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codeName="{F4499BBC-C50B-8ECA-441A-04C5B9BE7170}"/>
  <workbookPr codeName="ThisWorkbook" defaultThemeVersion="166925"/>
  <mc:AlternateContent xmlns:mc="http://schemas.openxmlformats.org/markup-compatibility/2006">
    <mc:Choice Requires="x15">
      <x15ac:absPath xmlns:x15ac="http://schemas.microsoft.com/office/spreadsheetml/2010/11/ac" url="/Users/vanluong_pham/Desktop/AOM_Exp/FG_444/scripts/ve-boltsim/ECF_CTC_ECF5_re_sdp1/"/>
    </mc:Choice>
  </mc:AlternateContent>
  <xr:revisionPtr revIDLastSave="0" documentId="13_ncr:1_{40B08517-9ED7-1543-B55D-DBB5D4A6A9CC}" xr6:coauthVersionLast="47" xr6:coauthVersionMax="47" xr10:uidLastSave="{00000000-0000-0000-0000-000000000000}"/>
  <bookViews>
    <workbookView xWindow="34820" yWindow="1160" windowWidth="59860" windowHeight="32060" activeTab="4" xr2:uid="{00000000-000D-0000-FFFF-FFFF00000000}"/>
  </bookViews>
  <sheets>
    <sheet name="Summary" sheetId="1" r:id="rId1"/>
    <sheet name="Plots" sheetId="2" r:id="rId2"/>
    <sheet name="Intra" sheetId="4" r:id="rId3"/>
    <sheet name="RA" sheetId="5" r:id="rId4"/>
    <sheet name="LD" sheetId="6" r:id="rId5"/>
    <sheet name="Anchor-AI" sheetId="8" r:id="rId6"/>
    <sheet name="Anchor-RA" sheetId="9" r:id="rId7"/>
    <sheet name="Anchor-LD" sheetId="10" r:id="rId8"/>
    <sheet name="Test-AI" sheetId="11" r:id="rId9"/>
    <sheet name="Test-RA" sheetId="12" r:id="rId10"/>
    <sheet name="Test-LD" sheetId="13" r:id="rId11"/>
  </sheets>
  <functionGroups builtInGroupCount="19">
    <functionGroup name="エンジニアリング"/>
    <functionGroup name="WebCab XL"/>
    <functionGroup name="工程"/>
  </functionGroups>
  <definedNames>
    <definedName name="RDResults_aom_av2_AI_Preset_0" localSheetId="5">'Anchor-AI'!$A$2:$AG$553</definedName>
    <definedName name="RDResults_aom_av2_LD_Preset_0" localSheetId="7">'Anchor-LD'!$A$50:$AG$415</definedName>
    <definedName name="RDResults_aom_av2_LD_Preset_0" localSheetId="10">'Test-LD'!$A$50:$AG$415</definedName>
    <definedName name="RDResults_aom_av2_RA_Preset_0" localSheetId="6">'Anchor-RA'!$A$2:$AG$553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160" i="5" l="1"/>
  <c r="AI160" i="5"/>
  <c r="AJ160" i="5"/>
  <c r="AK160" i="5"/>
  <c r="AL160" i="5"/>
  <c r="AM160" i="5"/>
  <c r="AN160" i="5"/>
  <c r="AO160" i="5"/>
  <c r="AP160" i="5"/>
  <c r="AQ160" i="5"/>
  <c r="AR160" i="5"/>
  <c r="AS160" i="5"/>
  <c r="AW160" i="5" s="1"/>
  <c r="AT160" i="5"/>
  <c r="AU160" i="5"/>
  <c r="AV160" i="5"/>
  <c r="AY160" i="5"/>
  <c r="AZ160" i="5"/>
  <c r="BA160" i="5"/>
  <c r="L160" i="5"/>
  <c r="M160" i="5"/>
  <c r="N160" i="5"/>
  <c r="O160" i="5"/>
  <c r="P160" i="5"/>
  <c r="Q160" i="5"/>
  <c r="R160" i="5"/>
  <c r="S160" i="5"/>
  <c r="T160" i="5"/>
  <c r="U160" i="5"/>
  <c r="V160" i="5"/>
  <c r="W160" i="5"/>
  <c r="AA160" i="5" s="1"/>
  <c r="X160" i="5"/>
  <c r="Y160" i="5"/>
  <c r="Z160" i="5"/>
  <c r="AX160" i="5" l="1"/>
  <c r="AD22" i="5"/>
  <c r="AE22" i="5"/>
  <c r="AF22" i="5"/>
  <c r="AH22" i="5"/>
  <c r="AI22" i="5"/>
  <c r="AJ22" i="5"/>
  <c r="AK22" i="5"/>
  <c r="AL22" i="5"/>
  <c r="AM22" i="5"/>
  <c r="AN22" i="5"/>
  <c r="AQ22" i="5" s="1"/>
  <c r="AO22" i="5"/>
  <c r="AP22" i="5"/>
  <c r="AR22" i="5"/>
  <c r="AS22" i="5"/>
  <c r="AT22" i="5"/>
  <c r="AY22" i="5" s="1"/>
  <c r="AU22" i="5"/>
  <c r="AV22" i="5"/>
  <c r="AW22" i="5"/>
  <c r="AX22" i="5"/>
  <c r="AZ22" i="5"/>
  <c r="BA22" i="5"/>
  <c r="H22" i="5"/>
  <c r="I22" i="5"/>
  <c r="J22" i="5"/>
  <c r="K22" i="5"/>
  <c r="L22" i="5"/>
  <c r="M22" i="5"/>
  <c r="N22" i="5"/>
  <c r="O22" i="5"/>
  <c r="P22" i="5"/>
  <c r="Q22" i="5"/>
  <c r="R22" i="5"/>
  <c r="U22" i="5" s="1"/>
  <c r="S22" i="5"/>
  <c r="T22" i="5"/>
  <c r="V22" i="5"/>
  <c r="W22" i="5"/>
  <c r="X22" i="5"/>
  <c r="Y22" i="5"/>
  <c r="Z22" i="5"/>
  <c r="AA22" i="5"/>
  <c r="H160" i="5"/>
  <c r="I160" i="5"/>
  <c r="J160" i="5"/>
  <c r="K160" i="5"/>
  <c r="AC160" i="5"/>
  <c r="AD160" i="5"/>
  <c r="AE160" i="5"/>
  <c r="AF160" i="5"/>
  <c r="G160" i="5"/>
  <c r="AC22" i="5"/>
  <c r="G22" i="5"/>
  <c r="AG22" i="5" l="1"/>
  <c r="AG160" i="5"/>
  <c r="AR16" i="6"/>
  <c r="AS16" i="6"/>
  <c r="AT16" i="6"/>
  <c r="AY16" i="6" s="1"/>
  <c r="AU16" i="6"/>
  <c r="AZ16" i="6" s="1"/>
  <c r="AV16" i="6"/>
  <c r="AR17" i="6"/>
  <c r="AS17" i="6"/>
  <c r="AT17" i="6"/>
  <c r="AU17" i="6"/>
  <c r="AV17" i="6"/>
  <c r="BA17" i="6" s="1"/>
  <c r="AR18" i="6"/>
  <c r="AS18" i="6"/>
  <c r="AT18" i="6"/>
  <c r="AU18" i="6"/>
  <c r="AV18" i="6"/>
  <c r="AR19" i="6"/>
  <c r="AS19" i="6"/>
  <c r="AW19" i="6" s="1"/>
  <c r="AT19" i="6"/>
  <c r="AU19" i="6"/>
  <c r="AV19" i="6"/>
  <c r="AR20" i="6"/>
  <c r="AS20" i="6"/>
  <c r="AW20" i="6" s="1"/>
  <c r="AT20" i="6"/>
  <c r="AU20" i="6"/>
  <c r="AV20" i="6"/>
  <c r="AR21" i="6"/>
  <c r="AS21" i="6"/>
  <c r="AT21" i="6"/>
  <c r="AY21" i="6" s="1"/>
  <c r="AU21" i="6"/>
  <c r="AZ21" i="6" s="1"/>
  <c r="AV21" i="6"/>
  <c r="AR22" i="6"/>
  <c r="AS22" i="6"/>
  <c r="AT22" i="6"/>
  <c r="AU22" i="6"/>
  <c r="AV22" i="6"/>
  <c r="AR23" i="6"/>
  <c r="AS23" i="6"/>
  <c r="AT23" i="6"/>
  <c r="AU23" i="6"/>
  <c r="AZ23" i="6" s="1"/>
  <c r="AV23" i="6"/>
  <c r="AR24" i="6"/>
  <c r="AS24" i="6"/>
  <c r="AT24" i="6"/>
  <c r="AU24" i="6"/>
  <c r="AV24" i="6"/>
  <c r="AR25" i="6"/>
  <c r="AS25" i="6"/>
  <c r="AT25" i="6"/>
  <c r="AU25" i="6"/>
  <c r="AV25" i="6"/>
  <c r="AR26" i="6"/>
  <c r="AS26" i="6"/>
  <c r="AT26" i="6"/>
  <c r="AU26" i="6"/>
  <c r="AV26" i="6"/>
  <c r="AR27" i="6"/>
  <c r="AS27" i="6"/>
  <c r="AT27" i="6"/>
  <c r="AU27" i="6"/>
  <c r="AV27" i="6"/>
  <c r="AR28" i="6"/>
  <c r="AS28" i="6"/>
  <c r="AW28" i="6" s="1"/>
  <c r="AT28" i="6"/>
  <c r="AY28" i="6" s="1"/>
  <c r="AU28" i="6"/>
  <c r="AZ28" i="6" s="1"/>
  <c r="AV28" i="6"/>
  <c r="AR29" i="6"/>
  <c r="AS29" i="6"/>
  <c r="AT29" i="6"/>
  <c r="AU29" i="6"/>
  <c r="AV29" i="6"/>
  <c r="BA29" i="6" s="1"/>
  <c r="AR30" i="6"/>
  <c r="AS30" i="6"/>
  <c r="AT30" i="6"/>
  <c r="AU30" i="6"/>
  <c r="AV30" i="6"/>
  <c r="BA30" i="6" s="1"/>
  <c r="AR31" i="6"/>
  <c r="AS31" i="6"/>
  <c r="AT31" i="6"/>
  <c r="AU31" i="6"/>
  <c r="AV31" i="6"/>
  <c r="AR32" i="6"/>
  <c r="AS32" i="6"/>
  <c r="AT32" i="6"/>
  <c r="AU32" i="6"/>
  <c r="AV32" i="6"/>
  <c r="AR33" i="6"/>
  <c r="AS33" i="6"/>
  <c r="AT33" i="6"/>
  <c r="AY33" i="6" s="1"/>
  <c r="AU33" i="6"/>
  <c r="AZ33" i="6" s="1"/>
  <c r="AV33" i="6"/>
  <c r="AR34" i="6"/>
  <c r="AS34" i="6"/>
  <c r="AT34" i="6"/>
  <c r="AU34" i="6"/>
  <c r="AV34" i="6"/>
  <c r="AR35" i="6"/>
  <c r="AS35" i="6"/>
  <c r="AT35" i="6"/>
  <c r="AU35" i="6"/>
  <c r="AV35" i="6"/>
  <c r="AR36" i="6"/>
  <c r="AS36" i="6"/>
  <c r="AT36" i="6"/>
  <c r="AU36" i="6"/>
  <c r="AV36" i="6"/>
  <c r="AR37" i="6"/>
  <c r="AS37" i="6"/>
  <c r="AT37" i="6"/>
  <c r="AU37" i="6"/>
  <c r="AV37" i="6"/>
  <c r="AR38" i="6"/>
  <c r="AS38" i="6"/>
  <c r="AX38" i="6" s="1"/>
  <c r="AT38" i="6"/>
  <c r="AU38" i="6"/>
  <c r="AV38" i="6"/>
  <c r="AR39" i="6"/>
  <c r="AS39" i="6"/>
  <c r="AT39" i="6"/>
  <c r="AU39" i="6"/>
  <c r="AV39" i="6"/>
  <c r="AR40" i="6"/>
  <c r="AS40" i="6"/>
  <c r="AT40" i="6"/>
  <c r="AY40" i="6" s="1"/>
  <c r="AU40" i="6"/>
  <c r="AZ40" i="6" s="1"/>
  <c r="AV40" i="6"/>
  <c r="AR41" i="6"/>
  <c r="AS41" i="6"/>
  <c r="AT41" i="6"/>
  <c r="AU41" i="6"/>
  <c r="AV41" i="6"/>
  <c r="AR42" i="6"/>
  <c r="AS42" i="6"/>
  <c r="AT42" i="6"/>
  <c r="AU42" i="6"/>
  <c r="AV42" i="6"/>
  <c r="AR43" i="6"/>
  <c r="AS43" i="6"/>
  <c r="AT43" i="6"/>
  <c r="AU43" i="6"/>
  <c r="AV43" i="6"/>
  <c r="BA43" i="6" s="1"/>
  <c r="AR44" i="6"/>
  <c r="AS44" i="6"/>
  <c r="AT44" i="6"/>
  <c r="AU44" i="6"/>
  <c r="AV44" i="6"/>
  <c r="AR45" i="6"/>
  <c r="AS45" i="6"/>
  <c r="AW45" i="6" s="1"/>
  <c r="AT45" i="6"/>
  <c r="AU45" i="6"/>
  <c r="AV45" i="6"/>
  <c r="AR46" i="6"/>
  <c r="AS46" i="6"/>
  <c r="AX46" i="6" s="1"/>
  <c r="AT46" i="6"/>
  <c r="AU46" i="6"/>
  <c r="AV46" i="6"/>
  <c r="AR47" i="6"/>
  <c r="AS47" i="6"/>
  <c r="AT47" i="6"/>
  <c r="AU47" i="6"/>
  <c r="AV47" i="6"/>
  <c r="BA47" i="6" s="1"/>
  <c r="AR48" i="6"/>
  <c r="AS48" i="6"/>
  <c r="AT48" i="6"/>
  <c r="AU48" i="6"/>
  <c r="AZ48" i="6" s="1"/>
  <c r="AV48" i="6"/>
  <c r="AR49" i="6"/>
  <c r="AS49" i="6"/>
  <c r="AT49" i="6"/>
  <c r="AU49" i="6"/>
  <c r="AV49" i="6"/>
  <c r="AR50" i="6"/>
  <c r="AS50" i="6"/>
  <c r="AW50" i="6" s="1"/>
  <c r="AT50" i="6"/>
  <c r="AU50" i="6"/>
  <c r="AV50" i="6"/>
  <c r="AR51" i="6"/>
  <c r="AS51" i="6"/>
  <c r="AT51" i="6"/>
  <c r="AU51" i="6"/>
  <c r="AV51" i="6"/>
  <c r="AR64" i="6"/>
  <c r="AS64" i="6"/>
  <c r="AT64" i="6"/>
  <c r="AU64" i="6"/>
  <c r="AV64" i="6"/>
  <c r="AR65" i="6"/>
  <c r="AS65" i="6"/>
  <c r="AT65" i="6"/>
  <c r="AU65" i="6"/>
  <c r="AV65" i="6"/>
  <c r="AR66" i="6"/>
  <c r="AS66" i="6"/>
  <c r="AT66" i="6"/>
  <c r="AU66" i="6"/>
  <c r="AV66" i="6"/>
  <c r="AR67" i="6"/>
  <c r="AS67" i="6"/>
  <c r="AW67" i="6" s="1"/>
  <c r="AT67" i="6"/>
  <c r="AU67" i="6"/>
  <c r="AV67" i="6"/>
  <c r="BA67" i="6" s="1"/>
  <c r="AR68" i="6"/>
  <c r="AS68" i="6"/>
  <c r="AT68" i="6"/>
  <c r="AU68" i="6"/>
  <c r="AV68" i="6"/>
  <c r="AR69" i="6"/>
  <c r="AS69" i="6"/>
  <c r="AT69" i="6"/>
  <c r="AU69" i="6"/>
  <c r="AV69" i="6"/>
  <c r="AR70" i="6"/>
  <c r="AS70" i="6"/>
  <c r="AT70" i="6"/>
  <c r="AU70" i="6"/>
  <c r="AZ70" i="6" s="1"/>
  <c r="AV70" i="6"/>
  <c r="AR71" i="6"/>
  <c r="AS71" i="6"/>
  <c r="AT71" i="6"/>
  <c r="AU71" i="6"/>
  <c r="AV71" i="6"/>
  <c r="AR72" i="6"/>
  <c r="AS72" i="6"/>
  <c r="AT72" i="6"/>
  <c r="AU72" i="6"/>
  <c r="AV72" i="6"/>
  <c r="AR73" i="6"/>
  <c r="AS73" i="6"/>
  <c r="AT73" i="6"/>
  <c r="AU73" i="6"/>
  <c r="AV73" i="6"/>
  <c r="AR74" i="6"/>
  <c r="AS74" i="6"/>
  <c r="AT74" i="6"/>
  <c r="AU74" i="6"/>
  <c r="AV74" i="6"/>
  <c r="AR75" i="6"/>
  <c r="AS75" i="6"/>
  <c r="AT75" i="6"/>
  <c r="AU75" i="6"/>
  <c r="AV75" i="6"/>
  <c r="AR76" i="6"/>
  <c r="AS76" i="6"/>
  <c r="AT76" i="6"/>
  <c r="AU76" i="6"/>
  <c r="AV76" i="6"/>
  <c r="AR77" i="6"/>
  <c r="AS77" i="6"/>
  <c r="AT77" i="6"/>
  <c r="AU77" i="6"/>
  <c r="AV77" i="6"/>
  <c r="BA77" i="6" s="1"/>
  <c r="AR78" i="6"/>
  <c r="AS78" i="6"/>
  <c r="AT78" i="6"/>
  <c r="AU78" i="6"/>
  <c r="AV78" i="6"/>
  <c r="AR79" i="6"/>
  <c r="AS79" i="6"/>
  <c r="AT79" i="6"/>
  <c r="AU79" i="6"/>
  <c r="AV79" i="6"/>
  <c r="BA79" i="6" s="1"/>
  <c r="AR80" i="6"/>
  <c r="AS80" i="6"/>
  <c r="AT80" i="6"/>
  <c r="AU80" i="6"/>
  <c r="AV80" i="6"/>
  <c r="AR81" i="6"/>
  <c r="AS81" i="6"/>
  <c r="AT81" i="6"/>
  <c r="AU81" i="6"/>
  <c r="AV81" i="6"/>
  <c r="AR82" i="6"/>
  <c r="AS82" i="6"/>
  <c r="AT82" i="6"/>
  <c r="AU82" i="6"/>
  <c r="AV82" i="6"/>
  <c r="AR83" i="6"/>
  <c r="AS83" i="6"/>
  <c r="AT83" i="6"/>
  <c r="AU83" i="6"/>
  <c r="AV83" i="6"/>
  <c r="AR84" i="6"/>
  <c r="AS84" i="6"/>
  <c r="AT84" i="6"/>
  <c r="AU84" i="6"/>
  <c r="AZ84" i="6" s="1"/>
  <c r="AV84" i="6"/>
  <c r="AR85" i="6"/>
  <c r="AS85" i="6"/>
  <c r="AT85" i="6"/>
  <c r="AU85" i="6"/>
  <c r="AV85" i="6"/>
  <c r="AR86" i="6"/>
  <c r="AS86" i="6"/>
  <c r="AW86" i="6" s="1"/>
  <c r="AT86" i="6"/>
  <c r="AU86" i="6"/>
  <c r="AV86" i="6"/>
  <c r="AR87" i="6"/>
  <c r="AS87" i="6"/>
  <c r="AT87" i="6"/>
  <c r="AY87" i="6" s="1"/>
  <c r="AU87" i="6"/>
  <c r="AV87" i="6"/>
  <c r="AR88" i="6"/>
  <c r="AS88" i="6"/>
  <c r="AT88" i="6"/>
  <c r="AY88" i="6" s="1"/>
  <c r="AU88" i="6"/>
  <c r="AV88" i="6"/>
  <c r="AR89" i="6"/>
  <c r="AS89" i="6"/>
  <c r="AT89" i="6"/>
  <c r="AU89" i="6"/>
  <c r="AV89" i="6"/>
  <c r="BA89" i="6" s="1"/>
  <c r="AR90" i="6"/>
  <c r="AS90" i="6"/>
  <c r="AT90" i="6"/>
  <c r="AU90" i="6"/>
  <c r="AV90" i="6"/>
  <c r="AR91" i="6"/>
  <c r="AS91" i="6"/>
  <c r="AW91" i="6" s="1"/>
  <c r="AT91" i="6"/>
  <c r="AU91" i="6"/>
  <c r="AV91" i="6"/>
  <c r="BA91" i="6" s="1"/>
  <c r="AR92" i="6"/>
  <c r="AS92" i="6"/>
  <c r="AT92" i="6"/>
  <c r="AU92" i="6"/>
  <c r="AV92" i="6"/>
  <c r="AR93" i="6"/>
  <c r="AS93" i="6"/>
  <c r="AT93" i="6"/>
  <c r="AY93" i="6" s="1"/>
  <c r="AU93" i="6"/>
  <c r="AV93" i="6"/>
  <c r="AR94" i="6"/>
  <c r="AS94" i="6"/>
  <c r="AT94" i="6"/>
  <c r="AU94" i="6"/>
  <c r="AV94" i="6"/>
  <c r="AR95" i="6"/>
  <c r="AS95" i="6"/>
  <c r="AT95" i="6"/>
  <c r="AU95" i="6"/>
  <c r="AV95" i="6"/>
  <c r="AR96" i="6"/>
  <c r="AS96" i="6"/>
  <c r="AT96" i="6"/>
  <c r="AU96" i="6"/>
  <c r="AZ96" i="6" s="1"/>
  <c r="AV96" i="6"/>
  <c r="AR97" i="6"/>
  <c r="AS97" i="6"/>
  <c r="AT97" i="6"/>
  <c r="AU97" i="6"/>
  <c r="AV97" i="6"/>
  <c r="AR98" i="6"/>
  <c r="AS98" i="6"/>
  <c r="AT98" i="6"/>
  <c r="AU98" i="6"/>
  <c r="AV98" i="6"/>
  <c r="AR99" i="6"/>
  <c r="AS99" i="6"/>
  <c r="AT99" i="6"/>
  <c r="AU99" i="6"/>
  <c r="AV99" i="6"/>
  <c r="AR112" i="6"/>
  <c r="AS112" i="6"/>
  <c r="AT112" i="6"/>
  <c r="AY112" i="6" s="1"/>
  <c r="AU112" i="6"/>
  <c r="AZ112" i="6" s="1"/>
  <c r="AV112" i="6"/>
  <c r="AR113" i="6"/>
  <c r="AS113" i="6"/>
  <c r="AT113" i="6"/>
  <c r="AU113" i="6"/>
  <c r="AV113" i="6"/>
  <c r="AR114" i="6"/>
  <c r="AS114" i="6"/>
  <c r="AT114" i="6"/>
  <c r="AU114" i="6"/>
  <c r="AV114" i="6"/>
  <c r="AR115" i="6"/>
  <c r="AS115" i="6"/>
  <c r="AT115" i="6"/>
  <c r="AU115" i="6"/>
  <c r="AV115" i="6"/>
  <c r="BA115" i="6" s="1"/>
  <c r="AR116" i="6"/>
  <c r="AS116" i="6"/>
  <c r="AT116" i="6"/>
  <c r="AU116" i="6"/>
  <c r="AV116" i="6"/>
  <c r="AR117" i="6"/>
  <c r="AS117" i="6"/>
  <c r="AW117" i="6" s="1"/>
  <c r="AT117" i="6"/>
  <c r="AU117" i="6"/>
  <c r="AV117" i="6"/>
  <c r="AR118" i="6"/>
  <c r="AS118" i="6"/>
  <c r="AT118" i="6"/>
  <c r="AU118" i="6"/>
  <c r="AV118" i="6"/>
  <c r="AR119" i="6"/>
  <c r="AS119" i="6"/>
  <c r="AT119" i="6"/>
  <c r="AU119" i="6"/>
  <c r="AZ119" i="6" s="1"/>
  <c r="AV119" i="6"/>
  <c r="AR120" i="6"/>
  <c r="AS120" i="6"/>
  <c r="AT120" i="6"/>
  <c r="AU120" i="6"/>
  <c r="AV120" i="6"/>
  <c r="AR121" i="6"/>
  <c r="AS121" i="6"/>
  <c r="AT121" i="6"/>
  <c r="AU121" i="6"/>
  <c r="AV121" i="6"/>
  <c r="AR122" i="6"/>
  <c r="AS122" i="6"/>
  <c r="AT122" i="6"/>
  <c r="AU122" i="6"/>
  <c r="AV122" i="6"/>
  <c r="AR123" i="6"/>
  <c r="AS123" i="6"/>
  <c r="AT123" i="6"/>
  <c r="AU123" i="6"/>
  <c r="AV123" i="6"/>
  <c r="AR136" i="6"/>
  <c r="AS136" i="6"/>
  <c r="AT136" i="6"/>
  <c r="AU136" i="6"/>
  <c r="AV136" i="6"/>
  <c r="AR137" i="6"/>
  <c r="AS137" i="6"/>
  <c r="AT137" i="6"/>
  <c r="AY137" i="6" s="1"/>
  <c r="AU137" i="6"/>
  <c r="AV137" i="6"/>
  <c r="AR138" i="6"/>
  <c r="AS138" i="6"/>
  <c r="AT138" i="6"/>
  <c r="AU138" i="6"/>
  <c r="AV138" i="6"/>
  <c r="AR139" i="6"/>
  <c r="AS139" i="6"/>
  <c r="AT139" i="6"/>
  <c r="AU139" i="6"/>
  <c r="AV139" i="6"/>
  <c r="AR140" i="6"/>
  <c r="AS140" i="6"/>
  <c r="AT140" i="6"/>
  <c r="AU140" i="6"/>
  <c r="AV140" i="6"/>
  <c r="AR141" i="6"/>
  <c r="AS141" i="6"/>
  <c r="AT141" i="6"/>
  <c r="AU141" i="6"/>
  <c r="AV141" i="6"/>
  <c r="AR142" i="6"/>
  <c r="AS142" i="6"/>
  <c r="AW142" i="6" s="1"/>
  <c r="AT142" i="6"/>
  <c r="AY142" i="6" s="1"/>
  <c r="AU142" i="6"/>
  <c r="AV142" i="6"/>
  <c r="AR143" i="6"/>
  <c r="AS143" i="6"/>
  <c r="AT143" i="6"/>
  <c r="AU143" i="6"/>
  <c r="AV143" i="6"/>
  <c r="AR144" i="6"/>
  <c r="AS144" i="6"/>
  <c r="AT144" i="6"/>
  <c r="AU144" i="6"/>
  <c r="AZ144" i="6" s="1"/>
  <c r="AV144" i="6"/>
  <c r="BA144" i="6" s="1"/>
  <c r="AR145" i="6"/>
  <c r="AS145" i="6"/>
  <c r="AT145" i="6"/>
  <c r="AU145" i="6"/>
  <c r="AV145" i="6"/>
  <c r="AR146" i="6"/>
  <c r="AS146" i="6"/>
  <c r="AW146" i="6" s="1"/>
  <c r="AT146" i="6"/>
  <c r="AU146" i="6"/>
  <c r="AV146" i="6"/>
  <c r="AR147" i="6"/>
  <c r="AS147" i="6"/>
  <c r="AX147" i="6" s="1"/>
  <c r="AT147" i="6"/>
  <c r="AU147" i="6"/>
  <c r="AV147" i="6"/>
  <c r="AR154" i="6"/>
  <c r="AS154" i="6"/>
  <c r="AW154" i="6" s="1"/>
  <c r="AT154" i="6"/>
  <c r="AU154" i="6"/>
  <c r="AV154" i="6"/>
  <c r="AR155" i="6"/>
  <c r="AS155" i="6"/>
  <c r="AT155" i="6"/>
  <c r="AU155" i="6"/>
  <c r="AV155" i="6"/>
  <c r="AR156" i="6"/>
  <c r="AS156" i="6"/>
  <c r="AX156" i="6" s="1"/>
  <c r="AT156" i="6"/>
  <c r="AU156" i="6"/>
  <c r="AV156" i="6"/>
  <c r="AR157" i="6"/>
  <c r="AS157" i="6"/>
  <c r="AT157" i="6"/>
  <c r="AU157" i="6"/>
  <c r="AV157" i="6"/>
  <c r="AR158" i="6"/>
  <c r="AS158" i="6"/>
  <c r="AT158" i="6"/>
  <c r="AU158" i="6"/>
  <c r="AZ158" i="6" s="1"/>
  <c r="AV158" i="6"/>
  <c r="AR159" i="6"/>
  <c r="AS159" i="6"/>
  <c r="AW159" i="6" s="1"/>
  <c r="AT159" i="6"/>
  <c r="AU159" i="6"/>
  <c r="AV159" i="6"/>
  <c r="AR160" i="6"/>
  <c r="AS160" i="6"/>
  <c r="AW160" i="6" s="1"/>
  <c r="AT160" i="6"/>
  <c r="AY160" i="6" s="1"/>
  <c r="AU160" i="6"/>
  <c r="AV160" i="6"/>
  <c r="AR161" i="6"/>
  <c r="AS161" i="6"/>
  <c r="AT161" i="6"/>
  <c r="AY161" i="6" s="1"/>
  <c r="AU161" i="6"/>
  <c r="AZ161" i="6" s="1"/>
  <c r="AV161" i="6"/>
  <c r="AR162" i="6"/>
  <c r="AS162" i="6"/>
  <c r="AT162" i="6"/>
  <c r="AU162" i="6"/>
  <c r="AV162" i="6"/>
  <c r="AR163" i="6"/>
  <c r="AS163" i="6"/>
  <c r="AW163" i="6" s="1"/>
  <c r="AT163" i="6"/>
  <c r="AU163" i="6"/>
  <c r="AV163" i="6"/>
  <c r="BA163" i="6" s="1"/>
  <c r="AR164" i="6"/>
  <c r="AS164" i="6"/>
  <c r="AW164" i="6" s="1"/>
  <c r="AT164" i="6"/>
  <c r="AU164" i="6"/>
  <c r="AV164" i="6"/>
  <c r="AR165" i="6"/>
  <c r="AS165" i="6"/>
  <c r="AT165" i="6"/>
  <c r="AU165" i="6"/>
  <c r="AV165" i="6"/>
  <c r="AR166" i="6"/>
  <c r="AS166" i="6"/>
  <c r="AW166" i="6" s="1"/>
  <c r="AT166" i="6"/>
  <c r="AY166" i="6" s="1"/>
  <c r="AU166" i="6"/>
  <c r="AV166" i="6"/>
  <c r="AR167" i="6"/>
  <c r="AS167" i="6"/>
  <c r="AW167" i="6" s="1"/>
  <c r="AT167" i="6"/>
  <c r="AU167" i="6"/>
  <c r="AV167" i="6"/>
  <c r="AR168" i="6"/>
  <c r="AS168" i="6"/>
  <c r="AT168" i="6"/>
  <c r="AU168" i="6"/>
  <c r="AZ168" i="6" s="1"/>
  <c r="AV168" i="6"/>
  <c r="BA168" i="6" s="1"/>
  <c r="AR169" i="6"/>
  <c r="AS169" i="6"/>
  <c r="AT169" i="6"/>
  <c r="AU169" i="6"/>
  <c r="AV169" i="6"/>
  <c r="AR170" i="6"/>
  <c r="AS170" i="6"/>
  <c r="AT170" i="6"/>
  <c r="AU170" i="6"/>
  <c r="AV170" i="6"/>
  <c r="AR171" i="6"/>
  <c r="AS171" i="6"/>
  <c r="AW171" i="6" s="1"/>
  <c r="AT171" i="6"/>
  <c r="AU171" i="6"/>
  <c r="AV171" i="6"/>
  <c r="AR172" i="6"/>
  <c r="AS172" i="6"/>
  <c r="AT172" i="6"/>
  <c r="AU172" i="6"/>
  <c r="AV172" i="6"/>
  <c r="AR173" i="6"/>
  <c r="AS173" i="6"/>
  <c r="AT173" i="6"/>
  <c r="AY173" i="6" s="1"/>
  <c r="AU173" i="6"/>
  <c r="AZ173" i="6" s="1"/>
  <c r="AV173" i="6"/>
  <c r="AR174" i="6"/>
  <c r="AS174" i="6"/>
  <c r="AT174" i="6"/>
  <c r="AY174" i="6" s="1"/>
  <c r="AU174" i="6"/>
  <c r="AV174" i="6"/>
  <c r="AR175" i="6"/>
  <c r="AS175" i="6"/>
  <c r="AW175" i="6" s="1"/>
  <c r="AT175" i="6"/>
  <c r="AU175" i="6"/>
  <c r="AV175" i="6"/>
  <c r="AR176" i="6"/>
  <c r="AS176" i="6"/>
  <c r="AW176" i="6" s="1"/>
  <c r="AT176" i="6"/>
  <c r="AU176" i="6"/>
  <c r="AV176" i="6"/>
  <c r="AR177" i="6"/>
  <c r="AS177" i="6"/>
  <c r="AT177" i="6"/>
  <c r="AU177" i="6"/>
  <c r="AV177" i="6"/>
  <c r="AR178" i="6"/>
  <c r="AS178" i="6"/>
  <c r="AT178" i="6"/>
  <c r="AY178" i="6" s="1"/>
  <c r="AU178" i="6"/>
  <c r="AV178" i="6"/>
  <c r="AR179" i="6"/>
  <c r="AS179" i="6"/>
  <c r="AW179" i="6" s="1"/>
  <c r="AT179" i="6"/>
  <c r="AU179" i="6"/>
  <c r="AV179" i="6"/>
  <c r="AR180" i="6"/>
  <c r="AS180" i="6"/>
  <c r="AT180" i="6"/>
  <c r="AU180" i="6"/>
  <c r="AV180" i="6"/>
  <c r="BA180" i="6" s="1"/>
  <c r="AR181" i="6"/>
  <c r="AS181" i="6"/>
  <c r="AT181" i="6"/>
  <c r="AU181" i="6"/>
  <c r="AV181" i="6"/>
  <c r="AR182" i="6"/>
  <c r="AS182" i="6"/>
  <c r="AT182" i="6"/>
  <c r="AU182" i="6"/>
  <c r="AV182" i="6"/>
  <c r="AR183" i="6"/>
  <c r="AS183" i="6"/>
  <c r="AX183" i="6" s="1"/>
  <c r="AT183" i="6"/>
  <c r="AU183" i="6"/>
  <c r="AV183" i="6"/>
  <c r="AR184" i="6"/>
  <c r="AS184" i="6"/>
  <c r="AT184" i="6"/>
  <c r="AY184" i="6" s="1"/>
  <c r="AU184" i="6"/>
  <c r="AV184" i="6"/>
  <c r="AR185" i="6"/>
  <c r="AS185" i="6"/>
  <c r="AT185" i="6"/>
  <c r="AY185" i="6" s="1"/>
  <c r="AU185" i="6"/>
  <c r="AZ185" i="6" s="1"/>
  <c r="AV185" i="6"/>
  <c r="AR186" i="6"/>
  <c r="AS186" i="6"/>
  <c r="AT186" i="6"/>
  <c r="AU186" i="6"/>
  <c r="AV186" i="6"/>
  <c r="AR187" i="6"/>
  <c r="AS187" i="6"/>
  <c r="AW187" i="6" s="1"/>
  <c r="AT187" i="6"/>
  <c r="AU187" i="6"/>
  <c r="AV187" i="6"/>
  <c r="BA187" i="6" s="1"/>
  <c r="AR188" i="6"/>
  <c r="AS188" i="6"/>
  <c r="AT188" i="6"/>
  <c r="AU188" i="6"/>
  <c r="AV188" i="6"/>
  <c r="AR189" i="6"/>
  <c r="AS189" i="6"/>
  <c r="AT189" i="6"/>
  <c r="AU189" i="6"/>
  <c r="AV189" i="6"/>
  <c r="AR190" i="6"/>
  <c r="AS190" i="6"/>
  <c r="AT190" i="6"/>
  <c r="AY190" i="6" s="1"/>
  <c r="AU190" i="6"/>
  <c r="AV190" i="6"/>
  <c r="AR191" i="6"/>
  <c r="AS191" i="6"/>
  <c r="AT191" i="6"/>
  <c r="AU191" i="6"/>
  <c r="AZ191" i="6" s="1"/>
  <c r="AV191" i="6"/>
  <c r="AR192" i="6"/>
  <c r="AS192" i="6"/>
  <c r="AT192" i="6"/>
  <c r="AU192" i="6"/>
  <c r="AV192" i="6"/>
  <c r="BA192" i="6" s="1"/>
  <c r="AR193" i="6"/>
  <c r="AS193" i="6"/>
  <c r="AT193" i="6"/>
  <c r="AU193" i="6"/>
  <c r="AV193" i="6"/>
  <c r="AR194" i="6"/>
  <c r="AS194" i="6"/>
  <c r="AT194" i="6"/>
  <c r="AU194" i="6"/>
  <c r="AV194" i="6"/>
  <c r="AR195" i="6"/>
  <c r="AS195" i="6"/>
  <c r="AX195" i="6" s="1"/>
  <c r="AT195" i="6"/>
  <c r="AY195" i="6" s="1"/>
  <c r="AU195" i="6"/>
  <c r="AV195" i="6"/>
  <c r="AR196" i="6"/>
  <c r="AS196" i="6"/>
  <c r="AW196" i="6" s="1"/>
  <c r="AT196" i="6"/>
  <c r="AU196" i="6"/>
  <c r="AV196" i="6"/>
  <c r="AR197" i="6"/>
  <c r="AS197" i="6"/>
  <c r="AT197" i="6"/>
  <c r="AU197" i="6"/>
  <c r="AZ197" i="6" s="1"/>
  <c r="AV197" i="6"/>
  <c r="AR198" i="6"/>
  <c r="AS198" i="6"/>
  <c r="AT198" i="6"/>
  <c r="AU198" i="6"/>
  <c r="AV198" i="6"/>
  <c r="AR199" i="6"/>
  <c r="AS199" i="6"/>
  <c r="AW199" i="6" s="1"/>
  <c r="AT199" i="6"/>
  <c r="AU199" i="6"/>
  <c r="AV199" i="6"/>
  <c r="AR200" i="6"/>
  <c r="AS200" i="6"/>
  <c r="AW200" i="6" s="1"/>
  <c r="AT200" i="6"/>
  <c r="AU200" i="6"/>
  <c r="AV200" i="6"/>
  <c r="AR201" i="6"/>
  <c r="AS201" i="6"/>
  <c r="AT201" i="6"/>
  <c r="AU201" i="6"/>
  <c r="AV201" i="6"/>
  <c r="AH16" i="6"/>
  <c r="AI16" i="6"/>
  <c r="AJ16" i="6"/>
  <c r="AK16" i="6"/>
  <c r="AL16" i="6"/>
  <c r="AM16" i="6"/>
  <c r="AN16" i="6"/>
  <c r="AO16" i="6"/>
  <c r="AP16" i="6"/>
  <c r="AH17" i="6"/>
  <c r="AI17" i="6"/>
  <c r="AJ17" i="6"/>
  <c r="AK17" i="6"/>
  <c r="AL17" i="6"/>
  <c r="AM17" i="6"/>
  <c r="AN17" i="6"/>
  <c r="AO17" i="6"/>
  <c r="AP17" i="6"/>
  <c r="AH18" i="6"/>
  <c r="AI18" i="6"/>
  <c r="AJ18" i="6"/>
  <c r="AK18" i="6"/>
  <c r="AL18" i="6"/>
  <c r="AM18" i="6"/>
  <c r="AN18" i="6"/>
  <c r="AO18" i="6"/>
  <c r="AP18" i="6"/>
  <c r="AH19" i="6"/>
  <c r="AI19" i="6"/>
  <c r="AJ19" i="6"/>
  <c r="AK19" i="6"/>
  <c r="AL19" i="6"/>
  <c r="AM19" i="6"/>
  <c r="AN19" i="6"/>
  <c r="AO19" i="6"/>
  <c r="AP19" i="6"/>
  <c r="AH20" i="6"/>
  <c r="AI20" i="6"/>
  <c r="AJ20" i="6"/>
  <c r="AK20" i="6"/>
  <c r="AL20" i="6"/>
  <c r="AM20" i="6"/>
  <c r="AN20" i="6"/>
  <c r="AO20" i="6"/>
  <c r="AP20" i="6"/>
  <c r="AH21" i="6"/>
  <c r="AI21" i="6"/>
  <c r="AJ21" i="6"/>
  <c r="AK21" i="6"/>
  <c r="AL21" i="6"/>
  <c r="AM21" i="6"/>
  <c r="AN21" i="6"/>
  <c r="AO21" i="6"/>
  <c r="AP21" i="6"/>
  <c r="AH22" i="6"/>
  <c r="AI22" i="6"/>
  <c r="AJ22" i="6"/>
  <c r="AK22" i="6"/>
  <c r="AL22" i="6"/>
  <c r="AM22" i="6"/>
  <c r="AN22" i="6"/>
  <c r="AO22" i="6"/>
  <c r="AP22" i="6"/>
  <c r="AH23" i="6"/>
  <c r="AI23" i="6"/>
  <c r="AJ23" i="6"/>
  <c r="AK23" i="6"/>
  <c r="AL23" i="6"/>
  <c r="AM23" i="6"/>
  <c r="AN23" i="6"/>
  <c r="AO23" i="6"/>
  <c r="AP23" i="6"/>
  <c r="AH24" i="6"/>
  <c r="AI24" i="6"/>
  <c r="AJ24" i="6"/>
  <c r="AK24" i="6"/>
  <c r="AL24" i="6"/>
  <c r="AM24" i="6"/>
  <c r="AN24" i="6"/>
  <c r="AO24" i="6"/>
  <c r="AP24" i="6"/>
  <c r="AH25" i="6"/>
  <c r="AI25" i="6"/>
  <c r="AJ25" i="6"/>
  <c r="AK25" i="6"/>
  <c r="AL25" i="6"/>
  <c r="AM25" i="6"/>
  <c r="AN25" i="6"/>
  <c r="AO25" i="6"/>
  <c r="AP25" i="6"/>
  <c r="AH26" i="6"/>
  <c r="AI26" i="6"/>
  <c r="AJ26" i="6"/>
  <c r="AK26" i="6"/>
  <c r="AL26" i="6"/>
  <c r="AM26" i="6"/>
  <c r="AN26" i="6"/>
  <c r="AO26" i="6"/>
  <c r="AP26" i="6"/>
  <c r="AH27" i="6"/>
  <c r="AI27" i="6"/>
  <c r="AJ27" i="6"/>
  <c r="AK27" i="6"/>
  <c r="AL27" i="6"/>
  <c r="AM27" i="6"/>
  <c r="AN27" i="6"/>
  <c r="AO27" i="6"/>
  <c r="AP27" i="6"/>
  <c r="AH28" i="6"/>
  <c r="AI28" i="6"/>
  <c r="AJ28" i="6"/>
  <c r="AK28" i="6"/>
  <c r="AL28" i="6"/>
  <c r="AM28" i="6"/>
  <c r="AN28" i="6"/>
  <c r="AO28" i="6"/>
  <c r="AP28" i="6"/>
  <c r="AH29" i="6"/>
  <c r="AI29" i="6"/>
  <c r="AJ29" i="6"/>
  <c r="AK29" i="6"/>
  <c r="AL29" i="6"/>
  <c r="AM29" i="6"/>
  <c r="AN29" i="6"/>
  <c r="AO29" i="6"/>
  <c r="AP29" i="6"/>
  <c r="AH30" i="6"/>
  <c r="AI30" i="6"/>
  <c r="AJ30" i="6"/>
  <c r="AK30" i="6"/>
  <c r="AL30" i="6"/>
  <c r="AM30" i="6"/>
  <c r="AN30" i="6"/>
  <c r="AO30" i="6"/>
  <c r="AP30" i="6"/>
  <c r="AH31" i="6"/>
  <c r="AI31" i="6"/>
  <c r="AJ31" i="6"/>
  <c r="AK31" i="6"/>
  <c r="AL31" i="6"/>
  <c r="AM31" i="6"/>
  <c r="AN31" i="6"/>
  <c r="AO31" i="6"/>
  <c r="AP31" i="6"/>
  <c r="AH32" i="6"/>
  <c r="AI32" i="6"/>
  <c r="AJ32" i="6"/>
  <c r="AK32" i="6"/>
  <c r="AL32" i="6"/>
  <c r="AM32" i="6"/>
  <c r="AN32" i="6"/>
  <c r="AO32" i="6"/>
  <c r="AP32" i="6"/>
  <c r="AH33" i="6"/>
  <c r="AI33" i="6"/>
  <c r="AJ33" i="6"/>
  <c r="AK33" i="6"/>
  <c r="AL33" i="6"/>
  <c r="AM33" i="6"/>
  <c r="AN33" i="6"/>
  <c r="AO33" i="6"/>
  <c r="AP33" i="6"/>
  <c r="AH34" i="6"/>
  <c r="AI34" i="6"/>
  <c r="AJ34" i="6"/>
  <c r="AK34" i="6"/>
  <c r="AL34" i="6"/>
  <c r="AM34" i="6"/>
  <c r="AN34" i="6"/>
  <c r="AO34" i="6"/>
  <c r="AP34" i="6"/>
  <c r="AH35" i="6"/>
  <c r="AI35" i="6"/>
  <c r="AJ35" i="6"/>
  <c r="AK35" i="6"/>
  <c r="AL35" i="6"/>
  <c r="AM35" i="6"/>
  <c r="AN35" i="6"/>
  <c r="AO35" i="6"/>
  <c r="AP35" i="6"/>
  <c r="AQ35" i="6" s="1"/>
  <c r="AH36" i="6"/>
  <c r="AI36" i="6"/>
  <c r="AJ36" i="6"/>
  <c r="AK36" i="6"/>
  <c r="AL36" i="6"/>
  <c r="AM36" i="6"/>
  <c r="AN36" i="6"/>
  <c r="AO36" i="6"/>
  <c r="AP36" i="6"/>
  <c r="AH37" i="6"/>
  <c r="AI37" i="6"/>
  <c r="AJ37" i="6"/>
  <c r="AK37" i="6"/>
  <c r="AL37" i="6"/>
  <c r="AM37" i="6"/>
  <c r="AN37" i="6"/>
  <c r="AO37" i="6"/>
  <c r="AP37" i="6"/>
  <c r="AH38" i="6"/>
  <c r="AI38" i="6"/>
  <c r="AJ38" i="6"/>
  <c r="AK38" i="6"/>
  <c r="AL38" i="6"/>
  <c r="AM38" i="6"/>
  <c r="AN38" i="6"/>
  <c r="AO38" i="6"/>
  <c r="AP38" i="6"/>
  <c r="AH39" i="6"/>
  <c r="AI39" i="6"/>
  <c r="AJ39" i="6"/>
  <c r="AK39" i="6"/>
  <c r="AL39" i="6"/>
  <c r="AM39" i="6"/>
  <c r="AN39" i="6"/>
  <c r="AO39" i="6"/>
  <c r="AP39" i="6"/>
  <c r="AH40" i="6"/>
  <c r="AI40" i="6"/>
  <c r="AJ40" i="6"/>
  <c r="AK40" i="6"/>
  <c r="AL40" i="6"/>
  <c r="AM40" i="6"/>
  <c r="AN40" i="6"/>
  <c r="AO40" i="6"/>
  <c r="AP40" i="6"/>
  <c r="AH41" i="6"/>
  <c r="AI41" i="6"/>
  <c r="AJ41" i="6"/>
  <c r="AK41" i="6"/>
  <c r="AL41" i="6"/>
  <c r="AM41" i="6"/>
  <c r="AN41" i="6"/>
  <c r="AO41" i="6"/>
  <c r="AP41" i="6"/>
  <c r="AH42" i="6"/>
  <c r="AI42" i="6"/>
  <c r="AJ42" i="6"/>
  <c r="AK42" i="6"/>
  <c r="AL42" i="6"/>
  <c r="AM42" i="6"/>
  <c r="AN42" i="6"/>
  <c r="AO42" i="6"/>
  <c r="AP42" i="6"/>
  <c r="AH43" i="6"/>
  <c r="AI43" i="6"/>
  <c r="AJ43" i="6"/>
  <c r="AK43" i="6"/>
  <c r="AL43" i="6"/>
  <c r="AM43" i="6"/>
  <c r="AN43" i="6"/>
  <c r="AO43" i="6"/>
  <c r="AP43" i="6"/>
  <c r="AH44" i="6"/>
  <c r="AI44" i="6"/>
  <c r="AJ44" i="6"/>
  <c r="AK44" i="6"/>
  <c r="AL44" i="6"/>
  <c r="AM44" i="6"/>
  <c r="AN44" i="6"/>
  <c r="AO44" i="6"/>
  <c r="AP44" i="6"/>
  <c r="AH45" i="6"/>
  <c r="AI45" i="6"/>
  <c r="AJ45" i="6"/>
  <c r="AK45" i="6"/>
  <c r="AL45" i="6"/>
  <c r="AM45" i="6"/>
  <c r="AN45" i="6"/>
  <c r="AO45" i="6"/>
  <c r="AP45" i="6"/>
  <c r="AH46" i="6"/>
  <c r="AI46" i="6"/>
  <c r="AJ46" i="6"/>
  <c r="AK46" i="6"/>
  <c r="AL46" i="6"/>
  <c r="AM46" i="6"/>
  <c r="AN46" i="6"/>
  <c r="AO46" i="6"/>
  <c r="AP46" i="6"/>
  <c r="AH47" i="6"/>
  <c r="AI47" i="6"/>
  <c r="AJ47" i="6"/>
  <c r="AK47" i="6"/>
  <c r="AL47" i="6"/>
  <c r="AM47" i="6"/>
  <c r="AN47" i="6"/>
  <c r="AO47" i="6"/>
  <c r="AP47" i="6"/>
  <c r="AH48" i="6"/>
  <c r="AI48" i="6"/>
  <c r="AJ48" i="6"/>
  <c r="AK48" i="6"/>
  <c r="AL48" i="6"/>
  <c r="AM48" i="6"/>
  <c r="AN48" i="6"/>
  <c r="AO48" i="6"/>
  <c r="AP48" i="6"/>
  <c r="AH49" i="6"/>
  <c r="AI49" i="6"/>
  <c r="AJ49" i="6"/>
  <c r="AK49" i="6"/>
  <c r="AL49" i="6"/>
  <c r="AM49" i="6"/>
  <c r="AN49" i="6"/>
  <c r="AO49" i="6"/>
  <c r="AP49" i="6"/>
  <c r="AH50" i="6"/>
  <c r="AI50" i="6"/>
  <c r="AJ50" i="6"/>
  <c r="AK50" i="6"/>
  <c r="AL50" i="6"/>
  <c r="AM50" i="6"/>
  <c r="AN50" i="6"/>
  <c r="AO50" i="6"/>
  <c r="AP50" i="6"/>
  <c r="AH51" i="6"/>
  <c r="AI51" i="6"/>
  <c r="AJ51" i="6"/>
  <c r="AK51" i="6"/>
  <c r="AL51" i="6"/>
  <c r="AM51" i="6"/>
  <c r="AN51" i="6"/>
  <c r="AO51" i="6"/>
  <c r="AQ51" i="6" s="1"/>
  <c r="AP51" i="6"/>
  <c r="AH64" i="6"/>
  <c r="AI64" i="6"/>
  <c r="AJ64" i="6"/>
  <c r="AK64" i="6"/>
  <c r="AL64" i="6"/>
  <c r="AM64" i="6"/>
  <c r="AN64" i="6"/>
  <c r="AO64" i="6"/>
  <c r="AP64" i="6"/>
  <c r="AH65" i="6"/>
  <c r="AI65" i="6"/>
  <c r="AJ65" i="6"/>
  <c r="AK65" i="6"/>
  <c r="AL65" i="6"/>
  <c r="AM65" i="6"/>
  <c r="AN65" i="6"/>
  <c r="AO65" i="6"/>
  <c r="AP65" i="6"/>
  <c r="AH66" i="6"/>
  <c r="AI66" i="6"/>
  <c r="AJ66" i="6"/>
  <c r="AK66" i="6"/>
  <c r="AL66" i="6"/>
  <c r="AM66" i="6"/>
  <c r="AN66" i="6"/>
  <c r="AO66" i="6"/>
  <c r="AP66" i="6"/>
  <c r="AH67" i="6"/>
  <c r="AI67" i="6"/>
  <c r="AJ67" i="6"/>
  <c r="AK67" i="6"/>
  <c r="AL67" i="6"/>
  <c r="AM67" i="6"/>
  <c r="AN67" i="6"/>
  <c r="AO67" i="6"/>
  <c r="AP67" i="6"/>
  <c r="AH68" i="6"/>
  <c r="AI68" i="6"/>
  <c r="AJ68" i="6"/>
  <c r="AK68" i="6"/>
  <c r="AL68" i="6"/>
  <c r="AM68" i="6"/>
  <c r="AN68" i="6"/>
  <c r="AO68" i="6"/>
  <c r="AP68" i="6"/>
  <c r="AH69" i="6"/>
  <c r="AI69" i="6"/>
  <c r="AJ69" i="6"/>
  <c r="AK69" i="6"/>
  <c r="AL69" i="6"/>
  <c r="AM69" i="6"/>
  <c r="AN69" i="6"/>
  <c r="AO69" i="6"/>
  <c r="AP69" i="6"/>
  <c r="AH70" i="6"/>
  <c r="AI70" i="6"/>
  <c r="AJ70" i="6"/>
  <c r="AK70" i="6"/>
  <c r="AL70" i="6"/>
  <c r="AM70" i="6"/>
  <c r="AN70" i="6"/>
  <c r="AO70" i="6"/>
  <c r="AP70" i="6"/>
  <c r="AH71" i="6"/>
  <c r="AI71" i="6"/>
  <c r="AJ71" i="6"/>
  <c r="AK71" i="6"/>
  <c r="AL71" i="6"/>
  <c r="AM71" i="6"/>
  <c r="AN71" i="6"/>
  <c r="AO71" i="6"/>
  <c r="AQ71" i="6" s="1"/>
  <c r="AP71" i="6"/>
  <c r="AH72" i="6"/>
  <c r="AI72" i="6"/>
  <c r="AJ72" i="6"/>
  <c r="AK72" i="6"/>
  <c r="AL72" i="6"/>
  <c r="AM72" i="6"/>
  <c r="AN72" i="6"/>
  <c r="AO72" i="6"/>
  <c r="AP72" i="6"/>
  <c r="AH73" i="6"/>
  <c r="AI73" i="6"/>
  <c r="AJ73" i="6"/>
  <c r="AK73" i="6"/>
  <c r="AL73" i="6"/>
  <c r="AM73" i="6"/>
  <c r="AN73" i="6"/>
  <c r="AO73" i="6"/>
  <c r="AP73" i="6"/>
  <c r="AH74" i="6"/>
  <c r="AI74" i="6"/>
  <c r="AJ74" i="6"/>
  <c r="AK74" i="6"/>
  <c r="AL74" i="6"/>
  <c r="AM74" i="6"/>
  <c r="AN74" i="6"/>
  <c r="AO74" i="6"/>
  <c r="AP74" i="6"/>
  <c r="AH75" i="6"/>
  <c r="AI75" i="6"/>
  <c r="AJ75" i="6"/>
  <c r="AK75" i="6"/>
  <c r="AL75" i="6"/>
  <c r="AM75" i="6"/>
  <c r="AN75" i="6"/>
  <c r="AO75" i="6"/>
  <c r="AP75" i="6"/>
  <c r="AH76" i="6"/>
  <c r="AI76" i="6"/>
  <c r="AJ76" i="6"/>
  <c r="AK76" i="6"/>
  <c r="AL76" i="6"/>
  <c r="AM76" i="6"/>
  <c r="AN76" i="6"/>
  <c r="AO76" i="6"/>
  <c r="AP76" i="6"/>
  <c r="AH77" i="6"/>
  <c r="AI77" i="6"/>
  <c r="AJ77" i="6"/>
  <c r="AK77" i="6"/>
  <c r="AL77" i="6"/>
  <c r="AM77" i="6"/>
  <c r="AN77" i="6"/>
  <c r="AO77" i="6"/>
  <c r="AP77" i="6"/>
  <c r="AH78" i="6"/>
  <c r="AI78" i="6"/>
  <c r="AJ78" i="6"/>
  <c r="AK78" i="6"/>
  <c r="AL78" i="6"/>
  <c r="AM78" i="6"/>
  <c r="AN78" i="6"/>
  <c r="AO78" i="6"/>
  <c r="AP78" i="6"/>
  <c r="AH79" i="6"/>
  <c r="AI79" i="6"/>
  <c r="AJ79" i="6"/>
  <c r="AK79" i="6"/>
  <c r="AL79" i="6"/>
  <c r="AM79" i="6"/>
  <c r="AN79" i="6"/>
  <c r="AO79" i="6"/>
  <c r="AP79" i="6"/>
  <c r="AH80" i="6"/>
  <c r="AI80" i="6"/>
  <c r="AJ80" i="6"/>
  <c r="AK80" i="6"/>
  <c r="AL80" i="6"/>
  <c r="AM80" i="6"/>
  <c r="AN80" i="6"/>
  <c r="AO80" i="6"/>
  <c r="AP80" i="6"/>
  <c r="AH81" i="6"/>
  <c r="AI81" i="6"/>
  <c r="AJ81" i="6"/>
  <c r="AK81" i="6"/>
  <c r="AL81" i="6"/>
  <c r="AM81" i="6"/>
  <c r="AN81" i="6"/>
  <c r="AO81" i="6"/>
  <c r="AP81" i="6"/>
  <c r="AH82" i="6"/>
  <c r="AI82" i="6"/>
  <c r="AJ82" i="6"/>
  <c r="AK82" i="6"/>
  <c r="AL82" i="6"/>
  <c r="AM82" i="6"/>
  <c r="AN82" i="6"/>
  <c r="AO82" i="6"/>
  <c r="AP82" i="6"/>
  <c r="AH83" i="6"/>
  <c r="AI83" i="6"/>
  <c r="AJ83" i="6"/>
  <c r="AK83" i="6"/>
  <c r="AL83" i="6"/>
  <c r="AM83" i="6"/>
  <c r="AN83" i="6"/>
  <c r="AO83" i="6"/>
  <c r="AP83" i="6"/>
  <c r="AH84" i="6"/>
  <c r="AI84" i="6"/>
  <c r="AJ84" i="6"/>
  <c r="AK84" i="6"/>
  <c r="AL84" i="6"/>
  <c r="AM84" i="6"/>
  <c r="AN84" i="6"/>
  <c r="AO84" i="6"/>
  <c r="AP84" i="6"/>
  <c r="AH85" i="6"/>
  <c r="AI85" i="6"/>
  <c r="AJ85" i="6"/>
  <c r="AK85" i="6"/>
  <c r="AL85" i="6"/>
  <c r="AM85" i="6"/>
  <c r="AN85" i="6"/>
  <c r="AO85" i="6"/>
  <c r="AP85" i="6"/>
  <c r="AH86" i="6"/>
  <c r="AI86" i="6"/>
  <c r="AJ86" i="6"/>
  <c r="AK86" i="6"/>
  <c r="AL86" i="6"/>
  <c r="AM86" i="6"/>
  <c r="AN86" i="6"/>
  <c r="AO86" i="6"/>
  <c r="AP86" i="6"/>
  <c r="AH87" i="6"/>
  <c r="AI87" i="6"/>
  <c r="AJ87" i="6"/>
  <c r="AK87" i="6"/>
  <c r="AL87" i="6"/>
  <c r="AM87" i="6"/>
  <c r="AN87" i="6"/>
  <c r="AO87" i="6"/>
  <c r="AP87" i="6"/>
  <c r="AH88" i="6"/>
  <c r="AI88" i="6"/>
  <c r="AJ88" i="6"/>
  <c r="AK88" i="6"/>
  <c r="AL88" i="6"/>
  <c r="AM88" i="6"/>
  <c r="AN88" i="6"/>
  <c r="AO88" i="6"/>
  <c r="AP88" i="6"/>
  <c r="AH89" i="6"/>
  <c r="AI89" i="6"/>
  <c r="AJ89" i="6"/>
  <c r="AK89" i="6"/>
  <c r="AL89" i="6"/>
  <c r="AM89" i="6"/>
  <c r="AN89" i="6"/>
  <c r="AO89" i="6"/>
  <c r="AP89" i="6"/>
  <c r="AH90" i="6"/>
  <c r="AI90" i="6"/>
  <c r="AJ90" i="6"/>
  <c r="AK90" i="6"/>
  <c r="AL90" i="6"/>
  <c r="AM90" i="6"/>
  <c r="AN90" i="6"/>
  <c r="AO90" i="6"/>
  <c r="AP90" i="6"/>
  <c r="AH91" i="6"/>
  <c r="AI91" i="6"/>
  <c r="AJ91" i="6"/>
  <c r="AK91" i="6"/>
  <c r="AL91" i="6"/>
  <c r="AM91" i="6"/>
  <c r="AN91" i="6"/>
  <c r="AO91" i="6"/>
  <c r="AP91" i="6"/>
  <c r="AH92" i="6"/>
  <c r="AI92" i="6"/>
  <c r="AJ92" i="6"/>
  <c r="AK92" i="6"/>
  <c r="AL92" i="6"/>
  <c r="AM92" i="6"/>
  <c r="AN92" i="6"/>
  <c r="AO92" i="6"/>
  <c r="AP92" i="6"/>
  <c r="AH93" i="6"/>
  <c r="AI93" i="6"/>
  <c r="AJ93" i="6"/>
  <c r="AK93" i="6"/>
  <c r="AL93" i="6"/>
  <c r="AM93" i="6"/>
  <c r="AN93" i="6"/>
  <c r="AO93" i="6"/>
  <c r="AP93" i="6"/>
  <c r="AH94" i="6"/>
  <c r="AI94" i="6"/>
  <c r="AJ94" i="6"/>
  <c r="AK94" i="6"/>
  <c r="AL94" i="6"/>
  <c r="AM94" i="6"/>
  <c r="AN94" i="6"/>
  <c r="AO94" i="6"/>
  <c r="AP94" i="6"/>
  <c r="AH95" i="6"/>
  <c r="AI95" i="6"/>
  <c r="AJ95" i="6"/>
  <c r="AK95" i="6"/>
  <c r="AL95" i="6"/>
  <c r="AM95" i="6"/>
  <c r="AN95" i="6"/>
  <c r="AO95" i="6"/>
  <c r="AQ95" i="6" s="1"/>
  <c r="AP95" i="6"/>
  <c r="AH96" i="6"/>
  <c r="AI96" i="6"/>
  <c r="AJ96" i="6"/>
  <c r="AK96" i="6"/>
  <c r="AL96" i="6"/>
  <c r="AM96" i="6"/>
  <c r="AN96" i="6"/>
  <c r="AO96" i="6"/>
  <c r="AP96" i="6"/>
  <c r="AH97" i="6"/>
  <c r="AI97" i="6"/>
  <c r="AJ97" i="6"/>
  <c r="AK97" i="6"/>
  <c r="AL97" i="6"/>
  <c r="AM97" i="6"/>
  <c r="AN97" i="6"/>
  <c r="AO97" i="6"/>
  <c r="AP97" i="6"/>
  <c r="AH98" i="6"/>
  <c r="AI98" i="6"/>
  <c r="AJ98" i="6"/>
  <c r="AK98" i="6"/>
  <c r="AL98" i="6"/>
  <c r="AM98" i="6"/>
  <c r="AN98" i="6"/>
  <c r="AO98" i="6"/>
  <c r="AP98" i="6"/>
  <c r="AH99" i="6"/>
  <c r="AI99" i="6"/>
  <c r="AJ99" i="6"/>
  <c r="AK99" i="6"/>
  <c r="AL99" i="6"/>
  <c r="AM99" i="6"/>
  <c r="AN99" i="6"/>
  <c r="AO99" i="6"/>
  <c r="AQ99" i="6" s="1"/>
  <c r="AP99" i="6"/>
  <c r="AH112" i="6"/>
  <c r="AI112" i="6"/>
  <c r="AJ112" i="6"/>
  <c r="AK112" i="6"/>
  <c r="AL112" i="6"/>
  <c r="AM112" i="6"/>
  <c r="AN112" i="6"/>
  <c r="AO112" i="6"/>
  <c r="AP112" i="6"/>
  <c r="AH113" i="6"/>
  <c r="AI113" i="6"/>
  <c r="AJ113" i="6"/>
  <c r="AK113" i="6"/>
  <c r="AL113" i="6"/>
  <c r="AM113" i="6"/>
  <c r="AN113" i="6"/>
  <c r="AO113" i="6"/>
  <c r="AP113" i="6"/>
  <c r="AH114" i="6"/>
  <c r="AI114" i="6"/>
  <c r="AJ114" i="6"/>
  <c r="AK114" i="6"/>
  <c r="AL114" i="6"/>
  <c r="AM114" i="6"/>
  <c r="AN114" i="6"/>
  <c r="AO114" i="6"/>
  <c r="AP114" i="6"/>
  <c r="AH115" i="6"/>
  <c r="AI115" i="6"/>
  <c r="AJ115" i="6"/>
  <c r="AK115" i="6"/>
  <c r="AL115" i="6"/>
  <c r="AM115" i="6"/>
  <c r="AN115" i="6"/>
  <c r="AO115" i="6"/>
  <c r="AQ115" i="6" s="1"/>
  <c r="AP115" i="6"/>
  <c r="AH116" i="6"/>
  <c r="AI116" i="6"/>
  <c r="AJ116" i="6"/>
  <c r="AK116" i="6"/>
  <c r="AL116" i="6"/>
  <c r="AM116" i="6"/>
  <c r="AN116" i="6"/>
  <c r="AO116" i="6"/>
  <c r="AP116" i="6"/>
  <c r="AH117" i="6"/>
  <c r="AI117" i="6"/>
  <c r="AJ117" i="6"/>
  <c r="AK117" i="6"/>
  <c r="AL117" i="6"/>
  <c r="AM117" i="6"/>
  <c r="AN117" i="6"/>
  <c r="AO117" i="6"/>
  <c r="AP117" i="6"/>
  <c r="AH118" i="6"/>
  <c r="AI118" i="6"/>
  <c r="AJ118" i="6"/>
  <c r="AK118" i="6"/>
  <c r="AL118" i="6"/>
  <c r="AM118" i="6"/>
  <c r="AN118" i="6"/>
  <c r="AO118" i="6"/>
  <c r="AP118" i="6"/>
  <c r="AH119" i="6"/>
  <c r="AI119" i="6"/>
  <c r="AJ119" i="6"/>
  <c r="AK119" i="6"/>
  <c r="AL119" i="6"/>
  <c r="AM119" i="6"/>
  <c r="AN119" i="6"/>
  <c r="AO119" i="6"/>
  <c r="AP119" i="6"/>
  <c r="AH120" i="6"/>
  <c r="AI120" i="6"/>
  <c r="AJ120" i="6"/>
  <c r="AK120" i="6"/>
  <c r="AL120" i="6"/>
  <c r="AM120" i="6"/>
  <c r="AN120" i="6"/>
  <c r="AO120" i="6"/>
  <c r="AP120" i="6"/>
  <c r="AH121" i="6"/>
  <c r="AI121" i="6"/>
  <c r="AJ121" i="6"/>
  <c r="AK121" i="6"/>
  <c r="AL121" i="6"/>
  <c r="AM121" i="6"/>
  <c r="AN121" i="6"/>
  <c r="AO121" i="6"/>
  <c r="AP121" i="6"/>
  <c r="AH122" i="6"/>
  <c r="AI122" i="6"/>
  <c r="AJ122" i="6"/>
  <c r="AK122" i="6"/>
  <c r="AL122" i="6"/>
  <c r="AM122" i="6"/>
  <c r="AN122" i="6"/>
  <c r="AO122" i="6"/>
  <c r="AP122" i="6"/>
  <c r="AH123" i="6"/>
  <c r="AI123" i="6"/>
  <c r="AJ123" i="6"/>
  <c r="AK123" i="6"/>
  <c r="AL123" i="6"/>
  <c r="AM123" i="6"/>
  <c r="AN123" i="6"/>
  <c r="AO123" i="6"/>
  <c r="AP123" i="6"/>
  <c r="AH136" i="6"/>
  <c r="AI136" i="6"/>
  <c r="AJ136" i="6"/>
  <c r="AK136" i="6"/>
  <c r="AL136" i="6"/>
  <c r="AM136" i="6"/>
  <c r="AN136" i="6"/>
  <c r="AO136" i="6"/>
  <c r="AP136" i="6"/>
  <c r="AH137" i="6"/>
  <c r="AI137" i="6"/>
  <c r="AJ137" i="6"/>
  <c r="AK137" i="6"/>
  <c r="AL137" i="6"/>
  <c r="AM137" i="6"/>
  <c r="AN137" i="6"/>
  <c r="AO137" i="6"/>
  <c r="AP137" i="6"/>
  <c r="AQ137" i="6" s="1"/>
  <c r="AH138" i="6"/>
  <c r="AI138" i="6"/>
  <c r="AJ138" i="6"/>
  <c r="AK138" i="6"/>
  <c r="AL138" i="6"/>
  <c r="AM138" i="6"/>
  <c r="AN138" i="6"/>
  <c r="AO138" i="6"/>
  <c r="AP138" i="6"/>
  <c r="AH139" i="6"/>
  <c r="AI139" i="6"/>
  <c r="AJ139" i="6"/>
  <c r="AK139" i="6"/>
  <c r="AL139" i="6"/>
  <c r="AM139" i="6"/>
  <c r="AN139" i="6"/>
  <c r="AO139" i="6"/>
  <c r="AP139" i="6"/>
  <c r="AH140" i="6"/>
  <c r="AI140" i="6"/>
  <c r="AJ140" i="6"/>
  <c r="AK140" i="6"/>
  <c r="AL140" i="6"/>
  <c r="AM140" i="6"/>
  <c r="AN140" i="6"/>
  <c r="AO140" i="6"/>
  <c r="AP140" i="6"/>
  <c r="AH141" i="6"/>
  <c r="AI141" i="6"/>
  <c r="AJ141" i="6"/>
  <c r="AK141" i="6"/>
  <c r="AL141" i="6"/>
  <c r="AM141" i="6"/>
  <c r="AN141" i="6"/>
  <c r="AO141" i="6"/>
  <c r="AP141" i="6"/>
  <c r="AH142" i="6"/>
  <c r="AI142" i="6"/>
  <c r="AJ142" i="6"/>
  <c r="AK142" i="6"/>
  <c r="AL142" i="6"/>
  <c r="AM142" i="6"/>
  <c r="AN142" i="6"/>
  <c r="AO142" i="6"/>
  <c r="AP142" i="6"/>
  <c r="AH143" i="6"/>
  <c r="AI143" i="6"/>
  <c r="AJ143" i="6"/>
  <c r="AK143" i="6"/>
  <c r="AL143" i="6"/>
  <c r="AM143" i="6"/>
  <c r="AN143" i="6"/>
  <c r="AO143" i="6"/>
  <c r="AP143" i="6"/>
  <c r="AH144" i="6"/>
  <c r="AI144" i="6"/>
  <c r="AJ144" i="6"/>
  <c r="AK144" i="6"/>
  <c r="AL144" i="6"/>
  <c r="AM144" i="6"/>
  <c r="AN144" i="6"/>
  <c r="AO144" i="6"/>
  <c r="AQ144" i="6" s="1"/>
  <c r="AP144" i="6"/>
  <c r="AH145" i="6"/>
  <c r="AI145" i="6"/>
  <c r="AJ145" i="6"/>
  <c r="AK145" i="6"/>
  <c r="AL145" i="6"/>
  <c r="AM145" i="6"/>
  <c r="AN145" i="6"/>
  <c r="AO145" i="6"/>
  <c r="AP145" i="6"/>
  <c r="AH146" i="6"/>
  <c r="AI146" i="6"/>
  <c r="AJ146" i="6"/>
  <c r="AK146" i="6"/>
  <c r="AL146" i="6"/>
  <c r="AM146" i="6"/>
  <c r="AN146" i="6"/>
  <c r="AO146" i="6"/>
  <c r="AP146" i="6"/>
  <c r="AH147" i="6"/>
  <c r="AI147" i="6"/>
  <c r="AJ147" i="6"/>
  <c r="AK147" i="6"/>
  <c r="AL147" i="6"/>
  <c r="AM147" i="6"/>
  <c r="AN147" i="6"/>
  <c r="AO147" i="6"/>
  <c r="AP147" i="6"/>
  <c r="AH154" i="6"/>
  <c r="AI154" i="6"/>
  <c r="AJ154" i="6"/>
  <c r="AK154" i="6"/>
  <c r="AL154" i="6"/>
  <c r="AM154" i="6"/>
  <c r="AN154" i="6"/>
  <c r="AO154" i="6"/>
  <c r="AP154" i="6"/>
  <c r="AH155" i="6"/>
  <c r="AI155" i="6"/>
  <c r="AJ155" i="6"/>
  <c r="AK155" i="6"/>
  <c r="AL155" i="6"/>
  <c r="AM155" i="6"/>
  <c r="AN155" i="6"/>
  <c r="AO155" i="6"/>
  <c r="AP155" i="6"/>
  <c r="AH156" i="6"/>
  <c r="AI156" i="6"/>
  <c r="AJ156" i="6"/>
  <c r="AK156" i="6"/>
  <c r="AL156" i="6"/>
  <c r="AM156" i="6"/>
  <c r="AN156" i="6"/>
  <c r="AO156" i="6"/>
  <c r="AP156" i="6"/>
  <c r="AH157" i="6"/>
  <c r="AI157" i="6"/>
  <c r="AJ157" i="6"/>
  <c r="AK157" i="6"/>
  <c r="AL157" i="6"/>
  <c r="AM157" i="6"/>
  <c r="AN157" i="6"/>
  <c r="AO157" i="6"/>
  <c r="AP157" i="6"/>
  <c r="AQ157" i="6" s="1"/>
  <c r="AH158" i="6"/>
  <c r="AI158" i="6"/>
  <c r="AJ158" i="6"/>
  <c r="AK158" i="6"/>
  <c r="AL158" i="6"/>
  <c r="AM158" i="6"/>
  <c r="AN158" i="6"/>
  <c r="AO158" i="6"/>
  <c r="AP158" i="6"/>
  <c r="AH159" i="6"/>
  <c r="AI159" i="6"/>
  <c r="AJ159" i="6"/>
  <c r="AK159" i="6"/>
  <c r="AL159" i="6"/>
  <c r="AM159" i="6"/>
  <c r="AN159" i="6"/>
  <c r="AO159" i="6"/>
  <c r="AP159" i="6"/>
  <c r="AH160" i="6"/>
  <c r="AI160" i="6"/>
  <c r="AJ160" i="6"/>
  <c r="AK160" i="6"/>
  <c r="AL160" i="6"/>
  <c r="AM160" i="6"/>
  <c r="AN160" i="6"/>
  <c r="AO160" i="6"/>
  <c r="AP160" i="6"/>
  <c r="AH161" i="6"/>
  <c r="AI161" i="6"/>
  <c r="AJ161" i="6"/>
  <c r="AK161" i="6"/>
  <c r="AL161" i="6"/>
  <c r="AM161" i="6"/>
  <c r="AN161" i="6"/>
  <c r="AO161" i="6"/>
  <c r="AP161" i="6"/>
  <c r="AH162" i="6"/>
  <c r="AI162" i="6"/>
  <c r="AJ162" i="6"/>
  <c r="AK162" i="6"/>
  <c r="AL162" i="6"/>
  <c r="AM162" i="6"/>
  <c r="AN162" i="6"/>
  <c r="AO162" i="6"/>
  <c r="AP162" i="6"/>
  <c r="AH163" i="6"/>
  <c r="AI163" i="6"/>
  <c r="AJ163" i="6"/>
  <c r="AK163" i="6"/>
  <c r="AL163" i="6"/>
  <c r="AM163" i="6"/>
  <c r="AN163" i="6"/>
  <c r="AO163" i="6"/>
  <c r="AP163" i="6"/>
  <c r="AH164" i="6"/>
  <c r="AI164" i="6"/>
  <c r="AJ164" i="6"/>
  <c r="AK164" i="6"/>
  <c r="AL164" i="6"/>
  <c r="AM164" i="6"/>
  <c r="AN164" i="6"/>
  <c r="AO164" i="6"/>
  <c r="AP164" i="6"/>
  <c r="AH165" i="6"/>
  <c r="AI165" i="6"/>
  <c r="AJ165" i="6"/>
  <c r="AK165" i="6"/>
  <c r="AL165" i="6"/>
  <c r="AM165" i="6"/>
  <c r="AN165" i="6"/>
  <c r="AO165" i="6"/>
  <c r="AP165" i="6"/>
  <c r="AH166" i="6"/>
  <c r="AI166" i="6"/>
  <c r="AJ166" i="6"/>
  <c r="AK166" i="6"/>
  <c r="AL166" i="6"/>
  <c r="AM166" i="6"/>
  <c r="AN166" i="6"/>
  <c r="AO166" i="6"/>
  <c r="AP166" i="6"/>
  <c r="AH167" i="6"/>
  <c r="AI167" i="6"/>
  <c r="AJ167" i="6"/>
  <c r="AK167" i="6"/>
  <c r="AL167" i="6"/>
  <c r="AM167" i="6"/>
  <c r="AN167" i="6"/>
  <c r="AO167" i="6"/>
  <c r="AP167" i="6"/>
  <c r="AH168" i="6"/>
  <c r="AI168" i="6"/>
  <c r="AJ168" i="6"/>
  <c r="AK168" i="6"/>
  <c r="AL168" i="6"/>
  <c r="AM168" i="6"/>
  <c r="AN168" i="6"/>
  <c r="AO168" i="6"/>
  <c r="AP168" i="6"/>
  <c r="AH169" i="6"/>
  <c r="AI169" i="6"/>
  <c r="AJ169" i="6"/>
  <c r="AK169" i="6"/>
  <c r="AL169" i="6"/>
  <c r="AM169" i="6"/>
  <c r="AN169" i="6"/>
  <c r="AO169" i="6"/>
  <c r="AP169" i="6"/>
  <c r="AH170" i="6"/>
  <c r="AI170" i="6"/>
  <c r="AJ170" i="6"/>
  <c r="AK170" i="6"/>
  <c r="AL170" i="6"/>
  <c r="AM170" i="6"/>
  <c r="AN170" i="6"/>
  <c r="AO170" i="6"/>
  <c r="AP170" i="6"/>
  <c r="AH171" i="6"/>
  <c r="AI171" i="6"/>
  <c r="AJ171" i="6"/>
  <c r="AK171" i="6"/>
  <c r="AL171" i="6"/>
  <c r="AM171" i="6"/>
  <c r="AN171" i="6"/>
  <c r="AO171" i="6"/>
  <c r="AP171" i="6"/>
  <c r="AH172" i="6"/>
  <c r="AI172" i="6"/>
  <c r="AJ172" i="6"/>
  <c r="AK172" i="6"/>
  <c r="AL172" i="6"/>
  <c r="AM172" i="6"/>
  <c r="AN172" i="6"/>
  <c r="AO172" i="6"/>
  <c r="AP172" i="6"/>
  <c r="AH173" i="6"/>
  <c r="AI173" i="6"/>
  <c r="AJ173" i="6"/>
  <c r="AK173" i="6"/>
  <c r="AL173" i="6"/>
  <c r="AM173" i="6"/>
  <c r="AN173" i="6"/>
  <c r="AO173" i="6"/>
  <c r="AP173" i="6"/>
  <c r="AH174" i="6"/>
  <c r="AI174" i="6"/>
  <c r="AJ174" i="6"/>
  <c r="AK174" i="6"/>
  <c r="AL174" i="6"/>
  <c r="AM174" i="6"/>
  <c r="AN174" i="6"/>
  <c r="AO174" i="6"/>
  <c r="AP174" i="6"/>
  <c r="AH175" i="6"/>
  <c r="AI175" i="6"/>
  <c r="AJ175" i="6"/>
  <c r="AK175" i="6"/>
  <c r="AL175" i="6"/>
  <c r="AM175" i="6"/>
  <c r="AN175" i="6"/>
  <c r="AO175" i="6"/>
  <c r="AP175" i="6"/>
  <c r="AH176" i="6"/>
  <c r="AI176" i="6"/>
  <c r="AJ176" i="6"/>
  <c r="AK176" i="6"/>
  <c r="AL176" i="6"/>
  <c r="AM176" i="6"/>
  <c r="AN176" i="6"/>
  <c r="AO176" i="6"/>
  <c r="AP176" i="6"/>
  <c r="AH177" i="6"/>
  <c r="AI177" i="6"/>
  <c r="AJ177" i="6"/>
  <c r="AK177" i="6"/>
  <c r="AL177" i="6"/>
  <c r="AM177" i="6"/>
  <c r="AN177" i="6"/>
  <c r="AQ177" i="6" s="1"/>
  <c r="AO177" i="6"/>
  <c r="AP177" i="6"/>
  <c r="AH178" i="6"/>
  <c r="AI178" i="6"/>
  <c r="AJ178" i="6"/>
  <c r="AK178" i="6"/>
  <c r="AL178" i="6"/>
  <c r="AM178" i="6"/>
  <c r="AN178" i="6"/>
  <c r="AO178" i="6"/>
  <c r="AP178" i="6"/>
  <c r="AH179" i="6"/>
  <c r="AI179" i="6"/>
  <c r="AJ179" i="6"/>
  <c r="AK179" i="6"/>
  <c r="AL179" i="6"/>
  <c r="AM179" i="6"/>
  <c r="AN179" i="6"/>
  <c r="AO179" i="6"/>
  <c r="AP179" i="6"/>
  <c r="AH180" i="6"/>
  <c r="AI180" i="6"/>
  <c r="AJ180" i="6"/>
  <c r="AK180" i="6"/>
  <c r="AL180" i="6"/>
  <c r="AM180" i="6"/>
  <c r="AN180" i="6"/>
  <c r="AO180" i="6"/>
  <c r="AP180" i="6"/>
  <c r="AH181" i="6"/>
  <c r="AI181" i="6"/>
  <c r="AJ181" i="6"/>
  <c r="AK181" i="6"/>
  <c r="AL181" i="6"/>
  <c r="AM181" i="6"/>
  <c r="AN181" i="6"/>
  <c r="AO181" i="6"/>
  <c r="AP181" i="6"/>
  <c r="AH182" i="6"/>
  <c r="AI182" i="6"/>
  <c r="AJ182" i="6"/>
  <c r="AK182" i="6"/>
  <c r="AL182" i="6"/>
  <c r="AM182" i="6"/>
  <c r="AN182" i="6"/>
  <c r="AO182" i="6"/>
  <c r="AP182" i="6"/>
  <c r="AH183" i="6"/>
  <c r="AI183" i="6"/>
  <c r="AJ183" i="6"/>
  <c r="AK183" i="6"/>
  <c r="AL183" i="6"/>
  <c r="AM183" i="6"/>
  <c r="AN183" i="6"/>
  <c r="AO183" i="6"/>
  <c r="AP183" i="6"/>
  <c r="AH184" i="6"/>
  <c r="AI184" i="6"/>
  <c r="AJ184" i="6"/>
  <c r="AK184" i="6"/>
  <c r="AL184" i="6"/>
  <c r="AM184" i="6"/>
  <c r="AN184" i="6"/>
  <c r="AO184" i="6"/>
  <c r="AP184" i="6"/>
  <c r="AH185" i="6"/>
  <c r="AI185" i="6"/>
  <c r="AJ185" i="6"/>
  <c r="AK185" i="6"/>
  <c r="AL185" i="6"/>
  <c r="AM185" i="6"/>
  <c r="AN185" i="6"/>
  <c r="AO185" i="6"/>
  <c r="AP185" i="6"/>
  <c r="AH186" i="6"/>
  <c r="AI186" i="6"/>
  <c r="AJ186" i="6"/>
  <c r="AK186" i="6"/>
  <c r="AL186" i="6"/>
  <c r="AM186" i="6"/>
  <c r="AN186" i="6"/>
  <c r="AO186" i="6"/>
  <c r="AP186" i="6"/>
  <c r="AH187" i="6"/>
  <c r="AI187" i="6"/>
  <c r="AJ187" i="6"/>
  <c r="AK187" i="6"/>
  <c r="AL187" i="6"/>
  <c r="AM187" i="6"/>
  <c r="AN187" i="6"/>
  <c r="AO187" i="6"/>
  <c r="AP187" i="6"/>
  <c r="AH188" i="6"/>
  <c r="AI188" i="6"/>
  <c r="AJ188" i="6"/>
  <c r="AK188" i="6"/>
  <c r="AL188" i="6"/>
  <c r="AM188" i="6"/>
  <c r="AN188" i="6"/>
  <c r="AO188" i="6"/>
  <c r="AP188" i="6"/>
  <c r="AH189" i="6"/>
  <c r="AI189" i="6"/>
  <c r="AJ189" i="6"/>
  <c r="AK189" i="6"/>
  <c r="AL189" i="6"/>
  <c r="AM189" i="6"/>
  <c r="AN189" i="6"/>
  <c r="AO189" i="6"/>
  <c r="AP189" i="6"/>
  <c r="AH190" i="6"/>
  <c r="AI190" i="6"/>
  <c r="AJ190" i="6"/>
  <c r="AK190" i="6"/>
  <c r="AL190" i="6"/>
  <c r="AM190" i="6"/>
  <c r="AN190" i="6"/>
  <c r="AO190" i="6"/>
  <c r="AP190" i="6"/>
  <c r="AH191" i="6"/>
  <c r="AI191" i="6"/>
  <c r="AJ191" i="6"/>
  <c r="AK191" i="6"/>
  <c r="AL191" i="6"/>
  <c r="AM191" i="6"/>
  <c r="AN191" i="6"/>
  <c r="AO191" i="6"/>
  <c r="AP191" i="6"/>
  <c r="AH192" i="6"/>
  <c r="AI192" i="6"/>
  <c r="AJ192" i="6"/>
  <c r="AK192" i="6"/>
  <c r="AL192" i="6"/>
  <c r="AM192" i="6"/>
  <c r="AN192" i="6"/>
  <c r="AO192" i="6"/>
  <c r="AP192" i="6"/>
  <c r="AH193" i="6"/>
  <c r="AI193" i="6"/>
  <c r="AJ193" i="6"/>
  <c r="AK193" i="6"/>
  <c r="AL193" i="6"/>
  <c r="AM193" i="6"/>
  <c r="AN193" i="6"/>
  <c r="AO193" i="6"/>
  <c r="AP193" i="6"/>
  <c r="AH194" i="6"/>
  <c r="AI194" i="6"/>
  <c r="AJ194" i="6"/>
  <c r="AK194" i="6"/>
  <c r="AL194" i="6"/>
  <c r="AM194" i="6"/>
  <c r="AN194" i="6"/>
  <c r="AO194" i="6"/>
  <c r="AP194" i="6"/>
  <c r="AH195" i="6"/>
  <c r="AI195" i="6"/>
  <c r="AJ195" i="6"/>
  <c r="AK195" i="6"/>
  <c r="AL195" i="6"/>
  <c r="AM195" i="6"/>
  <c r="AN195" i="6"/>
  <c r="AO195" i="6"/>
  <c r="AP195" i="6"/>
  <c r="AH196" i="6"/>
  <c r="AI196" i="6"/>
  <c r="AJ196" i="6"/>
  <c r="AK196" i="6"/>
  <c r="AL196" i="6"/>
  <c r="AM196" i="6"/>
  <c r="AN196" i="6"/>
  <c r="AO196" i="6"/>
  <c r="AP196" i="6"/>
  <c r="AH197" i="6"/>
  <c r="AI197" i="6"/>
  <c r="AJ197" i="6"/>
  <c r="AK197" i="6"/>
  <c r="AL197" i="6"/>
  <c r="AM197" i="6"/>
  <c r="AN197" i="6"/>
  <c r="AO197" i="6"/>
  <c r="AP197" i="6"/>
  <c r="AH198" i="6"/>
  <c r="AI198" i="6"/>
  <c r="AJ198" i="6"/>
  <c r="AK198" i="6"/>
  <c r="AL198" i="6"/>
  <c r="AM198" i="6"/>
  <c r="AN198" i="6"/>
  <c r="AO198" i="6"/>
  <c r="AP198" i="6"/>
  <c r="AH199" i="6"/>
  <c r="AI199" i="6"/>
  <c r="AJ199" i="6"/>
  <c r="AK199" i="6"/>
  <c r="AL199" i="6"/>
  <c r="AM199" i="6"/>
  <c r="AN199" i="6"/>
  <c r="AO199" i="6"/>
  <c r="AP199" i="6"/>
  <c r="AH200" i="6"/>
  <c r="AI200" i="6"/>
  <c r="AJ200" i="6"/>
  <c r="AK200" i="6"/>
  <c r="AL200" i="6"/>
  <c r="AM200" i="6"/>
  <c r="AN200" i="6"/>
  <c r="AO200" i="6"/>
  <c r="AP200" i="6"/>
  <c r="AH201" i="6"/>
  <c r="AI201" i="6"/>
  <c r="AJ201" i="6"/>
  <c r="AK201" i="6"/>
  <c r="AL201" i="6"/>
  <c r="AM201" i="6"/>
  <c r="AN201" i="6"/>
  <c r="AO201" i="6"/>
  <c r="AP201" i="6"/>
  <c r="AC16" i="6"/>
  <c r="AD16" i="6"/>
  <c r="AE16" i="6"/>
  <c r="AF16" i="6"/>
  <c r="AC17" i="6"/>
  <c r="AD17" i="6"/>
  <c r="AE17" i="6"/>
  <c r="AF17" i="6"/>
  <c r="AC18" i="6"/>
  <c r="AD18" i="6"/>
  <c r="AE18" i="6"/>
  <c r="AF18" i="6"/>
  <c r="AC19" i="6"/>
  <c r="AD19" i="6"/>
  <c r="AE19" i="6"/>
  <c r="AF19" i="6"/>
  <c r="AC20" i="6"/>
  <c r="AD20" i="6"/>
  <c r="AE20" i="6"/>
  <c r="AF20" i="6"/>
  <c r="AC21" i="6"/>
  <c r="AD21" i="6"/>
  <c r="AE21" i="6"/>
  <c r="AF21" i="6"/>
  <c r="AC22" i="6"/>
  <c r="AD22" i="6"/>
  <c r="AE22" i="6"/>
  <c r="AF22" i="6"/>
  <c r="AC23" i="6"/>
  <c r="AD23" i="6"/>
  <c r="AE23" i="6"/>
  <c r="AF23" i="6"/>
  <c r="AC24" i="6"/>
  <c r="AD24" i="6"/>
  <c r="AE24" i="6"/>
  <c r="AF24" i="6"/>
  <c r="AC25" i="6"/>
  <c r="AD25" i="6"/>
  <c r="AE25" i="6"/>
  <c r="AF25" i="6"/>
  <c r="AC26" i="6"/>
  <c r="AD26" i="6"/>
  <c r="AE26" i="6"/>
  <c r="AF26" i="6"/>
  <c r="AC27" i="6"/>
  <c r="AD27" i="6"/>
  <c r="AE27" i="6"/>
  <c r="AF27" i="6"/>
  <c r="AC28" i="6"/>
  <c r="AD28" i="6"/>
  <c r="AE28" i="6"/>
  <c r="AF28" i="6"/>
  <c r="AC29" i="6"/>
  <c r="AD29" i="6"/>
  <c r="AE29" i="6"/>
  <c r="AF29" i="6"/>
  <c r="AC30" i="6"/>
  <c r="AD30" i="6"/>
  <c r="AE30" i="6"/>
  <c r="AF30" i="6"/>
  <c r="AC31" i="6"/>
  <c r="AD31" i="6"/>
  <c r="AE31" i="6"/>
  <c r="AF31" i="6"/>
  <c r="AC32" i="6"/>
  <c r="AD32" i="6"/>
  <c r="AE32" i="6"/>
  <c r="AF32" i="6"/>
  <c r="AC33" i="6"/>
  <c r="AD33" i="6"/>
  <c r="AE33" i="6"/>
  <c r="AF33" i="6"/>
  <c r="AC34" i="6"/>
  <c r="AD34" i="6"/>
  <c r="AE34" i="6"/>
  <c r="AF34" i="6"/>
  <c r="AC35" i="6"/>
  <c r="AD35" i="6"/>
  <c r="AE35" i="6"/>
  <c r="AF35" i="6"/>
  <c r="AC36" i="6"/>
  <c r="AD36" i="6"/>
  <c r="AE36" i="6"/>
  <c r="AF36" i="6"/>
  <c r="AC37" i="6"/>
  <c r="AD37" i="6"/>
  <c r="AE37" i="6"/>
  <c r="AF37" i="6"/>
  <c r="AC38" i="6"/>
  <c r="AD38" i="6"/>
  <c r="AE38" i="6"/>
  <c r="AF38" i="6"/>
  <c r="AC39" i="6"/>
  <c r="AD39" i="6"/>
  <c r="AE39" i="6"/>
  <c r="AF39" i="6"/>
  <c r="AC40" i="6"/>
  <c r="AD40" i="6"/>
  <c r="AE40" i="6"/>
  <c r="AF40" i="6"/>
  <c r="AC41" i="6"/>
  <c r="AD41" i="6"/>
  <c r="AE41" i="6"/>
  <c r="AF41" i="6"/>
  <c r="AC42" i="6"/>
  <c r="AD42" i="6"/>
  <c r="AE42" i="6"/>
  <c r="AF42" i="6"/>
  <c r="AC43" i="6"/>
  <c r="AD43" i="6"/>
  <c r="AE43" i="6"/>
  <c r="AF43" i="6"/>
  <c r="AC44" i="6"/>
  <c r="AD44" i="6"/>
  <c r="AE44" i="6"/>
  <c r="AF44" i="6"/>
  <c r="AC45" i="6"/>
  <c r="AD45" i="6"/>
  <c r="AE45" i="6"/>
  <c r="AF45" i="6"/>
  <c r="AC46" i="6"/>
  <c r="AD46" i="6"/>
  <c r="AE46" i="6"/>
  <c r="AF46" i="6"/>
  <c r="AC47" i="6"/>
  <c r="AD47" i="6"/>
  <c r="AE47" i="6"/>
  <c r="AF47" i="6"/>
  <c r="AC48" i="6"/>
  <c r="AD48" i="6"/>
  <c r="AE48" i="6"/>
  <c r="AF48" i="6"/>
  <c r="AC49" i="6"/>
  <c r="AD49" i="6"/>
  <c r="AE49" i="6"/>
  <c r="AF49" i="6"/>
  <c r="AC50" i="6"/>
  <c r="AD50" i="6"/>
  <c r="AE50" i="6"/>
  <c r="AF50" i="6"/>
  <c r="AC51" i="6"/>
  <c r="AD51" i="6"/>
  <c r="AE51" i="6"/>
  <c r="AF51" i="6"/>
  <c r="AC64" i="6"/>
  <c r="AD64" i="6"/>
  <c r="AE64" i="6"/>
  <c r="AF64" i="6"/>
  <c r="AC65" i="6"/>
  <c r="AD65" i="6"/>
  <c r="AE65" i="6"/>
  <c r="AF65" i="6"/>
  <c r="AC66" i="6"/>
  <c r="AD66" i="6"/>
  <c r="AE66" i="6"/>
  <c r="AF66" i="6"/>
  <c r="AC67" i="6"/>
  <c r="AD67" i="6"/>
  <c r="AE67" i="6"/>
  <c r="AF67" i="6"/>
  <c r="AC68" i="6"/>
  <c r="AD68" i="6"/>
  <c r="AE68" i="6"/>
  <c r="AF68" i="6"/>
  <c r="AC69" i="6"/>
  <c r="AD69" i="6"/>
  <c r="AE69" i="6"/>
  <c r="AF69" i="6"/>
  <c r="AC70" i="6"/>
  <c r="AD70" i="6"/>
  <c r="AE70" i="6"/>
  <c r="AF70" i="6"/>
  <c r="AC71" i="6"/>
  <c r="AD71" i="6"/>
  <c r="AE71" i="6"/>
  <c r="AF71" i="6"/>
  <c r="AC72" i="6"/>
  <c r="AD72" i="6"/>
  <c r="AE72" i="6"/>
  <c r="AF72" i="6"/>
  <c r="AC73" i="6"/>
  <c r="AD73" i="6"/>
  <c r="AE73" i="6"/>
  <c r="AF73" i="6"/>
  <c r="AC74" i="6"/>
  <c r="AD74" i="6"/>
  <c r="AE74" i="6"/>
  <c r="AF74" i="6"/>
  <c r="AC75" i="6"/>
  <c r="AD75" i="6"/>
  <c r="AE75" i="6"/>
  <c r="AF75" i="6"/>
  <c r="AC76" i="6"/>
  <c r="AD76" i="6"/>
  <c r="AE76" i="6"/>
  <c r="AF76" i="6"/>
  <c r="AC77" i="6"/>
  <c r="AD77" i="6"/>
  <c r="AE77" i="6"/>
  <c r="AF77" i="6"/>
  <c r="AC78" i="6"/>
  <c r="AD78" i="6"/>
  <c r="AE78" i="6"/>
  <c r="AF78" i="6"/>
  <c r="AC79" i="6"/>
  <c r="AD79" i="6"/>
  <c r="AE79" i="6"/>
  <c r="AF79" i="6"/>
  <c r="AC80" i="6"/>
  <c r="AD80" i="6"/>
  <c r="AE80" i="6"/>
  <c r="AF80" i="6"/>
  <c r="AC81" i="6"/>
  <c r="AD81" i="6"/>
  <c r="AE81" i="6"/>
  <c r="AF81" i="6"/>
  <c r="AC82" i="6"/>
  <c r="AD82" i="6"/>
  <c r="AE82" i="6"/>
  <c r="AF82" i="6"/>
  <c r="AC83" i="6"/>
  <c r="AD83" i="6"/>
  <c r="AE83" i="6"/>
  <c r="AF83" i="6"/>
  <c r="AC84" i="6"/>
  <c r="AD84" i="6"/>
  <c r="AE84" i="6"/>
  <c r="AF84" i="6"/>
  <c r="AC85" i="6"/>
  <c r="AD85" i="6"/>
  <c r="AE85" i="6"/>
  <c r="AF85" i="6"/>
  <c r="AC86" i="6"/>
  <c r="AD86" i="6"/>
  <c r="AE86" i="6"/>
  <c r="AF86" i="6"/>
  <c r="AC87" i="6"/>
  <c r="AD87" i="6"/>
  <c r="AE87" i="6"/>
  <c r="AF87" i="6"/>
  <c r="AC88" i="6"/>
  <c r="AD88" i="6"/>
  <c r="AE88" i="6"/>
  <c r="AF88" i="6"/>
  <c r="AC89" i="6"/>
  <c r="AD89" i="6"/>
  <c r="AE89" i="6"/>
  <c r="AF89" i="6"/>
  <c r="AC90" i="6"/>
  <c r="AD90" i="6"/>
  <c r="AE90" i="6"/>
  <c r="AF90" i="6"/>
  <c r="AC91" i="6"/>
  <c r="AD91" i="6"/>
  <c r="AE91" i="6"/>
  <c r="AF91" i="6"/>
  <c r="AC92" i="6"/>
  <c r="AD92" i="6"/>
  <c r="AE92" i="6"/>
  <c r="AF92" i="6"/>
  <c r="AC93" i="6"/>
  <c r="AD93" i="6"/>
  <c r="AE93" i="6"/>
  <c r="AF93" i="6"/>
  <c r="AC94" i="6"/>
  <c r="AD94" i="6"/>
  <c r="AE94" i="6"/>
  <c r="AF94" i="6"/>
  <c r="AC95" i="6"/>
  <c r="AD95" i="6"/>
  <c r="AE95" i="6"/>
  <c r="AF95" i="6"/>
  <c r="AC96" i="6"/>
  <c r="AD96" i="6"/>
  <c r="AE96" i="6"/>
  <c r="AF96" i="6"/>
  <c r="AC97" i="6"/>
  <c r="AD97" i="6"/>
  <c r="AE97" i="6"/>
  <c r="AF97" i="6"/>
  <c r="AC98" i="6"/>
  <c r="AD98" i="6"/>
  <c r="AE98" i="6"/>
  <c r="AF98" i="6"/>
  <c r="AC99" i="6"/>
  <c r="AD99" i="6"/>
  <c r="AE99" i="6"/>
  <c r="AF99" i="6"/>
  <c r="AC112" i="6"/>
  <c r="AD112" i="6"/>
  <c r="AE112" i="6"/>
  <c r="AF112" i="6"/>
  <c r="AC113" i="6"/>
  <c r="AD113" i="6"/>
  <c r="AE113" i="6"/>
  <c r="AF113" i="6"/>
  <c r="AC114" i="6"/>
  <c r="AD114" i="6"/>
  <c r="AE114" i="6"/>
  <c r="AF114" i="6"/>
  <c r="AC115" i="6"/>
  <c r="AD115" i="6"/>
  <c r="AE115" i="6"/>
  <c r="AF115" i="6"/>
  <c r="AC116" i="6"/>
  <c r="AD116" i="6"/>
  <c r="AE116" i="6"/>
  <c r="AF116" i="6"/>
  <c r="AC117" i="6"/>
  <c r="AD117" i="6"/>
  <c r="AE117" i="6"/>
  <c r="AF117" i="6"/>
  <c r="AC118" i="6"/>
  <c r="AD118" i="6"/>
  <c r="AE118" i="6"/>
  <c r="AF118" i="6"/>
  <c r="AC119" i="6"/>
  <c r="AD119" i="6"/>
  <c r="AE119" i="6"/>
  <c r="AF119" i="6"/>
  <c r="AC120" i="6"/>
  <c r="AD120" i="6"/>
  <c r="AE120" i="6"/>
  <c r="AF120" i="6"/>
  <c r="AC121" i="6"/>
  <c r="AD121" i="6"/>
  <c r="AE121" i="6"/>
  <c r="AF121" i="6"/>
  <c r="AC122" i="6"/>
  <c r="AD122" i="6"/>
  <c r="AE122" i="6"/>
  <c r="AF122" i="6"/>
  <c r="AC123" i="6"/>
  <c r="AD123" i="6"/>
  <c r="AE123" i="6"/>
  <c r="AF123" i="6"/>
  <c r="AC136" i="6"/>
  <c r="AD136" i="6"/>
  <c r="AE136" i="6"/>
  <c r="AF136" i="6"/>
  <c r="AC137" i="6"/>
  <c r="AD137" i="6"/>
  <c r="AE137" i="6"/>
  <c r="AF137" i="6"/>
  <c r="AC138" i="6"/>
  <c r="AD138" i="6"/>
  <c r="AE138" i="6"/>
  <c r="AF138" i="6"/>
  <c r="AC139" i="6"/>
  <c r="AD139" i="6"/>
  <c r="AE139" i="6"/>
  <c r="AF139" i="6"/>
  <c r="AC140" i="6"/>
  <c r="AD140" i="6"/>
  <c r="AE140" i="6"/>
  <c r="AF140" i="6"/>
  <c r="AC141" i="6"/>
  <c r="AD141" i="6"/>
  <c r="AE141" i="6"/>
  <c r="AF141" i="6"/>
  <c r="AC142" i="6"/>
  <c r="AD142" i="6"/>
  <c r="AE142" i="6"/>
  <c r="AF142" i="6"/>
  <c r="AC143" i="6"/>
  <c r="AD143" i="6"/>
  <c r="AE143" i="6"/>
  <c r="AF143" i="6"/>
  <c r="AC144" i="6"/>
  <c r="AD144" i="6"/>
  <c r="AE144" i="6"/>
  <c r="AF144" i="6"/>
  <c r="AC145" i="6"/>
  <c r="AD145" i="6"/>
  <c r="AE145" i="6"/>
  <c r="AF145" i="6"/>
  <c r="AC146" i="6"/>
  <c r="AD146" i="6"/>
  <c r="AE146" i="6"/>
  <c r="AF146" i="6"/>
  <c r="AC147" i="6"/>
  <c r="AD147" i="6"/>
  <c r="AE147" i="6"/>
  <c r="AF147" i="6"/>
  <c r="AC154" i="6"/>
  <c r="AD154" i="6"/>
  <c r="AE154" i="6"/>
  <c r="AF154" i="6"/>
  <c r="AC155" i="6"/>
  <c r="AD155" i="6"/>
  <c r="AE155" i="6"/>
  <c r="AF155" i="6"/>
  <c r="AC156" i="6"/>
  <c r="AD156" i="6"/>
  <c r="AE156" i="6"/>
  <c r="AF156" i="6"/>
  <c r="AC157" i="6"/>
  <c r="AD157" i="6"/>
  <c r="AE157" i="6"/>
  <c r="AF157" i="6"/>
  <c r="AC158" i="6"/>
  <c r="AD158" i="6"/>
  <c r="AE158" i="6"/>
  <c r="AF158" i="6"/>
  <c r="AC159" i="6"/>
  <c r="AD159" i="6"/>
  <c r="AE159" i="6"/>
  <c r="AF159" i="6"/>
  <c r="AC160" i="6"/>
  <c r="AD160" i="6"/>
  <c r="AE160" i="6"/>
  <c r="AF160" i="6"/>
  <c r="AC161" i="6"/>
  <c r="AD161" i="6"/>
  <c r="AE161" i="6"/>
  <c r="AF161" i="6"/>
  <c r="AC162" i="6"/>
  <c r="AD162" i="6"/>
  <c r="AE162" i="6"/>
  <c r="AF162" i="6"/>
  <c r="AC163" i="6"/>
  <c r="AD163" i="6"/>
  <c r="AE163" i="6"/>
  <c r="AF163" i="6"/>
  <c r="AC164" i="6"/>
  <c r="AD164" i="6"/>
  <c r="AE164" i="6"/>
  <c r="AF164" i="6"/>
  <c r="AC165" i="6"/>
  <c r="AD165" i="6"/>
  <c r="AE165" i="6"/>
  <c r="AF165" i="6"/>
  <c r="AC166" i="6"/>
  <c r="AD166" i="6"/>
  <c r="AE166" i="6"/>
  <c r="AF166" i="6"/>
  <c r="AC167" i="6"/>
  <c r="AD167" i="6"/>
  <c r="AE167" i="6"/>
  <c r="AF167" i="6"/>
  <c r="AC168" i="6"/>
  <c r="AD168" i="6"/>
  <c r="AE168" i="6"/>
  <c r="AF168" i="6"/>
  <c r="AC169" i="6"/>
  <c r="AD169" i="6"/>
  <c r="AE169" i="6"/>
  <c r="AF169" i="6"/>
  <c r="AC170" i="6"/>
  <c r="AD170" i="6"/>
  <c r="AG170" i="6" s="1"/>
  <c r="AE170" i="6"/>
  <c r="AF170" i="6"/>
  <c r="AC171" i="6"/>
  <c r="AD171" i="6"/>
  <c r="AE171" i="6"/>
  <c r="AF171" i="6"/>
  <c r="AC172" i="6"/>
  <c r="AD172" i="6"/>
  <c r="AE172" i="6"/>
  <c r="AF172" i="6"/>
  <c r="AC173" i="6"/>
  <c r="AD173" i="6"/>
  <c r="AE173" i="6"/>
  <c r="AF173" i="6"/>
  <c r="AC174" i="6"/>
  <c r="AD174" i="6"/>
  <c r="AE174" i="6"/>
  <c r="AF174" i="6"/>
  <c r="AC175" i="6"/>
  <c r="AD175" i="6"/>
  <c r="AE175" i="6"/>
  <c r="AF175" i="6"/>
  <c r="AC176" i="6"/>
  <c r="AD176" i="6"/>
  <c r="AG176" i="6" s="1"/>
  <c r="AE176" i="6"/>
  <c r="AF176" i="6"/>
  <c r="AC177" i="6"/>
  <c r="AD177" i="6"/>
  <c r="AE177" i="6"/>
  <c r="AF177" i="6"/>
  <c r="AC178" i="6"/>
  <c r="AD178" i="6"/>
  <c r="AE178" i="6"/>
  <c r="AF178" i="6"/>
  <c r="AC179" i="6"/>
  <c r="AD179" i="6"/>
  <c r="AG179" i="6" s="1"/>
  <c r="AE179" i="6"/>
  <c r="AF179" i="6"/>
  <c r="AC180" i="6"/>
  <c r="AD180" i="6"/>
  <c r="AE180" i="6"/>
  <c r="AF180" i="6"/>
  <c r="AC181" i="6"/>
  <c r="AD181" i="6"/>
  <c r="AE181" i="6"/>
  <c r="AF181" i="6"/>
  <c r="AC182" i="6"/>
  <c r="AD182" i="6"/>
  <c r="AE182" i="6"/>
  <c r="AF182" i="6"/>
  <c r="AC183" i="6"/>
  <c r="AD183" i="6"/>
  <c r="AE183" i="6"/>
  <c r="AF183" i="6"/>
  <c r="AC184" i="6"/>
  <c r="AD184" i="6"/>
  <c r="AE184" i="6"/>
  <c r="AF184" i="6"/>
  <c r="AC185" i="6"/>
  <c r="AD185" i="6"/>
  <c r="AE185" i="6"/>
  <c r="AF185" i="6"/>
  <c r="AC186" i="6"/>
  <c r="AD186" i="6"/>
  <c r="AE186" i="6"/>
  <c r="AF186" i="6"/>
  <c r="AC187" i="6"/>
  <c r="AD187" i="6"/>
  <c r="AE187" i="6"/>
  <c r="AF187" i="6"/>
  <c r="AC188" i="6"/>
  <c r="AD188" i="6"/>
  <c r="AE188" i="6"/>
  <c r="AF188" i="6"/>
  <c r="AC189" i="6"/>
  <c r="AD189" i="6"/>
  <c r="AE189" i="6"/>
  <c r="AF189" i="6"/>
  <c r="AC190" i="6"/>
  <c r="AD190" i="6"/>
  <c r="AE190" i="6"/>
  <c r="AF190" i="6"/>
  <c r="AC191" i="6"/>
  <c r="AD191" i="6"/>
  <c r="AG191" i="6" s="1"/>
  <c r="AE191" i="6"/>
  <c r="AF191" i="6"/>
  <c r="AC192" i="6"/>
  <c r="AD192" i="6"/>
  <c r="AE192" i="6"/>
  <c r="AF192" i="6"/>
  <c r="AC193" i="6"/>
  <c r="AD193" i="6"/>
  <c r="AE193" i="6"/>
  <c r="AF193" i="6"/>
  <c r="AC194" i="6"/>
  <c r="AD194" i="6"/>
  <c r="AG194" i="6" s="1"/>
  <c r="AE194" i="6"/>
  <c r="AF194" i="6"/>
  <c r="AC195" i="6"/>
  <c r="AD195" i="6"/>
  <c r="AE195" i="6"/>
  <c r="AF195" i="6"/>
  <c r="AC196" i="6"/>
  <c r="AD196" i="6"/>
  <c r="AE196" i="6"/>
  <c r="AF196" i="6"/>
  <c r="AC197" i="6"/>
  <c r="AD197" i="6"/>
  <c r="AG197" i="6" s="1"/>
  <c r="AE197" i="6"/>
  <c r="AF197" i="6"/>
  <c r="AC198" i="6"/>
  <c r="AD198" i="6"/>
  <c r="AE198" i="6"/>
  <c r="AF198" i="6"/>
  <c r="AC199" i="6"/>
  <c r="AD199" i="6"/>
  <c r="AE199" i="6"/>
  <c r="AF199" i="6"/>
  <c r="AC200" i="6"/>
  <c r="AD200" i="6"/>
  <c r="AE200" i="6"/>
  <c r="AF200" i="6"/>
  <c r="AC201" i="6"/>
  <c r="AD201" i="6"/>
  <c r="AE201" i="6"/>
  <c r="AF201" i="6"/>
  <c r="V16" i="6"/>
  <c r="W16" i="6"/>
  <c r="X16" i="6"/>
  <c r="Y16" i="6"/>
  <c r="Z16" i="6"/>
  <c r="V17" i="6"/>
  <c r="W17" i="6"/>
  <c r="X17" i="6"/>
  <c r="Y17" i="6"/>
  <c r="Z17" i="6"/>
  <c r="V18" i="6"/>
  <c r="W18" i="6"/>
  <c r="X18" i="6"/>
  <c r="Y18" i="6"/>
  <c r="Z18" i="6"/>
  <c r="BA18" i="6" s="1"/>
  <c r="V19" i="6"/>
  <c r="W19" i="6"/>
  <c r="AA19" i="6" s="1"/>
  <c r="X19" i="6"/>
  <c r="Y19" i="6"/>
  <c r="Z19" i="6"/>
  <c r="V20" i="6"/>
  <c r="W20" i="6"/>
  <c r="X20" i="6"/>
  <c r="Y20" i="6"/>
  <c r="AZ20" i="6" s="1"/>
  <c r="Z20" i="6"/>
  <c r="V21" i="6"/>
  <c r="W21" i="6"/>
  <c r="AA21" i="6" s="1"/>
  <c r="X21" i="6"/>
  <c r="Y21" i="6"/>
  <c r="Z21" i="6"/>
  <c r="V22" i="6"/>
  <c r="W22" i="6"/>
  <c r="X22" i="6"/>
  <c r="Y22" i="6"/>
  <c r="Z22" i="6"/>
  <c r="BA22" i="6" s="1"/>
  <c r="V23" i="6"/>
  <c r="W23" i="6"/>
  <c r="X23" i="6"/>
  <c r="Y23" i="6"/>
  <c r="Z23" i="6"/>
  <c r="V24" i="6"/>
  <c r="W24" i="6"/>
  <c r="X24" i="6"/>
  <c r="Y24" i="6"/>
  <c r="Z24" i="6"/>
  <c r="V25" i="6"/>
  <c r="W25" i="6"/>
  <c r="AA25" i="6" s="1"/>
  <c r="X25" i="6"/>
  <c r="AY25" i="6" s="1"/>
  <c r="Y25" i="6"/>
  <c r="Z25" i="6"/>
  <c r="V26" i="6"/>
  <c r="W26" i="6"/>
  <c r="X26" i="6"/>
  <c r="AY26" i="6" s="1"/>
  <c r="Y26" i="6"/>
  <c r="Z26" i="6"/>
  <c r="V27" i="6"/>
  <c r="W27" i="6"/>
  <c r="X27" i="6"/>
  <c r="Y27" i="6"/>
  <c r="Z27" i="6"/>
  <c r="V28" i="6"/>
  <c r="W28" i="6"/>
  <c r="AA28" i="6" s="1"/>
  <c r="X28" i="6"/>
  <c r="Y28" i="6"/>
  <c r="Z28" i="6"/>
  <c r="V29" i="6"/>
  <c r="W29" i="6"/>
  <c r="X29" i="6"/>
  <c r="Y29" i="6"/>
  <c r="Z29" i="6"/>
  <c r="V30" i="6"/>
  <c r="W30" i="6"/>
  <c r="AA30" i="6" s="1"/>
  <c r="X30" i="6"/>
  <c r="Y30" i="6"/>
  <c r="Z30" i="6"/>
  <c r="V31" i="6"/>
  <c r="W31" i="6"/>
  <c r="AA31" i="6" s="1"/>
  <c r="X31" i="6"/>
  <c r="Y31" i="6"/>
  <c r="Z31" i="6"/>
  <c r="V32" i="6"/>
  <c r="W32" i="6"/>
  <c r="X32" i="6"/>
  <c r="Y32" i="6"/>
  <c r="Z32" i="6"/>
  <c r="V33" i="6"/>
  <c r="W33" i="6"/>
  <c r="X33" i="6"/>
  <c r="Y33" i="6"/>
  <c r="Z33" i="6"/>
  <c r="V34" i="6"/>
  <c r="W34" i="6"/>
  <c r="X34" i="6"/>
  <c r="Y34" i="6"/>
  <c r="Z34" i="6"/>
  <c r="V35" i="6"/>
  <c r="W35" i="6"/>
  <c r="X35" i="6"/>
  <c r="Y35" i="6"/>
  <c r="Z35" i="6"/>
  <c r="V36" i="6"/>
  <c r="W36" i="6"/>
  <c r="X36" i="6"/>
  <c r="Y36" i="6"/>
  <c r="Z36" i="6"/>
  <c r="V37" i="6"/>
  <c r="W37" i="6"/>
  <c r="AX37" i="6" s="1"/>
  <c r="X37" i="6"/>
  <c r="AY37" i="6" s="1"/>
  <c r="Y37" i="6"/>
  <c r="Z37" i="6"/>
  <c r="V38" i="6"/>
  <c r="W38" i="6"/>
  <c r="X38" i="6"/>
  <c r="Y38" i="6"/>
  <c r="Z38" i="6"/>
  <c r="V39" i="6"/>
  <c r="W39" i="6"/>
  <c r="X39" i="6"/>
  <c r="Y39" i="6"/>
  <c r="Z39" i="6"/>
  <c r="V40" i="6"/>
  <c r="W40" i="6"/>
  <c r="X40" i="6"/>
  <c r="Y40" i="6"/>
  <c r="Z40" i="6"/>
  <c r="V41" i="6"/>
  <c r="W41" i="6"/>
  <c r="X41" i="6"/>
  <c r="Y41" i="6"/>
  <c r="Z41" i="6"/>
  <c r="V42" i="6"/>
  <c r="W42" i="6"/>
  <c r="AA42" i="6" s="1"/>
  <c r="X42" i="6"/>
  <c r="Y42" i="6"/>
  <c r="AZ42" i="6" s="1"/>
  <c r="Z42" i="6"/>
  <c r="V43" i="6"/>
  <c r="W43" i="6"/>
  <c r="AA43" i="6" s="1"/>
  <c r="X43" i="6"/>
  <c r="Y43" i="6"/>
  <c r="Z43" i="6"/>
  <c r="V44" i="6"/>
  <c r="W44" i="6"/>
  <c r="X44" i="6"/>
  <c r="Y44" i="6"/>
  <c r="Z44" i="6"/>
  <c r="V45" i="6"/>
  <c r="W45" i="6"/>
  <c r="AX45" i="6" s="1"/>
  <c r="X45" i="6"/>
  <c r="AY45" i="6" s="1"/>
  <c r="Y45" i="6"/>
  <c r="AZ45" i="6" s="1"/>
  <c r="Z45" i="6"/>
  <c r="V46" i="6"/>
  <c r="W46" i="6"/>
  <c r="X46" i="6"/>
  <c r="Y46" i="6"/>
  <c r="Z46" i="6"/>
  <c r="BA46" i="6" s="1"/>
  <c r="V47" i="6"/>
  <c r="W47" i="6"/>
  <c r="X47" i="6"/>
  <c r="Y47" i="6"/>
  <c r="Z47" i="6"/>
  <c r="V48" i="6"/>
  <c r="W48" i="6"/>
  <c r="X48" i="6"/>
  <c r="Y48" i="6"/>
  <c r="Z48" i="6"/>
  <c r="V49" i="6"/>
  <c r="W49" i="6"/>
  <c r="AX49" i="6" s="1"/>
  <c r="X49" i="6"/>
  <c r="AY49" i="6" s="1"/>
  <c r="Y49" i="6"/>
  <c r="Z49" i="6"/>
  <c r="BA49" i="6" s="1"/>
  <c r="V50" i="6"/>
  <c r="W50" i="6"/>
  <c r="X50" i="6"/>
  <c r="AY50" i="6" s="1"/>
  <c r="Y50" i="6"/>
  <c r="Z50" i="6"/>
  <c r="V51" i="6"/>
  <c r="W51" i="6"/>
  <c r="X51" i="6"/>
  <c r="Y51" i="6"/>
  <c r="Z51" i="6"/>
  <c r="BA51" i="6" s="1"/>
  <c r="V64" i="6"/>
  <c r="W64" i="6"/>
  <c r="AA64" i="6" s="1"/>
  <c r="X64" i="6"/>
  <c r="Y64" i="6"/>
  <c r="Z64" i="6"/>
  <c r="BA64" i="6" s="1"/>
  <c r="V65" i="6"/>
  <c r="W65" i="6"/>
  <c r="X65" i="6"/>
  <c r="Y65" i="6"/>
  <c r="Z65" i="6"/>
  <c r="V66" i="6"/>
  <c r="W66" i="6"/>
  <c r="X66" i="6"/>
  <c r="Y66" i="6"/>
  <c r="Z66" i="6"/>
  <c r="V67" i="6"/>
  <c r="W67" i="6"/>
  <c r="AA67" i="6" s="1"/>
  <c r="X67" i="6"/>
  <c r="Y67" i="6"/>
  <c r="Z67" i="6"/>
  <c r="V68" i="6"/>
  <c r="W68" i="6"/>
  <c r="X68" i="6"/>
  <c r="Y68" i="6"/>
  <c r="Z68" i="6"/>
  <c r="V69" i="6"/>
  <c r="W69" i="6"/>
  <c r="X69" i="6"/>
  <c r="Y69" i="6"/>
  <c r="Z69" i="6"/>
  <c r="V70" i="6"/>
  <c r="W70" i="6"/>
  <c r="X70" i="6"/>
  <c r="Y70" i="6"/>
  <c r="Z70" i="6"/>
  <c r="V71" i="6"/>
  <c r="W71" i="6"/>
  <c r="X71" i="6"/>
  <c r="AY71" i="6" s="1"/>
  <c r="Y71" i="6"/>
  <c r="AZ71" i="6" s="1"/>
  <c r="Z71" i="6"/>
  <c r="V72" i="6"/>
  <c r="W72" i="6"/>
  <c r="X72" i="6"/>
  <c r="Y72" i="6"/>
  <c r="Z72" i="6"/>
  <c r="V73" i="6"/>
  <c r="W73" i="6"/>
  <c r="AA73" i="6" s="1"/>
  <c r="X73" i="6"/>
  <c r="Y73" i="6"/>
  <c r="Z73" i="6"/>
  <c r="V74" i="6"/>
  <c r="W74" i="6"/>
  <c r="AA74" i="6" s="1"/>
  <c r="X74" i="6"/>
  <c r="Y74" i="6"/>
  <c r="Z74" i="6"/>
  <c r="V75" i="6"/>
  <c r="W75" i="6"/>
  <c r="X75" i="6"/>
  <c r="AY75" i="6" s="1"/>
  <c r="Y75" i="6"/>
  <c r="AZ75" i="6" s="1"/>
  <c r="Z75" i="6"/>
  <c r="V76" i="6"/>
  <c r="W76" i="6"/>
  <c r="X76" i="6"/>
  <c r="AY76" i="6" s="1"/>
  <c r="Y76" i="6"/>
  <c r="AZ76" i="6" s="1"/>
  <c r="Z76" i="6"/>
  <c r="BA76" i="6" s="1"/>
  <c r="V77" i="6"/>
  <c r="W77" i="6"/>
  <c r="X77" i="6"/>
  <c r="Y77" i="6"/>
  <c r="Z77" i="6"/>
  <c r="V78" i="6"/>
  <c r="W78" i="6"/>
  <c r="AA78" i="6" s="1"/>
  <c r="X78" i="6"/>
  <c r="Y78" i="6"/>
  <c r="Z78" i="6"/>
  <c r="V79" i="6"/>
  <c r="W79" i="6"/>
  <c r="AA79" i="6" s="1"/>
  <c r="X79" i="6"/>
  <c r="Y79" i="6"/>
  <c r="Z79" i="6"/>
  <c r="V80" i="6"/>
  <c r="W80" i="6"/>
  <c r="AA80" i="6" s="1"/>
  <c r="X80" i="6"/>
  <c r="Y80" i="6"/>
  <c r="Z80" i="6"/>
  <c r="V81" i="6"/>
  <c r="W81" i="6"/>
  <c r="AA81" i="6" s="1"/>
  <c r="X81" i="6"/>
  <c r="Y81" i="6"/>
  <c r="Z81" i="6"/>
  <c r="V82" i="6"/>
  <c r="W82" i="6"/>
  <c r="X82" i="6"/>
  <c r="Y82" i="6"/>
  <c r="Z82" i="6"/>
  <c r="V83" i="6"/>
  <c r="W83" i="6"/>
  <c r="X83" i="6"/>
  <c r="Y83" i="6"/>
  <c r="Z83" i="6"/>
  <c r="V84" i="6"/>
  <c r="W84" i="6"/>
  <c r="X84" i="6"/>
  <c r="Y84" i="6"/>
  <c r="Z84" i="6"/>
  <c r="V85" i="6"/>
  <c r="W85" i="6"/>
  <c r="AX85" i="6" s="1"/>
  <c r="X85" i="6"/>
  <c r="Y85" i="6"/>
  <c r="Z85" i="6"/>
  <c r="V86" i="6"/>
  <c r="W86" i="6"/>
  <c r="X86" i="6"/>
  <c r="Y86" i="6"/>
  <c r="Z86" i="6"/>
  <c r="V87" i="6"/>
  <c r="W87" i="6"/>
  <c r="X87" i="6"/>
  <c r="Y87" i="6"/>
  <c r="AZ87" i="6" s="1"/>
  <c r="Z87" i="6"/>
  <c r="V88" i="6"/>
  <c r="W88" i="6"/>
  <c r="X88" i="6"/>
  <c r="Y88" i="6"/>
  <c r="AZ88" i="6" s="1"/>
  <c r="Z88" i="6"/>
  <c r="BA88" i="6" s="1"/>
  <c r="V89" i="6"/>
  <c r="W89" i="6"/>
  <c r="X89" i="6"/>
  <c r="Y89" i="6"/>
  <c r="Z89" i="6"/>
  <c r="V90" i="6"/>
  <c r="W90" i="6"/>
  <c r="AA90" i="6" s="1"/>
  <c r="X90" i="6"/>
  <c r="AY90" i="6" s="1"/>
  <c r="Y90" i="6"/>
  <c r="AZ90" i="6" s="1"/>
  <c r="Z90" i="6"/>
  <c r="V91" i="6"/>
  <c r="W91" i="6"/>
  <c r="AA91" i="6" s="1"/>
  <c r="X91" i="6"/>
  <c r="Y91" i="6"/>
  <c r="Z91" i="6"/>
  <c r="V92" i="6"/>
  <c r="W92" i="6"/>
  <c r="AA92" i="6" s="1"/>
  <c r="X92" i="6"/>
  <c r="AY92" i="6" s="1"/>
  <c r="Y92" i="6"/>
  <c r="Z92" i="6"/>
  <c r="V93" i="6"/>
  <c r="W93" i="6"/>
  <c r="X93" i="6"/>
  <c r="Y93" i="6"/>
  <c r="Z93" i="6"/>
  <c r="V94" i="6"/>
  <c r="W94" i="6"/>
  <c r="X94" i="6"/>
  <c r="Y94" i="6"/>
  <c r="Z94" i="6"/>
  <c r="V95" i="6"/>
  <c r="W95" i="6"/>
  <c r="X95" i="6"/>
  <c r="Y95" i="6"/>
  <c r="Z95" i="6"/>
  <c r="V96" i="6"/>
  <c r="W96" i="6"/>
  <c r="X96" i="6"/>
  <c r="Y96" i="6"/>
  <c r="Z96" i="6"/>
  <c r="V97" i="6"/>
  <c r="W97" i="6"/>
  <c r="AA97" i="6" s="1"/>
  <c r="X97" i="6"/>
  <c r="Y97" i="6"/>
  <c r="Z97" i="6"/>
  <c r="V98" i="6"/>
  <c r="W98" i="6"/>
  <c r="X98" i="6"/>
  <c r="Y98" i="6"/>
  <c r="Z98" i="6"/>
  <c r="V99" i="6"/>
  <c r="W99" i="6"/>
  <c r="X99" i="6"/>
  <c r="AY99" i="6" s="1"/>
  <c r="Y99" i="6"/>
  <c r="AZ99" i="6" s="1"/>
  <c r="Z99" i="6"/>
  <c r="V112" i="6"/>
  <c r="W112" i="6"/>
  <c r="AA112" i="6" s="1"/>
  <c r="X112" i="6"/>
  <c r="Y112" i="6"/>
  <c r="Z112" i="6"/>
  <c r="BA112" i="6" s="1"/>
  <c r="V113" i="6"/>
  <c r="W113" i="6"/>
  <c r="X113" i="6"/>
  <c r="Y113" i="6"/>
  <c r="Z113" i="6"/>
  <c r="V114" i="6"/>
  <c r="W114" i="6"/>
  <c r="AA114" i="6" s="1"/>
  <c r="X114" i="6"/>
  <c r="Y114" i="6"/>
  <c r="Z114" i="6"/>
  <c r="BA114" i="6" s="1"/>
  <c r="V115" i="6"/>
  <c r="W115" i="6"/>
  <c r="AA115" i="6" s="1"/>
  <c r="X115" i="6"/>
  <c r="Y115" i="6"/>
  <c r="Z115" i="6"/>
  <c r="V116" i="6"/>
  <c r="W116" i="6"/>
  <c r="X116" i="6"/>
  <c r="AY116" i="6" s="1"/>
  <c r="Y116" i="6"/>
  <c r="Z116" i="6"/>
  <c r="V117" i="6"/>
  <c r="W117" i="6"/>
  <c r="X117" i="6"/>
  <c r="AY117" i="6" s="1"/>
  <c r="Y117" i="6"/>
  <c r="Z117" i="6"/>
  <c r="V118" i="6"/>
  <c r="W118" i="6"/>
  <c r="X118" i="6"/>
  <c r="Y118" i="6"/>
  <c r="Z118" i="6"/>
  <c r="V119" i="6"/>
  <c r="W119" i="6"/>
  <c r="X119" i="6"/>
  <c r="Y119" i="6"/>
  <c r="Z119" i="6"/>
  <c r="V120" i="6"/>
  <c r="W120" i="6"/>
  <c r="X120" i="6"/>
  <c r="Y120" i="6"/>
  <c r="Z120" i="6"/>
  <c r="V121" i="6"/>
  <c r="W121" i="6"/>
  <c r="AA121" i="6" s="1"/>
  <c r="X121" i="6"/>
  <c r="Y121" i="6"/>
  <c r="Z121" i="6"/>
  <c r="V122" i="6"/>
  <c r="W122" i="6"/>
  <c r="AA122" i="6" s="1"/>
  <c r="X122" i="6"/>
  <c r="AY122" i="6" s="1"/>
  <c r="Y122" i="6"/>
  <c r="Z122" i="6"/>
  <c r="V123" i="6"/>
  <c r="W123" i="6"/>
  <c r="X123" i="6"/>
  <c r="AY123" i="6" s="1"/>
  <c r="Y123" i="6"/>
  <c r="AZ123" i="6" s="1"/>
  <c r="Z123" i="6"/>
  <c r="V136" i="6"/>
  <c r="W136" i="6"/>
  <c r="X136" i="6"/>
  <c r="Y136" i="6"/>
  <c r="Z136" i="6"/>
  <c r="BA136" i="6" s="1"/>
  <c r="V137" i="6"/>
  <c r="W137" i="6"/>
  <c r="X137" i="6"/>
  <c r="Y137" i="6"/>
  <c r="Z137" i="6"/>
  <c r="V138" i="6"/>
  <c r="W138" i="6"/>
  <c r="X138" i="6"/>
  <c r="Y138" i="6"/>
  <c r="Z138" i="6"/>
  <c r="V139" i="6"/>
  <c r="W139" i="6"/>
  <c r="AA139" i="6" s="1"/>
  <c r="X139" i="6"/>
  <c r="Y139" i="6"/>
  <c r="Z139" i="6"/>
  <c r="V140" i="6"/>
  <c r="W140" i="6"/>
  <c r="AA140" i="6" s="1"/>
  <c r="X140" i="6"/>
  <c r="Y140" i="6"/>
  <c r="Z140" i="6"/>
  <c r="BA140" i="6" s="1"/>
  <c r="V141" i="6"/>
  <c r="W141" i="6"/>
  <c r="AA141" i="6" s="1"/>
  <c r="X141" i="6"/>
  <c r="Y141" i="6"/>
  <c r="Z141" i="6"/>
  <c r="V142" i="6"/>
  <c r="W142" i="6"/>
  <c r="X142" i="6"/>
  <c r="Y142" i="6"/>
  <c r="Z142" i="6"/>
  <c r="V143" i="6"/>
  <c r="W143" i="6"/>
  <c r="X143" i="6"/>
  <c r="AY143" i="6" s="1"/>
  <c r="Y143" i="6"/>
  <c r="Z143" i="6"/>
  <c r="V144" i="6"/>
  <c r="W144" i="6"/>
  <c r="X144" i="6"/>
  <c r="Y144" i="6"/>
  <c r="Z144" i="6"/>
  <c r="V145" i="6"/>
  <c r="W145" i="6"/>
  <c r="AA145" i="6" s="1"/>
  <c r="X145" i="6"/>
  <c r="Y145" i="6"/>
  <c r="Z145" i="6"/>
  <c r="V146" i="6"/>
  <c r="W146" i="6"/>
  <c r="AA146" i="6" s="1"/>
  <c r="X146" i="6"/>
  <c r="Y146" i="6"/>
  <c r="Z146" i="6"/>
  <c r="V147" i="6"/>
  <c r="W147" i="6"/>
  <c r="X147" i="6"/>
  <c r="AY147" i="6" s="1"/>
  <c r="Y147" i="6"/>
  <c r="AZ147" i="6" s="1"/>
  <c r="Z147" i="6"/>
  <c r="BA147" i="6" s="1"/>
  <c r="V154" i="6"/>
  <c r="W154" i="6"/>
  <c r="X154" i="6"/>
  <c r="Y154" i="6"/>
  <c r="AZ154" i="6" s="1"/>
  <c r="Z154" i="6"/>
  <c r="V155" i="6"/>
  <c r="W155" i="6"/>
  <c r="X155" i="6"/>
  <c r="AY155" i="6" s="1"/>
  <c r="Y155" i="6"/>
  <c r="Z155" i="6"/>
  <c r="V156" i="6"/>
  <c r="W156" i="6"/>
  <c r="X156" i="6"/>
  <c r="AY156" i="6" s="1"/>
  <c r="Y156" i="6"/>
  <c r="Z156" i="6"/>
  <c r="V157" i="6"/>
  <c r="W157" i="6"/>
  <c r="X157" i="6"/>
  <c r="AY157" i="6" s="1"/>
  <c r="Y157" i="6"/>
  <c r="Z157" i="6"/>
  <c r="V158" i="6"/>
  <c r="W158" i="6"/>
  <c r="AA158" i="6" s="1"/>
  <c r="X158" i="6"/>
  <c r="Y158" i="6"/>
  <c r="Z158" i="6"/>
  <c r="BA158" i="6" s="1"/>
  <c r="V159" i="6"/>
  <c r="W159" i="6"/>
  <c r="X159" i="6"/>
  <c r="AY159" i="6" s="1"/>
  <c r="Y159" i="6"/>
  <c r="AZ159" i="6" s="1"/>
  <c r="Z159" i="6"/>
  <c r="V160" i="6"/>
  <c r="W160" i="6"/>
  <c r="AX160" i="6" s="1"/>
  <c r="X160" i="6"/>
  <c r="Y160" i="6"/>
  <c r="Z160" i="6"/>
  <c r="V161" i="6"/>
  <c r="W161" i="6"/>
  <c r="X161" i="6"/>
  <c r="Y161" i="6"/>
  <c r="Z161" i="6"/>
  <c r="BA161" i="6" s="1"/>
  <c r="V162" i="6"/>
  <c r="W162" i="6"/>
  <c r="X162" i="6"/>
  <c r="Y162" i="6"/>
  <c r="AZ162" i="6" s="1"/>
  <c r="Z162" i="6"/>
  <c r="V163" i="6"/>
  <c r="W163" i="6"/>
  <c r="X163" i="6"/>
  <c r="Y163" i="6"/>
  <c r="Z163" i="6"/>
  <c r="V164" i="6"/>
  <c r="W164" i="6"/>
  <c r="X164" i="6"/>
  <c r="Y164" i="6"/>
  <c r="AZ164" i="6" s="1"/>
  <c r="Z164" i="6"/>
  <c r="BA164" i="6" s="1"/>
  <c r="V165" i="6"/>
  <c r="W165" i="6"/>
  <c r="AA165" i="6" s="1"/>
  <c r="X165" i="6"/>
  <c r="Y165" i="6"/>
  <c r="Z165" i="6"/>
  <c r="V166" i="6"/>
  <c r="W166" i="6"/>
  <c r="X166" i="6"/>
  <c r="Y166" i="6"/>
  <c r="AZ166" i="6" s="1"/>
  <c r="Z166" i="6"/>
  <c r="V167" i="6"/>
  <c r="W167" i="6"/>
  <c r="X167" i="6"/>
  <c r="AY167" i="6" s="1"/>
  <c r="Y167" i="6"/>
  <c r="Z167" i="6"/>
  <c r="V168" i="6"/>
  <c r="W168" i="6"/>
  <c r="X168" i="6"/>
  <c r="Y168" i="6"/>
  <c r="Z168" i="6"/>
  <c r="V169" i="6"/>
  <c r="W169" i="6"/>
  <c r="AA169" i="6" s="1"/>
  <c r="X169" i="6"/>
  <c r="Y169" i="6"/>
  <c r="Z169" i="6"/>
  <c r="V170" i="6"/>
  <c r="W170" i="6"/>
  <c r="X170" i="6"/>
  <c r="Y170" i="6"/>
  <c r="Z170" i="6"/>
  <c r="V171" i="6"/>
  <c r="W171" i="6"/>
  <c r="X171" i="6"/>
  <c r="AY171" i="6" s="1"/>
  <c r="Y171" i="6"/>
  <c r="AZ171" i="6" s="1"/>
  <c r="Z171" i="6"/>
  <c r="V172" i="6"/>
  <c r="W172" i="6"/>
  <c r="AA172" i="6" s="1"/>
  <c r="X172" i="6"/>
  <c r="Y172" i="6"/>
  <c r="Z172" i="6"/>
  <c r="V173" i="6"/>
  <c r="W173" i="6"/>
  <c r="X173" i="6"/>
  <c r="Y173" i="6"/>
  <c r="Z173" i="6"/>
  <c r="V174" i="6"/>
  <c r="W174" i="6"/>
  <c r="AA174" i="6" s="1"/>
  <c r="X174" i="6"/>
  <c r="Y174" i="6"/>
  <c r="Z174" i="6"/>
  <c r="V175" i="6"/>
  <c r="W175" i="6"/>
  <c r="AX175" i="6" s="1"/>
  <c r="X175" i="6"/>
  <c r="Y175" i="6"/>
  <c r="Z175" i="6"/>
  <c r="V176" i="6"/>
  <c r="W176" i="6"/>
  <c r="X176" i="6"/>
  <c r="AY176" i="6" s="1"/>
  <c r="Y176" i="6"/>
  <c r="AZ176" i="6" s="1"/>
  <c r="Z176" i="6"/>
  <c r="BA176" i="6" s="1"/>
  <c r="V177" i="6"/>
  <c r="W177" i="6"/>
  <c r="AA177" i="6" s="1"/>
  <c r="X177" i="6"/>
  <c r="Y177" i="6"/>
  <c r="Z177" i="6"/>
  <c r="V178" i="6"/>
  <c r="W178" i="6"/>
  <c r="X178" i="6"/>
  <c r="Y178" i="6"/>
  <c r="Z178" i="6"/>
  <c r="BA178" i="6" s="1"/>
  <c r="V179" i="6"/>
  <c r="W179" i="6"/>
  <c r="X179" i="6"/>
  <c r="AY179" i="6" s="1"/>
  <c r="Y179" i="6"/>
  <c r="Z179" i="6"/>
  <c r="V180" i="6"/>
  <c r="W180" i="6"/>
  <c r="X180" i="6"/>
  <c r="Y180" i="6"/>
  <c r="Z180" i="6"/>
  <c r="V181" i="6"/>
  <c r="W181" i="6"/>
  <c r="AA181" i="6" s="1"/>
  <c r="X181" i="6"/>
  <c r="Y181" i="6"/>
  <c r="Z181" i="6"/>
  <c r="V182" i="6"/>
  <c r="W182" i="6"/>
  <c r="AA182" i="6" s="1"/>
  <c r="X182" i="6"/>
  <c r="Y182" i="6"/>
  <c r="Z182" i="6"/>
  <c r="V183" i="6"/>
  <c r="W183" i="6"/>
  <c r="X183" i="6"/>
  <c r="AY183" i="6" s="1"/>
  <c r="Y183" i="6"/>
  <c r="AZ183" i="6" s="1"/>
  <c r="Z183" i="6"/>
  <c r="V184" i="6"/>
  <c r="W184" i="6"/>
  <c r="AA184" i="6" s="1"/>
  <c r="X184" i="6"/>
  <c r="Y184" i="6"/>
  <c r="Z184" i="6"/>
  <c r="V185" i="6"/>
  <c r="W185" i="6"/>
  <c r="X185" i="6"/>
  <c r="Y185" i="6"/>
  <c r="Z185" i="6"/>
  <c r="BA185" i="6" s="1"/>
  <c r="V186" i="6"/>
  <c r="W186" i="6"/>
  <c r="AA186" i="6" s="1"/>
  <c r="X186" i="6"/>
  <c r="Y186" i="6"/>
  <c r="Z186" i="6"/>
  <c r="V187" i="6"/>
  <c r="W187" i="6"/>
  <c r="AX187" i="6" s="1"/>
  <c r="X187" i="6"/>
  <c r="Y187" i="6"/>
  <c r="Z187" i="6"/>
  <c r="V188" i="6"/>
  <c r="W188" i="6"/>
  <c r="X188" i="6"/>
  <c r="AY188" i="6" s="1"/>
  <c r="Y188" i="6"/>
  <c r="AZ188" i="6" s="1"/>
  <c r="Z188" i="6"/>
  <c r="V189" i="6"/>
  <c r="W189" i="6"/>
  <c r="X189" i="6"/>
  <c r="Y189" i="6"/>
  <c r="Z189" i="6"/>
  <c r="V190" i="6"/>
  <c r="W190" i="6"/>
  <c r="X190" i="6"/>
  <c r="Y190" i="6"/>
  <c r="AZ190" i="6" s="1"/>
  <c r="Z190" i="6"/>
  <c r="BA190" i="6" s="1"/>
  <c r="V191" i="6"/>
  <c r="W191" i="6"/>
  <c r="AA191" i="6" s="1"/>
  <c r="X191" i="6"/>
  <c r="Y191" i="6"/>
  <c r="Z191" i="6"/>
  <c r="V192" i="6"/>
  <c r="W192" i="6"/>
  <c r="X192" i="6"/>
  <c r="Y192" i="6"/>
  <c r="Z192" i="6"/>
  <c r="V193" i="6"/>
  <c r="W193" i="6"/>
  <c r="AA193" i="6" s="1"/>
  <c r="X193" i="6"/>
  <c r="Y193" i="6"/>
  <c r="Z193" i="6"/>
  <c r="V194" i="6"/>
  <c r="W194" i="6"/>
  <c r="X194" i="6"/>
  <c r="Y194" i="6"/>
  <c r="Z194" i="6"/>
  <c r="V195" i="6"/>
  <c r="W195" i="6"/>
  <c r="X195" i="6"/>
  <c r="Y195" i="6"/>
  <c r="AZ195" i="6" s="1"/>
  <c r="Z195" i="6"/>
  <c r="V196" i="6"/>
  <c r="W196" i="6"/>
  <c r="AX196" i="6" s="1"/>
  <c r="X196" i="6"/>
  <c r="AY196" i="6" s="1"/>
  <c r="Y196" i="6"/>
  <c r="Z196" i="6"/>
  <c r="BA196" i="6" s="1"/>
  <c r="V197" i="6"/>
  <c r="W197" i="6"/>
  <c r="X197" i="6"/>
  <c r="Y197" i="6"/>
  <c r="Z197" i="6"/>
  <c r="V198" i="6"/>
  <c r="W198" i="6"/>
  <c r="AA198" i="6" s="1"/>
  <c r="X198" i="6"/>
  <c r="Y198" i="6"/>
  <c r="Z198" i="6"/>
  <c r="V199" i="6"/>
  <c r="W199" i="6"/>
  <c r="AA199" i="6" s="1"/>
  <c r="X199" i="6"/>
  <c r="Y199" i="6"/>
  <c r="Z199" i="6"/>
  <c r="V200" i="6"/>
  <c r="W200" i="6"/>
  <c r="X200" i="6"/>
  <c r="Y200" i="6"/>
  <c r="Z200" i="6"/>
  <c r="V201" i="6"/>
  <c r="W201" i="6"/>
  <c r="AA201" i="6" s="1"/>
  <c r="X201" i="6"/>
  <c r="Y201" i="6"/>
  <c r="Z201" i="6"/>
  <c r="L16" i="6"/>
  <c r="M16" i="6"/>
  <c r="N16" i="6"/>
  <c r="O16" i="6"/>
  <c r="P16" i="6"/>
  <c r="Q16" i="6"/>
  <c r="R16" i="6"/>
  <c r="S16" i="6"/>
  <c r="T16" i="6"/>
  <c r="L17" i="6"/>
  <c r="M17" i="6"/>
  <c r="N17" i="6"/>
  <c r="O17" i="6"/>
  <c r="P17" i="6"/>
  <c r="Q17" i="6"/>
  <c r="R17" i="6"/>
  <c r="S17" i="6"/>
  <c r="T17" i="6"/>
  <c r="L18" i="6"/>
  <c r="M18" i="6"/>
  <c r="N18" i="6"/>
  <c r="O18" i="6"/>
  <c r="P18" i="6"/>
  <c r="Q18" i="6"/>
  <c r="R18" i="6"/>
  <c r="U18" i="6" s="1"/>
  <c r="S18" i="6"/>
  <c r="T18" i="6"/>
  <c r="L19" i="6"/>
  <c r="M19" i="6"/>
  <c r="N19" i="6"/>
  <c r="O19" i="6"/>
  <c r="P19" i="6"/>
  <c r="Q19" i="6"/>
  <c r="R19" i="6"/>
  <c r="S19" i="6"/>
  <c r="T19" i="6"/>
  <c r="L20" i="6"/>
  <c r="M20" i="6"/>
  <c r="N20" i="6"/>
  <c r="O20" i="6"/>
  <c r="P20" i="6"/>
  <c r="Q20" i="6"/>
  <c r="R20" i="6"/>
  <c r="S20" i="6"/>
  <c r="T20" i="6"/>
  <c r="L21" i="6"/>
  <c r="M21" i="6"/>
  <c r="N21" i="6"/>
  <c r="O21" i="6"/>
  <c r="P21" i="6"/>
  <c r="Q21" i="6"/>
  <c r="R21" i="6"/>
  <c r="S21" i="6"/>
  <c r="T21" i="6"/>
  <c r="L22" i="6"/>
  <c r="M22" i="6"/>
  <c r="N22" i="6"/>
  <c r="O22" i="6"/>
  <c r="P22" i="6"/>
  <c r="Q22" i="6"/>
  <c r="R22" i="6"/>
  <c r="U22" i="6" s="1"/>
  <c r="S22" i="6"/>
  <c r="T22" i="6"/>
  <c r="L23" i="6"/>
  <c r="M23" i="6"/>
  <c r="N23" i="6"/>
  <c r="O23" i="6"/>
  <c r="P23" i="6"/>
  <c r="Q23" i="6"/>
  <c r="R23" i="6"/>
  <c r="S23" i="6"/>
  <c r="T23" i="6"/>
  <c r="L24" i="6"/>
  <c r="M24" i="6"/>
  <c r="N24" i="6"/>
  <c r="O24" i="6"/>
  <c r="P24" i="6"/>
  <c r="Q24" i="6"/>
  <c r="R24" i="6"/>
  <c r="S24" i="6"/>
  <c r="T24" i="6"/>
  <c r="L25" i="6"/>
  <c r="M25" i="6"/>
  <c r="N25" i="6"/>
  <c r="O25" i="6"/>
  <c r="P25" i="6"/>
  <c r="Q25" i="6"/>
  <c r="R25" i="6"/>
  <c r="S25" i="6"/>
  <c r="T25" i="6"/>
  <c r="L26" i="6"/>
  <c r="M26" i="6"/>
  <c r="N26" i="6"/>
  <c r="O26" i="6"/>
  <c r="P26" i="6"/>
  <c r="Q26" i="6"/>
  <c r="R26" i="6"/>
  <c r="U26" i="6" s="1"/>
  <c r="S26" i="6"/>
  <c r="T26" i="6"/>
  <c r="L27" i="6"/>
  <c r="M27" i="6"/>
  <c r="N27" i="6"/>
  <c r="O27" i="6"/>
  <c r="P27" i="6"/>
  <c r="Q27" i="6"/>
  <c r="R27" i="6"/>
  <c r="S27" i="6"/>
  <c r="T27" i="6"/>
  <c r="L28" i="6"/>
  <c r="M28" i="6"/>
  <c r="N28" i="6"/>
  <c r="O28" i="6"/>
  <c r="P28" i="6"/>
  <c r="Q28" i="6"/>
  <c r="R28" i="6"/>
  <c r="S28" i="6"/>
  <c r="T28" i="6"/>
  <c r="L29" i="6"/>
  <c r="M29" i="6"/>
  <c r="N29" i="6"/>
  <c r="O29" i="6"/>
  <c r="P29" i="6"/>
  <c r="Q29" i="6"/>
  <c r="R29" i="6"/>
  <c r="S29" i="6"/>
  <c r="T29" i="6"/>
  <c r="L30" i="6"/>
  <c r="M30" i="6"/>
  <c r="N30" i="6"/>
  <c r="O30" i="6"/>
  <c r="P30" i="6"/>
  <c r="Q30" i="6"/>
  <c r="R30" i="6"/>
  <c r="U30" i="6" s="1"/>
  <c r="S30" i="6"/>
  <c r="T30" i="6"/>
  <c r="L31" i="6"/>
  <c r="M31" i="6"/>
  <c r="N31" i="6"/>
  <c r="O31" i="6"/>
  <c r="P31" i="6"/>
  <c r="Q31" i="6"/>
  <c r="R31" i="6"/>
  <c r="S31" i="6"/>
  <c r="T31" i="6"/>
  <c r="L32" i="6"/>
  <c r="M32" i="6"/>
  <c r="N32" i="6"/>
  <c r="O32" i="6"/>
  <c r="P32" i="6"/>
  <c r="Q32" i="6"/>
  <c r="R32" i="6"/>
  <c r="S32" i="6"/>
  <c r="T32" i="6"/>
  <c r="L33" i="6"/>
  <c r="M33" i="6"/>
  <c r="N33" i="6"/>
  <c r="O33" i="6"/>
  <c r="P33" i="6"/>
  <c r="Q33" i="6"/>
  <c r="R33" i="6"/>
  <c r="S33" i="6"/>
  <c r="T33" i="6"/>
  <c r="L34" i="6"/>
  <c r="M34" i="6"/>
  <c r="N34" i="6"/>
  <c r="O34" i="6"/>
  <c r="P34" i="6"/>
  <c r="Q34" i="6"/>
  <c r="R34" i="6"/>
  <c r="U34" i="6" s="1"/>
  <c r="S34" i="6"/>
  <c r="T34" i="6"/>
  <c r="L35" i="6"/>
  <c r="M35" i="6"/>
  <c r="N35" i="6"/>
  <c r="O35" i="6"/>
  <c r="P35" i="6"/>
  <c r="Q35" i="6"/>
  <c r="R35" i="6"/>
  <c r="S35" i="6"/>
  <c r="T35" i="6"/>
  <c r="L36" i="6"/>
  <c r="M36" i="6"/>
  <c r="N36" i="6"/>
  <c r="O36" i="6"/>
  <c r="P36" i="6"/>
  <c r="Q36" i="6"/>
  <c r="R36" i="6"/>
  <c r="S36" i="6"/>
  <c r="T36" i="6"/>
  <c r="L37" i="6"/>
  <c r="M37" i="6"/>
  <c r="N37" i="6"/>
  <c r="O37" i="6"/>
  <c r="P37" i="6"/>
  <c r="Q37" i="6"/>
  <c r="R37" i="6"/>
  <c r="S37" i="6"/>
  <c r="T37" i="6"/>
  <c r="L38" i="6"/>
  <c r="M38" i="6"/>
  <c r="N38" i="6"/>
  <c r="O38" i="6"/>
  <c r="P38" i="6"/>
  <c r="Q38" i="6"/>
  <c r="R38" i="6"/>
  <c r="U38" i="6" s="1"/>
  <c r="S38" i="6"/>
  <c r="T38" i="6"/>
  <c r="L39" i="6"/>
  <c r="M39" i="6"/>
  <c r="N39" i="6"/>
  <c r="O39" i="6"/>
  <c r="P39" i="6"/>
  <c r="Q39" i="6"/>
  <c r="R39" i="6"/>
  <c r="S39" i="6"/>
  <c r="T39" i="6"/>
  <c r="L40" i="6"/>
  <c r="M40" i="6"/>
  <c r="N40" i="6"/>
  <c r="O40" i="6"/>
  <c r="P40" i="6"/>
  <c r="Q40" i="6"/>
  <c r="R40" i="6"/>
  <c r="S40" i="6"/>
  <c r="T40" i="6"/>
  <c r="L41" i="6"/>
  <c r="M41" i="6"/>
  <c r="N41" i="6"/>
  <c r="O41" i="6"/>
  <c r="P41" i="6"/>
  <c r="Q41" i="6"/>
  <c r="R41" i="6"/>
  <c r="S41" i="6"/>
  <c r="T41" i="6"/>
  <c r="L42" i="6"/>
  <c r="M42" i="6"/>
  <c r="N42" i="6"/>
  <c r="O42" i="6"/>
  <c r="P42" i="6"/>
  <c r="Q42" i="6"/>
  <c r="R42" i="6"/>
  <c r="U42" i="6" s="1"/>
  <c r="S42" i="6"/>
  <c r="T42" i="6"/>
  <c r="L43" i="6"/>
  <c r="M43" i="6"/>
  <c r="N43" i="6"/>
  <c r="O43" i="6"/>
  <c r="P43" i="6"/>
  <c r="Q43" i="6"/>
  <c r="R43" i="6"/>
  <c r="S43" i="6"/>
  <c r="T43" i="6"/>
  <c r="L44" i="6"/>
  <c r="M44" i="6"/>
  <c r="N44" i="6"/>
  <c r="O44" i="6"/>
  <c r="P44" i="6"/>
  <c r="Q44" i="6"/>
  <c r="R44" i="6"/>
  <c r="S44" i="6"/>
  <c r="T44" i="6"/>
  <c r="L45" i="6"/>
  <c r="M45" i="6"/>
  <c r="N45" i="6"/>
  <c r="O45" i="6"/>
  <c r="P45" i="6"/>
  <c r="Q45" i="6"/>
  <c r="R45" i="6"/>
  <c r="S45" i="6"/>
  <c r="T45" i="6"/>
  <c r="L46" i="6"/>
  <c r="M46" i="6"/>
  <c r="N46" i="6"/>
  <c r="O46" i="6"/>
  <c r="P46" i="6"/>
  <c r="Q46" i="6"/>
  <c r="R46" i="6"/>
  <c r="U46" i="6" s="1"/>
  <c r="S46" i="6"/>
  <c r="T46" i="6"/>
  <c r="L47" i="6"/>
  <c r="M47" i="6"/>
  <c r="N47" i="6"/>
  <c r="O47" i="6"/>
  <c r="P47" i="6"/>
  <c r="Q47" i="6"/>
  <c r="R47" i="6"/>
  <c r="S47" i="6"/>
  <c r="T47" i="6"/>
  <c r="L48" i="6"/>
  <c r="M48" i="6"/>
  <c r="N48" i="6"/>
  <c r="O48" i="6"/>
  <c r="P48" i="6"/>
  <c r="Q48" i="6"/>
  <c r="R48" i="6"/>
  <c r="S48" i="6"/>
  <c r="T48" i="6"/>
  <c r="L49" i="6"/>
  <c r="M49" i="6"/>
  <c r="N49" i="6"/>
  <c r="O49" i="6"/>
  <c r="P49" i="6"/>
  <c r="Q49" i="6"/>
  <c r="R49" i="6"/>
  <c r="S49" i="6"/>
  <c r="T49" i="6"/>
  <c r="L50" i="6"/>
  <c r="M50" i="6"/>
  <c r="N50" i="6"/>
  <c r="O50" i="6"/>
  <c r="P50" i="6"/>
  <c r="Q50" i="6"/>
  <c r="R50" i="6"/>
  <c r="S50" i="6"/>
  <c r="T50" i="6"/>
  <c r="L51" i="6"/>
  <c r="M51" i="6"/>
  <c r="N51" i="6"/>
  <c r="O51" i="6"/>
  <c r="P51" i="6"/>
  <c r="Q51" i="6"/>
  <c r="R51" i="6"/>
  <c r="S51" i="6"/>
  <c r="T51" i="6"/>
  <c r="L64" i="6"/>
  <c r="M64" i="6"/>
  <c r="N64" i="6"/>
  <c r="O64" i="6"/>
  <c r="P64" i="6"/>
  <c r="Q64" i="6"/>
  <c r="R64" i="6"/>
  <c r="S64" i="6"/>
  <c r="T64" i="6"/>
  <c r="L65" i="6"/>
  <c r="M65" i="6"/>
  <c r="N65" i="6"/>
  <c r="O65" i="6"/>
  <c r="P65" i="6"/>
  <c r="Q65" i="6"/>
  <c r="R65" i="6"/>
  <c r="S65" i="6"/>
  <c r="T65" i="6"/>
  <c r="L66" i="6"/>
  <c r="M66" i="6"/>
  <c r="N66" i="6"/>
  <c r="O66" i="6"/>
  <c r="P66" i="6"/>
  <c r="Q66" i="6"/>
  <c r="R66" i="6"/>
  <c r="U66" i="6" s="1"/>
  <c r="S66" i="6"/>
  <c r="T66" i="6"/>
  <c r="L67" i="6"/>
  <c r="M67" i="6"/>
  <c r="N67" i="6"/>
  <c r="O67" i="6"/>
  <c r="P67" i="6"/>
  <c r="Q67" i="6"/>
  <c r="R67" i="6"/>
  <c r="S67" i="6"/>
  <c r="T67" i="6"/>
  <c r="L68" i="6"/>
  <c r="M68" i="6"/>
  <c r="N68" i="6"/>
  <c r="O68" i="6"/>
  <c r="P68" i="6"/>
  <c r="Q68" i="6"/>
  <c r="R68" i="6"/>
  <c r="S68" i="6"/>
  <c r="T68" i="6"/>
  <c r="L69" i="6"/>
  <c r="M69" i="6"/>
  <c r="N69" i="6"/>
  <c r="O69" i="6"/>
  <c r="P69" i="6"/>
  <c r="Q69" i="6"/>
  <c r="R69" i="6"/>
  <c r="S69" i="6"/>
  <c r="T69" i="6"/>
  <c r="L70" i="6"/>
  <c r="M70" i="6"/>
  <c r="N70" i="6"/>
  <c r="O70" i="6"/>
  <c r="P70" i="6"/>
  <c r="Q70" i="6"/>
  <c r="R70" i="6"/>
  <c r="U70" i="6" s="1"/>
  <c r="S70" i="6"/>
  <c r="T70" i="6"/>
  <c r="L71" i="6"/>
  <c r="M71" i="6"/>
  <c r="N71" i="6"/>
  <c r="O71" i="6"/>
  <c r="P71" i="6"/>
  <c r="Q71" i="6"/>
  <c r="R71" i="6"/>
  <c r="S71" i="6"/>
  <c r="T71" i="6"/>
  <c r="L72" i="6"/>
  <c r="M72" i="6"/>
  <c r="N72" i="6"/>
  <c r="O72" i="6"/>
  <c r="P72" i="6"/>
  <c r="Q72" i="6"/>
  <c r="R72" i="6"/>
  <c r="S72" i="6"/>
  <c r="T72" i="6"/>
  <c r="L73" i="6"/>
  <c r="M73" i="6"/>
  <c r="N73" i="6"/>
  <c r="O73" i="6"/>
  <c r="P73" i="6"/>
  <c r="Q73" i="6"/>
  <c r="R73" i="6"/>
  <c r="S73" i="6"/>
  <c r="T73" i="6"/>
  <c r="L74" i="6"/>
  <c r="M74" i="6"/>
  <c r="N74" i="6"/>
  <c r="O74" i="6"/>
  <c r="P74" i="6"/>
  <c r="Q74" i="6"/>
  <c r="R74" i="6"/>
  <c r="S74" i="6"/>
  <c r="T74" i="6"/>
  <c r="L75" i="6"/>
  <c r="M75" i="6"/>
  <c r="N75" i="6"/>
  <c r="O75" i="6"/>
  <c r="P75" i="6"/>
  <c r="Q75" i="6"/>
  <c r="R75" i="6"/>
  <c r="S75" i="6"/>
  <c r="T75" i="6"/>
  <c r="L76" i="6"/>
  <c r="M76" i="6"/>
  <c r="N76" i="6"/>
  <c r="O76" i="6"/>
  <c r="P76" i="6"/>
  <c r="Q76" i="6"/>
  <c r="R76" i="6"/>
  <c r="S76" i="6"/>
  <c r="T76" i="6"/>
  <c r="L77" i="6"/>
  <c r="M77" i="6"/>
  <c r="N77" i="6"/>
  <c r="O77" i="6"/>
  <c r="P77" i="6"/>
  <c r="Q77" i="6"/>
  <c r="R77" i="6"/>
  <c r="S77" i="6"/>
  <c r="T77" i="6"/>
  <c r="L78" i="6"/>
  <c r="M78" i="6"/>
  <c r="N78" i="6"/>
  <c r="O78" i="6"/>
  <c r="P78" i="6"/>
  <c r="Q78" i="6"/>
  <c r="R78" i="6"/>
  <c r="U78" i="6" s="1"/>
  <c r="S78" i="6"/>
  <c r="T78" i="6"/>
  <c r="L79" i="6"/>
  <c r="M79" i="6"/>
  <c r="N79" i="6"/>
  <c r="O79" i="6"/>
  <c r="P79" i="6"/>
  <c r="Q79" i="6"/>
  <c r="R79" i="6"/>
  <c r="S79" i="6"/>
  <c r="T79" i="6"/>
  <c r="L80" i="6"/>
  <c r="M80" i="6"/>
  <c r="N80" i="6"/>
  <c r="O80" i="6"/>
  <c r="P80" i="6"/>
  <c r="Q80" i="6"/>
  <c r="R80" i="6"/>
  <c r="S80" i="6"/>
  <c r="T80" i="6"/>
  <c r="L81" i="6"/>
  <c r="M81" i="6"/>
  <c r="N81" i="6"/>
  <c r="O81" i="6"/>
  <c r="P81" i="6"/>
  <c r="Q81" i="6"/>
  <c r="R81" i="6"/>
  <c r="S81" i="6"/>
  <c r="T81" i="6"/>
  <c r="L82" i="6"/>
  <c r="M82" i="6"/>
  <c r="N82" i="6"/>
  <c r="O82" i="6"/>
  <c r="P82" i="6"/>
  <c r="Q82" i="6"/>
  <c r="R82" i="6"/>
  <c r="S82" i="6"/>
  <c r="T82" i="6"/>
  <c r="L83" i="6"/>
  <c r="M83" i="6"/>
  <c r="N83" i="6"/>
  <c r="O83" i="6"/>
  <c r="P83" i="6"/>
  <c r="Q83" i="6"/>
  <c r="R83" i="6"/>
  <c r="S83" i="6"/>
  <c r="T83" i="6"/>
  <c r="L84" i="6"/>
  <c r="M84" i="6"/>
  <c r="N84" i="6"/>
  <c r="O84" i="6"/>
  <c r="P84" i="6"/>
  <c r="Q84" i="6"/>
  <c r="R84" i="6"/>
  <c r="S84" i="6"/>
  <c r="T84" i="6"/>
  <c r="L85" i="6"/>
  <c r="M85" i="6"/>
  <c r="N85" i="6"/>
  <c r="O85" i="6"/>
  <c r="P85" i="6"/>
  <c r="Q85" i="6"/>
  <c r="R85" i="6"/>
  <c r="S85" i="6"/>
  <c r="T85" i="6"/>
  <c r="L86" i="6"/>
  <c r="M86" i="6"/>
  <c r="N86" i="6"/>
  <c r="O86" i="6"/>
  <c r="P86" i="6"/>
  <c r="Q86" i="6"/>
  <c r="R86" i="6"/>
  <c r="S86" i="6"/>
  <c r="T86" i="6"/>
  <c r="L87" i="6"/>
  <c r="M87" i="6"/>
  <c r="N87" i="6"/>
  <c r="O87" i="6"/>
  <c r="P87" i="6"/>
  <c r="Q87" i="6"/>
  <c r="R87" i="6"/>
  <c r="S87" i="6"/>
  <c r="T87" i="6"/>
  <c r="L88" i="6"/>
  <c r="M88" i="6"/>
  <c r="N88" i="6"/>
  <c r="O88" i="6"/>
  <c r="P88" i="6"/>
  <c r="Q88" i="6"/>
  <c r="R88" i="6"/>
  <c r="S88" i="6"/>
  <c r="T88" i="6"/>
  <c r="L89" i="6"/>
  <c r="M89" i="6"/>
  <c r="N89" i="6"/>
  <c r="O89" i="6"/>
  <c r="P89" i="6"/>
  <c r="Q89" i="6"/>
  <c r="R89" i="6"/>
  <c r="S89" i="6"/>
  <c r="T89" i="6"/>
  <c r="L90" i="6"/>
  <c r="M90" i="6"/>
  <c r="N90" i="6"/>
  <c r="O90" i="6"/>
  <c r="P90" i="6"/>
  <c r="Q90" i="6"/>
  <c r="R90" i="6"/>
  <c r="S90" i="6"/>
  <c r="T90" i="6"/>
  <c r="L91" i="6"/>
  <c r="M91" i="6"/>
  <c r="N91" i="6"/>
  <c r="O91" i="6"/>
  <c r="P91" i="6"/>
  <c r="Q91" i="6"/>
  <c r="R91" i="6"/>
  <c r="S91" i="6"/>
  <c r="T91" i="6"/>
  <c r="L92" i="6"/>
  <c r="M92" i="6"/>
  <c r="N92" i="6"/>
  <c r="O92" i="6"/>
  <c r="P92" i="6"/>
  <c r="Q92" i="6"/>
  <c r="R92" i="6"/>
  <c r="S92" i="6"/>
  <c r="T92" i="6"/>
  <c r="L93" i="6"/>
  <c r="M93" i="6"/>
  <c r="N93" i="6"/>
  <c r="O93" i="6"/>
  <c r="P93" i="6"/>
  <c r="Q93" i="6"/>
  <c r="R93" i="6"/>
  <c r="S93" i="6"/>
  <c r="T93" i="6"/>
  <c r="L94" i="6"/>
  <c r="M94" i="6"/>
  <c r="N94" i="6"/>
  <c r="O94" i="6"/>
  <c r="P94" i="6"/>
  <c r="Q94" i="6"/>
  <c r="R94" i="6"/>
  <c r="U94" i="6" s="1"/>
  <c r="S94" i="6"/>
  <c r="T94" i="6"/>
  <c r="L95" i="6"/>
  <c r="M95" i="6"/>
  <c r="N95" i="6"/>
  <c r="O95" i="6"/>
  <c r="P95" i="6"/>
  <c r="Q95" i="6"/>
  <c r="R95" i="6"/>
  <c r="S95" i="6"/>
  <c r="T95" i="6"/>
  <c r="L96" i="6"/>
  <c r="M96" i="6"/>
  <c r="N96" i="6"/>
  <c r="O96" i="6"/>
  <c r="P96" i="6"/>
  <c r="Q96" i="6"/>
  <c r="R96" i="6"/>
  <c r="S96" i="6"/>
  <c r="T96" i="6"/>
  <c r="L97" i="6"/>
  <c r="M97" i="6"/>
  <c r="N97" i="6"/>
  <c r="O97" i="6"/>
  <c r="P97" i="6"/>
  <c r="Q97" i="6"/>
  <c r="R97" i="6"/>
  <c r="S97" i="6"/>
  <c r="T97" i="6"/>
  <c r="L98" i="6"/>
  <c r="M98" i="6"/>
  <c r="N98" i="6"/>
  <c r="O98" i="6"/>
  <c r="P98" i="6"/>
  <c r="Q98" i="6"/>
  <c r="R98" i="6"/>
  <c r="U98" i="6" s="1"/>
  <c r="S98" i="6"/>
  <c r="T98" i="6"/>
  <c r="L99" i="6"/>
  <c r="M99" i="6"/>
  <c r="N99" i="6"/>
  <c r="O99" i="6"/>
  <c r="P99" i="6"/>
  <c r="Q99" i="6"/>
  <c r="R99" i="6"/>
  <c r="S99" i="6"/>
  <c r="T99" i="6"/>
  <c r="L112" i="6"/>
  <c r="M112" i="6"/>
  <c r="N112" i="6"/>
  <c r="O112" i="6"/>
  <c r="P112" i="6"/>
  <c r="Q112" i="6"/>
  <c r="R112" i="6"/>
  <c r="S112" i="6"/>
  <c r="T112" i="6"/>
  <c r="L113" i="6"/>
  <c r="M113" i="6"/>
  <c r="N113" i="6"/>
  <c r="O113" i="6"/>
  <c r="P113" i="6"/>
  <c r="Q113" i="6"/>
  <c r="R113" i="6"/>
  <c r="S113" i="6"/>
  <c r="T113" i="6"/>
  <c r="L114" i="6"/>
  <c r="M114" i="6"/>
  <c r="N114" i="6"/>
  <c r="O114" i="6"/>
  <c r="P114" i="6"/>
  <c r="Q114" i="6"/>
  <c r="R114" i="6"/>
  <c r="S114" i="6"/>
  <c r="T114" i="6"/>
  <c r="L115" i="6"/>
  <c r="M115" i="6"/>
  <c r="N115" i="6"/>
  <c r="O115" i="6"/>
  <c r="P115" i="6"/>
  <c r="Q115" i="6"/>
  <c r="R115" i="6"/>
  <c r="S115" i="6"/>
  <c r="T115" i="6"/>
  <c r="L116" i="6"/>
  <c r="M116" i="6"/>
  <c r="N116" i="6"/>
  <c r="O116" i="6"/>
  <c r="P116" i="6"/>
  <c r="Q116" i="6"/>
  <c r="R116" i="6"/>
  <c r="S116" i="6"/>
  <c r="T116" i="6"/>
  <c r="L117" i="6"/>
  <c r="M117" i="6"/>
  <c r="N117" i="6"/>
  <c r="O117" i="6"/>
  <c r="P117" i="6"/>
  <c r="Q117" i="6"/>
  <c r="R117" i="6"/>
  <c r="S117" i="6"/>
  <c r="T117" i="6"/>
  <c r="L118" i="6"/>
  <c r="M118" i="6"/>
  <c r="N118" i="6"/>
  <c r="O118" i="6"/>
  <c r="P118" i="6"/>
  <c r="Q118" i="6"/>
  <c r="R118" i="6"/>
  <c r="S118" i="6"/>
  <c r="T118" i="6"/>
  <c r="L119" i="6"/>
  <c r="M119" i="6"/>
  <c r="N119" i="6"/>
  <c r="O119" i="6"/>
  <c r="P119" i="6"/>
  <c r="Q119" i="6"/>
  <c r="R119" i="6"/>
  <c r="S119" i="6"/>
  <c r="U119" i="6" s="1"/>
  <c r="T119" i="6"/>
  <c r="L120" i="6"/>
  <c r="M120" i="6"/>
  <c r="N120" i="6"/>
  <c r="O120" i="6"/>
  <c r="P120" i="6"/>
  <c r="Q120" i="6"/>
  <c r="R120" i="6"/>
  <c r="S120" i="6"/>
  <c r="T120" i="6"/>
  <c r="L121" i="6"/>
  <c r="M121" i="6"/>
  <c r="N121" i="6"/>
  <c r="O121" i="6"/>
  <c r="P121" i="6"/>
  <c r="Q121" i="6"/>
  <c r="R121" i="6"/>
  <c r="S121" i="6"/>
  <c r="T121" i="6"/>
  <c r="L122" i="6"/>
  <c r="M122" i="6"/>
  <c r="N122" i="6"/>
  <c r="O122" i="6"/>
  <c r="P122" i="6"/>
  <c r="Q122" i="6"/>
  <c r="R122" i="6"/>
  <c r="S122" i="6"/>
  <c r="T122" i="6"/>
  <c r="L123" i="6"/>
  <c r="M123" i="6"/>
  <c r="N123" i="6"/>
  <c r="O123" i="6"/>
  <c r="P123" i="6"/>
  <c r="Q123" i="6"/>
  <c r="R123" i="6"/>
  <c r="S123" i="6"/>
  <c r="T123" i="6"/>
  <c r="L136" i="6"/>
  <c r="M136" i="6"/>
  <c r="N136" i="6"/>
  <c r="O136" i="6"/>
  <c r="P136" i="6"/>
  <c r="Q136" i="6"/>
  <c r="R136" i="6"/>
  <c r="S136" i="6"/>
  <c r="T136" i="6"/>
  <c r="L137" i="6"/>
  <c r="M137" i="6"/>
  <c r="N137" i="6"/>
  <c r="O137" i="6"/>
  <c r="P137" i="6"/>
  <c r="Q137" i="6"/>
  <c r="R137" i="6"/>
  <c r="S137" i="6"/>
  <c r="T137" i="6"/>
  <c r="L138" i="6"/>
  <c r="M138" i="6"/>
  <c r="N138" i="6"/>
  <c r="O138" i="6"/>
  <c r="P138" i="6"/>
  <c r="Q138" i="6"/>
  <c r="R138" i="6"/>
  <c r="S138" i="6"/>
  <c r="T138" i="6"/>
  <c r="L139" i="6"/>
  <c r="M139" i="6"/>
  <c r="N139" i="6"/>
  <c r="O139" i="6"/>
  <c r="P139" i="6"/>
  <c r="Q139" i="6"/>
  <c r="R139" i="6"/>
  <c r="S139" i="6"/>
  <c r="T139" i="6"/>
  <c r="L140" i="6"/>
  <c r="M140" i="6"/>
  <c r="N140" i="6"/>
  <c r="O140" i="6"/>
  <c r="P140" i="6"/>
  <c r="Q140" i="6"/>
  <c r="R140" i="6"/>
  <c r="S140" i="6"/>
  <c r="T140" i="6"/>
  <c r="L141" i="6"/>
  <c r="M141" i="6"/>
  <c r="N141" i="6"/>
  <c r="O141" i="6"/>
  <c r="P141" i="6"/>
  <c r="Q141" i="6"/>
  <c r="R141" i="6"/>
  <c r="S141" i="6"/>
  <c r="T141" i="6"/>
  <c r="L142" i="6"/>
  <c r="M142" i="6"/>
  <c r="N142" i="6"/>
  <c r="O142" i="6"/>
  <c r="P142" i="6"/>
  <c r="Q142" i="6"/>
  <c r="R142" i="6"/>
  <c r="S142" i="6"/>
  <c r="T142" i="6"/>
  <c r="L143" i="6"/>
  <c r="M143" i="6"/>
  <c r="N143" i="6"/>
  <c r="O143" i="6"/>
  <c r="P143" i="6"/>
  <c r="Q143" i="6"/>
  <c r="R143" i="6"/>
  <c r="U143" i="6" s="1"/>
  <c r="S143" i="6"/>
  <c r="T143" i="6"/>
  <c r="L144" i="6"/>
  <c r="M144" i="6"/>
  <c r="N144" i="6"/>
  <c r="O144" i="6"/>
  <c r="P144" i="6"/>
  <c r="Q144" i="6"/>
  <c r="R144" i="6"/>
  <c r="S144" i="6"/>
  <c r="T144" i="6"/>
  <c r="L145" i="6"/>
  <c r="M145" i="6"/>
  <c r="N145" i="6"/>
  <c r="O145" i="6"/>
  <c r="P145" i="6"/>
  <c r="Q145" i="6"/>
  <c r="R145" i="6"/>
  <c r="S145" i="6"/>
  <c r="T145" i="6"/>
  <c r="L146" i="6"/>
  <c r="M146" i="6"/>
  <c r="N146" i="6"/>
  <c r="O146" i="6"/>
  <c r="P146" i="6"/>
  <c r="Q146" i="6"/>
  <c r="R146" i="6"/>
  <c r="S146" i="6"/>
  <c r="T146" i="6"/>
  <c r="L147" i="6"/>
  <c r="M147" i="6"/>
  <c r="N147" i="6"/>
  <c r="O147" i="6"/>
  <c r="P147" i="6"/>
  <c r="Q147" i="6"/>
  <c r="R147" i="6"/>
  <c r="S147" i="6"/>
  <c r="T147" i="6"/>
  <c r="L154" i="6"/>
  <c r="M154" i="6"/>
  <c r="N154" i="6"/>
  <c r="O154" i="6"/>
  <c r="P154" i="6"/>
  <c r="Q154" i="6"/>
  <c r="R154" i="6"/>
  <c r="S154" i="6"/>
  <c r="T154" i="6"/>
  <c r="L155" i="6"/>
  <c r="M155" i="6"/>
  <c r="N155" i="6"/>
  <c r="O155" i="6"/>
  <c r="P155" i="6"/>
  <c r="Q155" i="6"/>
  <c r="R155" i="6"/>
  <c r="S155" i="6"/>
  <c r="T155" i="6"/>
  <c r="L156" i="6"/>
  <c r="M156" i="6"/>
  <c r="N156" i="6"/>
  <c r="O156" i="6"/>
  <c r="P156" i="6"/>
  <c r="Q156" i="6"/>
  <c r="R156" i="6"/>
  <c r="S156" i="6"/>
  <c r="T156" i="6"/>
  <c r="L157" i="6"/>
  <c r="M157" i="6"/>
  <c r="N157" i="6"/>
  <c r="O157" i="6"/>
  <c r="P157" i="6"/>
  <c r="Q157" i="6"/>
  <c r="R157" i="6"/>
  <c r="S157" i="6"/>
  <c r="T157" i="6"/>
  <c r="L158" i="6"/>
  <c r="M158" i="6"/>
  <c r="N158" i="6"/>
  <c r="O158" i="6"/>
  <c r="P158" i="6"/>
  <c r="Q158" i="6"/>
  <c r="R158" i="6"/>
  <c r="S158" i="6"/>
  <c r="T158" i="6"/>
  <c r="L159" i="6"/>
  <c r="M159" i="6"/>
  <c r="N159" i="6"/>
  <c r="O159" i="6"/>
  <c r="P159" i="6"/>
  <c r="Q159" i="6"/>
  <c r="R159" i="6"/>
  <c r="S159" i="6"/>
  <c r="T159" i="6"/>
  <c r="L160" i="6"/>
  <c r="M160" i="6"/>
  <c r="N160" i="6"/>
  <c r="O160" i="6"/>
  <c r="P160" i="6"/>
  <c r="Q160" i="6"/>
  <c r="R160" i="6"/>
  <c r="S160" i="6"/>
  <c r="T160" i="6"/>
  <c r="L161" i="6"/>
  <c r="M161" i="6"/>
  <c r="N161" i="6"/>
  <c r="O161" i="6"/>
  <c r="P161" i="6"/>
  <c r="Q161" i="6"/>
  <c r="R161" i="6"/>
  <c r="S161" i="6"/>
  <c r="T161" i="6"/>
  <c r="L162" i="6"/>
  <c r="M162" i="6"/>
  <c r="N162" i="6"/>
  <c r="O162" i="6"/>
  <c r="P162" i="6"/>
  <c r="Q162" i="6"/>
  <c r="R162" i="6"/>
  <c r="S162" i="6"/>
  <c r="T162" i="6"/>
  <c r="L163" i="6"/>
  <c r="M163" i="6"/>
  <c r="N163" i="6"/>
  <c r="O163" i="6"/>
  <c r="P163" i="6"/>
  <c r="Q163" i="6"/>
  <c r="R163" i="6"/>
  <c r="S163" i="6"/>
  <c r="T163" i="6"/>
  <c r="L164" i="6"/>
  <c r="M164" i="6"/>
  <c r="N164" i="6"/>
  <c r="O164" i="6"/>
  <c r="P164" i="6"/>
  <c r="Q164" i="6"/>
  <c r="R164" i="6"/>
  <c r="S164" i="6"/>
  <c r="T164" i="6"/>
  <c r="L165" i="6"/>
  <c r="M165" i="6"/>
  <c r="N165" i="6"/>
  <c r="O165" i="6"/>
  <c r="P165" i="6"/>
  <c r="Q165" i="6"/>
  <c r="R165" i="6"/>
  <c r="S165" i="6"/>
  <c r="T165" i="6"/>
  <c r="L166" i="6"/>
  <c r="M166" i="6"/>
  <c r="N166" i="6"/>
  <c r="O166" i="6"/>
  <c r="P166" i="6"/>
  <c r="Q166" i="6"/>
  <c r="R166" i="6"/>
  <c r="S166" i="6"/>
  <c r="T166" i="6"/>
  <c r="L167" i="6"/>
  <c r="M167" i="6"/>
  <c r="N167" i="6"/>
  <c r="O167" i="6"/>
  <c r="P167" i="6"/>
  <c r="Q167" i="6"/>
  <c r="R167" i="6"/>
  <c r="U167" i="6" s="1"/>
  <c r="S167" i="6"/>
  <c r="T167" i="6"/>
  <c r="L168" i="6"/>
  <c r="M168" i="6"/>
  <c r="N168" i="6"/>
  <c r="O168" i="6"/>
  <c r="P168" i="6"/>
  <c r="Q168" i="6"/>
  <c r="R168" i="6"/>
  <c r="S168" i="6"/>
  <c r="U168" i="6" s="1"/>
  <c r="T168" i="6"/>
  <c r="L169" i="6"/>
  <c r="M169" i="6"/>
  <c r="N169" i="6"/>
  <c r="O169" i="6"/>
  <c r="P169" i="6"/>
  <c r="Q169" i="6"/>
  <c r="R169" i="6"/>
  <c r="S169" i="6"/>
  <c r="T169" i="6"/>
  <c r="L170" i="6"/>
  <c r="M170" i="6"/>
  <c r="N170" i="6"/>
  <c r="O170" i="6"/>
  <c r="P170" i="6"/>
  <c r="Q170" i="6"/>
  <c r="R170" i="6"/>
  <c r="S170" i="6"/>
  <c r="T170" i="6"/>
  <c r="L171" i="6"/>
  <c r="M171" i="6"/>
  <c r="N171" i="6"/>
  <c r="O171" i="6"/>
  <c r="P171" i="6"/>
  <c r="Q171" i="6"/>
  <c r="R171" i="6"/>
  <c r="S171" i="6"/>
  <c r="T171" i="6"/>
  <c r="L172" i="6"/>
  <c r="M172" i="6"/>
  <c r="N172" i="6"/>
  <c r="O172" i="6"/>
  <c r="P172" i="6"/>
  <c r="Q172" i="6"/>
  <c r="R172" i="6"/>
  <c r="S172" i="6"/>
  <c r="T172" i="6"/>
  <c r="L173" i="6"/>
  <c r="M173" i="6"/>
  <c r="N173" i="6"/>
  <c r="O173" i="6"/>
  <c r="P173" i="6"/>
  <c r="Q173" i="6"/>
  <c r="R173" i="6"/>
  <c r="S173" i="6"/>
  <c r="T173" i="6"/>
  <c r="L174" i="6"/>
  <c r="M174" i="6"/>
  <c r="N174" i="6"/>
  <c r="O174" i="6"/>
  <c r="P174" i="6"/>
  <c r="Q174" i="6"/>
  <c r="R174" i="6"/>
  <c r="S174" i="6"/>
  <c r="T174" i="6"/>
  <c r="L175" i="6"/>
  <c r="M175" i="6"/>
  <c r="N175" i="6"/>
  <c r="O175" i="6"/>
  <c r="P175" i="6"/>
  <c r="Q175" i="6"/>
  <c r="R175" i="6"/>
  <c r="S175" i="6"/>
  <c r="T175" i="6"/>
  <c r="L176" i="6"/>
  <c r="M176" i="6"/>
  <c r="N176" i="6"/>
  <c r="O176" i="6"/>
  <c r="P176" i="6"/>
  <c r="Q176" i="6"/>
  <c r="R176" i="6"/>
  <c r="S176" i="6"/>
  <c r="T176" i="6"/>
  <c r="L177" i="6"/>
  <c r="M177" i="6"/>
  <c r="N177" i="6"/>
  <c r="O177" i="6"/>
  <c r="P177" i="6"/>
  <c r="Q177" i="6"/>
  <c r="R177" i="6"/>
  <c r="S177" i="6"/>
  <c r="T177" i="6"/>
  <c r="L178" i="6"/>
  <c r="M178" i="6"/>
  <c r="N178" i="6"/>
  <c r="O178" i="6"/>
  <c r="P178" i="6"/>
  <c r="Q178" i="6"/>
  <c r="R178" i="6"/>
  <c r="S178" i="6"/>
  <c r="T178" i="6"/>
  <c r="L179" i="6"/>
  <c r="M179" i="6"/>
  <c r="N179" i="6"/>
  <c r="O179" i="6"/>
  <c r="P179" i="6"/>
  <c r="Q179" i="6"/>
  <c r="R179" i="6"/>
  <c r="S179" i="6"/>
  <c r="T179" i="6"/>
  <c r="L180" i="6"/>
  <c r="M180" i="6"/>
  <c r="N180" i="6"/>
  <c r="O180" i="6"/>
  <c r="P180" i="6"/>
  <c r="Q180" i="6"/>
  <c r="R180" i="6"/>
  <c r="S180" i="6"/>
  <c r="T180" i="6"/>
  <c r="L181" i="6"/>
  <c r="M181" i="6"/>
  <c r="N181" i="6"/>
  <c r="O181" i="6"/>
  <c r="P181" i="6"/>
  <c r="Q181" i="6"/>
  <c r="R181" i="6"/>
  <c r="S181" i="6"/>
  <c r="T181" i="6"/>
  <c r="L182" i="6"/>
  <c r="M182" i="6"/>
  <c r="N182" i="6"/>
  <c r="O182" i="6"/>
  <c r="P182" i="6"/>
  <c r="Q182" i="6"/>
  <c r="R182" i="6"/>
  <c r="S182" i="6"/>
  <c r="T182" i="6"/>
  <c r="L183" i="6"/>
  <c r="M183" i="6"/>
  <c r="N183" i="6"/>
  <c r="O183" i="6"/>
  <c r="P183" i="6"/>
  <c r="Q183" i="6"/>
  <c r="R183" i="6"/>
  <c r="S183" i="6"/>
  <c r="T183" i="6"/>
  <c r="L184" i="6"/>
  <c r="M184" i="6"/>
  <c r="N184" i="6"/>
  <c r="O184" i="6"/>
  <c r="P184" i="6"/>
  <c r="Q184" i="6"/>
  <c r="R184" i="6"/>
  <c r="S184" i="6"/>
  <c r="T184" i="6"/>
  <c r="L185" i="6"/>
  <c r="M185" i="6"/>
  <c r="N185" i="6"/>
  <c r="O185" i="6"/>
  <c r="P185" i="6"/>
  <c r="Q185" i="6"/>
  <c r="R185" i="6"/>
  <c r="S185" i="6"/>
  <c r="T185" i="6"/>
  <c r="L186" i="6"/>
  <c r="M186" i="6"/>
  <c r="N186" i="6"/>
  <c r="O186" i="6"/>
  <c r="P186" i="6"/>
  <c r="Q186" i="6"/>
  <c r="R186" i="6"/>
  <c r="S186" i="6"/>
  <c r="T186" i="6"/>
  <c r="L187" i="6"/>
  <c r="M187" i="6"/>
  <c r="N187" i="6"/>
  <c r="O187" i="6"/>
  <c r="P187" i="6"/>
  <c r="Q187" i="6"/>
  <c r="R187" i="6"/>
  <c r="S187" i="6"/>
  <c r="T187" i="6"/>
  <c r="L188" i="6"/>
  <c r="M188" i="6"/>
  <c r="N188" i="6"/>
  <c r="O188" i="6"/>
  <c r="P188" i="6"/>
  <c r="Q188" i="6"/>
  <c r="R188" i="6"/>
  <c r="S188" i="6"/>
  <c r="T188" i="6"/>
  <c r="L189" i="6"/>
  <c r="M189" i="6"/>
  <c r="N189" i="6"/>
  <c r="O189" i="6"/>
  <c r="P189" i="6"/>
  <c r="Q189" i="6"/>
  <c r="R189" i="6"/>
  <c r="S189" i="6"/>
  <c r="T189" i="6"/>
  <c r="L190" i="6"/>
  <c r="M190" i="6"/>
  <c r="N190" i="6"/>
  <c r="O190" i="6"/>
  <c r="P190" i="6"/>
  <c r="Q190" i="6"/>
  <c r="R190" i="6"/>
  <c r="S190" i="6"/>
  <c r="T190" i="6"/>
  <c r="L191" i="6"/>
  <c r="M191" i="6"/>
  <c r="N191" i="6"/>
  <c r="O191" i="6"/>
  <c r="P191" i="6"/>
  <c r="Q191" i="6"/>
  <c r="R191" i="6"/>
  <c r="S191" i="6"/>
  <c r="T191" i="6"/>
  <c r="L192" i="6"/>
  <c r="M192" i="6"/>
  <c r="N192" i="6"/>
  <c r="O192" i="6"/>
  <c r="P192" i="6"/>
  <c r="Q192" i="6"/>
  <c r="R192" i="6"/>
  <c r="S192" i="6"/>
  <c r="U192" i="6" s="1"/>
  <c r="T192" i="6"/>
  <c r="L193" i="6"/>
  <c r="M193" i="6"/>
  <c r="N193" i="6"/>
  <c r="O193" i="6"/>
  <c r="P193" i="6"/>
  <c r="Q193" i="6"/>
  <c r="R193" i="6"/>
  <c r="S193" i="6"/>
  <c r="T193" i="6"/>
  <c r="L194" i="6"/>
  <c r="M194" i="6"/>
  <c r="N194" i="6"/>
  <c r="O194" i="6"/>
  <c r="P194" i="6"/>
  <c r="Q194" i="6"/>
  <c r="R194" i="6"/>
  <c r="S194" i="6"/>
  <c r="T194" i="6"/>
  <c r="L195" i="6"/>
  <c r="M195" i="6"/>
  <c r="N195" i="6"/>
  <c r="O195" i="6"/>
  <c r="P195" i="6"/>
  <c r="Q195" i="6"/>
  <c r="R195" i="6"/>
  <c r="S195" i="6"/>
  <c r="T195" i="6"/>
  <c r="L196" i="6"/>
  <c r="M196" i="6"/>
  <c r="N196" i="6"/>
  <c r="O196" i="6"/>
  <c r="P196" i="6"/>
  <c r="Q196" i="6"/>
  <c r="R196" i="6"/>
  <c r="S196" i="6"/>
  <c r="U196" i="6" s="1"/>
  <c r="T196" i="6"/>
  <c r="L197" i="6"/>
  <c r="M197" i="6"/>
  <c r="N197" i="6"/>
  <c r="O197" i="6"/>
  <c r="P197" i="6"/>
  <c r="Q197" i="6"/>
  <c r="R197" i="6"/>
  <c r="S197" i="6"/>
  <c r="T197" i="6"/>
  <c r="L198" i="6"/>
  <c r="M198" i="6"/>
  <c r="N198" i="6"/>
  <c r="O198" i="6"/>
  <c r="P198" i="6"/>
  <c r="Q198" i="6"/>
  <c r="R198" i="6"/>
  <c r="S198" i="6"/>
  <c r="T198" i="6"/>
  <c r="L199" i="6"/>
  <c r="M199" i="6"/>
  <c r="N199" i="6"/>
  <c r="O199" i="6"/>
  <c r="P199" i="6"/>
  <c r="Q199" i="6"/>
  <c r="R199" i="6"/>
  <c r="U199" i="6" s="1"/>
  <c r="S199" i="6"/>
  <c r="T199" i="6"/>
  <c r="L200" i="6"/>
  <c r="M200" i="6"/>
  <c r="N200" i="6"/>
  <c r="O200" i="6"/>
  <c r="P200" i="6"/>
  <c r="Q200" i="6"/>
  <c r="R200" i="6"/>
  <c r="S200" i="6"/>
  <c r="U200" i="6" s="1"/>
  <c r="T200" i="6"/>
  <c r="L201" i="6"/>
  <c r="M201" i="6"/>
  <c r="N201" i="6"/>
  <c r="O201" i="6"/>
  <c r="P201" i="6"/>
  <c r="Q201" i="6"/>
  <c r="R201" i="6"/>
  <c r="S201" i="6"/>
  <c r="T201" i="6"/>
  <c r="G16" i="6"/>
  <c r="H16" i="6"/>
  <c r="I16" i="6"/>
  <c r="J16" i="6"/>
  <c r="G17" i="6"/>
  <c r="H17" i="6"/>
  <c r="I17" i="6"/>
  <c r="J17" i="6"/>
  <c r="K17" i="6" s="1"/>
  <c r="G18" i="6"/>
  <c r="H18" i="6"/>
  <c r="I18" i="6"/>
  <c r="J18" i="6"/>
  <c r="G19" i="6"/>
  <c r="H19" i="6"/>
  <c r="I19" i="6"/>
  <c r="J19" i="6"/>
  <c r="G20" i="6"/>
  <c r="H20" i="6"/>
  <c r="I20" i="6"/>
  <c r="J20" i="6"/>
  <c r="K20" i="6" s="1"/>
  <c r="G21" i="6"/>
  <c r="H21" i="6"/>
  <c r="K21" i="6" s="1"/>
  <c r="I21" i="6"/>
  <c r="J21" i="6"/>
  <c r="G22" i="6"/>
  <c r="H22" i="6"/>
  <c r="I22" i="6"/>
  <c r="J22" i="6"/>
  <c r="G23" i="6"/>
  <c r="H23" i="6"/>
  <c r="I23" i="6"/>
  <c r="J23" i="6"/>
  <c r="G24" i="6"/>
  <c r="H24" i="6"/>
  <c r="K24" i="6" s="1"/>
  <c r="I24" i="6"/>
  <c r="J24" i="6"/>
  <c r="G25" i="6"/>
  <c r="H25" i="6"/>
  <c r="I25" i="6"/>
  <c r="J25" i="6"/>
  <c r="G26" i="6"/>
  <c r="H26" i="6"/>
  <c r="I26" i="6"/>
  <c r="J26" i="6"/>
  <c r="K26" i="6" s="1"/>
  <c r="G27" i="6"/>
  <c r="H27" i="6"/>
  <c r="I27" i="6"/>
  <c r="J27" i="6"/>
  <c r="G28" i="6"/>
  <c r="H28" i="6"/>
  <c r="I28" i="6"/>
  <c r="J28" i="6"/>
  <c r="G29" i="6"/>
  <c r="H29" i="6"/>
  <c r="I29" i="6"/>
  <c r="J29" i="6"/>
  <c r="K29" i="6" s="1"/>
  <c r="G30" i="6"/>
  <c r="H30" i="6"/>
  <c r="I30" i="6"/>
  <c r="J30" i="6"/>
  <c r="G31" i="6"/>
  <c r="H31" i="6"/>
  <c r="I31" i="6"/>
  <c r="J31" i="6"/>
  <c r="G32" i="6"/>
  <c r="H32" i="6"/>
  <c r="I32" i="6"/>
  <c r="J32" i="6"/>
  <c r="G33" i="6"/>
  <c r="H33" i="6"/>
  <c r="K33" i="6" s="1"/>
  <c r="I33" i="6"/>
  <c r="J33" i="6"/>
  <c r="G34" i="6"/>
  <c r="H34" i="6"/>
  <c r="I34" i="6"/>
  <c r="J34" i="6"/>
  <c r="G35" i="6"/>
  <c r="H35" i="6"/>
  <c r="I35" i="6"/>
  <c r="J35" i="6"/>
  <c r="G36" i="6"/>
  <c r="H36" i="6"/>
  <c r="I36" i="6"/>
  <c r="J36" i="6"/>
  <c r="G37" i="6"/>
  <c r="H37" i="6"/>
  <c r="I37" i="6"/>
  <c r="J37" i="6"/>
  <c r="G38" i="6"/>
  <c r="H38" i="6"/>
  <c r="I38" i="6"/>
  <c r="J38" i="6"/>
  <c r="G39" i="6"/>
  <c r="H39" i="6"/>
  <c r="I39" i="6"/>
  <c r="J39" i="6"/>
  <c r="G40" i="6"/>
  <c r="H40" i="6"/>
  <c r="I40" i="6"/>
  <c r="J40" i="6"/>
  <c r="G41" i="6"/>
  <c r="H41" i="6"/>
  <c r="I41" i="6"/>
  <c r="J41" i="6"/>
  <c r="G42" i="6"/>
  <c r="H42" i="6"/>
  <c r="K42" i="6" s="1"/>
  <c r="I42" i="6"/>
  <c r="J42" i="6"/>
  <c r="G43" i="6"/>
  <c r="H43" i="6"/>
  <c r="I43" i="6"/>
  <c r="J43" i="6"/>
  <c r="G44" i="6"/>
  <c r="H44" i="6"/>
  <c r="I44" i="6"/>
  <c r="J44" i="6"/>
  <c r="G45" i="6"/>
  <c r="H45" i="6"/>
  <c r="K45" i="6" s="1"/>
  <c r="I45" i="6"/>
  <c r="J45" i="6"/>
  <c r="G46" i="6"/>
  <c r="H46" i="6"/>
  <c r="I46" i="6"/>
  <c r="J46" i="6"/>
  <c r="G47" i="6"/>
  <c r="H47" i="6"/>
  <c r="I47" i="6"/>
  <c r="J47" i="6"/>
  <c r="G48" i="6"/>
  <c r="H48" i="6"/>
  <c r="K48" i="6" s="1"/>
  <c r="I48" i="6"/>
  <c r="J48" i="6"/>
  <c r="G49" i="6"/>
  <c r="H49" i="6"/>
  <c r="I49" i="6"/>
  <c r="J49" i="6"/>
  <c r="G50" i="6"/>
  <c r="H50" i="6"/>
  <c r="I50" i="6"/>
  <c r="J50" i="6"/>
  <c r="G51" i="6"/>
  <c r="H51" i="6"/>
  <c r="K51" i="6" s="1"/>
  <c r="I51" i="6"/>
  <c r="J51" i="6"/>
  <c r="G64" i="6"/>
  <c r="H64" i="6"/>
  <c r="I64" i="6"/>
  <c r="J64" i="6"/>
  <c r="G65" i="6"/>
  <c r="H65" i="6"/>
  <c r="I65" i="6"/>
  <c r="J65" i="6"/>
  <c r="K65" i="6" s="1"/>
  <c r="G66" i="6"/>
  <c r="H66" i="6"/>
  <c r="I66" i="6"/>
  <c r="J66" i="6"/>
  <c r="G67" i="6"/>
  <c r="H67" i="6"/>
  <c r="I67" i="6"/>
  <c r="J67" i="6"/>
  <c r="G68" i="6"/>
  <c r="H68" i="6"/>
  <c r="I68" i="6"/>
  <c r="J68" i="6"/>
  <c r="K68" i="6" s="1"/>
  <c r="G69" i="6"/>
  <c r="H69" i="6"/>
  <c r="K69" i="6" s="1"/>
  <c r="I69" i="6"/>
  <c r="J69" i="6"/>
  <c r="G70" i="6"/>
  <c r="H70" i="6"/>
  <c r="I70" i="6"/>
  <c r="J70" i="6"/>
  <c r="G71" i="6"/>
  <c r="H71" i="6"/>
  <c r="I71" i="6"/>
  <c r="J71" i="6"/>
  <c r="K71" i="6" s="1"/>
  <c r="G72" i="6"/>
  <c r="H72" i="6"/>
  <c r="K72" i="6" s="1"/>
  <c r="I72" i="6"/>
  <c r="J72" i="6"/>
  <c r="G73" i="6"/>
  <c r="H73" i="6"/>
  <c r="I73" i="6"/>
  <c r="J73" i="6"/>
  <c r="G74" i="6"/>
  <c r="H74" i="6"/>
  <c r="I74" i="6"/>
  <c r="J74" i="6"/>
  <c r="G75" i="6"/>
  <c r="H75" i="6"/>
  <c r="K75" i="6" s="1"/>
  <c r="I75" i="6"/>
  <c r="J75" i="6"/>
  <c r="G76" i="6"/>
  <c r="H76" i="6"/>
  <c r="I76" i="6"/>
  <c r="J76" i="6"/>
  <c r="G77" i="6"/>
  <c r="H77" i="6"/>
  <c r="I77" i="6"/>
  <c r="J77" i="6"/>
  <c r="K77" i="6" s="1"/>
  <c r="G78" i="6"/>
  <c r="H78" i="6"/>
  <c r="I78" i="6"/>
  <c r="J78" i="6"/>
  <c r="G79" i="6"/>
  <c r="H79" i="6"/>
  <c r="I79" i="6"/>
  <c r="J79" i="6"/>
  <c r="G80" i="6"/>
  <c r="H80" i="6"/>
  <c r="I80" i="6"/>
  <c r="J80" i="6"/>
  <c r="G81" i="6"/>
  <c r="H81" i="6"/>
  <c r="K81" i="6" s="1"/>
  <c r="I81" i="6"/>
  <c r="J81" i="6"/>
  <c r="G82" i="6"/>
  <c r="H82" i="6"/>
  <c r="I82" i="6"/>
  <c r="J82" i="6"/>
  <c r="G83" i="6"/>
  <c r="H83" i="6"/>
  <c r="I83" i="6"/>
  <c r="J83" i="6"/>
  <c r="G84" i="6"/>
  <c r="H84" i="6"/>
  <c r="I84" i="6"/>
  <c r="J84" i="6"/>
  <c r="G85" i="6"/>
  <c r="H85" i="6"/>
  <c r="I85" i="6"/>
  <c r="J85" i="6"/>
  <c r="G86" i="6"/>
  <c r="H86" i="6"/>
  <c r="I86" i="6"/>
  <c r="J86" i="6"/>
  <c r="K86" i="6" s="1"/>
  <c r="G87" i="6"/>
  <c r="H87" i="6"/>
  <c r="I87" i="6"/>
  <c r="J87" i="6"/>
  <c r="G88" i="6"/>
  <c r="H88" i="6"/>
  <c r="I88" i="6"/>
  <c r="J88" i="6"/>
  <c r="G89" i="6"/>
  <c r="H89" i="6"/>
  <c r="I89" i="6"/>
  <c r="J89" i="6"/>
  <c r="G90" i="6"/>
  <c r="H90" i="6"/>
  <c r="K90" i="6" s="1"/>
  <c r="I90" i="6"/>
  <c r="J90" i="6"/>
  <c r="G91" i="6"/>
  <c r="H91" i="6"/>
  <c r="I91" i="6"/>
  <c r="J91" i="6"/>
  <c r="G92" i="6"/>
  <c r="H92" i="6"/>
  <c r="I92" i="6"/>
  <c r="J92" i="6"/>
  <c r="G93" i="6"/>
  <c r="H93" i="6"/>
  <c r="K93" i="6" s="1"/>
  <c r="I93" i="6"/>
  <c r="J93" i="6"/>
  <c r="G94" i="6"/>
  <c r="H94" i="6"/>
  <c r="I94" i="6"/>
  <c r="J94" i="6"/>
  <c r="G95" i="6"/>
  <c r="H95" i="6"/>
  <c r="I95" i="6"/>
  <c r="J95" i="6"/>
  <c r="G96" i="6"/>
  <c r="H96" i="6"/>
  <c r="K96" i="6" s="1"/>
  <c r="I96" i="6"/>
  <c r="J96" i="6"/>
  <c r="G97" i="6"/>
  <c r="H97" i="6"/>
  <c r="I97" i="6"/>
  <c r="J97" i="6"/>
  <c r="G98" i="6"/>
  <c r="H98" i="6"/>
  <c r="I98" i="6"/>
  <c r="J98" i="6"/>
  <c r="G99" i="6"/>
  <c r="H99" i="6"/>
  <c r="K99" i="6" s="1"/>
  <c r="I99" i="6"/>
  <c r="J99" i="6"/>
  <c r="G112" i="6"/>
  <c r="H112" i="6"/>
  <c r="I112" i="6"/>
  <c r="J112" i="6"/>
  <c r="G113" i="6"/>
  <c r="H113" i="6"/>
  <c r="I113" i="6"/>
  <c r="J113" i="6"/>
  <c r="G114" i="6"/>
  <c r="H114" i="6"/>
  <c r="K114" i="6" s="1"/>
  <c r="I114" i="6"/>
  <c r="J114" i="6"/>
  <c r="G115" i="6"/>
  <c r="H115" i="6"/>
  <c r="I115" i="6"/>
  <c r="J115" i="6"/>
  <c r="G116" i="6"/>
  <c r="H116" i="6"/>
  <c r="I116" i="6"/>
  <c r="J116" i="6"/>
  <c r="K116" i="6" s="1"/>
  <c r="G117" i="6"/>
  <c r="H117" i="6"/>
  <c r="I117" i="6"/>
  <c r="J117" i="6"/>
  <c r="G118" i="6"/>
  <c r="H118" i="6"/>
  <c r="I118" i="6"/>
  <c r="J118" i="6"/>
  <c r="G119" i="6"/>
  <c r="H119" i="6"/>
  <c r="I119" i="6"/>
  <c r="J119" i="6"/>
  <c r="G120" i="6"/>
  <c r="H120" i="6"/>
  <c r="I120" i="6"/>
  <c r="J120" i="6"/>
  <c r="G121" i="6"/>
  <c r="H121" i="6"/>
  <c r="I121" i="6"/>
  <c r="J121" i="6"/>
  <c r="G122" i="6"/>
  <c r="H122" i="6"/>
  <c r="I122" i="6"/>
  <c r="J122" i="6"/>
  <c r="G123" i="6"/>
  <c r="H123" i="6"/>
  <c r="K123" i="6" s="1"/>
  <c r="I123" i="6"/>
  <c r="J123" i="6"/>
  <c r="G136" i="6"/>
  <c r="H136" i="6"/>
  <c r="I136" i="6"/>
  <c r="J136" i="6"/>
  <c r="G137" i="6"/>
  <c r="H137" i="6"/>
  <c r="I137" i="6"/>
  <c r="J137" i="6"/>
  <c r="G138" i="6"/>
  <c r="H138" i="6"/>
  <c r="I138" i="6"/>
  <c r="J138" i="6"/>
  <c r="G139" i="6"/>
  <c r="H139" i="6"/>
  <c r="I139" i="6"/>
  <c r="J139" i="6"/>
  <c r="G140" i="6"/>
  <c r="H140" i="6"/>
  <c r="I140" i="6"/>
  <c r="J140" i="6"/>
  <c r="G141" i="6"/>
  <c r="H141" i="6"/>
  <c r="I141" i="6"/>
  <c r="J141" i="6"/>
  <c r="G142" i="6"/>
  <c r="H142" i="6"/>
  <c r="I142" i="6"/>
  <c r="J142" i="6"/>
  <c r="G143" i="6"/>
  <c r="H143" i="6"/>
  <c r="I143" i="6"/>
  <c r="J143" i="6"/>
  <c r="G144" i="6"/>
  <c r="H144" i="6"/>
  <c r="I144" i="6"/>
  <c r="J144" i="6"/>
  <c r="G145" i="6"/>
  <c r="H145" i="6"/>
  <c r="I145" i="6"/>
  <c r="J145" i="6"/>
  <c r="G146" i="6"/>
  <c r="H146" i="6"/>
  <c r="I146" i="6"/>
  <c r="J146" i="6"/>
  <c r="G147" i="6"/>
  <c r="H147" i="6"/>
  <c r="I147" i="6"/>
  <c r="J147" i="6"/>
  <c r="G154" i="6"/>
  <c r="H154" i="6"/>
  <c r="I154" i="6"/>
  <c r="J154" i="6"/>
  <c r="G155" i="6"/>
  <c r="H155" i="6"/>
  <c r="I155" i="6"/>
  <c r="J155" i="6"/>
  <c r="G156" i="6"/>
  <c r="H156" i="6"/>
  <c r="I156" i="6"/>
  <c r="J156" i="6"/>
  <c r="G157" i="6"/>
  <c r="H157" i="6"/>
  <c r="I157" i="6"/>
  <c r="J157" i="6"/>
  <c r="G158" i="6"/>
  <c r="H158" i="6"/>
  <c r="I158" i="6"/>
  <c r="J158" i="6"/>
  <c r="G159" i="6"/>
  <c r="H159" i="6"/>
  <c r="I159" i="6"/>
  <c r="J159" i="6"/>
  <c r="G160" i="6"/>
  <c r="H160" i="6"/>
  <c r="I160" i="6"/>
  <c r="J160" i="6"/>
  <c r="G161" i="6"/>
  <c r="H161" i="6"/>
  <c r="I161" i="6"/>
  <c r="J161" i="6"/>
  <c r="G162" i="6"/>
  <c r="H162" i="6"/>
  <c r="I162" i="6"/>
  <c r="J162" i="6"/>
  <c r="G163" i="6"/>
  <c r="H163" i="6"/>
  <c r="I163" i="6"/>
  <c r="J163" i="6"/>
  <c r="G164" i="6"/>
  <c r="H164" i="6"/>
  <c r="I164" i="6"/>
  <c r="J164" i="6"/>
  <c r="G165" i="6"/>
  <c r="H165" i="6"/>
  <c r="I165" i="6"/>
  <c r="J165" i="6"/>
  <c r="G166" i="6"/>
  <c r="H166" i="6"/>
  <c r="I166" i="6"/>
  <c r="J166" i="6"/>
  <c r="G167" i="6"/>
  <c r="H167" i="6"/>
  <c r="I167" i="6"/>
  <c r="J167" i="6"/>
  <c r="G168" i="6"/>
  <c r="H168" i="6"/>
  <c r="I168" i="6"/>
  <c r="J168" i="6"/>
  <c r="G169" i="6"/>
  <c r="H169" i="6"/>
  <c r="I169" i="6"/>
  <c r="J169" i="6"/>
  <c r="G170" i="6"/>
  <c r="H170" i="6"/>
  <c r="I170" i="6"/>
  <c r="J170" i="6"/>
  <c r="G171" i="6"/>
  <c r="H171" i="6"/>
  <c r="I171" i="6"/>
  <c r="J171" i="6"/>
  <c r="G172" i="6"/>
  <c r="H172" i="6"/>
  <c r="I172" i="6"/>
  <c r="J172" i="6"/>
  <c r="G173" i="6"/>
  <c r="H173" i="6"/>
  <c r="I173" i="6"/>
  <c r="J173" i="6"/>
  <c r="G174" i="6"/>
  <c r="H174" i="6"/>
  <c r="I174" i="6"/>
  <c r="J174" i="6"/>
  <c r="G175" i="6"/>
  <c r="H175" i="6"/>
  <c r="I175" i="6"/>
  <c r="J175" i="6"/>
  <c r="G176" i="6"/>
  <c r="H176" i="6"/>
  <c r="I176" i="6"/>
  <c r="J176" i="6"/>
  <c r="G177" i="6"/>
  <c r="H177" i="6"/>
  <c r="I177" i="6"/>
  <c r="J177" i="6"/>
  <c r="G178" i="6"/>
  <c r="H178" i="6"/>
  <c r="I178" i="6"/>
  <c r="J178" i="6"/>
  <c r="G179" i="6"/>
  <c r="H179" i="6"/>
  <c r="I179" i="6"/>
  <c r="J179" i="6"/>
  <c r="G180" i="6"/>
  <c r="H180" i="6"/>
  <c r="I180" i="6"/>
  <c r="J180" i="6"/>
  <c r="G181" i="6"/>
  <c r="H181" i="6"/>
  <c r="I181" i="6"/>
  <c r="J181" i="6"/>
  <c r="G182" i="6"/>
  <c r="H182" i="6"/>
  <c r="I182" i="6"/>
  <c r="J182" i="6"/>
  <c r="G183" i="6"/>
  <c r="H183" i="6"/>
  <c r="I183" i="6"/>
  <c r="J183" i="6"/>
  <c r="G184" i="6"/>
  <c r="H184" i="6"/>
  <c r="I184" i="6"/>
  <c r="J184" i="6"/>
  <c r="G185" i="6"/>
  <c r="H185" i="6"/>
  <c r="I185" i="6"/>
  <c r="J185" i="6"/>
  <c r="G186" i="6"/>
  <c r="H186" i="6"/>
  <c r="I186" i="6"/>
  <c r="J186" i="6"/>
  <c r="G187" i="6"/>
  <c r="H187" i="6"/>
  <c r="I187" i="6"/>
  <c r="J187" i="6"/>
  <c r="G188" i="6"/>
  <c r="H188" i="6"/>
  <c r="I188" i="6"/>
  <c r="J188" i="6"/>
  <c r="G189" i="6"/>
  <c r="H189" i="6"/>
  <c r="I189" i="6"/>
  <c r="J189" i="6"/>
  <c r="G190" i="6"/>
  <c r="H190" i="6"/>
  <c r="I190" i="6"/>
  <c r="J190" i="6"/>
  <c r="G191" i="6"/>
  <c r="H191" i="6"/>
  <c r="I191" i="6"/>
  <c r="J191" i="6"/>
  <c r="G192" i="6"/>
  <c r="H192" i="6"/>
  <c r="I192" i="6"/>
  <c r="J192" i="6"/>
  <c r="G193" i="6"/>
  <c r="H193" i="6"/>
  <c r="I193" i="6"/>
  <c r="J193" i="6"/>
  <c r="G194" i="6"/>
  <c r="H194" i="6"/>
  <c r="I194" i="6"/>
  <c r="J194" i="6"/>
  <c r="G195" i="6"/>
  <c r="H195" i="6"/>
  <c r="I195" i="6"/>
  <c r="J195" i="6"/>
  <c r="G196" i="6"/>
  <c r="H196" i="6"/>
  <c r="I196" i="6"/>
  <c r="J196" i="6"/>
  <c r="G197" i="6"/>
  <c r="H197" i="6"/>
  <c r="I197" i="6"/>
  <c r="J197" i="6"/>
  <c r="G198" i="6"/>
  <c r="H198" i="6"/>
  <c r="I198" i="6"/>
  <c r="J198" i="6"/>
  <c r="G199" i="6"/>
  <c r="H199" i="6"/>
  <c r="I199" i="6"/>
  <c r="J199" i="6"/>
  <c r="G200" i="6"/>
  <c r="H200" i="6"/>
  <c r="I200" i="6"/>
  <c r="J200" i="6"/>
  <c r="G201" i="6"/>
  <c r="H201" i="6"/>
  <c r="I201" i="6"/>
  <c r="J201" i="6"/>
  <c r="AR5" i="5"/>
  <c r="AS5" i="5"/>
  <c r="AT5" i="5"/>
  <c r="AU5" i="5"/>
  <c r="AZ5" i="5" s="1"/>
  <c r="AV5" i="5"/>
  <c r="AR6" i="5"/>
  <c r="AS6" i="5"/>
  <c r="AX6" i="5" s="1"/>
  <c r="AT6" i="5"/>
  <c r="AU6" i="5"/>
  <c r="AV6" i="5"/>
  <c r="AR7" i="5"/>
  <c r="AS7" i="5"/>
  <c r="AW7" i="5" s="1"/>
  <c r="AT7" i="5"/>
  <c r="AU7" i="5"/>
  <c r="AV7" i="5"/>
  <c r="AR8" i="5"/>
  <c r="AS8" i="5"/>
  <c r="AW8" i="5" s="1"/>
  <c r="AT8" i="5"/>
  <c r="AU8" i="5"/>
  <c r="AV8" i="5"/>
  <c r="AR9" i="5"/>
  <c r="AS9" i="5"/>
  <c r="AW9" i="5" s="1"/>
  <c r="AT9" i="5"/>
  <c r="AU9" i="5"/>
  <c r="AV9" i="5"/>
  <c r="AR10" i="5"/>
  <c r="AS10" i="5"/>
  <c r="AT10" i="5"/>
  <c r="AU10" i="5"/>
  <c r="AV10" i="5"/>
  <c r="AR11" i="5"/>
  <c r="AS11" i="5"/>
  <c r="AW11" i="5" s="1"/>
  <c r="AT11" i="5"/>
  <c r="AU11" i="5"/>
  <c r="AV11" i="5"/>
  <c r="AR12" i="5"/>
  <c r="AS12" i="5"/>
  <c r="AT12" i="5"/>
  <c r="AU12" i="5"/>
  <c r="AZ12" i="5" s="1"/>
  <c r="AV12" i="5"/>
  <c r="BA12" i="5" s="1"/>
  <c r="AR13" i="5"/>
  <c r="AS13" i="5"/>
  <c r="AT13" i="5"/>
  <c r="AU13" i="5"/>
  <c r="AV13" i="5"/>
  <c r="AR14" i="5"/>
  <c r="AS14" i="5"/>
  <c r="AW14" i="5" s="1"/>
  <c r="AT14" i="5"/>
  <c r="AU14" i="5"/>
  <c r="AV14" i="5"/>
  <c r="AR15" i="5"/>
  <c r="AS15" i="5"/>
  <c r="AW15" i="5" s="1"/>
  <c r="AT15" i="5"/>
  <c r="AU15" i="5"/>
  <c r="AV15" i="5"/>
  <c r="AR16" i="5"/>
  <c r="AS16" i="5"/>
  <c r="AT16" i="5"/>
  <c r="AU16" i="5"/>
  <c r="AV16" i="5"/>
  <c r="AR17" i="5"/>
  <c r="AS17" i="5"/>
  <c r="AT17" i="5"/>
  <c r="AU17" i="5"/>
  <c r="AV17" i="5"/>
  <c r="AR18" i="5"/>
  <c r="AS18" i="5"/>
  <c r="AT18" i="5"/>
  <c r="AU18" i="5"/>
  <c r="AV18" i="5"/>
  <c r="AR19" i="5"/>
  <c r="AS19" i="5"/>
  <c r="AT19" i="5"/>
  <c r="AU19" i="5"/>
  <c r="AV19" i="5"/>
  <c r="AR20" i="5"/>
  <c r="AS20" i="5"/>
  <c r="AT20" i="5"/>
  <c r="AU20" i="5"/>
  <c r="AV20" i="5"/>
  <c r="AR21" i="5"/>
  <c r="AS21" i="5"/>
  <c r="AT21" i="5"/>
  <c r="AU21" i="5"/>
  <c r="AV21" i="5"/>
  <c r="AR23" i="5"/>
  <c r="AS23" i="5"/>
  <c r="AT23" i="5"/>
  <c r="AU23" i="5"/>
  <c r="AV23" i="5"/>
  <c r="AR24" i="5"/>
  <c r="AS24" i="5"/>
  <c r="AX24" i="5" s="1"/>
  <c r="AT24" i="5"/>
  <c r="AU24" i="5"/>
  <c r="AV24" i="5"/>
  <c r="AR25" i="5"/>
  <c r="AS25" i="5"/>
  <c r="AT25" i="5"/>
  <c r="AU25" i="5"/>
  <c r="AV25" i="5"/>
  <c r="AR26" i="5"/>
  <c r="AS26" i="5"/>
  <c r="AT26" i="5"/>
  <c r="AU26" i="5"/>
  <c r="AZ26" i="5" s="1"/>
  <c r="AV26" i="5"/>
  <c r="AR27" i="5"/>
  <c r="AS27" i="5"/>
  <c r="AT27" i="5"/>
  <c r="AU27" i="5"/>
  <c r="AV27" i="5"/>
  <c r="AR28" i="5"/>
  <c r="AS28" i="5"/>
  <c r="AT28" i="5"/>
  <c r="AU28" i="5"/>
  <c r="AV28" i="5"/>
  <c r="AR29" i="5"/>
  <c r="AS29" i="5"/>
  <c r="AT29" i="5"/>
  <c r="AU29" i="5"/>
  <c r="AV29" i="5"/>
  <c r="AR30" i="5"/>
  <c r="AS30" i="5"/>
  <c r="AT30" i="5"/>
  <c r="AU30" i="5"/>
  <c r="AV30" i="5"/>
  <c r="AR31" i="5"/>
  <c r="AS31" i="5"/>
  <c r="AT31" i="5"/>
  <c r="AY31" i="5" s="1"/>
  <c r="AU31" i="5"/>
  <c r="AV31" i="5"/>
  <c r="BA31" i="5" s="1"/>
  <c r="AR32" i="5"/>
  <c r="AS32" i="5"/>
  <c r="AT32" i="5"/>
  <c r="AU32" i="5"/>
  <c r="AV32" i="5"/>
  <c r="AR33" i="5"/>
  <c r="AS33" i="5"/>
  <c r="AT33" i="5"/>
  <c r="AU33" i="5"/>
  <c r="AV33" i="5"/>
  <c r="BA33" i="5" s="1"/>
  <c r="AR34" i="5"/>
  <c r="AS34" i="5"/>
  <c r="AX34" i="5" s="1"/>
  <c r="AT34" i="5"/>
  <c r="AY34" i="5" s="1"/>
  <c r="AU34" i="5"/>
  <c r="AV34" i="5"/>
  <c r="AR35" i="5"/>
  <c r="AS35" i="5"/>
  <c r="AT35" i="5"/>
  <c r="AU35" i="5"/>
  <c r="AV35" i="5"/>
  <c r="AR36" i="5"/>
  <c r="AS36" i="5"/>
  <c r="AW36" i="5" s="1"/>
  <c r="AT36" i="5"/>
  <c r="AU36" i="5"/>
  <c r="AV36" i="5"/>
  <c r="AR37" i="5"/>
  <c r="AS37" i="5"/>
  <c r="AT37" i="5"/>
  <c r="AU37" i="5"/>
  <c r="AV37" i="5"/>
  <c r="AR38" i="5"/>
  <c r="AS38" i="5"/>
  <c r="AT38" i="5"/>
  <c r="AY38" i="5" s="1"/>
  <c r="AU38" i="5"/>
  <c r="AZ38" i="5" s="1"/>
  <c r="AV38" i="5"/>
  <c r="AR39" i="5"/>
  <c r="AS39" i="5"/>
  <c r="AT39" i="5"/>
  <c r="AU39" i="5"/>
  <c r="AV39" i="5"/>
  <c r="AR40" i="5"/>
  <c r="AS40" i="5"/>
  <c r="AW40" i="5" s="1"/>
  <c r="AT40" i="5"/>
  <c r="AU40" i="5"/>
  <c r="AV40" i="5"/>
  <c r="BA40" i="5" s="1"/>
  <c r="AR41" i="5"/>
  <c r="AS41" i="5"/>
  <c r="AT41" i="5"/>
  <c r="AU41" i="5"/>
  <c r="AV41" i="5"/>
  <c r="BA41" i="5" s="1"/>
  <c r="AR42" i="5"/>
  <c r="AS42" i="5"/>
  <c r="AT42" i="5"/>
  <c r="AU42" i="5"/>
  <c r="AV42" i="5"/>
  <c r="AR43" i="5"/>
  <c r="AS43" i="5"/>
  <c r="AW43" i="5" s="1"/>
  <c r="AT43" i="5"/>
  <c r="AU43" i="5"/>
  <c r="AV43" i="5"/>
  <c r="BA43" i="5" s="1"/>
  <c r="AR44" i="5"/>
  <c r="AS44" i="5"/>
  <c r="AT44" i="5"/>
  <c r="AY44" i="5" s="1"/>
  <c r="AU44" i="5"/>
  <c r="AV44" i="5"/>
  <c r="AR45" i="5"/>
  <c r="AS45" i="5"/>
  <c r="AT45" i="5"/>
  <c r="AU45" i="5"/>
  <c r="AZ45" i="5" s="1"/>
  <c r="AV45" i="5"/>
  <c r="BA45" i="5" s="1"/>
  <c r="AR46" i="5"/>
  <c r="AS46" i="5"/>
  <c r="AT46" i="5"/>
  <c r="AU46" i="5"/>
  <c r="AZ46" i="5" s="1"/>
  <c r="AV46" i="5"/>
  <c r="AR47" i="5"/>
  <c r="AS47" i="5"/>
  <c r="AT47" i="5"/>
  <c r="AU47" i="5"/>
  <c r="AV47" i="5"/>
  <c r="AR48" i="5"/>
  <c r="AS48" i="5"/>
  <c r="AT48" i="5"/>
  <c r="AU48" i="5"/>
  <c r="AV48" i="5"/>
  <c r="AR49" i="5"/>
  <c r="AS49" i="5"/>
  <c r="AT49" i="5"/>
  <c r="AU49" i="5"/>
  <c r="AV49" i="5"/>
  <c r="AR50" i="5"/>
  <c r="AS50" i="5"/>
  <c r="AT50" i="5"/>
  <c r="AU50" i="5"/>
  <c r="AV50" i="5"/>
  <c r="AR51" i="5"/>
  <c r="AS51" i="5"/>
  <c r="AW51" i="5" s="1"/>
  <c r="AT51" i="5"/>
  <c r="AU51" i="5"/>
  <c r="AV51" i="5"/>
  <c r="AR52" i="5"/>
  <c r="AS52" i="5"/>
  <c r="AT52" i="5"/>
  <c r="AU52" i="5"/>
  <c r="AV52" i="5"/>
  <c r="AR53" i="5"/>
  <c r="AS53" i="5"/>
  <c r="AT53" i="5"/>
  <c r="AU53" i="5"/>
  <c r="AV53" i="5"/>
  <c r="AR54" i="5"/>
  <c r="AS54" i="5"/>
  <c r="AT54" i="5"/>
  <c r="AU54" i="5"/>
  <c r="AV54" i="5"/>
  <c r="AR55" i="5"/>
  <c r="AS55" i="5"/>
  <c r="AT55" i="5"/>
  <c r="AY55" i="5" s="1"/>
  <c r="AU55" i="5"/>
  <c r="AV55" i="5"/>
  <c r="AR56" i="5"/>
  <c r="AS56" i="5"/>
  <c r="AT56" i="5"/>
  <c r="AU56" i="5"/>
  <c r="AV56" i="5"/>
  <c r="AR57" i="5"/>
  <c r="AS57" i="5"/>
  <c r="AT57" i="5"/>
  <c r="AU57" i="5"/>
  <c r="AV57" i="5"/>
  <c r="AR58" i="5"/>
  <c r="AS58" i="5"/>
  <c r="AW58" i="5" s="1"/>
  <c r="AT58" i="5"/>
  <c r="AU58" i="5"/>
  <c r="AZ58" i="5" s="1"/>
  <c r="AV58" i="5"/>
  <c r="AR59" i="5"/>
  <c r="AS59" i="5"/>
  <c r="AT59" i="5"/>
  <c r="AU59" i="5"/>
  <c r="AV59" i="5"/>
  <c r="AR60" i="5"/>
  <c r="AS60" i="5"/>
  <c r="AW60" i="5" s="1"/>
  <c r="AT60" i="5"/>
  <c r="AU60" i="5"/>
  <c r="AV60" i="5"/>
  <c r="AR61" i="5"/>
  <c r="AS61" i="5"/>
  <c r="AT61" i="5"/>
  <c r="AU61" i="5"/>
  <c r="AV61" i="5"/>
  <c r="AR62" i="5"/>
  <c r="AS62" i="5"/>
  <c r="AW62" i="5" s="1"/>
  <c r="AT62" i="5"/>
  <c r="AU62" i="5"/>
  <c r="AV62" i="5"/>
  <c r="AR63" i="5"/>
  <c r="AS63" i="5"/>
  <c r="AT63" i="5"/>
  <c r="AU63" i="5"/>
  <c r="AV63" i="5"/>
  <c r="AR64" i="5"/>
  <c r="AS64" i="5"/>
  <c r="AW64" i="5" s="1"/>
  <c r="AT64" i="5"/>
  <c r="AU64" i="5"/>
  <c r="AV64" i="5"/>
  <c r="AR65" i="5"/>
  <c r="AS65" i="5"/>
  <c r="AT65" i="5"/>
  <c r="AU65" i="5"/>
  <c r="AV65" i="5"/>
  <c r="AR66" i="5"/>
  <c r="AS66" i="5"/>
  <c r="AT66" i="5"/>
  <c r="AU66" i="5"/>
  <c r="AV66" i="5"/>
  <c r="AR67" i="5"/>
  <c r="AS67" i="5"/>
  <c r="AT67" i="5"/>
  <c r="AU67" i="5"/>
  <c r="AV67" i="5"/>
  <c r="AR68" i="5"/>
  <c r="AS68" i="5"/>
  <c r="AT68" i="5"/>
  <c r="AU68" i="5"/>
  <c r="AV68" i="5"/>
  <c r="AR69" i="5"/>
  <c r="AS69" i="5"/>
  <c r="AT69" i="5"/>
  <c r="AU69" i="5"/>
  <c r="AV69" i="5"/>
  <c r="BA69" i="5" s="1"/>
  <c r="AR70" i="5"/>
  <c r="AS70" i="5"/>
  <c r="AT70" i="5"/>
  <c r="AU70" i="5"/>
  <c r="AV70" i="5"/>
  <c r="AR71" i="5"/>
  <c r="AS71" i="5"/>
  <c r="AT71" i="5"/>
  <c r="AU71" i="5"/>
  <c r="AV71" i="5"/>
  <c r="AR72" i="5"/>
  <c r="AS72" i="5"/>
  <c r="AW72" i="5" s="1"/>
  <c r="AT72" i="5"/>
  <c r="AU72" i="5"/>
  <c r="AV72" i="5"/>
  <c r="AR73" i="5"/>
  <c r="AS73" i="5"/>
  <c r="AT73" i="5"/>
  <c r="AU73" i="5"/>
  <c r="AV73" i="5"/>
  <c r="AR74" i="5"/>
  <c r="AS74" i="5"/>
  <c r="AW74" i="5" s="1"/>
  <c r="AT74" i="5"/>
  <c r="AU74" i="5"/>
  <c r="AZ74" i="5" s="1"/>
  <c r="AV74" i="5"/>
  <c r="AR75" i="5"/>
  <c r="AS75" i="5"/>
  <c r="AT75" i="5"/>
  <c r="AU75" i="5"/>
  <c r="AV75" i="5"/>
  <c r="AR76" i="5"/>
  <c r="AS76" i="5"/>
  <c r="AT76" i="5"/>
  <c r="AU76" i="5"/>
  <c r="AV76" i="5"/>
  <c r="AR77" i="5"/>
  <c r="AS77" i="5"/>
  <c r="AT77" i="5"/>
  <c r="AY77" i="5" s="1"/>
  <c r="AU77" i="5"/>
  <c r="AZ77" i="5" s="1"/>
  <c r="AV77" i="5"/>
  <c r="AR78" i="5"/>
  <c r="AS78" i="5"/>
  <c r="AT78" i="5"/>
  <c r="AU78" i="5"/>
  <c r="AV78" i="5"/>
  <c r="AR79" i="5"/>
  <c r="AS79" i="5"/>
  <c r="AT79" i="5"/>
  <c r="AU79" i="5"/>
  <c r="AV79" i="5"/>
  <c r="BA79" i="5" s="1"/>
  <c r="AR80" i="5"/>
  <c r="AS80" i="5"/>
  <c r="AW80" i="5" s="1"/>
  <c r="AT80" i="5"/>
  <c r="AU80" i="5"/>
  <c r="AV80" i="5"/>
  <c r="AR81" i="5"/>
  <c r="AS81" i="5"/>
  <c r="AT81" i="5"/>
  <c r="AU81" i="5"/>
  <c r="AZ81" i="5" s="1"/>
  <c r="AV81" i="5"/>
  <c r="AR82" i="5"/>
  <c r="AS82" i="5"/>
  <c r="AT82" i="5"/>
  <c r="AU82" i="5"/>
  <c r="AV82" i="5"/>
  <c r="AR83" i="5"/>
  <c r="AS83" i="5"/>
  <c r="AT83" i="5"/>
  <c r="AU83" i="5"/>
  <c r="AV83" i="5"/>
  <c r="AR84" i="5"/>
  <c r="AS84" i="5"/>
  <c r="AT84" i="5"/>
  <c r="AU84" i="5"/>
  <c r="AZ84" i="5" s="1"/>
  <c r="AV84" i="5"/>
  <c r="BA84" i="5" s="1"/>
  <c r="AR85" i="5"/>
  <c r="AS85" i="5"/>
  <c r="AT85" i="5"/>
  <c r="AU85" i="5"/>
  <c r="AV85" i="5"/>
  <c r="AR86" i="5"/>
  <c r="AS86" i="5"/>
  <c r="AW86" i="5" s="1"/>
  <c r="AT86" i="5"/>
  <c r="AU86" i="5"/>
  <c r="AZ86" i="5" s="1"/>
  <c r="AV86" i="5"/>
  <c r="AR87" i="5"/>
  <c r="AS87" i="5"/>
  <c r="AT87" i="5"/>
  <c r="AU87" i="5"/>
  <c r="AV87" i="5"/>
  <c r="AR88" i="5"/>
  <c r="AS88" i="5"/>
  <c r="AW88" i="5" s="1"/>
  <c r="AT88" i="5"/>
  <c r="AU88" i="5"/>
  <c r="AV88" i="5"/>
  <c r="AR89" i="5"/>
  <c r="AS89" i="5"/>
  <c r="AT89" i="5"/>
  <c r="AY89" i="5" s="1"/>
  <c r="AU89" i="5"/>
  <c r="AV89" i="5"/>
  <c r="AR90" i="5"/>
  <c r="AS90" i="5"/>
  <c r="AT90" i="5"/>
  <c r="AU90" i="5"/>
  <c r="AV90" i="5"/>
  <c r="AR91" i="5"/>
  <c r="AS91" i="5"/>
  <c r="AT91" i="5"/>
  <c r="AY91" i="5" s="1"/>
  <c r="AU91" i="5"/>
  <c r="AV91" i="5"/>
  <c r="AR92" i="5"/>
  <c r="AS92" i="5"/>
  <c r="AW92" i="5" s="1"/>
  <c r="AT92" i="5"/>
  <c r="AU92" i="5"/>
  <c r="AV92" i="5"/>
  <c r="AR93" i="5"/>
  <c r="AS93" i="5"/>
  <c r="AT93" i="5"/>
  <c r="AU93" i="5"/>
  <c r="AV93" i="5"/>
  <c r="AR94" i="5"/>
  <c r="AS94" i="5"/>
  <c r="AT94" i="5"/>
  <c r="AU94" i="5"/>
  <c r="AV94" i="5"/>
  <c r="AR95" i="5"/>
  <c r="AS95" i="5"/>
  <c r="AT95" i="5"/>
  <c r="AU95" i="5"/>
  <c r="AV95" i="5"/>
  <c r="AR96" i="5"/>
  <c r="AS96" i="5"/>
  <c r="AW96" i="5" s="1"/>
  <c r="AT96" i="5"/>
  <c r="AU96" i="5"/>
  <c r="AV96" i="5"/>
  <c r="AR97" i="5"/>
  <c r="AS97" i="5"/>
  <c r="AW97" i="5" s="1"/>
  <c r="AT97" i="5"/>
  <c r="AU97" i="5"/>
  <c r="AV97" i="5"/>
  <c r="AR98" i="5"/>
  <c r="AS98" i="5"/>
  <c r="AT98" i="5"/>
  <c r="AU98" i="5"/>
  <c r="AV98" i="5"/>
  <c r="AR99" i="5"/>
  <c r="AS99" i="5"/>
  <c r="AT99" i="5"/>
  <c r="AU99" i="5"/>
  <c r="AV99" i="5"/>
  <c r="AR100" i="5"/>
  <c r="AS100" i="5"/>
  <c r="AT100" i="5"/>
  <c r="AU100" i="5"/>
  <c r="AV100" i="5"/>
  <c r="AR101" i="5"/>
  <c r="AS101" i="5"/>
  <c r="AT101" i="5"/>
  <c r="AY101" i="5" s="1"/>
  <c r="AU101" i="5"/>
  <c r="AZ101" i="5" s="1"/>
  <c r="AV101" i="5"/>
  <c r="AR102" i="5"/>
  <c r="AS102" i="5"/>
  <c r="AT102" i="5"/>
  <c r="AU102" i="5"/>
  <c r="AV102" i="5"/>
  <c r="AR103" i="5"/>
  <c r="AS103" i="5"/>
  <c r="AW103" i="5" s="1"/>
  <c r="AT103" i="5"/>
  <c r="AY103" i="5" s="1"/>
  <c r="AU103" i="5"/>
  <c r="AV103" i="5"/>
  <c r="BA103" i="5" s="1"/>
  <c r="AR104" i="5"/>
  <c r="AS104" i="5"/>
  <c r="AT104" i="5"/>
  <c r="AU104" i="5"/>
  <c r="AV104" i="5"/>
  <c r="AR105" i="5"/>
  <c r="AS105" i="5"/>
  <c r="AW105" i="5" s="1"/>
  <c r="AT105" i="5"/>
  <c r="AU105" i="5"/>
  <c r="AV105" i="5"/>
  <c r="BA105" i="5" s="1"/>
  <c r="AR106" i="5"/>
  <c r="AS106" i="5"/>
  <c r="AT106" i="5"/>
  <c r="AU106" i="5"/>
  <c r="AV106" i="5"/>
  <c r="AR107" i="5"/>
  <c r="AS107" i="5"/>
  <c r="AW107" i="5" s="1"/>
  <c r="AT107" i="5"/>
  <c r="AU107" i="5"/>
  <c r="AV107" i="5"/>
  <c r="AR108" i="5"/>
  <c r="AS108" i="5"/>
  <c r="AT108" i="5"/>
  <c r="AU108" i="5"/>
  <c r="AZ108" i="5" s="1"/>
  <c r="AV108" i="5"/>
  <c r="BA108" i="5" s="1"/>
  <c r="AR109" i="5"/>
  <c r="AS109" i="5"/>
  <c r="AW109" i="5" s="1"/>
  <c r="AT109" i="5"/>
  <c r="AU109" i="5"/>
  <c r="AV109" i="5"/>
  <c r="AR110" i="5"/>
  <c r="AS110" i="5"/>
  <c r="AW110" i="5" s="1"/>
  <c r="AT110" i="5"/>
  <c r="AU110" i="5"/>
  <c r="AZ110" i="5" s="1"/>
  <c r="AV110" i="5"/>
  <c r="AR111" i="5"/>
  <c r="AS111" i="5"/>
  <c r="AT111" i="5"/>
  <c r="AY111" i="5" s="1"/>
  <c r="AU111" i="5"/>
  <c r="AV111" i="5"/>
  <c r="AR112" i="5"/>
  <c r="AS112" i="5"/>
  <c r="AT112" i="5"/>
  <c r="AU112" i="5"/>
  <c r="AV112" i="5"/>
  <c r="AR113" i="5"/>
  <c r="AS113" i="5"/>
  <c r="AT113" i="5"/>
  <c r="AU113" i="5"/>
  <c r="AZ113" i="5" s="1"/>
  <c r="AV113" i="5"/>
  <c r="BA113" i="5" s="1"/>
  <c r="AR114" i="5"/>
  <c r="AS114" i="5"/>
  <c r="AT114" i="5"/>
  <c r="AU114" i="5"/>
  <c r="AV114" i="5"/>
  <c r="AR115" i="5"/>
  <c r="AS115" i="5"/>
  <c r="AW115" i="5" s="1"/>
  <c r="AT115" i="5"/>
  <c r="AY115" i="5" s="1"/>
  <c r="AU115" i="5"/>
  <c r="AV115" i="5"/>
  <c r="BA115" i="5" s="1"/>
  <c r="AR116" i="5"/>
  <c r="AS116" i="5"/>
  <c r="AT116" i="5"/>
  <c r="AU116" i="5"/>
  <c r="AV116" i="5"/>
  <c r="AR117" i="5"/>
  <c r="AS117" i="5"/>
  <c r="AT117" i="5"/>
  <c r="AU117" i="5"/>
  <c r="AV117" i="5"/>
  <c r="BA117" i="5" s="1"/>
  <c r="AR118" i="5"/>
  <c r="AS118" i="5"/>
  <c r="AW118" i="5" s="1"/>
  <c r="AT118" i="5"/>
  <c r="AY118" i="5" s="1"/>
  <c r="AU118" i="5"/>
  <c r="AV118" i="5"/>
  <c r="AR119" i="5"/>
  <c r="AS119" i="5"/>
  <c r="AT119" i="5"/>
  <c r="AU119" i="5"/>
  <c r="AV119" i="5"/>
  <c r="AR120" i="5"/>
  <c r="AS120" i="5"/>
  <c r="AX120" i="5" s="1"/>
  <c r="AT120" i="5"/>
  <c r="AU120" i="5"/>
  <c r="AV120" i="5"/>
  <c r="BA120" i="5" s="1"/>
  <c r="AR121" i="5"/>
  <c r="AS121" i="5"/>
  <c r="AW121" i="5" s="1"/>
  <c r="AT121" i="5"/>
  <c r="AU121" i="5"/>
  <c r="AV121" i="5"/>
  <c r="AR122" i="5"/>
  <c r="AS122" i="5"/>
  <c r="AW122" i="5" s="1"/>
  <c r="AT122" i="5"/>
  <c r="AU122" i="5"/>
  <c r="AZ122" i="5" s="1"/>
  <c r="AV122" i="5"/>
  <c r="AR123" i="5"/>
  <c r="AS123" i="5"/>
  <c r="AT123" i="5"/>
  <c r="AU123" i="5"/>
  <c r="AV123" i="5"/>
  <c r="AR124" i="5"/>
  <c r="AS124" i="5"/>
  <c r="AW124" i="5" s="1"/>
  <c r="AT124" i="5"/>
  <c r="AU124" i="5"/>
  <c r="AV124" i="5"/>
  <c r="AR125" i="5"/>
  <c r="AS125" i="5"/>
  <c r="AT125" i="5"/>
  <c r="AY125" i="5" s="1"/>
  <c r="AU125" i="5"/>
  <c r="AZ125" i="5" s="1"/>
  <c r="AV125" i="5"/>
  <c r="BA125" i="5" s="1"/>
  <c r="AR126" i="5"/>
  <c r="AS126" i="5"/>
  <c r="AT126" i="5"/>
  <c r="AU126" i="5"/>
  <c r="AV126" i="5"/>
  <c r="AR127" i="5"/>
  <c r="AS127" i="5"/>
  <c r="AT127" i="5"/>
  <c r="AY127" i="5" s="1"/>
  <c r="AU127" i="5"/>
  <c r="AV127" i="5"/>
  <c r="AR128" i="5"/>
  <c r="AS128" i="5"/>
  <c r="AT128" i="5"/>
  <c r="AU128" i="5"/>
  <c r="AV128" i="5"/>
  <c r="AR129" i="5"/>
  <c r="AS129" i="5"/>
  <c r="AW129" i="5" s="1"/>
  <c r="AT129" i="5"/>
  <c r="AU129" i="5"/>
  <c r="AV129" i="5"/>
  <c r="AR130" i="5"/>
  <c r="AS130" i="5"/>
  <c r="AT130" i="5"/>
  <c r="AY130" i="5" s="1"/>
  <c r="AU130" i="5"/>
  <c r="AV130" i="5"/>
  <c r="AR131" i="5"/>
  <c r="AS131" i="5"/>
  <c r="AT131" i="5"/>
  <c r="AU131" i="5"/>
  <c r="AV131" i="5"/>
  <c r="AR132" i="5"/>
  <c r="AS132" i="5"/>
  <c r="AW132" i="5" s="1"/>
  <c r="AT132" i="5"/>
  <c r="AU132" i="5"/>
  <c r="AV132" i="5"/>
  <c r="AR133" i="5"/>
  <c r="AS133" i="5"/>
  <c r="AW133" i="5" s="1"/>
  <c r="AT133" i="5"/>
  <c r="AU133" i="5"/>
  <c r="AV133" i="5"/>
  <c r="AR134" i="5"/>
  <c r="AS134" i="5"/>
  <c r="AW134" i="5" s="1"/>
  <c r="AT134" i="5"/>
  <c r="AU134" i="5"/>
  <c r="AZ134" i="5" s="1"/>
  <c r="AV134" i="5"/>
  <c r="AR135" i="5"/>
  <c r="AS135" i="5"/>
  <c r="AT135" i="5"/>
  <c r="AU135" i="5"/>
  <c r="AV135" i="5"/>
  <c r="AR136" i="5"/>
  <c r="AS136" i="5"/>
  <c r="AT136" i="5"/>
  <c r="AU136" i="5"/>
  <c r="AV136" i="5"/>
  <c r="AR137" i="5"/>
  <c r="AS137" i="5"/>
  <c r="AT137" i="5"/>
  <c r="AY137" i="5" s="1"/>
  <c r="AU137" i="5"/>
  <c r="AZ137" i="5" s="1"/>
  <c r="AV137" i="5"/>
  <c r="BA137" i="5" s="1"/>
  <c r="AR138" i="5"/>
  <c r="AS138" i="5"/>
  <c r="AT138" i="5"/>
  <c r="AU138" i="5"/>
  <c r="AV138" i="5"/>
  <c r="AR139" i="5"/>
  <c r="AS139" i="5"/>
  <c r="AT139" i="5"/>
  <c r="AY139" i="5" s="1"/>
  <c r="AU139" i="5"/>
  <c r="AV139" i="5"/>
  <c r="AR140" i="5"/>
  <c r="AS140" i="5"/>
  <c r="AW140" i="5" s="1"/>
  <c r="AT140" i="5"/>
  <c r="AU140" i="5"/>
  <c r="AV140" i="5"/>
  <c r="AR141" i="5"/>
  <c r="AS141" i="5"/>
  <c r="AT141" i="5"/>
  <c r="AU141" i="5"/>
  <c r="AV141" i="5"/>
  <c r="BA141" i="5" s="1"/>
  <c r="AR142" i="5"/>
  <c r="AS142" i="5"/>
  <c r="AX142" i="5" s="1"/>
  <c r="AT142" i="5"/>
  <c r="AU142" i="5"/>
  <c r="AV142" i="5"/>
  <c r="AR143" i="5"/>
  <c r="AS143" i="5"/>
  <c r="AT143" i="5"/>
  <c r="AU143" i="5"/>
  <c r="AV143" i="5"/>
  <c r="AR144" i="5"/>
  <c r="AS144" i="5"/>
  <c r="AT144" i="5"/>
  <c r="AU144" i="5"/>
  <c r="AZ144" i="5" s="1"/>
  <c r="AV144" i="5"/>
  <c r="BA144" i="5" s="1"/>
  <c r="AR145" i="5"/>
  <c r="AS145" i="5"/>
  <c r="AW145" i="5" s="1"/>
  <c r="AT145" i="5"/>
  <c r="AU145" i="5"/>
  <c r="AV145" i="5"/>
  <c r="AR146" i="5"/>
  <c r="AS146" i="5"/>
  <c r="AW146" i="5" s="1"/>
  <c r="AT146" i="5"/>
  <c r="AU146" i="5"/>
  <c r="AZ146" i="5" s="1"/>
  <c r="AV146" i="5"/>
  <c r="AR147" i="5"/>
  <c r="AS147" i="5"/>
  <c r="AT147" i="5"/>
  <c r="AU147" i="5"/>
  <c r="AV147" i="5"/>
  <c r="AR148" i="5"/>
  <c r="AS148" i="5"/>
  <c r="AT148" i="5"/>
  <c r="AU148" i="5"/>
  <c r="AV148" i="5"/>
  <c r="AR149" i="5"/>
  <c r="AS149" i="5"/>
  <c r="AT149" i="5"/>
  <c r="AU149" i="5"/>
  <c r="AV149" i="5"/>
  <c r="AR150" i="5"/>
  <c r="AS150" i="5"/>
  <c r="AT150" i="5"/>
  <c r="AU150" i="5"/>
  <c r="AV150" i="5"/>
  <c r="AR151" i="5"/>
  <c r="AS151" i="5"/>
  <c r="AT151" i="5"/>
  <c r="AU151" i="5"/>
  <c r="AV151" i="5"/>
  <c r="AR152" i="5"/>
  <c r="AS152" i="5"/>
  <c r="AT152" i="5"/>
  <c r="AU152" i="5"/>
  <c r="AV152" i="5"/>
  <c r="AR153" i="5"/>
  <c r="AS153" i="5"/>
  <c r="AW153" i="5" s="1"/>
  <c r="AT153" i="5"/>
  <c r="AU153" i="5"/>
  <c r="AV153" i="5"/>
  <c r="AR154" i="5"/>
  <c r="AS154" i="5"/>
  <c r="AT154" i="5"/>
  <c r="AU154" i="5"/>
  <c r="AV154" i="5"/>
  <c r="AR155" i="5"/>
  <c r="AS155" i="5"/>
  <c r="AT155" i="5"/>
  <c r="AU155" i="5"/>
  <c r="AV155" i="5"/>
  <c r="AR156" i="5"/>
  <c r="AS156" i="5"/>
  <c r="AT156" i="5"/>
  <c r="AU156" i="5"/>
  <c r="AV156" i="5"/>
  <c r="AR157" i="5"/>
  <c r="AS157" i="5"/>
  <c r="AT157" i="5"/>
  <c r="AU157" i="5"/>
  <c r="AV157" i="5"/>
  <c r="AR158" i="5"/>
  <c r="AS158" i="5"/>
  <c r="AW158" i="5" s="1"/>
  <c r="AT158" i="5"/>
  <c r="AU158" i="5"/>
  <c r="AV158" i="5"/>
  <c r="AR159" i="5"/>
  <c r="AS159" i="5"/>
  <c r="AT159" i="5"/>
  <c r="AU159" i="5"/>
  <c r="AV159" i="5"/>
  <c r="AR161" i="5"/>
  <c r="AS161" i="5"/>
  <c r="AT161" i="5"/>
  <c r="AU161" i="5"/>
  <c r="AV161" i="5"/>
  <c r="AR162" i="5"/>
  <c r="AS162" i="5"/>
  <c r="AT162" i="5"/>
  <c r="AU162" i="5"/>
  <c r="AV162" i="5"/>
  <c r="AR163" i="5"/>
  <c r="AS163" i="5"/>
  <c r="AT163" i="5"/>
  <c r="AU163" i="5"/>
  <c r="AV163" i="5"/>
  <c r="BA163" i="5" s="1"/>
  <c r="AR164" i="5"/>
  <c r="AS164" i="5"/>
  <c r="AX164" i="5" s="1"/>
  <c r="AT164" i="5"/>
  <c r="AU164" i="5"/>
  <c r="AV164" i="5"/>
  <c r="AR165" i="5"/>
  <c r="AS165" i="5"/>
  <c r="AT165" i="5"/>
  <c r="AU165" i="5"/>
  <c r="AV165" i="5"/>
  <c r="BA165" i="5" s="1"/>
  <c r="AR166" i="5"/>
  <c r="AS166" i="5"/>
  <c r="AW166" i="5" s="1"/>
  <c r="AT166" i="5"/>
  <c r="AY166" i="5" s="1"/>
  <c r="AU166" i="5"/>
  <c r="AZ166" i="5" s="1"/>
  <c r="AV166" i="5"/>
  <c r="BA166" i="5" s="1"/>
  <c r="AR167" i="5"/>
  <c r="AS167" i="5"/>
  <c r="AT167" i="5"/>
  <c r="AU167" i="5"/>
  <c r="AV167" i="5"/>
  <c r="AR168" i="5"/>
  <c r="AS168" i="5"/>
  <c r="AT168" i="5"/>
  <c r="AU168" i="5"/>
  <c r="AV168" i="5"/>
  <c r="AR169" i="5"/>
  <c r="AS169" i="5"/>
  <c r="AW169" i="5" s="1"/>
  <c r="AT169" i="5"/>
  <c r="AU169" i="5"/>
  <c r="AV169" i="5"/>
  <c r="AR170" i="5"/>
  <c r="AS170" i="5"/>
  <c r="AW170" i="5" s="1"/>
  <c r="AT170" i="5"/>
  <c r="AU170" i="5"/>
  <c r="AZ170" i="5" s="1"/>
  <c r="AV170" i="5"/>
  <c r="AR171" i="5"/>
  <c r="AS171" i="5"/>
  <c r="AX171" i="5" s="1"/>
  <c r="AT171" i="5"/>
  <c r="AU171" i="5"/>
  <c r="AV171" i="5"/>
  <c r="AR172" i="5"/>
  <c r="AS172" i="5"/>
  <c r="AT172" i="5"/>
  <c r="AU172" i="5"/>
  <c r="AV172" i="5"/>
  <c r="AR173" i="5"/>
  <c r="AS173" i="5"/>
  <c r="AT173" i="5"/>
  <c r="AU173" i="5"/>
  <c r="AV173" i="5"/>
  <c r="AR174" i="5"/>
  <c r="AS174" i="5"/>
  <c r="AT174" i="5"/>
  <c r="AU174" i="5"/>
  <c r="AV174" i="5"/>
  <c r="AR175" i="5"/>
  <c r="AS175" i="5"/>
  <c r="AT175" i="5"/>
  <c r="AY175" i="5" s="1"/>
  <c r="AU175" i="5"/>
  <c r="AV175" i="5"/>
  <c r="BA175" i="5" s="1"/>
  <c r="AR176" i="5"/>
  <c r="AS176" i="5"/>
  <c r="AT176" i="5"/>
  <c r="AU176" i="5"/>
  <c r="AV176" i="5"/>
  <c r="AR177" i="5"/>
  <c r="AS177" i="5"/>
  <c r="AW177" i="5" s="1"/>
  <c r="AT177" i="5"/>
  <c r="AU177" i="5"/>
  <c r="AV177" i="5"/>
  <c r="BA177" i="5" s="1"/>
  <c r="AR178" i="5"/>
  <c r="AS178" i="5"/>
  <c r="AW178" i="5" s="1"/>
  <c r="AT178" i="5"/>
  <c r="AY178" i="5" s="1"/>
  <c r="AU178" i="5"/>
  <c r="AZ178" i="5" s="1"/>
  <c r="AV178" i="5"/>
  <c r="AR179" i="5"/>
  <c r="AS179" i="5"/>
  <c r="AT179" i="5"/>
  <c r="AU179" i="5"/>
  <c r="AV179" i="5"/>
  <c r="AR180" i="5"/>
  <c r="AS180" i="5"/>
  <c r="AT180" i="5"/>
  <c r="AU180" i="5"/>
  <c r="AZ180" i="5" s="1"/>
  <c r="AV180" i="5"/>
  <c r="BA180" i="5" s="1"/>
  <c r="AR181" i="5"/>
  <c r="AS181" i="5"/>
  <c r="AW181" i="5" s="1"/>
  <c r="AT181" i="5"/>
  <c r="AU181" i="5"/>
  <c r="AV181" i="5"/>
  <c r="AR182" i="5"/>
  <c r="AS182" i="5"/>
  <c r="AW182" i="5" s="1"/>
  <c r="AT182" i="5"/>
  <c r="AU182" i="5"/>
  <c r="AV182" i="5"/>
  <c r="AR183" i="5"/>
  <c r="AS183" i="5"/>
  <c r="AX183" i="5" s="1"/>
  <c r="AT183" i="5"/>
  <c r="AU183" i="5"/>
  <c r="AV183" i="5"/>
  <c r="AR184" i="5"/>
  <c r="AS184" i="5"/>
  <c r="AT184" i="5"/>
  <c r="AU184" i="5"/>
  <c r="AV184" i="5"/>
  <c r="AR185" i="5"/>
  <c r="AS185" i="5"/>
  <c r="AT185" i="5"/>
  <c r="AY185" i="5" s="1"/>
  <c r="AU185" i="5"/>
  <c r="AZ185" i="5" s="1"/>
  <c r="AV185" i="5"/>
  <c r="AR186" i="5"/>
  <c r="AS186" i="5"/>
  <c r="AT186" i="5"/>
  <c r="AU186" i="5"/>
  <c r="AV186" i="5"/>
  <c r="AR187" i="5"/>
  <c r="AS187" i="5"/>
  <c r="AW187" i="5" s="1"/>
  <c r="AT187" i="5"/>
  <c r="AU187" i="5"/>
  <c r="AV187" i="5"/>
  <c r="BA187" i="5" s="1"/>
  <c r="AR188" i="5"/>
  <c r="AS188" i="5"/>
  <c r="AT188" i="5"/>
  <c r="AU188" i="5"/>
  <c r="AV188" i="5"/>
  <c r="AR189" i="5"/>
  <c r="AS189" i="5"/>
  <c r="AT189" i="5"/>
  <c r="AU189" i="5"/>
  <c r="AV189" i="5"/>
  <c r="BA189" i="5" s="1"/>
  <c r="AR190" i="5"/>
  <c r="AS190" i="5"/>
  <c r="AT190" i="5"/>
  <c r="AY190" i="5" s="1"/>
  <c r="AU190" i="5"/>
  <c r="AV190" i="5"/>
  <c r="AR191" i="5"/>
  <c r="AS191" i="5"/>
  <c r="AT191" i="5"/>
  <c r="AU191" i="5"/>
  <c r="AV191" i="5"/>
  <c r="AR192" i="5"/>
  <c r="AS192" i="5"/>
  <c r="AX192" i="5" s="1"/>
  <c r="AT192" i="5"/>
  <c r="AU192" i="5"/>
  <c r="AZ192" i="5" s="1"/>
  <c r="AV192" i="5"/>
  <c r="BA192" i="5" s="1"/>
  <c r="AR193" i="5"/>
  <c r="AS193" i="5"/>
  <c r="AW193" i="5" s="1"/>
  <c r="AT193" i="5"/>
  <c r="AU193" i="5"/>
  <c r="AV193" i="5"/>
  <c r="AR194" i="5"/>
  <c r="AS194" i="5"/>
  <c r="AW194" i="5" s="1"/>
  <c r="AT194" i="5"/>
  <c r="AU194" i="5"/>
  <c r="AZ194" i="5" s="1"/>
  <c r="AV194" i="5"/>
  <c r="AR195" i="5"/>
  <c r="AS195" i="5"/>
  <c r="AW195" i="5" s="1"/>
  <c r="AT195" i="5"/>
  <c r="AU195" i="5"/>
  <c r="AV195" i="5"/>
  <c r="AR196" i="5"/>
  <c r="AS196" i="5"/>
  <c r="AT196" i="5"/>
  <c r="AU196" i="5"/>
  <c r="AV196" i="5"/>
  <c r="AR197" i="5"/>
  <c r="AS197" i="5"/>
  <c r="AT197" i="5"/>
  <c r="AU197" i="5"/>
  <c r="AZ197" i="5" s="1"/>
  <c r="AV197" i="5"/>
  <c r="AR198" i="5"/>
  <c r="AS198" i="5"/>
  <c r="AT198" i="5"/>
  <c r="AU198" i="5"/>
  <c r="AV198" i="5"/>
  <c r="AR199" i="5"/>
  <c r="AS199" i="5"/>
  <c r="AW199" i="5" s="1"/>
  <c r="AT199" i="5"/>
  <c r="AY199" i="5" s="1"/>
  <c r="AU199" i="5"/>
  <c r="AV199" i="5"/>
  <c r="AR200" i="5"/>
  <c r="AS200" i="5"/>
  <c r="AX200" i="5" s="1"/>
  <c r="AT200" i="5"/>
  <c r="AU200" i="5"/>
  <c r="AV200" i="5"/>
  <c r="AR201" i="5"/>
  <c r="AS201" i="5"/>
  <c r="AT201" i="5"/>
  <c r="AU201" i="5"/>
  <c r="AV201" i="5"/>
  <c r="AH5" i="5"/>
  <c r="AI5" i="5"/>
  <c r="AJ5" i="5"/>
  <c r="AK5" i="5"/>
  <c r="AL5" i="5"/>
  <c r="AM5" i="5"/>
  <c r="AN5" i="5"/>
  <c r="AO5" i="5"/>
  <c r="AP5" i="5"/>
  <c r="AH6" i="5"/>
  <c r="AI6" i="5"/>
  <c r="AJ6" i="5"/>
  <c r="AK6" i="5"/>
  <c r="AL6" i="5"/>
  <c r="AM6" i="5"/>
  <c r="AN6" i="5"/>
  <c r="AO6" i="5"/>
  <c r="AP6" i="5"/>
  <c r="AH7" i="5"/>
  <c r="AI7" i="5"/>
  <c r="AJ7" i="5"/>
  <c r="AK7" i="5"/>
  <c r="AL7" i="5"/>
  <c r="AM7" i="5"/>
  <c r="AN7" i="5"/>
  <c r="AO7" i="5"/>
  <c r="AP7" i="5"/>
  <c r="AH8" i="5"/>
  <c r="AI8" i="5"/>
  <c r="AJ8" i="5"/>
  <c r="AK8" i="5"/>
  <c r="AL8" i="5"/>
  <c r="AM8" i="5"/>
  <c r="AN8" i="5"/>
  <c r="AO8" i="5"/>
  <c r="AP8" i="5"/>
  <c r="AH9" i="5"/>
  <c r="AI9" i="5"/>
  <c r="AJ9" i="5"/>
  <c r="AK9" i="5"/>
  <c r="AL9" i="5"/>
  <c r="AM9" i="5"/>
  <c r="AN9" i="5"/>
  <c r="AO9" i="5"/>
  <c r="AP9" i="5"/>
  <c r="AH10" i="5"/>
  <c r="AI10" i="5"/>
  <c r="AJ10" i="5"/>
  <c r="AK10" i="5"/>
  <c r="AL10" i="5"/>
  <c r="AM10" i="5"/>
  <c r="AN10" i="5"/>
  <c r="AQ10" i="5" s="1"/>
  <c r="AO10" i="5"/>
  <c r="AP10" i="5"/>
  <c r="AH11" i="5"/>
  <c r="AI11" i="5"/>
  <c r="AJ11" i="5"/>
  <c r="AK11" i="5"/>
  <c r="AL11" i="5"/>
  <c r="AM11" i="5"/>
  <c r="AN11" i="5"/>
  <c r="AO11" i="5"/>
  <c r="AP11" i="5"/>
  <c r="AH12" i="5"/>
  <c r="AI12" i="5"/>
  <c r="AJ12" i="5"/>
  <c r="AK12" i="5"/>
  <c r="AL12" i="5"/>
  <c r="AM12" i="5"/>
  <c r="AN12" i="5"/>
  <c r="AO12" i="5"/>
  <c r="AP12" i="5"/>
  <c r="AH13" i="5"/>
  <c r="AI13" i="5"/>
  <c r="AJ13" i="5"/>
  <c r="AK13" i="5"/>
  <c r="AL13" i="5"/>
  <c r="AM13" i="5"/>
  <c r="AN13" i="5"/>
  <c r="AO13" i="5"/>
  <c r="AP13" i="5"/>
  <c r="AH14" i="5"/>
  <c r="AI14" i="5"/>
  <c r="AJ14" i="5"/>
  <c r="AK14" i="5"/>
  <c r="AL14" i="5"/>
  <c r="AM14" i="5"/>
  <c r="AN14" i="5"/>
  <c r="AQ14" i="5" s="1"/>
  <c r="AO14" i="5"/>
  <c r="AP14" i="5"/>
  <c r="AH15" i="5"/>
  <c r="AI15" i="5"/>
  <c r="AJ15" i="5"/>
  <c r="AK15" i="5"/>
  <c r="AL15" i="5"/>
  <c r="AM15" i="5"/>
  <c r="AN15" i="5"/>
  <c r="AO15" i="5"/>
  <c r="AP15" i="5"/>
  <c r="AH16" i="5"/>
  <c r="AI16" i="5"/>
  <c r="AJ16" i="5"/>
  <c r="AK16" i="5"/>
  <c r="AL16" i="5"/>
  <c r="AM16" i="5"/>
  <c r="AN16" i="5"/>
  <c r="AO16" i="5"/>
  <c r="AP16" i="5"/>
  <c r="AH17" i="5"/>
  <c r="AI17" i="5"/>
  <c r="AJ17" i="5"/>
  <c r="AK17" i="5"/>
  <c r="AL17" i="5"/>
  <c r="AM17" i="5"/>
  <c r="AN17" i="5"/>
  <c r="AO17" i="5"/>
  <c r="AP17" i="5"/>
  <c r="AH18" i="5"/>
  <c r="AI18" i="5"/>
  <c r="AJ18" i="5"/>
  <c r="AK18" i="5"/>
  <c r="AL18" i="5"/>
  <c r="AM18" i="5"/>
  <c r="AN18" i="5"/>
  <c r="AO18" i="5"/>
  <c r="AP18" i="5"/>
  <c r="AH19" i="5"/>
  <c r="AI19" i="5"/>
  <c r="AJ19" i="5"/>
  <c r="AK19" i="5"/>
  <c r="AL19" i="5"/>
  <c r="AM19" i="5"/>
  <c r="AN19" i="5"/>
  <c r="AO19" i="5"/>
  <c r="AP19" i="5"/>
  <c r="AH20" i="5"/>
  <c r="AI20" i="5"/>
  <c r="AJ20" i="5"/>
  <c r="AK20" i="5"/>
  <c r="AL20" i="5"/>
  <c r="AM20" i="5"/>
  <c r="AN20" i="5"/>
  <c r="AO20" i="5"/>
  <c r="AP20" i="5"/>
  <c r="AH21" i="5"/>
  <c r="AI21" i="5"/>
  <c r="AJ21" i="5"/>
  <c r="AK21" i="5"/>
  <c r="AL21" i="5"/>
  <c r="AM21" i="5"/>
  <c r="AN21" i="5"/>
  <c r="AO21" i="5"/>
  <c r="AP21" i="5"/>
  <c r="AH23" i="5"/>
  <c r="AI23" i="5"/>
  <c r="AJ23" i="5"/>
  <c r="AK23" i="5"/>
  <c r="AL23" i="5"/>
  <c r="AM23" i="5"/>
  <c r="AN23" i="5"/>
  <c r="AQ23" i="5" s="1"/>
  <c r="AO23" i="5"/>
  <c r="AP23" i="5"/>
  <c r="AH24" i="5"/>
  <c r="AI24" i="5"/>
  <c r="AJ24" i="5"/>
  <c r="AK24" i="5"/>
  <c r="AL24" i="5"/>
  <c r="AM24" i="5"/>
  <c r="AN24" i="5"/>
  <c r="AO24" i="5"/>
  <c r="AP24" i="5"/>
  <c r="AQ24" i="5" s="1"/>
  <c r="AH25" i="5"/>
  <c r="AI25" i="5"/>
  <c r="AJ25" i="5"/>
  <c r="AK25" i="5"/>
  <c r="AL25" i="5"/>
  <c r="AM25" i="5"/>
  <c r="AN25" i="5"/>
  <c r="AO25" i="5"/>
  <c r="AP25" i="5"/>
  <c r="AH26" i="5"/>
  <c r="AI26" i="5"/>
  <c r="AJ26" i="5"/>
  <c r="AK26" i="5"/>
  <c r="AL26" i="5"/>
  <c r="AM26" i="5"/>
  <c r="AN26" i="5"/>
  <c r="AO26" i="5"/>
  <c r="AP26" i="5"/>
  <c r="AH27" i="5"/>
  <c r="AI27" i="5"/>
  <c r="AJ27" i="5"/>
  <c r="AK27" i="5"/>
  <c r="AL27" i="5"/>
  <c r="AM27" i="5"/>
  <c r="AN27" i="5"/>
  <c r="AO27" i="5"/>
  <c r="AP27" i="5"/>
  <c r="AH28" i="5"/>
  <c r="AI28" i="5"/>
  <c r="AJ28" i="5"/>
  <c r="AK28" i="5"/>
  <c r="AL28" i="5"/>
  <c r="AM28" i="5"/>
  <c r="AN28" i="5"/>
  <c r="AO28" i="5"/>
  <c r="AP28" i="5"/>
  <c r="AH29" i="5"/>
  <c r="AI29" i="5"/>
  <c r="AJ29" i="5"/>
  <c r="AK29" i="5"/>
  <c r="AL29" i="5"/>
  <c r="AM29" i="5"/>
  <c r="AN29" i="5"/>
  <c r="AO29" i="5"/>
  <c r="AP29" i="5"/>
  <c r="AH30" i="5"/>
  <c r="AI30" i="5"/>
  <c r="AJ30" i="5"/>
  <c r="AK30" i="5"/>
  <c r="AL30" i="5"/>
  <c r="AM30" i="5"/>
  <c r="AN30" i="5"/>
  <c r="AO30" i="5"/>
  <c r="AP30" i="5"/>
  <c r="AH31" i="5"/>
  <c r="AI31" i="5"/>
  <c r="AJ31" i="5"/>
  <c r="AK31" i="5"/>
  <c r="AL31" i="5"/>
  <c r="AM31" i="5"/>
  <c r="AN31" i="5"/>
  <c r="AO31" i="5"/>
  <c r="AP31" i="5"/>
  <c r="AH32" i="5"/>
  <c r="AI32" i="5"/>
  <c r="AJ32" i="5"/>
  <c r="AK32" i="5"/>
  <c r="AL32" i="5"/>
  <c r="AM32" i="5"/>
  <c r="AN32" i="5"/>
  <c r="AO32" i="5"/>
  <c r="AP32" i="5"/>
  <c r="AH33" i="5"/>
  <c r="AI33" i="5"/>
  <c r="AJ33" i="5"/>
  <c r="AK33" i="5"/>
  <c r="AL33" i="5"/>
  <c r="AM33" i="5"/>
  <c r="AN33" i="5"/>
  <c r="AO33" i="5"/>
  <c r="AP33" i="5"/>
  <c r="AH34" i="5"/>
  <c r="AI34" i="5"/>
  <c r="AJ34" i="5"/>
  <c r="AK34" i="5"/>
  <c r="AL34" i="5"/>
  <c r="AM34" i="5"/>
  <c r="AN34" i="5"/>
  <c r="AO34" i="5"/>
  <c r="AP34" i="5"/>
  <c r="AH35" i="5"/>
  <c r="AI35" i="5"/>
  <c r="AJ35" i="5"/>
  <c r="AK35" i="5"/>
  <c r="AL35" i="5"/>
  <c r="AM35" i="5"/>
  <c r="AN35" i="5"/>
  <c r="AO35" i="5"/>
  <c r="AP35" i="5"/>
  <c r="AH36" i="5"/>
  <c r="AI36" i="5"/>
  <c r="AJ36" i="5"/>
  <c r="AK36" i="5"/>
  <c r="AL36" i="5"/>
  <c r="AM36" i="5"/>
  <c r="AN36" i="5"/>
  <c r="AO36" i="5"/>
  <c r="AP36" i="5"/>
  <c r="AH37" i="5"/>
  <c r="AI37" i="5"/>
  <c r="AJ37" i="5"/>
  <c r="AK37" i="5"/>
  <c r="AL37" i="5"/>
  <c r="AM37" i="5"/>
  <c r="AN37" i="5"/>
  <c r="AO37" i="5"/>
  <c r="AP37" i="5"/>
  <c r="AH38" i="5"/>
  <c r="AI38" i="5"/>
  <c r="AJ38" i="5"/>
  <c r="AK38" i="5"/>
  <c r="AL38" i="5"/>
  <c r="AM38" i="5"/>
  <c r="AN38" i="5"/>
  <c r="AO38" i="5"/>
  <c r="AP38" i="5"/>
  <c r="AH39" i="5"/>
  <c r="AI39" i="5"/>
  <c r="AJ39" i="5"/>
  <c r="AK39" i="5"/>
  <c r="AL39" i="5"/>
  <c r="AM39" i="5"/>
  <c r="AN39" i="5"/>
  <c r="AO39" i="5"/>
  <c r="AP39" i="5"/>
  <c r="AH40" i="5"/>
  <c r="AI40" i="5"/>
  <c r="AJ40" i="5"/>
  <c r="AK40" i="5"/>
  <c r="AL40" i="5"/>
  <c r="AM40" i="5"/>
  <c r="AN40" i="5"/>
  <c r="AO40" i="5"/>
  <c r="AP40" i="5"/>
  <c r="AH41" i="5"/>
  <c r="AI41" i="5"/>
  <c r="AJ41" i="5"/>
  <c r="AK41" i="5"/>
  <c r="AL41" i="5"/>
  <c r="AM41" i="5"/>
  <c r="AN41" i="5"/>
  <c r="AO41" i="5"/>
  <c r="AP41" i="5"/>
  <c r="AH42" i="5"/>
  <c r="AI42" i="5"/>
  <c r="AJ42" i="5"/>
  <c r="AK42" i="5"/>
  <c r="AL42" i="5"/>
  <c r="AM42" i="5"/>
  <c r="AN42" i="5"/>
  <c r="AO42" i="5"/>
  <c r="AP42" i="5"/>
  <c r="AH43" i="5"/>
  <c r="AI43" i="5"/>
  <c r="AJ43" i="5"/>
  <c r="AK43" i="5"/>
  <c r="AL43" i="5"/>
  <c r="AM43" i="5"/>
  <c r="AN43" i="5"/>
  <c r="AO43" i="5"/>
  <c r="AP43" i="5"/>
  <c r="AH44" i="5"/>
  <c r="AI44" i="5"/>
  <c r="AJ44" i="5"/>
  <c r="AK44" i="5"/>
  <c r="AL44" i="5"/>
  <c r="AM44" i="5"/>
  <c r="AN44" i="5"/>
  <c r="AO44" i="5"/>
  <c r="AP44" i="5"/>
  <c r="AQ44" i="5" s="1"/>
  <c r="AH45" i="5"/>
  <c r="AI45" i="5"/>
  <c r="AJ45" i="5"/>
  <c r="AK45" i="5"/>
  <c r="AL45" i="5"/>
  <c r="AM45" i="5"/>
  <c r="AN45" i="5"/>
  <c r="AO45" i="5"/>
  <c r="AP45" i="5"/>
  <c r="AH46" i="5"/>
  <c r="AI46" i="5"/>
  <c r="AJ46" i="5"/>
  <c r="AK46" i="5"/>
  <c r="AL46" i="5"/>
  <c r="AM46" i="5"/>
  <c r="AN46" i="5"/>
  <c r="AO46" i="5"/>
  <c r="AP46" i="5"/>
  <c r="AH47" i="5"/>
  <c r="AI47" i="5"/>
  <c r="AJ47" i="5"/>
  <c r="AK47" i="5"/>
  <c r="AL47" i="5"/>
  <c r="AM47" i="5"/>
  <c r="AN47" i="5"/>
  <c r="AO47" i="5"/>
  <c r="AP47" i="5"/>
  <c r="AH48" i="5"/>
  <c r="AI48" i="5"/>
  <c r="AJ48" i="5"/>
  <c r="AK48" i="5"/>
  <c r="AL48" i="5"/>
  <c r="AM48" i="5"/>
  <c r="AN48" i="5"/>
  <c r="AO48" i="5"/>
  <c r="AP48" i="5"/>
  <c r="AH49" i="5"/>
  <c r="AI49" i="5"/>
  <c r="AJ49" i="5"/>
  <c r="AK49" i="5"/>
  <c r="AL49" i="5"/>
  <c r="AM49" i="5"/>
  <c r="AN49" i="5"/>
  <c r="AO49" i="5"/>
  <c r="AP49" i="5"/>
  <c r="AH50" i="5"/>
  <c r="AI50" i="5"/>
  <c r="AJ50" i="5"/>
  <c r="AK50" i="5"/>
  <c r="AL50" i="5"/>
  <c r="AM50" i="5"/>
  <c r="AN50" i="5"/>
  <c r="AO50" i="5"/>
  <c r="AP50" i="5"/>
  <c r="AH51" i="5"/>
  <c r="AI51" i="5"/>
  <c r="AJ51" i="5"/>
  <c r="AK51" i="5"/>
  <c r="AL51" i="5"/>
  <c r="AM51" i="5"/>
  <c r="AN51" i="5"/>
  <c r="AQ51" i="5" s="1"/>
  <c r="AO51" i="5"/>
  <c r="AP51" i="5"/>
  <c r="AH52" i="5"/>
  <c r="AI52" i="5"/>
  <c r="AJ52" i="5"/>
  <c r="AK52" i="5"/>
  <c r="AL52" i="5"/>
  <c r="AM52" i="5"/>
  <c r="AN52" i="5"/>
  <c r="AO52" i="5"/>
  <c r="AP52" i="5"/>
  <c r="AQ52" i="5" s="1"/>
  <c r="AH53" i="5"/>
  <c r="AI53" i="5"/>
  <c r="AJ53" i="5"/>
  <c r="AK53" i="5"/>
  <c r="AL53" i="5"/>
  <c r="AM53" i="5"/>
  <c r="AN53" i="5"/>
  <c r="AO53" i="5"/>
  <c r="AP53" i="5"/>
  <c r="AH54" i="5"/>
  <c r="AI54" i="5"/>
  <c r="AJ54" i="5"/>
  <c r="AK54" i="5"/>
  <c r="AL54" i="5"/>
  <c r="AM54" i="5"/>
  <c r="AN54" i="5"/>
  <c r="AO54" i="5"/>
  <c r="AP54" i="5"/>
  <c r="AH55" i="5"/>
  <c r="AI55" i="5"/>
  <c r="AJ55" i="5"/>
  <c r="AK55" i="5"/>
  <c r="AL55" i="5"/>
  <c r="AM55" i="5"/>
  <c r="AN55" i="5"/>
  <c r="AQ55" i="5" s="1"/>
  <c r="AO55" i="5"/>
  <c r="AP55" i="5"/>
  <c r="AH56" i="5"/>
  <c r="AI56" i="5"/>
  <c r="AJ56" i="5"/>
  <c r="AK56" i="5"/>
  <c r="AL56" i="5"/>
  <c r="AM56" i="5"/>
  <c r="AN56" i="5"/>
  <c r="AO56" i="5"/>
  <c r="AP56" i="5"/>
  <c r="AH57" i="5"/>
  <c r="AI57" i="5"/>
  <c r="AJ57" i="5"/>
  <c r="AK57" i="5"/>
  <c r="AL57" i="5"/>
  <c r="AM57" i="5"/>
  <c r="AN57" i="5"/>
  <c r="AO57" i="5"/>
  <c r="AP57" i="5"/>
  <c r="AH58" i="5"/>
  <c r="AI58" i="5"/>
  <c r="AJ58" i="5"/>
  <c r="AK58" i="5"/>
  <c r="AL58" i="5"/>
  <c r="AM58" i="5"/>
  <c r="AN58" i="5"/>
  <c r="AO58" i="5"/>
  <c r="AP58" i="5"/>
  <c r="AH59" i="5"/>
  <c r="AI59" i="5"/>
  <c r="AJ59" i="5"/>
  <c r="AK59" i="5"/>
  <c r="AL59" i="5"/>
  <c r="AM59" i="5"/>
  <c r="AN59" i="5"/>
  <c r="AO59" i="5"/>
  <c r="AP59" i="5"/>
  <c r="AH60" i="5"/>
  <c r="AI60" i="5"/>
  <c r="AJ60" i="5"/>
  <c r="AK60" i="5"/>
  <c r="AL60" i="5"/>
  <c r="AM60" i="5"/>
  <c r="AN60" i="5"/>
  <c r="AO60" i="5"/>
  <c r="AP60" i="5"/>
  <c r="AH61" i="5"/>
  <c r="AI61" i="5"/>
  <c r="AJ61" i="5"/>
  <c r="AK61" i="5"/>
  <c r="AL61" i="5"/>
  <c r="AM61" i="5"/>
  <c r="AN61" i="5"/>
  <c r="AO61" i="5"/>
  <c r="AP61" i="5"/>
  <c r="AH62" i="5"/>
  <c r="AI62" i="5"/>
  <c r="AJ62" i="5"/>
  <c r="AK62" i="5"/>
  <c r="AL62" i="5"/>
  <c r="AM62" i="5"/>
  <c r="AN62" i="5"/>
  <c r="AO62" i="5"/>
  <c r="AP62" i="5"/>
  <c r="AH63" i="5"/>
  <c r="AI63" i="5"/>
  <c r="AJ63" i="5"/>
  <c r="AK63" i="5"/>
  <c r="AL63" i="5"/>
  <c r="AM63" i="5"/>
  <c r="AN63" i="5"/>
  <c r="AQ63" i="5" s="1"/>
  <c r="AO63" i="5"/>
  <c r="AP63" i="5"/>
  <c r="AH64" i="5"/>
  <c r="AI64" i="5"/>
  <c r="AJ64" i="5"/>
  <c r="AK64" i="5"/>
  <c r="AL64" i="5"/>
  <c r="AM64" i="5"/>
  <c r="AN64" i="5"/>
  <c r="AO64" i="5"/>
  <c r="AP64" i="5"/>
  <c r="AH65" i="5"/>
  <c r="AI65" i="5"/>
  <c r="AJ65" i="5"/>
  <c r="AK65" i="5"/>
  <c r="AL65" i="5"/>
  <c r="AM65" i="5"/>
  <c r="AN65" i="5"/>
  <c r="AO65" i="5"/>
  <c r="AP65" i="5"/>
  <c r="AH66" i="5"/>
  <c r="AI66" i="5"/>
  <c r="AJ66" i="5"/>
  <c r="AK66" i="5"/>
  <c r="AL66" i="5"/>
  <c r="AM66" i="5"/>
  <c r="AN66" i="5"/>
  <c r="AO66" i="5"/>
  <c r="AP66" i="5"/>
  <c r="AH67" i="5"/>
  <c r="AI67" i="5"/>
  <c r="AJ67" i="5"/>
  <c r="AK67" i="5"/>
  <c r="AL67" i="5"/>
  <c r="AM67" i="5"/>
  <c r="AN67" i="5"/>
  <c r="AO67" i="5"/>
  <c r="AP67" i="5"/>
  <c r="AH68" i="5"/>
  <c r="AI68" i="5"/>
  <c r="AJ68" i="5"/>
  <c r="AK68" i="5"/>
  <c r="AL68" i="5"/>
  <c r="AM68" i="5"/>
  <c r="AN68" i="5"/>
  <c r="AO68" i="5"/>
  <c r="AP68" i="5"/>
  <c r="AQ68" i="5" s="1"/>
  <c r="AH69" i="5"/>
  <c r="AI69" i="5"/>
  <c r="AJ69" i="5"/>
  <c r="AK69" i="5"/>
  <c r="AL69" i="5"/>
  <c r="AM69" i="5"/>
  <c r="AN69" i="5"/>
  <c r="AO69" i="5"/>
  <c r="AP69" i="5"/>
  <c r="AH70" i="5"/>
  <c r="AI70" i="5"/>
  <c r="AJ70" i="5"/>
  <c r="AK70" i="5"/>
  <c r="AL70" i="5"/>
  <c r="AM70" i="5"/>
  <c r="AN70" i="5"/>
  <c r="AO70" i="5"/>
  <c r="AP70" i="5"/>
  <c r="AH71" i="5"/>
  <c r="AI71" i="5"/>
  <c r="AJ71" i="5"/>
  <c r="AK71" i="5"/>
  <c r="AL71" i="5"/>
  <c r="AM71" i="5"/>
  <c r="AN71" i="5"/>
  <c r="AQ71" i="5" s="1"/>
  <c r="AO71" i="5"/>
  <c r="AP71" i="5"/>
  <c r="AH72" i="5"/>
  <c r="AI72" i="5"/>
  <c r="AJ72" i="5"/>
  <c r="AK72" i="5"/>
  <c r="AL72" i="5"/>
  <c r="AM72" i="5"/>
  <c r="AN72" i="5"/>
  <c r="AO72" i="5"/>
  <c r="AP72" i="5"/>
  <c r="AH73" i="5"/>
  <c r="AI73" i="5"/>
  <c r="AJ73" i="5"/>
  <c r="AK73" i="5"/>
  <c r="AL73" i="5"/>
  <c r="AM73" i="5"/>
  <c r="AN73" i="5"/>
  <c r="AO73" i="5"/>
  <c r="AP73" i="5"/>
  <c r="AH74" i="5"/>
  <c r="AI74" i="5"/>
  <c r="AJ74" i="5"/>
  <c r="AK74" i="5"/>
  <c r="AL74" i="5"/>
  <c r="AM74" i="5"/>
  <c r="AN74" i="5"/>
  <c r="AO74" i="5"/>
  <c r="AP74" i="5"/>
  <c r="AH75" i="5"/>
  <c r="AI75" i="5"/>
  <c r="AJ75" i="5"/>
  <c r="AK75" i="5"/>
  <c r="AL75" i="5"/>
  <c r="AM75" i="5"/>
  <c r="AN75" i="5"/>
  <c r="AO75" i="5"/>
  <c r="AP75" i="5"/>
  <c r="AH76" i="5"/>
  <c r="AI76" i="5"/>
  <c r="AJ76" i="5"/>
  <c r="AK76" i="5"/>
  <c r="AL76" i="5"/>
  <c r="AM76" i="5"/>
  <c r="AN76" i="5"/>
  <c r="AO76" i="5"/>
  <c r="AP76" i="5"/>
  <c r="AQ76" i="5" s="1"/>
  <c r="AH77" i="5"/>
  <c r="AI77" i="5"/>
  <c r="AJ77" i="5"/>
  <c r="AK77" i="5"/>
  <c r="AL77" i="5"/>
  <c r="AM77" i="5"/>
  <c r="AN77" i="5"/>
  <c r="AO77" i="5"/>
  <c r="AP77" i="5"/>
  <c r="AH78" i="5"/>
  <c r="AI78" i="5"/>
  <c r="AJ78" i="5"/>
  <c r="AK78" i="5"/>
  <c r="AL78" i="5"/>
  <c r="AM78" i="5"/>
  <c r="AN78" i="5"/>
  <c r="AO78" i="5"/>
  <c r="AP78" i="5"/>
  <c r="AH79" i="5"/>
  <c r="AI79" i="5"/>
  <c r="AJ79" i="5"/>
  <c r="AK79" i="5"/>
  <c r="AL79" i="5"/>
  <c r="AM79" i="5"/>
  <c r="AN79" i="5"/>
  <c r="AQ79" i="5" s="1"/>
  <c r="AO79" i="5"/>
  <c r="AP79" i="5"/>
  <c r="AH80" i="5"/>
  <c r="AI80" i="5"/>
  <c r="AJ80" i="5"/>
  <c r="AK80" i="5"/>
  <c r="AL80" i="5"/>
  <c r="AM80" i="5"/>
  <c r="AN80" i="5"/>
  <c r="AO80" i="5"/>
  <c r="AP80" i="5"/>
  <c r="AH81" i="5"/>
  <c r="AI81" i="5"/>
  <c r="AJ81" i="5"/>
  <c r="AK81" i="5"/>
  <c r="AL81" i="5"/>
  <c r="AM81" i="5"/>
  <c r="AN81" i="5"/>
  <c r="AO81" i="5"/>
  <c r="AP81" i="5"/>
  <c r="AH82" i="5"/>
  <c r="AI82" i="5"/>
  <c r="AJ82" i="5"/>
  <c r="AK82" i="5"/>
  <c r="AL82" i="5"/>
  <c r="AM82" i="5"/>
  <c r="AN82" i="5"/>
  <c r="AO82" i="5"/>
  <c r="AP82" i="5"/>
  <c r="AH83" i="5"/>
  <c r="AI83" i="5"/>
  <c r="AJ83" i="5"/>
  <c r="AK83" i="5"/>
  <c r="AL83" i="5"/>
  <c r="AM83" i="5"/>
  <c r="AN83" i="5"/>
  <c r="AO83" i="5"/>
  <c r="AP83" i="5"/>
  <c r="AH84" i="5"/>
  <c r="AI84" i="5"/>
  <c r="AJ84" i="5"/>
  <c r="AK84" i="5"/>
  <c r="AL84" i="5"/>
  <c r="AM84" i="5"/>
  <c r="AN84" i="5"/>
  <c r="AO84" i="5"/>
  <c r="AP84" i="5"/>
  <c r="AQ84" i="5" s="1"/>
  <c r="AH85" i="5"/>
  <c r="AI85" i="5"/>
  <c r="AJ85" i="5"/>
  <c r="AK85" i="5"/>
  <c r="AL85" i="5"/>
  <c r="AM85" i="5"/>
  <c r="AN85" i="5"/>
  <c r="AO85" i="5"/>
  <c r="AP85" i="5"/>
  <c r="AH86" i="5"/>
  <c r="AI86" i="5"/>
  <c r="AJ86" i="5"/>
  <c r="AK86" i="5"/>
  <c r="AL86" i="5"/>
  <c r="AM86" i="5"/>
  <c r="AN86" i="5"/>
  <c r="AO86" i="5"/>
  <c r="AP86" i="5"/>
  <c r="AH87" i="5"/>
  <c r="AI87" i="5"/>
  <c r="AJ87" i="5"/>
  <c r="AK87" i="5"/>
  <c r="AL87" i="5"/>
  <c r="AM87" i="5"/>
  <c r="AN87" i="5"/>
  <c r="AO87" i="5"/>
  <c r="AP87" i="5"/>
  <c r="AH88" i="5"/>
  <c r="AI88" i="5"/>
  <c r="AJ88" i="5"/>
  <c r="AK88" i="5"/>
  <c r="AL88" i="5"/>
  <c r="AM88" i="5"/>
  <c r="AN88" i="5"/>
  <c r="AO88" i="5"/>
  <c r="AP88" i="5"/>
  <c r="AQ88" i="5" s="1"/>
  <c r="AH89" i="5"/>
  <c r="AI89" i="5"/>
  <c r="AJ89" i="5"/>
  <c r="AK89" i="5"/>
  <c r="AL89" i="5"/>
  <c r="AM89" i="5"/>
  <c r="AN89" i="5"/>
  <c r="AO89" i="5"/>
  <c r="AP89" i="5"/>
  <c r="AH90" i="5"/>
  <c r="AI90" i="5"/>
  <c r="AJ90" i="5"/>
  <c r="AK90" i="5"/>
  <c r="AL90" i="5"/>
  <c r="AM90" i="5"/>
  <c r="AN90" i="5"/>
  <c r="AO90" i="5"/>
  <c r="AP90" i="5"/>
  <c r="AH91" i="5"/>
  <c r="AI91" i="5"/>
  <c r="AJ91" i="5"/>
  <c r="AK91" i="5"/>
  <c r="AL91" i="5"/>
  <c r="AM91" i="5"/>
  <c r="AN91" i="5"/>
  <c r="AQ91" i="5" s="1"/>
  <c r="AO91" i="5"/>
  <c r="AP91" i="5"/>
  <c r="AH92" i="5"/>
  <c r="AI92" i="5"/>
  <c r="AJ92" i="5"/>
  <c r="AK92" i="5"/>
  <c r="AL92" i="5"/>
  <c r="AM92" i="5"/>
  <c r="AN92" i="5"/>
  <c r="AO92" i="5"/>
  <c r="AP92" i="5"/>
  <c r="AH93" i="5"/>
  <c r="AI93" i="5"/>
  <c r="AJ93" i="5"/>
  <c r="AK93" i="5"/>
  <c r="AL93" i="5"/>
  <c r="AM93" i="5"/>
  <c r="AN93" i="5"/>
  <c r="AO93" i="5"/>
  <c r="AP93" i="5"/>
  <c r="AH94" i="5"/>
  <c r="AI94" i="5"/>
  <c r="AJ94" i="5"/>
  <c r="AK94" i="5"/>
  <c r="AL94" i="5"/>
  <c r="AM94" i="5"/>
  <c r="AN94" i="5"/>
  <c r="AO94" i="5"/>
  <c r="AP94" i="5"/>
  <c r="AH95" i="5"/>
  <c r="AI95" i="5"/>
  <c r="AJ95" i="5"/>
  <c r="AK95" i="5"/>
  <c r="AL95" i="5"/>
  <c r="AM95" i="5"/>
  <c r="AN95" i="5"/>
  <c r="AO95" i="5"/>
  <c r="AP95" i="5"/>
  <c r="AH96" i="5"/>
  <c r="AI96" i="5"/>
  <c r="AJ96" i="5"/>
  <c r="AK96" i="5"/>
  <c r="AL96" i="5"/>
  <c r="AM96" i="5"/>
  <c r="AN96" i="5"/>
  <c r="AO96" i="5"/>
  <c r="AP96" i="5"/>
  <c r="AQ96" i="5" s="1"/>
  <c r="AH97" i="5"/>
  <c r="AI97" i="5"/>
  <c r="AJ97" i="5"/>
  <c r="AK97" i="5"/>
  <c r="AL97" i="5"/>
  <c r="AM97" i="5"/>
  <c r="AN97" i="5"/>
  <c r="AO97" i="5"/>
  <c r="AP97" i="5"/>
  <c r="AH98" i="5"/>
  <c r="AI98" i="5"/>
  <c r="AJ98" i="5"/>
  <c r="AK98" i="5"/>
  <c r="AL98" i="5"/>
  <c r="AM98" i="5"/>
  <c r="AN98" i="5"/>
  <c r="AO98" i="5"/>
  <c r="AP98" i="5"/>
  <c r="AH99" i="5"/>
  <c r="AI99" i="5"/>
  <c r="AJ99" i="5"/>
  <c r="AK99" i="5"/>
  <c r="AL99" i="5"/>
  <c r="AM99" i="5"/>
  <c r="AN99" i="5"/>
  <c r="AO99" i="5"/>
  <c r="AP99" i="5"/>
  <c r="AH100" i="5"/>
  <c r="AI100" i="5"/>
  <c r="AJ100" i="5"/>
  <c r="AK100" i="5"/>
  <c r="AL100" i="5"/>
  <c r="AM100" i="5"/>
  <c r="AN100" i="5"/>
  <c r="AO100" i="5"/>
  <c r="AP100" i="5"/>
  <c r="AH101" i="5"/>
  <c r="AI101" i="5"/>
  <c r="AJ101" i="5"/>
  <c r="AK101" i="5"/>
  <c r="AL101" i="5"/>
  <c r="AM101" i="5"/>
  <c r="AN101" i="5"/>
  <c r="AO101" i="5"/>
  <c r="AP101" i="5"/>
  <c r="AH102" i="5"/>
  <c r="AI102" i="5"/>
  <c r="AJ102" i="5"/>
  <c r="AK102" i="5"/>
  <c r="AL102" i="5"/>
  <c r="AM102" i="5"/>
  <c r="AN102" i="5"/>
  <c r="AO102" i="5"/>
  <c r="AP102" i="5"/>
  <c r="AH103" i="5"/>
  <c r="AI103" i="5"/>
  <c r="AJ103" i="5"/>
  <c r="AK103" i="5"/>
  <c r="AL103" i="5"/>
  <c r="AM103" i="5"/>
  <c r="AN103" i="5"/>
  <c r="AO103" i="5"/>
  <c r="AP103" i="5"/>
  <c r="AH104" i="5"/>
  <c r="AI104" i="5"/>
  <c r="AJ104" i="5"/>
  <c r="AK104" i="5"/>
  <c r="AL104" i="5"/>
  <c r="AM104" i="5"/>
  <c r="AN104" i="5"/>
  <c r="AO104" i="5"/>
  <c r="AP104" i="5"/>
  <c r="AH105" i="5"/>
  <c r="AI105" i="5"/>
  <c r="AJ105" i="5"/>
  <c r="AK105" i="5"/>
  <c r="AL105" i="5"/>
  <c r="AM105" i="5"/>
  <c r="AN105" i="5"/>
  <c r="AO105" i="5"/>
  <c r="AP105" i="5"/>
  <c r="AH106" i="5"/>
  <c r="AI106" i="5"/>
  <c r="AJ106" i="5"/>
  <c r="AK106" i="5"/>
  <c r="AL106" i="5"/>
  <c r="AM106" i="5"/>
  <c r="AN106" i="5"/>
  <c r="AO106" i="5"/>
  <c r="AP106" i="5"/>
  <c r="AH107" i="5"/>
  <c r="AI107" i="5"/>
  <c r="AJ107" i="5"/>
  <c r="AK107" i="5"/>
  <c r="AL107" i="5"/>
  <c r="AM107" i="5"/>
  <c r="AN107" i="5"/>
  <c r="AO107" i="5"/>
  <c r="AP107" i="5"/>
  <c r="AH108" i="5"/>
  <c r="AI108" i="5"/>
  <c r="AJ108" i="5"/>
  <c r="AK108" i="5"/>
  <c r="AL108" i="5"/>
  <c r="AM108" i="5"/>
  <c r="AN108" i="5"/>
  <c r="AO108" i="5"/>
  <c r="AP108" i="5"/>
  <c r="AH109" i="5"/>
  <c r="AI109" i="5"/>
  <c r="AJ109" i="5"/>
  <c r="AK109" i="5"/>
  <c r="AL109" i="5"/>
  <c r="AM109" i="5"/>
  <c r="AN109" i="5"/>
  <c r="AO109" i="5"/>
  <c r="AP109" i="5"/>
  <c r="AH110" i="5"/>
  <c r="AI110" i="5"/>
  <c r="AJ110" i="5"/>
  <c r="AK110" i="5"/>
  <c r="AL110" i="5"/>
  <c r="AM110" i="5"/>
  <c r="AN110" i="5"/>
  <c r="AO110" i="5"/>
  <c r="AP110" i="5"/>
  <c r="AH111" i="5"/>
  <c r="AI111" i="5"/>
  <c r="AJ111" i="5"/>
  <c r="AK111" i="5"/>
  <c r="AL111" i="5"/>
  <c r="AM111" i="5"/>
  <c r="AN111" i="5"/>
  <c r="AQ111" i="5" s="1"/>
  <c r="AO111" i="5"/>
  <c r="AP111" i="5"/>
  <c r="AH112" i="5"/>
  <c r="AI112" i="5"/>
  <c r="AJ112" i="5"/>
  <c r="AK112" i="5"/>
  <c r="AL112" i="5"/>
  <c r="AM112" i="5"/>
  <c r="AN112" i="5"/>
  <c r="AO112" i="5"/>
  <c r="AP112" i="5"/>
  <c r="AH113" i="5"/>
  <c r="AI113" i="5"/>
  <c r="AJ113" i="5"/>
  <c r="AK113" i="5"/>
  <c r="AL113" i="5"/>
  <c r="AM113" i="5"/>
  <c r="AN113" i="5"/>
  <c r="AO113" i="5"/>
  <c r="AP113" i="5"/>
  <c r="AH114" i="5"/>
  <c r="AI114" i="5"/>
  <c r="AJ114" i="5"/>
  <c r="AK114" i="5"/>
  <c r="AL114" i="5"/>
  <c r="AM114" i="5"/>
  <c r="AN114" i="5"/>
  <c r="AO114" i="5"/>
  <c r="AP114" i="5"/>
  <c r="AH115" i="5"/>
  <c r="AI115" i="5"/>
  <c r="AJ115" i="5"/>
  <c r="AK115" i="5"/>
  <c r="AL115" i="5"/>
  <c r="AM115" i="5"/>
  <c r="AN115" i="5"/>
  <c r="AO115" i="5"/>
  <c r="AP115" i="5"/>
  <c r="AH116" i="5"/>
  <c r="AI116" i="5"/>
  <c r="AJ116" i="5"/>
  <c r="AK116" i="5"/>
  <c r="AL116" i="5"/>
  <c r="AM116" i="5"/>
  <c r="AN116" i="5"/>
  <c r="AO116" i="5"/>
  <c r="AP116" i="5"/>
  <c r="AH117" i="5"/>
  <c r="AI117" i="5"/>
  <c r="AJ117" i="5"/>
  <c r="AK117" i="5"/>
  <c r="AL117" i="5"/>
  <c r="AM117" i="5"/>
  <c r="AN117" i="5"/>
  <c r="AO117" i="5"/>
  <c r="AP117" i="5"/>
  <c r="AH118" i="5"/>
  <c r="AI118" i="5"/>
  <c r="AJ118" i="5"/>
  <c r="AK118" i="5"/>
  <c r="AL118" i="5"/>
  <c r="AM118" i="5"/>
  <c r="AN118" i="5"/>
  <c r="AO118" i="5"/>
  <c r="AP118" i="5"/>
  <c r="AH119" i="5"/>
  <c r="AI119" i="5"/>
  <c r="AJ119" i="5"/>
  <c r="AK119" i="5"/>
  <c r="AL119" i="5"/>
  <c r="AM119" i="5"/>
  <c r="AN119" i="5"/>
  <c r="AO119" i="5"/>
  <c r="AP119" i="5"/>
  <c r="AH120" i="5"/>
  <c r="AI120" i="5"/>
  <c r="AJ120" i="5"/>
  <c r="AK120" i="5"/>
  <c r="AL120" i="5"/>
  <c r="AM120" i="5"/>
  <c r="AN120" i="5"/>
  <c r="AO120" i="5"/>
  <c r="AP120" i="5"/>
  <c r="AH121" i="5"/>
  <c r="AI121" i="5"/>
  <c r="AJ121" i="5"/>
  <c r="AK121" i="5"/>
  <c r="AL121" i="5"/>
  <c r="AM121" i="5"/>
  <c r="AN121" i="5"/>
  <c r="AO121" i="5"/>
  <c r="AP121" i="5"/>
  <c r="AH122" i="5"/>
  <c r="AI122" i="5"/>
  <c r="AJ122" i="5"/>
  <c r="AK122" i="5"/>
  <c r="AL122" i="5"/>
  <c r="AM122" i="5"/>
  <c r="AN122" i="5"/>
  <c r="AO122" i="5"/>
  <c r="AP122" i="5"/>
  <c r="AH123" i="5"/>
  <c r="AI123" i="5"/>
  <c r="AJ123" i="5"/>
  <c r="AK123" i="5"/>
  <c r="AL123" i="5"/>
  <c r="AM123" i="5"/>
  <c r="AN123" i="5"/>
  <c r="AO123" i="5"/>
  <c r="AP123" i="5"/>
  <c r="AH124" i="5"/>
  <c r="AI124" i="5"/>
  <c r="AJ124" i="5"/>
  <c r="AK124" i="5"/>
  <c r="AL124" i="5"/>
  <c r="AM124" i="5"/>
  <c r="AN124" i="5"/>
  <c r="AO124" i="5"/>
  <c r="AP124" i="5"/>
  <c r="AH125" i="5"/>
  <c r="AI125" i="5"/>
  <c r="AJ125" i="5"/>
  <c r="AK125" i="5"/>
  <c r="AL125" i="5"/>
  <c r="AM125" i="5"/>
  <c r="AN125" i="5"/>
  <c r="AO125" i="5"/>
  <c r="AP125" i="5"/>
  <c r="AH126" i="5"/>
  <c r="AI126" i="5"/>
  <c r="AJ126" i="5"/>
  <c r="AK126" i="5"/>
  <c r="AL126" i="5"/>
  <c r="AM126" i="5"/>
  <c r="AN126" i="5"/>
  <c r="AO126" i="5"/>
  <c r="AP126" i="5"/>
  <c r="AH127" i="5"/>
  <c r="AI127" i="5"/>
  <c r="AJ127" i="5"/>
  <c r="AK127" i="5"/>
  <c r="AL127" i="5"/>
  <c r="AM127" i="5"/>
  <c r="AN127" i="5"/>
  <c r="AO127" i="5"/>
  <c r="AP127" i="5"/>
  <c r="AH128" i="5"/>
  <c r="AI128" i="5"/>
  <c r="AJ128" i="5"/>
  <c r="AK128" i="5"/>
  <c r="AL128" i="5"/>
  <c r="AM128" i="5"/>
  <c r="AN128" i="5"/>
  <c r="AO128" i="5"/>
  <c r="AP128" i="5"/>
  <c r="AH129" i="5"/>
  <c r="AI129" i="5"/>
  <c r="AJ129" i="5"/>
  <c r="AK129" i="5"/>
  <c r="AL129" i="5"/>
  <c r="AM129" i="5"/>
  <c r="AN129" i="5"/>
  <c r="AO129" i="5"/>
  <c r="AP129" i="5"/>
  <c r="AH130" i="5"/>
  <c r="AI130" i="5"/>
  <c r="AJ130" i="5"/>
  <c r="AK130" i="5"/>
  <c r="AL130" i="5"/>
  <c r="AM130" i="5"/>
  <c r="AN130" i="5"/>
  <c r="AO130" i="5"/>
  <c r="AP130" i="5"/>
  <c r="AH131" i="5"/>
  <c r="AI131" i="5"/>
  <c r="AJ131" i="5"/>
  <c r="AK131" i="5"/>
  <c r="AL131" i="5"/>
  <c r="AM131" i="5"/>
  <c r="AN131" i="5"/>
  <c r="AO131" i="5"/>
  <c r="AP131" i="5"/>
  <c r="AH132" i="5"/>
  <c r="AI132" i="5"/>
  <c r="AJ132" i="5"/>
  <c r="AK132" i="5"/>
  <c r="AL132" i="5"/>
  <c r="AM132" i="5"/>
  <c r="AN132" i="5"/>
  <c r="AO132" i="5"/>
  <c r="AP132" i="5"/>
  <c r="AH133" i="5"/>
  <c r="AI133" i="5"/>
  <c r="AJ133" i="5"/>
  <c r="AK133" i="5"/>
  <c r="AL133" i="5"/>
  <c r="AM133" i="5"/>
  <c r="AN133" i="5"/>
  <c r="AO133" i="5"/>
  <c r="AP133" i="5"/>
  <c r="AH134" i="5"/>
  <c r="AI134" i="5"/>
  <c r="AJ134" i="5"/>
  <c r="AK134" i="5"/>
  <c r="AL134" i="5"/>
  <c r="AM134" i="5"/>
  <c r="AN134" i="5"/>
  <c r="AO134" i="5"/>
  <c r="AP134" i="5"/>
  <c r="AH135" i="5"/>
  <c r="AI135" i="5"/>
  <c r="AJ135" i="5"/>
  <c r="AK135" i="5"/>
  <c r="AL135" i="5"/>
  <c r="AM135" i="5"/>
  <c r="AN135" i="5"/>
  <c r="AO135" i="5"/>
  <c r="AP135" i="5"/>
  <c r="AH136" i="5"/>
  <c r="AI136" i="5"/>
  <c r="AJ136" i="5"/>
  <c r="AK136" i="5"/>
  <c r="AL136" i="5"/>
  <c r="AM136" i="5"/>
  <c r="AN136" i="5"/>
  <c r="AO136" i="5"/>
  <c r="AP136" i="5"/>
  <c r="AH137" i="5"/>
  <c r="AI137" i="5"/>
  <c r="AJ137" i="5"/>
  <c r="AK137" i="5"/>
  <c r="AL137" i="5"/>
  <c r="AM137" i="5"/>
  <c r="AN137" i="5"/>
  <c r="AO137" i="5"/>
  <c r="AP137" i="5"/>
  <c r="AH138" i="5"/>
  <c r="AI138" i="5"/>
  <c r="AJ138" i="5"/>
  <c r="AK138" i="5"/>
  <c r="AL138" i="5"/>
  <c r="AM138" i="5"/>
  <c r="AN138" i="5"/>
  <c r="AO138" i="5"/>
  <c r="AP138" i="5"/>
  <c r="AH139" i="5"/>
  <c r="AI139" i="5"/>
  <c r="AJ139" i="5"/>
  <c r="AK139" i="5"/>
  <c r="AL139" i="5"/>
  <c r="AM139" i="5"/>
  <c r="AN139" i="5"/>
  <c r="AO139" i="5"/>
  <c r="AP139" i="5"/>
  <c r="AH140" i="5"/>
  <c r="AI140" i="5"/>
  <c r="AJ140" i="5"/>
  <c r="AK140" i="5"/>
  <c r="AL140" i="5"/>
  <c r="AM140" i="5"/>
  <c r="AN140" i="5"/>
  <c r="AO140" i="5"/>
  <c r="AP140" i="5"/>
  <c r="AH141" i="5"/>
  <c r="AI141" i="5"/>
  <c r="AJ141" i="5"/>
  <c r="AK141" i="5"/>
  <c r="AL141" i="5"/>
  <c r="AM141" i="5"/>
  <c r="AN141" i="5"/>
  <c r="AO141" i="5"/>
  <c r="AP141" i="5"/>
  <c r="AH142" i="5"/>
  <c r="AI142" i="5"/>
  <c r="AJ142" i="5"/>
  <c r="AK142" i="5"/>
  <c r="AL142" i="5"/>
  <c r="AM142" i="5"/>
  <c r="AN142" i="5"/>
  <c r="AO142" i="5"/>
  <c r="AP142" i="5"/>
  <c r="AH143" i="5"/>
  <c r="AI143" i="5"/>
  <c r="AJ143" i="5"/>
  <c r="AK143" i="5"/>
  <c r="AL143" i="5"/>
  <c r="AM143" i="5"/>
  <c r="AN143" i="5"/>
  <c r="AO143" i="5"/>
  <c r="AP143" i="5"/>
  <c r="AH144" i="5"/>
  <c r="AI144" i="5"/>
  <c r="AJ144" i="5"/>
  <c r="AK144" i="5"/>
  <c r="AL144" i="5"/>
  <c r="AM144" i="5"/>
  <c r="AN144" i="5"/>
  <c r="AO144" i="5"/>
  <c r="AP144" i="5"/>
  <c r="AH145" i="5"/>
  <c r="AI145" i="5"/>
  <c r="AJ145" i="5"/>
  <c r="AK145" i="5"/>
  <c r="AL145" i="5"/>
  <c r="AM145" i="5"/>
  <c r="AN145" i="5"/>
  <c r="AO145" i="5"/>
  <c r="AP145" i="5"/>
  <c r="AH146" i="5"/>
  <c r="AI146" i="5"/>
  <c r="AJ146" i="5"/>
  <c r="AK146" i="5"/>
  <c r="AL146" i="5"/>
  <c r="AM146" i="5"/>
  <c r="AN146" i="5"/>
  <c r="AO146" i="5"/>
  <c r="AP146" i="5"/>
  <c r="AH147" i="5"/>
  <c r="AI147" i="5"/>
  <c r="AJ147" i="5"/>
  <c r="AK147" i="5"/>
  <c r="AL147" i="5"/>
  <c r="AM147" i="5"/>
  <c r="AN147" i="5"/>
  <c r="AO147" i="5"/>
  <c r="AP147" i="5"/>
  <c r="AH148" i="5"/>
  <c r="AI148" i="5"/>
  <c r="AJ148" i="5"/>
  <c r="AK148" i="5"/>
  <c r="AL148" i="5"/>
  <c r="AM148" i="5"/>
  <c r="AN148" i="5"/>
  <c r="AO148" i="5"/>
  <c r="AP148" i="5"/>
  <c r="AH149" i="5"/>
  <c r="AI149" i="5"/>
  <c r="AJ149" i="5"/>
  <c r="AK149" i="5"/>
  <c r="AL149" i="5"/>
  <c r="AM149" i="5"/>
  <c r="AN149" i="5"/>
  <c r="AO149" i="5"/>
  <c r="AP149" i="5"/>
  <c r="AH150" i="5"/>
  <c r="AI150" i="5"/>
  <c r="AJ150" i="5"/>
  <c r="AK150" i="5"/>
  <c r="AL150" i="5"/>
  <c r="AM150" i="5"/>
  <c r="AN150" i="5"/>
  <c r="AO150" i="5"/>
  <c r="AP150" i="5"/>
  <c r="AH151" i="5"/>
  <c r="AI151" i="5"/>
  <c r="AJ151" i="5"/>
  <c r="AK151" i="5"/>
  <c r="AL151" i="5"/>
  <c r="AM151" i="5"/>
  <c r="AN151" i="5"/>
  <c r="AO151" i="5"/>
  <c r="AP151" i="5"/>
  <c r="AH152" i="5"/>
  <c r="AI152" i="5"/>
  <c r="AJ152" i="5"/>
  <c r="AK152" i="5"/>
  <c r="AL152" i="5"/>
  <c r="AM152" i="5"/>
  <c r="AN152" i="5"/>
  <c r="AO152" i="5"/>
  <c r="AP152" i="5"/>
  <c r="AQ152" i="5" s="1"/>
  <c r="AH153" i="5"/>
  <c r="AI153" i="5"/>
  <c r="AJ153" i="5"/>
  <c r="AK153" i="5"/>
  <c r="AL153" i="5"/>
  <c r="AM153" i="5"/>
  <c r="AN153" i="5"/>
  <c r="AO153" i="5"/>
  <c r="AP153" i="5"/>
  <c r="AH154" i="5"/>
  <c r="AI154" i="5"/>
  <c r="AJ154" i="5"/>
  <c r="AK154" i="5"/>
  <c r="AL154" i="5"/>
  <c r="AM154" i="5"/>
  <c r="AN154" i="5"/>
  <c r="AO154" i="5"/>
  <c r="AP154" i="5"/>
  <c r="AH155" i="5"/>
  <c r="AI155" i="5"/>
  <c r="AJ155" i="5"/>
  <c r="AK155" i="5"/>
  <c r="AL155" i="5"/>
  <c r="AM155" i="5"/>
  <c r="AN155" i="5"/>
  <c r="AO155" i="5"/>
  <c r="AP155" i="5"/>
  <c r="AH156" i="5"/>
  <c r="AI156" i="5"/>
  <c r="AJ156" i="5"/>
  <c r="AK156" i="5"/>
  <c r="AL156" i="5"/>
  <c r="AM156" i="5"/>
  <c r="AN156" i="5"/>
  <c r="AO156" i="5"/>
  <c r="AP156" i="5"/>
  <c r="AH157" i="5"/>
  <c r="AI157" i="5"/>
  <c r="AJ157" i="5"/>
  <c r="AK157" i="5"/>
  <c r="AL157" i="5"/>
  <c r="AM157" i="5"/>
  <c r="AN157" i="5"/>
  <c r="AO157" i="5"/>
  <c r="AP157" i="5"/>
  <c r="AH158" i="5"/>
  <c r="AI158" i="5"/>
  <c r="AJ158" i="5"/>
  <c r="AK158" i="5"/>
  <c r="AL158" i="5"/>
  <c r="AM158" i="5"/>
  <c r="AN158" i="5"/>
  <c r="AO158" i="5"/>
  <c r="AP158" i="5"/>
  <c r="AH159" i="5"/>
  <c r="AI159" i="5"/>
  <c r="AJ159" i="5"/>
  <c r="AK159" i="5"/>
  <c r="AL159" i="5"/>
  <c r="AM159" i="5"/>
  <c r="AN159" i="5"/>
  <c r="AO159" i="5"/>
  <c r="AP159" i="5"/>
  <c r="AH161" i="5"/>
  <c r="AI161" i="5"/>
  <c r="AJ161" i="5"/>
  <c r="AK161" i="5"/>
  <c r="AL161" i="5"/>
  <c r="AM161" i="5"/>
  <c r="AN161" i="5"/>
  <c r="AO161" i="5"/>
  <c r="AP161" i="5"/>
  <c r="AH162" i="5"/>
  <c r="AI162" i="5"/>
  <c r="AJ162" i="5"/>
  <c r="AK162" i="5"/>
  <c r="AL162" i="5"/>
  <c r="AM162" i="5"/>
  <c r="AN162" i="5"/>
  <c r="AO162" i="5"/>
  <c r="AP162" i="5"/>
  <c r="AQ162" i="5" s="1"/>
  <c r="AH163" i="5"/>
  <c r="AI163" i="5"/>
  <c r="AJ163" i="5"/>
  <c r="AK163" i="5"/>
  <c r="AL163" i="5"/>
  <c r="AM163" i="5"/>
  <c r="AN163" i="5"/>
  <c r="AO163" i="5"/>
  <c r="AP163" i="5"/>
  <c r="AH164" i="5"/>
  <c r="AI164" i="5"/>
  <c r="AJ164" i="5"/>
  <c r="AK164" i="5"/>
  <c r="AL164" i="5"/>
  <c r="AM164" i="5"/>
  <c r="AN164" i="5"/>
  <c r="AQ164" i="5" s="1"/>
  <c r="AO164" i="5"/>
  <c r="AP164" i="5"/>
  <c r="AH165" i="5"/>
  <c r="AI165" i="5"/>
  <c r="AJ165" i="5"/>
  <c r="AK165" i="5"/>
  <c r="AL165" i="5"/>
  <c r="AM165" i="5"/>
  <c r="AN165" i="5"/>
  <c r="AO165" i="5"/>
  <c r="AP165" i="5"/>
  <c r="AH166" i="5"/>
  <c r="AI166" i="5"/>
  <c r="AJ166" i="5"/>
  <c r="AK166" i="5"/>
  <c r="AL166" i="5"/>
  <c r="AM166" i="5"/>
  <c r="AN166" i="5"/>
  <c r="AO166" i="5"/>
  <c r="AP166" i="5"/>
  <c r="AH167" i="5"/>
  <c r="AI167" i="5"/>
  <c r="AJ167" i="5"/>
  <c r="AK167" i="5"/>
  <c r="AL167" i="5"/>
  <c r="AM167" i="5"/>
  <c r="AN167" i="5"/>
  <c r="AO167" i="5"/>
  <c r="AP167" i="5"/>
  <c r="AH168" i="5"/>
  <c r="AI168" i="5"/>
  <c r="AJ168" i="5"/>
  <c r="AK168" i="5"/>
  <c r="AL168" i="5"/>
  <c r="AM168" i="5"/>
  <c r="AN168" i="5"/>
  <c r="AO168" i="5"/>
  <c r="AP168" i="5"/>
  <c r="AH169" i="5"/>
  <c r="AI169" i="5"/>
  <c r="AJ169" i="5"/>
  <c r="AK169" i="5"/>
  <c r="AL169" i="5"/>
  <c r="AM169" i="5"/>
  <c r="AN169" i="5"/>
  <c r="AO169" i="5"/>
  <c r="AP169" i="5"/>
  <c r="AH170" i="5"/>
  <c r="AI170" i="5"/>
  <c r="AJ170" i="5"/>
  <c r="AK170" i="5"/>
  <c r="AL170" i="5"/>
  <c r="AM170" i="5"/>
  <c r="AN170" i="5"/>
  <c r="AO170" i="5"/>
  <c r="AP170" i="5"/>
  <c r="AH171" i="5"/>
  <c r="AI171" i="5"/>
  <c r="AJ171" i="5"/>
  <c r="AK171" i="5"/>
  <c r="AL171" i="5"/>
  <c r="AM171" i="5"/>
  <c r="AN171" i="5"/>
  <c r="AO171" i="5"/>
  <c r="AP171" i="5"/>
  <c r="AH172" i="5"/>
  <c r="AI172" i="5"/>
  <c r="AJ172" i="5"/>
  <c r="AK172" i="5"/>
  <c r="AL172" i="5"/>
  <c r="AM172" i="5"/>
  <c r="AN172" i="5"/>
  <c r="AO172" i="5"/>
  <c r="AP172" i="5"/>
  <c r="AH173" i="5"/>
  <c r="AI173" i="5"/>
  <c r="AJ173" i="5"/>
  <c r="AK173" i="5"/>
  <c r="AL173" i="5"/>
  <c r="AM173" i="5"/>
  <c r="AN173" i="5"/>
  <c r="AO173" i="5"/>
  <c r="AP173" i="5"/>
  <c r="AH174" i="5"/>
  <c r="AI174" i="5"/>
  <c r="AJ174" i="5"/>
  <c r="AK174" i="5"/>
  <c r="AL174" i="5"/>
  <c r="AM174" i="5"/>
  <c r="AN174" i="5"/>
  <c r="AO174" i="5"/>
  <c r="AP174" i="5"/>
  <c r="AH175" i="5"/>
  <c r="AI175" i="5"/>
  <c r="AJ175" i="5"/>
  <c r="AK175" i="5"/>
  <c r="AL175" i="5"/>
  <c r="AM175" i="5"/>
  <c r="AN175" i="5"/>
  <c r="AO175" i="5"/>
  <c r="AP175" i="5"/>
  <c r="AH176" i="5"/>
  <c r="AI176" i="5"/>
  <c r="AJ176" i="5"/>
  <c r="AK176" i="5"/>
  <c r="AL176" i="5"/>
  <c r="AM176" i="5"/>
  <c r="AN176" i="5"/>
  <c r="AO176" i="5"/>
  <c r="AP176" i="5"/>
  <c r="AH177" i="5"/>
  <c r="AI177" i="5"/>
  <c r="AJ177" i="5"/>
  <c r="AK177" i="5"/>
  <c r="AL177" i="5"/>
  <c r="AM177" i="5"/>
  <c r="AN177" i="5"/>
  <c r="AO177" i="5"/>
  <c r="AP177" i="5"/>
  <c r="AH178" i="5"/>
  <c r="AI178" i="5"/>
  <c r="AJ178" i="5"/>
  <c r="AK178" i="5"/>
  <c r="AL178" i="5"/>
  <c r="AM178" i="5"/>
  <c r="AN178" i="5"/>
  <c r="AO178" i="5"/>
  <c r="AP178" i="5"/>
  <c r="AH179" i="5"/>
  <c r="AI179" i="5"/>
  <c r="AJ179" i="5"/>
  <c r="AK179" i="5"/>
  <c r="AL179" i="5"/>
  <c r="AM179" i="5"/>
  <c r="AN179" i="5"/>
  <c r="AO179" i="5"/>
  <c r="AP179" i="5"/>
  <c r="AH180" i="5"/>
  <c r="AI180" i="5"/>
  <c r="AJ180" i="5"/>
  <c r="AK180" i="5"/>
  <c r="AL180" i="5"/>
  <c r="AM180" i="5"/>
  <c r="AN180" i="5"/>
  <c r="AO180" i="5"/>
  <c r="AP180" i="5"/>
  <c r="AH181" i="5"/>
  <c r="AI181" i="5"/>
  <c r="AJ181" i="5"/>
  <c r="AK181" i="5"/>
  <c r="AL181" i="5"/>
  <c r="AM181" i="5"/>
  <c r="AN181" i="5"/>
  <c r="AO181" i="5"/>
  <c r="AP181" i="5"/>
  <c r="AH182" i="5"/>
  <c r="AI182" i="5"/>
  <c r="AJ182" i="5"/>
  <c r="AK182" i="5"/>
  <c r="AL182" i="5"/>
  <c r="AM182" i="5"/>
  <c r="AN182" i="5"/>
  <c r="AO182" i="5"/>
  <c r="AP182" i="5"/>
  <c r="AH183" i="5"/>
  <c r="AI183" i="5"/>
  <c r="AJ183" i="5"/>
  <c r="AK183" i="5"/>
  <c r="AL183" i="5"/>
  <c r="AM183" i="5"/>
  <c r="AN183" i="5"/>
  <c r="AO183" i="5"/>
  <c r="AP183" i="5"/>
  <c r="AH184" i="5"/>
  <c r="AI184" i="5"/>
  <c r="AJ184" i="5"/>
  <c r="AK184" i="5"/>
  <c r="AL184" i="5"/>
  <c r="AM184" i="5"/>
  <c r="AN184" i="5"/>
  <c r="AO184" i="5"/>
  <c r="AP184" i="5"/>
  <c r="AH185" i="5"/>
  <c r="AI185" i="5"/>
  <c r="AJ185" i="5"/>
  <c r="AK185" i="5"/>
  <c r="AL185" i="5"/>
  <c r="AM185" i="5"/>
  <c r="AN185" i="5"/>
  <c r="AO185" i="5"/>
  <c r="AP185" i="5"/>
  <c r="AH186" i="5"/>
  <c r="AI186" i="5"/>
  <c r="AJ186" i="5"/>
  <c r="AK186" i="5"/>
  <c r="AL186" i="5"/>
  <c r="AM186" i="5"/>
  <c r="AN186" i="5"/>
  <c r="AO186" i="5"/>
  <c r="AP186" i="5"/>
  <c r="AH187" i="5"/>
  <c r="AI187" i="5"/>
  <c r="AJ187" i="5"/>
  <c r="AK187" i="5"/>
  <c r="AL187" i="5"/>
  <c r="AM187" i="5"/>
  <c r="AN187" i="5"/>
  <c r="AO187" i="5"/>
  <c r="AP187" i="5"/>
  <c r="AH188" i="5"/>
  <c r="AI188" i="5"/>
  <c r="AJ188" i="5"/>
  <c r="AK188" i="5"/>
  <c r="AL188" i="5"/>
  <c r="AM188" i="5"/>
  <c r="AN188" i="5"/>
  <c r="AQ188" i="5" s="1"/>
  <c r="AO188" i="5"/>
  <c r="AP188" i="5"/>
  <c r="AH189" i="5"/>
  <c r="AI189" i="5"/>
  <c r="AJ189" i="5"/>
  <c r="AK189" i="5"/>
  <c r="AL189" i="5"/>
  <c r="AM189" i="5"/>
  <c r="AN189" i="5"/>
  <c r="AO189" i="5"/>
  <c r="AP189" i="5"/>
  <c r="AH190" i="5"/>
  <c r="AI190" i="5"/>
  <c r="AJ190" i="5"/>
  <c r="AK190" i="5"/>
  <c r="AL190" i="5"/>
  <c r="AM190" i="5"/>
  <c r="AN190" i="5"/>
  <c r="AO190" i="5"/>
  <c r="AP190" i="5"/>
  <c r="AH191" i="5"/>
  <c r="AI191" i="5"/>
  <c r="AJ191" i="5"/>
  <c r="AK191" i="5"/>
  <c r="AL191" i="5"/>
  <c r="AM191" i="5"/>
  <c r="AN191" i="5"/>
  <c r="AO191" i="5"/>
  <c r="AP191" i="5"/>
  <c r="AH192" i="5"/>
  <c r="AI192" i="5"/>
  <c r="AJ192" i="5"/>
  <c r="AK192" i="5"/>
  <c r="AL192" i="5"/>
  <c r="AM192" i="5"/>
  <c r="AN192" i="5"/>
  <c r="AO192" i="5"/>
  <c r="AP192" i="5"/>
  <c r="AH193" i="5"/>
  <c r="AI193" i="5"/>
  <c r="AJ193" i="5"/>
  <c r="AK193" i="5"/>
  <c r="AL193" i="5"/>
  <c r="AM193" i="5"/>
  <c r="AN193" i="5"/>
  <c r="AO193" i="5"/>
  <c r="AP193" i="5"/>
  <c r="AH194" i="5"/>
  <c r="AI194" i="5"/>
  <c r="AJ194" i="5"/>
  <c r="AK194" i="5"/>
  <c r="AL194" i="5"/>
  <c r="AM194" i="5"/>
  <c r="AN194" i="5"/>
  <c r="AO194" i="5"/>
  <c r="AP194" i="5"/>
  <c r="AH195" i="5"/>
  <c r="AI195" i="5"/>
  <c r="AJ195" i="5"/>
  <c r="AK195" i="5"/>
  <c r="AL195" i="5"/>
  <c r="AM195" i="5"/>
  <c r="AN195" i="5"/>
  <c r="AO195" i="5"/>
  <c r="AP195" i="5"/>
  <c r="AH196" i="5"/>
  <c r="AI196" i="5"/>
  <c r="AJ196" i="5"/>
  <c r="AK196" i="5"/>
  <c r="AL196" i="5"/>
  <c r="AM196" i="5"/>
  <c r="AN196" i="5"/>
  <c r="AQ196" i="5" s="1"/>
  <c r="AO196" i="5"/>
  <c r="AP196" i="5"/>
  <c r="AH197" i="5"/>
  <c r="AI197" i="5"/>
  <c r="AJ197" i="5"/>
  <c r="AK197" i="5"/>
  <c r="AL197" i="5"/>
  <c r="AM197" i="5"/>
  <c r="AN197" i="5"/>
  <c r="AO197" i="5"/>
  <c r="AP197" i="5"/>
  <c r="AH198" i="5"/>
  <c r="AI198" i="5"/>
  <c r="AJ198" i="5"/>
  <c r="AK198" i="5"/>
  <c r="AL198" i="5"/>
  <c r="AM198" i="5"/>
  <c r="AN198" i="5"/>
  <c r="AO198" i="5"/>
  <c r="AP198" i="5"/>
  <c r="AH199" i="5"/>
  <c r="AI199" i="5"/>
  <c r="AJ199" i="5"/>
  <c r="AK199" i="5"/>
  <c r="AL199" i="5"/>
  <c r="AM199" i="5"/>
  <c r="AN199" i="5"/>
  <c r="AO199" i="5"/>
  <c r="AP199" i="5"/>
  <c r="AH200" i="5"/>
  <c r="AI200" i="5"/>
  <c r="AJ200" i="5"/>
  <c r="AK200" i="5"/>
  <c r="AL200" i="5"/>
  <c r="AM200" i="5"/>
  <c r="AN200" i="5"/>
  <c r="AO200" i="5"/>
  <c r="AP200" i="5"/>
  <c r="AH201" i="5"/>
  <c r="AI201" i="5"/>
  <c r="AJ201" i="5"/>
  <c r="AK201" i="5"/>
  <c r="AL201" i="5"/>
  <c r="AM201" i="5"/>
  <c r="AN201" i="5"/>
  <c r="AO201" i="5"/>
  <c r="AP201" i="5"/>
  <c r="AC5" i="5"/>
  <c r="AD5" i="5"/>
  <c r="AE5" i="5"/>
  <c r="AF5" i="5"/>
  <c r="AC6" i="5"/>
  <c r="AD6" i="5"/>
  <c r="AE6" i="5"/>
  <c r="AF6" i="5"/>
  <c r="AC7" i="5"/>
  <c r="AD7" i="5"/>
  <c r="AE7" i="5"/>
  <c r="AF7" i="5"/>
  <c r="AC8" i="5"/>
  <c r="AD8" i="5"/>
  <c r="AE8" i="5"/>
  <c r="AF8" i="5"/>
  <c r="AC9" i="5"/>
  <c r="AD9" i="5"/>
  <c r="AE9" i="5"/>
  <c r="AF9" i="5"/>
  <c r="AC10" i="5"/>
  <c r="AD10" i="5"/>
  <c r="AE10" i="5"/>
  <c r="AF10" i="5"/>
  <c r="AC11" i="5"/>
  <c r="AD11" i="5"/>
  <c r="AE11" i="5"/>
  <c r="AF11" i="5"/>
  <c r="AC12" i="5"/>
  <c r="AD12" i="5"/>
  <c r="AE12" i="5"/>
  <c r="AF12" i="5"/>
  <c r="AC13" i="5"/>
  <c r="AD13" i="5"/>
  <c r="AE13" i="5"/>
  <c r="AF13" i="5"/>
  <c r="AC14" i="5"/>
  <c r="AD14" i="5"/>
  <c r="AE14" i="5"/>
  <c r="AF14" i="5"/>
  <c r="AC15" i="5"/>
  <c r="AD15" i="5"/>
  <c r="AE15" i="5"/>
  <c r="AF15" i="5"/>
  <c r="AC16" i="5"/>
  <c r="AD16" i="5"/>
  <c r="AE16" i="5"/>
  <c r="AF16" i="5"/>
  <c r="AC17" i="5"/>
  <c r="AD17" i="5"/>
  <c r="AE17" i="5"/>
  <c r="AF17" i="5"/>
  <c r="AC18" i="5"/>
  <c r="AD18" i="5"/>
  <c r="AE18" i="5"/>
  <c r="AF18" i="5"/>
  <c r="AC19" i="5"/>
  <c r="AD19" i="5"/>
  <c r="AE19" i="5"/>
  <c r="AF19" i="5"/>
  <c r="AC20" i="5"/>
  <c r="AD20" i="5"/>
  <c r="AE20" i="5"/>
  <c r="AF20" i="5"/>
  <c r="AC21" i="5"/>
  <c r="AD21" i="5"/>
  <c r="AE21" i="5"/>
  <c r="AF21" i="5"/>
  <c r="AC23" i="5"/>
  <c r="AD23" i="5"/>
  <c r="AE23" i="5"/>
  <c r="AF23" i="5"/>
  <c r="AC24" i="5"/>
  <c r="AD24" i="5"/>
  <c r="AE24" i="5"/>
  <c r="AF24" i="5"/>
  <c r="AC25" i="5"/>
  <c r="AD25" i="5"/>
  <c r="AE25" i="5"/>
  <c r="AF25" i="5"/>
  <c r="AC26" i="5"/>
  <c r="AD26" i="5"/>
  <c r="AE26" i="5"/>
  <c r="AF26" i="5"/>
  <c r="AC27" i="5"/>
  <c r="AD27" i="5"/>
  <c r="AE27" i="5"/>
  <c r="AF27" i="5"/>
  <c r="AC28" i="5"/>
  <c r="AD28" i="5"/>
  <c r="AE28" i="5"/>
  <c r="AF28" i="5"/>
  <c r="AC29" i="5"/>
  <c r="AD29" i="5"/>
  <c r="AE29" i="5"/>
  <c r="AF29" i="5"/>
  <c r="AC30" i="5"/>
  <c r="AD30" i="5"/>
  <c r="AE30" i="5"/>
  <c r="AF30" i="5"/>
  <c r="AC31" i="5"/>
  <c r="AD31" i="5"/>
  <c r="AE31" i="5"/>
  <c r="AF31" i="5"/>
  <c r="AC32" i="5"/>
  <c r="AD32" i="5"/>
  <c r="AE32" i="5"/>
  <c r="AF32" i="5"/>
  <c r="AC33" i="5"/>
  <c r="AD33" i="5"/>
  <c r="AE33" i="5"/>
  <c r="AF33" i="5"/>
  <c r="AC34" i="5"/>
  <c r="AD34" i="5"/>
  <c r="AE34" i="5"/>
  <c r="AF34" i="5"/>
  <c r="AC35" i="5"/>
  <c r="AD35" i="5"/>
  <c r="AE35" i="5"/>
  <c r="AF35" i="5"/>
  <c r="AC36" i="5"/>
  <c r="AD36" i="5"/>
  <c r="AE36" i="5"/>
  <c r="AF36" i="5"/>
  <c r="AC37" i="5"/>
  <c r="AD37" i="5"/>
  <c r="AE37" i="5"/>
  <c r="AF37" i="5"/>
  <c r="AC38" i="5"/>
  <c r="AD38" i="5"/>
  <c r="AE38" i="5"/>
  <c r="AF38" i="5"/>
  <c r="AC39" i="5"/>
  <c r="AD39" i="5"/>
  <c r="AE39" i="5"/>
  <c r="AF39" i="5"/>
  <c r="AC40" i="5"/>
  <c r="AD40" i="5"/>
  <c r="AE40" i="5"/>
  <c r="AF40" i="5"/>
  <c r="AC41" i="5"/>
  <c r="AD41" i="5"/>
  <c r="AE41" i="5"/>
  <c r="AF41" i="5"/>
  <c r="AC42" i="5"/>
  <c r="AD42" i="5"/>
  <c r="AE42" i="5"/>
  <c r="AF42" i="5"/>
  <c r="AC43" i="5"/>
  <c r="AD43" i="5"/>
  <c r="AE43" i="5"/>
  <c r="AF43" i="5"/>
  <c r="AC44" i="5"/>
  <c r="AD44" i="5"/>
  <c r="AE44" i="5"/>
  <c r="AF44" i="5"/>
  <c r="AC45" i="5"/>
  <c r="AD45" i="5"/>
  <c r="AE45" i="5"/>
  <c r="AF45" i="5"/>
  <c r="AC46" i="5"/>
  <c r="AD46" i="5"/>
  <c r="AE46" i="5"/>
  <c r="AF46" i="5"/>
  <c r="AC47" i="5"/>
  <c r="AD47" i="5"/>
  <c r="AE47" i="5"/>
  <c r="AF47" i="5"/>
  <c r="AC48" i="5"/>
  <c r="AD48" i="5"/>
  <c r="AE48" i="5"/>
  <c r="AF48" i="5"/>
  <c r="AC49" i="5"/>
  <c r="AD49" i="5"/>
  <c r="AE49" i="5"/>
  <c r="AF49" i="5"/>
  <c r="AC50" i="5"/>
  <c r="AD50" i="5"/>
  <c r="AE50" i="5"/>
  <c r="AF50" i="5"/>
  <c r="AC51" i="5"/>
  <c r="AD51" i="5"/>
  <c r="AE51" i="5"/>
  <c r="AF51" i="5"/>
  <c r="AC52" i="5"/>
  <c r="AD52" i="5"/>
  <c r="AE52" i="5"/>
  <c r="AF52" i="5"/>
  <c r="AC53" i="5"/>
  <c r="AD53" i="5"/>
  <c r="AE53" i="5"/>
  <c r="AF53" i="5"/>
  <c r="AC54" i="5"/>
  <c r="AD54" i="5"/>
  <c r="AE54" i="5"/>
  <c r="AF54" i="5"/>
  <c r="AC55" i="5"/>
  <c r="AD55" i="5"/>
  <c r="AE55" i="5"/>
  <c r="AF55" i="5"/>
  <c r="AC56" i="5"/>
  <c r="AD56" i="5"/>
  <c r="AE56" i="5"/>
  <c r="AF56" i="5"/>
  <c r="AC57" i="5"/>
  <c r="AD57" i="5"/>
  <c r="AE57" i="5"/>
  <c r="AF57" i="5"/>
  <c r="AC58" i="5"/>
  <c r="AD58" i="5"/>
  <c r="AE58" i="5"/>
  <c r="AF58" i="5"/>
  <c r="AC59" i="5"/>
  <c r="AD59" i="5"/>
  <c r="AE59" i="5"/>
  <c r="AF59" i="5"/>
  <c r="AC60" i="5"/>
  <c r="AD60" i="5"/>
  <c r="AE60" i="5"/>
  <c r="AF60" i="5"/>
  <c r="AC61" i="5"/>
  <c r="AD61" i="5"/>
  <c r="AE61" i="5"/>
  <c r="AF61" i="5"/>
  <c r="AC62" i="5"/>
  <c r="AD62" i="5"/>
  <c r="AE62" i="5"/>
  <c r="AF62" i="5"/>
  <c r="AC63" i="5"/>
  <c r="AD63" i="5"/>
  <c r="AE63" i="5"/>
  <c r="AF63" i="5"/>
  <c r="AC64" i="5"/>
  <c r="AD64" i="5"/>
  <c r="AE64" i="5"/>
  <c r="AF64" i="5"/>
  <c r="AC65" i="5"/>
  <c r="AD65" i="5"/>
  <c r="AE65" i="5"/>
  <c r="AF65" i="5"/>
  <c r="AC66" i="5"/>
  <c r="AD66" i="5"/>
  <c r="AE66" i="5"/>
  <c r="AF66" i="5"/>
  <c r="AC67" i="5"/>
  <c r="AD67" i="5"/>
  <c r="AE67" i="5"/>
  <c r="AF67" i="5"/>
  <c r="AC68" i="5"/>
  <c r="AD68" i="5"/>
  <c r="AE68" i="5"/>
  <c r="AF68" i="5"/>
  <c r="AC69" i="5"/>
  <c r="AD69" i="5"/>
  <c r="AE69" i="5"/>
  <c r="AF69" i="5"/>
  <c r="AC70" i="5"/>
  <c r="AD70" i="5"/>
  <c r="AE70" i="5"/>
  <c r="AF70" i="5"/>
  <c r="AC71" i="5"/>
  <c r="AD71" i="5"/>
  <c r="AE71" i="5"/>
  <c r="AF71" i="5"/>
  <c r="AC72" i="5"/>
  <c r="AD72" i="5"/>
  <c r="AE72" i="5"/>
  <c r="AF72" i="5"/>
  <c r="AC73" i="5"/>
  <c r="AD73" i="5"/>
  <c r="AE73" i="5"/>
  <c r="AF73" i="5"/>
  <c r="AC74" i="5"/>
  <c r="AD74" i="5"/>
  <c r="AE74" i="5"/>
  <c r="AF74" i="5"/>
  <c r="AC75" i="5"/>
  <c r="AD75" i="5"/>
  <c r="AE75" i="5"/>
  <c r="AF75" i="5"/>
  <c r="AC76" i="5"/>
  <c r="AD76" i="5"/>
  <c r="AE76" i="5"/>
  <c r="AF76" i="5"/>
  <c r="AC77" i="5"/>
  <c r="AD77" i="5"/>
  <c r="AE77" i="5"/>
  <c r="AF77" i="5"/>
  <c r="AC78" i="5"/>
  <c r="AD78" i="5"/>
  <c r="AE78" i="5"/>
  <c r="AF78" i="5"/>
  <c r="AC79" i="5"/>
  <c r="AD79" i="5"/>
  <c r="AE79" i="5"/>
  <c r="AF79" i="5"/>
  <c r="AC80" i="5"/>
  <c r="AD80" i="5"/>
  <c r="AE80" i="5"/>
  <c r="AF80" i="5"/>
  <c r="AC81" i="5"/>
  <c r="AD81" i="5"/>
  <c r="AE81" i="5"/>
  <c r="AF81" i="5"/>
  <c r="AC82" i="5"/>
  <c r="AD82" i="5"/>
  <c r="AE82" i="5"/>
  <c r="AF82" i="5"/>
  <c r="AC83" i="5"/>
  <c r="AD83" i="5"/>
  <c r="AE83" i="5"/>
  <c r="AF83" i="5"/>
  <c r="AC84" i="5"/>
  <c r="AD84" i="5"/>
  <c r="AE84" i="5"/>
  <c r="AF84" i="5"/>
  <c r="AC85" i="5"/>
  <c r="AD85" i="5"/>
  <c r="AE85" i="5"/>
  <c r="AF85" i="5"/>
  <c r="AC86" i="5"/>
  <c r="AD86" i="5"/>
  <c r="AE86" i="5"/>
  <c r="AF86" i="5"/>
  <c r="AC87" i="5"/>
  <c r="AD87" i="5"/>
  <c r="AE87" i="5"/>
  <c r="AF87" i="5"/>
  <c r="AC88" i="5"/>
  <c r="AD88" i="5"/>
  <c r="AE88" i="5"/>
  <c r="AF88" i="5"/>
  <c r="AC89" i="5"/>
  <c r="AD89" i="5"/>
  <c r="AE89" i="5"/>
  <c r="AF89" i="5"/>
  <c r="AC90" i="5"/>
  <c r="AD90" i="5"/>
  <c r="AE90" i="5"/>
  <c r="AF90" i="5"/>
  <c r="AC91" i="5"/>
  <c r="AD91" i="5"/>
  <c r="AE91" i="5"/>
  <c r="AF91" i="5"/>
  <c r="AC92" i="5"/>
  <c r="AD92" i="5"/>
  <c r="AE92" i="5"/>
  <c r="AF92" i="5"/>
  <c r="AC93" i="5"/>
  <c r="AD93" i="5"/>
  <c r="AE93" i="5"/>
  <c r="AF93" i="5"/>
  <c r="AC94" i="5"/>
  <c r="AD94" i="5"/>
  <c r="AE94" i="5"/>
  <c r="AF94" i="5"/>
  <c r="AC95" i="5"/>
  <c r="AD95" i="5"/>
  <c r="AE95" i="5"/>
  <c r="AF95" i="5"/>
  <c r="AC96" i="5"/>
  <c r="AD96" i="5"/>
  <c r="AE96" i="5"/>
  <c r="AF96" i="5"/>
  <c r="AC97" i="5"/>
  <c r="AD97" i="5"/>
  <c r="AE97" i="5"/>
  <c r="AF97" i="5"/>
  <c r="AC98" i="5"/>
  <c r="AD98" i="5"/>
  <c r="AE98" i="5"/>
  <c r="AF98" i="5"/>
  <c r="AC99" i="5"/>
  <c r="AD99" i="5"/>
  <c r="AE99" i="5"/>
  <c r="AF99" i="5"/>
  <c r="AC100" i="5"/>
  <c r="AD100" i="5"/>
  <c r="AE100" i="5"/>
  <c r="AF100" i="5"/>
  <c r="AC101" i="5"/>
  <c r="AD101" i="5"/>
  <c r="AE101" i="5"/>
  <c r="AF101" i="5"/>
  <c r="AC102" i="5"/>
  <c r="AD102" i="5"/>
  <c r="AE102" i="5"/>
  <c r="AF102" i="5"/>
  <c r="AC103" i="5"/>
  <c r="AD103" i="5"/>
  <c r="AE103" i="5"/>
  <c r="AF103" i="5"/>
  <c r="AC104" i="5"/>
  <c r="AD104" i="5"/>
  <c r="AE104" i="5"/>
  <c r="AF104" i="5"/>
  <c r="AC105" i="5"/>
  <c r="AD105" i="5"/>
  <c r="AE105" i="5"/>
  <c r="AF105" i="5"/>
  <c r="AC106" i="5"/>
  <c r="AD106" i="5"/>
  <c r="AE106" i="5"/>
  <c r="AF106" i="5"/>
  <c r="AC107" i="5"/>
  <c r="AD107" i="5"/>
  <c r="AE107" i="5"/>
  <c r="AF107" i="5"/>
  <c r="AC108" i="5"/>
  <c r="AD108" i="5"/>
  <c r="AE108" i="5"/>
  <c r="AF108" i="5"/>
  <c r="AC109" i="5"/>
  <c r="AD109" i="5"/>
  <c r="AE109" i="5"/>
  <c r="AF109" i="5"/>
  <c r="AC110" i="5"/>
  <c r="AD110" i="5"/>
  <c r="AE110" i="5"/>
  <c r="AF110" i="5"/>
  <c r="AC111" i="5"/>
  <c r="AD111" i="5"/>
  <c r="AE111" i="5"/>
  <c r="AF111" i="5"/>
  <c r="AC112" i="5"/>
  <c r="AD112" i="5"/>
  <c r="AE112" i="5"/>
  <c r="AF112" i="5"/>
  <c r="AC113" i="5"/>
  <c r="AD113" i="5"/>
  <c r="AE113" i="5"/>
  <c r="AF113" i="5"/>
  <c r="AC114" i="5"/>
  <c r="AD114" i="5"/>
  <c r="AE114" i="5"/>
  <c r="AF114" i="5"/>
  <c r="AC115" i="5"/>
  <c r="AD115" i="5"/>
  <c r="AE115" i="5"/>
  <c r="AF115" i="5"/>
  <c r="AC116" i="5"/>
  <c r="AD116" i="5"/>
  <c r="AE116" i="5"/>
  <c r="AF116" i="5"/>
  <c r="AC117" i="5"/>
  <c r="AD117" i="5"/>
  <c r="AE117" i="5"/>
  <c r="AF117" i="5"/>
  <c r="AC118" i="5"/>
  <c r="AD118" i="5"/>
  <c r="AE118" i="5"/>
  <c r="AF118" i="5"/>
  <c r="AC119" i="5"/>
  <c r="AD119" i="5"/>
  <c r="AE119" i="5"/>
  <c r="AF119" i="5"/>
  <c r="AC120" i="5"/>
  <c r="AD120" i="5"/>
  <c r="AE120" i="5"/>
  <c r="AF120" i="5"/>
  <c r="AC121" i="5"/>
  <c r="AD121" i="5"/>
  <c r="AE121" i="5"/>
  <c r="AF121" i="5"/>
  <c r="AC122" i="5"/>
  <c r="AD122" i="5"/>
  <c r="AE122" i="5"/>
  <c r="AF122" i="5"/>
  <c r="AC123" i="5"/>
  <c r="AD123" i="5"/>
  <c r="AE123" i="5"/>
  <c r="AF123" i="5"/>
  <c r="AC124" i="5"/>
  <c r="AD124" i="5"/>
  <c r="AE124" i="5"/>
  <c r="AF124" i="5"/>
  <c r="AC125" i="5"/>
  <c r="AD125" i="5"/>
  <c r="AE125" i="5"/>
  <c r="AF125" i="5"/>
  <c r="AC126" i="5"/>
  <c r="AD126" i="5"/>
  <c r="AE126" i="5"/>
  <c r="AF126" i="5"/>
  <c r="AC127" i="5"/>
  <c r="AD127" i="5"/>
  <c r="AE127" i="5"/>
  <c r="AF127" i="5"/>
  <c r="AC128" i="5"/>
  <c r="AD128" i="5"/>
  <c r="AE128" i="5"/>
  <c r="AF128" i="5"/>
  <c r="AC129" i="5"/>
  <c r="AD129" i="5"/>
  <c r="AE129" i="5"/>
  <c r="AF129" i="5"/>
  <c r="AC130" i="5"/>
  <c r="AD130" i="5"/>
  <c r="AE130" i="5"/>
  <c r="AF130" i="5"/>
  <c r="AC131" i="5"/>
  <c r="AD131" i="5"/>
  <c r="AE131" i="5"/>
  <c r="AF131" i="5"/>
  <c r="AC132" i="5"/>
  <c r="AD132" i="5"/>
  <c r="AE132" i="5"/>
  <c r="AF132" i="5"/>
  <c r="AC133" i="5"/>
  <c r="AD133" i="5"/>
  <c r="AE133" i="5"/>
  <c r="AF133" i="5"/>
  <c r="AC134" i="5"/>
  <c r="AD134" i="5"/>
  <c r="AE134" i="5"/>
  <c r="AF134" i="5"/>
  <c r="AC135" i="5"/>
  <c r="AD135" i="5"/>
  <c r="AE135" i="5"/>
  <c r="AF135" i="5"/>
  <c r="AC136" i="5"/>
  <c r="AD136" i="5"/>
  <c r="AE136" i="5"/>
  <c r="AF136" i="5"/>
  <c r="AC137" i="5"/>
  <c r="AD137" i="5"/>
  <c r="AE137" i="5"/>
  <c r="AF137" i="5"/>
  <c r="AC138" i="5"/>
  <c r="AD138" i="5"/>
  <c r="AE138" i="5"/>
  <c r="AF138" i="5"/>
  <c r="AC139" i="5"/>
  <c r="AD139" i="5"/>
  <c r="AE139" i="5"/>
  <c r="AF139" i="5"/>
  <c r="AC140" i="5"/>
  <c r="AD140" i="5"/>
  <c r="AE140" i="5"/>
  <c r="AF140" i="5"/>
  <c r="AC141" i="5"/>
  <c r="AD141" i="5"/>
  <c r="AE141" i="5"/>
  <c r="AF141" i="5"/>
  <c r="AC142" i="5"/>
  <c r="AD142" i="5"/>
  <c r="AE142" i="5"/>
  <c r="AF142" i="5"/>
  <c r="AC143" i="5"/>
  <c r="AD143" i="5"/>
  <c r="AE143" i="5"/>
  <c r="AF143" i="5"/>
  <c r="AC144" i="5"/>
  <c r="AD144" i="5"/>
  <c r="AE144" i="5"/>
  <c r="AF144" i="5"/>
  <c r="AC145" i="5"/>
  <c r="AD145" i="5"/>
  <c r="AE145" i="5"/>
  <c r="AF145" i="5"/>
  <c r="AC146" i="5"/>
  <c r="AD146" i="5"/>
  <c r="AE146" i="5"/>
  <c r="AF146" i="5"/>
  <c r="AC147" i="5"/>
  <c r="AD147" i="5"/>
  <c r="AE147" i="5"/>
  <c r="AF147" i="5"/>
  <c r="AC148" i="5"/>
  <c r="AD148" i="5"/>
  <c r="AE148" i="5"/>
  <c r="AF148" i="5"/>
  <c r="AC149" i="5"/>
  <c r="AD149" i="5"/>
  <c r="AE149" i="5"/>
  <c r="AF149" i="5"/>
  <c r="AC150" i="5"/>
  <c r="AD150" i="5"/>
  <c r="AE150" i="5"/>
  <c r="AF150" i="5"/>
  <c r="AC151" i="5"/>
  <c r="AD151" i="5"/>
  <c r="AE151" i="5"/>
  <c r="AF151" i="5"/>
  <c r="AC152" i="5"/>
  <c r="AD152" i="5"/>
  <c r="AE152" i="5"/>
  <c r="AF152" i="5"/>
  <c r="AC153" i="5"/>
  <c r="AD153" i="5"/>
  <c r="AE153" i="5"/>
  <c r="AF153" i="5"/>
  <c r="AC154" i="5"/>
  <c r="AD154" i="5"/>
  <c r="AE154" i="5"/>
  <c r="AF154" i="5"/>
  <c r="AC155" i="5"/>
  <c r="AD155" i="5"/>
  <c r="AE155" i="5"/>
  <c r="AF155" i="5"/>
  <c r="AC156" i="5"/>
  <c r="AD156" i="5"/>
  <c r="AE156" i="5"/>
  <c r="AF156" i="5"/>
  <c r="AC157" i="5"/>
  <c r="AD157" i="5"/>
  <c r="AE157" i="5"/>
  <c r="AF157" i="5"/>
  <c r="AC158" i="5"/>
  <c r="AD158" i="5"/>
  <c r="AE158" i="5"/>
  <c r="AF158" i="5"/>
  <c r="AC159" i="5"/>
  <c r="AD159" i="5"/>
  <c r="AE159" i="5"/>
  <c r="AF159" i="5"/>
  <c r="AC161" i="5"/>
  <c r="AD161" i="5"/>
  <c r="AE161" i="5"/>
  <c r="AF161" i="5"/>
  <c r="AC162" i="5"/>
  <c r="AD162" i="5"/>
  <c r="AE162" i="5"/>
  <c r="AF162" i="5"/>
  <c r="AC163" i="5"/>
  <c r="AD163" i="5"/>
  <c r="AE163" i="5"/>
  <c r="AF163" i="5"/>
  <c r="AC164" i="5"/>
  <c r="AD164" i="5"/>
  <c r="AE164" i="5"/>
  <c r="AF164" i="5"/>
  <c r="AC165" i="5"/>
  <c r="AD165" i="5"/>
  <c r="AE165" i="5"/>
  <c r="AF165" i="5"/>
  <c r="AC166" i="5"/>
  <c r="AD166" i="5"/>
  <c r="AE166" i="5"/>
  <c r="AF166" i="5"/>
  <c r="AC167" i="5"/>
  <c r="AD167" i="5"/>
  <c r="AE167" i="5"/>
  <c r="AF167" i="5"/>
  <c r="AC168" i="5"/>
  <c r="AD168" i="5"/>
  <c r="AE168" i="5"/>
  <c r="AF168" i="5"/>
  <c r="AC169" i="5"/>
  <c r="AD169" i="5"/>
  <c r="AE169" i="5"/>
  <c r="AF169" i="5"/>
  <c r="AC170" i="5"/>
  <c r="AD170" i="5"/>
  <c r="AE170" i="5"/>
  <c r="AF170" i="5"/>
  <c r="AC171" i="5"/>
  <c r="AD171" i="5"/>
  <c r="AE171" i="5"/>
  <c r="AF171" i="5"/>
  <c r="AC172" i="5"/>
  <c r="AD172" i="5"/>
  <c r="AE172" i="5"/>
  <c r="AF172" i="5"/>
  <c r="AC173" i="5"/>
  <c r="AD173" i="5"/>
  <c r="AE173" i="5"/>
  <c r="AF173" i="5"/>
  <c r="AC174" i="5"/>
  <c r="AD174" i="5"/>
  <c r="AE174" i="5"/>
  <c r="AF174" i="5"/>
  <c r="AC175" i="5"/>
  <c r="AD175" i="5"/>
  <c r="AE175" i="5"/>
  <c r="AF175" i="5"/>
  <c r="AC176" i="5"/>
  <c r="AD176" i="5"/>
  <c r="AE176" i="5"/>
  <c r="AF176" i="5"/>
  <c r="AC177" i="5"/>
  <c r="AD177" i="5"/>
  <c r="AE177" i="5"/>
  <c r="AF177" i="5"/>
  <c r="AC178" i="5"/>
  <c r="AD178" i="5"/>
  <c r="AE178" i="5"/>
  <c r="AF178" i="5"/>
  <c r="AC179" i="5"/>
  <c r="AD179" i="5"/>
  <c r="AE179" i="5"/>
  <c r="AF179" i="5"/>
  <c r="AC180" i="5"/>
  <c r="AD180" i="5"/>
  <c r="AE180" i="5"/>
  <c r="AF180" i="5"/>
  <c r="AC181" i="5"/>
  <c r="AD181" i="5"/>
  <c r="AE181" i="5"/>
  <c r="AF181" i="5"/>
  <c r="AC182" i="5"/>
  <c r="AD182" i="5"/>
  <c r="AE182" i="5"/>
  <c r="AF182" i="5"/>
  <c r="AC183" i="5"/>
  <c r="AD183" i="5"/>
  <c r="AE183" i="5"/>
  <c r="AF183" i="5"/>
  <c r="AC184" i="5"/>
  <c r="AD184" i="5"/>
  <c r="AE184" i="5"/>
  <c r="AF184" i="5"/>
  <c r="AC185" i="5"/>
  <c r="AD185" i="5"/>
  <c r="AE185" i="5"/>
  <c r="AF185" i="5"/>
  <c r="AC186" i="5"/>
  <c r="AD186" i="5"/>
  <c r="AE186" i="5"/>
  <c r="AF186" i="5"/>
  <c r="AC187" i="5"/>
  <c r="AD187" i="5"/>
  <c r="AE187" i="5"/>
  <c r="AF187" i="5"/>
  <c r="AC188" i="5"/>
  <c r="AD188" i="5"/>
  <c r="AE188" i="5"/>
  <c r="AF188" i="5"/>
  <c r="AC189" i="5"/>
  <c r="AD189" i="5"/>
  <c r="AE189" i="5"/>
  <c r="AF189" i="5"/>
  <c r="AC190" i="5"/>
  <c r="AD190" i="5"/>
  <c r="AE190" i="5"/>
  <c r="AF190" i="5"/>
  <c r="AC191" i="5"/>
  <c r="AD191" i="5"/>
  <c r="AE191" i="5"/>
  <c r="AF191" i="5"/>
  <c r="AC192" i="5"/>
  <c r="AD192" i="5"/>
  <c r="AE192" i="5"/>
  <c r="AF192" i="5"/>
  <c r="AC193" i="5"/>
  <c r="AD193" i="5"/>
  <c r="AE193" i="5"/>
  <c r="AF193" i="5"/>
  <c r="AC194" i="5"/>
  <c r="AD194" i="5"/>
  <c r="AE194" i="5"/>
  <c r="AF194" i="5"/>
  <c r="AC195" i="5"/>
  <c r="AD195" i="5"/>
  <c r="AE195" i="5"/>
  <c r="AF195" i="5"/>
  <c r="AC196" i="5"/>
  <c r="AD196" i="5"/>
  <c r="AE196" i="5"/>
  <c r="AF196" i="5"/>
  <c r="AC197" i="5"/>
  <c r="AD197" i="5"/>
  <c r="AE197" i="5"/>
  <c r="AF197" i="5"/>
  <c r="AC198" i="5"/>
  <c r="AD198" i="5"/>
  <c r="AE198" i="5"/>
  <c r="AF198" i="5"/>
  <c r="AC199" i="5"/>
  <c r="AD199" i="5"/>
  <c r="AE199" i="5"/>
  <c r="AF199" i="5"/>
  <c r="AC200" i="5"/>
  <c r="AD200" i="5"/>
  <c r="AE200" i="5"/>
  <c r="AF200" i="5"/>
  <c r="AC201" i="5"/>
  <c r="AD201" i="5"/>
  <c r="AE201" i="5"/>
  <c r="AF201" i="5"/>
  <c r="AV4" i="5"/>
  <c r="AU4" i="5"/>
  <c r="AT4" i="5"/>
  <c r="AS4" i="5"/>
  <c r="AR4" i="5"/>
  <c r="AP4" i="5"/>
  <c r="AO4" i="5"/>
  <c r="AN4" i="5"/>
  <c r="AM4" i="5"/>
  <c r="AL4" i="5"/>
  <c r="AK4" i="5"/>
  <c r="AJ4" i="5"/>
  <c r="AI4" i="5"/>
  <c r="AH4" i="5"/>
  <c r="AF4" i="5"/>
  <c r="AE4" i="5"/>
  <c r="AD4" i="5"/>
  <c r="AC4" i="5"/>
  <c r="V5" i="5"/>
  <c r="W5" i="5"/>
  <c r="X5" i="5"/>
  <c r="Y5" i="5"/>
  <c r="Z5" i="5"/>
  <c r="V6" i="5"/>
  <c r="W6" i="5"/>
  <c r="AA6" i="5" s="1"/>
  <c r="X6" i="5"/>
  <c r="Y6" i="5"/>
  <c r="Z6" i="5"/>
  <c r="V7" i="5"/>
  <c r="W7" i="5"/>
  <c r="X7" i="5"/>
  <c r="Y7" i="5"/>
  <c r="Z7" i="5"/>
  <c r="V8" i="5"/>
  <c r="W8" i="5"/>
  <c r="X8" i="5"/>
  <c r="AY8" i="5" s="1"/>
  <c r="Y8" i="5"/>
  <c r="Z8" i="5"/>
  <c r="V9" i="5"/>
  <c r="W9" i="5"/>
  <c r="X9" i="5"/>
  <c r="Y9" i="5"/>
  <c r="Z9" i="5"/>
  <c r="V10" i="5"/>
  <c r="W10" i="5"/>
  <c r="X10" i="5"/>
  <c r="Y10" i="5"/>
  <c r="Z10" i="5"/>
  <c r="V11" i="5"/>
  <c r="W11" i="5"/>
  <c r="X11" i="5"/>
  <c r="Y11" i="5"/>
  <c r="Z11" i="5"/>
  <c r="V12" i="5"/>
  <c r="W12" i="5"/>
  <c r="X12" i="5"/>
  <c r="Y12" i="5"/>
  <c r="Z12" i="5"/>
  <c r="V13" i="5"/>
  <c r="W13" i="5"/>
  <c r="AX13" i="5" s="1"/>
  <c r="X13" i="5"/>
  <c r="Y13" i="5"/>
  <c r="Z13" i="5"/>
  <c r="V14" i="5"/>
  <c r="W14" i="5"/>
  <c r="AA14" i="5" s="1"/>
  <c r="X14" i="5"/>
  <c r="Y14" i="5"/>
  <c r="Z14" i="5"/>
  <c r="V15" i="5"/>
  <c r="W15" i="5"/>
  <c r="X15" i="5"/>
  <c r="Y15" i="5"/>
  <c r="AZ15" i="5" s="1"/>
  <c r="Z15" i="5"/>
  <c r="V16" i="5"/>
  <c r="W16" i="5"/>
  <c r="AA16" i="5" s="1"/>
  <c r="X16" i="5"/>
  <c r="Y16" i="5"/>
  <c r="Z16" i="5"/>
  <c r="V17" i="5"/>
  <c r="W17" i="5"/>
  <c r="X17" i="5"/>
  <c r="Y17" i="5"/>
  <c r="Z17" i="5"/>
  <c r="V18" i="5"/>
  <c r="W18" i="5"/>
  <c r="X18" i="5"/>
  <c r="Y18" i="5"/>
  <c r="Z18" i="5"/>
  <c r="V19" i="5"/>
  <c r="W19" i="5"/>
  <c r="X19" i="5"/>
  <c r="Y19" i="5"/>
  <c r="Z19" i="5"/>
  <c r="V20" i="5"/>
  <c r="W20" i="5"/>
  <c r="X20" i="5"/>
  <c r="AY20" i="5" s="1"/>
  <c r="Y20" i="5"/>
  <c r="Z20" i="5"/>
  <c r="V21" i="5"/>
  <c r="W21" i="5"/>
  <c r="X21" i="5"/>
  <c r="Y21" i="5"/>
  <c r="Z21" i="5"/>
  <c r="V23" i="5"/>
  <c r="W23" i="5"/>
  <c r="AX23" i="5" s="1"/>
  <c r="X23" i="5"/>
  <c r="Y23" i="5"/>
  <c r="Z23" i="5"/>
  <c r="V24" i="5"/>
  <c r="W24" i="5"/>
  <c r="X24" i="5"/>
  <c r="Y24" i="5"/>
  <c r="Z24" i="5"/>
  <c r="V25" i="5"/>
  <c r="W25" i="5"/>
  <c r="AA25" i="5" s="1"/>
  <c r="X25" i="5"/>
  <c r="AY25" i="5" s="1"/>
  <c r="Y25" i="5"/>
  <c r="AZ25" i="5" s="1"/>
  <c r="Z25" i="5"/>
  <c r="V26" i="5"/>
  <c r="W26" i="5"/>
  <c r="AA26" i="5" s="1"/>
  <c r="X26" i="5"/>
  <c r="Y26" i="5"/>
  <c r="Z26" i="5"/>
  <c r="V27" i="5"/>
  <c r="W27" i="5"/>
  <c r="X27" i="5"/>
  <c r="Y27" i="5"/>
  <c r="AZ27" i="5" s="1"/>
  <c r="Z27" i="5"/>
  <c r="BA27" i="5" s="1"/>
  <c r="V28" i="5"/>
  <c r="W28" i="5"/>
  <c r="X28" i="5"/>
  <c r="Y28" i="5"/>
  <c r="Z28" i="5"/>
  <c r="V29" i="5"/>
  <c r="W29" i="5"/>
  <c r="X29" i="5"/>
  <c r="Y29" i="5"/>
  <c r="Z29" i="5"/>
  <c r="V30" i="5"/>
  <c r="W30" i="5"/>
  <c r="AA30" i="5" s="1"/>
  <c r="X30" i="5"/>
  <c r="Y30" i="5"/>
  <c r="Z30" i="5"/>
  <c r="V31" i="5"/>
  <c r="W31" i="5"/>
  <c r="X31" i="5"/>
  <c r="Y31" i="5"/>
  <c r="Z31" i="5"/>
  <c r="V32" i="5"/>
  <c r="W32" i="5"/>
  <c r="X32" i="5"/>
  <c r="AY32" i="5" s="1"/>
  <c r="Y32" i="5"/>
  <c r="Z32" i="5"/>
  <c r="V33" i="5"/>
  <c r="W33" i="5"/>
  <c r="X33" i="5"/>
  <c r="Y33" i="5"/>
  <c r="Z33" i="5"/>
  <c r="V34" i="5"/>
  <c r="W34" i="5"/>
  <c r="X34" i="5"/>
  <c r="Y34" i="5"/>
  <c r="Z34" i="5"/>
  <c r="BA34" i="5" s="1"/>
  <c r="V35" i="5"/>
  <c r="W35" i="5"/>
  <c r="X35" i="5"/>
  <c r="AY35" i="5" s="1"/>
  <c r="Y35" i="5"/>
  <c r="Z35" i="5"/>
  <c r="V36" i="5"/>
  <c r="W36" i="5"/>
  <c r="X36" i="5"/>
  <c r="Y36" i="5"/>
  <c r="Z36" i="5"/>
  <c r="V37" i="5"/>
  <c r="W37" i="5"/>
  <c r="AA37" i="5" s="1"/>
  <c r="X37" i="5"/>
  <c r="AY37" i="5" s="1"/>
  <c r="Y37" i="5"/>
  <c r="Z37" i="5"/>
  <c r="V38" i="5"/>
  <c r="W38" i="5"/>
  <c r="AA38" i="5" s="1"/>
  <c r="X38" i="5"/>
  <c r="Y38" i="5"/>
  <c r="Z38" i="5"/>
  <c r="V39" i="5"/>
  <c r="W39" i="5"/>
  <c r="X39" i="5"/>
  <c r="Y39" i="5"/>
  <c r="AZ39" i="5" s="1"/>
  <c r="Z39" i="5"/>
  <c r="BA39" i="5" s="1"/>
  <c r="V40" i="5"/>
  <c r="W40" i="5"/>
  <c r="AA40" i="5" s="1"/>
  <c r="X40" i="5"/>
  <c r="Y40" i="5"/>
  <c r="Z40" i="5"/>
  <c r="V41" i="5"/>
  <c r="W41" i="5"/>
  <c r="X41" i="5"/>
  <c r="Y41" i="5"/>
  <c r="Z41" i="5"/>
  <c r="V42" i="5"/>
  <c r="W42" i="5"/>
  <c r="AX42" i="5" s="1"/>
  <c r="X42" i="5"/>
  <c r="Y42" i="5"/>
  <c r="Z42" i="5"/>
  <c r="V43" i="5"/>
  <c r="W43" i="5"/>
  <c r="X43" i="5"/>
  <c r="Y43" i="5"/>
  <c r="Z43" i="5"/>
  <c r="V44" i="5"/>
  <c r="W44" i="5"/>
  <c r="X44" i="5"/>
  <c r="Y44" i="5"/>
  <c r="Z44" i="5"/>
  <c r="V45" i="5"/>
  <c r="W45" i="5"/>
  <c r="X45" i="5"/>
  <c r="Y45" i="5"/>
  <c r="Z45" i="5"/>
  <c r="V46" i="5"/>
  <c r="W46" i="5"/>
  <c r="X46" i="5"/>
  <c r="Y46" i="5"/>
  <c r="Z46" i="5"/>
  <c r="BA46" i="5" s="1"/>
  <c r="V47" i="5"/>
  <c r="W47" i="5"/>
  <c r="AX47" i="5" s="1"/>
  <c r="X47" i="5"/>
  <c r="Y47" i="5"/>
  <c r="Z47" i="5"/>
  <c r="V48" i="5"/>
  <c r="W48" i="5"/>
  <c r="X48" i="5"/>
  <c r="Y48" i="5"/>
  <c r="Z48" i="5"/>
  <c r="V49" i="5"/>
  <c r="W49" i="5"/>
  <c r="AX49" i="5" s="1"/>
  <c r="X49" i="5"/>
  <c r="AY49" i="5" s="1"/>
  <c r="Y49" i="5"/>
  <c r="Z49" i="5"/>
  <c r="V50" i="5"/>
  <c r="W50" i="5"/>
  <c r="AA50" i="5" s="1"/>
  <c r="X50" i="5"/>
  <c r="Y50" i="5"/>
  <c r="Z50" i="5"/>
  <c r="V51" i="5"/>
  <c r="W51" i="5"/>
  <c r="X51" i="5"/>
  <c r="Y51" i="5"/>
  <c r="AZ51" i="5" s="1"/>
  <c r="Z51" i="5"/>
  <c r="BA51" i="5" s="1"/>
  <c r="V52" i="5"/>
  <c r="W52" i="5"/>
  <c r="X52" i="5"/>
  <c r="Y52" i="5"/>
  <c r="Z52" i="5"/>
  <c r="V53" i="5"/>
  <c r="W53" i="5"/>
  <c r="X53" i="5"/>
  <c r="Y53" i="5"/>
  <c r="Z53" i="5"/>
  <c r="V54" i="5"/>
  <c r="W54" i="5"/>
  <c r="X54" i="5"/>
  <c r="Y54" i="5"/>
  <c r="Z54" i="5"/>
  <c r="V55" i="5"/>
  <c r="W55" i="5"/>
  <c r="X55" i="5"/>
  <c r="Y55" i="5"/>
  <c r="Z55" i="5"/>
  <c r="V56" i="5"/>
  <c r="W56" i="5"/>
  <c r="X56" i="5"/>
  <c r="AY56" i="5" s="1"/>
  <c r="Y56" i="5"/>
  <c r="Z56" i="5"/>
  <c r="V57" i="5"/>
  <c r="W57" i="5"/>
  <c r="X57" i="5"/>
  <c r="Y57" i="5"/>
  <c r="Z57" i="5"/>
  <c r="V58" i="5"/>
  <c r="W58" i="5"/>
  <c r="X58" i="5"/>
  <c r="Y58" i="5"/>
  <c r="Z58" i="5"/>
  <c r="BA58" i="5" s="1"/>
  <c r="V59" i="5"/>
  <c r="W59" i="5"/>
  <c r="AA59" i="5" s="1"/>
  <c r="X59" i="5"/>
  <c r="AY59" i="5" s="1"/>
  <c r="Y59" i="5"/>
  <c r="Z59" i="5"/>
  <c r="V60" i="5"/>
  <c r="W60" i="5"/>
  <c r="X60" i="5"/>
  <c r="Y60" i="5"/>
  <c r="Z60" i="5"/>
  <c r="V61" i="5"/>
  <c r="W61" i="5"/>
  <c r="AX61" i="5" s="1"/>
  <c r="X61" i="5"/>
  <c r="AY61" i="5" s="1"/>
  <c r="Y61" i="5"/>
  <c r="AZ61" i="5" s="1"/>
  <c r="Z61" i="5"/>
  <c r="BA61" i="5" s="1"/>
  <c r="V62" i="5"/>
  <c r="W62" i="5"/>
  <c r="AA62" i="5" s="1"/>
  <c r="X62" i="5"/>
  <c r="Y62" i="5"/>
  <c r="Z62" i="5"/>
  <c r="V63" i="5"/>
  <c r="W63" i="5"/>
  <c r="X63" i="5"/>
  <c r="Y63" i="5"/>
  <c r="AZ63" i="5" s="1"/>
  <c r="Z63" i="5"/>
  <c r="BA63" i="5" s="1"/>
  <c r="V64" i="5"/>
  <c r="W64" i="5"/>
  <c r="X64" i="5"/>
  <c r="Y64" i="5"/>
  <c r="Z64" i="5"/>
  <c r="V65" i="5"/>
  <c r="W65" i="5"/>
  <c r="X65" i="5"/>
  <c r="Y65" i="5"/>
  <c r="Z65" i="5"/>
  <c r="V66" i="5"/>
  <c r="W66" i="5"/>
  <c r="AX66" i="5" s="1"/>
  <c r="X66" i="5"/>
  <c r="Y66" i="5"/>
  <c r="Z66" i="5"/>
  <c r="V67" i="5"/>
  <c r="W67" i="5"/>
  <c r="X67" i="5"/>
  <c r="Y67" i="5"/>
  <c r="Z67" i="5"/>
  <c r="V68" i="5"/>
  <c r="W68" i="5"/>
  <c r="X68" i="5"/>
  <c r="AY68" i="5" s="1"/>
  <c r="Y68" i="5"/>
  <c r="AZ68" i="5" s="1"/>
  <c r="Z68" i="5"/>
  <c r="V69" i="5"/>
  <c r="W69" i="5"/>
  <c r="X69" i="5"/>
  <c r="Y69" i="5"/>
  <c r="Z69" i="5"/>
  <c r="V70" i="5"/>
  <c r="W70" i="5"/>
  <c r="X70" i="5"/>
  <c r="Y70" i="5"/>
  <c r="Z70" i="5"/>
  <c r="BA70" i="5" s="1"/>
  <c r="V71" i="5"/>
  <c r="W71" i="5"/>
  <c r="AA71" i="5" s="1"/>
  <c r="X71" i="5"/>
  <c r="Y71" i="5"/>
  <c r="Z71" i="5"/>
  <c r="V72" i="5"/>
  <c r="W72" i="5"/>
  <c r="X72" i="5"/>
  <c r="Y72" i="5"/>
  <c r="Z72" i="5"/>
  <c r="V73" i="5"/>
  <c r="W73" i="5"/>
  <c r="AX73" i="5" s="1"/>
  <c r="X73" i="5"/>
  <c r="Y73" i="5"/>
  <c r="Z73" i="5"/>
  <c r="BA73" i="5" s="1"/>
  <c r="V74" i="5"/>
  <c r="W74" i="5"/>
  <c r="AA74" i="5" s="1"/>
  <c r="X74" i="5"/>
  <c r="Y74" i="5"/>
  <c r="Z74" i="5"/>
  <c r="V75" i="5"/>
  <c r="W75" i="5"/>
  <c r="X75" i="5"/>
  <c r="Y75" i="5"/>
  <c r="Z75" i="5"/>
  <c r="V76" i="5"/>
  <c r="W76" i="5"/>
  <c r="X76" i="5"/>
  <c r="Y76" i="5"/>
  <c r="Z76" i="5"/>
  <c r="V77" i="5"/>
  <c r="W77" i="5"/>
  <c r="X77" i="5"/>
  <c r="Y77" i="5"/>
  <c r="Z77" i="5"/>
  <c r="V78" i="5"/>
  <c r="W78" i="5"/>
  <c r="AX78" i="5" s="1"/>
  <c r="X78" i="5"/>
  <c r="Y78" i="5"/>
  <c r="AZ78" i="5" s="1"/>
  <c r="Z78" i="5"/>
  <c r="V79" i="5"/>
  <c r="W79" i="5"/>
  <c r="X79" i="5"/>
  <c r="Y79" i="5"/>
  <c r="Z79" i="5"/>
  <c r="V80" i="5"/>
  <c r="W80" i="5"/>
  <c r="X80" i="5"/>
  <c r="AY80" i="5" s="1"/>
  <c r="Y80" i="5"/>
  <c r="AZ80" i="5" s="1"/>
  <c r="Z80" i="5"/>
  <c r="V81" i="5"/>
  <c r="W81" i="5"/>
  <c r="X81" i="5"/>
  <c r="Y81" i="5"/>
  <c r="Z81" i="5"/>
  <c r="V82" i="5"/>
  <c r="W82" i="5"/>
  <c r="X82" i="5"/>
  <c r="Y82" i="5"/>
  <c r="Z82" i="5"/>
  <c r="BA82" i="5" s="1"/>
  <c r="V83" i="5"/>
  <c r="W83" i="5"/>
  <c r="AA83" i="5" s="1"/>
  <c r="X83" i="5"/>
  <c r="Y83" i="5"/>
  <c r="Z83" i="5"/>
  <c r="V84" i="5"/>
  <c r="W84" i="5"/>
  <c r="X84" i="5"/>
  <c r="Y84" i="5"/>
  <c r="Z84" i="5"/>
  <c r="V85" i="5"/>
  <c r="W85" i="5"/>
  <c r="AX85" i="5" s="1"/>
  <c r="X85" i="5"/>
  <c r="AY85" i="5" s="1"/>
  <c r="Y85" i="5"/>
  <c r="Z85" i="5"/>
  <c r="V86" i="5"/>
  <c r="W86" i="5"/>
  <c r="AA86" i="5" s="1"/>
  <c r="X86" i="5"/>
  <c r="Y86" i="5"/>
  <c r="Z86" i="5"/>
  <c r="V87" i="5"/>
  <c r="W87" i="5"/>
  <c r="X87" i="5"/>
  <c r="Y87" i="5"/>
  <c r="AZ87" i="5" s="1"/>
  <c r="Z87" i="5"/>
  <c r="BA87" i="5" s="1"/>
  <c r="V88" i="5"/>
  <c r="W88" i="5"/>
  <c r="X88" i="5"/>
  <c r="Y88" i="5"/>
  <c r="Z88" i="5"/>
  <c r="V89" i="5"/>
  <c r="W89" i="5"/>
  <c r="X89" i="5"/>
  <c r="Y89" i="5"/>
  <c r="Z89" i="5"/>
  <c r="V90" i="5"/>
  <c r="W90" i="5"/>
  <c r="AA90" i="5" s="1"/>
  <c r="X90" i="5"/>
  <c r="Y90" i="5"/>
  <c r="Z90" i="5"/>
  <c r="V91" i="5"/>
  <c r="W91" i="5"/>
  <c r="X91" i="5"/>
  <c r="Y91" i="5"/>
  <c r="Z91" i="5"/>
  <c r="V92" i="5"/>
  <c r="W92" i="5"/>
  <c r="X92" i="5"/>
  <c r="AY92" i="5" s="1"/>
  <c r="Y92" i="5"/>
  <c r="Z92" i="5"/>
  <c r="V93" i="5"/>
  <c r="W93" i="5"/>
  <c r="AA93" i="5" s="1"/>
  <c r="X93" i="5"/>
  <c r="Y93" i="5"/>
  <c r="Z93" i="5"/>
  <c r="V94" i="5"/>
  <c r="W94" i="5"/>
  <c r="X94" i="5"/>
  <c r="Y94" i="5"/>
  <c r="Z94" i="5"/>
  <c r="BA94" i="5" s="1"/>
  <c r="V95" i="5"/>
  <c r="W95" i="5"/>
  <c r="X95" i="5"/>
  <c r="Y95" i="5"/>
  <c r="Z95" i="5"/>
  <c r="V96" i="5"/>
  <c r="W96" i="5"/>
  <c r="X96" i="5"/>
  <c r="Y96" i="5"/>
  <c r="Z96" i="5"/>
  <c r="V97" i="5"/>
  <c r="W97" i="5"/>
  <c r="AA97" i="5" s="1"/>
  <c r="X97" i="5"/>
  <c r="AY97" i="5" s="1"/>
  <c r="Y97" i="5"/>
  <c r="Z97" i="5"/>
  <c r="V98" i="5"/>
  <c r="W98" i="5"/>
  <c r="X98" i="5"/>
  <c r="Y98" i="5"/>
  <c r="Z98" i="5"/>
  <c r="V99" i="5"/>
  <c r="W99" i="5"/>
  <c r="X99" i="5"/>
  <c r="Y99" i="5"/>
  <c r="AZ99" i="5" s="1"/>
  <c r="Z99" i="5"/>
  <c r="V100" i="5"/>
  <c r="W100" i="5"/>
  <c r="AA100" i="5" s="1"/>
  <c r="X100" i="5"/>
  <c r="Y100" i="5"/>
  <c r="Z100" i="5"/>
  <c r="V101" i="5"/>
  <c r="W101" i="5"/>
  <c r="X101" i="5"/>
  <c r="Y101" i="5"/>
  <c r="Z101" i="5"/>
  <c r="V102" i="5"/>
  <c r="W102" i="5"/>
  <c r="X102" i="5"/>
  <c r="Y102" i="5"/>
  <c r="Z102" i="5"/>
  <c r="V103" i="5"/>
  <c r="W103" i="5"/>
  <c r="X103" i="5"/>
  <c r="Y103" i="5"/>
  <c r="Z103" i="5"/>
  <c r="V104" i="5"/>
  <c r="W104" i="5"/>
  <c r="AA104" i="5" s="1"/>
  <c r="X104" i="5"/>
  <c r="AY104" i="5" s="1"/>
  <c r="Y104" i="5"/>
  <c r="Z104" i="5"/>
  <c r="V105" i="5"/>
  <c r="W105" i="5"/>
  <c r="X105" i="5"/>
  <c r="Y105" i="5"/>
  <c r="Z105" i="5"/>
  <c r="V106" i="5"/>
  <c r="W106" i="5"/>
  <c r="X106" i="5"/>
  <c r="Y106" i="5"/>
  <c r="Z106" i="5"/>
  <c r="BA106" i="5" s="1"/>
  <c r="V107" i="5"/>
  <c r="W107" i="5"/>
  <c r="X107" i="5"/>
  <c r="AY107" i="5" s="1"/>
  <c r="Y107" i="5"/>
  <c r="Z107" i="5"/>
  <c r="V108" i="5"/>
  <c r="W108" i="5"/>
  <c r="X108" i="5"/>
  <c r="Y108" i="5"/>
  <c r="Z108" i="5"/>
  <c r="V109" i="5"/>
  <c r="W109" i="5"/>
  <c r="X109" i="5"/>
  <c r="Y109" i="5"/>
  <c r="AZ109" i="5" s="1"/>
  <c r="Z109" i="5"/>
  <c r="BA109" i="5" s="1"/>
  <c r="V110" i="5"/>
  <c r="W110" i="5"/>
  <c r="AA110" i="5" s="1"/>
  <c r="X110" i="5"/>
  <c r="Y110" i="5"/>
  <c r="Z110" i="5"/>
  <c r="V111" i="5"/>
  <c r="W111" i="5"/>
  <c r="X111" i="5"/>
  <c r="Y111" i="5"/>
  <c r="AZ111" i="5" s="1"/>
  <c r="Z111" i="5"/>
  <c r="BA111" i="5" s="1"/>
  <c r="V112" i="5"/>
  <c r="W112" i="5"/>
  <c r="AA112" i="5" s="1"/>
  <c r="X112" i="5"/>
  <c r="Y112" i="5"/>
  <c r="Z112" i="5"/>
  <c r="V113" i="5"/>
  <c r="W113" i="5"/>
  <c r="X113" i="5"/>
  <c r="Y113" i="5"/>
  <c r="Z113" i="5"/>
  <c r="V114" i="5"/>
  <c r="W114" i="5"/>
  <c r="AA114" i="5" s="1"/>
  <c r="X114" i="5"/>
  <c r="Y114" i="5"/>
  <c r="AZ114" i="5" s="1"/>
  <c r="Z114" i="5"/>
  <c r="V115" i="5"/>
  <c r="W115" i="5"/>
  <c r="X115" i="5"/>
  <c r="Y115" i="5"/>
  <c r="Z115" i="5"/>
  <c r="V116" i="5"/>
  <c r="W116" i="5"/>
  <c r="X116" i="5"/>
  <c r="AY116" i="5" s="1"/>
  <c r="Y116" i="5"/>
  <c r="Z116" i="5"/>
  <c r="V117" i="5"/>
  <c r="W117" i="5"/>
  <c r="X117" i="5"/>
  <c r="Y117" i="5"/>
  <c r="Z117" i="5"/>
  <c r="V118" i="5"/>
  <c r="W118" i="5"/>
  <c r="X118" i="5"/>
  <c r="Y118" i="5"/>
  <c r="Z118" i="5"/>
  <c r="BA118" i="5" s="1"/>
  <c r="V119" i="5"/>
  <c r="W119" i="5"/>
  <c r="X119" i="5"/>
  <c r="AY119" i="5" s="1"/>
  <c r="Y119" i="5"/>
  <c r="Z119" i="5"/>
  <c r="V120" i="5"/>
  <c r="W120" i="5"/>
  <c r="X120" i="5"/>
  <c r="Y120" i="5"/>
  <c r="Z120" i="5"/>
  <c r="V121" i="5"/>
  <c r="W121" i="5"/>
  <c r="AA121" i="5" s="1"/>
  <c r="X121" i="5"/>
  <c r="AY121" i="5" s="1"/>
  <c r="Y121" i="5"/>
  <c r="AZ121" i="5" s="1"/>
  <c r="Z121" i="5"/>
  <c r="V122" i="5"/>
  <c r="W122" i="5"/>
  <c r="AA122" i="5" s="1"/>
  <c r="X122" i="5"/>
  <c r="Y122" i="5"/>
  <c r="Z122" i="5"/>
  <c r="V123" i="5"/>
  <c r="W123" i="5"/>
  <c r="X123" i="5"/>
  <c r="Y123" i="5"/>
  <c r="AZ123" i="5" s="1"/>
  <c r="Z123" i="5"/>
  <c r="BA123" i="5" s="1"/>
  <c r="V124" i="5"/>
  <c r="W124" i="5"/>
  <c r="AA124" i="5" s="1"/>
  <c r="X124" i="5"/>
  <c r="Y124" i="5"/>
  <c r="Z124" i="5"/>
  <c r="V125" i="5"/>
  <c r="W125" i="5"/>
  <c r="X125" i="5"/>
  <c r="Y125" i="5"/>
  <c r="Z125" i="5"/>
  <c r="V126" i="5"/>
  <c r="W126" i="5"/>
  <c r="AA126" i="5" s="1"/>
  <c r="X126" i="5"/>
  <c r="AY126" i="5" s="1"/>
  <c r="Y126" i="5"/>
  <c r="Z126" i="5"/>
  <c r="V127" i="5"/>
  <c r="W127" i="5"/>
  <c r="X127" i="5"/>
  <c r="Y127" i="5"/>
  <c r="Z127" i="5"/>
  <c r="V128" i="5"/>
  <c r="W128" i="5"/>
  <c r="AA128" i="5" s="1"/>
  <c r="X128" i="5"/>
  <c r="AY128" i="5" s="1"/>
  <c r="Y128" i="5"/>
  <c r="AZ128" i="5" s="1"/>
  <c r="Z128" i="5"/>
  <c r="V129" i="5"/>
  <c r="W129" i="5"/>
  <c r="AA129" i="5" s="1"/>
  <c r="X129" i="5"/>
  <c r="Y129" i="5"/>
  <c r="Z129" i="5"/>
  <c r="V130" i="5"/>
  <c r="W130" i="5"/>
  <c r="X130" i="5"/>
  <c r="Y130" i="5"/>
  <c r="Z130" i="5"/>
  <c r="BA130" i="5" s="1"/>
  <c r="V131" i="5"/>
  <c r="W131" i="5"/>
  <c r="AA131" i="5" s="1"/>
  <c r="X131" i="5"/>
  <c r="AY131" i="5" s="1"/>
  <c r="Y131" i="5"/>
  <c r="Z131" i="5"/>
  <c r="V132" i="5"/>
  <c r="W132" i="5"/>
  <c r="X132" i="5"/>
  <c r="Y132" i="5"/>
  <c r="Z132" i="5"/>
  <c r="V133" i="5"/>
  <c r="W133" i="5"/>
  <c r="AX133" i="5" s="1"/>
  <c r="X133" i="5"/>
  <c r="AY133" i="5" s="1"/>
  <c r="Y133" i="5"/>
  <c r="AZ133" i="5" s="1"/>
  <c r="Z133" i="5"/>
  <c r="V134" i="5"/>
  <c r="W134" i="5"/>
  <c r="AA134" i="5" s="1"/>
  <c r="X134" i="5"/>
  <c r="Y134" i="5"/>
  <c r="Z134" i="5"/>
  <c r="V135" i="5"/>
  <c r="W135" i="5"/>
  <c r="X135" i="5"/>
  <c r="Y135" i="5"/>
  <c r="AZ135" i="5" s="1"/>
  <c r="Z135" i="5"/>
  <c r="BA135" i="5" s="1"/>
  <c r="V136" i="5"/>
  <c r="W136" i="5"/>
  <c r="AA136" i="5" s="1"/>
  <c r="X136" i="5"/>
  <c r="Y136" i="5"/>
  <c r="Z136" i="5"/>
  <c r="V137" i="5"/>
  <c r="W137" i="5"/>
  <c r="X137" i="5"/>
  <c r="Y137" i="5"/>
  <c r="Z137" i="5"/>
  <c r="V138" i="5"/>
  <c r="W138" i="5"/>
  <c r="AX138" i="5" s="1"/>
  <c r="X138" i="5"/>
  <c r="Y138" i="5"/>
  <c r="Z138" i="5"/>
  <c r="V139" i="5"/>
  <c r="W139" i="5"/>
  <c r="X139" i="5"/>
  <c r="Y139" i="5"/>
  <c r="Z139" i="5"/>
  <c r="V140" i="5"/>
  <c r="W140" i="5"/>
  <c r="X140" i="5"/>
  <c r="Y140" i="5"/>
  <c r="AZ140" i="5" s="1"/>
  <c r="Z140" i="5"/>
  <c r="V141" i="5"/>
  <c r="W141" i="5"/>
  <c r="X141" i="5"/>
  <c r="Y141" i="5"/>
  <c r="Z141" i="5"/>
  <c r="V142" i="5"/>
  <c r="W142" i="5"/>
  <c r="X142" i="5"/>
  <c r="Y142" i="5"/>
  <c r="Z142" i="5"/>
  <c r="BA142" i="5" s="1"/>
  <c r="V143" i="5"/>
  <c r="W143" i="5"/>
  <c r="AA143" i="5" s="1"/>
  <c r="X143" i="5"/>
  <c r="Y143" i="5"/>
  <c r="Z143" i="5"/>
  <c r="V144" i="5"/>
  <c r="W144" i="5"/>
  <c r="X144" i="5"/>
  <c r="Y144" i="5"/>
  <c r="Z144" i="5"/>
  <c r="V145" i="5"/>
  <c r="W145" i="5"/>
  <c r="X145" i="5"/>
  <c r="AY145" i="5" s="1"/>
  <c r="Y145" i="5"/>
  <c r="Z145" i="5"/>
  <c r="V146" i="5"/>
  <c r="W146" i="5"/>
  <c r="AA146" i="5" s="1"/>
  <c r="X146" i="5"/>
  <c r="Y146" i="5"/>
  <c r="Z146" i="5"/>
  <c r="V147" i="5"/>
  <c r="W147" i="5"/>
  <c r="X147" i="5"/>
  <c r="Y147" i="5"/>
  <c r="AZ147" i="5" s="1"/>
  <c r="Z147" i="5"/>
  <c r="BA147" i="5" s="1"/>
  <c r="V148" i="5"/>
  <c r="W148" i="5"/>
  <c r="AA148" i="5" s="1"/>
  <c r="X148" i="5"/>
  <c r="Y148" i="5"/>
  <c r="Z148" i="5"/>
  <c r="V149" i="5"/>
  <c r="W149" i="5"/>
  <c r="X149" i="5"/>
  <c r="Y149" i="5"/>
  <c r="Z149" i="5"/>
  <c r="V150" i="5"/>
  <c r="W150" i="5"/>
  <c r="AX150" i="5" s="1"/>
  <c r="X150" i="5"/>
  <c r="AY150" i="5" s="1"/>
  <c r="Y150" i="5"/>
  <c r="AZ150" i="5" s="1"/>
  <c r="Z150" i="5"/>
  <c r="V151" i="5"/>
  <c r="W151" i="5"/>
  <c r="AA151" i="5" s="1"/>
  <c r="X151" i="5"/>
  <c r="Y151" i="5"/>
  <c r="Z151" i="5"/>
  <c r="V152" i="5"/>
  <c r="W152" i="5"/>
  <c r="AA152" i="5" s="1"/>
  <c r="X152" i="5"/>
  <c r="Y152" i="5"/>
  <c r="Z152" i="5"/>
  <c r="BA152" i="5" s="1"/>
  <c r="V153" i="5"/>
  <c r="W153" i="5"/>
  <c r="X153" i="5"/>
  <c r="Y153" i="5"/>
  <c r="Z153" i="5"/>
  <c r="V154" i="5"/>
  <c r="W154" i="5"/>
  <c r="X154" i="5"/>
  <c r="Y154" i="5"/>
  <c r="Z154" i="5"/>
  <c r="BA154" i="5" s="1"/>
  <c r="V155" i="5"/>
  <c r="W155" i="5"/>
  <c r="AA155" i="5" s="1"/>
  <c r="X155" i="5"/>
  <c r="Y155" i="5"/>
  <c r="Z155" i="5"/>
  <c r="V156" i="5"/>
  <c r="W156" i="5"/>
  <c r="X156" i="5"/>
  <c r="Y156" i="5"/>
  <c r="Z156" i="5"/>
  <c r="V157" i="5"/>
  <c r="W157" i="5"/>
  <c r="AX157" i="5" s="1"/>
  <c r="X157" i="5"/>
  <c r="Y157" i="5"/>
  <c r="Z157" i="5"/>
  <c r="V158" i="5"/>
  <c r="W158" i="5"/>
  <c r="AA158" i="5" s="1"/>
  <c r="X158" i="5"/>
  <c r="Y158" i="5"/>
  <c r="Z158" i="5"/>
  <c r="V159" i="5"/>
  <c r="W159" i="5"/>
  <c r="X159" i="5"/>
  <c r="Y159" i="5"/>
  <c r="AZ159" i="5" s="1"/>
  <c r="Z159" i="5"/>
  <c r="BA159" i="5" s="1"/>
  <c r="V161" i="5"/>
  <c r="W161" i="5"/>
  <c r="X161" i="5"/>
  <c r="Y161" i="5"/>
  <c r="Z161" i="5"/>
  <c r="V162" i="5"/>
  <c r="W162" i="5"/>
  <c r="X162" i="5"/>
  <c r="Y162" i="5"/>
  <c r="Z162" i="5"/>
  <c r="V163" i="5"/>
  <c r="W163" i="5"/>
  <c r="X163" i="5"/>
  <c r="Y163" i="5"/>
  <c r="Z163" i="5"/>
  <c r="V164" i="5"/>
  <c r="W164" i="5"/>
  <c r="X164" i="5"/>
  <c r="Y164" i="5"/>
  <c r="Z164" i="5"/>
  <c r="V165" i="5"/>
  <c r="W165" i="5"/>
  <c r="X165" i="5"/>
  <c r="Y165" i="5"/>
  <c r="Z165" i="5"/>
  <c r="V166" i="5"/>
  <c r="W166" i="5"/>
  <c r="X166" i="5"/>
  <c r="Y166" i="5"/>
  <c r="Z166" i="5"/>
  <c r="V167" i="5"/>
  <c r="W167" i="5"/>
  <c r="X167" i="5"/>
  <c r="Y167" i="5"/>
  <c r="Z167" i="5"/>
  <c r="V168" i="5"/>
  <c r="W168" i="5"/>
  <c r="X168" i="5"/>
  <c r="Y168" i="5"/>
  <c r="Z168" i="5"/>
  <c r="V169" i="5"/>
  <c r="W169" i="5"/>
  <c r="X169" i="5"/>
  <c r="Y169" i="5"/>
  <c r="Z169" i="5"/>
  <c r="V170" i="5"/>
  <c r="W170" i="5"/>
  <c r="AA170" i="5" s="1"/>
  <c r="X170" i="5"/>
  <c r="Y170" i="5"/>
  <c r="Z170" i="5"/>
  <c r="V171" i="5"/>
  <c r="W171" i="5"/>
  <c r="X171" i="5"/>
  <c r="Y171" i="5"/>
  <c r="Z171" i="5"/>
  <c r="V172" i="5"/>
  <c r="W172" i="5"/>
  <c r="AA172" i="5" s="1"/>
  <c r="X172" i="5"/>
  <c r="Y172" i="5"/>
  <c r="Z172" i="5"/>
  <c r="V173" i="5"/>
  <c r="W173" i="5"/>
  <c r="X173" i="5"/>
  <c r="Y173" i="5"/>
  <c r="Z173" i="5"/>
  <c r="V174" i="5"/>
  <c r="W174" i="5"/>
  <c r="X174" i="5"/>
  <c r="Y174" i="5"/>
  <c r="Z174" i="5"/>
  <c r="V175" i="5"/>
  <c r="W175" i="5"/>
  <c r="X175" i="5"/>
  <c r="Y175" i="5"/>
  <c r="Z175" i="5"/>
  <c r="V176" i="5"/>
  <c r="W176" i="5"/>
  <c r="X176" i="5"/>
  <c r="Y176" i="5"/>
  <c r="Z176" i="5"/>
  <c r="V177" i="5"/>
  <c r="W177" i="5"/>
  <c r="X177" i="5"/>
  <c r="Y177" i="5"/>
  <c r="Z177" i="5"/>
  <c r="V178" i="5"/>
  <c r="W178" i="5"/>
  <c r="X178" i="5"/>
  <c r="Y178" i="5"/>
  <c r="Z178" i="5"/>
  <c r="V179" i="5"/>
  <c r="W179" i="5"/>
  <c r="X179" i="5"/>
  <c r="Y179" i="5"/>
  <c r="Z179" i="5"/>
  <c r="V180" i="5"/>
  <c r="W180" i="5"/>
  <c r="X180" i="5"/>
  <c r="Y180" i="5"/>
  <c r="Z180" i="5"/>
  <c r="V181" i="5"/>
  <c r="W181" i="5"/>
  <c r="X181" i="5"/>
  <c r="Y181" i="5"/>
  <c r="Z181" i="5"/>
  <c r="V182" i="5"/>
  <c r="W182" i="5"/>
  <c r="AA182" i="5" s="1"/>
  <c r="X182" i="5"/>
  <c r="Y182" i="5"/>
  <c r="Z182" i="5"/>
  <c r="V183" i="5"/>
  <c r="W183" i="5"/>
  <c r="X183" i="5"/>
  <c r="Y183" i="5"/>
  <c r="Z183" i="5"/>
  <c r="V184" i="5"/>
  <c r="W184" i="5"/>
  <c r="AA184" i="5" s="1"/>
  <c r="X184" i="5"/>
  <c r="Y184" i="5"/>
  <c r="Z184" i="5"/>
  <c r="V185" i="5"/>
  <c r="W185" i="5"/>
  <c r="X185" i="5"/>
  <c r="Y185" i="5"/>
  <c r="Z185" i="5"/>
  <c r="V186" i="5"/>
  <c r="W186" i="5"/>
  <c r="AA186" i="5" s="1"/>
  <c r="X186" i="5"/>
  <c r="Y186" i="5"/>
  <c r="Z186" i="5"/>
  <c r="V187" i="5"/>
  <c r="W187" i="5"/>
  <c r="AA187" i="5" s="1"/>
  <c r="X187" i="5"/>
  <c r="Y187" i="5"/>
  <c r="Z187" i="5"/>
  <c r="V188" i="5"/>
  <c r="W188" i="5"/>
  <c r="AA188" i="5" s="1"/>
  <c r="X188" i="5"/>
  <c r="Y188" i="5"/>
  <c r="Z188" i="5"/>
  <c r="V189" i="5"/>
  <c r="W189" i="5"/>
  <c r="X189" i="5"/>
  <c r="Y189" i="5"/>
  <c r="Z189" i="5"/>
  <c r="V190" i="5"/>
  <c r="W190" i="5"/>
  <c r="X190" i="5"/>
  <c r="Y190" i="5"/>
  <c r="Z190" i="5"/>
  <c r="V191" i="5"/>
  <c r="W191" i="5"/>
  <c r="X191" i="5"/>
  <c r="Y191" i="5"/>
  <c r="Z191" i="5"/>
  <c r="V192" i="5"/>
  <c r="W192" i="5"/>
  <c r="X192" i="5"/>
  <c r="Y192" i="5"/>
  <c r="Z192" i="5"/>
  <c r="V193" i="5"/>
  <c r="W193" i="5"/>
  <c r="X193" i="5"/>
  <c r="Y193" i="5"/>
  <c r="Z193" i="5"/>
  <c r="V194" i="5"/>
  <c r="W194" i="5"/>
  <c r="AA194" i="5" s="1"/>
  <c r="X194" i="5"/>
  <c r="Y194" i="5"/>
  <c r="Z194" i="5"/>
  <c r="V195" i="5"/>
  <c r="W195" i="5"/>
  <c r="X195" i="5"/>
  <c r="Y195" i="5"/>
  <c r="Z195" i="5"/>
  <c r="V196" i="5"/>
  <c r="W196" i="5"/>
  <c r="AA196" i="5" s="1"/>
  <c r="X196" i="5"/>
  <c r="Y196" i="5"/>
  <c r="Z196" i="5"/>
  <c r="V197" i="5"/>
  <c r="W197" i="5"/>
  <c r="X197" i="5"/>
  <c r="Y197" i="5"/>
  <c r="Z197" i="5"/>
  <c r="V198" i="5"/>
  <c r="W198" i="5"/>
  <c r="AA198" i="5" s="1"/>
  <c r="X198" i="5"/>
  <c r="Y198" i="5"/>
  <c r="Z198" i="5"/>
  <c r="V199" i="5"/>
  <c r="W199" i="5"/>
  <c r="X199" i="5"/>
  <c r="Y199" i="5"/>
  <c r="Z199" i="5"/>
  <c r="V200" i="5"/>
  <c r="W200" i="5"/>
  <c r="X200" i="5"/>
  <c r="Y200" i="5"/>
  <c r="Z200" i="5"/>
  <c r="V201" i="5"/>
  <c r="W201" i="5"/>
  <c r="AA201" i="5" s="1"/>
  <c r="X201" i="5"/>
  <c r="Y201" i="5"/>
  <c r="Z201" i="5"/>
  <c r="L5" i="5"/>
  <c r="M5" i="5"/>
  <c r="N5" i="5"/>
  <c r="O5" i="5"/>
  <c r="P5" i="5"/>
  <c r="Q5" i="5"/>
  <c r="R5" i="5"/>
  <c r="S5" i="5"/>
  <c r="T5" i="5"/>
  <c r="L6" i="5"/>
  <c r="M6" i="5"/>
  <c r="N6" i="5"/>
  <c r="O6" i="5"/>
  <c r="P6" i="5"/>
  <c r="Q6" i="5"/>
  <c r="R6" i="5"/>
  <c r="S6" i="5"/>
  <c r="T6" i="5"/>
  <c r="L7" i="5"/>
  <c r="M7" i="5"/>
  <c r="N7" i="5"/>
  <c r="O7" i="5"/>
  <c r="P7" i="5"/>
  <c r="Q7" i="5"/>
  <c r="R7" i="5"/>
  <c r="S7" i="5"/>
  <c r="T7" i="5"/>
  <c r="L8" i="5"/>
  <c r="M8" i="5"/>
  <c r="N8" i="5"/>
  <c r="O8" i="5"/>
  <c r="P8" i="5"/>
  <c r="Q8" i="5"/>
  <c r="R8" i="5"/>
  <c r="S8" i="5"/>
  <c r="T8" i="5"/>
  <c r="L9" i="5"/>
  <c r="M9" i="5"/>
  <c r="N9" i="5"/>
  <c r="O9" i="5"/>
  <c r="P9" i="5"/>
  <c r="Q9" i="5"/>
  <c r="R9" i="5"/>
  <c r="S9" i="5"/>
  <c r="T9" i="5"/>
  <c r="L10" i="5"/>
  <c r="M10" i="5"/>
  <c r="N10" i="5"/>
  <c r="O10" i="5"/>
  <c r="P10" i="5"/>
  <c r="Q10" i="5"/>
  <c r="R10" i="5"/>
  <c r="S10" i="5"/>
  <c r="T10" i="5"/>
  <c r="L11" i="5"/>
  <c r="M11" i="5"/>
  <c r="N11" i="5"/>
  <c r="O11" i="5"/>
  <c r="P11" i="5"/>
  <c r="Q11" i="5"/>
  <c r="R11" i="5"/>
  <c r="S11" i="5"/>
  <c r="T11" i="5"/>
  <c r="L12" i="5"/>
  <c r="M12" i="5"/>
  <c r="N12" i="5"/>
  <c r="O12" i="5"/>
  <c r="P12" i="5"/>
  <c r="Q12" i="5"/>
  <c r="R12" i="5"/>
  <c r="S12" i="5"/>
  <c r="T12" i="5"/>
  <c r="L13" i="5"/>
  <c r="M13" i="5"/>
  <c r="N13" i="5"/>
  <c r="O13" i="5"/>
  <c r="P13" i="5"/>
  <c r="Q13" i="5"/>
  <c r="R13" i="5"/>
  <c r="S13" i="5"/>
  <c r="T13" i="5"/>
  <c r="L14" i="5"/>
  <c r="M14" i="5"/>
  <c r="N14" i="5"/>
  <c r="O14" i="5"/>
  <c r="P14" i="5"/>
  <c r="Q14" i="5"/>
  <c r="R14" i="5"/>
  <c r="S14" i="5"/>
  <c r="T14" i="5"/>
  <c r="L15" i="5"/>
  <c r="M15" i="5"/>
  <c r="N15" i="5"/>
  <c r="O15" i="5"/>
  <c r="P15" i="5"/>
  <c r="Q15" i="5"/>
  <c r="R15" i="5"/>
  <c r="S15" i="5"/>
  <c r="T15" i="5"/>
  <c r="L16" i="5"/>
  <c r="M16" i="5"/>
  <c r="N16" i="5"/>
  <c r="O16" i="5"/>
  <c r="P16" i="5"/>
  <c r="Q16" i="5"/>
  <c r="R16" i="5"/>
  <c r="U16" i="5" s="1"/>
  <c r="S16" i="5"/>
  <c r="T16" i="5"/>
  <c r="L17" i="5"/>
  <c r="M17" i="5"/>
  <c r="N17" i="5"/>
  <c r="O17" i="5"/>
  <c r="P17" i="5"/>
  <c r="Q17" i="5"/>
  <c r="R17" i="5"/>
  <c r="S17" i="5"/>
  <c r="T17" i="5"/>
  <c r="L18" i="5"/>
  <c r="M18" i="5"/>
  <c r="N18" i="5"/>
  <c r="O18" i="5"/>
  <c r="P18" i="5"/>
  <c r="Q18" i="5"/>
  <c r="R18" i="5"/>
  <c r="S18" i="5"/>
  <c r="T18" i="5"/>
  <c r="L19" i="5"/>
  <c r="M19" i="5"/>
  <c r="N19" i="5"/>
  <c r="O19" i="5"/>
  <c r="P19" i="5"/>
  <c r="Q19" i="5"/>
  <c r="R19" i="5"/>
  <c r="S19" i="5"/>
  <c r="T19" i="5"/>
  <c r="L20" i="5"/>
  <c r="M20" i="5"/>
  <c r="N20" i="5"/>
  <c r="O20" i="5"/>
  <c r="P20" i="5"/>
  <c r="Q20" i="5"/>
  <c r="R20" i="5"/>
  <c r="U20" i="5" s="1"/>
  <c r="S20" i="5"/>
  <c r="T20" i="5"/>
  <c r="L21" i="5"/>
  <c r="M21" i="5"/>
  <c r="N21" i="5"/>
  <c r="O21" i="5"/>
  <c r="P21" i="5"/>
  <c r="Q21" i="5"/>
  <c r="R21" i="5"/>
  <c r="S21" i="5"/>
  <c r="T21" i="5"/>
  <c r="L23" i="5"/>
  <c r="M23" i="5"/>
  <c r="N23" i="5"/>
  <c r="O23" i="5"/>
  <c r="P23" i="5"/>
  <c r="Q23" i="5"/>
  <c r="R23" i="5"/>
  <c r="S23" i="5"/>
  <c r="T23" i="5"/>
  <c r="L24" i="5"/>
  <c r="M24" i="5"/>
  <c r="N24" i="5"/>
  <c r="O24" i="5"/>
  <c r="P24" i="5"/>
  <c r="Q24" i="5"/>
  <c r="R24" i="5"/>
  <c r="S24" i="5"/>
  <c r="T24" i="5"/>
  <c r="L25" i="5"/>
  <c r="M25" i="5"/>
  <c r="N25" i="5"/>
  <c r="O25" i="5"/>
  <c r="P25" i="5"/>
  <c r="Q25" i="5"/>
  <c r="R25" i="5"/>
  <c r="S25" i="5"/>
  <c r="T25" i="5"/>
  <c r="L26" i="5"/>
  <c r="M26" i="5"/>
  <c r="N26" i="5"/>
  <c r="O26" i="5"/>
  <c r="P26" i="5"/>
  <c r="Q26" i="5"/>
  <c r="R26" i="5"/>
  <c r="S26" i="5"/>
  <c r="T26" i="5"/>
  <c r="L27" i="5"/>
  <c r="M27" i="5"/>
  <c r="N27" i="5"/>
  <c r="O27" i="5"/>
  <c r="P27" i="5"/>
  <c r="Q27" i="5"/>
  <c r="R27" i="5"/>
  <c r="S27" i="5"/>
  <c r="T27" i="5"/>
  <c r="L28" i="5"/>
  <c r="M28" i="5"/>
  <c r="N28" i="5"/>
  <c r="O28" i="5"/>
  <c r="P28" i="5"/>
  <c r="Q28" i="5"/>
  <c r="R28" i="5"/>
  <c r="U28" i="5" s="1"/>
  <c r="S28" i="5"/>
  <c r="T28" i="5"/>
  <c r="L29" i="5"/>
  <c r="M29" i="5"/>
  <c r="N29" i="5"/>
  <c r="O29" i="5"/>
  <c r="P29" i="5"/>
  <c r="Q29" i="5"/>
  <c r="R29" i="5"/>
  <c r="S29" i="5"/>
  <c r="T29" i="5"/>
  <c r="L30" i="5"/>
  <c r="M30" i="5"/>
  <c r="N30" i="5"/>
  <c r="O30" i="5"/>
  <c r="P30" i="5"/>
  <c r="Q30" i="5"/>
  <c r="R30" i="5"/>
  <c r="S30" i="5"/>
  <c r="T30" i="5"/>
  <c r="L31" i="5"/>
  <c r="M31" i="5"/>
  <c r="N31" i="5"/>
  <c r="O31" i="5"/>
  <c r="P31" i="5"/>
  <c r="Q31" i="5"/>
  <c r="R31" i="5"/>
  <c r="S31" i="5"/>
  <c r="T31" i="5"/>
  <c r="L32" i="5"/>
  <c r="M32" i="5"/>
  <c r="N32" i="5"/>
  <c r="O32" i="5"/>
  <c r="P32" i="5"/>
  <c r="Q32" i="5"/>
  <c r="R32" i="5"/>
  <c r="S32" i="5"/>
  <c r="T32" i="5"/>
  <c r="L33" i="5"/>
  <c r="M33" i="5"/>
  <c r="N33" i="5"/>
  <c r="O33" i="5"/>
  <c r="P33" i="5"/>
  <c r="Q33" i="5"/>
  <c r="R33" i="5"/>
  <c r="S33" i="5"/>
  <c r="T33" i="5"/>
  <c r="L34" i="5"/>
  <c r="M34" i="5"/>
  <c r="N34" i="5"/>
  <c r="O34" i="5"/>
  <c r="P34" i="5"/>
  <c r="Q34" i="5"/>
  <c r="R34" i="5"/>
  <c r="S34" i="5"/>
  <c r="T34" i="5"/>
  <c r="L35" i="5"/>
  <c r="M35" i="5"/>
  <c r="N35" i="5"/>
  <c r="O35" i="5"/>
  <c r="P35" i="5"/>
  <c r="Q35" i="5"/>
  <c r="R35" i="5"/>
  <c r="S35" i="5"/>
  <c r="T35" i="5"/>
  <c r="L36" i="5"/>
  <c r="M36" i="5"/>
  <c r="N36" i="5"/>
  <c r="O36" i="5"/>
  <c r="P36" i="5"/>
  <c r="Q36" i="5"/>
  <c r="R36" i="5"/>
  <c r="U36" i="5" s="1"/>
  <c r="S36" i="5"/>
  <c r="T36" i="5"/>
  <c r="L37" i="5"/>
  <c r="M37" i="5"/>
  <c r="N37" i="5"/>
  <c r="O37" i="5"/>
  <c r="P37" i="5"/>
  <c r="Q37" i="5"/>
  <c r="R37" i="5"/>
  <c r="S37" i="5"/>
  <c r="T37" i="5"/>
  <c r="L38" i="5"/>
  <c r="M38" i="5"/>
  <c r="N38" i="5"/>
  <c r="O38" i="5"/>
  <c r="P38" i="5"/>
  <c r="Q38" i="5"/>
  <c r="R38" i="5"/>
  <c r="S38" i="5"/>
  <c r="T38" i="5"/>
  <c r="L39" i="5"/>
  <c r="M39" i="5"/>
  <c r="N39" i="5"/>
  <c r="O39" i="5"/>
  <c r="P39" i="5"/>
  <c r="Q39" i="5"/>
  <c r="R39" i="5"/>
  <c r="S39" i="5"/>
  <c r="T39" i="5"/>
  <c r="L40" i="5"/>
  <c r="M40" i="5"/>
  <c r="N40" i="5"/>
  <c r="O40" i="5"/>
  <c r="P40" i="5"/>
  <c r="Q40" i="5"/>
  <c r="R40" i="5"/>
  <c r="S40" i="5"/>
  <c r="T40" i="5"/>
  <c r="L41" i="5"/>
  <c r="M41" i="5"/>
  <c r="N41" i="5"/>
  <c r="O41" i="5"/>
  <c r="P41" i="5"/>
  <c r="Q41" i="5"/>
  <c r="R41" i="5"/>
  <c r="S41" i="5"/>
  <c r="T41" i="5"/>
  <c r="L42" i="5"/>
  <c r="M42" i="5"/>
  <c r="N42" i="5"/>
  <c r="O42" i="5"/>
  <c r="P42" i="5"/>
  <c r="Q42" i="5"/>
  <c r="R42" i="5"/>
  <c r="S42" i="5"/>
  <c r="T42" i="5"/>
  <c r="L43" i="5"/>
  <c r="M43" i="5"/>
  <c r="N43" i="5"/>
  <c r="O43" i="5"/>
  <c r="P43" i="5"/>
  <c r="Q43" i="5"/>
  <c r="R43" i="5"/>
  <c r="S43" i="5"/>
  <c r="T43" i="5"/>
  <c r="L44" i="5"/>
  <c r="M44" i="5"/>
  <c r="N44" i="5"/>
  <c r="O44" i="5"/>
  <c r="P44" i="5"/>
  <c r="Q44" i="5"/>
  <c r="R44" i="5"/>
  <c r="S44" i="5"/>
  <c r="T44" i="5"/>
  <c r="L45" i="5"/>
  <c r="M45" i="5"/>
  <c r="N45" i="5"/>
  <c r="O45" i="5"/>
  <c r="P45" i="5"/>
  <c r="Q45" i="5"/>
  <c r="R45" i="5"/>
  <c r="S45" i="5"/>
  <c r="T45" i="5"/>
  <c r="L46" i="5"/>
  <c r="M46" i="5"/>
  <c r="N46" i="5"/>
  <c r="O46" i="5"/>
  <c r="P46" i="5"/>
  <c r="Q46" i="5"/>
  <c r="R46" i="5"/>
  <c r="S46" i="5"/>
  <c r="T46" i="5"/>
  <c r="L47" i="5"/>
  <c r="M47" i="5"/>
  <c r="N47" i="5"/>
  <c r="O47" i="5"/>
  <c r="P47" i="5"/>
  <c r="Q47" i="5"/>
  <c r="R47" i="5"/>
  <c r="S47" i="5"/>
  <c r="T47" i="5"/>
  <c r="L48" i="5"/>
  <c r="M48" i="5"/>
  <c r="N48" i="5"/>
  <c r="O48" i="5"/>
  <c r="P48" i="5"/>
  <c r="Q48" i="5"/>
  <c r="R48" i="5"/>
  <c r="U48" i="5" s="1"/>
  <c r="S48" i="5"/>
  <c r="T48" i="5"/>
  <c r="L49" i="5"/>
  <c r="M49" i="5"/>
  <c r="N49" i="5"/>
  <c r="O49" i="5"/>
  <c r="P49" i="5"/>
  <c r="Q49" i="5"/>
  <c r="R49" i="5"/>
  <c r="S49" i="5"/>
  <c r="T49" i="5"/>
  <c r="L50" i="5"/>
  <c r="M50" i="5"/>
  <c r="N50" i="5"/>
  <c r="O50" i="5"/>
  <c r="P50" i="5"/>
  <c r="Q50" i="5"/>
  <c r="R50" i="5"/>
  <c r="S50" i="5"/>
  <c r="T50" i="5"/>
  <c r="L51" i="5"/>
  <c r="M51" i="5"/>
  <c r="N51" i="5"/>
  <c r="O51" i="5"/>
  <c r="P51" i="5"/>
  <c r="Q51" i="5"/>
  <c r="R51" i="5"/>
  <c r="S51" i="5"/>
  <c r="T51" i="5"/>
  <c r="L52" i="5"/>
  <c r="M52" i="5"/>
  <c r="N52" i="5"/>
  <c r="O52" i="5"/>
  <c r="P52" i="5"/>
  <c r="Q52" i="5"/>
  <c r="R52" i="5"/>
  <c r="S52" i="5"/>
  <c r="T52" i="5"/>
  <c r="L53" i="5"/>
  <c r="M53" i="5"/>
  <c r="N53" i="5"/>
  <c r="O53" i="5"/>
  <c r="P53" i="5"/>
  <c r="Q53" i="5"/>
  <c r="R53" i="5"/>
  <c r="S53" i="5"/>
  <c r="U53" i="5" s="1"/>
  <c r="T53" i="5"/>
  <c r="L54" i="5"/>
  <c r="M54" i="5"/>
  <c r="N54" i="5"/>
  <c r="O54" i="5"/>
  <c r="P54" i="5"/>
  <c r="Q54" i="5"/>
  <c r="R54" i="5"/>
  <c r="S54" i="5"/>
  <c r="T54" i="5"/>
  <c r="L55" i="5"/>
  <c r="M55" i="5"/>
  <c r="N55" i="5"/>
  <c r="O55" i="5"/>
  <c r="P55" i="5"/>
  <c r="Q55" i="5"/>
  <c r="R55" i="5"/>
  <c r="S55" i="5"/>
  <c r="T55" i="5"/>
  <c r="L56" i="5"/>
  <c r="M56" i="5"/>
  <c r="N56" i="5"/>
  <c r="O56" i="5"/>
  <c r="P56" i="5"/>
  <c r="Q56" i="5"/>
  <c r="R56" i="5"/>
  <c r="S56" i="5"/>
  <c r="T56" i="5"/>
  <c r="L57" i="5"/>
  <c r="M57" i="5"/>
  <c r="N57" i="5"/>
  <c r="O57" i="5"/>
  <c r="P57" i="5"/>
  <c r="Q57" i="5"/>
  <c r="R57" i="5"/>
  <c r="S57" i="5"/>
  <c r="T57" i="5"/>
  <c r="L58" i="5"/>
  <c r="M58" i="5"/>
  <c r="N58" i="5"/>
  <c r="O58" i="5"/>
  <c r="P58" i="5"/>
  <c r="Q58" i="5"/>
  <c r="R58" i="5"/>
  <c r="S58" i="5"/>
  <c r="T58" i="5"/>
  <c r="L59" i="5"/>
  <c r="M59" i="5"/>
  <c r="N59" i="5"/>
  <c r="O59" i="5"/>
  <c r="P59" i="5"/>
  <c r="Q59" i="5"/>
  <c r="R59" i="5"/>
  <c r="S59" i="5"/>
  <c r="T59" i="5"/>
  <c r="L60" i="5"/>
  <c r="M60" i="5"/>
  <c r="N60" i="5"/>
  <c r="O60" i="5"/>
  <c r="P60" i="5"/>
  <c r="Q60" i="5"/>
  <c r="R60" i="5"/>
  <c r="S60" i="5"/>
  <c r="T60" i="5"/>
  <c r="L61" i="5"/>
  <c r="M61" i="5"/>
  <c r="N61" i="5"/>
  <c r="O61" i="5"/>
  <c r="P61" i="5"/>
  <c r="Q61" i="5"/>
  <c r="R61" i="5"/>
  <c r="S61" i="5"/>
  <c r="T61" i="5"/>
  <c r="L62" i="5"/>
  <c r="M62" i="5"/>
  <c r="N62" i="5"/>
  <c r="O62" i="5"/>
  <c r="P62" i="5"/>
  <c r="Q62" i="5"/>
  <c r="R62" i="5"/>
  <c r="S62" i="5"/>
  <c r="T62" i="5"/>
  <c r="L63" i="5"/>
  <c r="M63" i="5"/>
  <c r="N63" i="5"/>
  <c r="O63" i="5"/>
  <c r="P63" i="5"/>
  <c r="Q63" i="5"/>
  <c r="R63" i="5"/>
  <c r="S63" i="5"/>
  <c r="T63" i="5"/>
  <c r="L64" i="5"/>
  <c r="M64" i="5"/>
  <c r="N64" i="5"/>
  <c r="O64" i="5"/>
  <c r="P64" i="5"/>
  <c r="Q64" i="5"/>
  <c r="R64" i="5"/>
  <c r="U64" i="5" s="1"/>
  <c r="S64" i="5"/>
  <c r="T64" i="5"/>
  <c r="L65" i="5"/>
  <c r="M65" i="5"/>
  <c r="N65" i="5"/>
  <c r="O65" i="5"/>
  <c r="P65" i="5"/>
  <c r="Q65" i="5"/>
  <c r="R65" i="5"/>
  <c r="S65" i="5"/>
  <c r="T65" i="5"/>
  <c r="L66" i="5"/>
  <c r="M66" i="5"/>
  <c r="N66" i="5"/>
  <c r="O66" i="5"/>
  <c r="P66" i="5"/>
  <c r="Q66" i="5"/>
  <c r="R66" i="5"/>
  <c r="S66" i="5"/>
  <c r="T66" i="5"/>
  <c r="L67" i="5"/>
  <c r="M67" i="5"/>
  <c r="N67" i="5"/>
  <c r="O67" i="5"/>
  <c r="P67" i="5"/>
  <c r="Q67" i="5"/>
  <c r="R67" i="5"/>
  <c r="S67" i="5"/>
  <c r="T67" i="5"/>
  <c r="L68" i="5"/>
  <c r="M68" i="5"/>
  <c r="N68" i="5"/>
  <c r="O68" i="5"/>
  <c r="P68" i="5"/>
  <c r="Q68" i="5"/>
  <c r="R68" i="5"/>
  <c r="U68" i="5" s="1"/>
  <c r="S68" i="5"/>
  <c r="T68" i="5"/>
  <c r="L69" i="5"/>
  <c r="M69" i="5"/>
  <c r="N69" i="5"/>
  <c r="O69" i="5"/>
  <c r="P69" i="5"/>
  <c r="Q69" i="5"/>
  <c r="R69" i="5"/>
  <c r="S69" i="5"/>
  <c r="T69" i="5"/>
  <c r="L70" i="5"/>
  <c r="M70" i="5"/>
  <c r="N70" i="5"/>
  <c r="O70" i="5"/>
  <c r="P70" i="5"/>
  <c r="Q70" i="5"/>
  <c r="R70" i="5"/>
  <c r="S70" i="5"/>
  <c r="T70" i="5"/>
  <c r="L71" i="5"/>
  <c r="M71" i="5"/>
  <c r="N71" i="5"/>
  <c r="O71" i="5"/>
  <c r="P71" i="5"/>
  <c r="Q71" i="5"/>
  <c r="R71" i="5"/>
  <c r="S71" i="5"/>
  <c r="T71" i="5"/>
  <c r="L72" i="5"/>
  <c r="M72" i="5"/>
  <c r="N72" i="5"/>
  <c r="O72" i="5"/>
  <c r="P72" i="5"/>
  <c r="Q72" i="5"/>
  <c r="R72" i="5"/>
  <c r="U72" i="5" s="1"/>
  <c r="S72" i="5"/>
  <c r="T72" i="5"/>
  <c r="L73" i="5"/>
  <c r="M73" i="5"/>
  <c r="N73" i="5"/>
  <c r="O73" i="5"/>
  <c r="P73" i="5"/>
  <c r="Q73" i="5"/>
  <c r="R73" i="5"/>
  <c r="S73" i="5"/>
  <c r="T73" i="5"/>
  <c r="L74" i="5"/>
  <c r="M74" i="5"/>
  <c r="N74" i="5"/>
  <c r="O74" i="5"/>
  <c r="P74" i="5"/>
  <c r="Q74" i="5"/>
  <c r="R74" i="5"/>
  <c r="S74" i="5"/>
  <c r="T74" i="5"/>
  <c r="L75" i="5"/>
  <c r="M75" i="5"/>
  <c r="N75" i="5"/>
  <c r="O75" i="5"/>
  <c r="P75" i="5"/>
  <c r="Q75" i="5"/>
  <c r="R75" i="5"/>
  <c r="S75" i="5"/>
  <c r="T75" i="5"/>
  <c r="L76" i="5"/>
  <c r="M76" i="5"/>
  <c r="N76" i="5"/>
  <c r="O76" i="5"/>
  <c r="P76" i="5"/>
  <c r="Q76" i="5"/>
  <c r="R76" i="5"/>
  <c r="U76" i="5" s="1"/>
  <c r="S76" i="5"/>
  <c r="T76" i="5"/>
  <c r="L77" i="5"/>
  <c r="M77" i="5"/>
  <c r="N77" i="5"/>
  <c r="O77" i="5"/>
  <c r="P77" i="5"/>
  <c r="Q77" i="5"/>
  <c r="R77" i="5"/>
  <c r="S77" i="5"/>
  <c r="T77" i="5"/>
  <c r="L78" i="5"/>
  <c r="M78" i="5"/>
  <c r="N78" i="5"/>
  <c r="O78" i="5"/>
  <c r="P78" i="5"/>
  <c r="Q78" i="5"/>
  <c r="R78" i="5"/>
  <c r="S78" i="5"/>
  <c r="T78" i="5"/>
  <c r="L79" i="5"/>
  <c r="M79" i="5"/>
  <c r="N79" i="5"/>
  <c r="O79" i="5"/>
  <c r="P79" i="5"/>
  <c r="Q79" i="5"/>
  <c r="R79" i="5"/>
  <c r="S79" i="5"/>
  <c r="T79" i="5"/>
  <c r="L80" i="5"/>
  <c r="M80" i="5"/>
  <c r="N80" i="5"/>
  <c r="O80" i="5"/>
  <c r="P80" i="5"/>
  <c r="Q80" i="5"/>
  <c r="R80" i="5"/>
  <c r="U80" i="5" s="1"/>
  <c r="S80" i="5"/>
  <c r="T80" i="5"/>
  <c r="L81" i="5"/>
  <c r="M81" i="5"/>
  <c r="N81" i="5"/>
  <c r="O81" i="5"/>
  <c r="P81" i="5"/>
  <c r="Q81" i="5"/>
  <c r="R81" i="5"/>
  <c r="S81" i="5"/>
  <c r="T81" i="5"/>
  <c r="L82" i="5"/>
  <c r="M82" i="5"/>
  <c r="N82" i="5"/>
  <c r="O82" i="5"/>
  <c r="P82" i="5"/>
  <c r="Q82" i="5"/>
  <c r="R82" i="5"/>
  <c r="S82" i="5"/>
  <c r="T82" i="5"/>
  <c r="L83" i="5"/>
  <c r="M83" i="5"/>
  <c r="N83" i="5"/>
  <c r="O83" i="5"/>
  <c r="P83" i="5"/>
  <c r="Q83" i="5"/>
  <c r="R83" i="5"/>
  <c r="S83" i="5"/>
  <c r="T83" i="5"/>
  <c r="L84" i="5"/>
  <c r="M84" i="5"/>
  <c r="N84" i="5"/>
  <c r="O84" i="5"/>
  <c r="P84" i="5"/>
  <c r="Q84" i="5"/>
  <c r="R84" i="5"/>
  <c r="U84" i="5" s="1"/>
  <c r="S84" i="5"/>
  <c r="T84" i="5"/>
  <c r="L85" i="5"/>
  <c r="M85" i="5"/>
  <c r="N85" i="5"/>
  <c r="O85" i="5"/>
  <c r="P85" i="5"/>
  <c r="Q85" i="5"/>
  <c r="R85" i="5"/>
  <c r="S85" i="5"/>
  <c r="T85" i="5"/>
  <c r="L86" i="5"/>
  <c r="M86" i="5"/>
  <c r="N86" i="5"/>
  <c r="O86" i="5"/>
  <c r="P86" i="5"/>
  <c r="Q86" i="5"/>
  <c r="R86" i="5"/>
  <c r="S86" i="5"/>
  <c r="T86" i="5"/>
  <c r="L87" i="5"/>
  <c r="M87" i="5"/>
  <c r="N87" i="5"/>
  <c r="O87" i="5"/>
  <c r="P87" i="5"/>
  <c r="Q87" i="5"/>
  <c r="R87" i="5"/>
  <c r="S87" i="5"/>
  <c r="T87" i="5"/>
  <c r="L88" i="5"/>
  <c r="M88" i="5"/>
  <c r="N88" i="5"/>
  <c r="O88" i="5"/>
  <c r="P88" i="5"/>
  <c r="Q88" i="5"/>
  <c r="R88" i="5"/>
  <c r="U88" i="5" s="1"/>
  <c r="S88" i="5"/>
  <c r="T88" i="5"/>
  <c r="L89" i="5"/>
  <c r="M89" i="5"/>
  <c r="N89" i="5"/>
  <c r="O89" i="5"/>
  <c r="P89" i="5"/>
  <c r="Q89" i="5"/>
  <c r="R89" i="5"/>
  <c r="S89" i="5"/>
  <c r="T89" i="5"/>
  <c r="L90" i="5"/>
  <c r="M90" i="5"/>
  <c r="N90" i="5"/>
  <c r="O90" i="5"/>
  <c r="P90" i="5"/>
  <c r="Q90" i="5"/>
  <c r="R90" i="5"/>
  <c r="S90" i="5"/>
  <c r="T90" i="5"/>
  <c r="L91" i="5"/>
  <c r="M91" i="5"/>
  <c r="N91" i="5"/>
  <c r="O91" i="5"/>
  <c r="P91" i="5"/>
  <c r="Q91" i="5"/>
  <c r="R91" i="5"/>
  <c r="S91" i="5"/>
  <c r="T91" i="5"/>
  <c r="L92" i="5"/>
  <c r="M92" i="5"/>
  <c r="N92" i="5"/>
  <c r="O92" i="5"/>
  <c r="P92" i="5"/>
  <c r="Q92" i="5"/>
  <c r="R92" i="5"/>
  <c r="U92" i="5" s="1"/>
  <c r="S92" i="5"/>
  <c r="T92" i="5"/>
  <c r="L93" i="5"/>
  <c r="M93" i="5"/>
  <c r="N93" i="5"/>
  <c r="O93" i="5"/>
  <c r="P93" i="5"/>
  <c r="Q93" i="5"/>
  <c r="R93" i="5"/>
  <c r="S93" i="5"/>
  <c r="T93" i="5"/>
  <c r="L94" i="5"/>
  <c r="M94" i="5"/>
  <c r="N94" i="5"/>
  <c r="O94" i="5"/>
  <c r="P94" i="5"/>
  <c r="Q94" i="5"/>
  <c r="R94" i="5"/>
  <c r="S94" i="5"/>
  <c r="T94" i="5"/>
  <c r="L95" i="5"/>
  <c r="M95" i="5"/>
  <c r="N95" i="5"/>
  <c r="O95" i="5"/>
  <c r="P95" i="5"/>
  <c r="Q95" i="5"/>
  <c r="R95" i="5"/>
  <c r="S95" i="5"/>
  <c r="T95" i="5"/>
  <c r="L96" i="5"/>
  <c r="M96" i="5"/>
  <c r="N96" i="5"/>
  <c r="O96" i="5"/>
  <c r="P96" i="5"/>
  <c r="Q96" i="5"/>
  <c r="R96" i="5"/>
  <c r="U96" i="5" s="1"/>
  <c r="S96" i="5"/>
  <c r="T96" i="5"/>
  <c r="L97" i="5"/>
  <c r="M97" i="5"/>
  <c r="N97" i="5"/>
  <c r="O97" i="5"/>
  <c r="P97" i="5"/>
  <c r="Q97" i="5"/>
  <c r="R97" i="5"/>
  <c r="S97" i="5"/>
  <c r="T97" i="5"/>
  <c r="L98" i="5"/>
  <c r="M98" i="5"/>
  <c r="N98" i="5"/>
  <c r="O98" i="5"/>
  <c r="P98" i="5"/>
  <c r="Q98" i="5"/>
  <c r="R98" i="5"/>
  <c r="S98" i="5"/>
  <c r="U98" i="5" s="1"/>
  <c r="T98" i="5"/>
  <c r="L99" i="5"/>
  <c r="M99" i="5"/>
  <c r="N99" i="5"/>
  <c r="O99" i="5"/>
  <c r="P99" i="5"/>
  <c r="Q99" i="5"/>
  <c r="R99" i="5"/>
  <c r="S99" i="5"/>
  <c r="T99" i="5"/>
  <c r="L100" i="5"/>
  <c r="M100" i="5"/>
  <c r="N100" i="5"/>
  <c r="O100" i="5"/>
  <c r="P100" i="5"/>
  <c r="Q100" i="5"/>
  <c r="R100" i="5"/>
  <c r="U100" i="5" s="1"/>
  <c r="S100" i="5"/>
  <c r="T100" i="5"/>
  <c r="L101" i="5"/>
  <c r="M101" i="5"/>
  <c r="N101" i="5"/>
  <c r="O101" i="5"/>
  <c r="P101" i="5"/>
  <c r="Q101" i="5"/>
  <c r="R101" i="5"/>
  <c r="S101" i="5"/>
  <c r="T101" i="5"/>
  <c r="L102" i="5"/>
  <c r="M102" i="5"/>
  <c r="N102" i="5"/>
  <c r="O102" i="5"/>
  <c r="P102" i="5"/>
  <c r="Q102" i="5"/>
  <c r="R102" i="5"/>
  <c r="S102" i="5"/>
  <c r="T102" i="5"/>
  <c r="L103" i="5"/>
  <c r="M103" i="5"/>
  <c r="N103" i="5"/>
  <c r="O103" i="5"/>
  <c r="P103" i="5"/>
  <c r="Q103" i="5"/>
  <c r="R103" i="5"/>
  <c r="S103" i="5"/>
  <c r="T103" i="5"/>
  <c r="L104" i="5"/>
  <c r="M104" i="5"/>
  <c r="N104" i="5"/>
  <c r="O104" i="5"/>
  <c r="P104" i="5"/>
  <c r="Q104" i="5"/>
  <c r="R104" i="5"/>
  <c r="U104" i="5" s="1"/>
  <c r="S104" i="5"/>
  <c r="T104" i="5"/>
  <c r="L105" i="5"/>
  <c r="M105" i="5"/>
  <c r="N105" i="5"/>
  <c r="O105" i="5"/>
  <c r="P105" i="5"/>
  <c r="Q105" i="5"/>
  <c r="R105" i="5"/>
  <c r="S105" i="5"/>
  <c r="T105" i="5"/>
  <c r="L106" i="5"/>
  <c r="M106" i="5"/>
  <c r="N106" i="5"/>
  <c r="O106" i="5"/>
  <c r="P106" i="5"/>
  <c r="Q106" i="5"/>
  <c r="R106" i="5"/>
  <c r="S106" i="5"/>
  <c r="T106" i="5"/>
  <c r="L107" i="5"/>
  <c r="M107" i="5"/>
  <c r="N107" i="5"/>
  <c r="O107" i="5"/>
  <c r="P107" i="5"/>
  <c r="Q107" i="5"/>
  <c r="R107" i="5"/>
  <c r="S107" i="5"/>
  <c r="T107" i="5"/>
  <c r="L108" i="5"/>
  <c r="M108" i="5"/>
  <c r="N108" i="5"/>
  <c r="O108" i="5"/>
  <c r="P108" i="5"/>
  <c r="Q108" i="5"/>
  <c r="R108" i="5"/>
  <c r="S108" i="5"/>
  <c r="T108" i="5"/>
  <c r="L109" i="5"/>
  <c r="M109" i="5"/>
  <c r="N109" i="5"/>
  <c r="O109" i="5"/>
  <c r="P109" i="5"/>
  <c r="Q109" i="5"/>
  <c r="R109" i="5"/>
  <c r="S109" i="5"/>
  <c r="T109" i="5"/>
  <c r="L110" i="5"/>
  <c r="M110" i="5"/>
  <c r="N110" i="5"/>
  <c r="O110" i="5"/>
  <c r="P110" i="5"/>
  <c r="Q110" i="5"/>
  <c r="R110" i="5"/>
  <c r="S110" i="5"/>
  <c r="T110" i="5"/>
  <c r="L111" i="5"/>
  <c r="M111" i="5"/>
  <c r="N111" i="5"/>
  <c r="O111" i="5"/>
  <c r="P111" i="5"/>
  <c r="Q111" i="5"/>
  <c r="R111" i="5"/>
  <c r="S111" i="5"/>
  <c r="T111" i="5"/>
  <c r="L112" i="5"/>
  <c r="M112" i="5"/>
  <c r="N112" i="5"/>
  <c r="O112" i="5"/>
  <c r="P112" i="5"/>
  <c r="Q112" i="5"/>
  <c r="R112" i="5"/>
  <c r="S112" i="5"/>
  <c r="T112" i="5"/>
  <c r="L113" i="5"/>
  <c r="M113" i="5"/>
  <c r="N113" i="5"/>
  <c r="O113" i="5"/>
  <c r="P113" i="5"/>
  <c r="Q113" i="5"/>
  <c r="R113" i="5"/>
  <c r="S113" i="5"/>
  <c r="T113" i="5"/>
  <c r="L114" i="5"/>
  <c r="M114" i="5"/>
  <c r="N114" i="5"/>
  <c r="O114" i="5"/>
  <c r="P114" i="5"/>
  <c r="Q114" i="5"/>
  <c r="R114" i="5"/>
  <c r="S114" i="5"/>
  <c r="T114" i="5"/>
  <c r="L115" i="5"/>
  <c r="M115" i="5"/>
  <c r="N115" i="5"/>
  <c r="O115" i="5"/>
  <c r="P115" i="5"/>
  <c r="Q115" i="5"/>
  <c r="R115" i="5"/>
  <c r="S115" i="5"/>
  <c r="T115" i="5"/>
  <c r="L116" i="5"/>
  <c r="M116" i="5"/>
  <c r="N116" i="5"/>
  <c r="O116" i="5"/>
  <c r="P116" i="5"/>
  <c r="Q116" i="5"/>
  <c r="R116" i="5"/>
  <c r="S116" i="5"/>
  <c r="T116" i="5"/>
  <c r="L117" i="5"/>
  <c r="M117" i="5"/>
  <c r="N117" i="5"/>
  <c r="O117" i="5"/>
  <c r="P117" i="5"/>
  <c r="Q117" i="5"/>
  <c r="R117" i="5"/>
  <c r="S117" i="5"/>
  <c r="T117" i="5"/>
  <c r="L118" i="5"/>
  <c r="M118" i="5"/>
  <c r="N118" i="5"/>
  <c r="O118" i="5"/>
  <c r="P118" i="5"/>
  <c r="Q118" i="5"/>
  <c r="R118" i="5"/>
  <c r="S118" i="5"/>
  <c r="T118" i="5"/>
  <c r="L119" i="5"/>
  <c r="M119" i="5"/>
  <c r="N119" i="5"/>
  <c r="O119" i="5"/>
  <c r="P119" i="5"/>
  <c r="Q119" i="5"/>
  <c r="R119" i="5"/>
  <c r="S119" i="5"/>
  <c r="T119" i="5"/>
  <c r="L120" i="5"/>
  <c r="M120" i="5"/>
  <c r="N120" i="5"/>
  <c r="O120" i="5"/>
  <c r="P120" i="5"/>
  <c r="Q120" i="5"/>
  <c r="R120" i="5"/>
  <c r="U120" i="5" s="1"/>
  <c r="S120" i="5"/>
  <c r="T120" i="5"/>
  <c r="L121" i="5"/>
  <c r="M121" i="5"/>
  <c r="N121" i="5"/>
  <c r="O121" i="5"/>
  <c r="P121" i="5"/>
  <c r="Q121" i="5"/>
  <c r="R121" i="5"/>
  <c r="S121" i="5"/>
  <c r="T121" i="5"/>
  <c r="L122" i="5"/>
  <c r="M122" i="5"/>
  <c r="N122" i="5"/>
  <c r="O122" i="5"/>
  <c r="P122" i="5"/>
  <c r="Q122" i="5"/>
  <c r="R122" i="5"/>
  <c r="S122" i="5"/>
  <c r="T122" i="5"/>
  <c r="L123" i="5"/>
  <c r="M123" i="5"/>
  <c r="N123" i="5"/>
  <c r="O123" i="5"/>
  <c r="P123" i="5"/>
  <c r="Q123" i="5"/>
  <c r="R123" i="5"/>
  <c r="S123" i="5"/>
  <c r="T123" i="5"/>
  <c r="L124" i="5"/>
  <c r="M124" i="5"/>
  <c r="N124" i="5"/>
  <c r="O124" i="5"/>
  <c r="P124" i="5"/>
  <c r="Q124" i="5"/>
  <c r="R124" i="5"/>
  <c r="U124" i="5" s="1"/>
  <c r="S124" i="5"/>
  <c r="T124" i="5"/>
  <c r="L125" i="5"/>
  <c r="M125" i="5"/>
  <c r="N125" i="5"/>
  <c r="O125" i="5"/>
  <c r="P125" i="5"/>
  <c r="Q125" i="5"/>
  <c r="R125" i="5"/>
  <c r="S125" i="5"/>
  <c r="T125" i="5"/>
  <c r="L126" i="5"/>
  <c r="M126" i="5"/>
  <c r="N126" i="5"/>
  <c r="O126" i="5"/>
  <c r="P126" i="5"/>
  <c r="Q126" i="5"/>
  <c r="R126" i="5"/>
  <c r="S126" i="5"/>
  <c r="T126" i="5"/>
  <c r="L127" i="5"/>
  <c r="M127" i="5"/>
  <c r="N127" i="5"/>
  <c r="O127" i="5"/>
  <c r="P127" i="5"/>
  <c r="Q127" i="5"/>
  <c r="R127" i="5"/>
  <c r="S127" i="5"/>
  <c r="T127" i="5"/>
  <c r="L128" i="5"/>
  <c r="M128" i="5"/>
  <c r="N128" i="5"/>
  <c r="O128" i="5"/>
  <c r="P128" i="5"/>
  <c r="Q128" i="5"/>
  <c r="R128" i="5"/>
  <c r="U128" i="5" s="1"/>
  <c r="S128" i="5"/>
  <c r="T128" i="5"/>
  <c r="L129" i="5"/>
  <c r="M129" i="5"/>
  <c r="N129" i="5"/>
  <c r="O129" i="5"/>
  <c r="P129" i="5"/>
  <c r="Q129" i="5"/>
  <c r="R129" i="5"/>
  <c r="S129" i="5"/>
  <c r="T129" i="5"/>
  <c r="L130" i="5"/>
  <c r="M130" i="5"/>
  <c r="N130" i="5"/>
  <c r="O130" i="5"/>
  <c r="P130" i="5"/>
  <c r="Q130" i="5"/>
  <c r="R130" i="5"/>
  <c r="S130" i="5"/>
  <c r="T130" i="5"/>
  <c r="L131" i="5"/>
  <c r="M131" i="5"/>
  <c r="N131" i="5"/>
  <c r="O131" i="5"/>
  <c r="P131" i="5"/>
  <c r="Q131" i="5"/>
  <c r="R131" i="5"/>
  <c r="S131" i="5"/>
  <c r="T131" i="5"/>
  <c r="L132" i="5"/>
  <c r="M132" i="5"/>
  <c r="N132" i="5"/>
  <c r="O132" i="5"/>
  <c r="P132" i="5"/>
  <c r="Q132" i="5"/>
  <c r="R132" i="5"/>
  <c r="U132" i="5" s="1"/>
  <c r="S132" i="5"/>
  <c r="T132" i="5"/>
  <c r="L133" i="5"/>
  <c r="M133" i="5"/>
  <c r="N133" i="5"/>
  <c r="O133" i="5"/>
  <c r="P133" i="5"/>
  <c r="Q133" i="5"/>
  <c r="R133" i="5"/>
  <c r="S133" i="5"/>
  <c r="T133" i="5"/>
  <c r="L134" i="5"/>
  <c r="M134" i="5"/>
  <c r="N134" i="5"/>
  <c r="O134" i="5"/>
  <c r="P134" i="5"/>
  <c r="Q134" i="5"/>
  <c r="R134" i="5"/>
  <c r="S134" i="5"/>
  <c r="T134" i="5"/>
  <c r="L135" i="5"/>
  <c r="M135" i="5"/>
  <c r="N135" i="5"/>
  <c r="O135" i="5"/>
  <c r="P135" i="5"/>
  <c r="Q135" i="5"/>
  <c r="R135" i="5"/>
  <c r="S135" i="5"/>
  <c r="T135" i="5"/>
  <c r="L136" i="5"/>
  <c r="M136" i="5"/>
  <c r="N136" i="5"/>
  <c r="O136" i="5"/>
  <c r="P136" i="5"/>
  <c r="Q136" i="5"/>
  <c r="R136" i="5"/>
  <c r="U136" i="5" s="1"/>
  <c r="S136" i="5"/>
  <c r="T136" i="5"/>
  <c r="L137" i="5"/>
  <c r="M137" i="5"/>
  <c r="N137" i="5"/>
  <c r="O137" i="5"/>
  <c r="P137" i="5"/>
  <c r="Q137" i="5"/>
  <c r="R137" i="5"/>
  <c r="S137" i="5"/>
  <c r="T137" i="5"/>
  <c r="L138" i="5"/>
  <c r="M138" i="5"/>
  <c r="N138" i="5"/>
  <c r="O138" i="5"/>
  <c r="P138" i="5"/>
  <c r="Q138" i="5"/>
  <c r="R138" i="5"/>
  <c r="S138" i="5"/>
  <c r="T138" i="5"/>
  <c r="L139" i="5"/>
  <c r="M139" i="5"/>
  <c r="N139" i="5"/>
  <c r="O139" i="5"/>
  <c r="P139" i="5"/>
  <c r="Q139" i="5"/>
  <c r="R139" i="5"/>
  <c r="S139" i="5"/>
  <c r="T139" i="5"/>
  <c r="L140" i="5"/>
  <c r="M140" i="5"/>
  <c r="N140" i="5"/>
  <c r="O140" i="5"/>
  <c r="P140" i="5"/>
  <c r="Q140" i="5"/>
  <c r="R140" i="5"/>
  <c r="U140" i="5" s="1"/>
  <c r="S140" i="5"/>
  <c r="T140" i="5"/>
  <c r="L141" i="5"/>
  <c r="M141" i="5"/>
  <c r="N141" i="5"/>
  <c r="O141" i="5"/>
  <c r="P141" i="5"/>
  <c r="Q141" i="5"/>
  <c r="R141" i="5"/>
  <c r="S141" i="5"/>
  <c r="T141" i="5"/>
  <c r="L142" i="5"/>
  <c r="M142" i="5"/>
  <c r="N142" i="5"/>
  <c r="O142" i="5"/>
  <c r="P142" i="5"/>
  <c r="Q142" i="5"/>
  <c r="R142" i="5"/>
  <c r="S142" i="5"/>
  <c r="T142" i="5"/>
  <c r="L143" i="5"/>
  <c r="M143" i="5"/>
  <c r="N143" i="5"/>
  <c r="O143" i="5"/>
  <c r="P143" i="5"/>
  <c r="Q143" i="5"/>
  <c r="R143" i="5"/>
  <c r="S143" i="5"/>
  <c r="T143" i="5"/>
  <c r="L144" i="5"/>
  <c r="M144" i="5"/>
  <c r="N144" i="5"/>
  <c r="O144" i="5"/>
  <c r="P144" i="5"/>
  <c r="Q144" i="5"/>
  <c r="R144" i="5"/>
  <c r="S144" i="5"/>
  <c r="T144" i="5"/>
  <c r="L145" i="5"/>
  <c r="M145" i="5"/>
  <c r="N145" i="5"/>
  <c r="O145" i="5"/>
  <c r="P145" i="5"/>
  <c r="Q145" i="5"/>
  <c r="R145" i="5"/>
  <c r="S145" i="5"/>
  <c r="T145" i="5"/>
  <c r="L146" i="5"/>
  <c r="M146" i="5"/>
  <c r="N146" i="5"/>
  <c r="O146" i="5"/>
  <c r="P146" i="5"/>
  <c r="Q146" i="5"/>
  <c r="R146" i="5"/>
  <c r="S146" i="5"/>
  <c r="T146" i="5"/>
  <c r="L147" i="5"/>
  <c r="M147" i="5"/>
  <c r="N147" i="5"/>
  <c r="O147" i="5"/>
  <c r="P147" i="5"/>
  <c r="Q147" i="5"/>
  <c r="R147" i="5"/>
  <c r="S147" i="5"/>
  <c r="T147" i="5"/>
  <c r="L148" i="5"/>
  <c r="M148" i="5"/>
  <c r="N148" i="5"/>
  <c r="O148" i="5"/>
  <c r="P148" i="5"/>
  <c r="Q148" i="5"/>
  <c r="R148" i="5"/>
  <c r="S148" i="5"/>
  <c r="T148" i="5"/>
  <c r="L149" i="5"/>
  <c r="M149" i="5"/>
  <c r="N149" i="5"/>
  <c r="O149" i="5"/>
  <c r="P149" i="5"/>
  <c r="Q149" i="5"/>
  <c r="R149" i="5"/>
  <c r="S149" i="5"/>
  <c r="T149" i="5"/>
  <c r="L150" i="5"/>
  <c r="M150" i="5"/>
  <c r="N150" i="5"/>
  <c r="O150" i="5"/>
  <c r="P150" i="5"/>
  <c r="Q150" i="5"/>
  <c r="R150" i="5"/>
  <c r="S150" i="5"/>
  <c r="T150" i="5"/>
  <c r="L151" i="5"/>
  <c r="M151" i="5"/>
  <c r="N151" i="5"/>
  <c r="O151" i="5"/>
  <c r="P151" i="5"/>
  <c r="Q151" i="5"/>
  <c r="R151" i="5"/>
  <c r="U151" i="5" s="1"/>
  <c r="S151" i="5"/>
  <c r="T151" i="5"/>
  <c r="L152" i="5"/>
  <c r="M152" i="5"/>
  <c r="N152" i="5"/>
  <c r="O152" i="5"/>
  <c r="P152" i="5"/>
  <c r="Q152" i="5"/>
  <c r="R152" i="5"/>
  <c r="U152" i="5" s="1"/>
  <c r="S152" i="5"/>
  <c r="T152" i="5"/>
  <c r="L153" i="5"/>
  <c r="M153" i="5"/>
  <c r="N153" i="5"/>
  <c r="O153" i="5"/>
  <c r="P153" i="5"/>
  <c r="Q153" i="5"/>
  <c r="R153" i="5"/>
  <c r="S153" i="5"/>
  <c r="T153" i="5"/>
  <c r="L154" i="5"/>
  <c r="M154" i="5"/>
  <c r="N154" i="5"/>
  <c r="O154" i="5"/>
  <c r="P154" i="5"/>
  <c r="Q154" i="5"/>
  <c r="R154" i="5"/>
  <c r="S154" i="5"/>
  <c r="T154" i="5"/>
  <c r="L155" i="5"/>
  <c r="M155" i="5"/>
  <c r="N155" i="5"/>
  <c r="O155" i="5"/>
  <c r="P155" i="5"/>
  <c r="Q155" i="5"/>
  <c r="R155" i="5"/>
  <c r="S155" i="5"/>
  <c r="T155" i="5"/>
  <c r="L156" i="5"/>
  <c r="M156" i="5"/>
  <c r="N156" i="5"/>
  <c r="O156" i="5"/>
  <c r="P156" i="5"/>
  <c r="Q156" i="5"/>
  <c r="R156" i="5"/>
  <c r="U156" i="5" s="1"/>
  <c r="S156" i="5"/>
  <c r="T156" i="5"/>
  <c r="L157" i="5"/>
  <c r="M157" i="5"/>
  <c r="N157" i="5"/>
  <c r="O157" i="5"/>
  <c r="P157" i="5"/>
  <c r="Q157" i="5"/>
  <c r="R157" i="5"/>
  <c r="S157" i="5"/>
  <c r="T157" i="5"/>
  <c r="L158" i="5"/>
  <c r="M158" i="5"/>
  <c r="N158" i="5"/>
  <c r="O158" i="5"/>
  <c r="P158" i="5"/>
  <c r="Q158" i="5"/>
  <c r="R158" i="5"/>
  <c r="S158" i="5"/>
  <c r="T158" i="5"/>
  <c r="L159" i="5"/>
  <c r="M159" i="5"/>
  <c r="N159" i="5"/>
  <c r="O159" i="5"/>
  <c r="P159" i="5"/>
  <c r="Q159" i="5"/>
  <c r="R159" i="5"/>
  <c r="S159" i="5"/>
  <c r="T159" i="5"/>
  <c r="L161" i="5"/>
  <c r="M161" i="5"/>
  <c r="N161" i="5"/>
  <c r="O161" i="5"/>
  <c r="P161" i="5"/>
  <c r="Q161" i="5"/>
  <c r="R161" i="5"/>
  <c r="S161" i="5"/>
  <c r="T161" i="5"/>
  <c r="L162" i="5"/>
  <c r="M162" i="5"/>
  <c r="N162" i="5"/>
  <c r="O162" i="5"/>
  <c r="P162" i="5"/>
  <c r="Q162" i="5"/>
  <c r="R162" i="5"/>
  <c r="S162" i="5"/>
  <c r="T162" i="5"/>
  <c r="L163" i="5"/>
  <c r="M163" i="5"/>
  <c r="N163" i="5"/>
  <c r="O163" i="5"/>
  <c r="P163" i="5"/>
  <c r="Q163" i="5"/>
  <c r="R163" i="5"/>
  <c r="S163" i="5"/>
  <c r="T163" i="5"/>
  <c r="L164" i="5"/>
  <c r="M164" i="5"/>
  <c r="N164" i="5"/>
  <c r="O164" i="5"/>
  <c r="P164" i="5"/>
  <c r="Q164" i="5"/>
  <c r="R164" i="5"/>
  <c r="S164" i="5"/>
  <c r="T164" i="5"/>
  <c r="L165" i="5"/>
  <c r="M165" i="5"/>
  <c r="N165" i="5"/>
  <c r="O165" i="5"/>
  <c r="P165" i="5"/>
  <c r="Q165" i="5"/>
  <c r="R165" i="5"/>
  <c r="S165" i="5"/>
  <c r="T165" i="5"/>
  <c r="L166" i="5"/>
  <c r="M166" i="5"/>
  <c r="N166" i="5"/>
  <c r="O166" i="5"/>
  <c r="P166" i="5"/>
  <c r="Q166" i="5"/>
  <c r="R166" i="5"/>
  <c r="S166" i="5"/>
  <c r="T166" i="5"/>
  <c r="L167" i="5"/>
  <c r="M167" i="5"/>
  <c r="N167" i="5"/>
  <c r="O167" i="5"/>
  <c r="P167" i="5"/>
  <c r="Q167" i="5"/>
  <c r="R167" i="5"/>
  <c r="S167" i="5"/>
  <c r="T167" i="5"/>
  <c r="L168" i="5"/>
  <c r="M168" i="5"/>
  <c r="N168" i="5"/>
  <c r="O168" i="5"/>
  <c r="P168" i="5"/>
  <c r="Q168" i="5"/>
  <c r="R168" i="5"/>
  <c r="U168" i="5" s="1"/>
  <c r="S168" i="5"/>
  <c r="T168" i="5"/>
  <c r="L169" i="5"/>
  <c r="M169" i="5"/>
  <c r="N169" i="5"/>
  <c r="O169" i="5"/>
  <c r="P169" i="5"/>
  <c r="Q169" i="5"/>
  <c r="R169" i="5"/>
  <c r="S169" i="5"/>
  <c r="U169" i="5" s="1"/>
  <c r="T169" i="5"/>
  <c r="L170" i="5"/>
  <c r="M170" i="5"/>
  <c r="N170" i="5"/>
  <c r="O170" i="5"/>
  <c r="P170" i="5"/>
  <c r="Q170" i="5"/>
  <c r="R170" i="5"/>
  <c r="S170" i="5"/>
  <c r="T170" i="5"/>
  <c r="L171" i="5"/>
  <c r="M171" i="5"/>
  <c r="N171" i="5"/>
  <c r="O171" i="5"/>
  <c r="P171" i="5"/>
  <c r="Q171" i="5"/>
  <c r="R171" i="5"/>
  <c r="S171" i="5"/>
  <c r="T171" i="5"/>
  <c r="L172" i="5"/>
  <c r="M172" i="5"/>
  <c r="N172" i="5"/>
  <c r="O172" i="5"/>
  <c r="P172" i="5"/>
  <c r="Q172" i="5"/>
  <c r="R172" i="5"/>
  <c r="U172" i="5" s="1"/>
  <c r="S172" i="5"/>
  <c r="T172" i="5"/>
  <c r="L173" i="5"/>
  <c r="M173" i="5"/>
  <c r="N173" i="5"/>
  <c r="O173" i="5"/>
  <c r="P173" i="5"/>
  <c r="Q173" i="5"/>
  <c r="R173" i="5"/>
  <c r="S173" i="5"/>
  <c r="T173" i="5"/>
  <c r="L174" i="5"/>
  <c r="M174" i="5"/>
  <c r="N174" i="5"/>
  <c r="O174" i="5"/>
  <c r="P174" i="5"/>
  <c r="Q174" i="5"/>
  <c r="R174" i="5"/>
  <c r="S174" i="5"/>
  <c r="T174" i="5"/>
  <c r="L175" i="5"/>
  <c r="M175" i="5"/>
  <c r="N175" i="5"/>
  <c r="O175" i="5"/>
  <c r="P175" i="5"/>
  <c r="Q175" i="5"/>
  <c r="R175" i="5"/>
  <c r="S175" i="5"/>
  <c r="T175" i="5"/>
  <c r="L176" i="5"/>
  <c r="M176" i="5"/>
  <c r="N176" i="5"/>
  <c r="O176" i="5"/>
  <c r="P176" i="5"/>
  <c r="Q176" i="5"/>
  <c r="R176" i="5"/>
  <c r="U176" i="5" s="1"/>
  <c r="S176" i="5"/>
  <c r="T176" i="5"/>
  <c r="L177" i="5"/>
  <c r="M177" i="5"/>
  <c r="N177" i="5"/>
  <c r="O177" i="5"/>
  <c r="P177" i="5"/>
  <c r="Q177" i="5"/>
  <c r="R177" i="5"/>
  <c r="S177" i="5"/>
  <c r="T177" i="5"/>
  <c r="L178" i="5"/>
  <c r="M178" i="5"/>
  <c r="N178" i="5"/>
  <c r="O178" i="5"/>
  <c r="P178" i="5"/>
  <c r="Q178" i="5"/>
  <c r="R178" i="5"/>
  <c r="S178" i="5"/>
  <c r="T178" i="5"/>
  <c r="L179" i="5"/>
  <c r="M179" i="5"/>
  <c r="N179" i="5"/>
  <c r="O179" i="5"/>
  <c r="P179" i="5"/>
  <c r="Q179" i="5"/>
  <c r="R179" i="5"/>
  <c r="S179" i="5"/>
  <c r="T179" i="5"/>
  <c r="L180" i="5"/>
  <c r="M180" i="5"/>
  <c r="N180" i="5"/>
  <c r="O180" i="5"/>
  <c r="P180" i="5"/>
  <c r="Q180" i="5"/>
  <c r="R180" i="5"/>
  <c r="S180" i="5"/>
  <c r="T180" i="5"/>
  <c r="L181" i="5"/>
  <c r="M181" i="5"/>
  <c r="N181" i="5"/>
  <c r="O181" i="5"/>
  <c r="P181" i="5"/>
  <c r="Q181" i="5"/>
  <c r="R181" i="5"/>
  <c r="S181" i="5"/>
  <c r="T181" i="5"/>
  <c r="L182" i="5"/>
  <c r="M182" i="5"/>
  <c r="N182" i="5"/>
  <c r="O182" i="5"/>
  <c r="P182" i="5"/>
  <c r="Q182" i="5"/>
  <c r="R182" i="5"/>
  <c r="S182" i="5"/>
  <c r="T182" i="5"/>
  <c r="L183" i="5"/>
  <c r="M183" i="5"/>
  <c r="N183" i="5"/>
  <c r="O183" i="5"/>
  <c r="P183" i="5"/>
  <c r="Q183" i="5"/>
  <c r="R183" i="5"/>
  <c r="S183" i="5"/>
  <c r="T183" i="5"/>
  <c r="L184" i="5"/>
  <c r="M184" i="5"/>
  <c r="N184" i="5"/>
  <c r="O184" i="5"/>
  <c r="P184" i="5"/>
  <c r="Q184" i="5"/>
  <c r="R184" i="5"/>
  <c r="U184" i="5" s="1"/>
  <c r="S184" i="5"/>
  <c r="T184" i="5"/>
  <c r="L185" i="5"/>
  <c r="M185" i="5"/>
  <c r="N185" i="5"/>
  <c r="O185" i="5"/>
  <c r="P185" i="5"/>
  <c r="Q185" i="5"/>
  <c r="R185" i="5"/>
  <c r="S185" i="5"/>
  <c r="T185" i="5"/>
  <c r="L186" i="5"/>
  <c r="M186" i="5"/>
  <c r="N186" i="5"/>
  <c r="O186" i="5"/>
  <c r="P186" i="5"/>
  <c r="Q186" i="5"/>
  <c r="R186" i="5"/>
  <c r="S186" i="5"/>
  <c r="T186" i="5"/>
  <c r="L187" i="5"/>
  <c r="M187" i="5"/>
  <c r="N187" i="5"/>
  <c r="O187" i="5"/>
  <c r="P187" i="5"/>
  <c r="Q187" i="5"/>
  <c r="R187" i="5"/>
  <c r="S187" i="5"/>
  <c r="T187" i="5"/>
  <c r="L188" i="5"/>
  <c r="M188" i="5"/>
  <c r="N188" i="5"/>
  <c r="O188" i="5"/>
  <c r="P188" i="5"/>
  <c r="Q188" i="5"/>
  <c r="R188" i="5"/>
  <c r="U188" i="5" s="1"/>
  <c r="S188" i="5"/>
  <c r="T188" i="5"/>
  <c r="L189" i="5"/>
  <c r="M189" i="5"/>
  <c r="N189" i="5"/>
  <c r="O189" i="5"/>
  <c r="P189" i="5"/>
  <c r="Q189" i="5"/>
  <c r="R189" i="5"/>
  <c r="S189" i="5"/>
  <c r="T189" i="5"/>
  <c r="L190" i="5"/>
  <c r="M190" i="5"/>
  <c r="N190" i="5"/>
  <c r="O190" i="5"/>
  <c r="P190" i="5"/>
  <c r="Q190" i="5"/>
  <c r="R190" i="5"/>
  <c r="S190" i="5"/>
  <c r="T190" i="5"/>
  <c r="L191" i="5"/>
  <c r="M191" i="5"/>
  <c r="N191" i="5"/>
  <c r="O191" i="5"/>
  <c r="P191" i="5"/>
  <c r="Q191" i="5"/>
  <c r="R191" i="5"/>
  <c r="S191" i="5"/>
  <c r="T191" i="5"/>
  <c r="L192" i="5"/>
  <c r="M192" i="5"/>
  <c r="N192" i="5"/>
  <c r="O192" i="5"/>
  <c r="P192" i="5"/>
  <c r="Q192" i="5"/>
  <c r="R192" i="5"/>
  <c r="U192" i="5" s="1"/>
  <c r="S192" i="5"/>
  <c r="T192" i="5"/>
  <c r="L193" i="5"/>
  <c r="M193" i="5"/>
  <c r="N193" i="5"/>
  <c r="O193" i="5"/>
  <c r="P193" i="5"/>
  <c r="Q193" i="5"/>
  <c r="R193" i="5"/>
  <c r="S193" i="5"/>
  <c r="T193" i="5"/>
  <c r="L194" i="5"/>
  <c r="M194" i="5"/>
  <c r="N194" i="5"/>
  <c r="O194" i="5"/>
  <c r="P194" i="5"/>
  <c r="Q194" i="5"/>
  <c r="R194" i="5"/>
  <c r="S194" i="5"/>
  <c r="T194" i="5"/>
  <c r="L195" i="5"/>
  <c r="M195" i="5"/>
  <c r="N195" i="5"/>
  <c r="O195" i="5"/>
  <c r="P195" i="5"/>
  <c r="Q195" i="5"/>
  <c r="R195" i="5"/>
  <c r="S195" i="5"/>
  <c r="T195" i="5"/>
  <c r="L196" i="5"/>
  <c r="M196" i="5"/>
  <c r="N196" i="5"/>
  <c r="O196" i="5"/>
  <c r="P196" i="5"/>
  <c r="Q196" i="5"/>
  <c r="R196" i="5"/>
  <c r="U196" i="5" s="1"/>
  <c r="S196" i="5"/>
  <c r="T196" i="5"/>
  <c r="L197" i="5"/>
  <c r="M197" i="5"/>
  <c r="N197" i="5"/>
  <c r="O197" i="5"/>
  <c r="P197" i="5"/>
  <c r="Q197" i="5"/>
  <c r="R197" i="5"/>
  <c r="S197" i="5"/>
  <c r="T197" i="5"/>
  <c r="L198" i="5"/>
  <c r="M198" i="5"/>
  <c r="N198" i="5"/>
  <c r="O198" i="5"/>
  <c r="P198" i="5"/>
  <c r="Q198" i="5"/>
  <c r="R198" i="5"/>
  <c r="S198" i="5"/>
  <c r="T198" i="5"/>
  <c r="L199" i="5"/>
  <c r="M199" i="5"/>
  <c r="N199" i="5"/>
  <c r="O199" i="5"/>
  <c r="P199" i="5"/>
  <c r="Q199" i="5"/>
  <c r="R199" i="5"/>
  <c r="S199" i="5"/>
  <c r="T199" i="5"/>
  <c r="L200" i="5"/>
  <c r="M200" i="5"/>
  <c r="N200" i="5"/>
  <c r="O200" i="5"/>
  <c r="P200" i="5"/>
  <c r="Q200" i="5"/>
  <c r="R200" i="5"/>
  <c r="U200" i="5" s="1"/>
  <c r="S200" i="5"/>
  <c r="T200" i="5"/>
  <c r="L201" i="5"/>
  <c r="M201" i="5"/>
  <c r="N201" i="5"/>
  <c r="O201" i="5"/>
  <c r="P201" i="5"/>
  <c r="Q201" i="5"/>
  <c r="R201" i="5"/>
  <c r="S201" i="5"/>
  <c r="T201" i="5"/>
  <c r="G5" i="5"/>
  <c r="H5" i="5"/>
  <c r="I5" i="5"/>
  <c r="J5" i="5"/>
  <c r="G6" i="5"/>
  <c r="H6" i="5"/>
  <c r="I6" i="5"/>
  <c r="J6" i="5"/>
  <c r="G7" i="5"/>
  <c r="H7" i="5"/>
  <c r="I7" i="5"/>
  <c r="J7" i="5"/>
  <c r="G8" i="5"/>
  <c r="H8" i="5"/>
  <c r="I8" i="5"/>
  <c r="J8" i="5"/>
  <c r="G9" i="5"/>
  <c r="H9" i="5"/>
  <c r="I9" i="5"/>
  <c r="J9" i="5"/>
  <c r="G10" i="5"/>
  <c r="H10" i="5"/>
  <c r="I10" i="5"/>
  <c r="J10" i="5"/>
  <c r="G11" i="5"/>
  <c r="H11" i="5"/>
  <c r="I11" i="5"/>
  <c r="J11" i="5"/>
  <c r="G12" i="5"/>
  <c r="H12" i="5"/>
  <c r="I12" i="5"/>
  <c r="J12" i="5"/>
  <c r="G13" i="5"/>
  <c r="H13" i="5"/>
  <c r="I13" i="5"/>
  <c r="J13" i="5"/>
  <c r="G14" i="5"/>
  <c r="H14" i="5"/>
  <c r="I14" i="5"/>
  <c r="J14" i="5"/>
  <c r="G15" i="5"/>
  <c r="H15" i="5"/>
  <c r="I15" i="5"/>
  <c r="J15" i="5"/>
  <c r="G16" i="5"/>
  <c r="H16" i="5"/>
  <c r="I16" i="5"/>
  <c r="J16" i="5"/>
  <c r="G17" i="5"/>
  <c r="H17" i="5"/>
  <c r="I17" i="5"/>
  <c r="J17" i="5"/>
  <c r="G18" i="5"/>
  <c r="H18" i="5"/>
  <c r="I18" i="5"/>
  <c r="J18" i="5"/>
  <c r="K18" i="5" s="1"/>
  <c r="G19" i="5"/>
  <c r="H19" i="5"/>
  <c r="I19" i="5"/>
  <c r="J19" i="5"/>
  <c r="G20" i="5"/>
  <c r="H20" i="5"/>
  <c r="I20" i="5"/>
  <c r="J20" i="5"/>
  <c r="G21" i="5"/>
  <c r="H21" i="5"/>
  <c r="I21" i="5"/>
  <c r="J21" i="5"/>
  <c r="G23" i="5"/>
  <c r="H23" i="5"/>
  <c r="I23" i="5"/>
  <c r="J23" i="5"/>
  <c r="G24" i="5"/>
  <c r="H24" i="5"/>
  <c r="I24" i="5"/>
  <c r="J24" i="5"/>
  <c r="G25" i="5"/>
  <c r="H25" i="5"/>
  <c r="I25" i="5"/>
  <c r="J25" i="5"/>
  <c r="G26" i="5"/>
  <c r="H26" i="5"/>
  <c r="I26" i="5"/>
  <c r="J26" i="5"/>
  <c r="G27" i="5"/>
  <c r="H27" i="5"/>
  <c r="I27" i="5"/>
  <c r="J27" i="5"/>
  <c r="G28" i="5"/>
  <c r="H28" i="5"/>
  <c r="I28" i="5"/>
  <c r="J28" i="5"/>
  <c r="G29" i="5"/>
  <c r="H29" i="5"/>
  <c r="I29" i="5"/>
  <c r="J29" i="5"/>
  <c r="G30" i="5"/>
  <c r="H30" i="5"/>
  <c r="I30" i="5"/>
  <c r="J30" i="5"/>
  <c r="G31" i="5"/>
  <c r="H31" i="5"/>
  <c r="I31" i="5"/>
  <c r="J31" i="5"/>
  <c r="G32" i="5"/>
  <c r="H32" i="5"/>
  <c r="I32" i="5"/>
  <c r="J32" i="5"/>
  <c r="G33" i="5"/>
  <c r="H33" i="5"/>
  <c r="I33" i="5"/>
  <c r="J33" i="5"/>
  <c r="G34" i="5"/>
  <c r="H34" i="5"/>
  <c r="I34" i="5"/>
  <c r="J34" i="5"/>
  <c r="G35" i="5"/>
  <c r="H35" i="5"/>
  <c r="I35" i="5"/>
  <c r="J35" i="5"/>
  <c r="G36" i="5"/>
  <c r="H36" i="5"/>
  <c r="I36" i="5"/>
  <c r="J36" i="5"/>
  <c r="G37" i="5"/>
  <c r="H37" i="5"/>
  <c r="I37" i="5"/>
  <c r="J37" i="5"/>
  <c r="G38" i="5"/>
  <c r="H38" i="5"/>
  <c r="I38" i="5"/>
  <c r="J38" i="5"/>
  <c r="G39" i="5"/>
  <c r="H39" i="5"/>
  <c r="I39" i="5"/>
  <c r="J39" i="5"/>
  <c r="G40" i="5"/>
  <c r="H40" i="5"/>
  <c r="I40" i="5"/>
  <c r="J40" i="5"/>
  <c r="G41" i="5"/>
  <c r="H41" i="5"/>
  <c r="I41" i="5"/>
  <c r="J41" i="5"/>
  <c r="G42" i="5"/>
  <c r="H42" i="5"/>
  <c r="I42" i="5"/>
  <c r="J42" i="5"/>
  <c r="G43" i="5"/>
  <c r="H43" i="5"/>
  <c r="I43" i="5"/>
  <c r="J43" i="5"/>
  <c r="G44" i="5"/>
  <c r="H44" i="5"/>
  <c r="I44" i="5"/>
  <c r="J44" i="5"/>
  <c r="G45" i="5"/>
  <c r="H45" i="5"/>
  <c r="I45" i="5"/>
  <c r="J45" i="5"/>
  <c r="G46" i="5"/>
  <c r="H46" i="5"/>
  <c r="I46" i="5"/>
  <c r="J46" i="5"/>
  <c r="G47" i="5"/>
  <c r="H47" i="5"/>
  <c r="I47" i="5"/>
  <c r="J47" i="5"/>
  <c r="G48" i="5"/>
  <c r="H48" i="5"/>
  <c r="I48" i="5"/>
  <c r="J48" i="5"/>
  <c r="G49" i="5"/>
  <c r="H49" i="5"/>
  <c r="I49" i="5"/>
  <c r="J49" i="5"/>
  <c r="G50" i="5"/>
  <c r="H50" i="5"/>
  <c r="I50" i="5"/>
  <c r="J50" i="5"/>
  <c r="G51" i="5"/>
  <c r="H51" i="5"/>
  <c r="I51" i="5"/>
  <c r="J51" i="5"/>
  <c r="G52" i="5"/>
  <c r="H52" i="5"/>
  <c r="I52" i="5"/>
  <c r="J52" i="5"/>
  <c r="G53" i="5"/>
  <c r="H53" i="5"/>
  <c r="I53" i="5"/>
  <c r="J53" i="5"/>
  <c r="G54" i="5"/>
  <c r="H54" i="5"/>
  <c r="I54" i="5"/>
  <c r="J54" i="5"/>
  <c r="G55" i="5"/>
  <c r="H55" i="5"/>
  <c r="I55" i="5"/>
  <c r="J55" i="5"/>
  <c r="G56" i="5"/>
  <c r="H56" i="5"/>
  <c r="I56" i="5"/>
  <c r="J56" i="5"/>
  <c r="G57" i="5"/>
  <c r="H57" i="5"/>
  <c r="I57" i="5"/>
  <c r="J57" i="5"/>
  <c r="G58" i="5"/>
  <c r="H58" i="5"/>
  <c r="I58" i="5"/>
  <c r="J58" i="5"/>
  <c r="G59" i="5"/>
  <c r="H59" i="5"/>
  <c r="I59" i="5"/>
  <c r="J59" i="5"/>
  <c r="G60" i="5"/>
  <c r="H60" i="5"/>
  <c r="I60" i="5"/>
  <c r="J60" i="5"/>
  <c r="G61" i="5"/>
  <c r="H61" i="5"/>
  <c r="I61" i="5"/>
  <c r="J61" i="5"/>
  <c r="G62" i="5"/>
  <c r="H62" i="5"/>
  <c r="I62" i="5"/>
  <c r="J62" i="5"/>
  <c r="G63" i="5"/>
  <c r="H63" i="5"/>
  <c r="I63" i="5"/>
  <c r="J63" i="5"/>
  <c r="G64" i="5"/>
  <c r="H64" i="5"/>
  <c r="I64" i="5"/>
  <c r="J64" i="5"/>
  <c r="G65" i="5"/>
  <c r="H65" i="5"/>
  <c r="I65" i="5"/>
  <c r="J65" i="5"/>
  <c r="G66" i="5"/>
  <c r="H66" i="5"/>
  <c r="I66" i="5"/>
  <c r="J66" i="5"/>
  <c r="G67" i="5"/>
  <c r="H67" i="5"/>
  <c r="I67" i="5"/>
  <c r="J67" i="5"/>
  <c r="G68" i="5"/>
  <c r="H68" i="5"/>
  <c r="I68" i="5"/>
  <c r="J68" i="5"/>
  <c r="G69" i="5"/>
  <c r="H69" i="5"/>
  <c r="I69" i="5"/>
  <c r="J69" i="5"/>
  <c r="G70" i="5"/>
  <c r="H70" i="5"/>
  <c r="I70" i="5"/>
  <c r="J70" i="5"/>
  <c r="G71" i="5"/>
  <c r="H71" i="5"/>
  <c r="I71" i="5"/>
  <c r="J71" i="5"/>
  <c r="G72" i="5"/>
  <c r="H72" i="5"/>
  <c r="I72" i="5"/>
  <c r="J72" i="5"/>
  <c r="G73" i="5"/>
  <c r="H73" i="5"/>
  <c r="I73" i="5"/>
  <c r="J73" i="5"/>
  <c r="G74" i="5"/>
  <c r="H74" i="5"/>
  <c r="I74" i="5"/>
  <c r="J74" i="5"/>
  <c r="G75" i="5"/>
  <c r="H75" i="5"/>
  <c r="I75" i="5"/>
  <c r="J75" i="5"/>
  <c r="G76" i="5"/>
  <c r="H76" i="5"/>
  <c r="I76" i="5"/>
  <c r="J76" i="5"/>
  <c r="G77" i="5"/>
  <c r="H77" i="5"/>
  <c r="I77" i="5"/>
  <c r="J77" i="5"/>
  <c r="G78" i="5"/>
  <c r="H78" i="5"/>
  <c r="I78" i="5"/>
  <c r="J78" i="5"/>
  <c r="K78" i="5" s="1"/>
  <c r="G79" i="5"/>
  <c r="H79" i="5"/>
  <c r="I79" i="5"/>
  <c r="J79" i="5"/>
  <c r="G80" i="5"/>
  <c r="H80" i="5"/>
  <c r="I80" i="5"/>
  <c r="J80" i="5"/>
  <c r="G81" i="5"/>
  <c r="H81" i="5"/>
  <c r="I81" i="5"/>
  <c r="J81" i="5"/>
  <c r="G82" i="5"/>
  <c r="H82" i="5"/>
  <c r="I82" i="5"/>
  <c r="J82" i="5"/>
  <c r="G83" i="5"/>
  <c r="H83" i="5"/>
  <c r="I83" i="5"/>
  <c r="J83" i="5"/>
  <c r="G84" i="5"/>
  <c r="H84" i="5"/>
  <c r="I84" i="5"/>
  <c r="J84" i="5"/>
  <c r="G85" i="5"/>
  <c r="H85" i="5"/>
  <c r="I85" i="5"/>
  <c r="J85" i="5"/>
  <c r="G86" i="5"/>
  <c r="H86" i="5"/>
  <c r="I86" i="5"/>
  <c r="J86" i="5"/>
  <c r="G87" i="5"/>
  <c r="H87" i="5"/>
  <c r="I87" i="5"/>
  <c r="J87" i="5"/>
  <c r="G88" i="5"/>
  <c r="H88" i="5"/>
  <c r="I88" i="5"/>
  <c r="J88" i="5"/>
  <c r="G89" i="5"/>
  <c r="H89" i="5"/>
  <c r="I89" i="5"/>
  <c r="J89" i="5"/>
  <c r="G90" i="5"/>
  <c r="H90" i="5"/>
  <c r="I90" i="5"/>
  <c r="J90" i="5"/>
  <c r="G91" i="5"/>
  <c r="H91" i="5"/>
  <c r="I91" i="5"/>
  <c r="J91" i="5"/>
  <c r="G92" i="5"/>
  <c r="H92" i="5"/>
  <c r="I92" i="5"/>
  <c r="J92" i="5"/>
  <c r="G93" i="5"/>
  <c r="H93" i="5"/>
  <c r="I93" i="5"/>
  <c r="J93" i="5"/>
  <c r="G94" i="5"/>
  <c r="H94" i="5"/>
  <c r="I94" i="5"/>
  <c r="J94" i="5"/>
  <c r="G95" i="5"/>
  <c r="H95" i="5"/>
  <c r="I95" i="5"/>
  <c r="J95" i="5"/>
  <c r="G96" i="5"/>
  <c r="H96" i="5"/>
  <c r="I96" i="5"/>
  <c r="J96" i="5"/>
  <c r="K96" i="5" s="1"/>
  <c r="G97" i="5"/>
  <c r="H97" i="5"/>
  <c r="I97" i="5"/>
  <c r="J97" i="5"/>
  <c r="G98" i="5"/>
  <c r="H98" i="5"/>
  <c r="I98" i="5"/>
  <c r="J98" i="5"/>
  <c r="G99" i="5"/>
  <c r="H99" i="5"/>
  <c r="I99" i="5"/>
  <c r="J99" i="5"/>
  <c r="G100" i="5"/>
  <c r="H100" i="5"/>
  <c r="I100" i="5"/>
  <c r="J100" i="5"/>
  <c r="G101" i="5"/>
  <c r="H101" i="5"/>
  <c r="I101" i="5"/>
  <c r="J101" i="5"/>
  <c r="G102" i="5"/>
  <c r="H102" i="5"/>
  <c r="I102" i="5"/>
  <c r="J102" i="5"/>
  <c r="G103" i="5"/>
  <c r="H103" i="5"/>
  <c r="I103" i="5"/>
  <c r="J103" i="5"/>
  <c r="G104" i="5"/>
  <c r="H104" i="5"/>
  <c r="I104" i="5"/>
  <c r="J104" i="5"/>
  <c r="G105" i="5"/>
  <c r="H105" i="5"/>
  <c r="I105" i="5"/>
  <c r="J105" i="5"/>
  <c r="G106" i="5"/>
  <c r="H106" i="5"/>
  <c r="I106" i="5"/>
  <c r="J106" i="5"/>
  <c r="G107" i="5"/>
  <c r="H107" i="5"/>
  <c r="I107" i="5"/>
  <c r="J107" i="5"/>
  <c r="G108" i="5"/>
  <c r="H108" i="5"/>
  <c r="I108" i="5"/>
  <c r="J108" i="5"/>
  <c r="G109" i="5"/>
  <c r="H109" i="5"/>
  <c r="I109" i="5"/>
  <c r="J109" i="5"/>
  <c r="G110" i="5"/>
  <c r="H110" i="5"/>
  <c r="I110" i="5"/>
  <c r="J110" i="5"/>
  <c r="G111" i="5"/>
  <c r="H111" i="5"/>
  <c r="I111" i="5"/>
  <c r="J111" i="5"/>
  <c r="G112" i="5"/>
  <c r="H112" i="5"/>
  <c r="I112" i="5"/>
  <c r="J112" i="5"/>
  <c r="G113" i="5"/>
  <c r="H113" i="5"/>
  <c r="I113" i="5"/>
  <c r="J113" i="5"/>
  <c r="G114" i="5"/>
  <c r="H114" i="5"/>
  <c r="I114" i="5"/>
  <c r="J114" i="5"/>
  <c r="G115" i="5"/>
  <c r="H115" i="5"/>
  <c r="I115" i="5"/>
  <c r="J115" i="5"/>
  <c r="G116" i="5"/>
  <c r="H116" i="5"/>
  <c r="I116" i="5"/>
  <c r="J116" i="5"/>
  <c r="G117" i="5"/>
  <c r="H117" i="5"/>
  <c r="I117" i="5"/>
  <c r="J117" i="5"/>
  <c r="G118" i="5"/>
  <c r="H118" i="5"/>
  <c r="I118" i="5"/>
  <c r="J118" i="5"/>
  <c r="G119" i="5"/>
  <c r="H119" i="5"/>
  <c r="I119" i="5"/>
  <c r="J119" i="5"/>
  <c r="G120" i="5"/>
  <c r="H120" i="5"/>
  <c r="I120" i="5"/>
  <c r="J120" i="5"/>
  <c r="G121" i="5"/>
  <c r="H121" i="5"/>
  <c r="I121" i="5"/>
  <c r="J121" i="5"/>
  <c r="G122" i="5"/>
  <c r="H122" i="5"/>
  <c r="I122" i="5"/>
  <c r="J122" i="5"/>
  <c r="G123" i="5"/>
  <c r="H123" i="5"/>
  <c r="I123" i="5"/>
  <c r="J123" i="5"/>
  <c r="G124" i="5"/>
  <c r="H124" i="5"/>
  <c r="I124" i="5"/>
  <c r="J124" i="5"/>
  <c r="G125" i="5"/>
  <c r="H125" i="5"/>
  <c r="I125" i="5"/>
  <c r="J125" i="5"/>
  <c r="G126" i="5"/>
  <c r="H126" i="5"/>
  <c r="I126" i="5"/>
  <c r="J126" i="5"/>
  <c r="G127" i="5"/>
  <c r="H127" i="5"/>
  <c r="I127" i="5"/>
  <c r="J127" i="5"/>
  <c r="G128" i="5"/>
  <c r="H128" i="5"/>
  <c r="I128" i="5"/>
  <c r="J128" i="5"/>
  <c r="G129" i="5"/>
  <c r="H129" i="5"/>
  <c r="I129" i="5"/>
  <c r="J129" i="5"/>
  <c r="G130" i="5"/>
  <c r="H130" i="5"/>
  <c r="I130" i="5"/>
  <c r="J130" i="5"/>
  <c r="G131" i="5"/>
  <c r="H131" i="5"/>
  <c r="I131" i="5"/>
  <c r="J131" i="5"/>
  <c r="G132" i="5"/>
  <c r="H132" i="5"/>
  <c r="I132" i="5"/>
  <c r="J132" i="5"/>
  <c r="G133" i="5"/>
  <c r="H133" i="5"/>
  <c r="I133" i="5"/>
  <c r="J133" i="5"/>
  <c r="G134" i="5"/>
  <c r="H134" i="5"/>
  <c r="I134" i="5"/>
  <c r="J134" i="5"/>
  <c r="G135" i="5"/>
  <c r="H135" i="5"/>
  <c r="I135" i="5"/>
  <c r="J135" i="5"/>
  <c r="G136" i="5"/>
  <c r="H136" i="5"/>
  <c r="I136" i="5"/>
  <c r="J136" i="5"/>
  <c r="G137" i="5"/>
  <c r="H137" i="5"/>
  <c r="I137" i="5"/>
  <c r="J137" i="5"/>
  <c r="G138" i="5"/>
  <c r="H138" i="5"/>
  <c r="I138" i="5"/>
  <c r="J138" i="5"/>
  <c r="K138" i="5" s="1"/>
  <c r="G139" i="5"/>
  <c r="H139" i="5"/>
  <c r="I139" i="5"/>
  <c r="J139" i="5"/>
  <c r="G140" i="5"/>
  <c r="H140" i="5"/>
  <c r="I140" i="5"/>
  <c r="J140" i="5"/>
  <c r="G141" i="5"/>
  <c r="H141" i="5"/>
  <c r="I141" i="5"/>
  <c r="J141" i="5"/>
  <c r="G142" i="5"/>
  <c r="H142" i="5"/>
  <c r="I142" i="5"/>
  <c r="J142" i="5"/>
  <c r="G143" i="5"/>
  <c r="H143" i="5"/>
  <c r="I143" i="5"/>
  <c r="J143" i="5"/>
  <c r="G144" i="5"/>
  <c r="H144" i="5"/>
  <c r="I144" i="5"/>
  <c r="J144" i="5"/>
  <c r="G145" i="5"/>
  <c r="H145" i="5"/>
  <c r="I145" i="5"/>
  <c r="J145" i="5"/>
  <c r="G146" i="5"/>
  <c r="H146" i="5"/>
  <c r="I146" i="5"/>
  <c r="J146" i="5"/>
  <c r="G147" i="5"/>
  <c r="H147" i="5"/>
  <c r="I147" i="5"/>
  <c r="J147" i="5"/>
  <c r="G148" i="5"/>
  <c r="H148" i="5"/>
  <c r="I148" i="5"/>
  <c r="J148" i="5"/>
  <c r="G149" i="5"/>
  <c r="H149" i="5"/>
  <c r="K149" i="5" s="1"/>
  <c r="I149" i="5"/>
  <c r="J149" i="5"/>
  <c r="G150" i="5"/>
  <c r="H150" i="5"/>
  <c r="I150" i="5"/>
  <c r="J150" i="5"/>
  <c r="G151" i="5"/>
  <c r="H151" i="5"/>
  <c r="I151" i="5"/>
  <c r="J151" i="5"/>
  <c r="G152" i="5"/>
  <c r="H152" i="5"/>
  <c r="K152" i="5" s="1"/>
  <c r="I152" i="5"/>
  <c r="J152" i="5"/>
  <c r="G153" i="5"/>
  <c r="H153" i="5"/>
  <c r="I153" i="5"/>
  <c r="J153" i="5"/>
  <c r="G154" i="5"/>
  <c r="H154" i="5"/>
  <c r="I154" i="5"/>
  <c r="J154" i="5"/>
  <c r="G155" i="5"/>
  <c r="H155" i="5"/>
  <c r="I155" i="5"/>
  <c r="J155" i="5"/>
  <c r="G156" i="5"/>
  <c r="H156" i="5"/>
  <c r="I156" i="5"/>
  <c r="J156" i="5"/>
  <c r="G157" i="5"/>
  <c r="H157" i="5"/>
  <c r="I157" i="5"/>
  <c r="J157" i="5"/>
  <c r="G158" i="5"/>
  <c r="H158" i="5"/>
  <c r="K158" i="5" s="1"/>
  <c r="I158" i="5"/>
  <c r="J158" i="5"/>
  <c r="G159" i="5"/>
  <c r="H159" i="5"/>
  <c r="I159" i="5"/>
  <c r="J159" i="5"/>
  <c r="G161" i="5"/>
  <c r="H161" i="5"/>
  <c r="I161" i="5"/>
  <c r="J161" i="5"/>
  <c r="G162" i="5"/>
  <c r="H162" i="5"/>
  <c r="I162" i="5"/>
  <c r="J162" i="5"/>
  <c r="G163" i="5"/>
  <c r="H163" i="5"/>
  <c r="I163" i="5"/>
  <c r="J163" i="5"/>
  <c r="G164" i="5"/>
  <c r="H164" i="5"/>
  <c r="I164" i="5"/>
  <c r="J164" i="5"/>
  <c r="G165" i="5"/>
  <c r="H165" i="5"/>
  <c r="I165" i="5"/>
  <c r="J165" i="5"/>
  <c r="G166" i="5"/>
  <c r="H166" i="5"/>
  <c r="I166" i="5"/>
  <c r="J166" i="5"/>
  <c r="G167" i="5"/>
  <c r="H167" i="5"/>
  <c r="I167" i="5"/>
  <c r="J167" i="5"/>
  <c r="G168" i="5"/>
  <c r="H168" i="5"/>
  <c r="I168" i="5"/>
  <c r="J168" i="5"/>
  <c r="G169" i="5"/>
  <c r="H169" i="5"/>
  <c r="I169" i="5"/>
  <c r="J169" i="5"/>
  <c r="G170" i="5"/>
  <c r="H170" i="5"/>
  <c r="I170" i="5"/>
  <c r="J170" i="5"/>
  <c r="G171" i="5"/>
  <c r="H171" i="5"/>
  <c r="I171" i="5"/>
  <c r="J171" i="5"/>
  <c r="G172" i="5"/>
  <c r="H172" i="5"/>
  <c r="I172" i="5"/>
  <c r="J172" i="5"/>
  <c r="G173" i="5"/>
  <c r="H173" i="5"/>
  <c r="I173" i="5"/>
  <c r="J173" i="5"/>
  <c r="G174" i="5"/>
  <c r="H174" i="5"/>
  <c r="I174" i="5"/>
  <c r="J174" i="5"/>
  <c r="G175" i="5"/>
  <c r="H175" i="5"/>
  <c r="I175" i="5"/>
  <c r="J175" i="5"/>
  <c r="G176" i="5"/>
  <c r="H176" i="5"/>
  <c r="I176" i="5"/>
  <c r="J176" i="5"/>
  <c r="G177" i="5"/>
  <c r="H177" i="5"/>
  <c r="I177" i="5"/>
  <c r="J177" i="5"/>
  <c r="G178" i="5"/>
  <c r="H178" i="5"/>
  <c r="I178" i="5"/>
  <c r="J178" i="5"/>
  <c r="G179" i="5"/>
  <c r="H179" i="5"/>
  <c r="I179" i="5"/>
  <c r="J179" i="5"/>
  <c r="G180" i="5"/>
  <c r="H180" i="5"/>
  <c r="I180" i="5"/>
  <c r="J180" i="5"/>
  <c r="G181" i="5"/>
  <c r="H181" i="5"/>
  <c r="I181" i="5"/>
  <c r="J181" i="5"/>
  <c r="G182" i="5"/>
  <c r="H182" i="5"/>
  <c r="I182" i="5"/>
  <c r="J182" i="5"/>
  <c r="G183" i="5"/>
  <c r="H183" i="5"/>
  <c r="I183" i="5"/>
  <c r="J183" i="5"/>
  <c r="G184" i="5"/>
  <c r="H184" i="5"/>
  <c r="I184" i="5"/>
  <c r="J184" i="5"/>
  <c r="G185" i="5"/>
  <c r="H185" i="5"/>
  <c r="I185" i="5"/>
  <c r="J185" i="5"/>
  <c r="G186" i="5"/>
  <c r="H186" i="5"/>
  <c r="I186" i="5"/>
  <c r="J186" i="5"/>
  <c r="G187" i="5"/>
  <c r="H187" i="5"/>
  <c r="I187" i="5"/>
  <c r="J187" i="5"/>
  <c r="G188" i="5"/>
  <c r="H188" i="5"/>
  <c r="I188" i="5"/>
  <c r="J188" i="5"/>
  <c r="G189" i="5"/>
  <c r="H189" i="5"/>
  <c r="I189" i="5"/>
  <c r="J189" i="5"/>
  <c r="K189" i="5" s="1"/>
  <c r="G190" i="5"/>
  <c r="H190" i="5"/>
  <c r="I190" i="5"/>
  <c r="J190" i="5"/>
  <c r="G191" i="5"/>
  <c r="H191" i="5"/>
  <c r="I191" i="5"/>
  <c r="J191" i="5"/>
  <c r="G192" i="5"/>
  <c r="H192" i="5"/>
  <c r="I192" i="5"/>
  <c r="J192" i="5"/>
  <c r="G193" i="5"/>
  <c r="H193" i="5"/>
  <c r="I193" i="5"/>
  <c r="J193" i="5"/>
  <c r="G194" i="5"/>
  <c r="H194" i="5"/>
  <c r="I194" i="5"/>
  <c r="J194" i="5"/>
  <c r="G195" i="5"/>
  <c r="H195" i="5"/>
  <c r="I195" i="5"/>
  <c r="J195" i="5"/>
  <c r="G196" i="5"/>
  <c r="H196" i="5"/>
  <c r="I196" i="5"/>
  <c r="J196" i="5"/>
  <c r="G197" i="5"/>
  <c r="H197" i="5"/>
  <c r="I197" i="5"/>
  <c r="J197" i="5"/>
  <c r="G198" i="5"/>
  <c r="H198" i="5"/>
  <c r="I198" i="5"/>
  <c r="J198" i="5"/>
  <c r="K198" i="5" s="1"/>
  <c r="G199" i="5"/>
  <c r="H199" i="5"/>
  <c r="I199" i="5"/>
  <c r="J199" i="5"/>
  <c r="G200" i="5"/>
  <c r="H200" i="5"/>
  <c r="I200" i="5"/>
  <c r="J200" i="5"/>
  <c r="G201" i="5"/>
  <c r="H201" i="5"/>
  <c r="I201" i="5"/>
  <c r="J201" i="5"/>
  <c r="Z4" i="5"/>
  <c r="BA4" i="5" s="1"/>
  <c r="Y4" i="5"/>
  <c r="X4" i="5"/>
  <c r="AY4" i="5" s="1"/>
  <c r="W4" i="5"/>
  <c r="V4" i="5"/>
  <c r="T4" i="5"/>
  <c r="S4" i="5"/>
  <c r="R4" i="5"/>
  <c r="Q4" i="5"/>
  <c r="P4" i="5"/>
  <c r="O4" i="5"/>
  <c r="N4" i="5"/>
  <c r="M4" i="5"/>
  <c r="L4" i="5"/>
  <c r="J4" i="5"/>
  <c r="K4" i="5" s="1"/>
  <c r="I4" i="5"/>
  <c r="H4" i="5"/>
  <c r="G4" i="5"/>
  <c r="BB656" i="6"/>
  <c r="BB656" i="5"/>
  <c r="F655" i="4"/>
  <c r="BB656" i="4"/>
  <c r="BB667" i="6"/>
  <c r="BB645" i="6"/>
  <c r="F644" i="6"/>
  <c r="BB634" i="6"/>
  <c r="F633" i="6"/>
  <c r="BB625" i="6"/>
  <c r="F624" i="6"/>
  <c r="BB616" i="6"/>
  <c r="F615" i="6"/>
  <c r="BB607" i="6"/>
  <c r="F606" i="6"/>
  <c r="BB598" i="6"/>
  <c r="F597" i="6"/>
  <c r="BB589" i="6"/>
  <c r="F588" i="6"/>
  <c r="BB580" i="6"/>
  <c r="F579" i="6"/>
  <c r="J575" i="6"/>
  <c r="BB571" i="6"/>
  <c r="F570" i="6"/>
  <c r="BB562" i="6"/>
  <c r="F561" i="6"/>
  <c r="BB553" i="6"/>
  <c r="CB552" i="6"/>
  <c r="BJ552" i="6"/>
  <c r="F552" i="6"/>
  <c r="CG551" i="6"/>
  <c r="CE551" i="6"/>
  <c r="CC551" i="6"/>
  <c r="BW551" i="6"/>
  <c r="BU551" i="6"/>
  <c r="BS551" i="6"/>
  <c r="BQ551" i="6"/>
  <c r="BO551" i="6"/>
  <c r="BA549" i="6"/>
  <c r="AV549" i="6"/>
  <c r="AU549" i="6"/>
  <c r="AZ549" i="6" s="1"/>
  <c r="AT549" i="6"/>
  <c r="AS549" i="6"/>
  <c r="AX549" i="6" s="1"/>
  <c r="AR549" i="6"/>
  <c r="AP549" i="6"/>
  <c r="AO549" i="6"/>
  <c r="AQ549" i="6" s="1"/>
  <c r="AN549" i="6"/>
  <c r="AM549" i="6"/>
  <c r="AL549" i="6"/>
  <c r="AK549" i="6"/>
  <c r="AJ549" i="6"/>
  <c r="AI549" i="6"/>
  <c r="AH549" i="6"/>
  <c r="AG549" i="6"/>
  <c r="AF549" i="6"/>
  <c r="AE549" i="6"/>
  <c r="AD549" i="6"/>
  <c r="AC549" i="6"/>
  <c r="Z549" i="6"/>
  <c r="Y549" i="6"/>
  <c r="X549" i="6"/>
  <c r="W549" i="6"/>
  <c r="AA549" i="6" s="1"/>
  <c r="V549" i="6"/>
  <c r="T549" i="6"/>
  <c r="S549" i="6"/>
  <c r="R549" i="6"/>
  <c r="U549" i="6" s="1"/>
  <c r="Q549" i="6"/>
  <c r="P549" i="6"/>
  <c r="O549" i="6"/>
  <c r="N549" i="6"/>
  <c r="M549" i="6"/>
  <c r="L549" i="6"/>
  <c r="J549" i="6"/>
  <c r="I549" i="6"/>
  <c r="H549" i="6"/>
  <c r="K549" i="6" s="1"/>
  <c r="G549" i="6"/>
  <c r="BA548" i="6"/>
  <c r="AZ548" i="6"/>
  <c r="AV548" i="6"/>
  <c r="AU548" i="6"/>
  <c r="AT548" i="6"/>
  <c r="AY548" i="6" s="1"/>
  <c r="AS548" i="6"/>
  <c r="AX548" i="6" s="1"/>
  <c r="AR548" i="6"/>
  <c r="AQ548" i="6"/>
  <c r="AP548" i="6"/>
  <c r="AO548" i="6"/>
  <c r="AN548" i="6"/>
  <c r="AM548" i="6"/>
  <c r="AL548" i="6"/>
  <c r="AK548" i="6"/>
  <c r="AJ548" i="6"/>
  <c r="AI548" i="6"/>
  <c r="AH548" i="6"/>
  <c r="AF548" i="6"/>
  <c r="AE548" i="6"/>
  <c r="AD548" i="6"/>
  <c r="AG548" i="6" s="1"/>
  <c r="AC548" i="6"/>
  <c r="AA548" i="6"/>
  <c r="Z548" i="6"/>
  <c r="Y548" i="6"/>
  <c r="X548" i="6"/>
  <c r="W548" i="6"/>
  <c r="V548" i="6"/>
  <c r="T548" i="6"/>
  <c r="S548" i="6"/>
  <c r="R548" i="6"/>
  <c r="U548" i="6" s="1"/>
  <c r="Q548" i="6"/>
  <c r="P548" i="6"/>
  <c r="O548" i="6"/>
  <c r="N548" i="6"/>
  <c r="M548" i="6"/>
  <c r="L548" i="6"/>
  <c r="J548" i="6"/>
  <c r="I548" i="6"/>
  <c r="H548" i="6"/>
  <c r="G548" i="6"/>
  <c r="AY547" i="6"/>
  <c r="AX547" i="6"/>
  <c r="AW547" i="6"/>
  <c r="AV547" i="6"/>
  <c r="AU547" i="6"/>
  <c r="AT547" i="6"/>
  <c r="AS547" i="6"/>
  <c r="AR547" i="6"/>
  <c r="AP547" i="6"/>
  <c r="AO547" i="6"/>
  <c r="AN547" i="6"/>
  <c r="AQ547" i="6" s="1"/>
  <c r="AM547" i="6"/>
  <c r="AL547" i="6"/>
  <c r="AK547" i="6"/>
  <c r="AJ547" i="6"/>
  <c r="AI547" i="6"/>
  <c r="AH547" i="6"/>
  <c r="AF547" i="6"/>
  <c r="AE547" i="6"/>
  <c r="AD547" i="6"/>
  <c r="AG547" i="6" s="1"/>
  <c r="AC547" i="6"/>
  <c r="Z547" i="6"/>
  <c r="BA547" i="6" s="1"/>
  <c r="Y547" i="6"/>
  <c r="AZ547" i="6" s="1"/>
  <c r="X547" i="6"/>
  <c r="W547" i="6"/>
  <c r="AA547" i="6" s="1"/>
  <c r="V547" i="6"/>
  <c r="T547" i="6"/>
  <c r="S547" i="6"/>
  <c r="R547" i="6"/>
  <c r="U547" i="6" s="1"/>
  <c r="Q547" i="6"/>
  <c r="P547" i="6"/>
  <c r="O547" i="6"/>
  <c r="N547" i="6"/>
  <c r="M547" i="6"/>
  <c r="L547" i="6"/>
  <c r="J547" i="6"/>
  <c r="K547" i="6" s="1"/>
  <c r="I547" i="6"/>
  <c r="H547" i="6"/>
  <c r="G547" i="6"/>
  <c r="AZ546" i="6"/>
  <c r="AY546" i="6"/>
  <c r="AV546" i="6"/>
  <c r="AU546" i="6"/>
  <c r="AT546" i="6"/>
  <c r="AS546" i="6"/>
  <c r="AX546" i="6" s="1"/>
  <c r="AR546" i="6"/>
  <c r="AP546" i="6"/>
  <c r="AO546" i="6"/>
  <c r="AN546" i="6"/>
  <c r="AQ546" i="6" s="1"/>
  <c r="AM546" i="6"/>
  <c r="AL546" i="6"/>
  <c r="AK546" i="6"/>
  <c r="AJ546" i="6"/>
  <c r="AI546" i="6"/>
  <c r="AH546" i="6"/>
  <c r="AG546" i="6"/>
  <c r="AF546" i="6"/>
  <c r="AE546" i="6"/>
  <c r="AD546" i="6"/>
  <c r="AC546" i="6"/>
  <c r="AA546" i="6"/>
  <c r="Z546" i="6"/>
  <c r="Y546" i="6"/>
  <c r="X546" i="6"/>
  <c r="W546" i="6"/>
  <c r="V546" i="6"/>
  <c r="U546" i="6"/>
  <c r="T546" i="6"/>
  <c r="S546" i="6"/>
  <c r="R546" i="6"/>
  <c r="Q546" i="6"/>
  <c r="P546" i="6"/>
  <c r="O546" i="6"/>
  <c r="N546" i="6"/>
  <c r="M546" i="6"/>
  <c r="L546" i="6"/>
  <c r="J546" i="6"/>
  <c r="I546" i="6"/>
  <c r="H546" i="6"/>
  <c r="K546" i="6" s="1"/>
  <c r="G546" i="6"/>
  <c r="AW545" i="6"/>
  <c r="AV545" i="6"/>
  <c r="BA545" i="6" s="1"/>
  <c r="AU545" i="6"/>
  <c r="AZ545" i="6" s="1"/>
  <c r="AT545" i="6"/>
  <c r="AS545" i="6"/>
  <c r="AR545" i="6"/>
  <c r="AP545" i="6"/>
  <c r="AO545" i="6"/>
  <c r="AQ545" i="6" s="1"/>
  <c r="AN545" i="6"/>
  <c r="AM545" i="6"/>
  <c r="AL545" i="6"/>
  <c r="AK545" i="6"/>
  <c r="AJ545" i="6"/>
  <c r="AI545" i="6"/>
  <c r="AH545" i="6"/>
  <c r="AF545" i="6"/>
  <c r="AE545" i="6"/>
  <c r="AD545" i="6"/>
  <c r="AG545" i="6" s="1"/>
  <c r="AC545" i="6"/>
  <c r="Z545" i="6"/>
  <c r="Y545" i="6"/>
  <c r="X545" i="6"/>
  <c r="W545" i="6"/>
  <c r="AA545" i="6" s="1"/>
  <c r="V545" i="6"/>
  <c r="U545" i="6"/>
  <c r="T545" i="6"/>
  <c r="S545" i="6"/>
  <c r="R545" i="6"/>
  <c r="Q545" i="6"/>
  <c r="P545" i="6"/>
  <c r="O545" i="6"/>
  <c r="N545" i="6"/>
  <c r="M545" i="6"/>
  <c r="L545" i="6"/>
  <c r="J545" i="6"/>
  <c r="K545" i="6" s="1"/>
  <c r="I545" i="6"/>
  <c r="H545" i="6"/>
  <c r="G545" i="6"/>
  <c r="AV544" i="6"/>
  <c r="AU544" i="6"/>
  <c r="AT544" i="6"/>
  <c r="AY544" i="6" s="1"/>
  <c r="AS544" i="6"/>
  <c r="AR544" i="6"/>
  <c r="AP544" i="6"/>
  <c r="AO544" i="6"/>
  <c r="AN544" i="6"/>
  <c r="AQ544" i="6" s="1"/>
  <c r="AM544" i="6"/>
  <c r="AL544" i="6"/>
  <c r="AK544" i="6"/>
  <c r="AJ544" i="6"/>
  <c r="AI544" i="6"/>
  <c r="AH544" i="6"/>
  <c r="AF544" i="6"/>
  <c r="AG544" i="6" s="1"/>
  <c r="AE544" i="6"/>
  <c r="AD544" i="6"/>
  <c r="AC544" i="6"/>
  <c r="AA544" i="6"/>
  <c r="Z544" i="6"/>
  <c r="BA544" i="6" s="1"/>
  <c r="Y544" i="6"/>
  <c r="AZ544" i="6" s="1"/>
  <c r="X544" i="6"/>
  <c r="W544" i="6"/>
  <c r="V544" i="6"/>
  <c r="T544" i="6"/>
  <c r="S544" i="6"/>
  <c r="U544" i="6" s="1"/>
  <c r="R544" i="6"/>
  <c r="Q544" i="6"/>
  <c r="P544" i="6"/>
  <c r="O544" i="6"/>
  <c r="N544" i="6"/>
  <c r="M544" i="6"/>
  <c r="L544" i="6"/>
  <c r="J544" i="6"/>
  <c r="I544" i="6"/>
  <c r="H544" i="6"/>
  <c r="K544" i="6" s="1"/>
  <c r="G544" i="6"/>
  <c r="BA543" i="6"/>
  <c r="AW543" i="6"/>
  <c r="AV543" i="6"/>
  <c r="AU543" i="6"/>
  <c r="AZ543" i="6" s="1"/>
  <c r="AT543" i="6"/>
  <c r="AS543" i="6"/>
  <c r="AR543" i="6"/>
  <c r="AP543" i="6"/>
  <c r="AO543" i="6"/>
  <c r="AQ543" i="6" s="1"/>
  <c r="AN543" i="6"/>
  <c r="AM543" i="6"/>
  <c r="AL543" i="6"/>
  <c r="AK543" i="6"/>
  <c r="AJ543" i="6"/>
  <c r="AI543" i="6"/>
  <c r="AH543" i="6"/>
  <c r="AF543" i="6"/>
  <c r="AE543" i="6"/>
  <c r="AD543" i="6"/>
  <c r="AC543" i="6"/>
  <c r="AA543" i="6"/>
  <c r="Z543" i="6"/>
  <c r="Y543" i="6"/>
  <c r="X543" i="6"/>
  <c r="AY543" i="6" s="1"/>
  <c r="W543" i="6"/>
  <c r="AX543" i="6" s="1"/>
  <c r="V543" i="6"/>
  <c r="T543" i="6"/>
  <c r="S543" i="6"/>
  <c r="R543" i="6"/>
  <c r="U543" i="6" s="1"/>
  <c r="Q543" i="6"/>
  <c r="P543" i="6"/>
  <c r="O543" i="6"/>
  <c r="N543" i="6"/>
  <c r="M543" i="6"/>
  <c r="L543" i="6"/>
  <c r="J543" i="6"/>
  <c r="K543" i="6" s="1"/>
  <c r="I543" i="6"/>
  <c r="H543" i="6"/>
  <c r="G543" i="6"/>
  <c r="AX542" i="6"/>
  <c r="AV542" i="6"/>
  <c r="AU542" i="6"/>
  <c r="AT542" i="6"/>
  <c r="AY542" i="6" s="1"/>
  <c r="AS542" i="6"/>
  <c r="AW542" i="6" s="1"/>
  <c r="AR542" i="6"/>
  <c r="AQ542" i="6"/>
  <c r="AP542" i="6"/>
  <c r="AO542" i="6"/>
  <c r="AN542" i="6"/>
  <c r="AM542" i="6"/>
  <c r="AL542" i="6"/>
  <c r="AK542" i="6"/>
  <c r="AJ542" i="6"/>
  <c r="AI542" i="6"/>
  <c r="AH542" i="6"/>
  <c r="AF542" i="6"/>
  <c r="AE542" i="6"/>
  <c r="AG542" i="6" s="1"/>
  <c r="AD542" i="6"/>
  <c r="AC542" i="6"/>
  <c r="Z542" i="6"/>
  <c r="Y542" i="6"/>
  <c r="X542" i="6"/>
  <c r="W542" i="6"/>
  <c r="AA542" i="6" s="1"/>
  <c r="V542" i="6"/>
  <c r="U542" i="6"/>
  <c r="T542" i="6"/>
  <c r="S542" i="6"/>
  <c r="R542" i="6"/>
  <c r="Q542" i="6"/>
  <c r="P542" i="6"/>
  <c r="O542" i="6"/>
  <c r="N542" i="6"/>
  <c r="M542" i="6"/>
  <c r="L542" i="6"/>
  <c r="J542" i="6"/>
  <c r="I542" i="6"/>
  <c r="H542" i="6"/>
  <c r="G542" i="6"/>
  <c r="AV541" i="6"/>
  <c r="AU541" i="6"/>
  <c r="AZ541" i="6" s="1"/>
  <c r="AT541" i="6"/>
  <c r="AY541" i="6" s="1"/>
  <c r="AS541" i="6"/>
  <c r="AX541" i="6" s="1"/>
  <c r="AR541" i="6"/>
  <c r="AP541" i="6"/>
  <c r="AO541" i="6"/>
  <c r="AQ541" i="6" s="1"/>
  <c r="AN541" i="6"/>
  <c r="AM541" i="6"/>
  <c r="AL541" i="6"/>
  <c r="AK541" i="6"/>
  <c r="AJ541" i="6"/>
  <c r="AI541" i="6"/>
  <c r="AH541" i="6"/>
  <c r="AF541" i="6"/>
  <c r="AE541" i="6"/>
  <c r="AD541" i="6"/>
  <c r="AG541" i="6" s="1"/>
  <c r="AC541" i="6"/>
  <c r="Z541" i="6"/>
  <c r="BA541" i="6" s="1"/>
  <c r="Y541" i="6"/>
  <c r="X541" i="6"/>
  <c r="W541" i="6"/>
  <c r="AA541" i="6" s="1"/>
  <c r="V541" i="6"/>
  <c r="U541" i="6"/>
  <c r="T541" i="6"/>
  <c r="S541" i="6"/>
  <c r="R541" i="6"/>
  <c r="Q541" i="6"/>
  <c r="P541" i="6"/>
  <c r="O541" i="6"/>
  <c r="N541" i="6"/>
  <c r="M541" i="6"/>
  <c r="L541" i="6"/>
  <c r="J541" i="6"/>
  <c r="I541" i="6"/>
  <c r="H541" i="6"/>
  <c r="G541" i="6"/>
  <c r="BA540" i="6"/>
  <c r="AV540" i="6"/>
  <c r="AU540" i="6"/>
  <c r="AZ540" i="6" s="1"/>
  <c r="AT540" i="6"/>
  <c r="AY540" i="6" s="1"/>
  <c r="AS540" i="6"/>
  <c r="AR540" i="6"/>
  <c r="AP540" i="6"/>
  <c r="AO540" i="6"/>
  <c r="AN540" i="6"/>
  <c r="AQ540" i="6" s="1"/>
  <c r="AM540" i="6"/>
  <c r="AL540" i="6"/>
  <c r="AK540" i="6"/>
  <c r="AJ540" i="6"/>
  <c r="AI540" i="6"/>
  <c r="AH540" i="6"/>
  <c r="AG540" i="6"/>
  <c r="AF540" i="6"/>
  <c r="AE540" i="6"/>
  <c r="AD540" i="6"/>
  <c r="AC540" i="6"/>
  <c r="Z540" i="6"/>
  <c r="Y540" i="6"/>
  <c r="X540" i="6"/>
  <c r="W540" i="6"/>
  <c r="AA540" i="6" s="1"/>
  <c r="V540" i="6"/>
  <c r="T540" i="6"/>
  <c r="U540" i="6" s="1"/>
  <c r="S540" i="6"/>
  <c r="R540" i="6"/>
  <c r="Q540" i="6"/>
  <c r="P540" i="6"/>
  <c r="O540" i="6"/>
  <c r="N540" i="6"/>
  <c r="M540" i="6"/>
  <c r="L540" i="6"/>
  <c r="J540" i="6"/>
  <c r="I540" i="6"/>
  <c r="H540" i="6"/>
  <c r="K540" i="6" s="1"/>
  <c r="G540" i="6"/>
  <c r="AY539" i="6"/>
  <c r="AX539" i="6"/>
  <c r="AV539" i="6"/>
  <c r="AU539" i="6"/>
  <c r="AT539" i="6"/>
  <c r="AS539" i="6"/>
  <c r="AW539" i="6" s="1"/>
  <c r="AR539" i="6"/>
  <c r="AQ539" i="6"/>
  <c r="AP539" i="6"/>
  <c r="AO539" i="6"/>
  <c r="AN539" i="6"/>
  <c r="AM539" i="6"/>
  <c r="AL539" i="6"/>
  <c r="AK539" i="6"/>
  <c r="AJ539" i="6"/>
  <c r="AI539" i="6"/>
  <c r="AH539" i="6"/>
  <c r="AF539" i="6"/>
  <c r="AE539" i="6"/>
  <c r="AG539" i="6" s="1"/>
  <c r="AD539" i="6"/>
  <c r="AC539" i="6"/>
  <c r="Z539" i="6"/>
  <c r="Y539" i="6"/>
  <c r="X539" i="6"/>
  <c r="W539" i="6"/>
  <c r="AA539" i="6" s="1"/>
  <c r="V539" i="6"/>
  <c r="T539" i="6"/>
  <c r="S539" i="6"/>
  <c r="R539" i="6"/>
  <c r="U539" i="6" s="1"/>
  <c r="Q539" i="6"/>
  <c r="P539" i="6"/>
  <c r="O539" i="6"/>
  <c r="N539" i="6"/>
  <c r="M539" i="6"/>
  <c r="L539" i="6"/>
  <c r="J539" i="6"/>
  <c r="I539" i="6"/>
  <c r="H539" i="6"/>
  <c r="G539" i="6"/>
  <c r="AZ538" i="6"/>
  <c r="AV538" i="6"/>
  <c r="AU538" i="6"/>
  <c r="AT538" i="6"/>
  <c r="AY538" i="6" s="1"/>
  <c r="AS538" i="6"/>
  <c r="AR538" i="6"/>
  <c r="AP538" i="6"/>
  <c r="AO538" i="6"/>
  <c r="AN538" i="6"/>
  <c r="AQ538" i="6" s="1"/>
  <c r="AM538" i="6"/>
  <c r="AL538" i="6"/>
  <c r="AK538" i="6"/>
  <c r="AJ538" i="6"/>
  <c r="AI538" i="6"/>
  <c r="AH538" i="6"/>
  <c r="AF538" i="6"/>
  <c r="AE538" i="6"/>
  <c r="AD538" i="6"/>
  <c r="AG538" i="6" s="1"/>
  <c r="AC538" i="6"/>
  <c r="AA538" i="6"/>
  <c r="Z538" i="6"/>
  <c r="BA538" i="6" s="1"/>
  <c r="Y538" i="6"/>
  <c r="X538" i="6"/>
  <c r="W538" i="6"/>
  <c r="V538" i="6"/>
  <c r="U538" i="6"/>
  <c r="T538" i="6"/>
  <c r="S538" i="6"/>
  <c r="R538" i="6"/>
  <c r="Q538" i="6"/>
  <c r="P538" i="6"/>
  <c r="O538" i="6"/>
  <c r="N538" i="6"/>
  <c r="M538" i="6"/>
  <c r="L538" i="6"/>
  <c r="J538" i="6"/>
  <c r="I538" i="6"/>
  <c r="H538" i="6"/>
  <c r="K538" i="6" s="1"/>
  <c r="G538" i="6"/>
  <c r="AX537" i="6"/>
  <c r="AW537" i="6"/>
  <c r="AV537" i="6"/>
  <c r="AU537" i="6"/>
  <c r="AT537" i="6"/>
  <c r="AS537" i="6"/>
  <c r="AR537" i="6"/>
  <c r="AQ537" i="6"/>
  <c r="AP537" i="6"/>
  <c r="AO537" i="6"/>
  <c r="AN537" i="6"/>
  <c r="AM537" i="6"/>
  <c r="AL537" i="6"/>
  <c r="AK537" i="6"/>
  <c r="AJ537" i="6"/>
  <c r="AI537" i="6"/>
  <c r="AH537" i="6"/>
  <c r="AF537" i="6"/>
  <c r="AE537" i="6"/>
  <c r="AD537" i="6"/>
  <c r="AG537" i="6" s="1"/>
  <c r="AC537" i="6"/>
  <c r="AA537" i="6"/>
  <c r="Z537" i="6"/>
  <c r="BA537" i="6" s="1"/>
  <c r="Y537" i="6"/>
  <c r="AZ537" i="6" s="1"/>
  <c r="X537" i="6"/>
  <c r="AY537" i="6" s="1"/>
  <c r="W537" i="6"/>
  <c r="V537" i="6"/>
  <c r="T537" i="6"/>
  <c r="S537" i="6"/>
  <c r="R537" i="6"/>
  <c r="Q537" i="6"/>
  <c r="P537" i="6"/>
  <c r="O537" i="6"/>
  <c r="N537" i="6"/>
  <c r="M537" i="6"/>
  <c r="L537" i="6"/>
  <c r="J537" i="6"/>
  <c r="I537" i="6"/>
  <c r="H537" i="6"/>
  <c r="K537" i="6" s="1"/>
  <c r="G537" i="6"/>
  <c r="AW536" i="6"/>
  <c r="AV536" i="6"/>
  <c r="BA536" i="6" s="1"/>
  <c r="AU536" i="6"/>
  <c r="AZ536" i="6" s="1"/>
  <c r="AT536" i="6"/>
  <c r="AS536" i="6"/>
  <c r="AR536" i="6"/>
  <c r="AP536" i="6"/>
  <c r="AO536" i="6"/>
  <c r="AN536" i="6"/>
  <c r="AQ536" i="6" s="1"/>
  <c r="AM536" i="6"/>
  <c r="AL536" i="6"/>
  <c r="AK536" i="6"/>
  <c r="AJ536" i="6"/>
  <c r="AI536" i="6"/>
  <c r="AH536" i="6"/>
  <c r="AG536" i="6"/>
  <c r="AF536" i="6"/>
  <c r="AE536" i="6"/>
  <c r="AD536" i="6"/>
  <c r="AC536" i="6"/>
  <c r="Z536" i="6"/>
  <c r="Y536" i="6"/>
  <c r="X536" i="6"/>
  <c r="AY536" i="6" s="1"/>
  <c r="W536" i="6"/>
  <c r="AA536" i="6" s="1"/>
  <c r="V536" i="6"/>
  <c r="U536" i="6"/>
  <c r="T536" i="6"/>
  <c r="S536" i="6"/>
  <c r="R536" i="6"/>
  <c r="Q536" i="6"/>
  <c r="P536" i="6"/>
  <c r="O536" i="6"/>
  <c r="N536" i="6"/>
  <c r="M536" i="6"/>
  <c r="L536" i="6"/>
  <c r="K536" i="6"/>
  <c r="J536" i="6"/>
  <c r="I536" i="6"/>
  <c r="H536" i="6"/>
  <c r="G536" i="6"/>
  <c r="AV535" i="6"/>
  <c r="BA535" i="6" s="1"/>
  <c r="AU535" i="6"/>
  <c r="AZ535" i="6" s="1"/>
  <c r="AT535" i="6"/>
  <c r="AY535" i="6" s="1"/>
  <c r="AS535" i="6"/>
  <c r="AR535" i="6"/>
  <c r="AQ535" i="6"/>
  <c r="AP535" i="6"/>
  <c r="AO535" i="6"/>
  <c r="AN535" i="6"/>
  <c r="AM535" i="6"/>
  <c r="AL535" i="6"/>
  <c r="AK535" i="6"/>
  <c r="AJ535" i="6"/>
  <c r="AI535" i="6"/>
  <c r="AH535" i="6"/>
  <c r="AF535" i="6"/>
  <c r="AE535" i="6"/>
  <c r="AG535" i="6" s="1"/>
  <c r="AD535" i="6"/>
  <c r="AC535" i="6"/>
  <c r="Z535" i="6"/>
  <c r="Y535" i="6"/>
  <c r="X535" i="6"/>
  <c r="W535" i="6"/>
  <c r="AA535" i="6" s="1"/>
  <c r="V535" i="6"/>
  <c r="T535" i="6"/>
  <c r="S535" i="6"/>
  <c r="R535" i="6"/>
  <c r="Q535" i="6"/>
  <c r="P535" i="6"/>
  <c r="O535" i="6"/>
  <c r="N535" i="6"/>
  <c r="M535" i="6"/>
  <c r="L535" i="6"/>
  <c r="J535" i="6"/>
  <c r="I535" i="6"/>
  <c r="H535" i="6"/>
  <c r="K535" i="6" s="1"/>
  <c r="G535" i="6"/>
  <c r="AY534" i="6"/>
  <c r="AV534" i="6"/>
  <c r="AU534" i="6"/>
  <c r="AZ534" i="6" s="1"/>
  <c r="AT534" i="6"/>
  <c r="AS534" i="6"/>
  <c r="AR534" i="6"/>
  <c r="AQ534" i="6"/>
  <c r="AP534" i="6"/>
  <c r="AO534" i="6"/>
  <c r="AN534" i="6"/>
  <c r="AM534" i="6"/>
  <c r="AL534" i="6"/>
  <c r="AK534" i="6"/>
  <c r="AJ534" i="6"/>
  <c r="AI534" i="6"/>
  <c r="AH534" i="6"/>
  <c r="AF534" i="6"/>
  <c r="AE534" i="6"/>
  <c r="AG534" i="6" s="1"/>
  <c r="AD534" i="6"/>
  <c r="AC534" i="6"/>
  <c r="AA534" i="6"/>
  <c r="Z534" i="6"/>
  <c r="BA534" i="6" s="1"/>
  <c r="Y534" i="6"/>
  <c r="X534" i="6"/>
  <c r="W534" i="6"/>
  <c r="V534" i="6"/>
  <c r="T534" i="6"/>
  <c r="S534" i="6"/>
  <c r="R534" i="6"/>
  <c r="Q534" i="6"/>
  <c r="P534" i="6"/>
  <c r="O534" i="6"/>
  <c r="N534" i="6"/>
  <c r="M534" i="6"/>
  <c r="L534" i="6"/>
  <c r="J534" i="6"/>
  <c r="I534" i="6"/>
  <c r="H534" i="6"/>
  <c r="K534" i="6" s="1"/>
  <c r="G534" i="6"/>
  <c r="BA533" i="6"/>
  <c r="AZ533" i="6"/>
  <c r="AY533" i="6"/>
  <c r="AX533" i="6"/>
  <c r="AV533" i="6"/>
  <c r="AU533" i="6"/>
  <c r="AT533" i="6"/>
  <c r="AS533" i="6"/>
  <c r="AW533" i="6" s="1"/>
  <c r="AR533" i="6"/>
  <c r="AP533" i="6"/>
  <c r="AO533" i="6"/>
  <c r="AN533" i="6"/>
  <c r="AQ533" i="6" s="1"/>
  <c r="AM533" i="6"/>
  <c r="AL533" i="6"/>
  <c r="AK533" i="6"/>
  <c r="AJ533" i="6"/>
  <c r="AI533" i="6"/>
  <c r="AH533" i="6"/>
  <c r="AF533" i="6"/>
  <c r="AE533" i="6"/>
  <c r="AD533" i="6"/>
  <c r="AG533" i="6" s="1"/>
  <c r="AC533" i="6"/>
  <c r="AA533" i="6"/>
  <c r="Z533" i="6"/>
  <c r="Y533" i="6"/>
  <c r="X533" i="6"/>
  <c r="W533" i="6"/>
  <c r="V533" i="6"/>
  <c r="T533" i="6"/>
  <c r="S533" i="6"/>
  <c r="R533" i="6"/>
  <c r="Q533" i="6"/>
  <c r="P533" i="6"/>
  <c r="O533" i="6"/>
  <c r="N533" i="6"/>
  <c r="M533" i="6"/>
  <c r="L533" i="6"/>
  <c r="J533" i="6"/>
  <c r="I533" i="6"/>
  <c r="H533" i="6"/>
  <c r="K533" i="6" s="1"/>
  <c r="G533" i="6"/>
  <c r="BA532" i="6"/>
  <c r="AV532" i="6"/>
  <c r="AU532" i="6"/>
  <c r="AZ532" i="6" s="1"/>
  <c r="AT532" i="6"/>
  <c r="AY532" i="6" s="1"/>
  <c r="AS532" i="6"/>
  <c r="AR532" i="6"/>
  <c r="AP532" i="6"/>
  <c r="AO532" i="6"/>
  <c r="AN532" i="6"/>
  <c r="AM532" i="6"/>
  <c r="AL532" i="6"/>
  <c r="AK532" i="6"/>
  <c r="AJ532" i="6"/>
  <c r="AI532" i="6"/>
  <c r="AH532" i="6"/>
  <c r="AG532" i="6"/>
  <c r="AF532" i="6"/>
  <c r="AE532" i="6"/>
  <c r="AD532" i="6"/>
  <c r="AC532" i="6"/>
  <c r="AA532" i="6"/>
  <c r="Z532" i="6"/>
  <c r="Y532" i="6"/>
  <c r="X532" i="6"/>
  <c r="W532" i="6"/>
  <c r="V532" i="6"/>
  <c r="T532" i="6"/>
  <c r="U532" i="6" s="1"/>
  <c r="S532" i="6"/>
  <c r="R532" i="6"/>
  <c r="Q532" i="6"/>
  <c r="P532" i="6"/>
  <c r="O532" i="6"/>
  <c r="N532" i="6"/>
  <c r="M532" i="6"/>
  <c r="L532" i="6"/>
  <c r="K532" i="6"/>
  <c r="J532" i="6"/>
  <c r="I532" i="6"/>
  <c r="H532" i="6"/>
  <c r="G532" i="6"/>
  <c r="AW531" i="6"/>
  <c r="AV531" i="6"/>
  <c r="AU531" i="6"/>
  <c r="AT531" i="6"/>
  <c r="AS531" i="6"/>
  <c r="AR531" i="6"/>
  <c r="AQ531" i="6"/>
  <c r="AP531" i="6"/>
  <c r="AO531" i="6"/>
  <c r="AN531" i="6"/>
  <c r="AM531" i="6"/>
  <c r="AL531" i="6"/>
  <c r="AK531" i="6"/>
  <c r="AJ531" i="6"/>
  <c r="AI531" i="6"/>
  <c r="AH531" i="6"/>
  <c r="AF531" i="6"/>
  <c r="AE531" i="6"/>
  <c r="AG531" i="6" s="1"/>
  <c r="AD531" i="6"/>
  <c r="AC531" i="6"/>
  <c r="Z531" i="6"/>
  <c r="Y531" i="6"/>
  <c r="X531" i="6"/>
  <c r="AY531" i="6" s="1"/>
  <c r="W531" i="6"/>
  <c r="AA531" i="6" s="1"/>
  <c r="V531" i="6"/>
  <c r="T531" i="6"/>
  <c r="S531" i="6"/>
  <c r="R531" i="6"/>
  <c r="U531" i="6" s="1"/>
  <c r="Q531" i="6"/>
  <c r="P531" i="6"/>
  <c r="O531" i="6"/>
  <c r="N531" i="6"/>
  <c r="M531" i="6"/>
  <c r="L531" i="6"/>
  <c r="K531" i="6"/>
  <c r="J531" i="6"/>
  <c r="I531" i="6"/>
  <c r="H531" i="6"/>
  <c r="G531" i="6"/>
  <c r="BA530" i="6"/>
  <c r="AZ530" i="6"/>
  <c r="AY530" i="6"/>
  <c r="AV530" i="6"/>
  <c r="AU530" i="6"/>
  <c r="AT530" i="6"/>
  <c r="AS530" i="6"/>
  <c r="AR530" i="6"/>
  <c r="AQ530" i="6"/>
  <c r="AP530" i="6"/>
  <c r="AO530" i="6"/>
  <c r="AN530" i="6"/>
  <c r="AM530" i="6"/>
  <c r="AL530" i="6"/>
  <c r="AK530" i="6"/>
  <c r="AJ530" i="6"/>
  <c r="AI530" i="6"/>
  <c r="AH530" i="6"/>
  <c r="AF530" i="6"/>
  <c r="AE530" i="6"/>
  <c r="AD530" i="6"/>
  <c r="AG530" i="6" s="1"/>
  <c r="AC530" i="6"/>
  <c r="AA530" i="6"/>
  <c r="Z530" i="6"/>
  <c r="Y530" i="6"/>
  <c r="X530" i="6"/>
  <c r="W530" i="6"/>
  <c r="V530" i="6"/>
  <c r="T530" i="6"/>
  <c r="S530" i="6"/>
  <c r="R530" i="6"/>
  <c r="U530" i="6" s="1"/>
  <c r="Q530" i="6"/>
  <c r="P530" i="6"/>
  <c r="O530" i="6"/>
  <c r="N530" i="6"/>
  <c r="M530" i="6"/>
  <c r="L530" i="6"/>
  <c r="J530" i="6"/>
  <c r="I530" i="6"/>
  <c r="H530" i="6"/>
  <c r="G530" i="6"/>
  <c r="AZ529" i="6"/>
  <c r="AV529" i="6"/>
  <c r="AU529" i="6"/>
  <c r="AT529" i="6"/>
  <c r="AS529" i="6"/>
  <c r="AR529" i="6"/>
  <c r="AP529" i="6"/>
  <c r="AO529" i="6"/>
  <c r="AN529" i="6"/>
  <c r="AQ529" i="6" s="1"/>
  <c r="AM529" i="6"/>
  <c r="AL529" i="6"/>
  <c r="AK529" i="6"/>
  <c r="AJ529" i="6"/>
  <c r="AI529" i="6"/>
  <c r="AH529" i="6"/>
  <c r="AG529" i="6"/>
  <c r="AF529" i="6"/>
  <c r="AE529" i="6"/>
  <c r="AD529" i="6"/>
  <c r="AC529" i="6"/>
  <c r="AA529" i="6"/>
  <c r="Z529" i="6"/>
  <c r="BA529" i="6" s="1"/>
  <c r="Y529" i="6"/>
  <c r="X529" i="6"/>
  <c r="AY529" i="6" s="1"/>
  <c r="W529" i="6"/>
  <c r="V529" i="6"/>
  <c r="T529" i="6"/>
  <c r="S529" i="6"/>
  <c r="R529" i="6"/>
  <c r="Q529" i="6"/>
  <c r="P529" i="6"/>
  <c r="O529" i="6"/>
  <c r="N529" i="6"/>
  <c r="M529" i="6"/>
  <c r="L529" i="6"/>
  <c r="J529" i="6"/>
  <c r="I529" i="6"/>
  <c r="H529" i="6"/>
  <c r="K529" i="6" s="1"/>
  <c r="G529" i="6"/>
  <c r="AV528" i="6"/>
  <c r="BA528" i="6" s="1"/>
  <c r="AU528" i="6"/>
  <c r="AZ528" i="6" s="1"/>
  <c r="AT528" i="6"/>
  <c r="AY528" i="6" s="1"/>
  <c r="AS528" i="6"/>
  <c r="AR528" i="6"/>
  <c r="AP528" i="6"/>
  <c r="AO528" i="6"/>
  <c r="AN528" i="6"/>
  <c r="AQ528" i="6" s="1"/>
  <c r="AM528" i="6"/>
  <c r="AL528" i="6"/>
  <c r="AK528" i="6"/>
  <c r="AJ528" i="6"/>
  <c r="AI528" i="6"/>
  <c r="AH528" i="6"/>
  <c r="AG528" i="6"/>
  <c r="AF528" i="6"/>
  <c r="AE528" i="6"/>
  <c r="AD528" i="6"/>
  <c r="AC528" i="6"/>
  <c r="Z528" i="6"/>
  <c r="Y528" i="6"/>
  <c r="X528" i="6"/>
  <c r="W528" i="6"/>
  <c r="AA528" i="6" s="1"/>
  <c r="V528" i="6"/>
  <c r="U528" i="6"/>
  <c r="T528" i="6"/>
  <c r="S528" i="6"/>
  <c r="R528" i="6"/>
  <c r="Q528" i="6"/>
  <c r="P528" i="6"/>
  <c r="O528" i="6"/>
  <c r="N528" i="6"/>
  <c r="M528" i="6"/>
  <c r="L528" i="6"/>
  <c r="J528" i="6"/>
  <c r="I528" i="6"/>
  <c r="H528" i="6"/>
  <c r="K528" i="6" s="1"/>
  <c r="G528" i="6"/>
  <c r="AY527" i="6"/>
  <c r="AV527" i="6"/>
  <c r="AU527" i="6"/>
  <c r="AZ527" i="6" s="1"/>
  <c r="AT527" i="6"/>
  <c r="AS527" i="6"/>
  <c r="AX527" i="6" s="1"/>
  <c r="AR527" i="6"/>
  <c r="AQ527" i="6"/>
  <c r="AP527" i="6"/>
  <c r="AO527" i="6"/>
  <c r="AN527" i="6"/>
  <c r="AM527" i="6"/>
  <c r="AL527" i="6"/>
  <c r="AK527" i="6"/>
  <c r="AJ527" i="6"/>
  <c r="AI527" i="6"/>
  <c r="AH527" i="6"/>
  <c r="AF527" i="6"/>
  <c r="AE527" i="6"/>
  <c r="AG527" i="6" s="1"/>
  <c r="AD527" i="6"/>
  <c r="AC527" i="6"/>
  <c r="Z527" i="6"/>
  <c r="Y527" i="6"/>
  <c r="X527" i="6"/>
  <c r="W527" i="6"/>
  <c r="AA527" i="6" s="1"/>
  <c r="V527" i="6"/>
  <c r="U527" i="6"/>
  <c r="T527" i="6"/>
  <c r="S527" i="6"/>
  <c r="R527" i="6"/>
  <c r="Q527" i="6"/>
  <c r="P527" i="6"/>
  <c r="O527" i="6"/>
  <c r="N527" i="6"/>
  <c r="M527" i="6"/>
  <c r="L527" i="6"/>
  <c r="J527" i="6"/>
  <c r="I527" i="6"/>
  <c r="H527" i="6"/>
  <c r="K527" i="6" s="1"/>
  <c r="G527" i="6"/>
  <c r="AY526" i="6"/>
  <c r="AV526" i="6"/>
  <c r="AU526" i="6"/>
  <c r="AZ526" i="6" s="1"/>
  <c r="AT526" i="6"/>
  <c r="AS526" i="6"/>
  <c r="AR526" i="6"/>
  <c r="AQ526" i="6"/>
  <c r="AP526" i="6"/>
  <c r="AO526" i="6"/>
  <c r="AN526" i="6"/>
  <c r="AM526" i="6"/>
  <c r="AL526" i="6"/>
  <c r="AK526" i="6"/>
  <c r="AJ526" i="6"/>
  <c r="AI526" i="6"/>
  <c r="AH526" i="6"/>
  <c r="AF526" i="6"/>
  <c r="AE526" i="6"/>
  <c r="AG526" i="6" s="1"/>
  <c r="AD526" i="6"/>
  <c r="AC526" i="6"/>
  <c r="AA526" i="6"/>
  <c r="Z526" i="6"/>
  <c r="BA526" i="6" s="1"/>
  <c r="Y526" i="6"/>
  <c r="X526" i="6"/>
  <c r="W526" i="6"/>
  <c r="V526" i="6"/>
  <c r="T526" i="6"/>
  <c r="S526" i="6"/>
  <c r="R526" i="6"/>
  <c r="Q526" i="6"/>
  <c r="P526" i="6"/>
  <c r="O526" i="6"/>
  <c r="N526" i="6"/>
  <c r="M526" i="6"/>
  <c r="L526" i="6"/>
  <c r="J526" i="6"/>
  <c r="I526" i="6"/>
  <c r="H526" i="6"/>
  <c r="K526" i="6" s="1"/>
  <c r="G526" i="6"/>
  <c r="AZ525" i="6"/>
  <c r="AY525" i="6"/>
  <c r="AX525" i="6"/>
  <c r="AV525" i="6"/>
  <c r="AU525" i="6"/>
  <c r="AT525" i="6"/>
  <c r="AS525" i="6"/>
  <c r="AW525" i="6" s="1"/>
  <c r="AR525" i="6"/>
  <c r="AP525" i="6"/>
  <c r="AO525" i="6"/>
  <c r="AN525" i="6"/>
  <c r="AQ525" i="6" s="1"/>
  <c r="AM525" i="6"/>
  <c r="AL525" i="6"/>
  <c r="AK525" i="6"/>
  <c r="AJ525" i="6"/>
  <c r="AI525" i="6"/>
  <c r="AH525" i="6"/>
  <c r="AF525" i="6"/>
  <c r="AE525" i="6"/>
  <c r="AD525" i="6"/>
  <c r="AG525" i="6" s="1"/>
  <c r="AC525" i="6"/>
  <c r="AA525" i="6"/>
  <c r="Z525" i="6"/>
  <c r="BA525" i="6" s="1"/>
  <c r="Y525" i="6"/>
  <c r="X525" i="6"/>
  <c r="W525" i="6"/>
  <c r="V525" i="6"/>
  <c r="T525" i="6"/>
  <c r="S525" i="6"/>
  <c r="R525" i="6"/>
  <c r="Q525" i="6"/>
  <c r="P525" i="6"/>
  <c r="O525" i="6"/>
  <c r="N525" i="6"/>
  <c r="M525" i="6"/>
  <c r="L525" i="6"/>
  <c r="J525" i="6"/>
  <c r="I525" i="6"/>
  <c r="H525" i="6"/>
  <c r="K525" i="6" s="1"/>
  <c r="G525" i="6"/>
  <c r="AY524" i="6"/>
  <c r="AX524" i="6"/>
  <c r="AV524" i="6"/>
  <c r="AU524" i="6"/>
  <c r="AT524" i="6"/>
  <c r="AS524" i="6"/>
  <c r="AW524" i="6" s="1"/>
  <c r="AR524" i="6"/>
  <c r="AP524" i="6"/>
  <c r="AO524" i="6"/>
  <c r="AN524" i="6"/>
  <c r="AQ524" i="6" s="1"/>
  <c r="AM524" i="6"/>
  <c r="AL524" i="6"/>
  <c r="AK524" i="6"/>
  <c r="AJ524" i="6"/>
  <c r="AI524" i="6"/>
  <c r="AH524" i="6"/>
  <c r="AG524" i="6"/>
  <c r="AF524" i="6"/>
  <c r="AE524" i="6"/>
  <c r="AD524" i="6"/>
  <c r="AC524" i="6"/>
  <c r="AA524" i="6"/>
  <c r="Z524" i="6"/>
  <c r="BA524" i="6" s="1"/>
  <c r="Y524" i="6"/>
  <c r="AZ524" i="6" s="1"/>
  <c r="X524" i="6"/>
  <c r="W524" i="6"/>
  <c r="V524" i="6"/>
  <c r="T524" i="6"/>
  <c r="U524" i="6" s="1"/>
  <c r="S524" i="6"/>
  <c r="R524" i="6"/>
  <c r="Q524" i="6"/>
  <c r="P524" i="6"/>
  <c r="O524" i="6"/>
  <c r="N524" i="6"/>
  <c r="M524" i="6"/>
  <c r="L524" i="6"/>
  <c r="J524" i="6"/>
  <c r="I524" i="6"/>
  <c r="H524" i="6"/>
  <c r="K524" i="6" s="1"/>
  <c r="G524" i="6"/>
  <c r="AW523" i="6"/>
  <c r="AV523" i="6"/>
  <c r="BA523" i="6" s="1"/>
  <c r="AU523" i="6"/>
  <c r="AZ523" i="6" s="1"/>
  <c r="AT523" i="6"/>
  <c r="AY523" i="6" s="1"/>
  <c r="AS523" i="6"/>
  <c r="AX523" i="6" s="1"/>
  <c r="AR523" i="6"/>
  <c r="AQ523" i="6"/>
  <c r="AP523" i="6"/>
  <c r="AO523" i="6"/>
  <c r="AN523" i="6"/>
  <c r="AM523" i="6"/>
  <c r="AL523" i="6"/>
  <c r="AK523" i="6"/>
  <c r="AJ523" i="6"/>
  <c r="AI523" i="6"/>
  <c r="AH523" i="6"/>
  <c r="AG523" i="6"/>
  <c r="AF523" i="6"/>
  <c r="AE523" i="6"/>
  <c r="AD523" i="6"/>
  <c r="AC523" i="6"/>
  <c r="Z523" i="6"/>
  <c r="Y523" i="6"/>
  <c r="X523" i="6"/>
  <c r="W523" i="6"/>
  <c r="AA523" i="6" s="1"/>
  <c r="V523" i="6"/>
  <c r="T523" i="6"/>
  <c r="U523" i="6" s="1"/>
  <c r="S523" i="6"/>
  <c r="R523" i="6"/>
  <c r="Q523" i="6"/>
  <c r="P523" i="6"/>
  <c r="O523" i="6"/>
  <c r="N523" i="6"/>
  <c r="M523" i="6"/>
  <c r="L523" i="6"/>
  <c r="J523" i="6"/>
  <c r="I523" i="6"/>
  <c r="H523" i="6"/>
  <c r="K523" i="6" s="1"/>
  <c r="G523" i="6"/>
  <c r="AV522" i="6"/>
  <c r="AU522" i="6"/>
  <c r="AZ522" i="6" s="1"/>
  <c r="AT522" i="6"/>
  <c r="AY522" i="6" s="1"/>
  <c r="AS522" i="6"/>
  <c r="AR522" i="6"/>
  <c r="AP522" i="6"/>
  <c r="AO522" i="6"/>
  <c r="AN522" i="6"/>
  <c r="AQ522" i="6" s="1"/>
  <c r="AM522" i="6"/>
  <c r="AL522" i="6"/>
  <c r="AK522" i="6"/>
  <c r="AJ522" i="6"/>
  <c r="AI522" i="6"/>
  <c r="AH522" i="6"/>
  <c r="AG522" i="6"/>
  <c r="AF522" i="6"/>
  <c r="AE522" i="6"/>
  <c r="AD522" i="6"/>
  <c r="AC522" i="6"/>
  <c r="AA522" i="6"/>
  <c r="Z522" i="6"/>
  <c r="BA522" i="6" s="1"/>
  <c r="Y522" i="6"/>
  <c r="X522" i="6"/>
  <c r="W522" i="6"/>
  <c r="V522" i="6"/>
  <c r="U522" i="6"/>
  <c r="T522" i="6"/>
  <c r="S522" i="6"/>
  <c r="R522" i="6"/>
  <c r="Q522" i="6"/>
  <c r="P522" i="6"/>
  <c r="O522" i="6"/>
  <c r="N522" i="6"/>
  <c r="M522" i="6"/>
  <c r="L522" i="6"/>
  <c r="J522" i="6"/>
  <c r="I522" i="6"/>
  <c r="H522" i="6"/>
  <c r="G522" i="6"/>
  <c r="BA521" i="6"/>
  <c r="AV521" i="6"/>
  <c r="AU521" i="6"/>
  <c r="AT521" i="6"/>
  <c r="AS521" i="6"/>
  <c r="AR521" i="6"/>
  <c r="AQ521" i="6"/>
  <c r="AP521" i="6"/>
  <c r="AO521" i="6"/>
  <c r="AN521" i="6"/>
  <c r="AM521" i="6"/>
  <c r="AL521" i="6"/>
  <c r="AK521" i="6"/>
  <c r="AJ521" i="6"/>
  <c r="AI521" i="6"/>
  <c r="AH521" i="6"/>
  <c r="AF521" i="6"/>
  <c r="AE521" i="6"/>
  <c r="AD521" i="6"/>
  <c r="AG521" i="6" s="1"/>
  <c r="AC521" i="6"/>
  <c r="AA521" i="6"/>
  <c r="Z521" i="6"/>
  <c r="Y521" i="6"/>
  <c r="AZ521" i="6" s="1"/>
  <c r="X521" i="6"/>
  <c r="AY521" i="6" s="1"/>
  <c r="W521" i="6"/>
  <c r="V521" i="6"/>
  <c r="T521" i="6"/>
  <c r="S521" i="6"/>
  <c r="R521" i="6"/>
  <c r="U521" i="6" s="1"/>
  <c r="Q521" i="6"/>
  <c r="P521" i="6"/>
  <c r="O521" i="6"/>
  <c r="N521" i="6"/>
  <c r="M521" i="6"/>
  <c r="L521" i="6"/>
  <c r="J521" i="6"/>
  <c r="I521" i="6"/>
  <c r="H521" i="6"/>
  <c r="K521" i="6" s="1"/>
  <c r="G521" i="6"/>
  <c r="AV520" i="6"/>
  <c r="BA520" i="6" s="1"/>
  <c r="AU520" i="6"/>
  <c r="AZ520" i="6" s="1"/>
  <c r="AT520" i="6"/>
  <c r="AY520" i="6" s="1"/>
  <c r="AS520" i="6"/>
  <c r="AR520" i="6"/>
  <c r="AP520" i="6"/>
  <c r="AO520" i="6"/>
  <c r="AN520" i="6"/>
  <c r="AQ520" i="6" s="1"/>
  <c r="AM520" i="6"/>
  <c r="AL520" i="6"/>
  <c r="AK520" i="6"/>
  <c r="AJ520" i="6"/>
  <c r="AI520" i="6"/>
  <c r="AH520" i="6"/>
  <c r="AG520" i="6"/>
  <c r="AF520" i="6"/>
  <c r="AE520" i="6"/>
  <c r="AD520" i="6"/>
  <c r="AC520" i="6"/>
  <c r="Z520" i="6"/>
  <c r="Y520" i="6"/>
  <c r="X520" i="6"/>
  <c r="W520" i="6"/>
  <c r="AA520" i="6" s="1"/>
  <c r="V520" i="6"/>
  <c r="U520" i="6"/>
  <c r="T520" i="6"/>
  <c r="S520" i="6"/>
  <c r="R520" i="6"/>
  <c r="Q520" i="6"/>
  <c r="P520" i="6"/>
  <c r="O520" i="6"/>
  <c r="N520" i="6"/>
  <c r="M520" i="6"/>
  <c r="L520" i="6"/>
  <c r="J520" i="6"/>
  <c r="I520" i="6"/>
  <c r="H520" i="6"/>
  <c r="G520" i="6"/>
  <c r="AY519" i="6"/>
  <c r="AV519" i="6"/>
  <c r="AU519" i="6"/>
  <c r="AZ519" i="6" s="1"/>
  <c r="AT519" i="6"/>
  <c r="AS519" i="6"/>
  <c r="AX519" i="6" s="1"/>
  <c r="AR519" i="6"/>
  <c r="AQ519" i="6"/>
  <c r="AP519" i="6"/>
  <c r="AO519" i="6"/>
  <c r="AN519" i="6"/>
  <c r="AM519" i="6"/>
  <c r="AL519" i="6"/>
  <c r="AK519" i="6"/>
  <c r="AJ519" i="6"/>
  <c r="AI519" i="6"/>
  <c r="AH519" i="6"/>
  <c r="AF519" i="6"/>
  <c r="AE519" i="6"/>
  <c r="AG519" i="6" s="1"/>
  <c r="AD519" i="6"/>
  <c r="AC519" i="6"/>
  <c r="Z519" i="6"/>
  <c r="Y519" i="6"/>
  <c r="X519" i="6"/>
  <c r="W519" i="6"/>
  <c r="AA519" i="6" s="1"/>
  <c r="V519" i="6"/>
  <c r="U519" i="6"/>
  <c r="T519" i="6"/>
  <c r="S519" i="6"/>
  <c r="R519" i="6"/>
  <c r="Q519" i="6"/>
  <c r="P519" i="6"/>
  <c r="O519" i="6"/>
  <c r="N519" i="6"/>
  <c r="M519" i="6"/>
  <c r="L519" i="6"/>
  <c r="J519" i="6"/>
  <c r="I519" i="6"/>
  <c r="H519" i="6"/>
  <c r="K519" i="6" s="1"/>
  <c r="G519" i="6"/>
  <c r="BA518" i="6"/>
  <c r="AZ518" i="6"/>
  <c r="AV518" i="6"/>
  <c r="AU518" i="6"/>
  <c r="AT518" i="6"/>
  <c r="AY518" i="6" s="1"/>
  <c r="AS518" i="6"/>
  <c r="AR518" i="6"/>
  <c r="AP518" i="6"/>
  <c r="AO518" i="6"/>
  <c r="AN518" i="6"/>
  <c r="AQ518" i="6" s="1"/>
  <c r="AM518" i="6"/>
  <c r="AL518" i="6"/>
  <c r="AK518" i="6"/>
  <c r="AJ518" i="6"/>
  <c r="AI518" i="6"/>
  <c r="AH518" i="6"/>
  <c r="AF518" i="6"/>
  <c r="AE518" i="6"/>
  <c r="AD518" i="6"/>
  <c r="AG518" i="6" s="1"/>
  <c r="AC518" i="6"/>
  <c r="AA518" i="6"/>
  <c r="Z518" i="6"/>
  <c r="Y518" i="6"/>
  <c r="X518" i="6"/>
  <c r="W518" i="6"/>
  <c r="V518" i="6"/>
  <c r="U518" i="6"/>
  <c r="T518" i="6"/>
  <c r="S518" i="6"/>
  <c r="R518" i="6"/>
  <c r="Q518" i="6"/>
  <c r="P518" i="6"/>
  <c r="O518" i="6"/>
  <c r="N518" i="6"/>
  <c r="M518" i="6"/>
  <c r="L518" i="6"/>
  <c r="J518" i="6"/>
  <c r="I518" i="6"/>
  <c r="H518" i="6"/>
  <c r="K518" i="6" s="1"/>
  <c r="G518" i="6"/>
  <c r="AX517" i="6"/>
  <c r="AW517" i="6"/>
  <c r="AV517" i="6"/>
  <c r="AU517" i="6"/>
  <c r="AT517" i="6"/>
  <c r="AS517" i="6"/>
  <c r="AR517" i="6"/>
  <c r="AQ517" i="6"/>
  <c r="AP517" i="6"/>
  <c r="AO517" i="6"/>
  <c r="AN517" i="6"/>
  <c r="AM517" i="6"/>
  <c r="AL517" i="6"/>
  <c r="AK517" i="6"/>
  <c r="AJ517" i="6"/>
  <c r="AI517" i="6"/>
  <c r="AH517" i="6"/>
  <c r="AF517" i="6"/>
  <c r="AE517" i="6"/>
  <c r="AD517" i="6"/>
  <c r="AG517" i="6" s="1"/>
  <c r="AC517" i="6"/>
  <c r="AA517" i="6"/>
  <c r="Z517" i="6"/>
  <c r="BA517" i="6" s="1"/>
  <c r="Y517" i="6"/>
  <c r="AZ517" i="6" s="1"/>
  <c r="X517" i="6"/>
  <c r="AY517" i="6" s="1"/>
  <c r="W517" i="6"/>
  <c r="V517" i="6"/>
  <c r="T517" i="6"/>
  <c r="S517" i="6"/>
  <c r="R517" i="6"/>
  <c r="U517" i="6" s="1"/>
  <c r="Q517" i="6"/>
  <c r="P517" i="6"/>
  <c r="O517" i="6"/>
  <c r="N517" i="6"/>
  <c r="M517" i="6"/>
  <c r="L517" i="6"/>
  <c r="J517" i="6"/>
  <c r="I517" i="6"/>
  <c r="H517" i="6"/>
  <c r="K517" i="6" s="1"/>
  <c r="G517" i="6"/>
  <c r="AY516" i="6"/>
  <c r="AX516" i="6"/>
  <c r="AV516" i="6"/>
  <c r="AU516" i="6"/>
  <c r="AT516" i="6"/>
  <c r="AS516" i="6"/>
  <c r="AW516" i="6" s="1"/>
  <c r="AR516" i="6"/>
  <c r="AP516" i="6"/>
  <c r="AO516" i="6"/>
  <c r="AN516" i="6"/>
  <c r="AQ516" i="6" s="1"/>
  <c r="AM516" i="6"/>
  <c r="AL516" i="6"/>
  <c r="AK516" i="6"/>
  <c r="AJ516" i="6"/>
  <c r="AI516" i="6"/>
  <c r="AH516" i="6"/>
  <c r="AG516" i="6"/>
  <c r="AF516" i="6"/>
  <c r="AE516" i="6"/>
  <c r="AD516" i="6"/>
  <c r="AC516" i="6"/>
  <c r="AA516" i="6"/>
  <c r="Z516" i="6"/>
  <c r="BA516" i="6" s="1"/>
  <c r="Y516" i="6"/>
  <c r="AZ516" i="6" s="1"/>
  <c r="X516" i="6"/>
  <c r="W516" i="6"/>
  <c r="V516" i="6"/>
  <c r="T516" i="6"/>
  <c r="S516" i="6"/>
  <c r="R516" i="6"/>
  <c r="U516" i="6" s="1"/>
  <c r="Q516" i="6"/>
  <c r="P516" i="6"/>
  <c r="O516" i="6"/>
  <c r="N516" i="6"/>
  <c r="M516" i="6"/>
  <c r="L516" i="6"/>
  <c r="J516" i="6"/>
  <c r="I516" i="6"/>
  <c r="H516" i="6"/>
  <c r="K516" i="6" s="1"/>
  <c r="G516" i="6"/>
  <c r="AW515" i="6"/>
  <c r="AV515" i="6"/>
  <c r="BA515" i="6" s="1"/>
  <c r="AU515" i="6"/>
  <c r="AZ515" i="6" s="1"/>
  <c r="AT515" i="6"/>
  <c r="AS515" i="6"/>
  <c r="AR515" i="6"/>
  <c r="AQ515" i="6"/>
  <c r="AP515" i="6"/>
  <c r="AO515" i="6"/>
  <c r="AN515" i="6"/>
  <c r="AM515" i="6"/>
  <c r="AL515" i="6"/>
  <c r="AK515" i="6"/>
  <c r="AJ515" i="6"/>
  <c r="AI515" i="6"/>
  <c r="AH515" i="6"/>
  <c r="AF515" i="6"/>
  <c r="AE515" i="6"/>
  <c r="AD515" i="6"/>
  <c r="AG515" i="6" s="1"/>
  <c r="AC515" i="6"/>
  <c r="Z515" i="6"/>
  <c r="Y515" i="6"/>
  <c r="X515" i="6"/>
  <c r="AY515" i="6" s="1"/>
  <c r="W515" i="6"/>
  <c r="AA515" i="6" s="1"/>
  <c r="V515" i="6"/>
  <c r="T515" i="6"/>
  <c r="S515" i="6"/>
  <c r="R515" i="6"/>
  <c r="U515" i="6" s="1"/>
  <c r="Q515" i="6"/>
  <c r="P515" i="6"/>
  <c r="O515" i="6"/>
  <c r="N515" i="6"/>
  <c r="M515" i="6"/>
  <c r="L515" i="6"/>
  <c r="K515" i="6"/>
  <c r="J515" i="6"/>
  <c r="I515" i="6"/>
  <c r="H515" i="6"/>
  <c r="G515" i="6"/>
  <c r="AV514" i="6"/>
  <c r="BA514" i="6" s="1"/>
  <c r="AU514" i="6"/>
  <c r="AZ514" i="6" s="1"/>
  <c r="AT514" i="6"/>
  <c r="AY514" i="6" s="1"/>
  <c r="AS514" i="6"/>
  <c r="AR514" i="6"/>
  <c r="AQ514" i="6"/>
  <c r="AP514" i="6"/>
  <c r="AO514" i="6"/>
  <c r="AN514" i="6"/>
  <c r="AM514" i="6"/>
  <c r="AL514" i="6"/>
  <c r="AK514" i="6"/>
  <c r="AJ514" i="6"/>
  <c r="AI514" i="6"/>
  <c r="AH514" i="6"/>
  <c r="AG514" i="6"/>
  <c r="AF514" i="6"/>
  <c r="AE514" i="6"/>
  <c r="AD514" i="6"/>
  <c r="AC514" i="6"/>
  <c r="Z514" i="6"/>
  <c r="Y514" i="6"/>
  <c r="X514" i="6"/>
  <c r="W514" i="6"/>
  <c r="AA514" i="6" s="1"/>
  <c r="V514" i="6"/>
  <c r="T514" i="6"/>
  <c r="S514" i="6"/>
  <c r="R514" i="6"/>
  <c r="Q514" i="6"/>
  <c r="P514" i="6"/>
  <c r="O514" i="6"/>
  <c r="N514" i="6"/>
  <c r="M514" i="6"/>
  <c r="L514" i="6"/>
  <c r="J514" i="6"/>
  <c r="I514" i="6"/>
  <c r="H514" i="6"/>
  <c r="K514" i="6" s="1"/>
  <c r="G514" i="6"/>
  <c r="BA513" i="6"/>
  <c r="AV513" i="6"/>
  <c r="AU513" i="6"/>
  <c r="AZ513" i="6" s="1"/>
  <c r="AT513" i="6"/>
  <c r="AY513" i="6" s="1"/>
  <c r="AS513" i="6"/>
  <c r="AR513" i="6"/>
  <c r="AP513" i="6"/>
  <c r="AQ513" i="6" s="1"/>
  <c r="AO513" i="6"/>
  <c r="AN513" i="6"/>
  <c r="AM513" i="6"/>
  <c r="AL513" i="6"/>
  <c r="AK513" i="6"/>
  <c r="AJ513" i="6"/>
  <c r="AI513" i="6"/>
  <c r="AH513" i="6"/>
  <c r="AF513" i="6"/>
  <c r="AE513" i="6"/>
  <c r="AD513" i="6"/>
  <c r="AG513" i="6" s="1"/>
  <c r="AC513" i="6"/>
  <c r="Z513" i="6"/>
  <c r="Y513" i="6"/>
  <c r="X513" i="6"/>
  <c r="W513" i="6"/>
  <c r="AA513" i="6" s="1"/>
  <c r="V513" i="6"/>
  <c r="T513" i="6"/>
  <c r="S513" i="6"/>
  <c r="R513" i="6"/>
  <c r="Q513" i="6"/>
  <c r="P513" i="6"/>
  <c r="O513" i="6"/>
  <c r="N513" i="6"/>
  <c r="M513" i="6"/>
  <c r="L513" i="6"/>
  <c r="J513" i="6"/>
  <c r="I513" i="6"/>
  <c r="H513" i="6"/>
  <c r="K513" i="6" s="1"/>
  <c r="G513" i="6"/>
  <c r="AY512" i="6"/>
  <c r="AX512" i="6"/>
  <c r="AV512" i="6"/>
  <c r="AU512" i="6"/>
  <c r="AT512" i="6"/>
  <c r="AS512" i="6"/>
  <c r="AW512" i="6" s="1"/>
  <c r="AR512" i="6"/>
  <c r="AP512" i="6"/>
  <c r="AO512" i="6"/>
  <c r="AN512" i="6"/>
  <c r="AQ512" i="6" s="1"/>
  <c r="AM512" i="6"/>
  <c r="AL512" i="6"/>
  <c r="AK512" i="6"/>
  <c r="AJ512" i="6"/>
  <c r="AI512" i="6"/>
  <c r="AH512" i="6"/>
  <c r="AG512" i="6"/>
  <c r="AF512" i="6"/>
  <c r="AE512" i="6"/>
  <c r="AD512" i="6"/>
  <c r="AC512" i="6"/>
  <c r="AA512" i="6"/>
  <c r="Z512" i="6"/>
  <c r="BA512" i="6" s="1"/>
  <c r="Y512" i="6"/>
  <c r="AZ512" i="6" s="1"/>
  <c r="X512" i="6"/>
  <c r="W512" i="6"/>
  <c r="V512" i="6"/>
  <c r="T512" i="6"/>
  <c r="S512" i="6"/>
  <c r="R512" i="6"/>
  <c r="U512" i="6" s="1"/>
  <c r="Q512" i="6"/>
  <c r="P512" i="6"/>
  <c r="O512" i="6"/>
  <c r="N512" i="6"/>
  <c r="M512" i="6"/>
  <c r="L512" i="6"/>
  <c r="J512" i="6"/>
  <c r="I512" i="6"/>
  <c r="H512" i="6"/>
  <c r="K512" i="6" s="1"/>
  <c r="G512" i="6"/>
  <c r="AY511" i="6"/>
  <c r="AW511" i="6"/>
  <c r="AV511" i="6"/>
  <c r="AU511" i="6"/>
  <c r="AT511" i="6"/>
  <c r="AS511" i="6"/>
  <c r="AR511" i="6"/>
  <c r="AQ511" i="6"/>
  <c r="AP511" i="6"/>
  <c r="AO511" i="6"/>
  <c r="AN511" i="6"/>
  <c r="AM511" i="6"/>
  <c r="AL511" i="6"/>
  <c r="AK511" i="6"/>
  <c r="AJ511" i="6"/>
  <c r="AI511" i="6"/>
  <c r="AH511" i="6"/>
  <c r="AF511" i="6"/>
  <c r="AE511" i="6"/>
  <c r="AD511" i="6"/>
  <c r="AG511" i="6" s="1"/>
  <c r="AC511" i="6"/>
  <c r="Z511" i="6"/>
  <c r="Y511" i="6"/>
  <c r="AZ511" i="6" s="1"/>
  <c r="X511" i="6"/>
  <c r="W511" i="6"/>
  <c r="AA511" i="6" s="1"/>
  <c r="V511" i="6"/>
  <c r="T511" i="6"/>
  <c r="S511" i="6"/>
  <c r="R511" i="6"/>
  <c r="U511" i="6" s="1"/>
  <c r="Q511" i="6"/>
  <c r="P511" i="6"/>
  <c r="O511" i="6"/>
  <c r="N511" i="6"/>
  <c r="M511" i="6"/>
  <c r="L511" i="6"/>
  <c r="J511" i="6"/>
  <c r="I511" i="6"/>
  <c r="H511" i="6"/>
  <c r="K511" i="6" s="1"/>
  <c r="G511" i="6"/>
  <c r="AV510" i="6"/>
  <c r="BA510" i="6" s="1"/>
  <c r="AU510" i="6"/>
  <c r="AT510" i="6"/>
  <c r="AY510" i="6" s="1"/>
  <c r="AS510" i="6"/>
  <c r="AR510" i="6"/>
  <c r="AQ510" i="6"/>
  <c r="AP510" i="6"/>
  <c r="AO510" i="6"/>
  <c r="AN510" i="6"/>
  <c r="AM510" i="6"/>
  <c r="AL510" i="6"/>
  <c r="AK510" i="6"/>
  <c r="AJ510" i="6"/>
  <c r="AI510" i="6"/>
  <c r="AH510" i="6"/>
  <c r="AF510" i="6"/>
  <c r="AG510" i="6" s="1"/>
  <c r="AE510" i="6"/>
  <c r="AD510" i="6"/>
  <c r="AC510" i="6"/>
  <c r="Z510" i="6"/>
  <c r="Y510" i="6"/>
  <c r="X510" i="6"/>
  <c r="W510" i="6"/>
  <c r="AA510" i="6" s="1"/>
  <c r="V510" i="6"/>
  <c r="T510" i="6"/>
  <c r="S510" i="6"/>
  <c r="R510" i="6"/>
  <c r="Q510" i="6"/>
  <c r="P510" i="6"/>
  <c r="O510" i="6"/>
  <c r="N510" i="6"/>
  <c r="M510" i="6"/>
  <c r="L510" i="6"/>
  <c r="J510" i="6"/>
  <c r="I510" i="6"/>
  <c r="H510" i="6"/>
  <c r="G510" i="6"/>
  <c r="BA509" i="6"/>
  <c r="AV509" i="6"/>
  <c r="AU509" i="6"/>
  <c r="AZ509" i="6" s="1"/>
  <c r="AT509" i="6"/>
  <c r="AY509" i="6" s="1"/>
  <c r="AS509" i="6"/>
  <c r="AR509" i="6"/>
  <c r="AQ509" i="6"/>
  <c r="AP509" i="6"/>
  <c r="AO509" i="6"/>
  <c r="AN509" i="6"/>
  <c r="AM509" i="6"/>
  <c r="AL509" i="6"/>
  <c r="AK509" i="6"/>
  <c r="AJ509" i="6"/>
  <c r="AI509" i="6"/>
  <c r="AH509" i="6"/>
  <c r="AF509" i="6"/>
  <c r="AE509" i="6"/>
  <c r="AG509" i="6" s="1"/>
  <c r="AD509" i="6"/>
  <c r="AC509" i="6"/>
  <c r="Z509" i="6"/>
  <c r="Y509" i="6"/>
  <c r="X509" i="6"/>
  <c r="W509" i="6"/>
  <c r="AA509" i="6" s="1"/>
  <c r="V509" i="6"/>
  <c r="T509" i="6"/>
  <c r="S509" i="6"/>
  <c r="R509" i="6"/>
  <c r="U509" i="6" s="1"/>
  <c r="Q509" i="6"/>
  <c r="P509" i="6"/>
  <c r="O509" i="6"/>
  <c r="N509" i="6"/>
  <c r="M509" i="6"/>
  <c r="L509" i="6"/>
  <c r="J509" i="6"/>
  <c r="I509" i="6"/>
  <c r="H509" i="6"/>
  <c r="G509" i="6"/>
  <c r="AX508" i="6"/>
  <c r="AV508" i="6"/>
  <c r="AU508" i="6"/>
  <c r="AT508" i="6"/>
  <c r="AS508" i="6"/>
  <c r="AW508" i="6" s="1"/>
  <c r="AR508" i="6"/>
  <c r="AP508" i="6"/>
  <c r="AO508" i="6"/>
  <c r="AN508" i="6"/>
  <c r="AQ508" i="6" s="1"/>
  <c r="AM508" i="6"/>
  <c r="AL508" i="6"/>
  <c r="AK508" i="6"/>
  <c r="AJ508" i="6"/>
  <c r="AI508" i="6"/>
  <c r="AH508" i="6"/>
  <c r="AG508" i="6"/>
  <c r="AF508" i="6"/>
  <c r="AE508" i="6"/>
  <c r="AD508" i="6"/>
  <c r="AC508" i="6"/>
  <c r="Z508" i="6"/>
  <c r="BA508" i="6" s="1"/>
  <c r="Y508" i="6"/>
  <c r="AZ508" i="6" s="1"/>
  <c r="X508" i="6"/>
  <c r="AY508" i="6" s="1"/>
  <c r="W508" i="6"/>
  <c r="AA508" i="6" s="1"/>
  <c r="V508" i="6"/>
  <c r="T508" i="6"/>
  <c r="S508" i="6"/>
  <c r="R508" i="6"/>
  <c r="Q508" i="6"/>
  <c r="P508" i="6"/>
  <c r="O508" i="6"/>
  <c r="N508" i="6"/>
  <c r="M508" i="6"/>
  <c r="L508" i="6"/>
  <c r="J508" i="6"/>
  <c r="I508" i="6"/>
  <c r="H508" i="6"/>
  <c r="K508" i="6" s="1"/>
  <c r="G508" i="6"/>
  <c r="AW507" i="6"/>
  <c r="AV507" i="6"/>
  <c r="AU507" i="6"/>
  <c r="AT507" i="6"/>
  <c r="AS507" i="6"/>
  <c r="AR507" i="6"/>
  <c r="AQ507" i="6"/>
  <c r="AP507" i="6"/>
  <c r="AO507" i="6"/>
  <c r="AN507" i="6"/>
  <c r="AM507" i="6"/>
  <c r="AL507" i="6"/>
  <c r="AK507" i="6"/>
  <c r="AJ507" i="6"/>
  <c r="AI507" i="6"/>
  <c r="AH507" i="6"/>
  <c r="AF507" i="6"/>
  <c r="AE507" i="6"/>
  <c r="AD507" i="6"/>
  <c r="AG507" i="6" s="1"/>
  <c r="AC507" i="6"/>
  <c r="Z507" i="6"/>
  <c r="Y507" i="6"/>
  <c r="X507" i="6"/>
  <c r="AY507" i="6" s="1"/>
  <c r="W507" i="6"/>
  <c r="AA507" i="6" s="1"/>
  <c r="V507" i="6"/>
  <c r="T507" i="6"/>
  <c r="S507" i="6"/>
  <c r="R507" i="6"/>
  <c r="Q507" i="6"/>
  <c r="P507" i="6"/>
  <c r="O507" i="6"/>
  <c r="N507" i="6"/>
  <c r="M507" i="6"/>
  <c r="L507" i="6"/>
  <c r="K507" i="6"/>
  <c r="J507" i="6"/>
  <c r="I507" i="6"/>
  <c r="H507" i="6"/>
  <c r="G507" i="6"/>
  <c r="AV506" i="6"/>
  <c r="AU506" i="6"/>
  <c r="AT506" i="6"/>
  <c r="AY506" i="6" s="1"/>
  <c r="AS506" i="6"/>
  <c r="AR506" i="6"/>
  <c r="AQ506" i="6"/>
  <c r="AP506" i="6"/>
  <c r="AO506" i="6"/>
  <c r="AN506" i="6"/>
  <c r="AM506" i="6"/>
  <c r="AL506" i="6"/>
  <c r="AK506" i="6"/>
  <c r="AJ506" i="6"/>
  <c r="AI506" i="6"/>
  <c r="AH506" i="6"/>
  <c r="AF506" i="6"/>
  <c r="AG506" i="6" s="1"/>
  <c r="AE506" i="6"/>
  <c r="AD506" i="6"/>
  <c r="AC506" i="6"/>
  <c r="Z506" i="6"/>
  <c r="Y506" i="6"/>
  <c r="X506" i="6"/>
  <c r="W506" i="6"/>
  <c r="AA506" i="6" s="1"/>
  <c r="V506" i="6"/>
  <c r="T506" i="6"/>
  <c r="S506" i="6"/>
  <c r="R506" i="6"/>
  <c r="U506" i="6" s="1"/>
  <c r="Q506" i="6"/>
  <c r="P506" i="6"/>
  <c r="O506" i="6"/>
  <c r="N506" i="6"/>
  <c r="M506" i="6"/>
  <c r="L506" i="6"/>
  <c r="J506" i="6"/>
  <c r="I506" i="6"/>
  <c r="H506" i="6"/>
  <c r="G506" i="6"/>
  <c r="AV505" i="6"/>
  <c r="AU505" i="6"/>
  <c r="AZ505" i="6" s="1"/>
  <c r="AT505" i="6"/>
  <c r="AY505" i="6" s="1"/>
  <c r="AS505" i="6"/>
  <c r="AR505" i="6"/>
  <c r="AQ505" i="6"/>
  <c r="AP505" i="6"/>
  <c r="AO505" i="6"/>
  <c r="AN505" i="6"/>
  <c r="AM505" i="6"/>
  <c r="AL505" i="6"/>
  <c r="AK505" i="6"/>
  <c r="AJ505" i="6"/>
  <c r="AI505" i="6"/>
  <c r="AH505" i="6"/>
  <c r="AF505" i="6"/>
  <c r="AE505" i="6"/>
  <c r="AD505" i="6"/>
  <c r="AG505" i="6" s="1"/>
  <c r="AC505" i="6"/>
  <c r="Z505" i="6"/>
  <c r="BA505" i="6" s="1"/>
  <c r="Y505" i="6"/>
  <c r="X505" i="6"/>
  <c r="W505" i="6"/>
  <c r="AA505" i="6" s="1"/>
  <c r="V505" i="6"/>
  <c r="T505" i="6"/>
  <c r="S505" i="6"/>
  <c r="R505" i="6"/>
  <c r="Q505" i="6"/>
  <c r="P505" i="6"/>
  <c r="O505" i="6"/>
  <c r="N505" i="6"/>
  <c r="M505" i="6"/>
  <c r="L505" i="6"/>
  <c r="J505" i="6"/>
  <c r="I505" i="6"/>
  <c r="H505" i="6"/>
  <c r="K505" i="6" s="1"/>
  <c r="G505" i="6"/>
  <c r="AZ504" i="6"/>
  <c r="AW504" i="6"/>
  <c r="AV504" i="6"/>
  <c r="AU504" i="6"/>
  <c r="AT504" i="6"/>
  <c r="AS504" i="6"/>
  <c r="AR504" i="6"/>
  <c r="AP504" i="6"/>
  <c r="AO504" i="6"/>
  <c r="AN504" i="6"/>
  <c r="AM504" i="6"/>
  <c r="AL504" i="6"/>
  <c r="AK504" i="6"/>
  <c r="AJ504" i="6"/>
  <c r="AI504" i="6"/>
  <c r="AH504" i="6"/>
  <c r="AG504" i="6"/>
  <c r="AF504" i="6"/>
  <c r="AE504" i="6"/>
  <c r="AD504" i="6"/>
  <c r="AC504" i="6"/>
  <c r="Z504" i="6"/>
  <c r="BA504" i="6" s="1"/>
  <c r="Y504" i="6"/>
  <c r="X504" i="6"/>
  <c r="AY504" i="6" s="1"/>
  <c r="W504" i="6"/>
  <c r="V504" i="6"/>
  <c r="T504" i="6"/>
  <c r="S504" i="6"/>
  <c r="R504" i="6"/>
  <c r="Q504" i="6"/>
  <c r="P504" i="6"/>
  <c r="O504" i="6"/>
  <c r="N504" i="6"/>
  <c r="M504" i="6"/>
  <c r="L504" i="6"/>
  <c r="J504" i="6"/>
  <c r="I504" i="6"/>
  <c r="H504" i="6"/>
  <c r="G504" i="6"/>
  <c r="AW503" i="6"/>
  <c r="AV503" i="6"/>
  <c r="AU503" i="6"/>
  <c r="AT503" i="6"/>
  <c r="AS503" i="6"/>
  <c r="AR503" i="6"/>
  <c r="AQ503" i="6"/>
  <c r="AP503" i="6"/>
  <c r="AO503" i="6"/>
  <c r="AN503" i="6"/>
  <c r="AM503" i="6"/>
  <c r="AL503" i="6"/>
  <c r="AK503" i="6"/>
  <c r="AJ503" i="6"/>
  <c r="AI503" i="6"/>
  <c r="AH503" i="6"/>
  <c r="AF503" i="6"/>
  <c r="AE503" i="6"/>
  <c r="AD503" i="6"/>
  <c r="AG503" i="6" s="1"/>
  <c r="AC503" i="6"/>
  <c r="Z503" i="6"/>
  <c r="Y503" i="6"/>
  <c r="X503" i="6"/>
  <c r="AY503" i="6" s="1"/>
  <c r="W503" i="6"/>
  <c r="AA503" i="6" s="1"/>
  <c r="V503" i="6"/>
  <c r="T503" i="6"/>
  <c r="S503" i="6"/>
  <c r="R503" i="6"/>
  <c r="Q503" i="6"/>
  <c r="P503" i="6"/>
  <c r="O503" i="6"/>
  <c r="N503" i="6"/>
  <c r="M503" i="6"/>
  <c r="L503" i="6"/>
  <c r="J503" i="6"/>
  <c r="K503" i="6" s="1"/>
  <c r="I503" i="6"/>
  <c r="H503" i="6"/>
  <c r="G503" i="6"/>
  <c r="AV502" i="6"/>
  <c r="AU502" i="6"/>
  <c r="AT502" i="6"/>
  <c r="AS502" i="6"/>
  <c r="AR502" i="6"/>
  <c r="AQ502" i="6"/>
  <c r="AP502" i="6"/>
  <c r="AO502" i="6"/>
  <c r="AN502" i="6"/>
  <c r="AM502" i="6"/>
  <c r="AL502" i="6"/>
  <c r="AK502" i="6"/>
  <c r="AJ502" i="6"/>
  <c r="AI502" i="6"/>
  <c r="AH502" i="6"/>
  <c r="AF502" i="6"/>
  <c r="AE502" i="6"/>
  <c r="AD502" i="6"/>
  <c r="AC502" i="6"/>
  <c r="Z502" i="6"/>
  <c r="Y502" i="6"/>
  <c r="X502" i="6"/>
  <c r="W502" i="6"/>
  <c r="AA502" i="6" s="1"/>
  <c r="V502" i="6"/>
  <c r="T502" i="6"/>
  <c r="S502" i="6"/>
  <c r="R502" i="6"/>
  <c r="Q502" i="6"/>
  <c r="P502" i="6"/>
  <c r="O502" i="6"/>
  <c r="N502" i="6"/>
  <c r="M502" i="6"/>
  <c r="L502" i="6"/>
  <c r="J502" i="6"/>
  <c r="I502" i="6"/>
  <c r="H502" i="6"/>
  <c r="G502" i="6"/>
  <c r="BA501" i="6"/>
  <c r="AW501" i="6"/>
  <c r="AV501" i="6"/>
  <c r="AU501" i="6"/>
  <c r="AT501" i="6"/>
  <c r="AY501" i="6" s="1"/>
  <c r="AS501" i="6"/>
  <c r="AX501" i="6" s="1"/>
  <c r="AR501" i="6"/>
  <c r="AP501" i="6"/>
  <c r="AO501" i="6"/>
  <c r="AQ501" i="6" s="1"/>
  <c r="AN501" i="6"/>
  <c r="AM501" i="6"/>
  <c r="AL501" i="6"/>
  <c r="AK501" i="6"/>
  <c r="AJ501" i="6"/>
  <c r="AI501" i="6"/>
  <c r="AH501" i="6"/>
  <c r="AG501" i="6"/>
  <c r="AF501" i="6"/>
  <c r="AE501" i="6"/>
  <c r="AD501" i="6"/>
  <c r="AC501" i="6"/>
  <c r="Z501" i="6"/>
  <c r="Y501" i="6"/>
  <c r="X501" i="6"/>
  <c r="W501" i="6"/>
  <c r="AA501" i="6" s="1"/>
  <c r="V501" i="6"/>
  <c r="T501" i="6"/>
  <c r="S501" i="6"/>
  <c r="R501" i="6"/>
  <c r="Q501" i="6"/>
  <c r="P501" i="6"/>
  <c r="O501" i="6"/>
  <c r="N501" i="6"/>
  <c r="M501" i="6"/>
  <c r="L501" i="6"/>
  <c r="J501" i="6"/>
  <c r="I501" i="6"/>
  <c r="H501" i="6"/>
  <c r="G501" i="6"/>
  <c r="AZ500" i="6"/>
  <c r="AV500" i="6"/>
  <c r="AU500" i="6"/>
  <c r="AT500" i="6"/>
  <c r="AS500" i="6"/>
  <c r="AW500" i="6" s="1"/>
  <c r="AR500" i="6"/>
  <c r="AP500" i="6"/>
  <c r="AO500" i="6"/>
  <c r="AN500" i="6"/>
  <c r="AM500" i="6"/>
  <c r="AL500" i="6"/>
  <c r="AK500" i="6"/>
  <c r="AJ500" i="6"/>
  <c r="AI500" i="6"/>
  <c r="AH500" i="6"/>
  <c r="AG500" i="6"/>
  <c r="AF500" i="6"/>
  <c r="AE500" i="6"/>
  <c r="AD500" i="6"/>
  <c r="AC500" i="6"/>
  <c r="Z500" i="6"/>
  <c r="BA500" i="6" s="1"/>
  <c r="Y500" i="6"/>
  <c r="X500" i="6"/>
  <c r="AY500" i="6" s="1"/>
  <c r="W500" i="6"/>
  <c r="AA500" i="6" s="1"/>
  <c r="V500" i="6"/>
  <c r="T500" i="6"/>
  <c r="S500" i="6"/>
  <c r="R500" i="6"/>
  <c r="Q500" i="6"/>
  <c r="P500" i="6"/>
  <c r="O500" i="6"/>
  <c r="N500" i="6"/>
  <c r="M500" i="6"/>
  <c r="L500" i="6"/>
  <c r="J500" i="6"/>
  <c r="I500" i="6"/>
  <c r="H500" i="6"/>
  <c r="G500" i="6"/>
  <c r="AW499" i="6"/>
  <c r="AV499" i="6"/>
  <c r="AU499" i="6"/>
  <c r="AT499" i="6"/>
  <c r="AS499" i="6"/>
  <c r="AR499" i="6"/>
  <c r="AP499" i="6"/>
  <c r="AO499" i="6"/>
  <c r="AN499" i="6"/>
  <c r="AQ499" i="6" s="1"/>
  <c r="AM499" i="6"/>
  <c r="AL499" i="6"/>
  <c r="AK499" i="6"/>
  <c r="AJ499" i="6"/>
  <c r="AI499" i="6"/>
  <c r="AH499" i="6"/>
  <c r="AF499" i="6"/>
  <c r="AE499" i="6"/>
  <c r="AD499" i="6"/>
  <c r="AC499" i="6"/>
  <c r="Z499" i="6"/>
  <c r="Y499" i="6"/>
  <c r="X499" i="6"/>
  <c r="AY499" i="6" s="1"/>
  <c r="W499" i="6"/>
  <c r="V499" i="6"/>
  <c r="T499" i="6"/>
  <c r="S499" i="6"/>
  <c r="R499" i="6"/>
  <c r="Q499" i="6"/>
  <c r="P499" i="6"/>
  <c r="O499" i="6"/>
  <c r="N499" i="6"/>
  <c r="M499" i="6"/>
  <c r="L499" i="6"/>
  <c r="J499" i="6"/>
  <c r="I499" i="6"/>
  <c r="H499" i="6"/>
  <c r="G499" i="6"/>
  <c r="AV498" i="6"/>
  <c r="AU498" i="6"/>
  <c r="AT498" i="6"/>
  <c r="AS498" i="6"/>
  <c r="AR498" i="6"/>
  <c r="AQ498" i="6"/>
  <c r="AP498" i="6"/>
  <c r="AO498" i="6"/>
  <c r="AN498" i="6"/>
  <c r="AM498" i="6"/>
  <c r="AL498" i="6"/>
  <c r="AK498" i="6"/>
  <c r="AJ498" i="6"/>
  <c r="AI498" i="6"/>
  <c r="AH498" i="6"/>
  <c r="AF498" i="6"/>
  <c r="AG498" i="6" s="1"/>
  <c r="AE498" i="6"/>
  <c r="AD498" i="6"/>
  <c r="AC498" i="6"/>
  <c r="Z498" i="6"/>
  <c r="Y498" i="6"/>
  <c r="X498" i="6"/>
  <c r="W498" i="6"/>
  <c r="AA498" i="6" s="1"/>
  <c r="V498" i="6"/>
  <c r="T498" i="6"/>
  <c r="S498" i="6"/>
  <c r="R498" i="6"/>
  <c r="Q498" i="6"/>
  <c r="P498" i="6"/>
  <c r="O498" i="6"/>
  <c r="N498" i="6"/>
  <c r="M498" i="6"/>
  <c r="L498" i="6"/>
  <c r="J498" i="6"/>
  <c r="I498" i="6"/>
  <c r="H498" i="6"/>
  <c r="G498" i="6"/>
  <c r="AW497" i="6"/>
  <c r="AV497" i="6"/>
  <c r="AU497" i="6"/>
  <c r="AT497" i="6"/>
  <c r="AS497" i="6"/>
  <c r="AR497" i="6"/>
  <c r="AQ497" i="6"/>
  <c r="AP497" i="6"/>
  <c r="AO497" i="6"/>
  <c r="AN497" i="6"/>
  <c r="AM497" i="6"/>
  <c r="AL497" i="6"/>
  <c r="AK497" i="6"/>
  <c r="AJ497" i="6"/>
  <c r="AI497" i="6"/>
  <c r="AH497" i="6"/>
  <c r="AF497" i="6"/>
  <c r="AE497" i="6"/>
  <c r="AD497" i="6"/>
  <c r="AG497" i="6" s="1"/>
  <c r="AC497" i="6"/>
  <c r="Z497" i="6"/>
  <c r="BA497" i="6" s="1"/>
  <c r="Y497" i="6"/>
  <c r="X497" i="6"/>
  <c r="W497" i="6"/>
  <c r="AA497" i="6" s="1"/>
  <c r="V497" i="6"/>
  <c r="T497" i="6"/>
  <c r="S497" i="6"/>
  <c r="R497" i="6"/>
  <c r="U497" i="6" s="1"/>
  <c r="Q497" i="6"/>
  <c r="P497" i="6"/>
  <c r="O497" i="6"/>
  <c r="N497" i="6"/>
  <c r="M497" i="6"/>
  <c r="L497" i="6"/>
  <c r="J497" i="6"/>
  <c r="I497" i="6"/>
  <c r="H497" i="6"/>
  <c r="G497" i="6"/>
  <c r="BA496" i="6"/>
  <c r="AW496" i="6"/>
  <c r="AV496" i="6"/>
  <c r="AU496" i="6"/>
  <c r="AT496" i="6"/>
  <c r="AS496" i="6"/>
  <c r="AR496" i="6"/>
  <c r="AP496" i="6"/>
  <c r="AO496" i="6"/>
  <c r="AN496" i="6"/>
  <c r="AQ496" i="6" s="1"/>
  <c r="AM496" i="6"/>
  <c r="AL496" i="6"/>
  <c r="AK496" i="6"/>
  <c r="AJ496" i="6"/>
  <c r="AI496" i="6"/>
  <c r="AH496" i="6"/>
  <c r="AF496" i="6"/>
  <c r="AE496" i="6"/>
  <c r="AD496" i="6"/>
  <c r="AG496" i="6" s="1"/>
  <c r="AC496" i="6"/>
  <c r="AA496" i="6"/>
  <c r="Z496" i="6"/>
  <c r="Y496" i="6"/>
  <c r="AZ496" i="6" s="1"/>
  <c r="X496" i="6"/>
  <c r="AY496" i="6" s="1"/>
  <c r="W496" i="6"/>
  <c r="AX496" i="6" s="1"/>
  <c r="V496" i="6"/>
  <c r="T496" i="6"/>
  <c r="S496" i="6"/>
  <c r="R496" i="6"/>
  <c r="Q496" i="6"/>
  <c r="P496" i="6"/>
  <c r="O496" i="6"/>
  <c r="N496" i="6"/>
  <c r="M496" i="6"/>
  <c r="L496" i="6"/>
  <c r="J496" i="6"/>
  <c r="I496" i="6"/>
  <c r="H496" i="6"/>
  <c r="G496" i="6"/>
  <c r="AW495" i="6"/>
  <c r="AV495" i="6"/>
  <c r="BA495" i="6" s="1"/>
  <c r="AU495" i="6"/>
  <c r="AZ495" i="6" s="1"/>
  <c r="AT495" i="6"/>
  <c r="AS495" i="6"/>
  <c r="AR495" i="6"/>
  <c r="AQ495" i="6"/>
  <c r="AP495" i="6"/>
  <c r="AO495" i="6"/>
  <c r="AN495" i="6"/>
  <c r="AM495" i="6"/>
  <c r="AL495" i="6"/>
  <c r="AK495" i="6"/>
  <c r="AJ495" i="6"/>
  <c r="AI495" i="6"/>
  <c r="AH495" i="6"/>
  <c r="AF495" i="6"/>
  <c r="AE495" i="6"/>
  <c r="AD495" i="6"/>
  <c r="AC495" i="6"/>
  <c r="Z495" i="6"/>
  <c r="Y495" i="6"/>
  <c r="X495" i="6"/>
  <c r="AY495" i="6" s="1"/>
  <c r="W495" i="6"/>
  <c r="AA495" i="6" s="1"/>
  <c r="V495" i="6"/>
  <c r="T495" i="6"/>
  <c r="S495" i="6"/>
  <c r="R495" i="6"/>
  <c r="Q495" i="6"/>
  <c r="P495" i="6"/>
  <c r="O495" i="6"/>
  <c r="N495" i="6"/>
  <c r="M495" i="6"/>
  <c r="L495" i="6"/>
  <c r="J495" i="6"/>
  <c r="I495" i="6"/>
  <c r="H495" i="6"/>
  <c r="G495" i="6"/>
  <c r="AV494" i="6"/>
  <c r="AU494" i="6"/>
  <c r="AZ494" i="6" s="1"/>
  <c r="AT494" i="6"/>
  <c r="AS494" i="6"/>
  <c r="AX494" i="6" s="1"/>
  <c r="AR494" i="6"/>
  <c r="AQ494" i="6"/>
  <c r="AP494" i="6"/>
  <c r="AO494" i="6"/>
  <c r="AN494" i="6"/>
  <c r="AM494" i="6"/>
  <c r="AL494" i="6"/>
  <c r="AK494" i="6"/>
  <c r="AJ494" i="6"/>
  <c r="AI494" i="6"/>
  <c r="AH494" i="6"/>
  <c r="AF494" i="6"/>
  <c r="AE494" i="6"/>
  <c r="AG494" i="6" s="1"/>
  <c r="AD494" i="6"/>
  <c r="AC494" i="6"/>
  <c r="Z494" i="6"/>
  <c r="Y494" i="6"/>
  <c r="X494" i="6"/>
  <c r="W494" i="6"/>
  <c r="AA494" i="6" s="1"/>
  <c r="V494" i="6"/>
  <c r="T494" i="6"/>
  <c r="S494" i="6"/>
  <c r="R494" i="6"/>
  <c r="Q494" i="6"/>
  <c r="P494" i="6"/>
  <c r="O494" i="6"/>
  <c r="N494" i="6"/>
  <c r="M494" i="6"/>
  <c r="L494" i="6"/>
  <c r="J494" i="6"/>
  <c r="I494" i="6"/>
  <c r="H494" i="6"/>
  <c r="K494" i="6" s="1"/>
  <c r="G494" i="6"/>
  <c r="BA493" i="6"/>
  <c r="AW493" i="6"/>
  <c r="AV493" i="6"/>
  <c r="AU493" i="6"/>
  <c r="AT493" i="6"/>
  <c r="AS493" i="6"/>
  <c r="AR493" i="6"/>
  <c r="AP493" i="6"/>
  <c r="AO493" i="6"/>
  <c r="AQ493" i="6" s="1"/>
  <c r="AN493" i="6"/>
  <c r="AM493" i="6"/>
  <c r="AL493" i="6"/>
  <c r="AK493" i="6"/>
  <c r="AJ493" i="6"/>
  <c r="AI493" i="6"/>
  <c r="AH493" i="6"/>
  <c r="AG493" i="6"/>
  <c r="AF493" i="6"/>
  <c r="AE493" i="6"/>
  <c r="AD493" i="6"/>
  <c r="AC493" i="6"/>
  <c r="Z493" i="6"/>
  <c r="Y493" i="6"/>
  <c r="X493" i="6"/>
  <c r="W493" i="6"/>
  <c r="AA493" i="6" s="1"/>
  <c r="V493" i="6"/>
  <c r="U493" i="6"/>
  <c r="T493" i="6"/>
  <c r="S493" i="6"/>
  <c r="R493" i="6"/>
  <c r="Q493" i="6"/>
  <c r="P493" i="6"/>
  <c r="O493" i="6"/>
  <c r="N493" i="6"/>
  <c r="M493" i="6"/>
  <c r="L493" i="6"/>
  <c r="J493" i="6"/>
  <c r="I493" i="6"/>
  <c r="H493" i="6"/>
  <c r="G493" i="6"/>
  <c r="AV492" i="6"/>
  <c r="AU492" i="6"/>
  <c r="AT492" i="6"/>
  <c r="AS492" i="6"/>
  <c r="AR492" i="6"/>
  <c r="AQ492" i="6"/>
  <c r="AP492" i="6"/>
  <c r="AO492" i="6"/>
  <c r="AN492" i="6"/>
  <c r="AM492" i="6"/>
  <c r="AL492" i="6"/>
  <c r="AK492" i="6"/>
  <c r="AJ492" i="6"/>
  <c r="AI492" i="6"/>
  <c r="AH492" i="6"/>
  <c r="AG492" i="6"/>
  <c r="AF492" i="6"/>
  <c r="AE492" i="6"/>
  <c r="AD492" i="6"/>
  <c r="AC492" i="6"/>
  <c r="Z492" i="6"/>
  <c r="BA492" i="6" s="1"/>
  <c r="Y492" i="6"/>
  <c r="AZ492" i="6" s="1"/>
  <c r="X492" i="6"/>
  <c r="AY492" i="6" s="1"/>
  <c r="W492" i="6"/>
  <c r="AA492" i="6" s="1"/>
  <c r="V492" i="6"/>
  <c r="T492" i="6"/>
  <c r="S492" i="6"/>
  <c r="R492" i="6"/>
  <c r="Q492" i="6"/>
  <c r="P492" i="6"/>
  <c r="O492" i="6"/>
  <c r="N492" i="6"/>
  <c r="M492" i="6"/>
  <c r="L492" i="6"/>
  <c r="J492" i="6"/>
  <c r="I492" i="6"/>
  <c r="H492" i="6"/>
  <c r="K492" i="6" s="1"/>
  <c r="G492" i="6"/>
  <c r="BA491" i="6"/>
  <c r="AW491" i="6"/>
  <c r="AV491" i="6"/>
  <c r="AU491" i="6"/>
  <c r="AT491" i="6"/>
  <c r="AS491" i="6"/>
  <c r="AR491" i="6"/>
  <c r="AP491" i="6"/>
  <c r="AO491" i="6"/>
  <c r="AQ491" i="6" s="1"/>
  <c r="AN491" i="6"/>
  <c r="AM491" i="6"/>
  <c r="AL491" i="6"/>
  <c r="AK491" i="6"/>
  <c r="AJ491" i="6"/>
  <c r="AI491" i="6"/>
  <c r="AH491" i="6"/>
  <c r="AF491" i="6"/>
  <c r="AE491" i="6"/>
  <c r="AD491" i="6"/>
  <c r="AG491" i="6" s="1"/>
  <c r="AC491" i="6"/>
  <c r="Z491" i="6"/>
  <c r="Y491" i="6"/>
  <c r="AZ491" i="6" s="1"/>
  <c r="X491" i="6"/>
  <c r="AY491" i="6" s="1"/>
  <c r="W491" i="6"/>
  <c r="AA491" i="6" s="1"/>
  <c r="V491" i="6"/>
  <c r="T491" i="6"/>
  <c r="S491" i="6"/>
  <c r="R491" i="6"/>
  <c r="Q491" i="6"/>
  <c r="P491" i="6"/>
  <c r="O491" i="6"/>
  <c r="N491" i="6"/>
  <c r="M491" i="6"/>
  <c r="L491" i="6"/>
  <c r="J491" i="6"/>
  <c r="I491" i="6"/>
  <c r="H491" i="6"/>
  <c r="G491" i="6"/>
  <c r="AW490" i="6"/>
  <c r="AV490" i="6"/>
  <c r="AU490" i="6"/>
  <c r="AT490" i="6"/>
  <c r="AS490" i="6"/>
  <c r="AR490" i="6"/>
  <c r="AQ490" i="6"/>
  <c r="AP490" i="6"/>
  <c r="AO490" i="6"/>
  <c r="AN490" i="6"/>
  <c r="AM490" i="6"/>
  <c r="AL490" i="6"/>
  <c r="AK490" i="6"/>
  <c r="AJ490" i="6"/>
  <c r="AI490" i="6"/>
  <c r="AH490" i="6"/>
  <c r="AF490" i="6"/>
  <c r="AE490" i="6"/>
  <c r="AG490" i="6" s="1"/>
  <c r="AD490" i="6"/>
  <c r="AC490" i="6"/>
  <c r="Z490" i="6"/>
  <c r="Y490" i="6"/>
  <c r="X490" i="6"/>
  <c r="AY490" i="6" s="1"/>
  <c r="W490" i="6"/>
  <c r="AA490" i="6" s="1"/>
  <c r="V490" i="6"/>
  <c r="T490" i="6"/>
  <c r="S490" i="6"/>
  <c r="R490" i="6"/>
  <c r="Q490" i="6"/>
  <c r="P490" i="6"/>
  <c r="O490" i="6"/>
  <c r="N490" i="6"/>
  <c r="M490" i="6"/>
  <c r="L490" i="6"/>
  <c r="J490" i="6"/>
  <c r="K490" i="6" s="1"/>
  <c r="I490" i="6"/>
  <c r="H490" i="6"/>
  <c r="G490" i="6"/>
  <c r="AV489" i="6"/>
  <c r="AU489" i="6"/>
  <c r="AT489" i="6"/>
  <c r="AY489" i="6" s="1"/>
  <c r="AS489" i="6"/>
  <c r="AR489" i="6"/>
  <c r="AP489" i="6"/>
  <c r="AQ489" i="6" s="1"/>
  <c r="AO489" i="6"/>
  <c r="AN489" i="6"/>
  <c r="AM489" i="6"/>
  <c r="AL489" i="6"/>
  <c r="AK489" i="6"/>
  <c r="AJ489" i="6"/>
  <c r="AI489" i="6"/>
  <c r="AH489" i="6"/>
  <c r="AF489" i="6"/>
  <c r="AE489" i="6"/>
  <c r="AD489" i="6"/>
  <c r="AG489" i="6" s="1"/>
  <c r="AC489" i="6"/>
  <c r="Z489" i="6"/>
  <c r="BA489" i="6" s="1"/>
  <c r="Y489" i="6"/>
  <c r="X489" i="6"/>
  <c r="W489" i="6"/>
  <c r="AA489" i="6" s="1"/>
  <c r="V489" i="6"/>
  <c r="T489" i="6"/>
  <c r="S489" i="6"/>
  <c r="R489" i="6"/>
  <c r="Q489" i="6"/>
  <c r="P489" i="6"/>
  <c r="O489" i="6"/>
  <c r="N489" i="6"/>
  <c r="M489" i="6"/>
  <c r="L489" i="6"/>
  <c r="J489" i="6"/>
  <c r="I489" i="6"/>
  <c r="H489" i="6"/>
  <c r="G489" i="6"/>
  <c r="AZ488" i="6"/>
  <c r="AV488" i="6"/>
  <c r="AU488" i="6"/>
  <c r="AT488" i="6"/>
  <c r="AS488" i="6"/>
  <c r="AX488" i="6" s="1"/>
  <c r="AR488" i="6"/>
  <c r="AP488" i="6"/>
  <c r="AO488" i="6"/>
  <c r="AN488" i="6"/>
  <c r="AQ488" i="6" s="1"/>
  <c r="AM488" i="6"/>
  <c r="AL488" i="6"/>
  <c r="AK488" i="6"/>
  <c r="AJ488" i="6"/>
  <c r="AI488" i="6"/>
  <c r="AH488" i="6"/>
  <c r="AF488" i="6"/>
  <c r="AE488" i="6"/>
  <c r="AD488" i="6"/>
  <c r="AC488" i="6"/>
  <c r="Z488" i="6"/>
  <c r="BA488" i="6" s="1"/>
  <c r="Y488" i="6"/>
  <c r="X488" i="6"/>
  <c r="AY488" i="6" s="1"/>
  <c r="W488" i="6"/>
  <c r="AA488" i="6" s="1"/>
  <c r="V488" i="6"/>
  <c r="T488" i="6"/>
  <c r="S488" i="6"/>
  <c r="R488" i="6"/>
  <c r="Q488" i="6"/>
  <c r="P488" i="6"/>
  <c r="O488" i="6"/>
  <c r="N488" i="6"/>
  <c r="M488" i="6"/>
  <c r="L488" i="6"/>
  <c r="J488" i="6"/>
  <c r="I488" i="6"/>
  <c r="H488" i="6"/>
  <c r="K488" i="6" s="1"/>
  <c r="G488" i="6"/>
  <c r="AY487" i="6"/>
  <c r="AW487" i="6"/>
  <c r="AV487" i="6"/>
  <c r="AU487" i="6"/>
  <c r="AT487" i="6"/>
  <c r="AS487" i="6"/>
  <c r="AR487" i="6"/>
  <c r="AP487" i="6"/>
  <c r="AO487" i="6"/>
  <c r="AN487" i="6"/>
  <c r="AQ487" i="6" s="1"/>
  <c r="AM487" i="6"/>
  <c r="AL487" i="6"/>
  <c r="AK487" i="6"/>
  <c r="AJ487" i="6"/>
  <c r="AI487" i="6"/>
  <c r="AH487" i="6"/>
  <c r="AF487" i="6"/>
  <c r="AE487" i="6"/>
  <c r="AD487" i="6"/>
  <c r="AG487" i="6" s="1"/>
  <c r="AC487" i="6"/>
  <c r="Z487" i="6"/>
  <c r="Y487" i="6"/>
  <c r="AZ487" i="6" s="1"/>
  <c r="X487" i="6"/>
  <c r="W487" i="6"/>
  <c r="V487" i="6"/>
  <c r="T487" i="6"/>
  <c r="S487" i="6"/>
  <c r="R487" i="6"/>
  <c r="U487" i="6" s="1"/>
  <c r="Q487" i="6"/>
  <c r="P487" i="6"/>
  <c r="O487" i="6"/>
  <c r="N487" i="6"/>
  <c r="M487" i="6"/>
  <c r="L487" i="6"/>
  <c r="J487" i="6"/>
  <c r="I487" i="6"/>
  <c r="H487" i="6"/>
  <c r="G487" i="6"/>
  <c r="AV486" i="6"/>
  <c r="AU486" i="6"/>
  <c r="AT486" i="6"/>
  <c r="AS486" i="6"/>
  <c r="AR486" i="6"/>
  <c r="AQ486" i="6"/>
  <c r="AP486" i="6"/>
  <c r="AO486" i="6"/>
  <c r="AN486" i="6"/>
  <c r="AM486" i="6"/>
  <c r="AL486" i="6"/>
  <c r="AK486" i="6"/>
  <c r="AJ486" i="6"/>
  <c r="AI486" i="6"/>
  <c r="AH486" i="6"/>
  <c r="AG486" i="6"/>
  <c r="AF486" i="6"/>
  <c r="AE486" i="6"/>
  <c r="AD486" i="6"/>
  <c r="AC486" i="6"/>
  <c r="Z486" i="6"/>
  <c r="Y486" i="6"/>
  <c r="X486" i="6"/>
  <c r="W486" i="6"/>
  <c r="AA486" i="6" s="1"/>
  <c r="V486" i="6"/>
  <c r="T486" i="6"/>
  <c r="S486" i="6"/>
  <c r="U486" i="6" s="1"/>
  <c r="R486" i="6"/>
  <c r="Q486" i="6"/>
  <c r="P486" i="6"/>
  <c r="O486" i="6"/>
  <c r="N486" i="6"/>
  <c r="M486" i="6"/>
  <c r="L486" i="6"/>
  <c r="J486" i="6"/>
  <c r="I486" i="6"/>
  <c r="H486" i="6"/>
  <c r="G486" i="6"/>
  <c r="BA485" i="6"/>
  <c r="AV485" i="6"/>
  <c r="AU485" i="6"/>
  <c r="AT485" i="6"/>
  <c r="AS485" i="6"/>
  <c r="AR485" i="6"/>
  <c r="AP485" i="6"/>
  <c r="AO485" i="6"/>
  <c r="AQ485" i="6" s="1"/>
  <c r="AN485" i="6"/>
  <c r="AM485" i="6"/>
  <c r="AL485" i="6"/>
  <c r="AK485" i="6"/>
  <c r="AJ485" i="6"/>
  <c r="AI485" i="6"/>
  <c r="AH485" i="6"/>
  <c r="AF485" i="6"/>
  <c r="AE485" i="6"/>
  <c r="AD485" i="6"/>
  <c r="AG485" i="6" s="1"/>
  <c r="AC485" i="6"/>
  <c r="Z485" i="6"/>
  <c r="Y485" i="6"/>
  <c r="X485" i="6"/>
  <c r="W485" i="6"/>
  <c r="AA485" i="6" s="1"/>
  <c r="V485" i="6"/>
  <c r="T485" i="6"/>
  <c r="S485" i="6"/>
  <c r="R485" i="6"/>
  <c r="Q485" i="6"/>
  <c r="P485" i="6"/>
  <c r="O485" i="6"/>
  <c r="N485" i="6"/>
  <c r="M485" i="6"/>
  <c r="L485" i="6"/>
  <c r="J485" i="6"/>
  <c r="I485" i="6"/>
  <c r="H485" i="6"/>
  <c r="G485" i="6"/>
  <c r="AV484" i="6"/>
  <c r="AU484" i="6"/>
  <c r="AT484" i="6"/>
  <c r="AS484" i="6"/>
  <c r="AR484" i="6"/>
  <c r="AQ484" i="6"/>
  <c r="AP484" i="6"/>
  <c r="AO484" i="6"/>
  <c r="AN484" i="6"/>
  <c r="AM484" i="6"/>
  <c r="AL484" i="6"/>
  <c r="AK484" i="6"/>
  <c r="AJ484" i="6"/>
  <c r="AI484" i="6"/>
  <c r="AH484" i="6"/>
  <c r="AG484" i="6"/>
  <c r="AF484" i="6"/>
  <c r="AE484" i="6"/>
  <c r="AD484" i="6"/>
  <c r="AC484" i="6"/>
  <c r="AA484" i="6"/>
  <c r="Z484" i="6"/>
  <c r="BA484" i="6" s="1"/>
  <c r="Y484" i="6"/>
  <c r="AZ484" i="6" s="1"/>
  <c r="X484" i="6"/>
  <c r="AY484" i="6" s="1"/>
  <c r="W484" i="6"/>
  <c r="V484" i="6"/>
  <c r="T484" i="6"/>
  <c r="S484" i="6"/>
  <c r="R484" i="6"/>
  <c r="Q484" i="6"/>
  <c r="P484" i="6"/>
  <c r="O484" i="6"/>
  <c r="N484" i="6"/>
  <c r="M484" i="6"/>
  <c r="L484" i="6"/>
  <c r="J484" i="6"/>
  <c r="I484" i="6"/>
  <c r="H484" i="6"/>
  <c r="G484" i="6"/>
  <c r="AY483" i="6"/>
  <c r="AW483" i="6"/>
  <c r="AV483" i="6"/>
  <c r="AU483" i="6"/>
  <c r="AT483" i="6"/>
  <c r="AS483" i="6"/>
  <c r="AR483" i="6"/>
  <c r="AP483" i="6"/>
  <c r="AO483" i="6"/>
  <c r="AQ483" i="6" s="1"/>
  <c r="AN483" i="6"/>
  <c r="AM483" i="6"/>
  <c r="AL483" i="6"/>
  <c r="AK483" i="6"/>
  <c r="AJ483" i="6"/>
  <c r="AI483" i="6"/>
  <c r="AH483" i="6"/>
  <c r="AF483" i="6"/>
  <c r="AE483" i="6"/>
  <c r="AD483" i="6"/>
  <c r="AG483" i="6" s="1"/>
  <c r="AC483" i="6"/>
  <c r="Z483" i="6"/>
  <c r="BA483" i="6" s="1"/>
  <c r="Y483" i="6"/>
  <c r="AZ483" i="6" s="1"/>
  <c r="X483" i="6"/>
  <c r="W483" i="6"/>
  <c r="AA483" i="6" s="1"/>
  <c r="V483" i="6"/>
  <c r="T483" i="6"/>
  <c r="S483" i="6"/>
  <c r="R483" i="6"/>
  <c r="Q483" i="6"/>
  <c r="P483" i="6"/>
  <c r="O483" i="6"/>
  <c r="N483" i="6"/>
  <c r="M483" i="6"/>
  <c r="L483" i="6"/>
  <c r="J483" i="6"/>
  <c r="I483" i="6"/>
  <c r="H483" i="6"/>
  <c r="K483" i="6" s="1"/>
  <c r="G483" i="6"/>
  <c r="AV482" i="6"/>
  <c r="AU482" i="6"/>
  <c r="AT482" i="6"/>
  <c r="AS482" i="6"/>
  <c r="AR482" i="6"/>
  <c r="AQ482" i="6"/>
  <c r="AP482" i="6"/>
  <c r="AO482" i="6"/>
  <c r="AN482" i="6"/>
  <c r="AM482" i="6"/>
  <c r="AL482" i="6"/>
  <c r="AK482" i="6"/>
  <c r="AJ482" i="6"/>
  <c r="AI482" i="6"/>
  <c r="AH482" i="6"/>
  <c r="AF482" i="6"/>
  <c r="AE482" i="6"/>
  <c r="AG482" i="6" s="1"/>
  <c r="AD482" i="6"/>
  <c r="AC482" i="6"/>
  <c r="Z482" i="6"/>
  <c r="Y482" i="6"/>
  <c r="X482" i="6"/>
  <c r="AY482" i="6" s="1"/>
  <c r="W482" i="6"/>
  <c r="AA482" i="6" s="1"/>
  <c r="V482" i="6"/>
  <c r="T482" i="6"/>
  <c r="S482" i="6"/>
  <c r="R482" i="6"/>
  <c r="Q482" i="6"/>
  <c r="P482" i="6"/>
  <c r="O482" i="6"/>
  <c r="N482" i="6"/>
  <c r="M482" i="6"/>
  <c r="L482" i="6"/>
  <c r="J482" i="6"/>
  <c r="I482" i="6"/>
  <c r="H482" i="6"/>
  <c r="G482" i="6"/>
  <c r="AV481" i="6"/>
  <c r="AU481" i="6"/>
  <c r="AT481" i="6"/>
  <c r="AS481" i="6"/>
  <c r="AX481" i="6" s="1"/>
  <c r="AR481" i="6"/>
  <c r="AP481" i="6"/>
  <c r="AO481" i="6"/>
  <c r="AQ481" i="6" s="1"/>
  <c r="AN481" i="6"/>
  <c r="AM481" i="6"/>
  <c r="AL481" i="6"/>
  <c r="AK481" i="6"/>
  <c r="AJ481" i="6"/>
  <c r="AI481" i="6"/>
  <c r="AH481" i="6"/>
  <c r="AG481" i="6"/>
  <c r="AF481" i="6"/>
  <c r="AE481" i="6"/>
  <c r="AD481" i="6"/>
  <c r="AC481" i="6"/>
  <c r="Z481" i="6"/>
  <c r="Y481" i="6"/>
  <c r="X481" i="6"/>
  <c r="W481" i="6"/>
  <c r="AA481" i="6" s="1"/>
  <c r="V481" i="6"/>
  <c r="T481" i="6"/>
  <c r="S481" i="6"/>
  <c r="U481" i="6" s="1"/>
  <c r="R481" i="6"/>
  <c r="Q481" i="6"/>
  <c r="P481" i="6"/>
  <c r="O481" i="6"/>
  <c r="N481" i="6"/>
  <c r="M481" i="6"/>
  <c r="L481" i="6"/>
  <c r="J481" i="6"/>
  <c r="I481" i="6"/>
  <c r="H481" i="6"/>
  <c r="G481" i="6"/>
  <c r="AW480" i="6"/>
  <c r="AV480" i="6"/>
  <c r="AU480" i="6"/>
  <c r="AT480" i="6"/>
  <c r="AS480" i="6"/>
  <c r="AR480" i="6"/>
  <c r="AP480" i="6"/>
  <c r="AO480" i="6"/>
  <c r="AN480" i="6"/>
  <c r="AQ480" i="6" s="1"/>
  <c r="AM480" i="6"/>
  <c r="AL480" i="6"/>
  <c r="AK480" i="6"/>
  <c r="AJ480" i="6"/>
  <c r="AI480" i="6"/>
  <c r="AH480" i="6"/>
  <c r="AF480" i="6"/>
  <c r="AE480" i="6"/>
  <c r="AD480" i="6"/>
  <c r="AG480" i="6" s="1"/>
  <c r="AC480" i="6"/>
  <c r="AA480" i="6"/>
  <c r="Z480" i="6"/>
  <c r="BA480" i="6" s="1"/>
  <c r="Y480" i="6"/>
  <c r="AZ480" i="6" s="1"/>
  <c r="X480" i="6"/>
  <c r="AY480" i="6" s="1"/>
  <c r="W480" i="6"/>
  <c r="AX480" i="6" s="1"/>
  <c r="V480" i="6"/>
  <c r="T480" i="6"/>
  <c r="S480" i="6"/>
  <c r="R480" i="6"/>
  <c r="Q480" i="6"/>
  <c r="P480" i="6"/>
  <c r="O480" i="6"/>
  <c r="N480" i="6"/>
  <c r="M480" i="6"/>
  <c r="L480" i="6"/>
  <c r="J480" i="6"/>
  <c r="I480" i="6"/>
  <c r="H480" i="6"/>
  <c r="G480" i="6"/>
  <c r="AW479" i="6"/>
  <c r="AV479" i="6"/>
  <c r="BA479" i="6" s="1"/>
  <c r="AU479" i="6"/>
  <c r="AZ479" i="6" s="1"/>
  <c r="AT479" i="6"/>
  <c r="AS479" i="6"/>
  <c r="AR479" i="6"/>
  <c r="AP479" i="6"/>
  <c r="AQ479" i="6" s="1"/>
  <c r="AO479" i="6"/>
  <c r="AN479" i="6"/>
  <c r="AM479" i="6"/>
  <c r="AL479" i="6"/>
  <c r="AK479" i="6"/>
  <c r="AJ479" i="6"/>
  <c r="AI479" i="6"/>
  <c r="AH479" i="6"/>
  <c r="AF479" i="6"/>
  <c r="AE479" i="6"/>
  <c r="AD479" i="6"/>
  <c r="AC479" i="6"/>
  <c r="Z479" i="6"/>
  <c r="Y479" i="6"/>
  <c r="X479" i="6"/>
  <c r="AY479" i="6" s="1"/>
  <c r="W479" i="6"/>
  <c r="AA479" i="6" s="1"/>
  <c r="V479" i="6"/>
  <c r="T479" i="6"/>
  <c r="S479" i="6"/>
  <c r="R479" i="6"/>
  <c r="Q479" i="6"/>
  <c r="P479" i="6"/>
  <c r="O479" i="6"/>
  <c r="N479" i="6"/>
  <c r="M479" i="6"/>
  <c r="L479" i="6"/>
  <c r="J479" i="6"/>
  <c r="K479" i="6" s="1"/>
  <c r="I479" i="6"/>
  <c r="H479" i="6"/>
  <c r="G479" i="6"/>
  <c r="AV478" i="6"/>
  <c r="BA478" i="6" s="1"/>
  <c r="AU478" i="6"/>
  <c r="AZ478" i="6" s="1"/>
  <c r="AT478" i="6"/>
  <c r="AY478" i="6" s="1"/>
  <c r="AS478" i="6"/>
  <c r="AR478" i="6"/>
  <c r="AQ478" i="6"/>
  <c r="AP478" i="6"/>
  <c r="AO478" i="6"/>
  <c r="AN478" i="6"/>
  <c r="AM478" i="6"/>
  <c r="AL478" i="6"/>
  <c r="AK478" i="6"/>
  <c r="AJ478" i="6"/>
  <c r="AI478" i="6"/>
  <c r="AH478" i="6"/>
  <c r="AG478" i="6"/>
  <c r="AF478" i="6"/>
  <c r="AE478" i="6"/>
  <c r="AD478" i="6"/>
  <c r="AC478" i="6"/>
  <c r="Z478" i="6"/>
  <c r="Y478" i="6"/>
  <c r="X478" i="6"/>
  <c r="W478" i="6"/>
  <c r="AA478" i="6" s="1"/>
  <c r="V478" i="6"/>
  <c r="T478" i="6"/>
  <c r="S478" i="6"/>
  <c r="R478" i="6"/>
  <c r="Q478" i="6"/>
  <c r="P478" i="6"/>
  <c r="O478" i="6"/>
  <c r="N478" i="6"/>
  <c r="M478" i="6"/>
  <c r="L478" i="6"/>
  <c r="J478" i="6"/>
  <c r="I478" i="6"/>
  <c r="H478" i="6"/>
  <c r="G478" i="6"/>
  <c r="AV477" i="6"/>
  <c r="BA477" i="6" s="1"/>
  <c r="AU477" i="6"/>
  <c r="AZ477" i="6" s="1"/>
  <c r="AT477" i="6"/>
  <c r="AY477" i="6" s="1"/>
  <c r="AS477" i="6"/>
  <c r="AR477" i="6"/>
  <c r="AP477" i="6"/>
  <c r="AO477" i="6"/>
  <c r="AQ477" i="6" s="1"/>
  <c r="AN477" i="6"/>
  <c r="AM477" i="6"/>
  <c r="AL477" i="6"/>
  <c r="AK477" i="6"/>
  <c r="AJ477" i="6"/>
  <c r="AI477" i="6"/>
  <c r="AH477" i="6"/>
  <c r="AF477" i="6"/>
  <c r="AE477" i="6"/>
  <c r="AD477" i="6"/>
  <c r="AG477" i="6" s="1"/>
  <c r="AC477" i="6"/>
  <c r="Z477" i="6"/>
  <c r="Y477" i="6"/>
  <c r="X477" i="6"/>
  <c r="W477" i="6"/>
  <c r="AA477" i="6" s="1"/>
  <c r="V477" i="6"/>
  <c r="T477" i="6"/>
  <c r="S477" i="6"/>
  <c r="R477" i="6"/>
  <c r="U477" i="6" s="1"/>
  <c r="Q477" i="6"/>
  <c r="P477" i="6"/>
  <c r="O477" i="6"/>
  <c r="N477" i="6"/>
  <c r="M477" i="6"/>
  <c r="L477" i="6"/>
  <c r="J477" i="6"/>
  <c r="I477" i="6"/>
  <c r="H477" i="6"/>
  <c r="K477" i="6" s="1"/>
  <c r="G477" i="6"/>
  <c r="BA476" i="6"/>
  <c r="AV476" i="6"/>
  <c r="AU476" i="6"/>
  <c r="AT476" i="6"/>
  <c r="AS476" i="6"/>
  <c r="AR476" i="6"/>
  <c r="AP476" i="6"/>
  <c r="AO476" i="6"/>
  <c r="AN476" i="6"/>
  <c r="AQ476" i="6" s="1"/>
  <c r="AM476" i="6"/>
  <c r="AL476" i="6"/>
  <c r="AK476" i="6"/>
  <c r="AJ476" i="6"/>
  <c r="AI476" i="6"/>
  <c r="AH476" i="6"/>
  <c r="AF476" i="6"/>
  <c r="AE476" i="6"/>
  <c r="AD476" i="6"/>
  <c r="AC476" i="6"/>
  <c r="Z476" i="6"/>
  <c r="Y476" i="6"/>
  <c r="AZ476" i="6" s="1"/>
  <c r="X476" i="6"/>
  <c r="AY476" i="6" s="1"/>
  <c r="W476" i="6"/>
  <c r="AA476" i="6" s="1"/>
  <c r="V476" i="6"/>
  <c r="T476" i="6"/>
  <c r="S476" i="6"/>
  <c r="R476" i="6"/>
  <c r="Q476" i="6"/>
  <c r="P476" i="6"/>
  <c r="O476" i="6"/>
  <c r="N476" i="6"/>
  <c r="M476" i="6"/>
  <c r="L476" i="6"/>
  <c r="J476" i="6"/>
  <c r="I476" i="6"/>
  <c r="H476" i="6"/>
  <c r="K476" i="6" s="1"/>
  <c r="G476" i="6"/>
  <c r="AW475" i="6"/>
  <c r="AV475" i="6"/>
  <c r="AU475" i="6"/>
  <c r="AT475" i="6"/>
  <c r="AS475" i="6"/>
  <c r="AR475" i="6"/>
  <c r="AP475" i="6"/>
  <c r="AO475" i="6"/>
  <c r="AN475" i="6"/>
  <c r="AQ475" i="6" s="1"/>
  <c r="AM475" i="6"/>
  <c r="AL475" i="6"/>
  <c r="AK475" i="6"/>
  <c r="AJ475" i="6"/>
  <c r="AI475" i="6"/>
  <c r="AH475" i="6"/>
  <c r="AF475" i="6"/>
  <c r="AE475" i="6"/>
  <c r="AD475" i="6"/>
  <c r="AG475" i="6" s="1"/>
  <c r="AC475" i="6"/>
  <c r="Z475" i="6"/>
  <c r="Y475" i="6"/>
  <c r="AZ475" i="6" s="1"/>
  <c r="X475" i="6"/>
  <c r="AY475" i="6" s="1"/>
  <c r="W475" i="6"/>
  <c r="V475" i="6"/>
  <c r="T475" i="6"/>
  <c r="S475" i="6"/>
  <c r="R475" i="6"/>
  <c r="Q475" i="6"/>
  <c r="P475" i="6"/>
  <c r="O475" i="6"/>
  <c r="N475" i="6"/>
  <c r="M475" i="6"/>
  <c r="L475" i="6"/>
  <c r="J475" i="6"/>
  <c r="I475" i="6"/>
  <c r="H475" i="6"/>
  <c r="G475" i="6"/>
  <c r="AW474" i="6"/>
  <c r="AV474" i="6"/>
  <c r="AU474" i="6"/>
  <c r="AT474" i="6"/>
  <c r="AS474" i="6"/>
  <c r="AR474" i="6"/>
  <c r="AQ474" i="6"/>
  <c r="AP474" i="6"/>
  <c r="AO474" i="6"/>
  <c r="AN474" i="6"/>
  <c r="AM474" i="6"/>
  <c r="AL474" i="6"/>
  <c r="AK474" i="6"/>
  <c r="AJ474" i="6"/>
  <c r="AI474" i="6"/>
  <c r="AH474" i="6"/>
  <c r="AF474" i="6"/>
  <c r="AE474" i="6"/>
  <c r="AG474" i="6" s="1"/>
  <c r="AD474" i="6"/>
  <c r="AC474" i="6"/>
  <c r="Z474" i="6"/>
  <c r="Y474" i="6"/>
  <c r="X474" i="6"/>
  <c r="AY474" i="6" s="1"/>
  <c r="W474" i="6"/>
  <c r="AA474" i="6" s="1"/>
  <c r="V474" i="6"/>
  <c r="T474" i="6"/>
  <c r="S474" i="6"/>
  <c r="R474" i="6"/>
  <c r="Q474" i="6"/>
  <c r="P474" i="6"/>
  <c r="O474" i="6"/>
  <c r="N474" i="6"/>
  <c r="M474" i="6"/>
  <c r="L474" i="6"/>
  <c r="J474" i="6"/>
  <c r="I474" i="6"/>
  <c r="H474" i="6"/>
  <c r="G474" i="6"/>
  <c r="AV473" i="6"/>
  <c r="AU473" i="6"/>
  <c r="AZ473" i="6" s="1"/>
  <c r="AT473" i="6"/>
  <c r="AY473" i="6" s="1"/>
  <c r="AS473" i="6"/>
  <c r="AR473" i="6"/>
  <c r="AP473" i="6"/>
  <c r="AQ473" i="6" s="1"/>
  <c r="AO473" i="6"/>
  <c r="AN473" i="6"/>
  <c r="AM473" i="6"/>
  <c r="AL473" i="6"/>
  <c r="AK473" i="6"/>
  <c r="AJ473" i="6"/>
  <c r="AI473" i="6"/>
  <c r="AH473" i="6"/>
  <c r="AF473" i="6"/>
  <c r="AE473" i="6"/>
  <c r="AD473" i="6"/>
  <c r="AC473" i="6"/>
  <c r="Z473" i="6"/>
  <c r="BA473" i="6" s="1"/>
  <c r="Y473" i="6"/>
  <c r="X473" i="6"/>
  <c r="W473" i="6"/>
  <c r="AA473" i="6" s="1"/>
  <c r="V473" i="6"/>
  <c r="T473" i="6"/>
  <c r="S473" i="6"/>
  <c r="R473" i="6"/>
  <c r="Q473" i="6"/>
  <c r="P473" i="6"/>
  <c r="O473" i="6"/>
  <c r="N473" i="6"/>
  <c r="M473" i="6"/>
  <c r="L473" i="6"/>
  <c r="J473" i="6"/>
  <c r="I473" i="6"/>
  <c r="H473" i="6"/>
  <c r="G473" i="6"/>
  <c r="AW472" i="6"/>
  <c r="AV472" i="6"/>
  <c r="AU472" i="6"/>
  <c r="AT472" i="6"/>
  <c r="AS472" i="6"/>
  <c r="AR472" i="6"/>
  <c r="AP472" i="6"/>
  <c r="AO472" i="6"/>
  <c r="AN472" i="6"/>
  <c r="AQ472" i="6" s="1"/>
  <c r="AM472" i="6"/>
  <c r="AL472" i="6"/>
  <c r="AK472" i="6"/>
  <c r="AJ472" i="6"/>
  <c r="AI472" i="6"/>
  <c r="AH472" i="6"/>
  <c r="AF472" i="6"/>
  <c r="AE472" i="6"/>
  <c r="AD472" i="6"/>
  <c r="AG472" i="6" s="1"/>
  <c r="AC472" i="6"/>
  <c r="AA472" i="6"/>
  <c r="Z472" i="6"/>
  <c r="BA472" i="6" s="1"/>
  <c r="Y472" i="6"/>
  <c r="AZ472" i="6" s="1"/>
  <c r="X472" i="6"/>
  <c r="AY472" i="6" s="1"/>
  <c r="W472" i="6"/>
  <c r="AX472" i="6" s="1"/>
  <c r="V472" i="6"/>
  <c r="T472" i="6"/>
  <c r="S472" i="6"/>
  <c r="R472" i="6"/>
  <c r="Q472" i="6"/>
  <c r="P472" i="6"/>
  <c r="O472" i="6"/>
  <c r="N472" i="6"/>
  <c r="M472" i="6"/>
  <c r="L472" i="6"/>
  <c r="J472" i="6"/>
  <c r="I472" i="6"/>
  <c r="H472" i="6"/>
  <c r="G472" i="6"/>
  <c r="AW471" i="6"/>
  <c r="AV471" i="6"/>
  <c r="BA471" i="6" s="1"/>
  <c r="AU471" i="6"/>
  <c r="AZ471" i="6" s="1"/>
  <c r="AT471" i="6"/>
  <c r="AS471" i="6"/>
  <c r="AR471" i="6"/>
  <c r="AQ471" i="6"/>
  <c r="AP471" i="6"/>
  <c r="AO471" i="6"/>
  <c r="AN471" i="6"/>
  <c r="AM471" i="6"/>
  <c r="AL471" i="6"/>
  <c r="AK471" i="6"/>
  <c r="AJ471" i="6"/>
  <c r="AI471" i="6"/>
  <c r="AH471" i="6"/>
  <c r="AF471" i="6"/>
  <c r="AE471" i="6"/>
  <c r="AD471" i="6"/>
  <c r="AG471" i="6" s="1"/>
  <c r="AC471" i="6"/>
  <c r="Z471" i="6"/>
  <c r="Y471" i="6"/>
  <c r="X471" i="6"/>
  <c r="AY471" i="6" s="1"/>
  <c r="W471" i="6"/>
  <c r="V471" i="6"/>
  <c r="T471" i="6"/>
  <c r="S471" i="6"/>
  <c r="R471" i="6"/>
  <c r="U471" i="6" s="1"/>
  <c r="Q471" i="6"/>
  <c r="P471" i="6"/>
  <c r="O471" i="6"/>
  <c r="N471" i="6"/>
  <c r="M471" i="6"/>
  <c r="L471" i="6"/>
  <c r="J471" i="6"/>
  <c r="I471" i="6"/>
  <c r="H471" i="6"/>
  <c r="G471" i="6"/>
  <c r="AW470" i="6"/>
  <c r="AV470" i="6"/>
  <c r="BA470" i="6" s="1"/>
  <c r="AU470" i="6"/>
  <c r="AT470" i="6"/>
  <c r="AS470" i="6"/>
  <c r="AR470" i="6"/>
  <c r="AQ470" i="6"/>
  <c r="AP470" i="6"/>
  <c r="AO470" i="6"/>
  <c r="AN470" i="6"/>
  <c r="AM470" i="6"/>
  <c r="AL470" i="6"/>
  <c r="AK470" i="6"/>
  <c r="AJ470" i="6"/>
  <c r="AI470" i="6"/>
  <c r="AH470" i="6"/>
  <c r="AF470" i="6"/>
  <c r="AE470" i="6"/>
  <c r="AG470" i="6" s="1"/>
  <c r="AD470" i="6"/>
  <c r="AC470" i="6"/>
  <c r="Z470" i="6"/>
  <c r="Y470" i="6"/>
  <c r="X470" i="6"/>
  <c r="W470" i="6"/>
  <c r="AA470" i="6" s="1"/>
  <c r="V470" i="6"/>
  <c r="T470" i="6"/>
  <c r="S470" i="6"/>
  <c r="R470" i="6"/>
  <c r="Q470" i="6"/>
  <c r="P470" i="6"/>
  <c r="O470" i="6"/>
  <c r="N470" i="6"/>
  <c r="M470" i="6"/>
  <c r="L470" i="6"/>
  <c r="J470" i="6"/>
  <c r="I470" i="6"/>
  <c r="H470" i="6"/>
  <c r="G470" i="6"/>
  <c r="AV469" i="6"/>
  <c r="AU469" i="6"/>
  <c r="AT469" i="6"/>
  <c r="AS469" i="6"/>
  <c r="AR469" i="6"/>
  <c r="AQ469" i="6"/>
  <c r="AP469" i="6"/>
  <c r="AO469" i="6"/>
  <c r="AN469" i="6"/>
  <c r="AM469" i="6"/>
  <c r="AL469" i="6"/>
  <c r="AK469" i="6"/>
  <c r="AJ469" i="6"/>
  <c r="AI469" i="6"/>
  <c r="AH469" i="6"/>
  <c r="AF469" i="6"/>
  <c r="AE469" i="6"/>
  <c r="AG469" i="6" s="1"/>
  <c r="AD469" i="6"/>
  <c r="AC469" i="6"/>
  <c r="Z469" i="6"/>
  <c r="BA469" i="6" s="1"/>
  <c r="Y469" i="6"/>
  <c r="X469" i="6"/>
  <c r="W469" i="6"/>
  <c r="AA469" i="6" s="1"/>
  <c r="V469" i="6"/>
  <c r="T469" i="6"/>
  <c r="S469" i="6"/>
  <c r="R469" i="6"/>
  <c r="Q469" i="6"/>
  <c r="P469" i="6"/>
  <c r="O469" i="6"/>
  <c r="N469" i="6"/>
  <c r="M469" i="6"/>
  <c r="L469" i="6"/>
  <c r="J469" i="6"/>
  <c r="I469" i="6"/>
  <c r="H469" i="6"/>
  <c r="G469" i="6"/>
  <c r="AV468" i="6"/>
  <c r="AU468" i="6"/>
  <c r="AT468" i="6"/>
  <c r="AS468" i="6"/>
  <c r="AR468" i="6"/>
  <c r="AP468" i="6"/>
  <c r="AO468" i="6"/>
  <c r="AQ468" i="6" s="1"/>
  <c r="AN468" i="6"/>
  <c r="AM468" i="6"/>
  <c r="AL468" i="6"/>
  <c r="AK468" i="6"/>
  <c r="AJ468" i="6"/>
  <c r="AI468" i="6"/>
  <c r="AH468" i="6"/>
  <c r="AG468" i="6"/>
  <c r="AF468" i="6"/>
  <c r="AE468" i="6"/>
  <c r="AD468" i="6"/>
  <c r="AC468" i="6"/>
  <c r="AA468" i="6"/>
  <c r="Z468" i="6"/>
  <c r="BA468" i="6" s="1"/>
  <c r="Y468" i="6"/>
  <c r="AZ468" i="6" s="1"/>
  <c r="X468" i="6"/>
  <c r="W468" i="6"/>
  <c r="V468" i="6"/>
  <c r="T468" i="6"/>
  <c r="S468" i="6"/>
  <c r="R468" i="6"/>
  <c r="Q468" i="6"/>
  <c r="P468" i="6"/>
  <c r="O468" i="6"/>
  <c r="N468" i="6"/>
  <c r="M468" i="6"/>
  <c r="L468" i="6"/>
  <c r="J468" i="6"/>
  <c r="I468" i="6"/>
  <c r="H468" i="6"/>
  <c r="G468" i="6"/>
  <c r="BA467" i="6"/>
  <c r="AW467" i="6"/>
  <c r="AV467" i="6"/>
  <c r="AU467" i="6"/>
  <c r="AT467" i="6"/>
  <c r="AS467" i="6"/>
  <c r="AR467" i="6"/>
  <c r="AP467" i="6"/>
  <c r="AQ467" i="6" s="1"/>
  <c r="AO467" i="6"/>
  <c r="AN467" i="6"/>
  <c r="AM467" i="6"/>
  <c r="AL467" i="6"/>
  <c r="AK467" i="6"/>
  <c r="AJ467" i="6"/>
  <c r="AI467" i="6"/>
  <c r="AH467" i="6"/>
  <c r="AF467" i="6"/>
  <c r="AE467" i="6"/>
  <c r="AD467" i="6"/>
  <c r="AC467" i="6"/>
  <c r="Z467" i="6"/>
  <c r="Y467" i="6"/>
  <c r="AZ467" i="6" s="1"/>
  <c r="X467" i="6"/>
  <c r="AY467" i="6" s="1"/>
  <c r="W467" i="6"/>
  <c r="V467" i="6"/>
  <c r="T467" i="6"/>
  <c r="S467" i="6"/>
  <c r="R467" i="6"/>
  <c r="U467" i="6" s="1"/>
  <c r="Q467" i="6"/>
  <c r="P467" i="6"/>
  <c r="O467" i="6"/>
  <c r="N467" i="6"/>
  <c r="M467" i="6"/>
  <c r="L467" i="6"/>
  <c r="J467" i="6"/>
  <c r="I467" i="6"/>
  <c r="H467" i="6"/>
  <c r="K467" i="6" s="1"/>
  <c r="G467" i="6"/>
  <c r="BA466" i="6"/>
  <c r="AV466" i="6"/>
  <c r="AU466" i="6"/>
  <c r="AT466" i="6"/>
  <c r="AS466" i="6"/>
  <c r="AR466" i="6"/>
  <c r="AQ466" i="6"/>
  <c r="AP466" i="6"/>
  <c r="AO466" i="6"/>
  <c r="AN466" i="6"/>
  <c r="AM466" i="6"/>
  <c r="AL466" i="6"/>
  <c r="AK466" i="6"/>
  <c r="AJ466" i="6"/>
  <c r="AI466" i="6"/>
  <c r="AH466" i="6"/>
  <c r="AF466" i="6"/>
  <c r="AG466" i="6" s="1"/>
  <c r="AE466" i="6"/>
  <c r="AD466" i="6"/>
  <c r="AC466" i="6"/>
  <c r="Z466" i="6"/>
  <c r="Y466" i="6"/>
  <c r="X466" i="6"/>
  <c r="W466" i="6"/>
  <c r="AA466" i="6" s="1"/>
  <c r="V466" i="6"/>
  <c r="T466" i="6"/>
  <c r="S466" i="6"/>
  <c r="R466" i="6"/>
  <c r="Q466" i="6"/>
  <c r="P466" i="6"/>
  <c r="O466" i="6"/>
  <c r="N466" i="6"/>
  <c r="M466" i="6"/>
  <c r="L466" i="6"/>
  <c r="J466" i="6"/>
  <c r="I466" i="6"/>
  <c r="H466" i="6"/>
  <c r="G466" i="6"/>
  <c r="AY465" i="6"/>
  <c r="AV465" i="6"/>
  <c r="AU465" i="6"/>
  <c r="AT465" i="6"/>
  <c r="AS465" i="6"/>
  <c r="AW465" i="6" s="1"/>
  <c r="AR465" i="6"/>
  <c r="AP465" i="6"/>
  <c r="AO465" i="6"/>
  <c r="AN465" i="6"/>
  <c r="AM465" i="6"/>
  <c r="AL465" i="6"/>
  <c r="AK465" i="6"/>
  <c r="AJ465" i="6"/>
  <c r="AI465" i="6"/>
  <c r="AH465" i="6"/>
  <c r="AF465" i="6"/>
  <c r="AE465" i="6"/>
  <c r="AD465" i="6"/>
  <c r="AG465" i="6" s="1"/>
  <c r="AC465" i="6"/>
  <c r="AA465" i="6"/>
  <c r="Z465" i="6"/>
  <c r="BA465" i="6" s="1"/>
  <c r="Y465" i="6"/>
  <c r="AZ465" i="6" s="1"/>
  <c r="X465" i="6"/>
  <c r="W465" i="6"/>
  <c r="V465" i="6"/>
  <c r="T465" i="6"/>
  <c r="S465" i="6"/>
  <c r="R465" i="6"/>
  <c r="Q465" i="6"/>
  <c r="P465" i="6"/>
  <c r="O465" i="6"/>
  <c r="N465" i="6"/>
  <c r="M465" i="6"/>
  <c r="L465" i="6"/>
  <c r="J465" i="6"/>
  <c r="I465" i="6"/>
  <c r="H465" i="6"/>
  <c r="G465" i="6"/>
  <c r="AV464" i="6"/>
  <c r="BA464" i="6" s="1"/>
  <c r="AU464" i="6"/>
  <c r="AT464" i="6"/>
  <c r="AY464" i="6" s="1"/>
  <c r="AS464" i="6"/>
  <c r="AR464" i="6"/>
  <c r="AP464" i="6"/>
  <c r="AO464" i="6"/>
  <c r="AN464" i="6"/>
  <c r="AM464" i="6"/>
  <c r="AL464" i="6"/>
  <c r="AK464" i="6"/>
  <c r="AJ464" i="6"/>
  <c r="AI464" i="6"/>
  <c r="AH464" i="6"/>
  <c r="AF464" i="6"/>
  <c r="AE464" i="6"/>
  <c r="AD464" i="6"/>
  <c r="AC464" i="6"/>
  <c r="Z464" i="6"/>
  <c r="Y464" i="6"/>
  <c r="X464" i="6"/>
  <c r="W464" i="6"/>
  <c r="AA464" i="6" s="1"/>
  <c r="V464" i="6"/>
  <c r="T464" i="6"/>
  <c r="S464" i="6"/>
  <c r="R464" i="6"/>
  <c r="Q464" i="6"/>
  <c r="P464" i="6"/>
  <c r="O464" i="6"/>
  <c r="N464" i="6"/>
  <c r="M464" i="6"/>
  <c r="L464" i="6"/>
  <c r="J464" i="6"/>
  <c r="I464" i="6"/>
  <c r="H464" i="6"/>
  <c r="G464" i="6"/>
  <c r="AV463" i="6"/>
  <c r="AU463" i="6"/>
  <c r="AZ463" i="6" s="1"/>
  <c r="AT463" i="6"/>
  <c r="AY463" i="6" s="1"/>
  <c r="AS463" i="6"/>
  <c r="AX463" i="6" s="1"/>
  <c r="AR463" i="6"/>
  <c r="AP463" i="6"/>
  <c r="AO463" i="6"/>
  <c r="AN463" i="6"/>
  <c r="AM463" i="6"/>
  <c r="AL463" i="6"/>
  <c r="AK463" i="6"/>
  <c r="AJ463" i="6"/>
  <c r="AI463" i="6"/>
  <c r="AH463" i="6"/>
  <c r="AF463" i="6"/>
  <c r="AG463" i="6" s="1"/>
  <c r="AE463" i="6"/>
  <c r="AD463" i="6"/>
  <c r="AC463" i="6"/>
  <c r="AA463" i="6"/>
  <c r="Z463" i="6"/>
  <c r="Y463" i="6"/>
  <c r="X463" i="6"/>
  <c r="W463" i="6"/>
  <c r="V463" i="6"/>
  <c r="U463" i="6"/>
  <c r="T463" i="6"/>
  <c r="S463" i="6"/>
  <c r="R463" i="6"/>
  <c r="Q463" i="6"/>
  <c r="P463" i="6"/>
  <c r="O463" i="6"/>
  <c r="N463" i="6"/>
  <c r="M463" i="6"/>
  <c r="L463" i="6"/>
  <c r="J463" i="6"/>
  <c r="I463" i="6"/>
  <c r="H463" i="6"/>
  <c r="K463" i="6" s="1"/>
  <c r="G463" i="6"/>
  <c r="BA462" i="6"/>
  <c r="AZ462" i="6"/>
  <c r="AV462" i="6"/>
  <c r="AU462" i="6"/>
  <c r="AT462" i="6"/>
  <c r="AY462" i="6" s="1"/>
  <c r="AS462" i="6"/>
  <c r="AR462" i="6"/>
  <c r="AP462" i="6"/>
  <c r="AO462" i="6"/>
  <c r="AN462" i="6"/>
  <c r="AQ462" i="6" s="1"/>
  <c r="AM462" i="6"/>
  <c r="AL462" i="6"/>
  <c r="AK462" i="6"/>
  <c r="AJ462" i="6"/>
  <c r="AI462" i="6"/>
  <c r="AH462" i="6"/>
  <c r="AF462" i="6"/>
  <c r="AE462" i="6"/>
  <c r="AD462" i="6"/>
  <c r="AC462" i="6"/>
  <c r="Z462" i="6"/>
  <c r="Y462" i="6"/>
  <c r="X462" i="6"/>
  <c r="W462" i="6"/>
  <c r="AA462" i="6" s="1"/>
  <c r="V462" i="6"/>
  <c r="T462" i="6"/>
  <c r="S462" i="6"/>
  <c r="R462" i="6"/>
  <c r="Q462" i="6"/>
  <c r="P462" i="6"/>
  <c r="O462" i="6"/>
  <c r="N462" i="6"/>
  <c r="M462" i="6"/>
  <c r="L462" i="6"/>
  <c r="K462" i="6"/>
  <c r="J462" i="6"/>
  <c r="I462" i="6"/>
  <c r="H462" i="6"/>
  <c r="G462" i="6"/>
  <c r="AV461" i="6"/>
  <c r="AU461" i="6"/>
  <c r="AT461" i="6"/>
  <c r="AS461" i="6"/>
  <c r="AR461" i="6"/>
  <c r="AP461" i="6"/>
  <c r="AO461" i="6"/>
  <c r="AN461" i="6"/>
  <c r="AQ461" i="6" s="1"/>
  <c r="AM461" i="6"/>
  <c r="AL461" i="6"/>
  <c r="AK461" i="6"/>
  <c r="AJ461" i="6"/>
  <c r="AI461" i="6"/>
  <c r="AH461" i="6"/>
  <c r="AF461" i="6"/>
  <c r="AE461" i="6"/>
  <c r="AD461" i="6"/>
  <c r="AC461" i="6"/>
  <c r="AA461" i="6"/>
  <c r="Z461" i="6"/>
  <c r="BA461" i="6" s="1"/>
  <c r="Y461" i="6"/>
  <c r="X461" i="6"/>
  <c r="W461" i="6"/>
  <c r="V461" i="6"/>
  <c r="T461" i="6"/>
  <c r="U461" i="6" s="1"/>
  <c r="S461" i="6"/>
  <c r="R461" i="6"/>
  <c r="Q461" i="6"/>
  <c r="P461" i="6"/>
  <c r="O461" i="6"/>
  <c r="N461" i="6"/>
  <c r="M461" i="6"/>
  <c r="L461" i="6"/>
  <c r="J461" i="6"/>
  <c r="I461" i="6"/>
  <c r="H461" i="6"/>
  <c r="G461" i="6"/>
  <c r="AW460" i="6"/>
  <c r="AV460" i="6"/>
  <c r="AU460" i="6"/>
  <c r="AT460" i="6"/>
  <c r="AY460" i="6" s="1"/>
  <c r="AS460" i="6"/>
  <c r="AR460" i="6"/>
  <c r="AP460" i="6"/>
  <c r="AO460" i="6"/>
  <c r="AN460" i="6"/>
  <c r="AM460" i="6"/>
  <c r="AL460" i="6"/>
  <c r="AK460" i="6"/>
  <c r="AJ460" i="6"/>
  <c r="AI460" i="6"/>
  <c r="AH460" i="6"/>
  <c r="AF460" i="6"/>
  <c r="AE460" i="6"/>
  <c r="AD460" i="6"/>
  <c r="AC460" i="6"/>
  <c r="Z460" i="6"/>
  <c r="Y460" i="6"/>
  <c r="X460" i="6"/>
  <c r="W460" i="6"/>
  <c r="V460" i="6"/>
  <c r="U460" i="6"/>
  <c r="T460" i="6"/>
  <c r="S460" i="6"/>
  <c r="R460" i="6"/>
  <c r="Q460" i="6"/>
  <c r="P460" i="6"/>
  <c r="O460" i="6"/>
  <c r="N460" i="6"/>
  <c r="M460" i="6"/>
  <c r="L460" i="6"/>
  <c r="J460" i="6"/>
  <c r="K460" i="6" s="1"/>
  <c r="I460" i="6"/>
  <c r="H460" i="6"/>
  <c r="G460" i="6"/>
  <c r="AV459" i="6"/>
  <c r="AU459" i="6"/>
  <c r="AZ459" i="6" s="1"/>
  <c r="AT459" i="6"/>
  <c r="AS459" i="6"/>
  <c r="AR459" i="6"/>
  <c r="AP459" i="6"/>
  <c r="AO459" i="6"/>
  <c r="AN459" i="6"/>
  <c r="AM459" i="6"/>
  <c r="AL459" i="6"/>
  <c r="AK459" i="6"/>
  <c r="AJ459" i="6"/>
  <c r="AI459" i="6"/>
  <c r="AH459" i="6"/>
  <c r="AF459" i="6"/>
  <c r="AE459" i="6"/>
  <c r="AD459" i="6"/>
  <c r="AG459" i="6" s="1"/>
  <c r="AC459" i="6"/>
  <c r="Z459" i="6"/>
  <c r="Y459" i="6"/>
  <c r="X459" i="6"/>
  <c r="W459" i="6"/>
  <c r="AA459" i="6" s="1"/>
  <c r="V459" i="6"/>
  <c r="T459" i="6"/>
  <c r="S459" i="6"/>
  <c r="R459" i="6"/>
  <c r="U459" i="6" s="1"/>
  <c r="Q459" i="6"/>
  <c r="P459" i="6"/>
  <c r="O459" i="6"/>
  <c r="N459" i="6"/>
  <c r="M459" i="6"/>
  <c r="L459" i="6"/>
  <c r="J459" i="6"/>
  <c r="I459" i="6"/>
  <c r="H459" i="6"/>
  <c r="G459" i="6"/>
  <c r="AV458" i="6"/>
  <c r="BA458" i="6" s="1"/>
  <c r="AU458" i="6"/>
  <c r="AT458" i="6"/>
  <c r="AY458" i="6" s="1"/>
  <c r="AS458" i="6"/>
  <c r="AR458" i="6"/>
  <c r="AP458" i="6"/>
  <c r="AO458" i="6"/>
  <c r="AN458" i="6"/>
  <c r="AM458" i="6"/>
  <c r="AL458" i="6"/>
  <c r="AK458" i="6"/>
  <c r="AJ458" i="6"/>
  <c r="AI458" i="6"/>
  <c r="AH458" i="6"/>
  <c r="AG458" i="6"/>
  <c r="AF458" i="6"/>
  <c r="AE458" i="6"/>
  <c r="AD458" i="6"/>
  <c r="AC458" i="6"/>
  <c r="Z458" i="6"/>
  <c r="Y458" i="6"/>
  <c r="AZ458" i="6" s="1"/>
  <c r="X458" i="6"/>
  <c r="W458" i="6"/>
  <c r="AA458" i="6" s="1"/>
  <c r="V458" i="6"/>
  <c r="T458" i="6"/>
  <c r="S458" i="6"/>
  <c r="R458" i="6"/>
  <c r="Q458" i="6"/>
  <c r="P458" i="6"/>
  <c r="O458" i="6"/>
  <c r="N458" i="6"/>
  <c r="M458" i="6"/>
  <c r="L458" i="6"/>
  <c r="J458" i="6"/>
  <c r="I458" i="6"/>
  <c r="H458" i="6"/>
  <c r="K458" i="6" s="1"/>
  <c r="G458" i="6"/>
  <c r="AY457" i="6"/>
  <c r="AV457" i="6"/>
  <c r="AU457" i="6"/>
  <c r="AZ457" i="6" s="1"/>
  <c r="AT457" i="6"/>
  <c r="AS457" i="6"/>
  <c r="AW457" i="6" s="1"/>
  <c r="AR457" i="6"/>
  <c r="AP457" i="6"/>
  <c r="AO457" i="6"/>
  <c r="AN457" i="6"/>
  <c r="AM457" i="6"/>
  <c r="AL457" i="6"/>
  <c r="AK457" i="6"/>
  <c r="AJ457" i="6"/>
  <c r="AI457" i="6"/>
  <c r="AH457" i="6"/>
  <c r="AF457" i="6"/>
  <c r="AE457" i="6"/>
  <c r="AD457" i="6"/>
  <c r="AG457" i="6" s="1"/>
  <c r="AC457" i="6"/>
  <c r="Z457" i="6"/>
  <c r="BA457" i="6" s="1"/>
  <c r="Y457" i="6"/>
  <c r="X457" i="6"/>
  <c r="W457" i="6"/>
  <c r="AA457" i="6" s="1"/>
  <c r="V457" i="6"/>
  <c r="T457" i="6"/>
  <c r="S457" i="6"/>
  <c r="U457" i="6" s="1"/>
  <c r="R457" i="6"/>
  <c r="Q457" i="6"/>
  <c r="P457" i="6"/>
  <c r="O457" i="6"/>
  <c r="N457" i="6"/>
  <c r="M457" i="6"/>
  <c r="L457" i="6"/>
  <c r="J457" i="6"/>
  <c r="I457" i="6"/>
  <c r="H457" i="6"/>
  <c r="G457" i="6"/>
  <c r="AV456" i="6"/>
  <c r="BA456" i="6" s="1"/>
  <c r="AU456" i="6"/>
  <c r="AT456" i="6"/>
  <c r="AS456" i="6"/>
  <c r="AW456" i="6" s="1"/>
  <c r="AR456" i="6"/>
  <c r="AP456" i="6"/>
  <c r="AO456" i="6"/>
  <c r="AN456" i="6"/>
  <c r="AQ456" i="6" s="1"/>
  <c r="AM456" i="6"/>
  <c r="AL456" i="6"/>
  <c r="AK456" i="6"/>
  <c r="AJ456" i="6"/>
  <c r="AI456" i="6"/>
  <c r="AH456" i="6"/>
  <c r="AF456" i="6"/>
  <c r="AE456" i="6"/>
  <c r="AD456" i="6"/>
  <c r="AC456" i="6"/>
  <c r="Z456" i="6"/>
  <c r="Y456" i="6"/>
  <c r="X456" i="6"/>
  <c r="W456" i="6"/>
  <c r="AA456" i="6" s="1"/>
  <c r="V456" i="6"/>
  <c r="T456" i="6"/>
  <c r="S456" i="6"/>
  <c r="U456" i="6" s="1"/>
  <c r="R456" i="6"/>
  <c r="Q456" i="6"/>
  <c r="P456" i="6"/>
  <c r="O456" i="6"/>
  <c r="N456" i="6"/>
  <c r="M456" i="6"/>
  <c r="L456" i="6"/>
  <c r="J456" i="6"/>
  <c r="I456" i="6"/>
  <c r="H456" i="6"/>
  <c r="G456" i="6"/>
  <c r="AW455" i="6"/>
  <c r="AV455" i="6"/>
  <c r="AU455" i="6"/>
  <c r="AT455" i="6"/>
  <c r="AS455" i="6"/>
  <c r="AR455" i="6"/>
  <c r="AP455" i="6"/>
  <c r="AO455" i="6"/>
  <c r="AN455" i="6"/>
  <c r="AM455" i="6"/>
  <c r="AL455" i="6"/>
  <c r="AK455" i="6"/>
  <c r="AJ455" i="6"/>
  <c r="AI455" i="6"/>
  <c r="AH455" i="6"/>
  <c r="AF455" i="6"/>
  <c r="AE455" i="6"/>
  <c r="AG455" i="6" s="1"/>
  <c r="AD455" i="6"/>
  <c r="AC455" i="6"/>
  <c r="Z455" i="6"/>
  <c r="Y455" i="6"/>
  <c r="X455" i="6"/>
  <c r="W455" i="6"/>
  <c r="AA455" i="6" s="1"/>
  <c r="V455" i="6"/>
  <c r="U455" i="6"/>
  <c r="T455" i="6"/>
  <c r="S455" i="6"/>
  <c r="R455" i="6"/>
  <c r="Q455" i="6"/>
  <c r="P455" i="6"/>
  <c r="O455" i="6"/>
  <c r="N455" i="6"/>
  <c r="M455" i="6"/>
  <c r="L455" i="6"/>
  <c r="J455" i="6"/>
  <c r="I455" i="6"/>
  <c r="H455" i="6"/>
  <c r="G455" i="6"/>
  <c r="AZ454" i="6"/>
  <c r="AV454" i="6"/>
  <c r="AU454" i="6"/>
  <c r="AT454" i="6"/>
  <c r="AS454" i="6"/>
  <c r="AR454" i="6"/>
  <c r="AQ454" i="6"/>
  <c r="AP454" i="6"/>
  <c r="AO454" i="6"/>
  <c r="AN454" i="6"/>
  <c r="AM454" i="6"/>
  <c r="AL454" i="6"/>
  <c r="AK454" i="6"/>
  <c r="AJ454" i="6"/>
  <c r="AI454" i="6"/>
  <c r="AH454" i="6"/>
  <c r="AF454" i="6"/>
  <c r="AE454" i="6"/>
  <c r="AD454" i="6"/>
  <c r="AG454" i="6" s="1"/>
  <c r="AC454" i="6"/>
  <c r="Z454" i="6"/>
  <c r="Y454" i="6"/>
  <c r="X454" i="6"/>
  <c r="W454" i="6"/>
  <c r="AA454" i="6" s="1"/>
  <c r="V454" i="6"/>
  <c r="T454" i="6"/>
  <c r="S454" i="6"/>
  <c r="R454" i="6"/>
  <c r="U454" i="6" s="1"/>
  <c r="Q454" i="6"/>
  <c r="P454" i="6"/>
  <c r="O454" i="6"/>
  <c r="N454" i="6"/>
  <c r="M454" i="6"/>
  <c r="L454" i="6"/>
  <c r="K454" i="6"/>
  <c r="J454" i="6"/>
  <c r="I454" i="6"/>
  <c r="H454" i="6"/>
  <c r="G454" i="6"/>
  <c r="BA453" i="6"/>
  <c r="AV453" i="6"/>
  <c r="AU453" i="6"/>
  <c r="AZ453" i="6" s="1"/>
  <c r="AT453" i="6"/>
  <c r="AY453" i="6" s="1"/>
  <c r="AS453" i="6"/>
  <c r="AR453" i="6"/>
  <c r="AP453" i="6"/>
  <c r="AO453" i="6"/>
  <c r="AN453" i="6"/>
  <c r="AM453" i="6"/>
  <c r="AL453" i="6"/>
  <c r="AK453" i="6"/>
  <c r="AJ453" i="6"/>
  <c r="AI453" i="6"/>
  <c r="AH453" i="6"/>
  <c r="AG453" i="6"/>
  <c r="AF453" i="6"/>
  <c r="AE453" i="6"/>
  <c r="AD453" i="6"/>
  <c r="AC453" i="6"/>
  <c r="Z453" i="6"/>
  <c r="Y453" i="6"/>
  <c r="X453" i="6"/>
  <c r="W453" i="6"/>
  <c r="AA453" i="6" s="1"/>
  <c r="V453" i="6"/>
  <c r="T453" i="6"/>
  <c r="S453" i="6"/>
  <c r="R453" i="6"/>
  <c r="Q453" i="6"/>
  <c r="P453" i="6"/>
  <c r="O453" i="6"/>
  <c r="N453" i="6"/>
  <c r="M453" i="6"/>
  <c r="L453" i="6"/>
  <c r="J453" i="6"/>
  <c r="I453" i="6"/>
  <c r="H453" i="6"/>
  <c r="G453" i="6"/>
  <c r="AW452" i="6"/>
  <c r="AV452" i="6"/>
  <c r="BA452" i="6" s="1"/>
  <c r="AU452" i="6"/>
  <c r="AT452" i="6"/>
  <c r="AS452" i="6"/>
  <c r="AR452" i="6"/>
  <c r="AQ452" i="6"/>
  <c r="AP452" i="6"/>
  <c r="AO452" i="6"/>
  <c r="AN452" i="6"/>
  <c r="AM452" i="6"/>
  <c r="AL452" i="6"/>
  <c r="AK452" i="6"/>
  <c r="AJ452" i="6"/>
  <c r="AI452" i="6"/>
  <c r="AH452" i="6"/>
  <c r="AF452" i="6"/>
  <c r="AE452" i="6"/>
  <c r="AD452" i="6"/>
  <c r="AG452" i="6" s="1"/>
  <c r="AC452" i="6"/>
  <c r="Z452" i="6"/>
  <c r="Y452" i="6"/>
  <c r="X452" i="6"/>
  <c r="AY452" i="6" s="1"/>
  <c r="W452" i="6"/>
  <c r="AA452" i="6" s="1"/>
  <c r="V452" i="6"/>
  <c r="U452" i="6"/>
  <c r="T452" i="6"/>
  <c r="S452" i="6"/>
  <c r="R452" i="6"/>
  <c r="Q452" i="6"/>
  <c r="P452" i="6"/>
  <c r="O452" i="6"/>
  <c r="N452" i="6"/>
  <c r="M452" i="6"/>
  <c r="L452" i="6"/>
  <c r="K452" i="6"/>
  <c r="J452" i="6"/>
  <c r="I452" i="6"/>
  <c r="H452" i="6"/>
  <c r="G452" i="6"/>
  <c r="AV451" i="6"/>
  <c r="AU451" i="6"/>
  <c r="AT451" i="6"/>
  <c r="AS451" i="6"/>
  <c r="AR451" i="6"/>
  <c r="AP451" i="6"/>
  <c r="AO451" i="6"/>
  <c r="AN451" i="6"/>
  <c r="AQ451" i="6" s="1"/>
  <c r="AM451" i="6"/>
  <c r="AL451" i="6"/>
  <c r="AK451" i="6"/>
  <c r="AJ451" i="6"/>
  <c r="AI451" i="6"/>
  <c r="AH451" i="6"/>
  <c r="AF451" i="6"/>
  <c r="AG451" i="6" s="1"/>
  <c r="AE451" i="6"/>
  <c r="AD451" i="6"/>
  <c r="AC451" i="6"/>
  <c r="Z451" i="6"/>
  <c r="Y451" i="6"/>
  <c r="X451" i="6"/>
  <c r="W451" i="6"/>
  <c r="AA451" i="6" s="1"/>
  <c r="V451" i="6"/>
  <c r="T451" i="6"/>
  <c r="S451" i="6"/>
  <c r="R451" i="6"/>
  <c r="Q451" i="6"/>
  <c r="P451" i="6"/>
  <c r="O451" i="6"/>
  <c r="N451" i="6"/>
  <c r="M451" i="6"/>
  <c r="L451" i="6"/>
  <c r="J451" i="6"/>
  <c r="I451" i="6"/>
  <c r="H451" i="6"/>
  <c r="G451" i="6"/>
  <c r="AW450" i="6"/>
  <c r="AV450" i="6"/>
  <c r="AU450" i="6"/>
  <c r="AT450" i="6"/>
  <c r="AS450" i="6"/>
  <c r="AR450" i="6"/>
  <c r="AP450" i="6"/>
  <c r="AO450" i="6"/>
  <c r="AN450" i="6"/>
  <c r="AM450" i="6"/>
  <c r="AL450" i="6"/>
  <c r="AK450" i="6"/>
  <c r="AJ450" i="6"/>
  <c r="AI450" i="6"/>
  <c r="AH450" i="6"/>
  <c r="AF450" i="6"/>
  <c r="AE450" i="6"/>
  <c r="AD450" i="6"/>
  <c r="AG450" i="6" s="1"/>
  <c r="AC450" i="6"/>
  <c r="Z450" i="6"/>
  <c r="Y450" i="6"/>
  <c r="X450" i="6"/>
  <c r="W450" i="6"/>
  <c r="AA450" i="6" s="1"/>
  <c r="V450" i="6"/>
  <c r="T450" i="6"/>
  <c r="S450" i="6"/>
  <c r="R450" i="6"/>
  <c r="U450" i="6" s="1"/>
  <c r="Q450" i="6"/>
  <c r="P450" i="6"/>
  <c r="O450" i="6"/>
  <c r="N450" i="6"/>
  <c r="M450" i="6"/>
  <c r="L450" i="6"/>
  <c r="J450" i="6"/>
  <c r="I450" i="6"/>
  <c r="H450" i="6"/>
  <c r="G450" i="6"/>
  <c r="AV449" i="6"/>
  <c r="AU449" i="6"/>
  <c r="AZ449" i="6" s="1"/>
  <c r="AT449" i="6"/>
  <c r="AS449" i="6"/>
  <c r="AR449" i="6"/>
  <c r="AP449" i="6"/>
  <c r="AO449" i="6"/>
  <c r="AN449" i="6"/>
  <c r="AM449" i="6"/>
  <c r="AL449" i="6"/>
  <c r="AK449" i="6"/>
  <c r="AJ449" i="6"/>
  <c r="AI449" i="6"/>
  <c r="AH449" i="6"/>
  <c r="AF449" i="6"/>
  <c r="AE449" i="6"/>
  <c r="AG449" i="6" s="1"/>
  <c r="AD449" i="6"/>
  <c r="AC449" i="6"/>
  <c r="AA449" i="6"/>
  <c r="Z449" i="6"/>
  <c r="BA449" i="6" s="1"/>
  <c r="Y449" i="6"/>
  <c r="X449" i="6"/>
  <c r="W449" i="6"/>
  <c r="V449" i="6"/>
  <c r="T449" i="6"/>
  <c r="S449" i="6"/>
  <c r="R449" i="6"/>
  <c r="U449" i="6" s="1"/>
  <c r="Q449" i="6"/>
  <c r="P449" i="6"/>
  <c r="O449" i="6"/>
  <c r="N449" i="6"/>
  <c r="M449" i="6"/>
  <c r="L449" i="6"/>
  <c r="J449" i="6"/>
  <c r="I449" i="6"/>
  <c r="H449" i="6"/>
  <c r="G449" i="6"/>
  <c r="AW448" i="6"/>
  <c r="AV448" i="6"/>
  <c r="AU448" i="6"/>
  <c r="AZ448" i="6" s="1"/>
  <c r="AT448" i="6"/>
  <c r="AS448" i="6"/>
  <c r="AR448" i="6"/>
  <c r="AP448" i="6"/>
  <c r="AO448" i="6"/>
  <c r="AN448" i="6"/>
  <c r="AM448" i="6"/>
  <c r="AL448" i="6"/>
  <c r="AK448" i="6"/>
  <c r="AJ448" i="6"/>
  <c r="AI448" i="6"/>
  <c r="AH448" i="6"/>
  <c r="AF448" i="6"/>
  <c r="AE448" i="6"/>
  <c r="AD448" i="6"/>
  <c r="AC448" i="6"/>
  <c r="Z448" i="6"/>
  <c r="Y448" i="6"/>
  <c r="X448" i="6"/>
  <c r="AY448" i="6" s="1"/>
  <c r="W448" i="6"/>
  <c r="AA448" i="6" s="1"/>
  <c r="V448" i="6"/>
  <c r="T448" i="6"/>
  <c r="S448" i="6"/>
  <c r="R448" i="6"/>
  <c r="U448" i="6" s="1"/>
  <c r="Q448" i="6"/>
  <c r="P448" i="6"/>
  <c r="O448" i="6"/>
  <c r="N448" i="6"/>
  <c r="M448" i="6"/>
  <c r="L448" i="6"/>
  <c r="J448" i="6"/>
  <c r="I448" i="6"/>
  <c r="K448" i="6" s="1"/>
  <c r="H448" i="6"/>
  <c r="G448" i="6"/>
  <c r="AW447" i="6"/>
  <c r="AV447" i="6"/>
  <c r="AU447" i="6"/>
  <c r="AT447" i="6"/>
  <c r="AS447" i="6"/>
  <c r="AR447" i="6"/>
  <c r="AP447" i="6"/>
  <c r="AO447" i="6"/>
  <c r="AN447" i="6"/>
  <c r="AQ447" i="6" s="1"/>
  <c r="AM447" i="6"/>
  <c r="AL447" i="6"/>
  <c r="AK447" i="6"/>
  <c r="AJ447" i="6"/>
  <c r="AI447" i="6"/>
  <c r="AH447" i="6"/>
  <c r="AF447" i="6"/>
  <c r="AE447" i="6"/>
  <c r="AD447" i="6"/>
  <c r="AC447" i="6"/>
  <c r="Z447" i="6"/>
  <c r="Y447" i="6"/>
  <c r="AZ447" i="6" s="1"/>
  <c r="X447" i="6"/>
  <c r="W447" i="6"/>
  <c r="AA447" i="6" s="1"/>
  <c r="V447" i="6"/>
  <c r="T447" i="6"/>
  <c r="S447" i="6"/>
  <c r="R447" i="6"/>
  <c r="Q447" i="6"/>
  <c r="P447" i="6"/>
  <c r="O447" i="6"/>
  <c r="N447" i="6"/>
  <c r="M447" i="6"/>
  <c r="L447" i="6"/>
  <c r="K447" i="6"/>
  <c r="J447" i="6"/>
  <c r="I447" i="6"/>
  <c r="H447" i="6"/>
  <c r="G447" i="6"/>
  <c r="BA446" i="6"/>
  <c r="AV446" i="6"/>
  <c r="AU446" i="6"/>
  <c r="AT446" i="6"/>
  <c r="AS446" i="6"/>
  <c r="AX446" i="6" s="1"/>
  <c r="AR446" i="6"/>
  <c r="AP446" i="6"/>
  <c r="AO446" i="6"/>
  <c r="AN446" i="6"/>
  <c r="AM446" i="6"/>
  <c r="AL446" i="6"/>
  <c r="AK446" i="6"/>
  <c r="AJ446" i="6"/>
  <c r="AI446" i="6"/>
  <c r="AH446" i="6"/>
  <c r="AF446" i="6"/>
  <c r="AE446" i="6"/>
  <c r="AD446" i="6"/>
  <c r="AG446" i="6" s="1"/>
  <c r="AC446" i="6"/>
  <c r="AA446" i="6"/>
  <c r="Z446" i="6"/>
  <c r="Y446" i="6"/>
  <c r="X446" i="6"/>
  <c r="W446" i="6"/>
  <c r="V446" i="6"/>
  <c r="T446" i="6"/>
  <c r="S446" i="6"/>
  <c r="R446" i="6"/>
  <c r="Q446" i="6"/>
  <c r="P446" i="6"/>
  <c r="O446" i="6"/>
  <c r="N446" i="6"/>
  <c r="M446" i="6"/>
  <c r="L446" i="6"/>
  <c r="J446" i="6"/>
  <c r="I446" i="6"/>
  <c r="H446" i="6"/>
  <c r="K446" i="6" s="1"/>
  <c r="G446" i="6"/>
  <c r="AX445" i="6"/>
  <c r="AV445" i="6"/>
  <c r="AU445" i="6"/>
  <c r="AZ445" i="6" s="1"/>
  <c r="AT445" i="6"/>
  <c r="AS445" i="6"/>
  <c r="AW445" i="6" s="1"/>
  <c r="AR445" i="6"/>
  <c r="AP445" i="6"/>
  <c r="AO445" i="6"/>
  <c r="AN445" i="6"/>
  <c r="AM445" i="6"/>
  <c r="AL445" i="6"/>
  <c r="AK445" i="6"/>
  <c r="AJ445" i="6"/>
  <c r="AI445" i="6"/>
  <c r="AH445" i="6"/>
  <c r="AF445" i="6"/>
  <c r="AE445" i="6"/>
  <c r="AD445" i="6"/>
  <c r="AC445" i="6"/>
  <c r="Z445" i="6"/>
  <c r="Y445" i="6"/>
  <c r="X445" i="6"/>
  <c r="AY445" i="6" s="1"/>
  <c r="W445" i="6"/>
  <c r="AA445" i="6" s="1"/>
  <c r="V445" i="6"/>
  <c r="T445" i="6"/>
  <c r="S445" i="6"/>
  <c r="R445" i="6"/>
  <c r="U445" i="6" s="1"/>
  <c r="Q445" i="6"/>
  <c r="P445" i="6"/>
  <c r="O445" i="6"/>
  <c r="N445" i="6"/>
  <c r="M445" i="6"/>
  <c r="L445" i="6"/>
  <c r="J445" i="6"/>
  <c r="I445" i="6"/>
  <c r="H445" i="6"/>
  <c r="G445" i="6"/>
  <c r="AV444" i="6"/>
  <c r="BA444" i="6" s="1"/>
  <c r="AU444" i="6"/>
  <c r="AZ444" i="6" s="1"/>
  <c r="AT444" i="6"/>
  <c r="AY444" i="6" s="1"/>
  <c r="AS444" i="6"/>
  <c r="AR444" i="6"/>
  <c r="AP444" i="6"/>
  <c r="AO444" i="6"/>
  <c r="AN444" i="6"/>
  <c r="AQ444" i="6" s="1"/>
  <c r="AM444" i="6"/>
  <c r="AL444" i="6"/>
  <c r="AK444" i="6"/>
  <c r="AJ444" i="6"/>
  <c r="AI444" i="6"/>
  <c r="AH444" i="6"/>
  <c r="AF444" i="6"/>
  <c r="AE444" i="6"/>
  <c r="AD444" i="6"/>
  <c r="AC444" i="6"/>
  <c r="Z444" i="6"/>
  <c r="Y444" i="6"/>
  <c r="X444" i="6"/>
  <c r="W444" i="6"/>
  <c r="AA444" i="6" s="1"/>
  <c r="V444" i="6"/>
  <c r="T444" i="6"/>
  <c r="S444" i="6"/>
  <c r="R444" i="6"/>
  <c r="Q444" i="6"/>
  <c r="P444" i="6"/>
  <c r="O444" i="6"/>
  <c r="N444" i="6"/>
  <c r="M444" i="6"/>
  <c r="L444" i="6"/>
  <c r="J444" i="6"/>
  <c r="I444" i="6"/>
  <c r="H444" i="6"/>
  <c r="G444" i="6"/>
  <c r="AZ443" i="6"/>
  <c r="AV443" i="6"/>
  <c r="BA443" i="6" s="1"/>
  <c r="AU443" i="6"/>
  <c r="AT443" i="6"/>
  <c r="AY443" i="6" s="1"/>
  <c r="AS443" i="6"/>
  <c r="AX443" i="6" s="1"/>
  <c r="AR443" i="6"/>
  <c r="AP443" i="6"/>
  <c r="AO443" i="6"/>
  <c r="AN443" i="6"/>
  <c r="AM443" i="6"/>
  <c r="AL443" i="6"/>
  <c r="AK443" i="6"/>
  <c r="AJ443" i="6"/>
  <c r="AI443" i="6"/>
  <c r="AH443" i="6"/>
  <c r="AF443" i="6"/>
  <c r="AE443" i="6"/>
  <c r="AD443" i="6"/>
  <c r="AG443" i="6" s="1"/>
  <c r="AC443" i="6"/>
  <c r="Z443" i="6"/>
  <c r="Y443" i="6"/>
  <c r="X443" i="6"/>
  <c r="W443" i="6"/>
  <c r="AA443" i="6" s="1"/>
  <c r="V443" i="6"/>
  <c r="T443" i="6"/>
  <c r="S443" i="6"/>
  <c r="R443" i="6"/>
  <c r="Q443" i="6"/>
  <c r="P443" i="6"/>
  <c r="O443" i="6"/>
  <c r="N443" i="6"/>
  <c r="M443" i="6"/>
  <c r="L443" i="6"/>
  <c r="J443" i="6"/>
  <c r="I443" i="6"/>
  <c r="H443" i="6"/>
  <c r="K443" i="6" s="1"/>
  <c r="G443" i="6"/>
  <c r="AV442" i="6"/>
  <c r="AU442" i="6"/>
  <c r="AT442" i="6"/>
  <c r="AS442" i="6"/>
  <c r="AX442" i="6" s="1"/>
  <c r="AR442" i="6"/>
  <c r="AP442" i="6"/>
  <c r="AO442" i="6"/>
  <c r="AN442" i="6"/>
  <c r="AM442" i="6"/>
  <c r="AL442" i="6"/>
  <c r="AK442" i="6"/>
  <c r="AJ442" i="6"/>
  <c r="AI442" i="6"/>
  <c r="AH442" i="6"/>
  <c r="AF442" i="6"/>
  <c r="AE442" i="6"/>
  <c r="AD442" i="6"/>
  <c r="AC442" i="6"/>
  <c r="Z442" i="6"/>
  <c r="Y442" i="6"/>
  <c r="X442" i="6"/>
  <c r="AY442" i="6" s="1"/>
  <c r="W442" i="6"/>
  <c r="AA442" i="6" s="1"/>
  <c r="V442" i="6"/>
  <c r="T442" i="6"/>
  <c r="S442" i="6"/>
  <c r="R442" i="6"/>
  <c r="Q442" i="6"/>
  <c r="P442" i="6"/>
  <c r="O442" i="6"/>
  <c r="N442" i="6"/>
  <c r="M442" i="6"/>
  <c r="L442" i="6"/>
  <c r="J442" i="6"/>
  <c r="I442" i="6"/>
  <c r="H442" i="6"/>
  <c r="K442" i="6" s="1"/>
  <c r="G442" i="6"/>
  <c r="AW441" i="6"/>
  <c r="AV441" i="6"/>
  <c r="BA441" i="6" s="1"/>
  <c r="AU441" i="6"/>
  <c r="AT441" i="6"/>
  <c r="AS441" i="6"/>
  <c r="AR441" i="6"/>
  <c r="AP441" i="6"/>
  <c r="AO441" i="6"/>
  <c r="AN441" i="6"/>
  <c r="AM441" i="6"/>
  <c r="AL441" i="6"/>
  <c r="AK441" i="6"/>
  <c r="AJ441" i="6"/>
  <c r="AI441" i="6"/>
  <c r="AH441" i="6"/>
  <c r="AF441" i="6"/>
  <c r="AE441" i="6"/>
  <c r="AD441" i="6"/>
  <c r="AC441" i="6"/>
  <c r="Z441" i="6"/>
  <c r="Y441" i="6"/>
  <c r="X441" i="6"/>
  <c r="W441" i="6"/>
  <c r="AA441" i="6" s="1"/>
  <c r="V441" i="6"/>
  <c r="T441" i="6"/>
  <c r="S441" i="6"/>
  <c r="R441" i="6"/>
  <c r="U441" i="6" s="1"/>
  <c r="Q441" i="6"/>
  <c r="P441" i="6"/>
  <c r="O441" i="6"/>
  <c r="N441" i="6"/>
  <c r="M441" i="6"/>
  <c r="L441" i="6"/>
  <c r="J441" i="6"/>
  <c r="K441" i="6" s="1"/>
  <c r="I441" i="6"/>
  <c r="H441" i="6"/>
  <c r="G441" i="6"/>
  <c r="AV440" i="6"/>
  <c r="AU440" i="6"/>
  <c r="AT440" i="6"/>
  <c r="AS440" i="6"/>
  <c r="AR440" i="6"/>
  <c r="AP440" i="6"/>
  <c r="AO440" i="6"/>
  <c r="AN440" i="6"/>
  <c r="AQ440" i="6" s="1"/>
  <c r="AM440" i="6"/>
  <c r="AL440" i="6"/>
  <c r="AK440" i="6"/>
  <c r="AJ440" i="6"/>
  <c r="AI440" i="6"/>
  <c r="AH440" i="6"/>
  <c r="AF440" i="6"/>
  <c r="AE440" i="6"/>
  <c r="AG440" i="6" s="1"/>
  <c r="AD440" i="6"/>
  <c r="AC440" i="6"/>
  <c r="Z440" i="6"/>
  <c r="Y440" i="6"/>
  <c r="X440" i="6"/>
  <c r="W440" i="6"/>
  <c r="AA440" i="6" s="1"/>
  <c r="V440" i="6"/>
  <c r="T440" i="6"/>
  <c r="S440" i="6"/>
  <c r="R440" i="6"/>
  <c r="Q440" i="6"/>
  <c r="P440" i="6"/>
  <c r="O440" i="6"/>
  <c r="N440" i="6"/>
  <c r="M440" i="6"/>
  <c r="L440" i="6"/>
  <c r="J440" i="6"/>
  <c r="I440" i="6"/>
  <c r="H440" i="6"/>
  <c r="G440" i="6"/>
  <c r="AV439" i="6"/>
  <c r="AU439" i="6"/>
  <c r="AT439" i="6"/>
  <c r="AS439" i="6"/>
  <c r="AR439" i="6"/>
  <c r="AP439" i="6"/>
  <c r="AO439" i="6"/>
  <c r="AQ439" i="6" s="1"/>
  <c r="AN439" i="6"/>
  <c r="AM439" i="6"/>
  <c r="AL439" i="6"/>
  <c r="AK439" i="6"/>
  <c r="AJ439" i="6"/>
  <c r="AI439" i="6"/>
  <c r="AH439" i="6"/>
  <c r="AF439" i="6"/>
  <c r="AE439" i="6"/>
  <c r="AD439" i="6"/>
  <c r="AC439" i="6"/>
  <c r="Z439" i="6"/>
  <c r="BA439" i="6" s="1"/>
  <c r="Y439" i="6"/>
  <c r="X439" i="6"/>
  <c r="W439" i="6"/>
  <c r="AA439" i="6" s="1"/>
  <c r="V439" i="6"/>
  <c r="T439" i="6"/>
  <c r="S439" i="6"/>
  <c r="R439" i="6"/>
  <c r="Q439" i="6"/>
  <c r="P439" i="6"/>
  <c r="O439" i="6"/>
  <c r="N439" i="6"/>
  <c r="M439" i="6"/>
  <c r="L439" i="6"/>
  <c r="J439" i="6"/>
  <c r="I439" i="6"/>
  <c r="H439" i="6"/>
  <c r="K439" i="6" s="1"/>
  <c r="G439" i="6"/>
  <c r="AV438" i="6"/>
  <c r="AU438" i="6"/>
  <c r="AT438" i="6"/>
  <c r="AS438" i="6"/>
  <c r="AR438" i="6"/>
  <c r="AP438" i="6"/>
  <c r="AO438" i="6"/>
  <c r="AN438" i="6"/>
  <c r="AM438" i="6"/>
  <c r="AL438" i="6"/>
  <c r="AK438" i="6"/>
  <c r="AJ438" i="6"/>
  <c r="AI438" i="6"/>
  <c r="AH438" i="6"/>
  <c r="AF438" i="6"/>
  <c r="AE438" i="6"/>
  <c r="AD438" i="6"/>
  <c r="AC438" i="6"/>
  <c r="AA438" i="6"/>
  <c r="Z438" i="6"/>
  <c r="Y438" i="6"/>
  <c r="AZ438" i="6" s="1"/>
  <c r="X438" i="6"/>
  <c r="W438" i="6"/>
  <c r="V438" i="6"/>
  <c r="T438" i="6"/>
  <c r="S438" i="6"/>
  <c r="R438" i="6"/>
  <c r="Q438" i="6"/>
  <c r="P438" i="6"/>
  <c r="O438" i="6"/>
  <c r="N438" i="6"/>
  <c r="M438" i="6"/>
  <c r="L438" i="6"/>
  <c r="J438" i="6"/>
  <c r="I438" i="6"/>
  <c r="H438" i="6"/>
  <c r="G438" i="6"/>
  <c r="AX437" i="6"/>
  <c r="AW437" i="6"/>
  <c r="AV437" i="6"/>
  <c r="AU437" i="6"/>
  <c r="AT437" i="6"/>
  <c r="AS437" i="6"/>
  <c r="AR437" i="6"/>
  <c r="AP437" i="6"/>
  <c r="AO437" i="6"/>
  <c r="AN437" i="6"/>
  <c r="AM437" i="6"/>
  <c r="AL437" i="6"/>
  <c r="AK437" i="6"/>
  <c r="AJ437" i="6"/>
  <c r="AI437" i="6"/>
  <c r="AH437" i="6"/>
  <c r="AF437" i="6"/>
  <c r="AE437" i="6"/>
  <c r="AD437" i="6"/>
  <c r="AC437" i="6"/>
  <c r="Z437" i="6"/>
  <c r="Y437" i="6"/>
  <c r="X437" i="6"/>
  <c r="W437" i="6"/>
  <c r="AA437" i="6" s="1"/>
  <c r="V437" i="6"/>
  <c r="T437" i="6"/>
  <c r="S437" i="6"/>
  <c r="R437" i="6"/>
  <c r="Q437" i="6"/>
  <c r="P437" i="6"/>
  <c r="O437" i="6"/>
  <c r="N437" i="6"/>
  <c r="M437" i="6"/>
  <c r="L437" i="6"/>
  <c r="J437" i="6"/>
  <c r="I437" i="6"/>
  <c r="H437" i="6"/>
  <c r="G437" i="6"/>
  <c r="AV436" i="6"/>
  <c r="BA436" i="6" s="1"/>
  <c r="AU436" i="6"/>
  <c r="AZ436" i="6" s="1"/>
  <c r="AT436" i="6"/>
  <c r="AY436" i="6" s="1"/>
  <c r="AS436" i="6"/>
  <c r="AR436" i="6"/>
  <c r="AQ436" i="6"/>
  <c r="AP436" i="6"/>
  <c r="AO436" i="6"/>
  <c r="AN436" i="6"/>
  <c r="AM436" i="6"/>
  <c r="AL436" i="6"/>
  <c r="AK436" i="6"/>
  <c r="AJ436" i="6"/>
  <c r="AI436" i="6"/>
  <c r="AH436" i="6"/>
  <c r="AF436" i="6"/>
  <c r="AE436" i="6"/>
  <c r="AD436" i="6"/>
  <c r="AC436" i="6"/>
  <c r="Z436" i="6"/>
  <c r="Y436" i="6"/>
  <c r="X436" i="6"/>
  <c r="W436" i="6"/>
  <c r="AA436" i="6" s="1"/>
  <c r="V436" i="6"/>
  <c r="T436" i="6"/>
  <c r="S436" i="6"/>
  <c r="R436" i="6"/>
  <c r="Q436" i="6"/>
  <c r="P436" i="6"/>
  <c r="O436" i="6"/>
  <c r="N436" i="6"/>
  <c r="M436" i="6"/>
  <c r="L436" i="6"/>
  <c r="J436" i="6"/>
  <c r="I436" i="6"/>
  <c r="H436" i="6"/>
  <c r="G436" i="6"/>
  <c r="BA435" i="6"/>
  <c r="AV435" i="6"/>
  <c r="AU435" i="6"/>
  <c r="AT435" i="6"/>
  <c r="AS435" i="6"/>
  <c r="AR435" i="6"/>
  <c r="AP435" i="6"/>
  <c r="AO435" i="6"/>
  <c r="AQ435" i="6" s="1"/>
  <c r="AN435" i="6"/>
  <c r="AM435" i="6"/>
  <c r="AL435" i="6"/>
  <c r="AK435" i="6"/>
  <c r="AJ435" i="6"/>
  <c r="AI435" i="6"/>
  <c r="AH435" i="6"/>
  <c r="AF435" i="6"/>
  <c r="AE435" i="6"/>
  <c r="AD435" i="6"/>
  <c r="AC435" i="6"/>
  <c r="Z435" i="6"/>
  <c r="Y435" i="6"/>
  <c r="X435" i="6"/>
  <c r="W435" i="6"/>
  <c r="AA435" i="6" s="1"/>
  <c r="V435" i="6"/>
  <c r="T435" i="6"/>
  <c r="S435" i="6"/>
  <c r="R435" i="6"/>
  <c r="Q435" i="6"/>
  <c r="P435" i="6"/>
  <c r="O435" i="6"/>
  <c r="N435" i="6"/>
  <c r="M435" i="6"/>
  <c r="L435" i="6"/>
  <c r="J435" i="6"/>
  <c r="I435" i="6"/>
  <c r="K435" i="6" s="1"/>
  <c r="H435" i="6"/>
  <c r="G435" i="6"/>
  <c r="AV434" i="6"/>
  <c r="AU434" i="6"/>
  <c r="AT434" i="6"/>
  <c r="AS434" i="6"/>
  <c r="AR434" i="6"/>
  <c r="AP434" i="6"/>
  <c r="AO434" i="6"/>
  <c r="AN434" i="6"/>
  <c r="AM434" i="6"/>
  <c r="AL434" i="6"/>
  <c r="AK434" i="6"/>
  <c r="AJ434" i="6"/>
  <c r="AI434" i="6"/>
  <c r="AH434" i="6"/>
  <c r="AF434" i="6"/>
  <c r="AE434" i="6"/>
  <c r="AD434" i="6"/>
  <c r="AC434" i="6"/>
  <c r="Z434" i="6"/>
  <c r="Y434" i="6"/>
  <c r="AZ434" i="6" s="1"/>
  <c r="X434" i="6"/>
  <c r="W434" i="6"/>
  <c r="AA434" i="6" s="1"/>
  <c r="V434" i="6"/>
  <c r="T434" i="6"/>
  <c r="S434" i="6"/>
  <c r="R434" i="6"/>
  <c r="Q434" i="6"/>
  <c r="P434" i="6"/>
  <c r="O434" i="6"/>
  <c r="N434" i="6"/>
  <c r="M434" i="6"/>
  <c r="L434" i="6"/>
  <c r="J434" i="6"/>
  <c r="I434" i="6"/>
  <c r="K434" i="6" s="1"/>
  <c r="H434" i="6"/>
  <c r="G434" i="6"/>
  <c r="AW433" i="6"/>
  <c r="AV433" i="6"/>
  <c r="AU433" i="6"/>
  <c r="AT433" i="6"/>
  <c r="AY433" i="6" s="1"/>
  <c r="AS433" i="6"/>
  <c r="AR433" i="6"/>
  <c r="AP433" i="6"/>
  <c r="AO433" i="6"/>
  <c r="AN433" i="6"/>
  <c r="AM433" i="6"/>
  <c r="AL433" i="6"/>
  <c r="AK433" i="6"/>
  <c r="AJ433" i="6"/>
  <c r="AI433" i="6"/>
  <c r="AH433" i="6"/>
  <c r="AF433" i="6"/>
  <c r="AE433" i="6"/>
  <c r="AD433" i="6"/>
  <c r="AC433" i="6"/>
  <c r="Z433" i="6"/>
  <c r="Y433" i="6"/>
  <c r="X433" i="6"/>
  <c r="W433" i="6"/>
  <c r="V433" i="6"/>
  <c r="U433" i="6"/>
  <c r="T433" i="6"/>
  <c r="S433" i="6"/>
  <c r="R433" i="6"/>
  <c r="Q433" i="6"/>
  <c r="P433" i="6"/>
  <c r="O433" i="6"/>
  <c r="N433" i="6"/>
  <c r="M433" i="6"/>
  <c r="L433" i="6"/>
  <c r="J433" i="6"/>
  <c r="K433" i="6" s="1"/>
  <c r="I433" i="6"/>
  <c r="H433" i="6"/>
  <c r="G433" i="6"/>
  <c r="AV432" i="6"/>
  <c r="BA432" i="6" s="1"/>
  <c r="AU432" i="6"/>
  <c r="AT432" i="6"/>
  <c r="AY432" i="6" s="1"/>
  <c r="AS432" i="6"/>
  <c r="AR432" i="6"/>
  <c r="AQ432" i="6"/>
  <c r="AP432" i="6"/>
  <c r="AO432" i="6"/>
  <c r="AN432" i="6"/>
  <c r="AM432" i="6"/>
  <c r="AL432" i="6"/>
  <c r="AK432" i="6"/>
  <c r="AJ432" i="6"/>
  <c r="AI432" i="6"/>
  <c r="AH432" i="6"/>
  <c r="AF432" i="6"/>
  <c r="AE432" i="6"/>
  <c r="AD432" i="6"/>
  <c r="AC432" i="6"/>
  <c r="Z432" i="6"/>
  <c r="Y432" i="6"/>
  <c r="X432" i="6"/>
  <c r="W432" i="6"/>
  <c r="AA432" i="6" s="1"/>
  <c r="V432" i="6"/>
  <c r="T432" i="6"/>
  <c r="S432" i="6"/>
  <c r="R432" i="6"/>
  <c r="U432" i="6" s="1"/>
  <c r="Q432" i="6"/>
  <c r="P432" i="6"/>
  <c r="O432" i="6"/>
  <c r="N432" i="6"/>
  <c r="M432" i="6"/>
  <c r="L432" i="6"/>
  <c r="J432" i="6"/>
  <c r="I432" i="6"/>
  <c r="H432" i="6"/>
  <c r="G432" i="6"/>
  <c r="BA431" i="6"/>
  <c r="AV431" i="6"/>
  <c r="AU431" i="6"/>
  <c r="AZ431" i="6" s="1"/>
  <c r="AT431" i="6"/>
  <c r="AY431" i="6" s="1"/>
  <c r="AS431" i="6"/>
  <c r="AX431" i="6" s="1"/>
  <c r="AR431" i="6"/>
  <c r="AP431" i="6"/>
  <c r="AO431" i="6"/>
  <c r="AN431" i="6"/>
  <c r="AM431" i="6"/>
  <c r="AL431" i="6"/>
  <c r="AK431" i="6"/>
  <c r="AJ431" i="6"/>
  <c r="AI431" i="6"/>
  <c r="AH431" i="6"/>
  <c r="AF431" i="6"/>
  <c r="AE431" i="6"/>
  <c r="AD431" i="6"/>
  <c r="AC431" i="6"/>
  <c r="Z431" i="6"/>
  <c r="Y431" i="6"/>
  <c r="X431" i="6"/>
  <c r="W431" i="6"/>
  <c r="AA431" i="6" s="1"/>
  <c r="V431" i="6"/>
  <c r="T431" i="6"/>
  <c r="S431" i="6"/>
  <c r="R431" i="6"/>
  <c r="Q431" i="6"/>
  <c r="P431" i="6"/>
  <c r="O431" i="6"/>
  <c r="N431" i="6"/>
  <c r="M431" i="6"/>
  <c r="L431" i="6"/>
  <c r="J431" i="6"/>
  <c r="I431" i="6"/>
  <c r="H431" i="6"/>
  <c r="K431" i="6" s="1"/>
  <c r="G431" i="6"/>
  <c r="AV430" i="6"/>
  <c r="AU430" i="6"/>
  <c r="AT430" i="6"/>
  <c r="AS430" i="6"/>
  <c r="AW430" i="6" s="1"/>
  <c r="AR430" i="6"/>
  <c r="AP430" i="6"/>
  <c r="AO430" i="6"/>
  <c r="AN430" i="6"/>
  <c r="AM430" i="6"/>
  <c r="AL430" i="6"/>
  <c r="AK430" i="6"/>
  <c r="AJ430" i="6"/>
  <c r="AI430" i="6"/>
  <c r="AH430" i="6"/>
  <c r="AF430" i="6"/>
  <c r="AE430" i="6"/>
  <c r="AD430" i="6"/>
  <c r="AC430" i="6"/>
  <c r="Z430" i="6"/>
  <c r="Y430" i="6"/>
  <c r="AZ430" i="6" s="1"/>
  <c r="X430" i="6"/>
  <c r="W430" i="6"/>
  <c r="AA430" i="6" s="1"/>
  <c r="V430" i="6"/>
  <c r="T430" i="6"/>
  <c r="S430" i="6"/>
  <c r="R430" i="6"/>
  <c r="Q430" i="6"/>
  <c r="P430" i="6"/>
  <c r="O430" i="6"/>
  <c r="N430" i="6"/>
  <c r="M430" i="6"/>
  <c r="L430" i="6"/>
  <c r="J430" i="6"/>
  <c r="K430" i="6" s="1"/>
  <c r="I430" i="6"/>
  <c r="H430" i="6"/>
  <c r="G430" i="6"/>
  <c r="AW429" i="6"/>
  <c r="AV429" i="6"/>
  <c r="AU429" i="6"/>
  <c r="AT429" i="6"/>
  <c r="AS429" i="6"/>
  <c r="AR429" i="6"/>
  <c r="AP429" i="6"/>
  <c r="AO429" i="6"/>
  <c r="AN429" i="6"/>
  <c r="AM429" i="6"/>
  <c r="AL429" i="6"/>
  <c r="AK429" i="6"/>
  <c r="AJ429" i="6"/>
  <c r="AI429" i="6"/>
  <c r="AH429" i="6"/>
  <c r="AF429" i="6"/>
  <c r="AE429" i="6"/>
  <c r="AD429" i="6"/>
  <c r="AC429" i="6"/>
  <c r="Z429" i="6"/>
  <c r="Y429" i="6"/>
  <c r="X429" i="6"/>
  <c r="W429" i="6"/>
  <c r="V429" i="6"/>
  <c r="U429" i="6"/>
  <c r="T429" i="6"/>
  <c r="S429" i="6"/>
  <c r="R429" i="6"/>
  <c r="Q429" i="6"/>
  <c r="P429" i="6"/>
  <c r="O429" i="6"/>
  <c r="N429" i="6"/>
  <c r="M429" i="6"/>
  <c r="L429" i="6"/>
  <c r="J429" i="6"/>
  <c r="I429" i="6"/>
  <c r="H429" i="6"/>
  <c r="G429" i="6"/>
  <c r="AV428" i="6"/>
  <c r="AU428" i="6"/>
  <c r="AT428" i="6"/>
  <c r="AY428" i="6" s="1"/>
  <c r="AS428" i="6"/>
  <c r="AR428" i="6"/>
  <c r="AQ428" i="6"/>
  <c r="AP428" i="6"/>
  <c r="AO428" i="6"/>
  <c r="AN428" i="6"/>
  <c r="AM428" i="6"/>
  <c r="AL428" i="6"/>
  <c r="AK428" i="6"/>
  <c r="AJ428" i="6"/>
  <c r="AI428" i="6"/>
  <c r="AH428" i="6"/>
  <c r="AF428" i="6"/>
  <c r="AE428" i="6"/>
  <c r="AD428" i="6"/>
  <c r="AC428" i="6"/>
  <c r="Z428" i="6"/>
  <c r="Y428" i="6"/>
  <c r="X428" i="6"/>
  <c r="W428" i="6"/>
  <c r="AA428" i="6" s="1"/>
  <c r="V428" i="6"/>
  <c r="T428" i="6"/>
  <c r="S428" i="6"/>
  <c r="R428" i="6"/>
  <c r="U428" i="6" s="1"/>
  <c r="Q428" i="6"/>
  <c r="P428" i="6"/>
  <c r="O428" i="6"/>
  <c r="N428" i="6"/>
  <c r="M428" i="6"/>
  <c r="L428" i="6"/>
  <c r="J428" i="6"/>
  <c r="I428" i="6"/>
  <c r="H428" i="6"/>
  <c r="G428" i="6"/>
  <c r="BA427" i="6"/>
  <c r="AV427" i="6"/>
  <c r="AU427" i="6"/>
  <c r="AT427" i="6"/>
  <c r="AY427" i="6" s="1"/>
  <c r="AS427" i="6"/>
  <c r="AX427" i="6" s="1"/>
  <c r="AR427" i="6"/>
  <c r="AP427" i="6"/>
  <c r="AO427" i="6"/>
  <c r="AN427" i="6"/>
  <c r="AM427" i="6"/>
  <c r="AL427" i="6"/>
  <c r="AK427" i="6"/>
  <c r="AJ427" i="6"/>
  <c r="AI427" i="6"/>
  <c r="AH427" i="6"/>
  <c r="AF427" i="6"/>
  <c r="AE427" i="6"/>
  <c r="AD427" i="6"/>
  <c r="AC427" i="6"/>
  <c r="Z427" i="6"/>
  <c r="Y427" i="6"/>
  <c r="AZ427" i="6" s="1"/>
  <c r="X427" i="6"/>
  <c r="W427" i="6"/>
  <c r="AA427" i="6" s="1"/>
  <c r="V427" i="6"/>
  <c r="T427" i="6"/>
  <c r="S427" i="6"/>
  <c r="R427" i="6"/>
  <c r="U427" i="6" s="1"/>
  <c r="Q427" i="6"/>
  <c r="P427" i="6"/>
  <c r="O427" i="6"/>
  <c r="N427" i="6"/>
  <c r="M427" i="6"/>
  <c r="L427" i="6"/>
  <c r="J427" i="6"/>
  <c r="I427" i="6"/>
  <c r="H427" i="6"/>
  <c r="K427" i="6" s="1"/>
  <c r="G427" i="6"/>
  <c r="AV426" i="6"/>
  <c r="BA426" i="6" s="1"/>
  <c r="AU426" i="6"/>
  <c r="AT426" i="6"/>
  <c r="AS426" i="6"/>
  <c r="AX426" i="6" s="1"/>
  <c r="AR426" i="6"/>
  <c r="AP426" i="6"/>
  <c r="AO426" i="6"/>
  <c r="AN426" i="6"/>
  <c r="AQ426" i="6" s="1"/>
  <c r="AM426" i="6"/>
  <c r="AL426" i="6"/>
  <c r="AK426" i="6"/>
  <c r="AJ426" i="6"/>
  <c r="AI426" i="6"/>
  <c r="AH426" i="6"/>
  <c r="AF426" i="6"/>
  <c r="AE426" i="6"/>
  <c r="AD426" i="6"/>
  <c r="AC426" i="6"/>
  <c r="AA426" i="6"/>
  <c r="Z426" i="6"/>
  <c r="Y426" i="6"/>
  <c r="X426" i="6"/>
  <c r="AY426" i="6" s="1"/>
  <c r="W426" i="6"/>
  <c r="V426" i="6"/>
  <c r="T426" i="6"/>
  <c r="S426" i="6"/>
  <c r="R426" i="6"/>
  <c r="Q426" i="6"/>
  <c r="P426" i="6"/>
  <c r="O426" i="6"/>
  <c r="N426" i="6"/>
  <c r="M426" i="6"/>
  <c r="L426" i="6"/>
  <c r="J426" i="6"/>
  <c r="I426" i="6"/>
  <c r="H426" i="6"/>
  <c r="K426" i="6" s="1"/>
  <c r="G426" i="6"/>
  <c r="AV425" i="6"/>
  <c r="BA425" i="6" s="1"/>
  <c r="AU425" i="6"/>
  <c r="AT425" i="6"/>
  <c r="AS425" i="6"/>
  <c r="AR425" i="6"/>
  <c r="AP425" i="6"/>
  <c r="AO425" i="6"/>
  <c r="AN425" i="6"/>
  <c r="AQ425" i="6" s="1"/>
  <c r="AM425" i="6"/>
  <c r="AL425" i="6"/>
  <c r="AK425" i="6"/>
  <c r="AJ425" i="6"/>
  <c r="AI425" i="6"/>
  <c r="AH425" i="6"/>
  <c r="AF425" i="6"/>
  <c r="AE425" i="6"/>
  <c r="AD425" i="6"/>
  <c r="AC425" i="6"/>
  <c r="Z425" i="6"/>
  <c r="Y425" i="6"/>
  <c r="X425" i="6"/>
  <c r="W425" i="6"/>
  <c r="AA425" i="6" s="1"/>
  <c r="V425" i="6"/>
  <c r="U425" i="6"/>
  <c r="T425" i="6"/>
  <c r="S425" i="6"/>
  <c r="R425" i="6"/>
  <c r="Q425" i="6"/>
  <c r="P425" i="6"/>
  <c r="O425" i="6"/>
  <c r="N425" i="6"/>
  <c r="M425" i="6"/>
  <c r="L425" i="6"/>
  <c r="J425" i="6"/>
  <c r="I425" i="6"/>
  <c r="H425" i="6"/>
  <c r="G425" i="6"/>
  <c r="AV424" i="6"/>
  <c r="BA424" i="6" s="1"/>
  <c r="AU424" i="6"/>
  <c r="AZ424" i="6" s="1"/>
  <c r="AT424" i="6"/>
  <c r="AS424" i="6"/>
  <c r="AR424" i="6"/>
  <c r="AP424" i="6"/>
  <c r="AO424" i="6"/>
  <c r="AN424" i="6"/>
  <c r="AM424" i="6"/>
  <c r="AL424" i="6"/>
  <c r="AK424" i="6"/>
  <c r="AJ424" i="6"/>
  <c r="AI424" i="6"/>
  <c r="AH424" i="6"/>
  <c r="AF424" i="6"/>
  <c r="AE424" i="6"/>
  <c r="AG424" i="6" s="1"/>
  <c r="AD424" i="6"/>
  <c r="AC424" i="6"/>
  <c r="Z424" i="6"/>
  <c r="Y424" i="6"/>
  <c r="X424" i="6"/>
  <c r="W424" i="6"/>
  <c r="AA424" i="6" s="1"/>
  <c r="V424" i="6"/>
  <c r="T424" i="6"/>
  <c r="S424" i="6"/>
  <c r="U424" i="6" s="1"/>
  <c r="R424" i="6"/>
  <c r="Q424" i="6"/>
  <c r="P424" i="6"/>
  <c r="O424" i="6"/>
  <c r="N424" i="6"/>
  <c r="M424" i="6"/>
  <c r="L424" i="6"/>
  <c r="J424" i="6"/>
  <c r="I424" i="6"/>
  <c r="H424" i="6"/>
  <c r="G424" i="6"/>
  <c r="AV423" i="6"/>
  <c r="AU423" i="6"/>
  <c r="AT423" i="6"/>
  <c r="AS423" i="6"/>
  <c r="AR423" i="6"/>
  <c r="AP423" i="6"/>
  <c r="AO423" i="6"/>
  <c r="AQ423" i="6" s="1"/>
  <c r="AN423" i="6"/>
  <c r="AM423" i="6"/>
  <c r="AL423" i="6"/>
  <c r="AK423" i="6"/>
  <c r="AJ423" i="6"/>
  <c r="AI423" i="6"/>
  <c r="AH423" i="6"/>
  <c r="AF423" i="6"/>
  <c r="AE423" i="6"/>
  <c r="AD423" i="6"/>
  <c r="AC423" i="6"/>
  <c r="Z423" i="6"/>
  <c r="BA423" i="6" s="1"/>
  <c r="Y423" i="6"/>
  <c r="AZ423" i="6" s="1"/>
  <c r="X423" i="6"/>
  <c r="W423" i="6"/>
  <c r="AA423" i="6" s="1"/>
  <c r="V423" i="6"/>
  <c r="T423" i="6"/>
  <c r="S423" i="6"/>
  <c r="R423" i="6"/>
  <c r="Q423" i="6"/>
  <c r="P423" i="6"/>
  <c r="O423" i="6"/>
  <c r="N423" i="6"/>
  <c r="M423" i="6"/>
  <c r="L423" i="6"/>
  <c r="K423" i="6"/>
  <c r="J423" i="6"/>
  <c r="I423" i="6"/>
  <c r="H423" i="6"/>
  <c r="G423" i="6"/>
  <c r="AW422" i="6"/>
  <c r="AV422" i="6"/>
  <c r="AU422" i="6"/>
  <c r="AT422" i="6"/>
  <c r="AS422" i="6"/>
  <c r="AR422" i="6"/>
  <c r="AP422" i="6"/>
  <c r="AO422" i="6"/>
  <c r="AN422" i="6"/>
  <c r="AM422" i="6"/>
  <c r="AL422" i="6"/>
  <c r="AK422" i="6"/>
  <c r="AJ422" i="6"/>
  <c r="AI422" i="6"/>
  <c r="AH422" i="6"/>
  <c r="AF422" i="6"/>
  <c r="AE422" i="6"/>
  <c r="AD422" i="6"/>
  <c r="AC422" i="6"/>
  <c r="AA422" i="6"/>
  <c r="Z422" i="6"/>
  <c r="Y422" i="6"/>
  <c r="X422" i="6"/>
  <c r="AY422" i="6" s="1"/>
  <c r="W422" i="6"/>
  <c r="V422" i="6"/>
  <c r="T422" i="6"/>
  <c r="S422" i="6"/>
  <c r="R422" i="6"/>
  <c r="U422" i="6" s="1"/>
  <c r="Q422" i="6"/>
  <c r="P422" i="6"/>
  <c r="O422" i="6"/>
  <c r="N422" i="6"/>
  <c r="M422" i="6"/>
  <c r="L422" i="6"/>
  <c r="J422" i="6"/>
  <c r="I422" i="6"/>
  <c r="H422" i="6"/>
  <c r="G422" i="6"/>
  <c r="AV421" i="6"/>
  <c r="AU421" i="6"/>
  <c r="AZ421" i="6" s="1"/>
  <c r="AT421" i="6"/>
  <c r="AS421" i="6"/>
  <c r="AX421" i="6" s="1"/>
  <c r="AR421" i="6"/>
  <c r="AP421" i="6"/>
  <c r="AO421" i="6"/>
  <c r="AN421" i="6"/>
  <c r="AM421" i="6"/>
  <c r="AL421" i="6"/>
  <c r="AK421" i="6"/>
  <c r="AJ421" i="6"/>
  <c r="AI421" i="6"/>
  <c r="AH421" i="6"/>
  <c r="AF421" i="6"/>
  <c r="AE421" i="6"/>
  <c r="AD421" i="6"/>
  <c r="AC421" i="6"/>
  <c r="Z421" i="6"/>
  <c r="Y421" i="6"/>
  <c r="X421" i="6"/>
  <c r="W421" i="6"/>
  <c r="AA421" i="6" s="1"/>
  <c r="V421" i="6"/>
  <c r="T421" i="6"/>
  <c r="S421" i="6"/>
  <c r="R421" i="6"/>
  <c r="U421" i="6" s="1"/>
  <c r="Q421" i="6"/>
  <c r="P421" i="6"/>
  <c r="O421" i="6"/>
  <c r="N421" i="6"/>
  <c r="M421" i="6"/>
  <c r="L421" i="6"/>
  <c r="J421" i="6"/>
  <c r="I421" i="6"/>
  <c r="H421" i="6"/>
  <c r="K421" i="6" s="1"/>
  <c r="G421" i="6"/>
  <c r="AX420" i="6"/>
  <c r="AV420" i="6"/>
  <c r="BA420" i="6" s="1"/>
  <c r="AU420" i="6"/>
  <c r="AT420" i="6"/>
  <c r="AY420" i="6" s="1"/>
  <c r="AS420" i="6"/>
  <c r="AW420" i="6" s="1"/>
  <c r="AR420" i="6"/>
  <c r="AP420" i="6"/>
  <c r="AO420" i="6"/>
  <c r="AN420" i="6"/>
  <c r="AQ420" i="6" s="1"/>
  <c r="AM420" i="6"/>
  <c r="AL420" i="6"/>
  <c r="AK420" i="6"/>
  <c r="AJ420" i="6"/>
  <c r="AI420" i="6"/>
  <c r="AH420" i="6"/>
  <c r="AF420" i="6"/>
  <c r="AE420" i="6"/>
  <c r="AG420" i="6" s="1"/>
  <c r="AD420" i="6"/>
  <c r="AC420" i="6"/>
  <c r="Z420" i="6"/>
  <c r="Y420" i="6"/>
  <c r="X420" i="6"/>
  <c r="W420" i="6"/>
  <c r="AA420" i="6" s="1"/>
  <c r="V420" i="6"/>
  <c r="T420" i="6"/>
  <c r="S420" i="6"/>
  <c r="R420" i="6"/>
  <c r="Q420" i="6"/>
  <c r="P420" i="6"/>
  <c r="O420" i="6"/>
  <c r="N420" i="6"/>
  <c r="M420" i="6"/>
  <c r="L420" i="6"/>
  <c r="J420" i="6"/>
  <c r="I420" i="6"/>
  <c r="H420" i="6"/>
  <c r="G420" i="6"/>
  <c r="AZ419" i="6"/>
  <c r="AV419" i="6"/>
  <c r="BA419" i="6" s="1"/>
  <c r="AU419" i="6"/>
  <c r="AT419" i="6"/>
  <c r="AY419" i="6" s="1"/>
  <c r="AS419" i="6"/>
  <c r="AR419" i="6"/>
  <c r="AP419" i="6"/>
  <c r="AO419" i="6"/>
  <c r="AN419" i="6"/>
  <c r="AM419" i="6"/>
  <c r="AL419" i="6"/>
  <c r="AK419" i="6"/>
  <c r="AJ419" i="6"/>
  <c r="AI419" i="6"/>
  <c r="AH419" i="6"/>
  <c r="AF419" i="6"/>
  <c r="AE419" i="6"/>
  <c r="AD419" i="6"/>
  <c r="AC419" i="6"/>
  <c r="Z419" i="6"/>
  <c r="Y419" i="6"/>
  <c r="X419" i="6"/>
  <c r="W419" i="6"/>
  <c r="AA419" i="6" s="1"/>
  <c r="V419" i="6"/>
  <c r="T419" i="6"/>
  <c r="S419" i="6"/>
  <c r="R419" i="6"/>
  <c r="Q419" i="6"/>
  <c r="P419" i="6"/>
  <c r="O419" i="6"/>
  <c r="N419" i="6"/>
  <c r="M419" i="6"/>
  <c r="L419" i="6"/>
  <c r="J419" i="6"/>
  <c r="I419" i="6"/>
  <c r="H419" i="6"/>
  <c r="G419" i="6"/>
  <c r="AV418" i="6"/>
  <c r="AU418" i="6"/>
  <c r="AZ418" i="6" s="1"/>
  <c r="AT418" i="6"/>
  <c r="AS418" i="6"/>
  <c r="AW418" i="6" s="1"/>
  <c r="AR418" i="6"/>
  <c r="AP418" i="6"/>
  <c r="AO418" i="6"/>
  <c r="AN418" i="6"/>
  <c r="AM418" i="6"/>
  <c r="AL418" i="6"/>
  <c r="AK418" i="6"/>
  <c r="AJ418" i="6"/>
  <c r="AI418" i="6"/>
  <c r="AH418" i="6"/>
  <c r="AF418" i="6"/>
  <c r="AE418" i="6"/>
  <c r="AD418" i="6"/>
  <c r="AG418" i="6" s="1"/>
  <c r="AC418" i="6"/>
  <c r="Z418" i="6"/>
  <c r="Y418" i="6"/>
  <c r="X418" i="6"/>
  <c r="AY418" i="6" s="1"/>
  <c r="W418" i="6"/>
  <c r="AA418" i="6" s="1"/>
  <c r="V418" i="6"/>
  <c r="T418" i="6"/>
  <c r="S418" i="6"/>
  <c r="R418" i="6"/>
  <c r="Q418" i="6"/>
  <c r="P418" i="6"/>
  <c r="O418" i="6"/>
  <c r="N418" i="6"/>
  <c r="M418" i="6"/>
  <c r="L418" i="6"/>
  <c r="J418" i="6"/>
  <c r="I418" i="6"/>
  <c r="H418" i="6"/>
  <c r="K418" i="6" s="1"/>
  <c r="G418" i="6"/>
  <c r="AV417" i="6"/>
  <c r="AU417" i="6"/>
  <c r="AZ417" i="6" s="1"/>
  <c r="AT417" i="6"/>
  <c r="AS417" i="6"/>
  <c r="AW417" i="6" s="1"/>
  <c r="AR417" i="6"/>
  <c r="AP417" i="6"/>
  <c r="AO417" i="6"/>
  <c r="AN417" i="6"/>
  <c r="AM417" i="6"/>
  <c r="AL417" i="6"/>
  <c r="AK417" i="6"/>
  <c r="AJ417" i="6"/>
  <c r="AI417" i="6"/>
  <c r="AH417" i="6"/>
  <c r="AF417" i="6"/>
  <c r="AE417" i="6"/>
  <c r="AD417" i="6"/>
  <c r="AG417" i="6" s="1"/>
  <c r="AC417" i="6"/>
  <c r="Z417" i="6"/>
  <c r="Y417" i="6"/>
  <c r="X417" i="6"/>
  <c r="W417" i="6"/>
  <c r="AA417" i="6" s="1"/>
  <c r="V417" i="6"/>
  <c r="T417" i="6"/>
  <c r="S417" i="6"/>
  <c r="U417" i="6" s="1"/>
  <c r="R417" i="6"/>
  <c r="Q417" i="6"/>
  <c r="P417" i="6"/>
  <c r="O417" i="6"/>
  <c r="N417" i="6"/>
  <c r="M417" i="6"/>
  <c r="L417" i="6"/>
  <c r="J417" i="6"/>
  <c r="I417" i="6"/>
  <c r="H417" i="6"/>
  <c r="G417" i="6"/>
  <c r="AV416" i="6"/>
  <c r="AU416" i="6"/>
  <c r="AT416" i="6"/>
  <c r="AS416" i="6"/>
  <c r="AW416" i="6" s="1"/>
  <c r="AR416" i="6"/>
  <c r="AP416" i="6"/>
  <c r="AQ416" i="6" s="1"/>
  <c r="AO416" i="6"/>
  <c r="AN416" i="6"/>
  <c r="AM416" i="6"/>
  <c r="AL416" i="6"/>
  <c r="AK416" i="6"/>
  <c r="AJ416" i="6"/>
  <c r="AI416" i="6"/>
  <c r="AH416" i="6"/>
  <c r="AF416" i="6"/>
  <c r="AE416" i="6"/>
  <c r="AD416" i="6"/>
  <c r="AC416" i="6"/>
  <c r="Z416" i="6"/>
  <c r="Y416" i="6"/>
  <c r="X416" i="6"/>
  <c r="W416" i="6"/>
  <c r="AA416" i="6" s="1"/>
  <c r="V416" i="6"/>
  <c r="T416" i="6"/>
  <c r="S416" i="6"/>
  <c r="R416" i="6"/>
  <c r="U416" i="6" s="1"/>
  <c r="Q416" i="6"/>
  <c r="P416" i="6"/>
  <c r="O416" i="6"/>
  <c r="N416" i="6"/>
  <c r="M416" i="6"/>
  <c r="L416" i="6"/>
  <c r="J416" i="6"/>
  <c r="I416" i="6"/>
  <c r="H416" i="6"/>
  <c r="G416" i="6"/>
  <c r="AV415" i="6"/>
  <c r="BA415" i="6" s="1"/>
  <c r="AU415" i="6"/>
  <c r="AT415" i="6"/>
  <c r="AY415" i="6" s="1"/>
  <c r="AS415" i="6"/>
  <c r="AX415" i="6" s="1"/>
  <c r="AR415" i="6"/>
  <c r="AP415" i="6"/>
  <c r="AO415" i="6"/>
  <c r="AN415" i="6"/>
  <c r="AQ415" i="6" s="1"/>
  <c r="AM415" i="6"/>
  <c r="AL415" i="6"/>
  <c r="AK415" i="6"/>
  <c r="AJ415" i="6"/>
  <c r="AI415" i="6"/>
  <c r="AH415" i="6"/>
  <c r="AF415" i="6"/>
  <c r="AE415" i="6"/>
  <c r="AD415" i="6"/>
  <c r="AC415" i="6"/>
  <c r="AA415" i="6"/>
  <c r="Z415" i="6"/>
  <c r="Y415" i="6"/>
  <c r="AZ415" i="6" s="1"/>
  <c r="X415" i="6"/>
  <c r="W415" i="6"/>
  <c r="V415" i="6"/>
  <c r="T415" i="6"/>
  <c r="S415" i="6"/>
  <c r="R415" i="6"/>
  <c r="Q415" i="6"/>
  <c r="P415" i="6"/>
  <c r="O415" i="6"/>
  <c r="N415" i="6"/>
  <c r="M415" i="6"/>
  <c r="L415" i="6"/>
  <c r="J415" i="6"/>
  <c r="I415" i="6"/>
  <c r="H415" i="6"/>
  <c r="K415" i="6" s="1"/>
  <c r="G415" i="6"/>
  <c r="AW414" i="6"/>
  <c r="AV414" i="6"/>
  <c r="BA414" i="6" s="1"/>
  <c r="AU414" i="6"/>
  <c r="AT414" i="6"/>
  <c r="AS414" i="6"/>
  <c r="AR414" i="6"/>
  <c r="AP414" i="6"/>
  <c r="AO414" i="6"/>
  <c r="AN414" i="6"/>
  <c r="AM414" i="6"/>
  <c r="AL414" i="6"/>
  <c r="AK414" i="6"/>
  <c r="AJ414" i="6"/>
  <c r="AI414" i="6"/>
  <c r="AH414" i="6"/>
  <c r="AF414" i="6"/>
  <c r="AE414" i="6"/>
  <c r="AD414" i="6"/>
  <c r="AC414" i="6"/>
  <c r="Z414" i="6"/>
  <c r="Y414" i="6"/>
  <c r="AZ414" i="6" s="1"/>
  <c r="X414" i="6"/>
  <c r="AY414" i="6" s="1"/>
  <c r="W414" i="6"/>
  <c r="AA414" i="6" s="1"/>
  <c r="V414" i="6"/>
  <c r="T414" i="6"/>
  <c r="S414" i="6"/>
  <c r="R414" i="6"/>
  <c r="Q414" i="6"/>
  <c r="P414" i="6"/>
  <c r="O414" i="6"/>
  <c r="N414" i="6"/>
  <c r="M414" i="6"/>
  <c r="L414" i="6"/>
  <c r="J414" i="6"/>
  <c r="I414" i="6"/>
  <c r="H414" i="6"/>
  <c r="K414" i="6" s="1"/>
  <c r="G414" i="6"/>
  <c r="AV413" i="6"/>
  <c r="BA413" i="6" s="1"/>
  <c r="AU413" i="6"/>
  <c r="AT413" i="6"/>
  <c r="AS413" i="6"/>
  <c r="AR413" i="6"/>
  <c r="AP413" i="6"/>
  <c r="AO413" i="6"/>
  <c r="AN413" i="6"/>
  <c r="AM413" i="6"/>
  <c r="AL413" i="6"/>
  <c r="AK413" i="6"/>
  <c r="AJ413" i="6"/>
  <c r="AI413" i="6"/>
  <c r="AH413" i="6"/>
  <c r="AF413" i="6"/>
  <c r="AE413" i="6"/>
  <c r="AD413" i="6"/>
  <c r="AC413" i="6"/>
  <c r="Z413" i="6"/>
  <c r="Y413" i="6"/>
  <c r="X413" i="6"/>
  <c r="W413" i="6"/>
  <c r="AA413" i="6" s="1"/>
  <c r="V413" i="6"/>
  <c r="T413" i="6"/>
  <c r="S413" i="6"/>
  <c r="R413" i="6"/>
  <c r="U413" i="6" s="1"/>
  <c r="Q413" i="6"/>
  <c r="P413" i="6"/>
  <c r="O413" i="6"/>
  <c r="N413" i="6"/>
  <c r="M413" i="6"/>
  <c r="L413" i="6"/>
  <c r="J413" i="6"/>
  <c r="I413" i="6"/>
  <c r="H413" i="6"/>
  <c r="G413" i="6"/>
  <c r="AV412" i="6"/>
  <c r="AU412" i="6"/>
  <c r="AT412" i="6"/>
  <c r="AS412" i="6"/>
  <c r="AR412" i="6"/>
  <c r="AP412" i="6"/>
  <c r="AO412" i="6"/>
  <c r="AN412" i="6"/>
  <c r="AM412" i="6"/>
  <c r="AL412" i="6"/>
  <c r="AK412" i="6"/>
  <c r="AJ412" i="6"/>
  <c r="AI412" i="6"/>
  <c r="AH412" i="6"/>
  <c r="AF412" i="6"/>
  <c r="AE412" i="6"/>
  <c r="AD412" i="6"/>
  <c r="AC412" i="6"/>
  <c r="Z412" i="6"/>
  <c r="Y412" i="6"/>
  <c r="X412" i="6"/>
  <c r="W412" i="6"/>
  <c r="AA412" i="6" s="1"/>
  <c r="V412" i="6"/>
  <c r="T412" i="6"/>
  <c r="S412" i="6"/>
  <c r="U412" i="6" s="1"/>
  <c r="R412" i="6"/>
  <c r="Q412" i="6"/>
  <c r="P412" i="6"/>
  <c r="O412" i="6"/>
  <c r="N412" i="6"/>
  <c r="M412" i="6"/>
  <c r="L412" i="6"/>
  <c r="J412" i="6"/>
  <c r="I412" i="6"/>
  <c r="H412" i="6"/>
  <c r="G412" i="6"/>
  <c r="AV411" i="6"/>
  <c r="BA411" i="6" s="1"/>
  <c r="AU411" i="6"/>
  <c r="AT411" i="6"/>
  <c r="AS411" i="6"/>
  <c r="AR411" i="6"/>
  <c r="AP411" i="6"/>
  <c r="AO411" i="6"/>
  <c r="AN411" i="6"/>
  <c r="AM411" i="6"/>
  <c r="AL411" i="6"/>
  <c r="AK411" i="6"/>
  <c r="AJ411" i="6"/>
  <c r="AI411" i="6"/>
  <c r="AH411" i="6"/>
  <c r="AF411" i="6"/>
  <c r="AE411" i="6"/>
  <c r="AD411" i="6"/>
  <c r="AC411" i="6"/>
  <c r="Z411" i="6"/>
  <c r="Y411" i="6"/>
  <c r="X411" i="6"/>
  <c r="W411" i="6"/>
  <c r="AA411" i="6" s="1"/>
  <c r="V411" i="6"/>
  <c r="T411" i="6"/>
  <c r="S411" i="6"/>
  <c r="R411" i="6"/>
  <c r="Q411" i="6"/>
  <c r="P411" i="6"/>
  <c r="O411" i="6"/>
  <c r="N411" i="6"/>
  <c r="M411" i="6"/>
  <c r="L411" i="6"/>
  <c r="K411" i="6"/>
  <c r="J411" i="6"/>
  <c r="I411" i="6"/>
  <c r="H411" i="6"/>
  <c r="G411" i="6"/>
  <c r="AW410" i="6"/>
  <c r="AV410" i="6"/>
  <c r="AU410" i="6"/>
  <c r="AT410" i="6"/>
  <c r="AS410" i="6"/>
  <c r="AR410" i="6"/>
  <c r="AP410" i="6"/>
  <c r="AO410" i="6"/>
  <c r="AN410" i="6"/>
  <c r="AM410" i="6"/>
  <c r="AL410" i="6"/>
  <c r="AK410" i="6"/>
  <c r="AJ410" i="6"/>
  <c r="AI410" i="6"/>
  <c r="AH410" i="6"/>
  <c r="AF410" i="6"/>
  <c r="AE410" i="6"/>
  <c r="AD410" i="6"/>
  <c r="AC410" i="6"/>
  <c r="Z410" i="6"/>
  <c r="Y410" i="6"/>
  <c r="AZ410" i="6" s="1"/>
  <c r="X410" i="6"/>
  <c r="W410" i="6"/>
  <c r="AA410" i="6" s="1"/>
  <c r="V410" i="6"/>
  <c r="T410" i="6"/>
  <c r="S410" i="6"/>
  <c r="R410" i="6"/>
  <c r="Q410" i="6"/>
  <c r="P410" i="6"/>
  <c r="O410" i="6"/>
  <c r="N410" i="6"/>
  <c r="M410" i="6"/>
  <c r="L410" i="6"/>
  <c r="K410" i="6"/>
  <c r="J410" i="6"/>
  <c r="I410" i="6"/>
  <c r="H410" i="6"/>
  <c r="G410" i="6"/>
  <c r="AW409" i="6"/>
  <c r="AV409" i="6"/>
  <c r="AU409" i="6"/>
  <c r="AT409" i="6"/>
  <c r="AS409" i="6"/>
  <c r="AX409" i="6" s="1"/>
  <c r="AR409" i="6"/>
  <c r="AP409" i="6"/>
  <c r="AO409" i="6"/>
  <c r="AN409" i="6"/>
  <c r="AM409" i="6"/>
  <c r="AL409" i="6"/>
  <c r="AK409" i="6"/>
  <c r="AJ409" i="6"/>
  <c r="AI409" i="6"/>
  <c r="AH409" i="6"/>
  <c r="AF409" i="6"/>
  <c r="AE409" i="6"/>
  <c r="AD409" i="6"/>
  <c r="AC409" i="6"/>
  <c r="Z409" i="6"/>
  <c r="Y409" i="6"/>
  <c r="X409" i="6"/>
  <c r="W409" i="6"/>
  <c r="AA409" i="6" s="1"/>
  <c r="V409" i="6"/>
  <c r="U409" i="6"/>
  <c r="T409" i="6"/>
  <c r="S409" i="6"/>
  <c r="R409" i="6"/>
  <c r="Q409" i="6"/>
  <c r="P409" i="6"/>
  <c r="O409" i="6"/>
  <c r="N409" i="6"/>
  <c r="M409" i="6"/>
  <c r="L409" i="6"/>
  <c r="K409" i="6"/>
  <c r="J409" i="6"/>
  <c r="I409" i="6"/>
  <c r="H409" i="6"/>
  <c r="G409" i="6"/>
  <c r="AV408" i="6"/>
  <c r="BA408" i="6" s="1"/>
  <c r="AU408" i="6"/>
  <c r="AT408" i="6"/>
  <c r="AS408" i="6"/>
  <c r="AW408" i="6" s="1"/>
  <c r="AR408" i="6"/>
  <c r="AP408" i="6"/>
  <c r="AO408" i="6"/>
  <c r="AN408" i="6"/>
  <c r="AQ408" i="6" s="1"/>
  <c r="AM408" i="6"/>
  <c r="AL408" i="6"/>
  <c r="AK408" i="6"/>
  <c r="AJ408" i="6"/>
  <c r="AI408" i="6"/>
  <c r="AH408" i="6"/>
  <c r="AF408" i="6"/>
  <c r="AE408" i="6"/>
  <c r="AD408" i="6"/>
  <c r="AC408" i="6"/>
  <c r="Z408" i="6"/>
  <c r="Y408" i="6"/>
  <c r="X408" i="6"/>
  <c r="W408" i="6"/>
  <c r="AA408" i="6" s="1"/>
  <c r="V408" i="6"/>
  <c r="T408" i="6"/>
  <c r="S408" i="6"/>
  <c r="R408" i="6"/>
  <c r="U408" i="6" s="1"/>
  <c r="Q408" i="6"/>
  <c r="P408" i="6"/>
  <c r="O408" i="6"/>
  <c r="N408" i="6"/>
  <c r="M408" i="6"/>
  <c r="L408" i="6"/>
  <c r="J408" i="6"/>
  <c r="I408" i="6"/>
  <c r="H408" i="6"/>
  <c r="K408" i="6" s="1"/>
  <c r="G408" i="6"/>
  <c r="AV407" i="6"/>
  <c r="BA407" i="6" s="1"/>
  <c r="AU407" i="6"/>
  <c r="AZ407" i="6" s="1"/>
  <c r="AT407" i="6"/>
  <c r="AY407" i="6" s="1"/>
  <c r="AS407" i="6"/>
  <c r="AR407" i="6"/>
  <c r="AQ407" i="6"/>
  <c r="AP407" i="6"/>
  <c r="AO407" i="6"/>
  <c r="AN407" i="6"/>
  <c r="AM407" i="6"/>
  <c r="AL407" i="6"/>
  <c r="AK407" i="6"/>
  <c r="AJ407" i="6"/>
  <c r="AI407" i="6"/>
  <c r="AH407" i="6"/>
  <c r="AF407" i="6"/>
  <c r="AE407" i="6"/>
  <c r="AG407" i="6" s="1"/>
  <c r="AD407" i="6"/>
  <c r="AC407" i="6"/>
  <c r="Z407" i="6"/>
  <c r="Y407" i="6"/>
  <c r="X407" i="6"/>
  <c r="W407" i="6"/>
  <c r="AA407" i="6" s="1"/>
  <c r="V407" i="6"/>
  <c r="T407" i="6"/>
  <c r="S407" i="6"/>
  <c r="R407" i="6"/>
  <c r="Q407" i="6"/>
  <c r="P407" i="6"/>
  <c r="O407" i="6"/>
  <c r="N407" i="6"/>
  <c r="M407" i="6"/>
  <c r="L407" i="6"/>
  <c r="J407" i="6"/>
  <c r="I407" i="6"/>
  <c r="H407" i="6"/>
  <c r="G407" i="6"/>
  <c r="AW406" i="6"/>
  <c r="AV406" i="6"/>
  <c r="BA406" i="6" s="1"/>
  <c r="AU406" i="6"/>
  <c r="AT406" i="6"/>
  <c r="AS406" i="6"/>
  <c r="AR406" i="6"/>
  <c r="AP406" i="6"/>
  <c r="AO406" i="6"/>
  <c r="AN406" i="6"/>
  <c r="AM406" i="6"/>
  <c r="AL406" i="6"/>
  <c r="AK406" i="6"/>
  <c r="AJ406" i="6"/>
  <c r="AI406" i="6"/>
  <c r="AH406" i="6"/>
  <c r="AF406" i="6"/>
  <c r="AE406" i="6"/>
  <c r="AD406" i="6"/>
  <c r="AC406" i="6"/>
  <c r="Z406" i="6"/>
  <c r="Y406" i="6"/>
  <c r="AZ406" i="6" s="1"/>
  <c r="X406" i="6"/>
  <c r="W406" i="6"/>
  <c r="AA406" i="6" s="1"/>
  <c r="V406" i="6"/>
  <c r="T406" i="6"/>
  <c r="S406" i="6"/>
  <c r="R406" i="6"/>
  <c r="Q406" i="6"/>
  <c r="P406" i="6"/>
  <c r="O406" i="6"/>
  <c r="N406" i="6"/>
  <c r="M406" i="6"/>
  <c r="L406" i="6"/>
  <c r="J406" i="6"/>
  <c r="I406" i="6"/>
  <c r="H406" i="6"/>
  <c r="K406" i="6" s="1"/>
  <c r="G406" i="6"/>
  <c r="AW405" i="6"/>
  <c r="AV405" i="6"/>
  <c r="BA405" i="6" s="1"/>
  <c r="AU405" i="6"/>
  <c r="AT405" i="6"/>
  <c r="AY405" i="6" s="1"/>
  <c r="AS405" i="6"/>
  <c r="AR405" i="6"/>
  <c r="AP405" i="6"/>
  <c r="AO405" i="6"/>
  <c r="AN405" i="6"/>
  <c r="AM405" i="6"/>
  <c r="AL405" i="6"/>
  <c r="AK405" i="6"/>
  <c r="AJ405" i="6"/>
  <c r="AI405" i="6"/>
  <c r="AH405" i="6"/>
  <c r="AF405" i="6"/>
  <c r="AE405" i="6"/>
  <c r="AD405" i="6"/>
  <c r="AG405" i="6" s="1"/>
  <c r="AC405" i="6"/>
  <c r="Z405" i="6"/>
  <c r="Y405" i="6"/>
  <c r="X405" i="6"/>
  <c r="W405" i="6"/>
  <c r="AA405" i="6" s="1"/>
  <c r="V405" i="6"/>
  <c r="U405" i="6"/>
  <c r="T405" i="6"/>
  <c r="S405" i="6"/>
  <c r="R405" i="6"/>
  <c r="Q405" i="6"/>
  <c r="P405" i="6"/>
  <c r="O405" i="6"/>
  <c r="N405" i="6"/>
  <c r="M405" i="6"/>
  <c r="L405" i="6"/>
  <c r="J405" i="6"/>
  <c r="I405" i="6"/>
  <c r="H405" i="6"/>
  <c r="G405" i="6"/>
  <c r="AV404" i="6"/>
  <c r="AU404" i="6"/>
  <c r="AZ404" i="6" s="1"/>
  <c r="AT404" i="6"/>
  <c r="AS404" i="6"/>
  <c r="AR404" i="6"/>
  <c r="AP404" i="6"/>
  <c r="AO404" i="6"/>
  <c r="AQ404" i="6" s="1"/>
  <c r="AN404" i="6"/>
  <c r="AM404" i="6"/>
  <c r="AL404" i="6"/>
  <c r="AK404" i="6"/>
  <c r="AJ404" i="6"/>
  <c r="AI404" i="6"/>
  <c r="AH404" i="6"/>
  <c r="AF404" i="6"/>
  <c r="AE404" i="6"/>
  <c r="AG404" i="6" s="1"/>
  <c r="AD404" i="6"/>
  <c r="AC404" i="6"/>
  <c r="Z404" i="6"/>
  <c r="Y404" i="6"/>
  <c r="X404" i="6"/>
  <c r="W404" i="6"/>
  <c r="AA404" i="6" s="1"/>
  <c r="V404" i="6"/>
  <c r="T404" i="6"/>
  <c r="S404" i="6"/>
  <c r="R404" i="6"/>
  <c r="U404" i="6" s="1"/>
  <c r="Q404" i="6"/>
  <c r="P404" i="6"/>
  <c r="O404" i="6"/>
  <c r="N404" i="6"/>
  <c r="M404" i="6"/>
  <c r="L404" i="6"/>
  <c r="J404" i="6"/>
  <c r="I404" i="6"/>
  <c r="H404" i="6"/>
  <c r="G404" i="6"/>
  <c r="AV403" i="6"/>
  <c r="AU403" i="6"/>
  <c r="AZ403" i="6" s="1"/>
  <c r="AT403" i="6"/>
  <c r="AS403" i="6"/>
  <c r="AR403" i="6"/>
  <c r="AP403" i="6"/>
  <c r="AO403" i="6"/>
  <c r="AN403" i="6"/>
  <c r="AM403" i="6"/>
  <c r="AL403" i="6"/>
  <c r="AK403" i="6"/>
  <c r="AJ403" i="6"/>
  <c r="AI403" i="6"/>
  <c r="AH403" i="6"/>
  <c r="AF403" i="6"/>
  <c r="AE403" i="6"/>
  <c r="AD403" i="6"/>
  <c r="AC403" i="6"/>
  <c r="Z403" i="6"/>
  <c r="Y403" i="6"/>
  <c r="X403" i="6"/>
  <c r="W403" i="6"/>
  <c r="AA403" i="6" s="1"/>
  <c r="V403" i="6"/>
  <c r="T403" i="6"/>
  <c r="S403" i="6"/>
  <c r="R403" i="6"/>
  <c r="Q403" i="6"/>
  <c r="P403" i="6"/>
  <c r="O403" i="6"/>
  <c r="N403" i="6"/>
  <c r="M403" i="6"/>
  <c r="L403" i="6"/>
  <c r="K403" i="6"/>
  <c r="J403" i="6"/>
  <c r="I403" i="6"/>
  <c r="H403" i="6"/>
  <c r="G403" i="6"/>
  <c r="AW402" i="6"/>
  <c r="AV402" i="6"/>
  <c r="AU402" i="6"/>
  <c r="AT402" i="6"/>
  <c r="AS402" i="6"/>
  <c r="AR402" i="6"/>
  <c r="AP402" i="6"/>
  <c r="AO402" i="6"/>
  <c r="AN402" i="6"/>
  <c r="AQ402" i="6" s="1"/>
  <c r="AM402" i="6"/>
  <c r="AL402" i="6"/>
  <c r="AK402" i="6"/>
  <c r="AJ402" i="6"/>
  <c r="AI402" i="6"/>
  <c r="AH402" i="6"/>
  <c r="AF402" i="6"/>
  <c r="AE402" i="6"/>
  <c r="AD402" i="6"/>
  <c r="AC402" i="6"/>
  <c r="AA402" i="6"/>
  <c r="Z402" i="6"/>
  <c r="BA402" i="6" s="1"/>
  <c r="Y402" i="6"/>
  <c r="AZ402" i="6" s="1"/>
  <c r="X402" i="6"/>
  <c r="AY402" i="6" s="1"/>
  <c r="W402" i="6"/>
  <c r="AX402" i="6" s="1"/>
  <c r="V402" i="6"/>
  <c r="T402" i="6"/>
  <c r="S402" i="6"/>
  <c r="R402" i="6"/>
  <c r="Q402" i="6"/>
  <c r="P402" i="6"/>
  <c r="O402" i="6"/>
  <c r="N402" i="6"/>
  <c r="M402" i="6"/>
  <c r="L402" i="6"/>
  <c r="J402" i="6"/>
  <c r="I402" i="6"/>
  <c r="H402" i="6"/>
  <c r="K402" i="6" s="1"/>
  <c r="G402" i="6"/>
  <c r="AW401" i="6"/>
  <c r="AV401" i="6"/>
  <c r="BA401" i="6" s="1"/>
  <c r="AU401" i="6"/>
  <c r="AZ401" i="6" s="1"/>
  <c r="AT401" i="6"/>
  <c r="AY401" i="6" s="1"/>
  <c r="AS401" i="6"/>
  <c r="AR401" i="6"/>
  <c r="AP401" i="6"/>
  <c r="AO401" i="6"/>
  <c r="AN401" i="6"/>
  <c r="AM401" i="6"/>
  <c r="AL401" i="6"/>
  <c r="AK401" i="6"/>
  <c r="AJ401" i="6"/>
  <c r="AI401" i="6"/>
  <c r="AH401" i="6"/>
  <c r="AF401" i="6"/>
  <c r="AE401" i="6"/>
  <c r="AD401" i="6"/>
  <c r="AG401" i="6" s="1"/>
  <c r="AC401" i="6"/>
  <c r="Z401" i="6"/>
  <c r="Y401" i="6"/>
  <c r="X401" i="6"/>
  <c r="W401" i="6"/>
  <c r="AA401" i="6" s="1"/>
  <c r="V401" i="6"/>
  <c r="T401" i="6"/>
  <c r="S401" i="6"/>
  <c r="R401" i="6"/>
  <c r="U401" i="6" s="1"/>
  <c r="Q401" i="6"/>
  <c r="P401" i="6"/>
  <c r="O401" i="6"/>
  <c r="N401" i="6"/>
  <c r="M401" i="6"/>
  <c r="L401" i="6"/>
  <c r="J401" i="6"/>
  <c r="I401" i="6"/>
  <c r="H401" i="6"/>
  <c r="G401" i="6"/>
  <c r="AV400" i="6"/>
  <c r="BA400" i="6" s="1"/>
  <c r="AU400" i="6"/>
  <c r="AT400" i="6"/>
  <c r="AS400" i="6"/>
  <c r="AW400" i="6" s="1"/>
  <c r="AR400" i="6"/>
  <c r="AP400" i="6"/>
  <c r="AQ400" i="6" s="1"/>
  <c r="AO400" i="6"/>
  <c r="AN400" i="6"/>
  <c r="AM400" i="6"/>
  <c r="AL400" i="6"/>
  <c r="AK400" i="6"/>
  <c r="AJ400" i="6"/>
  <c r="AI400" i="6"/>
  <c r="AH400" i="6"/>
  <c r="AF400" i="6"/>
  <c r="AE400" i="6"/>
  <c r="AD400" i="6"/>
  <c r="AC400" i="6"/>
  <c r="Z400" i="6"/>
  <c r="Y400" i="6"/>
  <c r="X400" i="6"/>
  <c r="W400" i="6"/>
  <c r="AA400" i="6" s="1"/>
  <c r="V400" i="6"/>
  <c r="T400" i="6"/>
  <c r="S400" i="6"/>
  <c r="R400" i="6"/>
  <c r="U400" i="6" s="1"/>
  <c r="Q400" i="6"/>
  <c r="P400" i="6"/>
  <c r="O400" i="6"/>
  <c r="N400" i="6"/>
  <c r="M400" i="6"/>
  <c r="L400" i="6"/>
  <c r="J400" i="6"/>
  <c r="I400" i="6"/>
  <c r="H400" i="6"/>
  <c r="G400" i="6"/>
  <c r="BA399" i="6"/>
  <c r="AV399" i="6"/>
  <c r="AU399" i="6"/>
  <c r="AT399" i="6"/>
  <c r="AY399" i="6" s="1"/>
  <c r="AS399" i="6"/>
  <c r="AR399" i="6"/>
  <c r="AP399" i="6"/>
  <c r="AO399" i="6"/>
  <c r="AQ399" i="6" s="1"/>
  <c r="AN399" i="6"/>
  <c r="AM399" i="6"/>
  <c r="AL399" i="6"/>
  <c r="AK399" i="6"/>
  <c r="AJ399" i="6"/>
  <c r="AI399" i="6"/>
  <c r="AH399" i="6"/>
  <c r="AG399" i="6"/>
  <c r="AF399" i="6"/>
  <c r="AE399" i="6"/>
  <c r="AD399" i="6"/>
  <c r="AC399" i="6"/>
  <c r="Z399" i="6"/>
  <c r="Y399" i="6"/>
  <c r="X399" i="6"/>
  <c r="W399" i="6"/>
  <c r="AA399" i="6" s="1"/>
  <c r="V399" i="6"/>
  <c r="U399" i="6"/>
  <c r="T399" i="6"/>
  <c r="S399" i="6"/>
  <c r="R399" i="6"/>
  <c r="Q399" i="6"/>
  <c r="P399" i="6"/>
  <c r="O399" i="6"/>
  <c r="N399" i="6"/>
  <c r="M399" i="6"/>
  <c r="L399" i="6"/>
  <c r="J399" i="6"/>
  <c r="I399" i="6"/>
  <c r="H399" i="6"/>
  <c r="K399" i="6" s="1"/>
  <c r="G399" i="6"/>
  <c r="AW398" i="6"/>
  <c r="AV398" i="6"/>
  <c r="AU398" i="6"/>
  <c r="AT398" i="6"/>
  <c r="AS398" i="6"/>
  <c r="AR398" i="6"/>
  <c r="AP398" i="6"/>
  <c r="AO398" i="6"/>
  <c r="AN398" i="6"/>
  <c r="AQ398" i="6" s="1"/>
  <c r="AM398" i="6"/>
  <c r="AL398" i="6"/>
  <c r="AK398" i="6"/>
  <c r="AJ398" i="6"/>
  <c r="AI398" i="6"/>
  <c r="AH398" i="6"/>
  <c r="AF398" i="6"/>
  <c r="AE398" i="6"/>
  <c r="AD398" i="6"/>
  <c r="AC398" i="6"/>
  <c r="Z398" i="6"/>
  <c r="Y398" i="6"/>
  <c r="AZ398" i="6" s="1"/>
  <c r="X398" i="6"/>
  <c r="W398" i="6"/>
  <c r="AA398" i="6" s="1"/>
  <c r="V398" i="6"/>
  <c r="T398" i="6"/>
  <c r="S398" i="6"/>
  <c r="R398" i="6"/>
  <c r="Q398" i="6"/>
  <c r="P398" i="6"/>
  <c r="O398" i="6"/>
  <c r="N398" i="6"/>
  <c r="M398" i="6"/>
  <c r="L398" i="6"/>
  <c r="J398" i="6"/>
  <c r="I398" i="6"/>
  <c r="H398" i="6"/>
  <c r="K398" i="6" s="1"/>
  <c r="G398" i="6"/>
  <c r="AV397" i="6"/>
  <c r="AU397" i="6"/>
  <c r="AT397" i="6"/>
  <c r="AS397" i="6"/>
  <c r="AW397" i="6" s="1"/>
  <c r="AR397" i="6"/>
  <c r="AP397" i="6"/>
  <c r="AO397" i="6"/>
  <c r="AN397" i="6"/>
  <c r="AM397" i="6"/>
  <c r="AL397" i="6"/>
  <c r="AK397" i="6"/>
  <c r="AJ397" i="6"/>
  <c r="AI397" i="6"/>
  <c r="AH397" i="6"/>
  <c r="AF397" i="6"/>
  <c r="AE397" i="6"/>
  <c r="AD397" i="6"/>
  <c r="AG397" i="6" s="1"/>
  <c r="AC397" i="6"/>
  <c r="AA397" i="6"/>
  <c r="Z397" i="6"/>
  <c r="BA397" i="6" s="1"/>
  <c r="Y397" i="6"/>
  <c r="X397" i="6"/>
  <c r="W397" i="6"/>
  <c r="V397" i="6"/>
  <c r="T397" i="6"/>
  <c r="S397" i="6"/>
  <c r="R397" i="6"/>
  <c r="U397" i="6" s="1"/>
  <c r="Q397" i="6"/>
  <c r="P397" i="6"/>
  <c r="O397" i="6"/>
  <c r="N397" i="6"/>
  <c r="M397" i="6"/>
  <c r="L397" i="6"/>
  <c r="J397" i="6"/>
  <c r="I397" i="6"/>
  <c r="K397" i="6" s="1"/>
  <c r="H397" i="6"/>
  <c r="G397" i="6"/>
  <c r="AV396" i="6"/>
  <c r="BA396" i="6" s="1"/>
  <c r="AU396" i="6"/>
  <c r="AT396" i="6"/>
  <c r="AY396" i="6" s="1"/>
  <c r="AS396" i="6"/>
  <c r="AX396" i="6" s="1"/>
  <c r="AR396" i="6"/>
  <c r="AP396" i="6"/>
  <c r="AQ396" i="6" s="1"/>
  <c r="AO396" i="6"/>
  <c r="AN396" i="6"/>
  <c r="AM396" i="6"/>
  <c r="AL396" i="6"/>
  <c r="AK396" i="6"/>
  <c r="AJ396" i="6"/>
  <c r="AI396" i="6"/>
  <c r="AH396" i="6"/>
  <c r="AF396" i="6"/>
  <c r="AE396" i="6"/>
  <c r="AD396" i="6"/>
  <c r="AC396" i="6"/>
  <c r="Z396" i="6"/>
  <c r="Y396" i="6"/>
  <c r="X396" i="6"/>
  <c r="W396" i="6"/>
  <c r="AA396" i="6" s="1"/>
  <c r="V396" i="6"/>
  <c r="T396" i="6"/>
  <c r="S396" i="6"/>
  <c r="R396" i="6"/>
  <c r="U396" i="6" s="1"/>
  <c r="Q396" i="6"/>
  <c r="P396" i="6"/>
  <c r="O396" i="6"/>
  <c r="N396" i="6"/>
  <c r="M396" i="6"/>
  <c r="L396" i="6"/>
  <c r="J396" i="6"/>
  <c r="I396" i="6"/>
  <c r="H396" i="6"/>
  <c r="G396" i="6"/>
  <c r="AV395" i="6"/>
  <c r="AU395" i="6"/>
  <c r="AZ395" i="6" s="1"/>
  <c r="AT395" i="6"/>
  <c r="AY395" i="6" s="1"/>
  <c r="AS395" i="6"/>
  <c r="AR395" i="6"/>
  <c r="AP395" i="6"/>
  <c r="AO395" i="6"/>
  <c r="AN395" i="6"/>
  <c r="AM395" i="6"/>
  <c r="AL395" i="6"/>
  <c r="AK395" i="6"/>
  <c r="AJ395" i="6"/>
  <c r="AI395" i="6"/>
  <c r="AH395" i="6"/>
  <c r="AG395" i="6"/>
  <c r="AF395" i="6"/>
  <c r="AE395" i="6"/>
  <c r="AD395" i="6"/>
  <c r="AC395" i="6"/>
  <c r="Z395" i="6"/>
  <c r="Y395" i="6"/>
  <c r="X395" i="6"/>
  <c r="W395" i="6"/>
  <c r="AA395" i="6" s="1"/>
  <c r="V395" i="6"/>
  <c r="T395" i="6"/>
  <c r="S395" i="6"/>
  <c r="R395" i="6"/>
  <c r="Q395" i="6"/>
  <c r="P395" i="6"/>
  <c r="O395" i="6"/>
  <c r="N395" i="6"/>
  <c r="M395" i="6"/>
  <c r="L395" i="6"/>
  <c r="J395" i="6"/>
  <c r="I395" i="6"/>
  <c r="H395" i="6"/>
  <c r="K395" i="6" s="1"/>
  <c r="G395" i="6"/>
  <c r="AX394" i="6"/>
  <c r="AV394" i="6"/>
  <c r="AU394" i="6"/>
  <c r="AT394" i="6"/>
  <c r="AS394" i="6"/>
  <c r="AW394" i="6" s="1"/>
  <c r="AR394" i="6"/>
  <c r="AP394" i="6"/>
  <c r="AO394" i="6"/>
  <c r="AN394" i="6"/>
  <c r="AM394" i="6"/>
  <c r="AL394" i="6"/>
  <c r="AK394" i="6"/>
  <c r="AJ394" i="6"/>
  <c r="AI394" i="6"/>
  <c r="AH394" i="6"/>
  <c r="AF394" i="6"/>
  <c r="AE394" i="6"/>
  <c r="AD394" i="6"/>
  <c r="AC394" i="6"/>
  <c r="Z394" i="6"/>
  <c r="BA394" i="6" s="1"/>
  <c r="Y394" i="6"/>
  <c r="AZ394" i="6" s="1"/>
  <c r="X394" i="6"/>
  <c r="W394" i="6"/>
  <c r="AA394" i="6" s="1"/>
  <c r="V394" i="6"/>
  <c r="T394" i="6"/>
  <c r="S394" i="6"/>
  <c r="R394" i="6"/>
  <c r="Q394" i="6"/>
  <c r="P394" i="6"/>
  <c r="O394" i="6"/>
  <c r="N394" i="6"/>
  <c r="M394" i="6"/>
  <c r="L394" i="6"/>
  <c r="J394" i="6"/>
  <c r="I394" i="6"/>
  <c r="H394" i="6"/>
  <c r="G394" i="6"/>
  <c r="AV393" i="6"/>
  <c r="AU393" i="6"/>
  <c r="AT393" i="6"/>
  <c r="AS393" i="6"/>
  <c r="AW393" i="6" s="1"/>
  <c r="AR393" i="6"/>
  <c r="AP393" i="6"/>
  <c r="AO393" i="6"/>
  <c r="AN393" i="6"/>
  <c r="AM393" i="6"/>
  <c r="AL393" i="6"/>
  <c r="AK393" i="6"/>
  <c r="AJ393" i="6"/>
  <c r="AI393" i="6"/>
  <c r="AH393" i="6"/>
  <c r="AF393" i="6"/>
  <c r="AE393" i="6"/>
  <c r="AD393" i="6"/>
  <c r="AC393" i="6"/>
  <c r="Z393" i="6"/>
  <c r="Y393" i="6"/>
  <c r="X393" i="6"/>
  <c r="W393" i="6"/>
  <c r="AA393" i="6" s="1"/>
  <c r="V393" i="6"/>
  <c r="T393" i="6"/>
  <c r="S393" i="6"/>
  <c r="R393" i="6"/>
  <c r="Q393" i="6"/>
  <c r="P393" i="6"/>
  <c r="O393" i="6"/>
  <c r="N393" i="6"/>
  <c r="M393" i="6"/>
  <c r="L393" i="6"/>
  <c r="J393" i="6"/>
  <c r="I393" i="6"/>
  <c r="H393" i="6"/>
  <c r="G393" i="6"/>
  <c r="AV392" i="6"/>
  <c r="AU392" i="6"/>
  <c r="AT392" i="6"/>
  <c r="AS392" i="6"/>
  <c r="AR392" i="6"/>
  <c r="AP392" i="6"/>
  <c r="AO392" i="6"/>
  <c r="AN392" i="6"/>
  <c r="AM392" i="6"/>
  <c r="AL392" i="6"/>
  <c r="AK392" i="6"/>
  <c r="AJ392" i="6"/>
  <c r="AI392" i="6"/>
  <c r="AH392" i="6"/>
  <c r="AF392" i="6"/>
  <c r="AE392" i="6"/>
  <c r="AD392" i="6"/>
  <c r="AC392" i="6"/>
  <c r="Z392" i="6"/>
  <c r="Y392" i="6"/>
  <c r="X392" i="6"/>
  <c r="W392" i="6"/>
  <c r="AA392" i="6" s="1"/>
  <c r="V392" i="6"/>
  <c r="T392" i="6"/>
  <c r="S392" i="6"/>
  <c r="R392" i="6"/>
  <c r="Q392" i="6"/>
  <c r="P392" i="6"/>
  <c r="O392" i="6"/>
  <c r="N392" i="6"/>
  <c r="M392" i="6"/>
  <c r="L392" i="6"/>
  <c r="J392" i="6"/>
  <c r="I392" i="6"/>
  <c r="H392" i="6"/>
  <c r="G392" i="6"/>
  <c r="AW391" i="6"/>
  <c r="AV391" i="6"/>
  <c r="AU391" i="6"/>
  <c r="AT391" i="6"/>
  <c r="AS391" i="6"/>
  <c r="AR391" i="6"/>
  <c r="AP391" i="6"/>
  <c r="AO391" i="6"/>
  <c r="AN391" i="6"/>
  <c r="AM391" i="6"/>
  <c r="AL391" i="6"/>
  <c r="AK391" i="6"/>
  <c r="AJ391" i="6"/>
  <c r="AI391" i="6"/>
  <c r="AH391" i="6"/>
  <c r="AG391" i="6"/>
  <c r="AF391" i="6"/>
  <c r="AE391" i="6"/>
  <c r="AD391" i="6"/>
  <c r="AC391" i="6"/>
  <c r="Z391" i="6"/>
  <c r="Y391" i="6"/>
  <c r="X391" i="6"/>
  <c r="W391" i="6"/>
  <c r="AA391" i="6" s="1"/>
  <c r="V391" i="6"/>
  <c r="U391" i="6"/>
  <c r="T391" i="6"/>
  <c r="S391" i="6"/>
  <c r="R391" i="6"/>
  <c r="Q391" i="6"/>
  <c r="P391" i="6"/>
  <c r="O391" i="6"/>
  <c r="N391" i="6"/>
  <c r="M391" i="6"/>
  <c r="L391" i="6"/>
  <c r="J391" i="6"/>
  <c r="I391" i="6"/>
  <c r="H391" i="6"/>
  <c r="G391" i="6"/>
  <c r="AV390" i="6"/>
  <c r="AU390" i="6"/>
  <c r="AT390" i="6"/>
  <c r="AS390" i="6"/>
  <c r="AX390" i="6" s="1"/>
  <c r="AR390" i="6"/>
  <c r="AP390" i="6"/>
  <c r="AO390" i="6"/>
  <c r="AN390" i="6"/>
  <c r="AM390" i="6"/>
  <c r="AL390" i="6"/>
  <c r="AK390" i="6"/>
  <c r="AJ390" i="6"/>
  <c r="AI390" i="6"/>
  <c r="AH390" i="6"/>
  <c r="AF390" i="6"/>
  <c r="AE390" i="6"/>
  <c r="AD390" i="6"/>
  <c r="AC390" i="6"/>
  <c r="Z390" i="6"/>
  <c r="BA390" i="6" s="1"/>
  <c r="Y390" i="6"/>
  <c r="X390" i="6"/>
  <c r="AY390" i="6" s="1"/>
  <c r="W390" i="6"/>
  <c r="AA390" i="6" s="1"/>
  <c r="V390" i="6"/>
  <c r="T390" i="6"/>
  <c r="S390" i="6"/>
  <c r="R390" i="6"/>
  <c r="Q390" i="6"/>
  <c r="P390" i="6"/>
  <c r="O390" i="6"/>
  <c r="N390" i="6"/>
  <c r="M390" i="6"/>
  <c r="L390" i="6"/>
  <c r="K390" i="6"/>
  <c r="J390" i="6"/>
  <c r="I390" i="6"/>
  <c r="H390" i="6"/>
  <c r="G390" i="6"/>
  <c r="AV389" i="6"/>
  <c r="BA389" i="6" s="1"/>
  <c r="AU389" i="6"/>
  <c r="AZ389" i="6" s="1"/>
  <c r="AT389" i="6"/>
  <c r="AS389" i="6"/>
  <c r="AW389" i="6" s="1"/>
  <c r="AR389" i="6"/>
  <c r="AP389" i="6"/>
  <c r="AO389" i="6"/>
  <c r="AN389" i="6"/>
  <c r="AM389" i="6"/>
  <c r="AL389" i="6"/>
  <c r="AK389" i="6"/>
  <c r="AJ389" i="6"/>
  <c r="AI389" i="6"/>
  <c r="AH389" i="6"/>
  <c r="AF389" i="6"/>
  <c r="AE389" i="6"/>
  <c r="AD389" i="6"/>
  <c r="AC389" i="6"/>
  <c r="Z389" i="6"/>
  <c r="Y389" i="6"/>
  <c r="X389" i="6"/>
  <c r="W389" i="6"/>
  <c r="V389" i="6"/>
  <c r="T389" i="6"/>
  <c r="S389" i="6"/>
  <c r="R389" i="6"/>
  <c r="U389" i="6" s="1"/>
  <c r="Q389" i="6"/>
  <c r="P389" i="6"/>
  <c r="O389" i="6"/>
  <c r="N389" i="6"/>
  <c r="M389" i="6"/>
  <c r="L389" i="6"/>
  <c r="J389" i="6"/>
  <c r="I389" i="6"/>
  <c r="H389" i="6"/>
  <c r="K389" i="6" s="1"/>
  <c r="G389" i="6"/>
  <c r="BA388" i="6"/>
  <c r="AV388" i="6"/>
  <c r="AU388" i="6"/>
  <c r="AT388" i="6"/>
  <c r="AS388" i="6"/>
  <c r="AR388" i="6"/>
  <c r="AP388" i="6"/>
  <c r="AO388" i="6"/>
  <c r="AQ388" i="6" s="1"/>
  <c r="AN388" i="6"/>
  <c r="AM388" i="6"/>
  <c r="AL388" i="6"/>
  <c r="AK388" i="6"/>
  <c r="AJ388" i="6"/>
  <c r="AI388" i="6"/>
  <c r="AH388" i="6"/>
  <c r="AF388" i="6"/>
  <c r="AE388" i="6"/>
  <c r="AD388" i="6"/>
  <c r="AC388" i="6"/>
  <c r="Z388" i="6"/>
  <c r="Y388" i="6"/>
  <c r="X388" i="6"/>
  <c r="W388" i="6"/>
  <c r="AA388" i="6" s="1"/>
  <c r="V388" i="6"/>
  <c r="T388" i="6"/>
  <c r="S388" i="6"/>
  <c r="R388" i="6"/>
  <c r="Q388" i="6"/>
  <c r="P388" i="6"/>
  <c r="O388" i="6"/>
  <c r="N388" i="6"/>
  <c r="M388" i="6"/>
  <c r="L388" i="6"/>
  <c r="J388" i="6"/>
  <c r="I388" i="6"/>
  <c r="H388" i="6"/>
  <c r="K388" i="6" s="1"/>
  <c r="G388" i="6"/>
  <c r="AY387" i="6"/>
  <c r="AV387" i="6"/>
  <c r="AU387" i="6"/>
  <c r="AT387" i="6"/>
  <c r="AS387" i="6"/>
  <c r="AW387" i="6" s="1"/>
  <c r="AR387" i="6"/>
  <c r="AP387" i="6"/>
  <c r="AO387" i="6"/>
  <c r="AN387" i="6"/>
  <c r="AM387" i="6"/>
  <c r="AL387" i="6"/>
  <c r="AK387" i="6"/>
  <c r="AJ387" i="6"/>
  <c r="AI387" i="6"/>
  <c r="AH387" i="6"/>
  <c r="AF387" i="6"/>
  <c r="AE387" i="6"/>
  <c r="AD387" i="6"/>
  <c r="AC387" i="6"/>
  <c r="AA387" i="6"/>
  <c r="Z387" i="6"/>
  <c r="BA387" i="6" s="1"/>
  <c r="Y387" i="6"/>
  <c r="X387" i="6"/>
  <c r="W387" i="6"/>
  <c r="V387" i="6"/>
  <c r="T387" i="6"/>
  <c r="S387" i="6"/>
  <c r="R387" i="6"/>
  <c r="U387" i="6" s="1"/>
  <c r="Q387" i="6"/>
  <c r="P387" i="6"/>
  <c r="O387" i="6"/>
  <c r="N387" i="6"/>
  <c r="M387" i="6"/>
  <c r="L387" i="6"/>
  <c r="J387" i="6"/>
  <c r="I387" i="6"/>
  <c r="H387" i="6"/>
  <c r="G387" i="6"/>
  <c r="AV386" i="6"/>
  <c r="AU386" i="6"/>
  <c r="AT386" i="6"/>
  <c r="AY386" i="6" s="1"/>
  <c r="AS386" i="6"/>
  <c r="AW386" i="6" s="1"/>
  <c r="AR386" i="6"/>
  <c r="AP386" i="6"/>
  <c r="AO386" i="6"/>
  <c r="AN386" i="6"/>
  <c r="AM386" i="6"/>
  <c r="AL386" i="6"/>
  <c r="AK386" i="6"/>
  <c r="AJ386" i="6"/>
  <c r="AI386" i="6"/>
  <c r="AH386" i="6"/>
  <c r="AF386" i="6"/>
  <c r="AE386" i="6"/>
  <c r="AD386" i="6"/>
  <c r="AC386" i="6"/>
  <c r="Z386" i="6"/>
  <c r="Y386" i="6"/>
  <c r="X386" i="6"/>
  <c r="W386" i="6"/>
  <c r="AA386" i="6" s="1"/>
  <c r="V386" i="6"/>
  <c r="U386" i="6"/>
  <c r="T386" i="6"/>
  <c r="S386" i="6"/>
  <c r="R386" i="6"/>
  <c r="Q386" i="6"/>
  <c r="P386" i="6"/>
  <c r="O386" i="6"/>
  <c r="N386" i="6"/>
  <c r="M386" i="6"/>
  <c r="L386" i="6"/>
  <c r="K386" i="6"/>
  <c r="J386" i="6"/>
  <c r="I386" i="6"/>
  <c r="H386" i="6"/>
  <c r="G386" i="6"/>
  <c r="AV385" i="6"/>
  <c r="BA385" i="6" s="1"/>
  <c r="AU385" i="6"/>
  <c r="AT385" i="6"/>
  <c r="AY385" i="6" s="1"/>
  <c r="AS385" i="6"/>
  <c r="AR385" i="6"/>
  <c r="AP385" i="6"/>
  <c r="AO385" i="6"/>
  <c r="AN385" i="6"/>
  <c r="AM385" i="6"/>
  <c r="AL385" i="6"/>
  <c r="AK385" i="6"/>
  <c r="AJ385" i="6"/>
  <c r="AI385" i="6"/>
  <c r="AH385" i="6"/>
  <c r="AF385" i="6"/>
  <c r="AE385" i="6"/>
  <c r="AD385" i="6"/>
  <c r="AC385" i="6"/>
  <c r="Z385" i="6"/>
  <c r="Y385" i="6"/>
  <c r="X385" i="6"/>
  <c r="W385" i="6"/>
  <c r="AA385" i="6" s="1"/>
  <c r="V385" i="6"/>
  <c r="T385" i="6"/>
  <c r="S385" i="6"/>
  <c r="R385" i="6"/>
  <c r="Q385" i="6"/>
  <c r="P385" i="6"/>
  <c r="O385" i="6"/>
  <c r="N385" i="6"/>
  <c r="M385" i="6"/>
  <c r="L385" i="6"/>
  <c r="J385" i="6"/>
  <c r="I385" i="6"/>
  <c r="H385" i="6"/>
  <c r="G385" i="6"/>
  <c r="AV384" i="6"/>
  <c r="BA384" i="6" s="1"/>
  <c r="AU384" i="6"/>
  <c r="AT384" i="6"/>
  <c r="AY384" i="6" s="1"/>
  <c r="AS384" i="6"/>
  <c r="AX384" i="6" s="1"/>
  <c r="AR384" i="6"/>
  <c r="AP384" i="6"/>
  <c r="AO384" i="6"/>
  <c r="AN384" i="6"/>
  <c r="AM384" i="6"/>
  <c r="AL384" i="6"/>
  <c r="AK384" i="6"/>
  <c r="AJ384" i="6"/>
  <c r="AI384" i="6"/>
  <c r="AH384" i="6"/>
  <c r="AF384" i="6"/>
  <c r="AE384" i="6"/>
  <c r="AD384" i="6"/>
  <c r="AC384" i="6"/>
  <c r="Z384" i="6"/>
  <c r="Y384" i="6"/>
  <c r="X384" i="6"/>
  <c r="W384" i="6"/>
  <c r="AA384" i="6" s="1"/>
  <c r="V384" i="6"/>
  <c r="T384" i="6"/>
  <c r="S384" i="6"/>
  <c r="R384" i="6"/>
  <c r="U384" i="6" s="1"/>
  <c r="Q384" i="6"/>
  <c r="P384" i="6"/>
  <c r="O384" i="6"/>
  <c r="N384" i="6"/>
  <c r="M384" i="6"/>
  <c r="L384" i="6"/>
  <c r="J384" i="6"/>
  <c r="I384" i="6"/>
  <c r="H384" i="6"/>
  <c r="K384" i="6" s="1"/>
  <c r="G384" i="6"/>
  <c r="BA383" i="6"/>
  <c r="AZ383" i="6"/>
  <c r="AV383" i="6"/>
  <c r="AU383" i="6"/>
  <c r="AT383" i="6"/>
  <c r="AY383" i="6" s="1"/>
  <c r="AS383" i="6"/>
  <c r="AW383" i="6" s="1"/>
  <c r="AR383" i="6"/>
  <c r="AP383" i="6"/>
  <c r="AO383" i="6"/>
  <c r="AN383" i="6"/>
  <c r="AM383" i="6"/>
  <c r="AL383" i="6"/>
  <c r="AK383" i="6"/>
  <c r="AJ383" i="6"/>
  <c r="AI383" i="6"/>
  <c r="AH383" i="6"/>
  <c r="AF383" i="6"/>
  <c r="AE383" i="6"/>
  <c r="AD383" i="6"/>
  <c r="AG383" i="6" s="1"/>
  <c r="AC383" i="6"/>
  <c r="Z383" i="6"/>
  <c r="Y383" i="6"/>
  <c r="X383" i="6"/>
  <c r="W383" i="6"/>
  <c r="AA383" i="6" s="1"/>
  <c r="V383" i="6"/>
  <c r="U383" i="6"/>
  <c r="T383" i="6"/>
  <c r="S383" i="6"/>
  <c r="R383" i="6"/>
  <c r="Q383" i="6"/>
  <c r="P383" i="6"/>
  <c r="O383" i="6"/>
  <c r="N383" i="6"/>
  <c r="M383" i="6"/>
  <c r="L383" i="6"/>
  <c r="J383" i="6"/>
  <c r="I383" i="6"/>
  <c r="H383" i="6"/>
  <c r="G383" i="6"/>
  <c r="AV382" i="6"/>
  <c r="BA382" i="6" s="1"/>
  <c r="AU382" i="6"/>
  <c r="AT382" i="6"/>
  <c r="AS382" i="6"/>
  <c r="AW382" i="6" s="1"/>
  <c r="AR382" i="6"/>
  <c r="AP382" i="6"/>
  <c r="AO382" i="6"/>
  <c r="AN382" i="6"/>
  <c r="AM382" i="6"/>
  <c r="AL382" i="6"/>
  <c r="AK382" i="6"/>
  <c r="AJ382" i="6"/>
  <c r="AI382" i="6"/>
  <c r="AH382" i="6"/>
  <c r="AF382" i="6"/>
  <c r="AE382" i="6"/>
  <c r="AD382" i="6"/>
  <c r="AG382" i="6" s="1"/>
  <c r="AC382" i="6"/>
  <c r="Z382" i="6"/>
  <c r="Y382" i="6"/>
  <c r="X382" i="6"/>
  <c r="W382" i="6"/>
  <c r="AA382" i="6" s="1"/>
  <c r="V382" i="6"/>
  <c r="T382" i="6"/>
  <c r="S382" i="6"/>
  <c r="R382" i="6"/>
  <c r="U382" i="6" s="1"/>
  <c r="Q382" i="6"/>
  <c r="P382" i="6"/>
  <c r="O382" i="6"/>
  <c r="N382" i="6"/>
  <c r="M382" i="6"/>
  <c r="L382" i="6"/>
  <c r="K382" i="6"/>
  <c r="J382" i="6"/>
  <c r="I382" i="6"/>
  <c r="H382" i="6"/>
  <c r="G382" i="6"/>
  <c r="AV381" i="6"/>
  <c r="AU381" i="6"/>
  <c r="AT381" i="6"/>
  <c r="AS381" i="6"/>
  <c r="AR381" i="6"/>
  <c r="AP381" i="6"/>
  <c r="AO381" i="6"/>
  <c r="AN381" i="6"/>
  <c r="AQ381" i="6" s="1"/>
  <c r="AM381" i="6"/>
  <c r="AL381" i="6"/>
  <c r="AK381" i="6"/>
  <c r="AJ381" i="6"/>
  <c r="AI381" i="6"/>
  <c r="AH381" i="6"/>
  <c r="AG381" i="6"/>
  <c r="AF381" i="6"/>
  <c r="AE381" i="6"/>
  <c r="AD381" i="6"/>
  <c r="AC381" i="6"/>
  <c r="Z381" i="6"/>
  <c r="Y381" i="6"/>
  <c r="X381" i="6"/>
  <c r="W381" i="6"/>
  <c r="AA381" i="6" s="1"/>
  <c r="V381" i="6"/>
  <c r="T381" i="6"/>
  <c r="U381" i="6" s="1"/>
  <c r="S381" i="6"/>
  <c r="R381" i="6"/>
  <c r="Q381" i="6"/>
  <c r="P381" i="6"/>
  <c r="O381" i="6"/>
  <c r="N381" i="6"/>
  <c r="M381" i="6"/>
  <c r="L381" i="6"/>
  <c r="J381" i="6"/>
  <c r="I381" i="6"/>
  <c r="H381" i="6"/>
  <c r="K381" i="6" s="1"/>
  <c r="G381" i="6"/>
  <c r="AV380" i="6"/>
  <c r="AU380" i="6"/>
  <c r="AT380" i="6"/>
  <c r="AY380" i="6" s="1"/>
  <c r="AS380" i="6"/>
  <c r="AX380" i="6" s="1"/>
  <c r="AR380" i="6"/>
  <c r="AP380" i="6"/>
  <c r="AO380" i="6"/>
  <c r="AN380" i="6"/>
  <c r="AM380" i="6"/>
  <c r="AL380" i="6"/>
  <c r="AK380" i="6"/>
  <c r="AJ380" i="6"/>
  <c r="AI380" i="6"/>
  <c r="AH380" i="6"/>
  <c r="AF380" i="6"/>
  <c r="AE380" i="6"/>
  <c r="AD380" i="6"/>
  <c r="AC380" i="6"/>
  <c r="Z380" i="6"/>
  <c r="BA380" i="6" s="1"/>
  <c r="Y380" i="6"/>
  <c r="AZ380" i="6" s="1"/>
  <c r="X380" i="6"/>
  <c r="W380" i="6"/>
  <c r="AA380" i="6" s="1"/>
  <c r="V380" i="6"/>
  <c r="T380" i="6"/>
  <c r="S380" i="6"/>
  <c r="R380" i="6"/>
  <c r="Q380" i="6"/>
  <c r="P380" i="6"/>
  <c r="O380" i="6"/>
  <c r="N380" i="6"/>
  <c r="M380" i="6"/>
  <c r="L380" i="6"/>
  <c r="K380" i="6"/>
  <c r="J380" i="6"/>
  <c r="I380" i="6"/>
  <c r="H380" i="6"/>
  <c r="G380" i="6"/>
  <c r="AY379" i="6"/>
  <c r="AV379" i="6"/>
  <c r="BA379" i="6" s="1"/>
  <c r="AU379" i="6"/>
  <c r="AZ379" i="6" s="1"/>
  <c r="AT379" i="6"/>
  <c r="AS379" i="6"/>
  <c r="AR379" i="6"/>
  <c r="AP379" i="6"/>
  <c r="AO379" i="6"/>
  <c r="AN379" i="6"/>
  <c r="AM379" i="6"/>
  <c r="AL379" i="6"/>
  <c r="AK379" i="6"/>
  <c r="AJ379" i="6"/>
  <c r="AI379" i="6"/>
  <c r="AH379" i="6"/>
  <c r="AF379" i="6"/>
  <c r="AE379" i="6"/>
  <c r="AD379" i="6"/>
  <c r="AC379" i="6"/>
  <c r="AA379" i="6"/>
  <c r="Z379" i="6"/>
  <c r="Y379" i="6"/>
  <c r="X379" i="6"/>
  <c r="W379" i="6"/>
  <c r="V379" i="6"/>
  <c r="T379" i="6"/>
  <c r="S379" i="6"/>
  <c r="R379" i="6"/>
  <c r="U379" i="6" s="1"/>
  <c r="Q379" i="6"/>
  <c r="P379" i="6"/>
  <c r="O379" i="6"/>
  <c r="N379" i="6"/>
  <c r="M379" i="6"/>
  <c r="L379" i="6"/>
  <c r="J379" i="6"/>
  <c r="I379" i="6"/>
  <c r="H379" i="6"/>
  <c r="K379" i="6" s="1"/>
  <c r="G379" i="6"/>
  <c r="AW378" i="6"/>
  <c r="AV378" i="6"/>
  <c r="BA378" i="6" s="1"/>
  <c r="AU378" i="6"/>
  <c r="AT378" i="6"/>
  <c r="AS378" i="6"/>
  <c r="AR378" i="6"/>
  <c r="AP378" i="6"/>
  <c r="AO378" i="6"/>
  <c r="AN378" i="6"/>
  <c r="AM378" i="6"/>
  <c r="AL378" i="6"/>
  <c r="AK378" i="6"/>
  <c r="AJ378" i="6"/>
  <c r="AI378" i="6"/>
  <c r="AH378" i="6"/>
  <c r="AF378" i="6"/>
  <c r="AE378" i="6"/>
  <c r="AD378" i="6"/>
  <c r="AC378" i="6"/>
  <c r="Z378" i="6"/>
  <c r="Y378" i="6"/>
  <c r="X378" i="6"/>
  <c r="W378" i="6"/>
  <c r="AA378" i="6" s="1"/>
  <c r="V378" i="6"/>
  <c r="U378" i="6"/>
  <c r="T378" i="6"/>
  <c r="S378" i="6"/>
  <c r="R378" i="6"/>
  <c r="Q378" i="6"/>
  <c r="P378" i="6"/>
  <c r="O378" i="6"/>
  <c r="N378" i="6"/>
  <c r="M378" i="6"/>
  <c r="L378" i="6"/>
  <c r="J378" i="6"/>
  <c r="I378" i="6"/>
  <c r="H378" i="6"/>
  <c r="G378" i="6"/>
  <c r="AV377" i="6"/>
  <c r="AU377" i="6"/>
  <c r="AT377" i="6"/>
  <c r="AS377" i="6"/>
  <c r="AR377" i="6"/>
  <c r="AP377" i="6"/>
  <c r="AO377" i="6"/>
  <c r="AN377" i="6"/>
  <c r="AM377" i="6"/>
  <c r="AL377" i="6"/>
  <c r="AK377" i="6"/>
  <c r="AJ377" i="6"/>
  <c r="AI377" i="6"/>
  <c r="AH377" i="6"/>
  <c r="AF377" i="6"/>
  <c r="AE377" i="6"/>
  <c r="AD377" i="6"/>
  <c r="AG377" i="6" s="1"/>
  <c r="AC377" i="6"/>
  <c r="Z377" i="6"/>
  <c r="Y377" i="6"/>
  <c r="X377" i="6"/>
  <c r="W377" i="6"/>
  <c r="AA377" i="6" s="1"/>
  <c r="V377" i="6"/>
  <c r="T377" i="6"/>
  <c r="U377" i="6" s="1"/>
  <c r="S377" i="6"/>
  <c r="R377" i="6"/>
  <c r="Q377" i="6"/>
  <c r="P377" i="6"/>
  <c r="O377" i="6"/>
  <c r="N377" i="6"/>
  <c r="M377" i="6"/>
  <c r="L377" i="6"/>
  <c r="J377" i="6"/>
  <c r="I377" i="6"/>
  <c r="K377" i="6" s="1"/>
  <c r="H377" i="6"/>
  <c r="G377" i="6"/>
  <c r="AV376" i="6"/>
  <c r="AU376" i="6"/>
  <c r="AT376" i="6"/>
  <c r="AS376" i="6"/>
  <c r="AR376" i="6"/>
  <c r="AP376" i="6"/>
  <c r="AO376" i="6"/>
  <c r="AN376" i="6"/>
  <c r="AM376" i="6"/>
  <c r="AL376" i="6"/>
  <c r="AK376" i="6"/>
  <c r="AJ376" i="6"/>
  <c r="AI376" i="6"/>
  <c r="AH376" i="6"/>
  <c r="AF376" i="6"/>
  <c r="AE376" i="6"/>
  <c r="AD376" i="6"/>
  <c r="AC376" i="6"/>
  <c r="Z376" i="6"/>
  <c r="BA376" i="6" s="1"/>
  <c r="Y376" i="6"/>
  <c r="X376" i="6"/>
  <c r="W376" i="6"/>
  <c r="AA376" i="6" s="1"/>
  <c r="V376" i="6"/>
  <c r="T376" i="6"/>
  <c r="S376" i="6"/>
  <c r="R376" i="6"/>
  <c r="Q376" i="6"/>
  <c r="P376" i="6"/>
  <c r="O376" i="6"/>
  <c r="N376" i="6"/>
  <c r="M376" i="6"/>
  <c r="L376" i="6"/>
  <c r="K376" i="6"/>
  <c r="J376" i="6"/>
  <c r="I376" i="6"/>
  <c r="H376" i="6"/>
  <c r="G376" i="6"/>
  <c r="AV375" i="6"/>
  <c r="AU375" i="6"/>
  <c r="AZ375" i="6" s="1"/>
  <c r="AT375" i="6"/>
  <c r="AS375" i="6"/>
  <c r="AR375" i="6"/>
  <c r="AP375" i="6"/>
  <c r="AO375" i="6"/>
  <c r="AN375" i="6"/>
  <c r="AM375" i="6"/>
  <c r="AL375" i="6"/>
  <c r="AK375" i="6"/>
  <c r="AJ375" i="6"/>
  <c r="AI375" i="6"/>
  <c r="AH375" i="6"/>
  <c r="AF375" i="6"/>
  <c r="AE375" i="6"/>
  <c r="AD375" i="6"/>
  <c r="AC375" i="6"/>
  <c r="AA375" i="6"/>
  <c r="Z375" i="6"/>
  <c r="BA375" i="6" s="1"/>
  <c r="Y375" i="6"/>
  <c r="X375" i="6"/>
  <c r="W375" i="6"/>
  <c r="V375" i="6"/>
  <c r="T375" i="6"/>
  <c r="S375" i="6"/>
  <c r="R375" i="6"/>
  <c r="U375" i="6" s="1"/>
  <c r="Q375" i="6"/>
  <c r="P375" i="6"/>
  <c r="O375" i="6"/>
  <c r="N375" i="6"/>
  <c r="M375" i="6"/>
  <c r="L375" i="6"/>
  <c r="J375" i="6"/>
  <c r="I375" i="6"/>
  <c r="H375" i="6"/>
  <c r="G375" i="6"/>
  <c r="AW374" i="6"/>
  <c r="AV374" i="6"/>
  <c r="BA374" i="6" s="1"/>
  <c r="AU374" i="6"/>
  <c r="AZ374" i="6" s="1"/>
  <c r="AT374" i="6"/>
  <c r="AY374" i="6" s="1"/>
  <c r="AS374" i="6"/>
  <c r="AR374" i="6"/>
  <c r="AP374" i="6"/>
  <c r="AO374" i="6"/>
  <c r="AN374" i="6"/>
  <c r="AM374" i="6"/>
  <c r="AL374" i="6"/>
  <c r="AK374" i="6"/>
  <c r="AJ374" i="6"/>
  <c r="AI374" i="6"/>
  <c r="AH374" i="6"/>
  <c r="AF374" i="6"/>
  <c r="AE374" i="6"/>
  <c r="AD374" i="6"/>
  <c r="AC374" i="6"/>
  <c r="Z374" i="6"/>
  <c r="Y374" i="6"/>
  <c r="X374" i="6"/>
  <c r="W374" i="6"/>
  <c r="AA374" i="6" s="1"/>
  <c r="V374" i="6"/>
  <c r="T374" i="6"/>
  <c r="S374" i="6"/>
  <c r="R374" i="6"/>
  <c r="U374" i="6" s="1"/>
  <c r="Q374" i="6"/>
  <c r="P374" i="6"/>
  <c r="O374" i="6"/>
  <c r="N374" i="6"/>
  <c r="M374" i="6"/>
  <c r="L374" i="6"/>
  <c r="J374" i="6"/>
  <c r="I374" i="6"/>
  <c r="H374" i="6"/>
  <c r="K374" i="6" s="1"/>
  <c r="G374" i="6"/>
  <c r="AV373" i="6"/>
  <c r="BA373" i="6" s="1"/>
  <c r="AU373" i="6"/>
  <c r="AZ373" i="6" s="1"/>
  <c r="AT373" i="6"/>
  <c r="AY373" i="6" s="1"/>
  <c r="AS373" i="6"/>
  <c r="AR373" i="6"/>
  <c r="AP373" i="6"/>
  <c r="AO373" i="6"/>
  <c r="AN373" i="6"/>
  <c r="AQ373" i="6" s="1"/>
  <c r="AM373" i="6"/>
  <c r="AL373" i="6"/>
  <c r="AK373" i="6"/>
  <c r="AJ373" i="6"/>
  <c r="AI373" i="6"/>
  <c r="AH373" i="6"/>
  <c r="AF373" i="6"/>
  <c r="AE373" i="6"/>
  <c r="AD373" i="6"/>
  <c r="AG373" i="6" s="1"/>
  <c r="AC373" i="6"/>
  <c r="Z373" i="6"/>
  <c r="Y373" i="6"/>
  <c r="X373" i="6"/>
  <c r="W373" i="6"/>
  <c r="AA373" i="6" s="1"/>
  <c r="V373" i="6"/>
  <c r="T373" i="6"/>
  <c r="S373" i="6"/>
  <c r="U373" i="6" s="1"/>
  <c r="R373" i="6"/>
  <c r="Q373" i="6"/>
  <c r="P373" i="6"/>
  <c r="O373" i="6"/>
  <c r="N373" i="6"/>
  <c r="M373" i="6"/>
  <c r="L373" i="6"/>
  <c r="J373" i="6"/>
  <c r="I373" i="6"/>
  <c r="H373" i="6"/>
  <c r="G373" i="6"/>
  <c r="BA372" i="6"/>
  <c r="AV372" i="6"/>
  <c r="AU372" i="6"/>
  <c r="AT372" i="6"/>
  <c r="AS372" i="6"/>
  <c r="AR372" i="6"/>
  <c r="AP372" i="6"/>
  <c r="AO372" i="6"/>
  <c r="AQ372" i="6" s="1"/>
  <c r="AN372" i="6"/>
  <c r="AM372" i="6"/>
  <c r="AL372" i="6"/>
  <c r="AK372" i="6"/>
  <c r="AJ372" i="6"/>
  <c r="AI372" i="6"/>
  <c r="AH372" i="6"/>
  <c r="AF372" i="6"/>
  <c r="AE372" i="6"/>
  <c r="AD372" i="6"/>
  <c r="AC372" i="6"/>
  <c r="Z372" i="6"/>
  <c r="Y372" i="6"/>
  <c r="X372" i="6"/>
  <c r="W372" i="6"/>
  <c r="AA372" i="6" s="1"/>
  <c r="V372" i="6"/>
  <c r="T372" i="6"/>
  <c r="S372" i="6"/>
  <c r="R372" i="6"/>
  <c r="Q372" i="6"/>
  <c r="P372" i="6"/>
  <c r="O372" i="6"/>
  <c r="N372" i="6"/>
  <c r="M372" i="6"/>
  <c r="L372" i="6"/>
  <c r="J372" i="6"/>
  <c r="I372" i="6"/>
  <c r="H372" i="6"/>
  <c r="G372" i="6"/>
  <c r="AX371" i="6"/>
  <c r="AV371" i="6"/>
  <c r="AU371" i="6"/>
  <c r="AT371" i="6"/>
  <c r="AS371" i="6"/>
  <c r="AW371" i="6" s="1"/>
  <c r="AR371" i="6"/>
  <c r="AP371" i="6"/>
  <c r="AO371" i="6"/>
  <c r="AN371" i="6"/>
  <c r="AM371" i="6"/>
  <c r="AL371" i="6"/>
  <c r="AK371" i="6"/>
  <c r="AJ371" i="6"/>
  <c r="AI371" i="6"/>
  <c r="AH371" i="6"/>
  <c r="AF371" i="6"/>
  <c r="AE371" i="6"/>
  <c r="AD371" i="6"/>
  <c r="AC371" i="6"/>
  <c r="AA371" i="6"/>
  <c r="Z371" i="6"/>
  <c r="Y371" i="6"/>
  <c r="X371" i="6"/>
  <c r="W371" i="6"/>
  <c r="V371" i="6"/>
  <c r="T371" i="6"/>
  <c r="S371" i="6"/>
  <c r="R371" i="6"/>
  <c r="U371" i="6" s="1"/>
  <c r="Q371" i="6"/>
  <c r="P371" i="6"/>
  <c r="O371" i="6"/>
  <c r="N371" i="6"/>
  <c r="M371" i="6"/>
  <c r="L371" i="6"/>
  <c r="J371" i="6"/>
  <c r="I371" i="6"/>
  <c r="H371" i="6"/>
  <c r="G371" i="6"/>
  <c r="AV370" i="6"/>
  <c r="AU370" i="6"/>
  <c r="AT370" i="6"/>
  <c r="AS370" i="6"/>
  <c r="AW370" i="6" s="1"/>
  <c r="AR370" i="6"/>
  <c r="AP370" i="6"/>
  <c r="AO370" i="6"/>
  <c r="AN370" i="6"/>
  <c r="AM370" i="6"/>
  <c r="AL370" i="6"/>
  <c r="AK370" i="6"/>
  <c r="AJ370" i="6"/>
  <c r="AI370" i="6"/>
  <c r="AH370" i="6"/>
  <c r="AF370" i="6"/>
  <c r="AE370" i="6"/>
  <c r="AD370" i="6"/>
  <c r="AC370" i="6"/>
  <c r="Z370" i="6"/>
  <c r="Y370" i="6"/>
  <c r="X370" i="6"/>
  <c r="W370" i="6"/>
  <c r="AA370" i="6" s="1"/>
  <c r="V370" i="6"/>
  <c r="T370" i="6"/>
  <c r="S370" i="6"/>
  <c r="R370" i="6"/>
  <c r="U370" i="6" s="1"/>
  <c r="Q370" i="6"/>
  <c r="P370" i="6"/>
  <c r="O370" i="6"/>
  <c r="N370" i="6"/>
  <c r="M370" i="6"/>
  <c r="L370" i="6"/>
  <c r="J370" i="6"/>
  <c r="I370" i="6"/>
  <c r="K370" i="6" s="1"/>
  <c r="H370" i="6"/>
  <c r="G370" i="6"/>
  <c r="AV369" i="6"/>
  <c r="AU369" i="6"/>
  <c r="AZ369" i="6" s="1"/>
  <c r="AT369" i="6"/>
  <c r="AY369" i="6" s="1"/>
  <c r="AS369" i="6"/>
  <c r="AR369" i="6"/>
  <c r="AP369" i="6"/>
  <c r="AO369" i="6"/>
  <c r="AN369" i="6"/>
  <c r="AQ369" i="6" s="1"/>
  <c r="AM369" i="6"/>
  <c r="AL369" i="6"/>
  <c r="AK369" i="6"/>
  <c r="AJ369" i="6"/>
  <c r="AI369" i="6"/>
  <c r="AH369" i="6"/>
  <c r="AG369" i="6"/>
  <c r="AF369" i="6"/>
  <c r="AE369" i="6"/>
  <c r="AD369" i="6"/>
  <c r="AC369" i="6"/>
  <c r="Z369" i="6"/>
  <c r="Y369" i="6"/>
  <c r="X369" i="6"/>
  <c r="W369" i="6"/>
  <c r="AA369" i="6" s="1"/>
  <c r="V369" i="6"/>
  <c r="T369" i="6"/>
  <c r="S369" i="6"/>
  <c r="U369" i="6" s="1"/>
  <c r="R369" i="6"/>
  <c r="Q369" i="6"/>
  <c r="P369" i="6"/>
  <c r="O369" i="6"/>
  <c r="N369" i="6"/>
  <c r="M369" i="6"/>
  <c r="L369" i="6"/>
  <c r="J369" i="6"/>
  <c r="I369" i="6"/>
  <c r="H369" i="6"/>
  <c r="G369" i="6"/>
  <c r="BA368" i="6"/>
  <c r="AZ368" i="6"/>
  <c r="AV368" i="6"/>
  <c r="AU368" i="6"/>
  <c r="AT368" i="6"/>
  <c r="AY368" i="6" s="1"/>
  <c r="AS368" i="6"/>
  <c r="AR368" i="6"/>
  <c r="AP368" i="6"/>
  <c r="AO368" i="6"/>
  <c r="AN368" i="6"/>
  <c r="AM368" i="6"/>
  <c r="AL368" i="6"/>
  <c r="AK368" i="6"/>
  <c r="AJ368" i="6"/>
  <c r="AI368" i="6"/>
  <c r="AH368" i="6"/>
  <c r="AF368" i="6"/>
  <c r="AE368" i="6"/>
  <c r="AD368" i="6"/>
  <c r="AC368" i="6"/>
  <c r="Z368" i="6"/>
  <c r="Y368" i="6"/>
  <c r="X368" i="6"/>
  <c r="W368" i="6"/>
  <c r="AA368" i="6" s="1"/>
  <c r="V368" i="6"/>
  <c r="T368" i="6"/>
  <c r="S368" i="6"/>
  <c r="R368" i="6"/>
  <c r="U368" i="6" s="1"/>
  <c r="Q368" i="6"/>
  <c r="P368" i="6"/>
  <c r="O368" i="6"/>
  <c r="N368" i="6"/>
  <c r="M368" i="6"/>
  <c r="L368" i="6"/>
  <c r="J368" i="6"/>
  <c r="I368" i="6"/>
  <c r="H368" i="6"/>
  <c r="G368" i="6"/>
  <c r="AV367" i="6"/>
  <c r="BA367" i="6" s="1"/>
  <c r="AU367" i="6"/>
  <c r="AT367" i="6"/>
  <c r="AS367" i="6"/>
  <c r="AR367" i="6"/>
  <c r="AP367" i="6"/>
  <c r="AO367" i="6"/>
  <c r="AN367" i="6"/>
  <c r="AM367" i="6"/>
  <c r="AL367" i="6"/>
  <c r="AK367" i="6"/>
  <c r="AJ367" i="6"/>
  <c r="AI367" i="6"/>
  <c r="AH367" i="6"/>
  <c r="AF367" i="6"/>
  <c r="AE367" i="6"/>
  <c r="AD367" i="6"/>
  <c r="AG367" i="6" s="1"/>
  <c r="AC367" i="6"/>
  <c r="Z367" i="6"/>
  <c r="Y367" i="6"/>
  <c r="AZ367" i="6" s="1"/>
  <c r="X367" i="6"/>
  <c r="W367" i="6"/>
  <c r="AA367" i="6" s="1"/>
  <c r="V367" i="6"/>
  <c r="T367" i="6"/>
  <c r="S367" i="6"/>
  <c r="R367" i="6"/>
  <c r="U367" i="6" s="1"/>
  <c r="Q367" i="6"/>
  <c r="P367" i="6"/>
  <c r="O367" i="6"/>
  <c r="N367" i="6"/>
  <c r="M367" i="6"/>
  <c r="L367" i="6"/>
  <c r="J367" i="6"/>
  <c r="I367" i="6"/>
  <c r="H367" i="6"/>
  <c r="G367" i="6"/>
  <c r="AW366" i="6"/>
  <c r="AV366" i="6"/>
  <c r="AU366" i="6"/>
  <c r="AT366" i="6"/>
  <c r="AS366" i="6"/>
  <c r="AR366" i="6"/>
  <c r="AP366" i="6"/>
  <c r="AO366" i="6"/>
  <c r="AN366" i="6"/>
  <c r="AM366" i="6"/>
  <c r="AL366" i="6"/>
  <c r="AK366" i="6"/>
  <c r="AJ366" i="6"/>
  <c r="AI366" i="6"/>
  <c r="AH366" i="6"/>
  <c r="AF366" i="6"/>
  <c r="AE366" i="6"/>
  <c r="AD366" i="6"/>
  <c r="AG366" i="6" s="1"/>
  <c r="AC366" i="6"/>
  <c r="AA366" i="6"/>
  <c r="Z366" i="6"/>
  <c r="Y366" i="6"/>
  <c r="AZ366" i="6" s="1"/>
  <c r="X366" i="6"/>
  <c r="AY366" i="6" s="1"/>
  <c r="W366" i="6"/>
  <c r="AX366" i="6" s="1"/>
  <c r="V366" i="6"/>
  <c r="T366" i="6"/>
  <c r="S366" i="6"/>
  <c r="R366" i="6"/>
  <c r="U366" i="6" s="1"/>
  <c r="Q366" i="6"/>
  <c r="P366" i="6"/>
  <c r="O366" i="6"/>
  <c r="N366" i="6"/>
  <c r="M366" i="6"/>
  <c r="L366" i="6"/>
  <c r="J366" i="6"/>
  <c r="I366" i="6"/>
  <c r="H366" i="6"/>
  <c r="K366" i="6" s="1"/>
  <c r="G366" i="6"/>
  <c r="AV365" i="6"/>
  <c r="AU365" i="6"/>
  <c r="AZ365" i="6" s="1"/>
  <c r="AT365" i="6"/>
  <c r="AY365" i="6" s="1"/>
  <c r="AS365" i="6"/>
  <c r="AW365" i="6" s="1"/>
  <c r="AR365" i="6"/>
  <c r="AP365" i="6"/>
  <c r="AO365" i="6"/>
  <c r="AN365" i="6"/>
  <c r="AQ365" i="6" s="1"/>
  <c r="AM365" i="6"/>
  <c r="AL365" i="6"/>
  <c r="AK365" i="6"/>
  <c r="AJ365" i="6"/>
  <c r="AI365" i="6"/>
  <c r="AH365" i="6"/>
  <c r="AF365" i="6"/>
  <c r="AE365" i="6"/>
  <c r="AD365" i="6"/>
  <c r="AC365" i="6"/>
  <c r="Z365" i="6"/>
  <c r="Y365" i="6"/>
  <c r="X365" i="6"/>
  <c r="W365" i="6"/>
  <c r="V365" i="6"/>
  <c r="T365" i="6"/>
  <c r="S365" i="6"/>
  <c r="R365" i="6"/>
  <c r="U365" i="6" s="1"/>
  <c r="Q365" i="6"/>
  <c r="P365" i="6"/>
  <c r="O365" i="6"/>
  <c r="N365" i="6"/>
  <c r="M365" i="6"/>
  <c r="L365" i="6"/>
  <c r="J365" i="6"/>
  <c r="I365" i="6"/>
  <c r="K365" i="6" s="1"/>
  <c r="H365" i="6"/>
  <c r="G365" i="6"/>
  <c r="AV364" i="6"/>
  <c r="BA364" i="6" s="1"/>
  <c r="AU364" i="6"/>
  <c r="AZ364" i="6" s="1"/>
  <c r="AT364" i="6"/>
  <c r="AY364" i="6" s="1"/>
  <c r="AS364" i="6"/>
  <c r="AR364" i="6"/>
  <c r="AP364" i="6"/>
  <c r="AQ364" i="6" s="1"/>
  <c r="AO364" i="6"/>
  <c r="AN364" i="6"/>
  <c r="AM364" i="6"/>
  <c r="AL364" i="6"/>
  <c r="AK364" i="6"/>
  <c r="AJ364" i="6"/>
  <c r="AI364" i="6"/>
  <c r="AH364" i="6"/>
  <c r="AF364" i="6"/>
  <c r="AE364" i="6"/>
  <c r="AD364" i="6"/>
  <c r="AG364" i="6" s="1"/>
  <c r="AC364" i="6"/>
  <c r="Z364" i="6"/>
  <c r="Y364" i="6"/>
  <c r="X364" i="6"/>
  <c r="W364" i="6"/>
  <c r="AA364" i="6" s="1"/>
  <c r="V364" i="6"/>
  <c r="T364" i="6"/>
  <c r="S364" i="6"/>
  <c r="R364" i="6"/>
  <c r="U364" i="6" s="1"/>
  <c r="Q364" i="6"/>
  <c r="P364" i="6"/>
  <c r="O364" i="6"/>
  <c r="N364" i="6"/>
  <c r="M364" i="6"/>
  <c r="L364" i="6"/>
  <c r="J364" i="6"/>
  <c r="I364" i="6"/>
  <c r="H364" i="6"/>
  <c r="K364" i="6" s="1"/>
  <c r="G364" i="6"/>
  <c r="BA363" i="6"/>
  <c r="AV363" i="6"/>
  <c r="AU363" i="6"/>
  <c r="AZ363" i="6" s="1"/>
  <c r="AT363" i="6"/>
  <c r="AY363" i="6" s="1"/>
  <c r="AS363" i="6"/>
  <c r="AR363" i="6"/>
  <c r="AP363" i="6"/>
  <c r="AO363" i="6"/>
  <c r="AN363" i="6"/>
  <c r="AM363" i="6"/>
  <c r="AL363" i="6"/>
  <c r="AK363" i="6"/>
  <c r="AJ363" i="6"/>
  <c r="AI363" i="6"/>
  <c r="AH363" i="6"/>
  <c r="AF363" i="6"/>
  <c r="AG363" i="6" s="1"/>
  <c r="AE363" i="6"/>
  <c r="AD363" i="6"/>
  <c r="AC363" i="6"/>
  <c r="Z363" i="6"/>
  <c r="Y363" i="6"/>
  <c r="X363" i="6"/>
  <c r="W363" i="6"/>
  <c r="AA363" i="6" s="1"/>
  <c r="V363" i="6"/>
  <c r="T363" i="6"/>
  <c r="S363" i="6"/>
  <c r="U363" i="6" s="1"/>
  <c r="R363" i="6"/>
  <c r="Q363" i="6"/>
  <c r="P363" i="6"/>
  <c r="O363" i="6"/>
  <c r="N363" i="6"/>
  <c r="M363" i="6"/>
  <c r="L363" i="6"/>
  <c r="J363" i="6"/>
  <c r="I363" i="6"/>
  <c r="H363" i="6"/>
  <c r="K363" i="6" s="1"/>
  <c r="G363" i="6"/>
  <c r="AW362" i="6"/>
  <c r="AV362" i="6"/>
  <c r="BA362" i="6" s="1"/>
  <c r="AU362" i="6"/>
  <c r="AZ362" i="6" s="1"/>
  <c r="AT362" i="6"/>
  <c r="AS362" i="6"/>
  <c r="AR362" i="6"/>
  <c r="AP362" i="6"/>
  <c r="AO362" i="6"/>
  <c r="AN362" i="6"/>
  <c r="AM362" i="6"/>
  <c r="AL362" i="6"/>
  <c r="AK362" i="6"/>
  <c r="AJ362" i="6"/>
  <c r="AI362" i="6"/>
  <c r="AH362" i="6"/>
  <c r="AF362" i="6"/>
  <c r="AE362" i="6"/>
  <c r="AD362" i="6"/>
  <c r="AG362" i="6" s="1"/>
  <c r="AC362" i="6"/>
  <c r="Z362" i="6"/>
  <c r="Y362" i="6"/>
  <c r="X362" i="6"/>
  <c r="W362" i="6"/>
  <c r="AA362" i="6" s="1"/>
  <c r="V362" i="6"/>
  <c r="U362" i="6"/>
  <c r="T362" i="6"/>
  <c r="S362" i="6"/>
  <c r="R362" i="6"/>
  <c r="Q362" i="6"/>
  <c r="P362" i="6"/>
  <c r="O362" i="6"/>
  <c r="N362" i="6"/>
  <c r="M362" i="6"/>
  <c r="L362" i="6"/>
  <c r="J362" i="6"/>
  <c r="I362" i="6"/>
  <c r="H362" i="6"/>
  <c r="G362" i="6"/>
  <c r="AV361" i="6"/>
  <c r="AU361" i="6"/>
  <c r="AZ361" i="6" s="1"/>
  <c r="AT361" i="6"/>
  <c r="AS361" i="6"/>
  <c r="AR361" i="6"/>
  <c r="AP361" i="6"/>
  <c r="AO361" i="6"/>
  <c r="AN361" i="6"/>
  <c r="AM361" i="6"/>
  <c r="AL361" i="6"/>
  <c r="AK361" i="6"/>
  <c r="AJ361" i="6"/>
  <c r="AI361" i="6"/>
  <c r="AH361" i="6"/>
  <c r="AF361" i="6"/>
  <c r="AE361" i="6"/>
  <c r="AD361" i="6"/>
  <c r="AC361" i="6"/>
  <c r="Z361" i="6"/>
  <c r="Y361" i="6"/>
  <c r="X361" i="6"/>
  <c r="AY361" i="6" s="1"/>
  <c r="W361" i="6"/>
  <c r="AA361" i="6" s="1"/>
  <c r="V361" i="6"/>
  <c r="T361" i="6"/>
  <c r="S361" i="6"/>
  <c r="R361" i="6"/>
  <c r="U361" i="6" s="1"/>
  <c r="Q361" i="6"/>
  <c r="P361" i="6"/>
  <c r="O361" i="6"/>
  <c r="N361" i="6"/>
  <c r="M361" i="6"/>
  <c r="L361" i="6"/>
  <c r="J361" i="6"/>
  <c r="I361" i="6"/>
  <c r="H361" i="6"/>
  <c r="G361" i="6"/>
  <c r="AV360" i="6"/>
  <c r="AU360" i="6"/>
  <c r="AT360" i="6"/>
  <c r="AS360" i="6"/>
  <c r="AR360" i="6"/>
  <c r="AP360" i="6"/>
  <c r="AO360" i="6"/>
  <c r="AN360" i="6"/>
  <c r="AM360" i="6"/>
  <c r="AL360" i="6"/>
  <c r="AK360" i="6"/>
  <c r="AJ360" i="6"/>
  <c r="AI360" i="6"/>
  <c r="AH360" i="6"/>
  <c r="AF360" i="6"/>
  <c r="AE360" i="6"/>
  <c r="AD360" i="6"/>
  <c r="AG360" i="6" s="1"/>
  <c r="AC360" i="6"/>
  <c r="AA360" i="6"/>
  <c r="Z360" i="6"/>
  <c r="Y360" i="6"/>
  <c r="X360" i="6"/>
  <c r="W360" i="6"/>
  <c r="V360" i="6"/>
  <c r="T360" i="6"/>
  <c r="S360" i="6"/>
  <c r="R360" i="6"/>
  <c r="U360" i="6" s="1"/>
  <c r="Q360" i="6"/>
  <c r="P360" i="6"/>
  <c r="O360" i="6"/>
  <c r="N360" i="6"/>
  <c r="M360" i="6"/>
  <c r="L360" i="6"/>
  <c r="J360" i="6"/>
  <c r="I360" i="6"/>
  <c r="H360" i="6"/>
  <c r="G360" i="6"/>
  <c r="AV359" i="6"/>
  <c r="AU359" i="6"/>
  <c r="AT359" i="6"/>
  <c r="AS359" i="6"/>
  <c r="AW359" i="6" s="1"/>
  <c r="AR359" i="6"/>
  <c r="AQ359" i="6"/>
  <c r="AP359" i="6"/>
  <c r="AO359" i="6"/>
  <c r="AN359" i="6"/>
  <c r="AM359" i="6"/>
  <c r="AL359" i="6"/>
  <c r="AK359" i="6"/>
  <c r="AJ359" i="6"/>
  <c r="AI359" i="6"/>
  <c r="AH359" i="6"/>
  <c r="AF359" i="6"/>
  <c r="AE359" i="6"/>
  <c r="AD359" i="6"/>
  <c r="AG359" i="6" s="1"/>
  <c r="AC359" i="6"/>
  <c r="AA359" i="6"/>
  <c r="Z359" i="6"/>
  <c r="Y359" i="6"/>
  <c r="AZ359" i="6" s="1"/>
  <c r="X359" i="6"/>
  <c r="AY359" i="6" s="1"/>
  <c r="W359" i="6"/>
  <c r="AX359" i="6" s="1"/>
  <c r="V359" i="6"/>
  <c r="T359" i="6"/>
  <c r="S359" i="6"/>
  <c r="R359" i="6"/>
  <c r="Q359" i="6"/>
  <c r="P359" i="6"/>
  <c r="O359" i="6"/>
  <c r="N359" i="6"/>
  <c r="M359" i="6"/>
  <c r="L359" i="6"/>
  <c r="J359" i="6"/>
  <c r="I359" i="6"/>
  <c r="H359" i="6"/>
  <c r="G359" i="6"/>
  <c r="AV358" i="6"/>
  <c r="AU358" i="6"/>
  <c r="AT358" i="6"/>
  <c r="AY358" i="6" s="1"/>
  <c r="AS358" i="6"/>
  <c r="AW358" i="6" s="1"/>
  <c r="AR358" i="6"/>
  <c r="AP358" i="6"/>
  <c r="AO358" i="6"/>
  <c r="AN358" i="6"/>
  <c r="AM358" i="6"/>
  <c r="AL358" i="6"/>
  <c r="AK358" i="6"/>
  <c r="AJ358" i="6"/>
  <c r="AI358" i="6"/>
  <c r="AH358" i="6"/>
  <c r="AF358" i="6"/>
  <c r="AE358" i="6"/>
  <c r="AD358" i="6"/>
  <c r="AC358" i="6"/>
  <c r="Z358" i="6"/>
  <c r="BA358" i="6" s="1"/>
  <c r="Y358" i="6"/>
  <c r="AZ358" i="6" s="1"/>
  <c r="X358" i="6"/>
  <c r="W358" i="6"/>
  <c r="AA358" i="6" s="1"/>
  <c r="V358" i="6"/>
  <c r="U358" i="6"/>
  <c r="T358" i="6"/>
  <c r="S358" i="6"/>
  <c r="R358" i="6"/>
  <c r="Q358" i="6"/>
  <c r="P358" i="6"/>
  <c r="O358" i="6"/>
  <c r="N358" i="6"/>
  <c r="M358" i="6"/>
  <c r="L358" i="6"/>
  <c r="J358" i="6"/>
  <c r="I358" i="6"/>
  <c r="H358" i="6"/>
  <c r="K358" i="6" s="1"/>
  <c r="G358" i="6"/>
  <c r="AV357" i="6"/>
  <c r="BA357" i="6" s="1"/>
  <c r="AU357" i="6"/>
  <c r="AT357" i="6"/>
  <c r="AY357" i="6" s="1"/>
  <c r="AS357" i="6"/>
  <c r="AW357" i="6" s="1"/>
  <c r="AR357" i="6"/>
  <c r="AP357" i="6"/>
  <c r="AO357" i="6"/>
  <c r="AN357" i="6"/>
  <c r="AM357" i="6"/>
  <c r="AL357" i="6"/>
  <c r="AK357" i="6"/>
  <c r="AJ357" i="6"/>
  <c r="AI357" i="6"/>
  <c r="AH357" i="6"/>
  <c r="AG357" i="6"/>
  <c r="AF357" i="6"/>
  <c r="AE357" i="6"/>
  <c r="AD357" i="6"/>
  <c r="AC357" i="6"/>
  <c r="Z357" i="6"/>
  <c r="Y357" i="6"/>
  <c r="X357" i="6"/>
  <c r="W357" i="6"/>
  <c r="V357" i="6"/>
  <c r="T357" i="6"/>
  <c r="S357" i="6"/>
  <c r="R357" i="6"/>
  <c r="Q357" i="6"/>
  <c r="P357" i="6"/>
  <c r="O357" i="6"/>
  <c r="N357" i="6"/>
  <c r="M357" i="6"/>
  <c r="L357" i="6"/>
  <c r="J357" i="6"/>
  <c r="I357" i="6"/>
  <c r="H357" i="6"/>
  <c r="G357" i="6"/>
  <c r="AV356" i="6"/>
  <c r="AU356" i="6"/>
  <c r="AZ356" i="6" s="1"/>
  <c r="AT356" i="6"/>
  <c r="AS356" i="6"/>
  <c r="AR356" i="6"/>
  <c r="AP356" i="6"/>
  <c r="AO356" i="6"/>
  <c r="AN356" i="6"/>
  <c r="AM356" i="6"/>
  <c r="AL356" i="6"/>
  <c r="AK356" i="6"/>
  <c r="AJ356" i="6"/>
  <c r="AI356" i="6"/>
  <c r="AH356" i="6"/>
  <c r="AF356" i="6"/>
  <c r="AE356" i="6"/>
  <c r="AG356" i="6" s="1"/>
  <c r="AD356" i="6"/>
  <c r="AC356" i="6"/>
  <c r="Z356" i="6"/>
  <c r="Y356" i="6"/>
  <c r="X356" i="6"/>
  <c r="W356" i="6"/>
  <c r="AA356" i="6" s="1"/>
  <c r="V356" i="6"/>
  <c r="T356" i="6"/>
  <c r="S356" i="6"/>
  <c r="R356" i="6"/>
  <c r="Q356" i="6"/>
  <c r="P356" i="6"/>
  <c r="O356" i="6"/>
  <c r="N356" i="6"/>
  <c r="M356" i="6"/>
  <c r="L356" i="6"/>
  <c r="J356" i="6"/>
  <c r="I356" i="6"/>
  <c r="H356" i="6"/>
  <c r="G356" i="6"/>
  <c r="AV355" i="6"/>
  <c r="AU355" i="6"/>
  <c r="AT355" i="6"/>
  <c r="AS355" i="6"/>
  <c r="AW355" i="6" s="1"/>
  <c r="AR355" i="6"/>
  <c r="AP355" i="6"/>
  <c r="AO355" i="6"/>
  <c r="AN355" i="6"/>
  <c r="AM355" i="6"/>
  <c r="AL355" i="6"/>
  <c r="AK355" i="6"/>
  <c r="AJ355" i="6"/>
  <c r="AI355" i="6"/>
  <c r="AH355" i="6"/>
  <c r="AF355" i="6"/>
  <c r="AE355" i="6"/>
  <c r="AD355" i="6"/>
  <c r="AC355" i="6"/>
  <c r="AA355" i="6"/>
  <c r="Z355" i="6"/>
  <c r="BA355" i="6" s="1"/>
  <c r="Y355" i="6"/>
  <c r="X355" i="6"/>
  <c r="W355" i="6"/>
  <c r="V355" i="6"/>
  <c r="T355" i="6"/>
  <c r="S355" i="6"/>
  <c r="R355" i="6"/>
  <c r="Q355" i="6"/>
  <c r="P355" i="6"/>
  <c r="O355" i="6"/>
  <c r="N355" i="6"/>
  <c r="M355" i="6"/>
  <c r="L355" i="6"/>
  <c r="J355" i="6"/>
  <c r="I355" i="6"/>
  <c r="H355" i="6"/>
  <c r="G355" i="6"/>
  <c r="AV354" i="6"/>
  <c r="AU354" i="6"/>
  <c r="AT354" i="6"/>
  <c r="AS354" i="6"/>
  <c r="AW354" i="6" s="1"/>
  <c r="AR354" i="6"/>
  <c r="AP354" i="6"/>
  <c r="AO354" i="6"/>
  <c r="AN354" i="6"/>
  <c r="AM354" i="6"/>
  <c r="AL354" i="6"/>
  <c r="AK354" i="6"/>
  <c r="AJ354" i="6"/>
  <c r="AI354" i="6"/>
  <c r="AH354" i="6"/>
  <c r="AF354" i="6"/>
  <c r="AE354" i="6"/>
  <c r="AD354" i="6"/>
  <c r="AC354" i="6"/>
  <c r="AA354" i="6"/>
  <c r="Z354" i="6"/>
  <c r="BA354" i="6" s="1"/>
  <c r="Y354" i="6"/>
  <c r="X354" i="6"/>
  <c r="W354" i="6"/>
  <c r="AX354" i="6" s="1"/>
  <c r="V354" i="6"/>
  <c r="T354" i="6"/>
  <c r="S354" i="6"/>
  <c r="R354" i="6"/>
  <c r="U354" i="6" s="1"/>
  <c r="Q354" i="6"/>
  <c r="P354" i="6"/>
  <c r="O354" i="6"/>
  <c r="N354" i="6"/>
  <c r="M354" i="6"/>
  <c r="L354" i="6"/>
  <c r="J354" i="6"/>
  <c r="I354" i="6"/>
  <c r="H354" i="6"/>
  <c r="G354" i="6"/>
  <c r="AY353" i="6"/>
  <c r="AV353" i="6"/>
  <c r="AU353" i="6"/>
  <c r="AT353" i="6"/>
  <c r="AS353" i="6"/>
  <c r="AW353" i="6" s="1"/>
  <c r="AR353" i="6"/>
  <c r="AP353" i="6"/>
  <c r="AO353" i="6"/>
  <c r="AN353" i="6"/>
  <c r="AM353" i="6"/>
  <c r="AL353" i="6"/>
  <c r="AK353" i="6"/>
  <c r="AJ353" i="6"/>
  <c r="AI353" i="6"/>
  <c r="AH353" i="6"/>
  <c r="AF353" i="6"/>
  <c r="AE353" i="6"/>
  <c r="AD353" i="6"/>
  <c r="AC353" i="6"/>
  <c r="Z353" i="6"/>
  <c r="Y353" i="6"/>
  <c r="X353" i="6"/>
  <c r="W353" i="6"/>
  <c r="AA353" i="6" s="1"/>
  <c r="V353" i="6"/>
  <c r="T353" i="6"/>
  <c r="S353" i="6"/>
  <c r="R353" i="6"/>
  <c r="Q353" i="6"/>
  <c r="P353" i="6"/>
  <c r="O353" i="6"/>
  <c r="N353" i="6"/>
  <c r="M353" i="6"/>
  <c r="L353" i="6"/>
  <c r="J353" i="6"/>
  <c r="I353" i="6"/>
  <c r="H353" i="6"/>
  <c r="K353" i="6" s="1"/>
  <c r="G353" i="6"/>
  <c r="AZ352" i="6"/>
  <c r="AV352" i="6"/>
  <c r="BA352" i="6" s="1"/>
  <c r="AU352" i="6"/>
  <c r="AT352" i="6"/>
  <c r="AY352" i="6" s="1"/>
  <c r="AS352" i="6"/>
  <c r="AR352" i="6"/>
  <c r="AP352" i="6"/>
  <c r="AO352" i="6"/>
  <c r="AN352" i="6"/>
  <c r="AM352" i="6"/>
  <c r="AL352" i="6"/>
  <c r="AK352" i="6"/>
  <c r="AJ352" i="6"/>
  <c r="AI352" i="6"/>
  <c r="AH352" i="6"/>
  <c r="AF352" i="6"/>
  <c r="AE352" i="6"/>
  <c r="AD352" i="6"/>
  <c r="AC352" i="6"/>
  <c r="Z352" i="6"/>
  <c r="Y352" i="6"/>
  <c r="X352" i="6"/>
  <c r="W352" i="6"/>
  <c r="AA352" i="6" s="1"/>
  <c r="V352" i="6"/>
  <c r="T352" i="6"/>
  <c r="S352" i="6"/>
  <c r="U352" i="6" s="1"/>
  <c r="R352" i="6"/>
  <c r="Q352" i="6"/>
  <c r="P352" i="6"/>
  <c r="O352" i="6"/>
  <c r="N352" i="6"/>
  <c r="M352" i="6"/>
  <c r="L352" i="6"/>
  <c r="J352" i="6"/>
  <c r="I352" i="6"/>
  <c r="H352" i="6"/>
  <c r="K352" i="6" s="1"/>
  <c r="G352" i="6"/>
  <c r="AY351" i="6"/>
  <c r="AV351" i="6"/>
  <c r="AU351" i="6"/>
  <c r="AT351" i="6"/>
  <c r="AS351" i="6"/>
  <c r="AW351" i="6" s="1"/>
  <c r="AR351" i="6"/>
  <c r="AP351" i="6"/>
  <c r="AO351" i="6"/>
  <c r="AN351" i="6"/>
  <c r="AQ351" i="6" s="1"/>
  <c r="AM351" i="6"/>
  <c r="AL351" i="6"/>
  <c r="AK351" i="6"/>
  <c r="AJ351" i="6"/>
  <c r="AI351" i="6"/>
  <c r="AH351" i="6"/>
  <c r="AF351" i="6"/>
  <c r="AE351" i="6"/>
  <c r="AD351" i="6"/>
  <c r="AC351" i="6"/>
  <c r="Z351" i="6"/>
  <c r="BA351" i="6" s="1"/>
  <c r="Y351" i="6"/>
  <c r="AZ351" i="6" s="1"/>
  <c r="X351" i="6"/>
  <c r="W351" i="6"/>
  <c r="V351" i="6"/>
  <c r="T351" i="6"/>
  <c r="S351" i="6"/>
  <c r="R351" i="6"/>
  <c r="Q351" i="6"/>
  <c r="P351" i="6"/>
  <c r="O351" i="6"/>
  <c r="N351" i="6"/>
  <c r="M351" i="6"/>
  <c r="L351" i="6"/>
  <c r="J351" i="6"/>
  <c r="I351" i="6"/>
  <c r="H351" i="6"/>
  <c r="G351" i="6"/>
  <c r="AV350" i="6"/>
  <c r="AU350" i="6"/>
  <c r="AT350" i="6"/>
  <c r="AS350" i="6"/>
  <c r="AW350" i="6" s="1"/>
  <c r="AR350" i="6"/>
  <c r="AP350" i="6"/>
  <c r="AO350" i="6"/>
  <c r="AN350" i="6"/>
  <c r="AM350" i="6"/>
  <c r="AL350" i="6"/>
  <c r="AK350" i="6"/>
  <c r="AJ350" i="6"/>
  <c r="AI350" i="6"/>
  <c r="AH350" i="6"/>
  <c r="AF350" i="6"/>
  <c r="AE350" i="6"/>
  <c r="AD350" i="6"/>
  <c r="AG350" i="6" s="1"/>
  <c r="AC350" i="6"/>
  <c r="Z350" i="6"/>
  <c r="Y350" i="6"/>
  <c r="AZ350" i="6" s="1"/>
  <c r="X350" i="6"/>
  <c r="AY350" i="6" s="1"/>
  <c r="W350" i="6"/>
  <c r="AA350" i="6" s="1"/>
  <c r="V350" i="6"/>
  <c r="T350" i="6"/>
  <c r="S350" i="6"/>
  <c r="R350" i="6"/>
  <c r="U350" i="6" s="1"/>
  <c r="Q350" i="6"/>
  <c r="P350" i="6"/>
  <c r="O350" i="6"/>
  <c r="N350" i="6"/>
  <c r="M350" i="6"/>
  <c r="L350" i="6"/>
  <c r="J350" i="6"/>
  <c r="K350" i="6" s="1"/>
  <c r="I350" i="6"/>
  <c r="H350" i="6"/>
  <c r="G350" i="6"/>
  <c r="AV349" i="6"/>
  <c r="AU349" i="6"/>
  <c r="AT349" i="6"/>
  <c r="AY349" i="6" s="1"/>
  <c r="AS349" i="6"/>
  <c r="AR349" i="6"/>
  <c r="AP349" i="6"/>
  <c r="AO349" i="6"/>
  <c r="AN349" i="6"/>
  <c r="AM349" i="6"/>
  <c r="AL349" i="6"/>
  <c r="AK349" i="6"/>
  <c r="AJ349" i="6"/>
  <c r="AI349" i="6"/>
  <c r="AH349" i="6"/>
  <c r="AG349" i="6"/>
  <c r="AF349" i="6"/>
  <c r="AE349" i="6"/>
  <c r="AD349" i="6"/>
  <c r="AC349" i="6"/>
  <c r="Z349" i="6"/>
  <c r="Y349" i="6"/>
  <c r="X349" i="6"/>
  <c r="W349" i="6"/>
  <c r="AA349" i="6" s="1"/>
  <c r="V349" i="6"/>
  <c r="T349" i="6"/>
  <c r="S349" i="6"/>
  <c r="R349" i="6"/>
  <c r="Q349" i="6"/>
  <c r="P349" i="6"/>
  <c r="O349" i="6"/>
  <c r="N349" i="6"/>
  <c r="M349" i="6"/>
  <c r="L349" i="6"/>
  <c r="J349" i="6"/>
  <c r="I349" i="6"/>
  <c r="H349" i="6"/>
  <c r="G349" i="6"/>
  <c r="AV348" i="6"/>
  <c r="AU348" i="6"/>
  <c r="AZ348" i="6" s="1"/>
  <c r="AT348" i="6"/>
  <c r="AS348" i="6"/>
  <c r="AR348" i="6"/>
  <c r="AP348" i="6"/>
  <c r="AO348" i="6"/>
  <c r="AQ348" i="6" s="1"/>
  <c r="AN348" i="6"/>
  <c r="AM348" i="6"/>
  <c r="AL348" i="6"/>
  <c r="AK348" i="6"/>
  <c r="AJ348" i="6"/>
  <c r="AI348" i="6"/>
  <c r="AH348" i="6"/>
  <c r="AF348" i="6"/>
  <c r="AE348" i="6"/>
  <c r="AD348" i="6"/>
  <c r="AC348" i="6"/>
  <c r="AA348" i="6"/>
  <c r="Z348" i="6"/>
  <c r="Y348" i="6"/>
  <c r="X348" i="6"/>
  <c r="W348" i="6"/>
  <c r="V348" i="6"/>
  <c r="T348" i="6"/>
  <c r="S348" i="6"/>
  <c r="R348" i="6"/>
  <c r="Q348" i="6"/>
  <c r="P348" i="6"/>
  <c r="O348" i="6"/>
  <c r="N348" i="6"/>
  <c r="M348" i="6"/>
  <c r="L348" i="6"/>
  <c r="J348" i="6"/>
  <c r="I348" i="6"/>
  <c r="H348" i="6"/>
  <c r="G348" i="6"/>
  <c r="BA347" i="6"/>
  <c r="AV347" i="6"/>
  <c r="AU347" i="6"/>
  <c r="AT347" i="6"/>
  <c r="AY347" i="6" s="1"/>
  <c r="AS347" i="6"/>
  <c r="AW347" i="6" s="1"/>
  <c r="AR347" i="6"/>
  <c r="AP347" i="6"/>
  <c r="AO347" i="6"/>
  <c r="AN347" i="6"/>
  <c r="AM347" i="6"/>
  <c r="AL347" i="6"/>
  <c r="AK347" i="6"/>
  <c r="AJ347" i="6"/>
  <c r="AI347" i="6"/>
  <c r="AH347" i="6"/>
  <c r="AF347" i="6"/>
  <c r="AE347" i="6"/>
  <c r="AD347" i="6"/>
  <c r="AC347" i="6"/>
  <c r="AA347" i="6"/>
  <c r="Z347" i="6"/>
  <c r="Y347" i="6"/>
  <c r="AZ347" i="6" s="1"/>
  <c r="X347" i="6"/>
  <c r="W347" i="6"/>
  <c r="AX347" i="6" s="1"/>
  <c r="V347" i="6"/>
  <c r="T347" i="6"/>
  <c r="S347" i="6"/>
  <c r="R347" i="6"/>
  <c r="U347" i="6" s="1"/>
  <c r="Q347" i="6"/>
  <c r="P347" i="6"/>
  <c r="O347" i="6"/>
  <c r="N347" i="6"/>
  <c r="M347" i="6"/>
  <c r="L347" i="6"/>
  <c r="J347" i="6"/>
  <c r="I347" i="6"/>
  <c r="H347" i="6"/>
  <c r="K347" i="6" s="1"/>
  <c r="G347" i="6"/>
  <c r="AW346" i="6"/>
  <c r="AV346" i="6"/>
  <c r="AU346" i="6"/>
  <c r="AZ346" i="6" s="1"/>
  <c r="AT346" i="6"/>
  <c r="AS346" i="6"/>
  <c r="AR346" i="6"/>
  <c r="AP346" i="6"/>
  <c r="AO346" i="6"/>
  <c r="AN346" i="6"/>
  <c r="AM346" i="6"/>
  <c r="AL346" i="6"/>
  <c r="AK346" i="6"/>
  <c r="AJ346" i="6"/>
  <c r="AI346" i="6"/>
  <c r="AH346" i="6"/>
  <c r="AF346" i="6"/>
  <c r="AE346" i="6"/>
  <c r="AD346" i="6"/>
  <c r="AC346" i="6"/>
  <c r="Z346" i="6"/>
  <c r="BA346" i="6" s="1"/>
  <c r="Y346" i="6"/>
  <c r="X346" i="6"/>
  <c r="W346" i="6"/>
  <c r="AA346" i="6" s="1"/>
  <c r="V346" i="6"/>
  <c r="T346" i="6"/>
  <c r="S346" i="6"/>
  <c r="R346" i="6"/>
  <c r="U346" i="6" s="1"/>
  <c r="Q346" i="6"/>
  <c r="P346" i="6"/>
  <c r="O346" i="6"/>
  <c r="N346" i="6"/>
  <c r="M346" i="6"/>
  <c r="L346" i="6"/>
  <c r="J346" i="6"/>
  <c r="I346" i="6"/>
  <c r="H346" i="6"/>
  <c r="K346" i="6" s="1"/>
  <c r="G346" i="6"/>
  <c r="AV345" i="6"/>
  <c r="AU345" i="6"/>
  <c r="AT345" i="6"/>
  <c r="AS345" i="6"/>
  <c r="AR345" i="6"/>
  <c r="AP345" i="6"/>
  <c r="AO345" i="6"/>
  <c r="AN345" i="6"/>
  <c r="AQ345" i="6" s="1"/>
  <c r="AM345" i="6"/>
  <c r="AL345" i="6"/>
  <c r="AK345" i="6"/>
  <c r="AJ345" i="6"/>
  <c r="AI345" i="6"/>
  <c r="AH345" i="6"/>
  <c r="AF345" i="6"/>
  <c r="AE345" i="6"/>
  <c r="AD345" i="6"/>
  <c r="AC345" i="6"/>
  <c r="Z345" i="6"/>
  <c r="Y345" i="6"/>
  <c r="X345" i="6"/>
  <c r="W345" i="6"/>
  <c r="AA345" i="6" s="1"/>
  <c r="V345" i="6"/>
  <c r="T345" i="6"/>
  <c r="S345" i="6"/>
  <c r="U345" i="6" s="1"/>
  <c r="R345" i="6"/>
  <c r="Q345" i="6"/>
  <c r="P345" i="6"/>
  <c r="O345" i="6"/>
  <c r="N345" i="6"/>
  <c r="M345" i="6"/>
  <c r="L345" i="6"/>
  <c r="J345" i="6"/>
  <c r="I345" i="6"/>
  <c r="K345" i="6" s="1"/>
  <c r="H345" i="6"/>
  <c r="G345" i="6"/>
  <c r="AV344" i="6"/>
  <c r="AU344" i="6"/>
  <c r="AT344" i="6"/>
  <c r="AS344" i="6"/>
  <c r="AR344" i="6"/>
  <c r="AP344" i="6"/>
  <c r="AO344" i="6"/>
  <c r="AN344" i="6"/>
  <c r="AQ344" i="6" s="1"/>
  <c r="AM344" i="6"/>
  <c r="AL344" i="6"/>
  <c r="AK344" i="6"/>
  <c r="AJ344" i="6"/>
  <c r="AI344" i="6"/>
  <c r="AH344" i="6"/>
  <c r="AF344" i="6"/>
  <c r="AE344" i="6"/>
  <c r="AD344" i="6"/>
  <c r="AC344" i="6"/>
  <c r="Z344" i="6"/>
  <c r="Y344" i="6"/>
  <c r="X344" i="6"/>
  <c r="W344" i="6"/>
  <c r="AA344" i="6" s="1"/>
  <c r="V344" i="6"/>
  <c r="T344" i="6"/>
  <c r="S344" i="6"/>
  <c r="R344" i="6"/>
  <c r="Q344" i="6"/>
  <c r="P344" i="6"/>
  <c r="O344" i="6"/>
  <c r="N344" i="6"/>
  <c r="M344" i="6"/>
  <c r="L344" i="6"/>
  <c r="J344" i="6"/>
  <c r="I344" i="6"/>
  <c r="H344" i="6"/>
  <c r="K344" i="6" s="1"/>
  <c r="G344" i="6"/>
  <c r="AZ343" i="6"/>
  <c r="AV343" i="6"/>
  <c r="AU343" i="6"/>
  <c r="AT343" i="6"/>
  <c r="AS343" i="6"/>
  <c r="AR343" i="6"/>
  <c r="AP343" i="6"/>
  <c r="AO343" i="6"/>
  <c r="AN343" i="6"/>
  <c r="AM343" i="6"/>
  <c r="AL343" i="6"/>
  <c r="AK343" i="6"/>
  <c r="AJ343" i="6"/>
  <c r="AI343" i="6"/>
  <c r="AH343" i="6"/>
  <c r="AF343" i="6"/>
  <c r="AG343" i="6" s="1"/>
  <c r="AE343" i="6"/>
  <c r="AD343" i="6"/>
  <c r="AC343" i="6"/>
  <c r="AA343" i="6"/>
  <c r="Z343" i="6"/>
  <c r="Y343" i="6"/>
  <c r="X343" i="6"/>
  <c r="W343" i="6"/>
  <c r="V343" i="6"/>
  <c r="T343" i="6"/>
  <c r="S343" i="6"/>
  <c r="R343" i="6"/>
  <c r="Q343" i="6"/>
  <c r="P343" i="6"/>
  <c r="O343" i="6"/>
  <c r="N343" i="6"/>
  <c r="M343" i="6"/>
  <c r="L343" i="6"/>
  <c r="J343" i="6"/>
  <c r="I343" i="6"/>
  <c r="H343" i="6"/>
  <c r="G343" i="6"/>
  <c r="AV342" i="6"/>
  <c r="BA342" i="6" s="1"/>
  <c r="AU342" i="6"/>
  <c r="AT342" i="6"/>
  <c r="AS342" i="6"/>
  <c r="AW342" i="6" s="1"/>
  <c r="AR342" i="6"/>
  <c r="AQ342" i="6"/>
  <c r="AP342" i="6"/>
  <c r="AO342" i="6"/>
  <c r="AN342" i="6"/>
  <c r="AM342" i="6"/>
  <c r="AL342" i="6"/>
  <c r="AK342" i="6"/>
  <c r="AJ342" i="6"/>
  <c r="AI342" i="6"/>
  <c r="AH342" i="6"/>
  <c r="AF342" i="6"/>
  <c r="AE342" i="6"/>
  <c r="AD342" i="6"/>
  <c r="AC342" i="6"/>
  <c r="Z342" i="6"/>
  <c r="Y342" i="6"/>
  <c r="X342" i="6"/>
  <c r="W342" i="6"/>
  <c r="AA342" i="6" s="1"/>
  <c r="V342" i="6"/>
  <c r="T342" i="6"/>
  <c r="U342" i="6" s="1"/>
  <c r="S342" i="6"/>
  <c r="R342" i="6"/>
  <c r="Q342" i="6"/>
  <c r="P342" i="6"/>
  <c r="O342" i="6"/>
  <c r="N342" i="6"/>
  <c r="M342" i="6"/>
  <c r="L342" i="6"/>
  <c r="J342" i="6"/>
  <c r="I342" i="6"/>
  <c r="H342" i="6"/>
  <c r="G342" i="6"/>
  <c r="AV341" i="6"/>
  <c r="AU341" i="6"/>
  <c r="AZ341" i="6" s="1"/>
  <c r="AT341" i="6"/>
  <c r="AS341" i="6"/>
  <c r="AR341" i="6"/>
  <c r="AP341" i="6"/>
  <c r="AO341" i="6"/>
  <c r="AN341" i="6"/>
  <c r="AM341" i="6"/>
  <c r="AL341" i="6"/>
  <c r="AK341" i="6"/>
  <c r="AJ341" i="6"/>
  <c r="AI341" i="6"/>
  <c r="AH341" i="6"/>
  <c r="AF341" i="6"/>
  <c r="AG341" i="6" s="1"/>
  <c r="AE341" i="6"/>
  <c r="AD341" i="6"/>
  <c r="AC341" i="6"/>
  <c r="Z341" i="6"/>
  <c r="Y341" i="6"/>
  <c r="X341" i="6"/>
  <c r="W341" i="6"/>
  <c r="AA341" i="6" s="1"/>
  <c r="V341" i="6"/>
  <c r="T341" i="6"/>
  <c r="S341" i="6"/>
  <c r="R341" i="6"/>
  <c r="Q341" i="6"/>
  <c r="P341" i="6"/>
  <c r="O341" i="6"/>
  <c r="N341" i="6"/>
  <c r="M341" i="6"/>
  <c r="L341" i="6"/>
  <c r="J341" i="6"/>
  <c r="I341" i="6"/>
  <c r="H341" i="6"/>
  <c r="G341" i="6"/>
  <c r="AV340" i="6"/>
  <c r="BA340" i="6" s="1"/>
  <c r="AU340" i="6"/>
  <c r="AT340" i="6"/>
  <c r="AY340" i="6" s="1"/>
  <c r="AS340" i="6"/>
  <c r="AX340" i="6" s="1"/>
  <c r="AR340" i="6"/>
  <c r="AP340" i="6"/>
  <c r="AO340" i="6"/>
  <c r="AN340" i="6"/>
  <c r="AM340" i="6"/>
  <c r="AL340" i="6"/>
  <c r="AK340" i="6"/>
  <c r="AJ340" i="6"/>
  <c r="AI340" i="6"/>
  <c r="AH340" i="6"/>
  <c r="AF340" i="6"/>
  <c r="AE340" i="6"/>
  <c r="AD340" i="6"/>
  <c r="AC340" i="6"/>
  <c r="AA340" i="6"/>
  <c r="Z340" i="6"/>
  <c r="Y340" i="6"/>
  <c r="X340" i="6"/>
  <c r="W340" i="6"/>
  <c r="V340" i="6"/>
  <c r="T340" i="6"/>
  <c r="S340" i="6"/>
  <c r="R340" i="6"/>
  <c r="Q340" i="6"/>
  <c r="P340" i="6"/>
  <c r="O340" i="6"/>
  <c r="N340" i="6"/>
  <c r="M340" i="6"/>
  <c r="L340" i="6"/>
  <c r="J340" i="6"/>
  <c r="I340" i="6"/>
  <c r="H340" i="6"/>
  <c r="K340" i="6" s="1"/>
  <c r="G340" i="6"/>
  <c r="AV339" i="6"/>
  <c r="AU339" i="6"/>
  <c r="AT339" i="6"/>
  <c r="AS339" i="6"/>
  <c r="AW339" i="6" s="1"/>
  <c r="AR339" i="6"/>
  <c r="AP339" i="6"/>
  <c r="AO339" i="6"/>
  <c r="AN339" i="6"/>
  <c r="AM339" i="6"/>
  <c r="AL339" i="6"/>
  <c r="AK339" i="6"/>
  <c r="AJ339" i="6"/>
  <c r="AI339" i="6"/>
  <c r="AH339" i="6"/>
  <c r="AF339" i="6"/>
  <c r="AE339" i="6"/>
  <c r="AD339" i="6"/>
  <c r="AC339" i="6"/>
  <c r="Z339" i="6"/>
  <c r="BA339" i="6" s="1"/>
  <c r="Y339" i="6"/>
  <c r="AZ339" i="6" s="1"/>
  <c r="X339" i="6"/>
  <c r="W339" i="6"/>
  <c r="AA339" i="6" s="1"/>
  <c r="V339" i="6"/>
  <c r="T339" i="6"/>
  <c r="S339" i="6"/>
  <c r="R339" i="6"/>
  <c r="Q339" i="6"/>
  <c r="P339" i="6"/>
  <c r="O339" i="6"/>
  <c r="N339" i="6"/>
  <c r="M339" i="6"/>
  <c r="L339" i="6"/>
  <c r="J339" i="6"/>
  <c r="I339" i="6"/>
  <c r="H339" i="6"/>
  <c r="G339" i="6"/>
  <c r="AX338" i="6"/>
  <c r="AV338" i="6"/>
  <c r="AU338" i="6"/>
  <c r="AT338" i="6"/>
  <c r="AS338" i="6"/>
  <c r="AW338" i="6" s="1"/>
  <c r="AR338" i="6"/>
  <c r="AP338" i="6"/>
  <c r="AO338" i="6"/>
  <c r="AN338" i="6"/>
  <c r="AQ338" i="6" s="1"/>
  <c r="AM338" i="6"/>
  <c r="AL338" i="6"/>
  <c r="AK338" i="6"/>
  <c r="AJ338" i="6"/>
  <c r="AI338" i="6"/>
  <c r="AH338" i="6"/>
  <c r="AF338" i="6"/>
  <c r="AE338" i="6"/>
  <c r="AD338" i="6"/>
  <c r="AG338" i="6" s="1"/>
  <c r="AC338" i="6"/>
  <c r="AA338" i="6"/>
  <c r="Z338" i="6"/>
  <c r="BA338" i="6" s="1"/>
  <c r="Y338" i="6"/>
  <c r="AZ338" i="6" s="1"/>
  <c r="X338" i="6"/>
  <c r="W338" i="6"/>
  <c r="V338" i="6"/>
  <c r="T338" i="6"/>
  <c r="S338" i="6"/>
  <c r="R338" i="6"/>
  <c r="U338" i="6" s="1"/>
  <c r="Q338" i="6"/>
  <c r="P338" i="6"/>
  <c r="O338" i="6"/>
  <c r="N338" i="6"/>
  <c r="M338" i="6"/>
  <c r="L338" i="6"/>
  <c r="J338" i="6"/>
  <c r="I338" i="6"/>
  <c r="H338" i="6"/>
  <c r="G338" i="6"/>
  <c r="AV337" i="6"/>
  <c r="AU337" i="6"/>
  <c r="AZ337" i="6" s="1"/>
  <c r="AT337" i="6"/>
  <c r="AS337" i="6"/>
  <c r="AX337" i="6" s="1"/>
  <c r="AR337" i="6"/>
  <c r="AP337" i="6"/>
  <c r="AO337" i="6"/>
  <c r="AN337" i="6"/>
  <c r="AQ337" i="6" s="1"/>
  <c r="AM337" i="6"/>
  <c r="AL337" i="6"/>
  <c r="AK337" i="6"/>
  <c r="AJ337" i="6"/>
  <c r="AI337" i="6"/>
  <c r="AH337" i="6"/>
  <c r="AF337" i="6"/>
  <c r="AE337" i="6"/>
  <c r="AD337" i="6"/>
  <c r="AC337" i="6"/>
  <c r="Z337" i="6"/>
  <c r="Y337" i="6"/>
  <c r="X337" i="6"/>
  <c r="W337" i="6"/>
  <c r="AA337" i="6" s="1"/>
  <c r="V337" i="6"/>
  <c r="T337" i="6"/>
  <c r="S337" i="6"/>
  <c r="U337" i="6" s="1"/>
  <c r="R337" i="6"/>
  <c r="Q337" i="6"/>
  <c r="P337" i="6"/>
  <c r="O337" i="6"/>
  <c r="N337" i="6"/>
  <c r="M337" i="6"/>
  <c r="L337" i="6"/>
  <c r="J337" i="6"/>
  <c r="I337" i="6"/>
  <c r="H337" i="6"/>
  <c r="G337" i="6"/>
  <c r="BA336" i="6"/>
  <c r="AV336" i="6"/>
  <c r="AU336" i="6"/>
  <c r="AZ336" i="6" s="1"/>
  <c r="AT336" i="6"/>
  <c r="AS336" i="6"/>
  <c r="AR336" i="6"/>
  <c r="AP336" i="6"/>
  <c r="AO336" i="6"/>
  <c r="AN336" i="6"/>
  <c r="AM336" i="6"/>
  <c r="AL336" i="6"/>
  <c r="AK336" i="6"/>
  <c r="AJ336" i="6"/>
  <c r="AI336" i="6"/>
  <c r="AH336" i="6"/>
  <c r="AF336" i="6"/>
  <c r="AE336" i="6"/>
  <c r="AD336" i="6"/>
  <c r="AC336" i="6"/>
  <c r="AA336" i="6"/>
  <c r="Z336" i="6"/>
  <c r="Y336" i="6"/>
  <c r="X336" i="6"/>
  <c r="W336" i="6"/>
  <c r="V336" i="6"/>
  <c r="T336" i="6"/>
  <c r="S336" i="6"/>
  <c r="R336" i="6"/>
  <c r="Q336" i="6"/>
  <c r="P336" i="6"/>
  <c r="O336" i="6"/>
  <c r="N336" i="6"/>
  <c r="M336" i="6"/>
  <c r="L336" i="6"/>
  <c r="J336" i="6"/>
  <c r="I336" i="6"/>
  <c r="H336" i="6"/>
  <c r="K336" i="6" s="1"/>
  <c r="G336" i="6"/>
  <c r="AX335" i="6"/>
  <c r="AV335" i="6"/>
  <c r="AU335" i="6"/>
  <c r="AT335" i="6"/>
  <c r="AS335" i="6"/>
  <c r="AW335" i="6" s="1"/>
  <c r="AR335" i="6"/>
  <c r="AP335" i="6"/>
  <c r="AO335" i="6"/>
  <c r="AN335" i="6"/>
  <c r="AM335" i="6"/>
  <c r="AL335" i="6"/>
  <c r="AK335" i="6"/>
  <c r="AJ335" i="6"/>
  <c r="AI335" i="6"/>
  <c r="AH335" i="6"/>
  <c r="AF335" i="6"/>
  <c r="AE335" i="6"/>
  <c r="AD335" i="6"/>
  <c r="AC335" i="6"/>
  <c r="Z335" i="6"/>
  <c r="BA335" i="6" s="1"/>
  <c r="Y335" i="6"/>
  <c r="X335" i="6"/>
  <c r="W335" i="6"/>
  <c r="AA335" i="6" s="1"/>
  <c r="V335" i="6"/>
  <c r="T335" i="6"/>
  <c r="S335" i="6"/>
  <c r="R335" i="6"/>
  <c r="U335" i="6" s="1"/>
  <c r="Q335" i="6"/>
  <c r="P335" i="6"/>
  <c r="O335" i="6"/>
  <c r="N335" i="6"/>
  <c r="M335" i="6"/>
  <c r="L335" i="6"/>
  <c r="J335" i="6"/>
  <c r="I335" i="6"/>
  <c r="H335" i="6"/>
  <c r="G335" i="6"/>
  <c r="AV334" i="6"/>
  <c r="BA334" i="6" s="1"/>
  <c r="AU334" i="6"/>
  <c r="AT334" i="6"/>
  <c r="AY334" i="6" s="1"/>
  <c r="AS334" i="6"/>
  <c r="AW334" i="6" s="1"/>
  <c r="AR334" i="6"/>
  <c r="AP334" i="6"/>
  <c r="AO334" i="6"/>
  <c r="AN334" i="6"/>
  <c r="AM334" i="6"/>
  <c r="AL334" i="6"/>
  <c r="AK334" i="6"/>
  <c r="AJ334" i="6"/>
  <c r="AI334" i="6"/>
  <c r="AH334" i="6"/>
  <c r="AF334" i="6"/>
  <c r="AE334" i="6"/>
  <c r="AD334" i="6"/>
  <c r="AC334" i="6"/>
  <c r="Z334" i="6"/>
  <c r="Y334" i="6"/>
  <c r="X334" i="6"/>
  <c r="W334" i="6"/>
  <c r="AA334" i="6" s="1"/>
  <c r="V334" i="6"/>
  <c r="T334" i="6"/>
  <c r="S334" i="6"/>
  <c r="U334" i="6" s="1"/>
  <c r="R334" i="6"/>
  <c r="Q334" i="6"/>
  <c r="P334" i="6"/>
  <c r="O334" i="6"/>
  <c r="N334" i="6"/>
  <c r="M334" i="6"/>
  <c r="L334" i="6"/>
  <c r="J334" i="6"/>
  <c r="I334" i="6"/>
  <c r="H334" i="6"/>
  <c r="G334" i="6"/>
  <c r="AV333" i="6"/>
  <c r="BA333" i="6" s="1"/>
  <c r="AU333" i="6"/>
  <c r="AT333" i="6"/>
  <c r="AS333" i="6"/>
  <c r="AR333" i="6"/>
  <c r="AP333" i="6"/>
  <c r="AO333" i="6"/>
  <c r="AN333" i="6"/>
  <c r="AM333" i="6"/>
  <c r="AL333" i="6"/>
  <c r="AK333" i="6"/>
  <c r="AJ333" i="6"/>
  <c r="AI333" i="6"/>
  <c r="AH333" i="6"/>
  <c r="AG333" i="6"/>
  <c r="AF333" i="6"/>
  <c r="AE333" i="6"/>
  <c r="AD333" i="6"/>
  <c r="AC333" i="6"/>
  <c r="Z333" i="6"/>
  <c r="Y333" i="6"/>
  <c r="X333" i="6"/>
  <c r="W333" i="6"/>
  <c r="AA333" i="6" s="1"/>
  <c r="V333" i="6"/>
  <c r="T333" i="6"/>
  <c r="S333" i="6"/>
  <c r="R333" i="6"/>
  <c r="Q333" i="6"/>
  <c r="P333" i="6"/>
  <c r="O333" i="6"/>
  <c r="N333" i="6"/>
  <c r="M333" i="6"/>
  <c r="L333" i="6"/>
  <c r="J333" i="6"/>
  <c r="I333" i="6"/>
  <c r="H333" i="6"/>
  <c r="G333" i="6"/>
  <c r="AV332" i="6"/>
  <c r="BA332" i="6" s="1"/>
  <c r="AU332" i="6"/>
  <c r="AT332" i="6"/>
  <c r="AS332" i="6"/>
  <c r="AW332" i="6" s="1"/>
  <c r="AR332" i="6"/>
  <c r="AP332" i="6"/>
  <c r="AO332" i="6"/>
  <c r="AN332" i="6"/>
  <c r="AM332" i="6"/>
  <c r="AL332" i="6"/>
  <c r="AK332" i="6"/>
  <c r="AJ332" i="6"/>
  <c r="AI332" i="6"/>
  <c r="AH332" i="6"/>
  <c r="AF332" i="6"/>
  <c r="AE332" i="6"/>
  <c r="AD332" i="6"/>
  <c r="AC332" i="6"/>
  <c r="Z332" i="6"/>
  <c r="Y332" i="6"/>
  <c r="X332" i="6"/>
  <c r="W332" i="6"/>
  <c r="AA332" i="6" s="1"/>
  <c r="V332" i="6"/>
  <c r="T332" i="6"/>
  <c r="S332" i="6"/>
  <c r="R332" i="6"/>
  <c r="Q332" i="6"/>
  <c r="P332" i="6"/>
  <c r="O332" i="6"/>
  <c r="N332" i="6"/>
  <c r="M332" i="6"/>
  <c r="L332" i="6"/>
  <c r="J332" i="6"/>
  <c r="I332" i="6"/>
  <c r="H332" i="6"/>
  <c r="G332" i="6"/>
  <c r="AV331" i="6"/>
  <c r="AU331" i="6"/>
  <c r="AT331" i="6"/>
  <c r="AY331" i="6" s="1"/>
  <c r="AS331" i="6"/>
  <c r="AR331" i="6"/>
  <c r="AP331" i="6"/>
  <c r="AO331" i="6"/>
  <c r="AN331" i="6"/>
  <c r="AM331" i="6"/>
  <c r="AL331" i="6"/>
  <c r="AK331" i="6"/>
  <c r="AJ331" i="6"/>
  <c r="AI331" i="6"/>
  <c r="AH331" i="6"/>
  <c r="AF331" i="6"/>
  <c r="AE331" i="6"/>
  <c r="AD331" i="6"/>
  <c r="AC331" i="6"/>
  <c r="AA331" i="6"/>
  <c r="Z331" i="6"/>
  <c r="BA331" i="6" s="1"/>
  <c r="Y331" i="6"/>
  <c r="X331" i="6"/>
  <c r="W331" i="6"/>
  <c r="V331" i="6"/>
  <c r="T331" i="6"/>
  <c r="S331" i="6"/>
  <c r="R331" i="6"/>
  <c r="Q331" i="6"/>
  <c r="P331" i="6"/>
  <c r="O331" i="6"/>
  <c r="N331" i="6"/>
  <c r="M331" i="6"/>
  <c r="L331" i="6"/>
  <c r="J331" i="6"/>
  <c r="I331" i="6"/>
  <c r="K331" i="6" s="1"/>
  <c r="H331" i="6"/>
  <c r="G331" i="6"/>
  <c r="AV330" i="6"/>
  <c r="AU330" i="6"/>
  <c r="AT330" i="6"/>
  <c r="AS330" i="6"/>
  <c r="AR330" i="6"/>
  <c r="AP330" i="6"/>
  <c r="AO330" i="6"/>
  <c r="AN330" i="6"/>
  <c r="AM330" i="6"/>
  <c r="AL330" i="6"/>
  <c r="AK330" i="6"/>
  <c r="AJ330" i="6"/>
  <c r="AI330" i="6"/>
  <c r="AH330" i="6"/>
  <c r="AF330" i="6"/>
  <c r="AE330" i="6"/>
  <c r="AD330" i="6"/>
  <c r="AC330" i="6"/>
  <c r="Z330" i="6"/>
  <c r="Y330" i="6"/>
  <c r="AZ330" i="6" s="1"/>
  <c r="X330" i="6"/>
  <c r="W330" i="6"/>
  <c r="AA330" i="6" s="1"/>
  <c r="V330" i="6"/>
  <c r="T330" i="6"/>
  <c r="S330" i="6"/>
  <c r="R330" i="6"/>
  <c r="Q330" i="6"/>
  <c r="P330" i="6"/>
  <c r="O330" i="6"/>
  <c r="N330" i="6"/>
  <c r="M330" i="6"/>
  <c r="L330" i="6"/>
  <c r="J330" i="6"/>
  <c r="K330" i="6" s="1"/>
  <c r="I330" i="6"/>
  <c r="H330" i="6"/>
  <c r="G330" i="6"/>
  <c r="AW329" i="6"/>
  <c r="AV329" i="6"/>
  <c r="AU329" i="6"/>
  <c r="AZ329" i="6" s="1"/>
  <c r="AT329" i="6"/>
  <c r="AY329" i="6" s="1"/>
  <c r="AS329" i="6"/>
  <c r="AR329" i="6"/>
  <c r="AP329" i="6"/>
  <c r="AO329" i="6"/>
  <c r="AN329" i="6"/>
  <c r="AM329" i="6"/>
  <c r="AL329" i="6"/>
  <c r="AK329" i="6"/>
  <c r="AJ329" i="6"/>
  <c r="AI329" i="6"/>
  <c r="AH329" i="6"/>
  <c r="AF329" i="6"/>
  <c r="AE329" i="6"/>
  <c r="AD329" i="6"/>
  <c r="AC329" i="6"/>
  <c r="AA329" i="6"/>
  <c r="Z329" i="6"/>
  <c r="Y329" i="6"/>
  <c r="X329" i="6"/>
  <c r="W329" i="6"/>
  <c r="AX329" i="6" s="1"/>
  <c r="V329" i="6"/>
  <c r="T329" i="6"/>
  <c r="S329" i="6"/>
  <c r="R329" i="6"/>
  <c r="Q329" i="6"/>
  <c r="P329" i="6"/>
  <c r="O329" i="6"/>
  <c r="N329" i="6"/>
  <c r="M329" i="6"/>
  <c r="L329" i="6"/>
  <c r="J329" i="6"/>
  <c r="I329" i="6"/>
  <c r="H329" i="6"/>
  <c r="G329" i="6"/>
  <c r="AV328" i="6"/>
  <c r="BA328" i="6" s="1"/>
  <c r="AU328" i="6"/>
  <c r="AT328" i="6"/>
  <c r="AY328" i="6" s="1"/>
  <c r="AS328" i="6"/>
  <c r="AR328" i="6"/>
  <c r="AP328" i="6"/>
  <c r="AO328" i="6"/>
  <c r="AN328" i="6"/>
  <c r="AM328" i="6"/>
  <c r="AL328" i="6"/>
  <c r="AK328" i="6"/>
  <c r="AJ328" i="6"/>
  <c r="AI328" i="6"/>
  <c r="AH328" i="6"/>
  <c r="AF328" i="6"/>
  <c r="AE328" i="6"/>
  <c r="AD328" i="6"/>
  <c r="AG328" i="6" s="1"/>
  <c r="AC328" i="6"/>
  <c r="Z328" i="6"/>
  <c r="Y328" i="6"/>
  <c r="X328" i="6"/>
  <c r="W328" i="6"/>
  <c r="AA328" i="6" s="1"/>
  <c r="V328" i="6"/>
  <c r="T328" i="6"/>
  <c r="S328" i="6"/>
  <c r="R328" i="6"/>
  <c r="Q328" i="6"/>
  <c r="P328" i="6"/>
  <c r="O328" i="6"/>
  <c r="N328" i="6"/>
  <c r="M328" i="6"/>
  <c r="L328" i="6"/>
  <c r="J328" i="6"/>
  <c r="I328" i="6"/>
  <c r="H328" i="6"/>
  <c r="G328" i="6"/>
  <c r="AV327" i="6"/>
  <c r="BA327" i="6" s="1"/>
  <c r="AU327" i="6"/>
  <c r="AZ327" i="6" s="1"/>
  <c r="AT327" i="6"/>
  <c r="AY327" i="6" s="1"/>
  <c r="AS327" i="6"/>
  <c r="AR327" i="6"/>
  <c r="AP327" i="6"/>
  <c r="AO327" i="6"/>
  <c r="AN327" i="6"/>
  <c r="AQ327" i="6" s="1"/>
  <c r="AM327" i="6"/>
  <c r="AL327" i="6"/>
  <c r="AK327" i="6"/>
  <c r="AJ327" i="6"/>
  <c r="AI327" i="6"/>
  <c r="AH327" i="6"/>
  <c r="AF327" i="6"/>
  <c r="AE327" i="6"/>
  <c r="AD327" i="6"/>
  <c r="AG327" i="6" s="1"/>
  <c r="AC327" i="6"/>
  <c r="Z327" i="6"/>
  <c r="Y327" i="6"/>
  <c r="X327" i="6"/>
  <c r="W327" i="6"/>
  <c r="AA327" i="6" s="1"/>
  <c r="V327" i="6"/>
  <c r="T327" i="6"/>
  <c r="S327" i="6"/>
  <c r="R327" i="6"/>
  <c r="Q327" i="6"/>
  <c r="P327" i="6"/>
  <c r="O327" i="6"/>
  <c r="N327" i="6"/>
  <c r="M327" i="6"/>
  <c r="L327" i="6"/>
  <c r="J327" i="6"/>
  <c r="I327" i="6"/>
  <c r="H327" i="6"/>
  <c r="G327" i="6"/>
  <c r="AY326" i="6"/>
  <c r="AV326" i="6"/>
  <c r="BA326" i="6" s="1"/>
  <c r="AU326" i="6"/>
  <c r="AZ326" i="6" s="1"/>
  <c r="AT326" i="6"/>
  <c r="AS326" i="6"/>
  <c r="AX326" i="6" s="1"/>
  <c r="AR326" i="6"/>
  <c r="AP326" i="6"/>
  <c r="AO326" i="6"/>
  <c r="AN326" i="6"/>
  <c r="AM326" i="6"/>
  <c r="AL326" i="6"/>
  <c r="AK326" i="6"/>
  <c r="AJ326" i="6"/>
  <c r="AI326" i="6"/>
  <c r="AH326" i="6"/>
  <c r="AF326" i="6"/>
  <c r="AE326" i="6"/>
  <c r="AD326" i="6"/>
  <c r="AC326" i="6"/>
  <c r="Z326" i="6"/>
  <c r="Y326" i="6"/>
  <c r="X326" i="6"/>
  <c r="W326" i="6"/>
  <c r="AA326" i="6" s="1"/>
  <c r="V326" i="6"/>
  <c r="T326" i="6"/>
  <c r="S326" i="6"/>
  <c r="R326" i="6"/>
  <c r="Q326" i="6"/>
  <c r="P326" i="6"/>
  <c r="O326" i="6"/>
  <c r="N326" i="6"/>
  <c r="M326" i="6"/>
  <c r="L326" i="6"/>
  <c r="J326" i="6"/>
  <c r="I326" i="6"/>
  <c r="H326" i="6"/>
  <c r="G326" i="6"/>
  <c r="AV325" i="6"/>
  <c r="BA325" i="6" s="1"/>
  <c r="AU325" i="6"/>
  <c r="AT325" i="6"/>
  <c r="AY325" i="6" s="1"/>
  <c r="AS325" i="6"/>
  <c r="AR325" i="6"/>
  <c r="AP325" i="6"/>
  <c r="AO325" i="6"/>
  <c r="AN325" i="6"/>
  <c r="AM325" i="6"/>
  <c r="AL325" i="6"/>
  <c r="AK325" i="6"/>
  <c r="AJ325" i="6"/>
  <c r="AI325" i="6"/>
  <c r="AH325" i="6"/>
  <c r="AF325" i="6"/>
  <c r="AE325" i="6"/>
  <c r="AD325" i="6"/>
  <c r="AC325" i="6"/>
  <c r="Z325" i="6"/>
  <c r="Y325" i="6"/>
  <c r="X325" i="6"/>
  <c r="W325" i="6"/>
  <c r="AA325" i="6" s="1"/>
  <c r="V325" i="6"/>
  <c r="T325" i="6"/>
  <c r="S325" i="6"/>
  <c r="R325" i="6"/>
  <c r="Q325" i="6"/>
  <c r="P325" i="6"/>
  <c r="O325" i="6"/>
  <c r="N325" i="6"/>
  <c r="M325" i="6"/>
  <c r="L325" i="6"/>
  <c r="J325" i="6"/>
  <c r="I325" i="6"/>
  <c r="H325" i="6"/>
  <c r="K325" i="6" s="1"/>
  <c r="G325" i="6"/>
  <c r="AV324" i="6"/>
  <c r="BA324" i="6" s="1"/>
  <c r="AU324" i="6"/>
  <c r="AT324" i="6"/>
  <c r="AS324" i="6"/>
  <c r="AR324" i="6"/>
  <c r="AP324" i="6"/>
  <c r="AO324" i="6"/>
  <c r="AN324" i="6"/>
  <c r="AM324" i="6"/>
  <c r="AL324" i="6"/>
  <c r="AK324" i="6"/>
  <c r="AJ324" i="6"/>
  <c r="AI324" i="6"/>
  <c r="AH324" i="6"/>
  <c r="AF324" i="6"/>
  <c r="AE324" i="6"/>
  <c r="AD324" i="6"/>
  <c r="AG324" i="6" s="1"/>
  <c r="AC324" i="6"/>
  <c r="Z324" i="6"/>
  <c r="Y324" i="6"/>
  <c r="X324" i="6"/>
  <c r="W324" i="6"/>
  <c r="AA324" i="6" s="1"/>
  <c r="V324" i="6"/>
  <c r="T324" i="6"/>
  <c r="U324" i="6" s="1"/>
  <c r="S324" i="6"/>
  <c r="R324" i="6"/>
  <c r="Q324" i="6"/>
  <c r="P324" i="6"/>
  <c r="O324" i="6"/>
  <c r="N324" i="6"/>
  <c r="M324" i="6"/>
  <c r="L324" i="6"/>
  <c r="J324" i="6"/>
  <c r="I324" i="6"/>
  <c r="H324" i="6"/>
  <c r="K324" i="6" s="1"/>
  <c r="G324" i="6"/>
  <c r="AV323" i="6"/>
  <c r="AU323" i="6"/>
  <c r="AT323" i="6"/>
  <c r="AS323" i="6"/>
  <c r="AR323" i="6"/>
  <c r="AP323" i="6"/>
  <c r="AO323" i="6"/>
  <c r="AN323" i="6"/>
  <c r="AM323" i="6"/>
  <c r="AL323" i="6"/>
  <c r="AK323" i="6"/>
  <c r="AJ323" i="6"/>
  <c r="AI323" i="6"/>
  <c r="AH323" i="6"/>
  <c r="AG323" i="6"/>
  <c r="AF323" i="6"/>
  <c r="AE323" i="6"/>
  <c r="AD323" i="6"/>
  <c r="AC323" i="6"/>
  <c r="Z323" i="6"/>
  <c r="Y323" i="6"/>
  <c r="AZ323" i="6" s="1"/>
  <c r="X323" i="6"/>
  <c r="W323" i="6"/>
  <c r="AA323" i="6" s="1"/>
  <c r="V323" i="6"/>
  <c r="T323" i="6"/>
  <c r="S323" i="6"/>
  <c r="R323" i="6"/>
  <c r="Q323" i="6"/>
  <c r="P323" i="6"/>
  <c r="O323" i="6"/>
  <c r="N323" i="6"/>
  <c r="M323" i="6"/>
  <c r="L323" i="6"/>
  <c r="J323" i="6"/>
  <c r="I323" i="6"/>
  <c r="H323" i="6"/>
  <c r="G323" i="6"/>
  <c r="AV322" i="6"/>
  <c r="AU322" i="6"/>
  <c r="AT322" i="6"/>
  <c r="AS322" i="6"/>
  <c r="AR322" i="6"/>
  <c r="AP322" i="6"/>
  <c r="AO322" i="6"/>
  <c r="AN322" i="6"/>
  <c r="AQ322" i="6" s="1"/>
  <c r="AM322" i="6"/>
  <c r="AL322" i="6"/>
  <c r="AK322" i="6"/>
  <c r="AJ322" i="6"/>
  <c r="AI322" i="6"/>
  <c r="AH322" i="6"/>
  <c r="AF322" i="6"/>
  <c r="AE322" i="6"/>
  <c r="AD322" i="6"/>
  <c r="AC322" i="6"/>
  <c r="Z322" i="6"/>
  <c r="Y322" i="6"/>
  <c r="AZ322" i="6" s="1"/>
  <c r="X322" i="6"/>
  <c r="W322" i="6"/>
  <c r="AA322" i="6" s="1"/>
  <c r="V322" i="6"/>
  <c r="T322" i="6"/>
  <c r="S322" i="6"/>
  <c r="R322" i="6"/>
  <c r="Q322" i="6"/>
  <c r="P322" i="6"/>
  <c r="O322" i="6"/>
  <c r="N322" i="6"/>
  <c r="M322" i="6"/>
  <c r="L322" i="6"/>
  <c r="J322" i="6"/>
  <c r="I322" i="6"/>
  <c r="H322" i="6"/>
  <c r="G322" i="6"/>
  <c r="AV321" i="6"/>
  <c r="AU321" i="6"/>
  <c r="AT321" i="6"/>
  <c r="AS321" i="6"/>
  <c r="AR321" i="6"/>
  <c r="AP321" i="6"/>
  <c r="AO321" i="6"/>
  <c r="AQ321" i="6" s="1"/>
  <c r="AN321" i="6"/>
  <c r="AM321" i="6"/>
  <c r="AL321" i="6"/>
  <c r="AK321" i="6"/>
  <c r="AJ321" i="6"/>
  <c r="AI321" i="6"/>
  <c r="AH321" i="6"/>
  <c r="AF321" i="6"/>
  <c r="AE321" i="6"/>
  <c r="AG321" i="6" s="1"/>
  <c r="AD321" i="6"/>
  <c r="AC321" i="6"/>
  <c r="AA321" i="6"/>
  <c r="Z321" i="6"/>
  <c r="Y321" i="6"/>
  <c r="X321" i="6"/>
  <c r="W321" i="6"/>
  <c r="V321" i="6"/>
  <c r="T321" i="6"/>
  <c r="S321" i="6"/>
  <c r="R321" i="6"/>
  <c r="Q321" i="6"/>
  <c r="P321" i="6"/>
  <c r="O321" i="6"/>
  <c r="N321" i="6"/>
  <c r="M321" i="6"/>
  <c r="L321" i="6"/>
  <c r="J321" i="6"/>
  <c r="I321" i="6"/>
  <c r="H321" i="6"/>
  <c r="G321" i="6"/>
  <c r="AV320" i="6"/>
  <c r="AU320" i="6"/>
  <c r="AT320" i="6"/>
  <c r="AS320" i="6"/>
  <c r="AW320" i="6" s="1"/>
  <c r="AR320" i="6"/>
  <c r="AP320" i="6"/>
  <c r="AO320" i="6"/>
  <c r="AN320" i="6"/>
  <c r="AM320" i="6"/>
  <c r="AL320" i="6"/>
  <c r="AK320" i="6"/>
  <c r="AJ320" i="6"/>
  <c r="AI320" i="6"/>
  <c r="AH320" i="6"/>
  <c r="AF320" i="6"/>
  <c r="AE320" i="6"/>
  <c r="AD320" i="6"/>
  <c r="AG320" i="6" s="1"/>
  <c r="AC320" i="6"/>
  <c r="Z320" i="6"/>
  <c r="Y320" i="6"/>
  <c r="X320" i="6"/>
  <c r="AY320" i="6" s="1"/>
  <c r="W320" i="6"/>
  <c r="AA320" i="6" s="1"/>
  <c r="V320" i="6"/>
  <c r="T320" i="6"/>
  <c r="S320" i="6"/>
  <c r="R320" i="6"/>
  <c r="Q320" i="6"/>
  <c r="P320" i="6"/>
  <c r="O320" i="6"/>
  <c r="N320" i="6"/>
  <c r="M320" i="6"/>
  <c r="L320" i="6"/>
  <c r="J320" i="6"/>
  <c r="I320" i="6"/>
  <c r="K320" i="6" s="1"/>
  <c r="H320" i="6"/>
  <c r="G320" i="6"/>
  <c r="AV319" i="6"/>
  <c r="AU319" i="6"/>
  <c r="AZ319" i="6" s="1"/>
  <c r="AT319" i="6"/>
  <c r="AS319" i="6"/>
  <c r="AR319" i="6"/>
  <c r="AP319" i="6"/>
  <c r="AO319" i="6"/>
  <c r="AN319" i="6"/>
  <c r="AQ319" i="6" s="1"/>
  <c r="AM319" i="6"/>
  <c r="AL319" i="6"/>
  <c r="AK319" i="6"/>
  <c r="AJ319" i="6"/>
  <c r="AI319" i="6"/>
  <c r="AH319" i="6"/>
  <c r="AF319" i="6"/>
  <c r="AE319" i="6"/>
  <c r="AD319" i="6"/>
  <c r="AG319" i="6" s="1"/>
  <c r="AC319" i="6"/>
  <c r="AA319" i="6"/>
  <c r="Z319" i="6"/>
  <c r="Y319" i="6"/>
  <c r="X319" i="6"/>
  <c r="W319" i="6"/>
  <c r="V319" i="6"/>
  <c r="T319" i="6"/>
  <c r="S319" i="6"/>
  <c r="U319" i="6" s="1"/>
  <c r="R319" i="6"/>
  <c r="Q319" i="6"/>
  <c r="P319" i="6"/>
  <c r="O319" i="6"/>
  <c r="N319" i="6"/>
  <c r="M319" i="6"/>
  <c r="L319" i="6"/>
  <c r="J319" i="6"/>
  <c r="I319" i="6"/>
  <c r="H319" i="6"/>
  <c r="G319" i="6"/>
  <c r="AV318" i="6"/>
  <c r="BA318" i="6" s="1"/>
  <c r="AU318" i="6"/>
  <c r="AZ318" i="6" s="1"/>
  <c r="AT318" i="6"/>
  <c r="AY318" i="6" s="1"/>
  <c r="AS318" i="6"/>
  <c r="AR318" i="6"/>
  <c r="AP318" i="6"/>
  <c r="AO318" i="6"/>
  <c r="AN318" i="6"/>
  <c r="AQ318" i="6" s="1"/>
  <c r="AM318" i="6"/>
  <c r="AL318" i="6"/>
  <c r="AK318" i="6"/>
  <c r="AJ318" i="6"/>
  <c r="AI318" i="6"/>
  <c r="AH318" i="6"/>
  <c r="AF318" i="6"/>
  <c r="AE318" i="6"/>
  <c r="AD318" i="6"/>
  <c r="AG318" i="6" s="1"/>
  <c r="AC318" i="6"/>
  <c r="Z318" i="6"/>
  <c r="Y318" i="6"/>
  <c r="X318" i="6"/>
  <c r="W318" i="6"/>
  <c r="AA318" i="6" s="1"/>
  <c r="V318" i="6"/>
  <c r="T318" i="6"/>
  <c r="S318" i="6"/>
  <c r="R318" i="6"/>
  <c r="Q318" i="6"/>
  <c r="P318" i="6"/>
  <c r="O318" i="6"/>
  <c r="N318" i="6"/>
  <c r="M318" i="6"/>
  <c r="L318" i="6"/>
  <c r="J318" i="6"/>
  <c r="I318" i="6"/>
  <c r="K318" i="6" s="1"/>
  <c r="H318" i="6"/>
  <c r="G318" i="6"/>
  <c r="AZ317" i="6"/>
  <c r="AV317" i="6"/>
  <c r="AU317" i="6"/>
  <c r="AT317" i="6"/>
  <c r="AY317" i="6" s="1"/>
  <c r="AS317" i="6"/>
  <c r="AR317" i="6"/>
  <c r="AP317" i="6"/>
  <c r="AO317" i="6"/>
  <c r="AN317" i="6"/>
  <c r="AM317" i="6"/>
  <c r="AL317" i="6"/>
  <c r="AK317" i="6"/>
  <c r="AJ317" i="6"/>
  <c r="AI317" i="6"/>
  <c r="AH317" i="6"/>
  <c r="AF317" i="6"/>
  <c r="AE317" i="6"/>
  <c r="AD317" i="6"/>
  <c r="AC317" i="6"/>
  <c r="AA317" i="6"/>
  <c r="Z317" i="6"/>
  <c r="Y317" i="6"/>
  <c r="X317" i="6"/>
  <c r="W317" i="6"/>
  <c r="V317" i="6"/>
  <c r="T317" i="6"/>
  <c r="S317" i="6"/>
  <c r="R317" i="6"/>
  <c r="Q317" i="6"/>
  <c r="P317" i="6"/>
  <c r="O317" i="6"/>
  <c r="N317" i="6"/>
  <c r="M317" i="6"/>
  <c r="L317" i="6"/>
  <c r="J317" i="6"/>
  <c r="I317" i="6"/>
  <c r="H317" i="6"/>
  <c r="K317" i="6" s="1"/>
  <c r="G317" i="6"/>
  <c r="AW316" i="6"/>
  <c r="AV316" i="6"/>
  <c r="BA316" i="6" s="1"/>
  <c r="AU316" i="6"/>
  <c r="AZ316" i="6" s="1"/>
  <c r="AT316" i="6"/>
  <c r="AS316" i="6"/>
  <c r="AR316" i="6"/>
  <c r="AP316" i="6"/>
  <c r="AO316" i="6"/>
  <c r="AN316" i="6"/>
  <c r="AM316" i="6"/>
  <c r="AL316" i="6"/>
  <c r="AK316" i="6"/>
  <c r="AJ316" i="6"/>
  <c r="AI316" i="6"/>
  <c r="AH316" i="6"/>
  <c r="AF316" i="6"/>
  <c r="AE316" i="6"/>
  <c r="AD316" i="6"/>
  <c r="AC316" i="6"/>
  <c r="Z316" i="6"/>
  <c r="Y316" i="6"/>
  <c r="X316" i="6"/>
  <c r="W316" i="6"/>
  <c r="AA316" i="6" s="1"/>
  <c r="V316" i="6"/>
  <c r="T316" i="6"/>
  <c r="U316" i="6" s="1"/>
  <c r="S316" i="6"/>
  <c r="R316" i="6"/>
  <c r="Q316" i="6"/>
  <c r="P316" i="6"/>
  <c r="O316" i="6"/>
  <c r="N316" i="6"/>
  <c r="M316" i="6"/>
  <c r="L316" i="6"/>
  <c r="J316" i="6"/>
  <c r="I316" i="6"/>
  <c r="H316" i="6"/>
  <c r="G316" i="6"/>
  <c r="AV315" i="6"/>
  <c r="AU315" i="6"/>
  <c r="AT315" i="6"/>
  <c r="AS315" i="6"/>
  <c r="AW315" i="6" s="1"/>
  <c r="AR315" i="6"/>
  <c r="AP315" i="6"/>
  <c r="AO315" i="6"/>
  <c r="AN315" i="6"/>
  <c r="AM315" i="6"/>
  <c r="AL315" i="6"/>
  <c r="AK315" i="6"/>
  <c r="AJ315" i="6"/>
  <c r="AI315" i="6"/>
  <c r="AH315" i="6"/>
  <c r="AF315" i="6"/>
  <c r="AE315" i="6"/>
  <c r="AD315" i="6"/>
  <c r="AC315" i="6"/>
  <c r="AA315" i="6"/>
  <c r="Z315" i="6"/>
  <c r="Y315" i="6"/>
  <c r="X315" i="6"/>
  <c r="AY315" i="6" s="1"/>
  <c r="W315" i="6"/>
  <c r="AX315" i="6" s="1"/>
  <c r="V315" i="6"/>
  <c r="T315" i="6"/>
  <c r="S315" i="6"/>
  <c r="R315" i="6"/>
  <c r="U315" i="6" s="1"/>
  <c r="Q315" i="6"/>
  <c r="P315" i="6"/>
  <c r="O315" i="6"/>
  <c r="N315" i="6"/>
  <c r="M315" i="6"/>
  <c r="L315" i="6"/>
  <c r="J315" i="6"/>
  <c r="I315" i="6"/>
  <c r="H315" i="6"/>
  <c r="G315" i="6"/>
  <c r="AV314" i="6"/>
  <c r="AU314" i="6"/>
  <c r="AT314" i="6"/>
  <c r="AS314" i="6"/>
  <c r="AR314" i="6"/>
  <c r="AP314" i="6"/>
  <c r="AO314" i="6"/>
  <c r="AN314" i="6"/>
  <c r="AM314" i="6"/>
  <c r="AL314" i="6"/>
  <c r="AK314" i="6"/>
  <c r="AJ314" i="6"/>
  <c r="AI314" i="6"/>
  <c r="AH314" i="6"/>
  <c r="AF314" i="6"/>
  <c r="AE314" i="6"/>
  <c r="AD314" i="6"/>
  <c r="AG314" i="6" s="1"/>
  <c r="AC314" i="6"/>
  <c r="Z314" i="6"/>
  <c r="Y314" i="6"/>
  <c r="X314" i="6"/>
  <c r="W314" i="6"/>
  <c r="AA314" i="6" s="1"/>
  <c r="V314" i="6"/>
  <c r="T314" i="6"/>
  <c r="S314" i="6"/>
  <c r="R314" i="6"/>
  <c r="Q314" i="6"/>
  <c r="P314" i="6"/>
  <c r="O314" i="6"/>
  <c r="N314" i="6"/>
  <c r="M314" i="6"/>
  <c r="L314" i="6"/>
  <c r="J314" i="6"/>
  <c r="I314" i="6"/>
  <c r="H314" i="6"/>
  <c r="G314" i="6"/>
  <c r="AX313" i="6"/>
  <c r="AV313" i="6"/>
  <c r="AU313" i="6"/>
  <c r="AT313" i="6"/>
  <c r="AS313" i="6"/>
  <c r="AW313" i="6" s="1"/>
  <c r="AR313" i="6"/>
  <c r="AP313" i="6"/>
  <c r="AO313" i="6"/>
  <c r="AN313" i="6"/>
  <c r="AM313" i="6"/>
  <c r="AL313" i="6"/>
  <c r="AK313" i="6"/>
  <c r="AJ313" i="6"/>
  <c r="AI313" i="6"/>
  <c r="AH313" i="6"/>
  <c r="AF313" i="6"/>
  <c r="AE313" i="6"/>
  <c r="AD313" i="6"/>
  <c r="AC313" i="6"/>
  <c r="AA313" i="6"/>
  <c r="Z313" i="6"/>
  <c r="Y313" i="6"/>
  <c r="AZ313" i="6" s="1"/>
  <c r="X313" i="6"/>
  <c r="AY313" i="6" s="1"/>
  <c r="W313" i="6"/>
  <c r="V313" i="6"/>
  <c r="T313" i="6"/>
  <c r="S313" i="6"/>
  <c r="R313" i="6"/>
  <c r="Q313" i="6"/>
  <c r="P313" i="6"/>
  <c r="O313" i="6"/>
  <c r="N313" i="6"/>
  <c r="M313" i="6"/>
  <c r="L313" i="6"/>
  <c r="J313" i="6"/>
  <c r="I313" i="6"/>
  <c r="H313" i="6"/>
  <c r="G313" i="6"/>
  <c r="AV312" i="6"/>
  <c r="AU312" i="6"/>
  <c r="AZ312" i="6" s="1"/>
  <c r="AT312" i="6"/>
  <c r="AS312" i="6"/>
  <c r="AW312" i="6" s="1"/>
  <c r="AR312" i="6"/>
  <c r="AP312" i="6"/>
  <c r="AO312" i="6"/>
  <c r="AN312" i="6"/>
  <c r="AM312" i="6"/>
  <c r="AL312" i="6"/>
  <c r="AK312" i="6"/>
  <c r="AJ312" i="6"/>
  <c r="AI312" i="6"/>
  <c r="AH312" i="6"/>
  <c r="AF312" i="6"/>
  <c r="AE312" i="6"/>
  <c r="AD312" i="6"/>
  <c r="AC312" i="6"/>
  <c r="AA312" i="6"/>
  <c r="Z312" i="6"/>
  <c r="BA312" i="6" s="1"/>
  <c r="Y312" i="6"/>
  <c r="X312" i="6"/>
  <c r="W312" i="6"/>
  <c r="AX312" i="6" s="1"/>
  <c r="V312" i="6"/>
  <c r="T312" i="6"/>
  <c r="S312" i="6"/>
  <c r="R312" i="6"/>
  <c r="Q312" i="6"/>
  <c r="P312" i="6"/>
  <c r="O312" i="6"/>
  <c r="N312" i="6"/>
  <c r="M312" i="6"/>
  <c r="L312" i="6"/>
  <c r="J312" i="6"/>
  <c r="I312" i="6"/>
  <c r="H312" i="6"/>
  <c r="G312" i="6"/>
  <c r="AV311" i="6"/>
  <c r="AU311" i="6"/>
  <c r="AT311" i="6"/>
  <c r="AY311" i="6" s="1"/>
  <c r="AS311" i="6"/>
  <c r="AW311" i="6" s="1"/>
  <c r="AR311" i="6"/>
  <c r="AP311" i="6"/>
  <c r="AO311" i="6"/>
  <c r="AN311" i="6"/>
  <c r="AM311" i="6"/>
  <c r="AL311" i="6"/>
  <c r="AK311" i="6"/>
  <c r="AJ311" i="6"/>
  <c r="AI311" i="6"/>
  <c r="AH311" i="6"/>
  <c r="AF311" i="6"/>
  <c r="AE311" i="6"/>
  <c r="AD311" i="6"/>
  <c r="AC311" i="6"/>
  <c r="Z311" i="6"/>
  <c r="Y311" i="6"/>
  <c r="AZ311" i="6" s="1"/>
  <c r="X311" i="6"/>
  <c r="W311" i="6"/>
  <c r="AA311" i="6" s="1"/>
  <c r="V311" i="6"/>
  <c r="T311" i="6"/>
  <c r="S311" i="6"/>
  <c r="U311" i="6" s="1"/>
  <c r="R311" i="6"/>
  <c r="Q311" i="6"/>
  <c r="P311" i="6"/>
  <c r="O311" i="6"/>
  <c r="N311" i="6"/>
  <c r="M311" i="6"/>
  <c r="L311" i="6"/>
  <c r="K311" i="6"/>
  <c r="J311" i="6"/>
  <c r="I311" i="6"/>
  <c r="H311" i="6"/>
  <c r="G311" i="6"/>
  <c r="AV310" i="6"/>
  <c r="AU310" i="6"/>
  <c r="AZ310" i="6" s="1"/>
  <c r="AT310" i="6"/>
  <c r="AY310" i="6" s="1"/>
  <c r="AS310" i="6"/>
  <c r="AR310" i="6"/>
  <c r="AP310" i="6"/>
  <c r="AO310" i="6"/>
  <c r="AN310" i="6"/>
  <c r="AQ310" i="6" s="1"/>
  <c r="AM310" i="6"/>
  <c r="AL310" i="6"/>
  <c r="AK310" i="6"/>
  <c r="AJ310" i="6"/>
  <c r="AI310" i="6"/>
  <c r="AH310" i="6"/>
  <c r="AF310" i="6"/>
  <c r="AG310" i="6" s="1"/>
  <c r="AE310" i="6"/>
  <c r="AD310" i="6"/>
  <c r="AC310" i="6"/>
  <c r="AA310" i="6"/>
  <c r="Z310" i="6"/>
  <c r="Y310" i="6"/>
  <c r="X310" i="6"/>
  <c r="W310" i="6"/>
  <c r="V310" i="6"/>
  <c r="T310" i="6"/>
  <c r="S310" i="6"/>
  <c r="U310" i="6" s="1"/>
  <c r="R310" i="6"/>
  <c r="Q310" i="6"/>
  <c r="P310" i="6"/>
  <c r="O310" i="6"/>
  <c r="N310" i="6"/>
  <c r="M310" i="6"/>
  <c r="L310" i="6"/>
  <c r="J310" i="6"/>
  <c r="I310" i="6"/>
  <c r="H310" i="6"/>
  <c r="G310" i="6"/>
  <c r="AV309" i="6"/>
  <c r="AU309" i="6"/>
  <c r="AT309" i="6"/>
  <c r="AY309" i="6" s="1"/>
  <c r="AS309" i="6"/>
  <c r="AR309" i="6"/>
  <c r="AP309" i="6"/>
  <c r="AO309" i="6"/>
  <c r="AN309" i="6"/>
  <c r="AM309" i="6"/>
  <c r="AL309" i="6"/>
  <c r="AK309" i="6"/>
  <c r="AJ309" i="6"/>
  <c r="AI309" i="6"/>
  <c r="AH309" i="6"/>
  <c r="AF309" i="6"/>
  <c r="AE309" i="6"/>
  <c r="AD309" i="6"/>
  <c r="AC309" i="6"/>
  <c r="Z309" i="6"/>
  <c r="Y309" i="6"/>
  <c r="X309" i="6"/>
  <c r="W309" i="6"/>
  <c r="AA309" i="6" s="1"/>
  <c r="V309" i="6"/>
  <c r="T309" i="6"/>
  <c r="S309" i="6"/>
  <c r="R309" i="6"/>
  <c r="Q309" i="6"/>
  <c r="P309" i="6"/>
  <c r="O309" i="6"/>
  <c r="N309" i="6"/>
  <c r="M309" i="6"/>
  <c r="L309" i="6"/>
  <c r="J309" i="6"/>
  <c r="I309" i="6"/>
  <c r="H309" i="6"/>
  <c r="G309" i="6"/>
  <c r="AV308" i="6"/>
  <c r="BA308" i="6" s="1"/>
  <c r="AU308" i="6"/>
  <c r="AT308" i="6"/>
  <c r="AY308" i="6" s="1"/>
  <c r="AS308" i="6"/>
  <c r="AR308" i="6"/>
  <c r="AP308" i="6"/>
  <c r="AO308" i="6"/>
  <c r="AN308" i="6"/>
  <c r="AM308" i="6"/>
  <c r="AL308" i="6"/>
  <c r="AK308" i="6"/>
  <c r="AJ308" i="6"/>
  <c r="AI308" i="6"/>
  <c r="AH308" i="6"/>
  <c r="AG308" i="6"/>
  <c r="AF308" i="6"/>
  <c r="AE308" i="6"/>
  <c r="AD308" i="6"/>
  <c r="AC308" i="6"/>
  <c r="Z308" i="6"/>
  <c r="Y308" i="6"/>
  <c r="X308" i="6"/>
  <c r="W308" i="6"/>
  <c r="AA308" i="6" s="1"/>
  <c r="V308" i="6"/>
  <c r="T308" i="6"/>
  <c r="U308" i="6" s="1"/>
  <c r="S308" i="6"/>
  <c r="R308" i="6"/>
  <c r="Q308" i="6"/>
  <c r="P308" i="6"/>
  <c r="O308" i="6"/>
  <c r="N308" i="6"/>
  <c r="M308" i="6"/>
  <c r="L308" i="6"/>
  <c r="J308" i="6"/>
  <c r="I308" i="6"/>
  <c r="H308" i="6"/>
  <c r="G308" i="6"/>
  <c r="AW307" i="6"/>
  <c r="AV307" i="6"/>
  <c r="AU307" i="6"/>
  <c r="AT307" i="6"/>
  <c r="AS307" i="6"/>
  <c r="AR307" i="6"/>
  <c r="AP307" i="6"/>
  <c r="AO307" i="6"/>
  <c r="AN307" i="6"/>
  <c r="AM307" i="6"/>
  <c r="AL307" i="6"/>
  <c r="AK307" i="6"/>
  <c r="AJ307" i="6"/>
  <c r="AI307" i="6"/>
  <c r="AH307" i="6"/>
  <c r="AF307" i="6"/>
  <c r="AE307" i="6"/>
  <c r="AD307" i="6"/>
  <c r="AC307" i="6"/>
  <c r="Z307" i="6"/>
  <c r="Y307" i="6"/>
  <c r="X307" i="6"/>
  <c r="AY307" i="6" s="1"/>
  <c r="W307" i="6"/>
  <c r="AA307" i="6" s="1"/>
  <c r="V307" i="6"/>
  <c r="T307" i="6"/>
  <c r="S307" i="6"/>
  <c r="R307" i="6"/>
  <c r="Q307" i="6"/>
  <c r="P307" i="6"/>
  <c r="O307" i="6"/>
  <c r="N307" i="6"/>
  <c r="M307" i="6"/>
  <c r="L307" i="6"/>
  <c r="J307" i="6"/>
  <c r="I307" i="6"/>
  <c r="H307" i="6"/>
  <c r="K307" i="6" s="1"/>
  <c r="G307" i="6"/>
  <c r="AV306" i="6"/>
  <c r="AU306" i="6"/>
  <c r="AT306" i="6"/>
  <c r="AS306" i="6"/>
  <c r="AR306" i="6"/>
  <c r="AP306" i="6"/>
  <c r="AO306" i="6"/>
  <c r="AN306" i="6"/>
  <c r="AM306" i="6"/>
  <c r="AL306" i="6"/>
  <c r="AK306" i="6"/>
  <c r="AJ306" i="6"/>
  <c r="AI306" i="6"/>
  <c r="AH306" i="6"/>
  <c r="AF306" i="6"/>
  <c r="AE306" i="6"/>
  <c r="AD306" i="6"/>
  <c r="AG306" i="6" s="1"/>
  <c r="AC306" i="6"/>
  <c r="Z306" i="6"/>
  <c r="Y306" i="6"/>
  <c r="X306" i="6"/>
  <c r="W306" i="6"/>
  <c r="AA306" i="6" s="1"/>
  <c r="V306" i="6"/>
  <c r="T306" i="6"/>
  <c r="S306" i="6"/>
  <c r="R306" i="6"/>
  <c r="Q306" i="6"/>
  <c r="P306" i="6"/>
  <c r="O306" i="6"/>
  <c r="N306" i="6"/>
  <c r="M306" i="6"/>
  <c r="L306" i="6"/>
  <c r="J306" i="6"/>
  <c r="I306" i="6"/>
  <c r="H306" i="6"/>
  <c r="K306" i="6" s="1"/>
  <c r="G306" i="6"/>
  <c r="AV305" i="6"/>
  <c r="AU305" i="6"/>
  <c r="AT305" i="6"/>
  <c r="AS305" i="6"/>
  <c r="AR305" i="6"/>
  <c r="AP305" i="6"/>
  <c r="AO305" i="6"/>
  <c r="AN305" i="6"/>
  <c r="AM305" i="6"/>
  <c r="AL305" i="6"/>
  <c r="AK305" i="6"/>
  <c r="AJ305" i="6"/>
  <c r="AI305" i="6"/>
  <c r="AH305" i="6"/>
  <c r="AF305" i="6"/>
  <c r="AE305" i="6"/>
  <c r="AD305" i="6"/>
  <c r="AC305" i="6"/>
  <c r="AA305" i="6"/>
  <c r="Z305" i="6"/>
  <c r="BA305" i="6" s="1"/>
  <c r="Y305" i="6"/>
  <c r="X305" i="6"/>
  <c r="W305" i="6"/>
  <c r="V305" i="6"/>
  <c r="T305" i="6"/>
  <c r="S305" i="6"/>
  <c r="R305" i="6"/>
  <c r="Q305" i="6"/>
  <c r="P305" i="6"/>
  <c r="O305" i="6"/>
  <c r="N305" i="6"/>
  <c r="M305" i="6"/>
  <c r="L305" i="6"/>
  <c r="J305" i="6"/>
  <c r="I305" i="6"/>
  <c r="H305" i="6"/>
  <c r="G305" i="6"/>
  <c r="AV304" i="6"/>
  <c r="AU304" i="6"/>
  <c r="AT304" i="6"/>
  <c r="AS304" i="6"/>
  <c r="AR304" i="6"/>
  <c r="AP304" i="6"/>
  <c r="AO304" i="6"/>
  <c r="AQ304" i="6" s="1"/>
  <c r="AN304" i="6"/>
  <c r="AM304" i="6"/>
  <c r="AL304" i="6"/>
  <c r="AK304" i="6"/>
  <c r="AJ304" i="6"/>
  <c r="AI304" i="6"/>
  <c r="AH304" i="6"/>
  <c r="AF304" i="6"/>
  <c r="AE304" i="6"/>
  <c r="AD304" i="6"/>
  <c r="AC304" i="6"/>
  <c r="Z304" i="6"/>
  <c r="BA304" i="6" s="1"/>
  <c r="Y304" i="6"/>
  <c r="X304" i="6"/>
  <c r="W304" i="6"/>
  <c r="AA304" i="6" s="1"/>
  <c r="V304" i="6"/>
  <c r="T304" i="6"/>
  <c r="U304" i="6" s="1"/>
  <c r="S304" i="6"/>
  <c r="R304" i="6"/>
  <c r="Q304" i="6"/>
  <c r="P304" i="6"/>
  <c r="O304" i="6"/>
  <c r="N304" i="6"/>
  <c r="M304" i="6"/>
  <c r="L304" i="6"/>
  <c r="J304" i="6"/>
  <c r="I304" i="6"/>
  <c r="H304" i="6"/>
  <c r="G304" i="6"/>
  <c r="AV303" i="6"/>
  <c r="AU303" i="6"/>
  <c r="AT303" i="6"/>
  <c r="AY303" i="6" s="1"/>
  <c r="AS303" i="6"/>
  <c r="AR303" i="6"/>
  <c r="AP303" i="6"/>
  <c r="AO303" i="6"/>
  <c r="AN303" i="6"/>
  <c r="AM303" i="6"/>
  <c r="AL303" i="6"/>
  <c r="AK303" i="6"/>
  <c r="AJ303" i="6"/>
  <c r="AI303" i="6"/>
  <c r="AH303" i="6"/>
  <c r="AF303" i="6"/>
  <c r="AE303" i="6"/>
  <c r="AD303" i="6"/>
  <c r="AC303" i="6"/>
  <c r="Z303" i="6"/>
  <c r="BA303" i="6" s="1"/>
  <c r="Y303" i="6"/>
  <c r="X303" i="6"/>
  <c r="W303" i="6"/>
  <c r="AA303" i="6" s="1"/>
  <c r="V303" i="6"/>
  <c r="T303" i="6"/>
  <c r="S303" i="6"/>
  <c r="R303" i="6"/>
  <c r="Q303" i="6"/>
  <c r="P303" i="6"/>
  <c r="O303" i="6"/>
  <c r="N303" i="6"/>
  <c r="M303" i="6"/>
  <c r="L303" i="6"/>
  <c r="J303" i="6"/>
  <c r="I303" i="6"/>
  <c r="H303" i="6"/>
  <c r="K303" i="6" s="1"/>
  <c r="G303" i="6"/>
  <c r="AW302" i="6"/>
  <c r="AV302" i="6"/>
  <c r="AU302" i="6"/>
  <c r="AZ302" i="6" s="1"/>
  <c r="AT302" i="6"/>
  <c r="AS302" i="6"/>
  <c r="AR302" i="6"/>
  <c r="AP302" i="6"/>
  <c r="AO302" i="6"/>
  <c r="AN302" i="6"/>
  <c r="AM302" i="6"/>
  <c r="AL302" i="6"/>
  <c r="AK302" i="6"/>
  <c r="AJ302" i="6"/>
  <c r="AI302" i="6"/>
  <c r="AH302" i="6"/>
  <c r="AF302" i="6"/>
  <c r="AE302" i="6"/>
  <c r="AD302" i="6"/>
  <c r="AC302" i="6"/>
  <c r="Z302" i="6"/>
  <c r="Y302" i="6"/>
  <c r="X302" i="6"/>
  <c r="W302" i="6"/>
  <c r="AA302" i="6" s="1"/>
  <c r="V302" i="6"/>
  <c r="T302" i="6"/>
  <c r="S302" i="6"/>
  <c r="R302" i="6"/>
  <c r="U302" i="6" s="1"/>
  <c r="Q302" i="6"/>
  <c r="P302" i="6"/>
  <c r="O302" i="6"/>
  <c r="N302" i="6"/>
  <c r="M302" i="6"/>
  <c r="L302" i="6"/>
  <c r="J302" i="6"/>
  <c r="I302" i="6"/>
  <c r="H302" i="6"/>
  <c r="G302" i="6"/>
  <c r="AV301" i="6"/>
  <c r="AU301" i="6"/>
  <c r="AT301" i="6"/>
  <c r="AY301" i="6" s="1"/>
  <c r="AS301" i="6"/>
  <c r="AR301" i="6"/>
  <c r="AP301" i="6"/>
  <c r="AO301" i="6"/>
  <c r="AN301" i="6"/>
  <c r="AQ301" i="6" s="1"/>
  <c r="AM301" i="6"/>
  <c r="AL301" i="6"/>
  <c r="AK301" i="6"/>
  <c r="AJ301" i="6"/>
  <c r="AI301" i="6"/>
  <c r="AH301" i="6"/>
  <c r="AF301" i="6"/>
  <c r="AE301" i="6"/>
  <c r="AD301" i="6"/>
  <c r="AC301" i="6"/>
  <c r="AA301" i="6"/>
  <c r="Z301" i="6"/>
  <c r="BA301" i="6" s="1"/>
  <c r="Y301" i="6"/>
  <c r="X301" i="6"/>
  <c r="W301" i="6"/>
  <c r="V301" i="6"/>
  <c r="T301" i="6"/>
  <c r="S301" i="6"/>
  <c r="R301" i="6"/>
  <c r="Q301" i="6"/>
  <c r="P301" i="6"/>
  <c r="O301" i="6"/>
  <c r="N301" i="6"/>
  <c r="M301" i="6"/>
  <c r="L301" i="6"/>
  <c r="J301" i="6"/>
  <c r="I301" i="6"/>
  <c r="H301" i="6"/>
  <c r="G301" i="6"/>
  <c r="AW300" i="6"/>
  <c r="AV300" i="6"/>
  <c r="AU300" i="6"/>
  <c r="AT300" i="6"/>
  <c r="AS300" i="6"/>
  <c r="AR300" i="6"/>
  <c r="AP300" i="6"/>
  <c r="AO300" i="6"/>
  <c r="AN300" i="6"/>
  <c r="AQ300" i="6" s="1"/>
  <c r="AM300" i="6"/>
  <c r="AL300" i="6"/>
  <c r="AK300" i="6"/>
  <c r="AJ300" i="6"/>
  <c r="AI300" i="6"/>
  <c r="AH300" i="6"/>
  <c r="AF300" i="6"/>
  <c r="AE300" i="6"/>
  <c r="AD300" i="6"/>
  <c r="AC300" i="6"/>
  <c r="Z300" i="6"/>
  <c r="BA300" i="6" s="1"/>
  <c r="Y300" i="6"/>
  <c r="X300" i="6"/>
  <c r="AY300" i="6" s="1"/>
  <c r="W300" i="6"/>
  <c r="AA300" i="6" s="1"/>
  <c r="V300" i="6"/>
  <c r="T300" i="6"/>
  <c r="S300" i="6"/>
  <c r="R300" i="6"/>
  <c r="U300" i="6" s="1"/>
  <c r="Q300" i="6"/>
  <c r="P300" i="6"/>
  <c r="O300" i="6"/>
  <c r="N300" i="6"/>
  <c r="M300" i="6"/>
  <c r="L300" i="6"/>
  <c r="J300" i="6"/>
  <c r="I300" i="6"/>
  <c r="H300" i="6"/>
  <c r="G300" i="6"/>
  <c r="AV299" i="6"/>
  <c r="BA299" i="6" s="1"/>
  <c r="AU299" i="6"/>
  <c r="AZ299" i="6" s="1"/>
  <c r="AT299" i="6"/>
  <c r="AS299" i="6"/>
  <c r="AW299" i="6" s="1"/>
  <c r="AR299" i="6"/>
  <c r="AP299" i="6"/>
  <c r="AO299" i="6"/>
  <c r="AQ299" i="6" s="1"/>
  <c r="AN299" i="6"/>
  <c r="AM299" i="6"/>
  <c r="AL299" i="6"/>
  <c r="AK299" i="6"/>
  <c r="AJ299" i="6"/>
  <c r="AI299" i="6"/>
  <c r="AH299" i="6"/>
  <c r="AF299" i="6"/>
  <c r="AE299" i="6"/>
  <c r="AG299" i="6" s="1"/>
  <c r="AD299" i="6"/>
  <c r="AC299" i="6"/>
  <c r="Z299" i="6"/>
  <c r="Y299" i="6"/>
  <c r="X299" i="6"/>
  <c r="W299" i="6"/>
  <c r="AA299" i="6" s="1"/>
  <c r="V299" i="6"/>
  <c r="T299" i="6"/>
  <c r="S299" i="6"/>
  <c r="R299" i="6"/>
  <c r="U299" i="6" s="1"/>
  <c r="Q299" i="6"/>
  <c r="P299" i="6"/>
  <c r="O299" i="6"/>
  <c r="N299" i="6"/>
  <c r="M299" i="6"/>
  <c r="L299" i="6"/>
  <c r="J299" i="6"/>
  <c r="I299" i="6"/>
  <c r="H299" i="6"/>
  <c r="G299" i="6"/>
  <c r="AZ298" i="6"/>
  <c r="AW298" i="6"/>
  <c r="AV298" i="6"/>
  <c r="AU298" i="6"/>
  <c r="AT298" i="6"/>
  <c r="AS298" i="6"/>
  <c r="AR298" i="6"/>
  <c r="AP298" i="6"/>
  <c r="AO298" i="6"/>
  <c r="AN298" i="6"/>
  <c r="AM298" i="6"/>
  <c r="AL298" i="6"/>
  <c r="AK298" i="6"/>
  <c r="AJ298" i="6"/>
  <c r="AI298" i="6"/>
  <c r="AH298" i="6"/>
  <c r="AF298" i="6"/>
  <c r="AE298" i="6"/>
  <c r="AD298" i="6"/>
  <c r="AC298" i="6"/>
  <c r="AA298" i="6"/>
  <c r="Z298" i="6"/>
  <c r="Y298" i="6"/>
  <c r="X298" i="6"/>
  <c r="W298" i="6"/>
  <c r="V298" i="6"/>
  <c r="T298" i="6"/>
  <c r="S298" i="6"/>
  <c r="R298" i="6"/>
  <c r="U298" i="6" s="1"/>
  <c r="Q298" i="6"/>
  <c r="P298" i="6"/>
  <c r="O298" i="6"/>
  <c r="N298" i="6"/>
  <c r="M298" i="6"/>
  <c r="L298" i="6"/>
  <c r="J298" i="6"/>
  <c r="I298" i="6"/>
  <c r="H298" i="6"/>
  <c r="G298" i="6"/>
  <c r="AV297" i="6"/>
  <c r="AU297" i="6"/>
  <c r="AT297" i="6"/>
  <c r="AS297" i="6"/>
  <c r="AW297" i="6" s="1"/>
  <c r="AR297" i="6"/>
  <c r="AP297" i="6"/>
  <c r="AO297" i="6"/>
  <c r="AN297" i="6"/>
  <c r="AM297" i="6"/>
  <c r="AL297" i="6"/>
  <c r="AK297" i="6"/>
  <c r="AJ297" i="6"/>
  <c r="AI297" i="6"/>
  <c r="AH297" i="6"/>
  <c r="AF297" i="6"/>
  <c r="AE297" i="6"/>
  <c r="AD297" i="6"/>
  <c r="AC297" i="6"/>
  <c r="AA297" i="6"/>
  <c r="Z297" i="6"/>
  <c r="Y297" i="6"/>
  <c r="X297" i="6"/>
  <c r="W297" i="6"/>
  <c r="AX297" i="6" s="1"/>
  <c r="V297" i="6"/>
  <c r="T297" i="6"/>
  <c r="S297" i="6"/>
  <c r="R297" i="6"/>
  <c r="Q297" i="6"/>
  <c r="P297" i="6"/>
  <c r="O297" i="6"/>
  <c r="N297" i="6"/>
  <c r="M297" i="6"/>
  <c r="L297" i="6"/>
  <c r="J297" i="6"/>
  <c r="I297" i="6"/>
  <c r="H297" i="6"/>
  <c r="G297" i="6"/>
  <c r="AV296" i="6"/>
  <c r="AU296" i="6"/>
  <c r="AT296" i="6"/>
  <c r="AS296" i="6"/>
  <c r="AW296" i="6" s="1"/>
  <c r="AR296" i="6"/>
  <c r="AQ296" i="6"/>
  <c r="AP296" i="6"/>
  <c r="AO296" i="6"/>
  <c r="AN296" i="6"/>
  <c r="AM296" i="6"/>
  <c r="AL296" i="6"/>
  <c r="AK296" i="6"/>
  <c r="AJ296" i="6"/>
  <c r="AI296" i="6"/>
  <c r="AH296" i="6"/>
  <c r="AF296" i="6"/>
  <c r="AE296" i="6"/>
  <c r="AD296" i="6"/>
  <c r="AG296" i="6" s="1"/>
  <c r="AC296" i="6"/>
  <c r="AA296" i="6"/>
  <c r="Z296" i="6"/>
  <c r="Y296" i="6"/>
  <c r="X296" i="6"/>
  <c r="W296" i="6"/>
  <c r="V296" i="6"/>
  <c r="T296" i="6"/>
  <c r="S296" i="6"/>
  <c r="R296" i="6"/>
  <c r="U296" i="6" s="1"/>
  <c r="Q296" i="6"/>
  <c r="P296" i="6"/>
  <c r="O296" i="6"/>
  <c r="N296" i="6"/>
  <c r="M296" i="6"/>
  <c r="L296" i="6"/>
  <c r="J296" i="6"/>
  <c r="I296" i="6"/>
  <c r="K296" i="6" s="1"/>
  <c r="H296" i="6"/>
  <c r="G296" i="6"/>
  <c r="AV295" i="6"/>
  <c r="BA295" i="6" s="1"/>
  <c r="AU295" i="6"/>
  <c r="AT295" i="6"/>
  <c r="AY295" i="6" s="1"/>
  <c r="AS295" i="6"/>
  <c r="AW295" i="6" s="1"/>
  <c r="AR295" i="6"/>
  <c r="AP295" i="6"/>
  <c r="AO295" i="6"/>
  <c r="AN295" i="6"/>
  <c r="AM295" i="6"/>
  <c r="AL295" i="6"/>
  <c r="AK295" i="6"/>
  <c r="AJ295" i="6"/>
  <c r="AI295" i="6"/>
  <c r="AH295" i="6"/>
  <c r="AF295" i="6"/>
  <c r="AE295" i="6"/>
  <c r="AD295" i="6"/>
  <c r="AC295" i="6"/>
  <c r="AA295" i="6"/>
  <c r="Z295" i="6"/>
  <c r="Y295" i="6"/>
  <c r="AZ295" i="6" s="1"/>
  <c r="X295" i="6"/>
  <c r="W295" i="6"/>
  <c r="AX295" i="6" s="1"/>
  <c r="V295" i="6"/>
  <c r="T295" i="6"/>
  <c r="S295" i="6"/>
  <c r="R295" i="6"/>
  <c r="Q295" i="6"/>
  <c r="P295" i="6"/>
  <c r="O295" i="6"/>
  <c r="N295" i="6"/>
  <c r="M295" i="6"/>
  <c r="L295" i="6"/>
  <c r="J295" i="6"/>
  <c r="I295" i="6"/>
  <c r="H295" i="6"/>
  <c r="G295" i="6"/>
  <c r="AZ294" i="6"/>
  <c r="AV294" i="6"/>
  <c r="BA294" i="6" s="1"/>
  <c r="AU294" i="6"/>
  <c r="AT294" i="6"/>
  <c r="AY294" i="6" s="1"/>
  <c r="AS294" i="6"/>
  <c r="AR294" i="6"/>
  <c r="AP294" i="6"/>
  <c r="AO294" i="6"/>
  <c r="AN294" i="6"/>
  <c r="AM294" i="6"/>
  <c r="AL294" i="6"/>
  <c r="AK294" i="6"/>
  <c r="AJ294" i="6"/>
  <c r="AI294" i="6"/>
  <c r="AH294" i="6"/>
  <c r="AF294" i="6"/>
  <c r="AE294" i="6"/>
  <c r="AD294" i="6"/>
  <c r="AG294" i="6" s="1"/>
  <c r="AC294" i="6"/>
  <c r="Z294" i="6"/>
  <c r="Y294" i="6"/>
  <c r="X294" i="6"/>
  <c r="W294" i="6"/>
  <c r="AA294" i="6" s="1"/>
  <c r="V294" i="6"/>
  <c r="T294" i="6"/>
  <c r="S294" i="6"/>
  <c r="R294" i="6"/>
  <c r="Q294" i="6"/>
  <c r="P294" i="6"/>
  <c r="O294" i="6"/>
  <c r="N294" i="6"/>
  <c r="M294" i="6"/>
  <c r="L294" i="6"/>
  <c r="J294" i="6"/>
  <c r="I294" i="6"/>
  <c r="H294" i="6"/>
  <c r="K294" i="6" s="1"/>
  <c r="G294" i="6"/>
  <c r="BA293" i="6"/>
  <c r="AV293" i="6"/>
  <c r="AU293" i="6"/>
  <c r="AZ293" i="6" s="1"/>
  <c r="AT293" i="6"/>
  <c r="AY293" i="6" s="1"/>
  <c r="AS293" i="6"/>
  <c r="AR293" i="6"/>
  <c r="AP293" i="6"/>
  <c r="AO293" i="6"/>
  <c r="AN293" i="6"/>
  <c r="AQ293" i="6" s="1"/>
  <c r="AM293" i="6"/>
  <c r="AL293" i="6"/>
  <c r="AK293" i="6"/>
  <c r="AJ293" i="6"/>
  <c r="AI293" i="6"/>
  <c r="AH293" i="6"/>
  <c r="AF293" i="6"/>
  <c r="AE293" i="6"/>
  <c r="AD293" i="6"/>
  <c r="AC293" i="6"/>
  <c r="Z293" i="6"/>
  <c r="Y293" i="6"/>
  <c r="X293" i="6"/>
  <c r="W293" i="6"/>
  <c r="AA293" i="6" s="1"/>
  <c r="V293" i="6"/>
  <c r="T293" i="6"/>
  <c r="S293" i="6"/>
  <c r="R293" i="6"/>
  <c r="Q293" i="6"/>
  <c r="P293" i="6"/>
  <c r="O293" i="6"/>
  <c r="N293" i="6"/>
  <c r="M293" i="6"/>
  <c r="L293" i="6"/>
  <c r="J293" i="6"/>
  <c r="I293" i="6"/>
  <c r="H293" i="6"/>
  <c r="G293" i="6"/>
  <c r="AX292" i="6"/>
  <c r="AW292" i="6"/>
  <c r="AV292" i="6"/>
  <c r="AU292" i="6"/>
  <c r="AT292" i="6"/>
  <c r="AS292" i="6"/>
  <c r="AR292" i="6"/>
  <c r="AP292" i="6"/>
  <c r="AO292" i="6"/>
  <c r="AN292" i="6"/>
  <c r="AM292" i="6"/>
  <c r="AL292" i="6"/>
  <c r="AK292" i="6"/>
  <c r="AJ292" i="6"/>
  <c r="AI292" i="6"/>
  <c r="AH292" i="6"/>
  <c r="AG292" i="6"/>
  <c r="AF292" i="6"/>
  <c r="AE292" i="6"/>
  <c r="AD292" i="6"/>
  <c r="AC292" i="6"/>
  <c r="AA292" i="6"/>
  <c r="Z292" i="6"/>
  <c r="Y292" i="6"/>
  <c r="X292" i="6"/>
  <c r="W292" i="6"/>
  <c r="V292" i="6"/>
  <c r="T292" i="6"/>
  <c r="S292" i="6"/>
  <c r="R292" i="6"/>
  <c r="U292" i="6" s="1"/>
  <c r="Q292" i="6"/>
  <c r="P292" i="6"/>
  <c r="O292" i="6"/>
  <c r="N292" i="6"/>
  <c r="M292" i="6"/>
  <c r="L292" i="6"/>
  <c r="J292" i="6"/>
  <c r="I292" i="6"/>
  <c r="H292" i="6"/>
  <c r="G292" i="6"/>
  <c r="AV291" i="6"/>
  <c r="AU291" i="6"/>
  <c r="AT291" i="6"/>
  <c r="AS291" i="6"/>
  <c r="AW291" i="6" s="1"/>
  <c r="AR291" i="6"/>
  <c r="AP291" i="6"/>
  <c r="AO291" i="6"/>
  <c r="AN291" i="6"/>
  <c r="AQ291" i="6" s="1"/>
  <c r="AM291" i="6"/>
  <c r="AL291" i="6"/>
  <c r="AK291" i="6"/>
  <c r="AJ291" i="6"/>
  <c r="AI291" i="6"/>
  <c r="AH291" i="6"/>
  <c r="AF291" i="6"/>
  <c r="AE291" i="6"/>
  <c r="AD291" i="6"/>
  <c r="AC291" i="6"/>
  <c r="Z291" i="6"/>
  <c r="Y291" i="6"/>
  <c r="X291" i="6"/>
  <c r="AY291" i="6" s="1"/>
  <c r="W291" i="6"/>
  <c r="AA291" i="6" s="1"/>
  <c r="V291" i="6"/>
  <c r="T291" i="6"/>
  <c r="S291" i="6"/>
  <c r="R291" i="6"/>
  <c r="U291" i="6" s="1"/>
  <c r="Q291" i="6"/>
  <c r="P291" i="6"/>
  <c r="O291" i="6"/>
  <c r="N291" i="6"/>
  <c r="M291" i="6"/>
  <c r="L291" i="6"/>
  <c r="K291" i="6"/>
  <c r="J291" i="6"/>
  <c r="I291" i="6"/>
  <c r="H291" i="6"/>
  <c r="G291" i="6"/>
  <c r="AV290" i="6"/>
  <c r="AU290" i="6"/>
  <c r="AT290" i="6"/>
  <c r="AS290" i="6"/>
  <c r="AR290" i="6"/>
  <c r="AP290" i="6"/>
  <c r="AO290" i="6"/>
  <c r="AQ290" i="6" s="1"/>
  <c r="AN290" i="6"/>
  <c r="AM290" i="6"/>
  <c r="AL290" i="6"/>
  <c r="AK290" i="6"/>
  <c r="AJ290" i="6"/>
  <c r="AI290" i="6"/>
  <c r="AH290" i="6"/>
  <c r="AF290" i="6"/>
  <c r="AE290" i="6"/>
  <c r="AD290" i="6"/>
  <c r="AC290" i="6"/>
  <c r="Z290" i="6"/>
  <c r="Y290" i="6"/>
  <c r="X290" i="6"/>
  <c r="W290" i="6"/>
  <c r="AA290" i="6" s="1"/>
  <c r="V290" i="6"/>
  <c r="T290" i="6"/>
  <c r="U290" i="6" s="1"/>
  <c r="S290" i="6"/>
  <c r="R290" i="6"/>
  <c r="Q290" i="6"/>
  <c r="P290" i="6"/>
  <c r="O290" i="6"/>
  <c r="N290" i="6"/>
  <c r="M290" i="6"/>
  <c r="L290" i="6"/>
  <c r="J290" i="6"/>
  <c r="I290" i="6"/>
  <c r="H290" i="6"/>
  <c r="G290" i="6"/>
  <c r="AV289" i="6"/>
  <c r="AU289" i="6"/>
  <c r="AT289" i="6"/>
  <c r="AS289" i="6"/>
  <c r="AR289" i="6"/>
  <c r="AP289" i="6"/>
  <c r="AO289" i="6"/>
  <c r="AN289" i="6"/>
  <c r="AM289" i="6"/>
  <c r="AL289" i="6"/>
  <c r="AK289" i="6"/>
  <c r="AJ289" i="6"/>
  <c r="AI289" i="6"/>
  <c r="AH289" i="6"/>
  <c r="AF289" i="6"/>
  <c r="AE289" i="6"/>
  <c r="AD289" i="6"/>
  <c r="AC289" i="6"/>
  <c r="Z289" i="6"/>
  <c r="Y289" i="6"/>
  <c r="X289" i="6"/>
  <c r="W289" i="6"/>
  <c r="AA289" i="6" s="1"/>
  <c r="V289" i="6"/>
  <c r="T289" i="6"/>
  <c r="S289" i="6"/>
  <c r="R289" i="6"/>
  <c r="Q289" i="6"/>
  <c r="P289" i="6"/>
  <c r="O289" i="6"/>
  <c r="N289" i="6"/>
  <c r="M289" i="6"/>
  <c r="L289" i="6"/>
  <c r="J289" i="6"/>
  <c r="I289" i="6"/>
  <c r="H289" i="6"/>
  <c r="G289" i="6"/>
  <c r="AX288" i="6"/>
  <c r="AW288" i="6"/>
  <c r="AV288" i="6"/>
  <c r="AU288" i="6"/>
  <c r="AZ288" i="6" s="1"/>
  <c r="AT288" i="6"/>
  <c r="AS288" i="6"/>
  <c r="AR288" i="6"/>
  <c r="AP288" i="6"/>
  <c r="AO288" i="6"/>
  <c r="AN288" i="6"/>
  <c r="AM288" i="6"/>
  <c r="AL288" i="6"/>
  <c r="AK288" i="6"/>
  <c r="AJ288" i="6"/>
  <c r="AI288" i="6"/>
  <c r="AH288" i="6"/>
  <c r="AG288" i="6"/>
  <c r="AF288" i="6"/>
  <c r="AE288" i="6"/>
  <c r="AD288" i="6"/>
  <c r="AC288" i="6"/>
  <c r="AA288" i="6"/>
  <c r="Z288" i="6"/>
  <c r="Y288" i="6"/>
  <c r="X288" i="6"/>
  <c r="AY288" i="6" s="1"/>
  <c r="W288" i="6"/>
  <c r="V288" i="6"/>
  <c r="T288" i="6"/>
  <c r="S288" i="6"/>
  <c r="R288" i="6"/>
  <c r="Q288" i="6"/>
  <c r="P288" i="6"/>
  <c r="O288" i="6"/>
  <c r="N288" i="6"/>
  <c r="M288" i="6"/>
  <c r="L288" i="6"/>
  <c r="J288" i="6"/>
  <c r="I288" i="6"/>
  <c r="H288" i="6"/>
  <c r="G288" i="6"/>
  <c r="AW287" i="6"/>
  <c r="AV287" i="6"/>
  <c r="BA287" i="6" s="1"/>
  <c r="AU287" i="6"/>
  <c r="AT287" i="6"/>
  <c r="AS287" i="6"/>
  <c r="AR287" i="6"/>
  <c r="AP287" i="6"/>
  <c r="AO287" i="6"/>
  <c r="AN287" i="6"/>
  <c r="AM287" i="6"/>
  <c r="AL287" i="6"/>
  <c r="AK287" i="6"/>
  <c r="AJ287" i="6"/>
  <c r="AI287" i="6"/>
  <c r="AH287" i="6"/>
  <c r="AF287" i="6"/>
  <c r="AE287" i="6"/>
  <c r="AD287" i="6"/>
  <c r="AC287" i="6"/>
  <c r="Z287" i="6"/>
  <c r="Y287" i="6"/>
  <c r="X287" i="6"/>
  <c r="AY287" i="6" s="1"/>
  <c r="W287" i="6"/>
  <c r="AA287" i="6" s="1"/>
  <c r="V287" i="6"/>
  <c r="T287" i="6"/>
  <c r="S287" i="6"/>
  <c r="R287" i="6"/>
  <c r="U287" i="6" s="1"/>
  <c r="Q287" i="6"/>
  <c r="P287" i="6"/>
  <c r="O287" i="6"/>
  <c r="N287" i="6"/>
  <c r="M287" i="6"/>
  <c r="L287" i="6"/>
  <c r="J287" i="6"/>
  <c r="I287" i="6"/>
  <c r="H287" i="6"/>
  <c r="G287" i="6"/>
  <c r="AV286" i="6"/>
  <c r="AU286" i="6"/>
  <c r="AZ286" i="6" s="1"/>
  <c r="AT286" i="6"/>
  <c r="AY286" i="6" s="1"/>
  <c r="AS286" i="6"/>
  <c r="AR286" i="6"/>
  <c r="AP286" i="6"/>
  <c r="AO286" i="6"/>
  <c r="AN286" i="6"/>
  <c r="AM286" i="6"/>
  <c r="AL286" i="6"/>
  <c r="AK286" i="6"/>
  <c r="AJ286" i="6"/>
  <c r="AI286" i="6"/>
  <c r="AH286" i="6"/>
  <c r="AF286" i="6"/>
  <c r="AE286" i="6"/>
  <c r="AG286" i="6" s="1"/>
  <c r="AD286" i="6"/>
  <c r="AC286" i="6"/>
  <c r="Z286" i="6"/>
  <c r="BA286" i="6" s="1"/>
  <c r="Y286" i="6"/>
  <c r="X286" i="6"/>
  <c r="W286" i="6"/>
  <c r="AA286" i="6" s="1"/>
  <c r="V286" i="6"/>
  <c r="T286" i="6"/>
  <c r="S286" i="6"/>
  <c r="R286" i="6"/>
  <c r="Q286" i="6"/>
  <c r="P286" i="6"/>
  <c r="O286" i="6"/>
  <c r="N286" i="6"/>
  <c r="M286" i="6"/>
  <c r="L286" i="6"/>
  <c r="J286" i="6"/>
  <c r="I286" i="6"/>
  <c r="H286" i="6"/>
  <c r="G286" i="6"/>
  <c r="BA285" i="6"/>
  <c r="AV285" i="6"/>
  <c r="AU285" i="6"/>
  <c r="AZ285" i="6" s="1"/>
  <c r="AT285" i="6"/>
  <c r="AS285" i="6"/>
  <c r="AR285" i="6"/>
  <c r="AP285" i="6"/>
  <c r="AO285" i="6"/>
  <c r="AN285" i="6"/>
  <c r="AM285" i="6"/>
  <c r="AL285" i="6"/>
  <c r="AK285" i="6"/>
  <c r="AJ285" i="6"/>
  <c r="AI285" i="6"/>
  <c r="AH285" i="6"/>
  <c r="AF285" i="6"/>
  <c r="AE285" i="6"/>
  <c r="AD285" i="6"/>
  <c r="AC285" i="6"/>
  <c r="Z285" i="6"/>
  <c r="Y285" i="6"/>
  <c r="X285" i="6"/>
  <c r="W285" i="6"/>
  <c r="AA285" i="6" s="1"/>
  <c r="V285" i="6"/>
  <c r="T285" i="6"/>
  <c r="S285" i="6"/>
  <c r="R285" i="6"/>
  <c r="Q285" i="6"/>
  <c r="P285" i="6"/>
  <c r="O285" i="6"/>
  <c r="N285" i="6"/>
  <c r="M285" i="6"/>
  <c r="L285" i="6"/>
  <c r="J285" i="6"/>
  <c r="I285" i="6"/>
  <c r="H285" i="6"/>
  <c r="K285" i="6" s="1"/>
  <c r="G285" i="6"/>
  <c r="AV284" i="6"/>
  <c r="AU284" i="6"/>
  <c r="AT284" i="6"/>
  <c r="AS284" i="6"/>
  <c r="AR284" i="6"/>
  <c r="AP284" i="6"/>
  <c r="AO284" i="6"/>
  <c r="AN284" i="6"/>
  <c r="AM284" i="6"/>
  <c r="AL284" i="6"/>
  <c r="AK284" i="6"/>
  <c r="AJ284" i="6"/>
  <c r="AI284" i="6"/>
  <c r="AH284" i="6"/>
  <c r="AF284" i="6"/>
  <c r="AE284" i="6"/>
  <c r="AD284" i="6"/>
  <c r="AG284" i="6" s="1"/>
  <c r="AC284" i="6"/>
  <c r="Z284" i="6"/>
  <c r="Y284" i="6"/>
  <c r="X284" i="6"/>
  <c r="W284" i="6"/>
  <c r="AA284" i="6" s="1"/>
  <c r="V284" i="6"/>
  <c r="T284" i="6"/>
  <c r="S284" i="6"/>
  <c r="R284" i="6"/>
  <c r="Q284" i="6"/>
  <c r="P284" i="6"/>
  <c r="O284" i="6"/>
  <c r="N284" i="6"/>
  <c r="M284" i="6"/>
  <c r="L284" i="6"/>
  <c r="J284" i="6"/>
  <c r="I284" i="6"/>
  <c r="H284" i="6"/>
  <c r="K284" i="6" s="1"/>
  <c r="G284" i="6"/>
  <c r="AW283" i="6"/>
  <c r="AV283" i="6"/>
  <c r="AU283" i="6"/>
  <c r="AT283" i="6"/>
  <c r="AS283" i="6"/>
  <c r="AR283" i="6"/>
  <c r="AP283" i="6"/>
  <c r="AO283" i="6"/>
  <c r="AQ283" i="6" s="1"/>
  <c r="AN283" i="6"/>
  <c r="AM283" i="6"/>
  <c r="AL283" i="6"/>
  <c r="AK283" i="6"/>
  <c r="AJ283" i="6"/>
  <c r="AI283" i="6"/>
  <c r="AH283" i="6"/>
  <c r="AF283" i="6"/>
  <c r="AE283" i="6"/>
  <c r="AD283" i="6"/>
  <c r="AC283" i="6"/>
  <c r="Z283" i="6"/>
  <c r="Y283" i="6"/>
  <c r="X283" i="6"/>
  <c r="W283" i="6"/>
  <c r="V283" i="6"/>
  <c r="T283" i="6"/>
  <c r="S283" i="6"/>
  <c r="R283" i="6"/>
  <c r="Q283" i="6"/>
  <c r="P283" i="6"/>
  <c r="O283" i="6"/>
  <c r="N283" i="6"/>
  <c r="M283" i="6"/>
  <c r="L283" i="6"/>
  <c r="J283" i="6"/>
  <c r="I283" i="6"/>
  <c r="H283" i="6"/>
  <c r="G283" i="6"/>
  <c r="BA282" i="6"/>
  <c r="AV282" i="6"/>
  <c r="AU282" i="6"/>
  <c r="AT282" i="6"/>
  <c r="AS282" i="6"/>
  <c r="AR282" i="6"/>
  <c r="AP282" i="6"/>
  <c r="AO282" i="6"/>
  <c r="AN282" i="6"/>
  <c r="AM282" i="6"/>
  <c r="AL282" i="6"/>
  <c r="AK282" i="6"/>
  <c r="AJ282" i="6"/>
  <c r="AI282" i="6"/>
  <c r="AH282" i="6"/>
  <c r="AF282" i="6"/>
  <c r="AE282" i="6"/>
  <c r="AD282" i="6"/>
  <c r="AC282" i="6"/>
  <c r="Z282" i="6"/>
  <c r="Y282" i="6"/>
  <c r="X282" i="6"/>
  <c r="W282" i="6"/>
  <c r="AA282" i="6" s="1"/>
  <c r="V282" i="6"/>
  <c r="T282" i="6"/>
  <c r="S282" i="6"/>
  <c r="R282" i="6"/>
  <c r="U282" i="6" s="1"/>
  <c r="Q282" i="6"/>
  <c r="P282" i="6"/>
  <c r="O282" i="6"/>
  <c r="N282" i="6"/>
  <c r="M282" i="6"/>
  <c r="L282" i="6"/>
  <c r="J282" i="6"/>
  <c r="I282" i="6"/>
  <c r="H282" i="6"/>
  <c r="G282" i="6"/>
  <c r="AV281" i="6"/>
  <c r="AU281" i="6"/>
  <c r="AT281" i="6"/>
  <c r="AS281" i="6"/>
  <c r="AR281" i="6"/>
  <c r="AP281" i="6"/>
  <c r="AO281" i="6"/>
  <c r="AN281" i="6"/>
  <c r="AM281" i="6"/>
  <c r="AL281" i="6"/>
  <c r="AK281" i="6"/>
  <c r="AJ281" i="6"/>
  <c r="AI281" i="6"/>
  <c r="AH281" i="6"/>
  <c r="AF281" i="6"/>
  <c r="AE281" i="6"/>
  <c r="AD281" i="6"/>
  <c r="AC281" i="6"/>
  <c r="Z281" i="6"/>
  <c r="Y281" i="6"/>
  <c r="X281" i="6"/>
  <c r="W281" i="6"/>
  <c r="AA281" i="6" s="1"/>
  <c r="V281" i="6"/>
  <c r="T281" i="6"/>
  <c r="S281" i="6"/>
  <c r="R281" i="6"/>
  <c r="U281" i="6" s="1"/>
  <c r="Q281" i="6"/>
  <c r="P281" i="6"/>
  <c r="O281" i="6"/>
  <c r="N281" i="6"/>
  <c r="M281" i="6"/>
  <c r="L281" i="6"/>
  <c r="J281" i="6"/>
  <c r="I281" i="6"/>
  <c r="H281" i="6"/>
  <c r="G281" i="6"/>
  <c r="AW280" i="6"/>
  <c r="AV280" i="6"/>
  <c r="AU280" i="6"/>
  <c r="AT280" i="6"/>
  <c r="AS280" i="6"/>
  <c r="AR280" i="6"/>
  <c r="AP280" i="6"/>
  <c r="AO280" i="6"/>
  <c r="AN280" i="6"/>
  <c r="AM280" i="6"/>
  <c r="AL280" i="6"/>
  <c r="AK280" i="6"/>
  <c r="AJ280" i="6"/>
  <c r="AI280" i="6"/>
  <c r="AH280" i="6"/>
  <c r="AF280" i="6"/>
  <c r="AE280" i="6"/>
  <c r="AD280" i="6"/>
  <c r="AC280" i="6"/>
  <c r="AA280" i="6"/>
  <c r="Z280" i="6"/>
  <c r="BA280" i="6" s="1"/>
  <c r="Y280" i="6"/>
  <c r="X280" i="6"/>
  <c r="AY280" i="6" s="1"/>
  <c r="W280" i="6"/>
  <c r="V280" i="6"/>
  <c r="T280" i="6"/>
  <c r="S280" i="6"/>
  <c r="R280" i="6"/>
  <c r="Q280" i="6"/>
  <c r="P280" i="6"/>
  <c r="O280" i="6"/>
  <c r="N280" i="6"/>
  <c r="M280" i="6"/>
  <c r="L280" i="6"/>
  <c r="J280" i="6"/>
  <c r="I280" i="6"/>
  <c r="H280" i="6"/>
  <c r="G280" i="6"/>
  <c r="AV279" i="6"/>
  <c r="AU279" i="6"/>
  <c r="AT279" i="6"/>
  <c r="AS279" i="6"/>
  <c r="AW279" i="6" s="1"/>
  <c r="AR279" i="6"/>
  <c r="AP279" i="6"/>
  <c r="AO279" i="6"/>
  <c r="AN279" i="6"/>
  <c r="AM279" i="6"/>
  <c r="AL279" i="6"/>
  <c r="AK279" i="6"/>
  <c r="AJ279" i="6"/>
  <c r="AI279" i="6"/>
  <c r="AH279" i="6"/>
  <c r="AF279" i="6"/>
  <c r="AE279" i="6"/>
  <c r="AD279" i="6"/>
  <c r="AG279" i="6" s="1"/>
  <c r="AC279" i="6"/>
  <c r="AA279" i="6"/>
  <c r="Z279" i="6"/>
  <c r="Y279" i="6"/>
  <c r="AZ279" i="6" s="1"/>
  <c r="X279" i="6"/>
  <c r="AY279" i="6" s="1"/>
  <c r="W279" i="6"/>
  <c r="V279" i="6"/>
  <c r="T279" i="6"/>
  <c r="S279" i="6"/>
  <c r="R279" i="6"/>
  <c r="U279" i="6" s="1"/>
  <c r="Q279" i="6"/>
  <c r="P279" i="6"/>
  <c r="O279" i="6"/>
  <c r="N279" i="6"/>
  <c r="M279" i="6"/>
  <c r="L279" i="6"/>
  <c r="J279" i="6"/>
  <c r="I279" i="6"/>
  <c r="H279" i="6"/>
  <c r="G279" i="6"/>
  <c r="AV278" i="6"/>
  <c r="AU278" i="6"/>
  <c r="AZ278" i="6" s="1"/>
  <c r="AT278" i="6"/>
  <c r="AS278" i="6"/>
  <c r="AR278" i="6"/>
  <c r="AP278" i="6"/>
  <c r="AO278" i="6"/>
  <c r="AN278" i="6"/>
  <c r="AM278" i="6"/>
  <c r="AL278" i="6"/>
  <c r="AK278" i="6"/>
  <c r="AJ278" i="6"/>
  <c r="AI278" i="6"/>
  <c r="AH278" i="6"/>
  <c r="AF278" i="6"/>
  <c r="AE278" i="6"/>
  <c r="AD278" i="6"/>
  <c r="AG278" i="6" s="1"/>
  <c r="AC278" i="6"/>
  <c r="Z278" i="6"/>
  <c r="BA278" i="6" s="1"/>
  <c r="Y278" i="6"/>
  <c r="X278" i="6"/>
  <c r="AY278" i="6" s="1"/>
  <c r="W278" i="6"/>
  <c r="AA278" i="6" s="1"/>
  <c r="V278" i="6"/>
  <c r="T278" i="6"/>
  <c r="S278" i="6"/>
  <c r="R278" i="6"/>
  <c r="Q278" i="6"/>
  <c r="P278" i="6"/>
  <c r="O278" i="6"/>
  <c r="N278" i="6"/>
  <c r="M278" i="6"/>
  <c r="L278" i="6"/>
  <c r="J278" i="6"/>
  <c r="I278" i="6"/>
  <c r="H278" i="6"/>
  <c r="G278" i="6"/>
  <c r="AV277" i="6"/>
  <c r="AU277" i="6"/>
  <c r="AZ277" i="6" s="1"/>
  <c r="AT277" i="6"/>
  <c r="AS277" i="6"/>
  <c r="AR277" i="6"/>
  <c r="AP277" i="6"/>
  <c r="AO277" i="6"/>
  <c r="AQ277" i="6" s="1"/>
  <c r="AN277" i="6"/>
  <c r="AM277" i="6"/>
  <c r="AL277" i="6"/>
  <c r="AK277" i="6"/>
  <c r="AJ277" i="6"/>
  <c r="AI277" i="6"/>
  <c r="AH277" i="6"/>
  <c r="AG277" i="6"/>
  <c r="AF277" i="6"/>
  <c r="AE277" i="6"/>
  <c r="AD277" i="6"/>
  <c r="AC277" i="6"/>
  <c r="Z277" i="6"/>
  <c r="Y277" i="6"/>
  <c r="X277" i="6"/>
  <c r="W277" i="6"/>
  <c r="AA277" i="6" s="1"/>
  <c r="V277" i="6"/>
  <c r="T277" i="6"/>
  <c r="S277" i="6"/>
  <c r="R277" i="6"/>
  <c r="Q277" i="6"/>
  <c r="P277" i="6"/>
  <c r="O277" i="6"/>
  <c r="N277" i="6"/>
  <c r="M277" i="6"/>
  <c r="L277" i="6"/>
  <c r="J277" i="6"/>
  <c r="I277" i="6"/>
  <c r="H277" i="6"/>
  <c r="G277" i="6"/>
  <c r="AV276" i="6"/>
  <c r="AU276" i="6"/>
  <c r="AT276" i="6"/>
  <c r="AS276" i="6"/>
  <c r="AR276" i="6"/>
  <c r="AP276" i="6"/>
  <c r="AO276" i="6"/>
  <c r="AN276" i="6"/>
  <c r="AM276" i="6"/>
  <c r="AL276" i="6"/>
  <c r="AK276" i="6"/>
  <c r="AJ276" i="6"/>
  <c r="AI276" i="6"/>
  <c r="AH276" i="6"/>
  <c r="AF276" i="6"/>
  <c r="AE276" i="6"/>
  <c r="AG276" i="6" s="1"/>
  <c r="AD276" i="6"/>
  <c r="AC276" i="6"/>
  <c r="AA276" i="6"/>
  <c r="Z276" i="6"/>
  <c r="Y276" i="6"/>
  <c r="X276" i="6"/>
  <c r="AY276" i="6" s="1"/>
  <c r="W276" i="6"/>
  <c r="V276" i="6"/>
  <c r="T276" i="6"/>
  <c r="S276" i="6"/>
  <c r="R276" i="6"/>
  <c r="Q276" i="6"/>
  <c r="P276" i="6"/>
  <c r="O276" i="6"/>
  <c r="N276" i="6"/>
  <c r="M276" i="6"/>
  <c r="L276" i="6"/>
  <c r="J276" i="6"/>
  <c r="I276" i="6"/>
  <c r="H276" i="6"/>
  <c r="G276" i="6"/>
  <c r="AV275" i="6"/>
  <c r="BA275" i="6" s="1"/>
  <c r="AU275" i="6"/>
  <c r="AZ275" i="6" s="1"/>
  <c r="AT275" i="6"/>
  <c r="AS275" i="6"/>
  <c r="AW275" i="6" s="1"/>
  <c r="AR275" i="6"/>
  <c r="AP275" i="6"/>
  <c r="AO275" i="6"/>
  <c r="AQ275" i="6" s="1"/>
  <c r="AN275" i="6"/>
  <c r="AM275" i="6"/>
  <c r="AL275" i="6"/>
  <c r="AK275" i="6"/>
  <c r="AJ275" i="6"/>
  <c r="AI275" i="6"/>
  <c r="AH275" i="6"/>
  <c r="AF275" i="6"/>
  <c r="AE275" i="6"/>
  <c r="AD275" i="6"/>
  <c r="AC275" i="6"/>
  <c r="Z275" i="6"/>
  <c r="Y275" i="6"/>
  <c r="X275" i="6"/>
  <c r="W275" i="6"/>
  <c r="V275" i="6"/>
  <c r="T275" i="6"/>
  <c r="S275" i="6"/>
  <c r="R275" i="6"/>
  <c r="U275" i="6" s="1"/>
  <c r="Q275" i="6"/>
  <c r="P275" i="6"/>
  <c r="O275" i="6"/>
  <c r="N275" i="6"/>
  <c r="M275" i="6"/>
  <c r="L275" i="6"/>
  <c r="J275" i="6"/>
  <c r="I275" i="6"/>
  <c r="H275" i="6"/>
  <c r="G275" i="6"/>
  <c r="AV274" i="6"/>
  <c r="AU274" i="6"/>
  <c r="AZ274" i="6" s="1"/>
  <c r="AT274" i="6"/>
  <c r="AY274" i="6" s="1"/>
  <c r="AS274" i="6"/>
  <c r="AR274" i="6"/>
  <c r="AP274" i="6"/>
  <c r="AO274" i="6"/>
  <c r="AN274" i="6"/>
  <c r="AM274" i="6"/>
  <c r="AL274" i="6"/>
  <c r="AK274" i="6"/>
  <c r="AJ274" i="6"/>
  <c r="AI274" i="6"/>
  <c r="AH274" i="6"/>
  <c r="AF274" i="6"/>
  <c r="AE274" i="6"/>
  <c r="AD274" i="6"/>
  <c r="AC274" i="6"/>
  <c r="Z274" i="6"/>
  <c r="BA274" i="6" s="1"/>
  <c r="Y274" i="6"/>
  <c r="X274" i="6"/>
  <c r="W274" i="6"/>
  <c r="AA274" i="6" s="1"/>
  <c r="V274" i="6"/>
  <c r="T274" i="6"/>
  <c r="S274" i="6"/>
  <c r="R274" i="6"/>
  <c r="U274" i="6" s="1"/>
  <c r="Q274" i="6"/>
  <c r="P274" i="6"/>
  <c r="O274" i="6"/>
  <c r="N274" i="6"/>
  <c r="M274" i="6"/>
  <c r="L274" i="6"/>
  <c r="J274" i="6"/>
  <c r="I274" i="6"/>
  <c r="H274" i="6"/>
  <c r="K274" i="6" s="1"/>
  <c r="G274" i="6"/>
  <c r="BA273" i="6"/>
  <c r="AV273" i="6"/>
  <c r="AU273" i="6"/>
  <c r="AZ273" i="6" s="1"/>
  <c r="AT273" i="6"/>
  <c r="AY273" i="6" s="1"/>
  <c r="AS273" i="6"/>
  <c r="AR273" i="6"/>
  <c r="AP273" i="6"/>
  <c r="AO273" i="6"/>
  <c r="AN273" i="6"/>
  <c r="AM273" i="6"/>
  <c r="AL273" i="6"/>
  <c r="AK273" i="6"/>
  <c r="AJ273" i="6"/>
  <c r="AI273" i="6"/>
  <c r="AH273" i="6"/>
  <c r="AF273" i="6"/>
  <c r="AE273" i="6"/>
  <c r="AD273" i="6"/>
  <c r="AC273" i="6"/>
  <c r="Z273" i="6"/>
  <c r="Y273" i="6"/>
  <c r="X273" i="6"/>
  <c r="W273" i="6"/>
  <c r="AA273" i="6" s="1"/>
  <c r="V273" i="6"/>
  <c r="T273" i="6"/>
  <c r="S273" i="6"/>
  <c r="R273" i="6"/>
  <c r="Q273" i="6"/>
  <c r="P273" i="6"/>
  <c r="O273" i="6"/>
  <c r="N273" i="6"/>
  <c r="M273" i="6"/>
  <c r="L273" i="6"/>
  <c r="J273" i="6"/>
  <c r="I273" i="6"/>
  <c r="H273" i="6"/>
  <c r="G273" i="6"/>
  <c r="AY272" i="6"/>
  <c r="AV272" i="6"/>
  <c r="AU272" i="6"/>
  <c r="AT272" i="6"/>
  <c r="AS272" i="6"/>
  <c r="AR272" i="6"/>
  <c r="AP272" i="6"/>
  <c r="AO272" i="6"/>
  <c r="AN272" i="6"/>
  <c r="AM272" i="6"/>
  <c r="AL272" i="6"/>
  <c r="AK272" i="6"/>
  <c r="AJ272" i="6"/>
  <c r="AI272" i="6"/>
  <c r="AH272" i="6"/>
  <c r="AF272" i="6"/>
  <c r="AE272" i="6"/>
  <c r="AD272" i="6"/>
  <c r="AG272" i="6" s="1"/>
  <c r="AC272" i="6"/>
  <c r="Z272" i="6"/>
  <c r="BA272" i="6" s="1"/>
  <c r="Y272" i="6"/>
  <c r="X272" i="6"/>
  <c r="W272" i="6"/>
  <c r="AA272" i="6" s="1"/>
  <c r="V272" i="6"/>
  <c r="T272" i="6"/>
  <c r="S272" i="6"/>
  <c r="R272" i="6"/>
  <c r="Q272" i="6"/>
  <c r="P272" i="6"/>
  <c r="O272" i="6"/>
  <c r="N272" i="6"/>
  <c r="M272" i="6"/>
  <c r="L272" i="6"/>
  <c r="J272" i="6"/>
  <c r="I272" i="6"/>
  <c r="H272" i="6"/>
  <c r="G272" i="6"/>
  <c r="AW271" i="6"/>
  <c r="AV271" i="6"/>
  <c r="AU271" i="6"/>
  <c r="AT271" i="6"/>
  <c r="AS271" i="6"/>
  <c r="AR271" i="6"/>
  <c r="AP271" i="6"/>
  <c r="AO271" i="6"/>
  <c r="AN271" i="6"/>
  <c r="AM271" i="6"/>
  <c r="AL271" i="6"/>
  <c r="AK271" i="6"/>
  <c r="AJ271" i="6"/>
  <c r="AI271" i="6"/>
  <c r="AH271" i="6"/>
  <c r="AF271" i="6"/>
  <c r="AE271" i="6"/>
  <c r="AD271" i="6"/>
  <c r="AC271" i="6"/>
  <c r="Z271" i="6"/>
  <c r="Y271" i="6"/>
  <c r="X271" i="6"/>
  <c r="W271" i="6"/>
  <c r="V271" i="6"/>
  <c r="T271" i="6"/>
  <c r="S271" i="6"/>
  <c r="R271" i="6"/>
  <c r="Q271" i="6"/>
  <c r="P271" i="6"/>
  <c r="O271" i="6"/>
  <c r="N271" i="6"/>
  <c r="M271" i="6"/>
  <c r="L271" i="6"/>
  <c r="J271" i="6"/>
  <c r="I271" i="6"/>
  <c r="H271" i="6"/>
  <c r="G271" i="6"/>
  <c r="AV270" i="6"/>
  <c r="AU270" i="6"/>
  <c r="AT270" i="6"/>
  <c r="AS270" i="6"/>
  <c r="AW270" i="6" s="1"/>
  <c r="AR270" i="6"/>
  <c r="AP270" i="6"/>
  <c r="AO270" i="6"/>
  <c r="AQ270" i="6" s="1"/>
  <c r="AN270" i="6"/>
  <c r="AM270" i="6"/>
  <c r="AL270" i="6"/>
  <c r="AK270" i="6"/>
  <c r="AJ270" i="6"/>
  <c r="AI270" i="6"/>
  <c r="AH270" i="6"/>
  <c r="AF270" i="6"/>
  <c r="AE270" i="6"/>
  <c r="AD270" i="6"/>
  <c r="AC270" i="6"/>
  <c r="Z270" i="6"/>
  <c r="Y270" i="6"/>
  <c r="X270" i="6"/>
  <c r="W270" i="6"/>
  <c r="AA270" i="6" s="1"/>
  <c r="V270" i="6"/>
  <c r="T270" i="6"/>
  <c r="S270" i="6"/>
  <c r="R270" i="6"/>
  <c r="U270" i="6" s="1"/>
  <c r="Q270" i="6"/>
  <c r="P270" i="6"/>
  <c r="O270" i="6"/>
  <c r="N270" i="6"/>
  <c r="M270" i="6"/>
  <c r="L270" i="6"/>
  <c r="J270" i="6"/>
  <c r="K270" i="6" s="1"/>
  <c r="I270" i="6"/>
  <c r="H270" i="6"/>
  <c r="G270" i="6"/>
  <c r="AW269" i="6"/>
  <c r="AV269" i="6"/>
  <c r="AU269" i="6"/>
  <c r="AT269" i="6"/>
  <c r="AS269" i="6"/>
  <c r="AR269" i="6"/>
  <c r="AP269" i="6"/>
  <c r="AO269" i="6"/>
  <c r="AN269" i="6"/>
  <c r="AM269" i="6"/>
  <c r="AL269" i="6"/>
  <c r="AK269" i="6"/>
  <c r="AJ269" i="6"/>
  <c r="AI269" i="6"/>
  <c r="AH269" i="6"/>
  <c r="AF269" i="6"/>
  <c r="AE269" i="6"/>
  <c r="AD269" i="6"/>
  <c r="AC269" i="6"/>
  <c r="Z269" i="6"/>
  <c r="Y269" i="6"/>
  <c r="X269" i="6"/>
  <c r="W269" i="6"/>
  <c r="AA269" i="6" s="1"/>
  <c r="V269" i="6"/>
  <c r="T269" i="6"/>
  <c r="S269" i="6"/>
  <c r="R269" i="6"/>
  <c r="Q269" i="6"/>
  <c r="P269" i="6"/>
  <c r="O269" i="6"/>
  <c r="N269" i="6"/>
  <c r="M269" i="6"/>
  <c r="L269" i="6"/>
  <c r="J269" i="6"/>
  <c r="I269" i="6"/>
  <c r="H269" i="6"/>
  <c r="G269" i="6"/>
  <c r="AV268" i="6"/>
  <c r="AU268" i="6"/>
  <c r="AT268" i="6"/>
  <c r="AS268" i="6"/>
  <c r="AR268" i="6"/>
  <c r="AP268" i="6"/>
  <c r="AO268" i="6"/>
  <c r="AN268" i="6"/>
  <c r="AQ268" i="6" s="1"/>
  <c r="AM268" i="6"/>
  <c r="AL268" i="6"/>
  <c r="AK268" i="6"/>
  <c r="AJ268" i="6"/>
  <c r="AI268" i="6"/>
  <c r="AH268" i="6"/>
  <c r="AF268" i="6"/>
  <c r="AE268" i="6"/>
  <c r="AD268" i="6"/>
  <c r="AC268" i="6"/>
  <c r="AA268" i="6"/>
  <c r="Z268" i="6"/>
  <c r="Y268" i="6"/>
  <c r="X268" i="6"/>
  <c r="AY268" i="6" s="1"/>
  <c r="W268" i="6"/>
  <c r="V268" i="6"/>
  <c r="T268" i="6"/>
  <c r="S268" i="6"/>
  <c r="R268" i="6"/>
  <c r="Q268" i="6"/>
  <c r="P268" i="6"/>
  <c r="O268" i="6"/>
  <c r="N268" i="6"/>
  <c r="M268" i="6"/>
  <c r="L268" i="6"/>
  <c r="J268" i="6"/>
  <c r="I268" i="6"/>
  <c r="H268" i="6"/>
  <c r="G268" i="6"/>
  <c r="AV267" i="6"/>
  <c r="AU267" i="6"/>
  <c r="AT267" i="6"/>
  <c r="AS267" i="6"/>
  <c r="AW267" i="6" s="1"/>
  <c r="AR267" i="6"/>
  <c r="AP267" i="6"/>
  <c r="AO267" i="6"/>
  <c r="AQ267" i="6" s="1"/>
  <c r="AN267" i="6"/>
  <c r="AM267" i="6"/>
  <c r="AL267" i="6"/>
  <c r="AK267" i="6"/>
  <c r="AJ267" i="6"/>
  <c r="AI267" i="6"/>
  <c r="AH267" i="6"/>
  <c r="AF267" i="6"/>
  <c r="AE267" i="6"/>
  <c r="AD267" i="6"/>
  <c r="AC267" i="6"/>
  <c r="Z267" i="6"/>
  <c r="Y267" i="6"/>
  <c r="X267" i="6"/>
  <c r="AY267" i="6" s="1"/>
  <c r="W267" i="6"/>
  <c r="V267" i="6"/>
  <c r="T267" i="6"/>
  <c r="S267" i="6"/>
  <c r="R267" i="6"/>
  <c r="Q267" i="6"/>
  <c r="P267" i="6"/>
  <c r="O267" i="6"/>
  <c r="N267" i="6"/>
  <c r="M267" i="6"/>
  <c r="L267" i="6"/>
  <c r="J267" i="6"/>
  <c r="I267" i="6"/>
  <c r="H267" i="6"/>
  <c r="G267" i="6"/>
  <c r="AV266" i="6"/>
  <c r="AU266" i="6"/>
  <c r="AT266" i="6"/>
  <c r="AS266" i="6"/>
  <c r="AX266" i="6" s="1"/>
  <c r="AR266" i="6"/>
  <c r="AP266" i="6"/>
  <c r="AO266" i="6"/>
  <c r="AQ266" i="6" s="1"/>
  <c r="AN266" i="6"/>
  <c r="AM266" i="6"/>
  <c r="AL266" i="6"/>
  <c r="AK266" i="6"/>
  <c r="AJ266" i="6"/>
  <c r="AI266" i="6"/>
  <c r="AH266" i="6"/>
  <c r="AF266" i="6"/>
  <c r="AE266" i="6"/>
  <c r="AD266" i="6"/>
  <c r="AC266" i="6"/>
  <c r="Z266" i="6"/>
  <c r="Y266" i="6"/>
  <c r="X266" i="6"/>
  <c r="AY266" i="6" s="1"/>
  <c r="W266" i="6"/>
  <c r="AA266" i="6" s="1"/>
  <c r="V266" i="6"/>
  <c r="T266" i="6"/>
  <c r="S266" i="6"/>
  <c r="R266" i="6"/>
  <c r="Q266" i="6"/>
  <c r="P266" i="6"/>
  <c r="O266" i="6"/>
  <c r="N266" i="6"/>
  <c r="M266" i="6"/>
  <c r="L266" i="6"/>
  <c r="J266" i="6"/>
  <c r="I266" i="6"/>
  <c r="H266" i="6"/>
  <c r="G266" i="6"/>
  <c r="AV265" i="6"/>
  <c r="AU265" i="6"/>
  <c r="AZ265" i="6" s="1"/>
  <c r="AT265" i="6"/>
  <c r="AS265" i="6"/>
  <c r="AR265" i="6"/>
  <c r="AQ265" i="6"/>
  <c r="AP265" i="6"/>
  <c r="AO265" i="6"/>
  <c r="AN265" i="6"/>
  <c r="AM265" i="6"/>
  <c r="AL265" i="6"/>
  <c r="AK265" i="6"/>
  <c r="AJ265" i="6"/>
  <c r="AI265" i="6"/>
  <c r="AH265" i="6"/>
  <c r="AF265" i="6"/>
  <c r="AE265" i="6"/>
  <c r="AD265" i="6"/>
  <c r="AC265" i="6"/>
  <c r="Z265" i="6"/>
  <c r="BA265" i="6" s="1"/>
  <c r="Y265" i="6"/>
  <c r="X265" i="6"/>
  <c r="AY265" i="6" s="1"/>
  <c r="W265" i="6"/>
  <c r="AA265" i="6" s="1"/>
  <c r="V265" i="6"/>
  <c r="T265" i="6"/>
  <c r="S265" i="6"/>
  <c r="R265" i="6"/>
  <c r="Q265" i="6"/>
  <c r="P265" i="6"/>
  <c r="O265" i="6"/>
  <c r="N265" i="6"/>
  <c r="M265" i="6"/>
  <c r="L265" i="6"/>
  <c r="J265" i="6"/>
  <c r="I265" i="6"/>
  <c r="H265" i="6"/>
  <c r="G265" i="6"/>
  <c r="AV264" i="6"/>
  <c r="AU264" i="6"/>
  <c r="AT264" i="6"/>
  <c r="AS264" i="6"/>
  <c r="AR264" i="6"/>
  <c r="AP264" i="6"/>
  <c r="AO264" i="6"/>
  <c r="AN264" i="6"/>
  <c r="AM264" i="6"/>
  <c r="AL264" i="6"/>
  <c r="AK264" i="6"/>
  <c r="AJ264" i="6"/>
  <c r="AI264" i="6"/>
  <c r="AH264" i="6"/>
  <c r="AF264" i="6"/>
  <c r="AE264" i="6"/>
  <c r="AD264" i="6"/>
  <c r="AC264" i="6"/>
  <c r="AA264" i="6"/>
  <c r="Z264" i="6"/>
  <c r="Y264" i="6"/>
  <c r="X264" i="6"/>
  <c r="W264" i="6"/>
  <c r="V264" i="6"/>
  <c r="T264" i="6"/>
  <c r="S264" i="6"/>
  <c r="R264" i="6"/>
  <c r="Q264" i="6"/>
  <c r="P264" i="6"/>
  <c r="O264" i="6"/>
  <c r="N264" i="6"/>
  <c r="M264" i="6"/>
  <c r="L264" i="6"/>
  <c r="J264" i="6"/>
  <c r="I264" i="6"/>
  <c r="H264" i="6"/>
  <c r="G264" i="6"/>
  <c r="AY263" i="6"/>
  <c r="AV263" i="6"/>
  <c r="AU263" i="6"/>
  <c r="AZ263" i="6" s="1"/>
  <c r="AT263" i="6"/>
  <c r="AS263" i="6"/>
  <c r="AR263" i="6"/>
  <c r="AP263" i="6"/>
  <c r="AO263" i="6"/>
  <c r="AN263" i="6"/>
  <c r="AQ263" i="6" s="1"/>
  <c r="AM263" i="6"/>
  <c r="AL263" i="6"/>
  <c r="AK263" i="6"/>
  <c r="AJ263" i="6"/>
  <c r="AI263" i="6"/>
  <c r="AH263" i="6"/>
  <c r="AF263" i="6"/>
  <c r="AE263" i="6"/>
  <c r="AD263" i="6"/>
  <c r="AG263" i="6" s="1"/>
  <c r="AC263" i="6"/>
  <c r="Z263" i="6"/>
  <c r="Y263" i="6"/>
  <c r="X263" i="6"/>
  <c r="W263" i="6"/>
  <c r="AA263" i="6" s="1"/>
  <c r="V263" i="6"/>
  <c r="T263" i="6"/>
  <c r="S263" i="6"/>
  <c r="R263" i="6"/>
  <c r="Q263" i="6"/>
  <c r="P263" i="6"/>
  <c r="O263" i="6"/>
  <c r="N263" i="6"/>
  <c r="M263" i="6"/>
  <c r="L263" i="6"/>
  <c r="J263" i="6"/>
  <c r="I263" i="6"/>
  <c r="H263" i="6"/>
  <c r="K263" i="6" s="1"/>
  <c r="G263" i="6"/>
  <c r="AW262" i="6"/>
  <c r="AV262" i="6"/>
  <c r="BA262" i="6" s="1"/>
  <c r="AU262" i="6"/>
  <c r="AZ262" i="6" s="1"/>
  <c r="AT262" i="6"/>
  <c r="AS262" i="6"/>
  <c r="AR262" i="6"/>
  <c r="AP262" i="6"/>
  <c r="AO262" i="6"/>
  <c r="AN262" i="6"/>
  <c r="AM262" i="6"/>
  <c r="AL262" i="6"/>
  <c r="AK262" i="6"/>
  <c r="AJ262" i="6"/>
  <c r="AI262" i="6"/>
  <c r="AH262" i="6"/>
  <c r="AF262" i="6"/>
  <c r="AE262" i="6"/>
  <c r="AG262" i="6" s="1"/>
  <c r="AD262" i="6"/>
  <c r="AC262" i="6"/>
  <c r="Z262" i="6"/>
  <c r="Y262" i="6"/>
  <c r="X262" i="6"/>
  <c r="AY262" i="6" s="1"/>
  <c r="W262" i="6"/>
  <c r="AA262" i="6" s="1"/>
  <c r="V262" i="6"/>
  <c r="T262" i="6"/>
  <c r="S262" i="6"/>
  <c r="U262" i="6" s="1"/>
  <c r="R262" i="6"/>
  <c r="Q262" i="6"/>
  <c r="P262" i="6"/>
  <c r="O262" i="6"/>
  <c r="N262" i="6"/>
  <c r="M262" i="6"/>
  <c r="L262" i="6"/>
  <c r="J262" i="6"/>
  <c r="I262" i="6"/>
  <c r="H262" i="6"/>
  <c r="G262" i="6"/>
  <c r="AV261" i="6"/>
  <c r="BA261" i="6" s="1"/>
  <c r="AU261" i="6"/>
  <c r="AZ261" i="6" s="1"/>
  <c r="AT261" i="6"/>
  <c r="AS261" i="6"/>
  <c r="AR261" i="6"/>
  <c r="AP261" i="6"/>
  <c r="AO261" i="6"/>
  <c r="AN261" i="6"/>
  <c r="AM261" i="6"/>
  <c r="AL261" i="6"/>
  <c r="AK261" i="6"/>
  <c r="AJ261" i="6"/>
  <c r="AI261" i="6"/>
  <c r="AH261" i="6"/>
  <c r="AF261" i="6"/>
  <c r="AE261" i="6"/>
  <c r="AD261" i="6"/>
  <c r="AC261" i="6"/>
  <c r="Z261" i="6"/>
  <c r="Y261" i="6"/>
  <c r="X261" i="6"/>
  <c r="W261" i="6"/>
  <c r="AA261" i="6" s="1"/>
  <c r="V261" i="6"/>
  <c r="T261" i="6"/>
  <c r="S261" i="6"/>
  <c r="R261" i="6"/>
  <c r="Q261" i="6"/>
  <c r="P261" i="6"/>
  <c r="O261" i="6"/>
  <c r="N261" i="6"/>
  <c r="M261" i="6"/>
  <c r="L261" i="6"/>
  <c r="J261" i="6"/>
  <c r="I261" i="6"/>
  <c r="H261" i="6"/>
  <c r="G261" i="6"/>
  <c r="AW260" i="6"/>
  <c r="AV260" i="6"/>
  <c r="AU260" i="6"/>
  <c r="AZ260" i="6" s="1"/>
  <c r="AT260" i="6"/>
  <c r="AS260" i="6"/>
  <c r="AR260" i="6"/>
  <c r="AP260" i="6"/>
  <c r="AO260" i="6"/>
  <c r="AN260" i="6"/>
  <c r="AM260" i="6"/>
  <c r="AL260" i="6"/>
  <c r="AK260" i="6"/>
  <c r="AJ260" i="6"/>
  <c r="AI260" i="6"/>
  <c r="AH260" i="6"/>
  <c r="AF260" i="6"/>
  <c r="AE260" i="6"/>
  <c r="AD260" i="6"/>
  <c r="AC260" i="6"/>
  <c r="Z260" i="6"/>
  <c r="BA260" i="6" s="1"/>
  <c r="Y260" i="6"/>
  <c r="X260" i="6"/>
  <c r="AY260" i="6" s="1"/>
  <c r="W260" i="6"/>
  <c r="AA260" i="6" s="1"/>
  <c r="V260" i="6"/>
  <c r="T260" i="6"/>
  <c r="S260" i="6"/>
  <c r="R260" i="6"/>
  <c r="Q260" i="6"/>
  <c r="P260" i="6"/>
  <c r="O260" i="6"/>
  <c r="N260" i="6"/>
  <c r="M260" i="6"/>
  <c r="L260" i="6"/>
  <c r="J260" i="6"/>
  <c r="I260" i="6"/>
  <c r="H260" i="6"/>
  <c r="G260" i="6"/>
  <c r="AV259" i="6"/>
  <c r="AU259" i="6"/>
  <c r="AT259" i="6"/>
  <c r="AS259" i="6"/>
  <c r="AR259" i="6"/>
  <c r="AP259" i="6"/>
  <c r="AO259" i="6"/>
  <c r="AN259" i="6"/>
  <c r="AM259" i="6"/>
  <c r="AL259" i="6"/>
  <c r="AK259" i="6"/>
  <c r="AJ259" i="6"/>
  <c r="AI259" i="6"/>
  <c r="AH259" i="6"/>
  <c r="AF259" i="6"/>
  <c r="AE259" i="6"/>
  <c r="AG259" i="6" s="1"/>
  <c r="AD259" i="6"/>
  <c r="AC259" i="6"/>
  <c r="AA259" i="6"/>
  <c r="Z259" i="6"/>
  <c r="Y259" i="6"/>
  <c r="X259" i="6"/>
  <c r="W259" i="6"/>
  <c r="V259" i="6"/>
  <c r="T259" i="6"/>
  <c r="S259" i="6"/>
  <c r="R259" i="6"/>
  <c r="U259" i="6" s="1"/>
  <c r="Q259" i="6"/>
  <c r="P259" i="6"/>
  <c r="O259" i="6"/>
  <c r="N259" i="6"/>
  <c r="M259" i="6"/>
  <c r="L259" i="6"/>
  <c r="J259" i="6"/>
  <c r="I259" i="6"/>
  <c r="H259" i="6"/>
  <c r="G259" i="6"/>
  <c r="AV258" i="6"/>
  <c r="AU258" i="6"/>
  <c r="AT258" i="6"/>
  <c r="AS258" i="6"/>
  <c r="AR258" i="6"/>
  <c r="AP258" i="6"/>
  <c r="AO258" i="6"/>
  <c r="AN258" i="6"/>
  <c r="AM258" i="6"/>
  <c r="AL258" i="6"/>
  <c r="AK258" i="6"/>
  <c r="AJ258" i="6"/>
  <c r="AI258" i="6"/>
  <c r="AH258" i="6"/>
  <c r="AF258" i="6"/>
  <c r="AE258" i="6"/>
  <c r="AD258" i="6"/>
  <c r="AG258" i="6" s="1"/>
  <c r="AC258" i="6"/>
  <c r="Z258" i="6"/>
  <c r="BA258" i="6" s="1"/>
  <c r="Y258" i="6"/>
  <c r="X258" i="6"/>
  <c r="AY258" i="6" s="1"/>
  <c r="W258" i="6"/>
  <c r="AA258" i="6" s="1"/>
  <c r="V258" i="6"/>
  <c r="T258" i="6"/>
  <c r="S258" i="6"/>
  <c r="U258" i="6" s="1"/>
  <c r="R258" i="6"/>
  <c r="Q258" i="6"/>
  <c r="P258" i="6"/>
  <c r="O258" i="6"/>
  <c r="N258" i="6"/>
  <c r="M258" i="6"/>
  <c r="L258" i="6"/>
  <c r="J258" i="6"/>
  <c r="I258" i="6"/>
  <c r="H258" i="6"/>
  <c r="G258" i="6"/>
  <c r="AV257" i="6"/>
  <c r="AU257" i="6"/>
  <c r="AT257" i="6"/>
  <c r="AS257" i="6"/>
  <c r="AR257" i="6"/>
  <c r="AP257" i="6"/>
  <c r="AO257" i="6"/>
  <c r="AQ257" i="6" s="1"/>
  <c r="AN257" i="6"/>
  <c r="AM257" i="6"/>
  <c r="AL257" i="6"/>
  <c r="AK257" i="6"/>
  <c r="AJ257" i="6"/>
  <c r="AI257" i="6"/>
  <c r="AH257" i="6"/>
  <c r="AF257" i="6"/>
  <c r="AE257" i="6"/>
  <c r="AG257" i="6" s="1"/>
  <c r="AD257" i="6"/>
  <c r="AC257" i="6"/>
  <c r="Z257" i="6"/>
  <c r="Y257" i="6"/>
  <c r="X257" i="6"/>
  <c r="W257" i="6"/>
  <c r="AA257" i="6" s="1"/>
  <c r="V257" i="6"/>
  <c r="T257" i="6"/>
  <c r="S257" i="6"/>
  <c r="U257" i="6" s="1"/>
  <c r="R257" i="6"/>
  <c r="Q257" i="6"/>
  <c r="P257" i="6"/>
  <c r="O257" i="6"/>
  <c r="N257" i="6"/>
  <c r="M257" i="6"/>
  <c r="L257" i="6"/>
  <c r="J257" i="6"/>
  <c r="I257" i="6"/>
  <c r="H257" i="6"/>
  <c r="G257" i="6"/>
  <c r="AW256" i="6"/>
  <c r="AV256" i="6"/>
  <c r="AU256" i="6"/>
  <c r="AT256" i="6"/>
  <c r="AS256" i="6"/>
  <c r="AX256" i="6" s="1"/>
  <c r="AR256" i="6"/>
  <c r="AQ256" i="6"/>
  <c r="AP256" i="6"/>
  <c r="AO256" i="6"/>
  <c r="AN256" i="6"/>
  <c r="AM256" i="6"/>
  <c r="AL256" i="6"/>
  <c r="AK256" i="6"/>
  <c r="AJ256" i="6"/>
  <c r="AI256" i="6"/>
  <c r="AH256" i="6"/>
  <c r="AF256" i="6"/>
  <c r="AE256" i="6"/>
  <c r="AD256" i="6"/>
  <c r="AC256" i="6"/>
  <c r="AA256" i="6"/>
  <c r="Z256" i="6"/>
  <c r="BA256" i="6" s="1"/>
  <c r="Y256" i="6"/>
  <c r="X256" i="6"/>
  <c r="W256" i="6"/>
  <c r="V256" i="6"/>
  <c r="T256" i="6"/>
  <c r="S256" i="6"/>
  <c r="R256" i="6"/>
  <c r="U256" i="6" s="1"/>
  <c r="Q256" i="6"/>
  <c r="P256" i="6"/>
  <c r="O256" i="6"/>
  <c r="N256" i="6"/>
  <c r="M256" i="6"/>
  <c r="L256" i="6"/>
  <c r="J256" i="6"/>
  <c r="I256" i="6"/>
  <c r="H256" i="6"/>
  <c r="G256" i="6"/>
  <c r="AV255" i="6"/>
  <c r="AU255" i="6"/>
  <c r="AZ255" i="6" s="1"/>
  <c r="AT255" i="6"/>
  <c r="AS255" i="6"/>
  <c r="AR255" i="6"/>
  <c r="AP255" i="6"/>
  <c r="AO255" i="6"/>
  <c r="AN255" i="6"/>
  <c r="AM255" i="6"/>
  <c r="AL255" i="6"/>
  <c r="AK255" i="6"/>
  <c r="AJ255" i="6"/>
  <c r="AI255" i="6"/>
  <c r="AH255" i="6"/>
  <c r="AG255" i="6"/>
  <c r="AF255" i="6"/>
  <c r="AE255" i="6"/>
  <c r="AD255" i="6"/>
  <c r="AC255" i="6"/>
  <c r="Z255" i="6"/>
  <c r="Y255" i="6"/>
  <c r="X255" i="6"/>
  <c r="W255" i="6"/>
  <c r="AA255" i="6" s="1"/>
  <c r="V255" i="6"/>
  <c r="T255" i="6"/>
  <c r="S255" i="6"/>
  <c r="R255" i="6"/>
  <c r="Q255" i="6"/>
  <c r="P255" i="6"/>
  <c r="O255" i="6"/>
  <c r="N255" i="6"/>
  <c r="M255" i="6"/>
  <c r="L255" i="6"/>
  <c r="J255" i="6"/>
  <c r="I255" i="6"/>
  <c r="H255" i="6"/>
  <c r="G255" i="6"/>
  <c r="AV254" i="6"/>
  <c r="BA254" i="6" s="1"/>
  <c r="AU254" i="6"/>
  <c r="AZ254" i="6" s="1"/>
  <c r="AT254" i="6"/>
  <c r="AY254" i="6" s="1"/>
  <c r="AS254" i="6"/>
  <c r="AR254" i="6"/>
  <c r="AP254" i="6"/>
  <c r="AO254" i="6"/>
  <c r="AQ254" i="6" s="1"/>
  <c r="AN254" i="6"/>
  <c r="AM254" i="6"/>
  <c r="AL254" i="6"/>
  <c r="AK254" i="6"/>
  <c r="AJ254" i="6"/>
  <c r="AI254" i="6"/>
  <c r="AH254" i="6"/>
  <c r="AF254" i="6"/>
  <c r="AG254" i="6" s="1"/>
  <c r="AE254" i="6"/>
  <c r="AD254" i="6"/>
  <c r="AC254" i="6"/>
  <c r="Z254" i="6"/>
  <c r="Y254" i="6"/>
  <c r="X254" i="6"/>
  <c r="W254" i="6"/>
  <c r="AA254" i="6" s="1"/>
  <c r="V254" i="6"/>
  <c r="T254" i="6"/>
  <c r="S254" i="6"/>
  <c r="R254" i="6"/>
  <c r="Q254" i="6"/>
  <c r="P254" i="6"/>
  <c r="O254" i="6"/>
  <c r="N254" i="6"/>
  <c r="M254" i="6"/>
  <c r="L254" i="6"/>
  <c r="J254" i="6"/>
  <c r="I254" i="6"/>
  <c r="H254" i="6"/>
  <c r="G254" i="6"/>
  <c r="AV253" i="6"/>
  <c r="AU253" i="6"/>
  <c r="AZ253" i="6" s="1"/>
  <c r="AT253" i="6"/>
  <c r="AY253" i="6" s="1"/>
  <c r="AS253" i="6"/>
  <c r="AX253" i="6" s="1"/>
  <c r="AR253" i="6"/>
  <c r="AP253" i="6"/>
  <c r="AO253" i="6"/>
  <c r="AQ253" i="6" s="1"/>
  <c r="AN253" i="6"/>
  <c r="AM253" i="6"/>
  <c r="AL253" i="6"/>
  <c r="AK253" i="6"/>
  <c r="AJ253" i="6"/>
  <c r="AI253" i="6"/>
  <c r="AH253" i="6"/>
  <c r="AF253" i="6"/>
  <c r="AE253" i="6"/>
  <c r="AD253" i="6"/>
  <c r="AC253" i="6"/>
  <c r="Z253" i="6"/>
  <c r="Y253" i="6"/>
  <c r="X253" i="6"/>
  <c r="W253" i="6"/>
  <c r="AA253" i="6" s="1"/>
  <c r="V253" i="6"/>
  <c r="T253" i="6"/>
  <c r="S253" i="6"/>
  <c r="R253" i="6"/>
  <c r="Q253" i="6"/>
  <c r="P253" i="6"/>
  <c r="O253" i="6"/>
  <c r="N253" i="6"/>
  <c r="M253" i="6"/>
  <c r="L253" i="6"/>
  <c r="J253" i="6"/>
  <c r="I253" i="6"/>
  <c r="H253" i="6"/>
  <c r="G253" i="6"/>
  <c r="BA252" i="6"/>
  <c r="AZ252" i="6"/>
  <c r="AV252" i="6"/>
  <c r="AU252" i="6"/>
  <c r="AT252" i="6"/>
  <c r="AS252" i="6"/>
  <c r="AX252" i="6" s="1"/>
  <c r="AR252" i="6"/>
  <c r="AP252" i="6"/>
  <c r="AO252" i="6"/>
  <c r="AN252" i="6"/>
  <c r="AM252" i="6"/>
  <c r="AL252" i="6"/>
  <c r="AK252" i="6"/>
  <c r="AJ252" i="6"/>
  <c r="AI252" i="6"/>
  <c r="AH252" i="6"/>
  <c r="AF252" i="6"/>
  <c r="AE252" i="6"/>
  <c r="AD252" i="6"/>
  <c r="AC252" i="6"/>
  <c r="Z252" i="6"/>
  <c r="Y252" i="6"/>
  <c r="X252" i="6"/>
  <c r="AY252" i="6" s="1"/>
  <c r="W252" i="6"/>
  <c r="AA252" i="6" s="1"/>
  <c r="V252" i="6"/>
  <c r="T252" i="6"/>
  <c r="S252" i="6"/>
  <c r="R252" i="6"/>
  <c r="Q252" i="6"/>
  <c r="P252" i="6"/>
  <c r="O252" i="6"/>
  <c r="N252" i="6"/>
  <c r="M252" i="6"/>
  <c r="L252" i="6"/>
  <c r="J252" i="6"/>
  <c r="I252" i="6"/>
  <c r="H252" i="6"/>
  <c r="G252" i="6"/>
  <c r="AV251" i="6"/>
  <c r="BA251" i="6" s="1"/>
  <c r="AU251" i="6"/>
  <c r="AT251" i="6"/>
  <c r="AS251" i="6"/>
  <c r="AW251" i="6" s="1"/>
  <c r="AR251" i="6"/>
  <c r="AP251" i="6"/>
  <c r="AO251" i="6"/>
  <c r="AN251" i="6"/>
  <c r="AM251" i="6"/>
  <c r="AL251" i="6"/>
  <c r="AK251" i="6"/>
  <c r="AJ251" i="6"/>
  <c r="AI251" i="6"/>
  <c r="AH251" i="6"/>
  <c r="AF251" i="6"/>
  <c r="AE251" i="6"/>
  <c r="AG251" i="6" s="1"/>
  <c r="AD251" i="6"/>
  <c r="AC251" i="6"/>
  <c r="Z251" i="6"/>
  <c r="Y251" i="6"/>
  <c r="X251" i="6"/>
  <c r="AY251" i="6" s="1"/>
  <c r="W251" i="6"/>
  <c r="AA251" i="6" s="1"/>
  <c r="V251" i="6"/>
  <c r="T251" i="6"/>
  <c r="S251" i="6"/>
  <c r="R251" i="6"/>
  <c r="Q251" i="6"/>
  <c r="P251" i="6"/>
  <c r="O251" i="6"/>
  <c r="N251" i="6"/>
  <c r="M251" i="6"/>
  <c r="L251" i="6"/>
  <c r="J251" i="6"/>
  <c r="I251" i="6"/>
  <c r="H251" i="6"/>
  <c r="G251" i="6"/>
  <c r="AV250" i="6"/>
  <c r="AU250" i="6"/>
  <c r="AT250" i="6"/>
  <c r="AS250" i="6"/>
  <c r="AR250" i="6"/>
  <c r="AP250" i="6"/>
  <c r="AO250" i="6"/>
  <c r="AQ250" i="6" s="1"/>
  <c r="AN250" i="6"/>
  <c r="AM250" i="6"/>
  <c r="AL250" i="6"/>
  <c r="AK250" i="6"/>
  <c r="AJ250" i="6"/>
  <c r="AI250" i="6"/>
  <c r="AH250" i="6"/>
  <c r="AF250" i="6"/>
  <c r="AE250" i="6"/>
  <c r="AD250" i="6"/>
  <c r="AC250" i="6"/>
  <c r="Z250" i="6"/>
  <c r="BA250" i="6" s="1"/>
  <c r="Y250" i="6"/>
  <c r="X250" i="6"/>
  <c r="AY250" i="6" s="1"/>
  <c r="W250" i="6"/>
  <c r="AA250" i="6" s="1"/>
  <c r="V250" i="6"/>
  <c r="T250" i="6"/>
  <c r="S250" i="6"/>
  <c r="U250" i="6" s="1"/>
  <c r="R250" i="6"/>
  <c r="Q250" i="6"/>
  <c r="P250" i="6"/>
  <c r="O250" i="6"/>
  <c r="N250" i="6"/>
  <c r="M250" i="6"/>
  <c r="L250" i="6"/>
  <c r="J250" i="6"/>
  <c r="I250" i="6"/>
  <c r="H250" i="6"/>
  <c r="G250" i="6"/>
  <c r="AV249" i="6"/>
  <c r="AU249" i="6"/>
  <c r="AT249" i="6"/>
  <c r="AS249" i="6"/>
  <c r="AR249" i="6"/>
  <c r="AP249" i="6"/>
  <c r="AO249" i="6"/>
  <c r="AN249" i="6"/>
  <c r="AM249" i="6"/>
  <c r="AL249" i="6"/>
  <c r="AK249" i="6"/>
  <c r="AJ249" i="6"/>
  <c r="AI249" i="6"/>
  <c r="AH249" i="6"/>
  <c r="AF249" i="6"/>
  <c r="AE249" i="6"/>
  <c r="AD249" i="6"/>
  <c r="AC249" i="6"/>
  <c r="Z249" i="6"/>
  <c r="BA249" i="6" s="1"/>
  <c r="Y249" i="6"/>
  <c r="X249" i="6"/>
  <c r="W249" i="6"/>
  <c r="AA249" i="6" s="1"/>
  <c r="V249" i="6"/>
  <c r="T249" i="6"/>
  <c r="S249" i="6"/>
  <c r="U249" i="6" s="1"/>
  <c r="R249" i="6"/>
  <c r="Q249" i="6"/>
  <c r="P249" i="6"/>
  <c r="O249" i="6"/>
  <c r="N249" i="6"/>
  <c r="M249" i="6"/>
  <c r="L249" i="6"/>
  <c r="J249" i="6"/>
  <c r="I249" i="6"/>
  <c r="H249" i="6"/>
  <c r="G249" i="6"/>
  <c r="AV248" i="6"/>
  <c r="AU248" i="6"/>
  <c r="AT248" i="6"/>
  <c r="AS248" i="6"/>
  <c r="AR248" i="6"/>
  <c r="AP248" i="6"/>
  <c r="AO248" i="6"/>
  <c r="AN248" i="6"/>
  <c r="AM248" i="6"/>
  <c r="AL248" i="6"/>
  <c r="AK248" i="6"/>
  <c r="AJ248" i="6"/>
  <c r="AI248" i="6"/>
  <c r="AH248" i="6"/>
  <c r="AF248" i="6"/>
  <c r="AE248" i="6"/>
  <c r="AD248" i="6"/>
  <c r="AC248" i="6"/>
  <c r="AA248" i="6"/>
  <c r="Z248" i="6"/>
  <c r="BA248" i="6" s="1"/>
  <c r="Y248" i="6"/>
  <c r="X248" i="6"/>
  <c r="W248" i="6"/>
  <c r="V248" i="6"/>
  <c r="T248" i="6"/>
  <c r="S248" i="6"/>
  <c r="R248" i="6"/>
  <c r="Q248" i="6"/>
  <c r="P248" i="6"/>
  <c r="O248" i="6"/>
  <c r="N248" i="6"/>
  <c r="M248" i="6"/>
  <c r="L248" i="6"/>
  <c r="J248" i="6"/>
  <c r="I248" i="6"/>
  <c r="H248" i="6"/>
  <c r="G248" i="6"/>
  <c r="AV247" i="6"/>
  <c r="AU247" i="6"/>
  <c r="AT247" i="6"/>
  <c r="AS247" i="6"/>
  <c r="AR247" i="6"/>
  <c r="AP247" i="6"/>
  <c r="AO247" i="6"/>
  <c r="AN247" i="6"/>
  <c r="AM247" i="6"/>
  <c r="AL247" i="6"/>
  <c r="AK247" i="6"/>
  <c r="AJ247" i="6"/>
  <c r="AI247" i="6"/>
  <c r="AH247" i="6"/>
  <c r="AF247" i="6"/>
  <c r="AE247" i="6"/>
  <c r="AD247" i="6"/>
  <c r="AC247" i="6"/>
  <c r="Z247" i="6"/>
  <c r="Y247" i="6"/>
  <c r="X247" i="6"/>
  <c r="W247" i="6"/>
  <c r="AA247" i="6" s="1"/>
  <c r="V247" i="6"/>
  <c r="T247" i="6"/>
  <c r="S247" i="6"/>
  <c r="R247" i="6"/>
  <c r="Q247" i="6"/>
  <c r="P247" i="6"/>
  <c r="O247" i="6"/>
  <c r="N247" i="6"/>
  <c r="M247" i="6"/>
  <c r="L247" i="6"/>
  <c r="J247" i="6"/>
  <c r="I247" i="6"/>
  <c r="H247" i="6"/>
  <c r="G247" i="6"/>
  <c r="AV246" i="6"/>
  <c r="AU246" i="6"/>
  <c r="AT246" i="6"/>
  <c r="AS246" i="6"/>
  <c r="AW246" i="6" s="1"/>
  <c r="AR246" i="6"/>
  <c r="AP246" i="6"/>
  <c r="AO246" i="6"/>
  <c r="AQ246" i="6" s="1"/>
  <c r="AN246" i="6"/>
  <c r="AM246" i="6"/>
  <c r="AL246" i="6"/>
  <c r="AK246" i="6"/>
  <c r="AJ246" i="6"/>
  <c r="AI246" i="6"/>
  <c r="AH246" i="6"/>
  <c r="AF246" i="6"/>
  <c r="AG246" i="6" s="1"/>
  <c r="AE246" i="6"/>
  <c r="AD246" i="6"/>
  <c r="AC246" i="6"/>
  <c r="Z246" i="6"/>
  <c r="Y246" i="6"/>
  <c r="X246" i="6"/>
  <c r="AY246" i="6" s="1"/>
  <c r="W246" i="6"/>
  <c r="AA246" i="6" s="1"/>
  <c r="V246" i="6"/>
  <c r="T246" i="6"/>
  <c r="U246" i="6" s="1"/>
  <c r="S246" i="6"/>
  <c r="R246" i="6"/>
  <c r="Q246" i="6"/>
  <c r="P246" i="6"/>
  <c r="O246" i="6"/>
  <c r="N246" i="6"/>
  <c r="M246" i="6"/>
  <c r="L246" i="6"/>
  <c r="J246" i="6"/>
  <c r="I246" i="6"/>
  <c r="H246" i="6"/>
  <c r="K246" i="6" s="1"/>
  <c r="G246" i="6"/>
  <c r="AV245" i="6"/>
  <c r="AU245" i="6"/>
  <c r="AT245" i="6"/>
  <c r="AY245" i="6" s="1"/>
  <c r="AS245" i="6"/>
  <c r="AX245" i="6" s="1"/>
  <c r="AR245" i="6"/>
  <c r="AP245" i="6"/>
  <c r="AO245" i="6"/>
  <c r="AN245" i="6"/>
  <c r="AM245" i="6"/>
  <c r="AL245" i="6"/>
  <c r="AK245" i="6"/>
  <c r="AJ245" i="6"/>
  <c r="AI245" i="6"/>
  <c r="AH245" i="6"/>
  <c r="AF245" i="6"/>
  <c r="AE245" i="6"/>
  <c r="AD245" i="6"/>
  <c r="AC245" i="6"/>
  <c r="Z245" i="6"/>
  <c r="Y245" i="6"/>
  <c r="X245" i="6"/>
  <c r="W245" i="6"/>
  <c r="AA245" i="6" s="1"/>
  <c r="V245" i="6"/>
  <c r="T245" i="6"/>
  <c r="S245" i="6"/>
  <c r="R245" i="6"/>
  <c r="Q245" i="6"/>
  <c r="P245" i="6"/>
  <c r="O245" i="6"/>
  <c r="N245" i="6"/>
  <c r="M245" i="6"/>
  <c r="L245" i="6"/>
  <c r="J245" i="6"/>
  <c r="I245" i="6"/>
  <c r="H245" i="6"/>
  <c r="G245" i="6"/>
  <c r="AW244" i="6"/>
  <c r="AV244" i="6"/>
  <c r="AU244" i="6"/>
  <c r="AT244" i="6"/>
  <c r="AS244" i="6"/>
  <c r="AR244" i="6"/>
  <c r="AP244" i="6"/>
  <c r="AO244" i="6"/>
  <c r="AQ244" i="6" s="1"/>
  <c r="AN244" i="6"/>
  <c r="AM244" i="6"/>
  <c r="AL244" i="6"/>
  <c r="AK244" i="6"/>
  <c r="AJ244" i="6"/>
  <c r="AI244" i="6"/>
  <c r="AH244" i="6"/>
  <c r="AF244" i="6"/>
  <c r="AE244" i="6"/>
  <c r="AG244" i="6" s="1"/>
  <c r="AD244" i="6"/>
  <c r="AC244" i="6"/>
  <c r="AA244" i="6"/>
  <c r="Z244" i="6"/>
  <c r="BA244" i="6" s="1"/>
  <c r="Y244" i="6"/>
  <c r="AZ244" i="6" s="1"/>
  <c r="X244" i="6"/>
  <c r="AY244" i="6" s="1"/>
  <c r="W244" i="6"/>
  <c r="AX244" i="6" s="1"/>
  <c r="V244" i="6"/>
  <c r="T244" i="6"/>
  <c r="S244" i="6"/>
  <c r="R244" i="6"/>
  <c r="Q244" i="6"/>
  <c r="P244" i="6"/>
  <c r="O244" i="6"/>
  <c r="N244" i="6"/>
  <c r="M244" i="6"/>
  <c r="L244" i="6"/>
  <c r="J244" i="6"/>
  <c r="I244" i="6"/>
  <c r="H244" i="6"/>
  <c r="G244" i="6"/>
  <c r="AV243" i="6"/>
  <c r="AU243" i="6"/>
  <c r="AZ243" i="6" s="1"/>
  <c r="AT243" i="6"/>
  <c r="AY243" i="6" s="1"/>
  <c r="AS243" i="6"/>
  <c r="AR243" i="6"/>
  <c r="AP243" i="6"/>
  <c r="AO243" i="6"/>
  <c r="AN243" i="6"/>
  <c r="AM243" i="6"/>
  <c r="AL243" i="6"/>
  <c r="AK243" i="6"/>
  <c r="AJ243" i="6"/>
  <c r="AI243" i="6"/>
  <c r="AH243" i="6"/>
  <c r="AF243" i="6"/>
  <c r="AE243" i="6"/>
  <c r="AD243" i="6"/>
  <c r="AG243" i="6" s="1"/>
  <c r="AC243" i="6"/>
  <c r="Z243" i="6"/>
  <c r="Y243" i="6"/>
  <c r="X243" i="6"/>
  <c r="W243" i="6"/>
  <c r="AA243" i="6" s="1"/>
  <c r="V243" i="6"/>
  <c r="T243" i="6"/>
  <c r="S243" i="6"/>
  <c r="R243" i="6"/>
  <c r="U243" i="6" s="1"/>
  <c r="Q243" i="6"/>
  <c r="P243" i="6"/>
  <c r="O243" i="6"/>
  <c r="N243" i="6"/>
  <c r="M243" i="6"/>
  <c r="L243" i="6"/>
  <c r="J243" i="6"/>
  <c r="I243" i="6"/>
  <c r="H243" i="6"/>
  <c r="G243" i="6"/>
  <c r="AV242" i="6"/>
  <c r="AU242" i="6"/>
  <c r="AZ242" i="6" s="1"/>
  <c r="AT242" i="6"/>
  <c r="AS242" i="6"/>
  <c r="AW242" i="6" s="1"/>
  <c r="AR242" i="6"/>
  <c r="AP242" i="6"/>
  <c r="AO242" i="6"/>
  <c r="AQ242" i="6" s="1"/>
  <c r="AN242" i="6"/>
  <c r="AM242" i="6"/>
  <c r="AL242" i="6"/>
  <c r="AK242" i="6"/>
  <c r="AJ242" i="6"/>
  <c r="AI242" i="6"/>
  <c r="AH242" i="6"/>
  <c r="AF242" i="6"/>
  <c r="AE242" i="6"/>
  <c r="AD242" i="6"/>
  <c r="AC242" i="6"/>
  <c r="Z242" i="6"/>
  <c r="Y242" i="6"/>
  <c r="X242" i="6"/>
  <c r="AY242" i="6" s="1"/>
  <c r="W242" i="6"/>
  <c r="AA242" i="6" s="1"/>
  <c r="V242" i="6"/>
  <c r="T242" i="6"/>
  <c r="S242" i="6"/>
  <c r="R242" i="6"/>
  <c r="U242" i="6" s="1"/>
  <c r="Q242" i="6"/>
  <c r="P242" i="6"/>
  <c r="O242" i="6"/>
  <c r="N242" i="6"/>
  <c r="M242" i="6"/>
  <c r="L242" i="6"/>
  <c r="J242" i="6"/>
  <c r="I242" i="6"/>
  <c r="H242" i="6"/>
  <c r="G242" i="6"/>
  <c r="BA241" i="6"/>
  <c r="AV241" i="6"/>
  <c r="AU241" i="6"/>
  <c r="AZ241" i="6" s="1"/>
  <c r="AT241" i="6"/>
  <c r="AY241" i="6" s="1"/>
  <c r="AS241" i="6"/>
  <c r="AR241" i="6"/>
  <c r="AQ241" i="6"/>
  <c r="AP241" i="6"/>
  <c r="AO241" i="6"/>
  <c r="AN241" i="6"/>
  <c r="AM241" i="6"/>
  <c r="AL241" i="6"/>
  <c r="AK241" i="6"/>
  <c r="AJ241" i="6"/>
  <c r="AI241" i="6"/>
  <c r="AH241" i="6"/>
  <c r="AF241" i="6"/>
  <c r="AE241" i="6"/>
  <c r="AD241" i="6"/>
  <c r="AC241" i="6"/>
  <c r="Z241" i="6"/>
  <c r="Y241" i="6"/>
  <c r="X241" i="6"/>
  <c r="W241" i="6"/>
  <c r="AA241" i="6" s="1"/>
  <c r="V241" i="6"/>
  <c r="T241" i="6"/>
  <c r="S241" i="6"/>
  <c r="R241" i="6"/>
  <c r="Q241" i="6"/>
  <c r="P241" i="6"/>
  <c r="O241" i="6"/>
  <c r="N241" i="6"/>
  <c r="M241" i="6"/>
  <c r="L241" i="6"/>
  <c r="J241" i="6"/>
  <c r="I241" i="6"/>
  <c r="H241" i="6"/>
  <c r="K241" i="6" s="1"/>
  <c r="G241" i="6"/>
  <c r="AV240" i="6"/>
  <c r="AU240" i="6"/>
  <c r="AT240" i="6"/>
  <c r="AS240" i="6"/>
  <c r="AR240" i="6"/>
  <c r="AP240" i="6"/>
  <c r="AO240" i="6"/>
  <c r="AN240" i="6"/>
  <c r="AM240" i="6"/>
  <c r="AL240" i="6"/>
  <c r="AK240" i="6"/>
  <c r="AJ240" i="6"/>
  <c r="AI240" i="6"/>
  <c r="AH240" i="6"/>
  <c r="AF240" i="6"/>
  <c r="AE240" i="6"/>
  <c r="AD240" i="6"/>
  <c r="AC240" i="6"/>
  <c r="Z240" i="6"/>
  <c r="Y240" i="6"/>
  <c r="X240" i="6"/>
  <c r="W240" i="6"/>
  <c r="AA240" i="6" s="1"/>
  <c r="V240" i="6"/>
  <c r="T240" i="6"/>
  <c r="S240" i="6"/>
  <c r="R240" i="6"/>
  <c r="Q240" i="6"/>
  <c r="P240" i="6"/>
  <c r="O240" i="6"/>
  <c r="N240" i="6"/>
  <c r="M240" i="6"/>
  <c r="L240" i="6"/>
  <c r="J240" i="6"/>
  <c r="I240" i="6"/>
  <c r="H240" i="6"/>
  <c r="K240" i="6" s="1"/>
  <c r="G240" i="6"/>
  <c r="AV239" i="6"/>
  <c r="AU239" i="6"/>
  <c r="AT239" i="6"/>
  <c r="AS239" i="6"/>
  <c r="AW239" i="6" s="1"/>
  <c r="AR239" i="6"/>
  <c r="AP239" i="6"/>
  <c r="AO239" i="6"/>
  <c r="AN239" i="6"/>
  <c r="AM239" i="6"/>
  <c r="AL239" i="6"/>
  <c r="AK239" i="6"/>
  <c r="AJ239" i="6"/>
  <c r="AI239" i="6"/>
  <c r="AH239" i="6"/>
  <c r="AF239" i="6"/>
  <c r="AE239" i="6"/>
  <c r="AD239" i="6"/>
  <c r="AC239" i="6"/>
  <c r="Z239" i="6"/>
  <c r="Y239" i="6"/>
  <c r="X239" i="6"/>
  <c r="W239" i="6"/>
  <c r="V239" i="6"/>
  <c r="T239" i="6"/>
  <c r="S239" i="6"/>
  <c r="R239" i="6"/>
  <c r="Q239" i="6"/>
  <c r="P239" i="6"/>
  <c r="O239" i="6"/>
  <c r="N239" i="6"/>
  <c r="M239" i="6"/>
  <c r="L239" i="6"/>
  <c r="J239" i="6"/>
  <c r="I239" i="6"/>
  <c r="H239" i="6"/>
  <c r="K239" i="6" s="1"/>
  <c r="G239" i="6"/>
  <c r="AV238" i="6"/>
  <c r="AU238" i="6"/>
  <c r="AT238" i="6"/>
  <c r="AS238" i="6"/>
  <c r="AR238" i="6"/>
  <c r="AP238" i="6"/>
  <c r="AO238" i="6"/>
  <c r="AN238" i="6"/>
  <c r="AQ238" i="6" s="1"/>
  <c r="AM238" i="6"/>
  <c r="AL238" i="6"/>
  <c r="AK238" i="6"/>
  <c r="AJ238" i="6"/>
  <c r="AI238" i="6"/>
  <c r="AH238" i="6"/>
  <c r="AG238" i="6"/>
  <c r="AF238" i="6"/>
  <c r="AE238" i="6"/>
  <c r="AD238" i="6"/>
  <c r="AC238" i="6"/>
  <c r="Z238" i="6"/>
  <c r="BA238" i="6" s="1"/>
  <c r="Y238" i="6"/>
  <c r="X238" i="6"/>
  <c r="AY238" i="6" s="1"/>
  <c r="W238" i="6"/>
  <c r="AA238" i="6" s="1"/>
  <c r="V238" i="6"/>
  <c r="T238" i="6"/>
  <c r="S238" i="6"/>
  <c r="U238" i="6" s="1"/>
  <c r="R238" i="6"/>
  <c r="Q238" i="6"/>
  <c r="P238" i="6"/>
  <c r="O238" i="6"/>
  <c r="N238" i="6"/>
  <c r="M238" i="6"/>
  <c r="L238" i="6"/>
  <c r="J238" i="6"/>
  <c r="I238" i="6"/>
  <c r="H238" i="6"/>
  <c r="G238" i="6"/>
  <c r="AV237" i="6"/>
  <c r="AU237" i="6"/>
  <c r="AT237" i="6"/>
  <c r="AS237" i="6"/>
  <c r="AR237" i="6"/>
  <c r="AP237" i="6"/>
  <c r="AO237" i="6"/>
  <c r="AN237" i="6"/>
  <c r="AM237" i="6"/>
  <c r="AL237" i="6"/>
  <c r="AK237" i="6"/>
  <c r="AJ237" i="6"/>
  <c r="AI237" i="6"/>
  <c r="AH237" i="6"/>
  <c r="AF237" i="6"/>
  <c r="AE237" i="6"/>
  <c r="AD237" i="6"/>
  <c r="AC237" i="6"/>
  <c r="Z237" i="6"/>
  <c r="Y237" i="6"/>
  <c r="X237" i="6"/>
  <c r="W237" i="6"/>
  <c r="AA237" i="6" s="1"/>
  <c r="V237" i="6"/>
  <c r="T237" i="6"/>
  <c r="U237" i="6" s="1"/>
  <c r="S237" i="6"/>
  <c r="R237" i="6"/>
  <c r="Q237" i="6"/>
  <c r="P237" i="6"/>
  <c r="O237" i="6"/>
  <c r="N237" i="6"/>
  <c r="M237" i="6"/>
  <c r="L237" i="6"/>
  <c r="J237" i="6"/>
  <c r="I237" i="6"/>
  <c r="H237" i="6"/>
  <c r="G237" i="6"/>
  <c r="AV236" i="6"/>
  <c r="AU236" i="6"/>
  <c r="AT236" i="6"/>
  <c r="AS236" i="6"/>
  <c r="AW236" i="6" s="1"/>
  <c r="AR236" i="6"/>
  <c r="AP236" i="6"/>
  <c r="AO236" i="6"/>
  <c r="AN236" i="6"/>
  <c r="AM236" i="6"/>
  <c r="AL236" i="6"/>
  <c r="AK236" i="6"/>
  <c r="AJ236" i="6"/>
  <c r="AI236" i="6"/>
  <c r="AH236" i="6"/>
  <c r="AF236" i="6"/>
  <c r="AE236" i="6"/>
  <c r="AD236" i="6"/>
  <c r="AC236" i="6"/>
  <c r="AA236" i="6"/>
  <c r="Z236" i="6"/>
  <c r="BA236" i="6" s="1"/>
  <c r="Y236" i="6"/>
  <c r="X236" i="6"/>
  <c r="W236" i="6"/>
  <c r="V236" i="6"/>
  <c r="T236" i="6"/>
  <c r="S236" i="6"/>
  <c r="R236" i="6"/>
  <c r="Q236" i="6"/>
  <c r="P236" i="6"/>
  <c r="O236" i="6"/>
  <c r="N236" i="6"/>
  <c r="M236" i="6"/>
  <c r="L236" i="6"/>
  <c r="J236" i="6"/>
  <c r="I236" i="6"/>
  <c r="H236" i="6"/>
  <c r="G236" i="6"/>
  <c r="AV235" i="6"/>
  <c r="AU235" i="6"/>
  <c r="AT235" i="6"/>
  <c r="AY235" i="6" s="1"/>
  <c r="AS235" i="6"/>
  <c r="AR235" i="6"/>
  <c r="AP235" i="6"/>
  <c r="AO235" i="6"/>
  <c r="AN235" i="6"/>
  <c r="AM235" i="6"/>
  <c r="AL235" i="6"/>
  <c r="AK235" i="6"/>
  <c r="AJ235" i="6"/>
  <c r="AI235" i="6"/>
  <c r="AH235" i="6"/>
  <c r="AG235" i="6"/>
  <c r="AF235" i="6"/>
  <c r="AE235" i="6"/>
  <c r="AD235" i="6"/>
  <c r="AC235" i="6"/>
  <c r="Z235" i="6"/>
  <c r="BA235" i="6" s="1"/>
  <c r="Y235" i="6"/>
  <c r="X235" i="6"/>
  <c r="W235" i="6"/>
  <c r="AA235" i="6" s="1"/>
  <c r="V235" i="6"/>
  <c r="T235" i="6"/>
  <c r="S235" i="6"/>
  <c r="R235" i="6"/>
  <c r="U235" i="6" s="1"/>
  <c r="Q235" i="6"/>
  <c r="P235" i="6"/>
  <c r="O235" i="6"/>
  <c r="N235" i="6"/>
  <c r="M235" i="6"/>
  <c r="L235" i="6"/>
  <c r="J235" i="6"/>
  <c r="I235" i="6"/>
  <c r="H235" i="6"/>
  <c r="G235" i="6"/>
  <c r="AV234" i="6"/>
  <c r="AU234" i="6"/>
  <c r="AZ234" i="6" s="1"/>
  <c r="AT234" i="6"/>
  <c r="AS234" i="6"/>
  <c r="AW234" i="6" s="1"/>
  <c r="AR234" i="6"/>
  <c r="AP234" i="6"/>
  <c r="AO234" i="6"/>
  <c r="AN234" i="6"/>
  <c r="AM234" i="6"/>
  <c r="AL234" i="6"/>
  <c r="AK234" i="6"/>
  <c r="AJ234" i="6"/>
  <c r="AI234" i="6"/>
  <c r="AH234" i="6"/>
  <c r="AF234" i="6"/>
  <c r="AE234" i="6"/>
  <c r="AG234" i="6" s="1"/>
  <c r="AD234" i="6"/>
  <c r="AC234" i="6"/>
  <c r="Z234" i="6"/>
  <c r="Y234" i="6"/>
  <c r="X234" i="6"/>
  <c r="AY234" i="6" s="1"/>
  <c r="W234" i="6"/>
  <c r="AA234" i="6" s="1"/>
  <c r="V234" i="6"/>
  <c r="T234" i="6"/>
  <c r="S234" i="6"/>
  <c r="R234" i="6"/>
  <c r="Q234" i="6"/>
  <c r="P234" i="6"/>
  <c r="O234" i="6"/>
  <c r="N234" i="6"/>
  <c r="M234" i="6"/>
  <c r="L234" i="6"/>
  <c r="K234" i="6"/>
  <c r="J234" i="6"/>
  <c r="I234" i="6"/>
  <c r="H234" i="6"/>
  <c r="G234" i="6"/>
  <c r="AV233" i="6"/>
  <c r="AU233" i="6"/>
  <c r="AZ233" i="6" s="1"/>
  <c r="AT233" i="6"/>
  <c r="AY233" i="6" s="1"/>
  <c r="AS233" i="6"/>
  <c r="AX233" i="6" s="1"/>
  <c r="AR233" i="6"/>
  <c r="AP233" i="6"/>
  <c r="AO233" i="6"/>
  <c r="AN233" i="6"/>
  <c r="AM233" i="6"/>
  <c r="AL233" i="6"/>
  <c r="AK233" i="6"/>
  <c r="AJ233" i="6"/>
  <c r="AI233" i="6"/>
  <c r="AH233" i="6"/>
  <c r="AF233" i="6"/>
  <c r="AE233" i="6"/>
  <c r="AD233" i="6"/>
  <c r="AC233" i="6"/>
  <c r="Z233" i="6"/>
  <c r="Y233" i="6"/>
  <c r="X233" i="6"/>
  <c r="W233" i="6"/>
  <c r="AA233" i="6" s="1"/>
  <c r="V233" i="6"/>
  <c r="T233" i="6"/>
  <c r="S233" i="6"/>
  <c r="R233" i="6"/>
  <c r="Q233" i="6"/>
  <c r="P233" i="6"/>
  <c r="O233" i="6"/>
  <c r="N233" i="6"/>
  <c r="M233" i="6"/>
  <c r="L233" i="6"/>
  <c r="J233" i="6"/>
  <c r="I233" i="6"/>
  <c r="H233" i="6"/>
  <c r="G233" i="6"/>
  <c r="AZ232" i="6"/>
  <c r="AV232" i="6"/>
  <c r="AU232" i="6"/>
  <c r="AT232" i="6"/>
  <c r="AY232" i="6" s="1"/>
  <c r="AS232" i="6"/>
  <c r="AR232" i="6"/>
  <c r="AP232" i="6"/>
  <c r="AO232" i="6"/>
  <c r="AN232" i="6"/>
  <c r="AM232" i="6"/>
  <c r="AL232" i="6"/>
  <c r="AK232" i="6"/>
  <c r="AJ232" i="6"/>
  <c r="AI232" i="6"/>
  <c r="AH232" i="6"/>
  <c r="AF232" i="6"/>
  <c r="AE232" i="6"/>
  <c r="AD232" i="6"/>
  <c r="AC232" i="6"/>
  <c r="Z232" i="6"/>
  <c r="Y232" i="6"/>
  <c r="X232" i="6"/>
  <c r="W232" i="6"/>
  <c r="AA232" i="6" s="1"/>
  <c r="V232" i="6"/>
  <c r="T232" i="6"/>
  <c r="S232" i="6"/>
  <c r="R232" i="6"/>
  <c r="U232" i="6" s="1"/>
  <c r="Q232" i="6"/>
  <c r="P232" i="6"/>
  <c r="O232" i="6"/>
  <c r="N232" i="6"/>
  <c r="M232" i="6"/>
  <c r="L232" i="6"/>
  <c r="J232" i="6"/>
  <c r="I232" i="6"/>
  <c r="H232" i="6"/>
  <c r="G232" i="6"/>
  <c r="AV231" i="6"/>
  <c r="BA231" i="6" s="1"/>
  <c r="AU231" i="6"/>
  <c r="AZ231" i="6" s="1"/>
  <c r="AT231" i="6"/>
  <c r="AS231" i="6"/>
  <c r="AW231" i="6" s="1"/>
  <c r="AR231" i="6"/>
  <c r="AP231" i="6"/>
  <c r="AO231" i="6"/>
  <c r="AN231" i="6"/>
  <c r="AM231" i="6"/>
  <c r="AL231" i="6"/>
  <c r="AK231" i="6"/>
  <c r="AJ231" i="6"/>
  <c r="AI231" i="6"/>
  <c r="AH231" i="6"/>
  <c r="AF231" i="6"/>
  <c r="AE231" i="6"/>
  <c r="AD231" i="6"/>
  <c r="AC231" i="6"/>
  <c r="Z231" i="6"/>
  <c r="Y231" i="6"/>
  <c r="X231" i="6"/>
  <c r="AY231" i="6" s="1"/>
  <c r="W231" i="6"/>
  <c r="V231" i="6"/>
  <c r="T231" i="6"/>
  <c r="S231" i="6"/>
  <c r="R231" i="6"/>
  <c r="U231" i="6" s="1"/>
  <c r="Q231" i="6"/>
  <c r="P231" i="6"/>
  <c r="O231" i="6"/>
  <c r="N231" i="6"/>
  <c r="M231" i="6"/>
  <c r="L231" i="6"/>
  <c r="J231" i="6"/>
  <c r="I231" i="6"/>
  <c r="H231" i="6"/>
  <c r="G231" i="6"/>
  <c r="AW230" i="6"/>
  <c r="AV230" i="6"/>
  <c r="BA230" i="6" s="1"/>
  <c r="AU230" i="6"/>
  <c r="AT230" i="6"/>
  <c r="AS230" i="6"/>
  <c r="AR230" i="6"/>
  <c r="AP230" i="6"/>
  <c r="AO230" i="6"/>
  <c r="AQ230" i="6" s="1"/>
  <c r="AN230" i="6"/>
  <c r="AM230" i="6"/>
  <c r="AL230" i="6"/>
  <c r="AK230" i="6"/>
  <c r="AJ230" i="6"/>
  <c r="AI230" i="6"/>
  <c r="AH230" i="6"/>
  <c r="AF230" i="6"/>
  <c r="AE230" i="6"/>
  <c r="AD230" i="6"/>
  <c r="AC230" i="6"/>
  <c r="Z230" i="6"/>
  <c r="Y230" i="6"/>
  <c r="X230" i="6"/>
  <c r="W230" i="6"/>
  <c r="AA230" i="6" s="1"/>
  <c r="V230" i="6"/>
  <c r="T230" i="6"/>
  <c r="S230" i="6"/>
  <c r="R230" i="6"/>
  <c r="Q230" i="6"/>
  <c r="P230" i="6"/>
  <c r="O230" i="6"/>
  <c r="N230" i="6"/>
  <c r="M230" i="6"/>
  <c r="L230" i="6"/>
  <c r="J230" i="6"/>
  <c r="I230" i="6"/>
  <c r="H230" i="6"/>
  <c r="G230" i="6"/>
  <c r="AV229" i="6"/>
  <c r="AU229" i="6"/>
  <c r="AT229" i="6"/>
  <c r="AS229" i="6"/>
  <c r="AR229" i="6"/>
  <c r="AP229" i="6"/>
  <c r="AO229" i="6"/>
  <c r="AN229" i="6"/>
  <c r="AM229" i="6"/>
  <c r="AL229" i="6"/>
  <c r="AK229" i="6"/>
  <c r="AJ229" i="6"/>
  <c r="AI229" i="6"/>
  <c r="AH229" i="6"/>
  <c r="AF229" i="6"/>
  <c r="AE229" i="6"/>
  <c r="AD229" i="6"/>
  <c r="AC229" i="6"/>
  <c r="Z229" i="6"/>
  <c r="BA229" i="6" s="1"/>
  <c r="Y229" i="6"/>
  <c r="X229" i="6"/>
  <c r="W229" i="6"/>
  <c r="AA229" i="6" s="1"/>
  <c r="V229" i="6"/>
  <c r="T229" i="6"/>
  <c r="S229" i="6"/>
  <c r="R229" i="6"/>
  <c r="Q229" i="6"/>
  <c r="P229" i="6"/>
  <c r="O229" i="6"/>
  <c r="N229" i="6"/>
  <c r="M229" i="6"/>
  <c r="L229" i="6"/>
  <c r="J229" i="6"/>
  <c r="I229" i="6"/>
  <c r="H229" i="6"/>
  <c r="G229" i="6"/>
  <c r="AV228" i="6"/>
  <c r="AU228" i="6"/>
  <c r="AT228" i="6"/>
  <c r="AS228" i="6"/>
  <c r="AR228" i="6"/>
  <c r="AP228" i="6"/>
  <c r="AQ228" i="6" s="1"/>
  <c r="AO228" i="6"/>
  <c r="AN228" i="6"/>
  <c r="AM228" i="6"/>
  <c r="AL228" i="6"/>
  <c r="AK228" i="6"/>
  <c r="AJ228" i="6"/>
  <c r="AI228" i="6"/>
  <c r="AH228" i="6"/>
  <c r="AF228" i="6"/>
  <c r="AE228" i="6"/>
  <c r="AD228" i="6"/>
  <c r="AC228" i="6"/>
  <c r="AA228" i="6"/>
  <c r="Z228" i="6"/>
  <c r="BA228" i="6" s="1"/>
  <c r="Y228" i="6"/>
  <c r="X228" i="6"/>
  <c r="AY228" i="6" s="1"/>
  <c r="W228" i="6"/>
  <c r="V228" i="6"/>
  <c r="T228" i="6"/>
  <c r="S228" i="6"/>
  <c r="R228" i="6"/>
  <c r="Q228" i="6"/>
  <c r="P228" i="6"/>
  <c r="O228" i="6"/>
  <c r="N228" i="6"/>
  <c r="M228" i="6"/>
  <c r="L228" i="6"/>
  <c r="J228" i="6"/>
  <c r="I228" i="6"/>
  <c r="H228" i="6"/>
  <c r="G228" i="6"/>
  <c r="AV227" i="6"/>
  <c r="AU227" i="6"/>
  <c r="AT227" i="6"/>
  <c r="AS227" i="6"/>
  <c r="AR227" i="6"/>
  <c r="AP227" i="6"/>
  <c r="AO227" i="6"/>
  <c r="AN227" i="6"/>
  <c r="AM227" i="6"/>
  <c r="AL227" i="6"/>
  <c r="AK227" i="6"/>
  <c r="AJ227" i="6"/>
  <c r="AI227" i="6"/>
  <c r="AH227" i="6"/>
  <c r="AF227" i="6"/>
  <c r="AE227" i="6"/>
  <c r="AD227" i="6"/>
  <c r="AC227" i="6"/>
  <c r="AA227" i="6"/>
  <c r="Z227" i="6"/>
  <c r="Y227" i="6"/>
  <c r="AZ227" i="6" s="1"/>
  <c r="X227" i="6"/>
  <c r="W227" i="6"/>
  <c r="V227" i="6"/>
  <c r="T227" i="6"/>
  <c r="S227" i="6"/>
  <c r="R227" i="6"/>
  <c r="Q227" i="6"/>
  <c r="P227" i="6"/>
  <c r="O227" i="6"/>
  <c r="N227" i="6"/>
  <c r="M227" i="6"/>
  <c r="L227" i="6"/>
  <c r="J227" i="6"/>
  <c r="I227" i="6"/>
  <c r="H227" i="6"/>
  <c r="G227" i="6"/>
  <c r="AV226" i="6"/>
  <c r="AU226" i="6"/>
  <c r="AT226" i="6"/>
  <c r="AS226" i="6"/>
  <c r="AX226" i="6" s="1"/>
  <c r="AR226" i="6"/>
  <c r="AP226" i="6"/>
  <c r="AQ226" i="6" s="1"/>
  <c r="AO226" i="6"/>
  <c r="AN226" i="6"/>
  <c r="AM226" i="6"/>
  <c r="AL226" i="6"/>
  <c r="AK226" i="6"/>
  <c r="AJ226" i="6"/>
  <c r="AI226" i="6"/>
  <c r="AH226" i="6"/>
  <c r="AF226" i="6"/>
  <c r="AE226" i="6"/>
  <c r="AD226" i="6"/>
  <c r="AC226" i="6"/>
  <c r="Z226" i="6"/>
  <c r="Y226" i="6"/>
  <c r="X226" i="6"/>
  <c r="W226" i="6"/>
  <c r="AA226" i="6" s="1"/>
  <c r="V226" i="6"/>
  <c r="T226" i="6"/>
  <c r="S226" i="6"/>
  <c r="R226" i="6"/>
  <c r="Q226" i="6"/>
  <c r="P226" i="6"/>
  <c r="O226" i="6"/>
  <c r="N226" i="6"/>
  <c r="M226" i="6"/>
  <c r="L226" i="6"/>
  <c r="J226" i="6"/>
  <c r="I226" i="6"/>
  <c r="H226" i="6"/>
  <c r="G226" i="6"/>
  <c r="AW225" i="6"/>
  <c r="AV225" i="6"/>
  <c r="AU225" i="6"/>
  <c r="AT225" i="6"/>
  <c r="AY225" i="6" s="1"/>
  <c r="AS225" i="6"/>
  <c r="AX225" i="6" s="1"/>
  <c r="AR225" i="6"/>
  <c r="AP225" i="6"/>
  <c r="AO225" i="6"/>
  <c r="AN225" i="6"/>
  <c r="AQ225" i="6" s="1"/>
  <c r="AM225" i="6"/>
  <c r="AL225" i="6"/>
  <c r="AK225" i="6"/>
  <c r="AJ225" i="6"/>
  <c r="AI225" i="6"/>
  <c r="AH225" i="6"/>
  <c r="AG225" i="6"/>
  <c r="AF225" i="6"/>
  <c r="AE225" i="6"/>
  <c r="AD225" i="6"/>
  <c r="AC225" i="6"/>
  <c r="AA225" i="6"/>
  <c r="Z225" i="6"/>
  <c r="Y225" i="6"/>
  <c r="X225" i="6"/>
  <c r="W225" i="6"/>
  <c r="V225" i="6"/>
  <c r="T225" i="6"/>
  <c r="S225" i="6"/>
  <c r="R225" i="6"/>
  <c r="Q225" i="6"/>
  <c r="P225" i="6"/>
  <c r="O225" i="6"/>
  <c r="N225" i="6"/>
  <c r="M225" i="6"/>
  <c r="L225" i="6"/>
  <c r="J225" i="6"/>
  <c r="I225" i="6"/>
  <c r="H225" i="6"/>
  <c r="G225" i="6"/>
  <c r="AV224" i="6"/>
  <c r="BA224" i="6" s="1"/>
  <c r="AU224" i="6"/>
  <c r="AT224" i="6"/>
  <c r="AS224" i="6"/>
  <c r="AR224" i="6"/>
  <c r="AP224" i="6"/>
  <c r="AO224" i="6"/>
  <c r="AQ224" i="6" s="1"/>
  <c r="AN224" i="6"/>
  <c r="AM224" i="6"/>
  <c r="AL224" i="6"/>
  <c r="AK224" i="6"/>
  <c r="AJ224" i="6"/>
  <c r="AI224" i="6"/>
  <c r="AH224" i="6"/>
  <c r="AF224" i="6"/>
  <c r="AE224" i="6"/>
  <c r="AD224" i="6"/>
  <c r="AC224" i="6"/>
  <c r="Z224" i="6"/>
  <c r="Y224" i="6"/>
  <c r="X224" i="6"/>
  <c r="AY224" i="6" s="1"/>
  <c r="W224" i="6"/>
  <c r="AA224" i="6" s="1"/>
  <c r="V224" i="6"/>
  <c r="T224" i="6"/>
  <c r="S224" i="6"/>
  <c r="R224" i="6"/>
  <c r="Q224" i="6"/>
  <c r="P224" i="6"/>
  <c r="O224" i="6"/>
  <c r="N224" i="6"/>
  <c r="M224" i="6"/>
  <c r="L224" i="6"/>
  <c r="J224" i="6"/>
  <c r="I224" i="6"/>
  <c r="H224" i="6"/>
  <c r="G224" i="6"/>
  <c r="AW223" i="6"/>
  <c r="AV223" i="6"/>
  <c r="AU223" i="6"/>
  <c r="AZ223" i="6" s="1"/>
  <c r="AT223" i="6"/>
  <c r="AY223" i="6" s="1"/>
  <c r="AS223" i="6"/>
  <c r="AR223" i="6"/>
  <c r="AP223" i="6"/>
  <c r="AO223" i="6"/>
  <c r="AN223" i="6"/>
  <c r="AM223" i="6"/>
  <c r="AL223" i="6"/>
  <c r="AK223" i="6"/>
  <c r="AJ223" i="6"/>
  <c r="AI223" i="6"/>
  <c r="AH223" i="6"/>
  <c r="AF223" i="6"/>
  <c r="AE223" i="6"/>
  <c r="AD223" i="6"/>
  <c r="AC223" i="6"/>
  <c r="Z223" i="6"/>
  <c r="Y223" i="6"/>
  <c r="X223" i="6"/>
  <c r="W223" i="6"/>
  <c r="V223" i="6"/>
  <c r="U223" i="6"/>
  <c r="T223" i="6"/>
  <c r="S223" i="6"/>
  <c r="R223" i="6"/>
  <c r="Q223" i="6"/>
  <c r="P223" i="6"/>
  <c r="O223" i="6"/>
  <c r="N223" i="6"/>
  <c r="M223" i="6"/>
  <c r="L223" i="6"/>
  <c r="J223" i="6"/>
  <c r="I223" i="6"/>
  <c r="H223" i="6"/>
  <c r="G223" i="6"/>
  <c r="AV222" i="6"/>
  <c r="BA222" i="6" s="1"/>
  <c r="AU222" i="6"/>
  <c r="AZ222" i="6" s="1"/>
  <c r="AT222" i="6"/>
  <c r="AS222" i="6"/>
  <c r="AW222" i="6" s="1"/>
  <c r="AR222" i="6"/>
  <c r="AP222" i="6"/>
  <c r="AO222" i="6"/>
  <c r="AN222" i="6"/>
  <c r="AM222" i="6"/>
  <c r="AL222" i="6"/>
  <c r="AK222" i="6"/>
  <c r="AJ222" i="6"/>
  <c r="AI222" i="6"/>
  <c r="AH222" i="6"/>
  <c r="AF222" i="6"/>
  <c r="AE222" i="6"/>
  <c r="AD222" i="6"/>
  <c r="AG222" i="6" s="1"/>
  <c r="AC222" i="6"/>
  <c r="Z222" i="6"/>
  <c r="Y222" i="6"/>
  <c r="X222" i="6"/>
  <c r="AY222" i="6" s="1"/>
  <c r="W222" i="6"/>
  <c r="AA222" i="6" s="1"/>
  <c r="V222" i="6"/>
  <c r="T222" i="6"/>
  <c r="S222" i="6"/>
  <c r="R222" i="6"/>
  <c r="Q222" i="6"/>
  <c r="P222" i="6"/>
  <c r="O222" i="6"/>
  <c r="N222" i="6"/>
  <c r="M222" i="6"/>
  <c r="L222" i="6"/>
  <c r="J222" i="6"/>
  <c r="I222" i="6"/>
  <c r="H222" i="6"/>
  <c r="K222" i="6" s="1"/>
  <c r="G222" i="6"/>
  <c r="AV221" i="6"/>
  <c r="BA221" i="6" s="1"/>
  <c r="AU221" i="6"/>
  <c r="AT221" i="6"/>
  <c r="AS221" i="6"/>
  <c r="AR221" i="6"/>
  <c r="AP221" i="6"/>
  <c r="AO221" i="6"/>
  <c r="AN221" i="6"/>
  <c r="AM221" i="6"/>
  <c r="AL221" i="6"/>
  <c r="AK221" i="6"/>
  <c r="AJ221" i="6"/>
  <c r="AI221" i="6"/>
  <c r="AH221" i="6"/>
  <c r="AF221" i="6"/>
  <c r="AE221" i="6"/>
  <c r="AD221" i="6"/>
  <c r="AC221" i="6"/>
  <c r="Z221" i="6"/>
  <c r="Y221" i="6"/>
  <c r="X221" i="6"/>
  <c r="W221" i="6"/>
  <c r="AA221" i="6" s="1"/>
  <c r="V221" i="6"/>
  <c r="T221" i="6"/>
  <c r="S221" i="6"/>
  <c r="R221" i="6"/>
  <c r="Q221" i="6"/>
  <c r="P221" i="6"/>
  <c r="O221" i="6"/>
  <c r="N221" i="6"/>
  <c r="M221" i="6"/>
  <c r="L221" i="6"/>
  <c r="J221" i="6"/>
  <c r="I221" i="6"/>
  <c r="H221" i="6"/>
  <c r="G221" i="6"/>
  <c r="AW220" i="6"/>
  <c r="AV220" i="6"/>
  <c r="AU220" i="6"/>
  <c r="AT220" i="6"/>
  <c r="AS220" i="6"/>
  <c r="AR220" i="6"/>
  <c r="AP220" i="6"/>
  <c r="AO220" i="6"/>
  <c r="AN220" i="6"/>
  <c r="AM220" i="6"/>
  <c r="AL220" i="6"/>
  <c r="AK220" i="6"/>
  <c r="AJ220" i="6"/>
  <c r="AI220" i="6"/>
  <c r="AH220" i="6"/>
  <c r="AF220" i="6"/>
  <c r="AE220" i="6"/>
  <c r="AD220" i="6"/>
  <c r="AC220" i="6"/>
  <c r="Z220" i="6"/>
  <c r="Y220" i="6"/>
  <c r="X220" i="6"/>
  <c r="AY220" i="6" s="1"/>
  <c r="W220" i="6"/>
  <c r="V220" i="6"/>
  <c r="T220" i="6"/>
  <c r="S220" i="6"/>
  <c r="R220" i="6"/>
  <c r="Q220" i="6"/>
  <c r="P220" i="6"/>
  <c r="O220" i="6"/>
  <c r="N220" i="6"/>
  <c r="M220" i="6"/>
  <c r="L220" i="6"/>
  <c r="J220" i="6"/>
  <c r="I220" i="6"/>
  <c r="K220" i="6" s="1"/>
  <c r="H220" i="6"/>
  <c r="G220" i="6"/>
  <c r="AV219" i="6"/>
  <c r="AU219" i="6"/>
  <c r="AT219" i="6"/>
  <c r="AS219" i="6"/>
  <c r="AR219" i="6"/>
  <c r="AP219" i="6"/>
  <c r="AO219" i="6"/>
  <c r="AN219" i="6"/>
  <c r="AM219" i="6"/>
  <c r="AL219" i="6"/>
  <c r="AK219" i="6"/>
  <c r="AJ219" i="6"/>
  <c r="AI219" i="6"/>
  <c r="AH219" i="6"/>
  <c r="AF219" i="6"/>
  <c r="AE219" i="6"/>
  <c r="AD219" i="6"/>
  <c r="AC219" i="6"/>
  <c r="Z219" i="6"/>
  <c r="Y219" i="6"/>
  <c r="X219" i="6"/>
  <c r="W219" i="6"/>
  <c r="AA219" i="6" s="1"/>
  <c r="V219" i="6"/>
  <c r="T219" i="6"/>
  <c r="S219" i="6"/>
  <c r="R219" i="6"/>
  <c r="U219" i="6" s="1"/>
  <c r="Q219" i="6"/>
  <c r="P219" i="6"/>
  <c r="O219" i="6"/>
  <c r="N219" i="6"/>
  <c r="M219" i="6"/>
  <c r="L219" i="6"/>
  <c r="J219" i="6"/>
  <c r="I219" i="6"/>
  <c r="K219" i="6" s="1"/>
  <c r="H219" i="6"/>
  <c r="G219" i="6"/>
  <c r="AV218" i="6"/>
  <c r="AU218" i="6"/>
  <c r="AT218" i="6"/>
  <c r="AS218" i="6"/>
  <c r="AR218" i="6"/>
  <c r="AP218" i="6"/>
  <c r="AO218" i="6"/>
  <c r="AN218" i="6"/>
  <c r="AM218" i="6"/>
  <c r="AL218" i="6"/>
  <c r="AK218" i="6"/>
  <c r="AJ218" i="6"/>
  <c r="AI218" i="6"/>
  <c r="AH218" i="6"/>
  <c r="AF218" i="6"/>
  <c r="AE218" i="6"/>
  <c r="AD218" i="6"/>
  <c r="AC218" i="6"/>
  <c r="Z218" i="6"/>
  <c r="Y218" i="6"/>
  <c r="X218" i="6"/>
  <c r="W218" i="6"/>
  <c r="AA218" i="6" s="1"/>
  <c r="V218" i="6"/>
  <c r="T218" i="6"/>
  <c r="S218" i="6"/>
  <c r="R218" i="6"/>
  <c r="Q218" i="6"/>
  <c r="P218" i="6"/>
  <c r="O218" i="6"/>
  <c r="N218" i="6"/>
  <c r="M218" i="6"/>
  <c r="L218" i="6"/>
  <c r="J218" i="6"/>
  <c r="I218" i="6"/>
  <c r="H218" i="6"/>
  <c r="G218" i="6"/>
  <c r="AV217" i="6"/>
  <c r="AU217" i="6"/>
  <c r="AT217" i="6"/>
  <c r="AS217" i="6"/>
  <c r="AR217" i="6"/>
  <c r="AP217" i="6"/>
  <c r="AO217" i="6"/>
  <c r="AN217" i="6"/>
  <c r="AM217" i="6"/>
  <c r="AL217" i="6"/>
  <c r="AK217" i="6"/>
  <c r="AJ217" i="6"/>
  <c r="AI217" i="6"/>
  <c r="AH217" i="6"/>
  <c r="AF217" i="6"/>
  <c r="AE217" i="6"/>
  <c r="AD217" i="6"/>
  <c r="AC217" i="6"/>
  <c r="AA217" i="6"/>
  <c r="Z217" i="6"/>
  <c r="Y217" i="6"/>
  <c r="AZ217" i="6" s="1"/>
  <c r="X217" i="6"/>
  <c r="W217" i="6"/>
  <c r="V217" i="6"/>
  <c r="T217" i="6"/>
  <c r="S217" i="6"/>
  <c r="R217" i="6"/>
  <c r="Q217" i="6"/>
  <c r="P217" i="6"/>
  <c r="O217" i="6"/>
  <c r="N217" i="6"/>
  <c r="M217" i="6"/>
  <c r="L217" i="6"/>
  <c r="J217" i="6"/>
  <c r="I217" i="6"/>
  <c r="H217" i="6"/>
  <c r="G217" i="6"/>
  <c r="AV216" i="6"/>
  <c r="AU216" i="6"/>
  <c r="AT216" i="6"/>
  <c r="AS216" i="6"/>
  <c r="AW216" i="6" s="1"/>
  <c r="AR216" i="6"/>
  <c r="AP216" i="6"/>
  <c r="AO216" i="6"/>
  <c r="AN216" i="6"/>
  <c r="AM216" i="6"/>
  <c r="AL216" i="6"/>
  <c r="AK216" i="6"/>
  <c r="AJ216" i="6"/>
  <c r="AI216" i="6"/>
  <c r="AH216" i="6"/>
  <c r="AF216" i="6"/>
  <c r="AE216" i="6"/>
  <c r="AD216" i="6"/>
  <c r="AC216" i="6"/>
  <c r="AA216" i="6"/>
  <c r="Z216" i="6"/>
  <c r="BA216" i="6" s="1"/>
  <c r="Y216" i="6"/>
  <c r="X216" i="6"/>
  <c r="AY216" i="6" s="1"/>
  <c r="W216" i="6"/>
  <c r="AX216" i="6" s="1"/>
  <c r="V216" i="6"/>
  <c r="T216" i="6"/>
  <c r="S216" i="6"/>
  <c r="R216" i="6"/>
  <c r="Q216" i="6"/>
  <c r="P216" i="6"/>
  <c r="O216" i="6"/>
  <c r="N216" i="6"/>
  <c r="M216" i="6"/>
  <c r="L216" i="6"/>
  <c r="J216" i="6"/>
  <c r="I216" i="6"/>
  <c r="H216" i="6"/>
  <c r="K216" i="6" s="1"/>
  <c r="G216" i="6"/>
  <c r="AW215" i="6"/>
  <c r="AV215" i="6"/>
  <c r="BA215" i="6" s="1"/>
  <c r="AU215" i="6"/>
  <c r="AT215" i="6"/>
  <c r="AS215" i="6"/>
  <c r="AR215" i="6"/>
  <c r="AP215" i="6"/>
  <c r="AO215" i="6"/>
  <c r="AN215" i="6"/>
  <c r="AQ215" i="6" s="1"/>
  <c r="AM215" i="6"/>
  <c r="AL215" i="6"/>
  <c r="AK215" i="6"/>
  <c r="AJ215" i="6"/>
  <c r="AI215" i="6"/>
  <c r="AH215" i="6"/>
  <c r="AF215" i="6"/>
  <c r="AE215" i="6"/>
  <c r="AD215" i="6"/>
  <c r="AC215" i="6"/>
  <c r="Z215" i="6"/>
  <c r="Y215" i="6"/>
  <c r="AZ215" i="6" s="1"/>
  <c r="X215" i="6"/>
  <c r="AY215" i="6" s="1"/>
  <c r="W215" i="6"/>
  <c r="AA215" i="6" s="1"/>
  <c r="V215" i="6"/>
  <c r="T215" i="6"/>
  <c r="S215" i="6"/>
  <c r="R215" i="6"/>
  <c r="Q215" i="6"/>
  <c r="P215" i="6"/>
  <c r="O215" i="6"/>
  <c r="N215" i="6"/>
  <c r="M215" i="6"/>
  <c r="L215" i="6"/>
  <c r="J215" i="6"/>
  <c r="I215" i="6"/>
  <c r="H215" i="6"/>
  <c r="G215" i="6"/>
  <c r="AV214" i="6"/>
  <c r="AU214" i="6"/>
  <c r="AZ214" i="6" s="1"/>
  <c r="AT214" i="6"/>
  <c r="AY214" i="6" s="1"/>
  <c r="AS214" i="6"/>
  <c r="AR214" i="6"/>
  <c r="AP214" i="6"/>
  <c r="AO214" i="6"/>
  <c r="AN214" i="6"/>
  <c r="AM214" i="6"/>
  <c r="AL214" i="6"/>
  <c r="AK214" i="6"/>
  <c r="AJ214" i="6"/>
  <c r="AI214" i="6"/>
  <c r="AH214" i="6"/>
  <c r="AF214" i="6"/>
  <c r="AE214" i="6"/>
  <c r="AD214" i="6"/>
  <c r="AC214" i="6"/>
  <c r="Z214" i="6"/>
  <c r="Y214" i="6"/>
  <c r="X214" i="6"/>
  <c r="W214" i="6"/>
  <c r="AA214" i="6" s="1"/>
  <c r="V214" i="6"/>
  <c r="T214" i="6"/>
  <c r="S214" i="6"/>
  <c r="R214" i="6"/>
  <c r="Q214" i="6"/>
  <c r="P214" i="6"/>
  <c r="O214" i="6"/>
  <c r="N214" i="6"/>
  <c r="M214" i="6"/>
  <c r="L214" i="6"/>
  <c r="J214" i="6"/>
  <c r="I214" i="6"/>
  <c r="H214" i="6"/>
  <c r="G214" i="6"/>
  <c r="AW213" i="6"/>
  <c r="AV213" i="6"/>
  <c r="BA213" i="6" s="1"/>
  <c r="AU213" i="6"/>
  <c r="AT213" i="6"/>
  <c r="AS213" i="6"/>
  <c r="AR213" i="6"/>
  <c r="AP213" i="6"/>
  <c r="AO213" i="6"/>
  <c r="AN213" i="6"/>
  <c r="AQ213" i="6" s="1"/>
  <c r="AM213" i="6"/>
  <c r="AL213" i="6"/>
  <c r="AK213" i="6"/>
  <c r="AJ213" i="6"/>
  <c r="AI213" i="6"/>
  <c r="AH213" i="6"/>
  <c r="AF213" i="6"/>
  <c r="AE213" i="6"/>
  <c r="AD213" i="6"/>
  <c r="AG213" i="6" s="1"/>
  <c r="AC213" i="6"/>
  <c r="Z213" i="6"/>
  <c r="Y213" i="6"/>
  <c r="X213" i="6"/>
  <c r="W213" i="6"/>
  <c r="AA213" i="6" s="1"/>
  <c r="V213" i="6"/>
  <c r="U213" i="6"/>
  <c r="T213" i="6"/>
  <c r="S213" i="6"/>
  <c r="R213" i="6"/>
  <c r="Q213" i="6"/>
  <c r="P213" i="6"/>
  <c r="O213" i="6"/>
  <c r="N213" i="6"/>
  <c r="M213" i="6"/>
  <c r="L213" i="6"/>
  <c r="J213" i="6"/>
  <c r="I213" i="6"/>
  <c r="H213" i="6"/>
  <c r="G213" i="6"/>
  <c r="AX212" i="6"/>
  <c r="AW212" i="6"/>
  <c r="AV212" i="6"/>
  <c r="AU212" i="6"/>
  <c r="AT212" i="6"/>
  <c r="AS212" i="6"/>
  <c r="AR212" i="6"/>
  <c r="AP212" i="6"/>
  <c r="AO212" i="6"/>
  <c r="AN212" i="6"/>
  <c r="AM212" i="6"/>
  <c r="AL212" i="6"/>
  <c r="AK212" i="6"/>
  <c r="AJ212" i="6"/>
  <c r="AI212" i="6"/>
  <c r="AH212" i="6"/>
  <c r="AF212" i="6"/>
  <c r="AE212" i="6"/>
  <c r="AD212" i="6"/>
  <c r="AC212" i="6"/>
  <c r="Z212" i="6"/>
  <c r="Y212" i="6"/>
  <c r="AZ212" i="6" s="1"/>
  <c r="X212" i="6"/>
  <c r="W212" i="6"/>
  <c r="AA212" i="6" s="1"/>
  <c r="V212" i="6"/>
  <c r="T212" i="6"/>
  <c r="S212" i="6"/>
  <c r="R212" i="6"/>
  <c r="Q212" i="6"/>
  <c r="P212" i="6"/>
  <c r="O212" i="6"/>
  <c r="N212" i="6"/>
  <c r="M212" i="6"/>
  <c r="L212" i="6"/>
  <c r="K212" i="6"/>
  <c r="J212" i="6"/>
  <c r="I212" i="6"/>
  <c r="H212" i="6"/>
  <c r="G212" i="6"/>
  <c r="AW211" i="6"/>
  <c r="AV211" i="6"/>
  <c r="AU211" i="6"/>
  <c r="AT211" i="6"/>
  <c r="AY211" i="6" s="1"/>
  <c r="AS211" i="6"/>
  <c r="AR211" i="6"/>
  <c r="AP211" i="6"/>
  <c r="AO211" i="6"/>
  <c r="AN211" i="6"/>
  <c r="AM211" i="6"/>
  <c r="AL211" i="6"/>
  <c r="AK211" i="6"/>
  <c r="AJ211" i="6"/>
  <c r="AI211" i="6"/>
  <c r="AH211" i="6"/>
  <c r="AF211" i="6"/>
  <c r="AE211" i="6"/>
  <c r="AD211" i="6"/>
  <c r="AC211" i="6"/>
  <c r="Z211" i="6"/>
  <c r="Y211" i="6"/>
  <c r="X211" i="6"/>
  <c r="W211" i="6"/>
  <c r="AA211" i="6" s="1"/>
  <c r="V211" i="6"/>
  <c r="T211" i="6"/>
  <c r="S211" i="6"/>
  <c r="R211" i="6"/>
  <c r="U211" i="6" s="1"/>
  <c r="Q211" i="6"/>
  <c r="P211" i="6"/>
  <c r="O211" i="6"/>
  <c r="N211" i="6"/>
  <c r="M211" i="6"/>
  <c r="L211" i="6"/>
  <c r="J211" i="6"/>
  <c r="I211" i="6"/>
  <c r="H211" i="6"/>
  <c r="G211" i="6"/>
  <c r="AV210" i="6"/>
  <c r="AU210" i="6"/>
  <c r="AT210" i="6"/>
  <c r="AY210" i="6" s="1"/>
  <c r="AS210" i="6"/>
  <c r="AR210" i="6"/>
  <c r="AP210" i="6"/>
  <c r="AQ210" i="6" s="1"/>
  <c r="AO210" i="6"/>
  <c r="AN210" i="6"/>
  <c r="AM210" i="6"/>
  <c r="AL210" i="6"/>
  <c r="AK210" i="6"/>
  <c r="AJ210" i="6"/>
  <c r="AI210" i="6"/>
  <c r="AH210" i="6"/>
  <c r="AG210" i="6"/>
  <c r="AF210" i="6"/>
  <c r="AE210" i="6"/>
  <c r="AD210" i="6"/>
  <c r="AC210" i="6"/>
  <c r="Z210" i="6"/>
  <c r="Y210" i="6"/>
  <c r="X210" i="6"/>
  <c r="W210" i="6"/>
  <c r="AA210" i="6" s="1"/>
  <c r="V210" i="6"/>
  <c r="T210" i="6"/>
  <c r="S210" i="6"/>
  <c r="R210" i="6"/>
  <c r="Q210" i="6"/>
  <c r="P210" i="6"/>
  <c r="O210" i="6"/>
  <c r="N210" i="6"/>
  <c r="M210" i="6"/>
  <c r="L210" i="6"/>
  <c r="J210" i="6"/>
  <c r="I210" i="6"/>
  <c r="H210" i="6"/>
  <c r="G210" i="6"/>
  <c r="BA209" i="6"/>
  <c r="AV209" i="6"/>
  <c r="AU209" i="6"/>
  <c r="AZ209" i="6" s="1"/>
  <c r="AT209" i="6"/>
  <c r="AY209" i="6" s="1"/>
  <c r="AS209" i="6"/>
  <c r="AX209" i="6" s="1"/>
  <c r="AR209" i="6"/>
  <c r="AP209" i="6"/>
  <c r="AO209" i="6"/>
  <c r="AN209" i="6"/>
  <c r="AM209" i="6"/>
  <c r="AL209" i="6"/>
  <c r="AK209" i="6"/>
  <c r="AJ209" i="6"/>
  <c r="AI209" i="6"/>
  <c r="AH209" i="6"/>
  <c r="AF209" i="6"/>
  <c r="AE209" i="6"/>
  <c r="AD209" i="6"/>
  <c r="AC209" i="6"/>
  <c r="AA209" i="6"/>
  <c r="Z209" i="6"/>
  <c r="Y209" i="6"/>
  <c r="X209" i="6"/>
  <c r="W209" i="6"/>
  <c r="V209" i="6"/>
  <c r="T209" i="6"/>
  <c r="S209" i="6"/>
  <c r="R209" i="6"/>
  <c r="Q209" i="6"/>
  <c r="P209" i="6"/>
  <c r="O209" i="6"/>
  <c r="N209" i="6"/>
  <c r="M209" i="6"/>
  <c r="L209" i="6"/>
  <c r="J209" i="6"/>
  <c r="I209" i="6"/>
  <c r="H209" i="6"/>
  <c r="G209" i="6"/>
  <c r="AV208" i="6"/>
  <c r="AU208" i="6"/>
  <c r="AT208" i="6"/>
  <c r="AY208" i="6" s="1"/>
  <c r="AS208" i="6"/>
  <c r="AR208" i="6"/>
  <c r="AQ208" i="6"/>
  <c r="AP208" i="6"/>
  <c r="AO208" i="6"/>
  <c r="AN208" i="6"/>
  <c r="AM208" i="6"/>
  <c r="AL208" i="6"/>
  <c r="AK208" i="6"/>
  <c r="AJ208" i="6"/>
  <c r="AI208" i="6"/>
  <c r="AH208" i="6"/>
  <c r="AF208" i="6"/>
  <c r="AE208" i="6"/>
  <c r="AD208" i="6"/>
  <c r="AC208" i="6"/>
  <c r="Z208" i="6"/>
  <c r="Y208" i="6"/>
  <c r="X208" i="6"/>
  <c r="W208" i="6"/>
  <c r="AA208" i="6" s="1"/>
  <c r="V208" i="6"/>
  <c r="T208" i="6"/>
  <c r="S208" i="6"/>
  <c r="R208" i="6"/>
  <c r="Q208" i="6"/>
  <c r="P208" i="6"/>
  <c r="O208" i="6"/>
  <c r="N208" i="6"/>
  <c r="M208" i="6"/>
  <c r="L208" i="6"/>
  <c r="J208" i="6"/>
  <c r="I208" i="6"/>
  <c r="H208" i="6"/>
  <c r="K208" i="6" s="1"/>
  <c r="G208" i="6"/>
  <c r="BA201" i="6"/>
  <c r="AY201" i="6"/>
  <c r="AQ201" i="6"/>
  <c r="AY200" i="6"/>
  <c r="AG200" i="6"/>
  <c r="K200" i="6"/>
  <c r="BA199" i="6"/>
  <c r="AZ199" i="6"/>
  <c r="AY199" i="6"/>
  <c r="K199" i="6"/>
  <c r="AY198" i="6"/>
  <c r="AY197" i="6"/>
  <c r="AQ197" i="6"/>
  <c r="AA197" i="6"/>
  <c r="AZ196" i="6"/>
  <c r="AA196" i="6"/>
  <c r="K196" i="6"/>
  <c r="AA195" i="6"/>
  <c r="BA194" i="6"/>
  <c r="AZ194" i="6"/>
  <c r="AA194" i="6"/>
  <c r="K194" i="6"/>
  <c r="AZ193" i="6"/>
  <c r="AZ192" i="6"/>
  <c r="AY192" i="6"/>
  <c r="AX192" i="6"/>
  <c r="AW192" i="6"/>
  <c r="AA192" i="6"/>
  <c r="AX191" i="6"/>
  <c r="AW191" i="6"/>
  <c r="AY191" i="6"/>
  <c r="K191" i="6"/>
  <c r="AA190" i="6"/>
  <c r="BA189" i="6"/>
  <c r="AZ189" i="6"/>
  <c r="AY189" i="6"/>
  <c r="AA189" i="6"/>
  <c r="AW188" i="6"/>
  <c r="AG188" i="6"/>
  <c r="U188" i="6"/>
  <c r="K188" i="6"/>
  <c r="AZ187" i="6"/>
  <c r="AY187" i="6"/>
  <c r="AG185" i="6"/>
  <c r="AA185" i="6"/>
  <c r="AZ184" i="6"/>
  <c r="AW184" i="6"/>
  <c r="AA183" i="6"/>
  <c r="BA182" i="6"/>
  <c r="AZ182" i="6"/>
  <c r="AG182" i="6"/>
  <c r="AY181" i="6"/>
  <c r="AZ180" i="6"/>
  <c r="AY180" i="6"/>
  <c r="AX180" i="6"/>
  <c r="AW180" i="6"/>
  <c r="AA180" i="6"/>
  <c r="AX179" i="6"/>
  <c r="AA179" i="6"/>
  <c r="AA178" i="6"/>
  <c r="BA177" i="6"/>
  <c r="AZ177" i="6"/>
  <c r="AY177" i="6"/>
  <c r="AA175" i="6"/>
  <c r="AZ175" i="6"/>
  <c r="AY175" i="6"/>
  <c r="U174" i="6"/>
  <c r="AX173" i="6"/>
  <c r="AW173" i="6"/>
  <c r="AA173" i="6"/>
  <c r="K173" i="6"/>
  <c r="AW172" i="6"/>
  <c r="BA171" i="6"/>
  <c r="AA171" i="6"/>
  <c r="AZ170" i="6"/>
  <c r="BA170" i="6"/>
  <c r="AQ170" i="6"/>
  <c r="AA170" i="6"/>
  <c r="K170" i="6"/>
  <c r="AY168" i="6"/>
  <c r="AX168" i="6"/>
  <c r="AW168" i="6"/>
  <c r="AA168" i="6"/>
  <c r="AG167" i="6"/>
  <c r="AA167" i="6"/>
  <c r="AZ167" i="6"/>
  <c r="AX167" i="6"/>
  <c r="K167" i="6"/>
  <c r="BA166" i="6"/>
  <c r="AA166" i="6"/>
  <c r="BA165" i="6"/>
  <c r="AZ165" i="6"/>
  <c r="AY165" i="6"/>
  <c r="K165" i="6"/>
  <c r="AY164" i="6"/>
  <c r="AZ163" i="6"/>
  <c r="AY163" i="6"/>
  <c r="AA163" i="6"/>
  <c r="AY162" i="6"/>
  <c r="AW162" i="6"/>
  <c r="AA162" i="6"/>
  <c r="U162" i="6"/>
  <c r="AG161" i="6"/>
  <c r="AA161" i="6"/>
  <c r="K161" i="6"/>
  <c r="AZ160" i="6"/>
  <c r="AA160" i="6"/>
  <c r="AA159" i="6"/>
  <c r="AY158" i="6"/>
  <c r="AG158" i="6"/>
  <c r="K158" i="6"/>
  <c r="AW157" i="6"/>
  <c r="AA157" i="6"/>
  <c r="U157" i="6"/>
  <c r="AA156" i="6"/>
  <c r="AG155" i="6"/>
  <c r="AZ155" i="6"/>
  <c r="AA155" i="6"/>
  <c r="K155" i="6"/>
  <c r="AA147" i="6"/>
  <c r="BA146" i="6"/>
  <c r="AG146" i="6"/>
  <c r="AZ146" i="6"/>
  <c r="K146" i="6"/>
  <c r="AZ145" i="6"/>
  <c r="AY145" i="6"/>
  <c r="AX144" i="6"/>
  <c r="AY144" i="6"/>
  <c r="AW144" i="6"/>
  <c r="AA144" i="6"/>
  <c r="BA143" i="6"/>
  <c r="AZ143" i="6"/>
  <c r="AX143" i="6"/>
  <c r="AG143" i="6"/>
  <c r="AA143" i="6"/>
  <c r="K143" i="6"/>
  <c r="BA142" i="6"/>
  <c r="AA142" i="6"/>
  <c r="BA141" i="6"/>
  <c r="AY141" i="6"/>
  <c r="AQ141" i="6"/>
  <c r="AZ140" i="6"/>
  <c r="AG140" i="6"/>
  <c r="K140" i="6"/>
  <c r="BA139" i="6"/>
  <c r="AZ139" i="6"/>
  <c r="AX139" i="6"/>
  <c r="AY139" i="6"/>
  <c r="K139" i="6"/>
  <c r="AA138" i="6"/>
  <c r="U138" i="6"/>
  <c r="AW137" i="6"/>
  <c r="AG137" i="6"/>
  <c r="AA137" i="6"/>
  <c r="K137" i="6"/>
  <c r="AA136" i="6"/>
  <c r="U136" i="6"/>
  <c r="AW123" i="6"/>
  <c r="BA123" i="6"/>
  <c r="AA123" i="6"/>
  <c r="AZ122" i="6"/>
  <c r="BA122" i="6"/>
  <c r="AZ121" i="6"/>
  <c r="AY121" i="6"/>
  <c r="AQ121" i="6"/>
  <c r="AG121" i="6"/>
  <c r="AY120" i="6"/>
  <c r="AX120" i="6"/>
  <c r="AW120" i="6"/>
  <c r="AA120" i="6"/>
  <c r="BA120" i="6"/>
  <c r="AA119" i="6"/>
  <c r="BA118" i="6"/>
  <c r="AY118" i="6"/>
  <c r="AX118" i="6"/>
  <c r="AG118" i="6"/>
  <c r="AA118" i="6"/>
  <c r="BA117" i="6"/>
  <c r="AA117" i="6"/>
  <c r="K117" i="6"/>
  <c r="AZ116" i="6"/>
  <c r="AW116" i="6"/>
  <c r="AA116" i="6"/>
  <c r="BA116" i="6"/>
  <c r="AZ115" i="6"/>
  <c r="AY115" i="6"/>
  <c r="AZ114" i="6"/>
  <c r="AX114" i="6"/>
  <c r="AW114" i="6"/>
  <c r="AY114" i="6"/>
  <c r="BA113" i="6"/>
  <c r="AZ113" i="6"/>
  <c r="AY113" i="6"/>
  <c r="AA113" i="6"/>
  <c r="AW112" i="6"/>
  <c r="AG112" i="6"/>
  <c r="AX99" i="6"/>
  <c r="AW99" i="6"/>
  <c r="AA99" i="6"/>
  <c r="BA99" i="6"/>
  <c r="U99" i="6"/>
  <c r="BA98" i="6"/>
  <c r="AZ98" i="6"/>
  <c r="AA98" i="6"/>
  <c r="AZ97" i="6"/>
  <c r="BA96" i="6"/>
  <c r="AY96" i="6"/>
  <c r="AW96" i="6"/>
  <c r="AA96" i="6"/>
  <c r="U96" i="6"/>
  <c r="AX95" i="6"/>
  <c r="AW95" i="6"/>
  <c r="AA95" i="6"/>
  <c r="U95" i="6"/>
  <c r="AY94" i="6"/>
  <c r="AA94" i="6"/>
  <c r="BA93" i="6"/>
  <c r="AQ93" i="6"/>
  <c r="AA93" i="6"/>
  <c r="AZ92" i="6"/>
  <c r="BA92" i="6"/>
  <c r="U92" i="6"/>
  <c r="AY91" i="6"/>
  <c r="AZ91" i="6"/>
  <c r="AW90" i="6"/>
  <c r="AZ89" i="6"/>
  <c r="AY89" i="6"/>
  <c r="AQ89" i="6"/>
  <c r="AA89" i="6"/>
  <c r="AA88" i="6"/>
  <c r="AX87" i="6"/>
  <c r="AW87" i="6"/>
  <c r="AA87" i="6"/>
  <c r="BA87" i="6"/>
  <c r="K87" i="6"/>
  <c r="BA86" i="6"/>
  <c r="AZ86" i="6"/>
  <c r="AA86" i="6"/>
  <c r="AW85" i="6"/>
  <c r="AA85" i="6"/>
  <c r="K85" i="6"/>
  <c r="AY84" i="6"/>
  <c r="AA84" i="6"/>
  <c r="BA84" i="6"/>
  <c r="U84" i="6"/>
  <c r="AZ83" i="6"/>
  <c r="AX83" i="6"/>
  <c r="AW83" i="6"/>
  <c r="AA83" i="6"/>
  <c r="AY83" i="6"/>
  <c r="AZ82" i="6"/>
  <c r="AY82" i="6"/>
  <c r="AQ82" i="6"/>
  <c r="AA82" i="6"/>
  <c r="BA81" i="6"/>
  <c r="AQ81" i="6"/>
  <c r="AG81" i="6"/>
  <c r="BA80" i="6"/>
  <c r="AZ80" i="6"/>
  <c r="AY80" i="6"/>
  <c r="AQ80" i="6"/>
  <c r="U80" i="6"/>
  <c r="AZ79" i="6"/>
  <c r="AQ79" i="6"/>
  <c r="AY79" i="6"/>
  <c r="K79" i="6"/>
  <c r="AZ78" i="6"/>
  <c r="AY78" i="6"/>
  <c r="K78" i="6"/>
  <c r="AW77" i="6"/>
  <c r="AA77" i="6"/>
  <c r="U77" i="6"/>
  <c r="AA76" i="6"/>
  <c r="AX75" i="6"/>
  <c r="AW75" i="6"/>
  <c r="BA75" i="6"/>
  <c r="AA75" i="6"/>
  <c r="U75" i="6"/>
  <c r="AZ74" i="6"/>
  <c r="AW73" i="6"/>
  <c r="U73" i="6"/>
  <c r="AZ72" i="6"/>
  <c r="AY72" i="6"/>
  <c r="AX72" i="6"/>
  <c r="AW72" i="6"/>
  <c r="AA72" i="6"/>
  <c r="BA72" i="6"/>
  <c r="AW71" i="6"/>
  <c r="AW70" i="6"/>
  <c r="AY70" i="6"/>
  <c r="AA70" i="6"/>
  <c r="BA69" i="6"/>
  <c r="AG69" i="6"/>
  <c r="AA69" i="6"/>
  <c r="BA68" i="6"/>
  <c r="AA68" i="6"/>
  <c r="AZ68" i="6"/>
  <c r="AZ67" i="6"/>
  <c r="AY67" i="6"/>
  <c r="AZ66" i="6"/>
  <c r="AY66" i="6"/>
  <c r="AW66" i="6"/>
  <c r="AG66" i="6"/>
  <c r="AA66" i="6"/>
  <c r="K66" i="6"/>
  <c r="AW65" i="6"/>
  <c r="BA65" i="6"/>
  <c r="AZ65" i="6"/>
  <c r="AY65" i="6"/>
  <c r="AX65" i="6"/>
  <c r="AA65" i="6"/>
  <c r="AX64" i="6"/>
  <c r="AW64" i="6"/>
  <c r="K64" i="6"/>
  <c r="AY51" i="6"/>
  <c r="AA51" i="6"/>
  <c r="U51" i="6"/>
  <c r="BA50" i="6"/>
  <c r="AZ50" i="6"/>
  <c r="AA50" i="6"/>
  <c r="AW49" i="6"/>
  <c r="AQ49" i="6"/>
  <c r="AA49" i="6"/>
  <c r="AZ49" i="6"/>
  <c r="U49" i="6"/>
  <c r="AW48" i="6"/>
  <c r="BA48" i="6"/>
  <c r="AY48" i="6"/>
  <c r="AX48" i="6"/>
  <c r="AA48" i="6"/>
  <c r="AA47" i="6"/>
  <c r="U47" i="6"/>
  <c r="AZ46" i="6"/>
  <c r="AY46" i="6"/>
  <c r="AW46" i="6"/>
  <c r="AA46" i="6"/>
  <c r="AA45" i="6"/>
  <c r="BA45" i="6"/>
  <c r="AW44" i="6"/>
  <c r="BA44" i="6"/>
  <c r="AQ44" i="6"/>
  <c r="AA44" i="6"/>
  <c r="AZ43" i="6"/>
  <c r="AY43" i="6"/>
  <c r="U43" i="6"/>
  <c r="AY42" i="6"/>
  <c r="AW42" i="6"/>
  <c r="AX42" i="6"/>
  <c r="AY41" i="6"/>
  <c r="AX41" i="6"/>
  <c r="AW41" i="6"/>
  <c r="AA41" i="6"/>
  <c r="BA41" i="6"/>
  <c r="AZ41" i="6"/>
  <c r="AW40" i="6"/>
  <c r="AG40" i="6"/>
  <c r="AA40" i="6"/>
  <c r="U40" i="6"/>
  <c r="K40" i="6"/>
  <c r="AY39" i="6"/>
  <c r="AA39" i="6"/>
  <c r="U39" i="6"/>
  <c r="BA38" i="6"/>
  <c r="AZ38" i="6"/>
  <c r="AQ38" i="6"/>
  <c r="AA38" i="6"/>
  <c r="AW37" i="6"/>
  <c r="AA37" i="6"/>
  <c r="AZ37" i="6"/>
  <c r="U37" i="6"/>
  <c r="AW36" i="6"/>
  <c r="BA36" i="6"/>
  <c r="AZ36" i="6"/>
  <c r="AY36" i="6"/>
  <c r="AX36" i="6"/>
  <c r="AA36" i="6"/>
  <c r="U36" i="6"/>
  <c r="K36" i="6"/>
  <c r="AA35" i="6"/>
  <c r="U35" i="6"/>
  <c r="BA34" i="6"/>
  <c r="AZ34" i="6"/>
  <c r="AY34" i="6"/>
  <c r="AX34" i="6"/>
  <c r="AA34" i="6"/>
  <c r="AA33" i="6"/>
  <c r="BA33" i="6"/>
  <c r="U33" i="6"/>
  <c r="AW32" i="6"/>
  <c r="BA32" i="6"/>
  <c r="AZ32" i="6"/>
  <c r="BA31" i="6"/>
  <c r="AZ31" i="6"/>
  <c r="AY31" i="6"/>
  <c r="U31" i="6"/>
  <c r="AY30" i="6"/>
  <c r="AG30" i="6"/>
  <c r="K30" i="6"/>
  <c r="AY29" i="6"/>
  <c r="AX29" i="6"/>
  <c r="AW29" i="6"/>
  <c r="AA29" i="6"/>
  <c r="AZ29" i="6"/>
  <c r="AQ28" i="6"/>
  <c r="K28" i="6"/>
  <c r="AY27" i="6"/>
  <c r="AA27" i="6"/>
  <c r="U27" i="6"/>
  <c r="BA26" i="6"/>
  <c r="AZ26" i="6"/>
  <c r="AA26" i="6"/>
  <c r="AX25" i="6"/>
  <c r="AW25" i="6"/>
  <c r="AG25" i="6"/>
  <c r="BA25" i="6"/>
  <c r="AZ25" i="6"/>
  <c r="AW24" i="6"/>
  <c r="BA24" i="6"/>
  <c r="AZ24" i="6"/>
  <c r="AY24" i="6"/>
  <c r="AQ24" i="6"/>
  <c r="AA24" i="6"/>
  <c r="AY23" i="6"/>
  <c r="AX23" i="6"/>
  <c r="AA23" i="6"/>
  <c r="U23" i="6"/>
  <c r="AY22" i="6"/>
  <c r="AZ22" i="6"/>
  <c r="AA22" i="6"/>
  <c r="AW21" i="6"/>
  <c r="AG21" i="6"/>
  <c r="BA21" i="6"/>
  <c r="U21" i="6"/>
  <c r="AY20" i="6"/>
  <c r="AA20" i="6"/>
  <c r="BA20" i="6"/>
  <c r="BA19" i="6"/>
  <c r="AZ19" i="6"/>
  <c r="AY19" i="6"/>
  <c r="AG19" i="6"/>
  <c r="U19" i="6"/>
  <c r="AZ18" i="6"/>
  <c r="AY18" i="6"/>
  <c r="AA18" i="6"/>
  <c r="K18" i="6"/>
  <c r="AX17" i="6"/>
  <c r="AQ17" i="6"/>
  <c r="AA17" i="6"/>
  <c r="AZ17" i="6"/>
  <c r="AY17" i="6"/>
  <c r="AX16" i="6"/>
  <c r="AA16" i="6"/>
  <c r="BB667" i="5"/>
  <c r="BB645" i="5"/>
  <c r="F644" i="5"/>
  <c r="BB634" i="5"/>
  <c r="F633" i="5"/>
  <c r="BB625" i="5"/>
  <c r="F624" i="5"/>
  <c r="BB616" i="5"/>
  <c r="F615" i="5"/>
  <c r="BB607" i="5"/>
  <c r="F606" i="5"/>
  <c r="BB598" i="5"/>
  <c r="F597" i="5"/>
  <c r="BB589" i="5"/>
  <c r="F588" i="5"/>
  <c r="BB580" i="5"/>
  <c r="F579" i="5"/>
  <c r="J575" i="5"/>
  <c r="BB571" i="5"/>
  <c r="F570" i="5"/>
  <c r="BB562" i="5"/>
  <c r="F561" i="5"/>
  <c r="BB553" i="5"/>
  <c r="CB552" i="5"/>
  <c r="BJ552" i="5"/>
  <c r="F552" i="5"/>
  <c r="CG551" i="5"/>
  <c r="CE551" i="5"/>
  <c r="CC551" i="5"/>
  <c r="BW551" i="5"/>
  <c r="BU551" i="5"/>
  <c r="BS551" i="5"/>
  <c r="BQ551" i="5"/>
  <c r="BO551" i="5"/>
  <c r="AW549" i="5"/>
  <c r="AV549" i="5"/>
  <c r="BA549" i="5" s="1"/>
  <c r="AU549" i="5"/>
  <c r="AZ549" i="5" s="1"/>
  <c r="AT549" i="5"/>
  <c r="AS549" i="5"/>
  <c r="AR549" i="5"/>
  <c r="AP549" i="5"/>
  <c r="AO549" i="5"/>
  <c r="AN549" i="5"/>
  <c r="AQ549" i="5" s="1"/>
  <c r="AM549" i="5"/>
  <c r="AL549" i="5"/>
  <c r="AK549" i="5"/>
  <c r="AJ549" i="5"/>
  <c r="AI549" i="5"/>
  <c r="AH549" i="5"/>
  <c r="AF549" i="5"/>
  <c r="AE549" i="5"/>
  <c r="AD549" i="5"/>
  <c r="AG549" i="5" s="1"/>
  <c r="AC549" i="5"/>
  <c r="Z549" i="5"/>
  <c r="Y549" i="5"/>
  <c r="X549" i="5"/>
  <c r="W549" i="5"/>
  <c r="V549" i="5"/>
  <c r="U549" i="5"/>
  <c r="T549" i="5"/>
  <c r="S549" i="5"/>
  <c r="R549" i="5"/>
  <c r="Q549" i="5"/>
  <c r="P549" i="5"/>
  <c r="O549" i="5"/>
  <c r="N549" i="5"/>
  <c r="M549" i="5"/>
  <c r="L549" i="5"/>
  <c r="J549" i="5"/>
  <c r="I549" i="5"/>
  <c r="K549" i="5" s="1"/>
  <c r="H549" i="5"/>
  <c r="G549" i="5"/>
  <c r="AV548" i="5"/>
  <c r="BA548" i="5" s="1"/>
  <c r="AU548" i="5"/>
  <c r="AT548" i="5"/>
  <c r="AY548" i="5" s="1"/>
  <c r="AS548" i="5"/>
  <c r="AR548" i="5"/>
  <c r="AP548" i="5"/>
  <c r="AO548" i="5"/>
  <c r="AN548" i="5"/>
  <c r="AQ548" i="5" s="1"/>
  <c r="AM548" i="5"/>
  <c r="AL548" i="5"/>
  <c r="AK548" i="5"/>
  <c r="AJ548" i="5"/>
  <c r="AI548" i="5"/>
  <c r="AH548" i="5"/>
  <c r="AF548" i="5"/>
  <c r="AE548" i="5"/>
  <c r="AG548" i="5" s="1"/>
  <c r="AD548" i="5"/>
  <c r="AC548" i="5"/>
  <c r="AA548" i="5"/>
  <c r="Z548" i="5"/>
  <c r="Y548" i="5"/>
  <c r="AZ548" i="5" s="1"/>
  <c r="X548" i="5"/>
  <c r="W548" i="5"/>
  <c r="V548" i="5"/>
  <c r="T548" i="5"/>
  <c r="S548" i="5"/>
  <c r="R548" i="5"/>
  <c r="Q548" i="5"/>
  <c r="P548" i="5"/>
  <c r="O548" i="5"/>
  <c r="N548" i="5"/>
  <c r="M548" i="5"/>
  <c r="L548" i="5"/>
  <c r="J548" i="5"/>
  <c r="I548" i="5"/>
  <c r="H548" i="5"/>
  <c r="K548" i="5" s="1"/>
  <c r="G548" i="5"/>
  <c r="AV547" i="5"/>
  <c r="BA547" i="5" s="1"/>
  <c r="AU547" i="5"/>
  <c r="AT547" i="5"/>
  <c r="AY547" i="5" s="1"/>
  <c r="AS547" i="5"/>
  <c r="AW547" i="5" s="1"/>
  <c r="AR547" i="5"/>
  <c r="AP547" i="5"/>
  <c r="AO547" i="5"/>
  <c r="AN547" i="5"/>
  <c r="AM547" i="5"/>
  <c r="AL547" i="5"/>
  <c r="AK547" i="5"/>
  <c r="AJ547" i="5"/>
  <c r="AI547" i="5"/>
  <c r="AH547" i="5"/>
  <c r="AF547" i="5"/>
  <c r="AE547" i="5"/>
  <c r="AD547" i="5"/>
  <c r="AG547" i="5" s="1"/>
  <c r="AC547" i="5"/>
  <c r="AA547" i="5"/>
  <c r="Z547" i="5"/>
  <c r="Y547" i="5"/>
  <c r="AZ547" i="5" s="1"/>
  <c r="X547" i="5"/>
  <c r="W547" i="5"/>
  <c r="AX547" i="5" s="1"/>
  <c r="V547" i="5"/>
  <c r="T547" i="5"/>
  <c r="S547" i="5"/>
  <c r="R547" i="5"/>
  <c r="U547" i="5" s="1"/>
  <c r="Q547" i="5"/>
  <c r="P547" i="5"/>
  <c r="O547" i="5"/>
  <c r="N547" i="5"/>
  <c r="M547" i="5"/>
  <c r="L547" i="5"/>
  <c r="K547" i="5"/>
  <c r="J547" i="5"/>
  <c r="I547" i="5"/>
  <c r="H547" i="5"/>
  <c r="G547" i="5"/>
  <c r="AZ546" i="5"/>
  <c r="AX546" i="5"/>
  <c r="AW546" i="5"/>
  <c r="AV546" i="5"/>
  <c r="AU546" i="5"/>
  <c r="AT546" i="5"/>
  <c r="AS546" i="5"/>
  <c r="AR546" i="5"/>
  <c r="AP546" i="5"/>
  <c r="AO546" i="5"/>
  <c r="AN546" i="5"/>
  <c r="AQ546" i="5" s="1"/>
  <c r="AM546" i="5"/>
  <c r="AL546" i="5"/>
  <c r="AK546" i="5"/>
  <c r="AJ546" i="5"/>
  <c r="AI546" i="5"/>
  <c r="AH546" i="5"/>
  <c r="AF546" i="5"/>
  <c r="AE546" i="5"/>
  <c r="AD546" i="5"/>
  <c r="AG546" i="5" s="1"/>
  <c r="AC546" i="5"/>
  <c r="Z546" i="5"/>
  <c r="Y546" i="5"/>
  <c r="X546" i="5"/>
  <c r="AY546" i="5" s="1"/>
  <c r="W546" i="5"/>
  <c r="AA546" i="5" s="1"/>
  <c r="V546" i="5"/>
  <c r="U546" i="5"/>
  <c r="T546" i="5"/>
  <c r="S546" i="5"/>
  <c r="R546" i="5"/>
  <c r="Q546" i="5"/>
  <c r="P546" i="5"/>
  <c r="O546" i="5"/>
  <c r="N546" i="5"/>
  <c r="M546" i="5"/>
  <c r="L546" i="5"/>
  <c r="J546" i="5"/>
  <c r="I546" i="5"/>
  <c r="K546" i="5" s="1"/>
  <c r="H546" i="5"/>
  <c r="G546" i="5"/>
  <c r="AW545" i="5"/>
  <c r="AV545" i="5"/>
  <c r="AU545" i="5"/>
  <c r="AZ545" i="5" s="1"/>
  <c r="AT545" i="5"/>
  <c r="AY545" i="5" s="1"/>
  <c r="AS545" i="5"/>
  <c r="AR545" i="5"/>
  <c r="AP545" i="5"/>
  <c r="AO545" i="5"/>
  <c r="AN545" i="5"/>
  <c r="AQ545" i="5" s="1"/>
  <c r="AM545" i="5"/>
  <c r="AL545" i="5"/>
  <c r="AK545" i="5"/>
  <c r="AJ545" i="5"/>
  <c r="AI545" i="5"/>
  <c r="AH545" i="5"/>
  <c r="AF545" i="5"/>
  <c r="AE545" i="5"/>
  <c r="AD545" i="5"/>
  <c r="AG545" i="5" s="1"/>
  <c r="AC545" i="5"/>
  <c r="Z545" i="5"/>
  <c r="Y545" i="5"/>
  <c r="X545" i="5"/>
  <c r="W545" i="5"/>
  <c r="AA545" i="5" s="1"/>
  <c r="V545" i="5"/>
  <c r="U545" i="5"/>
  <c r="T545" i="5"/>
  <c r="S545" i="5"/>
  <c r="R545" i="5"/>
  <c r="Q545" i="5"/>
  <c r="P545" i="5"/>
  <c r="O545" i="5"/>
  <c r="N545" i="5"/>
  <c r="M545" i="5"/>
  <c r="L545" i="5"/>
  <c r="J545" i="5"/>
  <c r="I545" i="5"/>
  <c r="H545" i="5"/>
  <c r="G545" i="5"/>
  <c r="AV544" i="5"/>
  <c r="BA544" i="5" s="1"/>
  <c r="AU544" i="5"/>
  <c r="AT544" i="5"/>
  <c r="AS544" i="5"/>
  <c r="AX544" i="5" s="1"/>
  <c r="AR544" i="5"/>
  <c r="AP544" i="5"/>
  <c r="AO544" i="5"/>
  <c r="AN544" i="5"/>
  <c r="AQ544" i="5" s="1"/>
  <c r="AM544" i="5"/>
  <c r="AL544" i="5"/>
  <c r="AK544" i="5"/>
  <c r="AJ544" i="5"/>
  <c r="AI544" i="5"/>
  <c r="AH544" i="5"/>
  <c r="AF544" i="5"/>
  <c r="AE544" i="5"/>
  <c r="AD544" i="5"/>
  <c r="AG544" i="5" s="1"/>
  <c r="AC544" i="5"/>
  <c r="Z544" i="5"/>
  <c r="Y544" i="5"/>
  <c r="X544" i="5"/>
  <c r="AY544" i="5" s="1"/>
  <c r="W544" i="5"/>
  <c r="AA544" i="5" s="1"/>
  <c r="V544" i="5"/>
  <c r="T544" i="5"/>
  <c r="S544" i="5"/>
  <c r="R544" i="5"/>
  <c r="U544" i="5" s="1"/>
  <c r="Q544" i="5"/>
  <c r="P544" i="5"/>
  <c r="O544" i="5"/>
  <c r="N544" i="5"/>
  <c r="M544" i="5"/>
  <c r="L544" i="5"/>
  <c r="K544" i="5"/>
  <c r="J544" i="5"/>
  <c r="I544" i="5"/>
  <c r="H544" i="5"/>
  <c r="G544" i="5"/>
  <c r="AZ543" i="5"/>
  <c r="AV543" i="5"/>
  <c r="BA543" i="5" s="1"/>
  <c r="AU543" i="5"/>
  <c r="AT543" i="5"/>
  <c r="AY543" i="5" s="1"/>
  <c r="AS543" i="5"/>
  <c r="AX543" i="5" s="1"/>
  <c r="AR543" i="5"/>
  <c r="AQ543" i="5"/>
  <c r="AP543" i="5"/>
  <c r="AO543" i="5"/>
  <c r="AN543" i="5"/>
  <c r="AM543" i="5"/>
  <c r="AL543" i="5"/>
  <c r="AK543" i="5"/>
  <c r="AJ543" i="5"/>
  <c r="AI543" i="5"/>
  <c r="AH543" i="5"/>
  <c r="AF543" i="5"/>
  <c r="AE543" i="5"/>
  <c r="AG543" i="5" s="1"/>
  <c r="AD543" i="5"/>
  <c r="AC543" i="5"/>
  <c r="Z543" i="5"/>
  <c r="Y543" i="5"/>
  <c r="X543" i="5"/>
  <c r="W543" i="5"/>
  <c r="AA543" i="5" s="1"/>
  <c r="V543" i="5"/>
  <c r="T543" i="5"/>
  <c r="S543" i="5"/>
  <c r="R543" i="5"/>
  <c r="U543" i="5" s="1"/>
  <c r="Q543" i="5"/>
  <c r="P543" i="5"/>
  <c r="O543" i="5"/>
  <c r="N543" i="5"/>
  <c r="M543" i="5"/>
  <c r="L543" i="5"/>
  <c r="K543" i="5"/>
  <c r="J543" i="5"/>
  <c r="I543" i="5"/>
  <c r="H543" i="5"/>
  <c r="G543" i="5"/>
  <c r="AY542" i="5"/>
  <c r="AV542" i="5"/>
  <c r="BA542" i="5" s="1"/>
  <c r="AU542" i="5"/>
  <c r="AZ542" i="5" s="1"/>
  <c r="AT542" i="5"/>
  <c r="AS542" i="5"/>
  <c r="AX542" i="5" s="1"/>
  <c r="AR542" i="5"/>
  <c r="AP542" i="5"/>
  <c r="AQ542" i="5" s="1"/>
  <c r="AO542" i="5"/>
  <c r="AN542" i="5"/>
  <c r="AM542" i="5"/>
  <c r="AL542" i="5"/>
  <c r="AK542" i="5"/>
  <c r="AJ542" i="5"/>
  <c r="AI542" i="5"/>
  <c r="AH542" i="5"/>
  <c r="AF542" i="5"/>
  <c r="AE542" i="5"/>
  <c r="AD542" i="5"/>
  <c r="AC542" i="5"/>
  <c r="Z542" i="5"/>
  <c r="Y542" i="5"/>
  <c r="X542" i="5"/>
  <c r="W542" i="5"/>
  <c r="AA542" i="5" s="1"/>
  <c r="V542" i="5"/>
  <c r="T542" i="5"/>
  <c r="S542" i="5"/>
  <c r="R542" i="5"/>
  <c r="Q542" i="5"/>
  <c r="P542" i="5"/>
  <c r="O542" i="5"/>
  <c r="N542" i="5"/>
  <c r="M542" i="5"/>
  <c r="L542" i="5"/>
  <c r="K542" i="5"/>
  <c r="J542" i="5"/>
  <c r="I542" i="5"/>
  <c r="H542" i="5"/>
  <c r="G542" i="5"/>
  <c r="BA541" i="5"/>
  <c r="AZ541" i="5"/>
  <c r="AW541" i="5"/>
  <c r="AV541" i="5"/>
  <c r="AU541" i="5"/>
  <c r="AT541" i="5"/>
  <c r="AS541" i="5"/>
  <c r="AX541" i="5" s="1"/>
  <c r="AR541" i="5"/>
  <c r="AP541" i="5"/>
  <c r="AO541" i="5"/>
  <c r="AN541" i="5"/>
  <c r="AQ541" i="5" s="1"/>
  <c r="AM541" i="5"/>
  <c r="AL541" i="5"/>
  <c r="AK541" i="5"/>
  <c r="AJ541" i="5"/>
  <c r="AI541" i="5"/>
  <c r="AH541" i="5"/>
  <c r="AF541" i="5"/>
  <c r="AE541" i="5"/>
  <c r="AD541" i="5"/>
  <c r="AG541" i="5" s="1"/>
  <c r="AC541" i="5"/>
  <c r="AA541" i="5"/>
  <c r="Z541" i="5"/>
  <c r="Y541" i="5"/>
  <c r="X541" i="5"/>
  <c r="W541" i="5"/>
  <c r="V541" i="5"/>
  <c r="U541" i="5"/>
  <c r="T541" i="5"/>
  <c r="S541" i="5"/>
  <c r="R541" i="5"/>
  <c r="Q541" i="5"/>
  <c r="P541" i="5"/>
  <c r="O541" i="5"/>
  <c r="N541" i="5"/>
  <c r="M541" i="5"/>
  <c r="L541" i="5"/>
  <c r="J541" i="5"/>
  <c r="I541" i="5"/>
  <c r="H541" i="5"/>
  <c r="K541" i="5" s="1"/>
  <c r="G541" i="5"/>
  <c r="AV540" i="5"/>
  <c r="BA540" i="5" s="1"/>
  <c r="AU540" i="5"/>
  <c r="AT540" i="5"/>
  <c r="AS540" i="5"/>
  <c r="AX540" i="5" s="1"/>
  <c r="AR540" i="5"/>
  <c r="AP540" i="5"/>
  <c r="AO540" i="5"/>
  <c r="AN540" i="5"/>
  <c r="AQ540" i="5" s="1"/>
  <c r="AM540" i="5"/>
  <c r="AL540" i="5"/>
  <c r="AK540" i="5"/>
  <c r="AJ540" i="5"/>
  <c r="AI540" i="5"/>
  <c r="AH540" i="5"/>
  <c r="AF540" i="5"/>
  <c r="AE540" i="5"/>
  <c r="AD540" i="5"/>
  <c r="AG540" i="5" s="1"/>
  <c r="AC540" i="5"/>
  <c r="Z540" i="5"/>
  <c r="Y540" i="5"/>
  <c r="X540" i="5"/>
  <c r="AY540" i="5" s="1"/>
  <c r="W540" i="5"/>
  <c r="AA540" i="5" s="1"/>
  <c r="V540" i="5"/>
  <c r="T540" i="5"/>
  <c r="U540" i="5" s="1"/>
  <c r="S540" i="5"/>
  <c r="R540" i="5"/>
  <c r="Q540" i="5"/>
  <c r="P540" i="5"/>
  <c r="O540" i="5"/>
  <c r="N540" i="5"/>
  <c r="M540" i="5"/>
  <c r="L540" i="5"/>
  <c r="J540" i="5"/>
  <c r="I540" i="5"/>
  <c r="H540" i="5"/>
  <c r="K540" i="5" s="1"/>
  <c r="G540" i="5"/>
  <c r="AV539" i="5"/>
  <c r="BA539" i="5" s="1"/>
  <c r="AU539" i="5"/>
  <c r="AZ539" i="5" s="1"/>
  <c r="AT539" i="5"/>
  <c r="AY539" i="5" s="1"/>
  <c r="AS539" i="5"/>
  <c r="AX539" i="5" s="1"/>
  <c r="AR539" i="5"/>
  <c r="AQ539" i="5"/>
  <c r="AP539" i="5"/>
  <c r="AO539" i="5"/>
  <c r="AN539" i="5"/>
  <c r="AM539" i="5"/>
  <c r="AL539" i="5"/>
  <c r="AK539" i="5"/>
  <c r="AJ539" i="5"/>
  <c r="AI539" i="5"/>
  <c r="AH539" i="5"/>
  <c r="AF539" i="5"/>
  <c r="AE539" i="5"/>
  <c r="AG539" i="5" s="1"/>
  <c r="AD539" i="5"/>
  <c r="AC539" i="5"/>
  <c r="Z539" i="5"/>
  <c r="Y539" i="5"/>
  <c r="X539" i="5"/>
  <c r="W539" i="5"/>
  <c r="AA539" i="5" s="1"/>
  <c r="V539" i="5"/>
  <c r="U539" i="5"/>
  <c r="T539" i="5"/>
  <c r="S539" i="5"/>
  <c r="R539" i="5"/>
  <c r="Q539" i="5"/>
  <c r="P539" i="5"/>
  <c r="O539" i="5"/>
  <c r="N539" i="5"/>
  <c r="M539" i="5"/>
  <c r="L539" i="5"/>
  <c r="J539" i="5"/>
  <c r="I539" i="5"/>
  <c r="K539" i="5" s="1"/>
  <c r="H539" i="5"/>
  <c r="G539" i="5"/>
  <c r="AY538" i="5"/>
  <c r="AV538" i="5"/>
  <c r="AU538" i="5"/>
  <c r="AZ538" i="5" s="1"/>
  <c r="AT538" i="5"/>
  <c r="AS538" i="5"/>
  <c r="AR538" i="5"/>
  <c r="AQ538" i="5"/>
  <c r="AP538" i="5"/>
  <c r="AO538" i="5"/>
  <c r="AN538" i="5"/>
  <c r="AM538" i="5"/>
  <c r="AL538" i="5"/>
  <c r="AK538" i="5"/>
  <c r="AJ538" i="5"/>
  <c r="AI538" i="5"/>
  <c r="AH538" i="5"/>
  <c r="AF538" i="5"/>
  <c r="AE538" i="5"/>
  <c r="AD538" i="5"/>
  <c r="AG538" i="5" s="1"/>
  <c r="AC538" i="5"/>
  <c r="Z538" i="5"/>
  <c r="Y538" i="5"/>
  <c r="X538" i="5"/>
  <c r="W538" i="5"/>
  <c r="AA538" i="5" s="1"/>
  <c r="V538" i="5"/>
  <c r="T538" i="5"/>
  <c r="S538" i="5"/>
  <c r="R538" i="5"/>
  <c r="Q538" i="5"/>
  <c r="P538" i="5"/>
  <c r="O538" i="5"/>
  <c r="N538" i="5"/>
  <c r="M538" i="5"/>
  <c r="L538" i="5"/>
  <c r="K538" i="5"/>
  <c r="J538" i="5"/>
  <c r="I538" i="5"/>
  <c r="H538" i="5"/>
  <c r="G538" i="5"/>
  <c r="BA537" i="5"/>
  <c r="AZ537" i="5"/>
  <c r="AW537" i="5"/>
  <c r="AV537" i="5"/>
  <c r="AU537" i="5"/>
  <c r="AT537" i="5"/>
  <c r="AY537" i="5" s="1"/>
  <c r="AS537" i="5"/>
  <c r="AX537" i="5" s="1"/>
  <c r="AR537" i="5"/>
  <c r="AP537" i="5"/>
  <c r="AO537" i="5"/>
  <c r="AN537" i="5"/>
  <c r="AM537" i="5"/>
  <c r="AL537" i="5"/>
  <c r="AK537" i="5"/>
  <c r="AJ537" i="5"/>
  <c r="AI537" i="5"/>
  <c r="AH537" i="5"/>
  <c r="AF537" i="5"/>
  <c r="AE537" i="5"/>
  <c r="AD537" i="5"/>
  <c r="AG537" i="5" s="1"/>
  <c r="AC537" i="5"/>
  <c r="AA537" i="5"/>
  <c r="Z537" i="5"/>
  <c r="Y537" i="5"/>
  <c r="X537" i="5"/>
  <c r="W537" i="5"/>
  <c r="V537" i="5"/>
  <c r="U537" i="5"/>
  <c r="T537" i="5"/>
  <c r="S537" i="5"/>
  <c r="R537" i="5"/>
  <c r="Q537" i="5"/>
  <c r="P537" i="5"/>
  <c r="O537" i="5"/>
  <c r="N537" i="5"/>
  <c r="M537" i="5"/>
  <c r="L537" i="5"/>
  <c r="J537" i="5"/>
  <c r="I537" i="5"/>
  <c r="K537" i="5" s="1"/>
  <c r="H537" i="5"/>
  <c r="G537" i="5"/>
  <c r="AV536" i="5"/>
  <c r="BA536" i="5" s="1"/>
  <c r="AU536" i="5"/>
  <c r="AZ536" i="5" s="1"/>
  <c r="AT536" i="5"/>
  <c r="AY536" i="5" s="1"/>
  <c r="AS536" i="5"/>
  <c r="AR536" i="5"/>
  <c r="AP536" i="5"/>
  <c r="AO536" i="5"/>
  <c r="AN536" i="5"/>
  <c r="AM536" i="5"/>
  <c r="AL536" i="5"/>
  <c r="AK536" i="5"/>
  <c r="AJ536" i="5"/>
  <c r="AI536" i="5"/>
  <c r="AH536" i="5"/>
  <c r="AG536" i="5"/>
  <c r="AF536" i="5"/>
  <c r="AE536" i="5"/>
  <c r="AD536" i="5"/>
  <c r="AC536" i="5"/>
  <c r="Z536" i="5"/>
  <c r="Y536" i="5"/>
  <c r="X536" i="5"/>
  <c r="W536" i="5"/>
  <c r="AA536" i="5" s="1"/>
  <c r="V536" i="5"/>
  <c r="T536" i="5"/>
  <c r="U536" i="5" s="1"/>
  <c r="S536" i="5"/>
  <c r="R536" i="5"/>
  <c r="Q536" i="5"/>
  <c r="P536" i="5"/>
  <c r="O536" i="5"/>
  <c r="N536" i="5"/>
  <c r="M536" i="5"/>
  <c r="L536" i="5"/>
  <c r="J536" i="5"/>
  <c r="I536" i="5"/>
  <c r="H536" i="5"/>
  <c r="K536" i="5" s="1"/>
  <c r="G536" i="5"/>
  <c r="AZ535" i="5"/>
  <c r="AV535" i="5"/>
  <c r="BA535" i="5" s="1"/>
  <c r="AU535" i="5"/>
  <c r="AT535" i="5"/>
  <c r="AY535" i="5" s="1"/>
  <c r="AS535" i="5"/>
  <c r="AR535" i="5"/>
  <c r="AQ535" i="5"/>
  <c r="AP535" i="5"/>
  <c r="AO535" i="5"/>
  <c r="AN535" i="5"/>
  <c r="AM535" i="5"/>
  <c r="AL535" i="5"/>
  <c r="AK535" i="5"/>
  <c r="AJ535" i="5"/>
  <c r="AI535" i="5"/>
  <c r="AH535" i="5"/>
  <c r="AF535" i="5"/>
  <c r="AE535" i="5"/>
  <c r="AG535" i="5" s="1"/>
  <c r="AD535" i="5"/>
  <c r="AC535" i="5"/>
  <c r="Z535" i="5"/>
  <c r="Y535" i="5"/>
  <c r="X535" i="5"/>
  <c r="W535" i="5"/>
  <c r="AA535" i="5" s="1"/>
  <c r="V535" i="5"/>
  <c r="U535" i="5"/>
  <c r="T535" i="5"/>
  <c r="S535" i="5"/>
  <c r="R535" i="5"/>
  <c r="Q535" i="5"/>
  <c r="P535" i="5"/>
  <c r="O535" i="5"/>
  <c r="N535" i="5"/>
  <c r="M535" i="5"/>
  <c r="L535" i="5"/>
  <c r="J535" i="5"/>
  <c r="K535" i="5" s="1"/>
  <c r="I535" i="5"/>
  <c r="H535" i="5"/>
  <c r="G535" i="5"/>
  <c r="AY534" i="5"/>
  <c r="AV534" i="5"/>
  <c r="AU534" i="5"/>
  <c r="AT534" i="5"/>
  <c r="AS534" i="5"/>
  <c r="AW534" i="5" s="1"/>
  <c r="AR534" i="5"/>
  <c r="AP534" i="5"/>
  <c r="AQ534" i="5" s="1"/>
  <c r="AO534" i="5"/>
  <c r="AN534" i="5"/>
  <c r="AM534" i="5"/>
  <c r="AL534" i="5"/>
  <c r="AK534" i="5"/>
  <c r="AJ534" i="5"/>
  <c r="AI534" i="5"/>
  <c r="AH534" i="5"/>
  <c r="AF534" i="5"/>
  <c r="AE534" i="5"/>
  <c r="AD534" i="5"/>
  <c r="AG534" i="5" s="1"/>
  <c r="AC534" i="5"/>
  <c r="Z534" i="5"/>
  <c r="Y534" i="5"/>
  <c r="AZ534" i="5" s="1"/>
  <c r="X534" i="5"/>
  <c r="W534" i="5"/>
  <c r="V534" i="5"/>
  <c r="T534" i="5"/>
  <c r="S534" i="5"/>
  <c r="R534" i="5"/>
  <c r="U534" i="5" s="1"/>
  <c r="Q534" i="5"/>
  <c r="P534" i="5"/>
  <c r="O534" i="5"/>
  <c r="N534" i="5"/>
  <c r="M534" i="5"/>
  <c r="L534" i="5"/>
  <c r="K534" i="5"/>
  <c r="J534" i="5"/>
  <c r="I534" i="5"/>
  <c r="H534" i="5"/>
  <c r="G534" i="5"/>
  <c r="BA533" i="5"/>
  <c r="AZ533" i="5"/>
  <c r="AW533" i="5"/>
  <c r="AV533" i="5"/>
  <c r="AU533" i="5"/>
  <c r="AT533" i="5"/>
  <c r="AY533" i="5" s="1"/>
  <c r="AS533" i="5"/>
  <c r="AR533" i="5"/>
  <c r="AP533" i="5"/>
  <c r="AO533" i="5"/>
  <c r="AN533" i="5"/>
  <c r="AM533" i="5"/>
  <c r="AL533" i="5"/>
  <c r="AK533" i="5"/>
  <c r="AJ533" i="5"/>
  <c r="AI533" i="5"/>
  <c r="AH533" i="5"/>
  <c r="AF533" i="5"/>
  <c r="AE533" i="5"/>
  <c r="AD533" i="5"/>
  <c r="AG533" i="5" s="1"/>
  <c r="AC533" i="5"/>
  <c r="AA533" i="5"/>
  <c r="Z533" i="5"/>
  <c r="Y533" i="5"/>
  <c r="X533" i="5"/>
  <c r="W533" i="5"/>
  <c r="AX533" i="5" s="1"/>
  <c r="V533" i="5"/>
  <c r="U533" i="5"/>
  <c r="T533" i="5"/>
  <c r="S533" i="5"/>
  <c r="R533" i="5"/>
  <c r="Q533" i="5"/>
  <c r="P533" i="5"/>
  <c r="O533" i="5"/>
  <c r="N533" i="5"/>
  <c r="M533" i="5"/>
  <c r="L533" i="5"/>
  <c r="J533" i="5"/>
  <c r="I533" i="5"/>
  <c r="K533" i="5" s="1"/>
  <c r="H533" i="5"/>
  <c r="G533" i="5"/>
  <c r="AX532" i="5"/>
  <c r="AW532" i="5"/>
  <c r="AV532" i="5"/>
  <c r="BA532" i="5" s="1"/>
  <c r="AU532" i="5"/>
  <c r="AT532" i="5"/>
  <c r="AS532" i="5"/>
  <c r="AR532" i="5"/>
  <c r="AP532" i="5"/>
  <c r="AO532" i="5"/>
  <c r="AN532" i="5"/>
  <c r="AQ532" i="5" s="1"/>
  <c r="AM532" i="5"/>
  <c r="AL532" i="5"/>
  <c r="AK532" i="5"/>
  <c r="AJ532" i="5"/>
  <c r="AI532" i="5"/>
  <c r="AH532" i="5"/>
  <c r="AF532" i="5"/>
  <c r="AE532" i="5"/>
  <c r="AD532" i="5"/>
  <c r="AG532" i="5" s="1"/>
  <c r="AC532" i="5"/>
  <c r="Z532" i="5"/>
  <c r="Y532" i="5"/>
  <c r="X532" i="5"/>
  <c r="W532" i="5"/>
  <c r="AA532" i="5" s="1"/>
  <c r="V532" i="5"/>
  <c r="T532" i="5"/>
  <c r="S532" i="5"/>
  <c r="R532" i="5"/>
  <c r="Q532" i="5"/>
  <c r="P532" i="5"/>
  <c r="O532" i="5"/>
  <c r="N532" i="5"/>
  <c r="M532" i="5"/>
  <c r="L532" i="5"/>
  <c r="K532" i="5"/>
  <c r="J532" i="5"/>
  <c r="I532" i="5"/>
  <c r="H532" i="5"/>
  <c r="G532" i="5"/>
  <c r="AV531" i="5"/>
  <c r="BA531" i="5" s="1"/>
  <c r="AU531" i="5"/>
  <c r="AZ531" i="5" s="1"/>
  <c r="AT531" i="5"/>
  <c r="AY531" i="5" s="1"/>
  <c r="AS531" i="5"/>
  <c r="AX531" i="5" s="1"/>
  <c r="AR531" i="5"/>
  <c r="AP531" i="5"/>
  <c r="AO531" i="5"/>
  <c r="AN531" i="5"/>
  <c r="AQ531" i="5" s="1"/>
  <c r="AM531" i="5"/>
  <c r="AL531" i="5"/>
  <c r="AK531" i="5"/>
  <c r="AJ531" i="5"/>
  <c r="AI531" i="5"/>
  <c r="AH531" i="5"/>
  <c r="AF531" i="5"/>
  <c r="AE531" i="5"/>
  <c r="AG531" i="5" s="1"/>
  <c r="AD531" i="5"/>
  <c r="AC531" i="5"/>
  <c r="AA531" i="5"/>
  <c r="Z531" i="5"/>
  <c r="Y531" i="5"/>
  <c r="X531" i="5"/>
  <c r="W531" i="5"/>
  <c r="V531" i="5"/>
  <c r="T531" i="5"/>
  <c r="S531" i="5"/>
  <c r="R531" i="5"/>
  <c r="U531" i="5" s="1"/>
  <c r="Q531" i="5"/>
  <c r="P531" i="5"/>
  <c r="O531" i="5"/>
  <c r="N531" i="5"/>
  <c r="M531" i="5"/>
  <c r="L531" i="5"/>
  <c r="J531" i="5"/>
  <c r="I531" i="5"/>
  <c r="K531" i="5" s="1"/>
  <c r="H531" i="5"/>
  <c r="G531" i="5"/>
  <c r="AY530" i="5"/>
  <c r="AV530" i="5"/>
  <c r="BA530" i="5" s="1"/>
  <c r="AU530" i="5"/>
  <c r="AT530" i="5"/>
  <c r="AS530" i="5"/>
  <c r="AW530" i="5" s="1"/>
  <c r="AR530" i="5"/>
  <c r="AQ530" i="5"/>
  <c r="AP530" i="5"/>
  <c r="AO530" i="5"/>
  <c r="AN530" i="5"/>
  <c r="AM530" i="5"/>
  <c r="AL530" i="5"/>
  <c r="AK530" i="5"/>
  <c r="AJ530" i="5"/>
  <c r="AI530" i="5"/>
  <c r="AH530" i="5"/>
  <c r="AF530" i="5"/>
  <c r="AE530" i="5"/>
  <c r="AD530" i="5"/>
  <c r="AC530" i="5"/>
  <c r="Z530" i="5"/>
  <c r="Y530" i="5"/>
  <c r="AZ530" i="5" s="1"/>
  <c r="X530" i="5"/>
  <c r="W530" i="5"/>
  <c r="V530" i="5"/>
  <c r="T530" i="5"/>
  <c r="S530" i="5"/>
  <c r="R530" i="5"/>
  <c r="U530" i="5" s="1"/>
  <c r="Q530" i="5"/>
  <c r="P530" i="5"/>
  <c r="O530" i="5"/>
  <c r="N530" i="5"/>
  <c r="M530" i="5"/>
  <c r="L530" i="5"/>
  <c r="K530" i="5"/>
  <c r="J530" i="5"/>
  <c r="I530" i="5"/>
  <c r="H530" i="5"/>
  <c r="G530" i="5"/>
  <c r="BA529" i="5"/>
  <c r="AZ529" i="5"/>
  <c r="AW529" i="5"/>
  <c r="AV529" i="5"/>
  <c r="AU529" i="5"/>
  <c r="AT529" i="5"/>
  <c r="AS529" i="5"/>
  <c r="AR529" i="5"/>
  <c r="AP529" i="5"/>
  <c r="AO529" i="5"/>
  <c r="AN529" i="5"/>
  <c r="AM529" i="5"/>
  <c r="AL529" i="5"/>
  <c r="AK529" i="5"/>
  <c r="AJ529" i="5"/>
  <c r="AI529" i="5"/>
  <c r="AH529" i="5"/>
  <c r="AF529" i="5"/>
  <c r="AE529" i="5"/>
  <c r="AD529" i="5"/>
  <c r="AG529" i="5" s="1"/>
  <c r="AC529" i="5"/>
  <c r="AA529" i="5"/>
  <c r="Z529" i="5"/>
  <c r="Y529" i="5"/>
  <c r="X529" i="5"/>
  <c r="W529" i="5"/>
  <c r="AX529" i="5" s="1"/>
  <c r="V529" i="5"/>
  <c r="U529" i="5"/>
  <c r="T529" i="5"/>
  <c r="S529" i="5"/>
  <c r="R529" i="5"/>
  <c r="Q529" i="5"/>
  <c r="P529" i="5"/>
  <c r="O529" i="5"/>
  <c r="N529" i="5"/>
  <c r="M529" i="5"/>
  <c r="L529" i="5"/>
  <c r="J529" i="5"/>
  <c r="I529" i="5"/>
  <c r="H529" i="5"/>
  <c r="G529" i="5"/>
  <c r="AW528" i="5"/>
  <c r="AV528" i="5"/>
  <c r="BA528" i="5" s="1"/>
  <c r="AU528" i="5"/>
  <c r="AT528" i="5"/>
  <c r="AS528" i="5"/>
  <c r="AR528" i="5"/>
  <c r="AP528" i="5"/>
  <c r="AO528" i="5"/>
  <c r="AN528" i="5"/>
  <c r="AQ528" i="5" s="1"/>
  <c r="AM528" i="5"/>
  <c r="AL528" i="5"/>
  <c r="AK528" i="5"/>
  <c r="AJ528" i="5"/>
  <c r="AI528" i="5"/>
  <c r="AH528" i="5"/>
  <c r="AF528" i="5"/>
  <c r="AE528" i="5"/>
  <c r="AD528" i="5"/>
  <c r="AG528" i="5" s="1"/>
  <c r="AC528" i="5"/>
  <c r="Z528" i="5"/>
  <c r="Y528" i="5"/>
  <c r="X528" i="5"/>
  <c r="W528" i="5"/>
  <c r="V528" i="5"/>
  <c r="T528" i="5"/>
  <c r="S528" i="5"/>
  <c r="R528" i="5"/>
  <c r="Q528" i="5"/>
  <c r="P528" i="5"/>
  <c r="O528" i="5"/>
  <c r="N528" i="5"/>
  <c r="M528" i="5"/>
  <c r="L528" i="5"/>
  <c r="K528" i="5"/>
  <c r="J528" i="5"/>
  <c r="I528" i="5"/>
  <c r="H528" i="5"/>
  <c r="G528" i="5"/>
  <c r="AV527" i="5"/>
  <c r="BA527" i="5" s="1"/>
  <c r="AU527" i="5"/>
  <c r="AZ527" i="5" s="1"/>
  <c r="AT527" i="5"/>
  <c r="AY527" i="5" s="1"/>
  <c r="AS527" i="5"/>
  <c r="AX527" i="5" s="1"/>
  <c r="AR527" i="5"/>
  <c r="AQ527" i="5"/>
  <c r="AP527" i="5"/>
  <c r="AO527" i="5"/>
  <c r="AN527" i="5"/>
  <c r="AM527" i="5"/>
  <c r="AL527" i="5"/>
  <c r="AK527" i="5"/>
  <c r="AJ527" i="5"/>
  <c r="AI527" i="5"/>
  <c r="AH527" i="5"/>
  <c r="AF527" i="5"/>
  <c r="AE527" i="5"/>
  <c r="AG527" i="5" s="1"/>
  <c r="AD527" i="5"/>
  <c r="AC527" i="5"/>
  <c r="AA527" i="5"/>
  <c r="Z527" i="5"/>
  <c r="Y527" i="5"/>
  <c r="X527" i="5"/>
  <c r="W527" i="5"/>
  <c r="V527" i="5"/>
  <c r="T527" i="5"/>
  <c r="S527" i="5"/>
  <c r="R527" i="5"/>
  <c r="U527" i="5" s="1"/>
  <c r="Q527" i="5"/>
  <c r="P527" i="5"/>
  <c r="O527" i="5"/>
  <c r="N527" i="5"/>
  <c r="M527" i="5"/>
  <c r="L527" i="5"/>
  <c r="J527" i="5"/>
  <c r="I527" i="5"/>
  <c r="K527" i="5" s="1"/>
  <c r="H527" i="5"/>
  <c r="G527" i="5"/>
  <c r="AY526" i="5"/>
  <c r="AV526" i="5"/>
  <c r="BA526" i="5" s="1"/>
  <c r="AU526" i="5"/>
  <c r="AT526" i="5"/>
  <c r="AS526" i="5"/>
  <c r="AW526" i="5" s="1"/>
  <c r="AR526" i="5"/>
  <c r="AP526" i="5"/>
  <c r="AQ526" i="5" s="1"/>
  <c r="AO526" i="5"/>
  <c r="AN526" i="5"/>
  <c r="AM526" i="5"/>
  <c r="AL526" i="5"/>
  <c r="AK526" i="5"/>
  <c r="AJ526" i="5"/>
  <c r="AI526" i="5"/>
  <c r="AH526" i="5"/>
  <c r="AF526" i="5"/>
  <c r="AE526" i="5"/>
  <c r="AD526" i="5"/>
  <c r="AG526" i="5" s="1"/>
  <c r="AC526" i="5"/>
  <c r="Z526" i="5"/>
  <c r="Y526" i="5"/>
  <c r="AZ526" i="5" s="1"/>
  <c r="X526" i="5"/>
  <c r="W526" i="5"/>
  <c r="V526" i="5"/>
  <c r="T526" i="5"/>
  <c r="S526" i="5"/>
  <c r="R526" i="5"/>
  <c r="Q526" i="5"/>
  <c r="P526" i="5"/>
  <c r="O526" i="5"/>
  <c r="N526" i="5"/>
  <c r="M526" i="5"/>
  <c r="L526" i="5"/>
  <c r="K526" i="5"/>
  <c r="J526" i="5"/>
  <c r="I526" i="5"/>
  <c r="H526" i="5"/>
  <c r="G526" i="5"/>
  <c r="BA525" i="5"/>
  <c r="AZ525" i="5"/>
  <c r="AW525" i="5"/>
  <c r="AV525" i="5"/>
  <c r="AU525" i="5"/>
  <c r="AT525" i="5"/>
  <c r="AS525" i="5"/>
  <c r="AR525" i="5"/>
  <c r="AP525" i="5"/>
  <c r="AO525" i="5"/>
  <c r="AN525" i="5"/>
  <c r="AQ525" i="5" s="1"/>
  <c r="AM525" i="5"/>
  <c r="AL525" i="5"/>
  <c r="AK525" i="5"/>
  <c r="AJ525" i="5"/>
  <c r="AI525" i="5"/>
  <c r="AH525" i="5"/>
  <c r="AF525" i="5"/>
  <c r="AE525" i="5"/>
  <c r="AD525" i="5"/>
  <c r="AG525" i="5" s="1"/>
  <c r="AC525" i="5"/>
  <c r="AA525" i="5"/>
  <c r="Z525" i="5"/>
  <c r="Y525" i="5"/>
  <c r="X525" i="5"/>
  <c r="W525" i="5"/>
  <c r="AX525" i="5" s="1"/>
  <c r="V525" i="5"/>
  <c r="U525" i="5"/>
  <c r="T525" i="5"/>
  <c r="S525" i="5"/>
  <c r="R525" i="5"/>
  <c r="Q525" i="5"/>
  <c r="P525" i="5"/>
  <c r="O525" i="5"/>
  <c r="N525" i="5"/>
  <c r="M525" i="5"/>
  <c r="L525" i="5"/>
  <c r="J525" i="5"/>
  <c r="I525" i="5"/>
  <c r="K525" i="5" s="1"/>
  <c r="H525" i="5"/>
  <c r="G525" i="5"/>
  <c r="AV524" i="5"/>
  <c r="BA524" i="5" s="1"/>
  <c r="AU524" i="5"/>
  <c r="AZ524" i="5" s="1"/>
  <c r="AT524" i="5"/>
  <c r="AY524" i="5" s="1"/>
  <c r="AS524" i="5"/>
  <c r="AR524" i="5"/>
  <c r="AP524" i="5"/>
  <c r="AQ524" i="5" s="1"/>
  <c r="AO524" i="5"/>
  <c r="AN524" i="5"/>
  <c r="AM524" i="5"/>
  <c r="AL524" i="5"/>
  <c r="AK524" i="5"/>
  <c r="AJ524" i="5"/>
  <c r="AI524" i="5"/>
  <c r="AH524" i="5"/>
  <c r="AF524" i="5"/>
  <c r="AE524" i="5"/>
  <c r="AD524" i="5"/>
  <c r="AG524" i="5" s="1"/>
  <c r="AC524" i="5"/>
  <c r="Z524" i="5"/>
  <c r="Y524" i="5"/>
  <c r="X524" i="5"/>
  <c r="W524" i="5"/>
  <c r="AA524" i="5" s="1"/>
  <c r="V524" i="5"/>
  <c r="T524" i="5"/>
  <c r="U524" i="5" s="1"/>
  <c r="S524" i="5"/>
  <c r="R524" i="5"/>
  <c r="Q524" i="5"/>
  <c r="P524" i="5"/>
  <c r="O524" i="5"/>
  <c r="N524" i="5"/>
  <c r="M524" i="5"/>
  <c r="L524" i="5"/>
  <c r="J524" i="5"/>
  <c r="I524" i="5"/>
  <c r="H524" i="5"/>
  <c r="K524" i="5" s="1"/>
  <c r="G524" i="5"/>
  <c r="AV523" i="5"/>
  <c r="BA523" i="5" s="1"/>
  <c r="AU523" i="5"/>
  <c r="AZ523" i="5" s="1"/>
  <c r="AT523" i="5"/>
  <c r="AY523" i="5" s="1"/>
  <c r="AS523" i="5"/>
  <c r="AX523" i="5" s="1"/>
  <c r="AR523" i="5"/>
  <c r="AP523" i="5"/>
  <c r="AO523" i="5"/>
  <c r="AN523" i="5"/>
  <c r="AQ523" i="5" s="1"/>
  <c r="AM523" i="5"/>
  <c r="AL523" i="5"/>
  <c r="AK523" i="5"/>
  <c r="AJ523" i="5"/>
  <c r="AI523" i="5"/>
  <c r="AH523" i="5"/>
  <c r="AF523" i="5"/>
  <c r="AE523" i="5"/>
  <c r="AD523" i="5"/>
  <c r="AC523" i="5"/>
  <c r="Z523" i="5"/>
  <c r="Y523" i="5"/>
  <c r="X523" i="5"/>
  <c r="W523" i="5"/>
  <c r="AA523" i="5" s="1"/>
  <c r="V523" i="5"/>
  <c r="T523" i="5"/>
  <c r="S523" i="5"/>
  <c r="U523" i="5" s="1"/>
  <c r="R523" i="5"/>
  <c r="Q523" i="5"/>
  <c r="P523" i="5"/>
  <c r="O523" i="5"/>
  <c r="N523" i="5"/>
  <c r="M523" i="5"/>
  <c r="L523" i="5"/>
  <c r="J523" i="5"/>
  <c r="I523" i="5"/>
  <c r="K523" i="5" s="1"/>
  <c r="H523" i="5"/>
  <c r="G523" i="5"/>
  <c r="AZ522" i="5"/>
  <c r="AY522" i="5"/>
  <c r="AW522" i="5"/>
  <c r="AV522" i="5"/>
  <c r="AU522" i="5"/>
  <c r="AT522" i="5"/>
  <c r="AS522" i="5"/>
  <c r="AR522" i="5"/>
  <c r="AP522" i="5"/>
  <c r="AO522" i="5"/>
  <c r="AN522" i="5"/>
  <c r="AQ522" i="5" s="1"/>
  <c r="AM522" i="5"/>
  <c r="AL522" i="5"/>
  <c r="AK522" i="5"/>
  <c r="AJ522" i="5"/>
  <c r="AI522" i="5"/>
  <c r="AH522" i="5"/>
  <c r="AF522" i="5"/>
  <c r="AE522" i="5"/>
  <c r="AD522" i="5"/>
  <c r="AG522" i="5" s="1"/>
  <c r="AC522" i="5"/>
  <c r="AA522" i="5"/>
  <c r="Z522" i="5"/>
  <c r="Y522" i="5"/>
  <c r="X522" i="5"/>
  <c r="W522" i="5"/>
  <c r="AX522" i="5" s="1"/>
  <c r="V522" i="5"/>
  <c r="T522" i="5"/>
  <c r="S522" i="5"/>
  <c r="R522" i="5"/>
  <c r="Q522" i="5"/>
  <c r="P522" i="5"/>
  <c r="O522" i="5"/>
  <c r="N522" i="5"/>
  <c r="M522" i="5"/>
  <c r="L522" i="5"/>
  <c r="K522" i="5"/>
  <c r="J522" i="5"/>
  <c r="I522" i="5"/>
  <c r="H522" i="5"/>
  <c r="G522" i="5"/>
  <c r="BA521" i="5"/>
  <c r="AX521" i="5"/>
  <c r="AW521" i="5"/>
  <c r="AV521" i="5"/>
  <c r="AU521" i="5"/>
  <c r="AT521" i="5"/>
  <c r="AY521" i="5" s="1"/>
  <c r="AS521" i="5"/>
  <c r="AR521" i="5"/>
  <c r="AP521" i="5"/>
  <c r="AO521" i="5"/>
  <c r="AN521" i="5"/>
  <c r="AQ521" i="5" s="1"/>
  <c r="AM521" i="5"/>
  <c r="AL521" i="5"/>
  <c r="AK521" i="5"/>
  <c r="AJ521" i="5"/>
  <c r="AI521" i="5"/>
  <c r="AH521" i="5"/>
  <c r="AF521" i="5"/>
  <c r="AE521" i="5"/>
  <c r="AD521" i="5"/>
  <c r="AG521" i="5" s="1"/>
  <c r="AC521" i="5"/>
  <c r="AA521" i="5"/>
  <c r="Z521" i="5"/>
  <c r="Y521" i="5"/>
  <c r="AZ521" i="5" s="1"/>
  <c r="X521" i="5"/>
  <c r="W521" i="5"/>
  <c r="V521" i="5"/>
  <c r="U521" i="5"/>
  <c r="T521" i="5"/>
  <c r="S521" i="5"/>
  <c r="R521" i="5"/>
  <c r="Q521" i="5"/>
  <c r="P521" i="5"/>
  <c r="O521" i="5"/>
  <c r="N521" i="5"/>
  <c r="M521" i="5"/>
  <c r="L521" i="5"/>
  <c r="J521" i="5"/>
  <c r="I521" i="5"/>
  <c r="K521" i="5" s="1"/>
  <c r="H521" i="5"/>
  <c r="G521" i="5"/>
  <c r="AW520" i="5"/>
  <c r="AV520" i="5"/>
  <c r="BA520" i="5" s="1"/>
  <c r="AU520" i="5"/>
  <c r="AZ520" i="5" s="1"/>
  <c r="AT520" i="5"/>
  <c r="AY520" i="5" s="1"/>
  <c r="AS520" i="5"/>
  <c r="AX520" i="5" s="1"/>
  <c r="AR520" i="5"/>
  <c r="AP520" i="5"/>
  <c r="AQ520" i="5" s="1"/>
  <c r="AO520" i="5"/>
  <c r="AN520" i="5"/>
  <c r="AM520" i="5"/>
  <c r="AL520" i="5"/>
  <c r="AK520" i="5"/>
  <c r="AJ520" i="5"/>
  <c r="AI520" i="5"/>
  <c r="AH520" i="5"/>
  <c r="AG520" i="5"/>
  <c r="AF520" i="5"/>
  <c r="AE520" i="5"/>
  <c r="AD520" i="5"/>
  <c r="AC520" i="5"/>
  <c r="Z520" i="5"/>
  <c r="Y520" i="5"/>
  <c r="X520" i="5"/>
  <c r="W520" i="5"/>
  <c r="AA520" i="5" s="1"/>
  <c r="V520" i="5"/>
  <c r="T520" i="5"/>
  <c r="S520" i="5"/>
  <c r="U520" i="5" s="1"/>
  <c r="R520" i="5"/>
  <c r="Q520" i="5"/>
  <c r="P520" i="5"/>
  <c r="O520" i="5"/>
  <c r="N520" i="5"/>
  <c r="M520" i="5"/>
  <c r="L520" i="5"/>
  <c r="J520" i="5"/>
  <c r="I520" i="5"/>
  <c r="H520" i="5"/>
  <c r="K520" i="5" s="1"/>
  <c r="G520" i="5"/>
  <c r="AV519" i="5"/>
  <c r="AU519" i="5"/>
  <c r="AT519" i="5"/>
  <c r="AS519" i="5"/>
  <c r="AR519" i="5"/>
  <c r="AP519" i="5"/>
  <c r="AO519" i="5"/>
  <c r="AN519" i="5"/>
  <c r="AM519" i="5"/>
  <c r="AL519" i="5"/>
  <c r="AK519" i="5"/>
  <c r="AJ519" i="5"/>
  <c r="AI519" i="5"/>
  <c r="AH519" i="5"/>
  <c r="AF519" i="5"/>
  <c r="AE519" i="5"/>
  <c r="AD519" i="5"/>
  <c r="AG519" i="5" s="1"/>
  <c r="AC519" i="5"/>
  <c r="AA519" i="5"/>
  <c r="Z519" i="5"/>
  <c r="Y519" i="5"/>
  <c r="AZ519" i="5" s="1"/>
  <c r="X519" i="5"/>
  <c r="W519" i="5"/>
  <c r="V519" i="5"/>
  <c r="T519" i="5"/>
  <c r="S519" i="5"/>
  <c r="R519" i="5"/>
  <c r="U519" i="5" s="1"/>
  <c r="Q519" i="5"/>
  <c r="P519" i="5"/>
  <c r="O519" i="5"/>
  <c r="N519" i="5"/>
  <c r="M519" i="5"/>
  <c r="L519" i="5"/>
  <c r="K519" i="5"/>
  <c r="J519" i="5"/>
  <c r="I519" i="5"/>
  <c r="H519" i="5"/>
  <c r="G519" i="5"/>
  <c r="AV518" i="5"/>
  <c r="BA518" i="5" s="1"/>
  <c r="AU518" i="5"/>
  <c r="AZ518" i="5" s="1"/>
  <c r="AT518" i="5"/>
  <c r="AY518" i="5" s="1"/>
  <c r="AS518" i="5"/>
  <c r="AR518" i="5"/>
  <c r="AP518" i="5"/>
  <c r="AO518" i="5"/>
  <c r="AN518" i="5"/>
  <c r="AQ518" i="5" s="1"/>
  <c r="AM518" i="5"/>
  <c r="AL518" i="5"/>
  <c r="AK518" i="5"/>
  <c r="AJ518" i="5"/>
  <c r="AI518" i="5"/>
  <c r="AH518" i="5"/>
  <c r="AG518" i="5"/>
  <c r="AF518" i="5"/>
  <c r="AE518" i="5"/>
  <c r="AD518" i="5"/>
  <c r="AC518" i="5"/>
  <c r="Z518" i="5"/>
  <c r="Y518" i="5"/>
  <c r="X518" i="5"/>
  <c r="W518" i="5"/>
  <c r="AA518" i="5" s="1"/>
  <c r="V518" i="5"/>
  <c r="T518" i="5"/>
  <c r="U518" i="5" s="1"/>
  <c r="S518" i="5"/>
  <c r="R518" i="5"/>
  <c r="Q518" i="5"/>
  <c r="P518" i="5"/>
  <c r="O518" i="5"/>
  <c r="N518" i="5"/>
  <c r="M518" i="5"/>
  <c r="L518" i="5"/>
  <c r="K518" i="5"/>
  <c r="J518" i="5"/>
  <c r="I518" i="5"/>
  <c r="H518" i="5"/>
  <c r="G518" i="5"/>
  <c r="AV517" i="5"/>
  <c r="BA517" i="5" s="1"/>
  <c r="AU517" i="5"/>
  <c r="AZ517" i="5" s="1"/>
  <c r="AT517" i="5"/>
  <c r="AY517" i="5" s="1"/>
  <c r="AS517" i="5"/>
  <c r="AR517" i="5"/>
  <c r="AQ517" i="5"/>
  <c r="AP517" i="5"/>
  <c r="AO517" i="5"/>
  <c r="AN517" i="5"/>
  <c r="AM517" i="5"/>
  <c r="AL517" i="5"/>
  <c r="AK517" i="5"/>
  <c r="AJ517" i="5"/>
  <c r="AI517" i="5"/>
  <c r="AH517" i="5"/>
  <c r="AF517" i="5"/>
  <c r="AE517" i="5"/>
  <c r="AG517" i="5" s="1"/>
  <c r="AD517" i="5"/>
  <c r="AC517" i="5"/>
  <c r="Z517" i="5"/>
  <c r="Y517" i="5"/>
  <c r="X517" i="5"/>
  <c r="W517" i="5"/>
  <c r="AA517" i="5" s="1"/>
  <c r="V517" i="5"/>
  <c r="T517" i="5"/>
  <c r="U517" i="5" s="1"/>
  <c r="S517" i="5"/>
  <c r="R517" i="5"/>
  <c r="Q517" i="5"/>
  <c r="P517" i="5"/>
  <c r="O517" i="5"/>
  <c r="N517" i="5"/>
  <c r="M517" i="5"/>
  <c r="L517" i="5"/>
  <c r="J517" i="5"/>
  <c r="I517" i="5"/>
  <c r="H517" i="5"/>
  <c r="K517" i="5" s="1"/>
  <c r="G517" i="5"/>
  <c r="AZ516" i="5"/>
  <c r="AY516" i="5"/>
  <c r="AX516" i="5"/>
  <c r="AV516" i="5"/>
  <c r="AU516" i="5"/>
  <c r="AT516" i="5"/>
  <c r="AS516" i="5"/>
  <c r="AW516" i="5" s="1"/>
  <c r="AR516" i="5"/>
  <c r="AP516" i="5"/>
  <c r="AO516" i="5"/>
  <c r="AN516" i="5"/>
  <c r="AM516" i="5"/>
  <c r="AL516" i="5"/>
  <c r="AK516" i="5"/>
  <c r="AJ516" i="5"/>
  <c r="AI516" i="5"/>
  <c r="AH516" i="5"/>
  <c r="AF516" i="5"/>
  <c r="AE516" i="5"/>
  <c r="AD516" i="5"/>
  <c r="AG516" i="5" s="1"/>
  <c r="AC516" i="5"/>
  <c r="AA516" i="5"/>
  <c r="Z516" i="5"/>
  <c r="BA516" i="5" s="1"/>
  <c r="Y516" i="5"/>
  <c r="X516" i="5"/>
  <c r="W516" i="5"/>
  <c r="V516" i="5"/>
  <c r="U516" i="5"/>
  <c r="T516" i="5"/>
  <c r="S516" i="5"/>
  <c r="R516" i="5"/>
  <c r="Q516" i="5"/>
  <c r="P516" i="5"/>
  <c r="O516" i="5"/>
  <c r="N516" i="5"/>
  <c r="M516" i="5"/>
  <c r="L516" i="5"/>
  <c r="J516" i="5"/>
  <c r="I516" i="5"/>
  <c r="H516" i="5"/>
  <c r="K516" i="5" s="1"/>
  <c r="G516" i="5"/>
  <c r="AX515" i="5"/>
  <c r="AW515" i="5"/>
  <c r="AV515" i="5"/>
  <c r="BA515" i="5" s="1"/>
  <c r="AU515" i="5"/>
  <c r="AT515" i="5"/>
  <c r="AS515" i="5"/>
  <c r="AR515" i="5"/>
  <c r="AP515" i="5"/>
  <c r="AO515" i="5"/>
  <c r="AN515" i="5"/>
  <c r="AQ515" i="5" s="1"/>
  <c r="AM515" i="5"/>
  <c r="AL515" i="5"/>
  <c r="AK515" i="5"/>
  <c r="AJ515" i="5"/>
  <c r="AI515" i="5"/>
  <c r="AH515" i="5"/>
  <c r="AF515" i="5"/>
  <c r="AE515" i="5"/>
  <c r="AD515" i="5"/>
  <c r="AG515" i="5" s="1"/>
  <c r="AC515" i="5"/>
  <c r="AA515" i="5"/>
  <c r="Z515" i="5"/>
  <c r="Y515" i="5"/>
  <c r="AZ515" i="5" s="1"/>
  <c r="X515" i="5"/>
  <c r="AY515" i="5" s="1"/>
  <c r="W515" i="5"/>
  <c r="V515" i="5"/>
  <c r="T515" i="5"/>
  <c r="S515" i="5"/>
  <c r="R515" i="5"/>
  <c r="U515" i="5" s="1"/>
  <c r="Q515" i="5"/>
  <c r="P515" i="5"/>
  <c r="O515" i="5"/>
  <c r="N515" i="5"/>
  <c r="M515" i="5"/>
  <c r="L515" i="5"/>
  <c r="K515" i="5"/>
  <c r="J515" i="5"/>
  <c r="I515" i="5"/>
  <c r="H515" i="5"/>
  <c r="G515" i="5"/>
  <c r="AV514" i="5"/>
  <c r="BA514" i="5" s="1"/>
  <c r="AU514" i="5"/>
  <c r="AZ514" i="5" s="1"/>
  <c r="AT514" i="5"/>
  <c r="AY514" i="5" s="1"/>
  <c r="AS514" i="5"/>
  <c r="AR514" i="5"/>
  <c r="AP514" i="5"/>
  <c r="AO514" i="5"/>
  <c r="AN514" i="5"/>
  <c r="AQ514" i="5" s="1"/>
  <c r="AM514" i="5"/>
  <c r="AL514" i="5"/>
  <c r="AK514" i="5"/>
  <c r="AJ514" i="5"/>
  <c r="AI514" i="5"/>
  <c r="AH514" i="5"/>
  <c r="AG514" i="5"/>
  <c r="AF514" i="5"/>
  <c r="AE514" i="5"/>
  <c r="AD514" i="5"/>
  <c r="AC514" i="5"/>
  <c r="Z514" i="5"/>
  <c r="Y514" i="5"/>
  <c r="X514" i="5"/>
  <c r="W514" i="5"/>
  <c r="AA514" i="5" s="1"/>
  <c r="V514" i="5"/>
  <c r="U514" i="5"/>
  <c r="T514" i="5"/>
  <c r="S514" i="5"/>
  <c r="R514" i="5"/>
  <c r="Q514" i="5"/>
  <c r="P514" i="5"/>
  <c r="O514" i="5"/>
  <c r="N514" i="5"/>
  <c r="M514" i="5"/>
  <c r="L514" i="5"/>
  <c r="J514" i="5"/>
  <c r="I514" i="5"/>
  <c r="H514" i="5"/>
  <c r="K514" i="5" s="1"/>
  <c r="G514" i="5"/>
  <c r="AV513" i="5"/>
  <c r="BA513" i="5" s="1"/>
  <c r="AU513" i="5"/>
  <c r="AZ513" i="5" s="1"/>
  <c r="AT513" i="5"/>
  <c r="AY513" i="5" s="1"/>
  <c r="AS513" i="5"/>
  <c r="AR513" i="5"/>
  <c r="AQ513" i="5"/>
  <c r="AP513" i="5"/>
  <c r="AO513" i="5"/>
  <c r="AN513" i="5"/>
  <c r="AM513" i="5"/>
  <c r="AL513" i="5"/>
  <c r="AK513" i="5"/>
  <c r="AJ513" i="5"/>
  <c r="AI513" i="5"/>
  <c r="AH513" i="5"/>
  <c r="AF513" i="5"/>
  <c r="AE513" i="5"/>
  <c r="AG513" i="5" s="1"/>
  <c r="AD513" i="5"/>
  <c r="AC513" i="5"/>
  <c r="Z513" i="5"/>
  <c r="Y513" i="5"/>
  <c r="X513" i="5"/>
  <c r="W513" i="5"/>
  <c r="AA513" i="5" s="1"/>
  <c r="V513" i="5"/>
  <c r="T513" i="5"/>
  <c r="S513" i="5"/>
  <c r="R513" i="5"/>
  <c r="U513" i="5" s="1"/>
  <c r="Q513" i="5"/>
  <c r="P513" i="5"/>
  <c r="O513" i="5"/>
  <c r="N513" i="5"/>
  <c r="M513" i="5"/>
  <c r="L513" i="5"/>
  <c r="J513" i="5"/>
  <c r="I513" i="5"/>
  <c r="H513" i="5"/>
  <c r="K513" i="5" s="1"/>
  <c r="G513" i="5"/>
  <c r="BA512" i="5"/>
  <c r="AZ512" i="5"/>
  <c r="AY512" i="5"/>
  <c r="AV512" i="5"/>
  <c r="AU512" i="5"/>
  <c r="AT512" i="5"/>
  <c r="AS512" i="5"/>
  <c r="AW512" i="5" s="1"/>
  <c r="AR512" i="5"/>
  <c r="AP512" i="5"/>
  <c r="AO512" i="5"/>
  <c r="AN512" i="5"/>
  <c r="AM512" i="5"/>
  <c r="AL512" i="5"/>
  <c r="AK512" i="5"/>
  <c r="AJ512" i="5"/>
  <c r="AI512" i="5"/>
  <c r="AH512" i="5"/>
  <c r="AF512" i="5"/>
  <c r="AE512" i="5"/>
  <c r="AD512" i="5"/>
  <c r="AG512" i="5" s="1"/>
  <c r="AC512" i="5"/>
  <c r="AA512" i="5"/>
  <c r="Z512" i="5"/>
  <c r="Y512" i="5"/>
  <c r="X512" i="5"/>
  <c r="W512" i="5"/>
  <c r="V512" i="5"/>
  <c r="U512" i="5"/>
  <c r="T512" i="5"/>
  <c r="S512" i="5"/>
  <c r="R512" i="5"/>
  <c r="Q512" i="5"/>
  <c r="P512" i="5"/>
  <c r="O512" i="5"/>
  <c r="N512" i="5"/>
  <c r="M512" i="5"/>
  <c r="L512" i="5"/>
  <c r="J512" i="5"/>
  <c r="I512" i="5"/>
  <c r="H512" i="5"/>
  <c r="K512" i="5" s="1"/>
  <c r="G512" i="5"/>
  <c r="AW511" i="5"/>
  <c r="AV511" i="5"/>
  <c r="AU511" i="5"/>
  <c r="AT511" i="5"/>
  <c r="AS511" i="5"/>
  <c r="AR511" i="5"/>
  <c r="AP511" i="5"/>
  <c r="AO511" i="5"/>
  <c r="AN511" i="5"/>
  <c r="AQ511" i="5" s="1"/>
  <c r="AM511" i="5"/>
  <c r="AL511" i="5"/>
  <c r="AK511" i="5"/>
  <c r="AJ511" i="5"/>
  <c r="AI511" i="5"/>
  <c r="AH511" i="5"/>
  <c r="AF511" i="5"/>
  <c r="AE511" i="5"/>
  <c r="AD511" i="5"/>
  <c r="AG511" i="5" s="1"/>
  <c r="AC511" i="5"/>
  <c r="Z511" i="5"/>
  <c r="BA511" i="5" s="1"/>
  <c r="Y511" i="5"/>
  <c r="AZ511" i="5" s="1"/>
  <c r="X511" i="5"/>
  <c r="AY511" i="5" s="1"/>
  <c r="W511" i="5"/>
  <c r="AA511" i="5" s="1"/>
  <c r="V511" i="5"/>
  <c r="T511" i="5"/>
  <c r="S511" i="5"/>
  <c r="R511" i="5"/>
  <c r="Q511" i="5"/>
  <c r="P511" i="5"/>
  <c r="O511" i="5"/>
  <c r="N511" i="5"/>
  <c r="M511" i="5"/>
  <c r="L511" i="5"/>
  <c r="J511" i="5"/>
  <c r="I511" i="5"/>
  <c r="H511" i="5"/>
  <c r="K511" i="5" s="1"/>
  <c r="G511" i="5"/>
  <c r="AV510" i="5"/>
  <c r="BA510" i="5" s="1"/>
  <c r="AU510" i="5"/>
  <c r="AZ510" i="5" s="1"/>
  <c r="AT510" i="5"/>
  <c r="AS510" i="5"/>
  <c r="AR510" i="5"/>
  <c r="AP510" i="5"/>
  <c r="AO510" i="5"/>
  <c r="AN510" i="5"/>
  <c r="AQ510" i="5" s="1"/>
  <c r="AM510" i="5"/>
  <c r="AL510" i="5"/>
  <c r="AK510" i="5"/>
  <c r="AJ510" i="5"/>
  <c r="AI510" i="5"/>
  <c r="AH510" i="5"/>
  <c r="AG510" i="5"/>
  <c r="AF510" i="5"/>
  <c r="AE510" i="5"/>
  <c r="AD510" i="5"/>
  <c r="AC510" i="5"/>
  <c r="Z510" i="5"/>
  <c r="Y510" i="5"/>
  <c r="X510" i="5"/>
  <c r="W510" i="5"/>
  <c r="AA510" i="5" s="1"/>
  <c r="V510" i="5"/>
  <c r="T510" i="5"/>
  <c r="U510" i="5" s="1"/>
  <c r="S510" i="5"/>
  <c r="R510" i="5"/>
  <c r="Q510" i="5"/>
  <c r="P510" i="5"/>
  <c r="O510" i="5"/>
  <c r="N510" i="5"/>
  <c r="M510" i="5"/>
  <c r="L510" i="5"/>
  <c r="J510" i="5"/>
  <c r="I510" i="5"/>
  <c r="H510" i="5"/>
  <c r="K510" i="5" s="1"/>
  <c r="G510" i="5"/>
  <c r="AV509" i="5"/>
  <c r="BA509" i="5" s="1"/>
  <c r="AU509" i="5"/>
  <c r="AZ509" i="5" s="1"/>
  <c r="AT509" i="5"/>
  <c r="AS509" i="5"/>
  <c r="AR509" i="5"/>
  <c r="AQ509" i="5"/>
  <c r="AP509" i="5"/>
  <c r="AO509" i="5"/>
  <c r="AN509" i="5"/>
  <c r="AM509" i="5"/>
  <c r="AL509" i="5"/>
  <c r="AK509" i="5"/>
  <c r="AJ509" i="5"/>
  <c r="AI509" i="5"/>
  <c r="AH509" i="5"/>
  <c r="AF509" i="5"/>
  <c r="AE509" i="5"/>
  <c r="AG509" i="5" s="1"/>
  <c r="AD509" i="5"/>
  <c r="AC509" i="5"/>
  <c r="Z509" i="5"/>
  <c r="Y509" i="5"/>
  <c r="X509" i="5"/>
  <c r="W509" i="5"/>
  <c r="AA509" i="5" s="1"/>
  <c r="V509" i="5"/>
  <c r="T509" i="5"/>
  <c r="S509" i="5"/>
  <c r="R509" i="5"/>
  <c r="Q509" i="5"/>
  <c r="P509" i="5"/>
  <c r="O509" i="5"/>
  <c r="N509" i="5"/>
  <c r="M509" i="5"/>
  <c r="L509" i="5"/>
  <c r="J509" i="5"/>
  <c r="I509" i="5"/>
  <c r="H509" i="5"/>
  <c r="G509" i="5"/>
  <c r="BA508" i="5"/>
  <c r="AV508" i="5"/>
  <c r="AU508" i="5"/>
  <c r="AT508" i="5"/>
  <c r="AS508" i="5"/>
  <c r="AW508" i="5" s="1"/>
  <c r="AR508" i="5"/>
  <c r="AP508" i="5"/>
  <c r="AO508" i="5"/>
  <c r="AN508" i="5"/>
  <c r="AM508" i="5"/>
  <c r="AL508" i="5"/>
  <c r="AK508" i="5"/>
  <c r="AJ508" i="5"/>
  <c r="AI508" i="5"/>
  <c r="AH508" i="5"/>
  <c r="AF508" i="5"/>
  <c r="AE508" i="5"/>
  <c r="AD508" i="5"/>
  <c r="AG508" i="5" s="1"/>
  <c r="AC508" i="5"/>
  <c r="Z508" i="5"/>
  <c r="Y508" i="5"/>
  <c r="AZ508" i="5" s="1"/>
  <c r="X508" i="5"/>
  <c r="AY508" i="5" s="1"/>
  <c r="W508" i="5"/>
  <c r="AA508" i="5" s="1"/>
  <c r="V508" i="5"/>
  <c r="T508" i="5"/>
  <c r="S508" i="5"/>
  <c r="R508" i="5"/>
  <c r="Q508" i="5"/>
  <c r="P508" i="5"/>
  <c r="O508" i="5"/>
  <c r="N508" i="5"/>
  <c r="M508" i="5"/>
  <c r="L508" i="5"/>
  <c r="J508" i="5"/>
  <c r="I508" i="5"/>
  <c r="H508" i="5"/>
  <c r="G508" i="5"/>
  <c r="AW507" i="5"/>
  <c r="AV507" i="5"/>
  <c r="AU507" i="5"/>
  <c r="AT507" i="5"/>
  <c r="AS507" i="5"/>
  <c r="AR507" i="5"/>
  <c r="AP507" i="5"/>
  <c r="AO507" i="5"/>
  <c r="AN507" i="5"/>
  <c r="AQ507" i="5" s="1"/>
  <c r="AM507" i="5"/>
  <c r="AL507" i="5"/>
  <c r="AK507" i="5"/>
  <c r="AJ507" i="5"/>
  <c r="AI507" i="5"/>
  <c r="AH507" i="5"/>
  <c r="AF507" i="5"/>
  <c r="AE507" i="5"/>
  <c r="AD507" i="5"/>
  <c r="AG507" i="5" s="1"/>
  <c r="AC507" i="5"/>
  <c r="AA507" i="5"/>
  <c r="Z507" i="5"/>
  <c r="BA507" i="5" s="1"/>
  <c r="Y507" i="5"/>
  <c r="AZ507" i="5" s="1"/>
  <c r="X507" i="5"/>
  <c r="AY507" i="5" s="1"/>
  <c r="W507" i="5"/>
  <c r="AX507" i="5" s="1"/>
  <c r="V507" i="5"/>
  <c r="T507" i="5"/>
  <c r="S507" i="5"/>
  <c r="R507" i="5"/>
  <c r="Q507" i="5"/>
  <c r="P507" i="5"/>
  <c r="O507" i="5"/>
  <c r="N507" i="5"/>
  <c r="M507" i="5"/>
  <c r="L507" i="5"/>
  <c r="J507" i="5"/>
  <c r="I507" i="5"/>
  <c r="H507" i="5"/>
  <c r="G507" i="5"/>
  <c r="AV506" i="5"/>
  <c r="BA506" i="5" s="1"/>
  <c r="AU506" i="5"/>
  <c r="AT506" i="5"/>
  <c r="AY506" i="5" s="1"/>
  <c r="AS506" i="5"/>
  <c r="AR506" i="5"/>
  <c r="AP506" i="5"/>
  <c r="AO506" i="5"/>
  <c r="AN506" i="5"/>
  <c r="AQ506" i="5" s="1"/>
  <c r="AM506" i="5"/>
  <c r="AL506" i="5"/>
  <c r="AK506" i="5"/>
  <c r="AJ506" i="5"/>
  <c r="AI506" i="5"/>
  <c r="AH506" i="5"/>
  <c r="AG506" i="5"/>
  <c r="AF506" i="5"/>
  <c r="AE506" i="5"/>
  <c r="AD506" i="5"/>
  <c r="AC506" i="5"/>
  <c r="Z506" i="5"/>
  <c r="Y506" i="5"/>
  <c r="X506" i="5"/>
  <c r="W506" i="5"/>
  <c r="AA506" i="5" s="1"/>
  <c r="V506" i="5"/>
  <c r="T506" i="5"/>
  <c r="S506" i="5"/>
  <c r="R506" i="5"/>
  <c r="Q506" i="5"/>
  <c r="P506" i="5"/>
  <c r="O506" i="5"/>
  <c r="N506" i="5"/>
  <c r="M506" i="5"/>
  <c r="L506" i="5"/>
  <c r="J506" i="5"/>
  <c r="I506" i="5"/>
  <c r="H506" i="5"/>
  <c r="K506" i="5" s="1"/>
  <c r="G506" i="5"/>
  <c r="AV505" i="5"/>
  <c r="AU505" i="5"/>
  <c r="AZ505" i="5" s="1"/>
  <c r="AT505" i="5"/>
  <c r="AS505" i="5"/>
  <c r="AR505" i="5"/>
  <c r="AQ505" i="5"/>
  <c r="AP505" i="5"/>
  <c r="AO505" i="5"/>
  <c r="AN505" i="5"/>
  <c r="AM505" i="5"/>
  <c r="AL505" i="5"/>
  <c r="AK505" i="5"/>
  <c r="AJ505" i="5"/>
  <c r="AI505" i="5"/>
  <c r="AH505" i="5"/>
  <c r="AF505" i="5"/>
  <c r="AE505" i="5"/>
  <c r="AG505" i="5" s="1"/>
  <c r="AD505" i="5"/>
  <c r="AC505" i="5"/>
  <c r="Z505" i="5"/>
  <c r="Y505" i="5"/>
  <c r="X505" i="5"/>
  <c r="W505" i="5"/>
  <c r="AA505" i="5" s="1"/>
  <c r="V505" i="5"/>
  <c r="T505" i="5"/>
  <c r="S505" i="5"/>
  <c r="R505" i="5"/>
  <c r="Q505" i="5"/>
  <c r="P505" i="5"/>
  <c r="O505" i="5"/>
  <c r="N505" i="5"/>
  <c r="M505" i="5"/>
  <c r="L505" i="5"/>
  <c r="J505" i="5"/>
  <c r="I505" i="5"/>
  <c r="H505" i="5"/>
  <c r="G505" i="5"/>
  <c r="AZ504" i="5"/>
  <c r="AY504" i="5"/>
  <c r="AV504" i="5"/>
  <c r="AU504" i="5"/>
  <c r="AT504" i="5"/>
  <c r="AS504" i="5"/>
  <c r="AW504" i="5" s="1"/>
  <c r="AR504" i="5"/>
  <c r="AP504" i="5"/>
  <c r="AO504" i="5"/>
  <c r="AN504" i="5"/>
  <c r="AM504" i="5"/>
  <c r="AL504" i="5"/>
  <c r="AK504" i="5"/>
  <c r="AJ504" i="5"/>
  <c r="AI504" i="5"/>
  <c r="AH504" i="5"/>
  <c r="AF504" i="5"/>
  <c r="AE504" i="5"/>
  <c r="AD504" i="5"/>
  <c r="AG504" i="5" s="1"/>
  <c r="AC504" i="5"/>
  <c r="AA504" i="5"/>
  <c r="Z504" i="5"/>
  <c r="BA504" i="5" s="1"/>
  <c r="Y504" i="5"/>
  <c r="X504" i="5"/>
  <c r="W504" i="5"/>
  <c r="V504" i="5"/>
  <c r="T504" i="5"/>
  <c r="S504" i="5"/>
  <c r="R504" i="5"/>
  <c r="Q504" i="5"/>
  <c r="P504" i="5"/>
  <c r="O504" i="5"/>
  <c r="N504" i="5"/>
  <c r="M504" i="5"/>
  <c r="L504" i="5"/>
  <c r="J504" i="5"/>
  <c r="I504" i="5"/>
  <c r="H504" i="5"/>
  <c r="K504" i="5" s="1"/>
  <c r="G504" i="5"/>
  <c r="AX503" i="5"/>
  <c r="AW503" i="5"/>
  <c r="AV503" i="5"/>
  <c r="AU503" i="5"/>
  <c r="AT503" i="5"/>
  <c r="AS503" i="5"/>
  <c r="AR503" i="5"/>
  <c r="AP503" i="5"/>
  <c r="AO503" i="5"/>
  <c r="AN503" i="5"/>
  <c r="AQ503" i="5" s="1"/>
  <c r="AM503" i="5"/>
  <c r="AL503" i="5"/>
  <c r="AK503" i="5"/>
  <c r="AJ503" i="5"/>
  <c r="AI503" i="5"/>
  <c r="AH503" i="5"/>
  <c r="AF503" i="5"/>
  <c r="AE503" i="5"/>
  <c r="AD503" i="5"/>
  <c r="AG503" i="5" s="1"/>
  <c r="AC503" i="5"/>
  <c r="Z503" i="5"/>
  <c r="BA503" i="5" s="1"/>
  <c r="Y503" i="5"/>
  <c r="AZ503" i="5" s="1"/>
  <c r="X503" i="5"/>
  <c r="AY503" i="5" s="1"/>
  <c r="W503" i="5"/>
  <c r="AA503" i="5" s="1"/>
  <c r="V503" i="5"/>
  <c r="T503" i="5"/>
  <c r="S503" i="5"/>
  <c r="R503" i="5"/>
  <c r="Q503" i="5"/>
  <c r="P503" i="5"/>
  <c r="O503" i="5"/>
  <c r="N503" i="5"/>
  <c r="M503" i="5"/>
  <c r="L503" i="5"/>
  <c r="J503" i="5"/>
  <c r="I503" i="5"/>
  <c r="K503" i="5" s="1"/>
  <c r="H503" i="5"/>
  <c r="G503" i="5"/>
  <c r="AV502" i="5"/>
  <c r="AU502" i="5"/>
  <c r="AT502" i="5"/>
  <c r="AS502" i="5"/>
  <c r="AR502" i="5"/>
  <c r="AP502" i="5"/>
  <c r="AO502" i="5"/>
  <c r="AN502" i="5"/>
  <c r="AQ502" i="5" s="1"/>
  <c r="AM502" i="5"/>
  <c r="AL502" i="5"/>
  <c r="AK502" i="5"/>
  <c r="AJ502" i="5"/>
  <c r="AI502" i="5"/>
  <c r="AH502" i="5"/>
  <c r="AG502" i="5"/>
  <c r="AF502" i="5"/>
  <c r="AE502" i="5"/>
  <c r="AD502" i="5"/>
  <c r="AC502" i="5"/>
  <c r="Z502" i="5"/>
  <c r="Y502" i="5"/>
  <c r="X502" i="5"/>
  <c r="W502" i="5"/>
  <c r="AA502" i="5" s="1"/>
  <c r="V502" i="5"/>
  <c r="T502" i="5"/>
  <c r="S502" i="5"/>
  <c r="R502" i="5"/>
  <c r="Q502" i="5"/>
  <c r="P502" i="5"/>
  <c r="O502" i="5"/>
  <c r="N502" i="5"/>
  <c r="M502" i="5"/>
  <c r="L502" i="5"/>
  <c r="J502" i="5"/>
  <c r="I502" i="5"/>
  <c r="H502" i="5"/>
  <c r="G502" i="5"/>
  <c r="AV501" i="5"/>
  <c r="AU501" i="5"/>
  <c r="AT501" i="5"/>
  <c r="AY501" i="5" s="1"/>
  <c r="AS501" i="5"/>
  <c r="AR501" i="5"/>
  <c r="AQ501" i="5"/>
  <c r="AP501" i="5"/>
  <c r="AO501" i="5"/>
  <c r="AN501" i="5"/>
  <c r="AM501" i="5"/>
  <c r="AL501" i="5"/>
  <c r="AK501" i="5"/>
  <c r="AJ501" i="5"/>
  <c r="AI501" i="5"/>
  <c r="AH501" i="5"/>
  <c r="AF501" i="5"/>
  <c r="AE501" i="5"/>
  <c r="AG501" i="5" s="1"/>
  <c r="AD501" i="5"/>
  <c r="AC501" i="5"/>
  <c r="Z501" i="5"/>
  <c r="Y501" i="5"/>
  <c r="X501" i="5"/>
  <c r="W501" i="5"/>
  <c r="AA501" i="5" s="1"/>
  <c r="V501" i="5"/>
  <c r="T501" i="5"/>
  <c r="S501" i="5"/>
  <c r="R501" i="5"/>
  <c r="Q501" i="5"/>
  <c r="P501" i="5"/>
  <c r="O501" i="5"/>
  <c r="N501" i="5"/>
  <c r="M501" i="5"/>
  <c r="L501" i="5"/>
  <c r="J501" i="5"/>
  <c r="I501" i="5"/>
  <c r="H501" i="5"/>
  <c r="G501" i="5"/>
  <c r="BA500" i="5"/>
  <c r="AV500" i="5"/>
  <c r="AU500" i="5"/>
  <c r="AT500" i="5"/>
  <c r="AS500" i="5"/>
  <c r="AW500" i="5" s="1"/>
  <c r="AR500" i="5"/>
  <c r="AP500" i="5"/>
  <c r="AO500" i="5"/>
  <c r="AN500" i="5"/>
  <c r="AM500" i="5"/>
  <c r="AL500" i="5"/>
  <c r="AK500" i="5"/>
  <c r="AJ500" i="5"/>
  <c r="AI500" i="5"/>
  <c r="AH500" i="5"/>
  <c r="AF500" i="5"/>
  <c r="AE500" i="5"/>
  <c r="AD500" i="5"/>
  <c r="AG500" i="5" s="1"/>
  <c r="AC500" i="5"/>
  <c r="AA500" i="5"/>
  <c r="Z500" i="5"/>
  <c r="Y500" i="5"/>
  <c r="AZ500" i="5" s="1"/>
  <c r="X500" i="5"/>
  <c r="AY500" i="5" s="1"/>
  <c r="W500" i="5"/>
  <c r="V500" i="5"/>
  <c r="T500" i="5"/>
  <c r="S500" i="5"/>
  <c r="R500" i="5"/>
  <c r="Q500" i="5"/>
  <c r="P500" i="5"/>
  <c r="O500" i="5"/>
  <c r="N500" i="5"/>
  <c r="M500" i="5"/>
  <c r="L500" i="5"/>
  <c r="J500" i="5"/>
  <c r="I500" i="5"/>
  <c r="H500" i="5"/>
  <c r="K500" i="5" s="1"/>
  <c r="G500" i="5"/>
  <c r="AW499" i="5"/>
  <c r="AV499" i="5"/>
  <c r="AU499" i="5"/>
  <c r="AT499" i="5"/>
  <c r="AS499" i="5"/>
  <c r="AR499" i="5"/>
  <c r="AP499" i="5"/>
  <c r="AO499" i="5"/>
  <c r="AN499" i="5"/>
  <c r="AQ499" i="5" s="1"/>
  <c r="AM499" i="5"/>
  <c r="AL499" i="5"/>
  <c r="AK499" i="5"/>
  <c r="AJ499" i="5"/>
  <c r="AI499" i="5"/>
  <c r="AH499" i="5"/>
  <c r="AF499" i="5"/>
  <c r="AE499" i="5"/>
  <c r="AD499" i="5"/>
  <c r="AG499" i="5" s="1"/>
  <c r="AC499" i="5"/>
  <c r="Z499" i="5"/>
  <c r="BA499" i="5" s="1"/>
  <c r="Y499" i="5"/>
  <c r="AZ499" i="5" s="1"/>
  <c r="X499" i="5"/>
  <c r="AY499" i="5" s="1"/>
  <c r="W499" i="5"/>
  <c r="AA499" i="5" s="1"/>
  <c r="V499" i="5"/>
  <c r="T499" i="5"/>
  <c r="S499" i="5"/>
  <c r="R499" i="5"/>
  <c r="U499" i="5" s="1"/>
  <c r="Q499" i="5"/>
  <c r="P499" i="5"/>
  <c r="O499" i="5"/>
  <c r="N499" i="5"/>
  <c r="M499" i="5"/>
  <c r="L499" i="5"/>
  <c r="J499" i="5"/>
  <c r="I499" i="5"/>
  <c r="H499" i="5"/>
  <c r="G499" i="5"/>
  <c r="AV498" i="5"/>
  <c r="BA498" i="5" s="1"/>
  <c r="AU498" i="5"/>
  <c r="AT498" i="5"/>
  <c r="AS498" i="5"/>
  <c r="AR498" i="5"/>
  <c r="AP498" i="5"/>
  <c r="AO498" i="5"/>
  <c r="AN498" i="5"/>
  <c r="AQ498" i="5" s="1"/>
  <c r="AM498" i="5"/>
  <c r="AL498" i="5"/>
  <c r="AK498" i="5"/>
  <c r="AJ498" i="5"/>
  <c r="AI498" i="5"/>
  <c r="AH498" i="5"/>
  <c r="AG498" i="5"/>
  <c r="AF498" i="5"/>
  <c r="AE498" i="5"/>
  <c r="AD498" i="5"/>
  <c r="AC498" i="5"/>
  <c r="Z498" i="5"/>
  <c r="Y498" i="5"/>
  <c r="X498" i="5"/>
  <c r="W498" i="5"/>
  <c r="AA498" i="5" s="1"/>
  <c r="V498" i="5"/>
  <c r="T498" i="5"/>
  <c r="S498" i="5"/>
  <c r="R498" i="5"/>
  <c r="U498" i="5" s="1"/>
  <c r="Q498" i="5"/>
  <c r="P498" i="5"/>
  <c r="O498" i="5"/>
  <c r="N498" i="5"/>
  <c r="M498" i="5"/>
  <c r="L498" i="5"/>
  <c r="J498" i="5"/>
  <c r="I498" i="5"/>
  <c r="H498" i="5"/>
  <c r="G498" i="5"/>
  <c r="AV497" i="5"/>
  <c r="AU497" i="5"/>
  <c r="AZ497" i="5" s="1"/>
  <c r="AT497" i="5"/>
  <c r="AS497" i="5"/>
  <c r="AR497" i="5"/>
  <c r="AQ497" i="5"/>
  <c r="AP497" i="5"/>
  <c r="AO497" i="5"/>
  <c r="AN497" i="5"/>
  <c r="AM497" i="5"/>
  <c r="AL497" i="5"/>
  <c r="AK497" i="5"/>
  <c r="AJ497" i="5"/>
  <c r="AI497" i="5"/>
  <c r="AH497" i="5"/>
  <c r="AG497" i="5"/>
  <c r="AF497" i="5"/>
  <c r="AE497" i="5"/>
  <c r="AD497" i="5"/>
  <c r="AC497" i="5"/>
  <c r="Z497" i="5"/>
  <c r="Y497" i="5"/>
  <c r="X497" i="5"/>
  <c r="W497" i="5"/>
  <c r="AA497" i="5" s="1"/>
  <c r="V497" i="5"/>
  <c r="T497" i="5"/>
  <c r="S497" i="5"/>
  <c r="R497" i="5"/>
  <c r="Q497" i="5"/>
  <c r="P497" i="5"/>
  <c r="O497" i="5"/>
  <c r="N497" i="5"/>
  <c r="M497" i="5"/>
  <c r="L497" i="5"/>
  <c r="J497" i="5"/>
  <c r="I497" i="5"/>
  <c r="H497" i="5"/>
  <c r="G497" i="5"/>
  <c r="AV496" i="5"/>
  <c r="AU496" i="5"/>
  <c r="AT496" i="5"/>
  <c r="AS496" i="5"/>
  <c r="AW496" i="5" s="1"/>
  <c r="AR496" i="5"/>
  <c r="AP496" i="5"/>
  <c r="AO496" i="5"/>
  <c r="AN496" i="5"/>
  <c r="AM496" i="5"/>
  <c r="AL496" i="5"/>
  <c r="AK496" i="5"/>
  <c r="AJ496" i="5"/>
  <c r="AI496" i="5"/>
  <c r="AH496" i="5"/>
  <c r="AF496" i="5"/>
  <c r="AE496" i="5"/>
  <c r="AD496" i="5"/>
  <c r="AG496" i="5" s="1"/>
  <c r="AC496" i="5"/>
  <c r="Z496" i="5"/>
  <c r="BA496" i="5" s="1"/>
  <c r="Y496" i="5"/>
  <c r="AZ496" i="5" s="1"/>
  <c r="X496" i="5"/>
  <c r="AY496" i="5" s="1"/>
  <c r="W496" i="5"/>
  <c r="AA496" i="5" s="1"/>
  <c r="V496" i="5"/>
  <c r="T496" i="5"/>
  <c r="S496" i="5"/>
  <c r="R496" i="5"/>
  <c r="U496" i="5" s="1"/>
  <c r="Q496" i="5"/>
  <c r="P496" i="5"/>
  <c r="O496" i="5"/>
  <c r="N496" i="5"/>
  <c r="M496" i="5"/>
  <c r="L496" i="5"/>
  <c r="J496" i="5"/>
  <c r="I496" i="5"/>
  <c r="H496" i="5"/>
  <c r="K496" i="5" s="1"/>
  <c r="G496" i="5"/>
  <c r="AW495" i="5"/>
  <c r="AV495" i="5"/>
  <c r="AU495" i="5"/>
  <c r="AT495" i="5"/>
  <c r="AS495" i="5"/>
  <c r="AR495" i="5"/>
  <c r="AP495" i="5"/>
  <c r="AO495" i="5"/>
  <c r="AN495" i="5"/>
  <c r="AQ495" i="5" s="1"/>
  <c r="AM495" i="5"/>
  <c r="AL495" i="5"/>
  <c r="AK495" i="5"/>
  <c r="AJ495" i="5"/>
  <c r="AI495" i="5"/>
  <c r="AH495" i="5"/>
  <c r="AF495" i="5"/>
  <c r="AE495" i="5"/>
  <c r="AD495" i="5"/>
  <c r="AG495" i="5" s="1"/>
  <c r="AC495" i="5"/>
  <c r="Z495" i="5"/>
  <c r="BA495" i="5" s="1"/>
  <c r="Y495" i="5"/>
  <c r="AZ495" i="5" s="1"/>
  <c r="X495" i="5"/>
  <c r="AY495" i="5" s="1"/>
  <c r="W495" i="5"/>
  <c r="AA495" i="5" s="1"/>
  <c r="V495" i="5"/>
  <c r="T495" i="5"/>
  <c r="S495" i="5"/>
  <c r="R495" i="5"/>
  <c r="Q495" i="5"/>
  <c r="P495" i="5"/>
  <c r="O495" i="5"/>
  <c r="N495" i="5"/>
  <c r="M495" i="5"/>
  <c r="L495" i="5"/>
  <c r="J495" i="5"/>
  <c r="I495" i="5"/>
  <c r="K495" i="5" s="1"/>
  <c r="H495" i="5"/>
  <c r="G495" i="5"/>
  <c r="AV494" i="5"/>
  <c r="AU494" i="5"/>
  <c r="AT494" i="5"/>
  <c r="AS494" i="5"/>
  <c r="AR494" i="5"/>
  <c r="AP494" i="5"/>
  <c r="AO494" i="5"/>
  <c r="AN494" i="5"/>
  <c r="AQ494" i="5" s="1"/>
  <c r="AM494" i="5"/>
  <c r="AL494" i="5"/>
  <c r="AK494" i="5"/>
  <c r="AJ494" i="5"/>
  <c r="AI494" i="5"/>
  <c r="AH494" i="5"/>
  <c r="AG494" i="5"/>
  <c r="AF494" i="5"/>
  <c r="AE494" i="5"/>
  <c r="AD494" i="5"/>
  <c r="AC494" i="5"/>
  <c r="Z494" i="5"/>
  <c r="Y494" i="5"/>
  <c r="X494" i="5"/>
  <c r="W494" i="5"/>
  <c r="AA494" i="5" s="1"/>
  <c r="V494" i="5"/>
  <c r="T494" i="5"/>
  <c r="S494" i="5"/>
  <c r="R494" i="5"/>
  <c r="Q494" i="5"/>
  <c r="P494" i="5"/>
  <c r="O494" i="5"/>
  <c r="N494" i="5"/>
  <c r="M494" i="5"/>
  <c r="L494" i="5"/>
  <c r="J494" i="5"/>
  <c r="I494" i="5"/>
  <c r="H494" i="5"/>
  <c r="G494" i="5"/>
  <c r="AV493" i="5"/>
  <c r="AU493" i="5"/>
  <c r="AZ493" i="5" s="1"/>
  <c r="AT493" i="5"/>
  <c r="AS493" i="5"/>
  <c r="AR493" i="5"/>
  <c r="AQ493" i="5"/>
  <c r="AP493" i="5"/>
  <c r="AO493" i="5"/>
  <c r="AN493" i="5"/>
  <c r="AM493" i="5"/>
  <c r="AL493" i="5"/>
  <c r="AK493" i="5"/>
  <c r="AJ493" i="5"/>
  <c r="AI493" i="5"/>
  <c r="AH493" i="5"/>
  <c r="AF493" i="5"/>
  <c r="AE493" i="5"/>
  <c r="AG493" i="5" s="1"/>
  <c r="AD493" i="5"/>
  <c r="AC493" i="5"/>
  <c r="Z493" i="5"/>
  <c r="Y493" i="5"/>
  <c r="X493" i="5"/>
  <c r="W493" i="5"/>
  <c r="AA493" i="5" s="1"/>
  <c r="V493" i="5"/>
  <c r="T493" i="5"/>
  <c r="S493" i="5"/>
  <c r="R493" i="5"/>
  <c r="U493" i="5" s="1"/>
  <c r="Q493" i="5"/>
  <c r="P493" i="5"/>
  <c r="O493" i="5"/>
  <c r="N493" i="5"/>
  <c r="M493" i="5"/>
  <c r="L493" i="5"/>
  <c r="J493" i="5"/>
  <c r="I493" i="5"/>
  <c r="H493" i="5"/>
  <c r="G493" i="5"/>
  <c r="AZ492" i="5"/>
  <c r="AV492" i="5"/>
  <c r="AU492" i="5"/>
  <c r="AT492" i="5"/>
  <c r="AS492" i="5"/>
  <c r="AW492" i="5" s="1"/>
  <c r="AR492" i="5"/>
  <c r="AP492" i="5"/>
  <c r="AO492" i="5"/>
  <c r="AQ492" i="5" s="1"/>
  <c r="AN492" i="5"/>
  <c r="AM492" i="5"/>
  <c r="AL492" i="5"/>
  <c r="AK492" i="5"/>
  <c r="AJ492" i="5"/>
  <c r="AI492" i="5"/>
  <c r="AH492" i="5"/>
  <c r="AF492" i="5"/>
  <c r="AE492" i="5"/>
  <c r="AD492" i="5"/>
  <c r="AC492" i="5"/>
  <c r="Z492" i="5"/>
  <c r="BA492" i="5" s="1"/>
  <c r="Y492" i="5"/>
  <c r="X492" i="5"/>
  <c r="W492" i="5"/>
  <c r="AA492" i="5" s="1"/>
  <c r="V492" i="5"/>
  <c r="T492" i="5"/>
  <c r="S492" i="5"/>
  <c r="R492" i="5"/>
  <c r="Q492" i="5"/>
  <c r="P492" i="5"/>
  <c r="O492" i="5"/>
  <c r="N492" i="5"/>
  <c r="M492" i="5"/>
  <c r="L492" i="5"/>
  <c r="J492" i="5"/>
  <c r="I492" i="5"/>
  <c r="H492" i="5"/>
  <c r="G492" i="5"/>
  <c r="AX491" i="5"/>
  <c r="AW491" i="5"/>
  <c r="AV491" i="5"/>
  <c r="AU491" i="5"/>
  <c r="AT491" i="5"/>
  <c r="AS491" i="5"/>
  <c r="AR491" i="5"/>
  <c r="AP491" i="5"/>
  <c r="AO491" i="5"/>
  <c r="AN491" i="5"/>
  <c r="AQ491" i="5" s="1"/>
  <c r="AM491" i="5"/>
  <c r="AL491" i="5"/>
  <c r="AK491" i="5"/>
  <c r="AJ491" i="5"/>
  <c r="AI491" i="5"/>
  <c r="AH491" i="5"/>
  <c r="AF491" i="5"/>
  <c r="AE491" i="5"/>
  <c r="AD491" i="5"/>
  <c r="AC491" i="5"/>
  <c r="Z491" i="5"/>
  <c r="BA491" i="5" s="1"/>
  <c r="Y491" i="5"/>
  <c r="AZ491" i="5" s="1"/>
  <c r="X491" i="5"/>
  <c r="AY491" i="5" s="1"/>
  <c r="W491" i="5"/>
  <c r="AA491" i="5" s="1"/>
  <c r="V491" i="5"/>
  <c r="T491" i="5"/>
  <c r="S491" i="5"/>
  <c r="R491" i="5"/>
  <c r="U491" i="5" s="1"/>
  <c r="Q491" i="5"/>
  <c r="P491" i="5"/>
  <c r="O491" i="5"/>
  <c r="N491" i="5"/>
  <c r="M491" i="5"/>
  <c r="L491" i="5"/>
  <c r="J491" i="5"/>
  <c r="K491" i="5" s="1"/>
  <c r="I491" i="5"/>
  <c r="H491" i="5"/>
  <c r="G491" i="5"/>
  <c r="AW490" i="5"/>
  <c r="AV490" i="5"/>
  <c r="AU490" i="5"/>
  <c r="AT490" i="5"/>
  <c r="AS490" i="5"/>
  <c r="AR490" i="5"/>
  <c r="AP490" i="5"/>
  <c r="AO490" i="5"/>
  <c r="AN490" i="5"/>
  <c r="AQ490" i="5" s="1"/>
  <c r="AM490" i="5"/>
  <c r="AL490" i="5"/>
  <c r="AK490" i="5"/>
  <c r="AJ490" i="5"/>
  <c r="AI490" i="5"/>
  <c r="AH490" i="5"/>
  <c r="AG490" i="5"/>
  <c r="AF490" i="5"/>
  <c r="AE490" i="5"/>
  <c r="AD490" i="5"/>
  <c r="AC490" i="5"/>
  <c r="Z490" i="5"/>
  <c r="Y490" i="5"/>
  <c r="AZ490" i="5" s="1"/>
  <c r="X490" i="5"/>
  <c r="AY490" i="5" s="1"/>
  <c r="W490" i="5"/>
  <c r="AA490" i="5" s="1"/>
  <c r="V490" i="5"/>
  <c r="T490" i="5"/>
  <c r="S490" i="5"/>
  <c r="R490" i="5"/>
  <c r="Q490" i="5"/>
  <c r="P490" i="5"/>
  <c r="O490" i="5"/>
  <c r="N490" i="5"/>
  <c r="M490" i="5"/>
  <c r="L490" i="5"/>
  <c r="J490" i="5"/>
  <c r="I490" i="5"/>
  <c r="H490" i="5"/>
  <c r="G490" i="5"/>
  <c r="AW489" i="5"/>
  <c r="AV489" i="5"/>
  <c r="AU489" i="5"/>
  <c r="AZ489" i="5" s="1"/>
  <c r="AT489" i="5"/>
  <c r="AY489" i="5" s="1"/>
  <c r="AS489" i="5"/>
  <c r="AR489" i="5"/>
  <c r="AQ489" i="5"/>
  <c r="AP489" i="5"/>
  <c r="AO489" i="5"/>
  <c r="AN489" i="5"/>
  <c r="AM489" i="5"/>
  <c r="AL489" i="5"/>
  <c r="AK489" i="5"/>
  <c r="AJ489" i="5"/>
  <c r="AI489" i="5"/>
  <c r="AH489" i="5"/>
  <c r="AF489" i="5"/>
  <c r="AE489" i="5"/>
  <c r="AG489" i="5" s="1"/>
  <c r="AD489" i="5"/>
  <c r="AC489" i="5"/>
  <c r="Z489" i="5"/>
  <c r="Y489" i="5"/>
  <c r="X489" i="5"/>
  <c r="W489" i="5"/>
  <c r="AA489" i="5" s="1"/>
  <c r="V489" i="5"/>
  <c r="T489" i="5"/>
  <c r="S489" i="5"/>
  <c r="R489" i="5"/>
  <c r="U489" i="5" s="1"/>
  <c r="Q489" i="5"/>
  <c r="P489" i="5"/>
  <c r="O489" i="5"/>
  <c r="N489" i="5"/>
  <c r="M489" i="5"/>
  <c r="L489" i="5"/>
  <c r="J489" i="5"/>
  <c r="I489" i="5"/>
  <c r="K489" i="5" s="1"/>
  <c r="H489" i="5"/>
  <c r="G489" i="5"/>
  <c r="AZ488" i="5"/>
  <c r="AV488" i="5"/>
  <c r="AU488" i="5"/>
  <c r="AT488" i="5"/>
  <c r="AY488" i="5" s="1"/>
  <c r="AS488" i="5"/>
  <c r="AR488" i="5"/>
  <c r="AP488" i="5"/>
  <c r="AO488" i="5"/>
  <c r="AN488" i="5"/>
  <c r="AQ488" i="5" s="1"/>
  <c r="AM488" i="5"/>
  <c r="AL488" i="5"/>
  <c r="AK488" i="5"/>
  <c r="AJ488" i="5"/>
  <c r="AI488" i="5"/>
  <c r="AH488" i="5"/>
  <c r="AF488" i="5"/>
  <c r="AE488" i="5"/>
  <c r="AD488" i="5"/>
  <c r="AG488" i="5" s="1"/>
  <c r="AC488" i="5"/>
  <c r="Z488" i="5"/>
  <c r="BA488" i="5" s="1"/>
  <c r="Y488" i="5"/>
  <c r="X488" i="5"/>
  <c r="W488" i="5"/>
  <c r="AA488" i="5" s="1"/>
  <c r="V488" i="5"/>
  <c r="T488" i="5"/>
  <c r="S488" i="5"/>
  <c r="U488" i="5" s="1"/>
  <c r="R488" i="5"/>
  <c r="Q488" i="5"/>
  <c r="P488" i="5"/>
  <c r="O488" i="5"/>
  <c r="N488" i="5"/>
  <c r="M488" i="5"/>
  <c r="L488" i="5"/>
  <c r="J488" i="5"/>
  <c r="I488" i="5"/>
  <c r="H488" i="5"/>
  <c r="G488" i="5"/>
  <c r="AX487" i="5"/>
  <c r="AW487" i="5"/>
  <c r="AV487" i="5"/>
  <c r="AU487" i="5"/>
  <c r="AT487" i="5"/>
  <c r="AS487" i="5"/>
  <c r="AR487" i="5"/>
  <c r="AQ487" i="5"/>
  <c r="AP487" i="5"/>
  <c r="AO487" i="5"/>
  <c r="AN487" i="5"/>
  <c r="AM487" i="5"/>
  <c r="AL487" i="5"/>
  <c r="AK487" i="5"/>
  <c r="AJ487" i="5"/>
  <c r="AI487" i="5"/>
  <c r="AH487" i="5"/>
  <c r="AF487" i="5"/>
  <c r="AE487" i="5"/>
  <c r="AD487" i="5"/>
  <c r="AG487" i="5" s="1"/>
  <c r="AC487" i="5"/>
  <c r="AA487" i="5"/>
  <c r="Z487" i="5"/>
  <c r="BA487" i="5" s="1"/>
  <c r="Y487" i="5"/>
  <c r="AZ487" i="5" s="1"/>
  <c r="X487" i="5"/>
  <c r="AY487" i="5" s="1"/>
  <c r="W487" i="5"/>
  <c r="V487" i="5"/>
  <c r="T487" i="5"/>
  <c r="S487" i="5"/>
  <c r="R487" i="5"/>
  <c r="Q487" i="5"/>
  <c r="P487" i="5"/>
  <c r="O487" i="5"/>
  <c r="N487" i="5"/>
  <c r="M487" i="5"/>
  <c r="L487" i="5"/>
  <c r="K487" i="5"/>
  <c r="J487" i="5"/>
  <c r="I487" i="5"/>
  <c r="H487" i="5"/>
  <c r="G487" i="5"/>
  <c r="AW486" i="5"/>
  <c r="AV486" i="5"/>
  <c r="BA486" i="5" s="1"/>
  <c r="AU486" i="5"/>
  <c r="AT486" i="5"/>
  <c r="AY486" i="5" s="1"/>
  <c r="AS486" i="5"/>
  <c r="AR486" i="5"/>
  <c r="AP486" i="5"/>
  <c r="AO486" i="5"/>
  <c r="AN486" i="5"/>
  <c r="AQ486" i="5" s="1"/>
  <c r="AM486" i="5"/>
  <c r="AL486" i="5"/>
  <c r="AK486" i="5"/>
  <c r="AJ486" i="5"/>
  <c r="AI486" i="5"/>
  <c r="AH486" i="5"/>
  <c r="AG486" i="5"/>
  <c r="AF486" i="5"/>
  <c r="AE486" i="5"/>
  <c r="AD486" i="5"/>
  <c r="AC486" i="5"/>
  <c r="Z486" i="5"/>
  <c r="Y486" i="5"/>
  <c r="X486" i="5"/>
  <c r="W486" i="5"/>
  <c r="V486" i="5"/>
  <c r="T486" i="5"/>
  <c r="U486" i="5" s="1"/>
  <c r="S486" i="5"/>
  <c r="R486" i="5"/>
  <c r="Q486" i="5"/>
  <c r="P486" i="5"/>
  <c r="O486" i="5"/>
  <c r="N486" i="5"/>
  <c r="M486" i="5"/>
  <c r="L486" i="5"/>
  <c r="J486" i="5"/>
  <c r="I486" i="5"/>
  <c r="H486" i="5"/>
  <c r="K486" i="5" s="1"/>
  <c r="G486" i="5"/>
  <c r="AV485" i="5"/>
  <c r="BA485" i="5" s="1"/>
  <c r="AU485" i="5"/>
  <c r="AZ485" i="5" s="1"/>
  <c r="AT485" i="5"/>
  <c r="AS485" i="5"/>
  <c r="AR485" i="5"/>
  <c r="AQ485" i="5"/>
  <c r="AP485" i="5"/>
  <c r="AO485" i="5"/>
  <c r="AN485" i="5"/>
  <c r="AM485" i="5"/>
  <c r="AL485" i="5"/>
  <c r="AK485" i="5"/>
  <c r="AJ485" i="5"/>
  <c r="AI485" i="5"/>
  <c r="AH485" i="5"/>
  <c r="AF485" i="5"/>
  <c r="AE485" i="5"/>
  <c r="AG485" i="5" s="1"/>
  <c r="AD485" i="5"/>
  <c r="AC485" i="5"/>
  <c r="Z485" i="5"/>
  <c r="Y485" i="5"/>
  <c r="X485" i="5"/>
  <c r="W485" i="5"/>
  <c r="AA485" i="5" s="1"/>
  <c r="V485" i="5"/>
  <c r="T485" i="5"/>
  <c r="S485" i="5"/>
  <c r="R485" i="5"/>
  <c r="U485" i="5" s="1"/>
  <c r="Q485" i="5"/>
  <c r="P485" i="5"/>
  <c r="O485" i="5"/>
  <c r="N485" i="5"/>
  <c r="M485" i="5"/>
  <c r="L485" i="5"/>
  <c r="J485" i="5"/>
  <c r="I485" i="5"/>
  <c r="H485" i="5"/>
  <c r="G485" i="5"/>
  <c r="AV484" i="5"/>
  <c r="AU484" i="5"/>
  <c r="AT484" i="5"/>
  <c r="AS484" i="5"/>
  <c r="AR484" i="5"/>
  <c r="AP484" i="5"/>
  <c r="AO484" i="5"/>
  <c r="AN484" i="5"/>
  <c r="AQ484" i="5" s="1"/>
  <c r="AM484" i="5"/>
  <c r="AL484" i="5"/>
  <c r="AK484" i="5"/>
  <c r="AJ484" i="5"/>
  <c r="AI484" i="5"/>
  <c r="AH484" i="5"/>
  <c r="AF484" i="5"/>
  <c r="AE484" i="5"/>
  <c r="AD484" i="5"/>
  <c r="AC484" i="5"/>
  <c r="AA484" i="5"/>
  <c r="Z484" i="5"/>
  <c r="BA484" i="5" s="1"/>
  <c r="Y484" i="5"/>
  <c r="AZ484" i="5" s="1"/>
  <c r="X484" i="5"/>
  <c r="AY484" i="5" s="1"/>
  <c r="W484" i="5"/>
  <c r="V484" i="5"/>
  <c r="T484" i="5"/>
  <c r="S484" i="5"/>
  <c r="R484" i="5"/>
  <c r="Q484" i="5"/>
  <c r="P484" i="5"/>
  <c r="O484" i="5"/>
  <c r="N484" i="5"/>
  <c r="M484" i="5"/>
  <c r="L484" i="5"/>
  <c r="J484" i="5"/>
  <c r="I484" i="5"/>
  <c r="H484" i="5"/>
  <c r="G484" i="5"/>
  <c r="AW483" i="5"/>
  <c r="AV483" i="5"/>
  <c r="AU483" i="5"/>
  <c r="AT483" i="5"/>
  <c r="AS483" i="5"/>
  <c r="AR483" i="5"/>
  <c r="AP483" i="5"/>
  <c r="AO483" i="5"/>
  <c r="AN483" i="5"/>
  <c r="AM483" i="5"/>
  <c r="AL483" i="5"/>
  <c r="AK483" i="5"/>
  <c r="AJ483" i="5"/>
  <c r="AI483" i="5"/>
  <c r="AH483" i="5"/>
  <c r="AF483" i="5"/>
  <c r="AE483" i="5"/>
  <c r="AD483" i="5"/>
  <c r="AG483" i="5" s="1"/>
  <c r="AC483" i="5"/>
  <c r="AA483" i="5"/>
  <c r="Z483" i="5"/>
  <c r="BA483" i="5" s="1"/>
  <c r="Y483" i="5"/>
  <c r="AZ483" i="5" s="1"/>
  <c r="X483" i="5"/>
  <c r="AY483" i="5" s="1"/>
  <c r="W483" i="5"/>
  <c r="AX483" i="5" s="1"/>
  <c r="V483" i="5"/>
  <c r="T483" i="5"/>
  <c r="S483" i="5"/>
  <c r="R483" i="5"/>
  <c r="Q483" i="5"/>
  <c r="P483" i="5"/>
  <c r="O483" i="5"/>
  <c r="N483" i="5"/>
  <c r="M483" i="5"/>
  <c r="L483" i="5"/>
  <c r="J483" i="5"/>
  <c r="I483" i="5"/>
  <c r="H483" i="5"/>
  <c r="K483" i="5" s="1"/>
  <c r="G483" i="5"/>
  <c r="AY482" i="5"/>
  <c r="AV482" i="5"/>
  <c r="BA482" i="5" s="1"/>
  <c r="AU482" i="5"/>
  <c r="AZ482" i="5" s="1"/>
  <c r="AT482" i="5"/>
  <c r="AS482" i="5"/>
  <c r="AR482" i="5"/>
  <c r="AP482" i="5"/>
  <c r="AO482" i="5"/>
  <c r="AN482" i="5"/>
  <c r="AQ482" i="5" s="1"/>
  <c r="AM482" i="5"/>
  <c r="AL482" i="5"/>
  <c r="AK482" i="5"/>
  <c r="AJ482" i="5"/>
  <c r="AI482" i="5"/>
  <c r="AH482" i="5"/>
  <c r="AG482" i="5"/>
  <c r="AF482" i="5"/>
  <c r="AE482" i="5"/>
  <c r="AD482" i="5"/>
  <c r="AC482" i="5"/>
  <c r="Z482" i="5"/>
  <c r="Y482" i="5"/>
  <c r="X482" i="5"/>
  <c r="W482" i="5"/>
  <c r="AA482" i="5" s="1"/>
  <c r="V482" i="5"/>
  <c r="T482" i="5"/>
  <c r="U482" i="5" s="1"/>
  <c r="S482" i="5"/>
  <c r="R482" i="5"/>
  <c r="Q482" i="5"/>
  <c r="P482" i="5"/>
  <c r="O482" i="5"/>
  <c r="N482" i="5"/>
  <c r="M482" i="5"/>
  <c r="L482" i="5"/>
  <c r="J482" i="5"/>
  <c r="I482" i="5"/>
  <c r="H482" i="5"/>
  <c r="K482" i="5" s="1"/>
  <c r="G482" i="5"/>
  <c r="AV481" i="5"/>
  <c r="BA481" i="5" s="1"/>
  <c r="AU481" i="5"/>
  <c r="AT481" i="5"/>
  <c r="AS481" i="5"/>
  <c r="AR481" i="5"/>
  <c r="AQ481" i="5"/>
  <c r="AP481" i="5"/>
  <c r="AO481" i="5"/>
  <c r="AN481" i="5"/>
  <c r="AM481" i="5"/>
  <c r="AL481" i="5"/>
  <c r="AK481" i="5"/>
  <c r="AJ481" i="5"/>
  <c r="AI481" i="5"/>
  <c r="AH481" i="5"/>
  <c r="AG481" i="5"/>
  <c r="AF481" i="5"/>
  <c r="AE481" i="5"/>
  <c r="AD481" i="5"/>
  <c r="AC481" i="5"/>
  <c r="Z481" i="5"/>
  <c r="Y481" i="5"/>
  <c r="X481" i="5"/>
  <c r="W481" i="5"/>
  <c r="AA481" i="5" s="1"/>
  <c r="V481" i="5"/>
  <c r="T481" i="5"/>
  <c r="S481" i="5"/>
  <c r="R481" i="5"/>
  <c r="Q481" i="5"/>
  <c r="P481" i="5"/>
  <c r="O481" i="5"/>
  <c r="N481" i="5"/>
  <c r="M481" i="5"/>
  <c r="L481" i="5"/>
  <c r="J481" i="5"/>
  <c r="I481" i="5"/>
  <c r="H481" i="5"/>
  <c r="G481" i="5"/>
  <c r="AV480" i="5"/>
  <c r="AU480" i="5"/>
  <c r="AT480" i="5"/>
  <c r="AS480" i="5"/>
  <c r="AR480" i="5"/>
  <c r="AP480" i="5"/>
  <c r="AO480" i="5"/>
  <c r="AN480" i="5"/>
  <c r="AQ480" i="5" s="1"/>
  <c r="AM480" i="5"/>
  <c r="AL480" i="5"/>
  <c r="AK480" i="5"/>
  <c r="AJ480" i="5"/>
  <c r="AI480" i="5"/>
  <c r="AH480" i="5"/>
  <c r="AF480" i="5"/>
  <c r="AE480" i="5"/>
  <c r="AD480" i="5"/>
  <c r="AG480" i="5" s="1"/>
  <c r="AC480" i="5"/>
  <c r="AA480" i="5"/>
  <c r="Z480" i="5"/>
  <c r="BA480" i="5" s="1"/>
  <c r="Y480" i="5"/>
  <c r="AZ480" i="5" s="1"/>
  <c r="X480" i="5"/>
  <c r="AY480" i="5" s="1"/>
  <c r="W480" i="5"/>
  <c r="V480" i="5"/>
  <c r="T480" i="5"/>
  <c r="S480" i="5"/>
  <c r="R480" i="5"/>
  <c r="Q480" i="5"/>
  <c r="P480" i="5"/>
  <c r="O480" i="5"/>
  <c r="N480" i="5"/>
  <c r="M480" i="5"/>
  <c r="L480" i="5"/>
  <c r="J480" i="5"/>
  <c r="I480" i="5"/>
  <c r="H480" i="5"/>
  <c r="G480" i="5"/>
  <c r="AW479" i="5"/>
  <c r="AV479" i="5"/>
  <c r="AU479" i="5"/>
  <c r="AT479" i="5"/>
  <c r="AS479" i="5"/>
  <c r="AR479" i="5"/>
  <c r="AP479" i="5"/>
  <c r="AO479" i="5"/>
  <c r="AN479" i="5"/>
  <c r="AQ479" i="5" s="1"/>
  <c r="AM479" i="5"/>
  <c r="AL479" i="5"/>
  <c r="AK479" i="5"/>
  <c r="AJ479" i="5"/>
  <c r="AI479" i="5"/>
  <c r="AH479" i="5"/>
  <c r="AF479" i="5"/>
  <c r="AE479" i="5"/>
  <c r="AD479" i="5"/>
  <c r="AC479" i="5"/>
  <c r="AA479" i="5"/>
  <c r="Z479" i="5"/>
  <c r="BA479" i="5" s="1"/>
  <c r="Y479" i="5"/>
  <c r="AZ479" i="5" s="1"/>
  <c r="X479" i="5"/>
  <c r="AY479" i="5" s="1"/>
  <c r="W479" i="5"/>
  <c r="AX479" i="5" s="1"/>
  <c r="V479" i="5"/>
  <c r="T479" i="5"/>
  <c r="S479" i="5"/>
  <c r="R479" i="5"/>
  <c r="Q479" i="5"/>
  <c r="P479" i="5"/>
  <c r="O479" i="5"/>
  <c r="N479" i="5"/>
  <c r="M479" i="5"/>
  <c r="L479" i="5"/>
  <c r="J479" i="5"/>
  <c r="I479" i="5"/>
  <c r="H479" i="5"/>
  <c r="K479" i="5" s="1"/>
  <c r="G479" i="5"/>
  <c r="AW478" i="5"/>
  <c r="AV478" i="5"/>
  <c r="BA478" i="5" s="1"/>
  <c r="AU478" i="5"/>
  <c r="AZ478" i="5" s="1"/>
  <c r="AT478" i="5"/>
  <c r="AY478" i="5" s="1"/>
  <c r="AS478" i="5"/>
  <c r="AR478" i="5"/>
  <c r="AP478" i="5"/>
  <c r="AO478" i="5"/>
  <c r="AN478" i="5"/>
  <c r="AQ478" i="5" s="1"/>
  <c r="AM478" i="5"/>
  <c r="AL478" i="5"/>
  <c r="AK478" i="5"/>
  <c r="AJ478" i="5"/>
  <c r="AI478" i="5"/>
  <c r="AH478" i="5"/>
  <c r="AG478" i="5"/>
  <c r="AF478" i="5"/>
  <c r="AE478" i="5"/>
  <c r="AD478" i="5"/>
  <c r="AC478" i="5"/>
  <c r="Z478" i="5"/>
  <c r="Y478" i="5"/>
  <c r="X478" i="5"/>
  <c r="W478" i="5"/>
  <c r="AA478" i="5" s="1"/>
  <c r="V478" i="5"/>
  <c r="T478" i="5"/>
  <c r="S478" i="5"/>
  <c r="R478" i="5"/>
  <c r="Q478" i="5"/>
  <c r="P478" i="5"/>
  <c r="O478" i="5"/>
  <c r="N478" i="5"/>
  <c r="M478" i="5"/>
  <c r="L478" i="5"/>
  <c r="J478" i="5"/>
  <c r="I478" i="5"/>
  <c r="H478" i="5"/>
  <c r="G478" i="5"/>
  <c r="AW477" i="5"/>
  <c r="AV477" i="5"/>
  <c r="AU477" i="5"/>
  <c r="AT477" i="5"/>
  <c r="AS477" i="5"/>
  <c r="AR477" i="5"/>
  <c r="AQ477" i="5"/>
  <c r="AP477" i="5"/>
  <c r="AO477" i="5"/>
  <c r="AN477" i="5"/>
  <c r="AM477" i="5"/>
  <c r="AL477" i="5"/>
  <c r="AK477" i="5"/>
  <c r="AJ477" i="5"/>
  <c r="AI477" i="5"/>
  <c r="AH477" i="5"/>
  <c r="AF477" i="5"/>
  <c r="AE477" i="5"/>
  <c r="AG477" i="5" s="1"/>
  <c r="AD477" i="5"/>
  <c r="AC477" i="5"/>
  <c r="Z477" i="5"/>
  <c r="Y477" i="5"/>
  <c r="X477" i="5"/>
  <c r="W477" i="5"/>
  <c r="AA477" i="5" s="1"/>
  <c r="V477" i="5"/>
  <c r="T477" i="5"/>
  <c r="S477" i="5"/>
  <c r="R477" i="5"/>
  <c r="U477" i="5" s="1"/>
  <c r="Q477" i="5"/>
  <c r="P477" i="5"/>
  <c r="O477" i="5"/>
  <c r="N477" i="5"/>
  <c r="M477" i="5"/>
  <c r="L477" i="5"/>
  <c r="K477" i="5"/>
  <c r="J477" i="5"/>
  <c r="I477" i="5"/>
  <c r="H477" i="5"/>
  <c r="G477" i="5"/>
  <c r="AV476" i="5"/>
  <c r="AU476" i="5"/>
  <c r="AT476" i="5"/>
  <c r="AS476" i="5"/>
  <c r="AR476" i="5"/>
  <c r="AP476" i="5"/>
  <c r="AO476" i="5"/>
  <c r="AN476" i="5"/>
  <c r="AQ476" i="5" s="1"/>
  <c r="AM476" i="5"/>
  <c r="AL476" i="5"/>
  <c r="AK476" i="5"/>
  <c r="AJ476" i="5"/>
  <c r="AI476" i="5"/>
  <c r="AH476" i="5"/>
  <c r="AG476" i="5"/>
  <c r="AF476" i="5"/>
  <c r="AE476" i="5"/>
  <c r="AD476" i="5"/>
  <c r="AC476" i="5"/>
  <c r="AA476" i="5"/>
  <c r="Z476" i="5"/>
  <c r="BA476" i="5" s="1"/>
  <c r="Y476" i="5"/>
  <c r="AZ476" i="5" s="1"/>
  <c r="X476" i="5"/>
  <c r="W476" i="5"/>
  <c r="V476" i="5"/>
  <c r="T476" i="5"/>
  <c r="S476" i="5"/>
  <c r="R476" i="5"/>
  <c r="U476" i="5" s="1"/>
  <c r="Q476" i="5"/>
  <c r="P476" i="5"/>
  <c r="O476" i="5"/>
  <c r="N476" i="5"/>
  <c r="M476" i="5"/>
  <c r="L476" i="5"/>
  <c r="J476" i="5"/>
  <c r="I476" i="5"/>
  <c r="H476" i="5"/>
  <c r="G476" i="5"/>
  <c r="AW475" i="5"/>
  <c r="AV475" i="5"/>
  <c r="AU475" i="5"/>
  <c r="AT475" i="5"/>
  <c r="AS475" i="5"/>
  <c r="AR475" i="5"/>
  <c r="AQ475" i="5"/>
  <c r="AP475" i="5"/>
  <c r="AO475" i="5"/>
  <c r="AN475" i="5"/>
  <c r="AM475" i="5"/>
  <c r="AL475" i="5"/>
  <c r="AK475" i="5"/>
  <c r="AJ475" i="5"/>
  <c r="AI475" i="5"/>
  <c r="AH475" i="5"/>
  <c r="AF475" i="5"/>
  <c r="AE475" i="5"/>
  <c r="AD475" i="5"/>
  <c r="AG475" i="5" s="1"/>
  <c r="AC475" i="5"/>
  <c r="Z475" i="5"/>
  <c r="Y475" i="5"/>
  <c r="AZ475" i="5" s="1"/>
  <c r="X475" i="5"/>
  <c r="AY475" i="5" s="1"/>
  <c r="W475" i="5"/>
  <c r="V475" i="5"/>
  <c r="T475" i="5"/>
  <c r="S475" i="5"/>
  <c r="R475" i="5"/>
  <c r="Q475" i="5"/>
  <c r="P475" i="5"/>
  <c r="O475" i="5"/>
  <c r="N475" i="5"/>
  <c r="M475" i="5"/>
  <c r="L475" i="5"/>
  <c r="J475" i="5"/>
  <c r="I475" i="5"/>
  <c r="H475" i="5"/>
  <c r="K475" i="5" s="1"/>
  <c r="G475" i="5"/>
  <c r="AW474" i="5"/>
  <c r="AV474" i="5"/>
  <c r="BA474" i="5" s="1"/>
  <c r="AU474" i="5"/>
  <c r="AZ474" i="5" s="1"/>
  <c r="AT474" i="5"/>
  <c r="AY474" i="5" s="1"/>
  <c r="AS474" i="5"/>
  <c r="AR474" i="5"/>
  <c r="AP474" i="5"/>
  <c r="AO474" i="5"/>
  <c r="AN474" i="5"/>
  <c r="AQ474" i="5" s="1"/>
  <c r="AM474" i="5"/>
  <c r="AL474" i="5"/>
  <c r="AK474" i="5"/>
  <c r="AJ474" i="5"/>
  <c r="AI474" i="5"/>
  <c r="AH474" i="5"/>
  <c r="AF474" i="5"/>
  <c r="AG474" i="5" s="1"/>
  <c r="AE474" i="5"/>
  <c r="AD474" i="5"/>
  <c r="AC474" i="5"/>
  <c r="Z474" i="5"/>
  <c r="Y474" i="5"/>
  <c r="X474" i="5"/>
  <c r="W474" i="5"/>
  <c r="AA474" i="5" s="1"/>
  <c r="V474" i="5"/>
  <c r="T474" i="5"/>
  <c r="S474" i="5"/>
  <c r="R474" i="5"/>
  <c r="Q474" i="5"/>
  <c r="P474" i="5"/>
  <c r="O474" i="5"/>
  <c r="N474" i="5"/>
  <c r="M474" i="5"/>
  <c r="L474" i="5"/>
  <c r="J474" i="5"/>
  <c r="I474" i="5"/>
  <c r="H474" i="5"/>
  <c r="G474" i="5"/>
  <c r="AW473" i="5"/>
  <c r="AV473" i="5"/>
  <c r="BA473" i="5" s="1"/>
  <c r="AU473" i="5"/>
  <c r="AT473" i="5"/>
  <c r="AS473" i="5"/>
  <c r="AR473" i="5"/>
  <c r="AQ473" i="5"/>
  <c r="AP473" i="5"/>
  <c r="AO473" i="5"/>
  <c r="AN473" i="5"/>
  <c r="AM473" i="5"/>
  <c r="AL473" i="5"/>
  <c r="AK473" i="5"/>
  <c r="AJ473" i="5"/>
  <c r="AI473" i="5"/>
  <c r="AH473" i="5"/>
  <c r="AF473" i="5"/>
  <c r="AE473" i="5"/>
  <c r="AD473" i="5"/>
  <c r="AC473" i="5"/>
  <c r="Z473" i="5"/>
  <c r="Y473" i="5"/>
  <c r="X473" i="5"/>
  <c r="W473" i="5"/>
  <c r="AA473" i="5" s="1"/>
  <c r="V473" i="5"/>
  <c r="T473" i="5"/>
  <c r="S473" i="5"/>
  <c r="R473" i="5"/>
  <c r="Q473" i="5"/>
  <c r="P473" i="5"/>
  <c r="O473" i="5"/>
  <c r="N473" i="5"/>
  <c r="M473" i="5"/>
  <c r="L473" i="5"/>
  <c r="J473" i="5"/>
  <c r="I473" i="5"/>
  <c r="H473" i="5"/>
  <c r="K473" i="5" s="1"/>
  <c r="G473" i="5"/>
  <c r="AZ472" i="5"/>
  <c r="AV472" i="5"/>
  <c r="AU472" i="5"/>
  <c r="AT472" i="5"/>
  <c r="AS472" i="5"/>
  <c r="AW472" i="5" s="1"/>
  <c r="AR472" i="5"/>
  <c r="AP472" i="5"/>
  <c r="AO472" i="5"/>
  <c r="AN472" i="5"/>
  <c r="AM472" i="5"/>
  <c r="AL472" i="5"/>
  <c r="AK472" i="5"/>
  <c r="AJ472" i="5"/>
  <c r="AI472" i="5"/>
  <c r="AH472" i="5"/>
  <c r="AG472" i="5"/>
  <c r="AF472" i="5"/>
  <c r="AE472" i="5"/>
  <c r="AD472" i="5"/>
  <c r="AC472" i="5"/>
  <c r="Z472" i="5"/>
  <c r="BA472" i="5" s="1"/>
  <c r="Y472" i="5"/>
  <c r="X472" i="5"/>
  <c r="W472" i="5"/>
  <c r="AA472" i="5" s="1"/>
  <c r="V472" i="5"/>
  <c r="T472" i="5"/>
  <c r="S472" i="5"/>
  <c r="R472" i="5"/>
  <c r="U472" i="5" s="1"/>
  <c r="Q472" i="5"/>
  <c r="P472" i="5"/>
  <c r="O472" i="5"/>
  <c r="N472" i="5"/>
  <c r="M472" i="5"/>
  <c r="L472" i="5"/>
  <c r="J472" i="5"/>
  <c r="I472" i="5"/>
  <c r="H472" i="5"/>
  <c r="G472" i="5"/>
  <c r="AW471" i="5"/>
  <c r="AV471" i="5"/>
  <c r="BA471" i="5" s="1"/>
  <c r="AU471" i="5"/>
  <c r="AT471" i="5"/>
  <c r="AS471" i="5"/>
  <c r="AR471" i="5"/>
  <c r="AQ471" i="5"/>
  <c r="AP471" i="5"/>
  <c r="AO471" i="5"/>
  <c r="AN471" i="5"/>
  <c r="AM471" i="5"/>
  <c r="AL471" i="5"/>
  <c r="AK471" i="5"/>
  <c r="AJ471" i="5"/>
  <c r="AI471" i="5"/>
  <c r="AH471" i="5"/>
  <c r="AF471" i="5"/>
  <c r="AE471" i="5"/>
  <c r="AD471" i="5"/>
  <c r="AG471" i="5" s="1"/>
  <c r="AC471" i="5"/>
  <c r="Z471" i="5"/>
  <c r="Y471" i="5"/>
  <c r="AZ471" i="5" s="1"/>
  <c r="X471" i="5"/>
  <c r="AY471" i="5" s="1"/>
  <c r="W471" i="5"/>
  <c r="AA471" i="5" s="1"/>
  <c r="V471" i="5"/>
  <c r="T471" i="5"/>
  <c r="S471" i="5"/>
  <c r="R471" i="5"/>
  <c r="Q471" i="5"/>
  <c r="P471" i="5"/>
  <c r="O471" i="5"/>
  <c r="N471" i="5"/>
  <c r="M471" i="5"/>
  <c r="L471" i="5"/>
  <c r="J471" i="5"/>
  <c r="I471" i="5"/>
  <c r="H471" i="5"/>
  <c r="K471" i="5" s="1"/>
  <c r="G471" i="5"/>
  <c r="AX470" i="5"/>
  <c r="AW470" i="5"/>
  <c r="AV470" i="5"/>
  <c r="BA470" i="5" s="1"/>
  <c r="AU470" i="5"/>
  <c r="AT470" i="5"/>
  <c r="AS470" i="5"/>
  <c r="AR470" i="5"/>
  <c r="AP470" i="5"/>
  <c r="AO470" i="5"/>
  <c r="AN470" i="5"/>
  <c r="AQ470" i="5" s="1"/>
  <c r="AM470" i="5"/>
  <c r="AL470" i="5"/>
  <c r="AK470" i="5"/>
  <c r="AJ470" i="5"/>
  <c r="AI470" i="5"/>
  <c r="AH470" i="5"/>
  <c r="AF470" i="5"/>
  <c r="AG470" i="5" s="1"/>
  <c r="AE470" i="5"/>
  <c r="AD470" i="5"/>
  <c r="AC470" i="5"/>
  <c r="Z470" i="5"/>
  <c r="Y470" i="5"/>
  <c r="AZ470" i="5" s="1"/>
  <c r="X470" i="5"/>
  <c r="AY470" i="5" s="1"/>
  <c r="W470" i="5"/>
  <c r="AA470" i="5" s="1"/>
  <c r="V470" i="5"/>
  <c r="T470" i="5"/>
  <c r="S470" i="5"/>
  <c r="U470" i="5" s="1"/>
  <c r="R470" i="5"/>
  <c r="Q470" i="5"/>
  <c r="P470" i="5"/>
  <c r="O470" i="5"/>
  <c r="N470" i="5"/>
  <c r="M470" i="5"/>
  <c r="L470" i="5"/>
  <c r="J470" i="5"/>
  <c r="I470" i="5"/>
  <c r="K470" i="5" s="1"/>
  <c r="H470" i="5"/>
  <c r="G470" i="5"/>
  <c r="AW469" i="5"/>
  <c r="AV469" i="5"/>
  <c r="AU469" i="5"/>
  <c r="AT469" i="5"/>
  <c r="AS469" i="5"/>
  <c r="AR469" i="5"/>
  <c r="AP469" i="5"/>
  <c r="AQ469" i="5" s="1"/>
  <c r="AO469" i="5"/>
  <c r="AN469" i="5"/>
  <c r="AM469" i="5"/>
  <c r="AL469" i="5"/>
  <c r="AK469" i="5"/>
  <c r="AJ469" i="5"/>
  <c r="AI469" i="5"/>
  <c r="AH469" i="5"/>
  <c r="AF469" i="5"/>
  <c r="AE469" i="5"/>
  <c r="AD469" i="5"/>
  <c r="AC469" i="5"/>
  <c r="Z469" i="5"/>
  <c r="Y469" i="5"/>
  <c r="X469" i="5"/>
  <c r="W469" i="5"/>
  <c r="AA469" i="5" s="1"/>
  <c r="V469" i="5"/>
  <c r="T469" i="5"/>
  <c r="S469" i="5"/>
  <c r="R469" i="5"/>
  <c r="U469" i="5" s="1"/>
  <c r="Q469" i="5"/>
  <c r="P469" i="5"/>
  <c r="O469" i="5"/>
  <c r="N469" i="5"/>
  <c r="M469" i="5"/>
  <c r="L469" i="5"/>
  <c r="K469" i="5"/>
  <c r="J469" i="5"/>
  <c r="I469" i="5"/>
  <c r="H469" i="5"/>
  <c r="G469" i="5"/>
  <c r="AZ468" i="5"/>
  <c r="AV468" i="5"/>
  <c r="AU468" i="5"/>
  <c r="AT468" i="5"/>
  <c r="AS468" i="5"/>
  <c r="AW468" i="5" s="1"/>
  <c r="AR468" i="5"/>
  <c r="AQ468" i="5"/>
  <c r="AP468" i="5"/>
  <c r="AO468" i="5"/>
  <c r="AN468" i="5"/>
  <c r="AM468" i="5"/>
  <c r="AL468" i="5"/>
  <c r="AK468" i="5"/>
  <c r="AJ468" i="5"/>
  <c r="AI468" i="5"/>
  <c r="AH468" i="5"/>
  <c r="AF468" i="5"/>
  <c r="AE468" i="5"/>
  <c r="AD468" i="5"/>
  <c r="AG468" i="5" s="1"/>
  <c r="AC468" i="5"/>
  <c r="AA468" i="5"/>
  <c r="Z468" i="5"/>
  <c r="BA468" i="5" s="1"/>
  <c r="Y468" i="5"/>
  <c r="X468" i="5"/>
  <c r="W468" i="5"/>
  <c r="AX468" i="5" s="1"/>
  <c r="V468" i="5"/>
  <c r="T468" i="5"/>
  <c r="S468" i="5"/>
  <c r="R468" i="5"/>
  <c r="U468" i="5" s="1"/>
  <c r="Q468" i="5"/>
  <c r="P468" i="5"/>
  <c r="O468" i="5"/>
  <c r="N468" i="5"/>
  <c r="M468" i="5"/>
  <c r="L468" i="5"/>
  <c r="J468" i="5"/>
  <c r="I468" i="5"/>
  <c r="H468" i="5"/>
  <c r="G468" i="5"/>
  <c r="BA467" i="5"/>
  <c r="AZ467" i="5"/>
  <c r="AY467" i="5"/>
  <c r="AW467" i="5"/>
  <c r="AV467" i="5"/>
  <c r="AU467" i="5"/>
  <c r="AT467" i="5"/>
  <c r="AS467" i="5"/>
  <c r="AR467" i="5"/>
  <c r="AP467" i="5"/>
  <c r="AO467" i="5"/>
  <c r="AN467" i="5"/>
  <c r="AM467" i="5"/>
  <c r="AL467" i="5"/>
  <c r="AK467" i="5"/>
  <c r="AJ467" i="5"/>
  <c r="AI467" i="5"/>
  <c r="AH467" i="5"/>
  <c r="AF467" i="5"/>
  <c r="AE467" i="5"/>
  <c r="AD467" i="5"/>
  <c r="AG467" i="5" s="1"/>
  <c r="AC467" i="5"/>
  <c r="Z467" i="5"/>
  <c r="Y467" i="5"/>
  <c r="X467" i="5"/>
  <c r="W467" i="5"/>
  <c r="V467" i="5"/>
  <c r="T467" i="5"/>
  <c r="S467" i="5"/>
  <c r="R467" i="5"/>
  <c r="Q467" i="5"/>
  <c r="P467" i="5"/>
  <c r="O467" i="5"/>
  <c r="N467" i="5"/>
  <c r="M467" i="5"/>
  <c r="L467" i="5"/>
  <c r="J467" i="5"/>
  <c r="I467" i="5"/>
  <c r="K467" i="5" s="1"/>
  <c r="H467" i="5"/>
  <c r="G467" i="5"/>
  <c r="AW466" i="5"/>
  <c r="AV466" i="5"/>
  <c r="AU466" i="5"/>
  <c r="AT466" i="5"/>
  <c r="AS466" i="5"/>
  <c r="AR466" i="5"/>
  <c r="AP466" i="5"/>
  <c r="AO466" i="5"/>
  <c r="AN466" i="5"/>
  <c r="AQ466" i="5" s="1"/>
  <c r="AM466" i="5"/>
  <c r="AL466" i="5"/>
  <c r="AK466" i="5"/>
  <c r="AJ466" i="5"/>
  <c r="AI466" i="5"/>
  <c r="AH466" i="5"/>
  <c r="AG466" i="5"/>
  <c r="AF466" i="5"/>
  <c r="AE466" i="5"/>
  <c r="AD466" i="5"/>
  <c r="AC466" i="5"/>
  <c r="Z466" i="5"/>
  <c r="Y466" i="5"/>
  <c r="X466" i="5"/>
  <c r="W466" i="5"/>
  <c r="AA466" i="5" s="1"/>
  <c r="V466" i="5"/>
  <c r="T466" i="5"/>
  <c r="S466" i="5"/>
  <c r="U466" i="5" s="1"/>
  <c r="R466" i="5"/>
  <c r="Q466" i="5"/>
  <c r="P466" i="5"/>
  <c r="O466" i="5"/>
  <c r="N466" i="5"/>
  <c r="M466" i="5"/>
  <c r="L466" i="5"/>
  <c r="J466" i="5"/>
  <c r="I466" i="5"/>
  <c r="H466" i="5"/>
  <c r="G466" i="5"/>
  <c r="AW465" i="5"/>
  <c r="AV465" i="5"/>
  <c r="AU465" i="5"/>
  <c r="AT465" i="5"/>
  <c r="AS465" i="5"/>
  <c r="AR465" i="5"/>
  <c r="AQ465" i="5"/>
  <c r="AP465" i="5"/>
  <c r="AO465" i="5"/>
  <c r="AN465" i="5"/>
  <c r="AM465" i="5"/>
  <c r="AL465" i="5"/>
  <c r="AK465" i="5"/>
  <c r="AJ465" i="5"/>
  <c r="AI465" i="5"/>
  <c r="AH465" i="5"/>
  <c r="AF465" i="5"/>
  <c r="AE465" i="5"/>
  <c r="AD465" i="5"/>
  <c r="AG465" i="5" s="1"/>
  <c r="AC465" i="5"/>
  <c r="Z465" i="5"/>
  <c r="Y465" i="5"/>
  <c r="X465" i="5"/>
  <c r="W465" i="5"/>
  <c r="AA465" i="5" s="1"/>
  <c r="V465" i="5"/>
  <c r="T465" i="5"/>
  <c r="S465" i="5"/>
  <c r="R465" i="5"/>
  <c r="U465" i="5" s="1"/>
  <c r="Q465" i="5"/>
  <c r="P465" i="5"/>
  <c r="O465" i="5"/>
  <c r="N465" i="5"/>
  <c r="M465" i="5"/>
  <c r="L465" i="5"/>
  <c r="J465" i="5"/>
  <c r="I465" i="5"/>
  <c r="H465" i="5"/>
  <c r="G465" i="5"/>
  <c r="AW464" i="5"/>
  <c r="AV464" i="5"/>
  <c r="AU464" i="5"/>
  <c r="AT464" i="5"/>
  <c r="AS464" i="5"/>
  <c r="AR464" i="5"/>
  <c r="AQ464" i="5"/>
  <c r="AP464" i="5"/>
  <c r="AO464" i="5"/>
  <c r="AN464" i="5"/>
  <c r="AM464" i="5"/>
  <c r="AL464" i="5"/>
  <c r="AK464" i="5"/>
  <c r="AJ464" i="5"/>
  <c r="AI464" i="5"/>
  <c r="AH464" i="5"/>
  <c r="AF464" i="5"/>
  <c r="AE464" i="5"/>
  <c r="AD464" i="5"/>
  <c r="AG464" i="5" s="1"/>
  <c r="AC464" i="5"/>
  <c r="Z464" i="5"/>
  <c r="Y464" i="5"/>
  <c r="AZ464" i="5" s="1"/>
  <c r="X464" i="5"/>
  <c r="AY464" i="5" s="1"/>
  <c r="W464" i="5"/>
  <c r="V464" i="5"/>
  <c r="T464" i="5"/>
  <c r="S464" i="5"/>
  <c r="R464" i="5"/>
  <c r="Q464" i="5"/>
  <c r="P464" i="5"/>
  <c r="O464" i="5"/>
  <c r="N464" i="5"/>
  <c r="M464" i="5"/>
  <c r="L464" i="5"/>
  <c r="J464" i="5"/>
  <c r="I464" i="5"/>
  <c r="H464" i="5"/>
  <c r="K464" i="5" s="1"/>
  <c r="G464" i="5"/>
  <c r="AW463" i="5"/>
  <c r="AV463" i="5"/>
  <c r="BA463" i="5" s="1"/>
  <c r="AU463" i="5"/>
  <c r="AZ463" i="5" s="1"/>
  <c r="AT463" i="5"/>
  <c r="AS463" i="5"/>
  <c r="AR463" i="5"/>
  <c r="AP463" i="5"/>
  <c r="AO463" i="5"/>
  <c r="AN463" i="5"/>
  <c r="AM463" i="5"/>
  <c r="AL463" i="5"/>
  <c r="AK463" i="5"/>
  <c r="AJ463" i="5"/>
  <c r="AI463" i="5"/>
  <c r="AH463" i="5"/>
  <c r="AF463" i="5"/>
  <c r="AE463" i="5"/>
  <c r="AD463" i="5"/>
  <c r="AC463" i="5"/>
  <c r="Z463" i="5"/>
  <c r="Y463" i="5"/>
  <c r="X463" i="5"/>
  <c r="AY463" i="5" s="1"/>
  <c r="W463" i="5"/>
  <c r="V463" i="5"/>
  <c r="T463" i="5"/>
  <c r="S463" i="5"/>
  <c r="R463" i="5"/>
  <c r="Q463" i="5"/>
  <c r="P463" i="5"/>
  <c r="O463" i="5"/>
  <c r="N463" i="5"/>
  <c r="M463" i="5"/>
  <c r="L463" i="5"/>
  <c r="J463" i="5"/>
  <c r="I463" i="5"/>
  <c r="H463" i="5"/>
  <c r="G463" i="5"/>
  <c r="AV462" i="5"/>
  <c r="BA462" i="5" s="1"/>
  <c r="AU462" i="5"/>
  <c r="AT462" i="5"/>
  <c r="AS462" i="5"/>
  <c r="AW462" i="5" s="1"/>
  <c r="AR462" i="5"/>
  <c r="AP462" i="5"/>
  <c r="AO462" i="5"/>
  <c r="AN462" i="5"/>
  <c r="AM462" i="5"/>
  <c r="AL462" i="5"/>
  <c r="AK462" i="5"/>
  <c r="AJ462" i="5"/>
  <c r="AI462" i="5"/>
  <c r="AH462" i="5"/>
  <c r="AF462" i="5"/>
  <c r="AE462" i="5"/>
  <c r="AD462" i="5"/>
  <c r="AC462" i="5"/>
  <c r="Z462" i="5"/>
  <c r="Y462" i="5"/>
  <c r="X462" i="5"/>
  <c r="W462" i="5"/>
  <c r="AA462" i="5" s="1"/>
  <c r="V462" i="5"/>
  <c r="T462" i="5"/>
  <c r="S462" i="5"/>
  <c r="R462" i="5"/>
  <c r="Q462" i="5"/>
  <c r="P462" i="5"/>
  <c r="O462" i="5"/>
  <c r="N462" i="5"/>
  <c r="M462" i="5"/>
  <c r="L462" i="5"/>
  <c r="J462" i="5"/>
  <c r="I462" i="5"/>
  <c r="H462" i="5"/>
  <c r="K462" i="5" s="1"/>
  <c r="G462" i="5"/>
  <c r="AV461" i="5"/>
  <c r="BA461" i="5" s="1"/>
  <c r="AU461" i="5"/>
  <c r="AT461" i="5"/>
  <c r="AS461" i="5"/>
  <c r="AX461" i="5" s="1"/>
  <c r="AR461" i="5"/>
  <c r="AQ461" i="5"/>
  <c r="AP461" i="5"/>
  <c r="AO461" i="5"/>
  <c r="AN461" i="5"/>
  <c r="AM461" i="5"/>
  <c r="AL461" i="5"/>
  <c r="AK461" i="5"/>
  <c r="AJ461" i="5"/>
  <c r="AI461" i="5"/>
  <c r="AH461" i="5"/>
  <c r="AF461" i="5"/>
  <c r="AE461" i="5"/>
  <c r="AD461" i="5"/>
  <c r="AG461" i="5" s="1"/>
  <c r="AC461" i="5"/>
  <c r="Z461" i="5"/>
  <c r="Y461" i="5"/>
  <c r="X461" i="5"/>
  <c r="W461" i="5"/>
  <c r="AA461" i="5" s="1"/>
  <c r="V461" i="5"/>
  <c r="T461" i="5"/>
  <c r="S461" i="5"/>
  <c r="R461" i="5"/>
  <c r="Q461" i="5"/>
  <c r="P461" i="5"/>
  <c r="O461" i="5"/>
  <c r="N461" i="5"/>
  <c r="M461" i="5"/>
  <c r="L461" i="5"/>
  <c r="J461" i="5"/>
  <c r="I461" i="5"/>
  <c r="H461" i="5"/>
  <c r="K461" i="5" s="1"/>
  <c r="G461" i="5"/>
  <c r="AV460" i="5"/>
  <c r="AU460" i="5"/>
  <c r="AT460" i="5"/>
  <c r="AS460" i="5"/>
  <c r="AR460" i="5"/>
  <c r="AP460" i="5"/>
  <c r="AO460" i="5"/>
  <c r="AN460" i="5"/>
  <c r="AM460" i="5"/>
  <c r="AL460" i="5"/>
  <c r="AK460" i="5"/>
  <c r="AJ460" i="5"/>
  <c r="AI460" i="5"/>
  <c r="AH460" i="5"/>
  <c r="AF460" i="5"/>
  <c r="AE460" i="5"/>
  <c r="AD460" i="5"/>
  <c r="AC460" i="5"/>
  <c r="Z460" i="5"/>
  <c r="Y460" i="5"/>
  <c r="X460" i="5"/>
  <c r="W460" i="5"/>
  <c r="AA460" i="5" s="1"/>
  <c r="V460" i="5"/>
  <c r="T460" i="5"/>
  <c r="S460" i="5"/>
  <c r="R460" i="5"/>
  <c r="Q460" i="5"/>
  <c r="P460" i="5"/>
  <c r="O460" i="5"/>
  <c r="N460" i="5"/>
  <c r="M460" i="5"/>
  <c r="L460" i="5"/>
  <c r="J460" i="5"/>
  <c r="I460" i="5"/>
  <c r="H460" i="5"/>
  <c r="G460" i="5"/>
  <c r="AW459" i="5"/>
  <c r="AV459" i="5"/>
  <c r="AU459" i="5"/>
  <c r="AT459" i="5"/>
  <c r="AS459" i="5"/>
  <c r="AR459" i="5"/>
  <c r="AP459" i="5"/>
  <c r="AO459" i="5"/>
  <c r="AN459" i="5"/>
  <c r="AM459" i="5"/>
  <c r="AL459" i="5"/>
  <c r="AK459" i="5"/>
  <c r="AJ459" i="5"/>
  <c r="AI459" i="5"/>
  <c r="AH459" i="5"/>
  <c r="AF459" i="5"/>
  <c r="AE459" i="5"/>
  <c r="AD459" i="5"/>
  <c r="AC459" i="5"/>
  <c r="Z459" i="5"/>
  <c r="Y459" i="5"/>
  <c r="X459" i="5"/>
  <c r="W459" i="5"/>
  <c r="V459" i="5"/>
  <c r="T459" i="5"/>
  <c r="S459" i="5"/>
  <c r="R459" i="5"/>
  <c r="Q459" i="5"/>
  <c r="P459" i="5"/>
  <c r="O459" i="5"/>
  <c r="N459" i="5"/>
  <c r="M459" i="5"/>
  <c r="L459" i="5"/>
  <c r="J459" i="5"/>
  <c r="I459" i="5"/>
  <c r="H459" i="5"/>
  <c r="K459" i="5" s="1"/>
  <c r="G459" i="5"/>
  <c r="AV458" i="5"/>
  <c r="AU458" i="5"/>
  <c r="AT458" i="5"/>
  <c r="AS458" i="5"/>
  <c r="AR458" i="5"/>
  <c r="AQ458" i="5"/>
  <c r="AP458" i="5"/>
  <c r="AO458" i="5"/>
  <c r="AN458" i="5"/>
  <c r="AM458" i="5"/>
  <c r="AL458" i="5"/>
  <c r="AK458" i="5"/>
  <c r="AJ458" i="5"/>
  <c r="AI458" i="5"/>
  <c r="AH458" i="5"/>
  <c r="AF458" i="5"/>
  <c r="AE458" i="5"/>
  <c r="AG458" i="5" s="1"/>
  <c r="AD458" i="5"/>
  <c r="AC458" i="5"/>
  <c r="Z458" i="5"/>
  <c r="Y458" i="5"/>
  <c r="X458" i="5"/>
  <c r="W458" i="5"/>
  <c r="AA458" i="5" s="1"/>
  <c r="V458" i="5"/>
  <c r="T458" i="5"/>
  <c r="S458" i="5"/>
  <c r="R458" i="5"/>
  <c r="U458" i="5" s="1"/>
  <c r="Q458" i="5"/>
  <c r="P458" i="5"/>
  <c r="O458" i="5"/>
  <c r="N458" i="5"/>
  <c r="M458" i="5"/>
  <c r="L458" i="5"/>
  <c r="J458" i="5"/>
  <c r="I458" i="5"/>
  <c r="H458" i="5"/>
  <c r="G458" i="5"/>
  <c r="AV457" i="5"/>
  <c r="AU457" i="5"/>
  <c r="AT457" i="5"/>
  <c r="AY457" i="5" s="1"/>
  <c r="AS457" i="5"/>
  <c r="AR457" i="5"/>
  <c r="AP457" i="5"/>
  <c r="AO457" i="5"/>
  <c r="AN457" i="5"/>
  <c r="AM457" i="5"/>
  <c r="AL457" i="5"/>
  <c r="AK457" i="5"/>
  <c r="AJ457" i="5"/>
  <c r="AI457" i="5"/>
  <c r="AH457" i="5"/>
  <c r="AF457" i="5"/>
  <c r="AE457" i="5"/>
  <c r="AD457" i="5"/>
  <c r="AC457" i="5"/>
  <c r="Z457" i="5"/>
  <c r="Y457" i="5"/>
  <c r="X457" i="5"/>
  <c r="W457" i="5"/>
  <c r="AA457" i="5" s="1"/>
  <c r="V457" i="5"/>
  <c r="T457" i="5"/>
  <c r="S457" i="5"/>
  <c r="R457" i="5"/>
  <c r="U457" i="5" s="1"/>
  <c r="Q457" i="5"/>
  <c r="P457" i="5"/>
  <c r="O457" i="5"/>
  <c r="N457" i="5"/>
  <c r="M457" i="5"/>
  <c r="L457" i="5"/>
  <c r="J457" i="5"/>
  <c r="K457" i="5" s="1"/>
  <c r="I457" i="5"/>
  <c r="H457" i="5"/>
  <c r="G457" i="5"/>
  <c r="AW456" i="5"/>
  <c r="AV456" i="5"/>
  <c r="AU456" i="5"/>
  <c r="AT456" i="5"/>
  <c r="AS456" i="5"/>
  <c r="AR456" i="5"/>
  <c r="AP456" i="5"/>
  <c r="AO456" i="5"/>
  <c r="AN456" i="5"/>
  <c r="AM456" i="5"/>
  <c r="AL456" i="5"/>
  <c r="AK456" i="5"/>
  <c r="AJ456" i="5"/>
  <c r="AI456" i="5"/>
  <c r="AH456" i="5"/>
  <c r="AF456" i="5"/>
  <c r="AE456" i="5"/>
  <c r="AD456" i="5"/>
  <c r="AG456" i="5" s="1"/>
  <c r="AC456" i="5"/>
  <c r="AA456" i="5"/>
  <c r="Z456" i="5"/>
  <c r="BA456" i="5" s="1"/>
  <c r="Y456" i="5"/>
  <c r="X456" i="5"/>
  <c r="AY456" i="5" s="1"/>
  <c r="W456" i="5"/>
  <c r="AX456" i="5" s="1"/>
  <c r="V456" i="5"/>
  <c r="T456" i="5"/>
  <c r="S456" i="5"/>
  <c r="R456" i="5"/>
  <c r="Q456" i="5"/>
  <c r="P456" i="5"/>
  <c r="O456" i="5"/>
  <c r="N456" i="5"/>
  <c r="M456" i="5"/>
  <c r="L456" i="5"/>
  <c r="J456" i="5"/>
  <c r="I456" i="5"/>
  <c r="H456" i="5"/>
  <c r="K456" i="5" s="1"/>
  <c r="G456" i="5"/>
  <c r="AV455" i="5"/>
  <c r="BA455" i="5" s="1"/>
  <c r="AU455" i="5"/>
  <c r="AZ455" i="5" s="1"/>
  <c r="AT455" i="5"/>
  <c r="AS455" i="5"/>
  <c r="AW455" i="5" s="1"/>
  <c r="AR455" i="5"/>
  <c r="AP455" i="5"/>
  <c r="AO455" i="5"/>
  <c r="AN455" i="5"/>
  <c r="AM455" i="5"/>
  <c r="AL455" i="5"/>
  <c r="AK455" i="5"/>
  <c r="AJ455" i="5"/>
  <c r="AI455" i="5"/>
  <c r="AH455" i="5"/>
  <c r="AF455" i="5"/>
  <c r="AE455" i="5"/>
  <c r="AD455" i="5"/>
  <c r="AC455" i="5"/>
  <c r="Z455" i="5"/>
  <c r="Y455" i="5"/>
  <c r="X455" i="5"/>
  <c r="W455" i="5"/>
  <c r="V455" i="5"/>
  <c r="T455" i="5"/>
  <c r="S455" i="5"/>
  <c r="R455" i="5"/>
  <c r="Q455" i="5"/>
  <c r="P455" i="5"/>
  <c r="O455" i="5"/>
  <c r="N455" i="5"/>
  <c r="M455" i="5"/>
  <c r="L455" i="5"/>
  <c r="J455" i="5"/>
  <c r="I455" i="5"/>
  <c r="H455" i="5"/>
  <c r="G455" i="5"/>
  <c r="AV454" i="5"/>
  <c r="BA454" i="5" s="1"/>
  <c r="AU454" i="5"/>
  <c r="AZ454" i="5" s="1"/>
  <c r="AT454" i="5"/>
  <c r="AY454" i="5" s="1"/>
  <c r="AS454" i="5"/>
  <c r="AR454" i="5"/>
  <c r="AP454" i="5"/>
  <c r="AO454" i="5"/>
  <c r="AQ454" i="5" s="1"/>
  <c r="AN454" i="5"/>
  <c r="AM454" i="5"/>
  <c r="AL454" i="5"/>
  <c r="AK454" i="5"/>
  <c r="AJ454" i="5"/>
  <c r="AI454" i="5"/>
  <c r="AH454" i="5"/>
  <c r="AF454" i="5"/>
  <c r="AG454" i="5" s="1"/>
  <c r="AE454" i="5"/>
  <c r="AD454" i="5"/>
  <c r="AC454" i="5"/>
  <c r="Z454" i="5"/>
  <c r="Y454" i="5"/>
  <c r="X454" i="5"/>
  <c r="W454" i="5"/>
  <c r="AA454" i="5" s="1"/>
  <c r="V454" i="5"/>
  <c r="T454" i="5"/>
  <c r="S454" i="5"/>
  <c r="R454" i="5"/>
  <c r="Q454" i="5"/>
  <c r="P454" i="5"/>
  <c r="O454" i="5"/>
  <c r="N454" i="5"/>
  <c r="M454" i="5"/>
  <c r="L454" i="5"/>
  <c r="J454" i="5"/>
  <c r="I454" i="5"/>
  <c r="H454" i="5"/>
  <c r="K454" i="5" s="1"/>
  <c r="G454" i="5"/>
  <c r="AV453" i="5"/>
  <c r="BA453" i="5" s="1"/>
  <c r="AU453" i="5"/>
  <c r="AZ453" i="5" s="1"/>
  <c r="AT453" i="5"/>
  <c r="AY453" i="5" s="1"/>
  <c r="AS453" i="5"/>
  <c r="AR453" i="5"/>
  <c r="AQ453" i="5"/>
  <c r="AP453" i="5"/>
  <c r="AO453" i="5"/>
  <c r="AN453" i="5"/>
  <c r="AM453" i="5"/>
  <c r="AL453" i="5"/>
  <c r="AK453" i="5"/>
  <c r="AJ453" i="5"/>
  <c r="AI453" i="5"/>
  <c r="AH453" i="5"/>
  <c r="AF453" i="5"/>
  <c r="AE453" i="5"/>
  <c r="AD453" i="5"/>
  <c r="AC453" i="5"/>
  <c r="Z453" i="5"/>
  <c r="Y453" i="5"/>
  <c r="X453" i="5"/>
  <c r="W453" i="5"/>
  <c r="AA453" i="5" s="1"/>
  <c r="V453" i="5"/>
  <c r="T453" i="5"/>
  <c r="S453" i="5"/>
  <c r="R453" i="5"/>
  <c r="U453" i="5" s="1"/>
  <c r="Q453" i="5"/>
  <c r="P453" i="5"/>
  <c r="O453" i="5"/>
  <c r="N453" i="5"/>
  <c r="M453" i="5"/>
  <c r="L453" i="5"/>
  <c r="J453" i="5"/>
  <c r="I453" i="5"/>
  <c r="H453" i="5"/>
  <c r="G453" i="5"/>
  <c r="AW452" i="5"/>
  <c r="AV452" i="5"/>
  <c r="AU452" i="5"/>
  <c r="AT452" i="5"/>
  <c r="AS452" i="5"/>
  <c r="AR452" i="5"/>
  <c r="AP452" i="5"/>
  <c r="AO452" i="5"/>
  <c r="AN452" i="5"/>
  <c r="AM452" i="5"/>
  <c r="AL452" i="5"/>
  <c r="AK452" i="5"/>
  <c r="AJ452" i="5"/>
  <c r="AI452" i="5"/>
  <c r="AH452" i="5"/>
  <c r="AF452" i="5"/>
  <c r="AE452" i="5"/>
  <c r="AD452" i="5"/>
  <c r="AG452" i="5" s="1"/>
  <c r="AC452" i="5"/>
  <c r="AA452" i="5"/>
  <c r="Z452" i="5"/>
  <c r="Y452" i="5"/>
  <c r="AZ452" i="5" s="1"/>
  <c r="X452" i="5"/>
  <c r="AY452" i="5" s="1"/>
  <c r="W452" i="5"/>
  <c r="AX452" i="5" s="1"/>
  <c r="V452" i="5"/>
  <c r="T452" i="5"/>
  <c r="S452" i="5"/>
  <c r="R452" i="5"/>
  <c r="Q452" i="5"/>
  <c r="P452" i="5"/>
  <c r="O452" i="5"/>
  <c r="N452" i="5"/>
  <c r="M452" i="5"/>
  <c r="L452" i="5"/>
  <c r="J452" i="5"/>
  <c r="I452" i="5"/>
  <c r="H452" i="5"/>
  <c r="G452" i="5"/>
  <c r="AW451" i="5"/>
  <c r="AV451" i="5"/>
  <c r="AU451" i="5"/>
  <c r="AT451" i="5"/>
  <c r="AS451" i="5"/>
  <c r="AR451" i="5"/>
  <c r="AP451" i="5"/>
  <c r="AO451" i="5"/>
  <c r="AN451" i="5"/>
  <c r="AM451" i="5"/>
  <c r="AL451" i="5"/>
  <c r="AK451" i="5"/>
  <c r="AJ451" i="5"/>
  <c r="AI451" i="5"/>
  <c r="AH451" i="5"/>
  <c r="AF451" i="5"/>
  <c r="AE451" i="5"/>
  <c r="AD451" i="5"/>
  <c r="AC451" i="5"/>
  <c r="Z451" i="5"/>
  <c r="Y451" i="5"/>
  <c r="X451" i="5"/>
  <c r="AY451" i="5" s="1"/>
  <c r="W451" i="5"/>
  <c r="V451" i="5"/>
  <c r="T451" i="5"/>
  <c r="S451" i="5"/>
  <c r="R451" i="5"/>
  <c r="Q451" i="5"/>
  <c r="P451" i="5"/>
  <c r="O451" i="5"/>
  <c r="N451" i="5"/>
  <c r="M451" i="5"/>
  <c r="L451" i="5"/>
  <c r="J451" i="5"/>
  <c r="K451" i="5" s="1"/>
  <c r="I451" i="5"/>
  <c r="H451" i="5"/>
  <c r="G451" i="5"/>
  <c r="AV450" i="5"/>
  <c r="AU450" i="5"/>
  <c r="AT450" i="5"/>
  <c r="AS450" i="5"/>
  <c r="AW450" i="5" s="1"/>
  <c r="AR450" i="5"/>
  <c r="AP450" i="5"/>
  <c r="AO450" i="5"/>
  <c r="AN450" i="5"/>
  <c r="AQ450" i="5" s="1"/>
  <c r="AM450" i="5"/>
  <c r="AL450" i="5"/>
  <c r="AK450" i="5"/>
  <c r="AJ450" i="5"/>
  <c r="AI450" i="5"/>
  <c r="AH450" i="5"/>
  <c r="AF450" i="5"/>
  <c r="AE450" i="5"/>
  <c r="AD450" i="5"/>
  <c r="AC450" i="5"/>
  <c r="Z450" i="5"/>
  <c r="Y450" i="5"/>
  <c r="X450" i="5"/>
  <c r="W450" i="5"/>
  <c r="AA450" i="5" s="1"/>
  <c r="V450" i="5"/>
  <c r="T450" i="5"/>
  <c r="S450" i="5"/>
  <c r="R450" i="5"/>
  <c r="Q450" i="5"/>
  <c r="P450" i="5"/>
  <c r="O450" i="5"/>
  <c r="N450" i="5"/>
  <c r="M450" i="5"/>
  <c r="L450" i="5"/>
  <c r="J450" i="5"/>
  <c r="I450" i="5"/>
  <c r="H450" i="5"/>
  <c r="G450" i="5"/>
  <c r="AV449" i="5"/>
  <c r="AU449" i="5"/>
  <c r="AT449" i="5"/>
  <c r="AS449" i="5"/>
  <c r="AR449" i="5"/>
  <c r="AP449" i="5"/>
  <c r="AO449" i="5"/>
  <c r="AQ449" i="5" s="1"/>
  <c r="AN449" i="5"/>
  <c r="AM449" i="5"/>
  <c r="AL449" i="5"/>
  <c r="AK449" i="5"/>
  <c r="AJ449" i="5"/>
  <c r="AI449" i="5"/>
  <c r="AH449" i="5"/>
  <c r="AF449" i="5"/>
  <c r="AE449" i="5"/>
  <c r="AD449" i="5"/>
  <c r="AG449" i="5" s="1"/>
  <c r="AC449" i="5"/>
  <c r="Z449" i="5"/>
  <c r="Y449" i="5"/>
  <c r="X449" i="5"/>
  <c r="W449" i="5"/>
  <c r="AA449" i="5" s="1"/>
  <c r="V449" i="5"/>
  <c r="T449" i="5"/>
  <c r="S449" i="5"/>
  <c r="R449" i="5"/>
  <c r="Q449" i="5"/>
  <c r="P449" i="5"/>
  <c r="O449" i="5"/>
  <c r="N449" i="5"/>
  <c r="M449" i="5"/>
  <c r="L449" i="5"/>
  <c r="J449" i="5"/>
  <c r="I449" i="5"/>
  <c r="H449" i="5"/>
  <c r="G449" i="5"/>
  <c r="AV448" i="5"/>
  <c r="AU448" i="5"/>
  <c r="AT448" i="5"/>
  <c r="AS448" i="5"/>
  <c r="AR448" i="5"/>
  <c r="AQ448" i="5"/>
  <c r="AP448" i="5"/>
  <c r="AO448" i="5"/>
  <c r="AN448" i="5"/>
  <c r="AM448" i="5"/>
  <c r="AL448" i="5"/>
  <c r="AK448" i="5"/>
  <c r="AJ448" i="5"/>
  <c r="AI448" i="5"/>
  <c r="AH448" i="5"/>
  <c r="AF448" i="5"/>
  <c r="AE448" i="5"/>
  <c r="AD448" i="5"/>
  <c r="AC448" i="5"/>
  <c r="Z448" i="5"/>
  <c r="Y448" i="5"/>
  <c r="X448" i="5"/>
  <c r="W448" i="5"/>
  <c r="AA448" i="5" s="1"/>
  <c r="V448" i="5"/>
  <c r="T448" i="5"/>
  <c r="S448" i="5"/>
  <c r="R448" i="5"/>
  <c r="U448" i="5" s="1"/>
  <c r="Q448" i="5"/>
  <c r="P448" i="5"/>
  <c r="O448" i="5"/>
  <c r="N448" i="5"/>
  <c r="M448" i="5"/>
  <c r="L448" i="5"/>
  <c r="J448" i="5"/>
  <c r="I448" i="5"/>
  <c r="H448" i="5"/>
  <c r="G448" i="5"/>
  <c r="AX447" i="5"/>
  <c r="AV447" i="5"/>
  <c r="BA447" i="5" s="1"/>
  <c r="AU447" i="5"/>
  <c r="AT447" i="5"/>
  <c r="AS447" i="5"/>
  <c r="AW447" i="5" s="1"/>
  <c r="AR447" i="5"/>
  <c r="AP447" i="5"/>
  <c r="AO447" i="5"/>
  <c r="AN447" i="5"/>
  <c r="AM447" i="5"/>
  <c r="AL447" i="5"/>
  <c r="AK447" i="5"/>
  <c r="AJ447" i="5"/>
  <c r="AI447" i="5"/>
  <c r="AH447" i="5"/>
  <c r="AF447" i="5"/>
  <c r="AE447" i="5"/>
  <c r="AD447" i="5"/>
  <c r="AG447" i="5" s="1"/>
  <c r="AC447" i="5"/>
  <c r="Z447" i="5"/>
  <c r="Y447" i="5"/>
  <c r="AZ447" i="5" s="1"/>
  <c r="X447" i="5"/>
  <c r="AY447" i="5" s="1"/>
  <c r="W447" i="5"/>
  <c r="AA447" i="5" s="1"/>
  <c r="V447" i="5"/>
  <c r="T447" i="5"/>
  <c r="S447" i="5"/>
  <c r="R447" i="5"/>
  <c r="U447" i="5" s="1"/>
  <c r="Q447" i="5"/>
  <c r="P447" i="5"/>
  <c r="O447" i="5"/>
  <c r="N447" i="5"/>
  <c r="M447" i="5"/>
  <c r="L447" i="5"/>
  <c r="J447" i="5"/>
  <c r="I447" i="5"/>
  <c r="H447" i="5"/>
  <c r="G447" i="5"/>
  <c r="AV446" i="5"/>
  <c r="BA446" i="5" s="1"/>
  <c r="AU446" i="5"/>
  <c r="AZ446" i="5" s="1"/>
  <c r="AT446" i="5"/>
  <c r="AY446" i="5" s="1"/>
  <c r="AS446" i="5"/>
  <c r="AW446" i="5" s="1"/>
  <c r="AR446" i="5"/>
  <c r="AP446" i="5"/>
  <c r="AO446" i="5"/>
  <c r="AN446" i="5"/>
  <c r="AM446" i="5"/>
  <c r="AL446" i="5"/>
  <c r="AK446" i="5"/>
  <c r="AJ446" i="5"/>
  <c r="AI446" i="5"/>
  <c r="AH446" i="5"/>
  <c r="AF446" i="5"/>
  <c r="AE446" i="5"/>
  <c r="AD446" i="5"/>
  <c r="AC446" i="5"/>
  <c r="Z446" i="5"/>
  <c r="Y446" i="5"/>
  <c r="X446" i="5"/>
  <c r="W446" i="5"/>
  <c r="AA446" i="5" s="1"/>
  <c r="V446" i="5"/>
  <c r="T446" i="5"/>
  <c r="S446" i="5"/>
  <c r="R446" i="5"/>
  <c r="Q446" i="5"/>
  <c r="P446" i="5"/>
  <c r="O446" i="5"/>
  <c r="N446" i="5"/>
  <c r="M446" i="5"/>
  <c r="L446" i="5"/>
  <c r="J446" i="5"/>
  <c r="I446" i="5"/>
  <c r="H446" i="5"/>
  <c r="G446" i="5"/>
  <c r="AV445" i="5"/>
  <c r="BA445" i="5" s="1"/>
  <c r="AU445" i="5"/>
  <c r="AZ445" i="5" s="1"/>
  <c r="AT445" i="5"/>
  <c r="AY445" i="5" s="1"/>
  <c r="AS445" i="5"/>
  <c r="AR445" i="5"/>
  <c r="AP445" i="5"/>
  <c r="AO445" i="5"/>
  <c r="AQ445" i="5" s="1"/>
  <c r="AN445" i="5"/>
  <c r="AM445" i="5"/>
  <c r="AL445" i="5"/>
  <c r="AK445" i="5"/>
  <c r="AJ445" i="5"/>
  <c r="AI445" i="5"/>
  <c r="AH445" i="5"/>
  <c r="AF445" i="5"/>
  <c r="AE445" i="5"/>
  <c r="AD445" i="5"/>
  <c r="AC445" i="5"/>
  <c r="Z445" i="5"/>
  <c r="Y445" i="5"/>
  <c r="X445" i="5"/>
  <c r="W445" i="5"/>
  <c r="AA445" i="5" s="1"/>
  <c r="V445" i="5"/>
  <c r="T445" i="5"/>
  <c r="S445" i="5"/>
  <c r="R445" i="5"/>
  <c r="U445" i="5" s="1"/>
  <c r="Q445" i="5"/>
  <c r="P445" i="5"/>
  <c r="O445" i="5"/>
  <c r="N445" i="5"/>
  <c r="M445" i="5"/>
  <c r="L445" i="5"/>
  <c r="J445" i="5"/>
  <c r="I445" i="5"/>
  <c r="H445" i="5"/>
  <c r="G445" i="5"/>
  <c r="AV444" i="5"/>
  <c r="AU444" i="5"/>
  <c r="AZ444" i="5" s="1"/>
  <c r="AT444" i="5"/>
  <c r="AS444" i="5"/>
  <c r="AR444" i="5"/>
  <c r="AP444" i="5"/>
  <c r="AO444" i="5"/>
  <c r="AN444" i="5"/>
  <c r="AM444" i="5"/>
  <c r="AL444" i="5"/>
  <c r="AK444" i="5"/>
  <c r="AJ444" i="5"/>
  <c r="AI444" i="5"/>
  <c r="AH444" i="5"/>
  <c r="AF444" i="5"/>
  <c r="AE444" i="5"/>
  <c r="AD444" i="5"/>
  <c r="AC444" i="5"/>
  <c r="AA444" i="5"/>
  <c r="Z444" i="5"/>
  <c r="BA444" i="5" s="1"/>
  <c r="Y444" i="5"/>
  <c r="X444" i="5"/>
  <c r="W444" i="5"/>
  <c r="V444" i="5"/>
  <c r="T444" i="5"/>
  <c r="S444" i="5"/>
  <c r="R444" i="5"/>
  <c r="Q444" i="5"/>
  <c r="P444" i="5"/>
  <c r="O444" i="5"/>
  <c r="N444" i="5"/>
  <c r="M444" i="5"/>
  <c r="L444" i="5"/>
  <c r="J444" i="5"/>
  <c r="I444" i="5"/>
  <c r="H444" i="5"/>
  <c r="K444" i="5" s="1"/>
  <c r="G444" i="5"/>
  <c r="BA443" i="5"/>
  <c r="AW443" i="5"/>
  <c r="AV443" i="5"/>
  <c r="AU443" i="5"/>
  <c r="AT443" i="5"/>
  <c r="AS443" i="5"/>
  <c r="AR443" i="5"/>
  <c r="AP443" i="5"/>
  <c r="AO443" i="5"/>
  <c r="AN443" i="5"/>
  <c r="AQ443" i="5" s="1"/>
  <c r="AM443" i="5"/>
  <c r="AL443" i="5"/>
  <c r="AK443" i="5"/>
  <c r="AJ443" i="5"/>
  <c r="AI443" i="5"/>
  <c r="AH443" i="5"/>
  <c r="AF443" i="5"/>
  <c r="AE443" i="5"/>
  <c r="AD443" i="5"/>
  <c r="AC443" i="5"/>
  <c r="Z443" i="5"/>
  <c r="Y443" i="5"/>
  <c r="X443" i="5"/>
  <c r="W443" i="5"/>
  <c r="V443" i="5"/>
  <c r="T443" i="5"/>
  <c r="S443" i="5"/>
  <c r="R443" i="5"/>
  <c r="Q443" i="5"/>
  <c r="P443" i="5"/>
  <c r="O443" i="5"/>
  <c r="N443" i="5"/>
  <c r="M443" i="5"/>
  <c r="L443" i="5"/>
  <c r="J443" i="5"/>
  <c r="I443" i="5"/>
  <c r="H443" i="5"/>
  <c r="G443" i="5"/>
  <c r="AV442" i="5"/>
  <c r="AU442" i="5"/>
  <c r="AT442" i="5"/>
  <c r="AS442" i="5"/>
  <c r="AW442" i="5" s="1"/>
  <c r="AR442" i="5"/>
  <c r="AP442" i="5"/>
  <c r="AO442" i="5"/>
  <c r="AN442" i="5"/>
  <c r="AM442" i="5"/>
  <c r="AL442" i="5"/>
  <c r="AK442" i="5"/>
  <c r="AJ442" i="5"/>
  <c r="AI442" i="5"/>
  <c r="AH442" i="5"/>
  <c r="AF442" i="5"/>
  <c r="AE442" i="5"/>
  <c r="AD442" i="5"/>
  <c r="AG442" i="5" s="1"/>
  <c r="AC442" i="5"/>
  <c r="Z442" i="5"/>
  <c r="Y442" i="5"/>
  <c r="AZ442" i="5" s="1"/>
  <c r="X442" i="5"/>
  <c r="W442" i="5"/>
  <c r="AX442" i="5" s="1"/>
  <c r="V442" i="5"/>
  <c r="T442" i="5"/>
  <c r="S442" i="5"/>
  <c r="U442" i="5" s="1"/>
  <c r="R442" i="5"/>
  <c r="Q442" i="5"/>
  <c r="P442" i="5"/>
  <c r="O442" i="5"/>
  <c r="N442" i="5"/>
  <c r="M442" i="5"/>
  <c r="L442" i="5"/>
  <c r="J442" i="5"/>
  <c r="I442" i="5"/>
  <c r="H442" i="5"/>
  <c r="K442" i="5" s="1"/>
  <c r="G442" i="5"/>
  <c r="AV441" i="5"/>
  <c r="AU441" i="5"/>
  <c r="AT441" i="5"/>
  <c r="AS441" i="5"/>
  <c r="AW441" i="5" s="1"/>
  <c r="AR441" i="5"/>
  <c r="AP441" i="5"/>
  <c r="AO441" i="5"/>
  <c r="AN441" i="5"/>
  <c r="AM441" i="5"/>
  <c r="AL441" i="5"/>
  <c r="AK441" i="5"/>
  <c r="AJ441" i="5"/>
  <c r="AI441" i="5"/>
  <c r="AH441" i="5"/>
  <c r="AF441" i="5"/>
  <c r="AG441" i="5" s="1"/>
  <c r="AE441" i="5"/>
  <c r="AD441" i="5"/>
  <c r="AC441" i="5"/>
  <c r="Z441" i="5"/>
  <c r="Y441" i="5"/>
  <c r="X441" i="5"/>
  <c r="W441" i="5"/>
  <c r="AA441" i="5" s="1"/>
  <c r="V441" i="5"/>
  <c r="T441" i="5"/>
  <c r="S441" i="5"/>
  <c r="R441" i="5"/>
  <c r="Q441" i="5"/>
  <c r="P441" i="5"/>
  <c r="O441" i="5"/>
  <c r="N441" i="5"/>
  <c r="M441" i="5"/>
  <c r="L441" i="5"/>
  <c r="J441" i="5"/>
  <c r="I441" i="5"/>
  <c r="H441" i="5"/>
  <c r="G441" i="5"/>
  <c r="AV440" i="5"/>
  <c r="AU440" i="5"/>
  <c r="AT440" i="5"/>
  <c r="AS440" i="5"/>
  <c r="AR440" i="5"/>
  <c r="AP440" i="5"/>
  <c r="AO440" i="5"/>
  <c r="AN440" i="5"/>
  <c r="AM440" i="5"/>
  <c r="AL440" i="5"/>
  <c r="AK440" i="5"/>
  <c r="AJ440" i="5"/>
  <c r="AI440" i="5"/>
  <c r="AH440" i="5"/>
  <c r="AF440" i="5"/>
  <c r="AE440" i="5"/>
  <c r="AD440" i="5"/>
  <c r="AG440" i="5" s="1"/>
  <c r="AC440" i="5"/>
  <c r="Z440" i="5"/>
  <c r="Y440" i="5"/>
  <c r="AZ440" i="5" s="1"/>
  <c r="X440" i="5"/>
  <c r="W440" i="5"/>
  <c r="AA440" i="5" s="1"/>
  <c r="V440" i="5"/>
  <c r="T440" i="5"/>
  <c r="S440" i="5"/>
  <c r="R440" i="5"/>
  <c r="Q440" i="5"/>
  <c r="P440" i="5"/>
  <c r="O440" i="5"/>
  <c r="N440" i="5"/>
  <c r="M440" i="5"/>
  <c r="L440" i="5"/>
  <c r="J440" i="5"/>
  <c r="I440" i="5"/>
  <c r="K440" i="5" s="1"/>
  <c r="H440" i="5"/>
  <c r="G440" i="5"/>
  <c r="AW439" i="5"/>
  <c r="AV439" i="5"/>
  <c r="AU439" i="5"/>
  <c r="AT439" i="5"/>
  <c r="AY439" i="5" s="1"/>
  <c r="AS439" i="5"/>
  <c r="AX439" i="5" s="1"/>
  <c r="AR439" i="5"/>
  <c r="AP439" i="5"/>
  <c r="AO439" i="5"/>
  <c r="AN439" i="5"/>
  <c r="AQ439" i="5" s="1"/>
  <c r="AM439" i="5"/>
  <c r="AL439" i="5"/>
  <c r="AK439" i="5"/>
  <c r="AJ439" i="5"/>
  <c r="AI439" i="5"/>
  <c r="AH439" i="5"/>
  <c r="AF439" i="5"/>
  <c r="AE439" i="5"/>
  <c r="AD439" i="5"/>
  <c r="AC439" i="5"/>
  <c r="AA439" i="5"/>
  <c r="Z439" i="5"/>
  <c r="Y439" i="5"/>
  <c r="X439" i="5"/>
  <c r="W439" i="5"/>
  <c r="V439" i="5"/>
  <c r="T439" i="5"/>
  <c r="S439" i="5"/>
  <c r="R439" i="5"/>
  <c r="Q439" i="5"/>
  <c r="P439" i="5"/>
  <c r="O439" i="5"/>
  <c r="N439" i="5"/>
  <c r="M439" i="5"/>
  <c r="L439" i="5"/>
  <c r="J439" i="5"/>
  <c r="I439" i="5"/>
  <c r="K439" i="5" s="1"/>
  <c r="H439" i="5"/>
  <c r="G439" i="5"/>
  <c r="AZ438" i="5"/>
  <c r="AX438" i="5"/>
  <c r="AV438" i="5"/>
  <c r="BA438" i="5" s="1"/>
  <c r="AU438" i="5"/>
  <c r="AT438" i="5"/>
  <c r="AY438" i="5" s="1"/>
  <c r="AS438" i="5"/>
  <c r="AW438" i="5" s="1"/>
  <c r="AR438" i="5"/>
  <c r="AP438" i="5"/>
  <c r="AO438" i="5"/>
  <c r="AN438" i="5"/>
  <c r="AM438" i="5"/>
  <c r="AL438" i="5"/>
  <c r="AK438" i="5"/>
  <c r="AJ438" i="5"/>
  <c r="AI438" i="5"/>
  <c r="AH438" i="5"/>
  <c r="AF438" i="5"/>
  <c r="AE438" i="5"/>
  <c r="AD438" i="5"/>
  <c r="AG438" i="5" s="1"/>
  <c r="AC438" i="5"/>
  <c r="Z438" i="5"/>
  <c r="Y438" i="5"/>
  <c r="X438" i="5"/>
  <c r="W438" i="5"/>
  <c r="AA438" i="5" s="1"/>
  <c r="V438" i="5"/>
  <c r="T438" i="5"/>
  <c r="S438" i="5"/>
  <c r="R438" i="5"/>
  <c r="U438" i="5" s="1"/>
  <c r="Q438" i="5"/>
  <c r="P438" i="5"/>
  <c r="O438" i="5"/>
  <c r="N438" i="5"/>
  <c r="M438" i="5"/>
  <c r="L438" i="5"/>
  <c r="J438" i="5"/>
  <c r="I438" i="5"/>
  <c r="H438" i="5"/>
  <c r="K438" i="5" s="1"/>
  <c r="G438" i="5"/>
  <c r="AV437" i="5"/>
  <c r="BA437" i="5" s="1"/>
  <c r="AU437" i="5"/>
  <c r="AZ437" i="5" s="1"/>
  <c r="AT437" i="5"/>
  <c r="AS437" i="5"/>
  <c r="AR437" i="5"/>
  <c r="AP437" i="5"/>
  <c r="AO437" i="5"/>
  <c r="AN437" i="5"/>
  <c r="AM437" i="5"/>
  <c r="AL437" i="5"/>
  <c r="AK437" i="5"/>
  <c r="AJ437" i="5"/>
  <c r="AI437" i="5"/>
  <c r="AH437" i="5"/>
  <c r="AF437" i="5"/>
  <c r="AE437" i="5"/>
  <c r="AD437" i="5"/>
  <c r="AC437" i="5"/>
  <c r="Z437" i="5"/>
  <c r="Y437" i="5"/>
  <c r="X437" i="5"/>
  <c r="W437" i="5"/>
  <c r="AA437" i="5" s="1"/>
  <c r="V437" i="5"/>
  <c r="T437" i="5"/>
  <c r="S437" i="5"/>
  <c r="U437" i="5" s="1"/>
  <c r="R437" i="5"/>
  <c r="Q437" i="5"/>
  <c r="P437" i="5"/>
  <c r="O437" i="5"/>
  <c r="N437" i="5"/>
  <c r="M437" i="5"/>
  <c r="L437" i="5"/>
  <c r="J437" i="5"/>
  <c r="I437" i="5"/>
  <c r="H437" i="5"/>
  <c r="K437" i="5" s="1"/>
  <c r="G437" i="5"/>
  <c r="AV436" i="5"/>
  <c r="BA436" i="5" s="1"/>
  <c r="AU436" i="5"/>
  <c r="AT436" i="5"/>
  <c r="AS436" i="5"/>
  <c r="AX436" i="5" s="1"/>
  <c r="AR436" i="5"/>
  <c r="AP436" i="5"/>
  <c r="AO436" i="5"/>
  <c r="AN436" i="5"/>
  <c r="AQ436" i="5" s="1"/>
  <c r="AM436" i="5"/>
  <c r="AL436" i="5"/>
  <c r="AK436" i="5"/>
  <c r="AJ436" i="5"/>
  <c r="AI436" i="5"/>
  <c r="AH436" i="5"/>
  <c r="AF436" i="5"/>
  <c r="AE436" i="5"/>
  <c r="AD436" i="5"/>
  <c r="AC436" i="5"/>
  <c r="Z436" i="5"/>
  <c r="Y436" i="5"/>
  <c r="X436" i="5"/>
  <c r="W436" i="5"/>
  <c r="AA436" i="5" s="1"/>
  <c r="V436" i="5"/>
  <c r="T436" i="5"/>
  <c r="S436" i="5"/>
  <c r="R436" i="5"/>
  <c r="Q436" i="5"/>
  <c r="P436" i="5"/>
  <c r="O436" i="5"/>
  <c r="N436" i="5"/>
  <c r="M436" i="5"/>
  <c r="L436" i="5"/>
  <c r="J436" i="5"/>
  <c r="I436" i="5"/>
  <c r="K436" i="5" s="1"/>
  <c r="H436" i="5"/>
  <c r="G436" i="5"/>
  <c r="AV435" i="5"/>
  <c r="AU435" i="5"/>
  <c r="AT435" i="5"/>
  <c r="AY435" i="5" s="1"/>
  <c r="AS435" i="5"/>
  <c r="AR435" i="5"/>
  <c r="AP435" i="5"/>
  <c r="AO435" i="5"/>
  <c r="AN435" i="5"/>
  <c r="AM435" i="5"/>
  <c r="AL435" i="5"/>
  <c r="AK435" i="5"/>
  <c r="AJ435" i="5"/>
  <c r="AI435" i="5"/>
  <c r="AH435" i="5"/>
  <c r="AF435" i="5"/>
  <c r="AE435" i="5"/>
  <c r="AD435" i="5"/>
  <c r="AC435" i="5"/>
  <c r="Z435" i="5"/>
  <c r="Y435" i="5"/>
  <c r="X435" i="5"/>
  <c r="W435" i="5"/>
  <c r="AA435" i="5" s="1"/>
  <c r="V435" i="5"/>
  <c r="T435" i="5"/>
  <c r="S435" i="5"/>
  <c r="R435" i="5"/>
  <c r="Q435" i="5"/>
  <c r="P435" i="5"/>
  <c r="O435" i="5"/>
  <c r="N435" i="5"/>
  <c r="M435" i="5"/>
  <c r="L435" i="5"/>
  <c r="J435" i="5"/>
  <c r="I435" i="5"/>
  <c r="H435" i="5"/>
  <c r="G435" i="5"/>
  <c r="AV434" i="5"/>
  <c r="AU434" i="5"/>
  <c r="AT434" i="5"/>
  <c r="AS434" i="5"/>
  <c r="AW434" i="5" s="1"/>
  <c r="AR434" i="5"/>
  <c r="AP434" i="5"/>
  <c r="AO434" i="5"/>
  <c r="AN434" i="5"/>
  <c r="AQ434" i="5" s="1"/>
  <c r="AM434" i="5"/>
  <c r="AL434" i="5"/>
  <c r="AK434" i="5"/>
  <c r="AJ434" i="5"/>
  <c r="AI434" i="5"/>
  <c r="AH434" i="5"/>
  <c r="AF434" i="5"/>
  <c r="AE434" i="5"/>
  <c r="AD434" i="5"/>
  <c r="AC434" i="5"/>
  <c r="AA434" i="5"/>
  <c r="Z434" i="5"/>
  <c r="Y434" i="5"/>
  <c r="AZ434" i="5" s="1"/>
  <c r="X434" i="5"/>
  <c r="W434" i="5"/>
  <c r="V434" i="5"/>
  <c r="T434" i="5"/>
  <c r="U434" i="5" s="1"/>
  <c r="S434" i="5"/>
  <c r="R434" i="5"/>
  <c r="Q434" i="5"/>
  <c r="P434" i="5"/>
  <c r="O434" i="5"/>
  <c r="N434" i="5"/>
  <c r="M434" i="5"/>
  <c r="L434" i="5"/>
  <c r="J434" i="5"/>
  <c r="I434" i="5"/>
  <c r="H434" i="5"/>
  <c r="K434" i="5" s="1"/>
  <c r="G434" i="5"/>
  <c r="AV433" i="5"/>
  <c r="AU433" i="5"/>
  <c r="AT433" i="5"/>
  <c r="AS433" i="5"/>
  <c r="AR433" i="5"/>
  <c r="AP433" i="5"/>
  <c r="AO433" i="5"/>
  <c r="AN433" i="5"/>
  <c r="AM433" i="5"/>
  <c r="AL433" i="5"/>
  <c r="AK433" i="5"/>
  <c r="AJ433" i="5"/>
  <c r="AI433" i="5"/>
  <c r="AH433" i="5"/>
  <c r="AF433" i="5"/>
  <c r="AE433" i="5"/>
  <c r="AD433" i="5"/>
  <c r="AC433" i="5"/>
  <c r="Z433" i="5"/>
  <c r="Y433" i="5"/>
  <c r="X433" i="5"/>
  <c r="W433" i="5"/>
  <c r="AA433" i="5" s="1"/>
  <c r="V433" i="5"/>
  <c r="T433" i="5"/>
  <c r="S433" i="5"/>
  <c r="U433" i="5" s="1"/>
  <c r="R433" i="5"/>
  <c r="Q433" i="5"/>
  <c r="P433" i="5"/>
  <c r="O433" i="5"/>
  <c r="N433" i="5"/>
  <c r="M433" i="5"/>
  <c r="L433" i="5"/>
  <c r="J433" i="5"/>
  <c r="I433" i="5"/>
  <c r="H433" i="5"/>
  <c r="K433" i="5" s="1"/>
  <c r="G433" i="5"/>
  <c r="AV432" i="5"/>
  <c r="AU432" i="5"/>
  <c r="AT432" i="5"/>
  <c r="AY432" i="5" s="1"/>
  <c r="AS432" i="5"/>
  <c r="AX432" i="5" s="1"/>
  <c r="AR432" i="5"/>
  <c r="AP432" i="5"/>
  <c r="AO432" i="5"/>
  <c r="AN432" i="5"/>
  <c r="AM432" i="5"/>
  <c r="AL432" i="5"/>
  <c r="AK432" i="5"/>
  <c r="AJ432" i="5"/>
  <c r="AI432" i="5"/>
  <c r="AH432" i="5"/>
  <c r="AF432" i="5"/>
  <c r="AE432" i="5"/>
  <c r="AD432" i="5"/>
  <c r="AC432" i="5"/>
  <c r="AA432" i="5"/>
  <c r="Z432" i="5"/>
  <c r="Y432" i="5"/>
  <c r="AZ432" i="5" s="1"/>
  <c r="X432" i="5"/>
  <c r="W432" i="5"/>
  <c r="V432" i="5"/>
  <c r="T432" i="5"/>
  <c r="S432" i="5"/>
  <c r="R432" i="5"/>
  <c r="Q432" i="5"/>
  <c r="P432" i="5"/>
  <c r="O432" i="5"/>
  <c r="N432" i="5"/>
  <c r="M432" i="5"/>
  <c r="L432" i="5"/>
  <c r="J432" i="5"/>
  <c r="I432" i="5"/>
  <c r="H432" i="5"/>
  <c r="G432" i="5"/>
  <c r="AW431" i="5"/>
  <c r="AV431" i="5"/>
  <c r="AU431" i="5"/>
  <c r="AT431" i="5"/>
  <c r="AY431" i="5" s="1"/>
  <c r="AS431" i="5"/>
  <c r="AX431" i="5" s="1"/>
  <c r="AR431" i="5"/>
  <c r="AP431" i="5"/>
  <c r="AO431" i="5"/>
  <c r="AN431" i="5"/>
  <c r="AM431" i="5"/>
  <c r="AL431" i="5"/>
  <c r="AK431" i="5"/>
  <c r="AJ431" i="5"/>
  <c r="AI431" i="5"/>
  <c r="AH431" i="5"/>
  <c r="AF431" i="5"/>
  <c r="AE431" i="5"/>
  <c r="AD431" i="5"/>
  <c r="AC431" i="5"/>
  <c r="AA431" i="5"/>
  <c r="Z431" i="5"/>
  <c r="BA431" i="5" s="1"/>
  <c r="Y431" i="5"/>
  <c r="AZ431" i="5" s="1"/>
  <c r="X431" i="5"/>
  <c r="W431" i="5"/>
  <c r="V431" i="5"/>
  <c r="T431" i="5"/>
  <c r="S431" i="5"/>
  <c r="U431" i="5" s="1"/>
  <c r="R431" i="5"/>
  <c r="Q431" i="5"/>
  <c r="P431" i="5"/>
  <c r="O431" i="5"/>
  <c r="N431" i="5"/>
  <c r="M431" i="5"/>
  <c r="L431" i="5"/>
  <c r="J431" i="5"/>
  <c r="I431" i="5"/>
  <c r="H431" i="5"/>
  <c r="G431" i="5"/>
  <c r="AV430" i="5"/>
  <c r="BA430" i="5" s="1"/>
  <c r="AU430" i="5"/>
  <c r="AZ430" i="5" s="1"/>
  <c r="AT430" i="5"/>
  <c r="AY430" i="5" s="1"/>
  <c r="AS430" i="5"/>
  <c r="AR430" i="5"/>
  <c r="AP430" i="5"/>
  <c r="AO430" i="5"/>
  <c r="AN430" i="5"/>
  <c r="AM430" i="5"/>
  <c r="AL430" i="5"/>
  <c r="AK430" i="5"/>
  <c r="AJ430" i="5"/>
  <c r="AI430" i="5"/>
  <c r="AH430" i="5"/>
  <c r="AF430" i="5"/>
  <c r="AE430" i="5"/>
  <c r="AD430" i="5"/>
  <c r="AC430" i="5"/>
  <c r="AA430" i="5"/>
  <c r="Z430" i="5"/>
  <c r="Y430" i="5"/>
  <c r="X430" i="5"/>
  <c r="W430" i="5"/>
  <c r="V430" i="5"/>
  <c r="U430" i="5"/>
  <c r="T430" i="5"/>
  <c r="S430" i="5"/>
  <c r="R430" i="5"/>
  <c r="Q430" i="5"/>
  <c r="P430" i="5"/>
  <c r="O430" i="5"/>
  <c r="N430" i="5"/>
  <c r="M430" i="5"/>
  <c r="L430" i="5"/>
  <c r="J430" i="5"/>
  <c r="I430" i="5"/>
  <c r="H430" i="5"/>
  <c r="G430" i="5"/>
  <c r="AV429" i="5"/>
  <c r="BA429" i="5" s="1"/>
  <c r="AU429" i="5"/>
  <c r="AT429" i="5"/>
  <c r="AY429" i="5" s="1"/>
  <c r="AS429" i="5"/>
  <c r="AW429" i="5" s="1"/>
  <c r="AR429" i="5"/>
  <c r="AP429" i="5"/>
  <c r="AO429" i="5"/>
  <c r="AN429" i="5"/>
  <c r="AQ429" i="5" s="1"/>
  <c r="AM429" i="5"/>
  <c r="AL429" i="5"/>
  <c r="AK429" i="5"/>
  <c r="AJ429" i="5"/>
  <c r="AI429" i="5"/>
  <c r="AH429" i="5"/>
  <c r="AF429" i="5"/>
  <c r="AE429" i="5"/>
  <c r="AD429" i="5"/>
  <c r="AC429" i="5"/>
  <c r="Z429" i="5"/>
  <c r="Y429" i="5"/>
  <c r="X429" i="5"/>
  <c r="W429" i="5"/>
  <c r="AA429" i="5" s="1"/>
  <c r="V429" i="5"/>
  <c r="T429" i="5"/>
  <c r="S429" i="5"/>
  <c r="R429" i="5"/>
  <c r="Q429" i="5"/>
  <c r="P429" i="5"/>
  <c r="O429" i="5"/>
  <c r="N429" i="5"/>
  <c r="M429" i="5"/>
  <c r="L429" i="5"/>
  <c r="J429" i="5"/>
  <c r="I429" i="5"/>
  <c r="H429" i="5"/>
  <c r="K429" i="5" s="1"/>
  <c r="G429" i="5"/>
  <c r="BA428" i="5"/>
  <c r="AV428" i="5"/>
  <c r="AU428" i="5"/>
  <c r="AT428" i="5"/>
  <c r="AS428" i="5"/>
  <c r="AR428" i="5"/>
  <c r="AP428" i="5"/>
  <c r="AO428" i="5"/>
  <c r="AN428" i="5"/>
  <c r="AM428" i="5"/>
  <c r="AL428" i="5"/>
  <c r="AK428" i="5"/>
  <c r="AJ428" i="5"/>
  <c r="AI428" i="5"/>
  <c r="AH428" i="5"/>
  <c r="AF428" i="5"/>
  <c r="AE428" i="5"/>
  <c r="AD428" i="5"/>
  <c r="AC428" i="5"/>
  <c r="Z428" i="5"/>
  <c r="Y428" i="5"/>
  <c r="AZ428" i="5" s="1"/>
  <c r="X428" i="5"/>
  <c r="W428" i="5"/>
  <c r="AA428" i="5" s="1"/>
  <c r="V428" i="5"/>
  <c r="T428" i="5"/>
  <c r="S428" i="5"/>
  <c r="R428" i="5"/>
  <c r="Q428" i="5"/>
  <c r="P428" i="5"/>
  <c r="O428" i="5"/>
  <c r="N428" i="5"/>
  <c r="M428" i="5"/>
  <c r="L428" i="5"/>
  <c r="K428" i="5"/>
  <c r="J428" i="5"/>
  <c r="I428" i="5"/>
  <c r="H428" i="5"/>
  <c r="G428" i="5"/>
  <c r="AW427" i="5"/>
  <c r="AV427" i="5"/>
  <c r="AU427" i="5"/>
  <c r="AT427" i="5"/>
  <c r="AS427" i="5"/>
  <c r="AR427" i="5"/>
  <c r="AP427" i="5"/>
  <c r="AO427" i="5"/>
  <c r="AN427" i="5"/>
  <c r="AM427" i="5"/>
  <c r="AL427" i="5"/>
  <c r="AK427" i="5"/>
  <c r="AJ427" i="5"/>
  <c r="AI427" i="5"/>
  <c r="AH427" i="5"/>
  <c r="AF427" i="5"/>
  <c r="AE427" i="5"/>
  <c r="AD427" i="5"/>
  <c r="AC427" i="5"/>
  <c r="AA427" i="5"/>
  <c r="Z427" i="5"/>
  <c r="BA427" i="5" s="1"/>
  <c r="Y427" i="5"/>
  <c r="AZ427" i="5" s="1"/>
  <c r="X427" i="5"/>
  <c r="W427" i="5"/>
  <c r="AX427" i="5" s="1"/>
  <c r="V427" i="5"/>
  <c r="T427" i="5"/>
  <c r="S427" i="5"/>
  <c r="U427" i="5" s="1"/>
  <c r="R427" i="5"/>
  <c r="Q427" i="5"/>
  <c r="P427" i="5"/>
  <c r="O427" i="5"/>
  <c r="N427" i="5"/>
  <c r="M427" i="5"/>
  <c r="L427" i="5"/>
  <c r="J427" i="5"/>
  <c r="I427" i="5"/>
  <c r="H427" i="5"/>
  <c r="G427" i="5"/>
  <c r="AV426" i="5"/>
  <c r="AU426" i="5"/>
  <c r="AT426" i="5"/>
  <c r="AS426" i="5"/>
  <c r="AR426" i="5"/>
  <c r="AP426" i="5"/>
  <c r="AO426" i="5"/>
  <c r="AN426" i="5"/>
  <c r="AM426" i="5"/>
  <c r="AL426" i="5"/>
  <c r="AK426" i="5"/>
  <c r="AJ426" i="5"/>
  <c r="AI426" i="5"/>
  <c r="AH426" i="5"/>
  <c r="AF426" i="5"/>
  <c r="AE426" i="5"/>
  <c r="AD426" i="5"/>
  <c r="AG426" i="5" s="1"/>
  <c r="AC426" i="5"/>
  <c r="Z426" i="5"/>
  <c r="Y426" i="5"/>
  <c r="X426" i="5"/>
  <c r="W426" i="5"/>
  <c r="AA426" i="5" s="1"/>
  <c r="V426" i="5"/>
  <c r="T426" i="5"/>
  <c r="S426" i="5"/>
  <c r="R426" i="5"/>
  <c r="U426" i="5" s="1"/>
  <c r="Q426" i="5"/>
  <c r="P426" i="5"/>
  <c r="O426" i="5"/>
  <c r="N426" i="5"/>
  <c r="M426" i="5"/>
  <c r="L426" i="5"/>
  <c r="J426" i="5"/>
  <c r="I426" i="5"/>
  <c r="K426" i="5" s="1"/>
  <c r="H426" i="5"/>
  <c r="G426" i="5"/>
  <c r="AV425" i="5"/>
  <c r="AU425" i="5"/>
  <c r="AT425" i="5"/>
  <c r="AY425" i="5" s="1"/>
  <c r="AS425" i="5"/>
  <c r="AR425" i="5"/>
  <c r="AP425" i="5"/>
  <c r="AO425" i="5"/>
  <c r="AN425" i="5"/>
  <c r="AM425" i="5"/>
  <c r="AL425" i="5"/>
  <c r="AK425" i="5"/>
  <c r="AJ425" i="5"/>
  <c r="AI425" i="5"/>
  <c r="AH425" i="5"/>
  <c r="AF425" i="5"/>
  <c r="AE425" i="5"/>
  <c r="AD425" i="5"/>
  <c r="AC425" i="5"/>
  <c r="Z425" i="5"/>
  <c r="Y425" i="5"/>
  <c r="X425" i="5"/>
  <c r="W425" i="5"/>
  <c r="AA425" i="5" s="1"/>
  <c r="V425" i="5"/>
  <c r="T425" i="5"/>
  <c r="S425" i="5"/>
  <c r="R425" i="5"/>
  <c r="Q425" i="5"/>
  <c r="P425" i="5"/>
  <c r="O425" i="5"/>
  <c r="N425" i="5"/>
  <c r="M425" i="5"/>
  <c r="L425" i="5"/>
  <c r="J425" i="5"/>
  <c r="K425" i="5" s="1"/>
  <c r="I425" i="5"/>
  <c r="H425" i="5"/>
  <c r="G425" i="5"/>
  <c r="AV424" i="5"/>
  <c r="AU424" i="5"/>
  <c r="AZ424" i="5" s="1"/>
  <c r="AT424" i="5"/>
  <c r="AY424" i="5" s="1"/>
  <c r="AS424" i="5"/>
  <c r="AR424" i="5"/>
  <c r="AP424" i="5"/>
  <c r="AO424" i="5"/>
  <c r="AN424" i="5"/>
  <c r="AM424" i="5"/>
  <c r="AL424" i="5"/>
  <c r="AK424" i="5"/>
  <c r="AJ424" i="5"/>
  <c r="AI424" i="5"/>
  <c r="AH424" i="5"/>
  <c r="AF424" i="5"/>
  <c r="AE424" i="5"/>
  <c r="AD424" i="5"/>
  <c r="AC424" i="5"/>
  <c r="Z424" i="5"/>
  <c r="Y424" i="5"/>
  <c r="X424" i="5"/>
  <c r="W424" i="5"/>
  <c r="AA424" i="5" s="1"/>
  <c r="V424" i="5"/>
  <c r="T424" i="5"/>
  <c r="S424" i="5"/>
  <c r="R424" i="5"/>
  <c r="U424" i="5" s="1"/>
  <c r="Q424" i="5"/>
  <c r="P424" i="5"/>
  <c r="O424" i="5"/>
  <c r="N424" i="5"/>
  <c r="M424" i="5"/>
  <c r="L424" i="5"/>
  <c r="J424" i="5"/>
  <c r="I424" i="5"/>
  <c r="K424" i="5" s="1"/>
  <c r="H424" i="5"/>
  <c r="G424" i="5"/>
  <c r="AW423" i="5"/>
  <c r="AV423" i="5"/>
  <c r="AU423" i="5"/>
  <c r="AT423" i="5"/>
  <c r="AY423" i="5" s="1"/>
  <c r="AS423" i="5"/>
  <c r="AR423" i="5"/>
  <c r="AP423" i="5"/>
  <c r="AO423" i="5"/>
  <c r="AN423" i="5"/>
  <c r="AM423" i="5"/>
  <c r="AL423" i="5"/>
  <c r="AK423" i="5"/>
  <c r="AJ423" i="5"/>
  <c r="AI423" i="5"/>
  <c r="AH423" i="5"/>
  <c r="AF423" i="5"/>
  <c r="AE423" i="5"/>
  <c r="AD423" i="5"/>
  <c r="AG423" i="5" s="1"/>
  <c r="AC423" i="5"/>
  <c r="Z423" i="5"/>
  <c r="Y423" i="5"/>
  <c r="AZ423" i="5" s="1"/>
  <c r="X423" i="5"/>
  <c r="W423" i="5"/>
  <c r="AA423" i="5" s="1"/>
  <c r="V423" i="5"/>
  <c r="T423" i="5"/>
  <c r="S423" i="5"/>
  <c r="R423" i="5"/>
  <c r="Q423" i="5"/>
  <c r="P423" i="5"/>
  <c r="O423" i="5"/>
  <c r="N423" i="5"/>
  <c r="M423" i="5"/>
  <c r="L423" i="5"/>
  <c r="J423" i="5"/>
  <c r="I423" i="5"/>
  <c r="H423" i="5"/>
  <c r="G423" i="5"/>
  <c r="AW422" i="5"/>
  <c r="AV422" i="5"/>
  <c r="BA422" i="5" s="1"/>
  <c r="AU422" i="5"/>
  <c r="AT422" i="5"/>
  <c r="AY422" i="5" s="1"/>
  <c r="AS422" i="5"/>
  <c r="AR422" i="5"/>
  <c r="AP422" i="5"/>
  <c r="AO422" i="5"/>
  <c r="AN422" i="5"/>
  <c r="AQ422" i="5" s="1"/>
  <c r="AM422" i="5"/>
  <c r="AL422" i="5"/>
  <c r="AK422" i="5"/>
  <c r="AJ422" i="5"/>
  <c r="AI422" i="5"/>
  <c r="AH422" i="5"/>
  <c r="AF422" i="5"/>
  <c r="AE422" i="5"/>
  <c r="AD422" i="5"/>
  <c r="AC422" i="5"/>
  <c r="Z422" i="5"/>
  <c r="Y422" i="5"/>
  <c r="X422" i="5"/>
  <c r="W422" i="5"/>
  <c r="V422" i="5"/>
  <c r="T422" i="5"/>
  <c r="S422" i="5"/>
  <c r="R422" i="5"/>
  <c r="U422" i="5" s="1"/>
  <c r="Q422" i="5"/>
  <c r="P422" i="5"/>
  <c r="O422" i="5"/>
  <c r="N422" i="5"/>
  <c r="M422" i="5"/>
  <c r="L422" i="5"/>
  <c r="J422" i="5"/>
  <c r="I422" i="5"/>
  <c r="H422" i="5"/>
  <c r="G422" i="5"/>
  <c r="AV421" i="5"/>
  <c r="AU421" i="5"/>
  <c r="AT421" i="5"/>
  <c r="AS421" i="5"/>
  <c r="AW421" i="5" s="1"/>
  <c r="AR421" i="5"/>
  <c r="AP421" i="5"/>
  <c r="AO421" i="5"/>
  <c r="AN421" i="5"/>
  <c r="AM421" i="5"/>
  <c r="AL421" i="5"/>
  <c r="AK421" i="5"/>
  <c r="AJ421" i="5"/>
  <c r="AI421" i="5"/>
  <c r="AH421" i="5"/>
  <c r="AF421" i="5"/>
  <c r="AE421" i="5"/>
  <c r="AD421" i="5"/>
  <c r="AG421" i="5" s="1"/>
  <c r="AC421" i="5"/>
  <c r="Z421" i="5"/>
  <c r="Y421" i="5"/>
  <c r="X421" i="5"/>
  <c r="W421" i="5"/>
  <c r="AA421" i="5" s="1"/>
  <c r="V421" i="5"/>
  <c r="T421" i="5"/>
  <c r="S421" i="5"/>
  <c r="U421" i="5" s="1"/>
  <c r="R421" i="5"/>
  <c r="Q421" i="5"/>
  <c r="P421" i="5"/>
  <c r="O421" i="5"/>
  <c r="N421" i="5"/>
  <c r="M421" i="5"/>
  <c r="L421" i="5"/>
  <c r="J421" i="5"/>
  <c r="I421" i="5"/>
  <c r="H421" i="5"/>
  <c r="G421" i="5"/>
  <c r="AV420" i="5"/>
  <c r="BA420" i="5" s="1"/>
  <c r="AU420" i="5"/>
  <c r="AT420" i="5"/>
  <c r="AS420" i="5"/>
  <c r="AR420" i="5"/>
  <c r="AP420" i="5"/>
  <c r="AO420" i="5"/>
  <c r="AN420" i="5"/>
  <c r="AM420" i="5"/>
  <c r="AL420" i="5"/>
  <c r="AK420" i="5"/>
  <c r="AJ420" i="5"/>
  <c r="AI420" i="5"/>
  <c r="AH420" i="5"/>
  <c r="AF420" i="5"/>
  <c r="AE420" i="5"/>
  <c r="AD420" i="5"/>
  <c r="AG420" i="5" s="1"/>
  <c r="AC420" i="5"/>
  <c r="Z420" i="5"/>
  <c r="Y420" i="5"/>
  <c r="X420" i="5"/>
  <c r="W420" i="5"/>
  <c r="AA420" i="5" s="1"/>
  <c r="V420" i="5"/>
  <c r="T420" i="5"/>
  <c r="S420" i="5"/>
  <c r="U420" i="5" s="1"/>
  <c r="R420" i="5"/>
  <c r="Q420" i="5"/>
  <c r="P420" i="5"/>
  <c r="O420" i="5"/>
  <c r="N420" i="5"/>
  <c r="M420" i="5"/>
  <c r="L420" i="5"/>
  <c r="J420" i="5"/>
  <c r="I420" i="5"/>
  <c r="K420" i="5" s="1"/>
  <c r="H420" i="5"/>
  <c r="G420" i="5"/>
  <c r="AX419" i="5"/>
  <c r="AW419" i="5"/>
  <c r="AV419" i="5"/>
  <c r="AU419" i="5"/>
  <c r="AT419" i="5"/>
  <c r="AS419" i="5"/>
  <c r="AR419" i="5"/>
  <c r="AP419" i="5"/>
  <c r="AO419" i="5"/>
  <c r="AN419" i="5"/>
  <c r="AQ419" i="5" s="1"/>
  <c r="AM419" i="5"/>
  <c r="AL419" i="5"/>
  <c r="AK419" i="5"/>
  <c r="AJ419" i="5"/>
  <c r="AI419" i="5"/>
  <c r="AH419" i="5"/>
  <c r="AF419" i="5"/>
  <c r="AE419" i="5"/>
  <c r="AD419" i="5"/>
  <c r="AC419" i="5"/>
  <c r="Z419" i="5"/>
  <c r="BA419" i="5" s="1"/>
  <c r="Y419" i="5"/>
  <c r="X419" i="5"/>
  <c r="W419" i="5"/>
  <c r="AA419" i="5" s="1"/>
  <c r="V419" i="5"/>
  <c r="T419" i="5"/>
  <c r="S419" i="5"/>
  <c r="R419" i="5"/>
  <c r="Q419" i="5"/>
  <c r="P419" i="5"/>
  <c r="O419" i="5"/>
  <c r="N419" i="5"/>
  <c r="M419" i="5"/>
  <c r="L419" i="5"/>
  <c r="J419" i="5"/>
  <c r="I419" i="5"/>
  <c r="H419" i="5"/>
  <c r="G419" i="5"/>
  <c r="AV418" i="5"/>
  <c r="AU418" i="5"/>
  <c r="AT418" i="5"/>
  <c r="AS418" i="5"/>
  <c r="AW418" i="5" s="1"/>
  <c r="AR418" i="5"/>
  <c r="AP418" i="5"/>
  <c r="AO418" i="5"/>
  <c r="AN418" i="5"/>
  <c r="AQ418" i="5" s="1"/>
  <c r="AM418" i="5"/>
  <c r="AL418" i="5"/>
  <c r="AK418" i="5"/>
  <c r="AJ418" i="5"/>
  <c r="AI418" i="5"/>
  <c r="AH418" i="5"/>
  <c r="AF418" i="5"/>
  <c r="AE418" i="5"/>
  <c r="AD418" i="5"/>
  <c r="AG418" i="5" s="1"/>
  <c r="AC418" i="5"/>
  <c r="Z418" i="5"/>
  <c r="Y418" i="5"/>
  <c r="AZ418" i="5" s="1"/>
  <c r="X418" i="5"/>
  <c r="W418" i="5"/>
  <c r="V418" i="5"/>
  <c r="T418" i="5"/>
  <c r="S418" i="5"/>
  <c r="R418" i="5"/>
  <c r="Q418" i="5"/>
  <c r="P418" i="5"/>
  <c r="O418" i="5"/>
  <c r="N418" i="5"/>
  <c r="M418" i="5"/>
  <c r="L418" i="5"/>
  <c r="J418" i="5"/>
  <c r="I418" i="5"/>
  <c r="H418" i="5"/>
  <c r="K418" i="5" s="1"/>
  <c r="G418" i="5"/>
  <c r="AV417" i="5"/>
  <c r="BA417" i="5" s="1"/>
  <c r="AU417" i="5"/>
  <c r="AZ417" i="5" s="1"/>
  <c r="AT417" i="5"/>
  <c r="AY417" i="5" s="1"/>
  <c r="AS417" i="5"/>
  <c r="AR417" i="5"/>
  <c r="AQ417" i="5"/>
  <c r="AP417" i="5"/>
  <c r="AO417" i="5"/>
  <c r="AN417" i="5"/>
  <c r="AM417" i="5"/>
  <c r="AL417" i="5"/>
  <c r="AK417" i="5"/>
  <c r="AJ417" i="5"/>
  <c r="AI417" i="5"/>
  <c r="AH417" i="5"/>
  <c r="AF417" i="5"/>
  <c r="AE417" i="5"/>
  <c r="AD417" i="5"/>
  <c r="AC417" i="5"/>
  <c r="Z417" i="5"/>
  <c r="Y417" i="5"/>
  <c r="X417" i="5"/>
  <c r="W417" i="5"/>
  <c r="AA417" i="5" s="1"/>
  <c r="V417" i="5"/>
  <c r="T417" i="5"/>
  <c r="S417" i="5"/>
  <c r="R417" i="5"/>
  <c r="Q417" i="5"/>
  <c r="P417" i="5"/>
  <c r="O417" i="5"/>
  <c r="N417" i="5"/>
  <c r="M417" i="5"/>
  <c r="L417" i="5"/>
  <c r="J417" i="5"/>
  <c r="I417" i="5"/>
  <c r="H417" i="5"/>
  <c r="K417" i="5" s="1"/>
  <c r="G417" i="5"/>
  <c r="AV416" i="5"/>
  <c r="AU416" i="5"/>
  <c r="AZ416" i="5" s="1"/>
  <c r="AT416" i="5"/>
  <c r="AY416" i="5" s="1"/>
  <c r="AS416" i="5"/>
  <c r="AR416" i="5"/>
  <c r="AP416" i="5"/>
  <c r="AO416" i="5"/>
  <c r="AN416" i="5"/>
  <c r="AQ416" i="5" s="1"/>
  <c r="AM416" i="5"/>
  <c r="AL416" i="5"/>
  <c r="AK416" i="5"/>
  <c r="AJ416" i="5"/>
  <c r="AI416" i="5"/>
  <c r="AH416" i="5"/>
  <c r="AF416" i="5"/>
  <c r="AE416" i="5"/>
  <c r="AD416" i="5"/>
  <c r="AG416" i="5" s="1"/>
  <c r="AC416" i="5"/>
  <c r="Z416" i="5"/>
  <c r="Y416" i="5"/>
  <c r="X416" i="5"/>
  <c r="W416" i="5"/>
  <c r="AA416" i="5" s="1"/>
  <c r="V416" i="5"/>
  <c r="T416" i="5"/>
  <c r="S416" i="5"/>
  <c r="R416" i="5"/>
  <c r="Q416" i="5"/>
  <c r="P416" i="5"/>
  <c r="O416" i="5"/>
  <c r="N416" i="5"/>
  <c r="M416" i="5"/>
  <c r="L416" i="5"/>
  <c r="J416" i="5"/>
  <c r="I416" i="5"/>
  <c r="H416" i="5"/>
  <c r="G416" i="5"/>
  <c r="AV415" i="5"/>
  <c r="AU415" i="5"/>
  <c r="AT415" i="5"/>
  <c r="AS415" i="5"/>
  <c r="AW415" i="5" s="1"/>
  <c r="AR415" i="5"/>
  <c r="AP415" i="5"/>
  <c r="AO415" i="5"/>
  <c r="AN415" i="5"/>
  <c r="AM415" i="5"/>
  <c r="AL415" i="5"/>
  <c r="AK415" i="5"/>
  <c r="AJ415" i="5"/>
  <c r="AI415" i="5"/>
  <c r="AH415" i="5"/>
  <c r="AF415" i="5"/>
  <c r="AE415" i="5"/>
  <c r="AD415" i="5"/>
  <c r="AC415" i="5"/>
  <c r="Z415" i="5"/>
  <c r="BA415" i="5" s="1"/>
  <c r="Y415" i="5"/>
  <c r="X415" i="5"/>
  <c r="W415" i="5"/>
  <c r="V415" i="5"/>
  <c r="T415" i="5"/>
  <c r="S415" i="5"/>
  <c r="R415" i="5"/>
  <c r="Q415" i="5"/>
  <c r="P415" i="5"/>
  <c r="O415" i="5"/>
  <c r="N415" i="5"/>
  <c r="M415" i="5"/>
  <c r="L415" i="5"/>
  <c r="J415" i="5"/>
  <c r="I415" i="5"/>
  <c r="H415" i="5"/>
  <c r="G415" i="5"/>
  <c r="AV414" i="5"/>
  <c r="AU414" i="5"/>
  <c r="AT414" i="5"/>
  <c r="AS414" i="5"/>
  <c r="AR414" i="5"/>
  <c r="AP414" i="5"/>
  <c r="AO414" i="5"/>
  <c r="AN414" i="5"/>
  <c r="AM414" i="5"/>
  <c r="AL414" i="5"/>
  <c r="AK414" i="5"/>
  <c r="AJ414" i="5"/>
  <c r="AI414" i="5"/>
  <c r="AH414" i="5"/>
  <c r="AF414" i="5"/>
  <c r="AE414" i="5"/>
  <c r="AD414" i="5"/>
  <c r="AC414" i="5"/>
  <c r="AA414" i="5"/>
  <c r="Z414" i="5"/>
  <c r="BA414" i="5" s="1"/>
  <c r="Y414" i="5"/>
  <c r="AZ414" i="5" s="1"/>
  <c r="X414" i="5"/>
  <c r="W414" i="5"/>
  <c r="V414" i="5"/>
  <c r="U414" i="5"/>
  <c r="T414" i="5"/>
  <c r="S414" i="5"/>
  <c r="R414" i="5"/>
  <c r="Q414" i="5"/>
  <c r="P414" i="5"/>
  <c r="O414" i="5"/>
  <c r="N414" i="5"/>
  <c r="M414" i="5"/>
  <c r="L414" i="5"/>
  <c r="J414" i="5"/>
  <c r="I414" i="5"/>
  <c r="H414" i="5"/>
  <c r="K414" i="5" s="1"/>
  <c r="G414" i="5"/>
  <c r="AV413" i="5"/>
  <c r="AU413" i="5"/>
  <c r="AT413" i="5"/>
  <c r="AS413" i="5"/>
  <c r="AW413" i="5" s="1"/>
  <c r="AR413" i="5"/>
  <c r="AP413" i="5"/>
  <c r="AO413" i="5"/>
  <c r="AN413" i="5"/>
  <c r="AQ413" i="5" s="1"/>
  <c r="AM413" i="5"/>
  <c r="AL413" i="5"/>
  <c r="AK413" i="5"/>
  <c r="AJ413" i="5"/>
  <c r="AI413" i="5"/>
  <c r="AH413" i="5"/>
  <c r="AF413" i="5"/>
  <c r="AE413" i="5"/>
  <c r="AD413" i="5"/>
  <c r="AC413" i="5"/>
  <c r="Z413" i="5"/>
  <c r="Y413" i="5"/>
  <c r="AZ413" i="5" s="1"/>
  <c r="X413" i="5"/>
  <c r="AY413" i="5" s="1"/>
  <c r="W413" i="5"/>
  <c r="V413" i="5"/>
  <c r="T413" i="5"/>
  <c r="S413" i="5"/>
  <c r="R413" i="5"/>
  <c r="U413" i="5" s="1"/>
  <c r="Q413" i="5"/>
  <c r="P413" i="5"/>
  <c r="O413" i="5"/>
  <c r="N413" i="5"/>
  <c r="M413" i="5"/>
  <c r="L413" i="5"/>
  <c r="J413" i="5"/>
  <c r="K413" i="5" s="1"/>
  <c r="I413" i="5"/>
  <c r="H413" i="5"/>
  <c r="G413" i="5"/>
  <c r="AV412" i="5"/>
  <c r="AU412" i="5"/>
  <c r="AT412" i="5"/>
  <c r="AS412" i="5"/>
  <c r="AR412" i="5"/>
  <c r="AP412" i="5"/>
  <c r="AO412" i="5"/>
  <c r="AN412" i="5"/>
  <c r="AQ412" i="5" s="1"/>
  <c r="AM412" i="5"/>
  <c r="AL412" i="5"/>
  <c r="AK412" i="5"/>
  <c r="AJ412" i="5"/>
  <c r="AI412" i="5"/>
  <c r="AH412" i="5"/>
  <c r="AG412" i="5"/>
  <c r="AF412" i="5"/>
  <c r="AE412" i="5"/>
  <c r="AD412" i="5"/>
  <c r="AC412" i="5"/>
  <c r="Z412" i="5"/>
  <c r="Y412" i="5"/>
  <c r="X412" i="5"/>
  <c r="W412" i="5"/>
  <c r="AA412" i="5" s="1"/>
  <c r="V412" i="5"/>
  <c r="T412" i="5"/>
  <c r="S412" i="5"/>
  <c r="U412" i="5" s="1"/>
  <c r="R412" i="5"/>
  <c r="Q412" i="5"/>
  <c r="P412" i="5"/>
  <c r="O412" i="5"/>
  <c r="N412" i="5"/>
  <c r="M412" i="5"/>
  <c r="L412" i="5"/>
  <c r="J412" i="5"/>
  <c r="K412" i="5" s="1"/>
  <c r="I412" i="5"/>
  <c r="H412" i="5"/>
  <c r="G412" i="5"/>
  <c r="AV411" i="5"/>
  <c r="BA411" i="5" s="1"/>
  <c r="AU411" i="5"/>
  <c r="AT411" i="5"/>
  <c r="AY411" i="5" s="1"/>
  <c r="AS411" i="5"/>
  <c r="AR411" i="5"/>
  <c r="AP411" i="5"/>
  <c r="AO411" i="5"/>
  <c r="AN411" i="5"/>
  <c r="AM411" i="5"/>
  <c r="AL411" i="5"/>
  <c r="AK411" i="5"/>
  <c r="AJ411" i="5"/>
  <c r="AI411" i="5"/>
  <c r="AH411" i="5"/>
  <c r="AF411" i="5"/>
  <c r="AE411" i="5"/>
  <c r="AD411" i="5"/>
  <c r="AG411" i="5" s="1"/>
  <c r="AC411" i="5"/>
  <c r="Z411" i="5"/>
  <c r="Y411" i="5"/>
  <c r="AZ411" i="5" s="1"/>
  <c r="X411" i="5"/>
  <c r="W411" i="5"/>
  <c r="AA411" i="5" s="1"/>
  <c r="V411" i="5"/>
  <c r="T411" i="5"/>
  <c r="S411" i="5"/>
  <c r="R411" i="5"/>
  <c r="Q411" i="5"/>
  <c r="P411" i="5"/>
  <c r="O411" i="5"/>
  <c r="N411" i="5"/>
  <c r="M411" i="5"/>
  <c r="L411" i="5"/>
  <c r="J411" i="5"/>
  <c r="I411" i="5"/>
  <c r="H411" i="5"/>
  <c r="G411" i="5"/>
  <c r="AZ410" i="5"/>
  <c r="AV410" i="5"/>
  <c r="AU410" i="5"/>
  <c r="AT410" i="5"/>
  <c r="AS410" i="5"/>
  <c r="AW410" i="5" s="1"/>
  <c r="AR410" i="5"/>
  <c r="AP410" i="5"/>
  <c r="AO410" i="5"/>
  <c r="AN410" i="5"/>
  <c r="AM410" i="5"/>
  <c r="AL410" i="5"/>
  <c r="AK410" i="5"/>
  <c r="AJ410" i="5"/>
  <c r="AI410" i="5"/>
  <c r="AH410" i="5"/>
  <c r="AF410" i="5"/>
  <c r="AE410" i="5"/>
  <c r="AD410" i="5"/>
  <c r="AC410" i="5"/>
  <c r="Z410" i="5"/>
  <c r="Y410" i="5"/>
  <c r="X410" i="5"/>
  <c r="W410" i="5"/>
  <c r="AA410" i="5" s="1"/>
  <c r="V410" i="5"/>
  <c r="U410" i="5"/>
  <c r="T410" i="5"/>
  <c r="S410" i="5"/>
  <c r="R410" i="5"/>
  <c r="Q410" i="5"/>
  <c r="P410" i="5"/>
  <c r="O410" i="5"/>
  <c r="N410" i="5"/>
  <c r="M410" i="5"/>
  <c r="L410" i="5"/>
  <c r="J410" i="5"/>
  <c r="I410" i="5"/>
  <c r="H410" i="5"/>
  <c r="K410" i="5" s="1"/>
  <c r="G410" i="5"/>
  <c r="AV409" i="5"/>
  <c r="BA409" i="5" s="1"/>
  <c r="AU409" i="5"/>
  <c r="AZ409" i="5" s="1"/>
  <c r="AT409" i="5"/>
  <c r="AY409" i="5" s="1"/>
  <c r="AS409" i="5"/>
  <c r="AR409" i="5"/>
  <c r="AP409" i="5"/>
  <c r="AO409" i="5"/>
  <c r="AN409" i="5"/>
  <c r="AQ409" i="5" s="1"/>
  <c r="AM409" i="5"/>
  <c r="AL409" i="5"/>
  <c r="AK409" i="5"/>
  <c r="AJ409" i="5"/>
  <c r="AI409" i="5"/>
  <c r="AH409" i="5"/>
  <c r="AF409" i="5"/>
  <c r="AG409" i="5" s="1"/>
  <c r="AE409" i="5"/>
  <c r="AD409" i="5"/>
  <c r="AC409" i="5"/>
  <c r="Z409" i="5"/>
  <c r="Y409" i="5"/>
  <c r="X409" i="5"/>
  <c r="W409" i="5"/>
  <c r="AA409" i="5" s="1"/>
  <c r="V409" i="5"/>
  <c r="T409" i="5"/>
  <c r="S409" i="5"/>
  <c r="R409" i="5"/>
  <c r="Q409" i="5"/>
  <c r="P409" i="5"/>
  <c r="O409" i="5"/>
  <c r="N409" i="5"/>
  <c r="M409" i="5"/>
  <c r="L409" i="5"/>
  <c r="J409" i="5"/>
  <c r="I409" i="5"/>
  <c r="H409" i="5"/>
  <c r="G409" i="5"/>
  <c r="AV408" i="5"/>
  <c r="BA408" i="5" s="1"/>
  <c r="AU408" i="5"/>
  <c r="AT408" i="5"/>
  <c r="AS408" i="5"/>
  <c r="AW408" i="5" s="1"/>
  <c r="AR408" i="5"/>
  <c r="AP408" i="5"/>
  <c r="AO408" i="5"/>
  <c r="AN408" i="5"/>
  <c r="AM408" i="5"/>
  <c r="AL408" i="5"/>
  <c r="AK408" i="5"/>
  <c r="AJ408" i="5"/>
  <c r="AI408" i="5"/>
  <c r="AH408" i="5"/>
  <c r="AF408" i="5"/>
  <c r="AE408" i="5"/>
  <c r="AD408" i="5"/>
  <c r="AC408" i="5"/>
  <c r="Z408" i="5"/>
  <c r="Y408" i="5"/>
  <c r="X408" i="5"/>
  <c r="AY408" i="5" s="1"/>
  <c r="W408" i="5"/>
  <c r="AA408" i="5" s="1"/>
  <c r="V408" i="5"/>
  <c r="T408" i="5"/>
  <c r="S408" i="5"/>
  <c r="R408" i="5"/>
  <c r="Q408" i="5"/>
  <c r="P408" i="5"/>
  <c r="O408" i="5"/>
  <c r="N408" i="5"/>
  <c r="M408" i="5"/>
  <c r="L408" i="5"/>
  <c r="J408" i="5"/>
  <c r="I408" i="5"/>
  <c r="H408" i="5"/>
  <c r="K408" i="5" s="1"/>
  <c r="G408" i="5"/>
  <c r="AV407" i="5"/>
  <c r="AU407" i="5"/>
  <c r="AT407" i="5"/>
  <c r="AS407" i="5"/>
  <c r="AW407" i="5" s="1"/>
  <c r="AR407" i="5"/>
  <c r="AP407" i="5"/>
  <c r="AO407" i="5"/>
  <c r="AN407" i="5"/>
  <c r="AQ407" i="5" s="1"/>
  <c r="AM407" i="5"/>
  <c r="AL407" i="5"/>
  <c r="AK407" i="5"/>
  <c r="AJ407" i="5"/>
  <c r="AI407" i="5"/>
  <c r="AH407" i="5"/>
  <c r="AF407" i="5"/>
  <c r="AE407" i="5"/>
  <c r="AD407" i="5"/>
  <c r="AG407" i="5" s="1"/>
  <c r="AC407" i="5"/>
  <c r="Z407" i="5"/>
  <c r="Y407" i="5"/>
  <c r="AZ407" i="5" s="1"/>
  <c r="X407" i="5"/>
  <c r="AY407" i="5" s="1"/>
  <c r="W407" i="5"/>
  <c r="V407" i="5"/>
  <c r="T407" i="5"/>
  <c r="S407" i="5"/>
  <c r="U407" i="5" s="1"/>
  <c r="R407" i="5"/>
  <c r="Q407" i="5"/>
  <c r="P407" i="5"/>
  <c r="O407" i="5"/>
  <c r="N407" i="5"/>
  <c r="M407" i="5"/>
  <c r="L407" i="5"/>
  <c r="J407" i="5"/>
  <c r="I407" i="5"/>
  <c r="H407" i="5"/>
  <c r="G407" i="5"/>
  <c r="AV406" i="5"/>
  <c r="AU406" i="5"/>
  <c r="AT406" i="5"/>
  <c r="AS406" i="5"/>
  <c r="AR406" i="5"/>
  <c r="AP406" i="5"/>
  <c r="AO406" i="5"/>
  <c r="AN406" i="5"/>
  <c r="AM406" i="5"/>
  <c r="AL406" i="5"/>
  <c r="AK406" i="5"/>
  <c r="AJ406" i="5"/>
  <c r="AI406" i="5"/>
  <c r="AH406" i="5"/>
  <c r="AF406" i="5"/>
  <c r="AE406" i="5"/>
  <c r="AD406" i="5"/>
  <c r="AG406" i="5" s="1"/>
  <c r="AC406" i="5"/>
  <c r="Z406" i="5"/>
  <c r="BA406" i="5" s="1"/>
  <c r="Y406" i="5"/>
  <c r="AZ406" i="5" s="1"/>
  <c r="X406" i="5"/>
  <c r="AY406" i="5" s="1"/>
  <c r="W406" i="5"/>
  <c r="AA406" i="5" s="1"/>
  <c r="V406" i="5"/>
  <c r="T406" i="5"/>
  <c r="S406" i="5"/>
  <c r="R406" i="5"/>
  <c r="Q406" i="5"/>
  <c r="P406" i="5"/>
  <c r="O406" i="5"/>
  <c r="N406" i="5"/>
  <c r="M406" i="5"/>
  <c r="L406" i="5"/>
  <c r="K406" i="5"/>
  <c r="J406" i="5"/>
  <c r="I406" i="5"/>
  <c r="H406" i="5"/>
  <c r="G406" i="5"/>
  <c r="AV405" i="5"/>
  <c r="AU405" i="5"/>
  <c r="AT405" i="5"/>
  <c r="AS405" i="5"/>
  <c r="AX405" i="5" s="1"/>
  <c r="AR405" i="5"/>
  <c r="AP405" i="5"/>
  <c r="AO405" i="5"/>
  <c r="AN405" i="5"/>
  <c r="AM405" i="5"/>
  <c r="AL405" i="5"/>
  <c r="AK405" i="5"/>
  <c r="AJ405" i="5"/>
  <c r="AI405" i="5"/>
  <c r="AH405" i="5"/>
  <c r="AF405" i="5"/>
  <c r="AE405" i="5"/>
  <c r="AG405" i="5" s="1"/>
  <c r="AD405" i="5"/>
  <c r="AC405" i="5"/>
  <c r="Z405" i="5"/>
  <c r="Y405" i="5"/>
  <c r="X405" i="5"/>
  <c r="W405" i="5"/>
  <c r="AA405" i="5" s="1"/>
  <c r="V405" i="5"/>
  <c r="T405" i="5"/>
  <c r="S405" i="5"/>
  <c r="R405" i="5"/>
  <c r="U405" i="5" s="1"/>
  <c r="Q405" i="5"/>
  <c r="P405" i="5"/>
  <c r="O405" i="5"/>
  <c r="N405" i="5"/>
  <c r="M405" i="5"/>
  <c r="L405" i="5"/>
  <c r="J405" i="5"/>
  <c r="I405" i="5"/>
  <c r="H405" i="5"/>
  <c r="G405" i="5"/>
  <c r="AV404" i="5"/>
  <c r="AU404" i="5"/>
  <c r="AT404" i="5"/>
  <c r="AS404" i="5"/>
  <c r="AW404" i="5" s="1"/>
  <c r="AR404" i="5"/>
  <c r="AP404" i="5"/>
  <c r="AO404" i="5"/>
  <c r="AQ404" i="5" s="1"/>
  <c r="AN404" i="5"/>
  <c r="AM404" i="5"/>
  <c r="AL404" i="5"/>
  <c r="AK404" i="5"/>
  <c r="AJ404" i="5"/>
  <c r="AI404" i="5"/>
  <c r="AH404" i="5"/>
  <c r="AF404" i="5"/>
  <c r="AE404" i="5"/>
  <c r="AD404" i="5"/>
  <c r="AC404" i="5"/>
  <c r="AA404" i="5"/>
  <c r="Z404" i="5"/>
  <c r="Y404" i="5"/>
  <c r="X404" i="5"/>
  <c r="AY404" i="5" s="1"/>
  <c r="W404" i="5"/>
  <c r="V404" i="5"/>
  <c r="T404" i="5"/>
  <c r="S404" i="5"/>
  <c r="R404" i="5"/>
  <c r="Q404" i="5"/>
  <c r="P404" i="5"/>
  <c r="O404" i="5"/>
  <c r="N404" i="5"/>
  <c r="M404" i="5"/>
  <c r="L404" i="5"/>
  <c r="J404" i="5"/>
  <c r="I404" i="5"/>
  <c r="H404" i="5"/>
  <c r="G404" i="5"/>
  <c r="AX403" i="5"/>
  <c r="AW403" i="5"/>
  <c r="AV403" i="5"/>
  <c r="AU403" i="5"/>
  <c r="AT403" i="5"/>
  <c r="AY403" i="5" s="1"/>
  <c r="AS403" i="5"/>
  <c r="AR403" i="5"/>
  <c r="AP403" i="5"/>
  <c r="AO403" i="5"/>
  <c r="AN403" i="5"/>
  <c r="AQ403" i="5" s="1"/>
  <c r="AM403" i="5"/>
  <c r="AL403" i="5"/>
  <c r="AK403" i="5"/>
  <c r="AJ403" i="5"/>
  <c r="AI403" i="5"/>
  <c r="AH403" i="5"/>
  <c r="AF403" i="5"/>
  <c r="AE403" i="5"/>
  <c r="AD403" i="5"/>
  <c r="AC403" i="5"/>
  <c r="Z403" i="5"/>
  <c r="BA403" i="5" s="1"/>
  <c r="Y403" i="5"/>
  <c r="AZ403" i="5" s="1"/>
  <c r="X403" i="5"/>
  <c r="W403" i="5"/>
  <c r="AA403" i="5" s="1"/>
  <c r="V403" i="5"/>
  <c r="T403" i="5"/>
  <c r="S403" i="5"/>
  <c r="R403" i="5"/>
  <c r="Q403" i="5"/>
  <c r="P403" i="5"/>
  <c r="O403" i="5"/>
  <c r="N403" i="5"/>
  <c r="M403" i="5"/>
  <c r="L403" i="5"/>
  <c r="J403" i="5"/>
  <c r="I403" i="5"/>
  <c r="H403" i="5"/>
  <c r="K403" i="5" s="1"/>
  <c r="G403" i="5"/>
  <c r="AV402" i="5"/>
  <c r="BA402" i="5" s="1"/>
  <c r="AU402" i="5"/>
  <c r="AZ402" i="5" s="1"/>
  <c r="AT402" i="5"/>
  <c r="AY402" i="5" s="1"/>
  <c r="AS402" i="5"/>
  <c r="AR402" i="5"/>
  <c r="AP402" i="5"/>
  <c r="AO402" i="5"/>
  <c r="AN402" i="5"/>
  <c r="AM402" i="5"/>
  <c r="AL402" i="5"/>
  <c r="AK402" i="5"/>
  <c r="AJ402" i="5"/>
  <c r="AI402" i="5"/>
  <c r="AH402" i="5"/>
  <c r="AF402" i="5"/>
  <c r="AE402" i="5"/>
  <c r="AD402" i="5"/>
  <c r="AG402" i="5" s="1"/>
  <c r="AC402" i="5"/>
  <c r="Z402" i="5"/>
  <c r="Y402" i="5"/>
  <c r="X402" i="5"/>
  <c r="W402" i="5"/>
  <c r="AA402" i="5" s="1"/>
  <c r="V402" i="5"/>
  <c r="U402" i="5"/>
  <c r="T402" i="5"/>
  <c r="S402" i="5"/>
  <c r="R402" i="5"/>
  <c r="Q402" i="5"/>
  <c r="P402" i="5"/>
  <c r="O402" i="5"/>
  <c r="N402" i="5"/>
  <c r="M402" i="5"/>
  <c r="L402" i="5"/>
  <c r="J402" i="5"/>
  <c r="I402" i="5"/>
  <c r="H402" i="5"/>
  <c r="G402" i="5"/>
  <c r="AV401" i="5"/>
  <c r="AU401" i="5"/>
  <c r="AT401" i="5"/>
  <c r="AS401" i="5"/>
  <c r="AR401" i="5"/>
  <c r="AP401" i="5"/>
  <c r="AO401" i="5"/>
  <c r="AN401" i="5"/>
  <c r="AM401" i="5"/>
  <c r="AL401" i="5"/>
  <c r="AK401" i="5"/>
  <c r="AJ401" i="5"/>
  <c r="AI401" i="5"/>
  <c r="AH401" i="5"/>
  <c r="AF401" i="5"/>
  <c r="AE401" i="5"/>
  <c r="AD401" i="5"/>
  <c r="AC401" i="5"/>
  <c r="Z401" i="5"/>
  <c r="Y401" i="5"/>
  <c r="X401" i="5"/>
  <c r="AY401" i="5" s="1"/>
  <c r="W401" i="5"/>
  <c r="AA401" i="5" s="1"/>
  <c r="V401" i="5"/>
  <c r="T401" i="5"/>
  <c r="S401" i="5"/>
  <c r="R401" i="5"/>
  <c r="U401" i="5" s="1"/>
  <c r="Q401" i="5"/>
  <c r="P401" i="5"/>
  <c r="O401" i="5"/>
  <c r="N401" i="5"/>
  <c r="M401" i="5"/>
  <c r="L401" i="5"/>
  <c r="J401" i="5"/>
  <c r="I401" i="5"/>
  <c r="H401" i="5"/>
  <c r="G401" i="5"/>
  <c r="AV400" i="5"/>
  <c r="AU400" i="5"/>
  <c r="AT400" i="5"/>
  <c r="AS400" i="5"/>
  <c r="AR400" i="5"/>
  <c r="AP400" i="5"/>
  <c r="AO400" i="5"/>
  <c r="AN400" i="5"/>
  <c r="AQ400" i="5" s="1"/>
  <c r="AM400" i="5"/>
  <c r="AL400" i="5"/>
  <c r="AK400" i="5"/>
  <c r="AJ400" i="5"/>
  <c r="AI400" i="5"/>
  <c r="AH400" i="5"/>
  <c r="AF400" i="5"/>
  <c r="AE400" i="5"/>
  <c r="AD400" i="5"/>
  <c r="AG400" i="5" s="1"/>
  <c r="AC400" i="5"/>
  <c r="AA400" i="5"/>
  <c r="Z400" i="5"/>
  <c r="Y400" i="5"/>
  <c r="X400" i="5"/>
  <c r="W400" i="5"/>
  <c r="V400" i="5"/>
  <c r="T400" i="5"/>
  <c r="S400" i="5"/>
  <c r="R400" i="5"/>
  <c r="Q400" i="5"/>
  <c r="P400" i="5"/>
  <c r="O400" i="5"/>
  <c r="N400" i="5"/>
  <c r="M400" i="5"/>
  <c r="L400" i="5"/>
  <c r="J400" i="5"/>
  <c r="I400" i="5"/>
  <c r="H400" i="5"/>
  <c r="G400" i="5"/>
  <c r="AY399" i="5"/>
  <c r="AV399" i="5"/>
  <c r="AU399" i="5"/>
  <c r="AT399" i="5"/>
  <c r="AS399" i="5"/>
  <c r="AW399" i="5" s="1"/>
  <c r="AR399" i="5"/>
  <c r="AP399" i="5"/>
  <c r="AO399" i="5"/>
  <c r="AN399" i="5"/>
  <c r="AM399" i="5"/>
  <c r="AL399" i="5"/>
  <c r="AK399" i="5"/>
  <c r="AJ399" i="5"/>
  <c r="AI399" i="5"/>
  <c r="AH399" i="5"/>
  <c r="AF399" i="5"/>
  <c r="AE399" i="5"/>
  <c r="AD399" i="5"/>
  <c r="AC399" i="5"/>
  <c r="Z399" i="5"/>
  <c r="Y399" i="5"/>
  <c r="X399" i="5"/>
  <c r="W399" i="5"/>
  <c r="V399" i="5"/>
  <c r="T399" i="5"/>
  <c r="S399" i="5"/>
  <c r="R399" i="5"/>
  <c r="U399" i="5" s="1"/>
  <c r="Q399" i="5"/>
  <c r="P399" i="5"/>
  <c r="O399" i="5"/>
  <c r="N399" i="5"/>
  <c r="M399" i="5"/>
  <c r="L399" i="5"/>
  <c r="J399" i="5"/>
  <c r="I399" i="5"/>
  <c r="H399" i="5"/>
  <c r="G399" i="5"/>
  <c r="AV398" i="5"/>
  <c r="AU398" i="5"/>
  <c r="AT398" i="5"/>
  <c r="AY398" i="5" s="1"/>
  <c r="AS398" i="5"/>
  <c r="AR398" i="5"/>
  <c r="AP398" i="5"/>
  <c r="AO398" i="5"/>
  <c r="AN398" i="5"/>
  <c r="AQ398" i="5" s="1"/>
  <c r="AM398" i="5"/>
  <c r="AL398" i="5"/>
  <c r="AK398" i="5"/>
  <c r="AJ398" i="5"/>
  <c r="AI398" i="5"/>
  <c r="AH398" i="5"/>
  <c r="AF398" i="5"/>
  <c r="AE398" i="5"/>
  <c r="AG398" i="5" s="1"/>
  <c r="AD398" i="5"/>
  <c r="AC398" i="5"/>
  <c r="Z398" i="5"/>
  <c r="Y398" i="5"/>
  <c r="X398" i="5"/>
  <c r="W398" i="5"/>
  <c r="AA398" i="5" s="1"/>
  <c r="V398" i="5"/>
  <c r="T398" i="5"/>
  <c r="S398" i="5"/>
  <c r="R398" i="5"/>
  <c r="Q398" i="5"/>
  <c r="P398" i="5"/>
  <c r="O398" i="5"/>
  <c r="N398" i="5"/>
  <c r="M398" i="5"/>
  <c r="L398" i="5"/>
  <c r="J398" i="5"/>
  <c r="K398" i="5" s="1"/>
  <c r="I398" i="5"/>
  <c r="H398" i="5"/>
  <c r="G398" i="5"/>
  <c r="AV397" i="5"/>
  <c r="AU397" i="5"/>
  <c r="AT397" i="5"/>
  <c r="AY397" i="5" s="1"/>
  <c r="AS397" i="5"/>
  <c r="AR397" i="5"/>
  <c r="AP397" i="5"/>
  <c r="AO397" i="5"/>
  <c r="AN397" i="5"/>
  <c r="AM397" i="5"/>
  <c r="AL397" i="5"/>
  <c r="AK397" i="5"/>
  <c r="AJ397" i="5"/>
  <c r="AI397" i="5"/>
  <c r="AH397" i="5"/>
  <c r="AF397" i="5"/>
  <c r="AE397" i="5"/>
  <c r="AD397" i="5"/>
  <c r="AG397" i="5" s="1"/>
  <c r="AC397" i="5"/>
  <c r="AA397" i="5"/>
  <c r="Z397" i="5"/>
  <c r="Y397" i="5"/>
  <c r="X397" i="5"/>
  <c r="W397" i="5"/>
  <c r="V397" i="5"/>
  <c r="T397" i="5"/>
  <c r="S397" i="5"/>
  <c r="R397" i="5"/>
  <c r="Q397" i="5"/>
  <c r="P397" i="5"/>
  <c r="O397" i="5"/>
  <c r="N397" i="5"/>
  <c r="M397" i="5"/>
  <c r="L397" i="5"/>
  <c r="J397" i="5"/>
  <c r="I397" i="5"/>
  <c r="H397" i="5"/>
  <c r="G397" i="5"/>
  <c r="AV396" i="5"/>
  <c r="BA396" i="5" s="1"/>
  <c r="AU396" i="5"/>
  <c r="AT396" i="5"/>
  <c r="AY396" i="5" s="1"/>
  <c r="AS396" i="5"/>
  <c r="AR396" i="5"/>
  <c r="AP396" i="5"/>
  <c r="AO396" i="5"/>
  <c r="AN396" i="5"/>
  <c r="AM396" i="5"/>
  <c r="AL396" i="5"/>
  <c r="AK396" i="5"/>
  <c r="AJ396" i="5"/>
  <c r="AI396" i="5"/>
  <c r="AH396" i="5"/>
  <c r="AF396" i="5"/>
  <c r="AE396" i="5"/>
  <c r="AD396" i="5"/>
  <c r="AC396" i="5"/>
  <c r="Z396" i="5"/>
  <c r="Y396" i="5"/>
  <c r="X396" i="5"/>
  <c r="W396" i="5"/>
  <c r="AA396" i="5" s="1"/>
  <c r="V396" i="5"/>
  <c r="T396" i="5"/>
  <c r="S396" i="5"/>
  <c r="R396" i="5"/>
  <c r="Q396" i="5"/>
  <c r="P396" i="5"/>
  <c r="O396" i="5"/>
  <c r="N396" i="5"/>
  <c r="M396" i="5"/>
  <c r="L396" i="5"/>
  <c r="J396" i="5"/>
  <c r="I396" i="5"/>
  <c r="H396" i="5"/>
  <c r="G396" i="5"/>
  <c r="AV395" i="5"/>
  <c r="AU395" i="5"/>
  <c r="AT395" i="5"/>
  <c r="AY395" i="5" s="1"/>
  <c r="AS395" i="5"/>
  <c r="AR395" i="5"/>
  <c r="AP395" i="5"/>
  <c r="AO395" i="5"/>
  <c r="AQ395" i="5" s="1"/>
  <c r="AN395" i="5"/>
  <c r="AM395" i="5"/>
  <c r="AL395" i="5"/>
  <c r="AK395" i="5"/>
  <c r="AJ395" i="5"/>
  <c r="AI395" i="5"/>
  <c r="AH395" i="5"/>
  <c r="AG395" i="5"/>
  <c r="AF395" i="5"/>
  <c r="AE395" i="5"/>
  <c r="AD395" i="5"/>
  <c r="AC395" i="5"/>
  <c r="Z395" i="5"/>
  <c r="Y395" i="5"/>
  <c r="AZ395" i="5" s="1"/>
  <c r="X395" i="5"/>
  <c r="W395" i="5"/>
  <c r="AA395" i="5" s="1"/>
  <c r="V395" i="5"/>
  <c r="T395" i="5"/>
  <c r="S395" i="5"/>
  <c r="R395" i="5"/>
  <c r="Q395" i="5"/>
  <c r="P395" i="5"/>
  <c r="O395" i="5"/>
  <c r="N395" i="5"/>
  <c r="M395" i="5"/>
  <c r="L395" i="5"/>
  <c r="J395" i="5"/>
  <c r="I395" i="5"/>
  <c r="H395" i="5"/>
  <c r="K395" i="5" s="1"/>
  <c r="G395" i="5"/>
  <c r="AV394" i="5"/>
  <c r="BA394" i="5" s="1"/>
  <c r="AU394" i="5"/>
  <c r="AT394" i="5"/>
  <c r="AS394" i="5"/>
  <c r="AW394" i="5" s="1"/>
  <c r="AR394" i="5"/>
  <c r="AP394" i="5"/>
  <c r="AO394" i="5"/>
  <c r="AN394" i="5"/>
  <c r="AM394" i="5"/>
  <c r="AL394" i="5"/>
  <c r="AK394" i="5"/>
  <c r="AJ394" i="5"/>
  <c r="AI394" i="5"/>
  <c r="AH394" i="5"/>
  <c r="AF394" i="5"/>
  <c r="AE394" i="5"/>
  <c r="AD394" i="5"/>
  <c r="AC394" i="5"/>
  <c r="Z394" i="5"/>
  <c r="Y394" i="5"/>
  <c r="AZ394" i="5" s="1"/>
  <c r="X394" i="5"/>
  <c r="W394" i="5"/>
  <c r="AA394" i="5" s="1"/>
  <c r="V394" i="5"/>
  <c r="T394" i="5"/>
  <c r="S394" i="5"/>
  <c r="R394" i="5"/>
  <c r="Q394" i="5"/>
  <c r="P394" i="5"/>
  <c r="O394" i="5"/>
  <c r="N394" i="5"/>
  <c r="M394" i="5"/>
  <c r="L394" i="5"/>
  <c r="J394" i="5"/>
  <c r="I394" i="5"/>
  <c r="H394" i="5"/>
  <c r="K394" i="5" s="1"/>
  <c r="G394" i="5"/>
  <c r="AW393" i="5"/>
  <c r="AV393" i="5"/>
  <c r="AU393" i="5"/>
  <c r="AT393" i="5"/>
  <c r="AS393" i="5"/>
  <c r="AR393" i="5"/>
  <c r="AP393" i="5"/>
  <c r="AO393" i="5"/>
  <c r="AN393" i="5"/>
  <c r="AM393" i="5"/>
  <c r="AL393" i="5"/>
  <c r="AK393" i="5"/>
  <c r="AJ393" i="5"/>
  <c r="AI393" i="5"/>
  <c r="AH393" i="5"/>
  <c r="AF393" i="5"/>
  <c r="AE393" i="5"/>
  <c r="AD393" i="5"/>
  <c r="AG393" i="5" s="1"/>
  <c r="AC393" i="5"/>
  <c r="Z393" i="5"/>
  <c r="Y393" i="5"/>
  <c r="X393" i="5"/>
  <c r="AY393" i="5" s="1"/>
  <c r="W393" i="5"/>
  <c r="V393" i="5"/>
  <c r="T393" i="5"/>
  <c r="S393" i="5"/>
  <c r="R393" i="5"/>
  <c r="U393" i="5" s="1"/>
  <c r="Q393" i="5"/>
  <c r="P393" i="5"/>
  <c r="O393" i="5"/>
  <c r="N393" i="5"/>
  <c r="M393" i="5"/>
  <c r="L393" i="5"/>
  <c r="J393" i="5"/>
  <c r="I393" i="5"/>
  <c r="H393" i="5"/>
  <c r="K393" i="5" s="1"/>
  <c r="G393" i="5"/>
  <c r="AV392" i="5"/>
  <c r="AU392" i="5"/>
  <c r="AZ392" i="5" s="1"/>
  <c r="AT392" i="5"/>
  <c r="AS392" i="5"/>
  <c r="AR392" i="5"/>
  <c r="AP392" i="5"/>
  <c r="AO392" i="5"/>
  <c r="AN392" i="5"/>
  <c r="AM392" i="5"/>
  <c r="AL392" i="5"/>
  <c r="AK392" i="5"/>
  <c r="AJ392" i="5"/>
  <c r="AI392" i="5"/>
  <c r="AH392" i="5"/>
  <c r="AF392" i="5"/>
  <c r="AE392" i="5"/>
  <c r="AD392" i="5"/>
  <c r="AC392" i="5"/>
  <c r="Z392" i="5"/>
  <c r="Y392" i="5"/>
  <c r="X392" i="5"/>
  <c r="W392" i="5"/>
  <c r="AA392" i="5" s="1"/>
  <c r="V392" i="5"/>
  <c r="T392" i="5"/>
  <c r="S392" i="5"/>
  <c r="R392" i="5"/>
  <c r="U392" i="5" s="1"/>
  <c r="Q392" i="5"/>
  <c r="P392" i="5"/>
  <c r="O392" i="5"/>
  <c r="N392" i="5"/>
  <c r="M392" i="5"/>
  <c r="L392" i="5"/>
  <c r="J392" i="5"/>
  <c r="I392" i="5"/>
  <c r="H392" i="5"/>
  <c r="G392" i="5"/>
  <c r="AV391" i="5"/>
  <c r="AU391" i="5"/>
  <c r="AZ391" i="5" s="1"/>
  <c r="AT391" i="5"/>
  <c r="AS391" i="5"/>
  <c r="AR391" i="5"/>
  <c r="AP391" i="5"/>
  <c r="AO391" i="5"/>
  <c r="AN391" i="5"/>
  <c r="AQ391" i="5" s="1"/>
  <c r="AM391" i="5"/>
  <c r="AL391" i="5"/>
  <c r="AK391" i="5"/>
  <c r="AJ391" i="5"/>
  <c r="AI391" i="5"/>
  <c r="AH391" i="5"/>
  <c r="AF391" i="5"/>
  <c r="AE391" i="5"/>
  <c r="AD391" i="5"/>
  <c r="AG391" i="5" s="1"/>
  <c r="AC391" i="5"/>
  <c r="Z391" i="5"/>
  <c r="Y391" i="5"/>
  <c r="X391" i="5"/>
  <c r="W391" i="5"/>
  <c r="AA391" i="5" s="1"/>
  <c r="V391" i="5"/>
  <c r="T391" i="5"/>
  <c r="S391" i="5"/>
  <c r="R391" i="5"/>
  <c r="Q391" i="5"/>
  <c r="P391" i="5"/>
  <c r="O391" i="5"/>
  <c r="N391" i="5"/>
  <c r="M391" i="5"/>
  <c r="L391" i="5"/>
  <c r="J391" i="5"/>
  <c r="I391" i="5"/>
  <c r="H391" i="5"/>
  <c r="G391" i="5"/>
  <c r="BA390" i="5"/>
  <c r="AV390" i="5"/>
  <c r="AU390" i="5"/>
  <c r="AT390" i="5"/>
  <c r="AS390" i="5"/>
  <c r="AW390" i="5" s="1"/>
  <c r="AR390" i="5"/>
  <c r="AP390" i="5"/>
  <c r="AO390" i="5"/>
  <c r="AN390" i="5"/>
  <c r="AM390" i="5"/>
  <c r="AL390" i="5"/>
  <c r="AK390" i="5"/>
  <c r="AJ390" i="5"/>
  <c r="AI390" i="5"/>
  <c r="AH390" i="5"/>
  <c r="AF390" i="5"/>
  <c r="AE390" i="5"/>
  <c r="AD390" i="5"/>
  <c r="AC390" i="5"/>
  <c r="AA390" i="5"/>
  <c r="Z390" i="5"/>
  <c r="Y390" i="5"/>
  <c r="X390" i="5"/>
  <c r="AY390" i="5" s="1"/>
  <c r="W390" i="5"/>
  <c r="V390" i="5"/>
  <c r="T390" i="5"/>
  <c r="S390" i="5"/>
  <c r="R390" i="5"/>
  <c r="Q390" i="5"/>
  <c r="P390" i="5"/>
  <c r="O390" i="5"/>
  <c r="N390" i="5"/>
  <c r="M390" i="5"/>
  <c r="L390" i="5"/>
  <c r="J390" i="5"/>
  <c r="I390" i="5"/>
  <c r="K390" i="5" s="1"/>
  <c r="H390" i="5"/>
  <c r="G390" i="5"/>
  <c r="AW389" i="5"/>
  <c r="AV389" i="5"/>
  <c r="AU389" i="5"/>
  <c r="AZ389" i="5" s="1"/>
  <c r="AT389" i="5"/>
  <c r="AS389" i="5"/>
  <c r="AR389" i="5"/>
  <c r="AP389" i="5"/>
  <c r="AO389" i="5"/>
  <c r="AN389" i="5"/>
  <c r="AM389" i="5"/>
  <c r="AL389" i="5"/>
  <c r="AK389" i="5"/>
  <c r="AJ389" i="5"/>
  <c r="AI389" i="5"/>
  <c r="AH389" i="5"/>
  <c r="AF389" i="5"/>
  <c r="AE389" i="5"/>
  <c r="AD389" i="5"/>
  <c r="AC389" i="5"/>
  <c r="Z389" i="5"/>
  <c r="Y389" i="5"/>
  <c r="X389" i="5"/>
  <c r="W389" i="5"/>
  <c r="AA389" i="5" s="1"/>
  <c r="V389" i="5"/>
  <c r="T389" i="5"/>
  <c r="S389" i="5"/>
  <c r="R389" i="5"/>
  <c r="Q389" i="5"/>
  <c r="P389" i="5"/>
  <c r="O389" i="5"/>
  <c r="N389" i="5"/>
  <c r="M389" i="5"/>
  <c r="L389" i="5"/>
  <c r="K389" i="5"/>
  <c r="J389" i="5"/>
  <c r="I389" i="5"/>
  <c r="H389" i="5"/>
  <c r="G389" i="5"/>
  <c r="AV388" i="5"/>
  <c r="AU388" i="5"/>
  <c r="AT388" i="5"/>
  <c r="AS388" i="5"/>
  <c r="AR388" i="5"/>
  <c r="AP388" i="5"/>
  <c r="AO388" i="5"/>
  <c r="AN388" i="5"/>
  <c r="AM388" i="5"/>
  <c r="AL388" i="5"/>
  <c r="AK388" i="5"/>
  <c r="AJ388" i="5"/>
  <c r="AI388" i="5"/>
  <c r="AH388" i="5"/>
  <c r="AF388" i="5"/>
  <c r="AE388" i="5"/>
  <c r="AD388" i="5"/>
  <c r="AC388" i="5"/>
  <c r="Z388" i="5"/>
  <c r="Y388" i="5"/>
  <c r="X388" i="5"/>
  <c r="W388" i="5"/>
  <c r="AA388" i="5" s="1"/>
  <c r="V388" i="5"/>
  <c r="T388" i="5"/>
  <c r="U388" i="5" s="1"/>
  <c r="S388" i="5"/>
  <c r="R388" i="5"/>
  <c r="Q388" i="5"/>
  <c r="P388" i="5"/>
  <c r="O388" i="5"/>
  <c r="N388" i="5"/>
  <c r="M388" i="5"/>
  <c r="L388" i="5"/>
  <c r="J388" i="5"/>
  <c r="I388" i="5"/>
  <c r="H388" i="5"/>
  <c r="K388" i="5" s="1"/>
  <c r="G388" i="5"/>
  <c r="AV387" i="5"/>
  <c r="BA387" i="5" s="1"/>
  <c r="AU387" i="5"/>
  <c r="AZ387" i="5" s="1"/>
  <c r="AT387" i="5"/>
  <c r="AY387" i="5" s="1"/>
  <c r="AS387" i="5"/>
  <c r="AR387" i="5"/>
  <c r="AP387" i="5"/>
  <c r="AO387" i="5"/>
  <c r="AN387" i="5"/>
  <c r="AM387" i="5"/>
  <c r="AL387" i="5"/>
  <c r="AK387" i="5"/>
  <c r="AJ387" i="5"/>
  <c r="AI387" i="5"/>
  <c r="AH387" i="5"/>
  <c r="AF387" i="5"/>
  <c r="AE387" i="5"/>
  <c r="AD387" i="5"/>
  <c r="AG387" i="5" s="1"/>
  <c r="AC387" i="5"/>
  <c r="AA387" i="5"/>
  <c r="Z387" i="5"/>
  <c r="Y387" i="5"/>
  <c r="X387" i="5"/>
  <c r="W387" i="5"/>
  <c r="V387" i="5"/>
  <c r="T387" i="5"/>
  <c r="S387" i="5"/>
  <c r="R387" i="5"/>
  <c r="Q387" i="5"/>
  <c r="P387" i="5"/>
  <c r="O387" i="5"/>
  <c r="N387" i="5"/>
  <c r="M387" i="5"/>
  <c r="L387" i="5"/>
  <c r="J387" i="5"/>
  <c r="I387" i="5"/>
  <c r="H387" i="5"/>
  <c r="K387" i="5" s="1"/>
  <c r="G387" i="5"/>
  <c r="AZ386" i="5"/>
  <c r="AV386" i="5"/>
  <c r="AU386" i="5"/>
  <c r="AT386" i="5"/>
  <c r="AS386" i="5"/>
  <c r="AW386" i="5" s="1"/>
  <c r="AR386" i="5"/>
  <c r="AP386" i="5"/>
  <c r="AO386" i="5"/>
  <c r="AN386" i="5"/>
  <c r="AM386" i="5"/>
  <c r="AL386" i="5"/>
  <c r="AK386" i="5"/>
  <c r="AJ386" i="5"/>
  <c r="AI386" i="5"/>
  <c r="AH386" i="5"/>
  <c r="AF386" i="5"/>
  <c r="AE386" i="5"/>
  <c r="AD386" i="5"/>
  <c r="AC386" i="5"/>
  <c r="Z386" i="5"/>
  <c r="Y386" i="5"/>
  <c r="X386" i="5"/>
  <c r="W386" i="5"/>
  <c r="AA386" i="5" s="1"/>
  <c r="V386" i="5"/>
  <c r="T386" i="5"/>
  <c r="S386" i="5"/>
  <c r="R386" i="5"/>
  <c r="Q386" i="5"/>
  <c r="P386" i="5"/>
  <c r="O386" i="5"/>
  <c r="N386" i="5"/>
  <c r="M386" i="5"/>
  <c r="L386" i="5"/>
  <c r="J386" i="5"/>
  <c r="K386" i="5" s="1"/>
  <c r="I386" i="5"/>
  <c r="H386" i="5"/>
  <c r="G386" i="5"/>
  <c r="AW385" i="5"/>
  <c r="AV385" i="5"/>
  <c r="AU385" i="5"/>
  <c r="AT385" i="5"/>
  <c r="AS385" i="5"/>
  <c r="AR385" i="5"/>
  <c r="AP385" i="5"/>
  <c r="AO385" i="5"/>
  <c r="AN385" i="5"/>
  <c r="AM385" i="5"/>
  <c r="AL385" i="5"/>
  <c r="AK385" i="5"/>
  <c r="AJ385" i="5"/>
  <c r="AI385" i="5"/>
  <c r="AH385" i="5"/>
  <c r="AF385" i="5"/>
  <c r="AE385" i="5"/>
  <c r="AD385" i="5"/>
  <c r="AC385" i="5"/>
  <c r="Z385" i="5"/>
  <c r="Y385" i="5"/>
  <c r="X385" i="5"/>
  <c r="W385" i="5"/>
  <c r="V385" i="5"/>
  <c r="T385" i="5"/>
  <c r="S385" i="5"/>
  <c r="U385" i="5" s="1"/>
  <c r="R385" i="5"/>
  <c r="Q385" i="5"/>
  <c r="P385" i="5"/>
  <c r="O385" i="5"/>
  <c r="N385" i="5"/>
  <c r="M385" i="5"/>
  <c r="L385" i="5"/>
  <c r="J385" i="5"/>
  <c r="K385" i="5" s="1"/>
  <c r="I385" i="5"/>
  <c r="H385" i="5"/>
  <c r="G385" i="5"/>
  <c r="AV384" i="5"/>
  <c r="AU384" i="5"/>
  <c r="AT384" i="5"/>
  <c r="AS384" i="5"/>
  <c r="AR384" i="5"/>
  <c r="AP384" i="5"/>
  <c r="AO384" i="5"/>
  <c r="AN384" i="5"/>
  <c r="AQ384" i="5" s="1"/>
  <c r="AM384" i="5"/>
  <c r="AL384" i="5"/>
  <c r="AK384" i="5"/>
  <c r="AJ384" i="5"/>
  <c r="AI384" i="5"/>
  <c r="AH384" i="5"/>
  <c r="AF384" i="5"/>
  <c r="AE384" i="5"/>
  <c r="AG384" i="5" s="1"/>
  <c r="AD384" i="5"/>
  <c r="AC384" i="5"/>
  <c r="Z384" i="5"/>
  <c r="Y384" i="5"/>
  <c r="X384" i="5"/>
  <c r="W384" i="5"/>
  <c r="AA384" i="5" s="1"/>
  <c r="V384" i="5"/>
  <c r="T384" i="5"/>
  <c r="S384" i="5"/>
  <c r="R384" i="5"/>
  <c r="Q384" i="5"/>
  <c r="P384" i="5"/>
  <c r="O384" i="5"/>
  <c r="N384" i="5"/>
  <c r="M384" i="5"/>
  <c r="L384" i="5"/>
  <c r="J384" i="5"/>
  <c r="I384" i="5"/>
  <c r="H384" i="5"/>
  <c r="G384" i="5"/>
  <c r="AV383" i="5"/>
  <c r="AU383" i="5"/>
  <c r="AT383" i="5"/>
  <c r="AS383" i="5"/>
  <c r="AR383" i="5"/>
  <c r="AP383" i="5"/>
  <c r="AO383" i="5"/>
  <c r="AN383" i="5"/>
  <c r="AM383" i="5"/>
  <c r="AL383" i="5"/>
  <c r="AK383" i="5"/>
  <c r="AJ383" i="5"/>
  <c r="AI383" i="5"/>
  <c r="AH383" i="5"/>
  <c r="AF383" i="5"/>
  <c r="AE383" i="5"/>
  <c r="AD383" i="5"/>
  <c r="AG383" i="5" s="1"/>
  <c r="AC383" i="5"/>
  <c r="Z383" i="5"/>
  <c r="BA383" i="5" s="1"/>
  <c r="Y383" i="5"/>
  <c r="X383" i="5"/>
  <c r="W383" i="5"/>
  <c r="AA383" i="5" s="1"/>
  <c r="V383" i="5"/>
  <c r="T383" i="5"/>
  <c r="S383" i="5"/>
  <c r="R383" i="5"/>
  <c r="U383" i="5" s="1"/>
  <c r="Q383" i="5"/>
  <c r="P383" i="5"/>
  <c r="O383" i="5"/>
  <c r="N383" i="5"/>
  <c r="M383" i="5"/>
  <c r="L383" i="5"/>
  <c r="J383" i="5"/>
  <c r="I383" i="5"/>
  <c r="H383" i="5"/>
  <c r="G383" i="5"/>
  <c r="AW382" i="5"/>
  <c r="AV382" i="5"/>
  <c r="AU382" i="5"/>
  <c r="AT382" i="5"/>
  <c r="AS382" i="5"/>
  <c r="AR382" i="5"/>
  <c r="AP382" i="5"/>
  <c r="AO382" i="5"/>
  <c r="AN382" i="5"/>
  <c r="AQ382" i="5" s="1"/>
  <c r="AM382" i="5"/>
  <c r="AL382" i="5"/>
  <c r="AK382" i="5"/>
  <c r="AJ382" i="5"/>
  <c r="AI382" i="5"/>
  <c r="AH382" i="5"/>
  <c r="AF382" i="5"/>
  <c r="AE382" i="5"/>
  <c r="AD382" i="5"/>
  <c r="AC382" i="5"/>
  <c r="Z382" i="5"/>
  <c r="Y382" i="5"/>
  <c r="AZ382" i="5" s="1"/>
  <c r="X382" i="5"/>
  <c r="AY382" i="5" s="1"/>
  <c r="W382" i="5"/>
  <c r="AA382" i="5" s="1"/>
  <c r="V382" i="5"/>
  <c r="T382" i="5"/>
  <c r="S382" i="5"/>
  <c r="R382" i="5"/>
  <c r="Q382" i="5"/>
  <c r="P382" i="5"/>
  <c r="O382" i="5"/>
  <c r="N382" i="5"/>
  <c r="M382" i="5"/>
  <c r="L382" i="5"/>
  <c r="K382" i="5"/>
  <c r="J382" i="5"/>
  <c r="I382" i="5"/>
  <c r="H382" i="5"/>
  <c r="G382" i="5"/>
  <c r="AV381" i="5"/>
  <c r="BA381" i="5" s="1"/>
  <c r="AU381" i="5"/>
  <c r="AZ381" i="5" s="1"/>
  <c r="AT381" i="5"/>
  <c r="AY381" i="5" s="1"/>
  <c r="AS381" i="5"/>
  <c r="AW381" i="5" s="1"/>
  <c r="AR381" i="5"/>
  <c r="AP381" i="5"/>
  <c r="AO381" i="5"/>
  <c r="AN381" i="5"/>
  <c r="AM381" i="5"/>
  <c r="AL381" i="5"/>
  <c r="AK381" i="5"/>
  <c r="AJ381" i="5"/>
  <c r="AI381" i="5"/>
  <c r="AH381" i="5"/>
  <c r="AF381" i="5"/>
  <c r="AE381" i="5"/>
  <c r="AD381" i="5"/>
  <c r="AC381" i="5"/>
  <c r="Z381" i="5"/>
  <c r="Y381" i="5"/>
  <c r="X381" i="5"/>
  <c r="W381" i="5"/>
  <c r="V381" i="5"/>
  <c r="T381" i="5"/>
  <c r="S381" i="5"/>
  <c r="R381" i="5"/>
  <c r="U381" i="5" s="1"/>
  <c r="Q381" i="5"/>
  <c r="P381" i="5"/>
  <c r="O381" i="5"/>
  <c r="N381" i="5"/>
  <c r="M381" i="5"/>
  <c r="L381" i="5"/>
  <c r="J381" i="5"/>
  <c r="I381" i="5"/>
  <c r="H381" i="5"/>
  <c r="G381" i="5"/>
  <c r="AW380" i="5"/>
  <c r="AV380" i="5"/>
  <c r="AU380" i="5"/>
  <c r="AT380" i="5"/>
  <c r="AY380" i="5" s="1"/>
  <c r="AS380" i="5"/>
  <c r="AR380" i="5"/>
  <c r="AP380" i="5"/>
  <c r="AQ380" i="5" s="1"/>
  <c r="AO380" i="5"/>
  <c r="AN380" i="5"/>
  <c r="AM380" i="5"/>
  <c r="AL380" i="5"/>
  <c r="AK380" i="5"/>
  <c r="AJ380" i="5"/>
  <c r="AI380" i="5"/>
  <c r="AH380" i="5"/>
  <c r="AF380" i="5"/>
  <c r="AE380" i="5"/>
  <c r="AD380" i="5"/>
  <c r="AG380" i="5" s="1"/>
  <c r="AC380" i="5"/>
  <c r="Z380" i="5"/>
  <c r="Y380" i="5"/>
  <c r="X380" i="5"/>
  <c r="W380" i="5"/>
  <c r="AA380" i="5" s="1"/>
  <c r="V380" i="5"/>
  <c r="T380" i="5"/>
  <c r="S380" i="5"/>
  <c r="R380" i="5"/>
  <c r="U380" i="5" s="1"/>
  <c r="Q380" i="5"/>
  <c r="P380" i="5"/>
  <c r="O380" i="5"/>
  <c r="N380" i="5"/>
  <c r="M380" i="5"/>
  <c r="L380" i="5"/>
  <c r="J380" i="5"/>
  <c r="I380" i="5"/>
  <c r="H380" i="5"/>
  <c r="G380" i="5"/>
  <c r="AV379" i="5"/>
  <c r="BA379" i="5" s="1"/>
  <c r="AU379" i="5"/>
  <c r="AZ379" i="5" s="1"/>
  <c r="AT379" i="5"/>
  <c r="AS379" i="5"/>
  <c r="AR379" i="5"/>
  <c r="AQ379" i="5"/>
  <c r="AP379" i="5"/>
  <c r="AO379" i="5"/>
  <c r="AN379" i="5"/>
  <c r="AM379" i="5"/>
  <c r="AL379" i="5"/>
  <c r="AK379" i="5"/>
  <c r="AJ379" i="5"/>
  <c r="AI379" i="5"/>
  <c r="AH379" i="5"/>
  <c r="AF379" i="5"/>
  <c r="AE379" i="5"/>
  <c r="AG379" i="5" s="1"/>
  <c r="AD379" i="5"/>
  <c r="AC379" i="5"/>
  <c r="Z379" i="5"/>
  <c r="Y379" i="5"/>
  <c r="X379" i="5"/>
  <c r="W379" i="5"/>
  <c r="AA379" i="5" s="1"/>
  <c r="V379" i="5"/>
  <c r="T379" i="5"/>
  <c r="S379" i="5"/>
  <c r="R379" i="5"/>
  <c r="Q379" i="5"/>
  <c r="P379" i="5"/>
  <c r="O379" i="5"/>
  <c r="N379" i="5"/>
  <c r="M379" i="5"/>
  <c r="L379" i="5"/>
  <c r="J379" i="5"/>
  <c r="I379" i="5"/>
  <c r="H379" i="5"/>
  <c r="G379" i="5"/>
  <c r="AW378" i="5"/>
  <c r="AV378" i="5"/>
  <c r="AU378" i="5"/>
  <c r="AT378" i="5"/>
  <c r="AS378" i="5"/>
  <c r="AR378" i="5"/>
  <c r="AP378" i="5"/>
  <c r="AO378" i="5"/>
  <c r="AN378" i="5"/>
  <c r="AM378" i="5"/>
  <c r="AL378" i="5"/>
  <c r="AK378" i="5"/>
  <c r="AJ378" i="5"/>
  <c r="AI378" i="5"/>
  <c r="AH378" i="5"/>
  <c r="AF378" i="5"/>
  <c r="AE378" i="5"/>
  <c r="AD378" i="5"/>
  <c r="AG378" i="5" s="1"/>
  <c r="AC378" i="5"/>
  <c r="Z378" i="5"/>
  <c r="Y378" i="5"/>
  <c r="X378" i="5"/>
  <c r="AY378" i="5" s="1"/>
  <c r="W378" i="5"/>
  <c r="V378" i="5"/>
  <c r="T378" i="5"/>
  <c r="S378" i="5"/>
  <c r="R378" i="5"/>
  <c r="Q378" i="5"/>
  <c r="P378" i="5"/>
  <c r="O378" i="5"/>
  <c r="N378" i="5"/>
  <c r="M378" i="5"/>
  <c r="L378" i="5"/>
  <c r="J378" i="5"/>
  <c r="K378" i="5" s="1"/>
  <c r="I378" i="5"/>
  <c r="H378" i="5"/>
  <c r="G378" i="5"/>
  <c r="AV377" i="5"/>
  <c r="AU377" i="5"/>
  <c r="AT377" i="5"/>
  <c r="AS377" i="5"/>
  <c r="AW377" i="5" s="1"/>
  <c r="AR377" i="5"/>
  <c r="AP377" i="5"/>
  <c r="AO377" i="5"/>
  <c r="AN377" i="5"/>
  <c r="AQ377" i="5" s="1"/>
  <c r="AM377" i="5"/>
  <c r="AL377" i="5"/>
  <c r="AK377" i="5"/>
  <c r="AJ377" i="5"/>
  <c r="AI377" i="5"/>
  <c r="AH377" i="5"/>
  <c r="AF377" i="5"/>
  <c r="AE377" i="5"/>
  <c r="AD377" i="5"/>
  <c r="AC377" i="5"/>
  <c r="AA377" i="5"/>
  <c r="Z377" i="5"/>
  <c r="Y377" i="5"/>
  <c r="X377" i="5"/>
  <c r="W377" i="5"/>
  <c r="V377" i="5"/>
  <c r="U377" i="5"/>
  <c r="T377" i="5"/>
  <c r="S377" i="5"/>
  <c r="R377" i="5"/>
  <c r="Q377" i="5"/>
  <c r="P377" i="5"/>
  <c r="O377" i="5"/>
  <c r="N377" i="5"/>
  <c r="M377" i="5"/>
  <c r="L377" i="5"/>
  <c r="J377" i="5"/>
  <c r="I377" i="5"/>
  <c r="H377" i="5"/>
  <c r="G377" i="5"/>
  <c r="AV376" i="5"/>
  <c r="AU376" i="5"/>
  <c r="AT376" i="5"/>
  <c r="AY376" i="5" s="1"/>
  <c r="AS376" i="5"/>
  <c r="AR376" i="5"/>
  <c r="AP376" i="5"/>
  <c r="AO376" i="5"/>
  <c r="AN376" i="5"/>
  <c r="AQ376" i="5" s="1"/>
  <c r="AM376" i="5"/>
  <c r="AL376" i="5"/>
  <c r="AK376" i="5"/>
  <c r="AJ376" i="5"/>
  <c r="AI376" i="5"/>
  <c r="AH376" i="5"/>
  <c r="AF376" i="5"/>
  <c r="AE376" i="5"/>
  <c r="AD376" i="5"/>
  <c r="AG376" i="5" s="1"/>
  <c r="AC376" i="5"/>
  <c r="Z376" i="5"/>
  <c r="Y376" i="5"/>
  <c r="X376" i="5"/>
  <c r="W376" i="5"/>
  <c r="AA376" i="5" s="1"/>
  <c r="V376" i="5"/>
  <c r="T376" i="5"/>
  <c r="S376" i="5"/>
  <c r="R376" i="5"/>
  <c r="U376" i="5" s="1"/>
  <c r="Q376" i="5"/>
  <c r="P376" i="5"/>
  <c r="O376" i="5"/>
  <c r="N376" i="5"/>
  <c r="M376" i="5"/>
  <c r="L376" i="5"/>
  <c r="J376" i="5"/>
  <c r="I376" i="5"/>
  <c r="H376" i="5"/>
  <c r="G376" i="5"/>
  <c r="AV375" i="5"/>
  <c r="AU375" i="5"/>
  <c r="AZ375" i="5" s="1"/>
  <c r="AT375" i="5"/>
  <c r="AS375" i="5"/>
  <c r="AW375" i="5" s="1"/>
  <c r="AR375" i="5"/>
  <c r="AP375" i="5"/>
  <c r="AO375" i="5"/>
  <c r="AN375" i="5"/>
  <c r="AQ375" i="5" s="1"/>
  <c r="AM375" i="5"/>
  <c r="AL375" i="5"/>
  <c r="AK375" i="5"/>
  <c r="AJ375" i="5"/>
  <c r="AI375" i="5"/>
  <c r="AH375" i="5"/>
  <c r="AF375" i="5"/>
  <c r="AE375" i="5"/>
  <c r="AD375" i="5"/>
  <c r="AC375" i="5"/>
  <c r="Z375" i="5"/>
  <c r="Y375" i="5"/>
  <c r="X375" i="5"/>
  <c r="W375" i="5"/>
  <c r="AA375" i="5" s="1"/>
  <c r="V375" i="5"/>
  <c r="T375" i="5"/>
  <c r="S375" i="5"/>
  <c r="R375" i="5"/>
  <c r="U375" i="5" s="1"/>
  <c r="Q375" i="5"/>
  <c r="P375" i="5"/>
  <c r="O375" i="5"/>
  <c r="N375" i="5"/>
  <c r="M375" i="5"/>
  <c r="L375" i="5"/>
  <c r="K375" i="5"/>
  <c r="J375" i="5"/>
  <c r="I375" i="5"/>
  <c r="H375" i="5"/>
  <c r="G375" i="5"/>
  <c r="AW374" i="5"/>
  <c r="AV374" i="5"/>
  <c r="BA374" i="5" s="1"/>
  <c r="AU374" i="5"/>
  <c r="AZ374" i="5" s="1"/>
  <c r="AT374" i="5"/>
  <c r="AS374" i="5"/>
  <c r="AX374" i="5" s="1"/>
  <c r="AR374" i="5"/>
  <c r="AP374" i="5"/>
  <c r="AO374" i="5"/>
  <c r="AN374" i="5"/>
  <c r="AM374" i="5"/>
  <c r="AL374" i="5"/>
  <c r="AK374" i="5"/>
  <c r="AJ374" i="5"/>
  <c r="AI374" i="5"/>
  <c r="AH374" i="5"/>
  <c r="AF374" i="5"/>
  <c r="AE374" i="5"/>
  <c r="AD374" i="5"/>
  <c r="AC374" i="5"/>
  <c r="AA374" i="5"/>
  <c r="Z374" i="5"/>
  <c r="Y374" i="5"/>
  <c r="X374" i="5"/>
  <c r="AY374" i="5" s="1"/>
  <c r="W374" i="5"/>
  <c r="V374" i="5"/>
  <c r="T374" i="5"/>
  <c r="S374" i="5"/>
  <c r="R374" i="5"/>
  <c r="Q374" i="5"/>
  <c r="P374" i="5"/>
  <c r="O374" i="5"/>
  <c r="N374" i="5"/>
  <c r="M374" i="5"/>
  <c r="L374" i="5"/>
  <c r="J374" i="5"/>
  <c r="I374" i="5"/>
  <c r="H374" i="5"/>
  <c r="K374" i="5" s="1"/>
  <c r="G374" i="5"/>
  <c r="AW373" i="5"/>
  <c r="AV373" i="5"/>
  <c r="BA373" i="5" s="1"/>
  <c r="AU373" i="5"/>
  <c r="AT373" i="5"/>
  <c r="AS373" i="5"/>
  <c r="AR373" i="5"/>
  <c r="AP373" i="5"/>
  <c r="AO373" i="5"/>
  <c r="AN373" i="5"/>
  <c r="AM373" i="5"/>
  <c r="AL373" i="5"/>
  <c r="AK373" i="5"/>
  <c r="AJ373" i="5"/>
  <c r="AI373" i="5"/>
  <c r="AH373" i="5"/>
  <c r="AF373" i="5"/>
  <c r="AE373" i="5"/>
  <c r="AD373" i="5"/>
  <c r="AG373" i="5" s="1"/>
  <c r="AC373" i="5"/>
  <c r="Z373" i="5"/>
  <c r="Y373" i="5"/>
  <c r="AZ373" i="5" s="1"/>
  <c r="X373" i="5"/>
  <c r="W373" i="5"/>
  <c r="AA373" i="5" s="1"/>
  <c r="V373" i="5"/>
  <c r="T373" i="5"/>
  <c r="S373" i="5"/>
  <c r="R373" i="5"/>
  <c r="Q373" i="5"/>
  <c r="P373" i="5"/>
  <c r="O373" i="5"/>
  <c r="N373" i="5"/>
  <c r="M373" i="5"/>
  <c r="L373" i="5"/>
  <c r="J373" i="5"/>
  <c r="I373" i="5"/>
  <c r="H373" i="5"/>
  <c r="K373" i="5" s="1"/>
  <c r="G373" i="5"/>
  <c r="AW372" i="5"/>
  <c r="AV372" i="5"/>
  <c r="AU372" i="5"/>
  <c r="AT372" i="5"/>
  <c r="AS372" i="5"/>
  <c r="AR372" i="5"/>
  <c r="AP372" i="5"/>
  <c r="AO372" i="5"/>
  <c r="AN372" i="5"/>
  <c r="AM372" i="5"/>
  <c r="AL372" i="5"/>
  <c r="AK372" i="5"/>
  <c r="AJ372" i="5"/>
  <c r="AI372" i="5"/>
  <c r="AH372" i="5"/>
  <c r="AF372" i="5"/>
  <c r="AE372" i="5"/>
  <c r="AD372" i="5"/>
  <c r="AC372" i="5"/>
  <c r="Z372" i="5"/>
  <c r="Y372" i="5"/>
  <c r="X372" i="5"/>
  <c r="W372" i="5"/>
  <c r="V372" i="5"/>
  <c r="T372" i="5"/>
  <c r="S372" i="5"/>
  <c r="R372" i="5"/>
  <c r="Q372" i="5"/>
  <c r="P372" i="5"/>
  <c r="O372" i="5"/>
  <c r="N372" i="5"/>
  <c r="M372" i="5"/>
  <c r="L372" i="5"/>
  <c r="J372" i="5"/>
  <c r="K372" i="5" s="1"/>
  <c r="I372" i="5"/>
  <c r="H372" i="5"/>
  <c r="G372" i="5"/>
  <c r="AV371" i="5"/>
  <c r="AU371" i="5"/>
  <c r="AT371" i="5"/>
  <c r="AS371" i="5"/>
  <c r="AW371" i="5" s="1"/>
  <c r="AR371" i="5"/>
  <c r="AP371" i="5"/>
  <c r="AO371" i="5"/>
  <c r="AN371" i="5"/>
  <c r="AM371" i="5"/>
  <c r="AL371" i="5"/>
  <c r="AK371" i="5"/>
  <c r="AJ371" i="5"/>
  <c r="AI371" i="5"/>
  <c r="AH371" i="5"/>
  <c r="AF371" i="5"/>
  <c r="AE371" i="5"/>
  <c r="AD371" i="5"/>
  <c r="AC371" i="5"/>
  <c r="Z371" i="5"/>
  <c r="BA371" i="5" s="1"/>
  <c r="Y371" i="5"/>
  <c r="X371" i="5"/>
  <c r="W371" i="5"/>
  <c r="AA371" i="5" s="1"/>
  <c r="V371" i="5"/>
  <c r="T371" i="5"/>
  <c r="S371" i="5"/>
  <c r="R371" i="5"/>
  <c r="Q371" i="5"/>
  <c r="P371" i="5"/>
  <c r="O371" i="5"/>
  <c r="N371" i="5"/>
  <c r="M371" i="5"/>
  <c r="L371" i="5"/>
  <c r="J371" i="5"/>
  <c r="I371" i="5"/>
  <c r="H371" i="5"/>
  <c r="G371" i="5"/>
  <c r="AV370" i="5"/>
  <c r="AU370" i="5"/>
  <c r="AT370" i="5"/>
  <c r="AS370" i="5"/>
  <c r="AR370" i="5"/>
  <c r="AP370" i="5"/>
  <c r="AQ370" i="5" s="1"/>
  <c r="AO370" i="5"/>
  <c r="AN370" i="5"/>
  <c r="AM370" i="5"/>
  <c r="AL370" i="5"/>
  <c r="AK370" i="5"/>
  <c r="AJ370" i="5"/>
  <c r="AI370" i="5"/>
  <c r="AH370" i="5"/>
  <c r="AF370" i="5"/>
  <c r="AE370" i="5"/>
  <c r="AD370" i="5"/>
  <c r="AG370" i="5" s="1"/>
  <c r="AC370" i="5"/>
  <c r="Z370" i="5"/>
  <c r="Y370" i="5"/>
  <c r="AZ370" i="5" s="1"/>
  <c r="X370" i="5"/>
  <c r="AY370" i="5" s="1"/>
  <c r="W370" i="5"/>
  <c r="AA370" i="5" s="1"/>
  <c r="V370" i="5"/>
  <c r="T370" i="5"/>
  <c r="S370" i="5"/>
  <c r="R370" i="5"/>
  <c r="Q370" i="5"/>
  <c r="P370" i="5"/>
  <c r="O370" i="5"/>
  <c r="N370" i="5"/>
  <c r="M370" i="5"/>
  <c r="L370" i="5"/>
  <c r="J370" i="5"/>
  <c r="I370" i="5"/>
  <c r="K370" i="5" s="1"/>
  <c r="H370" i="5"/>
  <c r="G370" i="5"/>
  <c r="AV369" i="5"/>
  <c r="AU369" i="5"/>
  <c r="AT369" i="5"/>
  <c r="AY369" i="5" s="1"/>
  <c r="AS369" i="5"/>
  <c r="AW369" i="5" s="1"/>
  <c r="AR369" i="5"/>
  <c r="AQ369" i="5"/>
  <c r="AP369" i="5"/>
  <c r="AO369" i="5"/>
  <c r="AN369" i="5"/>
  <c r="AM369" i="5"/>
  <c r="AL369" i="5"/>
  <c r="AK369" i="5"/>
  <c r="AJ369" i="5"/>
  <c r="AI369" i="5"/>
  <c r="AH369" i="5"/>
  <c r="AF369" i="5"/>
  <c r="AE369" i="5"/>
  <c r="AD369" i="5"/>
  <c r="AC369" i="5"/>
  <c r="Z369" i="5"/>
  <c r="Y369" i="5"/>
  <c r="X369" i="5"/>
  <c r="W369" i="5"/>
  <c r="AA369" i="5" s="1"/>
  <c r="V369" i="5"/>
  <c r="T369" i="5"/>
  <c r="S369" i="5"/>
  <c r="R369" i="5"/>
  <c r="U369" i="5" s="1"/>
  <c r="Q369" i="5"/>
  <c r="P369" i="5"/>
  <c r="O369" i="5"/>
  <c r="N369" i="5"/>
  <c r="M369" i="5"/>
  <c r="L369" i="5"/>
  <c r="J369" i="5"/>
  <c r="I369" i="5"/>
  <c r="H369" i="5"/>
  <c r="G369" i="5"/>
  <c r="AV368" i="5"/>
  <c r="AU368" i="5"/>
  <c r="AT368" i="5"/>
  <c r="AY368" i="5" s="1"/>
  <c r="AS368" i="5"/>
  <c r="AR368" i="5"/>
  <c r="AP368" i="5"/>
  <c r="AO368" i="5"/>
  <c r="AN368" i="5"/>
  <c r="AM368" i="5"/>
  <c r="AL368" i="5"/>
  <c r="AK368" i="5"/>
  <c r="AJ368" i="5"/>
  <c r="AI368" i="5"/>
  <c r="AH368" i="5"/>
  <c r="AG368" i="5"/>
  <c r="AF368" i="5"/>
  <c r="AE368" i="5"/>
  <c r="AD368" i="5"/>
  <c r="AC368" i="5"/>
  <c r="Z368" i="5"/>
  <c r="Y368" i="5"/>
  <c r="X368" i="5"/>
  <c r="W368" i="5"/>
  <c r="AA368" i="5" s="1"/>
  <c r="V368" i="5"/>
  <c r="T368" i="5"/>
  <c r="S368" i="5"/>
  <c r="R368" i="5"/>
  <c r="Q368" i="5"/>
  <c r="P368" i="5"/>
  <c r="O368" i="5"/>
  <c r="N368" i="5"/>
  <c r="M368" i="5"/>
  <c r="L368" i="5"/>
  <c r="K368" i="5"/>
  <c r="J368" i="5"/>
  <c r="I368" i="5"/>
  <c r="H368" i="5"/>
  <c r="G368" i="5"/>
  <c r="AW367" i="5"/>
  <c r="AV367" i="5"/>
  <c r="BA367" i="5" s="1"/>
  <c r="AU367" i="5"/>
  <c r="AZ367" i="5" s="1"/>
  <c r="AT367" i="5"/>
  <c r="AS367" i="5"/>
  <c r="AR367" i="5"/>
  <c r="AP367" i="5"/>
  <c r="AO367" i="5"/>
  <c r="AN367" i="5"/>
  <c r="AM367" i="5"/>
  <c r="AL367" i="5"/>
  <c r="AK367" i="5"/>
  <c r="AJ367" i="5"/>
  <c r="AI367" i="5"/>
  <c r="AH367" i="5"/>
  <c r="AF367" i="5"/>
  <c r="AE367" i="5"/>
  <c r="AD367" i="5"/>
  <c r="AC367" i="5"/>
  <c r="Z367" i="5"/>
  <c r="Y367" i="5"/>
  <c r="X367" i="5"/>
  <c r="W367" i="5"/>
  <c r="AA367" i="5" s="1"/>
  <c r="V367" i="5"/>
  <c r="T367" i="5"/>
  <c r="S367" i="5"/>
  <c r="R367" i="5"/>
  <c r="Q367" i="5"/>
  <c r="P367" i="5"/>
  <c r="O367" i="5"/>
  <c r="N367" i="5"/>
  <c r="M367" i="5"/>
  <c r="L367" i="5"/>
  <c r="J367" i="5"/>
  <c r="I367" i="5"/>
  <c r="H367" i="5"/>
  <c r="G367" i="5"/>
  <c r="AV366" i="5"/>
  <c r="BA366" i="5" s="1"/>
  <c r="AU366" i="5"/>
  <c r="AT366" i="5"/>
  <c r="AS366" i="5"/>
  <c r="AW366" i="5" s="1"/>
  <c r="AR366" i="5"/>
  <c r="AP366" i="5"/>
  <c r="AO366" i="5"/>
  <c r="AN366" i="5"/>
  <c r="AQ366" i="5" s="1"/>
  <c r="AM366" i="5"/>
  <c r="AL366" i="5"/>
  <c r="AK366" i="5"/>
  <c r="AJ366" i="5"/>
  <c r="AI366" i="5"/>
  <c r="AH366" i="5"/>
  <c r="AF366" i="5"/>
  <c r="AE366" i="5"/>
  <c r="AD366" i="5"/>
  <c r="AG366" i="5" s="1"/>
  <c r="AC366" i="5"/>
  <c r="Z366" i="5"/>
  <c r="Y366" i="5"/>
  <c r="X366" i="5"/>
  <c r="AY366" i="5" s="1"/>
  <c r="W366" i="5"/>
  <c r="AA366" i="5" s="1"/>
  <c r="V366" i="5"/>
  <c r="T366" i="5"/>
  <c r="S366" i="5"/>
  <c r="R366" i="5"/>
  <c r="Q366" i="5"/>
  <c r="P366" i="5"/>
  <c r="O366" i="5"/>
  <c r="N366" i="5"/>
  <c r="M366" i="5"/>
  <c r="L366" i="5"/>
  <c r="J366" i="5"/>
  <c r="I366" i="5"/>
  <c r="H366" i="5"/>
  <c r="K366" i="5" s="1"/>
  <c r="G366" i="5"/>
  <c r="AW365" i="5"/>
  <c r="AV365" i="5"/>
  <c r="AU365" i="5"/>
  <c r="AT365" i="5"/>
  <c r="AS365" i="5"/>
  <c r="AR365" i="5"/>
  <c r="AP365" i="5"/>
  <c r="AO365" i="5"/>
  <c r="AN365" i="5"/>
  <c r="AM365" i="5"/>
  <c r="AL365" i="5"/>
  <c r="AK365" i="5"/>
  <c r="AJ365" i="5"/>
  <c r="AI365" i="5"/>
  <c r="AH365" i="5"/>
  <c r="AF365" i="5"/>
  <c r="AE365" i="5"/>
  <c r="AD365" i="5"/>
  <c r="AC365" i="5"/>
  <c r="Z365" i="5"/>
  <c r="BA365" i="5" s="1"/>
  <c r="Y365" i="5"/>
  <c r="X365" i="5"/>
  <c r="W365" i="5"/>
  <c r="AA365" i="5" s="1"/>
  <c r="V365" i="5"/>
  <c r="T365" i="5"/>
  <c r="S365" i="5"/>
  <c r="R365" i="5"/>
  <c r="U365" i="5" s="1"/>
  <c r="Q365" i="5"/>
  <c r="P365" i="5"/>
  <c r="O365" i="5"/>
  <c r="N365" i="5"/>
  <c r="M365" i="5"/>
  <c r="L365" i="5"/>
  <c r="J365" i="5"/>
  <c r="I365" i="5"/>
  <c r="H365" i="5"/>
  <c r="G365" i="5"/>
  <c r="AV364" i="5"/>
  <c r="AU364" i="5"/>
  <c r="AT364" i="5"/>
  <c r="AS364" i="5"/>
  <c r="AR364" i="5"/>
  <c r="AP364" i="5"/>
  <c r="AO364" i="5"/>
  <c r="AN364" i="5"/>
  <c r="AM364" i="5"/>
  <c r="AL364" i="5"/>
  <c r="AK364" i="5"/>
  <c r="AJ364" i="5"/>
  <c r="AI364" i="5"/>
  <c r="AH364" i="5"/>
  <c r="AF364" i="5"/>
  <c r="AE364" i="5"/>
  <c r="AD364" i="5"/>
  <c r="AG364" i="5" s="1"/>
  <c r="AC364" i="5"/>
  <c r="Z364" i="5"/>
  <c r="Y364" i="5"/>
  <c r="X364" i="5"/>
  <c r="W364" i="5"/>
  <c r="AA364" i="5" s="1"/>
  <c r="V364" i="5"/>
  <c r="T364" i="5"/>
  <c r="S364" i="5"/>
  <c r="U364" i="5" s="1"/>
  <c r="R364" i="5"/>
  <c r="Q364" i="5"/>
  <c r="P364" i="5"/>
  <c r="O364" i="5"/>
  <c r="N364" i="5"/>
  <c r="M364" i="5"/>
  <c r="L364" i="5"/>
  <c r="J364" i="5"/>
  <c r="I364" i="5"/>
  <c r="H364" i="5"/>
  <c r="G364" i="5"/>
  <c r="AV363" i="5"/>
  <c r="BA363" i="5" s="1"/>
  <c r="AU363" i="5"/>
  <c r="AT363" i="5"/>
  <c r="AS363" i="5"/>
  <c r="AW363" i="5" s="1"/>
  <c r="AR363" i="5"/>
  <c r="AP363" i="5"/>
  <c r="AO363" i="5"/>
  <c r="AN363" i="5"/>
  <c r="AM363" i="5"/>
  <c r="AL363" i="5"/>
  <c r="AK363" i="5"/>
  <c r="AJ363" i="5"/>
  <c r="AI363" i="5"/>
  <c r="AH363" i="5"/>
  <c r="AF363" i="5"/>
  <c r="AE363" i="5"/>
  <c r="AD363" i="5"/>
  <c r="AG363" i="5" s="1"/>
  <c r="AC363" i="5"/>
  <c r="Z363" i="5"/>
  <c r="Y363" i="5"/>
  <c r="X363" i="5"/>
  <c r="W363" i="5"/>
  <c r="AA363" i="5" s="1"/>
  <c r="V363" i="5"/>
  <c r="T363" i="5"/>
  <c r="U363" i="5" s="1"/>
  <c r="S363" i="5"/>
  <c r="R363" i="5"/>
  <c r="Q363" i="5"/>
  <c r="P363" i="5"/>
  <c r="O363" i="5"/>
  <c r="N363" i="5"/>
  <c r="M363" i="5"/>
  <c r="L363" i="5"/>
  <c r="J363" i="5"/>
  <c r="I363" i="5"/>
  <c r="H363" i="5"/>
  <c r="G363" i="5"/>
  <c r="AV362" i="5"/>
  <c r="AU362" i="5"/>
  <c r="AT362" i="5"/>
  <c r="AS362" i="5"/>
  <c r="AR362" i="5"/>
  <c r="AP362" i="5"/>
  <c r="AO362" i="5"/>
  <c r="AN362" i="5"/>
  <c r="AQ362" i="5" s="1"/>
  <c r="AM362" i="5"/>
  <c r="AL362" i="5"/>
  <c r="AK362" i="5"/>
  <c r="AJ362" i="5"/>
  <c r="AI362" i="5"/>
  <c r="AH362" i="5"/>
  <c r="AF362" i="5"/>
  <c r="AE362" i="5"/>
  <c r="AG362" i="5" s="1"/>
  <c r="AD362" i="5"/>
  <c r="AC362" i="5"/>
  <c r="AA362" i="5"/>
  <c r="Z362" i="5"/>
  <c r="Y362" i="5"/>
  <c r="X362" i="5"/>
  <c r="AY362" i="5" s="1"/>
  <c r="W362" i="5"/>
  <c r="V362" i="5"/>
  <c r="T362" i="5"/>
  <c r="S362" i="5"/>
  <c r="R362" i="5"/>
  <c r="Q362" i="5"/>
  <c r="P362" i="5"/>
  <c r="O362" i="5"/>
  <c r="N362" i="5"/>
  <c r="M362" i="5"/>
  <c r="L362" i="5"/>
  <c r="J362" i="5"/>
  <c r="I362" i="5"/>
  <c r="K362" i="5" s="1"/>
  <c r="H362" i="5"/>
  <c r="G362" i="5"/>
  <c r="AW361" i="5"/>
  <c r="AV361" i="5"/>
  <c r="AU361" i="5"/>
  <c r="AT361" i="5"/>
  <c r="AY361" i="5" s="1"/>
  <c r="AS361" i="5"/>
  <c r="AR361" i="5"/>
  <c r="AP361" i="5"/>
  <c r="AO361" i="5"/>
  <c r="AN361" i="5"/>
  <c r="AQ361" i="5" s="1"/>
  <c r="AM361" i="5"/>
  <c r="AL361" i="5"/>
  <c r="AK361" i="5"/>
  <c r="AJ361" i="5"/>
  <c r="AI361" i="5"/>
  <c r="AH361" i="5"/>
  <c r="AF361" i="5"/>
  <c r="AE361" i="5"/>
  <c r="AD361" i="5"/>
  <c r="AG361" i="5" s="1"/>
  <c r="AC361" i="5"/>
  <c r="Z361" i="5"/>
  <c r="Y361" i="5"/>
  <c r="AZ361" i="5" s="1"/>
  <c r="X361" i="5"/>
  <c r="W361" i="5"/>
  <c r="AA361" i="5" s="1"/>
  <c r="V361" i="5"/>
  <c r="T361" i="5"/>
  <c r="S361" i="5"/>
  <c r="R361" i="5"/>
  <c r="Q361" i="5"/>
  <c r="P361" i="5"/>
  <c r="O361" i="5"/>
  <c r="N361" i="5"/>
  <c r="M361" i="5"/>
  <c r="L361" i="5"/>
  <c r="J361" i="5"/>
  <c r="I361" i="5"/>
  <c r="H361" i="5"/>
  <c r="G361" i="5"/>
  <c r="AV360" i="5"/>
  <c r="AU360" i="5"/>
  <c r="AT360" i="5"/>
  <c r="AS360" i="5"/>
  <c r="AW360" i="5" s="1"/>
  <c r="AR360" i="5"/>
  <c r="AP360" i="5"/>
  <c r="AO360" i="5"/>
  <c r="AN360" i="5"/>
  <c r="AM360" i="5"/>
  <c r="AL360" i="5"/>
  <c r="AK360" i="5"/>
  <c r="AJ360" i="5"/>
  <c r="AI360" i="5"/>
  <c r="AH360" i="5"/>
  <c r="AF360" i="5"/>
  <c r="AE360" i="5"/>
  <c r="AD360" i="5"/>
  <c r="AC360" i="5"/>
  <c r="Z360" i="5"/>
  <c r="Y360" i="5"/>
  <c r="X360" i="5"/>
  <c r="AY360" i="5" s="1"/>
  <c r="W360" i="5"/>
  <c r="V360" i="5"/>
  <c r="T360" i="5"/>
  <c r="S360" i="5"/>
  <c r="R360" i="5"/>
  <c r="Q360" i="5"/>
  <c r="P360" i="5"/>
  <c r="O360" i="5"/>
  <c r="N360" i="5"/>
  <c r="M360" i="5"/>
  <c r="L360" i="5"/>
  <c r="J360" i="5"/>
  <c r="I360" i="5"/>
  <c r="H360" i="5"/>
  <c r="K360" i="5" s="1"/>
  <c r="G360" i="5"/>
  <c r="AW359" i="5"/>
  <c r="AV359" i="5"/>
  <c r="BA359" i="5" s="1"/>
  <c r="AU359" i="5"/>
  <c r="AZ359" i="5" s="1"/>
  <c r="AT359" i="5"/>
  <c r="AY359" i="5" s="1"/>
  <c r="AS359" i="5"/>
  <c r="AR359" i="5"/>
  <c r="AP359" i="5"/>
  <c r="AO359" i="5"/>
  <c r="AN359" i="5"/>
  <c r="AM359" i="5"/>
  <c r="AL359" i="5"/>
  <c r="AK359" i="5"/>
  <c r="AJ359" i="5"/>
  <c r="AI359" i="5"/>
  <c r="AH359" i="5"/>
  <c r="AF359" i="5"/>
  <c r="AE359" i="5"/>
  <c r="AD359" i="5"/>
  <c r="AC359" i="5"/>
  <c r="Z359" i="5"/>
  <c r="Y359" i="5"/>
  <c r="X359" i="5"/>
  <c r="W359" i="5"/>
  <c r="AA359" i="5" s="1"/>
  <c r="V359" i="5"/>
  <c r="T359" i="5"/>
  <c r="S359" i="5"/>
  <c r="R359" i="5"/>
  <c r="Q359" i="5"/>
  <c r="P359" i="5"/>
  <c r="O359" i="5"/>
  <c r="N359" i="5"/>
  <c r="M359" i="5"/>
  <c r="L359" i="5"/>
  <c r="J359" i="5"/>
  <c r="I359" i="5"/>
  <c r="H359" i="5"/>
  <c r="G359" i="5"/>
  <c r="AV358" i="5"/>
  <c r="BA358" i="5" s="1"/>
  <c r="AU358" i="5"/>
  <c r="AT358" i="5"/>
  <c r="AS358" i="5"/>
  <c r="AW358" i="5" s="1"/>
  <c r="AR358" i="5"/>
  <c r="AP358" i="5"/>
  <c r="AO358" i="5"/>
  <c r="AN358" i="5"/>
  <c r="AM358" i="5"/>
  <c r="AL358" i="5"/>
  <c r="AK358" i="5"/>
  <c r="AJ358" i="5"/>
  <c r="AI358" i="5"/>
  <c r="AH358" i="5"/>
  <c r="AF358" i="5"/>
  <c r="AE358" i="5"/>
  <c r="AD358" i="5"/>
  <c r="AC358" i="5"/>
  <c r="Z358" i="5"/>
  <c r="Y358" i="5"/>
  <c r="AZ358" i="5" s="1"/>
  <c r="X358" i="5"/>
  <c r="AY358" i="5" s="1"/>
  <c r="W358" i="5"/>
  <c r="V358" i="5"/>
  <c r="T358" i="5"/>
  <c r="S358" i="5"/>
  <c r="R358" i="5"/>
  <c r="Q358" i="5"/>
  <c r="P358" i="5"/>
  <c r="O358" i="5"/>
  <c r="N358" i="5"/>
  <c r="M358" i="5"/>
  <c r="L358" i="5"/>
  <c r="J358" i="5"/>
  <c r="K358" i="5" s="1"/>
  <c r="I358" i="5"/>
  <c r="H358" i="5"/>
  <c r="G358" i="5"/>
  <c r="AV357" i="5"/>
  <c r="BA357" i="5" s="1"/>
  <c r="AU357" i="5"/>
  <c r="AT357" i="5"/>
  <c r="AY357" i="5" s="1"/>
  <c r="AS357" i="5"/>
  <c r="AW357" i="5" s="1"/>
  <c r="AR357" i="5"/>
  <c r="AQ357" i="5"/>
  <c r="AP357" i="5"/>
  <c r="AO357" i="5"/>
  <c r="AN357" i="5"/>
  <c r="AM357" i="5"/>
  <c r="AL357" i="5"/>
  <c r="AK357" i="5"/>
  <c r="AJ357" i="5"/>
  <c r="AI357" i="5"/>
  <c r="AH357" i="5"/>
  <c r="AF357" i="5"/>
  <c r="AE357" i="5"/>
  <c r="AD357" i="5"/>
  <c r="AC357" i="5"/>
  <c r="Z357" i="5"/>
  <c r="Y357" i="5"/>
  <c r="X357" i="5"/>
  <c r="W357" i="5"/>
  <c r="V357" i="5"/>
  <c r="T357" i="5"/>
  <c r="S357" i="5"/>
  <c r="R357" i="5"/>
  <c r="Q357" i="5"/>
  <c r="P357" i="5"/>
  <c r="O357" i="5"/>
  <c r="N357" i="5"/>
  <c r="M357" i="5"/>
  <c r="L357" i="5"/>
  <c r="J357" i="5"/>
  <c r="I357" i="5"/>
  <c r="H357" i="5"/>
  <c r="K357" i="5" s="1"/>
  <c r="G357" i="5"/>
  <c r="AV356" i="5"/>
  <c r="AU356" i="5"/>
  <c r="AT356" i="5"/>
  <c r="AS356" i="5"/>
  <c r="AR356" i="5"/>
  <c r="AP356" i="5"/>
  <c r="AO356" i="5"/>
  <c r="AQ356" i="5" s="1"/>
  <c r="AN356" i="5"/>
  <c r="AM356" i="5"/>
  <c r="AL356" i="5"/>
  <c r="AK356" i="5"/>
  <c r="AJ356" i="5"/>
  <c r="AI356" i="5"/>
  <c r="AH356" i="5"/>
  <c r="AF356" i="5"/>
  <c r="AG356" i="5" s="1"/>
  <c r="AE356" i="5"/>
  <c r="AD356" i="5"/>
  <c r="AC356" i="5"/>
  <c r="Z356" i="5"/>
  <c r="Y356" i="5"/>
  <c r="X356" i="5"/>
  <c r="W356" i="5"/>
  <c r="AA356" i="5" s="1"/>
  <c r="V356" i="5"/>
  <c r="T356" i="5"/>
  <c r="S356" i="5"/>
  <c r="R356" i="5"/>
  <c r="Q356" i="5"/>
  <c r="P356" i="5"/>
  <c r="O356" i="5"/>
  <c r="N356" i="5"/>
  <c r="M356" i="5"/>
  <c r="L356" i="5"/>
  <c r="J356" i="5"/>
  <c r="I356" i="5"/>
  <c r="H356" i="5"/>
  <c r="K356" i="5" s="1"/>
  <c r="G356" i="5"/>
  <c r="AV355" i="5"/>
  <c r="BA355" i="5" s="1"/>
  <c r="AU355" i="5"/>
  <c r="AT355" i="5"/>
  <c r="AS355" i="5"/>
  <c r="AR355" i="5"/>
  <c r="AP355" i="5"/>
  <c r="AO355" i="5"/>
  <c r="AN355" i="5"/>
  <c r="AM355" i="5"/>
  <c r="AL355" i="5"/>
  <c r="AK355" i="5"/>
  <c r="AJ355" i="5"/>
  <c r="AI355" i="5"/>
  <c r="AH355" i="5"/>
  <c r="AF355" i="5"/>
  <c r="AE355" i="5"/>
  <c r="AD355" i="5"/>
  <c r="AG355" i="5" s="1"/>
  <c r="AC355" i="5"/>
  <c r="AA355" i="5"/>
  <c r="Z355" i="5"/>
  <c r="Y355" i="5"/>
  <c r="X355" i="5"/>
  <c r="W355" i="5"/>
  <c r="V355" i="5"/>
  <c r="T355" i="5"/>
  <c r="S355" i="5"/>
  <c r="R355" i="5"/>
  <c r="Q355" i="5"/>
  <c r="P355" i="5"/>
  <c r="O355" i="5"/>
  <c r="N355" i="5"/>
  <c r="M355" i="5"/>
  <c r="L355" i="5"/>
  <c r="J355" i="5"/>
  <c r="I355" i="5"/>
  <c r="H355" i="5"/>
  <c r="G355" i="5"/>
  <c r="AV354" i="5"/>
  <c r="AU354" i="5"/>
  <c r="AT354" i="5"/>
  <c r="AS354" i="5"/>
  <c r="AR354" i="5"/>
  <c r="AP354" i="5"/>
  <c r="AO354" i="5"/>
  <c r="AN354" i="5"/>
  <c r="AM354" i="5"/>
  <c r="AL354" i="5"/>
  <c r="AK354" i="5"/>
  <c r="AJ354" i="5"/>
  <c r="AI354" i="5"/>
  <c r="AH354" i="5"/>
  <c r="AF354" i="5"/>
  <c r="AE354" i="5"/>
  <c r="AD354" i="5"/>
  <c r="AC354" i="5"/>
  <c r="Z354" i="5"/>
  <c r="Y354" i="5"/>
  <c r="X354" i="5"/>
  <c r="W354" i="5"/>
  <c r="AA354" i="5" s="1"/>
  <c r="V354" i="5"/>
  <c r="T354" i="5"/>
  <c r="S354" i="5"/>
  <c r="R354" i="5"/>
  <c r="Q354" i="5"/>
  <c r="P354" i="5"/>
  <c r="O354" i="5"/>
  <c r="N354" i="5"/>
  <c r="M354" i="5"/>
  <c r="L354" i="5"/>
  <c r="J354" i="5"/>
  <c r="I354" i="5"/>
  <c r="H354" i="5"/>
  <c r="G354" i="5"/>
  <c r="AW353" i="5"/>
  <c r="AV353" i="5"/>
  <c r="AU353" i="5"/>
  <c r="AT353" i="5"/>
  <c r="AS353" i="5"/>
  <c r="AR353" i="5"/>
  <c r="AP353" i="5"/>
  <c r="AO353" i="5"/>
  <c r="AN353" i="5"/>
  <c r="AM353" i="5"/>
  <c r="AL353" i="5"/>
  <c r="AK353" i="5"/>
  <c r="AJ353" i="5"/>
  <c r="AI353" i="5"/>
  <c r="AH353" i="5"/>
  <c r="AF353" i="5"/>
  <c r="AE353" i="5"/>
  <c r="AD353" i="5"/>
  <c r="AC353" i="5"/>
  <c r="Z353" i="5"/>
  <c r="Y353" i="5"/>
  <c r="AZ353" i="5" s="1"/>
  <c r="X353" i="5"/>
  <c r="AY353" i="5" s="1"/>
  <c r="W353" i="5"/>
  <c r="V353" i="5"/>
  <c r="T353" i="5"/>
  <c r="S353" i="5"/>
  <c r="R353" i="5"/>
  <c r="Q353" i="5"/>
  <c r="P353" i="5"/>
  <c r="O353" i="5"/>
  <c r="N353" i="5"/>
  <c r="M353" i="5"/>
  <c r="L353" i="5"/>
  <c r="J353" i="5"/>
  <c r="K353" i="5" s="1"/>
  <c r="I353" i="5"/>
  <c r="H353" i="5"/>
  <c r="G353" i="5"/>
  <c r="AV352" i="5"/>
  <c r="AU352" i="5"/>
  <c r="AT352" i="5"/>
  <c r="AS352" i="5"/>
  <c r="AR352" i="5"/>
  <c r="AP352" i="5"/>
  <c r="AO352" i="5"/>
  <c r="AN352" i="5"/>
  <c r="AM352" i="5"/>
  <c r="AL352" i="5"/>
  <c r="AK352" i="5"/>
  <c r="AJ352" i="5"/>
  <c r="AI352" i="5"/>
  <c r="AH352" i="5"/>
  <c r="AF352" i="5"/>
  <c r="AG352" i="5" s="1"/>
  <c r="AE352" i="5"/>
  <c r="AD352" i="5"/>
  <c r="AC352" i="5"/>
  <c r="Z352" i="5"/>
  <c r="Y352" i="5"/>
  <c r="X352" i="5"/>
  <c r="AY352" i="5" s="1"/>
  <c r="W352" i="5"/>
  <c r="AA352" i="5" s="1"/>
  <c r="V352" i="5"/>
  <c r="T352" i="5"/>
  <c r="S352" i="5"/>
  <c r="R352" i="5"/>
  <c r="Q352" i="5"/>
  <c r="P352" i="5"/>
  <c r="O352" i="5"/>
  <c r="N352" i="5"/>
  <c r="M352" i="5"/>
  <c r="L352" i="5"/>
  <c r="J352" i="5"/>
  <c r="I352" i="5"/>
  <c r="H352" i="5"/>
  <c r="G352" i="5"/>
  <c r="AV351" i="5"/>
  <c r="AU351" i="5"/>
  <c r="AZ351" i="5" s="1"/>
  <c r="AT351" i="5"/>
  <c r="AY351" i="5" s="1"/>
  <c r="AS351" i="5"/>
  <c r="AW351" i="5" s="1"/>
  <c r="AR351" i="5"/>
  <c r="AP351" i="5"/>
  <c r="AO351" i="5"/>
  <c r="AN351" i="5"/>
  <c r="AM351" i="5"/>
  <c r="AL351" i="5"/>
  <c r="AK351" i="5"/>
  <c r="AJ351" i="5"/>
  <c r="AI351" i="5"/>
  <c r="AH351" i="5"/>
  <c r="AF351" i="5"/>
  <c r="AE351" i="5"/>
  <c r="AD351" i="5"/>
  <c r="AC351" i="5"/>
  <c r="AA351" i="5"/>
  <c r="Z351" i="5"/>
  <c r="Y351" i="5"/>
  <c r="X351" i="5"/>
  <c r="W351" i="5"/>
  <c r="V351" i="5"/>
  <c r="T351" i="5"/>
  <c r="S351" i="5"/>
  <c r="R351" i="5"/>
  <c r="U351" i="5" s="1"/>
  <c r="Q351" i="5"/>
  <c r="P351" i="5"/>
  <c r="O351" i="5"/>
  <c r="N351" i="5"/>
  <c r="M351" i="5"/>
  <c r="L351" i="5"/>
  <c r="J351" i="5"/>
  <c r="I351" i="5"/>
  <c r="H351" i="5"/>
  <c r="G351" i="5"/>
  <c r="AZ350" i="5"/>
  <c r="AV350" i="5"/>
  <c r="BA350" i="5" s="1"/>
  <c r="AU350" i="5"/>
  <c r="AT350" i="5"/>
  <c r="AS350" i="5"/>
  <c r="AW350" i="5" s="1"/>
  <c r="AR350" i="5"/>
  <c r="AP350" i="5"/>
  <c r="AO350" i="5"/>
  <c r="AN350" i="5"/>
  <c r="AM350" i="5"/>
  <c r="AL350" i="5"/>
  <c r="AK350" i="5"/>
  <c r="AJ350" i="5"/>
  <c r="AI350" i="5"/>
  <c r="AH350" i="5"/>
  <c r="AF350" i="5"/>
  <c r="AG350" i="5" s="1"/>
  <c r="AE350" i="5"/>
  <c r="AD350" i="5"/>
  <c r="AC350" i="5"/>
  <c r="Z350" i="5"/>
  <c r="Y350" i="5"/>
  <c r="X350" i="5"/>
  <c r="W350" i="5"/>
  <c r="AA350" i="5" s="1"/>
  <c r="V350" i="5"/>
  <c r="T350" i="5"/>
  <c r="S350" i="5"/>
  <c r="R350" i="5"/>
  <c r="Q350" i="5"/>
  <c r="P350" i="5"/>
  <c r="O350" i="5"/>
  <c r="N350" i="5"/>
  <c r="M350" i="5"/>
  <c r="L350" i="5"/>
  <c r="J350" i="5"/>
  <c r="I350" i="5"/>
  <c r="H350" i="5"/>
  <c r="K350" i="5" s="1"/>
  <c r="G350" i="5"/>
  <c r="AV349" i="5"/>
  <c r="AU349" i="5"/>
  <c r="AT349" i="5"/>
  <c r="AY349" i="5" s="1"/>
  <c r="AS349" i="5"/>
  <c r="AW349" i="5" s="1"/>
  <c r="AR349" i="5"/>
  <c r="AP349" i="5"/>
  <c r="AO349" i="5"/>
  <c r="AN349" i="5"/>
  <c r="AM349" i="5"/>
  <c r="AL349" i="5"/>
  <c r="AK349" i="5"/>
  <c r="AJ349" i="5"/>
  <c r="AI349" i="5"/>
  <c r="AH349" i="5"/>
  <c r="AF349" i="5"/>
  <c r="AE349" i="5"/>
  <c r="AD349" i="5"/>
  <c r="AC349" i="5"/>
  <c r="Z349" i="5"/>
  <c r="Y349" i="5"/>
  <c r="X349" i="5"/>
  <c r="W349" i="5"/>
  <c r="AA349" i="5" s="1"/>
  <c r="V349" i="5"/>
  <c r="T349" i="5"/>
  <c r="S349" i="5"/>
  <c r="U349" i="5" s="1"/>
  <c r="R349" i="5"/>
  <c r="Q349" i="5"/>
  <c r="P349" i="5"/>
  <c r="O349" i="5"/>
  <c r="N349" i="5"/>
  <c r="M349" i="5"/>
  <c r="L349" i="5"/>
  <c r="J349" i="5"/>
  <c r="I349" i="5"/>
  <c r="H349" i="5"/>
  <c r="G349" i="5"/>
  <c r="AV348" i="5"/>
  <c r="BA348" i="5" s="1"/>
  <c r="AU348" i="5"/>
  <c r="AZ348" i="5" s="1"/>
  <c r="AT348" i="5"/>
  <c r="AS348" i="5"/>
  <c r="AW348" i="5" s="1"/>
  <c r="AR348" i="5"/>
  <c r="AP348" i="5"/>
  <c r="AQ348" i="5" s="1"/>
  <c r="AO348" i="5"/>
  <c r="AN348" i="5"/>
  <c r="AM348" i="5"/>
  <c r="AL348" i="5"/>
  <c r="AK348" i="5"/>
  <c r="AJ348" i="5"/>
  <c r="AI348" i="5"/>
  <c r="AH348" i="5"/>
  <c r="AF348" i="5"/>
  <c r="AE348" i="5"/>
  <c r="AD348" i="5"/>
  <c r="AC348" i="5"/>
  <c r="Z348" i="5"/>
  <c r="Y348" i="5"/>
  <c r="X348" i="5"/>
  <c r="W348" i="5"/>
  <c r="V348" i="5"/>
  <c r="T348" i="5"/>
  <c r="S348" i="5"/>
  <c r="R348" i="5"/>
  <c r="Q348" i="5"/>
  <c r="P348" i="5"/>
  <c r="O348" i="5"/>
  <c r="N348" i="5"/>
  <c r="M348" i="5"/>
  <c r="L348" i="5"/>
  <c r="J348" i="5"/>
  <c r="I348" i="5"/>
  <c r="H348" i="5"/>
  <c r="K348" i="5" s="1"/>
  <c r="G348" i="5"/>
  <c r="AX347" i="5"/>
  <c r="AV347" i="5"/>
  <c r="BA347" i="5" s="1"/>
  <c r="AU347" i="5"/>
  <c r="AT347" i="5"/>
  <c r="AS347" i="5"/>
  <c r="AW347" i="5" s="1"/>
  <c r="AR347" i="5"/>
  <c r="AP347" i="5"/>
  <c r="AO347" i="5"/>
  <c r="AN347" i="5"/>
  <c r="AQ347" i="5" s="1"/>
  <c r="AM347" i="5"/>
  <c r="AL347" i="5"/>
  <c r="AK347" i="5"/>
  <c r="AJ347" i="5"/>
  <c r="AI347" i="5"/>
  <c r="AH347" i="5"/>
  <c r="AF347" i="5"/>
  <c r="AE347" i="5"/>
  <c r="AG347" i="5" s="1"/>
  <c r="AD347" i="5"/>
  <c r="AC347" i="5"/>
  <c r="Z347" i="5"/>
  <c r="Y347" i="5"/>
  <c r="X347" i="5"/>
  <c r="W347" i="5"/>
  <c r="AA347" i="5" s="1"/>
  <c r="V347" i="5"/>
  <c r="T347" i="5"/>
  <c r="S347" i="5"/>
  <c r="R347" i="5"/>
  <c r="Q347" i="5"/>
  <c r="P347" i="5"/>
  <c r="O347" i="5"/>
  <c r="N347" i="5"/>
  <c r="M347" i="5"/>
  <c r="L347" i="5"/>
  <c r="J347" i="5"/>
  <c r="I347" i="5"/>
  <c r="H347" i="5"/>
  <c r="K347" i="5" s="1"/>
  <c r="G347" i="5"/>
  <c r="AW346" i="5"/>
  <c r="AV346" i="5"/>
  <c r="BA346" i="5" s="1"/>
  <c r="AU346" i="5"/>
  <c r="AT346" i="5"/>
  <c r="AS346" i="5"/>
  <c r="AR346" i="5"/>
  <c r="AP346" i="5"/>
  <c r="AO346" i="5"/>
  <c r="AN346" i="5"/>
  <c r="AM346" i="5"/>
  <c r="AL346" i="5"/>
  <c r="AK346" i="5"/>
  <c r="AJ346" i="5"/>
  <c r="AI346" i="5"/>
  <c r="AH346" i="5"/>
  <c r="AF346" i="5"/>
  <c r="AE346" i="5"/>
  <c r="AD346" i="5"/>
  <c r="AG346" i="5" s="1"/>
  <c r="AC346" i="5"/>
  <c r="Z346" i="5"/>
  <c r="Y346" i="5"/>
  <c r="AZ346" i="5" s="1"/>
  <c r="X346" i="5"/>
  <c r="AY346" i="5" s="1"/>
  <c r="W346" i="5"/>
  <c r="V346" i="5"/>
  <c r="T346" i="5"/>
  <c r="S346" i="5"/>
  <c r="R346" i="5"/>
  <c r="Q346" i="5"/>
  <c r="P346" i="5"/>
  <c r="O346" i="5"/>
  <c r="N346" i="5"/>
  <c r="M346" i="5"/>
  <c r="L346" i="5"/>
  <c r="J346" i="5"/>
  <c r="I346" i="5"/>
  <c r="K346" i="5" s="1"/>
  <c r="H346" i="5"/>
  <c r="G346" i="5"/>
  <c r="AV345" i="5"/>
  <c r="AU345" i="5"/>
  <c r="AT345" i="5"/>
  <c r="AS345" i="5"/>
  <c r="AR345" i="5"/>
  <c r="AP345" i="5"/>
  <c r="AO345" i="5"/>
  <c r="AN345" i="5"/>
  <c r="AM345" i="5"/>
  <c r="AL345" i="5"/>
  <c r="AK345" i="5"/>
  <c r="AJ345" i="5"/>
  <c r="AI345" i="5"/>
  <c r="AH345" i="5"/>
  <c r="AF345" i="5"/>
  <c r="AE345" i="5"/>
  <c r="AD345" i="5"/>
  <c r="AC345" i="5"/>
  <c r="Z345" i="5"/>
  <c r="Y345" i="5"/>
  <c r="AZ345" i="5" s="1"/>
  <c r="X345" i="5"/>
  <c r="W345" i="5"/>
  <c r="AA345" i="5" s="1"/>
  <c r="V345" i="5"/>
  <c r="T345" i="5"/>
  <c r="S345" i="5"/>
  <c r="U345" i="5" s="1"/>
  <c r="R345" i="5"/>
  <c r="Q345" i="5"/>
  <c r="P345" i="5"/>
  <c r="O345" i="5"/>
  <c r="N345" i="5"/>
  <c r="M345" i="5"/>
  <c r="L345" i="5"/>
  <c r="J345" i="5"/>
  <c r="I345" i="5"/>
  <c r="H345" i="5"/>
  <c r="G345" i="5"/>
  <c r="AV344" i="5"/>
  <c r="AU344" i="5"/>
  <c r="AT344" i="5"/>
  <c r="AS344" i="5"/>
  <c r="AW344" i="5" s="1"/>
  <c r="AR344" i="5"/>
  <c r="AP344" i="5"/>
  <c r="AO344" i="5"/>
  <c r="AN344" i="5"/>
  <c r="AM344" i="5"/>
  <c r="AL344" i="5"/>
  <c r="AK344" i="5"/>
  <c r="AJ344" i="5"/>
  <c r="AI344" i="5"/>
  <c r="AH344" i="5"/>
  <c r="AF344" i="5"/>
  <c r="AE344" i="5"/>
  <c r="AD344" i="5"/>
  <c r="AG344" i="5" s="1"/>
  <c r="AC344" i="5"/>
  <c r="AA344" i="5"/>
  <c r="Z344" i="5"/>
  <c r="Y344" i="5"/>
  <c r="X344" i="5"/>
  <c r="W344" i="5"/>
  <c r="V344" i="5"/>
  <c r="U344" i="5"/>
  <c r="T344" i="5"/>
  <c r="S344" i="5"/>
  <c r="R344" i="5"/>
  <c r="Q344" i="5"/>
  <c r="P344" i="5"/>
  <c r="O344" i="5"/>
  <c r="N344" i="5"/>
  <c r="M344" i="5"/>
  <c r="L344" i="5"/>
  <c r="J344" i="5"/>
  <c r="I344" i="5"/>
  <c r="H344" i="5"/>
  <c r="G344" i="5"/>
  <c r="AV343" i="5"/>
  <c r="AU343" i="5"/>
  <c r="AT343" i="5"/>
  <c r="AS343" i="5"/>
  <c r="AR343" i="5"/>
  <c r="AQ343" i="5"/>
  <c r="AP343" i="5"/>
  <c r="AO343" i="5"/>
  <c r="AN343" i="5"/>
  <c r="AM343" i="5"/>
  <c r="AL343" i="5"/>
  <c r="AK343" i="5"/>
  <c r="AJ343" i="5"/>
  <c r="AI343" i="5"/>
  <c r="AH343" i="5"/>
  <c r="AG343" i="5"/>
  <c r="AF343" i="5"/>
  <c r="AE343" i="5"/>
  <c r="AD343" i="5"/>
  <c r="AC343" i="5"/>
  <c r="Z343" i="5"/>
  <c r="Y343" i="5"/>
  <c r="X343" i="5"/>
  <c r="W343" i="5"/>
  <c r="AA343" i="5" s="1"/>
  <c r="V343" i="5"/>
  <c r="T343" i="5"/>
  <c r="S343" i="5"/>
  <c r="R343" i="5"/>
  <c r="U343" i="5" s="1"/>
  <c r="Q343" i="5"/>
  <c r="P343" i="5"/>
  <c r="O343" i="5"/>
  <c r="N343" i="5"/>
  <c r="M343" i="5"/>
  <c r="L343" i="5"/>
  <c r="K343" i="5"/>
  <c r="J343" i="5"/>
  <c r="I343" i="5"/>
  <c r="H343" i="5"/>
  <c r="G343" i="5"/>
  <c r="AW342" i="5"/>
  <c r="AV342" i="5"/>
  <c r="BA342" i="5" s="1"/>
  <c r="AU342" i="5"/>
  <c r="AZ342" i="5" s="1"/>
  <c r="AT342" i="5"/>
  <c r="AS342" i="5"/>
  <c r="AR342" i="5"/>
  <c r="AQ342" i="5"/>
  <c r="AP342" i="5"/>
  <c r="AO342" i="5"/>
  <c r="AN342" i="5"/>
  <c r="AM342" i="5"/>
  <c r="AL342" i="5"/>
  <c r="AK342" i="5"/>
  <c r="AJ342" i="5"/>
  <c r="AI342" i="5"/>
  <c r="AH342" i="5"/>
  <c r="AF342" i="5"/>
  <c r="AE342" i="5"/>
  <c r="AD342" i="5"/>
  <c r="AG342" i="5" s="1"/>
  <c r="AC342" i="5"/>
  <c r="Z342" i="5"/>
  <c r="Y342" i="5"/>
  <c r="X342" i="5"/>
  <c r="AY342" i="5" s="1"/>
  <c r="W342" i="5"/>
  <c r="V342" i="5"/>
  <c r="T342" i="5"/>
  <c r="S342" i="5"/>
  <c r="R342" i="5"/>
  <c r="U342" i="5" s="1"/>
  <c r="Q342" i="5"/>
  <c r="P342" i="5"/>
  <c r="O342" i="5"/>
  <c r="N342" i="5"/>
  <c r="M342" i="5"/>
  <c r="L342" i="5"/>
  <c r="J342" i="5"/>
  <c r="I342" i="5"/>
  <c r="H342" i="5"/>
  <c r="G342" i="5"/>
  <c r="BA341" i="5"/>
  <c r="AV341" i="5"/>
  <c r="AU341" i="5"/>
  <c r="AZ341" i="5" s="1"/>
  <c r="AT341" i="5"/>
  <c r="AY341" i="5" s="1"/>
  <c r="AS341" i="5"/>
  <c r="AW341" i="5" s="1"/>
  <c r="AR341" i="5"/>
  <c r="AP341" i="5"/>
  <c r="AO341" i="5"/>
  <c r="AN341" i="5"/>
  <c r="AQ341" i="5" s="1"/>
  <c r="AM341" i="5"/>
  <c r="AL341" i="5"/>
  <c r="AK341" i="5"/>
  <c r="AJ341" i="5"/>
  <c r="AI341" i="5"/>
  <c r="AH341" i="5"/>
  <c r="AF341" i="5"/>
  <c r="AG341" i="5" s="1"/>
  <c r="AE341" i="5"/>
  <c r="AD341" i="5"/>
  <c r="AC341" i="5"/>
  <c r="Z341" i="5"/>
  <c r="Y341" i="5"/>
  <c r="X341" i="5"/>
  <c r="W341" i="5"/>
  <c r="AA341" i="5" s="1"/>
  <c r="V341" i="5"/>
  <c r="T341" i="5"/>
  <c r="S341" i="5"/>
  <c r="U341" i="5" s="1"/>
  <c r="R341" i="5"/>
  <c r="Q341" i="5"/>
  <c r="P341" i="5"/>
  <c r="O341" i="5"/>
  <c r="N341" i="5"/>
  <c r="M341" i="5"/>
  <c r="L341" i="5"/>
  <c r="J341" i="5"/>
  <c r="I341" i="5"/>
  <c r="H341" i="5"/>
  <c r="G341" i="5"/>
  <c r="BA340" i="5"/>
  <c r="AV340" i="5"/>
  <c r="AU340" i="5"/>
  <c r="AT340" i="5"/>
  <c r="AS340" i="5"/>
  <c r="AW340" i="5" s="1"/>
  <c r="AR340" i="5"/>
  <c r="AQ340" i="5"/>
  <c r="AP340" i="5"/>
  <c r="AO340" i="5"/>
  <c r="AN340" i="5"/>
  <c r="AM340" i="5"/>
  <c r="AL340" i="5"/>
  <c r="AK340" i="5"/>
  <c r="AJ340" i="5"/>
  <c r="AI340" i="5"/>
  <c r="AH340" i="5"/>
  <c r="AF340" i="5"/>
  <c r="AE340" i="5"/>
  <c r="AD340" i="5"/>
  <c r="AC340" i="5"/>
  <c r="Z340" i="5"/>
  <c r="Y340" i="5"/>
  <c r="AZ340" i="5" s="1"/>
  <c r="X340" i="5"/>
  <c r="W340" i="5"/>
  <c r="V340" i="5"/>
  <c r="T340" i="5"/>
  <c r="S340" i="5"/>
  <c r="R340" i="5"/>
  <c r="Q340" i="5"/>
  <c r="P340" i="5"/>
  <c r="O340" i="5"/>
  <c r="N340" i="5"/>
  <c r="M340" i="5"/>
  <c r="L340" i="5"/>
  <c r="J340" i="5"/>
  <c r="I340" i="5"/>
  <c r="K340" i="5" s="1"/>
  <c r="H340" i="5"/>
  <c r="G340" i="5"/>
  <c r="AW339" i="5"/>
  <c r="AV339" i="5"/>
  <c r="AU339" i="5"/>
  <c r="AT339" i="5"/>
  <c r="AS339" i="5"/>
  <c r="AR339" i="5"/>
  <c r="AP339" i="5"/>
  <c r="AO339" i="5"/>
  <c r="AN339" i="5"/>
  <c r="AM339" i="5"/>
  <c r="AL339" i="5"/>
  <c r="AK339" i="5"/>
  <c r="AJ339" i="5"/>
  <c r="AI339" i="5"/>
  <c r="AH339" i="5"/>
  <c r="AF339" i="5"/>
  <c r="AE339" i="5"/>
  <c r="AD339" i="5"/>
  <c r="AC339" i="5"/>
  <c r="AA339" i="5"/>
  <c r="Z339" i="5"/>
  <c r="Y339" i="5"/>
  <c r="X339" i="5"/>
  <c r="AY339" i="5" s="1"/>
  <c r="W339" i="5"/>
  <c r="AX339" i="5" s="1"/>
  <c r="V339" i="5"/>
  <c r="T339" i="5"/>
  <c r="S339" i="5"/>
  <c r="R339" i="5"/>
  <c r="U339" i="5" s="1"/>
  <c r="Q339" i="5"/>
  <c r="P339" i="5"/>
  <c r="O339" i="5"/>
  <c r="N339" i="5"/>
  <c r="M339" i="5"/>
  <c r="L339" i="5"/>
  <c r="J339" i="5"/>
  <c r="I339" i="5"/>
  <c r="H339" i="5"/>
  <c r="G339" i="5"/>
  <c r="AZ338" i="5"/>
  <c r="AY338" i="5"/>
  <c r="AV338" i="5"/>
  <c r="AU338" i="5"/>
  <c r="AT338" i="5"/>
  <c r="AS338" i="5"/>
  <c r="AW338" i="5" s="1"/>
  <c r="AR338" i="5"/>
  <c r="AP338" i="5"/>
  <c r="AO338" i="5"/>
  <c r="AN338" i="5"/>
  <c r="AQ338" i="5" s="1"/>
  <c r="AM338" i="5"/>
  <c r="AL338" i="5"/>
  <c r="AK338" i="5"/>
  <c r="AJ338" i="5"/>
  <c r="AI338" i="5"/>
  <c r="AH338" i="5"/>
  <c r="AF338" i="5"/>
  <c r="AE338" i="5"/>
  <c r="AD338" i="5"/>
  <c r="AG338" i="5" s="1"/>
  <c r="AC338" i="5"/>
  <c r="Z338" i="5"/>
  <c r="Y338" i="5"/>
  <c r="X338" i="5"/>
  <c r="W338" i="5"/>
  <c r="AA338" i="5" s="1"/>
  <c r="V338" i="5"/>
  <c r="U338" i="5"/>
  <c r="T338" i="5"/>
  <c r="S338" i="5"/>
  <c r="R338" i="5"/>
  <c r="Q338" i="5"/>
  <c r="P338" i="5"/>
  <c r="O338" i="5"/>
  <c r="N338" i="5"/>
  <c r="M338" i="5"/>
  <c r="L338" i="5"/>
  <c r="J338" i="5"/>
  <c r="I338" i="5"/>
  <c r="H338" i="5"/>
  <c r="G338" i="5"/>
  <c r="AV337" i="5"/>
  <c r="BA337" i="5" s="1"/>
  <c r="AU337" i="5"/>
  <c r="AZ337" i="5" s="1"/>
  <c r="AT337" i="5"/>
  <c r="AS337" i="5"/>
  <c r="AW337" i="5" s="1"/>
  <c r="AR337" i="5"/>
  <c r="AP337" i="5"/>
  <c r="AO337" i="5"/>
  <c r="AQ337" i="5" s="1"/>
  <c r="AN337" i="5"/>
  <c r="AM337" i="5"/>
  <c r="AL337" i="5"/>
  <c r="AK337" i="5"/>
  <c r="AJ337" i="5"/>
  <c r="AI337" i="5"/>
  <c r="AH337" i="5"/>
  <c r="AF337" i="5"/>
  <c r="AE337" i="5"/>
  <c r="AD337" i="5"/>
  <c r="AG337" i="5" s="1"/>
  <c r="AC337" i="5"/>
  <c r="Z337" i="5"/>
  <c r="Y337" i="5"/>
  <c r="X337" i="5"/>
  <c r="W337" i="5"/>
  <c r="V337" i="5"/>
  <c r="T337" i="5"/>
  <c r="S337" i="5"/>
  <c r="R337" i="5"/>
  <c r="Q337" i="5"/>
  <c r="P337" i="5"/>
  <c r="O337" i="5"/>
  <c r="N337" i="5"/>
  <c r="M337" i="5"/>
  <c r="L337" i="5"/>
  <c r="J337" i="5"/>
  <c r="I337" i="5"/>
  <c r="H337" i="5"/>
  <c r="K337" i="5" s="1"/>
  <c r="G337" i="5"/>
  <c r="AV336" i="5"/>
  <c r="BA336" i="5" s="1"/>
  <c r="AU336" i="5"/>
  <c r="AT336" i="5"/>
  <c r="AY336" i="5" s="1"/>
  <c r="AS336" i="5"/>
  <c r="AR336" i="5"/>
  <c r="AP336" i="5"/>
  <c r="AO336" i="5"/>
  <c r="AN336" i="5"/>
  <c r="AM336" i="5"/>
  <c r="AL336" i="5"/>
  <c r="AK336" i="5"/>
  <c r="AJ336" i="5"/>
  <c r="AI336" i="5"/>
  <c r="AH336" i="5"/>
  <c r="AF336" i="5"/>
  <c r="AE336" i="5"/>
  <c r="AD336" i="5"/>
  <c r="AC336" i="5"/>
  <c r="Z336" i="5"/>
  <c r="Y336" i="5"/>
  <c r="X336" i="5"/>
  <c r="W336" i="5"/>
  <c r="AA336" i="5" s="1"/>
  <c r="V336" i="5"/>
  <c r="T336" i="5"/>
  <c r="S336" i="5"/>
  <c r="R336" i="5"/>
  <c r="U336" i="5" s="1"/>
  <c r="Q336" i="5"/>
  <c r="P336" i="5"/>
  <c r="O336" i="5"/>
  <c r="N336" i="5"/>
  <c r="M336" i="5"/>
  <c r="L336" i="5"/>
  <c r="J336" i="5"/>
  <c r="I336" i="5"/>
  <c r="H336" i="5"/>
  <c r="G336" i="5"/>
  <c r="AW335" i="5"/>
  <c r="AV335" i="5"/>
  <c r="AU335" i="5"/>
  <c r="AT335" i="5"/>
  <c r="AS335" i="5"/>
  <c r="AR335" i="5"/>
  <c r="AP335" i="5"/>
  <c r="AO335" i="5"/>
  <c r="AN335" i="5"/>
  <c r="AQ335" i="5" s="1"/>
  <c r="AM335" i="5"/>
  <c r="AL335" i="5"/>
  <c r="AK335" i="5"/>
  <c r="AJ335" i="5"/>
  <c r="AI335" i="5"/>
  <c r="AH335" i="5"/>
  <c r="AF335" i="5"/>
  <c r="AE335" i="5"/>
  <c r="AD335" i="5"/>
  <c r="AC335" i="5"/>
  <c r="Z335" i="5"/>
  <c r="Y335" i="5"/>
  <c r="X335" i="5"/>
  <c r="AY335" i="5" s="1"/>
  <c r="W335" i="5"/>
  <c r="AA335" i="5" s="1"/>
  <c r="V335" i="5"/>
  <c r="U335" i="5"/>
  <c r="T335" i="5"/>
  <c r="S335" i="5"/>
  <c r="R335" i="5"/>
  <c r="Q335" i="5"/>
  <c r="P335" i="5"/>
  <c r="O335" i="5"/>
  <c r="N335" i="5"/>
  <c r="M335" i="5"/>
  <c r="L335" i="5"/>
  <c r="J335" i="5"/>
  <c r="I335" i="5"/>
  <c r="K335" i="5" s="1"/>
  <c r="H335" i="5"/>
  <c r="G335" i="5"/>
  <c r="AW334" i="5"/>
  <c r="AV334" i="5"/>
  <c r="AU334" i="5"/>
  <c r="AT334" i="5"/>
  <c r="AS334" i="5"/>
  <c r="AX334" i="5" s="1"/>
  <c r="AR334" i="5"/>
  <c r="AP334" i="5"/>
  <c r="AO334" i="5"/>
  <c r="AN334" i="5"/>
  <c r="AQ334" i="5" s="1"/>
  <c r="AM334" i="5"/>
  <c r="AL334" i="5"/>
  <c r="AK334" i="5"/>
  <c r="AJ334" i="5"/>
  <c r="AI334" i="5"/>
  <c r="AH334" i="5"/>
  <c r="AF334" i="5"/>
  <c r="AE334" i="5"/>
  <c r="AD334" i="5"/>
  <c r="AG334" i="5" s="1"/>
  <c r="AC334" i="5"/>
  <c r="Z334" i="5"/>
  <c r="Y334" i="5"/>
  <c r="X334" i="5"/>
  <c r="W334" i="5"/>
  <c r="AA334" i="5" s="1"/>
  <c r="V334" i="5"/>
  <c r="T334" i="5"/>
  <c r="S334" i="5"/>
  <c r="R334" i="5"/>
  <c r="U334" i="5" s="1"/>
  <c r="Q334" i="5"/>
  <c r="P334" i="5"/>
  <c r="O334" i="5"/>
  <c r="N334" i="5"/>
  <c r="M334" i="5"/>
  <c r="L334" i="5"/>
  <c r="J334" i="5"/>
  <c r="I334" i="5"/>
  <c r="H334" i="5"/>
  <c r="G334" i="5"/>
  <c r="AV333" i="5"/>
  <c r="AU333" i="5"/>
  <c r="AZ333" i="5" s="1"/>
  <c r="AT333" i="5"/>
  <c r="AY333" i="5" s="1"/>
  <c r="AS333" i="5"/>
  <c r="AW333" i="5" s="1"/>
  <c r="AR333" i="5"/>
  <c r="AP333" i="5"/>
  <c r="AO333" i="5"/>
  <c r="AN333" i="5"/>
  <c r="AQ333" i="5" s="1"/>
  <c r="AM333" i="5"/>
  <c r="AL333" i="5"/>
  <c r="AK333" i="5"/>
  <c r="AJ333" i="5"/>
  <c r="AI333" i="5"/>
  <c r="AH333" i="5"/>
  <c r="AF333" i="5"/>
  <c r="AE333" i="5"/>
  <c r="AD333" i="5"/>
  <c r="AG333" i="5" s="1"/>
  <c r="AC333" i="5"/>
  <c r="AA333" i="5"/>
  <c r="Z333" i="5"/>
  <c r="Y333" i="5"/>
  <c r="X333" i="5"/>
  <c r="W333" i="5"/>
  <c r="AX333" i="5" s="1"/>
  <c r="V333" i="5"/>
  <c r="T333" i="5"/>
  <c r="S333" i="5"/>
  <c r="U333" i="5" s="1"/>
  <c r="R333" i="5"/>
  <c r="Q333" i="5"/>
  <c r="P333" i="5"/>
  <c r="O333" i="5"/>
  <c r="N333" i="5"/>
  <c r="M333" i="5"/>
  <c r="L333" i="5"/>
  <c r="J333" i="5"/>
  <c r="I333" i="5"/>
  <c r="H333" i="5"/>
  <c r="G333" i="5"/>
  <c r="AV332" i="5"/>
  <c r="BA332" i="5" s="1"/>
  <c r="AU332" i="5"/>
  <c r="AZ332" i="5" s="1"/>
  <c r="AT332" i="5"/>
  <c r="AY332" i="5" s="1"/>
  <c r="AS332" i="5"/>
  <c r="AW332" i="5" s="1"/>
  <c r="AR332" i="5"/>
  <c r="AP332" i="5"/>
  <c r="AO332" i="5"/>
  <c r="AN332" i="5"/>
  <c r="AM332" i="5"/>
  <c r="AL332" i="5"/>
  <c r="AK332" i="5"/>
  <c r="AJ332" i="5"/>
  <c r="AI332" i="5"/>
  <c r="AH332" i="5"/>
  <c r="AF332" i="5"/>
  <c r="AE332" i="5"/>
  <c r="AD332" i="5"/>
  <c r="AC332" i="5"/>
  <c r="Z332" i="5"/>
  <c r="Y332" i="5"/>
  <c r="X332" i="5"/>
  <c r="W332" i="5"/>
  <c r="AA332" i="5" s="1"/>
  <c r="V332" i="5"/>
  <c r="T332" i="5"/>
  <c r="S332" i="5"/>
  <c r="R332" i="5"/>
  <c r="U332" i="5" s="1"/>
  <c r="Q332" i="5"/>
  <c r="P332" i="5"/>
  <c r="O332" i="5"/>
  <c r="N332" i="5"/>
  <c r="M332" i="5"/>
  <c r="L332" i="5"/>
  <c r="J332" i="5"/>
  <c r="I332" i="5"/>
  <c r="H332" i="5"/>
  <c r="G332" i="5"/>
  <c r="AX331" i="5"/>
  <c r="AW331" i="5"/>
  <c r="AV331" i="5"/>
  <c r="AU331" i="5"/>
  <c r="AZ331" i="5" s="1"/>
  <c r="AT331" i="5"/>
  <c r="AS331" i="5"/>
  <c r="AR331" i="5"/>
  <c r="AP331" i="5"/>
  <c r="AQ331" i="5" s="1"/>
  <c r="AO331" i="5"/>
  <c r="AN331" i="5"/>
  <c r="AM331" i="5"/>
  <c r="AL331" i="5"/>
  <c r="AK331" i="5"/>
  <c r="AJ331" i="5"/>
  <c r="AI331" i="5"/>
  <c r="AH331" i="5"/>
  <c r="AF331" i="5"/>
  <c r="AE331" i="5"/>
  <c r="AD331" i="5"/>
  <c r="AG331" i="5" s="1"/>
  <c r="AC331" i="5"/>
  <c r="Z331" i="5"/>
  <c r="Y331" i="5"/>
  <c r="X331" i="5"/>
  <c r="W331" i="5"/>
  <c r="AA331" i="5" s="1"/>
  <c r="V331" i="5"/>
  <c r="T331" i="5"/>
  <c r="S331" i="5"/>
  <c r="R331" i="5"/>
  <c r="Q331" i="5"/>
  <c r="P331" i="5"/>
  <c r="O331" i="5"/>
  <c r="N331" i="5"/>
  <c r="M331" i="5"/>
  <c r="L331" i="5"/>
  <c r="J331" i="5"/>
  <c r="I331" i="5"/>
  <c r="H331" i="5"/>
  <c r="G331" i="5"/>
  <c r="AW330" i="5"/>
  <c r="AV330" i="5"/>
  <c r="BA330" i="5" s="1"/>
  <c r="AU330" i="5"/>
  <c r="AT330" i="5"/>
  <c r="AS330" i="5"/>
  <c r="AR330" i="5"/>
  <c r="AP330" i="5"/>
  <c r="AO330" i="5"/>
  <c r="AN330" i="5"/>
  <c r="AQ330" i="5" s="1"/>
  <c r="AM330" i="5"/>
  <c r="AL330" i="5"/>
  <c r="AK330" i="5"/>
  <c r="AJ330" i="5"/>
  <c r="AI330" i="5"/>
  <c r="AH330" i="5"/>
  <c r="AF330" i="5"/>
  <c r="AE330" i="5"/>
  <c r="AD330" i="5"/>
  <c r="AC330" i="5"/>
  <c r="Z330" i="5"/>
  <c r="Y330" i="5"/>
  <c r="X330" i="5"/>
  <c r="AY330" i="5" s="1"/>
  <c r="W330" i="5"/>
  <c r="V330" i="5"/>
  <c r="T330" i="5"/>
  <c r="S330" i="5"/>
  <c r="R330" i="5"/>
  <c r="Q330" i="5"/>
  <c r="P330" i="5"/>
  <c r="O330" i="5"/>
  <c r="N330" i="5"/>
  <c r="M330" i="5"/>
  <c r="L330" i="5"/>
  <c r="J330" i="5"/>
  <c r="I330" i="5"/>
  <c r="H330" i="5"/>
  <c r="G330" i="5"/>
  <c r="AV329" i="5"/>
  <c r="AU329" i="5"/>
  <c r="AT329" i="5"/>
  <c r="AS329" i="5"/>
  <c r="AW329" i="5" s="1"/>
  <c r="AR329" i="5"/>
  <c r="AP329" i="5"/>
  <c r="AO329" i="5"/>
  <c r="AN329" i="5"/>
  <c r="AQ329" i="5" s="1"/>
  <c r="AM329" i="5"/>
  <c r="AL329" i="5"/>
  <c r="AK329" i="5"/>
  <c r="AJ329" i="5"/>
  <c r="AI329" i="5"/>
  <c r="AH329" i="5"/>
  <c r="AG329" i="5"/>
  <c r="AF329" i="5"/>
  <c r="AE329" i="5"/>
  <c r="AD329" i="5"/>
  <c r="AC329" i="5"/>
  <c r="Z329" i="5"/>
  <c r="BA329" i="5" s="1"/>
  <c r="Y329" i="5"/>
  <c r="X329" i="5"/>
  <c r="W329" i="5"/>
  <c r="AA329" i="5" s="1"/>
  <c r="V329" i="5"/>
  <c r="T329" i="5"/>
  <c r="S329" i="5"/>
  <c r="U329" i="5" s="1"/>
  <c r="R329" i="5"/>
  <c r="Q329" i="5"/>
  <c r="P329" i="5"/>
  <c r="O329" i="5"/>
  <c r="N329" i="5"/>
  <c r="M329" i="5"/>
  <c r="L329" i="5"/>
  <c r="J329" i="5"/>
  <c r="I329" i="5"/>
  <c r="H329" i="5"/>
  <c r="G329" i="5"/>
  <c r="AV328" i="5"/>
  <c r="AU328" i="5"/>
  <c r="AT328" i="5"/>
  <c r="AS328" i="5"/>
  <c r="AW328" i="5" s="1"/>
  <c r="AR328" i="5"/>
  <c r="AP328" i="5"/>
  <c r="AO328" i="5"/>
  <c r="AQ328" i="5" s="1"/>
  <c r="AN328" i="5"/>
  <c r="AM328" i="5"/>
  <c r="AL328" i="5"/>
  <c r="AK328" i="5"/>
  <c r="AJ328" i="5"/>
  <c r="AI328" i="5"/>
  <c r="AH328" i="5"/>
  <c r="AF328" i="5"/>
  <c r="AE328" i="5"/>
  <c r="AD328" i="5"/>
  <c r="AG328" i="5" s="1"/>
  <c r="AC328" i="5"/>
  <c r="Z328" i="5"/>
  <c r="Y328" i="5"/>
  <c r="AZ328" i="5" s="1"/>
  <c r="X328" i="5"/>
  <c r="W328" i="5"/>
  <c r="V328" i="5"/>
  <c r="T328" i="5"/>
  <c r="S328" i="5"/>
  <c r="R328" i="5"/>
  <c r="Q328" i="5"/>
  <c r="P328" i="5"/>
  <c r="O328" i="5"/>
  <c r="N328" i="5"/>
  <c r="M328" i="5"/>
  <c r="L328" i="5"/>
  <c r="K328" i="5"/>
  <c r="J328" i="5"/>
  <c r="I328" i="5"/>
  <c r="H328" i="5"/>
  <c r="G328" i="5"/>
  <c r="AV327" i="5"/>
  <c r="AU327" i="5"/>
  <c r="AZ327" i="5" s="1"/>
  <c r="AT327" i="5"/>
  <c r="AY327" i="5" s="1"/>
  <c r="AS327" i="5"/>
  <c r="AW327" i="5" s="1"/>
  <c r="AR327" i="5"/>
  <c r="AP327" i="5"/>
  <c r="AO327" i="5"/>
  <c r="AN327" i="5"/>
  <c r="AQ327" i="5" s="1"/>
  <c r="AM327" i="5"/>
  <c r="AL327" i="5"/>
  <c r="AK327" i="5"/>
  <c r="AJ327" i="5"/>
  <c r="AI327" i="5"/>
  <c r="AH327" i="5"/>
  <c r="AF327" i="5"/>
  <c r="AE327" i="5"/>
  <c r="AD327" i="5"/>
  <c r="AC327" i="5"/>
  <c r="AA327" i="5"/>
  <c r="Z327" i="5"/>
  <c r="Y327" i="5"/>
  <c r="X327" i="5"/>
  <c r="W327" i="5"/>
  <c r="V327" i="5"/>
  <c r="T327" i="5"/>
  <c r="S327" i="5"/>
  <c r="U327" i="5" s="1"/>
  <c r="R327" i="5"/>
  <c r="Q327" i="5"/>
  <c r="P327" i="5"/>
  <c r="O327" i="5"/>
  <c r="N327" i="5"/>
  <c r="M327" i="5"/>
  <c r="L327" i="5"/>
  <c r="J327" i="5"/>
  <c r="I327" i="5"/>
  <c r="H327" i="5"/>
  <c r="G327" i="5"/>
  <c r="AZ326" i="5"/>
  <c r="AV326" i="5"/>
  <c r="AU326" i="5"/>
  <c r="AT326" i="5"/>
  <c r="AY326" i="5" s="1"/>
  <c r="AS326" i="5"/>
  <c r="AW326" i="5" s="1"/>
  <c r="AR326" i="5"/>
  <c r="AP326" i="5"/>
  <c r="AO326" i="5"/>
  <c r="AN326" i="5"/>
  <c r="AM326" i="5"/>
  <c r="AL326" i="5"/>
  <c r="AK326" i="5"/>
  <c r="AJ326" i="5"/>
  <c r="AI326" i="5"/>
  <c r="AH326" i="5"/>
  <c r="AF326" i="5"/>
  <c r="AE326" i="5"/>
  <c r="AD326" i="5"/>
  <c r="AC326" i="5"/>
  <c r="Z326" i="5"/>
  <c r="Y326" i="5"/>
  <c r="X326" i="5"/>
  <c r="W326" i="5"/>
  <c r="AA326" i="5" s="1"/>
  <c r="V326" i="5"/>
  <c r="T326" i="5"/>
  <c r="S326" i="5"/>
  <c r="U326" i="5" s="1"/>
  <c r="R326" i="5"/>
  <c r="Q326" i="5"/>
  <c r="P326" i="5"/>
  <c r="O326" i="5"/>
  <c r="N326" i="5"/>
  <c r="M326" i="5"/>
  <c r="L326" i="5"/>
  <c r="J326" i="5"/>
  <c r="I326" i="5"/>
  <c r="H326" i="5"/>
  <c r="K326" i="5" s="1"/>
  <c r="G326" i="5"/>
  <c r="AV325" i="5"/>
  <c r="BA325" i="5" s="1"/>
  <c r="AU325" i="5"/>
  <c r="AT325" i="5"/>
  <c r="AS325" i="5"/>
  <c r="AW325" i="5" s="1"/>
  <c r="AR325" i="5"/>
  <c r="AP325" i="5"/>
  <c r="AO325" i="5"/>
  <c r="AN325" i="5"/>
  <c r="AQ325" i="5" s="1"/>
  <c r="AM325" i="5"/>
  <c r="AL325" i="5"/>
  <c r="AK325" i="5"/>
  <c r="AJ325" i="5"/>
  <c r="AI325" i="5"/>
  <c r="AH325" i="5"/>
  <c r="AF325" i="5"/>
  <c r="AE325" i="5"/>
  <c r="AD325" i="5"/>
  <c r="AC325" i="5"/>
  <c r="Z325" i="5"/>
  <c r="Y325" i="5"/>
  <c r="X325" i="5"/>
  <c r="W325" i="5"/>
  <c r="AA325" i="5" s="1"/>
  <c r="V325" i="5"/>
  <c r="T325" i="5"/>
  <c r="S325" i="5"/>
  <c r="R325" i="5"/>
  <c r="Q325" i="5"/>
  <c r="P325" i="5"/>
  <c r="O325" i="5"/>
  <c r="N325" i="5"/>
  <c r="M325" i="5"/>
  <c r="L325" i="5"/>
  <c r="J325" i="5"/>
  <c r="I325" i="5"/>
  <c r="H325" i="5"/>
  <c r="G325" i="5"/>
  <c r="AW324" i="5"/>
  <c r="AV324" i="5"/>
  <c r="BA324" i="5" s="1"/>
  <c r="AU324" i="5"/>
  <c r="AT324" i="5"/>
  <c r="AS324" i="5"/>
  <c r="AR324" i="5"/>
  <c r="AP324" i="5"/>
  <c r="AO324" i="5"/>
  <c r="AN324" i="5"/>
  <c r="AM324" i="5"/>
  <c r="AL324" i="5"/>
  <c r="AK324" i="5"/>
  <c r="AJ324" i="5"/>
  <c r="AI324" i="5"/>
  <c r="AH324" i="5"/>
  <c r="AF324" i="5"/>
  <c r="AE324" i="5"/>
  <c r="AD324" i="5"/>
  <c r="AC324" i="5"/>
  <c r="Z324" i="5"/>
  <c r="Y324" i="5"/>
  <c r="AZ324" i="5" s="1"/>
  <c r="X324" i="5"/>
  <c r="W324" i="5"/>
  <c r="AA324" i="5" s="1"/>
  <c r="V324" i="5"/>
  <c r="T324" i="5"/>
  <c r="S324" i="5"/>
  <c r="R324" i="5"/>
  <c r="U324" i="5" s="1"/>
  <c r="Q324" i="5"/>
  <c r="P324" i="5"/>
  <c r="O324" i="5"/>
  <c r="N324" i="5"/>
  <c r="M324" i="5"/>
  <c r="L324" i="5"/>
  <c r="J324" i="5"/>
  <c r="I324" i="5"/>
  <c r="H324" i="5"/>
  <c r="G324" i="5"/>
  <c r="AW323" i="5"/>
  <c r="AV323" i="5"/>
  <c r="AU323" i="5"/>
  <c r="AZ323" i="5" s="1"/>
  <c r="AT323" i="5"/>
  <c r="AS323" i="5"/>
  <c r="AR323" i="5"/>
  <c r="AP323" i="5"/>
  <c r="AO323" i="5"/>
  <c r="AN323" i="5"/>
  <c r="AM323" i="5"/>
  <c r="AL323" i="5"/>
  <c r="AK323" i="5"/>
  <c r="AJ323" i="5"/>
  <c r="AI323" i="5"/>
  <c r="AH323" i="5"/>
  <c r="AF323" i="5"/>
  <c r="AE323" i="5"/>
  <c r="AD323" i="5"/>
  <c r="AC323" i="5"/>
  <c r="AA323" i="5"/>
  <c r="Z323" i="5"/>
  <c r="Y323" i="5"/>
  <c r="X323" i="5"/>
  <c r="W323" i="5"/>
  <c r="AX323" i="5" s="1"/>
  <c r="V323" i="5"/>
  <c r="T323" i="5"/>
  <c r="S323" i="5"/>
  <c r="U323" i="5" s="1"/>
  <c r="R323" i="5"/>
  <c r="Q323" i="5"/>
  <c r="P323" i="5"/>
  <c r="O323" i="5"/>
  <c r="N323" i="5"/>
  <c r="M323" i="5"/>
  <c r="L323" i="5"/>
  <c r="J323" i="5"/>
  <c r="I323" i="5"/>
  <c r="H323" i="5"/>
  <c r="G323" i="5"/>
  <c r="AV322" i="5"/>
  <c r="AU322" i="5"/>
  <c r="AZ322" i="5" s="1"/>
  <c r="AT322" i="5"/>
  <c r="AY322" i="5" s="1"/>
  <c r="AS322" i="5"/>
  <c r="AX322" i="5" s="1"/>
  <c r="AR322" i="5"/>
  <c r="AP322" i="5"/>
  <c r="AO322" i="5"/>
  <c r="AN322" i="5"/>
  <c r="AM322" i="5"/>
  <c r="AL322" i="5"/>
  <c r="AK322" i="5"/>
  <c r="AJ322" i="5"/>
  <c r="AI322" i="5"/>
  <c r="AH322" i="5"/>
  <c r="AF322" i="5"/>
  <c r="AE322" i="5"/>
  <c r="AD322" i="5"/>
  <c r="AC322" i="5"/>
  <c r="Z322" i="5"/>
  <c r="Y322" i="5"/>
  <c r="X322" i="5"/>
  <c r="W322" i="5"/>
  <c r="AA322" i="5" s="1"/>
  <c r="V322" i="5"/>
  <c r="T322" i="5"/>
  <c r="S322" i="5"/>
  <c r="R322" i="5"/>
  <c r="Q322" i="5"/>
  <c r="P322" i="5"/>
  <c r="O322" i="5"/>
  <c r="N322" i="5"/>
  <c r="M322" i="5"/>
  <c r="L322" i="5"/>
  <c r="J322" i="5"/>
  <c r="I322" i="5"/>
  <c r="H322" i="5"/>
  <c r="K322" i="5" s="1"/>
  <c r="G322" i="5"/>
  <c r="AV321" i="5"/>
  <c r="AU321" i="5"/>
  <c r="AZ321" i="5" s="1"/>
  <c r="AT321" i="5"/>
  <c r="AY321" i="5" s="1"/>
  <c r="AS321" i="5"/>
  <c r="AR321" i="5"/>
  <c r="AP321" i="5"/>
  <c r="AO321" i="5"/>
  <c r="AN321" i="5"/>
  <c r="AQ321" i="5" s="1"/>
  <c r="AM321" i="5"/>
  <c r="AL321" i="5"/>
  <c r="AK321" i="5"/>
  <c r="AJ321" i="5"/>
  <c r="AI321" i="5"/>
  <c r="AH321" i="5"/>
  <c r="AF321" i="5"/>
  <c r="AE321" i="5"/>
  <c r="AD321" i="5"/>
  <c r="AC321" i="5"/>
  <c r="AA321" i="5"/>
  <c r="Z321" i="5"/>
  <c r="Y321" i="5"/>
  <c r="X321" i="5"/>
  <c r="W321" i="5"/>
  <c r="V321" i="5"/>
  <c r="T321" i="5"/>
  <c r="S321" i="5"/>
  <c r="R321" i="5"/>
  <c r="U321" i="5" s="1"/>
  <c r="Q321" i="5"/>
  <c r="P321" i="5"/>
  <c r="O321" i="5"/>
  <c r="N321" i="5"/>
  <c r="M321" i="5"/>
  <c r="L321" i="5"/>
  <c r="J321" i="5"/>
  <c r="I321" i="5"/>
  <c r="H321" i="5"/>
  <c r="G321" i="5"/>
  <c r="AW320" i="5"/>
  <c r="AV320" i="5"/>
  <c r="BA320" i="5" s="1"/>
  <c r="AU320" i="5"/>
  <c r="AZ320" i="5" s="1"/>
  <c r="AT320" i="5"/>
  <c r="AS320" i="5"/>
  <c r="AR320" i="5"/>
  <c r="AP320" i="5"/>
  <c r="AO320" i="5"/>
  <c r="AN320" i="5"/>
  <c r="AM320" i="5"/>
  <c r="AL320" i="5"/>
  <c r="AK320" i="5"/>
  <c r="AJ320" i="5"/>
  <c r="AI320" i="5"/>
  <c r="AH320" i="5"/>
  <c r="AF320" i="5"/>
  <c r="AE320" i="5"/>
  <c r="AD320" i="5"/>
  <c r="AG320" i="5" s="1"/>
  <c r="AC320" i="5"/>
  <c r="Z320" i="5"/>
  <c r="Y320" i="5"/>
  <c r="X320" i="5"/>
  <c r="AY320" i="5" s="1"/>
  <c r="W320" i="5"/>
  <c r="AX320" i="5" s="1"/>
  <c r="V320" i="5"/>
  <c r="T320" i="5"/>
  <c r="S320" i="5"/>
  <c r="R320" i="5"/>
  <c r="U320" i="5" s="1"/>
  <c r="Q320" i="5"/>
  <c r="P320" i="5"/>
  <c r="O320" i="5"/>
  <c r="N320" i="5"/>
  <c r="M320" i="5"/>
  <c r="L320" i="5"/>
  <c r="J320" i="5"/>
  <c r="I320" i="5"/>
  <c r="H320" i="5"/>
  <c r="G320" i="5"/>
  <c r="AV319" i="5"/>
  <c r="BA319" i="5" s="1"/>
  <c r="AU319" i="5"/>
  <c r="AZ319" i="5" s="1"/>
  <c r="AT319" i="5"/>
  <c r="AY319" i="5" s="1"/>
  <c r="AS319" i="5"/>
  <c r="AR319" i="5"/>
  <c r="AP319" i="5"/>
  <c r="AO319" i="5"/>
  <c r="AN319" i="5"/>
  <c r="AM319" i="5"/>
  <c r="AL319" i="5"/>
  <c r="AK319" i="5"/>
  <c r="AJ319" i="5"/>
  <c r="AI319" i="5"/>
  <c r="AH319" i="5"/>
  <c r="AF319" i="5"/>
  <c r="AE319" i="5"/>
  <c r="AD319" i="5"/>
  <c r="AG319" i="5" s="1"/>
  <c r="AC319" i="5"/>
  <c r="Z319" i="5"/>
  <c r="Y319" i="5"/>
  <c r="X319" i="5"/>
  <c r="W319" i="5"/>
  <c r="AA319" i="5" s="1"/>
  <c r="V319" i="5"/>
  <c r="T319" i="5"/>
  <c r="S319" i="5"/>
  <c r="R319" i="5"/>
  <c r="Q319" i="5"/>
  <c r="P319" i="5"/>
  <c r="O319" i="5"/>
  <c r="N319" i="5"/>
  <c r="M319" i="5"/>
  <c r="L319" i="5"/>
  <c r="J319" i="5"/>
  <c r="I319" i="5"/>
  <c r="H319" i="5"/>
  <c r="K319" i="5" s="1"/>
  <c r="G319" i="5"/>
  <c r="AV318" i="5"/>
  <c r="BA318" i="5" s="1"/>
  <c r="AU318" i="5"/>
  <c r="AZ318" i="5" s="1"/>
  <c r="AT318" i="5"/>
  <c r="AS318" i="5"/>
  <c r="AR318" i="5"/>
  <c r="AP318" i="5"/>
  <c r="AO318" i="5"/>
  <c r="AQ318" i="5" s="1"/>
  <c r="AN318" i="5"/>
  <c r="AM318" i="5"/>
  <c r="AL318" i="5"/>
  <c r="AK318" i="5"/>
  <c r="AJ318" i="5"/>
  <c r="AI318" i="5"/>
  <c r="AH318" i="5"/>
  <c r="AF318" i="5"/>
  <c r="AE318" i="5"/>
  <c r="AD318" i="5"/>
  <c r="AC318" i="5"/>
  <c r="Z318" i="5"/>
  <c r="Y318" i="5"/>
  <c r="X318" i="5"/>
  <c r="W318" i="5"/>
  <c r="AA318" i="5" s="1"/>
  <c r="V318" i="5"/>
  <c r="T318" i="5"/>
  <c r="S318" i="5"/>
  <c r="R318" i="5"/>
  <c r="Q318" i="5"/>
  <c r="P318" i="5"/>
  <c r="O318" i="5"/>
  <c r="N318" i="5"/>
  <c r="M318" i="5"/>
  <c r="L318" i="5"/>
  <c r="J318" i="5"/>
  <c r="I318" i="5"/>
  <c r="H318" i="5"/>
  <c r="G318" i="5"/>
  <c r="AY317" i="5"/>
  <c r="AV317" i="5"/>
  <c r="AU317" i="5"/>
  <c r="AZ317" i="5" s="1"/>
  <c r="AT317" i="5"/>
  <c r="AS317" i="5"/>
  <c r="AR317" i="5"/>
  <c r="AP317" i="5"/>
  <c r="AO317" i="5"/>
  <c r="AN317" i="5"/>
  <c r="AQ317" i="5" s="1"/>
  <c r="AM317" i="5"/>
  <c r="AL317" i="5"/>
  <c r="AK317" i="5"/>
  <c r="AJ317" i="5"/>
  <c r="AI317" i="5"/>
  <c r="AH317" i="5"/>
  <c r="AF317" i="5"/>
  <c r="AE317" i="5"/>
  <c r="AG317" i="5" s="1"/>
  <c r="AD317" i="5"/>
  <c r="AC317" i="5"/>
  <c r="Z317" i="5"/>
  <c r="Y317" i="5"/>
  <c r="X317" i="5"/>
  <c r="W317" i="5"/>
  <c r="AA317" i="5" s="1"/>
  <c r="V317" i="5"/>
  <c r="T317" i="5"/>
  <c r="S317" i="5"/>
  <c r="R317" i="5"/>
  <c r="Q317" i="5"/>
  <c r="P317" i="5"/>
  <c r="O317" i="5"/>
  <c r="N317" i="5"/>
  <c r="M317" i="5"/>
  <c r="L317" i="5"/>
  <c r="J317" i="5"/>
  <c r="I317" i="5"/>
  <c r="H317" i="5"/>
  <c r="K317" i="5" s="1"/>
  <c r="G317" i="5"/>
  <c r="AV316" i="5"/>
  <c r="AU316" i="5"/>
  <c r="AT316" i="5"/>
  <c r="AS316" i="5"/>
  <c r="AW316" i="5" s="1"/>
  <c r="AR316" i="5"/>
  <c r="AP316" i="5"/>
  <c r="AO316" i="5"/>
  <c r="AN316" i="5"/>
  <c r="AM316" i="5"/>
  <c r="AL316" i="5"/>
  <c r="AK316" i="5"/>
  <c r="AJ316" i="5"/>
  <c r="AI316" i="5"/>
  <c r="AH316" i="5"/>
  <c r="AF316" i="5"/>
  <c r="AE316" i="5"/>
  <c r="AD316" i="5"/>
  <c r="AC316" i="5"/>
  <c r="Z316" i="5"/>
  <c r="BA316" i="5" s="1"/>
  <c r="Y316" i="5"/>
  <c r="X316" i="5"/>
  <c r="W316" i="5"/>
  <c r="AA316" i="5" s="1"/>
  <c r="V316" i="5"/>
  <c r="T316" i="5"/>
  <c r="S316" i="5"/>
  <c r="R316" i="5"/>
  <c r="Q316" i="5"/>
  <c r="P316" i="5"/>
  <c r="O316" i="5"/>
  <c r="N316" i="5"/>
  <c r="M316" i="5"/>
  <c r="L316" i="5"/>
  <c r="J316" i="5"/>
  <c r="K316" i="5" s="1"/>
  <c r="I316" i="5"/>
  <c r="H316" i="5"/>
  <c r="G316" i="5"/>
  <c r="AW315" i="5"/>
  <c r="AV315" i="5"/>
  <c r="AU315" i="5"/>
  <c r="AT315" i="5"/>
  <c r="AS315" i="5"/>
  <c r="AR315" i="5"/>
  <c r="AP315" i="5"/>
  <c r="AO315" i="5"/>
  <c r="AN315" i="5"/>
  <c r="AQ315" i="5" s="1"/>
  <c r="AM315" i="5"/>
  <c r="AL315" i="5"/>
  <c r="AK315" i="5"/>
  <c r="AJ315" i="5"/>
  <c r="AI315" i="5"/>
  <c r="AH315" i="5"/>
  <c r="AF315" i="5"/>
  <c r="AE315" i="5"/>
  <c r="AD315" i="5"/>
  <c r="AC315" i="5"/>
  <c r="Z315" i="5"/>
  <c r="Y315" i="5"/>
  <c r="X315" i="5"/>
  <c r="AY315" i="5" s="1"/>
  <c r="W315" i="5"/>
  <c r="AA315" i="5" s="1"/>
  <c r="V315" i="5"/>
  <c r="T315" i="5"/>
  <c r="S315" i="5"/>
  <c r="R315" i="5"/>
  <c r="Q315" i="5"/>
  <c r="P315" i="5"/>
  <c r="O315" i="5"/>
  <c r="N315" i="5"/>
  <c r="M315" i="5"/>
  <c r="L315" i="5"/>
  <c r="J315" i="5"/>
  <c r="K315" i="5" s="1"/>
  <c r="I315" i="5"/>
  <c r="H315" i="5"/>
  <c r="G315" i="5"/>
  <c r="AV314" i="5"/>
  <c r="AU314" i="5"/>
  <c r="AT314" i="5"/>
  <c r="AS314" i="5"/>
  <c r="AW314" i="5" s="1"/>
  <c r="AR314" i="5"/>
  <c r="AP314" i="5"/>
  <c r="AO314" i="5"/>
  <c r="AN314" i="5"/>
  <c r="AM314" i="5"/>
  <c r="AL314" i="5"/>
  <c r="AK314" i="5"/>
  <c r="AJ314" i="5"/>
  <c r="AI314" i="5"/>
  <c r="AH314" i="5"/>
  <c r="AF314" i="5"/>
  <c r="AE314" i="5"/>
  <c r="AD314" i="5"/>
  <c r="AC314" i="5"/>
  <c r="Z314" i="5"/>
  <c r="Y314" i="5"/>
  <c r="X314" i="5"/>
  <c r="W314" i="5"/>
  <c r="AA314" i="5" s="1"/>
  <c r="V314" i="5"/>
  <c r="T314" i="5"/>
  <c r="S314" i="5"/>
  <c r="R314" i="5"/>
  <c r="Q314" i="5"/>
  <c r="P314" i="5"/>
  <c r="O314" i="5"/>
  <c r="N314" i="5"/>
  <c r="M314" i="5"/>
  <c r="L314" i="5"/>
  <c r="J314" i="5"/>
  <c r="K314" i="5" s="1"/>
  <c r="I314" i="5"/>
  <c r="H314" i="5"/>
  <c r="G314" i="5"/>
  <c r="AY313" i="5"/>
  <c r="AV313" i="5"/>
  <c r="AU313" i="5"/>
  <c r="AZ313" i="5" s="1"/>
  <c r="AT313" i="5"/>
  <c r="AS313" i="5"/>
  <c r="AR313" i="5"/>
  <c r="AQ313" i="5"/>
  <c r="AP313" i="5"/>
  <c r="AO313" i="5"/>
  <c r="AN313" i="5"/>
  <c r="AM313" i="5"/>
  <c r="AL313" i="5"/>
  <c r="AK313" i="5"/>
  <c r="AJ313" i="5"/>
  <c r="AI313" i="5"/>
  <c r="AH313" i="5"/>
  <c r="AF313" i="5"/>
  <c r="AE313" i="5"/>
  <c r="AD313" i="5"/>
  <c r="AC313" i="5"/>
  <c r="AA313" i="5"/>
  <c r="Z313" i="5"/>
  <c r="Y313" i="5"/>
  <c r="X313" i="5"/>
  <c r="W313" i="5"/>
  <c r="V313" i="5"/>
  <c r="T313" i="5"/>
  <c r="S313" i="5"/>
  <c r="R313" i="5"/>
  <c r="U313" i="5" s="1"/>
  <c r="Q313" i="5"/>
  <c r="P313" i="5"/>
  <c r="O313" i="5"/>
  <c r="N313" i="5"/>
  <c r="M313" i="5"/>
  <c r="L313" i="5"/>
  <c r="J313" i="5"/>
  <c r="I313" i="5"/>
  <c r="H313" i="5"/>
  <c r="G313" i="5"/>
  <c r="AW312" i="5"/>
  <c r="AV312" i="5"/>
  <c r="BA312" i="5" s="1"/>
  <c r="AU312" i="5"/>
  <c r="AZ312" i="5" s="1"/>
  <c r="AT312" i="5"/>
  <c r="AS312" i="5"/>
  <c r="AR312" i="5"/>
  <c r="AP312" i="5"/>
  <c r="AO312" i="5"/>
  <c r="AN312" i="5"/>
  <c r="AQ312" i="5" s="1"/>
  <c r="AM312" i="5"/>
  <c r="AL312" i="5"/>
  <c r="AK312" i="5"/>
  <c r="AJ312" i="5"/>
  <c r="AI312" i="5"/>
  <c r="AH312" i="5"/>
  <c r="AF312" i="5"/>
  <c r="AE312" i="5"/>
  <c r="AD312" i="5"/>
  <c r="AC312" i="5"/>
  <c r="Z312" i="5"/>
  <c r="Y312" i="5"/>
  <c r="X312" i="5"/>
  <c r="AY312" i="5" s="1"/>
  <c r="W312" i="5"/>
  <c r="AA312" i="5" s="1"/>
  <c r="V312" i="5"/>
  <c r="T312" i="5"/>
  <c r="S312" i="5"/>
  <c r="R312" i="5"/>
  <c r="U312" i="5" s="1"/>
  <c r="Q312" i="5"/>
  <c r="P312" i="5"/>
  <c r="O312" i="5"/>
  <c r="N312" i="5"/>
  <c r="M312" i="5"/>
  <c r="L312" i="5"/>
  <c r="J312" i="5"/>
  <c r="I312" i="5"/>
  <c r="H312" i="5"/>
  <c r="K312" i="5" s="1"/>
  <c r="G312" i="5"/>
  <c r="BA311" i="5"/>
  <c r="AV311" i="5"/>
  <c r="AU311" i="5"/>
  <c r="AZ311" i="5" s="1"/>
  <c r="AT311" i="5"/>
  <c r="AS311" i="5"/>
  <c r="AR311" i="5"/>
  <c r="AP311" i="5"/>
  <c r="AO311" i="5"/>
  <c r="AN311" i="5"/>
  <c r="AM311" i="5"/>
  <c r="AL311" i="5"/>
  <c r="AK311" i="5"/>
  <c r="AJ311" i="5"/>
  <c r="AI311" i="5"/>
  <c r="AH311" i="5"/>
  <c r="AF311" i="5"/>
  <c r="AE311" i="5"/>
  <c r="AD311" i="5"/>
  <c r="AG311" i="5" s="1"/>
  <c r="AC311" i="5"/>
  <c r="Z311" i="5"/>
  <c r="Y311" i="5"/>
  <c r="X311" i="5"/>
  <c r="W311" i="5"/>
  <c r="AA311" i="5" s="1"/>
  <c r="V311" i="5"/>
  <c r="T311" i="5"/>
  <c r="S311" i="5"/>
  <c r="R311" i="5"/>
  <c r="Q311" i="5"/>
  <c r="P311" i="5"/>
  <c r="O311" i="5"/>
  <c r="N311" i="5"/>
  <c r="M311" i="5"/>
  <c r="L311" i="5"/>
  <c r="J311" i="5"/>
  <c r="I311" i="5"/>
  <c r="H311" i="5"/>
  <c r="K311" i="5" s="1"/>
  <c r="G311" i="5"/>
  <c r="AV310" i="5"/>
  <c r="BA310" i="5" s="1"/>
  <c r="AU310" i="5"/>
  <c r="AT310" i="5"/>
  <c r="AS310" i="5"/>
  <c r="AR310" i="5"/>
  <c r="AP310" i="5"/>
  <c r="AO310" i="5"/>
  <c r="AN310" i="5"/>
  <c r="AQ310" i="5" s="1"/>
  <c r="AM310" i="5"/>
  <c r="AL310" i="5"/>
  <c r="AK310" i="5"/>
  <c r="AJ310" i="5"/>
  <c r="AI310" i="5"/>
  <c r="AH310" i="5"/>
  <c r="AF310" i="5"/>
  <c r="AE310" i="5"/>
  <c r="AD310" i="5"/>
  <c r="AC310" i="5"/>
  <c r="Z310" i="5"/>
  <c r="Y310" i="5"/>
  <c r="X310" i="5"/>
  <c r="W310" i="5"/>
  <c r="AA310" i="5" s="1"/>
  <c r="V310" i="5"/>
  <c r="T310" i="5"/>
  <c r="S310" i="5"/>
  <c r="R310" i="5"/>
  <c r="Q310" i="5"/>
  <c r="P310" i="5"/>
  <c r="O310" i="5"/>
  <c r="N310" i="5"/>
  <c r="M310" i="5"/>
  <c r="L310" i="5"/>
  <c r="J310" i="5"/>
  <c r="I310" i="5"/>
  <c r="H310" i="5"/>
  <c r="G310" i="5"/>
  <c r="AV309" i="5"/>
  <c r="AU309" i="5"/>
  <c r="AT309" i="5"/>
  <c r="AS309" i="5"/>
  <c r="AR309" i="5"/>
  <c r="AP309" i="5"/>
  <c r="AO309" i="5"/>
  <c r="AN309" i="5"/>
  <c r="AQ309" i="5" s="1"/>
  <c r="AM309" i="5"/>
  <c r="AL309" i="5"/>
  <c r="AK309" i="5"/>
  <c r="AJ309" i="5"/>
  <c r="AI309" i="5"/>
  <c r="AH309" i="5"/>
  <c r="AF309" i="5"/>
  <c r="AE309" i="5"/>
  <c r="AG309" i="5" s="1"/>
  <c r="AD309" i="5"/>
  <c r="AC309" i="5"/>
  <c r="AA309" i="5"/>
  <c r="Z309" i="5"/>
  <c r="BA309" i="5" s="1"/>
  <c r="Y309" i="5"/>
  <c r="AZ309" i="5" s="1"/>
  <c r="X309" i="5"/>
  <c r="AY309" i="5" s="1"/>
  <c r="W309" i="5"/>
  <c r="V309" i="5"/>
  <c r="T309" i="5"/>
  <c r="S309" i="5"/>
  <c r="R309" i="5"/>
  <c r="Q309" i="5"/>
  <c r="P309" i="5"/>
  <c r="O309" i="5"/>
  <c r="N309" i="5"/>
  <c r="M309" i="5"/>
  <c r="L309" i="5"/>
  <c r="J309" i="5"/>
  <c r="I309" i="5"/>
  <c r="H309" i="5"/>
  <c r="G309" i="5"/>
  <c r="AW308" i="5"/>
  <c r="AV308" i="5"/>
  <c r="AU308" i="5"/>
  <c r="AT308" i="5"/>
  <c r="AS308" i="5"/>
  <c r="AR308" i="5"/>
  <c r="AP308" i="5"/>
  <c r="AO308" i="5"/>
  <c r="AN308" i="5"/>
  <c r="AQ308" i="5" s="1"/>
  <c r="AM308" i="5"/>
  <c r="AL308" i="5"/>
  <c r="AK308" i="5"/>
  <c r="AJ308" i="5"/>
  <c r="AI308" i="5"/>
  <c r="AH308" i="5"/>
  <c r="AF308" i="5"/>
  <c r="AE308" i="5"/>
  <c r="AD308" i="5"/>
  <c r="AC308" i="5"/>
  <c r="AA308" i="5"/>
  <c r="Z308" i="5"/>
  <c r="BA308" i="5" s="1"/>
  <c r="Y308" i="5"/>
  <c r="AZ308" i="5" s="1"/>
  <c r="X308" i="5"/>
  <c r="AY308" i="5" s="1"/>
  <c r="W308" i="5"/>
  <c r="AX308" i="5" s="1"/>
  <c r="V308" i="5"/>
  <c r="T308" i="5"/>
  <c r="S308" i="5"/>
  <c r="R308" i="5"/>
  <c r="U308" i="5" s="1"/>
  <c r="Q308" i="5"/>
  <c r="P308" i="5"/>
  <c r="O308" i="5"/>
  <c r="N308" i="5"/>
  <c r="M308" i="5"/>
  <c r="L308" i="5"/>
  <c r="J308" i="5"/>
  <c r="I308" i="5"/>
  <c r="H308" i="5"/>
  <c r="K308" i="5" s="1"/>
  <c r="G308" i="5"/>
  <c r="AV307" i="5"/>
  <c r="BA307" i="5" s="1"/>
  <c r="AU307" i="5"/>
  <c r="AZ307" i="5" s="1"/>
  <c r="AT307" i="5"/>
  <c r="AY307" i="5" s="1"/>
  <c r="AS307" i="5"/>
  <c r="AW307" i="5" s="1"/>
  <c r="AR307" i="5"/>
  <c r="AP307" i="5"/>
  <c r="AO307" i="5"/>
  <c r="AN307" i="5"/>
  <c r="AM307" i="5"/>
  <c r="AL307" i="5"/>
  <c r="AK307" i="5"/>
  <c r="AJ307" i="5"/>
  <c r="AI307" i="5"/>
  <c r="AH307" i="5"/>
  <c r="AF307" i="5"/>
  <c r="AE307" i="5"/>
  <c r="AG307" i="5" s="1"/>
  <c r="AD307" i="5"/>
  <c r="AC307" i="5"/>
  <c r="Z307" i="5"/>
  <c r="Y307" i="5"/>
  <c r="X307" i="5"/>
  <c r="W307" i="5"/>
  <c r="AA307" i="5" s="1"/>
  <c r="V307" i="5"/>
  <c r="T307" i="5"/>
  <c r="S307" i="5"/>
  <c r="R307" i="5"/>
  <c r="U307" i="5" s="1"/>
  <c r="Q307" i="5"/>
  <c r="P307" i="5"/>
  <c r="O307" i="5"/>
  <c r="N307" i="5"/>
  <c r="M307" i="5"/>
  <c r="L307" i="5"/>
  <c r="J307" i="5"/>
  <c r="I307" i="5"/>
  <c r="H307" i="5"/>
  <c r="G307" i="5"/>
  <c r="AV306" i="5"/>
  <c r="BA306" i="5" s="1"/>
  <c r="AU306" i="5"/>
  <c r="AZ306" i="5" s="1"/>
  <c r="AT306" i="5"/>
  <c r="AY306" i="5" s="1"/>
  <c r="AS306" i="5"/>
  <c r="AR306" i="5"/>
  <c r="AP306" i="5"/>
  <c r="AO306" i="5"/>
  <c r="AN306" i="5"/>
  <c r="AM306" i="5"/>
  <c r="AL306" i="5"/>
  <c r="AK306" i="5"/>
  <c r="AJ306" i="5"/>
  <c r="AI306" i="5"/>
  <c r="AH306" i="5"/>
  <c r="AG306" i="5"/>
  <c r="AF306" i="5"/>
  <c r="AE306" i="5"/>
  <c r="AD306" i="5"/>
  <c r="AC306" i="5"/>
  <c r="Z306" i="5"/>
  <c r="Y306" i="5"/>
  <c r="X306" i="5"/>
  <c r="W306" i="5"/>
  <c r="AA306" i="5" s="1"/>
  <c r="V306" i="5"/>
  <c r="T306" i="5"/>
  <c r="U306" i="5" s="1"/>
  <c r="S306" i="5"/>
  <c r="R306" i="5"/>
  <c r="Q306" i="5"/>
  <c r="P306" i="5"/>
  <c r="O306" i="5"/>
  <c r="N306" i="5"/>
  <c r="M306" i="5"/>
  <c r="L306" i="5"/>
  <c r="J306" i="5"/>
  <c r="I306" i="5"/>
  <c r="H306" i="5"/>
  <c r="G306" i="5"/>
  <c r="AV305" i="5"/>
  <c r="AU305" i="5"/>
  <c r="AZ305" i="5" s="1"/>
  <c r="AT305" i="5"/>
  <c r="AS305" i="5"/>
  <c r="AR305" i="5"/>
  <c r="AP305" i="5"/>
  <c r="AO305" i="5"/>
  <c r="AN305" i="5"/>
  <c r="AM305" i="5"/>
  <c r="AL305" i="5"/>
  <c r="AK305" i="5"/>
  <c r="AJ305" i="5"/>
  <c r="AI305" i="5"/>
  <c r="AH305" i="5"/>
  <c r="AF305" i="5"/>
  <c r="AE305" i="5"/>
  <c r="AD305" i="5"/>
  <c r="AG305" i="5" s="1"/>
  <c r="AC305" i="5"/>
  <c r="Z305" i="5"/>
  <c r="Y305" i="5"/>
  <c r="X305" i="5"/>
  <c r="W305" i="5"/>
  <c r="AA305" i="5" s="1"/>
  <c r="V305" i="5"/>
  <c r="T305" i="5"/>
  <c r="U305" i="5" s="1"/>
  <c r="S305" i="5"/>
  <c r="R305" i="5"/>
  <c r="Q305" i="5"/>
  <c r="P305" i="5"/>
  <c r="O305" i="5"/>
  <c r="N305" i="5"/>
  <c r="M305" i="5"/>
  <c r="L305" i="5"/>
  <c r="J305" i="5"/>
  <c r="I305" i="5"/>
  <c r="H305" i="5"/>
  <c r="G305" i="5"/>
  <c r="AW304" i="5"/>
  <c r="AV304" i="5"/>
  <c r="AU304" i="5"/>
  <c r="AT304" i="5"/>
  <c r="AS304" i="5"/>
  <c r="AR304" i="5"/>
  <c r="AP304" i="5"/>
  <c r="AO304" i="5"/>
  <c r="AN304" i="5"/>
  <c r="AQ304" i="5" s="1"/>
  <c r="AM304" i="5"/>
  <c r="AL304" i="5"/>
  <c r="AK304" i="5"/>
  <c r="AJ304" i="5"/>
  <c r="AI304" i="5"/>
  <c r="AH304" i="5"/>
  <c r="AF304" i="5"/>
  <c r="AE304" i="5"/>
  <c r="AD304" i="5"/>
  <c r="AC304" i="5"/>
  <c r="Z304" i="5"/>
  <c r="Y304" i="5"/>
  <c r="X304" i="5"/>
  <c r="AY304" i="5" s="1"/>
  <c r="W304" i="5"/>
  <c r="AA304" i="5" s="1"/>
  <c r="V304" i="5"/>
  <c r="T304" i="5"/>
  <c r="S304" i="5"/>
  <c r="R304" i="5"/>
  <c r="U304" i="5" s="1"/>
  <c r="Q304" i="5"/>
  <c r="P304" i="5"/>
  <c r="O304" i="5"/>
  <c r="N304" i="5"/>
  <c r="M304" i="5"/>
  <c r="L304" i="5"/>
  <c r="J304" i="5"/>
  <c r="K304" i="5" s="1"/>
  <c r="I304" i="5"/>
  <c r="H304" i="5"/>
  <c r="G304" i="5"/>
  <c r="AV303" i="5"/>
  <c r="AU303" i="5"/>
  <c r="AZ303" i="5" s="1"/>
  <c r="AT303" i="5"/>
  <c r="AY303" i="5" s="1"/>
  <c r="AS303" i="5"/>
  <c r="AX303" i="5" s="1"/>
  <c r="AR303" i="5"/>
  <c r="AP303" i="5"/>
  <c r="AO303" i="5"/>
  <c r="AN303" i="5"/>
  <c r="AM303" i="5"/>
  <c r="AL303" i="5"/>
  <c r="AK303" i="5"/>
  <c r="AJ303" i="5"/>
  <c r="AI303" i="5"/>
  <c r="AH303" i="5"/>
  <c r="AF303" i="5"/>
  <c r="AE303" i="5"/>
  <c r="AD303" i="5"/>
  <c r="AG303" i="5" s="1"/>
  <c r="AC303" i="5"/>
  <c r="AA303" i="5"/>
  <c r="Z303" i="5"/>
  <c r="BA303" i="5" s="1"/>
  <c r="Y303" i="5"/>
  <c r="X303" i="5"/>
  <c r="W303" i="5"/>
  <c r="V303" i="5"/>
  <c r="T303" i="5"/>
  <c r="U303" i="5" s="1"/>
  <c r="S303" i="5"/>
  <c r="R303" i="5"/>
  <c r="Q303" i="5"/>
  <c r="P303" i="5"/>
  <c r="O303" i="5"/>
  <c r="N303" i="5"/>
  <c r="M303" i="5"/>
  <c r="L303" i="5"/>
  <c r="J303" i="5"/>
  <c r="I303" i="5"/>
  <c r="H303" i="5"/>
  <c r="K303" i="5" s="1"/>
  <c r="G303" i="5"/>
  <c r="AV302" i="5"/>
  <c r="AU302" i="5"/>
  <c r="AZ302" i="5" s="1"/>
  <c r="AT302" i="5"/>
  <c r="AY302" i="5" s="1"/>
  <c r="AS302" i="5"/>
  <c r="AR302" i="5"/>
  <c r="AP302" i="5"/>
  <c r="AO302" i="5"/>
  <c r="AN302" i="5"/>
  <c r="AM302" i="5"/>
  <c r="AL302" i="5"/>
  <c r="AK302" i="5"/>
  <c r="AJ302" i="5"/>
  <c r="AI302" i="5"/>
  <c r="AH302" i="5"/>
  <c r="AF302" i="5"/>
  <c r="AE302" i="5"/>
  <c r="AD302" i="5"/>
  <c r="AC302" i="5"/>
  <c r="Z302" i="5"/>
  <c r="Y302" i="5"/>
  <c r="X302" i="5"/>
  <c r="W302" i="5"/>
  <c r="AA302" i="5" s="1"/>
  <c r="V302" i="5"/>
  <c r="T302" i="5"/>
  <c r="S302" i="5"/>
  <c r="R302" i="5"/>
  <c r="Q302" i="5"/>
  <c r="P302" i="5"/>
  <c r="O302" i="5"/>
  <c r="N302" i="5"/>
  <c r="M302" i="5"/>
  <c r="L302" i="5"/>
  <c r="J302" i="5"/>
  <c r="I302" i="5"/>
  <c r="H302" i="5"/>
  <c r="K302" i="5" s="1"/>
  <c r="G302" i="5"/>
  <c r="AV301" i="5"/>
  <c r="AU301" i="5"/>
  <c r="AZ301" i="5" s="1"/>
  <c r="AT301" i="5"/>
  <c r="AY301" i="5" s="1"/>
  <c r="AS301" i="5"/>
  <c r="AR301" i="5"/>
  <c r="AP301" i="5"/>
  <c r="AO301" i="5"/>
  <c r="AN301" i="5"/>
  <c r="AQ301" i="5" s="1"/>
  <c r="AM301" i="5"/>
  <c r="AL301" i="5"/>
  <c r="AK301" i="5"/>
  <c r="AJ301" i="5"/>
  <c r="AI301" i="5"/>
  <c r="AH301" i="5"/>
  <c r="AF301" i="5"/>
  <c r="AE301" i="5"/>
  <c r="AD301" i="5"/>
  <c r="AC301" i="5"/>
  <c r="AA301" i="5"/>
  <c r="Z301" i="5"/>
  <c r="Y301" i="5"/>
  <c r="X301" i="5"/>
  <c r="W301" i="5"/>
  <c r="V301" i="5"/>
  <c r="T301" i="5"/>
  <c r="S301" i="5"/>
  <c r="R301" i="5"/>
  <c r="U301" i="5" s="1"/>
  <c r="Q301" i="5"/>
  <c r="P301" i="5"/>
  <c r="O301" i="5"/>
  <c r="N301" i="5"/>
  <c r="M301" i="5"/>
  <c r="L301" i="5"/>
  <c r="J301" i="5"/>
  <c r="I301" i="5"/>
  <c r="H301" i="5"/>
  <c r="G301" i="5"/>
  <c r="AW300" i="5"/>
  <c r="AV300" i="5"/>
  <c r="BA300" i="5" s="1"/>
  <c r="AU300" i="5"/>
  <c r="AZ300" i="5" s="1"/>
  <c r="AT300" i="5"/>
  <c r="AS300" i="5"/>
  <c r="AR300" i="5"/>
  <c r="AP300" i="5"/>
  <c r="AO300" i="5"/>
  <c r="AN300" i="5"/>
  <c r="AM300" i="5"/>
  <c r="AL300" i="5"/>
  <c r="AK300" i="5"/>
  <c r="AJ300" i="5"/>
  <c r="AI300" i="5"/>
  <c r="AH300" i="5"/>
  <c r="AF300" i="5"/>
  <c r="AE300" i="5"/>
  <c r="AD300" i="5"/>
  <c r="AG300" i="5" s="1"/>
  <c r="AC300" i="5"/>
  <c r="Z300" i="5"/>
  <c r="Y300" i="5"/>
  <c r="X300" i="5"/>
  <c r="AY300" i="5" s="1"/>
  <c r="W300" i="5"/>
  <c r="AX300" i="5" s="1"/>
  <c r="V300" i="5"/>
  <c r="T300" i="5"/>
  <c r="S300" i="5"/>
  <c r="R300" i="5"/>
  <c r="Q300" i="5"/>
  <c r="P300" i="5"/>
  <c r="O300" i="5"/>
  <c r="N300" i="5"/>
  <c r="M300" i="5"/>
  <c r="L300" i="5"/>
  <c r="J300" i="5"/>
  <c r="I300" i="5"/>
  <c r="H300" i="5"/>
  <c r="G300" i="5"/>
  <c r="AV299" i="5"/>
  <c r="BA299" i="5" s="1"/>
  <c r="AU299" i="5"/>
  <c r="AZ299" i="5" s="1"/>
  <c r="AT299" i="5"/>
  <c r="AY299" i="5" s="1"/>
  <c r="AS299" i="5"/>
  <c r="AR299" i="5"/>
  <c r="AP299" i="5"/>
  <c r="AO299" i="5"/>
  <c r="AN299" i="5"/>
  <c r="AQ299" i="5" s="1"/>
  <c r="AM299" i="5"/>
  <c r="AL299" i="5"/>
  <c r="AK299" i="5"/>
  <c r="AJ299" i="5"/>
  <c r="AI299" i="5"/>
  <c r="AH299" i="5"/>
  <c r="AF299" i="5"/>
  <c r="AE299" i="5"/>
  <c r="AG299" i="5" s="1"/>
  <c r="AD299" i="5"/>
  <c r="AC299" i="5"/>
  <c r="Z299" i="5"/>
  <c r="Y299" i="5"/>
  <c r="X299" i="5"/>
  <c r="W299" i="5"/>
  <c r="AA299" i="5" s="1"/>
  <c r="V299" i="5"/>
  <c r="T299" i="5"/>
  <c r="S299" i="5"/>
  <c r="R299" i="5"/>
  <c r="Q299" i="5"/>
  <c r="P299" i="5"/>
  <c r="O299" i="5"/>
  <c r="N299" i="5"/>
  <c r="M299" i="5"/>
  <c r="L299" i="5"/>
  <c r="J299" i="5"/>
  <c r="I299" i="5"/>
  <c r="H299" i="5"/>
  <c r="K299" i="5" s="1"/>
  <c r="G299" i="5"/>
  <c r="AV298" i="5"/>
  <c r="BA298" i="5" s="1"/>
  <c r="AU298" i="5"/>
  <c r="AZ298" i="5" s="1"/>
  <c r="AT298" i="5"/>
  <c r="AS298" i="5"/>
  <c r="AR298" i="5"/>
  <c r="AP298" i="5"/>
  <c r="AO298" i="5"/>
  <c r="AN298" i="5"/>
  <c r="AM298" i="5"/>
  <c r="AL298" i="5"/>
  <c r="AK298" i="5"/>
  <c r="AJ298" i="5"/>
  <c r="AI298" i="5"/>
  <c r="AH298" i="5"/>
  <c r="AG298" i="5"/>
  <c r="AF298" i="5"/>
  <c r="AE298" i="5"/>
  <c r="AD298" i="5"/>
  <c r="AC298" i="5"/>
  <c r="Z298" i="5"/>
  <c r="Y298" i="5"/>
  <c r="X298" i="5"/>
  <c r="W298" i="5"/>
  <c r="AA298" i="5" s="1"/>
  <c r="V298" i="5"/>
  <c r="T298" i="5"/>
  <c r="S298" i="5"/>
  <c r="U298" i="5" s="1"/>
  <c r="R298" i="5"/>
  <c r="Q298" i="5"/>
  <c r="P298" i="5"/>
  <c r="O298" i="5"/>
  <c r="N298" i="5"/>
  <c r="M298" i="5"/>
  <c r="L298" i="5"/>
  <c r="J298" i="5"/>
  <c r="I298" i="5"/>
  <c r="H298" i="5"/>
  <c r="K298" i="5" s="1"/>
  <c r="G298" i="5"/>
  <c r="AV297" i="5"/>
  <c r="AU297" i="5"/>
  <c r="AT297" i="5"/>
  <c r="AS297" i="5"/>
  <c r="AR297" i="5"/>
  <c r="AP297" i="5"/>
  <c r="AO297" i="5"/>
  <c r="AN297" i="5"/>
  <c r="AM297" i="5"/>
  <c r="AL297" i="5"/>
  <c r="AK297" i="5"/>
  <c r="AJ297" i="5"/>
  <c r="AI297" i="5"/>
  <c r="AH297" i="5"/>
  <c r="AF297" i="5"/>
  <c r="AE297" i="5"/>
  <c r="AD297" i="5"/>
  <c r="AG297" i="5" s="1"/>
  <c r="AC297" i="5"/>
  <c r="Z297" i="5"/>
  <c r="BA297" i="5" s="1"/>
  <c r="Y297" i="5"/>
  <c r="X297" i="5"/>
  <c r="W297" i="5"/>
  <c r="AA297" i="5" s="1"/>
  <c r="V297" i="5"/>
  <c r="T297" i="5"/>
  <c r="S297" i="5"/>
  <c r="R297" i="5"/>
  <c r="Q297" i="5"/>
  <c r="P297" i="5"/>
  <c r="O297" i="5"/>
  <c r="N297" i="5"/>
  <c r="M297" i="5"/>
  <c r="L297" i="5"/>
  <c r="J297" i="5"/>
  <c r="I297" i="5"/>
  <c r="H297" i="5"/>
  <c r="G297" i="5"/>
  <c r="AV296" i="5"/>
  <c r="AU296" i="5"/>
  <c r="AT296" i="5"/>
  <c r="AS296" i="5"/>
  <c r="AW296" i="5" s="1"/>
  <c r="AR296" i="5"/>
  <c r="AQ296" i="5"/>
  <c r="AP296" i="5"/>
  <c r="AO296" i="5"/>
  <c r="AN296" i="5"/>
  <c r="AM296" i="5"/>
  <c r="AL296" i="5"/>
  <c r="AK296" i="5"/>
  <c r="AJ296" i="5"/>
  <c r="AI296" i="5"/>
  <c r="AH296" i="5"/>
  <c r="AF296" i="5"/>
  <c r="AE296" i="5"/>
  <c r="AD296" i="5"/>
  <c r="AC296" i="5"/>
  <c r="AA296" i="5"/>
  <c r="Z296" i="5"/>
  <c r="BA296" i="5" s="1"/>
  <c r="Y296" i="5"/>
  <c r="X296" i="5"/>
  <c r="W296" i="5"/>
  <c r="V296" i="5"/>
  <c r="T296" i="5"/>
  <c r="S296" i="5"/>
  <c r="R296" i="5"/>
  <c r="Q296" i="5"/>
  <c r="P296" i="5"/>
  <c r="O296" i="5"/>
  <c r="N296" i="5"/>
  <c r="M296" i="5"/>
  <c r="L296" i="5"/>
  <c r="J296" i="5"/>
  <c r="K296" i="5" s="1"/>
  <c r="I296" i="5"/>
  <c r="H296" i="5"/>
  <c r="G296" i="5"/>
  <c r="AW295" i="5"/>
  <c r="AV295" i="5"/>
  <c r="AU295" i="5"/>
  <c r="AT295" i="5"/>
  <c r="AS295" i="5"/>
  <c r="AR295" i="5"/>
  <c r="AP295" i="5"/>
  <c r="AO295" i="5"/>
  <c r="AN295" i="5"/>
  <c r="AM295" i="5"/>
  <c r="AL295" i="5"/>
  <c r="AK295" i="5"/>
  <c r="AJ295" i="5"/>
  <c r="AI295" i="5"/>
  <c r="AH295" i="5"/>
  <c r="AG295" i="5"/>
  <c r="AF295" i="5"/>
  <c r="AE295" i="5"/>
  <c r="AD295" i="5"/>
  <c r="AC295" i="5"/>
  <c r="Z295" i="5"/>
  <c r="Y295" i="5"/>
  <c r="X295" i="5"/>
  <c r="W295" i="5"/>
  <c r="AA295" i="5" s="1"/>
  <c r="V295" i="5"/>
  <c r="T295" i="5"/>
  <c r="S295" i="5"/>
  <c r="R295" i="5"/>
  <c r="U295" i="5" s="1"/>
  <c r="Q295" i="5"/>
  <c r="P295" i="5"/>
  <c r="O295" i="5"/>
  <c r="N295" i="5"/>
  <c r="M295" i="5"/>
  <c r="L295" i="5"/>
  <c r="J295" i="5"/>
  <c r="I295" i="5"/>
  <c r="H295" i="5"/>
  <c r="K295" i="5" s="1"/>
  <c r="G295" i="5"/>
  <c r="AW294" i="5"/>
  <c r="AV294" i="5"/>
  <c r="BA294" i="5" s="1"/>
  <c r="AU294" i="5"/>
  <c r="AZ294" i="5" s="1"/>
  <c r="AT294" i="5"/>
  <c r="AS294" i="5"/>
  <c r="AR294" i="5"/>
  <c r="AP294" i="5"/>
  <c r="AO294" i="5"/>
  <c r="AN294" i="5"/>
  <c r="AM294" i="5"/>
  <c r="AL294" i="5"/>
  <c r="AK294" i="5"/>
  <c r="AJ294" i="5"/>
  <c r="AI294" i="5"/>
  <c r="AH294" i="5"/>
  <c r="AF294" i="5"/>
  <c r="AE294" i="5"/>
  <c r="AD294" i="5"/>
  <c r="AG294" i="5" s="1"/>
  <c r="AC294" i="5"/>
  <c r="Z294" i="5"/>
  <c r="Y294" i="5"/>
  <c r="X294" i="5"/>
  <c r="W294" i="5"/>
  <c r="AA294" i="5" s="1"/>
  <c r="V294" i="5"/>
  <c r="T294" i="5"/>
  <c r="S294" i="5"/>
  <c r="R294" i="5"/>
  <c r="U294" i="5" s="1"/>
  <c r="Q294" i="5"/>
  <c r="P294" i="5"/>
  <c r="O294" i="5"/>
  <c r="N294" i="5"/>
  <c r="M294" i="5"/>
  <c r="L294" i="5"/>
  <c r="J294" i="5"/>
  <c r="K294" i="5" s="1"/>
  <c r="I294" i="5"/>
  <c r="H294" i="5"/>
  <c r="G294" i="5"/>
  <c r="AV293" i="5"/>
  <c r="AU293" i="5"/>
  <c r="AZ293" i="5" s="1"/>
  <c r="AT293" i="5"/>
  <c r="AY293" i="5" s="1"/>
  <c r="AS293" i="5"/>
  <c r="AR293" i="5"/>
  <c r="AP293" i="5"/>
  <c r="AO293" i="5"/>
  <c r="AN293" i="5"/>
  <c r="AQ293" i="5" s="1"/>
  <c r="AM293" i="5"/>
  <c r="AL293" i="5"/>
  <c r="AK293" i="5"/>
  <c r="AJ293" i="5"/>
  <c r="AI293" i="5"/>
  <c r="AH293" i="5"/>
  <c r="AF293" i="5"/>
  <c r="AE293" i="5"/>
  <c r="AD293" i="5"/>
  <c r="AC293" i="5"/>
  <c r="Z293" i="5"/>
  <c r="BA293" i="5" s="1"/>
  <c r="Y293" i="5"/>
  <c r="X293" i="5"/>
  <c r="W293" i="5"/>
  <c r="AA293" i="5" s="1"/>
  <c r="V293" i="5"/>
  <c r="T293" i="5"/>
  <c r="U293" i="5" s="1"/>
  <c r="S293" i="5"/>
  <c r="R293" i="5"/>
  <c r="Q293" i="5"/>
  <c r="P293" i="5"/>
  <c r="O293" i="5"/>
  <c r="N293" i="5"/>
  <c r="M293" i="5"/>
  <c r="L293" i="5"/>
  <c r="J293" i="5"/>
  <c r="I293" i="5"/>
  <c r="H293" i="5"/>
  <c r="K293" i="5" s="1"/>
  <c r="G293" i="5"/>
  <c r="AW292" i="5"/>
  <c r="AV292" i="5"/>
  <c r="AU292" i="5"/>
  <c r="AT292" i="5"/>
  <c r="AS292" i="5"/>
  <c r="AR292" i="5"/>
  <c r="AP292" i="5"/>
  <c r="AO292" i="5"/>
  <c r="AN292" i="5"/>
  <c r="AM292" i="5"/>
  <c r="AL292" i="5"/>
  <c r="AK292" i="5"/>
  <c r="AJ292" i="5"/>
  <c r="AI292" i="5"/>
  <c r="AH292" i="5"/>
  <c r="AF292" i="5"/>
  <c r="AE292" i="5"/>
  <c r="AD292" i="5"/>
  <c r="AC292" i="5"/>
  <c r="Z292" i="5"/>
  <c r="Y292" i="5"/>
  <c r="X292" i="5"/>
  <c r="AY292" i="5" s="1"/>
  <c r="W292" i="5"/>
  <c r="AX292" i="5" s="1"/>
  <c r="V292" i="5"/>
  <c r="T292" i="5"/>
  <c r="S292" i="5"/>
  <c r="R292" i="5"/>
  <c r="Q292" i="5"/>
  <c r="P292" i="5"/>
  <c r="O292" i="5"/>
  <c r="N292" i="5"/>
  <c r="M292" i="5"/>
  <c r="L292" i="5"/>
  <c r="J292" i="5"/>
  <c r="K292" i="5" s="1"/>
  <c r="I292" i="5"/>
  <c r="H292" i="5"/>
  <c r="G292" i="5"/>
  <c r="AW291" i="5"/>
  <c r="AV291" i="5"/>
  <c r="AU291" i="5"/>
  <c r="AZ291" i="5" s="1"/>
  <c r="AT291" i="5"/>
  <c r="AS291" i="5"/>
  <c r="AR291" i="5"/>
  <c r="AP291" i="5"/>
  <c r="AO291" i="5"/>
  <c r="AN291" i="5"/>
  <c r="AQ291" i="5" s="1"/>
  <c r="AM291" i="5"/>
  <c r="AL291" i="5"/>
  <c r="AK291" i="5"/>
  <c r="AJ291" i="5"/>
  <c r="AI291" i="5"/>
  <c r="AH291" i="5"/>
  <c r="AF291" i="5"/>
  <c r="AE291" i="5"/>
  <c r="AD291" i="5"/>
  <c r="AG291" i="5" s="1"/>
  <c r="AC291" i="5"/>
  <c r="AA291" i="5"/>
  <c r="Z291" i="5"/>
  <c r="Y291" i="5"/>
  <c r="X291" i="5"/>
  <c r="AY291" i="5" s="1"/>
  <c r="W291" i="5"/>
  <c r="AX291" i="5" s="1"/>
  <c r="V291" i="5"/>
  <c r="T291" i="5"/>
  <c r="S291" i="5"/>
  <c r="R291" i="5"/>
  <c r="U291" i="5" s="1"/>
  <c r="Q291" i="5"/>
  <c r="P291" i="5"/>
  <c r="O291" i="5"/>
  <c r="N291" i="5"/>
  <c r="M291" i="5"/>
  <c r="L291" i="5"/>
  <c r="J291" i="5"/>
  <c r="I291" i="5"/>
  <c r="K291" i="5" s="1"/>
  <c r="H291" i="5"/>
  <c r="G291" i="5"/>
  <c r="AW290" i="5"/>
  <c r="AV290" i="5"/>
  <c r="AU290" i="5"/>
  <c r="AT290" i="5"/>
  <c r="AS290" i="5"/>
  <c r="AR290" i="5"/>
  <c r="AP290" i="5"/>
  <c r="AO290" i="5"/>
  <c r="AN290" i="5"/>
  <c r="AM290" i="5"/>
  <c r="AL290" i="5"/>
  <c r="AK290" i="5"/>
  <c r="AJ290" i="5"/>
  <c r="AI290" i="5"/>
  <c r="AH290" i="5"/>
  <c r="AF290" i="5"/>
  <c r="AE290" i="5"/>
  <c r="AD290" i="5"/>
  <c r="AC290" i="5"/>
  <c r="Z290" i="5"/>
  <c r="Y290" i="5"/>
  <c r="X290" i="5"/>
  <c r="W290" i="5"/>
  <c r="AA290" i="5" s="1"/>
  <c r="V290" i="5"/>
  <c r="T290" i="5"/>
  <c r="S290" i="5"/>
  <c r="R290" i="5"/>
  <c r="Q290" i="5"/>
  <c r="P290" i="5"/>
  <c r="O290" i="5"/>
  <c r="N290" i="5"/>
  <c r="M290" i="5"/>
  <c r="L290" i="5"/>
  <c r="J290" i="5"/>
  <c r="I290" i="5"/>
  <c r="H290" i="5"/>
  <c r="K290" i="5" s="1"/>
  <c r="G290" i="5"/>
  <c r="AV289" i="5"/>
  <c r="BA289" i="5" s="1"/>
  <c r="AU289" i="5"/>
  <c r="AZ289" i="5" s="1"/>
  <c r="AT289" i="5"/>
  <c r="AY289" i="5" s="1"/>
  <c r="AS289" i="5"/>
  <c r="AR289" i="5"/>
  <c r="AP289" i="5"/>
  <c r="AO289" i="5"/>
  <c r="AN289" i="5"/>
  <c r="AM289" i="5"/>
  <c r="AL289" i="5"/>
  <c r="AK289" i="5"/>
  <c r="AJ289" i="5"/>
  <c r="AI289" i="5"/>
  <c r="AH289" i="5"/>
  <c r="AF289" i="5"/>
  <c r="AE289" i="5"/>
  <c r="AD289" i="5"/>
  <c r="AC289" i="5"/>
  <c r="Z289" i="5"/>
  <c r="Y289" i="5"/>
  <c r="X289" i="5"/>
  <c r="W289" i="5"/>
  <c r="AA289" i="5" s="1"/>
  <c r="V289" i="5"/>
  <c r="T289" i="5"/>
  <c r="S289" i="5"/>
  <c r="R289" i="5"/>
  <c r="Q289" i="5"/>
  <c r="P289" i="5"/>
  <c r="O289" i="5"/>
  <c r="N289" i="5"/>
  <c r="M289" i="5"/>
  <c r="L289" i="5"/>
  <c r="J289" i="5"/>
  <c r="I289" i="5"/>
  <c r="H289" i="5"/>
  <c r="G289" i="5"/>
  <c r="AW288" i="5"/>
  <c r="AV288" i="5"/>
  <c r="BA288" i="5" s="1"/>
  <c r="AU288" i="5"/>
  <c r="AT288" i="5"/>
  <c r="AS288" i="5"/>
  <c r="AX288" i="5" s="1"/>
  <c r="AR288" i="5"/>
  <c r="AP288" i="5"/>
  <c r="AO288" i="5"/>
  <c r="AN288" i="5"/>
  <c r="AM288" i="5"/>
  <c r="AL288" i="5"/>
  <c r="AK288" i="5"/>
  <c r="AJ288" i="5"/>
  <c r="AI288" i="5"/>
  <c r="AH288" i="5"/>
  <c r="AF288" i="5"/>
  <c r="AE288" i="5"/>
  <c r="AD288" i="5"/>
  <c r="AC288" i="5"/>
  <c r="Z288" i="5"/>
  <c r="Y288" i="5"/>
  <c r="X288" i="5"/>
  <c r="W288" i="5"/>
  <c r="AA288" i="5" s="1"/>
  <c r="V288" i="5"/>
  <c r="T288" i="5"/>
  <c r="S288" i="5"/>
  <c r="R288" i="5"/>
  <c r="Q288" i="5"/>
  <c r="P288" i="5"/>
  <c r="O288" i="5"/>
  <c r="N288" i="5"/>
  <c r="M288" i="5"/>
  <c r="L288" i="5"/>
  <c r="J288" i="5"/>
  <c r="K288" i="5" s="1"/>
  <c r="I288" i="5"/>
  <c r="H288" i="5"/>
  <c r="G288" i="5"/>
  <c r="AW287" i="5"/>
  <c r="AV287" i="5"/>
  <c r="BA287" i="5" s="1"/>
  <c r="AU287" i="5"/>
  <c r="AZ287" i="5" s="1"/>
  <c r="AT287" i="5"/>
  <c r="AS287" i="5"/>
  <c r="AR287" i="5"/>
  <c r="AP287" i="5"/>
  <c r="AO287" i="5"/>
  <c r="AN287" i="5"/>
  <c r="AM287" i="5"/>
  <c r="AL287" i="5"/>
  <c r="AK287" i="5"/>
  <c r="AJ287" i="5"/>
  <c r="AI287" i="5"/>
  <c r="AH287" i="5"/>
  <c r="AF287" i="5"/>
  <c r="AE287" i="5"/>
  <c r="AD287" i="5"/>
  <c r="AC287" i="5"/>
  <c r="Z287" i="5"/>
  <c r="Y287" i="5"/>
  <c r="X287" i="5"/>
  <c r="W287" i="5"/>
  <c r="AA287" i="5" s="1"/>
  <c r="V287" i="5"/>
  <c r="T287" i="5"/>
  <c r="U287" i="5" s="1"/>
  <c r="S287" i="5"/>
  <c r="R287" i="5"/>
  <c r="Q287" i="5"/>
  <c r="P287" i="5"/>
  <c r="O287" i="5"/>
  <c r="N287" i="5"/>
  <c r="M287" i="5"/>
  <c r="L287" i="5"/>
  <c r="J287" i="5"/>
  <c r="I287" i="5"/>
  <c r="H287" i="5"/>
  <c r="G287" i="5"/>
  <c r="AV286" i="5"/>
  <c r="AU286" i="5"/>
  <c r="AT286" i="5"/>
  <c r="AS286" i="5"/>
  <c r="AR286" i="5"/>
  <c r="AP286" i="5"/>
  <c r="AO286" i="5"/>
  <c r="AN286" i="5"/>
  <c r="AQ286" i="5" s="1"/>
  <c r="AM286" i="5"/>
  <c r="AL286" i="5"/>
  <c r="AK286" i="5"/>
  <c r="AJ286" i="5"/>
  <c r="AI286" i="5"/>
  <c r="AH286" i="5"/>
  <c r="AF286" i="5"/>
  <c r="AE286" i="5"/>
  <c r="AD286" i="5"/>
  <c r="AC286" i="5"/>
  <c r="Z286" i="5"/>
  <c r="BA286" i="5" s="1"/>
  <c r="Y286" i="5"/>
  <c r="AZ286" i="5" s="1"/>
  <c r="X286" i="5"/>
  <c r="AY286" i="5" s="1"/>
  <c r="W286" i="5"/>
  <c r="AA286" i="5" s="1"/>
  <c r="V286" i="5"/>
  <c r="T286" i="5"/>
  <c r="S286" i="5"/>
  <c r="R286" i="5"/>
  <c r="Q286" i="5"/>
  <c r="P286" i="5"/>
  <c r="O286" i="5"/>
  <c r="N286" i="5"/>
  <c r="M286" i="5"/>
  <c r="L286" i="5"/>
  <c r="J286" i="5"/>
  <c r="I286" i="5"/>
  <c r="H286" i="5"/>
  <c r="G286" i="5"/>
  <c r="AV285" i="5"/>
  <c r="AU285" i="5"/>
  <c r="AT285" i="5"/>
  <c r="AS285" i="5"/>
  <c r="AX285" i="5" s="1"/>
  <c r="AR285" i="5"/>
  <c r="AP285" i="5"/>
  <c r="AO285" i="5"/>
  <c r="AN285" i="5"/>
  <c r="AM285" i="5"/>
  <c r="AL285" i="5"/>
  <c r="AK285" i="5"/>
  <c r="AJ285" i="5"/>
  <c r="AI285" i="5"/>
  <c r="AH285" i="5"/>
  <c r="AF285" i="5"/>
  <c r="AE285" i="5"/>
  <c r="AD285" i="5"/>
  <c r="AG285" i="5" s="1"/>
  <c r="AC285" i="5"/>
  <c r="AA285" i="5"/>
  <c r="Z285" i="5"/>
  <c r="BA285" i="5" s="1"/>
  <c r="Y285" i="5"/>
  <c r="AZ285" i="5" s="1"/>
  <c r="X285" i="5"/>
  <c r="AY285" i="5" s="1"/>
  <c r="W285" i="5"/>
  <c r="V285" i="5"/>
  <c r="T285" i="5"/>
  <c r="S285" i="5"/>
  <c r="R285" i="5"/>
  <c r="Q285" i="5"/>
  <c r="P285" i="5"/>
  <c r="O285" i="5"/>
  <c r="N285" i="5"/>
  <c r="M285" i="5"/>
  <c r="L285" i="5"/>
  <c r="J285" i="5"/>
  <c r="I285" i="5"/>
  <c r="H285" i="5"/>
  <c r="G285" i="5"/>
  <c r="AV284" i="5"/>
  <c r="AU284" i="5"/>
  <c r="AT284" i="5"/>
  <c r="AS284" i="5"/>
  <c r="AR284" i="5"/>
  <c r="AP284" i="5"/>
  <c r="AO284" i="5"/>
  <c r="AN284" i="5"/>
  <c r="AM284" i="5"/>
  <c r="AL284" i="5"/>
  <c r="AK284" i="5"/>
  <c r="AJ284" i="5"/>
  <c r="AI284" i="5"/>
  <c r="AH284" i="5"/>
  <c r="AF284" i="5"/>
  <c r="AE284" i="5"/>
  <c r="AG284" i="5" s="1"/>
  <c r="AD284" i="5"/>
  <c r="AC284" i="5"/>
  <c r="Z284" i="5"/>
  <c r="Y284" i="5"/>
  <c r="X284" i="5"/>
  <c r="W284" i="5"/>
  <c r="AA284" i="5" s="1"/>
  <c r="V284" i="5"/>
  <c r="T284" i="5"/>
  <c r="S284" i="5"/>
  <c r="R284" i="5"/>
  <c r="Q284" i="5"/>
  <c r="P284" i="5"/>
  <c r="O284" i="5"/>
  <c r="N284" i="5"/>
  <c r="M284" i="5"/>
  <c r="L284" i="5"/>
  <c r="K284" i="5"/>
  <c r="J284" i="5"/>
  <c r="I284" i="5"/>
  <c r="H284" i="5"/>
  <c r="G284" i="5"/>
  <c r="AW283" i="5"/>
  <c r="AV283" i="5"/>
  <c r="AU283" i="5"/>
  <c r="AZ283" i="5" s="1"/>
  <c r="AT283" i="5"/>
  <c r="AS283" i="5"/>
  <c r="AR283" i="5"/>
  <c r="AP283" i="5"/>
  <c r="AQ283" i="5" s="1"/>
  <c r="AO283" i="5"/>
  <c r="AN283" i="5"/>
  <c r="AM283" i="5"/>
  <c r="AL283" i="5"/>
  <c r="AK283" i="5"/>
  <c r="AJ283" i="5"/>
  <c r="AI283" i="5"/>
  <c r="AH283" i="5"/>
  <c r="AF283" i="5"/>
  <c r="AE283" i="5"/>
  <c r="AD283" i="5"/>
  <c r="AC283" i="5"/>
  <c r="Z283" i="5"/>
  <c r="Y283" i="5"/>
  <c r="X283" i="5"/>
  <c r="W283" i="5"/>
  <c r="AA283" i="5" s="1"/>
  <c r="V283" i="5"/>
  <c r="T283" i="5"/>
  <c r="S283" i="5"/>
  <c r="R283" i="5"/>
  <c r="U283" i="5" s="1"/>
  <c r="Q283" i="5"/>
  <c r="P283" i="5"/>
  <c r="O283" i="5"/>
  <c r="N283" i="5"/>
  <c r="M283" i="5"/>
  <c r="L283" i="5"/>
  <c r="J283" i="5"/>
  <c r="I283" i="5"/>
  <c r="K283" i="5" s="1"/>
  <c r="H283" i="5"/>
  <c r="G283" i="5"/>
  <c r="AV282" i="5"/>
  <c r="AU282" i="5"/>
  <c r="AT282" i="5"/>
  <c r="AY282" i="5" s="1"/>
  <c r="AS282" i="5"/>
  <c r="AR282" i="5"/>
  <c r="AP282" i="5"/>
  <c r="AO282" i="5"/>
  <c r="AN282" i="5"/>
  <c r="AQ282" i="5" s="1"/>
  <c r="AM282" i="5"/>
  <c r="AL282" i="5"/>
  <c r="AK282" i="5"/>
  <c r="AJ282" i="5"/>
  <c r="AI282" i="5"/>
  <c r="AH282" i="5"/>
  <c r="AF282" i="5"/>
  <c r="AG282" i="5" s="1"/>
  <c r="AE282" i="5"/>
  <c r="AD282" i="5"/>
  <c r="AC282" i="5"/>
  <c r="Z282" i="5"/>
  <c r="BA282" i="5" s="1"/>
  <c r="Y282" i="5"/>
  <c r="AZ282" i="5" s="1"/>
  <c r="X282" i="5"/>
  <c r="W282" i="5"/>
  <c r="AA282" i="5" s="1"/>
  <c r="V282" i="5"/>
  <c r="T282" i="5"/>
  <c r="S282" i="5"/>
  <c r="R282" i="5"/>
  <c r="Q282" i="5"/>
  <c r="P282" i="5"/>
  <c r="O282" i="5"/>
  <c r="N282" i="5"/>
  <c r="M282" i="5"/>
  <c r="L282" i="5"/>
  <c r="J282" i="5"/>
  <c r="I282" i="5"/>
  <c r="H282" i="5"/>
  <c r="G282" i="5"/>
  <c r="AV281" i="5"/>
  <c r="AU281" i="5"/>
  <c r="AT281" i="5"/>
  <c r="AS281" i="5"/>
  <c r="AX281" i="5" s="1"/>
  <c r="AR281" i="5"/>
  <c r="AP281" i="5"/>
  <c r="AO281" i="5"/>
  <c r="AN281" i="5"/>
  <c r="AM281" i="5"/>
  <c r="AL281" i="5"/>
  <c r="AK281" i="5"/>
  <c r="AJ281" i="5"/>
  <c r="AI281" i="5"/>
  <c r="AH281" i="5"/>
  <c r="AF281" i="5"/>
  <c r="AE281" i="5"/>
  <c r="AD281" i="5"/>
  <c r="AG281" i="5" s="1"/>
  <c r="AC281" i="5"/>
  <c r="Z281" i="5"/>
  <c r="BA281" i="5" s="1"/>
  <c r="Y281" i="5"/>
  <c r="AZ281" i="5" s="1"/>
  <c r="X281" i="5"/>
  <c r="AY281" i="5" s="1"/>
  <c r="W281" i="5"/>
  <c r="AA281" i="5" s="1"/>
  <c r="V281" i="5"/>
  <c r="T281" i="5"/>
  <c r="S281" i="5"/>
  <c r="R281" i="5"/>
  <c r="Q281" i="5"/>
  <c r="P281" i="5"/>
  <c r="O281" i="5"/>
  <c r="N281" i="5"/>
  <c r="M281" i="5"/>
  <c r="L281" i="5"/>
  <c r="J281" i="5"/>
  <c r="I281" i="5"/>
  <c r="H281" i="5"/>
  <c r="K281" i="5" s="1"/>
  <c r="G281" i="5"/>
  <c r="AV280" i="5"/>
  <c r="BA280" i="5" s="1"/>
  <c r="AU280" i="5"/>
  <c r="AT280" i="5"/>
  <c r="AY280" i="5" s="1"/>
  <c r="AS280" i="5"/>
  <c r="AR280" i="5"/>
  <c r="AP280" i="5"/>
  <c r="AO280" i="5"/>
  <c r="AN280" i="5"/>
  <c r="AM280" i="5"/>
  <c r="AL280" i="5"/>
  <c r="AK280" i="5"/>
  <c r="AJ280" i="5"/>
  <c r="AI280" i="5"/>
  <c r="AH280" i="5"/>
  <c r="AF280" i="5"/>
  <c r="AE280" i="5"/>
  <c r="AD280" i="5"/>
  <c r="AG280" i="5" s="1"/>
  <c r="AC280" i="5"/>
  <c r="Z280" i="5"/>
  <c r="Y280" i="5"/>
  <c r="X280" i="5"/>
  <c r="W280" i="5"/>
  <c r="AA280" i="5" s="1"/>
  <c r="V280" i="5"/>
  <c r="T280" i="5"/>
  <c r="U280" i="5" s="1"/>
  <c r="S280" i="5"/>
  <c r="R280" i="5"/>
  <c r="Q280" i="5"/>
  <c r="P280" i="5"/>
  <c r="O280" i="5"/>
  <c r="N280" i="5"/>
  <c r="M280" i="5"/>
  <c r="L280" i="5"/>
  <c r="J280" i="5"/>
  <c r="I280" i="5"/>
  <c r="H280" i="5"/>
  <c r="G280" i="5"/>
  <c r="AW279" i="5"/>
  <c r="AV279" i="5"/>
  <c r="BA279" i="5" s="1"/>
  <c r="AU279" i="5"/>
  <c r="AT279" i="5"/>
  <c r="AS279" i="5"/>
  <c r="AR279" i="5"/>
  <c r="AP279" i="5"/>
  <c r="AO279" i="5"/>
  <c r="AQ279" i="5" s="1"/>
  <c r="AN279" i="5"/>
  <c r="AM279" i="5"/>
  <c r="AL279" i="5"/>
  <c r="AK279" i="5"/>
  <c r="AJ279" i="5"/>
  <c r="AI279" i="5"/>
  <c r="AH279" i="5"/>
  <c r="AF279" i="5"/>
  <c r="AE279" i="5"/>
  <c r="AD279" i="5"/>
  <c r="AC279" i="5"/>
  <c r="Z279" i="5"/>
  <c r="Y279" i="5"/>
  <c r="X279" i="5"/>
  <c r="W279" i="5"/>
  <c r="AA279" i="5" s="1"/>
  <c r="V279" i="5"/>
  <c r="T279" i="5"/>
  <c r="S279" i="5"/>
  <c r="R279" i="5"/>
  <c r="Q279" i="5"/>
  <c r="P279" i="5"/>
  <c r="O279" i="5"/>
  <c r="N279" i="5"/>
  <c r="M279" i="5"/>
  <c r="L279" i="5"/>
  <c r="J279" i="5"/>
  <c r="I279" i="5"/>
  <c r="K279" i="5" s="1"/>
  <c r="H279" i="5"/>
  <c r="G279" i="5"/>
  <c r="AV278" i="5"/>
  <c r="AU278" i="5"/>
  <c r="AT278" i="5"/>
  <c r="AS278" i="5"/>
  <c r="AR278" i="5"/>
  <c r="AP278" i="5"/>
  <c r="AO278" i="5"/>
  <c r="AN278" i="5"/>
  <c r="AQ278" i="5" s="1"/>
  <c r="AM278" i="5"/>
  <c r="AL278" i="5"/>
  <c r="AK278" i="5"/>
  <c r="AJ278" i="5"/>
  <c r="AI278" i="5"/>
  <c r="AH278" i="5"/>
  <c r="AF278" i="5"/>
  <c r="AE278" i="5"/>
  <c r="AD278" i="5"/>
  <c r="AC278" i="5"/>
  <c r="AA278" i="5"/>
  <c r="Z278" i="5"/>
  <c r="BA278" i="5" s="1"/>
  <c r="Y278" i="5"/>
  <c r="AZ278" i="5" s="1"/>
  <c r="X278" i="5"/>
  <c r="W278" i="5"/>
  <c r="V278" i="5"/>
  <c r="T278" i="5"/>
  <c r="S278" i="5"/>
  <c r="U278" i="5" s="1"/>
  <c r="R278" i="5"/>
  <c r="Q278" i="5"/>
  <c r="P278" i="5"/>
  <c r="O278" i="5"/>
  <c r="N278" i="5"/>
  <c r="M278" i="5"/>
  <c r="L278" i="5"/>
  <c r="J278" i="5"/>
  <c r="I278" i="5"/>
  <c r="H278" i="5"/>
  <c r="G278" i="5"/>
  <c r="AV277" i="5"/>
  <c r="AU277" i="5"/>
  <c r="AT277" i="5"/>
  <c r="AY277" i="5" s="1"/>
  <c r="AS277" i="5"/>
  <c r="AX277" i="5" s="1"/>
  <c r="AR277" i="5"/>
  <c r="AQ277" i="5"/>
  <c r="AP277" i="5"/>
  <c r="AO277" i="5"/>
  <c r="AN277" i="5"/>
  <c r="AM277" i="5"/>
  <c r="AL277" i="5"/>
  <c r="AK277" i="5"/>
  <c r="AJ277" i="5"/>
  <c r="AI277" i="5"/>
  <c r="AH277" i="5"/>
  <c r="AF277" i="5"/>
  <c r="AE277" i="5"/>
  <c r="AD277" i="5"/>
  <c r="AG277" i="5" s="1"/>
  <c r="AC277" i="5"/>
  <c r="AA277" i="5"/>
  <c r="Z277" i="5"/>
  <c r="BA277" i="5" s="1"/>
  <c r="Y277" i="5"/>
  <c r="AZ277" i="5" s="1"/>
  <c r="X277" i="5"/>
  <c r="W277" i="5"/>
  <c r="V277" i="5"/>
  <c r="T277" i="5"/>
  <c r="S277" i="5"/>
  <c r="R277" i="5"/>
  <c r="Q277" i="5"/>
  <c r="P277" i="5"/>
  <c r="O277" i="5"/>
  <c r="N277" i="5"/>
  <c r="M277" i="5"/>
  <c r="L277" i="5"/>
  <c r="J277" i="5"/>
  <c r="I277" i="5"/>
  <c r="H277" i="5"/>
  <c r="K277" i="5" s="1"/>
  <c r="G277" i="5"/>
  <c r="AV276" i="5"/>
  <c r="AU276" i="5"/>
  <c r="AZ276" i="5" s="1"/>
  <c r="AT276" i="5"/>
  <c r="AY276" i="5" s="1"/>
  <c r="AS276" i="5"/>
  <c r="AW276" i="5" s="1"/>
  <c r="AR276" i="5"/>
  <c r="AP276" i="5"/>
  <c r="AO276" i="5"/>
  <c r="AN276" i="5"/>
  <c r="AQ276" i="5" s="1"/>
  <c r="AM276" i="5"/>
  <c r="AL276" i="5"/>
  <c r="AK276" i="5"/>
  <c r="AJ276" i="5"/>
  <c r="AI276" i="5"/>
  <c r="AH276" i="5"/>
  <c r="AF276" i="5"/>
  <c r="AG276" i="5" s="1"/>
  <c r="AE276" i="5"/>
  <c r="AD276" i="5"/>
  <c r="AC276" i="5"/>
  <c r="Z276" i="5"/>
  <c r="Y276" i="5"/>
  <c r="X276" i="5"/>
  <c r="W276" i="5"/>
  <c r="AA276" i="5" s="1"/>
  <c r="V276" i="5"/>
  <c r="T276" i="5"/>
  <c r="U276" i="5" s="1"/>
  <c r="S276" i="5"/>
  <c r="R276" i="5"/>
  <c r="Q276" i="5"/>
  <c r="P276" i="5"/>
  <c r="O276" i="5"/>
  <c r="N276" i="5"/>
  <c r="M276" i="5"/>
  <c r="L276" i="5"/>
  <c r="J276" i="5"/>
  <c r="I276" i="5"/>
  <c r="H276" i="5"/>
  <c r="K276" i="5" s="1"/>
  <c r="G276" i="5"/>
  <c r="AV275" i="5"/>
  <c r="BA275" i="5" s="1"/>
  <c r="AU275" i="5"/>
  <c r="AZ275" i="5" s="1"/>
  <c r="AT275" i="5"/>
  <c r="AS275" i="5"/>
  <c r="AR275" i="5"/>
  <c r="AP275" i="5"/>
  <c r="AO275" i="5"/>
  <c r="AQ275" i="5" s="1"/>
  <c r="AN275" i="5"/>
  <c r="AM275" i="5"/>
  <c r="AL275" i="5"/>
  <c r="AK275" i="5"/>
  <c r="AJ275" i="5"/>
  <c r="AI275" i="5"/>
  <c r="AH275" i="5"/>
  <c r="AG275" i="5"/>
  <c r="AF275" i="5"/>
  <c r="AE275" i="5"/>
  <c r="AD275" i="5"/>
  <c r="AC275" i="5"/>
  <c r="Z275" i="5"/>
  <c r="Y275" i="5"/>
  <c r="X275" i="5"/>
  <c r="W275" i="5"/>
  <c r="AA275" i="5" s="1"/>
  <c r="V275" i="5"/>
  <c r="T275" i="5"/>
  <c r="S275" i="5"/>
  <c r="R275" i="5"/>
  <c r="U275" i="5" s="1"/>
  <c r="Q275" i="5"/>
  <c r="P275" i="5"/>
  <c r="O275" i="5"/>
  <c r="N275" i="5"/>
  <c r="M275" i="5"/>
  <c r="L275" i="5"/>
  <c r="J275" i="5"/>
  <c r="I275" i="5"/>
  <c r="K275" i="5" s="1"/>
  <c r="H275" i="5"/>
  <c r="G275" i="5"/>
  <c r="AZ274" i="5"/>
  <c r="AV274" i="5"/>
  <c r="AU274" i="5"/>
  <c r="AT274" i="5"/>
  <c r="AY274" i="5" s="1"/>
  <c r="AS274" i="5"/>
  <c r="AR274" i="5"/>
  <c r="AP274" i="5"/>
  <c r="AO274" i="5"/>
  <c r="AN274" i="5"/>
  <c r="AM274" i="5"/>
  <c r="AL274" i="5"/>
  <c r="AK274" i="5"/>
  <c r="AJ274" i="5"/>
  <c r="AI274" i="5"/>
  <c r="AH274" i="5"/>
  <c r="AF274" i="5"/>
  <c r="AE274" i="5"/>
  <c r="AD274" i="5"/>
  <c r="AC274" i="5"/>
  <c r="Z274" i="5"/>
  <c r="BA274" i="5" s="1"/>
  <c r="Y274" i="5"/>
  <c r="X274" i="5"/>
  <c r="W274" i="5"/>
  <c r="AA274" i="5" s="1"/>
  <c r="V274" i="5"/>
  <c r="T274" i="5"/>
  <c r="S274" i="5"/>
  <c r="U274" i="5" s="1"/>
  <c r="R274" i="5"/>
  <c r="Q274" i="5"/>
  <c r="P274" i="5"/>
  <c r="O274" i="5"/>
  <c r="N274" i="5"/>
  <c r="M274" i="5"/>
  <c r="L274" i="5"/>
  <c r="J274" i="5"/>
  <c r="I274" i="5"/>
  <c r="H274" i="5"/>
  <c r="K274" i="5" s="1"/>
  <c r="G274" i="5"/>
  <c r="AZ273" i="5"/>
  <c r="AV273" i="5"/>
  <c r="AU273" i="5"/>
  <c r="AT273" i="5"/>
  <c r="AS273" i="5"/>
  <c r="AR273" i="5"/>
  <c r="AQ273" i="5"/>
  <c r="AP273" i="5"/>
  <c r="AO273" i="5"/>
  <c r="AN273" i="5"/>
  <c r="AM273" i="5"/>
  <c r="AL273" i="5"/>
  <c r="AK273" i="5"/>
  <c r="AJ273" i="5"/>
  <c r="AI273" i="5"/>
  <c r="AH273" i="5"/>
  <c r="AF273" i="5"/>
  <c r="AE273" i="5"/>
  <c r="AD273" i="5"/>
  <c r="AG273" i="5" s="1"/>
  <c r="AC273" i="5"/>
  <c r="Z273" i="5"/>
  <c r="BA273" i="5" s="1"/>
  <c r="Y273" i="5"/>
  <c r="X273" i="5"/>
  <c r="W273" i="5"/>
  <c r="AA273" i="5" s="1"/>
  <c r="V273" i="5"/>
  <c r="T273" i="5"/>
  <c r="S273" i="5"/>
  <c r="R273" i="5"/>
  <c r="Q273" i="5"/>
  <c r="P273" i="5"/>
  <c r="O273" i="5"/>
  <c r="N273" i="5"/>
  <c r="M273" i="5"/>
  <c r="L273" i="5"/>
  <c r="J273" i="5"/>
  <c r="I273" i="5"/>
  <c r="H273" i="5"/>
  <c r="G273" i="5"/>
  <c r="AV272" i="5"/>
  <c r="AU272" i="5"/>
  <c r="AT272" i="5"/>
  <c r="AS272" i="5"/>
  <c r="AW272" i="5" s="1"/>
  <c r="AR272" i="5"/>
  <c r="AP272" i="5"/>
  <c r="AO272" i="5"/>
  <c r="AN272" i="5"/>
  <c r="AQ272" i="5" s="1"/>
  <c r="AM272" i="5"/>
  <c r="AL272" i="5"/>
  <c r="AK272" i="5"/>
  <c r="AJ272" i="5"/>
  <c r="AI272" i="5"/>
  <c r="AH272" i="5"/>
  <c r="AG272" i="5"/>
  <c r="AF272" i="5"/>
  <c r="AE272" i="5"/>
  <c r="AD272" i="5"/>
  <c r="AC272" i="5"/>
  <c r="Z272" i="5"/>
  <c r="Y272" i="5"/>
  <c r="X272" i="5"/>
  <c r="W272" i="5"/>
  <c r="AA272" i="5" s="1"/>
  <c r="V272" i="5"/>
  <c r="T272" i="5"/>
  <c r="S272" i="5"/>
  <c r="R272" i="5"/>
  <c r="U272" i="5" s="1"/>
  <c r="Q272" i="5"/>
  <c r="P272" i="5"/>
  <c r="O272" i="5"/>
  <c r="N272" i="5"/>
  <c r="M272" i="5"/>
  <c r="L272" i="5"/>
  <c r="J272" i="5"/>
  <c r="I272" i="5"/>
  <c r="H272" i="5"/>
  <c r="G272" i="5"/>
  <c r="AV271" i="5"/>
  <c r="AU271" i="5"/>
  <c r="AT271" i="5"/>
  <c r="AY271" i="5" s="1"/>
  <c r="AS271" i="5"/>
  <c r="AR271" i="5"/>
  <c r="AQ271" i="5"/>
  <c r="AP271" i="5"/>
  <c r="AO271" i="5"/>
  <c r="AN271" i="5"/>
  <c r="AM271" i="5"/>
  <c r="AL271" i="5"/>
  <c r="AK271" i="5"/>
  <c r="AJ271" i="5"/>
  <c r="AI271" i="5"/>
  <c r="AH271" i="5"/>
  <c r="AF271" i="5"/>
  <c r="AE271" i="5"/>
  <c r="AG271" i="5" s="1"/>
  <c r="AD271" i="5"/>
  <c r="AC271" i="5"/>
  <c r="Z271" i="5"/>
  <c r="Y271" i="5"/>
  <c r="X271" i="5"/>
  <c r="W271" i="5"/>
  <c r="AA271" i="5" s="1"/>
  <c r="V271" i="5"/>
  <c r="U271" i="5"/>
  <c r="T271" i="5"/>
  <c r="S271" i="5"/>
  <c r="R271" i="5"/>
  <c r="Q271" i="5"/>
  <c r="P271" i="5"/>
  <c r="O271" i="5"/>
  <c r="N271" i="5"/>
  <c r="M271" i="5"/>
  <c r="L271" i="5"/>
  <c r="J271" i="5"/>
  <c r="I271" i="5"/>
  <c r="H271" i="5"/>
  <c r="K271" i="5" s="1"/>
  <c r="G271" i="5"/>
  <c r="AY270" i="5"/>
  <c r="AV270" i="5"/>
  <c r="AU270" i="5"/>
  <c r="AT270" i="5"/>
  <c r="AS270" i="5"/>
  <c r="AR270" i="5"/>
  <c r="AP270" i="5"/>
  <c r="AO270" i="5"/>
  <c r="AN270" i="5"/>
  <c r="AM270" i="5"/>
  <c r="AL270" i="5"/>
  <c r="AK270" i="5"/>
  <c r="AJ270" i="5"/>
  <c r="AI270" i="5"/>
  <c r="AH270" i="5"/>
  <c r="AF270" i="5"/>
  <c r="AE270" i="5"/>
  <c r="AD270" i="5"/>
  <c r="AG270" i="5" s="1"/>
  <c r="AC270" i="5"/>
  <c r="Z270" i="5"/>
  <c r="BA270" i="5" s="1"/>
  <c r="Y270" i="5"/>
  <c r="AZ270" i="5" s="1"/>
  <c r="X270" i="5"/>
  <c r="W270" i="5"/>
  <c r="AA270" i="5" s="1"/>
  <c r="V270" i="5"/>
  <c r="T270" i="5"/>
  <c r="S270" i="5"/>
  <c r="R270" i="5"/>
  <c r="Q270" i="5"/>
  <c r="P270" i="5"/>
  <c r="O270" i="5"/>
  <c r="N270" i="5"/>
  <c r="M270" i="5"/>
  <c r="L270" i="5"/>
  <c r="J270" i="5"/>
  <c r="I270" i="5"/>
  <c r="H270" i="5"/>
  <c r="G270" i="5"/>
  <c r="AV269" i="5"/>
  <c r="AU269" i="5"/>
  <c r="AT269" i="5"/>
  <c r="AS269" i="5"/>
  <c r="AR269" i="5"/>
  <c r="AP269" i="5"/>
  <c r="AQ269" i="5" s="1"/>
  <c r="AO269" i="5"/>
  <c r="AN269" i="5"/>
  <c r="AM269" i="5"/>
  <c r="AL269" i="5"/>
  <c r="AK269" i="5"/>
  <c r="AJ269" i="5"/>
  <c r="AI269" i="5"/>
  <c r="AH269" i="5"/>
  <c r="AF269" i="5"/>
  <c r="AE269" i="5"/>
  <c r="AD269" i="5"/>
  <c r="AC269" i="5"/>
  <c r="Z269" i="5"/>
  <c r="BA269" i="5" s="1"/>
  <c r="Y269" i="5"/>
  <c r="AZ269" i="5" s="1"/>
  <c r="X269" i="5"/>
  <c r="W269" i="5"/>
  <c r="AA269" i="5" s="1"/>
  <c r="V269" i="5"/>
  <c r="T269" i="5"/>
  <c r="S269" i="5"/>
  <c r="R269" i="5"/>
  <c r="Q269" i="5"/>
  <c r="P269" i="5"/>
  <c r="O269" i="5"/>
  <c r="N269" i="5"/>
  <c r="M269" i="5"/>
  <c r="L269" i="5"/>
  <c r="J269" i="5"/>
  <c r="I269" i="5"/>
  <c r="H269" i="5"/>
  <c r="K269" i="5" s="1"/>
  <c r="G269" i="5"/>
  <c r="AV268" i="5"/>
  <c r="AU268" i="5"/>
  <c r="AT268" i="5"/>
  <c r="AS268" i="5"/>
  <c r="AR268" i="5"/>
  <c r="AP268" i="5"/>
  <c r="AO268" i="5"/>
  <c r="AN268" i="5"/>
  <c r="AM268" i="5"/>
  <c r="AL268" i="5"/>
  <c r="AK268" i="5"/>
  <c r="AJ268" i="5"/>
  <c r="AI268" i="5"/>
  <c r="AH268" i="5"/>
  <c r="AF268" i="5"/>
  <c r="AE268" i="5"/>
  <c r="AG268" i="5" s="1"/>
  <c r="AD268" i="5"/>
  <c r="AC268" i="5"/>
  <c r="Z268" i="5"/>
  <c r="BA268" i="5" s="1"/>
  <c r="Y268" i="5"/>
  <c r="X268" i="5"/>
  <c r="W268" i="5"/>
  <c r="AA268" i="5" s="1"/>
  <c r="V268" i="5"/>
  <c r="T268" i="5"/>
  <c r="S268" i="5"/>
  <c r="R268" i="5"/>
  <c r="Q268" i="5"/>
  <c r="P268" i="5"/>
  <c r="O268" i="5"/>
  <c r="N268" i="5"/>
  <c r="M268" i="5"/>
  <c r="L268" i="5"/>
  <c r="J268" i="5"/>
  <c r="I268" i="5"/>
  <c r="H268" i="5"/>
  <c r="K268" i="5" s="1"/>
  <c r="G268" i="5"/>
  <c r="AV267" i="5"/>
  <c r="AU267" i="5"/>
  <c r="AT267" i="5"/>
  <c r="AS267" i="5"/>
  <c r="AR267" i="5"/>
  <c r="AP267" i="5"/>
  <c r="AO267" i="5"/>
  <c r="AQ267" i="5" s="1"/>
  <c r="AN267" i="5"/>
  <c r="AM267" i="5"/>
  <c r="AL267" i="5"/>
  <c r="AK267" i="5"/>
  <c r="AJ267" i="5"/>
  <c r="AI267" i="5"/>
  <c r="AH267" i="5"/>
  <c r="AF267" i="5"/>
  <c r="AE267" i="5"/>
  <c r="AD267" i="5"/>
  <c r="AG267" i="5" s="1"/>
  <c r="AC267" i="5"/>
  <c r="Z267" i="5"/>
  <c r="Y267" i="5"/>
  <c r="X267" i="5"/>
  <c r="W267" i="5"/>
  <c r="AA267" i="5" s="1"/>
  <c r="V267" i="5"/>
  <c r="T267" i="5"/>
  <c r="S267" i="5"/>
  <c r="U267" i="5" s="1"/>
  <c r="R267" i="5"/>
  <c r="Q267" i="5"/>
  <c r="P267" i="5"/>
  <c r="O267" i="5"/>
  <c r="N267" i="5"/>
  <c r="M267" i="5"/>
  <c r="L267" i="5"/>
  <c r="J267" i="5"/>
  <c r="I267" i="5"/>
  <c r="H267" i="5"/>
  <c r="K267" i="5" s="1"/>
  <c r="G267" i="5"/>
  <c r="AV266" i="5"/>
  <c r="AU266" i="5"/>
  <c r="AT266" i="5"/>
  <c r="AS266" i="5"/>
  <c r="AR266" i="5"/>
  <c r="AP266" i="5"/>
  <c r="AO266" i="5"/>
  <c r="AN266" i="5"/>
  <c r="AQ266" i="5" s="1"/>
  <c r="AM266" i="5"/>
  <c r="AL266" i="5"/>
  <c r="AK266" i="5"/>
  <c r="AJ266" i="5"/>
  <c r="AI266" i="5"/>
  <c r="AH266" i="5"/>
  <c r="AF266" i="5"/>
  <c r="AG266" i="5" s="1"/>
  <c r="AE266" i="5"/>
  <c r="AD266" i="5"/>
  <c r="AC266" i="5"/>
  <c r="Z266" i="5"/>
  <c r="BA266" i="5" s="1"/>
  <c r="Y266" i="5"/>
  <c r="X266" i="5"/>
  <c r="W266" i="5"/>
  <c r="AA266" i="5" s="1"/>
  <c r="V266" i="5"/>
  <c r="T266" i="5"/>
  <c r="S266" i="5"/>
  <c r="U266" i="5" s="1"/>
  <c r="R266" i="5"/>
  <c r="Q266" i="5"/>
  <c r="P266" i="5"/>
  <c r="O266" i="5"/>
  <c r="N266" i="5"/>
  <c r="M266" i="5"/>
  <c r="L266" i="5"/>
  <c r="J266" i="5"/>
  <c r="I266" i="5"/>
  <c r="H266" i="5"/>
  <c r="G266" i="5"/>
  <c r="AV265" i="5"/>
  <c r="AU265" i="5"/>
  <c r="AT265" i="5"/>
  <c r="AS265" i="5"/>
  <c r="AX265" i="5" s="1"/>
  <c r="AR265" i="5"/>
  <c r="AP265" i="5"/>
  <c r="AO265" i="5"/>
  <c r="AQ265" i="5" s="1"/>
  <c r="AN265" i="5"/>
  <c r="AM265" i="5"/>
  <c r="AL265" i="5"/>
  <c r="AK265" i="5"/>
  <c r="AJ265" i="5"/>
  <c r="AI265" i="5"/>
  <c r="AH265" i="5"/>
  <c r="AF265" i="5"/>
  <c r="AE265" i="5"/>
  <c r="AD265" i="5"/>
  <c r="AG265" i="5" s="1"/>
  <c r="AC265" i="5"/>
  <c r="AA265" i="5"/>
  <c r="Z265" i="5"/>
  <c r="BA265" i="5" s="1"/>
  <c r="Y265" i="5"/>
  <c r="AZ265" i="5" s="1"/>
  <c r="X265" i="5"/>
  <c r="AY265" i="5" s="1"/>
  <c r="W265" i="5"/>
  <c r="V265" i="5"/>
  <c r="T265" i="5"/>
  <c r="S265" i="5"/>
  <c r="R265" i="5"/>
  <c r="Q265" i="5"/>
  <c r="P265" i="5"/>
  <c r="O265" i="5"/>
  <c r="N265" i="5"/>
  <c r="M265" i="5"/>
  <c r="L265" i="5"/>
  <c r="J265" i="5"/>
  <c r="I265" i="5"/>
  <c r="H265" i="5"/>
  <c r="G265" i="5"/>
  <c r="AV264" i="5"/>
  <c r="AU264" i="5"/>
  <c r="AT264" i="5"/>
  <c r="AS264" i="5"/>
  <c r="AW264" i="5" s="1"/>
  <c r="AR264" i="5"/>
  <c r="AP264" i="5"/>
  <c r="AO264" i="5"/>
  <c r="AN264" i="5"/>
  <c r="AQ264" i="5" s="1"/>
  <c r="AM264" i="5"/>
  <c r="AL264" i="5"/>
  <c r="AK264" i="5"/>
  <c r="AJ264" i="5"/>
  <c r="AI264" i="5"/>
  <c r="AH264" i="5"/>
  <c r="AF264" i="5"/>
  <c r="AE264" i="5"/>
  <c r="AG264" i="5" s="1"/>
  <c r="AD264" i="5"/>
  <c r="AC264" i="5"/>
  <c r="Z264" i="5"/>
  <c r="Y264" i="5"/>
  <c r="X264" i="5"/>
  <c r="W264" i="5"/>
  <c r="AA264" i="5" s="1"/>
  <c r="V264" i="5"/>
  <c r="T264" i="5"/>
  <c r="S264" i="5"/>
  <c r="R264" i="5"/>
  <c r="Q264" i="5"/>
  <c r="P264" i="5"/>
  <c r="O264" i="5"/>
  <c r="N264" i="5"/>
  <c r="M264" i="5"/>
  <c r="L264" i="5"/>
  <c r="K264" i="5"/>
  <c r="J264" i="5"/>
  <c r="I264" i="5"/>
  <c r="H264" i="5"/>
  <c r="G264" i="5"/>
  <c r="AW263" i="5"/>
  <c r="AV263" i="5"/>
  <c r="AU263" i="5"/>
  <c r="AT263" i="5"/>
  <c r="AS263" i="5"/>
  <c r="AR263" i="5"/>
  <c r="AP263" i="5"/>
  <c r="AQ263" i="5" s="1"/>
  <c r="AO263" i="5"/>
  <c r="AN263" i="5"/>
  <c r="AM263" i="5"/>
  <c r="AL263" i="5"/>
  <c r="AK263" i="5"/>
  <c r="AJ263" i="5"/>
  <c r="AI263" i="5"/>
  <c r="AH263" i="5"/>
  <c r="AF263" i="5"/>
  <c r="AE263" i="5"/>
  <c r="AD263" i="5"/>
  <c r="AC263" i="5"/>
  <c r="Z263" i="5"/>
  <c r="Y263" i="5"/>
  <c r="X263" i="5"/>
  <c r="W263" i="5"/>
  <c r="AA263" i="5" s="1"/>
  <c r="V263" i="5"/>
  <c r="T263" i="5"/>
  <c r="S263" i="5"/>
  <c r="R263" i="5"/>
  <c r="Q263" i="5"/>
  <c r="P263" i="5"/>
  <c r="O263" i="5"/>
  <c r="N263" i="5"/>
  <c r="M263" i="5"/>
  <c r="L263" i="5"/>
  <c r="J263" i="5"/>
  <c r="I263" i="5"/>
  <c r="H263" i="5"/>
  <c r="K263" i="5" s="1"/>
  <c r="G263" i="5"/>
  <c r="AV262" i="5"/>
  <c r="BA262" i="5" s="1"/>
  <c r="AU262" i="5"/>
  <c r="AZ262" i="5" s="1"/>
  <c r="AT262" i="5"/>
  <c r="AY262" i="5" s="1"/>
  <c r="AS262" i="5"/>
  <c r="AR262" i="5"/>
  <c r="AP262" i="5"/>
  <c r="AO262" i="5"/>
  <c r="AN262" i="5"/>
  <c r="AQ262" i="5" s="1"/>
  <c r="AM262" i="5"/>
  <c r="AL262" i="5"/>
  <c r="AK262" i="5"/>
  <c r="AJ262" i="5"/>
  <c r="AI262" i="5"/>
  <c r="AH262" i="5"/>
  <c r="AG262" i="5"/>
  <c r="AF262" i="5"/>
  <c r="AE262" i="5"/>
  <c r="AD262" i="5"/>
  <c r="AC262" i="5"/>
  <c r="Z262" i="5"/>
  <c r="Y262" i="5"/>
  <c r="X262" i="5"/>
  <c r="W262" i="5"/>
  <c r="AA262" i="5" s="1"/>
  <c r="V262" i="5"/>
  <c r="T262" i="5"/>
  <c r="S262" i="5"/>
  <c r="U262" i="5" s="1"/>
  <c r="R262" i="5"/>
  <c r="Q262" i="5"/>
  <c r="P262" i="5"/>
  <c r="O262" i="5"/>
  <c r="N262" i="5"/>
  <c r="M262" i="5"/>
  <c r="L262" i="5"/>
  <c r="J262" i="5"/>
  <c r="I262" i="5"/>
  <c r="H262" i="5"/>
  <c r="K262" i="5" s="1"/>
  <c r="G262" i="5"/>
  <c r="AV261" i="5"/>
  <c r="AU261" i="5"/>
  <c r="AZ261" i="5" s="1"/>
  <c r="AT261" i="5"/>
  <c r="AS261" i="5"/>
  <c r="AR261" i="5"/>
  <c r="AP261" i="5"/>
  <c r="AO261" i="5"/>
  <c r="AN261" i="5"/>
  <c r="AQ261" i="5" s="1"/>
  <c r="AM261" i="5"/>
  <c r="AL261" i="5"/>
  <c r="AK261" i="5"/>
  <c r="AJ261" i="5"/>
  <c r="AI261" i="5"/>
  <c r="AH261" i="5"/>
  <c r="AF261" i="5"/>
  <c r="AE261" i="5"/>
  <c r="AD261" i="5"/>
  <c r="AC261" i="5"/>
  <c r="Z261" i="5"/>
  <c r="Y261" i="5"/>
  <c r="X261" i="5"/>
  <c r="W261" i="5"/>
  <c r="AA261" i="5" s="1"/>
  <c r="V261" i="5"/>
  <c r="T261" i="5"/>
  <c r="S261" i="5"/>
  <c r="R261" i="5"/>
  <c r="Q261" i="5"/>
  <c r="P261" i="5"/>
  <c r="O261" i="5"/>
  <c r="N261" i="5"/>
  <c r="M261" i="5"/>
  <c r="L261" i="5"/>
  <c r="J261" i="5"/>
  <c r="I261" i="5"/>
  <c r="H261" i="5"/>
  <c r="K261" i="5" s="1"/>
  <c r="G261" i="5"/>
  <c r="AW260" i="5"/>
  <c r="AV260" i="5"/>
  <c r="AU260" i="5"/>
  <c r="AT260" i="5"/>
  <c r="AS260" i="5"/>
  <c r="AR260" i="5"/>
  <c r="AP260" i="5"/>
  <c r="AO260" i="5"/>
  <c r="AN260" i="5"/>
  <c r="AM260" i="5"/>
  <c r="AL260" i="5"/>
  <c r="AK260" i="5"/>
  <c r="AJ260" i="5"/>
  <c r="AI260" i="5"/>
  <c r="AH260" i="5"/>
  <c r="AF260" i="5"/>
  <c r="AE260" i="5"/>
  <c r="AG260" i="5" s="1"/>
  <c r="AD260" i="5"/>
  <c r="AC260" i="5"/>
  <c r="Z260" i="5"/>
  <c r="Y260" i="5"/>
  <c r="X260" i="5"/>
  <c r="AY260" i="5" s="1"/>
  <c r="W260" i="5"/>
  <c r="V260" i="5"/>
  <c r="U260" i="5"/>
  <c r="T260" i="5"/>
  <c r="S260" i="5"/>
  <c r="R260" i="5"/>
  <c r="Q260" i="5"/>
  <c r="P260" i="5"/>
  <c r="O260" i="5"/>
  <c r="N260" i="5"/>
  <c r="M260" i="5"/>
  <c r="L260" i="5"/>
  <c r="J260" i="5"/>
  <c r="I260" i="5"/>
  <c r="H260" i="5"/>
  <c r="G260" i="5"/>
  <c r="AW259" i="5"/>
  <c r="AV259" i="5"/>
  <c r="AU259" i="5"/>
  <c r="AT259" i="5"/>
  <c r="AS259" i="5"/>
  <c r="AR259" i="5"/>
  <c r="AP259" i="5"/>
  <c r="AO259" i="5"/>
  <c r="AN259" i="5"/>
  <c r="AQ259" i="5" s="1"/>
  <c r="AM259" i="5"/>
  <c r="AL259" i="5"/>
  <c r="AK259" i="5"/>
  <c r="AJ259" i="5"/>
  <c r="AI259" i="5"/>
  <c r="AH259" i="5"/>
  <c r="AF259" i="5"/>
  <c r="AE259" i="5"/>
  <c r="AD259" i="5"/>
  <c r="AC259" i="5"/>
  <c r="Z259" i="5"/>
  <c r="Y259" i="5"/>
  <c r="X259" i="5"/>
  <c r="W259" i="5"/>
  <c r="AA259" i="5" s="1"/>
  <c r="V259" i="5"/>
  <c r="T259" i="5"/>
  <c r="S259" i="5"/>
  <c r="R259" i="5"/>
  <c r="U259" i="5" s="1"/>
  <c r="Q259" i="5"/>
  <c r="P259" i="5"/>
  <c r="O259" i="5"/>
  <c r="N259" i="5"/>
  <c r="M259" i="5"/>
  <c r="L259" i="5"/>
  <c r="J259" i="5"/>
  <c r="K259" i="5" s="1"/>
  <c r="I259" i="5"/>
  <c r="H259" i="5"/>
  <c r="G259" i="5"/>
  <c r="AV258" i="5"/>
  <c r="AU258" i="5"/>
  <c r="AT258" i="5"/>
  <c r="AY258" i="5" s="1"/>
  <c r="AS258" i="5"/>
  <c r="AR258" i="5"/>
  <c r="AP258" i="5"/>
  <c r="AO258" i="5"/>
  <c r="AN258" i="5"/>
  <c r="AM258" i="5"/>
  <c r="AL258" i="5"/>
  <c r="AK258" i="5"/>
  <c r="AJ258" i="5"/>
  <c r="AI258" i="5"/>
  <c r="AH258" i="5"/>
  <c r="AF258" i="5"/>
  <c r="AE258" i="5"/>
  <c r="AD258" i="5"/>
  <c r="AC258" i="5"/>
  <c r="AA258" i="5"/>
  <c r="Z258" i="5"/>
  <c r="BA258" i="5" s="1"/>
  <c r="Y258" i="5"/>
  <c r="X258" i="5"/>
  <c r="W258" i="5"/>
  <c r="V258" i="5"/>
  <c r="T258" i="5"/>
  <c r="S258" i="5"/>
  <c r="R258" i="5"/>
  <c r="Q258" i="5"/>
  <c r="P258" i="5"/>
  <c r="O258" i="5"/>
  <c r="N258" i="5"/>
  <c r="M258" i="5"/>
  <c r="L258" i="5"/>
  <c r="J258" i="5"/>
  <c r="I258" i="5"/>
  <c r="H258" i="5"/>
  <c r="G258" i="5"/>
  <c r="AV257" i="5"/>
  <c r="AU257" i="5"/>
  <c r="AT257" i="5"/>
  <c r="AY257" i="5" s="1"/>
  <c r="AS257" i="5"/>
  <c r="AW257" i="5" s="1"/>
  <c r="AR257" i="5"/>
  <c r="AP257" i="5"/>
  <c r="AO257" i="5"/>
  <c r="AN257" i="5"/>
  <c r="AM257" i="5"/>
  <c r="AL257" i="5"/>
  <c r="AK257" i="5"/>
  <c r="AJ257" i="5"/>
  <c r="AI257" i="5"/>
  <c r="AH257" i="5"/>
  <c r="AF257" i="5"/>
  <c r="AG257" i="5" s="1"/>
  <c r="AE257" i="5"/>
  <c r="AD257" i="5"/>
  <c r="AC257" i="5"/>
  <c r="AA257" i="5"/>
  <c r="Z257" i="5"/>
  <c r="Y257" i="5"/>
  <c r="X257" i="5"/>
  <c r="W257" i="5"/>
  <c r="V257" i="5"/>
  <c r="T257" i="5"/>
  <c r="S257" i="5"/>
  <c r="R257" i="5"/>
  <c r="Q257" i="5"/>
  <c r="P257" i="5"/>
  <c r="O257" i="5"/>
  <c r="N257" i="5"/>
  <c r="M257" i="5"/>
  <c r="L257" i="5"/>
  <c r="J257" i="5"/>
  <c r="I257" i="5"/>
  <c r="H257" i="5"/>
  <c r="K257" i="5" s="1"/>
  <c r="G257" i="5"/>
  <c r="BA256" i="5"/>
  <c r="AW256" i="5"/>
  <c r="AV256" i="5"/>
  <c r="AU256" i="5"/>
  <c r="AZ256" i="5" s="1"/>
  <c r="AT256" i="5"/>
  <c r="AY256" i="5" s="1"/>
  <c r="AS256" i="5"/>
  <c r="AR256" i="5"/>
  <c r="AP256" i="5"/>
  <c r="AO256" i="5"/>
  <c r="AN256" i="5"/>
  <c r="AQ256" i="5" s="1"/>
  <c r="AM256" i="5"/>
  <c r="AL256" i="5"/>
  <c r="AK256" i="5"/>
  <c r="AJ256" i="5"/>
  <c r="AI256" i="5"/>
  <c r="AH256" i="5"/>
  <c r="AF256" i="5"/>
  <c r="AE256" i="5"/>
  <c r="AG256" i="5" s="1"/>
  <c r="AD256" i="5"/>
  <c r="AC256" i="5"/>
  <c r="Z256" i="5"/>
  <c r="Y256" i="5"/>
  <c r="X256" i="5"/>
  <c r="W256" i="5"/>
  <c r="AA256" i="5" s="1"/>
  <c r="V256" i="5"/>
  <c r="T256" i="5"/>
  <c r="S256" i="5"/>
  <c r="R256" i="5"/>
  <c r="U256" i="5" s="1"/>
  <c r="Q256" i="5"/>
  <c r="P256" i="5"/>
  <c r="O256" i="5"/>
  <c r="N256" i="5"/>
  <c r="M256" i="5"/>
  <c r="L256" i="5"/>
  <c r="J256" i="5"/>
  <c r="I256" i="5"/>
  <c r="H256" i="5"/>
  <c r="K256" i="5" s="1"/>
  <c r="G256" i="5"/>
  <c r="AW255" i="5"/>
  <c r="AV255" i="5"/>
  <c r="BA255" i="5" s="1"/>
  <c r="AU255" i="5"/>
  <c r="AT255" i="5"/>
  <c r="AS255" i="5"/>
  <c r="AR255" i="5"/>
  <c r="AP255" i="5"/>
  <c r="AO255" i="5"/>
  <c r="AQ255" i="5" s="1"/>
  <c r="AN255" i="5"/>
  <c r="AM255" i="5"/>
  <c r="AL255" i="5"/>
  <c r="AK255" i="5"/>
  <c r="AJ255" i="5"/>
  <c r="AI255" i="5"/>
  <c r="AH255" i="5"/>
  <c r="AF255" i="5"/>
  <c r="AE255" i="5"/>
  <c r="AD255" i="5"/>
  <c r="AC255" i="5"/>
  <c r="Z255" i="5"/>
  <c r="Y255" i="5"/>
  <c r="X255" i="5"/>
  <c r="AY255" i="5" s="1"/>
  <c r="W255" i="5"/>
  <c r="AA255" i="5" s="1"/>
  <c r="V255" i="5"/>
  <c r="T255" i="5"/>
  <c r="S255" i="5"/>
  <c r="R255" i="5"/>
  <c r="Q255" i="5"/>
  <c r="P255" i="5"/>
  <c r="O255" i="5"/>
  <c r="N255" i="5"/>
  <c r="M255" i="5"/>
  <c r="L255" i="5"/>
  <c r="J255" i="5"/>
  <c r="I255" i="5"/>
  <c r="H255" i="5"/>
  <c r="G255" i="5"/>
  <c r="AV254" i="5"/>
  <c r="AU254" i="5"/>
  <c r="AZ254" i="5" s="1"/>
  <c r="AT254" i="5"/>
  <c r="AS254" i="5"/>
  <c r="AR254" i="5"/>
  <c r="AP254" i="5"/>
  <c r="AQ254" i="5" s="1"/>
  <c r="AO254" i="5"/>
  <c r="AN254" i="5"/>
  <c r="AM254" i="5"/>
  <c r="AL254" i="5"/>
  <c r="AK254" i="5"/>
  <c r="AJ254" i="5"/>
  <c r="AI254" i="5"/>
  <c r="AH254" i="5"/>
  <c r="AF254" i="5"/>
  <c r="AE254" i="5"/>
  <c r="AD254" i="5"/>
  <c r="AG254" i="5" s="1"/>
  <c r="AC254" i="5"/>
  <c r="Z254" i="5"/>
  <c r="BA254" i="5" s="1"/>
  <c r="Y254" i="5"/>
  <c r="X254" i="5"/>
  <c r="W254" i="5"/>
  <c r="AA254" i="5" s="1"/>
  <c r="V254" i="5"/>
  <c r="T254" i="5"/>
  <c r="S254" i="5"/>
  <c r="R254" i="5"/>
  <c r="Q254" i="5"/>
  <c r="P254" i="5"/>
  <c r="O254" i="5"/>
  <c r="N254" i="5"/>
  <c r="M254" i="5"/>
  <c r="L254" i="5"/>
  <c r="J254" i="5"/>
  <c r="I254" i="5"/>
  <c r="H254" i="5"/>
  <c r="G254" i="5"/>
  <c r="AV253" i="5"/>
  <c r="AU253" i="5"/>
  <c r="AT253" i="5"/>
  <c r="AS253" i="5"/>
  <c r="AR253" i="5"/>
  <c r="AP253" i="5"/>
  <c r="AO253" i="5"/>
  <c r="AN253" i="5"/>
  <c r="AM253" i="5"/>
  <c r="AL253" i="5"/>
  <c r="AK253" i="5"/>
  <c r="AJ253" i="5"/>
  <c r="AI253" i="5"/>
  <c r="AH253" i="5"/>
  <c r="AF253" i="5"/>
  <c r="AE253" i="5"/>
  <c r="AD253" i="5"/>
  <c r="AC253" i="5"/>
  <c r="Z253" i="5"/>
  <c r="Y253" i="5"/>
  <c r="X253" i="5"/>
  <c r="W253" i="5"/>
  <c r="AA253" i="5" s="1"/>
  <c r="V253" i="5"/>
  <c r="T253" i="5"/>
  <c r="S253" i="5"/>
  <c r="R253" i="5"/>
  <c r="Q253" i="5"/>
  <c r="P253" i="5"/>
  <c r="O253" i="5"/>
  <c r="N253" i="5"/>
  <c r="M253" i="5"/>
  <c r="L253" i="5"/>
  <c r="J253" i="5"/>
  <c r="I253" i="5"/>
  <c r="H253" i="5"/>
  <c r="G253" i="5"/>
  <c r="AV252" i="5"/>
  <c r="AU252" i="5"/>
  <c r="AT252" i="5"/>
  <c r="AS252" i="5"/>
  <c r="AR252" i="5"/>
  <c r="AP252" i="5"/>
  <c r="AO252" i="5"/>
  <c r="AN252" i="5"/>
  <c r="AQ252" i="5" s="1"/>
  <c r="AM252" i="5"/>
  <c r="AL252" i="5"/>
  <c r="AK252" i="5"/>
  <c r="AJ252" i="5"/>
  <c r="AI252" i="5"/>
  <c r="AH252" i="5"/>
  <c r="AF252" i="5"/>
  <c r="AE252" i="5"/>
  <c r="AD252" i="5"/>
  <c r="AC252" i="5"/>
  <c r="Z252" i="5"/>
  <c r="Y252" i="5"/>
  <c r="X252" i="5"/>
  <c r="W252" i="5"/>
  <c r="AA252" i="5" s="1"/>
  <c r="V252" i="5"/>
  <c r="T252" i="5"/>
  <c r="S252" i="5"/>
  <c r="R252" i="5"/>
  <c r="Q252" i="5"/>
  <c r="P252" i="5"/>
  <c r="O252" i="5"/>
  <c r="N252" i="5"/>
  <c r="M252" i="5"/>
  <c r="L252" i="5"/>
  <c r="J252" i="5"/>
  <c r="I252" i="5"/>
  <c r="H252" i="5"/>
  <c r="G252" i="5"/>
  <c r="AV251" i="5"/>
  <c r="AU251" i="5"/>
  <c r="AT251" i="5"/>
  <c r="AS251" i="5"/>
  <c r="AW251" i="5" s="1"/>
  <c r="AR251" i="5"/>
  <c r="AP251" i="5"/>
  <c r="AO251" i="5"/>
  <c r="AN251" i="5"/>
  <c r="AQ251" i="5" s="1"/>
  <c r="AM251" i="5"/>
  <c r="AL251" i="5"/>
  <c r="AK251" i="5"/>
  <c r="AJ251" i="5"/>
  <c r="AI251" i="5"/>
  <c r="AH251" i="5"/>
  <c r="AG251" i="5"/>
  <c r="AF251" i="5"/>
  <c r="AE251" i="5"/>
  <c r="AD251" i="5"/>
  <c r="AC251" i="5"/>
  <c r="AA251" i="5"/>
  <c r="Z251" i="5"/>
  <c r="Y251" i="5"/>
  <c r="X251" i="5"/>
  <c r="W251" i="5"/>
  <c r="V251" i="5"/>
  <c r="T251" i="5"/>
  <c r="S251" i="5"/>
  <c r="R251" i="5"/>
  <c r="Q251" i="5"/>
  <c r="P251" i="5"/>
  <c r="O251" i="5"/>
  <c r="N251" i="5"/>
  <c r="M251" i="5"/>
  <c r="L251" i="5"/>
  <c r="J251" i="5"/>
  <c r="I251" i="5"/>
  <c r="H251" i="5"/>
  <c r="G251" i="5"/>
  <c r="AW250" i="5"/>
  <c r="AV250" i="5"/>
  <c r="AU250" i="5"/>
  <c r="AT250" i="5"/>
  <c r="AS250" i="5"/>
  <c r="AR250" i="5"/>
  <c r="AP250" i="5"/>
  <c r="AO250" i="5"/>
  <c r="AN250" i="5"/>
  <c r="AM250" i="5"/>
  <c r="AL250" i="5"/>
  <c r="AK250" i="5"/>
  <c r="AJ250" i="5"/>
  <c r="AI250" i="5"/>
  <c r="AH250" i="5"/>
  <c r="AF250" i="5"/>
  <c r="AE250" i="5"/>
  <c r="AD250" i="5"/>
  <c r="AG250" i="5" s="1"/>
  <c r="AC250" i="5"/>
  <c r="Z250" i="5"/>
  <c r="Y250" i="5"/>
  <c r="X250" i="5"/>
  <c r="W250" i="5"/>
  <c r="V250" i="5"/>
  <c r="T250" i="5"/>
  <c r="S250" i="5"/>
  <c r="R250" i="5"/>
  <c r="U250" i="5" s="1"/>
  <c r="Q250" i="5"/>
  <c r="P250" i="5"/>
  <c r="O250" i="5"/>
  <c r="N250" i="5"/>
  <c r="M250" i="5"/>
  <c r="L250" i="5"/>
  <c r="J250" i="5"/>
  <c r="I250" i="5"/>
  <c r="H250" i="5"/>
  <c r="K250" i="5" s="1"/>
  <c r="G250" i="5"/>
  <c r="AV249" i="5"/>
  <c r="AU249" i="5"/>
  <c r="AT249" i="5"/>
  <c r="AS249" i="5"/>
  <c r="AR249" i="5"/>
  <c r="AP249" i="5"/>
  <c r="AO249" i="5"/>
  <c r="AN249" i="5"/>
  <c r="AQ249" i="5" s="1"/>
  <c r="AM249" i="5"/>
  <c r="AL249" i="5"/>
  <c r="AK249" i="5"/>
  <c r="AJ249" i="5"/>
  <c r="AI249" i="5"/>
  <c r="AH249" i="5"/>
  <c r="AF249" i="5"/>
  <c r="AE249" i="5"/>
  <c r="AD249" i="5"/>
  <c r="AG249" i="5" s="1"/>
  <c r="AC249" i="5"/>
  <c r="Z249" i="5"/>
  <c r="Y249" i="5"/>
  <c r="AZ249" i="5" s="1"/>
  <c r="X249" i="5"/>
  <c r="AY249" i="5" s="1"/>
  <c r="W249" i="5"/>
  <c r="AA249" i="5" s="1"/>
  <c r="V249" i="5"/>
  <c r="T249" i="5"/>
  <c r="S249" i="5"/>
  <c r="R249" i="5"/>
  <c r="Q249" i="5"/>
  <c r="P249" i="5"/>
  <c r="O249" i="5"/>
  <c r="N249" i="5"/>
  <c r="M249" i="5"/>
  <c r="L249" i="5"/>
  <c r="J249" i="5"/>
  <c r="I249" i="5"/>
  <c r="H249" i="5"/>
  <c r="G249" i="5"/>
  <c r="AV248" i="5"/>
  <c r="BA248" i="5" s="1"/>
  <c r="AU248" i="5"/>
  <c r="AZ248" i="5" s="1"/>
  <c r="AT248" i="5"/>
  <c r="AY248" i="5" s="1"/>
  <c r="AS248" i="5"/>
  <c r="AR248" i="5"/>
  <c r="AP248" i="5"/>
  <c r="AO248" i="5"/>
  <c r="AN248" i="5"/>
  <c r="AM248" i="5"/>
  <c r="AL248" i="5"/>
  <c r="AK248" i="5"/>
  <c r="AJ248" i="5"/>
  <c r="AI248" i="5"/>
  <c r="AH248" i="5"/>
  <c r="AF248" i="5"/>
  <c r="AE248" i="5"/>
  <c r="AD248" i="5"/>
  <c r="AC248" i="5"/>
  <c r="Z248" i="5"/>
  <c r="Y248" i="5"/>
  <c r="X248" i="5"/>
  <c r="W248" i="5"/>
  <c r="AA248" i="5" s="1"/>
  <c r="V248" i="5"/>
  <c r="T248" i="5"/>
  <c r="S248" i="5"/>
  <c r="R248" i="5"/>
  <c r="Q248" i="5"/>
  <c r="P248" i="5"/>
  <c r="O248" i="5"/>
  <c r="N248" i="5"/>
  <c r="M248" i="5"/>
  <c r="L248" i="5"/>
  <c r="J248" i="5"/>
  <c r="I248" i="5"/>
  <c r="H248" i="5"/>
  <c r="K248" i="5" s="1"/>
  <c r="G248" i="5"/>
  <c r="AV247" i="5"/>
  <c r="AU247" i="5"/>
  <c r="AT247" i="5"/>
  <c r="AS247" i="5"/>
  <c r="AR247" i="5"/>
  <c r="AP247" i="5"/>
  <c r="AO247" i="5"/>
  <c r="AN247" i="5"/>
  <c r="AQ247" i="5" s="1"/>
  <c r="AM247" i="5"/>
  <c r="AL247" i="5"/>
  <c r="AK247" i="5"/>
  <c r="AJ247" i="5"/>
  <c r="AI247" i="5"/>
  <c r="AH247" i="5"/>
  <c r="AG247" i="5"/>
  <c r="AF247" i="5"/>
  <c r="AE247" i="5"/>
  <c r="AD247" i="5"/>
  <c r="AC247" i="5"/>
  <c r="Z247" i="5"/>
  <c r="Y247" i="5"/>
  <c r="X247" i="5"/>
  <c r="W247" i="5"/>
  <c r="AA247" i="5" s="1"/>
  <c r="V247" i="5"/>
  <c r="T247" i="5"/>
  <c r="S247" i="5"/>
  <c r="R247" i="5"/>
  <c r="Q247" i="5"/>
  <c r="P247" i="5"/>
  <c r="O247" i="5"/>
  <c r="N247" i="5"/>
  <c r="M247" i="5"/>
  <c r="L247" i="5"/>
  <c r="J247" i="5"/>
  <c r="I247" i="5"/>
  <c r="H247" i="5"/>
  <c r="K247" i="5" s="1"/>
  <c r="G247" i="5"/>
  <c r="AW246" i="5"/>
  <c r="AV246" i="5"/>
  <c r="AU246" i="5"/>
  <c r="AT246" i="5"/>
  <c r="AS246" i="5"/>
  <c r="AR246" i="5"/>
  <c r="AP246" i="5"/>
  <c r="AO246" i="5"/>
  <c r="AN246" i="5"/>
  <c r="AM246" i="5"/>
  <c r="AL246" i="5"/>
  <c r="AK246" i="5"/>
  <c r="AJ246" i="5"/>
  <c r="AI246" i="5"/>
  <c r="AH246" i="5"/>
  <c r="AF246" i="5"/>
  <c r="AE246" i="5"/>
  <c r="AD246" i="5"/>
  <c r="AG246" i="5" s="1"/>
  <c r="AC246" i="5"/>
  <c r="Z246" i="5"/>
  <c r="Y246" i="5"/>
  <c r="X246" i="5"/>
  <c r="W246" i="5"/>
  <c r="V246" i="5"/>
  <c r="U246" i="5"/>
  <c r="T246" i="5"/>
  <c r="S246" i="5"/>
  <c r="R246" i="5"/>
  <c r="Q246" i="5"/>
  <c r="P246" i="5"/>
  <c r="O246" i="5"/>
  <c r="N246" i="5"/>
  <c r="M246" i="5"/>
  <c r="L246" i="5"/>
  <c r="K246" i="5"/>
  <c r="J246" i="5"/>
  <c r="I246" i="5"/>
  <c r="H246" i="5"/>
  <c r="G246" i="5"/>
  <c r="AY245" i="5"/>
  <c r="AV245" i="5"/>
  <c r="AU245" i="5"/>
  <c r="AT245" i="5"/>
  <c r="AS245" i="5"/>
  <c r="AR245" i="5"/>
  <c r="AP245" i="5"/>
  <c r="AO245" i="5"/>
  <c r="AN245" i="5"/>
  <c r="AQ245" i="5" s="1"/>
  <c r="AM245" i="5"/>
  <c r="AL245" i="5"/>
  <c r="AK245" i="5"/>
  <c r="AJ245" i="5"/>
  <c r="AI245" i="5"/>
  <c r="AH245" i="5"/>
  <c r="AF245" i="5"/>
  <c r="AE245" i="5"/>
  <c r="AD245" i="5"/>
  <c r="AG245" i="5" s="1"/>
  <c r="AC245" i="5"/>
  <c r="AA245" i="5"/>
  <c r="Z245" i="5"/>
  <c r="Y245" i="5"/>
  <c r="AZ245" i="5" s="1"/>
  <c r="X245" i="5"/>
  <c r="W245" i="5"/>
  <c r="V245" i="5"/>
  <c r="T245" i="5"/>
  <c r="U245" i="5" s="1"/>
  <c r="S245" i="5"/>
  <c r="R245" i="5"/>
  <c r="Q245" i="5"/>
  <c r="P245" i="5"/>
  <c r="O245" i="5"/>
  <c r="N245" i="5"/>
  <c r="M245" i="5"/>
  <c r="L245" i="5"/>
  <c r="J245" i="5"/>
  <c r="I245" i="5"/>
  <c r="H245" i="5"/>
  <c r="G245" i="5"/>
  <c r="AV244" i="5"/>
  <c r="AU244" i="5"/>
  <c r="AZ244" i="5" s="1"/>
  <c r="AT244" i="5"/>
  <c r="AY244" i="5" s="1"/>
  <c r="AS244" i="5"/>
  <c r="AX244" i="5" s="1"/>
  <c r="AR244" i="5"/>
  <c r="AP244" i="5"/>
  <c r="AO244" i="5"/>
  <c r="AN244" i="5"/>
  <c r="AM244" i="5"/>
  <c r="AL244" i="5"/>
  <c r="AK244" i="5"/>
  <c r="AJ244" i="5"/>
  <c r="AI244" i="5"/>
  <c r="AH244" i="5"/>
  <c r="AF244" i="5"/>
  <c r="AE244" i="5"/>
  <c r="AD244" i="5"/>
  <c r="AC244" i="5"/>
  <c r="Z244" i="5"/>
  <c r="Y244" i="5"/>
  <c r="X244" i="5"/>
  <c r="W244" i="5"/>
  <c r="AA244" i="5" s="1"/>
  <c r="V244" i="5"/>
  <c r="T244" i="5"/>
  <c r="S244" i="5"/>
  <c r="R244" i="5"/>
  <c r="Q244" i="5"/>
  <c r="P244" i="5"/>
  <c r="O244" i="5"/>
  <c r="N244" i="5"/>
  <c r="M244" i="5"/>
  <c r="L244" i="5"/>
  <c r="J244" i="5"/>
  <c r="I244" i="5"/>
  <c r="H244" i="5"/>
  <c r="G244" i="5"/>
  <c r="AV243" i="5"/>
  <c r="AU243" i="5"/>
  <c r="AZ243" i="5" s="1"/>
  <c r="AT243" i="5"/>
  <c r="AY243" i="5" s="1"/>
  <c r="AS243" i="5"/>
  <c r="AW243" i="5" s="1"/>
  <c r="AR243" i="5"/>
  <c r="AP243" i="5"/>
  <c r="AO243" i="5"/>
  <c r="AN243" i="5"/>
  <c r="AM243" i="5"/>
  <c r="AL243" i="5"/>
  <c r="AK243" i="5"/>
  <c r="AJ243" i="5"/>
  <c r="AI243" i="5"/>
  <c r="AH243" i="5"/>
  <c r="AF243" i="5"/>
  <c r="AE243" i="5"/>
  <c r="AD243" i="5"/>
  <c r="AG243" i="5" s="1"/>
  <c r="AC243" i="5"/>
  <c r="AA243" i="5"/>
  <c r="Z243" i="5"/>
  <c r="BA243" i="5" s="1"/>
  <c r="Y243" i="5"/>
  <c r="X243" i="5"/>
  <c r="W243" i="5"/>
  <c r="V243" i="5"/>
  <c r="T243" i="5"/>
  <c r="S243" i="5"/>
  <c r="R243" i="5"/>
  <c r="Q243" i="5"/>
  <c r="P243" i="5"/>
  <c r="O243" i="5"/>
  <c r="N243" i="5"/>
  <c r="M243" i="5"/>
  <c r="L243" i="5"/>
  <c r="J243" i="5"/>
  <c r="I243" i="5"/>
  <c r="H243" i="5"/>
  <c r="G243" i="5"/>
  <c r="AW242" i="5"/>
  <c r="AV242" i="5"/>
  <c r="BA242" i="5" s="1"/>
  <c r="AU242" i="5"/>
  <c r="AZ242" i="5" s="1"/>
  <c r="AT242" i="5"/>
  <c r="AY242" i="5" s="1"/>
  <c r="AS242" i="5"/>
  <c r="AR242" i="5"/>
  <c r="AP242" i="5"/>
  <c r="AO242" i="5"/>
  <c r="AN242" i="5"/>
  <c r="AQ242" i="5" s="1"/>
  <c r="AM242" i="5"/>
  <c r="AL242" i="5"/>
  <c r="AK242" i="5"/>
  <c r="AJ242" i="5"/>
  <c r="AI242" i="5"/>
  <c r="AH242" i="5"/>
  <c r="AF242" i="5"/>
  <c r="AE242" i="5"/>
  <c r="AD242" i="5"/>
  <c r="AC242" i="5"/>
  <c r="Z242" i="5"/>
  <c r="Y242" i="5"/>
  <c r="X242" i="5"/>
  <c r="W242" i="5"/>
  <c r="V242" i="5"/>
  <c r="T242" i="5"/>
  <c r="S242" i="5"/>
  <c r="R242" i="5"/>
  <c r="U242" i="5" s="1"/>
  <c r="Q242" i="5"/>
  <c r="P242" i="5"/>
  <c r="O242" i="5"/>
  <c r="N242" i="5"/>
  <c r="M242" i="5"/>
  <c r="L242" i="5"/>
  <c r="J242" i="5"/>
  <c r="I242" i="5"/>
  <c r="H242" i="5"/>
  <c r="K242" i="5" s="1"/>
  <c r="G242" i="5"/>
  <c r="AV241" i="5"/>
  <c r="AU241" i="5"/>
  <c r="AT241" i="5"/>
  <c r="AY241" i="5" s="1"/>
  <c r="AS241" i="5"/>
  <c r="AW241" i="5" s="1"/>
  <c r="AR241" i="5"/>
  <c r="AP241" i="5"/>
  <c r="AO241" i="5"/>
  <c r="AN241" i="5"/>
  <c r="AM241" i="5"/>
  <c r="AL241" i="5"/>
  <c r="AK241" i="5"/>
  <c r="AJ241" i="5"/>
  <c r="AI241" i="5"/>
  <c r="AH241" i="5"/>
  <c r="AF241" i="5"/>
  <c r="AE241" i="5"/>
  <c r="AD241" i="5"/>
  <c r="AC241" i="5"/>
  <c r="Z241" i="5"/>
  <c r="Y241" i="5"/>
  <c r="X241" i="5"/>
  <c r="W241" i="5"/>
  <c r="AA241" i="5" s="1"/>
  <c r="V241" i="5"/>
  <c r="U241" i="5"/>
  <c r="T241" i="5"/>
  <c r="S241" i="5"/>
  <c r="R241" i="5"/>
  <c r="Q241" i="5"/>
  <c r="P241" i="5"/>
  <c r="O241" i="5"/>
  <c r="N241" i="5"/>
  <c r="M241" i="5"/>
  <c r="L241" i="5"/>
  <c r="J241" i="5"/>
  <c r="I241" i="5"/>
  <c r="H241" i="5"/>
  <c r="K241" i="5" s="1"/>
  <c r="G241" i="5"/>
  <c r="AV240" i="5"/>
  <c r="BA240" i="5" s="1"/>
  <c r="AU240" i="5"/>
  <c r="AT240" i="5"/>
  <c r="AS240" i="5"/>
  <c r="AR240" i="5"/>
  <c r="AP240" i="5"/>
  <c r="AO240" i="5"/>
  <c r="AN240" i="5"/>
  <c r="AQ240" i="5" s="1"/>
  <c r="AM240" i="5"/>
  <c r="AL240" i="5"/>
  <c r="AK240" i="5"/>
  <c r="AJ240" i="5"/>
  <c r="AI240" i="5"/>
  <c r="AH240" i="5"/>
  <c r="AF240" i="5"/>
  <c r="AE240" i="5"/>
  <c r="AD240" i="5"/>
  <c r="AC240" i="5"/>
  <c r="Z240" i="5"/>
  <c r="Y240" i="5"/>
  <c r="X240" i="5"/>
  <c r="W240" i="5"/>
  <c r="AA240" i="5" s="1"/>
  <c r="V240" i="5"/>
  <c r="T240" i="5"/>
  <c r="U240" i="5" s="1"/>
  <c r="S240" i="5"/>
  <c r="R240" i="5"/>
  <c r="Q240" i="5"/>
  <c r="P240" i="5"/>
  <c r="O240" i="5"/>
  <c r="N240" i="5"/>
  <c r="M240" i="5"/>
  <c r="L240" i="5"/>
  <c r="J240" i="5"/>
  <c r="K240" i="5" s="1"/>
  <c r="I240" i="5"/>
  <c r="H240" i="5"/>
  <c r="G240" i="5"/>
  <c r="AV239" i="5"/>
  <c r="AU239" i="5"/>
  <c r="AT239" i="5"/>
  <c r="AS239" i="5"/>
  <c r="AW239" i="5" s="1"/>
  <c r="AR239" i="5"/>
  <c r="AP239" i="5"/>
  <c r="AO239" i="5"/>
  <c r="AN239" i="5"/>
  <c r="AM239" i="5"/>
  <c r="AL239" i="5"/>
  <c r="AK239" i="5"/>
  <c r="AJ239" i="5"/>
  <c r="AI239" i="5"/>
  <c r="AH239" i="5"/>
  <c r="AF239" i="5"/>
  <c r="AE239" i="5"/>
  <c r="AD239" i="5"/>
  <c r="AG239" i="5" s="1"/>
  <c r="AC239" i="5"/>
  <c r="AA239" i="5"/>
  <c r="Z239" i="5"/>
  <c r="BA239" i="5" s="1"/>
  <c r="Y239" i="5"/>
  <c r="AZ239" i="5" s="1"/>
  <c r="X239" i="5"/>
  <c r="W239" i="5"/>
  <c r="V239" i="5"/>
  <c r="T239" i="5"/>
  <c r="S239" i="5"/>
  <c r="R239" i="5"/>
  <c r="U239" i="5" s="1"/>
  <c r="Q239" i="5"/>
  <c r="P239" i="5"/>
  <c r="O239" i="5"/>
  <c r="N239" i="5"/>
  <c r="M239" i="5"/>
  <c r="L239" i="5"/>
  <c r="J239" i="5"/>
  <c r="I239" i="5"/>
  <c r="H239" i="5"/>
  <c r="G239" i="5"/>
  <c r="AV238" i="5"/>
  <c r="AU238" i="5"/>
  <c r="AT238" i="5"/>
  <c r="AS238" i="5"/>
  <c r="AW238" i="5" s="1"/>
  <c r="AR238" i="5"/>
  <c r="AP238" i="5"/>
  <c r="AO238" i="5"/>
  <c r="AN238" i="5"/>
  <c r="AM238" i="5"/>
  <c r="AL238" i="5"/>
  <c r="AK238" i="5"/>
  <c r="AJ238" i="5"/>
  <c r="AI238" i="5"/>
  <c r="AH238" i="5"/>
  <c r="AF238" i="5"/>
  <c r="AE238" i="5"/>
  <c r="AD238" i="5"/>
  <c r="AC238" i="5"/>
  <c r="Z238" i="5"/>
  <c r="Y238" i="5"/>
  <c r="X238" i="5"/>
  <c r="W238" i="5"/>
  <c r="AA238" i="5" s="1"/>
  <c r="V238" i="5"/>
  <c r="T238" i="5"/>
  <c r="S238" i="5"/>
  <c r="R238" i="5"/>
  <c r="U238" i="5" s="1"/>
  <c r="Q238" i="5"/>
  <c r="P238" i="5"/>
  <c r="O238" i="5"/>
  <c r="N238" i="5"/>
  <c r="M238" i="5"/>
  <c r="L238" i="5"/>
  <c r="J238" i="5"/>
  <c r="I238" i="5"/>
  <c r="K238" i="5" s="1"/>
  <c r="H238" i="5"/>
  <c r="G238" i="5"/>
  <c r="AY237" i="5"/>
  <c r="AV237" i="5"/>
  <c r="AU237" i="5"/>
  <c r="AT237" i="5"/>
  <c r="AS237" i="5"/>
  <c r="AW237" i="5" s="1"/>
  <c r="AR237" i="5"/>
  <c r="AP237" i="5"/>
  <c r="AO237" i="5"/>
  <c r="AN237" i="5"/>
  <c r="AM237" i="5"/>
  <c r="AL237" i="5"/>
  <c r="AK237" i="5"/>
  <c r="AJ237" i="5"/>
  <c r="AI237" i="5"/>
  <c r="AH237" i="5"/>
  <c r="AF237" i="5"/>
  <c r="AE237" i="5"/>
  <c r="AD237" i="5"/>
  <c r="AC237" i="5"/>
  <c r="AA237" i="5"/>
  <c r="Z237" i="5"/>
  <c r="Y237" i="5"/>
  <c r="X237" i="5"/>
  <c r="W237" i="5"/>
  <c r="V237" i="5"/>
  <c r="T237" i="5"/>
  <c r="S237" i="5"/>
  <c r="R237" i="5"/>
  <c r="Q237" i="5"/>
  <c r="P237" i="5"/>
  <c r="O237" i="5"/>
  <c r="N237" i="5"/>
  <c r="M237" i="5"/>
  <c r="L237" i="5"/>
  <c r="J237" i="5"/>
  <c r="I237" i="5"/>
  <c r="H237" i="5"/>
  <c r="G237" i="5"/>
  <c r="AV236" i="5"/>
  <c r="BA236" i="5" s="1"/>
  <c r="AU236" i="5"/>
  <c r="AZ236" i="5" s="1"/>
  <c r="AT236" i="5"/>
  <c r="AY236" i="5" s="1"/>
  <c r="AS236" i="5"/>
  <c r="AX236" i="5" s="1"/>
  <c r="AR236" i="5"/>
  <c r="AP236" i="5"/>
  <c r="AO236" i="5"/>
  <c r="AN236" i="5"/>
  <c r="AM236" i="5"/>
  <c r="AL236" i="5"/>
  <c r="AK236" i="5"/>
  <c r="AJ236" i="5"/>
  <c r="AI236" i="5"/>
  <c r="AH236" i="5"/>
  <c r="AF236" i="5"/>
  <c r="AE236" i="5"/>
  <c r="AD236" i="5"/>
  <c r="AC236" i="5"/>
  <c r="Z236" i="5"/>
  <c r="Y236" i="5"/>
  <c r="X236" i="5"/>
  <c r="W236" i="5"/>
  <c r="AA236" i="5" s="1"/>
  <c r="V236" i="5"/>
  <c r="T236" i="5"/>
  <c r="S236" i="5"/>
  <c r="R236" i="5"/>
  <c r="Q236" i="5"/>
  <c r="P236" i="5"/>
  <c r="O236" i="5"/>
  <c r="N236" i="5"/>
  <c r="M236" i="5"/>
  <c r="L236" i="5"/>
  <c r="J236" i="5"/>
  <c r="I236" i="5"/>
  <c r="K236" i="5" s="1"/>
  <c r="H236" i="5"/>
  <c r="G236" i="5"/>
  <c r="AY235" i="5"/>
  <c r="AV235" i="5"/>
  <c r="AU235" i="5"/>
  <c r="AT235" i="5"/>
  <c r="AS235" i="5"/>
  <c r="AW235" i="5" s="1"/>
  <c r="AR235" i="5"/>
  <c r="AP235" i="5"/>
  <c r="AO235" i="5"/>
  <c r="AN235" i="5"/>
  <c r="AQ235" i="5" s="1"/>
  <c r="AM235" i="5"/>
  <c r="AL235" i="5"/>
  <c r="AK235" i="5"/>
  <c r="AJ235" i="5"/>
  <c r="AI235" i="5"/>
  <c r="AH235" i="5"/>
  <c r="AF235" i="5"/>
  <c r="AE235" i="5"/>
  <c r="AD235" i="5"/>
  <c r="AC235" i="5"/>
  <c r="Z235" i="5"/>
  <c r="BA235" i="5" s="1"/>
  <c r="Y235" i="5"/>
  <c r="AZ235" i="5" s="1"/>
  <c r="X235" i="5"/>
  <c r="W235" i="5"/>
  <c r="AA235" i="5" s="1"/>
  <c r="V235" i="5"/>
  <c r="T235" i="5"/>
  <c r="S235" i="5"/>
  <c r="U235" i="5" s="1"/>
  <c r="R235" i="5"/>
  <c r="Q235" i="5"/>
  <c r="P235" i="5"/>
  <c r="O235" i="5"/>
  <c r="N235" i="5"/>
  <c r="M235" i="5"/>
  <c r="L235" i="5"/>
  <c r="J235" i="5"/>
  <c r="I235" i="5"/>
  <c r="H235" i="5"/>
  <c r="G235" i="5"/>
  <c r="AW234" i="5"/>
  <c r="AV234" i="5"/>
  <c r="BA234" i="5" s="1"/>
  <c r="AU234" i="5"/>
  <c r="AZ234" i="5" s="1"/>
  <c r="AT234" i="5"/>
  <c r="AS234" i="5"/>
  <c r="AR234" i="5"/>
  <c r="AP234" i="5"/>
  <c r="AO234" i="5"/>
  <c r="AN234" i="5"/>
  <c r="AQ234" i="5" s="1"/>
  <c r="AM234" i="5"/>
  <c r="AL234" i="5"/>
  <c r="AK234" i="5"/>
  <c r="AJ234" i="5"/>
  <c r="AI234" i="5"/>
  <c r="AH234" i="5"/>
  <c r="AF234" i="5"/>
  <c r="AE234" i="5"/>
  <c r="AD234" i="5"/>
  <c r="AG234" i="5" s="1"/>
  <c r="AC234" i="5"/>
  <c r="Z234" i="5"/>
  <c r="Y234" i="5"/>
  <c r="X234" i="5"/>
  <c r="W234" i="5"/>
  <c r="AA234" i="5" s="1"/>
  <c r="V234" i="5"/>
  <c r="U234" i="5"/>
  <c r="T234" i="5"/>
  <c r="S234" i="5"/>
  <c r="R234" i="5"/>
  <c r="Q234" i="5"/>
  <c r="P234" i="5"/>
  <c r="O234" i="5"/>
  <c r="N234" i="5"/>
  <c r="M234" i="5"/>
  <c r="L234" i="5"/>
  <c r="J234" i="5"/>
  <c r="I234" i="5"/>
  <c r="H234" i="5"/>
  <c r="G234" i="5"/>
  <c r="AV233" i="5"/>
  <c r="AU233" i="5"/>
  <c r="AT233" i="5"/>
  <c r="AS233" i="5"/>
  <c r="AW233" i="5" s="1"/>
  <c r="AR233" i="5"/>
  <c r="AP233" i="5"/>
  <c r="AO233" i="5"/>
  <c r="AN233" i="5"/>
  <c r="AM233" i="5"/>
  <c r="AL233" i="5"/>
  <c r="AK233" i="5"/>
  <c r="AJ233" i="5"/>
  <c r="AI233" i="5"/>
  <c r="AH233" i="5"/>
  <c r="AF233" i="5"/>
  <c r="AE233" i="5"/>
  <c r="AD233" i="5"/>
  <c r="AG233" i="5" s="1"/>
  <c r="AC233" i="5"/>
  <c r="Z233" i="5"/>
  <c r="Y233" i="5"/>
  <c r="AZ233" i="5" s="1"/>
  <c r="X233" i="5"/>
  <c r="W233" i="5"/>
  <c r="AA233" i="5" s="1"/>
  <c r="V233" i="5"/>
  <c r="T233" i="5"/>
  <c r="U233" i="5" s="1"/>
  <c r="S233" i="5"/>
  <c r="R233" i="5"/>
  <c r="Q233" i="5"/>
  <c r="P233" i="5"/>
  <c r="O233" i="5"/>
  <c r="N233" i="5"/>
  <c r="M233" i="5"/>
  <c r="L233" i="5"/>
  <c r="J233" i="5"/>
  <c r="I233" i="5"/>
  <c r="H233" i="5"/>
  <c r="G233" i="5"/>
  <c r="AV232" i="5"/>
  <c r="AU232" i="5"/>
  <c r="AT232" i="5"/>
  <c r="AS232" i="5"/>
  <c r="AR232" i="5"/>
  <c r="AP232" i="5"/>
  <c r="AO232" i="5"/>
  <c r="AN232" i="5"/>
  <c r="AM232" i="5"/>
  <c r="AL232" i="5"/>
  <c r="AK232" i="5"/>
  <c r="AJ232" i="5"/>
  <c r="AI232" i="5"/>
  <c r="AH232" i="5"/>
  <c r="AF232" i="5"/>
  <c r="AE232" i="5"/>
  <c r="AD232" i="5"/>
  <c r="AC232" i="5"/>
  <c r="AA232" i="5"/>
  <c r="Z232" i="5"/>
  <c r="Y232" i="5"/>
  <c r="X232" i="5"/>
  <c r="W232" i="5"/>
  <c r="V232" i="5"/>
  <c r="T232" i="5"/>
  <c r="S232" i="5"/>
  <c r="R232" i="5"/>
  <c r="Q232" i="5"/>
  <c r="P232" i="5"/>
  <c r="O232" i="5"/>
  <c r="N232" i="5"/>
  <c r="M232" i="5"/>
  <c r="L232" i="5"/>
  <c r="J232" i="5"/>
  <c r="I232" i="5"/>
  <c r="H232" i="5"/>
  <c r="G232" i="5"/>
  <c r="AY231" i="5"/>
  <c r="AV231" i="5"/>
  <c r="AU231" i="5"/>
  <c r="AT231" i="5"/>
  <c r="AS231" i="5"/>
  <c r="AW231" i="5" s="1"/>
  <c r="AR231" i="5"/>
  <c r="AP231" i="5"/>
  <c r="AO231" i="5"/>
  <c r="AN231" i="5"/>
  <c r="AM231" i="5"/>
  <c r="AL231" i="5"/>
  <c r="AK231" i="5"/>
  <c r="AJ231" i="5"/>
  <c r="AI231" i="5"/>
  <c r="AH231" i="5"/>
  <c r="AF231" i="5"/>
  <c r="AE231" i="5"/>
  <c r="AD231" i="5"/>
  <c r="AC231" i="5"/>
  <c r="AA231" i="5"/>
  <c r="Z231" i="5"/>
  <c r="BA231" i="5" s="1"/>
  <c r="Y231" i="5"/>
  <c r="AZ231" i="5" s="1"/>
  <c r="X231" i="5"/>
  <c r="W231" i="5"/>
  <c r="V231" i="5"/>
  <c r="T231" i="5"/>
  <c r="S231" i="5"/>
  <c r="R231" i="5"/>
  <c r="Q231" i="5"/>
  <c r="P231" i="5"/>
  <c r="O231" i="5"/>
  <c r="N231" i="5"/>
  <c r="M231" i="5"/>
  <c r="L231" i="5"/>
  <c r="J231" i="5"/>
  <c r="I231" i="5"/>
  <c r="H231" i="5"/>
  <c r="G231" i="5"/>
  <c r="AW230" i="5"/>
  <c r="AV230" i="5"/>
  <c r="BA230" i="5" s="1"/>
  <c r="AU230" i="5"/>
  <c r="AZ230" i="5" s="1"/>
  <c r="AT230" i="5"/>
  <c r="AY230" i="5" s="1"/>
  <c r="AS230" i="5"/>
  <c r="AR230" i="5"/>
  <c r="AP230" i="5"/>
  <c r="AO230" i="5"/>
  <c r="AN230" i="5"/>
  <c r="AQ230" i="5" s="1"/>
  <c r="AM230" i="5"/>
  <c r="AL230" i="5"/>
  <c r="AK230" i="5"/>
  <c r="AJ230" i="5"/>
  <c r="AI230" i="5"/>
  <c r="AH230" i="5"/>
  <c r="AF230" i="5"/>
  <c r="AE230" i="5"/>
  <c r="AD230" i="5"/>
  <c r="AG230" i="5" s="1"/>
  <c r="AC230" i="5"/>
  <c r="Z230" i="5"/>
  <c r="Y230" i="5"/>
  <c r="X230" i="5"/>
  <c r="W230" i="5"/>
  <c r="AA230" i="5" s="1"/>
  <c r="V230" i="5"/>
  <c r="T230" i="5"/>
  <c r="S230" i="5"/>
  <c r="R230" i="5"/>
  <c r="U230" i="5" s="1"/>
  <c r="Q230" i="5"/>
  <c r="P230" i="5"/>
  <c r="O230" i="5"/>
  <c r="N230" i="5"/>
  <c r="M230" i="5"/>
  <c r="L230" i="5"/>
  <c r="K230" i="5"/>
  <c r="J230" i="5"/>
  <c r="I230" i="5"/>
  <c r="H230" i="5"/>
  <c r="G230" i="5"/>
  <c r="AV229" i="5"/>
  <c r="BA229" i="5" s="1"/>
  <c r="AU229" i="5"/>
  <c r="AT229" i="5"/>
  <c r="AY229" i="5" s="1"/>
  <c r="AS229" i="5"/>
  <c r="AR229" i="5"/>
  <c r="AP229" i="5"/>
  <c r="AO229" i="5"/>
  <c r="AN229" i="5"/>
  <c r="AM229" i="5"/>
  <c r="AL229" i="5"/>
  <c r="AK229" i="5"/>
  <c r="AJ229" i="5"/>
  <c r="AI229" i="5"/>
  <c r="AH229" i="5"/>
  <c r="AF229" i="5"/>
  <c r="AE229" i="5"/>
  <c r="AD229" i="5"/>
  <c r="AC229" i="5"/>
  <c r="Z229" i="5"/>
  <c r="Y229" i="5"/>
  <c r="AZ229" i="5" s="1"/>
  <c r="X229" i="5"/>
  <c r="W229" i="5"/>
  <c r="AA229" i="5" s="1"/>
  <c r="V229" i="5"/>
  <c r="T229" i="5"/>
  <c r="S229" i="5"/>
  <c r="U229" i="5" s="1"/>
  <c r="R229" i="5"/>
  <c r="Q229" i="5"/>
  <c r="P229" i="5"/>
  <c r="O229" i="5"/>
  <c r="N229" i="5"/>
  <c r="M229" i="5"/>
  <c r="L229" i="5"/>
  <c r="J229" i="5"/>
  <c r="I229" i="5"/>
  <c r="H229" i="5"/>
  <c r="K229" i="5" s="1"/>
  <c r="G229" i="5"/>
  <c r="AV228" i="5"/>
  <c r="BA228" i="5" s="1"/>
  <c r="AU228" i="5"/>
  <c r="AZ228" i="5" s="1"/>
  <c r="AT228" i="5"/>
  <c r="AS228" i="5"/>
  <c r="AR228" i="5"/>
  <c r="AP228" i="5"/>
  <c r="AO228" i="5"/>
  <c r="AN228" i="5"/>
  <c r="AQ228" i="5" s="1"/>
  <c r="AM228" i="5"/>
  <c r="AL228" i="5"/>
  <c r="AK228" i="5"/>
  <c r="AJ228" i="5"/>
  <c r="AI228" i="5"/>
  <c r="AH228" i="5"/>
  <c r="AF228" i="5"/>
  <c r="AE228" i="5"/>
  <c r="AD228" i="5"/>
  <c r="AC228" i="5"/>
  <c r="Z228" i="5"/>
  <c r="Y228" i="5"/>
  <c r="X228" i="5"/>
  <c r="W228" i="5"/>
  <c r="AA228" i="5" s="1"/>
  <c r="V228" i="5"/>
  <c r="T228" i="5"/>
  <c r="S228" i="5"/>
  <c r="U228" i="5" s="1"/>
  <c r="R228" i="5"/>
  <c r="Q228" i="5"/>
  <c r="P228" i="5"/>
  <c r="O228" i="5"/>
  <c r="N228" i="5"/>
  <c r="M228" i="5"/>
  <c r="L228" i="5"/>
  <c r="J228" i="5"/>
  <c r="I228" i="5"/>
  <c r="K228" i="5" s="1"/>
  <c r="H228" i="5"/>
  <c r="G228" i="5"/>
  <c r="AV227" i="5"/>
  <c r="AU227" i="5"/>
  <c r="AT227" i="5"/>
  <c r="AS227" i="5"/>
  <c r="AR227" i="5"/>
  <c r="AP227" i="5"/>
  <c r="AO227" i="5"/>
  <c r="AN227" i="5"/>
  <c r="AQ227" i="5" s="1"/>
  <c r="AM227" i="5"/>
  <c r="AL227" i="5"/>
  <c r="AK227" i="5"/>
  <c r="AJ227" i="5"/>
  <c r="AI227" i="5"/>
  <c r="AH227" i="5"/>
  <c r="AF227" i="5"/>
  <c r="AE227" i="5"/>
  <c r="AD227" i="5"/>
  <c r="AC227" i="5"/>
  <c r="AA227" i="5"/>
  <c r="Z227" i="5"/>
  <c r="Y227" i="5"/>
  <c r="AZ227" i="5" s="1"/>
  <c r="X227" i="5"/>
  <c r="W227" i="5"/>
  <c r="V227" i="5"/>
  <c r="T227" i="5"/>
  <c r="S227" i="5"/>
  <c r="R227" i="5"/>
  <c r="Q227" i="5"/>
  <c r="P227" i="5"/>
  <c r="O227" i="5"/>
  <c r="N227" i="5"/>
  <c r="M227" i="5"/>
  <c r="L227" i="5"/>
  <c r="J227" i="5"/>
  <c r="I227" i="5"/>
  <c r="H227" i="5"/>
  <c r="G227" i="5"/>
  <c r="AW226" i="5"/>
  <c r="AV226" i="5"/>
  <c r="AU226" i="5"/>
  <c r="AT226" i="5"/>
  <c r="AS226" i="5"/>
  <c r="AR226" i="5"/>
  <c r="AP226" i="5"/>
  <c r="AO226" i="5"/>
  <c r="AN226" i="5"/>
  <c r="AM226" i="5"/>
  <c r="AL226" i="5"/>
  <c r="AK226" i="5"/>
  <c r="AJ226" i="5"/>
  <c r="AI226" i="5"/>
  <c r="AH226" i="5"/>
  <c r="AF226" i="5"/>
  <c r="AE226" i="5"/>
  <c r="AD226" i="5"/>
  <c r="AC226" i="5"/>
  <c r="Z226" i="5"/>
  <c r="Y226" i="5"/>
  <c r="X226" i="5"/>
  <c r="W226" i="5"/>
  <c r="AA226" i="5" s="1"/>
  <c r="V226" i="5"/>
  <c r="T226" i="5"/>
  <c r="S226" i="5"/>
  <c r="R226" i="5"/>
  <c r="U226" i="5" s="1"/>
  <c r="Q226" i="5"/>
  <c r="P226" i="5"/>
  <c r="O226" i="5"/>
  <c r="N226" i="5"/>
  <c r="M226" i="5"/>
  <c r="L226" i="5"/>
  <c r="J226" i="5"/>
  <c r="I226" i="5"/>
  <c r="H226" i="5"/>
  <c r="K226" i="5" s="1"/>
  <c r="G226" i="5"/>
  <c r="AV225" i="5"/>
  <c r="AU225" i="5"/>
  <c r="AT225" i="5"/>
  <c r="AY225" i="5" s="1"/>
  <c r="AS225" i="5"/>
  <c r="AW225" i="5" s="1"/>
  <c r="AR225" i="5"/>
  <c r="AP225" i="5"/>
  <c r="AO225" i="5"/>
  <c r="AN225" i="5"/>
  <c r="AM225" i="5"/>
  <c r="AL225" i="5"/>
  <c r="AK225" i="5"/>
  <c r="AJ225" i="5"/>
  <c r="AI225" i="5"/>
  <c r="AH225" i="5"/>
  <c r="AF225" i="5"/>
  <c r="AE225" i="5"/>
  <c r="AD225" i="5"/>
  <c r="AC225" i="5"/>
  <c r="AA225" i="5"/>
  <c r="Z225" i="5"/>
  <c r="Y225" i="5"/>
  <c r="AZ225" i="5" s="1"/>
  <c r="X225" i="5"/>
  <c r="W225" i="5"/>
  <c r="V225" i="5"/>
  <c r="T225" i="5"/>
  <c r="S225" i="5"/>
  <c r="R225" i="5"/>
  <c r="Q225" i="5"/>
  <c r="P225" i="5"/>
  <c r="O225" i="5"/>
  <c r="N225" i="5"/>
  <c r="M225" i="5"/>
  <c r="L225" i="5"/>
  <c r="J225" i="5"/>
  <c r="I225" i="5"/>
  <c r="H225" i="5"/>
  <c r="G225" i="5"/>
  <c r="AV224" i="5"/>
  <c r="BA224" i="5" s="1"/>
  <c r="AU224" i="5"/>
  <c r="AZ224" i="5" s="1"/>
  <c r="AT224" i="5"/>
  <c r="AY224" i="5" s="1"/>
  <c r="AS224" i="5"/>
  <c r="AR224" i="5"/>
  <c r="AP224" i="5"/>
  <c r="AO224" i="5"/>
  <c r="AN224" i="5"/>
  <c r="AM224" i="5"/>
  <c r="AL224" i="5"/>
  <c r="AK224" i="5"/>
  <c r="AJ224" i="5"/>
  <c r="AI224" i="5"/>
  <c r="AH224" i="5"/>
  <c r="AF224" i="5"/>
  <c r="AG224" i="5" s="1"/>
  <c r="AE224" i="5"/>
  <c r="AD224" i="5"/>
  <c r="AC224" i="5"/>
  <c r="Z224" i="5"/>
  <c r="Y224" i="5"/>
  <c r="X224" i="5"/>
  <c r="W224" i="5"/>
  <c r="AA224" i="5" s="1"/>
  <c r="V224" i="5"/>
  <c r="T224" i="5"/>
  <c r="S224" i="5"/>
  <c r="R224" i="5"/>
  <c r="U224" i="5" s="1"/>
  <c r="Q224" i="5"/>
  <c r="P224" i="5"/>
  <c r="O224" i="5"/>
  <c r="N224" i="5"/>
  <c r="M224" i="5"/>
  <c r="L224" i="5"/>
  <c r="J224" i="5"/>
  <c r="I224" i="5"/>
  <c r="H224" i="5"/>
  <c r="G224" i="5"/>
  <c r="AZ223" i="5"/>
  <c r="AV223" i="5"/>
  <c r="AU223" i="5"/>
  <c r="AT223" i="5"/>
  <c r="AY223" i="5" s="1"/>
  <c r="AS223" i="5"/>
  <c r="AR223" i="5"/>
  <c r="AQ223" i="5"/>
  <c r="AP223" i="5"/>
  <c r="AO223" i="5"/>
  <c r="AN223" i="5"/>
  <c r="AM223" i="5"/>
  <c r="AL223" i="5"/>
  <c r="AK223" i="5"/>
  <c r="AJ223" i="5"/>
  <c r="AI223" i="5"/>
  <c r="AH223" i="5"/>
  <c r="AF223" i="5"/>
  <c r="AE223" i="5"/>
  <c r="AD223" i="5"/>
  <c r="AC223" i="5"/>
  <c r="Z223" i="5"/>
  <c r="Y223" i="5"/>
  <c r="X223" i="5"/>
  <c r="W223" i="5"/>
  <c r="AA223" i="5" s="1"/>
  <c r="V223" i="5"/>
  <c r="T223" i="5"/>
  <c r="S223" i="5"/>
  <c r="R223" i="5"/>
  <c r="Q223" i="5"/>
  <c r="P223" i="5"/>
  <c r="O223" i="5"/>
  <c r="N223" i="5"/>
  <c r="M223" i="5"/>
  <c r="L223" i="5"/>
  <c r="J223" i="5"/>
  <c r="I223" i="5"/>
  <c r="H223" i="5"/>
  <c r="K223" i="5" s="1"/>
  <c r="G223" i="5"/>
  <c r="AW222" i="5"/>
  <c r="AV222" i="5"/>
  <c r="AU222" i="5"/>
  <c r="AT222" i="5"/>
  <c r="AS222" i="5"/>
  <c r="AR222" i="5"/>
  <c r="AP222" i="5"/>
  <c r="AO222" i="5"/>
  <c r="AN222" i="5"/>
  <c r="AQ222" i="5" s="1"/>
  <c r="AM222" i="5"/>
  <c r="AL222" i="5"/>
  <c r="AK222" i="5"/>
  <c r="AJ222" i="5"/>
  <c r="AI222" i="5"/>
  <c r="AH222" i="5"/>
  <c r="AF222" i="5"/>
  <c r="AE222" i="5"/>
  <c r="AD222" i="5"/>
  <c r="AG222" i="5" s="1"/>
  <c r="AC222" i="5"/>
  <c r="Z222" i="5"/>
  <c r="Y222" i="5"/>
  <c r="AZ222" i="5" s="1"/>
  <c r="X222" i="5"/>
  <c r="W222" i="5"/>
  <c r="AX222" i="5" s="1"/>
  <c r="V222" i="5"/>
  <c r="T222" i="5"/>
  <c r="S222" i="5"/>
  <c r="R222" i="5"/>
  <c r="U222" i="5" s="1"/>
  <c r="Q222" i="5"/>
  <c r="P222" i="5"/>
  <c r="O222" i="5"/>
  <c r="N222" i="5"/>
  <c r="M222" i="5"/>
  <c r="L222" i="5"/>
  <c r="J222" i="5"/>
  <c r="I222" i="5"/>
  <c r="K222" i="5" s="1"/>
  <c r="H222" i="5"/>
  <c r="G222" i="5"/>
  <c r="AV221" i="5"/>
  <c r="AU221" i="5"/>
  <c r="AT221" i="5"/>
  <c r="AS221" i="5"/>
  <c r="AW221" i="5" s="1"/>
  <c r="AR221" i="5"/>
  <c r="AP221" i="5"/>
  <c r="AO221" i="5"/>
  <c r="AN221" i="5"/>
  <c r="AQ221" i="5" s="1"/>
  <c r="AM221" i="5"/>
  <c r="AL221" i="5"/>
  <c r="AK221" i="5"/>
  <c r="AJ221" i="5"/>
  <c r="AI221" i="5"/>
  <c r="AH221" i="5"/>
  <c r="AF221" i="5"/>
  <c r="AE221" i="5"/>
  <c r="AG221" i="5" s="1"/>
  <c r="AD221" i="5"/>
  <c r="AC221" i="5"/>
  <c r="Z221" i="5"/>
  <c r="Y221" i="5"/>
  <c r="X221" i="5"/>
  <c r="W221" i="5"/>
  <c r="AA221" i="5" s="1"/>
  <c r="V221" i="5"/>
  <c r="T221" i="5"/>
  <c r="S221" i="5"/>
  <c r="R221" i="5"/>
  <c r="U221" i="5" s="1"/>
  <c r="Q221" i="5"/>
  <c r="P221" i="5"/>
  <c r="O221" i="5"/>
  <c r="N221" i="5"/>
  <c r="M221" i="5"/>
  <c r="L221" i="5"/>
  <c r="K221" i="5"/>
  <c r="J221" i="5"/>
  <c r="I221" i="5"/>
  <c r="H221" i="5"/>
  <c r="G221" i="5"/>
  <c r="AW220" i="5"/>
  <c r="AV220" i="5"/>
  <c r="AU220" i="5"/>
  <c r="AZ220" i="5" s="1"/>
  <c r="AT220" i="5"/>
  <c r="AY220" i="5" s="1"/>
  <c r="AS220" i="5"/>
  <c r="AR220" i="5"/>
  <c r="AP220" i="5"/>
  <c r="AO220" i="5"/>
  <c r="AN220" i="5"/>
  <c r="AM220" i="5"/>
  <c r="AL220" i="5"/>
  <c r="AK220" i="5"/>
  <c r="AJ220" i="5"/>
  <c r="AI220" i="5"/>
  <c r="AH220" i="5"/>
  <c r="AF220" i="5"/>
  <c r="AE220" i="5"/>
  <c r="AD220" i="5"/>
  <c r="AG220" i="5" s="1"/>
  <c r="AC220" i="5"/>
  <c r="Z220" i="5"/>
  <c r="Y220" i="5"/>
  <c r="X220" i="5"/>
  <c r="W220" i="5"/>
  <c r="AA220" i="5" s="1"/>
  <c r="V220" i="5"/>
  <c r="T220" i="5"/>
  <c r="S220" i="5"/>
  <c r="R220" i="5"/>
  <c r="U220" i="5" s="1"/>
  <c r="Q220" i="5"/>
  <c r="P220" i="5"/>
  <c r="O220" i="5"/>
  <c r="N220" i="5"/>
  <c r="M220" i="5"/>
  <c r="L220" i="5"/>
  <c r="J220" i="5"/>
  <c r="I220" i="5"/>
  <c r="H220" i="5"/>
  <c r="G220" i="5"/>
  <c r="AV219" i="5"/>
  <c r="AU219" i="5"/>
  <c r="AZ219" i="5" s="1"/>
  <c r="AT219" i="5"/>
  <c r="AY219" i="5" s="1"/>
  <c r="AS219" i="5"/>
  <c r="AR219" i="5"/>
  <c r="AP219" i="5"/>
  <c r="AO219" i="5"/>
  <c r="AN219" i="5"/>
  <c r="AQ219" i="5" s="1"/>
  <c r="AM219" i="5"/>
  <c r="AL219" i="5"/>
  <c r="AK219" i="5"/>
  <c r="AJ219" i="5"/>
  <c r="AI219" i="5"/>
  <c r="AH219" i="5"/>
  <c r="AF219" i="5"/>
  <c r="AE219" i="5"/>
  <c r="AD219" i="5"/>
  <c r="AC219" i="5"/>
  <c r="Z219" i="5"/>
  <c r="BA219" i="5" s="1"/>
  <c r="Y219" i="5"/>
  <c r="X219" i="5"/>
  <c r="W219" i="5"/>
  <c r="AA219" i="5" s="1"/>
  <c r="V219" i="5"/>
  <c r="T219" i="5"/>
  <c r="S219" i="5"/>
  <c r="R219" i="5"/>
  <c r="U219" i="5" s="1"/>
  <c r="Q219" i="5"/>
  <c r="P219" i="5"/>
  <c r="O219" i="5"/>
  <c r="N219" i="5"/>
  <c r="M219" i="5"/>
  <c r="L219" i="5"/>
  <c r="J219" i="5"/>
  <c r="I219" i="5"/>
  <c r="H219" i="5"/>
  <c r="G219" i="5"/>
  <c r="AW218" i="5"/>
  <c r="AV218" i="5"/>
  <c r="BA218" i="5" s="1"/>
  <c r="AU218" i="5"/>
  <c r="AZ218" i="5" s="1"/>
  <c r="AT218" i="5"/>
  <c r="AY218" i="5" s="1"/>
  <c r="AS218" i="5"/>
  <c r="AR218" i="5"/>
  <c r="AP218" i="5"/>
  <c r="AO218" i="5"/>
  <c r="AN218" i="5"/>
  <c r="AM218" i="5"/>
  <c r="AL218" i="5"/>
  <c r="AK218" i="5"/>
  <c r="AJ218" i="5"/>
  <c r="AI218" i="5"/>
  <c r="AH218" i="5"/>
  <c r="AF218" i="5"/>
  <c r="AE218" i="5"/>
  <c r="AD218" i="5"/>
  <c r="AC218" i="5"/>
  <c r="Z218" i="5"/>
  <c r="Y218" i="5"/>
  <c r="X218" i="5"/>
  <c r="W218" i="5"/>
  <c r="AA218" i="5" s="1"/>
  <c r="V218" i="5"/>
  <c r="T218" i="5"/>
  <c r="S218" i="5"/>
  <c r="R218" i="5"/>
  <c r="U218" i="5" s="1"/>
  <c r="Q218" i="5"/>
  <c r="P218" i="5"/>
  <c r="O218" i="5"/>
  <c r="N218" i="5"/>
  <c r="M218" i="5"/>
  <c r="L218" i="5"/>
  <c r="J218" i="5"/>
  <c r="I218" i="5"/>
  <c r="H218" i="5"/>
  <c r="K218" i="5" s="1"/>
  <c r="G218" i="5"/>
  <c r="BA217" i="5"/>
  <c r="AV217" i="5"/>
  <c r="AU217" i="5"/>
  <c r="AT217" i="5"/>
  <c r="AS217" i="5"/>
  <c r="AR217" i="5"/>
  <c r="AP217" i="5"/>
  <c r="AO217" i="5"/>
  <c r="AN217" i="5"/>
  <c r="AM217" i="5"/>
  <c r="AL217" i="5"/>
  <c r="AK217" i="5"/>
  <c r="AJ217" i="5"/>
  <c r="AI217" i="5"/>
  <c r="AH217" i="5"/>
  <c r="AF217" i="5"/>
  <c r="AE217" i="5"/>
  <c r="AG217" i="5" s="1"/>
  <c r="AD217" i="5"/>
  <c r="AC217" i="5"/>
  <c r="Z217" i="5"/>
  <c r="Y217" i="5"/>
  <c r="X217" i="5"/>
  <c r="W217" i="5"/>
  <c r="AA217" i="5" s="1"/>
  <c r="V217" i="5"/>
  <c r="T217" i="5"/>
  <c r="S217" i="5"/>
  <c r="U217" i="5" s="1"/>
  <c r="R217" i="5"/>
  <c r="Q217" i="5"/>
  <c r="P217" i="5"/>
  <c r="O217" i="5"/>
  <c r="N217" i="5"/>
  <c r="M217" i="5"/>
  <c r="L217" i="5"/>
  <c r="J217" i="5"/>
  <c r="I217" i="5"/>
  <c r="H217" i="5"/>
  <c r="K217" i="5" s="1"/>
  <c r="G217" i="5"/>
  <c r="AV216" i="5"/>
  <c r="AU216" i="5"/>
  <c r="AT216" i="5"/>
  <c r="AS216" i="5"/>
  <c r="AR216" i="5"/>
  <c r="AP216" i="5"/>
  <c r="AO216" i="5"/>
  <c r="AN216" i="5"/>
  <c r="AM216" i="5"/>
  <c r="AL216" i="5"/>
  <c r="AK216" i="5"/>
  <c r="AJ216" i="5"/>
  <c r="AI216" i="5"/>
  <c r="AH216" i="5"/>
  <c r="AF216" i="5"/>
  <c r="AE216" i="5"/>
  <c r="AD216" i="5"/>
  <c r="AC216" i="5"/>
  <c r="Z216" i="5"/>
  <c r="Y216" i="5"/>
  <c r="AZ216" i="5" s="1"/>
  <c r="X216" i="5"/>
  <c r="W216" i="5"/>
  <c r="AA216" i="5" s="1"/>
  <c r="V216" i="5"/>
  <c r="T216" i="5"/>
  <c r="S216" i="5"/>
  <c r="U216" i="5" s="1"/>
  <c r="R216" i="5"/>
  <c r="Q216" i="5"/>
  <c r="P216" i="5"/>
  <c r="O216" i="5"/>
  <c r="N216" i="5"/>
  <c r="M216" i="5"/>
  <c r="L216" i="5"/>
  <c r="J216" i="5"/>
  <c r="I216" i="5"/>
  <c r="H216" i="5"/>
  <c r="G216" i="5"/>
  <c r="AV215" i="5"/>
  <c r="AU215" i="5"/>
  <c r="AT215" i="5"/>
  <c r="AS215" i="5"/>
  <c r="AR215" i="5"/>
  <c r="AP215" i="5"/>
  <c r="AO215" i="5"/>
  <c r="AN215" i="5"/>
  <c r="AM215" i="5"/>
  <c r="AL215" i="5"/>
  <c r="AK215" i="5"/>
  <c r="AJ215" i="5"/>
  <c r="AI215" i="5"/>
  <c r="AH215" i="5"/>
  <c r="AF215" i="5"/>
  <c r="AE215" i="5"/>
  <c r="AG215" i="5" s="1"/>
  <c r="AD215" i="5"/>
  <c r="AC215" i="5"/>
  <c r="AA215" i="5"/>
  <c r="Z215" i="5"/>
  <c r="BA215" i="5" s="1"/>
  <c r="Y215" i="5"/>
  <c r="X215" i="5"/>
  <c r="W215" i="5"/>
  <c r="V215" i="5"/>
  <c r="T215" i="5"/>
  <c r="S215" i="5"/>
  <c r="R215" i="5"/>
  <c r="Q215" i="5"/>
  <c r="P215" i="5"/>
  <c r="O215" i="5"/>
  <c r="N215" i="5"/>
  <c r="M215" i="5"/>
  <c r="L215" i="5"/>
  <c r="J215" i="5"/>
  <c r="I215" i="5"/>
  <c r="H215" i="5"/>
  <c r="G215" i="5"/>
  <c r="AV214" i="5"/>
  <c r="AU214" i="5"/>
  <c r="AT214" i="5"/>
  <c r="AS214" i="5"/>
  <c r="AX214" i="5" s="1"/>
  <c r="AR214" i="5"/>
  <c r="AP214" i="5"/>
  <c r="AO214" i="5"/>
  <c r="AN214" i="5"/>
  <c r="AM214" i="5"/>
  <c r="AL214" i="5"/>
  <c r="AK214" i="5"/>
  <c r="AJ214" i="5"/>
  <c r="AI214" i="5"/>
  <c r="AH214" i="5"/>
  <c r="AF214" i="5"/>
  <c r="AE214" i="5"/>
  <c r="AD214" i="5"/>
  <c r="AC214" i="5"/>
  <c r="Z214" i="5"/>
  <c r="BA214" i="5" s="1"/>
  <c r="Y214" i="5"/>
  <c r="AZ214" i="5" s="1"/>
  <c r="X214" i="5"/>
  <c r="AY214" i="5" s="1"/>
  <c r="W214" i="5"/>
  <c r="AA214" i="5" s="1"/>
  <c r="V214" i="5"/>
  <c r="T214" i="5"/>
  <c r="S214" i="5"/>
  <c r="R214" i="5"/>
  <c r="Q214" i="5"/>
  <c r="P214" i="5"/>
  <c r="O214" i="5"/>
  <c r="N214" i="5"/>
  <c r="M214" i="5"/>
  <c r="L214" i="5"/>
  <c r="K214" i="5"/>
  <c r="J214" i="5"/>
  <c r="I214" i="5"/>
  <c r="H214" i="5"/>
  <c r="G214" i="5"/>
  <c r="AV213" i="5"/>
  <c r="AU213" i="5"/>
  <c r="AT213" i="5"/>
  <c r="AS213" i="5"/>
  <c r="AW213" i="5" s="1"/>
  <c r="AR213" i="5"/>
  <c r="AP213" i="5"/>
  <c r="AO213" i="5"/>
  <c r="AN213" i="5"/>
  <c r="AQ213" i="5" s="1"/>
  <c r="AM213" i="5"/>
  <c r="AL213" i="5"/>
  <c r="AK213" i="5"/>
  <c r="AJ213" i="5"/>
  <c r="AI213" i="5"/>
  <c r="AH213" i="5"/>
  <c r="AF213" i="5"/>
  <c r="AE213" i="5"/>
  <c r="AG213" i="5" s="1"/>
  <c r="AD213" i="5"/>
  <c r="AC213" i="5"/>
  <c r="Z213" i="5"/>
  <c r="Y213" i="5"/>
  <c r="X213" i="5"/>
  <c r="W213" i="5"/>
  <c r="AA213" i="5" s="1"/>
  <c r="V213" i="5"/>
  <c r="T213" i="5"/>
  <c r="U213" i="5" s="1"/>
  <c r="S213" i="5"/>
  <c r="R213" i="5"/>
  <c r="Q213" i="5"/>
  <c r="P213" i="5"/>
  <c r="O213" i="5"/>
  <c r="N213" i="5"/>
  <c r="M213" i="5"/>
  <c r="L213" i="5"/>
  <c r="J213" i="5"/>
  <c r="I213" i="5"/>
  <c r="H213" i="5"/>
  <c r="K213" i="5" s="1"/>
  <c r="G213" i="5"/>
  <c r="AV212" i="5"/>
  <c r="AU212" i="5"/>
  <c r="AZ212" i="5" s="1"/>
  <c r="AT212" i="5"/>
  <c r="AY212" i="5" s="1"/>
  <c r="AS212" i="5"/>
  <c r="AR212" i="5"/>
  <c r="AP212" i="5"/>
  <c r="AO212" i="5"/>
  <c r="AN212" i="5"/>
  <c r="AQ212" i="5" s="1"/>
  <c r="AM212" i="5"/>
  <c r="AL212" i="5"/>
  <c r="AK212" i="5"/>
  <c r="AJ212" i="5"/>
  <c r="AI212" i="5"/>
  <c r="AH212" i="5"/>
  <c r="AF212" i="5"/>
  <c r="AG212" i="5" s="1"/>
  <c r="AE212" i="5"/>
  <c r="AD212" i="5"/>
  <c r="AC212" i="5"/>
  <c r="Z212" i="5"/>
  <c r="Y212" i="5"/>
  <c r="X212" i="5"/>
  <c r="W212" i="5"/>
  <c r="AA212" i="5" s="1"/>
  <c r="V212" i="5"/>
  <c r="T212" i="5"/>
  <c r="S212" i="5"/>
  <c r="R212" i="5"/>
  <c r="Q212" i="5"/>
  <c r="P212" i="5"/>
  <c r="O212" i="5"/>
  <c r="N212" i="5"/>
  <c r="M212" i="5"/>
  <c r="L212" i="5"/>
  <c r="J212" i="5"/>
  <c r="I212" i="5"/>
  <c r="H212" i="5"/>
  <c r="K212" i="5" s="1"/>
  <c r="G212" i="5"/>
  <c r="AV211" i="5"/>
  <c r="AU211" i="5"/>
  <c r="AZ211" i="5" s="1"/>
  <c r="AT211" i="5"/>
  <c r="AY211" i="5" s="1"/>
  <c r="AS211" i="5"/>
  <c r="AW211" i="5" s="1"/>
  <c r="AR211" i="5"/>
  <c r="AP211" i="5"/>
  <c r="AO211" i="5"/>
  <c r="AN211" i="5"/>
  <c r="AM211" i="5"/>
  <c r="AL211" i="5"/>
  <c r="AK211" i="5"/>
  <c r="AJ211" i="5"/>
  <c r="AI211" i="5"/>
  <c r="AH211" i="5"/>
  <c r="AF211" i="5"/>
  <c r="AE211" i="5"/>
  <c r="AD211" i="5"/>
  <c r="AC211" i="5"/>
  <c r="AA211" i="5"/>
  <c r="Z211" i="5"/>
  <c r="Y211" i="5"/>
  <c r="X211" i="5"/>
  <c r="W211" i="5"/>
  <c r="V211" i="5"/>
  <c r="T211" i="5"/>
  <c r="S211" i="5"/>
  <c r="R211" i="5"/>
  <c r="U211" i="5" s="1"/>
  <c r="Q211" i="5"/>
  <c r="P211" i="5"/>
  <c r="O211" i="5"/>
  <c r="N211" i="5"/>
  <c r="M211" i="5"/>
  <c r="L211" i="5"/>
  <c r="J211" i="5"/>
  <c r="I211" i="5"/>
  <c r="H211" i="5"/>
  <c r="G211" i="5"/>
  <c r="AW210" i="5"/>
  <c r="AV210" i="5"/>
  <c r="AU210" i="5"/>
  <c r="AZ210" i="5" s="1"/>
  <c r="AT210" i="5"/>
  <c r="AY210" i="5" s="1"/>
  <c r="AS210" i="5"/>
  <c r="AR210" i="5"/>
  <c r="AP210" i="5"/>
  <c r="AO210" i="5"/>
  <c r="AN210" i="5"/>
  <c r="AQ210" i="5" s="1"/>
  <c r="AM210" i="5"/>
  <c r="AL210" i="5"/>
  <c r="AK210" i="5"/>
  <c r="AJ210" i="5"/>
  <c r="AI210" i="5"/>
  <c r="AH210" i="5"/>
  <c r="AF210" i="5"/>
  <c r="AE210" i="5"/>
  <c r="AD210" i="5"/>
  <c r="AC210" i="5"/>
  <c r="Z210" i="5"/>
  <c r="BA210" i="5" s="1"/>
  <c r="Y210" i="5"/>
  <c r="X210" i="5"/>
  <c r="W210" i="5"/>
  <c r="AX210" i="5" s="1"/>
  <c r="V210" i="5"/>
  <c r="T210" i="5"/>
  <c r="S210" i="5"/>
  <c r="R210" i="5"/>
  <c r="Q210" i="5"/>
  <c r="P210" i="5"/>
  <c r="O210" i="5"/>
  <c r="N210" i="5"/>
  <c r="M210" i="5"/>
  <c r="L210" i="5"/>
  <c r="J210" i="5"/>
  <c r="I210" i="5"/>
  <c r="H210" i="5"/>
  <c r="G210" i="5"/>
  <c r="AV209" i="5"/>
  <c r="AU209" i="5"/>
  <c r="AT209" i="5"/>
  <c r="AS209" i="5"/>
  <c r="AW209" i="5" s="1"/>
  <c r="AR209" i="5"/>
  <c r="AP209" i="5"/>
  <c r="AO209" i="5"/>
  <c r="AN209" i="5"/>
  <c r="AM209" i="5"/>
  <c r="AL209" i="5"/>
  <c r="AK209" i="5"/>
  <c r="AJ209" i="5"/>
  <c r="AI209" i="5"/>
  <c r="AH209" i="5"/>
  <c r="AF209" i="5"/>
  <c r="AE209" i="5"/>
  <c r="AD209" i="5"/>
  <c r="AC209" i="5"/>
  <c r="Z209" i="5"/>
  <c r="BA209" i="5" s="1"/>
  <c r="Y209" i="5"/>
  <c r="X209" i="5"/>
  <c r="AY209" i="5" s="1"/>
  <c r="W209" i="5"/>
  <c r="AA209" i="5" s="1"/>
  <c r="V209" i="5"/>
  <c r="T209" i="5"/>
  <c r="S209" i="5"/>
  <c r="U209" i="5" s="1"/>
  <c r="R209" i="5"/>
  <c r="Q209" i="5"/>
  <c r="P209" i="5"/>
  <c r="O209" i="5"/>
  <c r="N209" i="5"/>
  <c r="M209" i="5"/>
  <c r="L209" i="5"/>
  <c r="J209" i="5"/>
  <c r="I209" i="5"/>
  <c r="H209" i="5"/>
  <c r="K209" i="5" s="1"/>
  <c r="G209" i="5"/>
  <c r="AV208" i="5"/>
  <c r="AU208" i="5"/>
  <c r="AT208" i="5"/>
  <c r="AS208" i="5"/>
  <c r="AR208" i="5"/>
  <c r="AP208" i="5"/>
  <c r="AO208" i="5"/>
  <c r="AN208" i="5"/>
  <c r="AM208" i="5"/>
  <c r="AL208" i="5"/>
  <c r="AK208" i="5"/>
  <c r="AJ208" i="5"/>
  <c r="AI208" i="5"/>
  <c r="AH208" i="5"/>
  <c r="AF208" i="5"/>
  <c r="AE208" i="5"/>
  <c r="AD208" i="5"/>
  <c r="AC208" i="5"/>
  <c r="Z208" i="5"/>
  <c r="Y208" i="5"/>
  <c r="X208" i="5"/>
  <c r="W208" i="5"/>
  <c r="AA208" i="5" s="1"/>
  <c r="V208" i="5"/>
  <c r="T208" i="5"/>
  <c r="S208" i="5"/>
  <c r="U208" i="5" s="1"/>
  <c r="R208" i="5"/>
  <c r="Q208" i="5"/>
  <c r="P208" i="5"/>
  <c r="O208" i="5"/>
  <c r="N208" i="5"/>
  <c r="M208" i="5"/>
  <c r="L208" i="5"/>
  <c r="J208" i="5"/>
  <c r="I208" i="5"/>
  <c r="H208" i="5"/>
  <c r="G208" i="5"/>
  <c r="BA201" i="5"/>
  <c r="AA200" i="5"/>
  <c r="K200" i="5"/>
  <c r="AZ199" i="5"/>
  <c r="AQ199" i="5"/>
  <c r="AA199" i="5"/>
  <c r="BA199" i="5"/>
  <c r="U199" i="5"/>
  <c r="AW198" i="5"/>
  <c r="AX198" i="5"/>
  <c r="AW197" i="5"/>
  <c r="AA197" i="5"/>
  <c r="K197" i="5"/>
  <c r="AA195" i="5"/>
  <c r="U195" i="5"/>
  <c r="BA194" i="5"/>
  <c r="K194" i="5"/>
  <c r="AY192" i="5"/>
  <c r="AA192" i="5"/>
  <c r="AW191" i="5"/>
  <c r="AQ191" i="5"/>
  <c r="AA191" i="5"/>
  <c r="AZ191" i="5"/>
  <c r="U191" i="5"/>
  <c r="AW190" i="5"/>
  <c r="AA189" i="5"/>
  <c r="AZ188" i="5"/>
  <c r="K188" i="5"/>
  <c r="AZ187" i="5"/>
  <c r="AY187" i="5"/>
  <c r="AQ187" i="5"/>
  <c r="U187" i="5"/>
  <c r="AW186" i="5"/>
  <c r="AW185" i="5"/>
  <c r="K185" i="5"/>
  <c r="AY184" i="5"/>
  <c r="BA183" i="5"/>
  <c r="AQ183" i="5"/>
  <c r="AA183" i="5"/>
  <c r="U183" i="5"/>
  <c r="BA182" i="5"/>
  <c r="AZ182" i="5"/>
  <c r="AY182" i="5"/>
  <c r="K182" i="5"/>
  <c r="AZ181" i="5"/>
  <c r="AY180" i="5"/>
  <c r="AA180" i="5"/>
  <c r="U180" i="5"/>
  <c r="AX179" i="5"/>
  <c r="AA179" i="5"/>
  <c r="K179" i="5"/>
  <c r="AA178" i="5"/>
  <c r="AA177" i="5"/>
  <c r="BA176" i="5"/>
  <c r="AA176" i="5"/>
  <c r="K176" i="5"/>
  <c r="AZ175" i="5"/>
  <c r="AQ175" i="5"/>
  <c r="AA175" i="5"/>
  <c r="U175" i="5"/>
  <c r="AW174" i="5"/>
  <c r="AY174" i="5"/>
  <c r="AA174" i="5"/>
  <c r="AW173" i="5"/>
  <c r="AA173" i="5"/>
  <c r="K173" i="5"/>
  <c r="AA171" i="5"/>
  <c r="U171" i="5"/>
  <c r="BA170" i="5"/>
  <c r="K170" i="5"/>
  <c r="AZ169" i="5"/>
  <c r="BA168" i="5"/>
  <c r="AZ168" i="5"/>
  <c r="AA168" i="5"/>
  <c r="U167" i="5"/>
  <c r="K167" i="5"/>
  <c r="AA165" i="5"/>
  <c r="AA164" i="5"/>
  <c r="AZ163" i="5"/>
  <c r="AY163" i="5"/>
  <c r="AA163" i="5"/>
  <c r="U163" i="5"/>
  <c r="AW162" i="5"/>
  <c r="AX161" i="5"/>
  <c r="AW161" i="5"/>
  <c r="AZ161" i="5"/>
  <c r="AY161" i="5"/>
  <c r="AA161" i="5"/>
  <c r="K161" i="5"/>
  <c r="AA159" i="5"/>
  <c r="BA158" i="5"/>
  <c r="AQ158" i="5"/>
  <c r="AZ158" i="5"/>
  <c r="AW157" i="5"/>
  <c r="AZ157" i="5"/>
  <c r="AY156" i="5"/>
  <c r="AA156" i="5"/>
  <c r="K155" i="5"/>
  <c r="AY154" i="5"/>
  <c r="AA154" i="5"/>
  <c r="AA153" i="5"/>
  <c r="AZ151" i="5"/>
  <c r="AW150" i="5"/>
  <c r="BA150" i="5"/>
  <c r="AW149" i="5"/>
  <c r="AA149" i="5"/>
  <c r="AX149" i="5"/>
  <c r="U148" i="5"/>
  <c r="AA147" i="5"/>
  <c r="U147" i="5"/>
  <c r="BA146" i="5"/>
  <c r="K146" i="5"/>
  <c r="AW144" i="5"/>
  <c r="AA144" i="5"/>
  <c r="U144" i="5"/>
  <c r="K143" i="5"/>
  <c r="AW142" i="5"/>
  <c r="AA142" i="5"/>
  <c r="AZ142" i="5"/>
  <c r="AY142" i="5"/>
  <c r="AW141" i="5"/>
  <c r="AA141" i="5"/>
  <c r="AA140" i="5"/>
  <c r="K140" i="5"/>
  <c r="AZ139" i="5"/>
  <c r="BA139" i="5"/>
  <c r="AA139" i="5"/>
  <c r="U139" i="5"/>
  <c r="AW138" i="5"/>
  <c r="AW137" i="5"/>
  <c r="AA137" i="5"/>
  <c r="AX137" i="5"/>
  <c r="K137" i="5"/>
  <c r="AW136" i="5"/>
  <c r="AY135" i="5"/>
  <c r="AA135" i="5"/>
  <c r="U135" i="5"/>
  <c r="BA134" i="5"/>
  <c r="K134" i="5"/>
  <c r="AQ133" i="5"/>
  <c r="AX132" i="5"/>
  <c r="BA132" i="5"/>
  <c r="AA132" i="5"/>
  <c r="U131" i="5"/>
  <c r="K131" i="5"/>
  <c r="AA130" i="5"/>
  <c r="BA129" i="5"/>
  <c r="K128" i="5"/>
  <c r="BA127" i="5"/>
  <c r="AZ127" i="5"/>
  <c r="AA127" i="5"/>
  <c r="AW126" i="5"/>
  <c r="AX125" i="5"/>
  <c r="AW125" i="5"/>
  <c r="AA125" i="5"/>
  <c r="K125" i="5"/>
  <c r="AA123" i="5"/>
  <c r="U123" i="5"/>
  <c r="BA122" i="5"/>
  <c r="K122" i="5"/>
  <c r="AZ120" i="5"/>
  <c r="AY120" i="5"/>
  <c r="AA120" i="5"/>
  <c r="AZ119" i="5"/>
  <c r="AA119" i="5"/>
  <c r="U119" i="5"/>
  <c r="K119" i="5"/>
  <c r="AA118" i="5"/>
  <c r="AW117" i="5"/>
  <c r="AQ117" i="5"/>
  <c r="AZ116" i="5"/>
  <c r="K116" i="5"/>
  <c r="AZ115" i="5"/>
  <c r="AA115" i="5"/>
  <c r="U115" i="5"/>
  <c r="AW114" i="5"/>
  <c r="AQ114" i="5"/>
  <c r="AY114" i="5"/>
  <c r="AW113" i="5"/>
  <c r="K113" i="5"/>
  <c r="AY112" i="5"/>
  <c r="U112" i="5"/>
  <c r="AA111" i="5"/>
  <c r="U111" i="5"/>
  <c r="K110" i="5"/>
  <c r="AY108" i="5"/>
  <c r="AA108" i="5"/>
  <c r="U107" i="5"/>
  <c r="AY106" i="5"/>
  <c r="AA106" i="5"/>
  <c r="BA104" i="5"/>
  <c r="AZ104" i="5"/>
  <c r="K104" i="5"/>
  <c r="AZ103" i="5"/>
  <c r="AA103" i="5"/>
  <c r="U103" i="5"/>
  <c r="AY102" i="5"/>
  <c r="AA102" i="5"/>
  <c r="AW101" i="5"/>
  <c r="AA101" i="5"/>
  <c r="K101" i="5"/>
  <c r="BA99" i="5"/>
  <c r="AW99" i="5"/>
  <c r="AX99" i="5"/>
  <c r="AA99" i="5"/>
  <c r="U99" i="5"/>
  <c r="AW98" i="5"/>
  <c r="BA98" i="5"/>
  <c r="AZ98" i="5"/>
  <c r="AA98" i="5"/>
  <c r="K98" i="5"/>
  <c r="BA96" i="5"/>
  <c r="AZ96" i="5"/>
  <c r="AY96" i="5"/>
  <c r="AA95" i="5"/>
  <c r="U95" i="5"/>
  <c r="AA94" i="5"/>
  <c r="AX93" i="5"/>
  <c r="BA93" i="5"/>
  <c r="AZ92" i="5"/>
  <c r="K92" i="5"/>
  <c r="BA91" i="5"/>
  <c r="AZ91" i="5"/>
  <c r="AA91" i="5"/>
  <c r="U91" i="5"/>
  <c r="AW90" i="5"/>
  <c r="AX90" i="5"/>
  <c r="AZ89" i="5"/>
  <c r="AX89" i="5"/>
  <c r="AA89" i="5"/>
  <c r="BA89" i="5"/>
  <c r="K89" i="5"/>
  <c r="AZ88" i="5"/>
  <c r="AY88" i="5"/>
  <c r="AA87" i="5"/>
  <c r="U87" i="5"/>
  <c r="BA86" i="5"/>
  <c r="AQ86" i="5"/>
  <c r="K86" i="5"/>
  <c r="AZ85" i="5"/>
  <c r="AW84" i="5"/>
  <c r="AY84" i="5"/>
  <c r="U83" i="5"/>
  <c r="AW82" i="5"/>
  <c r="AY82" i="5"/>
  <c r="AX82" i="5"/>
  <c r="AA82" i="5"/>
  <c r="BA81" i="5"/>
  <c r="AA81" i="5"/>
  <c r="K80" i="5"/>
  <c r="AZ79" i="5"/>
  <c r="AY79" i="5"/>
  <c r="AA79" i="5"/>
  <c r="U79" i="5"/>
  <c r="AW78" i="5"/>
  <c r="AA78" i="5"/>
  <c r="AX77" i="5"/>
  <c r="AA77" i="5"/>
  <c r="AW76" i="5"/>
  <c r="AY76" i="5"/>
  <c r="BA75" i="5"/>
  <c r="AZ75" i="5"/>
  <c r="AY75" i="5"/>
  <c r="AA75" i="5"/>
  <c r="U75" i="5"/>
  <c r="BA74" i="5"/>
  <c r="AQ74" i="5"/>
  <c r="K74" i="5"/>
  <c r="AY73" i="5"/>
  <c r="AZ73" i="5"/>
  <c r="BA72" i="5"/>
  <c r="AZ72" i="5"/>
  <c r="AY72" i="5"/>
  <c r="U71" i="5"/>
  <c r="K71" i="5"/>
  <c r="AY70" i="5"/>
  <c r="AA70" i="5"/>
  <c r="AA69" i="5"/>
  <c r="AW68" i="5"/>
  <c r="K68" i="5"/>
  <c r="BA67" i="5"/>
  <c r="AZ67" i="5"/>
  <c r="AY67" i="5"/>
  <c r="AA67" i="5"/>
  <c r="U67" i="5"/>
  <c r="AW66" i="5"/>
  <c r="AY65" i="5"/>
  <c r="AZ65" i="5"/>
  <c r="AX65" i="5"/>
  <c r="AA65" i="5"/>
  <c r="AA63" i="5"/>
  <c r="U63" i="5"/>
  <c r="K63" i="5"/>
  <c r="BA62" i="5"/>
  <c r="AZ62" i="5"/>
  <c r="K62" i="5"/>
  <c r="BA60" i="5"/>
  <c r="AZ60" i="5"/>
  <c r="AY60" i="5"/>
  <c r="U60" i="5"/>
  <c r="AZ59" i="5"/>
  <c r="U59" i="5"/>
  <c r="AX58" i="5"/>
  <c r="AA58" i="5"/>
  <c r="BA57" i="5"/>
  <c r="AX57" i="5"/>
  <c r="AA57" i="5"/>
  <c r="AW56" i="5"/>
  <c r="AZ56" i="5"/>
  <c r="U56" i="5"/>
  <c r="K56" i="5"/>
  <c r="BA55" i="5"/>
  <c r="AZ55" i="5"/>
  <c r="AA55" i="5"/>
  <c r="U55" i="5"/>
  <c r="AW54" i="5"/>
  <c r="AX54" i="5"/>
  <c r="AA54" i="5"/>
  <c r="AZ53" i="5"/>
  <c r="AY53" i="5"/>
  <c r="AX53" i="5"/>
  <c r="AA53" i="5"/>
  <c r="AW52" i="5"/>
  <c r="U52" i="5"/>
  <c r="AX51" i="5"/>
  <c r="AA51" i="5"/>
  <c r="U51" i="5"/>
  <c r="BA50" i="5"/>
  <c r="AZ50" i="5"/>
  <c r="AY50" i="5"/>
  <c r="AX50" i="5"/>
  <c r="K50" i="5"/>
  <c r="AZ49" i="5"/>
  <c r="AA49" i="5"/>
  <c r="AW48" i="5"/>
  <c r="AZ48" i="5"/>
  <c r="AY48" i="5"/>
  <c r="BA47" i="5"/>
  <c r="AZ47" i="5"/>
  <c r="AA47" i="5"/>
  <c r="U47" i="5"/>
  <c r="K47" i="5"/>
  <c r="AW46" i="5"/>
  <c r="AA46" i="5"/>
  <c r="AA45" i="5"/>
  <c r="AW44" i="5"/>
  <c r="AZ44" i="5"/>
  <c r="AA44" i="5"/>
  <c r="U44" i="5"/>
  <c r="K44" i="5"/>
  <c r="AZ43" i="5"/>
  <c r="AY43" i="5"/>
  <c r="AQ43" i="5"/>
  <c r="AA43" i="5"/>
  <c r="U43" i="5"/>
  <c r="AY42" i="5"/>
  <c r="AZ41" i="5"/>
  <c r="AY41" i="5"/>
  <c r="AA41" i="5"/>
  <c r="AY40" i="5"/>
  <c r="U40" i="5"/>
  <c r="AX39" i="5"/>
  <c r="AW39" i="5"/>
  <c r="AA39" i="5"/>
  <c r="U39" i="5"/>
  <c r="BA38" i="5"/>
  <c r="K38" i="5"/>
  <c r="AQ37" i="5"/>
  <c r="AY36" i="5"/>
  <c r="BA36" i="5"/>
  <c r="AZ36" i="5"/>
  <c r="AQ36" i="5"/>
  <c r="AA35" i="5"/>
  <c r="U35" i="5"/>
  <c r="K35" i="5"/>
  <c r="AZ34" i="5"/>
  <c r="AA34" i="5"/>
  <c r="AA33" i="5"/>
  <c r="AW32" i="5"/>
  <c r="BA32" i="5"/>
  <c r="AZ32" i="5"/>
  <c r="AQ32" i="5"/>
  <c r="AX32" i="5"/>
  <c r="U32" i="5"/>
  <c r="K32" i="5"/>
  <c r="AZ31" i="5"/>
  <c r="AA31" i="5"/>
  <c r="U31" i="5"/>
  <c r="BA30" i="5"/>
  <c r="AW30" i="5"/>
  <c r="AZ29" i="5"/>
  <c r="AY29" i="5"/>
  <c r="AA29" i="5"/>
  <c r="K29" i="5"/>
  <c r="AW28" i="5"/>
  <c r="AA27" i="5"/>
  <c r="U27" i="5"/>
  <c r="BA26" i="5"/>
  <c r="AQ26" i="5"/>
  <c r="K26" i="5"/>
  <c r="AQ25" i="5"/>
  <c r="BA24" i="5"/>
  <c r="AZ24" i="5"/>
  <c r="AA24" i="5"/>
  <c r="AA23" i="5"/>
  <c r="U23" i="5"/>
  <c r="K23" i="5"/>
  <c r="BA21" i="5"/>
  <c r="AW21" i="5"/>
  <c r="AQ21" i="5"/>
  <c r="AA21" i="5"/>
  <c r="AW20" i="5"/>
  <c r="AQ20" i="5"/>
  <c r="AA20" i="5"/>
  <c r="K20" i="5"/>
  <c r="BA19" i="5"/>
  <c r="AZ19" i="5"/>
  <c r="AY19" i="5"/>
  <c r="AA19" i="5"/>
  <c r="U19" i="5"/>
  <c r="AA18" i="5"/>
  <c r="BA17" i="5"/>
  <c r="AZ17" i="5"/>
  <c r="AY17" i="5"/>
  <c r="AW17" i="5"/>
  <c r="AQ17" i="5"/>
  <c r="AA17" i="5"/>
  <c r="K17" i="5"/>
  <c r="AA15" i="5"/>
  <c r="U15" i="5"/>
  <c r="BA14" i="5"/>
  <c r="AZ14" i="5"/>
  <c r="K14" i="5"/>
  <c r="AQ13" i="5"/>
  <c r="AX12" i="5"/>
  <c r="AA12" i="5"/>
  <c r="AY12" i="5"/>
  <c r="U12" i="5"/>
  <c r="AA11" i="5"/>
  <c r="U11" i="5"/>
  <c r="K11" i="5"/>
  <c r="AY10" i="5"/>
  <c r="AX10" i="5"/>
  <c r="AA10" i="5"/>
  <c r="BA9" i="5"/>
  <c r="AA9" i="5"/>
  <c r="AX8" i="5"/>
  <c r="AQ8" i="5"/>
  <c r="AA8" i="5"/>
  <c r="K8" i="5"/>
  <c r="BA7" i="5"/>
  <c r="AZ7" i="5"/>
  <c r="AQ7" i="5"/>
  <c r="AY7" i="5"/>
  <c r="AA7" i="5"/>
  <c r="U7" i="5"/>
  <c r="AW5" i="5"/>
  <c r="AQ5" i="5"/>
  <c r="AA5" i="5"/>
  <c r="K5" i="5"/>
  <c r="AX4" i="5"/>
  <c r="AG4" i="5"/>
  <c r="AA4" i="5"/>
  <c r="U4" i="5"/>
  <c r="F597" i="4"/>
  <c r="J575" i="4"/>
  <c r="AD37" i="1"/>
  <c r="AC37" i="1"/>
  <c r="C72" i="1"/>
  <c r="C66" i="1"/>
  <c r="CE540" i="6" a="1"/>
  <c r="CH538" i="6" a="1"/>
  <c r="BW524" i="6" a="1"/>
  <c r="CA538" i="6" a="1"/>
  <c r="CA544" i="6" a="1"/>
  <c r="BE532" i="6" a="1"/>
  <c r="BE520" i="6" a="1"/>
  <c r="BM548" i="6" a="1"/>
  <c r="BO544" i="6" a="1"/>
  <c r="BO520" i="6" a="1"/>
  <c r="BE506" i="6" a="1"/>
  <c r="BE494" i="6" a="1"/>
  <c r="BE482" i="6" a="1"/>
  <c r="BE470" i="6" a="1"/>
  <c r="BM532" i="6" a="1"/>
  <c r="BW502" i="6" a="1"/>
  <c r="BW478" i="6" a="1"/>
  <c r="CC526" i="6" a="1"/>
  <c r="BG508" i="6" a="1"/>
  <c r="BM492" i="6" a="1"/>
  <c r="BM476" i="6" a="1"/>
  <c r="CC528" i="6" a="1"/>
  <c r="BQ538" i="6" a="1"/>
  <c r="BW512" i="6" a="1"/>
  <c r="BK500" i="6" a="1"/>
  <c r="CG486" i="6" a="1"/>
  <c r="CC530" i="6" a="1"/>
  <c r="BU502" i="6" a="1"/>
  <c r="BE516" i="6" a="1"/>
  <c r="BE504" i="6" a="1"/>
  <c r="BS530" i="6" a="1"/>
  <c r="BY520" i="6" a="1"/>
  <c r="BL490" i="6" a="1"/>
  <c r="BV466" i="6" a="1"/>
  <c r="BE538" i="6" a="1"/>
  <c r="BX478" i="6" a="1"/>
  <c r="CE460" i="6" a="1"/>
  <c r="BF448" i="6" a="1"/>
  <c r="BG514" i="6" a="1"/>
  <c r="BU484" i="6" a="1"/>
  <c r="BE496" i="6" a="1"/>
  <c r="BM472" i="6" a="1"/>
  <c r="CC524" i="6" a="1"/>
  <c r="CE486" i="6" a="1"/>
  <c r="CC510" i="6" a="1"/>
  <c r="CE474" i="6" a="1"/>
  <c r="BX526" i="6" a="1"/>
  <c r="CC486" i="6" a="1"/>
  <c r="CE494" i="6" a="1"/>
  <c r="BX502" i="6" a="1"/>
  <c r="BZ460" i="6" a="1"/>
  <c r="BT442" i="6" a="1"/>
  <c r="BT418" i="6" a="1"/>
  <c r="BT394" i="6" a="1"/>
  <c r="BE458" i="6" a="1"/>
  <c r="BM438" i="6" a="1"/>
  <c r="BM422" i="6" a="1"/>
  <c r="BG406" i="6" a="1"/>
  <c r="BM390" i="6" a="1"/>
  <c r="BO462" i="6" a="1"/>
  <c r="BY442" i="6" a="1"/>
  <c r="BM418" i="6" a="1"/>
  <c r="BS514" i="6" a="1"/>
  <c r="BQ456" i="6" a="1"/>
  <c r="BW438" i="6" a="1"/>
  <c r="BK426" i="6" a="1"/>
  <c r="BM464" i="6" a="1"/>
  <c r="BM446" i="6" a="1"/>
  <c r="BX418" i="6" a="1"/>
  <c r="BE468" i="6" a="1"/>
  <c r="BF454" i="6" a="1"/>
  <c r="BH436" i="6" a="1"/>
  <c r="BH424" i="6" a="1"/>
  <c r="BH412" i="6" a="1"/>
  <c r="CE462" i="6" a="1"/>
  <c r="BK442" i="6" a="1"/>
  <c r="BK418" i="6" a="1"/>
  <c r="BU496" i="6" a="1"/>
  <c r="BR448" i="6" a="1"/>
  <c r="CE434" i="6" a="1"/>
  <c r="CE422" i="6" a="1"/>
  <c r="BS438" i="6" a="1"/>
  <c r="BS402" i="6" a="1"/>
  <c r="BV376" i="6" a="1"/>
  <c r="BY346" i="6" a="1"/>
  <c r="BP442" i="6" a="1"/>
  <c r="BR400" i="6" a="1"/>
  <c r="BQ380" i="6" a="1"/>
  <c r="BW366" i="6" a="1"/>
  <c r="BK354" i="6" a="1"/>
  <c r="CH340" i="6" a="1"/>
  <c r="BO458" i="6" a="1"/>
  <c r="CH412" i="6" a="1"/>
  <c r="BU396" i="6" a="1"/>
  <c r="BO376" i="6" a="1"/>
  <c r="BR346" i="6" a="1"/>
  <c r="BK414" i="6" a="1"/>
  <c r="BU386" i="6" a="1"/>
  <c r="BU374" i="6" a="1"/>
  <c r="BK432" i="6" a="1"/>
  <c r="BG400" i="6" a="1"/>
  <c r="BQ382" i="6" a="1"/>
  <c r="BL436" i="6" a="1"/>
  <c r="CE394" i="6" a="1"/>
  <c r="BS378" i="6" a="1"/>
  <c r="CE464" i="6" a="1"/>
  <c r="CC428" i="6" a="1"/>
  <c r="BO540" i="6" a="1"/>
  <c r="BW536" i="6" a="1"/>
  <c r="BK524" i="6" a="1"/>
  <c r="BU538" i="6" a="1"/>
  <c r="BS544" i="6" a="1"/>
  <c r="CE530" i="6" a="1"/>
  <c r="CE518" i="6" a="1"/>
  <c r="CF544" i="6" a="1"/>
  <c r="BS538" i="6" a="1"/>
  <c r="BG520" i="6" a="1"/>
  <c r="CE504" i="6" a="1"/>
  <c r="CE492" i="6" a="1"/>
  <c r="CE480" i="6" a="1"/>
  <c r="CE468" i="6" a="1"/>
  <c r="CE528" i="6" a="1"/>
  <c r="BQ502" i="6" a="1"/>
  <c r="BQ478" i="6" a="1"/>
  <c r="BL526" i="6" a="1"/>
  <c r="BS506" i="6" a="1"/>
  <c r="CC490" i="6" a="1"/>
  <c r="BS474" i="6" a="1"/>
  <c r="BS526" i="6" a="1"/>
  <c r="CE536" i="6" a="1"/>
  <c r="BK512" i="6" a="1"/>
  <c r="CG498" i="6" a="1"/>
  <c r="BQ486" i="6" a="1"/>
  <c r="BR526" i="6" a="1"/>
  <c r="BO502" i="6" a="1"/>
  <c r="CG514" i="6" a="1"/>
  <c r="CG502" i="6" a="1"/>
  <c r="CG528" i="6" a="1"/>
  <c r="CE514" i="6" a="1"/>
  <c r="BO486" i="6" a="1"/>
  <c r="BP466" i="6" a="1"/>
  <c r="BS536" i="6" a="1"/>
  <c r="BO478" i="6" a="1"/>
  <c r="BF460" i="6" a="1"/>
  <c r="CG446" i="6" a="1"/>
  <c r="BS512" i="6" a="1"/>
  <c r="BL484" i="6" a="1"/>
  <c r="BU454" i="6" a="1"/>
  <c r="BH490" i="6" a="1"/>
  <c r="BE472" i="6" a="1"/>
  <c r="BP520" i="6" a="1"/>
  <c r="BK486" i="6" a="1"/>
  <c r="BY502" i="6" a="1"/>
  <c r="CC472" i="6" a="1"/>
  <c r="CH520" i="6" a="1"/>
  <c r="BY484" i="6" a="1"/>
  <c r="BK494" i="6" a="1"/>
  <c r="CG500" i="6" a="1"/>
  <c r="BQ460" i="6" a="1"/>
  <c r="BN442" i="6" a="1"/>
  <c r="BN418" i="6" a="1"/>
  <c r="BN394" i="6" a="1"/>
  <c r="BS456" i="6" a="1"/>
  <c r="CC436" i="6" a="1"/>
  <c r="BS420" i="6" a="1"/>
  <c r="BS404" i="6" a="1"/>
  <c r="CC388" i="6" a="1"/>
  <c r="CG460" i="6" a="1"/>
  <c r="BS442" i="6" a="1"/>
  <c r="BV412" i="6" a="1"/>
  <c r="CH508" i="6" a="1"/>
  <c r="CF454" i="6" a="1"/>
  <c r="BK438" i="6" a="1"/>
  <c r="CH424" i="6" a="1"/>
  <c r="CF460" i="6" a="1"/>
  <c r="BX442" i="6" a="1"/>
  <c r="BR418" i="6" a="1"/>
  <c r="BY466" i="6" a="1"/>
  <c r="BV448" i="6" a="1"/>
  <c r="BU434" i="6" a="1"/>
  <c r="BU422" i="6" a="1"/>
  <c r="BU410" i="6" a="1"/>
  <c r="BN460" i="6" a="1"/>
  <c r="BZ436" i="6" a="1"/>
  <c r="BZ412" i="6" a="1"/>
  <c r="BP484" i="6" a="1"/>
  <c r="BK448" i="6" a="1"/>
  <c r="BO434" i="6" a="1"/>
  <c r="BO422" i="6" a="1"/>
  <c r="BW432" i="6" a="1"/>
  <c r="CH400" i="6" a="1"/>
  <c r="BP376" i="6" a="1"/>
  <c r="BS346" i="6" a="1"/>
  <c r="BR436" i="6" a="1"/>
  <c r="CE398" i="6" a="1"/>
  <c r="BW378" i="6" a="1"/>
  <c r="BK366" i="6" a="1"/>
  <c r="CH352" i="6" a="1"/>
  <c r="BW338" i="6" a="1"/>
  <c r="BM454" i="6" a="1"/>
  <c r="BZ544" i="6" a="1"/>
  <c r="BK536" i="6" a="1"/>
  <c r="CG522" i="6" a="1"/>
  <c r="BO538" i="6" a="1"/>
  <c r="BL544" i="6" a="1"/>
  <c r="BO530" i="6" a="1"/>
  <c r="BO518" i="6" a="1"/>
  <c r="BS540" i="6" a="1"/>
  <c r="BE534" i="6" a="1"/>
  <c r="BU518" i="6" a="1"/>
  <c r="BO504" i="6" a="1"/>
  <c r="BO492" i="6" a="1"/>
  <c r="BO480" i="6" a="1"/>
  <c r="BO468" i="6" a="1"/>
  <c r="BT526" i="6" a="1"/>
  <c r="BK502" i="6" a="1"/>
  <c r="BK478" i="6" a="1"/>
  <c r="BQ524" i="6" a="1"/>
  <c r="CC504" i="6" a="1"/>
  <c r="CC488" i="6" a="1"/>
  <c r="CF472" i="6" a="1"/>
  <c r="BE522" i="6" a="1"/>
  <c r="BS532" i="6" a="1"/>
  <c r="CG510" i="6" a="1"/>
  <c r="BQ498" i="6" a="1"/>
  <c r="CC544" i="6" a="1"/>
  <c r="CG524" i="6" a="1"/>
  <c r="BW544" i="6" a="1"/>
  <c r="BH514" i="6" a="1"/>
  <c r="BH502" i="6" a="1"/>
  <c r="BM522" i="6" a="1"/>
  <c r="CG512" i="6" a="1"/>
  <c r="CD484" i="6" a="1"/>
  <c r="BY460" i="6" a="1"/>
  <c r="BS520" i="6" a="1"/>
  <c r="BG478" i="6" a="1"/>
  <c r="CG458" i="6" a="1"/>
  <c r="BQ446" i="6" a="1"/>
  <c r="BV508" i="6" a="1"/>
  <c r="BV478" i="6" a="1"/>
  <c r="BO454" i="6" a="1"/>
  <c r="BS488" i="6" a="1"/>
  <c r="BW470" i="6" a="1"/>
  <c r="BF514" i="6" a="1"/>
  <c r="BK484" i="6" a="1"/>
  <c r="BM502" i="6" a="1"/>
  <c r="BU472" i="6" a="1"/>
  <c r="BK518" i="6" a="1"/>
  <c r="CG482" i="6" a="1"/>
  <c r="BU490" i="6" a="1"/>
  <c r="BM498" i="6" a="1"/>
  <c r="BW436" i="6" a="1"/>
  <c r="BW412" i="6" a="1"/>
  <c r="BV544" i="6" a="1"/>
  <c r="CG454" i="6" a="1"/>
  <c r="CC434" i="6" a="1"/>
  <c r="CF418" i="6" a="1"/>
  <c r="CC402" i="6" a="1"/>
  <c r="BP544" i="6" a="1"/>
  <c r="BP460" i="6" a="1"/>
  <c r="BM442" i="6" a="1"/>
  <c r="BP412" i="6" a="1"/>
  <c r="BS502" i="6" a="1"/>
  <c r="BX454" i="6" a="1"/>
  <c r="CH436" i="6" a="1"/>
  <c r="BO528" i="6" a="1"/>
  <c r="BO460" i="6" a="1"/>
  <c r="BR442" i="6" a="1"/>
  <c r="BL418" i="6" a="1"/>
  <c r="BM466" i="6" a="1"/>
  <c r="BO448" i="6" a="1"/>
  <c r="BE434" i="6" a="1"/>
  <c r="BE422" i="6" a="1"/>
  <c r="BE410" i="6" a="1"/>
  <c r="BS458" i="6" a="1"/>
  <c r="BT436" i="6" a="1"/>
  <c r="BT412" i="6" a="1"/>
  <c r="BP478" i="6" a="1"/>
  <c r="BU444" i="6" a="1"/>
  <c r="BU432" i="6" a="1"/>
  <c r="BU420" i="6" a="1"/>
  <c r="BK428" i="6" a="1"/>
  <c r="BZ400" i="6" a="1"/>
  <c r="BY370" i="6" a="1"/>
  <c r="BM346" i="6" a="1"/>
  <c r="BP430" i="6" a="1"/>
  <c r="BE398" i="6" a="1"/>
  <c r="BK378" i="6" a="1"/>
  <c r="CH364" i="6" a="1"/>
  <c r="BW350" i="6" a="1"/>
  <c r="BK338" i="6" a="1"/>
  <c r="BM444" i="6" a="1"/>
  <c r="BT544" i="6" a="1"/>
  <c r="CG534" i="6" a="1"/>
  <c r="BQ522" i="6" a="1"/>
  <c r="BX532" i="6" a="1"/>
  <c r="BW542" i="6" a="1"/>
  <c r="BU528" i="6" a="1"/>
  <c r="BU516" i="6" a="1"/>
  <c r="CG548" i="6" a="1"/>
  <c r="CC532" i="6" a="1"/>
  <c r="CD514" i="6" a="1"/>
  <c r="CD502" i="6" a="1"/>
  <c r="CD490" i="6" a="1"/>
  <c r="CD478" i="6" a="1"/>
  <c r="CD466" i="6" a="1"/>
  <c r="BK522" i="6" a="1"/>
  <c r="BZ496" i="6" a="1"/>
  <c r="BZ472" i="6" a="1"/>
  <c r="CC522" i="6" a="1"/>
  <c r="BM504" i="6" a="1"/>
  <c r="BM488" i="6" a="1"/>
  <c r="BG472" i="6" a="1"/>
  <c r="CC520" i="6" a="1"/>
  <c r="BK530" i="6" a="1"/>
  <c r="BQ510" i="6" a="1"/>
  <c r="CE496" i="6" a="1"/>
  <c r="BF544" i="6" a="1"/>
  <c r="BT520" i="6" a="1"/>
  <c r="CF538" i="6" a="1"/>
  <c r="BU512" i="6" a="1"/>
  <c r="BU500" i="6" a="1"/>
  <c r="BW520" i="6" a="1"/>
  <c r="BW508" i="6" a="1"/>
  <c r="BV484" i="6" a="1"/>
  <c r="BS460" i="6" a="1"/>
  <c r="BZ514" i="6" a="1"/>
  <c r="CE472" i="6" a="1"/>
  <c r="BQ458" i="6" a="1"/>
  <c r="BW548" i="6" a="1"/>
  <c r="BW506" i="6" a="1"/>
  <c r="BS476" i="6" a="1"/>
  <c r="BW538" i="6" a="1"/>
  <c r="BS484" i="6" a="1"/>
  <c r="BH466" i="6" a="1"/>
  <c r="BQ512" i="6" a="1"/>
  <c r="BW480" i="6" a="1"/>
  <c r="BQ500" i="6" a="1"/>
  <c r="BL472" i="6" a="1"/>
  <c r="BP508" i="6" a="1"/>
  <c r="BU480" i="6" a="1"/>
  <c r="BM490" i="6" a="1"/>
  <c r="BS496" i="6" a="1"/>
  <c r="CC458" i="6" a="1"/>
  <c r="BQ436" i="6" a="1"/>
  <c r="BQ412" i="6" a="1"/>
  <c r="BP526" i="6" a="1"/>
  <c r="BY454" i="6" a="1"/>
  <c r="BM434" i="6" a="1"/>
  <c r="BG418" i="6" a="1"/>
  <c r="BM402" i="6" a="1"/>
  <c r="BT502" i="6" a="1"/>
  <c r="BH460" i="6" a="1"/>
  <c r="BV436" i="6" a="1"/>
  <c r="BY406" i="6" a="1"/>
  <c r="BK496" i="6" a="1"/>
  <c r="BG454" i="6" a="1"/>
  <c r="BW434" i="6" a="1"/>
  <c r="BL502" i="6" a="1"/>
  <c r="BG460" i="6" a="1"/>
  <c r="BL442" i="6" a="1"/>
  <c r="BU412" i="6" a="1"/>
  <c r="CG464" i="6" a="1"/>
  <c r="CE444" i="6" a="1"/>
  <c r="CE432" i="6" a="1"/>
  <c r="CE420" i="6" a="1"/>
  <c r="CG520" i="6" a="1"/>
  <c r="CG456" i="6" a="1"/>
  <c r="BN436" i="6" a="1"/>
  <c r="BN412" i="6" a="1"/>
  <c r="BY472" i="6" a="1"/>
  <c r="BE444" i="6" a="1"/>
  <c r="BE432" i="6" a="1"/>
  <c r="BE420" i="6" a="1"/>
  <c r="BS426" i="6" a="1"/>
  <c r="BS370" i="6" a="1"/>
  <c r="BV340" i="6" a="1"/>
  <c r="BR424" i="6" a="1"/>
  <c r="BQ392" i="6" a="1"/>
  <c r="CH376" i="6" a="1"/>
  <c r="BW362" i="6" a="1"/>
  <c r="BK350" i="6" a="1"/>
  <c r="CG336" i="6" a="1"/>
  <c r="CH442" i="6" a="1"/>
  <c r="CE406" i="6" a="1"/>
  <c r="CG390" i="6" a="1"/>
  <c r="BL370" i="6" a="1"/>
  <c r="BK460" i="6" a="1"/>
  <c r="BK410" i="6" a="1"/>
  <c r="BO384" i="6" a="1"/>
  <c r="BT466" i="6" a="1"/>
  <c r="BS412" i="6" a="1"/>
  <c r="BP394" i="6" a="1"/>
  <c r="BT376" i="6" a="1"/>
  <c r="BV418" i="6" a="1"/>
  <c r="CE392" i="6" a="1"/>
  <c r="BS374" i="6" a="1"/>
  <c r="CD454" i="6" a="1"/>
  <c r="BM420" i="6" a="1"/>
  <c r="CE548" i="6" a="1"/>
  <c r="BN544" i="6" a="1"/>
  <c r="BQ534" i="6" a="1"/>
  <c r="CE520" i="6" a="1"/>
  <c r="BR532" i="6" a="1"/>
  <c r="BE540" i="6" a="1"/>
  <c r="BE528" i="6" a="1"/>
  <c r="BQ548" i="6" a="1"/>
  <c r="CE546" i="6" a="1"/>
  <c r="BU532" i="6" a="1"/>
  <c r="BE514" i="6" a="1"/>
  <c r="BE502" i="6" a="1"/>
  <c r="BE490" i="6" a="1"/>
  <c r="BE478" i="6" a="1"/>
  <c r="BE548" i="6" a="1"/>
  <c r="BV520" i="6" a="1"/>
  <c r="BT496" i="6" a="1"/>
  <c r="BT472" i="6" a="1"/>
  <c r="BN520" i="6" a="1"/>
  <c r="CC502" i="6" a="1"/>
  <c r="BS486" i="6" a="1"/>
  <c r="BS470" i="6" a="1"/>
  <c r="BU520" i="6" a="1"/>
  <c r="BZ526" i="6" a="1"/>
  <c r="CE508" i="6" a="1"/>
  <c r="BF496" i="6" a="1"/>
  <c r="BO542" i="6" a="1"/>
  <c r="BK520" i="6" a="1"/>
  <c r="BP538" i="6" a="1"/>
  <c r="BE512" i="6" a="1"/>
  <c r="BE500" i="6" a="1"/>
  <c r="BQ516" i="6" a="1"/>
  <c r="CC506" i="6" a="1"/>
  <c r="BM484" i="6" a="1"/>
  <c r="BM460" i="6" a="1"/>
  <c r="BR502" i="6" a="1"/>
  <c r="BW472" i="6" a="1"/>
  <c r="BW456" i="6" a="1"/>
  <c r="BU540" i="6" a="1"/>
  <c r="CG504" i="6" a="1"/>
  <c r="BO474" i="6" a="1"/>
  <c r="BW530" i="6" a="1"/>
  <c r="BQ482" i="6" a="1"/>
  <c r="BU464" i="6" a="1"/>
  <c r="BQ508" i="6" a="1"/>
  <c r="BU478" i="6" a="1"/>
  <c r="BW498" i="6" a="1"/>
  <c r="CH466" i="6" a="1"/>
  <c r="BK506" i="6" a="1"/>
  <c r="BT478" i="6" a="1"/>
  <c r="CE484" i="6" a="1"/>
  <c r="CG488" i="6" a="1"/>
  <c r="BR454" i="6" a="1"/>
  <c r="BK436" i="6" a="1"/>
  <c r="BK412" i="6" a="1"/>
  <c r="BV502" i="6" a="1"/>
  <c r="BH454" i="6" a="1"/>
  <c r="BS432" i="6" a="1"/>
  <c r="BS416" i="6" a="1"/>
  <c r="CC400" i="6" a="1"/>
  <c r="BQ492" i="6" a="1"/>
  <c r="BW458" i="6" a="1"/>
  <c r="BP436" i="6" a="1"/>
  <c r="BS406" i="6" a="1"/>
  <c r="BW486" i="6" a="1"/>
  <c r="BW448" i="6" a="1"/>
  <c r="BK434" i="6" a="1"/>
  <c r="BM494" i="6" a="1"/>
  <c r="BU458" i="6" a="1"/>
  <c r="BU436" i="6" a="1"/>
  <c r="BO412" i="6" a="1"/>
  <c r="BK462" i="6" a="1"/>
  <c r="BO444" i="6" a="1"/>
  <c r="BO432" i="6" a="1"/>
  <c r="BO420" i="6" a="1"/>
  <c r="BM514" i="6" a="1"/>
  <c r="BU452" i="6" a="1"/>
  <c r="BW430" i="6" a="1"/>
  <c r="BM538" i="6" a="1"/>
  <c r="BK472" i="6" a="1"/>
  <c r="CG442" i="6" a="1"/>
  <c r="CG430" i="6" a="1"/>
  <c r="CG418" i="6" a="1"/>
  <c r="CG420" i="6" a="1"/>
  <c r="BW396" i="6" a="1"/>
  <c r="BM370" i="6" a="1"/>
  <c r="BP340" i="6" a="1"/>
  <c r="BK422" i="6" a="1"/>
  <c r="BW374" i="6" a="1"/>
  <c r="BK362" i="6" a="1"/>
  <c r="CG348" i="6" a="1"/>
  <c r="BQ336" i="6" a="1"/>
  <c r="BO548" i="6" a="1"/>
  <c r="CC548" i="6" a="1"/>
  <c r="CE532" i="6" a="1"/>
  <c r="BF520" i="6" a="1"/>
  <c r="BL532" i="6" a="1"/>
  <c r="CG538" i="6" a="1"/>
  <c r="CG526" i="6" a="1"/>
  <c r="CH544" i="6" a="1"/>
  <c r="BM546" i="6" a="1"/>
  <c r="BM528" i="6" a="1"/>
  <c r="CE512" i="6" a="1"/>
  <c r="CE500" i="6" a="1"/>
  <c r="CE488" i="6" a="1"/>
  <c r="CE476" i="6" a="1"/>
  <c r="BW546" i="6" a="1"/>
  <c r="BO516" i="6" a="1"/>
  <c r="BN496" i="6" a="1"/>
  <c r="BN472" i="6" a="1"/>
  <c r="BS518" i="6" a="1"/>
  <c r="CC500" i="6" a="1"/>
  <c r="CF484" i="6" a="1"/>
  <c r="BK546" i="6" a="1"/>
  <c r="BM516" i="6" a="1"/>
  <c r="BK526" i="6" a="1"/>
  <c r="BF508" i="6" a="1"/>
  <c r="CG494" i="6" a="1"/>
  <c r="BX538" i="6" a="1"/>
  <c r="BM518" i="6" a="1"/>
  <c r="CC536" i="6" a="1"/>
  <c r="CE510" i="6" a="1"/>
  <c r="BU548" i="6" a="1"/>
  <c r="BX514" i="6" a="1"/>
  <c r="CE502" i="6" a="1"/>
  <c r="BE484" i="6" a="1"/>
  <c r="BV454" i="6" a="1"/>
  <c r="CE498" i="6" a="1"/>
  <c r="BF472" i="6" a="1"/>
  <c r="BK456" i="6" a="1"/>
  <c r="BM534" i="6" a="1"/>
  <c r="BP502" i="6" a="1"/>
  <c r="BO472" i="6" a="1"/>
  <c r="CC518" i="6" a="1"/>
  <c r="BE480" i="6" a="1"/>
  <c r="BE464" i="6" a="1"/>
  <c r="BM506" i="6" a="1"/>
  <c r="BQ476" i="6" a="1"/>
  <c r="BM496" i="6" a="1"/>
  <c r="BG466" i="6" a="1"/>
  <c r="BQ504" i="6" a="1"/>
  <c r="BK474" i="6" a="1"/>
  <c r="BW484" i="6" a="1"/>
  <c r="BO484" i="6" a="1"/>
  <c r="CG452" i="6" a="1"/>
  <c r="BZ430" i="6" a="1"/>
  <c r="BZ406" i="6" a="1"/>
  <c r="BN490" i="6" a="1"/>
  <c r="BX448" i="6" a="1"/>
  <c r="CF430" i="6" a="1"/>
  <c r="CC414" i="6" a="1"/>
  <c r="CC398" i="6" a="1"/>
  <c r="CH478" i="6" a="1"/>
  <c r="BQ454" i="6" a="1"/>
  <c r="BY430" i="6" a="1"/>
  <c r="BM406" i="6" a="1"/>
  <c r="CG478" i="6" a="1"/>
  <c r="BP448" i="6" a="1"/>
  <c r="CG432" i="6" a="1"/>
  <c r="CG490" i="6" a="1"/>
  <c r="CC452" i="6" a="1"/>
  <c r="BO436" i="6" a="1"/>
  <c r="BN538" i="6" a="1"/>
  <c r="CD460" i="6" a="1"/>
  <c r="CD442" i="6" a="1"/>
  <c r="CD430" i="6" a="1"/>
  <c r="CD418" i="6" a="1"/>
  <c r="CD496" i="6" a="1"/>
  <c r="BU450" i="6" a="1"/>
  <c r="BQ430" i="6" a="1"/>
  <c r="BW510" i="6" a="1"/>
  <c r="CF466" i="6" a="1"/>
  <c r="BH442" i="6" a="1"/>
  <c r="BH430" i="6" a="1"/>
  <c r="BK508" i="6" a="1"/>
  <c r="BQ414" i="6" a="1"/>
  <c r="BR394" i="6" a="1"/>
  <c r="BV364" i="6" a="1"/>
  <c r="BY334" i="6" a="1"/>
  <c r="CC420" i="6" a="1"/>
  <c r="BW386" i="6" a="1"/>
  <c r="BK374" i="6" a="1"/>
  <c r="CG360" i="6" a="1"/>
  <c r="BQ348" i="6" a="1"/>
  <c r="CE334" i="6" a="1"/>
  <c r="CF436" i="6" a="1"/>
  <c r="BU546" i="6" a="1"/>
  <c r="BS546" i="6" a="1"/>
  <c r="BF532" i="6" a="1"/>
  <c r="CG518" i="6" a="1"/>
  <c r="BU526" i="6" a="1"/>
  <c r="BH538" i="6" a="1"/>
  <c r="BH526" i="6" a="1"/>
  <c r="CG546" i="6" a="1"/>
  <c r="BX544" i="6" a="1"/>
  <c r="CD526" i="6" a="1"/>
  <c r="BO512" i="6" a="1"/>
  <c r="BO500" i="6" a="1"/>
  <c r="BO488" i="6" a="1"/>
  <c r="BO476" i="6" a="1"/>
  <c r="CG542" i="6" a="1"/>
  <c r="BW514" i="6" a="1"/>
  <c r="BW490" i="6" a="1"/>
  <c r="BW466" i="6" a="1"/>
  <c r="CG516" i="6" a="1"/>
  <c r="BM500" i="6" a="1"/>
  <c r="BG484" i="6" a="1"/>
  <c r="CD544" i="6" a="1"/>
  <c r="BV514" i="6" a="1"/>
  <c r="BO524" i="6" a="1"/>
  <c r="CG506" i="6" a="1"/>
  <c r="BQ494" i="6" a="1"/>
  <c r="BG538" i="6" a="1"/>
  <c r="BK516" i="6" a="1"/>
  <c r="BE530" i="6" a="1"/>
  <c r="BO510" i="6" a="1"/>
  <c r="CC546" i="6" a="1"/>
  <c r="BR514" i="6" a="1"/>
  <c r="BF502" i="6" a="1"/>
  <c r="BW482" i="6" a="1"/>
  <c r="BP454" i="6" a="1"/>
  <c r="BK498" i="6" a="1"/>
  <c r="CC470" i="6" a="1"/>
  <c r="CH454" i="6" a="1"/>
  <c r="CG532" i="6" a="1"/>
  <c r="BX496" i="6" a="1"/>
  <c r="BS468" i="6" a="1"/>
  <c r="BY514" i="6" a="1"/>
  <c r="CE478" i="6" a="1"/>
  <c r="BQ540" i="6" a="1"/>
  <c r="BS504" i="6" a="1"/>
  <c r="BM474" i="6" a="1"/>
  <c r="BP490" i="6" a="1"/>
  <c r="BS464" i="6" a="1"/>
  <c r="BV496" i="6" a="1"/>
  <c r="BP532" i="6" a="1"/>
  <c r="BF484" i="6" a="1"/>
  <c r="BL478" i="6" a="1"/>
  <c r="BO452" i="6" a="1"/>
  <c r="BT430" i="6" a="1"/>
  <c r="BT406" i="6" a="1"/>
  <c r="CH484" i="6" a="1"/>
  <c r="BQ448" i="6" a="1"/>
  <c r="BG430" i="6" a="1"/>
  <c r="BM414" i="6" a="1"/>
  <c r="BM398" i="6" a="1"/>
  <c r="BK476" i="6" a="1"/>
  <c r="CE452" i="6" a="1"/>
  <c r="BS430" i="6" a="1"/>
  <c r="BV400" i="6" a="1"/>
  <c r="BH478" i="6" a="1"/>
  <c r="CG444" i="6" a="1"/>
  <c r="BQ432" i="6" a="1"/>
  <c r="BF490" i="6" a="1"/>
  <c r="BE452" i="6" a="1"/>
  <c r="BX430" i="6" a="1"/>
  <c r="BE518" i="6" a="1"/>
  <c r="BV460" i="6" a="1"/>
  <c r="BE442" i="6" a="1"/>
  <c r="BE430" i="6" a="1"/>
  <c r="BE418" i="6" a="1"/>
  <c r="CF490" i="6" a="1"/>
  <c r="CC448" i="6" a="1"/>
  <c r="BK430" i="6" a="1"/>
  <c r="BF538" i="6" a="1"/>
  <c r="BU462" i="6" a="1"/>
  <c r="BU440" i="6" a="1"/>
  <c r="BU428" i="6" a="1"/>
  <c r="BM482" i="6" a="1"/>
  <c r="BX412" i="6" a="1"/>
  <c r="BQ390" i="6" a="1"/>
  <c r="BP364" i="6" a="1"/>
  <c r="BS334" i="6" a="1"/>
  <c r="BO418" i="6" a="1"/>
  <c r="BK386" i="6" a="1"/>
  <c r="CG372" i="6" a="1"/>
  <c r="BQ360" i="6" a="1"/>
  <c r="CE346" i="6" a="1"/>
  <c r="CC496" i="6" a="1"/>
  <c r="BM432" i="6" a="1"/>
  <c r="BE404" i="6" a="1"/>
  <c r="BU388" i="6" a="1"/>
  <c r="BX358" i="6" a="1"/>
  <c r="BO442" i="6" a="1"/>
  <c r="BW404" i="6" a="1"/>
  <c r="CE380" i="6" a="1"/>
  <c r="BS452" i="6" a="1"/>
  <c r="BV406" i="6" a="1"/>
  <c r="BK390" i="6" a="1"/>
  <c r="BQ370" i="6" a="1"/>
  <c r="BF412" i="6" a="1"/>
  <c r="BS386" i="6" a="1"/>
  <c r="CC370" i="6" a="1"/>
  <c r="BO450" i="6" a="1"/>
  <c r="BU542" i="6" a="1"/>
  <c r="BQ518" i="6" a="1"/>
  <c r="CE534" i="6" a="1"/>
  <c r="BS542" i="6" a="1"/>
  <c r="BE510" i="6" a="1"/>
  <c r="BH484" i="6" a="1"/>
  <c r="BQ514" i="6" a="1"/>
  <c r="BT532" i="6" a="1"/>
  <c r="CC492" i="6" a="1"/>
  <c r="BY508" i="6" a="1"/>
  <c r="CH502" i="6" a="1"/>
  <c r="BU514" i="6" a="1"/>
  <c r="CE506" i="6" a="1"/>
  <c r="BN526" i="6" a="1"/>
  <c r="BS448" i="6" a="1"/>
  <c r="CG462" i="6" a="1"/>
  <c r="BP496" i="6" a="1"/>
  <c r="BS500" i="6" a="1"/>
  <c r="BF526" i="6" a="1"/>
  <c r="BQ488" i="6" a="1"/>
  <c r="BY490" i="6" a="1"/>
  <c r="CG470" i="6" a="1"/>
  <c r="BQ424" i="6" a="1"/>
  <c r="BS462" i="6" a="1"/>
  <c r="CC410" i="6" a="1"/>
  <c r="BQ466" i="6" a="1"/>
  <c r="BP400" i="6" a="1"/>
  <c r="BF442" i="6" a="1"/>
  <c r="BN466" i="6" a="1"/>
  <c r="CC508" i="6" a="1"/>
  <c r="BE438" i="6" a="1"/>
  <c r="BX484" i="6" a="1"/>
  <c r="BN424" i="6" a="1"/>
  <c r="BZ448" i="6" a="1"/>
  <c r="BM470" i="6" a="1"/>
  <c r="BS382" i="6" a="1"/>
  <c r="BU416" i="6" a="1"/>
  <c r="BF370" i="6" a="1"/>
  <c r="BK342" i="6" a="1"/>
  <c r="BO410" i="6" a="1"/>
  <c r="CH388" i="6" a="1"/>
  <c r="BU352" i="6" a="1"/>
  <c r="CF412" i="6" a="1"/>
  <c r="BE382" i="6" a="1"/>
  <c r="BK444" i="6" a="1"/>
  <c r="BU398" i="6" a="1"/>
  <c r="BW370" i="6" a="1"/>
  <c r="CG402" i="6" a="1"/>
  <c r="CF376" i="6" a="1"/>
  <c r="BQ452" i="6" a="1"/>
  <c r="CC406" i="6" a="1"/>
  <c r="CF388" i="6" a="1"/>
  <c r="CC468" i="6" a="1"/>
  <c r="BU430" i="6" a="1"/>
  <c r="BE396" i="6" a="1"/>
  <c r="CC374" i="6" a="1"/>
  <c r="CD394" i="6" a="1"/>
  <c r="BY364" i="6" a="1"/>
  <c r="BR340" i="6" a="1"/>
  <c r="BK324" i="6" a="1"/>
  <c r="CH310" i="6" a="1"/>
  <c r="BW296" i="6" a="1"/>
  <c r="BU382" i="6" a="1"/>
  <c r="BK352" i="6" a="1"/>
  <c r="BL328" i="6" a="1"/>
  <c r="CE414" i="6" a="1"/>
  <c r="BO374" i="6" a="1"/>
  <c r="BR352" i="6" a="1"/>
  <c r="BM396" i="6" a="1"/>
  <c r="BY352" i="6" a="1"/>
  <c r="BM336" i="6" a="1"/>
  <c r="CE388" i="6" a="1"/>
  <c r="BU362" i="6" a="1"/>
  <c r="BK334" i="6" a="1"/>
  <c r="BQ354" i="6" a="1"/>
  <c r="CE338" i="6" a="1"/>
  <c r="BH418" i="6" a="1"/>
  <c r="CD364" i="6" a="1"/>
  <c r="CC454" i="6" a="1"/>
  <c r="BW384" i="6" a="1"/>
  <c r="BQ350" i="6" a="1"/>
  <c r="CG404" i="6" a="1"/>
  <c r="BE324" i="6" a="1"/>
  <c r="BL304" i="6" a="1"/>
  <c r="BO288" i="6" a="1"/>
  <c r="BO276" i="6" a="1"/>
  <c r="BO264" i="6" a="1"/>
  <c r="BO252" i="6" a="1"/>
  <c r="BO240" i="6" a="1"/>
  <c r="BO228" i="6" a="1"/>
  <c r="BO320" i="6" a="1"/>
  <c r="CC302" i="6" a="1"/>
  <c r="BK286" i="6" a="1"/>
  <c r="BE328" i="6" a="1"/>
  <c r="BE306" i="6" a="1"/>
  <c r="BM288" i="6" a="1"/>
  <c r="BM272" i="6" a="1"/>
  <c r="BG256" i="6" a="1"/>
  <c r="BM240" i="6" a="1"/>
  <c r="BN352" i="6" a="1"/>
  <c r="BY316" i="6" a="1"/>
  <c r="BM292" i="6" a="1"/>
  <c r="BE326" i="6" a="1"/>
  <c r="BW304" i="6" a="1"/>
  <c r="CH286" i="6" a="1"/>
  <c r="BW272" i="6" a="1"/>
  <c r="BK260" i="6" a="1"/>
  <c r="BW380" i="6" a="1"/>
  <c r="BE336" i="6" a="1"/>
  <c r="CG312" i="6" a="1"/>
  <c r="BL292" i="6" a="1"/>
  <c r="BO354" i="6" a="1"/>
  <c r="CE314" i="6" a="1"/>
  <c r="CD292" i="6" a="1"/>
  <c r="CE402" i="6" a="1"/>
  <c r="CG346" i="6" a="1"/>
  <c r="BU318" i="6" a="1"/>
  <c r="BL298" i="6" a="1"/>
  <c r="BN382" i="6" a="1"/>
  <c r="BE542" i="6" a="1"/>
  <c r="BW516" i="6" a="1"/>
  <c r="BO534" i="6" a="1"/>
  <c r="BQ544" i="6" a="1"/>
  <c r="CG508" i="6" a="1"/>
  <c r="BU482" i="6" a="1"/>
  <c r="BK514" i="6" a="1"/>
  <c r="BK532" i="6" a="1"/>
  <c r="BS482" i="6" a="1"/>
  <c r="BS508" i="6" a="1"/>
  <c r="BW500" i="6" a="1"/>
  <c r="BO514" i="6" a="1"/>
  <c r="BO506" i="6" a="1"/>
  <c r="BQ496" i="6" a="1"/>
  <c r="BM448" i="6" a="1"/>
  <c r="BQ462" i="6" a="1"/>
  <c r="BW494" i="6" a="1"/>
  <c r="CC498" i="6" a="1"/>
  <c r="BW496" i="6" a="1"/>
  <c r="BR484" i="6" a="1"/>
  <c r="BO490" i="6" a="1"/>
  <c r="BQ468" i="6" a="1"/>
  <c r="BK424" i="6" a="1"/>
  <c r="BS444" i="6" a="1"/>
  <c r="BM410" i="6" a="1"/>
  <c r="BO464" i="6" a="1"/>
  <c r="BY394" i="6" a="1"/>
  <c r="CG440" i="6" a="1"/>
  <c r="BW450" i="6" a="1"/>
  <c r="CE482" i="6" a="1"/>
  <c r="CG436" i="6" a="1"/>
  <c r="BS480" i="6" a="1"/>
  <c r="BW418" i="6" a="1"/>
  <c r="BE440" i="6" a="1"/>
  <c r="CG466" i="6" a="1"/>
  <c r="BM382" i="6" a="1"/>
  <c r="CG406" i="6" a="1"/>
  <c r="CG368" i="6" a="1"/>
  <c r="CE490" i="6" a="1"/>
  <c r="BO408" i="6" a="1"/>
  <c r="BO388" i="6" a="1"/>
  <c r="BO352" i="6" a="1"/>
  <c r="BG412" i="6" a="1"/>
  <c r="BO380" i="6" a="1"/>
  <c r="CC442" i="6" a="1"/>
  <c r="CG394" i="6" a="1"/>
  <c r="BK370" i="6" a="1"/>
  <c r="BK402" i="6" a="1"/>
  <c r="BG376" i="6" a="1"/>
  <c r="BE448" i="6" a="1"/>
  <c r="BU406" i="6" a="1"/>
  <c r="BY388" i="6" a="1"/>
  <c r="BK466" i="6" a="1"/>
  <c r="BS424" i="6" a="1"/>
  <c r="BK394" i="6" a="1"/>
  <c r="BM374" i="6" a="1"/>
  <c r="BE394" i="6" a="1"/>
  <c r="BH364" i="6" a="1"/>
  <c r="BK340" i="6" a="1"/>
  <c r="CH322" i="6" a="1"/>
  <c r="BW308" i="6" a="1"/>
  <c r="BK296" i="6" a="1"/>
  <c r="BE380" i="6" a="1"/>
  <c r="BO350" i="6" a="1"/>
  <c r="BU322" i="6" a="1"/>
  <c r="BY412" i="6" a="1"/>
  <c r="BW372" i="6" a="1"/>
  <c r="CG350" i="6" a="1"/>
  <c r="BK392" i="6" a="1"/>
  <c r="BH352" i="6" a="1"/>
  <c r="CG334" i="6" a="1"/>
  <c r="BL388" i="6" a="1"/>
  <c r="CG358" i="6" a="1"/>
  <c r="BE332" i="6" a="1"/>
  <c r="BU400" i="6" a="1"/>
  <c r="CF352" i="6" a="1"/>
  <c r="BM338" i="6" a="1"/>
  <c r="BE416" i="6" a="1"/>
  <c r="BM364" i="6" a="1"/>
  <c r="BU448" i="6" a="1"/>
  <c r="BZ382" i="6" a="1"/>
  <c r="CC348" i="6" a="1"/>
  <c r="BH370" i="6" a="1"/>
  <c r="CE322" i="6" a="1"/>
  <c r="BE304" i="6" a="1"/>
  <c r="CD286" i="6" a="1"/>
  <c r="CD274" i="6" a="1"/>
  <c r="CD262" i="6" a="1"/>
  <c r="CD250" i="6" a="1"/>
  <c r="CD238" i="6" a="1"/>
  <c r="CD226" i="6" a="1"/>
  <c r="CE318" i="6" a="1"/>
  <c r="BO300" i="6" a="1"/>
  <c r="CH418" i="6" a="1"/>
  <c r="BK326" i="6" a="1"/>
  <c r="BX304" i="6" a="1"/>
  <c r="CC286" i="6" a="1"/>
  <c r="BS270" i="6" a="1"/>
  <c r="BS254" i="6" a="1"/>
  <c r="CC238" i="6" a="1"/>
  <c r="BP346" i="6" a="1"/>
  <c r="BQ316" i="6" a="1"/>
  <c r="BV286" i="6" a="1"/>
  <c r="BS324" i="6" a="1"/>
  <c r="BE302" i="6" a="1"/>
  <c r="BW284" i="6" a="1"/>
  <c r="BK272" i="6" a="1"/>
  <c r="CG258" i="6" a="1"/>
  <c r="BW376" i="6" a="1"/>
  <c r="CD334" i="6" a="1"/>
  <c r="BO312" i="6" a="1"/>
  <c r="BU350" i="6" a="1"/>
  <c r="BM314" i="6" a="1"/>
  <c r="BE292" i="6" a="1"/>
  <c r="BL394" i="6" a="1"/>
  <c r="BH346" i="6" a="1"/>
  <c r="BV316" i="6" a="1"/>
  <c r="BE298" i="6" a="1"/>
  <c r="BE376" i="6" a="1"/>
  <c r="BU544" i="6" a="1"/>
  <c r="BS548" i="6" a="1"/>
  <c r="CD532" i="6" a="1"/>
  <c r="BQ542" i="6" a="1"/>
  <c r="BH508" i="6" a="1"/>
  <c r="BU474" i="6" a="1"/>
  <c r="BZ508" i="6" a="1"/>
  <c r="BM530" i="6" a="1"/>
  <c r="CC480" i="6" a="1"/>
  <c r="BM508" i="6" a="1"/>
  <c r="BW492" i="6" a="1"/>
  <c r="BX508" i="6" a="1"/>
  <c r="BU504" i="6" a="1"/>
  <c r="CC494" i="6" a="1"/>
  <c r="CC540" i="6" a="1"/>
  <c r="BW452" i="6" a="1"/>
  <c r="BS490" i="6" a="1"/>
  <c r="CH496" i="6" a="1"/>
  <c r="BO496" i="6" a="1"/>
  <c r="BO482" i="6" a="1"/>
  <c r="BZ520" i="6" a="1"/>
  <c r="BR466" i="6" a="1"/>
  <c r="BZ418" i="6" a="1"/>
  <c r="CF442" i="6" a="1"/>
  <c r="BS408" i="6" a="1"/>
  <c r="BM452" i="6" a="1"/>
  <c r="BS394" i="6" a="1"/>
  <c r="BQ440" i="6" a="1"/>
  <c r="BE450" i="6" a="1"/>
  <c r="CH472" i="6" a="1"/>
  <c r="CE428" i="6" a="1"/>
  <c r="BZ478" i="6" a="1"/>
  <c r="BQ418" i="6" a="1"/>
  <c r="CE438" i="6" a="1"/>
  <c r="BW444" i="6" a="1"/>
  <c r="BY358" i="6" a="1"/>
  <c r="BP406" i="6" a="1"/>
  <c r="BQ368" i="6" a="1"/>
  <c r="BK482" i="6" a="1"/>
  <c r="BW406" i="6" a="1"/>
  <c r="BX382" i="6" a="1"/>
  <c r="BX346" i="6" a="1"/>
  <c r="CG408" i="6" a="1"/>
  <c r="BU378" i="6" a="1"/>
  <c r="CE436" i="6" a="1"/>
  <c r="BH394" i="6" a="1"/>
  <c r="BV490" i="6" a="1"/>
  <c r="BO396" i="6" a="1"/>
  <c r="CC372" i="6" a="1"/>
  <c r="BL406" i="6" a="1"/>
  <c r="BS388" i="6" a="1"/>
  <c r="CC464" i="6" a="1"/>
  <c r="BQ422" i="6" a="1"/>
  <c r="BU392" i="6" a="1"/>
  <c r="BS372" i="6" a="1"/>
  <c r="BR388" i="6" a="1"/>
  <c r="BM362" i="6" a="1"/>
  <c r="BT334" i="6" a="1"/>
  <c r="BW320" i="6" a="1"/>
  <c r="BK308" i="6" a="1"/>
  <c r="CG294" i="6" a="1"/>
  <c r="CE372" i="6" a="1"/>
  <c r="BW348" i="6" a="1"/>
  <c r="BO322" i="6" a="1"/>
  <c r="BW408" i="6" a="1"/>
  <c r="BU368" i="6" a="1"/>
  <c r="BT346" i="6" a="1"/>
  <c r="BS390" i="6" a="1"/>
  <c r="BM350" i="6" a="1"/>
  <c r="BR334" i="6" a="1"/>
  <c r="CH382" i="6" a="1"/>
  <c r="BP358" i="6" a="1"/>
  <c r="CC330" i="6" a="1"/>
  <c r="BK396" i="6" a="1"/>
  <c r="BX352" i="6" a="1"/>
  <c r="CC336" i="6" a="1"/>
  <c r="BM412" i="6" a="1"/>
  <c r="BE364" i="6" a="1"/>
  <c r="BW428" i="6" a="1"/>
  <c r="BK380" i="6" a="1"/>
  <c r="BN346" i="6" a="1"/>
  <c r="BS364" i="6" a="1"/>
  <c r="BH322" i="6" a="1"/>
  <c r="BM302" i="6" a="1"/>
  <c r="BE286" i="6" a="1"/>
  <c r="BE274" i="6" a="1"/>
  <c r="BE262" i="6" a="1"/>
  <c r="BE250" i="6" a="1"/>
  <c r="BE238" i="6" a="1"/>
  <c r="BE456" i="6" a="1"/>
  <c r="BM318" i="6" a="1"/>
  <c r="CC298" i="6" a="1"/>
  <c r="CH370" i="6" a="1"/>
  <c r="BU324" i="6" a="1"/>
  <c r="BK304" i="6" a="1"/>
  <c r="CC284" i="6" a="1"/>
  <c r="CF268" i="6" a="1"/>
  <c r="CC252" i="6" a="1"/>
  <c r="CC236" i="6" a="1"/>
  <c r="BQ340" i="6" a="1"/>
  <c r="BQ312" i="6" a="1"/>
  <c r="BP286" i="6" a="1"/>
  <c r="CC322" i="6" a="1"/>
  <c r="CC300" i="6" a="1"/>
  <c r="BK284" i="6" a="1"/>
  <c r="CG270" i="6" a="1"/>
  <c r="BQ258" i="6" a="1"/>
  <c r="CE366" i="6" a="1"/>
  <c r="BP334" i="6" a="1"/>
  <c r="CG310" i="6" a="1"/>
  <c r="BU286" i="6" a="1"/>
  <c r="BM340" i="6" a="1"/>
  <c r="BY310" i="6" a="1"/>
  <c r="CE290" i="6" a="1"/>
  <c r="BU380" i="6" a="1"/>
  <c r="CC334" i="6" a="1"/>
  <c r="BO316" i="6" a="1"/>
  <c r="CC296" i="6" a="1"/>
  <c r="CE374" i="6" a="1"/>
  <c r="BM544" i="6" a="1"/>
  <c r="BE544" i="6" a="1"/>
  <c r="BU524" i="6" a="1"/>
  <c r="CE538" i="6" a="1"/>
  <c r="BU506" i="6" a="1"/>
  <c r="BE474" i="6" a="1"/>
  <c r="BT508" i="6" a="1"/>
  <c r="CC514" i="6" a="1"/>
  <c r="BM480" i="6" a="1"/>
  <c r="CG540" i="6" a="1"/>
  <c r="BK492" i="6" a="1"/>
  <c r="BR508" i="6" a="1"/>
  <c r="CC538" i="6" a="1"/>
  <c r="CG492" i="6" a="1"/>
  <c r="CD538" i="6" a="1"/>
  <c r="BK452" i="6" a="1"/>
  <c r="BM486" i="6" a="1"/>
  <c r="BN478" i="6" a="1"/>
  <c r="BU492" i="6" a="1"/>
  <c r="BM478" i="6" a="1"/>
  <c r="CF514" i="6" a="1"/>
  <c r="BQ464" i="6" a="1"/>
  <c r="BN406" i="6" a="1"/>
  <c r="BG442" i="6" a="1"/>
  <c r="CF406" i="6" a="1"/>
  <c r="CC450" i="6" a="1"/>
  <c r="BM394" i="6" a="1"/>
  <c r="CE430" i="6" a="1"/>
  <c r="CD448" i="6" a="1"/>
  <c r="BR472" i="6" a="1"/>
  <c r="BO428" i="6" a="1"/>
  <c r="BO470" i="6" a="1"/>
  <c r="BW532" i="6" a="1"/>
  <c r="BO438" i="6" a="1"/>
  <c r="BK440" i="6" a="1"/>
  <c r="BS358" i="6" a="1"/>
  <c r="BH406" i="6" a="1"/>
  <c r="CE358" i="6" a="1"/>
  <c r="BS478" i="6" a="1"/>
  <c r="BF406" i="6" a="1"/>
  <c r="BR382" i="6" a="1"/>
  <c r="BL346" i="6" a="1"/>
  <c r="BO406" i="6" a="1"/>
  <c r="BE378" i="6" a="1"/>
  <c r="CC430" i="6" a="1"/>
  <c r="CE390" i="6" a="1"/>
  <c r="BS466" i="6" a="1"/>
  <c r="BW394" i="6" a="1"/>
  <c r="BM372" i="6" a="1"/>
  <c r="CC440" i="6" a="1"/>
  <c r="BQ404" i="6" a="1"/>
  <c r="BM388" i="6" a="1"/>
  <c r="BE462" i="6" a="1"/>
  <c r="BP418" i="6" a="1"/>
  <c r="CC386" i="6" a="1"/>
  <c r="CG438" i="6" a="1"/>
  <c r="BQ386" i="6" a="1"/>
  <c r="BU360" i="6" a="1"/>
  <c r="BF334" i="6" a="1"/>
  <c r="BK320" i="6" a="1"/>
  <c r="CG306" i="6" a="1"/>
  <c r="BQ294" i="6" a="1"/>
  <c r="CD370" i="6" a="1"/>
  <c r="CE342" i="6" a="1"/>
  <c r="BX316" i="6" a="1"/>
  <c r="BM404" i="6" a="1"/>
  <c r="BQ366" i="6" a="1"/>
  <c r="BK346" i="6" a="1"/>
  <c r="BK384" i="6" a="1"/>
  <c r="BU348" i="6" a="1"/>
  <c r="BW332" i="6" a="1"/>
  <c r="BQ378" i="6" a="1"/>
  <c r="BH358" i="6" a="1"/>
  <c r="BM330" i="6" a="1"/>
  <c r="BE392" i="6" a="1"/>
  <c r="BG352" i="6" a="1"/>
  <c r="BK336" i="6" a="1"/>
  <c r="BU394" i="6" a="1"/>
  <c r="BS362" i="6" a="1"/>
  <c r="BW446" i="6" a="1"/>
  <c r="BT370" i="6" a="1"/>
  <c r="BS344" i="6" a="1"/>
  <c r="BW346" i="6" a="1"/>
  <c r="CH316" i="6" a="1"/>
  <c r="CG300" i="6" a="1"/>
  <c r="CE284" i="6" a="1"/>
  <c r="CE272" i="6" a="1"/>
  <c r="CE260" i="6" a="1"/>
  <c r="CE248" i="6" a="1"/>
  <c r="CE236" i="6" a="1"/>
  <c r="BE388" i="6" a="1"/>
  <c r="BZ316" i="6" a="1"/>
  <c r="BV298" i="6" a="1"/>
  <c r="BN358" i="6" a="1"/>
  <c r="CD322" i="6" a="1"/>
  <c r="BK302" i="6" a="1"/>
  <c r="BM284" i="6" a="1"/>
  <c r="BG268" i="6" a="1"/>
  <c r="BM252" i="6" a="1"/>
  <c r="BM236" i="6" a="1"/>
  <c r="BE334" i="6" a="1"/>
  <c r="BE310" i="6" a="1"/>
  <c r="BF418" i="6" a="1"/>
  <c r="BF322" i="6" a="1"/>
  <c r="BT298" i="6" a="1"/>
  <c r="CG282" i="6" a="1"/>
  <c r="BQ270" i="6" a="1"/>
  <c r="CE256" i="6" a="1"/>
  <c r="BK364" i="6" a="1"/>
  <c r="CH328" i="6" a="1"/>
  <c r="BP304" i="6" a="1"/>
  <c r="BO286" i="6" a="1"/>
  <c r="BE338" i="6" a="1"/>
  <c r="BR310" i="6" a="1"/>
  <c r="BO290" i="6" a="1"/>
  <c r="BU370" i="6" a="1"/>
  <c r="BO334" i="6" a="1"/>
  <c r="CE312" i="6" a="1"/>
  <c r="BK540" i="6" a="1"/>
  <c r="BX520" i="6" a="1"/>
  <c r="BO522" i="6" a="1"/>
  <c r="BV526" i="6" a="1"/>
  <c r="CG496" i="6" a="1"/>
  <c r="BU470" i="6" a="1"/>
  <c r="BK490" i="6" a="1"/>
  <c r="BS510" i="6" a="1"/>
  <c r="BG544" i="6" a="1"/>
  <c r="CE516" i="6" a="1"/>
  <c r="BK488" i="6" a="1"/>
  <c r="BY526" i="6" a="1"/>
  <c r="CC534" i="6" a="1"/>
  <c r="BU476" i="6" a="1"/>
  <c r="CG480" i="6" a="1"/>
  <c r="CE448" i="6" a="1"/>
  <c r="BO466" i="6" a="1"/>
  <c r="CD472" i="6" a="1"/>
  <c r="BV538" i="6" a="1"/>
  <c r="BM542" i="6" a="1"/>
  <c r="BR496" i="6" a="1"/>
  <c r="BM450" i="6" a="1"/>
  <c r="BK400" i="6" a="1"/>
  <c r="BS428" i="6" a="1"/>
  <c r="BG394" i="6" a="1"/>
  <c r="BO446" i="6" a="1"/>
  <c r="BK468" i="6" a="1"/>
  <c r="BQ428" i="6" a="1"/>
  <c r="BR430" i="6" a="1"/>
  <c r="CE454" i="6" a="1"/>
  <c r="CG424" i="6" a="1"/>
  <c r="CC446" i="6" a="1"/>
  <c r="BW526" i="6" a="1"/>
  <c r="BE428" i="6" a="1"/>
  <c r="BQ408" i="6" a="1"/>
  <c r="BP352" i="6" a="1"/>
  <c r="BQ384" i="6" a="1"/>
  <c r="BQ356" i="6" a="1"/>
  <c r="BQ438" i="6" a="1"/>
  <c r="BY400" i="6" a="1"/>
  <c r="BX370" i="6" a="1"/>
  <c r="BL448" i="6" a="1"/>
  <c r="CG392" i="6" a="1"/>
  <c r="BE374" i="6" a="1"/>
  <c r="CD406" i="6" a="1"/>
  <c r="BT388" i="6" a="1"/>
  <c r="BL424" i="6" a="1"/>
  <c r="BG388" i="6" a="1"/>
  <c r="BS366" i="6" a="1"/>
  <c r="BG424" i="6" a="1"/>
  <c r="BF400" i="6" a="1"/>
  <c r="BY376" i="6" a="1"/>
  <c r="BT460" i="6" a="1"/>
  <c r="CH406" i="6" a="1"/>
  <c r="CF382" i="6" a="1"/>
  <c r="CC408" i="6" a="1"/>
  <c r="BQ374" i="6" a="1"/>
  <c r="BS352" i="6" a="1"/>
  <c r="BQ330" i="6" a="1"/>
  <c r="CE316" i="6" a="1"/>
  <c r="BF304" i="6" a="1"/>
  <c r="BU418" i="6" a="1"/>
  <c r="BQ364" i="6" a="1"/>
  <c r="BQ338" i="6" a="1"/>
  <c r="BU310" i="6" a="1"/>
  <c r="CC396" i="6" a="1"/>
  <c r="BG364" i="6" a="1"/>
  <c r="CG426" i="6" a="1"/>
  <c r="BO370" i="6" a="1"/>
  <c r="BE342" i="6" a="1"/>
  <c r="BK328" i="6" a="1"/>
  <c r="BS368" i="6" a="1"/>
  <c r="CE350" i="6" a="1"/>
  <c r="BM326" i="6" a="1"/>
  <c r="CD376" i="6" a="1"/>
  <c r="BZ346" i="6" a="1"/>
  <c r="BU332" i="6" a="1"/>
  <c r="CG382" i="6" a="1"/>
  <c r="BO358" i="6" a="1"/>
  <c r="BM428" i="6" a="1"/>
  <c r="CG362" i="6" a="1"/>
  <c r="CG340" i="6" a="1"/>
  <c r="CC338" i="6" a="1"/>
  <c r="BN310" i="6" a="1"/>
  <c r="BW294" i="6" a="1"/>
  <c r="CG544" i="6" a="1"/>
  <c r="BL520" i="6" a="1"/>
  <c r="CE544" i="6" a="1"/>
  <c r="CG484" i="6" a="1"/>
  <c r="BN484" i="6" a="1"/>
  <c r="CE542" i="6" a="1"/>
  <c r="CH490" i="6" a="1"/>
  <c r="CD508" i="6" a="1"/>
  <c r="BP472" i="6" a="1"/>
  <c r="BQ450" i="6" a="1"/>
  <c r="BN502" i="6" a="1"/>
  <c r="BW518" i="6" a="1"/>
  <c r="CC482" i="6" a="1"/>
  <c r="BW400" i="6" a="1"/>
  <c r="CC422" i="6" a="1"/>
  <c r="BV424" i="6" a="1"/>
  <c r="CG428" i="6" a="1"/>
  <c r="BN514" i="6" a="1"/>
  <c r="BU414" i="6" a="1"/>
  <c r="BO498" i="6" a="1"/>
  <c r="BL412" i="6" a="1"/>
  <c r="BN448" i="6" a="1"/>
  <c r="BF346" i="6" a="1"/>
  <c r="CG400" i="6" a="1"/>
  <c r="BL358" i="6" a="1"/>
  <c r="BE386" i="6" a="1"/>
  <c r="BE406" i="6" a="1"/>
  <c r="CC460" i="6" a="1"/>
  <c r="CC380" i="6" a="1"/>
  <c r="CG414" i="6" a="1"/>
  <c r="BP382" i="6" a="1"/>
  <c r="BS436" i="6" a="1"/>
  <c r="CC378" i="6" a="1"/>
  <c r="CF370" i="6" a="1"/>
  <c r="BM332" i="6" a="1"/>
  <c r="BW312" i="6" a="1"/>
  <c r="BQ398" i="6" a="1"/>
  <c r="CF340" i="6" a="1"/>
  <c r="BK420" i="6" a="1"/>
  <c r="BZ358" i="6" a="1"/>
  <c r="CC362" i="6" a="1"/>
  <c r="BW328" i="6" a="1"/>
  <c r="BN364" i="6" a="1"/>
  <c r="CH346" i="6" a="1"/>
  <c r="BV430" i="6" a="1"/>
  <c r="CC350" i="6" a="1"/>
  <c r="BT358" i="6" a="1"/>
  <c r="BS342" i="6" a="1"/>
  <c r="BK306" i="6" a="1"/>
  <c r="BH544" i="6" a="1"/>
  <c r="BQ546" i="6" a="1"/>
  <c r="BM526" i="6" a="1"/>
  <c r="CG472" i="6" a="1"/>
  <c r="BR538" i="6" a="1"/>
  <c r="BY538" i="6" a="1"/>
  <c r="BW488" i="6" a="1"/>
  <c r="BE508" i="6" a="1"/>
  <c r="BK470" i="6" a="1"/>
  <c r="BH532" i="6" a="1"/>
  <c r="BF478" i="6" a="1"/>
  <c r="BT514" i="6" a="1"/>
  <c r="BQ480" i="6" a="1"/>
  <c r="BQ400" i="6" a="1"/>
  <c r="CC412" i="6" a="1"/>
  <c r="BP424" i="6" a="1"/>
  <c r="BW426" i="6" a="1"/>
  <c r="BE460" i="6" a="1"/>
  <c r="BE414" i="6" a="1"/>
  <c r="BK458" i="6" a="1"/>
  <c r="BQ410" i="6" a="1"/>
  <c r="BE446" i="6" a="1"/>
  <c r="CG344" i="6" a="1"/>
  <c r="BH400" i="6" a="1"/>
  <c r="BV532" i="6" a="1"/>
  <c r="CE384" i="6" a="1"/>
  <c r="BO402" i="6" a="1"/>
  <c r="CC456" i="6" a="1"/>
  <c r="BM380" i="6" a="1"/>
  <c r="BR412" i="6" a="1"/>
  <c r="BS376" i="6" a="1"/>
  <c r="BW416" i="6" a="1"/>
  <c r="BM378" i="6" a="1"/>
  <c r="BG370" i="6" a="1"/>
  <c r="CG330" i="6" a="1"/>
  <c r="BK312" i="6" a="1"/>
  <c r="BW392" i="6" a="1"/>
  <c r="BO336" i="6" a="1"/>
  <c r="CD400" i="6" a="1"/>
  <c r="BQ358" i="6" a="1"/>
  <c r="BO360" i="6" a="1"/>
  <c r="BQ328" i="6" a="1"/>
  <c r="BF364" i="6" a="1"/>
  <c r="BF424" i="6" a="1"/>
  <c r="BQ346" i="6" a="1"/>
  <c r="CD388" i="6" a="1"/>
  <c r="BO348" i="6" a="1"/>
  <c r="BK358" i="6" a="1"/>
  <c r="BT340" i="6" a="1"/>
  <c r="CC542" i="6" a="1"/>
  <c r="BU536" i="6" a="1"/>
  <c r="BE526" i="6" a="1"/>
  <c r="BH472" i="6" a="1"/>
  <c r="CG536" i="6" a="1"/>
  <c r="BM536" i="6" a="1"/>
  <c r="BS534" i="6" a="1"/>
  <c r="BL538" i="6" a="1"/>
  <c r="BU468" i="6" a="1"/>
  <c r="CF526" i="6" a="1"/>
  <c r="CG474" i="6" a="1"/>
  <c r="BG490" i="6" a="1"/>
  <c r="BR478" i="6" a="1"/>
  <c r="BZ394" i="6" a="1"/>
  <c r="BS396" i="6" a="1"/>
  <c r="BY418" i="6" a="1"/>
  <c r="BE488" i="6" a="1"/>
  <c r="BO456" i="6" a="1"/>
  <c r="CG412" i="6" a="1"/>
  <c r="BU456" i="6" a="1"/>
  <c r="BX406" i="6" a="1"/>
  <c r="CC404" i="6" a="1"/>
  <c r="BQ344" i="6" a="1"/>
  <c r="BW398" i="6" a="1"/>
  <c r="CE456" i="6" a="1"/>
  <c r="CD382" i="6" a="1"/>
  <c r="CF400" i="6" a="1"/>
  <c r="BQ420" i="6" a="1"/>
  <c r="CC368" i="6" a="1"/>
  <c r="CG410" i="6" a="1"/>
  <c r="BM376" i="6" a="1"/>
  <c r="BU408" i="6" a="1"/>
  <c r="CC376" i="6" a="1"/>
  <c r="BW368" i="6" a="1"/>
  <c r="CE328" i="6" a="1"/>
  <c r="BQ306" i="6" a="1"/>
  <c r="BU390" i="6" a="1"/>
  <c r="CH334" i="6" a="1"/>
  <c r="BE400" i="6" a="1"/>
  <c r="CC356" i="6" a="1"/>
  <c r="BE356" i="6" a="1"/>
  <c r="BW440" i="6" a="1"/>
  <c r="BW356" i="6" a="1"/>
  <c r="BS410" i="6" a="1"/>
  <c r="CC344" i="6" a="1"/>
  <c r="BK388" i="6" a="1"/>
  <c r="BE344" i="6" a="1"/>
  <c r="BM356" i="6" a="1"/>
  <c r="BV334" i="6" a="1"/>
  <c r="BK542" i="6" a="1"/>
  <c r="CG530" i="6" a="1"/>
  <c r="BE524" i="6" a="1"/>
  <c r="CF520" i="6" a="1"/>
  <c r="BZ538" i="6" a="1"/>
  <c r="BM512" i="6" a="1"/>
  <c r="BP514" i="6" a="1"/>
  <c r="BZ532" i="6" a="1"/>
  <c r="BN532" i="6" a="1"/>
  <c r="BY496" i="6" a="1"/>
  <c r="CE524" i="6" a="1"/>
  <c r="BK534" i="6" a="1"/>
  <c r="BM462" i="6" a="1"/>
  <c r="BQ526" i="6" a="1"/>
  <c r="BM468" i="6" a="1"/>
  <c r="BS392" i="6" a="1"/>
  <c r="BS516" i="6" a="1"/>
  <c r="BW474" i="6" a="1"/>
  <c r="BN454" i="6" a="1"/>
  <c r="BG448" i="6" a="1"/>
  <c r="BK454" i="6" a="1"/>
  <c r="BV388" i="6" a="1"/>
  <c r="CE382" i="6" a="1"/>
  <c r="BQ472" i="6" a="1"/>
  <c r="BQ394" i="6" a="1"/>
  <c r="BO430" i="6" a="1"/>
  <c r="BH376" i="6" a="1"/>
  <c r="BO400" i="6" a="1"/>
  <c r="CE412" i="6" a="1"/>
  <c r="CG476" i="6" a="1"/>
  <c r="CE400" i="6" a="1"/>
  <c r="BP370" i="6" a="1"/>
  <c r="CE404" i="6" a="1"/>
  <c r="CC418" i="6" a="1"/>
  <c r="CG364" i="6" a="1"/>
  <c r="CG326" i="6" a="1"/>
  <c r="CG302" i="6" a="1"/>
  <c r="BE370" i="6" a="1"/>
  <c r="BX328" i="6" a="1"/>
  <c r="BQ388" i="6" a="1"/>
  <c r="BV442" i="6" a="1"/>
  <c r="CG352" i="6" a="1"/>
  <c r="BS414" i="6" a="1"/>
  <c r="BE350" i="6" a="1"/>
  <c r="BE384" i="6" a="1"/>
  <c r="CD340" i="6" a="1"/>
  <c r="BK376" i="6" a="1"/>
  <c r="CC432" i="6" a="1"/>
  <c r="BL352" i="6" a="1"/>
  <c r="BG328" i="6" a="1"/>
  <c r="CG292" i="6" a="1"/>
  <c r="CE276" i="6" a="1"/>
  <c r="CG256" i="6" a="1"/>
  <c r="CE240" i="6" a="1"/>
  <c r="BH334" i="6" a="1"/>
  <c r="BR304" i="6" a="1"/>
  <c r="BS340" i="6" a="1"/>
  <c r="BW306" i="6" a="1"/>
  <c r="BS278" i="6" a="1"/>
  <c r="CF256" i="6" a="1"/>
  <c r="BX376" i="6" a="1"/>
  <c r="BK318" i="6" a="1"/>
  <c r="BN340" i="6" a="1"/>
  <c r="CD304" i="6" a="1"/>
  <c r="CG278" i="6" a="1"/>
  <c r="BW260" i="6" a="1"/>
  <c r="BE358" i="6" a="1"/>
  <c r="BP316" i="6" a="1"/>
  <c r="CG374" i="6" a="1"/>
  <c r="BH316" i="6" a="1"/>
  <c r="BH286" i="6" a="1"/>
  <c r="BM348" i="6" a="1"/>
  <c r="BH304" i="6" a="1"/>
  <c r="BW402" i="6" a="1"/>
  <c r="BM354" i="6" a="1"/>
  <c r="BM282" i="6" a="1"/>
  <c r="BY256" i="6" a="1"/>
  <c r="CG234" i="6" a="1"/>
  <c r="CC280" i="6" a="1"/>
  <c r="CE254" i="6" a="1"/>
  <c r="CE226" i="6" a="1"/>
  <c r="CC212" i="6" a="1"/>
  <c r="BE314" i="6" a="1"/>
  <c r="CD268" i="6" a="1"/>
  <c r="CG324" i="6" a="1"/>
  <c r="BK280" i="6" a="1"/>
  <c r="BQ252" i="6" a="1"/>
  <c r="CG230" i="6" a="1"/>
  <c r="CH214" i="6" a="1"/>
  <c r="CG322" i="6" a="1"/>
  <c r="BL286" i="6" a="1"/>
  <c r="CD256" i="6" a="1"/>
  <c r="BV232" i="6" a="1"/>
  <c r="BS320" i="6" a="1"/>
  <c r="CC270" i="6" a="1"/>
  <c r="BE316" i="6" a="1"/>
  <c r="BO266" i="6" a="1"/>
  <c r="BU236" i="6" a="1"/>
  <c r="CC314" i="6" a="1"/>
  <c r="BU264" i="6" a="1"/>
  <c r="BT238" i="6" a="1"/>
  <c r="BX244" i="6" a="1"/>
  <c r="BM250" i="6" a="1"/>
  <c r="BZ214" i="6" a="1"/>
  <c r="BL232" i="6" a="1"/>
  <c r="BK228" i="6" a="1"/>
  <c r="BQ284" i="6" a="1"/>
  <c r="BM234" i="6" a="1"/>
  <c r="BO302" i="6" a="1"/>
  <c r="BE228" i="6" a="1"/>
  <c r="BH328" i="6" a="1"/>
  <c r="BE280" i="6" a="1"/>
  <c r="CC258" i="6" a="1"/>
  <c r="CE218" i="6" a="1"/>
  <c r="BE214" i="6" a="1"/>
  <c r="BX220" i="6" a="1"/>
  <c r="CD232" i="6" a="1"/>
  <c r="CE244" i="6" a="1"/>
  <c r="BM214" i="6" a="1"/>
  <c r="BS240" i="6" a="1"/>
  <c r="BQ530" i="6" a="1"/>
  <c r="CE522" i="6" a="1"/>
  <c r="BU510" i="6" a="1"/>
  <c r="BK538" i="6" a="1"/>
  <c r="CF508" i="6" a="1"/>
  <c r="BW522" i="6" a="1"/>
  <c r="BQ532" i="6" a="1"/>
  <c r="BL514" i="6" a="1"/>
  <c r="BU488" i="6" a="1"/>
  <c r="BQ520" i="6" a="1"/>
  <c r="CF532" i="6" a="1"/>
  <c r="BT538" i="6" a="1"/>
  <c r="CH460" i="6" a="1"/>
  <c r="CE466" i="6" a="1"/>
  <c r="CC390" i="6" a="1"/>
  <c r="BS472" i="6" a="1"/>
  <c r="BQ470" i="6" a="1"/>
  <c r="CE440" i="6" a="1"/>
  <c r="BK446" i="6" a="1"/>
  <c r="CD436" i="6" a="1"/>
  <c r="BP388" i="6" a="1"/>
  <c r="BF382" i="6" a="1"/>
  <c r="BX466" i="6" a="1"/>
  <c r="BO390" i="6" a="1"/>
  <c r="BM424" i="6" a="1"/>
  <c r="BX490" i="6" a="1"/>
  <c r="CG388" i="6" a="1"/>
  <c r="CE408" i="6" a="1"/>
  <c r="BL466" i="6" a="1"/>
  <c r="BN400" i="6" a="1"/>
  <c r="BK510" i="6" a="1"/>
  <c r="BS400" i="6" a="1"/>
  <c r="BK406" i="6" a="1"/>
  <c r="CE356" i="6" a="1"/>
  <c r="BQ326" i="6" a="1"/>
  <c r="BQ302" i="6" a="1"/>
  <c r="BU366" i="6" a="1"/>
  <c r="BR328" i="6" a="1"/>
  <c r="BO386" i="6" a="1"/>
  <c r="BS422" i="6" a="1"/>
  <c r="CE344" i="6" a="1"/>
  <c r="BW410" i="6" a="1"/>
  <c r="BK344" i="6" a="1"/>
  <c r="BO382" i="6" a="1"/>
  <c r="BG340" i="6" a="1"/>
  <c r="BO372" i="6" a="1"/>
  <c r="BX436" i="6" a="1"/>
  <c r="CG342" i="6" a="1"/>
  <c r="BO326" i="6" a="1"/>
  <c r="BH292" i="6" a="1"/>
  <c r="BO272" i="6" a="1"/>
  <c r="BH256" i="6" a="1"/>
  <c r="BO236" i="6" a="1"/>
  <c r="BK330" i="6" a="1"/>
  <c r="BO298" i="6" a="1"/>
  <c r="BU338" i="6" a="1"/>
  <c r="CE300" i="6" a="1"/>
  <c r="CC276" i="6" a="1"/>
  <c r="CC250" i="6" a="1"/>
  <c r="CG366" i="6" a="1"/>
  <c r="BQ304" i="6" a="1"/>
  <c r="BQ332" i="6" a="1"/>
  <c r="BO296" i="6" a="1"/>
  <c r="BQ278" i="6" a="1"/>
  <c r="BF256" i="6" a="1"/>
  <c r="CE354" i="6" a="1"/>
  <c r="BU302" i="6" a="1"/>
  <c r="BE372" i="6" a="1"/>
  <c r="BK310" i="6" a="1"/>
  <c r="BU284" i="6" a="1"/>
  <c r="BK332" i="6" a="1"/>
  <c r="BS302" i="6" a="1"/>
  <c r="BX388" i="6" a="1"/>
  <c r="BE352" i="6" a="1"/>
  <c r="BM280" i="6" a="1"/>
  <c r="BQ256" i="6" a="1"/>
  <c r="BO234" i="6" a="1"/>
  <c r="BU280" i="6" a="1"/>
  <c r="BS252" i="6" a="1"/>
  <c r="BX226" i="6" a="1"/>
  <c r="BM212" i="6" a="1"/>
  <c r="BW298" i="6" a="1"/>
  <c r="BV268" i="6" a="1"/>
  <c r="BU312" i="6" a="1"/>
  <c r="BU274" i="6" a="1"/>
  <c r="BR250" i="6" a="1"/>
  <c r="BP226" i="6" a="1"/>
  <c r="CC316" i="6" a="1"/>
  <c r="CG284" i="6" a="1"/>
  <c r="BV256" i="6" a="1"/>
  <c r="BO232" i="6" a="1"/>
  <c r="BS318" i="6" a="1"/>
  <c r="BS268" i="6" a="1"/>
  <c r="BG304" i="6" a="1"/>
  <c r="BM262" i="6" a="1"/>
  <c r="BU232" i="6" a="1"/>
  <c r="BW310" i="6" a="1"/>
  <c r="BT262" i="6" a="1"/>
  <c r="BW234" i="6" a="1"/>
  <c r="BQ300" i="6" a="1"/>
  <c r="BK244" i="6" a="1"/>
  <c r="BE240" i="6" a="1"/>
  <c r="BO230" i="6" a="1"/>
  <c r="BU316" i="6" a="1"/>
  <c r="BW226" i="6" a="1"/>
  <c r="BN280" i="6" a="1"/>
  <c r="BK232" i="6" a="1"/>
  <c r="CE286" i="6" a="1"/>
  <c r="CG226" i="6" a="1"/>
  <c r="BQ322" i="6" a="1"/>
  <c r="BO278" i="6" a="1"/>
  <c r="BO250" i="6" a="1"/>
  <c r="BT214" i="6" a="1"/>
  <c r="BR274" i="6" a="1"/>
  <c r="BV214" i="6" a="1"/>
  <c r="BQ220" i="6" a="1"/>
  <c r="BE546" i="6" a="1"/>
  <c r="BK544" i="6" a="1"/>
  <c r="BN508" i="6" a="1"/>
  <c r="BM520" i="6" a="1"/>
  <c r="CC516" i="6" a="1"/>
  <c r="BW464" i="6" a="1"/>
  <c r="CE526" i="6" a="1"/>
  <c r="BW476" i="6" a="1"/>
  <c r="BM426" i="6" a="1"/>
  <c r="BW460" i="6" a="1"/>
  <c r="BO440" i="6" a="1"/>
  <c r="BM510" i="6" a="1"/>
  <c r="BM334" i="6" a="1"/>
  <c r="BQ426" i="6" a="1"/>
  <c r="BM436" i="6" a="1"/>
  <c r="CE424" i="6" a="1"/>
  <c r="BM392" i="6" a="1"/>
  <c r="BS398" i="6" a="1"/>
  <c r="BU442" i="6" a="1"/>
  <c r="CE396" i="6" a="1"/>
  <c r="CG318" i="6" a="1"/>
  <c r="BU384" i="6" a="1"/>
  <c r="BX424" i="6" a="1"/>
  <c r="CE410" i="6" a="1"/>
  <c r="BV394" i="6" a="1"/>
  <c r="BH520" i="6" a="1"/>
  <c r="BP328" i="6" a="1"/>
  <c r="CE418" i="6" a="1"/>
  <c r="BO330" i="6" a="1"/>
  <c r="CE288" i="6" a="1"/>
  <c r="BU266" i="6" a="1"/>
  <c r="CG244" i="6" a="1"/>
  <c r="BE340" i="6" a="1"/>
  <c r="BH298" i="6" a="1"/>
  <c r="BO328" i="6" a="1"/>
  <c r="BG292" i="6" a="1"/>
  <c r="CC262" i="6" a="1"/>
  <c r="CF232" i="6" a="1"/>
  <c r="BW302" i="6" a="1"/>
  <c r="CE326" i="6" a="1"/>
  <c r="BQ290" i="6" a="1"/>
  <c r="BQ266" i="6" a="1"/>
  <c r="BW360" i="6" a="1"/>
  <c r="CG298" i="6" a="1"/>
  <c r="BS356" i="6" a="1"/>
  <c r="BE300" i="6" a="1"/>
  <c r="CC358" i="6" a="1"/>
  <c r="CF310" i="6" a="1"/>
  <c r="BE360" i="6" a="1"/>
  <c r="BX322" i="6" a="1"/>
  <c r="BG274" i="6" a="1"/>
  <c r="BO242" i="6" a="1"/>
  <c r="BQ214" i="6" a="1"/>
  <c r="BL280" i="6" a="1"/>
  <c r="CC246" i="6" a="1"/>
  <c r="CF220" i="6" a="1"/>
  <c r="BZ334" i="6" a="1"/>
  <c r="BN274" i="6" a="1"/>
  <c r="CE310" i="6" a="1"/>
  <c r="BM268" i="6" a="1"/>
  <c r="CE238" i="6" a="1"/>
  <c r="CG218" i="6" a="1"/>
  <c r="BU326" i="6" a="1"/>
  <c r="BZ280" i="6" a="1"/>
  <c r="BW254" i="6" a="1"/>
  <c r="BU224" i="6" a="1"/>
  <c r="BQ280" i="6" a="1"/>
  <c r="BO324" i="6" a="1"/>
  <c r="CE258" i="6" a="1"/>
  <c r="BM228" i="6" a="1"/>
  <c r="BP280" i="6" a="1"/>
  <c r="BO212" i="6" a="1"/>
  <c r="BQ242" i="6" a="1"/>
  <c r="BQ310" i="6" a="1"/>
  <c r="BM222" i="6" a="1"/>
  <c r="BV244" i="6" a="1"/>
  <c r="BK222" i="6" a="1"/>
  <c r="BW262" i="6" a="1"/>
  <c r="BU218" i="6" a="1"/>
  <c r="BR244" i="6" a="1"/>
  <c r="BU212" i="6" a="1"/>
  <c r="BZ304" i="6" a="1"/>
  <c r="CD346" i="6" a="1"/>
  <c r="CC234" i="6" a="1"/>
  <c r="BQ244" i="6" a="1"/>
  <c r="CH232" i="6" a="1"/>
  <c r="CE216" i="6" a="1"/>
  <c r="BT226" i="6" a="1"/>
  <c r="BW240" i="6" a="1"/>
  <c r="CE214" i="6" a="1"/>
  <c r="BK548" i="5" a="1"/>
  <c r="BG532" i="5" a="1"/>
  <c r="BQ542" i="5" a="1"/>
  <c r="BW528" i="5" a="1"/>
  <c r="BO538" i="5" a="1"/>
  <c r="BX544" i="5" a="1"/>
  <c r="BW520" i="5" a="1"/>
  <c r="CC534" i="5" a="1"/>
  <c r="BU548" i="5" a="1"/>
  <c r="BP520" i="5" a="1"/>
  <c r="BK526" i="5" a="1"/>
  <c r="CE522" i="5" a="1"/>
  <c r="BX490" i="5" a="1"/>
  <c r="BR466" i="5" a="1"/>
  <c r="CE516" i="5" a="1"/>
  <c r="CE504" i="5" a="1"/>
  <c r="CE492" i="5" a="1"/>
  <c r="CE480" i="5" a="1"/>
  <c r="CE468" i="5" a="1"/>
  <c r="BW514" i="5" a="1"/>
  <c r="BW490" i="5" a="1"/>
  <c r="BW466" i="5" a="1"/>
  <c r="CD520" i="5" a="1"/>
  <c r="BM504" i="5" a="1"/>
  <c r="BE536" i="5" a="1"/>
  <c r="BS508" i="5" a="1"/>
  <c r="BQ528" i="5" a="1"/>
  <c r="BK512" i="5" a="1"/>
  <c r="CG498" i="5" a="1"/>
  <c r="BH532" i="5" a="1"/>
  <c r="BL496" i="5" a="1"/>
  <c r="BU520" i="5" a="1"/>
  <c r="BW506" i="5" a="1"/>
  <c r="BK494" i="5" a="1"/>
  <c r="CG480" i="5" a="1"/>
  <c r="BO498" i="5" a="1"/>
  <c r="BW528" i="6" a="1"/>
  <c r="BK548" i="6" a="1"/>
  <c r="BQ490" i="6" a="1"/>
  <c r="CH514" i="6" a="1"/>
  <c r="BQ536" i="6" a="1"/>
  <c r="BK464" i="6" a="1"/>
  <c r="BZ490" i="6" a="1"/>
  <c r="CE450" i="6" a="1"/>
  <c r="CC424" i="6" a="1"/>
  <c r="BQ444" i="6" a="1"/>
  <c r="BU438" i="6" a="1"/>
  <c r="BZ454" i="6" a="1"/>
  <c r="CE458" i="6" a="1"/>
  <c r="CF424" i="6" a="1"/>
  <c r="BW420" i="6" a="1"/>
  <c r="BM408" i="6" a="1"/>
  <c r="CC384" i="6" a="1"/>
  <c r="CG396" i="6" a="1"/>
  <c r="BQ406" i="6" a="1"/>
  <c r="CG378" i="6" a="1"/>
  <c r="BQ318" i="6" a="1"/>
  <c r="CE362" i="6" a="1"/>
  <c r="BW422" i="6" a="1"/>
  <c r="BO398" i="6" a="1"/>
  <c r="BL376" i="6" a="1"/>
  <c r="BE408" i="6" a="1"/>
  <c r="CC444" i="6" a="1"/>
  <c r="CD412" i="6" a="1"/>
  <c r="CC324" i="6" a="1"/>
  <c r="BO284" i="6" a="1"/>
  <c r="BE266" i="6" a="1"/>
  <c r="BH244" i="6" a="1"/>
  <c r="BU336" i="6" a="1"/>
  <c r="BE294" i="6" a="1"/>
  <c r="BG322" i="6" a="1"/>
  <c r="BS290" i="6" a="1"/>
  <c r="CC260" i="6" a="1"/>
  <c r="BG232" i="6" a="1"/>
  <c r="BM300" i="6" a="1"/>
  <c r="CF316" i="6" a="1"/>
  <c r="BW288" i="6" a="1"/>
  <c r="BW264" i="6" a="1"/>
  <c r="CD358" i="6" a="1"/>
  <c r="BZ298" i="6" a="1"/>
  <c r="BO332" i="6" a="1"/>
  <c r="BS298" i="6" a="1"/>
  <c r="BO356" i="6" a="1"/>
  <c r="BO304" i="6" a="1"/>
  <c r="BM400" i="6" a="1"/>
  <c r="BT316" i="6" a="1"/>
  <c r="BW268" i="6" a="1"/>
  <c r="BK240" i="6" a="1"/>
  <c r="BK214" i="6" a="1"/>
  <c r="BW274" i="6" a="1"/>
  <c r="BK246" i="6" a="1"/>
  <c r="BG220" i="6" a="1"/>
  <c r="CG332" i="6" a="1"/>
  <c r="BF274" i="6" a="1"/>
  <c r="BH310" i="6" a="1"/>
  <c r="CG264" i="6" a="1"/>
  <c r="BW238" i="6" a="1"/>
  <c r="BQ218" i="6" a="1"/>
  <c r="CE324" i="6" a="1"/>
  <c r="BU276" i="6" a="1"/>
  <c r="BP250" i="6" a="1"/>
  <c r="BE224" i="6" a="1"/>
  <c r="BM278" i="6" a="1"/>
  <c r="CF322" i="6" a="1"/>
  <c r="CC256" i="6" a="1"/>
  <c r="CH226" i="6" a="1"/>
  <c r="BK278" i="6" a="1"/>
  <c r="BN250" i="6" a="1"/>
  <c r="CG238" i="6" a="1"/>
  <c r="BU296" i="6" a="1"/>
  <c r="CD220" i="6" a="1"/>
  <c r="BM242" i="6" a="1"/>
  <c r="CC220" i="6" a="1"/>
  <c r="BU252" i="6" a="1"/>
  <c r="CG216" i="6" a="1"/>
  <c r="BN238" i="6" a="1"/>
  <c r="BW278" i="6" a="1"/>
  <c r="CD298" i="6" a="1"/>
  <c r="CC232" i="6" a="1"/>
  <c r="BQ240" i="6" a="1"/>
  <c r="BF226" i="6" a="1"/>
  <c r="BS212" i="6" a="1"/>
  <c r="BX238" i="6" a="1"/>
  <c r="BO224" i="6" a="1"/>
  <c r="BS546" i="5" a="1"/>
  <c r="BS530" i="5" a="1"/>
  <c r="BW540" i="5" a="1"/>
  <c r="BK528" i="5" a="1"/>
  <c r="BX532" i="5" a="1"/>
  <c r="BQ544" i="5" a="1"/>
  <c r="BQ520" i="5" a="1"/>
  <c r="BM534" i="5" a="1"/>
  <c r="BE546" i="5" a="1"/>
  <c r="BU546" i="5" a="1"/>
  <c r="BZ520" i="5" a="1"/>
  <c r="CG520" i="5" a="1"/>
  <c r="BR490" i="5" a="1"/>
  <c r="BL466" i="5" a="1"/>
  <c r="BO516" i="5" a="1"/>
  <c r="BO504" i="5" a="1"/>
  <c r="BO492" i="5" a="1"/>
  <c r="BO480" i="5" a="1"/>
  <c r="BO468" i="5" a="1"/>
  <c r="BQ514" i="5" a="1"/>
  <c r="BQ490" i="5" a="1"/>
  <c r="BQ466" i="5" a="1"/>
  <c r="BS518" i="5" a="1"/>
  <c r="CC502" i="5" a="1"/>
  <c r="BW534" i="5" a="1"/>
  <c r="BM508" i="5" a="1"/>
  <c r="BV526" i="5" a="1"/>
  <c r="CG510" i="5" a="1"/>
  <c r="BQ498" i="5" a="1"/>
  <c r="CE524" i="5" a="1"/>
  <c r="BM548" i="5" a="1"/>
  <c r="BW518" i="5" a="1"/>
  <c r="BK506" i="5" a="1"/>
  <c r="CG492" i="5" a="1"/>
  <c r="BQ480" i="5" a="1"/>
  <c r="BK528" i="6" a="1"/>
  <c r="BS524" i="6" a="1"/>
  <c r="BZ484" i="6" a="1"/>
  <c r="BI514" i="6" a="1"/>
  <c r="BU508" i="6" a="1"/>
  <c r="CG450" i="6" a="1"/>
  <c r="BR490" i="6" a="1"/>
  <c r="CG448" i="6" a="1"/>
  <c r="CF394" i="6" a="1"/>
  <c r="CE442" i="6" a="1"/>
  <c r="BU426" i="6" a="1"/>
  <c r="BE436" i="6" a="1"/>
  <c r="BS454" i="6" a="1"/>
  <c r="BQ416" i="6" a="1"/>
  <c r="BM416" i="6" a="1"/>
  <c r="BX400" i="6" a="1"/>
  <c r="BM384" i="6" a="1"/>
  <c r="BO394" i="6" a="1"/>
  <c r="CG398" i="6" a="1"/>
  <c r="BR376" i="6" a="1"/>
  <c r="BF316" i="6" a="1"/>
  <c r="BE362" i="6" a="1"/>
  <c r="CC394" i="6" a="1"/>
  <c r="BT382" i="6" a="1"/>
  <c r="BU372" i="6" a="1"/>
  <c r="BZ370" i="6" a="1"/>
  <c r="BM440" i="6" a="1"/>
  <c r="CC392" i="6" a="1"/>
  <c r="BU314" i="6" a="1"/>
  <c r="BU282" i="6" a="1"/>
  <c r="CE264" i="6" a="1"/>
  <c r="BU242" i="6" a="1"/>
  <c r="BW322" i="6" a="1"/>
  <c r="BZ292" i="6" a="1"/>
  <c r="CG316" i="6" a="1"/>
  <c r="CC288" i="6" a="1"/>
  <c r="BM260" i="6" a="1"/>
  <c r="BL364" i="6" a="1"/>
  <c r="BN298" i="6" a="1"/>
  <c r="BO314" i="6" a="1"/>
  <c r="BK288" i="6" a="1"/>
  <c r="BK264" i="6" a="1"/>
  <c r="BM352" i="6" a="1"/>
  <c r="BM298" i="6" a="1"/>
  <c r="CE330" i="6" a="1"/>
  <c r="BM296" i="6" a="1"/>
  <c r="CE352" i="6" a="1"/>
  <c r="BU300" i="6" a="1"/>
  <c r="BZ364" i="6" a="1"/>
  <c r="BK314" i="6" a="1"/>
  <c r="CC266" i="6" a="1"/>
  <c r="BY238" i="6" a="1"/>
  <c r="BS272" i="6" a="1"/>
  <c r="CD244" i="6" a="1"/>
  <c r="BS218" i="6" a="1"/>
  <c r="BR322" i="6" a="1"/>
  <c r="BN268" i="6" a="1"/>
  <c r="BQ308" i="6" a="1"/>
  <c r="CF262" i="6" a="1"/>
  <c r="BH238" i="6" a="1"/>
  <c r="BW216" i="6" a="1"/>
  <c r="BG316" i="6" a="1"/>
  <c r="BT274" i="6" a="1"/>
  <c r="BU248" i="6" a="1"/>
  <c r="BK348" i="6" a="1"/>
  <c r="BL274" i="6" a="1"/>
  <c r="BS300" i="6" a="1"/>
  <c r="BU256" i="6" a="1"/>
  <c r="BN226" i="6" a="1"/>
  <c r="BZ274" i="6" a="1"/>
  <c r="CE246" i="6" a="1"/>
  <c r="BM294" i="6" a="1"/>
  <c r="BN232" i="6" a="1"/>
  <c r="BW282" i="6" a="1"/>
  <c r="BV220" i="6" a="1"/>
  <c r="BQ234" i="6" a="1"/>
  <c r="BO280" i="6" a="1"/>
  <c r="BU220" i="6" a="1"/>
  <c r="BV250" i="6" a="1"/>
  <c r="BP214" i="6" a="1"/>
  <c r="BQ236" i="6" a="1"/>
  <c r="CC268" i="6" a="1"/>
  <c r="BV292" i="6" a="1"/>
  <c r="BW230" i="6" a="1"/>
  <c r="BE232" i="6" a="1"/>
  <c r="BX268" i="6" a="1"/>
  <c r="BR232" i="6" a="1"/>
  <c r="BF214" i="6" a="1"/>
  <c r="CH544" i="5" a="1"/>
  <c r="CC528" i="5" a="1"/>
  <c r="BK540" i="5" a="1"/>
  <c r="CH526" i="5" a="1"/>
  <c r="BR532" i="5" a="1"/>
  <c r="BK544" i="5" a="1"/>
  <c r="BK520" i="5" a="1"/>
  <c r="CC532" i="5" a="1"/>
  <c r="BP544" i="5" a="1"/>
  <c r="BT544" i="5" a="1"/>
  <c r="BT520" i="5" a="1"/>
  <c r="BX514" i="5" a="1"/>
  <c r="BL490" i="5" a="1"/>
  <c r="BU542" i="5" a="1"/>
  <c r="CD514" i="5" a="1"/>
  <c r="CD502" i="5" a="1"/>
  <c r="CD490" i="5" a="1"/>
  <c r="CD478" i="5" a="1"/>
  <c r="CD466" i="5" a="1"/>
  <c r="BK514" i="5" a="1"/>
  <c r="BK490" i="5" a="1"/>
  <c r="BK466" i="5" a="1"/>
  <c r="CC516" i="5" a="1"/>
  <c r="CC500" i="5" a="1"/>
  <c r="BY532" i="5" a="1"/>
  <c r="BV502" i="5" a="1"/>
  <c r="BF526" i="5" a="1"/>
  <c r="BQ510" i="5" a="1"/>
  <c r="CE496" i="5" a="1"/>
  <c r="BO522" i="5" a="1"/>
  <c r="BZ544" i="5" a="1"/>
  <c r="BK518" i="5" a="1"/>
  <c r="CG504" i="5" a="1"/>
  <c r="BQ492" i="5" a="1"/>
  <c r="CE478" i="5" a="1"/>
  <c r="CH526" i="6" a="1"/>
  <c r="BW540" i="6" a="1"/>
  <c r="BE498" i="6" a="1"/>
  <c r="CC512" i="6" a="1"/>
  <c r="BW504" i="6" a="1"/>
  <c r="BO532" i="6" a="1"/>
  <c r="CC484" i="6" a="1"/>
  <c r="BQ528" i="6" a="1"/>
  <c r="BZ442" i="6" a="1"/>
  <c r="CE470" i="6" a="1"/>
  <c r="BE476" i="6" a="1"/>
  <c r="CE416" i="6" a="1"/>
  <c r="BO426" i="6" a="1"/>
  <c r="CG380" i="6" a="1"/>
  <c r="BQ402" i="6" a="1"/>
  <c r="BX394" i="6" a="1"/>
  <c r="BN388" i="6" a="1"/>
  <c r="BM368" i="6" a="1"/>
  <c r="BE390" i="6" a="1"/>
  <c r="BM386" i="6" a="1"/>
  <c r="CC354" i="6" a="1"/>
  <c r="BQ314" i="6" a="1"/>
  <c r="BU354" i="6" a="1"/>
  <c r="BQ376" i="6" a="1"/>
  <c r="BS354" i="6" a="1"/>
  <c r="CE364" i="6" a="1"/>
  <c r="BO368" i="6" a="1"/>
  <c r="BK368" i="6" a="1"/>
  <c r="BR364" i="6" a="1"/>
  <c r="CE308" i="6" a="1"/>
  <c r="CG280" i="6" a="1"/>
  <c r="BU258" i="6" a="1"/>
  <c r="BU234" i="6" a="1"/>
  <c r="CG320" i="6" a="1"/>
  <c r="BN292" i="6" a="1"/>
  <c r="BT310" i="6" a="1"/>
  <c r="CF280" i="6" a="1"/>
  <c r="CC248" i="6" a="1"/>
  <c r="CG354" i="6" a="1"/>
  <c r="CG296" i="6" a="1"/>
  <c r="BS310" i="6" a="1"/>
  <c r="CE280" i="6" a="1"/>
  <c r="CG254" i="6" a="1"/>
  <c r="CC340" i="6" a="1"/>
  <c r="CE296" i="6" a="1"/>
  <c r="BW326" i="6" a="1"/>
  <c r="BE288" i="6" a="1"/>
  <c r="BW330" i="6" a="1"/>
  <c r="BY298" i="6" a="1"/>
  <c r="BE354" i="6" a="1"/>
  <c r="BT304" i="6" a="1"/>
  <c r="BR262" i="6" a="1"/>
  <c r="BS230" i="6" a="1"/>
  <c r="CD328" i="6" a="1"/>
  <c r="BO268" i="6" a="1"/>
  <c r="BQ238" i="6" a="1"/>
  <c r="BM216" i="6" a="1"/>
  <c r="BP292" i="6" a="1"/>
  <c r="BW266" i="6" a="1"/>
  <c r="CH304" i="6" a="1"/>
  <c r="BO262" i="6" a="1"/>
  <c r="BW232" i="6" a="1"/>
  <c r="BW212" i="6" a="1"/>
  <c r="CD310" i="6" a="1"/>
  <c r="BT268" i="6" a="1"/>
  <c r="BE244" i="6" a="1"/>
  <c r="BS328" i="6" a="1"/>
  <c r="BK268" i="6" a="1"/>
  <c r="BY286" i="6" a="1"/>
  <c r="BW250" i="6" a="1"/>
  <c r="BS224" i="6" a="1"/>
  <c r="BW270" i="6" a="1"/>
  <c r="BS228" i="6" a="1"/>
  <c r="BM290" i="6" a="1"/>
  <c r="BZ226" i="6" a="1"/>
  <c r="CE266" i="6" a="1"/>
  <c r="BE218" i="6" a="1"/>
  <c r="BY226" i="6" a="1"/>
  <c r="BZ262" i="6" a="1"/>
  <c r="BO216" i="6" a="1"/>
  <c r="BO246" i="6" a="1"/>
  <c r="BY322" i="6" a="1"/>
  <c r="BU226" i="6" a="1"/>
  <c r="BT328" i="6" a="1"/>
  <c r="BO254" i="6" a="1"/>
  <c r="BW280" i="6" a="1"/>
  <c r="BP220" i="6" a="1"/>
  <c r="BM246" i="6" a="1"/>
  <c r="BR220" i="6" a="1"/>
  <c r="CE234" i="6" a="1"/>
  <c r="BW228" i="6" a="1"/>
  <c r="CH220" i="6" a="1"/>
  <c r="BU222" i="6" a="1"/>
  <c r="BS542" i="5" a="1"/>
  <c r="BO526" i="6" a="1"/>
  <c r="BH496" i="6" a="1"/>
  <c r="BS498" i="6" a="1"/>
  <c r="BK504" i="6" a="1"/>
  <c r="BE492" i="6" a="1"/>
  <c r="BU466" i="6" a="1"/>
  <c r="CC462" i="6" a="1"/>
  <c r="BN430" i="6" a="1"/>
  <c r="BH448" i="6" a="1"/>
  <c r="BO416" i="6" a="1"/>
  <c r="CD424" i="6" a="1"/>
  <c r="BQ372" i="6" a="1"/>
  <c r="CH394" i="6" a="1"/>
  <c r="BO392" i="6" a="1"/>
  <c r="BW382" i="6" a="1"/>
  <c r="BW462" i="6" a="1"/>
  <c r="BV382" i="6" a="1"/>
  <c r="BS384" i="6" a="1"/>
  <c r="BE348" i="6" a="1"/>
  <c r="CE304" i="6" a="1"/>
  <c r="BZ352" i="6" a="1"/>
  <c r="CF364" i="6" a="1"/>
  <c r="CC342" i="6" a="1"/>
  <c r="BW364" i="6" a="1"/>
  <c r="BM360" i="6" a="1"/>
  <c r="BM366" i="6" a="1"/>
  <c r="CC352" i="6" a="1"/>
  <c r="BM308" i="6" a="1"/>
  <c r="BH280" i="6" a="1"/>
  <c r="BE258" i="6" a="1"/>
  <c r="BE234" i="6" a="1"/>
  <c r="BS316" i="6" a="1"/>
  <c r="BW286" i="6" a="1"/>
  <c r="BM310" i="6" a="1"/>
  <c r="BG280" i="6" a="1"/>
  <c r="BM248" i="6" a="1"/>
  <c r="BS332" i="6" a="1"/>
  <c r="BY292" i="6" a="1"/>
  <c r="BL310" i="6" a="1"/>
  <c r="BF280" i="6" a="1"/>
  <c r="BQ254" i="6" a="1"/>
  <c r="BT322" i="6" a="1"/>
  <c r="BX292" i="6" a="1"/>
  <c r="BQ324" i="6" a="1"/>
  <c r="CG286" i="6" a="1"/>
  <c r="CG328" i="6" a="1"/>
  <c r="BO294" i="6" a="1"/>
  <c r="BE412" i="6" a="1"/>
  <c r="BX298" i="6" a="1"/>
  <c r="CH256" i="6" a="1"/>
  <c r="BU228" i="6" a="1"/>
  <c r="CC312" i="6" a="1"/>
  <c r="CG262" i="6" a="1"/>
  <c r="CG236" i="6" a="1"/>
  <c r="CC214" i="6" a="1"/>
  <c r="BQ288" i="6" a="1"/>
  <c r="BP262" i="6" a="1"/>
  <c r="BN304" i="6" a="1"/>
  <c r="BG262" i="6" a="1"/>
  <c r="BP232" i="6" a="1"/>
  <c r="BK212" i="6" a="1"/>
  <c r="BG310" i="6" a="1"/>
  <c r="BE264" i="6" a="1"/>
  <c r="BG238" i="6" a="1"/>
  <c r="BK322" i="6" a="1"/>
  <c r="BU262" i="6" a="1"/>
  <c r="BS284" i="6" a="1"/>
  <c r="BS248" i="6" a="1"/>
  <c r="BE346" i="6" a="1"/>
  <c r="BZ268" i="6" a="1"/>
  <c r="BE226" i="6" a="1"/>
  <c r="BV280" i="6" a="1"/>
  <c r="BO220" i="6" a="1"/>
  <c r="BE260" i="6" a="1"/>
  <c r="BQ216" i="6" a="1"/>
  <c r="BM226" i="6" a="1"/>
  <c r="BR256" i="6" a="1"/>
  <c r="CG214" i="6" a="1"/>
  <c r="BS244" i="6" a="1"/>
  <c r="BM316" i="6" a="1"/>
  <c r="BE222" i="6" a="1"/>
  <c r="BW314" i="6" a="1"/>
  <c r="BU330" i="6" a="1"/>
  <c r="BQ274" i="6" a="1"/>
  <c r="BH220" i="6" a="1"/>
  <c r="CE242" i="6" a="1"/>
  <c r="BU214" i="6" a="1"/>
  <c r="BT232" i="6" a="1"/>
  <c r="BQ224" i="6" a="1"/>
  <c r="BE216" i="6" a="1"/>
  <c r="CC540" i="5" a="1"/>
  <c r="CC524" i="5" a="1"/>
  <c r="BK536" i="5" a="1"/>
  <c r="CG522" i="5" a="1"/>
  <c r="BO526" i="5" a="1"/>
  <c r="BN538" i="5" a="1"/>
  <c r="CE544" i="5" a="1"/>
  <c r="BS528" i="5" a="1"/>
  <c r="BM538" i="5" a="1"/>
  <c r="BQ538" i="5" a="1"/>
  <c r="BE540" i="5" a="1"/>
  <c r="BU508" i="5" a="1"/>
  <c r="BO484" i="5" a="1"/>
  <c r="BL526" i="5" a="1"/>
  <c r="BO512" i="5" a="1"/>
  <c r="BR520" i="6" a="1"/>
  <c r="BU494" i="6" a="1"/>
  <c r="CF496" i="6" a="1"/>
  <c r="CH532" i="6" a="1"/>
  <c r="BT490" i="6" a="1"/>
  <c r="BX460" i="6" a="1"/>
  <c r="BY532" i="6" a="1"/>
  <c r="BW424" i="6" a="1"/>
  <c r="BK450" i="6" a="1"/>
  <c r="CE446" i="6" a="1"/>
  <c r="CG468" i="6" a="1"/>
  <c r="BE424" i="6" a="1"/>
  <c r="CE370" i="6" a="1"/>
  <c r="BL382" i="6" a="1"/>
  <c r="BH388" i="6" a="1"/>
  <c r="BK382" i="6" a="1"/>
  <c r="BM456" i="6" a="1"/>
  <c r="BV370" i="6" a="1"/>
  <c r="BG382" i="6" a="1"/>
  <c r="CC346" i="6" a="1"/>
  <c r="BW300" i="6" a="1"/>
  <c r="BM342" i="6" a="1"/>
  <c r="BX364" i="6" a="1"/>
  <c r="CE340" i="6" a="1"/>
  <c r="BU498" i="6" a="1"/>
  <c r="BQ506" i="6" a="1"/>
  <c r="BG526" i="6" a="1"/>
  <c r="BS446" i="6" a="1"/>
  <c r="BF430" i="6" a="1"/>
  <c r="CE426" i="6" a="1"/>
  <c r="BO414" i="6" a="1"/>
  <c r="BZ388" i="6" a="1"/>
  <c r="BW390" i="6" a="1"/>
  <c r="CC366" i="6" a="1"/>
  <c r="BK356" i="6" a="1"/>
  <c r="CE376" i="6" a="1"/>
  <c r="CC326" i="6" a="1"/>
  <c r="BU356" i="6" a="1"/>
  <c r="BS304" i="6" a="1"/>
  <c r="BO260" i="6" a="1"/>
  <c r="CE228" i="6" a="1"/>
  <c r="BV346" i="6" a="1"/>
  <c r="BM276" i="6" a="1"/>
  <c r="BS234" i="6" a="1"/>
  <c r="CE348" i="6" a="1"/>
  <c r="BK276" i="6" a="1"/>
  <c r="BO346" i="6" a="1"/>
  <c r="BE366" i="6" a="1"/>
  <c r="BO282" i="6" a="1"/>
  <c r="BW292" i="6" a="1"/>
  <c r="CF328" i="6" a="1"/>
  <c r="BW244" i="6" a="1"/>
  <c r="CE306" i="6" a="1"/>
  <c r="CF238" i="6" a="1"/>
  <c r="BH382" i="6" a="1"/>
  <c r="BK254" i="6" a="1"/>
  <c r="BW256" i="6" a="1"/>
  <c r="BF220" i="6" a="1"/>
  <c r="BM304" i="6" a="1"/>
  <c r="BE236" i="6" a="1"/>
  <c r="CG272" i="6" a="1"/>
  <c r="BK274" i="6" a="1"/>
  <c r="CE298" i="6" a="1"/>
  <c r="CG224" i="6" a="1"/>
  <c r="BE248" i="6" a="1"/>
  <c r="BZ232" i="6" a="1"/>
  <c r="BM220" i="6" a="1"/>
  <c r="BL220" i="6" a="1"/>
  <c r="BL226" i="6" a="1"/>
  <c r="CF214" i="6" a="1"/>
  <c r="BM324" i="6" a="1"/>
  <c r="BU238" i="6" a="1"/>
  <c r="BO244" i="6" a="1"/>
  <c r="CC226" i="6" a="1"/>
  <c r="BS226" i="6" a="1"/>
  <c r="CE548" i="5" a="1"/>
  <c r="BE548" i="5" a="1"/>
  <c r="BQ530" i="5" a="1"/>
  <c r="BR520" i="5" a="1"/>
  <c r="BN526" i="5" a="1"/>
  <c r="BG526" i="5" a="1"/>
  <c r="BV520" i="5" a="1"/>
  <c r="BQ536" i="5" a="1"/>
  <c r="BO496" i="5" a="1"/>
  <c r="BW522" i="5" a="1"/>
  <c r="BE506" i="5" a="1"/>
  <c r="BO488" i="5" a="1"/>
  <c r="CG472" i="5" a="1"/>
  <c r="BG520" i="5" a="1"/>
  <c r="BN484" i="5" a="1"/>
  <c r="CE534" i="5" a="1"/>
  <c r="CC504" i="5" a="1"/>
  <c r="BH526" i="5" a="1"/>
  <c r="BW546" i="5" a="1"/>
  <c r="BW512" i="5" a="1"/>
  <c r="BQ494" i="5" a="1"/>
  <c r="BU502" i="5" a="1"/>
  <c r="BO524" i="5" a="1"/>
  <c r="BF502" i="5" a="1"/>
  <c r="BK486" i="5" a="1"/>
  <c r="BS502" i="5" a="1"/>
  <c r="BQ470" i="5" a="1"/>
  <c r="BO456" i="5" a="1"/>
  <c r="BO444" i="5" a="1"/>
  <c r="BK484" i="5" a="1"/>
  <c r="BN460" i="5" a="1"/>
  <c r="BM520" i="5" a="1"/>
  <c r="BK476" i="5" a="1"/>
  <c r="CC452" i="5" a="1"/>
  <c r="BU524" i="5" a="1"/>
  <c r="CE482" i="5" a="1"/>
  <c r="BY448" i="5" a="1"/>
  <c r="BO510" i="5" a="1"/>
  <c r="BX472" i="5" a="1"/>
  <c r="CE536" i="5" a="1"/>
  <c r="CC480" i="5" a="1"/>
  <c r="CD460" i="5" a="1"/>
  <c r="BE538" i="5" a="1"/>
  <c r="BS482" i="5" a="1"/>
  <c r="BN454" i="5" a="1"/>
  <c r="BK488" i="5" a="1"/>
  <c r="CC462" i="5" a="1"/>
  <c r="BE522" i="5" a="1"/>
  <c r="BR454" i="5" a="1"/>
  <c r="CH436" i="5" a="1"/>
  <c r="BW422" i="5" a="1"/>
  <c r="BZ514" i="5" a="1"/>
  <c r="BU436" i="5" a="1"/>
  <c r="BX406" i="5" a="1"/>
  <c r="BR448" i="5" a="1"/>
  <c r="BU434" i="5" a="1"/>
  <c r="CG474" i="5" a="1"/>
  <c r="BW430" i="5" a="1"/>
  <c r="BM492" i="5" a="1"/>
  <c r="CG450" i="5" a="1"/>
  <c r="BV418" i="5" a="1"/>
  <c r="BF454" i="5" a="1"/>
  <c r="BL424" i="5" a="1"/>
  <c r="BK462" i="5" a="1"/>
  <c r="BV424" i="5" a="1"/>
  <c r="BU444" i="5" a="1"/>
  <c r="CH472" i="5" a="1"/>
  <c r="BO426" i="5" a="1"/>
  <c r="CE400" i="5" a="1"/>
  <c r="BN382" i="5" a="1"/>
  <c r="BN358" i="5" a="1"/>
  <c r="BM432" i="5" a="1"/>
  <c r="BO406" i="5" a="1"/>
  <c r="CC388" i="5" a="1"/>
  <c r="BS372" i="5" a="1"/>
  <c r="BS356" i="5" a="1"/>
  <c r="BK432" i="5" a="1"/>
  <c r="BO404" i="5" a="1"/>
  <c r="BV472" i="5" a="1"/>
  <c r="BH424" i="5" a="1"/>
  <c r="BG406" i="5" a="1"/>
  <c r="BK386" i="5" a="1"/>
  <c r="BE422" i="5" a="1"/>
  <c r="BV400" i="5" a="1"/>
  <c r="CE460" i="5" a="1"/>
  <c r="CF418" i="5" a="1"/>
  <c r="CC404" i="5" a="1"/>
  <c r="BP448" i="5" a="1"/>
  <c r="BQ410" i="5" a="1"/>
  <c r="BU486" i="6" a="1"/>
  <c r="BI532" i="6" a="1"/>
  <c r="BR460" i="6" a="1"/>
  <c r="BX472" i="6" a="1"/>
  <c r="BL430" i="6" a="1"/>
  <c r="BY478" i="6" a="1"/>
  <c r="BU376" i="6" a="1"/>
  <c r="BZ376" i="6" a="1"/>
  <c r="BU460" i="6" a="1"/>
  <c r="BU346" i="6" a="1"/>
  <c r="CC332" i="6" a="1"/>
  <c r="BH340" i="6" a="1"/>
  <c r="BN370" i="6" a="1"/>
  <c r="BY436" i="6" a="1"/>
  <c r="BP298" i="6" a="1"/>
  <c r="BU254" i="6" a="1"/>
  <c r="CE386" i="6" a="1"/>
  <c r="BQ342" i="6" a="1"/>
  <c r="CC274" i="6" a="1"/>
  <c r="CC360" i="6" a="1"/>
  <c r="BY328" i="6" a="1"/>
  <c r="CH274" i="6" a="1"/>
  <c r="BM322" i="6" a="1"/>
  <c r="BK360" i="6" a="1"/>
  <c r="BE368" i="6" a="1"/>
  <c r="BQ292" i="6" a="1"/>
  <c r="BP310" i="6" a="1"/>
  <c r="BP244" i="6" a="1"/>
  <c r="BE296" i="6" a="1"/>
  <c r="BX232" i="6" a="1"/>
  <c r="BL340" i="6" a="1"/>
  <c r="CF346" i="6" a="1"/>
  <c r="CC254" i="6" a="1"/>
  <c r="BK216" i="6" a="1"/>
  <c r="BQ298" i="6" a="1"/>
  <c r="CE230" i="6" a="1"/>
  <c r="BQ260" i="6" a="1"/>
  <c r="BR268" i="6" a="1"/>
  <c r="BK298" i="6" a="1"/>
  <c r="BO222" i="6" a="1"/>
  <c r="BQ228" i="6" a="1"/>
  <c r="BQ230" i="6" a="1"/>
  <c r="BW218" i="6" a="1"/>
  <c r="BY214" i="6" a="1"/>
  <c r="CC222" i="6" a="1"/>
  <c r="BX214" i="6" a="1"/>
  <c r="BU304" i="6" a="1"/>
  <c r="CG220" i="6" a="1"/>
  <c r="CC242" i="6" a="1"/>
  <c r="BN214" i="6" a="1"/>
  <c r="BQ212" i="6" a="1"/>
  <c r="CC548" i="5" a="1"/>
  <c r="BQ546" i="5" a="1"/>
  <c r="BW524" i="5" a="1"/>
  <c r="BL520" i="5" a="1"/>
  <c r="CG546" i="5" a="1"/>
  <c r="BS524" i="5" a="1"/>
  <c r="BN544" i="5" a="1"/>
  <c r="CD532" i="5" a="1"/>
  <c r="CF520" i="5" a="1"/>
  <c r="BE502" i="5" a="1"/>
  <c r="BU486" i="5" a="1"/>
  <c r="BH472" i="5" a="1"/>
  <c r="BZ508" i="5" a="1"/>
  <c r="BW478" i="5" a="1"/>
  <c r="BE530" i="5" a="1"/>
  <c r="BM500" i="5" a="1"/>
  <c r="CG524" i="5" a="1"/>
  <c r="CC544" i="5" a="1"/>
  <c r="CE508" i="5" a="1"/>
  <c r="BW492" i="5" a="1"/>
  <c r="BO502" i="5" a="1"/>
  <c r="CG516" i="5" a="1"/>
  <c r="CG500" i="5" a="1"/>
  <c r="CH484" i="5" a="1"/>
  <c r="BK496" i="5" a="1"/>
  <c r="BE468" i="5" a="1"/>
  <c r="CD454" i="5" a="1"/>
  <c r="BV538" i="5" a="1"/>
  <c r="CG482" i="5" a="1"/>
  <c r="BW454" i="5" a="1"/>
  <c r="BO518" i="5" a="1"/>
  <c r="BR472" i="5" a="1"/>
  <c r="BM452" i="5" a="1"/>
  <c r="BS516" i="5" a="1"/>
  <c r="CF478" i="5" a="1"/>
  <c r="BS448" i="5" a="1"/>
  <c r="BK508" i="5" a="1"/>
  <c r="BG472" i="5" a="1"/>
  <c r="BE526" i="5" a="1"/>
  <c r="BE480" i="5" a="1"/>
  <c r="BE460" i="5" a="1"/>
  <c r="BK522" i="5" a="1"/>
  <c r="CE472" i="5" a="1"/>
  <c r="BO540" i="5" a="1"/>
  <c r="CF484" i="5" a="1"/>
  <c r="BM462" i="5" a="1"/>
  <c r="BM514" i="5" a="1"/>
  <c r="BU448" i="5" a="1"/>
  <c r="BW434" i="5" a="1"/>
  <c r="BK422" i="5" a="1"/>
  <c r="BM490" i="5" a="1"/>
  <c r="BO436" i="5" a="1"/>
  <c r="BR406" i="5" a="1"/>
  <c r="CC446" i="5" a="1"/>
  <c r="BE434" i="5" a="1"/>
  <c r="BL472" i="5" a="1"/>
  <c r="BQ430" i="5" a="1"/>
  <c r="BQ486" i="5" a="1"/>
  <c r="BF448" i="5" a="1"/>
  <c r="BP418" i="5" a="1"/>
  <c r="BW450" i="5" a="1"/>
  <c r="BU418" i="5" a="1"/>
  <c r="BW458" i="5" a="1"/>
  <c r="BP424" i="5" a="1"/>
  <c r="CG442" i="5" a="1"/>
  <c r="BK464" i="5" a="1"/>
  <c r="BQ422" i="5" a="1"/>
  <c r="BX400" i="5" a="1"/>
  <c r="BW376" i="5" a="1"/>
  <c r="BW352" i="5" a="1"/>
  <c r="CH430" i="5" a="1"/>
  <c r="BH406" i="5" a="1"/>
  <c r="CC386" i="5" a="1"/>
  <c r="CF370" i="5" a="1"/>
  <c r="CC354" i="5" a="1"/>
  <c r="BE486" i="6" a="1"/>
  <c r="BL508" i="6" a="1"/>
  <c r="BL460" i="6" a="1"/>
  <c r="BF466" i="6" a="1"/>
  <c r="BK404" i="6" a="1"/>
  <c r="BR370" i="6" a="1"/>
  <c r="BN376" i="6" a="1"/>
  <c r="BQ484" i="6" a="1"/>
  <c r="BO344" i="6" a="1"/>
  <c r="BR316" i="6" a="1"/>
  <c r="CG338" i="6" a="1"/>
  <c r="BW358" i="6" a="1"/>
  <c r="BS434" i="6" a="1"/>
  <c r="BS296" i="6" a="1"/>
  <c r="BE254" i="6" a="1"/>
  <c r="BP322" i="6" a="1"/>
  <c r="BU334" i="6" a="1"/>
  <c r="CC272" i="6" a="1"/>
  <c r="BE330" i="6" a="1"/>
  <c r="BN328" i="6" a="1"/>
  <c r="CE268" i="6" a="1"/>
  <c r="CC320" i="6" a="1"/>
  <c r="BM328" i="6" a="1"/>
  <c r="CC364" i="6" a="1"/>
  <c r="BK292" i="6" a="1"/>
  <c r="BU292" i="6" a="1"/>
  <c r="CG242" i="6" a="1"/>
  <c r="CC294" i="6" a="1"/>
  <c r="BQ232" i="6" a="1"/>
  <c r="BN316" i="6" a="1"/>
  <c r="BW336" i="6" a="1"/>
  <c r="BW246" i="6" a="1"/>
  <c r="CC292" i="6" a="1"/>
  <c r="CG228" i="6" a="1"/>
  <c r="BM258" i="6" a="1"/>
  <c r="BL256" i="6" a="1"/>
  <c r="BF286" i="6" a="1"/>
  <c r="BW220" i="6" a="1"/>
  <c r="CC218" i="6" a="1"/>
  <c r="CE224" i="6" a="1"/>
  <c r="BR214" i="6" a="1"/>
  <c r="BH214" i="6" a="1"/>
  <c r="BZ340" i="6" a="1"/>
  <c r="BO214" i="6" a="1"/>
  <c r="BS286" i="6" a="1"/>
  <c r="BK238" i="6" a="1"/>
  <c r="CE250" i="6" a="1"/>
  <c r="BQ250" i="6" a="1"/>
  <c r="BG544" i="5" a="1"/>
  <c r="CG544" i="5" a="1"/>
  <c r="BK524" i="5" a="1"/>
  <c r="BO546" i="5" a="1"/>
  <c r="BK546" i="5" a="1"/>
  <c r="CC522" i="5" a="1"/>
  <c r="BW538" i="5" a="1"/>
  <c r="BO532" i="5" a="1"/>
  <c r="BU484" i="5" a="1"/>
  <c r="BH520" i="5" a="1"/>
  <c r="CE500" i="5" a="1"/>
  <c r="BE486" i="5" a="1"/>
  <c r="BU470" i="5" a="1"/>
  <c r="BT508" i="5" a="1"/>
  <c r="BQ478" i="5" a="1"/>
  <c r="BX526" i="5" a="1"/>
  <c r="BS498" i="5" a="1"/>
  <c r="BS522" i="5" a="1"/>
  <c r="BM544" i="5" a="1"/>
  <c r="BF508" i="5" a="1"/>
  <c r="BK492" i="5" a="1"/>
  <c r="BX496" i="5" a="1"/>
  <c r="BQ516" i="5" a="1"/>
  <c r="BQ500" i="5" a="1"/>
  <c r="BW482" i="5" a="1"/>
  <c r="BE492" i="5" a="1"/>
  <c r="CE466" i="5" a="1"/>
  <c r="BE454" i="5" a="1"/>
  <c r="BU516" i="5" a="1"/>
  <c r="BM482" i="5" a="1"/>
  <c r="BQ454" i="5" a="1"/>
  <c r="BE504" i="5" a="1"/>
  <c r="BO470" i="5" a="1"/>
  <c r="BS450" i="5" a="1"/>
  <c r="BT514" i="5" a="1"/>
  <c r="BW474" i="5" a="1"/>
  <c r="BM448" i="5" a="1"/>
  <c r="BH502" i="5" a="1"/>
  <c r="CE470" i="5" a="1"/>
  <c r="CG514" i="5" a="1"/>
  <c r="BT478" i="5" a="1"/>
  <c r="CE458" i="5" a="1"/>
  <c r="BN514" i="5" a="1"/>
  <c r="BW472" i="5" a="1"/>
  <c r="BE532" i="5" a="1"/>
  <c r="BE484" i="5" a="1"/>
  <c r="CC460" i="5" a="1"/>
  <c r="BU512" i="5" a="1"/>
  <c r="BK448" i="5" a="1"/>
  <c r="BK434" i="5" a="1"/>
  <c r="CG420" i="5" a="1"/>
  <c r="BO482" i="5" a="1"/>
  <c r="BX430" i="5" a="1"/>
  <c r="BL406" i="5" a="1"/>
  <c r="CG444" i="5" a="1"/>
  <c r="CE432" i="5" a="1"/>
  <c r="CG468" i="5" a="1"/>
  <c r="BK430" i="5" a="1"/>
  <c r="BW484" i="5" a="1"/>
  <c r="BV442" i="5" a="1"/>
  <c r="BM502" i="5" a="1"/>
  <c r="BE448" i="5" a="1"/>
  <c r="BO418" i="5" a="1"/>
  <c r="BK450" i="5" a="1"/>
  <c r="BY418" i="5" a="1"/>
  <c r="BS440" i="5" a="1"/>
  <c r="BK456" i="5" a="1"/>
  <c r="BM420" i="5" a="1"/>
  <c r="BK400" i="5" a="1"/>
  <c r="BQ376" i="5" a="1"/>
  <c r="BQ352" i="5" a="1"/>
  <c r="BT430" i="5" a="1"/>
  <c r="BQ404" i="5" a="1"/>
  <c r="BM386" i="5" a="1"/>
  <c r="BG370" i="5" a="1"/>
  <c r="BM354" i="5" a="1"/>
  <c r="BS428" i="5" a="1"/>
  <c r="CD400" i="5" a="1"/>
  <c r="CH460" i="5" a="1"/>
  <c r="CG418" i="5" a="1"/>
  <c r="BP400" i="5" a="1"/>
  <c r="BQ384" i="5" a="1"/>
  <c r="CG414" i="5" a="1"/>
  <c r="BS398" i="5" a="1"/>
  <c r="BV448" i="5" a="1"/>
  <c r="BO416" i="5" a="1"/>
  <c r="BE394" i="5" a="1"/>
  <c r="CC440" i="5" a="1"/>
  <c r="BM540" i="6" a="1"/>
  <c r="BS528" i="6" a="1"/>
  <c r="BZ502" i="6" a="1"/>
  <c r="BS440" i="6" a="1"/>
  <c r="BU424" i="6" a="1"/>
  <c r="BY382" i="6" a="1"/>
  <c r="BU364" i="6" a="1"/>
  <c r="BK416" i="6" a="1"/>
  <c r="BT454" i="6" a="1"/>
  <c r="BY340" i="6" a="1"/>
  <c r="BL316" i="6" a="1"/>
  <c r="BO338" i="6" a="1"/>
  <c r="BS348" i="6" a="1"/>
  <c r="CE368" i="6" a="1"/>
  <c r="BU290" i="6" a="1"/>
  <c r="CE252" i="6" a="1"/>
  <c r="BK316" i="6" a="1"/>
  <c r="BZ328" i="6" a="1"/>
  <c r="BS266" i="6" a="1"/>
  <c r="BV322" i="6" a="1"/>
  <c r="BZ310" i="6" a="1"/>
  <c r="BF268" i="6" a="1"/>
  <c r="BE320" i="6" a="1"/>
  <c r="BE322" i="6" a="1"/>
  <c r="BO362" i="6" a="1"/>
  <c r="BZ286" i="6" a="1"/>
  <c r="BS288" i="6" a="1"/>
  <c r="BR238" i="6" a="1"/>
  <c r="BK290" i="6" a="1"/>
  <c r="BQ226" i="6" a="1"/>
  <c r="CF286" i="6" a="1"/>
  <c r="BW334" i="6" a="1"/>
  <c r="CC244" i="6" a="1"/>
  <c r="BK270" i="6" a="1"/>
  <c r="BO226" i="6" a="1"/>
  <c r="BM256" i="6" a="1"/>
  <c r="BQ246" i="6" a="1"/>
  <c r="CC282" i="6" a="1"/>
  <c r="BK218" i="6" a="1"/>
  <c r="BS214" i="6" a="1"/>
  <c r="BE220" i="6" a="1"/>
  <c r="CE212" i="6" a="1"/>
  <c r="CC278" i="6" a="1"/>
  <c r="BG214" i="6" a="1"/>
  <c r="CD280" i="6" a="1"/>
  <c r="BW242" i="6" a="1"/>
  <c r="BZ238" i="6" a="1"/>
  <c r="BM238" i="6" a="1"/>
  <c r="BM540" i="5" a="1"/>
  <c r="BF544" i="5" a="1"/>
  <c r="BQ522" i="5" a="1"/>
  <c r="BW548" i="5" a="1"/>
  <c r="CC542" i="5" a="1"/>
  <c r="BM522" i="5" a="1"/>
  <c r="BK538" i="5" a="1"/>
  <c r="BO530" i="5" a="1"/>
  <c r="BX478" i="5" a="1"/>
  <c r="BU518" i="5" a="1"/>
  <c r="BO500" i="5" a="1"/>
  <c r="CG484" i="5" a="1"/>
  <c r="BE470" i="5" a="1"/>
  <c r="BN508" i="5" a="1"/>
  <c r="BK478" i="5" a="1"/>
  <c r="BU522" i="5" a="1"/>
  <c r="CF496" i="5" a="1"/>
  <c r="BF520" i="5" a="1"/>
  <c r="CE540" i="5" a="1"/>
  <c r="CG506" i="5" a="1"/>
  <c r="BO548" i="5" a="1"/>
  <c r="BR496" i="5" a="1"/>
  <c r="CE514" i="5" a="1"/>
  <c r="BW498" i="5" a="1"/>
  <c r="BK482" i="5" a="1"/>
  <c r="BT490" i="5" a="1"/>
  <c r="BN466" i="5" a="1"/>
  <c r="CE452" i="5" a="1"/>
  <c r="BY514" i="5" a="1"/>
  <c r="CG478" i="5" a="1"/>
  <c r="BK454" i="5" a="1"/>
  <c r="BN502" i="5" a="1"/>
  <c r="BM466" i="5" a="1"/>
  <c r="CF448" i="5" a="1"/>
  <c r="CC510" i="5" a="1"/>
  <c r="BY472" i="5" a="1"/>
  <c r="BH538" i="5" a="1"/>
  <c r="CC494" i="5" a="1"/>
  <c r="BS468" i="5" a="1"/>
  <c r="CC508" i="5" a="1"/>
  <c r="BW476" i="5" a="1"/>
  <c r="BO458" i="5" a="1"/>
  <c r="BM510" i="5" a="1"/>
  <c r="BF472" i="5" a="1"/>
  <c r="CH520" i="5" a="1"/>
  <c r="BW480" i="5" a="1"/>
  <c r="CC458" i="5" a="1"/>
  <c r="BW508" i="5" a="1"/>
  <c r="CE446" i="5" a="1"/>
  <c r="CG432" i="5" a="1"/>
  <c r="BQ420" i="5" a="1"/>
  <c r="BU478" i="5" a="1"/>
  <c r="BR430" i="5" a="1"/>
  <c r="BU400" i="5" a="1"/>
  <c r="BE444" i="5" a="1"/>
  <c r="BO432" i="5" a="1"/>
  <c r="BV460" i="5" a="1"/>
  <c r="BZ424" i="5" a="1"/>
  <c r="BM478" i="5" a="1"/>
  <c r="BP442" i="5" a="1"/>
  <c r="CE518" i="5" a="1"/>
  <c r="BU442" i="5" a="1"/>
  <c r="BM518" i="5" a="1"/>
  <c r="CD448" i="5" a="1"/>
  <c r="BS418" i="5" a="1"/>
  <c r="BW428" i="5" a="1"/>
  <c r="CE448" i="5" a="1"/>
  <c r="BS414" i="5" a="1"/>
  <c r="BK398" i="5" a="1"/>
  <c r="BK376" i="5" a="1"/>
  <c r="BK352" i="5" a="1"/>
  <c r="BW424" i="5" a="1"/>
  <c r="BQ400" i="5" a="1"/>
  <c r="BS384" i="5" a="1"/>
  <c r="BS368" i="5" a="1"/>
  <c r="BW470" i="5" a="1"/>
  <c r="BM426" i="5" a="1"/>
  <c r="BW400" i="5" a="1"/>
  <c r="BW448" i="5" a="1"/>
  <c r="BH418" i="5" a="1"/>
  <c r="BE396" i="5" a="1"/>
  <c r="BS474" i="5" a="1"/>
  <c r="BO414" i="5" a="1"/>
  <c r="BU396" i="5" a="1"/>
  <c r="BZ442" i="5" a="1"/>
  <c r="BY412" i="5" a="1"/>
  <c r="CE392" i="5" a="1"/>
  <c r="CE436" i="5" a="1"/>
  <c r="BO536" i="6" a="1"/>
  <c r="BM524" i="6" a="1"/>
  <c r="BV472" i="6" a="1"/>
  <c r="CC438" i="6" a="1"/>
  <c r="BO424" i="6" a="1"/>
  <c r="BM358" i="6" a="1"/>
  <c r="BO364" i="6" a="1"/>
  <c r="BU404" i="6" a="1"/>
  <c r="BT448" i="6" a="1"/>
  <c r="BF328" i="6" a="1"/>
  <c r="BO310" i="6" a="1"/>
  <c r="CE336" i="6" a="1"/>
  <c r="BU342" i="6" a="1"/>
  <c r="BO342" i="6" a="1"/>
  <c r="BE290" i="6" a="1"/>
  <c r="BO248" i="6" a="1"/>
  <c r="BS312" i="6" a="1"/>
  <c r="BS314" i="6" a="1"/>
  <c r="CC264" i="6" a="1"/>
  <c r="BN322" i="6" a="1"/>
  <c r="BU308" i="6" a="1"/>
  <c r="CG266" i="6" a="1"/>
  <c r="BW318" i="6" a="1"/>
  <c r="CD316" i="6" a="1"/>
  <c r="BF352" i="6" a="1"/>
  <c r="BT286" i="6" a="1"/>
  <c r="CG276" i="6" a="1"/>
  <c r="BR226" i="6" a="1"/>
  <c r="BR286" i="6" a="1"/>
  <c r="CC224" i="6" a="1"/>
  <c r="BK282" i="6" a="1"/>
  <c r="BO306" i="6" a="1"/>
  <c r="BN244" i="6" a="1"/>
  <c r="CE262" i="6" a="1"/>
  <c r="BH226" i="6" a="1"/>
  <c r="BG346" i="6" a="1"/>
  <c r="CH244" i="6" a="1"/>
  <c r="BE272" i="6" a="1"/>
  <c r="BS216" i="6" a="1"/>
  <c r="CG212" i="6" a="1"/>
  <c r="CG274" i="6" a="1"/>
  <c r="BE212" i="6" a="1"/>
  <c r="BQ276" i="6" a="1"/>
  <c r="BX340" i="6" a="1"/>
  <c r="BY268" i="6" a="1"/>
  <c r="BS232" i="6" a="1"/>
  <c r="BF232" i="6" a="1"/>
  <c r="CC538" i="5" a="1"/>
  <c r="CG542" i="5" a="1"/>
  <c r="CE520" i="5" a="1"/>
  <c r="BM546" i="5" a="1"/>
  <c r="BM542" i="5" a="1"/>
  <c r="CC520" i="5" a="1"/>
  <c r="BZ532" i="5" a="1"/>
  <c r="CG528" i="5" a="1"/>
  <c r="BR478" i="5" a="1"/>
  <c r="BE518" i="5" a="1"/>
  <c r="BU498" i="5" a="1"/>
  <c r="BH484" i="5" a="1"/>
  <c r="BE466" i="5" a="1"/>
  <c r="BW502" i="5" a="1"/>
  <c r="BZ472" i="5" a="1"/>
  <c r="BM516" i="5" a="1"/>
  <c r="BG496" i="5" a="1"/>
  <c r="BV514" i="5" a="1"/>
  <c r="BO520" i="5" a="1"/>
  <c r="BQ506" i="5" a="1"/>
  <c r="BE542" i="5" a="1"/>
  <c r="BH544" i="5" a="1"/>
  <c r="BF514" i="5" a="1"/>
  <c r="BK498" i="5" a="1"/>
  <c r="BF478" i="5" a="1"/>
  <c r="BW488" i="5" a="1"/>
  <c r="BF466" i="5" a="1"/>
  <c r="BO452" i="5" a="1"/>
  <c r="BE512" i="5" a="1"/>
  <c r="CC474" i="5" a="1"/>
  <c r="BZ448" i="5" a="1"/>
  <c r="BM498" i="5" a="1"/>
  <c r="BM464" i="5" a="1"/>
  <c r="BG448" i="5" a="1"/>
  <c r="BP508" i="5" a="1"/>
  <c r="CG470" i="5" a="1"/>
  <c r="CG536" i="5" a="1"/>
  <c r="CH490" i="5" a="1"/>
  <c r="BS466" i="5" a="1"/>
  <c r="BZ502" i="5" a="1"/>
  <c r="BQ474" i="5" a="1"/>
  <c r="BU456" i="5" a="1"/>
  <c r="CE506" i="5" a="1"/>
  <c r="CC470" i="5" a="1"/>
  <c r="CF514" i="5" a="1"/>
  <c r="BS478" i="5" a="1"/>
  <c r="BM458" i="5" a="1"/>
  <c r="BY520" i="5" a="1"/>
  <c r="BK446" i="5" a="1"/>
  <c r="BQ432" i="5" a="1"/>
  <c r="CE418" i="5" a="1"/>
  <c r="BM472" i="5" a="1"/>
  <c r="BL430" i="5" a="1"/>
  <c r="BO400" i="5" a="1"/>
  <c r="CD442" i="5" a="1"/>
  <c r="CD430" i="5" a="1"/>
  <c r="BK458" i="5" a="1"/>
  <c r="BT424" i="5" a="1"/>
  <c r="CE474" i="5" a="1"/>
  <c r="BY436" i="5" a="1"/>
  <c r="BP496" i="5" a="1"/>
  <c r="BO442" i="5" a="1"/>
  <c r="BS512" i="5" a="1"/>
  <c r="BY442" i="5" a="1"/>
  <c r="BM418" i="5" a="1"/>
  <c r="BQ426" i="5" a="1"/>
  <c r="BW446" i="5" a="1"/>
  <c r="CC412" i="5" a="1"/>
  <c r="CC396" i="5" a="1"/>
  <c r="BZ370" i="5" a="1"/>
  <c r="BZ346" i="5" a="1"/>
  <c r="BK424" i="5" a="1"/>
  <c r="BW398" i="5" a="1"/>
  <c r="CF382" i="5" a="1"/>
  <c r="CC366" i="5" a="1"/>
  <c r="BW534" i="6" a="1"/>
  <c r="BU522" i="6" a="1"/>
  <c r="BG532" i="6" a="1"/>
  <c r="CC426" i="6" a="1"/>
  <c r="BW454" i="6" a="1"/>
  <c r="BV352" i="6" a="1"/>
  <c r="BR358" i="6" a="1"/>
  <c r="BF394" i="6" a="1"/>
  <c r="BU446" i="6" a="1"/>
  <c r="BW324" i="6" a="1"/>
  <c r="BF436" i="6" a="1"/>
  <c r="CC416" i="6" a="1"/>
  <c r="CF334" i="6" a="1"/>
  <c r="BS338" i="6" a="1"/>
  <c r="BE282" i="6" a="1"/>
  <c r="BU246" i="6" a="1"/>
  <c r="CC310" i="6" a="1"/>
  <c r="CC308" i="6" a="1"/>
  <c r="BM264" i="6" a="1"/>
  <c r="CE320" i="6" a="1"/>
  <c r="BU306" i="6" a="1"/>
  <c r="CH262" i="6" a="1"/>
  <c r="BE318" i="6" a="1"/>
  <c r="BS308" i="6" a="1"/>
  <c r="BU328" i="6" a="1"/>
  <c r="BN286" i="6" a="1"/>
  <c r="CF274" i="6" a="1"/>
  <c r="BK226" i="6" a="1"/>
  <c r="BO270" i="6" a="1"/>
  <c r="BM224" i="6" a="1"/>
  <c r="BT280" i="6" a="1"/>
  <c r="BR298" i="6" a="1"/>
  <c r="BF244" i="6" a="1"/>
  <c r="BV262" i="6" a="1"/>
  <c r="BL334" i="6" a="1"/>
  <c r="BU344" i="6" a="1"/>
  <c r="BZ244" i="6" a="1"/>
  <c r="BK258" i="6" a="1"/>
  <c r="BL214" i="6" a="1"/>
  <c r="BH274" i="6" a="1"/>
  <c r="BL268" i="6" a="1"/>
  <c r="CH268" i="6" a="1"/>
  <c r="CE270" i="6" a="1"/>
  <c r="CG288" i="6" a="1"/>
  <c r="BS350" i="6" a="1"/>
  <c r="CE232" i="6" a="1"/>
  <c r="BQ248" i="6" a="1"/>
  <c r="BV238" i="6" a="1"/>
  <c r="CC536" i="5" a="1"/>
  <c r="CH538" i="5" a="1"/>
  <c r="BY544" i="5" a="1"/>
  <c r="BZ538" i="5" a="1"/>
  <c r="BS540" i="5" a="1"/>
  <c r="BY538" i="5" a="1"/>
  <c r="BT532" i="5" a="1"/>
  <c r="BR514" i="5" a="1"/>
  <c r="BL478" i="5" a="1"/>
  <c r="BE514" i="5" a="1"/>
  <c r="BE498" i="5" a="1"/>
  <c r="BU482" i="5" a="1"/>
  <c r="CE464" i="5" a="1"/>
  <c r="BQ502" i="5" a="1"/>
  <c r="BT472" i="5" a="1"/>
  <c r="CC514" i="5" a="1"/>
  <c r="BS494" i="5" a="1"/>
  <c r="BP514" i="5" a="1"/>
  <c r="BE520" i="5" a="1"/>
  <c r="BW504" i="5" a="1"/>
  <c r="BX538" i="5" a="1"/>
  <c r="BE544" i="5" a="1"/>
  <c r="CG512" i="5" a="1"/>
  <c r="CH496" i="5" a="1"/>
  <c r="CG476" i="5" a="1"/>
  <c r="CD484" i="5" a="1"/>
  <c r="BU462" i="5" a="1"/>
  <c r="BU450" i="5" a="1"/>
  <c r="CE510" i="5" a="1"/>
  <c r="BK472" i="5" a="1"/>
  <c r="BT448" i="5" a="1"/>
  <c r="BS462" i="5" a="1"/>
  <c r="BS446" i="5" a="1"/>
  <c r="CF502" i="5" a="1"/>
  <c r="BU468" i="5" a="1"/>
  <c r="BU540" i="5" a="1"/>
  <c r="BG490" i="5" a="1"/>
  <c r="CC464" i="5" a="1"/>
  <c r="BS500" i="5" a="1"/>
  <c r="BP472" i="5" a="1"/>
  <c r="BE456" i="5" a="1"/>
  <c r="BG502" i="5" a="1"/>
  <c r="BQ468" i="5" a="1"/>
  <c r="BE508" i="5" a="1"/>
  <c r="BU476" i="5" a="1"/>
  <c r="BS456" i="5" a="1"/>
  <c r="BV508" i="5" a="1"/>
  <c r="BK444" i="5" a="1"/>
  <c r="CE430" i="5" a="1"/>
  <c r="BF418" i="5" a="1"/>
  <c r="BV466" i="5" a="1"/>
  <c r="BU424" i="5" a="1"/>
  <c r="BX394" i="5" a="1"/>
  <c r="BE442" i="5" a="1"/>
  <c r="BE430" i="5" a="1"/>
  <c r="CE454" i="5" a="1"/>
  <c r="BT484" i="6" a="1"/>
  <c r="BO508" i="6" a="1"/>
  <c r="BU530" i="6" a="1"/>
  <c r="CC474" i="6" a="1"/>
  <c r="BE426" i="6" a="1"/>
  <c r="CG384" i="6" a="1"/>
  <c r="BQ396" i="6" a="1"/>
  <c r="CC382" i="6" a="1"/>
  <c r="BK398" i="6" a="1"/>
  <c r="CG314" i="6" a="1"/>
  <c r="CE378" i="6" a="1"/>
  <c r="BO366" i="6" a="1"/>
  <c r="BQ334" i="6" a="1"/>
  <c r="BS336" i="6" a="1"/>
  <c r="BU278" i="6" a="1"/>
  <c r="BE246" i="6" a="1"/>
  <c r="BF310" i="6" a="1"/>
  <c r="BE308" i="6" a="1"/>
  <c r="BS258" i="6" a="1"/>
  <c r="BM320" i="6" a="1"/>
  <c r="BS294" i="6" a="1"/>
  <c r="BW252" i="6" a="1"/>
  <c r="BW316" i="6" a="1"/>
  <c r="BS306" i="6" a="1"/>
  <c r="BZ322" i="6" a="1"/>
  <c r="BV358" i="6" a="1"/>
  <c r="BX274" i="6" a="1"/>
  <c r="BZ220" i="6" a="1"/>
  <c r="BY262" i="6" a="1"/>
  <c r="BS222" i="6" a="1"/>
  <c r="BE276" i="6" a="1"/>
  <c r="CH292" i="6" a="1"/>
  <c r="BK236" i="6" a="1"/>
  <c r="BW344" i="6" a="1"/>
  <c r="BN262" i="6" a="1"/>
  <c r="BX310" i="6" a="1"/>
  <c r="BS326" i="6" a="1"/>
  <c r="BF238" i="6" a="1"/>
  <c r="BT256" i="6" a="1"/>
  <c r="BO292" i="6" a="1"/>
  <c r="BP268" i="6" a="1"/>
  <c r="BX250" i="6" a="1"/>
  <c r="BM266" i="6" a="1"/>
  <c r="BO256" i="6" a="1"/>
  <c r="BX286" i="6" a="1"/>
  <c r="BW290" i="6" a="1"/>
  <c r="BF250" i="6" a="1"/>
  <c r="CF226" i="6" a="1"/>
  <c r="BW222" i="6" a="1"/>
  <c r="BM218" i="6" a="1"/>
  <c r="BM536" i="5" a="1"/>
  <c r="CC476" i="6" a="1"/>
  <c r="CF448" i="6" a="1"/>
  <c r="BW354" i="6" a="1"/>
  <c r="BK408" i="6" a="1"/>
  <c r="CH358" i="6" a="1"/>
  <c r="CF358" i="6" a="1"/>
  <c r="BE242" i="6" a="1"/>
  <c r="BU294" i="6" a="1"/>
  <c r="CG370" i="6" a="1"/>
  <c r="BR292" i="6" a="1"/>
  <c r="BM312" i="6" a="1"/>
  <c r="BT220" i="6" a="1"/>
  <c r="BX262" i="6" a="1"/>
  <c r="BN256" i="6" a="1"/>
  <c r="BS276" i="6" a="1"/>
  <c r="BM274" i="6" a="1"/>
  <c r="BY250" i="6" a="1"/>
  <c r="BV226" i="6" a="1"/>
  <c r="BS260" i="6" a="1"/>
  <c r="CF250" i="6" a="1"/>
  <c r="BS534" i="5" a="1"/>
  <c r="BL544" i="5" a="1"/>
  <c r="BG538" i="5" a="1"/>
  <c r="BW526" i="5" a="1"/>
  <c r="BO472" i="5" a="1"/>
  <c r="BH496" i="5" a="1"/>
  <c r="CD538" i="5" a="1"/>
  <c r="CE546" i="5" a="1"/>
  <c r="CD544" i="5" a="1"/>
  <c r="BQ518" i="5" a="1"/>
  <c r="BU514" i="5" a="1"/>
  <c r="BW510" i="5" a="1"/>
  <c r="CH532" i="5" a="1"/>
  <c r="CG460" i="5" a="1"/>
  <c r="BM506" i="5" a="1"/>
  <c r="BU544" i="5" a="1"/>
  <c r="BG460" i="5" a="1"/>
  <c r="CE494" i="5" a="1"/>
  <c r="BS532" i="5" a="1"/>
  <c r="BR460" i="5" a="1"/>
  <c r="CH466" i="5" a="1"/>
  <c r="BU492" i="5" a="1"/>
  <c r="BE500" i="5" a="1"/>
  <c r="BG454" i="5" a="1"/>
  <c r="BF442" i="5" a="1"/>
  <c r="BQ416" i="5" a="1"/>
  <c r="BX418" i="5" a="1"/>
  <c r="BO440" i="5" a="1"/>
  <c r="BQ442" i="5" a="1"/>
  <c r="CD472" i="5" a="1"/>
  <c r="BS424" i="5" a="1"/>
  <c r="BU430" i="5" a="1"/>
  <c r="BM442" i="5" a="1"/>
  <c r="CG446" i="5" a="1"/>
  <c r="BS432" i="5" a="1"/>
  <c r="BW388" i="5" a="1"/>
  <c r="BT346" i="5" a="1"/>
  <c r="BM410" i="5" a="1"/>
  <c r="BM378" i="5" a="1"/>
  <c r="BO446" i="5" a="1"/>
  <c r="CC410" i="5" a="1"/>
  <c r="BM484" i="5" a="1"/>
  <c r="BZ412" i="5" a="1"/>
  <c r="BW390" i="5" a="1"/>
  <c r="BG424" i="5" a="1"/>
  <c r="BY394" i="5" a="1"/>
  <c r="CG426" i="5" a="1"/>
  <c r="BF406" i="5" a="1"/>
  <c r="BQ434" i="5" a="1"/>
  <c r="CF388" i="5" a="1"/>
  <c r="CE368" i="5" a="1"/>
  <c r="BU346" i="5" a="1"/>
  <c r="BW322" i="5" a="1"/>
  <c r="CC418" i="5" a="1"/>
  <c r="BH382" i="5" a="1"/>
  <c r="CF364" i="5" a="1"/>
  <c r="BR400" i="5" a="1"/>
  <c r="CD436" i="5" a="1"/>
  <c r="BE392" i="5" a="1"/>
  <c r="BL370" i="5" a="1"/>
  <c r="CE394" i="5" a="1"/>
  <c r="CH370" i="5" a="1"/>
  <c r="CF406" i="5" a="1"/>
  <c r="BK380" i="5" a="1"/>
  <c r="BF388" i="5" a="1"/>
  <c r="BO434" i="5" a="1"/>
  <c r="CG452" i="5" a="1"/>
  <c r="CG372" i="5" a="1"/>
  <c r="BK350" i="5" a="1"/>
  <c r="BG328" i="5" a="1"/>
  <c r="CC308" i="5" a="1"/>
  <c r="CF292" i="5" a="1"/>
  <c r="BO394" i="5" a="1"/>
  <c r="BU352" i="5" a="1"/>
  <c r="BS336" i="5" a="1"/>
  <c r="BS316" i="5" a="1"/>
  <c r="CC468" i="5" a="1"/>
  <c r="BF376" i="5" a="1"/>
  <c r="BU348" i="5" a="1"/>
  <c r="BW320" i="5" a="1"/>
  <c r="BK308" i="5" a="1"/>
  <c r="CG294" i="5" a="1"/>
  <c r="BW380" i="5" a="1"/>
  <c r="CC356" i="5" a="1"/>
  <c r="BP406" i="5" a="1"/>
  <c r="BQ354" i="5" a="1"/>
  <c r="BV334" i="5" a="1"/>
  <c r="CE414" i="5" a="1"/>
  <c r="BU342" i="5" a="1"/>
  <c r="BK328" i="5" a="1"/>
  <c r="BS378" i="5" a="1"/>
  <c r="BQ350" i="5" a="1"/>
  <c r="CH334" i="5" a="1"/>
  <c r="BO390" i="5" a="1"/>
  <c r="CF346" i="5" a="1"/>
  <c r="BW370" i="5" a="1"/>
  <c r="BU316" i="5" a="1"/>
  <c r="BW284" i="5" a="1"/>
  <c r="BK272" i="5" a="1"/>
  <c r="CG258" i="5" a="1"/>
  <c r="CC368" i="5" a="1"/>
  <c r="BE312" i="5" a="1"/>
  <c r="CG292" i="5" a="1"/>
  <c r="BX268" i="5" a="1"/>
  <c r="BQ370" i="5" a="1"/>
  <c r="BU534" i="6" a="1"/>
  <c r="BM430" i="6" a="1"/>
  <c r="BW342" i="6" a="1"/>
  <c r="BS380" i="6" a="1"/>
  <c r="BM344" i="6" a="1"/>
  <c r="BG358" i="6" a="1"/>
  <c r="CG232" i="6" a="1"/>
  <c r="CF292" i="6" a="1"/>
  <c r="CE292" i="6" a="1"/>
  <c r="BR406" i="6" a="1"/>
  <c r="CF298" i="6" a="1"/>
  <c r="BN220" i="6" a="1"/>
  <c r="BW224" i="6" a="1"/>
  <c r="BE256" i="6" a="1"/>
  <c r="BS274" i="6" a="1"/>
  <c r="BQ268" i="6" a="1"/>
  <c r="BY232" i="6" a="1"/>
  <c r="BU250" i="6" a="1"/>
  <c r="BY244" i="6" a="1"/>
  <c r="CC228" i="6" a="1"/>
  <c r="CF532" i="5" a="1"/>
  <c r="BU538" i="5" a="1"/>
  <c r="BS536" i="5" a="1"/>
  <c r="BQ526" i="5" a="1"/>
  <c r="BX466" i="5" a="1"/>
  <c r="BU494" i="5" a="1"/>
  <c r="BO536" i="5" a="1"/>
  <c r="CF544" i="5" a="1"/>
  <c r="BK542" i="5" a="1"/>
  <c r="BW516" i="5" a="1"/>
  <c r="BO514" i="5" a="1"/>
  <c r="BK510" i="5" a="1"/>
  <c r="CE526" i="5" a="1"/>
  <c r="BH460" i="5" a="1"/>
  <c r="CG502" i="5" a="1"/>
  <c r="BO534" i="5" a="1"/>
  <c r="BS458" i="5" a="1"/>
  <c r="BH490" i="5" a="1"/>
  <c r="BU530" i="5" a="1"/>
  <c r="BL460" i="5" a="1"/>
  <c r="BZ466" i="5" a="1"/>
  <c r="CG490" i="5" a="1"/>
  <c r="CE498" i="5" a="1"/>
  <c r="BS452" i="5" a="1"/>
  <c r="CG440" i="5" a="1"/>
  <c r="BW414" i="5" a="1"/>
  <c r="BR418" i="5" a="1"/>
  <c r="BU438" i="5" a="1"/>
  <c r="BK442" i="5" a="1"/>
  <c r="BE472" i="5" a="1"/>
  <c r="BM424" i="5" a="1"/>
  <c r="BO430" i="5" a="1"/>
  <c r="BV436" i="5" a="1"/>
  <c r="BS422" i="5" a="1"/>
  <c r="BG430" i="5" a="1"/>
  <c r="BQ388" i="5" a="1"/>
  <c r="BN346" i="5" a="1"/>
  <c r="CE408" i="5" a="1"/>
  <c r="CC376" i="5" a="1"/>
  <c r="BQ444" i="5" a="1"/>
  <c r="BM408" i="5" a="1"/>
  <c r="BG466" i="5" a="1"/>
  <c r="BS412" i="5" a="1"/>
  <c r="BK390" i="5" a="1"/>
  <c r="BT418" i="5" a="1"/>
  <c r="BL394" i="5" a="1"/>
  <c r="CE424" i="5" a="1"/>
  <c r="CG402" i="5" a="1"/>
  <c r="BU500" i="5" a="1"/>
  <c r="BL388" i="5" a="1"/>
  <c r="BM368" i="5" a="1"/>
  <c r="BG346" i="5" a="1"/>
  <c r="BQ322" i="5" a="1"/>
  <c r="BE416" i="5" a="1"/>
  <c r="CG380" i="5" a="1"/>
  <c r="BX454" i="5" a="1"/>
  <c r="BQ396" i="5" a="1"/>
  <c r="BU432" i="5" a="1"/>
  <c r="CE390" i="5" a="1"/>
  <c r="BU366" i="5" a="1"/>
  <c r="BQ394" i="5" a="1"/>
  <c r="BW368" i="5" a="1"/>
  <c r="CC402" i="5" a="1"/>
  <c r="BX376" i="5" a="1"/>
  <c r="BO386" i="5" a="1"/>
  <c r="CE416" i="5" a="1"/>
  <c r="BO448" i="5" a="1"/>
  <c r="BP370" i="5" a="1"/>
  <c r="BW348" i="5" a="1"/>
  <c r="BQ326" i="5" a="1"/>
  <c r="BM308" i="5" a="1"/>
  <c r="BG292" i="5" a="1"/>
  <c r="BM388" i="5" a="1"/>
  <c r="BN352" i="5" a="1"/>
  <c r="CE334" i="5" a="1"/>
  <c r="BM316" i="5" a="1"/>
  <c r="BW440" i="5" a="1"/>
  <c r="BY370" i="5" a="1"/>
  <c r="CC346" i="5" a="1"/>
  <c r="BK320" i="5" a="1"/>
  <c r="CG306" i="5" a="1"/>
  <c r="BQ294" i="5" a="1"/>
  <c r="BU376" i="5" a="1"/>
  <c r="BE356" i="5" a="1"/>
  <c r="BM398" i="5" a="1"/>
  <c r="CH352" i="5" a="1"/>
  <c r="BS332" i="5" a="1"/>
  <c r="BX382" i="5" a="1"/>
  <c r="CE340" i="5" a="1"/>
  <c r="BK326" i="5" a="1"/>
  <c r="BK374" i="5" a="1"/>
  <c r="CG348" i="5" a="1"/>
  <c r="BE380" i="5" a="1"/>
  <c r="BS344" i="5" a="1"/>
  <c r="BU362" i="5" a="1"/>
  <c r="BL316" i="5" a="1"/>
  <c r="BK284" i="5" a="1"/>
  <c r="CG270" i="5" a="1"/>
  <c r="BQ258" i="5" a="1"/>
  <c r="BL364" i="5" a="1"/>
  <c r="BU310" i="5" a="1"/>
  <c r="BX292" i="5" a="1"/>
  <c r="BR268" i="5" a="1"/>
  <c r="BS362" i="5" a="1"/>
  <c r="BE318" i="5" a="1"/>
  <c r="BO294" i="5" a="1"/>
  <c r="BO278" i="5" a="1"/>
  <c r="BO266" i="5" a="1"/>
  <c r="BO254" i="5" a="1"/>
  <c r="BP322" i="5" a="1"/>
  <c r="BS296" i="5" a="1"/>
  <c r="BT274" i="5" a="1"/>
  <c r="CG328" i="5" a="1"/>
  <c r="BU298" i="5" a="1"/>
  <c r="CC278" i="5" a="1"/>
  <c r="BQ474" i="6" a="1"/>
  <c r="BS418" i="6" a="1"/>
  <c r="CH430" i="6" a="1"/>
  <c r="BY424" i="6" a="1"/>
  <c r="CG416" i="6" a="1"/>
  <c r="BN334" i="6" a="1"/>
  <c r="BH232" i="6" a="1"/>
  <c r="BS282" i="6" a="1"/>
  <c r="BF292" i="6" a="1"/>
  <c r="BT400" i="6" a="1"/>
  <c r="BW388" i="6" a="1"/>
  <c r="BW214" i="6" a="1"/>
  <c r="BF388" i="6" a="1"/>
  <c r="BK224" i="6" a="1"/>
  <c r="BT244" i="6" a="1"/>
  <c r="BM232" i="6" a="1"/>
  <c r="BW258" i="6" a="1"/>
  <c r="CE222" i="6" a="1"/>
  <c r="BG250" i="6" a="1"/>
  <c r="BM244" i="6" a="1"/>
  <c r="BO218" i="6" a="1"/>
  <c r="BM528" i="5" a="1"/>
  <c r="BL532" i="5" a="1"/>
  <c r="CC530" i="5" a="1"/>
  <c r="BN520" i="5" a="1"/>
  <c r="BP538" i="5" a="1"/>
  <c r="BE494" i="5" a="1"/>
  <c r="BM532" i="5" a="1"/>
  <c r="BO544" i="5" a="1"/>
  <c r="BL538" i="5" a="1"/>
  <c r="BK516" i="5" a="1"/>
  <c r="BX508" i="5" a="1"/>
  <c r="CH508" i="5" a="1"/>
  <c r="CC518" i="5" a="1"/>
  <c r="BU458" i="5" a="1"/>
  <c r="CC496" i="5" a="1"/>
  <c r="CG532" i="5" a="1"/>
  <c r="CC456" i="5" a="1"/>
  <c r="CG486" i="5" a="1"/>
  <c r="BP526" i="5" a="1"/>
  <c r="BU454" i="5" a="1"/>
  <c r="BE464" i="5" a="1"/>
  <c r="CC486" i="5" a="1"/>
  <c r="BQ496" i="5" a="1"/>
  <c r="CC450" i="5" a="1"/>
  <c r="BQ440" i="5" a="1"/>
  <c r="BK414" i="5" a="1"/>
  <c r="BL418" i="5" a="1"/>
  <c r="BE438" i="5" a="1"/>
  <c r="BZ436" i="5" a="1"/>
  <c r="BS470" i="5" a="1"/>
  <c r="BZ490" i="5" a="1"/>
  <c r="BX424" i="5" a="1"/>
  <c r="BP436" i="5" a="1"/>
  <c r="BO420" i="5" a="1"/>
  <c r="BU428" i="5" a="1"/>
  <c r="BK388" i="5" a="1"/>
  <c r="BO466" i="5" a="1"/>
  <c r="BE398" i="5" a="1"/>
  <c r="CC374" i="5" a="1"/>
  <c r="CC442" i="5" a="1"/>
  <c r="BU406" i="5" a="1"/>
  <c r="BN442" i="5" a="1"/>
  <c r="BL412" i="5" a="1"/>
  <c r="CH388" i="5" a="1"/>
  <c r="CG412" i="5" a="1"/>
  <c r="BU388" i="5" a="1"/>
  <c r="BF424" i="5" a="1"/>
  <c r="BO392" i="5" a="1"/>
  <c r="BK452" i="5" a="1"/>
  <c r="BU386" i="5" a="1"/>
  <c r="BY364" i="5" a="1"/>
  <c r="BQ344" i="5" a="1"/>
  <c r="BK322" i="5" a="1"/>
  <c r="BE404" i="5" a="1"/>
  <c r="BO380" i="5" a="1"/>
  <c r="CF436" i="5" a="1"/>
  <c r="CE388" i="5" a="1"/>
  <c r="CE422" i="5" a="1"/>
  <c r="BS388" i="5" a="1"/>
  <c r="CE364" i="5" a="1"/>
  <c r="CD388" i="5" a="1"/>
  <c r="BE368" i="5" a="1"/>
  <c r="BZ400" i="5" a="1"/>
  <c r="BP376" i="5" a="1"/>
  <c r="BW384" i="5" a="1"/>
  <c r="CE406" i="5" a="1"/>
  <c r="BM438" i="5" a="1"/>
  <c r="BQ368" i="5" a="1"/>
  <c r="BE348" i="5" a="1"/>
  <c r="BR322" i="5" a="1"/>
  <c r="BS306" i="5" a="1"/>
  <c r="BS290" i="5" a="1"/>
  <c r="CE386" i="5" a="1"/>
  <c r="BE350" i="5" a="1"/>
  <c r="BX334" i="5" a="1"/>
  <c r="BV310" i="5" a="1"/>
  <c r="CC426" i="5" a="1"/>
  <c r="BO370" i="5" a="1"/>
  <c r="BF346" i="5" a="1"/>
  <c r="CG318" i="5" a="1"/>
  <c r="BQ306" i="5" a="1"/>
  <c r="CE292" i="5" a="1"/>
  <c r="BW374" i="5" a="1"/>
  <c r="BT352" i="5" a="1"/>
  <c r="BO384" i="5" a="1"/>
  <c r="BE352" i="5" a="1"/>
  <c r="BW330" i="5" a="1"/>
  <c r="BO376" i="5" a="1"/>
  <c r="BX340" i="5" a="1"/>
  <c r="CE324" i="5" a="1"/>
  <c r="BM372" i="5" a="1"/>
  <c r="BO348" i="5" a="1"/>
  <c r="BN334" i="5" a="1"/>
  <c r="BN376" i="5" a="1"/>
  <c r="CD340" i="5" a="1"/>
  <c r="CH358" i="5" a="1"/>
  <c r="CE310" i="5" a="1"/>
  <c r="CG282" i="5" a="1"/>
  <c r="BQ270" i="5" a="1"/>
  <c r="CE256" i="5" a="1"/>
  <c r="BO356" i="5" a="1"/>
  <c r="BM306" i="5" a="1"/>
  <c r="BQ292" i="5" a="1"/>
  <c r="BL268" i="5" a="1"/>
  <c r="BE358" i="5" a="1"/>
  <c r="BT316" i="5" a="1"/>
  <c r="CG290" i="5" a="1"/>
  <c r="BU276" i="5" a="1"/>
  <c r="BU264" i="5" a="1"/>
  <c r="BW318" i="5" a="1"/>
  <c r="BW292" i="5" a="1"/>
  <c r="BN274" i="5" a="1"/>
  <c r="BP328" i="5" a="1"/>
  <c r="BM294" i="5" a="1"/>
  <c r="BM278" i="5" a="1"/>
  <c r="BY448" i="6" a="1"/>
  <c r="BZ466" i="6" a="1"/>
  <c r="CG376" i="6" a="1"/>
  <c r="BO404" i="6" a="1"/>
  <c r="BW414" i="6" a="1"/>
  <c r="BG334" i="6" a="1"/>
  <c r="BU230" i="6" a="1"/>
  <c r="BS246" i="6" a="1"/>
  <c r="CG290" i="6" a="1"/>
  <c r="BF376" i="6" a="1"/>
  <c r="BT364" i="6" a="1"/>
  <c r="BS330" i="6" a="1"/>
  <c r="CE274" i="6" a="1"/>
  <c r="CG222" i="6" a="1"/>
  <c r="BW236" i="6" a="1"/>
  <c r="CC230" i="6" a="1"/>
  <c r="BZ256" i="6" a="1"/>
  <c r="BU244" i="6" a="1"/>
  <c r="BK234" i="6" a="1"/>
  <c r="CH238" i="6" a="1"/>
  <c r="BU216" i="6" a="1"/>
  <c r="CC526" i="5" a="1"/>
  <c r="BU526" i="5" a="1"/>
  <c r="BM530" i="5" a="1"/>
  <c r="BS544" i="5" a="1"/>
  <c r="BK530" i="5" a="1"/>
  <c r="BE490" i="5" a="1"/>
  <c r="CE528" i="5" a="1"/>
  <c r="BO542" i="5" a="1"/>
  <c r="BI532" i="5" a="1"/>
  <c r="CH514" i="5" a="1"/>
  <c r="BR508" i="5" a="1"/>
  <c r="BQ504" i="5" a="1"/>
  <c r="BG514" i="5" a="1"/>
  <c r="BE458" i="5" a="1"/>
  <c r="BO486" i="5" a="1"/>
  <c r="CE530" i="5" a="1"/>
  <c r="BM456" i="5" a="1"/>
  <c r="BM486" i="5" a="1"/>
  <c r="BE516" i="5" a="1"/>
  <c r="BO454" i="5" a="1"/>
  <c r="CE462" i="5" a="1"/>
  <c r="BX484" i="5" a="1"/>
  <c r="BV490" i="5" a="1"/>
  <c r="BM450" i="5" a="1"/>
  <c r="BW438" i="5" a="1"/>
  <c r="CH412" i="5" a="1"/>
  <c r="BU412" i="5" a="1"/>
  <c r="CG436" i="5" a="1"/>
  <c r="BT436" i="5" a="1"/>
  <c r="CG464" i="5" a="1"/>
  <c r="BV484" i="5" a="1"/>
  <c r="BR424" i="5" a="1"/>
  <c r="BY430" i="5" a="1"/>
  <c r="BW416" i="5" a="1"/>
  <c r="BF412" i="5" a="1"/>
  <c r="BZ382" i="5" a="1"/>
  <c r="BQ446" i="5" a="1"/>
  <c r="BK396" i="5" a="1"/>
  <c r="BM374" i="5" a="1"/>
  <c r="BE440" i="5" a="1"/>
  <c r="CG404" i="5" a="1"/>
  <c r="CC438" i="5" a="1"/>
  <c r="BK410" i="5" a="1"/>
  <c r="BW386" i="5" a="1"/>
  <c r="BW410" i="5" a="1"/>
  <c r="BO388" i="5" a="1"/>
  <c r="CE420" i="5" a="1"/>
  <c r="BU390" i="5" a="1"/>
  <c r="BU426" i="5" a="1"/>
  <c r="BM384" i="5" a="1"/>
  <c r="BR364" i="5" a="1"/>
  <c r="BZ340" i="5" a="1"/>
  <c r="BK480" i="5" a="1"/>
  <c r="BE402" i="5" a="1"/>
  <c r="BZ376" i="5" a="1"/>
  <c r="BW432" i="5" a="1"/>
  <c r="BH388" i="5" a="1"/>
  <c r="BU420" i="5" a="1"/>
  <c r="CC382" i="5" a="1"/>
  <c r="BH364" i="5" a="1"/>
  <c r="BG388" i="5" a="1"/>
  <c r="BV364" i="5" a="1"/>
  <c r="BM400" i="5" a="1"/>
  <c r="CC506" i="5" a="1"/>
  <c r="BS382" i="5" a="1"/>
  <c r="BQ406" i="5" a="1"/>
  <c r="BM416" i="5" a="1"/>
  <c r="BK366" i="5" a="1"/>
  <c r="CD346" i="5" a="1"/>
  <c r="CC320" i="5" a="1"/>
  <c r="CF304" i="5" a="1"/>
  <c r="CC288" i="5" a="1"/>
  <c r="BV376" i="5" a="1"/>
  <c r="BV346" i="5" a="1"/>
  <c r="BE332" i="5" a="1"/>
  <c r="BP310" i="5" a="1"/>
  <c r="BY406" i="5" a="1"/>
  <c r="BO368" i="5" a="1"/>
  <c r="CC342" i="5" a="1"/>
  <c r="BQ318" i="5" a="1"/>
  <c r="CE304" i="5" a="1"/>
  <c r="BU440" i="5" a="1"/>
  <c r="CC372" i="5" a="1"/>
  <c r="BM352" i="5" a="1"/>
  <c r="BY382" i="5" a="1"/>
  <c r="BE346" i="5" a="1"/>
  <c r="CF328" i="5" a="1"/>
  <c r="BO374" i="5" a="1"/>
  <c r="BK340" i="5" a="1"/>
  <c r="BM324" i="5" a="1"/>
  <c r="BV370" i="5" a="1"/>
  <c r="CG346" i="5" a="1"/>
  <c r="BG334" i="5" a="1"/>
  <c r="BH370" i="5" a="1"/>
  <c r="BW340" i="5" a="1"/>
  <c r="BW346" i="5" a="1"/>
  <c r="BW310" i="5" a="1"/>
  <c r="BQ282" i="5" a="1"/>
  <c r="CE268" i="5" a="1"/>
  <c r="BF256" i="5" a="1"/>
  <c r="BS346" i="5" a="1"/>
  <c r="CD304" i="5" a="1"/>
  <c r="CG288" i="5" a="1"/>
  <c r="BU262" i="5" a="1"/>
  <c r="BE354" i="5" a="1"/>
  <c r="BK316" i="5" a="1"/>
  <c r="BE536" i="6" a="1"/>
  <c r="BK480" i="6" a="1"/>
  <c r="BE466" i="6" a="1"/>
  <c r="BM458" i="6" a="1"/>
  <c r="BU402" i="6" a="1"/>
  <c r="BQ352" i="6" a="1"/>
  <c r="CE332" i="6" a="1"/>
  <c r="BE230" i="6" a="1"/>
  <c r="CF244" i="6" a="1"/>
  <c r="BQ282" i="6" a="1"/>
  <c r="CC304" i="6" a="1"/>
  <c r="CG386" i="6" a="1"/>
  <c r="CG308" i="6" a="1"/>
  <c r="BV274" i="6" a="1"/>
  <c r="BQ222" i="6" a="1"/>
  <c r="CE302" i="6" a="1"/>
  <c r="BG226" i="6" a="1"/>
  <c r="CG252" i="6" a="1"/>
  <c r="BK242" i="6" a="1"/>
  <c r="BS220" i="6" a="1"/>
  <c r="CG246" i="6" a="1"/>
  <c r="BM524" i="5" a="1"/>
  <c r="CD520" i="6" a="1"/>
  <c r="CF478" i="6" a="1"/>
  <c r="BW442" i="6" a="1"/>
  <c r="BL454" i="6" a="1"/>
  <c r="BL400" i="6" a="1"/>
  <c r="BW340" i="6" a="1"/>
  <c r="BV310" i="6" a="1"/>
  <c r="CF304" i="6" a="1"/>
  <c r="BG244" i="6" a="1"/>
  <c r="BW276" i="6" a="1"/>
  <c r="BV304" i="6" a="1"/>
  <c r="BU358" i="6" a="1"/>
  <c r="BQ262" i="6" a="1"/>
  <c r="BE268" i="6" a="1"/>
  <c r="CE220" i="6" a="1"/>
  <c r="BK294" i="6" a="1"/>
  <c r="BQ320" i="6" a="1"/>
  <c r="CD352" i="6" a="1"/>
  <c r="BP238" i="6" a="1"/>
  <c r="BK220" i="6" a="1"/>
  <c r="CD214" i="6" a="1"/>
  <c r="BE252" i="6" a="1"/>
  <c r="BW536" i="5" a="1"/>
  <c r="BT538" i="5" a="1"/>
  <c r="BS538" i="5" a="1"/>
  <c r="BL514" i="5" a="1"/>
  <c r="CE512" i="5" a="1"/>
  <c r="BE482" i="5" a="1"/>
  <c r="BK502" i="5" a="1"/>
  <c r="CC512" i="5" a="1"/>
  <c r="BY508" i="5" a="1"/>
  <c r="BK504" i="5" a="1"/>
  <c r="BW542" i="5" a="1"/>
  <c r="BW494" i="5" a="1"/>
  <c r="BS480" i="5" a="1"/>
  <c r="BE450" i="5" a="1"/>
  <c r="BW468" i="5" a="1"/>
  <c r="BS490" i="5" a="1"/>
  <c r="CC444" i="5" a="1"/>
  <c r="BT466" i="5" a="1"/>
  <c r="CE486" i="5" a="1"/>
  <c r="BV496" i="5" a="1"/>
  <c r="CG454" i="5" a="1"/>
  <c r="BW464" i="5" a="1"/>
  <c r="BO474" i="5" a="1"/>
  <c r="BO506" i="5" a="1"/>
  <c r="BF430" i="5" a="1"/>
  <c r="BQ458" i="5" a="1"/>
  <c r="BR394" i="5" a="1"/>
  <c r="CE428" i="5" a="1"/>
  <c r="BN424" i="5" a="1"/>
  <c r="BU460" i="5" a="1"/>
  <c r="BM470" i="5" a="1"/>
  <c r="BM494" i="5" a="1"/>
  <c r="BM430" i="5" a="1"/>
  <c r="BN412" i="5" a="1"/>
  <c r="CG408" i="5" a="1"/>
  <c r="BT370" i="5" a="1"/>
  <c r="BK440" i="5" a="1"/>
  <c r="BG394" i="5" a="1"/>
  <c r="CC364" i="5" a="1"/>
  <c r="BG436" i="5" a="1"/>
  <c r="BU398" i="5" a="1"/>
  <c r="CE434" i="5" a="1"/>
  <c r="CH406" i="5" a="1"/>
  <c r="CG458" i="5" a="1"/>
  <c r="BK408" i="5" a="1"/>
  <c r="BT502" i="5" a="1"/>
  <c r="BR412" i="5" a="1"/>
  <c r="BE488" i="5" a="1"/>
  <c r="CC414" i="5" a="1"/>
  <c r="BP382" i="5" a="1"/>
  <c r="BQ360" i="5" a="1"/>
  <c r="BN340" i="5" a="1"/>
  <c r="BQ462" i="5" a="1"/>
  <c r="BE400" i="5" a="1"/>
  <c r="BL376" i="5" a="1"/>
  <c r="CC428" i="5" a="1"/>
  <c r="CE384" i="5" a="1"/>
  <c r="BQ412" i="5" a="1"/>
  <c r="CE380" i="5" a="1"/>
  <c r="BS454" i="5" a="1"/>
  <c r="CC384" i="5" a="1"/>
  <c r="BU464" i="5" a="1"/>
  <c r="BM396" i="5" a="1"/>
  <c r="BE424" i="5" a="1"/>
  <c r="BU378" i="5" a="1"/>
  <c r="BY400" i="5" a="1"/>
  <c r="BU404" i="5" a="1"/>
  <c r="BG364" i="5" a="1"/>
  <c r="BU340" i="5" a="1"/>
  <c r="BS318" i="5" a="1"/>
  <c r="BS302" i="5" a="1"/>
  <c r="BE476" i="5" a="1"/>
  <c r="CE372" i="5" a="1"/>
  <c r="CE344" i="5" a="1"/>
  <c r="CH328" i="5" a="1"/>
  <c r="BS304" i="5" a="1"/>
  <c r="BT400" i="5" a="1"/>
  <c r="BO362" i="5" a="1"/>
  <c r="BF340" i="5" a="1"/>
  <c r="BF316" i="5" a="1"/>
  <c r="CG302" i="5" a="1"/>
  <c r="BH430" i="5" a="1"/>
  <c r="CG366" i="5" a="1"/>
  <c r="BS348" i="5" a="1"/>
  <c r="BK368" i="5" a="1"/>
  <c r="CF340" i="5" a="1"/>
  <c r="BL328" i="5" a="1"/>
  <c r="BE362" i="5" a="1"/>
  <c r="CE336" i="5" a="1"/>
  <c r="CH442" i="5" a="1"/>
  <c r="BS366" i="5" a="1"/>
  <c r="BR346" i="5" a="1"/>
  <c r="BS330" i="5" a="1"/>
  <c r="BW360" i="5" a="1"/>
  <c r="BK336" i="5" a="1"/>
  <c r="BV328" i="5" a="1"/>
  <c r="BF310" i="5" a="1"/>
  <c r="BF280" i="5" a="1"/>
  <c r="CG266" i="5" a="1"/>
  <c r="BQ254" i="5" a="1"/>
  <c r="BP334" i="5" a="1"/>
  <c r="BE304" i="5" a="1"/>
  <c r="BU286" i="5" a="1"/>
  <c r="BX256" i="5" a="1"/>
  <c r="BQ346" i="5" a="1"/>
  <c r="CD310" i="5" a="1"/>
  <c r="BO546" i="6" a="1"/>
  <c r="CC466" i="6" a="1"/>
  <c r="BQ442" i="6" a="1"/>
  <c r="BS450" i="6" a="1"/>
  <c r="BK300" i="6" a="1"/>
  <c r="BO340" i="6" a="1"/>
  <c r="CC306" i="6" a="1"/>
  <c r="BY304" i="6" a="1"/>
  <c r="BS242" i="6" a="1"/>
  <c r="BK252" i="6" a="1"/>
  <c r="BU288" i="6" a="1"/>
  <c r="BU340" i="6" a="1"/>
  <c r="BH262" i="6" a="1"/>
  <c r="BU260" i="6" a="1"/>
  <c r="BF340" i="6" a="1"/>
  <c r="BG286" i="6" a="1"/>
  <c r="BO318" i="6" a="1"/>
  <c r="BR280" i="6" a="1"/>
  <c r="BS236" i="6" a="1"/>
  <c r="BY274" i="6" a="1"/>
  <c r="BL238" i="6" a="1"/>
  <c r="BT250" i="6" a="1"/>
  <c r="CG534" i="5" a="1"/>
  <c r="BW532" i="5" a="1"/>
  <c r="BV532" i="5" a="1"/>
  <c r="BO508" i="5" a="1"/>
  <c r="BU510" i="5" a="1"/>
  <c r="BE478" i="5" a="1"/>
  <c r="BZ496" i="5" a="1"/>
  <c r="BM512" i="5" a="1"/>
  <c r="BP502" i="5" a="1"/>
  <c r="CH502" i="5" a="1"/>
  <c r="CG538" i="5" a="1"/>
  <c r="CE490" i="5" a="1"/>
  <c r="BY478" i="5" a="1"/>
  <c r="CG448" i="5" a="1"/>
  <c r="CC466" i="5" a="1"/>
  <c r="BU488" i="5" a="1"/>
  <c r="BM444" i="5" a="1"/>
  <c r="BY460" i="5" a="1"/>
  <c r="BY484" i="5" a="1"/>
  <c r="CC492" i="5" a="1"/>
  <c r="BH454" i="5" a="1"/>
  <c r="BW460" i="5" a="1"/>
  <c r="BM468" i="5" a="1"/>
  <c r="CC488" i="5" a="1"/>
  <c r="CG428" i="5" a="1"/>
  <c r="CH454" i="5" a="1"/>
  <c r="BS488" i="5" a="1"/>
  <c r="BO428" i="5" a="1"/>
  <c r="BW418" i="5" a="1"/>
  <c r="BK468" i="5" a="1"/>
  <c r="BU490" i="5" a="1"/>
  <c r="CD496" i="5" a="1"/>
  <c r="BO410" i="5" a="1"/>
  <c r="BO408" i="5" a="1"/>
  <c r="BN370" i="5" a="1"/>
  <c r="CE438" i="5" a="1"/>
  <c r="BS392" i="5" a="1"/>
  <c r="CC362" i="5" a="1"/>
  <c r="CG434" i="5" a="1"/>
  <c r="BW396" i="5" a="1"/>
  <c r="BE432" i="5" a="1"/>
  <c r="BN406" i="5" a="1"/>
  <c r="BM446" i="5" a="1"/>
  <c r="BT406" i="5" a="1"/>
  <c r="BM474" i="5" a="1"/>
  <c r="BK412" i="5" a="1"/>
  <c r="BU480" i="5" a="1"/>
  <c r="BW412" i="5" a="1"/>
  <c r="CG378" i="5" a="1"/>
  <c r="BS358" i="5" a="1"/>
  <c r="BW334" i="5" a="1"/>
  <c r="BL448" i="5" a="1"/>
  <c r="CG398" i="5" a="1"/>
  <c r="BS374" i="5" a="1"/>
  <c r="BQ424" i="5" a="1"/>
  <c r="BK384" i="5" a="1"/>
  <c r="CE402" i="5" a="1"/>
  <c r="BM380" i="5" a="1"/>
  <c r="BG442" i="5" a="1"/>
  <c r="BE384" i="5" a="1"/>
  <c r="CC436" i="5" a="1"/>
  <c r="CD394" i="5" a="1"/>
  <c r="BU422" i="5" a="1"/>
  <c r="CE376" i="5" a="1"/>
  <c r="BL400" i="5" a="1"/>
  <c r="BW394" i="5" a="1"/>
  <c r="CG358" i="5" a="1"/>
  <c r="BG340" i="5" a="1"/>
  <c r="CF316" i="5" a="1"/>
  <c r="CC300" i="5" a="1"/>
  <c r="CF466" i="5" a="1"/>
  <c r="CG364" i="5" a="1"/>
  <c r="BM344" i="5" a="1"/>
  <c r="BM304" i="5" a="1"/>
  <c r="BO398" i="5" a="1"/>
  <c r="CG360" i="5" a="1"/>
  <c r="BO338" i="5" a="1"/>
  <c r="CG314" i="5" a="1"/>
  <c r="BQ302" i="5" a="1"/>
  <c r="BN418" i="5" a="1"/>
  <c r="CD364" i="5" a="1"/>
  <c r="BM346" i="5" a="1"/>
  <c r="BP364" i="5" a="1"/>
  <c r="BY340" i="5" a="1"/>
  <c r="BE328" i="5" a="1"/>
  <c r="CC360" i="5" a="1"/>
  <c r="BM336" i="5" a="1"/>
  <c r="CD424" i="5" a="1"/>
  <c r="BZ364" i="5" a="1"/>
  <c r="BK346" i="5" a="1"/>
  <c r="BQ328" i="5" a="1"/>
  <c r="BK358" i="5" a="1"/>
  <c r="BT334" i="5" a="1"/>
  <c r="BU326" i="5" a="1"/>
  <c r="BS308" i="5" a="1"/>
  <c r="CG278" i="5" a="1"/>
  <c r="BQ266" i="5" a="1"/>
  <c r="CD406" i="5" a="1"/>
  <c r="BK332" i="5" a="1"/>
  <c r="BO300" i="5" a="1"/>
  <c r="BO286" i="5" a="1"/>
  <c r="BR256" i="5" a="1"/>
  <c r="CE338" i="5" a="1"/>
  <c r="BO494" i="6" a="1"/>
  <c r="CG434" i="6" a="1"/>
  <c r="BE278" i="6" a="1"/>
  <c r="BG298" i="6" a="1"/>
  <c r="BU320" i="6" a="1"/>
  <c r="BM286" i="6" a="1"/>
  <c r="BX280" i="6" a="1"/>
  <c r="BM230" i="6" a="1"/>
  <c r="BU272" i="6" a="1"/>
  <c r="BR544" i="5" a="1"/>
  <c r="BN532" i="5" a="1"/>
  <c r="CG496" i="5" a="1"/>
  <c r="BN472" i="5" a="1"/>
  <c r="CG518" i="5" a="1"/>
  <c r="BQ512" i="5" a="1"/>
  <c r="BE462" i="5" a="1"/>
  <c r="BN448" i="5" a="1"/>
  <c r="BE496" i="5" a="1"/>
  <c r="BX460" i="5" a="1"/>
  <c r="BO494" i="5" a="1"/>
  <c r="CF454" i="5" a="1"/>
  <c r="CG416" i="5" a="1"/>
  <c r="CE440" i="5" a="1"/>
  <c r="BW496" i="5" a="1"/>
  <c r="BL436" i="5" a="1"/>
  <c r="BL454" i="5" a="1"/>
  <c r="BN394" i="5" a="1"/>
  <c r="BM412" i="5" a="1"/>
  <c r="BX448" i="5" a="1"/>
  <c r="BP388" i="5" a="1"/>
  <c r="BQ392" i="5" a="1"/>
  <c r="CF394" i="5" a="1"/>
  <c r="BM406" i="5" a="1"/>
  <c r="BS396" i="5" a="1"/>
  <c r="CE348" i="5" a="1"/>
  <c r="CC420" i="5" a="1"/>
  <c r="BE366" i="5" a="1"/>
  <c r="CG376" i="5" a="1"/>
  <c r="BS370" i="5" a="1"/>
  <c r="CF376" i="5" a="1"/>
  <c r="CC380" i="5" a="1"/>
  <c r="BN364" i="5" a="1"/>
  <c r="CG374" i="5" a="1"/>
  <c r="BU328" i="5" a="1"/>
  <c r="BS294" i="5" a="1"/>
  <c r="CE356" i="5" a="1"/>
  <c r="BY316" i="5" a="1"/>
  <c r="BK382" i="5" a="1"/>
  <c r="BO326" i="5" a="1"/>
  <c r="BK296" i="5" a="1"/>
  <c r="BF358" i="5" a="1"/>
  <c r="BW356" i="5" a="1"/>
  <c r="BO460" i="5" a="1"/>
  <c r="BX328" i="5" a="1"/>
  <c r="BY352" i="5" a="1"/>
  <c r="BG322" i="5" a="1"/>
  <c r="BR382" i="5" a="1"/>
  <c r="CH286" i="5" a="1"/>
  <c r="BK260" i="5" a="1"/>
  <c r="CE312" i="5" a="1"/>
  <c r="BO274" i="5" a="1"/>
  <c r="BE322" i="5" a="1"/>
  <c r="BH286" i="5" a="1"/>
  <c r="BE272" i="5" a="1"/>
  <c r="BO258" i="5" a="1"/>
  <c r="BR328" i="5" a="1"/>
  <c r="BP292" i="5" a="1"/>
  <c r="BE372" i="5" a="1"/>
  <c r="BU312" i="5" a="1"/>
  <c r="BS284" i="5" a="1"/>
  <c r="BM376" i="5" a="1"/>
  <c r="BK314" i="5" a="1"/>
  <c r="BR358" i="5" a="1"/>
  <c r="CC328" i="5" a="1"/>
  <c r="BX274" i="5" a="1"/>
  <c r="BQ324" i="5" a="1"/>
  <c r="BZ304" i="5" a="1"/>
  <c r="BZ298" i="5" a="1"/>
  <c r="CC264" i="5" a="1"/>
  <c r="BM238" i="5" a="1"/>
  <c r="BV286" i="5" a="1"/>
  <c r="BW258" i="5" a="1"/>
  <c r="BK242" i="5" a="1"/>
  <c r="CG228" i="5" a="1"/>
  <c r="CG216" i="5" a="1"/>
  <c r="BM318" i="5" a="1"/>
  <c r="CE276" i="5" a="1"/>
  <c r="BX250" i="5" a="1"/>
  <c r="BL226" i="5" a="1"/>
  <c r="CE286" i="5" a="1"/>
  <c r="BR292" i="5" a="1"/>
  <c r="BQ264" i="5" a="1"/>
  <c r="CC248" i="5" a="1"/>
  <c r="BR298" i="5" a="1"/>
  <c r="BP250" i="5" a="1"/>
  <c r="BZ334" i="5" a="1"/>
  <c r="BQ276" i="5" a="1"/>
  <c r="BH256" i="5" a="1"/>
  <c r="CC348" i="5" a="1"/>
  <c r="CC284" i="5" a="1"/>
  <c r="BW256" i="5" a="1"/>
  <c r="BO226" i="5" a="1"/>
  <c r="BH268" i="5" a="1"/>
  <c r="BG232" i="5" a="1"/>
  <c r="BH250" i="5" a="1"/>
  <c r="BU222" i="5" a="1"/>
  <c r="BE266" i="5" a="1"/>
  <c r="BZ232" i="5" a="1"/>
  <c r="CE212" i="5" a="1"/>
  <c r="BS252" i="5" a="1"/>
  <c r="BV226" i="5" a="1"/>
  <c r="BS274" i="5" a="1"/>
  <c r="CG234" i="5" a="1"/>
  <c r="BW214" i="5" a="1"/>
  <c r="CF256" i="5" a="1"/>
  <c r="BK224" i="5" a="1"/>
  <c r="BQ244" i="5" a="1"/>
  <c r="BO222" i="5" a="1"/>
  <c r="BN244" i="5" a="1"/>
  <c r="BU212" i="5" a="1"/>
  <c r="BK360" i="5" a="1"/>
  <c r="BT214" i="5" a="1"/>
  <c r="CE240" i="5" a="1"/>
  <c r="CC224" i="5" a="1"/>
  <c r="BM272" i="5" a="1"/>
  <c r="CE232" i="5" a="1"/>
  <c r="BE228" i="5" a="1"/>
  <c r="BV256" i="5" a="1"/>
  <c r="BS492" i="6" a="1"/>
  <c r="CG422" i="6" a="1"/>
  <c r="BU270" i="6" a="1"/>
  <c r="BS292" i="6" a="1"/>
  <c r="BO274" i="6" a="1"/>
  <c r="BS280" i="6" a="1"/>
  <c r="CE278" i="6" a="1"/>
  <c r="BH250" i="6" a="1"/>
  <c r="BL262" i="6" a="1"/>
  <c r="BX520" i="5" a="1"/>
  <c r="CE538" i="5" a="1"/>
  <c r="CE488" i="5" a="1"/>
  <c r="CG540" i="5" a="1"/>
  <c r="BI514" i="5" a="1"/>
  <c r="CE502" i="5" a="1"/>
  <c r="CE456" i="5" a="1"/>
  <c r="BO528" i="5" a="1"/>
  <c r="BR484" i="5" a="1"/>
  <c r="BQ540" i="5" a="1"/>
  <c r="BP484" i="5" a="1"/>
  <c r="CE542" i="5" a="1"/>
  <c r="BQ524" i="5" a="1"/>
  <c r="BH436" i="5" a="1"/>
  <c r="CG462" i="5" a="1"/>
  <c r="CC498" i="5" a="1"/>
  <c r="BV412" i="5" a="1"/>
  <c r="BT382" i="5" a="1"/>
  <c r="BT394" i="5" a="1"/>
  <c r="BW436" i="5" a="1"/>
  <c r="BF436" i="5" a="1"/>
  <c r="CG384" i="5" a="1"/>
  <c r="BE528" i="5" a="1"/>
  <c r="BE390" i="5" a="1"/>
  <c r="BW382" i="5" a="1"/>
  <c r="BT340" i="5" a="1"/>
  <c r="CF400" i="5" a="1"/>
  <c r="BZ430" i="5" a="1"/>
  <c r="BM414" i="5" a="1"/>
  <c r="CF490" i="5" a="1"/>
  <c r="BO364" i="5" a="1"/>
  <c r="BS434" i="5" a="1"/>
  <c r="BW402" i="5" a="1"/>
  <c r="BT364" i="5" a="1"/>
  <c r="BM320" i="5" a="1"/>
  <c r="BM288" i="5" a="1"/>
  <c r="BO346" i="5" a="1"/>
  <c r="BY304" i="5" a="1"/>
  <c r="BS364" i="5" a="1"/>
  <c r="CE316" i="5" a="1"/>
  <c r="BM434" i="5" a="1"/>
  <c r="BU350" i="5" a="1"/>
  <c r="BW342" i="5" a="1"/>
  <c r="BO372" i="5" a="1"/>
  <c r="BU322" i="5" a="1"/>
  <c r="BY346" i="5" a="1"/>
  <c r="BQ366" i="5" a="1"/>
  <c r="CG334" i="5" a="1"/>
  <c r="CE280" i="5" a="1"/>
  <c r="CG254" i="5" a="1"/>
  <c r="BV304" i="5" a="1"/>
  <c r="BO262" i="5" a="1"/>
  <c r="CG320" i="5" a="1"/>
  <c r="BU284" i="5" a="1"/>
  <c r="CE270" i="5" a="1"/>
  <c r="CD256" i="5" a="1"/>
  <c r="CD322" i="5" a="1"/>
  <c r="CE288" i="5" a="1"/>
  <c r="BY358" i="5" a="1"/>
  <c r="BL310" i="5" a="1"/>
  <c r="CC282" i="5" a="1"/>
  <c r="BE370" i="5" a="1"/>
  <c r="BS312" i="5" a="1"/>
  <c r="BL352" i="5" a="1"/>
  <c r="BU324" i="5" a="1"/>
  <c r="BL298" i="5" a="1"/>
  <c r="BR274" i="5" a="1"/>
  <c r="BY322" i="5" a="1"/>
  <c r="BQ304" i="5" a="1"/>
  <c r="BH298" i="5" a="1"/>
  <c r="BS262" i="5" a="1"/>
  <c r="BV232" i="5" a="1"/>
  <c r="CG388" i="5" a="1"/>
  <c r="CG280" i="5" a="1"/>
  <c r="BM256" i="5" a="1"/>
  <c r="CG240" i="5" a="1"/>
  <c r="BQ228" i="5" a="1"/>
  <c r="BQ216" i="5" a="1"/>
  <c r="BZ316" i="5" a="1"/>
  <c r="BQ274" i="5" a="1"/>
  <c r="BR250" i="5" a="1"/>
  <c r="BF286" i="5" a="1"/>
  <c r="BQ286" i="5" a="1"/>
  <c r="CF262" i="5" a="1"/>
  <c r="BM248" i="5" a="1"/>
  <c r="BO292" i="5" a="1"/>
  <c r="BY244" i="5" a="1"/>
  <c r="BO330" i="5" a="1"/>
  <c r="BS270" i="5" a="1"/>
  <c r="BW254" i="5" a="1"/>
  <c r="CC340" i="5" a="1"/>
  <c r="BZ280" i="5" a="1"/>
  <c r="BU250" i="5" a="1"/>
  <c r="BX220" i="5" a="1"/>
  <c r="BT262" i="5" a="1"/>
  <c r="BO230" i="5" a="1"/>
  <c r="CD370" i="5" a="1"/>
  <c r="BO246" i="5" a="1"/>
  <c r="BY220" i="5" a="1"/>
  <c r="CC258" i="5" a="1"/>
  <c r="BE232" i="5" a="1"/>
  <c r="BM332" i="5" a="1"/>
  <c r="BG250" i="5" a="1"/>
  <c r="BM224" i="5" a="1"/>
  <c r="BM262" i="5" a="1"/>
  <c r="BN232" i="5" a="1"/>
  <c r="BG214" i="5" a="1"/>
  <c r="BN256" i="5" a="1"/>
  <c r="BQ222" i="5" a="1"/>
  <c r="CE242" i="5" a="1"/>
  <c r="CE220" i="5" a="1"/>
  <c r="BZ226" i="5" a="1"/>
  <c r="BL334" i="5" a="1"/>
  <c r="CG312" i="5" a="1"/>
  <c r="BO212" i="5" a="1"/>
  <c r="BU230" i="5" a="1"/>
  <c r="BZ220" i="5" a="1"/>
  <c r="CE252" i="5" a="1"/>
  <c r="BK228" i="5" a="1"/>
  <c r="BU224" i="5" a="1"/>
  <c r="BV262" i="5" a="1"/>
  <c r="CC242" i="5" a="1"/>
  <c r="CF502" i="6" a="1"/>
  <c r="CH298" i="6" a="1"/>
  <c r="BE270" i="6" a="1"/>
  <c r="BK372" i="6" a="1"/>
  <c r="BQ264" i="6" a="1"/>
  <c r="BQ272" i="6" a="1"/>
  <c r="BW352" i="6" a="1"/>
  <c r="CG240" i="6" a="1"/>
  <c r="CG250" i="6" a="1"/>
  <c r="BQ532" i="5" a="1"/>
  <c r="BX502" i="5" a="1"/>
  <c r="CE476" i="5" a="1"/>
  <c r="BS510" i="5" a="1"/>
  <c r="BW500" i="5" a="1"/>
  <c r="BF490" i="5" a="1"/>
  <c r="BH448" i="5" a="1"/>
  <c r="CC484" i="5" a="1"/>
  <c r="BS460" i="5" a="1"/>
  <c r="BY490" i="5" a="1"/>
  <c r="BQ460" i="5" a="1"/>
  <c r="BG484" i="5" a="1"/>
  <c r="CC448" i="5" a="1"/>
  <c r="BH514" i="5" a="1"/>
  <c r="BS436" i="5" a="1"/>
  <c r="BP490" i="5" a="1"/>
  <c r="BQ408" i="5" a="1"/>
  <c r="BW364" i="5" a="1"/>
  <c r="CC390" i="5" a="1"/>
  <c r="CG430" i="5" a="1"/>
  <c r="BM428" i="5" a="1"/>
  <c r="BS438" i="5" a="1"/>
  <c r="BQ450" i="5" a="1"/>
  <c r="BS476" i="5" a="1"/>
  <c r="BO378" i="5" a="1"/>
  <c r="BQ334" i="5" a="1"/>
  <c r="BV394" i="5" a="1"/>
  <c r="CG422" i="5" a="1"/>
  <c r="BN400" i="5" a="1"/>
  <c r="BZ418" i="5" a="1"/>
  <c r="BN430" i="5" a="1"/>
  <c r="CE412" i="5" a="1"/>
  <c r="CC394" i="5" a="1"/>
  <c r="BX358" i="5" a="1"/>
  <c r="BG316" i="5" a="1"/>
  <c r="BQ452" i="5" a="1"/>
  <c r="CE342" i="5" a="1"/>
  <c r="BV298" i="5" a="1"/>
  <c r="CE358" i="5" a="1"/>
  <c r="BQ314" i="5" a="1"/>
  <c r="BK404" i="5" a="1"/>
  <c r="CC344" i="5" a="1"/>
  <c r="BL340" i="5" a="1"/>
  <c r="CC358" i="5" a="1"/>
  <c r="BX412" i="5" a="1"/>
  <c r="BU344" i="5" a="1"/>
  <c r="BQ356" i="5" a="1"/>
  <c r="BE324" i="5" a="1"/>
  <c r="BQ278" i="5" a="1"/>
  <c r="BN388" i="5" a="1"/>
  <c r="CF298" i="5" a="1"/>
  <c r="BL256" i="5" a="1"/>
  <c r="BO314" i="5" a="1"/>
  <c r="BE284" i="5" a="1"/>
  <c r="BO270" i="5" a="1"/>
  <c r="BE256" i="5" a="1"/>
  <c r="BR316" i="5" a="1"/>
  <c r="BK288" i="5" a="1"/>
  <c r="BP352" i="5" a="1"/>
  <c r="BO308" i="5" a="1"/>
  <c r="BM282" i="5" a="1"/>
  <c r="BO352" i="5" a="1"/>
  <c r="BZ310" i="5" a="1"/>
  <c r="BS350" i="5" a="1"/>
  <c r="BU320" i="5" a="1"/>
  <c r="BO296" i="5" a="1"/>
  <c r="BL274" i="5" a="1"/>
  <c r="BL322" i="5" a="1"/>
  <c r="BO366" i="5" a="1"/>
  <c r="BZ292" i="5" a="1"/>
  <c r="BE258" i="5" a="1"/>
  <c r="BP232" i="5" a="1"/>
  <c r="BU380" i="5" a="1"/>
  <c r="BH280" i="5" a="1"/>
  <c r="CG252" i="5" a="1"/>
  <c r="BQ240" i="5" a="1"/>
  <c r="CE226" i="5" a="1"/>
  <c r="CE214" i="5" a="1"/>
  <c r="BO312" i="5" a="1"/>
  <c r="CG272" i="5" a="1"/>
  <c r="BL250" i="5" a="1"/>
  <c r="BU220" i="5" a="1"/>
  <c r="CH400" i="5" a="1"/>
  <c r="CG284" i="5" a="1"/>
  <c r="BX262" i="5" a="1"/>
  <c r="BS246" i="5" a="1"/>
  <c r="CC286" i="5" a="1"/>
  <c r="BS244" i="5" a="1"/>
  <c r="BO316" i="5" a="1"/>
  <c r="CF268" i="5" a="1"/>
  <c r="BW252" i="5" a="1"/>
  <c r="BQ336" i="5" a="1"/>
  <c r="BN280" i="5" a="1"/>
  <c r="BO250" i="5" a="1"/>
  <c r="BR220" i="5" a="1"/>
  <c r="BQ260" i="5" a="1"/>
  <c r="BW228" i="5" a="1"/>
  <c r="BW324" i="5" a="1"/>
  <c r="BO242" i="5" a="1"/>
  <c r="CH214" i="5" a="1"/>
  <c r="BS256" i="5" a="1"/>
  <c r="BM230" i="5" a="1"/>
  <c r="BQ296" i="5" a="1"/>
  <c r="BM246" i="5" a="1"/>
  <c r="BS222" i="5" a="1"/>
  <c r="BO252" i="5" a="1"/>
  <c r="CE230" i="5" a="1"/>
  <c r="CC212" i="5" a="1"/>
  <c r="CG250" i="5" a="1"/>
  <c r="BE220" i="5" a="1"/>
  <c r="BE240" i="5" a="1"/>
  <c r="BM220" i="5" a="1"/>
  <c r="BE282" i="5" a="1"/>
  <c r="BS300" i="5" a="1"/>
  <c r="BP226" i="5" a="1"/>
  <c r="CE216" i="5" a="1"/>
  <c r="BS242" i="5" a="1"/>
  <c r="BQ226" i="5" a="1"/>
  <c r="BT220" i="5" a="1"/>
  <c r="CC240" i="5" a="1"/>
  <c r="BU246" i="5" a="1"/>
  <c r="BG502" i="6" a="1"/>
  <c r="BW468" i="6" a="1"/>
  <c r="CG268" i="6" a="1"/>
  <c r="CH250" i="6" a="1"/>
  <c r="BM254" i="6" a="1"/>
  <c r="BM270" i="6" a="1"/>
  <c r="CE294" i="6" a="1"/>
  <c r="BO238" i="6" a="1"/>
  <c r="BU240" i="6" a="1"/>
  <c r="BK532" i="5" a="1"/>
  <c r="BR502" i="5" a="1"/>
  <c r="BO476" i="5" a="1"/>
  <c r="CF508" i="5" a="1"/>
  <c r="BK500" i="5" a="1"/>
  <c r="CG488" i="5" a="1"/>
  <c r="BU446" i="5" a="1"/>
  <c r="BM480" i="5" a="1"/>
  <c r="BM460" i="5" a="1"/>
  <c r="BO490" i="5" a="1"/>
  <c r="BK460" i="5" a="1"/>
  <c r="BQ472" i="5" a="1"/>
  <c r="BX442" i="5" a="1"/>
  <c r="BS492" i="5" a="1"/>
  <c r="BM436" i="5" a="1"/>
  <c r="BL484" i="5" a="1"/>
  <c r="BS444" i="5" a="1"/>
  <c r="BQ364" i="5" a="1"/>
  <c r="BM390" i="5" a="1"/>
  <c r="BE420" i="5" a="1"/>
  <c r="BE426" i="5" a="1"/>
  <c r="BE436" i="5" a="1"/>
  <c r="BQ438" i="5" a="1"/>
  <c r="BY454" i="5" a="1"/>
  <c r="CH376" i="5" a="1"/>
  <c r="BK334" i="5" a="1"/>
  <c r="BK392" i="5" a="1"/>
  <c r="BW420" i="5" a="1"/>
  <c r="CE398" i="5" a="1"/>
  <c r="CF412" i="5" a="1"/>
  <c r="CC422" i="5" a="1"/>
  <c r="BW404" i="5" a="1"/>
  <c r="BW392" i="5" a="1"/>
  <c r="BM356" i="5" a="1"/>
  <c r="BS314" i="5" a="1"/>
  <c r="CE426" i="5" a="1"/>
  <c r="BM342" i="5" a="1"/>
  <c r="BP298" i="5" a="1"/>
  <c r="BW358" i="5" a="1"/>
  <c r="BW312" i="5" a="1"/>
  <c r="BM402" i="5" a="1"/>
  <c r="BK344" i="5" a="1"/>
  <c r="BE340" i="5" a="1"/>
  <c r="BU358" i="5" a="1"/>
  <c r="BS410" i="5" a="1"/>
  <c r="BS342" i="5" a="1"/>
  <c r="BK354" i="5" a="1"/>
  <c r="CG322" i="5" a="1"/>
  <c r="BW276" i="5" a="1"/>
  <c r="CD376" i="5" a="1"/>
  <c r="BX298" i="5" a="1"/>
  <c r="CG410" i="5" a="1"/>
  <c r="BM310" i="5" a="1"/>
  <c r="CE282" i="5" a="1"/>
  <c r="CD268" i="5" a="1"/>
  <c r="CE254" i="5" a="1"/>
  <c r="BT310" i="5" a="1"/>
  <c r="BZ286" i="5" a="1"/>
  <c r="CG350" i="5" a="1"/>
  <c r="CC306" i="5" a="1"/>
  <c r="CC280" i="5" a="1"/>
  <c r="CE350" i="5" a="1"/>
  <c r="BK310" i="5" a="1"/>
  <c r="BQ348" i="5" a="1"/>
  <c r="CG316" i="5" a="1"/>
  <c r="CC294" i="5" a="1"/>
  <c r="BH412" i="5" a="1"/>
  <c r="BO318" i="5" a="1"/>
  <c r="BE342" i="5" a="1"/>
  <c r="BE292" i="5" a="1"/>
  <c r="CC256" i="5" a="1"/>
  <c r="BY226" i="5" a="1"/>
  <c r="BW354" i="5" a="1"/>
  <c r="CG276" i="5" a="1"/>
  <c r="BQ252" i="5" a="1"/>
  <c r="CE238" i="5" a="1"/>
  <c r="BF226" i="5" a="1"/>
  <c r="BF214" i="5" a="1"/>
  <c r="BO306" i="5" a="1"/>
  <c r="CC270" i="5" a="1"/>
  <c r="BU244" i="5" a="1"/>
  <c r="BM350" i="5" a="1"/>
  <c r="CG356" i="5" a="1"/>
  <c r="BU282" i="5" a="1"/>
  <c r="BG262" i="5" a="1"/>
  <c r="BG400" i="5" a="1"/>
  <c r="CE284" i="5" a="1"/>
  <c r="BM244" i="5" a="1"/>
  <c r="BQ310" i="5" a="1"/>
  <c r="BV268" i="5" a="1"/>
  <c r="BK252" i="5" a="1"/>
  <c r="BH328" i="5" a="1"/>
  <c r="BS278" i="5" a="1"/>
  <c r="BX244" i="5" a="1"/>
  <c r="BL220" i="5" a="1"/>
  <c r="BS254" i="5" a="1"/>
  <c r="CH226" i="5" a="1"/>
  <c r="BN316" i="5" a="1"/>
  <c r="BS240" i="5" a="1"/>
  <c r="BQ214" i="5" a="1"/>
  <c r="BK254" i="5" a="1"/>
  <c r="BN226" i="5" a="1"/>
  <c r="BE294" i="5" a="1"/>
  <c r="BT244" i="5" a="1"/>
  <c r="BP214" i="5" a="1"/>
  <c r="BT250" i="5" a="1"/>
  <c r="BO228" i="5" a="1"/>
  <c r="BE212" i="5" a="1"/>
  <c r="CD244" i="5" a="1"/>
  <c r="CH238" i="5" a="1"/>
  <c r="BQ218" i="5" a="1"/>
  <c r="BO336" i="5" a="1"/>
  <c r="BV280" i="5" a="1"/>
  <c r="BW266" i="5" a="1"/>
  <c r="BQ284" i="5" a="1"/>
  <c r="BK348" i="5" a="1"/>
  <c r="BO218" i="5" a="1"/>
  <c r="BR214" i="5" a="1"/>
  <c r="CC216" i="5" a="1"/>
  <c r="BW224" i="5" a="1"/>
  <c r="BK214" i="5" a="1"/>
  <c r="BU234" i="5" a="1"/>
  <c r="BQ448" i="5" a="1"/>
  <c r="BZ424" i="6" a="1"/>
  <c r="BQ434" i="6" a="1"/>
  <c r="BH268" i="6" a="1"/>
  <c r="BW248" i="6" a="1"/>
  <c r="BL250" i="6" a="1"/>
  <c r="BE312" i="6" a="1"/>
  <c r="BP274" i="6" a="1"/>
  <c r="BK230" i="6" a="1"/>
  <c r="BW544" i="5" a="1"/>
  <c r="BZ526" i="5" a="1"/>
  <c r="BL502" i="5" a="1"/>
  <c r="BU474" i="5" a="1"/>
  <c r="BG508" i="5" a="1"/>
  <c r="BF496" i="5" a="1"/>
  <c r="BQ488" i="5" a="1"/>
  <c r="BE446" i="5" a="1"/>
  <c r="BV478" i="5" a="1"/>
  <c r="BV454" i="5" a="1"/>
  <c r="BM488" i="5" a="1"/>
  <c r="BZ454" i="5" a="1"/>
  <c r="BR442" i="5" a="1"/>
  <c r="BS486" i="5" a="1"/>
  <c r="BV430" i="5" a="1"/>
  <c r="BQ482" i="5" a="1"/>
  <c r="BM440" i="5" a="1"/>
  <c r="BK364" i="5" a="1"/>
  <c r="BG382" i="5" a="1"/>
  <c r="CH418" i="5" a="1"/>
  <c r="CG424" i="5" a="1"/>
  <c r="CF430" i="5" a="1"/>
  <c r="CC434" i="5" a="1"/>
  <c r="BW452" i="5" a="1"/>
  <c r="BE376" i="5" a="1"/>
  <c r="BZ328" i="5" a="1"/>
  <c r="CG390" i="5" a="1"/>
  <c r="BU414" i="5" a="1"/>
  <c r="BO396" i="5" a="1"/>
  <c r="BE408" i="5" a="1"/>
  <c r="BS420" i="5" a="1"/>
  <c r="BQ398" i="5" a="1"/>
  <c r="BQ390" i="5" a="1"/>
  <c r="CC352" i="5" a="1"/>
  <c r="CC312" i="5" a="1"/>
  <c r="BK416" i="5" a="1"/>
  <c r="CH340" i="5" a="1"/>
  <c r="BY292" i="5" a="1"/>
  <c r="BK356" i="5" a="1"/>
  <c r="BK312" i="5" a="1"/>
  <c r="BK394" i="5" a="1"/>
  <c r="BK342" i="5" a="1"/>
  <c r="BM338" i="5" a="1"/>
  <c r="BU356" i="5" a="1"/>
  <c r="BF400" i="5" a="1"/>
  <c r="BQ340" i="5" a="1"/>
  <c r="CF352" i="5" a="1"/>
  <c r="BF322" i="5" a="1"/>
  <c r="BK276" i="5" a="1"/>
  <c r="BU374" i="5" a="1"/>
  <c r="BO298" i="5" a="1"/>
  <c r="BQ382" i="5" a="1"/>
  <c r="BE310" i="5" a="1"/>
  <c r="BO282" i="5" a="1"/>
  <c r="BE268" i="5" a="1"/>
  <c r="BU360" i="5" a="1"/>
  <c r="BK306" i="5" a="1"/>
  <c r="BT286" i="5" a="1"/>
  <c r="BP346" i="5" a="1"/>
  <c r="CE300" i="5" a="1"/>
  <c r="BS276" i="5" a="1"/>
  <c r="CG342" i="5" a="1"/>
  <c r="BW306" i="5" a="1"/>
  <c r="CE346" i="5" a="1"/>
  <c r="BP316" i="5" a="1"/>
  <c r="BU292" i="5" a="1"/>
  <c r="BW316" i="5" a="1"/>
  <c r="BO324" i="5" a="1"/>
  <c r="BQ288" i="5" a="1"/>
  <c r="BU256" i="5" a="1"/>
  <c r="BS226" i="5" a="1"/>
  <c r="BE334" i="5" a="1"/>
  <c r="CD274" i="5" a="1"/>
  <c r="CE250" i="5" a="1"/>
  <c r="BF238" i="5" a="1"/>
  <c r="CG224" i="5" a="1"/>
  <c r="CG212" i="5" a="1"/>
  <c r="BW304" i="5" a="1"/>
  <c r="BZ268" i="5" a="1"/>
  <c r="BO244" i="5" a="1"/>
  <c r="CH346" i="5" a="1"/>
  <c r="BV316" i="5" a="1"/>
  <c r="BP280" i="5" a="1"/>
  <c r="BS258" i="5" a="1"/>
  <c r="BX364" i="5" a="1"/>
  <c r="BU278" i="5" a="1"/>
  <c r="BV238" i="5" a="1"/>
  <c r="BK304" i="5" a="1"/>
  <c r="BO264" i="5" a="1"/>
  <c r="CH250" i="5" a="1"/>
  <c r="BO310" i="5" a="1"/>
  <c r="BO276" i="5" a="1"/>
  <c r="BR244" i="5" a="1"/>
  <c r="BU214" i="5" a="1"/>
  <c r="BK250" i="5" a="1"/>
  <c r="BE226" i="5" a="1"/>
  <c r="CE296" i="5" a="1"/>
  <c r="BQ238" i="5" a="1"/>
  <c r="BM212" i="5" a="1"/>
  <c r="BW250" i="5" a="1"/>
  <c r="CG220" i="5" a="1"/>
  <c r="BM280" i="5" a="1"/>
  <c r="BM242" i="5" a="1"/>
  <c r="BK212" i="5" a="1"/>
  <c r="BE250" i="5" a="1"/>
  <c r="CD226" i="5" a="1"/>
  <c r="BE244" i="5" a="1"/>
  <c r="BO342" i="5" a="1"/>
  <c r="BW238" i="5" a="1"/>
  <c r="BM216" i="5" a="1"/>
  <c r="BK298" i="5" a="1"/>
  <c r="BE262" i="5" a="1"/>
  <c r="CH316" i="5" a="1"/>
  <c r="BU236" i="5" a="1"/>
  <c r="CC268" i="5" a="1"/>
  <c r="BH304" i="5" a="1"/>
  <c r="CE314" i="5" a="1"/>
  <c r="CE222" i="5" a="1"/>
  <c r="CF280" i="5" a="1"/>
  <c r="BH232" i="5" a="1"/>
  <c r="CE370" i="5" a="1"/>
  <c r="BT424" i="6" a="1"/>
  <c r="BE402" i="6" a="1"/>
  <c r="BT292" i="6" a="1"/>
  <c r="BK248" i="6" a="1"/>
  <c r="CG248" i="6" a="1"/>
  <c r="BO308" i="6" a="1"/>
  <c r="BU268" i="6" a="1"/>
  <c r="BK266" i="6" a="1"/>
  <c r="BS548" i="5" a="1"/>
  <c r="BT526" i="5" a="1"/>
  <c r="BU496" i="5" a="1"/>
  <c r="BE474" i="5" a="1"/>
  <c r="BS506" i="5" a="1"/>
  <c r="CG494" i="5" a="1"/>
  <c r="BW486" i="5" a="1"/>
  <c r="CE444" i="5" a="1"/>
  <c r="BN478" i="5" a="1"/>
  <c r="BP454" i="5" a="1"/>
  <c r="BF484" i="5" a="1"/>
  <c r="BT454" i="5" a="1"/>
  <c r="CG456" i="5" a="1"/>
  <c r="BL442" i="5" a="1"/>
  <c r="BP478" i="5" a="1"/>
  <c r="BP430" i="5" a="1"/>
  <c r="BZ478" i="5" a="1"/>
  <c r="CG438" i="5" a="1"/>
  <c r="BZ358" i="5" a="1"/>
  <c r="BS380" i="5" a="1"/>
  <c r="BQ414" i="5" a="1"/>
  <c r="BM422" i="5" a="1"/>
  <c r="BK428" i="5" a="1"/>
  <c r="CC430" i="5" a="1"/>
  <c r="BH442" i="5" a="1"/>
  <c r="CC370" i="5" a="1"/>
  <c r="BT328" i="5" a="1"/>
  <c r="BT388" i="5" a="1"/>
  <c r="BS408" i="5" a="1"/>
  <c r="BU394" i="5" a="1"/>
  <c r="BS406" i="5" a="1"/>
  <c r="BE414" i="5" a="1"/>
  <c r="BP394" i="5" a="1"/>
  <c r="CH382" i="5" a="1"/>
  <c r="BG352" i="5" a="1"/>
  <c r="BM312" i="5" a="1"/>
  <c r="BO402" i="5" a="1"/>
  <c r="BS292" i="5" a="1"/>
  <c r="BS354" i="5" a="1"/>
  <c r="CH310" i="5" a="1"/>
  <c r="BE388" i="5" a="1"/>
  <c r="CH478" i="5" a="1"/>
  <c r="CG336" i="5" a="1"/>
  <c r="BO354" i="5" a="1"/>
  <c r="BY388" i="5" a="1"/>
  <c r="BW338" i="5" a="1"/>
  <c r="BX352" i="5" a="1"/>
  <c r="BK318" i="5" a="1"/>
  <c r="CH274" i="5" a="1"/>
  <c r="BW372" i="5" a="1"/>
  <c r="BG298" i="5" a="1"/>
  <c r="BE374" i="5" a="1"/>
  <c r="BQ308" i="5" a="1"/>
  <c r="CD280" i="5" a="1"/>
  <c r="CE266" i="5" a="1"/>
  <c r="BS352" i="5" a="1"/>
  <c r="CC304" i="5" a="1"/>
  <c r="BN286" i="5" a="1"/>
  <c r="BW344" i="5" a="1"/>
  <c r="BE300" i="5" a="1"/>
  <c r="CF274" i="5" a="1"/>
  <c r="BS340" i="5" a="1"/>
  <c r="BR304" i="5" a="1"/>
  <c r="BO344" i="5" a="1"/>
  <c r="BH316" i="5" a="1"/>
  <c r="BN292" i="5" a="1"/>
  <c r="CE352" i="5" a="1"/>
  <c r="BE314" i="5" a="1"/>
  <c r="BU318" i="5" a="1"/>
  <c r="BO284" i="5" a="1"/>
  <c r="BY250" i="5" a="1"/>
  <c r="BM226" i="5" a="1"/>
  <c r="BK324" i="5" a="1"/>
  <c r="BE274" i="5" a="1"/>
  <c r="BF250" i="5" a="1"/>
  <c r="CG236" i="5" a="1"/>
  <c r="BQ224" i="5" a="1"/>
  <c r="BQ212" i="5" a="1"/>
  <c r="BE302" i="5" a="1"/>
  <c r="BQ268" i="5" a="1"/>
  <c r="BX238" i="5" a="1"/>
  <c r="CC326" i="5" a="1"/>
  <c r="BX310" i="5" a="1"/>
  <c r="BW278" i="5" a="1"/>
  <c r="CH256" i="5" a="1"/>
  <c r="BQ358" i="5" a="1"/>
  <c r="BO268" i="5" a="1"/>
  <c r="BP238" i="5" a="1"/>
  <c r="CG296" i="5" a="1"/>
  <c r="CE262" i="5" a="1"/>
  <c r="BW248" i="5" a="1"/>
  <c r="CG308" i="5" a="1"/>
  <c r="BW274" i="5" a="1"/>
  <c r="BL244" i="5" a="1"/>
  <c r="BO214" i="5" a="1"/>
  <c r="BW244" i="5" a="1"/>
  <c r="BS224" i="5" a="1"/>
  <c r="BK292" i="5" a="1"/>
  <c r="BG238" i="5" a="1"/>
  <c r="CE248" i="5" a="1"/>
  <c r="BO220" i="5" a="1"/>
  <c r="CC276" i="5" a="1"/>
  <c r="BZ238" i="5" a="1"/>
  <c r="BU248" i="5" a="1"/>
  <c r="CF220" i="5" a="1"/>
  <c r="CE318" i="5" a="1"/>
  <c r="CG242" i="5" a="1"/>
  <c r="BS334" i="5" a="1"/>
  <c r="CG232" i="5" a="1"/>
  <c r="CD214" i="5" a="1"/>
  <c r="BK286" i="5" a="1"/>
  <c r="CE260" i="5" a="1"/>
  <c r="BK282" i="5" a="1"/>
  <c r="BT232" i="5" a="1"/>
  <c r="BP268" i="5" a="1"/>
  <c r="BQ300" i="5" a="1"/>
  <c r="BM270" i="5" a="1"/>
  <c r="BO248" i="5" a="1"/>
  <c r="BM218" i="5" a="1"/>
  <c r="BQ250" i="5" a="1"/>
  <c r="BG226" i="5" a="1"/>
  <c r="BU240" i="5" a="1"/>
  <c r="BY544" i="6" a="1"/>
  <c r="BS522" i="6" a="1"/>
  <c r="BS360" i="6" a="1"/>
  <c r="BQ286" i="6" a="1"/>
  <c r="BQ362" i="6" a="1"/>
  <c r="BX256" i="6" a="1"/>
  <c r="BM306" i="6" a="1"/>
  <c r="BL244" i="6" a="1"/>
  <c r="BS262" i="6" a="1"/>
  <c r="BV544" i="5" a="1"/>
  <c r="CF538" i="5" a="1"/>
  <c r="BU472" i="5" a="1"/>
  <c r="BO464" i="5" a="1"/>
  <c r="CC546" i="5" a="1"/>
  <c r="BU534" i="5" a="1"/>
  <c r="BQ476" i="5" a="1"/>
  <c r="BQ508" i="5" a="1"/>
  <c r="CF460" i="5" a="1"/>
  <c r="BF538" i="5" a="1"/>
  <c r="BK470" i="5" a="1"/>
  <c r="BY502" i="5" a="1"/>
  <c r="CE442" i="5" a="1"/>
  <c r="BO424" i="5" a="1"/>
  <c r="BW442" i="5" a="1"/>
  <c r="BY424" i="5" a="1"/>
  <c r="BS442" i="5" a="1"/>
  <c r="BK436" i="5" a="1"/>
  <c r="BT358" i="5" a="1"/>
  <c r="CC378" i="5" a="1"/>
  <c r="BE412" i="5" a="1"/>
  <c r="BS416" i="5" a="1"/>
  <c r="CF424" i="5" a="1"/>
  <c r="BE428" i="5" a="1"/>
  <c r="BQ436" i="5" a="1"/>
  <c r="BF370" i="5" a="1"/>
  <c r="BN328" i="5" a="1"/>
  <c r="CD382" i="5" a="1"/>
  <c r="BW406" i="5" a="1"/>
  <c r="BH394" i="5" a="1"/>
  <c r="BE406" i="5" a="1"/>
  <c r="BP412" i="5" a="1"/>
  <c r="BZ388" i="5" a="1"/>
  <c r="CC476" i="5" a="1"/>
  <c r="CC350" i="5" a="1"/>
  <c r="CC310" i="5" a="1"/>
  <c r="CG396" i="5" a="1"/>
  <c r="CG338" i="5" a="1"/>
  <c r="BM292" i="5" a="1"/>
  <c r="BF352" i="5" a="1"/>
  <c r="BW308" i="5" a="1"/>
  <c r="BE386" i="5" a="1"/>
  <c r="BE418" i="5" a="1"/>
  <c r="CC334" i="5" a="1"/>
  <c r="CG352" i="5" a="1"/>
  <c r="BQ380" i="5" a="1"/>
  <c r="CC336" i="5" a="1"/>
  <c r="BM348" i="5" a="1"/>
  <c r="CC316" i="5" a="1"/>
  <c r="BW272" i="5" a="1"/>
  <c r="BR370" i="5" a="1"/>
  <c r="BU296" i="5" a="1"/>
  <c r="BK372" i="5" a="1"/>
  <c r="CE306" i="5" a="1"/>
  <c r="BE280" i="5" a="1"/>
  <c r="BE264" i="5" a="1"/>
  <c r="CG344" i="5" a="1"/>
  <c r="BU304" i="5" a="1"/>
  <c r="BW280" i="5" a="1"/>
  <c r="BV340" i="5" a="1"/>
  <c r="CD292" i="5" a="1"/>
  <c r="BG274" i="5" a="1"/>
  <c r="CE332" i="5" a="1"/>
  <c r="BT298" i="5" a="1"/>
  <c r="BR340" i="5" a="1"/>
  <c r="CC314" i="5" a="1"/>
  <c r="BU288" i="5" a="1"/>
  <c r="BO350" i="5" a="1"/>
  <c r="BQ312" i="5" a="1"/>
  <c r="CD316" i="5" a="1"/>
  <c r="CH280" i="5" a="1"/>
  <c r="BS250" i="5" a="1"/>
  <c r="BV220" i="5" a="1"/>
  <c r="BS320" i="5" a="1"/>
  <c r="BE270" i="5" a="1"/>
  <c r="CG248" i="5" a="1"/>
  <c r="BQ236" i="5" a="1"/>
  <c r="BW222" i="5" a="1"/>
  <c r="BY298" i="5" a="1"/>
  <c r="CC266" i="5" a="1"/>
  <c r="BR238" i="5" a="1"/>
  <c r="BT322" i="5" a="1"/>
  <c r="BS298" i="5" a="1"/>
  <c r="BY274" i="5" a="1"/>
  <c r="BZ256" i="5" a="1"/>
  <c r="BZ352" i="5" a="1"/>
  <c r="BG268" i="5" a="1"/>
  <c r="BY232" i="5" a="1"/>
  <c r="BU294" i="5" a="1"/>
  <c r="BW262" i="5" a="1"/>
  <c r="BK248" i="5" a="1"/>
  <c r="CC302" i="5" a="1"/>
  <c r="BK274" i="5" a="1"/>
  <c r="BU238" i="5" a="1"/>
  <c r="BK244" i="5" a="1"/>
  <c r="CC222" i="5" a="1"/>
  <c r="CD286" i="5" a="1"/>
  <c r="BQ232" i="5" a="1"/>
  <c r="CG244" i="5" a="1"/>
  <c r="BG220" i="5" a="1"/>
  <c r="BV274" i="5" a="1"/>
  <c r="BK236" i="5" a="1"/>
  <c r="BE246" i="5" a="1"/>
  <c r="BW220" i="5" a="1"/>
  <c r="BO302" i="5" a="1"/>
  <c r="BK240" i="5" a="1"/>
  <c r="BP274" i="5" a="1"/>
  <c r="BW232" i="5" a="1"/>
  <c r="BV214" i="5" a="1"/>
  <c r="BW282" i="5" a="1"/>
  <c r="BG256" i="5" a="1"/>
  <c r="CH268" i="5" a="1"/>
  <c r="BE222" i="5" a="1"/>
  <c r="CF250" i="5" a="1"/>
  <c r="BU290" i="5" a="1"/>
  <c r="BK268" i="5" a="1"/>
  <c r="CE272" i="5" a="1"/>
  <c r="CF232" i="5" a="1"/>
  <c r="BW216" i="5" a="1"/>
  <c r="BH226" i="5" a="1"/>
  <c r="CD508" i="5" a="1"/>
  <c r="BF358" i="6" a="1"/>
  <c r="BQ296" i="6" a="1"/>
  <c r="BP256" i="6" a="1"/>
  <c r="CG260" i="6" a="1"/>
  <c r="BS526" i="5" a="1"/>
  <c r="BU528" i="5" a="1"/>
  <c r="BM476" i="5" a="1"/>
  <c r="BR526" i="5" a="1"/>
  <c r="CG466" i="5" a="1"/>
  <c r="BW456" i="5" a="1"/>
  <c r="BS430" i="5" a="1"/>
  <c r="BK420" i="5" a="1"/>
  <c r="BV388" i="5" a="1"/>
  <c r="BU410" i="5" a="1"/>
  <c r="BR352" i="5" a="1"/>
  <c r="BS386" i="5" a="1"/>
  <c r="BM382" i="5" a="1"/>
  <c r="BU364" i="5" a="1"/>
  <c r="BM300" i="5" a="1"/>
  <c r="CE322" i="5" a="1"/>
  <c r="BF304" i="5" a="1"/>
  <c r="CE360" i="5" a="1"/>
  <c r="CE328" i="5" a="1"/>
  <c r="BO332" i="5" a="1"/>
  <c r="CH262" i="5" a="1"/>
  <c r="BV352" i="5" a="1"/>
  <c r="CG274" i="5" a="1"/>
  <c r="BQ330" i="5" a="1"/>
  <c r="BO322" i="5" a="1"/>
  <c r="CD412" i="5" a="1"/>
  <c r="BW336" i="5" a="1"/>
  <c r="BL286" i="5" a="1"/>
  <c r="CH304" i="5" a="1"/>
  <c r="BV244" i="5" a="1"/>
  <c r="CC290" i="5" a="1"/>
  <c r="BW234" i="5" a="1"/>
  <c r="BX388" i="5" a="1"/>
  <c r="BM254" i="5" a="1"/>
  <c r="CD352" i="5" a="1"/>
  <c r="BM252" i="5" a="1"/>
  <c r="BS232" i="5" a="1"/>
  <c r="CG256" i="5" a="1"/>
  <c r="BM286" i="5" a="1"/>
  <c r="BU216" i="5" a="1"/>
  <c r="CG214" i="5" a="1"/>
  <c r="CF226" i="5" a="1"/>
  <c r="BF220" i="5" a="1"/>
  <c r="BK226" i="5" a="1"/>
  <c r="BN214" i="5" a="1"/>
  <c r="CC236" i="5" a="1"/>
  <c r="CF238" i="5" a="1"/>
  <c r="CH448" i="5" a="1"/>
  <c r="CG356" i="6" a="1"/>
  <c r="CC240" i="6" a="1"/>
  <c r="CG304" i="6" a="1"/>
  <c r="BK262" i="6" a="1"/>
  <c r="BM526" i="5" a="1"/>
  <c r="BY496" i="5" a="1"/>
  <c r="BK474" i="5" a="1"/>
  <c r="BS514" i="5" a="1"/>
  <c r="BY466" i="5" a="1"/>
  <c r="BM454" i="5" a="1"/>
  <c r="CC490" i="5" a="1"/>
  <c r="BU416" i="5" a="1"/>
  <c r="CC408" i="5" a="1"/>
  <c r="BW408" i="5" a="1"/>
  <c r="BW350" i="5" a="1"/>
  <c r="BV382" i="5" a="1"/>
  <c r="BW378" i="5" a="1"/>
  <c r="BG412" i="5" a="1"/>
  <c r="CC298" i="5" a="1"/>
  <c r="BX322" i="5" a="1"/>
  <c r="BW300" i="5" a="1"/>
  <c r="CD358" i="5" a="1"/>
  <c r="CG368" i="5" a="1"/>
  <c r="CD328" i="5" a="1"/>
  <c r="BW260" i="5" a="1"/>
  <c r="CF334" i="5" a="1"/>
  <c r="BH274" i="5" a="1"/>
  <c r="BL304" i="5" a="1"/>
  <c r="CE320" i="5" a="1"/>
  <c r="CG386" i="5" a="1"/>
  <c r="BY334" i="5" a="1"/>
  <c r="BU280" i="5" a="1"/>
  <c r="BE316" i="5" a="1"/>
  <c r="BP244" i="5" a="1"/>
  <c r="BE288" i="5" a="1"/>
  <c r="BK234" i="5" a="1"/>
  <c r="CE362" i="5" a="1"/>
  <c r="BL238" i="5" a="1"/>
  <c r="BX346" i="5" a="1"/>
  <c r="CC250" i="5" a="1"/>
  <c r="BM232" i="5" a="1"/>
  <c r="BY256" i="5" a="1"/>
  <c r="BQ272" i="5" a="1"/>
  <c r="CE354" i="5" a="1"/>
  <c r="BZ214" i="5" a="1"/>
  <c r="BO340" i="5" a="1"/>
  <c r="BX214" i="5" a="1"/>
  <c r="BS218" i="5" a="1"/>
  <c r="CE224" i="5" a="1"/>
  <c r="BE214" i="5" a="1"/>
  <c r="BS234" i="5" a="1"/>
  <c r="CC244" i="5" a="1"/>
  <c r="BH238" i="5" a="1"/>
  <c r="BW314" i="5" a="1"/>
  <c r="CE366" i="5" a="1"/>
  <c r="CH448" i="6" a="1"/>
  <c r="CC318" i="6" a="1"/>
  <c r="BF262" i="6" a="1"/>
  <c r="BY220" i="6" a="1"/>
  <c r="BE524" i="5" a="1"/>
  <c r="BS496" i="5" a="1"/>
  <c r="BS472" i="5" a="1"/>
  <c r="BQ484" i="5" a="1"/>
  <c r="BP466" i="5" a="1"/>
  <c r="BN436" i="5" a="1"/>
  <c r="BG478" i="5" a="1"/>
  <c r="BT412" i="5" a="1"/>
  <c r="CE404" i="5" a="1"/>
  <c r="CG406" i="5" a="1"/>
  <c r="BH478" i="5" a="1"/>
  <c r="BO382" i="5" a="1"/>
  <c r="BE378" i="5" a="1"/>
  <c r="BU392" i="5" a="1"/>
  <c r="CC296" i="5" a="1"/>
  <c r="BS404" i="5" a="1"/>
  <c r="BK300" i="5" a="1"/>
  <c r="BV358" i="5" a="1"/>
  <c r="BM364" i="5" a="1"/>
  <c r="BW328" i="5" a="1"/>
  <c r="BE336" i="5" a="1"/>
  <c r="BO334" i="5" a="1"/>
  <c r="BU272" i="5" a="1"/>
  <c r="CE298" i="5" a="1"/>
  <c r="BE320" i="5" a="1"/>
  <c r="BK330" i="5" a="1"/>
  <c r="BH334" i="5" a="1"/>
  <c r="BO280" i="5" a="1"/>
  <c r="CF310" i="5" a="1"/>
  <c r="BY238" i="5" a="1"/>
  <c r="BS268" i="5" a="1"/>
  <c r="CH232" i="5" a="1"/>
  <c r="CE326" i="5" a="1"/>
  <c r="BU232" i="5" a="1"/>
  <c r="BP304" i="5" a="1"/>
  <c r="CG330" i="5" a="1"/>
  <c r="BM358" i="5" a="1"/>
  <c r="BP256" i="5" a="1"/>
  <c r="BN268" i="5" a="1"/>
  <c r="BS338" i="5" a="1"/>
  <c r="BS280" i="5" a="1"/>
  <c r="BH214" i="5" a="1"/>
  <c r="CG304" i="5" a="1"/>
  <c r="BO216" i="5" a="1"/>
  <c r="CD262" i="5" a="1"/>
  <c r="BW212" i="5" a="1"/>
  <c r="BK216" i="5" a="1"/>
  <c r="CG238" i="5" a="1"/>
  <c r="BK232" i="5" a="1"/>
  <c r="BW240" i="5" a="1"/>
  <c r="BE454" i="6" a="1"/>
  <c r="BF298" i="6" a="1"/>
  <c r="CH280" i="6" a="1"/>
  <c r="BE510" i="5" a="1"/>
  <c r="BM496" i="5" a="1"/>
  <c r="BS484" i="5" a="1"/>
  <c r="CC482" i="5" a="1"/>
  <c r="BH466" i="5" a="1"/>
  <c r="BQ418" i="5" a="1"/>
  <c r="BS464" i="5" a="1"/>
  <c r="BM366" i="5" a="1"/>
  <c r="BS394" i="5" a="1"/>
  <c r="BZ406" i="5" a="1"/>
  <c r="BW444" i="5" a="1"/>
  <c r="CE378" i="5" a="1"/>
  <c r="CC398" i="5" a="1"/>
  <c r="CG382" i="5" a="1"/>
  <c r="BM296" i="5" a="1"/>
  <c r="CE396" i="5" a="1"/>
  <c r="CH298" i="5" a="1"/>
  <c r="BY328" i="5" a="1"/>
  <c r="BW362" i="5" a="1"/>
  <c r="BE326" i="5" a="1"/>
  <c r="BS326" i="5" a="1"/>
  <c r="BS328" i="5" a="1"/>
  <c r="CG262" i="5" a="1"/>
  <c r="BW298" i="5" a="1"/>
  <c r="BM314" i="5" a="1"/>
  <c r="BO328" i="5" a="1"/>
  <c r="CC332" i="5" a="1"/>
  <c r="BE344" i="5" a="1"/>
  <c r="BG310" i="5" a="1"/>
  <c r="BS238" i="5" a="1"/>
  <c r="BK266" i="5" a="1"/>
  <c r="BW230" i="5" a="1"/>
  <c r="BE296" i="5" a="1"/>
  <c r="BO232" i="5" a="1"/>
  <c r="BW294" i="5" a="1"/>
  <c r="BH322" i="5" a="1"/>
  <c r="BL346" i="5" a="1"/>
  <c r="CG246" i="5" a="1"/>
  <c r="BS266" i="5" a="1"/>
  <c r="CC274" i="5" a="1"/>
  <c r="BM266" i="5" a="1"/>
  <c r="BU308" i="5" a="1"/>
  <c r="BU268" i="5" a="1"/>
  <c r="CG298" i="5" a="1"/>
  <c r="CF214" i="5" a="1"/>
  <c r="BL262" i="5" a="1"/>
  <c r="BS260" i="5" a="1"/>
  <c r="BS236" i="5" a="1"/>
  <c r="CC228" i="5" a="1"/>
  <c r="BZ250" i="5" a="1"/>
  <c r="BK238" i="5" a="1"/>
  <c r="BG436" i="6" a="1"/>
  <c r="BE284" i="6" a="1"/>
  <c r="BY280" i="6" a="1"/>
  <c r="CG548" i="5" a="1"/>
  <c r="CG508" i="5" a="1"/>
  <c r="BQ548" i="5" a="1"/>
  <c r="BU466" i="5" a="1"/>
  <c r="CC478" i="5" a="1"/>
  <c r="BK438" i="5" a="1"/>
  <c r="BK418" i="5" a="1"/>
  <c r="BQ456" i="5" a="1"/>
  <c r="BM362" i="5" a="1"/>
  <c r="BF394" i="5" a="1"/>
  <c r="CD418" i="5" a="1"/>
  <c r="BT442" i="5" a="1"/>
  <c r="BK378" i="5" a="1"/>
  <c r="CC392" i="5" a="1"/>
  <c r="CE374" i="5" a="1"/>
  <c r="BM392" i="5" a="1"/>
  <c r="BW296" i="5" a="1"/>
  <c r="BM326" i="5" a="1"/>
  <c r="BE360" i="5" a="1"/>
  <c r="BN310" i="5" a="1"/>
  <c r="BS322" i="5" a="1"/>
  <c r="CF322" i="5" a="1"/>
  <c r="BH262" i="5" a="1"/>
  <c r="BN298" i="5" a="1"/>
  <c r="BH292" i="5" a="1"/>
  <c r="BZ322" i="5" a="1"/>
  <c r="BE330" i="5" a="1"/>
  <c r="BQ342" i="5" a="1"/>
  <c r="BX304" i="5" a="1"/>
  <c r="BP220" i="5" a="1"/>
  <c r="BZ262" i="5" a="1"/>
  <c r="BK230" i="5" a="1"/>
  <c r="BW290" i="5" a="1"/>
  <c r="BX226" i="5" a="1"/>
  <c r="BM274" i="5" a="1"/>
  <c r="BQ316" i="5" a="1"/>
  <c r="BU336" i="5" a="1"/>
  <c r="BQ246" i="5" a="1"/>
  <c r="CG264" i="5" a="1"/>
  <c r="BQ242" i="5" a="1"/>
  <c r="CE264" i="5" a="1"/>
  <c r="BY268" i="5" a="1"/>
  <c r="BS264" i="5" a="1"/>
  <c r="BW286" i="5" a="1"/>
  <c r="CD298" i="5" a="1"/>
  <c r="BK258" i="5" a="1"/>
  <c r="BW236" i="5" a="1"/>
  <c r="CE228" i="5" a="1"/>
  <c r="BY262" i="5" a="1"/>
  <c r="CD238" i="5" a="1"/>
  <c r="BX334" i="6" a="1"/>
  <c r="CE282" i="6" a="1"/>
  <c r="CC290" i="6" a="1"/>
  <c r="BQ534" i="5" a="1"/>
  <c r="BH508" i="5" a="1"/>
  <c r="BL508" i="5" a="1"/>
  <c r="BQ464" i="5" a="1"/>
  <c r="CF472" i="5" a="1"/>
  <c r="BQ428" i="5" a="1"/>
  <c r="CG526" i="5" a="1"/>
  <c r="CE410" i="5" a="1"/>
  <c r="BS360" i="5" a="1"/>
  <c r="CG392" i="5" a="1"/>
  <c r="BU408" i="5" a="1"/>
  <c r="CC432" i="5" a="1"/>
  <c r="BF382" i="5" a="1"/>
  <c r="BS390" i="5" a="1"/>
  <c r="BG376" i="5" a="1"/>
  <c r="BF364" i="5" a="1"/>
  <c r="BU384" i="5" a="1"/>
  <c r="BX370" i="5" a="1"/>
  <c r="CG324" i="5" a="1"/>
  <c r="CG354" i="5" a="1"/>
  <c r="BO304" i="5" a="1"/>
  <c r="BO320" i="5" a="1"/>
  <c r="BN304" i="5" a="1"/>
  <c r="BU260" i="5" a="1"/>
  <c r="BF298" i="5" a="1"/>
  <c r="CE290" i="5" a="1"/>
  <c r="BM322" i="5" a="1"/>
  <c r="BR310" i="5" a="1"/>
  <c r="CG340" i="5" a="1"/>
  <c r="BK302" i="5" a="1"/>
  <c r="BY214" i="5" a="1"/>
  <c r="BK262" i="5" a="1"/>
  <c r="BK222" i="5" a="1"/>
  <c r="BS286" i="5" a="1"/>
  <c r="BR226" i="5" a="1"/>
  <c r="CC272" i="5" a="1"/>
  <c r="BS310" i="5" a="1"/>
  <c r="CH292" i="5" a="1"/>
  <c r="CE244" i="5" a="1"/>
  <c r="BM258" i="5" a="1"/>
  <c r="CC238" i="5" a="1"/>
  <c r="BM260" i="5" a="1"/>
  <c r="BH244" i="5" a="1"/>
  <c r="BQ262" i="5" a="1"/>
  <c r="BK278" i="5" a="1"/>
  <c r="BG280" i="5" a="1"/>
  <c r="BE252" i="5" a="1"/>
  <c r="CC262" i="5" a="1"/>
  <c r="BQ234" i="5" a="1"/>
  <c r="CC220" i="5" a="1"/>
  <c r="CC246" i="5" a="1"/>
  <c r="CD232" i="5" a="1"/>
  <c r="CC328" i="6" a="1"/>
  <c r="BS322" i="6" a="1"/>
  <c r="BO258" i="6" a="1"/>
  <c r="CE532" i="5" a="1"/>
  <c r="BU506" i="5" a="1"/>
  <c r="BR538" i="5" a="1"/>
  <c r="BZ460" i="5" a="1"/>
  <c r="BO462" i="5" a="1"/>
  <c r="BW426" i="5" a="1"/>
  <c r="BU504" i="5" a="1"/>
  <c r="CC406" i="5" a="1"/>
  <c r="CF358" i="5" a="1"/>
  <c r="BE410" i="5" a="1"/>
  <c r="BK406" i="5" a="1"/>
  <c r="BS426" i="5" a="1"/>
  <c r="BY376" i="5" a="1"/>
  <c r="BR388" i="5" a="1"/>
  <c r="BH346" i="5" a="1"/>
  <c r="BO360" i="5" a="1"/>
  <c r="CE382" i="5" a="1"/>
  <c r="BE364" i="5" a="1"/>
  <c r="CC322" i="5" a="1"/>
  <c r="CG332" i="5" a="1"/>
  <c r="BW302" i="5" a="1"/>
  <c r="CC318" i="5" a="1"/>
  <c r="BU302" i="5" a="1"/>
  <c r="BE260" i="5" a="1"/>
  <c r="BQ280" i="5" a="1"/>
  <c r="BM290" i="5" a="1"/>
  <c r="BX316" i="5" a="1"/>
  <c r="CE308" i="5" a="1"/>
  <c r="BP340" i="5" a="1"/>
  <c r="BS214" i="5" a="1"/>
  <c r="BO260" i="5" a="1"/>
  <c r="CH220" i="5" a="1"/>
  <c r="BM284" i="5" a="1"/>
  <c r="BQ320" i="5" a="1"/>
  <c r="BU270" i="5" a="1"/>
  <c r="CE302" i="5" a="1"/>
  <c r="BK290" i="5" a="1"/>
  <c r="BF244" i="5" a="1"/>
  <c r="BO238" i="5" a="1"/>
  <c r="BO236" i="5" a="1"/>
  <c r="BU252" i="5" a="1"/>
  <c r="BO240" i="5" a="1"/>
  <c r="BU258" i="5" a="1"/>
  <c r="CF244" i="5" a="1"/>
  <c r="BM276" i="5" a="1"/>
  <c r="BS248" i="5" a="1"/>
  <c r="BS288" i="5" a="1"/>
  <c r="BM222" i="5" a="1"/>
  <c r="BE286" i="5" a="1"/>
  <c r="BO272" i="5" a="1"/>
  <c r="BS230" i="5" a="1"/>
  <c r="CC478" i="6" a="1"/>
  <c r="BT352" i="6" a="1"/>
  <c r="CC216" i="6" a="1"/>
  <c r="BS256" i="6" a="1"/>
  <c r="BP532" i="5" a="1"/>
  <c r="BZ484" i="5" a="1"/>
  <c r="BS504" i="5" a="1"/>
  <c r="BU532" i="5" a="1"/>
  <c r="BO450" i="5" a="1"/>
  <c r="CE484" i="5" a="1"/>
  <c r="BX436" i="5" a="1"/>
  <c r="CF442" i="5" a="1"/>
  <c r="BZ394" i="5" a="1"/>
  <c r="BH400" i="5" a="1"/>
  <c r="BL358" i="5" a="1"/>
  <c r="BM370" i="5" a="1"/>
  <c r="BQ386" i="5" a="1"/>
  <c r="CG370" i="5" a="1"/>
  <c r="CE330" i="5" a="1"/>
  <c r="CG326" i="5" a="1"/>
  <c r="BM328" i="5" a="1"/>
  <c r="BK370" i="5" a="1"/>
  <c r="BQ332" i="5" a="1"/>
  <c r="BN322" i="5" a="1"/>
  <c r="BW264" i="5" a="1"/>
  <c r="BL280" i="5" a="1"/>
  <c r="CE278" i="5" a="1"/>
  <c r="CD334" i="5" a="1"/>
  <c r="BT376" i="5" a="1"/>
  <c r="CC416" i="5" a="1"/>
  <c r="CC424" i="5" a="1"/>
  <c r="BX286" i="5" a="1"/>
  <c r="BH310" i="5" a="1"/>
  <c r="BK270" i="5" a="1"/>
  <c r="BE298" i="5" a="1"/>
  <c r="CH244" i="5" a="1"/>
  <c r="BT256" i="5" a="1"/>
  <c r="BT292" i="5" a="1"/>
  <c r="BL496" i="6" a="1"/>
  <c r="BU298" i="6" a="1"/>
  <c r="BK256" i="6" a="1"/>
  <c r="BY526" i="5" a="1"/>
  <c r="BT484" i="5" a="1"/>
  <c r="BO478" i="5" a="1"/>
  <c r="BW530" i="5" a="1"/>
  <c r="BN490" i="5" a="1"/>
  <c r="BF460" i="5" a="1"/>
  <c r="BR436" i="5" a="1"/>
  <c r="BO422" i="5" a="1"/>
  <c r="BM394" i="5" a="1"/>
  <c r="BG418" i="5" a="1"/>
  <c r="BU354" i="5" a="1"/>
  <c r="BW366" i="5" a="1"/>
  <c r="BU382" i="5" a="1"/>
  <c r="BU368" i="5" a="1"/>
  <c r="BG304" i="5" a="1"/>
  <c r="BS324" i="5" a="1"/>
  <c r="BF328" i="5" a="1"/>
  <c r="BK362" i="5" a="1"/>
  <c r="BU330" i="5" a="1"/>
  <c r="BE338" i="5" a="1"/>
  <c r="BK264" i="5" a="1"/>
  <c r="BU274" i="5" a="1"/>
  <c r="BE276" i="5" a="1"/>
  <c r="BM334" i="5" a="1"/>
  <c r="BU338" i="5" a="1"/>
  <c r="BO438" i="5" a="1"/>
  <c r="CH364" i="5" a="1"/>
  <c r="BR286" i="5" a="1"/>
  <c r="BU306" i="5" a="1"/>
  <c r="BM250" i="5" a="1"/>
  <c r="BV292" i="5" a="1"/>
  <c r="BW242" i="5" a="1"/>
  <c r="BK256" i="5" a="1"/>
  <c r="CG400" i="5" a="1"/>
  <c r="CC252" i="5" a="1"/>
  <c r="BV250" i="5" a="1"/>
  <c r="BF262" i="5" a="1"/>
  <c r="BY286" i="5" a="1"/>
  <c r="CC218" i="5" a="1"/>
  <c r="BO224" i="5" a="1"/>
  <c r="BS216" i="5" a="1"/>
  <c r="BS228" i="5" a="1"/>
  <c r="BN220" i="5" a="1"/>
  <c r="CE234" i="5" a="1"/>
  <c r="BE224" i="5" a="1"/>
  <c r="BT238" i="5" a="1"/>
  <c r="BS212" i="5" a="1"/>
  <c r="BZ244" i="5" a="1"/>
  <c r="BL214" i="5" a="1"/>
  <c r="BS220" i="5" a="1"/>
  <c r="BS494" i="6" a="1"/>
  <c r="CF526" i="5" a="1"/>
  <c r="CE450" i="5" a="1"/>
  <c r="CG394" i="5" a="1"/>
  <c r="BQ372" i="5" a="1"/>
  <c r="CC330" i="5" a="1"/>
  <c r="BF268" i="5" a="1"/>
  <c r="BQ378" i="5" a="1"/>
  <c r="BY310" i="5" a="1"/>
  <c r="BK218" i="5" a="1"/>
  <c r="BP262" i="5" a="1"/>
  <c r="BR232" i="5" a="1"/>
  <c r="BM236" i="5" a="1"/>
  <c r="BM264" i="5" a="1"/>
  <c r="CD220" i="5" a="1"/>
  <c r="BV328" i="6" a="1"/>
  <c r="BS520" i="5" a="1"/>
  <c r="BK426" i="5" a="1"/>
  <c r="BM404" i="5" a="1"/>
  <c r="BE382" i="5" a="1"/>
  <c r="CG362" i="5" a="1"/>
  <c r="BO288" i="5" a="1"/>
  <c r="CF286" i="5" a="1"/>
  <c r="BE278" i="5" a="1"/>
  <c r="BT280" i="5" a="1"/>
  <c r="CC260" i="5" a="1"/>
  <c r="BL232" i="5" a="1"/>
  <c r="BM234" i="5" a="1"/>
  <c r="BN238" i="5" a="1"/>
  <c r="BK220" i="5" a="1"/>
  <c r="CC234" i="5" a="1"/>
  <c r="BO378" i="6" a="1"/>
  <c r="BT496" i="5" a="1"/>
  <c r="CH424" i="5" a="1"/>
  <c r="BQ402" i="5" a="1"/>
  <c r="BL382" i="5" a="1"/>
  <c r="BM360" i="5" a="1"/>
  <c r="BX280" i="5" a="1"/>
  <c r="BG286" i="5" a="1"/>
  <c r="CE274" i="5" a="1"/>
  <c r="BR262" i="5" a="1"/>
  <c r="BE254" i="5" a="1"/>
  <c r="BU226" i="5" a="1"/>
  <c r="BU218" i="5" a="1"/>
  <c r="CE236" i="5" a="1"/>
  <c r="CG218" i="5" a="1"/>
  <c r="BQ230" i="5" a="1"/>
  <c r="CE360" i="6" a="1"/>
  <c r="BN496" i="5" a="1"/>
  <c r="BO412" i="5" a="1"/>
  <c r="CC400" i="5" a="1"/>
  <c r="BH376" i="5" a="1"/>
  <c r="BO358" i="5" a="1"/>
  <c r="BR280" i="5" a="1"/>
  <c r="BS272" i="5" a="1"/>
  <c r="BF274" i="5" a="1"/>
  <c r="CG260" i="5" a="1"/>
  <c r="BW288" i="5" a="1"/>
  <c r="BO234" i="5" a="1"/>
  <c r="BO256" i="5" a="1"/>
  <c r="CC230" i="5" a="1"/>
  <c r="BW270" i="5" a="1"/>
  <c r="BL322" i="6" a="1"/>
  <c r="BU536" i="5" a="1"/>
  <c r="CC472" i="5" a="1"/>
  <c r="BK402" i="5" a="1"/>
  <c r="BQ338" i="5" a="1"/>
  <c r="BV322" i="5" a="1"/>
  <c r="CG300" i="5" a="1"/>
  <c r="BK294" i="5" a="1"/>
  <c r="BM214" i="5" a="1"/>
  <c r="BE306" i="5" a="1"/>
  <c r="BP286" i="5" a="1"/>
  <c r="CC232" i="5" a="1"/>
  <c r="BE234" i="5" a="1"/>
  <c r="BM228" i="5" a="1"/>
  <c r="BM268" i="5" a="1"/>
  <c r="BS250" i="6" a="1"/>
  <c r="BE534" i="5" a="1"/>
  <c r="BW462" i="5" a="1"/>
  <c r="BS400" i="5" a="1"/>
  <c r="BR334" i="5" a="1"/>
  <c r="BK338" i="5" a="1"/>
  <c r="BO290" i="5" a="1"/>
  <c r="CC292" i="5" a="1"/>
  <c r="BT304" i="5" a="1"/>
  <c r="BS282" i="5" a="1"/>
  <c r="BQ220" i="5" a="1"/>
  <c r="CG230" i="5" a="1"/>
  <c r="CC226" i="5" a="1"/>
  <c r="CD250" i="5" a="1"/>
  <c r="BK250" i="6" a="1"/>
  <c r="CD526" i="5" a="1"/>
  <c r="BP460" i="5" a="1"/>
  <c r="BQ362" i="5" a="1"/>
  <c r="BW332" i="5" a="1"/>
  <c r="BU334" i="5" a="1"/>
  <c r="CG286" i="5" a="1"/>
  <c r="BF292" i="5" a="1"/>
  <c r="BU314" i="5" a="1"/>
  <c r="CE294" i="5" a="1"/>
  <c r="BN262" i="5" a="1"/>
  <c r="BH220" i="5" a="1"/>
  <c r="BE230" i="5" a="1"/>
  <c r="BT226" i="5" a="1"/>
  <c r="CE246" i="5" a="1"/>
  <c r="BZ250" i="6" a="1"/>
  <c r="BT460" i="5" a="1"/>
  <c r="BV406" i="5" a="1"/>
  <c r="BS376" i="5" a="1"/>
  <c r="BP358" i="5" a="1"/>
  <c r="BW326" i="5" a="1"/>
  <c r="CE258" i="5" a="1"/>
  <c r="BQ248" i="5" a="1"/>
  <c r="CG268" i="5" a="1"/>
  <c r="BH352" i="5" a="1"/>
  <c r="BS238" i="6" a="1"/>
  <c r="BS264" i="6" a="1"/>
  <c r="BR544" i="6" a="1"/>
  <c r="BF532" i="5" a="1"/>
  <c r="BU452" i="5" a="1"/>
  <c r="BG358" i="5" a="1"/>
  <c r="BR376" i="5" a="1"/>
  <c r="BM340" i="5" a="1"/>
  <c r="BQ298" i="5" a="1"/>
  <c r="BK280" i="5" a="1"/>
  <c r="BF334" i="5" a="1"/>
  <c r="CC254" i="5" a="1"/>
  <c r="BE290" i="5" a="1"/>
  <c r="BW226" i="5" a="1"/>
  <c r="BE236" i="5" a="1"/>
  <c r="BU254" i="5" a="1"/>
  <c r="CE218" i="5" a="1"/>
  <c r="BG496" i="6" a="1"/>
  <c r="CG530" i="5" a="1"/>
  <c r="BE452" i="5" a="1"/>
  <c r="BS402" i="5" a="1"/>
  <c r="BQ374" i="5" a="1"/>
  <c r="BU332" i="5" a="1"/>
  <c r="BQ290" i="5" a="1"/>
  <c r="BZ274" i="5" a="1"/>
  <c r="CG310" i="5" a="1"/>
  <c r="BW218" i="5" a="1"/>
  <c r="BU266" i="5" a="1"/>
  <c r="BX232" i="5" a="1"/>
  <c r="BE238" i="5" a="1"/>
  <c r="BT268" i="5" a="1"/>
  <c r="BE216" i="5" a="1"/>
  <c r="BE218" i="5" a="1"/>
  <c r="CC454" i="5" a="1"/>
  <c r="BE308" i="5" a="1"/>
  <c r="BG244" i="5" a="1"/>
  <c r="BK534" i="5" a="1"/>
  <c r="BM302" i="5" a="1"/>
  <c r="BE242" i="5" a="1"/>
  <c r="BU402" i="5" a="1"/>
  <c r="BU300" i="5" a="1"/>
  <c r="BM240" i="5" a="1"/>
  <c r="CH394" i="5" a="1"/>
  <c r="BW246" i="5" a="1"/>
  <c r="BY280" i="5" a="1"/>
  <c r="BU372" i="5" a="1"/>
  <c r="BK246" i="5" a="1"/>
  <c r="BN250" i="5" a="1"/>
  <c r="BW268" i="5" a="1"/>
  <c r="BE248" i="5" a="1"/>
  <c r="BU370" i="5" a="1"/>
  <c r="BH358" i="5" a="1"/>
  <c r="BQ256" i="5" a="1"/>
  <c r="BU242" i="5" a="1"/>
  <c r="BM330" i="5" a="1"/>
  <c r="BM298" i="5" a="1"/>
  <c r="CC214" i="5" a="1"/>
  <c r="CH322" i="5" a="1"/>
  <c r="BF232" i="5" a="1"/>
  <c r="BH340" i="5" a="1"/>
  <c r="BU228" i="5" a="1"/>
  <c r="CC324" i="5" a="1"/>
  <c r="CC338" i="5" a="1"/>
  <c r="BL292" i="5" a="1"/>
  <c r="CG226" i="5" a="1"/>
  <c r="CG222" i="5" a="1"/>
  <c r="BO210" i="6" a="1"/>
  <c r="BW210" i="6" a="1"/>
  <c r="BS210" i="6" a="1"/>
  <c r="BQ210" i="5" a="1"/>
  <c r="BU210" i="5" a="1"/>
  <c r="BE210" i="6" a="1"/>
  <c r="BU210" i="6" a="1"/>
  <c r="BQ210" i="6" a="1"/>
  <c r="BE210" i="5" a="1"/>
  <c r="BK210" i="6" a="1"/>
  <c r="BW210" i="5" a="1"/>
  <c r="CE210" i="6" a="1"/>
  <c r="CG210" i="5" a="1"/>
  <c r="BS210" i="5" a="1"/>
  <c r="CC210" i="6" a="1"/>
  <c r="CG210" i="6" a="1"/>
  <c r="CE210" i="5" a="1"/>
  <c r="BO210" i="5" a="1"/>
  <c r="BK210" i="5" a="1"/>
  <c r="CC210" i="5" a="1"/>
  <c r="BM210" i="5" a="1"/>
  <c r="BM210" i="6" a="1"/>
  <c r="CC208" i="6" a="1"/>
  <c r="BR208" i="6" a="1"/>
  <c r="BY208" i="6" a="1"/>
  <c r="BK208" i="6" a="1"/>
  <c r="BV208" i="6" a="1"/>
  <c r="BW208" i="5" a="1"/>
  <c r="BT208" i="6" a="1"/>
  <c r="CE208" i="6" a="1"/>
  <c r="BL208" i="6" a="1"/>
  <c r="CF208" i="6" a="1"/>
  <c r="BH208" i="5" a="1"/>
  <c r="BX208" i="5" a="1"/>
  <c r="CE208" i="5" a="1"/>
  <c r="CH208" i="5" a="1"/>
  <c r="BU208" i="6" a="1"/>
  <c r="BN208" i="6" a="1"/>
  <c r="BH208" i="6" a="1"/>
  <c r="BF208" i="5" a="1"/>
  <c r="BL208" i="5" a="1"/>
  <c r="BK208" i="5" a="1"/>
  <c r="CG208" i="5" a="1"/>
  <c r="BO208" i="6" a="1"/>
  <c r="BT208" i="5" a="1"/>
  <c r="CD208" i="5" a="1"/>
  <c r="BQ208" i="6" a="1"/>
  <c r="CD208" i="6" a="1"/>
  <c r="BE208" i="5" a="1"/>
  <c r="BG208" i="5" a="1"/>
  <c r="BP208" i="5" a="1"/>
  <c r="BO208" i="5" a="1"/>
  <c r="CC208" i="5" a="1"/>
  <c r="BR208" i="5" a="1"/>
  <c r="CG208" i="6" a="1"/>
  <c r="BF208" i="6" a="1"/>
  <c r="BG208" i="6" a="1"/>
  <c r="BX208" i="6" a="1"/>
  <c r="BM208" i="5" a="1"/>
  <c r="BS208" i="6" a="1"/>
  <c r="BZ208" i="6" a="1"/>
  <c r="BM208" i="6" a="1"/>
  <c r="CH208" i="6" a="1"/>
  <c r="BW208" i="6" a="1"/>
  <c r="BE208" i="6" a="1"/>
  <c r="BP208" i="6" a="1"/>
  <c r="BY208" i="5" a="1"/>
  <c r="BZ208" i="5" a="1"/>
  <c r="CF208" i="5" a="1"/>
  <c r="BQ208" i="5" a="1"/>
  <c r="BN208" i="5" a="1"/>
  <c r="BS208" i="5" a="1"/>
  <c r="BU208" i="5" a="1"/>
  <c r="BV208" i="5" a="1"/>
  <c r="CG96" i="6" a="1"/>
  <c r="BH112" i="6" a="1"/>
  <c r="BX22" i="6" a="1"/>
  <c r="BK142" i="6" a="1"/>
  <c r="BV76" i="6" a="1"/>
  <c r="CE48" i="6" a="1"/>
  <c r="BS80" i="6" a="1"/>
  <c r="BT22" i="6" a="1"/>
  <c r="CF70" i="6" a="1"/>
  <c r="BW140" i="6" a="1"/>
  <c r="BV64" i="6" a="1"/>
  <c r="CG142" i="6" a="1"/>
  <c r="BS122" i="6" a="1"/>
  <c r="BE38" i="6" a="1"/>
  <c r="CG112" i="6" a="1"/>
  <c r="BP82" i="6" a="1"/>
  <c r="BM118" i="6" a="1"/>
  <c r="BH136" i="6" a="1"/>
  <c r="BQ46" i="6" a="1"/>
  <c r="CC40" i="6" a="1"/>
  <c r="BK118" i="6" a="1"/>
  <c r="CG98" i="6" a="1"/>
  <c r="CC80" i="6" a="1"/>
  <c r="CG20" i="6" a="1"/>
  <c r="BG46" i="6" a="1"/>
  <c r="BO84" i="6" a="1"/>
  <c r="CC70" i="6" a="1"/>
  <c r="BK36" i="6" a="1"/>
  <c r="BZ64" i="6" a="1"/>
  <c r="CC48" i="6" a="1"/>
  <c r="BE136" i="6" a="1"/>
  <c r="BE68" i="6" a="1"/>
  <c r="BM82" i="6" a="1"/>
  <c r="BS32" i="6" a="1"/>
  <c r="BU136" i="6" a="1"/>
  <c r="BE42" i="6" a="1"/>
  <c r="BS78" i="6" a="1"/>
  <c r="BL70" i="6" a="1"/>
  <c r="CE82" i="6" a="1"/>
  <c r="CC66" i="6" a="1"/>
  <c r="CC78" i="6" a="1"/>
  <c r="CE76" i="6" a="1"/>
  <c r="BX46" i="6" a="1"/>
  <c r="BO114" i="6" a="1"/>
  <c r="BW16" i="6" a="1"/>
  <c r="BP16" i="6" a="1"/>
  <c r="BE32" i="6" a="1"/>
  <c r="BS90" i="6" a="1"/>
  <c r="CH40" i="6" a="1"/>
  <c r="CG94" i="6" a="1"/>
  <c r="BM48" i="6" a="1"/>
  <c r="BL112" i="6" a="1"/>
  <c r="CG144" i="6" a="1"/>
  <c r="BO138" i="6" a="1"/>
  <c r="CG68" i="6" a="1"/>
  <c r="BN34" i="6" a="1"/>
  <c r="BS66" i="6" a="1"/>
  <c r="CE72" i="6" a="1"/>
  <c r="BV34" i="6" a="1"/>
  <c r="BM40" i="6" a="1"/>
  <c r="BE48" i="6" a="1"/>
  <c r="BS20" i="6" a="1"/>
  <c r="BU16" i="6" a="1"/>
  <c r="BQ92" i="6" a="1"/>
  <c r="CE98" i="6" a="1"/>
  <c r="CC76" i="6" a="1"/>
  <c r="CG146" i="6" a="1"/>
  <c r="BR82" i="6" a="1"/>
  <c r="BK40" i="6" a="1"/>
  <c r="BX118" i="6" a="1"/>
  <c r="BP112" i="6" a="1"/>
  <c r="BK30" i="6" a="1"/>
  <c r="BU72" i="6" a="1"/>
  <c r="BE34" i="6" a="1"/>
  <c r="BO30" i="6" a="1"/>
  <c r="BU120" i="6" a="1"/>
  <c r="BM20" i="6" a="1"/>
  <c r="CH64" i="6" a="1"/>
  <c r="BE46" i="6" a="1"/>
  <c r="CH28" i="6" a="1"/>
  <c r="BK38" i="6" a="1"/>
  <c r="BU28" i="6" a="1"/>
  <c r="CH22" i="6" a="1"/>
  <c r="BN136" i="6" a="1"/>
  <c r="BU144" i="6" a="1"/>
  <c r="BE114" i="6" a="1"/>
  <c r="BT46" i="6" a="1"/>
  <c r="BF88" i="6" a="1"/>
  <c r="BQ18" i="6" a="1"/>
  <c r="CE46" i="6" a="1"/>
  <c r="BU84" i="6" a="1"/>
  <c r="BH118" i="6" a="1"/>
  <c r="BK48" i="6" a="1"/>
  <c r="BG64" i="6" a="1"/>
  <c r="BV16" i="6" a="1"/>
  <c r="CE140" i="6" a="1"/>
  <c r="BV28" i="6" a="1"/>
  <c r="BK120" i="6" a="1"/>
  <c r="BH88" i="6" a="1"/>
  <c r="CC88" i="6" a="1"/>
  <c r="BU46" i="6" a="1"/>
  <c r="BE140" i="6" a="1"/>
  <c r="CG50" i="6" a="1"/>
  <c r="BM46" i="6" a="1"/>
  <c r="BW66" i="6" a="1"/>
  <c r="BK96" i="6" a="1"/>
  <c r="BS120" i="6" a="1"/>
  <c r="BZ82" i="6" a="1"/>
  <c r="CF136" i="6" a="1"/>
  <c r="BF70" i="6" a="1"/>
  <c r="CH82" i="6" a="1"/>
  <c r="CC72" i="6" a="1"/>
  <c r="BP40" i="6" a="1"/>
  <c r="BE116" i="6" a="1"/>
  <c r="BO38" i="6" a="1"/>
  <c r="BO92" i="6" a="1"/>
  <c r="CE122" i="6" a="1"/>
  <c r="BU114" i="6" a="1"/>
  <c r="BW136" i="6" a="1"/>
  <c r="BP22" i="6" a="1"/>
  <c r="BG88" i="6" a="1"/>
  <c r="BG70" i="6" a="1"/>
  <c r="CC118" i="6" a="1"/>
  <c r="BQ94" i="6" a="1"/>
  <c r="BV82" i="6" a="1"/>
  <c r="BQ40" i="6" a="1"/>
  <c r="CC112" i="6" a="1"/>
  <c r="BU24" i="6" a="1"/>
  <c r="BM92" i="6" a="1"/>
  <c r="BQ78" i="6" a="1"/>
  <c r="BQ116" i="6" a="1"/>
  <c r="BU76" i="6" a="1"/>
  <c r="BQ68" i="6" a="1"/>
  <c r="BQ118" i="6" a="1"/>
  <c r="CG28" i="6" a="1"/>
  <c r="BQ120" i="6" a="1"/>
  <c r="BK72" i="6" a="1"/>
  <c r="BT112" i="6" a="1"/>
  <c r="BW76" i="6" a="1"/>
  <c r="BS18" i="6" a="1"/>
  <c r="BU92" i="6" a="1"/>
  <c r="BW24" i="6" a="1"/>
  <c r="CD112" i="6" a="1"/>
  <c r="BO116" i="6" a="1"/>
  <c r="BU86" i="6" a="1"/>
  <c r="BW86" i="6" a="1"/>
  <c r="BS96" i="6" a="1"/>
  <c r="CE144" i="6" a="1"/>
  <c r="BS16" i="6" a="1"/>
  <c r="CC114" i="6" a="1"/>
  <c r="BT94" i="6" a="1"/>
  <c r="BH70" i="6" a="1"/>
  <c r="BY82" i="6" a="1"/>
  <c r="BR76" i="6" a="1"/>
  <c r="CF88" i="6" a="1"/>
  <c r="BE138" i="6" a="1"/>
  <c r="BW142" i="6" a="1"/>
  <c r="CE44" i="6" a="1"/>
  <c r="CG32" i="6" a="1"/>
  <c r="BG28" i="6" a="1"/>
  <c r="BN28" i="6" a="1"/>
  <c r="CF142" i="6" a="1"/>
  <c r="BW146" i="6" a="1"/>
  <c r="BE96" i="6" a="1"/>
  <c r="BZ142" i="6" a="1"/>
  <c r="CC68" i="6" a="1"/>
  <c r="BV118" i="6" a="1"/>
  <c r="BS72" i="6" a="1"/>
  <c r="BS44" i="6" a="1"/>
  <c r="BM18" i="6" a="1"/>
  <c r="BV136" i="6" a="1"/>
  <c r="CC30" i="6" a="1"/>
  <c r="CC136" i="6" a="1"/>
  <c r="BN112" i="6" a="1"/>
  <c r="CE120" i="6" a="1"/>
  <c r="BS86" i="6" a="1"/>
  <c r="BO68" i="6" a="1"/>
  <c r="CE30" i="6" a="1"/>
  <c r="BU50" i="6" a="1"/>
  <c r="BS28" i="6" a="1"/>
  <c r="BS68" i="6" a="1"/>
  <c r="BX28" i="6" a="1"/>
  <c r="CE94" i="6" a="1"/>
  <c r="CC142" i="6" a="1"/>
  <c r="CC18" i="6" a="1"/>
  <c r="CC32" i="6" a="1"/>
  <c r="CF112" i="6" a="1"/>
  <c r="BY70" i="6" a="1"/>
  <c r="BH76" i="6" a="1"/>
  <c r="BM64" i="6" a="1"/>
  <c r="BO64" i="6" a="1"/>
  <c r="BK94" i="6" a="1"/>
  <c r="CD70" i="6" a="1"/>
  <c r="BS76" i="6" a="1"/>
  <c r="BE66" i="6" a="1"/>
  <c r="BO120" i="6" a="1"/>
  <c r="BQ22" i="6" a="1"/>
  <c r="BY112" i="6" a="1"/>
  <c r="BO144" i="6" a="1"/>
  <c r="CD82" i="6" a="1"/>
  <c r="BE82" i="6" a="1"/>
  <c r="BG16" i="6" a="1"/>
  <c r="BT40" i="6" a="1"/>
  <c r="BK34" i="6" a="1"/>
  <c r="CC38" i="6" a="1"/>
  <c r="BE40" i="6" a="1"/>
  <c r="BS26" i="6" a="1"/>
  <c r="BR94" i="6" a="1"/>
  <c r="CE20" i="6" a="1"/>
  <c r="BO80" i="6" a="1"/>
  <c r="BX82" i="6" a="1"/>
  <c r="BS50" i="6" a="1"/>
  <c r="CE84" i="6" a="1"/>
  <c r="BQ20" i="6" a="1"/>
  <c r="BP118" i="6" a="1"/>
  <c r="BU42" i="6" a="1"/>
  <c r="BQ70" i="6" a="1"/>
  <c r="BK42" i="6" a="1"/>
  <c r="BK92" i="6" a="1"/>
  <c r="CH136" i="6" a="1"/>
  <c r="BL76" i="6" a="1"/>
  <c r="BN70" i="6" a="1"/>
  <c r="BU138" i="6" a="1"/>
  <c r="CC120" i="6" a="1"/>
  <c r="BU118" i="6" a="1"/>
  <c r="BK68" i="6" a="1"/>
  <c r="CG118" i="6" a="1"/>
  <c r="BR142" i="6" a="1"/>
  <c r="BU96" i="6" a="1"/>
  <c r="BQ136" i="6" a="1"/>
  <c r="BV88" i="6" a="1"/>
  <c r="BO42" i="6" a="1"/>
  <c r="BW78" i="6" a="1"/>
  <c r="BQ32" i="6" a="1"/>
  <c r="CG66" i="6" a="1"/>
  <c r="BU80" i="6" a="1"/>
  <c r="BY16" i="6" a="1"/>
  <c r="BH16" i="6" a="1"/>
  <c r="BQ48" i="6" a="1"/>
  <c r="BL142" i="6" a="1"/>
  <c r="CG24" i="6" a="1"/>
  <c r="BQ112" i="6" a="1"/>
  <c r="CG46" i="6" a="1"/>
  <c r="CF76" i="6" a="1"/>
  <c r="CG122" i="6" a="1"/>
  <c r="BO122" i="6" a="1"/>
  <c r="CG84" i="6" a="1"/>
  <c r="BX34" i="6" a="1"/>
  <c r="BU66" i="6" a="1"/>
  <c r="BS92" i="6" a="1"/>
  <c r="BL64" i="6" a="1"/>
  <c r="CH16" i="6" a="1"/>
  <c r="BN22" i="6" a="1"/>
  <c r="CD118" i="6" a="1"/>
  <c r="BQ26" i="6" a="1"/>
  <c r="BL94" i="6" a="1"/>
  <c r="BM22" i="6" a="1"/>
  <c r="BW32" i="6" a="1"/>
  <c r="BQ142" i="6" a="1"/>
  <c r="BE50" i="6" a="1"/>
  <c r="BM42" i="6" a="1"/>
  <c r="CG78" i="6" a="1"/>
  <c r="BM120" i="6" a="1"/>
  <c r="BE22" i="6" a="1"/>
  <c r="CC36" i="6" a="1"/>
  <c r="BZ34" i="6" a="1"/>
  <c r="BU122" i="6" a="1"/>
  <c r="BZ70" i="6" a="1"/>
  <c r="BT70" i="6" a="1"/>
  <c r="BU142" i="6" a="1"/>
  <c r="BW42" i="6" a="1"/>
  <c r="CD64" i="6" a="1"/>
  <c r="BW122" i="6" a="1"/>
  <c r="BS34" i="6" a="1"/>
  <c r="BK76" i="6" a="1"/>
  <c r="BE86" i="6" a="1"/>
  <c r="BK44" i="6" a="1"/>
  <c r="BW26" i="6" a="1"/>
  <c r="BK32" i="6" a="1"/>
  <c r="BM44" i="6" a="1"/>
  <c r="CG136" i="6" a="1"/>
  <c r="BO140" i="6" a="1"/>
  <c r="BV94" i="6" a="1"/>
  <c r="BO72" i="6" a="1"/>
  <c r="BH46" i="6" a="1"/>
  <c r="BW46" i="6" a="1"/>
  <c r="BK82" i="6" a="1"/>
  <c r="BK80" i="6" a="1"/>
  <c r="BZ94" i="6" a="1"/>
  <c r="BX112" i="6" a="1"/>
  <c r="BW118" i="6" a="1"/>
  <c r="BE28" i="6" a="1"/>
  <c r="BT16" i="6" a="1"/>
  <c r="BN40" i="6" a="1"/>
  <c r="BO86" i="6" a="1"/>
  <c r="BX136" i="6" a="1"/>
  <c r="BM136" i="6" a="1"/>
  <c r="CC74" i="6" a="1"/>
  <c r="BF28" i="6" a="1"/>
  <c r="BG40" i="6" a="1"/>
  <c r="BO76" i="6" a="1"/>
  <c r="BM96" i="6" a="1"/>
  <c r="BM74" i="6" a="1"/>
  <c r="CC96" i="6" a="1"/>
  <c r="BG82" i="6" a="1"/>
  <c r="BK86" i="6" a="1"/>
  <c r="BS116" i="6" a="1"/>
  <c r="BW20" i="6" a="1"/>
  <c r="BM36" i="6" a="1"/>
  <c r="BH94" i="6" a="1"/>
  <c r="BZ88" i="6" a="1"/>
  <c r="CC42" i="6" a="1"/>
  <c r="BK18" i="6" a="1"/>
  <c r="BK112" i="6" a="1"/>
  <c r="BS36" i="6" a="1"/>
  <c r="BG76" i="6" a="1"/>
  <c r="CE136" i="6" a="1"/>
  <c r="CG88" i="6" a="1"/>
  <c r="BF112" i="6" a="1"/>
  <c r="CC144" i="6" a="1"/>
  <c r="BF118" i="6" a="1"/>
  <c r="BU78" i="6" a="1"/>
  <c r="CG70" i="6" a="1"/>
  <c r="BQ36" i="6" a="1"/>
  <c r="CF82" i="6" a="1"/>
  <c r="BU82" i="6" a="1"/>
  <c r="CE86" i="6" a="1"/>
  <c r="BQ98" i="6" a="1"/>
  <c r="BY28" i="6" a="1"/>
  <c r="CC146" i="6" a="1"/>
  <c r="CE116" i="6" a="1"/>
  <c r="CF118" i="6" a="1"/>
  <c r="BE118" i="6" a="1"/>
  <c r="CF64" i="6" a="1"/>
  <c r="BP136" i="6" a="1"/>
  <c r="BO74" i="6" a="1"/>
  <c r="BU90" i="6" a="1"/>
  <c r="CD46" i="6" a="1"/>
  <c r="BX94" i="6" a="1"/>
  <c r="CG36" i="6" a="1"/>
  <c r="BM146" i="6" a="1"/>
  <c r="BN94" i="6" a="1"/>
  <c r="BN142" i="6" a="1"/>
  <c r="CE142" i="6" a="1"/>
  <c r="BL46" i="6" a="1"/>
  <c r="CE138" i="6" a="1"/>
  <c r="BQ74" i="6" a="1"/>
  <c r="BW28" i="6" a="1"/>
  <c r="CH142" i="6" a="1"/>
  <c r="BH40" i="6" a="1"/>
  <c r="BO78" i="6" a="1"/>
  <c r="BO66" i="6" a="1"/>
  <c r="CC46" i="6" a="1"/>
  <c r="BO50" i="6" a="1"/>
  <c r="BR16" i="6" a="1"/>
  <c r="BQ72" i="6" a="1"/>
  <c r="BX142" i="6" a="1"/>
  <c r="BF64" i="6" a="1"/>
  <c r="BK98" i="6" a="1"/>
  <c r="BU22" i="6" a="1"/>
  <c r="BN46" i="6" a="1"/>
  <c r="CC28" i="6" a="1"/>
  <c r="BQ64" i="6" a="1"/>
  <c r="BM38" i="6" a="1"/>
  <c r="BM32" i="6" a="1"/>
  <c r="BR46" i="6" a="1"/>
  <c r="BZ40" i="6" a="1"/>
  <c r="CH88" i="6" a="1"/>
  <c r="BG118" i="6" a="1"/>
  <c r="CE90" i="6" a="1"/>
  <c r="BE112" i="6" a="1"/>
  <c r="CG30" i="6" a="1"/>
  <c r="BO90" i="6" a="1"/>
  <c r="BQ30" i="6" a="1"/>
  <c r="BV40" i="6" a="1"/>
  <c r="BO82" i="6" a="1"/>
  <c r="BO18" i="6" a="1"/>
  <c r="BV112" i="6" a="1"/>
  <c r="BO22" i="6" a="1"/>
  <c r="BK90" i="6" a="1"/>
  <c r="BO48" i="6" a="1"/>
  <c r="BT34" i="6" a="1"/>
  <c r="BK136" i="6" a="1"/>
  <c r="BQ28" i="6" a="1"/>
  <c r="BF82" i="6" a="1"/>
  <c r="CE146" i="6" a="1"/>
  <c r="CG116" i="6" a="1"/>
  <c r="BR22" i="6" a="1"/>
  <c r="BW144" i="6" a="1"/>
  <c r="BK122" i="6" a="1"/>
  <c r="BF136" i="6" a="1"/>
  <c r="BW22" i="6" a="1"/>
  <c r="BK78" i="6" a="1"/>
  <c r="BS30" i="6" a="1"/>
  <c r="BN88" i="6" a="1"/>
  <c r="CE118" i="6" a="1"/>
  <c r="CD28" i="6" a="1"/>
  <c r="BL22" i="6" a="1"/>
  <c r="CG90" i="6" a="1"/>
  <c r="BK24" i="6" a="1"/>
  <c r="BS88" i="6" a="1"/>
  <c r="BF76" i="6" a="1"/>
  <c r="BP64" i="6" a="1"/>
  <c r="CE26" i="6" a="1"/>
  <c r="BS142" i="6" a="1"/>
  <c r="CC82" i="6" a="1"/>
  <c r="BU34" i="6" a="1"/>
  <c r="BS74" i="6" a="1"/>
  <c r="BT76" i="6" a="1"/>
  <c r="BX70" i="6" a="1"/>
  <c r="CG38" i="6" a="1"/>
  <c r="CC16" i="6" a="1"/>
  <c r="BE98" i="6" a="1"/>
  <c r="BW48" i="6" a="1"/>
  <c r="CC22" i="6" a="1"/>
  <c r="CC90" i="6" a="1"/>
  <c r="BL16" i="6" a="1"/>
  <c r="BQ122" i="6" a="1"/>
  <c r="BS140" i="6" a="1"/>
  <c r="BE30" i="6" a="1"/>
  <c r="BT64" i="6" a="1"/>
  <c r="BS94" i="6" a="1"/>
  <c r="BP142" i="6" a="1"/>
  <c r="BL82" i="6" a="1"/>
  <c r="BY142" i="6" a="1"/>
  <c r="BE142" i="6" a="1"/>
  <c r="BU30" i="6" a="1"/>
  <c r="BW114" i="6" a="1"/>
  <c r="BE72" i="6" a="1"/>
  <c r="BH64" i="6" a="1"/>
  <c r="BL34" i="6" a="1"/>
  <c r="BU40" i="6" a="1"/>
  <c r="BS144" i="6" a="1"/>
  <c r="BE70" i="6" a="1"/>
  <c r="BW36" i="6" a="1"/>
  <c r="BZ16" i="6" a="1"/>
  <c r="BG136" i="6" a="1"/>
  <c r="BU68" i="6" a="1"/>
  <c r="CC84" i="6" a="1"/>
  <c r="BS112" i="6" a="1"/>
  <c r="BE80" i="6" a="1"/>
  <c r="BE44" i="6" a="1"/>
  <c r="CE70" i="6" a="1"/>
  <c r="BE36" i="6" a="1"/>
  <c r="CH112" i="6" a="1"/>
  <c r="BO94" i="6" a="1"/>
  <c r="BW120" i="6" a="1"/>
  <c r="BE16" i="6" a="1"/>
  <c r="CG44" i="6" a="1"/>
  <c r="BQ38" i="6" a="1"/>
  <c r="BW68" i="6" a="1"/>
  <c r="CE22" i="6" a="1"/>
  <c r="BQ140" i="6" a="1"/>
  <c r="BS98" i="6" a="1"/>
  <c r="CF34" i="6" a="1"/>
  <c r="BQ16" i="6" a="1"/>
  <c r="CE64" i="6" a="1"/>
  <c r="BP94" i="6" a="1"/>
  <c r="CE28" i="6" a="1"/>
  <c r="BK26" i="6" a="1"/>
  <c r="CG18" i="6" a="1"/>
  <c r="BO40" i="6" a="1"/>
  <c r="CG40" i="6" a="1"/>
  <c r="BE92" i="6" a="1"/>
  <c r="BM16" i="6" a="1"/>
  <c r="BU70" i="6" a="1"/>
  <c r="BN16" i="6" a="1"/>
  <c r="BQ146" i="6" a="1"/>
  <c r="BV70" i="6" a="1"/>
  <c r="BM30" i="6" a="1"/>
  <c r="CG16" i="6" a="1"/>
  <c r="BE144" i="6" a="1"/>
  <c r="BO118" i="6" a="1"/>
  <c r="CE36" i="6" a="1"/>
  <c r="CE66" i="6" a="1"/>
  <c r="BR112" i="6" a="1"/>
  <c r="BM70" i="6" a="1"/>
  <c r="CF46" i="6" a="1"/>
  <c r="BM86" i="6" a="1"/>
  <c r="BO96" i="6" a="1"/>
  <c r="BO36" i="6" a="1"/>
  <c r="BM138" i="6" a="1"/>
  <c r="BR88" i="6" a="1"/>
  <c r="BS138" i="6" a="1"/>
  <c r="BU146" i="6" a="1"/>
  <c r="BM98" i="6" a="1"/>
  <c r="CG82" i="6" a="1"/>
  <c r="BM24" i="6" a="1"/>
  <c r="BK146" i="6" a="1"/>
  <c r="BK64" i="6" a="1"/>
  <c r="BK140" i="6" a="1"/>
  <c r="CF16" i="6" a="1"/>
  <c r="BU74" i="6" a="1"/>
  <c r="BY46" i="6" a="1"/>
  <c r="BG142" i="6" a="1"/>
  <c r="BP34" i="6" a="1"/>
  <c r="BK46" i="6" a="1"/>
  <c r="BO24" i="6" a="1"/>
  <c r="BU140" i="6" a="1"/>
  <c r="BY34" i="6" a="1"/>
  <c r="BX16" i="6" a="1"/>
  <c r="BK70" i="6" a="1"/>
  <c r="CE88" i="6" a="1"/>
  <c r="BX64" i="6" a="1"/>
  <c r="CC44" i="6" a="1"/>
  <c r="BZ22" i="6" a="1"/>
  <c r="BR40" i="6" a="1"/>
  <c r="BL28" i="6" a="1"/>
  <c r="CC138" i="6" a="1"/>
  <c r="BM80" i="6" a="1"/>
  <c r="BZ46" i="6" a="1"/>
  <c r="BO136" i="6" a="1"/>
  <c r="BQ84" i="6" a="1"/>
  <c r="BW38" i="6" a="1"/>
  <c r="BO26" i="6" a="1"/>
  <c r="BN76" i="6" a="1"/>
  <c r="CE114" i="6" a="1"/>
  <c r="CF28" i="6" a="1"/>
  <c r="BH22" i="6" a="1"/>
  <c r="BZ28" i="6" a="1"/>
  <c r="BN82" i="6" a="1"/>
  <c r="BO146" i="6" a="1"/>
  <c r="BE88" i="6" a="1"/>
  <c r="BF16" i="6" a="1"/>
  <c r="BS146" i="6" a="1"/>
  <c r="CG22" i="6" a="1"/>
  <c r="BH34" i="6" a="1"/>
  <c r="BK16" i="6" a="1"/>
  <c r="BR136" i="6" a="1"/>
  <c r="BS84" i="6" a="1"/>
  <c r="BK66" i="6" a="1"/>
  <c r="BY118" i="6" a="1"/>
  <c r="BU64" i="6" a="1"/>
  <c r="BK138" i="6" a="1"/>
  <c r="BO70" i="6" a="1"/>
  <c r="BQ24" i="6" a="1"/>
  <c r="BS114" i="6" a="1"/>
  <c r="BR118" i="6" a="1"/>
  <c r="BW34" i="6" a="1"/>
  <c r="BR34" i="6" a="1"/>
  <c r="BE18" i="6" a="1"/>
  <c r="BW80" i="6" a="1"/>
  <c r="BW98" i="6" a="1"/>
  <c r="BW90" i="6" a="1"/>
  <c r="BO46" i="6" a="1"/>
  <c r="CC98" i="6" a="1"/>
  <c r="BO16" i="6" a="1"/>
  <c r="BS24" i="6" a="1"/>
  <c r="BK74" i="6" a="1"/>
  <c r="CE68" i="6" a="1"/>
  <c r="BQ114" i="6" a="1"/>
  <c r="BO88" i="6" a="1"/>
  <c r="BR70" i="6" a="1"/>
  <c r="CC20" i="6" a="1"/>
  <c r="BK116" i="6" a="1"/>
  <c r="BE24" i="6" a="1"/>
  <c r="CG26" i="6" a="1"/>
  <c r="BL40" i="6" a="1"/>
  <c r="BW44" i="6" a="1"/>
  <c r="BV142" i="6" a="1"/>
  <c r="CC86" i="6" a="1"/>
  <c r="BF22" i="6" a="1"/>
  <c r="CG120" i="6" a="1"/>
  <c r="BQ66" i="6" a="1"/>
  <c r="BP76" i="6" a="1"/>
  <c r="BF40" i="6" a="1"/>
  <c r="BW72" i="6" a="1"/>
  <c r="BW84" i="6" a="1"/>
  <c r="BU44" i="6" a="1"/>
  <c r="CE24" i="6" a="1"/>
  <c r="BF34" i="6" a="1"/>
  <c r="CG114" i="6" a="1"/>
  <c r="CD94" i="6" a="1"/>
  <c r="BK20" i="6" a="1"/>
  <c r="BQ138" i="6" a="1"/>
  <c r="CD34" i="6" a="1"/>
  <c r="BU20" i="6" a="1"/>
  <c r="BY22" i="6" a="1"/>
  <c r="BW88" i="6" a="1"/>
  <c r="CC24" i="6" a="1"/>
  <c r="CH34" i="6" a="1"/>
  <c r="BM144" i="6" a="1"/>
  <c r="BT88" i="6" a="1"/>
  <c r="CC64" i="6" a="1"/>
  <c r="BU94" i="6" a="1"/>
  <c r="BQ90" i="6" a="1"/>
  <c r="BP28" i="6" a="1"/>
  <c r="BX88" i="6" a="1"/>
  <c r="CH70" i="6" a="1"/>
  <c r="BV22" i="6" a="1"/>
  <c r="CC140" i="6" a="1"/>
  <c r="BO112" i="6" a="1"/>
  <c r="BM72" i="6" a="1"/>
  <c r="BQ76" i="6" a="1"/>
  <c r="BQ144" i="6" a="1"/>
  <c r="BP70" i="6" a="1"/>
  <c r="BT28" i="6" a="1"/>
  <c r="BM122" i="6" a="1"/>
  <c r="BE120" i="6" a="1"/>
  <c r="BM90" i="6" a="1"/>
  <c r="CE92" i="6" a="1"/>
  <c r="BG34" i="6" a="1"/>
  <c r="BY64" i="6" a="1"/>
  <c r="CE80" i="6" a="1"/>
  <c r="BY136" i="6" a="1"/>
  <c r="BQ82" i="6" a="1"/>
  <c r="BY88" i="6" a="1"/>
  <c r="CD16" i="6" a="1"/>
  <c r="BM50" i="6" a="1"/>
  <c r="CE78" i="6" a="1"/>
  <c r="BM84" i="6" a="1"/>
  <c r="BU116" i="6" a="1"/>
  <c r="CF94" i="6" a="1"/>
  <c r="CC50" i="6" a="1"/>
  <c r="CE50" i="6" a="1"/>
  <c r="BS64" i="6" a="1"/>
  <c r="BR64" i="6" a="1"/>
  <c r="BO20" i="6" a="1"/>
  <c r="BK114" i="6" a="1"/>
  <c r="CE38" i="6" a="1"/>
  <c r="CE96" i="6" a="1"/>
  <c r="BW30" i="6" a="1"/>
  <c r="BR28" i="6" a="1"/>
  <c r="CE42" i="6" a="1"/>
  <c r="BV46" i="6" a="1"/>
  <c r="BU32" i="6" a="1"/>
  <c r="BO34" i="6" a="1"/>
  <c r="BE146" i="6" a="1"/>
  <c r="BM28" i="6" a="1"/>
  <c r="CE18" i="6" a="1"/>
  <c r="BT118" i="6" a="1"/>
  <c r="CG42" i="6" a="1"/>
  <c r="CH76" i="6" a="1"/>
  <c r="BS136" i="6" a="1"/>
  <c r="BW64" i="6" a="1"/>
  <c r="CE74" i="6" a="1"/>
  <c r="CC34" i="6" a="1"/>
  <c r="CD22" i="6" a="1"/>
  <c r="CH118" i="6" a="1"/>
  <c r="BH82" i="6" a="1"/>
  <c r="BE74" i="6" a="1"/>
  <c r="BU38" i="6" a="1"/>
  <c r="BW138" i="6" a="1"/>
  <c r="BW40" i="6" a="1"/>
  <c r="BO28" i="6" a="1"/>
  <c r="BE90" i="6" a="1"/>
  <c r="BZ118" i="6" a="1"/>
  <c r="BE94" i="6" a="1"/>
  <c r="BQ88" i="6" a="1"/>
  <c r="CG72" i="6" a="1"/>
  <c r="BW82" i="6" a="1"/>
  <c r="BQ42" i="6" a="1"/>
  <c r="BO32" i="6" a="1"/>
  <c r="CG86" i="6" a="1"/>
  <c r="CH46" i="6" a="1"/>
  <c r="BZ112" i="6" a="1"/>
  <c r="CG76" i="6" a="1"/>
  <c r="BM116" i="6" a="1"/>
  <c r="BZ76" i="6" a="1"/>
  <c r="BU36" i="6" a="1"/>
  <c r="BM78" i="6" a="1"/>
  <c r="BW74" i="6" a="1"/>
  <c r="CC122" i="6" a="1"/>
  <c r="CG48" i="6" a="1"/>
  <c r="BY40" i="6" a="1"/>
  <c r="BS42" i="6" a="1"/>
  <c r="BM88" i="6" a="1"/>
  <c r="BU48" i="6" a="1"/>
  <c r="BX76" i="6" a="1"/>
  <c r="CE32" i="6" a="1"/>
  <c r="BG112" i="6" a="1"/>
  <c r="BN64" i="6" a="1"/>
  <c r="BT142" i="6" a="1"/>
  <c r="BH28" i="6" a="1"/>
  <c r="BH142" i="6" a="1"/>
  <c r="BE84" i="6" a="1"/>
  <c r="BY76" i="6" a="1"/>
  <c r="BK22" i="6" a="1"/>
  <c r="BW92" i="6" a="1"/>
  <c r="BQ80" i="6" a="1"/>
  <c r="CE40" i="6" a="1"/>
  <c r="CG74" i="6" a="1"/>
  <c r="BY94" i="6" a="1"/>
  <c r="CH94" i="6" a="1"/>
  <c r="BQ34" i="6" a="1"/>
  <c r="BK144" i="6" a="1"/>
  <c r="BL136" i="6" a="1"/>
  <c r="BU18" i="6" a="1"/>
  <c r="BW116" i="6" a="1"/>
  <c r="CD136" i="6" a="1"/>
  <c r="BT136" i="6" a="1"/>
  <c r="BK88" i="6" a="1"/>
  <c r="BP46" i="6" a="1"/>
  <c r="CF22" i="6" a="1"/>
  <c r="BT82" i="6" a="1"/>
  <c r="BM114" i="6" a="1"/>
  <c r="BL88" i="6" a="1"/>
  <c r="BS82" i="6" a="1"/>
  <c r="BE78" i="6" a="1"/>
  <c r="BS40" i="6" a="1"/>
  <c r="CD76" i="6" a="1"/>
  <c r="CC26" i="6" a="1"/>
  <c r="BF46" i="6" a="1"/>
  <c r="BS22" i="6" a="1"/>
  <c r="BO142" i="6" a="1"/>
  <c r="CE34" i="6" a="1"/>
  <c r="BW18" i="6" a="1"/>
  <c r="BE64" i="6" a="1"/>
  <c r="CC92" i="6" a="1"/>
  <c r="BF142" i="6" a="1"/>
  <c r="BL118" i="6" a="1"/>
  <c r="BQ86" i="6" a="1"/>
  <c r="BN118" i="6" a="1"/>
  <c r="CG140" i="6" a="1"/>
  <c r="BE20" i="6" a="1"/>
  <c r="CG138" i="6" a="1"/>
  <c r="BO98" i="6" a="1"/>
  <c r="CG80" i="6" a="1"/>
  <c r="CF40" i="6" a="1"/>
  <c r="CE112" i="6" a="1"/>
  <c r="BU112" i="6" a="1"/>
  <c r="BF94" i="6" a="1"/>
  <c r="BM76" i="6" a="1"/>
  <c r="BS48" i="6" a="1"/>
  <c r="BZ136" i="6" a="1"/>
  <c r="BW94" i="6" a="1"/>
  <c r="BS70" i="6" a="1"/>
  <c r="CC94" i="6" a="1"/>
  <c r="BX40" i="6" a="1"/>
  <c r="BS38" i="6" a="1"/>
  <c r="CC116" i="6" a="1"/>
  <c r="CG64" i="6" a="1"/>
  <c r="CE16" i="6" a="1"/>
  <c r="BM34" i="6" a="1"/>
  <c r="BS118" i="6" a="1"/>
  <c r="BM94" i="6" a="1"/>
  <c r="BM140" i="6" a="1"/>
  <c r="CD142" i="6" a="1"/>
  <c r="BM26" i="6" a="1"/>
  <c r="BW50" i="6" a="1"/>
  <c r="CD88" i="6" a="1"/>
  <c r="CG92" i="6" a="1"/>
  <c r="BU26" i="6" a="1"/>
  <c r="BS46" i="6" a="1"/>
  <c r="BQ44" i="6" a="1"/>
  <c r="BE76" i="6" a="1"/>
  <c r="BU88" i="6" a="1"/>
  <c r="BU98" i="6" a="1"/>
  <c r="BM66" i="6" a="1"/>
  <c r="CG34" i="6" a="1"/>
  <c r="BQ96" i="6" a="1"/>
  <c r="BE26" i="6" a="1"/>
  <c r="BW70" i="6" a="1"/>
  <c r="CD40" i="6" a="1"/>
  <c r="BK50" i="6" a="1"/>
  <c r="BE122" i="6" a="1"/>
  <c r="BW112" i="6" a="1"/>
  <c r="BO44" i="6" a="1"/>
  <c r="BG94" i="6" a="1"/>
  <c r="BM68" i="6" a="1"/>
  <c r="BK84" i="6" a="1"/>
  <c r="BW96" i="6" a="1"/>
  <c r="BG22" i="6" a="1"/>
  <c r="BM142" i="6" a="1"/>
  <c r="BP88" i="6" a="1"/>
  <c r="BK28" i="6" a="1"/>
  <c r="BQ50" i="6" a="1"/>
  <c r="BM112" i="6" a="1"/>
  <c r="BE96" i="5" a="1"/>
  <c r="BG112" i="5" a="1"/>
  <c r="BL40" i="5" a="1"/>
  <c r="CF136" i="5" a="1"/>
  <c r="BQ88" i="5" a="1"/>
  <c r="CG86" i="5" a="1"/>
  <c r="CH118" i="5" a="1"/>
  <c r="BK146" i="5" a="1"/>
  <c r="BS80" i="5" a="1"/>
  <c r="BW66" i="5" a="1"/>
  <c r="CE84" i="5" a="1"/>
  <c r="BK74" i="5" a="1"/>
  <c r="BW132" i="5" a="1"/>
  <c r="BE104" i="5" a="1"/>
  <c r="CC90" i="5" a="1"/>
  <c r="CD34" i="5" a="1"/>
  <c r="CG44" i="5" a="1"/>
  <c r="BY88" i="5" a="1"/>
  <c r="CH124" i="5" a="1"/>
  <c r="BZ112" i="5" a="1"/>
  <c r="BW86" i="5" a="1"/>
  <c r="CC110" i="5" a="1"/>
  <c r="CC8" i="5" a="1"/>
  <c r="BQ102" i="5" a="1"/>
  <c r="BM64" i="5" a="1"/>
  <c r="BS56" i="5" a="1"/>
  <c r="CC40" i="5" a="1"/>
  <c r="BL100" i="5" a="1"/>
  <c r="CF34" i="5" a="1"/>
  <c r="BY136" i="5" a="1"/>
  <c r="BH34" i="5" a="1"/>
  <c r="BE118" i="5" a="1"/>
  <c r="CG68" i="5" a="1"/>
  <c r="BZ118" i="5" a="1"/>
  <c r="BE120" i="5" a="1"/>
  <c r="BK72" i="5" a="1"/>
  <c r="BX46" i="5" a="1"/>
  <c r="BG28" i="5" a="1"/>
  <c r="BS106" i="5" a="1"/>
  <c r="BG76" i="5" a="1"/>
  <c r="BX22" i="5" a="1"/>
  <c r="CG18" i="5" a="1"/>
  <c r="BM18" i="5" a="1"/>
  <c r="BW110" i="5" a="1"/>
  <c r="BU134" i="5" a="1"/>
  <c r="BT124" i="5" a="1"/>
  <c r="BU130" i="5" a="1"/>
  <c r="BZ130" i="5" a="1"/>
  <c r="CE36" i="5" a="1"/>
  <c r="BT70" i="5" a="1"/>
  <c r="BM24" i="5" a="1"/>
  <c r="BL4" i="5" a="1"/>
  <c r="CG96" i="5" a="1"/>
  <c r="BO120" i="5" a="1"/>
  <c r="BU38" i="5" a="1"/>
  <c r="BM50" i="5" a="1"/>
  <c r="BE100" i="5" a="1"/>
  <c r="BQ32" i="5" a="1"/>
  <c r="CC142" i="5" a="1"/>
  <c r="BO142" i="5" a="1"/>
  <c r="BW88" i="5" a="1"/>
  <c r="BE122" i="5" a="1"/>
  <c r="BE44" i="5" a="1"/>
  <c r="CC42" i="5" a="1"/>
  <c r="BF124" i="5" a="1"/>
  <c r="BY94" i="5" a="1"/>
  <c r="BK112" i="5" a="1"/>
  <c r="BQ136" i="5" a="1"/>
  <c r="BQ48" i="5" a="1"/>
  <c r="BO124" i="5" a="1"/>
  <c r="BL82" i="5" a="1"/>
  <c r="BH112" i="5" a="1"/>
  <c r="CD88" i="5" a="1"/>
  <c r="BW8" i="5" a="1"/>
  <c r="CC16" i="5" a="1"/>
  <c r="BE58" i="5" a="1"/>
  <c r="CE72" i="5" a="1"/>
  <c r="CE140" i="5" a="1"/>
  <c r="BM52" i="5" a="1"/>
  <c r="CG118" i="5" a="1"/>
  <c r="CC118" i="5" a="1"/>
  <c r="BE4" i="5" a="1"/>
  <c r="BO102" i="5" a="1"/>
  <c r="BU144" i="5" a="1"/>
  <c r="BS64" i="5" a="1"/>
  <c r="BM118" i="5" a="1"/>
  <c r="BU56" i="5" a="1"/>
  <c r="CG76" i="5" a="1"/>
  <c r="BS124" i="5" a="1"/>
  <c r="BM102" i="5" a="1"/>
  <c r="BO52" i="5" a="1"/>
  <c r="BQ68" i="5" a="1"/>
  <c r="BQ10" i="5" a="1"/>
  <c r="CD94" i="5" a="1"/>
  <c r="BW96" i="5" a="1"/>
  <c r="BM54" i="5" a="1"/>
  <c r="BX100" i="5" a="1"/>
  <c r="BV58" i="5" a="1"/>
  <c r="BS122" i="5" a="1"/>
  <c r="BM62" i="5" a="1"/>
  <c r="BW70" i="5" a="1"/>
  <c r="BO98" i="5" a="1"/>
  <c r="CG70" i="5" a="1"/>
  <c r="BH58" i="5" a="1"/>
  <c r="BW14" i="5" a="1"/>
  <c r="CE102" i="5" a="1"/>
  <c r="CH40" i="5" a="1"/>
  <c r="BU100" i="5" a="1"/>
  <c r="CF76" i="5" a="1"/>
  <c r="BZ76" i="5" a="1"/>
  <c r="BE82" i="5" a="1"/>
  <c r="BQ126" i="5" a="1"/>
  <c r="CF88" i="5" a="1"/>
  <c r="BS132" i="5" a="1"/>
  <c r="BM104" i="5" a="1"/>
  <c r="BU28" i="5" a="1"/>
  <c r="CC24" i="5" a="1"/>
  <c r="BL76" i="5" a="1"/>
  <c r="BU118" i="5" a="1"/>
  <c r="CD70" i="5" a="1"/>
  <c r="BS54" i="5" a="1"/>
  <c r="BM78" i="5" a="1"/>
  <c r="BG46" i="5" a="1"/>
  <c r="BQ26" i="5" a="1"/>
  <c r="BW106" i="5" a="1"/>
  <c r="BM138" i="5" a="1"/>
  <c r="BE88" i="5" a="1"/>
  <c r="CH76" i="5" a="1"/>
  <c r="BU88" i="5" a="1"/>
  <c r="CG6" i="5" a="1"/>
  <c r="BS70" i="5" a="1"/>
  <c r="BE28" i="5" a="1"/>
  <c r="BN58" i="5" a="1"/>
  <c r="BX34" i="5" a="1"/>
  <c r="BM108" i="5" a="1"/>
  <c r="BZ88" i="5" a="1"/>
  <c r="CD52" i="5" a="1"/>
  <c r="BG94" i="5" a="1"/>
  <c r="BT52" i="5" a="1"/>
  <c r="BN94" i="5" a="1"/>
  <c r="BW116" i="5" a="1"/>
  <c r="BQ36" i="5" a="1"/>
  <c r="CH34" i="5" a="1"/>
  <c r="BW34" i="5" a="1"/>
  <c r="BR10" i="5" a="1"/>
  <c r="BK84" i="5" a="1"/>
  <c r="BM86" i="5" a="1"/>
  <c r="CE142" i="5" a="1"/>
  <c r="BN40" i="5" a="1"/>
  <c r="BK102" i="5" a="1"/>
  <c r="BT28" i="5" a="1"/>
  <c r="CC20" i="5" a="1"/>
  <c r="BS146" i="5" a="1"/>
  <c r="CE146" i="5" a="1"/>
  <c r="BM120" i="5" a="1"/>
  <c r="BU68" i="5" a="1"/>
  <c r="BZ70" i="5" a="1"/>
  <c r="BX130" i="5" a="1"/>
  <c r="BU62" i="5" a="1"/>
  <c r="BK126" i="5" a="1"/>
  <c r="CE28" i="5" a="1"/>
  <c r="CG52" i="5" a="1"/>
  <c r="CE66" i="5" a="1"/>
  <c r="BO10" i="5" a="1"/>
  <c r="BO60" i="5" a="1"/>
  <c r="BM134" i="5" a="1"/>
  <c r="BK78" i="5" a="1"/>
  <c r="CD58" i="5" a="1"/>
  <c r="BW102" i="5" a="1"/>
  <c r="BQ146" i="5" a="1"/>
  <c r="BN106" i="5" a="1"/>
  <c r="CE126" i="5" a="1"/>
  <c r="BP22" i="5" a="1"/>
  <c r="BE56" i="5" a="1"/>
  <c r="CD4" i="5" a="1"/>
  <c r="BK8" i="5" a="1"/>
  <c r="CC136" i="5" a="1"/>
  <c r="CF64" i="5" a="1"/>
  <c r="CC18" i="5" a="1"/>
  <c r="BT76" i="5" a="1"/>
  <c r="BT22" i="5" a="1"/>
  <c r="BG16" i="5" a="1"/>
  <c r="BX142" i="5" a="1"/>
  <c r="BL46" i="5" a="1"/>
  <c r="CG102" i="5" a="1"/>
  <c r="BT64" i="5" a="1"/>
  <c r="BM98" i="5" a="1"/>
  <c r="CG20" i="5" a="1"/>
  <c r="BE54" i="5" a="1"/>
  <c r="BW28" i="5" a="1"/>
  <c r="BG70" i="5" a="1"/>
  <c r="BS118" i="5" a="1"/>
  <c r="BV94" i="5" a="1"/>
  <c r="CC74" i="5" a="1"/>
  <c r="BO48" i="5" a="1"/>
  <c r="CF142" i="5" a="1"/>
  <c r="BL88" i="5" a="1"/>
  <c r="BU20" i="5" a="1"/>
  <c r="CH16" i="5" a="1"/>
  <c r="BY130" i="5" a="1"/>
  <c r="BW12" i="5" a="1"/>
  <c r="CF40" i="5" a="1"/>
  <c r="CG108" i="5" a="1"/>
  <c r="CC26" i="5" a="1"/>
  <c r="BH118" i="5" a="1"/>
  <c r="BW4" i="5" a="1"/>
  <c r="CF10" i="5" a="1"/>
  <c r="BW56" i="5" a="1"/>
  <c r="BO118" i="5" a="1"/>
  <c r="BS60" i="5" a="1"/>
  <c r="CC6" i="5" a="1"/>
  <c r="BK130" i="5" a="1"/>
  <c r="BO126" i="5" a="1"/>
  <c r="BE52" i="5" a="1"/>
  <c r="BQ128" i="5" a="1"/>
  <c r="BK98" i="5" a="1"/>
  <c r="BP58" i="5" a="1"/>
  <c r="BO40" i="5" a="1"/>
  <c r="BM36" i="5" a="1"/>
  <c r="BF136" i="5" a="1"/>
  <c r="BK92" i="5" a="1"/>
  <c r="BK96" i="5" a="1"/>
  <c r="BN22" i="5" a="1"/>
  <c r="CC140" i="5" a="1"/>
  <c r="CE48" i="5" a="1"/>
  <c r="BE40" i="5" a="1"/>
  <c r="BK134" i="5" a="1"/>
  <c r="BX88" i="5" a="1"/>
  <c r="BN34" i="5" a="1"/>
  <c r="CE40" i="5" a="1"/>
  <c r="BY16" i="5" a="1"/>
  <c r="BY124" i="5" a="1"/>
  <c r="CG48" i="5" a="1"/>
  <c r="CG14" i="5" a="1"/>
  <c r="CC60" i="5" a="1"/>
  <c r="BS76" i="5" a="1"/>
  <c r="BE102" i="5" a="1"/>
  <c r="BG124" i="5" a="1"/>
  <c r="BH82" i="5" a="1"/>
  <c r="BE20" i="5" a="1"/>
  <c r="BS102" i="5" a="1"/>
  <c r="CD82" i="5" a="1"/>
  <c r="BU58" i="5" a="1"/>
  <c r="BE128" i="5" a="1"/>
  <c r="BK38" i="5" a="1"/>
  <c r="BL28" i="5" a="1"/>
  <c r="CC92" i="5" a="1"/>
  <c r="CE106" i="5" a="1"/>
  <c r="BQ28" i="5" a="1"/>
  <c r="BE30" i="5" a="1"/>
  <c r="BM34" i="5" a="1"/>
  <c r="CF16" i="5" a="1"/>
  <c r="BK76" i="5" a="1"/>
  <c r="BO78" i="5" a="1"/>
  <c r="BG82" i="5" a="1"/>
  <c r="BP124" i="5" a="1"/>
  <c r="BH106" i="5" a="1"/>
  <c r="BK46" i="5" a="1"/>
  <c r="BK116" i="5" a="1"/>
  <c r="BP88" i="5" a="1"/>
  <c r="BU26" i="5" a="1"/>
  <c r="BF106" i="5" a="1"/>
  <c r="BV40" i="5" a="1"/>
  <c r="BZ94" i="5" a="1"/>
  <c r="BK124" i="5" a="1"/>
  <c r="BE94" i="5" a="1"/>
  <c r="CE134" i="5" a="1"/>
  <c r="CD100" i="5" a="1"/>
  <c r="BK110" i="5" a="1"/>
  <c r="BK90" i="5" a="1"/>
  <c r="BW138" i="5" a="1"/>
  <c r="CE24" i="5" a="1"/>
  <c r="CG88" i="5" a="1"/>
  <c r="CE132" i="5" a="1"/>
  <c r="BO134" i="5" a="1"/>
  <c r="BL52" i="5" a="1"/>
  <c r="CG140" i="5" a="1"/>
  <c r="BW124" i="5" a="1"/>
  <c r="BK100" i="5" a="1"/>
  <c r="BN82" i="5" a="1"/>
  <c r="CC96" i="5" a="1"/>
  <c r="BG136" i="5" a="1"/>
  <c r="BU104" i="5" a="1"/>
  <c r="BR88" i="5" a="1"/>
  <c r="CE10" i="5" a="1"/>
  <c r="BE18" i="5" a="1"/>
  <c r="BR142" i="5" a="1"/>
  <c r="CE8" i="5" a="1"/>
  <c r="CD28" i="5" a="1"/>
  <c r="BH28" i="5" a="1"/>
  <c r="BW18" i="5" a="1"/>
  <c r="BW50" i="5" a="1"/>
  <c r="CC126" i="5" a="1"/>
  <c r="BW74" i="5" a="1"/>
  <c r="CC128" i="5" a="1"/>
  <c r="BO144" i="5" a="1"/>
  <c r="BU96" i="5" a="1"/>
  <c r="BV106" i="5" a="1"/>
  <c r="BN118" i="5" a="1"/>
  <c r="BQ12" i="5" a="1"/>
  <c r="BS44" i="5" a="1"/>
  <c r="CC32" i="5" a="1"/>
  <c r="CC56" i="5" a="1"/>
  <c r="BK50" i="5" a="1"/>
  <c r="BP142" i="5" a="1"/>
  <c r="CG142" i="5" a="1"/>
  <c r="BV16" i="5" a="1"/>
  <c r="BV136" i="5" a="1"/>
  <c r="BO122" i="5" a="1"/>
  <c r="BL64" i="5" a="1"/>
  <c r="BH40" i="5" a="1"/>
  <c r="BS8" i="5" a="1"/>
  <c r="BR112" i="5" a="1"/>
  <c r="BL22" i="5" a="1"/>
  <c r="BX10" i="5" a="1"/>
  <c r="BS36" i="5" a="1"/>
  <c r="CC54" i="5" a="1"/>
  <c r="BZ100" i="5" a="1"/>
  <c r="BE140" i="5" a="1"/>
  <c r="BZ4" i="5" a="1"/>
  <c r="BX40" i="5" a="1"/>
  <c r="BH76" i="5" a="1"/>
  <c r="BH46" i="5" a="1"/>
  <c r="CG66" i="5" a="1"/>
  <c r="BW90" i="5" a="1"/>
  <c r="BF58" i="5" a="1"/>
  <c r="BQ50" i="5" a="1"/>
  <c r="BQ46" i="5" a="1"/>
  <c r="BY4" i="5" a="1"/>
  <c r="CE120" i="5" a="1"/>
  <c r="BS114" i="5" a="1"/>
  <c r="BV124" i="5" a="1"/>
  <c r="BW146" i="5" a="1"/>
  <c r="CE88" i="5" a="1"/>
  <c r="BK40" i="5" a="1"/>
  <c r="BO42" i="5" a="1"/>
  <c r="CF130" i="5" a="1"/>
  <c r="BU108" i="5" a="1"/>
  <c r="BK32" i="5" a="1"/>
  <c r="BQ118" i="5" a="1"/>
  <c r="BK108" i="5" a="1"/>
  <c r="CG138" i="5" a="1"/>
  <c r="BO20" i="5" a="1"/>
  <c r="BU42" i="5" a="1"/>
  <c r="CD64" i="5" a="1"/>
  <c r="BF88" i="5" a="1"/>
  <c r="BX4" i="5" a="1"/>
  <c r="BT94" i="5" a="1"/>
  <c r="CD40" i="5" a="1"/>
  <c r="BK70" i="5" a="1"/>
  <c r="BE34" i="5" a="1"/>
  <c r="BX82" i="5" a="1"/>
  <c r="BS142" i="5" a="1"/>
  <c r="BW36" i="5" a="1"/>
  <c r="BQ132" i="5" a="1"/>
  <c r="BX118" i="5" a="1"/>
  <c r="BO96" i="5" a="1"/>
  <c r="BM48" i="5" a="1"/>
  <c r="BW120" i="5" a="1"/>
  <c r="BK128" i="5" a="1"/>
  <c r="CC72" i="5" a="1"/>
  <c r="CC130" i="5" a="1"/>
  <c r="BN136" i="5" a="1"/>
  <c r="BM92" i="5" a="1"/>
  <c r="BT16" i="5" a="1"/>
  <c r="CE122" i="5" a="1"/>
  <c r="BK62" i="5" a="1"/>
  <c r="BP40" i="5" a="1"/>
  <c r="BW82" i="5" a="1"/>
  <c r="BQ138" i="5" a="1"/>
  <c r="CE116" i="5" a="1"/>
  <c r="BY112" i="5" a="1"/>
  <c r="CG16" i="5" a="1"/>
  <c r="BU78" i="5" a="1"/>
  <c r="BU24" i="5" a="1"/>
  <c r="BE108" i="5" a="1"/>
  <c r="BS34" i="5" a="1"/>
  <c r="CC52" i="5" a="1"/>
  <c r="BK4" i="5" a="1"/>
  <c r="BQ74" i="5" a="1"/>
  <c r="BP64" i="5" a="1"/>
  <c r="BK60" i="5" a="1"/>
  <c r="BE32" i="5" a="1"/>
  <c r="CC88" i="5" a="1"/>
  <c r="BU92" i="5" a="1"/>
  <c r="BK24" i="5" a="1"/>
  <c r="CG64" i="5" a="1"/>
  <c r="BG52" i="5" a="1"/>
  <c r="BM22" i="5" a="1"/>
  <c r="BO34" i="5" a="1"/>
  <c r="BZ142" i="5" a="1"/>
  <c r="BR100" i="5" a="1"/>
  <c r="CD76" i="5" a="1"/>
  <c r="BR124" i="5" a="1"/>
  <c r="CC84" i="5" a="1"/>
  <c r="BE138" i="5" a="1"/>
  <c r="BW94" i="5" a="1"/>
  <c r="BW44" i="5" a="1"/>
  <c r="CE52" i="5" a="1"/>
  <c r="CG132" i="5" a="1"/>
  <c r="BW112" i="5" a="1"/>
  <c r="BG88" i="5" a="1"/>
  <c r="BE124" i="5" a="1"/>
  <c r="BN52" i="5" a="1"/>
  <c r="BW24" i="5" a="1"/>
  <c r="BX136" i="5" a="1"/>
  <c r="BP46" i="5" a="1"/>
  <c r="BO94" i="5" a="1"/>
  <c r="BY118" i="5" a="1"/>
  <c r="BU64" i="5" a="1"/>
  <c r="CG122" i="5" a="1"/>
  <c r="CC80" i="5" a="1"/>
  <c r="CG8" i="5" a="1"/>
  <c r="BK118" i="5" a="1"/>
  <c r="BS28" i="5" a="1"/>
  <c r="BQ54" i="5" a="1"/>
  <c r="CG26" i="5" a="1"/>
  <c r="CG92" i="5" a="1"/>
  <c r="BE10" i="5" a="1"/>
  <c r="BZ124" i="5" a="1"/>
  <c r="BY10" i="5" a="1"/>
  <c r="BS136" i="5" a="1"/>
  <c r="BO6" i="5" a="1"/>
  <c r="BU8" i="5" a="1"/>
  <c r="BE92" i="5" a="1"/>
  <c r="BR70" i="5" a="1"/>
  <c r="BW10" i="5" a="1"/>
  <c r="BU18" i="5" a="1"/>
  <c r="BE134" i="5" a="1"/>
  <c r="BG34" i="5" a="1"/>
  <c r="BP106" i="5" a="1"/>
  <c r="BS120" i="5" a="1"/>
  <c r="BR94" i="5" a="1"/>
  <c r="CE6" i="5" a="1"/>
  <c r="BW104" i="5" a="1"/>
  <c r="BM6" i="5" a="1"/>
  <c r="CH112" i="5" a="1"/>
  <c r="BV4" i="5" a="1"/>
  <c r="CD118" i="5" a="1"/>
  <c r="CE20" i="5" a="1"/>
  <c r="BF142" i="5" a="1"/>
  <c r="BV142" i="5" a="1"/>
  <c r="BU120" i="5" a="1"/>
  <c r="BW64" i="5" a="1"/>
  <c r="BQ142" i="5" a="1"/>
  <c r="BS90" i="5" a="1"/>
  <c r="BO44" i="5" a="1"/>
  <c r="CF112" i="5" a="1"/>
  <c r="BW46" i="5" a="1"/>
  <c r="CF124" i="5" a="1"/>
  <c r="BW126" i="5" a="1"/>
  <c r="BE106" i="5" a="1"/>
  <c r="BU70" i="5" a="1"/>
  <c r="BY46" i="5" a="1"/>
  <c r="BH136" i="5" a="1"/>
  <c r="BO104" i="5" a="1"/>
  <c r="BM66" i="5" a="1"/>
  <c r="CC132" i="5" a="1"/>
  <c r="BM142" i="5" a="1"/>
  <c r="BE76" i="5" a="1"/>
  <c r="BT46" i="5" a="1"/>
  <c r="CE112" i="5" a="1"/>
  <c r="BM10" i="5" a="1"/>
  <c r="CG94" i="5" a="1"/>
  <c r="BH4" i="5" a="1"/>
  <c r="BS134" i="5" a="1"/>
  <c r="BL136" i="5" a="1"/>
  <c r="BM130" i="5" a="1"/>
  <c r="BE126" i="5" a="1"/>
  <c r="BQ78" i="5" a="1"/>
  <c r="BS58" i="5" a="1"/>
  <c r="BO8" i="5" a="1"/>
  <c r="BR82" i="5" a="1"/>
  <c r="BO36" i="5" a="1"/>
  <c r="BS48" i="5" a="1"/>
  <c r="BV112" i="5" a="1"/>
  <c r="BE114" i="5" a="1"/>
  <c r="BS62" i="5" a="1"/>
  <c r="CE130" i="5" a="1"/>
  <c r="BQ96" i="5" a="1"/>
  <c r="BS42" i="5" a="1"/>
  <c r="BS86" i="5" a="1"/>
  <c r="CG38" i="5" a="1"/>
  <c r="BK20" i="5" a="1"/>
  <c r="BO16" i="5" a="1"/>
  <c r="BS82" i="5" a="1"/>
  <c r="BS100" i="5" a="1"/>
  <c r="BW118" i="5" a="1"/>
  <c r="BM16" i="5" a="1"/>
  <c r="BW26" i="5" a="1"/>
  <c r="BV28" i="5" a="1"/>
  <c r="BO86" i="5" a="1"/>
  <c r="BK120" i="5" a="1"/>
  <c r="CC120" i="5" a="1"/>
  <c r="BY40" i="5" a="1"/>
  <c r="CE138" i="5" a="1"/>
  <c r="BE136" i="5" a="1"/>
  <c r="BF100" i="5" a="1"/>
  <c r="BS12" i="5" a="1"/>
  <c r="CF94" i="5" a="1"/>
  <c r="BH142" i="5" a="1"/>
  <c r="BW38" i="5" a="1"/>
  <c r="BW42" i="5" a="1"/>
  <c r="BO146" i="5" a="1"/>
  <c r="CG46" i="5" a="1"/>
  <c r="CG62" i="5" a="1"/>
  <c r="BL94" i="5" a="1"/>
  <c r="BG22" i="5" a="1"/>
  <c r="BS14" i="5" a="1"/>
  <c r="CG40" i="5" a="1"/>
  <c r="BO32" i="5" a="1"/>
  <c r="BU110" i="5" a="1"/>
  <c r="BK14" i="5" a="1"/>
  <c r="BM26" i="5" a="1"/>
  <c r="CE108" i="5" a="1"/>
  <c r="BN70" i="5" a="1"/>
  <c r="BE110" i="5" a="1"/>
  <c r="BN76" i="5" a="1"/>
  <c r="BO28" i="5" a="1"/>
  <c r="CD142" i="5" a="1"/>
  <c r="BW72" i="5" a="1"/>
  <c r="CH10" i="5" a="1"/>
  <c r="BG130" i="5" a="1"/>
  <c r="BR22" i="5" a="1"/>
  <c r="BW54" i="5" a="1"/>
  <c r="BM116" i="5" a="1"/>
  <c r="BK88" i="5" a="1"/>
  <c r="BM144" i="5" a="1"/>
  <c r="BO18" i="5" a="1"/>
  <c r="BK16" i="5" a="1"/>
  <c r="CE30" i="5" a="1"/>
  <c r="BO26" i="5" a="1"/>
  <c r="BX52" i="5" a="1"/>
  <c r="BS32" i="5" a="1"/>
  <c r="BR34" i="5" a="1"/>
  <c r="CD46" i="5" a="1"/>
  <c r="BM146" i="5" a="1"/>
  <c r="BN64" i="5" a="1"/>
  <c r="CE124" i="5" a="1"/>
  <c r="BY22" i="5" a="1"/>
  <c r="BN88" i="5" a="1"/>
  <c r="CG100" i="5" a="1"/>
  <c r="BK132" i="5" a="1"/>
  <c r="BK136" i="5" a="1"/>
  <c r="CE18" i="5" a="1"/>
  <c r="BE38" i="5" a="1"/>
  <c r="BQ104" i="5" a="1"/>
  <c r="BW98" i="5" a="1"/>
  <c r="BX124" i="5" a="1"/>
  <c r="BZ34" i="5" a="1"/>
  <c r="BS6" i="5" a="1"/>
  <c r="BP52" i="5" a="1"/>
  <c r="BV130" i="5" a="1"/>
  <c r="BG4" i="5" a="1"/>
  <c r="BW84" i="5" a="1"/>
  <c r="BS46" i="5" a="1"/>
  <c r="BY76" i="5" a="1"/>
  <c r="CC144" i="5" a="1"/>
  <c r="BF52" i="5" a="1"/>
  <c r="BR58" i="5" a="1"/>
  <c r="BK140" i="5" a="1"/>
  <c r="BM140" i="5" a="1"/>
  <c r="BE48" i="5" a="1"/>
  <c r="CC108" i="5" a="1"/>
  <c r="BQ16" i="5" a="1"/>
  <c r="CF82" i="5" a="1"/>
  <c r="CD22" i="5" a="1"/>
  <c r="BM42" i="5" a="1"/>
  <c r="CG74" i="5" a="1"/>
  <c r="CC82" i="5" a="1"/>
  <c r="BU10" i="5" a="1"/>
  <c r="BQ14" i="5" a="1"/>
  <c r="BP82" i="5" a="1"/>
  <c r="BQ52" i="5" a="1"/>
  <c r="BM70" i="5" a="1"/>
  <c r="BU136" i="5" a="1"/>
  <c r="BH70" i="5" a="1"/>
  <c r="CH136" i="5" a="1"/>
  <c r="BM106" i="5" a="1"/>
  <c r="BL130" i="5" a="1"/>
  <c r="BQ112" i="5" a="1"/>
  <c r="BR28" i="5" a="1"/>
  <c r="BZ64" i="5" a="1"/>
  <c r="BU102" i="5" a="1"/>
  <c r="BK36" i="5" a="1"/>
  <c r="BW108" i="5" a="1"/>
  <c r="BU106" i="5" a="1"/>
  <c r="CE54" i="5" a="1"/>
  <c r="BM60" i="5" a="1"/>
  <c r="BM128" i="5" a="1"/>
  <c r="BW140" i="5" a="1"/>
  <c r="CH22" i="5" a="1"/>
  <c r="BV10" i="5" a="1"/>
  <c r="BK82" i="5" a="1"/>
  <c r="BS130" i="5" a="1"/>
  <c r="BL34" i="5" a="1"/>
  <c r="BW76" i="5" a="1"/>
  <c r="BH52" i="5" a="1"/>
  <c r="BF22" i="5" a="1"/>
  <c r="BL58" i="5" a="1"/>
  <c r="BP4" i="5" a="1"/>
  <c r="BS4" i="5" a="1"/>
  <c r="BH64" i="5" a="1"/>
  <c r="CG36" i="5" a="1"/>
  <c r="CC98" i="5" a="1"/>
  <c r="CG82" i="5" a="1"/>
  <c r="BK94" i="5" a="1"/>
  <c r="BM4" i="5" a="1"/>
  <c r="BO112" i="5" a="1"/>
  <c r="CE144" i="5" a="1"/>
  <c r="BL142" i="5" a="1"/>
  <c r="BE60" i="5" a="1"/>
  <c r="BM122" i="5" a="1"/>
  <c r="BQ64" i="5" a="1"/>
  <c r="BK80" i="5" a="1"/>
  <c r="BP34" i="5" a="1"/>
  <c r="BU138" i="5" a="1"/>
  <c r="BO54" i="5" a="1"/>
  <c r="BY106" i="5" a="1"/>
  <c r="BM114" i="5" a="1"/>
  <c r="CD136" i="5" a="1"/>
  <c r="BU116" i="5" a="1"/>
  <c r="CG32" i="5" a="1"/>
  <c r="BS84" i="5" a="1"/>
  <c r="BH16" i="5" a="1"/>
  <c r="BK122" i="5" a="1"/>
  <c r="CE118" i="5" a="1"/>
  <c r="BY34" i="5" a="1"/>
  <c r="BU6" i="5" a="1"/>
  <c r="BG10" i="5" a="1"/>
  <c r="BH130" i="5" a="1"/>
  <c r="BO130" i="5" a="1"/>
  <c r="BE116" i="5" a="1"/>
  <c r="BY100" i="5" a="1"/>
  <c r="BE8" i="5" a="1"/>
  <c r="BY64" i="5" a="1"/>
  <c r="BM112" i="5" a="1"/>
  <c r="CE32" i="5" a="1"/>
  <c r="BQ20" i="5" a="1"/>
  <c r="CC124" i="5" a="1"/>
  <c r="BS98" i="5" a="1"/>
  <c r="BZ22" i="5" a="1"/>
  <c r="BR130" i="5" a="1"/>
  <c r="CC14" i="5" a="1"/>
  <c r="BS112" i="5" a="1"/>
  <c r="CG136" i="5" a="1"/>
  <c r="BR46" i="5" a="1"/>
  <c r="BM110" i="5" a="1"/>
  <c r="BW30" i="5" a="1"/>
  <c r="CG110" i="5" a="1"/>
  <c r="CG130" i="5" a="1"/>
  <c r="BQ134" i="5" a="1"/>
  <c r="BU22" i="5" a="1"/>
  <c r="BT58" i="5" a="1"/>
  <c r="BM88" i="5" a="1"/>
  <c r="BM12" i="5" a="1"/>
  <c r="BK26" i="5" a="1"/>
  <c r="BK68" i="5" a="1"/>
  <c r="BU54" i="5" a="1"/>
  <c r="BY58" i="5" a="1"/>
  <c r="BO14" i="5" a="1"/>
  <c r="BO58" i="5" a="1"/>
  <c r="BO84" i="5" a="1"/>
  <c r="BE26" i="5" a="1"/>
  <c r="BX94" i="5" a="1"/>
  <c r="BN130" i="5" a="1"/>
  <c r="BE12" i="5" a="1"/>
  <c r="CG112" i="5" a="1"/>
  <c r="BO106" i="5" a="1"/>
  <c r="BW100" i="5" a="1"/>
  <c r="BS116" i="5" a="1"/>
  <c r="CE68" i="5" a="1"/>
  <c r="BS110" i="5" a="1"/>
  <c r="BO62" i="5" a="1"/>
  <c r="BP136" i="5" a="1"/>
  <c r="BZ10" i="5" a="1"/>
  <c r="BW80" i="5" a="1"/>
  <c r="BV34" i="5" a="1"/>
  <c r="CH4" i="5" a="1"/>
  <c r="BN112" i="5" a="1"/>
  <c r="BU34" i="5" a="1"/>
  <c r="BK18" i="5" a="1"/>
  <c r="CE92" i="5" a="1"/>
  <c r="CC30" i="5" a="1"/>
  <c r="BP70" i="5" a="1"/>
  <c r="BN46" i="5" a="1"/>
  <c r="BW20" i="5" a="1"/>
  <c r="BP10" i="5" a="1"/>
  <c r="BS40" i="5" a="1"/>
  <c r="CE76" i="5" a="1"/>
  <c r="BG64" i="5" a="1"/>
  <c r="BF28" i="5" a="1"/>
  <c r="BF16" i="5" a="1"/>
  <c r="CC78" i="5" a="1"/>
  <c r="BM96" i="5" a="1"/>
  <c r="BK12" i="5" a="1"/>
  <c r="BM56" i="5" a="1"/>
  <c r="BZ16" i="5" a="1"/>
  <c r="CC62" i="5" a="1"/>
  <c r="BO64" i="5" a="1"/>
  <c r="BM40" i="5" a="1"/>
  <c r="CF52" i="5" a="1"/>
  <c r="BX64" i="5" a="1"/>
  <c r="BL70" i="5" a="1"/>
  <c r="BU132" i="5" a="1"/>
  <c r="CG72" i="5" a="1"/>
  <c r="BO46" i="5" a="1"/>
  <c r="CG146" i="5" a="1"/>
  <c r="CC44" i="5" a="1"/>
  <c r="BW78" i="5" a="1"/>
  <c r="BS144" i="5" a="1"/>
  <c r="BQ80" i="5" a="1"/>
  <c r="BV100" i="5" a="1"/>
  <c r="BR106" i="5" a="1"/>
  <c r="BS26" i="5" a="1"/>
  <c r="CC46" i="5" a="1"/>
  <c r="BM46" i="5" a="1"/>
  <c r="CH142" i="5" a="1"/>
  <c r="BS104" i="5" a="1"/>
  <c r="CC36" i="5" a="1"/>
  <c r="CE16" i="5" a="1"/>
  <c r="BE74" i="5" a="1"/>
  <c r="CE90" i="5" a="1"/>
  <c r="BW58" i="5" a="1"/>
  <c r="BU86" i="5" a="1"/>
  <c r="BS94" i="5" a="1"/>
  <c r="CE86" i="5" a="1"/>
  <c r="BS52" i="5" a="1"/>
  <c r="BE46" i="5" a="1"/>
  <c r="BU74" i="5" a="1"/>
  <c r="CE58" i="5" a="1"/>
  <c r="BQ130" i="5" a="1"/>
  <c r="BN10" i="5" a="1"/>
  <c r="BK10" i="5" a="1"/>
  <c r="BF94" i="5" a="1"/>
  <c r="BT142" i="5" a="1"/>
  <c r="BT100" i="5" a="1"/>
  <c r="BV82" i="5" a="1"/>
  <c r="BS68" i="5" a="1"/>
  <c r="BE80" i="5" a="1"/>
  <c r="BO70" i="5" a="1"/>
  <c r="BT106" i="5" a="1"/>
  <c r="CE38" i="5" a="1"/>
  <c r="CG144" i="5" a="1"/>
  <c r="CC114" i="5" a="1"/>
  <c r="BX16" i="5" a="1"/>
  <c r="BN28" i="5" a="1"/>
  <c r="BU12" i="5" a="1"/>
  <c r="CG78" i="5" a="1"/>
  <c r="BT136" i="5" a="1"/>
  <c r="BH124" i="5" a="1"/>
  <c r="CC146" i="5" a="1"/>
  <c r="BF82" i="5" a="1"/>
  <c r="BY70" i="5" a="1"/>
  <c r="BE36" i="5" a="1"/>
  <c r="BP16" i="5" a="1"/>
  <c r="BE130" i="5" a="1"/>
  <c r="BE66" i="5" a="1"/>
  <c r="BE98" i="5" a="1"/>
  <c r="BQ122" i="5" a="1"/>
  <c r="BK44" i="5" a="1"/>
  <c r="BF70" i="5" a="1"/>
  <c r="CC102" i="5" a="1"/>
  <c r="BO68" i="5" a="1"/>
  <c r="BM58" i="5" a="1"/>
  <c r="BQ44" i="5" a="1"/>
  <c r="CG42" i="5" a="1"/>
  <c r="BM84" i="5" a="1"/>
  <c r="BM132" i="5" a="1"/>
  <c r="BL10" i="5" a="1"/>
  <c r="CF118" i="5" a="1"/>
  <c r="BU84" i="5" a="1"/>
  <c r="BE68" i="5" a="1"/>
  <c r="BV64" i="5" a="1"/>
  <c r="BT130" i="5" a="1"/>
  <c r="BO74" i="5" a="1"/>
  <c r="CE50" i="5" a="1"/>
  <c r="CH70" i="5" a="1"/>
  <c r="CE34" i="5" a="1"/>
  <c r="BQ6" i="5" a="1"/>
  <c r="BO90" i="5" a="1"/>
  <c r="CE44" i="5" a="1"/>
  <c r="BU16" i="5" a="1"/>
  <c r="CG34" i="5" a="1"/>
  <c r="BU46" i="5" a="1"/>
  <c r="BM82" i="5" a="1"/>
  <c r="BS140" i="5" a="1"/>
  <c r="CC112" i="5" a="1"/>
  <c r="BQ56" i="5" a="1"/>
  <c r="CC4" i="5" a="1"/>
  <c r="BM32" i="5" a="1"/>
  <c r="CG12" i="5" a="1"/>
  <c r="BS72" i="5" a="1"/>
  <c r="BK104" i="5" a="1"/>
  <c r="BF10" i="5" a="1"/>
  <c r="BZ106" i="5" a="1"/>
  <c r="CC58" i="5" a="1"/>
  <c r="BU44" i="5" a="1"/>
  <c r="BT82" i="5" a="1"/>
  <c r="BW114" i="5" a="1"/>
  <c r="BU4" i="5" a="1"/>
  <c r="BE24" i="5" a="1"/>
  <c r="BE22" i="5" a="1"/>
  <c r="BQ98" i="5" a="1"/>
  <c r="BM28" i="5" a="1"/>
  <c r="BU32" i="5" a="1"/>
  <c r="BZ58" i="5" a="1"/>
  <c r="BR64" i="5" a="1"/>
  <c r="BM90" i="5" a="1"/>
  <c r="BR4" i="5" a="1"/>
  <c r="BQ106" i="5" a="1"/>
  <c r="BW16" i="5" a="1"/>
  <c r="BU122" i="5" a="1"/>
  <c r="CE70" i="5" a="1"/>
  <c r="CC94" i="5" a="1"/>
  <c r="CH106" i="5" a="1"/>
  <c r="CC38" i="5" a="1"/>
  <c r="BS38" i="5" a="1"/>
  <c r="BG100" i="5" a="1"/>
  <c r="CE80" i="5" a="1"/>
  <c r="BO92" i="5" a="1"/>
  <c r="BO116" i="5" a="1"/>
  <c r="BO136" i="5" a="1"/>
  <c r="CD112" i="5" a="1"/>
  <c r="BW22" i="5" a="1"/>
  <c r="CC116" i="5" a="1"/>
  <c r="BK22" i="5" a="1"/>
  <c r="BG142" i="5" a="1"/>
  <c r="BZ82" i="5" a="1"/>
  <c r="BM80" i="5" a="1"/>
  <c r="BQ100" i="5" a="1"/>
  <c r="BZ52" i="5" a="1"/>
  <c r="BS138" i="5" a="1"/>
  <c r="BK54" i="5" a="1"/>
  <c r="BE50" i="5" a="1"/>
  <c r="BS66" i="5" a="1"/>
  <c r="BP76" i="5" a="1"/>
  <c r="BV46" i="5" a="1"/>
  <c r="CG120" i="5" a="1"/>
  <c r="CH88" i="5" a="1"/>
  <c r="BX76" i="5" a="1"/>
  <c r="CE110" i="5" a="1"/>
  <c r="BV76" i="5" a="1"/>
  <c r="BQ60" i="5" a="1"/>
  <c r="BM20" i="5" a="1"/>
  <c r="BV22" i="5" a="1"/>
  <c r="CG124" i="5" a="1"/>
  <c r="BR16" i="5" a="1"/>
  <c r="CH82" i="5" a="1"/>
  <c r="CF4" i="5" a="1"/>
  <c r="BF130" i="5" a="1"/>
  <c r="BU146" i="5" a="1"/>
  <c r="BU52" i="5" a="1"/>
  <c r="BN16" i="5" a="1"/>
  <c r="BU114" i="5" a="1"/>
  <c r="BQ140" i="5" a="1"/>
  <c r="CE100" i="5" a="1"/>
  <c r="CE22" i="5" a="1"/>
  <c r="BP94" i="5" a="1"/>
  <c r="BQ8" i="5" a="1"/>
  <c r="BQ18" i="5" a="1"/>
  <c r="BK114" i="5" a="1"/>
  <c r="CG80" i="5" a="1"/>
  <c r="BO30" i="5" a="1"/>
  <c r="BE146" i="5" a="1"/>
  <c r="BK30" i="5" a="1"/>
  <c r="BP130" i="5" a="1"/>
  <c r="BX58" i="5" a="1"/>
  <c r="BW40" i="5" a="1"/>
  <c r="CE56" i="5" a="1"/>
  <c r="BW32" i="5" a="1"/>
  <c r="BO66" i="5" a="1"/>
  <c r="BQ124" i="5" a="1"/>
  <c r="BU124" i="5" a="1"/>
  <c r="BW68" i="5" a="1"/>
  <c r="BF112" i="5" a="1"/>
  <c r="BN100" i="5" a="1"/>
  <c r="BU90" i="5" a="1"/>
  <c r="BO4" i="5" a="1"/>
  <c r="BZ136" i="5" a="1"/>
  <c r="BQ24" i="5" a="1"/>
  <c r="BO88" i="5" a="1"/>
  <c r="BR118" i="5" a="1"/>
  <c r="BE62" i="5" a="1"/>
  <c r="BK28" i="5" a="1"/>
  <c r="BE144" i="5" a="1"/>
  <c r="BW6" i="5" a="1"/>
  <c r="BQ66" i="5" a="1"/>
  <c r="BY82" i="5" a="1"/>
  <c r="BX106" i="5" a="1"/>
  <c r="BS18" i="5" a="1"/>
  <c r="BK138" i="5" a="1"/>
  <c r="CE94" i="5" a="1"/>
  <c r="BO50" i="5" a="1"/>
  <c r="BK142" i="5" a="1"/>
  <c r="BT118" i="5" a="1"/>
  <c r="CF58" i="5" a="1"/>
  <c r="BS10" i="5" a="1"/>
  <c r="BV70" i="5" a="1"/>
  <c r="BQ108" i="5" a="1"/>
  <c r="BF118" i="5" a="1"/>
  <c r="BK6" i="5" a="1"/>
  <c r="CE96" i="5" a="1"/>
  <c r="BN4" i="5" a="1"/>
  <c r="CC66" i="5" a="1"/>
  <c r="BR52" i="5" a="1"/>
  <c r="BQ72" i="5" a="1"/>
  <c r="BE112" i="5" a="1"/>
  <c r="BO12" i="5" a="1"/>
  <c r="BO114" i="5" a="1"/>
  <c r="BS74" i="5" a="1"/>
  <c r="CE60" i="5" a="1"/>
  <c r="CC68" i="5" a="1"/>
  <c r="BO24" i="5" a="1"/>
  <c r="CC12" i="5" a="1"/>
  <c r="CE46" i="5" a="1"/>
  <c r="BW62" i="5" a="1"/>
  <c r="BQ62" i="5" a="1"/>
  <c r="BE142" i="5" a="1"/>
  <c r="BM100" i="5" a="1"/>
  <c r="BZ40" i="5" a="1"/>
  <c r="CE26" i="5" a="1"/>
  <c r="BO108" i="5" a="1"/>
  <c r="BP28" i="5" a="1"/>
  <c r="BT112" i="5" a="1"/>
  <c r="CD124" i="5" a="1"/>
  <c r="BQ82" i="5" a="1"/>
  <c r="BQ116" i="5" a="1"/>
  <c r="CE78" i="5" a="1"/>
  <c r="BF40" i="5" a="1"/>
  <c r="BU14" i="5" a="1"/>
  <c r="BQ34" i="5" a="1"/>
  <c r="BE64" i="5" a="1"/>
  <c r="BU80" i="5" a="1"/>
  <c r="BT34" i="5" a="1"/>
  <c r="BM74" i="5" a="1"/>
  <c r="BK42" i="5" a="1"/>
  <c r="BH10" i="5" a="1"/>
  <c r="BE70" i="5" a="1"/>
  <c r="BO72" i="5" a="1"/>
  <c r="BM76" i="5" a="1"/>
  <c r="BU94" i="5" a="1"/>
  <c r="CH52" i="5" a="1"/>
  <c r="BX28" i="5" a="1"/>
  <c r="BQ30" i="5" a="1"/>
  <c r="CC100" i="5" a="1"/>
  <c r="BM68" i="5" a="1"/>
  <c r="BU98" i="5" a="1"/>
  <c r="BF4" i="5" a="1"/>
  <c r="BO80" i="5" a="1"/>
  <c r="BG58" i="5" a="1"/>
  <c r="CE114" i="5" a="1"/>
  <c r="BS108" i="5" a="1"/>
  <c r="BL112" i="5" a="1"/>
  <c r="CD16" i="5" a="1"/>
  <c r="CG30" i="5" a="1"/>
  <c r="BE16" i="5" a="1"/>
  <c r="BV88" i="5" a="1"/>
  <c r="BW130" i="5" a="1"/>
  <c r="BS126" i="5" a="1"/>
  <c r="BV118" i="5" a="1"/>
  <c r="BK66" i="5" a="1"/>
  <c r="BP100" i="5" a="1"/>
  <c r="BG118" i="5" a="1"/>
  <c r="BK64" i="5" a="1"/>
  <c r="CG114" i="5" a="1"/>
  <c r="BT88" i="5" a="1"/>
  <c r="CC76" i="5" a="1"/>
  <c r="BF34" i="5" a="1"/>
  <c r="BQ70" i="5" a="1"/>
  <c r="CG24" i="5" a="1"/>
  <c r="CF46" i="5" a="1"/>
  <c r="CE74" i="5" a="1"/>
  <c r="BK144" i="5" a="1"/>
  <c r="BE84" i="5" a="1"/>
  <c r="CG134" i="5" a="1"/>
  <c r="BS50" i="5" a="1"/>
  <c r="BO138" i="5" a="1"/>
  <c r="BK106" i="5" a="1"/>
  <c r="BO100" i="5" a="1"/>
  <c r="CF70" i="5" a="1"/>
  <c r="BL16" i="5" a="1"/>
  <c r="CF22" i="5" a="1"/>
  <c r="CG28" i="5" a="1"/>
  <c r="BO38" i="5" a="1"/>
  <c r="BW60" i="5" a="1"/>
  <c r="CE64" i="5" a="1"/>
  <c r="BQ58" i="5" a="1"/>
  <c r="CH28" i="5" a="1"/>
  <c r="BW48" i="5" a="1"/>
  <c r="BL118" i="5" a="1"/>
  <c r="CC48" i="5" a="1"/>
  <c r="BV52" i="5" a="1"/>
  <c r="CC50" i="5" a="1"/>
  <c r="BU40" i="5" a="1"/>
  <c r="BU50" i="5" a="1"/>
  <c r="BM30" i="5" a="1"/>
  <c r="BT10" i="5" a="1"/>
  <c r="BM136" i="5" a="1"/>
  <c r="CC104" i="5" a="1"/>
  <c r="CF28" i="5" a="1"/>
  <c r="BR76" i="5" a="1"/>
  <c r="BQ76" i="5" a="1"/>
  <c r="CG56" i="5" a="1"/>
  <c r="CC138" i="5" a="1"/>
  <c r="CG50" i="5" a="1"/>
  <c r="BO128" i="5" a="1"/>
  <c r="BW128" i="5" a="1"/>
  <c r="BE42" i="5" a="1"/>
  <c r="BY52" i="5" a="1"/>
  <c r="BE72" i="5" a="1"/>
  <c r="BW142" i="5" a="1"/>
  <c r="BS78" i="5" a="1"/>
  <c r="BH94" i="5" a="1"/>
  <c r="BG40" i="5" a="1"/>
  <c r="BE132" i="5" a="1"/>
  <c r="BO76" i="5" a="1"/>
  <c r="BX112" i="5" a="1"/>
  <c r="BY142" i="5" a="1"/>
  <c r="CH94" i="5" a="1"/>
  <c r="BL106" i="5" a="1"/>
  <c r="CH130" i="5" a="1"/>
  <c r="BQ92" i="5" a="1"/>
  <c r="CH64" i="5" a="1"/>
  <c r="CG128" i="5" a="1"/>
  <c r="CG10" i="5" a="1"/>
  <c r="BM126" i="5" a="1"/>
  <c r="BU30" i="5" a="1"/>
  <c r="BS96" i="5" a="1"/>
  <c r="BH88" i="5" a="1"/>
  <c r="BK48" i="5" a="1"/>
  <c r="BU82" i="5" a="1"/>
  <c r="BO110" i="5" a="1"/>
  <c r="BQ40" i="5" a="1"/>
  <c r="BW52" i="5" a="1"/>
  <c r="CC64" i="5" a="1"/>
  <c r="BM8" i="5" a="1"/>
  <c r="BS16" i="5" a="1"/>
  <c r="BU126" i="5" a="1"/>
  <c r="BH100" i="5" a="1"/>
  <c r="BT40" i="5" a="1"/>
  <c r="CG104" i="5" a="1"/>
  <c r="BY28" i="5" a="1"/>
  <c r="BK86" i="5" a="1"/>
  <c r="BU60" i="5" a="1"/>
  <c r="BQ86" i="5" a="1"/>
  <c r="BQ84" i="5" a="1"/>
  <c r="CG98" i="5" a="1"/>
  <c r="BR40" i="5" a="1"/>
  <c r="BW122" i="5" a="1"/>
  <c r="BF64" i="5" a="1"/>
  <c r="BL124" i="5" a="1"/>
  <c r="BE86" i="5" a="1"/>
  <c r="CE12" i="5" a="1"/>
  <c r="BS22" i="5" a="1"/>
  <c r="BM124" i="5" a="1"/>
  <c r="BO132" i="5" a="1"/>
  <c r="BZ28" i="5" a="1"/>
  <c r="CD130" i="5" a="1"/>
  <c r="CE62" i="5" a="1"/>
  <c r="BZ46" i="5" a="1"/>
  <c r="CH46" i="5" a="1"/>
  <c r="BU66" i="5" a="1"/>
  <c r="BO140" i="5" a="1"/>
  <c r="BK52" i="5" a="1"/>
  <c r="CG22" i="5" a="1"/>
  <c r="BS20" i="5" a="1"/>
  <c r="BU112" i="5" a="1"/>
  <c r="BF76" i="5" a="1"/>
  <c r="CG58" i="5" a="1"/>
  <c r="CE104" i="5" a="1"/>
  <c r="CG90" i="5" a="1"/>
  <c r="CD10" i="5" a="1"/>
  <c r="BQ90" i="5" a="1"/>
  <c r="BM72" i="5" a="1"/>
  <c r="CF106" i="5" a="1"/>
  <c r="BN142" i="5" a="1"/>
  <c r="BU48" i="5" a="1"/>
  <c r="CC70" i="5" a="1"/>
  <c r="CG116" i="5" a="1"/>
  <c r="CG60" i="5" a="1"/>
  <c r="BU36" i="5" a="1"/>
  <c r="BG106" i="5" a="1"/>
  <c r="CF100" i="5" a="1"/>
  <c r="BP118" i="5" a="1"/>
  <c r="BK56" i="5" a="1"/>
  <c r="CE136" i="5" a="1"/>
  <c r="CG4" i="5" a="1"/>
  <c r="CC28" i="5" a="1"/>
  <c r="BT4" i="5" a="1"/>
  <c r="CE128" i="5" a="1"/>
  <c r="BQ94" i="5" a="1"/>
  <c r="CC22" i="5" a="1"/>
  <c r="CE42" i="5" a="1"/>
  <c r="CC134" i="5" a="1"/>
  <c r="BN124" i="5" a="1"/>
  <c r="BQ42" i="5" a="1"/>
  <c r="BR136" i="5" a="1"/>
  <c r="BU76" i="5" a="1"/>
  <c r="BM38" i="5" a="1"/>
  <c r="BF46" i="5" a="1"/>
  <c r="BE78" i="5" a="1"/>
  <c r="BM44" i="5" a="1"/>
  <c r="BX70" i="5" a="1"/>
  <c r="BP112" i="5" a="1"/>
  <c r="CG84" i="5" a="1"/>
  <c r="BS24" i="5" a="1"/>
  <c r="BU128" i="5" a="1"/>
  <c r="BM14" i="5" a="1"/>
  <c r="CG126" i="5" a="1"/>
  <c r="CH58" i="5" a="1"/>
  <c r="BQ144" i="5" a="1"/>
  <c r="BK34" i="5" a="1"/>
  <c r="BO56" i="5" a="1"/>
  <c r="BW136" i="5" a="1"/>
  <c r="BW92" i="5" a="1"/>
  <c r="BU140" i="5" a="1"/>
  <c r="BU142" i="5" a="1"/>
  <c r="CH100" i="5" a="1"/>
  <c r="BE90" i="5" a="1"/>
  <c r="CC86" i="5" a="1"/>
  <c r="BS128" i="5" a="1"/>
  <c r="BK58" i="5" a="1"/>
  <c r="BS30" i="5" a="1"/>
  <c r="CE82" i="5" a="1"/>
  <c r="BM94" i="5" a="1"/>
  <c r="BS88" i="5" a="1"/>
  <c r="CC34" i="5" a="1"/>
  <c r="BQ110" i="5" a="1"/>
  <c r="BE14" i="5" a="1"/>
  <c r="BS92" i="5" a="1"/>
  <c r="BW144" i="5" a="1"/>
  <c r="BU72" i="5" a="1"/>
  <c r="CE14" i="5" a="1"/>
  <c r="BO82" i="5" a="1"/>
  <c r="CD106" i="5" a="1"/>
  <c r="CE98" i="5" a="1"/>
  <c r="CC10" i="5" a="1"/>
  <c r="BQ120" i="5" a="1"/>
  <c r="CC106" i="5" a="1"/>
  <c r="BQ114" i="5" a="1"/>
  <c r="CG54" i="5" a="1"/>
  <c r="BE6" i="5" a="1"/>
  <c r="BO22" i="5" a="1"/>
  <c r="CE4" i="5" a="1"/>
  <c r="CC122" i="5" a="1"/>
  <c r="BQ4" i="5" a="1"/>
  <c r="BH22" i="5" a="1"/>
  <c r="BQ38" i="5" a="1"/>
  <c r="BQ22" i="5" a="1"/>
  <c r="BW134" i="5" a="1"/>
  <c r="CG106" i="5" a="1"/>
  <c r="CE172" i="6" a="1"/>
  <c r="BW174" i="6" a="1"/>
  <c r="BU198" i="6" a="1"/>
  <c r="CD184" i="6" a="1"/>
  <c r="BH160" i="6" a="1"/>
  <c r="CH172" i="6" a="1"/>
  <c r="BM198" i="6" a="1"/>
  <c r="BQ192" i="6" a="1"/>
  <c r="BW196" i="6" a="1"/>
  <c r="BK168" i="6" a="1"/>
  <c r="BO200" i="6" a="1"/>
  <c r="BE194" i="6" a="1"/>
  <c r="BG196" i="6" a="1"/>
  <c r="BG160" i="6" a="1"/>
  <c r="CG198" i="6" a="1"/>
  <c r="BW192" i="6" a="1"/>
  <c r="BL190" i="6" a="1"/>
  <c r="BV178" i="6" a="1"/>
  <c r="BZ172" i="6" a="1"/>
  <c r="CG180" i="6" a="1"/>
  <c r="BW170" i="6" a="1"/>
  <c r="BR178" i="6" a="1"/>
  <c r="CC166" i="6" a="1"/>
  <c r="BS186" i="6" a="1"/>
  <c r="BU180" i="6" a="1"/>
  <c r="BO184" i="6" a="1"/>
  <c r="CD172" i="6" a="1"/>
  <c r="BV184" i="6" a="1"/>
  <c r="CG176" i="6" a="1"/>
  <c r="BE184" i="6" a="1"/>
  <c r="BM164" i="6" a="1"/>
  <c r="BE198" i="6" a="1"/>
  <c r="BQ162" i="6" a="1"/>
  <c r="BM174" i="6" a="1"/>
  <c r="BQ178" i="6" a="1"/>
  <c r="BM166" i="6" a="1"/>
  <c r="CC176" i="6" a="1"/>
  <c r="BM162" i="6" a="1"/>
  <c r="CH166" i="6" a="1"/>
  <c r="BQ164" i="6" a="1"/>
  <c r="BK174" i="6" a="1"/>
  <c r="BY190" i="6" a="1"/>
  <c r="BV166" i="6" a="1"/>
  <c r="BO170" i="6" a="1"/>
  <c r="BN172" i="6" a="1"/>
  <c r="BS168" i="6" a="1"/>
  <c r="BE180" i="6" a="1"/>
  <c r="BW186" i="6" a="1"/>
  <c r="BY172" i="6" a="1"/>
  <c r="CE198" i="6" a="1"/>
  <c r="CG196" i="6" a="1"/>
  <c r="BH172" i="6" a="1"/>
  <c r="BU190" i="6" a="1"/>
  <c r="BU184" i="6" a="1"/>
  <c r="CG166" i="6" a="1"/>
  <c r="BO180" i="6" a="1"/>
  <c r="BW168" i="6" a="1"/>
  <c r="CF196" i="6" a="1"/>
  <c r="BM160" i="6" a="1"/>
  <c r="BW164" i="6" a="1"/>
  <c r="CC184" i="6" a="1"/>
  <c r="BO174" i="6" a="1"/>
  <c r="CE192" i="6" a="1"/>
  <c r="CE166" i="6" a="1"/>
  <c r="BM190" i="6" a="1"/>
  <c r="BO190" i="6" a="1"/>
  <c r="CH160" i="6" a="1"/>
  <c r="BX190" i="6" a="1"/>
  <c r="CG174" i="6" a="1"/>
  <c r="CD190" i="6" a="1"/>
  <c r="BP172" i="6" a="1"/>
  <c r="BU200" i="6" a="1"/>
  <c r="BE192" i="6" a="1"/>
  <c r="BR184" i="6" a="1"/>
  <c r="BM168" i="6" a="1"/>
  <c r="BU188" i="6" a="1"/>
  <c r="CF172" i="6" a="1"/>
  <c r="BW190" i="6" a="1"/>
  <c r="BW198" i="6" a="1"/>
  <c r="BK176" i="6" a="1"/>
  <c r="CC186" i="6" a="1"/>
  <c r="CF184" i="6" a="1"/>
  <c r="BY166" i="6" a="1"/>
  <c r="CH196" i="6" a="1"/>
  <c r="BE188" i="6" a="1"/>
  <c r="BK184" i="6" a="1"/>
  <c r="BE196" i="6" a="1"/>
  <c r="CE180" i="6" a="1"/>
  <c r="BU168" i="6" a="1"/>
  <c r="CE188" i="6" a="1"/>
  <c r="BZ184" i="6" a="1"/>
  <c r="BQ200" i="6" a="1"/>
  <c r="BU182" i="6" a="1"/>
  <c r="BS190" i="6" a="1"/>
  <c r="BE168" i="6" a="1"/>
  <c r="BL172" i="6" a="1"/>
  <c r="BK164" i="6" a="1"/>
  <c r="BE172" i="6" a="1"/>
  <c r="BE166" i="6" a="1"/>
  <c r="BO186" i="6" a="1"/>
  <c r="BM176" i="6" a="1"/>
  <c r="BQ184" i="6" a="1"/>
  <c r="CE182" i="6" a="1"/>
  <c r="BS170" i="6" a="1"/>
  <c r="BU192" i="6" a="1"/>
  <c r="BM188" i="6" a="1"/>
  <c r="CF160" i="6" a="1"/>
  <c r="BE174" i="6" a="1"/>
  <c r="CF190" i="6" a="1"/>
  <c r="CC178" i="6" a="1"/>
  <c r="BU176" i="6" a="1"/>
  <c r="BX178" i="6" a="1"/>
  <c r="CE176" i="6" a="1"/>
  <c r="CE190" i="6" a="1"/>
  <c r="BS192" i="6" a="1"/>
  <c r="CG178" i="6" a="1"/>
  <c r="CF178" i="6" a="1"/>
  <c r="CG164" i="6" a="1"/>
  <c r="BS164" i="6" a="1"/>
  <c r="BS182" i="6" a="1"/>
  <c r="BO196" i="6" a="1"/>
  <c r="BM184" i="6" a="1"/>
  <c r="BQ190" i="6" a="1"/>
  <c r="BO194" i="6" a="1"/>
  <c r="CG160" i="6" a="1"/>
  <c r="BF172" i="6" a="1"/>
  <c r="CC190" i="6" a="1"/>
  <c r="BQ180" i="6" a="1"/>
  <c r="BP190" i="6" a="1"/>
  <c r="CE160" i="6" a="1"/>
  <c r="BS196" i="6" a="1"/>
  <c r="BU164" i="6" a="1"/>
  <c r="BU196" i="6" a="1"/>
  <c r="BU178" i="6" a="1"/>
  <c r="BT184" i="6" a="1"/>
  <c r="CH178" i="6" a="1"/>
  <c r="BE164" i="6" a="1"/>
  <c r="BW162" i="6" a="1"/>
  <c r="BW160" i="6" a="1"/>
  <c r="BV190" i="6" a="1"/>
  <c r="BE162" i="6" a="1"/>
  <c r="BM186" i="6" a="1"/>
  <c r="CD178" i="6" a="1"/>
  <c r="BL160" i="6" a="1"/>
  <c r="BS172" i="6" a="1"/>
  <c r="CE170" i="6" a="1"/>
  <c r="BQ176" i="6" a="1"/>
  <c r="CC160" i="6" a="1"/>
  <c r="CH184" i="6" a="1"/>
  <c r="CG194" i="6" a="1"/>
  <c r="BO176" i="6" a="1"/>
  <c r="BV172" i="6" a="1"/>
  <c r="CE194" i="6" a="1"/>
  <c r="BE176" i="6" a="1"/>
  <c r="BY160" i="6" a="1"/>
  <c r="CC194" i="6" a="1"/>
  <c r="CG162" i="6" a="1"/>
  <c r="BK166" i="6" a="1"/>
  <c r="BM196" i="6" a="1"/>
  <c r="BY196" i="6" a="1"/>
  <c r="BF184" i="6" a="1"/>
  <c r="BT178" i="6" a="1"/>
  <c r="BH184" i="6" a="1"/>
  <c r="BT172" i="6" a="1"/>
  <c r="BL178" i="6" a="1"/>
  <c r="CH190" i="6" a="1"/>
  <c r="BS176" i="6" a="1"/>
  <c r="BR160" i="6" a="1"/>
  <c r="BQ188" i="6" a="1"/>
  <c r="BP160" i="6" a="1"/>
  <c r="BV160" i="6" a="1"/>
  <c r="BW200" i="6" a="1"/>
  <c r="BW176" i="6" a="1"/>
  <c r="CG170" i="6" a="1"/>
  <c r="BZ166" i="6" a="1"/>
  <c r="CG200" i="6" a="1"/>
  <c r="BK200" i="6" a="1"/>
  <c r="CG186" i="6" a="1"/>
  <c r="BS166" i="6" a="1"/>
  <c r="CC172" i="6" a="1"/>
  <c r="BH196" i="6" a="1"/>
  <c r="BO164" i="6" a="1"/>
  <c r="BE200" i="6" a="1"/>
  <c r="BK190" i="6" a="1"/>
  <c r="BZ160" i="6" a="1"/>
  <c r="CE184" i="6" a="1"/>
  <c r="BL196" i="6" a="1"/>
  <c r="CE186" i="6" a="1"/>
  <c r="BG184" i="6" a="1"/>
  <c r="BR166" i="6" a="1"/>
  <c r="BW180" i="6" a="1"/>
  <c r="BN160" i="6" a="1"/>
  <c r="CG192" i="6" a="1"/>
  <c r="BS160" i="6" a="1"/>
  <c r="BL166" i="6" a="1"/>
  <c r="BF190" i="6" a="1"/>
  <c r="BM200" i="6" a="1"/>
  <c r="BM182" i="6" a="1"/>
  <c r="CC196" i="6" a="1"/>
  <c r="BN178" i="6" a="1"/>
  <c r="BE160" i="6" a="1"/>
  <c r="BH178" i="6" a="1"/>
  <c r="BQ182" i="6" a="1"/>
  <c r="BP196" i="6" a="1"/>
  <c r="BN184" i="6" a="1"/>
  <c r="CG190" i="6" a="1"/>
  <c r="BG172" i="6" a="1"/>
  <c r="BM180" i="6" a="1"/>
  <c r="BW184" i="6" a="1"/>
  <c r="BE186" i="6" a="1"/>
  <c r="BK162" i="6" a="1"/>
  <c r="BW188" i="6" a="1"/>
  <c r="CC162" i="6" a="1"/>
  <c r="BX196" i="6" a="1"/>
  <c r="CC170" i="6" a="1"/>
  <c r="BL184" i="6" a="1"/>
  <c r="CC182" i="6" a="1"/>
  <c r="CD160" i="6" a="1"/>
  <c r="BU162" i="6" a="1"/>
  <c r="BK188" i="6" a="1"/>
  <c r="BO192" i="6" a="1"/>
  <c r="CD196" i="6" a="1"/>
  <c r="BO188" i="6" a="1"/>
  <c r="BU170" i="6" a="1"/>
  <c r="BE178" i="6" a="1"/>
  <c r="BO178" i="6" a="1"/>
  <c r="BR172" i="6" a="1"/>
  <c r="BS194" i="6" a="1"/>
  <c r="BG190" i="6" a="1"/>
  <c r="BX166" i="6" a="1"/>
  <c r="BT196" i="6" a="1"/>
  <c r="CC192" i="6" a="1"/>
  <c r="BF178" i="6" a="1"/>
  <c r="BU194" i="6" a="1"/>
  <c r="BT160" i="6" a="1"/>
  <c r="BG178" i="6" a="1"/>
  <c r="BK182" i="6" a="1"/>
  <c r="BS188" i="6" a="1"/>
  <c r="CE162" i="6" a="1"/>
  <c r="BE190" i="6" a="1"/>
  <c r="BU186" i="6" a="1"/>
  <c r="BW172" i="6" a="1"/>
  <c r="BY178" i="6" a="1"/>
  <c r="BQ196" i="6" a="1"/>
  <c r="BP178" i="6" a="1"/>
  <c r="BF196" i="6" a="1"/>
  <c r="CE196" i="6" a="1"/>
  <c r="BF160" i="6" a="1"/>
  <c r="BQ174" i="6" a="1"/>
  <c r="CC188" i="6" a="1"/>
  <c r="BZ178" i="6" a="1"/>
  <c r="CC200" i="6" a="1"/>
  <c r="CE178" i="6" a="1"/>
  <c r="BM170" i="6" a="1"/>
  <c r="BW178" i="6" a="1"/>
  <c r="BO182" i="6" a="1"/>
  <c r="BU166" i="6" a="1"/>
  <c r="CG188" i="6" a="1"/>
  <c r="BP166" i="6" a="1"/>
  <c r="BO162" i="6" a="1"/>
  <c r="CF166" i="6" a="1"/>
  <c r="BO168" i="6" a="1"/>
  <c r="BN196" i="6" a="1"/>
  <c r="BZ196" i="6" a="1"/>
  <c r="BO160" i="6" a="1"/>
  <c r="CE168" i="6" a="1"/>
  <c r="BO172" i="6" a="1"/>
  <c r="BK178" i="6" a="1"/>
  <c r="BU172" i="6" a="1"/>
  <c r="BM172" i="6" a="1"/>
  <c r="CD166" i="6" a="1"/>
  <c r="BK194" i="6" a="1"/>
  <c r="BS198" i="6" a="1"/>
  <c r="BK196" i="6" a="1"/>
  <c r="BV196" i="6" a="1"/>
  <c r="BQ160" i="6" a="1"/>
  <c r="BF166" i="6" a="1"/>
  <c r="BN166" i="6" a="1"/>
  <c r="BW194" i="6" a="1"/>
  <c r="BU160" i="6" a="1"/>
  <c r="BR196" i="6" a="1"/>
  <c r="CG182" i="6" a="1"/>
  <c r="BT190" i="6" a="1"/>
  <c r="BK160" i="6" a="1"/>
  <c r="CG184" i="6" a="1"/>
  <c r="BO198" i="6" a="1"/>
  <c r="BK180" i="6" a="1"/>
  <c r="CG168" i="6" a="1"/>
  <c r="CG172" i="6" a="1"/>
  <c r="BK186" i="6" a="1"/>
  <c r="CC164" i="6" a="1"/>
  <c r="BK198" i="6" a="1"/>
  <c r="BS184" i="6" a="1"/>
  <c r="BS180" i="6" a="1"/>
  <c r="BW166" i="6" a="1"/>
  <c r="BO166" i="6" a="1"/>
  <c r="CC168" i="6" a="1"/>
  <c r="BK170" i="6" a="1"/>
  <c r="BQ170" i="6" a="1"/>
  <c r="BQ186" i="6" a="1"/>
  <c r="BW182" i="6" a="1"/>
  <c r="CC180" i="6" a="1"/>
  <c r="BY184" i="6" a="1"/>
  <c r="BS162" i="6" a="1"/>
  <c r="BM178" i="6" a="1"/>
  <c r="BK172" i="6" a="1"/>
  <c r="BQ198" i="6" a="1"/>
  <c r="BT166" i="6" a="1"/>
  <c r="BM192" i="6" a="1"/>
  <c r="BU174" i="6" a="1"/>
  <c r="BQ194" i="6" a="1"/>
  <c r="CC174" i="6" a="1"/>
  <c r="BX184" i="6" a="1"/>
  <c r="BS174" i="6" a="1"/>
  <c r="CE200" i="6" a="1"/>
  <c r="BQ166" i="6" a="1"/>
  <c r="BQ168" i="6" a="1"/>
  <c r="BX172" i="6" a="1"/>
  <c r="BX160" i="6" a="1"/>
  <c r="BE182" i="6" a="1"/>
  <c r="BS178" i="6" a="1"/>
  <c r="BK192" i="6" a="1"/>
  <c r="CC198" i="6" a="1"/>
  <c r="BE170" i="6" a="1"/>
  <c r="BN190" i="6" a="1"/>
  <c r="BQ172" i="6" a="1"/>
  <c r="BR190" i="6" a="1"/>
  <c r="BH190" i="6" a="1"/>
  <c r="BG166" i="6" a="1"/>
  <c r="BH166" i="6" a="1"/>
  <c r="BM194" i="6" a="1"/>
  <c r="BZ190" i="6" a="1"/>
  <c r="BS200" i="6" a="1"/>
  <c r="BP184" i="6" a="1"/>
  <c r="CE174" i="6" a="1"/>
  <c r="CE164" i="6" a="1"/>
  <c r="CG160" i="5" a="1"/>
  <c r="CG186" i="5" a="1"/>
  <c r="BL190" i="5" a="1"/>
  <c r="CC198" i="5" a="1"/>
  <c r="BK186" i="5" a="1"/>
  <c r="BT160" i="5" a="1"/>
  <c r="BK196" i="5" a="1"/>
  <c r="CG194" i="5" a="1"/>
  <c r="BU168" i="5" a="1"/>
  <c r="CH190" i="5" a="1"/>
  <c r="BW176" i="5" a="1"/>
  <c r="BF184" i="5" a="1"/>
  <c r="BQ194" i="5" a="1"/>
  <c r="CG176" i="5" a="1"/>
  <c r="CG166" i="5" a="1"/>
  <c r="BO168" i="5" a="1"/>
  <c r="BN196" i="5" a="1"/>
  <c r="BU200" i="5" a="1"/>
  <c r="CC172" i="5" a="1"/>
  <c r="BX196" i="5" a="1"/>
  <c r="BO176" i="5" a="1"/>
  <c r="BN190" i="5" a="1"/>
  <c r="BO166" i="5" a="1"/>
  <c r="BG184" i="5" a="1"/>
  <c r="BE172" i="5" a="1"/>
  <c r="CC200" i="5" a="1"/>
  <c r="BO192" i="5" a="1"/>
  <c r="CH172" i="5" a="1"/>
  <c r="BT184" i="5" a="1"/>
  <c r="BW186" i="5" a="1"/>
  <c r="BU172" i="5" a="1"/>
  <c r="BF160" i="5" a="1"/>
  <c r="BE164" i="5" a="1"/>
  <c r="BT190" i="5" a="1"/>
  <c r="BM196" i="5" a="1"/>
  <c r="BM182" i="5" a="1"/>
  <c r="CG168" i="5" a="1"/>
  <c r="BZ172" i="5" a="1"/>
  <c r="BK192" i="5" a="1"/>
  <c r="BM192" i="5" a="1"/>
  <c r="BZ184" i="5" a="1"/>
  <c r="BQ200" i="5" a="1"/>
  <c r="CG190" i="5" a="1"/>
  <c r="BQ188" i="5" a="1"/>
  <c r="BS182" i="5" a="1"/>
  <c r="CF160" i="5" a="1"/>
  <c r="BS196" i="5" a="1"/>
  <c r="BG196" i="5" a="1"/>
  <c r="BR184" i="5" a="1"/>
  <c r="CE186" i="5" a="1"/>
  <c r="CE166" i="5" a="1"/>
  <c r="BM172" i="5" a="1"/>
  <c r="CE172" i="5" a="1"/>
  <c r="BV166" i="5" a="1"/>
  <c r="CC180" i="5" a="1"/>
  <c r="BS172" i="5" a="1"/>
  <c r="BS198" i="5" a="1"/>
  <c r="CC168" i="5" a="1"/>
  <c r="BW174" i="5" a="1"/>
  <c r="BV190" i="5" a="1"/>
  <c r="BX172" i="5" a="1"/>
  <c r="BW182" i="5" a="1"/>
  <c r="BQ186" i="5" a="1"/>
  <c r="BQ160" i="5" a="1"/>
  <c r="BO182" i="5" a="1"/>
  <c r="BE160" i="5" a="1"/>
  <c r="BR160" i="5" a="1"/>
  <c r="BW166" i="5" a="1"/>
  <c r="BW178" i="5" a="1"/>
  <c r="BM184" i="5" a="1"/>
  <c r="BK182" i="5" a="1"/>
  <c r="BK172" i="5" a="1"/>
  <c r="BU178" i="5" a="1"/>
  <c r="CE182" i="5" a="1"/>
  <c r="BR178" i="5" a="1"/>
  <c r="BP184" i="5" a="1"/>
  <c r="CC160" i="5" a="1"/>
  <c r="BS160" i="5" a="1"/>
  <c r="BU186" i="5" a="1"/>
  <c r="BQ162" i="5" a="1"/>
  <c r="BY172" i="5" a="1"/>
  <c r="BM194" i="5" a="1"/>
  <c r="CC184" i="5" a="1"/>
  <c r="BO184" i="5" a="1"/>
  <c r="BP166" i="5" a="1"/>
  <c r="BW168" i="5" a="1"/>
  <c r="BK188" i="5" a="1"/>
  <c r="CC186" i="5" a="1"/>
  <c r="BK184" i="5" a="1"/>
  <c r="BK194" i="5" a="1"/>
  <c r="CF196" i="5" a="1"/>
  <c r="CG192" i="5" a="1"/>
  <c r="BK166" i="5" a="1"/>
  <c r="BQ190" i="5" a="1"/>
  <c r="CC174" i="5" a="1"/>
  <c r="BP178" i="5" a="1"/>
  <c r="BL178" i="5" a="1"/>
  <c r="BW194" i="5" a="1"/>
  <c r="BM200" i="5" a="1"/>
  <c r="BU174" i="5" a="1"/>
  <c r="BS162" i="5" a="1"/>
  <c r="CD184" i="5" a="1"/>
  <c r="CC188" i="5" a="1"/>
  <c r="BS178" i="5" a="1"/>
  <c r="BO186" i="5" a="1"/>
  <c r="BH190" i="5" a="1"/>
  <c r="BH178" i="5" a="1"/>
  <c r="BP190" i="5" a="1"/>
  <c r="BV196" i="5" a="1"/>
  <c r="BK176" i="5" a="1"/>
  <c r="CC162" i="5" a="1"/>
  <c r="BG166" i="5" a="1"/>
  <c r="CE200" i="5" a="1"/>
  <c r="CC192" i="5" a="1"/>
  <c r="CG162" i="5" a="1"/>
  <c r="BT166" i="5" a="1"/>
  <c r="BS168" i="5" a="1"/>
  <c r="BK198" i="5" a="1"/>
  <c r="BZ166" i="5" a="1"/>
  <c r="BN172" i="5" a="1"/>
  <c r="BY190" i="5" a="1"/>
  <c r="BN160" i="5" a="1"/>
  <c r="BY160" i="5" a="1"/>
  <c r="BU196" i="5" a="1"/>
  <c r="BY166" i="5" a="1"/>
  <c r="BS166" i="5" a="1"/>
  <c r="BS186" i="5" a="1"/>
  <c r="CH184" i="5" a="1"/>
  <c r="BR172" i="5" a="1"/>
  <c r="BQ180" i="5" a="1"/>
  <c r="BE200" i="5" a="1"/>
  <c r="CH166" i="5" a="1"/>
  <c r="BQ182" i="5" a="1"/>
  <c r="BV160" i="5" a="1"/>
  <c r="BW200" i="5" a="1"/>
  <c r="BK190" i="5" a="1"/>
  <c r="CE194" i="5" a="1"/>
  <c r="CG170" i="5" a="1"/>
  <c r="CC196" i="5" a="1"/>
  <c r="BE184" i="5" a="1"/>
  <c r="BK178" i="5" a="1"/>
  <c r="CD190" i="5" a="1"/>
  <c r="BN178" i="5" a="1"/>
  <c r="CD166" i="5" a="1"/>
  <c r="BU190" i="5" a="1"/>
  <c r="BW162" i="5" a="1"/>
  <c r="BW172" i="5" a="1"/>
  <c r="CE176" i="5" a="1"/>
  <c r="BL160" i="5" a="1"/>
  <c r="BP196" i="5" a="1"/>
  <c r="BE162" i="5" a="1"/>
  <c r="BW188" i="5" a="1"/>
  <c r="BO194" i="5" a="1"/>
  <c r="CD160" i="5" a="1"/>
  <c r="CC178" i="5" a="1"/>
  <c r="BM188" i="5" a="1"/>
  <c r="BX160" i="5" a="1"/>
  <c r="BH172" i="5" a="1"/>
  <c r="BO178" i="5" a="1"/>
  <c r="CD172" i="5" a="1"/>
  <c r="BZ196" i="5" a="1"/>
  <c r="BM186" i="5" a="1"/>
  <c r="CG180" i="5" a="1"/>
  <c r="BK164" i="5" a="1"/>
  <c r="CC170" i="5" a="1"/>
  <c r="BZ178" i="5" a="1"/>
  <c r="BO198" i="5" a="1"/>
  <c r="CC182" i="5" a="1"/>
  <c r="BE166" i="5" a="1"/>
  <c r="BU184" i="5" a="1"/>
  <c r="BM178" i="5" a="1"/>
  <c r="BM164" i="5" a="1"/>
  <c r="BO164" i="5" a="1"/>
  <c r="CG172" i="5" a="1"/>
  <c r="BY196" i="5" a="1"/>
  <c r="CE184" i="5" a="1"/>
  <c r="BW190" i="5" a="1"/>
  <c r="BM162" i="5" a="1"/>
  <c r="BU162" i="5" a="1"/>
  <c r="BP160" i="5" a="1"/>
  <c r="BZ160" i="5" a="1"/>
  <c r="BO170" i="5" a="1"/>
  <c r="BQ198" i="5" a="1"/>
  <c r="BO188" i="5" a="1"/>
  <c r="BM166" i="5" a="1"/>
  <c r="BO190" i="5" a="1"/>
  <c r="BP172" i="5" a="1"/>
  <c r="BE196" i="5" a="1"/>
  <c r="CD178" i="5" a="1"/>
  <c r="BO180" i="5" a="1"/>
  <c r="BK160" i="5" a="1"/>
  <c r="CC166" i="5" a="1"/>
  <c r="BE186" i="5" a="1"/>
  <c r="BH196" i="5" a="1"/>
  <c r="BU188" i="5" a="1"/>
  <c r="CH178" i="5" a="1"/>
  <c r="CG164" i="5" a="1"/>
  <c r="BU194" i="5" a="1"/>
  <c r="BW192" i="5" a="1"/>
  <c r="BE170" i="5" a="1"/>
  <c r="BG190" i="5" a="1"/>
  <c r="CG174" i="5" a="1"/>
  <c r="BO162" i="5" a="1"/>
  <c r="BT178" i="5" a="1"/>
  <c r="CE164" i="5" a="1"/>
  <c r="BE176" i="5" a="1"/>
  <c r="BM176" i="5" a="1"/>
  <c r="BE174" i="5" a="1"/>
  <c r="BU166" i="5" a="1"/>
  <c r="BQ172" i="5" a="1"/>
  <c r="BK170" i="5" a="1"/>
  <c r="CE198" i="5" a="1"/>
  <c r="BS176" i="5" a="1"/>
  <c r="BE194" i="5" a="1"/>
  <c r="BU182" i="5" a="1"/>
  <c r="CE188" i="5" a="1"/>
  <c r="BW164" i="5" a="1"/>
  <c r="BF172" i="5" a="1"/>
  <c r="CE162" i="5" a="1"/>
  <c r="CC164" i="5" a="1"/>
  <c r="BU198" i="5" a="1"/>
  <c r="BM180" i="5" a="1"/>
  <c r="BU160" i="5" a="1"/>
  <c r="CD196" i="5" a="1"/>
  <c r="CG178" i="5" a="1"/>
  <c r="BE168" i="5" a="1"/>
  <c r="BE178" i="5" a="1"/>
  <c r="BM160" i="5" a="1"/>
  <c r="BM174" i="5" a="1"/>
  <c r="BF190" i="5" a="1"/>
  <c r="BL172" i="5" a="1"/>
  <c r="BR196" i="5" a="1"/>
  <c r="BK200" i="5" a="1"/>
  <c r="BE180" i="5" a="1"/>
  <c r="BU176" i="5" a="1"/>
  <c r="BU164" i="5" a="1"/>
  <c r="BM168" i="5" a="1"/>
  <c r="BK162" i="5" a="1"/>
  <c r="BH184" i="5" a="1"/>
  <c r="BX190" i="5" a="1"/>
  <c r="BR190" i="5" a="1"/>
  <c r="BR166" i="5" a="1"/>
  <c r="BO196" i="5" a="1"/>
  <c r="CC190" i="5" a="1"/>
  <c r="BS190" i="5" a="1"/>
  <c r="CE196" i="5" a="1"/>
  <c r="BS180" i="5" a="1"/>
  <c r="CF190" i="5" a="1"/>
  <c r="CG196" i="5" a="1"/>
  <c r="CG200" i="5" a="1"/>
  <c r="BE198" i="5" a="1"/>
  <c r="BL184" i="5" a="1"/>
  <c r="CH196" i="5" a="1"/>
  <c r="BQ196" i="5" a="1"/>
  <c r="BH166" i="5" a="1"/>
  <c r="BX178" i="5" a="1"/>
  <c r="BS184" i="5" a="1"/>
  <c r="CC194" i="5" a="1"/>
  <c r="BS188" i="5" a="1"/>
  <c r="CE174" i="5" a="1"/>
  <c r="BY178" i="5" a="1"/>
  <c r="BQ166" i="5" a="1"/>
  <c r="BG172" i="5" a="1"/>
  <c r="BS170" i="5" a="1"/>
  <c r="BS164" i="5" a="1"/>
  <c r="BX166" i="5" a="1"/>
  <c r="BO174" i="5" a="1"/>
  <c r="CG198" i="5" a="1"/>
  <c r="BU170" i="5" a="1"/>
  <c r="CF172" i="5" a="1"/>
  <c r="BM170" i="5" a="1"/>
  <c r="CE170" i="5" a="1"/>
  <c r="BE188" i="5" a="1"/>
  <c r="BW180" i="5" a="1"/>
  <c r="BU192" i="5" a="1"/>
  <c r="BO160" i="5" a="1"/>
  <c r="BT196" i="5" a="1"/>
  <c r="BQ176" i="5" a="1"/>
  <c r="BM190" i="5" a="1"/>
  <c r="BL166" i="5" a="1"/>
  <c r="CE190" i="5" a="1"/>
  <c r="BG178" i="5" a="1"/>
  <c r="BY184" i="5" a="1"/>
  <c r="BV172" i="5" a="1"/>
  <c r="BL196" i="5" a="1"/>
  <c r="CG188" i="5" a="1"/>
  <c r="CE178" i="5" a="1"/>
  <c r="BZ190" i="5" a="1"/>
  <c r="CE180" i="5" a="1"/>
  <c r="BQ164" i="5" a="1"/>
  <c r="BQ170" i="5" a="1"/>
  <c r="BW196" i="5" a="1"/>
  <c r="BW170" i="5" a="1"/>
  <c r="CF178" i="5" a="1"/>
  <c r="CF166" i="5" a="1"/>
  <c r="CG184" i="5" a="1"/>
  <c r="BU180" i="5" a="1"/>
  <c r="BN184" i="5" a="1"/>
  <c r="CE192" i="5" a="1"/>
  <c r="BW160" i="5" a="1"/>
  <c r="BN166" i="5" a="1"/>
  <c r="BW184" i="5" a="1"/>
  <c r="BE182" i="5" a="1"/>
  <c r="CE168" i="5" a="1"/>
  <c r="BV178" i="5" a="1"/>
  <c r="CH160" i="5" a="1"/>
  <c r="BO200" i="5" a="1"/>
  <c r="BH160" i="5" a="1"/>
  <c r="BK180" i="5" a="1"/>
  <c r="BQ174" i="5" a="1"/>
  <c r="BF178" i="5" a="1"/>
  <c r="BW198" i="5" a="1"/>
  <c r="BF196" i="5" a="1"/>
  <c r="BS200" i="5" a="1"/>
  <c r="BS192" i="5" a="1"/>
  <c r="CG182" i="5" a="1"/>
  <c r="BQ192" i="5" a="1"/>
  <c r="BE192" i="5" a="1"/>
  <c r="BG160" i="5" a="1"/>
  <c r="BE190" i="5" a="1"/>
  <c r="BQ178" i="5" a="1"/>
  <c r="BX184" i="5" a="1"/>
  <c r="BQ168" i="5" a="1"/>
  <c r="BS194" i="5" a="1"/>
  <c r="CF184" i="5" a="1"/>
  <c r="BS174" i="5" a="1"/>
  <c r="BF166" i="5" a="1"/>
  <c r="CC176" i="5" a="1"/>
  <c r="BQ184" i="5" a="1"/>
  <c r="CE160" i="5" a="1"/>
  <c r="BM198" i="5" a="1"/>
  <c r="BK168" i="5" a="1"/>
  <c r="BV184" i="5" a="1"/>
  <c r="BK174" i="5" a="1"/>
  <c r="BO172" i="5" a="1"/>
  <c r="BT172" i="5" a="1"/>
  <c r="CC158" i="6" a="1"/>
  <c r="BK156" i="6" a="1"/>
  <c r="BZ154" i="6" a="1"/>
  <c r="CF154" i="6" a="1"/>
  <c r="BK154" i="6" a="1"/>
  <c r="BU158" i="6" a="1"/>
  <c r="BT154" i="6" a="1"/>
  <c r="BO156" i="6" a="1"/>
  <c r="BX154" i="6" a="1"/>
  <c r="BO158" i="6" a="1"/>
  <c r="BU154" i="6" a="1"/>
  <c r="CG154" i="6" a="1"/>
  <c r="BW158" i="6" a="1"/>
  <c r="BU156" i="6" a="1"/>
  <c r="BM158" i="6" a="1"/>
  <c r="BH154" i="6" a="1"/>
  <c r="BP154" i="6" a="1"/>
  <c r="CD154" i="6" a="1"/>
  <c r="CH154" i="6" a="1"/>
  <c r="BW156" i="6" a="1"/>
  <c r="BS158" i="6" a="1"/>
  <c r="BE154" i="6" a="1"/>
  <c r="BN154" i="6" a="1"/>
  <c r="BY154" i="6" a="1"/>
  <c r="CE156" i="6" a="1"/>
  <c r="BQ158" i="6" a="1"/>
  <c r="BR154" i="6" a="1"/>
  <c r="CE154" i="6" a="1"/>
  <c r="CE158" i="6" a="1"/>
  <c r="BO154" i="6" a="1"/>
  <c r="CC156" i="6" a="1"/>
  <c r="BE158" i="6" a="1"/>
  <c r="CG158" i="6" a="1"/>
  <c r="CC154" i="6" a="1"/>
  <c r="BE156" i="6" a="1"/>
  <c r="BK158" i="6" a="1"/>
  <c r="BF154" i="6" a="1"/>
  <c r="BS156" i="6" a="1"/>
  <c r="BM154" i="6" a="1"/>
  <c r="BQ156" i="6" a="1"/>
  <c r="BV154" i="6" a="1"/>
  <c r="BQ154" i="6" a="1"/>
  <c r="BG154" i="6" a="1"/>
  <c r="CG156" i="6" a="1"/>
  <c r="BL154" i="6" a="1"/>
  <c r="BS154" i="6" a="1"/>
  <c r="BW154" i="6" a="1"/>
  <c r="BM156" i="6" a="1"/>
  <c r="BR148" i="5" a="1"/>
  <c r="BO158" i="5" a="1"/>
  <c r="BF154" i="5" a="1"/>
  <c r="BS154" i="5" a="1"/>
  <c r="CD154" i="5" a="1"/>
  <c r="CF148" i="5" a="1"/>
  <c r="CE150" i="5" a="1"/>
  <c r="CC156" i="5" a="1"/>
  <c r="CG150" i="5" a="1"/>
  <c r="BS148" i="5" a="1"/>
  <c r="CC158" i="5" a="1"/>
  <c r="BO150" i="5" a="1"/>
  <c r="BY148" i="5" a="1"/>
  <c r="CE154" i="5" a="1"/>
  <c r="BP154" i="5" a="1"/>
  <c r="CE158" i="5" a="1"/>
  <c r="BH148" i="5" a="1"/>
  <c r="BM152" i="5" a="1"/>
  <c r="BU148" i="5" a="1"/>
  <c r="BT148" i="5" a="1"/>
  <c r="CD148" i="5" a="1"/>
  <c r="BM156" i="5" a="1"/>
  <c r="CE156" i="5" a="1"/>
  <c r="BU150" i="5" a="1"/>
  <c r="BQ156" i="5" a="1"/>
  <c r="BM158" i="5" a="1"/>
  <c r="BW156" i="5" a="1"/>
  <c r="BQ154" i="5" a="1"/>
  <c r="BU152" i="5" a="1"/>
  <c r="BY154" i="5" a="1"/>
  <c r="BZ148" i="5" a="1"/>
  <c r="BE156" i="5" a="1"/>
  <c r="CC150" i="5" a="1"/>
  <c r="BO148" i="5" a="1"/>
  <c r="BR154" i="5" a="1"/>
  <c r="CH154" i="5" a="1"/>
  <c r="BQ152" i="5" a="1"/>
  <c r="BE148" i="5" a="1"/>
  <c r="BK152" i="5" a="1"/>
  <c r="CE152" i="5" a="1"/>
  <c r="CH148" i="5" a="1"/>
  <c r="BP148" i="5" a="1"/>
  <c r="BV148" i="5" a="1"/>
  <c r="BU154" i="5" a="1"/>
  <c r="BL148" i="5" a="1"/>
  <c r="BT154" i="5" a="1"/>
  <c r="CG154" i="5" a="1"/>
  <c r="BM154" i="5" a="1"/>
  <c r="BU156" i="5" a="1"/>
  <c r="BF148" i="5" a="1"/>
  <c r="BN148" i="5" a="1"/>
  <c r="CG156" i="5" a="1"/>
  <c r="CG152" i="5" a="1"/>
  <c r="BW154" i="5" a="1"/>
  <c r="CG158" i="5" a="1"/>
  <c r="BO152" i="5" a="1"/>
  <c r="BW158" i="5" a="1"/>
  <c r="BW150" i="5" a="1"/>
  <c r="CC148" i="5" a="1"/>
  <c r="BZ154" i="5" a="1"/>
  <c r="BM148" i="5" a="1"/>
  <c r="BN154" i="5" a="1"/>
  <c r="BE150" i="5" a="1"/>
  <c r="BS150" i="5" a="1"/>
  <c r="BV154" i="5" a="1"/>
  <c r="CC152" i="5" a="1"/>
  <c r="BK154" i="5" a="1"/>
  <c r="BX148" i="5" a="1"/>
  <c r="BE154" i="5" a="1"/>
  <c r="BK158" i="5" a="1"/>
  <c r="BW148" i="5" a="1"/>
  <c r="BK148" i="5" a="1"/>
  <c r="CF154" i="5" a="1"/>
  <c r="BM150" i="5" a="1"/>
  <c r="CE148" i="5" a="1"/>
  <c r="BQ158" i="5" a="1"/>
  <c r="BX154" i="5" a="1"/>
  <c r="BU158" i="5" a="1"/>
  <c r="BE158" i="5" a="1"/>
  <c r="BE152" i="5" a="1"/>
  <c r="BK150" i="5" a="1"/>
  <c r="BK156" i="5" a="1"/>
  <c r="BL154" i="5" a="1"/>
  <c r="BO156" i="5" a="1"/>
  <c r="BG148" i="5" a="1"/>
  <c r="BS158" i="5" a="1"/>
  <c r="BO154" i="5" a="1"/>
  <c r="BQ148" i="5" a="1"/>
  <c r="BS152" i="5" a="1"/>
  <c r="BQ150" i="5" a="1"/>
  <c r="BS156" i="5" a="1"/>
  <c r="CC154" i="5" a="1"/>
  <c r="CG148" i="5" a="1"/>
  <c r="BW152" i="5" a="1"/>
  <c r="BG154" i="5" a="1"/>
  <c r="BH154" i="5" a="1"/>
  <c r="AW156" i="6" l="1"/>
  <c r="AQ159" i="5"/>
  <c r="U155" i="6"/>
  <c r="BA156" i="6"/>
  <c r="AY154" i="6"/>
  <c r="AZ156" i="6"/>
  <c r="AZ156" i="5"/>
  <c r="BA151" i="5"/>
  <c r="AY149" i="5"/>
  <c r="BA153" i="5"/>
  <c r="AY151" i="5"/>
  <c r="U149" i="5"/>
  <c r="AX159" i="5"/>
  <c r="BA156" i="5"/>
  <c r="AZ149" i="5"/>
  <c r="F655" i="6"/>
  <c r="AG164" i="6"/>
  <c r="AG193" i="6"/>
  <c r="AG190" i="6"/>
  <c r="AG166" i="6"/>
  <c r="AG199" i="5"/>
  <c r="AG196" i="5"/>
  <c r="AG193" i="5"/>
  <c r="AG190" i="5"/>
  <c r="AG187" i="5"/>
  <c r="AG184" i="5"/>
  <c r="AG181" i="5"/>
  <c r="AG178" i="5"/>
  <c r="AG175" i="5"/>
  <c r="AG172" i="5"/>
  <c r="AG169" i="5"/>
  <c r="AG166" i="5"/>
  <c r="AG147" i="6"/>
  <c r="AG138" i="6"/>
  <c r="AQ140" i="6"/>
  <c r="AQ123" i="6"/>
  <c r="AQ119" i="6"/>
  <c r="AQ91" i="6"/>
  <c r="AQ87" i="6"/>
  <c r="AQ83" i="6"/>
  <c r="AQ75" i="6"/>
  <c r="AQ67" i="6"/>
  <c r="AQ47" i="6"/>
  <c r="AQ43" i="6"/>
  <c r="AQ39" i="6"/>
  <c r="AQ31" i="6"/>
  <c r="AQ27" i="6"/>
  <c r="AQ23" i="6"/>
  <c r="AQ19" i="6"/>
  <c r="AW183" i="6"/>
  <c r="AW195" i="6"/>
  <c r="AG178" i="6"/>
  <c r="AG145" i="6"/>
  <c r="AG142" i="6"/>
  <c r="AG48" i="6"/>
  <c r="AG45" i="6"/>
  <c r="AG33" i="6"/>
  <c r="AQ163" i="5"/>
  <c r="AQ154" i="5"/>
  <c r="AQ78" i="5"/>
  <c r="AQ54" i="5"/>
  <c r="AQ38" i="5"/>
  <c r="AQ123" i="5"/>
  <c r="AG140" i="5"/>
  <c r="AG92" i="5"/>
  <c r="AG80" i="5"/>
  <c r="AG68" i="5"/>
  <c r="AG19" i="5"/>
  <c r="AG16" i="5"/>
  <c r="AG13" i="5"/>
  <c r="AG10" i="5"/>
  <c r="AG7" i="5"/>
  <c r="AQ104" i="5"/>
  <c r="AW24" i="5"/>
  <c r="AW120" i="5"/>
  <c r="AQ156" i="5"/>
  <c r="AQ148" i="5"/>
  <c r="AQ144" i="5"/>
  <c r="AQ140" i="5"/>
  <c r="AQ136" i="5"/>
  <c r="AQ132" i="5"/>
  <c r="AQ128" i="5"/>
  <c r="AQ124" i="5"/>
  <c r="AQ120" i="5"/>
  <c r="AQ116" i="5"/>
  <c r="AQ4" i="5"/>
  <c r="AQ198" i="5"/>
  <c r="AQ194" i="5"/>
  <c r="AQ182" i="5"/>
  <c r="AQ174" i="5"/>
  <c r="AQ170" i="5"/>
  <c r="AQ12" i="5"/>
  <c r="AG115" i="5"/>
  <c r="AG103" i="5"/>
  <c r="AQ166" i="5"/>
  <c r="AQ109" i="5"/>
  <c r="AW81" i="6"/>
  <c r="AX81" i="6"/>
  <c r="AX33" i="6"/>
  <c r="AW33" i="6"/>
  <c r="AQ186" i="6"/>
  <c r="AQ174" i="6"/>
  <c r="AQ166" i="6"/>
  <c r="AQ162" i="6"/>
  <c r="AQ154" i="6"/>
  <c r="AQ146" i="6"/>
  <c r="AQ117" i="6"/>
  <c r="AQ113" i="6"/>
  <c r="AQ85" i="6"/>
  <c r="AQ73" i="6"/>
  <c r="AQ69" i="6"/>
  <c r="AQ65" i="6"/>
  <c r="AQ45" i="6"/>
  <c r="AQ156" i="6"/>
  <c r="AQ136" i="6"/>
  <c r="AG78" i="6"/>
  <c r="AG122" i="6"/>
  <c r="AG119" i="6"/>
  <c r="AG116" i="6"/>
  <c r="AG113" i="6"/>
  <c r="AG98" i="6"/>
  <c r="AG95" i="6"/>
  <c r="AG92" i="6"/>
  <c r="AG89" i="6"/>
  <c r="AG86" i="6"/>
  <c r="AG80" i="6"/>
  <c r="AG77" i="6"/>
  <c r="AG74" i="6"/>
  <c r="AG71" i="6"/>
  <c r="AG68" i="6"/>
  <c r="AG65" i="6"/>
  <c r="AG50" i="6"/>
  <c r="AG47" i="6"/>
  <c r="AG44" i="6"/>
  <c r="AG41" i="6"/>
  <c r="AG35" i="6"/>
  <c r="AG32" i="6"/>
  <c r="AG29" i="6"/>
  <c r="AG23" i="6"/>
  <c r="AG20" i="6"/>
  <c r="AG17" i="6"/>
  <c r="AQ199" i="6"/>
  <c r="AQ195" i="6"/>
  <c r="AQ191" i="6"/>
  <c r="AQ187" i="6"/>
  <c r="AQ183" i="6"/>
  <c r="AQ179" i="6"/>
  <c r="AQ175" i="6"/>
  <c r="AQ171" i="6"/>
  <c r="AQ167" i="6"/>
  <c r="AQ163" i="6"/>
  <c r="AQ159" i="6"/>
  <c r="AQ147" i="6"/>
  <c r="AQ143" i="6"/>
  <c r="AQ139" i="6"/>
  <c r="AQ122" i="6"/>
  <c r="AQ114" i="6"/>
  <c r="AQ98" i="6"/>
  <c r="AQ94" i="6"/>
  <c r="AQ90" i="6"/>
  <c r="AQ86" i="6"/>
  <c r="AQ78" i="6"/>
  <c r="AQ74" i="6"/>
  <c r="AQ70" i="6"/>
  <c r="AQ66" i="6"/>
  <c r="AQ50" i="6"/>
  <c r="AQ46" i="6"/>
  <c r="AQ42" i="6"/>
  <c r="AQ34" i="6"/>
  <c r="AQ30" i="6"/>
  <c r="AQ26" i="6"/>
  <c r="AQ22" i="6"/>
  <c r="AQ18" i="6"/>
  <c r="AV656" i="6"/>
  <c r="AT657" i="6"/>
  <c r="AU657" i="6"/>
  <c r="AQ135" i="5"/>
  <c r="AQ108" i="5"/>
  <c r="AG157" i="5"/>
  <c r="AG154" i="5"/>
  <c r="AG151" i="5"/>
  <c r="AG148" i="5"/>
  <c r="AG145" i="5"/>
  <c r="AG142" i="5"/>
  <c r="AG136" i="5"/>
  <c r="AG133" i="5"/>
  <c r="AG130" i="5"/>
  <c r="AG124" i="5"/>
  <c r="AG121" i="5"/>
  <c r="AG118" i="5"/>
  <c r="AG112" i="5"/>
  <c r="AG109" i="5"/>
  <c r="AG106" i="5"/>
  <c r="AG100" i="5"/>
  <c r="AG97" i="5"/>
  <c r="AG94" i="5"/>
  <c r="AG88" i="5"/>
  <c r="AG85" i="5"/>
  <c r="AG82" i="5"/>
  <c r="AG76" i="5"/>
  <c r="AG73" i="5"/>
  <c r="AG70" i="5"/>
  <c r="AG64" i="5"/>
  <c r="AG61" i="5"/>
  <c r="AG58" i="5"/>
  <c r="AG52" i="5"/>
  <c r="AG49" i="5"/>
  <c r="AG46" i="5"/>
  <c r="AG43" i="5"/>
  <c r="AG40" i="5"/>
  <c r="AG37" i="5"/>
  <c r="AG34" i="5"/>
  <c r="AG31" i="5"/>
  <c r="AG28" i="5"/>
  <c r="AG25" i="5"/>
  <c r="AQ178" i="5"/>
  <c r="AQ100" i="5"/>
  <c r="AQ92" i="5"/>
  <c r="AQ80" i="5"/>
  <c r="AQ72" i="5"/>
  <c r="AQ60" i="5"/>
  <c r="AQ56" i="5"/>
  <c r="AY179" i="5"/>
  <c r="AZ174" i="5"/>
  <c r="BA169" i="5"/>
  <c r="AZ162" i="5"/>
  <c r="BA200" i="5"/>
  <c r="AZ193" i="5"/>
  <c r="BA188" i="5"/>
  <c r="BA164" i="5"/>
  <c r="AY162" i="5"/>
  <c r="AZ200" i="5"/>
  <c r="BA195" i="5"/>
  <c r="AY193" i="5"/>
  <c r="AZ176" i="5"/>
  <c r="BA171" i="5"/>
  <c r="AZ164" i="5"/>
  <c r="AT658" i="5"/>
  <c r="AQ171" i="5"/>
  <c r="AQ150" i="5"/>
  <c r="AQ146" i="5"/>
  <c r="AQ110" i="5"/>
  <c r="AQ101" i="5"/>
  <c r="AQ81" i="5"/>
  <c r="AQ49" i="5"/>
  <c r="AY200" i="5"/>
  <c r="AZ195" i="5"/>
  <c r="BA190" i="5"/>
  <c r="AY188" i="5"/>
  <c r="AZ183" i="5"/>
  <c r="AX181" i="5"/>
  <c r="BA178" i="5"/>
  <c r="AY176" i="5"/>
  <c r="AZ171" i="5"/>
  <c r="AY164" i="5"/>
  <c r="BA8" i="5"/>
  <c r="AG163" i="5"/>
  <c r="AQ180" i="5"/>
  <c r="AQ176" i="5"/>
  <c r="AQ102" i="5"/>
  <c r="AQ98" i="5"/>
  <c r="AQ90" i="5"/>
  <c r="AQ66" i="5"/>
  <c r="AQ62" i="5"/>
  <c r="AQ50" i="5"/>
  <c r="AQ30" i="5"/>
  <c r="AX18" i="5"/>
  <c r="BA15" i="5"/>
  <c r="AY13" i="5"/>
  <c r="AZ8" i="5"/>
  <c r="AV656" i="5"/>
  <c r="AQ168" i="5"/>
  <c r="AQ115" i="5"/>
  <c r="AG195" i="6"/>
  <c r="AG180" i="6"/>
  <c r="AQ196" i="6"/>
  <c r="AQ184" i="6"/>
  <c r="AQ176" i="6"/>
  <c r="AQ172" i="6"/>
  <c r="AQ164" i="6"/>
  <c r="AG173" i="6"/>
  <c r="AQ189" i="6"/>
  <c r="AQ185" i="6"/>
  <c r="AQ181" i="6"/>
  <c r="AQ173" i="6"/>
  <c r="AQ169" i="6"/>
  <c r="AQ165" i="6"/>
  <c r="AQ161" i="6"/>
  <c r="AG186" i="6"/>
  <c r="AG174" i="6"/>
  <c r="AQ198" i="6"/>
  <c r="AQ194" i="6"/>
  <c r="AQ190" i="6"/>
  <c r="AQ182" i="6"/>
  <c r="AQ178" i="6"/>
  <c r="AG201" i="6"/>
  <c r="AG198" i="6"/>
  <c r="AG192" i="6"/>
  <c r="AG168" i="6"/>
  <c r="AG162" i="6"/>
  <c r="AG156" i="6"/>
  <c r="AG141" i="6"/>
  <c r="AG189" i="6"/>
  <c r="AG183" i="6"/>
  <c r="AG177" i="6"/>
  <c r="AG165" i="6"/>
  <c r="AG85" i="6"/>
  <c r="AG82" i="6"/>
  <c r="AG76" i="6"/>
  <c r="AG73" i="6"/>
  <c r="AG49" i="6"/>
  <c r="AG43" i="6"/>
  <c r="AG37" i="6"/>
  <c r="AG16" i="6"/>
  <c r="AQ145" i="6"/>
  <c r="AQ112" i="6"/>
  <c r="AQ68" i="6"/>
  <c r="AQ64" i="6"/>
  <c r="AQ48" i="6"/>
  <c r="AQ120" i="6"/>
  <c r="AQ92" i="6"/>
  <c r="AQ88" i="6"/>
  <c r="AQ76" i="6"/>
  <c r="AQ40" i="6"/>
  <c r="AQ20" i="6"/>
  <c r="AX67" i="6"/>
  <c r="AQ97" i="6"/>
  <c r="AQ77" i="6"/>
  <c r="AQ21" i="6"/>
  <c r="AV659" i="6"/>
  <c r="AG199" i="6"/>
  <c r="AG187" i="6"/>
  <c r="AG184" i="6"/>
  <c r="AG172" i="6"/>
  <c r="AG169" i="6"/>
  <c r="AG160" i="6"/>
  <c r="AG157" i="6"/>
  <c r="AG154" i="6"/>
  <c r="AG139" i="6"/>
  <c r="AG123" i="6"/>
  <c r="AG120" i="6"/>
  <c r="AG114" i="6"/>
  <c r="AG93" i="6"/>
  <c r="AC579" i="6"/>
  <c r="AX579" i="6" s="1"/>
  <c r="AA200" i="6"/>
  <c r="AX200" i="6"/>
  <c r="AX188" i="6"/>
  <c r="AA188" i="6"/>
  <c r="AA176" i="6"/>
  <c r="AX176" i="6"/>
  <c r="AA164" i="6"/>
  <c r="AX164" i="6"/>
  <c r="K198" i="6"/>
  <c r="K192" i="6"/>
  <c r="K183" i="6"/>
  <c r="K171" i="6"/>
  <c r="K122" i="6"/>
  <c r="K119" i="6"/>
  <c r="K113" i="6"/>
  <c r="K98" i="6"/>
  <c r="K95" i="6"/>
  <c r="K89" i="6"/>
  <c r="K83" i="6"/>
  <c r="K74" i="6"/>
  <c r="K50" i="6"/>
  <c r="K47" i="6"/>
  <c r="K44" i="6"/>
  <c r="K41" i="6"/>
  <c r="K38" i="6"/>
  <c r="K35" i="6"/>
  <c r="K32" i="6"/>
  <c r="K23" i="6"/>
  <c r="U184" i="6"/>
  <c r="K195" i="6"/>
  <c r="K189" i="6"/>
  <c r="K186" i="6"/>
  <c r="K180" i="6"/>
  <c r="K174" i="6"/>
  <c r="K162" i="6"/>
  <c r="K159" i="6"/>
  <c r="K147" i="6"/>
  <c r="K144" i="6"/>
  <c r="K141" i="6"/>
  <c r="K182" i="6"/>
  <c r="K179" i="6"/>
  <c r="U88" i="6"/>
  <c r="Y657" i="6"/>
  <c r="U198" i="6"/>
  <c r="U194" i="6"/>
  <c r="U190" i="6"/>
  <c r="U186" i="6"/>
  <c r="U182" i="6"/>
  <c r="U178" i="6"/>
  <c r="U166" i="6"/>
  <c r="U170" i="6"/>
  <c r="U158" i="6"/>
  <c r="U154" i="6"/>
  <c r="U146" i="6"/>
  <c r="U142" i="6"/>
  <c r="Y658" i="6"/>
  <c r="U195" i="6"/>
  <c r="U191" i="6"/>
  <c r="U187" i="6"/>
  <c r="U183" i="6"/>
  <c r="U179" i="6"/>
  <c r="U163" i="6"/>
  <c r="U159" i="6"/>
  <c r="U139" i="6"/>
  <c r="U122" i="6"/>
  <c r="U118" i="6"/>
  <c r="U114" i="6"/>
  <c r="U90" i="6"/>
  <c r="U86" i="6"/>
  <c r="U82" i="6"/>
  <c r="U50" i="6"/>
  <c r="AQ97" i="5"/>
  <c r="AQ89" i="5"/>
  <c r="AQ85" i="5"/>
  <c r="AQ77" i="5"/>
  <c r="AQ61" i="5"/>
  <c r="AQ53" i="5"/>
  <c r="AQ138" i="5"/>
  <c r="AQ134" i="5"/>
  <c r="AQ126" i="5"/>
  <c r="AQ122" i="5"/>
  <c r="AQ118" i="5"/>
  <c r="AQ151" i="5"/>
  <c r="AQ184" i="5"/>
  <c r="AQ172" i="5"/>
  <c r="AW104" i="5"/>
  <c r="AX104" i="5"/>
  <c r="AQ11" i="5"/>
  <c r="AW111" i="5"/>
  <c r="AX111" i="5"/>
  <c r="AQ181" i="5"/>
  <c r="AQ15" i="5"/>
  <c r="AX154" i="5"/>
  <c r="AW154" i="5"/>
  <c r="AX130" i="5"/>
  <c r="AW130" i="5"/>
  <c r="AW94" i="5"/>
  <c r="AX94" i="5"/>
  <c r="AW70" i="5"/>
  <c r="AX70" i="5"/>
  <c r="AQ28" i="5"/>
  <c r="BA197" i="5"/>
  <c r="AY195" i="5"/>
  <c r="AZ190" i="5"/>
  <c r="BA185" i="5"/>
  <c r="AY183" i="5"/>
  <c r="BA173" i="5"/>
  <c r="AY171" i="5"/>
  <c r="BA161" i="5"/>
  <c r="AY159" i="5"/>
  <c r="AZ154" i="5"/>
  <c r="BA149" i="5"/>
  <c r="AY147" i="5"/>
  <c r="AX140" i="5"/>
  <c r="AZ130" i="5"/>
  <c r="AY123" i="5"/>
  <c r="AZ118" i="5"/>
  <c r="AX116" i="5"/>
  <c r="AZ106" i="5"/>
  <c r="BA101" i="5"/>
  <c r="AZ94" i="5"/>
  <c r="AY87" i="5"/>
  <c r="AZ82" i="5"/>
  <c r="BA77" i="5"/>
  <c r="AZ70" i="5"/>
  <c r="BA65" i="5"/>
  <c r="AY63" i="5"/>
  <c r="BA53" i="5"/>
  <c r="AX44" i="5"/>
  <c r="BA29" i="5"/>
  <c r="AY27" i="5"/>
  <c r="AY15" i="5"/>
  <c r="BA5" i="5"/>
  <c r="AQ106" i="5"/>
  <c r="AQ70" i="5"/>
  <c r="AQ41" i="5"/>
  <c r="AG201" i="5"/>
  <c r="AG198" i="5"/>
  <c r="AG195" i="5"/>
  <c r="AG192" i="5"/>
  <c r="AG189" i="5"/>
  <c r="AG186" i="5"/>
  <c r="AG183" i="5"/>
  <c r="AG180" i="5"/>
  <c r="AG177" i="5"/>
  <c r="AG174" i="5"/>
  <c r="AG171" i="5"/>
  <c r="AG168" i="5"/>
  <c r="AG165" i="5"/>
  <c r="AG162" i="5"/>
  <c r="AG159" i="5"/>
  <c r="AG156" i="5"/>
  <c r="AG153" i="5"/>
  <c r="AG150" i="5"/>
  <c r="AG147" i="5"/>
  <c r="AG144" i="5"/>
  <c r="AG141" i="5"/>
  <c r="AG138" i="5"/>
  <c r="AG135" i="5"/>
  <c r="AG132" i="5"/>
  <c r="AG129" i="5"/>
  <c r="AG126" i="5"/>
  <c r="AG123" i="5"/>
  <c r="AG120" i="5"/>
  <c r="AG117" i="5"/>
  <c r="AG114" i="5"/>
  <c r="AG111" i="5"/>
  <c r="AG108" i="5"/>
  <c r="AG105" i="5"/>
  <c r="AG102" i="5"/>
  <c r="AG99" i="5"/>
  <c r="AG96" i="5"/>
  <c r="AG93" i="5"/>
  <c r="AG90" i="5"/>
  <c r="AG87" i="5"/>
  <c r="AG84" i="5"/>
  <c r="AG81" i="5"/>
  <c r="AG78" i="5"/>
  <c r="AG75" i="5"/>
  <c r="AG72" i="5"/>
  <c r="AG69" i="5"/>
  <c r="AG66" i="5"/>
  <c r="AG63" i="5"/>
  <c r="AG60" i="5"/>
  <c r="AG57" i="5"/>
  <c r="AG54" i="5"/>
  <c r="AG51" i="5"/>
  <c r="AG48" i="5"/>
  <c r="AG45" i="5"/>
  <c r="AG42" i="5"/>
  <c r="AG39" i="5"/>
  <c r="AG36" i="5"/>
  <c r="AG33" i="5"/>
  <c r="AG30" i="5"/>
  <c r="AG27" i="5"/>
  <c r="AG24" i="5"/>
  <c r="AG21" i="5"/>
  <c r="AG18" i="5"/>
  <c r="AG15" i="5"/>
  <c r="AG12" i="5"/>
  <c r="AG9" i="5"/>
  <c r="AG6" i="5"/>
  <c r="AQ186" i="5"/>
  <c r="AQ119" i="5"/>
  <c r="AQ46" i="5"/>
  <c r="AQ42" i="5"/>
  <c r="AQ190" i="5"/>
  <c r="AQ107" i="5"/>
  <c r="AQ29" i="5"/>
  <c r="AT657" i="5"/>
  <c r="AQ34" i="5"/>
  <c r="AG200" i="5"/>
  <c r="AG197" i="5"/>
  <c r="AG194" i="5"/>
  <c r="AG191" i="5"/>
  <c r="AG188" i="5"/>
  <c r="AG185" i="5"/>
  <c r="AG182" i="5"/>
  <c r="AG179" i="5"/>
  <c r="AG176" i="5"/>
  <c r="AG173" i="5"/>
  <c r="AG170" i="5"/>
  <c r="AG167" i="5"/>
  <c r="AG164" i="5"/>
  <c r="AG161" i="5"/>
  <c r="AG158" i="5"/>
  <c r="AG155" i="5"/>
  <c r="AG152" i="5"/>
  <c r="AG149" i="5"/>
  <c r="AG146" i="5"/>
  <c r="AG143" i="5"/>
  <c r="AG137" i="5"/>
  <c r="AG134" i="5"/>
  <c r="AG131" i="5"/>
  <c r="AG128" i="5"/>
  <c r="AG125" i="5"/>
  <c r="AG122" i="5"/>
  <c r="AG119" i="5"/>
  <c r="AG116" i="5"/>
  <c r="AG113" i="5"/>
  <c r="AG110" i="5"/>
  <c r="AG107" i="5"/>
  <c r="AG104" i="5"/>
  <c r="AG101" i="5"/>
  <c r="AG98" i="5"/>
  <c r="AG95" i="5"/>
  <c r="AG89" i="5"/>
  <c r="AG86" i="5"/>
  <c r="AG83" i="5"/>
  <c r="AG77" i="5"/>
  <c r="AG74" i="5"/>
  <c r="AG71" i="5"/>
  <c r="AG65" i="5"/>
  <c r="AG62" i="5"/>
  <c r="AG59" i="5"/>
  <c r="AG56" i="5"/>
  <c r="AG53" i="5"/>
  <c r="AG50" i="5"/>
  <c r="AG47" i="5"/>
  <c r="AG44" i="5"/>
  <c r="AG41" i="5"/>
  <c r="AG38" i="5"/>
  <c r="AG35" i="5"/>
  <c r="AG32" i="5"/>
  <c r="AG29" i="5"/>
  <c r="AG26" i="5"/>
  <c r="AG23" i="5"/>
  <c r="AG20" i="5"/>
  <c r="AG17" i="5"/>
  <c r="AG14" i="5"/>
  <c r="AG11" i="5"/>
  <c r="AG8" i="5"/>
  <c r="AG5" i="5"/>
  <c r="AQ112" i="5"/>
  <c r="AQ47" i="5"/>
  <c r="AQ18" i="5"/>
  <c r="AQ192" i="5"/>
  <c r="AQ64" i="5"/>
  <c r="AQ48" i="5"/>
  <c r="AG139" i="5"/>
  <c r="AG127" i="5"/>
  <c r="AG91" i="5"/>
  <c r="AG79" i="5"/>
  <c r="AG67" i="5"/>
  <c r="AG55" i="5"/>
  <c r="AQ113" i="5"/>
  <c r="AQ6" i="5"/>
  <c r="K199" i="5"/>
  <c r="K196" i="5"/>
  <c r="K193" i="5"/>
  <c r="K190" i="5"/>
  <c r="K187" i="5"/>
  <c r="K184" i="5"/>
  <c r="K178" i="5"/>
  <c r="K175" i="5"/>
  <c r="K172" i="5"/>
  <c r="K166" i="5"/>
  <c r="K163" i="5"/>
  <c r="K157" i="5"/>
  <c r="K154" i="5"/>
  <c r="K148" i="5"/>
  <c r="K145" i="5"/>
  <c r="K142" i="5"/>
  <c r="K139" i="5"/>
  <c r="K136" i="5"/>
  <c r="K133" i="5"/>
  <c r="K130" i="5"/>
  <c r="K127" i="5"/>
  <c r="K124" i="5"/>
  <c r="K118" i="5"/>
  <c r="K115" i="5"/>
  <c r="K112" i="5"/>
  <c r="K106" i="5"/>
  <c r="K103" i="5"/>
  <c r="K100" i="5"/>
  <c r="K97" i="5"/>
  <c r="K88" i="5"/>
  <c r="K82" i="5"/>
  <c r="K79" i="5"/>
  <c r="K76" i="5"/>
  <c r="K70" i="5"/>
  <c r="K67" i="5"/>
  <c r="K64" i="5"/>
  <c r="K52" i="5"/>
  <c r="K46" i="5"/>
  <c r="K40" i="5"/>
  <c r="K37" i="5"/>
  <c r="K34" i="5"/>
  <c r="K19" i="5"/>
  <c r="K16" i="5"/>
  <c r="K10" i="5"/>
  <c r="K7" i="5"/>
  <c r="U181" i="5"/>
  <c r="U157" i="5"/>
  <c r="U153" i="5"/>
  <c r="U145" i="5"/>
  <c r="U129" i="5"/>
  <c r="U121" i="5"/>
  <c r="U113" i="5"/>
  <c r="U109" i="5"/>
  <c r="U69" i="5"/>
  <c r="U61" i="5"/>
  <c r="U57" i="5"/>
  <c r="U37" i="5"/>
  <c r="U33" i="5"/>
  <c r="U29" i="5"/>
  <c r="U21" i="5"/>
  <c r="U17" i="5"/>
  <c r="U13" i="5"/>
  <c r="U9" i="5"/>
  <c r="U5" i="5"/>
  <c r="AX167" i="5"/>
  <c r="AA167" i="5"/>
  <c r="AX107" i="5"/>
  <c r="AA107" i="5"/>
  <c r="AX193" i="5"/>
  <c r="AA193" i="5"/>
  <c r="AX169" i="5"/>
  <c r="AA169" i="5"/>
  <c r="AA73" i="5"/>
  <c r="AA133" i="5"/>
  <c r="U198" i="5"/>
  <c r="U102" i="5"/>
  <c r="U82" i="5"/>
  <c r="U78" i="5"/>
  <c r="U26" i="5"/>
  <c r="U18" i="5"/>
  <c r="K201" i="5"/>
  <c r="K195" i="5"/>
  <c r="K192" i="5"/>
  <c r="K186" i="5"/>
  <c r="K183" i="5"/>
  <c r="K180" i="5"/>
  <c r="K177" i="5"/>
  <c r="K174" i="5"/>
  <c r="K168" i="5"/>
  <c r="K165" i="5"/>
  <c r="K162" i="5"/>
  <c r="K159" i="5"/>
  <c r="K156" i="5"/>
  <c r="K153" i="5"/>
  <c r="K150" i="5"/>
  <c r="K147" i="5"/>
  <c r="K144" i="5"/>
  <c r="K135" i="5"/>
  <c r="K132" i="5"/>
  <c r="K129" i="5"/>
  <c r="K126" i="5"/>
  <c r="K120" i="5"/>
  <c r="K117" i="5"/>
  <c r="K114" i="5"/>
  <c r="K108" i="5"/>
  <c r="K105" i="5"/>
  <c r="K102" i="5"/>
  <c r="K90" i="5"/>
  <c r="K84" i="5"/>
  <c r="K81" i="5"/>
  <c r="K75" i="5"/>
  <c r="K72" i="5"/>
  <c r="K69" i="5"/>
  <c r="K66" i="5"/>
  <c r="K60" i="5"/>
  <c r="K54" i="5"/>
  <c r="K48" i="5"/>
  <c r="K45" i="5"/>
  <c r="K42" i="5"/>
  <c r="K36" i="5"/>
  <c r="K33" i="5"/>
  <c r="K30" i="5"/>
  <c r="K27" i="5"/>
  <c r="K24" i="5"/>
  <c r="K21" i="5"/>
  <c r="K15" i="5"/>
  <c r="K12" i="5"/>
  <c r="K9" i="5"/>
  <c r="K6" i="5"/>
  <c r="U174" i="5"/>
  <c r="U14" i="5"/>
  <c r="U10" i="5"/>
  <c r="U6" i="5"/>
  <c r="BA196" i="5"/>
  <c r="AY194" i="5"/>
  <c r="AZ189" i="5"/>
  <c r="AX163" i="5"/>
  <c r="AZ153" i="5"/>
  <c r="AZ141" i="5"/>
  <c r="AY134" i="5"/>
  <c r="AZ129" i="5"/>
  <c r="AY122" i="5"/>
  <c r="AZ117" i="5"/>
  <c r="BA112" i="5"/>
  <c r="AY110" i="5"/>
  <c r="AZ105" i="5"/>
  <c r="AY98" i="5"/>
  <c r="AZ93" i="5"/>
  <c r="BA88" i="5"/>
  <c r="AY86" i="5"/>
  <c r="BA76" i="5"/>
  <c r="AZ69" i="5"/>
  <c r="BA64" i="5"/>
  <c r="AY62" i="5"/>
  <c r="AZ57" i="5"/>
  <c r="AZ33" i="5"/>
  <c r="AX31" i="5"/>
  <c r="BA28" i="5"/>
  <c r="AY26" i="5"/>
  <c r="AZ21" i="5"/>
  <c r="BA16" i="5"/>
  <c r="AY14" i="5"/>
  <c r="AZ9" i="5"/>
  <c r="AY33" i="5"/>
  <c r="AZ28" i="5"/>
  <c r="AX201" i="5"/>
  <c r="AZ179" i="5"/>
  <c r="AX165" i="5"/>
  <c r="AZ143" i="5"/>
  <c r="AX141" i="5"/>
  <c r="BA138" i="5"/>
  <c r="AZ131" i="5"/>
  <c r="BA126" i="5"/>
  <c r="AZ107" i="5"/>
  <c r="BA102" i="5"/>
  <c r="AZ95" i="5"/>
  <c r="BA90" i="5"/>
  <c r="AZ71" i="5"/>
  <c r="AX69" i="5"/>
  <c r="BA66" i="5"/>
  <c r="AY64" i="5"/>
  <c r="BA54" i="5"/>
  <c r="AY52" i="5"/>
  <c r="BA42" i="5"/>
  <c r="AZ35" i="5"/>
  <c r="AY28" i="5"/>
  <c r="BA18" i="5"/>
  <c r="AY16" i="5"/>
  <c r="AZ11" i="5"/>
  <c r="AZ198" i="5"/>
  <c r="BA157" i="5"/>
  <c r="BA145" i="5"/>
  <c r="BA133" i="5"/>
  <c r="AZ126" i="5"/>
  <c r="BA121" i="5"/>
  <c r="AX100" i="5"/>
  <c r="AY83" i="5"/>
  <c r="AY71" i="5"/>
  <c r="AZ66" i="5"/>
  <c r="AZ54" i="5"/>
  <c r="BA49" i="5"/>
  <c r="AZ42" i="5"/>
  <c r="BA37" i="5"/>
  <c r="AZ30" i="5"/>
  <c r="BA25" i="5"/>
  <c r="AY23" i="5"/>
  <c r="AZ18" i="5"/>
  <c r="AX16" i="5"/>
  <c r="BA13" i="5"/>
  <c r="AY11" i="5"/>
  <c r="AQ208" i="5"/>
  <c r="AZ209" i="5"/>
  <c r="AG208" i="6"/>
  <c r="AG208" i="5"/>
  <c r="AG209" i="5"/>
  <c r="AX209" i="5"/>
  <c r="AZ208" i="6"/>
  <c r="BA208" i="6"/>
  <c r="BA208" i="5"/>
  <c r="AG96" i="6"/>
  <c r="AG75" i="6"/>
  <c r="AG42" i="6"/>
  <c r="AG39" i="6"/>
  <c r="AG27" i="6"/>
  <c r="AG18" i="6"/>
  <c r="AV658" i="6"/>
  <c r="AG117" i="6"/>
  <c r="AG99" i="6"/>
  <c r="AG90" i="6"/>
  <c r="AG84" i="6"/>
  <c r="AG72" i="6"/>
  <c r="AG51" i="6"/>
  <c r="AG36" i="6"/>
  <c r="AG24" i="6"/>
  <c r="AQ36" i="6"/>
  <c r="AQ32" i="6"/>
  <c r="AQ16" i="6"/>
  <c r="AQ72" i="6"/>
  <c r="AT658" i="6"/>
  <c r="AV657" i="6"/>
  <c r="AU659" i="6"/>
  <c r="AG196" i="6"/>
  <c r="AG181" i="6"/>
  <c r="AG175" i="6"/>
  <c r="AG136" i="6"/>
  <c r="AG115" i="6"/>
  <c r="AG97" i="6"/>
  <c r="AG94" i="6"/>
  <c r="AG88" i="6"/>
  <c r="AG70" i="6"/>
  <c r="AG67" i="6"/>
  <c r="AG64" i="6"/>
  <c r="AG31" i="6"/>
  <c r="AG28" i="6"/>
  <c r="AG22" i="6"/>
  <c r="AQ193" i="6"/>
  <c r="AT659" i="6"/>
  <c r="X657" i="6"/>
  <c r="Z656" i="6"/>
  <c r="X658" i="6"/>
  <c r="BA184" i="6"/>
  <c r="AX115" i="6"/>
  <c r="AY98" i="6"/>
  <c r="AX91" i="6"/>
  <c r="AX79" i="6"/>
  <c r="AZ69" i="6"/>
  <c r="AY38" i="6"/>
  <c r="BA28" i="6"/>
  <c r="U180" i="6"/>
  <c r="U176" i="6"/>
  <c r="U172" i="6"/>
  <c r="U164" i="6"/>
  <c r="U160" i="6"/>
  <c r="U156" i="6"/>
  <c r="U144" i="6"/>
  <c r="U140" i="6"/>
  <c r="U120" i="6"/>
  <c r="U116" i="6"/>
  <c r="U112" i="6"/>
  <c r="U76" i="6"/>
  <c r="U72" i="6"/>
  <c r="U68" i="6"/>
  <c r="U64" i="6"/>
  <c r="U48" i="6"/>
  <c r="U44" i="6"/>
  <c r="U32" i="6"/>
  <c r="U28" i="6"/>
  <c r="U24" i="6"/>
  <c r="U20" i="6"/>
  <c r="U16" i="6"/>
  <c r="AX122" i="6"/>
  <c r="BA95" i="6"/>
  <c r="BA83" i="6"/>
  <c r="AY81" i="6"/>
  <c r="BA71" i="6"/>
  <c r="AZ64" i="6"/>
  <c r="BA35" i="6"/>
  <c r="AX26" i="6"/>
  <c r="U197" i="6"/>
  <c r="U189" i="6"/>
  <c r="U185" i="6"/>
  <c r="U137" i="6"/>
  <c r="U121" i="6"/>
  <c r="U97" i="6"/>
  <c r="U93" i="6"/>
  <c r="U89" i="6"/>
  <c r="U85" i="6"/>
  <c r="U81" i="6"/>
  <c r="U41" i="6"/>
  <c r="BA198" i="6"/>
  <c r="AZ179" i="6"/>
  <c r="BA138" i="6"/>
  <c r="AY136" i="6"/>
  <c r="AZ95" i="6"/>
  <c r="AY64" i="6"/>
  <c r="BA42" i="6"/>
  <c r="AZ35" i="6"/>
  <c r="Y656" i="6"/>
  <c r="AZ198" i="6"/>
  <c r="AZ138" i="6"/>
  <c r="AX136" i="6"/>
  <c r="AY119" i="6"/>
  <c r="AY95" i="6"/>
  <c r="BA85" i="6"/>
  <c r="BA37" i="6"/>
  <c r="AY35" i="6"/>
  <c r="AZ30" i="6"/>
  <c r="K190" i="6"/>
  <c r="K187" i="6"/>
  <c r="K184" i="6"/>
  <c r="K178" i="6"/>
  <c r="K175" i="6"/>
  <c r="K172" i="6"/>
  <c r="K169" i="6"/>
  <c r="K166" i="6"/>
  <c r="K163" i="6"/>
  <c r="K157" i="6"/>
  <c r="K154" i="6"/>
  <c r="K145" i="6"/>
  <c r="K142" i="6"/>
  <c r="K121" i="6"/>
  <c r="K118" i="6"/>
  <c r="K115" i="6"/>
  <c r="K97" i="6"/>
  <c r="K94" i="6"/>
  <c r="K91" i="6"/>
  <c r="K73" i="6"/>
  <c r="K70" i="6"/>
  <c r="K67" i="6"/>
  <c r="U201" i="6"/>
  <c r="U177" i="6"/>
  <c r="U173" i="6"/>
  <c r="U145" i="6"/>
  <c r="U117" i="6"/>
  <c r="U113" i="6"/>
  <c r="U65" i="6"/>
  <c r="U45" i="6"/>
  <c r="U29" i="6"/>
  <c r="U25" i="6"/>
  <c r="U17" i="6"/>
  <c r="X656" i="6"/>
  <c r="BA200" i="6"/>
  <c r="BA188" i="6"/>
  <c r="AY186" i="6"/>
  <c r="AZ181" i="6"/>
  <c r="AY138" i="6"/>
  <c r="Z657" i="6"/>
  <c r="X659" i="6"/>
  <c r="AZ200" i="6"/>
  <c r="AQ16" i="5"/>
  <c r="AQ197" i="5"/>
  <c r="AQ185" i="5"/>
  <c r="AQ179" i="5"/>
  <c r="AQ173" i="5"/>
  <c r="AQ167" i="5"/>
  <c r="AQ155" i="5"/>
  <c r="AV658" i="5"/>
  <c r="AU659" i="5"/>
  <c r="AX129" i="5"/>
  <c r="AQ69" i="5"/>
  <c r="AZ6" i="5"/>
  <c r="BA6" i="5"/>
  <c r="AW16" i="5"/>
  <c r="AW165" i="5"/>
  <c r="AV659" i="5"/>
  <c r="BA191" i="5"/>
  <c r="BA179" i="5"/>
  <c r="BA167" i="5"/>
  <c r="BA155" i="5"/>
  <c r="AY141" i="5"/>
  <c r="BA131" i="5"/>
  <c r="BA119" i="5"/>
  <c r="BA107" i="5"/>
  <c r="AX98" i="5"/>
  <c r="BA95" i="5"/>
  <c r="AY93" i="5"/>
  <c r="BA83" i="5"/>
  <c r="AY81" i="5"/>
  <c r="BA71" i="5"/>
  <c r="AY69" i="5"/>
  <c r="BA59" i="5"/>
  <c r="AY57" i="5"/>
  <c r="AZ40" i="5"/>
  <c r="BA35" i="5"/>
  <c r="BA23" i="5"/>
  <c r="AY21" i="5"/>
  <c r="AQ142" i="5"/>
  <c r="AQ130" i="5"/>
  <c r="AQ94" i="5"/>
  <c r="AQ82" i="5"/>
  <c r="AQ58" i="5"/>
  <c r="AU656" i="5"/>
  <c r="BA193" i="5"/>
  <c r="AY191" i="5"/>
  <c r="AZ186" i="5"/>
  <c r="AZ138" i="5"/>
  <c r="AX136" i="5"/>
  <c r="AZ102" i="5"/>
  <c r="BA97" i="5"/>
  <c r="BA85" i="5"/>
  <c r="AQ143" i="5"/>
  <c r="AQ131" i="5"/>
  <c r="AQ59" i="5"/>
  <c r="AU657" i="5"/>
  <c r="AQ201" i="5"/>
  <c r="AQ177" i="5"/>
  <c r="AQ153" i="5"/>
  <c r="AQ147" i="5"/>
  <c r="AQ105" i="5"/>
  <c r="AQ99" i="5"/>
  <c r="AQ75" i="5"/>
  <c r="AQ45" i="5"/>
  <c r="AQ33" i="5"/>
  <c r="AQ27" i="5"/>
  <c r="AQ9" i="5"/>
  <c r="G588" i="5"/>
  <c r="G579" i="5"/>
  <c r="U194" i="5"/>
  <c r="U190" i="5"/>
  <c r="U186" i="5"/>
  <c r="U182" i="5"/>
  <c r="U178" i="5"/>
  <c r="U170" i="5"/>
  <c r="U166" i="5"/>
  <c r="U162" i="5"/>
  <c r="U146" i="5"/>
  <c r="U134" i="5"/>
  <c r="U126" i="5"/>
  <c r="U118" i="5"/>
  <c r="U114" i="5"/>
  <c r="U110" i="5"/>
  <c r="U106" i="5"/>
  <c r="U94" i="5"/>
  <c r="U90" i="5"/>
  <c r="U86" i="5"/>
  <c r="U74" i="5"/>
  <c r="U70" i="5"/>
  <c r="U66" i="5"/>
  <c r="U62" i="5"/>
  <c r="U58" i="5"/>
  <c r="U54" i="5"/>
  <c r="U50" i="5"/>
  <c r="U46" i="5"/>
  <c r="U42" i="5"/>
  <c r="U38" i="5"/>
  <c r="U34" i="5"/>
  <c r="U30" i="5"/>
  <c r="AA13" i="5"/>
  <c r="AA61" i="5"/>
  <c r="AA85" i="5"/>
  <c r="AX121" i="5"/>
  <c r="AA138" i="5"/>
  <c r="AA181" i="5"/>
  <c r="AY198" i="5"/>
  <c r="AX191" i="5"/>
  <c r="AY186" i="5"/>
  <c r="AZ145" i="5"/>
  <c r="BA140" i="5"/>
  <c r="AY138" i="5"/>
  <c r="BA128" i="5"/>
  <c r="BA116" i="5"/>
  <c r="AZ97" i="5"/>
  <c r="BA92" i="5"/>
  <c r="AY90" i="5"/>
  <c r="BA80" i="5"/>
  <c r="AY78" i="5"/>
  <c r="BA68" i="5"/>
  <c r="AY66" i="5"/>
  <c r="BA56" i="5"/>
  <c r="AY54" i="5"/>
  <c r="BA44" i="5"/>
  <c r="AZ37" i="5"/>
  <c r="BA20" i="5"/>
  <c r="AY18" i="5"/>
  <c r="AZ13" i="5"/>
  <c r="AY6" i="5"/>
  <c r="AA66" i="5"/>
  <c r="AX97" i="5"/>
  <c r="AA157" i="5"/>
  <c r="AA116" i="5"/>
  <c r="AX126" i="5"/>
  <c r="AA42" i="5"/>
  <c r="Y657" i="5"/>
  <c r="Z657" i="5"/>
  <c r="X659" i="5"/>
  <c r="AX186" i="5"/>
  <c r="Z658" i="5"/>
  <c r="K109" i="5"/>
  <c r="K94" i="5"/>
  <c r="K58" i="5"/>
  <c r="K55" i="5"/>
  <c r="K28" i="5"/>
  <c r="K25" i="5"/>
  <c r="K13" i="5"/>
  <c r="U201" i="5"/>
  <c r="U197" i="5"/>
  <c r="U193" i="5"/>
  <c r="U185" i="5"/>
  <c r="U177" i="5"/>
  <c r="U173" i="5"/>
  <c r="U165" i="5"/>
  <c r="U161" i="5"/>
  <c r="U141" i="5"/>
  <c r="U137" i="5"/>
  <c r="U133" i="5"/>
  <c r="U125" i="5"/>
  <c r="U117" i="5"/>
  <c r="U105" i="5"/>
  <c r="U101" i="5"/>
  <c r="U97" i="5"/>
  <c r="U93" i="5"/>
  <c r="U89" i="5"/>
  <c r="U85" i="5"/>
  <c r="U81" i="5"/>
  <c r="U77" i="5"/>
  <c r="U73" i="5"/>
  <c r="U65" i="5"/>
  <c r="U49" i="5"/>
  <c r="U45" i="5"/>
  <c r="Y658" i="5"/>
  <c r="X658" i="5"/>
  <c r="U368" i="5"/>
  <c r="K280" i="5"/>
  <c r="U255" i="5"/>
  <c r="K266" i="5"/>
  <c r="U269" i="5"/>
  <c r="K286" i="5"/>
  <c r="U366" i="5"/>
  <c r="U367" i="5"/>
  <c r="K401" i="5"/>
  <c r="AX413" i="5"/>
  <c r="AA413" i="5"/>
  <c r="U495" i="6"/>
  <c r="K500" i="6"/>
  <c r="U270" i="5"/>
  <c r="K208" i="5"/>
  <c r="K216" i="5"/>
  <c r="U223" i="5"/>
  <c r="K233" i="5"/>
  <c r="AY247" i="5"/>
  <c r="U261" i="5"/>
  <c r="U210" i="5"/>
  <c r="K232" i="5"/>
  <c r="U247" i="5"/>
  <c r="K253" i="5"/>
  <c r="K260" i="5"/>
  <c r="U268" i="5"/>
  <c r="K273" i="5"/>
  <c r="U281" i="5"/>
  <c r="K297" i="5"/>
  <c r="U300" i="5"/>
  <c r="K305" i="5"/>
  <c r="U311" i="5"/>
  <c r="U318" i="5"/>
  <c r="K345" i="5"/>
  <c r="U347" i="5"/>
  <c r="U348" i="5"/>
  <c r="K402" i="5"/>
  <c r="U404" i="5"/>
  <c r="K416" i="5"/>
  <c r="K466" i="5"/>
  <c r="U471" i="5"/>
  <c r="AX495" i="5"/>
  <c r="U504" i="5"/>
  <c r="U436" i="6"/>
  <c r="AX443" i="5"/>
  <c r="AA443" i="5"/>
  <c r="U249" i="5"/>
  <c r="K310" i="5"/>
  <c r="U319" i="5"/>
  <c r="AX335" i="5"/>
  <c r="K210" i="5"/>
  <c r="AA222" i="5"/>
  <c r="U225" i="5"/>
  <c r="U231" i="5"/>
  <c r="U236" i="5"/>
  <c r="U237" i="5"/>
  <c r="K255" i="5"/>
  <c r="U263" i="5"/>
  <c r="U277" i="5"/>
  <c r="K282" i="5"/>
  <c r="U290" i="5"/>
  <c r="AA292" i="5"/>
  <c r="K307" i="5"/>
  <c r="AX312" i="5"/>
  <c r="K318" i="5"/>
  <c r="U331" i="5"/>
  <c r="U337" i="5"/>
  <c r="K342" i="5"/>
  <c r="AX380" i="5"/>
  <c r="U395" i="5"/>
  <c r="AX467" i="5"/>
  <c r="AA467" i="5"/>
  <c r="AA351" i="6"/>
  <c r="AX351" i="6"/>
  <c r="AA415" i="5"/>
  <c r="AX415" i="5"/>
  <c r="K234" i="5"/>
  <c r="K252" i="5"/>
  <c r="U299" i="5"/>
  <c r="K430" i="5"/>
  <c r="U289" i="5"/>
  <c r="BA212" i="5"/>
  <c r="BA220" i="5"/>
  <c r="K224" i="5"/>
  <c r="AY226" i="5"/>
  <c r="AY238" i="5"/>
  <c r="U243" i="5"/>
  <c r="U244" i="5"/>
  <c r="BA244" i="5"/>
  <c r="AY250" i="5"/>
  <c r="U258" i="5"/>
  <c r="BA263" i="5"/>
  <c r="AY264" i="5"/>
  <c r="BA283" i="5"/>
  <c r="AY284" i="5"/>
  <c r="BA290" i="5"/>
  <c r="K300" i="5"/>
  <c r="U302" i="5"/>
  <c r="BA302" i="5"/>
  <c r="K321" i="5"/>
  <c r="BA322" i="5"/>
  <c r="AX324" i="5"/>
  <c r="BA331" i="5"/>
  <c r="U357" i="5"/>
  <c r="AZ385" i="5"/>
  <c r="K392" i="5"/>
  <c r="AZ396" i="5"/>
  <c r="K407" i="5"/>
  <c r="AX408" i="5"/>
  <c r="U464" i="5"/>
  <c r="U478" i="5"/>
  <c r="U500" i="5"/>
  <c r="BA213" i="5"/>
  <c r="U214" i="5"/>
  <c r="K220" i="5"/>
  <c r="K225" i="5"/>
  <c r="AZ226" i="5"/>
  <c r="AX232" i="5"/>
  <c r="K237" i="5"/>
  <c r="AZ238" i="5"/>
  <c r="K243" i="5"/>
  <c r="AZ250" i="5"/>
  <c r="AZ258" i="5"/>
  <c r="AZ264" i="5"/>
  <c r="AZ271" i="5"/>
  <c r="AY278" i="5"/>
  <c r="AZ284" i="5"/>
  <c r="U285" i="5"/>
  <c r="U296" i="5"/>
  <c r="U309" i="5"/>
  <c r="K313" i="5"/>
  <c r="U314" i="5"/>
  <c r="AZ314" i="5"/>
  <c r="K320" i="5"/>
  <c r="AY324" i="5"/>
  <c r="K336" i="5"/>
  <c r="K354" i="5"/>
  <c r="U373" i="5"/>
  <c r="BA395" i="5"/>
  <c r="AZ397" i="5"/>
  <c r="BA410" i="5"/>
  <c r="U411" i="5"/>
  <c r="AA422" i="5"/>
  <c r="AX422" i="5"/>
  <c r="K423" i="5"/>
  <c r="AX423" i="5"/>
  <c r="K478" i="5"/>
  <c r="K499" i="5"/>
  <c r="AX499" i="5"/>
  <c r="AY215" i="5"/>
  <c r="AY428" i="5"/>
  <c r="AY493" i="5"/>
  <c r="AY239" i="5"/>
  <c r="BA250" i="5"/>
  <c r="AZ304" i="5"/>
  <c r="AX208" i="5"/>
  <c r="AA210" i="5"/>
  <c r="AZ215" i="5"/>
  <c r="BA221" i="5"/>
  <c r="AY222" i="5"/>
  <c r="U227" i="5"/>
  <c r="U232" i="5"/>
  <c r="AZ232" i="5"/>
  <c r="AY233" i="5"/>
  <c r="K244" i="5"/>
  <c r="AY246" i="5"/>
  <c r="AY251" i="5"/>
  <c r="AY252" i="5"/>
  <c r="BA259" i="5"/>
  <c r="U264" i="5"/>
  <c r="AY266" i="5"/>
  <c r="U284" i="5"/>
  <c r="BA291" i="5"/>
  <c r="U292" i="5"/>
  <c r="AZ296" i="5"/>
  <c r="AA300" i="5"/>
  <c r="BA304" i="5"/>
  <c r="AX310" i="5"/>
  <c r="U316" i="5"/>
  <c r="K323" i="5"/>
  <c r="U325" i="5"/>
  <c r="K330" i="5"/>
  <c r="K331" i="5"/>
  <c r="U360" i="5"/>
  <c r="U361" i="5"/>
  <c r="AZ400" i="5"/>
  <c r="AX440" i="5"/>
  <c r="AZ469" i="5"/>
  <c r="AX486" i="5"/>
  <c r="AA486" i="5"/>
  <c r="AZ501" i="5"/>
  <c r="AY502" i="5"/>
  <c r="K272" i="6"/>
  <c r="AA487" i="6"/>
  <c r="AX487" i="6"/>
  <c r="U248" i="5"/>
  <c r="AX216" i="5"/>
  <c r="BA238" i="5"/>
  <c r="AY296" i="5"/>
  <c r="BA314" i="5"/>
  <c r="AY208" i="5"/>
  <c r="U215" i="5"/>
  <c r="AX217" i="5"/>
  <c r="BA232" i="5"/>
  <c r="K239" i="5"/>
  <c r="AY240" i="5"/>
  <c r="AZ246" i="5"/>
  <c r="U251" i="5"/>
  <c r="AZ252" i="5"/>
  <c r="AY253" i="5"/>
  <c r="AZ260" i="5"/>
  <c r="K265" i="5"/>
  <c r="AZ266" i="5"/>
  <c r="AY267" i="5"/>
  <c r="K272" i="5"/>
  <c r="U273" i="5"/>
  <c r="AX273" i="5"/>
  <c r="K278" i="5"/>
  <c r="K285" i="5"/>
  <c r="AZ292" i="5"/>
  <c r="U297" i="5"/>
  <c r="AY297" i="5"/>
  <c r="AX311" i="5"/>
  <c r="U315" i="5"/>
  <c r="AZ316" i="5"/>
  <c r="K332" i="5"/>
  <c r="AX332" i="5"/>
  <c r="AZ334" i="5"/>
  <c r="BA344" i="5"/>
  <c r="BA345" i="5"/>
  <c r="AY365" i="5"/>
  <c r="AY389" i="5"/>
  <c r="U416" i="5"/>
  <c r="U439" i="5"/>
  <c r="K463" i="5"/>
  <c r="AA464" i="5"/>
  <c r="AX464" i="5"/>
  <c r="U474" i="5"/>
  <c r="U241" i="6"/>
  <c r="K271" i="6"/>
  <c r="BA226" i="5"/>
  <c r="AY227" i="5"/>
  <c r="AY232" i="5"/>
  <c r="BA264" i="5"/>
  <c r="AY272" i="5"/>
  <c r="BA284" i="5"/>
  <c r="AZ208" i="5"/>
  <c r="K215" i="5"/>
  <c r="BA216" i="5"/>
  <c r="AY217" i="5"/>
  <c r="BA222" i="5"/>
  <c r="K227" i="5"/>
  <c r="AY228" i="5"/>
  <c r="AY234" i="5"/>
  <c r="AZ240" i="5"/>
  <c r="BA246" i="5"/>
  <c r="K251" i="5"/>
  <c r="U252" i="5"/>
  <c r="BA252" i="5"/>
  <c r="U253" i="5"/>
  <c r="AZ253" i="5"/>
  <c r="U254" i="5"/>
  <c r="AY254" i="5"/>
  <c r="BA260" i="5"/>
  <c r="AX261" i="5"/>
  <c r="AZ267" i="5"/>
  <c r="AY268" i="5"/>
  <c r="AX272" i="5"/>
  <c r="U279" i="5"/>
  <c r="AZ279" i="5"/>
  <c r="BA292" i="5"/>
  <c r="AZ297" i="5"/>
  <c r="AY298" i="5"/>
  <c r="AX304" i="5"/>
  <c r="AY305" i="5"/>
  <c r="U310" i="5"/>
  <c r="AZ310" i="5"/>
  <c r="AY311" i="5"/>
  <c r="U317" i="5"/>
  <c r="AX318" i="5"/>
  <c r="K324" i="5"/>
  <c r="AX326" i="5"/>
  <c r="BA333" i="5"/>
  <c r="K344" i="5"/>
  <c r="U346" i="5"/>
  <c r="K359" i="5"/>
  <c r="AZ364" i="5"/>
  <c r="U389" i="5"/>
  <c r="AX399" i="5"/>
  <c r="AA399" i="5"/>
  <c r="U418" i="5"/>
  <c r="K453" i="5"/>
  <c r="AZ466" i="5"/>
  <c r="K474" i="5"/>
  <c r="K493" i="5"/>
  <c r="U511" i="5"/>
  <c r="U359" i="5"/>
  <c r="K365" i="5"/>
  <c r="U374" i="5"/>
  <c r="K379" i="5"/>
  <c r="U387" i="5"/>
  <c r="U394" i="5"/>
  <c r="U403" i="5"/>
  <c r="U409" i="5"/>
  <c r="K415" i="5"/>
  <c r="U417" i="5"/>
  <c r="K422" i="5"/>
  <c r="U423" i="5"/>
  <c r="U429" i="5"/>
  <c r="K435" i="5"/>
  <c r="K443" i="5"/>
  <c r="U455" i="5"/>
  <c r="K481" i="5"/>
  <c r="K508" i="5"/>
  <c r="U210" i="6"/>
  <c r="U222" i="6"/>
  <c r="U273" i="6"/>
  <c r="K283" i="6"/>
  <c r="U327" i="6"/>
  <c r="U328" i="6"/>
  <c r="U329" i="6"/>
  <c r="K362" i="6"/>
  <c r="AA433" i="6"/>
  <c r="AX433" i="6"/>
  <c r="U437" i="6"/>
  <c r="K487" i="6"/>
  <c r="K325" i="5"/>
  <c r="BA327" i="5"/>
  <c r="U328" i="5"/>
  <c r="BA334" i="5"/>
  <c r="K349" i="5"/>
  <c r="BA351" i="5"/>
  <c r="BA352" i="5"/>
  <c r="U353" i="5"/>
  <c r="AX354" i="5"/>
  <c r="AX362" i="5"/>
  <c r="BA368" i="5"/>
  <c r="AZ369" i="5"/>
  <c r="BA375" i="5"/>
  <c r="AZ376" i="5"/>
  <c r="K380" i="5"/>
  <c r="AY383" i="5"/>
  <c r="BA389" i="5"/>
  <c r="U396" i="5"/>
  <c r="BA397" i="5"/>
  <c r="AZ398" i="5"/>
  <c r="BA404" i="5"/>
  <c r="BA418" i="5"/>
  <c r="AY419" i="5"/>
  <c r="BA424" i="5"/>
  <c r="AY426" i="5"/>
  <c r="U432" i="5"/>
  <c r="AY433" i="5"/>
  <c r="AY440" i="5"/>
  <c r="AX449" i="5"/>
  <c r="AZ457" i="5"/>
  <c r="AY458" i="5"/>
  <c r="AY468" i="5"/>
  <c r="BA475" i="5"/>
  <c r="AY505" i="5"/>
  <c r="K326" i="6"/>
  <c r="BA328" i="5"/>
  <c r="AY329" i="5"/>
  <c r="BA339" i="5"/>
  <c r="AZ343" i="5"/>
  <c r="AX345" i="5"/>
  <c r="K351" i="5"/>
  <c r="U352" i="5"/>
  <c r="BA353" i="5"/>
  <c r="AY354" i="5"/>
  <c r="BA369" i="5"/>
  <c r="U371" i="5"/>
  <c r="AZ371" i="5"/>
  <c r="BA376" i="5"/>
  <c r="AY377" i="5"/>
  <c r="AZ383" i="5"/>
  <c r="AY384" i="5"/>
  <c r="U390" i="5"/>
  <c r="K396" i="5"/>
  <c r="K397" i="5"/>
  <c r="U398" i="5"/>
  <c r="BA398" i="5"/>
  <c r="K404" i="5"/>
  <c r="K411" i="5"/>
  <c r="AX414" i="5"/>
  <c r="U419" i="5"/>
  <c r="AX420" i="5"/>
  <c r="U425" i="5"/>
  <c r="BA425" i="5"/>
  <c r="AZ426" i="5"/>
  <c r="AY427" i="5"/>
  <c r="K431" i="5"/>
  <c r="BA432" i="5"/>
  <c r="U440" i="5"/>
  <c r="AY441" i="5"/>
  <c r="K445" i="5"/>
  <c r="K446" i="5"/>
  <c r="AY448" i="5"/>
  <c r="AY449" i="5"/>
  <c r="AY450" i="5"/>
  <c r="K455" i="5"/>
  <c r="BA457" i="5"/>
  <c r="AZ458" i="5"/>
  <c r="AY472" i="5"/>
  <c r="AA239" i="6"/>
  <c r="AX239" i="6"/>
  <c r="K327" i="5"/>
  <c r="K334" i="5"/>
  <c r="AZ335" i="5"/>
  <c r="K339" i="5"/>
  <c r="BA343" i="5"/>
  <c r="AY344" i="5"/>
  <c r="U354" i="5"/>
  <c r="U355" i="5"/>
  <c r="AY355" i="5"/>
  <c r="AY356" i="5"/>
  <c r="AY372" i="5"/>
  <c r="K376" i="5"/>
  <c r="AZ377" i="5"/>
  <c r="K381" i="5"/>
  <c r="U384" i="5"/>
  <c r="AZ384" i="5"/>
  <c r="AZ390" i="5"/>
  <c r="BA405" i="5"/>
  <c r="AY414" i="5"/>
  <c r="AY420" i="5"/>
  <c r="BA426" i="5"/>
  <c r="BA433" i="5"/>
  <c r="BA440" i="5"/>
  <c r="AZ441" i="5"/>
  <c r="AZ449" i="5"/>
  <c r="U451" i="5"/>
  <c r="AZ451" i="5"/>
  <c r="BA458" i="5"/>
  <c r="U459" i="5"/>
  <c r="AZ459" i="5"/>
  <c r="BA465" i="5"/>
  <c r="K468" i="5"/>
  <c r="K472" i="5"/>
  <c r="AY476" i="5"/>
  <c r="U480" i="5"/>
  <c r="U484" i="5"/>
  <c r="K490" i="5"/>
  <c r="AY492" i="5"/>
  <c r="U497" i="5"/>
  <c r="BA505" i="5"/>
  <c r="AZ506" i="5"/>
  <c r="U507" i="5"/>
  <c r="U264" i="6"/>
  <c r="U419" i="6"/>
  <c r="U453" i="6"/>
  <c r="AY323" i="5"/>
  <c r="K329" i="5"/>
  <c r="U330" i="5"/>
  <c r="AZ330" i="5"/>
  <c r="AY331" i="5"/>
  <c r="BA335" i="5"/>
  <c r="AX336" i="5"/>
  <c r="U340" i="5"/>
  <c r="AZ344" i="5"/>
  <c r="AZ355" i="5"/>
  <c r="AZ356" i="5"/>
  <c r="AZ363" i="5"/>
  <c r="AY364" i="5"/>
  <c r="AX365" i="5"/>
  <c r="K369" i="5"/>
  <c r="U372" i="5"/>
  <c r="AZ372" i="5"/>
  <c r="BA377" i="5"/>
  <c r="U378" i="5"/>
  <c r="K383" i="5"/>
  <c r="AY391" i="5"/>
  <c r="AY392" i="5"/>
  <c r="K399" i="5"/>
  <c r="AY400" i="5"/>
  <c r="K405" i="5"/>
  <c r="U406" i="5"/>
  <c r="AZ420" i="5"/>
  <c r="AY421" i="5"/>
  <c r="K432" i="5"/>
  <c r="AY434" i="5"/>
  <c r="U441" i="5"/>
  <c r="BA441" i="5"/>
  <c r="AY442" i="5"/>
  <c r="K447" i="5"/>
  <c r="K448" i="5"/>
  <c r="BA449" i="5"/>
  <c r="BA450" i="5"/>
  <c r="BA451" i="5"/>
  <c r="U452" i="5"/>
  <c r="K458" i="5"/>
  <c r="BA459" i="5"/>
  <c r="U460" i="5"/>
  <c r="AY466" i="5"/>
  <c r="AY469" i="5"/>
  <c r="K476" i="5"/>
  <c r="U492" i="5"/>
  <c r="AY497" i="5"/>
  <c r="U501" i="5"/>
  <c r="K505" i="5"/>
  <c r="U506" i="5"/>
  <c r="U214" i="6"/>
  <c r="U215" i="6"/>
  <c r="K299" i="6"/>
  <c r="K316" i="6"/>
  <c r="U317" i="6"/>
  <c r="AA467" i="6"/>
  <c r="AX467" i="6"/>
  <c r="AA460" i="6"/>
  <c r="AX460" i="6"/>
  <c r="AZ365" i="5"/>
  <c r="K384" i="5"/>
  <c r="BA385" i="5"/>
  <c r="BA391" i="5"/>
  <c r="BA392" i="5"/>
  <c r="BA400" i="5"/>
  <c r="U408" i="5"/>
  <c r="U415" i="5"/>
  <c r="BA421" i="5"/>
  <c r="AZ422" i="5"/>
  <c r="K427" i="5"/>
  <c r="BA434" i="5"/>
  <c r="U435" i="5"/>
  <c r="AY436" i="5"/>
  <c r="AY437" i="5"/>
  <c r="K441" i="5"/>
  <c r="BA442" i="5"/>
  <c r="U443" i="5"/>
  <c r="K450" i="5"/>
  <c r="U461" i="5"/>
  <c r="AY461" i="5"/>
  <c r="AY462" i="5"/>
  <c r="K465" i="5"/>
  <c r="BA466" i="5"/>
  <c r="BA469" i="5"/>
  <c r="U473" i="5"/>
  <c r="U481" i="5"/>
  <c r="K484" i="5"/>
  <c r="AX485" i="5"/>
  <c r="U494" i="5"/>
  <c r="AY494" i="5"/>
  <c r="K497" i="5"/>
  <c r="BA497" i="5"/>
  <c r="AY498" i="5"/>
  <c r="BA501" i="5"/>
  <c r="AZ502" i="5"/>
  <c r="K507" i="5"/>
  <c r="K249" i="6"/>
  <c r="K252" i="6"/>
  <c r="U286" i="6"/>
  <c r="U294" i="6"/>
  <c r="K372" i="6"/>
  <c r="K404" i="6"/>
  <c r="U407" i="6"/>
  <c r="U358" i="5"/>
  <c r="K363" i="5"/>
  <c r="K364" i="5"/>
  <c r="AX367" i="5"/>
  <c r="K371" i="5"/>
  <c r="AY373" i="5"/>
  <c r="U379" i="5"/>
  <c r="AY379" i="5"/>
  <c r="U386" i="5"/>
  <c r="AY386" i="5"/>
  <c r="K391" i="5"/>
  <c r="K400" i="5"/>
  <c r="AX416" i="5"/>
  <c r="K421" i="5"/>
  <c r="U428" i="5"/>
  <c r="U436" i="5"/>
  <c r="AZ436" i="5"/>
  <c r="AZ443" i="5"/>
  <c r="K449" i="5"/>
  <c r="K452" i="5"/>
  <c r="AX453" i="5"/>
  <c r="K460" i="5"/>
  <c r="AZ461" i="5"/>
  <c r="U463" i="5"/>
  <c r="BA477" i="5"/>
  <c r="AY485" i="5"/>
  <c r="K488" i="5"/>
  <c r="K492" i="5"/>
  <c r="BA493" i="5"/>
  <c r="AZ494" i="5"/>
  <c r="U209" i="6"/>
  <c r="K229" i="6"/>
  <c r="U234" i="6"/>
  <c r="U288" i="6"/>
  <c r="AZ308" i="6"/>
  <c r="K373" i="6"/>
  <c r="K405" i="6"/>
  <c r="K417" i="6"/>
  <c r="K209" i="6"/>
  <c r="K214" i="6"/>
  <c r="AZ216" i="6"/>
  <c r="BA223" i="6"/>
  <c r="U224" i="6"/>
  <c r="K232" i="6"/>
  <c r="U233" i="6"/>
  <c r="BA233" i="6"/>
  <c r="BA242" i="6"/>
  <c r="BA243" i="6"/>
  <c r="K251" i="6"/>
  <c r="U253" i="6"/>
  <c r="U255" i="6"/>
  <c r="AY255" i="6"/>
  <c r="K262" i="6"/>
  <c r="U265" i="6"/>
  <c r="AZ276" i="6"/>
  <c r="AY277" i="6"/>
  <c r="K293" i="6"/>
  <c r="U295" i="6"/>
  <c r="K300" i="6"/>
  <c r="U301" i="6"/>
  <c r="AZ301" i="6"/>
  <c r="AY302" i="6"/>
  <c r="K309" i="6"/>
  <c r="BA310" i="6"/>
  <c r="AY312" i="6"/>
  <c r="U318" i="6"/>
  <c r="AY319" i="6"/>
  <c r="AY330" i="6"/>
  <c r="BA381" i="6"/>
  <c r="U420" i="6"/>
  <c r="BA437" i="6"/>
  <c r="AX511" i="5"/>
  <c r="AZ210" i="6"/>
  <c r="AZ211" i="6"/>
  <c r="K215" i="6"/>
  <c r="AX217" i="6"/>
  <c r="K223" i="6"/>
  <c r="AZ225" i="6"/>
  <c r="AX227" i="6"/>
  <c r="K231" i="6"/>
  <c r="BA234" i="6"/>
  <c r="AZ235" i="6"/>
  <c r="AY236" i="6"/>
  <c r="K243" i="6"/>
  <c r="AZ245" i="6"/>
  <c r="AX269" i="6"/>
  <c r="K276" i="6"/>
  <c r="U277" i="6"/>
  <c r="U278" i="6"/>
  <c r="AX280" i="6"/>
  <c r="K288" i="6"/>
  <c r="AY289" i="6"/>
  <c r="AY296" i="6"/>
  <c r="BA302" i="6"/>
  <c r="AZ303" i="6"/>
  <c r="U312" i="6"/>
  <c r="U313" i="6"/>
  <c r="K327" i="6"/>
  <c r="BA330" i="6"/>
  <c r="K337" i="6"/>
  <c r="K338" i="6"/>
  <c r="AX339" i="6"/>
  <c r="U340" i="6"/>
  <c r="AY341" i="6"/>
  <c r="K354" i="6"/>
  <c r="AZ377" i="6"/>
  <c r="K419" i="6"/>
  <c r="U431" i="6"/>
  <c r="K491" i="6"/>
  <c r="AX491" i="6"/>
  <c r="AZ486" i="5"/>
  <c r="BA489" i="5"/>
  <c r="BA494" i="5"/>
  <c r="U495" i="5"/>
  <c r="AZ498" i="5"/>
  <c r="K501" i="5"/>
  <c r="U502" i="5"/>
  <c r="BA502" i="5"/>
  <c r="U503" i="5"/>
  <c r="U508" i="5"/>
  <c r="K210" i="6"/>
  <c r="BA210" i="6"/>
  <c r="BA211" i="6"/>
  <c r="U217" i="6"/>
  <c r="AX219" i="6"/>
  <c r="K224" i="6"/>
  <c r="K225" i="6"/>
  <c r="BA225" i="6"/>
  <c r="AZ226" i="6"/>
  <c r="AY227" i="6"/>
  <c r="K233" i="6"/>
  <c r="AY237" i="6"/>
  <c r="K242" i="6"/>
  <c r="BA245" i="6"/>
  <c r="K254" i="6"/>
  <c r="K255" i="6"/>
  <c r="AY257" i="6"/>
  <c r="U266" i="6"/>
  <c r="AZ266" i="6"/>
  <c r="AZ267" i="6"/>
  <c r="AY269" i="6"/>
  <c r="K277" i="6"/>
  <c r="U280" i="6"/>
  <c r="AX281" i="6"/>
  <c r="K287" i="6"/>
  <c r="U289" i="6"/>
  <c r="AZ289" i="6"/>
  <c r="AY290" i="6"/>
  <c r="K295" i="6"/>
  <c r="AZ296" i="6"/>
  <c r="U297" i="6"/>
  <c r="AY304" i="6"/>
  <c r="K312" i="6"/>
  <c r="BA320" i="6"/>
  <c r="U322" i="6"/>
  <c r="U332" i="6"/>
  <c r="AZ332" i="6"/>
  <c r="AY333" i="6"/>
  <c r="AZ340" i="6"/>
  <c r="U357" i="6"/>
  <c r="U359" i="6"/>
  <c r="K367" i="6"/>
  <c r="AY370" i="6"/>
  <c r="U393" i="6"/>
  <c r="AY411" i="6"/>
  <c r="K429" i="6"/>
  <c r="AA429" i="6"/>
  <c r="AX429" i="6"/>
  <c r="AX430" i="6"/>
  <c r="U478" i="6"/>
  <c r="AY218" i="6"/>
  <c r="AY219" i="6"/>
  <c r="BA226" i="6"/>
  <c r="K235" i="6"/>
  <c r="AZ237" i="6"/>
  <c r="AZ257" i="6"/>
  <c r="AZ258" i="6"/>
  <c r="BA266" i="6"/>
  <c r="BA267" i="6"/>
  <c r="AZ268" i="6"/>
  <c r="U269" i="6"/>
  <c r="AZ269" i="6"/>
  <c r="K278" i="6"/>
  <c r="K279" i="6"/>
  <c r="AZ280" i="6"/>
  <c r="AY281" i="6"/>
  <c r="AY282" i="6"/>
  <c r="BA289" i="6"/>
  <c r="AZ290" i="6"/>
  <c r="BA296" i="6"/>
  <c r="AZ297" i="6"/>
  <c r="AX298" i="6"/>
  <c r="K302" i="6"/>
  <c r="AZ304" i="6"/>
  <c r="AX307" i="6"/>
  <c r="U314" i="6"/>
  <c r="AY314" i="6"/>
  <c r="U333" i="6"/>
  <c r="AZ333" i="6"/>
  <c r="U341" i="6"/>
  <c r="K357" i="6"/>
  <c r="K368" i="6"/>
  <c r="K383" i="6"/>
  <c r="AZ384" i="6"/>
  <c r="AZ385" i="6"/>
  <c r="BA393" i="6"/>
  <c r="K400" i="6"/>
  <c r="U411" i="6"/>
  <c r="K422" i="6"/>
  <c r="K438" i="6"/>
  <c r="U464" i="6"/>
  <c r="AZ464" i="6"/>
  <c r="K475" i="6"/>
  <c r="U487" i="5"/>
  <c r="U490" i="5"/>
  <c r="BA490" i="5"/>
  <c r="K494" i="5"/>
  <c r="BA212" i="6"/>
  <c r="BA217" i="6"/>
  <c r="AZ218" i="6"/>
  <c r="AZ219" i="6"/>
  <c r="BA237" i="6"/>
  <c r="AZ238" i="6"/>
  <c r="BA246" i="6"/>
  <c r="AZ247" i="6"/>
  <c r="AY249" i="6"/>
  <c r="AY259" i="6"/>
  <c r="AX260" i="6"/>
  <c r="BA269" i="6"/>
  <c r="AZ281" i="6"/>
  <c r="AZ282" i="6"/>
  <c r="BA290" i="6"/>
  <c r="AZ291" i="6"/>
  <c r="BA297" i="6"/>
  <c r="AY298" i="6"/>
  <c r="AZ305" i="6"/>
  <c r="AY306" i="6"/>
  <c r="AZ314" i="6"/>
  <c r="AY323" i="6"/>
  <c r="AZ334" i="6"/>
  <c r="AY335" i="6"/>
  <c r="AZ342" i="6"/>
  <c r="BA440" i="6"/>
  <c r="AY441" i="6"/>
  <c r="K504" i="6"/>
  <c r="K211" i="6"/>
  <c r="AX213" i="6"/>
  <c r="K217" i="6"/>
  <c r="BA218" i="6"/>
  <c r="BA219" i="6"/>
  <c r="K226" i="6"/>
  <c r="K227" i="6"/>
  <c r="AZ228" i="6"/>
  <c r="AY229" i="6"/>
  <c r="AX230" i="6"/>
  <c r="K237" i="6"/>
  <c r="AZ239" i="6"/>
  <c r="BA247" i="6"/>
  <c r="AZ248" i="6"/>
  <c r="AZ249" i="6"/>
  <c r="AZ250" i="6"/>
  <c r="U260" i="6"/>
  <c r="AX261" i="6"/>
  <c r="K266" i="6"/>
  <c r="K268" i="6"/>
  <c r="AZ270" i="6"/>
  <c r="U271" i="6"/>
  <c r="AZ271" i="6"/>
  <c r="AX272" i="6"/>
  <c r="BA281" i="6"/>
  <c r="U283" i="6"/>
  <c r="K289" i="6"/>
  <c r="K290" i="6"/>
  <c r="BA291" i="6"/>
  <c r="AY292" i="6"/>
  <c r="K304" i="6"/>
  <c r="AZ306" i="6"/>
  <c r="U307" i="6"/>
  <c r="AZ307" i="6"/>
  <c r="BA314" i="6"/>
  <c r="AX378" i="6"/>
  <c r="K394" i="6"/>
  <c r="U395" i="6"/>
  <c r="U414" i="6"/>
  <c r="AA504" i="6"/>
  <c r="AX504" i="6"/>
  <c r="U509" i="5"/>
  <c r="AY509" i="5"/>
  <c r="AY213" i="6"/>
  <c r="AX214" i="6"/>
  <c r="BA220" i="6"/>
  <c r="U229" i="6"/>
  <c r="U230" i="6"/>
  <c r="K238" i="6"/>
  <c r="BA239" i="6"/>
  <c r="U251" i="6"/>
  <c r="K257" i="6"/>
  <c r="K258" i="6"/>
  <c r="AY261" i="6"/>
  <c r="BA270" i="6"/>
  <c r="BA271" i="6"/>
  <c r="AX273" i="6"/>
  <c r="BA283" i="6"/>
  <c r="U284" i="6"/>
  <c r="AY285" i="6"/>
  <c r="K314" i="6"/>
  <c r="K323" i="6"/>
  <c r="AZ324" i="6"/>
  <c r="U325" i="6"/>
  <c r="BA350" i="6"/>
  <c r="U372" i="6"/>
  <c r="AZ372" i="6"/>
  <c r="K378" i="6"/>
  <c r="K412" i="6"/>
  <c r="U426" i="6"/>
  <c r="AY435" i="6"/>
  <c r="K440" i="6"/>
  <c r="U442" i="6"/>
  <c r="U443" i="6"/>
  <c r="U458" i="6"/>
  <c r="AY459" i="6"/>
  <c r="BA486" i="6"/>
  <c r="K498" i="6"/>
  <c r="AY510" i="5"/>
  <c r="AZ213" i="6"/>
  <c r="K218" i="6"/>
  <c r="AZ221" i="6"/>
  <c r="AZ230" i="6"/>
  <c r="AX232" i="6"/>
  <c r="AZ240" i="6"/>
  <c r="AX241" i="6"/>
  <c r="K247" i="6"/>
  <c r="K248" i="6"/>
  <c r="AZ251" i="6"/>
  <c r="U252" i="6"/>
  <c r="K259" i="6"/>
  <c r="U261" i="6"/>
  <c r="AZ272" i="6"/>
  <c r="K282" i="6"/>
  <c r="AZ284" i="6"/>
  <c r="K292" i="6"/>
  <c r="K298" i="6"/>
  <c r="AX300" i="6"/>
  <c r="K315" i="6"/>
  <c r="AY316" i="6"/>
  <c r="K322" i="6"/>
  <c r="K332" i="6"/>
  <c r="K334" i="6"/>
  <c r="U344" i="6"/>
  <c r="K393" i="6"/>
  <c r="U406" i="6"/>
  <c r="K456" i="6"/>
  <c r="K457" i="6"/>
  <c r="AZ466" i="6"/>
  <c r="U479" i="6"/>
  <c r="AX483" i="6"/>
  <c r="U488" i="6"/>
  <c r="K499" i="6"/>
  <c r="AX500" i="6"/>
  <c r="U505" i="6"/>
  <c r="AY343" i="6"/>
  <c r="AY348" i="6"/>
  <c r="U353" i="6"/>
  <c r="BA369" i="6"/>
  <c r="AY375" i="6"/>
  <c r="U380" i="6"/>
  <c r="BA395" i="6"/>
  <c r="AY397" i="6"/>
  <c r="K401" i="6"/>
  <c r="K413" i="6"/>
  <c r="AX422" i="6"/>
  <c r="K425" i="6"/>
  <c r="AZ432" i="6"/>
  <c r="U444" i="6"/>
  <c r="AX448" i="6"/>
  <c r="AY449" i="6"/>
  <c r="K471" i="6"/>
  <c r="K472" i="6"/>
  <c r="K478" i="6"/>
  <c r="K495" i="6"/>
  <c r="K496" i="6"/>
  <c r="AX497" i="6"/>
  <c r="AZ501" i="6"/>
  <c r="K509" i="6"/>
  <c r="U510" i="6"/>
  <c r="AZ510" i="6"/>
  <c r="BA365" i="6"/>
  <c r="BA370" i="6"/>
  <c r="AX376" i="6"/>
  <c r="U385" i="6"/>
  <c r="AZ386" i="6"/>
  <c r="AY416" i="6"/>
  <c r="BA421" i="6"/>
  <c r="K432" i="6"/>
  <c r="AZ433" i="6"/>
  <c r="U438" i="6"/>
  <c r="AX439" i="6"/>
  <c r="AY450" i="6"/>
  <c r="BA459" i="6"/>
  <c r="AY468" i="6"/>
  <c r="U474" i="6"/>
  <c r="AX485" i="6"/>
  <c r="AZ489" i="6"/>
  <c r="BA319" i="6"/>
  <c r="AY321" i="6"/>
  <c r="AY322" i="6"/>
  <c r="K328" i="6"/>
  <c r="K329" i="6"/>
  <c r="AX330" i="6"/>
  <c r="K342" i="6"/>
  <c r="BA343" i="6"/>
  <c r="AY344" i="6"/>
  <c r="AX345" i="6"/>
  <c r="BA348" i="6"/>
  <c r="AZ349" i="6"/>
  <c r="AY354" i="6"/>
  <c r="AY360" i="6"/>
  <c r="AX370" i="6"/>
  <c r="AY371" i="6"/>
  <c r="K375" i="6"/>
  <c r="AY376" i="6"/>
  <c r="K385" i="6"/>
  <c r="BA386" i="6"/>
  <c r="AZ391" i="6"/>
  <c r="AY392" i="6"/>
  <c r="K396" i="6"/>
  <c r="AY398" i="6"/>
  <c r="AZ416" i="6"/>
  <c r="AX423" i="6"/>
  <c r="AZ428" i="6"/>
  <c r="AY429" i="6"/>
  <c r="BA433" i="6"/>
  <c r="K437" i="6"/>
  <c r="AY439" i="6"/>
  <c r="K444" i="6"/>
  <c r="U446" i="6"/>
  <c r="AZ450" i="6"/>
  <c r="AY451" i="6"/>
  <c r="BA454" i="6"/>
  <c r="AY455" i="6"/>
  <c r="BA460" i="6"/>
  <c r="K464" i="6"/>
  <c r="K465" i="6"/>
  <c r="U468" i="6"/>
  <c r="K480" i="6"/>
  <c r="AY481" i="6"/>
  <c r="AX482" i="6"/>
  <c r="K484" i="6"/>
  <c r="AY485" i="6"/>
  <c r="U490" i="6"/>
  <c r="AX493" i="6"/>
  <c r="AZ497" i="6"/>
  <c r="K501" i="6"/>
  <c r="U502" i="6"/>
  <c r="AY502" i="6"/>
  <c r="AZ506" i="6"/>
  <c r="AZ344" i="6"/>
  <c r="K348" i="6"/>
  <c r="BA349" i="6"/>
  <c r="AZ354" i="6"/>
  <c r="U355" i="6"/>
  <c r="AY355" i="6"/>
  <c r="AZ360" i="6"/>
  <c r="AX361" i="6"/>
  <c r="U376" i="6"/>
  <c r="AZ376" i="6"/>
  <c r="AY381" i="6"/>
  <c r="AZ387" i="6"/>
  <c r="BA391" i="6"/>
  <c r="U392" i="6"/>
  <c r="AY393" i="6"/>
  <c r="U398" i="6"/>
  <c r="U410" i="6"/>
  <c r="BA416" i="6"/>
  <c r="BA422" i="6"/>
  <c r="AY423" i="6"/>
  <c r="BA428" i="6"/>
  <c r="BA438" i="6"/>
  <c r="AZ439" i="6"/>
  <c r="AY440" i="6"/>
  <c r="AZ446" i="6"/>
  <c r="K449" i="6"/>
  <c r="BA450" i="6"/>
  <c r="AZ451" i="6"/>
  <c r="AZ455" i="6"/>
  <c r="AY461" i="6"/>
  <c r="U466" i="6"/>
  <c r="K468" i="6"/>
  <c r="U469" i="6"/>
  <c r="K473" i="6"/>
  <c r="BA474" i="6"/>
  <c r="U475" i="6"/>
  <c r="AZ481" i="6"/>
  <c r="U482" i="6"/>
  <c r="U485" i="6"/>
  <c r="AZ485" i="6"/>
  <c r="AZ490" i="6"/>
  <c r="AY493" i="6"/>
  <c r="AZ502" i="6"/>
  <c r="U503" i="6"/>
  <c r="K506" i="6"/>
  <c r="BA506" i="6"/>
  <c r="U507" i="6"/>
  <c r="AZ315" i="6"/>
  <c r="U320" i="6"/>
  <c r="U321" i="6"/>
  <c r="BA321" i="6"/>
  <c r="BA322" i="6"/>
  <c r="U323" i="6"/>
  <c r="AX323" i="6"/>
  <c r="BA337" i="6"/>
  <c r="AY338" i="6"/>
  <c r="BA344" i="6"/>
  <c r="AZ345" i="6"/>
  <c r="K349" i="6"/>
  <c r="U351" i="6"/>
  <c r="AY356" i="6"/>
  <c r="K360" i="6"/>
  <c r="BA360" i="6"/>
  <c r="K371" i="6"/>
  <c r="BA371" i="6"/>
  <c r="AY372" i="6"/>
  <c r="AY377" i="6"/>
  <c r="AZ381" i="6"/>
  <c r="K387" i="6"/>
  <c r="AX388" i="6"/>
  <c r="K391" i="6"/>
  <c r="AZ393" i="6"/>
  <c r="U394" i="6"/>
  <c r="AY394" i="6"/>
  <c r="BA398" i="6"/>
  <c r="U403" i="6"/>
  <c r="AY403" i="6"/>
  <c r="AY404" i="6"/>
  <c r="BA410" i="6"/>
  <c r="AX411" i="6"/>
  <c r="K416" i="6"/>
  <c r="AX416" i="6"/>
  <c r="AY417" i="6"/>
  <c r="K428" i="6"/>
  <c r="BA429" i="6"/>
  <c r="U434" i="6"/>
  <c r="AX435" i="6"/>
  <c r="U440" i="6"/>
  <c r="AZ440" i="6"/>
  <c r="K445" i="6"/>
  <c r="AY447" i="6"/>
  <c r="U451" i="6"/>
  <c r="BA451" i="6"/>
  <c r="BA455" i="6"/>
  <c r="AY466" i="6"/>
  <c r="AX470" i="6"/>
  <c r="AX476" i="6"/>
  <c r="BA481" i="6"/>
  <c r="BA490" i="6"/>
  <c r="AZ493" i="6"/>
  <c r="AY498" i="6"/>
  <c r="AZ503" i="6"/>
  <c r="AZ507" i="6"/>
  <c r="U470" i="6"/>
  <c r="U476" i="6"/>
  <c r="AY486" i="6"/>
  <c r="U491" i="6"/>
  <c r="AZ498" i="6"/>
  <c r="U499" i="6"/>
  <c r="AZ499" i="6"/>
  <c r="K502" i="6"/>
  <c r="BA503" i="6"/>
  <c r="U504" i="6"/>
  <c r="BA507" i="6"/>
  <c r="U508" i="6"/>
  <c r="AX316" i="6"/>
  <c r="AY324" i="6"/>
  <c r="U331" i="6"/>
  <c r="AZ331" i="6"/>
  <c r="U339" i="6"/>
  <c r="AY339" i="6"/>
  <c r="AY346" i="6"/>
  <c r="K355" i="6"/>
  <c r="U356" i="6"/>
  <c r="BA356" i="6"/>
  <c r="AZ357" i="6"/>
  <c r="K361" i="6"/>
  <c r="AY362" i="6"/>
  <c r="AY367" i="6"/>
  <c r="BA377" i="6"/>
  <c r="AZ378" i="6"/>
  <c r="U388" i="6"/>
  <c r="AZ388" i="6"/>
  <c r="K392" i="6"/>
  <c r="AZ399" i="6"/>
  <c r="BA403" i="6"/>
  <c r="BA404" i="6"/>
  <c r="AZ405" i="6"/>
  <c r="AZ411" i="6"/>
  <c r="AX413" i="6"/>
  <c r="BA417" i="6"/>
  <c r="AX419" i="6"/>
  <c r="AY424" i="6"/>
  <c r="AX425" i="6"/>
  <c r="U430" i="6"/>
  <c r="AZ435" i="6"/>
  <c r="U447" i="6"/>
  <c r="BA447" i="6"/>
  <c r="AZ452" i="6"/>
  <c r="K455" i="6"/>
  <c r="K461" i="6"/>
  <c r="U462" i="6"/>
  <c r="K466" i="6"/>
  <c r="K469" i="6"/>
  <c r="AZ470" i="6"/>
  <c r="K474" i="6"/>
  <c r="AX477" i="6"/>
  <c r="K481" i="6"/>
  <c r="K482" i="6"/>
  <c r="U483" i="6"/>
  <c r="K485" i="6"/>
  <c r="AZ486" i="6"/>
  <c r="U494" i="6"/>
  <c r="AY494" i="6"/>
  <c r="BA498" i="6"/>
  <c r="BA499" i="6"/>
  <c r="U500" i="6"/>
  <c r="AG253" i="5"/>
  <c r="AG332" i="5"/>
  <c r="AQ229" i="5"/>
  <c r="AX231" i="5"/>
  <c r="AQ233" i="5"/>
  <c r="AG237" i="5"/>
  <c r="AG238" i="5"/>
  <c r="AQ239" i="5"/>
  <c r="AG248" i="5"/>
  <c r="AQ258" i="5"/>
  <c r="AQ285" i="5"/>
  <c r="AG301" i="5"/>
  <c r="AG302" i="5"/>
  <c r="AG315" i="5"/>
  <c r="AQ344" i="5"/>
  <c r="AQ345" i="5"/>
  <c r="AQ351" i="5"/>
  <c r="AW356" i="5"/>
  <c r="AX356" i="5"/>
  <c r="AQ363" i="5"/>
  <c r="AG369" i="5"/>
  <c r="AX377" i="5"/>
  <c r="AX444" i="5"/>
  <c r="AW444" i="5"/>
  <c r="AW454" i="5"/>
  <c r="AX454" i="5"/>
  <c r="AQ218" i="6"/>
  <c r="AQ219" i="6"/>
  <c r="AG301" i="6"/>
  <c r="AG347" i="6"/>
  <c r="AQ409" i="6"/>
  <c r="AG336" i="5"/>
  <c r="AG375" i="5"/>
  <c r="AQ387" i="5"/>
  <c r="AQ388" i="5"/>
  <c r="AQ421" i="5"/>
  <c r="AQ441" i="5"/>
  <c r="AG264" i="6"/>
  <c r="AW264" i="6"/>
  <c r="AX264" i="6"/>
  <c r="AG265" i="6"/>
  <c r="AG302" i="6"/>
  <c r="AG311" i="6"/>
  <c r="AG342" i="6"/>
  <c r="AG464" i="6"/>
  <c r="AW425" i="5"/>
  <c r="AX425" i="5"/>
  <c r="AG217" i="6"/>
  <c r="AX265" i="6"/>
  <c r="AW265" i="6"/>
  <c r="AX464" i="6"/>
  <c r="AW464" i="6"/>
  <c r="AG425" i="5"/>
  <c r="AW426" i="5"/>
  <c r="AX426" i="5"/>
  <c r="AX303" i="6"/>
  <c r="AW303" i="6"/>
  <c r="AQ294" i="5"/>
  <c r="AQ298" i="5"/>
  <c r="AQ215" i="5"/>
  <c r="BA223" i="5"/>
  <c r="BA227" i="5"/>
  <c r="AG229" i="5"/>
  <c r="AZ241" i="5"/>
  <c r="AW261" i="5"/>
  <c r="AY263" i="5"/>
  <c r="AG293" i="5"/>
  <c r="AY295" i="5"/>
  <c r="BA313" i="5"/>
  <c r="AW322" i="5"/>
  <c r="AG324" i="5"/>
  <c r="BA354" i="5"/>
  <c r="AW362" i="5"/>
  <c r="AZ366" i="5"/>
  <c r="AQ373" i="5"/>
  <c r="AG381" i="5"/>
  <c r="AQ383" i="5"/>
  <c r="AZ429" i="5"/>
  <c r="AQ437" i="5"/>
  <c r="AX448" i="5"/>
  <c r="AW448" i="5"/>
  <c r="AX228" i="6"/>
  <c r="AW228" i="6"/>
  <c r="AW247" i="6"/>
  <c r="AX247" i="6"/>
  <c r="AG248" i="6"/>
  <c r="AG249" i="6"/>
  <c r="AG250" i="6"/>
  <c r="AQ252" i="6"/>
  <c r="AW438" i="6"/>
  <c r="AX438" i="6"/>
  <c r="AQ290" i="5"/>
  <c r="AX406" i="5"/>
  <c r="AW406" i="5"/>
  <c r="AQ365" i="5"/>
  <c r="AX336" i="6"/>
  <c r="AW336" i="6"/>
  <c r="AG219" i="5"/>
  <c r="AQ220" i="5"/>
  <c r="AG226" i="5"/>
  <c r="AZ237" i="5"/>
  <c r="AQ241" i="5"/>
  <c r="AZ247" i="5"/>
  <c r="AZ251" i="5"/>
  <c r="AY261" i="5"/>
  <c r="AG274" i="5"/>
  <c r="AG278" i="5"/>
  <c r="AZ295" i="5"/>
  <c r="AX296" i="5"/>
  <c r="BA305" i="5"/>
  <c r="AQ319" i="5"/>
  <c r="AG325" i="5"/>
  <c r="AQ326" i="5"/>
  <c r="AX327" i="5"/>
  <c r="AW336" i="5"/>
  <c r="AQ360" i="5"/>
  <c r="AW364" i="5"/>
  <c r="AX364" i="5"/>
  <c r="AZ378" i="5"/>
  <c r="AQ378" i="5"/>
  <c r="AG382" i="5"/>
  <c r="AZ399" i="5"/>
  <c r="AG415" i="5"/>
  <c r="AQ462" i="5"/>
  <c r="AX229" i="6"/>
  <c r="AW229" i="6"/>
  <c r="AQ285" i="6"/>
  <c r="AW392" i="6"/>
  <c r="AX392" i="6"/>
  <c r="AQ281" i="5"/>
  <c r="AG255" i="5"/>
  <c r="AW401" i="5"/>
  <c r="AX401" i="5"/>
  <c r="AG210" i="5"/>
  <c r="AX225" i="5"/>
  <c r="AG231" i="5"/>
  <c r="AQ237" i="5"/>
  <c r="BA247" i="5"/>
  <c r="BA251" i="5"/>
  <c r="AZ257" i="5"/>
  <c r="AW273" i="5"/>
  <c r="AW277" i="5"/>
  <c r="AY288" i="5"/>
  <c r="BA295" i="5"/>
  <c r="AQ295" i="5"/>
  <c r="AQ300" i="5"/>
  <c r="AG318" i="5"/>
  <c r="AQ320" i="5"/>
  <c r="AG330" i="5"/>
  <c r="AY348" i="5"/>
  <c r="AG360" i="5"/>
  <c r="AQ374" i="5"/>
  <c r="AG396" i="5"/>
  <c r="AQ397" i="5"/>
  <c r="AX435" i="5"/>
  <c r="AW435" i="5"/>
  <c r="AQ286" i="6"/>
  <c r="AQ287" i="6"/>
  <c r="AG269" i="5"/>
  <c r="BA211" i="5"/>
  <c r="AW214" i="5"/>
  <c r="AZ217" i="5"/>
  <c r="AY221" i="5"/>
  <c r="BA257" i="5"/>
  <c r="BA261" i="5"/>
  <c r="AW265" i="5"/>
  <c r="AZ268" i="5"/>
  <c r="AY273" i="5"/>
  <c r="AW281" i="5"/>
  <c r="AW285" i="5"/>
  <c r="AZ288" i="5"/>
  <c r="AX316" i="5"/>
  <c r="AW345" i="5"/>
  <c r="AZ362" i="5"/>
  <c r="AX460" i="5"/>
  <c r="AW460" i="5"/>
  <c r="AW434" i="6"/>
  <c r="AX434" i="6"/>
  <c r="AZ213" i="5"/>
  <c r="AZ221" i="5"/>
  <c r="AG223" i="5"/>
  <c r="AQ224" i="5"/>
  <c r="AG235" i="5"/>
  <c r="AQ248" i="5"/>
  <c r="BA253" i="5"/>
  <c r="AQ253" i="5"/>
  <c r="AQ257" i="5"/>
  <c r="AY269" i="5"/>
  <c r="AG286" i="5"/>
  <c r="BA301" i="5"/>
  <c r="AQ306" i="5"/>
  <c r="AQ314" i="5"/>
  <c r="AZ315" i="5"/>
  <c r="AY316" i="5"/>
  <c r="BA321" i="5"/>
  <c r="AQ350" i="5"/>
  <c r="AZ357" i="5"/>
  <c r="BA362" i="5"/>
  <c r="AG410" i="5"/>
  <c r="AQ411" i="5"/>
  <c r="AZ439" i="5"/>
  <c r="AQ446" i="5"/>
  <c r="AQ456" i="5"/>
  <c r="AG241" i="6"/>
  <c r="AX284" i="6"/>
  <c r="AW284" i="6"/>
  <c r="AQ326" i="6"/>
  <c r="AQ218" i="5"/>
  <c r="AG227" i="5"/>
  <c r="AG283" i="5"/>
  <c r="AQ284" i="5"/>
  <c r="AQ302" i="5"/>
  <c r="AG313" i="5"/>
  <c r="AG314" i="5"/>
  <c r="BA315" i="5"/>
  <c r="AZ336" i="5"/>
  <c r="AG274" i="6"/>
  <c r="AG316" i="6"/>
  <c r="AW367" i="6"/>
  <c r="AX367" i="6"/>
  <c r="AW412" i="6"/>
  <c r="AX412" i="6"/>
  <c r="AG413" i="6"/>
  <c r="AG225" i="5"/>
  <c r="AG289" i="5"/>
  <c r="AQ297" i="5"/>
  <c r="AQ364" i="5"/>
  <c r="AG211" i="5"/>
  <c r="AG216" i="5"/>
  <c r="AQ225" i="5"/>
  <c r="AG228" i="5"/>
  <c r="AG232" i="5"/>
  <c r="AG241" i="5"/>
  <c r="AG242" i="5"/>
  <c r="AQ244" i="5"/>
  <c r="AG252" i="5"/>
  <c r="AQ280" i="5"/>
  <c r="AG287" i="5"/>
  <c r="AQ289" i="5"/>
  <c r="AQ303" i="5"/>
  <c r="AG310" i="5"/>
  <c r="AQ336" i="5"/>
  <c r="AG349" i="5"/>
  <c r="AQ358" i="5"/>
  <c r="AQ368" i="5"/>
  <c r="AW430" i="5"/>
  <c r="AX430" i="5"/>
  <c r="AG431" i="5"/>
  <c r="AG455" i="5"/>
  <c r="AQ217" i="6"/>
  <c r="AX325" i="6"/>
  <c r="AW325" i="6"/>
  <c r="AQ322" i="5"/>
  <c r="BA323" i="5"/>
  <c r="AQ332" i="5"/>
  <c r="AQ346" i="5"/>
  <c r="AZ347" i="5"/>
  <c r="AG351" i="5"/>
  <c r="AQ352" i="5"/>
  <c r="AQ367" i="5"/>
  <c r="AX373" i="5"/>
  <c r="AY385" i="5"/>
  <c r="AQ392" i="5"/>
  <c r="AQ393" i="5"/>
  <c r="BA399" i="5"/>
  <c r="AQ399" i="5"/>
  <c r="AG403" i="5"/>
  <c r="AZ404" i="5"/>
  <c r="AG422" i="5"/>
  <c r="BA423" i="5"/>
  <c r="AG427" i="5"/>
  <c r="AZ433" i="5"/>
  <c r="AQ433" i="5"/>
  <c r="AX434" i="5"/>
  <c r="AQ438" i="5"/>
  <c r="AQ442" i="5"/>
  <c r="AY443" i="5"/>
  <c r="BA452" i="5"/>
  <c r="AQ452" i="5"/>
  <c r="AQ457" i="5"/>
  <c r="BA464" i="5"/>
  <c r="AQ214" i="6"/>
  <c r="AG236" i="6"/>
  <c r="AY239" i="6"/>
  <c r="AW259" i="6"/>
  <c r="AX259" i="6"/>
  <c r="AQ260" i="6"/>
  <c r="AQ269" i="6"/>
  <c r="AY270" i="6"/>
  <c r="AQ279" i="6"/>
  <c r="AX285" i="6"/>
  <c r="AW285" i="6"/>
  <c r="AY299" i="6"/>
  <c r="AQ305" i="6"/>
  <c r="AQ306" i="6"/>
  <c r="AQ307" i="6"/>
  <c r="AG353" i="6"/>
  <c r="AQ410" i="6"/>
  <c r="AQ431" i="6"/>
  <c r="AG316" i="5"/>
  <c r="BA317" i="5"/>
  <c r="AG321" i="5"/>
  <c r="AG322" i="5"/>
  <c r="AY328" i="5"/>
  <c r="AQ339" i="5"/>
  <c r="AZ354" i="5"/>
  <c r="AG358" i="5"/>
  <c r="AG371" i="5"/>
  <c r="AQ372" i="5"/>
  <c r="AQ385" i="5"/>
  <c r="AX386" i="5"/>
  <c r="AG388" i="5"/>
  <c r="AQ389" i="5"/>
  <c r="AX390" i="5"/>
  <c r="AY394" i="5"/>
  <c r="AZ408" i="5"/>
  <c r="AZ419" i="5"/>
  <c r="AG445" i="5"/>
  <c r="AG446" i="5"/>
  <c r="AG451" i="5"/>
  <c r="AY459" i="5"/>
  <c r="AG462" i="5"/>
  <c r="AG463" i="5"/>
  <c r="AG209" i="6"/>
  <c r="AG214" i="6"/>
  <c r="AG218" i="6"/>
  <c r="AG219" i="6"/>
  <c r="AQ220" i="6"/>
  <c r="BA232" i="6"/>
  <c r="AG237" i="6"/>
  <c r="BA253" i="6"/>
  <c r="AZ256" i="6"/>
  <c r="AG260" i="6"/>
  <c r="AQ261" i="6"/>
  <c r="AG268" i="6"/>
  <c r="AQ271" i="6"/>
  <c r="AQ294" i="6"/>
  <c r="AG304" i="6"/>
  <c r="AG313" i="6"/>
  <c r="AQ315" i="6"/>
  <c r="AG317" i="6"/>
  <c r="AG337" i="6"/>
  <c r="AQ355" i="6"/>
  <c r="AZ390" i="6"/>
  <c r="AG409" i="6"/>
  <c r="AG461" i="6"/>
  <c r="AZ448" i="5"/>
  <c r="AG457" i="5"/>
  <c r="AY460" i="5"/>
  <c r="AQ211" i="6"/>
  <c r="AG215" i="6"/>
  <c r="AQ216" i="6"/>
  <c r="AY264" i="6"/>
  <c r="AQ335" i="6"/>
  <c r="AG365" i="6"/>
  <c r="AW379" i="6"/>
  <c r="AX379" i="6"/>
  <c r="AQ422" i="6"/>
  <c r="AG426" i="6"/>
  <c r="AQ427" i="6"/>
  <c r="AQ457" i="6"/>
  <c r="AG413" i="5"/>
  <c r="AY415" i="5"/>
  <c r="AZ435" i="5"/>
  <c r="AG437" i="5"/>
  <c r="BA439" i="5"/>
  <c r="AY444" i="5"/>
  <c r="BA448" i="5"/>
  <c r="AZ460" i="5"/>
  <c r="AY212" i="6"/>
  <c r="AQ221" i="6"/>
  <c r="AG231" i="6"/>
  <c r="AY247" i="6"/>
  <c r="AG253" i="6"/>
  <c r="BA263" i="6"/>
  <c r="AQ272" i="6"/>
  <c r="AY283" i="6"/>
  <c r="AX305" i="6"/>
  <c r="AW305" i="6"/>
  <c r="AQ324" i="5"/>
  <c r="AX338" i="5"/>
  <c r="AY340" i="5"/>
  <c r="AX344" i="5"/>
  <c r="AZ349" i="5"/>
  <c r="AQ349" i="5"/>
  <c r="AG354" i="5"/>
  <c r="AG359" i="5"/>
  <c r="AQ381" i="5"/>
  <c r="AG385" i="5"/>
  <c r="BA386" i="5"/>
  <c r="AQ386" i="5"/>
  <c r="AG389" i="5"/>
  <c r="AQ390" i="5"/>
  <c r="AZ401" i="5"/>
  <c r="AG404" i="5"/>
  <c r="AG408" i="5"/>
  <c r="AY410" i="5"/>
  <c r="AZ415" i="5"/>
  <c r="AQ430" i="5"/>
  <c r="BA435" i="5"/>
  <c r="BA460" i="5"/>
  <c r="AG220" i="6"/>
  <c r="AG232" i="6"/>
  <c r="AX236" i="6"/>
  <c r="AG239" i="6"/>
  <c r="AG245" i="6"/>
  <c r="AX251" i="6"/>
  <c r="BA264" i="6"/>
  <c r="AQ264" i="6"/>
  <c r="AQ280" i="6"/>
  <c r="AQ281" i="6"/>
  <c r="AX293" i="6"/>
  <c r="AW293" i="6"/>
  <c r="BA309" i="6"/>
  <c r="AQ309" i="6"/>
  <c r="AG315" i="6"/>
  <c r="AG329" i="6"/>
  <c r="AW337" i="6"/>
  <c r="AQ341" i="6"/>
  <c r="AG345" i="6"/>
  <c r="AG375" i="6"/>
  <c r="AQ376" i="6"/>
  <c r="AG385" i="6"/>
  <c r="AX393" i="6"/>
  <c r="AW425" i="6"/>
  <c r="AG442" i="6"/>
  <c r="AG394" i="5"/>
  <c r="AQ401" i="5"/>
  <c r="AQ410" i="5"/>
  <c r="AG414" i="5"/>
  <c r="AQ415" i="5"/>
  <c r="AG419" i="5"/>
  <c r="AZ425" i="5"/>
  <c r="AQ425" i="5"/>
  <c r="AG433" i="5"/>
  <c r="AG443" i="5"/>
  <c r="AQ444" i="5"/>
  <c r="AY455" i="5"/>
  <c r="AG459" i="5"/>
  <c r="AQ460" i="5"/>
  <c r="AG227" i="6"/>
  <c r="AQ247" i="6"/>
  <c r="AG270" i="6"/>
  <c r="AG271" i="6"/>
  <c r="AQ273" i="6"/>
  <c r="AY275" i="6"/>
  <c r="AQ323" i="6"/>
  <c r="AG335" i="6"/>
  <c r="AW375" i="6"/>
  <c r="AX375" i="6"/>
  <c r="AG403" i="6"/>
  <c r="AQ406" i="6"/>
  <c r="AQ418" i="6"/>
  <c r="AQ405" i="5"/>
  <c r="AZ421" i="5"/>
  <c r="AQ431" i="5"/>
  <c r="AG434" i="5"/>
  <c r="AG439" i="5"/>
  <c r="AX446" i="5"/>
  <c r="AG453" i="5"/>
  <c r="AQ455" i="5"/>
  <c r="AQ235" i="6"/>
  <c r="AG240" i="6"/>
  <c r="AG281" i="6"/>
  <c r="AQ401" i="6"/>
  <c r="AG444" i="6"/>
  <c r="AG386" i="5"/>
  <c r="AG390" i="5"/>
  <c r="AQ396" i="5"/>
  <c r="AQ406" i="5"/>
  <c r="AG429" i="5"/>
  <c r="AG430" i="5"/>
  <c r="AG435" i="5"/>
  <c r="AZ456" i="5"/>
  <c r="AG460" i="5"/>
  <c r="AG212" i="6"/>
  <c r="AW219" i="6"/>
  <c r="AG221" i="6"/>
  <c r="AQ222" i="6"/>
  <c r="AQ223" i="6"/>
  <c r="AG247" i="6"/>
  <c r="AQ251" i="6"/>
  <c r="BA259" i="6"/>
  <c r="BA276" i="6"/>
  <c r="AQ284" i="6"/>
  <c r="AX289" i="6"/>
  <c r="AW289" i="6"/>
  <c r="AG300" i="6"/>
  <c r="AQ325" i="6"/>
  <c r="AQ332" i="6"/>
  <c r="AG336" i="6"/>
  <c r="AG340" i="6"/>
  <c r="AQ343" i="6"/>
  <c r="AW345" i="6"/>
  <c r="AQ368" i="6"/>
  <c r="AG400" i="6"/>
  <c r="AQ414" i="6"/>
  <c r="AW421" i="6"/>
  <c r="AQ424" i="6"/>
  <c r="AW426" i="6"/>
  <c r="AQ449" i="6"/>
  <c r="AQ297" i="6"/>
  <c r="BA306" i="6"/>
  <c r="AQ312" i="6"/>
  <c r="AG322" i="6"/>
  <c r="AQ331" i="6"/>
  <c r="AQ358" i="6"/>
  <c r="AQ361" i="6"/>
  <c r="AG379" i="6"/>
  <c r="AG386" i="6"/>
  <c r="AG389" i="6"/>
  <c r="AG393" i="6"/>
  <c r="AY406" i="6"/>
  <c r="AY410" i="6"/>
  <c r="AG430" i="6"/>
  <c r="AG434" i="6"/>
  <c r="AG438" i="6"/>
  <c r="AQ443" i="6"/>
  <c r="AQ450" i="6"/>
  <c r="AQ212" i="6"/>
  <c r="AZ220" i="6"/>
  <c r="AG223" i="6"/>
  <c r="AZ224" i="6"/>
  <c r="AG228" i="6"/>
  <c r="AQ233" i="6"/>
  <c r="AY240" i="6"/>
  <c r="AG256" i="6"/>
  <c r="BA257" i="6"/>
  <c r="AQ262" i="6"/>
  <c r="BA268" i="6"/>
  <c r="AG273" i="6"/>
  <c r="AQ274" i="6"/>
  <c r="AQ282" i="6"/>
  <c r="AY284" i="6"/>
  <c r="AG290" i="6"/>
  <c r="AZ292" i="6"/>
  <c r="AG297" i="6"/>
  <c r="BA298" i="6"/>
  <c r="AQ298" i="6"/>
  <c r="AQ302" i="6"/>
  <c r="AG312" i="6"/>
  <c r="BA313" i="6"/>
  <c r="AZ320" i="6"/>
  <c r="AQ339" i="6"/>
  <c r="AG346" i="6"/>
  <c r="AZ355" i="6"/>
  <c r="AG358" i="6"/>
  <c r="BA359" i="6"/>
  <c r="AQ362" i="6"/>
  <c r="BA366" i="6"/>
  <c r="AG376" i="6"/>
  <c r="AG387" i="6"/>
  <c r="AG390" i="6"/>
  <c r="AQ419" i="6"/>
  <c r="AG435" i="6"/>
  <c r="AQ455" i="6"/>
  <c r="AX456" i="6"/>
  <c r="AQ458" i="6"/>
  <c r="AG462" i="6"/>
  <c r="BA288" i="6"/>
  <c r="BA292" i="6"/>
  <c r="AX296" i="6"/>
  <c r="AQ313" i="6"/>
  <c r="AG351" i="6"/>
  <c r="AQ374" i="6"/>
  <c r="AQ377" i="6"/>
  <c r="AQ380" i="6"/>
  <c r="AG394" i="6"/>
  <c r="AG406" i="6"/>
  <c r="AQ411" i="6"/>
  <c r="AW413" i="6"/>
  <c r="AW442" i="6"/>
  <c r="AQ445" i="6"/>
  <c r="AG447" i="6"/>
  <c r="BA448" i="6"/>
  <c r="AQ448" i="6"/>
  <c r="AY456" i="6"/>
  <c r="AQ459" i="6"/>
  <c r="AG216" i="6"/>
  <c r="AQ234" i="6"/>
  <c r="AQ239" i="6"/>
  <c r="BA240" i="6"/>
  <c r="AQ258" i="6"/>
  <c r="AZ259" i="6"/>
  <c r="AZ264" i="6"/>
  <c r="AG266" i="6"/>
  <c r="AG267" i="6"/>
  <c r="AQ276" i="6"/>
  <c r="BA284" i="6"/>
  <c r="AG287" i="6"/>
  <c r="AQ288" i="6"/>
  <c r="AG291" i="6"/>
  <c r="AQ292" i="6"/>
  <c r="AQ303" i="6"/>
  <c r="AQ308" i="6"/>
  <c r="AZ309" i="6"/>
  <c r="AZ321" i="6"/>
  <c r="AZ325" i="6"/>
  <c r="BA329" i="6"/>
  <c r="AQ329" i="6"/>
  <c r="AG331" i="6"/>
  <c r="AY337" i="6"/>
  <c r="AY345" i="6"/>
  <c r="AG354" i="6"/>
  <c r="AG361" i="6"/>
  <c r="AQ363" i="6"/>
  <c r="AG370" i="6"/>
  <c r="AZ371" i="6"/>
  <c r="AQ378" i="6"/>
  <c r="AQ384" i="6"/>
  <c r="AQ391" i="6"/>
  <c r="AG402" i="6"/>
  <c r="AG415" i="6"/>
  <c r="AQ429" i="6"/>
  <c r="AQ433" i="6"/>
  <c r="AQ437" i="6"/>
  <c r="AQ441" i="6"/>
  <c r="BA445" i="6"/>
  <c r="AZ456" i="6"/>
  <c r="AZ460" i="6"/>
  <c r="AQ460" i="6"/>
  <c r="AQ463" i="6"/>
  <c r="AG224" i="6"/>
  <c r="AY226" i="6"/>
  <c r="AX231" i="6"/>
  <c r="AZ236" i="6"/>
  <c r="AG252" i="6"/>
  <c r="AQ259" i="6"/>
  <c r="AW261" i="6"/>
  <c r="AG269" i="6"/>
  <c r="AY271" i="6"/>
  <c r="AG275" i="6"/>
  <c r="BA277" i="6"/>
  <c r="AG282" i="6"/>
  <c r="AG283" i="6"/>
  <c r="AG295" i="6"/>
  <c r="AG298" i="6"/>
  <c r="AY305" i="6"/>
  <c r="AQ340" i="6"/>
  <c r="AG355" i="6"/>
  <c r="AQ356" i="6"/>
  <c r="AG374" i="6"/>
  <c r="AX383" i="6"/>
  <c r="AQ385" i="6"/>
  <c r="AX397" i="6"/>
  <c r="AQ403" i="6"/>
  <c r="AG411" i="6"/>
  <c r="AG416" i="6"/>
  <c r="AX418" i="6"/>
  <c r="AG428" i="6"/>
  <c r="AY430" i="6"/>
  <c r="AY434" i="6"/>
  <c r="AG436" i="6"/>
  <c r="AY438" i="6"/>
  <c r="AZ442" i="6"/>
  <c r="AG445" i="6"/>
  <c r="AG448" i="6"/>
  <c r="AQ357" i="6"/>
  <c r="AG378" i="6"/>
  <c r="AQ382" i="6"/>
  <c r="AX387" i="6"/>
  <c r="AG388" i="6"/>
  <c r="AW390" i="6"/>
  <c r="AQ392" i="6"/>
  <c r="AQ395" i="6"/>
  <c r="AQ412" i="6"/>
  <c r="AQ413" i="6"/>
  <c r="AG429" i="6"/>
  <c r="AG432" i="6"/>
  <c r="AG433" i="6"/>
  <c r="AG437" i="6"/>
  <c r="AG441" i="6"/>
  <c r="AQ442" i="6"/>
  <c r="AQ453" i="6"/>
  <c r="AG460" i="6"/>
  <c r="AZ461" i="6"/>
  <c r="AG230" i="6"/>
  <c r="AQ236" i="6"/>
  <c r="AY248" i="6"/>
  <c r="BA255" i="6"/>
  <c r="AQ255" i="6"/>
  <c r="AY256" i="6"/>
  <c r="AQ278" i="6"/>
  <c r="BA279" i="6"/>
  <c r="AQ289" i="6"/>
  <c r="AY297" i="6"/>
  <c r="AZ300" i="6"/>
  <c r="AG309" i="6"/>
  <c r="AQ311" i="6"/>
  <c r="BA317" i="6"/>
  <c r="AQ317" i="6"/>
  <c r="AG325" i="6"/>
  <c r="AQ330" i="6"/>
  <c r="AY342" i="6"/>
  <c r="AX346" i="6"/>
  <c r="AQ349" i="6"/>
  <c r="AG352" i="6"/>
  <c r="AZ353" i="6"/>
  <c r="AQ353" i="6"/>
  <c r="AX358" i="6"/>
  <c r="AG371" i="6"/>
  <c r="AQ386" i="6"/>
  <c r="AQ389" i="6"/>
  <c r="AG392" i="6"/>
  <c r="AQ393" i="6"/>
  <c r="AZ397" i="6"/>
  <c r="AG408" i="6"/>
  <c r="AG412" i="6"/>
  <c r="AG421" i="6"/>
  <c r="AZ422" i="6"/>
  <c r="AG425" i="6"/>
  <c r="AZ426" i="6"/>
  <c r="AQ430" i="6"/>
  <c r="AQ434" i="6"/>
  <c r="AQ438" i="6"/>
  <c r="AG456" i="6"/>
  <c r="F655" i="5"/>
  <c r="F666" i="5"/>
  <c r="AW115" i="6"/>
  <c r="AU658" i="6"/>
  <c r="AW79" i="6"/>
  <c r="AW136" i="6"/>
  <c r="AX50" i="6"/>
  <c r="AW122" i="6"/>
  <c r="AT656" i="6"/>
  <c r="AU656" i="6"/>
  <c r="AY68" i="6"/>
  <c r="AZ93" i="6"/>
  <c r="AZ141" i="6"/>
  <c r="AA187" i="6"/>
  <c r="AA598" i="6" s="1"/>
  <c r="BA193" i="6"/>
  <c r="Z658" i="6"/>
  <c r="AX30" i="6"/>
  <c r="BA82" i="6"/>
  <c r="AX172" i="6"/>
  <c r="AY182" i="6"/>
  <c r="AX184" i="6"/>
  <c r="AZ201" i="6"/>
  <c r="AY74" i="6"/>
  <c r="AY140" i="6"/>
  <c r="AY146" i="6"/>
  <c r="BA159" i="6"/>
  <c r="AY170" i="6"/>
  <c r="AZ44" i="6"/>
  <c r="AY97" i="6"/>
  <c r="BA121" i="6"/>
  <c r="BA145" i="6"/>
  <c r="BA157" i="6"/>
  <c r="AY169" i="6"/>
  <c r="AX199" i="6"/>
  <c r="Y659" i="6"/>
  <c r="AZ27" i="6"/>
  <c r="AY47" i="6"/>
  <c r="AZ51" i="6"/>
  <c r="BA73" i="6"/>
  <c r="AY86" i="6"/>
  <c r="AZ169" i="6"/>
  <c r="AZ174" i="6"/>
  <c r="BA181" i="6"/>
  <c r="AZ186" i="6"/>
  <c r="AY194" i="6"/>
  <c r="Z659" i="6"/>
  <c r="BA16" i="6"/>
  <c r="BA27" i="6"/>
  <c r="BA40" i="6"/>
  <c r="AZ47" i="6"/>
  <c r="BA97" i="6"/>
  <c r="BA154" i="6"/>
  <c r="BA155" i="6"/>
  <c r="BA162" i="6"/>
  <c r="BA169" i="6"/>
  <c r="BA174" i="6"/>
  <c r="BA186" i="6"/>
  <c r="BA197" i="6"/>
  <c r="AZ39" i="6"/>
  <c r="AX66" i="6"/>
  <c r="AY85" i="6"/>
  <c r="AZ94" i="6"/>
  <c r="AZ118" i="6"/>
  <c r="BA39" i="6"/>
  <c r="AY69" i="6"/>
  <c r="AZ85" i="6"/>
  <c r="BA94" i="6"/>
  <c r="BA119" i="6"/>
  <c r="AZ142" i="6"/>
  <c r="BA173" i="6"/>
  <c r="AZ178" i="6"/>
  <c r="AY193" i="6"/>
  <c r="K49" i="6"/>
  <c r="K46" i="6"/>
  <c r="K43" i="6"/>
  <c r="K37" i="6"/>
  <c r="K34" i="6"/>
  <c r="K31" i="6"/>
  <c r="K25" i="6"/>
  <c r="K22" i="6"/>
  <c r="K19" i="6"/>
  <c r="K16" i="6"/>
  <c r="G588" i="6"/>
  <c r="AZ201" i="5"/>
  <c r="AX199" i="5"/>
  <c r="AY170" i="5"/>
  <c r="AY158" i="5"/>
  <c r="AY146" i="5"/>
  <c r="AV657" i="5"/>
  <c r="BA198" i="5"/>
  <c r="AX177" i="5"/>
  <c r="BA78" i="5"/>
  <c r="AU658" i="5"/>
  <c r="AT659" i="5"/>
  <c r="AX43" i="5"/>
  <c r="AX153" i="5"/>
  <c r="AX115" i="5"/>
  <c r="AT656" i="5"/>
  <c r="AX74" i="5"/>
  <c r="AZ112" i="5"/>
  <c r="X657" i="5"/>
  <c r="AZ16" i="5"/>
  <c r="AY45" i="5"/>
  <c r="AX86" i="5"/>
  <c r="AY129" i="5"/>
  <c r="AX134" i="5"/>
  <c r="AY201" i="5"/>
  <c r="Y659" i="5"/>
  <c r="AY9" i="5"/>
  <c r="BA11" i="5"/>
  <c r="AX122" i="5"/>
  <c r="Z659" i="5"/>
  <c r="X656" i="5"/>
  <c r="AZ184" i="5"/>
  <c r="AX194" i="5"/>
  <c r="Y656" i="5"/>
  <c r="AZ136" i="5"/>
  <c r="AY155" i="5"/>
  <c r="AX158" i="5"/>
  <c r="AY167" i="5"/>
  <c r="AX170" i="5"/>
  <c r="AX175" i="5"/>
  <c r="BA184" i="5"/>
  <c r="Z656" i="5"/>
  <c r="AV660" i="5" s="1"/>
  <c r="AX62" i="5"/>
  <c r="AZ64" i="5"/>
  <c r="BA136" i="5"/>
  <c r="AY143" i="5"/>
  <c r="AY153" i="5"/>
  <c r="AZ155" i="5"/>
  <c r="AZ167" i="5"/>
  <c r="AY189" i="5"/>
  <c r="AX14" i="5"/>
  <c r="AX146" i="5"/>
  <c r="AX40" i="5"/>
  <c r="AY47" i="5"/>
  <c r="AZ83" i="5"/>
  <c r="AZ90" i="5"/>
  <c r="AX103" i="5"/>
  <c r="BA114" i="5"/>
  <c r="BA143" i="5"/>
  <c r="AZ76" i="5"/>
  <c r="AX81" i="5"/>
  <c r="AY95" i="5"/>
  <c r="BA181" i="5"/>
  <c r="AZ196" i="5"/>
  <c r="BW16" i="6"/>
  <c r="BM18" i="6"/>
  <c r="BO28" i="6"/>
  <c r="BE30" i="6"/>
  <c r="CD34" i="6"/>
  <c r="BO40" i="6"/>
  <c r="CC46" i="6"/>
  <c r="BO74" i="6"/>
  <c r="CD76" i="6"/>
  <c r="BS82" i="6"/>
  <c r="BM92" i="6"/>
  <c r="BH16" i="6"/>
  <c r="BP16" i="6"/>
  <c r="BY16" i="6"/>
  <c r="CG16" i="6"/>
  <c r="BF22" i="6"/>
  <c r="BN22" i="6"/>
  <c r="BW22" i="6"/>
  <c r="CE22" i="6"/>
  <c r="CC24" i="6"/>
  <c r="BM32" i="6"/>
  <c r="BL34" i="6"/>
  <c r="CC36" i="6"/>
  <c r="BE42" i="6"/>
  <c r="BK46" i="6"/>
  <c r="BO48" i="6"/>
  <c r="BS64" i="6"/>
  <c r="BK68" i="6"/>
  <c r="BU72" i="6"/>
  <c r="BW80" i="6"/>
  <c r="BP88" i="6"/>
  <c r="BY94" i="6"/>
  <c r="CE98" i="6"/>
  <c r="BM112" i="6"/>
  <c r="CC20" i="6"/>
  <c r="BP22" i="6"/>
  <c r="BT28" i="6"/>
  <c r="BS30" i="6"/>
  <c r="BT40" i="6"/>
  <c r="BM44" i="6"/>
  <c r="CD46" i="6"/>
  <c r="CC70" i="6"/>
  <c r="BT82" i="6"/>
  <c r="BZ154" i="6"/>
  <c r="BM178" i="6"/>
  <c r="BQ184" i="6"/>
  <c r="BQ16" i="6"/>
  <c r="BZ16" i="6"/>
  <c r="CH16" i="6"/>
  <c r="BS18" i="6"/>
  <c r="BG22" i="6"/>
  <c r="BX22" i="6"/>
  <c r="CF22" i="6"/>
  <c r="CE24" i="6"/>
  <c r="BO32" i="6"/>
  <c r="BQ34" i="6"/>
  <c r="CE36" i="6"/>
  <c r="BS42" i="6"/>
  <c r="BL46" i="6"/>
  <c r="CC48" i="6"/>
  <c r="BM68" i="6"/>
  <c r="BW72" i="6"/>
  <c r="CG74" i="6"/>
  <c r="BK76" i="6"/>
  <c r="BQ88" i="6"/>
  <c r="BZ94" i="6"/>
  <c r="BU96" i="6"/>
  <c r="BN112" i="6"/>
  <c r="BS16" i="6"/>
  <c r="CE20" i="6"/>
  <c r="BQ22" i="6"/>
  <c r="BE26" i="6"/>
  <c r="BU28" i="6"/>
  <c r="BU30" i="6"/>
  <c r="BE38" i="6"/>
  <c r="BU40" i="6"/>
  <c r="BO44" i="6"/>
  <c r="BQ68" i="6"/>
  <c r="BW122" i="6"/>
  <c r="BU18" i="6"/>
  <c r="BM20" i="6"/>
  <c r="BY22" i="6"/>
  <c r="BG28" i="6"/>
  <c r="CC32" i="6"/>
  <c r="BR34" i="6"/>
  <c r="BG40" i="6"/>
  <c r="BU42" i="6"/>
  <c r="BQ46" i="6"/>
  <c r="CE48" i="6"/>
  <c r="CG68" i="6"/>
  <c r="BM70" i="6"/>
  <c r="BL76" i="6"/>
  <c r="BX88" i="6"/>
  <c r="BG118" i="6"/>
  <c r="BK16" i="6"/>
  <c r="BT16" i="6"/>
  <c r="CG20" i="6"/>
  <c r="BR22" i="6"/>
  <c r="BS26" i="6"/>
  <c r="BZ28" i="6"/>
  <c r="BS38" i="6"/>
  <c r="BZ40" i="6"/>
  <c r="CC44" i="6"/>
  <c r="CC64" i="6"/>
  <c r="BK66" i="6"/>
  <c r="BE84" i="6"/>
  <c r="BM118" i="6"/>
  <c r="BS120" i="6"/>
  <c r="BE172" i="6"/>
  <c r="BS200" i="6"/>
  <c r="BM16" i="6"/>
  <c r="BW18" i="6"/>
  <c r="BO20" i="6"/>
  <c r="BK22" i="6"/>
  <c r="BZ22" i="6"/>
  <c r="BM24" i="6"/>
  <c r="BH28" i="6"/>
  <c r="CE32" i="6"/>
  <c r="BW34" i="6"/>
  <c r="BH40" i="6"/>
  <c r="BR46" i="6"/>
  <c r="BE50" i="6"/>
  <c r="BS76" i="6"/>
  <c r="CC82" i="6"/>
  <c r="BY88" i="6"/>
  <c r="CC90" i="6"/>
  <c r="BU16" i="6"/>
  <c r="CC16" i="6"/>
  <c r="BE18" i="6"/>
  <c r="BS22" i="6"/>
  <c r="BU26" i="6"/>
  <c r="BE34" i="6"/>
  <c r="BU38" i="6"/>
  <c r="CE44" i="6"/>
  <c r="BK64" i="6"/>
  <c r="BM66" i="6"/>
  <c r="BT70" i="6"/>
  <c r="BW84" i="6"/>
  <c r="BS86" i="6"/>
  <c r="BE88" i="6"/>
  <c r="CF88" i="6"/>
  <c r="BW116" i="6"/>
  <c r="BN16" i="6"/>
  <c r="CC18" i="6"/>
  <c r="BQ20" i="6"/>
  <c r="BL22" i="6"/>
  <c r="CC22" i="6"/>
  <c r="BO24" i="6"/>
  <c r="CF28" i="6"/>
  <c r="BX34" i="6"/>
  <c r="BM36" i="6"/>
  <c r="CF40" i="6"/>
  <c r="BW46" i="6"/>
  <c r="BS50" i="6"/>
  <c r="CC66" i="6"/>
  <c r="BV76" i="6"/>
  <c r="BO78" i="6"/>
  <c r="CE90" i="6"/>
  <c r="BH94" i="6"/>
  <c r="CC118" i="6"/>
  <c r="BV16" i="6"/>
  <c r="BK18" i="6"/>
  <c r="BT22" i="6"/>
  <c r="BN28" i="6"/>
  <c r="CC34" i="6"/>
  <c r="BN40" i="6"/>
  <c r="BE46" i="6"/>
  <c r="BL64" i="6"/>
  <c r="BU70" i="6"/>
  <c r="BM74" i="6"/>
  <c r="CC76" i="6"/>
  <c r="CC84" i="6"/>
  <c r="CC86" i="6"/>
  <c r="BF88" i="6"/>
  <c r="BK92" i="6"/>
  <c r="BG16" i="6"/>
  <c r="BO16" i="6"/>
  <c r="CF16" i="6"/>
  <c r="BS20" i="6"/>
  <c r="BE22" i="6"/>
  <c r="BM22" i="6"/>
  <c r="BV22" i="6"/>
  <c r="CD22" i="6"/>
  <c r="CG28" i="6"/>
  <c r="BK34" i="6"/>
  <c r="BO36" i="6"/>
  <c r="CG40" i="6"/>
  <c r="BX46" i="6"/>
  <c r="BM48" i="6"/>
  <c r="BU50" i="6"/>
  <c r="CE66" i="6"/>
  <c r="BQ78" i="6"/>
  <c r="BU80" i="6"/>
  <c r="BM94" i="6"/>
  <c r="CC98" i="6"/>
  <c r="BL160" i="6"/>
  <c r="BM28" i="6"/>
  <c r="BS28" i="6"/>
  <c r="BY28" i="6"/>
  <c r="BP34" i="6"/>
  <c r="BV34" i="6"/>
  <c r="BM40" i="6"/>
  <c r="BS40" i="6"/>
  <c r="BY40" i="6"/>
  <c r="BP46" i="6"/>
  <c r="BV46" i="6"/>
  <c r="BR64" i="6"/>
  <c r="CC68" i="6"/>
  <c r="BS70" i="6"/>
  <c r="BS72" i="6"/>
  <c r="CE74" i="6"/>
  <c r="BR76" i="6"/>
  <c r="BM78" i="6"/>
  <c r="CG78" i="6"/>
  <c r="BH82" i="6"/>
  <c r="BQ86" i="6"/>
  <c r="BM88" i="6"/>
  <c r="BW88" i="6"/>
  <c r="BS90" i="6"/>
  <c r="BG94" i="6"/>
  <c r="BO98" i="6"/>
  <c r="BW114" i="6"/>
  <c r="BU116" i="6"/>
  <c r="BF118" i="6"/>
  <c r="BS122" i="6"/>
  <c r="BX136" i="6"/>
  <c r="BO138" i="6"/>
  <c r="BW142" i="6"/>
  <c r="BM158" i="6"/>
  <c r="BE160" i="6"/>
  <c r="BF166" i="6"/>
  <c r="BO182" i="6"/>
  <c r="CE198" i="6"/>
  <c r="BY136" i="6"/>
  <c r="CE138" i="6"/>
  <c r="BM140" i="6"/>
  <c r="BY142" i="6"/>
  <c r="BK146" i="6"/>
  <c r="BS156" i="6"/>
  <c r="BO158" i="6"/>
  <c r="BG166" i="6"/>
  <c r="BG172" i="6"/>
  <c r="CC182" i="6"/>
  <c r="BW208" i="6"/>
  <c r="BU222" i="6"/>
  <c r="CE136" i="6"/>
  <c r="BE164" i="6"/>
  <c r="BS174" i="6"/>
  <c r="BY178" i="6"/>
  <c r="BV184" i="6"/>
  <c r="BG190" i="6"/>
  <c r="BO194" i="6"/>
  <c r="BU240" i="6"/>
  <c r="CG138" i="6"/>
  <c r="BQ140" i="6"/>
  <c r="CF142" i="6"/>
  <c r="BQ144" i="6"/>
  <c r="BU156" i="6"/>
  <c r="CG158" i="6"/>
  <c r="BK162" i="6"/>
  <c r="BK164" i="6"/>
  <c r="BK170" i="6"/>
  <c r="BQ196" i="6"/>
  <c r="BQ24" i="6"/>
  <c r="CG24" i="6"/>
  <c r="BK26" i="6"/>
  <c r="BW26" i="6"/>
  <c r="CH28" i="6"/>
  <c r="BK30" i="6"/>
  <c r="BW30" i="6"/>
  <c r="BQ32" i="6"/>
  <c r="CG32" i="6"/>
  <c r="BF34" i="6"/>
  <c r="CE34" i="6"/>
  <c r="BQ36" i="6"/>
  <c r="CG36" i="6"/>
  <c r="BK38" i="6"/>
  <c r="BW38" i="6"/>
  <c r="CH40" i="6"/>
  <c r="BK42" i="6"/>
  <c r="BW42" i="6"/>
  <c r="BQ44" i="6"/>
  <c r="CG44" i="6"/>
  <c r="BF46" i="6"/>
  <c r="CE46" i="6"/>
  <c r="BQ48" i="6"/>
  <c r="CG48" i="6"/>
  <c r="BK50" i="6"/>
  <c r="BW50" i="6"/>
  <c r="BE64" i="6"/>
  <c r="BM64" i="6"/>
  <c r="BV64" i="6"/>
  <c r="CD64" i="6"/>
  <c r="CG66" i="6"/>
  <c r="BF70" i="6"/>
  <c r="BN70" i="6"/>
  <c r="CE70" i="6"/>
  <c r="BE72" i="6"/>
  <c r="BQ74" i="6"/>
  <c r="CE76" i="6"/>
  <c r="BE80" i="6"/>
  <c r="CC80" i="6"/>
  <c r="BM82" i="6"/>
  <c r="BU82" i="6"/>
  <c r="BK84" i="6"/>
  <c r="BG88" i="6"/>
  <c r="BS92" i="6"/>
  <c r="BN118" i="6"/>
  <c r="CF136" i="6"/>
  <c r="CC146" i="6"/>
  <c r="CH154" i="6"/>
  <c r="CG164" i="6"/>
  <c r="BS166" i="6"/>
  <c r="BV172" i="6"/>
  <c r="CC174" i="6"/>
  <c r="BZ178" i="6"/>
  <c r="CC194" i="6"/>
  <c r="BP28" i="6"/>
  <c r="BV28" i="6"/>
  <c r="BM34" i="6"/>
  <c r="BS34" i="6"/>
  <c r="BY34" i="6"/>
  <c r="BP40" i="6"/>
  <c r="BV40" i="6"/>
  <c r="BM46" i="6"/>
  <c r="BS46" i="6"/>
  <c r="BY46" i="6"/>
  <c r="BO66" i="6"/>
  <c r="BS68" i="6"/>
  <c r="BV70" i="6"/>
  <c r="CC72" i="6"/>
  <c r="BM76" i="6"/>
  <c r="BW76" i="6"/>
  <c r="BS78" i="6"/>
  <c r="CF82" i="6"/>
  <c r="CE86" i="6"/>
  <c r="BR88" i="6"/>
  <c r="BM90" i="6"/>
  <c r="CG90" i="6"/>
  <c r="BN94" i="6"/>
  <c r="BT112" i="6"/>
  <c r="BK136" i="6"/>
  <c r="CG140" i="6"/>
  <c r="CG142" i="6"/>
  <c r="BS144" i="6"/>
  <c r="BW160" i="6"/>
  <c r="BM162" i="6"/>
  <c r="BM170" i="6"/>
  <c r="BY190" i="6"/>
  <c r="BV196" i="6"/>
  <c r="BS24" i="6"/>
  <c r="BM26" i="6"/>
  <c r="CC26" i="6"/>
  <c r="CC28" i="6"/>
  <c r="BM30" i="6"/>
  <c r="CC30" i="6"/>
  <c r="BS32" i="6"/>
  <c r="BG34" i="6"/>
  <c r="CF34" i="6"/>
  <c r="BS36" i="6"/>
  <c r="BM38" i="6"/>
  <c r="CC38" i="6"/>
  <c r="CC40" i="6"/>
  <c r="BM42" i="6"/>
  <c r="CC42" i="6"/>
  <c r="BS44" i="6"/>
  <c r="BG46" i="6"/>
  <c r="CF46" i="6"/>
  <c r="BS48" i="6"/>
  <c r="BM50" i="6"/>
  <c r="CC50" i="6"/>
  <c r="BF64" i="6"/>
  <c r="BW64" i="6"/>
  <c r="CE64" i="6"/>
  <c r="BG70" i="6"/>
  <c r="BO70" i="6"/>
  <c r="CF70" i="6"/>
  <c r="BK72" i="6"/>
  <c r="CG72" i="6"/>
  <c r="BS74" i="6"/>
  <c r="BE76" i="6"/>
  <c r="CF76" i="6"/>
  <c r="BK80" i="6"/>
  <c r="BN82" i="6"/>
  <c r="BV82" i="6"/>
  <c r="BM84" i="6"/>
  <c r="CC88" i="6"/>
  <c r="BU92" i="6"/>
  <c r="CF94" i="6"/>
  <c r="BT118" i="6"/>
  <c r="CE146" i="6"/>
  <c r="BK154" i="6"/>
  <c r="CE162" i="6"/>
  <c r="CC166" i="6"/>
  <c r="BU168" i="6"/>
  <c r="BW172" i="6"/>
  <c r="BU180" i="6"/>
  <c r="BE188" i="6"/>
  <c r="BK28" i="6"/>
  <c r="BQ28" i="6"/>
  <c r="BW28" i="6"/>
  <c r="BN34" i="6"/>
  <c r="BT34" i="6"/>
  <c r="BZ34" i="6"/>
  <c r="BK40" i="6"/>
  <c r="BQ40" i="6"/>
  <c r="BW40" i="6"/>
  <c r="BN46" i="6"/>
  <c r="BT46" i="6"/>
  <c r="BZ46" i="6"/>
  <c r="BP64" i="6"/>
  <c r="BQ66" i="6"/>
  <c r="BU68" i="6"/>
  <c r="BW74" i="6"/>
  <c r="BP76" i="6"/>
  <c r="BX76" i="6"/>
  <c r="CC78" i="6"/>
  <c r="CG82" i="6"/>
  <c r="BM86" i="6"/>
  <c r="CG86" i="6"/>
  <c r="BK88" i="6"/>
  <c r="BS88" i="6"/>
  <c r="BO90" i="6"/>
  <c r="BV112" i="6"/>
  <c r="BQ136" i="6"/>
  <c r="BP142" i="6"/>
  <c r="BQ154" i="6"/>
  <c r="CG162" i="6"/>
  <c r="CE166" i="6"/>
  <c r="CC168" i="6"/>
  <c r="CE186" i="6"/>
  <c r="BZ190" i="6"/>
  <c r="BF214" i="6"/>
  <c r="BO224" i="6"/>
  <c r="BE16" i="6"/>
  <c r="CD16" i="6"/>
  <c r="BO18" i="6"/>
  <c r="CE18" i="6"/>
  <c r="BE20" i="6"/>
  <c r="BU20" i="6"/>
  <c r="BH22" i="6"/>
  <c r="CG22" i="6"/>
  <c r="BE24" i="6"/>
  <c r="BU24" i="6"/>
  <c r="BO26" i="6"/>
  <c r="CE26" i="6"/>
  <c r="BE28" i="6"/>
  <c r="CD28" i="6"/>
  <c r="BO30" i="6"/>
  <c r="CE30" i="6"/>
  <c r="BE32" i="6"/>
  <c r="BU32" i="6"/>
  <c r="BH34" i="6"/>
  <c r="CG34" i="6"/>
  <c r="BE36" i="6"/>
  <c r="BU36" i="6"/>
  <c r="BO38" i="6"/>
  <c r="CE38" i="6"/>
  <c r="BE40" i="6"/>
  <c r="CD40" i="6"/>
  <c r="BO42" i="6"/>
  <c r="CE42" i="6"/>
  <c r="BE44" i="6"/>
  <c r="BU44" i="6"/>
  <c r="BH46" i="6"/>
  <c r="CG46" i="6"/>
  <c r="BE48" i="6"/>
  <c r="BU48" i="6"/>
  <c r="BO50" i="6"/>
  <c r="CE50" i="6"/>
  <c r="BG64" i="6"/>
  <c r="BX64" i="6"/>
  <c r="CF64" i="6"/>
  <c r="BH70" i="6"/>
  <c r="BP70" i="6"/>
  <c r="BY70" i="6"/>
  <c r="CG70" i="6"/>
  <c r="BM72" i="6"/>
  <c r="BF76" i="6"/>
  <c r="BM80" i="6"/>
  <c r="BO82" i="6"/>
  <c r="BY82" i="6"/>
  <c r="BS84" i="6"/>
  <c r="CD88" i="6"/>
  <c r="BW92" i="6"/>
  <c r="BS94" i="6"/>
  <c r="CG94" i="6"/>
  <c r="BE96" i="6"/>
  <c r="BE112" i="6"/>
  <c r="BU118" i="6"/>
  <c r="CH160" i="6"/>
  <c r="CG168" i="6"/>
  <c r="BS188" i="6"/>
  <c r="CE214" i="6"/>
  <c r="BL16" i="6"/>
  <c r="BR16" i="6"/>
  <c r="BX16" i="6"/>
  <c r="BO22" i="6"/>
  <c r="BU22" i="6"/>
  <c r="BL28" i="6"/>
  <c r="BR28" i="6"/>
  <c r="BX28" i="6"/>
  <c r="BO34" i="6"/>
  <c r="BU34" i="6"/>
  <c r="BL40" i="6"/>
  <c r="BR40" i="6"/>
  <c r="BX40" i="6"/>
  <c r="BO46" i="6"/>
  <c r="BU46" i="6"/>
  <c r="BQ64" i="6"/>
  <c r="CH64" i="6"/>
  <c r="BS66" i="6"/>
  <c r="BW68" i="6"/>
  <c r="BQ72" i="6"/>
  <c r="CC74" i="6"/>
  <c r="BQ76" i="6"/>
  <c r="BY76" i="6"/>
  <c r="CE78" i="6"/>
  <c r="BG82" i="6"/>
  <c r="CH82" i="6"/>
  <c r="BO86" i="6"/>
  <c r="BL88" i="6"/>
  <c r="BV88" i="6"/>
  <c r="BQ90" i="6"/>
  <c r="BM98" i="6"/>
  <c r="BS114" i="6"/>
  <c r="BE116" i="6"/>
  <c r="BR136" i="6"/>
  <c r="BM138" i="6"/>
  <c r="BQ142" i="6"/>
  <c r="BS154" i="6"/>
  <c r="CF166" i="6"/>
  <c r="BU192" i="6"/>
  <c r="BF16" i="6"/>
  <c r="CE16" i="6"/>
  <c r="BQ18" i="6"/>
  <c r="CG18" i="6"/>
  <c r="BK20" i="6"/>
  <c r="BW20" i="6"/>
  <c r="CH22" i="6"/>
  <c r="BK24" i="6"/>
  <c r="BW24" i="6"/>
  <c r="BQ26" i="6"/>
  <c r="CG26" i="6"/>
  <c r="BF28" i="6"/>
  <c r="CE28" i="6"/>
  <c r="BQ30" i="6"/>
  <c r="CG30" i="6"/>
  <c r="BK32" i="6"/>
  <c r="BW32" i="6"/>
  <c r="CH34" i="6"/>
  <c r="BK36" i="6"/>
  <c r="BW36" i="6"/>
  <c r="BQ38" i="6"/>
  <c r="CG38" i="6"/>
  <c r="BF40" i="6"/>
  <c r="CE40" i="6"/>
  <c r="BQ42" i="6"/>
  <c r="CG42" i="6"/>
  <c r="BK44" i="6"/>
  <c r="BW44" i="6"/>
  <c r="CH46" i="6"/>
  <c r="BK48" i="6"/>
  <c r="BW48" i="6"/>
  <c r="BQ50" i="6"/>
  <c r="CG50" i="6"/>
  <c r="BY64" i="6"/>
  <c r="BW66" i="6"/>
  <c r="BE68" i="6"/>
  <c r="BZ70" i="6"/>
  <c r="CH70" i="6"/>
  <c r="BK74" i="6"/>
  <c r="BG76" i="6"/>
  <c r="BS80" i="6"/>
  <c r="BP82" i="6"/>
  <c r="BZ82" i="6"/>
  <c r="BU84" i="6"/>
  <c r="CE88" i="6"/>
  <c r="BE92" i="6"/>
  <c r="CC92" i="6"/>
  <c r="BT94" i="6"/>
  <c r="BS96" i="6"/>
  <c r="BF112" i="6"/>
  <c r="CC112" i="6"/>
  <c r="BQ120" i="6"/>
  <c r="BH178" i="6"/>
  <c r="BE200" i="6"/>
  <c r="BM218" i="6"/>
  <c r="BV238" i="6"/>
  <c r="CH76" i="6"/>
  <c r="BK78" i="6"/>
  <c r="BW78" i="6"/>
  <c r="BQ80" i="6"/>
  <c r="CG80" i="6"/>
  <c r="BF82" i="6"/>
  <c r="CE82" i="6"/>
  <c r="BQ84" i="6"/>
  <c r="CG84" i="6"/>
  <c r="BK86" i="6"/>
  <c r="BW86" i="6"/>
  <c r="CH88" i="6"/>
  <c r="BK90" i="6"/>
  <c r="BW90" i="6"/>
  <c r="BQ92" i="6"/>
  <c r="CG92" i="6"/>
  <c r="BF94" i="6"/>
  <c r="CE94" i="6"/>
  <c r="BQ96" i="6"/>
  <c r="CG96" i="6"/>
  <c r="BK98" i="6"/>
  <c r="BW98" i="6"/>
  <c r="BL112" i="6"/>
  <c r="BS112" i="6"/>
  <c r="BZ112" i="6"/>
  <c r="BS116" i="6"/>
  <c r="CH118" i="6"/>
  <c r="BP136" i="6"/>
  <c r="BW136" i="6"/>
  <c r="BK140" i="6"/>
  <c r="CC140" i="6"/>
  <c r="BH142" i="6"/>
  <c r="BM144" i="6"/>
  <c r="BW146" i="6"/>
  <c r="BH154" i="6"/>
  <c r="BY154" i="6"/>
  <c r="CG154" i="6"/>
  <c r="BV160" i="6"/>
  <c r="CF160" i="6"/>
  <c r="CC164" i="6"/>
  <c r="CE170" i="6"/>
  <c r="BO174" i="6"/>
  <c r="CC176" i="6"/>
  <c r="BG178" i="6"/>
  <c r="BS180" i="6"/>
  <c r="BT190" i="6"/>
  <c r="BS192" i="6"/>
  <c r="BF232" i="6"/>
  <c r="BM238" i="6"/>
  <c r="BS240" i="6"/>
  <c r="BQ250" i="6"/>
  <c r="BQ212" i="6"/>
  <c r="BE216" i="6"/>
  <c r="CH220" i="6"/>
  <c r="BS226" i="6"/>
  <c r="BR232" i="6"/>
  <c r="BX238" i="6"/>
  <c r="BW240" i="6"/>
  <c r="BT250" i="6"/>
  <c r="BE252" i="6"/>
  <c r="BX208" i="6"/>
  <c r="BM214" i="6"/>
  <c r="BU216" i="6"/>
  <c r="BO218" i="6"/>
  <c r="BW222" i="6"/>
  <c r="BQ224" i="6"/>
  <c r="BW228" i="6"/>
  <c r="BQ248" i="6"/>
  <c r="BO210" i="6"/>
  <c r="BS212" i="6"/>
  <c r="BT226" i="6"/>
  <c r="BS232" i="6"/>
  <c r="BZ238" i="6"/>
  <c r="CE244" i="6"/>
  <c r="CE250" i="6"/>
  <c r="BO94" i="6"/>
  <c r="BU94" i="6"/>
  <c r="BG112" i="6"/>
  <c r="CD112" i="6"/>
  <c r="BK114" i="6"/>
  <c r="CC114" i="6"/>
  <c r="BO118" i="6"/>
  <c r="BV118" i="6"/>
  <c r="BU120" i="6"/>
  <c r="BK122" i="6"/>
  <c r="CC122" i="6"/>
  <c r="CH136" i="6"/>
  <c r="BQ138" i="6"/>
  <c r="BK142" i="6"/>
  <c r="BS142" i="6"/>
  <c r="BZ142" i="6"/>
  <c r="CH142" i="6"/>
  <c r="BM146" i="6"/>
  <c r="BT154" i="6"/>
  <c r="BW156" i="6"/>
  <c r="BQ158" i="6"/>
  <c r="BP160" i="6"/>
  <c r="BM164" i="6"/>
  <c r="BT166" i="6"/>
  <c r="BK172" i="6"/>
  <c r="CE174" i="6"/>
  <c r="CE182" i="6"/>
  <c r="BW184" i="6"/>
  <c r="BH190" i="6"/>
  <c r="CE194" i="6"/>
  <c r="BW196" i="6"/>
  <c r="BN214" i="6"/>
  <c r="CC226" i="6"/>
  <c r="CC228" i="6"/>
  <c r="BT232" i="6"/>
  <c r="CE234" i="6"/>
  <c r="CF250" i="6"/>
  <c r="CH94" i="6"/>
  <c r="BK96" i="6"/>
  <c r="BW96" i="6"/>
  <c r="BQ98" i="6"/>
  <c r="CG98" i="6"/>
  <c r="BP112" i="6"/>
  <c r="BW112" i="6"/>
  <c r="BK116" i="6"/>
  <c r="CC116" i="6"/>
  <c r="BH118" i="6"/>
  <c r="CE118" i="6"/>
  <c r="BL136" i="6"/>
  <c r="BS136" i="6"/>
  <c r="BZ136" i="6"/>
  <c r="BS140" i="6"/>
  <c r="BU144" i="6"/>
  <c r="CG146" i="6"/>
  <c r="BM154" i="6"/>
  <c r="CC154" i="6"/>
  <c r="BE156" i="6"/>
  <c r="CC156" i="6"/>
  <c r="BS158" i="6"/>
  <c r="BF160" i="6"/>
  <c r="BO162" i="6"/>
  <c r="BQ164" i="6"/>
  <c r="BH166" i="6"/>
  <c r="CG166" i="6"/>
  <c r="BO170" i="6"/>
  <c r="BE176" i="6"/>
  <c r="BN178" i="6"/>
  <c r="BE184" i="6"/>
  <c r="BU188" i="6"/>
  <c r="BM190" i="6"/>
  <c r="BE196" i="6"/>
  <c r="BU200" i="6"/>
  <c r="BH208" i="6"/>
  <c r="CG208" i="6"/>
  <c r="CE216" i="6"/>
  <c r="BQ220" i="6"/>
  <c r="CD232" i="6"/>
  <c r="CG250" i="6"/>
  <c r="BL262" i="6"/>
  <c r="BU272" i="6"/>
  <c r="BP94" i="6"/>
  <c r="BV94" i="6"/>
  <c r="CE112" i="6"/>
  <c r="BM114" i="6"/>
  <c r="CE114" i="6"/>
  <c r="BP118" i="6"/>
  <c r="BW118" i="6"/>
  <c r="BE120" i="6"/>
  <c r="BW120" i="6"/>
  <c r="BM122" i="6"/>
  <c r="CE122" i="6"/>
  <c r="BE136" i="6"/>
  <c r="BS138" i="6"/>
  <c r="BM142" i="6"/>
  <c r="BT142" i="6"/>
  <c r="BO146" i="6"/>
  <c r="BU154" i="6"/>
  <c r="BW158" i="6"/>
  <c r="BG160" i="6"/>
  <c r="BQ160" i="6"/>
  <c r="BQ162" i="6"/>
  <c r="BE168" i="6"/>
  <c r="BS170" i="6"/>
  <c r="CC172" i="6"/>
  <c r="BM176" i="6"/>
  <c r="CF178" i="6"/>
  <c r="BM186" i="6"/>
  <c r="CF190" i="6"/>
  <c r="BM198" i="6"/>
  <c r="CF226" i="6"/>
  <c r="CE232" i="6"/>
  <c r="CC94" i="6"/>
  <c r="BM96" i="6"/>
  <c r="CC96" i="6"/>
  <c r="BS98" i="6"/>
  <c r="BQ112" i="6"/>
  <c r="BX112" i="6"/>
  <c r="BM116" i="6"/>
  <c r="CG116" i="6"/>
  <c r="CF118" i="6"/>
  <c r="BM136" i="6"/>
  <c r="BT136" i="6"/>
  <c r="BU140" i="6"/>
  <c r="BF142" i="6"/>
  <c r="BW144" i="6"/>
  <c r="BF154" i="6"/>
  <c r="BN154" i="6"/>
  <c r="CE154" i="6"/>
  <c r="BK156" i="6"/>
  <c r="CG156" i="6"/>
  <c r="CC160" i="6"/>
  <c r="BS162" i="6"/>
  <c r="BS164" i="6"/>
  <c r="BM168" i="6"/>
  <c r="BW170" i="6"/>
  <c r="BP172" i="6"/>
  <c r="CC184" i="6"/>
  <c r="BN190" i="6"/>
  <c r="CC196" i="6"/>
  <c r="BO208" i="6"/>
  <c r="BU214" i="6"/>
  <c r="BR220" i="6"/>
  <c r="BW242" i="6"/>
  <c r="BX268" i="6"/>
  <c r="BN64" i="6"/>
  <c r="BT64" i="6"/>
  <c r="BZ64" i="6"/>
  <c r="BK70" i="6"/>
  <c r="BQ70" i="6"/>
  <c r="BW70" i="6"/>
  <c r="BN76" i="6"/>
  <c r="BT76" i="6"/>
  <c r="BZ76" i="6"/>
  <c r="BK82" i="6"/>
  <c r="BQ82" i="6"/>
  <c r="BW82" i="6"/>
  <c r="BN88" i="6"/>
  <c r="BT88" i="6"/>
  <c r="BZ88" i="6"/>
  <c r="BK94" i="6"/>
  <c r="BQ94" i="6"/>
  <c r="BW94" i="6"/>
  <c r="CF112" i="6"/>
  <c r="BO114" i="6"/>
  <c r="CG114" i="6"/>
  <c r="BQ118" i="6"/>
  <c r="BY118" i="6"/>
  <c r="BK120" i="6"/>
  <c r="CC120" i="6"/>
  <c r="BO122" i="6"/>
  <c r="CG122" i="6"/>
  <c r="BF136" i="6"/>
  <c r="CC136" i="6"/>
  <c r="BW138" i="6"/>
  <c r="BN142" i="6"/>
  <c r="BU142" i="6"/>
  <c r="CC142" i="6"/>
  <c r="BE144" i="6"/>
  <c r="CC144" i="6"/>
  <c r="BQ146" i="6"/>
  <c r="BM156" i="6"/>
  <c r="CC158" i="6"/>
  <c r="BW162" i="6"/>
  <c r="BM166" i="6"/>
  <c r="BY166" i="6"/>
  <c r="BQ168" i="6"/>
  <c r="CD172" i="6"/>
  <c r="BS176" i="6"/>
  <c r="BS178" i="6"/>
  <c r="CG178" i="6"/>
  <c r="BK184" i="6"/>
  <c r="BO186" i="6"/>
  <c r="CG190" i="6"/>
  <c r="BK196" i="6"/>
  <c r="BO198" i="6"/>
  <c r="BV214" i="6"/>
  <c r="BX220" i="6"/>
  <c r="BF226" i="6"/>
  <c r="CH232" i="6"/>
  <c r="BK238" i="6"/>
  <c r="CC242" i="6"/>
  <c r="BO244" i="6"/>
  <c r="BH64" i="6"/>
  <c r="CG64" i="6"/>
  <c r="BE66" i="6"/>
  <c r="BU66" i="6"/>
  <c r="BO68" i="6"/>
  <c r="CE68" i="6"/>
  <c r="BE70" i="6"/>
  <c r="CD70" i="6"/>
  <c r="BO72" i="6"/>
  <c r="CE72" i="6"/>
  <c r="BE74" i="6"/>
  <c r="BU74" i="6"/>
  <c r="BH76" i="6"/>
  <c r="CG76" i="6"/>
  <c r="BE78" i="6"/>
  <c r="BU78" i="6"/>
  <c r="BO80" i="6"/>
  <c r="CE80" i="6"/>
  <c r="BE82" i="6"/>
  <c r="CD82" i="6"/>
  <c r="BO84" i="6"/>
  <c r="CE84" i="6"/>
  <c r="BE86" i="6"/>
  <c r="BU86" i="6"/>
  <c r="BH88" i="6"/>
  <c r="CG88" i="6"/>
  <c r="BE90" i="6"/>
  <c r="BU90" i="6"/>
  <c r="BO92" i="6"/>
  <c r="CE92" i="6"/>
  <c r="BE94" i="6"/>
  <c r="CD94" i="6"/>
  <c r="BO96" i="6"/>
  <c r="CE96" i="6"/>
  <c r="BE98" i="6"/>
  <c r="BU98" i="6"/>
  <c r="BK112" i="6"/>
  <c r="BR112" i="6"/>
  <c r="BY112" i="6"/>
  <c r="BQ116" i="6"/>
  <c r="CG118" i="6"/>
  <c r="BN136" i="6"/>
  <c r="BV136" i="6"/>
  <c r="BE140" i="6"/>
  <c r="BW140" i="6"/>
  <c r="BG142" i="6"/>
  <c r="BS146" i="6"/>
  <c r="BG154" i="6"/>
  <c r="BO154" i="6"/>
  <c r="BW154" i="6"/>
  <c r="CF154" i="6"/>
  <c r="CD160" i="6"/>
  <c r="BU164" i="6"/>
  <c r="CC170" i="6"/>
  <c r="BQ172" i="6"/>
  <c r="CF172" i="6"/>
  <c r="BM174" i="6"/>
  <c r="BE180" i="6"/>
  <c r="CD184" i="6"/>
  <c r="BS190" i="6"/>
  <c r="BE192" i="6"/>
  <c r="CD196" i="6"/>
  <c r="BP208" i="6"/>
  <c r="BY220" i="6"/>
  <c r="BL238" i="6"/>
  <c r="CE242" i="6"/>
  <c r="BM246" i="6"/>
  <c r="BR274" i="6"/>
  <c r="BO64" i="6"/>
  <c r="BU64" i="6"/>
  <c r="BL70" i="6"/>
  <c r="BR70" i="6"/>
  <c r="BX70" i="6"/>
  <c r="BO76" i="6"/>
  <c r="BU76" i="6"/>
  <c r="BL82" i="6"/>
  <c r="BR82" i="6"/>
  <c r="BX82" i="6"/>
  <c r="BO88" i="6"/>
  <c r="BU88" i="6"/>
  <c r="BL94" i="6"/>
  <c r="BR94" i="6"/>
  <c r="BX94" i="6"/>
  <c r="CH112" i="6"/>
  <c r="BQ114" i="6"/>
  <c r="BK118" i="6"/>
  <c r="BS118" i="6"/>
  <c r="BZ118" i="6"/>
  <c r="BM120" i="6"/>
  <c r="CG120" i="6"/>
  <c r="BQ122" i="6"/>
  <c r="BG136" i="6"/>
  <c r="CD136" i="6"/>
  <c r="BK138" i="6"/>
  <c r="CC138" i="6"/>
  <c r="BO142" i="6"/>
  <c r="BV142" i="6"/>
  <c r="CE142" i="6"/>
  <c r="BK144" i="6"/>
  <c r="CG144" i="6"/>
  <c r="BQ156" i="6"/>
  <c r="BK158" i="6"/>
  <c r="CE158" i="6"/>
  <c r="BK160" i="6"/>
  <c r="CE160" i="6"/>
  <c r="CC162" i="6"/>
  <c r="BW164" i="6"/>
  <c r="BN166" i="6"/>
  <c r="BZ166" i="6"/>
  <c r="BS168" i="6"/>
  <c r="BU176" i="6"/>
  <c r="BT178" i="6"/>
  <c r="BM182" i="6"/>
  <c r="BP184" i="6"/>
  <c r="CC186" i="6"/>
  <c r="BM194" i="6"/>
  <c r="BP196" i="6"/>
  <c r="CC198" i="6"/>
  <c r="BE214" i="6"/>
  <c r="CD214" i="6"/>
  <c r="BE232" i="6"/>
  <c r="BQ240" i="6"/>
  <c r="BQ244" i="6"/>
  <c r="CG246" i="6"/>
  <c r="BF250" i="6"/>
  <c r="CH172" i="6"/>
  <c r="BK174" i="6"/>
  <c r="BW174" i="6"/>
  <c r="BQ176" i="6"/>
  <c r="CG176" i="6"/>
  <c r="BF178" i="6"/>
  <c r="CE178" i="6"/>
  <c r="BQ180" i="6"/>
  <c r="CG180" i="6"/>
  <c r="BK182" i="6"/>
  <c r="BW182" i="6"/>
  <c r="CH184" i="6"/>
  <c r="BK186" i="6"/>
  <c r="BW186" i="6"/>
  <c r="BQ188" i="6"/>
  <c r="CG188" i="6"/>
  <c r="BF190" i="6"/>
  <c r="CE190" i="6"/>
  <c r="BQ192" i="6"/>
  <c r="CG192" i="6"/>
  <c r="BK194" i="6"/>
  <c r="BW194" i="6"/>
  <c r="CH196" i="6"/>
  <c r="BK198" i="6"/>
  <c r="BW198" i="6"/>
  <c r="BQ200" i="6"/>
  <c r="CG200" i="6"/>
  <c r="BE208" i="6"/>
  <c r="BV208" i="6"/>
  <c r="CD208" i="6"/>
  <c r="BM210" i="6"/>
  <c r="BT214" i="6"/>
  <c r="CE218" i="6"/>
  <c r="BH220" i="6"/>
  <c r="BP220" i="6"/>
  <c r="CG220" i="6"/>
  <c r="BW230" i="6"/>
  <c r="CC232" i="6"/>
  <c r="CC234" i="6"/>
  <c r="BU238" i="6"/>
  <c r="CH238" i="6"/>
  <c r="BM244" i="6"/>
  <c r="BY244" i="6"/>
  <c r="BO250" i="6"/>
  <c r="CC258" i="6"/>
  <c r="BS260" i="6"/>
  <c r="BK262" i="6"/>
  <c r="BQ274" i="6"/>
  <c r="BW280" i="6"/>
  <c r="BW290" i="6"/>
  <c r="BV292" i="6"/>
  <c r="CD298" i="6"/>
  <c r="CD346" i="6"/>
  <c r="BS350" i="6"/>
  <c r="BY268" i="6"/>
  <c r="BO278" i="6"/>
  <c r="BE280" i="6"/>
  <c r="CD280" i="6"/>
  <c r="BS286" i="6"/>
  <c r="BU304" i="6"/>
  <c r="BM324" i="6"/>
  <c r="BU330" i="6"/>
  <c r="BO254" i="6"/>
  <c r="CG260" i="6"/>
  <c r="CC268" i="6"/>
  <c r="BW278" i="6"/>
  <c r="BZ304" i="6"/>
  <c r="BQ322" i="6"/>
  <c r="BH328" i="6"/>
  <c r="BK256" i="6"/>
  <c r="BS262" i="6"/>
  <c r="BK266" i="6"/>
  <c r="BY274" i="6"/>
  <c r="BX286" i="6"/>
  <c r="CG288" i="6"/>
  <c r="BW314" i="6"/>
  <c r="BT328" i="6"/>
  <c r="BX340" i="6"/>
  <c r="BR160" i="6"/>
  <c r="BX160" i="6"/>
  <c r="BO166" i="6"/>
  <c r="BU166" i="6"/>
  <c r="BL172" i="6"/>
  <c r="BR172" i="6"/>
  <c r="BX172" i="6"/>
  <c r="BO178" i="6"/>
  <c r="BU178" i="6"/>
  <c r="BL184" i="6"/>
  <c r="BR184" i="6"/>
  <c r="BX184" i="6"/>
  <c r="BO190" i="6"/>
  <c r="BU190" i="6"/>
  <c r="BL196" i="6"/>
  <c r="BR196" i="6"/>
  <c r="BX196" i="6"/>
  <c r="BQ208" i="6"/>
  <c r="BY208" i="6"/>
  <c r="CH208" i="6"/>
  <c r="BU210" i="6"/>
  <c r="BU212" i="6"/>
  <c r="BG214" i="6"/>
  <c r="BO214" i="6"/>
  <c r="BX214" i="6"/>
  <c r="CF214" i="6"/>
  <c r="BK220" i="6"/>
  <c r="BS220" i="6"/>
  <c r="BE222" i="6"/>
  <c r="BU226" i="6"/>
  <c r="CG226" i="6"/>
  <c r="BE228" i="6"/>
  <c r="BK234" i="6"/>
  <c r="BQ236" i="6"/>
  <c r="BN238" i="6"/>
  <c r="BR244" i="6"/>
  <c r="BG250" i="6"/>
  <c r="BU250" i="6"/>
  <c r="BO256" i="6"/>
  <c r="CE270" i="6"/>
  <c r="BQ276" i="6"/>
  <c r="CC278" i="6"/>
  <c r="CE286" i="6"/>
  <c r="BO302" i="6"/>
  <c r="BM316" i="6"/>
  <c r="BY322" i="6"/>
  <c r="BZ340" i="6"/>
  <c r="CH166" i="6"/>
  <c r="BK168" i="6"/>
  <c r="BW168" i="6"/>
  <c r="BQ170" i="6"/>
  <c r="CG170" i="6"/>
  <c r="BF172" i="6"/>
  <c r="CE172" i="6"/>
  <c r="BQ174" i="6"/>
  <c r="CG174" i="6"/>
  <c r="BK176" i="6"/>
  <c r="BW176" i="6"/>
  <c r="CH178" i="6"/>
  <c r="BK180" i="6"/>
  <c r="BW180" i="6"/>
  <c r="BQ182" i="6"/>
  <c r="CG182" i="6"/>
  <c r="BF184" i="6"/>
  <c r="CE184" i="6"/>
  <c r="BQ186" i="6"/>
  <c r="CG186" i="6"/>
  <c r="BK188" i="6"/>
  <c r="BW188" i="6"/>
  <c r="CH190" i="6"/>
  <c r="BK192" i="6"/>
  <c r="BW192" i="6"/>
  <c r="BQ194" i="6"/>
  <c r="CG194" i="6"/>
  <c r="BF196" i="6"/>
  <c r="CE196" i="6"/>
  <c r="BQ198" i="6"/>
  <c r="CG198" i="6"/>
  <c r="BK200" i="6"/>
  <c r="BW200" i="6"/>
  <c r="BP214" i="6"/>
  <c r="CG216" i="6"/>
  <c r="BU218" i="6"/>
  <c r="CC222" i="6"/>
  <c r="BL226" i="6"/>
  <c r="BV226" i="6"/>
  <c r="BK230" i="6"/>
  <c r="BK232" i="6"/>
  <c r="BM234" i="6"/>
  <c r="BO238" i="6"/>
  <c r="CG240" i="6"/>
  <c r="BS244" i="6"/>
  <c r="BO246" i="6"/>
  <c r="BH250" i="6"/>
  <c r="BV250" i="6"/>
  <c r="BU252" i="6"/>
  <c r="BW262" i="6"/>
  <c r="BM266" i="6"/>
  <c r="CH268" i="6"/>
  <c r="BN280" i="6"/>
  <c r="BQ284" i="6"/>
  <c r="BP154" i="6"/>
  <c r="BV154" i="6"/>
  <c r="BM160" i="6"/>
  <c r="BS160" i="6"/>
  <c r="BY160" i="6"/>
  <c r="BP166" i="6"/>
  <c r="BV166" i="6"/>
  <c r="BM172" i="6"/>
  <c r="BS172" i="6"/>
  <c r="BY172" i="6"/>
  <c r="BP178" i="6"/>
  <c r="BV178" i="6"/>
  <c r="BM184" i="6"/>
  <c r="BS184" i="6"/>
  <c r="BY184" i="6"/>
  <c r="BP190" i="6"/>
  <c r="BV190" i="6"/>
  <c r="BM196" i="6"/>
  <c r="BS196" i="6"/>
  <c r="BY196" i="6"/>
  <c r="BR208" i="6"/>
  <c r="BW210" i="6"/>
  <c r="BH214" i="6"/>
  <c r="BY214" i="6"/>
  <c r="CG214" i="6"/>
  <c r="BO216" i="6"/>
  <c r="BL220" i="6"/>
  <c r="BU220" i="6"/>
  <c r="CC220" i="6"/>
  <c r="BK222" i="6"/>
  <c r="BW226" i="6"/>
  <c r="BK228" i="6"/>
  <c r="BM230" i="6"/>
  <c r="BS236" i="6"/>
  <c r="BP238" i="6"/>
  <c r="BK242" i="6"/>
  <c r="BU244" i="6"/>
  <c r="BX250" i="6"/>
  <c r="BR256" i="6"/>
  <c r="BZ262" i="6"/>
  <c r="BL268" i="6"/>
  <c r="BO280" i="6"/>
  <c r="BU316" i="6"/>
  <c r="CC178" i="6"/>
  <c r="BM180" i="6"/>
  <c r="CC180" i="6"/>
  <c r="BS182" i="6"/>
  <c r="BG184" i="6"/>
  <c r="CF184" i="6"/>
  <c r="BS186" i="6"/>
  <c r="BM188" i="6"/>
  <c r="CC188" i="6"/>
  <c r="CC190" i="6"/>
  <c r="BM192" i="6"/>
  <c r="CC192" i="6"/>
  <c r="BS194" i="6"/>
  <c r="BG196" i="6"/>
  <c r="CF196" i="6"/>
  <c r="BS198" i="6"/>
  <c r="BM200" i="6"/>
  <c r="CC200" i="6"/>
  <c r="BK208" i="6"/>
  <c r="BS208" i="6"/>
  <c r="BE210" i="6"/>
  <c r="BE212" i="6"/>
  <c r="CE212" i="6"/>
  <c r="BR214" i="6"/>
  <c r="BW218" i="6"/>
  <c r="BM220" i="6"/>
  <c r="CE222" i="6"/>
  <c r="BM226" i="6"/>
  <c r="BY226" i="6"/>
  <c r="BO230" i="6"/>
  <c r="BL232" i="6"/>
  <c r="BY232" i="6"/>
  <c r="BQ234" i="6"/>
  <c r="BM242" i="6"/>
  <c r="BV244" i="6"/>
  <c r="BY250" i="6"/>
  <c r="BS256" i="6"/>
  <c r="BS264" i="6"/>
  <c r="BP268" i="6"/>
  <c r="BH274" i="6"/>
  <c r="CG274" i="6"/>
  <c r="BN160" i="6"/>
  <c r="BT160" i="6"/>
  <c r="BZ160" i="6"/>
  <c r="BK166" i="6"/>
  <c r="BQ166" i="6"/>
  <c r="BW166" i="6"/>
  <c r="BN172" i="6"/>
  <c r="BT172" i="6"/>
  <c r="BZ172" i="6"/>
  <c r="BK178" i="6"/>
  <c r="BQ178" i="6"/>
  <c r="BW178" i="6"/>
  <c r="BN184" i="6"/>
  <c r="BT184" i="6"/>
  <c r="BZ184" i="6"/>
  <c r="BK190" i="6"/>
  <c r="BQ190" i="6"/>
  <c r="BW190" i="6"/>
  <c r="BN196" i="6"/>
  <c r="BT196" i="6"/>
  <c r="BZ196" i="6"/>
  <c r="CC210" i="6"/>
  <c r="BZ214" i="6"/>
  <c r="BQ216" i="6"/>
  <c r="BE218" i="6"/>
  <c r="BE220" i="6"/>
  <c r="BV220" i="6"/>
  <c r="CD220" i="6"/>
  <c r="BM222" i="6"/>
  <c r="CE224" i="6"/>
  <c r="BQ230" i="6"/>
  <c r="BZ232" i="6"/>
  <c r="BS238" i="6"/>
  <c r="BE240" i="6"/>
  <c r="BM250" i="6"/>
  <c r="BZ250" i="6"/>
  <c r="BO258" i="6"/>
  <c r="BE260" i="6"/>
  <c r="CE266" i="6"/>
  <c r="BR280" i="6"/>
  <c r="BW282" i="6"/>
  <c r="BU296" i="6"/>
  <c r="BQ310" i="6"/>
  <c r="CD352" i="6"/>
  <c r="BH112" i="6"/>
  <c r="CG112" i="6"/>
  <c r="BE114" i="6"/>
  <c r="BU114" i="6"/>
  <c r="BO116" i="6"/>
  <c r="CE116" i="6"/>
  <c r="BE118" i="6"/>
  <c r="CD118" i="6"/>
  <c r="BO120" i="6"/>
  <c r="CE120" i="6"/>
  <c r="BE122" i="6"/>
  <c r="BU122" i="6"/>
  <c r="BH136" i="6"/>
  <c r="CG136" i="6"/>
  <c r="BE138" i="6"/>
  <c r="BU138" i="6"/>
  <c r="BO140" i="6"/>
  <c r="CE140" i="6"/>
  <c r="BE142" i="6"/>
  <c r="CD142" i="6"/>
  <c r="BO144" i="6"/>
  <c r="CE144" i="6"/>
  <c r="BE146" i="6"/>
  <c r="BU146" i="6"/>
  <c r="BE154" i="6"/>
  <c r="CD154" i="6"/>
  <c r="BO156" i="6"/>
  <c r="CE156" i="6"/>
  <c r="BE158" i="6"/>
  <c r="BU158" i="6"/>
  <c r="BH160" i="6"/>
  <c r="CG160" i="6"/>
  <c r="BE162" i="6"/>
  <c r="BU162" i="6"/>
  <c r="BO164" i="6"/>
  <c r="CE164" i="6"/>
  <c r="BE166" i="6"/>
  <c r="CD166" i="6"/>
  <c r="BO168" i="6"/>
  <c r="CE168" i="6"/>
  <c r="BE170" i="6"/>
  <c r="BU170" i="6"/>
  <c r="BH172" i="6"/>
  <c r="CG172" i="6"/>
  <c r="BE174" i="6"/>
  <c r="BU174" i="6"/>
  <c r="BO176" i="6"/>
  <c r="CE176" i="6"/>
  <c r="BE178" i="6"/>
  <c r="CD178" i="6"/>
  <c r="BO180" i="6"/>
  <c r="CE180" i="6"/>
  <c r="BE182" i="6"/>
  <c r="BU182" i="6"/>
  <c r="BH184" i="6"/>
  <c r="CG184" i="6"/>
  <c r="BE186" i="6"/>
  <c r="BU186" i="6"/>
  <c r="BO188" i="6"/>
  <c r="CE188" i="6"/>
  <c r="BE190" i="6"/>
  <c r="CD190" i="6"/>
  <c r="BO192" i="6"/>
  <c r="CE192" i="6"/>
  <c r="BE194" i="6"/>
  <c r="BU194" i="6"/>
  <c r="BH196" i="6"/>
  <c r="CG196" i="6"/>
  <c r="BE198" i="6"/>
  <c r="BU198" i="6"/>
  <c r="BO200" i="6"/>
  <c r="CE200" i="6"/>
  <c r="BL208" i="6"/>
  <c r="BU208" i="6"/>
  <c r="CC208" i="6"/>
  <c r="BK210" i="6"/>
  <c r="CG212" i="6"/>
  <c r="BS214" i="6"/>
  <c r="CC218" i="6"/>
  <c r="BO220" i="6"/>
  <c r="BZ226" i="6"/>
  <c r="BQ228" i="6"/>
  <c r="BN232" i="6"/>
  <c r="CG238" i="6"/>
  <c r="BQ242" i="6"/>
  <c r="BK244" i="6"/>
  <c r="BX244" i="6"/>
  <c r="BE248" i="6"/>
  <c r="CG252" i="6"/>
  <c r="BZ256" i="6"/>
  <c r="BW258" i="6"/>
  <c r="BQ268" i="6"/>
  <c r="BM274" i="6"/>
  <c r="BV280" i="6"/>
  <c r="BM290" i="6"/>
  <c r="BO292" i="6"/>
  <c r="BM294" i="6"/>
  <c r="BQ300" i="6"/>
  <c r="BO112" i="6"/>
  <c r="BU112" i="6"/>
  <c r="BL118" i="6"/>
  <c r="BR118" i="6"/>
  <c r="BX118" i="6"/>
  <c r="BO136" i="6"/>
  <c r="BU136" i="6"/>
  <c r="BL142" i="6"/>
  <c r="BR142" i="6"/>
  <c r="BX142" i="6"/>
  <c r="BL154" i="6"/>
  <c r="BR154" i="6"/>
  <c r="BX154" i="6"/>
  <c r="BO160" i="6"/>
  <c r="BU160" i="6"/>
  <c r="BL166" i="6"/>
  <c r="BR166" i="6"/>
  <c r="BX166" i="6"/>
  <c r="BO172" i="6"/>
  <c r="BU172" i="6"/>
  <c r="BL178" i="6"/>
  <c r="BR178" i="6"/>
  <c r="BX178" i="6"/>
  <c r="BO184" i="6"/>
  <c r="BU184" i="6"/>
  <c r="BL190" i="6"/>
  <c r="BR190" i="6"/>
  <c r="BX190" i="6"/>
  <c r="BO196" i="6"/>
  <c r="BU196" i="6"/>
  <c r="BM208" i="6"/>
  <c r="CE210" i="6"/>
  <c r="BO212" i="6"/>
  <c r="BL214" i="6"/>
  <c r="BS216" i="6"/>
  <c r="BK218" i="6"/>
  <c r="BW220" i="6"/>
  <c r="BO222" i="6"/>
  <c r="CG224" i="6"/>
  <c r="BE226" i="6"/>
  <c r="BS228" i="6"/>
  <c r="BW234" i="6"/>
  <c r="BT238" i="6"/>
  <c r="BL244" i="6"/>
  <c r="CE246" i="6"/>
  <c r="BN250" i="6"/>
  <c r="BU268" i="6"/>
  <c r="BP274" i="6"/>
  <c r="CE294" i="6"/>
  <c r="BW352" i="6"/>
  <c r="BT256" i="6"/>
  <c r="BK258" i="6"/>
  <c r="BT262" i="6"/>
  <c r="BU264" i="6"/>
  <c r="BZ268" i="6"/>
  <c r="BW270" i="6"/>
  <c r="BE272" i="6"/>
  <c r="BZ274" i="6"/>
  <c r="BK278" i="6"/>
  <c r="BP280" i="6"/>
  <c r="CC282" i="6"/>
  <c r="BF286" i="6"/>
  <c r="BK298" i="6"/>
  <c r="CE298" i="6"/>
  <c r="BW310" i="6"/>
  <c r="CC314" i="6"/>
  <c r="BO318" i="6"/>
  <c r="BQ320" i="6"/>
  <c r="BE346" i="6"/>
  <c r="BS224" i="6"/>
  <c r="BG226" i="6"/>
  <c r="BN226" i="6"/>
  <c r="CH226" i="6"/>
  <c r="BM228" i="6"/>
  <c r="CC230" i="6"/>
  <c r="BM232" i="6"/>
  <c r="BU232" i="6"/>
  <c r="BU236" i="6"/>
  <c r="BF238" i="6"/>
  <c r="BZ244" i="6"/>
  <c r="CH244" i="6"/>
  <c r="BQ246" i="6"/>
  <c r="BS248" i="6"/>
  <c r="BW250" i="6"/>
  <c r="BL256" i="6"/>
  <c r="BU256" i="6"/>
  <c r="CC256" i="6"/>
  <c r="CE258" i="6"/>
  <c r="BM262" i="6"/>
  <c r="BO266" i="6"/>
  <c r="BR268" i="6"/>
  <c r="BK274" i="6"/>
  <c r="BS274" i="6"/>
  <c r="BS276" i="6"/>
  <c r="CE278" i="6"/>
  <c r="BX280" i="6"/>
  <c r="BS284" i="6"/>
  <c r="BY286" i="6"/>
  <c r="CC290" i="6"/>
  <c r="BS300" i="6"/>
  <c r="BG304" i="6"/>
  <c r="BE316" i="6"/>
  <c r="CF322" i="6"/>
  <c r="BO324" i="6"/>
  <c r="BS326" i="6"/>
  <c r="BU344" i="6"/>
  <c r="BG346" i="6"/>
  <c r="BM256" i="6"/>
  <c r="BM258" i="6"/>
  <c r="BQ260" i="6"/>
  <c r="BU262" i="6"/>
  <c r="BK268" i="6"/>
  <c r="BS268" i="6"/>
  <c r="CC270" i="6"/>
  <c r="CG272" i="6"/>
  <c r="BL274" i="6"/>
  <c r="BM278" i="6"/>
  <c r="BQ280" i="6"/>
  <c r="BY280" i="6"/>
  <c r="CH280" i="6"/>
  <c r="BG286" i="6"/>
  <c r="BK294" i="6"/>
  <c r="CE302" i="6"/>
  <c r="BX310" i="6"/>
  <c r="BS318" i="6"/>
  <c r="BS320" i="6"/>
  <c r="BK322" i="6"/>
  <c r="BS328" i="6"/>
  <c r="BL334" i="6"/>
  <c r="BK348" i="6"/>
  <c r="BE224" i="6"/>
  <c r="BU224" i="6"/>
  <c r="BH226" i="6"/>
  <c r="BO226" i="6"/>
  <c r="CG228" i="6"/>
  <c r="CE230" i="6"/>
  <c r="BO232" i="6"/>
  <c r="BV232" i="6"/>
  <c r="BE236" i="6"/>
  <c r="BW236" i="6"/>
  <c r="BG238" i="6"/>
  <c r="BE244" i="6"/>
  <c r="BT244" i="6"/>
  <c r="BU248" i="6"/>
  <c r="BP250" i="6"/>
  <c r="BW254" i="6"/>
  <c r="BE256" i="6"/>
  <c r="BN256" i="6"/>
  <c r="BV256" i="6"/>
  <c r="CD256" i="6"/>
  <c r="BF262" i="6"/>
  <c r="BN262" i="6"/>
  <c r="BV262" i="6"/>
  <c r="CE262" i="6"/>
  <c r="BE264" i="6"/>
  <c r="BT268" i="6"/>
  <c r="BK270" i="6"/>
  <c r="BT274" i="6"/>
  <c r="BU276" i="6"/>
  <c r="BZ280" i="6"/>
  <c r="CG284" i="6"/>
  <c r="BL286" i="6"/>
  <c r="CC292" i="6"/>
  <c r="BQ298" i="6"/>
  <c r="BM304" i="6"/>
  <c r="CG304" i="6"/>
  <c r="BM306" i="6"/>
  <c r="BO308" i="6"/>
  <c r="BG310" i="6"/>
  <c r="CD310" i="6"/>
  <c r="BE312" i="6"/>
  <c r="BG316" i="6"/>
  <c r="CC316" i="6"/>
  <c r="CG322" i="6"/>
  <c r="CE324" i="6"/>
  <c r="BU326" i="6"/>
  <c r="BF340" i="6"/>
  <c r="BW344" i="6"/>
  <c r="BF208" i="6"/>
  <c r="CE208" i="6"/>
  <c r="BQ210" i="6"/>
  <c r="CG210" i="6"/>
  <c r="BK212" i="6"/>
  <c r="BW212" i="6"/>
  <c r="CH214" i="6"/>
  <c r="BK216" i="6"/>
  <c r="BW216" i="6"/>
  <c r="BQ218" i="6"/>
  <c r="CG218" i="6"/>
  <c r="BF220" i="6"/>
  <c r="CE220" i="6"/>
  <c r="BQ222" i="6"/>
  <c r="CG222" i="6"/>
  <c r="BK224" i="6"/>
  <c r="BW224" i="6"/>
  <c r="BP226" i="6"/>
  <c r="CG230" i="6"/>
  <c r="BP232" i="6"/>
  <c r="BW232" i="6"/>
  <c r="BK236" i="6"/>
  <c r="BH238" i="6"/>
  <c r="BW238" i="6"/>
  <c r="CE238" i="6"/>
  <c r="BF244" i="6"/>
  <c r="BN244" i="6"/>
  <c r="CC244" i="6"/>
  <c r="BW246" i="6"/>
  <c r="BR250" i="6"/>
  <c r="BQ252" i="6"/>
  <c r="CC254" i="6"/>
  <c r="BW256" i="6"/>
  <c r="BG262" i="6"/>
  <c r="BO262" i="6"/>
  <c r="BX262" i="6"/>
  <c r="CF262" i="6"/>
  <c r="CG264" i="6"/>
  <c r="BM268" i="6"/>
  <c r="BM270" i="6"/>
  <c r="BQ272" i="6"/>
  <c r="BU274" i="6"/>
  <c r="BK280" i="6"/>
  <c r="BS280" i="6"/>
  <c r="BM286" i="6"/>
  <c r="CH292" i="6"/>
  <c r="BR298" i="6"/>
  <c r="BN304" i="6"/>
  <c r="CH304" i="6"/>
  <c r="BO306" i="6"/>
  <c r="BQ308" i="6"/>
  <c r="BH310" i="6"/>
  <c r="CE310" i="6"/>
  <c r="BU312" i="6"/>
  <c r="CG324" i="6"/>
  <c r="BW334" i="6"/>
  <c r="BW336" i="6"/>
  <c r="CF346" i="6"/>
  <c r="BK254" i="6"/>
  <c r="BP256" i="6"/>
  <c r="BU260" i="6"/>
  <c r="BP262" i="6"/>
  <c r="BW266" i="6"/>
  <c r="BE268" i="6"/>
  <c r="BN268" i="6"/>
  <c r="BV268" i="6"/>
  <c r="CD268" i="6"/>
  <c r="BF274" i="6"/>
  <c r="BN274" i="6"/>
  <c r="BV274" i="6"/>
  <c r="CE274" i="6"/>
  <c r="BE276" i="6"/>
  <c r="BT280" i="6"/>
  <c r="BK282" i="6"/>
  <c r="CF286" i="6"/>
  <c r="BQ288" i="6"/>
  <c r="BP292" i="6"/>
  <c r="BW298" i="6"/>
  <c r="BE314" i="6"/>
  <c r="BN316" i="6"/>
  <c r="BR322" i="6"/>
  <c r="CG332" i="6"/>
  <c r="BZ334" i="6"/>
  <c r="BL340" i="6"/>
  <c r="BH382" i="6"/>
  <c r="BF388" i="6"/>
  <c r="BG208" i="6"/>
  <c r="CF208" i="6"/>
  <c r="BS210" i="6"/>
  <c r="BM212" i="6"/>
  <c r="CC212" i="6"/>
  <c r="CC214" i="6"/>
  <c r="BM216" i="6"/>
  <c r="CC216" i="6"/>
  <c r="BS218" i="6"/>
  <c r="BG220" i="6"/>
  <c r="CF220" i="6"/>
  <c r="BS222" i="6"/>
  <c r="BM224" i="6"/>
  <c r="CC224" i="6"/>
  <c r="BQ226" i="6"/>
  <c r="BX226" i="6"/>
  <c r="CE226" i="6"/>
  <c r="BQ232" i="6"/>
  <c r="BX232" i="6"/>
  <c r="CG236" i="6"/>
  <c r="BQ238" i="6"/>
  <c r="CF238" i="6"/>
  <c r="CD244" i="6"/>
  <c r="BK246" i="6"/>
  <c r="CC246" i="6"/>
  <c r="BK250" i="6"/>
  <c r="BS250" i="6"/>
  <c r="BS252" i="6"/>
  <c r="CE254" i="6"/>
  <c r="BX256" i="6"/>
  <c r="BH262" i="6"/>
  <c r="BQ262" i="6"/>
  <c r="BY262" i="6"/>
  <c r="CG262" i="6"/>
  <c r="BO268" i="6"/>
  <c r="BO270" i="6"/>
  <c r="BS272" i="6"/>
  <c r="BW274" i="6"/>
  <c r="BL280" i="6"/>
  <c r="BU280" i="6"/>
  <c r="CC280" i="6"/>
  <c r="BR286" i="6"/>
  <c r="BK290" i="6"/>
  <c r="CC294" i="6"/>
  <c r="BE296" i="6"/>
  <c r="CE306" i="6"/>
  <c r="CG308" i="6"/>
  <c r="CC312" i="6"/>
  <c r="CD328" i="6"/>
  <c r="BS330" i="6"/>
  <c r="BN208" i="6"/>
  <c r="BT208" i="6"/>
  <c r="BZ208" i="6"/>
  <c r="BK214" i="6"/>
  <c r="BQ214" i="6"/>
  <c r="BW214" i="6"/>
  <c r="BN220" i="6"/>
  <c r="BT220" i="6"/>
  <c r="BZ220" i="6"/>
  <c r="BK226" i="6"/>
  <c r="BR226" i="6"/>
  <c r="BU228" i="6"/>
  <c r="BS230" i="6"/>
  <c r="BO234" i="6"/>
  <c r="CG234" i="6"/>
  <c r="BR238" i="6"/>
  <c r="BY238" i="6"/>
  <c r="BK240" i="6"/>
  <c r="BO242" i="6"/>
  <c r="CG242" i="6"/>
  <c r="BP244" i="6"/>
  <c r="BW244" i="6"/>
  <c r="CG248" i="6"/>
  <c r="BL250" i="6"/>
  <c r="BM254" i="6"/>
  <c r="BQ256" i="6"/>
  <c r="BY256" i="6"/>
  <c r="CH256" i="6"/>
  <c r="BR262" i="6"/>
  <c r="BQ264" i="6"/>
  <c r="CC266" i="6"/>
  <c r="BW268" i="6"/>
  <c r="BG274" i="6"/>
  <c r="BO274" i="6"/>
  <c r="BX274" i="6"/>
  <c r="CF274" i="6"/>
  <c r="CG276" i="6"/>
  <c r="BM280" i="6"/>
  <c r="BM282" i="6"/>
  <c r="BS288" i="6"/>
  <c r="BU292" i="6"/>
  <c r="BX298" i="6"/>
  <c r="BT304" i="6"/>
  <c r="BP310" i="6"/>
  <c r="BK314" i="6"/>
  <c r="BT316" i="6"/>
  <c r="BX322" i="6"/>
  <c r="CF328" i="6"/>
  <c r="BU340" i="6"/>
  <c r="BE352" i="6"/>
  <c r="BM354" i="6"/>
  <c r="BU358" i="6"/>
  <c r="CG386" i="6"/>
  <c r="BT364" i="6"/>
  <c r="BW388" i="6"/>
  <c r="BE412" i="6"/>
  <c r="BE354" i="6"/>
  <c r="BV358" i="6"/>
  <c r="BZ364" i="6"/>
  <c r="BM400" i="6"/>
  <c r="BE360" i="6"/>
  <c r="CE374" i="6"/>
  <c r="BE376" i="6"/>
  <c r="BN382" i="6"/>
  <c r="BX388" i="6"/>
  <c r="BW402" i="6"/>
  <c r="BN286" i="6"/>
  <c r="BT286" i="6"/>
  <c r="BZ286" i="6"/>
  <c r="BK292" i="6"/>
  <c r="BQ292" i="6"/>
  <c r="BW292" i="6"/>
  <c r="BO294" i="6"/>
  <c r="CC296" i="6"/>
  <c r="BE298" i="6"/>
  <c r="BL298" i="6"/>
  <c r="BY298" i="6"/>
  <c r="CF298" i="6"/>
  <c r="BU300" i="6"/>
  <c r="BS302" i="6"/>
  <c r="BH304" i="6"/>
  <c r="BO304" i="6"/>
  <c r="CF310" i="6"/>
  <c r="BM312" i="6"/>
  <c r="CE312" i="6"/>
  <c r="BO316" i="6"/>
  <c r="BV316" i="6"/>
  <c r="BU318" i="6"/>
  <c r="BU320" i="6"/>
  <c r="BL322" i="6"/>
  <c r="BS322" i="6"/>
  <c r="BZ322" i="6"/>
  <c r="BU328" i="6"/>
  <c r="CG328" i="6"/>
  <c r="BW330" i="6"/>
  <c r="BK332" i="6"/>
  <c r="BO334" i="6"/>
  <c r="CC334" i="6"/>
  <c r="BH346" i="6"/>
  <c r="CG346" i="6"/>
  <c r="BM348" i="6"/>
  <c r="BF352" i="6"/>
  <c r="BJ352" i="6" s="1"/>
  <c r="CE352" i="6"/>
  <c r="BO356" i="6"/>
  <c r="CC358" i="6"/>
  <c r="BO362" i="6"/>
  <c r="CC364" i="6"/>
  <c r="BE368" i="6"/>
  <c r="BU370" i="6"/>
  <c r="BU380" i="6"/>
  <c r="BL394" i="6"/>
  <c r="CE402" i="6"/>
  <c r="BO282" i="6"/>
  <c r="CE282" i="6"/>
  <c r="BE284" i="6"/>
  <c r="BU284" i="6"/>
  <c r="BH286" i="6"/>
  <c r="CG286" i="6"/>
  <c r="BE288" i="6"/>
  <c r="BU288" i="6"/>
  <c r="BO290" i="6"/>
  <c r="CE290" i="6"/>
  <c r="BE292" i="6"/>
  <c r="CD292" i="6"/>
  <c r="BM296" i="6"/>
  <c r="BS298" i="6"/>
  <c r="BE300" i="6"/>
  <c r="BV304" i="6"/>
  <c r="CC304" i="6"/>
  <c r="BS306" i="6"/>
  <c r="BS308" i="6"/>
  <c r="BK310" i="6"/>
  <c r="BR310" i="6"/>
  <c r="BY310" i="6"/>
  <c r="BM314" i="6"/>
  <c r="CE314" i="6"/>
  <c r="BH316" i="6"/>
  <c r="CD316" i="6"/>
  <c r="BE322" i="6"/>
  <c r="BQ324" i="6"/>
  <c r="BW326" i="6"/>
  <c r="BM328" i="6"/>
  <c r="CE330" i="6"/>
  <c r="BO332" i="6"/>
  <c r="BE338" i="6"/>
  <c r="BM340" i="6"/>
  <c r="BU350" i="6"/>
  <c r="BO354" i="6"/>
  <c r="BS356" i="6"/>
  <c r="BK360" i="6"/>
  <c r="BE366" i="6"/>
  <c r="BE372" i="6"/>
  <c r="CG374" i="6"/>
  <c r="BF376" i="6"/>
  <c r="BT400" i="6"/>
  <c r="BR406" i="6"/>
  <c r="BO286" i="6"/>
  <c r="BU286" i="6"/>
  <c r="BL292" i="6"/>
  <c r="BR292" i="6"/>
  <c r="BX292" i="6"/>
  <c r="CE296" i="6"/>
  <c r="BF298" i="6"/>
  <c r="BM298" i="6"/>
  <c r="BZ298" i="6"/>
  <c r="CG298" i="6"/>
  <c r="BU302" i="6"/>
  <c r="BP304" i="6"/>
  <c r="CG310" i="6"/>
  <c r="BO312" i="6"/>
  <c r="CG312" i="6"/>
  <c r="BP316" i="6"/>
  <c r="BW316" i="6"/>
  <c r="BE318" i="6"/>
  <c r="BW318" i="6"/>
  <c r="BE320" i="6"/>
  <c r="CC320" i="6"/>
  <c r="BM322" i="6"/>
  <c r="BT322" i="6"/>
  <c r="CH328" i="6"/>
  <c r="BP334" i="6"/>
  <c r="CD334" i="6"/>
  <c r="BE336" i="6"/>
  <c r="CC340" i="6"/>
  <c r="BO346" i="6"/>
  <c r="BM352" i="6"/>
  <c r="CE354" i="6"/>
  <c r="BE358" i="6"/>
  <c r="CD358" i="6"/>
  <c r="BW360" i="6"/>
  <c r="BQ362" i="6"/>
  <c r="BK364" i="6"/>
  <c r="CE366" i="6"/>
  <c r="BW376" i="6"/>
  <c r="BW380" i="6"/>
  <c r="BK248" i="6"/>
  <c r="BW248" i="6"/>
  <c r="CH250" i="6"/>
  <c r="BK252" i="6"/>
  <c r="BW252" i="6"/>
  <c r="BQ254" i="6"/>
  <c r="CG254" i="6"/>
  <c r="BF256" i="6"/>
  <c r="CE256" i="6"/>
  <c r="BQ258" i="6"/>
  <c r="CG258" i="6"/>
  <c r="BK260" i="6"/>
  <c r="BW260" i="6"/>
  <c r="CH262" i="6"/>
  <c r="BK264" i="6"/>
  <c r="BW264" i="6"/>
  <c r="BQ266" i="6"/>
  <c r="CG266" i="6"/>
  <c r="BF268" i="6"/>
  <c r="CE268" i="6"/>
  <c r="BQ270" i="6"/>
  <c r="CG270" i="6"/>
  <c r="BK272" i="6"/>
  <c r="BW272" i="6"/>
  <c r="CH274" i="6"/>
  <c r="BK276" i="6"/>
  <c r="BW276" i="6"/>
  <c r="BQ278" i="6"/>
  <c r="CG278" i="6"/>
  <c r="BF280" i="6"/>
  <c r="CE280" i="6"/>
  <c r="BQ282" i="6"/>
  <c r="CG282" i="6"/>
  <c r="BK284" i="6"/>
  <c r="BW284" i="6"/>
  <c r="CH286" i="6"/>
  <c r="BK288" i="6"/>
  <c r="BW288" i="6"/>
  <c r="BQ290" i="6"/>
  <c r="CG290" i="6"/>
  <c r="BF292" i="6"/>
  <c r="CE292" i="6"/>
  <c r="BS294" i="6"/>
  <c r="BO296" i="6"/>
  <c r="BT298" i="6"/>
  <c r="CC300" i="6"/>
  <c r="BE302" i="6"/>
  <c r="BW304" i="6"/>
  <c r="CD304" i="6"/>
  <c r="BU306" i="6"/>
  <c r="BU308" i="6"/>
  <c r="BL310" i="6"/>
  <c r="BS310" i="6"/>
  <c r="BZ310" i="6"/>
  <c r="BO314" i="6"/>
  <c r="CF316" i="6"/>
  <c r="BF322" i="6"/>
  <c r="CC322" i="6"/>
  <c r="BS324" i="6"/>
  <c r="BE326" i="6"/>
  <c r="CE326" i="6"/>
  <c r="BN328" i="6"/>
  <c r="BY328" i="6"/>
  <c r="BQ332" i="6"/>
  <c r="BN340" i="6"/>
  <c r="CE348" i="6"/>
  <c r="CG370" i="6"/>
  <c r="BK372" i="6"/>
  <c r="BF418" i="6"/>
  <c r="BP286" i="6"/>
  <c r="BV286" i="6"/>
  <c r="BM292" i="6"/>
  <c r="BS292" i="6"/>
  <c r="BY292" i="6"/>
  <c r="CG296" i="6"/>
  <c r="BG298" i="6"/>
  <c r="BN298" i="6"/>
  <c r="BM300" i="6"/>
  <c r="BW302" i="6"/>
  <c r="BQ304" i="6"/>
  <c r="BE310" i="6"/>
  <c r="BQ312" i="6"/>
  <c r="BQ316" i="6"/>
  <c r="BY316" i="6"/>
  <c r="BK318" i="6"/>
  <c r="CC318" i="6"/>
  <c r="BM320" i="6"/>
  <c r="CE320" i="6"/>
  <c r="BN322" i="6"/>
  <c r="BV322" i="6"/>
  <c r="BE330" i="6"/>
  <c r="BS332" i="6"/>
  <c r="BE334" i="6"/>
  <c r="BQ340" i="6"/>
  <c r="BP346" i="6"/>
  <c r="BN352" i="6"/>
  <c r="CG354" i="6"/>
  <c r="CC360" i="6"/>
  <c r="BL364" i="6"/>
  <c r="CG366" i="6"/>
  <c r="BX376" i="6"/>
  <c r="BG232" i="6"/>
  <c r="CF232" i="6"/>
  <c r="BS234" i="6"/>
  <c r="BM236" i="6"/>
  <c r="CC236" i="6"/>
  <c r="CC238" i="6"/>
  <c r="BM240" i="6"/>
  <c r="CC240" i="6"/>
  <c r="BS242" i="6"/>
  <c r="BG244" i="6"/>
  <c r="CF244" i="6"/>
  <c r="BS246" i="6"/>
  <c r="BM248" i="6"/>
  <c r="CC248" i="6"/>
  <c r="CC250" i="6"/>
  <c r="BM252" i="6"/>
  <c r="CC252" i="6"/>
  <c r="BS254" i="6"/>
  <c r="BG256" i="6"/>
  <c r="CF256" i="6"/>
  <c r="BS258" i="6"/>
  <c r="BM260" i="6"/>
  <c r="CC260" i="6"/>
  <c r="CC262" i="6"/>
  <c r="BM264" i="6"/>
  <c r="CC264" i="6"/>
  <c r="BS266" i="6"/>
  <c r="BG268" i="6"/>
  <c r="CF268" i="6"/>
  <c r="BS270" i="6"/>
  <c r="BM272" i="6"/>
  <c r="CC272" i="6"/>
  <c r="CC274" i="6"/>
  <c r="BM276" i="6"/>
  <c r="CC276" i="6"/>
  <c r="BS278" i="6"/>
  <c r="BG280" i="6"/>
  <c r="CF280" i="6"/>
  <c r="BS282" i="6"/>
  <c r="BM284" i="6"/>
  <c r="CC284" i="6"/>
  <c r="CC286" i="6"/>
  <c r="BM288" i="6"/>
  <c r="CC288" i="6"/>
  <c r="BS290" i="6"/>
  <c r="BG292" i="6"/>
  <c r="CF292" i="6"/>
  <c r="BU294" i="6"/>
  <c r="BQ296" i="6"/>
  <c r="BU298" i="6"/>
  <c r="CE300" i="6"/>
  <c r="BK302" i="6"/>
  <c r="BK304" i="6"/>
  <c r="BX304" i="6"/>
  <c r="BE306" i="6"/>
  <c r="BW306" i="6"/>
  <c r="BE308" i="6"/>
  <c r="CC308" i="6"/>
  <c r="BM310" i="6"/>
  <c r="BT310" i="6"/>
  <c r="BS314" i="6"/>
  <c r="CG316" i="6"/>
  <c r="BG322" i="6"/>
  <c r="CD322" i="6"/>
  <c r="BU324" i="6"/>
  <c r="BK326" i="6"/>
  <c r="BE328" i="6"/>
  <c r="BO328" i="6"/>
  <c r="BZ328" i="6"/>
  <c r="BU334" i="6"/>
  <c r="BU338" i="6"/>
  <c r="BS340" i="6"/>
  <c r="BQ342" i="6"/>
  <c r="BV346" i="6"/>
  <c r="BT352" i="6"/>
  <c r="BN358" i="6"/>
  <c r="CH370" i="6"/>
  <c r="CH418" i="6"/>
  <c r="BK286" i="6"/>
  <c r="BQ286" i="6"/>
  <c r="BW286" i="6"/>
  <c r="BN292" i="6"/>
  <c r="BT292" i="6"/>
  <c r="BZ292" i="6"/>
  <c r="BE294" i="6"/>
  <c r="BH298" i="6"/>
  <c r="BO298" i="6"/>
  <c r="BV298" i="6"/>
  <c r="CC298" i="6"/>
  <c r="BO300" i="6"/>
  <c r="CC302" i="6"/>
  <c r="BR304" i="6"/>
  <c r="BY304" i="6"/>
  <c r="CF304" i="6"/>
  <c r="BF310" i="6"/>
  <c r="CC310" i="6"/>
  <c r="BS312" i="6"/>
  <c r="BK316" i="6"/>
  <c r="BS316" i="6"/>
  <c r="BZ316" i="6"/>
  <c r="BM318" i="6"/>
  <c r="CE318" i="6"/>
  <c r="BO320" i="6"/>
  <c r="CG320" i="6"/>
  <c r="BP322" i="6"/>
  <c r="BW322" i="6"/>
  <c r="BK330" i="6"/>
  <c r="BH334" i="6"/>
  <c r="BU336" i="6"/>
  <c r="BE340" i="6"/>
  <c r="CE386" i="6"/>
  <c r="BE388" i="6"/>
  <c r="BE456" i="6"/>
  <c r="CD226" i="6"/>
  <c r="BO228" i="6"/>
  <c r="CE228" i="6"/>
  <c r="BE230" i="6"/>
  <c r="BU230" i="6"/>
  <c r="BH232" i="6"/>
  <c r="CG232" i="6"/>
  <c r="BE234" i="6"/>
  <c r="BU234" i="6"/>
  <c r="BO236" i="6"/>
  <c r="CE236" i="6"/>
  <c r="BE238" i="6"/>
  <c r="CD238" i="6"/>
  <c r="BO240" i="6"/>
  <c r="CE240" i="6"/>
  <c r="BE242" i="6"/>
  <c r="BU242" i="6"/>
  <c r="BH244" i="6"/>
  <c r="CG244" i="6"/>
  <c r="BE246" i="6"/>
  <c r="BU246" i="6"/>
  <c r="BO248" i="6"/>
  <c r="CE248" i="6"/>
  <c r="BE250" i="6"/>
  <c r="CD250" i="6"/>
  <c r="BO252" i="6"/>
  <c r="CE252" i="6"/>
  <c r="BE254" i="6"/>
  <c r="BU254" i="6"/>
  <c r="BH256" i="6"/>
  <c r="CG256" i="6"/>
  <c r="BE258" i="6"/>
  <c r="BU258" i="6"/>
  <c r="BO260" i="6"/>
  <c r="CE260" i="6"/>
  <c r="BE262" i="6"/>
  <c r="CD262" i="6"/>
  <c r="BO264" i="6"/>
  <c r="CE264" i="6"/>
  <c r="BE266" i="6"/>
  <c r="BU266" i="6"/>
  <c r="BH268" i="6"/>
  <c r="CG268" i="6"/>
  <c r="BE270" i="6"/>
  <c r="BU270" i="6"/>
  <c r="BO272" i="6"/>
  <c r="CE272" i="6"/>
  <c r="BE274" i="6"/>
  <c r="CD274" i="6"/>
  <c r="BO276" i="6"/>
  <c r="CE276" i="6"/>
  <c r="BE278" i="6"/>
  <c r="BU278" i="6"/>
  <c r="BH280" i="6"/>
  <c r="CG280" i="6"/>
  <c r="BE282" i="6"/>
  <c r="BU282" i="6"/>
  <c r="BO284" i="6"/>
  <c r="CE284" i="6"/>
  <c r="BE286" i="6"/>
  <c r="CD286" i="6"/>
  <c r="BO288" i="6"/>
  <c r="CE288" i="6"/>
  <c r="BE290" i="6"/>
  <c r="BU290" i="6"/>
  <c r="BH292" i="6"/>
  <c r="CG292" i="6"/>
  <c r="BW294" i="6"/>
  <c r="BS296" i="6"/>
  <c r="BP298" i="6"/>
  <c r="CG300" i="6"/>
  <c r="BM302" i="6"/>
  <c r="BE304" i="6"/>
  <c r="BL304" i="6"/>
  <c r="BS304" i="6"/>
  <c r="BK306" i="6"/>
  <c r="CC306" i="6"/>
  <c r="BM308" i="6"/>
  <c r="CE308" i="6"/>
  <c r="BN310" i="6"/>
  <c r="BV310" i="6"/>
  <c r="BU314" i="6"/>
  <c r="CH316" i="6"/>
  <c r="BH322" i="6"/>
  <c r="CE322" i="6"/>
  <c r="BE324" i="6"/>
  <c r="CC324" i="6"/>
  <c r="BO326" i="6"/>
  <c r="BG328" i="6"/>
  <c r="BO330" i="6"/>
  <c r="BV334" i="6"/>
  <c r="CC338" i="6"/>
  <c r="BT340" i="6"/>
  <c r="BS342" i="6"/>
  <c r="BW346" i="6"/>
  <c r="BS364" i="6"/>
  <c r="BH370" i="6"/>
  <c r="CG404" i="6"/>
  <c r="CE332" i="6"/>
  <c r="BG334" i="6"/>
  <c r="BN334" i="6"/>
  <c r="BS336" i="6"/>
  <c r="BS338" i="6"/>
  <c r="CG340" i="6"/>
  <c r="BO342" i="6"/>
  <c r="CG342" i="6"/>
  <c r="BS344" i="6"/>
  <c r="BN346" i="6"/>
  <c r="CC348" i="6"/>
  <c r="BQ350" i="6"/>
  <c r="BL352" i="6"/>
  <c r="CC352" i="6"/>
  <c r="BM356" i="6"/>
  <c r="BK358" i="6"/>
  <c r="BT358" i="6"/>
  <c r="CG362" i="6"/>
  <c r="BR364" i="6"/>
  <c r="CE368" i="6"/>
  <c r="BT370" i="6"/>
  <c r="BK380" i="6"/>
  <c r="BZ382" i="6"/>
  <c r="BW384" i="6"/>
  <c r="CC392" i="6"/>
  <c r="CD412" i="6"/>
  <c r="CE418" i="6"/>
  <c r="BS434" i="6"/>
  <c r="BX436" i="6"/>
  <c r="BM428" i="6"/>
  <c r="CC432" i="6"/>
  <c r="BY436" i="6"/>
  <c r="BW446" i="6"/>
  <c r="BW428" i="6"/>
  <c r="BU448" i="6"/>
  <c r="CC454" i="6"/>
  <c r="BE344" i="6"/>
  <c r="BO348" i="6"/>
  <c r="CC350" i="6"/>
  <c r="BU356" i="6"/>
  <c r="BG358" i="6"/>
  <c r="BO358" i="6"/>
  <c r="CF358" i="6"/>
  <c r="CE360" i="6"/>
  <c r="BS362" i="6"/>
  <c r="BE364" i="6"/>
  <c r="BM364" i="6"/>
  <c r="CD364" i="6"/>
  <c r="BM366" i="6"/>
  <c r="BK368" i="6"/>
  <c r="BO372" i="6"/>
  <c r="BK376" i="6"/>
  <c r="BO378" i="6"/>
  <c r="CG382" i="6"/>
  <c r="BK388" i="6"/>
  <c r="CD388" i="6"/>
  <c r="BU394" i="6"/>
  <c r="BM412" i="6"/>
  <c r="BE416" i="6"/>
  <c r="BH418" i="6"/>
  <c r="BV430" i="6"/>
  <c r="BM440" i="6"/>
  <c r="CC444" i="6"/>
  <c r="BP328" i="6"/>
  <c r="BV328" i="6"/>
  <c r="BU332" i="6"/>
  <c r="BQ334" i="6"/>
  <c r="CF334" i="6"/>
  <c r="BK336" i="6"/>
  <c r="CC336" i="6"/>
  <c r="BM338" i="6"/>
  <c r="CE338" i="6"/>
  <c r="BG340" i="6"/>
  <c r="CD340" i="6"/>
  <c r="BU342" i="6"/>
  <c r="CC344" i="6"/>
  <c r="BQ346" i="6"/>
  <c r="BZ346" i="6"/>
  <c r="CH346" i="6"/>
  <c r="BS348" i="6"/>
  <c r="BG352" i="6"/>
  <c r="BX352" i="6"/>
  <c r="CF352" i="6"/>
  <c r="BQ354" i="6"/>
  <c r="BW358" i="6"/>
  <c r="BM360" i="6"/>
  <c r="BO368" i="6"/>
  <c r="BN370" i="6"/>
  <c r="BZ370" i="6"/>
  <c r="CD376" i="6"/>
  <c r="BO382" i="6"/>
  <c r="BE384" i="6"/>
  <c r="BE392" i="6"/>
  <c r="BK396" i="6"/>
  <c r="BU400" i="6"/>
  <c r="BE408" i="6"/>
  <c r="BS410" i="6"/>
  <c r="BF424" i="6"/>
  <c r="BH520" i="6"/>
  <c r="BM326" i="6"/>
  <c r="CC326" i="6"/>
  <c r="CC328" i="6"/>
  <c r="BM330" i="6"/>
  <c r="CC330" i="6"/>
  <c r="BE332" i="6"/>
  <c r="BK334" i="6"/>
  <c r="BX334" i="6"/>
  <c r="BO340" i="6"/>
  <c r="BW340" i="6"/>
  <c r="BK344" i="6"/>
  <c r="BE350" i="6"/>
  <c r="CE350" i="6"/>
  <c r="BQ352" i="6"/>
  <c r="BW356" i="6"/>
  <c r="BH358" i="6"/>
  <c r="BP358" i="6"/>
  <c r="CG358" i="6"/>
  <c r="BU362" i="6"/>
  <c r="BF364" i="6"/>
  <c r="BN364" i="6"/>
  <c r="BW364" i="6"/>
  <c r="CE364" i="6"/>
  <c r="BO366" i="6"/>
  <c r="BS368" i="6"/>
  <c r="BU372" i="6"/>
  <c r="BL376" i="6"/>
  <c r="BQ378" i="6"/>
  <c r="CH382" i="6"/>
  <c r="BL388" i="6"/>
  <c r="CE388" i="6"/>
  <c r="BV394" i="6"/>
  <c r="BW410" i="6"/>
  <c r="BS414" i="6"/>
  <c r="CC416" i="6"/>
  <c r="BW440" i="6"/>
  <c r="BK328" i="6"/>
  <c r="BQ328" i="6"/>
  <c r="BW328" i="6"/>
  <c r="BW332" i="6"/>
  <c r="BR334" i="6"/>
  <c r="CG334" i="6"/>
  <c r="BM336" i="6"/>
  <c r="CE336" i="6"/>
  <c r="BO338" i="6"/>
  <c r="CG338" i="6"/>
  <c r="BH340" i="6"/>
  <c r="CE340" i="6"/>
  <c r="BE342" i="6"/>
  <c r="CC342" i="6"/>
  <c r="CE344" i="6"/>
  <c r="BU348" i="6"/>
  <c r="BM350" i="6"/>
  <c r="BH352" i="6"/>
  <c r="BY352" i="6"/>
  <c r="CG352" i="6"/>
  <c r="BS354" i="6"/>
  <c r="BE356" i="6"/>
  <c r="BO360" i="6"/>
  <c r="CC362" i="6"/>
  <c r="BO370" i="6"/>
  <c r="CE376" i="6"/>
  <c r="BT382" i="6"/>
  <c r="BK384" i="6"/>
  <c r="BS390" i="6"/>
  <c r="BK392" i="6"/>
  <c r="BM396" i="6"/>
  <c r="BO398" i="6"/>
  <c r="CE410" i="6"/>
  <c r="BW414" i="6"/>
  <c r="CG416" i="6"/>
  <c r="BS422" i="6"/>
  <c r="CG426" i="6"/>
  <c r="BV442" i="6"/>
  <c r="BM344" i="6"/>
  <c r="BK346" i="6"/>
  <c r="BT346" i="6"/>
  <c r="CG350" i="6"/>
  <c r="BR352" i="6"/>
  <c r="CC356" i="6"/>
  <c r="BQ358" i="6"/>
  <c r="BZ358" i="6"/>
  <c r="CH358" i="6"/>
  <c r="BS360" i="6"/>
  <c r="BG364" i="6"/>
  <c r="BX364" i="6"/>
  <c r="CF364" i="6"/>
  <c r="BQ366" i="6"/>
  <c r="BU368" i="6"/>
  <c r="BW372" i="6"/>
  <c r="BO374" i="6"/>
  <c r="BQ376" i="6"/>
  <c r="CE378" i="6"/>
  <c r="BO386" i="6"/>
  <c r="BQ388" i="6"/>
  <c r="CC394" i="6"/>
  <c r="CC396" i="6"/>
  <c r="BE400" i="6"/>
  <c r="CD400" i="6"/>
  <c r="BM404" i="6"/>
  <c r="BW408" i="6"/>
  <c r="BY412" i="6"/>
  <c r="CE414" i="6"/>
  <c r="BK420" i="6"/>
  <c r="BW422" i="6"/>
  <c r="BX424" i="6"/>
  <c r="BF436" i="6"/>
  <c r="BO310" i="6"/>
  <c r="BU310" i="6"/>
  <c r="BL316" i="6"/>
  <c r="BR316" i="6"/>
  <c r="BX316" i="6"/>
  <c r="BO322" i="6"/>
  <c r="BU322" i="6"/>
  <c r="BL328" i="6"/>
  <c r="BR328" i="6"/>
  <c r="BX328" i="6"/>
  <c r="CC332" i="6"/>
  <c r="CH334" i="6"/>
  <c r="BO336" i="6"/>
  <c r="BQ338" i="6"/>
  <c r="CF340" i="6"/>
  <c r="BM342" i="6"/>
  <c r="CE342" i="6"/>
  <c r="BW348" i="6"/>
  <c r="BO350" i="6"/>
  <c r="BK352" i="6"/>
  <c r="BZ352" i="6"/>
  <c r="BU354" i="6"/>
  <c r="BK356" i="6"/>
  <c r="BE362" i="6"/>
  <c r="CE362" i="6"/>
  <c r="BQ364" i="6"/>
  <c r="BU366" i="6"/>
  <c r="BE370" i="6"/>
  <c r="CD370" i="6"/>
  <c r="CE372" i="6"/>
  <c r="BE380" i="6"/>
  <c r="BU382" i="6"/>
  <c r="BU384" i="6"/>
  <c r="BU390" i="6"/>
  <c r="BW392" i="6"/>
  <c r="BQ398" i="6"/>
  <c r="BE402" i="6"/>
  <c r="BU418" i="6"/>
  <c r="BQ434" i="6"/>
  <c r="BW468" i="6"/>
  <c r="BQ294" i="6"/>
  <c r="CG294" i="6"/>
  <c r="BK296" i="6"/>
  <c r="BW296" i="6"/>
  <c r="CH298" i="6"/>
  <c r="BK300" i="6"/>
  <c r="BW300" i="6"/>
  <c r="BQ302" i="6"/>
  <c r="CG302" i="6"/>
  <c r="BF304" i="6"/>
  <c r="CE304" i="6"/>
  <c r="BQ306" i="6"/>
  <c r="CG306" i="6"/>
  <c r="BK308" i="6"/>
  <c r="BW308" i="6"/>
  <c r="CH310" i="6"/>
  <c r="BK312" i="6"/>
  <c r="BW312" i="6"/>
  <c r="BQ314" i="6"/>
  <c r="CG314" i="6"/>
  <c r="BF316" i="6"/>
  <c r="CE316" i="6"/>
  <c r="BQ318" i="6"/>
  <c r="CG318" i="6"/>
  <c r="BK320" i="6"/>
  <c r="BW320" i="6"/>
  <c r="CH322" i="6"/>
  <c r="BK324" i="6"/>
  <c r="BW324" i="6"/>
  <c r="BQ326" i="6"/>
  <c r="CG326" i="6"/>
  <c r="BF328" i="6"/>
  <c r="CE328" i="6"/>
  <c r="BQ330" i="6"/>
  <c r="CG330" i="6"/>
  <c r="BM332" i="6"/>
  <c r="BF334" i="6"/>
  <c r="BT334" i="6"/>
  <c r="BK340" i="6"/>
  <c r="BR340" i="6"/>
  <c r="BY340" i="6"/>
  <c r="BO344" i="6"/>
  <c r="BU346" i="6"/>
  <c r="CC346" i="6"/>
  <c r="BE348" i="6"/>
  <c r="BS352" i="6"/>
  <c r="CC354" i="6"/>
  <c r="CE356" i="6"/>
  <c r="BU360" i="6"/>
  <c r="BM362" i="6"/>
  <c r="BH364" i="6"/>
  <c r="BY364" i="6"/>
  <c r="CG364" i="6"/>
  <c r="CC366" i="6"/>
  <c r="BW368" i="6"/>
  <c r="BG370" i="6"/>
  <c r="CF370" i="6"/>
  <c r="BQ374" i="6"/>
  <c r="BR376" i="6"/>
  <c r="CG378" i="6"/>
  <c r="BQ386" i="6"/>
  <c r="BR388" i="6"/>
  <c r="BE394" i="6"/>
  <c r="CD394" i="6"/>
  <c r="CE396" i="6"/>
  <c r="BL400" i="6"/>
  <c r="BU402" i="6"/>
  <c r="BO404" i="6"/>
  <c r="BK406" i="6"/>
  <c r="CC408" i="6"/>
  <c r="CC418" i="6"/>
  <c r="BY424" i="6"/>
  <c r="CG438" i="6"/>
  <c r="BS372" i="6"/>
  <c r="BM374" i="6"/>
  <c r="CC374" i="6"/>
  <c r="CC376" i="6"/>
  <c r="BM378" i="6"/>
  <c r="CC378" i="6"/>
  <c r="BS380" i="6"/>
  <c r="BG382" i="6"/>
  <c r="CF382" i="6"/>
  <c r="BS384" i="6"/>
  <c r="BM386" i="6"/>
  <c r="CC386" i="6"/>
  <c r="BU392" i="6"/>
  <c r="BK394" i="6"/>
  <c r="BE396" i="6"/>
  <c r="BK398" i="6"/>
  <c r="CG398" i="6"/>
  <c r="BS400" i="6"/>
  <c r="CE404" i="6"/>
  <c r="BQ406" i="6"/>
  <c r="CH406" i="6"/>
  <c r="BU408" i="6"/>
  <c r="BW416" i="6"/>
  <c r="BP418" i="6"/>
  <c r="BQ422" i="6"/>
  <c r="BS424" i="6"/>
  <c r="BU430" i="6"/>
  <c r="BS436" i="6"/>
  <c r="BU442" i="6"/>
  <c r="BU446" i="6"/>
  <c r="BT448" i="6"/>
  <c r="BT454" i="6"/>
  <c r="BT460" i="6"/>
  <c r="BQ484" i="6"/>
  <c r="BU460" i="6"/>
  <c r="BE462" i="6"/>
  <c r="CC464" i="6"/>
  <c r="BK466" i="6"/>
  <c r="CC468" i="6"/>
  <c r="BK510" i="6"/>
  <c r="BP370" i="6"/>
  <c r="BV370" i="6"/>
  <c r="BM376" i="6"/>
  <c r="BS376" i="6"/>
  <c r="BY376" i="6"/>
  <c r="BP382" i="6"/>
  <c r="BV382" i="6"/>
  <c r="BM388" i="6"/>
  <c r="BS388" i="6"/>
  <c r="BY388" i="6"/>
  <c r="CF388" i="6"/>
  <c r="BE390" i="6"/>
  <c r="BW390" i="6"/>
  <c r="BO394" i="6"/>
  <c r="CG396" i="6"/>
  <c r="BS398" i="6"/>
  <c r="BF400" i="6"/>
  <c r="BN400" i="6"/>
  <c r="CE400" i="6"/>
  <c r="BQ404" i="6"/>
  <c r="BL406" i="6"/>
  <c r="BU406" i="6"/>
  <c r="CC406" i="6"/>
  <c r="BK408" i="6"/>
  <c r="CG410" i="6"/>
  <c r="BR412" i="6"/>
  <c r="CG414" i="6"/>
  <c r="BM420" i="6"/>
  <c r="CG422" i="6"/>
  <c r="BG424" i="6"/>
  <c r="CC428" i="6"/>
  <c r="CG434" i="6"/>
  <c r="BG436" i="6"/>
  <c r="CC440" i="6"/>
  <c r="BE448" i="6"/>
  <c r="BO450" i="6"/>
  <c r="BQ452" i="6"/>
  <c r="BE454" i="6"/>
  <c r="CD454" i="6"/>
  <c r="BM456" i="6"/>
  <c r="BW462" i="6"/>
  <c r="CE464" i="6"/>
  <c r="BL466" i="6"/>
  <c r="CG476" i="6"/>
  <c r="BS366" i="6"/>
  <c r="BM368" i="6"/>
  <c r="CC368" i="6"/>
  <c r="CC370" i="6"/>
  <c r="BM372" i="6"/>
  <c r="CC372" i="6"/>
  <c r="BS374" i="6"/>
  <c r="BG376" i="6"/>
  <c r="CF376" i="6"/>
  <c r="BS378" i="6"/>
  <c r="BM380" i="6"/>
  <c r="CC380" i="6"/>
  <c r="CC382" i="6"/>
  <c r="BM384" i="6"/>
  <c r="CC384" i="6"/>
  <c r="BS386" i="6"/>
  <c r="BG388" i="6"/>
  <c r="BM392" i="6"/>
  <c r="CE392" i="6"/>
  <c r="BF394" i="6"/>
  <c r="BW394" i="6"/>
  <c r="CE394" i="6"/>
  <c r="BO396" i="6"/>
  <c r="BK402" i="6"/>
  <c r="CG402" i="6"/>
  <c r="BU404" i="6"/>
  <c r="CE408" i="6"/>
  <c r="BF412" i="6"/>
  <c r="CE412" i="6"/>
  <c r="BK416" i="6"/>
  <c r="BV418" i="6"/>
  <c r="BQ420" i="6"/>
  <c r="BL424" i="6"/>
  <c r="BL436" i="6"/>
  <c r="CC456" i="6"/>
  <c r="CC460" i="6"/>
  <c r="BS466" i="6"/>
  <c r="BV490" i="6"/>
  <c r="BK370" i="6"/>
  <c r="BQ370" i="6"/>
  <c r="BW370" i="6"/>
  <c r="BN376" i="6"/>
  <c r="BT376" i="6"/>
  <c r="BZ376" i="6"/>
  <c r="BK382" i="6"/>
  <c r="BQ382" i="6"/>
  <c r="BW382" i="6"/>
  <c r="BN388" i="6"/>
  <c r="BT388" i="6"/>
  <c r="BZ388" i="6"/>
  <c r="CG388" i="6"/>
  <c r="BK390" i="6"/>
  <c r="CE390" i="6"/>
  <c r="BH394" i="6"/>
  <c r="BP394" i="6"/>
  <c r="CG394" i="6"/>
  <c r="BU398" i="6"/>
  <c r="BG400" i="6"/>
  <c r="BO400" i="6"/>
  <c r="BX400" i="6"/>
  <c r="CF400" i="6"/>
  <c r="BO402" i="6"/>
  <c r="BE406" i="6"/>
  <c r="BV406" i="6"/>
  <c r="CD406" i="6"/>
  <c r="BM408" i="6"/>
  <c r="BS412" i="6"/>
  <c r="CE424" i="6"/>
  <c r="CC430" i="6"/>
  <c r="BK432" i="6"/>
  <c r="CE436" i="6"/>
  <c r="CC442" i="6"/>
  <c r="BK444" i="6"/>
  <c r="CH448" i="6"/>
  <c r="BS450" i="6"/>
  <c r="BS452" i="6"/>
  <c r="BL454" i="6"/>
  <c r="BM458" i="6"/>
  <c r="BT466" i="6"/>
  <c r="BX490" i="6"/>
  <c r="BE374" i="6"/>
  <c r="BU374" i="6"/>
  <c r="BH376" i="6"/>
  <c r="CG376" i="6"/>
  <c r="BE378" i="6"/>
  <c r="BU378" i="6"/>
  <c r="BO380" i="6"/>
  <c r="CE380" i="6"/>
  <c r="BE382" i="6"/>
  <c r="CD382" i="6"/>
  <c r="BO384" i="6"/>
  <c r="CE384" i="6"/>
  <c r="BE386" i="6"/>
  <c r="BU386" i="6"/>
  <c r="BH388" i="6"/>
  <c r="BO392" i="6"/>
  <c r="CG392" i="6"/>
  <c r="BX394" i="6"/>
  <c r="BQ396" i="6"/>
  <c r="BW404" i="6"/>
  <c r="BO406" i="6"/>
  <c r="CG408" i="6"/>
  <c r="BK410" i="6"/>
  <c r="BG412" i="6"/>
  <c r="CF412" i="6"/>
  <c r="BK414" i="6"/>
  <c r="BM416" i="6"/>
  <c r="BW420" i="6"/>
  <c r="BM424" i="6"/>
  <c r="BO430" i="6"/>
  <c r="BM436" i="6"/>
  <c r="BO442" i="6"/>
  <c r="BL448" i="6"/>
  <c r="CE456" i="6"/>
  <c r="BK460" i="6"/>
  <c r="BV532" i="6"/>
  <c r="BL346" i="6"/>
  <c r="BR346" i="6"/>
  <c r="BX346" i="6"/>
  <c r="BO352" i="6"/>
  <c r="BU352" i="6"/>
  <c r="BL358" i="6"/>
  <c r="BR358" i="6"/>
  <c r="BX358" i="6"/>
  <c r="BO364" i="6"/>
  <c r="BU364" i="6"/>
  <c r="BL370" i="6"/>
  <c r="BR370" i="6"/>
  <c r="BX370" i="6"/>
  <c r="BO376" i="6"/>
  <c r="BU376" i="6"/>
  <c r="BL382" i="6"/>
  <c r="BR382" i="6"/>
  <c r="BX382" i="6"/>
  <c r="BO388" i="6"/>
  <c r="BU388" i="6"/>
  <c r="CH388" i="6"/>
  <c r="BO390" i="6"/>
  <c r="CG390" i="6"/>
  <c r="BQ394" i="6"/>
  <c r="CH394" i="6"/>
  <c r="BU396" i="6"/>
  <c r="BW398" i="6"/>
  <c r="BH400" i="6"/>
  <c r="BY400" i="6"/>
  <c r="CG400" i="6"/>
  <c r="BQ402" i="6"/>
  <c r="BE404" i="6"/>
  <c r="BF406" i="6"/>
  <c r="BW406" i="6"/>
  <c r="CE406" i="6"/>
  <c r="BO408" i="6"/>
  <c r="BO410" i="6"/>
  <c r="CH412" i="6"/>
  <c r="BO414" i="6"/>
  <c r="BQ416" i="6"/>
  <c r="CF424" i="6"/>
  <c r="BQ426" i="6"/>
  <c r="CH430" i="6"/>
  <c r="BM432" i="6"/>
  <c r="CF436" i="6"/>
  <c r="BQ438" i="6"/>
  <c r="CH442" i="6"/>
  <c r="BM444" i="6"/>
  <c r="BM454" i="6"/>
  <c r="BO458" i="6"/>
  <c r="BX466" i="6"/>
  <c r="BQ472" i="6"/>
  <c r="BS478" i="6"/>
  <c r="BK482" i="6"/>
  <c r="CE490" i="6"/>
  <c r="CC496" i="6"/>
  <c r="CE334" i="6"/>
  <c r="BQ336" i="6"/>
  <c r="CG336" i="6"/>
  <c r="BK338" i="6"/>
  <c r="BW338" i="6"/>
  <c r="CH340" i="6"/>
  <c r="BK342" i="6"/>
  <c r="BW342" i="6"/>
  <c r="BQ344" i="6"/>
  <c r="CG344" i="6"/>
  <c r="BF346" i="6"/>
  <c r="CE346" i="6"/>
  <c r="BQ348" i="6"/>
  <c r="CG348" i="6"/>
  <c r="BK350" i="6"/>
  <c r="BW350" i="6"/>
  <c r="CH352" i="6"/>
  <c r="BK354" i="6"/>
  <c r="BW354" i="6"/>
  <c r="BQ356" i="6"/>
  <c r="CG356" i="6"/>
  <c r="BF358" i="6"/>
  <c r="CE358" i="6"/>
  <c r="BQ360" i="6"/>
  <c r="CG360" i="6"/>
  <c r="BK362" i="6"/>
  <c r="BW362" i="6"/>
  <c r="CH364" i="6"/>
  <c r="BK366" i="6"/>
  <c r="BW366" i="6"/>
  <c r="BQ368" i="6"/>
  <c r="CG368" i="6"/>
  <c r="BF370" i="6"/>
  <c r="CE370" i="6"/>
  <c r="BQ372" i="6"/>
  <c r="CG372" i="6"/>
  <c r="BK374" i="6"/>
  <c r="BW374" i="6"/>
  <c r="CH376" i="6"/>
  <c r="BK378" i="6"/>
  <c r="BW378" i="6"/>
  <c r="BQ380" i="6"/>
  <c r="CG380" i="6"/>
  <c r="BF382" i="6"/>
  <c r="CE382" i="6"/>
  <c r="BQ384" i="6"/>
  <c r="CG384" i="6"/>
  <c r="BK386" i="6"/>
  <c r="BW386" i="6"/>
  <c r="BQ392" i="6"/>
  <c r="BE398" i="6"/>
  <c r="CE398" i="6"/>
  <c r="BR400" i="6"/>
  <c r="CC404" i="6"/>
  <c r="BH406" i="6"/>
  <c r="BP406" i="6"/>
  <c r="CG406" i="6"/>
  <c r="BU416" i="6"/>
  <c r="BO418" i="6"/>
  <c r="CC420" i="6"/>
  <c r="BK422" i="6"/>
  <c r="BR424" i="6"/>
  <c r="BP430" i="6"/>
  <c r="BR436" i="6"/>
  <c r="BP442" i="6"/>
  <c r="BE446" i="6"/>
  <c r="BN448" i="6"/>
  <c r="BS454" i="6"/>
  <c r="CE458" i="6"/>
  <c r="BM334" i="6"/>
  <c r="BS334" i="6"/>
  <c r="BY334" i="6"/>
  <c r="BP340" i="6"/>
  <c r="BV340" i="6"/>
  <c r="BM346" i="6"/>
  <c r="BS346" i="6"/>
  <c r="BY346" i="6"/>
  <c r="BP352" i="6"/>
  <c r="BV352" i="6"/>
  <c r="BM358" i="6"/>
  <c r="BS358" i="6"/>
  <c r="BY358" i="6"/>
  <c r="BP364" i="6"/>
  <c r="BV364" i="6"/>
  <c r="BM370" i="6"/>
  <c r="BS370" i="6"/>
  <c r="BY370" i="6"/>
  <c r="BP376" i="6"/>
  <c r="BV376" i="6"/>
  <c r="BM382" i="6"/>
  <c r="BS382" i="6"/>
  <c r="BY382" i="6"/>
  <c r="BP388" i="6"/>
  <c r="BV388" i="6"/>
  <c r="BQ390" i="6"/>
  <c r="BR394" i="6"/>
  <c r="BW396" i="6"/>
  <c r="BZ400" i="6"/>
  <c r="CH400" i="6"/>
  <c r="BS402" i="6"/>
  <c r="BK404" i="6"/>
  <c r="BX406" i="6"/>
  <c r="BQ408" i="6"/>
  <c r="BQ410" i="6"/>
  <c r="BL412" i="6"/>
  <c r="BX412" i="6"/>
  <c r="BQ414" i="6"/>
  <c r="CG420" i="6"/>
  <c r="BS426" i="6"/>
  <c r="BK428" i="6"/>
  <c r="BW432" i="6"/>
  <c r="BS438" i="6"/>
  <c r="BK440" i="6"/>
  <c r="BW444" i="6"/>
  <c r="CG466" i="6"/>
  <c r="BM470" i="6"/>
  <c r="BY478" i="6"/>
  <c r="BM482" i="6"/>
  <c r="BK508" i="6"/>
  <c r="CG418" i="6"/>
  <c r="BE420" i="6"/>
  <c r="BU420" i="6"/>
  <c r="BO422" i="6"/>
  <c r="CE422" i="6"/>
  <c r="BE424" i="6"/>
  <c r="CD424" i="6"/>
  <c r="BO426" i="6"/>
  <c r="CE426" i="6"/>
  <c r="BE428" i="6"/>
  <c r="BU428" i="6"/>
  <c r="BH430" i="6"/>
  <c r="CG430" i="6"/>
  <c r="BE432" i="6"/>
  <c r="BU432" i="6"/>
  <c r="BO434" i="6"/>
  <c r="CE434" i="6"/>
  <c r="BE436" i="6"/>
  <c r="CD436" i="6"/>
  <c r="BO438" i="6"/>
  <c r="CE438" i="6"/>
  <c r="BE440" i="6"/>
  <c r="BU440" i="6"/>
  <c r="BH442" i="6"/>
  <c r="CG442" i="6"/>
  <c r="BE444" i="6"/>
  <c r="BU444" i="6"/>
  <c r="BK448" i="6"/>
  <c r="BR448" i="6"/>
  <c r="BZ448" i="6"/>
  <c r="BK454" i="6"/>
  <c r="BZ454" i="6"/>
  <c r="BU456" i="6"/>
  <c r="BK458" i="6"/>
  <c r="BU462" i="6"/>
  <c r="CF466" i="6"/>
  <c r="BK472" i="6"/>
  <c r="BY472" i="6"/>
  <c r="BP478" i="6"/>
  <c r="BP484" i="6"/>
  <c r="BU496" i="6"/>
  <c r="BO498" i="6"/>
  <c r="BW526" i="6"/>
  <c r="BM510" i="6"/>
  <c r="BS522" i="6"/>
  <c r="BW532" i="6"/>
  <c r="BF538" i="6"/>
  <c r="BW510" i="6"/>
  <c r="BM538" i="6"/>
  <c r="BN412" i="6"/>
  <c r="BT412" i="6"/>
  <c r="BZ412" i="6"/>
  <c r="BK418" i="6"/>
  <c r="BQ418" i="6"/>
  <c r="BW418" i="6"/>
  <c r="BN424" i="6"/>
  <c r="BT424" i="6"/>
  <c r="BZ424" i="6"/>
  <c r="BK430" i="6"/>
  <c r="BQ430" i="6"/>
  <c r="BW430" i="6"/>
  <c r="BN436" i="6"/>
  <c r="BT436" i="6"/>
  <c r="BZ436" i="6"/>
  <c r="BK442" i="6"/>
  <c r="BQ442" i="6"/>
  <c r="BW442" i="6"/>
  <c r="BK446" i="6"/>
  <c r="CC446" i="6"/>
  <c r="BG448" i="6"/>
  <c r="CC448" i="6"/>
  <c r="BU450" i="6"/>
  <c r="BU452" i="6"/>
  <c r="CG456" i="6"/>
  <c r="BS458" i="6"/>
  <c r="BN460" i="6"/>
  <c r="CE462" i="6"/>
  <c r="CG468" i="6"/>
  <c r="BO470" i="6"/>
  <c r="BZ478" i="6"/>
  <c r="BS480" i="6"/>
  <c r="BX484" i="6"/>
  <c r="CF490" i="6"/>
  <c r="CD496" i="6"/>
  <c r="BM514" i="6"/>
  <c r="CG520" i="6"/>
  <c r="BE410" i="6"/>
  <c r="BU410" i="6"/>
  <c r="BH412" i="6"/>
  <c r="CG412" i="6"/>
  <c r="BE414" i="6"/>
  <c r="BU414" i="6"/>
  <c r="BO416" i="6"/>
  <c r="CE416" i="6"/>
  <c r="BE418" i="6"/>
  <c r="CD418" i="6"/>
  <c r="BO420" i="6"/>
  <c r="CE420" i="6"/>
  <c r="BE422" i="6"/>
  <c r="BU422" i="6"/>
  <c r="BH424" i="6"/>
  <c r="CG424" i="6"/>
  <c r="BE426" i="6"/>
  <c r="BU426" i="6"/>
  <c r="BO428" i="6"/>
  <c r="CE428" i="6"/>
  <c r="BE430" i="6"/>
  <c r="CD430" i="6"/>
  <c r="BO432" i="6"/>
  <c r="CE432" i="6"/>
  <c r="BE434" i="6"/>
  <c r="BU434" i="6"/>
  <c r="BH436" i="6"/>
  <c r="CG436" i="6"/>
  <c r="BE438" i="6"/>
  <c r="BU438" i="6"/>
  <c r="BO440" i="6"/>
  <c r="CE440" i="6"/>
  <c r="BE442" i="6"/>
  <c r="CD442" i="6"/>
  <c r="BO444" i="6"/>
  <c r="CE444" i="6"/>
  <c r="BO448" i="6"/>
  <c r="BV448" i="6"/>
  <c r="BF454" i="6"/>
  <c r="BN454" i="6"/>
  <c r="BW454" i="6"/>
  <c r="CE454" i="6"/>
  <c r="BO456" i="6"/>
  <c r="BE460" i="6"/>
  <c r="BV460" i="6"/>
  <c r="CD460" i="6"/>
  <c r="BK462" i="6"/>
  <c r="CG464" i="6"/>
  <c r="BM466" i="6"/>
  <c r="BY466" i="6"/>
  <c r="BE468" i="6"/>
  <c r="BR472" i="6"/>
  <c r="CH472" i="6"/>
  <c r="CE482" i="6"/>
  <c r="CC508" i="6"/>
  <c r="BN514" i="6"/>
  <c r="BE518" i="6"/>
  <c r="BN538" i="6"/>
  <c r="BO412" i="6"/>
  <c r="BU412" i="6"/>
  <c r="BL418" i="6"/>
  <c r="BR418" i="6"/>
  <c r="BX418" i="6"/>
  <c r="BO424" i="6"/>
  <c r="BU424" i="6"/>
  <c r="BL430" i="6"/>
  <c r="BR430" i="6"/>
  <c r="BX430" i="6"/>
  <c r="BO436" i="6"/>
  <c r="BU436" i="6"/>
  <c r="BL442" i="6"/>
  <c r="BR442" i="6"/>
  <c r="BX442" i="6"/>
  <c r="BM446" i="6"/>
  <c r="CE446" i="6"/>
  <c r="BH448" i="6"/>
  <c r="CD448" i="6"/>
  <c r="BE450" i="6"/>
  <c r="BW450" i="6"/>
  <c r="BE452" i="6"/>
  <c r="CC452" i="6"/>
  <c r="BU458" i="6"/>
  <c r="BG460" i="6"/>
  <c r="BO460" i="6"/>
  <c r="CF460" i="6"/>
  <c r="BM464" i="6"/>
  <c r="BN466" i="6"/>
  <c r="BQ470" i="6"/>
  <c r="BW474" i="6"/>
  <c r="BE476" i="6"/>
  <c r="BE488" i="6"/>
  <c r="BF490" i="6"/>
  <c r="CG490" i="6"/>
  <c r="BM494" i="6"/>
  <c r="BL502" i="6"/>
  <c r="BO528" i="6"/>
  <c r="CH424" i="6"/>
  <c r="BK426" i="6"/>
  <c r="BW426" i="6"/>
  <c r="BQ428" i="6"/>
  <c r="CG428" i="6"/>
  <c r="BF430" i="6"/>
  <c r="CE430" i="6"/>
  <c r="BQ432" i="6"/>
  <c r="CG432" i="6"/>
  <c r="BK434" i="6"/>
  <c r="BW434" i="6"/>
  <c r="CH436" i="6"/>
  <c r="BK438" i="6"/>
  <c r="BW438" i="6"/>
  <c r="BQ440" i="6"/>
  <c r="CG440" i="6"/>
  <c r="BF442" i="6"/>
  <c r="CE442" i="6"/>
  <c r="BQ444" i="6"/>
  <c r="CG444" i="6"/>
  <c r="BP448" i="6"/>
  <c r="BW448" i="6"/>
  <c r="BG454" i="6"/>
  <c r="BX454" i="6"/>
  <c r="CF454" i="6"/>
  <c r="BQ456" i="6"/>
  <c r="BW460" i="6"/>
  <c r="BE466" i="6"/>
  <c r="BZ466" i="6"/>
  <c r="BK468" i="6"/>
  <c r="BS472" i="6"/>
  <c r="BH478" i="6"/>
  <c r="CG478" i="6"/>
  <c r="BW486" i="6"/>
  <c r="BK496" i="6"/>
  <c r="BS502" i="6"/>
  <c r="CH508" i="6"/>
  <c r="BS514" i="6"/>
  <c r="BS516" i="6"/>
  <c r="BM394" i="6"/>
  <c r="BS394" i="6"/>
  <c r="BY394" i="6"/>
  <c r="BP400" i="6"/>
  <c r="BV400" i="6"/>
  <c r="BM406" i="6"/>
  <c r="BS406" i="6"/>
  <c r="BY406" i="6"/>
  <c r="BP412" i="6"/>
  <c r="BV412" i="6"/>
  <c r="BM418" i="6"/>
  <c r="BS418" i="6"/>
  <c r="BY418" i="6"/>
  <c r="BP424" i="6"/>
  <c r="BV424" i="6"/>
  <c r="BM430" i="6"/>
  <c r="BS430" i="6"/>
  <c r="BY430" i="6"/>
  <c r="BP436" i="6"/>
  <c r="BV436" i="6"/>
  <c r="BM442" i="6"/>
  <c r="BS442" i="6"/>
  <c r="BY442" i="6"/>
  <c r="BO446" i="6"/>
  <c r="CF448" i="6"/>
  <c r="BK450" i="6"/>
  <c r="CC450" i="6"/>
  <c r="BM452" i="6"/>
  <c r="CE452" i="6"/>
  <c r="BQ454" i="6"/>
  <c r="BW458" i="6"/>
  <c r="BH460" i="6"/>
  <c r="BP460" i="6"/>
  <c r="CG460" i="6"/>
  <c r="BO462" i="6"/>
  <c r="BO464" i="6"/>
  <c r="BQ466" i="6"/>
  <c r="CE470" i="6"/>
  <c r="CC474" i="6"/>
  <c r="BK476" i="6"/>
  <c r="CH478" i="6"/>
  <c r="BQ492" i="6"/>
  <c r="BT502" i="6"/>
  <c r="BP544" i="6"/>
  <c r="CC388" i="6"/>
  <c r="BM390" i="6"/>
  <c r="CC390" i="6"/>
  <c r="BS392" i="6"/>
  <c r="BG394" i="6"/>
  <c r="CF394" i="6"/>
  <c r="BS396" i="6"/>
  <c r="BM398" i="6"/>
  <c r="CC398" i="6"/>
  <c r="CC400" i="6"/>
  <c r="BM402" i="6"/>
  <c r="CC402" i="6"/>
  <c r="BS404" i="6"/>
  <c r="BG406" i="6"/>
  <c r="CF406" i="6"/>
  <c r="BS408" i="6"/>
  <c r="BM410" i="6"/>
  <c r="CC410" i="6"/>
  <c r="CC412" i="6"/>
  <c r="BM414" i="6"/>
  <c r="CC414" i="6"/>
  <c r="BS416" i="6"/>
  <c r="BG418" i="6"/>
  <c r="CF418" i="6"/>
  <c r="BS420" i="6"/>
  <c r="BM422" i="6"/>
  <c r="CC422" i="6"/>
  <c r="CC424" i="6"/>
  <c r="BM426" i="6"/>
  <c r="CC426" i="6"/>
  <c r="BS428" i="6"/>
  <c r="BG430" i="6"/>
  <c r="CF430" i="6"/>
  <c r="BS432" i="6"/>
  <c r="BM434" i="6"/>
  <c r="CC434" i="6"/>
  <c r="CC436" i="6"/>
  <c r="BM438" i="6"/>
  <c r="CC438" i="6"/>
  <c r="BS440" i="6"/>
  <c r="BG442" i="6"/>
  <c r="CF442" i="6"/>
  <c r="BS444" i="6"/>
  <c r="BQ448" i="6"/>
  <c r="BX448" i="6"/>
  <c r="BH454" i="6"/>
  <c r="BY454" i="6"/>
  <c r="CG454" i="6"/>
  <c r="BS456" i="6"/>
  <c r="BE458" i="6"/>
  <c r="BS462" i="6"/>
  <c r="BF466" i="6"/>
  <c r="CE466" i="6"/>
  <c r="BM468" i="6"/>
  <c r="BX472" i="6"/>
  <c r="CH484" i="6"/>
  <c r="BN490" i="6"/>
  <c r="BV502" i="6"/>
  <c r="BP526" i="6"/>
  <c r="BV544" i="6"/>
  <c r="BN394" i="6"/>
  <c r="BT394" i="6"/>
  <c r="BZ394" i="6"/>
  <c r="BK400" i="6"/>
  <c r="BQ400" i="6"/>
  <c r="BW400" i="6"/>
  <c r="BN406" i="6"/>
  <c r="BT406" i="6"/>
  <c r="BZ406" i="6"/>
  <c r="BK412" i="6"/>
  <c r="BQ412" i="6"/>
  <c r="BW412" i="6"/>
  <c r="BN418" i="6"/>
  <c r="BT418" i="6"/>
  <c r="BZ418" i="6"/>
  <c r="BK424" i="6"/>
  <c r="BQ424" i="6"/>
  <c r="BW424" i="6"/>
  <c r="BN430" i="6"/>
  <c r="BT430" i="6"/>
  <c r="BZ430" i="6"/>
  <c r="BK436" i="6"/>
  <c r="BQ436" i="6"/>
  <c r="BW436" i="6"/>
  <c r="BN442" i="6"/>
  <c r="BT442" i="6"/>
  <c r="BZ442" i="6"/>
  <c r="BS446" i="6"/>
  <c r="CG448" i="6"/>
  <c r="BM450" i="6"/>
  <c r="CE450" i="6"/>
  <c r="BO452" i="6"/>
  <c r="CG452" i="6"/>
  <c r="BR454" i="6"/>
  <c r="CC458" i="6"/>
  <c r="BQ460" i="6"/>
  <c r="BZ460" i="6"/>
  <c r="CH460" i="6"/>
  <c r="BQ464" i="6"/>
  <c r="BR466" i="6"/>
  <c r="BQ468" i="6"/>
  <c r="CG470" i="6"/>
  <c r="BL478" i="6"/>
  <c r="BO484" i="6"/>
  <c r="CG488" i="6"/>
  <c r="BS496" i="6"/>
  <c r="BM498" i="6"/>
  <c r="CG500" i="6"/>
  <c r="BX502" i="6"/>
  <c r="BQ526" i="6"/>
  <c r="BW476" i="6"/>
  <c r="BR478" i="6"/>
  <c r="BQ480" i="6"/>
  <c r="CC482" i="6"/>
  <c r="BF484" i="6"/>
  <c r="BW484" i="6"/>
  <c r="CE484" i="6"/>
  <c r="BM490" i="6"/>
  <c r="BU490" i="6"/>
  <c r="BK494" i="6"/>
  <c r="CE494" i="6"/>
  <c r="BR496" i="6"/>
  <c r="BG502" i="6"/>
  <c r="CF502" i="6"/>
  <c r="CF514" i="6"/>
  <c r="BZ520" i="6"/>
  <c r="BP532" i="6"/>
  <c r="BK474" i="6"/>
  <c r="BT478" i="6"/>
  <c r="BU480" i="6"/>
  <c r="CG482" i="6"/>
  <c r="BY484" i="6"/>
  <c r="CC486" i="6"/>
  <c r="BO490" i="6"/>
  <c r="BY490" i="6"/>
  <c r="BS492" i="6"/>
  <c r="BO494" i="6"/>
  <c r="BL496" i="6"/>
  <c r="BV496" i="6"/>
  <c r="BQ504" i="6"/>
  <c r="BK506" i="6"/>
  <c r="BP508" i="6"/>
  <c r="BK518" i="6"/>
  <c r="CH520" i="6"/>
  <c r="BX526" i="6"/>
  <c r="BY532" i="6"/>
  <c r="BT538" i="6"/>
  <c r="BM542" i="6"/>
  <c r="BM462" i="6"/>
  <c r="CC462" i="6"/>
  <c r="BS464" i="6"/>
  <c r="BG466" i="6"/>
  <c r="CH466" i="6"/>
  <c r="BL472" i="6"/>
  <c r="BU472" i="6"/>
  <c r="CC472" i="6"/>
  <c r="CE474" i="6"/>
  <c r="BM478" i="6"/>
  <c r="BO482" i="6"/>
  <c r="BR484" i="6"/>
  <c r="BQ488" i="6"/>
  <c r="BG490" i="6"/>
  <c r="BP490" i="6"/>
  <c r="BM496" i="6"/>
  <c r="BW498" i="6"/>
  <c r="BQ500" i="6"/>
  <c r="BM502" i="6"/>
  <c r="BY502" i="6"/>
  <c r="CC510" i="6"/>
  <c r="BT514" i="6"/>
  <c r="BW518" i="6"/>
  <c r="BQ528" i="6"/>
  <c r="BU530" i="6"/>
  <c r="BV538" i="6"/>
  <c r="BM474" i="6"/>
  <c r="BQ476" i="6"/>
  <c r="BU478" i="6"/>
  <c r="BW480" i="6"/>
  <c r="BK484" i="6"/>
  <c r="BK486" i="6"/>
  <c r="CE486" i="6"/>
  <c r="BR490" i="6"/>
  <c r="BZ490" i="6"/>
  <c r="BU492" i="6"/>
  <c r="BO496" i="6"/>
  <c r="BW496" i="6"/>
  <c r="BS504" i="6"/>
  <c r="BM506" i="6"/>
  <c r="BQ508" i="6"/>
  <c r="BQ512" i="6"/>
  <c r="BF514" i="6"/>
  <c r="BP520" i="6"/>
  <c r="CC524" i="6"/>
  <c r="BF526" i="6"/>
  <c r="CE526" i="6"/>
  <c r="BG532" i="6"/>
  <c r="CF532" i="6"/>
  <c r="BK534" i="6"/>
  <c r="BQ540" i="6"/>
  <c r="BE464" i="6"/>
  <c r="BU464" i="6"/>
  <c r="BH466" i="6"/>
  <c r="BW470" i="6"/>
  <c r="BE472" i="6"/>
  <c r="BM472" i="6"/>
  <c r="BV472" i="6"/>
  <c r="CD472" i="6"/>
  <c r="CG474" i="6"/>
  <c r="BF478" i="6"/>
  <c r="BN478" i="6"/>
  <c r="CE478" i="6"/>
  <c r="BE480" i="6"/>
  <c r="BQ482" i="6"/>
  <c r="BS484" i="6"/>
  <c r="BS488" i="6"/>
  <c r="BH490" i="6"/>
  <c r="BE496" i="6"/>
  <c r="CH496" i="6"/>
  <c r="CC498" i="6"/>
  <c r="BS500" i="6"/>
  <c r="BN502" i="6"/>
  <c r="BZ502" i="6"/>
  <c r="BY514" i="6"/>
  <c r="CC518" i="6"/>
  <c r="BW530" i="6"/>
  <c r="BW538" i="6"/>
  <c r="BO454" i="6"/>
  <c r="BU454" i="6"/>
  <c r="BL460" i="6"/>
  <c r="BR460" i="6"/>
  <c r="BX460" i="6"/>
  <c r="BO466" i="6"/>
  <c r="BU466" i="6"/>
  <c r="BS468" i="6"/>
  <c r="BO472" i="6"/>
  <c r="BO474" i="6"/>
  <c r="BS476" i="6"/>
  <c r="BV478" i="6"/>
  <c r="BL484" i="6"/>
  <c r="BU484" i="6"/>
  <c r="CC484" i="6"/>
  <c r="BM486" i="6"/>
  <c r="BS490" i="6"/>
  <c r="BW494" i="6"/>
  <c r="BP496" i="6"/>
  <c r="BX496" i="6"/>
  <c r="BP502" i="6"/>
  <c r="CG504" i="6"/>
  <c r="BW506" i="6"/>
  <c r="BV508" i="6"/>
  <c r="BS512" i="6"/>
  <c r="BG514" i="6"/>
  <c r="BQ520" i="6"/>
  <c r="CE524" i="6"/>
  <c r="BG526" i="6"/>
  <c r="CF526" i="6"/>
  <c r="BH532" i="6"/>
  <c r="CG532" i="6"/>
  <c r="BM534" i="6"/>
  <c r="BU540" i="6"/>
  <c r="BW548" i="6"/>
  <c r="BQ446" i="6"/>
  <c r="CG446" i="6"/>
  <c r="BF448" i="6"/>
  <c r="CE448" i="6"/>
  <c r="BQ450" i="6"/>
  <c r="CG450" i="6"/>
  <c r="BK452" i="6"/>
  <c r="BW452" i="6"/>
  <c r="CH454" i="6"/>
  <c r="BK456" i="6"/>
  <c r="BW456" i="6"/>
  <c r="BQ458" i="6"/>
  <c r="CG458" i="6"/>
  <c r="BF460" i="6"/>
  <c r="CE460" i="6"/>
  <c r="BQ462" i="6"/>
  <c r="CG462" i="6"/>
  <c r="BK464" i="6"/>
  <c r="BW464" i="6"/>
  <c r="CC466" i="6"/>
  <c r="CC470" i="6"/>
  <c r="BF472" i="6"/>
  <c r="BW472" i="6"/>
  <c r="CE472" i="6"/>
  <c r="BG478" i="6"/>
  <c r="BO478" i="6"/>
  <c r="BX478" i="6"/>
  <c r="CF478" i="6"/>
  <c r="BK480" i="6"/>
  <c r="CG480" i="6"/>
  <c r="BU488" i="6"/>
  <c r="BY496" i="6"/>
  <c r="BK498" i="6"/>
  <c r="CE498" i="6"/>
  <c r="BR502" i="6"/>
  <c r="BZ514" i="6"/>
  <c r="BS520" i="6"/>
  <c r="BS536" i="6"/>
  <c r="BE538" i="6"/>
  <c r="CD538" i="6"/>
  <c r="CC540" i="6"/>
  <c r="BM448" i="6"/>
  <c r="BS448" i="6"/>
  <c r="BY448" i="6"/>
  <c r="BP454" i="6"/>
  <c r="BV454" i="6"/>
  <c r="BM460" i="6"/>
  <c r="BS460" i="6"/>
  <c r="BY460" i="6"/>
  <c r="BP466" i="6"/>
  <c r="BV466" i="6"/>
  <c r="BU468" i="6"/>
  <c r="BK470" i="6"/>
  <c r="BP472" i="6"/>
  <c r="BQ474" i="6"/>
  <c r="BU476" i="6"/>
  <c r="BW482" i="6"/>
  <c r="BE484" i="6"/>
  <c r="BM484" i="6"/>
  <c r="BV484" i="6"/>
  <c r="CD484" i="6"/>
  <c r="BO486" i="6"/>
  <c r="BL490" i="6"/>
  <c r="BT490" i="6"/>
  <c r="BE492" i="6"/>
  <c r="CG492" i="6"/>
  <c r="CC494" i="6"/>
  <c r="BQ496" i="6"/>
  <c r="BF502" i="6"/>
  <c r="CE502" i="6"/>
  <c r="CC506" i="6"/>
  <c r="BW508" i="6"/>
  <c r="CG512" i="6"/>
  <c r="CE514" i="6"/>
  <c r="BY520" i="6"/>
  <c r="BN526" i="6"/>
  <c r="BO532" i="6"/>
  <c r="BO508" i="6"/>
  <c r="BU508" i="6"/>
  <c r="BL514" i="6"/>
  <c r="BR514" i="6"/>
  <c r="BX514" i="6"/>
  <c r="BQ516" i="6"/>
  <c r="BW520" i="6"/>
  <c r="BM522" i="6"/>
  <c r="CG528" i="6"/>
  <c r="BS530" i="6"/>
  <c r="BN532" i="6"/>
  <c r="CC534" i="6"/>
  <c r="BQ536" i="6"/>
  <c r="BL538" i="6"/>
  <c r="CC538" i="6"/>
  <c r="CC546" i="6"/>
  <c r="BU548" i="6"/>
  <c r="BE500" i="6"/>
  <c r="BU500" i="6"/>
  <c r="BH502" i="6"/>
  <c r="CG502" i="6"/>
  <c r="BE504" i="6"/>
  <c r="BU504" i="6"/>
  <c r="BO506" i="6"/>
  <c r="CE506" i="6"/>
  <c r="BE508" i="6"/>
  <c r="CD508" i="6"/>
  <c r="BO510" i="6"/>
  <c r="CE510" i="6"/>
  <c r="BE512" i="6"/>
  <c r="BU512" i="6"/>
  <c r="BH514" i="6"/>
  <c r="CG514" i="6"/>
  <c r="BE516" i="6"/>
  <c r="CC516" i="6"/>
  <c r="BU522" i="6"/>
  <c r="BM524" i="6"/>
  <c r="BY526" i="6"/>
  <c r="BS528" i="6"/>
  <c r="BE530" i="6"/>
  <c r="CC536" i="6"/>
  <c r="BP538" i="6"/>
  <c r="CF538" i="6"/>
  <c r="BW544" i="6"/>
  <c r="BO502" i="6"/>
  <c r="BU502" i="6"/>
  <c r="BL508" i="6"/>
  <c r="BR508" i="6"/>
  <c r="BX508" i="6"/>
  <c r="BO514" i="6"/>
  <c r="BU514" i="6"/>
  <c r="BK516" i="6"/>
  <c r="BM518" i="6"/>
  <c r="BK520" i="6"/>
  <c r="BT520" i="6"/>
  <c r="CG524" i="6"/>
  <c r="BR526" i="6"/>
  <c r="CC530" i="6"/>
  <c r="BI532" i="6"/>
  <c r="BQ532" i="6"/>
  <c r="BZ532" i="6"/>
  <c r="CH532" i="6"/>
  <c r="BS534" i="6"/>
  <c r="BG538" i="6"/>
  <c r="BX538" i="6"/>
  <c r="BO542" i="6"/>
  <c r="BF544" i="6"/>
  <c r="CC544" i="6"/>
  <c r="BQ486" i="6"/>
  <c r="CG486" i="6"/>
  <c r="BK488" i="6"/>
  <c r="BW488" i="6"/>
  <c r="CH490" i="6"/>
  <c r="BK492" i="6"/>
  <c r="BW492" i="6"/>
  <c r="BQ494" i="6"/>
  <c r="CG494" i="6"/>
  <c r="BF496" i="6"/>
  <c r="CE496" i="6"/>
  <c r="BQ498" i="6"/>
  <c r="CG498" i="6"/>
  <c r="BK500" i="6"/>
  <c r="BW500" i="6"/>
  <c r="CH502" i="6"/>
  <c r="BK504" i="6"/>
  <c r="BW504" i="6"/>
  <c r="BQ506" i="6"/>
  <c r="CG506" i="6"/>
  <c r="BF508" i="6"/>
  <c r="CE508" i="6"/>
  <c r="BQ510" i="6"/>
  <c r="CG510" i="6"/>
  <c r="BK512" i="6"/>
  <c r="BW512" i="6"/>
  <c r="BI514" i="6"/>
  <c r="CH514" i="6"/>
  <c r="CE516" i="6"/>
  <c r="BM520" i="6"/>
  <c r="BW522" i="6"/>
  <c r="BO524" i="6"/>
  <c r="BK526" i="6"/>
  <c r="BZ526" i="6"/>
  <c r="BK530" i="6"/>
  <c r="BS532" i="6"/>
  <c r="CE536" i="6"/>
  <c r="BQ538" i="6"/>
  <c r="CG540" i="6"/>
  <c r="BM508" i="6"/>
  <c r="BS508" i="6"/>
  <c r="BY508" i="6"/>
  <c r="BP514" i="6"/>
  <c r="BV514" i="6"/>
  <c r="BM516" i="6"/>
  <c r="BU520" i="6"/>
  <c r="CC520" i="6"/>
  <c r="BE522" i="6"/>
  <c r="BS526" i="6"/>
  <c r="CC528" i="6"/>
  <c r="BU534" i="6"/>
  <c r="BM536" i="6"/>
  <c r="BY538" i="6"/>
  <c r="CE542" i="6"/>
  <c r="BG544" i="6"/>
  <c r="CD544" i="6"/>
  <c r="BK546" i="6"/>
  <c r="BS470" i="6"/>
  <c r="BG472" i="6"/>
  <c r="CF472" i="6"/>
  <c r="BS474" i="6"/>
  <c r="BM476" i="6"/>
  <c r="CC476" i="6"/>
  <c r="CC478" i="6"/>
  <c r="BM480" i="6"/>
  <c r="CC480" i="6"/>
  <c r="BS482" i="6"/>
  <c r="BG484" i="6"/>
  <c r="CF484" i="6"/>
  <c r="BS486" i="6"/>
  <c r="BM488" i="6"/>
  <c r="CC488" i="6"/>
  <c r="CC490" i="6"/>
  <c r="BM492" i="6"/>
  <c r="CC492" i="6"/>
  <c r="BS494" i="6"/>
  <c r="BG496" i="6"/>
  <c r="CF496" i="6"/>
  <c r="BS498" i="6"/>
  <c r="BM500" i="6"/>
  <c r="CC500" i="6"/>
  <c r="CC502" i="6"/>
  <c r="BM504" i="6"/>
  <c r="CC504" i="6"/>
  <c r="BS506" i="6"/>
  <c r="BG508" i="6"/>
  <c r="CF508" i="6"/>
  <c r="BS510" i="6"/>
  <c r="BM512" i="6"/>
  <c r="CC512" i="6"/>
  <c r="CC514" i="6"/>
  <c r="CG516" i="6"/>
  <c r="BS518" i="6"/>
  <c r="BN520" i="6"/>
  <c r="CC522" i="6"/>
  <c r="BQ524" i="6"/>
  <c r="BL526" i="6"/>
  <c r="CC526" i="6"/>
  <c r="BM530" i="6"/>
  <c r="BK532" i="6"/>
  <c r="BT532" i="6"/>
  <c r="CG536" i="6"/>
  <c r="BR538" i="6"/>
  <c r="BW466" i="6"/>
  <c r="BN472" i="6"/>
  <c r="BT472" i="6"/>
  <c r="BZ472" i="6"/>
  <c r="BK478" i="6"/>
  <c r="BQ478" i="6"/>
  <c r="BW478" i="6"/>
  <c r="BN484" i="6"/>
  <c r="BT484" i="6"/>
  <c r="BZ484" i="6"/>
  <c r="BK490" i="6"/>
  <c r="BQ490" i="6"/>
  <c r="BW490" i="6"/>
  <c r="BN496" i="6"/>
  <c r="BT496" i="6"/>
  <c r="BZ496" i="6"/>
  <c r="BK502" i="6"/>
  <c r="BQ502" i="6"/>
  <c r="BW502" i="6"/>
  <c r="BN508" i="6"/>
  <c r="BT508" i="6"/>
  <c r="BZ508" i="6"/>
  <c r="BK514" i="6"/>
  <c r="BQ514" i="6"/>
  <c r="BW514" i="6"/>
  <c r="BO516" i="6"/>
  <c r="BV520" i="6"/>
  <c r="BK522" i="6"/>
  <c r="BT526" i="6"/>
  <c r="CE528" i="6"/>
  <c r="BM532" i="6"/>
  <c r="BW534" i="6"/>
  <c r="BO536" i="6"/>
  <c r="BK538" i="6"/>
  <c r="BZ538" i="6"/>
  <c r="BM540" i="6"/>
  <c r="CG542" i="6"/>
  <c r="BW546" i="6"/>
  <c r="BE548" i="6"/>
  <c r="CD466" i="6"/>
  <c r="BO468" i="6"/>
  <c r="CE468" i="6"/>
  <c r="BE470" i="6"/>
  <c r="BU470" i="6"/>
  <c r="BH472" i="6"/>
  <c r="CG472" i="6"/>
  <c r="BE474" i="6"/>
  <c r="BU474" i="6"/>
  <c r="BO476" i="6"/>
  <c r="CE476" i="6"/>
  <c r="BE478" i="6"/>
  <c r="CD478" i="6"/>
  <c r="BO480" i="6"/>
  <c r="CE480" i="6"/>
  <c r="BE482" i="6"/>
  <c r="BU482" i="6"/>
  <c r="BH484" i="6"/>
  <c r="CG484" i="6"/>
  <c r="BE486" i="6"/>
  <c r="BU486" i="6"/>
  <c r="BO488" i="6"/>
  <c r="CE488" i="6"/>
  <c r="BE490" i="6"/>
  <c r="CD490" i="6"/>
  <c r="BO492" i="6"/>
  <c r="CE492" i="6"/>
  <c r="BE494" i="6"/>
  <c r="BU494" i="6"/>
  <c r="BH496" i="6"/>
  <c r="CG496" i="6"/>
  <c r="BE498" i="6"/>
  <c r="BU498" i="6"/>
  <c r="BO500" i="6"/>
  <c r="CE500" i="6"/>
  <c r="BE502" i="6"/>
  <c r="CD502" i="6"/>
  <c r="BO504" i="6"/>
  <c r="CE504" i="6"/>
  <c r="BE506" i="6"/>
  <c r="BU506" i="6"/>
  <c r="BH508" i="6"/>
  <c r="CG508" i="6"/>
  <c r="BE510" i="6"/>
  <c r="BU510" i="6"/>
  <c r="BO512" i="6"/>
  <c r="CE512" i="6"/>
  <c r="BE514" i="6"/>
  <c r="CD514" i="6"/>
  <c r="BU518" i="6"/>
  <c r="BG520" i="6"/>
  <c r="BO520" i="6"/>
  <c r="CF520" i="6"/>
  <c r="BS524" i="6"/>
  <c r="BE526" i="6"/>
  <c r="BM526" i="6"/>
  <c r="BV526" i="6"/>
  <c r="CD526" i="6"/>
  <c r="BM528" i="6"/>
  <c r="BU532" i="6"/>
  <c r="CC532" i="6"/>
  <c r="BE534" i="6"/>
  <c r="BS538" i="6"/>
  <c r="BO544" i="6"/>
  <c r="CE544" i="6"/>
  <c r="BK548" i="6"/>
  <c r="CE538" i="6"/>
  <c r="BQ542" i="6"/>
  <c r="BQ544" i="6"/>
  <c r="BX544" i="6"/>
  <c r="CB544" i="6" s="1"/>
  <c r="BM546" i="6"/>
  <c r="CE546" i="6"/>
  <c r="CG548" i="6"/>
  <c r="BS540" i="6"/>
  <c r="CF544" i="6"/>
  <c r="BM548" i="6"/>
  <c r="BS542" i="6"/>
  <c r="BK544" i="6"/>
  <c r="BR544" i="6"/>
  <c r="BY544" i="6"/>
  <c r="BO546" i="6"/>
  <c r="CG546" i="6"/>
  <c r="CH544" i="6"/>
  <c r="BQ548" i="6"/>
  <c r="BU516" i="6"/>
  <c r="BO518" i="6"/>
  <c r="CE518" i="6"/>
  <c r="BE520" i="6"/>
  <c r="CD520" i="6"/>
  <c r="BO522" i="6"/>
  <c r="CE522" i="6"/>
  <c r="BE524" i="6"/>
  <c r="BU524" i="6"/>
  <c r="BH526" i="6"/>
  <c r="CG526" i="6"/>
  <c r="BE528" i="6"/>
  <c r="BU528" i="6"/>
  <c r="BO530" i="6"/>
  <c r="CE530" i="6"/>
  <c r="BE532" i="6"/>
  <c r="CD532" i="6"/>
  <c r="BO534" i="6"/>
  <c r="CE534" i="6"/>
  <c r="BE536" i="6"/>
  <c r="BU536" i="6"/>
  <c r="BH538" i="6"/>
  <c r="CG538" i="6"/>
  <c r="BE540" i="6"/>
  <c r="BW542" i="6"/>
  <c r="BL544" i="6"/>
  <c r="BS544" i="6"/>
  <c r="CA544" i="6"/>
  <c r="BQ546" i="6"/>
  <c r="BL520" i="6"/>
  <c r="BR520" i="6"/>
  <c r="BX520" i="6"/>
  <c r="BO526" i="6"/>
  <c r="BU526" i="6"/>
  <c r="BL532" i="6"/>
  <c r="BR532" i="6"/>
  <c r="BX532" i="6"/>
  <c r="BO538" i="6"/>
  <c r="BU538" i="6"/>
  <c r="CA538" i="6"/>
  <c r="BW540" i="6"/>
  <c r="BE544" i="6"/>
  <c r="BS548" i="6"/>
  <c r="BW516" i="6"/>
  <c r="BQ518" i="6"/>
  <c r="CG518" i="6"/>
  <c r="BF520" i="6"/>
  <c r="CE520" i="6"/>
  <c r="BQ522" i="6"/>
  <c r="CG522" i="6"/>
  <c r="BK524" i="6"/>
  <c r="BW524" i="6"/>
  <c r="CH526" i="6"/>
  <c r="BK528" i="6"/>
  <c r="BW528" i="6"/>
  <c r="BQ530" i="6"/>
  <c r="CG530" i="6"/>
  <c r="BF532" i="6"/>
  <c r="CE532" i="6"/>
  <c r="BQ534" i="6"/>
  <c r="CG534" i="6"/>
  <c r="BK536" i="6"/>
  <c r="BW536" i="6"/>
  <c r="CH538" i="6"/>
  <c r="BK540" i="6"/>
  <c r="BK542" i="6"/>
  <c r="CC542" i="6"/>
  <c r="BM544" i="6"/>
  <c r="BU544" i="6"/>
  <c r="BS546" i="6"/>
  <c r="CC548" i="6"/>
  <c r="BN544" i="6"/>
  <c r="BT544" i="6"/>
  <c r="BZ544" i="6"/>
  <c r="BO540" i="6"/>
  <c r="CE540" i="6"/>
  <c r="BE542" i="6"/>
  <c r="BU542" i="6"/>
  <c r="BH544" i="6"/>
  <c r="CG544" i="6"/>
  <c r="BE546" i="6"/>
  <c r="BU546" i="6"/>
  <c r="BO548" i="6"/>
  <c r="CE548" i="6"/>
  <c r="X646" i="6"/>
  <c r="X645" i="6"/>
  <c r="X647" i="6"/>
  <c r="X648" i="6"/>
  <c r="X556" i="6"/>
  <c r="X554" i="6"/>
  <c r="X555" i="6"/>
  <c r="X553" i="6"/>
  <c r="AX20" i="6"/>
  <c r="AX21" i="6"/>
  <c r="AX24" i="6"/>
  <c r="AX28" i="6"/>
  <c r="AX40" i="6"/>
  <c r="AG46" i="6"/>
  <c r="AX51" i="6"/>
  <c r="AW51" i="6"/>
  <c r="AX70" i="6"/>
  <c r="U79" i="6"/>
  <c r="Y648" i="6"/>
  <c r="Y646" i="6"/>
  <c r="Y645" i="6"/>
  <c r="Y647" i="6"/>
  <c r="Y556" i="6"/>
  <c r="Y554" i="6"/>
  <c r="Y555" i="6"/>
  <c r="Y553" i="6"/>
  <c r="AX18" i="6"/>
  <c r="AW18" i="6"/>
  <c r="AA32" i="6"/>
  <c r="AX32" i="6"/>
  <c r="AX35" i="6"/>
  <c r="AW35" i="6"/>
  <c r="AW93" i="6"/>
  <c r="AX93" i="6"/>
  <c r="AA600" i="6"/>
  <c r="AA599" i="6"/>
  <c r="Z648" i="6"/>
  <c r="Z646" i="6"/>
  <c r="Z645" i="6"/>
  <c r="Z647" i="6"/>
  <c r="Z554" i="6"/>
  <c r="Z555" i="6"/>
  <c r="Z553" i="6"/>
  <c r="Z556" i="6"/>
  <c r="AQ33" i="6"/>
  <c r="AA582" i="6"/>
  <c r="AA580" i="6"/>
  <c r="AA583" i="6"/>
  <c r="AA581" i="6"/>
  <c r="AA555" i="6"/>
  <c r="AA553" i="6"/>
  <c r="AA556" i="6"/>
  <c r="AX47" i="6"/>
  <c r="AW47" i="6"/>
  <c r="AT667" i="6"/>
  <c r="AT669" i="6"/>
  <c r="AT668" i="6"/>
  <c r="AT565" i="6"/>
  <c r="AT563" i="6"/>
  <c r="AT670" i="6"/>
  <c r="AT562" i="6"/>
  <c r="AT564" i="6"/>
  <c r="AX78" i="6"/>
  <c r="AW78" i="6"/>
  <c r="AX90" i="6"/>
  <c r="AC644" i="6"/>
  <c r="AX644" i="6" s="1"/>
  <c r="AC552" i="6"/>
  <c r="AX22" i="6"/>
  <c r="AW22" i="6"/>
  <c r="AU669" i="6"/>
  <c r="AU667" i="6"/>
  <c r="AU668" i="6"/>
  <c r="AU670" i="6"/>
  <c r="AU562" i="6"/>
  <c r="AU565" i="6"/>
  <c r="AU563" i="6"/>
  <c r="AU564" i="6"/>
  <c r="AX82" i="6"/>
  <c r="AW82" i="6"/>
  <c r="AW92" i="6"/>
  <c r="AX92" i="6"/>
  <c r="AX97" i="6"/>
  <c r="AW97" i="6"/>
  <c r="AW16" i="6"/>
  <c r="AX19" i="6"/>
  <c r="AX31" i="6"/>
  <c r="AW31" i="6"/>
  <c r="AV669" i="6"/>
  <c r="AV670" i="6"/>
  <c r="AV667" i="6"/>
  <c r="AV668" i="6"/>
  <c r="AV562" i="6"/>
  <c r="AV565" i="6"/>
  <c r="AV563" i="6"/>
  <c r="AV564" i="6"/>
  <c r="U69" i="6"/>
  <c r="AX69" i="6"/>
  <c r="AW69" i="6"/>
  <c r="AX74" i="6"/>
  <c r="AW74" i="6"/>
  <c r="AX77" i="6"/>
  <c r="AQ29" i="6"/>
  <c r="AX43" i="6"/>
  <c r="AW43" i="6"/>
  <c r="AA71" i="6"/>
  <c r="AX71" i="6"/>
  <c r="AX86" i="6"/>
  <c r="AG26" i="6"/>
  <c r="AG38" i="6"/>
  <c r="AQ41" i="6"/>
  <c r="AX73" i="6"/>
  <c r="U74" i="6"/>
  <c r="K82" i="6"/>
  <c r="AQ84" i="6"/>
  <c r="AQ118" i="6"/>
  <c r="AX121" i="6"/>
  <c r="AW121" i="6"/>
  <c r="AU591" i="6"/>
  <c r="AU589" i="6"/>
  <c r="AU592" i="6"/>
  <c r="AU590" i="6"/>
  <c r="AW17" i="6"/>
  <c r="AW68" i="6"/>
  <c r="AX68" i="6"/>
  <c r="AX89" i="6"/>
  <c r="AW89" i="6"/>
  <c r="AT647" i="6"/>
  <c r="AT648" i="6"/>
  <c r="AT646" i="6"/>
  <c r="AT645" i="6"/>
  <c r="AT555" i="6"/>
  <c r="AT553" i="6"/>
  <c r="AT554" i="6"/>
  <c r="AT556" i="6"/>
  <c r="BA23" i="6"/>
  <c r="AX27" i="6"/>
  <c r="AW27" i="6"/>
  <c r="AY32" i="6"/>
  <c r="AX39" i="6"/>
  <c r="AW39" i="6"/>
  <c r="AX44" i="6"/>
  <c r="X670" i="6"/>
  <c r="X668" i="6"/>
  <c r="X669" i="6"/>
  <c r="X667" i="6"/>
  <c r="X564" i="6"/>
  <c r="X565" i="6"/>
  <c r="X562" i="6"/>
  <c r="X563" i="6"/>
  <c r="AX119" i="6"/>
  <c r="AW119" i="6"/>
  <c r="AU648" i="6"/>
  <c r="AU647" i="6"/>
  <c r="AU646" i="6"/>
  <c r="AU555" i="6"/>
  <c r="AU553" i="6"/>
  <c r="AU556" i="6"/>
  <c r="AU554" i="6"/>
  <c r="AU645" i="6"/>
  <c r="AW23" i="6"/>
  <c r="AY44" i="6"/>
  <c r="AV648" i="6"/>
  <c r="AV646" i="6"/>
  <c r="AV555" i="6"/>
  <c r="AV553" i="6"/>
  <c r="AV647" i="6"/>
  <c r="AV556" i="6"/>
  <c r="AV554" i="6"/>
  <c r="AV645" i="6"/>
  <c r="AQ25" i="6"/>
  <c r="K27" i="6"/>
  <c r="AG34" i="6"/>
  <c r="AQ37" i="6"/>
  <c r="K39" i="6"/>
  <c r="K76" i="6"/>
  <c r="BA70" i="6"/>
  <c r="U71" i="6"/>
  <c r="AW76" i="6"/>
  <c r="AX76" i="6"/>
  <c r="BA90" i="6"/>
  <c r="AX113" i="6"/>
  <c r="AW113" i="6"/>
  <c r="Z582" i="6"/>
  <c r="Z580" i="6"/>
  <c r="Z583" i="6"/>
  <c r="Z581" i="6"/>
  <c r="AT591" i="6"/>
  <c r="AT589" i="6"/>
  <c r="AT592" i="6"/>
  <c r="AT590" i="6"/>
  <c r="Z600" i="6"/>
  <c r="Z599" i="6"/>
  <c r="Z598" i="6"/>
  <c r="Z601" i="6"/>
  <c r="AQ160" i="6"/>
  <c r="K176" i="6"/>
  <c r="AX257" i="6"/>
  <c r="AW257" i="6"/>
  <c r="AX142" i="6"/>
  <c r="AX155" i="6"/>
  <c r="AW155" i="6"/>
  <c r="K168" i="6"/>
  <c r="AA154" i="6"/>
  <c r="AA590" i="6" s="1"/>
  <c r="AX154" i="6"/>
  <c r="Z637" i="6"/>
  <c r="Z635" i="6"/>
  <c r="Z609" i="6"/>
  <c r="Z636" i="6"/>
  <c r="Z634" i="6"/>
  <c r="Z607" i="6"/>
  <c r="Z610" i="6"/>
  <c r="Z608" i="6"/>
  <c r="BA172" i="6"/>
  <c r="AW177" i="6"/>
  <c r="AX177" i="6"/>
  <c r="AX186" i="6"/>
  <c r="AW186" i="6"/>
  <c r="Y669" i="6"/>
  <c r="Y668" i="6"/>
  <c r="Y670" i="6"/>
  <c r="Y667" i="6"/>
  <c r="Y564" i="6"/>
  <c r="Y565" i="6"/>
  <c r="Y562" i="6"/>
  <c r="Y563" i="6"/>
  <c r="AG91" i="6"/>
  <c r="K92" i="6"/>
  <c r="AX98" i="6"/>
  <c r="AW98" i="6"/>
  <c r="Z571" i="6"/>
  <c r="Z572" i="6"/>
  <c r="Z573" i="6"/>
  <c r="Z574" i="6"/>
  <c r="U165" i="6"/>
  <c r="AW165" i="6"/>
  <c r="AX165" i="6"/>
  <c r="AA634" i="6"/>
  <c r="AA637" i="6"/>
  <c r="AA609" i="6"/>
  <c r="AA636" i="6"/>
  <c r="AA635" i="6"/>
  <c r="Z669" i="6"/>
  <c r="Z667" i="6"/>
  <c r="Z668" i="6"/>
  <c r="Z670" i="6"/>
  <c r="Z565" i="6"/>
  <c r="Z563" i="6"/>
  <c r="Z564" i="6"/>
  <c r="Z562" i="6"/>
  <c r="U67" i="6"/>
  <c r="BA74" i="6"/>
  <c r="BA78" i="6"/>
  <c r="AW88" i="6"/>
  <c r="AX88" i="6"/>
  <c r="AX94" i="6"/>
  <c r="AW94" i="6"/>
  <c r="AA571" i="6"/>
  <c r="AA572" i="6"/>
  <c r="AA573" i="6"/>
  <c r="AA574" i="6"/>
  <c r="AX123" i="6"/>
  <c r="AX138" i="6"/>
  <c r="AW138" i="6"/>
  <c r="AW145" i="6"/>
  <c r="AX145" i="6"/>
  <c r="AC633" i="6"/>
  <c r="AX633" i="6" s="1"/>
  <c r="AC606" i="6"/>
  <c r="AX606" i="6" s="1"/>
  <c r="K177" i="6"/>
  <c r="K185" i="6"/>
  <c r="AA220" i="6"/>
  <c r="AX220" i="6"/>
  <c r="AG87" i="6"/>
  <c r="K88" i="6"/>
  <c r="U91" i="6"/>
  <c r="AC570" i="6"/>
  <c r="AX570" i="6" s="1"/>
  <c r="AX117" i="6"/>
  <c r="AZ120" i="6"/>
  <c r="U141" i="6"/>
  <c r="AX141" i="6"/>
  <c r="AW141" i="6"/>
  <c r="U181" i="6"/>
  <c r="AX181" i="6"/>
  <c r="AW181" i="6"/>
  <c r="AQ188" i="6"/>
  <c r="AC561" i="6"/>
  <c r="AW84" i="6"/>
  <c r="AX84" i="6"/>
  <c r="AX158" i="6"/>
  <c r="AW158" i="6"/>
  <c r="AX198" i="6"/>
  <c r="AW198" i="6"/>
  <c r="BA66" i="6"/>
  <c r="AZ81" i="6"/>
  <c r="AG83" i="6"/>
  <c r="K84" i="6"/>
  <c r="U87" i="6"/>
  <c r="AY582" i="6"/>
  <c r="AY580" i="6"/>
  <c r="K138" i="6"/>
  <c r="AW140" i="6"/>
  <c r="AX140" i="6"/>
  <c r="AX157" i="6"/>
  <c r="U161" i="6"/>
  <c r="AW161" i="6"/>
  <c r="AX161" i="6"/>
  <c r="U169" i="6"/>
  <c r="AW169" i="6"/>
  <c r="AX169" i="6"/>
  <c r="AX171" i="6"/>
  <c r="K197" i="6"/>
  <c r="AW26" i="6"/>
  <c r="AW30" i="6"/>
  <c r="AW34" i="6"/>
  <c r="AW38" i="6"/>
  <c r="AY73" i="6"/>
  <c r="AY77" i="6"/>
  <c r="AW80" i="6"/>
  <c r="AX80" i="6"/>
  <c r="AQ96" i="6"/>
  <c r="U193" i="6"/>
  <c r="AX193" i="6"/>
  <c r="AW193" i="6"/>
  <c r="G644" i="6"/>
  <c r="G552" i="6"/>
  <c r="G561" i="6"/>
  <c r="AZ73" i="6"/>
  <c r="AZ77" i="6"/>
  <c r="AG79" i="6"/>
  <c r="K80" i="6"/>
  <c r="U83" i="6"/>
  <c r="AQ116" i="6"/>
  <c r="Y582" i="6"/>
  <c r="Y583" i="6"/>
  <c r="Y581" i="6"/>
  <c r="Y580" i="6"/>
  <c r="AZ136" i="6"/>
  <c r="Y601" i="6"/>
  <c r="Y600" i="6"/>
  <c r="Y599" i="6"/>
  <c r="Y598" i="6"/>
  <c r="BA160" i="6"/>
  <c r="AX174" i="6"/>
  <c r="AW174" i="6"/>
  <c r="AQ200" i="6"/>
  <c r="AX96" i="6"/>
  <c r="Y573" i="6"/>
  <c r="Y571" i="6"/>
  <c r="Y574" i="6"/>
  <c r="Y572" i="6"/>
  <c r="AX116" i="6"/>
  <c r="AZ117" i="6"/>
  <c r="K120" i="6"/>
  <c r="K136" i="6"/>
  <c r="AX137" i="6"/>
  <c r="AX146" i="6"/>
  <c r="K156" i="6"/>
  <c r="AZ157" i="6"/>
  <c r="AQ158" i="6"/>
  <c r="AX162" i="6"/>
  <c r="AG163" i="6"/>
  <c r="AX166" i="6"/>
  <c r="U171" i="6"/>
  <c r="Y637" i="6"/>
  <c r="Y635" i="6"/>
  <c r="Y634" i="6"/>
  <c r="Y608" i="6"/>
  <c r="Y609" i="6"/>
  <c r="Y636" i="6"/>
  <c r="Y610" i="6"/>
  <c r="Y607" i="6"/>
  <c r="AQ232" i="6"/>
  <c r="AQ249" i="6"/>
  <c r="AQ209" i="6"/>
  <c r="U221" i="6"/>
  <c r="AQ227" i="6"/>
  <c r="AG229" i="6"/>
  <c r="AX221" i="6"/>
  <c r="AW221" i="6"/>
  <c r="AG226" i="6"/>
  <c r="AX234" i="6"/>
  <c r="AA283" i="6"/>
  <c r="AX283" i="6"/>
  <c r="AX235" i="6"/>
  <c r="AW235" i="6"/>
  <c r="AW238" i="6"/>
  <c r="AX238" i="6"/>
  <c r="AX159" i="6"/>
  <c r="AC597" i="6"/>
  <c r="AX597" i="6" s="1"/>
  <c r="U175" i="6"/>
  <c r="K181" i="6"/>
  <c r="K193" i="6"/>
  <c r="AG233" i="6"/>
  <c r="G570" i="6"/>
  <c r="K112" i="6"/>
  <c r="U147" i="6"/>
  <c r="AX163" i="6"/>
  <c r="AT634" i="6"/>
  <c r="AT609" i="6"/>
  <c r="AT637" i="6"/>
  <c r="AT636" i="6"/>
  <c r="AT635" i="6"/>
  <c r="AT607" i="6"/>
  <c r="AT610" i="6"/>
  <c r="AT608" i="6"/>
  <c r="AX178" i="6"/>
  <c r="AW178" i="6"/>
  <c r="AX182" i="6"/>
  <c r="AW182" i="6"/>
  <c r="AX194" i="6"/>
  <c r="AW194" i="6"/>
  <c r="AW240" i="6"/>
  <c r="AX240" i="6"/>
  <c r="AQ142" i="6"/>
  <c r="AQ168" i="6"/>
  <c r="BA175" i="6"/>
  <c r="BA183" i="6"/>
  <c r="AX189" i="6"/>
  <c r="AW189" i="6"/>
  <c r="BA195" i="6"/>
  <c r="AX201" i="6"/>
  <c r="AW201" i="6"/>
  <c r="K213" i="6"/>
  <c r="AX215" i="6"/>
  <c r="AA267" i="6"/>
  <c r="AX267" i="6"/>
  <c r="AT572" i="6"/>
  <c r="AT573" i="6"/>
  <c r="AT571" i="6"/>
  <c r="AT574" i="6"/>
  <c r="G579" i="6"/>
  <c r="Y591" i="6"/>
  <c r="Y589" i="6"/>
  <c r="Y592" i="6"/>
  <c r="Y590" i="6"/>
  <c r="BA167" i="6"/>
  <c r="AA223" i="6"/>
  <c r="AX223" i="6"/>
  <c r="AX224" i="6"/>
  <c r="AW224" i="6"/>
  <c r="AU574" i="6"/>
  <c r="AU572" i="6"/>
  <c r="AU573" i="6"/>
  <c r="AU571" i="6"/>
  <c r="AX112" i="6"/>
  <c r="AW118" i="6"/>
  <c r="AT580" i="6"/>
  <c r="AT583" i="6"/>
  <c r="AT582" i="6"/>
  <c r="AT581" i="6"/>
  <c r="AZ137" i="6"/>
  <c r="AW139" i="6"/>
  <c r="AW143" i="6"/>
  <c r="Z591" i="6"/>
  <c r="Z589" i="6"/>
  <c r="Z592" i="6"/>
  <c r="Z590" i="6"/>
  <c r="G597" i="6"/>
  <c r="AT599" i="6"/>
  <c r="AT600" i="6"/>
  <c r="AT598" i="6"/>
  <c r="AT601" i="6"/>
  <c r="AX170" i="6"/>
  <c r="AW170" i="6"/>
  <c r="K201" i="6"/>
  <c r="U218" i="6"/>
  <c r="AX218" i="6"/>
  <c r="AW218" i="6"/>
  <c r="BA227" i="6"/>
  <c r="AX243" i="6"/>
  <c r="AW243" i="6"/>
  <c r="AV574" i="6"/>
  <c r="AV572" i="6"/>
  <c r="AV573" i="6"/>
  <c r="AV571" i="6"/>
  <c r="U115" i="6"/>
  <c r="U123" i="6"/>
  <c r="AU583" i="6"/>
  <c r="AU582" i="6"/>
  <c r="AU580" i="6"/>
  <c r="AU581" i="6"/>
  <c r="BA137" i="6"/>
  <c r="AQ138" i="6"/>
  <c r="AW147" i="6"/>
  <c r="AA591" i="6"/>
  <c r="AA589" i="6"/>
  <c r="AA592" i="6"/>
  <c r="AQ155" i="6"/>
  <c r="K160" i="6"/>
  <c r="K164" i="6"/>
  <c r="AG171" i="6"/>
  <c r="AY172" i="6"/>
  <c r="AQ180" i="6"/>
  <c r="AX190" i="6"/>
  <c r="AW190" i="6"/>
  <c r="AQ192" i="6"/>
  <c r="AQ245" i="6"/>
  <c r="X573" i="6"/>
  <c r="X571" i="6"/>
  <c r="X574" i="6"/>
  <c r="X572" i="6"/>
  <c r="BA573" i="6"/>
  <c r="AG144" i="6"/>
  <c r="AC588" i="6"/>
  <c r="AX588" i="6" s="1"/>
  <c r="AG159" i="6"/>
  <c r="AZ172" i="6"/>
  <c r="BA179" i="6"/>
  <c r="AX185" i="6"/>
  <c r="AW185" i="6"/>
  <c r="BA191" i="6"/>
  <c r="AX197" i="6"/>
  <c r="AW197" i="6"/>
  <c r="U208" i="6"/>
  <c r="AX208" i="6"/>
  <c r="AW208" i="6"/>
  <c r="AX210" i="6"/>
  <c r="AW210" i="6"/>
  <c r="U247" i="6"/>
  <c r="AW248" i="6"/>
  <c r="AX248" i="6"/>
  <c r="AG211" i="6"/>
  <c r="AW217" i="6"/>
  <c r="AQ229" i="6"/>
  <c r="K230" i="6"/>
  <c r="AA231" i="6"/>
  <c r="U239" i="6"/>
  <c r="AW241" i="6"/>
  <c r="AG242" i="6"/>
  <c r="AQ248" i="6"/>
  <c r="K267" i="6"/>
  <c r="AA275" i="6"/>
  <c r="AX275" i="6"/>
  <c r="AX258" i="6"/>
  <c r="AW258" i="6"/>
  <c r="AX274" i="6"/>
  <c r="AW274" i="6"/>
  <c r="AX311" i="6"/>
  <c r="AX282" i="6"/>
  <c r="AW282" i="6"/>
  <c r="AX310" i="6"/>
  <c r="AW310" i="6"/>
  <c r="AX255" i="6"/>
  <c r="AW255" i="6"/>
  <c r="K221" i="6"/>
  <c r="AY221" i="6"/>
  <c r="U226" i="6"/>
  <c r="AX242" i="6"/>
  <c r="AX249" i="6"/>
  <c r="AW249" i="6"/>
  <c r="AX294" i="6"/>
  <c r="AW294" i="6"/>
  <c r="G633" i="6"/>
  <c r="G606" i="6"/>
  <c r="U216" i="6"/>
  <c r="U227" i="6"/>
  <c r="AX277" i="6"/>
  <c r="AW277" i="6"/>
  <c r="U306" i="6"/>
  <c r="AX306" i="6"/>
  <c r="AW306" i="6"/>
  <c r="AX211" i="6"/>
  <c r="AQ237" i="6"/>
  <c r="U245" i="6"/>
  <c r="AX278" i="6"/>
  <c r="AW278" i="6"/>
  <c r="AG280" i="6"/>
  <c r="AX317" i="6"/>
  <c r="AW317" i="6"/>
  <c r="AX320" i="6"/>
  <c r="AX279" i="6"/>
  <c r="AX332" i="6"/>
  <c r="AW343" i="6"/>
  <c r="AX343" i="6"/>
  <c r="AU599" i="6"/>
  <c r="AU600" i="6"/>
  <c r="AU598" i="6"/>
  <c r="AU601" i="6"/>
  <c r="AU636" i="6"/>
  <c r="AU634" i="6"/>
  <c r="AU609" i="6"/>
  <c r="AU607" i="6"/>
  <c r="AU637" i="6"/>
  <c r="AU635" i="6"/>
  <c r="AU610" i="6"/>
  <c r="AU608" i="6"/>
  <c r="AY217" i="6"/>
  <c r="AW226" i="6"/>
  <c r="AX246" i="6"/>
  <c r="AX250" i="6"/>
  <c r="AW250" i="6"/>
  <c r="AX254" i="6"/>
  <c r="AW254" i="6"/>
  <c r="AX263" i="6"/>
  <c r="AW263" i="6"/>
  <c r="AA271" i="6"/>
  <c r="AX271" i="6"/>
  <c r="AX287" i="6"/>
  <c r="AV583" i="6"/>
  <c r="AV582" i="6"/>
  <c r="AV580" i="6"/>
  <c r="AV581" i="6"/>
  <c r="AV591" i="6"/>
  <c r="AV589" i="6"/>
  <c r="AV592" i="6"/>
  <c r="AV590" i="6"/>
  <c r="AV599" i="6"/>
  <c r="AV600" i="6"/>
  <c r="AV598" i="6"/>
  <c r="AV601" i="6"/>
  <c r="AV636" i="6"/>
  <c r="AV634" i="6"/>
  <c r="AV609" i="6"/>
  <c r="AV607" i="6"/>
  <c r="AV637" i="6"/>
  <c r="AV635" i="6"/>
  <c r="AV610" i="6"/>
  <c r="AV608" i="6"/>
  <c r="U212" i="6"/>
  <c r="BA214" i="6"/>
  <c r="U228" i="6"/>
  <c r="AW233" i="6"/>
  <c r="AX237" i="6"/>
  <c r="AW237" i="6"/>
  <c r="K245" i="6"/>
  <c r="U254" i="6"/>
  <c r="U263" i="6"/>
  <c r="AX276" i="6"/>
  <c r="AW276" i="6"/>
  <c r="X582" i="6"/>
  <c r="X581" i="6"/>
  <c r="X583" i="6"/>
  <c r="X580" i="6"/>
  <c r="X592" i="6"/>
  <c r="X590" i="6"/>
  <c r="X591" i="6"/>
  <c r="X589" i="6"/>
  <c r="X601" i="6"/>
  <c r="X600" i="6"/>
  <c r="X599" i="6"/>
  <c r="X598" i="6"/>
  <c r="X637" i="6"/>
  <c r="X635" i="6"/>
  <c r="X636" i="6"/>
  <c r="X610" i="6"/>
  <c r="X608" i="6"/>
  <c r="X609" i="6"/>
  <c r="X607" i="6"/>
  <c r="X634" i="6"/>
  <c r="AW209" i="6"/>
  <c r="AW214" i="6"/>
  <c r="U220" i="6"/>
  <c r="AX222" i="6"/>
  <c r="U225" i="6"/>
  <c r="AY230" i="6"/>
  <c r="AQ231" i="6"/>
  <c r="AQ240" i="6"/>
  <c r="AQ243" i="6"/>
  <c r="AZ246" i="6"/>
  <c r="K250" i="6"/>
  <c r="AG261" i="6"/>
  <c r="AX268" i="6"/>
  <c r="AW268" i="6"/>
  <c r="K275" i="6"/>
  <c r="K286" i="6"/>
  <c r="AX308" i="6"/>
  <c r="AW308" i="6"/>
  <c r="AX444" i="6"/>
  <c r="AW444" i="6"/>
  <c r="U267" i="6"/>
  <c r="AZ283" i="6"/>
  <c r="AG285" i="6"/>
  <c r="K308" i="6"/>
  <c r="K228" i="6"/>
  <c r="AG303" i="6"/>
  <c r="K310" i="6"/>
  <c r="K260" i="6"/>
  <c r="K261" i="6"/>
  <c r="K269" i="6"/>
  <c r="U272" i="6"/>
  <c r="K280" i="6"/>
  <c r="AX290" i="6"/>
  <c r="AW290" i="6"/>
  <c r="AG293" i="6"/>
  <c r="AQ316" i="6"/>
  <c r="U285" i="6"/>
  <c r="AQ295" i="6"/>
  <c r="AX301" i="6"/>
  <c r="AW301" i="6"/>
  <c r="U303" i="6"/>
  <c r="AG305" i="6"/>
  <c r="AX319" i="6"/>
  <c r="AW319" i="6"/>
  <c r="AX321" i="6"/>
  <c r="AW321" i="6"/>
  <c r="U330" i="6"/>
  <c r="U236" i="6"/>
  <c r="U244" i="6"/>
  <c r="K253" i="6"/>
  <c r="AW266" i="6"/>
  <c r="K273" i="6"/>
  <c r="K281" i="6"/>
  <c r="AX291" i="6"/>
  <c r="U293" i="6"/>
  <c r="AX299" i="6"/>
  <c r="K301" i="6"/>
  <c r="U305" i="6"/>
  <c r="AG307" i="6"/>
  <c r="K319" i="6"/>
  <c r="K321" i="6"/>
  <c r="AX324" i="6"/>
  <c r="AW324" i="6"/>
  <c r="U343" i="6"/>
  <c r="AX328" i="6"/>
  <c r="AW328" i="6"/>
  <c r="AX626" i="6"/>
  <c r="AX627" i="6"/>
  <c r="AX625" i="6"/>
  <c r="AX628" i="6"/>
  <c r="AW227" i="6"/>
  <c r="AZ229" i="6"/>
  <c r="AW232" i="6"/>
  <c r="AW245" i="6"/>
  <c r="AW252" i="6"/>
  <c r="AW253" i="6"/>
  <c r="AX262" i="6"/>
  <c r="AX270" i="6"/>
  <c r="AW272" i="6"/>
  <c r="AW273" i="6"/>
  <c r="AW281" i="6"/>
  <c r="AX286" i="6"/>
  <c r="AW286" i="6"/>
  <c r="AZ287" i="6"/>
  <c r="AG289" i="6"/>
  <c r="AX304" i="6"/>
  <c r="AW304" i="6"/>
  <c r="U309" i="6"/>
  <c r="BA311" i="6"/>
  <c r="K236" i="6"/>
  <c r="U240" i="6"/>
  <c r="K244" i="6"/>
  <c r="U248" i="6"/>
  <c r="K256" i="6"/>
  <c r="K264" i="6"/>
  <c r="K265" i="6"/>
  <c r="U268" i="6"/>
  <c r="U276" i="6"/>
  <c r="AX309" i="6"/>
  <c r="AW309" i="6"/>
  <c r="AQ314" i="6"/>
  <c r="U326" i="6"/>
  <c r="K333" i="6"/>
  <c r="AX350" i="6"/>
  <c r="K356" i="6"/>
  <c r="AQ383" i="6"/>
  <c r="K343" i="6"/>
  <c r="AG344" i="6"/>
  <c r="AQ352" i="6"/>
  <c r="AX369" i="6"/>
  <c r="AW369" i="6"/>
  <c r="K305" i="6"/>
  <c r="AQ320" i="6"/>
  <c r="AZ328" i="6"/>
  <c r="AX342" i="6"/>
  <c r="AX349" i="6"/>
  <c r="AW349" i="6"/>
  <c r="AQ360" i="6"/>
  <c r="AQ366" i="6"/>
  <c r="AX381" i="6"/>
  <c r="AW381" i="6"/>
  <c r="AX314" i="6"/>
  <c r="AW314" i="6"/>
  <c r="AW331" i="6"/>
  <c r="AX331" i="6"/>
  <c r="BA307" i="6"/>
  <c r="AG332" i="6"/>
  <c r="AX334" i="6"/>
  <c r="AQ336" i="6"/>
  <c r="AG348" i="6"/>
  <c r="U349" i="6"/>
  <c r="AX353" i="6"/>
  <c r="K369" i="6"/>
  <c r="AG380" i="6"/>
  <c r="AX341" i="6"/>
  <c r="AW341" i="6"/>
  <c r="AW363" i="6"/>
  <c r="AX363" i="6"/>
  <c r="K313" i="6"/>
  <c r="BA323" i="6"/>
  <c r="AZ335" i="6"/>
  <c r="U348" i="6"/>
  <c r="BA618" i="6"/>
  <c r="BA619" i="6"/>
  <c r="BA617" i="6"/>
  <c r="BA616" i="6"/>
  <c r="AA389" i="6"/>
  <c r="AX389" i="6"/>
  <c r="AX401" i="6"/>
  <c r="AX322" i="6"/>
  <c r="AW322" i="6"/>
  <c r="AW323" i="6"/>
  <c r="AQ324" i="6"/>
  <c r="AG326" i="6"/>
  <c r="AX327" i="6"/>
  <c r="AW327" i="6"/>
  <c r="AQ334" i="6"/>
  <c r="K335" i="6"/>
  <c r="AG339" i="6"/>
  <c r="AA365" i="6"/>
  <c r="AX365" i="6"/>
  <c r="AA619" i="6"/>
  <c r="AA617" i="6"/>
  <c r="AA616" i="6"/>
  <c r="AA618" i="6"/>
  <c r="K297" i="6"/>
  <c r="AX302" i="6"/>
  <c r="BA315" i="6"/>
  <c r="AX318" i="6"/>
  <c r="AW318" i="6"/>
  <c r="AQ328" i="6"/>
  <c r="AG330" i="6"/>
  <c r="AX333" i="6"/>
  <c r="AW333" i="6"/>
  <c r="U336" i="6"/>
  <c r="K341" i="6"/>
  <c r="BA341" i="6"/>
  <c r="AQ347" i="6"/>
  <c r="AX356" i="6"/>
  <c r="AW356" i="6"/>
  <c r="AA357" i="6"/>
  <c r="AX357" i="6"/>
  <c r="AY332" i="6"/>
  <c r="BA345" i="6"/>
  <c r="AQ346" i="6"/>
  <c r="K351" i="6"/>
  <c r="BA353" i="6"/>
  <c r="AQ354" i="6"/>
  <c r="K359" i="6"/>
  <c r="AQ370" i="6"/>
  <c r="AX385" i="6"/>
  <c r="AW385" i="6"/>
  <c r="AY391" i="6"/>
  <c r="AX399" i="6"/>
  <c r="AW399" i="6"/>
  <c r="AG422" i="6"/>
  <c r="U439" i="6"/>
  <c r="AA475" i="6"/>
  <c r="AX475" i="6"/>
  <c r="AX458" i="6"/>
  <c r="AW458" i="6"/>
  <c r="AX452" i="6"/>
  <c r="AX348" i="6"/>
  <c r="AW348" i="6"/>
  <c r="AC615" i="6"/>
  <c r="AX615" i="6" s="1"/>
  <c r="AX404" i="6"/>
  <c r="AW404" i="6"/>
  <c r="AX408" i="6"/>
  <c r="AA627" i="6"/>
  <c r="AA628" i="6"/>
  <c r="AA625" i="6"/>
  <c r="AA626" i="6"/>
  <c r="AQ350" i="6"/>
  <c r="AX362" i="6"/>
  <c r="AZ370" i="6"/>
  <c r="AG372" i="6"/>
  <c r="AQ379" i="6"/>
  <c r="AX514" i="6"/>
  <c r="AW514" i="6"/>
  <c r="AG368" i="6"/>
  <c r="AX374" i="6"/>
  <c r="AY382" i="6"/>
  <c r="AX386" i="6"/>
  <c r="AQ390" i="6"/>
  <c r="AQ397" i="6"/>
  <c r="AX406" i="6"/>
  <c r="AG423" i="6"/>
  <c r="AX352" i="6"/>
  <c r="AW352" i="6"/>
  <c r="AX360" i="6"/>
  <c r="AW360" i="6"/>
  <c r="AX372" i="6"/>
  <c r="AX377" i="6"/>
  <c r="AW377" i="6"/>
  <c r="AZ382" i="6"/>
  <c r="AX618" i="6"/>
  <c r="AX616" i="6"/>
  <c r="AX617" i="6"/>
  <c r="AX619" i="6"/>
  <c r="AY389" i="6"/>
  <c r="AX400" i="6"/>
  <c r="AX355" i="6"/>
  <c r="BA361" i="6"/>
  <c r="AX368" i="6"/>
  <c r="AX407" i="6"/>
  <c r="AW407" i="6"/>
  <c r="AW326" i="6"/>
  <c r="AW330" i="6"/>
  <c r="AG334" i="6"/>
  <c r="AY336" i="6"/>
  <c r="AW361" i="6"/>
  <c r="AQ367" i="6"/>
  <c r="AQ371" i="6"/>
  <c r="AQ375" i="6"/>
  <c r="AG384" i="6"/>
  <c r="AQ387" i="6"/>
  <c r="G615" i="6"/>
  <c r="AX432" i="6"/>
  <c r="AW432" i="6"/>
  <c r="AQ333" i="6"/>
  <c r="K339" i="6"/>
  <c r="AW340" i="6"/>
  <c r="AX344" i="6"/>
  <c r="AW344" i="6"/>
  <c r="AX364" i="6"/>
  <c r="AW364" i="6"/>
  <c r="AX373" i="6"/>
  <c r="AW373" i="6"/>
  <c r="AY378" i="6"/>
  <c r="AX382" i="6"/>
  <c r="AQ394" i="6"/>
  <c r="AG396" i="6"/>
  <c r="K407" i="6"/>
  <c r="AG419" i="6"/>
  <c r="K450" i="6"/>
  <c r="AZ618" i="6"/>
  <c r="AZ616" i="6"/>
  <c r="AZ617" i="6"/>
  <c r="AZ619" i="6"/>
  <c r="AX391" i="6"/>
  <c r="AX395" i="6"/>
  <c r="AW395" i="6"/>
  <c r="G624" i="6"/>
  <c r="AT627" i="6"/>
  <c r="AT628" i="6"/>
  <c r="AT625" i="6"/>
  <c r="AT626" i="6"/>
  <c r="AY412" i="6"/>
  <c r="K424" i="6"/>
  <c r="K436" i="6"/>
  <c r="AQ446" i="6"/>
  <c r="K459" i="6"/>
  <c r="AW469" i="6"/>
  <c r="AX469" i="6"/>
  <c r="AA471" i="6"/>
  <c r="AX471" i="6"/>
  <c r="AX486" i="6"/>
  <c r="AW486" i="6"/>
  <c r="AX492" i="6"/>
  <c r="AW492" i="6"/>
  <c r="AX478" i="6"/>
  <c r="AW478" i="6"/>
  <c r="AX410" i="6"/>
  <c r="Y628" i="6"/>
  <c r="Y625" i="6"/>
  <c r="Y627" i="6"/>
  <c r="Y626" i="6"/>
  <c r="AX414" i="6"/>
  <c r="AT619" i="6"/>
  <c r="AT617" i="6"/>
  <c r="AT616" i="6"/>
  <c r="AT618" i="6"/>
  <c r="AX398" i="6"/>
  <c r="U415" i="6"/>
  <c r="AQ421" i="6"/>
  <c r="U423" i="6"/>
  <c r="AX428" i="6"/>
  <c r="AW428" i="6"/>
  <c r="AZ429" i="6"/>
  <c r="U435" i="6"/>
  <c r="AX440" i="6"/>
  <c r="AW440" i="6"/>
  <c r="AZ441" i="6"/>
  <c r="AX447" i="6"/>
  <c r="AW461" i="6"/>
  <c r="AX461" i="6"/>
  <c r="AX484" i="6"/>
  <c r="AW484" i="6"/>
  <c r="K486" i="6"/>
  <c r="AU619" i="6"/>
  <c r="AU617" i="6"/>
  <c r="AU618" i="6"/>
  <c r="AU616" i="6"/>
  <c r="AU620" i="6" s="1"/>
  <c r="U390" i="6"/>
  <c r="U402" i="6"/>
  <c r="AX405" i="6"/>
  <c r="AX417" i="6"/>
  <c r="U418" i="6"/>
  <c r="AG431" i="6"/>
  <c r="BA434" i="6"/>
  <c r="AX451" i="6"/>
  <c r="AW451" i="6"/>
  <c r="AX474" i="6"/>
  <c r="AV617" i="6"/>
  <c r="AV618" i="6"/>
  <c r="AV619" i="6"/>
  <c r="AV616" i="6"/>
  <c r="AV620" i="6" s="1"/>
  <c r="AZ396" i="6"/>
  <c r="AW453" i="6"/>
  <c r="AX453" i="6"/>
  <c r="AX468" i="6"/>
  <c r="AW468" i="6"/>
  <c r="AW368" i="6"/>
  <c r="AW372" i="6"/>
  <c r="AW376" i="6"/>
  <c r="AW380" i="6"/>
  <c r="AW384" i="6"/>
  <c r="X619" i="6"/>
  <c r="X616" i="6"/>
  <c r="X617" i="6"/>
  <c r="X618" i="6"/>
  <c r="AW388" i="6"/>
  <c r="AZ392" i="6"/>
  <c r="AX403" i="6"/>
  <c r="AW403" i="6"/>
  <c r="AY409" i="6"/>
  <c r="AY413" i="6"/>
  <c r="BA418" i="6"/>
  <c r="AY425" i="6"/>
  <c r="AY437" i="6"/>
  <c r="AX441" i="6"/>
  <c r="AW449" i="6"/>
  <c r="AX449" i="6"/>
  <c r="AX459" i="6"/>
  <c r="AW459" i="6"/>
  <c r="AX466" i="6"/>
  <c r="AW466" i="6"/>
  <c r="AG473" i="6"/>
  <c r="K493" i="6"/>
  <c r="Y616" i="6"/>
  <c r="Y617" i="6"/>
  <c r="Y618" i="6"/>
  <c r="Y619" i="6"/>
  <c r="BA392" i="6"/>
  <c r="AW396" i="6"/>
  <c r="AY400" i="6"/>
  <c r="AQ405" i="6"/>
  <c r="AY408" i="6"/>
  <c r="AZ409" i="6"/>
  <c r="AZ413" i="6"/>
  <c r="AQ417" i="6"/>
  <c r="AX424" i="6"/>
  <c r="AW424" i="6"/>
  <c r="AZ425" i="6"/>
  <c r="AX436" i="6"/>
  <c r="AW436" i="6"/>
  <c r="AZ437" i="6"/>
  <c r="K451" i="6"/>
  <c r="K453" i="6"/>
  <c r="AX455" i="6"/>
  <c r="Z617" i="6"/>
  <c r="Z616" i="6"/>
  <c r="Z619" i="6"/>
  <c r="Z618" i="6"/>
  <c r="AY388" i="6"/>
  <c r="AG398" i="6"/>
  <c r="AZ400" i="6"/>
  <c r="AZ408" i="6"/>
  <c r="BA409" i="6"/>
  <c r="AG410" i="6"/>
  <c r="AG414" i="6"/>
  <c r="K420" i="6"/>
  <c r="AZ420" i="6"/>
  <c r="AY421" i="6"/>
  <c r="AG427" i="6"/>
  <c r="BA430" i="6"/>
  <c r="AG439" i="6"/>
  <c r="BA442" i="6"/>
  <c r="AQ465" i="6"/>
  <c r="AG467" i="6"/>
  <c r="AW446" i="6"/>
  <c r="AX450" i="6"/>
  <c r="K520" i="6"/>
  <c r="U514" i="6"/>
  <c r="AX528" i="6"/>
  <c r="AW528" i="6"/>
  <c r="AU627" i="6"/>
  <c r="AU625" i="6"/>
  <c r="AU626" i="6"/>
  <c r="AU628" i="6"/>
  <c r="AX526" i="6"/>
  <c r="AW526" i="6"/>
  <c r="AV627" i="6"/>
  <c r="AV626" i="6"/>
  <c r="AV625" i="6"/>
  <c r="AV628" i="6"/>
  <c r="U465" i="6"/>
  <c r="U473" i="6"/>
  <c r="AX473" i="6"/>
  <c r="AW473" i="6"/>
  <c r="AA499" i="6"/>
  <c r="AX499" i="6"/>
  <c r="X626" i="6"/>
  <c r="X628" i="6"/>
  <c r="X627" i="6"/>
  <c r="X625" i="6"/>
  <c r="AQ464" i="6"/>
  <c r="U498" i="6"/>
  <c r="AX498" i="6"/>
  <c r="AW498" i="6"/>
  <c r="AX509" i="6"/>
  <c r="AW509" i="6"/>
  <c r="AX531" i="6"/>
  <c r="AX507" i="6"/>
  <c r="AX534" i="6"/>
  <c r="AW534" i="6"/>
  <c r="AX540" i="6"/>
  <c r="AW540" i="6"/>
  <c r="AW411" i="6"/>
  <c r="Z628" i="6"/>
  <c r="Z625" i="6"/>
  <c r="Z627" i="6"/>
  <c r="Z626" i="6"/>
  <c r="AW415" i="6"/>
  <c r="AW419" i="6"/>
  <c r="AW423" i="6"/>
  <c r="AW427" i="6"/>
  <c r="AW431" i="6"/>
  <c r="AW435" i="6"/>
  <c r="AW439" i="6"/>
  <c r="AW443" i="6"/>
  <c r="AY446" i="6"/>
  <c r="BA463" i="6"/>
  <c r="AZ412" i="6"/>
  <c r="AX454" i="6"/>
  <c r="AW454" i="6"/>
  <c r="AX462" i="6"/>
  <c r="AW462" i="6"/>
  <c r="AW463" i="6"/>
  <c r="AY470" i="6"/>
  <c r="BA475" i="6"/>
  <c r="AW481" i="6"/>
  <c r="BA487" i="6"/>
  <c r="AX489" i="6"/>
  <c r="AW489" i="6"/>
  <c r="U501" i="6"/>
  <c r="AC624" i="6"/>
  <c r="AX624" i="6" s="1"/>
  <c r="BA412" i="6"/>
  <c r="AY454" i="6"/>
  <c r="AX457" i="6"/>
  <c r="AX465" i="6"/>
  <c r="K470" i="6"/>
  <c r="AG476" i="6"/>
  <c r="AG488" i="6"/>
  <c r="U489" i="6"/>
  <c r="AQ500" i="6"/>
  <c r="AG502" i="6"/>
  <c r="AQ504" i="6"/>
  <c r="K522" i="6"/>
  <c r="AG479" i="6"/>
  <c r="U484" i="6"/>
  <c r="U492" i="6"/>
  <c r="AG495" i="6"/>
  <c r="AX506" i="6"/>
  <c r="AW506" i="6"/>
  <c r="U526" i="6"/>
  <c r="AX532" i="6"/>
  <c r="AW532" i="6"/>
  <c r="U534" i="6"/>
  <c r="K489" i="6"/>
  <c r="AX502" i="6"/>
  <c r="AW502" i="6"/>
  <c r="AX515" i="6"/>
  <c r="AX521" i="6"/>
  <c r="AW521" i="6"/>
  <c r="AX503" i="6"/>
  <c r="AX529" i="6"/>
  <c r="AW529" i="6"/>
  <c r="AX536" i="6"/>
  <c r="AX545" i="6"/>
  <c r="AY469" i="6"/>
  <c r="AX479" i="6"/>
  <c r="AZ482" i="6"/>
  <c r="AX495" i="6"/>
  <c r="BA502" i="6"/>
  <c r="AX510" i="6"/>
  <c r="AW510" i="6"/>
  <c r="AX544" i="6"/>
  <c r="AW544" i="6"/>
  <c r="AZ469" i="6"/>
  <c r="AW476" i="6"/>
  <c r="BA482" i="6"/>
  <c r="AW488" i="6"/>
  <c r="AX490" i="6"/>
  <c r="BA494" i="6"/>
  <c r="AX505" i="6"/>
  <c r="AW505" i="6"/>
  <c r="BA511" i="6"/>
  <c r="U472" i="6"/>
  <c r="AW477" i="6"/>
  <c r="U480" i="6"/>
  <c r="AW482" i="6"/>
  <c r="AW485" i="6"/>
  <c r="AW494" i="6"/>
  <c r="U496" i="6"/>
  <c r="AY497" i="6"/>
  <c r="AG499" i="6"/>
  <c r="K510" i="6"/>
  <c r="AX522" i="6"/>
  <c r="AW522" i="6"/>
  <c r="AZ474" i="6"/>
  <c r="K497" i="6"/>
  <c r="AX511" i="6"/>
  <c r="U513" i="6"/>
  <c r="AX513" i="6"/>
  <c r="AW513" i="6"/>
  <c r="AX520" i="6"/>
  <c r="AW520" i="6"/>
  <c r="U535" i="6"/>
  <c r="AX535" i="6"/>
  <c r="AW535" i="6"/>
  <c r="U529" i="6"/>
  <c r="BA531" i="6"/>
  <c r="AQ532" i="6"/>
  <c r="K542" i="6"/>
  <c r="AZ542" i="6"/>
  <c r="U525" i="6"/>
  <c r="U533" i="6"/>
  <c r="AX518" i="6"/>
  <c r="AW518" i="6"/>
  <c r="AX538" i="6"/>
  <c r="AW538" i="6"/>
  <c r="AG543" i="6"/>
  <c r="BA519" i="6"/>
  <c r="BA527" i="6"/>
  <c r="U537" i="6"/>
  <c r="K539" i="6"/>
  <c r="AZ539" i="6"/>
  <c r="K541" i="6"/>
  <c r="AW519" i="6"/>
  <c r="AW527" i="6"/>
  <c r="AX530" i="6"/>
  <c r="AW530" i="6"/>
  <c r="BA539" i="6"/>
  <c r="K530" i="6"/>
  <c r="AZ531" i="6"/>
  <c r="BA542" i="6"/>
  <c r="K548" i="6"/>
  <c r="AY549" i="6"/>
  <c r="AW541" i="6"/>
  <c r="BA546" i="6"/>
  <c r="AW548" i="6"/>
  <c r="AW546" i="6"/>
  <c r="AY545" i="6"/>
  <c r="AW549" i="6"/>
  <c r="F666" i="6"/>
  <c r="BQ8" i="5"/>
  <c r="BO4" i="5"/>
  <c r="BM18" i="5"/>
  <c r="BR28" i="5"/>
  <c r="CC16" i="5"/>
  <c r="BE24" i="5"/>
  <c r="BZ28" i="5"/>
  <c r="BS32" i="5"/>
  <c r="BW108" i="5"/>
  <c r="BK120" i="5"/>
  <c r="BM4" i="5"/>
  <c r="BU4" i="5"/>
  <c r="CC4" i="5"/>
  <c r="CE6" i="5"/>
  <c r="BM10" i="5"/>
  <c r="BO14" i="5"/>
  <c r="BR16" i="5"/>
  <c r="CE18" i="5"/>
  <c r="CC20" i="5"/>
  <c r="BS22" i="5"/>
  <c r="BQ28" i="5"/>
  <c r="BE34" i="5"/>
  <c r="BO50" i="5"/>
  <c r="BR70" i="5"/>
  <c r="BN88" i="5"/>
  <c r="BU90" i="5"/>
  <c r="CF184" i="5"/>
  <c r="BH22" i="5"/>
  <c r="CC22" i="5"/>
  <c r="BL40" i="5"/>
  <c r="BU46" i="5"/>
  <c r="BE48" i="5"/>
  <c r="CE56" i="5"/>
  <c r="CD82" i="5"/>
  <c r="BO88" i="5"/>
  <c r="BM140" i="5"/>
  <c r="BM160" i="5"/>
  <c r="BW164" i="5"/>
  <c r="BU180" i="5"/>
  <c r="BL52" i="5"/>
  <c r="BU58" i="5"/>
  <c r="BN64" i="5"/>
  <c r="BR88" i="5"/>
  <c r="CE140" i="5"/>
  <c r="BY160" i="5"/>
  <c r="BO6" i="5"/>
  <c r="BO40" i="5"/>
  <c r="BX46" i="5"/>
  <c r="BO48" i="5"/>
  <c r="BN52" i="5"/>
  <c r="BT88" i="5"/>
  <c r="BQ122" i="5"/>
  <c r="CE146" i="5"/>
  <c r="CE160" i="5"/>
  <c r="BM6" i="5"/>
  <c r="BG4" i="5"/>
  <c r="BU144" i="5"/>
  <c r="BP154" i="5"/>
  <c r="BS198" i="5"/>
  <c r="BF4" i="5"/>
  <c r="BK20" i="5"/>
  <c r="BQ6" i="5"/>
  <c r="BU8" i="5"/>
  <c r="BW14" i="5"/>
  <c r="BE16" i="5"/>
  <c r="BM16" i="5"/>
  <c r="BV16" i="5"/>
  <c r="CD16" i="5"/>
  <c r="BM22" i="5"/>
  <c r="CG22" i="5"/>
  <c r="BM24" i="5"/>
  <c r="BO34" i="5"/>
  <c r="BV40" i="5"/>
  <c r="CG46" i="5"/>
  <c r="BZ52" i="5"/>
  <c r="BT76" i="5"/>
  <c r="BF100" i="5"/>
  <c r="BU120" i="5"/>
  <c r="BW144" i="5"/>
  <c r="BV4" i="5"/>
  <c r="CG6" i="5"/>
  <c r="BF10" i="5"/>
  <c r="BE12" i="5"/>
  <c r="BQ14" i="5"/>
  <c r="BV10" i="5"/>
  <c r="BU16" i="5"/>
  <c r="CE4" i="5"/>
  <c r="BY46" i="5"/>
  <c r="BX58" i="5"/>
  <c r="BQ4" i="5"/>
  <c r="BX4" i="5"/>
  <c r="BH10" i="5"/>
  <c r="BP10" i="5"/>
  <c r="BY10" i="5"/>
  <c r="CG10" i="5"/>
  <c r="BO16" i="5"/>
  <c r="BQ18" i="5"/>
  <c r="BO20" i="5"/>
  <c r="BK26" i="5"/>
  <c r="CC30" i="5"/>
  <c r="BQ34" i="5"/>
  <c r="BW40" i="5"/>
  <c r="BU76" i="5"/>
  <c r="BR94" i="5"/>
  <c r="BY112" i="5"/>
  <c r="BX154" i="5"/>
  <c r="BX10" i="5"/>
  <c r="BK12" i="5"/>
  <c r="BO18" i="5"/>
  <c r="BN34" i="5"/>
  <c r="BW8" i="5"/>
  <c r="BR10" i="5"/>
  <c r="BQ12" i="5"/>
  <c r="CC14" i="5"/>
  <c r="BF16" i="5"/>
  <c r="BW16" i="5"/>
  <c r="CE16" i="5"/>
  <c r="BS18" i="5"/>
  <c r="BE22" i="5"/>
  <c r="BN22" i="5"/>
  <c r="CH22" i="5"/>
  <c r="BM26" i="5"/>
  <c r="BH28" i="5"/>
  <c r="BE46" i="5"/>
  <c r="CG64" i="5"/>
  <c r="BX76" i="5"/>
  <c r="BW94" i="5"/>
  <c r="BY124" i="5"/>
  <c r="BK16" i="5"/>
  <c r="CD4" i="5"/>
  <c r="BN10" i="5"/>
  <c r="CE10" i="5"/>
  <c r="BE30" i="5"/>
  <c r="BP4" i="5"/>
  <c r="CG12" i="5"/>
  <c r="BU22" i="5"/>
  <c r="BE94" i="5"/>
  <c r="BK14" i="5"/>
  <c r="BP16" i="5"/>
  <c r="BQ20" i="5"/>
  <c r="CE30" i="5"/>
  <c r="BX40" i="5"/>
  <c r="BU42" i="5"/>
  <c r="BE44" i="5"/>
  <c r="BZ76" i="5"/>
  <c r="BK82" i="5"/>
  <c r="CD124" i="5"/>
  <c r="BW4" i="5"/>
  <c r="BG10" i="5"/>
  <c r="CF10" i="5"/>
  <c r="BK24" i="5"/>
  <c r="BP40" i="5"/>
  <c r="BY4" i="5"/>
  <c r="BS10" i="5"/>
  <c r="BS12" i="5"/>
  <c r="CE14" i="5"/>
  <c r="BX16" i="5"/>
  <c r="BU18" i="5"/>
  <c r="BF22" i="5"/>
  <c r="BO22" i="5"/>
  <c r="BZ22" i="5"/>
  <c r="BO26" i="5"/>
  <c r="BY34" i="5"/>
  <c r="BM38" i="5"/>
  <c r="BL46" i="5"/>
  <c r="BL70" i="5"/>
  <c r="BO92" i="5"/>
  <c r="BX94" i="5"/>
  <c r="CE100" i="5"/>
  <c r="BU10" i="5"/>
  <c r="BW12" i="5"/>
  <c r="BO32" i="5"/>
  <c r="BL16" i="5"/>
  <c r="BO10" i="5"/>
  <c r="BM20" i="5"/>
  <c r="CG20" i="5"/>
  <c r="CH4" i="5"/>
  <c r="BR4" i="5"/>
  <c r="CH10" i="5"/>
  <c r="BS4" i="5"/>
  <c r="CC6" i="5"/>
  <c r="BK8" i="5"/>
  <c r="BL10" i="5"/>
  <c r="BM14" i="5"/>
  <c r="BQ16" i="5"/>
  <c r="CH16" i="5"/>
  <c r="CC18" i="5"/>
  <c r="BS20" i="5"/>
  <c r="CE24" i="5"/>
  <c r="CC26" i="5"/>
  <c r="BS36" i="5"/>
  <c r="BO38" i="5"/>
  <c r="CG40" i="5"/>
  <c r="BO44" i="5"/>
  <c r="BQ70" i="5"/>
  <c r="CE72" i="5"/>
  <c r="BL82" i="5"/>
  <c r="BO84" i="5"/>
  <c r="BE132" i="5"/>
  <c r="CG138" i="5"/>
  <c r="CG166" i="5"/>
  <c r="BS16" i="5"/>
  <c r="CG18" i="5"/>
  <c r="CE20" i="5"/>
  <c r="BT22" i="5"/>
  <c r="BG34" i="5"/>
  <c r="BS8" i="5"/>
  <c r="BO64" i="5"/>
  <c r="BK4" i="5"/>
  <c r="BW6" i="5"/>
  <c r="BE8" i="5"/>
  <c r="BZ10" i="5"/>
  <c r="BL4" i="5"/>
  <c r="CG8" i="5"/>
  <c r="BE4" i="5"/>
  <c r="BK6" i="5"/>
  <c r="BT10" i="5"/>
  <c r="BU12" i="5"/>
  <c r="CG14" i="5"/>
  <c r="BY16" i="5"/>
  <c r="BW20" i="5"/>
  <c r="BG22" i="5"/>
  <c r="BR22" i="5"/>
  <c r="CE26" i="5"/>
  <c r="BP28" i="5"/>
  <c r="BZ34" i="5"/>
  <c r="BU36" i="5"/>
  <c r="BE40" i="5"/>
  <c r="BN46" i="5"/>
  <c r="BE58" i="5"/>
  <c r="CE80" i="5"/>
  <c r="BX82" i="5"/>
  <c r="CH106" i="5"/>
  <c r="BX142" i="5"/>
  <c r="BL22" i="5"/>
  <c r="BY22" i="5"/>
  <c r="CF22" i="5"/>
  <c r="BW24" i="5"/>
  <c r="BX28" i="5"/>
  <c r="BX34" i="5"/>
  <c r="CG34" i="5"/>
  <c r="BN40" i="5"/>
  <c r="BM46" i="5"/>
  <c r="BW46" i="5"/>
  <c r="BX52" i="5"/>
  <c r="BW58" i="5"/>
  <c r="BL64" i="5"/>
  <c r="BE66" i="5"/>
  <c r="BO70" i="5"/>
  <c r="BE74" i="5"/>
  <c r="CG88" i="5"/>
  <c r="BU94" i="5"/>
  <c r="BX106" i="5"/>
  <c r="BQ126" i="5"/>
  <c r="BT136" i="5"/>
  <c r="BW154" i="5"/>
  <c r="BU160" i="5"/>
  <c r="BO166" i="5"/>
  <c r="CE184" i="5"/>
  <c r="BU240" i="5"/>
  <c r="CE370" i="5"/>
  <c r="BQ448" i="5"/>
  <c r="BO24" i="5"/>
  <c r="CG24" i="5"/>
  <c r="BK28" i="5"/>
  <c r="BT28" i="5"/>
  <c r="BU32" i="5"/>
  <c r="BH34" i="5"/>
  <c r="BR34" i="5"/>
  <c r="CE36" i="5"/>
  <c r="BU38" i="5"/>
  <c r="BZ40" i="5"/>
  <c r="CC42" i="5"/>
  <c r="BO46" i="5"/>
  <c r="BU50" i="5"/>
  <c r="CD52" i="5"/>
  <c r="BK58" i="5"/>
  <c r="BR64" i="5"/>
  <c r="BU66" i="5"/>
  <c r="BO68" i="5"/>
  <c r="BU70" i="5"/>
  <c r="BU74" i="5"/>
  <c r="BH76" i="5"/>
  <c r="BO82" i="5"/>
  <c r="BE86" i="5"/>
  <c r="BO118" i="5"/>
  <c r="BW132" i="5"/>
  <c r="BQ150" i="5"/>
  <c r="CG174" i="5"/>
  <c r="BQ26" i="5"/>
  <c r="CC28" i="5"/>
  <c r="BM30" i="5"/>
  <c r="BS34" i="5"/>
  <c r="BE36" i="5"/>
  <c r="BH40" i="5"/>
  <c r="BQ40" i="5"/>
  <c r="BE42" i="5"/>
  <c r="BS44" i="5"/>
  <c r="BG46" i="5"/>
  <c r="BQ46" i="5"/>
  <c r="BU48" i="5"/>
  <c r="BO52" i="5"/>
  <c r="CD58" i="5"/>
  <c r="BO60" i="5"/>
  <c r="BT64" i="5"/>
  <c r="BW70" i="5"/>
  <c r="BE78" i="5"/>
  <c r="BQ82" i="5"/>
  <c r="BU88" i="5"/>
  <c r="CE92" i="5"/>
  <c r="BK94" i="5"/>
  <c r="BK116" i="5"/>
  <c r="CE120" i="5"/>
  <c r="BK130" i="5"/>
  <c r="CG140" i="5"/>
  <c r="BQ24" i="5"/>
  <c r="BL28" i="5"/>
  <c r="BU28" i="5"/>
  <c r="BK34" i="5"/>
  <c r="CE42" i="5"/>
  <c r="BE54" i="5"/>
  <c r="BL58" i="5"/>
  <c r="BE62" i="5"/>
  <c r="BE70" i="5"/>
  <c r="BL76" i="5"/>
  <c r="CE84" i="5"/>
  <c r="BX88" i="5"/>
  <c r="CD94" i="5"/>
  <c r="BQ96" i="5"/>
  <c r="BS98" i="5"/>
  <c r="BN100" i="5"/>
  <c r="BP118" i="5"/>
  <c r="CC132" i="5"/>
  <c r="CH142" i="5"/>
  <c r="BO196" i="5"/>
  <c r="BU26" i="5"/>
  <c r="BN28" i="5"/>
  <c r="CD28" i="5"/>
  <c r="BO30" i="5"/>
  <c r="CE32" i="5"/>
  <c r="BT34" i="5"/>
  <c r="CD34" i="5"/>
  <c r="CC38" i="5"/>
  <c r="BR40" i="5"/>
  <c r="BU44" i="5"/>
  <c r="BH46" i="5"/>
  <c r="BR46" i="5"/>
  <c r="CE50" i="5"/>
  <c r="BE52" i="5"/>
  <c r="BR52" i="5"/>
  <c r="CG52" i="5"/>
  <c r="BO58" i="5"/>
  <c r="BU64" i="5"/>
  <c r="BX70" i="5"/>
  <c r="BN76" i="5"/>
  <c r="BR82" i="5"/>
  <c r="BZ88" i="5"/>
  <c r="BL94" i="5"/>
  <c r="BL112" i="5"/>
  <c r="BQ114" i="5"/>
  <c r="BW118" i="5"/>
  <c r="BU130" i="5"/>
  <c r="BR148" i="5"/>
  <c r="BO158" i="5"/>
  <c r="BU246" i="5"/>
  <c r="BS6" i="5"/>
  <c r="BM8" i="5"/>
  <c r="CC8" i="5"/>
  <c r="CC10" i="5"/>
  <c r="BM12" i="5"/>
  <c r="CC12" i="5"/>
  <c r="BS14" i="5"/>
  <c r="BG16" i="5"/>
  <c r="CF16" i="5"/>
  <c r="BE18" i="5"/>
  <c r="BW22" i="5"/>
  <c r="CD22" i="5"/>
  <c r="BS24" i="5"/>
  <c r="BE28" i="5"/>
  <c r="BV28" i="5"/>
  <c r="BE32" i="5"/>
  <c r="BL34" i="5"/>
  <c r="BO36" i="5"/>
  <c r="BE38" i="5"/>
  <c r="BT40" i="5"/>
  <c r="CC40" i="5"/>
  <c r="BM42" i="5"/>
  <c r="BS46" i="5"/>
  <c r="CD46" i="5"/>
  <c r="CE48" i="5"/>
  <c r="BT52" i="5"/>
  <c r="BQ58" i="5"/>
  <c r="BX64" i="5"/>
  <c r="CE68" i="5"/>
  <c r="CG76" i="5"/>
  <c r="BU82" i="5"/>
  <c r="BU86" i="5"/>
  <c r="BH88" i="5"/>
  <c r="BO94" i="5"/>
  <c r="CG98" i="5"/>
  <c r="BS100" i="5"/>
  <c r="BK104" i="5"/>
  <c r="CD118" i="5"/>
  <c r="BF124" i="5"/>
  <c r="CG128" i="5"/>
  <c r="BY172" i="5"/>
  <c r="BP190" i="5"/>
  <c r="BN4" i="5"/>
  <c r="BT4" i="5"/>
  <c r="BZ4" i="5"/>
  <c r="BK10" i="5"/>
  <c r="BQ10" i="5"/>
  <c r="BW10" i="5"/>
  <c r="BN16" i="5"/>
  <c r="BT16" i="5"/>
  <c r="BZ16" i="5"/>
  <c r="BW18" i="5"/>
  <c r="BU20" i="5"/>
  <c r="BQ22" i="5"/>
  <c r="BE26" i="5"/>
  <c r="BW26" i="5"/>
  <c r="BO28" i="5"/>
  <c r="BM34" i="5"/>
  <c r="BU34" i="5"/>
  <c r="CE38" i="5"/>
  <c r="BK40" i="5"/>
  <c r="BK46" i="5"/>
  <c r="CE60" i="5"/>
  <c r="BZ64" i="5"/>
  <c r="BK70" i="5"/>
  <c r="BO76" i="5"/>
  <c r="BU78" i="5"/>
  <c r="BO80" i="5"/>
  <c r="BW82" i="5"/>
  <c r="BE90" i="5"/>
  <c r="BQ94" i="5"/>
  <c r="BU100" i="5"/>
  <c r="BK108" i="5"/>
  <c r="BO110" i="5"/>
  <c r="BS112" i="5"/>
  <c r="CG114" i="5"/>
  <c r="BH124" i="5"/>
  <c r="CC130" i="5"/>
  <c r="BL136" i="5"/>
  <c r="BK152" i="5"/>
  <c r="BE156" i="5"/>
  <c r="BQ186" i="5"/>
  <c r="CC242" i="5"/>
  <c r="BV256" i="5"/>
  <c r="CF4" i="5"/>
  <c r="BH4" i="5"/>
  <c r="CG4" i="5"/>
  <c r="BE6" i="5"/>
  <c r="BU6" i="5"/>
  <c r="BO8" i="5"/>
  <c r="CE8" i="5"/>
  <c r="BE10" i="5"/>
  <c r="CD10" i="5"/>
  <c r="BO12" i="5"/>
  <c r="CE12" i="5"/>
  <c r="BE14" i="5"/>
  <c r="BU14" i="5"/>
  <c r="BH16" i="5"/>
  <c r="CG16" i="5"/>
  <c r="BK18" i="5"/>
  <c r="BE20" i="5"/>
  <c r="BK22" i="5"/>
  <c r="BX22" i="5"/>
  <c r="CE22" i="5"/>
  <c r="BU24" i="5"/>
  <c r="BW28" i="5"/>
  <c r="CG28" i="5"/>
  <c r="BU30" i="5"/>
  <c r="BW34" i="5"/>
  <c r="CF34" i="5"/>
  <c r="BU40" i="5"/>
  <c r="CD40" i="5"/>
  <c r="BO42" i="5"/>
  <c r="CE44" i="5"/>
  <c r="BE50" i="5"/>
  <c r="BH52" i="5"/>
  <c r="BU52" i="5"/>
  <c r="BU54" i="5"/>
  <c r="BO56" i="5"/>
  <c r="BR58" i="5"/>
  <c r="BU62" i="5"/>
  <c r="BH64" i="5"/>
  <c r="CD70" i="5"/>
  <c r="BO72" i="5"/>
  <c r="BR76" i="5"/>
  <c r="BE82" i="5"/>
  <c r="BL88" i="5"/>
  <c r="BV100" i="5"/>
  <c r="BL106" i="5"/>
  <c r="CH118" i="5"/>
  <c r="BT124" i="5"/>
  <c r="CE130" i="5"/>
  <c r="BS136" i="5"/>
  <c r="BS138" i="5"/>
  <c r="CC152" i="5"/>
  <c r="BF154" i="5"/>
  <c r="BQ162" i="5"/>
  <c r="BE194" i="5"/>
  <c r="BG208" i="5"/>
  <c r="BK238" i="5"/>
  <c r="BW240" i="5"/>
  <c r="CE366" i="5"/>
  <c r="CH448" i="5"/>
  <c r="CD508" i="5"/>
  <c r="CH28" i="5"/>
  <c r="BK30" i="5"/>
  <c r="BW30" i="5"/>
  <c r="BQ32" i="5"/>
  <c r="CG32" i="5"/>
  <c r="BF34" i="5"/>
  <c r="CE34" i="5"/>
  <c r="BQ36" i="5"/>
  <c r="CG36" i="5"/>
  <c r="BK38" i="5"/>
  <c r="BW38" i="5"/>
  <c r="CH40" i="5"/>
  <c r="BK42" i="5"/>
  <c r="BW42" i="5"/>
  <c r="BQ44" i="5"/>
  <c r="CG44" i="5"/>
  <c r="BF46" i="5"/>
  <c r="CE46" i="5"/>
  <c r="BQ48" i="5"/>
  <c r="CG48" i="5"/>
  <c r="BK50" i="5"/>
  <c r="BW50" i="5"/>
  <c r="CH52" i="5"/>
  <c r="BK54" i="5"/>
  <c r="BW54" i="5"/>
  <c r="BQ56" i="5"/>
  <c r="CG56" i="5"/>
  <c r="BF58" i="5"/>
  <c r="CE58" i="5"/>
  <c r="BQ60" i="5"/>
  <c r="CG60" i="5"/>
  <c r="BK62" i="5"/>
  <c r="BW62" i="5"/>
  <c r="CH64" i="5"/>
  <c r="BK66" i="5"/>
  <c r="BW66" i="5"/>
  <c r="BQ68" i="5"/>
  <c r="CG68" i="5"/>
  <c r="BF70" i="5"/>
  <c r="CE70" i="5"/>
  <c r="BQ72" i="5"/>
  <c r="CG72" i="5"/>
  <c r="BK74" i="5"/>
  <c r="BW74" i="5"/>
  <c r="CH76" i="5"/>
  <c r="BK78" i="5"/>
  <c r="BW78" i="5"/>
  <c r="BQ80" i="5"/>
  <c r="CG80" i="5"/>
  <c r="BF82" i="5"/>
  <c r="CE82" i="5"/>
  <c r="BQ84" i="5"/>
  <c r="CG84" i="5"/>
  <c r="BK86" i="5"/>
  <c r="BW86" i="5"/>
  <c r="CH88" i="5"/>
  <c r="BK90" i="5"/>
  <c r="BW90" i="5"/>
  <c r="BQ92" i="5"/>
  <c r="CG92" i="5"/>
  <c r="BF94" i="5"/>
  <c r="CE94" i="5"/>
  <c r="BU96" i="5"/>
  <c r="BU98" i="5"/>
  <c r="BG100" i="5"/>
  <c r="BO100" i="5"/>
  <c r="BX100" i="5"/>
  <c r="CF100" i="5"/>
  <c r="BO102" i="5"/>
  <c r="BM112" i="5"/>
  <c r="CD112" i="5"/>
  <c r="BL130" i="5"/>
  <c r="CE144" i="5"/>
  <c r="BE146" i="5"/>
  <c r="BH154" i="5"/>
  <c r="BO156" i="5"/>
  <c r="CC178" i="5"/>
  <c r="CD196" i="5"/>
  <c r="BG226" i="5"/>
  <c r="BH232" i="5"/>
  <c r="BU234" i="5"/>
  <c r="CC240" i="5"/>
  <c r="BV262" i="5"/>
  <c r="BP52" i="5"/>
  <c r="BV52" i="5"/>
  <c r="BM58" i="5"/>
  <c r="BS58" i="5"/>
  <c r="BY58" i="5"/>
  <c r="BP64" i="5"/>
  <c r="BV64" i="5"/>
  <c r="BM70" i="5"/>
  <c r="BS70" i="5"/>
  <c r="BY70" i="5"/>
  <c r="BP76" i="5"/>
  <c r="BV76" i="5"/>
  <c r="BM82" i="5"/>
  <c r="BS82" i="5"/>
  <c r="BY82" i="5"/>
  <c r="BP88" i="5"/>
  <c r="BV88" i="5"/>
  <c r="BM94" i="5"/>
  <c r="BS94" i="5"/>
  <c r="BY94" i="5"/>
  <c r="BP100" i="5"/>
  <c r="BU104" i="5"/>
  <c r="BO106" i="5"/>
  <c r="BQ110" i="5"/>
  <c r="BO112" i="5"/>
  <c r="BU116" i="5"/>
  <c r="CG120" i="5"/>
  <c r="BS122" i="5"/>
  <c r="BM124" i="5"/>
  <c r="CE124" i="5"/>
  <c r="BK134" i="5"/>
  <c r="BZ136" i="5"/>
  <c r="BQ142" i="5"/>
  <c r="BE148" i="5"/>
  <c r="BY148" i="5"/>
  <c r="BF160" i="5"/>
  <c r="CF160" i="5"/>
  <c r="CG162" i="5"/>
  <c r="BU166" i="5"/>
  <c r="BE168" i="5"/>
  <c r="BE172" i="5"/>
  <c r="CG178" i="5"/>
  <c r="BE184" i="5"/>
  <c r="BQ190" i="5"/>
  <c r="BW192" i="5"/>
  <c r="BE210" i="5"/>
  <c r="BS220" i="5"/>
  <c r="BQ230" i="5"/>
  <c r="CC234" i="5"/>
  <c r="CF46" i="5"/>
  <c r="BS48" i="5"/>
  <c r="BM50" i="5"/>
  <c r="CC50" i="5"/>
  <c r="CC52" i="5"/>
  <c r="BM54" i="5"/>
  <c r="CC54" i="5"/>
  <c r="BS56" i="5"/>
  <c r="BG58" i="5"/>
  <c r="CF58" i="5"/>
  <c r="BS60" i="5"/>
  <c r="BM62" i="5"/>
  <c r="CC62" i="5"/>
  <c r="CC64" i="5"/>
  <c r="BM66" i="5"/>
  <c r="CC66" i="5"/>
  <c r="BS68" i="5"/>
  <c r="BG70" i="5"/>
  <c r="CF70" i="5"/>
  <c r="BS72" i="5"/>
  <c r="BM74" i="5"/>
  <c r="CC74" i="5"/>
  <c r="CC76" i="5"/>
  <c r="BM78" i="5"/>
  <c r="CC78" i="5"/>
  <c r="BS80" i="5"/>
  <c r="BG82" i="5"/>
  <c r="CF82" i="5"/>
  <c r="BS84" i="5"/>
  <c r="BM86" i="5"/>
  <c r="CC86" i="5"/>
  <c r="CC88" i="5"/>
  <c r="BM90" i="5"/>
  <c r="CC90" i="5"/>
  <c r="BS92" i="5"/>
  <c r="BG94" i="5"/>
  <c r="CF94" i="5"/>
  <c r="BE96" i="5"/>
  <c r="BW96" i="5"/>
  <c r="BH100" i="5"/>
  <c r="BY100" i="5"/>
  <c r="CG100" i="5"/>
  <c r="BQ102" i="5"/>
  <c r="CE112" i="5"/>
  <c r="BW122" i="5"/>
  <c r="CG124" i="5"/>
  <c r="BR130" i="5"/>
  <c r="BO134" i="5"/>
  <c r="BQ146" i="5"/>
  <c r="BK154" i="5"/>
  <c r="CE154" i="5"/>
  <c r="BQ156" i="5"/>
  <c r="BV190" i="5"/>
  <c r="CC210" i="5"/>
  <c r="BE218" i="5"/>
  <c r="BH226" i="5"/>
  <c r="BQ250" i="5"/>
  <c r="CF280" i="5"/>
  <c r="BT46" i="5"/>
  <c r="BZ46" i="5"/>
  <c r="BK52" i="5"/>
  <c r="BQ52" i="5"/>
  <c r="BW52" i="5"/>
  <c r="BN58" i="5"/>
  <c r="BT58" i="5"/>
  <c r="BZ58" i="5"/>
  <c r="BK64" i="5"/>
  <c r="BQ64" i="5"/>
  <c r="BW64" i="5"/>
  <c r="BN70" i="5"/>
  <c r="BT70" i="5"/>
  <c r="BZ70" i="5"/>
  <c r="BK76" i="5"/>
  <c r="BQ76" i="5"/>
  <c r="BW76" i="5"/>
  <c r="BN82" i="5"/>
  <c r="BT82" i="5"/>
  <c r="BZ82" i="5"/>
  <c r="BK88" i="5"/>
  <c r="BQ88" i="5"/>
  <c r="BW88" i="5"/>
  <c r="BN94" i="5"/>
  <c r="BT94" i="5"/>
  <c r="BZ94" i="5"/>
  <c r="BE98" i="5"/>
  <c r="CE98" i="5"/>
  <c r="BR100" i="5"/>
  <c r="BW104" i="5"/>
  <c r="BP106" i="5"/>
  <c r="CG106" i="5"/>
  <c r="BE108" i="5"/>
  <c r="BR112" i="5"/>
  <c r="BO114" i="5"/>
  <c r="BW116" i="5"/>
  <c r="BV118" i="5"/>
  <c r="BN124" i="5"/>
  <c r="BE126" i="5"/>
  <c r="BK140" i="5"/>
  <c r="BR142" i="5"/>
  <c r="BH148" i="5"/>
  <c r="BZ148" i="5"/>
  <c r="BE152" i="5"/>
  <c r="BO154" i="5"/>
  <c r="CG154" i="5"/>
  <c r="BU156" i="5"/>
  <c r="BG160" i="5"/>
  <c r="BV166" i="5"/>
  <c r="BK168" i="5"/>
  <c r="BO170" i="5"/>
  <c r="BX190" i="5"/>
  <c r="BK214" i="5"/>
  <c r="BT220" i="5"/>
  <c r="BU224" i="5"/>
  <c r="BE228" i="5"/>
  <c r="BS230" i="5"/>
  <c r="CD232" i="5"/>
  <c r="CD238" i="5"/>
  <c r="BZ250" i="5"/>
  <c r="BO54" i="5"/>
  <c r="CE54" i="5"/>
  <c r="BE56" i="5"/>
  <c r="BU56" i="5"/>
  <c r="BH58" i="5"/>
  <c r="CG58" i="5"/>
  <c r="BE60" i="5"/>
  <c r="BU60" i="5"/>
  <c r="BO62" i="5"/>
  <c r="CE62" i="5"/>
  <c r="BE64" i="5"/>
  <c r="CD64" i="5"/>
  <c r="BO66" i="5"/>
  <c r="CE66" i="5"/>
  <c r="BE68" i="5"/>
  <c r="BU68" i="5"/>
  <c r="BH70" i="5"/>
  <c r="CG70" i="5"/>
  <c r="BE72" i="5"/>
  <c r="BU72" i="5"/>
  <c r="BO74" i="5"/>
  <c r="CE74" i="5"/>
  <c r="BE76" i="5"/>
  <c r="CD76" i="5"/>
  <c r="BO78" i="5"/>
  <c r="CE78" i="5"/>
  <c r="BE80" i="5"/>
  <c r="BU80" i="5"/>
  <c r="BH82" i="5"/>
  <c r="CG82" i="5"/>
  <c r="BE84" i="5"/>
  <c r="BU84" i="5"/>
  <c r="BO86" i="5"/>
  <c r="CE86" i="5"/>
  <c r="BE88" i="5"/>
  <c r="CD88" i="5"/>
  <c r="BO90" i="5"/>
  <c r="CE90" i="5"/>
  <c r="BE92" i="5"/>
  <c r="BU92" i="5"/>
  <c r="BH94" i="5"/>
  <c r="CG94" i="5"/>
  <c r="BK96" i="5"/>
  <c r="CC96" i="5"/>
  <c r="BZ100" i="5"/>
  <c r="BR106" i="5"/>
  <c r="CE110" i="5"/>
  <c r="BE112" i="5"/>
  <c r="BH118" i="5"/>
  <c r="BE128" i="5"/>
  <c r="BK138" i="5"/>
  <c r="BW146" i="5"/>
  <c r="CD148" i="5"/>
  <c r="CC156" i="5"/>
  <c r="BK158" i="5"/>
  <c r="BL172" i="5"/>
  <c r="BH178" i="5"/>
  <c r="BQ182" i="5"/>
  <c r="BE200" i="5"/>
  <c r="CD208" i="5"/>
  <c r="BW216" i="5"/>
  <c r="BM218" i="5"/>
  <c r="CE222" i="5"/>
  <c r="BW224" i="5"/>
  <c r="BQ226" i="5"/>
  <c r="BK228" i="5"/>
  <c r="CE232" i="5"/>
  <c r="BW314" i="5"/>
  <c r="BQ170" i="5"/>
  <c r="BR184" i="5"/>
  <c r="BK200" i="5"/>
  <c r="CE208" i="5"/>
  <c r="BL214" i="5"/>
  <c r="CE218" i="5"/>
  <c r="CG222" i="5"/>
  <c r="CF232" i="5"/>
  <c r="BO248" i="5"/>
  <c r="CE314" i="5"/>
  <c r="CG26" i="5"/>
  <c r="BF28" i="5"/>
  <c r="CE28" i="5"/>
  <c r="BQ30" i="5"/>
  <c r="CG30" i="5"/>
  <c r="BK32" i="5"/>
  <c r="BW32" i="5"/>
  <c r="CH34" i="5"/>
  <c r="BK36" i="5"/>
  <c r="BW36" i="5"/>
  <c r="BQ38" i="5"/>
  <c r="CG38" i="5"/>
  <c r="BF40" i="5"/>
  <c r="CE40" i="5"/>
  <c r="BQ42" i="5"/>
  <c r="CG42" i="5"/>
  <c r="BK44" i="5"/>
  <c r="BW44" i="5"/>
  <c r="CH46" i="5"/>
  <c r="BK48" i="5"/>
  <c r="BW48" i="5"/>
  <c r="BQ50" i="5"/>
  <c r="CG50" i="5"/>
  <c r="BF52" i="5"/>
  <c r="CE52" i="5"/>
  <c r="BQ54" i="5"/>
  <c r="CG54" i="5"/>
  <c r="BK56" i="5"/>
  <c r="BW56" i="5"/>
  <c r="CH58" i="5"/>
  <c r="BK60" i="5"/>
  <c r="BW60" i="5"/>
  <c r="BQ62" i="5"/>
  <c r="CG62" i="5"/>
  <c r="BF64" i="5"/>
  <c r="CE64" i="5"/>
  <c r="BQ66" i="5"/>
  <c r="CG66" i="5"/>
  <c r="BK68" i="5"/>
  <c r="BW68" i="5"/>
  <c r="CH70" i="5"/>
  <c r="BK72" i="5"/>
  <c r="BW72" i="5"/>
  <c r="BQ74" i="5"/>
  <c r="CG74" i="5"/>
  <c r="BF76" i="5"/>
  <c r="CE76" i="5"/>
  <c r="BQ78" i="5"/>
  <c r="CG78" i="5"/>
  <c r="BK80" i="5"/>
  <c r="BW80" i="5"/>
  <c r="CH82" i="5"/>
  <c r="BK84" i="5"/>
  <c r="BW84" i="5"/>
  <c r="BQ86" i="5"/>
  <c r="CG86" i="5"/>
  <c r="BF88" i="5"/>
  <c r="CE88" i="5"/>
  <c r="BQ90" i="5"/>
  <c r="CG90" i="5"/>
  <c r="BK92" i="5"/>
  <c r="BW92" i="5"/>
  <c r="CH94" i="5"/>
  <c r="BM96" i="5"/>
  <c r="CE96" i="5"/>
  <c r="BO98" i="5"/>
  <c r="BL100" i="5"/>
  <c r="CE102" i="5"/>
  <c r="BU106" i="5"/>
  <c r="CG110" i="5"/>
  <c r="BF112" i="5"/>
  <c r="BU112" i="5"/>
  <c r="BY118" i="5"/>
  <c r="BO128" i="5"/>
  <c r="BW130" i="5"/>
  <c r="CG134" i="5"/>
  <c r="CH136" i="5"/>
  <c r="BM148" i="5"/>
  <c r="CG148" i="5"/>
  <c r="BO152" i="5"/>
  <c r="BK164" i="5"/>
  <c r="CE170" i="5"/>
  <c r="BR172" i="5"/>
  <c r="BO174" i="5"/>
  <c r="BK176" i="5"/>
  <c r="BO178" i="5"/>
  <c r="BS182" i="5"/>
  <c r="BF196" i="5"/>
  <c r="CC216" i="5"/>
  <c r="BS242" i="5"/>
  <c r="CE252" i="5"/>
  <c r="BM272" i="5"/>
  <c r="BP22" i="5"/>
  <c r="BV22" i="5"/>
  <c r="BM28" i="5"/>
  <c r="BS28" i="5"/>
  <c r="BY28" i="5"/>
  <c r="BP34" i="5"/>
  <c r="BV34" i="5"/>
  <c r="BM40" i="5"/>
  <c r="BS40" i="5"/>
  <c r="BY40" i="5"/>
  <c r="BP46" i="5"/>
  <c r="BV46" i="5"/>
  <c r="BM52" i="5"/>
  <c r="BS52" i="5"/>
  <c r="BY52" i="5"/>
  <c r="BP58" i="5"/>
  <c r="BV58" i="5"/>
  <c r="BM64" i="5"/>
  <c r="BS64" i="5"/>
  <c r="BY64" i="5"/>
  <c r="BP70" i="5"/>
  <c r="BV70" i="5"/>
  <c r="BM76" i="5"/>
  <c r="BS76" i="5"/>
  <c r="BY76" i="5"/>
  <c r="BP82" i="5"/>
  <c r="BV82" i="5"/>
  <c r="BM88" i="5"/>
  <c r="BS88" i="5"/>
  <c r="BY88" i="5"/>
  <c r="BP94" i="5"/>
  <c r="BV94" i="5"/>
  <c r="BT100" i="5"/>
  <c r="BE104" i="5"/>
  <c r="BH106" i="5"/>
  <c r="CC118" i="5"/>
  <c r="BM120" i="5"/>
  <c r="BU124" i="5"/>
  <c r="BW126" i="5"/>
  <c r="BK132" i="5"/>
  <c r="BU138" i="5"/>
  <c r="BU140" i="5"/>
  <c r="BS150" i="5"/>
  <c r="BW152" i="5"/>
  <c r="BS160" i="5"/>
  <c r="BH166" i="5"/>
  <c r="CH166" i="5"/>
  <c r="BX172" i="5"/>
  <c r="CE174" i="5"/>
  <c r="BE180" i="5"/>
  <c r="CE182" i="5"/>
  <c r="BS184" i="5"/>
  <c r="BO186" i="5"/>
  <c r="CC24" i="5"/>
  <c r="BS26" i="5"/>
  <c r="BG28" i="5"/>
  <c r="CF28" i="5"/>
  <c r="BS30" i="5"/>
  <c r="BM32" i="5"/>
  <c r="CC32" i="5"/>
  <c r="CC34" i="5"/>
  <c r="BM36" i="5"/>
  <c r="CC36" i="5"/>
  <c r="BS38" i="5"/>
  <c r="BG40" i="5"/>
  <c r="CF40" i="5"/>
  <c r="BS42" i="5"/>
  <c r="BM44" i="5"/>
  <c r="CC44" i="5"/>
  <c r="CC46" i="5"/>
  <c r="BM48" i="5"/>
  <c r="CC48" i="5"/>
  <c r="BS50" i="5"/>
  <c r="BG52" i="5"/>
  <c r="CF52" i="5"/>
  <c r="BS54" i="5"/>
  <c r="BM56" i="5"/>
  <c r="CC56" i="5"/>
  <c r="CC58" i="5"/>
  <c r="BM60" i="5"/>
  <c r="CC60" i="5"/>
  <c r="BS62" i="5"/>
  <c r="BG64" i="5"/>
  <c r="CF64" i="5"/>
  <c r="BS66" i="5"/>
  <c r="BM68" i="5"/>
  <c r="CC68" i="5"/>
  <c r="CC70" i="5"/>
  <c r="BM72" i="5"/>
  <c r="CC72" i="5"/>
  <c r="BS74" i="5"/>
  <c r="BG76" i="5"/>
  <c r="CF76" i="5"/>
  <c r="BS78" i="5"/>
  <c r="BM80" i="5"/>
  <c r="CC80" i="5"/>
  <c r="CC82" i="5"/>
  <c r="BM84" i="5"/>
  <c r="CC84" i="5"/>
  <c r="BS86" i="5"/>
  <c r="BG88" i="5"/>
  <c r="CF88" i="5"/>
  <c r="BS90" i="5"/>
  <c r="BM92" i="5"/>
  <c r="CC92" i="5"/>
  <c r="CC94" i="5"/>
  <c r="BO96" i="5"/>
  <c r="BQ98" i="5"/>
  <c r="BE100" i="5"/>
  <c r="BM100" i="5"/>
  <c r="CD100" i="5"/>
  <c r="CG102" i="5"/>
  <c r="BV106" i="5"/>
  <c r="BU108" i="5"/>
  <c r="BX112" i="5"/>
  <c r="CE114" i="5"/>
  <c r="BE116" i="5"/>
  <c r="BL118" i="5"/>
  <c r="BE124" i="5"/>
  <c r="CE126" i="5"/>
  <c r="BQ128" i="5"/>
  <c r="BF130" i="5"/>
  <c r="BO132" i="5"/>
  <c r="BQ144" i="5"/>
  <c r="CH148" i="5"/>
  <c r="BW150" i="5"/>
  <c r="BM164" i="5"/>
  <c r="BM176" i="5"/>
  <c r="BP178" i="5"/>
  <c r="BN196" i="5"/>
  <c r="CC214" i="5"/>
  <c r="BU242" i="5"/>
  <c r="BO272" i="5"/>
  <c r="CC246" i="5"/>
  <c r="BY262" i="5"/>
  <c r="CE272" i="5"/>
  <c r="BS102" i="5"/>
  <c r="BM104" i="5"/>
  <c r="CC104" i="5"/>
  <c r="CC106" i="5"/>
  <c r="BM108" i="5"/>
  <c r="CC108" i="5"/>
  <c r="BS110" i="5"/>
  <c r="BG112" i="5"/>
  <c r="CF112" i="5"/>
  <c r="BS114" i="5"/>
  <c r="BM116" i="5"/>
  <c r="CC116" i="5"/>
  <c r="BQ118" i="5"/>
  <c r="CE118" i="5"/>
  <c r="BO120" i="5"/>
  <c r="BK126" i="5"/>
  <c r="CG126" i="5"/>
  <c r="BU128" i="5"/>
  <c r="CE132" i="5"/>
  <c r="BQ134" i="5"/>
  <c r="BE136" i="5"/>
  <c r="BM136" i="5"/>
  <c r="CD136" i="5"/>
  <c r="BW138" i="5"/>
  <c r="BO140" i="5"/>
  <c r="BK142" i="5"/>
  <c r="BE144" i="5"/>
  <c r="BK146" i="5"/>
  <c r="CG146" i="5"/>
  <c r="BS148" i="5"/>
  <c r="CE152" i="5"/>
  <c r="BQ154" i="5"/>
  <c r="CH154" i="5"/>
  <c r="BQ158" i="5"/>
  <c r="BM168" i="5"/>
  <c r="BM172" i="5"/>
  <c r="CD172" i="5"/>
  <c r="BU176" i="5"/>
  <c r="BK180" i="5"/>
  <c r="BF184" i="5"/>
  <c r="CC192" i="5"/>
  <c r="BT196" i="5"/>
  <c r="BM200" i="5"/>
  <c r="BN208" i="5"/>
  <c r="CF208" i="5"/>
  <c r="BR214" i="5"/>
  <c r="CE216" i="5"/>
  <c r="BZ220" i="5"/>
  <c r="CC224" i="5"/>
  <c r="CC228" i="5"/>
  <c r="BK232" i="5"/>
  <c r="BH238" i="5"/>
  <c r="CF238" i="5"/>
  <c r="BZ244" i="5"/>
  <c r="BK268" i="5"/>
  <c r="BM270" i="5"/>
  <c r="BK106" i="5"/>
  <c r="BQ106" i="5"/>
  <c r="BW106" i="5"/>
  <c r="BN112" i="5"/>
  <c r="BT112" i="5"/>
  <c r="BZ112" i="5"/>
  <c r="BK118" i="5"/>
  <c r="BX118" i="5"/>
  <c r="CG118" i="5"/>
  <c r="BU122" i="5"/>
  <c r="BG124" i="5"/>
  <c r="BO124" i="5"/>
  <c r="BX124" i="5"/>
  <c r="CF124" i="5"/>
  <c r="BO126" i="5"/>
  <c r="BE130" i="5"/>
  <c r="BV130" i="5"/>
  <c r="CD130" i="5"/>
  <c r="BM132" i="5"/>
  <c r="BU136" i="5"/>
  <c r="BE138" i="5"/>
  <c r="CE138" i="5"/>
  <c r="CC144" i="5"/>
  <c r="BO146" i="5"/>
  <c r="BL148" i="5"/>
  <c r="BU150" i="5"/>
  <c r="BM152" i="5"/>
  <c r="BW156" i="5"/>
  <c r="BL160" i="5"/>
  <c r="BX160" i="5"/>
  <c r="BO162" i="5"/>
  <c r="BU164" i="5"/>
  <c r="BL166" i="5"/>
  <c r="BX166" i="5"/>
  <c r="BS170" i="5"/>
  <c r="CH178" i="5"/>
  <c r="CG182" i="5"/>
  <c r="BS186" i="5"/>
  <c r="BW190" i="5"/>
  <c r="BM194" i="5"/>
  <c r="BU198" i="5"/>
  <c r="BM210" i="5"/>
  <c r="BO218" i="5"/>
  <c r="BP226" i="5"/>
  <c r="BU230" i="5"/>
  <c r="CE240" i="5"/>
  <c r="CE246" i="5"/>
  <c r="CD250" i="5"/>
  <c r="BM268" i="5"/>
  <c r="BW270" i="5"/>
  <c r="BE286" i="5"/>
  <c r="BU290" i="5"/>
  <c r="BQ300" i="5"/>
  <c r="BH304" i="5"/>
  <c r="BK348" i="5"/>
  <c r="BE102" i="5"/>
  <c r="BU102" i="5"/>
  <c r="BO104" i="5"/>
  <c r="CE104" i="5"/>
  <c r="BE106" i="5"/>
  <c r="CD106" i="5"/>
  <c r="BO108" i="5"/>
  <c r="CE108" i="5"/>
  <c r="BE110" i="5"/>
  <c r="BU110" i="5"/>
  <c r="BH112" i="5"/>
  <c r="CG112" i="5"/>
  <c r="BE114" i="5"/>
  <c r="BU114" i="5"/>
  <c r="BO116" i="5"/>
  <c r="CE116" i="5"/>
  <c r="BE118" i="5"/>
  <c r="BR118" i="5"/>
  <c r="BQ120" i="5"/>
  <c r="BW128" i="5"/>
  <c r="BO130" i="5"/>
  <c r="CG132" i="5"/>
  <c r="BS134" i="5"/>
  <c r="BF136" i="5"/>
  <c r="BN136" i="5"/>
  <c r="CE136" i="5"/>
  <c r="BQ140" i="5"/>
  <c r="BL142" i="5"/>
  <c r="BU142" i="5"/>
  <c r="CC142" i="5"/>
  <c r="BK144" i="5"/>
  <c r="BT148" i="5"/>
  <c r="CG152" i="5"/>
  <c r="BR154" i="5"/>
  <c r="BS158" i="5"/>
  <c r="BU168" i="5"/>
  <c r="CE172" i="5"/>
  <c r="BW176" i="5"/>
  <c r="BU178" i="5"/>
  <c r="BM180" i="5"/>
  <c r="BG184" i="5"/>
  <c r="BX184" i="5"/>
  <c r="CE186" i="5"/>
  <c r="BM188" i="5"/>
  <c r="BH190" i="5"/>
  <c r="BU196" i="5"/>
  <c r="CC200" i="5"/>
  <c r="BO208" i="5"/>
  <c r="BO212" i="5"/>
  <c r="BT214" i="5"/>
  <c r="CC220" i="5"/>
  <c r="CE228" i="5"/>
  <c r="BS236" i="5"/>
  <c r="CG238" i="5"/>
  <c r="CC244" i="5"/>
  <c r="CF250" i="5"/>
  <c r="BP268" i="5"/>
  <c r="CC268" i="5"/>
  <c r="BQ284" i="5"/>
  <c r="BS300" i="5"/>
  <c r="CG312" i="5"/>
  <c r="BK360" i="5"/>
  <c r="CG96" i="5"/>
  <c r="BK98" i="5"/>
  <c r="BW98" i="5"/>
  <c r="CH100" i="5"/>
  <c r="BK102" i="5"/>
  <c r="BW102" i="5"/>
  <c r="BQ104" i="5"/>
  <c r="CG104" i="5"/>
  <c r="BF106" i="5"/>
  <c r="CE106" i="5"/>
  <c r="BQ108" i="5"/>
  <c r="CG108" i="5"/>
  <c r="BK110" i="5"/>
  <c r="BW110" i="5"/>
  <c r="CH112" i="5"/>
  <c r="BK114" i="5"/>
  <c r="BW114" i="5"/>
  <c r="BQ116" i="5"/>
  <c r="CG116" i="5"/>
  <c r="BF118" i="5"/>
  <c r="BS118" i="5"/>
  <c r="BE122" i="5"/>
  <c r="CE122" i="5"/>
  <c r="BR124" i="5"/>
  <c r="CC128" i="5"/>
  <c r="BH130" i="5"/>
  <c r="BP130" i="5"/>
  <c r="CG130" i="5"/>
  <c r="BU134" i="5"/>
  <c r="BG136" i="5"/>
  <c r="BO136" i="5"/>
  <c r="BX136" i="5"/>
  <c r="CF136" i="5"/>
  <c r="BO138" i="5"/>
  <c r="BE142" i="5"/>
  <c r="BV142" i="5"/>
  <c r="CD142" i="5"/>
  <c r="BM144" i="5"/>
  <c r="BU148" i="5"/>
  <c r="BE150" i="5"/>
  <c r="CE150" i="5"/>
  <c r="CE156" i="5"/>
  <c r="BW158" i="5"/>
  <c r="BW168" i="5"/>
  <c r="CF172" i="5"/>
  <c r="CC176" i="5"/>
  <c r="BV178" i="5"/>
  <c r="BL184" i="5"/>
  <c r="BY184" i="5"/>
  <c r="CG186" i="5"/>
  <c r="BO188" i="5"/>
  <c r="CC194" i="5"/>
  <c r="BW196" i="5"/>
  <c r="CE200" i="5"/>
  <c r="BU208" i="5"/>
  <c r="BS212" i="5"/>
  <c r="CG218" i="5"/>
  <c r="BK220" i="5"/>
  <c r="CD220" i="5"/>
  <c r="BE222" i="5"/>
  <c r="BT232" i="5"/>
  <c r="BU236" i="5"/>
  <c r="BW266" i="5"/>
  <c r="BE282" i="5"/>
  <c r="BL334" i="5"/>
  <c r="BM106" i="5"/>
  <c r="BS106" i="5"/>
  <c r="BY106" i="5"/>
  <c r="BP112" i="5"/>
  <c r="BV112" i="5"/>
  <c r="BM118" i="5"/>
  <c r="BT118" i="5"/>
  <c r="BW120" i="5"/>
  <c r="BZ124" i="5"/>
  <c r="CH124" i="5"/>
  <c r="BS126" i="5"/>
  <c r="BK128" i="5"/>
  <c r="BX130" i="5"/>
  <c r="BQ132" i="5"/>
  <c r="BW140" i="5"/>
  <c r="BO142" i="5"/>
  <c r="CG144" i="5"/>
  <c r="BS146" i="5"/>
  <c r="BF148" i="5"/>
  <c r="BN148" i="5"/>
  <c r="CE148" i="5"/>
  <c r="BQ152" i="5"/>
  <c r="BL154" i="5"/>
  <c r="BU154" i="5"/>
  <c r="CC154" i="5"/>
  <c r="BK156" i="5"/>
  <c r="CE158" i="5"/>
  <c r="BO160" i="5"/>
  <c r="BS162" i="5"/>
  <c r="CC164" i="5"/>
  <c r="BP166" i="5"/>
  <c r="CG170" i="5"/>
  <c r="BF172" i="5"/>
  <c r="BS172" i="5"/>
  <c r="BQ174" i="5"/>
  <c r="BW180" i="5"/>
  <c r="CD190" i="5"/>
  <c r="BE192" i="5"/>
  <c r="BG196" i="5"/>
  <c r="CE210" i="5"/>
  <c r="BE216" i="5"/>
  <c r="BM222" i="5"/>
  <c r="BQ234" i="5"/>
  <c r="BW236" i="5"/>
  <c r="BS260" i="5"/>
  <c r="CH268" i="5"/>
  <c r="BK282" i="5"/>
  <c r="CH316" i="5"/>
  <c r="BS96" i="5"/>
  <c r="BM98" i="5"/>
  <c r="CC98" i="5"/>
  <c r="CC100" i="5"/>
  <c r="BM102" i="5"/>
  <c r="CC102" i="5"/>
  <c r="BS104" i="5"/>
  <c r="BG106" i="5"/>
  <c r="CF106" i="5"/>
  <c r="BS108" i="5"/>
  <c r="BM110" i="5"/>
  <c r="CC110" i="5"/>
  <c r="CC112" i="5"/>
  <c r="BM114" i="5"/>
  <c r="CC114" i="5"/>
  <c r="BS116" i="5"/>
  <c r="BG118" i="5"/>
  <c r="BN118" i="5"/>
  <c r="BE120" i="5"/>
  <c r="BK122" i="5"/>
  <c r="CG122" i="5"/>
  <c r="BS124" i="5"/>
  <c r="CE128" i="5"/>
  <c r="BQ130" i="5"/>
  <c r="CH130" i="5"/>
  <c r="BU132" i="5"/>
  <c r="BW134" i="5"/>
  <c r="BH136" i="5"/>
  <c r="BY136" i="5"/>
  <c r="CG136" i="5"/>
  <c r="BQ138" i="5"/>
  <c r="BE140" i="5"/>
  <c r="BF142" i="5"/>
  <c r="BW142" i="5"/>
  <c r="CE142" i="5"/>
  <c r="BO144" i="5"/>
  <c r="BK150" i="5"/>
  <c r="CG150" i="5"/>
  <c r="BU152" i="5"/>
  <c r="CG156" i="5"/>
  <c r="BE160" i="5"/>
  <c r="CD160" i="5"/>
  <c r="CC166" i="5"/>
  <c r="CC168" i="5"/>
  <c r="BO182" i="5"/>
  <c r="BM184" i="5"/>
  <c r="CD184" i="5"/>
  <c r="BO190" i="5"/>
  <c r="CE194" i="5"/>
  <c r="CC196" i="5"/>
  <c r="BE208" i="5"/>
  <c r="BW208" i="5"/>
  <c r="CG210" i="5"/>
  <c r="BU212" i="5"/>
  <c r="BK216" i="5"/>
  <c r="BS234" i="5"/>
  <c r="CC236" i="5"/>
  <c r="BT238" i="5"/>
  <c r="BU254" i="5"/>
  <c r="BG256" i="5"/>
  <c r="CE260" i="5"/>
  <c r="BE262" i="5"/>
  <c r="BV280" i="5"/>
  <c r="BK100" i="5"/>
  <c r="BQ100" i="5"/>
  <c r="BW100" i="5"/>
  <c r="BN106" i="5"/>
  <c r="BT106" i="5"/>
  <c r="BZ106" i="5"/>
  <c r="BK112" i="5"/>
  <c r="BQ112" i="5"/>
  <c r="BW112" i="5"/>
  <c r="BU118" i="5"/>
  <c r="CC120" i="5"/>
  <c r="BO122" i="5"/>
  <c r="BL124" i="5"/>
  <c r="BU126" i="5"/>
  <c r="BM128" i="5"/>
  <c r="BE134" i="5"/>
  <c r="CE134" i="5"/>
  <c r="BR136" i="5"/>
  <c r="CC140" i="5"/>
  <c r="BH142" i="5"/>
  <c r="BP142" i="5"/>
  <c r="CG142" i="5"/>
  <c r="BU146" i="5"/>
  <c r="BG148" i="5"/>
  <c r="BO148" i="5"/>
  <c r="BX148" i="5"/>
  <c r="CF148" i="5"/>
  <c r="BO150" i="5"/>
  <c r="BE154" i="5"/>
  <c r="BV154" i="5"/>
  <c r="CD154" i="5"/>
  <c r="BM156" i="5"/>
  <c r="CG158" i="5"/>
  <c r="BR160" i="5"/>
  <c r="CE162" i="5"/>
  <c r="BE164" i="5"/>
  <c r="BR166" i="5"/>
  <c r="BG172" i="5"/>
  <c r="BS174" i="5"/>
  <c r="BE176" i="5"/>
  <c r="CC180" i="5"/>
  <c r="CE188" i="5"/>
  <c r="CF190" i="5"/>
  <c r="BK192" i="5"/>
  <c r="BM196" i="5"/>
  <c r="BF208" i="5"/>
  <c r="BZ226" i="5"/>
  <c r="BN244" i="5"/>
  <c r="BE248" i="5"/>
  <c r="BN250" i="5"/>
  <c r="BY280" i="5"/>
  <c r="BS288" i="5"/>
  <c r="CC262" i="5"/>
  <c r="BW282" i="5"/>
  <c r="BK286" i="5"/>
  <c r="BK298" i="5"/>
  <c r="BO336" i="5"/>
  <c r="BN160" i="5"/>
  <c r="BT160" i="5"/>
  <c r="BZ160" i="5"/>
  <c r="BK166" i="5"/>
  <c r="BQ166" i="5"/>
  <c r="BW166" i="5"/>
  <c r="BN172" i="5"/>
  <c r="BT172" i="5"/>
  <c r="BZ172" i="5"/>
  <c r="BK178" i="5"/>
  <c r="BQ178" i="5"/>
  <c r="BW178" i="5"/>
  <c r="BN184" i="5"/>
  <c r="BT184" i="5"/>
  <c r="BZ184" i="5"/>
  <c r="BS188" i="5"/>
  <c r="CG190" i="5"/>
  <c r="BM192" i="5"/>
  <c r="CE192" i="5"/>
  <c r="BO194" i="5"/>
  <c r="CG194" i="5"/>
  <c r="BH196" i="5"/>
  <c r="CE196" i="5"/>
  <c r="BE198" i="5"/>
  <c r="CC198" i="5"/>
  <c r="BH208" i="5"/>
  <c r="BQ208" i="5"/>
  <c r="BY208" i="5"/>
  <c r="CG208" i="5"/>
  <c r="BO210" i="5"/>
  <c r="BW212" i="5"/>
  <c r="BE214" i="5"/>
  <c r="BN214" i="5"/>
  <c r="BV214" i="5"/>
  <c r="CD214" i="5"/>
  <c r="BM216" i="5"/>
  <c r="BQ218" i="5"/>
  <c r="BM220" i="5"/>
  <c r="CE220" i="5"/>
  <c r="BO222" i="5"/>
  <c r="BE224" i="5"/>
  <c r="BT226" i="5"/>
  <c r="CC226" i="5"/>
  <c r="BM228" i="5"/>
  <c r="CC230" i="5"/>
  <c r="BW232" i="5"/>
  <c r="CG232" i="5"/>
  <c r="BW238" i="5"/>
  <c r="CH238" i="5"/>
  <c r="BE240" i="5"/>
  <c r="CE242" i="5"/>
  <c r="BQ244" i="5"/>
  <c r="BS248" i="5"/>
  <c r="BE252" i="5"/>
  <c r="BK258" i="5"/>
  <c r="BL262" i="5"/>
  <c r="CD262" i="5"/>
  <c r="BP274" i="5"/>
  <c r="BS334" i="5"/>
  <c r="BO342" i="5"/>
  <c r="BE158" i="5"/>
  <c r="BU158" i="5"/>
  <c r="BH160" i="5"/>
  <c r="CG160" i="5"/>
  <c r="BE162" i="5"/>
  <c r="BU162" i="5"/>
  <c r="BO164" i="5"/>
  <c r="CE164" i="5"/>
  <c r="BE166" i="5"/>
  <c r="CD166" i="5"/>
  <c r="BO168" i="5"/>
  <c r="CE168" i="5"/>
  <c r="BE170" i="5"/>
  <c r="BU170" i="5"/>
  <c r="BH172" i="5"/>
  <c r="CG172" i="5"/>
  <c r="BE174" i="5"/>
  <c r="BU174" i="5"/>
  <c r="BO176" i="5"/>
  <c r="CE176" i="5"/>
  <c r="BE178" i="5"/>
  <c r="CD178" i="5"/>
  <c r="BO180" i="5"/>
  <c r="CE180" i="5"/>
  <c r="BE182" i="5"/>
  <c r="BU182" i="5"/>
  <c r="BH184" i="5"/>
  <c r="CG184" i="5"/>
  <c r="BE186" i="5"/>
  <c r="BU186" i="5"/>
  <c r="BK190" i="5"/>
  <c r="BR190" i="5"/>
  <c r="BZ190" i="5"/>
  <c r="BQ196" i="5"/>
  <c r="BX196" i="5"/>
  <c r="BO200" i="5"/>
  <c r="BQ210" i="5"/>
  <c r="BE220" i="5"/>
  <c r="BQ222" i="5"/>
  <c r="BK224" i="5"/>
  <c r="CE224" i="5"/>
  <c r="BK226" i="5"/>
  <c r="CE234" i="5"/>
  <c r="CE236" i="5"/>
  <c r="BN238" i="5"/>
  <c r="BK240" i="5"/>
  <c r="CG242" i="5"/>
  <c r="BE244" i="5"/>
  <c r="CD244" i="5"/>
  <c r="CG250" i="5"/>
  <c r="BN256" i="5"/>
  <c r="CF256" i="5"/>
  <c r="BM264" i="5"/>
  <c r="BT268" i="5"/>
  <c r="BM276" i="5"/>
  <c r="BG280" i="5"/>
  <c r="CD298" i="5"/>
  <c r="BO302" i="5"/>
  <c r="CE318" i="5"/>
  <c r="BO172" i="5"/>
  <c r="BU172" i="5"/>
  <c r="BL178" i="5"/>
  <c r="BR178" i="5"/>
  <c r="BX178" i="5"/>
  <c r="BO184" i="5"/>
  <c r="BU184" i="5"/>
  <c r="BU188" i="5"/>
  <c r="CH190" i="5"/>
  <c r="BO192" i="5"/>
  <c r="BQ194" i="5"/>
  <c r="CF196" i="5"/>
  <c r="BM198" i="5"/>
  <c r="CE198" i="5"/>
  <c r="BZ208" i="5"/>
  <c r="BE212" i="5"/>
  <c r="CC212" i="5"/>
  <c r="BG214" i="5"/>
  <c r="BW214" i="5"/>
  <c r="CF214" i="5"/>
  <c r="BO216" i="5"/>
  <c r="BS218" i="5"/>
  <c r="BF220" i="5"/>
  <c r="BN220" i="5"/>
  <c r="BW220" i="5"/>
  <c r="CF220" i="5"/>
  <c r="CD226" i="5"/>
  <c r="BO228" i="5"/>
  <c r="CE230" i="5"/>
  <c r="BN232" i="5"/>
  <c r="CG234" i="5"/>
  <c r="BE236" i="5"/>
  <c r="BM240" i="5"/>
  <c r="BE242" i="5"/>
  <c r="BG244" i="5"/>
  <c r="CF244" i="5"/>
  <c r="BE246" i="5"/>
  <c r="BU248" i="5"/>
  <c r="BE250" i="5"/>
  <c r="BT250" i="5"/>
  <c r="BO252" i="5"/>
  <c r="BM262" i="5"/>
  <c r="BS274" i="5"/>
  <c r="BK278" i="5"/>
  <c r="BW286" i="5"/>
  <c r="CG298" i="5"/>
  <c r="CG304" i="5"/>
  <c r="CH160" i="5"/>
  <c r="BK162" i="5"/>
  <c r="BW162" i="5"/>
  <c r="BQ164" i="5"/>
  <c r="CG164" i="5"/>
  <c r="BF166" i="5"/>
  <c r="CE166" i="5"/>
  <c r="BQ168" i="5"/>
  <c r="CG168" i="5"/>
  <c r="BK170" i="5"/>
  <c r="BW170" i="5"/>
  <c r="CH172" i="5"/>
  <c r="BK174" i="5"/>
  <c r="BW174" i="5"/>
  <c r="BQ176" i="5"/>
  <c r="CG176" i="5"/>
  <c r="BF178" i="5"/>
  <c r="CE178" i="5"/>
  <c r="BQ180" i="5"/>
  <c r="CG180" i="5"/>
  <c r="BK182" i="5"/>
  <c r="BW182" i="5"/>
  <c r="CH184" i="5"/>
  <c r="BK186" i="5"/>
  <c r="BW186" i="5"/>
  <c r="BL190" i="5"/>
  <c r="BT190" i="5"/>
  <c r="BK196" i="5"/>
  <c r="BR196" i="5"/>
  <c r="BY196" i="5"/>
  <c r="BS200" i="5"/>
  <c r="BK208" i="5"/>
  <c r="BS208" i="5"/>
  <c r="BS210" i="5"/>
  <c r="BK212" i="5"/>
  <c r="BP214" i="5"/>
  <c r="BS222" i="5"/>
  <c r="BM224" i="5"/>
  <c r="BV226" i="5"/>
  <c r="CF226" i="5"/>
  <c r="BS228" i="5"/>
  <c r="BE230" i="5"/>
  <c r="CG230" i="5"/>
  <c r="BE234" i="5"/>
  <c r="BK236" i="5"/>
  <c r="BZ238" i="5"/>
  <c r="BM242" i="5"/>
  <c r="BT244" i="5"/>
  <c r="BM246" i="5"/>
  <c r="BG250" i="5"/>
  <c r="BS252" i="5"/>
  <c r="BO256" i="5"/>
  <c r="BU258" i="5"/>
  <c r="BQ262" i="5"/>
  <c r="BS264" i="5"/>
  <c r="BU268" i="5"/>
  <c r="BV274" i="5"/>
  <c r="CC276" i="5"/>
  <c r="BM280" i="5"/>
  <c r="BE294" i="5"/>
  <c r="BQ296" i="5"/>
  <c r="BM332" i="5"/>
  <c r="BP124" i="5"/>
  <c r="BV124" i="5"/>
  <c r="BM130" i="5"/>
  <c r="BS130" i="5"/>
  <c r="BY130" i="5"/>
  <c r="BP136" i="5"/>
  <c r="BV136" i="5"/>
  <c r="BM142" i="5"/>
  <c r="BS142" i="5"/>
  <c r="BY142" i="5"/>
  <c r="BP148" i="5"/>
  <c r="BV148" i="5"/>
  <c r="BM154" i="5"/>
  <c r="BS154" i="5"/>
  <c r="BY154" i="5"/>
  <c r="BP160" i="5"/>
  <c r="BV160" i="5"/>
  <c r="BM166" i="5"/>
  <c r="BS166" i="5"/>
  <c r="BY166" i="5"/>
  <c r="BP172" i="5"/>
  <c r="BV172" i="5"/>
  <c r="BM178" i="5"/>
  <c r="BS178" i="5"/>
  <c r="BY178" i="5"/>
  <c r="BP184" i="5"/>
  <c r="BV184" i="5"/>
  <c r="BE188" i="5"/>
  <c r="BW188" i="5"/>
  <c r="BE190" i="5"/>
  <c r="BS192" i="5"/>
  <c r="BS194" i="5"/>
  <c r="CG196" i="5"/>
  <c r="BO198" i="5"/>
  <c r="CG198" i="5"/>
  <c r="CE212" i="5"/>
  <c r="BH214" i="5"/>
  <c r="BX214" i="5"/>
  <c r="CG214" i="5"/>
  <c r="BS216" i="5"/>
  <c r="BU218" i="5"/>
  <c r="BG220" i="5"/>
  <c r="BO220" i="5"/>
  <c r="CG220" i="5"/>
  <c r="BN226" i="5"/>
  <c r="BM230" i="5"/>
  <c r="BE232" i="5"/>
  <c r="BZ232" i="5"/>
  <c r="BM234" i="5"/>
  <c r="BM236" i="5"/>
  <c r="BE238" i="5"/>
  <c r="BO240" i="5"/>
  <c r="BH244" i="5"/>
  <c r="CG244" i="5"/>
  <c r="CE248" i="5"/>
  <c r="BW250" i="5"/>
  <c r="BK254" i="5"/>
  <c r="BS256" i="5"/>
  <c r="CC258" i="5"/>
  <c r="BE266" i="5"/>
  <c r="BY268" i="5"/>
  <c r="BU308" i="5"/>
  <c r="BO340" i="5"/>
  <c r="CF118" i="5"/>
  <c r="BS120" i="5"/>
  <c r="BM122" i="5"/>
  <c r="CC122" i="5"/>
  <c r="CC124" i="5"/>
  <c r="BM126" i="5"/>
  <c r="CC126" i="5"/>
  <c r="BS128" i="5"/>
  <c r="BG130" i="5"/>
  <c r="CF130" i="5"/>
  <c r="BS132" i="5"/>
  <c r="BM134" i="5"/>
  <c r="CC134" i="5"/>
  <c r="CC136" i="5"/>
  <c r="BM138" i="5"/>
  <c r="CC138" i="5"/>
  <c r="BS140" i="5"/>
  <c r="BG142" i="5"/>
  <c r="CF142" i="5"/>
  <c r="BS144" i="5"/>
  <c r="BM146" i="5"/>
  <c r="CC146" i="5"/>
  <c r="CC148" i="5"/>
  <c r="BM150" i="5"/>
  <c r="CC150" i="5"/>
  <c r="BS152" i="5"/>
  <c r="BG154" i="5"/>
  <c r="CF154" i="5"/>
  <c r="BS156" i="5"/>
  <c r="BM158" i="5"/>
  <c r="CC158" i="5"/>
  <c r="CC160" i="5"/>
  <c r="BM162" i="5"/>
  <c r="CC162" i="5"/>
  <c r="BS164" i="5"/>
  <c r="BG166" i="5"/>
  <c r="CF166" i="5"/>
  <c r="BS168" i="5"/>
  <c r="BM170" i="5"/>
  <c r="CC170" i="5"/>
  <c r="CC172" i="5"/>
  <c r="BM174" i="5"/>
  <c r="CC174" i="5"/>
  <c r="BS176" i="5"/>
  <c r="BG178" i="5"/>
  <c r="CF178" i="5"/>
  <c r="BS180" i="5"/>
  <c r="BM182" i="5"/>
  <c r="CC182" i="5"/>
  <c r="CC184" i="5"/>
  <c r="BM186" i="5"/>
  <c r="CC186" i="5"/>
  <c r="BN190" i="5"/>
  <c r="BU190" i="5"/>
  <c r="BL196" i="5"/>
  <c r="BS196" i="5"/>
  <c r="BZ196" i="5"/>
  <c r="BU200" i="5"/>
  <c r="BT208" i="5"/>
  <c r="CC208" i="5"/>
  <c r="BU210" i="5"/>
  <c r="BM212" i="5"/>
  <c r="BQ214" i="5"/>
  <c r="CH214" i="5"/>
  <c r="BY220" i="5"/>
  <c r="BU222" i="5"/>
  <c r="BO224" i="5"/>
  <c r="BW226" i="5"/>
  <c r="CG226" i="5"/>
  <c r="BU228" i="5"/>
  <c r="BF232" i="5"/>
  <c r="BQ232" i="5"/>
  <c r="BG238" i="5"/>
  <c r="BQ238" i="5"/>
  <c r="BS240" i="5"/>
  <c r="BO242" i="5"/>
  <c r="BO246" i="5"/>
  <c r="BH250" i="5"/>
  <c r="BU252" i="5"/>
  <c r="BM260" i="5"/>
  <c r="CE264" i="5"/>
  <c r="BM266" i="5"/>
  <c r="BS280" i="5"/>
  <c r="CD286" i="5"/>
  <c r="BK292" i="5"/>
  <c r="CE296" i="5"/>
  <c r="BN316" i="5"/>
  <c r="BW324" i="5"/>
  <c r="CD370" i="5"/>
  <c r="BZ118" i="5"/>
  <c r="BK124" i="5"/>
  <c r="BQ124" i="5"/>
  <c r="BW124" i="5"/>
  <c r="BN130" i="5"/>
  <c r="BT130" i="5"/>
  <c r="BZ130" i="5"/>
  <c r="BK136" i="5"/>
  <c r="BQ136" i="5"/>
  <c r="BW136" i="5"/>
  <c r="BN142" i="5"/>
  <c r="BT142" i="5"/>
  <c r="BZ142" i="5"/>
  <c r="BK148" i="5"/>
  <c r="BQ148" i="5"/>
  <c r="BW148" i="5"/>
  <c r="BN154" i="5"/>
  <c r="BT154" i="5"/>
  <c r="BZ154" i="5"/>
  <c r="BK160" i="5"/>
  <c r="BQ160" i="5"/>
  <c r="BW160" i="5"/>
  <c r="BN166" i="5"/>
  <c r="BT166" i="5"/>
  <c r="BZ166" i="5"/>
  <c r="BK172" i="5"/>
  <c r="BQ172" i="5"/>
  <c r="BW172" i="5"/>
  <c r="BN178" i="5"/>
  <c r="BT178" i="5"/>
  <c r="BZ178" i="5"/>
  <c r="BK184" i="5"/>
  <c r="BQ184" i="5"/>
  <c r="BW184" i="5"/>
  <c r="BK188" i="5"/>
  <c r="CC188" i="5"/>
  <c r="BG190" i="5"/>
  <c r="CC190" i="5"/>
  <c r="BU192" i="5"/>
  <c r="BU194" i="5"/>
  <c r="BE196" i="5"/>
  <c r="BQ198" i="5"/>
  <c r="BW200" i="5"/>
  <c r="BM208" i="5"/>
  <c r="BZ214" i="5"/>
  <c r="BU216" i="5"/>
  <c r="CC218" i="5"/>
  <c r="BH220" i="5"/>
  <c r="BQ220" i="5"/>
  <c r="CC222" i="5"/>
  <c r="BS224" i="5"/>
  <c r="BE226" i="5"/>
  <c r="CH226" i="5"/>
  <c r="BW228" i="5"/>
  <c r="BO230" i="5"/>
  <c r="BG232" i="5"/>
  <c r="CC232" i="5"/>
  <c r="BO234" i="5"/>
  <c r="BO236" i="5"/>
  <c r="CC238" i="5"/>
  <c r="BQ242" i="5"/>
  <c r="BK244" i="5"/>
  <c r="BW244" i="5"/>
  <c r="BK250" i="5"/>
  <c r="BS254" i="5"/>
  <c r="BQ260" i="5"/>
  <c r="BT262" i="5"/>
  <c r="BH268" i="5"/>
  <c r="CC274" i="5"/>
  <c r="BS338" i="5"/>
  <c r="CE354" i="5"/>
  <c r="BL208" i="5"/>
  <c r="BR208" i="5"/>
  <c r="BX208" i="5"/>
  <c r="BO214" i="5"/>
  <c r="BU214" i="5"/>
  <c r="BL220" i="5"/>
  <c r="BR220" i="5"/>
  <c r="BX220" i="5"/>
  <c r="BO226" i="5"/>
  <c r="BU226" i="5"/>
  <c r="BL232" i="5"/>
  <c r="BR232" i="5"/>
  <c r="BX232" i="5"/>
  <c r="BO238" i="5"/>
  <c r="BU238" i="5"/>
  <c r="BL244" i="5"/>
  <c r="BR244" i="5"/>
  <c r="BX244" i="5"/>
  <c r="BO250" i="5"/>
  <c r="BU250" i="5"/>
  <c r="BW256" i="5"/>
  <c r="BM258" i="5"/>
  <c r="CG264" i="5"/>
  <c r="BS266" i="5"/>
  <c r="BN268" i="5"/>
  <c r="BQ272" i="5"/>
  <c r="BK274" i="5"/>
  <c r="BW274" i="5"/>
  <c r="BO276" i="5"/>
  <c r="BS278" i="5"/>
  <c r="BN280" i="5"/>
  <c r="BZ280" i="5"/>
  <c r="CC284" i="5"/>
  <c r="BM286" i="5"/>
  <c r="BY286" i="5"/>
  <c r="BE290" i="5"/>
  <c r="BL292" i="5"/>
  <c r="BM298" i="5"/>
  <c r="CC302" i="5"/>
  <c r="CG308" i="5"/>
  <c r="BO310" i="5"/>
  <c r="BH328" i="5"/>
  <c r="BQ336" i="5"/>
  <c r="CC340" i="5"/>
  <c r="CC348" i="5"/>
  <c r="BH352" i="5"/>
  <c r="BF244" i="5"/>
  <c r="CE244" i="5"/>
  <c r="BQ246" i="5"/>
  <c r="CG246" i="5"/>
  <c r="BK248" i="5"/>
  <c r="BW248" i="5"/>
  <c r="CH250" i="5"/>
  <c r="BK252" i="5"/>
  <c r="BW252" i="5"/>
  <c r="BW254" i="5"/>
  <c r="BH256" i="5"/>
  <c r="BP256" i="5"/>
  <c r="BY256" i="5"/>
  <c r="CG256" i="5"/>
  <c r="BF262" i="5"/>
  <c r="BN262" i="5"/>
  <c r="BW262" i="5"/>
  <c r="CE262" i="5"/>
  <c r="BO264" i="5"/>
  <c r="BV268" i="5"/>
  <c r="CF268" i="5"/>
  <c r="BS270" i="5"/>
  <c r="BQ276" i="5"/>
  <c r="BS282" i="5"/>
  <c r="BP286" i="5"/>
  <c r="BW288" i="5"/>
  <c r="BK290" i="5"/>
  <c r="CH292" i="5"/>
  <c r="BU294" i="5"/>
  <c r="CG296" i="5"/>
  <c r="BK304" i="5"/>
  <c r="BQ310" i="5"/>
  <c r="BO316" i="5"/>
  <c r="BO330" i="5"/>
  <c r="BZ334" i="5"/>
  <c r="BU336" i="5"/>
  <c r="BL346" i="5"/>
  <c r="BM358" i="5"/>
  <c r="BM232" i="5"/>
  <c r="BS232" i="5"/>
  <c r="BY232" i="5"/>
  <c r="BP238" i="5"/>
  <c r="BV238" i="5"/>
  <c r="BM244" i="5"/>
  <c r="BS244" i="5"/>
  <c r="BY244" i="5"/>
  <c r="BP250" i="5"/>
  <c r="BV250" i="5"/>
  <c r="BE254" i="5"/>
  <c r="CC260" i="5"/>
  <c r="BP262" i="5"/>
  <c r="BU266" i="5"/>
  <c r="BG268" i="5"/>
  <c r="BO268" i="5"/>
  <c r="BU278" i="5"/>
  <c r="CE284" i="5"/>
  <c r="CC286" i="5"/>
  <c r="BO292" i="5"/>
  <c r="BR298" i="5"/>
  <c r="CE302" i="5"/>
  <c r="BS310" i="5"/>
  <c r="BQ316" i="5"/>
  <c r="BH322" i="5"/>
  <c r="CG330" i="5"/>
  <c r="BZ352" i="5"/>
  <c r="BQ358" i="5"/>
  <c r="BX364" i="5"/>
  <c r="BG400" i="5"/>
  <c r="BS246" i="5"/>
  <c r="BM248" i="5"/>
  <c r="CC248" i="5"/>
  <c r="CC250" i="5"/>
  <c r="BM252" i="5"/>
  <c r="CC252" i="5"/>
  <c r="CC254" i="5"/>
  <c r="BQ256" i="5"/>
  <c r="BZ256" i="5"/>
  <c r="CH256" i="5"/>
  <c r="BS258" i="5"/>
  <c r="BG262" i="5"/>
  <c r="BX262" i="5"/>
  <c r="CF262" i="5"/>
  <c r="BQ264" i="5"/>
  <c r="BW268" i="5"/>
  <c r="CG268" i="5"/>
  <c r="BU270" i="5"/>
  <c r="CC272" i="5"/>
  <c r="BM274" i="5"/>
  <c r="BY274" i="5"/>
  <c r="BW278" i="5"/>
  <c r="BP280" i="5"/>
  <c r="BU282" i="5"/>
  <c r="CG284" i="5"/>
  <c r="BQ286" i="5"/>
  <c r="BR292" i="5"/>
  <c r="BW294" i="5"/>
  <c r="BP304" i="5"/>
  <c r="BX346" i="5"/>
  <c r="CD352" i="5"/>
  <c r="CG400" i="5"/>
  <c r="BS298" i="5"/>
  <c r="BX310" i="5"/>
  <c r="BV316" i="5"/>
  <c r="CG356" i="5"/>
  <c r="CH400" i="5"/>
  <c r="BF286" i="5"/>
  <c r="CE286" i="5"/>
  <c r="BT292" i="5"/>
  <c r="CE294" i="5"/>
  <c r="BT304" i="5"/>
  <c r="BE306" i="5"/>
  <c r="BQ320" i="5"/>
  <c r="BT322" i="5"/>
  <c r="CC326" i="5"/>
  <c r="CH346" i="5"/>
  <c r="BM350" i="5"/>
  <c r="BU220" i="5"/>
  <c r="BL226" i="5"/>
  <c r="BR226" i="5"/>
  <c r="BX226" i="5"/>
  <c r="BO232" i="5"/>
  <c r="BU232" i="5"/>
  <c r="BL238" i="5"/>
  <c r="BR238" i="5"/>
  <c r="BX238" i="5"/>
  <c r="BO244" i="5"/>
  <c r="BU244" i="5"/>
  <c r="BL250" i="5"/>
  <c r="BR250" i="5"/>
  <c r="BX250" i="5"/>
  <c r="BM254" i="5"/>
  <c r="BK256" i="5"/>
  <c r="BT256" i="5"/>
  <c r="CG260" i="5"/>
  <c r="BR262" i="5"/>
  <c r="CC266" i="5"/>
  <c r="BQ268" i="5"/>
  <c r="BZ268" i="5"/>
  <c r="CC270" i="5"/>
  <c r="CG272" i="5"/>
  <c r="BQ274" i="5"/>
  <c r="CE276" i="5"/>
  <c r="BT280" i="5"/>
  <c r="BM284" i="5"/>
  <c r="BS286" i="5"/>
  <c r="BW290" i="5"/>
  <c r="BE296" i="5"/>
  <c r="BY298" i="5"/>
  <c r="BE302" i="5"/>
  <c r="BW304" i="5"/>
  <c r="BO306" i="5"/>
  <c r="BO312" i="5"/>
  <c r="BZ316" i="5"/>
  <c r="BM318" i="5"/>
  <c r="CE326" i="5"/>
  <c r="CE362" i="5"/>
  <c r="BX388" i="5"/>
  <c r="BQ188" i="5"/>
  <c r="CG188" i="5"/>
  <c r="BF190" i="5"/>
  <c r="CE190" i="5"/>
  <c r="BQ192" i="5"/>
  <c r="CG192" i="5"/>
  <c r="BK194" i="5"/>
  <c r="BW194" i="5"/>
  <c r="CH196" i="5"/>
  <c r="BK198" i="5"/>
  <c r="BW198" i="5"/>
  <c r="BQ200" i="5"/>
  <c r="CG200" i="5"/>
  <c r="CH208" i="5"/>
  <c r="BK210" i="5"/>
  <c r="BW210" i="5"/>
  <c r="BQ212" i="5"/>
  <c r="CG212" i="5"/>
  <c r="BF214" i="5"/>
  <c r="CE214" i="5"/>
  <c r="BQ216" i="5"/>
  <c r="CG216" i="5"/>
  <c r="BK218" i="5"/>
  <c r="BW218" i="5"/>
  <c r="CH220" i="5"/>
  <c r="BK222" i="5"/>
  <c r="BW222" i="5"/>
  <c r="BQ224" i="5"/>
  <c r="CG224" i="5"/>
  <c r="BF226" i="5"/>
  <c r="CE226" i="5"/>
  <c r="BQ228" i="5"/>
  <c r="CG228" i="5"/>
  <c r="BK230" i="5"/>
  <c r="BW230" i="5"/>
  <c r="CH232" i="5"/>
  <c r="BK234" i="5"/>
  <c r="BW234" i="5"/>
  <c r="BQ236" i="5"/>
  <c r="CG236" i="5"/>
  <c r="BF238" i="5"/>
  <c r="CE238" i="5"/>
  <c r="BQ240" i="5"/>
  <c r="CG240" i="5"/>
  <c r="BK242" i="5"/>
  <c r="BW242" i="5"/>
  <c r="CH244" i="5"/>
  <c r="BK246" i="5"/>
  <c r="BW246" i="5"/>
  <c r="BQ248" i="5"/>
  <c r="CG248" i="5"/>
  <c r="BF250" i="5"/>
  <c r="CE250" i="5"/>
  <c r="BQ252" i="5"/>
  <c r="CG252" i="5"/>
  <c r="BM256" i="5"/>
  <c r="BW258" i="5"/>
  <c r="BO260" i="5"/>
  <c r="BK262" i="5"/>
  <c r="BZ262" i="5"/>
  <c r="BK266" i="5"/>
  <c r="BS268" i="5"/>
  <c r="BE270" i="5"/>
  <c r="BE274" i="5"/>
  <c r="CD274" i="5"/>
  <c r="CG276" i="5"/>
  <c r="BH280" i="5"/>
  <c r="CG280" i="5"/>
  <c r="BV286" i="5"/>
  <c r="BE288" i="5"/>
  <c r="CC290" i="5"/>
  <c r="BV292" i="5"/>
  <c r="BE298" i="5"/>
  <c r="BU314" i="5"/>
  <c r="BS320" i="5"/>
  <c r="BK324" i="5"/>
  <c r="BE334" i="5"/>
  <c r="BW354" i="5"/>
  <c r="BU380" i="5"/>
  <c r="CG388" i="5"/>
  <c r="BM190" i="5"/>
  <c r="BS190" i="5"/>
  <c r="BY190" i="5"/>
  <c r="BP196" i="5"/>
  <c r="BV196" i="5"/>
  <c r="BP208" i="5"/>
  <c r="BV208" i="5"/>
  <c r="BM214" i="5"/>
  <c r="BS214" i="5"/>
  <c r="BY214" i="5"/>
  <c r="BP220" i="5"/>
  <c r="BV220" i="5"/>
  <c r="BM226" i="5"/>
  <c r="BS226" i="5"/>
  <c r="BY226" i="5"/>
  <c r="BP232" i="5"/>
  <c r="BV232" i="5"/>
  <c r="BM238" i="5"/>
  <c r="BS238" i="5"/>
  <c r="BY238" i="5"/>
  <c r="BP244" i="5"/>
  <c r="BV244" i="5"/>
  <c r="BM250" i="5"/>
  <c r="BS250" i="5"/>
  <c r="BY250" i="5"/>
  <c r="BU256" i="5"/>
  <c r="CC256" i="5"/>
  <c r="BE258" i="5"/>
  <c r="BS262" i="5"/>
  <c r="CC264" i="5"/>
  <c r="BK270" i="5"/>
  <c r="BF274" i="5"/>
  <c r="CE274" i="5"/>
  <c r="BE278" i="5"/>
  <c r="CH280" i="5"/>
  <c r="BO284" i="5"/>
  <c r="BQ288" i="5"/>
  <c r="BE292" i="5"/>
  <c r="BZ292" i="5"/>
  <c r="BH298" i="5"/>
  <c r="BZ298" i="5"/>
  <c r="BK302" i="5"/>
  <c r="BX304" i="5"/>
  <c r="BG310" i="5"/>
  <c r="CF310" i="5"/>
  <c r="BE316" i="5"/>
  <c r="CD316" i="5"/>
  <c r="BU318" i="5"/>
  <c r="BO324" i="5"/>
  <c r="BE342" i="5"/>
  <c r="BO366" i="5"/>
  <c r="BQ304" i="5"/>
  <c r="BZ304" i="5"/>
  <c r="CH304" i="5"/>
  <c r="BU306" i="5"/>
  <c r="BH310" i="5"/>
  <c r="BY310" i="5"/>
  <c r="CG310" i="5"/>
  <c r="BQ312" i="5"/>
  <c r="BE314" i="5"/>
  <c r="BW316" i="5"/>
  <c r="BO318" i="5"/>
  <c r="BL322" i="5"/>
  <c r="BY322" i="5"/>
  <c r="BQ324" i="5"/>
  <c r="BF334" i="5"/>
  <c r="BP340" i="5"/>
  <c r="CG340" i="5"/>
  <c r="BQ342" i="5"/>
  <c r="BE344" i="5"/>
  <c r="BO350" i="5"/>
  <c r="CE352" i="5"/>
  <c r="BH412" i="5"/>
  <c r="BL274" i="5"/>
  <c r="BR274" i="5"/>
  <c r="BX274" i="5"/>
  <c r="BO280" i="5"/>
  <c r="BU280" i="5"/>
  <c r="BL286" i="5"/>
  <c r="BR286" i="5"/>
  <c r="BX286" i="5"/>
  <c r="BU288" i="5"/>
  <c r="BN292" i="5"/>
  <c r="BU292" i="5"/>
  <c r="CC294" i="5"/>
  <c r="BO296" i="5"/>
  <c r="BL298" i="5"/>
  <c r="BU300" i="5"/>
  <c r="BM302" i="5"/>
  <c r="BE308" i="5"/>
  <c r="CE308" i="5"/>
  <c r="BR310" i="5"/>
  <c r="CC314" i="5"/>
  <c r="BH316" i="5"/>
  <c r="BP316" i="5"/>
  <c r="CG316" i="5"/>
  <c r="BU320" i="5"/>
  <c r="BU324" i="5"/>
  <c r="CC328" i="5"/>
  <c r="BE330" i="5"/>
  <c r="CC332" i="5"/>
  <c r="BH334" i="5"/>
  <c r="BY334" i="5"/>
  <c r="BW336" i="5"/>
  <c r="BR340" i="5"/>
  <c r="BO344" i="5"/>
  <c r="CE346" i="5"/>
  <c r="BQ348" i="5"/>
  <c r="BS350" i="5"/>
  <c r="BL352" i="5"/>
  <c r="BR358" i="5"/>
  <c r="CH364" i="5"/>
  <c r="CC424" i="5"/>
  <c r="BF292" i="5"/>
  <c r="CC292" i="5"/>
  <c r="BK294" i="5"/>
  <c r="BT298" i="5"/>
  <c r="BR304" i="5"/>
  <c r="BW306" i="5"/>
  <c r="BK310" i="5"/>
  <c r="BZ310" i="5"/>
  <c r="BS312" i="5"/>
  <c r="BK314" i="5"/>
  <c r="BX316" i="5"/>
  <c r="BM322" i="5"/>
  <c r="BZ322" i="5"/>
  <c r="BO328" i="5"/>
  <c r="BK330" i="5"/>
  <c r="CE332" i="5"/>
  <c r="BS340" i="5"/>
  <c r="CG342" i="5"/>
  <c r="CE350" i="5"/>
  <c r="BO352" i="5"/>
  <c r="BE370" i="5"/>
  <c r="BM376" i="5"/>
  <c r="CG386" i="5"/>
  <c r="CD412" i="5"/>
  <c r="BO438" i="5"/>
  <c r="CC416" i="5"/>
  <c r="BS272" i="5"/>
  <c r="BG274" i="5"/>
  <c r="CF274" i="5"/>
  <c r="BS276" i="5"/>
  <c r="BM278" i="5"/>
  <c r="CC278" i="5"/>
  <c r="CC280" i="5"/>
  <c r="BM282" i="5"/>
  <c r="CC282" i="5"/>
  <c r="BS284" i="5"/>
  <c r="BG286" i="5"/>
  <c r="CF286" i="5"/>
  <c r="BM290" i="5"/>
  <c r="CE290" i="5"/>
  <c r="BH292" i="5"/>
  <c r="CD292" i="5"/>
  <c r="BM294" i="5"/>
  <c r="BU298" i="5"/>
  <c r="BE300" i="5"/>
  <c r="CE300" i="5"/>
  <c r="CC306" i="5"/>
  <c r="BO308" i="5"/>
  <c r="BL310" i="5"/>
  <c r="BU312" i="5"/>
  <c r="BM314" i="5"/>
  <c r="BE320" i="5"/>
  <c r="CE320" i="5"/>
  <c r="BO322" i="5"/>
  <c r="BP328" i="5"/>
  <c r="CG328" i="5"/>
  <c r="BU338" i="5"/>
  <c r="BV340" i="5"/>
  <c r="BW344" i="5"/>
  <c r="BP346" i="5"/>
  <c r="CG350" i="5"/>
  <c r="BP352" i="5"/>
  <c r="BY358" i="5"/>
  <c r="BE372" i="5"/>
  <c r="BT376" i="5"/>
  <c r="BQ378" i="5"/>
  <c r="BN274" i="5"/>
  <c r="BT274" i="5"/>
  <c r="BZ274" i="5"/>
  <c r="BK280" i="5"/>
  <c r="BQ280" i="5"/>
  <c r="BW280" i="5"/>
  <c r="BN286" i="5"/>
  <c r="BT286" i="5"/>
  <c r="BZ286" i="5"/>
  <c r="BK288" i="5"/>
  <c r="CE288" i="5"/>
  <c r="BP292" i="5"/>
  <c r="BW292" i="5"/>
  <c r="BS296" i="5"/>
  <c r="BF298" i="5"/>
  <c r="BN298" i="5"/>
  <c r="BW298" i="5"/>
  <c r="CE298" i="5"/>
  <c r="BL304" i="5"/>
  <c r="BU304" i="5"/>
  <c r="CC304" i="5"/>
  <c r="BK306" i="5"/>
  <c r="BT310" i="5"/>
  <c r="BR316" i="5"/>
  <c r="BW318" i="5"/>
  <c r="BP322" i="5"/>
  <c r="CD322" i="5"/>
  <c r="BR328" i="5"/>
  <c r="BQ330" i="5"/>
  <c r="BM334" i="5"/>
  <c r="CD334" i="5"/>
  <c r="CC338" i="5"/>
  <c r="BH340" i="5"/>
  <c r="CG344" i="5"/>
  <c r="BS352" i="5"/>
  <c r="BU360" i="5"/>
  <c r="BO254" i="5"/>
  <c r="CE254" i="5"/>
  <c r="BE256" i="5"/>
  <c r="CD256" i="5"/>
  <c r="BO258" i="5"/>
  <c r="CE258" i="5"/>
  <c r="BE260" i="5"/>
  <c r="BU260" i="5"/>
  <c r="BH262" i="5"/>
  <c r="CG262" i="5"/>
  <c r="BE264" i="5"/>
  <c r="BU264" i="5"/>
  <c r="BO266" i="5"/>
  <c r="CE266" i="5"/>
  <c r="BE268" i="5"/>
  <c r="CD268" i="5"/>
  <c r="BO270" i="5"/>
  <c r="CE270" i="5"/>
  <c r="BE272" i="5"/>
  <c r="BU272" i="5"/>
  <c r="BH274" i="5"/>
  <c r="CG274" i="5"/>
  <c r="BE276" i="5"/>
  <c r="BU276" i="5"/>
  <c r="BO278" i="5"/>
  <c r="CE278" i="5"/>
  <c r="BE280" i="5"/>
  <c r="CD280" i="5"/>
  <c r="BO282" i="5"/>
  <c r="CE282" i="5"/>
  <c r="BE284" i="5"/>
  <c r="BU284" i="5"/>
  <c r="BH286" i="5"/>
  <c r="CG286" i="5"/>
  <c r="BO290" i="5"/>
  <c r="CG290" i="5"/>
  <c r="BO294" i="5"/>
  <c r="CG300" i="5"/>
  <c r="BU302" i="5"/>
  <c r="BN304" i="5"/>
  <c r="CE306" i="5"/>
  <c r="BQ308" i="5"/>
  <c r="BE310" i="5"/>
  <c r="BM310" i="5"/>
  <c r="CD310" i="5"/>
  <c r="BO314" i="5"/>
  <c r="BK316" i="5"/>
  <c r="BT316" i="5"/>
  <c r="BE318" i="5"/>
  <c r="CG320" i="5"/>
  <c r="BE322" i="5"/>
  <c r="CF322" i="5"/>
  <c r="BS328" i="5"/>
  <c r="BO334" i="5"/>
  <c r="CF334" i="5"/>
  <c r="CE338" i="5"/>
  <c r="BQ346" i="5"/>
  <c r="BV352" i="5"/>
  <c r="BE354" i="5"/>
  <c r="BE358" i="5"/>
  <c r="BS362" i="5"/>
  <c r="BQ370" i="5"/>
  <c r="BK372" i="5"/>
  <c r="BE374" i="5"/>
  <c r="BQ382" i="5"/>
  <c r="CG410" i="5"/>
  <c r="BL256" i="5"/>
  <c r="BR256" i="5"/>
  <c r="BX256" i="5"/>
  <c r="BO262" i="5"/>
  <c r="BU262" i="5"/>
  <c r="BL268" i="5"/>
  <c r="BR268" i="5"/>
  <c r="BX268" i="5"/>
  <c r="BO274" i="5"/>
  <c r="BU274" i="5"/>
  <c r="BL280" i="5"/>
  <c r="BR280" i="5"/>
  <c r="BX280" i="5"/>
  <c r="BO286" i="5"/>
  <c r="BU286" i="5"/>
  <c r="BO288" i="5"/>
  <c r="CG288" i="5"/>
  <c r="BQ292" i="5"/>
  <c r="BX292" i="5"/>
  <c r="CG292" i="5"/>
  <c r="BU296" i="5"/>
  <c r="BG298" i="5"/>
  <c r="BO298" i="5"/>
  <c r="BX298" i="5"/>
  <c r="CF298" i="5"/>
  <c r="BO300" i="5"/>
  <c r="BE304" i="5"/>
  <c r="BV304" i="5"/>
  <c r="CD304" i="5"/>
  <c r="BM306" i="5"/>
  <c r="BU310" i="5"/>
  <c r="BE312" i="5"/>
  <c r="CE312" i="5"/>
  <c r="CC318" i="5"/>
  <c r="BO320" i="5"/>
  <c r="BS322" i="5"/>
  <c r="BS326" i="5"/>
  <c r="BK332" i="5"/>
  <c r="BP334" i="5"/>
  <c r="BE336" i="5"/>
  <c r="BS346" i="5"/>
  <c r="BO356" i="5"/>
  <c r="BL364" i="5"/>
  <c r="CC368" i="5"/>
  <c r="BR370" i="5"/>
  <c r="BW372" i="5"/>
  <c r="BU374" i="5"/>
  <c r="CD376" i="5"/>
  <c r="BN388" i="5"/>
  <c r="CD406" i="5"/>
  <c r="BQ254" i="5"/>
  <c r="CG254" i="5"/>
  <c r="BF256" i="5"/>
  <c r="CE256" i="5"/>
  <c r="BQ258" i="5"/>
  <c r="CG258" i="5"/>
  <c r="BK260" i="5"/>
  <c r="BW260" i="5"/>
  <c r="CH262" i="5"/>
  <c r="BK264" i="5"/>
  <c r="BW264" i="5"/>
  <c r="BQ266" i="5"/>
  <c r="CG266" i="5"/>
  <c r="BF268" i="5"/>
  <c r="CE268" i="5"/>
  <c r="BQ270" i="5"/>
  <c r="CG270" i="5"/>
  <c r="BK272" i="5"/>
  <c r="BW272" i="5"/>
  <c r="CH274" i="5"/>
  <c r="BK276" i="5"/>
  <c r="BW276" i="5"/>
  <c r="BQ278" i="5"/>
  <c r="CG278" i="5"/>
  <c r="BF280" i="5"/>
  <c r="CE280" i="5"/>
  <c r="BQ282" i="5"/>
  <c r="CG282" i="5"/>
  <c r="BK284" i="5"/>
  <c r="BW284" i="5"/>
  <c r="CH286" i="5"/>
  <c r="BQ290" i="5"/>
  <c r="BQ298" i="5"/>
  <c r="BW302" i="5"/>
  <c r="BO304" i="5"/>
  <c r="BS308" i="5"/>
  <c r="BF310" i="5"/>
  <c r="BN310" i="5"/>
  <c r="BW310" i="5"/>
  <c r="CE310" i="5"/>
  <c r="BL316" i="5"/>
  <c r="BU316" i="5"/>
  <c r="CC316" i="5"/>
  <c r="BK318" i="5"/>
  <c r="BF322" i="5"/>
  <c r="CG322" i="5"/>
  <c r="BE324" i="5"/>
  <c r="BU326" i="5"/>
  <c r="BV328" i="5"/>
  <c r="CG334" i="5"/>
  <c r="BW346" i="5"/>
  <c r="CH358" i="5"/>
  <c r="BU362" i="5"/>
  <c r="BW370" i="5"/>
  <c r="BR382" i="5"/>
  <c r="BE326" i="5"/>
  <c r="BW328" i="5"/>
  <c r="CD328" i="5"/>
  <c r="BO332" i="5"/>
  <c r="BT334" i="5"/>
  <c r="BK336" i="5"/>
  <c r="BE338" i="5"/>
  <c r="BW340" i="5"/>
  <c r="CD340" i="5"/>
  <c r="BS344" i="5"/>
  <c r="CF346" i="5"/>
  <c r="BM348" i="5"/>
  <c r="BX352" i="5"/>
  <c r="CF352" i="5"/>
  <c r="BK354" i="5"/>
  <c r="BQ356" i="5"/>
  <c r="BK358" i="5"/>
  <c r="BW360" i="5"/>
  <c r="BQ366" i="5"/>
  <c r="BH370" i="5"/>
  <c r="BN376" i="5"/>
  <c r="BE380" i="5"/>
  <c r="BO390" i="5"/>
  <c r="BG322" i="5"/>
  <c r="BN322" i="5"/>
  <c r="CH322" i="5"/>
  <c r="CC324" i="5"/>
  <c r="BW326" i="5"/>
  <c r="BQ328" i="5"/>
  <c r="BS330" i="5"/>
  <c r="CG332" i="5"/>
  <c r="BG334" i="5"/>
  <c r="BN334" i="5"/>
  <c r="CH334" i="5"/>
  <c r="CC336" i="5"/>
  <c r="BW338" i="5"/>
  <c r="BQ340" i="5"/>
  <c r="BS342" i="5"/>
  <c r="BU344" i="5"/>
  <c r="BK346" i="5"/>
  <c r="BR346" i="5"/>
  <c r="BY346" i="5"/>
  <c r="CG346" i="5"/>
  <c r="BO348" i="5"/>
  <c r="CG348" i="5"/>
  <c r="BQ350" i="5"/>
  <c r="BY352" i="5"/>
  <c r="CG354" i="5"/>
  <c r="BE360" i="5"/>
  <c r="BW362" i="5"/>
  <c r="BM364" i="5"/>
  <c r="BZ364" i="5"/>
  <c r="BS366" i="5"/>
  <c r="CG368" i="5"/>
  <c r="BV370" i="5"/>
  <c r="BM372" i="5"/>
  <c r="BK374" i="5"/>
  <c r="BS378" i="5"/>
  <c r="BQ380" i="5"/>
  <c r="BY388" i="5"/>
  <c r="BF400" i="5"/>
  <c r="BS410" i="5"/>
  <c r="BX412" i="5"/>
  <c r="CD424" i="5"/>
  <c r="CH442" i="5"/>
  <c r="BU322" i="5"/>
  <c r="BM324" i="5"/>
  <c r="CE324" i="5"/>
  <c r="BK326" i="5"/>
  <c r="BK328" i="5"/>
  <c r="BX328" i="5"/>
  <c r="CE328" i="5"/>
  <c r="BU330" i="5"/>
  <c r="BQ332" i="5"/>
  <c r="BU334" i="5"/>
  <c r="BM336" i="5"/>
  <c r="CE336" i="5"/>
  <c r="BK338" i="5"/>
  <c r="BK340" i="5"/>
  <c r="BX340" i="5"/>
  <c r="CE340" i="5"/>
  <c r="BU342" i="5"/>
  <c r="CG352" i="5"/>
  <c r="BO354" i="5"/>
  <c r="BU356" i="5"/>
  <c r="BU358" i="5"/>
  <c r="CC358" i="5"/>
  <c r="CC360" i="5"/>
  <c r="BE362" i="5"/>
  <c r="BO372" i="5"/>
  <c r="BO374" i="5"/>
  <c r="BO376" i="5"/>
  <c r="BX382" i="5"/>
  <c r="CE414" i="5"/>
  <c r="BO460" i="5"/>
  <c r="BV322" i="5"/>
  <c r="CC322" i="5"/>
  <c r="CG324" i="5"/>
  <c r="BM326" i="5"/>
  <c r="BE328" i="5"/>
  <c r="BL328" i="5"/>
  <c r="BY328" i="5"/>
  <c r="CF328" i="5"/>
  <c r="BW330" i="5"/>
  <c r="BS332" i="5"/>
  <c r="BV334" i="5"/>
  <c r="CC334" i="5"/>
  <c r="CG336" i="5"/>
  <c r="BM338" i="5"/>
  <c r="BE340" i="5"/>
  <c r="BL340" i="5"/>
  <c r="BY340" i="5"/>
  <c r="CF340" i="5"/>
  <c r="BW342" i="5"/>
  <c r="BE346" i="5"/>
  <c r="BE352" i="5"/>
  <c r="CH352" i="5"/>
  <c r="BQ354" i="5"/>
  <c r="BW356" i="5"/>
  <c r="BV358" i="5"/>
  <c r="CD358" i="5"/>
  <c r="CE360" i="5"/>
  <c r="BK362" i="5"/>
  <c r="BP364" i="5"/>
  <c r="BK368" i="5"/>
  <c r="BK370" i="5"/>
  <c r="BY382" i="5"/>
  <c r="BO384" i="5"/>
  <c r="BM398" i="5"/>
  <c r="BP406" i="5"/>
  <c r="BE418" i="5"/>
  <c r="CH478" i="5"/>
  <c r="BK342" i="5"/>
  <c r="BK344" i="5"/>
  <c r="CC344" i="5"/>
  <c r="BM346" i="5"/>
  <c r="BS348" i="5"/>
  <c r="BU350" i="5"/>
  <c r="BM352" i="5"/>
  <c r="BT352" i="5"/>
  <c r="BE356" i="5"/>
  <c r="CC356" i="5"/>
  <c r="BF358" i="5"/>
  <c r="BO358" i="5"/>
  <c r="BM360" i="5"/>
  <c r="CG362" i="5"/>
  <c r="BE364" i="5"/>
  <c r="CD364" i="5"/>
  <c r="CG366" i="5"/>
  <c r="BX370" i="5"/>
  <c r="CC372" i="5"/>
  <c r="BW374" i="5"/>
  <c r="BU376" i="5"/>
  <c r="BW380" i="5"/>
  <c r="BE386" i="5"/>
  <c r="BE388" i="5"/>
  <c r="BK394" i="5"/>
  <c r="BM402" i="5"/>
  <c r="BK404" i="5"/>
  <c r="BN418" i="5"/>
  <c r="BH430" i="5"/>
  <c r="BM434" i="5"/>
  <c r="BU440" i="5"/>
  <c r="CE292" i="5"/>
  <c r="BQ294" i="5"/>
  <c r="CG294" i="5"/>
  <c r="BK296" i="5"/>
  <c r="BW296" i="5"/>
  <c r="CH298" i="5"/>
  <c r="BK300" i="5"/>
  <c r="BW300" i="5"/>
  <c r="BQ302" i="5"/>
  <c r="CG302" i="5"/>
  <c r="BF304" i="5"/>
  <c r="CE304" i="5"/>
  <c r="BQ306" i="5"/>
  <c r="CG306" i="5"/>
  <c r="BK308" i="5"/>
  <c r="BW308" i="5"/>
  <c r="CH310" i="5"/>
  <c r="BK312" i="5"/>
  <c r="BW312" i="5"/>
  <c r="BQ314" i="5"/>
  <c r="CG314" i="5"/>
  <c r="BF316" i="5"/>
  <c r="CE316" i="5"/>
  <c r="BQ318" i="5"/>
  <c r="CG318" i="5"/>
  <c r="BK320" i="5"/>
  <c r="BW320" i="5"/>
  <c r="BO326" i="5"/>
  <c r="BF328" i="5"/>
  <c r="BM328" i="5"/>
  <c r="CC330" i="5"/>
  <c r="BU332" i="5"/>
  <c r="BO338" i="5"/>
  <c r="BF340" i="5"/>
  <c r="BM340" i="5"/>
  <c r="CC342" i="5"/>
  <c r="BF346" i="5"/>
  <c r="CC346" i="5"/>
  <c r="BU348" i="5"/>
  <c r="BF352" i="5"/>
  <c r="BS354" i="5"/>
  <c r="BK356" i="5"/>
  <c r="BW358" i="5"/>
  <c r="CE358" i="5"/>
  <c r="CG360" i="5"/>
  <c r="BO362" i="5"/>
  <c r="BS364" i="5"/>
  <c r="BO368" i="5"/>
  <c r="BO370" i="5"/>
  <c r="BY370" i="5"/>
  <c r="BF376" i="5"/>
  <c r="BK382" i="5"/>
  <c r="CE382" i="5"/>
  <c r="BU384" i="5"/>
  <c r="BM392" i="5"/>
  <c r="CE396" i="5"/>
  <c r="BO398" i="5"/>
  <c r="BT400" i="5"/>
  <c r="BS404" i="5"/>
  <c r="BY406" i="5"/>
  <c r="CC426" i="5"/>
  <c r="BW440" i="5"/>
  <c r="CC468" i="5"/>
  <c r="BM292" i="5"/>
  <c r="BS292" i="5"/>
  <c r="BY292" i="5"/>
  <c r="BP298" i="5"/>
  <c r="BV298" i="5"/>
  <c r="BM304" i="5"/>
  <c r="BS304" i="5"/>
  <c r="BY304" i="5"/>
  <c r="BP310" i="5"/>
  <c r="BV310" i="5"/>
  <c r="BM316" i="5"/>
  <c r="BS316" i="5"/>
  <c r="BY316" i="5"/>
  <c r="BX322" i="5"/>
  <c r="CE322" i="5"/>
  <c r="BS324" i="5"/>
  <c r="CG326" i="5"/>
  <c r="CH328" i="5"/>
  <c r="BM330" i="5"/>
  <c r="BE332" i="5"/>
  <c r="BX334" i="5"/>
  <c r="CE334" i="5"/>
  <c r="BS336" i="5"/>
  <c r="CG338" i="5"/>
  <c r="CH340" i="5"/>
  <c r="BM342" i="5"/>
  <c r="CE342" i="5"/>
  <c r="BM344" i="5"/>
  <c r="CE344" i="5"/>
  <c r="BO346" i="5"/>
  <c r="BV346" i="5"/>
  <c r="BE350" i="5"/>
  <c r="BN352" i="5"/>
  <c r="BU352" i="5"/>
  <c r="CE356" i="5"/>
  <c r="BH358" i="5"/>
  <c r="BP358" i="5"/>
  <c r="BO360" i="5"/>
  <c r="BF364" i="5"/>
  <c r="CG364" i="5"/>
  <c r="CE372" i="5"/>
  <c r="CE374" i="5"/>
  <c r="BV376" i="5"/>
  <c r="CE386" i="5"/>
  <c r="BM388" i="5"/>
  <c r="BO394" i="5"/>
  <c r="CG396" i="5"/>
  <c r="BO402" i="5"/>
  <c r="BK416" i="5"/>
  <c r="CE426" i="5"/>
  <c r="BQ452" i="5"/>
  <c r="CF466" i="5"/>
  <c r="BE476" i="5"/>
  <c r="BM288" i="5"/>
  <c r="CC288" i="5"/>
  <c r="BS290" i="5"/>
  <c r="BG292" i="5"/>
  <c r="CF292" i="5"/>
  <c r="BS294" i="5"/>
  <c r="BM296" i="5"/>
  <c r="CC296" i="5"/>
  <c r="CC298" i="5"/>
  <c r="BM300" i="5"/>
  <c r="CC300" i="5"/>
  <c r="BS302" i="5"/>
  <c r="BG304" i="5"/>
  <c r="CF304" i="5"/>
  <c r="BS306" i="5"/>
  <c r="BM308" i="5"/>
  <c r="CC308" i="5"/>
  <c r="CC310" i="5"/>
  <c r="BM312" i="5"/>
  <c r="CC312" i="5"/>
  <c r="BS314" i="5"/>
  <c r="BG316" i="5"/>
  <c r="CF316" i="5"/>
  <c r="BS318" i="5"/>
  <c r="BM320" i="5"/>
  <c r="CC320" i="5"/>
  <c r="BR322" i="5"/>
  <c r="BQ326" i="5"/>
  <c r="BG328" i="5"/>
  <c r="BU328" i="5"/>
  <c r="CE330" i="5"/>
  <c r="BW332" i="5"/>
  <c r="BR334" i="5"/>
  <c r="BQ338" i="5"/>
  <c r="BG340" i="5"/>
  <c r="BU340" i="5"/>
  <c r="BH346" i="5"/>
  <c r="CD346" i="5"/>
  <c r="BE348" i="5"/>
  <c r="BW348" i="5"/>
  <c r="BK350" i="5"/>
  <c r="CC350" i="5"/>
  <c r="BG352" i="5"/>
  <c r="CC352" i="5"/>
  <c r="BM356" i="5"/>
  <c r="BX358" i="5"/>
  <c r="CG358" i="5"/>
  <c r="BG364" i="5"/>
  <c r="BT364" i="5"/>
  <c r="BK366" i="5"/>
  <c r="BQ368" i="5"/>
  <c r="BP370" i="5"/>
  <c r="CG372" i="5"/>
  <c r="CG374" i="5"/>
  <c r="BG376" i="5"/>
  <c r="CG382" i="5"/>
  <c r="BU392" i="5"/>
  <c r="BW394" i="5"/>
  <c r="BU404" i="5"/>
  <c r="BG412" i="5"/>
  <c r="BM416" i="5"/>
  <c r="BM438" i="5"/>
  <c r="BO448" i="5"/>
  <c r="CG452" i="5"/>
  <c r="CC476" i="5"/>
  <c r="CH382" i="5"/>
  <c r="BQ390" i="5"/>
  <c r="BW392" i="5"/>
  <c r="CC394" i="5"/>
  <c r="BL400" i="5"/>
  <c r="BY400" i="5"/>
  <c r="BW402" i="5"/>
  <c r="BQ406" i="5"/>
  <c r="CE406" i="5"/>
  <c r="CE416" i="5"/>
  <c r="BO434" i="5"/>
  <c r="BN364" i="5"/>
  <c r="BU364" i="5"/>
  <c r="BU368" i="5"/>
  <c r="CG370" i="5"/>
  <c r="BH376" i="5"/>
  <c r="CE376" i="5"/>
  <c r="BU378" i="5"/>
  <c r="BL382" i="5"/>
  <c r="BS382" i="5"/>
  <c r="BW384" i="5"/>
  <c r="BO386" i="5"/>
  <c r="BF388" i="5"/>
  <c r="BZ388" i="5"/>
  <c r="BP394" i="5"/>
  <c r="BQ398" i="5"/>
  <c r="BW404" i="5"/>
  <c r="CE412" i="5"/>
  <c r="BU422" i="5"/>
  <c r="BE424" i="5"/>
  <c r="BS434" i="5"/>
  <c r="CC506" i="5"/>
  <c r="BP376" i="5"/>
  <c r="BX376" i="5"/>
  <c r="BK380" i="5"/>
  <c r="CC380" i="5"/>
  <c r="BE382" i="5"/>
  <c r="BR388" i="5"/>
  <c r="BS390" i="5"/>
  <c r="CC392" i="5"/>
  <c r="CD394" i="5"/>
  <c r="BM396" i="5"/>
  <c r="CC398" i="5"/>
  <c r="BM400" i="5"/>
  <c r="BZ400" i="5"/>
  <c r="CC402" i="5"/>
  <c r="CF406" i="5"/>
  <c r="BP412" i="5"/>
  <c r="BE414" i="5"/>
  <c r="BS420" i="5"/>
  <c r="CC422" i="5"/>
  <c r="BN430" i="5"/>
  <c r="CC436" i="5"/>
  <c r="BU464" i="5"/>
  <c r="BO364" i="5"/>
  <c r="BV364" i="5"/>
  <c r="BE368" i="5"/>
  <c r="BW368" i="5"/>
  <c r="CH370" i="5"/>
  <c r="CF376" i="5"/>
  <c r="BE378" i="5"/>
  <c r="BW378" i="5"/>
  <c r="BM382" i="5"/>
  <c r="BU382" i="5"/>
  <c r="BE384" i="5"/>
  <c r="CC384" i="5"/>
  <c r="BQ386" i="5"/>
  <c r="BG388" i="5"/>
  <c r="CD388" i="5"/>
  <c r="BQ394" i="5"/>
  <c r="CE394" i="5"/>
  <c r="BE406" i="5"/>
  <c r="BS406" i="5"/>
  <c r="BE408" i="5"/>
  <c r="CF412" i="5"/>
  <c r="BZ418" i="5"/>
  <c r="BG442" i="5"/>
  <c r="BS454" i="5"/>
  <c r="CF490" i="5"/>
  <c r="BH364" i="5"/>
  <c r="CE364" i="5"/>
  <c r="BU366" i="5"/>
  <c r="BL370" i="5"/>
  <c r="BS370" i="5"/>
  <c r="BQ372" i="5"/>
  <c r="BQ374" i="5"/>
  <c r="BR376" i="5"/>
  <c r="BY376" i="5"/>
  <c r="BM380" i="5"/>
  <c r="CE380" i="5"/>
  <c r="BF382" i="5"/>
  <c r="CC382" i="5"/>
  <c r="BS388" i="5"/>
  <c r="CE390" i="5"/>
  <c r="BE392" i="5"/>
  <c r="BH394" i="5"/>
  <c r="BU394" i="5"/>
  <c r="BO396" i="5"/>
  <c r="CE398" i="5"/>
  <c r="BN400" i="5"/>
  <c r="CE402" i="5"/>
  <c r="BQ412" i="5"/>
  <c r="BM414" i="5"/>
  <c r="BU420" i="5"/>
  <c r="CE422" i="5"/>
  <c r="BU432" i="5"/>
  <c r="CD436" i="5"/>
  <c r="CG376" i="5"/>
  <c r="BK378" i="5"/>
  <c r="CE378" i="5"/>
  <c r="BO382" i="5"/>
  <c r="BV382" i="5"/>
  <c r="BK384" i="5"/>
  <c r="CE384" i="5"/>
  <c r="BS386" i="5"/>
  <c r="BH388" i="5"/>
  <c r="CE388" i="5"/>
  <c r="BQ396" i="5"/>
  <c r="BR400" i="5"/>
  <c r="BW406" i="5"/>
  <c r="BS408" i="5"/>
  <c r="BU414" i="5"/>
  <c r="BW420" i="5"/>
  <c r="CG422" i="5"/>
  <c r="BQ424" i="5"/>
  <c r="CC428" i="5"/>
  <c r="BZ430" i="5"/>
  <c r="BW432" i="5"/>
  <c r="CF436" i="5"/>
  <c r="BX454" i="5"/>
  <c r="CF364" i="5"/>
  <c r="BE366" i="5"/>
  <c r="BW366" i="5"/>
  <c r="BM370" i="5"/>
  <c r="BU370" i="5"/>
  <c r="BU372" i="5"/>
  <c r="BS374" i="5"/>
  <c r="BL376" i="5"/>
  <c r="BS376" i="5"/>
  <c r="BZ376" i="5"/>
  <c r="BO380" i="5"/>
  <c r="CG380" i="5"/>
  <c r="BH382" i="5"/>
  <c r="CD382" i="5"/>
  <c r="BT388" i="5"/>
  <c r="CG390" i="5"/>
  <c r="BK392" i="5"/>
  <c r="BV394" i="5"/>
  <c r="CG398" i="5"/>
  <c r="BE400" i="5"/>
  <c r="CF400" i="5"/>
  <c r="BE402" i="5"/>
  <c r="BE404" i="5"/>
  <c r="BE416" i="5"/>
  <c r="CC418" i="5"/>
  <c r="CC420" i="5"/>
  <c r="BS426" i="5"/>
  <c r="CC432" i="5"/>
  <c r="BT442" i="5"/>
  <c r="BW444" i="5"/>
  <c r="BL448" i="5"/>
  <c r="BQ462" i="5"/>
  <c r="BH478" i="5"/>
  <c r="BK480" i="5"/>
  <c r="BK322" i="5"/>
  <c r="BQ322" i="5"/>
  <c r="BW322" i="5"/>
  <c r="BN328" i="5"/>
  <c r="BT328" i="5"/>
  <c r="BZ328" i="5"/>
  <c r="BK334" i="5"/>
  <c r="BQ334" i="5"/>
  <c r="BW334" i="5"/>
  <c r="BN340" i="5"/>
  <c r="BT340" i="5"/>
  <c r="BZ340" i="5"/>
  <c r="BQ344" i="5"/>
  <c r="BG346" i="5"/>
  <c r="BU346" i="5"/>
  <c r="CE348" i="5"/>
  <c r="BW350" i="5"/>
  <c r="BR352" i="5"/>
  <c r="BU354" i="5"/>
  <c r="BL358" i="5"/>
  <c r="BS358" i="5"/>
  <c r="BQ360" i="5"/>
  <c r="BQ362" i="5"/>
  <c r="BR364" i="5"/>
  <c r="BY364" i="5"/>
  <c r="BM368" i="5"/>
  <c r="CE368" i="5"/>
  <c r="BF370" i="5"/>
  <c r="CC370" i="5"/>
  <c r="BE376" i="5"/>
  <c r="CH376" i="5"/>
  <c r="BO378" i="5"/>
  <c r="CG378" i="5"/>
  <c r="BP382" i="5"/>
  <c r="BW382" i="5"/>
  <c r="BM384" i="5"/>
  <c r="BU386" i="5"/>
  <c r="BL388" i="5"/>
  <c r="CF388" i="5"/>
  <c r="BS396" i="5"/>
  <c r="BS400" i="5"/>
  <c r="BK402" i="5"/>
  <c r="BK406" i="5"/>
  <c r="BU408" i="5"/>
  <c r="BQ410" i="5"/>
  <c r="BW412" i="5"/>
  <c r="CC414" i="5"/>
  <c r="CD418" i="5"/>
  <c r="BU426" i="5"/>
  <c r="BK452" i="5"/>
  <c r="BU500" i="5"/>
  <c r="BQ434" i="5"/>
  <c r="BQ436" i="5"/>
  <c r="CE436" i="5"/>
  <c r="CC440" i="5"/>
  <c r="BH442" i="5"/>
  <c r="BP448" i="5"/>
  <c r="BW452" i="5"/>
  <c r="BY454" i="5"/>
  <c r="BS476" i="5"/>
  <c r="BU480" i="5"/>
  <c r="BE488" i="5"/>
  <c r="BE390" i="5"/>
  <c r="BU390" i="5"/>
  <c r="BO392" i="5"/>
  <c r="CE392" i="5"/>
  <c r="BE394" i="5"/>
  <c r="CG402" i="5"/>
  <c r="CC404" i="5"/>
  <c r="BF406" i="5"/>
  <c r="BM406" i="5"/>
  <c r="BZ406" i="5"/>
  <c r="CG406" i="5"/>
  <c r="BW408" i="5"/>
  <c r="BU410" i="5"/>
  <c r="BK412" i="5"/>
  <c r="BR412" i="5"/>
  <c r="BY412" i="5"/>
  <c r="BO416" i="5"/>
  <c r="BG418" i="5"/>
  <c r="CF418" i="5"/>
  <c r="CE420" i="5"/>
  <c r="BF424" i="5"/>
  <c r="CE424" i="5"/>
  <c r="CG426" i="5"/>
  <c r="BE428" i="5"/>
  <c r="CC430" i="5"/>
  <c r="CC434" i="5"/>
  <c r="BQ438" i="5"/>
  <c r="BZ442" i="5"/>
  <c r="BV448" i="5"/>
  <c r="BQ450" i="5"/>
  <c r="CE460" i="5"/>
  <c r="BM474" i="5"/>
  <c r="BT502" i="5"/>
  <c r="BE528" i="5"/>
  <c r="BO388" i="5"/>
  <c r="BU388" i="5"/>
  <c r="BL394" i="5"/>
  <c r="BY394" i="5"/>
  <c r="CF394" i="5"/>
  <c r="BU396" i="5"/>
  <c r="BS398" i="5"/>
  <c r="BH400" i="5"/>
  <c r="BV400" i="5"/>
  <c r="CC400" i="5"/>
  <c r="BQ402" i="5"/>
  <c r="BM404" i="5"/>
  <c r="BT406" i="5"/>
  <c r="BK408" i="5"/>
  <c r="BE410" i="5"/>
  <c r="BW410" i="5"/>
  <c r="CG412" i="5"/>
  <c r="BO414" i="5"/>
  <c r="CG414" i="5"/>
  <c r="BT418" i="5"/>
  <c r="BE422" i="5"/>
  <c r="BG424" i="5"/>
  <c r="CF424" i="5"/>
  <c r="BK428" i="5"/>
  <c r="CF430" i="5"/>
  <c r="BE436" i="5"/>
  <c r="BS438" i="5"/>
  <c r="BM446" i="5"/>
  <c r="CG458" i="5"/>
  <c r="BS474" i="5"/>
  <c r="BQ384" i="5"/>
  <c r="CG384" i="5"/>
  <c r="BK386" i="5"/>
  <c r="BW386" i="5"/>
  <c r="CH388" i="5"/>
  <c r="BK390" i="5"/>
  <c r="BW390" i="5"/>
  <c r="BQ392" i="5"/>
  <c r="CG392" i="5"/>
  <c r="BF394" i="5"/>
  <c r="BS394" i="5"/>
  <c r="BE396" i="5"/>
  <c r="BP400" i="5"/>
  <c r="CE404" i="5"/>
  <c r="BG406" i="5"/>
  <c r="BN406" i="5"/>
  <c r="CH406" i="5"/>
  <c r="CC408" i="5"/>
  <c r="BK410" i="5"/>
  <c r="BL412" i="5"/>
  <c r="BS412" i="5"/>
  <c r="BZ412" i="5"/>
  <c r="BS416" i="5"/>
  <c r="BH418" i="5"/>
  <c r="CG418" i="5"/>
  <c r="BM422" i="5"/>
  <c r="BH424" i="5"/>
  <c r="CG424" i="5"/>
  <c r="BE426" i="5"/>
  <c r="BM428" i="5"/>
  <c r="BE432" i="5"/>
  <c r="CE434" i="5"/>
  <c r="BF436" i="5"/>
  <c r="CC438" i="5"/>
  <c r="BN442" i="5"/>
  <c r="BW448" i="5"/>
  <c r="CH460" i="5"/>
  <c r="BG466" i="5"/>
  <c r="BV472" i="5"/>
  <c r="BM484" i="5"/>
  <c r="BP388" i="5"/>
  <c r="BV388" i="5"/>
  <c r="BM394" i="5"/>
  <c r="BZ394" i="5"/>
  <c r="CG394" i="5"/>
  <c r="BW396" i="5"/>
  <c r="BU398" i="5"/>
  <c r="BW400" i="5"/>
  <c r="CD400" i="5"/>
  <c r="BS402" i="5"/>
  <c r="BO404" i="5"/>
  <c r="CG404" i="5"/>
  <c r="BU406" i="5"/>
  <c r="BM408" i="5"/>
  <c r="CC410" i="5"/>
  <c r="BE412" i="5"/>
  <c r="BQ414" i="5"/>
  <c r="CH418" i="5"/>
  <c r="BE420" i="5"/>
  <c r="BM426" i="5"/>
  <c r="BS428" i="5"/>
  <c r="CG430" i="5"/>
  <c r="BK432" i="5"/>
  <c r="CG434" i="5"/>
  <c r="BG436" i="5"/>
  <c r="BW436" i="5"/>
  <c r="BE440" i="5"/>
  <c r="CC442" i="5"/>
  <c r="BQ444" i="5"/>
  <c r="BO446" i="5"/>
  <c r="BX448" i="5"/>
  <c r="BW470" i="5"/>
  <c r="BM354" i="5"/>
  <c r="CC354" i="5"/>
  <c r="BS356" i="5"/>
  <c r="BG358" i="5"/>
  <c r="CF358" i="5"/>
  <c r="BS360" i="5"/>
  <c r="BM362" i="5"/>
  <c r="CC362" i="5"/>
  <c r="CC364" i="5"/>
  <c r="BM366" i="5"/>
  <c r="CC366" i="5"/>
  <c r="BS368" i="5"/>
  <c r="BG370" i="5"/>
  <c r="CF370" i="5"/>
  <c r="BS372" i="5"/>
  <c r="BM374" i="5"/>
  <c r="CC374" i="5"/>
  <c r="CC376" i="5"/>
  <c r="BM378" i="5"/>
  <c r="CC378" i="5"/>
  <c r="BS380" i="5"/>
  <c r="BG382" i="5"/>
  <c r="CF382" i="5"/>
  <c r="BS384" i="5"/>
  <c r="BM386" i="5"/>
  <c r="CC386" i="5"/>
  <c r="CC388" i="5"/>
  <c r="BM390" i="5"/>
  <c r="CC390" i="5"/>
  <c r="BS392" i="5"/>
  <c r="BG394" i="5"/>
  <c r="BT394" i="5"/>
  <c r="BK396" i="5"/>
  <c r="BE398" i="5"/>
  <c r="BW398" i="5"/>
  <c r="BQ400" i="5"/>
  <c r="BQ404" i="5"/>
  <c r="BH406" i="5"/>
  <c r="BO406" i="5"/>
  <c r="CE408" i="5"/>
  <c r="BM410" i="5"/>
  <c r="BM412" i="5"/>
  <c r="BT412" i="5"/>
  <c r="BU416" i="5"/>
  <c r="BK420" i="5"/>
  <c r="BO422" i="5"/>
  <c r="BK424" i="5"/>
  <c r="BW424" i="5"/>
  <c r="BT430" i="5"/>
  <c r="CH430" i="5"/>
  <c r="BM432" i="5"/>
  <c r="CE438" i="5"/>
  <c r="BK440" i="5"/>
  <c r="CF442" i="5"/>
  <c r="BQ446" i="5"/>
  <c r="BO466" i="5"/>
  <c r="BN346" i="5"/>
  <c r="BT346" i="5"/>
  <c r="BZ346" i="5"/>
  <c r="BK352" i="5"/>
  <c r="BQ352" i="5"/>
  <c r="BW352" i="5"/>
  <c r="BN358" i="5"/>
  <c r="BT358" i="5"/>
  <c r="BZ358" i="5"/>
  <c r="BK364" i="5"/>
  <c r="BQ364" i="5"/>
  <c r="BW364" i="5"/>
  <c r="BN370" i="5"/>
  <c r="BT370" i="5"/>
  <c r="BZ370" i="5"/>
  <c r="BK376" i="5"/>
  <c r="BQ376" i="5"/>
  <c r="BW376" i="5"/>
  <c r="BN382" i="5"/>
  <c r="BT382" i="5"/>
  <c r="BZ382" i="5"/>
  <c r="BK388" i="5"/>
  <c r="BQ388" i="5"/>
  <c r="BW388" i="5"/>
  <c r="BN394" i="5"/>
  <c r="CH394" i="5"/>
  <c r="CC396" i="5"/>
  <c r="BK398" i="5"/>
  <c r="BK400" i="5"/>
  <c r="BX400" i="5"/>
  <c r="CE400" i="5"/>
  <c r="BU402" i="5"/>
  <c r="BV406" i="5"/>
  <c r="CC406" i="5"/>
  <c r="BO408" i="5"/>
  <c r="CG408" i="5"/>
  <c r="CE410" i="5"/>
  <c r="BF412" i="5"/>
  <c r="CC412" i="5"/>
  <c r="BS414" i="5"/>
  <c r="BM420" i="5"/>
  <c r="BQ422" i="5"/>
  <c r="BO426" i="5"/>
  <c r="BU428" i="5"/>
  <c r="BG430" i="5"/>
  <c r="BS432" i="5"/>
  <c r="BK436" i="5"/>
  <c r="CG438" i="5"/>
  <c r="BM440" i="5"/>
  <c r="BS444" i="5"/>
  <c r="BW446" i="5"/>
  <c r="CE448" i="5"/>
  <c r="BK456" i="5"/>
  <c r="BK464" i="5"/>
  <c r="CH472" i="5"/>
  <c r="BQ408" i="5"/>
  <c r="BO410" i="5"/>
  <c r="BN412" i="5"/>
  <c r="BV412" i="5"/>
  <c r="BW416" i="5"/>
  <c r="BO420" i="5"/>
  <c r="BS422" i="5"/>
  <c r="BQ426" i="5"/>
  <c r="BW428" i="5"/>
  <c r="BS440" i="5"/>
  <c r="CG442" i="5"/>
  <c r="BU444" i="5"/>
  <c r="CG446" i="5"/>
  <c r="BL454" i="5"/>
  <c r="BQ456" i="5"/>
  <c r="BS464" i="5"/>
  <c r="BG478" i="5"/>
  <c r="CC490" i="5"/>
  <c r="CD496" i="5"/>
  <c r="BM418" i="5"/>
  <c r="BS418" i="5"/>
  <c r="BY418" i="5"/>
  <c r="BP424" i="5"/>
  <c r="BV424" i="5"/>
  <c r="BM430" i="5"/>
  <c r="BS430" i="5"/>
  <c r="BY430" i="5"/>
  <c r="BP436" i="5"/>
  <c r="BV436" i="5"/>
  <c r="BM442" i="5"/>
  <c r="BS442" i="5"/>
  <c r="BY442" i="5"/>
  <c r="CD448" i="5"/>
  <c r="BK450" i="5"/>
  <c r="BW458" i="5"/>
  <c r="BK462" i="5"/>
  <c r="BZ478" i="5"/>
  <c r="BQ482" i="5"/>
  <c r="BL484" i="5"/>
  <c r="BP490" i="5"/>
  <c r="BU490" i="5"/>
  <c r="BM494" i="5"/>
  <c r="CC498" i="5"/>
  <c r="BS512" i="5"/>
  <c r="BM518" i="5"/>
  <c r="BO418" i="5"/>
  <c r="BU418" i="5"/>
  <c r="BL424" i="5"/>
  <c r="BR424" i="5"/>
  <c r="BX424" i="5"/>
  <c r="BO430" i="5"/>
  <c r="BU430" i="5"/>
  <c r="BL436" i="5"/>
  <c r="BR436" i="5"/>
  <c r="BX436" i="5"/>
  <c r="BO442" i="5"/>
  <c r="BU442" i="5"/>
  <c r="BE448" i="5"/>
  <c r="BW450" i="5"/>
  <c r="BF454" i="5"/>
  <c r="BP460" i="5"/>
  <c r="BW462" i="5"/>
  <c r="BK468" i="5"/>
  <c r="BM470" i="5"/>
  <c r="CC472" i="5"/>
  <c r="BV484" i="5"/>
  <c r="BZ490" i="5"/>
  <c r="BP496" i="5"/>
  <c r="CE518" i="5"/>
  <c r="BM502" i="5"/>
  <c r="BP418" i="5"/>
  <c r="BV418" i="5"/>
  <c r="BM424" i="5"/>
  <c r="BS424" i="5"/>
  <c r="BY424" i="5"/>
  <c r="BP430" i="5"/>
  <c r="BV430" i="5"/>
  <c r="BM436" i="5"/>
  <c r="BS436" i="5"/>
  <c r="BY436" i="5"/>
  <c r="BP442" i="5"/>
  <c r="BV442" i="5"/>
  <c r="BF448" i="5"/>
  <c r="CG450" i="5"/>
  <c r="BU460" i="5"/>
  <c r="CG462" i="5"/>
  <c r="CG464" i="5"/>
  <c r="BS470" i="5"/>
  <c r="BE472" i="5"/>
  <c r="CD472" i="5"/>
  <c r="CE474" i="5"/>
  <c r="BM478" i="5"/>
  <c r="BW484" i="5"/>
  <c r="BQ486" i="5"/>
  <c r="BM492" i="5"/>
  <c r="BW496" i="5"/>
  <c r="BU504" i="5"/>
  <c r="CG526" i="5"/>
  <c r="BK418" i="5"/>
  <c r="BQ418" i="5"/>
  <c r="BW418" i="5"/>
  <c r="BN424" i="5"/>
  <c r="BT424" i="5"/>
  <c r="BZ424" i="5"/>
  <c r="BK430" i="5"/>
  <c r="BQ430" i="5"/>
  <c r="BW430" i="5"/>
  <c r="BN436" i="5"/>
  <c r="BT436" i="5"/>
  <c r="BZ436" i="5"/>
  <c r="BK442" i="5"/>
  <c r="BQ442" i="5"/>
  <c r="BW442" i="5"/>
  <c r="CE454" i="5"/>
  <c r="BK458" i="5"/>
  <c r="BV460" i="5"/>
  <c r="CG468" i="5"/>
  <c r="BL472" i="5"/>
  <c r="CG474" i="5"/>
  <c r="BP478" i="5"/>
  <c r="BS486" i="5"/>
  <c r="BS492" i="5"/>
  <c r="BH514" i="5"/>
  <c r="BO428" i="5"/>
  <c r="CE428" i="5"/>
  <c r="BE430" i="5"/>
  <c r="CD430" i="5"/>
  <c r="BO432" i="5"/>
  <c r="CE432" i="5"/>
  <c r="BE434" i="5"/>
  <c r="BU434" i="5"/>
  <c r="BH436" i="5"/>
  <c r="CG436" i="5"/>
  <c r="BE438" i="5"/>
  <c r="BU438" i="5"/>
  <c r="BO440" i="5"/>
  <c r="CE440" i="5"/>
  <c r="BE442" i="5"/>
  <c r="CD442" i="5"/>
  <c r="BE444" i="5"/>
  <c r="CG444" i="5"/>
  <c r="CC446" i="5"/>
  <c r="BR448" i="5"/>
  <c r="BM454" i="5"/>
  <c r="BW456" i="5"/>
  <c r="BF460" i="5"/>
  <c r="CE484" i="5"/>
  <c r="BS488" i="5"/>
  <c r="BR394" i="5"/>
  <c r="BX394" i="5"/>
  <c r="BO400" i="5"/>
  <c r="BU400" i="5"/>
  <c r="BL406" i="5"/>
  <c r="BR406" i="5"/>
  <c r="BX406" i="5"/>
  <c r="BO412" i="5"/>
  <c r="BU412" i="5"/>
  <c r="BL418" i="5"/>
  <c r="BR418" i="5"/>
  <c r="BX418" i="5"/>
  <c r="BO424" i="5"/>
  <c r="BU424" i="5"/>
  <c r="BL430" i="5"/>
  <c r="BR430" i="5"/>
  <c r="BX430" i="5"/>
  <c r="BO436" i="5"/>
  <c r="BU436" i="5"/>
  <c r="BL442" i="5"/>
  <c r="BR442" i="5"/>
  <c r="BX442" i="5"/>
  <c r="CC448" i="5"/>
  <c r="CH454" i="5"/>
  <c r="BQ458" i="5"/>
  <c r="BV466" i="5"/>
  <c r="BM472" i="5"/>
  <c r="BU478" i="5"/>
  <c r="BO482" i="5"/>
  <c r="BM490" i="5"/>
  <c r="BZ514" i="5"/>
  <c r="BQ524" i="5"/>
  <c r="CH412" i="5"/>
  <c r="BK414" i="5"/>
  <c r="BW414" i="5"/>
  <c r="BQ416" i="5"/>
  <c r="CG416" i="5"/>
  <c r="BF418" i="5"/>
  <c r="CE418" i="5"/>
  <c r="BQ420" i="5"/>
  <c r="CG420" i="5"/>
  <c r="BK422" i="5"/>
  <c r="BW422" i="5"/>
  <c r="CH424" i="5"/>
  <c r="BK426" i="5"/>
  <c r="BW426" i="5"/>
  <c r="BQ428" i="5"/>
  <c r="CG428" i="5"/>
  <c r="BF430" i="5"/>
  <c r="CE430" i="5"/>
  <c r="BQ432" i="5"/>
  <c r="CG432" i="5"/>
  <c r="BK434" i="5"/>
  <c r="BW434" i="5"/>
  <c r="CH436" i="5"/>
  <c r="BK438" i="5"/>
  <c r="BW438" i="5"/>
  <c r="BQ440" i="5"/>
  <c r="CG440" i="5"/>
  <c r="BF442" i="5"/>
  <c r="CE442" i="5"/>
  <c r="BK444" i="5"/>
  <c r="BK446" i="5"/>
  <c r="CE446" i="5"/>
  <c r="BK448" i="5"/>
  <c r="BU448" i="5"/>
  <c r="BR454" i="5"/>
  <c r="CG456" i="5"/>
  <c r="BQ472" i="5"/>
  <c r="BG484" i="5"/>
  <c r="CC488" i="5"/>
  <c r="BO506" i="5"/>
  <c r="BV508" i="5"/>
  <c r="BY520" i="5"/>
  <c r="BW508" i="5"/>
  <c r="BU512" i="5"/>
  <c r="BM514" i="5"/>
  <c r="BE522" i="5"/>
  <c r="CE542" i="5"/>
  <c r="BM450" i="5"/>
  <c r="CC450" i="5"/>
  <c r="BS452" i="5"/>
  <c r="BG454" i="5"/>
  <c r="CF454" i="5"/>
  <c r="BS456" i="5"/>
  <c r="BM458" i="5"/>
  <c r="CC458" i="5"/>
  <c r="CC460" i="5"/>
  <c r="BM462" i="5"/>
  <c r="CC462" i="5"/>
  <c r="BH466" i="5"/>
  <c r="BP466" i="5"/>
  <c r="BY466" i="5"/>
  <c r="CG466" i="5"/>
  <c r="BM468" i="5"/>
  <c r="BO474" i="5"/>
  <c r="BU476" i="5"/>
  <c r="BS478" i="5"/>
  <c r="BW480" i="5"/>
  <c r="BE484" i="5"/>
  <c r="CF484" i="5"/>
  <c r="BK488" i="5"/>
  <c r="BN490" i="5"/>
  <c r="BV490" i="5"/>
  <c r="BQ496" i="5"/>
  <c r="CE498" i="5"/>
  <c r="BE500" i="5"/>
  <c r="BY502" i="5"/>
  <c r="BE508" i="5"/>
  <c r="CF514" i="5"/>
  <c r="CH520" i="5"/>
  <c r="BE532" i="5"/>
  <c r="BO540" i="5"/>
  <c r="BN454" i="5"/>
  <c r="BT454" i="5"/>
  <c r="BZ454" i="5"/>
  <c r="BK460" i="5"/>
  <c r="BQ460" i="5"/>
  <c r="BW460" i="5"/>
  <c r="BW464" i="5"/>
  <c r="BQ468" i="5"/>
  <c r="CC470" i="5"/>
  <c r="BF472" i="5"/>
  <c r="BW472" i="5"/>
  <c r="CE472" i="5"/>
  <c r="BS482" i="5"/>
  <c r="BP484" i="5"/>
  <c r="BX484" i="5"/>
  <c r="CC486" i="5"/>
  <c r="CG490" i="5"/>
  <c r="BU492" i="5"/>
  <c r="BO494" i="5"/>
  <c r="BG502" i="5"/>
  <c r="CE506" i="5"/>
  <c r="BM510" i="5"/>
  <c r="BN514" i="5"/>
  <c r="BK522" i="5"/>
  <c r="BE538" i="5"/>
  <c r="BO450" i="5"/>
  <c r="CE450" i="5"/>
  <c r="BE452" i="5"/>
  <c r="BU452" i="5"/>
  <c r="BH454" i="5"/>
  <c r="CG454" i="5"/>
  <c r="BE456" i="5"/>
  <c r="BU456" i="5"/>
  <c r="BO458" i="5"/>
  <c r="CE458" i="5"/>
  <c r="BE460" i="5"/>
  <c r="CD460" i="5"/>
  <c r="BO462" i="5"/>
  <c r="CE462" i="5"/>
  <c r="BE464" i="5"/>
  <c r="BZ466" i="5"/>
  <c r="CH466" i="5"/>
  <c r="BK470" i="5"/>
  <c r="BP472" i="5"/>
  <c r="BQ474" i="5"/>
  <c r="BW476" i="5"/>
  <c r="BT478" i="5"/>
  <c r="BE480" i="5"/>
  <c r="CC480" i="5"/>
  <c r="BF484" i="5"/>
  <c r="BM488" i="5"/>
  <c r="BO490" i="5"/>
  <c r="BY490" i="5"/>
  <c r="CC492" i="5"/>
  <c r="BV496" i="5"/>
  <c r="BS500" i="5"/>
  <c r="BZ502" i="5"/>
  <c r="CC508" i="5"/>
  <c r="CG514" i="5"/>
  <c r="BE526" i="5"/>
  <c r="CE536" i="5"/>
  <c r="BQ540" i="5"/>
  <c r="BO454" i="5"/>
  <c r="BU454" i="5"/>
  <c r="BL460" i="5"/>
  <c r="BR460" i="5"/>
  <c r="BX460" i="5"/>
  <c r="CC464" i="5"/>
  <c r="BS466" i="5"/>
  <c r="BS468" i="5"/>
  <c r="CE470" i="5"/>
  <c r="BG472" i="5"/>
  <c r="BX472" i="5"/>
  <c r="CF472" i="5"/>
  <c r="CC478" i="5"/>
  <c r="CC482" i="5"/>
  <c r="BQ484" i="5"/>
  <c r="BY484" i="5"/>
  <c r="CE486" i="5"/>
  <c r="BG490" i="5"/>
  <c r="CH490" i="5"/>
  <c r="CC494" i="5"/>
  <c r="BH502" i="5"/>
  <c r="BK508" i="5"/>
  <c r="BO510" i="5"/>
  <c r="BS514" i="5"/>
  <c r="BE516" i="5"/>
  <c r="BP526" i="5"/>
  <c r="BU530" i="5"/>
  <c r="BS532" i="5"/>
  <c r="BF538" i="5"/>
  <c r="BU540" i="5"/>
  <c r="CG536" i="5"/>
  <c r="BH538" i="5"/>
  <c r="BM448" i="5"/>
  <c r="BS448" i="5"/>
  <c r="BY448" i="5"/>
  <c r="BP454" i="5"/>
  <c r="BV454" i="5"/>
  <c r="BM460" i="5"/>
  <c r="BS460" i="5"/>
  <c r="BY460" i="5"/>
  <c r="BT466" i="5"/>
  <c r="BU468" i="5"/>
  <c r="CG470" i="5"/>
  <c r="BY472" i="5"/>
  <c r="BW474" i="5"/>
  <c r="CF478" i="5"/>
  <c r="CE482" i="5"/>
  <c r="BR484" i="5"/>
  <c r="BM486" i="5"/>
  <c r="CG486" i="5"/>
  <c r="BH490" i="5"/>
  <c r="CE494" i="5"/>
  <c r="BE496" i="5"/>
  <c r="CF502" i="5"/>
  <c r="BP508" i="5"/>
  <c r="CC510" i="5"/>
  <c r="BT514" i="5"/>
  <c r="BS516" i="5"/>
  <c r="BU524" i="5"/>
  <c r="BR526" i="5"/>
  <c r="BW530" i="5"/>
  <c r="BU532" i="5"/>
  <c r="BK534" i="5"/>
  <c r="BM444" i="5"/>
  <c r="CC444" i="5"/>
  <c r="BS446" i="5"/>
  <c r="BG448" i="5"/>
  <c r="CF448" i="5"/>
  <c r="BS450" i="5"/>
  <c r="BM452" i="5"/>
  <c r="CC452" i="5"/>
  <c r="CC454" i="5"/>
  <c r="BM456" i="5"/>
  <c r="CC456" i="5"/>
  <c r="BS458" i="5"/>
  <c r="BG460" i="5"/>
  <c r="CF460" i="5"/>
  <c r="BS462" i="5"/>
  <c r="BM464" i="5"/>
  <c r="BM466" i="5"/>
  <c r="BO470" i="5"/>
  <c r="BR472" i="5"/>
  <c r="BK476" i="5"/>
  <c r="BN478" i="5"/>
  <c r="BV478" i="5"/>
  <c r="BM480" i="5"/>
  <c r="CC484" i="5"/>
  <c r="BU488" i="5"/>
  <c r="BS490" i="5"/>
  <c r="BM498" i="5"/>
  <c r="BN502" i="5"/>
  <c r="BE504" i="5"/>
  <c r="BO518" i="5"/>
  <c r="BM520" i="5"/>
  <c r="BO528" i="5"/>
  <c r="CE530" i="5"/>
  <c r="CG532" i="5"/>
  <c r="BO534" i="5"/>
  <c r="BU544" i="5"/>
  <c r="BN448" i="5"/>
  <c r="BT448" i="5"/>
  <c r="BZ448" i="5"/>
  <c r="BK454" i="5"/>
  <c r="BQ454" i="5"/>
  <c r="BW454" i="5"/>
  <c r="BN460" i="5"/>
  <c r="BT460" i="5"/>
  <c r="BZ460" i="5"/>
  <c r="BQ464" i="5"/>
  <c r="BU466" i="5"/>
  <c r="CC466" i="5"/>
  <c r="BW468" i="5"/>
  <c r="BK472" i="5"/>
  <c r="CC474" i="5"/>
  <c r="CG478" i="5"/>
  <c r="BM482" i="5"/>
  <c r="CG482" i="5"/>
  <c r="BK484" i="5"/>
  <c r="BS484" i="5"/>
  <c r="BO486" i="5"/>
  <c r="CC496" i="5"/>
  <c r="CG502" i="5"/>
  <c r="BM506" i="5"/>
  <c r="BQ508" i="5"/>
  <c r="CE510" i="5"/>
  <c r="BE512" i="5"/>
  <c r="BY514" i="5"/>
  <c r="BU516" i="5"/>
  <c r="BV538" i="5"/>
  <c r="BO444" i="5"/>
  <c r="CE444" i="5"/>
  <c r="BE446" i="5"/>
  <c r="BU446" i="5"/>
  <c r="BH448" i="5"/>
  <c r="CG448" i="5"/>
  <c r="BE450" i="5"/>
  <c r="BU450" i="5"/>
  <c r="BO452" i="5"/>
  <c r="CE452" i="5"/>
  <c r="BE454" i="5"/>
  <c r="CD454" i="5"/>
  <c r="BO456" i="5"/>
  <c r="CE456" i="5"/>
  <c r="BE458" i="5"/>
  <c r="BU458" i="5"/>
  <c r="BH460" i="5"/>
  <c r="CG460" i="5"/>
  <c r="BE462" i="5"/>
  <c r="BU462" i="5"/>
  <c r="BF466" i="5"/>
  <c r="BN466" i="5"/>
  <c r="CE466" i="5"/>
  <c r="BE468" i="5"/>
  <c r="BQ470" i="5"/>
  <c r="BS472" i="5"/>
  <c r="BK474" i="5"/>
  <c r="BM476" i="5"/>
  <c r="BO478" i="5"/>
  <c r="BY478" i="5"/>
  <c r="BS480" i="5"/>
  <c r="CD484" i="5"/>
  <c r="BW488" i="5"/>
  <c r="BT490" i="5"/>
  <c r="BE492" i="5"/>
  <c r="BK496" i="5"/>
  <c r="BO498" i="5"/>
  <c r="BS502" i="5"/>
  <c r="BS504" i="5"/>
  <c r="BG514" i="5"/>
  <c r="CC518" i="5"/>
  <c r="CE526" i="5"/>
  <c r="CH532" i="5"/>
  <c r="BQ476" i="5"/>
  <c r="CG476" i="5"/>
  <c r="BF478" i="5"/>
  <c r="CE478" i="5"/>
  <c r="BQ480" i="5"/>
  <c r="CG480" i="5"/>
  <c r="BK482" i="5"/>
  <c r="BW482" i="5"/>
  <c r="CH484" i="5"/>
  <c r="BK486" i="5"/>
  <c r="BW486" i="5"/>
  <c r="BQ488" i="5"/>
  <c r="CG488" i="5"/>
  <c r="BF490" i="5"/>
  <c r="CE490" i="5"/>
  <c r="BQ492" i="5"/>
  <c r="CG492" i="5"/>
  <c r="BK494" i="5"/>
  <c r="BW494" i="5"/>
  <c r="CH496" i="5"/>
  <c r="BK498" i="5"/>
  <c r="BW498" i="5"/>
  <c r="BQ500" i="5"/>
  <c r="CG500" i="5"/>
  <c r="BF502" i="5"/>
  <c r="CE502" i="5"/>
  <c r="BQ504" i="5"/>
  <c r="CG504" i="5"/>
  <c r="BK506" i="5"/>
  <c r="BW506" i="5"/>
  <c r="CH508" i="5"/>
  <c r="BK510" i="5"/>
  <c r="BW510" i="5"/>
  <c r="BQ512" i="5"/>
  <c r="CG512" i="5"/>
  <c r="BF514" i="5"/>
  <c r="CE514" i="5"/>
  <c r="BQ516" i="5"/>
  <c r="CG516" i="5"/>
  <c r="BK518" i="5"/>
  <c r="BW518" i="5"/>
  <c r="BU520" i="5"/>
  <c r="BO524" i="5"/>
  <c r="CD526" i="5"/>
  <c r="BE534" i="5"/>
  <c r="BU536" i="5"/>
  <c r="BR538" i="5"/>
  <c r="CG538" i="5"/>
  <c r="BW542" i="5"/>
  <c r="BE544" i="5"/>
  <c r="BH544" i="5"/>
  <c r="BZ544" i="5"/>
  <c r="BM548" i="5"/>
  <c r="BL496" i="5"/>
  <c r="BR496" i="5"/>
  <c r="BX496" i="5"/>
  <c r="BO502" i="5"/>
  <c r="BU502" i="5"/>
  <c r="BL508" i="5"/>
  <c r="BR508" i="5"/>
  <c r="BX508" i="5"/>
  <c r="BO514" i="5"/>
  <c r="BU514" i="5"/>
  <c r="BO522" i="5"/>
  <c r="CE524" i="5"/>
  <c r="BH532" i="5"/>
  <c r="BU534" i="5"/>
  <c r="BX538" i="5"/>
  <c r="BE542" i="5"/>
  <c r="BO548" i="5"/>
  <c r="BK492" i="5"/>
  <c r="BW492" i="5"/>
  <c r="BQ494" i="5"/>
  <c r="CG494" i="5"/>
  <c r="BF496" i="5"/>
  <c r="CE496" i="5"/>
  <c r="BQ498" i="5"/>
  <c r="CG498" i="5"/>
  <c r="BK500" i="5"/>
  <c r="BW500" i="5"/>
  <c r="CH502" i="5"/>
  <c r="BK504" i="5"/>
  <c r="BW504" i="5"/>
  <c r="BQ506" i="5"/>
  <c r="CG506" i="5"/>
  <c r="BF508" i="5"/>
  <c r="CE508" i="5"/>
  <c r="BQ510" i="5"/>
  <c r="CG510" i="5"/>
  <c r="BK512" i="5"/>
  <c r="BW512" i="5"/>
  <c r="BI514" i="5"/>
  <c r="CH514" i="5"/>
  <c r="BK516" i="5"/>
  <c r="BW516" i="5"/>
  <c r="BQ518" i="5"/>
  <c r="CG518" i="5"/>
  <c r="BE520" i="5"/>
  <c r="BO520" i="5"/>
  <c r="BF526" i="5"/>
  <c r="BV526" i="5"/>
  <c r="BQ528" i="5"/>
  <c r="CE540" i="5"/>
  <c r="BM544" i="5"/>
  <c r="CC544" i="5"/>
  <c r="BW546" i="5"/>
  <c r="BQ548" i="5"/>
  <c r="BM496" i="5"/>
  <c r="BS496" i="5"/>
  <c r="BY496" i="5"/>
  <c r="BP502" i="5"/>
  <c r="BV502" i="5"/>
  <c r="BM508" i="5"/>
  <c r="BS508" i="5"/>
  <c r="BY508" i="5"/>
  <c r="BP514" i="5"/>
  <c r="BV514" i="5"/>
  <c r="BF520" i="5"/>
  <c r="BS522" i="5"/>
  <c r="CG524" i="5"/>
  <c r="BH526" i="5"/>
  <c r="BU528" i="5"/>
  <c r="BI532" i="5"/>
  <c r="BY532" i="5"/>
  <c r="BW534" i="5"/>
  <c r="BE536" i="5"/>
  <c r="BL538" i="5"/>
  <c r="BK542" i="5"/>
  <c r="CD544" i="5"/>
  <c r="CC546" i="5"/>
  <c r="BS494" i="5"/>
  <c r="BG496" i="5"/>
  <c r="CF496" i="5"/>
  <c r="BS498" i="5"/>
  <c r="BM500" i="5"/>
  <c r="CC500" i="5"/>
  <c r="CC502" i="5"/>
  <c r="BM504" i="5"/>
  <c r="CC504" i="5"/>
  <c r="BS506" i="5"/>
  <c r="BG508" i="5"/>
  <c r="CF508" i="5"/>
  <c r="BS510" i="5"/>
  <c r="BM512" i="5"/>
  <c r="CC512" i="5"/>
  <c r="CC514" i="5"/>
  <c r="BM516" i="5"/>
  <c r="CC516" i="5"/>
  <c r="BS518" i="5"/>
  <c r="CD520" i="5"/>
  <c r="BU522" i="5"/>
  <c r="BX526" i="5"/>
  <c r="BE530" i="5"/>
  <c r="CE534" i="5"/>
  <c r="CG540" i="5"/>
  <c r="BO542" i="5"/>
  <c r="BO544" i="5"/>
  <c r="CF544" i="5"/>
  <c r="CE546" i="5"/>
  <c r="BK466" i="5"/>
  <c r="BQ466" i="5"/>
  <c r="BW466" i="5"/>
  <c r="BN472" i="5"/>
  <c r="BT472" i="5"/>
  <c r="BZ472" i="5"/>
  <c r="BK478" i="5"/>
  <c r="BQ478" i="5"/>
  <c r="BW478" i="5"/>
  <c r="BN484" i="5"/>
  <c r="BT484" i="5"/>
  <c r="BZ484" i="5"/>
  <c r="BK490" i="5"/>
  <c r="BQ490" i="5"/>
  <c r="BW490" i="5"/>
  <c r="BN496" i="5"/>
  <c r="BT496" i="5"/>
  <c r="BZ496" i="5"/>
  <c r="BK502" i="5"/>
  <c r="BQ502" i="5"/>
  <c r="BW502" i="5"/>
  <c r="BN508" i="5"/>
  <c r="BT508" i="5"/>
  <c r="BZ508" i="5"/>
  <c r="BK514" i="5"/>
  <c r="BQ514" i="5"/>
  <c r="BW514" i="5"/>
  <c r="BG520" i="5"/>
  <c r="BS520" i="5"/>
  <c r="CE528" i="5"/>
  <c r="BM532" i="5"/>
  <c r="BO536" i="5"/>
  <c r="CD538" i="5"/>
  <c r="BO464" i="5"/>
  <c r="CE464" i="5"/>
  <c r="BE466" i="5"/>
  <c r="CD466" i="5"/>
  <c r="BO468" i="5"/>
  <c r="CE468" i="5"/>
  <c r="BE470" i="5"/>
  <c r="BU470" i="5"/>
  <c r="BH472" i="5"/>
  <c r="CG472" i="5"/>
  <c r="BE474" i="5"/>
  <c r="BU474" i="5"/>
  <c r="BO476" i="5"/>
  <c r="CE476" i="5"/>
  <c r="BE478" i="5"/>
  <c r="CD478" i="5"/>
  <c r="BO480" i="5"/>
  <c r="CE480" i="5"/>
  <c r="BE482" i="5"/>
  <c r="BU482" i="5"/>
  <c r="BH484" i="5"/>
  <c r="CG484" i="5"/>
  <c r="BE486" i="5"/>
  <c r="BU486" i="5"/>
  <c r="BO488" i="5"/>
  <c r="CE488" i="5"/>
  <c r="BE490" i="5"/>
  <c r="CD490" i="5"/>
  <c r="BO492" i="5"/>
  <c r="CE492" i="5"/>
  <c r="BE494" i="5"/>
  <c r="BU494" i="5"/>
  <c r="BH496" i="5"/>
  <c r="CG496" i="5"/>
  <c r="BE498" i="5"/>
  <c r="BU498" i="5"/>
  <c r="BO500" i="5"/>
  <c r="CE500" i="5"/>
  <c r="BE502" i="5"/>
  <c r="CD502" i="5"/>
  <c r="BO504" i="5"/>
  <c r="CE504" i="5"/>
  <c r="BE506" i="5"/>
  <c r="BU506" i="5"/>
  <c r="BH508" i="5"/>
  <c r="CG508" i="5"/>
  <c r="BE510" i="5"/>
  <c r="BU510" i="5"/>
  <c r="BO512" i="5"/>
  <c r="CE512" i="5"/>
  <c r="BE514" i="5"/>
  <c r="CD514" i="5"/>
  <c r="BO516" i="5"/>
  <c r="CE516" i="5"/>
  <c r="BE518" i="5"/>
  <c r="BU518" i="5"/>
  <c r="BH520" i="5"/>
  <c r="CF520" i="5"/>
  <c r="BW522" i="5"/>
  <c r="BE524" i="5"/>
  <c r="BL526" i="5"/>
  <c r="BK530" i="5"/>
  <c r="BP538" i="5"/>
  <c r="BU542" i="5"/>
  <c r="BL466" i="5"/>
  <c r="BR466" i="5"/>
  <c r="BX466" i="5"/>
  <c r="BO472" i="5"/>
  <c r="BU472" i="5"/>
  <c r="BL478" i="5"/>
  <c r="BR478" i="5"/>
  <c r="BX478" i="5"/>
  <c r="BO484" i="5"/>
  <c r="BU484" i="5"/>
  <c r="BL490" i="5"/>
  <c r="BR490" i="5"/>
  <c r="BX490" i="5"/>
  <c r="BO496" i="5"/>
  <c r="BU496" i="5"/>
  <c r="BL502" i="5"/>
  <c r="BR502" i="5"/>
  <c r="BX502" i="5"/>
  <c r="BO508" i="5"/>
  <c r="BU508" i="5"/>
  <c r="BL514" i="5"/>
  <c r="BR514" i="5"/>
  <c r="BX514" i="5"/>
  <c r="CG520" i="5"/>
  <c r="CE522" i="5"/>
  <c r="CG528" i="5"/>
  <c r="BO530" i="5"/>
  <c r="BO532" i="5"/>
  <c r="CD532" i="5"/>
  <c r="BQ536" i="5"/>
  <c r="CE538" i="5"/>
  <c r="BE540" i="5"/>
  <c r="BS544" i="5"/>
  <c r="BN520" i="5"/>
  <c r="BT520" i="5"/>
  <c r="BZ520" i="5"/>
  <c r="BK526" i="5"/>
  <c r="BQ526" i="5"/>
  <c r="BW526" i="5"/>
  <c r="BN532" i="5"/>
  <c r="BT532" i="5"/>
  <c r="BZ532" i="5"/>
  <c r="BK538" i="5"/>
  <c r="BQ538" i="5"/>
  <c r="BW538" i="5"/>
  <c r="BN544" i="5"/>
  <c r="BT544" i="5"/>
  <c r="BU546" i="5"/>
  <c r="BP520" i="5"/>
  <c r="BV520" i="5"/>
  <c r="BM526" i="5"/>
  <c r="BS526" i="5"/>
  <c r="BY526" i="5"/>
  <c r="BP532" i="5"/>
  <c r="BV532" i="5"/>
  <c r="BM538" i="5"/>
  <c r="BS538" i="5"/>
  <c r="BY538" i="5"/>
  <c r="BP544" i="5"/>
  <c r="BE546" i="5"/>
  <c r="BU548" i="5"/>
  <c r="CC520" i="5"/>
  <c r="BM522" i="5"/>
  <c r="CC522" i="5"/>
  <c r="BS524" i="5"/>
  <c r="BG526" i="5"/>
  <c r="CF526" i="5"/>
  <c r="BS528" i="5"/>
  <c r="BM530" i="5"/>
  <c r="CC530" i="5"/>
  <c r="CC532" i="5"/>
  <c r="BM534" i="5"/>
  <c r="CC534" i="5"/>
  <c r="BS536" i="5"/>
  <c r="BG538" i="5"/>
  <c r="CF538" i="5"/>
  <c r="BS540" i="5"/>
  <c r="BM542" i="5"/>
  <c r="CC542" i="5"/>
  <c r="CE544" i="5"/>
  <c r="BK546" i="5"/>
  <c r="CG546" i="5"/>
  <c r="BK520" i="5"/>
  <c r="BQ520" i="5"/>
  <c r="BW520" i="5"/>
  <c r="BN526" i="5"/>
  <c r="BT526" i="5"/>
  <c r="BZ526" i="5"/>
  <c r="BK532" i="5"/>
  <c r="BQ532" i="5"/>
  <c r="BW532" i="5"/>
  <c r="BN538" i="5"/>
  <c r="BT538" i="5"/>
  <c r="BZ538" i="5"/>
  <c r="BK544" i="5"/>
  <c r="BQ544" i="5"/>
  <c r="BX544" i="5"/>
  <c r="BM546" i="5"/>
  <c r="BW548" i="5"/>
  <c r="BO546" i="5"/>
  <c r="BL520" i="5"/>
  <c r="BR520" i="5"/>
  <c r="BX520" i="5"/>
  <c r="BO526" i="5"/>
  <c r="BU526" i="5"/>
  <c r="BL532" i="5"/>
  <c r="BR532" i="5"/>
  <c r="BX532" i="5"/>
  <c r="BO538" i="5"/>
  <c r="BU538" i="5"/>
  <c r="BL544" i="5"/>
  <c r="BR544" i="5"/>
  <c r="BY544" i="5"/>
  <c r="CE520" i="5"/>
  <c r="BQ522" i="5"/>
  <c r="CG522" i="5"/>
  <c r="BK524" i="5"/>
  <c r="BW524" i="5"/>
  <c r="CH526" i="5"/>
  <c r="BK528" i="5"/>
  <c r="BW528" i="5"/>
  <c r="BQ530" i="5"/>
  <c r="CG530" i="5"/>
  <c r="BF532" i="5"/>
  <c r="CE532" i="5"/>
  <c r="BQ534" i="5"/>
  <c r="CG534" i="5"/>
  <c r="BK536" i="5"/>
  <c r="BW536" i="5"/>
  <c r="CH538" i="5"/>
  <c r="BK540" i="5"/>
  <c r="BW540" i="5"/>
  <c r="BQ542" i="5"/>
  <c r="CG542" i="5"/>
  <c r="BF544" i="5"/>
  <c r="CG544" i="5"/>
  <c r="BQ546" i="5"/>
  <c r="BE548" i="5"/>
  <c r="BM524" i="5"/>
  <c r="CC524" i="5"/>
  <c r="CC526" i="5"/>
  <c r="BM528" i="5"/>
  <c r="CC528" i="5"/>
  <c r="BS530" i="5"/>
  <c r="BG532" i="5"/>
  <c r="CF532" i="5"/>
  <c r="BS534" i="5"/>
  <c r="BM536" i="5"/>
  <c r="CC536" i="5"/>
  <c r="CC538" i="5"/>
  <c r="BM540" i="5"/>
  <c r="CC540" i="5"/>
  <c r="BS542" i="5"/>
  <c r="BG544" i="5"/>
  <c r="CH544" i="5"/>
  <c r="BS546" i="5"/>
  <c r="BK548" i="5"/>
  <c r="CC548" i="5"/>
  <c r="CE548" i="5"/>
  <c r="CG548" i="5"/>
  <c r="BV544" i="5"/>
  <c r="BS548" i="5"/>
  <c r="BW544" i="5"/>
  <c r="AX11" i="5"/>
  <c r="AX9" i="5"/>
  <c r="AX20" i="5"/>
  <c r="AX27" i="5"/>
  <c r="AW27" i="5"/>
  <c r="AY39" i="5"/>
  <c r="AQ67" i="5"/>
  <c r="AA68" i="5"/>
  <c r="AX68" i="5"/>
  <c r="AX35" i="5"/>
  <c r="AW35" i="5"/>
  <c r="AX45" i="5"/>
  <c r="AW45" i="5"/>
  <c r="AX91" i="5"/>
  <c r="AW91" i="5"/>
  <c r="AX112" i="5"/>
  <c r="AW112" i="5"/>
  <c r="AA76" i="5"/>
  <c r="AX76" i="5"/>
  <c r="AX79" i="5"/>
  <c r="AW79" i="5"/>
  <c r="AX106" i="5"/>
  <c r="AW106" i="5"/>
  <c r="G644" i="5"/>
  <c r="G552" i="5"/>
  <c r="AX15" i="5"/>
  <c r="AX148" i="5"/>
  <c r="AW148" i="5"/>
  <c r="X648" i="5"/>
  <c r="X647" i="5"/>
  <c r="X645" i="5"/>
  <c r="X646" i="5"/>
  <c r="X555" i="5"/>
  <c r="X553" i="5"/>
  <c r="X556" i="5"/>
  <c r="X554" i="5"/>
  <c r="AW4" i="5"/>
  <c r="AW42" i="5"/>
  <c r="AT592" i="5"/>
  <c r="AT591" i="5"/>
  <c r="AT590" i="5"/>
  <c r="AT589" i="5"/>
  <c r="AY148" i="5"/>
  <c r="Y648" i="5"/>
  <c r="Y647" i="5"/>
  <c r="Y645" i="5"/>
  <c r="Y646" i="5"/>
  <c r="Y553" i="5"/>
  <c r="Y556" i="5"/>
  <c r="Y554" i="5"/>
  <c r="Y555" i="5"/>
  <c r="AW6" i="5"/>
  <c r="AA28" i="5"/>
  <c r="AX28" i="5"/>
  <c r="AZ23" i="5"/>
  <c r="AX29" i="5"/>
  <c r="AW29" i="5"/>
  <c r="AX36" i="5"/>
  <c r="AA36" i="5"/>
  <c r="AA92" i="5"/>
  <c r="AX92" i="5"/>
  <c r="AZ4" i="5"/>
  <c r="AX5" i="5"/>
  <c r="BA10" i="5"/>
  <c r="AW12" i="5"/>
  <c r="AW18" i="5"/>
  <c r="AZ20" i="5"/>
  <c r="AX21" i="5"/>
  <c r="AU667" i="5"/>
  <c r="AU670" i="5"/>
  <c r="AU669" i="5"/>
  <c r="AU668" i="5"/>
  <c r="AU563" i="5"/>
  <c r="AU562" i="5"/>
  <c r="AU565" i="5"/>
  <c r="AU564" i="5"/>
  <c r="AZ52" i="5"/>
  <c r="AX19" i="5"/>
  <c r="AW19" i="5"/>
  <c r="AX26" i="5"/>
  <c r="AW26" i="5"/>
  <c r="AX17" i="5"/>
  <c r="AX38" i="5"/>
  <c r="AW38" i="5"/>
  <c r="AZ10" i="5"/>
  <c r="AY5" i="5"/>
  <c r="AW13" i="5"/>
  <c r="AQ19" i="5"/>
  <c r="AY24" i="5"/>
  <c r="U25" i="5"/>
  <c r="K77" i="5"/>
  <c r="AT645" i="5"/>
  <c r="AT648" i="5"/>
  <c r="AT646" i="5"/>
  <c r="AT647" i="5"/>
  <c r="AT556" i="5"/>
  <c r="AT554" i="5"/>
  <c r="AT555" i="5"/>
  <c r="AT553" i="5"/>
  <c r="Z648" i="5"/>
  <c r="Z646" i="5"/>
  <c r="Z647" i="5"/>
  <c r="Z645" i="5"/>
  <c r="Z556" i="5"/>
  <c r="Z554" i="5"/>
  <c r="Z553" i="5"/>
  <c r="Z555" i="5"/>
  <c r="AX7" i="5"/>
  <c r="AC644" i="5"/>
  <c r="AX644" i="5" s="1"/>
  <c r="AC552" i="5"/>
  <c r="U8" i="5"/>
  <c r="AW10" i="5"/>
  <c r="U24" i="5"/>
  <c r="AQ40" i="5"/>
  <c r="U41" i="5"/>
  <c r="AA60" i="5"/>
  <c r="AX60" i="5"/>
  <c r="AX168" i="5"/>
  <c r="AW168" i="5"/>
  <c r="AQ31" i="5"/>
  <c r="K39" i="5"/>
  <c r="K49" i="5"/>
  <c r="AX55" i="5"/>
  <c r="AW55" i="5"/>
  <c r="K61" i="5"/>
  <c r="AX63" i="5"/>
  <c r="AW63" i="5"/>
  <c r="AX71" i="5"/>
  <c r="AW71" i="5"/>
  <c r="AQ83" i="5"/>
  <c r="AA84" i="5"/>
  <c r="AX84" i="5"/>
  <c r="K87" i="5"/>
  <c r="AQ93" i="5"/>
  <c r="AV573" i="5"/>
  <c r="AV571" i="5"/>
  <c r="AV572" i="5"/>
  <c r="AV574" i="5"/>
  <c r="BA100" i="5"/>
  <c r="K111" i="5"/>
  <c r="AA117" i="5"/>
  <c r="AX117" i="5"/>
  <c r="AX41" i="5"/>
  <c r="AW41" i="5"/>
  <c r="AW47" i="5"/>
  <c r="AV670" i="5"/>
  <c r="AV669" i="5"/>
  <c r="AV668" i="5"/>
  <c r="AV562" i="5"/>
  <c r="AV565" i="5"/>
  <c r="AV667" i="5"/>
  <c r="AV563" i="5"/>
  <c r="AV564" i="5"/>
  <c r="BA52" i="5"/>
  <c r="AX83" i="5"/>
  <c r="AW83" i="5"/>
  <c r="AQ95" i="5"/>
  <c r="AA96" i="5"/>
  <c r="AX96" i="5"/>
  <c r="AA105" i="5"/>
  <c r="AX105" i="5"/>
  <c r="AU592" i="5"/>
  <c r="AU591" i="5"/>
  <c r="AU590" i="5"/>
  <c r="AU589" i="5"/>
  <c r="AZ148" i="5"/>
  <c r="AX172" i="5"/>
  <c r="AW172" i="5"/>
  <c r="K41" i="5"/>
  <c r="K57" i="5"/>
  <c r="K65" i="5"/>
  <c r="K73" i="5"/>
  <c r="K91" i="5"/>
  <c r="AX108" i="5"/>
  <c r="AW108" i="5"/>
  <c r="AA109" i="5"/>
  <c r="AX109" i="5"/>
  <c r="AA113" i="5"/>
  <c r="AA573" i="5" s="1"/>
  <c r="AX113" i="5"/>
  <c r="AW152" i="5"/>
  <c r="AX152" i="5"/>
  <c r="AT634" i="5"/>
  <c r="AT636" i="5"/>
  <c r="AT635" i="5"/>
  <c r="AT609" i="5"/>
  <c r="AT610" i="5"/>
  <c r="AT637" i="5"/>
  <c r="AT607" i="5"/>
  <c r="AT608" i="5"/>
  <c r="AY172" i="5"/>
  <c r="K31" i="5"/>
  <c r="AQ39" i="5"/>
  <c r="AA52" i="5"/>
  <c r="AX52" i="5"/>
  <c r="AX67" i="5"/>
  <c r="AW67" i="5"/>
  <c r="AX75" i="5"/>
  <c r="AW75" i="5"/>
  <c r="K83" i="5"/>
  <c r="AQ87" i="5"/>
  <c r="AA88" i="5"/>
  <c r="AX88" i="5"/>
  <c r="Z571" i="5"/>
  <c r="Z573" i="5"/>
  <c r="Z572" i="5"/>
  <c r="Z574" i="5"/>
  <c r="AX101" i="5"/>
  <c r="AX102" i="5"/>
  <c r="U108" i="5"/>
  <c r="AA145" i="5"/>
  <c r="AA582" i="5" s="1"/>
  <c r="AX145" i="5"/>
  <c r="K151" i="5"/>
  <c r="G633" i="5"/>
  <c r="G606" i="5"/>
  <c r="AX213" i="5"/>
  <c r="AX25" i="5"/>
  <c r="AW25" i="5"/>
  <c r="AX37" i="5"/>
  <c r="AW37" i="5"/>
  <c r="X669" i="5"/>
  <c r="X668" i="5"/>
  <c r="X670" i="5"/>
  <c r="X565" i="5"/>
  <c r="X564" i="5"/>
  <c r="X563" i="5"/>
  <c r="X667" i="5"/>
  <c r="X562" i="5"/>
  <c r="AX59" i="5"/>
  <c r="AW59" i="5"/>
  <c r="AY74" i="5"/>
  <c r="AA80" i="5"/>
  <c r="AX80" i="5"/>
  <c r="AY117" i="5"/>
  <c r="AX30" i="5"/>
  <c r="AW31" i="5"/>
  <c r="AA32" i="5"/>
  <c r="AX46" i="5"/>
  <c r="BA48" i="5"/>
  <c r="AW50" i="5"/>
  <c r="AA56" i="5"/>
  <c r="AX56" i="5"/>
  <c r="AY58" i="5"/>
  <c r="AA64" i="5"/>
  <c r="AX64" i="5"/>
  <c r="AA72" i="5"/>
  <c r="AX72" i="5"/>
  <c r="K93" i="5"/>
  <c r="AX95" i="5"/>
  <c r="AW95" i="5"/>
  <c r="AQ103" i="5"/>
  <c r="AX131" i="5"/>
  <c r="AW131" i="5"/>
  <c r="AX221" i="5"/>
  <c r="AU648" i="5"/>
  <c r="AU645" i="5"/>
  <c r="AU646" i="5"/>
  <c r="AU647" i="5"/>
  <c r="AU556" i="5"/>
  <c r="AU554" i="5"/>
  <c r="AU555" i="5"/>
  <c r="AU553" i="5"/>
  <c r="AW23" i="5"/>
  <c r="AY30" i="5"/>
  <c r="AW34" i="5"/>
  <c r="AQ35" i="5"/>
  <c r="K43" i="5"/>
  <c r="AY46" i="5"/>
  <c r="AY51" i="5"/>
  <c r="Z669" i="5"/>
  <c r="Z667" i="5"/>
  <c r="Z668" i="5"/>
  <c r="Z670" i="5"/>
  <c r="Z564" i="5"/>
  <c r="Z563" i="5"/>
  <c r="Z562" i="5"/>
  <c r="Z565" i="5"/>
  <c r="K59" i="5"/>
  <c r="AQ65" i="5"/>
  <c r="AQ73" i="5"/>
  <c r="K85" i="5"/>
  <c r="AY94" i="5"/>
  <c r="Y583" i="5"/>
  <c r="Y581" i="5"/>
  <c r="Y582" i="5"/>
  <c r="Y580" i="5"/>
  <c r="AA162" i="5"/>
  <c r="AX162" i="5"/>
  <c r="AV648" i="5"/>
  <c r="AV645" i="5"/>
  <c r="AV646" i="5"/>
  <c r="AV556" i="5"/>
  <c r="AV554" i="5"/>
  <c r="AV647" i="5"/>
  <c r="AV555" i="5"/>
  <c r="AV553" i="5"/>
  <c r="AX33" i="5"/>
  <c r="AW33" i="5"/>
  <c r="AA48" i="5"/>
  <c r="AX48" i="5"/>
  <c r="K51" i="5"/>
  <c r="K53" i="5"/>
  <c r="AQ57" i="5"/>
  <c r="AX87" i="5"/>
  <c r="AW87" i="5"/>
  <c r="K95" i="5"/>
  <c r="AX147" i="5"/>
  <c r="AW147" i="5"/>
  <c r="AW215" i="5"/>
  <c r="AX215" i="5"/>
  <c r="Y667" i="5"/>
  <c r="Y670" i="5"/>
  <c r="Y668" i="5"/>
  <c r="Y669" i="5"/>
  <c r="Y564" i="5"/>
  <c r="Y563" i="5"/>
  <c r="Y562" i="5"/>
  <c r="Y565" i="5"/>
  <c r="AY109" i="5"/>
  <c r="AX114" i="5"/>
  <c r="AX128" i="5"/>
  <c r="AW128" i="5"/>
  <c r="U143" i="5"/>
  <c r="K181" i="5"/>
  <c r="AX188" i="5"/>
  <c r="AW188" i="5"/>
  <c r="AY197" i="5"/>
  <c r="AX230" i="5"/>
  <c r="AG236" i="5"/>
  <c r="AX118" i="5"/>
  <c r="AX123" i="5"/>
  <c r="AW123" i="5"/>
  <c r="AX176" i="5"/>
  <c r="AW176" i="5"/>
  <c r="AX212" i="5"/>
  <c r="AW212" i="5"/>
  <c r="AX295" i="5"/>
  <c r="G570" i="5"/>
  <c r="K141" i="5"/>
  <c r="X637" i="5"/>
  <c r="X635" i="5"/>
  <c r="X609" i="5"/>
  <c r="X634" i="5"/>
  <c r="X636" i="5"/>
  <c r="X610" i="5"/>
  <c r="X608" i="5"/>
  <c r="X607" i="5"/>
  <c r="AX196" i="5"/>
  <c r="AW196" i="5"/>
  <c r="AC561" i="5"/>
  <c r="AT571" i="5"/>
  <c r="AT573" i="5"/>
  <c r="AT572" i="5"/>
  <c r="AT574" i="5"/>
  <c r="U116" i="5"/>
  <c r="AQ139" i="5"/>
  <c r="Y589" i="5"/>
  <c r="Y592" i="5"/>
  <c r="Y591" i="5"/>
  <c r="Y590" i="5"/>
  <c r="U155" i="5"/>
  <c r="AX155" i="5"/>
  <c r="AW155" i="5"/>
  <c r="U164" i="5"/>
  <c r="AX173" i="5"/>
  <c r="AX182" i="5"/>
  <c r="U212" i="5"/>
  <c r="AU573" i="5"/>
  <c r="AU571" i="5"/>
  <c r="AU572" i="5"/>
  <c r="AU574" i="5"/>
  <c r="AZ100" i="5"/>
  <c r="AY113" i="5"/>
  <c r="K121" i="5"/>
  <c r="K123" i="5"/>
  <c r="AQ127" i="5"/>
  <c r="U154" i="5"/>
  <c r="BA174" i="5"/>
  <c r="AA185" i="5"/>
  <c r="AX185" i="5"/>
  <c r="G561" i="5"/>
  <c r="AW100" i="5"/>
  <c r="AW102" i="5"/>
  <c r="BA110" i="5"/>
  <c r="AX144" i="5"/>
  <c r="AA166" i="5"/>
  <c r="AX166" i="5"/>
  <c r="U189" i="5"/>
  <c r="AW223" i="5"/>
  <c r="AX223" i="5"/>
  <c r="AW227" i="5"/>
  <c r="AX227" i="5"/>
  <c r="AX253" i="5"/>
  <c r="AW253" i="5"/>
  <c r="AW49" i="5"/>
  <c r="AW53" i="5"/>
  <c r="AW57" i="5"/>
  <c r="AW61" i="5"/>
  <c r="AW65" i="5"/>
  <c r="AW69" i="5"/>
  <c r="AW73" i="5"/>
  <c r="AW77" i="5"/>
  <c r="AW81" i="5"/>
  <c r="AW85" i="5"/>
  <c r="AW89" i="5"/>
  <c r="AW93" i="5"/>
  <c r="X574" i="5"/>
  <c r="X572" i="5"/>
  <c r="X573" i="5"/>
  <c r="X571" i="5"/>
  <c r="AY100" i="5"/>
  <c r="AY105" i="5"/>
  <c r="AW116" i="5"/>
  <c r="AX124" i="5"/>
  <c r="AA150" i="5"/>
  <c r="AX151" i="5"/>
  <c r="AW151" i="5"/>
  <c r="AX156" i="5"/>
  <c r="AW156" i="5"/>
  <c r="AA242" i="5"/>
  <c r="AX242" i="5"/>
  <c r="AT667" i="5"/>
  <c r="AT668" i="5"/>
  <c r="AT670" i="5"/>
  <c r="AT669" i="5"/>
  <c r="AT563" i="5"/>
  <c r="AT562" i="5"/>
  <c r="AT564" i="5"/>
  <c r="AT565" i="5"/>
  <c r="K99" i="5"/>
  <c r="AY99" i="5"/>
  <c r="K107" i="5"/>
  <c r="AX110" i="5"/>
  <c r="X583" i="5"/>
  <c r="X581" i="5"/>
  <c r="X582" i="5"/>
  <c r="X580" i="5"/>
  <c r="U127" i="5"/>
  <c r="AX127" i="5"/>
  <c r="AW127" i="5"/>
  <c r="U159" i="5"/>
  <c r="K169" i="5"/>
  <c r="K171" i="5"/>
  <c r="AQ211" i="5"/>
  <c r="BA249" i="5"/>
  <c r="AX259" i="5"/>
  <c r="AX275" i="5"/>
  <c r="AW275" i="5"/>
  <c r="AX135" i="5"/>
  <c r="AW135" i="5"/>
  <c r="AX143" i="5"/>
  <c r="AW143" i="5"/>
  <c r="AV592" i="5"/>
  <c r="AV591" i="5"/>
  <c r="AV590" i="5"/>
  <c r="AV589" i="5"/>
  <c r="BA148" i="5"/>
  <c r="U158" i="5"/>
  <c r="AX174" i="5"/>
  <c r="AX178" i="5"/>
  <c r="AQ200" i="5"/>
  <c r="AW247" i="5"/>
  <c r="AX247" i="5"/>
  <c r="AQ125" i="5"/>
  <c r="AY140" i="5"/>
  <c r="AQ145" i="5"/>
  <c r="AQ165" i="5"/>
  <c r="U179" i="5"/>
  <c r="AQ195" i="5"/>
  <c r="AX229" i="5"/>
  <c r="AW229" i="5"/>
  <c r="X589" i="5"/>
  <c r="X592" i="5"/>
  <c r="X591" i="5"/>
  <c r="X590" i="5"/>
  <c r="AQ157" i="5"/>
  <c r="G597" i="5"/>
  <c r="AT600" i="5"/>
  <c r="AT599" i="5"/>
  <c r="AT598" i="5"/>
  <c r="AT601" i="5"/>
  <c r="AQ169" i="5"/>
  <c r="AA190" i="5"/>
  <c r="AX190" i="5"/>
  <c r="AX197" i="5"/>
  <c r="AG218" i="5"/>
  <c r="AW280" i="5"/>
  <c r="AX280" i="5"/>
  <c r="AX269" i="5"/>
  <c r="AW269" i="5"/>
  <c r="Y571" i="5"/>
  <c r="Y574" i="5"/>
  <c r="Y572" i="5"/>
  <c r="Y573" i="5"/>
  <c r="AT582" i="5"/>
  <c r="AT581" i="5"/>
  <c r="AT580" i="5"/>
  <c r="AT584" i="5" s="1"/>
  <c r="AT583" i="5"/>
  <c r="AY124" i="5"/>
  <c r="AQ129" i="5"/>
  <c r="U130" i="5"/>
  <c r="AY132" i="5"/>
  <c r="AQ137" i="5"/>
  <c r="U138" i="5"/>
  <c r="AY152" i="5"/>
  <c r="K164" i="5"/>
  <c r="AY168" i="5"/>
  <c r="AY173" i="5"/>
  <c r="AY177" i="5"/>
  <c r="BA186" i="5"/>
  <c r="BA245" i="5"/>
  <c r="AG261" i="5"/>
  <c r="K287" i="5"/>
  <c r="AU582" i="5"/>
  <c r="AU581" i="5"/>
  <c r="AU580" i="5"/>
  <c r="AU583" i="5"/>
  <c r="AZ124" i="5"/>
  <c r="AZ132" i="5"/>
  <c r="AZ152" i="5"/>
  <c r="AZ173" i="5"/>
  <c r="AZ177" i="5"/>
  <c r="AW219" i="5"/>
  <c r="AX219" i="5"/>
  <c r="AX267" i="5"/>
  <c r="AW267" i="5"/>
  <c r="AX119" i="5"/>
  <c r="AW119" i="5"/>
  <c r="AV582" i="5"/>
  <c r="AV580" i="5"/>
  <c r="AV583" i="5"/>
  <c r="AV581" i="5"/>
  <c r="BA124" i="5"/>
  <c r="AX139" i="5"/>
  <c r="AW139" i="5"/>
  <c r="X598" i="5"/>
  <c r="X601" i="5"/>
  <c r="X600" i="5"/>
  <c r="X599" i="5"/>
  <c r="AQ161" i="5"/>
  <c r="AW164" i="5"/>
  <c r="AY165" i="5"/>
  <c r="AX180" i="5"/>
  <c r="AW180" i="5"/>
  <c r="AX184" i="5"/>
  <c r="AW184" i="5"/>
  <c r="AX189" i="5"/>
  <c r="AW189" i="5"/>
  <c r="AQ214" i="5"/>
  <c r="AQ243" i="5"/>
  <c r="AC570" i="5"/>
  <c r="AX570" i="5" s="1"/>
  <c r="AQ121" i="5"/>
  <c r="U122" i="5"/>
  <c r="AA581" i="5"/>
  <c r="AA580" i="5"/>
  <c r="AY136" i="5"/>
  <c r="AQ141" i="5"/>
  <c r="U142" i="5"/>
  <c r="AY144" i="5"/>
  <c r="AQ149" i="5"/>
  <c r="U150" i="5"/>
  <c r="AY157" i="5"/>
  <c r="Y601" i="5"/>
  <c r="Y600" i="5"/>
  <c r="Y599" i="5"/>
  <c r="Y598" i="5"/>
  <c r="BA162" i="5"/>
  <c r="AZ165" i="5"/>
  <c r="AY169" i="5"/>
  <c r="AY181" i="5"/>
  <c r="AQ193" i="5"/>
  <c r="AQ209" i="5"/>
  <c r="AY213" i="5"/>
  <c r="AQ216" i="5"/>
  <c r="AQ217" i="5"/>
  <c r="AW268" i="5"/>
  <c r="AX268" i="5"/>
  <c r="AX266" i="5"/>
  <c r="AW266" i="5"/>
  <c r="AU601" i="5"/>
  <c r="AU599" i="5"/>
  <c r="AU600" i="5"/>
  <c r="AU598" i="5"/>
  <c r="AU636" i="5"/>
  <c r="AU634" i="5"/>
  <c r="AU635" i="5"/>
  <c r="AU609" i="5"/>
  <c r="AU610" i="5"/>
  <c r="AU637" i="5"/>
  <c r="AU607" i="5"/>
  <c r="AU608" i="5"/>
  <c r="AY196" i="5"/>
  <c r="K219" i="5"/>
  <c r="AQ231" i="5"/>
  <c r="AX234" i="5"/>
  <c r="AG263" i="5"/>
  <c r="AX271" i="5"/>
  <c r="AW271" i="5"/>
  <c r="AX313" i="5"/>
  <c r="AW313" i="5"/>
  <c r="AA360" i="5"/>
  <c r="AX360" i="5"/>
  <c r="AV599" i="5"/>
  <c r="AV598" i="5"/>
  <c r="AV601" i="5"/>
  <c r="AV600" i="5"/>
  <c r="AV636" i="5"/>
  <c r="AV637" i="5"/>
  <c r="AV634" i="5"/>
  <c r="AV610" i="5"/>
  <c r="AV608" i="5"/>
  <c r="AV635" i="5"/>
  <c r="AV609" i="5"/>
  <c r="AV607" i="5"/>
  <c r="K211" i="5"/>
  <c r="AG214" i="5"/>
  <c r="AX238" i="5"/>
  <c r="AX299" i="5"/>
  <c r="AW299" i="5"/>
  <c r="AX319" i="5"/>
  <c r="AW319" i="5"/>
  <c r="AX226" i="5"/>
  <c r="AA246" i="5"/>
  <c r="AX246" i="5"/>
  <c r="AA250" i="5"/>
  <c r="AX250" i="5"/>
  <c r="AX255" i="5"/>
  <c r="AW284" i="5"/>
  <c r="AX284" i="5"/>
  <c r="AX343" i="5"/>
  <c r="AW343" i="5"/>
  <c r="Y635" i="5"/>
  <c r="Y637" i="5"/>
  <c r="Y609" i="5"/>
  <c r="Y607" i="5"/>
  <c r="Y634" i="5"/>
  <c r="Y636" i="5"/>
  <c r="Y608" i="5"/>
  <c r="Y610" i="5"/>
  <c r="AY216" i="5"/>
  <c r="AX218" i="5"/>
  <c r="AX228" i="5"/>
  <c r="AW228" i="5"/>
  <c r="BA241" i="5"/>
  <c r="AX248" i="5"/>
  <c r="AX256" i="5"/>
  <c r="AA260" i="5"/>
  <c r="AX260" i="5"/>
  <c r="AX262" i="5"/>
  <c r="AW262" i="5"/>
  <c r="AX286" i="5"/>
  <c r="AW286" i="5"/>
  <c r="AX357" i="5"/>
  <c r="AA357" i="5"/>
  <c r="AA385" i="5"/>
  <c r="AX385" i="5"/>
  <c r="Z583" i="5"/>
  <c r="Z581" i="5"/>
  <c r="Z582" i="5"/>
  <c r="Z580" i="5"/>
  <c r="Z592" i="5"/>
  <c r="Z590" i="5"/>
  <c r="Z589" i="5"/>
  <c r="Z591" i="5"/>
  <c r="AW159" i="5"/>
  <c r="Z600" i="5"/>
  <c r="Z599" i="5"/>
  <c r="Z601" i="5"/>
  <c r="Z598" i="5"/>
  <c r="AW163" i="5"/>
  <c r="AW167" i="5"/>
  <c r="AW171" i="5"/>
  <c r="Z634" i="5"/>
  <c r="Z637" i="5"/>
  <c r="Z609" i="5"/>
  <c r="Z607" i="5"/>
  <c r="Z636" i="5"/>
  <c r="Z608" i="5"/>
  <c r="Z635" i="5"/>
  <c r="Z610" i="5"/>
  <c r="AW175" i="5"/>
  <c r="AW179" i="5"/>
  <c r="AW183" i="5"/>
  <c r="AX187" i="5"/>
  <c r="AW201" i="5"/>
  <c r="AW208" i="5"/>
  <c r="AX211" i="5"/>
  <c r="BA233" i="5"/>
  <c r="K235" i="5"/>
  <c r="AQ236" i="5"/>
  <c r="AQ238" i="5"/>
  <c r="AX239" i="5"/>
  <c r="AX241" i="5"/>
  <c r="AX245" i="5"/>
  <c r="AW245" i="5"/>
  <c r="AQ246" i="5"/>
  <c r="AX249" i="5"/>
  <c r="AW249" i="5"/>
  <c r="AQ250" i="5"/>
  <c r="AG258" i="5"/>
  <c r="AG259" i="5"/>
  <c r="AZ272" i="5"/>
  <c r="AG279" i="5"/>
  <c r="U286" i="5"/>
  <c r="AZ172" i="5"/>
  <c r="K191" i="5"/>
  <c r="AW192" i="5"/>
  <c r="AW200" i="5"/>
  <c r="AW217" i="5"/>
  <c r="BA225" i="5"/>
  <c r="AQ226" i="5"/>
  <c r="AX233" i="5"/>
  <c r="BA237" i="5"/>
  <c r="AG240" i="5"/>
  <c r="AX243" i="5"/>
  <c r="AX251" i="5"/>
  <c r="AX257" i="5"/>
  <c r="BA272" i="5"/>
  <c r="AX290" i="5"/>
  <c r="AC579" i="5"/>
  <c r="AX579" i="5" s="1"/>
  <c r="AC588" i="5"/>
  <c r="AX588" i="5" s="1"/>
  <c r="AC597" i="5"/>
  <c r="AX597" i="5" s="1"/>
  <c r="AC633" i="5"/>
  <c r="AX633" i="5" s="1"/>
  <c r="AC606" i="5"/>
  <c r="AX606" i="5" s="1"/>
  <c r="BA172" i="5"/>
  <c r="AQ189" i="5"/>
  <c r="AX195" i="5"/>
  <c r="AW216" i="5"/>
  <c r="AX220" i="5"/>
  <c r="AX224" i="5"/>
  <c r="AW224" i="5"/>
  <c r="K231" i="5"/>
  <c r="AQ232" i="5"/>
  <c r="AX235" i="5"/>
  <c r="AX237" i="5"/>
  <c r="AX240" i="5"/>
  <c r="AG244" i="5"/>
  <c r="K245" i="5"/>
  <c r="K249" i="5"/>
  <c r="AX252" i="5"/>
  <c r="AY259" i="5"/>
  <c r="AX263" i="5"/>
  <c r="AX264" i="5"/>
  <c r="AG296" i="5"/>
  <c r="AQ316" i="5"/>
  <c r="U265" i="5"/>
  <c r="BA267" i="5"/>
  <c r="AQ268" i="5"/>
  <c r="AX270" i="5"/>
  <c r="AW270" i="5"/>
  <c r="BA271" i="5"/>
  <c r="AX274" i="5"/>
  <c r="AW274" i="5"/>
  <c r="AY275" i="5"/>
  <c r="AZ280" i="5"/>
  <c r="AX287" i="5"/>
  <c r="AA348" i="5"/>
  <c r="AX348" i="5"/>
  <c r="AQ354" i="5"/>
  <c r="K361" i="5"/>
  <c r="AX258" i="5"/>
  <c r="AW258" i="5"/>
  <c r="AX278" i="5"/>
  <c r="AW278" i="5"/>
  <c r="AX289" i="5"/>
  <c r="AW289" i="5"/>
  <c r="AX306" i="5"/>
  <c r="AW306" i="5"/>
  <c r="AX325" i="5"/>
  <c r="K258" i="5"/>
  <c r="AZ259" i="5"/>
  <c r="K270" i="5"/>
  <c r="AX282" i="5"/>
  <c r="AW282" i="5"/>
  <c r="AX302" i="5"/>
  <c r="AW302" i="5"/>
  <c r="AX315" i="5"/>
  <c r="U257" i="5"/>
  <c r="AQ260" i="5"/>
  <c r="U282" i="5"/>
  <c r="K289" i="5"/>
  <c r="AG290" i="5"/>
  <c r="AX293" i="5"/>
  <c r="AW293" i="5"/>
  <c r="AX298" i="5"/>
  <c r="AW298" i="5"/>
  <c r="K301" i="5"/>
  <c r="K306" i="5"/>
  <c r="AQ311" i="5"/>
  <c r="AY345" i="5"/>
  <c r="AW232" i="5"/>
  <c r="AW236" i="5"/>
  <c r="AW240" i="5"/>
  <c r="AW244" i="5"/>
  <c r="AW248" i="5"/>
  <c r="AW252" i="5"/>
  <c r="BA276" i="5"/>
  <c r="AX279" i="5"/>
  <c r="AX254" i="5"/>
  <c r="AW254" i="5"/>
  <c r="AX276" i="5"/>
  <c r="AY279" i="5"/>
  <c r="AX283" i="5"/>
  <c r="AQ288" i="5"/>
  <c r="AQ305" i="5"/>
  <c r="AA340" i="5"/>
  <c r="AX340" i="5"/>
  <c r="K254" i="5"/>
  <c r="AZ255" i="5"/>
  <c r="AZ263" i="5"/>
  <c r="AQ270" i="5"/>
  <c r="AQ274" i="5"/>
  <c r="AY283" i="5"/>
  <c r="AY287" i="5"/>
  <c r="AQ292" i="5"/>
  <c r="AA320" i="5"/>
  <c r="AA342" i="5"/>
  <c r="AX342" i="5"/>
  <c r="AX355" i="5"/>
  <c r="AW355" i="5"/>
  <c r="AA346" i="5"/>
  <c r="AX346" i="5"/>
  <c r="AX368" i="5"/>
  <c r="AW368" i="5"/>
  <c r="AX384" i="5"/>
  <c r="AW384" i="5"/>
  <c r="AG292" i="5"/>
  <c r="AX307" i="5"/>
  <c r="AY310" i="5"/>
  <c r="AY318" i="5"/>
  <c r="AA330" i="5"/>
  <c r="AX330" i="5"/>
  <c r="U356" i="5"/>
  <c r="AX297" i="5"/>
  <c r="AW297" i="5"/>
  <c r="AX305" i="5"/>
  <c r="AW305" i="5"/>
  <c r="AG308" i="5"/>
  <c r="U322" i="5"/>
  <c r="K341" i="5"/>
  <c r="AA378" i="5"/>
  <c r="AX378" i="5"/>
  <c r="BA382" i="5"/>
  <c r="AG288" i="5"/>
  <c r="AQ307" i="5"/>
  <c r="AW310" i="5"/>
  <c r="AW318" i="5"/>
  <c r="AQ323" i="5"/>
  <c r="K333" i="5"/>
  <c r="AX341" i="5"/>
  <c r="AG348" i="5"/>
  <c r="AA381" i="5"/>
  <c r="AX381" i="5"/>
  <c r="AX309" i="5"/>
  <c r="AW309" i="5"/>
  <c r="AX317" i="5"/>
  <c r="AW317" i="5"/>
  <c r="AY350" i="5"/>
  <c r="AX352" i="5"/>
  <c r="AW352" i="5"/>
  <c r="AX353" i="5"/>
  <c r="AA353" i="5"/>
  <c r="AA372" i="5"/>
  <c r="AX372" i="5"/>
  <c r="AU616" i="5"/>
  <c r="AU618" i="5"/>
  <c r="AU619" i="5"/>
  <c r="AU617" i="5"/>
  <c r="AZ388" i="5"/>
  <c r="AQ287" i="5"/>
  <c r="U288" i="5"/>
  <c r="AY290" i="5"/>
  <c r="AX294" i="5"/>
  <c r="AW303" i="5"/>
  <c r="K309" i="5"/>
  <c r="AW311" i="5"/>
  <c r="AX314" i="5"/>
  <c r="AZ329" i="5"/>
  <c r="AY334" i="5"/>
  <c r="U350" i="5"/>
  <c r="AQ355" i="5"/>
  <c r="AA358" i="5"/>
  <c r="AX358" i="5"/>
  <c r="AX359" i="5"/>
  <c r="AZ290" i="5"/>
  <c r="AY294" i="5"/>
  <c r="AY314" i="5"/>
  <c r="AZ325" i="5"/>
  <c r="AA328" i="5"/>
  <c r="AX328" i="5"/>
  <c r="AA337" i="5"/>
  <c r="AX337" i="5"/>
  <c r="AZ339" i="5"/>
  <c r="AZ352" i="5"/>
  <c r="AQ353" i="5"/>
  <c r="AX301" i="5"/>
  <c r="AW301" i="5"/>
  <c r="AG304" i="5"/>
  <c r="AG312" i="5"/>
  <c r="AX321" i="5"/>
  <c r="AW321" i="5"/>
  <c r="AG326" i="5"/>
  <c r="AX329" i="5"/>
  <c r="K338" i="5"/>
  <c r="AG340" i="5"/>
  <c r="AX350" i="5"/>
  <c r="K352" i="5"/>
  <c r="AG357" i="5"/>
  <c r="BA361" i="5"/>
  <c r="AZ368" i="5"/>
  <c r="AX382" i="5"/>
  <c r="AG392" i="5"/>
  <c r="AG323" i="5"/>
  <c r="AG335" i="5"/>
  <c r="BA356" i="5"/>
  <c r="AX361" i="5"/>
  <c r="AX376" i="5"/>
  <c r="AW376" i="5"/>
  <c r="AW396" i="5"/>
  <c r="AX396" i="5"/>
  <c r="AG372" i="5"/>
  <c r="AG374" i="5"/>
  <c r="AT616" i="5"/>
  <c r="AT618" i="5"/>
  <c r="AT619" i="5"/>
  <c r="AT617" i="5"/>
  <c r="AY388" i="5"/>
  <c r="AA393" i="5"/>
  <c r="AA617" i="5" s="1"/>
  <c r="AX393" i="5"/>
  <c r="AA407" i="5"/>
  <c r="AX407" i="5"/>
  <c r="AG353" i="5"/>
  <c r="K355" i="5"/>
  <c r="U362" i="5"/>
  <c r="AG367" i="5"/>
  <c r="AX370" i="5"/>
  <c r="K377" i="5"/>
  <c r="AX379" i="5"/>
  <c r="AW379" i="5"/>
  <c r="AV616" i="5"/>
  <c r="AV619" i="5"/>
  <c r="AV617" i="5"/>
  <c r="AV618" i="5"/>
  <c r="BA388" i="5"/>
  <c r="AX409" i="5"/>
  <c r="AW409" i="5"/>
  <c r="AA418" i="5"/>
  <c r="AX418" i="5"/>
  <c r="AW458" i="5"/>
  <c r="AX458" i="5"/>
  <c r="AY347" i="5"/>
  <c r="BA349" i="5"/>
  <c r="AX351" i="5"/>
  <c r="AW354" i="5"/>
  <c r="AX366" i="5"/>
  <c r="BA378" i="5"/>
  <c r="AA618" i="5"/>
  <c r="AA619" i="5"/>
  <c r="AA616" i="5"/>
  <c r="BA326" i="5"/>
  <c r="AG327" i="5"/>
  <c r="BA338" i="5"/>
  <c r="AG339" i="5"/>
  <c r="AX349" i="5"/>
  <c r="AQ359" i="5"/>
  <c r="AX363" i="5"/>
  <c r="AY367" i="5"/>
  <c r="BA370" i="5"/>
  <c r="AQ371" i="5"/>
  <c r="U397" i="5"/>
  <c r="K409" i="5"/>
  <c r="AG417" i="5"/>
  <c r="AG432" i="5"/>
  <c r="AY325" i="5"/>
  <c r="AY337" i="5"/>
  <c r="AG345" i="5"/>
  <c r="AZ360" i="5"/>
  <c r="AY363" i="5"/>
  <c r="AG365" i="5"/>
  <c r="K367" i="5"/>
  <c r="AW370" i="5"/>
  <c r="BA380" i="5"/>
  <c r="AX397" i="5"/>
  <c r="AW397" i="5"/>
  <c r="AX392" i="5"/>
  <c r="AW392" i="5"/>
  <c r="AX394" i="5"/>
  <c r="U400" i="5"/>
  <c r="AX411" i="5"/>
  <c r="AW411" i="5"/>
  <c r="AW417" i="5"/>
  <c r="AX417" i="5"/>
  <c r="BA384" i="5"/>
  <c r="AX387" i="5"/>
  <c r="AW387" i="5"/>
  <c r="AX389" i="5"/>
  <c r="AW400" i="5"/>
  <c r="AX400" i="5"/>
  <c r="AX402" i="5"/>
  <c r="AW402" i="5"/>
  <c r="AW437" i="5"/>
  <c r="AX437" i="5"/>
  <c r="AX383" i="5"/>
  <c r="AQ394" i="5"/>
  <c r="AX398" i="5"/>
  <c r="AY405" i="5"/>
  <c r="AQ408" i="5"/>
  <c r="AX410" i="5"/>
  <c r="AQ427" i="5"/>
  <c r="AW433" i="5"/>
  <c r="AX433" i="5"/>
  <c r="AX369" i="5"/>
  <c r="BA372" i="5"/>
  <c r="U382" i="5"/>
  <c r="AZ393" i="5"/>
  <c r="AG399" i="5"/>
  <c r="AZ405" i="5"/>
  <c r="AX412" i="5"/>
  <c r="AW412" i="5"/>
  <c r="AQ414" i="5"/>
  <c r="AX375" i="5"/>
  <c r="BA393" i="5"/>
  <c r="AX395" i="5"/>
  <c r="AW395" i="5"/>
  <c r="BA407" i="5"/>
  <c r="G624" i="5"/>
  <c r="AT626" i="5"/>
  <c r="AT628" i="5"/>
  <c r="AT627" i="5"/>
  <c r="AT625" i="5"/>
  <c r="AY412" i="5"/>
  <c r="BA413" i="5"/>
  <c r="BA416" i="5"/>
  <c r="BA364" i="5"/>
  <c r="AX371" i="5"/>
  <c r="AY375" i="5"/>
  <c r="U391" i="5"/>
  <c r="AW405" i="5"/>
  <c r="AU628" i="5"/>
  <c r="AU627" i="5"/>
  <c r="AU625" i="5"/>
  <c r="AU626" i="5"/>
  <c r="AZ412" i="5"/>
  <c r="U446" i="5"/>
  <c r="AW481" i="5"/>
  <c r="AX481" i="5"/>
  <c r="AY343" i="5"/>
  <c r="BA360" i="5"/>
  <c r="U370" i="5"/>
  <c r="AY371" i="5"/>
  <c r="AG377" i="5"/>
  <c r="AZ380" i="5"/>
  <c r="AW383" i="5"/>
  <c r="G615" i="5"/>
  <c r="AX388" i="5"/>
  <c r="AW388" i="5"/>
  <c r="AX391" i="5"/>
  <c r="AW391" i="5"/>
  <c r="AW398" i="5"/>
  <c r="AG401" i="5"/>
  <c r="AV627" i="5"/>
  <c r="AV625" i="5"/>
  <c r="AV626" i="5"/>
  <c r="AV628" i="5"/>
  <c r="BA412" i="5"/>
  <c r="AX429" i="5"/>
  <c r="AQ435" i="5"/>
  <c r="AA442" i="5"/>
  <c r="AX482" i="5"/>
  <c r="AW482" i="5"/>
  <c r="X616" i="5"/>
  <c r="X619" i="5"/>
  <c r="X618" i="5"/>
  <c r="X617" i="5"/>
  <c r="AQ424" i="5"/>
  <c r="Y619" i="5"/>
  <c r="Y617" i="5"/>
  <c r="Y618" i="5"/>
  <c r="Y616" i="5"/>
  <c r="Z626" i="5"/>
  <c r="Z628" i="5"/>
  <c r="Z625" i="5"/>
  <c r="Z627" i="5"/>
  <c r="AQ428" i="5"/>
  <c r="AX441" i="5"/>
  <c r="Z616" i="5"/>
  <c r="Z618" i="5"/>
  <c r="Z619" i="5"/>
  <c r="Z617" i="5"/>
  <c r="AA455" i="5"/>
  <c r="AX455" i="5"/>
  <c r="BA401" i="5"/>
  <c r="AC624" i="5"/>
  <c r="AX624" i="5" s="1"/>
  <c r="AW414" i="5"/>
  <c r="AG424" i="5"/>
  <c r="AQ426" i="5"/>
  <c r="AQ432" i="5"/>
  <c r="AX490" i="5"/>
  <c r="AC615" i="5"/>
  <c r="AX615" i="5" s="1"/>
  <c r="AQ402" i="5"/>
  <c r="AX404" i="5"/>
  <c r="AY418" i="5"/>
  <c r="K419" i="5"/>
  <c r="AQ420" i="5"/>
  <c r="AX421" i="5"/>
  <c r="AX424" i="5"/>
  <c r="AG428" i="5"/>
  <c r="AQ440" i="5"/>
  <c r="AX497" i="5"/>
  <c r="AW497" i="5"/>
  <c r="AQ423" i="5"/>
  <c r="AX428" i="5"/>
  <c r="AG436" i="5"/>
  <c r="AG448" i="5"/>
  <c r="AG450" i="5"/>
  <c r="AG484" i="5"/>
  <c r="U444" i="5"/>
  <c r="AQ451" i="5"/>
  <c r="AQ463" i="5"/>
  <c r="AX471" i="5"/>
  <c r="AA475" i="5"/>
  <c r="AX475" i="5"/>
  <c r="K485" i="5"/>
  <c r="K498" i="5"/>
  <c r="AX536" i="5"/>
  <c r="AW536" i="5"/>
  <c r="AA528" i="5"/>
  <c r="AX528" i="5"/>
  <c r="U449" i="5"/>
  <c r="AG473" i="5"/>
  <c r="U479" i="5"/>
  <c r="K502" i="5"/>
  <c r="U450" i="5"/>
  <c r="AA459" i="5"/>
  <c r="AX459" i="5"/>
  <c r="U462" i="5"/>
  <c r="AG469" i="5"/>
  <c r="U505" i="5"/>
  <c r="AX505" i="5"/>
  <c r="AW505" i="5"/>
  <c r="AQ447" i="5"/>
  <c r="AZ450" i="5"/>
  <c r="AQ459" i="5"/>
  <c r="AZ462" i="5"/>
  <c r="AX469" i="5"/>
  <c r="AQ472" i="5"/>
  <c r="AQ483" i="5"/>
  <c r="AX466" i="5"/>
  <c r="AX474" i="5"/>
  <c r="X627" i="5"/>
  <c r="X626" i="5"/>
  <c r="X628" i="5"/>
  <c r="X625" i="5"/>
  <c r="AW416" i="5"/>
  <c r="AW420" i="5"/>
  <c r="AW424" i="5"/>
  <c r="AW428" i="5"/>
  <c r="AW432" i="5"/>
  <c r="AW436" i="5"/>
  <c r="AW440" i="5"/>
  <c r="AG444" i="5"/>
  <c r="AX450" i="5"/>
  <c r="AA451" i="5"/>
  <c r="AX451" i="5"/>
  <c r="U454" i="5"/>
  <c r="AX462" i="5"/>
  <c r="AA463" i="5"/>
  <c r="AX463" i="5"/>
  <c r="AX465" i="5"/>
  <c r="AX478" i="5"/>
  <c r="Y627" i="5"/>
  <c r="Y626" i="5"/>
  <c r="Y628" i="5"/>
  <c r="Y625" i="5"/>
  <c r="AX445" i="5"/>
  <c r="AW445" i="5"/>
  <c r="U456" i="5"/>
  <c r="AX457" i="5"/>
  <c r="AQ467" i="5"/>
  <c r="AX473" i="5"/>
  <c r="AW476" i="5"/>
  <c r="AX476" i="5"/>
  <c r="AX477" i="5"/>
  <c r="AX489" i="5"/>
  <c r="AG492" i="5"/>
  <c r="AX518" i="5"/>
  <c r="AW518" i="5"/>
  <c r="AX524" i="5"/>
  <c r="AW524" i="5"/>
  <c r="U475" i="5"/>
  <c r="AX513" i="5"/>
  <c r="AW513" i="5"/>
  <c r="AX498" i="5"/>
  <c r="AW498" i="5"/>
  <c r="AQ500" i="5"/>
  <c r="AQ508" i="5"/>
  <c r="AG491" i="5"/>
  <c r="AX506" i="5"/>
  <c r="AW506" i="5"/>
  <c r="U467" i="5"/>
  <c r="AW488" i="5"/>
  <c r="AX488" i="5"/>
  <c r="AX493" i="5"/>
  <c r="AW493" i="5"/>
  <c r="AX514" i="5"/>
  <c r="AW514" i="5"/>
  <c r="AQ516" i="5"/>
  <c r="AA526" i="5"/>
  <c r="AX526" i="5"/>
  <c r="AW449" i="5"/>
  <c r="AW453" i="5"/>
  <c r="AW457" i="5"/>
  <c r="AW461" i="5"/>
  <c r="AY481" i="5"/>
  <c r="AW484" i="5"/>
  <c r="AX484" i="5"/>
  <c r="AX501" i="5"/>
  <c r="AW501" i="5"/>
  <c r="AX509" i="5"/>
  <c r="AW509" i="5"/>
  <c r="AQ519" i="5"/>
  <c r="AZ481" i="5"/>
  <c r="AW485" i="5"/>
  <c r="AX494" i="5"/>
  <c r="AW494" i="5"/>
  <c r="AQ496" i="5"/>
  <c r="AY465" i="5"/>
  <c r="AX472" i="5"/>
  <c r="AY473" i="5"/>
  <c r="AY477" i="5"/>
  <c r="AW480" i="5"/>
  <c r="AX480" i="5"/>
  <c r="AQ504" i="5"/>
  <c r="K509" i="5"/>
  <c r="AZ465" i="5"/>
  <c r="AZ473" i="5"/>
  <c r="AZ477" i="5"/>
  <c r="AG479" i="5"/>
  <c r="K480" i="5"/>
  <c r="U483" i="5"/>
  <c r="AX502" i="5"/>
  <c r="AW502" i="5"/>
  <c r="AX510" i="5"/>
  <c r="AW510" i="5"/>
  <c r="AQ512" i="5"/>
  <c r="AX517" i="5"/>
  <c r="AW517" i="5"/>
  <c r="K529" i="5"/>
  <c r="AG530" i="5"/>
  <c r="U542" i="5"/>
  <c r="AX492" i="5"/>
  <c r="AX496" i="5"/>
  <c r="AX500" i="5"/>
  <c r="AX504" i="5"/>
  <c r="AX508" i="5"/>
  <c r="AX512" i="5"/>
  <c r="U526" i="5"/>
  <c r="AA534" i="5"/>
  <c r="AX534" i="5"/>
  <c r="K545" i="5"/>
  <c r="AQ547" i="5"/>
  <c r="AQ529" i="5"/>
  <c r="U522" i="5"/>
  <c r="AY525" i="5"/>
  <c r="AZ540" i="5"/>
  <c r="AX519" i="5"/>
  <c r="AA530" i="5"/>
  <c r="AX530" i="5"/>
  <c r="AX538" i="5"/>
  <c r="AY541" i="5"/>
  <c r="AZ544" i="5"/>
  <c r="AY519" i="5"/>
  <c r="AY528" i="5"/>
  <c r="AQ536" i="5"/>
  <c r="U538" i="5"/>
  <c r="AW540" i="5"/>
  <c r="BA522" i="5"/>
  <c r="U528" i="5"/>
  <c r="AZ528" i="5"/>
  <c r="AY532" i="5"/>
  <c r="AQ533" i="5"/>
  <c r="BA534" i="5"/>
  <c r="AX535" i="5"/>
  <c r="AG542" i="5"/>
  <c r="AW544" i="5"/>
  <c r="BA545" i="5"/>
  <c r="U548" i="5"/>
  <c r="BA519" i="5"/>
  <c r="AG523" i="5"/>
  <c r="AY529" i="5"/>
  <c r="U532" i="5"/>
  <c r="AZ532" i="5"/>
  <c r="AQ537" i="5"/>
  <c r="BA538" i="5"/>
  <c r="AW548" i="5"/>
  <c r="AX548" i="5"/>
  <c r="AA549" i="5"/>
  <c r="AX549" i="5"/>
  <c r="AW519" i="5"/>
  <c r="AW523" i="5"/>
  <c r="AW527" i="5"/>
  <c r="AW531" i="5"/>
  <c r="AW535" i="5"/>
  <c r="AW539" i="5"/>
  <c r="AW543" i="5"/>
  <c r="AX545" i="5"/>
  <c r="AY549" i="5"/>
  <c r="AW538" i="5"/>
  <c r="AW542" i="5"/>
  <c r="BA546" i="5"/>
  <c r="CA490" i="5" a="1"/>
  <c r="CA466" i="6" a="1"/>
  <c r="CA484" i="5" a="1"/>
  <c r="BI382" i="5" a="1"/>
  <c r="CA286" i="6" a="1"/>
  <c r="BI220" i="5" a="1"/>
  <c r="BI214" i="6" a="1"/>
  <c r="CA334" i="5" a="1"/>
  <c r="BI388" i="6" a="1"/>
  <c r="CA340" i="5" a="1"/>
  <c r="CA220" i="5" a="1"/>
  <c r="CA328" i="5" a="1"/>
  <c r="BI460" i="6" a="1"/>
  <c r="BI400" i="6" a="1"/>
  <c r="CA454" i="6" a="1"/>
  <c r="BI280" i="5" a="1"/>
  <c r="BI442" i="6" a="1"/>
  <c r="BI460" i="5" a="1"/>
  <c r="CA424" i="6" a="1"/>
  <c r="CA256" i="6" a="1"/>
  <c r="CA406" i="6" a="1"/>
  <c r="BI454" i="5" a="1"/>
  <c r="CA298" i="5" a="1"/>
  <c r="CA364" i="5" a="1"/>
  <c r="CA376" i="5" a="1"/>
  <c r="BI316" i="5" a="1"/>
  <c r="CA448" i="6" a="1"/>
  <c r="CA418" i="6" a="1"/>
  <c r="CA310" i="6" a="1"/>
  <c r="BI304" i="6" a="1"/>
  <c r="BI334" i="6" a="1"/>
  <c r="BI406" i="6" a="1"/>
  <c r="CA400" i="6" a="1"/>
  <c r="CA250" i="6" a="1"/>
  <c r="BI418" i="5" a="1"/>
  <c r="BI262" i="5" a="1"/>
  <c r="BI334" i="5" a="1"/>
  <c r="CA316" i="5" a="1"/>
  <c r="BI442" i="5" a="1"/>
  <c r="BI496" i="5" a="1"/>
  <c r="BI520" i="6" a="1"/>
  <c r="CA490" i="6" a="1"/>
  <c r="BI286" i="6" a="1"/>
  <c r="CA346" i="6" a="1"/>
  <c r="BI472" i="6" a="1"/>
  <c r="CA370" i="6" a="1"/>
  <c r="CA232" i="6" a="1"/>
  <c r="CA280" i="6" a="1"/>
  <c r="CA496" i="5" a="1"/>
  <c r="CA526" i="5" a="1"/>
  <c r="CA472" i="5" a="1"/>
  <c r="BI430" i="5" a="1"/>
  <c r="BI304" i="5" a="1"/>
  <c r="BI346" i="5" a="1"/>
  <c r="CA388" i="5" a="1"/>
  <c r="CA370" i="5" a="1"/>
  <c r="BI310" i="6" a="1"/>
  <c r="BI466" i="6" a="1"/>
  <c r="BI502" i="6" a="1"/>
  <c r="BI490" i="6" a="1"/>
  <c r="BI394" i="6" a="1"/>
  <c r="BI250" i="6" a="1"/>
  <c r="BI370" i="6" a="1"/>
  <c r="BI268" i="5" a="1"/>
  <c r="BI544" i="6" a="1"/>
  <c r="CA466" i="5" a="1"/>
  <c r="CA538" i="5" a="1"/>
  <c r="CA322" i="5" a="1"/>
  <c r="CA214" i="5" a="1"/>
  <c r="CA382" i="5" a="1"/>
  <c r="CA226" i="6" a="1"/>
  <c r="BI424" i="6" a="1"/>
  <c r="BI220" i="6" a="1"/>
  <c r="CA436" i="6" a="1"/>
  <c r="CA526" i="6" a="1"/>
  <c r="CA502" i="6" a="1"/>
  <c r="CA304" i="6" a="1"/>
  <c r="BI238" i="6" a="1"/>
  <c r="CA268" i="6" a="1"/>
  <c r="CA478" i="5" a="1"/>
  <c r="BI274" i="5" a="1"/>
  <c r="CA244" i="5" a="1"/>
  <c r="CA442" i="5" a="1"/>
  <c r="BI508" i="5" a="1"/>
  <c r="CA394" i="5" a="1"/>
  <c r="BI226" i="5" a="1"/>
  <c r="BI490" i="5" a="1"/>
  <c r="CA214" i="6" a="1"/>
  <c r="CA484" i="6" a="1"/>
  <c r="CA340" i="6" a="1"/>
  <c r="BI484" i="6" a="1"/>
  <c r="CA508" i="6" a="1"/>
  <c r="BI226" i="6" a="1"/>
  <c r="CA382" i="6" a="1"/>
  <c r="BI256" i="6" a="1"/>
  <c r="CA376" i="6" a="1"/>
  <c r="BI478" i="5" a="1"/>
  <c r="BI448" i="5" a="1"/>
  <c r="BI286" i="5" a="1"/>
  <c r="CA448" i="5" a="1"/>
  <c r="BI364" i="5" a="1"/>
  <c r="CA310" i="5" a="1"/>
  <c r="BI376" i="5" a="1"/>
  <c r="CA238" i="5" a="1"/>
  <c r="BI280" i="6" a="1"/>
  <c r="BI526" i="6" a="1"/>
  <c r="BI328" i="6" a="1"/>
  <c r="CA478" i="6" a="1"/>
  <c r="BI352" i="6" a="1"/>
  <c r="CA244" i="6" a="1"/>
  <c r="CA358" i="6" a="1"/>
  <c r="CA316" i="6" a="1"/>
  <c r="BI238" i="5" a="1"/>
  <c r="CA520" i="5" a="1"/>
  <c r="BI244" i="5" a="1"/>
  <c r="CA544" i="5" a="1"/>
  <c r="CA454" i="5" a="1"/>
  <c r="CA514" i="5" a="1"/>
  <c r="BI340" i="5" a="1"/>
  <c r="BI214" i="5" a="1"/>
  <c r="CA502" i="5" a="1"/>
  <c r="CA412" i="5" a="1"/>
  <c r="CA262" i="6" a="1"/>
  <c r="CA220" i="6" a="1"/>
  <c r="BI364" i="6" a="1"/>
  <c r="BI538" i="6" a="1"/>
  <c r="CA322" i="6" a="1"/>
  <c r="CA238" i="6" a="1"/>
  <c r="BI346" i="6" a="1"/>
  <c r="BI316" i="6" a="1"/>
  <c r="CA268" i="5" a="1"/>
  <c r="BI400" i="5" a="1"/>
  <c r="BI322" i="5" a="1"/>
  <c r="CA436" i="5" a="1"/>
  <c r="BI298" i="5" a="1"/>
  <c r="CA508" i="5" a="1"/>
  <c r="BI256" i="5" a="1"/>
  <c r="CA250" i="5" a="1"/>
  <c r="CA280" i="5" a="1"/>
  <c r="CA256" i="5" a="1"/>
  <c r="BI418" i="6" a="1"/>
  <c r="BI292" i="5" a="1"/>
  <c r="BI298" i="6" a="1"/>
  <c r="BI274" i="6" a="1"/>
  <c r="BI454" i="6" a="1"/>
  <c r="CA460" i="6" a="1"/>
  <c r="CA394" i="6" a="1"/>
  <c r="BI244" i="6" a="1"/>
  <c r="CA388" i="6" a="1"/>
  <c r="BI340" i="6" a="1"/>
  <c r="BI358" i="5" a="1"/>
  <c r="BI502" i="5" a="1"/>
  <c r="BI412" i="5" a="1"/>
  <c r="BI472" i="5" a="1"/>
  <c r="CA262" i="5" a="1"/>
  <c r="CA532" i="5" a="1"/>
  <c r="BI520" i="5" a="1"/>
  <c r="CA460" i="5" a="1"/>
  <c r="BI466" i="5" a="1"/>
  <c r="CA232" i="5" a="1"/>
  <c r="CA292" i="5" a="1"/>
  <c r="CA226" i="5" a="1"/>
  <c r="CA418" i="5" a="1"/>
  <c r="BI424" i="5" a="1"/>
  <c r="CA274" i="5" a="1"/>
  <c r="BI436" i="5" a="1"/>
  <c r="CA352" i="5" a="1"/>
  <c r="CA292" i="6" a="1"/>
  <c r="CA346" i="5" a="1"/>
  <c r="CA274" i="6" a="1"/>
  <c r="CA328" i="6" a="1"/>
  <c r="BI496" i="6" a="1"/>
  <c r="CA496" i="6" a="1"/>
  <c r="BI412" i="6" a="1"/>
  <c r="CA430" i="6" a="1"/>
  <c r="BI292" i="6" a="1"/>
  <c r="BI478" i="6" a="1"/>
  <c r="BI250" i="5" a="1"/>
  <c r="BI382" i="6" a="1"/>
  <c r="BI262" i="6" a="1"/>
  <c r="BI388" i="5" a="1"/>
  <c r="BI376" i="6" a="1"/>
  <c r="BI508" i="6" a="1"/>
  <c r="CA304" i="5" a="1"/>
  <c r="BI436" i="6" a="1"/>
  <c r="CA442" i="6" a="1"/>
  <c r="BI232" i="6" a="1"/>
  <c r="CA520" i="6" a="1"/>
  <c r="CA514" i="6" a="1"/>
  <c r="CA364" i="6" a="1"/>
  <c r="CA352" i="6" a="1"/>
  <c r="BI406" i="5" a="1"/>
  <c r="BI370" i="5" a="1"/>
  <c r="BI526" i="5" a="1"/>
  <c r="BI310" i="5" a="1"/>
  <c r="CA400" i="5" a="1"/>
  <c r="BI352" i="5" a="1"/>
  <c r="CA424" i="5" a="1"/>
  <c r="BI394" i="5" a="1"/>
  <c r="BI544" i="5" a="1"/>
  <c r="BI232" i="5" a="1"/>
  <c r="CA430" i="5" a="1"/>
  <c r="BI484" i="5" a="1"/>
  <c r="CA286" i="5" a="1"/>
  <c r="BI328" i="5" a="1"/>
  <c r="CA472" i="6" a="1"/>
  <c r="CA412" i="6" a="1"/>
  <c r="BI430" i="6" a="1"/>
  <c r="CA298" i="6" a="1"/>
  <c r="BI268" i="6" a="1"/>
  <c r="BI358" i="6" a="1"/>
  <c r="CA532" i="6" a="1"/>
  <c r="BI448" i="6" a="1"/>
  <c r="CA334" i="6" a="1"/>
  <c r="CA406" i="5" a="1"/>
  <c r="BI538" i="5" a="1"/>
  <c r="CA358" i="5" a="1"/>
  <c r="BI322" i="6" a="1"/>
  <c r="CA208" i="6" a="1"/>
  <c r="CA208" i="5" a="1"/>
  <c r="BI208" i="6" a="1"/>
  <c r="BI208" i="5" a="1"/>
  <c r="BI22" i="6" a="1"/>
  <c r="CA16" i="6" a="1"/>
  <c r="BI88" i="6" a="1"/>
  <c r="BI34" i="6" a="1"/>
  <c r="CA112" i="6" a="1"/>
  <c r="CA34" i="6" a="1"/>
  <c r="CA94" i="6" a="1"/>
  <c r="CA88" i="6" a="1"/>
  <c r="BI40" i="6" a="1"/>
  <c r="CA82" i="6" a="1"/>
  <c r="CA70" i="6" a="1"/>
  <c r="CA46" i="6" a="1"/>
  <c r="BI76" i="6" a="1"/>
  <c r="BI70" i="6" a="1"/>
  <c r="BI142" i="6" a="1"/>
  <c r="BI118" i="6" a="1"/>
  <c r="CA76" i="6" a="1"/>
  <c r="BI28" i="6" a="1"/>
  <c r="CA136" i="6" a="1"/>
  <c r="CA40" i="6" a="1"/>
  <c r="BI136" i="6" a="1"/>
  <c r="CA142" i="6" a="1"/>
  <c r="BI112" i="6" a="1"/>
  <c r="CA28" i="6" a="1"/>
  <c r="BI82" i="6" a="1"/>
  <c r="BI94" i="6" a="1"/>
  <c r="BI64" i="6" a="1"/>
  <c r="CA118" i="6" a="1"/>
  <c r="BI16" i="6" a="1"/>
  <c r="CA22" i="6" a="1"/>
  <c r="BI46" i="6" a="1"/>
  <c r="CA64" i="6" a="1"/>
  <c r="CA136" i="5" a="1"/>
  <c r="BI142" i="5" a="1"/>
  <c r="CA94" i="5" a="1"/>
  <c r="BI112" i="5" a="1"/>
  <c r="BI16" i="5" a="1"/>
  <c r="BI40" i="5" a="1"/>
  <c r="CA46" i="5" a="1"/>
  <c r="BI106" i="5" a="1"/>
  <c r="CA58" i="5" a="1"/>
  <c r="BI88" i="5" a="1"/>
  <c r="BI136" i="5" a="1"/>
  <c r="BI64" i="5" a="1"/>
  <c r="BI10" i="5" a="1"/>
  <c r="CA142" i="5" a="1"/>
  <c r="CA64" i="5" a="1"/>
  <c r="BI46" i="5" a="1"/>
  <c r="BI118" i="5" a="1"/>
  <c r="CA52" i="5" a="1"/>
  <c r="CA118" i="5" a="1"/>
  <c r="BI58" i="5" a="1"/>
  <c r="CA88" i="5" a="1"/>
  <c r="BI82" i="5" a="1"/>
  <c r="BI94" i="5" a="1"/>
  <c r="CA70" i="5" a="1"/>
  <c r="CA40" i="5" a="1"/>
  <c r="CA112" i="5" a="1"/>
  <c r="CA130" i="5" a="1"/>
  <c r="CA28" i="5" a="1"/>
  <c r="BI28" i="5" a="1"/>
  <c r="BI70" i="5" a="1"/>
  <c r="BI34" i="5" a="1"/>
  <c r="CA124" i="5" a="1"/>
  <c r="CA106" i="5" a="1"/>
  <c r="CA76" i="5" a="1"/>
  <c r="BI76" i="5" a="1"/>
  <c r="BI52" i="5" a="1"/>
  <c r="CA22" i="5" a="1"/>
  <c r="CA4" i="5" a="1"/>
  <c r="CA16" i="5" a="1"/>
  <c r="CA34" i="5" a="1"/>
  <c r="BI130" i="5" a="1"/>
  <c r="BI100" i="5" a="1"/>
  <c r="BI4" i="5" a="1"/>
  <c r="CA10" i="5" a="1"/>
  <c r="CA100" i="5" a="1"/>
  <c r="CA82" i="5" a="1"/>
  <c r="BI22" i="5" a="1"/>
  <c r="BI124" i="5" a="1"/>
  <c r="CA166" i="6" a="1"/>
  <c r="BI178" i="6" a="1"/>
  <c r="CA160" i="6" a="1"/>
  <c r="CA196" i="6" a="1"/>
  <c r="BI160" i="6" a="1"/>
  <c r="CA190" i="6" a="1"/>
  <c r="CA184" i="6" a="1"/>
  <c r="BI196" i="6" a="1"/>
  <c r="BI190" i="6" a="1"/>
  <c r="CA172" i="6" a="1"/>
  <c r="BI172" i="6" a="1"/>
  <c r="BI166" i="6" a="1"/>
  <c r="CA178" i="6" a="1"/>
  <c r="BI184" i="6" a="1"/>
  <c r="BI196" i="5" a="1"/>
  <c r="BI178" i="5" a="1"/>
  <c r="CA184" i="5" a="1"/>
  <c r="CA172" i="5" a="1"/>
  <c r="BI184" i="5" a="1"/>
  <c r="CA178" i="5" a="1"/>
  <c r="BI190" i="5" a="1"/>
  <c r="BI172" i="5" a="1"/>
  <c r="CA160" i="5" a="1"/>
  <c r="CA190" i="5" a="1"/>
  <c r="CA196" i="5" a="1"/>
  <c r="BI160" i="5" a="1"/>
  <c r="CA166" i="5" a="1"/>
  <c r="BI166" i="5" a="1"/>
  <c r="CA154" i="6" a="1"/>
  <c r="BI154" i="6" a="1"/>
  <c r="BI154" i="5" a="1"/>
  <c r="BI148" i="5" a="1"/>
  <c r="CA154" i="5" a="1"/>
  <c r="CA148" i="5" a="1"/>
  <c r="AA592" i="5" l="1"/>
  <c r="AU660" i="6"/>
  <c r="AT660" i="6"/>
  <c r="AU557" i="6"/>
  <c r="AV660" i="6"/>
  <c r="AU660" i="5"/>
  <c r="BJ40" i="6"/>
  <c r="AY573" i="6"/>
  <c r="CB70" i="6"/>
  <c r="AA656" i="6"/>
  <c r="BI4" i="5"/>
  <c r="BI16" i="5"/>
  <c r="BI124" i="5"/>
  <c r="BI142" i="5"/>
  <c r="CA10" i="5"/>
  <c r="G666" i="5"/>
  <c r="AA589" i="5"/>
  <c r="AV584" i="5"/>
  <c r="AW658" i="6"/>
  <c r="AY571" i="6"/>
  <c r="AW589" i="6"/>
  <c r="AW593" i="6" s="1"/>
  <c r="BI94" i="6"/>
  <c r="CA46" i="6"/>
  <c r="CA16" i="6"/>
  <c r="BI64" i="6"/>
  <c r="BI70" i="6"/>
  <c r="AT566" i="6"/>
  <c r="AY598" i="6"/>
  <c r="AA610" i="6"/>
  <c r="AX592" i="6"/>
  <c r="AA608" i="6"/>
  <c r="AA601" i="6"/>
  <c r="AA607" i="6"/>
  <c r="AU584" i="6"/>
  <c r="AA563" i="6"/>
  <c r="AC655" i="5"/>
  <c r="AX655" i="5" s="1"/>
  <c r="AT660" i="5"/>
  <c r="AW600" i="5"/>
  <c r="BI10" i="5"/>
  <c r="CA76" i="5"/>
  <c r="CA46" i="5"/>
  <c r="CA172" i="5"/>
  <c r="CA58" i="5"/>
  <c r="AA583" i="5"/>
  <c r="AA554" i="5"/>
  <c r="AT557" i="5"/>
  <c r="AT671" i="5"/>
  <c r="AV649" i="5"/>
  <c r="AA590" i="5"/>
  <c r="AA571" i="5"/>
  <c r="AA610" i="5"/>
  <c r="AU602" i="5"/>
  <c r="AA591" i="5"/>
  <c r="AU638" i="6"/>
  <c r="AV638" i="5"/>
  <c r="AU638" i="5"/>
  <c r="AT602" i="5"/>
  <c r="AV602" i="5"/>
  <c r="CA484" i="5"/>
  <c r="CA466" i="6"/>
  <c r="CA490" i="5"/>
  <c r="CB226" i="6"/>
  <c r="AA628" i="5"/>
  <c r="AT620" i="5"/>
  <c r="AT629" i="5"/>
  <c r="CB394" i="5"/>
  <c r="AT629" i="6"/>
  <c r="AV620" i="5"/>
  <c r="CA448" i="6"/>
  <c r="BI316" i="5"/>
  <c r="CA376" i="5"/>
  <c r="CA364" i="5"/>
  <c r="CA298" i="5"/>
  <c r="BI454" i="5"/>
  <c r="CA406" i="6"/>
  <c r="CA256" i="6"/>
  <c r="CA424" i="6"/>
  <c r="BI460" i="5"/>
  <c r="BI442" i="6"/>
  <c r="BI280" i="5"/>
  <c r="CA454" i="6"/>
  <c r="BI400" i="6"/>
  <c r="BI460" i="6"/>
  <c r="CA328" i="5"/>
  <c r="CA220" i="5"/>
  <c r="CA340" i="5"/>
  <c r="BI388" i="6"/>
  <c r="CA334" i="5"/>
  <c r="BI214" i="6"/>
  <c r="BI220" i="5"/>
  <c r="CA286" i="6"/>
  <c r="BI382" i="5"/>
  <c r="AW625" i="6"/>
  <c r="AW629" i="6" s="1"/>
  <c r="AW626" i="6"/>
  <c r="BJ370" i="6"/>
  <c r="CB358" i="6"/>
  <c r="CB298" i="6"/>
  <c r="CB208" i="6"/>
  <c r="BJ226" i="6"/>
  <c r="BJ502" i="5"/>
  <c r="BJ238" i="5"/>
  <c r="BJ358" i="6"/>
  <c r="CB286" i="6"/>
  <c r="CB220" i="6"/>
  <c r="CB460" i="6"/>
  <c r="BJ274" i="6"/>
  <c r="BJ262" i="6"/>
  <c r="CB40" i="6"/>
  <c r="BJ382" i="6"/>
  <c r="CB250" i="6"/>
  <c r="CB322" i="6"/>
  <c r="BJ340" i="5"/>
  <c r="BJ310" i="5"/>
  <c r="BJ280" i="5"/>
  <c r="BJ304" i="6"/>
  <c r="BJ286" i="6"/>
  <c r="AX634" i="6"/>
  <c r="AA49" i="1" s="1"/>
  <c r="AW667" i="6"/>
  <c r="AX656" i="6"/>
  <c r="AW656" i="6"/>
  <c r="AW670" i="6"/>
  <c r="AW574" i="6"/>
  <c r="AW556" i="6"/>
  <c r="AY659" i="6"/>
  <c r="AZ574" i="6"/>
  <c r="AY583" i="6"/>
  <c r="AY658" i="6"/>
  <c r="AW645" i="6"/>
  <c r="AW657" i="6"/>
  <c r="AW581" i="6"/>
  <c r="AW634" i="6"/>
  <c r="AW638" i="6" s="1"/>
  <c r="AW608" i="6"/>
  <c r="AY572" i="6"/>
  <c r="AW599" i="6"/>
  <c r="AW669" i="6"/>
  <c r="AW601" i="6"/>
  <c r="AW571" i="6"/>
  <c r="AW575" i="6" s="1"/>
  <c r="AW583" i="6"/>
  <c r="AZ573" i="6"/>
  <c r="AW610" i="6"/>
  <c r="AZ581" i="6"/>
  <c r="AW659" i="6"/>
  <c r="CB28" i="6"/>
  <c r="CB118" i="6"/>
  <c r="BJ178" i="6"/>
  <c r="AC655" i="6"/>
  <c r="AX655" i="6" s="1"/>
  <c r="BJ16" i="6"/>
  <c r="AZ598" i="6"/>
  <c r="AX601" i="6"/>
  <c r="AZ572" i="6"/>
  <c r="AY574" i="6"/>
  <c r="AA667" i="6"/>
  <c r="AX669" i="6"/>
  <c r="BQ48" i="1" s="1"/>
  <c r="AV671" i="6"/>
  <c r="AX647" i="6"/>
  <c r="AT557" i="6"/>
  <c r="AX670" i="6"/>
  <c r="AV48" i="1" s="1"/>
  <c r="AA668" i="6"/>
  <c r="AX658" i="6"/>
  <c r="AZ580" i="6"/>
  <c r="AX607" i="6"/>
  <c r="AX657" i="6"/>
  <c r="AX659" i="6"/>
  <c r="AX636" i="6"/>
  <c r="BQ49" i="1" s="1"/>
  <c r="AX637" i="6"/>
  <c r="AV49" i="1" s="1"/>
  <c r="AX635" i="6"/>
  <c r="AX591" i="6"/>
  <c r="AX589" i="6"/>
  <c r="AA646" i="6"/>
  <c r="AV611" i="6"/>
  <c r="AY581" i="6"/>
  <c r="AA564" i="6"/>
  <c r="AA658" i="6"/>
  <c r="AA659" i="6"/>
  <c r="AU602" i="6"/>
  <c r="AY646" i="6"/>
  <c r="AA562" i="6"/>
  <c r="AX646" i="6"/>
  <c r="AA657" i="6"/>
  <c r="AY657" i="6"/>
  <c r="AX667" i="6"/>
  <c r="AA48" i="1" s="1"/>
  <c r="AV638" i="6"/>
  <c r="AY656" i="6"/>
  <c r="CB94" i="6"/>
  <c r="BI16" i="6"/>
  <c r="BI28" i="6"/>
  <c r="BI40" i="6"/>
  <c r="CC662" i="6"/>
  <c r="CC663" i="6"/>
  <c r="CC664" i="6"/>
  <c r="G666" i="6"/>
  <c r="BJ28" i="6"/>
  <c r="CE662" i="6"/>
  <c r="CE663" i="6"/>
  <c r="CE664" i="6"/>
  <c r="BW660" i="6"/>
  <c r="BW661" i="6"/>
  <c r="BW659" i="6"/>
  <c r="G655" i="6"/>
  <c r="CB178" i="6"/>
  <c r="BJ154" i="6"/>
  <c r="BJ76" i="6"/>
  <c r="BM662" i="6"/>
  <c r="BM664" i="6"/>
  <c r="BM663" i="6"/>
  <c r="BE659" i="6"/>
  <c r="BE660" i="6"/>
  <c r="BE661" i="6"/>
  <c r="BJ184" i="6"/>
  <c r="BU662" i="6"/>
  <c r="BU663" i="6"/>
  <c r="BU664" i="6"/>
  <c r="CC661" i="6"/>
  <c r="CC659" i="6"/>
  <c r="CC660" i="6"/>
  <c r="BS662" i="6"/>
  <c r="BS663" i="6"/>
  <c r="BS664" i="6"/>
  <c r="BJ196" i="6"/>
  <c r="BE662" i="6"/>
  <c r="BE663" i="6"/>
  <c r="BE664" i="6"/>
  <c r="BK659" i="6"/>
  <c r="BK660" i="6"/>
  <c r="BK661" i="6"/>
  <c r="BU659" i="6"/>
  <c r="BU660" i="6"/>
  <c r="BU661" i="6"/>
  <c r="BS659" i="6"/>
  <c r="BS660" i="6"/>
  <c r="BS661" i="6"/>
  <c r="BQ662" i="6"/>
  <c r="BQ663" i="6"/>
  <c r="BQ664" i="6"/>
  <c r="BJ136" i="6"/>
  <c r="CE659" i="6"/>
  <c r="CE660" i="6"/>
  <c r="CE661" i="6"/>
  <c r="BW662" i="6"/>
  <c r="BW663" i="6"/>
  <c r="BW664" i="6"/>
  <c r="BO659" i="6"/>
  <c r="BO660" i="6"/>
  <c r="BO661" i="6"/>
  <c r="BK663" i="6"/>
  <c r="BK664" i="6"/>
  <c r="BK662" i="6"/>
  <c r="CB22" i="6"/>
  <c r="CG663" i="6"/>
  <c r="CG664" i="6"/>
  <c r="CG662" i="6"/>
  <c r="CG660" i="6"/>
  <c r="CG661" i="6"/>
  <c r="CG659" i="6"/>
  <c r="BO662" i="6"/>
  <c r="BO663" i="6"/>
  <c r="BO664" i="6"/>
  <c r="BQ659" i="6"/>
  <c r="BQ660" i="6"/>
  <c r="BQ661" i="6"/>
  <c r="BM659" i="6"/>
  <c r="BM660" i="6"/>
  <c r="BM661" i="6"/>
  <c r="AV557" i="6"/>
  <c r="BA658" i="6"/>
  <c r="BA659" i="6"/>
  <c r="BA656" i="6"/>
  <c r="BA657" i="6"/>
  <c r="AU649" i="6"/>
  <c r="AZ658" i="6"/>
  <c r="AZ659" i="6"/>
  <c r="AZ656" i="6"/>
  <c r="AZ657" i="6"/>
  <c r="BE657" i="6"/>
  <c r="BE658" i="6"/>
  <c r="BE656" i="6"/>
  <c r="BY657" i="6"/>
  <c r="BY658" i="6"/>
  <c r="BY656" i="6"/>
  <c r="BW658" i="6"/>
  <c r="BW656" i="6"/>
  <c r="BW657" i="6"/>
  <c r="BT658" i="6"/>
  <c r="BT656" i="6"/>
  <c r="BT657" i="6"/>
  <c r="BQ657" i="6"/>
  <c r="BQ658" i="6"/>
  <c r="BQ656" i="6"/>
  <c r="CE658" i="6"/>
  <c r="CE656" i="6"/>
  <c r="CE657" i="6"/>
  <c r="BP657" i="6"/>
  <c r="BP658" i="6"/>
  <c r="BP656" i="6"/>
  <c r="BM657" i="6"/>
  <c r="BM658" i="6"/>
  <c r="BM656" i="6"/>
  <c r="CG658" i="6"/>
  <c r="CG656" i="6"/>
  <c r="CG657" i="6"/>
  <c r="BF657" i="6"/>
  <c r="BF658" i="6"/>
  <c r="BF656" i="6"/>
  <c r="BR657" i="6"/>
  <c r="BR658" i="6"/>
  <c r="BR656" i="6"/>
  <c r="BZ657" i="6"/>
  <c r="BZ658" i="6"/>
  <c r="BZ656" i="6"/>
  <c r="BH658" i="6"/>
  <c r="BH656" i="6"/>
  <c r="BH657" i="6"/>
  <c r="BS658" i="6"/>
  <c r="BS656" i="6"/>
  <c r="BS657" i="6"/>
  <c r="BV658" i="6"/>
  <c r="BV656" i="6"/>
  <c r="BV657" i="6"/>
  <c r="BU658" i="6"/>
  <c r="BU656" i="6"/>
  <c r="BU657" i="6"/>
  <c r="BK658" i="6"/>
  <c r="BK656" i="6"/>
  <c r="BK657" i="6"/>
  <c r="CF658" i="6"/>
  <c r="CF656" i="6"/>
  <c r="CF657" i="6"/>
  <c r="BO657" i="6"/>
  <c r="BO658" i="6"/>
  <c r="BO656" i="6"/>
  <c r="CC657" i="6"/>
  <c r="CC658" i="6"/>
  <c r="CC656" i="6"/>
  <c r="BN657" i="6"/>
  <c r="BN658" i="6"/>
  <c r="BN656" i="6"/>
  <c r="CH658" i="6"/>
  <c r="CH656" i="6"/>
  <c r="CH657" i="6"/>
  <c r="BX658" i="6"/>
  <c r="BX656" i="6"/>
  <c r="BX657" i="6"/>
  <c r="BG658" i="6"/>
  <c r="BG656" i="6"/>
  <c r="BG657" i="6"/>
  <c r="BL658" i="6"/>
  <c r="BL656" i="6"/>
  <c r="BL657" i="6"/>
  <c r="CD657" i="6"/>
  <c r="CD658" i="6"/>
  <c r="CD656" i="6"/>
  <c r="AW599" i="5"/>
  <c r="AX553" i="5"/>
  <c r="AW580" i="5"/>
  <c r="AW584" i="5" s="1"/>
  <c r="AW582" i="5"/>
  <c r="AW668" i="5"/>
  <c r="AW601" i="5"/>
  <c r="BA657" i="5"/>
  <c r="AW565" i="5"/>
  <c r="AY669" i="5"/>
  <c r="AW670" i="5"/>
  <c r="AY562" i="5"/>
  <c r="AY648" i="5"/>
  <c r="AW657" i="5"/>
  <c r="AW659" i="5"/>
  <c r="AW656" i="5"/>
  <c r="AW658" i="5"/>
  <c r="AV593" i="5"/>
  <c r="AX648" i="5"/>
  <c r="BA555" i="5"/>
  <c r="BT37" i="1" s="1"/>
  <c r="AY659" i="5"/>
  <c r="BA658" i="5"/>
  <c r="AA658" i="5"/>
  <c r="BA659" i="5"/>
  <c r="AA657" i="5"/>
  <c r="BA656" i="5"/>
  <c r="AX659" i="5"/>
  <c r="AA553" i="5"/>
  <c r="AA656" i="5"/>
  <c r="AA608" i="5"/>
  <c r="AV611" i="5"/>
  <c r="AU611" i="5"/>
  <c r="AA609" i="5"/>
  <c r="AX658" i="5"/>
  <c r="AA555" i="5"/>
  <c r="AA600" i="5"/>
  <c r="AY667" i="5"/>
  <c r="AA637" i="5"/>
  <c r="AX572" i="5"/>
  <c r="AA556" i="5"/>
  <c r="AX657" i="5"/>
  <c r="AY656" i="5"/>
  <c r="AA648" i="5"/>
  <c r="AX598" i="5"/>
  <c r="AA635" i="5"/>
  <c r="AT566" i="5"/>
  <c r="AY565" i="5"/>
  <c r="AX555" i="5"/>
  <c r="AX656" i="5"/>
  <c r="AA636" i="5"/>
  <c r="AY657" i="5"/>
  <c r="AA659" i="5"/>
  <c r="AX647" i="5"/>
  <c r="AA607" i="5"/>
  <c r="AX645" i="5"/>
  <c r="AY647" i="5"/>
  <c r="AY658" i="5"/>
  <c r="AA601" i="5"/>
  <c r="AA634" i="5"/>
  <c r="BA556" i="5"/>
  <c r="BA553" i="5"/>
  <c r="G655" i="5"/>
  <c r="BE662" i="5"/>
  <c r="BE663" i="5"/>
  <c r="BE664" i="5"/>
  <c r="BO659" i="5"/>
  <c r="BO660" i="5"/>
  <c r="BO661" i="5"/>
  <c r="CE663" i="5"/>
  <c r="CE664" i="5"/>
  <c r="CE662" i="5"/>
  <c r="BM659" i="5"/>
  <c r="BM660" i="5"/>
  <c r="BM661" i="5"/>
  <c r="BW661" i="5"/>
  <c r="BW659" i="5"/>
  <c r="BW660" i="5"/>
  <c r="BS662" i="5"/>
  <c r="BS663" i="5"/>
  <c r="BS664" i="5"/>
  <c r="BO662" i="5"/>
  <c r="BO663" i="5"/>
  <c r="BO664" i="5"/>
  <c r="CG659" i="5"/>
  <c r="CG660" i="5"/>
  <c r="CG661" i="5"/>
  <c r="BU660" i="5"/>
  <c r="BU661" i="5"/>
  <c r="BU659" i="5"/>
  <c r="BK659" i="5"/>
  <c r="BK660" i="5"/>
  <c r="BK661" i="5"/>
  <c r="BK662" i="5"/>
  <c r="BK663" i="5"/>
  <c r="BK664" i="5"/>
  <c r="BW662" i="5"/>
  <c r="BW663" i="5"/>
  <c r="BW664" i="5"/>
  <c r="BE659" i="5"/>
  <c r="BE660" i="5"/>
  <c r="BE661" i="5"/>
  <c r="CC659" i="5"/>
  <c r="CC660" i="5"/>
  <c r="CC661" i="5"/>
  <c r="BU662" i="5"/>
  <c r="BU663" i="5"/>
  <c r="BU664" i="5"/>
  <c r="CC662" i="5"/>
  <c r="CC663" i="5"/>
  <c r="CC664" i="5"/>
  <c r="CG664" i="5"/>
  <c r="CG662" i="5"/>
  <c r="CG663" i="5"/>
  <c r="BQ659" i="5"/>
  <c r="BQ660" i="5"/>
  <c r="BQ661" i="5"/>
  <c r="BM662" i="5"/>
  <c r="BM663" i="5"/>
  <c r="BM664" i="5"/>
  <c r="CE659" i="5"/>
  <c r="CE660" i="5"/>
  <c r="CE661" i="5"/>
  <c r="BS659" i="5"/>
  <c r="BS660" i="5"/>
  <c r="BS661" i="5"/>
  <c r="BQ662" i="5"/>
  <c r="BQ663" i="5"/>
  <c r="BQ664" i="5"/>
  <c r="AZ656" i="5"/>
  <c r="AZ657" i="5"/>
  <c r="AZ658" i="5"/>
  <c r="AZ659" i="5"/>
  <c r="AT649" i="5"/>
  <c r="BH658" i="5"/>
  <c r="BH656" i="5"/>
  <c r="BH657" i="5"/>
  <c r="BL658" i="5"/>
  <c r="BL656" i="5"/>
  <c r="BL657" i="5"/>
  <c r="BO657" i="5"/>
  <c r="BO658" i="5"/>
  <c r="BO656" i="5"/>
  <c r="CF658" i="5"/>
  <c r="CF656" i="5"/>
  <c r="CF657" i="5"/>
  <c r="BR657" i="5"/>
  <c r="BR658" i="5"/>
  <c r="BR656" i="5"/>
  <c r="CC657" i="5"/>
  <c r="CC658" i="5"/>
  <c r="CC656" i="5"/>
  <c r="CH658" i="5"/>
  <c r="CH656" i="5"/>
  <c r="CH657" i="5"/>
  <c r="CD657" i="5"/>
  <c r="CD658" i="5"/>
  <c r="CD656" i="5"/>
  <c r="BF657" i="5"/>
  <c r="BF658" i="5"/>
  <c r="BF656" i="5"/>
  <c r="BU658" i="5"/>
  <c r="BU656" i="5"/>
  <c r="BU657" i="5"/>
  <c r="BY657" i="5"/>
  <c r="BY658" i="5"/>
  <c r="BY656" i="5"/>
  <c r="BM657" i="5"/>
  <c r="BM658" i="5"/>
  <c r="BM656" i="5"/>
  <c r="BK658" i="5"/>
  <c r="BK656" i="5"/>
  <c r="BK657" i="5"/>
  <c r="BV658" i="5"/>
  <c r="BV656" i="5"/>
  <c r="BV657" i="5"/>
  <c r="BZ657" i="5"/>
  <c r="BZ658" i="5"/>
  <c r="BZ656" i="5"/>
  <c r="BX658" i="5"/>
  <c r="BX656" i="5"/>
  <c r="BX657" i="5"/>
  <c r="BT658" i="5"/>
  <c r="BT656" i="5"/>
  <c r="BT657" i="5"/>
  <c r="BQ657" i="5"/>
  <c r="BQ658" i="5"/>
  <c r="BQ656" i="5"/>
  <c r="BG658" i="5"/>
  <c r="BG656" i="5"/>
  <c r="BG657" i="5"/>
  <c r="BN657" i="5"/>
  <c r="BN658" i="5"/>
  <c r="BN656" i="5"/>
  <c r="BW658" i="5"/>
  <c r="BW656" i="5"/>
  <c r="BW657" i="5"/>
  <c r="CE658" i="5"/>
  <c r="CE656" i="5"/>
  <c r="CE657" i="5"/>
  <c r="BE657" i="5"/>
  <c r="BE658" i="5"/>
  <c r="BE656" i="5"/>
  <c r="BP657" i="5"/>
  <c r="BP658" i="5"/>
  <c r="BP656" i="5"/>
  <c r="CG658" i="5"/>
  <c r="CG656" i="5"/>
  <c r="CG657" i="5"/>
  <c r="BS658" i="5"/>
  <c r="BS656" i="5"/>
  <c r="BS657" i="5"/>
  <c r="BJ532" i="5"/>
  <c r="CB442" i="5"/>
  <c r="CB220" i="5"/>
  <c r="BJ220" i="5"/>
  <c r="BJ196" i="5"/>
  <c r="BJ10" i="5"/>
  <c r="CB46" i="5"/>
  <c r="BJ544" i="5"/>
  <c r="BJ382" i="5"/>
  <c r="CB370" i="5"/>
  <c r="BJ268" i="5"/>
  <c r="BJ142" i="5"/>
  <c r="CB142" i="6"/>
  <c r="BJ64" i="6"/>
  <c r="BJ418" i="5"/>
  <c r="CB274" i="5"/>
  <c r="BJ532" i="6"/>
  <c r="BJ502" i="6"/>
  <c r="CB496" i="6"/>
  <c r="CB430" i="6"/>
  <c r="CB472" i="6"/>
  <c r="CB538" i="5"/>
  <c r="CB484" i="5"/>
  <c r="CB520" i="6"/>
  <c r="BJ406" i="5"/>
  <c r="BJ466" i="6"/>
  <c r="CB406" i="6"/>
  <c r="BJ454" i="6"/>
  <c r="BJ460" i="6"/>
  <c r="BJ490" i="6"/>
  <c r="BJ460" i="5"/>
  <c r="CB544" i="5"/>
  <c r="CB490" i="5"/>
  <c r="BJ454" i="5"/>
  <c r="CB466" i="5"/>
  <c r="BJ490" i="5"/>
  <c r="BJ394" i="5"/>
  <c r="CB112" i="5"/>
  <c r="CB40" i="5"/>
  <c r="BJ316" i="5"/>
  <c r="CB256" i="5"/>
  <c r="BJ28" i="5"/>
  <c r="BJ16" i="5"/>
  <c r="CB298" i="5"/>
  <c r="CB22" i="5"/>
  <c r="BJ166" i="5"/>
  <c r="BJ46" i="5"/>
  <c r="CB322" i="5"/>
  <c r="BJ256" i="5"/>
  <c r="CA376" i="6"/>
  <c r="CA268" i="6"/>
  <c r="CA280" i="6"/>
  <c r="CA250" i="6"/>
  <c r="CA178" i="6"/>
  <c r="CA142" i="6"/>
  <c r="BI196" i="6"/>
  <c r="BI88" i="6"/>
  <c r="BI172" i="6"/>
  <c r="CA70" i="6"/>
  <c r="CA22" i="6"/>
  <c r="CA334" i="6"/>
  <c r="CA352" i="6"/>
  <c r="BI508" i="6"/>
  <c r="BI478" i="6"/>
  <c r="BI370" i="6"/>
  <c r="BI340" i="6"/>
  <c r="BI316" i="6"/>
  <c r="CA316" i="6"/>
  <c r="BI256" i="6"/>
  <c r="BI238" i="6"/>
  <c r="CA136" i="6"/>
  <c r="CA208" i="6"/>
  <c r="CA112" i="6"/>
  <c r="BI184" i="6"/>
  <c r="CA160" i="6"/>
  <c r="CA400" i="6"/>
  <c r="BI448" i="6"/>
  <c r="CA364" i="6"/>
  <c r="BI262" i="6"/>
  <c r="BI292" i="6"/>
  <c r="BI250" i="6"/>
  <c r="BI166" i="6"/>
  <c r="BI160" i="6"/>
  <c r="CA388" i="6"/>
  <c r="BI346" i="6"/>
  <c r="CA358" i="6"/>
  <c r="CA382" i="6"/>
  <c r="CA304" i="6"/>
  <c r="CA232" i="6"/>
  <c r="BI136" i="6"/>
  <c r="CA94" i="6"/>
  <c r="CA82" i="6"/>
  <c r="BI46" i="6"/>
  <c r="BI406" i="6"/>
  <c r="CA64" i="6"/>
  <c r="CA532" i="6"/>
  <c r="CA514" i="6"/>
  <c r="BI418" i="6"/>
  <c r="CA430" i="6"/>
  <c r="BI394" i="6"/>
  <c r="BI244" i="6"/>
  <c r="CA238" i="6"/>
  <c r="CA244" i="6"/>
  <c r="CA154" i="6"/>
  <c r="BI112" i="6"/>
  <c r="BI226" i="6"/>
  <c r="CA28" i="6"/>
  <c r="CA76" i="6"/>
  <c r="CA502" i="6"/>
  <c r="CA370" i="6"/>
  <c r="BI334" i="6"/>
  <c r="BI358" i="6"/>
  <c r="CA520" i="6"/>
  <c r="BI520" i="6"/>
  <c r="BI412" i="6"/>
  <c r="BI490" i="6"/>
  <c r="CA394" i="6"/>
  <c r="BI118" i="6"/>
  <c r="CA196" i="6"/>
  <c r="CA322" i="6"/>
  <c r="BI352" i="6"/>
  <c r="CA508" i="6"/>
  <c r="CA526" i="6"/>
  <c r="BI472" i="6"/>
  <c r="BI304" i="6"/>
  <c r="BI268" i="6"/>
  <c r="BI232" i="6"/>
  <c r="BI82" i="6"/>
  <c r="CA40" i="6"/>
  <c r="BI322" i="6"/>
  <c r="CA496" i="6"/>
  <c r="BI502" i="6"/>
  <c r="CA460" i="6"/>
  <c r="BI538" i="6"/>
  <c r="CA478" i="6"/>
  <c r="BI484" i="6"/>
  <c r="CA436" i="6"/>
  <c r="CA346" i="6"/>
  <c r="CA310" i="6"/>
  <c r="CA298" i="6"/>
  <c r="BI208" i="6"/>
  <c r="BI76" i="6"/>
  <c r="CA184" i="6"/>
  <c r="CA88" i="6"/>
  <c r="BI544" i="6"/>
  <c r="BI496" i="6"/>
  <c r="BI466" i="6"/>
  <c r="BI454" i="6"/>
  <c r="BI364" i="6"/>
  <c r="BI328" i="6"/>
  <c r="CA340" i="6"/>
  <c r="BI220" i="6"/>
  <c r="BI154" i="6"/>
  <c r="CA190" i="6"/>
  <c r="BI190" i="6"/>
  <c r="CA34" i="6"/>
  <c r="BI22" i="6"/>
  <c r="BI286" i="6"/>
  <c r="CA472" i="6"/>
  <c r="BI430" i="6"/>
  <c r="CA442" i="6"/>
  <c r="BI382" i="6"/>
  <c r="CA328" i="6"/>
  <c r="BI310" i="6"/>
  <c r="BI274" i="6"/>
  <c r="CA220" i="6"/>
  <c r="CA166" i="6"/>
  <c r="BI178" i="6"/>
  <c r="BI34" i="6"/>
  <c r="BI526" i="6"/>
  <c r="CA484" i="6"/>
  <c r="BI424" i="6"/>
  <c r="CA490" i="6"/>
  <c r="CA418" i="6"/>
  <c r="CA412" i="6"/>
  <c r="BI436" i="6"/>
  <c r="BI376" i="6"/>
  <c r="CA274" i="6"/>
  <c r="CA292" i="6"/>
  <c r="BI298" i="6"/>
  <c r="CA262" i="6"/>
  <c r="BI280" i="6"/>
  <c r="CA214" i="6"/>
  <c r="BI142" i="6"/>
  <c r="CA172" i="6"/>
  <c r="CA226" i="6"/>
  <c r="CA118" i="6"/>
  <c r="BJ484" i="6"/>
  <c r="BM629" i="6"/>
  <c r="BM630" i="6"/>
  <c r="BM628" i="6"/>
  <c r="BJ538" i="6"/>
  <c r="BX627" i="6"/>
  <c r="BX626" i="6"/>
  <c r="BX625" i="6"/>
  <c r="CB412" i="6"/>
  <c r="BQ619" i="6"/>
  <c r="BQ620" i="6"/>
  <c r="BQ621" i="6"/>
  <c r="BS608" i="6"/>
  <c r="BS609" i="6"/>
  <c r="BS607" i="6"/>
  <c r="BU617" i="6"/>
  <c r="BU618" i="6"/>
  <c r="BU616" i="6"/>
  <c r="BK620" i="6"/>
  <c r="BK621" i="6"/>
  <c r="BK619" i="6"/>
  <c r="BF625" i="6"/>
  <c r="BF626" i="6"/>
  <c r="BJ412" i="6"/>
  <c r="BF627" i="6"/>
  <c r="BW619" i="6"/>
  <c r="BW620" i="6"/>
  <c r="BW621" i="6"/>
  <c r="BU620" i="6"/>
  <c r="BU619" i="6"/>
  <c r="BU621" i="6"/>
  <c r="CB328" i="6"/>
  <c r="BO613" i="6"/>
  <c r="BO614" i="6"/>
  <c r="BO615" i="6"/>
  <c r="CD625" i="6"/>
  <c r="CD627" i="6"/>
  <c r="CD626" i="6"/>
  <c r="BG608" i="6"/>
  <c r="BG609" i="6"/>
  <c r="BG607" i="6"/>
  <c r="CB292" i="6"/>
  <c r="BZ609" i="6"/>
  <c r="BZ607" i="6"/>
  <c r="BZ608" i="6"/>
  <c r="BO598" i="6"/>
  <c r="BO599" i="6"/>
  <c r="BO600" i="6"/>
  <c r="CG634" i="6"/>
  <c r="CG636" i="6"/>
  <c r="CG635" i="6"/>
  <c r="CG600" i="6"/>
  <c r="CG599" i="6"/>
  <c r="CG598" i="6"/>
  <c r="CG591" i="6"/>
  <c r="CG589" i="6"/>
  <c r="CG590" i="6"/>
  <c r="CG581" i="6"/>
  <c r="CG580" i="6"/>
  <c r="CG582" i="6"/>
  <c r="BT600" i="6"/>
  <c r="BT598" i="6"/>
  <c r="BT599" i="6"/>
  <c r="BM634" i="6"/>
  <c r="BM635" i="6"/>
  <c r="BM636" i="6"/>
  <c r="CG639" i="6"/>
  <c r="CG638" i="6"/>
  <c r="CG637" i="6"/>
  <c r="BU597" i="6"/>
  <c r="BU595" i="6"/>
  <c r="BU596" i="6"/>
  <c r="BO669" i="6"/>
  <c r="BO667" i="6"/>
  <c r="BO668" i="6"/>
  <c r="BO564" i="6"/>
  <c r="BO562" i="6"/>
  <c r="BO563" i="6"/>
  <c r="CG594" i="6"/>
  <c r="CG592" i="6"/>
  <c r="CG593" i="6"/>
  <c r="BS642" i="6"/>
  <c r="BS641" i="6"/>
  <c r="BS640" i="6"/>
  <c r="BP582" i="6"/>
  <c r="BP580" i="6"/>
  <c r="BP581" i="6"/>
  <c r="BT573" i="6"/>
  <c r="BT571" i="6"/>
  <c r="BT572" i="6"/>
  <c r="CC635" i="6"/>
  <c r="CC636" i="6"/>
  <c r="CC634" i="6"/>
  <c r="CC604" i="6"/>
  <c r="CC605" i="6"/>
  <c r="CC606" i="6"/>
  <c r="CF582" i="6"/>
  <c r="CF580" i="6"/>
  <c r="CF581" i="6"/>
  <c r="CG577" i="6"/>
  <c r="CG578" i="6"/>
  <c r="CG579" i="6"/>
  <c r="CE576" i="6"/>
  <c r="CE574" i="6"/>
  <c r="CE575" i="6"/>
  <c r="BF646" i="6"/>
  <c r="BF645" i="6"/>
  <c r="BF647" i="6"/>
  <c r="BF554" i="6"/>
  <c r="AE37" i="1" s="1"/>
  <c r="BF553" i="6"/>
  <c r="H37" i="1" s="1"/>
  <c r="BF555" i="6"/>
  <c r="AZ37" i="1" s="1"/>
  <c r="BY581" i="6"/>
  <c r="BY582" i="6"/>
  <c r="BY580" i="6"/>
  <c r="BK572" i="6"/>
  <c r="BK573" i="6"/>
  <c r="BK571" i="6"/>
  <c r="CC670" i="6"/>
  <c r="CC672" i="6"/>
  <c r="CC671" i="6"/>
  <c r="CC566" i="6"/>
  <c r="CC565" i="6"/>
  <c r="CC567" i="6"/>
  <c r="BW667" i="6"/>
  <c r="BW668" i="6"/>
  <c r="BW669" i="6"/>
  <c r="BW564" i="6"/>
  <c r="BW562" i="6"/>
  <c r="BW563" i="6"/>
  <c r="BR582" i="6"/>
  <c r="BR580" i="6"/>
  <c r="BR581" i="6"/>
  <c r="BS588" i="6"/>
  <c r="BS586" i="6"/>
  <c r="BS587" i="6"/>
  <c r="BM668" i="6"/>
  <c r="BM669" i="6"/>
  <c r="BM667" i="6"/>
  <c r="BM564" i="6"/>
  <c r="BM562" i="6"/>
  <c r="BM563" i="6"/>
  <c r="BE573" i="6"/>
  <c r="BE571" i="6"/>
  <c r="BE572" i="6"/>
  <c r="BQ671" i="6"/>
  <c r="BQ672" i="6"/>
  <c r="BQ670" i="6"/>
  <c r="BQ565" i="6"/>
  <c r="BQ566" i="6"/>
  <c r="BQ567" i="6"/>
  <c r="BR646" i="6"/>
  <c r="BR645" i="6"/>
  <c r="BR647" i="6"/>
  <c r="BR554" i="6"/>
  <c r="AQ37" i="1" s="1"/>
  <c r="BR553" i="6"/>
  <c r="P37" i="1" s="1"/>
  <c r="BR555" i="6"/>
  <c r="BH37" i="1" s="1"/>
  <c r="BA628" i="6"/>
  <c r="BA626" i="6"/>
  <c r="BA627" i="6"/>
  <c r="BA625" i="6"/>
  <c r="AU629" i="6"/>
  <c r="AY628" i="6"/>
  <c r="AY626" i="6"/>
  <c r="AY627" i="6"/>
  <c r="AY625" i="6"/>
  <c r="AV584" i="6"/>
  <c r="AX610" i="6"/>
  <c r="AY637" i="6"/>
  <c r="AW49" i="1" s="1"/>
  <c r="AY636" i="6"/>
  <c r="BR49" i="1" s="1"/>
  <c r="AY635" i="6"/>
  <c r="AY610" i="6"/>
  <c r="AY607" i="6"/>
  <c r="AY634" i="6"/>
  <c r="AB49" i="1" s="1"/>
  <c r="AY608" i="6"/>
  <c r="AY609" i="6"/>
  <c r="AZ582" i="6"/>
  <c r="BA637" i="6"/>
  <c r="AY49" i="1" s="1"/>
  <c r="BA635" i="6"/>
  <c r="BA634" i="6"/>
  <c r="BA610" i="6"/>
  <c r="BA608" i="6"/>
  <c r="BA636" i="6"/>
  <c r="BT49" i="1" s="1"/>
  <c r="BA607" i="6"/>
  <c r="BA609" i="6"/>
  <c r="AV649" i="6"/>
  <c r="BA572" i="6"/>
  <c r="AZ571" i="6"/>
  <c r="AT649" i="6"/>
  <c r="AA669" i="6"/>
  <c r="AW668" i="6"/>
  <c r="AY670" i="6"/>
  <c r="AW48" i="1" s="1"/>
  <c r="AY668" i="6"/>
  <c r="AY669" i="6"/>
  <c r="BR48" i="1" s="1"/>
  <c r="AY667" i="6"/>
  <c r="AB48" i="1" s="1"/>
  <c r="AY564" i="6"/>
  <c r="AY562" i="6"/>
  <c r="AY563" i="6"/>
  <c r="AY565" i="6"/>
  <c r="AZ645" i="6"/>
  <c r="AZ648" i="6"/>
  <c r="AZ646" i="6"/>
  <c r="AZ647" i="6"/>
  <c r="AZ556" i="6"/>
  <c r="AX37" i="1" s="1"/>
  <c r="AZ553" i="6"/>
  <c r="AZ554" i="6"/>
  <c r="AZ555" i="6"/>
  <c r="AA648" i="6"/>
  <c r="AX668" i="6"/>
  <c r="AY648" i="6"/>
  <c r="CC625" i="6"/>
  <c r="CC626" i="6"/>
  <c r="CC627" i="6"/>
  <c r="CE632" i="6"/>
  <c r="CE633" i="6"/>
  <c r="CE631" i="6"/>
  <c r="CB484" i="6"/>
  <c r="BL627" i="6"/>
  <c r="BL626" i="6"/>
  <c r="BL625" i="6"/>
  <c r="BV617" i="6"/>
  <c r="BV618" i="6"/>
  <c r="BV616" i="6"/>
  <c r="BM609" i="6"/>
  <c r="BM607" i="6"/>
  <c r="BM608" i="6"/>
  <c r="BU633" i="6"/>
  <c r="BU631" i="6"/>
  <c r="BU632" i="6"/>
  <c r="BJ346" i="6"/>
  <c r="BO618" i="6"/>
  <c r="BO617" i="6"/>
  <c r="BO616" i="6"/>
  <c r="CG617" i="6"/>
  <c r="CG618" i="6"/>
  <c r="CG616" i="6"/>
  <c r="BE620" i="6"/>
  <c r="BE621" i="6"/>
  <c r="BE619" i="6"/>
  <c r="CE611" i="6"/>
  <c r="CE612" i="6"/>
  <c r="CE610" i="6"/>
  <c r="BJ364" i="6"/>
  <c r="BX608" i="6"/>
  <c r="BX609" i="6"/>
  <c r="BX607" i="6"/>
  <c r="CB334" i="6"/>
  <c r="CC623" i="6"/>
  <c r="CC624" i="6"/>
  <c r="CC622" i="6"/>
  <c r="BX616" i="6"/>
  <c r="BX618" i="6"/>
  <c r="BX617" i="6"/>
  <c r="CB388" i="6"/>
  <c r="CB232" i="6"/>
  <c r="BJ340" i="6"/>
  <c r="BL609" i="6"/>
  <c r="BL607" i="6"/>
  <c r="BL608" i="6"/>
  <c r="CB154" i="6"/>
  <c r="BH636" i="6"/>
  <c r="BB49" i="1" s="1"/>
  <c r="BH635" i="6"/>
  <c r="BH634" i="6"/>
  <c r="BH600" i="6"/>
  <c r="BH598" i="6"/>
  <c r="BH599" i="6"/>
  <c r="BH591" i="6"/>
  <c r="BH589" i="6"/>
  <c r="BH590" i="6"/>
  <c r="BH582" i="6"/>
  <c r="BH580" i="6"/>
  <c r="BH581" i="6"/>
  <c r="BN599" i="6"/>
  <c r="BN598" i="6"/>
  <c r="BN600" i="6"/>
  <c r="BQ637" i="6"/>
  <c r="BQ639" i="6"/>
  <c r="BQ638" i="6"/>
  <c r="BU641" i="6"/>
  <c r="BU642" i="6"/>
  <c r="BU640" i="6"/>
  <c r="BO593" i="6"/>
  <c r="BO594" i="6"/>
  <c r="BO592" i="6"/>
  <c r="CG588" i="6"/>
  <c r="CG587" i="6"/>
  <c r="CG586" i="6"/>
  <c r="CD591" i="6"/>
  <c r="CD589" i="6"/>
  <c r="CD590" i="6"/>
  <c r="CD635" i="6"/>
  <c r="CD634" i="6"/>
  <c r="CD636" i="6"/>
  <c r="BP49" i="1" s="1"/>
  <c r="BN572" i="6"/>
  <c r="BN573" i="6"/>
  <c r="BN571" i="6"/>
  <c r="CB112" i="6"/>
  <c r="BU588" i="6"/>
  <c r="BU586" i="6"/>
  <c r="BU587" i="6"/>
  <c r="CF600" i="6"/>
  <c r="CF598" i="6"/>
  <c r="CF599" i="6"/>
  <c r="BQ577" i="6"/>
  <c r="BQ578" i="6"/>
  <c r="BQ579" i="6"/>
  <c r="BQ573" i="6"/>
  <c r="BQ571" i="6"/>
  <c r="BQ572" i="6"/>
  <c r="CG672" i="6"/>
  <c r="CG670" i="6"/>
  <c r="CG671" i="6"/>
  <c r="CG566" i="6"/>
  <c r="CG565" i="6"/>
  <c r="CG567" i="6"/>
  <c r="CB16" i="6"/>
  <c r="CD573" i="6"/>
  <c r="CD571" i="6"/>
  <c r="CD572" i="6"/>
  <c r="BW636" i="6"/>
  <c r="BW634" i="6"/>
  <c r="BW635" i="6"/>
  <c r="BK671" i="6"/>
  <c r="BK670" i="6"/>
  <c r="BK672" i="6"/>
  <c r="BK566" i="6"/>
  <c r="BK567" i="6"/>
  <c r="BK565" i="6"/>
  <c r="BW672" i="6"/>
  <c r="BW670" i="6"/>
  <c r="BW671" i="6"/>
  <c r="BW566" i="6"/>
  <c r="BW565" i="6"/>
  <c r="BW567" i="6"/>
  <c r="CF591" i="6"/>
  <c r="CF589" i="6"/>
  <c r="CF590" i="6"/>
  <c r="BG636" i="6"/>
  <c r="BA49" i="1" s="1"/>
  <c r="BG635" i="6"/>
  <c r="BG634" i="6"/>
  <c r="BJ118" i="6"/>
  <c r="CC651" i="6"/>
  <c r="CC652" i="6"/>
  <c r="CC653" i="6"/>
  <c r="CC561" i="6"/>
  <c r="CC559" i="6"/>
  <c r="P182" i="1" s="1"/>
  <c r="CC560" i="6"/>
  <c r="AA182" i="1" s="1"/>
  <c r="BG669" i="6"/>
  <c r="BG667" i="6"/>
  <c r="BG668" i="6"/>
  <c r="BG563" i="6"/>
  <c r="BG564" i="6"/>
  <c r="BG562" i="6"/>
  <c r="BW572" i="6"/>
  <c r="BW571" i="6"/>
  <c r="BW573" i="6"/>
  <c r="BJ22" i="6"/>
  <c r="BQ584" i="6"/>
  <c r="BQ585" i="6"/>
  <c r="BQ583" i="6"/>
  <c r="AT620" i="6"/>
  <c r="AW580" i="6"/>
  <c r="AW584" i="6" s="1"/>
  <c r="AX590" i="6"/>
  <c r="AW609" i="6"/>
  <c r="AW591" i="6"/>
  <c r="AW573" i="6"/>
  <c r="BA574" i="6"/>
  <c r="BA646" i="6"/>
  <c r="BA648" i="6"/>
  <c r="BA647" i="6"/>
  <c r="BA645" i="6"/>
  <c r="BA556" i="6"/>
  <c r="AY37" i="1" s="1"/>
  <c r="BA554" i="6"/>
  <c r="BA553" i="6"/>
  <c r="BA555" i="6"/>
  <c r="AX648" i="6"/>
  <c r="AW553" i="6"/>
  <c r="AW557" i="6" s="1"/>
  <c r="BJ478" i="6"/>
  <c r="BJ430" i="6"/>
  <c r="BO631" i="6"/>
  <c r="BO632" i="6"/>
  <c r="BO633" i="6"/>
  <c r="BP618" i="6"/>
  <c r="BP617" i="6"/>
  <c r="BP616" i="6"/>
  <c r="CB382" i="6"/>
  <c r="CB394" i="6"/>
  <c r="BZ618" i="6"/>
  <c r="BZ616" i="6"/>
  <c r="BZ617" i="6"/>
  <c r="CF617" i="6"/>
  <c r="CF618" i="6"/>
  <c r="CF616" i="6"/>
  <c r="CE628" i="6"/>
  <c r="CE629" i="6"/>
  <c r="CE630" i="6"/>
  <c r="BM612" i="6"/>
  <c r="BM610" i="6"/>
  <c r="BM611" i="6"/>
  <c r="CE618" i="6"/>
  <c r="CE617" i="6"/>
  <c r="CE616" i="6"/>
  <c r="BK609" i="6"/>
  <c r="BK607" i="6"/>
  <c r="BK608" i="6"/>
  <c r="CE615" i="6"/>
  <c r="CE613" i="6"/>
  <c r="CE614" i="6"/>
  <c r="BE610" i="6"/>
  <c r="BE611" i="6"/>
  <c r="BE612" i="6"/>
  <c r="CB256" i="6"/>
  <c r="BW611" i="6"/>
  <c r="BW610" i="6"/>
  <c r="BW612" i="6"/>
  <c r="BU581" i="6"/>
  <c r="BU582" i="6"/>
  <c r="BU580" i="6"/>
  <c r="CE634" i="6"/>
  <c r="CE635" i="6"/>
  <c r="CE636" i="6"/>
  <c r="BN590" i="6"/>
  <c r="BN589" i="6"/>
  <c r="BN591" i="6"/>
  <c r="BM588" i="6"/>
  <c r="BM586" i="6"/>
  <c r="BM587" i="6"/>
  <c r="BM638" i="6"/>
  <c r="BM637" i="6"/>
  <c r="BM639" i="6"/>
  <c r="BV591" i="6"/>
  <c r="BV589" i="6"/>
  <c r="BV590" i="6"/>
  <c r="BM596" i="6"/>
  <c r="BM595" i="6"/>
  <c r="BM597" i="6"/>
  <c r="BT582" i="6"/>
  <c r="BT580" i="6"/>
  <c r="BT581" i="6"/>
  <c r="BJ232" i="6"/>
  <c r="BV600" i="6"/>
  <c r="BV599" i="6"/>
  <c r="BV598" i="6"/>
  <c r="BW574" i="6"/>
  <c r="BW576" i="6"/>
  <c r="BW575" i="6"/>
  <c r="BO671" i="6"/>
  <c r="BO670" i="6"/>
  <c r="BO672" i="6"/>
  <c r="BO565" i="6"/>
  <c r="BO567" i="6"/>
  <c r="BO566" i="6"/>
  <c r="BQ669" i="6"/>
  <c r="BQ667" i="6"/>
  <c r="BQ668" i="6"/>
  <c r="BQ563" i="6"/>
  <c r="BQ562" i="6"/>
  <c r="BQ564" i="6"/>
  <c r="CC638" i="6"/>
  <c r="CC637" i="6"/>
  <c r="CC639" i="6"/>
  <c r="BM575" i="6"/>
  <c r="BM576" i="6"/>
  <c r="BM574" i="6"/>
  <c r="BP669" i="6"/>
  <c r="BP667" i="6"/>
  <c r="BP668" i="6"/>
  <c r="BP562" i="6"/>
  <c r="BP563" i="6"/>
  <c r="BP564" i="6"/>
  <c r="BG38" i="1" s="1"/>
  <c r="BG591" i="6"/>
  <c r="BG589" i="6"/>
  <c r="BG590" i="6"/>
  <c r="BS639" i="6"/>
  <c r="BS638" i="6"/>
  <c r="BS637" i="6"/>
  <c r="CE651" i="6"/>
  <c r="CE652" i="6"/>
  <c r="CE653" i="6"/>
  <c r="CE561" i="6"/>
  <c r="CE559" i="6"/>
  <c r="Q182" i="1" s="1"/>
  <c r="CE560" i="6"/>
  <c r="CB34" i="6"/>
  <c r="BW649" i="6"/>
  <c r="BW648" i="6"/>
  <c r="BW650" i="6"/>
  <c r="BW558" i="6"/>
  <c r="BW556" i="6"/>
  <c r="O137" i="1" s="1"/>
  <c r="BW557" i="6"/>
  <c r="Z137" i="1" s="1"/>
  <c r="BK581" i="6"/>
  <c r="BK580" i="6"/>
  <c r="BK582" i="6"/>
  <c r="AW582" i="6"/>
  <c r="AW637" i="6"/>
  <c r="AW590" i="6"/>
  <c r="AW572" i="6"/>
  <c r="BA571" i="6"/>
  <c r="AZ667" i="6"/>
  <c r="AZ670" i="6"/>
  <c r="AX48" i="1" s="1"/>
  <c r="AZ669" i="6"/>
  <c r="BS48" i="1" s="1"/>
  <c r="AZ668" i="6"/>
  <c r="AZ564" i="6"/>
  <c r="AZ562" i="6"/>
  <c r="AZ563" i="6"/>
  <c r="AZ565" i="6"/>
  <c r="AX552" i="6"/>
  <c r="AY645" i="6"/>
  <c r="AW555" i="6"/>
  <c r="CB508" i="6"/>
  <c r="BJ442" i="6"/>
  <c r="BU629" i="6"/>
  <c r="BU628" i="6"/>
  <c r="BU630" i="6"/>
  <c r="CG622" i="6"/>
  <c r="CG624" i="6"/>
  <c r="CG623" i="6"/>
  <c r="BT617" i="6"/>
  <c r="BT618" i="6"/>
  <c r="BT616" i="6"/>
  <c r="BY616" i="6"/>
  <c r="BY618" i="6"/>
  <c r="BY617" i="6"/>
  <c r="BY627" i="6"/>
  <c r="BY626" i="6"/>
  <c r="BY625" i="6"/>
  <c r="BK624" i="6"/>
  <c r="BK623" i="6"/>
  <c r="BK622" i="6"/>
  <c r="CG609" i="6"/>
  <c r="CG607" i="6"/>
  <c r="CG608" i="6"/>
  <c r="BL617" i="6"/>
  <c r="BL616" i="6"/>
  <c r="BL618" i="6"/>
  <c r="BM614" i="6"/>
  <c r="BM613" i="6"/>
  <c r="BM615" i="6"/>
  <c r="BE631" i="6"/>
  <c r="BE632" i="6"/>
  <c r="BE633" i="6"/>
  <c r="CB304" i="6"/>
  <c r="CD609" i="6"/>
  <c r="CD607" i="6"/>
  <c r="CD608" i="6"/>
  <c r="BW609" i="6"/>
  <c r="BW607" i="6"/>
  <c r="BW608" i="6"/>
  <c r="BJ238" i="6"/>
  <c r="BO582" i="6"/>
  <c r="BO580" i="6"/>
  <c r="BO581" i="6"/>
  <c r="BY599" i="6"/>
  <c r="BY598" i="6"/>
  <c r="BY600" i="6"/>
  <c r="BF636" i="6"/>
  <c r="AZ49" i="1" s="1"/>
  <c r="BF635" i="6"/>
  <c r="BF634" i="6"/>
  <c r="BJ172" i="6"/>
  <c r="BX636" i="6"/>
  <c r="BK49" i="1" s="1"/>
  <c r="BX634" i="6"/>
  <c r="BX635" i="6"/>
  <c r="CB172" i="6"/>
  <c r="BX581" i="6"/>
  <c r="BX582" i="6"/>
  <c r="BX580" i="6"/>
  <c r="BU573" i="6"/>
  <c r="BU571" i="6"/>
  <c r="BU572" i="6"/>
  <c r="CF634" i="6"/>
  <c r="CF636" i="6"/>
  <c r="CF635" i="6"/>
  <c r="BE590" i="6"/>
  <c r="BE591" i="6"/>
  <c r="BE589" i="6"/>
  <c r="BQ602" i="6"/>
  <c r="BQ601" i="6"/>
  <c r="BQ603" i="6"/>
  <c r="BZ590" i="6"/>
  <c r="BZ591" i="6"/>
  <c r="BZ589" i="6"/>
  <c r="BM581" i="6"/>
  <c r="BM580" i="6"/>
  <c r="BM582" i="6"/>
  <c r="BK575" i="6"/>
  <c r="BK574" i="6"/>
  <c r="BK576" i="6"/>
  <c r="BS669" i="6"/>
  <c r="BS667" i="6"/>
  <c r="BS563" i="6"/>
  <c r="BS668" i="6"/>
  <c r="BS564" i="6"/>
  <c r="BS562" i="6"/>
  <c r="BM602" i="6"/>
  <c r="BM601" i="6"/>
  <c r="BM603" i="6"/>
  <c r="BV636" i="6"/>
  <c r="BJ49" i="1" s="1"/>
  <c r="BV634" i="6"/>
  <c r="BV635" i="6"/>
  <c r="BJ70" i="6"/>
  <c r="BE604" i="6"/>
  <c r="BE606" i="6"/>
  <c r="BE605" i="6"/>
  <c r="BM651" i="6"/>
  <c r="BM652" i="6"/>
  <c r="BM653" i="6"/>
  <c r="BM561" i="6"/>
  <c r="BM560" i="6"/>
  <c r="U182" i="1" s="1"/>
  <c r="BM559" i="6"/>
  <c r="J182" i="1" s="1"/>
  <c r="BE649" i="6"/>
  <c r="BE650" i="6"/>
  <c r="BE556" i="6"/>
  <c r="H137" i="1" s="1"/>
  <c r="BE648" i="6"/>
  <c r="BE557" i="6"/>
  <c r="S137" i="1" s="1"/>
  <c r="BE558" i="6"/>
  <c r="AB137" i="1" s="1"/>
  <c r="BZ647" i="6"/>
  <c r="BZ645" i="6"/>
  <c r="BZ554" i="6"/>
  <c r="BZ646" i="6"/>
  <c r="BZ555" i="6"/>
  <c r="BM37" i="1" s="1"/>
  <c r="BZ553" i="6"/>
  <c r="U37" i="1" s="1"/>
  <c r="BV572" i="6"/>
  <c r="BV571" i="6"/>
  <c r="BV573" i="6"/>
  <c r="AZ592" i="6"/>
  <c r="AZ590" i="6"/>
  <c r="AZ591" i="6"/>
  <c r="AZ589" i="6"/>
  <c r="AY647" i="6"/>
  <c r="AW646" i="6"/>
  <c r="BS623" i="6"/>
  <c r="BS624" i="6"/>
  <c r="BS622" i="6"/>
  <c r="BE629" i="6"/>
  <c r="BE630" i="6"/>
  <c r="BE628" i="6"/>
  <c r="BQ631" i="6"/>
  <c r="BQ632" i="6"/>
  <c r="BQ633" i="6"/>
  <c r="BO622" i="6"/>
  <c r="BO623" i="6"/>
  <c r="BO624" i="6"/>
  <c r="CB400" i="6"/>
  <c r="BN618" i="6"/>
  <c r="BN617" i="6"/>
  <c r="BN616" i="6"/>
  <c r="BS618" i="6"/>
  <c r="BS617" i="6"/>
  <c r="BS616" i="6"/>
  <c r="BU624" i="6"/>
  <c r="BU623" i="6"/>
  <c r="BU622" i="6"/>
  <c r="BR618" i="6"/>
  <c r="BR617" i="6"/>
  <c r="BR616" i="6"/>
  <c r="BT608" i="6"/>
  <c r="BT607" i="6"/>
  <c r="BT609" i="6"/>
  <c r="BS619" i="6"/>
  <c r="BS620" i="6"/>
  <c r="BS621" i="6"/>
  <c r="BR607" i="6"/>
  <c r="BR608" i="6"/>
  <c r="BR609" i="6"/>
  <c r="CB352" i="6"/>
  <c r="CC611" i="6"/>
  <c r="CC612" i="6"/>
  <c r="CC610" i="6"/>
  <c r="BM626" i="6"/>
  <c r="BM625" i="6"/>
  <c r="BM627" i="6"/>
  <c r="BP608" i="6"/>
  <c r="BP607" i="6"/>
  <c r="BP609" i="6"/>
  <c r="CC608" i="6"/>
  <c r="CC609" i="6"/>
  <c r="CC607" i="6"/>
  <c r="BU591" i="6"/>
  <c r="BU589" i="6"/>
  <c r="BU590" i="6"/>
  <c r="BS600" i="6"/>
  <c r="BS598" i="6"/>
  <c r="BS599" i="6"/>
  <c r="BR634" i="6"/>
  <c r="BR635" i="6"/>
  <c r="BR636" i="6"/>
  <c r="BH49" i="1" s="1"/>
  <c r="BQ582" i="6"/>
  <c r="BQ580" i="6"/>
  <c r="BQ581" i="6"/>
  <c r="BO572" i="6"/>
  <c r="BO573" i="6"/>
  <c r="BO571" i="6"/>
  <c r="BQ635" i="6"/>
  <c r="BQ634" i="6"/>
  <c r="BQ636" i="6"/>
  <c r="CE583" i="6"/>
  <c r="CE584" i="6"/>
  <c r="CE585" i="6"/>
  <c r="CE593" i="6"/>
  <c r="CE594" i="6"/>
  <c r="CE592" i="6"/>
  <c r="BQ599" i="6"/>
  <c r="BQ600" i="6"/>
  <c r="BQ598" i="6"/>
  <c r="BE641" i="6"/>
  <c r="BE642" i="6"/>
  <c r="BE640" i="6"/>
  <c r="CC593" i="6"/>
  <c r="CC594" i="6"/>
  <c r="CC592" i="6"/>
  <c r="BW585" i="6"/>
  <c r="BW583" i="6"/>
  <c r="BW584" i="6"/>
  <c r="BR591" i="6"/>
  <c r="BR589" i="6"/>
  <c r="BR590" i="6"/>
  <c r="CH572" i="6"/>
  <c r="CH573" i="6"/>
  <c r="CH571" i="6"/>
  <c r="BF669" i="6"/>
  <c r="BF667" i="6"/>
  <c r="BF668" i="6"/>
  <c r="BF564" i="6"/>
  <c r="BF562" i="6"/>
  <c r="BF563" i="6"/>
  <c r="CC576" i="6"/>
  <c r="CC574" i="6"/>
  <c r="CC575" i="6"/>
  <c r="BU651" i="6"/>
  <c r="BU653" i="6"/>
  <c r="BU652" i="6"/>
  <c r="BU559" i="6"/>
  <c r="N182" i="1" s="1"/>
  <c r="BU560" i="6"/>
  <c r="Y182" i="1" s="1"/>
  <c r="BU561" i="6"/>
  <c r="CG603" i="6"/>
  <c r="CG602" i="6"/>
  <c r="CG601" i="6"/>
  <c r="CE601" i="6"/>
  <c r="CE603" i="6"/>
  <c r="CE602" i="6"/>
  <c r="BW599" i="6"/>
  <c r="BW598" i="6"/>
  <c r="BW600" i="6"/>
  <c r="BE596" i="6"/>
  <c r="BE597" i="6"/>
  <c r="BE595" i="6"/>
  <c r="BJ166" i="6"/>
  <c r="CC649" i="6"/>
  <c r="CC648" i="6"/>
  <c r="CC650" i="6"/>
  <c r="CC557" i="6"/>
  <c r="AA137" i="1" s="1"/>
  <c r="CC556" i="6"/>
  <c r="P137" i="1" s="1"/>
  <c r="CC558" i="6"/>
  <c r="BH646" i="6"/>
  <c r="BH645" i="6"/>
  <c r="BH647" i="6"/>
  <c r="BH554" i="6"/>
  <c r="AG37" i="1" s="1"/>
  <c r="BH555" i="6"/>
  <c r="BB37" i="1" s="1"/>
  <c r="BH553" i="6"/>
  <c r="J37" i="1" s="1"/>
  <c r="BS675" i="6"/>
  <c r="BS673" i="6"/>
  <c r="BS674" i="6"/>
  <c r="BS568" i="6"/>
  <c r="BS570" i="6"/>
  <c r="BS569" i="6"/>
  <c r="BV667" i="6"/>
  <c r="BV668" i="6"/>
  <c r="BV669" i="6"/>
  <c r="BV563" i="6"/>
  <c r="BV564" i="6"/>
  <c r="BV562" i="6"/>
  <c r="BS653" i="6"/>
  <c r="BS651" i="6"/>
  <c r="BS652" i="6"/>
  <c r="BS559" i="6"/>
  <c r="M182" i="1" s="1"/>
  <c r="BS560" i="6"/>
  <c r="X182" i="1" s="1"/>
  <c r="BS561" i="6"/>
  <c r="BS646" i="6"/>
  <c r="BS645" i="6"/>
  <c r="BS647" i="6"/>
  <c r="BS553" i="6"/>
  <c r="M92" i="1" s="1"/>
  <c r="BS554" i="6"/>
  <c r="AR37" i="1" s="1"/>
  <c r="BS555" i="6"/>
  <c r="AT611" i="6"/>
  <c r="AW592" i="6"/>
  <c r="AV602" i="6"/>
  <c r="BA592" i="6"/>
  <c r="BA590" i="6"/>
  <c r="BA589" i="6"/>
  <c r="BA591" i="6"/>
  <c r="AT584" i="6"/>
  <c r="AW636" i="6"/>
  <c r="AX600" i="6"/>
  <c r="AX583" i="6"/>
  <c r="AX581" i="6"/>
  <c r="AX582" i="6"/>
  <c r="AX580" i="6"/>
  <c r="AA554" i="6"/>
  <c r="AY554" i="6"/>
  <c r="BJ526" i="6"/>
  <c r="CC621" i="6"/>
  <c r="CC619" i="6"/>
  <c r="CC620" i="6"/>
  <c r="CG625" i="6"/>
  <c r="CG627" i="6"/>
  <c r="CG626" i="6"/>
  <c r="CB466" i="6"/>
  <c r="BO630" i="6"/>
  <c r="BO628" i="6"/>
  <c r="BO629" i="6"/>
  <c r="CB346" i="6"/>
  <c r="BM631" i="6"/>
  <c r="BM632" i="6"/>
  <c r="BM633" i="6"/>
  <c r="BH617" i="6"/>
  <c r="BH618" i="6"/>
  <c r="BH616" i="6"/>
  <c r="BM617" i="6"/>
  <c r="BM616" i="6"/>
  <c r="BM618" i="6"/>
  <c r="BF608" i="6"/>
  <c r="BF609" i="6"/>
  <c r="BF607" i="6"/>
  <c r="BJ334" i="6"/>
  <c r="CB316" i="6"/>
  <c r="BE624" i="6"/>
  <c r="BE623" i="6"/>
  <c r="BE622" i="6"/>
  <c r="BK611" i="6"/>
  <c r="BK610" i="6"/>
  <c r="BK612" i="6"/>
  <c r="BE618" i="6"/>
  <c r="BE617" i="6"/>
  <c r="BE616" i="6"/>
  <c r="BE608" i="6"/>
  <c r="BE609" i="6"/>
  <c r="BE607" i="6"/>
  <c r="BJ418" i="6"/>
  <c r="BJ322" i="6"/>
  <c r="BE614" i="6"/>
  <c r="BE615" i="6"/>
  <c r="BE613" i="6"/>
  <c r="BO608" i="6"/>
  <c r="BO609" i="6"/>
  <c r="BO607" i="6"/>
  <c r="BO590" i="6"/>
  <c r="BO591" i="6"/>
  <c r="BO589" i="6"/>
  <c r="BZ636" i="6"/>
  <c r="BM49" i="1" s="1"/>
  <c r="BZ634" i="6"/>
  <c r="BZ635" i="6"/>
  <c r="BM599" i="6"/>
  <c r="BM598" i="6"/>
  <c r="BM600" i="6"/>
  <c r="CB196" i="6"/>
  <c r="BL635" i="6"/>
  <c r="BL634" i="6"/>
  <c r="BL636" i="6"/>
  <c r="BE49" i="1" s="1"/>
  <c r="BJ190" i="6"/>
  <c r="CG640" i="6"/>
  <c r="CG641" i="6"/>
  <c r="CG642" i="6"/>
  <c r="BW604" i="6"/>
  <c r="BW605" i="6"/>
  <c r="BW606" i="6"/>
  <c r="BM584" i="6"/>
  <c r="BM585" i="6"/>
  <c r="BM583" i="6"/>
  <c r="CE577" i="6"/>
  <c r="CE578" i="6"/>
  <c r="CE579" i="6"/>
  <c r="CE674" i="6"/>
  <c r="CE675" i="6"/>
  <c r="CE673" i="6"/>
  <c r="CE570" i="6"/>
  <c r="CE569" i="6"/>
  <c r="CE568" i="6"/>
  <c r="BW603" i="6"/>
  <c r="BW601" i="6"/>
  <c r="BW602" i="6"/>
  <c r="BP635" i="6"/>
  <c r="BP636" i="6"/>
  <c r="BP634" i="6"/>
  <c r="CC590" i="6"/>
  <c r="CC591" i="6"/>
  <c r="CC589" i="6"/>
  <c r="BG600" i="6"/>
  <c r="BG599" i="6"/>
  <c r="BG598" i="6"/>
  <c r="BW586" i="6"/>
  <c r="BW587" i="6"/>
  <c r="BW588" i="6"/>
  <c r="BK591" i="6"/>
  <c r="BK589" i="6"/>
  <c r="BK590" i="6"/>
  <c r="CC582" i="6"/>
  <c r="CC580" i="6"/>
  <c r="CC581" i="6"/>
  <c r="BW577" i="6"/>
  <c r="BW578" i="6"/>
  <c r="BW579" i="6"/>
  <c r="BX572" i="6"/>
  <c r="BX571" i="6"/>
  <c r="BX573" i="6"/>
  <c r="CB238" i="6"/>
  <c r="BQ590" i="6"/>
  <c r="BQ591" i="6"/>
  <c r="BQ589" i="6"/>
  <c r="BP573" i="6"/>
  <c r="BP571" i="6"/>
  <c r="BP572" i="6"/>
  <c r="BE651" i="6"/>
  <c r="BE653" i="6"/>
  <c r="BE652" i="6"/>
  <c r="BE559" i="6"/>
  <c r="H182" i="1" s="1"/>
  <c r="BE560" i="6"/>
  <c r="S182" i="1" s="1"/>
  <c r="BE561" i="6"/>
  <c r="AB182" i="1" s="1"/>
  <c r="CC673" i="6"/>
  <c r="CC674" i="6"/>
  <c r="CC675" i="6"/>
  <c r="CC570" i="6"/>
  <c r="CC569" i="6"/>
  <c r="CC568" i="6"/>
  <c r="BW597" i="6"/>
  <c r="BW595" i="6"/>
  <c r="BW596" i="6"/>
  <c r="CC573" i="6"/>
  <c r="CC571" i="6"/>
  <c r="CC572" i="6"/>
  <c r="CG604" i="6"/>
  <c r="CG605" i="6"/>
  <c r="CG606" i="6"/>
  <c r="BS593" i="6"/>
  <c r="BS594" i="6"/>
  <c r="BS592" i="6"/>
  <c r="BQ593" i="6"/>
  <c r="BQ594" i="6"/>
  <c r="BQ592" i="6"/>
  <c r="BE598" i="6"/>
  <c r="BE600" i="6"/>
  <c r="BE599" i="6"/>
  <c r="BK650" i="6"/>
  <c r="BK648" i="6"/>
  <c r="BK649" i="6"/>
  <c r="BK556" i="6"/>
  <c r="I137" i="1" s="1"/>
  <c r="BK557" i="6"/>
  <c r="T137" i="1" s="1"/>
  <c r="BK558" i="6"/>
  <c r="BV645" i="6"/>
  <c r="BV646" i="6"/>
  <c r="BV647" i="6"/>
  <c r="BV555" i="6"/>
  <c r="BJ37" i="1" s="1"/>
  <c r="BV553" i="6"/>
  <c r="R37" i="1" s="1"/>
  <c r="BV554" i="6"/>
  <c r="AU37" i="1" s="1"/>
  <c r="BU650" i="6"/>
  <c r="BU648" i="6"/>
  <c r="BU649" i="6"/>
  <c r="BU558" i="6"/>
  <c r="BU557" i="6"/>
  <c r="Y137" i="1" s="1"/>
  <c r="BU556" i="6"/>
  <c r="N137" i="1" s="1"/>
  <c r="BU645" i="6"/>
  <c r="BU646" i="6"/>
  <c r="BU647" i="6"/>
  <c r="BU554" i="6"/>
  <c r="Y92" i="1" s="1"/>
  <c r="BU555" i="6"/>
  <c r="BU553" i="6"/>
  <c r="N92" i="1" s="1"/>
  <c r="BS650" i="6"/>
  <c r="BS648" i="6"/>
  <c r="BS649" i="6"/>
  <c r="BS558" i="6"/>
  <c r="BS557" i="6"/>
  <c r="X137" i="1" s="1"/>
  <c r="BS556" i="6"/>
  <c r="M137" i="1" s="1"/>
  <c r="BQ653" i="6"/>
  <c r="BQ651" i="6"/>
  <c r="BQ652" i="6"/>
  <c r="BQ559" i="6"/>
  <c r="L182" i="1" s="1"/>
  <c r="BQ561" i="6"/>
  <c r="BQ560" i="6"/>
  <c r="W182" i="1" s="1"/>
  <c r="BK647" i="6"/>
  <c r="BK646" i="6"/>
  <c r="BK645" i="6"/>
  <c r="BK555" i="6"/>
  <c r="BK553" i="6"/>
  <c r="I92" i="1" s="1"/>
  <c r="BK554" i="6"/>
  <c r="T92" i="1" s="1"/>
  <c r="AZ627" i="6"/>
  <c r="AZ625" i="6"/>
  <c r="AZ626" i="6"/>
  <c r="AZ628" i="6"/>
  <c r="AY618" i="6"/>
  <c r="AY616" i="6"/>
  <c r="AY617" i="6"/>
  <c r="AY619" i="6"/>
  <c r="AV629" i="6"/>
  <c r="AW598" i="6"/>
  <c r="AW602" i="6" s="1"/>
  <c r="AW607" i="6"/>
  <c r="AW611" i="6" s="1"/>
  <c r="AX599" i="6"/>
  <c r="AZ601" i="6"/>
  <c r="AY592" i="6"/>
  <c r="AY590" i="6"/>
  <c r="AY591" i="6"/>
  <c r="AY589" i="6"/>
  <c r="BA667" i="6"/>
  <c r="BA670" i="6"/>
  <c r="AY48" i="1" s="1"/>
  <c r="BA668" i="6"/>
  <c r="BA669" i="6"/>
  <c r="BT48" i="1" s="1"/>
  <c r="BA562" i="6"/>
  <c r="BA563" i="6"/>
  <c r="BA564" i="6"/>
  <c r="BA565" i="6"/>
  <c r="AY553" i="6"/>
  <c r="AB37" i="1" s="1"/>
  <c r="AX554" i="6"/>
  <c r="CB478" i="6"/>
  <c r="BJ448" i="6"/>
  <c r="CB526" i="6"/>
  <c r="CB502" i="6"/>
  <c r="BM620" i="6"/>
  <c r="BM621" i="6"/>
  <c r="BM619" i="6"/>
  <c r="CB418" i="6"/>
  <c r="BH627" i="6"/>
  <c r="BH626" i="6"/>
  <c r="BH625" i="6"/>
  <c r="CH625" i="6"/>
  <c r="CH627" i="6"/>
  <c r="CH626" i="6"/>
  <c r="BK629" i="6"/>
  <c r="BK628" i="6"/>
  <c r="BK630" i="6"/>
  <c r="BW631" i="6"/>
  <c r="BW632" i="6"/>
  <c r="BW633" i="6"/>
  <c r="CF607" i="6"/>
  <c r="CF608" i="6"/>
  <c r="CF609" i="6"/>
  <c r="CD616" i="6"/>
  <c r="CD617" i="6"/>
  <c r="CD618" i="6"/>
  <c r="BJ256" i="6"/>
  <c r="CB310" i="6"/>
  <c r="BU636" i="6"/>
  <c r="BU635" i="6"/>
  <c r="BU634" i="6"/>
  <c r="BT636" i="6"/>
  <c r="BI49" i="1" s="1"/>
  <c r="BT635" i="6"/>
  <c r="BT634" i="6"/>
  <c r="BQ641" i="6"/>
  <c r="BQ642" i="6"/>
  <c r="BQ640" i="6"/>
  <c r="CC601" i="6"/>
  <c r="CC603" i="6"/>
  <c r="CC602" i="6"/>
  <c r="BU606" i="6"/>
  <c r="BU604" i="6"/>
  <c r="BU605" i="6"/>
  <c r="CE582" i="6"/>
  <c r="CE580" i="6"/>
  <c r="CE581" i="6"/>
  <c r="BO579" i="6"/>
  <c r="BO577" i="6"/>
  <c r="BO578" i="6"/>
  <c r="BO674" i="6"/>
  <c r="BO675" i="6"/>
  <c r="BO673" i="6"/>
  <c r="BO568" i="6"/>
  <c r="BO569" i="6"/>
  <c r="BO570" i="6"/>
  <c r="BT591" i="6"/>
  <c r="BT589" i="6"/>
  <c r="BT590" i="6"/>
  <c r="CC583" i="6"/>
  <c r="CC584" i="6"/>
  <c r="CC585" i="6"/>
  <c r="BE588" i="6"/>
  <c r="BE586" i="6"/>
  <c r="BE587" i="6"/>
  <c r="BF582" i="6"/>
  <c r="BF580" i="6"/>
  <c r="BF581" i="6"/>
  <c r="BK579" i="6"/>
  <c r="BK578" i="6"/>
  <c r="BK577" i="6"/>
  <c r="CE638" i="6"/>
  <c r="CE639" i="6"/>
  <c r="CE637" i="6"/>
  <c r="BR573" i="6"/>
  <c r="BR571" i="6"/>
  <c r="BR572" i="6"/>
  <c r="CE591" i="6"/>
  <c r="CE589" i="6"/>
  <c r="CE590" i="6"/>
  <c r="CE670" i="6"/>
  <c r="CE672" i="6"/>
  <c r="CE671" i="6"/>
  <c r="CE566" i="6"/>
  <c r="CE565" i="6"/>
  <c r="CE567" i="6"/>
  <c r="CE649" i="6"/>
  <c r="CE648" i="6"/>
  <c r="CE650" i="6"/>
  <c r="CE557" i="6"/>
  <c r="CE558" i="6"/>
  <c r="CE556" i="6"/>
  <c r="Q137" i="1" s="1"/>
  <c r="BP590" i="6"/>
  <c r="BP589" i="6"/>
  <c r="BP591" i="6"/>
  <c r="BK674" i="6"/>
  <c r="BK675" i="6"/>
  <c r="BK673" i="6"/>
  <c r="BK570" i="6"/>
  <c r="BK568" i="6"/>
  <c r="BK569" i="6"/>
  <c r="CC597" i="6"/>
  <c r="CC595" i="6"/>
  <c r="CC596" i="6"/>
  <c r="CH591" i="6"/>
  <c r="CH589" i="6"/>
  <c r="CH590" i="6"/>
  <c r="CF646" i="6"/>
  <c r="CF645" i="6"/>
  <c r="CF647" i="6"/>
  <c r="CF555" i="6"/>
  <c r="CF553" i="6"/>
  <c r="Y37" i="1" s="1"/>
  <c r="CF554" i="6"/>
  <c r="BO647" i="6"/>
  <c r="BO645" i="6"/>
  <c r="BO555" i="6"/>
  <c r="BO646" i="6"/>
  <c r="BO553" i="6"/>
  <c r="K92" i="1" s="1"/>
  <c r="BO554" i="6"/>
  <c r="V92" i="1" s="1"/>
  <c r="CC647" i="6"/>
  <c r="CC646" i="6"/>
  <c r="CC645" i="6"/>
  <c r="CC554" i="6"/>
  <c r="AA92" i="1" s="1"/>
  <c r="CC555" i="6"/>
  <c r="CC553" i="6"/>
  <c r="P92" i="1" s="1"/>
  <c r="BN647" i="6"/>
  <c r="BN645" i="6"/>
  <c r="BN646" i="6"/>
  <c r="BN555" i="6"/>
  <c r="BF37" i="1" s="1"/>
  <c r="BN553" i="6"/>
  <c r="N37" i="1" s="1"/>
  <c r="BN554" i="6"/>
  <c r="AM37" i="1" s="1"/>
  <c r="CH581" i="6"/>
  <c r="CH580" i="6"/>
  <c r="CH582" i="6"/>
  <c r="CH645" i="6"/>
  <c r="CH646" i="6"/>
  <c r="CH647" i="6"/>
  <c r="CH555" i="6"/>
  <c r="CH553" i="6"/>
  <c r="Z37" i="1" s="1"/>
  <c r="CH554" i="6"/>
  <c r="AW635" i="6"/>
  <c r="AX598" i="6"/>
  <c r="AW628" i="6"/>
  <c r="AW600" i="6"/>
  <c r="AC666" i="6"/>
  <c r="AX666" i="6" s="1"/>
  <c r="AX561" i="6"/>
  <c r="AU593" i="6"/>
  <c r="AW562" i="6"/>
  <c r="AW566" i="6" s="1"/>
  <c r="AU566" i="6"/>
  <c r="AA645" i="6"/>
  <c r="AW649" i="6" s="1"/>
  <c r="AX562" i="6"/>
  <c r="AY556" i="6"/>
  <c r="AW37" i="1" s="1"/>
  <c r="AX556" i="6"/>
  <c r="AV37" i="1" s="1"/>
  <c r="AW648" i="6"/>
  <c r="CC617" i="6"/>
  <c r="CC618" i="6"/>
  <c r="CC616" i="6"/>
  <c r="BV625" i="6"/>
  <c r="BV627" i="6"/>
  <c r="BV626" i="6"/>
  <c r="CB442" i="6"/>
  <c r="BZ626" i="6"/>
  <c r="BZ625" i="6"/>
  <c r="BZ627" i="6"/>
  <c r="BW615" i="6"/>
  <c r="BW613" i="6"/>
  <c r="BW614" i="6"/>
  <c r="CB370" i="6"/>
  <c r="CF627" i="6"/>
  <c r="CF626" i="6"/>
  <c r="CF625" i="6"/>
  <c r="CB364" i="6"/>
  <c r="BQ608" i="6"/>
  <c r="BQ607" i="6"/>
  <c r="BQ609" i="6"/>
  <c r="BK616" i="6"/>
  <c r="BK617" i="6"/>
  <c r="BK618" i="6"/>
  <c r="BJ268" i="6"/>
  <c r="CB274" i="6"/>
  <c r="BO634" i="6"/>
  <c r="BO636" i="6"/>
  <c r="BO635" i="6"/>
  <c r="BN634" i="6"/>
  <c r="BN635" i="6"/>
  <c r="BN636" i="6"/>
  <c r="BF49" i="1" s="1"/>
  <c r="CB214" i="6"/>
  <c r="BW639" i="6"/>
  <c r="BW638" i="6"/>
  <c r="BW637" i="6"/>
  <c r="CE600" i="6"/>
  <c r="CE598" i="6"/>
  <c r="CE599" i="6"/>
  <c r="CD600" i="6"/>
  <c r="CD599" i="6"/>
  <c r="CD598" i="6"/>
  <c r="BU574" i="6"/>
  <c r="BU575" i="6"/>
  <c r="BU576" i="6"/>
  <c r="BU671" i="6"/>
  <c r="BU672" i="6"/>
  <c r="BU670" i="6"/>
  <c r="BU566" i="6"/>
  <c r="BU565" i="6"/>
  <c r="BU567" i="6"/>
  <c r="BL590" i="6"/>
  <c r="BL589" i="6"/>
  <c r="BL591" i="6"/>
  <c r="BK584" i="6"/>
  <c r="BK585" i="6"/>
  <c r="BK583" i="6"/>
  <c r="CC577" i="6"/>
  <c r="CC578" i="6"/>
  <c r="CC579" i="6"/>
  <c r="BV581" i="6"/>
  <c r="BV582" i="6"/>
  <c r="BV580" i="6"/>
  <c r="CG576" i="6"/>
  <c r="CG574" i="6"/>
  <c r="CG575" i="6"/>
  <c r="BK636" i="6"/>
  <c r="BK634" i="6"/>
  <c r="BK635" i="6"/>
  <c r="BL572" i="6"/>
  <c r="BL573" i="6"/>
  <c r="BL571" i="6"/>
  <c r="BW591" i="6"/>
  <c r="BW589" i="6"/>
  <c r="BW590" i="6"/>
  <c r="BZ581" i="6"/>
  <c r="BZ582" i="6"/>
  <c r="BZ580" i="6"/>
  <c r="BW651" i="6"/>
  <c r="BW652" i="6"/>
  <c r="BW653" i="6"/>
  <c r="BW559" i="6"/>
  <c r="O182" i="1" s="1"/>
  <c r="BW561" i="6"/>
  <c r="BW560" i="6"/>
  <c r="Z182" i="1" s="1"/>
  <c r="CG675" i="6"/>
  <c r="CG673" i="6"/>
  <c r="CG674" i="6"/>
  <c r="CG570" i="6"/>
  <c r="CG569" i="6"/>
  <c r="CG568" i="6"/>
  <c r="BM671" i="6"/>
  <c r="BM670" i="6"/>
  <c r="BM672" i="6"/>
  <c r="BM567" i="6"/>
  <c r="BM565" i="6"/>
  <c r="BM566" i="6"/>
  <c r="BO648" i="6"/>
  <c r="BO650" i="6"/>
  <c r="BO649" i="6"/>
  <c r="BO557" i="6"/>
  <c r="V137" i="1" s="1"/>
  <c r="BO556" i="6"/>
  <c r="K137" i="1" s="1"/>
  <c r="BO558" i="6"/>
  <c r="CE669" i="6"/>
  <c r="CE667" i="6"/>
  <c r="CE668" i="6"/>
  <c r="CE563" i="6"/>
  <c r="CE562" i="6"/>
  <c r="CE564" i="6"/>
  <c r="BK597" i="6"/>
  <c r="BK596" i="6"/>
  <c r="BK595" i="6"/>
  <c r="CH669" i="6"/>
  <c r="CH667" i="6"/>
  <c r="CH668" i="6"/>
  <c r="CH563" i="6"/>
  <c r="CH564" i="6"/>
  <c r="CH562" i="6"/>
  <c r="BX647" i="6"/>
  <c r="BX646" i="6"/>
  <c r="BX555" i="6"/>
  <c r="BK37" i="1" s="1"/>
  <c r="BX553" i="6"/>
  <c r="BX645" i="6"/>
  <c r="BX554" i="6"/>
  <c r="BU578" i="6"/>
  <c r="BU579" i="6"/>
  <c r="BU577" i="6"/>
  <c r="BG646" i="6"/>
  <c r="BG645" i="6"/>
  <c r="BG647" i="6"/>
  <c r="BG554" i="6"/>
  <c r="AF37" i="1" s="1"/>
  <c r="BG555" i="6"/>
  <c r="BA37" i="1" s="1"/>
  <c r="BG553" i="6"/>
  <c r="I37" i="1" s="1"/>
  <c r="BL647" i="6"/>
  <c r="BL646" i="6"/>
  <c r="BL645" i="6"/>
  <c r="BL555" i="6"/>
  <c r="BE37" i="1" s="1"/>
  <c r="BL553" i="6"/>
  <c r="M37" i="1" s="1"/>
  <c r="BL554" i="6"/>
  <c r="AK37" i="1" s="1"/>
  <c r="AU611" i="6"/>
  <c r="AZ635" i="6"/>
  <c r="AZ637" i="6"/>
  <c r="AX49" i="1" s="1"/>
  <c r="AZ610" i="6"/>
  <c r="AZ608" i="6"/>
  <c r="AZ636" i="6"/>
  <c r="BS49" i="1" s="1"/>
  <c r="AZ607" i="6"/>
  <c r="AZ634" i="6"/>
  <c r="AZ609" i="6"/>
  <c r="AT575" i="6"/>
  <c r="BA582" i="6"/>
  <c r="BA581" i="6"/>
  <c r="BA580" i="6"/>
  <c r="BA583" i="6"/>
  <c r="AZ599" i="6"/>
  <c r="AW564" i="6"/>
  <c r="AX563" i="6"/>
  <c r="AY555" i="6"/>
  <c r="BR37" i="1" s="1"/>
  <c r="AX555" i="6"/>
  <c r="BQ37" i="1" s="1"/>
  <c r="BJ514" i="6"/>
  <c r="BW627" i="6"/>
  <c r="BW626" i="6"/>
  <c r="BW625" i="6"/>
  <c r="BP625" i="6"/>
  <c r="BP627" i="6"/>
  <c r="BP626" i="6"/>
  <c r="CB454" i="6"/>
  <c r="BT627" i="6"/>
  <c r="BT625" i="6"/>
  <c r="BT626" i="6"/>
  <c r="BK614" i="6"/>
  <c r="BK613" i="6"/>
  <c r="BK615" i="6"/>
  <c r="BG625" i="6"/>
  <c r="BG626" i="6"/>
  <c r="BG627" i="6"/>
  <c r="CB490" i="6"/>
  <c r="BJ394" i="6"/>
  <c r="BJ400" i="6"/>
  <c r="BQ613" i="6"/>
  <c r="BQ615" i="6"/>
  <c r="BQ614" i="6"/>
  <c r="CC615" i="6"/>
  <c r="CC613" i="6"/>
  <c r="CC614" i="6"/>
  <c r="BU612" i="6"/>
  <c r="BU611" i="6"/>
  <c r="BU610" i="6"/>
  <c r="BJ280" i="6"/>
  <c r="BJ376" i="6"/>
  <c r="CB166" i="6"/>
  <c r="CE640" i="6"/>
  <c r="CE642" i="6"/>
  <c r="CE641" i="6"/>
  <c r="CE605" i="6"/>
  <c r="CE604" i="6"/>
  <c r="CE606" i="6"/>
  <c r="CE597" i="6"/>
  <c r="CE595" i="6"/>
  <c r="CE596" i="6"/>
  <c r="CE587" i="6"/>
  <c r="CE586" i="6"/>
  <c r="CE588" i="6"/>
  <c r="BY590" i="6"/>
  <c r="BY591" i="6"/>
  <c r="BY589" i="6"/>
  <c r="BX599" i="6"/>
  <c r="BX598" i="6"/>
  <c r="BX600" i="6"/>
  <c r="CB160" i="6"/>
  <c r="BK638" i="6"/>
  <c r="BK639" i="6"/>
  <c r="BK637" i="6"/>
  <c r="BK599" i="6"/>
  <c r="BK598" i="6"/>
  <c r="BK600" i="6"/>
  <c r="BE575" i="6"/>
  <c r="BE574" i="6"/>
  <c r="BE576" i="6"/>
  <c r="BE671" i="6"/>
  <c r="BE670" i="6"/>
  <c r="BE672" i="6"/>
  <c r="BE566" i="6"/>
  <c r="BE567" i="6"/>
  <c r="BE565" i="6"/>
  <c r="BS597" i="6"/>
  <c r="BS595" i="6"/>
  <c r="BS596" i="6"/>
  <c r="CB268" i="6"/>
  <c r="BS606" i="6"/>
  <c r="BS605" i="6"/>
  <c r="BS604" i="6"/>
  <c r="CD582" i="6"/>
  <c r="CD580" i="6"/>
  <c r="CD581" i="6"/>
  <c r="BM579" i="6"/>
  <c r="BM578" i="6"/>
  <c r="BM577" i="6"/>
  <c r="BQ597" i="6"/>
  <c r="BQ596" i="6"/>
  <c r="BQ595" i="6"/>
  <c r="BN581" i="6"/>
  <c r="BN582" i="6"/>
  <c r="BN580" i="6"/>
  <c r="BY572" i="6"/>
  <c r="BY571" i="6"/>
  <c r="BY573" i="6"/>
  <c r="BQ606" i="6"/>
  <c r="BQ605" i="6"/>
  <c r="BQ604" i="6"/>
  <c r="BQ576" i="6"/>
  <c r="BQ574" i="6"/>
  <c r="BQ575" i="6"/>
  <c r="BF591" i="6"/>
  <c r="BF589" i="6"/>
  <c r="BF590" i="6"/>
  <c r="BK651" i="6"/>
  <c r="BK652" i="6"/>
  <c r="BK653" i="6"/>
  <c r="BK560" i="6"/>
  <c r="T182" i="1" s="1"/>
  <c r="BK561" i="6"/>
  <c r="BK559" i="6"/>
  <c r="I182" i="1" s="1"/>
  <c r="BM674" i="6"/>
  <c r="BM675" i="6"/>
  <c r="BM673" i="6"/>
  <c r="BM568" i="6"/>
  <c r="BM569" i="6"/>
  <c r="BM570" i="6"/>
  <c r="BR669" i="6"/>
  <c r="BR667" i="6"/>
  <c r="BR668" i="6"/>
  <c r="BR563" i="6"/>
  <c r="BR564" i="6"/>
  <c r="BR562" i="6"/>
  <c r="CD646" i="6"/>
  <c r="CD647" i="6"/>
  <c r="CD645" i="6"/>
  <c r="CD554" i="6"/>
  <c r="CD555" i="6"/>
  <c r="CD553" i="6"/>
  <c r="X37" i="1" s="1"/>
  <c r="BX668" i="6"/>
  <c r="BX667" i="6"/>
  <c r="BX669" i="6"/>
  <c r="BX564" i="6"/>
  <c r="BX562" i="6"/>
  <c r="BX563" i="6"/>
  <c r="S37" i="1" s="1"/>
  <c r="BS582" i="6"/>
  <c r="BS580" i="6"/>
  <c r="BS581" i="6"/>
  <c r="BW593" i="6"/>
  <c r="BW594" i="6"/>
  <c r="BW592" i="6"/>
  <c r="BJ46" i="6"/>
  <c r="BJ34" i="6"/>
  <c r="BX590" i="6"/>
  <c r="BX591" i="6"/>
  <c r="BX589" i="6"/>
  <c r="BS671" i="6"/>
  <c r="BS672" i="6"/>
  <c r="BS670" i="6"/>
  <c r="BS566" i="6"/>
  <c r="BS565" i="6"/>
  <c r="BS567" i="6"/>
  <c r="CG652" i="6"/>
  <c r="CG651" i="6"/>
  <c r="CG561" i="6"/>
  <c r="CG559" i="6"/>
  <c r="R182" i="1" s="1"/>
  <c r="CG653" i="6"/>
  <c r="CG560" i="6"/>
  <c r="AW627" i="6"/>
  <c r="AX609" i="6"/>
  <c r="AV575" i="6"/>
  <c r="AU575" i="6"/>
  <c r="AT638" i="6"/>
  <c r="BA601" i="6"/>
  <c r="BA600" i="6"/>
  <c r="BA599" i="6"/>
  <c r="BA598" i="6"/>
  <c r="AZ600" i="6"/>
  <c r="AY600" i="6"/>
  <c r="AT593" i="6"/>
  <c r="AA565" i="6"/>
  <c r="AW563" i="6"/>
  <c r="AT671" i="6"/>
  <c r="AX565" i="6"/>
  <c r="AX645" i="6"/>
  <c r="AW647" i="6"/>
  <c r="CB532" i="6"/>
  <c r="BJ544" i="6"/>
  <c r="BQ625" i="6"/>
  <c r="BQ627" i="6"/>
  <c r="BQ626" i="6"/>
  <c r="BU626" i="6"/>
  <c r="BU625" i="6"/>
  <c r="BU627" i="6"/>
  <c r="BN626" i="6"/>
  <c r="BN625" i="6"/>
  <c r="BN627" i="6"/>
  <c r="BQ622" i="6"/>
  <c r="BQ623" i="6"/>
  <c r="BQ624" i="6"/>
  <c r="CG612" i="6"/>
  <c r="CG610" i="6"/>
  <c r="CG611" i="6"/>
  <c r="CG621" i="6"/>
  <c r="CG620" i="6"/>
  <c r="CG619" i="6"/>
  <c r="BS625" i="6"/>
  <c r="BS627" i="6"/>
  <c r="BS626" i="6"/>
  <c r="CE624" i="6"/>
  <c r="CE622" i="6"/>
  <c r="CE623" i="6"/>
  <c r="BJ316" i="6"/>
  <c r="BO612" i="6"/>
  <c r="BO610" i="6"/>
  <c r="BO611" i="6"/>
  <c r="CB436" i="6"/>
  <c r="BS613" i="6"/>
  <c r="BS614" i="6"/>
  <c r="BS615" i="6"/>
  <c r="BV609" i="6"/>
  <c r="BV607" i="6"/>
  <c r="BV608" i="6"/>
  <c r="BH608" i="6"/>
  <c r="BH609" i="6"/>
  <c r="BH607" i="6"/>
  <c r="CB376" i="6"/>
  <c r="BJ292" i="6"/>
  <c r="BF618" i="6"/>
  <c r="BF616" i="6"/>
  <c r="BF617" i="6"/>
  <c r="BJ388" i="6"/>
  <c r="BJ244" i="6"/>
  <c r="BO642" i="6"/>
  <c r="BO640" i="6"/>
  <c r="BO641" i="6"/>
  <c r="BO606" i="6"/>
  <c r="BO605" i="6"/>
  <c r="BO604" i="6"/>
  <c r="BO597" i="6"/>
  <c r="BO595" i="6"/>
  <c r="BO596" i="6"/>
  <c r="BO588" i="6"/>
  <c r="BO586" i="6"/>
  <c r="BO587" i="6"/>
  <c r="BS591" i="6"/>
  <c r="BS589" i="6"/>
  <c r="BS590" i="6"/>
  <c r="BR600" i="6"/>
  <c r="BR598" i="6"/>
  <c r="BR599" i="6"/>
  <c r="CH636" i="6"/>
  <c r="CH634" i="6"/>
  <c r="CH635" i="6"/>
  <c r="CG573" i="6"/>
  <c r="CG571" i="6"/>
  <c r="CG572" i="6"/>
  <c r="BM594" i="6"/>
  <c r="BM593" i="6"/>
  <c r="BM592" i="6"/>
  <c r="CC586" i="6"/>
  <c r="CC587" i="6"/>
  <c r="CC588" i="6"/>
  <c r="BS602" i="6"/>
  <c r="BS603" i="6"/>
  <c r="BS601" i="6"/>
  <c r="BJ142" i="6"/>
  <c r="BG582" i="6"/>
  <c r="BG580" i="6"/>
  <c r="BG581" i="6"/>
  <c r="BS574" i="6"/>
  <c r="BS575" i="6"/>
  <c r="BS576" i="6"/>
  <c r="BK593" i="6"/>
  <c r="BK594" i="6"/>
  <c r="BK592" i="6"/>
  <c r="BS573" i="6"/>
  <c r="BS571" i="6"/>
  <c r="BS572" i="6"/>
  <c r="BO602" i="6"/>
  <c r="BO601" i="6"/>
  <c r="BO603" i="6"/>
  <c r="CE573" i="6"/>
  <c r="CE571" i="6"/>
  <c r="CE572" i="6"/>
  <c r="BM606" i="6"/>
  <c r="BM605" i="6"/>
  <c r="BM604" i="6"/>
  <c r="CC640" i="6"/>
  <c r="CC641" i="6"/>
  <c r="CC642" i="6"/>
  <c r="BJ82" i="6"/>
  <c r="CG649" i="6"/>
  <c r="CG648" i="6"/>
  <c r="CG650" i="6"/>
  <c r="CG557" i="6"/>
  <c r="CG558" i="6"/>
  <c r="CG556" i="6"/>
  <c r="R137" i="1" s="1"/>
  <c r="CF669" i="6"/>
  <c r="CF667" i="6"/>
  <c r="CF668" i="6"/>
  <c r="CF563" i="6"/>
  <c r="CF562" i="6"/>
  <c r="CF564" i="6"/>
  <c r="BE667" i="6"/>
  <c r="BE668" i="6"/>
  <c r="BE669" i="6"/>
  <c r="BE564" i="6"/>
  <c r="BE562" i="6"/>
  <c r="BE563" i="6"/>
  <c r="BE646" i="6"/>
  <c r="BE647" i="6"/>
  <c r="BE554" i="6"/>
  <c r="S92" i="1" s="1"/>
  <c r="BE645" i="6"/>
  <c r="BE553" i="6"/>
  <c r="H92" i="1" s="1"/>
  <c r="BE555" i="6"/>
  <c r="AB92" i="1" s="1"/>
  <c r="CB76" i="6"/>
  <c r="BK668" i="6"/>
  <c r="BK669" i="6"/>
  <c r="BK667" i="6"/>
  <c r="BK562" i="6"/>
  <c r="BK563" i="6"/>
  <c r="BK564" i="6"/>
  <c r="BW673" i="6"/>
  <c r="BW674" i="6"/>
  <c r="BW675" i="6"/>
  <c r="BW568" i="6"/>
  <c r="BW570" i="6"/>
  <c r="BW569" i="6"/>
  <c r="BK606" i="6"/>
  <c r="BK605" i="6"/>
  <c r="BK604" i="6"/>
  <c r="BS584" i="6"/>
  <c r="BS585" i="6"/>
  <c r="BS583" i="6"/>
  <c r="CB136" i="6"/>
  <c r="BQ675" i="6"/>
  <c r="BQ674" i="6"/>
  <c r="BQ673" i="6"/>
  <c r="BQ569" i="6"/>
  <c r="BQ568" i="6"/>
  <c r="BQ570" i="6"/>
  <c r="BU673" i="6"/>
  <c r="BU675" i="6"/>
  <c r="BU674" i="6"/>
  <c r="BU568" i="6"/>
  <c r="BU570" i="6"/>
  <c r="BU569" i="6"/>
  <c r="BH669" i="6"/>
  <c r="BH667" i="6"/>
  <c r="BH668" i="6"/>
  <c r="BH563" i="6"/>
  <c r="BH564" i="6"/>
  <c r="BH562" i="6"/>
  <c r="BE635" i="6"/>
  <c r="BE634" i="6"/>
  <c r="BE636" i="6"/>
  <c r="BO652" i="6"/>
  <c r="BO653" i="6"/>
  <c r="BO651" i="6"/>
  <c r="BO560" i="6"/>
  <c r="V182" i="1" s="1"/>
  <c r="BO561" i="6"/>
  <c r="BO559" i="6"/>
  <c r="K182" i="1" s="1"/>
  <c r="BY647" i="6"/>
  <c r="BY645" i="6"/>
  <c r="BY646" i="6"/>
  <c r="BY554" i="6"/>
  <c r="BY555" i="6"/>
  <c r="BL37" i="1" s="1"/>
  <c r="BY553" i="6"/>
  <c r="T37" i="1" s="1"/>
  <c r="AV593" i="6"/>
  <c r="AX608" i="6"/>
  <c r="AZ583" i="6"/>
  <c r="AY599" i="6"/>
  <c r="AA670" i="6"/>
  <c r="AW565" i="6"/>
  <c r="AV566" i="6"/>
  <c r="AU671" i="6"/>
  <c r="AA647" i="6"/>
  <c r="AX564" i="6"/>
  <c r="AX553" i="6"/>
  <c r="AA37" i="1" s="1"/>
  <c r="AW554" i="6"/>
  <c r="BJ496" i="6"/>
  <c r="BK627" i="6"/>
  <c r="BK625" i="6"/>
  <c r="BK626" i="6"/>
  <c r="BS633" i="6"/>
  <c r="BS631" i="6"/>
  <c r="BS632" i="6"/>
  <c r="BO626" i="6"/>
  <c r="BO625" i="6"/>
  <c r="BO627" i="6"/>
  <c r="BI617" i="6"/>
  <c r="BI616" i="6"/>
  <c r="BI618" i="6"/>
  <c r="BQ612" i="6"/>
  <c r="BQ611" i="6"/>
  <c r="BQ610" i="6"/>
  <c r="BO621" i="6"/>
  <c r="BO619" i="6"/>
  <c r="BO620" i="6"/>
  <c r="BK632" i="6"/>
  <c r="BK631" i="6"/>
  <c r="BK633" i="6"/>
  <c r="BM624" i="6"/>
  <c r="BM622" i="6"/>
  <c r="BM623" i="6"/>
  <c r="CG629" i="6"/>
  <c r="CG628" i="6"/>
  <c r="CG630" i="6"/>
  <c r="BJ328" i="6"/>
  <c r="CH609" i="6"/>
  <c r="CH607" i="6"/>
  <c r="CH608" i="6"/>
  <c r="BJ436" i="6"/>
  <c r="BQ618" i="6"/>
  <c r="BQ617" i="6"/>
  <c r="BQ616" i="6"/>
  <c r="CG633" i="6"/>
  <c r="CG632" i="6"/>
  <c r="CG631" i="6"/>
  <c r="CC631" i="6"/>
  <c r="CC632" i="6"/>
  <c r="CC633" i="6"/>
  <c r="BS612" i="6"/>
  <c r="BS611" i="6"/>
  <c r="BS610" i="6"/>
  <c r="BJ310" i="6"/>
  <c r="BU613" i="6"/>
  <c r="BU615" i="6"/>
  <c r="BU614" i="6"/>
  <c r="BJ298" i="6"/>
  <c r="BE625" i="6"/>
  <c r="BE626" i="6"/>
  <c r="BE627" i="6"/>
  <c r="CB280" i="6"/>
  <c r="CB190" i="6"/>
  <c r="BU639" i="6"/>
  <c r="BU638" i="6"/>
  <c r="BU637" i="6"/>
  <c r="BU602" i="6"/>
  <c r="BU603" i="6"/>
  <c r="BU601" i="6"/>
  <c r="BU593" i="6"/>
  <c r="BU594" i="6"/>
  <c r="BU592" i="6"/>
  <c r="BU584" i="6"/>
  <c r="BU585" i="6"/>
  <c r="BU583" i="6"/>
  <c r="BY635" i="6"/>
  <c r="BY634" i="6"/>
  <c r="BY636" i="6"/>
  <c r="BL49" i="1" s="1"/>
  <c r="BM590" i="6"/>
  <c r="BM589" i="6"/>
  <c r="BM591" i="6"/>
  <c r="BW640" i="6"/>
  <c r="BW641" i="6"/>
  <c r="BW642" i="6"/>
  <c r="CB184" i="6"/>
  <c r="CB340" i="6"/>
  <c r="BJ250" i="6"/>
  <c r="CB82" i="6"/>
  <c r="BH571" i="6"/>
  <c r="BH572" i="6"/>
  <c r="BH573" i="6"/>
  <c r="BK588" i="6"/>
  <c r="BK587" i="6"/>
  <c r="BK586" i="6"/>
  <c r="CC598" i="6"/>
  <c r="CC599" i="6"/>
  <c r="CC600" i="6"/>
  <c r="CF573" i="6"/>
  <c r="CF571" i="6"/>
  <c r="CF572" i="6"/>
  <c r="BM572" i="6"/>
  <c r="BM573" i="6"/>
  <c r="BM571" i="6"/>
  <c r="BF600" i="6"/>
  <c r="BF598" i="6"/>
  <c r="BF599" i="6"/>
  <c r="BJ160" i="6"/>
  <c r="BF573" i="6"/>
  <c r="BF571" i="6"/>
  <c r="BF572" i="6"/>
  <c r="BP599" i="6"/>
  <c r="BP600" i="6"/>
  <c r="BP598" i="6"/>
  <c r="BO638" i="6"/>
  <c r="BO637" i="6"/>
  <c r="BO639" i="6"/>
  <c r="CG584" i="6"/>
  <c r="CG583" i="6"/>
  <c r="CG585" i="6"/>
  <c r="BJ94" i="6"/>
  <c r="BJ112" i="6"/>
  <c r="BQ650" i="6"/>
  <c r="BQ649" i="6"/>
  <c r="BQ648" i="6"/>
  <c r="BQ558" i="6"/>
  <c r="BQ557" i="6"/>
  <c r="W137" i="1" s="1"/>
  <c r="BQ556" i="6"/>
  <c r="L137" i="1" s="1"/>
  <c r="BY668" i="6"/>
  <c r="BY667" i="6"/>
  <c r="BY564" i="6"/>
  <c r="BY562" i="6"/>
  <c r="BY669" i="6"/>
  <c r="BY563" i="6"/>
  <c r="CH600" i="6"/>
  <c r="CH598" i="6"/>
  <c r="CH599" i="6"/>
  <c r="CB64" i="6"/>
  <c r="BE674" i="6"/>
  <c r="BE673" i="6"/>
  <c r="BE675" i="6"/>
  <c r="BE570" i="6"/>
  <c r="BE568" i="6"/>
  <c r="BE569" i="6"/>
  <c r="BK602" i="6"/>
  <c r="BK601" i="6"/>
  <c r="BK603" i="6"/>
  <c r="BQ588" i="6"/>
  <c r="BQ586" i="6"/>
  <c r="BQ587" i="6"/>
  <c r="CG669" i="6"/>
  <c r="CG667" i="6"/>
  <c r="CG563" i="6"/>
  <c r="CG668" i="6"/>
  <c r="CG564" i="6"/>
  <c r="CG562" i="6"/>
  <c r="CB46" i="6"/>
  <c r="CC668" i="6"/>
  <c r="CC669" i="6"/>
  <c r="CC667" i="6"/>
  <c r="CC562" i="6"/>
  <c r="CC563" i="6"/>
  <c r="CC564" i="6"/>
  <c r="BW646" i="6"/>
  <c r="BW647" i="6"/>
  <c r="BW555" i="6"/>
  <c r="BW553" i="6"/>
  <c r="O92" i="1" s="1"/>
  <c r="BW645" i="6"/>
  <c r="BW554" i="6"/>
  <c r="Z92" i="1" s="1"/>
  <c r="BS577" i="6"/>
  <c r="BS578" i="6"/>
  <c r="BS579" i="6"/>
  <c r="BT646" i="6"/>
  <c r="BT645" i="6"/>
  <c r="BT553" i="6"/>
  <c r="Q37" i="1" s="1"/>
  <c r="BT647" i="6"/>
  <c r="BT554" i="6"/>
  <c r="AS37" i="1" s="1"/>
  <c r="BT555" i="6"/>
  <c r="BI37" i="1" s="1"/>
  <c r="BM648" i="6"/>
  <c r="BM650" i="6"/>
  <c r="BM649" i="6"/>
  <c r="BM557" i="6"/>
  <c r="U137" i="1" s="1"/>
  <c r="BM556" i="6"/>
  <c r="J137" i="1" s="1"/>
  <c r="BM558" i="6"/>
  <c r="BN668" i="6"/>
  <c r="BN669" i="6"/>
  <c r="BN667" i="6"/>
  <c r="BN564" i="6"/>
  <c r="BN562" i="6"/>
  <c r="BN563" i="6"/>
  <c r="BQ646" i="6"/>
  <c r="BQ647" i="6"/>
  <c r="BQ554" i="6"/>
  <c r="AP37" i="1" s="1"/>
  <c r="BQ645" i="6"/>
  <c r="BQ555" i="6"/>
  <c r="BQ553" i="6"/>
  <c r="L92" i="1" s="1"/>
  <c r="AW618" i="6"/>
  <c r="AW617" i="6"/>
  <c r="AW619" i="6"/>
  <c r="AW616" i="6"/>
  <c r="AW620" i="6" s="1"/>
  <c r="AT602" i="6"/>
  <c r="AX573" i="6"/>
  <c r="AX571" i="6"/>
  <c r="AX572" i="6"/>
  <c r="AX574" i="6"/>
  <c r="AY601" i="6"/>
  <c r="BJ520" i="6"/>
  <c r="BJ508" i="6"/>
  <c r="CB538" i="6"/>
  <c r="CB514" i="6"/>
  <c r="BJ472" i="6"/>
  <c r="CB448" i="6"/>
  <c r="CC628" i="6"/>
  <c r="CC629" i="6"/>
  <c r="CC630" i="6"/>
  <c r="BQ630" i="6"/>
  <c r="BQ628" i="6"/>
  <c r="BQ629" i="6"/>
  <c r="BY609" i="6"/>
  <c r="BY607" i="6"/>
  <c r="BY608" i="6"/>
  <c r="CE607" i="6"/>
  <c r="CE608" i="6"/>
  <c r="CE609" i="6"/>
  <c r="BJ406" i="6"/>
  <c r="CH617" i="6"/>
  <c r="CH618" i="6"/>
  <c r="CH616" i="6"/>
  <c r="CE621" i="6"/>
  <c r="CE620" i="6"/>
  <c r="CE619" i="6"/>
  <c r="CE625" i="6"/>
  <c r="CE627" i="6"/>
  <c r="CE626" i="6"/>
  <c r="BG618" i="6"/>
  <c r="BG616" i="6"/>
  <c r="BG617" i="6"/>
  <c r="BR625" i="6"/>
  <c r="BR627" i="6"/>
  <c r="BR626" i="6"/>
  <c r="BW623" i="6"/>
  <c r="BW624" i="6"/>
  <c r="BW622" i="6"/>
  <c r="CB424" i="6"/>
  <c r="BW630" i="6"/>
  <c r="BW628" i="6"/>
  <c r="BW629" i="6"/>
  <c r="CG613" i="6"/>
  <c r="CG614" i="6"/>
  <c r="CG615" i="6"/>
  <c r="BS629" i="6"/>
  <c r="BS628" i="6"/>
  <c r="BS630" i="6"/>
  <c r="BJ424" i="6"/>
  <c r="BN609" i="6"/>
  <c r="BN607" i="6"/>
  <c r="BN608" i="6"/>
  <c r="BU609" i="6"/>
  <c r="BU607" i="6"/>
  <c r="BU608" i="6"/>
  <c r="BW618" i="6"/>
  <c r="BW617" i="6"/>
  <c r="BW616" i="6"/>
  <c r="CB262" i="6"/>
  <c r="BJ220" i="6"/>
  <c r="BJ208" i="6"/>
  <c r="BU600" i="6"/>
  <c r="BU599" i="6"/>
  <c r="BU598" i="6"/>
  <c r="CB244" i="6"/>
  <c r="BE637" i="6"/>
  <c r="BE638" i="6"/>
  <c r="BE639" i="6"/>
  <c r="BE602" i="6"/>
  <c r="BE601" i="6"/>
  <c r="BE603" i="6"/>
  <c r="BE592" i="6"/>
  <c r="BE594" i="6"/>
  <c r="BE593" i="6"/>
  <c r="BE584" i="6"/>
  <c r="BE585" i="6"/>
  <c r="BE583" i="6"/>
  <c r="BZ599" i="6"/>
  <c r="BZ598" i="6"/>
  <c r="BZ600" i="6"/>
  <c r="BS634" i="6"/>
  <c r="BS636" i="6"/>
  <c r="BS635" i="6"/>
  <c r="BK642" i="6"/>
  <c r="BK640" i="6"/>
  <c r="BK641" i="6"/>
  <c r="BU667" i="6"/>
  <c r="BU668" i="6"/>
  <c r="BU669" i="6"/>
  <c r="BU563" i="6"/>
  <c r="BU564" i="6"/>
  <c r="BU562" i="6"/>
  <c r="BW581" i="6"/>
  <c r="BW582" i="6"/>
  <c r="BW580" i="6"/>
  <c r="BZ572" i="6"/>
  <c r="BZ573" i="6"/>
  <c r="BZ571" i="6"/>
  <c r="BG571" i="6"/>
  <c r="BG572" i="6"/>
  <c r="BG573" i="6"/>
  <c r="BM642" i="6"/>
  <c r="BM640" i="6"/>
  <c r="BM641" i="6"/>
  <c r="BO584" i="6"/>
  <c r="BO585" i="6"/>
  <c r="BO583" i="6"/>
  <c r="BE579" i="6"/>
  <c r="BE578" i="6"/>
  <c r="BE577" i="6"/>
  <c r="CE646" i="6"/>
  <c r="CE645" i="6"/>
  <c r="CE647" i="6"/>
  <c r="CE555" i="6"/>
  <c r="CE553" i="6"/>
  <c r="Q92" i="1" s="1"/>
  <c r="CE554" i="6"/>
  <c r="BL668" i="6"/>
  <c r="BL669" i="6"/>
  <c r="BL667" i="6"/>
  <c r="BL562" i="6"/>
  <c r="BL563" i="6"/>
  <c r="BL564" i="6"/>
  <c r="CG595" i="6"/>
  <c r="CG596" i="6"/>
  <c r="CG597" i="6"/>
  <c r="BJ214" i="6"/>
  <c r="BO575" i="6"/>
  <c r="BO576" i="6"/>
  <c r="BO574" i="6"/>
  <c r="CD669" i="6"/>
  <c r="BP48" i="1" s="1"/>
  <c r="CD667" i="6"/>
  <c r="CD668" i="6"/>
  <c r="CD562" i="6"/>
  <c r="CD563" i="6"/>
  <c r="CD564" i="6"/>
  <c r="BE582" i="6"/>
  <c r="BE581" i="6"/>
  <c r="BE580" i="6"/>
  <c r="BZ668" i="6"/>
  <c r="BZ669" i="6"/>
  <c r="BZ667" i="6"/>
  <c r="BZ564" i="6"/>
  <c r="BZ562" i="6"/>
  <c r="BZ563" i="6"/>
  <c r="BL599" i="6"/>
  <c r="BL598" i="6"/>
  <c r="BL600" i="6"/>
  <c r="BJ88" i="6"/>
  <c r="BP646" i="6"/>
  <c r="BP645" i="6"/>
  <c r="BP647" i="6"/>
  <c r="BP554" i="6"/>
  <c r="AO37" i="1" s="1"/>
  <c r="BP555" i="6"/>
  <c r="BG37" i="1" s="1"/>
  <c r="BP553" i="6"/>
  <c r="O37" i="1" s="1"/>
  <c r="CB88" i="6"/>
  <c r="BM647" i="6"/>
  <c r="BM645" i="6"/>
  <c r="BM646" i="6"/>
  <c r="BM555" i="6"/>
  <c r="BM553" i="6"/>
  <c r="J92" i="1" s="1"/>
  <c r="BM554" i="6"/>
  <c r="U92" i="1" s="1"/>
  <c r="BT669" i="6"/>
  <c r="BT667" i="6"/>
  <c r="BT668" i="6"/>
  <c r="BT563" i="6"/>
  <c r="BT564" i="6"/>
  <c r="BT562" i="6"/>
  <c r="BL581" i="6"/>
  <c r="BL582" i="6"/>
  <c r="BL580" i="6"/>
  <c r="CG645" i="6"/>
  <c r="CG646" i="6"/>
  <c r="CG647" i="6"/>
  <c r="CG553" i="6"/>
  <c r="R92" i="1" s="1"/>
  <c r="CG555" i="6"/>
  <c r="CG554" i="6"/>
  <c r="CA160" i="5"/>
  <c r="CA502" i="5"/>
  <c r="CA238" i="5"/>
  <c r="BI490" i="5"/>
  <c r="CA370" i="5"/>
  <c r="BI496" i="5"/>
  <c r="BI328" i="5"/>
  <c r="BI34" i="5"/>
  <c r="CA424" i="5"/>
  <c r="CA130" i="5"/>
  <c r="CA382" i="5"/>
  <c r="CA352" i="5"/>
  <c r="CA292" i="5"/>
  <c r="CA256" i="5"/>
  <c r="CA250" i="5"/>
  <c r="BI214" i="5"/>
  <c r="CA190" i="5"/>
  <c r="CA148" i="5"/>
  <c r="CA154" i="5"/>
  <c r="BI172" i="5"/>
  <c r="BI160" i="5"/>
  <c r="BI190" i="5"/>
  <c r="CA82" i="5"/>
  <c r="BI22" i="5"/>
  <c r="CA112" i="5"/>
  <c r="BI376" i="5"/>
  <c r="BI226" i="5"/>
  <c r="CA28" i="5"/>
  <c r="CA388" i="5"/>
  <c r="CA358" i="5"/>
  <c r="CA286" i="5"/>
  <c r="BI208" i="5"/>
  <c r="CA214" i="5"/>
  <c r="BI436" i="5"/>
  <c r="CA52" i="5"/>
  <c r="BI28" i="5"/>
  <c r="CA94" i="5"/>
  <c r="BI46" i="5"/>
  <c r="CA232" i="5"/>
  <c r="CA532" i="5"/>
  <c r="BI256" i="5"/>
  <c r="BI100" i="5"/>
  <c r="BI340" i="5"/>
  <c r="CA310" i="5"/>
  <c r="BI196" i="5"/>
  <c r="CA100" i="5"/>
  <c r="BI94" i="5"/>
  <c r="CA394" i="5"/>
  <c r="BI346" i="5"/>
  <c r="CA142" i="5"/>
  <c r="BI442" i="5"/>
  <c r="CA136" i="5"/>
  <c r="BI484" i="5"/>
  <c r="BI352" i="5"/>
  <c r="CA322" i="5"/>
  <c r="BI64" i="5"/>
  <c r="CA274" i="5"/>
  <c r="BI154" i="5"/>
  <c r="CA196" i="5"/>
  <c r="BI76" i="5"/>
  <c r="BI82" i="5"/>
  <c r="BI40" i="5"/>
  <c r="BI58" i="5"/>
  <c r="CA88" i="5"/>
  <c r="BI466" i="5"/>
  <c r="CA262" i="5"/>
  <c r="BI112" i="5"/>
  <c r="BI166" i="5"/>
  <c r="BI88" i="5"/>
  <c r="CA508" i="5"/>
  <c r="BI52" i="5"/>
  <c r="CA514" i="5"/>
  <c r="BI364" i="5"/>
  <c r="BI508" i="5"/>
  <c r="BI118" i="5"/>
  <c r="BI304" i="5"/>
  <c r="CA316" i="5"/>
  <c r="CA178" i="5"/>
  <c r="BI106" i="5"/>
  <c r="CA430" i="5"/>
  <c r="CA400" i="5"/>
  <c r="CA538" i="5"/>
  <c r="BI424" i="5"/>
  <c r="CA346" i="5"/>
  <c r="BI472" i="5"/>
  <c r="BI298" i="5"/>
  <c r="CA454" i="5"/>
  <c r="CA448" i="5"/>
  <c r="CA442" i="5"/>
  <c r="BI430" i="5"/>
  <c r="BI334" i="5"/>
  <c r="BI136" i="5"/>
  <c r="BI232" i="5"/>
  <c r="CA64" i="5"/>
  <c r="CA16" i="5"/>
  <c r="BI310" i="5"/>
  <c r="BI292" i="5"/>
  <c r="CA208" i="5"/>
  <c r="CA460" i="5"/>
  <c r="CA118" i="5"/>
  <c r="BI178" i="5"/>
  <c r="CA280" i="5"/>
  <c r="CA436" i="5"/>
  <c r="CA544" i="5"/>
  <c r="BI286" i="5"/>
  <c r="CA244" i="5"/>
  <c r="CA472" i="5"/>
  <c r="CA70" i="5"/>
  <c r="BI148" i="5"/>
  <c r="BI538" i="5"/>
  <c r="BI544" i="5"/>
  <c r="BI526" i="5"/>
  <c r="CA466" i="5"/>
  <c r="CA418" i="5"/>
  <c r="CA412" i="5"/>
  <c r="BI412" i="5"/>
  <c r="BI322" i="5"/>
  <c r="BI244" i="5"/>
  <c r="CA184" i="5"/>
  <c r="BI130" i="5"/>
  <c r="CA34" i="5"/>
  <c r="BI448" i="5"/>
  <c r="BI274" i="5"/>
  <c r="CA22" i="5"/>
  <c r="CA526" i="5"/>
  <c r="BI262" i="5"/>
  <c r="BI394" i="5"/>
  <c r="BI370" i="5"/>
  <c r="CA304" i="5"/>
  <c r="CA226" i="5"/>
  <c r="CA124" i="5"/>
  <c r="CA4" i="5"/>
  <c r="BI520" i="5"/>
  <c r="BI502" i="5"/>
  <c r="BI400" i="5"/>
  <c r="CA520" i="5"/>
  <c r="BI478" i="5"/>
  <c r="CA478" i="5"/>
  <c r="CA496" i="5"/>
  <c r="CA166" i="5"/>
  <c r="BI418" i="5"/>
  <c r="CA406" i="5"/>
  <c r="BI406" i="5"/>
  <c r="BI388" i="5"/>
  <c r="BI250" i="5"/>
  <c r="BI268" i="5"/>
  <c r="BI358" i="5"/>
  <c r="CA268" i="5"/>
  <c r="BI238" i="5"/>
  <c r="BI184" i="5"/>
  <c r="BI70" i="5"/>
  <c r="CA106" i="5"/>
  <c r="CA40" i="5"/>
  <c r="AY553" i="5"/>
  <c r="BK630" i="5"/>
  <c r="BK629" i="5"/>
  <c r="BK628" i="5"/>
  <c r="BN626" i="5"/>
  <c r="BN625" i="5"/>
  <c r="BN627" i="5"/>
  <c r="BK618" i="5"/>
  <c r="BK617" i="5"/>
  <c r="BK616" i="5"/>
  <c r="BM625" i="5"/>
  <c r="BM626" i="5"/>
  <c r="BM627" i="5"/>
  <c r="BS622" i="5"/>
  <c r="BS624" i="5"/>
  <c r="BS623" i="5"/>
  <c r="BV618" i="5"/>
  <c r="BV616" i="5"/>
  <c r="BV617" i="5"/>
  <c r="BK619" i="5"/>
  <c r="BK621" i="5"/>
  <c r="BK620" i="5"/>
  <c r="BH616" i="5"/>
  <c r="BH618" i="5"/>
  <c r="BH617" i="5"/>
  <c r="BG617" i="5"/>
  <c r="BG616" i="5"/>
  <c r="BG618" i="5"/>
  <c r="BM633" i="5"/>
  <c r="BM631" i="5"/>
  <c r="BM632" i="5"/>
  <c r="BG609" i="5"/>
  <c r="BG607" i="5"/>
  <c r="BG608" i="5"/>
  <c r="BJ286" i="5"/>
  <c r="BQ635" i="5"/>
  <c r="BQ636" i="5"/>
  <c r="BQ634" i="5"/>
  <c r="BQ590" i="5"/>
  <c r="BQ589" i="5"/>
  <c r="BQ591" i="5"/>
  <c r="BQ581" i="5"/>
  <c r="BQ582" i="5"/>
  <c r="BQ580" i="5"/>
  <c r="CC602" i="5"/>
  <c r="CC603" i="5"/>
  <c r="CC601" i="5"/>
  <c r="CB214" i="5"/>
  <c r="BV599" i="5"/>
  <c r="BV600" i="5"/>
  <c r="BV598" i="5"/>
  <c r="CH634" i="5"/>
  <c r="CH636" i="5"/>
  <c r="CH635" i="5"/>
  <c r="BU634" i="5"/>
  <c r="BU635" i="5"/>
  <c r="BU636" i="5"/>
  <c r="CG635" i="5"/>
  <c r="CG634" i="5"/>
  <c r="CG636" i="5"/>
  <c r="CG600" i="5"/>
  <c r="CG599" i="5"/>
  <c r="CG598" i="5"/>
  <c r="BN634" i="5"/>
  <c r="BN636" i="5"/>
  <c r="BN635" i="5"/>
  <c r="BS581" i="5"/>
  <c r="BS582" i="5"/>
  <c r="BS580" i="5"/>
  <c r="BQ637" i="5"/>
  <c r="BQ638" i="5"/>
  <c r="BQ639" i="5"/>
  <c r="BS584" i="5"/>
  <c r="BS585" i="5"/>
  <c r="BS583" i="5"/>
  <c r="BL608" i="5"/>
  <c r="BL609" i="5"/>
  <c r="BL607" i="5"/>
  <c r="BQ577" i="5"/>
  <c r="BQ579" i="5"/>
  <c r="BQ578" i="5"/>
  <c r="BL599" i="5"/>
  <c r="BL598" i="5"/>
  <c r="BL600" i="5"/>
  <c r="BU641" i="5"/>
  <c r="BU642" i="5"/>
  <c r="BU640" i="5"/>
  <c r="BM577" i="5"/>
  <c r="BM579" i="5"/>
  <c r="BM578" i="5"/>
  <c r="BW594" i="5"/>
  <c r="BW592" i="5"/>
  <c r="BW593" i="5"/>
  <c r="BW597" i="5"/>
  <c r="BW595" i="5"/>
  <c r="BW596" i="5"/>
  <c r="BK673" i="5"/>
  <c r="BK675" i="5"/>
  <c r="BK674" i="5"/>
  <c r="BK568" i="5"/>
  <c r="BK570" i="5"/>
  <c r="BK569" i="5"/>
  <c r="BE589" i="5"/>
  <c r="BE590" i="5"/>
  <c r="BE591" i="5"/>
  <c r="BU578" i="5"/>
  <c r="BU577" i="5"/>
  <c r="BU579" i="5"/>
  <c r="CH668" i="5"/>
  <c r="CH667" i="5"/>
  <c r="CH669" i="5"/>
  <c r="CH564" i="5"/>
  <c r="CH563" i="5"/>
  <c r="CH562" i="5"/>
  <c r="BU571" i="5"/>
  <c r="BU573" i="5"/>
  <c r="BU572" i="5"/>
  <c r="BS573" i="5"/>
  <c r="BS572" i="5"/>
  <c r="BS571" i="5"/>
  <c r="BE653" i="5"/>
  <c r="BE652" i="5"/>
  <c r="BE651" i="5"/>
  <c r="BE561" i="5"/>
  <c r="BE559" i="5"/>
  <c r="BE560" i="5"/>
  <c r="CH645" i="5"/>
  <c r="CH647" i="5"/>
  <c r="CH646" i="5"/>
  <c r="CH554" i="5"/>
  <c r="CH555" i="5"/>
  <c r="CH553" i="5"/>
  <c r="CD646" i="5"/>
  <c r="CD645" i="5"/>
  <c r="CD647" i="5"/>
  <c r="CD554" i="5"/>
  <c r="CD553" i="5"/>
  <c r="CD555" i="5"/>
  <c r="BP37" i="1" s="1"/>
  <c r="CB154" i="5"/>
  <c r="BF646" i="5"/>
  <c r="BF645" i="5"/>
  <c r="BF647" i="5"/>
  <c r="BF554" i="5"/>
  <c r="BF555" i="5"/>
  <c r="BF553" i="5"/>
  <c r="BJ4" i="5"/>
  <c r="BU647" i="5"/>
  <c r="BU646" i="5"/>
  <c r="BU554" i="5"/>
  <c r="BU645" i="5"/>
  <c r="BU553" i="5"/>
  <c r="BU555" i="5"/>
  <c r="CB526" i="5"/>
  <c r="CB496" i="5"/>
  <c r="CH627" i="5"/>
  <c r="CH626" i="5"/>
  <c r="CH625" i="5"/>
  <c r="BU627" i="5"/>
  <c r="BU626" i="5"/>
  <c r="BU625" i="5"/>
  <c r="CB424" i="5"/>
  <c r="CC620" i="5"/>
  <c r="CC619" i="5"/>
  <c r="CC621" i="5"/>
  <c r="BP618" i="5"/>
  <c r="BP617" i="5"/>
  <c r="BP616" i="5"/>
  <c r="CH618" i="5"/>
  <c r="CH616" i="5"/>
  <c r="CH617" i="5"/>
  <c r="BJ424" i="5"/>
  <c r="CC628" i="5"/>
  <c r="CC629" i="5"/>
  <c r="CC630" i="5"/>
  <c r="BM630" i="5"/>
  <c r="BM628" i="5"/>
  <c r="BM629" i="5"/>
  <c r="BG627" i="5"/>
  <c r="BG626" i="5"/>
  <c r="BG625" i="5"/>
  <c r="BJ304" i="5"/>
  <c r="BK615" i="5"/>
  <c r="BK613" i="5"/>
  <c r="BK614" i="5"/>
  <c r="BE613" i="5"/>
  <c r="BE615" i="5"/>
  <c r="BE614" i="5"/>
  <c r="CG609" i="5"/>
  <c r="CG607" i="5"/>
  <c r="CG608" i="5"/>
  <c r="BE611" i="5"/>
  <c r="BE610" i="5"/>
  <c r="BE612" i="5"/>
  <c r="CB262" i="5"/>
  <c r="BQ611" i="5"/>
  <c r="BQ612" i="5"/>
  <c r="BQ610" i="5"/>
  <c r="BK636" i="5"/>
  <c r="BK634" i="5"/>
  <c r="BK635" i="5"/>
  <c r="BK591" i="5"/>
  <c r="BK589" i="5"/>
  <c r="BK590" i="5"/>
  <c r="BK582" i="5"/>
  <c r="BK580" i="5"/>
  <c r="BK581" i="5"/>
  <c r="BM602" i="5"/>
  <c r="BM603" i="5"/>
  <c r="BM601" i="5"/>
  <c r="BP600" i="5"/>
  <c r="BP598" i="5"/>
  <c r="BP599" i="5"/>
  <c r="BO636" i="5"/>
  <c r="BO634" i="5"/>
  <c r="BO635" i="5"/>
  <c r="BH634" i="5"/>
  <c r="BH635" i="5"/>
  <c r="BH636" i="5"/>
  <c r="BH600" i="5"/>
  <c r="BH599" i="5"/>
  <c r="BH598" i="5"/>
  <c r="BS635" i="5"/>
  <c r="BS636" i="5"/>
  <c r="BS634" i="5"/>
  <c r="BQ597" i="5"/>
  <c r="BQ595" i="5"/>
  <c r="BQ596" i="5"/>
  <c r="CH582" i="5"/>
  <c r="CH580" i="5"/>
  <c r="CH581" i="5"/>
  <c r="BW575" i="5"/>
  <c r="BW576" i="5"/>
  <c r="BW574" i="5"/>
  <c r="CG596" i="5"/>
  <c r="CG595" i="5"/>
  <c r="CG597" i="5"/>
  <c r="CD636" i="5"/>
  <c r="CD634" i="5"/>
  <c r="CD635" i="5"/>
  <c r="BS575" i="5"/>
  <c r="BS574" i="5"/>
  <c r="BS576" i="5"/>
  <c r="CH591" i="5"/>
  <c r="CH590" i="5"/>
  <c r="CH589" i="5"/>
  <c r="CC673" i="5"/>
  <c r="CC674" i="5"/>
  <c r="CC675" i="5"/>
  <c r="CC568" i="5"/>
  <c r="CC569" i="5"/>
  <c r="CC570" i="5"/>
  <c r="BS593" i="5"/>
  <c r="BS594" i="5"/>
  <c r="BS592" i="5"/>
  <c r="CG670" i="5"/>
  <c r="CG672" i="5"/>
  <c r="CG671" i="5"/>
  <c r="CG566" i="5"/>
  <c r="CG567" i="5"/>
  <c r="CG565" i="5"/>
  <c r="BZ572" i="5"/>
  <c r="BZ571" i="5"/>
  <c r="BZ573" i="5"/>
  <c r="BS675" i="5"/>
  <c r="BS673" i="5"/>
  <c r="BS674" i="5"/>
  <c r="BS570" i="5"/>
  <c r="BS569" i="5"/>
  <c r="BS568" i="5"/>
  <c r="BP572" i="5"/>
  <c r="BP571" i="5"/>
  <c r="BP573" i="5"/>
  <c r="BT581" i="5"/>
  <c r="BT582" i="5"/>
  <c r="BT580" i="5"/>
  <c r="BO674" i="5"/>
  <c r="BO675" i="5"/>
  <c r="BO673" i="5"/>
  <c r="BO568" i="5"/>
  <c r="BO570" i="5"/>
  <c r="BO569" i="5"/>
  <c r="CB142" i="5"/>
  <c r="BW650" i="5"/>
  <c r="BW648" i="5"/>
  <c r="BW649" i="5"/>
  <c r="BW556" i="5"/>
  <c r="BW558" i="5"/>
  <c r="BW557" i="5"/>
  <c r="BY647" i="5"/>
  <c r="BY645" i="5"/>
  <c r="BY646" i="5"/>
  <c r="BY555" i="5"/>
  <c r="BY553" i="5"/>
  <c r="BY554" i="5"/>
  <c r="CG648" i="5"/>
  <c r="CG649" i="5"/>
  <c r="CG650" i="5"/>
  <c r="CG557" i="5"/>
  <c r="CG558" i="5"/>
  <c r="CG556" i="5"/>
  <c r="BM647" i="5"/>
  <c r="BM645" i="5"/>
  <c r="BM646" i="5"/>
  <c r="BM555" i="5"/>
  <c r="BM553" i="5"/>
  <c r="BM554" i="5"/>
  <c r="BJ484" i="5"/>
  <c r="BO625" i="5"/>
  <c r="BO627" i="5"/>
  <c r="BO626" i="5"/>
  <c r="BM621" i="5"/>
  <c r="BM620" i="5"/>
  <c r="BM619" i="5"/>
  <c r="BW626" i="5"/>
  <c r="BW627" i="5"/>
  <c r="BW625" i="5"/>
  <c r="BQ627" i="5"/>
  <c r="BQ625" i="5"/>
  <c r="BQ626" i="5"/>
  <c r="CE612" i="5"/>
  <c r="CE610" i="5"/>
  <c r="CE611" i="5"/>
  <c r="BK611" i="5"/>
  <c r="BK610" i="5"/>
  <c r="BK612" i="5"/>
  <c r="BP609" i="5"/>
  <c r="BP607" i="5"/>
  <c r="BP608" i="5"/>
  <c r="CB244" i="5"/>
  <c r="BS640" i="5"/>
  <c r="BS641" i="5"/>
  <c r="BS642" i="5"/>
  <c r="CC598" i="5"/>
  <c r="CC600" i="5"/>
  <c r="CC599" i="5"/>
  <c r="BS588" i="5"/>
  <c r="BS587" i="5"/>
  <c r="BS586" i="5"/>
  <c r="BE641" i="5"/>
  <c r="BE642" i="5"/>
  <c r="BE640" i="5"/>
  <c r="BO593" i="5"/>
  <c r="BO594" i="5"/>
  <c r="BO592" i="5"/>
  <c r="BF635" i="5"/>
  <c r="BF634" i="5"/>
  <c r="BF636" i="5"/>
  <c r="BJ172" i="5"/>
  <c r="CE590" i="5"/>
  <c r="CE589" i="5"/>
  <c r="CE591" i="5"/>
  <c r="BZ582" i="5"/>
  <c r="BZ580" i="5"/>
  <c r="BZ581" i="5"/>
  <c r="CE593" i="5"/>
  <c r="CE592" i="5"/>
  <c r="CE594" i="5"/>
  <c r="BK576" i="5"/>
  <c r="BK574" i="5"/>
  <c r="BK575" i="5"/>
  <c r="BT589" i="5"/>
  <c r="BT591" i="5"/>
  <c r="BT590" i="5"/>
  <c r="BW588" i="5"/>
  <c r="BW586" i="5"/>
  <c r="BW587" i="5"/>
  <c r="BM596" i="5"/>
  <c r="BM597" i="5"/>
  <c r="BM595" i="5"/>
  <c r="BO583" i="5"/>
  <c r="BO584" i="5"/>
  <c r="BO585" i="5"/>
  <c r="BM634" i="5"/>
  <c r="BM636" i="5"/>
  <c r="BM635" i="5"/>
  <c r="BM674" i="5"/>
  <c r="BM675" i="5"/>
  <c r="BM673" i="5"/>
  <c r="BM568" i="5"/>
  <c r="BM570" i="5"/>
  <c r="BM569" i="5"/>
  <c r="BO587" i="5"/>
  <c r="BO586" i="5"/>
  <c r="BO588" i="5"/>
  <c r="BQ670" i="5"/>
  <c r="BQ672" i="5"/>
  <c r="BQ671" i="5"/>
  <c r="BQ566" i="5"/>
  <c r="BQ567" i="5"/>
  <c r="BQ565" i="5"/>
  <c r="BL634" i="5"/>
  <c r="BL636" i="5"/>
  <c r="BL635" i="5"/>
  <c r="BE595" i="5"/>
  <c r="BE597" i="5"/>
  <c r="BE596" i="5"/>
  <c r="BQ575" i="5"/>
  <c r="BQ574" i="5"/>
  <c r="BQ576" i="5"/>
  <c r="CC670" i="5"/>
  <c r="CC671" i="5"/>
  <c r="CC672" i="5"/>
  <c r="CC565" i="5"/>
  <c r="CC566" i="5"/>
  <c r="CC567" i="5"/>
  <c r="BO575" i="5"/>
  <c r="BO576" i="5"/>
  <c r="BO574" i="5"/>
  <c r="BU671" i="5"/>
  <c r="BU672" i="5"/>
  <c r="BU670" i="5"/>
  <c r="BU567" i="5"/>
  <c r="BU566" i="5"/>
  <c r="BU565" i="5"/>
  <c r="BR589" i="5"/>
  <c r="BR591" i="5"/>
  <c r="BR590" i="5"/>
  <c r="CG669" i="5"/>
  <c r="CG667" i="5"/>
  <c r="CG668" i="5"/>
  <c r="CG564" i="5"/>
  <c r="CG563" i="5"/>
  <c r="CG562" i="5"/>
  <c r="CB88" i="5"/>
  <c r="BU600" i="5"/>
  <c r="BU599" i="5"/>
  <c r="BU598" i="5"/>
  <c r="BX668" i="5"/>
  <c r="BX667" i="5"/>
  <c r="BX669" i="5"/>
  <c r="BX563" i="5"/>
  <c r="BX562" i="5"/>
  <c r="BX564" i="5"/>
  <c r="CB52" i="5"/>
  <c r="BK645" i="5"/>
  <c r="BK647" i="5"/>
  <c r="BK646" i="5"/>
  <c r="BK554" i="5"/>
  <c r="BK555" i="5"/>
  <c r="BK553" i="5"/>
  <c r="BY582" i="5"/>
  <c r="BY580" i="5"/>
  <c r="BY581" i="5"/>
  <c r="BV647" i="5"/>
  <c r="BV646" i="5"/>
  <c r="BV645" i="5"/>
  <c r="BV554" i="5"/>
  <c r="BV555" i="5"/>
  <c r="BV553" i="5"/>
  <c r="BO648" i="5"/>
  <c r="BO649" i="5"/>
  <c r="BO650" i="5"/>
  <c r="BO558" i="5"/>
  <c r="BO557" i="5"/>
  <c r="BO556" i="5"/>
  <c r="CE614" i="5"/>
  <c r="CE615" i="5"/>
  <c r="CE613" i="5"/>
  <c r="BW610" i="5"/>
  <c r="BW612" i="5"/>
  <c r="BW611" i="5"/>
  <c r="CB286" i="5"/>
  <c r="CB364" i="5"/>
  <c r="CC639" i="5"/>
  <c r="CC637" i="5"/>
  <c r="CC638" i="5"/>
  <c r="CC584" i="5"/>
  <c r="CC585" i="5"/>
  <c r="CC583" i="5"/>
  <c r="BV582" i="5"/>
  <c r="BV580" i="5"/>
  <c r="BV581" i="5"/>
  <c r="BS638" i="5"/>
  <c r="BS637" i="5"/>
  <c r="BS639" i="5"/>
  <c r="CF589" i="5"/>
  <c r="CF591" i="5"/>
  <c r="CF590" i="5"/>
  <c r="BM586" i="5"/>
  <c r="BM587" i="5"/>
  <c r="BM588" i="5"/>
  <c r="BW573" i="5"/>
  <c r="BW571" i="5"/>
  <c r="BW572" i="5"/>
  <c r="BS579" i="5"/>
  <c r="BS578" i="5"/>
  <c r="BS577" i="5"/>
  <c r="BN591" i="5"/>
  <c r="BN590" i="5"/>
  <c r="BN589" i="5"/>
  <c r="BE594" i="5"/>
  <c r="BE593" i="5"/>
  <c r="BE592" i="5"/>
  <c r="CH573" i="5"/>
  <c r="CH571" i="5"/>
  <c r="CH572" i="5"/>
  <c r="BU594" i="5"/>
  <c r="BU592" i="5"/>
  <c r="BU593" i="5"/>
  <c r="CF581" i="5"/>
  <c r="CF580" i="5"/>
  <c r="CF582" i="5"/>
  <c r="CG575" i="5"/>
  <c r="CG574" i="5"/>
  <c r="CG576" i="5"/>
  <c r="BS671" i="5"/>
  <c r="BS672" i="5"/>
  <c r="BS670" i="5"/>
  <c r="BS566" i="5"/>
  <c r="BS567" i="5"/>
  <c r="BS565" i="5"/>
  <c r="BK642" i="5"/>
  <c r="BK641" i="5"/>
  <c r="BK640" i="5"/>
  <c r="CE669" i="5"/>
  <c r="CE667" i="5"/>
  <c r="CE668" i="5"/>
  <c r="CE564" i="5"/>
  <c r="CE562" i="5"/>
  <c r="CE563" i="5"/>
  <c r="BJ40" i="5"/>
  <c r="BZ591" i="5"/>
  <c r="BZ590" i="5"/>
  <c r="BZ589" i="5"/>
  <c r="CG573" i="5"/>
  <c r="CG572" i="5"/>
  <c r="CG571" i="5"/>
  <c r="BM671" i="5"/>
  <c r="BM670" i="5"/>
  <c r="BM672" i="5"/>
  <c r="BM567" i="5"/>
  <c r="BM565" i="5"/>
  <c r="BM566" i="5"/>
  <c r="CF573" i="5"/>
  <c r="CF572" i="5"/>
  <c r="CF571" i="5"/>
  <c r="BU668" i="5"/>
  <c r="BU667" i="5"/>
  <c r="BU669" i="5"/>
  <c r="BU564" i="5"/>
  <c r="BU563" i="5"/>
  <c r="BU562" i="5"/>
  <c r="BZ647" i="5"/>
  <c r="BZ645" i="5"/>
  <c r="BZ646" i="5"/>
  <c r="BZ555" i="5"/>
  <c r="BZ553" i="5"/>
  <c r="BZ554" i="5"/>
  <c r="BR667" i="5"/>
  <c r="BR669" i="5"/>
  <c r="BR668" i="5"/>
  <c r="BR564" i="5"/>
  <c r="BR563" i="5"/>
  <c r="BR562" i="5"/>
  <c r="CB82" i="5"/>
  <c r="BX645" i="5"/>
  <c r="BX647" i="5"/>
  <c r="BX646" i="5"/>
  <c r="BX555" i="5"/>
  <c r="BX553" i="5"/>
  <c r="BX554" i="5"/>
  <c r="CB4" i="5"/>
  <c r="BY599" i="5"/>
  <c r="BY598" i="5"/>
  <c r="BY600" i="5"/>
  <c r="CE674" i="5"/>
  <c r="CE675" i="5"/>
  <c r="CE673" i="5"/>
  <c r="CE569" i="5"/>
  <c r="CE570" i="5"/>
  <c r="CE568" i="5"/>
  <c r="BA600" i="5"/>
  <c r="BA598" i="5"/>
  <c r="BA601" i="5"/>
  <c r="BA599" i="5"/>
  <c r="AY668" i="5"/>
  <c r="CB472" i="5"/>
  <c r="CB406" i="5"/>
  <c r="CC618" i="5"/>
  <c r="CC617" i="5"/>
  <c r="CC616" i="5"/>
  <c r="BW608" i="5"/>
  <c r="BW607" i="5"/>
  <c r="BW609" i="5"/>
  <c r="BO615" i="5"/>
  <c r="BO613" i="5"/>
  <c r="BO614" i="5"/>
  <c r="BM612" i="5"/>
  <c r="BM611" i="5"/>
  <c r="BM610" i="5"/>
  <c r="BT609" i="5"/>
  <c r="BT607" i="5"/>
  <c r="BT608" i="5"/>
  <c r="AV629" i="5"/>
  <c r="AA627" i="5"/>
  <c r="AA598" i="5"/>
  <c r="AX599" i="5"/>
  <c r="AA669" i="5"/>
  <c r="AA667" i="5"/>
  <c r="AA668" i="5"/>
  <c r="AA670" i="5"/>
  <c r="AA562" i="5"/>
  <c r="AA564" i="5"/>
  <c r="AA563" i="5"/>
  <c r="AA565" i="5"/>
  <c r="AZ590" i="5"/>
  <c r="AZ589" i="5"/>
  <c r="AZ592" i="5"/>
  <c r="AZ591" i="5"/>
  <c r="BA670" i="5"/>
  <c r="BA669" i="5"/>
  <c r="BA667" i="5"/>
  <c r="BA668" i="5"/>
  <c r="BA565" i="5"/>
  <c r="BA564" i="5"/>
  <c r="BA563" i="5"/>
  <c r="BA562" i="5"/>
  <c r="AU671" i="5"/>
  <c r="AW646" i="5"/>
  <c r="AW647" i="5"/>
  <c r="AW648" i="5"/>
  <c r="AW555" i="5"/>
  <c r="AW553" i="5"/>
  <c r="AW557" i="5" s="1"/>
  <c r="AW556" i="5"/>
  <c r="AW645" i="5"/>
  <c r="AW554" i="5"/>
  <c r="AY670" i="5"/>
  <c r="BA648" i="5"/>
  <c r="AX646" i="5"/>
  <c r="CB532" i="5"/>
  <c r="BJ448" i="5"/>
  <c r="CB400" i="5"/>
  <c r="BQ609" i="5"/>
  <c r="BQ607" i="5"/>
  <c r="BQ608" i="5"/>
  <c r="CC624" i="5"/>
  <c r="CC623" i="5"/>
  <c r="CC622" i="5"/>
  <c r="CE627" i="5"/>
  <c r="CE625" i="5"/>
  <c r="CE626" i="5"/>
  <c r="BU624" i="5"/>
  <c r="BU623" i="5"/>
  <c r="BU622" i="5"/>
  <c r="CB358" i="5"/>
  <c r="BQ615" i="5"/>
  <c r="BQ614" i="5"/>
  <c r="BQ613" i="5"/>
  <c r="BJ364" i="5"/>
  <c r="BU607" i="5"/>
  <c r="BU608" i="5"/>
  <c r="BU609" i="5"/>
  <c r="BX627" i="5"/>
  <c r="BX626" i="5"/>
  <c r="BX625" i="5"/>
  <c r="CB412" i="5"/>
  <c r="BN617" i="5"/>
  <c r="BN616" i="5"/>
  <c r="BN618" i="5"/>
  <c r="CB280" i="5"/>
  <c r="CF609" i="5"/>
  <c r="CF607" i="5"/>
  <c r="CF608" i="5"/>
  <c r="CC614" i="5"/>
  <c r="CC615" i="5"/>
  <c r="CC613" i="5"/>
  <c r="CC631" i="5"/>
  <c r="CC632" i="5"/>
  <c r="CC633" i="5"/>
  <c r="BY608" i="5"/>
  <c r="BY609" i="5"/>
  <c r="BY607" i="5"/>
  <c r="CB238" i="5"/>
  <c r="CB310" i="5"/>
  <c r="BM637" i="5"/>
  <c r="BM638" i="5"/>
  <c r="BM639" i="5"/>
  <c r="BM583" i="5"/>
  <c r="BM584" i="5"/>
  <c r="BM585" i="5"/>
  <c r="BP581" i="5"/>
  <c r="BP582" i="5"/>
  <c r="BP580" i="5"/>
  <c r="BZ599" i="5"/>
  <c r="BZ598" i="5"/>
  <c r="BZ600" i="5"/>
  <c r="BG635" i="5"/>
  <c r="BG634" i="5"/>
  <c r="BG636" i="5"/>
  <c r="BX591" i="5"/>
  <c r="BX589" i="5"/>
  <c r="BX590" i="5"/>
  <c r="CB148" i="5"/>
  <c r="BU585" i="5"/>
  <c r="BU583" i="5"/>
  <c r="BU584" i="5"/>
  <c r="BQ572" i="5"/>
  <c r="BQ573" i="5"/>
  <c r="BQ571" i="5"/>
  <c r="CD599" i="5"/>
  <c r="CD600" i="5"/>
  <c r="CD598" i="5"/>
  <c r="CC575" i="5"/>
  <c r="CC576" i="5"/>
  <c r="CC574" i="5"/>
  <c r="BF589" i="5"/>
  <c r="BF591" i="5"/>
  <c r="BF590" i="5"/>
  <c r="BJ148" i="5"/>
  <c r="BU591" i="5"/>
  <c r="BU590" i="5"/>
  <c r="BU589" i="5"/>
  <c r="CB184" i="5"/>
  <c r="BL591" i="5"/>
  <c r="BL590" i="5"/>
  <c r="BL589" i="5"/>
  <c r="BX582" i="5"/>
  <c r="BX580" i="5"/>
  <c r="BX581" i="5"/>
  <c r="CB124" i="5"/>
  <c r="CD571" i="5"/>
  <c r="CD573" i="5"/>
  <c r="CD572" i="5"/>
  <c r="CF669" i="5"/>
  <c r="CF667" i="5"/>
  <c r="CF668" i="5"/>
  <c r="CF564" i="5"/>
  <c r="CF563" i="5"/>
  <c r="CF562" i="5"/>
  <c r="BO637" i="5"/>
  <c r="BO638" i="5"/>
  <c r="BO639" i="5"/>
  <c r="BF669" i="5"/>
  <c r="BF668" i="5"/>
  <c r="BF667" i="5"/>
  <c r="BF564" i="5"/>
  <c r="BF563" i="5"/>
  <c r="BF562" i="5"/>
  <c r="BJ52" i="5"/>
  <c r="BH589" i="5"/>
  <c r="BH591" i="5"/>
  <c r="BH590" i="5"/>
  <c r="BW579" i="5"/>
  <c r="BW578" i="5"/>
  <c r="BW577" i="5"/>
  <c r="BY572" i="5"/>
  <c r="BY571" i="5"/>
  <c r="BY573" i="5"/>
  <c r="CC667" i="5"/>
  <c r="CC668" i="5"/>
  <c r="CC669" i="5"/>
  <c r="CC564" i="5"/>
  <c r="CC562" i="5"/>
  <c r="CC563" i="5"/>
  <c r="CE581" i="5"/>
  <c r="CE582" i="5"/>
  <c r="CE580" i="5"/>
  <c r="BX572" i="5"/>
  <c r="BX571" i="5"/>
  <c r="BX573" i="5"/>
  <c r="CB100" i="5"/>
  <c r="BV573" i="5"/>
  <c r="BV571" i="5"/>
  <c r="BV572" i="5"/>
  <c r="BH669" i="5"/>
  <c r="BH667" i="5"/>
  <c r="BH668" i="5"/>
  <c r="BH564" i="5"/>
  <c r="BH563" i="5"/>
  <c r="BH562" i="5"/>
  <c r="BK595" i="5"/>
  <c r="BK597" i="5"/>
  <c r="BK596" i="5"/>
  <c r="BT646" i="5"/>
  <c r="BT645" i="5"/>
  <c r="BT647" i="5"/>
  <c r="BT554" i="5"/>
  <c r="BT553" i="5"/>
  <c r="BT555" i="5"/>
  <c r="BE667" i="5"/>
  <c r="BE669" i="5"/>
  <c r="BE668" i="5"/>
  <c r="BE564" i="5"/>
  <c r="BE563" i="5"/>
  <c r="BE562" i="5"/>
  <c r="BS652" i="5"/>
  <c r="BS651" i="5"/>
  <c r="BS560" i="5"/>
  <c r="BS561" i="5"/>
  <c r="BS559" i="5"/>
  <c r="BS653" i="5"/>
  <c r="CB76" i="5"/>
  <c r="BQ647" i="5"/>
  <c r="BQ645" i="5"/>
  <c r="BQ555" i="5"/>
  <c r="BQ553" i="5"/>
  <c r="BQ646" i="5"/>
  <c r="BQ554" i="5"/>
  <c r="BG646" i="5"/>
  <c r="BG647" i="5"/>
  <c r="BG645" i="5"/>
  <c r="BG554" i="5"/>
  <c r="BG555" i="5"/>
  <c r="BG553" i="5"/>
  <c r="AA625" i="5"/>
  <c r="AX670" i="5"/>
  <c r="AX668" i="5"/>
  <c r="AX669" i="5"/>
  <c r="AX667" i="5"/>
  <c r="AX565" i="5"/>
  <c r="AX563" i="5"/>
  <c r="AX562" i="5"/>
  <c r="AX564" i="5"/>
  <c r="AA599" i="5"/>
  <c r="AY582" i="5"/>
  <c r="AY580" i="5"/>
  <c r="AY583" i="5"/>
  <c r="AY581" i="5"/>
  <c r="AX601" i="5"/>
  <c r="AW564" i="5"/>
  <c r="AU593" i="5"/>
  <c r="AA645" i="5"/>
  <c r="AW591" i="5"/>
  <c r="AW590" i="5"/>
  <c r="AW589" i="5"/>
  <c r="AW593" i="5" s="1"/>
  <c r="AW592" i="5"/>
  <c r="CB514" i="5"/>
  <c r="BJ526" i="5"/>
  <c r="CB430" i="5"/>
  <c r="CG629" i="5"/>
  <c r="CG628" i="5"/>
  <c r="CG630" i="5"/>
  <c r="BO632" i="5"/>
  <c r="BO631" i="5"/>
  <c r="BO633" i="5"/>
  <c r="BK608" i="5"/>
  <c r="BK609" i="5"/>
  <c r="BK607" i="5"/>
  <c r="BK623" i="5"/>
  <c r="BK622" i="5"/>
  <c r="BK624" i="5"/>
  <c r="CF627" i="5"/>
  <c r="CF625" i="5"/>
  <c r="CF626" i="5"/>
  <c r="BS620" i="5"/>
  <c r="BS619" i="5"/>
  <c r="BS621" i="5"/>
  <c r="BW624" i="5"/>
  <c r="BW623" i="5"/>
  <c r="BW622" i="5"/>
  <c r="BR609" i="5"/>
  <c r="BR607" i="5"/>
  <c r="BR608" i="5"/>
  <c r="BM624" i="5"/>
  <c r="BM623" i="5"/>
  <c r="BM622" i="5"/>
  <c r="BO609" i="5"/>
  <c r="BO607" i="5"/>
  <c r="BO608" i="5"/>
  <c r="CD609" i="5"/>
  <c r="CD607" i="5"/>
  <c r="CD608" i="5"/>
  <c r="BJ292" i="5"/>
  <c r="BH607" i="5"/>
  <c r="BH608" i="5"/>
  <c r="BH609" i="5"/>
  <c r="CG616" i="5"/>
  <c r="CG618" i="5"/>
  <c r="CG617" i="5"/>
  <c r="BJ190" i="5"/>
  <c r="CB208" i="5"/>
  <c r="BW600" i="5"/>
  <c r="BW599" i="5"/>
  <c r="BW598" i="5"/>
  <c r="CC635" i="5"/>
  <c r="CC636" i="5"/>
  <c r="CC634" i="5"/>
  <c r="CC581" i="5"/>
  <c r="CC580" i="5"/>
  <c r="CC582" i="5"/>
  <c r="BV591" i="5"/>
  <c r="BV590" i="5"/>
  <c r="BV589" i="5"/>
  <c r="CB196" i="5"/>
  <c r="BS609" i="5"/>
  <c r="BS607" i="5"/>
  <c r="BS608" i="5"/>
  <c r="BT600" i="5"/>
  <c r="BT599" i="5"/>
  <c r="BT598" i="5"/>
  <c r="BO591" i="5"/>
  <c r="BO590" i="5"/>
  <c r="BO589" i="5"/>
  <c r="BL582" i="5"/>
  <c r="BL580" i="5"/>
  <c r="BL581" i="5"/>
  <c r="BK573" i="5"/>
  <c r="BK571" i="5"/>
  <c r="BK572" i="5"/>
  <c r="BE600" i="5"/>
  <c r="BE599" i="5"/>
  <c r="BE598" i="5"/>
  <c r="BM576" i="5"/>
  <c r="BM574" i="5"/>
  <c r="BM575" i="5"/>
  <c r="CC606" i="5"/>
  <c r="CC605" i="5"/>
  <c r="CC604" i="5"/>
  <c r="BO581" i="5"/>
  <c r="BO582" i="5"/>
  <c r="BO580" i="5"/>
  <c r="BJ130" i="5"/>
  <c r="BM572" i="5"/>
  <c r="BM571" i="5"/>
  <c r="BM573" i="5"/>
  <c r="BG669" i="5"/>
  <c r="BG667" i="5"/>
  <c r="BG668" i="5"/>
  <c r="BG564" i="5"/>
  <c r="BG562" i="5"/>
  <c r="BG563" i="5"/>
  <c r="BW584" i="5"/>
  <c r="BW583" i="5"/>
  <c r="BW585" i="5"/>
  <c r="BY668" i="5"/>
  <c r="BY667" i="5"/>
  <c r="BY669" i="5"/>
  <c r="BY563" i="5"/>
  <c r="BY562" i="5"/>
  <c r="BY564" i="5"/>
  <c r="BR635" i="5"/>
  <c r="BR636" i="5"/>
  <c r="BR634" i="5"/>
  <c r="BJ112" i="5"/>
  <c r="BJ64" i="5"/>
  <c r="CD590" i="5"/>
  <c r="CD589" i="5"/>
  <c r="CD591" i="5"/>
  <c r="BR573" i="5"/>
  <c r="BR572" i="5"/>
  <c r="BR571" i="5"/>
  <c r="BW668" i="5"/>
  <c r="BW667" i="5"/>
  <c r="BW669" i="5"/>
  <c r="BW563" i="5"/>
  <c r="BW562" i="5"/>
  <c r="BW564" i="5"/>
  <c r="BH571" i="5"/>
  <c r="BH572" i="5"/>
  <c r="BH573" i="5"/>
  <c r="BE635" i="5"/>
  <c r="BE634" i="5"/>
  <c r="BE636" i="5"/>
  <c r="BM582" i="5"/>
  <c r="BM580" i="5"/>
  <c r="BM581" i="5"/>
  <c r="BO572" i="5"/>
  <c r="BO571" i="5"/>
  <c r="BO573" i="5"/>
  <c r="BJ34" i="5"/>
  <c r="CE651" i="5"/>
  <c r="CE652" i="5"/>
  <c r="CE653" i="5"/>
  <c r="CE560" i="5"/>
  <c r="CE561" i="5"/>
  <c r="CE559" i="5"/>
  <c r="BN647" i="5"/>
  <c r="BN645" i="5"/>
  <c r="BN646" i="5"/>
  <c r="BN555" i="5"/>
  <c r="BN553" i="5"/>
  <c r="BN554" i="5"/>
  <c r="BO667" i="5"/>
  <c r="BO669" i="5"/>
  <c r="BO668" i="5"/>
  <c r="BO564" i="5"/>
  <c r="BO563" i="5"/>
  <c r="BO562" i="5"/>
  <c r="BQ584" i="5"/>
  <c r="BQ583" i="5"/>
  <c r="BQ585" i="5"/>
  <c r="CB58" i="5"/>
  <c r="BF573" i="5"/>
  <c r="BF572" i="5"/>
  <c r="BF571" i="5"/>
  <c r="BJ100" i="5"/>
  <c r="BM648" i="5"/>
  <c r="BM649" i="5"/>
  <c r="BM650" i="5"/>
  <c r="BM557" i="5"/>
  <c r="BM558" i="5"/>
  <c r="BM556" i="5"/>
  <c r="AA626" i="5"/>
  <c r="AX552" i="5"/>
  <c r="AZ619" i="5"/>
  <c r="AZ618" i="5"/>
  <c r="AZ617" i="5"/>
  <c r="AZ616" i="5"/>
  <c r="AX600" i="5"/>
  <c r="AU575" i="5"/>
  <c r="AW563" i="5"/>
  <c r="AA647" i="5"/>
  <c r="AX591" i="5"/>
  <c r="AX590" i="5"/>
  <c r="AX589" i="5"/>
  <c r="AX592" i="5"/>
  <c r="AY645" i="5"/>
  <c r="BJ496" i="5"/>
  <c r="BJ478" i="5"/>
  <c r="BJ472" i="5"/>
  <c r="BS628" i="5"/>
  <c r="BS629" i="5"/>
  <c r="BS630" i="5"/>
  <c r="BO630" i="5"/>
  <c r="BO628" i="5"/>
  <c r="BO629" i="5"/>
  <c r="BY625" i="5"/>
  <c r="BY626" i="5"/>
  <c r="BY627" i="5"/>
  <c r="CE624" i="5"/>
  <c r="CE623" i="5"/>
  <c r="CE622" i="5"/>
  <c r="CG620" i="5"/>
  <c r="CG619" i="5"/>
  <c r="CG621" i="5"/>
  <c r="BU629" i="5"/>
  <c r="BU628" i="5"/>
  <c r="BU630" i="5"/>
  <c r="BR617" i="5"/>
  <c r="BR616" i="5"/>
  <c r="BR618" i="5"/>
  <c r="BQ620" i="5"/>
  <c r="BQ619" i="5"/>
  <c r="BQ621" i="5"/>
  <c r="BK633" i="5"/>
  <c r="BK631" i="5"/>
  <c r="BK632" i="5"/>
  <c r="BM614" i="5"/>
  <c r="BM615" i="5"/>
  <c r="BM613" i="5"/>
  <c r="BJ400" i="5"/>
  <c r="BJ322" i="5"/>
  <c r="BM608" i="5"/>
  <c r="BM609" i="5"/>
  <c r="BM607" i="5"/>
  <c r="CD626" i="5"/>
  <c r="CD627" i="5"/>
  <c r="CD625" i="5"/>
  <c r="CB304" i="5"/>
  <c r="BJ274" i="5"/>
  <c r="BQ599" i="5"/>
  <c r="BQ598" i="5"/>
  <c r="BQ600" i="5"/>
  <c r="BP590" i="5"/>
  <c r="BP589" i="5"/>
  <c r="BP591" i="5"/>
  <c r="BN598" i="5"/>
  <c r="BN600" i="5"/>
  <c r="BN599" i="5"/>
  <c r="BJ208" i="5"/>
  <c r="BE606" i="5"/>
  <c r="BE604" i="5"/>
  <c r="BE605" i="5"/>
  <c r="BG590" i="5"/>
  <c r="BG589" i="5"/>
  <c r="BG591" i="5"/>
  <c r="CC572" i="5"/>
  <c r="CC571" i="5"/>
  <c r="CC573" i="5"/>
  <c r="BS601" i="5"/>
  <c r="BS602" i="5"/>
  <c r="BS603" i="5"/>
  <c r="CC588" i="5"/>
  <c r="CC587" i="5"/>
  <c r="CC586" i="5"/>
  <c r="CE577" i="5"/>
  <c r="CE579" i="5"/>
  <c r="CE578" i="5"/>
  <c r="BG581" i="5"/>
  <c r="BG582" i="5"/>
  <c r="BG580" i="5"/>
  <c r="BQ588" i="5"/>
  <c r="BQ587" i="5"/>
  <c r="BQ586" i="5"/>
  <c r="BE572" i="5"/>
  <c r="BE573" i="5"/>
  <c r="BE571" i="5"/>
  <c r="BU582" i="5"/>
  <c r="BU580" i="5"/>
  <c r="BU581" i="5"/>
  <c r="BS669" i="5"/>
  <c r="BS667" i="5"/>
  <c r="BS668" i="5"/>
  <c r="BS564" i="5"/>
  <c r="BS562" i="5"/>
  <c r="BS563" i="5"/>
  <c r="BJ76" i="5"/>
  <c r="BU675" i="5"/>
  <c r="BU673" i="5"/>
  <c r="BU674" i="5"/>
  <c r="BU570" i="5"/>
  <c r="BU569" i="5"/>
  <c r="BU568" i="5"/>
  <c r="CB190" i="5"/>
  <c r="BQ669" i="5"/>
  <c r="BQ668" i="5"/>
  <c r="BQ667" i="5"/>
  <c r="BQ564" i="5"/>
  <c r="BQ563" i="5"/>
  <c r="BQ562" i="5"/>
  <c r="BG571" i="5"/>
  <c r="BG572" i="5"/>
  <c r="BG573" i="5"/>
  <c r="BO652" i="5"/>
  <c r="BO653" i="5"/>
  <c r="BO651" i="5"/>
  <c r="BO559" i="5"/>
  <c r="BO561" i="5"/>
  <c r="BO560" i="5"/>
  <c r="CG639" i="5"/>
  <c r="CG638" i="5"/>
  <c r="CG637" i="5"/>
  <c r="CB106" i="5"/>
  <c r="BJ22" i="5"/>
  <c r="BW645" i="5"/>
  <c r="BW647" i="5"/>
  <c r="BW554" i="5"/>
  <c r="BW646" i="5"/>
  <c r="BW555" i="5"/>
  <c r="BW553" i="5"/>
  <c r="CE600" i="5"/>
  <c r="CE599" i="5"/>
  <c r="CE598" i="5"/>
  <c r="AU629" i="5"/>
  <c r="AY572" i="5"/>
  <c r="AY571" i="5"/>
  <c r="AY574" i="5"/>
  <c r="AY573" i="5"/>
  <c r="AZ571" i="5"/>
  <c r="AZ574" i="5"/>
  <c r="AZ573" i="5"/>
  <c r="AZ572" i="5"/>
  <c r="BA647" i="5"/>
  <c r="AT575" i="5"/>
  <c r="AY636" i="5"/>
  <c r="AY635" i="5"/>
  <c r="AY609" i="5"/>
  <c r="AY634" i="5"/>
  <c r="AB34" i="1" s="1"/>
  <c r="AY607" i="5"/>
  <c r="AY637" i="5"/>
  <c r="AY608" i="5"/>
  <c r="AY610" i="5"/>
  <c r="AW667" i="5"/>
  <c r="AV671" i="5"/>
  <c r="BA574" i="5"/>
  <c r="BA572" i="5"/>
  <c r="BA573" i="5"/>
  <c r="BA571" i="5"/>
  <c r="BA646" i="5"/>
  <c r="AY646" i="5"/>
  <c r="BJ508" i="5"/>
  <c r="BJ466" i="5"/>
  <c r="CC626" i="5"/>
  <c r="CC627" i="5"/>
  <c r="CC625" i="5"/>
  <c r="CB448" i="5"/>
  <c r="BS631" i="5"/>
  <c r="BS633" i="5"/>
  <c r="BS632" i="5"/>
  <c r="CG627" i="5"/>
  <c r="CG625" i="5"/>
  <c r="CG626" i="5"/>
  <c r="BR627" i="5"/>
  <c r="BR625" i="5"/>
  <c r="BR626" i="5"/>
  <c r="BO622" i="5"/>
  <c r="BO624" i="5"/>
  <c r="BO623" i="5"/>
  <c r="BT616" i="5"/>
  <c r="BT617" i="5"/>
  <c r="BT618" i="5"/>
  <c r="BE630" i="5"/>
  <c r="BE628" i="5"/>
  <c r="BE629" i="5"/>
  <c r="BJ328" i="5"/>
  <c r="BE617" i="5"/>
  <c r="BE618" i="5"/>
  <c r="BE616" i="5"/>
  <c r="CG612" i="5"/>
  <c r="CG611" i="5"/>
  <c r="CG610" i="5"/>
  <c r="BY618" i="5"/>
  <c r="BY617" i="5"/>
  <c r="BY616" i="5"/>
  <c r="BW613" i="5"/>
  <c r="BW614" i="5"/>
  <c r="BW615" i="5"/>
  <c r="CB352" i="5"/>
  <c r="CB316" i="5"/>
  <c r="BF609" i="5"/>
  <c r="BF607" i="5"/>
  <c r="BF608" i="5"/>
  <c r="BJ334" i="5"/>
  <c r="BJ226" i="5"/>
  <c r="BJ214" i="5"/>
  <c r="BJ262" i="5"/>
  <c r="CB232" i="5"/>
  <c r="BK599" i="5"/>
  <c r="BK598" i="5"/>
  <c r="BK600" i="5"/>
  <c r="BV634" i="5"/>
  <c r="BV635" i="5"/>
  <c r="BV636" i="5"/>
  <c r="BJ178" i="5"/>
  <c r="CG604" i="5"/>
  <c r="CG606" i="5"/>
  <c r="CG605" i="5"/>
  <c r="BO611" i="5"/>
  <c r="BO610" i="5"/>
  <c r="BO612" i="5"/>
  <c r="CE602" i="5"/>
  <c r="CE603" i="5"/>
  <c r="CE601" i="5"/>
  <c r="BU597" i="5"/>
  <c r="BU595" i="5"/>
  <c r="BU596" i="5"/>
  <c r="BO598" i="5"/>
  <c r="BO600" i="5"/>
  <c r="BO599" i="5"/>
  <c r="BR581" i="5"/>
  <c r="BR582" i="5"/>
  <c r="BR580" i="5"/>
  <c r="BO577" i="5"/>
  <c r="BO579" i="5"/>
  <c r="BO578" i="5"/>
  <c r="CB166" i="5"/>
  <c r="CE597" i="5"/>
  <c r="CE595" i="5"/>
  <c r="CE596" i="5"/>
  <c r="CE584" i="5"/>
  <c r="CE585" i="5"/>
  <c r="CE583" i="5"/>
  <c r="CE638" i="5"/>
  <c r="CE639" i="5"/>
  <c r="CE637" i="5"/>
  <c r="BM668" i="5"/>
  <c r="BM669" i="5"/>
  <c r="BM667" i="5"/>
  <c r="BM563" i="5"/>
  <c r="BM562" i="5"/>
  <c r="BM564" i="5"/>
  <c r="BK606" i="5"/>
  <c r="BK604" i="5"/>
  <c r="BK605" i="5"/>
  <c r="BJ88" i="5"/>
  <c r="BE673" i="5"/>
  <c r="BE674" i="5"/>
  <c r="BE675" i="5"/>
  <c r="BE568" i="5"/>
  <c r="BE570" i="5"/>
  <c r="BE569" i="5"/>
  <c r="BE584" i="5"/>
  <c r="BE585" i="5"/>
  <c r="BE583" i="5"/>
  <c r="BK668" i="5"/>
  <c r="BK667" i="5"/>
  <c r="BK669" i="5"/>
  <c r="BK563" i="5"/>
  <c r="BK562" i="5"/>
  <c r="BK564" i="5"/>
  <c r="BJ58" i="5"/>
  <c r="BQ601" i="5"/>
  <c r="BQ603" i="5"/>
  <c r="BQ602" i="5"/>
  <c r="BU650" i="5"/>
  <c r="BU648" i="5"/>
  <c r="BU649" i="5"/>
  <c r="BU556" i="5"/>
  <c r="BU558" i="5"/>
  <c r="BU557" i="5"/>
  <c r="BH581" i="5"/>
  <c r="BH582" i="5"/>
  <c r="BH580" i="5"/>
  <c r="BY635" i="5"/>
  <c r="BY634" i="5"/>
  <c r="BY636" i="5"/>
  <c r="BQ593" i="5"/>
  <c r="BQ594" i="5"/>
  <c r="BQ592" i="5"/>
  <c r="CD668" i="5"/>
  <c r="CD667" i="5"/>
  <c r="CD669" i="5"/>
  <c r="CD564" i="5"/>
  <c r="CD563" i="5"/>
  <c r="CD562" i="5"/>
  <c r="CB34" i="5"/>
  <c r="BK650" i="5"/>
  <c r="BK648" i="5"/>
  <c r="BK649" i="5"/>
  <c r="BK557" i="5"/>
  <c r="BK558" i="5"/>
  <c r="BK556" i="5"/>
  <c r="BK651" i="5"/>
  <c r="BK653" i="5"/>
  <c r="BK652" i="5"/>
  <c r="BK561" i="5"/>
  <c r="BK559" i="5"/>
  <c r="BK560" i="5"/>
  <c r="CD581" i="5"/>
  <c r="CD582" i="5"/>
  <c r="CD580" i="5"/>
  <c r="BW652" i="5"/>
  <c r="BW651" i="5"/>
  <c r="BW561" i="5"/>
  <c r="BW559" i="5"/>
  <c r="BW560" i="5"/>
  <c r="BW653" i="5"/>
  <c r="CE646" i="5"/>
  <c r="CE645" i="5"/>
  <c r="CE647" i="5"/>
  <c r="CE554" i="5"/>
  <c r="CE555" i="5"/>
  <c r="CE553" i="5"/>
  <c r="BA625" i="5"/>
  <c r="BA628" i="5"/>
  <c r="BA627" i="5"/>
  <c r="BA626" i="5"/>
  <c r="AW598" i="5"/>
  <c r="BA619" i="5"/>
  <c r="BA617" i="5"/>
  <c r="BA616" i="5"/>
  <c r="BA618" i="5"/>
  <c r="AU557" i="5"/>
  <c r="AT638" i="5"/>
  <c r="AX637" i="5"/>
  <c r="AX636" i="5"/>
  <c r="AX634" i="5"/>
  <c r="AX610" i="5"/>
  <c r="AX608" i="5"/>
  <c r="AX635" i="5"/>
  <c r="AX609" i="5"/>
  <c r="AX607" i="5"/>
  <c r="AW571" i="5"/>
  <c r="AW575" i="5" s="1"/>
  <c r="AW572" i="5"/>
  <c r="AW574" i="5"/>
  <c r="AW573" i="5"/>
  <c r="CB508" i="5"/>
  <c r="CB436" i="5"/>
  <c r="BF627" i="5"/>
  <c r="BF625" i="5"/>
  <c r="BF626" i="5"/>
  <c r="BJ412" i="5"/>
  <c r="BZ626" i="5"/>
  <c r="BZ625" i="5"/>
  <c r="BZ627" i="5"/>
  <c r="BK626" i="5"/>
  <c r="BK625" i="5"/>
  <c r="BK627" i="5"/>
  <c r="BU620" i="5"/>
  <c r="BU619" i="5"/>
  <c r="BU621" i="5"/>
  <c r="BJ370" i="5"/>
  <c r="BP627" i="5"/>
  <c r="BP625" i="5"/>
  <c r="BP626" i="5"/>
  <c r="BZ618" i="5"/>
  <c r="BZ617" i="5"/>
  <c r="BZ616" i="5"/>
  <c r="CG615" i="5"/>
  <c r="CG614" i="5"/>
  <c r="CG613" i="5"/>
  <c r="BJ352" i="5"/>
  <c r="BJ358" i="5"/>
  <c r="CC609" i="5"/>
  <c r="CC607" i="5"/>
  <c r="CC608" i="5"/>
  <c r="CB328" i="5"/>
  <c r="CC610" i="5"/>
  <c r="CC612" i="5"/>
  <c r="CC611" i="5"/>
  <c r="BE609" i="5"/>
  <c r="BE607" i="5"/>
  <c r="BE608" i="5"/>
  <c r="BX618" i="5"/>
  <c r="BX617" i="5"/>
  <c r="BX616" i="5"/>
  <c r="CB388" i="5"/>
  <c r="CB346" i="5"/>
  <c r="BS597" i="5"/>
  <c r="BS595" i="5"/>
  <c r="BS596" i="5"/>
  <c r="BP636" i="5"/>
  <c r="BP634" i="5"/>
  <c r="BP635" i="5"/>
  <c r="CG640" i="5"/>
  <c r="CG641" i="5"/>
  <c r="CG642" i="5"/>
  <c r="BQ604" i="5"/>
  <c r="BQ605" i="5"/>
  <c r="BQ606" i="5"/>
  <c r="CB178" i="5"/>
  <c r="CE640" i="5"/>
  <c r="CE641" i="5"/>
  <c r="CE642" i="5"/>
  <c r="CE606" i="5"/>
  <c r="CE605" i="5"/>
  <c r="CE604" i="5"/>
  <c r="BR600" i="5"/>
  <c r="BR599" i="5"/>
  <c r="BR598" i="5"/>
  <c r="CG593" i="5"/>
  <c r="CG592" i="5"/>
  <c r="CG594" i="5"/>
  <c r="BW641" i="5"/>
  <c r="BW642" i="5"/>
  <c r="BW640" i="5"/>
  <c r="BU575" i="5"/>
  <c r="BU576" i="5"/>
  <c r="BU574" i="5"/>
  <c r="BS590" i="5"/>
  <c r="BS589" i="5"/>
  <c r="BS591" i="5"/>
  <c r="BU586" i="5"/>
  <c r="BU588" i="5"/>
  <c r="BU587" i="5"/>
  <c r="BE581" i="5"/>
  <c r="BE582" i="5"/>
  <c r="BE580" i="5"/>
  <c r="BX635" i="5"/>
  <c r="BX636" i="5"/>
  <c r="BX634" i="5"/>
  <c r="CB172" i="5"/>
  <c r="BO596" i="5"/>
  <c r="BO597" i="5"/>
  <c r="BO595" i="5"/>
  <c r="CE576" i="5"/>
  <c r="CE575" i="5"/>
  <c r="CE574" i="5"/>
  <c r="BE588" i="5"/>
  <c r="BE586" i="5"/>
  <c r="BE587" i="5"/>
  <c r="CE670" i="5"/>
  <c r="CE671" i="5"/>
  <c r="CE672" i="5"/>
  <c r="CE566" i="5"/>
  <c r="CE567" i="5"/>
  <c r="CE565" i="5"/>
  <c r="BN582" i="5"/>
  <c r="BN580" i="5"/>
  <c r="BN581" i="5"/>
  <c r="CG602" i="5"/>
  <c r="CG603" i="5"/>
  <c r="CG601" i="5"/>
  <c r="BV669" i="5"/>
  <c r="BV668" i="5"/>
  <c r="BV667" i="5"/>
  <c r="BV564" i="5"/>
  <c r="BV563" i="5"/>
  <c r="BV562" i="5"/>
  <c r="BJ70" i="5"/>
  <c r="CG675" i="5"/>
  <c r="CG673" i="5"/>
  <c r="CG674" i="5"/>
  <c r="CG568" i="5"/>
  <c r="CG569" i="5"/>
  <c r="CG570" i="5"/>
  <c r="BJ154" i="5"/>
  <c r="BE649" i="5"/>
  <c r="BE650" i="5"/>
  <c r="BE648" i="5"/>
  <c r="BE557" i="5"/>
  <c r="BE558" i="5"/>
  <c r="BE556" i="5"/>
  <c r="CG588" i="5"/>
  <c r="CG586" i="5"/>
  <c r="CG587" i="5"/>
  <c r="CB64" i="5"/>
  <c r="BE670" i="5"/>
  <c r="BE672" i="5"/>
  <c r="BE671" i="5"/>
  <c r="BE567" i="5"/>
  <c r="BE565" i="5"/>
  <c r="BE566" i="5"/>
  <c r="CB28" i="5"/>
  <c r="BE646" i="5"/>
  <c r="BE645" i="5"/>
  <c r="BE647" i="5"/>
  <c r="BE555" i="5"/>
  <c r="BE553" i="5"/>
  <c r="BE554" i="5"/>
  <c r="CC650" i="5"/>
  <c r="CC648" i="5"/>
  <c r="CC649" i="5"/>
  <c r="CC557" i="5"/>
  <c r="CC558" i="5"/>
  <c r="CC556" i="5"/>
  <c r="CE573" i="5"/>
  <c r="CE572" i="5"/>
  <c r="CE571" i="5"/>
  <c r="CB16" i="5"/>
  <c r="BP646" i="5"/>
  <c r="BP645" i="5"/>
  <c r="BP647" i="5"/>
  <c r="BP555" i="5"/>
  <c r="BP553" i="5"/>
  <c r="BP554" i="5"/>
  <c r="BZ668" i="5"/>
  <c r="BZ669" i="5"/>
  <c r="BZ667" i="5"/>
  <c r="BZ562" i="5"/>
  <c r="BZ564" i="5"/>
  <c r="BZ563" i="5"/>
  <c r="BU651" i="5"/>
  <c r="BU652" i="5"/>
  <c r="BU561" i="5"/>
  <c r="BU559" i="5"/>
  <c r="BU560" i="5"/>
  <c r="BU653" i="5"/>
  <c r="BL669" i="5"/>
  <c r="BL667" i="5"/>
  <c r="BL668" i="5"/>
  <c r="BL562" i="5"/>
  <c r="BL563" i="5"/>
  <c r="BL564" i="5"/>
  <c r="AY555" i="5"/>
  <c r="BA645" i="5"/>
  <c r="AC666" i="5"/>
  <c r="AX666" i="5" s="1"/>
  <c r="AX561" i="5"/>
  <c r="AZ636" i="5"/>
  <c r="AZ635" i="5"/>
  <c r="AZ637" i="5"/>
  <c r="AZ634" i="5"/>
  <c r="AZ607" i="5"/>
  <c r="AZ610" i="5"/>
  <c r="AZ608" i="5"/>
  <c r="AZ609" i="5"/>
  <c r="AZ580" i="5"/>
  <c r="AZ583" i="5"/>
  <c r="AZ581" i="5"/>
  <c r="AZ582" i="5"/>
  <c r="AA574" i="5"/>
  <c r="AW581" i="5"/>
  <c r="AX574" i="5"/>
  <c r="AT611" i="5"/>
  <c r="AW562" i="5"/>
  <c r="AV566" i="5"/>
  <c r="AY563" i="5"/>
  <c r="AY554" i="5"/>
  <c r="AX554" i="5"/>
  <c r="CB520" i="5"/>
  <c r="CB478" i="5"/>
  <c r="BJ514" i="5"/>
  <c r="BJ538" i="5"/>
  <c r="CB460" i="5"/>
  <c r="BJ430" i="5"/>
  <c r="CG632" i="5"/>
  <c r="CG633" i="5"/>
  <c r="CG631" i="5"/>
  <c r="BQ628" i="5"/>
  <c r="BQ629" i="5"/>
  <c r="BQ630" i="5"/>
  <c r="BJ436" i="5"/>
  <c r="BS627" i="5"/>
  <c r="BS625" i="5"/>
  <c r="BS626" i="5"/>
  <c r="CG624" i="5"/>
  <c r="CG622" i="5"/>
  <c r="CG623" i="5"/>
  <c r="BE621" i="5"/>
  <c r="BE620" i="5"/>
  <c r="BE619" i="5"/>
  <c r="CF617" i="5"/>
  <c r="CF616" i="5"/>
  <c r="CF618" i="5"/>
  <c r="BE622" i="5"/>
  <c r="BE624" i="5"/>
  <c r="BE623" i="5"/>
  <c r="BF617" i="5"/>
  <c r="BF616" i="5"/>
  <c r="BF618" i="5"/>
  <c r="BJ388" i="5"/>
  <c r="BS611" i="5"/>
  <c r="BS612" i="5"/>
  <c r="BS610" i="5"/>
  <c r="BJ376" i="5"/>
  <c r="BV607" i="5"/>
  <c r="BV608" i="5"/>
  <c r="BV609" i="5"/>
  <c r="CE628" i="5"/>
  <c r="CE629" i="5"/>
  <c r="CE630" i="5"/>
  <c r="CH609" i="5"/>
  <c r="CH607" i="5"/>
  <c r="CH608" i="5"/>
  <c r="BO621" i="5"/>
  <c r="BO620" i="5"/>
  <c r="BO619" i="5"/>
  <c r="CB268" i="5"/>
  <c r="BJ298" i="5"/>
  <c r="BU613" i="5"/>
  <c r="BU614" i="5"/>
  <c r="BU615" i="5"/>
  <c r="BJ250" i="5"/>
  <c r="CB226" i="5"/>
  <c r="BJ244" i="5"/>
  <c r="BJ232" i="5"/>
  <c r="CC593" i="5"/>
  <c r="CC592" i="5"/>
  <c r="CC594" i="5"/>
  <c r="BQ640" i="5"/>
  <c r="BQ641" i="5"/>
  <c r="BQ642" i="5"/>
  <c r="BW603" i="5"/>
  <c r="BW601" i="5"/>
  <c r="BW602" i="5"/>
  <c r="BO642" i="5"/>
  <c r="BO640" i="5"/>
  <c r="BO641" i="5"/>
  <c r="BO605" i="5"/>
  <c r="BO604" i="5"/>
  <c r="BO606" i="5"/>
  <c r="BK593" i="5"/>
  <c r="BK592" i="5"/>
  <c r="BK594" i="5"/>
  <c r="CC641" i="5"/>
  <c r="CC642" i="5"/>
  <c r="CC640" i="5"/>
  <c r="CE635" i="5"/>
  <c r="CE634" i="5"/>
  <c r="CE636" i="5"/>
  <c r="BE574" i="5"/>
  <c r="BE576" i="5"/>
  <c r="BE575" i="5"/>
  <c r="BU606" i="5"/>
  <c r="BU605" i="5"/>
  <c r="BU604" i="5"/>
  <c r="CB118" i="5"/>
  <c r="CG584" i="5"/>
  <c r="CG585" i="5"/>
  <c r="CG583" i="5"/>
  <c r="CG589" i="5"/>
  <c r="CG591" i="5"/>
  <c r="CG590" i="5"/>
  <c r="BL572" i="5"/>
  <c r="BL571" i="5"/>
  <c r="BL573" i="5"/>
  <c r="BO671" i="5"/>
  <c r="BO670" i="5"/>
  <c r="BO672" i="5"/>
  <c r="BO567" i="5"/>
  <c r="BO565" i="5"/>
  <c r="BO566" i="5"/>
  <c r="CF600" i="5"/>
  <c r="CF599" i="5"/>
  <c r="CF598" i="5"/>
  <c r="BP669" i="5"/>
  <c r="BP668" i="5"/>
  <c r="BP667" i="5"/>
  <c r="BP564" i="5"/>
  <c r="BP562" i="5"/>
  <c r="BP563" i="5"/>
  <c r="BJ82" i="5"/>
  <c r="BQ674" i="5"/>
  <c r="BQ675" i="5"/>
  <c r="BQ673" i="5"/>
  <c r="BQ570" i="5"/>
  <c r="BQ569" i="5"/>
  <c r="BQ568" i="5"/>
  <c r="CC597" i="5"/>
  <c r="CC595" i="5"/>
  <c r="CC596" i="5"/>
  <c r="CG645" i="5"/>
  <c r="CG647" i="5"/>
  <c r="CG646" i="5"/>
  <c r="CG554" i="5"/>
  <c r="CG555" i="5"/>
  <c r="CG553" i="5"/>
  <c r="BF581" i="5"/>
  <c r="BF582" i="5"/>
  <c r="BF580" i="5"/>
  <c r="BJ124" i="5"/>
  <c r="CC651" i="5"/>
  <c r="CC653" i="5"/>
  <c r="CC652" i="5"/>
  <c r="CC560" i="5"/>
  <c r="CC559" i="5"/>
  <c r="CC561" i="5"/>
  <c r="CG651" i="5"/>
  <c r="CG653" i="5"/>
  <c r="CG652" i="5"/>
  <c r="CG561" i="5"/>
  <c r="CG559" i="5"/>
  <c r="CG560" i="5"/>
  <c r="BS646" i="5"/>
  <c r="BS645" i="5"/>
  <c r="BS647" i="5"/>
  <c r="BS554" i="5"/>
  <c r="BS553" i="5"/>
  <c r="BS555" i="5"/>
  <c r="CB94" i="5"/>
  <c r="BQ649" i="5"/>
  <c r="BQ648" i="5"/>
  <c r="BQ650" i="5"/>
  <c r="BQ558" i="5"/>
  <c r="BQ556" i="5"/>
  <c r="BQ557" i="5"/>
  <c r="AW634" i="5"/>
  <c r="AW638" i="5" s="1"/>
  <c r="AW637" i="5"/>
  <c r="AW636" i="5"/>
  <c r="AW610" i="5"/>
  <c r="AW608" i="5"/>
  <c r="AW635" i="5"/>
  <c r="AW609" i="5"/>
  <c r="AW607" i="5"/>
  <c r="AW611" i="5" s="1"/>
  <c r="AX573" i="5"/>
  <c r="AW618" i="5"/>
  <c r="AW617" i="5"/>
  <c r="AW616" i="5"/>
  <c r="AW620" i="5" s="1"/>
  <c r="AW619" i="5"/>
  <c r="AU620" i="5"/>
  <c r="AZ598" i="5"/>
  <c r="AZ601" i="5"/>
  <c r="AZ600" i="5"/>
  <c r="AZ599" i="5"/>
  <c r="BA583" i="5"/>
  <c r="BA581" i="5"/>
  <c r="BA580" i="5"/>
  <c r="BA582" i="5"/>
  <c r="AY598" i="5"/>
  <c r="AY601" i="5"/>
  <c r="AY600" i="5"/>
  <c r="AY599" i="5"/>
  <c r="AX582" i="5"/>
  <c r="AX580" i="5"/>
  <c r="AX583" i="5"/>
  <c r="AX581" i="5"/>
  <c r="AA572" i="5"/>
  <c r="AW583" i="5"/>
  <c r="AX571" i="5"/>
  <c r="AV557" i="5"/>
  <c r="AU649" i="5"/>
  <c r="AW669" i="5"/>
  <c r="AV575" i="5"/>
  <c r="AA646" i="5"/>
  <c r="AY589" i="5"/>
  <c r="AY591" i="5"/>
  <c r="AY590" i="5"/>
  <c r="AY592" i="5"/>
  <c r="AY564" i="5"/>
  <c r="BA554" i="5"/>
  <c r="AY556" i="5"/>
  <c r="AX556" i="5"/>
  <c r="CB502" i="5"/>
  <c r="BJ442" i="5"/>
  <c r="BQ632" i="5"/>
  <c r="BQ631" i="5"/>
  <c r="BQ633" i="5"/>
  <c r="CB418" i="5"/>
  <c r="BW631" i="5"/>
  <c r="BW632" i="5"/>
  <c r="BW633" i="5"/>
  <c r="BW618" i="5"/>
  <c r="BW616" i="5"/>
  <c r="BW617" i="5"/>
  <c r="BU633" i="5"/>
  <c r="BU631" i="5"/>
  <c r="BU632" i="5"/>
  <c r="BE627" i="5"/>
  <c r="BE625" i="5"/>
  <c r="BE626" i="5"/>
  <c r="BL626" i="5"/>
  <c r="BL625" i="5"/>
  <c r="BL627" i="5"/>
  <c r="BQ622" i="5"/>
  <c r="BQ623" i="5"/>
  <c r="BQ624" i="5"/>
  <c r="BU616" i="5"/>
  <c r="BU618" i="5"/>
  <c r="BU617" i="5"/>
  <c r="BL618" i="5"/>
  <c r="BL617" i="5"/>
  <c r="BL616" i="5"/>
  <c r="BE633" i="5"/>
  <c r="BE631" i="5"/>
  <c r="BE632" i="5"/>
  <c r="CB454" i="5"/>
  <c r="CE621" i="5"/>
  <c r="CE620" i="5"/>
  <c r="CE619" i="5"/>
  <c r="CB376" i="5"/>
  <c r="CE632" i="5"/>
  <c r="CE631" i="5"/>
  <c r="CE633" i="5"/>
  <c r="BM618" i="5"/>
  <c r="BM617" i="5"/>
  <c r="BM616" i="5"/>
  <c r="CE609" i="5"/>
  <c r="CE607" i="5"/>
  <c r="CE608" i="5"/>
  <c r="CB382" i="5"/>
  <c r="CB292" i="5"/>
  <c r="BU612" i="5"/>
  <c r="BU610" i="5"/>
  <c r="BU611" i="5"/>
  <c r="BM592" i="5"/>
  <c r="BM593" i="5"/>
  <c r="BM594" i="5"/>
  <c r="BW638" i="5"/>
  <c r="BW639" i="5"/>
  <c r="BW637" i="5"/>
  <c r="BK603" i="5"/>
  <c r="BK601" i="5"/>
  <c r="BK602" i="5"/>
  <c r="BU638" i="5"/>
  <c r="BU637" i="5"/>
  <c r="BU639" i="5"/>
  <c r="BU602" i="5"/>
  <c r="BU601" i="5"/>
  <c r="BU603" i="5"/>
  <c r="BZ635" i="5"/>
  <c r="BZ634" i="5"/>
  <c r="BZ636" i="5"/>
  <c r="CB130" i="5"/>
  <c r="CF635" i="5"/>
  <c r="CF634" i="5"/>
  <c r="CF636" i="5"/>
  <c r="BJ106" i="5"/>
  <c r="BJ136" i="5"/>
  <c r="BO603" i="5"/>
  <c r="BO601" i="5"/>
  <c r="BO602" i="5"/>
  <c r="BJ184" i="5"/>
  <c r="BK585" i="5"/>
  <c r="BK583" i="5"/>
  <c r="BK584" i="5"/>
  <c r="BM642" i="5"/>
  <c r="BM640" i="5"/>
  <c r="BM641" i="5"/>
  <c r="BE577" i="5"/>
  <c r="BE579" i="5"/>
  <c r="BE578" i="5"/>
  <c r="BM591" i="5"/>
  <c r="BM589" i="5"/>
  <c r="BM590" i="5"/>
  <c r="BG600" i="5"/>
  <c r="BG599" i="5"/>
  <c r="BG598" i="5"/>
  <c r="BF600" i="5"/>
  <c r="BF599" i="5"/>
  <c r="BF598" i="5"/>
  <c r="BJ160" i="5"/>
  <c r="BJ94" i="5"/>
  <c r="BW672" i="5"/>
  <c r="BW670" i="5"/>
  <c r="BW671" i="5"/>
  <c r="BW566" i="5"/>
  <c r="BW565" i="5"/>
  <c r="BW567" i="5"/>
  <c r="BH646" i="5"/>
  <c r="BH647" i="5"/>
  <c r="BH645" i="5"/>
  <c r="BH554" i="5"/>
  <c r="BH555" i="5"/>
  <c r="BH553" i="5"/>
  <c r="BT669" i="5"/>
  <c r="BT667" i="5"/>
  <c r="BT668" i="5"/>
  <c r="BT564" i="5"/>
  <c r="BT563" i="5"/>
  <c r="BT562" i="5"/>
  <c r="BM651" i="5"/>
  <c r="BM652" i="5"/>
  <c r="BM653" i="5"/>
  <c r="BM561" i="5"/>
  <c r="BM559" i="5"/>
  <c r="BM560" i="5"/>
  <c r="BN572" i="5"/>
  <c r="BN571" i="5"/>
  <c r="BN573" i="5"/>
  <c r="BL645" i="5"/>
  <c r="BL647" i="5"/>
  <c r="BL646" i="5"/>
  <c r="BL555" i="5"/>
  <c r="BL553" i="5"/>
  <c r="BL554" i="5"/>
  <c r="BN668" i="5"/>
  <c r="BN667" i="5"/>
  <c r="BN669" i="5"/>
  <c r="BN562" i="5"/>
  <c r="BN564" i="5"/>
  <c r="BN563" i="5"/>
  <c r="BW606" i="5"/>
  <c r="BW605" i="5"/>
  <c r="BW604" i="5"/>
  <c r="CE650" i="5"/>
  <c r="CE648" i="5"/>
  <c r="CE649" i="5"/>
  <c r="CE557" i="5"/>
  <c r="CE558" i="5"/>
  <c r="CE556" i="5"/>
  <c r="BO647" i="5"/>
  <c r="BO646" i="5"/>
  <c r="BO645" i="5"/>
  <c r="BO555" i="5"/>
  <c r="BO553" i="5"/>
  <c r="BO554" i="5"/>
  <c r="AX627" i="5"/>
  <c r="AX626" i="5"/>
  <c r="AX625" i="5"/>
  <c r="AX628" i="5"/>
  <c r="AY619" i="5"/>
  <c r="AY618" i="5"/>
  <c r="AY616" i="5"/>
  <c r="AY617" i="5"/>
  <c r="AZ669" i="5"/>
  <c r="AZ668" i="5"/>
  <c r="AZ670" i="5"/>
  <c r="AZ667" i="5"/>
  <c r="AZ565" i="5"/>
  <c r="AZ564" i="5"/>
  <c r="AZ562" i="5"/>
  <c r="AZ563" i="5"/>
  <c r="AX619" i="5"/>
  <c r="AX618" i="5"/>
  <c r="AX617" i="5"/>
  <c r="AX616" i="5"/>
  <c r="AZ625" i="5"/>
  <c r="AZ628" i="5"/>
  <c r="AZ627" i="5"/>
  <c r="AZ626" i="5"/>
  <c r="AY628" i="5"/>
  <c r="AY626" i="5"/>
  <c r="AY625" i="5"/>
  <c r="AY627" i="5"/>
  <c r="AW627" i="5"/>
  <c r="AW625" i="5"/>
  <c r="AW626" i="5"/>
  <c r="AW628" i="5"/>
  <c r="BA636" i="5"/>
  <c r="BA635" i="5"/>
  <c r="BA637" i="5"/>
  <c r="BA634" i="5"/>
  <c r="BA607" i="5"/>
  <c r="BA610" i="5"/>
  <c r="BA608" i="5"/>
  <c r="BA609" i="5"/>
  <c r="AU584" i="5"/>
  <c r="BA590" i="5"/>
  <c r="BA589" i="5"/>
  <c r="BA592" i="5"/>
  <c r="BA591" i="5"/>
  <c r="AU566" i="5"/>
  <c r="AZ645" i="5"/>
  <c r="AZ646" i="5"/>
  <c r="AZ648" i="5"/>
  <c r="AZ647" i="5"/>
  <c r="AZ555" i="5"/>
  <c r="BS37" i="1" s="1"/>
  <c r="AZ553" i="5"/>
  <c r="AZ556" i="5"/>
  <c r="AZ554" i="5"/>
  <c r="AT593" i="5"/>
  <c r="BJ520" i="5"/>
  <c r="BW630" i="5"/>
  <c r="BW628" i="5"/>
  <c r="BW629" i="5"/>
  <c r="BV626" i="5"/>
  <c r="BV627" i="5"/>
  <c r="BV625" i="5"/>
  <c r="BQ618" i="5"/>
  <c r="BQ617" i="5"/>
  <c r="BQ616" i="5"/>
  <c r="BT627" i="5"/>
  <c r="BT625" i="5"/>
  <c r="BT626" i="5"/>
  <c r="BW620" i="5"/>
  <c r="BW619" i="5"/>
  <c r="BW621" i="5"/>
  <c r="BO618" i="5"/>
  <c r="BO616" i="5"/>
  <c r="BO617" i="5"/>
  <c r="CE618" i="5"/>
  <c r="CE617" i="5"/>
  <c r="CE616" i="5"/>
  <c r="BS617" i="5"/>
  <c r="BS616" i="5"/>
  <c r="BS618" i="5"/>
  <c r="CD617" i="5"/>
  <c r="CD618" i="5"/>
  <c r="CD616" i="5"/>
  <c r="BX608" i="5"/>
  <c r="BX609" i="5"/>
  <c r="BX607" i="5"/>
  <c r="CB334" i="5"/>
  <c r="BJ346" i="5"/>
  <c r="CB340" i="5"/>
  <c r="BN608" i="5"/>
  <c r="BN609" i="5"/>
  <c r="BN607" i="5"/>
  <c r="BH627" i="5"/>
  <c r="BH626" i="5"/>
  <c r="BH625" i="5"/>
  <c r="CB250" i="5"/>
  <c r="BZ608" i="5"/>
  <c r="BZ607" i="5"/>
  <c r="BZ609" i="5"/>
  <c r="BS615" i="5"/>
  <c r="BS613" i="5"/>
  <c r="BS614" i="5"/>
  <c r="BW636" i="5"/>
  <c r="BW634" i="5"/>
  <c r="BW635" i="5"/>
  <c r="BW591" i="5"/>
  <c r="BW590" i="5"/>
  <c r="BW589" i="5"/>
  <c r="BW582" i="5"/>
  <c r="BW580" i="5"/>
  <c r="BW581" i="5"/>
  <c r="BS605" i="5"/>
  <c r="BS604" i="5"/>
  <c r="BS606" i="5"/>
  <c r="CC590" i="5"/>
  <c r="CC589" i="5"/>
  <c r="CC591" i="5"/>
  <c r="BK637" i="5"/>
  <c r="BK638" i="5"/>
  <c r="BK639" i="5"/>
  <c r="CH599" i="5"/>
  <c r="CH600" i="5"/>
  <c r="CH598" i="5"/>
  <c r="BE637" i="5"/>
  <c r="BE639" i="5"/>
  <c r="BE638" i="5"/>
  <c r="BE602" i="5"/>
  <c r="BE603" i="5"/>
  <c r="BE601" i="5"/>
  <c r="BT635" i="5"/>
  <c r="BT634" i="5"/>
  <c r="BT636" i="5"/>
  <c r="CE588" i="5"/>
  <c r="CE586" i="5"/>
  <c r="CE587" i="5"/>
  <c r="BK586" i="5"/>
  <c r="BK587" i="5"/>
  <c r="BK588" i="5"/>
  <c r="CB136" i="5"/>
  <c r="BJ118" i="5"/>
  <c r="CG577" i="5"/>
  <c r="CG578" i="5"/>
  <c r="CG579" i="5"/>
  <c r="BX599" i="5"/>
  <c r="BX598" i="5"/>
  <c r="BX600" i="5"/>
  <c r="CB160" i="5"/>
  <c r="CC579" i="5"/>
  <c r="CC578" i="5"/>
  <c r="CC577" i="5"/>
  <c r="BM606" i="5"/>
  <c r="BM604" i="5"/>
  <c r="BM605" i="5"/>
  <c r="BS600" i="5"/>
  <c r="BS598" i="5"/>
  <c r="BS599" i="5"/>
  <c r="BT573" i="5"/>
  <c r="BT572" i="5"/>
  <c r="BT571" i="5"/>
  <c r="BW673" i="5"/>
  <c r="BW675" i="5"/>
  <c r="BW674" i="5"/>
  <c r="BW568" i="5"/>
  <c r="BW570" i="5"/>
  <c r="BW569" i="5"/>
  <c r="CG582" i="5"/>
  <c r="CG580" i="5"/>
  <c r="CG581" i="5"/>
  <c r="BY591" i="5"/>
  <c r="BY589" i="5"/>
  <c r="BY590" i="5"/>
  <c r="BK671" i="5"/>
  <c r="BK670" i="5"/>
  <c r="BK672" i="5"/>
  <c r="BK567" i="5"/>
  <c r="BK565" i="5"/>
  <c r="BK566" i="5"/>
  <c r="CF646" i="5"/>
  <c r="CF645" i="5"/>
  <c r="CF647" i="5"/>
  <c r="CF554" i="5"/>
  <c r="CF555" i="5"/>
  <c r="CF553" i="5"/>
  <c r="BK577" i="5"/>
  <c r="BK579" i="5"/>
  <c r="BK578" i="5"/>
  <c r="BS648" i="5"/>
  <c r="BS650" i="5"/>
  <c r="BS558" i="5"/>
  <c r="BS556" i="5"/>
  <c r="BS649" i="5"/>
  <c r="BS557" i="5"/>
  <c r="CB70" i="5"/>
  <c r="BR646" i="5"/>
  <c r="BR645" i="5"/>
  <c r="BR647" i="5"/>
  <c r="BR554" i="5"/>
  <c r="BR555" i="5"/>
  <c r="BR553" i="5"/>
  <c r="CB10" i="5"/>
  <c r="BM599" i="5"/>
  <c r="BM598" i="5"/>
  <c r="BM600" i="5"/>
  <c r="CC646" i="5"/>
  <c r="CC645" i="5"/>
  <c r="CC647" i="5"/>
  <c r="CC555" i="5"/>
  <c r="CC553" i="5"/>
  <c r="CC554" i="5"/>
  <c r="BQ653" i="5"/>
  <c r="BQ652" i="5"/>
  <c r="BQ651" i="5"/>
  <c r="BQ559" i="5"/>
  <c r="BQ561" i="5"/>
  <c r="BQ560" i="5"/>
  <c r="AW671" i="6" l="1"/>
  <c r="AW660" i="6"/>
  <c r="CA645" i="6"/>
  <c r="AW566" i="5"/>
  <c r="AW660" i="5"/>
  <c r="BI555" i="5"/>
  <c r="AW629" i="5"/>
  <c r="CA609" i="5"/>
  <c r="BI582" i="5"/>
  <c r="BI581" i="5"/>
  <c r="CA656" i="6"/>
  <c r="CA657" i="6"/>
  <c r="CA555" i="6"/>
  <c r="BN37" i="1" s="1"/>
  <c r="CA647" i="6"/>
  <c r="CA658" i="6"/>
  <c r="CA646" i="6"/>
  <c r="CA553" i="6"/>
  <c r="V37" i="1" s="1"/>
  <c r="AT37" i="1"/>
  <c r="AN37" i="1"/>
  <c r="BJ658" i="6"/>
  <c r="BJ656" i="6"/>
  <c r="BJ657" i="6"/>
  <c r="X92" i="1"/>
  <c r="BI658" i="6"/>
  <c r="BI656" i="6"/>
  <c r="BI657" i="6"/>
  <c r="CB657" i="6"/>
  <c r="CB658" i="6"/>
  <c r="CB656" i="6"/>
  <c r="BI553" i="5"/>
  <c r="CA636" i="5"/>
  <c r="BI657" i="5"/>
  <c r="BI656" i="5"/>
  <c r="BI580" i="5"/>
  <c r="BI658" i="5"/>
  <c r="CA657" i="5"/>
  <c r="CA658" i="5"/>
  <c r="CA656" i="5"/>
  <c r="BJ658" i="5"/>
  <c r="BJ656" i="5"/>
  <c r="BJ657" i="5"/>
  <c r="CB657" i="5"/>
  <c r="CB658" i="5"/>
  <c r="CB656" i="5"/>
  <c r="CA634" i="5"/>
  <c r="BI646" i="5"/>
  <c r="CA608" i="5"/>
  <c r="AL37" i="1"/>
  <c r="CA554" i="6"/>
  <c r="CA635" i="5"/>
  <c r="BI647" i="5"/>
  <c r="BI645" i="5"/>
  <c r="CA607" i="5"/>
  <c r="BI554" i="5"/>
  <c r="BI599" i="6"/>
  <c r="BI598" i="6"/>
  <c r="BI600" i="6"/>
  <c r="W92" i="1"/>
  <c r="CB626" i="6"/>
  <c r="CB625" i="6"/>
  <c r="CB627" i="6"/>
  <c r="CB647" i="6"/>
  <c r="CB646" i="6"/>
  <c r="CB645" i="6"/>
  <c r="CB554" i="6"/>
  <c r="CB555" i="6"/>
  <c r="BO37" i="1" s="1"/>
  <c r="CB553" i="6"/>
  <c r="W37" i="1" s="1"/>
  <c r="BJ668" i="6"/>
  <c r="BJ669" i="6"/>
  <c r="BJ667" i="6"/>
  <c r="BJ564" i="6"/>
  <c r="BJ562" i="6"/>
  <c r="BJ563" i="6"/>
  <c r="CB608" i="6"/>
  <c r="CB609" i="6"/>
  <c r="CB607" i="6"/>
  <c r="BI668" i="6"/>
  <c r="BI667" i="6"/>
  <c r="BI669" i="6"/>
  <c r="BI563" i="6"/>
  <c r="BI564" i="6"/>
  <c r="BI562" i="6"/>
  <c r="BI636" i="6"/>
  <c r="BC49" i="1" s="1"/>
  <c r="BI634" i="6"/>
  <c r="BI635" i="6"/>
  <c r="CB582" i="6"/>
  <c r="CB580" i="6"/>
  <c r="CB581" i="6"/>
  <c r="BJ646" i="6"/>
  <c r="BJ647" i="6"/>
  <c r="BJ645" i="6"/>
  <c r="BJ555" i="6"/>
  <c r="BD37" i="1" s="1"/>
  <c r="BJ553" i="6"/>
  <c r="L37" i="1" s="1"/>
  <c r="BJ554" i="6"/>
  <c r="AI37" i="1" s="1"/>
  <c r="CA626" i="6"/>
  <c r="CA627" i="6"/>
  <c r="CA625" i="6"/>
  <c r="BI609" i="6"/>
  <c r="BI607" i="6"/>
  <c r="BI608" i="6"/>
  <c r="CB590" i="6"/>
  <c r="CB591" i="6"/>
  <c r="CB589" i="6"/>
  <c r="CB668" i="6"/>
  <c r="CB669" i="6"/>
  <c r="CB667" i="6"/>
  <c r="CB564" i="6"/>
  <c r="CB562" i="6"/>
  <c r="CB563" i="6"/>
  <c r="CB598" i="6"/>
  <c r="CB599" i="6"/>
  <c r="CB600" i="6"/>
  <c r="CA636" i="6"/>
  <c r="BN49" i="1" s="1"/>
  <c r="CA635" i="6"/>
  <c r="CA634" i="6"/>
  <c r="BI646" i="6"/>
  <c r="BI647" i="6"/>
  <c r="BI645" i="6"/>
  <c r="BI554" i="6"/>
  <c r="AH37" i="1" s="1"/>
  <c r="BI555" i="6"/>
  <c r="BC37" i="1" s="1"/>
  <c r="BI553" i="6"/>
  <c r="K37" i="1" s="1"/>
  <c r="CA572" i="6"/>
  <c r="CA573" i="6"/>
  <c r="CA571" i="6"/>
  <c r="CA590" i="6"/>
  <c r="CA591" i="6"/>
  <c r="CA589" i="6"/>
  <c r="BI591" i="6"/>
  <c r="BI589" i="6"/>
  <c r="BI590" i="6"/>
  <c r="CA668" i="6"/>
  <c r="CA669" i="6"/>
  <c r="CA564" i="6"/>
  <c r="CA562" i="6"/>
  <c r="CA667" i="6"/>
  <c r="CA563" i="6"/>
  <c r="BJ591" i="6"/>
  <c r="BJ589" i="6"/>
  <c r="BJ590" i="6"/>
  <c r="BJ572" i="6"/>
  <c r="BJ573" i="6"/>
  <c r="BJ571" i="6"/>
  <c r="CB635" i="6"/>
  <c r="CB636" i="6"/>
  <c r="BO49" i="1" s="1"/>
  <c r="CB634" i="6"/>
  <c r="CB618" i="6"/>
  <c r="CB616" i="6"/>
  <c r="CB617" i="6"/>
  <c r="BI571" i="6"/>
  <c r="BI572" i="6"/>
  <c r="BI573" i="6"/>
  <c r="CA598" i="6"/>
  <c r="CA599" i="6"/>
  <c r="CA600" i="6"/>
  <c r="BJ617" i="6"/>
  <c r="BJ616" i="6"/>
  <c r="BJ618" i="6"/>
  <c r="CB573" i="6"/>
  <c r="CB571" i="6"/>
  <c r="CB572" i="6"/>
  <c r="CA618" i="6"/>
  <c r="CA617" i="6"/>
  <c r="CA616" i="6"/>
  <c r="BJ627" i="6"/>
  <c r="BJ626" i="6"/>
  <c r="BJ625" i="6"/>
  <c r="BI626" i="6"/>
  <c r="BI627" i="6"/>
  <c r="BI625" i="6"/>
  <c r="CA582" i="6"/>
  <c r="CA580" i="6"/>
  <c r="CA581" i="6"/>
  <c r="BJ609" i="6"/>
  <c r="BJ607" i="6"/>
  <c r="BJ608" i="6"/>
  <c r="AJ37" i="1"/>
  <c r="BJ599" i="6"/>
  <c r="BJ598" i="6"/>
  <c r="BJ600" i="6"/>
  <c r="BJ581" i="6"/>
  <c r="BJ580" i="6"/>
  <c r="BJ582" i="6"/>
  <c r="BJ636" i="6"/>
  <c r="BD49" i="1" s="1"/>
  <c r="BJ634" i="6"/>
  <c r="BJ635" i="6"/>
  <c r="BI581" i="6"/>
  <c r="BI582" i="6"/>
  <c r="BI580" i="6"/>
  <c r="CA608" i="6"/>
  <c r="CA609" i="6"/>
  <c r="CA607" i="6"/>
  <c r="CB608" i="5"/>
  <c r="CB609" i="5"/>
  <c r="CB607" i="5"/>
  <c r="CB636" i="5"/>
  <c r="CB634" i="5"/>
  <c r="CB635" i="5"/>
  <c r="CB591" i="5"/>
  <c r="CB590" i="5"/>
  <c r="CB589" i="5"/>
  <c r="CA572" i="5"/>
  <c r="CA571" i="5"/>
  <c r="CA573" i="5"/>
  <c r="CA669" i="5"/>
  <c r="CA668" i="5"/>
  <c r="CA667" i="5"/>
  <c r="CA562" i="5"/>
  <c r="CA564" i="5"/>
  <c r="CA563" i="5"/>
  <c r="CB626" i="5"/>
  <c r="CB627" i="5"/>
  <c r="CB625" i="5"/>
  <c r="BI626" i="5"/>
  <c r="BI625" i="5"/>
  <c r="BI627" i="5"/>
  <c r="BJ668" i="5"/>
  <c r="BJ667" i="5"/>
  <c r="BJ669" i="5"/>
  <c r="BJ563" i="5"/>
  <c r="BJ562" i="5"/>
  <c r="BJ564" i="5"/>
  <c r="CA625" i="5"/>
  <c r="CA626" i="5"/>
  <c r="CA627" i="5"/>
  <c r="BI608" i="5"/>
  <c r="BI609" i="5"/>
  <c r="BI607" i="5"/>
  <c r="BI600" i="5"/>
  <c r="BI599" i="5"/>
  <c r="BI598" i="5"/>
  <c r="BI634" i="5"/>
  <c r="BI635" i="5"/>
  <c r="BI636" i="5"/>
  <c r="BJ599" i="5"/>
  <c r="BJ600" i="5"/>
  <c r="BJ598" i="5"/>
  <c r="BJ618" i="5"/>
  <c r="BJ616" i="5"/>
  <c r="BJ617" i="5"/>
  <c r="BJ608" i="5"/>
  <c r="BJ609" i="5"/>
  <c r="BJ607" i="5"/>
  <c r="CB572" i="5"/>
  <c r="CB571" i="5"/>
  <c r="CB573" i="5"/>
  <c r="CB646" i="5"/>
  <c r="CB645" i="5"/>
  <c r="CB647" i="5"/>
  <c r="CB555" i="5"/>
  <c r="CB553" i="5"/>
  <c r="CB554" i="5"/>
  <c r="BI571" i="5"/>
  <c r="BI573" i="5"/>
  <c r="BI572" i="5"/>
  <c r="CA591" i="5"/>
  <c r="CA590" i="5"/>
  <c r="CA589" i="5"/>
  <c r="BJ582" i="5"/>
  <c r="BJ580" i="5"/>
  <c r="BJ581" i="5"/>
  <c r="CA618" i="5"/>
  <c r="CA617" i="5"/>
  <c r="CA616" i="5"/>
  <c r="CB668" i="5"/>
  <c r="CB667" i="5"/>
  <c r="CB669" i="5"/>
  <c r="CB564" i="5"/>
  <c r="CB562" i="5"/>
  <c r="CB563" i="5"/>
  <c r="CB616" i="5"/>
  <c r="CB618" i="5"/>
  <c r="CB617" i="5"/>
  <c r="AW602" i="5"/>
  <c r="AW671" i="5"/>
  <c r="BJ591" i="5"/>
  <c r="BJ590" i="5"/>
  <c r="BJ589" i="5"/>
  <c r="BI591" i="5"/>
  <c r="BI590" i="5"/>
  <c r="BI589" i="5"/>
  <c r="BJ626" i="5"/>
  <c r="BJ625" i="5"/>
  <c r="BJ627" i="5"/>
  <c r="BJ573" i="5"/>
  <c r="BJ571" i="5"/>
  <c r="BJ572" i="5"/>
  <c r="CB581" i="5"/>
  <c r="CB582" i="5"/>
  <c r="CB580" i="5"/>
  <c r="AW649" i="5"/>
  <c r="BJ635" i="5"/>
  <c r="BJ634" i="5"/>
  <c r="BJ636" i="5"/>
  <c r="BI616" i="5"/>
  <c r="BI618" i="5"/>
  <c r="BI617" i="5"/>
  <c r="CA646" i="5"/>
  <c r="CA645" i="5"/>
  <c r="CA647" i="5"/>
  <c r="CA555" i="5"/>
  <c r="CA553" i="5"/>
  <c r="CA554" i="5"/>
  <c r="CB600" i="5"/>
  <c r="CB598" i="5"/>
  <c r="CB599" i="5"/>
  <c r="BJ645" i="5"/>
  <c r="BJ647" i="5"/>
  <c r="BJ646" i="5"/>
  <c r="BJ554" i="5"/>
  <c r="BJ555" i="5"/>
  <c r="BJ553" i="5"/>
  <c r="CA581" i="5"/>
  <c r="CA582" i="5"/>
  <c r="CA580" i="5"/>
  <c r="BI668" i="5"/>
  <c r="BI667" i="5"/>
  <c r="BI669" i="5"/>
  <c r="BI564" i="5"/>
  <c r="BI563" i="5"/>
  <c r="BI562" i="5"/>
  <c r="CA598" i="5"/>
  <c r="CA600" i="5"/>
  <c r="CA599" i="5"/>
  <c r="BB667" i="4"/>
  <c r="BB598" i="4"/>
  <c r="BB589" i="4"/>
  <c r="BB580" i="4"/>
  <c r="BB571" i="4"/>
  <c r="BB562" i="4"/>
  <c r="BB553" i="4"/>
  <c r="CB552" i="4"/>
  <c r="BJ552" i="4"/>
  <c r="CG551" i="4"/>
  <c r="CE551" i="4"/>
  <c r="CC551" i="4"/>
  <c r="BW551" i="4"/>
  <c r="BU551" i="4"/>
  <c r="BS551" i="4"/>
  <c r="BQ551" i="4"/>
  <c r="BO551" i="4"/>
  <c r="F633" i="4"/>
  <c r="F666" i="4"/>
  <c r="F644" i="4"/>
  <c r="F606" i="4"/>
  <c r="F588" i="4"/>
  <c r="F579" i="4"/>
  <c r="F570" i="4"/>
  <c r="F561" i="4"/>
  <c r="G196" i="4"/>
  <c r="H196" i="4"/>
  <c r="I196" i="4"/>
  <c r="J196" i="4"/>
  <c r="L196" i="4"/>
  <c r="M196" i="4"/>
  <c r="N196" i="4"/>
  <c r="O196" i="4"/>
  <c r="P196" i="4"/>
  <c r="Q196" i="4"/>
  <c r="R196" i="4"/>
  <c r="S196" i="4"/>
  <c r="T196" i="4"/>
  <c r="V196" i="4"/>
  <c r="W196" i="4"/>
  <c r="AA196" i="4" s="1"/>
  <c r="X196" i="4"/>
  <c r="Y196" i="4"/>
  <c r="Z196" i="4"/>
  <c r="AC196" i="4"/>
  <c r="AD196" i="4"/>
  <c r="AE196" i="4"/>
  <c r="AF196" i="4"/>
  <c r="AH196" i="4"/>
  <c r="AI196" i="4"/>
  <c r="AJ196" i="4"/>
  <c r="AK196" i="4"/>
  <c r="AL196" i="4"/>
  <c r="AM196" i="4"/>
  <c r="AN196" i="4"/>
  <c r="AO196" i="4"/>
  <c r="AP196" i="4"/>
  <c r="AR196" i="4"/>
  <c r="AS196" i="4"/>
  <c r="AW196" i="4" s="1"/>
  <c r="AT196" i="4"/>
  <c r="AU196" i="4"/>
  <c r="AV196" i="4"/>
  <c r="BA196" i="4" s="1"/>
  <c r="G197" i="4"/>
  <c r="H197" i="4"/>
  <c r="I197" i="4"/>
  <c r="J197" i="4"/>
  <c r="L197" i="4"/>
  <c r="M197" i="4"/>
  <c r="N197" i="4"/>
  <c r="O197" i="4"/>
  <c r="P197" i="4"/>
  <c r="Q197" i="4"/>
  <c r="R197" i="4"/>
  <c r="S197" i="4"/>
  <c r="T197" i="4"/>
  <c r="V197" i="4"/>
  <c r="W197" i="4"/>
  <c r="AA197" i="4" s="1"/>
  <c r="X197" i="4"/>
  <c r="Y197" i="4"/>
  <c r="Z197" i="4"/>
  <c r="AC197" i="4"/>
  <c r="AD197" i="4"/>
  <c r="AE197" i="4"/>
  <c r="AF197" i="4"/>
  <c r="AH197" i="4"/>
  <c r="AI197" i="4"/>
  <c r="AJ197" i="4"/>
  <c r="AK197" i="4"/>
  <c r="AL197" i="4"/>
  <c r="AM197" i="4"/>
  <c r="AN197" i="4"/>
  <c r="AO197" i="4"/>
  <c r="AP197" i="4"/>
  <c r="AR197" i="4"/>
  <c r="AS197" i="4"/>
  <c r="AX197" i="4" s="1"/>
  <c r="AT197" i="4"/>
  <c r="AU197" i="4"/>
  <c r="AV197" i="4"/>
  <c r="AW197" i="4"/>
  <c r="G198" i="4"/>
  <c r="H198" i="4"/>
  <c r="I198" i="4"/>
  <c r="J198" i="4"/>
  <c r="L198" i="4"/>
  <c r="M198" i="4"/>
  <c r="N198" i="4"/>
  <c r="O198" i="4"/>
  <c r="P198" i="4"/>
  <c r="Q198" i="4"/>
  <c r="R198" i="4"/>
  <c r="S198" i="4"/>
  <c r="T198" i="4"/>
  <c r="V198" i="4"/>
  <c r="W198" i="4"/>
  <c r="X198" i="4"/>
  <c r="Y198" i="4"/>
  <c r="Z198" i="4"/>
  <c r="AC198" i="4"/>
  <c r="AD198" i="4"/>
  <c r="AE198" i="4"/>
  <c r="AF198" i="4"/>
  <c r="AH198" i="4"/>
  <c r="AI198" i="4"/>
  <c r="AJ198" i="4"/>
  <c r="AK198" i="4"/>
  <c r="AL198" i="4"/>
  <c r="AM198" i="4"/>
  <c r="AN198" i="4"/>
  <c r="AO198" i="4"/>
  <c r="AP198" i="4"/>
  <c r="AQ198" i="4"/>
  <c r="AR198" i="4"/>
  <c r="AS198" i="4"/>
  <c r="AW198" i="4" s="1"/>
  <c r="AT198" i="4"/>
  <c r="AU198" i="4"/>
  <c r="AV198" i="4"/>
  <c r="G199" i="4"/>
  <c r="H199" i="4"/>
  <c r="I199" i="4"/>
  <c r="J199" i="4"/>
  <c r="L199" i="4"/>
  <c r="M199" i="4"/>
  <c r="N199" i="4"/>
  <c r="O199" i="4"/>
  <c r="P199" i="4"/>
  <c r="Q199" i="4"/>
  <c r="R199" i="4"/>
  <c r="U199" i="4" s="1"/>
  <c r="S199" i="4"/>
  <c r="T199" i="4"/>
  <c r="V199" i="4"/>
  <c r="W199" i="4"/>
  <c r="AA199" i="4" s="1"/>
  <c r="X199" i="4"/>
  <c r="Y199" i="4"/>
  <c r="Z199" i="4"/>
  <c r="AC199" i="4"/>
  <c r="AD199" i="4"/>
  <c r="AE199" i="4"/>
  <c r="AF199" i="4"/>
  <c r="AH199" i="4"/>
  <c r="AI199" i="4"/>
  <c r="AJ199" i="4"/>
  <c r="AK199" i="4"/>
  <c r="AL199" i="4"/>
  <c r="AM199" i="4"/>
  <c r="AN199" i="4"/>
  <c r="AO199" i="4"/>
  <c r="AP199" i="4"/>
  <c r="AR199" i="4"/>
  <c r="AS199" i="4"/>
  <c r="AW199" i="4" s="1"/>
  <c r="AT199" i="4"/>
  <c r="AU199" i="4"/>
  <c r="AV199" i="4"/>
  <c r="G200" i="4"/>
  <c r="H200" i="4"/>
  <c r="I200" i="4"/>
  <c r="J200" i="4"/>
  <c r="K200" i="4"/>
  <c r="L200" i="4"/>
  <c r="M200" i="4"/>
  <c r="N200" i="4"/>
  <c r="O200" i="4"/>
  <c r="P200" i="4"/>
  <c r="Q200" i="4"/>
  <c r="R200" i="4"/>
  <c r="S200" i="4"/>
  <c r="T200" i="4"/>
  <c r="V200" i="4"/>
  <c r="W200" i="4"/>
  <c r="X200" i="4"/>
  <c r="Y200" i="4"/>
  <c r="Z200" i="4"/>
  <c r="AA200" i="4"/>
  <c r="AC200" i="4"/>
  <c r="AD200" i="4"/>
  <c r="AE200" i="4"/>
  <c r="AF200" i="4"/>
  <c r="AH200" i="4"/>
  <c r="AI200" i="4"/>
  <c r="AJ200" i="4"/>
  <c r="AK200" i="4"/>
  <c r="AL200" i="4"/>
  <c r="AM200" i="4"/>
  <c r="AN200" i="4"/>
  <c r="AO200" i="4"/>
  <c r="AP200" i="4"/>
  <c r="AR200" i="4"/>
  <c r="AS200" i="4"/>
  <c r="AW200" i="4" s="1"/>
  <c r="AT200" i="4"/>
  <c r="AU200" i="4"/>
  <c r="AV200" i="4"/>
  <c r="BS198" i="4" a="1"/>
  <c r="CG196" i="4" a="1"/>
  <c r="BO198" i="4" a="1"/>
  <c r="CC196" i="4" a="1"/>
  <c r="BK196" i="4" a="1"/>
  <c r="BK198" i="4" a="1"/>
  <c r="BE196" i="4" a="1"/>
  <c r="BO196" i="4" a="1"/>
  <c r="CE198" i="4" a="1"/>
  <c r="BQ198" i="4" a="1"/>
  <c r="CE196" i="4" a="1"/>
  <c r="BQ196" i="4" a="1"/>
  <c r="BW198" i="4" a="1"/>
  <c r="CC198" i="4" a="1"/>
  <c r="BU198" i="4" a="1"/>
  <c r="CG198" i="4" a="1"/>
  <c r="BM198" i="4" a="1"/>
  <c r="BW196" i="4" a="1"/>
  <c r="BE198" i="4" a="1"/>
  <c r="BS196" i="4" a="1"/>
  <c r="BM196" i="4" a="1"/>
  <c r="BU196" i="4" a="1"/>
  <c r="AQ196" i="4" l="1"/>
  <c r="AZ196" i="4"/>
  <c r="K197" i="4"/>
  <c r="AQ197" i="4"/>
  <c r="BA197" i="4"/>
  <c r="AZ197" i="4"/>
  <c r="AY197" i="4"/>
  <c r="K199" i="4"/>
  <c r="AY196" i="4"/>
  <c r="U197" i="4"/>
  <c r="AZ200" i="4"/>
  <c r="AY200" i="4"/>
  <c r="U200" i="4"/>
  <c r="BA199" i="4"/>
  <c r="K198" i="4"/>
  <c r="AZ199" i="4"/>
  <c r="K196" i="4"/>
  <c r="AY199" i="4"/>
  <c r="AZ198" i="4"/>
  <c r="AY198" i="4"/>
  <c r="AG199" i="4"/>
  <c r="AQ200" i="4"/>
  <c r="AX199" i="4"/>
  <c r="AG196" i="4"/>
  <c r="AG200" i="4"/>
  <c r="AG197" i="4"/>
  <c r="AX196" i="4"/>
  <c r="AG198" i="4"/>
  <c r="BA198" i="4"/>
  <c r="BA200" i="4"/>
  <c r="AX200" i="4"/>
  <c r="AX198" i="4"/>
  <c r="AQ199" i="4"/>
  <c r="U198" i="4"/>
  <c r="AA198" i="4"/>
  <c r="U196" i="4"/>
  <c r="CG196" i="4"/>
  <c r="CE196" i="4"/>
  <c r="CC196" i="4"/>
  <c r="BW196" i="4"/>
  <c r="BU196" i="4"/>
  <c r="BS196" i="4"/>
  <c r="BQ196" i="4"/>
  <c r="BO196" i="4"/>
  <c r="BM196" i="4"/>
  <c r="BK196" i="4"/>
  <c r="BE196" i="4"/>
  <c r="BE198" i="4"/>
  <c r="BK198" i="4"/>
  <c r="BM198" i="4"/>
  <c r="BO198" i="4"/>
  <c r="BQ198" i="4"/>
  <c r="BS198" i="4"/>
  <c r="BU198" i="4"/>
  <c r="BW198" i="4"/>
  <c r="CC198" i="4"/>
  <c r="CE198" i="4"/>
  <c r="CG198" i="4"/>
  <c r="G201" i="4"/>
  <c r="H201" i="4"/>
  <c r="I201" i="4"/>
  <c r="J201" i="4"/>
  <c r="K201" i="4" s="1"/>
  <c r="L201" i="4"/>
  <c r="M201" i="4"/>
  <c r="N201" i="4"/>
  <c r="O201" i="4"/>
  <c r="P201" i="4"/>
  <c r="Q201" i="4"/>
  <c r="R201" i="4"/>
  <c r="S201" i="4"/>
  <c r="T201" i="4"/>
  <c r="U201" i="4"/>
  <c r="V201" i="4"/>
  <c r="W201" i="4"/>
  <c r="AA201" i="4" s="1"/>
  <c r="X201" i="4"/>
  <c r="Y201" i="4"/>
  <c r="Z201" i="4"/>
  <c r="AC201" i="4"/>
  <c r="AD201" i="4"/>
  <c r="AE201" i="4"/>
  <c r="AF201" i="4"/>
  <c r="AH201" i="4"/>
  <c r="AI201" i="4"/>
  <c r="AJ201" i="4"/>
  <c r="AK201" i="4"/>
  <c r="AL201" i="4"/>
  <c r="AM201" i="4"/>
  <c r="AN201" i="4"/>
  <c r="AO201" i="4"/>
  <c r="AP201" i="4"/>
  <c r="AR201" i="4"/>
  <c r="AS201" i="4"/>
  <c r="AW201" i="4" s="1"/>
  <c r="AT201" i="4"/>
  <c r="AU201" i="4"/>
  <c r="AV201" i="4"/>
  <c r="BF196" i="4" a="1"/>
  <c r="CD196" i="4" a="1"/>
  <c r="BQ200" i="4" a="1"/>
  <c r="BE200" i="4" a="1"/>
  <c r="BT196" i="4" a="1"/>
  <c r="BV196" i="4" a="1"/>
  <c r="CH196" i="4" a="1"/>
  <c r="BY196" i="4" a="1"/>
  <c r="CG200" i="4" a="1"/>
  <c r="BP196" i="4" a="1"/>
  <c r="BZ196" i="4" a="1"/>
  <c r="BO200" i="4" a="1"/>
  <c r="BN196" i="4" a="1"/>
  <c r="BK200" i="4" a="1"/>
  <c r="CE200" i="4" a="1"/>
  <c r="CF196" i="4" a="1"/>
  <c r="BX196" i="4" a="1"/>
  <c r="BM200" i="4" a="1"/>
  <c r="BG196" i="4" a="1"/>
  <c r="BL196" i="4" a="1"/>
  <c r="BS200" i="4" a="1"/>
  <c r="CC200" i="4" a="1"/>
  <c r="BW200" i="4" a="1"/>
  <c r="BU200" i="4" a="1"/>
  <c r="BR196" i="4" a="1"/>
  <c r="BH196" i="4" a="1"/>
  <c r="BA201" i="4" l="1"/>
  <c r="AY201" i="4"/>
  <c r="AG201" i="4"/>
  <c r="AQ201" i="4"/>
  <c r="AX201" i="4"/>
  <c r="AZ201" i="4"/>
  <c r="BF196" i="4"/>
  <c r="BG196" i="4"/>
  <c r="BH196" i="4"/>
  <c r="BL196" i="4"/>
  <c r="BN196" i="4"/>
  <c r="BP196" i="4"/>
  <c r="BR196" i="4"/>
  <c r="BT196" i="4"/>
  <c r="BV196" i="4"/>
  <c r="BX196" i="4"/>
  <c r="BY196" i="4"/>
  <c r="BZ196" i="4"/>
  <c r="CD196" i="4"/>
  <c r="CF196" i="4"/>
  <c r="CH196" i="4"/>
  <c r="BE200" i="4"/>
  <c r="BK200" i="4"/>
  <c r="BM200" i="4"/>
  <c r="BO200" i="4"/>
  <c r="BQ200" i="4"/>
  <c r="BS200" i="4"/>
  <c r="BU200" i="4"/>
  <c r="BW200" i="4"/>
  <c r="CC200" i="4"/>
  <c r="CE200" i="4"/>
  <c r="CG200" i="4"/>
  <c r="BI196" i="4" a="1"/>
  <c r="CA196" i="4" a="1"/>
  <c r="CB196" i="4" l="1"/>
  <c r="CA196" i="4"/>
  <c r="BI196" i="4"/>
  <c r="BJ196" i="4"/>
  <c r="G208" i="4" l="1"/>
  <c r="H208" i="4"/>
  <c r="I208" i="4"/>
  <c r="J208" i="4"/>
  <c r="L208" i="4"/>
  <c r="M208" i="4"/>
  <c r="N208" i="4"/>
  <c r="O208" i="4"/>
  <c r="P208" i="4"/>
  <c r="Q208" i="4"/>
  <c r="R208" i="4"/>
  <c r="S208" i="4"/>
  <c r="T208" i="4"/>
  <c r="V208" i="4"/>
  <c r="W208" i="4"/>
  <c r="X208" i="4"/>
  <c r="Y208" i="4"/>
  <c r="Z208" i="4"/>
  <c r="AA208" i="4"/>
  <c r="AC208" i="4"/>
  <c r="AD208" i="4"/>
  <c r="AE208" i="4"/>
  <c r="AF208" i="4"/>
  <c r="AH208" i="4"/>
  <c r="AI208" i="4"/>
  <c r="AJ208" i="4"/>
  <c r="AK208" i="4"/>
  <c r="AL208" i="4"/>
  <c r="AM208" i="4"/>
  <c r="AN208" i="4"/>
  <c r="AO208" i="4"/>
  <c r="AP208" i="4"/>
  <c r="AQ208" i="4"/>
  <c r="AR208" i="4"/>
  <c r="AS208" i="4"/>
  <c r="AW208" i="4" s="1"/>
  <c r="AT208" i="4"/>
  <c r="AY208" i="4" s="1"/>
  <c r="AU208" i="4"/>
  <c r="AV208" i="4"/>
  <c r="K208" i="4" l="1"/>
  <c r="AZ208" i="4"/>
  <c r="U208" i="4"/>
  <c r="BA208" i="4"/>
  <c r="AG208" i="4"/>
  <c r="AX208" i="4"/>
  <c r="G209" i="4" l="1"/>
  <c r="H209" i="4"/>
  <c r="I209" i="4"/>
  <c r="J209" i="4"/>
  <c r="K209" i="4" s="1"/>
  <c r="L209" i="4"/>
  <c r="M209" i="4"/>
  <c r="N209" i="4"/>
  <c r="O209" i="4"/>
  <c r="P209" i="4"/>
  <c r="Q209" i="4"/>
  <c r="R209" i="4"/>
  <c r="S209" i="4"/>
  <c r="T209" i="4"/>
  <c r="U209" i="4"/>
  <c r="V209" i="4"/>
  <c r="W209" i="4"/>
  <c r="X209" i="4"/>
  <c r="Y209" i="4"/>
  <c r="AZ209" i="4" s="1"/>
  <c r="Z209" i="4"/>
  <c r="BA209" i="4" s="1"/>
  <c r="AA209" i="4"/>
  <c r="AC209" i="4"/>
  <c r="AD209" i="4"/>
  <c r="AE209" i="4"/>
  <c r="AF209" i="4"/>
  <c r="AH209" i="4"/>
  <c r="AI209" i="4"/>
  <c r="AJ209" i="4"/>
  <c r="AK209" i="4"/>
  <c r="AL209" i="4"/>
  <c r="AM209" i="4"/>
  <c r="AN209" i="4"/>
  <c r="AO209" i="4"/>
  <c r="AP209" i="4"/>
  <c r="AR209" i="4"/>
  <c r="AS209" i="4"/>
  <c r="AW209" i="4" s="1"/>
  <c r="AT209" i="4"/>
  <c r="AU209" i="4"/>
  <c r="AV209" i="4"/>
  <c r="G210" i="4"/>
  <c r="H210" i="4"/>
  <c r="K210" i="4" s="1"/>
  <c r="I210" i="4"/>
  <c r="J210" i="4"/>
  <c r="L210" i="4"/>
  <c r="M210" i="4"/>
  <c r="N210" i="4"/>
  <c r="O210" i="4"/>
  <c r="P210" i="4"/>
  <c r="Q210" i="4"/>
  <c r="R210" i="4"/>
  <c r="S210" i="4"/>
  <c r="T210" i="4"/>
  <c r="V210" i="4"/>
  <c r="W210" i="4"/>
  <c r="X210" i="4"/>
  <c r="Y210" i="4"/>
  <c r="Z210" i="4"/>
  <c r="AA210" i="4"/>
  <c r="AC210" i="4"/>
  <c r="AD210" i="4"/>
  <c r="AE210" i="4"/>
  <c r="AF210" i="4"/>
  <c r="AH210" i="4"/>
  <c r="AI210" i="4"/>
  <c r="AJ210" i="4"/>
  <c r="AK210" i="4"/>
  <c r="AL210" i="4"/>
  <c r="AM210" i="4"/>
  <c r="AN210" i="4"/>
  <c r="AO210" i="4"/>
  <c r="AP210" i="4"/>
  <c r="AQ210" i="4"/>
  <c r="AR210" i="4"/>
  <c r="AS210" i="4"/>
  <c r="AW210" i="4" s="1"/>
  <c r="AT210" i="4"/>
  <c r="AY210" i="4" s="1"/>
  <c r="AU210" i="4"/>
  <c r="AZ210" i="4" s="1"/>
  <c r="AV210" i="4"/>
  <c r="BA210" i="4" s="1"/>
  <c r="G211" i="4"/>
  <c r="H211" i="4"/>
  <c r="I211" i="4"/>
  <c r="J211" i="4"/>
  <c r="K211" i="4"/>
  <c r="L211" i="4"/>
  <c r="M211" i="4"/>
  <c r="N211" i="4"/>
  <c r="O211" i="4"/>
  <c r="P211" i="4"/>
  <c r="Q211" i="4"/>
  <c r="R211" i="4"/>
  <c r="U211" i="4" s="1"/>
  <c r="S211" i="4"/>
  <c r="T211" i="4"/>
  <c r="V211" i="4"/>
  <c r="W211" i="4"/>
  <c r="AA211" i="4" s="1"/>
  <c r="X211" i="4"/>
  <c r="Y211" i="4"/>
  <c r="AZ211" i="4" s="1"/>
  <c r="Z211" i="4"/>
  <c r="BA211" i="4" s="1"/>
  <c r="AC211" i="4"/>
  <c r="AD211" i="4"/>
  <c r="AE211" i="4"/>
  <c r="AF211" i="4"/>
  <c r="AH211" i="4"/>
  <c r="AI211" i="4"/>
  <c r="AJ211" i="4"/>
  <c r="AK211" i="4"/>
  <c r="AL211" i="4"/>
  <c r="AM211" i="4"/>
  <c r="AN211" i="4"/>
  <c r="AO211" i="4"/>
  <c r="AP211" i="4"/>
  <c r="AR211" i="4"/>
  <c r="AS211" i="4"/>
  <c r="AW211" i="4" s="1"/>
  <c r="AT211" i="4"/>
  <c r="AY211" i="4" s="1"/>
  <c r="AU211" i="4"/>
  <c r="AV211" i="4"/>
  <c r="G212" i="4"/>
  <c r="H212" i="4"/>
  <c r="I212" i="4"/>
  <c r="J212" i="4"/>
  <c r="K212" i="4"/>
  <c r="L212" i="4"/>
  <c r="M212" i="4"/>
  <c r="N212" i="4"/>
  <c r="O212" i="4"/>
  <c r="P212" i="4"/>
  <c r="Q212" i="4"/>
  <c r="R212" i="4"/>
  <c r="S212" i="4"/>
  <c r="T212" i="4"/>
  <c r="V212" i="4"/>
  <c r="W212" i="4"/>
  <c r="X212" i="4"/>
  <c r="AY212" i="4" s="1"/>
  <c r="Y212" i="4"/>
  <c r="AZ212" i="4" s="1"/>
  <c r="Z212" i="4"/>
  <c r="AA212" i="4"/>
  <c r="AC212" i="4"/>
  <c r="AD212" i="4"/>
  <c r="AE212" i="4"/>
  <c r="AF212" i="4"/>
  <c r="AH212" i="4"/>
  <c r="AI212" i="4"/>
  <c r="AJ212" i="4"/>
  <c r="AK212" i="4"/>
  <c r="AL212" i="4"/>
  <c r="AM212" i="4"/>
  <c r="AN212" i="4"/>
  <c r="AQ212" i="4" s="1"/>
  <c r="AO212" i="4"/>
  <c r="AP212" i="4"/>
  <c r="AR212" i="4"/>
  <c r="AS212" i="4"/>
  <c r="AW212" i="4" s="1"/>
  <c r="AT212" i="4"/>
  <c r="AU212" i="4"/>
  <c r="AV212" i="4"/>
  <c r="CE210" i="4" a="1"/>
  <c r="CC210" i="4" a="1"/>
  <c r="BO210" i="4" a="1"/>
  <c r="BM210" i="4" a="1"/>
  <c r="CG210" i="4" a="1"/>
  <c r="BQ210" i="4" a="1"/>
  <c r="BS210" i="4" a="1"/>
  <c r="BK210" i="4" a="1"/>
  <c r="BW210" i="4" a="1"/>
  <c r="BU210" i="4" a="1"/>
  <c r="BE210" i="4" a="1"/>
  <c r="CE208" i="4" a="1"/>
  <c r="CG208" i="4" a="1"/>
  <c r="BM208" i="4" a="1"/>
  <c r="BO208" i="4" a="1"/>
  <c r="BK208" i="4" a="1"/>
  <c r="CC208" i="4" a="1"/>
  <c r="BW208" i="4" a="1"/>
  <c r="BE208" i="4" a="1"/>
  <c r="BQ208" i="4" a="1"/>
  <c r="BS208" i="4" a="1"/>
  <c r="BU208" i="4" a="1"/>
  <c r="AY209" i="4" l="1"/>
  <c r="AX209" i="4"/>
  <c r="BA212" i="4"/>
  <c r="AX211" i="4"/>
  <c r="AQ211" i="4"/>
  <c r="AQ209" i="4"/>
  <c r="AG212" i="4"/>
  <c r="AX212" i="4"/>
  <c r="AG211" i="4"/>
  <c r="AX210" i="4"/>
  <c r="AG209" i="4"/>
  <c r="AG210" i="4"/>
  <c r="U210" i="4"/>
  <c r="U212" i="4"/>
  <c r="CG208" i="4"/>
  <c r="CE208" i="4"/>
  <c r="CC208" i="4"/>
  <c r="BW208" i="4"/>
  <c r="BU208" i="4"/>
  <c r="BS208" i="4"/>
  <c r="BQ208" i="4"/>
  <c r="BO208" i="4"/>
  <c r="BM208" i="4"/>
  <c r="BK208" i="4"/>
  <c r="BE208" i="4"/>
  <c r="BE210" i="4"/>
  <c r="BK210" i="4"/>
  <c r="BM210" i="4"/>
  <c r="BO210" i="4"/>
  <c r="BQ210" i="4"/>
  <c r="BS210" i="4"/>
  <c r="BU210" i="4"/>
  <c r="BW210" i="4"/>
  <c r="CC210" i="4"/>
  <c r="CE210" i="4"/>
  <c r="CG210" i="4"/>
  <c r="G213" i="4"/>
  <c r="H213" i="4"/>
  <c r="K213" i="4" s="1"/>
  <c r="I213" i="4"/>
  <c r="J213" i="4"/>
  <c r="L213" i="4"/>
  <c r="M213" i="4"/>
  <c r="N213" i="4"/>
  <c r="O213" i="4"/>
  <c r="P213" i="4"/>
  <c r="Q213" i="4"/>
  <c r="R213" i="4"/>
  <c r="S213" i="4"/>
  <c r="T213" i="4"/>
  <c r="V213" i="4"/>
  <c r="W213" i="4"/>
  <c r="X213" i="4"/>
  <c r="Y213" i="4"/>
  <c r="Z213" i="4"/>
  <c r="AA213" i="4"/>
  <c r="AC213" i="4"/>
  <c r="AD213" i="4"/>
  <c r="AE213" i="4"/>
  <c r="AF213" i="4"/>
  <c r="AH213" i="4"/>
  <c r="AI213" i="4"/>
  <c r="AJ213" i="4"/>
  <c r="AK213" i="4"/>
  <c r="AL213" i="4"/>
  <c r="AM213" i="4"/>
  <c r="AN213" i="4"/>
  <c r="AO213" i="4"/>
  <c r="AP213" i="4"/>
  <c r="AR213" i="4"/>
  <c r="AS213" i="4"/>
  <c r="AT213" i="4"/>
  <c r="AY213" i="4" s="1"/>
  <c r="AU213" i="4"/>
  <c r="AV213" i="4"/>
  <c r="AW213" i="4"/>
  <c r="G214" i="4"/>
  <c r="H214" i="4"/>
  <c r="I214" i="4"/>
  <c r="J214" i="4"/>
  <c r="L214" i="4"/>
  <c r="M214" i="4"/>
  <c r="N214" i="4"/>
  <c r="O214" i="4"/>
  <c r="P214" i="4"/>
  <c r="Q214" i="4"/>
  <c r="R214" i="4"/>
  <c r="S214" i="4"/>
  <c r="T214" i="4"/>
  <c r="V214" i="4"/>
  <c r="W214" i="4"/>
  <c r="X214" i="4"/>
  <c r="Y214" i="4"/>
  <c r="Z214" i="4"/>
  <c r="AC214" i="4"/>
  <c r="AD214" i="4"/>
  <c r="AE214" i="4"/>
  <c r="AF214" i="4"/>
  <c r="AH214" i="4"/>
  <c r="AI214" i="4"/>
  <c r="AJ214" i="4"/>
  <c r="AK214" i="4"/>
  <c r="AL214" i="4"/>
  <c r="AM214" i="4"/>
  <c r="AN214" i="4"/>
  <c r="AO214" i="4"/>
  <c r="AP214" i="4"/>
  <c r="AQ214" i="4"/>
  <c r="AR214" i="4"/>
  <c r="AS214" i="4"/>
  <c r="AW214" i="4" s="1"/>
  <c r="AT214" i="4"/>
  <c r="AY214" i="4" s="1"/>
  <c r="AU214" i="4"/>
  <c r="AV214" i="4"/>
  <c r="BW212" i="4" a="1"/>
  <c r="BO212" i="4" a="1"/>
  <c r="CG212" i="4" a="1"/>
  <c r="BS212" i="4" a="1"/>
  <c r="BM212" i="4" a="1"/>
  <c r="BE212" i="4" a="1"/>
  <c r="CE212" i="4" a="1"/>
  <c r="CC212" i="4" a="1"/>
  <c r="BU212" i="4" a="1"/>
  <c r="BQ212" i="4" a="1"/>
  <c r="BK212" i="4" a="1"/>
  <c r="BZ208" i="4" a="1"/>
  <c r="BY208" i="4" a="1"/>
  <c r="BH208" i="4" a="1"/>
  <c r="BL208" i="4" a="1"/>
  <c r="BP208" i="4" a="1"/>
  <c r="BN208" i="4" a="1"/>
  <c r="BG208" i="4" a="1"/>
  <c r="CH208" i="4" a="1"/>
  <c r="BR208" i="4" a="1"/>
  <c r="BT208" i="4" a="1"/>
  <c r="CD208" i="4" a="1"/>
  <c r="BF208" i="4" a="1"/>
  <c r="BX208" i="4" a="1"/>
  <c r="BV208" i="4" a="1"/>
  <c r="CF208" i="4" a="1"/>
  <c r="U213" i="4" l="1"/>
  <c r="K214" i="4"/>
  <c r="BA214" i="4"/>
  <c r="AZ214" i="4"/>
  <c r="AX213" i="4"/>
  <c r="AG213" i="4"/>
  <c r="AX214" i="4"/>
  <c r="AQ213" i="4"/>
  <c r="BA213" i="4"/>
  <c r="AG214" i="4"/>
  <c r="AZ213" i="4"/>
  <c r="U214" i="4"/>
  <c r="AA214" i="4"/>
  <c r="BF208" i="4"/>
  <c r="BG208" i="4"/>
  <c r="BH208" i="4"/>
  <c r="BL208" i="4"/>
  <c r="BN208" i="4"/>
  <c r="BP208" i="4"/>
  <c r="BR208" i="4"/>
  <c r="BT208" i="4"/>
  <c r="BV208" i="4"/>
  <c r="BX208" i="4"/>
  <c r="BY208" i="4"/>
  <c r="BZ208" i="4"/>
  <c r="CD208" i="4"/>
  <c r="CF208" i="4"/>
  <c r="CH208" i="4"/>
  <c r="BE212" i="4"/>
  <c r="BK212" i="4"/>
  <c r="BM212" i="4"/>
  <c r="BO212" i="4"/>
  <c r="BQ212" i="4"/>
  <c r="BS212" i="4"/>
  <c r="BU212" i="4"/>
  <c r="BW212" i="4"/>
  <c r="CC212" i="4"/>
  <c r="CE212" i="4"/>
  <c r="CG212" i="4"/>
  <c r="CA208" i="4" a="1"/>
  <c r="BI208" i="4" a="1"/>
  <c r="CA208" i="4" l="1"/>
  <c r="BI208" i="4"/>
  <c r="CB208" i="4"/>
  <c r="BJ208" i="4"/>
  <c r="G215" i="4"/>
  <c r="H215" i="4"/>
  <c r="I215" i="4"/>
  <c r="J215" i="4"/>
  <c r="K215" i="4"/>
  <c r="L215" i="4"/>
  <c r="M215" i="4"/>
  <c r="N215" i="4"/>
  <c r="O215" i="4"/>
  <c r="P215" i="4"/>
  <c r="Q215" i="4"/>
  <c r="R215" i="4"/>
  <c r="S215" i="4"/>
  <c r="T215" i="4"/>
  <c r="U215" i="4"/>
  <c r="V215" i="4"/>
  <c r="W215" i="4"/>
  <c r="AA215" i="4" s="1"/>
  <c r="X215" i="4"/>
  <c r="AY215" i="4" s="1"/>
  <c r="Y215" i="4"/>
  <c r="AZ215" i="4" s="1"/>
  <c r="Z215" i="4"/>
  <c r="AC215" i="4"/>
  <c r="AD215" i="4"/>
  <c r="AE215" i="4"/>
  <c r="AF215" i="4"/>
  <c r="AH215" i="4"/>
  <c r="AI215" i="4"/>
  <c r="AJ215" i="4"/>
  <c r="AK215" i="4"/>
  <c r="AL215" i="4"/>
  <c r="AM215" i="4"/>
  <c r="AN215" i="4"/>
  <c r="AQ215" i="4" s="1"/>
  <c r="AO215" i="4"/>
  <c r="AP215" i="4"/>
  <c r="AR215" i="4"/>
  <c r="AS215" i="4"/>
  <c r="AT215" i="4"/>
  <c r="AU215" i="4"/>
  <c r="AV215" i="4"/>
  <c r="AW215" i="4"/>
  <c r="AX215" i="4"/>
  <c r="BA215" i="4"/>
  <c r="G216" i="4"/>
  <c r="H216" i="4"/>
  <c r="I216" i="4"/>
  <c r="J216" i="4"/>
  <c r="L216" i="4"/>
  <c r="M216" i="4"/>
  <c r="N216" i="4"/>
  <c r="O216" i="4"/>
  <c r="P216" i="4"/>
  <c r="Q216" i="4"/>
  <c r="R216" i="4"/>
  <c r="S216" i="4"/>
  <c r="T216" i="4"/>
  <c r="V216" i="4"/>
  <c r="W216" i="4"/>
  <c r="X216" i="4"/>
  <c r="Y216" i="4"/>
  <c r="AZ216" i="4" s="1"/>
  <c r="Z216" i="4"/>
  <c r="BA216" i="4" s="1"/>
  <c r="AA216" i="4"/>
  <c r="AC216" i="4"/>
  <c r="AD216" i="4"/>
  <c r="AE216" i="4"/>
  <c r="AF216" i="4"/>
  <c r="AH216" i="4"/>
  <c r="AI216" i="4"/>
  <c r="AJ216" i="4"/>
  <c r="AK216" i="4"/>
  <c r="AL216" i="4"/>
  <c r="AM216" i="4"/>
  <c r="AN216" i="4"/>
  <c r="AO216" i="4"/>
  <c r="AP216" i="4"/>
  <c r="AQ216" i="4"/>
  <c r="AR216" i="4"/>
  <c r="AS216" i="4"/>
  <c r="AX216" i="4" s="1"/>
  <c r="AT216" i="4"/>
  <c r="AY216" i="4" s="1"/>
  <c r="AU216" i="4"/>
  <c r="AV216" i="4"/>
  <c r="G217" i="4"/>
  <c r="H217" i="4"/>
  <c r="I217" i="4"/>
  <c r="J217" i="4"/>
  <c r="K217" i="4"/>
  <c r="L217" i="4"/>
  <c r="M217" i="4"/>
  <c r="N217" i="4"/>
  <c r="O217" i="4"/>
  <c r="P217" i="4"/>
  <c r="Q217" i="4"/>
  <c r="R217" i="4"/>
  <c r="S217" i="4"/>
  <c r="T217" i="4"/>
  <c r="U217" i="4"/>
  <c r="V217" i="4"/>
  <c r="W217" i="4"/>
  <c r="AA217" i="4" s="1"/>
  <c r="X217" i="4"/>
  <c r="Y217" i="4"/>
  <c r="AZ217" i="4" s="1"/>
  <c r="Z217" i="4"/>
  <c r="AC217" i="4"/>
  <c r="AD217" i="4"/>
  <c r="AE217" i="4"/>
  <c r="AF217" i="4"/>
  <c r="AH217" i="4"/>
  <c r="AI217" i="4"/>
  <c r="AJ217" i="4"/>
  <c r="AK217" i="4"/>
  <c r="AL217" i="4"/>
  <c r="AM217" i="4"/>
  <c r="AN217" i="4"/>
  <c r="AO217" i="4"/>
  <c r="AP217" i="4"/>
  <c r="AR217" i="4"/>
  <c r="AS217" i="4"/>
  <c r="AT217" i="4"/>
  <c r="AU217" i="4"/>
  <c r="AV217" i="4"/>
  <c r="AW217" i="4"/>
  <c r="G218" i="4"/>
  <c r="H218" i="4"/>
  <c r="K218" i="4" s="1"/>
  <c r="I218" i="4"/>
  <c r="J218" i="4"/>
  <c r="L218" i="4"/>
  <c r="M218" i="4"/>
  <c r="N218" i="4"/>
  <c r="O218" i="4"/>
  <c r="P218" i="4"/>
  <c r="Q218" i="4"/>
  <c r="R218" i="4"/>
  <c r="S218" i="4"/>
  <c r="T218" i="4"/>
  <c r="V218" i="4"/>
  <c r="W218" i="4"/>
  <c r="X218" i="4"/>
  <c r="Y218" i="4"/>
  <c r="Z218" i="4"/>
  <c r="AA218" i="4"/>
  <c r="AC218" i="4"/>
  <c r="AD218" i="4"/>
  <c r="AE218" i="4"/>
  <c r="AF218" i="4"/>
  <c r="AH218" i="4"/>
  <c r="AI218" i="4"/>
  <c r="AJ218" i="4"/>
  <c r="AK218" i="4"/>
  <c r="AL218" i="4"/>
  <c r="AM218" i="4"/>
  <c r="AN218" i="4"/>
  <c r="AO218" i="4"/>
  <c r="AP218" i="4"/>
  <c r="AQ218" i="4"/>
  <c r="AR218" i="4"/>
  <c r="AS218" i="4"/>
  <c r="AW218" i="4" s="1"/>
  <c r="AT218" i="4"/>
  <c r="AY218" i="4" s="1"/>
  <c r="AU218" i="4"/>
  <c r="AZ218" i="4" s="1"/>
  <c r="AV218" i="4"/>
  <c r="BA218" i="4" s="1"/>
  <c r="CG216" i="4" a="1"/>
  <c r="BK214" i="4" a="1"/>
  <c r="BS216" i="4" a="1"/>
  <c r="BW214" i="4" a="1"/>
  <c r="BM216" i="4" a="1"/>
  <c r="BK216" i="4" a="1"/>
  <c r="CE216" i="4" a="1"/>
  <c r="BM214" i="4" a="1"/>
  <c r="BW216" i="4" a="1"/>
  <c r="BS214" i="4" a="1"/>
  <c r="BU214" i="4" a="1"/>
  <c r="BQ216" i="4" a="1"/>
  <c r="BO216" i="4" a="1"/>
  <c r="CG214" i="4" a="1"/>
  <c r="BE214" i="4" a="1"/>
  <c r="CC216" i="4" a="1"/>
  <c r="BO214" i="4" a="1"/>
  <c r="BQ214" i="4" a="1"/>
  <c r="BU216" i="4" a="1"/>
  <c r="CC214" i="4" a="1"/>
  <c r="CE214" i="4" a="1"/>
  <c r="BE216" i="4" a="1"/>
  <c r="AX217" i="4" l="1"/>
  <c r="BA217" i="4"/>
  <c r="K216" i="4"/>
  <c r="AX218" i="4"/>
  <c r="AG216" i="4"/>
  <c r="AG217" i="4"/>
  <c r="AW216" i="4"/>
  <c r="AG215" i="4"/>
  <c r="AQ217" i="4"/>
  <c r="AG218" i="4"/>
  <c r="AY217" i="4"/>
  <c r="U216" i="4"/>
  <c r="U218" i="4"/>
  <c r="CG214" i="4"/>
  <c r="CE214" i="4"/>
  <c r="CC214" i="4"/>
  <c r="BW214" i="4"/>
  <c r="BU214" i="4"/>
  <c r="BS214" i="4"/>
  <c r="BQ214" i="4"/>
  <c r="BO214" i="4"/>
  <c r="BM214" i="4"/>
  <c r="BK214" i="4"/>
  <c r="BE214" i="4"/>
  <c r="BE216" i="4"/>
  <c r="BK216" i="4"/>
  <c r="BM216" i="4"/>
  <c r="BO216" i="4"/>
  <c r="BQ216" i="4"/>
  <c r="BS216" i="4"/>
  <c r="BU216" i="4"/>
  <c r="BW216" i="4"/>
  <c r="CC216" i="4"/>
  <c r="CE216" i="4"/>
  <c r="CG216" i="4"/>
  <c r="G219" i="4"/>
  <c r="H219" i="4"/>
  <c r="I219" i="4"/>
  <c r="J219" i="4"/>
  <c r="K219" i="4"/>
  <c r="L219" i="4"/>
  <c r="M219" i="4"/>
  <c r="N219" i="4"/>
  <c r="O219" i="4"/>
  <c r="P219" i="4"/>
  <c r="Q219" i="4"/>
  <c r="R219" i="4"/>
  <c r="S219" i="4"/>
  <c r="T219" i="4"/>
  <c r="V219" i="4"/>
  <c r="W219" i="4"/>
  <c r="AX219" i="4" s="1"/>
  <c r="X219" i="4"/>
  <c r="Y219" i="4"/>
  <c r="Z219" i="4"/>
  <c r="AA219" i="4"/>
  <c r="AC219" i="4"/>
  <c r="AD219" i="4"/>
  <c r="AE219" i="4"/>
  <c r="AF219" i="4"/>
  <c r="AH219" i="4"/>
  <c r="AI219" i="4"/>
  <c r="AJ219" i="4"/>
  <c r="AK219" i="4"/>
  <c r="AL219" i="4"/>
  <c r="AM219" i="4"/>
  <c r="AN219" i="4"/>
  <c r="AO219" i="4"/>
  <c r="AP219" i="4"/>
  <c r="AR219" i="4"/>
  <c r="AS219" i="4"/>
  <c r="AT219" i="4"/>
  <c r="AU219" i="4"/>
  <c r="AV219" i="4"/>
  <c r="AW219" i="4"/>
  <c r="G220" i="4"/>
  <c r="H220" i="4"/>
  <c r="I220" i="4"/>
  <c r="J220" i="4"/>
  <c r="L220" i="4"/>
  <c r="M220" i="4"/>
  <c r="N220" i="4"/>
  <c r="O220" i="4"/>
  <c r="P220" i="4"/>
  <c r="Q220" i="4"/>
  <c r="R220" i="4"/>
  <c r="S220" i="4"/>
  <c r="T220" i="4"/>
  <c r="V220" i="4"/>
  <c r="W220" i="4"/>
  <c r="X220" i="4"/>
  <c r="Y220" i="4"/>
  <c r="Z220" i="4"/>
  <c r="AC220" i="4"/>
  <c r="AD220" i="4"/>
  <c r="AE220" i="4"/>
  <c r="AF220" i="4"/>
  <c r="AH220" i="4"/>
  <c r="AI220" i="4"/>
  <c r="AJ220" i="4"/>
  <c r="AK220" i="4"/>
  <c r="AL220" i="4"/>
  <c r="AM220" i="4"/>
  <c r="AN220" i="4"/>
  <c r="AO220" i="4"/>
  <c r="AP220" i="4"/>
  <c r="AQ220" i="4"/>
  <c r="AR220" i="4"/>
  <c r="AS220" i="4"/>
  <c r="AW220" i="4" s="1"/>
  <c r="AT220" i="4"/>
  <c r="AU220" i="4"/>
  <c r="AV220" i="4"/>
  <c r="CH214" i="4" a="1"/>
  <c r="BH214" i="4" a="1"/>
  <c r="BG214" i="4" a="1"/>
  <c r="CD214" i="4" a="1"/>
  <c r="CC218" i="4" a="1"/>
  <c r="BW218" i="4" a="1"/>
  <c r="BU218" i="4" a="1"/>
  <c r="BT214" i="4" a="1"/>
  <c r="BR214" i="4" a="1"/>
  <c r="BK218" i="4" a="1"/>
  <c r="BE218" i="4" a="1"/>
  <c r="CG218" i="4" a="1"/>
  <c r="CF214" i="4" a="1"/>
  <c r="BZ214" i="4" a="1"/>
  <c r="BX214" i="4" a="1"/>
  <c r="BV214" i="4" a="1"/>
  <c r="BQ218" i="4" a="1"/>
  <c r="BM218" i="4" a="1"/>
  <c r="CE218" i="4" a="1"/>
  <c r="BF214" i="4" a="1"/>
  <c r="BY214" i="4" a="1"/>
  <c r="BS218" i="4" a="1"/>
  <c r="BO218" i="4" a="1"/>
  <c r="BP214" i="4" a="1"/>
  <c r="BN214" i="4" a="1"/>
  <c r="BL214" i="4" a="1"/>
  <c r="U219" i="4" l="1"/>
  <c r="BA220" i="4"/>
  <c r="AZ220" i="4"/>
  <c r="AY220" i="4"/>
  <c r="K220" i="4"/>
  <c r="AY219" i="4"/>
  <c r="AG220" i="4"/>
  <c r="AG219" i="4"/>
  <c r="AX220" i="4"/>
  <c r="AQ219" i="4"/>
  <c r="BA219" i="4"/>
  <c r="AZ219" i="4"/>
  <c r="AA220" i="4"/>
  <c r="U220" i="4"/>
  <c r="BF214" i="4"/>
  <c r="BG214" i="4"/>
  <c r="BH214" i="4"/>
  <c r="BL214" i="4"/>
  <c r="BN214" i="4"/>
  <c r="BP214" i="4"/>
  <c r="BR214" i="4"/>
  <c r="BT214" i="4"/>
  <c r="BV214" i="4"/>
  <c r="BX214" i="4"/>
  <c r="BY214" i="4"/>
  <c r="BZ214" i="4"/>
  <c r="CD214" i="4"/>
  <c r="CF214" i="4"/>
  <c r="CH214" i="4"/>
  <c r="BE218" i="4"/>
  <c r="BK218" i="4"/>
  <c r="BM218" i="4"/>
  <c r="BO218" i="4"/>
  <c r="BQ218" i="4"/>
  <c r="BS218" i="4"/>
  <c r="BU218" i="4"/>
  <c r="BW218" i="4"/>
  <c r="CC218" i="4"/>
  <c r="CE218" i="4"/>
  <c r="CG218" i="4"/>
  <c r="BI214" i="4" a="1"/>
  <c r="CA214" i="4" a="1"/>
  <c r="BI214" i="4" l="1"/>
  <c r="CA214" i="4"/>
  <c r="CB214" i="4"/>
  <c r="BJ214" i="4"/>
  <c r="G221" i="4"/>
  <c r="H221" i="4"/>
  <c r="I221" i="4"/>
  <c r="J221" i="4"/>
  <c r="K221" i="4"/>
  <c r="L221" i="4"/>
  <c r="M221" i="4"/>
  <c r="N221" i="4"/>
  <c r="O221" i="4"/>
  <c r="P221" i="4"/>
  <c r="Q221" i="4"/>
  <c r="R221" i="4"/>
  <c r="S221" i="4"/>
  <c r="T221" i="4"/>
  <c r="U221" i="4"/>
  <c r="V221" i="4"/>
  <c r="W221" i="4"/>
  <c r="AA221" i="4" s="1"/>
  <c r="X221" i="4"/>
  <c r="AY221" i="4" s="1"/>
  <c r="Y221" i="4"/>
  <c r="AZ221" i="4" s="1"/>
  <c r="Z221" i="4"/>
  <c r="BA221" i="4" s="1"/>
  <c r="AC221" i="4"/>
  <c r="AD221" i="4"/>
  <c r="AE221" i="4"/>
  <c r="AF221" i="4"/>
  <c r="AH221" i="4"/>
  <c r="AI221" i="4"/>
  <c r="AJ221" i="4"/>
  <c r="AK221" i="4"/>
  <c r="AL221" i="4"/>
  <c r="AM221" i="4"/>
  <c r="AN221" i="4"/>
  <c r="AQ221" i="4" s="1"/>
  <c r="AO221" i="4"/>
  <c r="AP221" i="4"/>
  <c r="AR221" i="4"/>
  <c r="AS221" i="4"/>
  <c r="AT221" i="4"/>
  <c r="AU221" i="4"/>
  <c r="AV221" i="4"/>
  <c r="AW221" i="4"/>
  <c r="AX221" i="4"/>
  <c r="G222" i="4"/>
  <c r="H222" i="4"/>
  <c r="I222" i="4"/>
  <c r="J222" i="4"/>
  <c r="L222" i="4"/>
  <c r="M222" i="4"/>
  <c r="N222" i="4"/>
  <c r="O222" i="4"/>
  <c r="P222" i="4"/>
  <c r="Q222" i="4"/>
  <c r="R222" i="4"/>
  <c r="S222" i="4"/>
  <c r="T222" i="4"/>
  <c r="V222" i="4"/>
  <c r="W222" i="4"/>
  <c r="X222" i="4"/>
  <c r="Y222" i="4"/>
  <c r="Z222" i="4"/>
  <c r="BA222" i="4" s="1"/>
  <c r="AA222" i="4"/>
  <c r="AC222" i="4"/>
  <c r="AD222" i="4"/>
  <c r="AE222" i="4"/>
  <c r="AF222" i="4"/>
  <c r="AH222" i="4"/>
  <c r="AI222" i="4"/>
  <c r="AJ222" i="4"/>
  <c r="AK222" i="4"/>
  <c r="AL222" i="4"/>
  <c r="AM222" i="4"/>
  <c r="AN222" i="4"/>
  <c r="AO222" i="4"/>
  <c r="AP222" i="4"/>
  <c r="AQ222" i="4"/>
  <c r="AR222" i="4"/>
  <c r="AS222" i="4"/>
  <c r="AW222" i="4" s="1"/>
  <c r="AT222" i="4"/>
  <c r="AY222" i="4" s="1"/>
  <c r="AU222" i="4"/>
  <c r="AZ222" i="4" s="1"/>
  <c r="AV222" i="4"/>
  <c r="G223" i="4"/>
  <c r="H223" i="4"/>
  <c r="I223" i="4"/>
  <c r="J223" i="4"/>
  <c r="K223" i="4"/>
  <c r="L223" i="4"/>
  <c r="M223" i="4"/>
  <c r="N223" i="4"/>
  <c r="O223" i="4"/>
  <c r="P223" i="4"/>
  <c r="Q223" i="4"/>
  <c r="R223" i="4"/>
  <c r="S223" i="4"/>
  <c r="T223" i="4"/>
  <c r="U223" i="4"/>
  <c r="V223" i="4"/>
  <c r="W223" i="4"/>
  <c r="AA223" i="4" s="1"/>
  <c r="X223" i="4"/>
  <c r="AY223" i="4" s="1"/>
  <c r="Y223" i="4"/>
  <c r="AZ223" i="4" s="1"/>
  <c r="Z223" i="4"/>
  <c r="AC223" i="4"/>
  <c r="AD223" i="4"/>
  <c r="AE223" i="4"/>
  <c r="AF223" i="4"/>
  <c r="AH223" i="4"/>
  <c r="AI223" i="4"/>
  <c r="AJ223" i="4"/>
  <c r="AK223" i="4"/>
  <c r="AL223" i="4"/>
  <c r="AM223" i="4"/>
  <c r="AN223" i="4"/>
  <c r="AO223" i="4"/>
  <c r="AP223" i="4"/>
  <c r="AR223" i="4"/>
  <c r="AS223" i="4"/>
  <c r="AT223" i="4"/>
  <c r="AU223" i="4"/>
  <c r="AV223" i="4"/>
  <c r="AW223" i="4"/>
  <c r="G224" i="4"/>
  <c r="H224" i="4"/>
  <c r="K224" i="4" s="1"/>
  <c r="I224" i="4"/>
  <c r="J224" i="4"/>
  <c r="L224" i="4"/>
  <c r="M224" i="4"/>
  <c r="N224" i="4"/>
  <c r="O224" i="4"/>
  <c r="P224" i="4"/>
  <c r="Q224" i="4"/>
  <c r="R224" i="4"/>
  <c r="S224" i="4"/>
  <c r="T224" i="4"/>
  <c r="V224" i="4"/>
  <c r="W224" i="4"/>
  <c r="AA224" i="4" s="1"/>
  <c r="X224" i="4"/>
  <c r="Y224" i="4"/>
  <c r="Z224" i="4"/>
  <c r="AC224" i="4"/>
  <c r="AD224" i="4"/>
  <c r="AE224" i="4"/>
  <c r="AF224" i="4"/>
  <c r="AH224" i="4"/>
  <c r="AI224" i="4"/>
  <c r="AJ224" i="4"/>
  <c r="AK224" i="4"/>
  <c r="AL224" i="4"/>
  <c r="AM224" i="4"/>
  <c r="AN224" i="4"/>
  <c r="AO224" i="4"/>
  <c r="AP224" i="4"/>
  <c r="AQ224" i="4" s="1"/>
  <c r="AR224" i="4"/>
  <c r="AS224" i="4"/>
  <c r="AT224" i="4"/>
  <c r="AU224" i="4"/>
  <c r="AV224" i="4"/>
  <c r="AY224" i="4"/>
  <c r="BA224" i="4"/>
  <c r="CG222" i="4" a="1"/>
  <c r="BK220" i="4" a="1"/>
  <c r="BS220" i="4" a="1"/>
  <c r="BQ222" i="4" a="1"/>
  <c r="CC220" i="4" a="1"/>
  <c r="BM222" i="4" a="1"/>
  <c r="BK222" i="4" a="1"/>
  <c r="CE222" i="4" a="1"/>
  <c r="BM220" i="4" a="1"/>
  <c r="BO220" i="4" a="1"/>
  <c r="BQ220" i="4" a="1"/>
  <c r="BS222" i="4" a="1"/>
  <c r="BW220" i="4" a="1"/>
  <c r="BE220" i="4" a="1"/>
  <c r="CC222" i="4" a="1"/>
  <c r="BW222" i="4" a="1"/>
  <c r="BU222" i="4" a="1"/>
  <c r="BU220" i="4" a="1"/>
  <c r="BO222" i="4" a="1"/>
  <c r="CE220" i="4" a="1"/>
  <c r="CG220" i="4" a="1"/>
  <c r="BE222" i="4" a="1"/>
  <c r="AX224" i="4" l="1"/>
  <c r="BA223" i="4"/>
  <c r="AX223" i="4"/>
  <c r="K222" i="4"/>
  <c r="AZ224" i="4"/>
  <c r="AW224" i="4"/>
  <c r="AG223" i="4"/>
  <c r="AX222" i="4"/>
  <c r="AG221" i="4"/>
  <c r="AG224" i="4"/>
  <c r="AG222" i="4"/>
  <c r="AQ223" i="4"/>
  <c r="U224" i="4"/>
  <c r="U222" i="4"/>
  <c r="CG220" i="4"/>
  <c r="CE220" i="4"/>
  <c r="CC220" i="4"/>
  <c r="BW220" i="4"/>
  <c r="BU220" i="4"/>
  <c r="BS220" i="4"/>
  <c r="BQ220" i="4"/>
  <c r="BO220" i="4"/>
  <c r="BM220" i="4"/>
  <c r="BK220" i="4"/>
  <c r="BE220" i="4"/>
  <c r="BE222" i="4"/>
  <c r="BK222" i="4"/>
  <c r="BM222" i="4"/>
  <c r="BO222" i="4"/>
  <c r="BQ222" i="4"/>
  <c r="BS222" i="4"/>
  <c r="BU222" i="4"/>
  <c r="BW222" i="4"/>
  <c r="CC222" i="4"/>
  <c r="CE222" i="4"/>
  <c r="CG222" i="4"/>
  <c r="G225" i="4"/>
  <c r="H225" i="4"/>
  <c r="I225" i="4"/>
  <c r="J225" i="4"/>
  <c r="K225" i="4"/>
  <c r="L225" i="4"/>
  <c r="M225" i="4"/>
  <c r="N225" i="4"/>
  <c r="O225" i="4"/>
  <c r="P225" i="4"/>
  <c r="Q225" i="4"/>
  <c r="R225" i="4"/>
  <c r="U225" i="4" s="1"/>
  <c r="S225" i="4"/>
  <c r="T225" i="4"/>
  <c r="V225" i="4"/>
  <c r="W225" i="4"/>
  <c r="X225" i="4"/>
  <c r="Y225" i="4"/>
  <c r="Z225" i="4"/>
  <c r="AA225" i="4"/>
  <c r="AC225" i="4"/>
  <c r="AD225" i="4"/>
  <c r="AE225" i="4"/>
  <c r="AF225" i="4"/>
  <c r="AH225" i="4"/>
  <c r="AI225" i="4"/>
  <c r="AJ225" i="4"/>
  <c r="AK225" i="4"/>
  <c r="AL225" i="4"/>
  <c r="AM225" i="4"/>
  <c r="AN225" i="4"/>
  <c r="AO225" i="4"/>
  <c r="AP225" i="4"/>
  <c r="AR225" i="4"/>
  <c r="AS225" i="4"/>
  <c r="AT225" i="4"/>
  <c r="AU225" i="4"/>
  <c r="AV225" i="4"/>
  <c r="AW225" i="4"/>
  <c r="AX225" i="4"/>
  <c r="G226" i="4"/>
  <c r="H226" i="4"/>
  <c r="I226" i="4"/>
  <c r="J226" i="4"/>
  <c r="L226" i="4"/>
  <c r="M226" i="4"/>
  <c r="N226" i="4"/>
  <c r="O226" i="4"/>
  <c r="P226" i="4"/>
  <c r="Q226" i="4"/>
  <c r="R226" i="4"/>
  <c r="S226" i="4"/>
  <c r="T226" i="4"/>
  <c r="V226" i="4"/>
  <c r="W226" i="4"/>
  <c r="X226" i="4"/>
  <c r="Y226" i="4"/>
  <c r="Z226" i="4"/>
  <c r="AC226" i="4"/>
  <c r="AD226" i="4"/>
  <c r="AE226" i="4"/>
  <c r="AF226" i="4"/>
  <c r="AH226" i="4"/>
  <c r="AI226" i="4"/>
  <c r="AJ226" i="4"/>
  <c r="AK226" i="4"/>
  <c r="AL226" i="4"/>
  <c r="AM226" i="4"/>
  <c r="AN226" i="4"/>
  <c r="AO226" i="4"/>
  <c r="AP226" i="4"/>
  <c r="AQ226" i="4"/>
  <c r="AR226" i="4"/>
  <c r="AS226" i="4"/>
  <c r="AW226" i="4" s="1"/>
  <c r="AT226" i="4"/>
  <c r="AU226" i="4"/>
  <c r="AV226" i="4"/>
  <c r="CH220" i="4" a="1"/>
  <c r="BH220" i="4" a="1"/>
  <c r="CF220" i="4" a="1"/>
  <c r="BG220" i="4" a="1"/>
  <c r="CD220" i="4" a="1"/>
  <c r="BF220" i="4" a="1"/>
  <c r="CC224" i="4" a="1"/>
  <c r="BS224" i="4" a="1"/>
  <c r="BT220" i="4" a="1"/>
  <c r="BR220" i="4" a="1"/>
  <c r="BM224" i="4" a="1"/>
  <c r="BN220" i="4" a="1"/>
  <c r="BE224" i="4" a="1"/>
  <c r="CG224" i="4" a="1"/>
  <c r="BZ220" i="4" a="1"/>
  <c r="BY220" i="4" a="1"/>
  <c r="BU224" i="4" a="1"/>
  <c r="BQ224" i="4" a="1"/>
  <c r="BO224" i="4" a="1"/>
  <c r="BP220" i="4" a="1"/>
  <c r="BL220" i="4" a="1"/>
  <c r="CE224" i="4" a="1"/>
  <c r="BW224" i="4" a="1"/>
  <c r="BX220" i="4" a="1"/>
  <c r="BV220" i="4" a="1"/>
  <c r="BK224" i="4" a="1"/>
  <c r="AZ226" i="4" l="1"/>
  <c r="AY226" i="4"/>
  <c r="K226" i="4"/>
  <c r="BA226" i="4"/>
  <c r="AY225" i="4"/>
  <c r="AG225" i="4"/>
  <c r="AX226" i="4"/>
  <c r="AQ225" i="4"/>
  <c r="BA225" i="4"/>
  <c r="AG226" i="4"/>
  <c r="AZ225" i="4"/>
  <c r="AA226" i="4"/>
  <c r="U226" i="4"/>
  <c r="BF220" i="4"/>
  <c r="BG220" i="4"/>
  <c r="BH220" i="4"/>
  <c r="BL220" i="4"/>
  <c r="BN220" i="4"/>
  <c r="BP220" i="4"/>
  <c r="BR220" i="4"/>
  <c r="BT220" i="4"/>
  <c r="BV220" i="4"/>
  <c r="BX220" i="4"/>
  <c r="BY220" i="4"/>
  <c r="BZ220" i="4"/>
  <c r="CD220" i="4"/>
  <c r="CF220" i="4"/>
  <c r="CH220" i="4"/>
  <c r="BE224" i="4"/>
  <c r="BK224" i="4"/>
  <c r="BM224" i="4"/>
  <c r="BO224" i="4"/>
  <c r="BQ224" i="4"/>
  <c r="BS224" i="4"/>
  <c r="BU224" i="4"/>
  <c r="BW224" i="4"/>
  <c r="CC224" i="4"/>
  <c r="CE224" i="4"/>
  <c r="CG224" i="4"/>
  <c r="CA220" i="4" a="1"/>
  <c r="BI220" i="4" a="1"/>
  <c r="CA220" i="4" l="1"/>
  <c r="BI220" i="4"/>
  <c r="CB220" i="4"/>
  <c r="BJ220" i="4"/>
  <c r="G227" i="4"/>
  <c r="H227" i="4"/>
  <c r="I227" i="4"/>
  <c r="J227" i="4"/>
  <c r="K227" i="4"/>
  <c r="L227" i="4"/>
  <c r="M227" i="4"/>
  <c r="N227" i="4"/>
  <c r="O227" i="4"/>
  <c r="P227" i="4"/>
  <c r="Q227" i="4"/>
  <c r="R227" i="4"/>
  <c r="S227" i="4"/>
  <c r="T227" i="4"/>
  <c r="V227" i="4"/>
  <c r="W227" i="4"/>
  <c r="AX227" i="4" s="1"/>
  <c r="X227" i="4"/>
  <c r="AY227" i="4" s="1"/>
  <c r="Y227" i="4"/>
  <c r="AZ227" i="4" s="1"/>
  <c r="Z227" i="4"/>
  <c r="BA227" i="4" s="1"/>
  <c r="AA227" i="4"/>
  <c r="AC227" i="4"/>
  <c r="AD227" i="4"/>
  <c r="AE227" i="4"/>
  <c r="AF227" i="4"/>
  <c r="AH227" i="4"/>
  <c r="AI227" i="4"/>
  <c r="AJ227" i="4"/>
  <c r="AK227" i="4"/>
  <c r="AL227" i="4"/>
  <c r="AM227" i="4"/>
  <c r="AN227" i="4"/>
  <c r="AO227" i="4"/>
  <c r="AP227" i="4"/>
  <c r="AR227" i="4"/>
  <c r="AS227" i="4"/>
  <c r="AT227" i="4"/>
  <c r="AU227" i="4"/>
  <c r="AV227" i="4"/>
  <c r="AW227" i="4"/>
  <c r="G228" i="4"/>
  <c r="H228" i="4"/>
  <c r="I228" i="4"/>
  <c r="J228" i="4"/>
  <c r="L228" i="4"/>
  <c r="M228" i="4"/>
  <c r="N228" i="4"/>
  <c r="O228" i="4"/>
  <c r="P228" i="4"/>
  <c r="Q228" i="4"/>
  <c r="R228" i="4"/>
  <c r="S228" i="4"/>
  <c r="T228" i="4"/>
  <c r="V228" i="4"/>
  <c r="W228" i="4"/>
  <c r="AA228" i="4" s="1"/>
  <c r="X228" i="4"/>
  <c r="AY228" i="4" s="1"/>
  <c r="Y228" i="4"/>
  <c r="Z228" i="4"/>
  <c r="AC228" i="4"/>
  <c r="AD228" i="4"/>
  <c r="AE228" i="4"/>
  <c r="AF228" i="4"/>
  <c r="AH228" i="4"/>
  <c r="AI228" i="4"/>
  <c r="AJ228" i="4"/>
  <c r="AK228" i="4"/>
  <c r="AL228" i="4"/>
  <c r="AM228" i="4"/>
  <c r="AN228" i="4"/>
  <c r="AO228" i="4"/>
  <c r="AP228" i="4"/>
  <c r="AQ228" i="4"/>
  <c r="AR228" i="4"/>
  <c r="AS228" i="4"/>
  <c r="AW228" i="4" s="1"/>
  <c r="AT228" i="4"/>
  <c r="AU228" i="4"/>
  <c r="AV228" i="4"/>
  <c r="AG228" i="4" l="1"/>
  <c r="AQ227" i="4"/>
  <c r="AG227" i="4"/>
  <c r="BA228" i="4"/>
  <c r="AZ228" i="4"/>
  <c r="K228" i="4"/>
  <c r="U228" i="4"/>
  <c r="U227" i="4"/>
  <c r="AX228" i="4"/>
  <c r="G229" i="4"/>
  <c r="H229" i="4"/>
  <c r="K229" i="4" s="1"/>
  <c r="I229" i="4"/>
  <c r="J229" i="4"/>
  <c r="L229" i="4"/>
  <c r="M229" i="4"/>
  <c r="N229" i="4"/>
  <c r="O229" i="4"/>
  <c r="P229" i="4"/>
  <c r="Q229" i="4"/>
  <c r="R229" i="4"/>
  <c r="S229" i="4"/>
  <c r="T229" i="4"/>
  <c r="U229" i="4"/>
  <c r="V229" i="4"/>
  <c r="W229" i="4"/>
  <c r="AA229" i="4" s="1"/>
  <c r="X229" i="4"/>
  <c r="Y229" i="4"/>
  <c r="Z229" i="4"/>
  <c r="AC229" i="4"/>
  <c r="AD229" i="4"/>
  <c r="AE229" i="4"/>
  <c r="AF229" i="4"/>
  <c r="AH229" i="4"/>
  <c r="AI229" i="4"/>
  <c r="AJ229" i="4"/>
  <c r="AK229" i="4"/>
  <c r="AL229" i="4"/>
  <c r="AM229" i="4"/>
  <c r="AN229" i="4"/>
  <c r="AO229" i="4"/>
  <c r="AP229" i="4"/>
  <c r="AR229" i="4"/>
  <c r="AS229" i="4"/>
  <c r="AT229" i="4"/>
  <c r="AY229" i="4" s="1"/>
  <c r="AU229" i="4"/>
  <c r="AV229" i="4"/>
  <c r="AW229" i="4"/>
  <c r="G230" i="4"/>
  <c r="H230" i="4"/>
  <c r="I230" i="4"/>
  <c r="J230" i="4"/>
  <c r="K230" i="4"/>
  <c r="L230" i="4"/>
  <c r="M230" i="4"/>
  <c r="N230" i="4"/>
  <c r="O230" i="4"/>
  <c r="P230" i="4"/>
  <c r="Q230" i="4"/>
  <c r="R230" i="4"/>
  <c r="U230" i="4" s="1"/>
  <c r="S230" i="4"/>
  <c r="T230" i="4"/>
  <c r="V230" i="4"/>
  <c r="W230" i="4"/>
  <c r="X230" i="4"/>
  <c r="AY230" i="4" s="1"/>
  <c r="Y230" i="4"/>
  <c r="AZ230" i="4" s="1"/>
  <c r="Z230" i="4"/>
  <c r="BA230" i="4" s="1"/>
  <c r="AA230" i="4"/>
  <c r="AC230" i="4"/>
  <c r="AD230" i="4"/>
  <c r="AE230" i="4"/>
  <c r="AF230" i="4"/>
  <c r="AH230" i="4"/>
  <c r="AI230" i="4"/>
  <c r="AJ230" i="4"/>
  <c r="AK230" i="4"/>
  <c r="AL230" i="4"/>
  <c r="AM230" i="4"/>
  <c r="AN230" i="4"/>
  <c r="AO230" i="4"/>
  <c r="AP230" i="4"/>
  <c r="AQ230" i="4"/>
  <c r="AR230" i="4"/>
  <c r="AS230" i="4"/>
  <c r="AW230" i="4" s="1"/>
  <c r="AT230" i="4"/>
  <c r="AU230" i="4"/>
  <c r="AV230" i="4"/>
  <c r="BQ228" i="4" a="1"/>
  <c r="BW226" i="4" a="1"/>
  <c r="CC226" i="4" a="1"/>
  <c r="CG226" i="4" a="1"/>
  <c r="BE228" i="4" a="1"/>
  <c r="BE226" i="4" a="1"/>
  <c r="CE228" i="4" a="1"/>
  <c r="BW228" i="4" a="1"/>
  <c r="BU228" i="4" a="1"/>
  <c r="BO228" i="4" a="1"/>
  <c r="CE226" i="4" a="1"/>
  <c r="BK228" i="4" a="1"/>
  <c r="BK226" i="4" a="1"/>
  <c r="CC228" i="4" a="1"/>
  <c r="BS226" i="4" a="1"/>
  <c r="BU226" i="4" a="1"/>
  <c r="BM228" i="4" a="1"/>
  <c r="CG228" i="4" a="1"/>
  <c r="BO226" i="4" a="1"/>
  <c r="BQ226" i="4" a="1"/>
  <c r="BS228" i="4" a="1"/>
  <c r="BM226" i="4" a="1"/>
  <c r="AG230" i="4" l="1"/>
  <c r="AX230" i="4"/>
  <c r="AQ229" i="4"/>
  <c r="BA229" i="4"/>
  <c r="AZ229" i="4"/>
  <c r="AG229" i="4"/>
  <c r="AX229" i="4"/>
  <c r="CG226" i="4"/>
  <c r="CE226" i="4"/>
  <c r="CC226" i="4"/>
  <c r="BW226" i="4"/>
  <c r="BU226" i="4"/>
  <c r="BS226" i="4"/>
  <c r="BQ226" i="4"/>
  <c r="BO226" i="4"/>
  <c r="BM226" i="4"/>
  <c r="BK226" i="4"/>
  <c r="BE226" i="4"/>
  <c r="BE228" i="4"/>
  <c r="BK228" i="4"/>
  <c r="BM228" i="4"/>
  <c r="BO228" i="4"/>
  <c r="BQ228" i="4"/>
  <c r="BS228" i="4"/>
  <c r="BU228" i="4"/>
  <c r="BW228" i="4"/>
  <c r="CC228" i="4"/>
  <c r="CE228" i="4"/>
  <c r="CG228" i="4"/>
  <c r="G231" i="4"/>
  <c r="H231" i="4"/>
  <c r="I231" i="4"/>
  <c r="J231" i="4"/>
  <c r="L231" i="4"/>
  <c r="M231" i="4"/>
  <c r="N231" i="4"/>
  <c r="O231" i="4"/>
  <c r="P231" i="4"/>
  <c r="Q231" i="4"/>
  <c r="R231" i="4"/>
  <c r="S231" i="4"/>
  <c r="T231" i="4"/>
  <c r="V231" i="4"/>
  <c r="W231" i="4"/>
  <c r="X231" i="4"/>
  <c r="Y231" i="4"/>
  <c r="AZ231" i="4" s="1"/>
  <c r="Z231" i="4"/>
  <c r="BA231" i="4" s="1"/>
  <c r="AA231" i="4"/>
  <c r="AC231" i="4"/>
  <c r="AD231" i="4"/>
  <c r="AE231" i="4"/>
  <c r="AF231" i="4"/>
  <c r="AH231" i="4"/>
  <c r="AI231" i="4"/>
  <c r="AJ231" i="4"/>
  <c r="AK231" i="4"/>
  <c r="AL231" i="4"/>
  <c r="AM231" i="4"/>
  <c r="AN231" i="4"/>
  <c r="AO231" i="4"/>
  <c r="AP231" i="4"/>
  <c r="AR231" i="4"/>
  <c r="AS231" i="4"/>
  <c r="AW231" i="4" s="1"/>
  <c r="AT231" i="4"/>
  <c r="AU231" i="4"/>
  <c r="AV231" i="4"/>
  <c r="G232" i="4"/>
  <c r="H232" i="4"/>
  <c r="I232" i="4"/>
  <c r="J232" i="4"/>
  <c r="L232" i="4"/>
  <c r="M232" i="4"/>
  <c r="N232" i="4"/>
  <c r="O232" i="4"/>
  <c r="P232" i="4"/>
  <c r="Q232" i="4"/>
  <c r="R232" i="4"/>
  <c r="S232" i="4"/>
  <c r="T232" i="4"/>
  <c r="V232" i="4"/>
  <c r="W232" i="4"/>
  <c r="AA232" i="4" s="1"/>
  <c r="X232" i="4"/>
  <c r="AY232" i="4" s="1"/>
  <c r="Y232" i="4"/>
  <c r="AZ232" i="4" s="1"/>
  <c r="Z232" i="4"/>
  <c r="AC232" i="4"/>
  <c r="AD232" i="4"/>
  <c r="AE232" i="4"/>
  <c r="AF232" i="4"/>
  <c r="AH232" i="4"/>
  <c r="AI232" i="4"/>
  <c r="AJ232" i="4"/>
  <c r="AK232" i="4"/>
  <c r="AL232" i="4"/>
  <c r="AM232" i="4"/>
  <c r="AN232" i="4"/>
  <c r="AQ232" i="4" s="1"/>
  <c r="AO232" i="4"/>
  <c r="AP232" i="4"/>
  <c r="AR232" i="4"/>
  <c r="AS232" i="4"/>
  <c r="AT232" i="4"/>
  <c r="AU232" i="4"/>
  <c r="AV232" i="4"/>
  <c r="BS230" i="4" a="1"/>
  <c r="BV226" i="4" a="1"/>
  <c r="BP226" i="4" a="1"/>
  <c r="BN226" i="4" a="1"/>
  <c r="BE230" i="4" a="1"/>
  <c r="CH226" i="4" a="1"/>
  <c r="CF226" i="4" a="1"/>
  <c r="BF226" i="4" a="1"/>
  <c r="BZ226" i="4" a="1"/>
  <c r="BW230" i="4" a="1"/>
  <c r="BQ230" i="4" a="1"/>
  <c r="BT226" i="4" a="1"/>
  <c r="BR226" i="4" a="1"/>
  <c r="BM230" i="4" a="1"/>
  <c r="BG226" i="4" a="1"/>
  <c r="CD226" i="4" a="1"/>
  <c r="BY226" i="4" a="1"/>
  <c r="BX226" i="4" a="1"/>
  <c r="BO230" i="4" a="1"/>
  <c r="BK230" i="4" a="1"/>
  <c r="BL226" i="4" a="1"/>
  <c r="BH226" i="4" a="1"/>
  <c r="CG230" i="4" a="1"/>
  <c r="CE230" i="4" a="1"/>
  <c r="CC230" i="4" a="1"/>
  <c r="BU230" i="4" a="1"/>
  <c r="AY231" i="4" l="1"/>
  <c r="AX231" i="4"/>
  <c r="AG231" i="4"/>
  <c r="AG232" i="4"/>
  <c r="AQ231" i="4"/>
  <c r="BA232" i="4"/>
  <c r="U231" i="4"/>
  <c r="AX232" i="4"/>
  <c r="K231" i="4"/>
  <c r="K232" i="4"/>
  <c r="U232" i="4"/>
  <c r="BF226" i="4"/>
  <c r="BG226" i="4"/>
  <c r="BH226" i="4"/>
  <c r="BL226" i="4"/>
  <c r="BN226" i="4"/>
  <c r="BP226" i="4"/>
  <c r="BR226" i="4"/>
  <c r="BT226" i="4"/>
  <c r="BV226" i="4"/>
  <c r="BX226" i="4"/>
  <c r="BY226" i="4"/>
  <c r="BZ226" i="4"/>
  <c r="CD226" i="4"/>
  <c r="CF226" i="4"/>
  <c r="CH226" i="4"/>
  <c r="BE230" i="4"/>
  <c r="BK230" i="4"/>
  <c r="BM230" i="4"/>
  <c r="BO230" i="4"/>
  <c r="BQ230" i="4"/>
  <c r="BS230" i="4"/>
  <c r="BU230" i="4"/>
  <c r="BW230" i="4"/>
  <c r="CC230" i="4"/>
  <c r="CE230" i="4"/>
  <c r="CG230" i="4"/>
  <c r="AW232" i="4"/>
  <c r="CA226" i="4" a="1"/>
  <c r="BI226" i="4" a="1"/>
  <c r="BI226" i="4" l="1"/>
  <c r="CA226" i="4"/>
  <c r="CB226" i="4"/>
  <c r="BJ226" i="4"/>
  <c r="G233" i="4"/>
  <c r="H233" i="4"/>
  <c r="I233" i="4"/>
  <c r="J233" i="4"/>
  <c r="K233" i="4" s="1"/>
  <c r="L233" i="4"/>
  <c r="M233" i="4"/>
  <c r="N233" i="4"/>
  <c r="O233" i="4"/>
  <c r="P233" i="4"/>
  <c r="Q233" i="4"/>
  <c r="R233" i="4"/>
  <c r="S233" i="4"/>
  <c r="T233" i="4"/>
  <c r="U233" i="4"/>
  <c r="V233" i="4"/>
  <c r="W233" i="4"/>
  <c r="AA233" i="4" s="1"/>
  <c r="X233" i="4"/>
  <c r="Y233" i="4"/>
  <c r="AZ233" i="4" s="1"/>
  <c r="Z233" i="4"/>
  <c r="BA233" i="4" s="1"/>
  <c r="AC233" i="4"/>
  <c r="AD233" i="4"/>
  <c r="AE233" i="4"/>
  <c r="AF233" i="4"/>
  <c r="AH233" i="4"/>
  <c r="AI233" i="4"/>
  <c r="AJ233" i="4"/>
  <c r="AK233" i="4"/>
  <c r="AL233" i="4"/>
  <c r="AM233" i="4"/>
  <c r="AN233" i="4"/>
  <c r="AO233" i="4"/>
  <c r="AP233" i="4"/>
  <c r="AR233" i="4"/>
  <c r="AS233" i="4"/>
  <c r="AW233" i="4" s="1"/>
  <c r="AT233" i="4"/>
  <c r="AU233" i="4"/>
  <c r="AV233" i="4"/>
  <c r="G234" i="4"/>
  <c r="H234" i="4"/>
  <c r="I234" i="4"/>
  <c r="J234" i="4"/>
  <c r="K234" i="4"/>
  <c r="L234" i="4"/>
  <c r="M234" i="4"/>
  <c r="N234" i="4"/>
  <c r="O234" i="4"/>
  <c r="P234" i="4"/>
  <c r="Q234" i="4"/>
  <c r="R234" i="4"/>
  <c r="S234" i="4"/>
  <c r="T234" i="4"/>
  <c r="V234" i="4"/>
  <c r="W234" i="4"/>
  <c r="AA234" i="4" s="1"/>
  <c r="X234" i="4"/>
  <c r="Y234" i="4"/>
  <c r="Z234" i="4"/>
  <c r="AC234" i="4"/>
  <c r="AD234" i="4"/>
  <c r="AE234" i="4"/>
  <c r="AF234" i="4"/>
  <c r="AH234" i="4"/>
  <c r="AI234" i="4"/>
  <c r="AJ234" i="4"/>
  <c r="AK234" i="4"/>
  <c r="AL234" i="4"/>
  <c r="AM234" i="4"/>
  <c r="AN234" i="4"/>
  <c r="AQ234" i="4" s="1"/>
  <c r="AO234" i="4"/>
  <c r="AP234" i="4"/>
  <c r="AR234" i="4"/>
  <c r="AS234" i="4"/>
  <c r="AT234" i="4"/>
  <c r="AU234" i="4"/>
  <c r="AV234" i="4"/>
  <c r="AW234" i="4"/>
  <c r="G235" i="4"/>
  <c r="H235" i="4"/>
  <c r="I235" i="4"/>
  <c r="J235" i="4"/>
  <c r="L235" i="4"/>
  <c r="M235" i="4"/>
  <c r="N235" i="4"/>
  <c r="O235" i="4"/>
  <c r="P235" i="4"/>
  <c r="Q235" i="4"/>
  <c r="R235" i="4"/>
  <c r="S235" i="4"/>
  <c r="T235" i="4"/>
  <c r="U235" i="4"/>
  <c r="V235" i="4"/>
  <c r="W235" i="4"/>
  <c r="AA235" i="4" s="1"/>
  <c r="X235" i="4"/>
  <c r="Y235" i="4"/>
  <c r="Z235" i="4"/>
  <c r="AC235" i="4"/>
  <c r="AD235" i="4"/>
  <c r="AE235" i="4"/>
  <c r="AF235" i="4"/>
  <c r="AH235" i="4"/>
  <c r="AI235" i="4"/>
  <c r="AJ235" i="4"/>
  <c r="AK235" i="4"/>
  <c r="AL235" i="4"/>
  <c r="AM235" i="4"/>
  <c r="AN235" i="4"/>
  <c r="AO235" i="4"/>
  <c r="AP235" i="4"/>
  <c r="AR235" i="4"/>
  <c r="AS235" i="4"/>
  <c r="AW235" i="4" s="1"/>
  <c r="AT235" i="4"/>
  <c r="AU235" i="4"/>
  <c r="AV235" i="4"/>
  <c r="BA235" i="4" s="1"/>
  <c r="AY235" i="4"/>
  <c r="AZ235" i="4"/>
  <c r="G236" i="4"/>
  <c r="H236" i="4"/>
  <c r="I236" i="4"/>
  <c r="J236" i="4"/>
  <c r="K236" i="4"/>
  <c r="L236" i="4"/>
  <c r="M236" i="4"/>
  <c r="N236" i="4"/>
  <c r="O236" i="4"/>
  <c r="P236" i="4"/>
  <c r="Q236" i="4"/>
  <c r="R236" i="4"/>
  <c r="S236" i="4"/>
  <c r="T236" i="4"/>
  <c r="V236" i="4"/>
  <c r="W236" i="4"/>
  <c r="X236" i="4"/>
  <c r="Y236" i="4"/>
  <c r="Z236" i="4"/>
  <c r="AA236" i="4"/>
  <c r="AC236" i="4"/>
  <c r="AD236" i="4"/>
  <c r="AE236" i="4"/>
  <c r="AF236" i="4"/>
  <c r="AH236" i="4"/>
  <c r="AI236" i="4"/>
  <c r="AJ236" i="4"/>
  <c r="AK236" i="4"/>
  <c r="AL236" i="4"/>
  <c r="AM236" i="4"/>
  <c r="AN236" i="4"/>
  <c r="AO236" i="4"/>
  <c r="AP236" i="4"/>
  <c r="AQ236" i="4"/>
  <c r="AR236" i="4"/>
  <c r="AS236" i="4"/>
  <c r="AW236" i="4" s="1"/>
  <c r="AT236" i="4"/>
  <c r="AU236" i="4"/>
  <c r="AV236" i="4"/>
  <c r="BK234" i="4" a="1"/>
  <c r="CG232" i="4" a="1"/>
  <c r="CG234" i="4" a="1"/>
  <c r="CE234" i="4" a="1"/>
  <c r="BU234" i="4" a="1"/>
  <c r="BS234" i="4" a="1"/>
  <c r="BW232" i="4" a="1"/>
  <c r="CE232" i="4" a="1"/>
  <c r="BE234" i="4" a="1"/>
  <c r="CC234" i="4" a="1"/>
  <c r="BQ232" i="4" a="1"/>
  <c r="BQ234" i="4" a="1"/>
  <c r="CC232" i="4" a="1"/>
  <c r="BM234" i="4" a="1"/>
  <c r="BE232" i="4" a="1"/>
  <c r="BK232" i="4" a="1"/>
  <c r="BM232" i="4" a="1"/>
  <c r="BO232" i="4" a="1"/>
  <c r="BW234" i="4" a="1"/>
  <c r="BS232" i="4" a="1"/>
  <c r="BU232" i="4" a="1"/>
  <c r="BO234" i="4" a="1"/>
  <c r="BA234" i="4" l="1"/>
  <c r="K235" i="4"/>
  <c r="AY234" i="4"/>
  <c r="AY233" i="4"/>
  <c r="AZ234" i="4"/>
  <c r="U234" i="4"/>
  <c r="AZ236" i="4"/>
  <c r="AX234" i="4"/>
  <c r="BA236" i="4"/>
  <c r="AY236" i="4"/>
  <c r="AQ235" i="4"/>
  <c r="AX235" i="4"/>
  <c r="AX233" i="4"/>
  <c r="AG234" i="4"/>
  <c r="AX236" i="4"/>
  <c r="AQ233" i="4"/>
  <c r="AG236" i="4"/>
  <c r="AG235" i="4"/>
  <c r="AG233" i="4"/>
  <c r="U236" i="4"/>
  <c r="CG232" i="4"/>
  <c r="CE232" i="4"/>
  <c r="CC232" i="4"/>
  <c r="BW232" i="4"/>
  <c r="BU232" i="4"/>
  <c r="BS232" i="4"/>
  <c r="BQ232" i="4"/>
  <c r="BO232" i="4"/>
  <c r="BM232" i="4"/>
  <c r="BK232" i="4"/>
  <c r="BE232" i="4"/>
  <c r="BE234" i="4"/>
  <c r="BK234" i="4"/>
  <c r="BM234" i="4"/>
  <c r="BO234" i="4"/>
  <c r="BQ234" i="4"/>
  <c r="BS234" i="4"/>
  <c r="BU234" i="4"/>
  <c r="BW234" i="4"/>
  <c r="CC234" i="4"/>
  <c r="CE234" i="4"/>
  <c r="CG234" i="4"/>
  <c r="G237" i="4"/>
  <c r="H237" i="4"/>
  <c r="I237" i="4"/>
  <c r="J237" i="4"/>
  <c r="K237" i="4"/>
  <c r="L237" i="4"/>
  <c r="M237" i="4"/>
  <c r="N237" i="4"/>
  <c r="O237" i="4"/>
  <c r="P237" i="4"/>
  <c r="Q237" i="4"/>
  <c r="R237" i="4"/>
  <c r="S237" i="4"/>
  <c r="T237" i="4"/>
  <c r="V237" i="4"/>
  <c r="W237" i="4"/>
  <c r="AA237" i="4" s="1"/>
  <c r="X237" i="4"/>
  <c r="Y237" i="4"/>
  <c r="Z237" i="4"/>
  <c r="AC237" i="4"/>
  <c r="AD237" i="4"/>
  <c r="AE237" i="4"/>
  <c r="AF237" i="4"/>
  <c r="AH237" i="4"/>
  <c r="AI237" i="4"/>
  <c r="AJ237" i="4"/>
  <c r="AK237" i="4"/>
  <c r="AL237" i="4"/>
  <c r="AM237" i="4"/>
  <c r="AN237" i="4"/>
  <c r="AO237" i="4"/>
  <c r="AP237" i="4"/>
  <c r="AR237" i="4"/>
  <c r="AS237" i="4"/>
  <c r="AT237" i="4"/>
  <c r="AU237" i="4"/>
  <c r="AV237" i="4"/>
  <c r="AW237" i="4"/>
  <c r="G238" i="4"/>
  <c r="H238" i="4"/>
  <c r="I238" i="4"/>
  <c r="J238" i="4"/>
  <c r="L238" i="4"/>
  <c r="M238" i="4"/>
  <c r="N238" i="4"/>
  <c r="O238" i="4"/>
  <c r="P238" i="4"/>
  <c r="Q238" i="4"/>
  <c r="R238" i="4"/>
  <c r="S238" i="4"/>
  <c r="T238" i="4"/>
  <c r="V238" i="4"/>
  <c r="W238" i="4"/>
  <c r="AA238" i="4" s="1"/>
  <c r="X238" i="4"/>
  <c r="Y238" i="4"/>
  <c r="Z238" i="4"/>
  <c r="AC238" i="4"/>
  <c r="AD238" i="4"/>
  <c r="AE238" i="4"/>
  <c r="AF238" i="4"/>
  <c r="AH238" i="4"/>
  <c r="AI238" i="4"/>
  <c r="AJ238" i="4"/>
  <c r="AK238" i="4"/>
  <c r="AL238" i="4"/>
  <c r="AM238" i="4"/>
  <c r="AN238" i="4"/>
  <c r="AO238" i="4"/>
  <c r="AP238" i="4"/>
  <c r="AQ238" i="4"/>
  <c r="AR238" i="4"/>
  <c r="AS238" i="4"/>
  <c r="AX238" i="4" s="1"/>
  <c r="AT238" i="4"/>
  <c r="AY238" i="4" s="1"/>
  <c r="AU238" i="4"/>
  <c r="AV238" i="4"/>
  <c r="BM236" i="4" a="1"/>
  <c r="BP232" i="4" a="1"/>
  <c r="BH232" i="4" a="1"/>
  <c r="CF232" i="4" a="1"/>
  <c r="CE236" i="4" a="1"/>
  <c r="BU236" i="4" a="1"/>
  <c r="BO236" i="4" a="1"/>
  <c r="BK236" i="4" a="1"/>
  <c r="BN232" i="4" a="1"/>
  <c r="CG236" i="4" a="1"/>
  <c r="CD232" i="4" a="1"/>
  <c r="BZ232" i="4" a="1"/>
  <c r="BW236" i="4" a="1"/>
  <c r="BX232" i="4" a="1"/>
  <c r="BV232" i="4" a="1"/>
  <c r="BT232" i="4" a="1"/>
  <c r="BE236" i="4" a="1"/>
  <c r="BL232" i="4" a="1"/>
  <c r="CH232" i="4" a="1"/>
  <c r="BG232" i="4" a="1"/>
  <c r="BF232" i="4" a="1"/>
  <c r="CC236" i="4" a="1"/>
  <c r="BY232" i="4" a="1"/>
  <c r="BS236" i="4" a="1"/>
  <c r="BQ236" i="4" a="1"/>
  <c r="BR232" i="4" a="1"/>
  <c r="AX237" i="4" l="1"/>
  <c r="U237" i="4"/>
  <c r="K238" i="4"/>
  <c r="AY237" i="4"/>
  <c r="BA237" i="4"/>
  <c r="AW238" i="4"/>
  <c r="AZ237" i="4"/>
  <c r="AQ237" i="4"/>
  <c r="AG237" i="4"/>
  <c r="AG238" i="4"/>
  <c r="BA238" i="4"/>
  <c r="AZ238" i="4"/>
  <c r="U238" i="4"/>
  <c r="BF232" i="4"/>
  <c r="BG232" i="4"/>
  <c r="BH232" i="4"/>
  <c r="BL232" i="4"/>
  <c r="BN232" i="4"/>
  <c r="BP232" i="4"/>
  <c r="BR232" i="4"/>
  <c r="BT232" i="4"/>
  <c r="BV232" i="4"/>
  <c r="BX232" i="4"/>
  <c r="BY232" i="4"/>
  <c r="BZ232" i="4"/>
  <c r="CD232" i="4"/>
  <c r="CF232" i="4"/>
  <c r="CH232" i="4"/>
  <c r="BE236" i="4"/>
  <c r="BK236" i="4"/>
  <c r="BM236" i="4"/>
  <c r="BO236" i="4"/>
  <c r="BQ236" i="4"/>
  <c r="BS236" i="4"/>
  <c r="BU236" i="4"/>
  <c r="BW236" i="4"/>
  <c r="CC236" i="4"/>
  <c r="CE236" i="4"/>
  <c r="CG236" i="4"/>
  <c r="BI232" i="4" a="1"/>
  <c r="CA232" i="4" a="1"/>
  <c r="BI232" i="4" l="1"/>
  <c r="CA232" i="4"/>
  <c r="CB232" i="4"/>
  <c r="BJ232" i="4"/>
  <c r="G239" i="4"/>
  <c r="H239" i="4"/>
  <c r="I239" i="4"/>
  <c r="J239" i="4"/>
  <c r="K239" i="4"/>
  <c r="L239" i="4"/>
  <c r="M239" i="4"/>
  <c r="N239" i="4"/>
  <c r="O239" i="4"/>
  <c r="P239" i="4"/>
  <c r="Q239" i="4"/>
  <c r="R239" i="4"/>
  <c r="S239" i="4"/>
  <c r="T239" i="4"/>
  <c r="U239" i="4"/>
  <c r="V239" i="4"/>
  <c r="W239" i="4"/>
  <c r="AA239" i="4" s="1"/>
  <c r="X239" i="4"/>
  <c r="Y239" i="4"/>
  <c r="AZ239" i="4" s="1"/>
  <c r="Z239" i="4"/>
  <c r="BA239" i="4" s="1"/>
  <c r="AC239" i="4"/>
  <c r="AD239" i="4"/>
  <c r="AE239" i="4"/>
  <c r="AF239" i="4"/>
  <c r="AH239" i="4"/>
  <c r="AI239" i="4"/>
  <c r="AJ239" i="4"/>
  <c r="AK239" i="4"/>
  <c r="AL239" i="4"/>
  <c r="AM239" i="4"/>
  <c r="AN239" i="4"/>
  <c r="AQ239" i="4" s="1"/>
  <c r="AO239" i="4"/>
  <c r="AP239" i="4"/>
  <c r="AR239" i="4"/>
  <c r="AS239" i="4"/>
  <c r="AT239" i="4"/>
  <c r="AU239" i="4"/>
  <c r="AV239" i="4"/>
  <c r="AW239" i="4"/>
  <c r="AX239" i="4"/>
  <c r="AY239" i="4"/>
  <c r="G240" i="4"/>
  <c r="H240" i="4"/>
  <c r="K240" i="4" s="1"/>
  <c r="I240" i="4"/>
  <c r="J240" i="4"/>
  <c r="L240" i="4"/>
  <c r="M240" i="4"/>
  <c r="N240" i="4"/>
  <c r="O240" i="4"/>
  <c r="P240" i="4"/>
  <c r="Q240" i="4"/>
  <c r="R240" i="4"/>
  <c r="S240" i="4"/>
  <c r="T240" i="4"/>
  <c r="V240" i="4"/>
  <c r="W240" i="4"/>
  <c r="X240" i="4"/>
  <c r="Y240" i="4"/>
  <c r="Z240" i="4"/>
  <c r="AA240" i="4"/>
  <c r="AC240" i="4"/>
  <c r="AD240" i="4"/>
  <c r="AE240" i="4"/>
  <c r="AF240" i="4"/>
  <c r="AH240" i="4"/>
  <c r="AI240" i="4"/>
  <c r="AJ240" i="4"/>
  <c r="AK240" i="4"/>
  <c r="AL240" i="4"/>
  <c r="AM240" i="4"/>
  <c r="AN240" i="4"/>
  <c r="AO240" i="4"/>
  <c r="AP240" i="4"/>
  <c r="AQ240" i="4"/>
  <c r="AR240" i="4"/>
  <c r="AS240" i="4"/>
  <c r="AW240" i="4" s="1"/>
  <c r="AT240" i="4"/>
  <c r="AY240" i="4" s="1"/>
  <c r="AU240" i="4"/>
  <c r="AZ240" i="4" s="1"/>
  <c r="AV240" i="4"/>
  <c r="BA240" i="4" s="1"/>
  <c r="G241" i="4"/>
  <c r="H241" i="4"/>
  <c r="I241" i="4"/>
  <c r="J241" i="4"/>
  <c r="K241" i="4"/>
  <c r="L241" i="4"/>
  <c r="M241" i="4"/>
  <c r="N241" i="4"/>
  <c r="O241" i="4"/>
  <c r="P241" i="4"/>
  <c r="Q241" i="4"/>
  <c r="R241" i="4"/>
  <c r="U241" i="4" s="1"/>
  <c r="S241" i="4"/>
  <c r="T241" i="4"/>
  <c r="V241" i="4"/>
  <c r="W241" i="4"/>
  <c r="AA241" i="4" s="1"/>
  <c r="X241" i="4"/>
  <c r="Y241" i="4"/>
  <c r="AZ241" i="4" s="1"/>
  <c r="Z241" i="4"/>
  <c r="BA241" i="4" s="1"/>
  <c r="AC241" i="4"/>
  <c r="AD241" i="4"/>
  <c r="AE241" i="4"/>
  <c r="AF241" i="4"/>
  <c r="AH241" i="4"/>
  <c r="AI241" i="4"/>
  <c r="AJ241" i="4"/>
  <c r="AK241" i="4"/>
  <c r="AL241" i="4"/>
  <c r="AM241" i="4"/>
  <c r="AN241" i="4"/>
  <c r="AO241" i="4"/>
  <c r="AP241" i="4"/>
  <c r="AR241" i="4"/>
  <c r="AS241" i="4"/>
  <c r="AW241" i="4" s="1"/>
  <c r="AT241" i="4"/>
  <c r="AU241" i="4"/>
  <c r="AV241" i="4"/>
  <c r="G242" i="4"/>
  <c r="H242" i="4"/>
  <c r="I242" i="4"/>
  <c r="J242" i="4"/>
  <c r="K242" i="4"/>
  <c r="L242" i="4"/>
  <c r="M242" i="4"/>
  <c r="N242" i="4"/>
  <c r="O242" i="4"/>
  <c r="P242" i="4"/>
  <c r="Q242" i="4"/>
  <c r="R242" i="4"/>
  <c r="S242" i="4"/>
  <c r="T242" i="4"/>
  <c r="V242" i="4"/>
  <c r="W242" i="4"/>
  <c r="X242" i="4"/>
  <c r="Y242" i="4"/>
  <c r="AZ242" i="4" s="1"/>
  <c r="Z242" i="4"/>
  <c r="BA242" i="4" s="1"/>
  <c r="AA242" i="4"/>
  <c r="AC242" i="4"/>
  <c r="AD242" i="4"/>
  <c r="AE242" i="4"/>
  <c r="AF242" i="4"/>
  <c r="AH242" i="4"/>
  <c r="AI242" i="4"/>
  <c r="AJ242" i="4"/>
  <c r="AK242" i="4"/>
  <c r="AL242" i="4"/>
  <c r="AM242" i="4"/>
  <c r="AN242" i="4"/>
  <c r="AO242" i="4"/>
  <c r="AP242" i="4"/>
  <c r="AQ242" i="4"/>
  <c r="AR242" i="4"/>
  <c r="AS242" i="4"/>
  <c r="AW242" i="4" s="1"/>
  <c r="AT242" i="4"/>
  <c r="AU242" i="4"/>
  <c r="AV242" i="4"/>
  <c r="CE240" i="4" a="1"/>
  <c r="BM238" i="4" a="1"/>
  <c r="CC240" i="4" a="1"/>
  <c r="BO238" i="4" a="1"/>
  <c r="BW240" i="4" a="1"/>
  <c r="BU240" i="4" a="1"/>
  <c r="BS240" i="4" a="1"/>
  <c r="BW238" i="4" a="1"/>
  <c r="CC238" i="4" a="1"/>
  <c r="BM240" i="4" a="1"/>
  <c r="CG238" i="4" a="1"/>
  <c r="BK238" i="4" a="1"/>
  <c r="BE240" i="4" a="1"/>
  <c r="BE238" i="4" a="1"/>
  <c r="CG240" i="4" a="1"/>
  <c r="BQ238" i="4" a="1"/>
  <c r="BS238" i="4" a="1"/>
  <c r="BU238" i="4" a="1"/>
  <c r="BQ240" i="4" a="1"/>
  <c r="BO240" i="4" a="1"/>
  <c r="CE238" i="4" a="1"/>
  <c r="BK240" i="4" a="1"/>
  <c r="AY242" i="4" l="1"/>
  <c r="AX241" i="4"/>
  <c r="AQ241" i="4"/>
  <c r="AY241" i="4"/>
  <c r="AG242" i="4"/>
  <c r="AX242" i="4"/>
  <c r="AG241" i="4"/>
  <c r="AG239" i="4"/>
  <c r="AG240" i="4"/>
  <c r="AX240" i="4"/>
  <c r="U240" i="4"/>
  <c r="U242" i="4"/>
  <c r="CG238" i="4"/>
  <c r="CE238" i="4"/>
  <c r="CC238" i="4"/>
  <c r="BW238" i="4"/>
  <c r="BU238" i="4"/>
  <c r="BS238" i="4"/>
  <c r="BQ238" i="4"/>
  <c r="BO238" i="4"/>
  <c r="BM238" i="4"/>
  <c r="BK238" i="4"/>
  <c r="BE238" i="4"/>
  <c r="BE240" i="4"/>
  <c r="BK240" i="4"/>
  <c r="BM240" i="4"/>
  <c r="BO240" i="4"/>
  <c r="BQ240" i="4"/>
  <c r="BS240" i="4"/>
  <c r="BU240" i="4"/>
  <c r="BW240" i="4"/>
  <c r="CC240" i="4"/>
  <c r="CE240" i="4"/>
  <c r="CG240" i="4"/>
  <c r="G243" i="4"/>
  <c r="H243" i="4"/>
  <c r="K243" i="4" s="1"/>
  <c r="I243" i="4"/>
  <c r="J243" i="4"/>
  <c r="L243" i="4"/>
  <c r="M243" i="4"/>
  <c r="N243" i="4"/>
  <c r="O243" i="4"/>
  <c r="P243" i="4"/>
  <c r="Q243" i="4"/>
  <c r="R243" i="4"/>
  <c r="S243" i="4"/>
  <c r="T243" i="4"/>
  <c r="V243" i="4"/>
  <c r="W243" i="4"/>
  <c r="X243" i="4"/>
  <c r="Y243" i="4"/>
  <c r="Z243" i="4"/>
  <c r="AA243" i="4"/>
  <c r="AC243" i="4"/>
  <c r="AD243" i="4"/>
  <c r="AE243" i="4"/>
  <c r="AF243" i="4"/>
  <c r="AH243" i="4"/>
  <c r="AI243" i="4"/>
  <c r="AJ243" i="4"/>
  <c r="AK243" i="4"/>
  <c r="AL243" i="4"/>
  <c r="AM243" i="4"/>
  <c r="AN243" i="4"/>
  <c r="AO243" i="4"/>
  <c r="AP243" i="4"/>
  <c r="AR243" i="4"/>
  <c r="AS243" i="4"/>
  <c r="AX243" i="4" s="1"/>
  <c r="AT243" i="4"/>
  <c r="AY243" i="4" s="1"/>
  <c r="AU243" i="4"/>
  <c r="AV243" i="4"/>
  <c r="AW243" i="4"/>
  <c r="G244" i="4"/>
  <c r="H244" i="4"/>
  <c r="I244" i="4"/>
  <c r="J244" i="4"/>
  <c r="L244" i="4"/>
  <c r="M244" i="4"/>
  <c r="N244" i="4"/>
  <c r="O244" i="4"/>
  <c r="P244" i="4"/>
  <c r="Q244" i="4"/>
  <c r="R244" i="4"/>
  <c r="S244" i="4"/>
  <c r="T244" i="4"/>
  <c r="V244" i="4"/>
  <c r="W244" i="4"/>
  <c r="X244" i="4"/>
  <c r="Y244" i="4"/>
  <c r="Z244" i="4"/>
  <c r="AC244" i="4"/>
  <c r="AD244" i="4"/>
  <c r="AE244" i="4"/>
  <c r="AF244" i="4"/>
  <c r="AH244" i="4"/>
  <c r="AI244" i="4"/>
  <c r="AJ244" i="4"/>
  <c r="AK244" i="4"/>
  <c r="AL244" i="4"/>
  <c r="AM244" i="4"/>
  <c r="AN244" i="4"/>
  <c r="AO244" i="4"/>
  <c r="AP244" i="4"/>
  <c r="AQ244" i="4"/>
  <c r="AR244" i="4"/>
  <c r="AS244" i="4"/>
  <c r="AW244" i="4" s="1"/>
  <c r="AT244" i="4"/>
  <c r="AU244" i="4"/>
  <c r="AV244" i="4"/>
  <c r="CG242" i="4" a="1"/>
  <c r="CF238" i="4" a="1"/>
  <c r="BG238" i="4" a="1"/>
  <c r="BV238" i="4" a="1"/>
  <c r="BT238" i="4" a="1"/>
  <c r="BR238" i="4" a="1"/>
  <c r="CE242" i="4" a="1"/>
  <c r="CD238" i="4" a="1"/>
  <c r="BF238" i="4" a="1"/>
  <c r="BX238" i="4" a="1"/>
  <c r="BS242" i="4" a="1"/>
  <c r="BQ242" i="4" a="1"/>
  <c r="BM242" i="4" a="1"/>
  <c r="BK242" i="4" a="1"/>
  <c r="BL238" i="4" a="1"/>
  <c r="BH238" i="4" a="1"/>
  <c r="CC242" i="4" a="1"/>
  <c r="BZ238" i="4" a="1"/>
  <c r="BW242" i="4" a="1"/>
  <c r="BY238" i="4" a="1"/>
  <c r="BU242" i="4" a="1"/>
  <c r="BO242" i="4" a="1"/>
  <c r="BP238" i="4" a="1"/>
  <c r="BN238" i="4" a="1"/>
  <c r="BE242" i="4" a="1"/>
  <c r="CH238" i="4" a="1"/>
  <c r="K244" i="4" l="1"/>
  <c r="BA244" i="4"/>
  <c r="U243" i="4"/>
  <c r="AZ244" i="4"/>
  <c r="AZ243" i="4"/>
  <c r="AX244" i="4"/>
  <c r="AG244" i="4"/>
  <c r="AG243" i="4"/>
  <c r="AY244" i="4"/>
  <c r="AQ243" i="4"/>
  <c r="BA243" i="4"/>
  <c r="U244" i="4"/>
  <c r="AA244" i="4"/>
  <c r="BF238" i="4"/>
  <c r="BG238" i="4"/>
  <c r="BH238" i="4"/>
  <c r="BL238" i="4"/>
  <c r="BN238" i="4"/>
  <c r="BP238" i="4"/>
  <c r="BR238" i="4"/>
  <c r="BT238" i="4"/>
  <c r="BV238" i="4"/>
  <c r="BX238" i="4"/>
  <c r="BY238" i="4"/>
  <c r="BZ238" i="4"/>
  <c r="CD238" i="4"/>
  <c r="CF238" i="4"/>
  <c r="CH238" i="4"/>
  <c r="BE242" i="4"/>
  <c r="BK242" i="4"/>
  <c r="BM242" i="4"/>
  <c r="BO242" i="4"/>
  <c r="BQ242" i="4"/>
  <c r="BS242" i="4"/>
  <c r="BU242" i="4"/>
  <c r="BW242" i="4"/>
  <c r="CC242" i="4"/>
  <c r="CE242" i="4"/>
  <c r="CG242" i="4"/>
  <c r="CA238" i="4" a="1"/>
  <c r="BI238" i="4" a="1"/>
  <c r="CA238" i="4" l="1"/>
  <c r="BI238" i="4"/>
  <c r="CB238" i="4"/>
  <c r="BJ238" i="4"/>
  <c r="G245" i="4"/>
  <c r="H245" i="4"/>
  <c r="I245" i="4"/>
  <c r="J245" i="4"/>
  <c r="K245" i="4" s="1"/>
  <c r="L245" i="4"/>
  <c r="M245" i="4"/>
  <c r="N245" i="4"/>
  <c r="O245" i="4"/>
  <c r="P245" i="4"/>
  <c r="Q245" i="4"/>
  <c r="R245" i="4"/>
  <c r="S245" i="4"/>
  <c r="T245" i="4"/>
  <c r="U245" i="4"/>
  <c r="V245" i="4"/>
  <c r="W245" i="4"/>
  <c r="AA245" i="4" s="1"/>
  <c r="X245" i="4"/>
  <c r="Y245" i="4"/>
  <c r="AZ245" i="4" s="1"/>
  <c r="Z245" i="4"/>
  <c r="BA245" i="4" s="1"/>
  <c r="AC245" i="4"/>
  <c r="AD245" i="4"/>
  <c r="AE245" i="4"/>
  <c r="AF245" i="4"/>
  <c r="AH245" i="4"/>
  <c r="AI245" i="4"/>
  <c r="AJ245" i="4"/>
  <c r="AK245" i="4"/>
  <c r="AL245" i="4"/>
  <c r="AM245" i="4"/>
  <c r="AN245" i="4"/>
  <c r="AQ245" i="4" s="1"/>
  <c r="AO245" i="4"/>
  <c r="AP245" i="4"/>
  <c r="AR245" i="4"/>
  <c r="AS245" i="4"/>
  <c r="AT245" i="4"/>
  <c r="AU245" i="4"/>
  <c r="AV245" i="4"/>
  <c r="AW245" i="4"/>
  <c r="AX245" i="4"/>
  <c r="AY245" i="4"/>
  <c r="G246" i="4"/>
  <c r="H246" i="4"/>
  <c r="K246" i="4" s="1"/>
  <c r="I246" i="4"/>
  <c r="J246" i="4"/>
  <c r="L246" i="4"/>
  <c r="M246" i="4"/>
  <c r="N246" i="4"/>
  <c r="O246" i="4"/>
  <c r="P246" i="4"/>
  <c r="Q246" i="4"/>
  <c r="R246" i="4"/>
  <c r="S246" i="4"/>
  <c r="T246" i="4"/>
  <c r="V246" i="4"/>
  <c r="W246" i="4"/>
  <c r="X246" i="4"/>
  <c r="Y246" i="4"/>
  <c r="Z246" i="4"/>
  <c r="AA246" i="4"/>
  <c r="AC246" i="4"/>
  <c r="AD246" i="4"/>
  <c r="AE246" i="4"/>
  <c r="AF246" i="4"/>
  <c r="AH246" i="4"/>
  <c r="AI246" i="4"/>
  <c r="AJ246" i="4"/>
  <c r="AK246" i="4"/>
  <c r="AL246" i="4"/>
  <c r="AM246" i="4"/>
  <c r="AN246" i="4"/>
  <c r="AO246" i="4"/>
  <c r="AP246" i="4"/>
  <c r="AQ246" i="4"/>
  <c r="AR246" i="4"/>
  <c r="AS246" i="4"/>
  <c r="AW246" i="4" s="1"/>
  <c r="AT246" i="4"/>
  <c r="AY246" i="4" s="1"/>
  <c r="AU246" i="4"/>
  <c r="AZ246" i="4" s="1"/>
  <c r="AV246" i="4"/>
  <c r="BA246" i="4" s="1"/>
  <c r="G247" i="4"/>
  <c r="H247" i="4"/>
  <c r="I247" i="4"/>
  <c r="J247" i="4"/>
  <c r="K247" i="4"/>
  <c r="L247" i="4"/>
  <c r="M247" i="4"/>
  <c r="N247" i="4"/>
  <c r="O247" i="4"/>
  <c r="P247" i="4"/>
  <c r="Q247" i="4"/>
  <c r="R247" i="4"/>
  <c r="U247" i="4" s="1"/>
  <c r="S247" i="4"/>
  <c r="T247" i="4"/>
  <c r="V247" i="4"/>
  <c r="W247" i="4"/>
  <c r="AA247" i="4" s="1"/>
  <c r="X247" i="4"/>
  <c r="Y247" i="4"/>
  <c r="AZ247" i="4" s="1"/>
  <c r="Z247" i="4"/>
  <c r="BA247" i="4" s="1"/>
  <c r="AC247" i="4"/>
  <c r="AD247" i="4"/>
  <c r="AE247" i="4"/>
  <c r="AF247" i="4"/>
  <c r="AH247" i="4"/>
  <c r="AI247" i="4"/>
  <c r="AJ247" i="4"/>
  <c r="AK247" i="4"/>
  <c r="AL247" i="4"/>
  <c r="AM247" i="4"/>
  <c r="AN247" i="4"/>
  <c r="AO247" i="4"/>
  <c r="AP247" i="4"/>
  <c r="AR247" i="4"/>
  <c r="AS247" i="4"/>
  <c r="AW247" i="4" s="1"/>
  <c r="AT247" i="4"/>
  <c r="AY247" i="4" s="1"/>
  <c r="AU247" i="4"/>
  <c r="AV247" i="4"/>
  <c r="G248" i="4"/>
  <c r="H248" i="4"/>
  <c r="I248" i="4"/>
  <c r="J248" i="4"/>
  <c r="K248" i="4"/>
  <c r="L248" i="4"/>
  <c r="M248" i="4"/>
  <c r="N248" i="4"/>
  <c r="O248" i="4"/>
  <c r="P248" i="4"/>
  <c r="Q248" i="4"/>
  <c r="R248" i="4"/>
  <c r="S248" i="4"/>
  <c r="T248" i="4"/>
  <c r="V248" i="4"/>
  <c r="W248" i="4"/>
  <c r="X248" i="4"/>
  <c r="AY248" i="4" s="1"/>
  <c r="Y248" i="4"/>
  <c r="AZ248" i="4" s="1"/>
  <c r="Z248" i="4"/>
  <c r="AA248" i="4"/>
  <c r="AC248" i="4"/>
  <c r="AD248" i="4"/>
  <c r="AE248" i="4"/>
  <c r="AF248" i="4"/>
  <c r="AH248" i="4"/>
  <c r="AI248" i="4"/>
  <c r="AJ248" i="4"/>
  <c r="AK248" i="4"/>
  <c r="AL248" i="4"/>
  <c r="AM248" i="4"/>
  <c r="AN248" i="4"/>
  <c r="AO248" i="4"/>
  <c r="AP248" i="4"/>
  <c r="AQ248" i="4"/>
  <c r="AR248" i="4"/>
  <c r="AS248" i="4"/>
  <c r="AT248" i="4"/>
  <c r="AU248" i="4"/>
  <c r="AV248" i="4"/>
  <c r="BE244" i="4" a="1"/>
  <c r="BM244" i="4" a="1"/>
  <c r="BO244" i="4" a="1"/>
  <c r="BU246" i="4" a="1"/>
  <c r="BS246" i="4" a="1"/>
  <c r="BQ246" i="4" a="1"/>
  <c r="BM246" i="4" a="1"/>
  <c r="CG246" i="4" a="1"/>
  <c r="BK244" i="4" a="1"/>
  <c r="BQ244" i="4" a="1"/>
  <c r="BS244" i="4" a="1"/>
  <c r="CC244" i="4" a="1"/>
  <c r="CE244" i="4" a="1"/>
  <c r="CG244" i="4" a="1"/>
  <c r="CE246" i="4" a="1"/>
  <c r="CC246" i="4" a="1"/>
  <c r="BW246" i="4" a="1"/>
  <c r="BU244" i="4" a="1"/>
  <c r="BW244" i="4" a="1"/>
  <c r="BO246" i="4" a="1"/>
  <c r="BK246" i="4" a="1"/>
  <c r="BE246" i="4" a="1"/>
  <c r="BA248" i="4" l="1"/>
  <c r="AX248" i="4"/>
  <c r="AQ247" i="4"/>
  <c r="AX247" i="4"/>
  <c r="AG248" i="4"/>
  <c r="AW248" i="4"/>
  <c r="AG245" i="4"/>
  <c r="AG246" i="4"/>
  <c r="AG247" i="4"/>
  <c r="AX246" i="4"/>
  <c r="U246" i="4"/>
  <c r="U248" i="4"/>
  <c r="CG244" i="4"/>
  <c r="CE244" i="4"/>
  <c r="CC244" i="4"/>
  <c r="BW244" i="4"/>
  <c r="BU244" i="4"/>
  <c r="BS244" i="4"/>
  <c r="BQ244" i="4"/>
  <c r="BO244" i="4"/>
  <c r="BM244" i="4"/>
  <c r="BK244" i="4"/>
  <c r="BE244" i="4"/>
  <c r="BE246" i="4"/>
  <c r="BK246" i="4"/>
  <c r="BM246" i="4"/>
  <c r="BO246" i="4"/>
  <c r="BQ246" i="4"/>
  <c r="BS246" i="4"/>
  <c r="BU246" i="4"/>
  <c r="BW246" i="4"/>
  <c r="CC246" i="4"/>
  <c r="CE246" i="4"/>
  <c r="CG246" i="4"/>
  <c r="G249" i="4"/>
  <c r="H249" i="4"/>
  <c r="K249" i="4" s="1"/>
  <c r="I249" i="4"/>
  <c r="J249" i="4"/>
  <c r="L249" i="4"/>
  <c r="M249" i="4"/>
  <c r="N249" i="4"/>
  <c r="O249" i="4"/>
  <c r="P249" i="4"/>
  <c r="Q249" i="4"/>
  <c r="R249" i="4"/>
  <c r="S249" i="4"/>
  <c r="T249" i="4"/>
  <c r="V249" i="4"/>
  <c r="W249" i="4"/>
  <c r="X249" i="4"/>
  <c r="Y249" i="4"/>
  <c r="Z249" i="4"/>
  <c r="AA249" i="4"/>
  <c r="AC249" i="4"/>
  <c r="AD249" i="4"/>
  <c r="AE249" i="4"/>
  <c r="AF249" i="4"/>
  <c r="AH249" i="4"/>
  <c r="AI249" i="4"/>
  <c r="AJ249" i="4"/>
  <c r="AK249" i="4"/>
  <c r="AL249" i="4"/>
  <c r="AM249" i="4"/>
  <c r="AN249" i="4"/>
  <c r="AO249" i="4"/>
  <c r="AP249" i="4"/>
  <c r="AR249" i="4"/>
  <c r="AS249" i="4"/>
  <c r="AT249" i="4"/>
  <c r="AY249" i="4" s="1"/>
  <c r="AU249" i="4"/>
  <c r="AV249" i="4"/>
  <c r="AW249" i="4"/>
  <c r="AX249" i="4"/>
  <c r="G250" i="4"/>
  <c r="H250" i="4"/>
  <c r="I250" i="4"/>
  <c r="J250" i="4"/>
  <c r="L250" i="4"/>
  <c r="M250" i="4"/>
  <c r="N250" i="4"/>
  <c r="O250" i="4"/>
  <c r="P250" i="4"/>
  <c r="Q250" i="4"/>
  <c r="R250" i="4"/>
  <c r="S250" i="4"/>
  <c r="T250" i="4"/>
  <c r="V250" i="4"/>
  <c r="W250" i="4"/>
  <c r="X250" i="4"/>
  <c r="Y250" i="4"/>
  <c r="Z250" i="4"/>
  <c r="AC250" i="4"/>
  <c r="AD250" i="4"/>
  <c r="AE250" i="4"/>
  <c r="AF250" i="4"/>
  <c r="AH250" i="4"/>
  <c r="AI250" i="4"/>
  <c r="AJ250" i="4"/>
  <c r="AK250" i="4"/>
  <c r="AL250" i="4"/>
  <c r="AM250" i="4"/>
  <c r="AN250" i="4"/>
  <c r="AO250" i="4"/>
  <c r="AP250" i="4"/>
  <c r="AQ250" i="4"/>
  <c r="AR250" i="4"/>
  <c r="AS250" i="4"/>
  <c r="AW250" i="4" s="1"/>
  <c r="AT250" i="4"/>
  <c r="AU250" i="4"/>
  <c r="AV250" i="4"/>
  <c r="CG248" i="4" a="1"/>
  <c r="CF244" i="4" a="1"/>
  <c r="BH244" i="4" a="1"/>
  <c r="BY244" i="4" a="1"/>
  <c r="BS248" i="4" a="1"/>
  <c r="BQ248" i="4" a="1"/>
  <c r="BR244" i="4" a="1"/>
  <c r="BL244" i="4" a="1"/>
  <c r="CE248" i="4" a="1"/>
  <c r="CD244" i="4" a="1"/>
  <c r="BG244" i="4" a="1"/>
  <c r="BZ244" i="4" a="1"/>
  <c r="BU248" i="4" a="1"/>
  <c r="BO248" i="4" a="1"/>
  <c r="BM248" i="4" a="1"/>
  <c r="BK248" i="4" a="1"/>
  <c r="BN244" i="4" a="1"/>
  <c r="CC248" i="4" a="1"/>
  <c r="BF244" i="4" a="1"/>
  <c r="BW248" i="4" a="1"/>
  <c r="BX244" i="4" a="1"/>
  <c r="BV244" i="4" a="1"/>
  <c r="BT244" i="4" a="1"/>
  <c r="BP244" i="4" a="1"/>
  <c r="BE248" i="4" a="1"/>
  <c r="CH244" i="4" a="1"/>
  <c r="BA250" i="4" l="1"/>
  <c r="U249" i="4"/>
  <c r="AZ250" i="4"/>
  <c r="K250" i="4"/>
  <c r="AY250" i="4"/>
  <c r="AQ249" i="4"/>
  <c r="AZ249" i="4"/>
  <c r="AG250" i="4"/>
  <c r="AX250" i="4"/>
  <c r="AG249" i="4"/>
  <c r="BA249" i="4"/>
  <c r="U250" i="4"/>
  <c r="AA250" i="4"/>
  <c r="BF244" i="4"/>
  <c r="BG244" i="4"/>
  <c r="BH244" i="4"/>
  <c r="BL244" i="4"/>
  <c r="BN244" i="4"/>
  <c r="BP244" i="4"/>
  <c r="BR244" i="4"/>
  <c r="BT244" i="4"/>
  <c r="BV244" i="4"/>
  <c r="BX244" i="4"/>
  <c r="BY244" i="4"/>
  <c r="BZ244" i="4"/>
  <c r="CD244" i="4"/>
  <c r="CF244" i="4"/>
  <c r="CH244" i="4"/>
  <c r="BE248" i="4"/>
  <c r="BK248" i="4"/>
  <c r="BM248" i="4"/>
  <c r="BO248" i="4"/>
  <c r="BQ248" i="4"/>
  <c r="BS248" i="4"/>
  <c r="BU248" i="4"/>
  <c r="BW248" i="4"/>
  <c r="CC248" i="4"/>
  <c r="CE248" i="4"/>
  <c r="CG248" i="4"/>
  <c r="CA244" i="4" a="1"/>
  <c r="BI244" i="4" a="1"/>
  <c r="CA244" i="4" l="1"/>
  <c r="BI244" i="4"/>
  <c r="CB244" i="4"/>
  <c r="BJ244" i="4"/>
  <c r="G251" i="4"/>
  <c r="H251" i="4"/>
  <c r="I251" i="4"/>
  <c r="J251" i="4"/>
  <c r="K251" i="4"/>
  <c r="L251" i="4"/>
  <c r="M251" i="4"/>
  <c r="N251" i="4"/>
  <c r="O251" i="4"/>
  <c r="P251" i="4"/>
  <c r="Q251" i="4"/>
  <c r="R251" i="4"/>
  <c r="S251" i="4"/>
  <c r="T251" i="4"/>
  <c r="U251" i="4"/>
  <c r="V251" i="4"/>
  <c r="W251" i="4"/>
  <c r="AA251" i="4" s="1"/>
  <c r="X251" i="4"/>
  <c r="Y251" i="4"/>
  <c r="Z251" i="4"/>
  <c r="BA251" i="4" s="1"/>
  <c r="AC251" i="4"/>
  <c r="AD251" i="4"/>
  <c r="AE251" i="4"/>
  <c r="AF251" i="4"/>
  <c r="AH251" i="4"/>
  <c r="AI251" i="4"/>
  <c r="AJ251" i="4"/>
  <c r="AK251" i="4"/>
  <c r="AL251" i="4"/>
  <c r="AM251" i="4"/>
  <c r="AN251" i="4"/>
  <c r="AQ251" i="4" s="1"/>
  <c r="AO251" i="4"/>
  <c r="AP251" i="4"/>
  <c r="AR251" i="4"/>
  <c r="AS251" i="4"/>
  <c r="AT251" i="4"/>
  <c r="AU251" i="4"/>
  <c r="AV251" i="4"/>
  <c r="AW251" i="4"/>
  <c r="AX251" i="4"/>
  <c r="AY251" i="4"/>
  <c r="G252" i="4"/>
  <c r="H252" i="4"/>
  <c r="I252" i="4"/>
  <c r="J252" i="4"/>
  <c r="L252" i="4"/>
  <c r="M252" i="4"/>
  <c r="N252" i="4"/>
  <c r="O252" i="4"/>
  <c r="P252" i="4"/>
  <c r="Q252" i="4"/>
  <c r="R252" i="4"/>
  <c r="S252" i="4"/>
  <c r="T252" i="4"/>
  <c r="V252" i="4"/>
  <c r="W252" i="4"/>
  <c r="X252" i="4"/>
  <c r="Y252" i="4"/>
  <c r="Z252" i="4"/>
  <c r="AA252" i="4"/>
  <c r="AC252" i="4"/>
  <c r="AD252" i="4"/>
  <c r="AE252" i="4"/>
  <c r="AF252" i="4"/>
  <c r="AG252" i="4"/>
  <c r="AH252" i="4"/>
  <c r="AI252" i="4"/>
  <c r="AJ252" i="4"/>
  <c r="AK252" i="4"/>
  <c r="AL252" i="4"/>
  <c r="AM252" i="4"/>
  <c r="AN252" i="4"/>
  <c r="AO252" i="4"/>
  <c r="AP252" i="4"/>
  <c r="AQ252" i="4"/>
  <c r="AR252" i="4"/>
  <c r="AS252" i="4"/>
  <c r="AX252" i="4" s="1"/>
  <c r="AT252" i="4"/>
  <c r="AU252" i="4"/>
  <c r="AV252" i="4"/>
  <c r="AY252" i="4"/>
  <c r="U252" i="4" l="1"/>
  <c r="BA252" i="4"/>
  <c r="AZ252" i="4"/>
  <c r="K252" i="4"/>
  <c r="AZ251" i="4"/>
  <c r="AG251" i="4"/>
  <c r="AW252" i="4"/>
  <c r="G253" i="4"/>
  <c r="H253" i="4"/>
  <c r="I253" i="4"/>
  <c r="J253" i="4"/>
  <c r="K253" i="4"/>
  <c r="L253" i="4"/>
  <c r="M253" i="4"/>
  <c r="N253" i="4"/>
  <c r="O253" i="4"/>
  <c r="P253" i="4"/>
  <c r="Q253" i="4"/>
  <c r="R253" i="4"/>
  <c r="S253" i="4"/>
  <c r="T253" i="4"/>
  <c r="U253" i="4"/>
  <c r="V253" i="4"/>
  <c r="W253" i="4"/>
  <c r="AA253" i="4" s="1"/>
  <c r="X253" i="4"/>
  <c r="Y253" i="4"/>
  <c r="Z253" i="4"/>
  <c r="BA253" i="4" s="1"/>
  <c r="AC253" i="4"/>
  <c r="AD253" i="4"/>
  <c r="AE253" i="4"/>
  <c r="AF253" i="4"/>
  <c r="AH253" i="4"/>
  <c r="AI253" i="4"/>
  <c r="AJ253" i="4"/>
  <c r="AK253" i="4"/>
  <c r="AL253" i="4"/>
  <c r="AM253" i="4"/>
  <c r="AN253" i="4"/>
  <c r="AO253" i="4"/>
  <c r="AP253" i="4"/>
  <c r="AR253" i="4"/>
  <c r="AS253" i="4"/>
  <c r="AT253" i="4"/>
  <c r="AU253" i="4"/>
  <c r="AV253" i="4"/>
  <c r="AW253" i="4"/>
  <c r="AY253" i="4"/>
  <c r="AZ253" i="4"/>
  <c r="G254" i="4"/>
  <c r="H254" i="4"/>
  <c r="I254" i="4"/>
  <c r="J254" i="4"/>
  <c r="K254" i="4"/>
  <c r="L254" i="4"/>
  <c r="M254" i="4"/>
  <c r="N254" i="4"/>
  <c r="O254" i="4"/>
  <c r="P254" i="4"/>
  <c r="Q254" i="4"/>
  <c r="R254" i="4"/>
  <c r="S254" i="4"/>
  <c r="T254" i="4"/>
  <c r="V254" i="4"/>
  <c r="W254" i="4"/>
  <c r="X254" i="4"/>
  <c r="Y254" i="4"/>
  <c r="Z254" i="4"/>
  <c r="BA254" i="4" s="1"/>
  <c r="AA254" i="4"/>
  <c r="AC254" i="4"/>
  <c r="AD254" i="4"/>
  <c r="AE254" i="4"/>
  <c r="AF254" i="4"/>
  <c r="AH254" i="4"/>
  <c r="AI254" i="4"/>
  <c r="AJ254" i="4"/>
  <c r="AK254" i="4"/>
  <c r="AL254" i="4"/>
  <c r="AM254" i="4"/>
  <c r="AN254" i="4"/>
  <c r="AO254" i="4"/>
  <c r="AP254" i="4"/>
  <c r="AQ254" i="4"/>
  <c r="AR254" i="4"/>
  <c r="AS254" i="4"/>
  <c r="AT254" i="4"/>
  <c r="AU254" i="4"/>
  <c r="AV254" i="4"/>
  <c r="BO252" i="4" a="1"/>
  <c r="CC250" i="4" a="1"/>
  <c r="BM252" i="4" a="1"/>
  <c r="BK252" i="4" a="1"/>
  <c r="BE252" i="4" a="1"/>
  <c r="BE250" i="4" a="1"/>
  <c r="BM250" i="4" a="1"/>
  <c r="CC252" i="4" a="1"/>
  <c r="BU252" i="4" a="1"/>
  <c r="BU250" i="4" a="1"/>
  <c r="CE250" i="4" a="1"/>
  <c r="BK250" i="4" a="1"/>
  <c r="BQ250" i="4" a="1"/>
  <c r="BS250" i="4" a="1"/>
  <c r="BS252" i="4" a="1"/>
  <c r="BQ252" i="4" a="1"/>
  <c r="CG250" i="4" a="1"/>
  <c r="CG252" i="4" a="1"/>
  <c r="CE252" i="4" a="1"/>
  <c r="BO250" i="4" a="1"/>
  <c r="BW252" i="4" a="1"/>
  <c r="BW250" i="4" a="1"/>
  <c r="AX254" i="4" l="1"/>
  <c r="AX253" i="4"/>
  <c r="U254" i="4"/>
  <c r="AZ254" i="4"/>
  <c r="AY254" i="4"/>
  <c r="AG254" i="4"/>
  <c r="AW254" i="4"/>
  <c r="AG253" i="4"/>
  <c r="AQ253" i="4"/>
  <c r="CG250" i="4"/>
  <c r="CE250" i="4"/>
  <c r="CC250" i="4"/>
  <c r="BW250" i="4"/>
  <c r="BU250" i="4"/>
  <c r="BS250" i="4"/>
  <c r="BQ250" i="4"/>
  <c r="BO250" i="4"/>
  <c r="BM250" i="4"/>
  <c r="BK250" i="4"/>
  <c r="BE250" i="4"/>
  <c r="BE252" i="4"/>
  <c r="BK252" i="4"/>
  <c r="BM252" i="4"/>
  <c r="BO252" i="4"/>
  <c r="BQ252" i="4"/>
  <c r="BS252" i="4"/>
  <c r="BU252" i="4"/>
  <c r="BW252" i="4"/>
  <c r="CC252" i="4"/>
  <c r="CE252" i="4"/>
  <c r="CG252" i="4"/>
  <c r="G255" i="4"/>
  <c r="H255" i="4"/>
  <c r="I255" i="4"/>
  <c r="J255" i="4"/>
  <c r="K255" i="4"/>
  <c r="L255" i="4"/>
  <c r="M255" i="4"/>
  <c r="N255" i="4"/>
  <c r="O255" i="4"/>
  <c r="P255" i="4"/>
  <c r="Q255" i="4"/>
  <c r="R255" i="4"/>
  <c r="S255" i="4"/>
  <c r="T255" i="4"/>
  <c r="U255" i="4"/>
  <c r="V255" i="4"/>
  <c r="W255" i="4"/>
  <c r="AA255" i="4" s="1"/>
  <c r="X255" i="4"/>
  <c r="Y255" i="4"/>
  <c r="Z255" i="4"/>
  <c r="AC255" i="4"/>
  <c r="AD255" i="4"/>
  <c r="AE255" i="4"/>
  <c r="AF255" i="4"/>
  <c r="AH255" i="4"/>
  <c r="AI255" i="4"/>
  <c r="AJ255" i="4"/>
  <c r="AK255" i="4"/>
  <c r="AL255" i="4"/>
  <c r="AM255" i="4"/>
  <c r="AN255" i="4"/>
  <c r="AO255" i="4"/>
  <c r="AP255" i="4"/>
  <c r="AR255" i="4"/>
  <c r="AS255" i="4"/>
  <c r="AT255" i="4"/>
  <c r="AU255" i="4"/>
  <c r="AV255" i="4"/>
  <c r="AW255" i="4"/>
  <c r="AX255" i="4"/>
  <c r="AY255" i="4"/>
  <c r="AZ255" i="4"/>
  <c r="BA255" i="4"/>
  <c r="G256" i="4"/>
  <c r="H256" i="4"/>
  <c r="I256" i="4"/>
  <c r="J256" i="4"/>
  <c r="K256" i="4"/>
  <c r="L256" i="4"/>
  <c r="M256" i="4"/>
  <c r="N256" i="4"/>
  <c r="O256" i="4"/>
  <c r="P256" i="4"/>
  <c r="Q256" i="4"/>
  <c r="R256" i="4"/>
  <c r="S256" i="4"/>
  <c r="T256" i="4"/>
  <c r="V256" i="4"/>
  <c r="W256" i="4"/>
  <c r="X256" i="4"/>
  <c r="Y256" i="4"/>
  <c r="Z256" i="4"/>
  <c r="BA256" i="4" s="1"/>
  <c r="AA256" i="4"/>
  <c r="AC256" i="4"/>
  <c r="AD256" i="4"/>
  <c r="AE256" i="4"/>
  <c r="AF256" i="4"/>
  <c r="AH256" i="4"/>
  <c r="AI256" i="4"/>
  <c r="AJ256" i="4"/>
  <c r="AK256" i="4"/>
  <c r="AL256" i="4"/>
  <c r="AM256" i="4"/>
  <c r="AN256" i="4"/>
  <c r="AO256" i="4"/>
  <c r="AP256" i="4"/>
  <c r="AQ256" i="4"/>
  <c r="AR256" i="4"/>
  <c r="AS256" i="4"/>
  <c r="AW256" i="4" s="1"/>
  <c r="AT256" i="4"/>
  <c r="AU256" i="4"/>
  <c r="AV256" i="4"/>
  <c r="BE254" i="4" a="1"/>
  <c r="BN250" i="4" a="1"/>
  <c r="BH250" i="4" a="1"/>
  <c r="CC254" i="4" a="1"/>
  <c r="BZ250" i="4" a="1"/>
  <c r="BY250" i="4" a="1"/>
  <c r="BX250" i="4" a="1"/>
  <c r="BV250" i="4" a="1"/>
  <c r="BO254" i="4" a="1"/>
  <c r="BM254" i="4" a="1"/>
  <c r="BK254" i="4" a="1"/>
  <c r="CH250" i="4" a="1"/>
  <c r="BL250" i="4" a="1"/>
  <c r="CD250" i="4" a="1"/>
  <c r="BG250" i="4" a="1"/>
  <c r="BF250" i="4" a="1"/>
  <c r="BS254" i="4" a="1"/>
  <c r="BQ254" i="4" a="1"/>
  <c r="BT250" i="4" a="1"/>
  <c r="BR250" i="4" a="1"/>
  <c r="CG254" i="4" a="1"/>
  <c r="CF250" i="4" a="1"/>
  <c r="CE254" i="4" a="1"/>
  <c r="BW254" i="4" a="1"/>
  <c r="BU254" i="4" a="1"/>
  <c r="BP250" i="4" a="1"/>
  <c r="AZ256" i="4" l="1"/>
  <c r="AY256" i="4"/>
  <c r="U256" i="4"/>
  <c r="AQ255" i="4"/>
  <c r="AX256" i="4"/>
  <c r="AG256" i="4"/>
  <c r="AG255" i="4"/>
  <c r="BF250" i="4"/>
  <c r="BG250" i="4"/>
  <c r="BH250" i="4"/>
  <c r="BL250" i="4"/>
  <c r="BN250" i="4"/>
  <c r="BP250" i="4"/>
  <c r="BR250" i="4"/>
  <c r="BT250" i="4"/>
  <c r="BV250" i="4"/>
  <c r="BX250" i="4"/>
  <c r="BY250" i="4"/>
  <c r="BZ250" i="4"/>
  <c r="CD250" i="4"/>
  <c r="CF250" i="4"/>
  <c r="CH250" i="4"/>
  <c r="BE254" i="4"/>
  <c r="BK254" i="4"/>
  <c r="BM254" i="4"/>
  <c r="BO254" i="4"/>
  <c r="BQ254" i="4"/>
  <c r="BS254" i="4"/>
  <c r="BU254" i="4"/>
  <c r="BW254" i="4"/>
  <c r="CC254" i="4"/>
  <c r="CE254" i="4"/>
  <c r="CG254" i="4"/>
  <c r="CA250" i="4" a="1"/>
  <c r="BI250" i="4" a="1"/>
  <c r="BI250" i="4" l="1"/>
  <c r="CA250" i="4"/>
  <c r="CB250" i="4"/>
  <c r="BJ250" i="4"/>
  <c r="G257" i="4"/>
  <c r="H257" i="4"/>
  <c r="I257" i="4"/>
  <c r="J257" i="4"/>
  <c r="K257" i="4"/>
  <c r="L257" i="4"/>
  <c r="M257" i="4"/>
  <c r="N257" i="4"/>
  <c r="O257" i="4"/>
  <c r="P257" i="4"/>
  <c r="Q257" i="4"/>
  <c r="R257" i="4"/>
  <c r="S257" i="4"/>
  <c r="T257" i="4"/>
  <c r="U257" i="4"/>
  <c r="V257" i="4"/>
  <c r="W257" i="4"/>
  <c r="AA257" i="4" s="1"/>
  <c r="X257" i="4"/>
  <c r="Y257" i="4"/>
  <c r="AZ257" i="4" s="1"/>
  <c r="Z257" i="4"/>
  <c r="BA257" i="4" s="1"/>
  <c r="AC257" i="4"/>
  <c r="AD257" i="4"/>
  <c r="AE257" i="4"/>
  <c r="AF257" i="4"/>
  <c r="AH257" i="4"/>
  <c r="AI257" i="4"/>
  <c r="AJ257" i="4"/>
  <c r="AK257" i="4"/>
  <c r="AL257" i="4"/>
  <c r="AM257" i="4"/>
  <c r="AN257" i="4"/>
  <c r="AQ257" i="4" s="1"/>
  <c r="AO257" i="4"/>
  <c r="AP257" i="4"/>
  <c r="AR257" i="4"/>
  <c r="AS257" i="4"/>
  <c r="AT257" i="4"/>
  <c r="AU257" i="4"/>
  <c r="AV257" i="4"/>
  <c r="AW257" i="4"/>
  <c r="AY257" i="4"/>
  <c r="G258" i="4"/>
  <c r="H258" i="4"/>
  <c r="I258" i="4"/>
  <c r="J258" i="4"/>
  <c r="K258" i="4"/>
  <c r="L258" i="4"/>
  <c r="M258" i="4"/>
  <c r="N258" i="4"/>
  <c r="O258" i="4"/>
  <c r="P258" i="4"/>
  <c r="Q258" i="4"/>
  <c r="R258" i="4"/>
  <c r="U258" i="4" s="1"/>
  <c r="S258" i="4"/>
  <c r="T258" i="4"/>
  <c r="V258" i="4"/>
  <c r="W258" i="4"/>
  <c r="X258" i="4"/>
  <c r="AY258" i="4" s="1"/>
  <c r="Y258" i="4"/>
  <c r="AZ258" i="4" s="1"/>
  <c r="Z258" i="4"/>
  <c r="BA258" i="4" s="1"/>
  <c r="AA258" i="4"/>
  <c r="AC258" i="4"/>
  <c r="AD258" i="4"/>
  <c r="AE258" i="4"/>
  <c r="AF258" i="4"/>
  <c r="AH258" i="4"/>
  <c r="AI258" i="4"/>
  <c r="AJ258" i="4"/>
  <c r="AK258" i="4"/>
  <c r="AL258" i="4"/>
  <c r="AM258" i="4"/>
  <c r="AN258" i="4"/>
  <c r="AO258" i="4"/>
  <c r="AP258" i="4"/>
  <c r="AQ258" i="4"/>
  <c r="AR258" i="4"/>
  <c r="AS258" i="4"/>
  <c r="AW258" i="4" s="1"/>
  <c r="AT258" i="4"/>
  <c r="AU258" i="4"/>
  <c r="AV258" i="4"/>
  <c r="G259" i="4"/>
  <c r="H259" i="4"/>
  <c r="I259" i="4"/>
  <c r="J259" i="4"/>
  <c r="K259" i="4"/>
  <c r="L259" i="4"/>
  <c r="M259" i="4"/>
  <c r="N259" i="4"/>
  <c r="O259" i="4"/>
  <c r="P259" i="4"/>
  <c r="Q259" i="4"/>
  <c r="R259" i="4"/>
  <c r="S259" i="4"/>
  <c r="T259" i="4"/>
  <c r="U259" i="4"/>
  <c r="V259" i="4"/>
  <c r="W259" i="4"/>
  <c r="AA259" i="4" s="1"/>
  <c r="X259" i="4"/>
  <c r="Y259" i="4"/>
  <c r="Z259" i="4"/>
  <c r="AC259" i="4"/>
  <c r="AD259" i="4"/>
  <c r="AE259" i="4"/>
  <c r="AF259" i="4"/>
  <c r="AH259" i="4"/>
  <c r="AI259" i="4"/>
  <c r="AJ259" i="4"/>
  <c r="AK259" i="4"/>
  <c r="AL259" i="4"/>
  <c r="AM259" i="4"/>
  <c r="AN259" i="4"/>
  <c r="AO259" i="4"/>
  <c r="AP259" i="4"/>
  <c r="AR259" i="4"/>
  <c r="AS259" i="4"/>
  <c r="AT259" i="4"/>
  <c r="AU259" i="4"/>
  <c r="AZ259" i="4" s="1"/>
  <c r="AV259" i="4"/>
  <c r="BA259" i="4" s="1"/>
  <c r="AW259" i="4"/>
  <c r="G260" i="4"/>
  <c r="H260" i="4"/>
  <c r="K260" i="4" s="1"/>
  <c r="I260" i="4"/>
  <c r="J260" i="4"/>
  <c r="L260" i="4"/>
  <c r="M260" i="4"/>
  <c r="N260" i="4"/>
  <c r="O260" i="4"/>
  <c r="P260" i="4"/>
  <c r="Q260" i="4"/>
  <c r="R260" i="4"/>
  <c r="S260" i="4"/>
  <c r="T260" i="4"/>
  <c r="V260" i="4"/>
  <c r="W260" i="4"/>
  <c r="X260" i="4"/>
  <c r="Y260" i="4"/>
  <c r="AZ260" i="4" s="1"/>
  <c r="Z260" i="4"/>
  <c r="AA260" i="4"/>
  <c r="AC260" i="4"/>
  <c r="AD260" i="4"/>
  <c r="AE260" i="4"/>
  <c r="AF260" i="4"/>
  <c r="AH260" i="4"/>
  <c r="AI260" i="4"/>
  <c r="AJ260" i="4"/>
  <c r="AK260" i="4"/>
  <c r="AL260" i="4"/>
  <c r="AM260" i="4"/>
  <c r="AN260" i="4"/>
  <c r="AQ260" i="4" s="1"/>
  <c r="AO260" i="4"/>
  <c r="AP260" i="4"/>
  <c r="AR260" i="4"/>
  <c r="AS260" i="4"/>
  <c r="AT260" i="4"/>
  <c r="AU260" i="4"/>
  <c r="AV260" i="4"/>
  <c r="AW260" i="4"/>
  <c r="AX260" i="4"/>
  <c r="AY260" i="4"/>
  <c r="BA260" i="4"/>
  <c r="CC258" i="4" a="1"/>
  <c r="BO256" i="4" a="1"/>
  <c r="BW258" i="4" a="1"/>
  <c r="BU258" i="4" a="1"/>
  <c r="BU256" i="4" a="1"/>
  <c r="BO258" i="4" a="1"/>
  <c r="BM258" i="4" a="1"/>
  <c r="BK258" i="4" a="1"/>
  <c r="BQ256" i="4" a="1"/>
  <c r="BW256" i="4" a="1"/>
  <c r="BS256" i="4" a="1"/>
  <c r="BS258" i="4" a="1"/>
  <c r="BQ258" i="4" a="1"/>
  <c r="CC256" i="4" a="1"/>
  <c r="CE256" i="4" a="1"/>
  <c r="BK256" i="4" a="1"/>
  <c r="CG256" i="4" a="1"/>
  <c r="BE258" i="4" a="1"/>
  <c r="BE256" i="4" a="1"/>
  <c r="BM256" i="4" a="1"/>
  <c r="CE258" i="4" a="1"/>
  <c r="CG258" i="4" a="1"/>
  <c r="AX257" i="4" l="1"/>
  <c r="U260" i="4"/>
  <c r="AY259" i="4"/>
  <c r="AX259" i="4"/>
  <c r="AG257" i="4"/>
  <c r="AG258" i="4"/>
  <c r="AX258" i="4"/>
  <c r="AG259" i="4"/>
  <c r="AQ259" i="4"/>
  <c r="AG260" i="4"/>
  <c r="CG256" i="4"/>
  <c r="CE256" i="4"/>
  <c r="CC256" i="4"/>
  <c r="BW256" i="4"/>
  <c r="BU256" i="4"/>
  <c r="BS256" i="4"/>
  <c r="BQ256" i="4"/>
  <c r="BO256" i="4"/>
  <c r="BM256" i="4"/>
  <c r="BK256" i="4"/>
  <c r="BE256" i="4"/>
  <c r="BE258" i="4"/>
  <c r="BK258" i="4"/>
  <c r="BM258" i="4"/>
  <c r="BO258" i="4"/>
  <c r="BQ258" i="4"/>
  <c r="BS258" i="4"/>
  <c r="BU258" i="4"/>
  <c r="BW258" i="4"/>
  <c r="CC258" i="4"/>
  <c r="CE258" i="4"/>
  <c r="CG258" i="4"/>
  <c r="G261" i="4"/>
  <c r="H261" i="4"/>
  <c r="K261" i="4" s="1"/>
  <c r="I261" i="4"/>
  <c r="J261" i="4"/>
  <c r="L261" i="4"/>
  <c r="M261" i="4"/>
  <c r="N261" i="4"/>
  <c r="O261" i="4"/>
  <c r="P261" i="4"/>
  <c r="Q261" i="4"/>
  <c r="R261" i="4"/>
  <c r="S261" i="4"/>
  <c r="T261" i="4"/>
  <c r="U261" i="4"/>
  <c r="V261" i="4"/>
  <c r="W261" i="4"/>
  <c r="X261" i="4"/>
  <c r="Y261" i="4"/>
  <c r="Z261" i="4"/>
  <c r="BA261" i="4" s="1"/>
  <c r="AA261" i="4"/>
  <c r="AC261" i="4"/>
  <c r="AD261" i="4"/>
  <c r="AE261" i="4"/>
  <c r="AF261" i="4"/>
  <c r="AH261" i="4"/>
  <c r="AI261" i="4"/>
  <c r="AJ261" i="4"/>
  <c r="AK261" i="4"/>
  <c r="AL261" i="4"/>
  <c r="AM261" i="4"/>
  <c r="AN261" i="4"/>
  <c r="AQ261" i="4" s="1"/>
  <c r="AO261" i="4"/>
  <c r="AP261" i="4"/>
  <c r="AR261" i="4"/>
  <c r="AS261" i="4"/>
  <c r="AT261" i="4"/>
  <c r="AU261" i="4"/>
  <c r="AV261" i="4"/>
  <c r="AW261" i="4"/>
  <c r="AX261" i="4"/>
  <c r="AY261" i="4"/>
  <c r="AZ261" i="4"/>
  <c r="G262" i="4"/>
  <c r="H262" i="4"/>
  <c r="I262" i="4"/>
  <c r="J262" i="4"/>
  <c r="K262" i="4"/>
  <c r="L262" i="4"/>
  <c r="M262" i="4"/>
  <c r="N262" i="4"/>
  <c r="O262" i="4"/>
  <c r="P262" i="4"/>
  <c r="Q262" i="4"/>
  <c r="R262" i="4"/>
  <c r="S262" i="4"/>
  <c r="T262" i="4"/>
  <c r="V262" i="4"/>
  <c r="W262" i="4"/>
  <c r="X262" i="4"/>
  <c r="AY262" i="4" s="1"/>
  <c r="Y262" i="4"/>
  <c r="AZ262" i="4" s="1"/>
  <c r="Z262" i="4"/>
  <c r="BA262" i="4" s="1"/>
  <c r="AA262" i="4"/>
  <c r="AC262" i="4"/>
  <c r="AD262" i="4"/>
  <c r="AE262" i="4"/>
  <c r="AF262" i="4"/>
  <c r="AH262" i="4"/>
  <c r="AI262" i="4"/>
  <c r="AJ262" i="4"/>
  <c r="AK262" i="4"/>
  <c r="AL262" i="4"/>
  <c r="AM262" i="4"/>
  <c r="AN262" i="4"/>
  <c r="AO262" i="4"/>
  <c r="AP262" i="4"/>
  <c r="AQ262" i="4"/>
  <c r="AR262" i="4"/>
  <c r="AS262" i="4"/>
  <c r="AT262" i="4"/>
  <c r="AU262" i="4"/>
  <c r="AV262" i="4"/>
  <c r="BE260" i="4" a="1"/>
  <c r="BN256" i="4" a="1"/>
  <c r="CF256" i="4" a="1"/>
  <c r="CD256" i="4" a="1"/>
  <c r="CC260" i="4" a="1"/>
  <c r="BG256" i="4" a="1"/>
  <c r="BF256" i="4" a="1"/>
  <c r="BV256" i="4" a="1"/>
  <c r="CH256" i="4" a="1"/>
  <c r="BL256" i="4" a="1"/>
  <c r="CG260" i="4" a="1"/>
  <c r="CE260" i="4" a="1"/>
  <c r="BH256" i="4" a="1"/>
  <c r="CA256" i="4" a="1"/>
  <c r="BZ256" i="4" a="1"/>
  <c r="BY256" i="4" a="1"/>
  <c r="BS260" i="4" a="1"/>
  <c r="BO260" i="4" a="1"/>
  <c r="BR256" i="4" a="1"/>
  <c r="BP256" i="4" a="1"/>
  <c r="BW260" i="4" a="1"/>
  <c r="BU260" i="4" a="1"/>
  <c r="BX256" i="4" a="1"/>
  <c r="BQ260" i="4" a="1"/>
  <c r="BT256" i="4" a="1"/>
  <c r="BM260" i="4" a="1"/>
  <c r="BK260" i="4" a="1"/>
  <c r="AX262" i="4" l="1"/>
  <c r="U262" i="4"/>
  <c r="AW262" i="4"/>
  <c r="AG261" i="4"/>
  <c r="AG262" i="4"/>
  <c r="BF256" i="4"/>
  <c r="BG256" i="4"/>
  <c r="BH256" i="4"/>
  <c r="BL256" i="4"/>
  <c r="BN256" i="4"/>
  <c r="BP256" i="4"/>
  <c r="BR256" i="4"/>
  <c r="BT256" i="4"/>
  <c r="BV256" i="4"/>
  <c r="BX256" i="4"/>
  <c r="BY256" i="4"/>
  <c r="BZ256" i="4"/>
  <c r="CA256" i="4"/>
  <c r="CD256" i="4"/>
  <c r="CF256" i="4"/>
  <c r="CH256" i="4"/>
  <c r="BE260" i="4"/>
  <c r="BK260" i="4"/>
  <c r="BM260" i="4"/>
  <c r="BO260" i="4"/>
  <c r="BQ260" i="4"/>
  <c r="BS260" i="4"/>
  <c r="BU260" i="4"/>
  <c r="BW260" i="4"/>
  <c r="CC260" i="4"/>
  <c r="CE260" i="4"/>
  <c r="CG260" i="4"/>
  <c r="G263" i="4"/>
  <c r="H263" i="4"/>
  <c r="K263" i="4" s="1"/>
  <c r="I263" i="4"/>
  <c r="J263" i="4"/>
  <c r="L263" i="4"/>
  <c r="M263" i="4"/>
  <c r="N263" i="4"/>
  <c r="O263" i="4"/>
  <c r="P263" i="4"/>
  <c r="Q263" i="4"/>
  <c r="R263" i="4"/>
  <c r="S263" i="4"/>
  <c r="T263" i="4"/>
  <c r="U263" i="4"/>
  <c r="V263" i="4"/>
  <c r="W263" i="4"/>
  <c r="X263" i="4"/>
  <c r="Y263" i="4"/>
  <c r="Z263" i="4"/>
  <c r="AA263" i="4"/>
  <c r="AC263" i="4"/>
  <c r="AD263" i="4"/>
  <c r="AE263" i="4"/>
  <c r="AF263" i="4"/>
  <c r="AH263" i="4"/>
  <c r="AI263" i="4"/>
  <c r="AJ263" i="4"/>
  <c r="AK263" i="4"/>
  <c r="AL263" i="4"/>
  <c r="AM263" i="4"/>
  <c r="AN263" i="4"/>
  <c r="AO263" i="4"/>
  <c r="AP263" i="4"/>
  <c r="AR263" i="4"/>
  <c r="AS263" i="4"/>
  <c r="AT263" i="4"/>
  <c r="AY263" i="4" s="1"/>
  <c r="AU263" i="4"/>
  <c r="AZ263" i="4" s="1"/>
  <c r="AV263" i="4"/>
  <c r="BA263" i="4" s="1"/>
  <c r="AW263" i="4"/>
  <c r="AX263" i="4"/>
  <c r="G264" i="4"/>
  <c r="H264" i="4"/>
  <c r="I264" i="4"/>
  <c r="J264" i="4"/>
  <c r="K264" i="4"/>
  <c r="L264" i="4"/>
  <c r="M264" i="4"/>
  <c r="N264" i="4"/>
  <c r="O264" i="4"/>
  <c r="P264" i="4"/>
  <c r="Q264" i="4"/>
  <c r="R264" i="4"/>
  <c r="S264" i="4"/>
  <c r="T264" i="4"/>
  <c r="V264" i="4"/>
  <c r="W264" i="4"/>
  <c r="X264" i="4"/>
  <c r="Y264" i="4"/>
  <c r="Z264" i="4"/>
  <c r="BA264" i="4" s="1"/>
  <c r="AA264" i="4"/>
  <c r="AC264" i="4"/>
  <c r="AD264" i="4"/>
  <c r="AE264" i="4"/>
  <c r="AF264" i="4"/>
  <c r="AH264" i="4"/>
  <c r="AI264" i="4"/>
  <c r="AJ264" i="4"/>
  <c r="AK264" i="4"/>
  <c r="AL264" i="4"/>
  <c r="AM264" i="4"/>
  <c r="AN264" i="4"/>
  <c r="AQ264" i="4" s="1"/>
  <c r="AO264" i="4"/>
  <c r="AP264" i="4"/>
  <c r="AR264" i="4"/>
  <c r="AS264" i="4"/>
  <c r="AT264" i="4"/>
  <c r="AU264" i="4"/>
  <c r="AV264" i="4"/>
  <c r="AW264" i="4"/>
  <c r="AX264" i="4"/>
  <c r="AY264" i="4"/>
  <c r="AZ264" i="4"/>
  <c r="G265" i="4"/>
  <c r="H265" i="4"/>
  <c r="K265" i="4" s="1"/>
  <c r="I265" i="4"/>
  <c r="J265" i="4"/>
  <c r="L265" i="4"/>
  <c r="M265" i="4"/>
  <c r="N265" i="4"/>
  <c r="O265" i="4"/>
  <c r="P265" i="4"/>
  <c r="Q265" i="4"/>
  <c r="R265" i="4"/>
  <c r="S265" i="4"/>
  <c r="T265" i="4"/>
  <c r="U265" i="4"/>
  <c r="V265" i="4"/>
  <c r="W265" i="4"/>
  <c r="X265" i="4"/>
  <c r="Y265" i="4"/>
  <c r="Z265" i="4"/>
  <c r="BA265" i="4" s="1"/>
  <c r="AA265" i="4"/>
  <c r="AC265" i="4"/>
  <c r="AD265" i="4"/>
  <c r="AE265" i="4"/>
  <c r="AF265" i="4"/>
  <c r="AH265" i="4"/>
  <c r="AI265" i="4"/>
  <c r="AJ265" i="4"/>
  <c r="AK265" i="4"/>
  <c r="AL265" i="4"/>
  <c r="AM265" i="4"/>
  <c r="AN265" i="4"/>
  <c r="AO265" i="4"/>
  <c r="AP265" i="4"/>
  <c r="AR265" i="4"/>
  <c r="AS265" i="4"/>
  <c r="AW265" i="4" s="1"/>
  <c r="AT265" i="4"/>
  <c r="AY265" i="4" s="1"/>
  <c r="AU265" i="4"/>
  <c r="AV265" i="4"/>
  <c r="AZ265" i="4"/>
  <c r="G266" i="4"/>
  <c r="H266" i="4"/>
  <c r="I266" i="4"/>
  <c r="J266" i="4"/>
  <c r="K266" i="4"/>
  <c r="L266" i="4"/>
  <c r="M266" i="4"/>
  <c r="N266" i="4"/>
  <c r="O266" i="4"/>
  <c r="P266" i="4"/>
  <c r="Q266" i="4"/>
  <c r="R266" i="4"/>
  <c r="U266" i="4" s="1"/>
  <c r="S266" i="4"/>
  <c r="T266" i="4"/>
  <c r="V266" i="4"/>
  <c r="W266" i="4"/>
  <c r="X266" i="4"/>
  <c r="Y266" i="4"/>
  <c r="Z266" i="4"/>
  <c r="AA266" i="4"/>
  <c r="AC266" i="4"/>
  <c r="AD266" i="4"/>
  <c r="AE266" i="4"/>
  <c r="AF266" i="4"/>
  <c r="AH266" i="4"/>
  <c r="AI266" i="4"/>
  <c r="AJ266" i="4"/>
  <c r="AK266" i="4"/>
  <c r="AL266" i="4"/>
  <c r="AM266" i="4"/>
  <c r="AN266" i="4"/>
  <c r="AO266" i="4"/>
  <c r="AP266" i="4"/>
  <c r="AQ266" i="4"/>
  <c r="AR266" i="4"/>
  <c r="AS266" i="4"/>
  <c r="AT266" i="4"/>
  <c r="AU266" i="4"/>
  <c r="AV266" i="4"/>
  <c r="AW266" i="4"/>
  <c r="AX266" i="4"/>
  <c r="BI256" i="4" a="1"/>
  <c r="CG264" i="4" a="1"/>
  <c r="BK262" i="4" a="1"/>
  <c r="BS262" i="4" a="1"/>
  <c r="BS264" i="4" a="1"/>
  <c r="CC262" i="4" a="1"/>
  <c r="BM264" i="4" a="1"/>
  <c r="CE264" i="4" a="1"/>
  <c r="BM262" i="4" a="1"/>
  <c r="BO262" i="4" a="1"/>
  <c r="BW264" i="4" a="1"/>
  <c r="BU264" i="4" a="1"/>
  <c r="BQ264" i="4" a="1"/>
  <c r="BO264" i="4" a="1"/>
  <c r="BK264" i="4" a="1"/>
  <c r="BE264" i="4" a="1"/>
  <c r="CC264" i="4" a="1"/>
  <c r="BQ262" i="4" a="1"/>
  <c r="BU262" i="4" a="1"/>
  <c r="BW262" i="4" a="1"/>
  <c r="CE262" i="4" a="1"/>
  <c r="CG262" i="4" a="1"/>
  <c r="BE262" i="4" a="1"/>
  <c r="AZ266" i="4" l="1"/>
  <c r="AY266" i="4"/>
  <c r="BA266" i="4"/>
  <c r="U264" i="4"/>
  <c r="BI256" i="4"/>
  <c r="AG265" i="4"/>
  <c r="AQ265" i="4"/>
  <c r="AX265" i="4"/>
  <c r="AQ263" i="4"/>
  <c r="AG263" i="4"/>
  <c r="AG266" i="4"/>
  <c r="AG264" i="4"/>
  <c r="CB256" i="4"/>
  <c r="BJ256" i="4"/>
  <c r="CG262" i="4"/>
  <c r="CE262" i="4"/>
  <c r="CC262" i="4"/>
  <c r="BW262" i="4"/>
  <c r="BU262" i="4"/>
  <c r="BS262" i="4"/>
  <c r="BQ262" i="4"/>
  <c r="BO262" i="4"/>
  <c r="BM262" i="4"/>
  <c r="BK262" i="4"/>
  <c r="BE262" i="4"/>
  <c r="BE264" i="4"/>
  <c r="BK264" i="4"/>
  <c r="BM264" i="4"/>
  <c r="BO264" i="4"/>
  <c r="BQ264" i="4"/>
  <c r="BS264" i="4"/>
  <c r="BU264" i="4"/>
  <c r="BW264" i="4"/>
  <c r="CC264" i="4"/>
  <c r="CE264" i="4"/>
  <c r="CG264" i="4"/>
  <c r="G267" i="4"/>
  <c r="H267" i="4"/>
  <c r="I267" i="4"/>
  <c r="J267" i="4"/>
  <c r="K267" i="4"/>
  <c r="L267" i="4"/>
  <c r="M267" i="4"/>
  <c r="N267" i="4"/>
  <c r="O267" i="4"/>
  <c r="P267" i="4"/>
  <c r="Q267" i="4"/>
  <c r="R267" i="4"/>
  <c r="U267" i="4" s="1"/>
  <c r="S267" i="4"/>
  <c r="T267" i="4"/>
  <c r="V267" i="4"/>
  <c r="W267" i="4"/>
  <c r="X267" i="4"/>
  <c r="Y267" i="4"/>
  <c r="Z267" i="4"/>
  <c r="AA267" i="4"/>
  <c r="AC267" i="4"/>
  <c r="AD267" i="4"/>
  <c r="AE267" i="4"/>
  <c r="AF267" i="4"/>
  <c r="AH267" i="4"/>
  <c r="AI267" i="4"/>
  <c r="AJ267" i="4"/>
  <c r="AK267" i="4"/>
  <c r="AL267" i="4"/>
  <c r="AM267" i="4"/>
  <c r="AN267" i="4"/>
  <c r="AO267" i="4"/>
  <c r="AP267" i="4"/>
  <c r="AR267" i="4"/>
  <c r="AS267" i="4"/>
  <c r="AX267" i="4" s="1"/>
  <c r="AT267" i="4"/>
  <c r="AU267" i="4"/>
  <c r="AV267" i="4"/>
  <c r="AW267" i="4"/>
  <c r="G268" i="4"/>
  <c r="H268" i="4"/>
  <c r="I268" i="4"/>
  <c r="J268" i="4"/>
  <c r="K268" i="4"/>
  <c r="L268" i="4"/>
  <c r="M268" i="4"/>
  <c r="N268" i="4"/>
  <c r="O268" i="4"/>
  <c r="P268" i="4"/>
  <c r="Q268" i="4"/>
  <c r="R268" i="4"/>
  <c r="S268" i="4"/>
  <c r="T268" i="4"/>
  <c r="V268" i="4"/>
  <c r="W268" i="4"/>
  <c r="X268" i="4"/>
  <c r="Y268" i="4"/>
  <c r="AZ268" i="4" s="1"/>
  <c r="Z268" i="4"/>
  <c r="BA268" i="4" s="1"/>
  <c r="AA268" i="4"/>
  <c r="AC268" i="4"/>
  <c r="AD268" i="4"/>
  <c r="AE268" i="4"/>
  <c r="AF268" i="4"/>
  <c r="AH268" i="4"/>
  <c r="AI268" i="4"/>
  <c r="AJ268" i="4"/>
  <c r="AK268" i="4"/>
  <c r="AL268" i="4"/>
  <c r="AM268" i="4"/>
  <c r="AN268" i="4"/>
  <c r="AQ268" i="4" s="1"/>
  <c r="AO268" i="4"/>
  <c r="AP268" i="4"/>
  <c r="AR268" i="4"/>
  <c r="AS268" i="4"/>
  <c r="AT268" i="4"/>
  <c r="AU268" i="4"/>
  <c r="AV268" i="4"/>
  <c r="AW268" i="4"/>
  <c r="AX268" i="4"/>
  <c r="AY268" i="4"/>
  <c r="BM266" i="4" a="1"/>
  <c r="BR262" i="4" a="1"/>
  <c r="CD262" i="4" a="1"/>
  <c r="CC266" i="4" a="1"/>
  <c r="BZ262" i="4" a="1"/>
  <c r="BX262" i="4" a="1"/>
  <c r="BV262" i="4" a="1"/>
  <c r="BK266" i="4" a="1"/>
  <c r="BP262" i="4" a="1"/>
  <c r="CH262" i="4" a="1"/>
  <c r="CG266" i="4" a="1"/>
  <c r="BH262" i="4" a="1"/>
  <c r="BF262" i="4" a="1"/>
  <c r="BU266" i="4" a="1"/>
  <c r="BS266" i="4" a="1"/>
  <c r="BO266" i="4" a="1"/>
  <c r="BE266" i="4" a="1"/>
  <c r="BN262" i="4" a="1"/>
  <c r="BL262" i="4" a="1"/>
  <c r="CF262" i="4" a="1"/>
  <c r="CE266" i="4" a="1"/>
  <c r="BG262" i="4" a="1"/>
  <c r="BW266" i="4" a="1"/>
  <c r="BY262" i="4" a="1"/>
  <c r="BQ266" i="4" a="1"/>
  <c r="BT262" i="4" a="1"/>
  <c r="BA267" i="4" l="1"/>
  <c r="AZ267" i="4"/>
  <c r="U268" i="4"/>
  <c r="AY267" i="4"/>
  <c r="AG267" i="4"/>
  <c r="AQ267" i="4"/>
  <c r="AG268" i="4"/>
  <c r="BF262" i="4"/>
  <c r="BG262" i="4"/>
  <c r="BH262" i="4"/>
  <c r="BL262" i="4"/>
  <c r="BN262" i="4"/>
  <c r="BP262" i="4"/>
  <c r="BR262" i="4"/>
  <c r="BT262" i="4"/>
  <c r="BV262" i="4"/>
  <c r="BX262" i="4"/>
  <c r="BY262" i="4"/>
  <c r="BZ262" i="4"/>
  <c r="CD262" i="4"/>
  <c r="CF262" i="4"/>
  <c r="CH262" i="4"/>
  <c r="BE266" i="4"/>
  <c r="BK266" i="4"/>
  <c r="BM266" i="4"/>
  <c r="BO266" i="4"/>
  <c r="BQ266" i="4"/>
  <c r="BS266" i="4"/>
  <c r="BU266" i="4"/>
  <c r="BW266" i="4"/>
  <c r="CC266" i="4"/>
  <c r="CE266" i="4"/>
  <c r="CG266" i="4"/>
  <c r="BI262" i="4" a="1"/>
  <c r="CA262" i="4" a="1"/>
  <c r="CA262" i="4" l="1"/>
  <c r="BI262" i="4"/>
  <c r="CB262" i="4"/>
  <c r="BJ262" i="4"/>
  <c r="G269" i="4"/>
  <c r="H269" i="4"/>
  <c r="I269" i="4"/>
  <c r="J269" i="4"/>
  <c r="K269" i="4"/>
  <c r="L269" i="4"/>
  <c r="M269" i="4"/>
  <c r="N269" i="4"/>
  <c r="O269" i="4"/>
  <c r="P269" i="4"/>
  <c r="Q269" i="4"/>
  <c r="R269" i="4"/>
  <c r="S269" i="4"/>
  <c r="T269" i="4"/>
  <c r="U269" i="4"/>
  <c r="V269" i="4"/>
  <c r="W269" i="4"/>
  <c r="AA269" i="4" s="1"/>
  <c r="X269" i="4"/>
  <c r="Y269" i="4"/>
  <c r="Z269" i="4"/>
  <c r="BA269" i="4" s="1"/>
  <c r="AC269" i="4"/>
  <c r="AD269" i="4"/>
  <c r="AE269" i="4"/>
  <c r="AF269" i="4"/>
  <c r="AH269" i="4"/>
  <c r="AI269" i="4"/>
  <c r="AJ269" i="4"/>
  <c r="AK269" i="4"/>
  <c r="AL269" i="4"/>
  <c r="AM269" i="4"/>
  <c r="AN269" i="4"/>
  <c r="AQ269" i="4" s="1"/>
  <c r="AO269" i="4"/>
  <c r="AP269" i="4"/>
  <c r="AR269" i="4"/>
  <c r="AS269" i="4"/>
  <c r="AT269" i="4"/>
  <c r="AU269" i="4"/>
  <c r="AV269" i="4"/>
  <c r="AW269" i="4"/>
  <c r="AY269" i="4"/>
  <c r="AZ269" i="4"/>
  <c r="G270" i="4"/>
  <c r="H270" i="4"/>
  <c r="I270" i="4"/>
  <c r="J270" i="4"/>
  <c r="K270" i="4"/>
  <c r="L270" i="4"/>
  <c r="M270" i="4"/>
  <c r="N270" i="4"/>
  <c r="O270" i="4"/>
  <c r="P270" i="4"/>
  <c r="Q270" i="4"/>
  <c r="R270" i="4"/>
  <c r="U270" i="4" s="1"/>
  <c r="S270" i="4"/>
  <c r="T270" i="4"/>
  <c r="V270" i="4"/>
  <c r="W270" i="4"/>
  <c r="X270" i="4"/>
  <c r="AY270" i="4" s="1"/>
  <c r="Y270" i="4"/>
  <c r="AZ270" i="4" s="1"/>
  <c r="Z270" i="4"/>
  <c r="BA270" i="4" s="1"/>
  <c r="AA270" i="4"/>
  <c r="AC270" i="4"/>
  <c r="AD270" i="4"/>
  <c r="AE270" i="4"/>
  <c r="AF270" i="4"/>
  <c r="AH270" i="4"/>
  <c r="AI270" i="4"/>
  <c r="AJ270" i="4"/>
  <c r="AK270" i="4"/>
  <c r="AL270" i="4"/>
  <c r="AM270" i="4"/>
  <c r="AN270" i="4"/>
  <c r="AO270" i="4"/>
  <c r="AP270" i="4"/>
  <c r="AQ270" i="4"/>
  <c r="AR270" i="4"/>
  <c r="AS270" i="4"/>
  <c r="AW270" i="4" s="1"/>
  <c r="AT270" i="4"/>
  <c r="AU270" i="4"/>
  <c r="AV270" i="4"/>
  <c r="G271" i="4"/>
  <c r="H271" i="4"/>
  <c r="I271" i="4"/>
  <c r="J271" i="4"/>
  <c r="K271" i="4"/>
  <c r="L271" i="4"/>
  <c r="M271" i="4"/>
  <c r="N271" i="4"/>
  <c r="O271" i="4"/>
  <c r="P271" i="4"/>
  <c r="Q271" i="4"/>
  <c r="R271" i="4"/>
  <c r="S271" i="4"/>
  <c r="T271" i="4"/>
  <c r="U271" i="4"/>
  <c r="V271" i="4"/>
  <c r="W271" i="4"/>
  <c r="AA271" i="4" s="1"/>
  <c r="X271" i="4"/>
  <c r="Y271" i="4"/>
  <c r="Z271" i="4"/>
  <c r="AC271" i="4"/>
  <c r="AD271" i="4"/>
  <c r="AE271" i="4"/>
  <c r="AF271" i="4"/>
  <c r="AH271" i="4"/>
  <c r="AI271" i="4"/>
  <c r="AJ271" i="4"/>
  <c r="AK271" i="4"/>
  <c r="AL271" i="4"/>
  <c r="AM271" i="4"/>
  <c r="AN271" i="4"/>
  <c r="AO271" i="4"/>
  <c r="AP271" i="4"/>
  <c r="AR271" i="4"/>
  <c r="AS271" i="4"/>
  <c r="AT271" i="4"/>
  <c r="AU271" i="4"/>
  <c r="AZ271" i="4" s="1"/>
  <c r="AV271" i="4"/>
  <c r="BA271" i="4" s="1"/>
  <c r="AW271" i="4"/>
  <c r="G272" i="4"/>
  <c r="H272" i="4"/>
  <c r="K272" i="4" s="1"/>
  <c r="I272" i="4"/>
  <c r="J272" i="4"/>
  <c r="L272" i="4"/>
  <c r="M272" i="4"/>
  <c r="N272" i="4"/>
  <c r="O272" i="4"/>
  <c r="P272" i="4"/>
  <c r="Q272" i="4"/>
  <c r="R272" i="4"/>
  <c r="S272" i="4"/>
  <c r="T272" i="4"/>
  <c r="V272" i="4"/>
  <c r="W272" i="4"/>
  <c r="AX272" i="4" s="1"/>
  <c r="X272" i="4"/>
  <c r="AY272" i="4" s="1"/>
  <c r="Y272" i="4"/>
  <c r="AZ272" i="4" s="1"/>
  <c r="Z272" i="4"/>
  <c r="BA272" i="4" s="1"/>
  <c r="AC272" i="4"/>
  <c r="AD272" i="4"/>
  <c r="AE272" i="4"/>
  <c r="AF272" i="4"/>
  <c r="AH272" i="4"/>
  <c r="AI272" i="4"/>
  <c r="AJ272" i="4"/>
  <c r="AK272" i="4"/>
  <c r="AL272" i="4"/>
  <c r="AM272" i="4"/>
  <c r="AN272" i="4"/>
  <c r="AQ272" i="4" s="1"/>
  <c r="AO272" i="4"/>
  <c r="AP272" i="4"/>
  <c r="AR272" i="4"/>
  <c r="AS272" i="4"/>
  <c r="AT272" i="4"/>
  <c r="AU272" i="4"/>
  <c r="AV272" i="4"/>
  <c r="AW272" i="4"/>
  <c r="BU270" i="4" a="1"/>
  <c r="BS268" i="4" a="1"/>
  <c r="BS270" i="4" a="1"/>
  <c r="BU268" i="4" a="1"/>
  <c r="BW268" i="4" a="1"/>
  <c r="CC268" i="4" a="1"/>
  <c r="BM270" i="4" a="1"/>
  <c r="BK270" i="4" a="1"/>
  <c r="BE270" i="4" a="1"/>
  <c r="BO268" i="4" a="1"/>
  <c r="BQ270" i="4" a="1"/>
  <c r="BO270" i="4" a="1"/>
  <c r="CE268" i="4" a="1"/>
  <c r="CG268" i="4" a="1"/>
  <c r="BW270" i="4" a="1"/>
  <c r="BE268" i="4" a="1"/>
  <c r="CG270" i="4" a="1"/>
  <c r="BM268" i="4" a="1"/>
  <c r="CC270" i="4" a="1"/>
  <c r="BK268" i="4" a="1"/>
  <c r="CE270" i="4" a="1"/>
  <c r="BQ268" i="4" a="1"/>
  <c r="U272" i="4" l="1"/>
  <c r="AX269" i="4"/>
  <c r="AX271" i="4"/>
  <c r="AY271" i="4"/>
  <c r="AG270" i="4"/>
  <c r="AX270" i="4"/>
  <c r="AQ271" i="4"/>
  <c r="AG269" i="4"/>
  <c r="AG271" i="4"/>
  <c r="AG272" i="4"/>
  <c r="CG268" i="4"/>
  <c r="CE268" i="4"/>
  <c r="CC268" i="4"/>
  <c r="BW268" i="4"/>
  <c r="BU268" i="4"/>
  <c r="BS268" i="4"/>
  <c r="BQ268" i="4"/>
  <c r="BO268" i="4"/>
  <c r="BM268" i="4"/>
  <c r="BK268" i="4"/>
  <c r="BE268" i="4"/>
  <c r="BE270" i="4"/>
  <c r="BK270" i="4"/>
  <c r="BM270" i="4"/>
  <c r="BO270" i="4"/>
  <c r="BQ270" i="4"/>
  <c r="BS270" i="4"/>
  <c r="BU270" i="4"/>
  <c r="BW270" i="4"/>
  <c r="CC270" i="4"/>
  <c r="CE270" i="4"/>
  <c r="CG270" i="4"/>
  <c r="AA272" i="4"/>
  <c r="G273" i="4"/>
  <c r="H273" i="4"/>
  <c r="K273" i="4" s="1"/>
  <c r="I273" i="4"/>
  <c r="J273" i="4"/>
  <c r="L273" i="4"/>
  <c r="M273" i="4"/>
  <c r="N273" i="4"/>
  <c r="O273" i="4"/>
  <c r="P273" i="4"/>
  <c r="Q273" i="4"/>
  <c r="R273" i="4"/>
  <c r="S273" i="4"/>
  <c r="T273" i="4"/>
  <c r="U273" i="4"/>
  <c r="V273" i="4"/>
  <c r="W273" i="4"/>
  <c r="X273" i="4"/>
  <c r="Y273" i="4"/>
  <c r="Z273" i="4"/>
  <c r="AA273" i="4"/>
  <c r="AC273" i="4"/>
  <c r="AD273" i="4"/>
  <c r="AE273" i="4"/>
  <c r="AF273" i="4"/>
  <c r="AH273" i="4"/>
  <c r="AI273" i="4"/>
  <c r="AJ273" i="4"/>
  <c r="AK273" i="4"/>
  <c r="AL273" i="4"/>
  <c r="AM273" i="4"/>
  <c r="AN273" i="4"/>
  <c r="AO273" i="4"/>
  <c r="AP273" i="4"/>
  <c r="AR273" i="4"/>
  <c r="AS273" i="4"/>
  <c r="AT273" i="4"/>
  <c r="AU273" i="4"/>
  <c r="AV273" i="4"/>
  <c r="BA273" i="4" s="1"/>
  <c r="AW273" i="4"/>
  <c r="AX273" i="4"/>
  <c r="AY273" i="4"/>
  <c r="AZ273" i="4"/>
  <c r="G274" i="4"/>
  <c r="H274" i="4"/>
  <c r="I274" i="4"/>
  <c r="J274" i="4"/>
  <c r="K274" i="4"/>
  <c r="L274" i="4"/>
  <c r="M274" i="4"/>
  <c r="N274" i="4"/>
  <c r="O274" i="4"/>
  <c r="P274" i="4"/>
  <c r="Q274" i="4"/>
  <c r="R274" i="4"/>
  <c r="S274" i="4"/>
  <c r="T274" i="4"/>
  <c r="V274" i="4"/>
  <c r="W274" i="4"/>
  <c r="X274" i="4"/>
  <c r="Y274" i="4"/>
  <c r="Z274" i="4"/>
  <c r="AA274" i="4"/>
  <c r="AC274" i="4"/>
  <c r="AD274" i="4"/>
  <c r="AE274" i="4"/>
  <c r="AF274" i="4"/>
  <c r="AH274" i="4"/>
  <c r="AI274" i="4"/>
  <c r="AJ274" i="4"/>
  <c r="AK274" i="4"/>
  <c r="AL274" i="4"/>
  <c r="AM274" i="4"/>
  <c r="AN274" i="4"/>
  <c r="AO274" i="4"/>
  <c r="AP274" i="4"/>
  <c r="AQ274" i="4"/>
  <c r="AR274" i="4"/>
  <c r="AS274" i="4"/>
  <c r="AT274" i="4"/>
  <c r="AU274" i="4"/>
  <c r="AV274" i="4"/>
  <c r="AW274" i="4"/>
  <c r="AX274" i="4"/>
  <c r="AY274" i="4"/>
  <c r="AZ274" i="4"/>
  <c r="BA274" i="4"/>
  <c r="BK272" i="4" a="1"/>
  <c r="BP268" i="4" a="1"/>
  <c r="BE272" i="4" a="1"/>
  <c r="CD268" i="4" a="1"/>
  <c r="BG268" i="4" a="1"/>
  <c r="BF268" i="4" a="1"/>
  <c r="BU272" i="4" a="1"/>
  <c r="BS272" i="4" a="1"/>
  <c r="BT268" i="4" a="1"/>
  <c r="BR268" i="4" a="1"/>
  <c r="BN268" i="4" a="1"/>
  <c r="BH268" i="4" a="1"/>
  <c r="CC272" i="4" a="1"/>
  <c r="BZ268" i="4" a="1"/>
  <c r="BQ272" i="4" a="1"/>
  <c r="BO272" i="4" a="1"/>
  <c r="CH268" i="4" a="1"/>
  <c r="BL268" i="4" a="1"/>
  <c r="CG272" i="4" a="1"/>
  <c r="CF268" i="4" a="1"/>
  <c r="CE272" i="4" a="1"/>
  <c r="BW272" i="4" a="1"/>
  <c r="BY268" i="4" a="1"/>
  <c r="BX268" i="4" a="1"/>
  <c r="BV268" i="4" a="1"/>
  <c r="BM272" i="4" a="1"/>
  <c r="U274" i="4" l="1"/>
  <c r="AG273" i="4"/>
  <c r="AG274" i="4"/>
  <c r="AQ273" i="4"/>
  <c r="BF268" i="4"/>
  <c r="BG268" i="4"/>
  <c r="BH268" i="4"/>
  <c r="BL268" i="4"/>
  <c r="BN268" i="4"/>
  <c r="BP268" i="4"/>
  <c r="BR268" i="4"/>
  <c r="BT268" i="4"/>
  <c r="BV268" i="4"/>
  <c r="BX268" i="4"/>
  <c r="BY268" i="4"/>
  <c r="BZ268" i="4"/>
  <c r="CD268" i="4"/>
  <c r="CF268" i="4"/>
  <c r="CH268" i="4"/>
  <c r="BE272" i="4"/>
  <c r="BK272" i="4"/>
  <c r="BM272" i="4"/>
  <c r="BO272" i="4"/>
  <c r="BQ272" i="4"/>
  <c r="BS272" i="4"/>
  <c r="BU272" i="4"/>
  <c r="BW272" i="4"/>
  <c r="CC272" i="4"/>
  <c r="CE272" i="4"/>
  <c r="CG272" i="4"/>
  <c r="BI268" i="4" a="1"/>
  <c r="CA268" i="4" a="1"/>
  <c r="CA268" i="4" l="1"/>
  <c r="BI268" i="4"/>
  <c r="CB268" i="4"/>
  <c r="BJ268" i="4"/>
  <c r="G275" i="4"/>
  <c r="H275" i="4"/>
  <c r="I275" i="4"/>
  <c r="J275" i="4"/>
  <c r="K275" i="4" s="1"/>
  <c r="L275" i="4"/>
  <c r="M275" i="4"/>
  <c r="N275" i="4"/>
  <c r="O275" i="4"/>
  <c r="P275" i="4"/>
  <c r="Q275" i="4"/>
  <c r="R275" i="4"/>
  <c r="S275" i="4"/>
  <c r="T275" i="4"/>
  <c r="U275" i="4"/>
  <c r="V275" i="4"/>
  <c r="W275" i="4"/>
  <c r="AA275" i="4" s="1"/>
  <c r="X275" i="4"/>
  <c r="Y275" i="4"/>
  <c r="AZ275" i="4" s="1"/>
  <c r="Z275" i="4"/>
  <c r="AC275" i="4"/>
  <c r="AD275" i="4"/>
  <c r="AE275" i="4"/>
  <c r="AF275" i="4"/>
  <c r="AH275" i="4"/>
  <c r="AI275" i="4"/>
  <c r="AJ275" i="4"/>
  <c r="AK275" i="4"/>
  <c r="AL275" i="4"/>
  <c r="AM275" i="4"/>
  <c r="AN275" i="4"/>
  <c r="AQ275" i="4" s="1"/>
  <c r="AO275" i="4"/>
  <c r="AP275" i="4"/>
  <c r="AR275" i="4"/>
  <c r="AS275" i="4"/>
  <c r="AT275" i="4"/>
  <c r="AU275" i="4"/>
  <c r="AV275" i="4"/>
  <c r="AW275" i="4"/>
  <c r="AX275" i="4"/>
  <c r="AY275" i="4"/>
  <c r="BA275" i="4"/>
  <c r="G276" i="4"/>
  <c r="H276" i="4"/>
  <c r="I276" i="4"/>
  <c r="J276" i="4"/>
  <c r="K276" i="4"/>
  <c r="L276" i="4"/>
  <c r="M276" i="4"/>
  <c r="N276" i="4"/>
  <c r="O276" i="4"/>
  <c r="P276" i="4"/>
  <c r="Q276" i="4"/>
  <c r="R276" i="4"/>
  <c r="U276" i="4" s="1"/>
  <c r="S276" i="4"/>
  <c r="T276" i="4"/>
  <c r="V276" i="4"/>
  <c r="W276" i="4"/>
  <c r="X276" i="4"/>
  <c r="AY276" i="4" s="1"/>
  <c r="Y276" i="4"/>
  <c r="AZ276" i="4" s="1"/>
  <c r="Z276" i="4"/>
  <c r="BA276" i="4" s="1"/>
  <c r="AA276" i="4"/>
  <c r="AC276" i="4"/>
  <c r="AD276" i="4"/>
  <c r="AE276" i="4"/>
  <c r="AF276" i="4"/>
  <c r="AH276" i="4"/>
  <c r="AI276" i="4"/>
  <c r="AJ276" i="4"/>
  <c r="AK276" i="4"/>
  <c r="AL276" i="4"/>
  <c r="AM276" i="4"/>
  <c r="AN276" i="4"/>
  <c r="AO276" i="4"/>
  <c r="AP276" i="4"/>
  <c r="AQ276" i="4"/>
  <c r="AR276" i="4"/>
  <c r="AS276" i="4"/>
  <c r="AW276" i="4" s="1"/>
  <c r="AT276" i="4"/>
  <c r="AU276" i="4"/>
  <c r="AV276" i="4"/>
  <c r="G277" i="4"/>
  <c r="H277" i="4"/>
  <c r="I277" i="4"/>
  <c r="J277" i="4"/>
  <c r="K277" i="4"/>
  <c r="L277" i="4"/>
  <c r="M277" i="4"/>
  <c r="N277" i="4"/>
  <c r="O277" i="4"/>
  <c r="P277" i="4"/>
  <c r="Q277" i="4"/>
  <c r="R277" i="4"/>
  <c r="S277" i="4"/>
  <c r="T277" i="4"/>
  <c r="U277" i="4"/>
  <c r="V277" i="4"/>
  <c r="W277" i="4"/>
  <c r="AA277" i="4" s="1"/>
  <c r="X277" i="4"/>
  <c r="Y277" i="4"/>
  <c r="Z277" i="4"/>
  <c r="AC277" i="4"/>
  <c r="AD277" i="4"/>
  <c r="AE277" i="4"/>
  <c r="AF277" i="4"/>
  <c r="AH277" i="4"/>
  <c r="AI277" i="4"/>
  <c r="AJ277" i="4"/>
  <c r="AK277" i="4"/>
  <c r="AL277" i="4"/>
  <c r="AM277" i="4"/>
  <c r="AN277" i="4"/>
  <c r="AO277" i="4"/>
  <c r="AP277" i="4"/>
  <c r="AR277" i="4"/>
  <c r="AS277" i="4"/>
  <c r="AT277" i="4"/>
  <c r="AU277" i="4"/>
  <c r="AZ277" i="4" s="1"/>
  <c r="AV277" i="4"/>
  <c r="BA277" i="4" s="1"/>
  <c r="AW277" i="4"/>
  <c r="G278" i="4"/>
  <c r="H278" i="4"/>
  <c r="K278" i="4" s="1"/>
  <c r="I278" i="4"/>
  <c r="J278" i="4"/>
  <c r="L278" i="4"/>
  <c r="M278" i="4"/>
  <c r="N278" i="4"/>
  <c r="O278" i="4"/>
  <c r="P278" i="4"/>
  <c r="Q278" i="4"/>
  <c r="R278" i="4"/>
  <c r="S278" i="4"/>
  <c r="T278" i="4"/>
  <c r="V278" i="4"/>
  <c r="W278" i="4"/>
  <c r="X278" i="4"/>
  <c r="Y278" i="4"/>
  <c r="Z278" i="4"/>
  <c r="AA278" i="4"/>
  <c r="AC278" i="4"/>
  <c r="AD278" i="4"/>
  <c r="AE278" i="4"/>
  <c r="AF278" i="4"/>
  <c r="AH278" i="4"/>
  <c r="AI278" i="4"/>
  <c r="AJ278" i="4"/>
  <c r="AK278" i="4"/>
  <c r="AL278" i="4"/>
  <c r="AM278" i="4"/>
  <c r="AN278" i="4"/>
  <c r="AQ278" i="4" s="1"/>
  <c r="AO278" i="4"/>
  <c r="AP278" i="4"/>
  <c r="AR278" i="4"/>
  <c r="AS278" i="4"/>
  <c r="AT278" i="4"/>
  <c r="AU278" i="4"/>
  <c r="AV278" i="4"/>
  <c r="AW278" i="4"/>
  <c r="AX278" i="4"/>
  <c r="AY278" i="4"/>
  <c r="AZ278" i="4"/>
  <c r="BA278" i="4"/>
  <c r="CC276" i="4" a="1"/>
  <c r="BO274" i="4" a="1"/>
  <c r="BW276" i="4" a="1"/>
  <c r="BS274" i="4" a="1"/>
  <c r="BS276" i="4" a="1"/>
  <c r="CC274" i="4" a="1"/>
  <c r="CE274" i="4" a="1"/>
  <c r="BE276" i="4" a="1"/>
  <c r="BE274" i="4" a="1"/>
  <c r="BK274" i="4" a="1"/>
  <c r="BQ274" i="4" a="1"/>
  <c r="BQ276" i="4" a="1"/>
  <c r="BO276" i="4" a="1"/>
  <c r="CG274" i="4" a="1"/>
  <c r="CG276" i="4" a="1"/>
  <c r="BM274" i="4" a="1"/>
  <c r="BU276" i="4" a="1"/>
  <c r="BU274" i="4" a="1"/>
  <c r="BW274" i="4" a="1"/>
  <c r="BM276" i="4" a="1"/>
  <c r="BK276" i="4" a="1"/>
  <c r="CE276" i="4" a="1"/>
  <c r="AY277" i="4" l="1"/>
  <c r="U278" i="4"/>
  <c r="AX277" i="4"/>
  <c r="AG276" i="4"/>
  <c r="AG277" i="4"/>
  <c r="AG275" i="4"/>
  <c r="AG278" i="4"/>
  <c r="AX276" i="4"/>
  <c r="AQ277" i="4"/>
  <c r="CG274" i="4"/>
  <c r="CE274" i="4"/>
  <c r="CC274" i="4"/>
  <c r="BW274" i="4"/>
  <c r="BU274" i="4"/>
  <c r="BS274" i="4"/>
  <c r="BQ274" i="4"/>
  <c r="BO274" i="4"/>
  <c r="BM274" i="4"/>
  <c r="BK274" i="4"/>
  <c r="BE274" i="4"/>
  <c r="BE276" i="4"/>
  <c r="BK276" i="4"/>
  <c r="BM276" i="4"/>
  <c r="BO276" i="4"/>
  <c r="BQ276" i="4"/>
  <c r="BS276" i="4"/>
  <c r="BU276" i="4"/>
  <c r="BW276" i="4"/>
  <c r="CC276" i="4"/>
  <c r="CE276" i="4"/>
  <c r="CG276" i="4"/>
  <c r="G279" i="4"/>
  <c r="H279" i="4"/>
  <c r="I279" i="4"/>
  <c r="J279" i="4"/>
  <c r="K279" i="4"/>
  <c r="L279" i="4"/>
  <c r="M279" i="4"/>
  <c r="N279" i="4"/>
  <c r="O279" i="4"/>
  <c r="P279" i="4"/>
  <c r="Q279" i="4"/>
  <c r="R279" i="4"/>
  <c r="S279" i="4"/>
  <c r="T279" i="4"/>
  <c r="U279" i="4"/>
  <c r="V279" i="4"/>
  <c r="W279" i="4"/>
  <c r="AA279" i="4" s="1"/>
  <c r="X279" i="4"/>
  <c r="Y279" i="4"/>
  <c r="Z279" i="4"/>
  <c r="AC279" i="4"/>
  <c r="AD279" i="4"/>
  <c r="AE279" i="4"/>
  <c r="AF279" i="4"/>
  <c r="AH279" i="4"/>
  <c r="AI279" i="4"/>
  <c r="AJ279" i="4"/>
  <c r="AK279" i="4"/>
  <c r="AL279" i="4"/>
  <c r="AM279" i="4"/>
  <c r="AN279" i="4"/>
  <c r="AQ279" i="4" s="1"/>
  <c r="AO279" i="4"/>
  <c r="AP279" i="4"/>
  <c r="AR279" i="4"/>
  <c r="AS279" i="4"/>
  <c r="AT279" i="4"/>
  <c r="AU279" i="4"/>
  <c r="AV279" i="4"/>
  <c r="AW279" i="4"/>
  <c r="AX279" i="4"/>
  <c r="AY279" i="4"/>
  <c r="AZ279" i="4"/>
  <c r="BA279" i="4"/>
  <c r="G280" i="4"/>
  <c r="H280" i="4"/>
  <c r="I280" i="4"/>
  <c r="J280" i="4"/>
  <c r="K280" i="4"/>
  <c r="L280" i="4"/>
  <c r="M280" i="4"/>
  <c r="N280" i="4"/>
  <c r="O280" i="4"/>
  <c r="P280" i="4"/>
  <c r="Q280" i="4"/>
  <c r="R280" i="4"/>
  <c r="S280" i="4"/>
  <c r="T280" i="4"/>
  <c r="V280" i="4"/>
  <c r="W280" i="4"/>
  <c r="X280" i="4"/>
  <c r="AY280" i="4" s="1"/>
  <c r="Y280" i="4"/>
  <c r="AZ280" i="4" s="1"/>
  <c r="Z280" i="4"/>
  <c r="BA280" i="4" s="1"/>
  <c r="AA280" i="4"/>
  <c r="AC280" i="4"/>
  <c r="AD280" i="4"/>
  <c r="AE280" i="4"/>
  <c r="AF280" i="4"/>
  <c r="AH280" i="4"/>
  <c r="AI280" i="4"/>
  <c r="AJ280" i="4"/>
  <c r="AK280" i="4"/>
  <c r="AL280" i="4"/>
  <c r="AM280" i="4"/>
  <c r="AN280" i="4"/>
  <c r="AO280" i="4"/>
  <c r="AP280" i="4"/>
  <c r="AQ280" i="4"/>
  <c r="AR280" i="4"/>
  <c r="AS280" i="4"/>
  <c r="AT280" i="4"/>
  <c r="AU280" i="4"/>
  <c r="AV280" i="4"/>
  <c r="BE278" i="4" a="1"/>
  <c r="BN274" i="4" a="1"/>
  <c r="CD274" i="4" a="1"/>
  <c r="CA274" i="4" a="1"/>
  <c r="BZ274" i="4" a="1"/>
  <c r="BU278" i="4" a="1"/>
  <c r="BS278" i="4" a="1"/>
  <c r="BR274" i="4" a="1"/>
  <c r="BK278" i="4" a="1"/>
  <c r="CH274" i="4" a="1"/>
  <c r="BL274" i="4" a="1"/>
  <c r="CF274" i="4" a="1"/>
  <c r="CE278" i="4" a="1"/>
  <c r="BG274" i="4" a="1"/>
  <c r="BF274" i="4" a="1"/>
  <c r="BY274" i="4" a="1"/>
  <c r="BQ278" i="4" a="1"/>
  <c r="BT274" i="4" a="1"/>
  <c r="BP274" i="4" a="1"/>
  <c r="CG278" i="4" a="1"/>
  <c r="BH274" i="4" a="1"/>
  <c r="CC278" i="4" a="1"/>
  <c r="BW278" i="4" a="1"/>
  <c r="BX274" i="4" a="1"/>
  <c r="BV274" i="4" a="1"/>
  <c r="BO278" i="4" a="1"/>
  <c r="BM278" i="4" a="1"/>
  <c r="U280" i="4" l="1"/>
  <c r="AX280" i="4"/>
  <c r="AG280" i="4"/>
  <c r="AW280" i="4"/>
  <c r="AG279" i="4"/>
  <c r="BF274" i="4"/>
  <c r="BG274" i="4"/>
  <c r="BH274" i="4"/>
  <c r="BL274" i="4"/>
  <c r="BN274" i="4"/>
  <c r="BP274" i="4"/>
  <c r="BR274" i="4"/>
  <c r="BT274" i="4"/>
  <c r="BV274" i="4"/>
  <c r="BX274" i="4"/>
  <c r="BY274" i="4"/>
  <c r="BZ274" i="4"/>
  <c r="CA274" i="4"/>
  <c r="CD274" i="4"/>
  <c r="CF274" i="4"/>
  <c r="CH274" i="4"/>
  <c r="BE278" i="4"/>
  <c r="BK278" i="4"/>
  <c r="BM278" i="4"/>
  <c r="BO278" i="4"/>
  <c r="BQ278" i="4"/>
  <c r="BS278" i="4"/>
  <c r="BU278" i="4"/>
  <c r="BW278" i="4"/>
  <c r="CC278" i="4"/>
  <c r="CE278" i="4"/>
  <c r="CG278" i="4"/>
  <c r="G281" i="4"/>
  <c r="H281" i="4"/>
  <c r="K281" i="4" s="1"/>
  <c r="I281" i="4"/>
  <c r="J281" i="4"/>
  <c r="L281" i="4"/>
  <c r="M281" i="4"/>
  <c r="N281" i="4"/>
  <c r="O281" i="4"/>
  <c r="P281" i="4"/>
  <c r="Q281" i="4"/>
  <c r="R281" i="4"/>
  <c r="S281" i="4"/>
  <c r="T281" i="4"/>
  <c r="U281" i="4"/>
  <c r="V281" i="4"/>
  <c r="W281" i="4"/>
  <c r="X281" i="4"/>
  <c r="Y281" i="4"/>
  <c r="Z281" i="4"/>
  <c r="AA281" i="4"/>
  <c r="AC281" i="4"/>
  <c r="AD281" i="4"/>
  <c r="AE281" i="4"/>
  <c r="AF281" i="4"/>
  <c r="AH281" i="4"/>
  <c r="AI281" i="4"/>
  <c r="AJ281" i="4"/>
  <c r="AK281" i="4"/>
  <c r="AL281" i="4"/>
  <c r="AM281" i="4"/>
  <c r="AN281" i="4"/>
  <c r="AO281" i="4"/>
  <c r="AP281" i="4"/>
  <c r="AR281" i="4"/>
  <c r="AS281" i="4"/>
  <c r="AT281" i="4"/>
  <c r="AY281" i="4" s="1"/>
  <c r="AU281" i="4"/>
  <c r="AZ281" i="4" s="1"/>
  <c r="AV281" i="4"/>
  <c r="BA281" i="4" s="1"/>
  <c r="AW281" i="4"/>
  <c r="AX281" i="4"/>
  <c r="G282" i="4"/>
  <c r="H282" i="4"/>
  <c r="I282" i="4"/>
  <c r="J282" i="4"/>
  <c r="K282" i="4"/>
  <c r="L282" i="4"/>
  <c r="M282" i="4"/>
  <c r="N282" i="4"/>
  <c r="O282" i="4"/>
  <c r="P282" i="4"/>
  <c r="Q282" i="4"/>
  <c r="R282" i="4"/>
  <c r="U282" i="4" s="1"/>
  <c r="S282" i="4"/>
  <c r="T282" i="4"/>
  <c r="V282" i="4"/>
  <c r="W282" i="4"/>
  <c r="X282" i="4"/>
  <c r="Y282" i="4"/>
  <c r="AZ282" i="4" s="1"/>
  <c r="Z282" i="4"/>
  <c r="AA282" i="4"/>
  <c r="AC282" i="4"/>
  <c r="AD282" i="4"/>
  <c r="AE282" i="4"/>
  <c r="AF282" i="4"/>
  <c r="AH282" i="4"/>
  <c r="AI282" i="4"/>
  <c r="AJ282" i="4"/>
  <c r="AK282" i="4"/>
  <c r="AL282" i="4"/>
  <c r="AM282" i="4"/>
  <c r="AN282" i="4"/>
  <c r="AQ282" i="4" s="1"/>
  <c r="AO282" i="4"/>
  <c r="AP282" i="4"/>
  <c r="AR282" i="4"/>
  <c r="AS282" i="4"/>
  <c r="AT282" i="4"/>
  <c r="AU282" i="4"/>
  <c r="AV282" i="4"/>
  <c r="AW282" i="4"/>
  <c r="AX282" i="4"/>
  <c r="AY282" i="4"/>
  <c r="BA282" i="4"/>
  <c r="G283" i="4"/>
  <c r="H283" i="4"/>
  <c r="K283" i="4" s="1"/>
  <c r="I283" i="4"/>
  <c r="J283" i="4"/>
  <c r="L283" i="4"/>
  <c r="M283" i="4"/>
  <c r="N283" i="4"/>
  <c r="O283" i="4"/>
  <c r="P283" i="4"/>
  <c r="Q283" i="4"/>
  <c r="R283" i="4"/>
  <c r="S283" i="4"/>
  <c r="T283" i="4"/>
  <c r="U283" i="4"/>
  <c r="V283" i="4"/>
  <c r="W283" i="4"/>
  <c r="X283" i="4"/>
  <c r="Y283" i="4"/>
  <c r="Z283" i="4"/>
  <c r="BA283" i="4" s="1"/>
  <c r="AA283" i="4"/>
  <c r="AC283" i="4"/>
  <c r="AD283" i="4"/>
  <c r="AE283" i="4"/>
  <c r="AF283" i="4"/>
  <c r="AH283" i="4"/>
  <c r="AI283" i="4"/>
  <c r="AJ283" i="4"/>
  <c r="AK283" i="4"/>
  <c r="AL283" i="4"/>
  <c r="AM283" i="4"/>
  <c r="AN283" i="4"/>
  <c r="AO283" i="4"/>
  <c r="AP283" i="4"/>
  <c r="AR283" i="4"/>
  <c r="AS283" i="4"/>
  <c r="AW283" i="4" s="1"/>
  <c r="AT283" i="4"/>
  <c r="AY283" i="4" s="1"/>
  <c r="AU283" i="4"/>
  <c r="AV283" i="4"/>
  <c r="AZ283" i="4"/>
  <c r="G284" i="4"/>
  <c r="H284" i="4"/>
  <c r="I284" i="4"/>
  <c r="J284" i="4"/>
  <c r="K284" i="4"/>
  <c r="L284" i="4"/>
  <c r="M284" i="4"/>
  <c r="N284" i="4"/>
  <c r="O284" i="4"/>
  <c r="P284" i="4"/>
  <c r="Q284" i="4"/>
  <c r="R284" i="4"/>
  <c r="U284" i="4" s="1"/>
  <c r="S284" i="4"/>
  <c r="T284" i="4"/>
  <c r="V284" i="4"/>
  <c r="W284" i="4"/>
  <c r="X284" i="4"/>
  <c r="Y284" i="4"/>
  <c r="Z284" i="4"/>
  <c r="AA284" i="4"/>
  <c r="AC284" i="4"/>
  <c r="AD284" i="4"/>
  <c r="AE284" i="4"/>
  <c r="AF284" i="4"/>
  <c r="AH284" i="4"/>
  <c r="AI284" i="4"/>
  <c r="AJ284" i="4"/>
  <c r="AK284" i="4"/>
  <c r="AL284" i="4"/>
  <c r="AM284" i="4"/>
  <c r="AN284" i="4"/>
  <c r="AO284" i="4"/>
  <c r="AP284" i="4"/>
  <c r="AQ284" i="4"/>
  <c r="AR284" i="4"/>
  <c r="AS284" i="4"/>
  <c r="AT284" i="4"/>
  <c r="AU284" i="4"/>
  <c r="AV284" i="4"/>
  <c r="AW284" i="4"/>
  <c r="AX284" i="4"/>
  <c r="AY284" i="4"/>
  <c r="BI274" i="4" a="1"/>
  <c r="CE282" i="4" a="1"/>
  <c r="BM280" i="4" a="1"/>
  <c r="BS280" i="4" a="1"/>
  <c r="BU280" i="4" a="1"/>
  <c r="BO282" i="4" a="1"/>
  <c r="CE280" i="4" a="1"/>
  <c r="CG280" i="4" a="1"/>
  <c r="CC282" i="4" a="1"/>
  <c r="BO280" i="4" a="1"/>
  <c r="BU282" i="4" a="1"/>
  <c r="BQ282" i="4" a="1"/>
  <c r="CC280" i="4" a="1"/>
  <c r="BK282" i="4" a="1"/>
  <c r="BE280" i="4" a="1"/>
  <c r="CG282" i="4" a="1"/>
  <c r="BW282" i="4" a="1"/>
  <c r="BQ280" i="4" a="1"/>
  <c r="BS282" i="4" a="1"/>
  <c r="BW280" i="4" a="1"/>
  <c r="BM282" i="4" a="1"/>
  <c r="BE282" i="4" a="1"/>
  <c r="BK280" i="4" a="1"/>
  <c r="BA284" i="4" l="1"/>
  <c r="AZ284" i="4"/>
  <c r="BI274" i="4"/>
  <c r="AQ283" i="4"/>
  <c r="AG283" i="4"/>
  <c r="AG281" i="4"/>
  <c r="AX283" i="4"/>
  <c r="AG284" i="4"/>
  <c r="AQ281" i="4"/>
  <c r="AG282" i="4"/>
  <c r="CB274" i="4"/>
  <c r="BJ274" i="4"/>
  <c r="CG280" i="4"/>
  <c r="CE280" i="4"/>
  <c r="CC280" i="4"/>
  <c r="BW280" i="4"/>
  <c r="BU280" i="4"/>
  <c r="BS280" i="4"/>
  <c r="BQ280" i="4"/>
  <c r="BO280" i="4"/>
  <c r="BM280" i="4"/>
  <c r="BK280" i="4"/>
  <c r="BE280" i="4"/>
  <c r="BE282" i="4"/>
  <c r="BK282" i="4"/>
  <c r="BM282" i="4"/>
  <c r="BO282" i="4"/>
  <c r="BQ282" i="4"/>
  <c r="BS282" i="4"/>
  <c r="BU282" i="4"/>
  <c r="BW282" i="4"/>
  <c r="CC282" i="4"/>
  <c r="CE282" i="4"/>
  <c r="CG282" i="4"/>
  <c r="G285" i="4"/>
  <c r="H285" i="4"/>
  <c r="K285" i="4" s="1"/>
  <c r="I285" i="4"/>
  <c r="J285" i="4"/>
  <c r="L285" i="4"/>
  <c r="M285" i="4"/>
  <c r="N285" i="4"/>
  <c r="O285" i="4"/>
  <c r="P285" i="4"/>
  <c r="Q285" i="4"/>
  <c r="R285" i="4"/>
  <c r="U285" i="4" s="1"/>
  <c r="S285" i="4"/>
  <c r="T285" i="4"/>
  <c r="V285" i="4"/>
  <c r="W285" i="4"/>
  <c r="X285" i="4"/>
  <c r="Y285" i="4"/>
  <c r="Z285" i="4"/>
  <c r="AA285" i="4"/>
  <c r="AC285" i="4"/>
  <c r="AD285" i="4"/>
  <c r="AE285" i="4"/>
  <c r="AF285" i="4"/>
  <c r="AH285" i="4"/>
  <c r="AI285" i="4"/>
  <c r="AJ285" i="4"/>
  <c r="AK285" i="4"/>
  <c r="AL285" i="4"/>
  <c r="AM285" i="4"/>
  <c r="AN285" i="4"/>
  <c r="AO285" i="4"/>
  <c r="AP285" i="4"/>
  <c r="AR285" i="4"/>
  <c r="AS285" i="4"/>
  <c r="AX285" i="4" s="1"/>
  <c r="AT285" i="4"/>
  <c r="AY285" i="4" s="1"/>
  <c r="AU285" i="4"/>
  <c r="AZ285" i="4" s="1"/>
  <c r="AV285" i="4"/>
  <c r="AW285" i="4"/>
  <c r="G286" i="4"/>
  <c r="H286" i="4"/>
  <c r="I286" i="4"/>
  <c r="J286" i="4"/>
  <c r="K286" i="4"/>
  <c r="L286" i="4"/>
  <c r="M286" i="4"/>
  <c r="N286" i="4"/>
  <c r="O286" i="4"/>
  <c r="P286" i="4"/>
  <c r="Q286" i="4"/>
  <c r="R286" i="4"/>
  <c r="S286" i="4"/>
  <c r="T286" i="4"/>
  <c r="V286" i="4"/>
  <c r="W286" i="4"/>
  <c r="X286" i="4"/>
  <c r="Y286" i="4"/>
  <c r="AZ286" i="4" s="1"/>
  <c r="Z286" i="4"/>
  <c r="AA286" i="4"/>
  <c r="AC286" i="4"/>
  <c r="AD286" i="4"/>
  <c r="AE286" i="4"/>
  <c r="AF286" i="4"/>
  <c r="AH286" i="4"/>
  <c r="AI286" i="4"/>
  <c r="AJ286" i="4"/>
  <c r="AK286" i="4"/>
  <c r="AL286" i="4"/>
  <c r="AM286" i="4"/>
  <c r="AN286" i="4"/>
  <c r="AQ286" i="4" s="1"/>
  <c r="AO286" i="4"/>
  <c r="AP286" i="4"/>
  <c r="AR286" i="4"/>
  <c r="AS286" i="4"/>
  <c r="AT286" i="4"/>
  <c r="AU286" i="4"/>
  <c r="AV286" i="4"/>
  <c r="AW286" i="4"/>
  <c r="AX286" i="4"/>
  <c r="AY286" i="4"/>
  <c r="BA286" i="4"/>
  <c r="BM284" i="4" a="1"/>
  <c r="BR280" i="4" a="1"/>
  <c r="BL280" i="4" a="1"/>
  <c r="CD280" i="4" a="1"/>
  <c r="BG280" i="4" a="1"/>
  <c r="BF280" i="4" a="1"/>
  <c r="BX280" i="4" a="1"/>
  <c r="BV280" i="4" a="1"/>
  <c r="BT280" i="4" a="1"/>
  <c r="BK284" i="4" a="1"/>
  <c r="BP280" i="4" a="1"/>
  <c r="CF280" i="4" a="1"/>
  <c r="BH280" i="4" a="1"/>
  <c r="CC284" i="4" a="1"/>
  <c r="BW284" i="4" a="1"/>
  <c r="BY280" i="4" a="1"/>
  <c r="BQ284" i="4" a="1"/>
  <c r="BO284" i="4" a="1"/>
  <c r="BE284" i="4" a="1"/>
  <c r="BN280" i="4" a="1"/>
  <c r="CH280" i="4" a="1"/>
  <c r="CG284" i="4" a="1"/>
  <c r="CE284" i="4" a="1"/>
  <c r="BZ280" i="4" a="1"/>
  <c r="BU284" i="4" a="1"/>
  <c r="BS284" i="4" a="1"/>
  <c r="U286" i="4" l="1"/>
  <c r="BA285" i="4"/>
  <c r="AQ285" i="4"/>
  <c r="AG286" i="4"/>
  <c r="AG285" i="4"/>
  <c r="BF280" i="4"/>
  <c r="BG280" i="4"/>
  <c r="BH280" i="4"/>
  <c r="BL280" i="4"/>
  <c r="BN280" i="4"/>
  <c r="BP280" i="4"/>
  <c r="BR280" i="4"/>
  <c r="BT280" i="4"/>
  <c r="BV280" i="4"/>
  <c r="BX280" i="4"/>
  <c r="BY280" i="4"/>
  <c r="BZ280" i="4"/>
  <c r="CD280" i="4"/>
  <c r="CF280" i="4"/>
  <c r="CH280" i="4"/>
  <c r="BE284" i="4"/>
  <c r="BK284" i="4"/>
  <c r="BM284" i="4"/>
  <c r="BO284" i="4"/>
  <c r="BQ284" i="4"/>
  <c r="BS284" i="4"/>
  <c r="BU284" i="4"/>
  <c r="BW284" i="4"/>
  <c r="CC284" i="4"/>
  <c r="CE284" i="4"/>
  <c r="CG284" i="4"/>
  <c r="CA280" i="4" a="1"/>
  <c r="BI280" i="4" a="1"/>
  <c r="BI280" i="4" l="1"/>
  <c r="CA280" i="4"/>
  <c r="CB280" i="4"/>
  <c r="BJ280" i="4"/>
  <c r="G287" i="4"/>
  <c r="H287" i="4"/>
  <c r="I287" i="4"/>
  <c r="J287" i="4"/>
  <c r="K287" i="4"/>
  <c r="L287" i="4"/>
  <c r="M287" i="4"/>
  <c r="N287" i="4"/>
  <c r="O287" i="4"/>
  <c r="P287" i="4"/>
  <c r="Q287" i="4"/>
  <c r="R287" i="4"/>
  <c r="S287" i="4"/>
  <c r="T287" i="4"/>
  <c r="U287" i="4"/>
  <c r="V287" i="4"/>
  <c r="W287" i="4"/>
  <c r="AA287" i="4" s="1"/>
  <c r="X287" i="4"/>
  <c r="AY287" i="4" s="1"/>
  <c r="Y287" i="4"/>
  <c r="Z287" i="4"/>
  <c r="AC287" i="4"/>
  <c r="AD287" i="4"/>
  <c r="AE287" i="4"/>
  <c r="AF287" i="4"/>
  <c r="AH287" i="4"/>
  <c r="AI287" i="4"/>
  <c r="AJ287" i="4"/>
  <c r="AK287" i="4"/>
  <c r="AL287" i="4"/>
  <c r="AM287" i="4"/>
  <c r="AN287" i="4"/>
  <c r="AQ287" i="4" s="1"/>
  <c r="AO287" i="4"/>
  <c r="AP287" i="4"/>
  <c r="AR287" i="4"/>
  <c r="AS287" i="4"/>
  <c r="AT287" i="4"/>
  <c r="AU287" i="4"/>
  <c r="AV287" i="4"/>
  <c r="AW287" i="4"/>
  <c r="AX287" i="4"/>
  <c r="AZ287" i="4"/>
  <c r="BA287" i="4"/>
  <c r="G288" i="4"/>
  <c r="H288" i="4"/>
  <c r="I288" i="4"/>
  <c r="J288" i="4"/>
  <c r="K288" i="4"/>
  <c r="L288" i="4"/>
  <c r="M288" i="4"/>
  <c r="N288" i="4"/>
  <c r="O288" i="4"/>
  <c r="P288" i="4"/>
  <c r="Q288" i="4"/>
  <c r="R288" i="4"/>
  <c r="U288" i="4" s="1"/>
  <c r="S288" i="4"/>
  <c r="T288" i="4"/>
  <c r="V288" i="4"/>
  <c r="W288" i="4"/>
  <c r="X288" i="4"/>
  <c r="AY288" i="4" s="1"/>
  <c r="Y288" i="4"/>
  <c r="AZ288" i="4" s="1"/>
  <c r="Z288" i="4"/>
  <c r="BA288" i="4" s="1"/>
  <c r="AA288" i="4"/>
  <c r="AC288" i="4"/>
  <c r="AD288" i="4"/>
  <c r="AE288" i="4"/>
  <c r="AF288" i="4"/>
  <c r="AH288" i="4"/>
  <c r="AI288" i="4"/>
  <c r="AJ288" i="4"/>
  <c r="AK288" i="4"/>
  <c r="AL288" i="4"/>
  <c r="AM288" i="4"/>
  <c r="AN288" i="4"/>
  <c r="AO288" i="4"/>
  <c r="AP288" i="4"/>
  <c r="AQ288" i="4"/>
  <c r="AR288" i="4"/>
  <c r="AS288" i="4"/>
  <c r="AX288" i="4" s="1"/>
  <c r="AT288" i="4"/>
  <c r="AU288" i="4"/>
  <c r="AV288" i="4"/>
  <c r="G289" i="4"/>
  <c r="H289" i="4"/>
  <c r="I289" i="4"/>
  <c r="J289" i="4"/>
  <c r="K289" i="4"/>
  <c r="L289" i="4"/>
  <c r="M289" i="4"/>
  <c r="N289" i="4"/>
  <c r="O289" i="4"/>
  <c r="P289" i="4"/>
  <c r="Q289" i="4"/>
  <c r="R289" i="4"/>
  <c r="S289" i="4"/>
  <c r="T289" i="4"/>
  <c r="U289" i="4"/>
  <c r="V289" i="4"/>
  <c r="W289" i="4"/>
  <c r="AA289" i="4" s="1"/>
  <c r="X289" i="4"/>
  <c r="Y289" i="4"/>
  <c r="Z289" i="4"/>
  <c r="AC289" i="4"/>
  <c r="AD289" i="4"/>
  <c r="AE289" i="4"/>
  <c r="AF289" i="4"/>
  <c r="AH289" i="4"/>
  <c r="AI289" i="4"/>
  <c r="AJ289" i="4"/>
  <c r="AK289" i="4"/>
  <c r="AL289" i="4"/>
  <c r="AM289" i="4"/>
  <c r="AN289" i="4"/>
  <c r="AO289" i="4"/>
  <c r="AP289" i="4"/>
  <c r="AR289" i="4"/>
  <c r="AS289" i="4"/>
  <c r="AT289" i="4"/>
  <c r="AU289" i="4"/>
  <c r="AZ289" i="4" s="1"/>
  <c r="AV289" i="4"/>
  <c r="BA289" i="4" s="1"/>
  <c r="AW289" i="4"/>
  <c r="G290" i="4"/>
  <c r="H290" i="4"/>
  <c r="K290" i="4" s="1"/>
  <c r="I290" i="4"/>
  <c r="J290" i="4"/>
  <c r="L290" i="4"/>
  <c r="M290" i="4"/>
  <c r="N290" i="4"/>
  <c r="O290" i="4"/>
  <c r="P290" i="4"/>
  <c r="Q290" i="4"/>
  <c r="R290" i="4"/>
  <c r="S290" i="4"/>
  <c r="T290" i="4"/>
  <c r="V290" i="4"/>
  <c r="W290" i="4"/>
  <c r="X290" i="4"/>
  <c r="Y290" i="4"/>
  <c r="Z290" i="4"/>
  <c r="AA290" i="4"/>
  <c r="AC290" i="4"/>
  <c r="AD290" i="4"/>
  <c r="AE290" i="4"/>
  <c r="AF290" i="4"/>
  <c r="AH290" i="4"/>
  <c r="AI290" i="4"/>
  <c r="AJ290" i="4"/>
  <c r="AK290" i="4"/>
  <c r="AL290" i="4"/>
  <c r="AM290" i="4"/>
  <c r="AN290" i="4"/>
  <c r="AQ290" i="4" s="1"/>
  <c r="AO290" i="4"/>
  <c r="AP290" i="4"/>
  <c r="AR290" i="4"/>
  <c r="AS290" i="4"/>
  <c r="AT290" i="4"/>
  <c r="AU290" i="4"/>
  <c r="AV290" i="4"/>
  <c r="AW290" i="4"/>
  <c r="AX290" i="4"/>
  <c r="AY290" i="4"/>
  <c r="AZ290" i="4"/>
  <c r="BA290" i="4"/>
  <c r="CC288" i="4" a="1"/>
  <c r="BO286" i="4" a="1"/>
  <c r="BS288" i="4" a="1"/>
  <c r="CE286" i="4" a="1"/>
  <c r="BE288" i="4" a="1"/>
  <c r="BE286" i="4" a="1"/>
  <c r="BM286" i="4" a="1"/>
  <c r="BW288" i="4" a="1"/>
  <c r="BQ286" i="4" a="1"/>
  <c r="BW286" i="4" a="1"/>
  <c r="CC286" i="4" a="1"/>
  <c r="CG286" i="4" a="1"/>
  <c r="CG288" i="4" a="1"/>
  <c r="CE288" i="4" a="1"/>
  <c r="BU288" i="4" a="1"/>
  <c r="BS286" i="4" a="1"/>
  <c r="BU286" i="4" a="1"/>
  <c r="BQ288" i="4" a="1"/>
  <c r="BO288" i="4" a="1"/>
  <c r="BM288" i="4" a="1"/>
  <c r="BK288" i="4" a="1"/>
  <c r="BK286" i="4" a="1"/>
  <c r="AY289" i="4" l="1"/>
  <c r="AX289" i="4"/>
  <c r="U290" i="4"/>
  <c r="AG289" i="4"/>
  <c r="AQ289" i="4"/>
  <c r="AW288" i="4"/>
  <c r="AG287" i="4"/>
  <c r="AG288" i="4"/>
  <c r="AG290" i="4"/>
  <c r="CG286" i="4"/>
  <c r="CE286" i="4"/>
  <c r="CC286" i="4"/>
  <c r="BW286" i="4"/>
  <c r="BU286" i="4"/>
  <c r="BS286" i="4"/>
  <c r="BQ286" i="4"/>
  <c r="BO286" i="4"/>
  <c r="BM286" i="4"/>
  <c r="BK286" i="4"/>
  <c r="BE286" i="4"/>
  <c r="BE288" i="4"/>
  <c r="BK288" i="4"/>
  <c r="BM288" i="4"/>
  <c r="BO288" i="4"/>
  <c r="BQ288" i="4"/>
  <c r="BS288" i="4"/>
  <c r="BU288" i="4"/>
  <c r="BW288" i="4"/>
  <c r="CC288" i="4"/>
  <c r="CE288" i="4"/>
  <c r="CG288" i="4"/>
  <c r="G291" i="4"/>
  <c r="H291" i="4"/>
  <c r="I291" i="4"/>
  <c r="J291" i="4"/>
  <c r="L291" i="4"/>
  <c r="M291" i="4"/>
  <c r="N291" i="4"/>
  <c r="O291" i="4"/>
  <c r="P291" i="4"/>
  <c r="Q291" i="4"/>
  <c r="R291" i="4"/>
  <c r="S291" i="4"/>
  <c r="T291" i="4"/>
  <c r="V291" i="4"/>
  <c r="W291" i="4"/>
  <c r="AA291" i="4" s="1"/>
  <c r="X291" i="4"/>
  <c r="Y291" i="4"/>
  <c r="AZ291" i="4" s="1"/>
  <c r="Z291" i="4"/>
  <c r="AC291" i="4"/>
  <c r="AD291" i="4"/>
  <c r="AE291" i="4"/>
  <c r="AF291" i="4"/>
  <c r="AH291" i="4"/>
  <c r="AI291" i="4"/>
  <c r="AJ291" i="4"/>
  <c r="AK291" i="4"/>
  <c r="AL291" i="4"/>
  <c r="AM291" i="4"/>
  <c r="AN291" i="4"/>
  <c r="AO291" i="4"/>
  <c r="AP291" i="4"/>
  <c r="AR291" i="4"/>
  <c r="AS291" i="4"/>
  <c r="AT291" i="4"/>
  <c r="AU291" i="4"/>
  <c r="AV291" i="4"/>
  <c r="AW291" i="4"/>
  <c r="AX291" i="4"/>
  <c r="AY291" i="4"/>
  <c r="BA291" i="4"/>
  <c r="G292" i="4"/>
  <c r="H292" i="4"/>
  <c r="I292" i="4"/>
  <c r="J292" i="4"/>
  <c r="L292" i="4"/>
  <c r="M292" i="4"/>
  <c r="N292" i="4"/>
  <c r="O292" i="4"/>
  <c r="P292" i="4"/>
  <c r="Q292" i="4"/>
  <c r="R292" i="4"/>
  <c r="U292" i="4" s="1"/>
  <c r="S292" i="4"/>
  <c r="T292" i="4"/>
  <c r="V292" i="4"/>
  <c r="W292" i="4"/>
  <c r="X292" i="4"/>
  <c r="Y292" i="4"/>
  <c r="Z292" i="4"/>
  <c r="AA292" i="4"/>
  <c r="AC292" i="4"/>
  <c r="AD292" i="4"/>
  <c r="AE292" i="4"/>
  <c r="AF292" i="4"/>
  <c r="AH292" i="4"/>
  <c r="AI292" i="4"/>
  <c r="AJ292" i="4"/>
  <c r="AK292" i="4"/>
  <c r="AL292" i="4"/>
  <c r="AM292" i="4"/>
  <c r="AN292" i="4"/>
  <c r="AO292" i="4"/>
  <c r="AP292" i="4"/>
  <c r="AQ292" i="4"/>
  <c r="AR292" i="4"/>
  <c r="AS292" i="4"/>
  <c r="AW292" i="4" s="1"/>
  <c r="AT292" i="4"/>
  <c r="AU292" i="4"/>
  <c r="AV292" i="4"/>
  <c r="BW290" i="4" a="1"/>
  <c r="BZ286" i="4" a="1"/>
  <c r="BF286" i="4" a="1"/>
  <c r="BQ290" i="4" a="1"/>
  <c r="BN286" i="4" a="1"/>
  <c r="BU290" i="4" a="1"/>
  <c r="BY286" i="4" a="1"/>
  <c r="BX286" i="4" a="1"/>
  <c r="BV286" i="4" a="1"/>
  <c r="BT286" i="4" a="1"/>
  <c r="BM290" i="4" a="1"/>
  <c r="BP286" i="4" a="1"/>
  <c r="CG290" i="4" a="1"/>
  <c r="BG286" i="4" a="1"/>
  <c r="BS290" i="4" a="1"/>
  <c r="BO290" i="4" a="1"/>
  <c r="BR286" i="4" a="1"/>
  <c r="BK290" i="4" a="1"/>
  <c r="BE290" i="4" a="1"/>
  <c r="BL286" i="4" a="1"/>
  <c r="CE290" i="4" a="1"/>
  <c r="CH286" i="4" a="1"/>
  <c r="CD286" i="4" a="1"/>
  <c r="CC290" i="4" a="1"/>
  <c r="BH286" i="4" a="1"/>
  <c r="CF286" i="4" a="1"/>
  <c r="U291" i="4" l="1"/>
  <c r="K291" i="4"/>
  <c r="K292" i="4"/>
  <c r="BA292" i="4"/>
  <c r="AZ292" i="4"/>
  <c r="AY292" i="4"/>
  <c r="AG292" i="4"/>
  <c r="AQ291" i="4"/>
  <c r="AG291" i="4"/>
  <c r="BF286" i="4"/>
  <c r="BG286" i="4"/>
  <c r="BH286" i="4"/>
  <c r="BL286" i="4"/>
  <c r="BN286" i="4"/>
  <c r="BP286" i="4"/>
  <c r="BR286" i="4"/>
  <c r="BT286" i="4"/>
  <c r="BV286" i="4"/>
  <c r="BX286" i="4"/>
  <c r="BY286" i="4"/>
  <c r="BZ286" i="4"/>
  <c r="CD286" i="4"/>
  <c r="CF286" i="4"/>
  <c r="CH286" i="4"/>
  <c r="BE290" i="4"/>
  <c r="BK290" i="4"/>
  <c r="BM290" i="4"/>
  <c r="BO290" i="4"/>
  <c r="BQ290" i="4"/>
  <c r="BS290" i="4"/>
  <c r="BU290" i="4"/>
  <c r="BW290" i="4"/>
  <c r="CC290" i="4"/>
  <c r="CE290" i="4"/>
  <c r="CG290" i="4"/>
  <c r="AX292" i="4"/>
  <c r="CA286" i="4" a="1"/>
  <c r="BI286" i="4" a="1"/>
  <c r="BI286" i="4" l="1"/>
  <c r="CA286" i="4"/>
  <c r="BJ286" i="4"/>
  <c r="CB286" i="4"/>
  <c r="G293" i="4"/>
  <c r="H293" i="4"/>
  <c r="I293" i="4"/>
  <c r="J293" i="4"/>
  <c r="K293" i="4"/>
  <c r="L293" i="4"/>
  <c r="M293" i="4"/>
  <c r="N293" i="4"/>
  <c r="O293" i="4"/>
  <c r="P293" i="4"/>
  <c r="Q293" i="4"/>
  <c r="R293" i="4"/>
  <c r="S293" i="4"/>
  <c r="T293" i="4"/>
  <c r="U293" i="4"/>
  <c r="V293" i="4"/>
  <c r="W293" i="4"/>
  <c r="AA293" i="4" s="1"/>
  <c r="X293" i="4"/>
  <c r="AY293" i="4" s="1"/>
  <c r="Y293" i="4"/>
  <c r="AZ293" i="4" s="1"/>
  <c r="Z293" i="4"/>
  <c r="BA293" i="4" s="1"/>
  <c r="AC293" i="4"/>
  <c r="AD293" i="4"/>
  <c r="AE293" i="4"/>
  <c r="AF293" i="4"/>
  <c r="AH293" i="4"/>
  <c r="AI293" i="4"/>
  <c r="AJ293" i="4"/>
  <c r="AK293" i="4"/>
  <c r="AL293" i="4"/>
  <c r="AM293" i="4"/>
  <c r="AN293" i="4"/>
  <c r="AO293" i="4"/>
  <c r="AP293" i="4"/>
  <c r="AR293" i="4"/>
  <c r="AS293" i="4"/>
  <c r="AT293" i="4"/>
  <c r="AU293" i="4"/>
  <c r="AV293" i="4"/>
  <c r="AW293" i="4"/>
  <c r="AX293" i="4"/>
  <c r="G294" i="4"/>
  <c r="H294" i="4"/>
  <c r="I294" i="4"/>
  <c r="J294" i="4"/>
  <c r="L294" i="4"/>
  <c r="M294" i="4"/>
  <c r="N294" i="4"/>
  <c r="O294" i="4"/>
  <c r="P294" i="4"/>
  <c r="Q294" i="4"/>
  <c r="R294" i="4"/>
  <c r="S294" i="4"/>
  <c r="T294" i="4"/>
  <c r="V294" i="4"/>
  <c r="W294" i="4"/>
  <c r="X294" i="4"/>
  <c r="Y294" i="4"/>
  <c r="AZ294" i="4" s="1"/>
  <c r="Z294" i="4"/>
  <c r="BA294" i="4" s="1"/>
  <c r="AA294" i="4"/>
  <c r="AC294" i="4"/>
  <c r="AD294" i="4"/>
  <c r="AE294" i="4"/>
  <c r="AF294" i="4"/>
  <c r="AH294" i="4"/>
  <c r="AI294" i="4"/>
  <c r="AJ294" i="4"/>
  <c r="AK294" i="4"/>
  <c r="AL294" i="4"/>
  <c r="AM294" i="4"/>
  <c r="AN294" i="4"/>
  <c r="AO294" i="4"/>
  <c r="AP294" i="4"/>
  <c r="AQ294" i="4"/>
  <c r="AR294" i="4"/>
  <c r="AS294" i="4"/>
  <c r="AW294" i="4" s="1"/>
  <c r="AT294" i="4"/>
  <c r="AY294" i="4" s="1"/>
  <c r="AU294" i="4"/>
  <c r="AV294" i="4"/>
  <c r="U294" i="4" l="1"/>
  <c r="K294" i="4"/>
  <c r="AG294" i="4"/>
  <c r="AG293" i="4"/>
  <c r="AQ293" i="4"/>
  <c r="AX294" i="4"/>
  <c r="G295" i="4"/>
  <c r="H295" i="4"/>
  <c r="I295" i="4"/>
  <c r="J295" i="4"/>
  <c r="K295" i="4"/>
  <c r="L295" i="4"/>
  <c r="M295" i="4"/>
  <c r="N295" i="4"/>
  <c r="O295" i="4"/>
  <c r="P295" i="4"/>
  <c r="Q295" i="4"/>
  <c r="R295" i="4"/>
  <c r="S295" i="4"/>
  <c r="T295" i="4"/>
  <c r="V295" i="4"/>
  <c r="W295" i="4"/>
  <c r="AA295" i="4" s="1"/>
  <c r="X295" i="4"/>
  <c r="AY295" i="4" s="1"/>
  <c r="Y295" i="4"/>
  <c r="Z295" i="4"/>
  <c r="AC295" i="4"/>
  <c r="AD295" i="4"/>
  <c r="AE295" i="4"/>
  <c r="AF295" i="4"/>
  <c r="AH295" i="4"/>
  <c r="AI295" i="4"/>
  <c r="AJ295" i="4"/>
  <c r="AK295" i="4"/>
  <c r="AL295" i="4"/>
  <c r="AM295" i="4"/>
  <c r="AN295" i="4"/>
  <c r="AO295" i="4"/>
  <c r="AP295" i="4"/>
  <c r="AR295" i="4"/>
  <c r="AS295" i="4"/>
  <c r="AT295" i="4"/>
  <c r="AU295" i="4"/>
  <c r="AV295" i="4"/>
  <c r="AW295" i="4"/>
  <c r="AX295" i="4"/>
  <c r="AZ295" i="4"/>
  <c r="BA295" i="4"/>
  <c r="G296" i="4"/>
  <c r="H296" i="4"/>
  <c r="I296" i="4"/>
  <c r="J296" i="4"/>
  <c r="L296" i="4"/>
  <c r="M296" i="4"/>
  <c r="N296" i="4"/>
  <c r="O296" i="4"/>
  <c r="P296" i="4"/>
  <c r="Q296" i="4"/>
  <c r="R296" i="4"/>
  <c r="U296" i="4" s="1"/>
  <c r="S296" i="4"/>
  <c r="T296" i="4"/>
  <c r="V296" i="4"/>
  <c r="W296" i="4"/>
  <c r="X296" i="4"/>
  <c r="Y296" i="4"/>
  <c r="Z296" i="4"/>
  <c r="AA296" i="4"/>
  <c r="AC296" i="4"/>
  <c r="AD296" i="4"/>
  <c r="AE296" i="4"/>
  <c r="AF296" i="4"/>
  <c r="AH296" i="4"/>
  <c r="AI296" i="4"/>
  <c r="AJ296" i="4"/>
  <c r="AK296" i="4"/>
  <c r="AL296" i="4"/>
  <c r="AM296" i="4"/>
  <c r="AN296" i="4"/>
  <c r="AO296" i="4"/>
  <c r="AP296" i="4"/>
  <c r="AQ296" i="4"/>
  <c r="AR296" i="4"/>
  <c r="AS296" i="4"/>
  <c r="AW296" i="4" s="1"/>
  <c r="AT296" i="4"/>
  <c r="AU296" i="4"/>
  <c r="AV296" i="4"/>
  <c r="CG294" i="4" a="1"/>
  <c r="BK292" i="4" a="1"/>
  <c r="CC294" i="4" a="1"/>
  <c r="BW294" i="4" a="1"/>
  <c r="BS292" i="4" a="1"/>
  <c r="BS294" i="4" a="1"/>
  <c r="BW292" i="4" a="1"/>
  <c r="CC292" i="4" a="1"/>
  <c r="CE292" i="4" a="1"/>
  <c r="CG292" i="4" a="1"/>
  <c r="BE294" i="4" a="1"/>
  <c r="CE294" i="4" a="1"/>
  <c r="BM292" i="4" a="1"/>
  <c r="BO292" i="4" a="1"/>
  <c r="BQ292" i="4" a="1"/>
  <c r="BU292" i="4" a="1"/>
  <c r="BQ294" i="4" a="1"/>
  <c r="BM294" i="4" a="1"/>
  <c r="BK294" i="4" a="1"/>
  <c r="BE292" i="4" a="1"/>
  <c r="BU294" i="4" a="1"/>
  <c r="BO294" i="4" a="1"/>
  <c r="K296" i="4" l="1"/>
  <c r="BA296" i="4"/>
  <c r="AZ296" i="4"/>
  <c r="U295" i="4"/>
  <c r="AY296" i="4"/>
  <c r="AG296" i="4"/>
  <c r="AQ295" i="4"/>
  <c r="AG295" i="4"/>
  <c r="CG292" i="4"/>
  <c r="CE292" i="4"/>
  <c r="CC292" i="4"/>
  <c r="BW292" i="4"/>
  <c r="BU292" i="4"/>
  <c r="BS292" i="4"/>
  <c r="BQ292" i="4"/>
  <c r="BO292" i="4"/>
  <c r="BM292" i="4"/>
  <c r="BK292" i="4"/>
  <c r="BE292" i="4"/>
  <c r="BE294" i="4"/>
  <c r="BK294" i="4"/>
  <c r="BM294" i="4"/>
  <c r="BO294" i="4"/>
  <c r="BQ294" i="4"/>
  <c r="BS294" i="4"/>
  <c r="BU294" i="4"/>
  <c r="BW294" i="4"/>
  <c r="CC294" i="4"/>
  <c r="CE294" i="4"/>
  <c r="CG294" i="4"/>
  <c r="AX296" i="4"/>
  <c r="G297" i="4"/>
  <c r="H297" i="4"/>
  <c r="I297" i="4"/>
  <c r="J297" i="4"/>
  <c r="K297" i="4"/>
  <c r="L297" i="4"/>
  <c r="M297" i="4"/>
  <c r="N297" i="4"/>
  <c r="O297" i="4"/>
  <c r="P297" i="4"/>
  <c r="Q297" i="4"/>
  <c r="R297" i="4"/>
  <c r="S297" i="4"/>
  <c r="T297" i="4"/>
  <c r="U297" i="4"/>
  <c r="V297" i="4"/>
  <c r="W297" i="4"/>
  <c r="AA297" i="4" s="1"/>
  <c r="X297" i="4"/>
  <c r="Y297" i="4"/>
  <c r="Z297" i="4"/>
  <c r="AC297" i="4"/>
  <c r="AD297" i="4"/>
  <c r="AE297" i="4"/>
  <c r="AF297" i="4"/>
  <c r="AH297" i="4"/>
  <c r="AI297" i="4"/>
  <c r="AJ297" i="4"/>
  <c r="AK297" i="4"/>
  <c r="AL297" i="4"/>
  <c r="AM297" i="4"/>
  <c r="AN297" i="4"/>
  <c r="AO297" i="4"/>
  <c r="AP297" i="4"/>
  <c r="AR297" i="4"/>
  <c r="AS297" i="4"/>
  <c r="AT297" i="4"/>
  <c r="AU297" i="4"/>
  <c r="AV297" i="4"/>
  <c r="AW297" i="4"/>
  <c r="AY297" i="4"/>
  <c r="AZ297" i="4"/>
  <c r="BA297" i="4"/>
  <c r="G298" i="4"/>
  <c r="H298" i="4"/>
  <c r="I298" i="4"/>
  <c r="J298" i="4"/>
  <c r="K298" i="4"/>
  <c r="L298" i="4"/>
  <c r="M298" i="4"/>
  <c r="N298" i="4"/>
  <c r="O298" i="4"/>
  <c r="P298" i="4"/>
  <c r="Q298" i="4"/>
  <c r="R298" i="4"/>
  <c r="S298" i="4"/>
  <c r="T298" i="4"/>
  <c r="V298" i="4"/>
  <c r="W298" i="4"/>
  <c r="X298" i="4"/>
  <c r="Y298" i="4"/>
  <c r="Z298" i="4"/>
  <c r="BA298" i="4" s="1"/>
  <c r="AA298" i="4"/>
  <c r="AC298" i="4"/>
  <c r="AD298" i="4"/>
  <c r="AE298" i="4"/>
  <c r="AF298" i="4"/>
  <c r="AH298" i="4"/>
  <c r="AI298" i="4"/>
  <c r="AJ298" i="4"/>
  <c r="AK298" i="4"/>
  <c r="AL298" i="4"/>
  <c r="AM298" i="4"/>
  <c r="AN298" i="4"/>
  <c r="AO298" i="4"/>
  <c r="AP298" i="4"/>
  <c r="AQ298" i="4"/>
  <c r="AR298" i="4"/>
  <c r="AS298" i="4"/>
  <c r="AW298" i="4" s="1"/>
  <c r="AT298" i="4"/>
  <c r="AU298" i="4"/>
  <c r="AV298" i="4"/>
  <c r="BK296" i="4" a="1"/>
  <c r="BP292" i="4" a="1"/>
  <c r="BL292" i="4" a="1"/>
  <c r="CF292" i="4" a="1"/>
  <c r="BH292" i="4" a="1"/>
  <c r="BG292" i="4" a="1"/>
  <c r="BF292" i="4" a="1"/>
  <c r="BS296" i="4" a="1"/>
  <c r="BE296" i="4" a="1"/>
  <c r="BN292" i="4" a="1"/>
  <c r="CD292" i="4" a="1"/>
  <c r="BZ292" i="4" a="1"/>
  <c r="BY292" i="4" a="1"/>
  <c r="BT292" i="4" a="1"/>
  <c r="CH292" i="4" a="1"/>
  <c r="CG296" i="4" a="1"/>
  <c r="CE296" i="4" a="1"/>
  <c r="CC296" i="4" a="1"/>
  <c r="BW296" i="4" a="1"/>
  <c r="BU296" i="4" a="1"/>
  <c r="BX292" i="4" a="1"/>
  <c r="BV292" i="4" a="1"/>
  <c r="BO296" i="4" a="1"/>
  <c r="BM296" i="4" a="1"/>
  <c r="BQ296" i="4" a="1"/>
  <c r="BR292" i="4" a="1"/>
  <c r="AX297" i="4" l="1"/>
  <c r="U298" i="4"/>
  <c r="AZ298" i="4"/>
  <c r="AY298" i="4"/>
  <c r="AX298" i="4"/>
  <c r="AQ297" i="4"/>
  <c r="AG298" i="4"/>
  <c r="AG297" i="4"/>
  <c r="BF292" i="4"/>
  <c r="BG292" i="4"/>
  <c r="BH292" i="4"/>
  <c r="BL292" i="4"/>
  <c r="BN292" i="4"/>
  <c r="BP292" i="4"/>
  <c r="BR292" i="4"/>
  <c r="BT292" i="4"/>
  <c r="BV292" i="4"/>
  <c r="BX292" i="4"/>
  <c r="BY292" i="4"/>
  <c r="BZ292" i="4"/>
  <c r="CD292" i="4"/>
  <c r="CF292" i="4"/>
  <c r="CH292" i="4"/>
  <c r="BE296" i="4"/>
  <c r="BK296" i="4"/>
  <c r="BM296" i="4"/>
  <c r="BO296" i="4"/>
  <c r="BQ296" i="4"/>
  <c r="BS296" i="4"/>
  <c r="BU296" i="4"/>
  <c r="BW296" i="4"/>
  <c r="CC296" i="4"/>
  <c r="CE296" i="4"/>
  <c r="CG296" i="4"/>
  <c r="BI292" i="4" a="1"/>
  <c r="CA292" i="4" a="1"/>
  <c r="CA292" i="4" l="1"/>
  <c r="BI292" i="4"/>
  <c r="CB292" i="4"/>
  <c r="BJ292" i="4"/>
  <c r="G299" i="4"/>
  <c r="H299" i="4"/>
  <c r="I299" i="4"/>
  <c r="J299" i="4"/>
  <c r="K299" i="4"/>
  <c r="L299" i="4"/>
  <c r="M299" i="4"/>
  <c r="N299" i="4"/>
  <c r="O299" i="4"/>
  <c r="P299" i="4"/>
  <c r="Q299" i="4"/>
  <c r="R299" i="4"/>
  <c r="S299" i="4"/>
  <c r="T299" i="4"/>
  <c r="U299" i="4"/>
  <c r="V299" i="4"/>
  <c r="W299" i="4"/>
  <c r="AA299" i="4" s="1"/>
  <c r="X299" i="4"/>
  <c r="AY299" i="4" s="1"/>
  <c r="Y299" i="4"/>
  <c r="Z299" i="4"/>
  <c r="AC299" i="4"/>
  <c r="AD299" i="4"/>
  <c r="AE299" i="4"/>
  <c r="AF299" i="4"/>
  <c r="AH299" i="4"/>
  <c r="AI299" i="4"/>
  <c r="AJ299" i="4"/>
  <c r="AK299" i="4"/>
  <c r="AL299" i="4"/>
  <c r="AM299" i="4"/>
  <c r="AN299" i="4"/>
  <c r="AQ299" i="4" s="1"/>
  <c r="AO299" i="4"/>
  <c r="AP299" i="4"/>
  <c r="AR299" i="4"/>
  <c r="AS299" i="4"/>
  <c r="AT299" i="4"/>
  <c r="AU299" i="4"/>
  <c r="AV299" i="4"/>
  <c r="AW299" i="4"/>
  <c r="AZ299" i="4"/>
  <c r="BA299" i="4"/>
  <c r="G300" i="4"/>
  <c r="H300" i="4"/>
  <c r="I300" i="4"/>
  <c r="J300" i="4"/>
  <c r="K300" i="4"/>
  <c r="L300" i="4"/>
  <c r="M300" i="4"/>
  <c r="N300" i="4"/>
  <c r="O300" i="4"/>
  <c r="P300" i="4"/>
  <c r="Q300" i="4"/>
  <c r="R300" i="4"/>
  <c r="U300" i="4" s="1"/>
  <c r="S300" i="4"/>
  <c r="T300" i="4"/>
  <c r="V300" i="4"/>
  <c r="W300" i="4"/>
  <c r="X300" i="4"/>
  <c r="AY300" i="4" s="1"/>
  <c r="Y300" i="4"/>
  <c r="AZ300" i="4" s="1"/>
  <c r="Z300" i="4"/>
  <c r="BA300" i="4" s="1"/>
  <c r="AA300" i="4"/>
  <c r="AC300" i="4"/>
  <c r="AD300" i="4"/>
  <c r="AE300" i="4"/>
  <c r="AF300" i="4"/>
  <c r="AH300" i="4"/>
  <c r="AI300" i="4"/>
  <c r="AJ300" i="4"/>
  <c r="AK300" i="4"/>
  <c r="AL300" i="4"/>
  <c r="AM300" i="4"/>
  <c r="AN300" i="4"/>
  <c r="AO300" i="4"/>
  <c r="AP300" i="4"/>
  <c r="AQ300" i="4"/>
  <c r="AR300" i="4"/>
  <c r="AS300" i="4"/>
  <c r="AW300" i="4" s="1"/>
  <c r="AT300" i="4"/>
  <c r="AU300" i="4"/>
  <c r="AV300" i="4"/>
  <c r="G301" i="4"/>
  <c r="H301" i="4"/>
  <c r="I301" i="4"/>
  <c r="J301" i="4"/>
  <c r="K301" i="4"/>
  <c r="L301" i="4"/>
  <c r="M301" i="4"/>
  <c r="N301" i="4"/>
  <c r="O301" i="4"/>
  <c r="P301" i="4"/>
  <c r="Q301" i="4"/>
  <c r="R301" i="4"/>
  <c r="S301" i="4"/>
  <c r="T301" i="4"/>
  <c r="U301" i="4"/>
  <c r="V301" i="4"/>
  <c r="W301" i="4"/>
  <c r="AA301" i="4" s="1"/>
  <c r="X301" i="4"/>
  <c r="Y301" i="4"/>
  <c r="Z301" i="4"/>
  <c r="AC301" i="4"/>
  <c r="AD301" i="4"/>
  <c r="AE301" i="4"/>
  <c r="AF301" i="4"/>
  <c r="AH301" i="4"/>
  <c r="AI301" i="4"/>
  <c r="AJ301" i="4"/>
  <c r="AK301" i="4"/>
  <c r="AL301" i="4"/>
  <c r="AM301" i="4"/>
  <c r="AN301" i="4"/>
  <c r="AO301" i="4"/>
  <c r="AP301" i="4"/>
  <c r="AR301" i="4"/>
  <c r="AS301" i="4"/>
  <c r="AT301" i="4"/>
  <c r="AU301" i="4"/>
  <c r="AZ301" i="4" s="1"/>
  <c r="AV301" i="4"/>
  <c r="BA301" i="4" s="1"/>
  <c r="AW301" i="4"/>
  <c r="G302" i="4"/>
  <c r="H302" i="4"/>
  <c r="K302" i="4" s="1"/>
  <c r="I302" i="4"/>
  <c r="J302" i="4"/>
  <c r="L302" i="4"/>
  <c r="M302" i="4"/>
  <c r="N302" i="4"/>
  <c r="O302" i="4"/>
  <c r="P302" i="4"/>
  <c r="Q302" i="4"/>
  <c r="R302" i="4"/>
  <c r="S302" i="4"/>
  <c r="T302" i="4"/>
  <c r="V302" i="4"/>
  <c r="W302" i="4"/>
  <c r="X302" i="4"/>
  <c r="Y302" i="4"/>
  <c r="AZ302" i="4" s="1"/>
  <c r="Z302" i="4"/>
  <c r="AA302" i="4"/>
  <c r="AC302" i="4"/>
  <c r="AD302" i="4"/>
  <c r="AE302" i="4"/>
  <c r="AF302" i="4"/>
  <c r="AH302" i="4"/>
  <c r="AI302" i="4"/>
  <c r="AJ302" i="4"/>
  <c r="AK302" i="4"/>
  <c r="AL302" i="4"/>
  <c r="AM302" i="4"/>
  <c r="AN302" i="4"/>
  <c r="AQ302" i="4" s="1"/>
  <c r="AO302" i="4"/>
  <c r="AP302" i="4"/>
  <c r="AR302" i="4"/>
  <c r="AS302" i="4"/>
  <c r="AT302" i="4"/>
  <c r="AU302" i="4"/>
  <c r="AV302" i="4"/>
  <c r="AW302" i="4"/>
  <c r="AX302" i="4"/>
  <c r="AY302" i="4"/>
  <c r="BA302" i="4"/>
  <c r="CC300" i="4" a="1"/>
  <c r="BO298" i="4" a="1"/>
  <c r="BS298" i="4" a="1"/>
  <c r="BU298" i="4" a="1"/>
  <c r="BQ300" i="4" a="1"/>
  <c r="CC298" i="4" a="1"/>
  <c r="CG298" i="4" a="1"/>
  <c r="CE300" i="4" a="1"/>
  <c r="BW300" i="4" a="1"/>
  <c r="BQ298" i="4" a="1"/>
  <c r="BU300" i="4" a="1"/>
  <c r="BS300" i="4" a="1"/>
  <c r="BW298" i="4" a="1"/>
  <c r="BO300" i="4" a="1"/>
  <c r="BM300" i="4" a="1"/>
  <c r="BK300" i="4" a="1"/>
  <c r="BE300" i="4" a="1"/>
  <c r="BK298" i="4" a="1"/>
  <c r="CG300" i="4" a="1"/>
  <c r="CE298" i="4" a="1"/>
  <c r="BE298" i="4" a="1"/>
  <c r="BM298" i="4" a="1"/>
  <c r="AX299" i="4" l="1"/>
  <c r="AY301" i="4"/>
  <c r="AX301" i="4"/>
  <c r="U302" i="4"/>
  <c r="AG300" i="4"/>
  <c r="AQ301" i="4"/>
  <c r="AG299" i="4"/>
  <c r="AG301" i="4"/>
  <c r="AX300" i="4"/>
  <c r="AG302" i="4"/>
  <c r="CG298" i="4"/>
  <c r="CE298" i="4"/>
  <c r="CC298" i="4"/>
  <c r="BW298" i="4"/>
  <c r="BU298" i="4"/>
  <c r="BS298" i="4"/>
  <c r="BQ298" i="4"/>
  <c r="BO298" i="4"/>
  <c r="BM298" i="4"/>
  <c r="BK298" i="4"/>
  <c r="BE298" i="4"/>
  <c r="BE300" i="4"/>
  <c r="BK300" i="4"/>
  <c r="BM300" i="4"/>
  <c r="BO300" i="4"/>
  <c r="BQ300" i="4"/>
  <c r="BS300" i="4"/>
  <c r="BU300" i="4"/>
  <c r="BW300" i="4"/>
  <c r="CC300" i="4"/>
  <c r="CE300" i="4"/>
  <c r="CG300" i="4"/>
  <c r="G303" i="4"/>
  <c r="H303" i="4"/>
  <c r="K303" i="4" s="1"/>
  <c r="I303" i="4"/>
  <c r="J303" i="4"/>
  <c r="L303" i="4"/>
  <c r="M303" i="4"/>
  <c r="N303" i="4"/>
  <c r="O303" i="4"/>
  <c r="P303" i="4"/>
  <c r="Q303" i="4"/>
  <c r="R303" i="4"/>
  <c r="S303" i="4"/>
  <c r="T303" i="4"/>
  <c r="U303" i="4"/>
  <c r="V303" i="4"/>
  <c r="W303" i="4"/>
  <c r="X303" i="4"/>
  <c r="Y303" i="4"/>
  <c r="AZ303" i="4" s="1"/>
  <c r="Z303" i="4"/>
  <c r="BA303" i="4" s="1"/>
  <c r="AA303" i="4"/>
  <c r="AC303" i="4"/>
  <c r="AD303" i="4"/>
  <c r="AE303" i="4"/>
  <c r="AF303" i="4"/>
  <c r="AH303" i="4"/>
  <c r="AI303" i="4"/>
  <c r="AJ303" i="4"/>
  <c r="AK303" i="4"/>
  <c r="AL303" i="4"/>
  <c r="AM303" i="4"/>
  <c r="AN303" i="4"/>
  <c r="AQ303" i="4" s="1"/>
  <c r="AO303" i="4"/>
  <c r="AP303" i="4"/>
  <c r="AR303" i="4"/>
  <c r="AS303" i="4"/>
  <c r="AT303" i="4"/>
  <c r="AU303" i="4"/>
  <c r="AV303" i="4"/>
  <c r="AW303" i="4"/>
  <c r="AX303" i="4"/>
  <c r="AY303" i="4"/>
  <c r="G304" i="4"/>
  <c r="H304" i="4"/>
  <c r="I304" i="4"/>
  <c r="J304" i="4"/>
  <c r="K304" i="4"/>
  <c r="L304" i="4"/>
  <c r="M304" i="4"/>
  <c r="N304" i="4"/>
  <c r="O304" i="4"/>
  <c r="P304" i="4"/>
  <c r="Q304" i="4"/>
  <c r="R304" i="4"/>
  <c r="S304" i="4"/>
  <c r="T304" i="4"/>
  <c r="V304" i="4"/>
  <c r="W304" i="4"/>
  <c r="X304" i="4"/>
  <c r="AY304" i="4" s="1"/>
  <c r="Y304" i="4"/>
  <c r="AZ304" i="4" s="1"/>
  <c r="Z304" i="4"/>
  <c r="BA304" i="4" s="1"/>
  <c r="AA304" i="4"/>
  <c r="AC304" i="4"/>
  <c r="AD304" i="4"/>
  <c r="AE304" i="4"/>
  <c r="AF304" i="4"/>
  <c r="AH304" i="4"/>
  <c r="AI304" i="4"/>
  <c r="AJ304" i="4"/>
  <c r="AK304" i="4"/>
  <c r="AL304" i="4"/>
  <c r="AM304" i="4"/>
  <c r="AN304" i="4"/>
  <c r="AO304" i="4"/>
  <c r="AP304" i="4"/>
  <c r="AQ304" i="4" s="1"/>
  <c r="AR304" i="4"/>
  <c r="AS304" i="4"/>
  <c r="AT304" i="4"/>
  <c r="AU304" i="4"/>
  <c r="AV304" i="4"/>
  <c r="BE302" i="4" a="1"/>
  <c r="BN298" i="4" a="1"/>
  <c r="CF298" i="4" a="1"/>
  <c r="CD298" i="4" a="1"/>
  <c r="BH298" i="4" a="1"/>
  <c r="CA298" i="4" a="1"/>
  <c r="BG298" i="4" a="1"/>
  <c r="BZ298" i="4" a="1"/>
  <c r="BU302" i="4" a="1"/>
  <c r="BX298" i="4" a="1"/>
  <c r="BQ302" i="4" a="1"/>
  <c r="BO302" i="4" a="1"/>
  <c r="BM302" i="4" a="1"/>
  <c r="BP298" i="4" a="1"/>
  <c r="CH298" i="4" a="1"/>
  <c r="BL298" i="4" a="1"/>
  <c r="CG302" i="4" a="1"/>
  <c r="CE302" i="4" a="1"/>
  <c r="CC302" i="4" a="1"/>
  <c r="BW302" i="4" a="1"/>
  <c r="BF298" i="4" a="1"/>
  <c r="BY298" i="4" a="1"/>
  <c r="BS302" i="4" a="1"/>
  <c r="BV298" i="4" a="1"/>
  <c r="BT298" i="4" a="1"/>
  <c r="BR298" i="4" a="1"/>
  <c r="BK302" i="4" a="1"/>
  <c r="AX304" i="4" l="1"/>
  <c r="U304" i="4"/>
  <c r="AG304" i="4"/>
  <c r="AW304" i="4"/>
  <c r="AG303" i="4"/>
  <c r="BF298" i="4"/>
  <c r="BG298" i="4"/>
  <c r="BH298" i="4"/>
  <c r="BL298" i="4"/>
  <c r="BN298" i="4"/>
  <c r="BP298" i="4"/>
  <c r="BR298" i="4"/>
  <c r="BT298" i="4"/>
  <c r="BV298" i="4"/>
  <c r="BX298" i="4"/>
  <c r="BY298" i="4"/>
  <c r="BZ298" i="4"/>
  <c r="CA298" i="4"/>
  <c r="CD298" i="4"/>
  <c r="CF298" i="4"/>
  <c r="CH298" i="4"/>
  <c r="BE302" i="4"/>
  <c r="BK302" i="4"/>
  <c r="BM302" i="4"/>
  <c r="BO302" i="4"/>
  <c r="BQ302" i="4"/>
  <c r="BS302" i="4"/>
  <c r="BU302" i="4"/>
  <c r="BW302" i="4"/>
  <c r="CC302" i="4"/>
  <c r="CE302" i="4"/>
  <c r="CG302" i="4"/>
  <c r="BI298" i="4" a="1"/>
  <c r="BI298" i="4" l="1"/>
  <c r="BJ298" i="4"/>
  <c r="CB298" i="4"/>
  <c r="G305" i="4"/>
  <c r="H305" i="4"/>
  <c r="I305" i="4"/>
  <c r="J305" i="4"/>
  <c r="K305" i="4"/>
  <c r="L305" i="4"/>
  <c r="M305" i="4"/>
  <c r="N305" i="4"/>
  <c r="O305" i="4"/>
  <c r="P305" i="4"/>
  <c r="Q305" i="4"/>
  <c r="R305" i="4"/>
  <c r="S305" i="4"/>
  <c r="T305" i="4"/>
  <c r="U305" i="4"/>
  <c r="V305" i="4"/>
  <c r="W305" i="4"/>
  <c r="X305" i="4"/>
  <c r="Y305" i="4"/>
  <c r="AZ305" i="4" s="1"/>
  <c r="Z305" i="4"/>
  <c r="BA305" i="4" s="1"/>
  <c r="AA305" i="4"/>
  <c r="AC305" i="4"/>
  <c r="AD305" i="4"/>
  <c r="AE305" i="4"/>
  <c r="AF305" i="4"/>
  <c r="AH305" i="4"/>
  <c r="AI305" i="4"/>
  <c r="AJ305" i="4"/>
  <c r="AK305" i="4"/>
  <c r="AL305" i="4"/>
  <c r="AM305" i="4"/>
  <c r="AN305" i="4"/>
  <c r="AO305" i="4"/>
  <c r="AP305" i="4"/>
  <c r="AR305" i="4"/>
  <c r="AS305" i="4"/>
  <c r="AT305" i="4"/>
  <c r="AU305" i="4"/>
  <c r="AV305" i="4"/>
  <c r="AW305" i="4"/>
  <c r="AX305" i="4"/>
  <c r="AY305" i="4"/>
  <c r="G306" i="4"/>
  <c r="H306" i="4"/>
  <c r="I306" i="4"/>
  <c r="J306" i="4"/>
  <c r="K306" i="4"/>
  <c r="L306" i="4"/>
  <c r="M306" i="4"/>
  <c r="N306" i="4"/>
  <c r="O306" i="4"/>
  <c r="P306" i="4"/>
  <c r="Q306" i="4"/>
  <c r="R306" i="4"/>
  <c r="S306" i="4"/>
  <c r="T306" i="4"/>
  <c r="V306" i="4"/>
  <c r="W306" i="4"/>
  <c r="X306" i="4"/>
  <c r="Y306" i="4"/>
  <c r="AZ306" i="4" s="1"/>
  <c r="Z306" i="4"/>
  <c r="BA306" i="4" s="1"/>
  <c r="AA306" i="4"/>
  <c r="AC306" i="4"/>
  <c r="AD306" i="4"/>
  <c r="AE306" i="4"/>
  <c r="AF306" i="4"/>
  <c r="AH306" i="4"/>
  <c r="AI306" i="4"/>
  <c r="AJ306" i="4"/>
  <c r="AK306" i="4"/>
  <c r="AL306" i="4"/>
  <c r="AM306" i="4"/>
  <c r="AN306" i="4"/>
  <c r="AO306" i="4"/>
  <c r="AP306" i="4"/>
  <c r="AQ306" i="4"/>
  <c r="AR306" i="4"/>
  <c r="AS306" i="4"/>
  <c r="AW306" i="4" s="1"/>
  <c r="AT306" i="4"/>
  <c r="AY306" i="4" s="1"/>
  <c r="AU306" i="4"/>
  <c r="AV306" i="4"/>
  <c r="G307" i="4"/>
  <c r="H307" i="4"/>
  <c r="I307" i="4"/>
  <c r="J307" i="4"/>
  <c r="L307" i="4"/>
  <c r="M307" i="4"/>
  <c r="N307" i="4"/>
  <c r="O307" i="4"/>
  <c r="P307" i="4"/>
  <c r="Q307" i="4"/>
  <c r="R307" i="4"/>
  <c r="S307" i="4"/>
  <c r="T307" i="4"/>
  <c r="V307" i="4"/>
  <c r="W307" i="4"/>
  <c r="X307" i="4"/>
  <c r="Y307" i="4"/>
  <c r="Z307" i="4"/>
  <c r="AA307" i="4"/>
  <c r="AC307" i="4"/>
  <c r="AD307" i="4"/>
  <c r="AE307" i="4"/>
  <c r="AF307" i="4"/>
  <c r="AH307" i="4"/>
  <c r="AI307" i="4"/>
  <c r="AJ307" i="4"/>
  <c r="AK307" i="4"/>
  <c r="AL307" i="4"/>
  <c r="AM307" i="4"/>
  <c r="AN307" i="4"/>
  <c r="AO307" i="4"/>
  <c r="AP307" i="4"/>
  <c r="AQ307" i="4"/>
  <c r="AR307" i="4"/>
  <c r="AS307" i="4"/>
  <c r="AT307" i="4"/>
  <c r="AU307" i="4"/>
  <c r="AV307" i="4"/>
  <c r="AW307" i="4"/>
  <c r="AX307" i="4"/>
  <c r="AY307" i="4"/>
  <c r="G308" i="4"/>
  <c r="H308" i="4"/>
  <c r="I308" i="4"/>
  <c r="J308" i="4"/>
  <c r="L308" i="4"/>
  <c r="M308" i="4"/>
  <c r="N308" i="4"/>
  <c r="O308" i="4"/>
  <c r="P308" i="4"/>
  <c r="Q308" i="4"/>
  <c r="R308" i="4"/>
  <c r="S308" i="4"/>
  <c r="T308" i="4"/>
  <c r="V308" i="4"/>
  <c r="W308" i="4"/>
  <c r="AA308" i="4" s="1"/>
  <c r="X308" i="4"/>
  <c r="Y308" i="4"/>
  <c r="AZ308" i="4" s="1"/>
  <c r="Z308" i="4"/>
  <c r="BA308" i="4" s="1"/>
  <c r="AC308" i="4"/>
  <c r="AD308" i="4"/>
  <c r="AG308" i="4" s="1"/>
  <c r="AE308" i="4"/>
  <c r="AF308" i="4"/>
  <c r="AH308" i="4"/>
  <c r="AI308" i="4"/>
  <c r="AJ308" i="4"/>
  <c r="AK308" i="4"/>
  <c r="AL308" i="4"/>
  <c r="AM308" i="4"/>
  <c r="AN308" i="4"/>
  <c r="AO308" i="4"/>
  <c r="AP308" i="4"/>
  <c r="AQ308" i="4"/>
  <c r="AR308" i="4"/>
  <c r="AS308" i="4"/>
  <c r="AW308" i="4" s="1"/>
  <c r="AT308" i="4"/>
  <c r="AU308" i="4"/>
  <c r="AV308" i="4"/>
  <c r="AY308" i="4"/>
  <c r="BS306" i="4" a="1"/>
  <c r="BU304" i="4" a="1"/>
  <c r="CE304" i="4" a="1"/>
  <c r="BE306" i="4" a="1"/>
  <c r="BQ304" i="4" a="1"/>
  <c r="BS304" i="4" a="1"/>
  <c r="BQ306" i="4" a="1"/>
  <c r="BW304" i="4" a="1"/>
  <c r="CG304" i="4" a="1"/>
  <c r="BE304" i="4" a="1"/>
  <c r="CG306" i="4" a="1"/>
  <c r="CE306" i="4" a="1"/>
  <c r="BO304" i="4" a="1"/>
  <c r="BW306" i="4" a="1"/>
  <c r="BO306" i="4" a="1"/>
  <c r="CC304" i="4" a="1"/>
  <c r="BM306" i="4" a="1"/>
  <c r="BK306" i="4" a="1"/>
  <c r="BK304" i="4" a="1"/>
  <c r="BM304" i="4" a="1"/>
  <c r="CC306" i="4" a="1"/>
  <c r="BU306" i="4" a="1"/>
  <c r="U308" i="4" l="1"/>
  <c r="K307" i="4"/>
  <c r="K308" i="4"/>
  <c r="U306" i="4"/>
  <c r="BA307" i="4"/>
  <c r="U307" i="4"/>
  <c r="AZ307" i="4"/>
  <c r="AG306" i="4"/>
  <c r="AQ305" i="4"/>
  <c r="AG307" i="4"/>
  <c r="AX306" i="4"/>
  <c r="AG305" i="4"/>
  <c r="CG304" i="4"/>
  <c r="CE304" i="4"/>
  <c r="CC304" i="4"/>
  <c r="BW304" i="4"/>
  <c r="BU304" i="4"/>
  <c r="BS304" i="4"/>
  <c r="BQ304" i="4"/>
  <c r="BO304" i="4"/>
  <c r="BM304" i="4"/>
  <c r="BK304" i="4"/>
  <c r="BE304" i="4"/>
  <c r="BE306" i="4"/>
  <c r="BK306" i="4"/>
  <c r="BM306" i="4"/>
  <c r="BO306" i="4"/>
  <c r="BQ306" i="4"/>
  <c r="BS306" i="4"/>
  <c r="BU306" i="4"/>
  <c r="BW306" i="4"/>
  <c r="CC306" i="4"/>
  <c r="CE306" i="4"/>
  <c r="CG306" i="4"/>
  <c r="AX308" i="4"/>
  <c r="G309" i="4"/>
  <c r="H309" i="4"/>
  <c r="I309" i="4"/>
  <c r="J309" i="4"/>
  <c r="K309" i="4"/>
  <c r="L309" i="4"/>
  <c r="M309" i="4"/>
  <c r="N309" i="4"/>
  <c r="O309" i="4"/>
  <c r="P309" i="4"/>
  <c r="Q309" i="4"/>
  <c r="R309" i="4"/>
  <c r="U309" i="4" s="1"/>
  <c r="S309" i="4"/>
  <c r="T309" i="4"/>
  <c r="V309" i="4"/>
  <c r="W309" i="4"/>
  <c r="X309" i="4"/>
  <c r="Y309" i="4"/>
  <c r="AZ309" i="4" s="1"/>
  <c r="Z309" i="4"/>
  <c r="AA309" i="4"/>
  <c r="AC309" i="4"/>
  <c r="AD309" i="4"/>
  <c r="AE309" i="4"/>
  <c r="AF309" i="4"/>
  <c r="AH309" i="4"/>
  <c r="AI309" i="4"/>
  <c r="AJ309" i="4"/>
  <c r="AK309" i="4"/>
  <c r="AL309" i="4"/>
  <c r="AM309" i="4"/>
  <c r="AN309" i="4"/>
  <c r="AQ309" i="4" s="1"/>
  <c r="AO309" i="4"/>
  <c r="AP309" i="4"/>
  <c r="AR309" i="4"/>
  <c r="AS309" i="4"/>
  <c r="AT309" i="4"/>
  <c r="AU309" i="4"/>
  <c r="AV309" i="4"/>
  <c r="AW309" i="4"/>
  <c r="AX309" i="4"/>
  <c r="AY309" i="4"/>
  <c r="BA309" i="4"/>
  <c r="G310" i="4"/>
  <c r="H310" i="4"/>
  <c r="I310" i="4"/>
  <c r="J310" i="4"/>
  <c r="K310" i="4"/>
  <c r="L310" i="4"/>
  <c r="M310" i="4"/>
  <c r="N310" i="4"/>
  <c r="O310" i="4"/>
  <c r="P310" i="4"/>
  <c r="Q310" i="4"/>
  <c r="R310" i="4"/>
  <c r="S310" i="4"/>
  <c r="T310" i="4"/>
  <c r="V310" i="4"/>
  <c r="W310" i="4"/>
  <c r="AA310" i="4" s="1"/>
  <c r="X310" i="4"/>
  <c r="AY310" i="4" s="1"/>
  <c r="Y310" i="4"/>
  <c r="Z310" i="4"/>
  <c r="AC310" i="4"/>
  <c r="AD310" i="4"/>
  <c r="AE310" i="4"/>
  <c r="AF310" i="4"/>
  <c r="AH310" i="4"/>
  <c r="AI310" i="4"/>
  <c r="AJ310" i="4"/>
  <c r="AK310" i="4"/>
  <c r="AL310" i="4"/>
  <c r="AM310" i="4"/>
  <c r="AN310" i="4"/>
  <c r="AO310" i="4"/>
  <c r="AP310" i="4"/>
  <c r="AQ310" i="4"/>
  <c r="AR310" i="4"/>
  <c r="AS310" i="4"/>
  <c r="AW310" i="4" s="1"/>
  <c r="AT310" i="4"/>
  <c r="AU310" i="4"/>
  <c r="AV310" i="4"/>
  <c r="AZ310" i="4"/>
  <c r="BA310" i="4"/>
  <c r="BK308" i="4" a="1"/>
  <c r="BP304" i="4" a="1"/>
  <c r="CF304" i="4" a="1"/>
  <c r="CD304" i="4" a="1"/>
  <c r="BG304" i="4" a="1"/>
  <c r="BZ304" i="4" a="1"/>
  <c r="BU308" i="4" a="1"/>
  <c r="BX304" i="4" a="1"/>
  <c r="BV304" i="4" a="1"/>
  <c r="BT304" i="4" a="1"/>
  <c r="BR304" i="4" a="1"/>
  <c r="BE308" i="4" a="1"/>
  <c r="BN304" i="4" a="1"/>
  <c r="CG308" i="4" a="1"/>
  <c r="BH304" i="4" a="1"/>
  <c r="CC308" i="4" a="1"/>
  <c r="BW308" i="4" a="1"/>
  <c r="BY304" i="4" a="1"/>
  <c r="BQ308" i="4" a="1"/>
  <c r="CH304" i="4" a="1"/>
  <c r="BL304" i="4" a="1"/>
  <c r="CE308" i="4" a="1"/>
  <c r="CA304" i="4" a="1"/>
  <c r="BF304" i="4" a="1"/>
  <c r="BS308" i="4" a="1"/>
  <c r="BO308" i="4" a="1"/>
  <c r="BM308" i="4" a="1"/>
  <c r="U310" i="4" l="1"/>
  <c r="AG309" i="4"/>
  <c r="AG310" i="4"/>
  <c r="AX310" i="4"/>
  <c r="BF304" i="4"/>
  <c r="BG304" i="4"/>
  <c r="BH304" i="4"/>
  <c r="BL304" i="4"/>
  <c r="BN304" i="4"/>
  <c r="BP304" i="4"/>
  <c r="BR304" i="4"/>
  <c r="BT304" i="4"/>
  <c r="BV304" i="4"/>
  <c r="BX304" i="4"/>
  <c r="BY304" i="4"/>
  <c r="BZ304" i="4"/>
  <c r="CA304" i="4"/>
  <c r="CD304" i="4"/>
  <c r="CF304" i="4"/>
  <c r="CH304" i="4"/>
  <c r="BE308" i="4"/>
  <c r="BK308" i="4"/>
  <c r="BM308" i="4"/>
  <c r="BO308" i="4"/>
  <c r="BQ308" i="4"/>
  <c r="BS308" i="4"/>
  <c r="BU308" i="4"/>
  <c r="BW308" i="4"/>
  <c r="CC308" i="4"/>
  <c r="CE308" i="4"/>
  <c r="CG308" i="4"/>
  <c r="G311" i="4"/>
  <c r="H311" i="4"/>
  <c r="I311" i="4"/>
  <c r="J311" i="4"/>
  <c r="K311" i="4"/>
  <c r="L311" i="4"/>
  <c r="M311" i="4"/>
  <c r="N311" i="4"/>
  <c r="O311" i="4"/>
  <c r="P311" i="4"/>
  <c r="Q311" i="4"/>
  <c r="R311" i="4"/>
  <c r="S311" i="4"/>
  <c r="T311" i="4"/>
  <c r="V311" i="4"/>
  <c r="W311" i="4"/>
  <c r="AA311" i="4" s="1"/>
  <c r="X311" i="4"/>
  <c r="Y311" i="4"/>
  <c r="Z311" i="4"/>
  <c r="AC311" i="4"/>
  <c r="AD311" i="4"/>
  <c r="AE311" i="4"/>
  <c r="AF311" i="4"/>
  <c r="AH311" i="4"/>
  <c r="AI311" i="4"/>
  <c r="AJ311" i="4"/>
  <c r="AK311" i="4"/>
  <c r="AL311" i="4"/>
  <c r="AM311" i="4"/>
  <c r="AN311" i="4"/>
  <c r="AO311" i="4"/>
  <c r="AP311" i="4"/>
  <c r="AQ311" i="4"/>
  <c r="AR311" i="4"/>
  <c r="AS311" i="4"/>
  <c r="AT311" i="4"/>
  <c r="AU311" i="4"/>
  <c r="AZ311" i="4" s="1"/>
  <c r="AV311" i="4"/>
  <c r="BA311" i="4" s="1"/>
  <c r="AW311" i="4"/>
  <c r="AX311" i="4"/>
  <c r="G312" i="4"/>
  <c r="H312" i="4"/>
  <c r="I312" i="4"/>
  <c r="J312" i="4"/>
  <c r="L312" i="4"/>
  <c r="M312" i="4"/>
  <c r="N312" i="4"/>
  <c r="O312" i="4"/>
  <c r="P312" i="4"/>
  <c r="Q312" i="4"/>
  <c r="R312" i="4"/>
  <c r="S312" i="4"/>
  <c r="T312" i="4"/>
  <c r="V312" i="4"/>
  <c r="W312" i="4"/>
  <c r="X312" i="4"/>
  <c r="AY312" i="4" s="1"/>
  <c r="Y312" i="4"/>
  <c r="AZ312" i="4" s="1"/>
  <c r="Z312" i="4"/>
  <c r="BA312" i="4" s="1"/>
  <c r="AA312" i="4"/>
  <c r="AC312" i="4"/>
  <c r="AD312" i="4"/>
  <c r="AG312" i="4" s="1"/>
  <c r="AE312" i="4"/>
  <c r="AF312" i="4"/>
  <c r="AH312" i="4"/>
  <c r="AI312" i="4"/>
  <c r="AJ312" i="4"/>
  <c r="AK312" i="4"/>
  <c r="AL312" i="4"/>
  <c r="AM312" i="4"/>
  <c r="AN312" i="4"/>
  <c r="AQ312" i="4" s="1"/>
  <c r="AO312" i="4"/>
  <c r="AP312" i="4"/>
  <c r="AR312" i="4"/>
  <c r="AS312" i="4"/>
  <c r="AW312" i="4" s="1"/>
  <c r="AT312" i="4"/>
  <c r="AU312" i="4"/>
  <c r="AV312" i="4"/>
  <c r="BI304" i="4" a="1"/>
  <c r="U312" i="4" l="1"/>
  <c r="K312" i="4"/>
  <c r="AY311" i="4"/>
  <c r="U311" i="4"/>
  <c r="BI304" i="4"/>
  <c r="AG311" i="4"/>
  <c r="CB304" i="4"/>
  <c r="BJ304" i="4"/>
  <c r="AX312" i="4"/>
  <c r="G313" i="4"/>
  <c r="H313" i="4"/>
  <c r="K313" i="4" s="1"/>
  <c r="I313" i="4"/>
  <c r="J313" i="4"/>
  <c r="L313" i="4"/>
  <c r="M313" i="4"/>
  <c r="N313" i="4"/>
  <c r="O313" i="4"/>
  <c r="P313" i="4"/>
  <c r="Q313" i="4"/>
  <c r="R313" i="4"/>
  <c r="S313" i="4"/>
  <c r="T313" i="4"/>
  <c r="U313" i="4"/>
  <c r="V313" i="4"/>
  <c r="W313" i="4"/>
  <c r="X313" i="4"/>
  <c r="Y313" i="4"/>
  <c r="Z313" i="4"/>
  <c r="AA313" i="4"/>
  <c r="AC313" i="4"/>
  <c r="AD313" i="4"/>
  <c r="AE313" i="4"/>
  <c r="AF313" i="4"/>
  <c r="AH313" i="4"/>
  <c r="AI313" i="4"/>
  <c r="AJ313" i="4"/>
  <c r="AK313" i="4"/>
  <c r="AL313" i="4"/>
  <c r="AM313" i="4"/>
  <c r="AN313" i="4"/>
  <c r="AO313" i="4"/>
  <c r="AP313" i="4"/>
  <c r="AR313" i="4"/>
  <c r="AS313" i="4"/>
  <c r="AT313" i="4"/>
  <c r="AU313" i="4"/>
  <c r="AV313" i="4"/>
  <c r="BA313" i="4" s="1"/>
  <c r="AW313" i="4"/>
  <c r="AX313" i="4"/>
  <c r="AY313" i="4"/>
  <c r="AZ313" i="4"/>
  <c r="G314" i="4"/>
  <c r="H314" i="4"/>
  <c r="I314" i="4"/>
  <c r="J314" i="4"/>
  <c r="K314" i="4"/>
  <c r="L314" i="4"/>
  <c r="M314" i="4"/>
  <c r="N314" i="4"/>
  <c r="O314" i="4"/>
  <c r="P314" i="4"/>
  <c r="Q314" i="4"/>
  <c r="R314" i="4"/>
  <c r="S314" i="4"/>
  <c r="T314" i="4"/>
  <c r="V314" i="4"/>
  <c r="W314" i="4"/>
  <c r="X314" i="4"/>
  <c r="Y314" i="4"/>
  <c r="Z314" i="4"/>
  <c r="AA314" i="4"/>
  <c r="AC314" i="4"/>
  <c r="AD314" i="4"/>
  <c r="AE314" i="4"/>
  <c r="AF314" i="4"/>
  <c r="AH314" i="4"/>
  <c r="AI314" i="4"/>
  <c r="AJ314" i="4"/>
  <c r="AK314" i="4"/>
  <c r="AL314" i="4"/>
  <c r="AM314" i="4"/>
  <c r="AN314" i="4"/>
  <c r="AO314" i="4"/>
  <c r="AP314" i="4"/>
  <c r="AQ314" i="4"/>
  <c r="AR314" i="4"/>
  <c r="AS314" i="4"/>
  <c r="AT314" i="4"/>
  <c r="AU314" i="4"/>
  <c r="AV314" i="4"/>
  <c r="AW314" i="4"/>
  <c r="AX314" i="4"/>
  <c r="AY314" i="4"/>
  <c r="AZ314" i="4"/>
  <c r="BA314" i="4"/>
  <c r="BS312" i="4" a="1"/>
  <c r="BU310" i="4" a="1"/>
  <c r="CC310" i="4" a="1"/>
  <c r="CE310" i="4" a="1"/>
  <c r="CG310" i="4" a="1"/>
  <c r="CG312" i="4" a="1"/>
  <c r="BM310" i="4" a="1"/>
  <c r="BO310" i="4" a="1"/>
  <c r="BQ310" i="4" a="1"/>
  <c r="BQ312" i="4" a="1"/>
  <c r="BW310" i="4" a="1"/>
  <c r="BO312" i="4" a="1"/>
  <c r="BM312" i="4" a="1"/>
  <c r="BK312" i="4" a="1"/>
  <c r="BE310" i="4" a="1"/>
  <c r="BK310" i="4" a="1"/>
  <c r="BE312" i="4" a="1"/>
  <c r="CC312" i="4" a="1"/>
  <c r="BW312" i="4" a="1"/>
  <c r="BS310" i="4" a="1"/>
  <c r="CE312" i="4" a="1"/>
  <c r="BU312" i="4" a="1"/>
  <c r="U314" i="4" l="1"/>
  <c r="AG314" i="4"/>
  <c r="AG313" i="4"/>
  <c r="AQ313" i="4"/>
  <c r="CG310" i="4"/>
  <c r="CE310" i="4"/>
  <c r="CC310" i="4"/>
  <c r="BW310" i="4"/>
  <c r="BU310" i="4"/>
  <c r="BS310" i="4"/>
  <c r="BQ310" i="4"/>
  <c r="BO310" i="4"/>
  <c r="BM310" i="4"/>
  <c r="BK310" i="4"/>
  <c r="BE310" i="4"/>
  <c r="BE312" i="4"/>
  <c r="BK312" i="4"/>
  <c r="BM312" i="4"/>
  <c r="BO312" i="4"/>
  <c r="BQ312" i="4"/>
  <c r="BS312" i="4"/>
  <c r="BU312" i="4"/>
  <c r="BW312" i="4"/>
  <c r="CC312" i="4"/>
  <c r="CE312" i="4"/>
  <c r="CG312" i="4"/>
  <c r="G315" i="4"/>
  <c r="H315" i="4"/>
  <c r="I315" i="4"/>
  <c r="J315" i="4"/>
  <c r="K315" i="4"/>
  <c r="L315" i="4"/>
  <c r="M315" i="4"/>
  <c r="N315" i="4"/>
  <c r="O315" i="4"/>
  <c r="P315" i="4"/>
  <c r="Q315" i="4"/>
  <c r="R315" i="4"/>
  <c r="S315" i="4"/>
  <c r="T315" i="4"/>
  <c r="U315" i="4"/>
  <c r="V315" i="4"/>
  <c r="W315" i="4"/>
  <c r="X315" i="4"/>
  <c r="AY315" i="4" s="1"/>
  <c r="Y315" i="4"/>
  <c r="AZ315" i="4" s="1"/>
  <c r="Z315" i="4"/>
  <c r="BA315" i="4" s="1"/>
  <c r="AA315" i="4"/>
  <c r="AC315" i="4"/>
  <c r="AD315" i="4"/>
  <c r="AG315" i="4" s="1"/>
  <c r="AE315" i="4"/>
  <c r="AF315" i="4"/>
  <c r="AH315" i="4"/>
  <c r="AI315" i="4"/>
  <c r="AJ315" i="4"/>
  <c r="AK315" i="4"/>
  <c r="AL315" i="4"/>
  <c r="AM315" i="4"/>
  <c r="AN315" i="4"/>
  <c r="AO315" i="4"/>
  <c r="AP315" i="4"/>
  <c r="AR315" i="4"/>
  <c r="AS315" i="4"/>
  <c r="AT315" i="4"/>
  <c r="AU315" i="4"/>
  <c r="AV315" i="4"/>
  <c r="AW315" i="4"/>
  <c r="AX315" i="4"/>
  <c r="G316" i="4"/>
  <c r="H316" i="4"/>
  <c r="K316" i="4" s="1"/>
  <c r="I316" i="4"/>
  <c r="J316" i="4"/>
  <c r="L316" i="4"/>
  <c r="M316" i="4"/>
  <c r="N316" i="4"/>
  <c r="O316" i="4"/>
  <c r="P316" i="4"/>
  <c r="Q316" i="4"/>
  <c r="R316" i="4"/>
  <c r="S316" i="4"/>
  <c r="T316" i="4"/>
  <c r="V316" i="4"/>
  <c r="W316" i="4"/>
  <c r="X316" i="4"/>
  <c r="Y316" i="4"/>
  <c r="Z316" i="4"/>
  <c r="AA316" i="4"/>
  <c r="AC316" i="4"/>
  <c r="AD316" i="4"/>
  <c r="AE316" i="4"/>
  <c r="AF316" i="4"/>
  <c r="AH316" i="4"/>
  <c r="AI316" i="4"/>
  <c r="AJ316" i="4"/>
  <c r="AK316" i="4"/>
  <c r="AL316" i="4"/>
  <c r="AM316" i="4"/>
  <c r="AN316" i="4"/>
  <c r="AO316" i="4"/>
  <c r="AP316" i="4"/>
  <c r="AQ316" i="4"/>
  <c r="AR316" i="4"/>
  <c r="AS316" i="4"/>
  <c r="AW316" i="4" s="1"/>
  <c r="AT316" i="4"/>
  <c r="AY316" i="4" s="1"/>
  <c r="AU316" i="4"/>
  <c r="AZ316" i="4" s="1"/>
  <c r="AV316" i="4"/>
  <c r="BE314" i="4" a="1"/>
  <c r="BN310" i="4" a="1"/>
  <c r="CE314" i="4" a="1"/>
  <c r="BF310" i="4" a="1"/>
  <c r="BX310" i="4" a="1"/>
  <c r="BV310" i="4" a="1"/>
  <c r="BO314" i="4" a="1"/>
  <c r="BM314" i="4" a="1"/>
  <c r="CH310" i="4" a="1"/>
  <c r="BL310" i="4" a="1"/>
  <c r="BI310" i="4" a="1"/>
  <c r="BH310" i="4" a="1"/>
  <c r="BG310" i="4" a="1"/>
  <c r="BW314" i="4" a="1"/>
  <c r="BU314" i="4" a="1"/>
  <c r="BK314" i="4" a="1"/>
  <c r="CG314" i="4" a="1"/>
  <c r="CF310" i="4" a="1"/>
  <c r="CD310" i="4" a="1"/>
  <c r="CC314" i="4" a="1"/>
  <c r="BZ310" i="4" a="1"/>
  <c r="BY310" i="4" a="1"/>
  <c r="BS314" i="4" a="1"/>
  <c r="BT310" i="4" a="1"/>
  <c r="BQ314" i="4" a="1"/>
  <c r="BP310" i="4" a="1"/>
  <c r="BR310" i="4" a="1"/>
  <c r="U316" i="4" l="1"/>
  <c r="BA316" i="4"/>
  <c r="AQ315" i="4"/>
  <c r="AG316" i="4"/>
  <c r="AX316" i="4"/>
  <c r="BF310" i="4"/>
  <c r="BG310" i="4"/>
  <c r="BH310" i="4"/>
  <c r="BI310" i="4"/>
  <c r="BL310" i="4"/>
  <c r="BN310" i="4"/>
  <c r="BP310" i="4"/>
  <c r="BR310" i="4"/>
  <c r="BT310" i="4"/>
  <c r="BV310" i="4"/>
  <c r="BX310" i="4"/>
  <c r="BY310" i="4"/>
  <c r="BZ310" i="4"/>
  <c r="CD310" i="4"/>
  <c r="CF310" i="4"/>
  <c r="CH310" i="4"/>
  <c r="BE314" i="4"/>
  <c r="BK314" i="4"/>
  <c r="BM314" i="4"/>
  <c r="BO314" i="4"/>
  <c r="BQ314" i="4"/>
  <c r="BS314" i="4"/>
  <c r="BU314" i="4"/>
  <c r="BW314" i="4"/>
  <c r="CC314" i="4"/>
  <c r="CE314" i="4"/>
  <c r="CG314" i="4"/>
  <c r="CA310" i="4" a="1"/>
  <c r="CA310" i="4" l="1"/>
  <c r="CB310" i="4"/>
  <c r="BJ310" i="4"/>
  <c r="G317" i="4"/>
  <c r="H317" i="4"/>
  <c r="I317" i="4"/>
  <c r="J317" i="4"/>
  <c r="K317" i="4"/>
  <c r="L317" i="4"/>
  <c r="M317" i="4"/>
  <c r="N317" i="4"/>
  <c r="O317" i="4"/>
  <c r="P317" i="4"/>
  <c r="Q317" i="4"/>
  <c r="R317" i="4"/>
  <c r="S317" i="4"/>
  <c r="T317" i="4"/>
  <c r="U317" i="4"/>
  <c r="V317" i="4"/>
  <c r="W317" i="4"/>
  <c r="X317" i="4"/>
  <c r="Y317" i="4"/>
  <c r="AZ317" i="4" s="1"/>
  <c r="Z317" i="4"/>
  <c r="BA317" i="4" s="1"/>
  <c r="AA317" i="4"/>
  <c r="AC317" i="4"/>
  <c r="AD317" i="4"/>
  <c r="AE317" i="4"/>
  <c r="AF317" i="4"/>
  <c r="AH317" i="4"/>
  <c r="AI317" i="4"/>
  <c r="AJ317" i="4"/>
  <c r="AK317" i="4"/>
  <c r="AL317" i="4"/>
  <c r="AM317" i="4"/>
  <c r="AN317" i="4"/>
  <c r="AO317" i="4"/>
  <c r="AP317" i="4"/>
  <c r="AR317" i="4"/>
  <c r="AS317" i="4"/>
  <c r="AT317" i="4"/>
  <c r="AU317" i="4"/>
  <c r="AV317" i="4"/>
  <c r="AW317" i="4"/>
  <c r="AX317" i="4"/>
  <c r="AY317" i="4"/>
  <c r="G318" i="4"/>
  <c r="H318" i="4"/>
  <c r="I318" i="4"/>
  <c r="J318" i="4"/>
  <c r="K318" i="4"/>
  <c r="L318" i="4"/>
  <c r="M318" i="4"/>
  <c r="N318" i="4"/>
  <c r="O318" i="4"/>
  <c r="P318" i="4"/>
  <c r="Q318" i="4"/>
  <c r="R318" i="4"/>
  <c r="S318" i="4"/>
  <c r="T318" i="4"/>
  <c r="V318" i="4"/>
  <c r="W318" i="4"/>
  <c r="X318" i="4"/>
  <c r="Y318" i="4"/>
  <c r="AZ318" i="4" s="1"/>
  <c r="Z318" i="4"/>
  <c r="BA318" i="4" s="1"/>
  <c r="AA318" i="4"/>
  <c r="AC318" i="4"/>
  <c r="AD318" i="4"/>
  <c r="AE318" i="4"/>
  <c r="AF318" i="4"/>
  <c r="AH318" i="4"/>
  <c r="AI318" i="4"/>
  <c r="AJ318" i="4"/>
  <c r="AK318" i="4"/>
  <c r="AL318" i="4"/>
  <c r="AM318" i="4"/>
  <c r="AN318" i="4"/>
  <c r="AO318" i="4"/>
  <c r="AP318" i="4"/>
  <c r="AQ318" i="4"/>
  <c r="AR318" i="4"/>
  <c r="AS318" i="4"/>
  <c r="AW318" i="4" s="1"/>
  <c r="AT318" i="4"/>
  <c r="AY318" i="4" s="1"/>
  <c r="AU318" i="4"/>
  <c r="AV318" i="4"/>
  <c r="G319" i="4"/>
  <c r="H319" i="4"/>
  <c r="I319" i="4"/>
  <c r="J319" i="4"/>
  <c r="K319" i="4"/>
  <c r="L319" i="4"/>
  <c r="M319" i="4"/>
  <c r="N319" i="4"/>
  <c r="O319" i="4"/>
  <c r="P319" i="4"/>
  <c r="Q319" i="4"/>
  <c r="R319" i="4"/>
  <c r="S319" i="4"/>
  <c r="T319" i="4"/>
  <c r="U319" i="4"/>
  <c r="V319" i="4"/>
  <c r="W319" i="4"/>
  <c r="AA319" i="4" s="1"/>
  <c r="X319" i="4"/>
  <c r="Y319" i="4"/>
  <c r="Z319" i="4"/>
  <c r="AC319" i="4"/>
  <c r="AD319" i="4"/>
  <c r="AE319" i="4"/>
  <c r="AF319" i="4"/>
  <c r="AH319" i="4"/>
  <c r="AI319" i="4"/>
  <c r="AJ319" i="4"/>
  <c r="AK319" i="4"/>
  <c r="AL319" i="4"/>
  <c r="AM319" i="4"/>
  <c r="AN319" i="4"/>
  <c r="AO319" i="4"/>
  <c r="AP319" i="4"/>
  <c r="AR319" i="4"/>
  <c r="AS319" i="4"/>
  <c r="AT319" i="4"/>
  <c r="AU319" i="4"/>
  <c r="AV319" i="4"/>
  <c r="AW319" i="4"/>
  <c r="G320" i="4"/>
  <c r="H320" i="4"/>
  <c r="K320" i="4" s="1"/>
  <c r="I320" i="4"/>
  <c r="J320" i="4"/>
  <c r="L320" i="4"/>
  <c r="M320" i="4"/>
  <c r="N320" i="4"/>
  <c r="O320" i="4"/>
  <c r="P320" i="4"/>
  <c r="Q320" i="4"/>
  <c r="R320" i="4"/>
  <c r="S320" i="4"/>
  <c r="T320" i="4"/>
  <c r="V320" i="4"/>
  <c r="W320" i="4"/>
  <c r="X320" i="4"/>
  <c r="Y320" i="4"/>
  <c r="Z320" i="4"/>
  <c r="BA320" i="4" s="1"/>
  <c r="AA320" i="4"/>
  <c r="AC320" i="4"/>
  <c r="AD320" i="4"/>
  <c r="AE320" i="4"/>
  <c r="AF320" i="4"/>
  <c r="AH320" i="4"/>
  <c r="AI320" i="4"/>
  <c r="AJ320" i="4"/>
  <c r="AK320" i="4"/>
  <c r="AL320" i="4"/>
  <c r="AM320" i="4"/>
  <c r="AN320" i="4"/>
  <c r="AQ320" i="4" s="1"/>
  <c r="AO320" i="4"/>
  <c r="AP320" i="4"/>
  <c r="AR320" i="4"/>
  <c r="AS320" i="4"/>
  <c r="AT320" i="4"/>
  <c r="AU320" i="4"/>
  <c r="AV320" i="4"/>
  <c r="AW320" i="4"/>
  <c r="AX320" i="4"/>
  <c r="AY320" i="4"/>
  <c r="AZ320" i="4"/>
  <c r="CC318" i="4" a="1"/>
  <c r="BO316" i="4" a="1"/>
  <c r="BS318" i="4" a="1"/>
  <c r="BW316" i="4" a="1"/>
  <c r="CC316" i="4" a="1"/>
  <c r="BM318" i="4" a="1"/>
  <c r="CG316" i="4" a="1"/>
  <c r="BE316" i="4" a="1"/>
  <c r="BM316" i="4" a="1"/>
  <c r="BW318" i="4" a="1"/>
  <c r="BQ316" i="4" a="1"/>
  <c r="BU316" i="4" a="1"/>
  <c r="BO318" i="4" a="1"/>
  <c r="BK318" i="4" a="1"/>
  <c r="CG318" i="4" a="1"/>
  <c r="BU318" i="4" a="1"/>
  <c r="BS316" i="4" a="1"/>
  <c r="BQ318" i="4" a="1"/>
  <c r="CE316" i="4" a="1"/>
  <c r="BE318" i="4" a="1"/>
  <c r="BK316" i="4" a="1"/>
  <c r="CE318" i="4" a="1"/>
  <c r="U318" i="4" l="1"/>
  <c r="U320" i="4"/>
  <c r="AZ319" i="4"/>
  <c r="AX319" i="4"/>
  <c r="AY319" i="4"/>
  <c r="BA319" i="4"/>
  <c r="AQ317" i="4"/>
  <c r="AX318" i="4"/>
  <c r="AQ319" i="4"/>
  <c r="AG318" i="4"/>
  <c r="AG319" i="4"/>
  <c r="AG317" i="4"/>
  <c r="AG320" i="4"/>
  <c r="CG316" i="4"/>
  <c r="CE316" i="4"/>
  <c r="CC316" i="4"/>
  <c r="BW316" i="4"/>
  <c r="BU316" i="4"/>
  <c r="BS316" i="4"/>
  <c r="BQ316" i="4"/>
  <c r="BO316" i="4"/>
  <c r="BM316" i="4"/>
  <c r="BK316" i="4"/>
  <c r="BE316" i="4"/>
  <c r="BE318" i="4"/>
  <c r="BK318" i="4"/>
  <c r="BM318" i="4"/>
  <c r="BO318" i="4"/>
  <c r="BQ318" i="4"/>
  <c r="BS318" i="4"/>
  <c r="BU318" i="4"/>
  <c r="BW318" i="4"/>
  <c r="CC318" i="4"/>
  <c r="CE318" i="4"/>
  <c r="CG318" i="4"/>
  <c r="G321" i="4"/>
  <c r="H321" i="4"/>
  <c r="I321" i="4"/>
  <c r="J321" i="4"/>
  <c r="K321" i="4"/>
  <c r="L321" i="4"/>
  <c r="M321" i="4"/>
  <c r="N321" i="4"/>
  <c r="O321" i="4"/>
  <c r="P321" i="4"/>
  <c r="Q321" i="4"/>
  <c r="R321" i="4"/>
  <c r="U321" i="4" s="1"/>
  <c r="S321" i="4"/>
  <c r="T321" i="4"/>
  <c r="V321" i="4"/>
  <c r="W321" i="4"/>
  <c r="AX321" i="4" s="1"/>
  <c r="X321" i="4"/>
  <c r="Y321" i="4"/>
  <c r="Z321" i="4"/>
  <c r="AA321" i="4"/>
  <c r="AC321" i="4"/>
  <c r="AD321" i="4"/>
  <c r="AE321" i="4"/>
  <c r="AF321" i="4"/>
  <c r="AH321" i="4"/>
  <c r="AI321" i="4"/>
  <c r="AJ321" i="4"/>
  <c r="AK321" i="4"/>
  <c r="AL321" i="4"/>
  <c r="AM321" i="4"/>
  <c r="AN321" i="4"/>
  <c r="AO321" i="4"/>
  <c r="AP321" i="4"/>
  <c r="AR321" i="4"/>
  <c r="AS321" i="4"/>
  <c r="AT321" i="4"/>
  <c r="AU321" i="4"/>
  <c r="AV321" i="4"/>
  <c r="AW321" i="4"/>
  <c r="AY321" i="4"/>
  <c r="AZ321" i="4"/>
  <c r="G322" i="4"/>
  <c r="H322" i="4"/>
  <c r="I322" i="4"/>
  <c r="J322" i="4"/>
  <c r="K322" i="4"/>
  <c r="L322" i="4"/>
  <c r="M322" i="4"/>
  <c r="N322" i="4"/>
  <c r="O322" i="4"/>
  <c r="P322" i="4"/>
  <c r="Q322" i="4"/>
  <c r="R322" i="4"/>
  <c r="S322" i="4"/>
  <c r="T322" i="4"/>
  <c r="V322" i="4"/>
  <c r="W322" i="4"/>
  <c r="AA322" i="4" s="1"/>
  <c r="X322" i="4"/>
  <c r="Y322" i="4"/>
  <c r="AZ322" i="4" s="1"/>
  <c r="Z322" i="4"/>
  <c r="AC322" i="4"/>
  <c r="AD322" i="4"/>
  <c r="AE322" i="4"/>
  <c r="AF322" i="4"/>
  <c r="AH322" i="4"/>
  <c r="AI322" i="4"/>
  <c r="AJ322" i="4"/>
  <c r="AK322" i="4"/>
  <c r="AL322" i="4"/>
  <c r="AM322" i="4"/>
  <c r="AN322" i="4"/>
  <c r="AO322" i="4"/>
  <c r="AP322" i="4"/>
  <c r="AQ322" i="4"/>
  <c r="AR322" i="4"/>
  <c r="AS322" i="4"/>
  <c r="AT322" i="4"/>
  <c r="AU322" i="4"/>
  <c r="AV322" i="4"/>
  <c r="AW322" i="4"/>
  <c r="AX322" i="4"/>
  <c r="AY322" i="4"/>
  <c r="BA322" i="4"/>
  <c r="BE320" i="4" a="1"/>
  <c r="BN316" i="4" a="1"/>
  <c r="CD316" i="4" a="1"/>
  <c r="CC320" i="4" a="1"/>
  <c r="BZ316" i="4" a="1"/>
  <c r="BY316" i="4" a="1"/>
  <c r="BQ320" i="4" a="1"/>
  <c r="BM320" i="4" a="1"/>
  <c r="CH316" i="4" a="1"/>
  <c r="BL316" i="4" a="1"/>
  <c r="CE320" i="4" a="1"/>
  <c r="BF316" i="4" a="1"/>
  <c r="BU320" i="4" a="1"/>
  <c r="BS320" i="4" a="1"/>
  <c r="BV316" i="4" a="1"/>
  <c r="BO320" i="4" a="1"/>
  <c r="BR316" i="4" a="1"/>
  <c r="BK320" i="4" a="1"/>
  <c r="CG320" i="4" a="1"/>
  <c r="CF316" i="4" a="1"/>
  <c r="BH316" i="4" a="1"/>
  <c r="BG316" i="4" a="1"/>
  <c r="BW320" i="4" a="1"/>
  <c r="BX316" i="4" a="1"/>
  <c r="BT316" i="4" a="1"/>
  <c r="BP316" i="4" a="1"/>
  <c r="U322" i="4" l="1"/>
  <c r="BA321" i="4"/>
  <c r="AG322" i="4"/>
  <c r="AG321" i="4"/>
  <c r="AQ321" i="4"/>
  <c r="BF316" i="4"/>
  <c r="BG316" i="4"/>
  <c r="BH316" i="4"/>
  <c r="BL316" i="4"/>
  <c r="BN316" i="4"/>
  <c r="BP316" i="4"/>
  <c r="BR316" i="4"/>
  <c r="BT316" i="4"/>
  <c r="BV316" i="4"/>
  <c r="BX316" i="4"/>
  <c r="BY316" i="4"/>
  <c r="BZ316" i="4"/>
  <c r="CD316" i="4"/>
  <c r="CF316" i="4"/>
  <c r="CH316" i="4"/>
  <c r="BE320" i="4"/>
  <c r="BK320" i="4"/>
  <c r="BM320" i="4"/>
  <c r="BO320" i="4"/>
  <c r="BQ320" i="4"/>
  <c r="BS320" i="4"/>
  <c r="BU320" i="4"/>
  <c r="BW320" i="4"/>
  <c r="CC320" i="4"/>
  <c r="CE320" i="4"/>
  <c r="CG320" i="4"/>
  <c r="CA316" i="4" a="1"/>
  <c r="BI316" i="4" a="1"/>
  <c r="BI316" i="4" l="1"/>
  <c r="CA316" i="4"/>
  <c r="CB316" i="4"/>
  <c r="BJ316" i="4"/>
  <c r="G323" i="4"/>
  <c r="H323" i="4"/>
  <c r="I323" i="4"/>
  <c r="J323" i="4"/>
  <c r="K323" i="4"/>
  <c r="L323" i="4"/>
  <c r="M323" i="4"/>
  <c r="N323" i="4"/>
  <c r="O323" i="4"/>
  <c r="P323" i="4"/>
  <c r="Q323" i="4"/>
  <c r="R323" i="4"/>
  <c r="S323" i="4"/>
  <c r="T323" i="4"/>
  <c r="U323" i="4"/>
  <c r="V323" i="4"/>
  <c r="W323" i="4"/>
  <c r="AA323" i="4" s="1"/>
  <c r="X323" i="4"/>
  <c r="Y323" i="4"/>
  <c r="AZ323" i="4" s="1"/>
  <c r="Z323" i="4"/>
  <c r="AC323" i="4"/>
  <c r="AD323" i="4"/>
  <c r="AE323" i="4"/>
  <c r="AF323" i="4"/>
  <c r="AH323" i="4"/>
  <c r="AI323" i="4"/>
  <c r="AJ323" i="4"/>
  <c r="AK323" i="4"/>
  <c r="AL323" i="4"/>
  <c r="AM323" i="4"/>
  <c r="AN323" i="4"/>
  <c r="AQ323" i="4" s="1"/>
  <c r="AO323" i="4"/>
  <c r="AP323" i="4"/>
  <c r="AR323" i="4"/>
  <c r="AS323" i="4"/>
  <c r="AT323" i="4"/>
  <c r="AU323" i="4"/>
  <c r="AV323" i="4"/>
  <c r="AW323" i="4"/>
  <c r="AX323" i="4"/>
  <c r="AY323" i="4"/>
  <c r="BA323" i="4"/>
  <c r="G324" i="4"/>
  <c r="H324" i="4"/>
  <c r="I324" i="4"/>
  <c r="J324" i="4"/>
  <c r="K324" i="4"/>
  <c r="L324" i="4"/>
  <c r="M324" i="4"/>
  <c r="N324" i="4"/>
  <c r="O324" i="4"/>
  <c r="P324" i="4"/>
  <c r="Q324" i="4"/>
  <c r="R324" i="4"/>
  <c r="U324" i="4" s="1"/>
  <c r="S324" i="4"/>
  <c r="T324" i="4"/>
  <c r="V324" i="4"/>
  <c r="W324" i="4"/>
  <c r="X324" i="4"/>
  <c r="AY324" i="4" s="1"/>
  <c r="Y324" i="4"/>
  <c r="AZ324" i="4" s="1"/>
  <c r="Z324" i="4"/>
  <c r="BA324" i="4" s="1"/>
  <c r="AA324" i="4"/>
  <c r="AC324" i="4"/>
  <c r="AD324" i="4"/>
  <c r="AE324" i="4"/>
  <c r="AF324" i="4"/>
  <c r="AH324" i="4"/>
  <c r="AI324" i="4"/>
  <c r="AJ324" i="4"/>
  <c r="AK324" i="4"/>
  <c r="AL324" i="4"/>
  <c r="AM324" i="4"/>
  <c r="AN324" i="4"/>
  <c r="AO324" i="4"/>
  <c r="AP324" i="4"/>
  <c r="AQ324" i="4"/>
  <c r="AR324" i="4"/>
  <c r="AS324" i="4"/>
  <c r="AX324" i="4" s="1"/>
  <c r="AT324" i="4"/>
  <c r="AU324" i="4"/>
  <c r="AV324" i="4"/>
  <c r="G325" i="4"/>
  <c r="H325" i="4"/>
  <c r="I325" i="4"/>
  <c r="J325" i="4"/>
  <c r="K325" i="4"/>
  <c r="L325" i="4"/>
  <c r="M325" i="4"/>
  <c r="N325" i="4"/>
  <c r="O325" i="4"/>
  <c r="P325" i="4"/>
  <c r="Q325" i="4"/>
  <c r="R325" i="4"/>
  <c r="S325" i="4"/>
  <c r="T325" i="4"/>
  <c r="U325" i="4"/>
  <c r="V325" i="4"/>
  <c r="W325" i="4"/>
  <c r="AA325" i="4" s="1"/>
  <c r="X325" i="4"/>
  <c r="Y325" i="4"/>
  <c r="Z325" i="4"/>
  <c r="AC325" i="4"/>
  <c r="AD325" i="4"/>
  <c r="AE325" i="4"/>
  <c r="AF325" i="4"/>
  <c r="AH325" i="4"/>
  <c r="AI325" i="4"/>
  <c r="AJ325" i="4"/>
  <c r="AK325" i="4"/>
  <c r="AL325" i="4"/>
  <c r="AM325" i="4"/>
  <c r="AN325" i="4"/>
  <c r="AO325" i="4"/>
  <c r="AP325" i="4"/>
  <c r="AR325" i="4"/>
  <c r="AS325" i="4"/>
  <c r="AT325" i="4"/>
  <c r="AU325" i="4"/>
  <c r="AV325" i="4"/>
  <c r="BA325" i="4" s="1"/>
  <c r="AW325" i="4"/>
  <c r="AX325" i="4"/>
  <c r="G326" i="4"/>
  <c r="H326" i="4"/>
  <c r="K326" i="4" s="1"/>
  <c r="I326" i="4"/>
  <c r="J326" i="4"/>
  <c r="L326" i="4"/>
  <c r="M326" i="4"/>
  <c r="N326" i="4"/>
  <c r="O326" i="4"/>
  <c r="P326" i="4"/>
  <c r="Q326" i="4"/>
  <c r="R326" i="4"/>
  <c r="S326" i="4"/>
  <c r="T326" i="4"/>
  <c r="V326" i="4"/>
  <c r="W326" i="4"/>
  <c r="X326" i="4"/>
  <c r="Y326" i="4"/>
  <c r="Z326" i="4"/>
  <c r="AA326" i="4"/>
  <c r="AC326" i="4"/>
  <c r="AD326" i="4"/>
  <c r="AE326" i="4"/>
  <c r="AF326" i="4"/>
  <c r="AH326" i="4"/>
  <c r="AI326" i="4"/>
  <c r="AJ326" i="4"/>
  <c r="AK326" i="4"/>
  <c r="AL326" i="4"/>
  <c r="AM326" i="4"/>
  <c r="AN326" i="4"/>
  <c r="AQ326" i="4" s="1"/>
  <c r="AO326" i="4"/>
  <c r="AP326" i="4"/>
  <c r="AR326" i="4"/>
  <c r="AS326" i="4"/>
  <c r="AT326" i="4"/>
  <c r="AU326" i="4"/>
  <c r="AV326" i="4"/>
  <c r="AW326" i="4"/>
  <c r="AX326" i="4"/>
  <c r="AY326" i="4"/>
  <c r="AZ326" i="4"/>
  <c r="BA326" i="4"/>
  <c r="BW324" i="4" a="1"/>
  <c r="BQ322" i="4" a="1"/>
  <c r="BS324" i="4" a="1"/>
  <c r="BQ324" i="4" a="1"/>
  <c r="CC322" i="4" a="1"/>
  <c r="BM324" i="4" a="1"/>
  <c r="CG322" i="4" a="1"/>
  <c r="CG324" i="4" a="1"/>
  <c r="BO322" i="4" a="1"/>
  <c r="BU324" i="4" a="1"/>
  <c r="BS322" i="4" a="1"/>
  <c r="BU322" i="4" a="1"/>
  <c r="BW322" i="4" a="1"/>
  <c r="BO324" i="4" a="1"/>
  <c r="CE322" i="4" a="1"/>
  <c r="BK324" i="4" a="1"/>
  <c r="BK322" i="4" a="1"/>
  <c r="BE324" i="4" a="1"/>
  <c r="CE324" i="4" a="1"/>
  <c r="CC324" i="4" a="1"/>
  <c r="BE322" i="4" a="1"/>
  <c r="BM322" i="4" a="1"/>
  <c r="AZ325" i="4" l="1"/>
  <c r="AY325" i="4"/>
  <c r="U326" i="4"/>
  <c r="AW324" i="4"/>
  <c r="AG323" i="4"/>
  <c r="AG324" i="4"/>
  <c r="AG325" i="4"/>
  <c r="AQ325" i="4"/>
  <c r="AG326" i="4"/>
  <c r="CG322" i="4"/>
  <c r="CE322" i="4"/>
  <c r="CC322" i="4"/>
  <c r="BW322" i="4"/>
  <c r="BU322" i="4"/>
  <c r="BS322" i="4"/>
  <c r="BQ322" i="4"/>
  <c r="BO322" i="4"/>
  <c r="BM322" i="4"/>
  <c r="BK322" i="4"/>
  <c r="BE322" i="4"/>
  <c r="BE324" i="4"/>
  <c r="BK324" i="4"/>
  <c r="BM324" i="4"/>
  <c r="BO324" i="4"/>
  <c r="BQ324" i="4"/>
  <c r="BS324" i="4"/>
  <c r="BU324" i="4"/>
  <c r="BW324" i="4"/>
  <c r="CC324" i="4"/>
  <c r="CE324" i="4"/>
  <c r="CG324" i="4"/>
  <c r="G327" i="4"/>
  <c r="H327" i="4"/>
  <c r="I327" i="4"/>
  <c r="J327" i="4"/>
  <c r="K327" i="4"/>
  <c r="L327" i="4"/>
  <c r="M327" i="4"/>
  <c r="N327" i="4"/>
  <c r="O327" i="4"/>
  <c r="P327" i="4"/>
  <c r="Q327" i="4"/>
  <c r="R327" i="4"/>
  <c r="S327" i="4"/>
  <c r="T327" i="4"/>
  <c r="U327" i="4"/>
  <c r="V327" i="4"/>
  <c r="W327" i="4"/>
  <c r="AA327" i="4" s="1"/>
  <c r="X327" i="4"/>
  <c r="Y327" i="4"/>
  <c r="Z327" i="4"/>
  <c r="BA327" i="4" s="1"/>
  <c r="AC327" i="4"/>
  <c r="AD327" i="4"/>
  <c r="AE327" i="4"/>
  <c r="AF327" i="4"/>
  <c r="AH327" i="4"/>
  <c r="AI327" i="4"/>
  <c r="AJ327" i="4"/>
  <c r="AK327" i="4"/>
  <c r="AL327" i="4"/>
  <c r="AM327" i="4"/>
  <c r="AN327" i="4"/>
  <c r="AQ327" i="4" s="1"/>
  <c r="AO327" i="4"/>
  <c r="AP327" i="4"/>
  <c r="AR327" i="4"/>
  <c r="AS327" i="4"/>
  <c r="AT327" i="4"/>
  <c r="AU327" i="4"/>
  <c r="AV327" i="4"/>
  <c r="AW327" i="4"/>
  <c r="AX327" i="4"/>
  <c r="AY327" i="4"/>
  <c r="AZ327" i="4"/>
  <c r="G328" i="4"/>
  <c r="H328" i="4"/>
  <c r="I328" i="4"/>
  <c r="J328" i="4"/>
  <c r="K328" i="4"/>
  <c r="L328" i="4"/>
  <c r="M328" i="4"/>
  <c r="N328" i="4"/>
  <c r="O328" i="4"/>
  <c r="P328" i="4"/>
  <c r="Q328" i="4"/>
  <c r="R328" i="4"/>
  <c r="S328" i="4"/>
  <c r="T328" i="4"/>
  <c r="V328" i="4"/>
  <c r="W328" i="4"/>
  <c r="X328" i="4"/>
  <c r="AY328" i="4" s="1"/>
  <c r="Y328" i="4"/>
  <c r="AZ328" i="4" s="1"/>
  <c r="Z328" i="4"/>
  <c r="BA328" i="4" s="1"/>
  <c r="AA328" i="4"/>
  <c r="AC328" i="4"/>
  <c r="AD328" i="4"/>
  <c r="AE328" i="4"/>
  <c r="AF328" i="4"/>
  <c r="AH328" i="4"/>
  <c r="AI328" i="4"/>
  <c r="AJ328" i="4"/>
  <c r="AK328" i="4"/>
  <c r="AL328" i="4"/>
  <c r="AM328" i="4"/>
  <c r="AN328" i="4"/>
  <c r="AO328" i="4"/>
  <c r="AP328" i="4"/>
  <c r="AQ328" i="4"/>
  <c r="AR328" i="4"/>
  <c r="AS328" i="4"/>
  <c r="AW328" i="4" s="1"/>
  <c r="AT328" i="4"/>
  <c r="AU328" i="4"/>
  <c r="AV328" i="4"/>
  <c r="BE326" i="4" a="1"/>
  <c r="BN322" i="4" a="1"/>
  <c r="CF322" i="4" a="1"/>
  <c r="CE326" i="4" a="1"/>
  <c r="CA322" i="4" a="1"/>
  <c r="BF322" i="4" a="1"/>
  <c r="BY322" i="4" a="1"/>
  <c r="BQ326" i="4" a="1"/>
  <c r="BO326" i="4" a="1"/>
  <c r="BK326" i="4" a="1"/>
  <c r="CH322" i="4" a="1"/>
  <c r="BL322" i="4" a="1"/>
  <c r="CG326" i="4" a="1"/>
  <c r="CD322" i="4" a="1"/>
  <c r="CC326" i="4" a="1"/>
  <c r="BW326" i="4" a="1"/>
  <c r="BU326" i="4" a="1"/>
  <c r="BX322" i="4" a="1"/>
  <c r="BT322" i="4" a="1"/>
  <c r="BM326" i="4" a="1"/>
  <c r="BH322" i="4" a="1"/>
  <c r="BG322" i="4" a="1"/>
  <c r="BZ322" i="4" a="1"/>
  <c r="BS326" i="4" a="1"/>
  <c r="BV322" i="4" a="1"/>
  <c r="BR322" i="4" a="1"/>
  <c r="BP322" i="4" a="1"/>
  <c r="U328" i="4" l="1"/>
  <c r="AG328" i="4"/>
  <c r="AX328" i="4"/>
  <c r="AG327" i="4"/>
  <c r="BF322" i="4"/>
  <c r="BG322" i="4"/>
  <c r="BH322" i="4"/>
  <c r="BL322" i="4"/>
  <c r="BN322" i="4"/>
  <c r="BP322" i="4"/>
  <c r="BR322" i="4"/>
  <c r="BT322" i="4"/>
  <c r="BV322" i="4"/>
  <c r="BX322" i="4"/>
  <c r="BY322" i="4"/>
  <c r="BZ322" i="4"/>
  <c r="CA322" i="4"/>
  <c r="CD322" i="4"/>
  <c r="CF322" i="4"/>
  <c r="CH322" i="4"/>
  <c r="BE326" i="4"/>
  <c r="BK326" i="4"/>
  <c r="BM326" i="4"/>
  <c r="BO326" i="4"/>
  <c r="BQ326" i="4"/>
  <c r="BS326" i="4"/>
  <c r="BU326" i="4"/>
  <c r="BW326" i="4"/>
  <c r="CC326" i="4"/>
  <c r="CE326" i="4"/>
  <c r="CG326" i="4"/>
  <c r="BI322" i="4" a="1"/>
  <c r="BI322" i="4" l="1"/>
  <c r="CB322" i="4"/>
  <c r="BJ322" i="4"/>
  <c r="G329" i="4"/>
  <c r="H329" i="4"/>
  <c r="I329" i="4"/>
  <c r="J329" i="4"/>
  <c r="K329" i="4"/>
  <c r="L329" i="4"/>
  <c r="M329" i="4"/>
  <c r="N329" i="4"/>
  <c r="O329" i="4"/>
  <c r="P329" i="4"/>
  <c r="Q329" i="4"/>
  <c r="R329" i="4"/>
  <c r="S329" i="4"/>
  <c r="T329" i="4"/>
  <c r="U329" i="4"/>
  <c r="V329" i="4"/>
  <c r="W329" i="4"/>
  <c r="X329" i="4"/>
  <c r="AY329" i="4" s="1"/>
  <c r="Y329" i="4"/>
  <c r="AZ329" i="4" s="1"/>
  <c r="Z329" i="4"/>
  <c r="BA329" i="4" s="1"/>
  <c r="AA329" i="4"/>
  <c r="AC329" i="4"/>
  <c r="AD329" i="4"/>
  <c r="AE329" i="4"/>
  <c r="AF329" i="4"/>
  <c r="AH329" i="4"/>
  <c r="AI329" i="4"/>
  <c r="AJ329" i="4"/>
  <c r="AK329" i="4"/>
  <c r="AL329" i="4"/>
  <c r="AM329" i="4"/>
  <c r="AN329" i="4"/>
  <c r="AO329" i="4"/>
  <c r="AP329" i="4"/>
  <c r="AR329" i="4"/>
  <c r="AS329" i="4"/>
  <c r="AT329" i="4"/>
  <c r="AU329" i="4"/>
  <c r="AV329" i="4"/>
  <c r="AW329" i="4"/>
  <c r="AX329" i="4"/>
  <c r="G330" i="4"/>
  <c r="H330" i="4"/>
  <c r="I330" i="4"/>
  <c r="J330" i="4"/>
  <c r="K330" i="4"/>
  <c r="L330" i="4"/>
  <c r="M330" i="4"/>
  <c r="N330" i="4"/>
  <c r="O330" i="4"/>
  <c r="P330" i="4"/>
  <c r="Q330" i="4"/>
  <c r="R330" i="4"/>
  <c r="S330" i="4"/>
  <c r="T330" i="4"/>
  <c r="V330" i="4"/>
  <c r="W330" i="4"/>
  <c r="X330" i="4"/>
  <c r="Y330" i="4"/>
  <c r="AZ330" i="4" s="1"/>
  <c r="Z330" i="4"/>
  <c r="BA330" i="4" s="1"/>
  <c r="AA330" i="4"/>
  <c r="AC330" i="4"/>
  <c r="AD330" i="4"/>
  <c r="AE330" i="4"/>
  <c r="AF330" i="4"/>
  <c r="AH330" i="4"/>
  <c r="AI330" i="4"/>
  <c r="AJ330" i="4"/>
  <c r="AK330" i="4"/>
  <c r="AL330" i="4"/>
  <c r="AM330" i="4"/>
  <c r="AN330" i="4"/>
  <c r="AO330" i="4"/>
  <c r="AP330" i="4"/>
  <c r="AQ330" i="4"/>
  <c r="AR330" i="4"/>
  <c r="AS330" i="4"/>
  <c r="AW330" i="4" s="1"/>
  <c r="AT330" i="4"/>
  <c r="AY330" i="4" s="1"/>
  <c r="AU330" i="4"/>
  <c r="AV330" i="4"/>
  <c r="G331" i="4"/>
  <c r="H331" i="4"/>
  <c r="I331" i="4"/>
  <c r="J331" i="4"/>
  <c r="K331" i="4"/>
  <c r="L331" i="4"/>
  <c r="M331" i="4"/>
  <c r="N331" i="4"/>
  <c r="O331" i="4"/>
  <c r="P331" i="4"/>
  <c r="Q331" i="4"/>
  <c r="R331" i="4"/>
  <c r="S331" i="4"/>
  <c r="T331" i="4"/>
  <c r="U331" i="4"/>
  <c r="V331" i="4"/>
  <c r="W331" i="4"/>
  <c r="AA331" i="4" s="1"/>
  <c r="X331" i="4"/>
  <c r="Y331" i="4"/>
  <c r="Z331" i="4"/>
  <c r="AC331" i="4"/>
  <c r="AD331" i="4"/>
  <c r="AE331" i="4"/>
  <c r="AF331" i="4"/>
  <c r="AH331" i="4"/>
  <c r="AI331" i="4"/>
  <c r="AJ331" i="4"/>
  <c r="AK331" i="4"/>
  <c r="AL331" i="4"/>
  <c r="AM331" i="4"/>
  <c r="AN331" i="4"/>
  <c r="AO331" i="4"/>
  <c r="AP331" i="4"/>
  <c r="AR331" i="4"/>
  <c r="AS331" i="4"/>
  <c r="AT331" i="4"/>
  <c r="AU331" i="4"/>
  <c r="AV331" i="4"/>
  <c r="AW331" i="4"/>
  <c r="AX331" i="4"/>
  <c r="G332" i="4"/>
  <c r="H332" i="4"/>
  <c r="K332" i="4" s="1"/>
  <c r="I332" i="4"/>
  <c r="J332" i="4"/>
  <c r="L332" i="4"/>
  <c r="M332" i="4"/>
  <c r="N332" i="4"/>
  <c r="O332" i="4"/>
  <c r="P332" i="4"/>
  <c r="Q332" i="4"/>
  <c r="R332" i="4"/>
  <c r="S332" i="4"/>
  <c r="T332" i="4"/>
  <c r="V332" i="4"/>
  <c r="W332" i="4"/>
  <c r="X332" i="4"/>
  <c r="Y332" i="4"/>
  <c r="Z332" i="4"/>
  <c r="AA332" i="4"/>
  <c r="AC332" i="4"/>
  <c r="AD332" i="4"/>
  <c r="AE332" i="4"/>
  <c r="AF332" i="4"/>
  <c r="AH332" i="4"/>
  <c r="AI332" i="4"/>
  <c r="AJ332" i="4"/>
  <c r="AK332" i="4"/>
  <c r="AL332" i="4"/>
  <c r="AM332" i="4"/>
  <c r="AN332" i="4"/>
  <c r="AQ332" i="4" s="1"/>
  <c r="AO332" i="4"/>
  <c r="AP332" i="4"/>
  <c r="AR332" i="4"/>
  <c r="AS332" i="4"/>
  <c r="AT332" i="4"/>
  <c r="AU332" i="4"/>
  <c r="AV332" i="4"/>
  <c r="AW332" i="4"/>
  <c r="AX332" i="4"/>
  <c r="AY332" i="4"/>
  <c r="AZ332" i="4"/>
  <c r="BA332" i="4"/>
  <c r="CC330" i="4" a="1"/>
  <c r="BO328" i="4" a="1"/>
  <c r="BQ328" i="4" a="1"/>
  <c r="BS328" i="4" a="1"/>
  <c r="BQ330" i="4" a="1"/>
  <c r="BO330" i="4" a="1"/>
  <c r="BM330" i="4" a="1"/>
  <c r="CG328" i="4" a="1"/>
  <c r="CE330" i="4" a="1"/>
  <c r="BW330" i="4" a="1"/>
  <c r="BU328" i="4" a="1"/>
  <c r="CC328" i="4" a="1"/>
  <c r="CE328" i="4" a="1"/>
  <c r="BK330" i="4" a="1"/>
  <c r="BE328" i="4" a="1"/>
  <c r="CG330" i="4" a="1"/>
  <c r="BU330" i="4" a="1"/>
  <c r="BS330" i="4" a="1"/>
  <c r="BW328" i="4" a="1"/>
  <c r="BE330" i="4" a="1"/>
  <c r="BK328" i="4" a="1"/>
  <c r="BM328" i="4" a="1"/>
  <c r="U330" i="4" l="1"/>
  <c r="U332" i="4"/>
  <c r="BA331" i="4"/>
  <c r="AY331" i="4"/>
  <c r="AZ331" i="4"/>
  <c r="AQ329" i="4"/>
  <c r="AG330" i="4"/>
  <c r="AG331" i="4"/>
  <c r="AX330" i="4"/>
  <c r="AQ331" i="4"/>
  <c r="AG329" i="4"/>
  <c r="AG332" i="4"/>
  <c r="CG328" i="4"/>
  <c r="CE328" i="4"/>
  <c r="CC328" i="4"/>
  <c r="BW328" i="4"/>
  <c r="BU328" i="4"/>
  <c r="BS328" i="4"/>
  <c r="BQ328" i="4"/>
  <c r="BO328" i="4"/>
  <c r="BM328" i="4"/>
  <c r="BK328" i="4"/>
  <c r="BE328" i="4"/>
  <c r="BE330" i="4"/>
  <c r="BK330" i="4"/>
  <c r="BM330" i="4"/>
  <c r="BO330" i="4"/>
  <c r="BQ330" i="4"/>
  <c r="BS330" i="4"/>
  <c r="BU330" i="4"/>
  <c r="BW330" i="4"/>
  <c r="CC330" i="4"/>
  <c r="CE330" i="4"/>
  <c r="CG330" i="4"/>
  <c r="G333" i="4"/>
  <c r="H333" i="4"/>
  <c r="K333" i="4" s="1"/>
  <c r="I333" i="4"/>
  <c r="J333" i="4"/>
  <c r="L333" i="4"/>
  <c r="M333" i="4"/>
  <c r="N333" i="4"/>
  <c r="O333" i="4"/>
  <c r="P333" i="4"/>
  <c r="Q333" i="4"/>
  <c r="R333" i="4"/>
  <c r="U333" i="4" s="1"/>
  <c r="S333" i="4"/>
  <c r="T333" i="4"/>
  <c r="V333" i="4"/>
  <c r="W333" i="4"/>
  <c r="X333" i="4"/>
  <c r="AY333" i="4" s="1"/>
  <c r="Y333" i="4"/>
  <c r="Z333" i="4"/>
  <c r="AA333" i="4"/>
  <c r="AC333" i="4"/>
  <c r="AD333" i="4"/>
  <c r="AE333" i="4"/>
  <c r="AF333" i="4"/>
  <c r="AH333" i="4"/>
  <c r="AI333" i="4"/>
  <c r="AJ333" i="4"/>
  <c r="AK333" i="4"/>
  <c r="AL333" i="4"/>
  <c r="AM333" i="4"/>
  <c r="AN333" i="4"/>
  <c r="AQ333" i="4" s="1"/>
  <c r="AO333" i="4"/>
  <c r="AP333" i="4"/>
  <c r="AR333" i="4"/>
  <c r="AS333" i="4"/>
  <c r="AT333" i="4"/>
  <c r="AU333" i="4"/>
  <c r="AV333" i="4"/>
  <c r="AW333" i="4"/>
  <c r="AX333" i="4"/>
  <c r="AZ333" i="4"/>
  <c r="G334" i="4"/>
  <c r="H334" i="4"/>
  <c r="I334" i="4"/>
  <c r="J334" i="4"/>
  <c r="K334" i="4"/>
  <c r="L334" i="4"/>
  <c r="M334" i="4"/>
  <c r="N334" i="4"/>
  <c r="O334" i="4"/>
  <c r="P334" i="4"/>
  <c r="Q334" i="4"/>
  <c r="R334" i="4"/>
  <c r="S334" i="4"/>
  <c r="T334" i="4"/>
  <c r="V334" i="4"/>
  <c r="W334" i="4"/>
  <c r="AA334" i="4" s="1"/>
  <c r="X334" i="4"/>
  <c r="Y334" i="4"/>
  <c r="AZ334" i="4" s="1"/>
  <c r="Z334" i="4"/>
  <c r="BA334" i="4" s="1"/>
  <c r="AC334" i="4"/>
  <c r="AD334" i="4"/>
  <c r="AE334" i="4"/>
  <c r="AF334" i="4"/>
  <c r="AH334" i="4"/>
  <c r="AI334" i="4"/>
  <c r="AJ334" i="4"/>
  <c r="AK334" i="4"/>
  <c r="AL334" i="4"/>
  <c r="AM334" i="4"/>
  <c r="AN334" i="4"/>
  <c r="AO334" i="4"/>
  <c r="AP334" i="4"/>
  <c r="AQ334" i="4"/>
  <c r="AR334" i="4"/>
  <c r="AS334" i="4"/>
  <c r="AT334" i="4"/>
  <c r="AU334" i="4"/>
  <c r="AV334" i="4"/>
  <c r="AW334" i="4"/>
  <c r="AX334" i="4"/>
  <c r="AY334" i="4"/>
  <c r="BE332" i="4" a="1"/>
  <c r="BN328" i="4" a="1"/>
  <c r="BH328" i="4" a="1"/>
  <c r="BG328" i="4" a="1"/>
  <c r="BF328" i="4" a="1"/>
  <c r="BU332" i="4" a="1"/>
  <c r="BS332" i="4" a="1"/>
  <c r="BV328" i="4" a="1"/>
  <c r="BO332" i="4" a="1"/>
  <c r="BR328" i="4" a="1"/>
  <c r="CH328" i="4" a="1"/>
  <c r="BL328" i="4" a="1"/>
  <c r="CD328" i="4" a="1"/>
  <c r="CA328" i="4" a="1"/>
  <c r="BW332" i="4" a="1"/>
  <c r="BX328" i="4" a="1"/>
  <c r="BQ332" i="4" a="1"/>
  <c r="BP328" i="4" a="1"/>
  <c r="CG332" i="4" a="1"/>
  <c r="CF328" i="4" a="1"/>
  <c r="CE332" i="4" a="1"/>
  <c r="CC332" i="4" a="1"/>
  <c r="BZ328" i="4" a="1"/>
  <c r="BY328" i="4" a="1"/>
  <c r="BT328" i="4" a="1"/>
  <c r="BM332" i="4" a="1"/>
  <c r="BK332" i="4" a="1"/>
  <c r="U334" i="4" l="1"/>
  <c r="BA333" i="4"/>
  <c r="AG333" i="4"/>
  <c r="AG334" i="4"/>
  <c r="BF328" i="4"/>
  <c r="BG328" i="4"/>
  <c r="BH328" i="4"/>
  <c r="BL328" i="4"/>
  <c r="BN328" i="4"/>
  <c r="BP328" i="4"/>
  <c r="BR328" i="4"/>
  <c r="BT328" i="4"/>
  <c r="BV328" i="4"/>
  <c r="BX328" i="4"/>
  <c r="BY328" i="4"/>
  <c r="BZ328" i="4"/>
  <c r="CA328" i="4"/>
  <c r="CD328" i="4"/>
  <c r="CF328" i="4"/>
  <c r="CH328" i="4"/>
  <c r="BE332" i="4"/>
  <c r="BK332" i="4"/>
  <c r="BM332" i="4"/>
  <c r="BO332" i="4"/>
  <c r="BQ332" i="4"/>
  <c r="BS332" i="4"/>
  <c r="BU332" i="4"/>
  <c r="BW332" i="4"/>
  <c r="CC332" i="4"/>
  <c r="CE332" i="4"/>
  <c r="CG332" i="4"/>
  <c r="BI328" i="4" a="1"/>
  <c r="BI328" i="4" l="1"/>
  <c r="BJ328" i="4"/>
  <c r="CB328" i="4"/>
  <c r="G335" i="4"/>
  <c r="H335" i="4"/>
  <c r="I335" i="4"/>
  <c r="J335" i="4"/>
  <c r="K335" i="4"/>
  <c r="L335" i="4"/>
  <c r="M335" i="4"/>
  <c r="N335" i="4"/>
  <c r="O335" i="4"/>
  <c r="P335" i="4"/>
  <c r="Q335" i="4"/>
  <c r="R335" i="4"/>
  <c r="S335" i="4"/>
  <c r="T335" i="4"/>
  <c r="U335" i="4"/>
  <c r="V335" i="4"/>
  <c r="W335" i="4"/>
  <c r="X335" i="4"/>
  <c r="Y335" i="4"/>
  <c r="AZ335" i="4" s="1"/>
  <c r="Z335" i="4"/>
  <c r="BA335" i="4" s="1"/>
  <c r="AA335" i="4"/>
  <c r="AC335" i="4"/>
  <c r="AD335" i="4"/>
  <c r="AE335" i="4"/>
  <c r="AF335" i="4"/>
  <c r="AH335" i="4"/>
  <c r="AI335" i="4"/>
  <c r="AJ335" i="4"/>
  <c r="AK335" i="4"/>
  <c r="AL335" i="4"/>
  <c r="AM335" i="4"/>
  <c r="AN335" i="4"/>
  <c r="AO335" i="4"/>
  <c r="AP335" i="4"/>
  <c r="AR335" i="4"/>
  <c r="AS335" i="4"/>
  <c r="AT335" i="4"/>
  <c r="AU335" i="4"/>
  <c r="AV335" i="4"/>
  <c r="AW335" i="4"/>
  <c r="AX335" i="4"/>
  <c r="AY335" i="4"/>
  <c r="G336" i="4"/>
  <c r="H336" i="4"/>
  <c r="I336" i="4"/>
  <c r="J336" i="4"/>
  <c r="K336" i="4"/>
  <c r="L336" i="4"/>
  <c r="M336" i="4"/>
  <c r="N336" i="4"/>
  <c r="O336" i="4"/>
  <c r="P336" i="4"/>
  <c r="Q336" i="4"/>
  <c r="R336" i="4"/>
  <c r="S336" i="4"/>
  <c r="T336" i="4"/>
  <c r="V336" i="4"/>
  <c r="W336" i="4"/>
  <c r="X336" i="4"/>
  <c r="Y336" i="4"/>
  <c r="AZ336" i="4" s="1"/>
  <c r="Z336" i="4"/>
  <c r="BA336" i="4" s="1"/>
  <c r="AA336" i="4"/>
  <c r="AC336" i="4"/>
  <c r="AD336" i="4"/>
  <c r="AE336" i="4"/>
  <c r="AF336" i="4"/>
  <c r="AH336" i="4"/>
  <c r="AI336" i="4"/>
  <c r="AJ336" i="4"/>
  <c r="AK336" i="4"/>
  <c r="AL336" i="4"/>
  <c r="AM336" i="4"/>
  <c r="AN336" i="4"/>
  <c r="AO336" i="4"/>
  <c r="AP336" i="4"/>
  <c r="AQ336" i="4" s="1"/>
  <c r="AR336" i="4"/>
  <c r="AS336" i="4"/>
  <c r="AX336" i="4" s="1"/>
  <c r="AT336" i="4"/>
  <c r="AY336" i="4" s="1"/>
  <c r="AU336" i="4"/>
  <c r="AV336" i="4"/>
  <c r="G337" i="4"/>
  <c r="H337" i="4"/>
  <c r="I337" i="4"/>
  <c r="J337" i="4"/>
  <c r="K337" i="4"/>
  <c r="L337" i="4"/>
  <c r="M337" i="4"/>
  <c r="N337" i="4"/>
  <c r="O337" i="4"/>
  <c r="P337" i="4"/>
  <c r="Q337" i="4"/>
  <c r="R337" i="4"/>
  <c r="S337" i="4"/>
  <c r="T337" i="4"/>
  <c r="U337" i="4"/>
  <c r="V337" i="4"/>
  <c r="W337" i="4"/>
  <c r="AX337" i="4" s="1"/>
  <c r="X337" i="4"/>
  <c r="Y337" i="4"/>
  <c r="Z337" i="4"/>
  <c r="AA337" i="4"/>
  <c r="AC337" i="4"/>
  <c r="AD337" i="4"/>
  <c r="AE337" i="4"/>
  <c r="AF337" i="4"/>
  <c r="AH337" i="4"/>
  <c r="AI337" i="4"/>
  <c r="AJ337" i="4"/>
  <c r="AK337" i="4"/>
  <c r="AL337" i="4"/>
  <c r="AM337" i="4"/>
  <c r="AN337" i="4"/>
  <c r="AO337" i="4"/>
  <c r="AP337" i="4"/>
  <c r="AR337" i="4"/>
  <c r="AS337" i="4"/>
  <c r="AT337" i="4"/>
  <c r="AU337" i="4"/>
  <c r="AV337" i="4"/>
  <c r="AW337" i="4"/>
  <c r="G338" i="4"/>
  <c r="H338" i="4"/>
  <c r="K338" i="4" s="1"/>
  <c r="I338" i="4"/>
  <c r="J338" i="4"/>
  <c r="L338" i="4"/>
  <c r="M338" i="4"/>
  <c r="N338" i="4"/>
  <c r="O338" i="4"/>
  <c r="P338" i="4"/>
  <c r="Q338" i="4"/>
  <c r="R338" i="4"/>
  <c r="S338" i="4"/>
  <c r="T338" i="4"/>
  <c r="V338" i="4"/>
  <c r="W338" i="4"/>
  <c r="AA338" i="4" s="1"/>
  <c r="X338" i="4"/>
  <c r="Y338" i="4"/>
  <c r="Z338" i="4"/>
  <c r="BA338" i="4" s="1"/>
  <c r="AC338" i="4"/>
  <c r="AD338" i="4"/>
  <c r="AE338" i="4"/>
  <c r="AF338" i="4"/>
  <c r="AH338" i="4"/>
  <c r="AI338" i="4"/>
  <c r="AJ338" i="4"/>
  <c r="AK338" i="4"/>
  <c r="AL338" i="4"/>
  <c r="AM338" i="4"/>
  <c r="AN338" i="4"/>
  <c r="AQ338" i="4" s="1"/>
  <c r="AO338" i="4"/>
  <c r="AP338" i="4"/>
  <c r="AR338" i="4"/>
  <c r="AS338" i="4"/>
  <c r="AT338" i="4"/>
  <c r="AU338" i="4"/>
  <c r="AV338" i="4"/>
  <c r="AW338" i="4"/>
  <c r="AX338" i="4"/>
  <c r="AY338" i="4"/>
  <c r="AZ338" i="4"/>
  <c r="CC336" i="4" a="1"/>
  <c r="BO334" i="4" a="1"/>
  <c r="BS334" i="4" a="1"/>
  <c r="BQ336" i="4" a="1"/>
  <c r="BM336" i="4" a="1"/>
  <c r="CG334" i="4" a="1"/>
  <c r="BW336" i="4" a="1"/>
  <c r="BQ334" i="4" a="1"/>
  <c r="BS336" i="4" a="1"/>
  <c r="BW334" i="4" a="1"/>
  <c r="BO336" i="4" a="1"/>
  <c r="CE334" i="4" a="1"/>
  <c r="BK336" i="4" a="1"/>
  <c r="BE336" i="4" a="1"/>
  <c r="BE334" i="4" a="1"/>
  <c r="BK334" i="4" a="1"/>
  <c r="CE336" i="4" a="1"/>
  <c r="BU336" i="4" a="1"/>
  <c r="BU334" i="4" a="1"/>
  <c r="CC334" i="4" a="1"/>
  <c r="CG336" i="4" a="1"/>
  <c r="BM334" i="4" a="1"/>
  <c r="U338" i="4" l="1"/>
  <c r="AZ337" i="4"/>
  <c r="U336" i="4"/>
  <c r="BA337" i="4"/>
  <c r="AY337" i="4"/>
  <c r="AQ335" i="4"/>
  <c r="AG336" i="4"/>
  <c r="AG337" i="4"/>
  <c r="AQ337" i="4"/>
  <c r="AW336" i="4"/>
  <c r="AG335" i="4"/>
  <c r="AG338" i="4"/>
  <c r="CG334" i="4"/>
  <c r="CE334" i="4"/>
  <c r="CC334" i="4"/>
  <c r="BW334" i="4"/>
  <c r="BU334" i="4"/>
  <c r="BS334" i="4"/>
  <c r="BQ334" i="4"/>
  <c r="BO334" i="4"/>
  <c r="BM334" i="4"/>
  <c r="BK334" i="4"/>
  <c r="G339" i="4"/>
  <c r="H339" i="4"/>
  <c r="K339" i="4" s="1"/>
  <c r="I339" i="4"/>
  <c r="J339" i="4"/>
  <c r="L339" i="4"/>
  <c r="M339" i="4"/>
  <c r="N339" i="4"/>
  <c r="O339" i="4"/>
  <c r="P339" i="4"/>
  <c r="Q339" i="4"/>
  <c r="R339" i="4"/>
  <c r="U339" i="4" s="1"/>
  <c r="S339" i="4"/>
  <c r="T339" i="4"/>
  <c r="V339" i="4"/>
  <c r="W339" i="4"/>
  <c r="X339" i="4"/>
  <c r="Y339" i="4"/>
  <c r="AZ339" i="4" s="1"/>
  <c r="Z339" i="4"/>
  <c r="AA339" i="4"/>
  <c r="AC339" i="4"/>
  <c r="AD339" i="4"/>
  <c r="AE339" i="4"/>
  <c r="AF339" i="4"/>
  <c r="AH339" i="4"/>
  <c r="AI339" i="4"/>
  <c r="AJ339" i="4"/>
  <c r="AK339" i="4"/>
  <c r="AL339" i="4"/>
  <c r="AM339" i="4"/>
  <c r="AN339" i="4"/>
  <c r="AO339" i="4"/>
  <c r="AP339" i="4"/>
  <c r="AR339" i="4"/>
  <c r="AS339" i="4"/>
  <c r="AT339" i="4"/>
  <c r="AU339" i="4"/>
  <c r="AV339" i="4"/>
  <c r="AW339" i="4"/>
  <c r="AX339" i="4"/>
  <c r="AY339" i="4"/>
  <c r="G340" i="4"/>
  <c r="H340" i="4"/>
  <c r="I340" i="4"/>
  <c r="J340" i="4"/>
  <c r="K340" i="4"/>
  <c r="L340" i="4"/>
  <c r="M340" i="4"/>
  <c r="N340" i="4"/>
  <c r="O340" i="4"/>
  <c r="P340" i="4"/>
  <c r="Q340" i="4"/>
  <c r="R340" i="4"/>
  <c r="S340" i="4"/>
  <c r="T340" i="4"/>
  <c r="V340" i="4"/>
  <c r="W340" i="4"/>
  <c r="AA340" i="4" s="1"/>
  <c r="X340" i="4"/>
  <c r="Y340" i="4"/>
  <c r="Z340" i="4"/>
  <c r="BA340" i="4" s="1"/>
  <c r="AC340" i="4"/>
  <c r="AD340" i="4"/>
  <c r="AE340" i="4"/>
  <c r="AF340" i="4"/>
  <c r="AH340" i="4"/>
  <c r="AI340" i="4"/>
  <c r="AJ340" i="4"/>
  <c r="AK340" i="4"/>
  <c r="AL340" i="4"/>
  <c r="AM340" i="4"/>
  <c r="AN340" i="4"/>
  <c r="AO340" i="4"/>
  <c r="AP340" i="4"/>
  <c r="AQ340" i="4"/>
  <c r="AR340" i="4"/>
  <c r="AS340" i="4"/>
  <c r="AT340" i="4"/>
  <c r="AU340" i="4"/>
  <c r="AV340" i="4"/>
  <c r="AW340" i="4"/>
  <c r="AX340" i="4"/>
  <c r="AY340" i="4"/>
  <c r="AZ340" i="4"/>
  <c r="BE338" i="4" a="1"/>
  <c r="BN334" i="4" a="1"/>
  <c r="BU338" i="4" a="1"/>
  <c r="BX334" i="4" a="1"/>
  <c r="BM338" i="4" a="1"/>
  <c r="BP334" i="4" a="1"/>
  <c r="CH334" i="4" a="1"/>
  <c r="BL334" i="4" a="1"/>
  <c r="CE338" i="4" a="1"/>
  <c r="BW338" i="4" a="1"/>
  <c r="BQ338" i="4" a="1"/>
  <c r="BT334" i="4" a="1"/>
  <c r="BR334" i="4" a="1"/>
  <c r="CG338" i="4" a="1"/>
  <c r="CF334" i="4" a="1"/>
  <c r="CD334" i="4" a="1"/>
  <c r="CC338" i="4" a="1"/>
  <c r="BZ334" i="4" a="1"/>
  <c r="BY334" i="4" a="1"/>
  <c r="BS338" i="4" a="1"/>
  <c r="BV334" i="4" a="1"/>
  <c r="BO338" i="4" a="1"/>
  <c r="BK338" i="4" a="1"/>
  <c r="U340" i="4" l="1"/>
  <c r="BA339" i="4"/>
  <c r="AG340" i="4"/>
  <c r="AG339" i="4"/>
  <c r="AQ339" i="4"/>
  <c r="BL334" i="4"/>
  <c r="BN334" i="4"/>
  <c r="BP334" i="4"/>
  <c r="BR334" i="4"/>
  <c r="BT334" i="4"/>
  <c r="BV334" i="4"/>
  <c r="BX334" i="4"/>
  <c r="BY334" i="4"/>
  <c r="BZ334" i="4"/>
  <c r="CD334" i="4"/>
  <c r="CF334" i="4"/>
  <c r="CH334" i="4"/>
  <c r="BE338" i="4"/>
  <c r="BK338" i="4"/>
  <c r="BM338" i="4"/>
  <c r="BO338" i="4"/>
  <c r="BQ338" i="4"/>
  <c r="BS338" i="4"/>
  <c r="BU338" i="4"/>
  <c r="BW338" i="4"/>
  <c r="CC338" i="4"/>
  <c r="CE338" i="4"/>
  <c r="CG338" i="4"/>
  <c r="G341" i="4"/>
  <c r="H341" i="4"/>
  <c r="I341" i="4"/>
  <c r="J341" i="4"/>
  <c r="K341" i="4"/>
  <c r="L341" i="4"/>
  <c r="M341" i="4"/>
  <c r="N341" i="4"/>
  <c r="O341" i="4"/>
  <c r="P341" i="4"/>
  <c r="Q341" i="4"/>
  <c r="R341" i="4"/>
  <c r="S341" i="4"/>
  <c r="T341" i="4"/>
  <c r="U341" i="4"/>
  <c r="V341" i="4"/>
  <c r="W341" i="4"/>
  <c r="AA341" i="4" s="1"/>
  <c r="X341" i="4"/>
  <c r="AY341" i="4" s="1"/>
  <c r="Y341" i="4"/>
  <c r="AZ341" i="4" s="1"/>
  <c r="Z341" i="4"/>
  <c r="BA341" i="4" s="1"/>
  <c r="AC341" i="4"/>
  <c r="AD341" i="4"/>
  <c r="AE341" i="4"/>
  <c r="AF341" i="4"/>
  <c r="AH341" i="4"/>
  <c r="AI341" i="4"/>
  <c r="AJ341" i="4"/>
  <c r="AK341" i="4"/>
  <c r="AL341" i="4"/>
  <c r="AM341" i="4"/>
  <c r="AN341" i="4"/>
  <c r="AQ341" i="4" s="1"/>
  <c r="AO341" i="4"/>
  <c r="AP341" i="4"/>
  <c r="AR341" i="4"/>
  <c r="AS341" i="4"/>
  <c r="AT341" i="4"/>
  <c r="AU341" i="4"/>
  <c r="AV341" i="4"/>
  <c r="AW341" i="4"/>
  <c r="G342" i="4"/>
  <c r="H342" i="4"/>
  <c r="I342" i="4"/>
  <c r="J342" i="4"/>
  <c r="K342" i="4"/>
  <c r="L342" i="4"/>
  <c r="M342" i="4"/>
  <c r="N342" i="4"/>
  <c r="O342" i="4"/>
  <c r="P342" i="4"/>
  <c r="Q342" i="4"/>
  <c r="R342" i="4"/>
  <c r="U342" i="4" s="1"/>
  <c r="S342" i="4"/>
  <c r="T342" i="4"/>
  <c r="V342" i="4"/>
  <c r="W342" i="4"/>
  <c r="X342" i="4"/>
  <c r="AY342" i="4" s="1"/>
  <c r="Y342" i="4"/>
  <c r="AZ342" i="4" s="1"/>
  <c r="Z342" i="4"/>
  <c r="BA342" i="4" s="1"/>
  <c r="AA342" i="4"/>
  <c r="AC342" i="4"/>
  <c r="AD342" i="4"/>
  <c r="AE342" i="4"/>
  <c r="AF342" i="4"/>
  <c r="AH342" i="4"/>
  <c r="AI342" i="4"/>
  <c r="AJ342" i="4"/>
  <c r="AK342" i="4"/>
  <c r="AL342" i="4"/>
  <c r="AM342" i="4"/>
  <c r="AN342" i="4"/>
  <c r="AO342" i="4"/>
  <c r="AP342" i="4"/>
  <c r="AQ342" i="4"/>
  <c r="AR342" i="4"/>
  <c r="AS342" i="4"/>
  <c r="AX342" i="4" s="1"/>
  <c r="AT342" i="4"/>
  <c r="AU342" i="4"/>
  <c r="AV342" i="4"/>
  <c r="G343" i="4"/>
  <c r="H343" i="4"/>
  <c r="I343" i="4"/>
  <c r="J343" i="4"/>
  <c r="K343" i="4"/>
  <c r="L343" i="4"/>
  <c r="M343" i="4"/>
  <c r="N343" i="4"/>
  <c r="O343" i="4"/>
  <c r="P343" i="4"/>
  <c r="Q343" i="4"/>
  <c r="R343" i="4"/>
  <c r="S343" i="4"/>
  <c r="T343" i="4"/>
  <c r="U343" i="4"/>
  <c r="V343" i="4"/>
  <c r="W343" i="4"/>
  <c r="AA343" i="4" s="1"/>
  <c r="X343" i="4"/>
  <c r="Y343" i="4"/>
  <c r="Z343" i="4"/>
  <c r="AC343" i="4"/>
  <c r="AD343" i="4"/>
  <c r="AE343" i="4"/>
  <c r="AF343" i="4"/>
  <c r="AH343" i="4"/>
  <c r="AI343" i="4"/>
  <c r="AJ343" i="4"/>
  <c r="AK343" i="4"/>
  <c r="AL343" i="4"/>
  <c r="AM343" i="4"/>
  <c r="AN343" i="4"/>
  <c r="AO343" i="4"/>
  <c r="AP343" i="4"/>
  <c r="AR343" i="4"/>
  <c r="AS343" i="4"/>
  <c r="AT343" i="4"/>
  <c r="AU343" i="4"/>
  <c r="AZ343" i="4" s="1"/>
  <c r="AV343" i="4"/>
  <c r="BA343" i="4" s="1"/>
  <c r="AW343" i="4"/>
  <c r="G344" i="4"/>
  <c r="H344" i="4"/>
  <c r="K344" i="4" s="1"/>
  <c r="I344" i="4"/>
  <c r="J344" i="4"/>
  <c r="L344" i="4"/>
  <c r="M344" i="4"/>
  <c r="N344" i="4"/>
  <c r="O344" i="4"/>
  <c r="P344" i="4"/>
  <c r="Q344" i="4"/>
  <c r="R344" i="4"/>
  <c r="S344" i="4"/>
  <c r="T344" i="4"/>
  <c r="V344" i="4"/>
  <c r="W344" i="4"/>
  <c r="X344" i="4"/>
  <c r="Y344" i="4"/>
  <c r="Z344" i="4"/>
  <c r="AA344" i="4"/>
  <c r="AC344" i="4"/>
  <c r="AD344" i="4"/>
  <c r="AE344" i="4"/>
  <c r="AF344" i="4"/>
  <c r="AH344" i="4"/>
  <c r="AI344" i="4"/>
  <c r="AJ344" i="4"/>
  <c r="AK344" i="4"/>
  <c r="AL344" i="4"/>
  <c r="AM344" i="4"/>
  <c r="AN344" i="4"/>
  <c r="AQ344" i="4" s="1"/>
  <c r="AO344" i="4"/>
  <c r="AP344" i="4"/>
  <c r="AR344" i="4"/>
  <c r="AS344" i="4"/>
  <c r="AT344" i="4"/>
  <c r="AU344" i="4"/>
  <c r="AV344" i="4"/>
  <c r="AW344" i="4"/>
  <c r="AX344" i="4"/>
  <c r="AY344" i="4"/>
  <c r="AZ344" i="4"/>
  <c r="BA344" i="4"/>
  <c r="BI334" i="4" a="1"/>
  <c r="CA334" i="4" a="1"/>
  <c r="BW342" i="4" a="1"/>
  <c r="BQ340" i="4" a="1"/>
  <c r="BO342" i="4" a="1"/>
  <c r="CE340" i="4" a="1"/>
  <c r="BE340" i="4" a="1"/>
  <c r="BK340" i="4" a="1"/>
  <c r="BU342" i="4" a="1"/>
  <c r="BS340" i="4" a="1"/>
  <c r="BQ342" i="4" a="1"/>
  <c r="BM342" i="4" a="1"/>
  <c r="CG340" i="4" a="1"/>
  <c r="BE342" i="4" a="1"/>
  <c r="CG342" i="4" a="1"/>
  <c r="BM340" i="4" a="1"/>
  <c r="CC342" i="4" a="1"/>
  <c r="BS342" i="4" a="1"/>
  <c r="BU340" i="4" a="1"/>
  <c r="BW340" i="4" a="1"/>
  <c r="CC340" i="4" a="1"/>
  <c r="BK342" i="4" a="1"/>
  <c r="BO340" i="4" a="1"/>
  <c r="CE342" i="4" a="1"/>
  <c r="U344" i="4" l="1"/>
  <c r="AX341" i="4"/>
  <c r="AX343" i="4"/>
  <c r="AY343" i="4"/>
  <c r="CA334" i="4"/>
  <c r="BI334" i="4"/>
  <c r="AG343" i="4"/>
  <c r="AW342" i="4"/>
  <c r="AG341" i="4"/>
  <c r="AQ343" i="4"/>
  <c r="AG344" i="4"/>
  <c r="AG342" i="4"/>
  <c r="CB334" i="4"/>
  <c r="CG340" i="4"/>
  <c r="CE340" i="4"/>
  <c r="CC340" i="4"/>
  <c r="BW340" i="4"/>
  <c r="BU340" i="4"/>
  <c r="BS340" i="4"/>
  <c r="BQ340" i="4"/>
  <c r="BO340" i="4"/>
  <c r="BM340" i="4"/>
  <c r="BK340" i="4"/>
  <c r="BE340" i="4"/>
  <c r="BE342" i="4"/>
  <c r="BK342" i="4"/>
  <c r="BM342" i="4"/>
  <c r="BO342" i="4"/>
  <c r="BQ342" i="4"/>
  <c r="BS342" i="4"/>
  <c r="BU342" i="4"/>
  <c r="BW342" i="4"/>
  <c r="CC342" i="4"/>
  <c r="CE342" i="4"/>
  <c r="CG342" i="4"/>
  <c r="G345" i="4"/>
  <c r="H345" i="4"/>
  <c r="I345" i="4"/>
  <c r="J345" i="4"/>
  <c r="K345" i="4"/>
  <c r="L345" i="4"/>
  <c r="M345" i="4"/>
  <c r="N345" i="4"/>
  <c r="O345" i="4"/>
  <c r="P345" i="4"/>
  <c r="Q345" i="4"/>
  <c r="R345" i="4"/>
  <c r="S345" i="4"/>
  <c r="T345" i="4"/>
  <c r="V345" i="4"/>
  <c r="W345" i="4"/>
  <c r="X345" i="4"/>
  <c r="AY345" i="4" s="1"/>
  <c r="Y345" i="4"/>
  <c r="Z345" i="4"/>
  <c r="AA345" i="4"/>
  <c r="AC345" i="4"/>
  <c r="AD345" i="4"/>
  <c r="AE345" i="4"/>
  <c r="AF345" i="4"/>
  <c r="AH345" i="4"/>
  <c r="AI345" i="4"/>
  <c r="AJ345" i="4"/>
  <c r="AK345" i="4"/>
  <c r="AL345" i="4"/>
  <c r="AM345" i="4"/>
  <c r="AN345" i="4"/>
  <c r="AO345" i="4"/>
  <c r="AP345" i="4"/>
  <c r="AR345" i="4"/>
  <c r="AS345" i="4"/>
  <c r="AT345" i="4"/>
  <c r="AU345" i="4"/>
  <c r="AZ345" i="4" s="1"/>
  <c r="AV345" i="4"/>
  <c r="AW345" i="4"/>
  <c r="AX345" i="4"/>
  <c r="G346" i="4"/>
  <c r="H346" i="4"/>
  <c r="I346" i="4"/>
  <c r="J346" i="4"/>
  <c r="L346" i="4"/>
  <c r="M346" i="4"/>
  <c r="N346" i="4"/>
  <c r="O346" i="4"/>
  <c r="P346" i="4"/>
  <c r="Q346" i="4"/>
  <c r="R346" i="4"/>
  <c r="S346" i="4"/>
  <c r="T346" i="4"/>
  <c r="V346" i="4"/>
  <c r="W346" i="4"/>
  <c r="X346" i="4"/>
  <c r="Y346" i="4"/>
  <c r="Z346" i="4"/>
  <c r="AA346" i="4"/>
  <c r="AC346" i="4"/>
  <c r="AD346" i="4"/>
  <c r="AE346" i="4"/>
  <c r="AF346" i="4"/>
  <c r="AH346" i="4"/>
  <c r="AI346" i="4"/>
  <c r="AJ346" i="4"/>
  <c r="AK346" i="4"/>
  <c r="AL346" i="4"/>
  <c r="AM346" i="4"/>
  <c r="AN346" i="4"/>
  <c r="AO346" i="4"/>
  <c r="AP346" i="4"/>
  <c r="AQ346" i="4"/>
  <c r="AR346" i="4"/>
  <c r="AS346" i="4"/>
  <c r="AT346" i="4"/>
  <c r="AU346" i="4"/>
  <c r="AV346" i="4"/>
  <c r="AW346" i="4"/>
  <c r="AX346" i="4"/>
  <c r="AY346" i="4"/>
  <c r="AZ346" i="4"/>
  <c r="BA346" i="4"/>
  <c r="CH340" i="4" a="1"/>
  <c r="BL340" i="4" a="1"/>
  <c r="BZ340" i="4" a="1"/>
  <c r="BU344" i="4" a="1"/>
  <c r="BV340" i="4" a="1"/>
  <c r="BP340" i="4" a="1"/>
  <c r="CG344" i="4" a="1"/>
  <c r="CF340" i="4" a="1"/>
  <c r="CC344" i="4" a="1"/>
  <c r="BG340" i="4" a="1"/>
  <c r="BW344" i="4" a="1"/>
  <c r="BF340" i="4" a="1"/>
  <c r="BX340" i="4" a="1"/>
  <c r="BT340" i="4" a="1"/>
  <c r="BM344" i="4" a="1"/>
  <c r="BN340" i="4" a="1"/>
  <c r="CE344" i="4" a="1"/>
  <c r="CD340" i="4" a="1"/>
  <c r="BH340" i="4" a="1"/>
  <c r="BY340" i="4" a="1"/>
  <c r="BS344" i="4" a="1"/>
  <c r="BQ344" i="4" a="1"/>
  <c r="BO344" i="4" a="1"/>
  <c r="BR340" i="4" a="1"/>
  <c r="BK344" i="4" a="1"/>
  <c r="BE344" i="4" a="1"/>
  <c r="K346" i="4" l="1"/>
  <c r="U346" i="4"/>
  <c r="BA345" i="4"/>
  <c r="U345" i="4"/>
  <c r="AG346" i="4"/>
  <c r="AQ345" i="4"/>
  <c r="AG345" i="4"/>
  <c r="BF340" i="4"/>
  <c r="BG340" i="4"/>
  <c r="BH340" i="4"/>
  <c r="BL340" i="4"/>
  <c r="BN340" i="4"/>
  <c r="BP340" i="4"/>
  <c r="BR340" i="4"/>
  <c r="BT340" i="4"/>
  <c r="BV340" i="4"/>
  <c r="BX340" i="4"/>
  <c r="BY340" i="4"/>
  <c r="BZ340" i="4"/>
  <c r="CD340" i="4"/>
  <c r="CF340" i="4"/>
  <c r="CH340" i="4"/>
  <c r="BE344" i="4"/>
  <c r="BK344" i="4"/>
  <c r="BM344" i="4"/>
  <c r="BO344" i="4"/>
  <c r="BQ344" i="4"/>
  <c r="BS344" i="4"/>
  <c r="BU344" i="4"/>
  <c r="BW344" i="4"/>
  <c r="CC344" i="4"/>
  <c r="CE344" i="4"/>
  <c r="CG344" i="4"/>
  <c r="BI340" i="4" a="1"/>
  <c r="CA340" i="4" a="1"/>
  <c r="CA340" i="4" l="1"/>
  <c r="BI340" i="4"/>
  <c r="CB340" i="4"/>
  <c r="BJ340" i="4"/>
  <c r="G347" i="4"/>
  <c r="H347" i="4"/>
  <c r="I347" i="4"/>
  <c r="J347" i="4"/>
  <c r="K347" i="4"/>
  <c r="L347" i="4"/>
  <c r="M347" i="4"/>
  <c r="N347" i="4"/>
  <c r="O347" i="4"/>
  <c r="P347" i="4"/>
  <c r="Q347" i="4"/>
  <c r="R347" i="4"/>
  <c r="S347" i="4"/>
  <c r="U347" i="4" s="1"/>
  <c r="T347" i="4"/>
  <c r="V347" i="4"/>
  <c r="W347" i="4"/>
  <c r="AA347" i="4" s="1"/>
  <c r="X347" i="4"/>
  <c r="Y347" i="4"/>
  <c r="Z347" i="4"/>
  <c r="BA347" i="4" s="1"/>
  <c r="AC347" i="4"/>
  <c r="AD347" i="4"/>
  <c r="AE347" i="4"/>
  <c r="AF347" i="4"/>
  <c r="AH347" i="4"/>
  <c r="AI347" i="4"/>
  <c r="AJ347" i="4"/>
  <c r="AK347" i="4"/>
  <c r="AL347" i="4"/>
  <c r="AM347" i="4"/>
  <c r="AN347" i="4"/>
  <c r="AQ347" i="4" s="1"/>
  <c r="AO347" i="4"/>
  <c r="AP347" i="4"/>
  <c r="AR347" i="4"/>
  <c r="AS347" i="4"/>
  <c r="AT347" i="4"/>
  <c r="AU347" i="4"/>
  <c r="AV347" i="4"/>
  <c r="AW347" i="4"/>
  <c r="AX347" i="4"/>
  <c r="AY347" i="4"/>
  <c r="AZ347" i="4"/>
  <c r="G348" i="4"/>
  <c r="H348" i="4"/>
  <c r="I348" i="4"/>
  <c r="J348" i="4"/>
  <c r="K348" i="4"/>
  <c r="L348" i="4"/>
  <c r="M348" i="4"/>
  <c r="N348" i="4"/>
  <c r="O348" i="4"/>
  <c r="P348" i="4"/>
  <c r="Q348" i="4"/>
  <c r="R348" i="4"/>
  <c r="U348" i="4" s="1"/>
  <c r="S348" i="4"/>
  <c r="T348" i="4"/>
  <c r="V348" i="4"/>
  <c r="W348" i="4"/>
  <c r="X348" i="4"/>
  <c r="AY348" i="4" s="1"/>
  <c r="Y348" i="4"/>
  <c r="AZ348" i="4" s="1"/>
  <c r="Z348" i="4"/>
  <c r="AA348" i="4"/>
  <c r="AC348" i="4"/>
  <c r="AD348" i="4"/>
  <c r="AE348" i="4"/>
  <c r="AF348" i="4"/>
  <c r="AH348" i="4"/>
  <c r="AI348" i="4"/>
  <c r="AJ348" i="4"/>
  <c r="AK348" i="4"/>
  <c r="AL348" i="4"/>
  <c r="AM348" i="4"/>
  <c r="AN348" i="4"/>
  <c r="AO348" i="4"/>
  <c r="AP348" i="4"/>
  <c r="AQ348" i="4"/>
  <c r="AR348" i="4"/>
  <c r="AS348" i="4"/>
  <c r="AW348" i="4" s="1"/>
  <c r="AT348" i="4"/>
  <c r="AU348" i="4"/>
  <c r="AV348" i="4"/>
  <c r="BA348" i="4"/>
  <c r="G349" i="4"/>
  <c r="H349" i="4"/>
  <c r="I349" i="4"/>
  <c r="J349" i="4"/>
  <c r="K349" i="4"/>
  <c r="L349" i="4"/>
  <c r="M349" i="4"/>
  <c r="N349" i="4"/>
  <c r="O349" i="4"/>
  <c r="P349" i="4"/>
  <c r="Q349" i="4"/>
  <c r="R349" i="4"/>
  <c r="S349" i="4"/>
  <c r="T349" i="4"/>
  <c r="U349" i="4" s="1"/>
  <c r="V349" i="4"/>
  <c r="W349" i="4"/>
  <c r="AA349" i="4" s="1"/>
  <c r="X349" i="4"/>
  <c r="Y349" i="4"/>
  <c r="Z349" i="4"/>
  <c r="AC349" i="4"/>
  <c r="AD349" i="4"/>
  <c r="AE349" i="4"/>
  <c r="AF349" i="4"/>
  <c r="AH349" i="4"/>
  <c r="AI349" i="4"/>
  <c r="AJ349" i="4"/>
  <c r="AK349" i="4"/>
  <c r="AL349" i="4"/>
  <c r="AM349" i="4"/>
  <c r="AN349" i="4"/>
  <c r="AO349" i="4"/>
  <c r="AP349" i="4"/>
  <c r="AR349" i="4"/>
  <c r="AS349" i="4"/>
  <c r="AT349" i="4"/>
  <c r="AU349" i="4"/>
  <c r="AV349" i="4"/>
  <c r="BA349" i="4" s="1"/>
  <c r="AW349" i="4"/>
  <c r="AX349" i="4"/>
  <c r="G350" i="4"/>
  <c r="H350" i="4"/>
  <c r="I350" i="4"/>
  <c r="J350" i="4"/>
  <c r="L350" i="4"/>
  <c r="M350" i="4"/>
  <c r="N350" i="4"/>
  <c r="O350" i="4"/>
  <c r="P350" i="4"/>
  <c r="Q350" i="4"/>
  <c r="R350" i="4"/>
  <c r="S350" i="4"/>
  <c r="T350" i="4"/>
  <c r="V350" i="4"/>
  <c r="W350" i="4"/>
  <c r="X350" i="4"/>
  <c r="Y350" i="4"/>
  <c r="Z350" i="4"/>
  <c r="AA350" i="4"/>
  <c r="AC350" i="4"/>
  <c r="AD350" i="4"/>
  <c r="AE350" i="4"/>
  <c r="AF350" i="4"/>
  <c r="AH350" i="4"/>
  <c r="AI350" i="4"/>
  <c r="AJ350" i="4"/>
  <c r="AK350" i="4"/>
  <c r="AL350" i="4"/>
  <c r="AM350" i="4"/>
  <c r="AN350" i="4"/>
  <c r="AO350" i="4"/>
  <c r="AP350" i="4"/>
  <c r="AQ350" i="4"/>
  <c r="AR350" i="4"/>
  <c r="AS350" i="4"/>
  <c r="AT350" i="4"/>
  <c r="AU350" i="4"/>
  <c r="AV350" i="4"/>
  <c r="AW350" i="4"/>
  <c r="AX350" i="4"/>
  <c r="AY350" i="4"/>
  <c r="AZ350" i="4"/>
  <c r="BA350" i="4"/>
  <c r="BS348" i="4" a="1"/>
  <c r="BU346" i="4" a="1"/>
  <c r="CG346" i="4" a="1"/>
  <c r="BQ348" i="4" a="1"/>
  <c r="BW346" i="4" a="1"/>
  <c r="CE346" i="4" a="1"/>
  <c r="BE348" i="4" a="1"/>
  <c r="BK346" i="4" a="1"/>
  <c r="BO346" i="4" a="1"/>
  <c r="BS346" i="4" a="1"/>
  <c r="BO348" i="4" a="1"/>
  <c r="CC346" i="4" a="1"/>
  <c r="BM348" i="4" a="1"/>
  <c r="BK348" i="4" a="1"/>
  <c r="BE346" i="4" a="1"/>
  <c r="CG348" i="4" a="1"/>
  <c r="CE348" i="4" a="1"/>
  <c r="CC348" i="4" a="1"/>
  <c r="BW348" i="4" a="1"/>
  <c r="BM346" i="4" a="1"/>
  <c r="BQ346" i="4" a="1"/>
  <c r="BU348" i="4" a="1"/>
  <c r="AZ349" i="4" l="1"/>
  <c r="U350" i="4"/>
  <c r="K350" i="4"/>
  <c r="AG350" i="4"/>
  <c r="AG348" i="4"/>
  <c r="AG347" i="4"/>
  <c r="AX348" i="4"/>
  <c r="AQ349" i="4"/>
  <c r="AG349" i="4"/>
  <c r="AY349" i="4"/>
  <c r="CG346" i="4"/>
  <c r="CE346" i="4"/>
  <c r="CC346" i="4"/>
  <c r="BW346" i="4"/>
  <c r="BU346" i="4"/>
  <c r="BS346" i="4"/>
  <c r="BQ346" i="4"/>
  <c r="BO346" i="4"/>
  <c r="BM346" i="4"/>
  <c r="BK346" i="4"/>
  <c r="BE346" i="4"/>
  <c r="BE348" i="4"/>
  <c r="BK348" i="4"/>
  <c r="BM348" i="4"/>
  <c r="BO348" i="4"/>
  <c r="BQ348" i="4"/>
  <c r="BS348" i="4"/>
  <c r="BU348" i="4"/>
  <c r="BW348" i="4"/>
  <c r="CC348" i="4"/>
  <c r="CE348" i="4"/>
  <c r="CG348" i="4"/>
  <c r="G351" i="4"/>
  <c r="H351" i="4"/>
  <c r="K351" i="4" s="1"/>
  <c r="I351" i="4"/>
  <c r="J351" i="4"/>
  <c r="L351" i="4"/>
  <c r="M351" i="4"/>
  <c r="N351" i="4"/>
  <c r="O351" i="4"/>
  <c r="P351" i="4"/>
  <c r="Q351" i="4"/>
  <c r="R351" i="4"/>
  <c r="S351" i="4"/>
  <c r="T351" i="4"/>
  <c r="U351" i="4"/>
  <c r="V351" i="4"/>
  <c r="W351" i="4"/>
  <c r="X351" i="4"/>
  <c r="Y351" i="4"/>
  <c r="Z351" i="4"/>
  <c r="AA351" i="4"/>
  <c r="AC351" i="4"/>
  <c r="AD351" i="4"/>
  <c r="AE351" i="4"/>
  <c r="AF351" i="4"/>
  <c r="AH351" i="4"/>
  <c r="AI351" i="4"/>
  <c r="AJ351" i="4"/>
  <c r="AK351" i="4"/>
  <c r="AL351" i="4"/>
  <c r="AM351" i="4"/>
  <c r="AN351" i="4"/>
  <c r="AO351" i="4"/>
  <c r="AP351" i="4"/>
  <c r="AR351" i="4"/>
  <c r="AS351" i="4"/>
  <c r="AT351" i="4"/>
  <c r="AU351" i="4"/>
  <c r="AV351" i="4"/>
  <c r="BA351" i="4" s="1"/>
  <c r="AW351" i="4"/>
  <c r="AX351" i="4"/>
  <c r="AY351" i="4"/>
  <c r="AZ351" i="4"/>
  <c r="G352" i="4"/>
  <c r="H352" i="4"/>
  <c r="I352" i="4"/>
  <c r="J352" i="4"/>
  <c r="K352" i="4"/>
  <c r="L352" i="4"/>
  <c r="M352" i="4"/>
  <c r="N352" i="4"/>
  <c r="O352" i="4"/>
  <c r="P352" i="4"/>
  <c r="Q352" i="4"/>
  <c r="R352" i="4"/>
  <c r="S352" i="4"/>
  <c r="T352" i="4"/>
  <c r="V352" i="4"/>
  <c r="W352" i="4"/>
  <c r="X352" i="4"/>
  <c r="AY352" i="4" s="1"/>
  <c r="Y352" i="4"/>
  <c r="Z352" i="4"/>
  <c r="AA352" i="4"/>
  <c r="AC352" i="4"/>
  <c r="AD352" i="4"/>
  <c r="AE352" i="4"/>
  <c r="AF352" i="4"/>
  <c r="AH352" i="4"/>
  <c r="AI352" i="4"/>
  <c r="AJ352" i="4"/>
  <c r="AK352" i="4"/>
  <c r="AL352" i="4"/>
  <c r="AM352" i="4"/>
  <c r="AN352" i="4"/>
  <c r="AO352" i="4"/>
  <c r="AP352" i="4"/>
  <c r="AQ352" i="4"/>
  <c r="AR352" i="4"/>
  <c r="AS352" i="4"/>
  <c r="AT352" i="4"/>
  <c r="AU352" i="4"/>
  <c r="AV352" i="4"/>
  <c r="AW352" i="4"/>
  <c r="AX352" i="4"/>
  <c r="AZ352" i="4"/>
  <c r="BA352" i="4"/>
  <c r="CH346" i="4" a="1"/>
  <c r="BL346" i="4" a="1"/>
  <c r="CG350" i="4" a="1"/>
  <c r="CD346" i="4" a="1"/>
  <c r="CC350" i="4" a="1"/>
  <c r="BG346" i="4" a="1"/>
  <c r="BW350" i="4" a="1"/>
  <c r="BF346" i="4" a="1"/>
  <c r="BY346" i="4" a="1"/>
  <c r="BS350" i="4" a="1"/>
  <c r="BV346" i="4" a="1"/>
  <c r="BT346" i="4" a="1"/>
  <c r="BM350" i="4" a="1"/>
  <c r="BE350" i="4" a="1"/>
  <c r="CF346" i="4" a="1"/>
  <c r="CE350" i="4" a="1"/>
  <c r="BH346" i="4" a="1"/>
  <c r="BZ346" i="4" a="1"/>
  <c r="BU350" i="4" a="1"/>
  <c r="BX346" i="4" a="1"/>
  <c r="BQ350" i="4" a="1"/>
  <c r="BO350" i="4" a="1"/>
  <c r="BR346" i="4" a="1"/>
  <c r="BK350" i="4" a="1"/>
  <c r="BN346" i="4" a="1"/>
  <c r="BP346" i="4" a="1"/>
  <c r="U352" i="4" l="1"/>
  <c r="AG352" i="4"/>
  <c r="AG351" i="4"/>
  <c r="AQ351" i="4"/>
  <c r="BF346" i="4"/>
  <c r="BG346" i="4"/>
  <c r="BH346" i="4"/>
  <c r="BL346" i="4"/>
  <c r="BN346" i="4"/>
  <c r="BP346" i="4"/>
  <c r="BR346" i="4"/>
  <c r="BT346" i="4"/>
  <c r="BV346" i="4"/>
  <c r="BX346" i="4"/>
  <c r="BY346" i="4"/>
  <c r="BZ346" i="4"/>
  <c r="CD346" i="4"/>
  <c r="CF346" i="4"/>
  <c r="CH346" i="4"/>
  <c r="BE350" i="4"/>
  <c r="BK350" i="4"/>
  <c r="BM350" i="4"/>
  <c r="BO350" i="4"/>
  <c r="BQ350" i="4"/>
  <c r="BS350" i="4"/>
  <c r="BU350" i="4"/>
  <c r="BW350" i="4"/>
  <c r="CC350" i="4"/>
  <c r="CE350" i="4"/>
  <c r="CG350" i="4"/>
  <c r="BI346" i="4" a="1"/>
  <c r="CA346" i="4" a="1"/>
  <c r="CA346" i="4" l="1"/>
  <c r="BI346" i="4"/>
  <c r="CB346" i="4"/>
  <c r="BJ346" i="4"/>
  <c r="G353" i="4"/>
  <c r="H353" i="4"/>
  <c r="I353" i="4"/>
  <c r="J353" i="4"/>
  <c r="K353" i="4"/>
  <c r="L353" i="4"/>
  <c r="M353" i="4"/>
  <c r="N353" i="4"/>
  <c r="O353" i="4"/>
  <c r="P353" i="4"/>
  <c r="Q353" i="4"/>
  <c r="R353" i="4"/>
  <c r="S353" i="4"/>
  <c r="T353" i="4"/>
  <c r="U353" i="4"/>
  <c r="V353" i="4"/>
  <c r="W353" i="4"/>
  <c r="AA353" i="4" s="1"/>
  <c r="X353" i="4"/>
  <c r="AY353" i="4" s="1"/>
  <c r="Y353" i="4"/>
  <c r="AZ353" i="4" s="1"/>
  <c r="Z353" i="4"/>
  <c r="AC353" i="4"/>
  <c r="AD353" i="4"/>
  <c r="AE353" i="4"/>
  <c r="AF353" i="4"/>
  <c r="AH353" i="4"/>
  <c r="AI353" i="4"/>
  <c r="AJ353" i="4"/>
  <c r="AK353" i="4"/>
  <c r="AL353" i="4"/>
  <c r="AM353" i="4"/>
  <c r="AN353" i="4"/>
  <c r="AQ353" i="4" s="1"/>
  <c r="AO353" i="4"/>
  <c r="AP353" i="4"/>
  <c r="AR353" i="4"/>
  <c r="AS353" i="4"/>
  <c r="AT353" i="4"/>
  <c r="AU353" i="4"/>
  <c r="AV353" i="4"/>
  <c r="AW353" i="4"/>
  <c r="AX353" i="4"/>
  <c r="BA353" i="4"/>
  <c r="G354" i="4"/>
  <c r="H354" i="4"/>
  <c r="I354" i="4"/>
  <c r="J354" i="4"/>
  <c r="K354" i="4"/>
  <c r="L354" i="4"/>
  <c r="M354" i="4"/>
  <c r="N354" i="4"/>
  <c r="O354" i="4"/>
  <c r="P354" i="4"/>
  <c r="Q354" i="4"/>
  <c r="R354" i="4"/>
  <c r="U354" i="4" s="1"/>
  <c r="S354" i="4"/>
  <c r="T354" i="4"/>
  <c r="V354" i="4"/>
  <c r="W354" i="4"/>
  <c r="X354" i="4"/>
  <c r="AY354" i="4" s="1"/>
  <c r="Y354" i="4"/>
  <c r="AZ354" i="4" s="1"/>
  <c r="Z354" i="4"/>
  <c r="BA354" i="4" s="1"/>
  <c r="AA354" i="4"/>
  <c r="AC354" i="4"/>
  <c r="AD354" i="4"/>
  <c r="AE354" i="4"/>
  <c r="AF354" i="4"/>
  <c r="AH354" i="4"/>
  <c r="AI354" i="4"/>
  <c r="AJ354" i="4"/>
  <c r="AK354" i="4"/>
  <c r="AL354" i="4"/>
  <c r="AM354" i="4"/>
  <c r="AN354" i="4"/>
  <c r="AO354" i="4"/>
  <c r="AP354" i="4"/>
  <c r="AQ354" i="4"/>
  <c r="AR354" i="4"/>
  <c r="AS354" i="4"/>
  <c r="AX354" i="4" s="1"/>
  <c r="AT354" i="4"/>
  <c r="AU354" i="4"/>
  <c r="AV354" i="4"/>
  <c r="G355" i="4"/>
  <c r="H355" i="4"/>
  <c r="I355" i="4"/>
  <c r="J355" i="4"/>
  <c r="K355" i="4"/>
  <c r="L355" i="4"/>
  <c r="M355" i="4"/>
  <c r="N355" i="4"/>
  <c r="O355" i="4"/>
  <c r="P355" i="4"/>
  <c r="Q355" i="4"/>
  <c r="R355" i="4"/>
  <c r="S355" i="4"/>
  <c r="T355" i="4"/>
  <c r="U355" i="4"/>
  <c r="V355" i="4"/>
  <c r="W355" i="4"/>
  <c r="AA355" i="4" s="1"/>
  <c r="X355" i="4"/>
  <c r="Y355" i="4"/>
  <c r="Z355" i="4"/>
  <c r="AC355" i="4"/>
  <c r="AD355" i="4"/>
  <c r="AE355" i="4"/>
  <c r="AF355" i="4"/>
  <c r="AH355" i="4"/>
  <c r="AI355" i="4"/>
  <c r="AJ355" i="4"/>
  <c r="AK355" i="4"/>
  <c r="AL355" i="4"/>
  <c r="AM355" i="4"/>
  <c r="AN355" i="4"/>
  <c r="AO355" i="4"/>
  <c r="AP355" i="4"/>
  <c r="AR355" i="4"/>
  <c r="AS355" i="4"/>
  <c r="AT355" i="4"/>
  <c r="AU355" i="4"/>
  <c r="AZ355" i="4" s="1"/>
  <c r="AV355" i="4"/>
  <c r="BA355" i="4" s="1"/>
  <c r="AW355" i="4"/>
  <c r="G356" i="4"/>
  <c r="H356" i="4"/>
  <c r="K356" i="4" s="1"/>
  <c r="I356" i="4"/>
  <c r="J356" i="4"/>
  <c r="L356" i="4"/>
  <c r="M356" i="4"/>
  <c r="N356" i="4"/>
  <c r="O356" i="4"/>
  <c r="P356" i="4"/>
  <c r="Q356" i="4"/>
  <c r="R356" i="4"/>
  <c r="S356" i="4"/>
  <c r="T356" i="4"/>
  <c r="V356" i="4"/>
  <c r="W356" i="4"/>
  <c r="X356" i="4"/>
  <c r="AY356" i="4" s="1"/>
  <c r="Y356" i="4"/>
  <c r="Z356" i="4"/>
  <c r="AA356" i="4"/>
  <c r="AC356" i="4"/>
  <c r="AD356" i="4"/>
  <c r="AE356" i="4"/>
  <c r="AF356" i="4"/>
  <c r="AH356" i="4"/>
  <c r="AI356" i="4"/>
  <c r="AJ356" i="4"/>
  <c r="AK356" i="4"/>
  <c r="AL356" i="4"/>
  <c r="AM356" i="4"/>
  <c r="AN356" i="4"/>
  <c r="AQ356" i="4" s="1"/>
  <c r="AO356" i="4"/>
  <c r="AP356" i="4"/>
  <c r="AR356" i="4"/>
  <c r="AS356" i="4"/>
  <c r="AT356" i="4"/>
  <c r="AU356" i="4"/>
  <c r="AV356" i="4"/>
  <c r="AW356" i="4"/>
  <c r="AX356" i="4"/>
  <c r="AZ356" i="4"/>
  <c r="BA356" i="4"/>
  <c r="BW354" i="4" a="1"/>
  <c r="BQ352" i="4" a="1"/>
  <c r="BU352" i="4" a="1"/>
  <c r="BW352" i="4" a="1"/>
  <c r="BO354" i="4" a="1"/>
  <c r="CC354" i="4" a="1"/>
  <c r="BU354" i="4" a="1"/>
  <c r="BS352" i="4" a="1"/>
  <c r="BQ354" i="4" a="1"/>
  <c r="CC352" i="4" a="1"/>
  <c r="BM354" i="4" a="1"/>
  <c r="BO352" i="4" a="1"/>
  <c r="BS354" i="4" a="1"/>
  <c r="CE352" i="4" a="1"/>
  <c r="BE352" i="4" a="1"/>
  <c r="BK352" i="4" a="1"/>
  <c r="CG352" i="4" a="1"/>
  <c r="CE354" i="4" a="1"/>
  <c r="BK354" i="4" a="1"/>
  <c r="BE354" i="4" a="1"/>
  <c r="CG354" i="4" a="1"/>
  <c r="BM352" i="4" a="1"/>
  <c r="U356" i="4" l="1"/>
  <c r="AY355" i="4"/>
  <c r="AX355" i="4"/>
  <c r="AG354" i="4"/>
  <c r="AG355" i="4"/>
  <c r="AW354" i="4"/>
  <c r="AG353" i="4"/>
  <c r="AQ355" i="4"/>
  <c r="AG356" i="4"/>
  <c r="CG352" i="4"/>
  <c r="CE352" i="4"/>
  <c r="CC352" i="4"/>
  <c r="BW352" i="4"/>
  <c r="BU352" i="4"/>
  <c r="BS352" i="4"/>
  <c r="BQ352" i="4"/>
  <c r="BO352" i="4"/>
  <c r="BM352" i="4"/>
  <c r="BK352" i="4"/>
  <c r="BE352" i="4"/>
  <c r="BE354" i="4"/>
  <c r="BK354" i="4"/>
  <c r="BM354" i="4"/>
  <c r="BO354" i="4"/>
  <c r="BQ354" i="4"/>
  <c r="BS354" i="4"/>
  <c r="BU354" i="4"/>
  <c r="BW354" i="4"/>
  <c r="CC354" i="4"/>
  <c r="CE354" i="4"/>
  <c r="CG354" i="4"/>
  <c r="G357" i="4"/>
  <c r="H357" i="4"/>
  <c r="I357" i="4"/>
  <c r="J357" i="4"/>
  <c r="K357" i="4"/>
  <c r="L357" i="4"/>
  <c r="M357" i="4"/>
  <c r="N357" i="4"/>
  <c r="O357" i="4"/>
  <c r="P357" i="4"/>
  <c r="Q357" i="4"/>
  <c r="R357" i="4"/>
  <c r="S357" i="4"/>
  <c r="T357" i="4"/>
  <c r="U357" i="4"/>
  <c r="V357" i="4"/>
  <c r="W357" i="4"/>
  <c r="AA357" i="4" s="1"/>
  <c r="X357" i="4"/>
  <c r="Y357" i="4"/>
  <c r="Z357" i="4"/>
  <c r="AC357" i="4"/>
  <c r="AD357" i="4"/>
  <c r="AE357" i="4"/>
  <c r="AF357" i="4"/>
  <c r="AH357" i="4"/>
  <c r="AI357" i="4"/>
  <c r="AJ357" i="4"/>
  <c r="AK357" i="4"/>
  <c r="AL357" i="4"/>
  <c r="AM357" i="4"/>
  <c r="AN357" i="4"/>
  <c r="AQ357" i="4" s="1"/>
  <c r="AO357" i="4"/>
  <c r="AP357" i="4"/>
  <c r="AR357" i="4"/>
  <c r="AS357" i="4"/>
  <c r="AT357" i="4"/>
  <c r="AU357" i="4"/>
  <c r="AV357" i="4"/>
  <c r="AW357" i="4"/>
  <c r="AX357" i="4"/>
  <c r="AY357" i="4"/>
  <c r="AZ357" i="4"/>
  <c r="BA357" i="4"/>
  <c r="G358" i="4"/>
  <c r="H358" i="4"/>
  <c r="I358" i="4"/>
  <c r="J358" i="4"/>
  <c r="K358" i="4"/>
  <c r="L358" i="4"/>
  <c r="M358" i="4"/>
  <c r="N358" i="4"/>
  <c r="O358" i="4"/>
  <c r="P358" i="4"/>
  <c r="Q358" i="4"/>
  <c r="R358" i="4"/>
  <c r="S358" i="4"/>
  <c r="T358" i="4"/>
  <c r="V358" i="4"/>
  <c r="W358" i="4"/>
  <c r="X358" i="4"/>
  <c r="AY358" i="4" s="1"/>
  <c r="Y358" i="4"/>
  <c r="AZ358" i="4" s="1"/>
  <c r="Z358" i="4"/>
  <c r="BA358" i="4" s="1"/>
  <c r="AA358" i="4"/>
  <c r="AC358" i="4"/>
  <c r="AD358" i="4"/>
  <c r="AE358" i="4"/>
  <c r="AF358" i="4"/>
  <c r="AH358" i="4"/>
  <c r="AI358" i="4"/>
  <c r="AJ358" i="4"/>
  <c r="AK358" i="4"/>
  <c r="AL358" i="4"/>
  <c r="AM358" i="4"/>
  <c r="AN358" i="4"/>
  <c r="AO358" i="4"/>
  <c r="AP358" i="4"/>
  <c r="AQ358" i="4"/>
  <c r="AR358" i="4"/>
  <c r="AS358" i="4"/>
  <c r="AW358" i="4" s="1"/>
  <c r="AT358" i="4"/>
  <c r="AU358" i="4"/>
  <c r="AV358" i="4"/>
  <c r="BE356" i="4" a="1"/>
  <c r="BN352" i="4" a="1"/>
  <c r="CD352" i="4" a="1"/>
  <c r="BG352" i="4" a="1"/>
  <c r="BW356" i="4" a="1"/>
  <c r="BU356" i="4" a="1"/>
  <c r="BQ356" i="4" a="1"/>
  <c r="BO356" i="4" a="1"/>
  <c r="BR352" i="4" a="1"/>
  <c r="CH352" i="4" a="1"/>
  <c r="BL352" i="4" a="1"/>
  <c r="CE356" i="4" a="1"/>
  <c r="CC356" i="4" a="1"/>
  <c r="BF352" i="4" a="1"/>
  <c r="BX352" i="4" a="1"/>
  <c r="BV352" i="4" a="1"/>
  <c r="BM356" i="4" a="1"/>
  <c r="BP352" i="4" a="1"/>
  <c r="CG356" i="4" a="1"/>
  <c r="CF352" i="4" a="1"/>
  <c r="BH352" i="4" a="1"/>
  <c r="CA352" i="4" a="1"/>
  <c r="BZ352" i="4" a="1"/>
  <c r="BY352" i="4" a="1"/>
  <c r="BS356" i="4" a="1"/>
  <c r="BT352" i="4" a="1"/>
  <c r="BK356" i="4" a="1"/>
  <c r="U358" i="4" l="1"/>
  <c r="AG357" i="4"/>
  <c r="AG358" i="4"/>
  <c r="AX358" i="4"/>
  <c r="BF352" i="4"/>
  <c r="BG352" i="4"/>
  <c r="BH352" i="4"/>
  <c r="BL352" i="4"/>
  <c r="BN352" i="4"/>
  <c r="BP352" i="4"/>
  <c r="BR352" i="4"/>
  <c r="BT352" i="4"/>
  <c r="BV352" i="4"/>
  <c r="BX352" i="4"/>
  <c r="BY352" i="4"/>
  <c r="BZ352" i="4"/>
  <c r="CA352" i="4"/>
  <c r="CD352" i="4"/>
  <c r="CF352" i="4"/>
  <c r="CH352" i="4"/>
  <c r="BE356" i="4"/>
  <c r="BK356" i="4"/>
  <c r="BM356" i="4"/>
  <c r="BO356" i="4"/>
  <c r="BQ356" i="4"/>
  <c r="BS356" i="4"/>
  <c r="BU356" i="4"/>
  <c r="BW356" i="4"/>
  <c r="CC356" i="4"/>
  <c r="CE356" i="4"/>
  <c r="CG356" i="4"/>
  <c r="BI352" i="4" a="1"/>
  <c r="BI352" i="4" l="1"/>
  <c r="CB352" i="4"/>
  <c r="BJ352" i="4"/>
  <c r="G359" i="4"/>
  <c r="H359" i="4"/>
  <c r="I359" i="4"/>
  <c r="J359" i="4"/>
  <c r="K359" i="4"/>
  <c r="L359" i="4"/>
  <c r="M359" i="4"/>
  <c r="N359" i="4"/>
  <c r="O359" i="4"/>
  <c r="P359" i="4"/>
  <c r="Q359" i="4"/>
  <c r="R359" i="4"/>
  <c r="S359" i="4"/>
  <c r="T359" i="4"/>
  <c r="U359" i="4"/>
  <c r="V359" i="4"/>
  <c r="W359" i="4"/>
  <c r="AX359" i="4" s="1"/>
  <c r="X359" i="4"/>
  <c r="Y359" i="4"/>
  <c r="AZ359" i="4" s="1"/>
  <c r="Z359" i="4"/>
  <c r="AA359" i="4"/>
  <c r="AC359" i="4"/>
  <c r="AD359" i="4"/>
  <c r="AE359" i="4"/>
  <c r="AF359" i="4"/>
  <c r="AH359" i="4"/>
  <c r="AI359" i="4"/>
  <c r="AJ359" i="4"/>
  <c r="AK359" i="4"/>
  <c r="AL359" i="4"/>
  <c r="AM359" i="4"/>
  <c r="AN359" i="4"/>
  <c r="AQ359" i="4" s="1"/>
  <c r="AO359" i="4"/>
  <c r="AP359" i="4"/>
  <c r="AR359" i="4"/>
  <c r="AS359" i="4"/>
  <c r="AT359" i="4"/>
  <c r="AU359" i="4"/>
  <c r="AV359" i="4"/>
  <c r="AW359" i="4"/>
  <c r="AY359" i="4"/>
  <c r="BA359" i="4"/>
  <c r="G360" i="4"/>
  <c r="H360" i="4"/>
  <c r="I360" i="4"/>
  <c r="J360" i="4"/>
  <c r="K360" i="4"/>
  <c r="L360" i="4"/>
  <c r="M360" i="4"/>
  <c r="N360" i="4"/>
  <c r="O360" i="4"/>
  <c r="P360" i="4"/>
  <c r="Q360" i="4"/>
  <c r="R360" i="4"/>
  <c r="S360" i="4"/>
  <c r="T360" i="4"/>
  <c r="V360" i="4"/>
  <c r="W360" i="4"/>
  <c r="X360" i="4"/>
  <c r="Y360" i="4"/>
  <c r="AZ360" i="4" s="1"/>
  <c r="Z360" i="4"/>
  <c r="BA360" i="4" s="1"/>
  <c r="AA360" i="4"/>
  <c r="AC360" i="4"/>
  <c r="AD360" i="4"/>
  <c r="AE360" i="4"/>
  <c r="AF360" i="4"/>
  <c r="AH360" i="4"/>
  <c r="AI360" i="4"/>
  <c r="AJ360" i="4"/>
  <c r="AK360" i="4"/>
  <c r="AL360" i="4"/>
  <c r="AM360" i="4"/>
  <c r="AN360" i="4"/>
  <c r="AO360" i="4"/>
  <c r="AP360" i="4"/>
  <c r="AQ360" i="4"/>
  <c r="AR360" i="4"/>
  <c r="AS360" i="4"/>
  <c r="AW360" i="4" s="1"/>
  <c r="AT360" i="4"/>
  <c r="AY360" i="4" s="1"/>
  <c r="AU360" i="4"/>
  <c r="AV360" i="4"/>
  <c r="G361" i="4"/>
  <c r="H361" i="4"/>
  <c r="I361" i="4"/>
  <c r="J361" i="4"/>
  <c r="K361" i="4"/>
  <c r="L361" i="4"/>
  <c r="M361" i="4"/>
  <c r="N361" i="4"/>
  <c r="O361" i="4"/>
  <c r="P361" i="4"/>
  <c r="Q361" i="4"/>
  <c r="R361" i="4"/>
  <c r="U361" i="4" s="1"/>
  <c r="S361" i="4"/>
  <c r="T361" i="4"/>
  <c r="V361" i="4"/>
  <c r="W361" i="4"/>
  <c r="AA361" i="4" s="1"/>
  <c r="X361" i="4"/>
  <c r="Y361" i="4"/>
  <c r="Z361" i="4"/>
  <c r="AC361" i="4"/>
  <c r="AD361" i="4"/>
  <c r="AE361" i="4"/>
  <c r="AF361" i="4"/>
  <c r="AH361" i="4"/>
  <c r="AI361" i="4"/>
  <c r="AJ361" i="4"/>
  <c r="AK361" i="4"/>
  <c r="AL361" i="4"/>
  <c r="AM361" i="4"/>
  <c r="AN361" i="4"/>
  <c r="AO361" i="4"/>
  <c r="AP361" i="4"/>
  <c r="AR361" i="4"/>
  <c r="AS361" i="4"/>
  <c r="AT361" i="4"/>
  <c r="AU361" i="4"/>
  <c r="AV361" i="4"/>
  <c r="AW361" i="4"/>
  <c r="AX361" i="4"/>
  <c r="G362" i="4"/>
  <c r="H362" i="4"/>
  <c r="K362" i="4" s="1"/>
  <c r="I362" i="4"/>
  <c r="J362" i="4"/>
  <c r="L362" i="4"/>
  <c r="M362" i="4"/>
  <c r="N362" i="4"/>
  <c r="O362" i="4"/>
  <c r="P362" i="4"/>
  <c r="Q362" i="4"/>
  <c r="R362" i="4"/>
  <c r="S362" i="4"/>
  <c r="T362" i="4"/>
  <c r="V362" i="4"/>
  <c r="W362" i="4"/>
  <c r="X362" i="4"/>
  <c r="Y362" i="4"/>
  <c r="Z362" i="4"/>
  <c r="AA362" i="4"/>
  <c r="AC362" i="4"/>
  <c r="AD362" i="4"/>
  <c r="AG362" i="4" s="1"/>
  <c r="AE362" i="4"/>
  <c r="AF362" i="4"/>
  <c r="AH362" i="4"/>
  <c r="AI362" i="4"/>
  <c r="AJ362" i="4"/>
  <c r="AK362" i="4"/>
  <c r="AL362" i="4"/>
  <c r="AM362" i="4"/>
  <c r="AN362" i="4"/>
  <c r="AQ362" i="4" s="1"/>
  <c r="AO362" i="4"/>
  <c r="AP362" i="4"/>
  <c r="AR362" i="4"/>
  <c r="AS362" i="4"/>
  <c r="AT362" i="4"/>
  <c r="AU362" i="4"/>
  <c r="AV362" i="4"/>
  <c r="AW362" i="4"/>
  <c r="AX362" i="4"/>
  <c r="AY362" i="4"/>
  <c r="AZ362" i="4"/>
  <c r="BA362" i="4"/>
  <c r="BW360" i="4" a="1"/>
  <c r="BQ358" i="4" a="1"/>
  <c r="BW358" i="4" a="1"/>
  <c r="CC358" i="4" a="1"/>
  <c r="CE358" i="4" a="1"/>
  <c r="BE360" i="4" a="1"/>
  <c r="BE358" i="4" a="1"/>
  <c r="BM358" i="4" a="1"/>
  <c r="BO358" i="4" a="1"/>
  <c r="BU360" i="4" a="1"/>
  <c r="BS358" i="4" a="1"/>
  <c r="BO360" i="4" a="1"/>
  <c r="BK360" i="4" a="1"/>
  <c r="CG360" i="4" a="1"/>
  <c r="CC360" i="4" a="1"/>
  <c r="BS360" i="4" a="1"/>
  <c r="BU358" i="4" a="1"/>
  <c r="BQ360" i="4" a="1"/>
  <c r="BM360" i="4" a="1"/>
  <c r="CG358" i="4" a="1"/>
  <c r="BK358" i="4" a="1"/>
  <c r="CE360" i="4" a="1"/>
  <c r="BA361" i="4" l="1"/>
  <c r="U362" i="4"/>
  <c r="AY361" i="4"/>
  <c r="U360" i="4"/>
  <c r="AZ361" i="4"/>
  <c r="AG361" i="4"/>
  <c r="AG360" i="4"/>
  <c r="AX360" i="4"/>
  <c r="AQ361" i="4"/>
  <c r="AG359" i="4"/>
  <c r="CG358" i="4"/>
  <c r="CE358" i="4"/>
  <c r="CC358" i="4"/>
  <c r="BW358" i="4"/>
  <c r="BU358" i="4"/>
  <c r="BS358" i="4"/>
  <c r="BQ358" i="4"/>
  <c r="BO358" i="4"/>
  <c r="BM358" i="4"/>
  <c r="BK358" i="4"/>
  <c r="BE358" i="4"/>
  <c r="BE360" i="4"/>
  <c r="BK360" i="4"/>
  <c r="BM360" i="4"/>
  <c r="BO360" i="4"/>
  <c r="BQ360" i="4"/>
  <c r="BS360" i="4"/>
  <c r="BU360" i="4"/>
  <c r="BW360" i="4"/>
  <c r="CC360" i="4"/>
  <c r="CE360" i="4"/>
  <c r="CG360" i="4"/>
  <c r="G363" i="4"/>
  <c r="H363" i="4"/>
  <c r="K363" i="4" s="1"/>
  <c r="I363" i="4"/>
  <c r="J363" i="4"/>
  <c r="L363" i="4"/>
  <c r="M363" i="4"/>
  <c r="N363" i="4"/>
  <c r="O363" i="4"/>
  <c r="P363" i="4"/>
  <c r="Q363" i="4"/>
  <c r="R363" i="4"/>
  <c r="S363" i="4"/>
  <c r="T363" i="4"/>
  <c r="U363" i="4"/>
  <c r="V363" i="4"/>
  <c r="W363" i="4"/>
  <c r="X363" i="4"/>
  <c r="Y363" i="4"/>
  <c r="Z363" i="4"/>
  <c r="AA363" i="4"/>
  <c r="AC363" i="4"/>
  <c r="AD363" i="4"/>
  <c r="AE363" i="4"/>
  <c r="AF363" i="4"/>
  <c r="AH363" i="4"/>
  <c r="AI363" i="4"/>
  <c r="AJ363" i="4"/>
  <c r="AK363" i="4"/>
  <c r="AL363" i="4"/>
  <c r="AM363" i="4"/>
  <c r="AN363" i="4"/>
  <c r="AO363" i="4"/>
  <c r="AP363" i="4"/>
  <c r="AR363" i="4"/>
  <c r="AS363" i="4"/>
  <c r="AT363" i="4"/>
  <c r="AU363" i="4"/>
  <c r="AV363" i="4"/>
  <c r="AW363" i="4"/>
  <c r="AX363" i="4"/>
  <c r="AY363" i="4"/>
  <c r="AZ363" i="4"/>
  <c r="BA363" i="4"/>
  <c r="G364" i="4"/>
  <c r="H364" i="4"/>
  <c r="I364" i="4"/>
  <c r="J364" i="4"/>
  <c r="K364" i="4"/>
  <c r="L364" i="4"/>
  <c r="M364" i="4"/>
  <c r="N364" i="4"/>
  <c r="O364" i="4"/>
  <c r="P364" i="4"/>
  <c r="Q364" i="4"/>
  <c r="R364" i="4"/>
  <c r="S364" i="4"/>
  <c r="T364" i="4"/>
  <c r="V364" i="4"/>
  <c r="W364" i="4"/>
  <c r="X364" i="4"/>
  <c r="Y364" i="4"/>
  <c r="AZ364" i="4" s="1"/>
  <c r="Z364" i="4"/>
  <c r="BA364" i="4" s="1"/>
  <c r="AA364" i="4"/>
  <c r="AC364" i="4"/>
  <c r="AD364" i="4"/>
  <c r="AE364" i="4"/>
  <c r="AF364" i="4"/>
  <c r="AH364" i="4"/>
  <c r="AI364" i="4"/>
  <c r="AJ364" i="4"/>
  <c r="AK364" i="4"/>
  <c r="AL364" i="4"/>
  <c r="AM364" i="4"/>
  <c r="AN364" i="4"/>
  <c r="AO364" i="4"/>
  <c r="AP364" i="4"/>
  <c r="AQ364" i="4"/>
  <c r="AR364" i="4"/>
  <c r="AS364" i="4"/>
  <c r="AT364" i="4"/>
  <c r="AU364" i="4"/>
  <c r="AV364" i="4"/>
  <c r="BE362" i="4" a="1"/>
  <c r="BN358" i="4" a="1"/>
  <c r="CF358" i="4" a="1"/>
  <c r="CE362" i="4" a="1"/>
  <c r="BG358" i="4" a="1"/>
  <c r="BF358" i="4" a="1"/>
  <c r="BU362" i="4" a="1"/>
  <c r="BX358" i="4" a="1"/>
  <c r="BQ362" i="4" a="1"/>
  <c r="BT358" i="4" a="1"/>
  <c r="CH358" i="4" a="1"/>
  <c r="BL358" i="4" a="1"/>
  <c r="CG362" i="4" a="1"/>
  <c r="CD358" i="4" a="1"/>
  <c r="BW362" i="4" a="1"/>
  <c r="BV358" i="4" a="1"/>
  <c r="BR358" i="4" a="1"/>
  <c r="BK362" i="4" a="1"/>
  <c r="BH358" i="4" a="1"/>
  <c r="CC362" i="4" a="1"/>
  <c r="BZ358" i="4" a="1"/>
  <c r="BY358" i="4" a="1"/>
  <c r="BS362" i="4" a="1"/>
  <c r="BO362" i="4" a="1"/>
  <c r="BM362" i="4" a="1"/>
  <c r="BP358" i="4" a="1"/>
  <c r="AY364" i="4" l="1"/>
  <c r="AX364" i="4"/>
  <c r="U364" i="4"/>
  <c r="AQ363" i="4"/>
  <c r="AG364" i="4"/>
  <c r="AW364" i="4"/>
  <c r="AG363" i="4"/>
  <c r="BF358" i="4"/>
  <c r="BG358" i="4"/>
  <c r="BH358" i="4"/>
  <c r="BL358" i="4"/>
  <c r="BN358" i="4"/>
  <c r="BP358" i="4"/>
  <c r="BR358" i="4"/>
  <c r="BT358" i="4"/>
  <c r="BV358" i="4"/>
  <c r="BX358" i="4"/>
  <c r="BY358" i="4"/>
  <c r="BZ358" i="4"/>
  <c r="CD358" i="4"/>
  <c r="CF358" i="4"/>
  <c r="CH358" i="4"/>
  <c r="BE362" i="4"/>
  <c r="BK362" i="4"/>
  <c r="BM362" i="4"/>
  <c r="BO362" i="4"/>
  <c r="BQ362" i="4"/>
  <c r="BS362" i="4"/>
  <c r="BU362" i="4"/>
  <c r="BW362" i="4"/>
  <c r="CC362" i="4"/>
  <c r="CE362" i="4"/>
  <c r="CG362" i="4"/>
  <c r="CA358" i="4" a="1"/>
  <c r="BI358" i="4" a="1"/>
  <c r="BI358" i="4" l="1"/>
  <c r="CA358" i="4"/>
  <c r="BJ358" i="4"/>
  <c r="CB358" i="4"/>
  <c r="G365" i="4"/>
  <c r="H365" i="4"/>
  <c r="I365" i="4"/>
  <c r="J365" i="4"/>
  <c r="K365" i="4"/>
  <c r="L365" i="4"/>
  <c r="M365" i="4"/>
  <c r="N365" i="4"/>
  <c r="O365" i="4"/>
  <c r="P365" i="4"/>
  <c r="Q365" i="4"/>
  <c r="R365" i="4"/>
  <c r="S365" i="4"/>
  <c r="T365" i="4"/>
  <c r="U365" i="4"/>
  <c r="V365" i="4"/>
  <c r="W365" i="4"/>
  <c r="AA365" i="4" s="1"/>
  <c r="X365" i="4"/>
  <c r="AY365" i="4" s="1"/>
  <c r="Y365" i="4"/>
  <c r="AZ365" i="4" s="1"/>
  <c r="Z365" i="4"/>
  <c r="AC365" i="4"/>
  <c r="AD365" i="4"/>
  <c r="AE365" i="4"/>
  <c r="AF365" i="4"/>
  <c r="AH365" i="4"/>
  <c r="AI365" i="4"/>
  <c r="AJ365" i="4"/>
  <c r="AK365" i="4"/>
  <c r="AL365" i="4"/>
  <c r="AM365" i="4"/>
  <c r="AN365" i="4"/>
  <c r="AQ365" i="4" s="1"/>
  <c r="AO365" i="4"/>
  <c r="AP365" i="4"/>
  <c r="AR365" i="4"/>
  <c r="AS365" i="4"/>
  <c r="AT365" i="4"/>
  <c r="AU365" i="4"/>
  <c r="AV365" i="4"/>
  <c r="AW365" i="4"/>
  <c r="AX365" i="4"/>
  <c r="BA365" i="4"/>
  <c r="G366" i="4"/>
  <c r="H366" i="4"/>
  <c r="I366" i="4"/>
  <c r="J366" i="4"/>
  <c r="K366" i="4"/>
  <c r="L366" i="4"/>
  <c r="M366" i="4"/>
  <c r="N366" i="4"/>
  <c r="O366" i="4"/>
  <c r="P366" i="4"/>
  <c r="Q366" i="4"/>
  <c r="R366" i="4"/>
  <c r="U366" i="4" s="1"/>
  <c r="S366" i="4"/>
  <c r="T366" i="4"/>
  <c r="V366" i="4"/>
  <c r="W366" i="4"/>
  <c r="X366" i="4"/>
  <c r="AY366" i="4" s="1"/>
  <c r="Y366" i="4"/>
  <c r="AZ366" i="4" s="1"/>
  <c r="Z366" i="4"/>
  <c r="BA366" i="4" s="1"/>
  <c r="AA366" i="4"/>
  <c r="AC366" i="4"/>
  <c r="AD366" i="4"/>
  <c r="AE366" i="4"/>
  <c r="AF366" i="4"/>
  <c r="AH366" i="4"/>
  <c r="AI366" i="4"/>
  <c r="AJ366" i="4"/>
  <c r="AK366" i="4"/>
  <c r="AL366" i="4"/>
  <c r="AM366" i="4"/>
  <c r="AN366" i="4"/>
  <c r="AO366" i="4"/>
  <c r="AP366" i="4"/>
  <c r="AQ366" i="4"/>
  <c r="AR366" i="4"/>
  <c r="AS366" i="4"/>
  <c r="AX366" i="4" s="1"/>
  <c r="AT366" i="4"/>
  <c r="AU366" i="4"/>
  <c r="AV366" i="4"/>
  <c r="G367" i="4"/>
  <c r="H367" i="4"/>
  <c r="I367" i="4"/>
  <c r="J367" i="4"/>
  <c r="K367" i="4"/>
  <c r="L367" i="4"/>
  <c r="M367" i="4"/>
  <c r="N367" i="4"/>
  <c r="O367" i="4"/>
  <c r="P367" i="4"/>
  <c r="Q367" i="4"/>
  <c r="R367" i="4"/>
  <c r="S367" i="4"/>
  <c r="T367" i="4"/>
  <c r="U367" i="4" s="1"/>
  <c r="V367" i="4"/>
  <c r="W367" i="4"/>
  <c r="AA367" i="4" s="1"/>
  <c r="X367" i="4"/>
  <c r="Y367" i="4"/>
  <c r="Z367" i="4"/>
  <c r="AC367" i="4"/>
  <c r="AD367" i="4"/>
  <c r="AE367" i="4"/>
  <c r="AF367" i="4"/>
  <c r="AH367" i="4"/>
  <c r="AI367" i="4"/>
  <c r="AJ367" i="4"/>
  <c r="AK367" i="4"/>
  <c r="AL367" i="4"/>
  <c r="AM367" i="4"/>
  <c r="AN367" i="4"/>
  <c r="AO367" i="4"/>
  <c r="AP367" i="4"/>
  <c r="AR367" i="4"/>
  <c r="AS367" i="4"/>
  <c r="AT367" i="4"/>
  <c r="AU367" i="4"/>
  <c r="AV367" i="4"/>
  <c r="BA367" i="4" s="1"/>
  <c r="AW367" i="4"/>
  <c r="G368" i="4"/>
  <c r="H368" i="4"/>
  <c r="K368" i="4" s="1"/>
  <c r="I368" i="4"/>
  <c r="J368" i="4"/>
  <c r="L368" i="4"/>
  <c r="M368" i="4"/>
  <c r="N368" i="4"/>
  <c r="O368" i="4"/>
  <c r="P368" i="4"/>
  <c r="Q368" i="4"/>
  <c r="R368" i="4"/>
  <c r="S368" i="4"/>
  <c r="T368" i="4"/>
  <c r="V368" i="4"/>
  <c r="W368" i="4"/>
  <c r="X368" i="4"/>
  <c r="Y368" i="4"/>
  <c r="Z368" i="4"/>
  <c r="AA368" i="4"/>
  <c r="AC368" i="4"/>
  <c r="AD368" i="4"/>
  <c r="AE368" i="4"/>
  <c r="AF368" i="4"/>
  <c r="AH368" i="4"/>
  <c r="AI368" i="4"/>
  <c r="AJ368" i="4"/>
  <c r="AK368" i="4"/>
  <c r="AL368" i="4"/>
  <c r="AM368" i="4"/>
  <c r="AN368" i="4"/>
  <c r="AQ368" i="4" s="1"/>
  <c r="AO368" i="4"/>
  <c r="AP368" i="4"/>
  <c r="AR368" i="4"/>
  <c r="AS368" i="4"/>
  <c r="AT368" i="4"/>
  <c r="AU368" i="4"/>
  <c r="AV368" i="4"/>
  <c r="AW368" i="4"/>
  <c r="AX368" i="4"/>
  <c r="AY368" i="4"/>
  <c r="AZ368" i="4"/>
  <c r="BA368" i="4"/>
  <c r="BW366" i="4" a="1"/>
  <c r="BQ364" i="4" a="1"/>
  <c r="BU366" i="4" a="1"/>
  <c r="BS364" i="4" a="1"/>
  <c r="BS366" i="4" a="1"/>
  <c r="BW364" i="4" a="1"/>
  <c r="CC364" i="4" a="1"/>
  <c r="CG364" i="4" a="1"/>
  <c r="BE364" i="4" a="1"/>
  <c r="BK364" i="4" a="1"/>
  <c r="CE366" i="4" a="1"/>
  <c r="CC366" i="4" a="1"/>
  <c r="BU364" i="4" a="1"/>
  <c r="BQ366" i="4" a="1"/>
  <c r="BO366" i="4" a="1"/>
  <c r="BM366" i="4" a="1"/>
  <c r="BM364" i="4" a="1"/>
  <c r="BO364" i="4" a="1"/>
  <c r="CE364" i="4" a="1"/>
  <c r="BK366" i="4" a="1"/>
  <c r="BE366" i="4" a="1"/>
  <c r="CG366" i="4" a="1"/>
  <c r="AX367" i="4" l="1"/>
  <c r="AY367" i="4"/>
  <c r="U368" i="4"/>
  <c r="AZ367" i="4"/>
  <c r="AG366" i="4"/>
  <c r="AW366" i="4"/>
  <c r="AG367" i="4"/>
  <c r="AQ367" i="4"/>
  <c r="AG365" i="4"/>
  <c r="AG368" i="4"/>
  <c r="CG364" i="4"/>
  <c r="CE364" i="4"/>
  <c r="CC364" i="4"/>
  <c r="BW364" i="4"/>
  <c r="BU364" i="4"/>
  <c r="BS364" i="4"/>
  <c r="BQ364" i="4"/>
  <c r="BO364" i="4"/>
  <c r="BM364" i="4"/>
  <c r="BK364" i="4"/>
  <c r="BE364" i="4"/>
  <c r="BE366" i="4"/>
  <c r="BK366" i="4"/>
  <c r="BM366" i="4"/>
  <c r="BO366" i="4"/>
  <c r="BQ366" i="4"/>
  <c r="BS366" i="4"/>
  <c r="BU366" i="4"/>
  <c r="BW366" i="4"/>
  <c r="CC366" i="4"/>
  <c r="CE366" i="4"/>
  <c r="CG366" i="4"/>
  <c r="G369" i="4"/>
  <c r="H369" i="4"/>
  <c r="K369" i="4" s="1"/>
  <c r="I369" i="4"/>
  <c r="J369" i="4"/>
  <c r="L369" i="4"/>
  <c r="M369" i="4"/>
  <c r="N369" i="4"/>
  <c r="O369" i="4"/>
  <c r="P369" i="4"/>
  <c r="Q369" i="4"/>
  <c r="R369" i="4"/>
  <c r="S369" i="4"/>
  <c r="T369" i="4"/>
  <c r="U369" i="4" s="1"/>
  <c r="V369" i="4"/>
  <c r="W369" i="4"/>
  <c r="X369" i="4"/>
  <c r="Y369" i="4"/>
  <c r="AZ369" i="4" s="1"/>
  <c r="Z369" i="4"/>
  <c r="AA369" i="4"/>
  <c r="AC369" i="4"/>
  <c r="AD369" i="4"/>
  <c r="AE369" i="4"/>
  <c r="AF369" i="4"/>
  <c r="AH369" i="4"/>
  <c r="AI369" i="4"/>
  <c r="AJ369" i="4"/>
  <c r="AK369" i="4"/>
  <c r="AL369" i="4"/>
  <c r="AM369" i="4"/>
  <c r="AN369" i="4"/>
  <c r="AQ369" i="4" s="1"/>
  <c r="AO369" i="4"/>
  <c r="AP369" i="4"/>
  <c r="AR369" i="4"/>
  <c r="AS369" i="4"/>
  <c r="AT369" i="4"/>
  <c r="AU369" i="4"/>
  <c r="AV369" i="4"/>
  <c r="AW369" i="4"/>
  <c r="AX369" i="4"/>
  <c r="AY369" i="4"/>
  <c r="BA369" i="4"/>
  <c r="G370" i="4"/>
  <c r="H370" i="4"/>
  <c r="I370" i="4"/>
  <c r="J370" i="4"/>
  <c r="K370" i="4"/>
  <c r="L370" i="4"/>
  <c r="M370" i="4"/>
  <c r="N370" i="4"/>
  <c r="O370" i="4"/>
  <c r="P370" i="4"/>
  <c r="Q370" i="4"/>
  <c r="R370" i="4"/>
  <c r="S370" i="4"/>
  <c r="T370" i="4"/>
  <c r="V370" i="4"/>
  <c r="W370" i="4"/>
  <c r="X370" i="4"/>
  <c r="AY370" i="4" s="1"/>
  <c r="Y370" i="4"/>
  <c r="AZ370" i="4" s="1"/>
  <c r="Z370" i="4"/>
  <c r="AA370" i="4"/>
  <c r="AC370" i="4"/>
  <c r="AD370" i="4"/>
  <c r="AE370" i="4"/>
  <c r="AF370" i="4"/>
  <c r="AH370" i="4"/>
  <c r="AI370" i="4"/>
  <c r="AJ370" i="4"/>
  <c r="AK370" i="4"/>
  <c r="AL370" i="4"/>
  <c r="AM370" i="4"/>
  <c r="AN370" i="4"/>
  <c r="AO370" i="4"/>
  <c r="AP370" i="4"/>
  <c r="AQ370" i="4"/>
  <c r="AR370" i="4"/>
  <c r="AS370" i="4"/>
  <c r="AW370" i="4" s="1"/>
  <c r="AT370" i="4"/>
  <c r="AU370" i="4"/>
  <c r="AV370" i="4"/>
  <c r="BA370" i="4"/>
  <c r="BE368" i="4" a="1"/>
  <c r="BN364" i="4" a="1"/>
  <c r="CH364" i="4" a="1"/>
  <c r="CD364" i="4" a="1"/>
  <c r="CA364" i="4" a="1"/>
  <c r="BF364" i="4" a="1"/>
  <c r="BS368" i="4" a="1"/>
  <c r="BQ368" i="4" a="1"/>
  <c r="BM368" i="4" a="1"/>
  <c r="BP364" i="4" a="1"/>
  <c r="BL364" i="4" a="1"/>
  <c r="CE368" i="4" a="1"/>
  <c r="BG364" i="4" a="1"/>
  <c r="BW368" i="4" a="1"/>
  <c r="BY364" i="4" a="1"/>
  <c r="BV364" i="4" a="1"/>
  <c r="BT364" i="4" a="1"/>
  <c r="BR364" i="4" a="1"/>
  <c r="BK368" i="4" a="1"/>
  <c r="CG368" i="4" a="1"/>
  <c r="CF364" i="4" a="1"/>
  <c r="BH364" i="4" a="1"/>
  <c r="CC368" i="4" a="1"/>
  <c r="BZ364" i="4" a="1"/>
  <c r="BU368" i="4" a="1"/>
  <c r="BX364" i="4" a="1"/>
  <c r="BO368" i="4" a="1"/>
  <c r="U370" i="4" l="1"/>
  <c r="AG370" i="4"/>
  <c r="AX370" i="4"/>
  <c r="AG369" i="4"/>
  <c r="BF364" i="4"/>
  <c r="BG364" i="4"/>
  <c r="BH364" i="4"/>
  <c r="BL364" i="4"/>
  <c r="BN364" i="4"/>
  <c r="BP364" i="4"/>
  <c r="BR364" i="4"/>
  <c r="BT364" i="4"/>
  <c r="BV364" i="4"/>
  <c r="BX364" i="4"/>
  <c r="BY364" i="4"/>
  <c r="BZ364" i="4"/>
  <c r="CA364" i="4"/>
  <c r="CD364" i="4"/>
  <c r="CF364" i="4"/>
  <c r="CH364" i="4"/>
  <c r="BE368" i="4"/>
  <c r="BK368" i="4"/>
  <c r="BM368" i="4"/>
  <c r="BO368" i="4"/>
  <c r="BQ368" i="4"/>
  <c r="BS368" i="4"/>
  <c r="BU368" i="4"/>
  <c r="BW368" i="4"/>
  <c r="CC368" i="4"/>
  <c r="CE368" i="4"/>
  <c r="CG368" i="4"/>
  <c r="BI364" i="4" a="1"/>
  <c r="BI364" i="4" l="1"/>
  <c r="CB364" i="4"/>
  <c r="BJ364" i="4"/>
  <c r="G371" i="4"/>
  <c r="H371" i="4"/>
  <c r="I371" i="4"/>
  <c r="J371" i="4"/>
  <c r="K371" i="4"/>
  <c r="L371" i="4"/>
  <c r="M371" i="4"/>
  <c r="N371" i="4"/>
  <c r="O371" i="4"/>
  <c r="P371" i="4"/>
  <c r="Q371" i="4"/>
  <c r="R371" i="4"/>
  <c r="S371" i="4"/>
  <c r="T371" i="4"/>
  <c r="U371" i="4"/>
  <c r="V371" i="4"/>
  <c r="W371" i="4"/>
  <c r="X371" i="4"/>
  <c r="Y371" i="4"/>
  <c r="AZ371" i="4" s="1"/>
  <c r="Z371" i="4"/>
  <c r="AA371" i="4"/>
  <c r="AC371" i="4"/>
  <c r="AD371" i="4"/>
  <c r="AE371" i="4"/>
  <c r="AF371" i="4"/>
  <c r="AH371" i="4"/>
  <c r="AI371" i="4"/>
  <c r="AJ371" i="4"/>
  <c r="AK371" i="4"/>
  <c r="AL371" i="4"/>
  <c r="AM371" i="4"/>
  <c r="AN371" i="4"/>
  <c r="AO371" i="4"/>
  <c r="AP371" i="4"/>
  <c r="AR371" i="4"/>
  <c r="AS371" i="4"/>
  <c r="AT371" i="4"/>
  <c r="AU371" i="4"/>
  <c r="AV371" i="4"/>
  <c r="AW371" i="4"/>
  <c r="AX371" i="4"/>
  <c r="AY371" i="4"/>
  <c r="BA371" i="4"/>
  <c r="G372" i="4"/>
  <c r="H372" i="4"/>
  <c r="I372" i="4"/>
  <c r="J372" i="4"/>
  <c r="K372" i="4"/>
  <c r="L372" i="4"/>
  <c r="M372" i="4"/>
  <c r="N372" i="4"/>
  <c r="O372" i="4"/>
  <c r="P372" i="4"/>
  <c r="Q372" i="4"/>
  <c r="R372" i="4"/>
  <c r="S372" i="4"/>
  <c r="T372" i="4"/>
  <c r="V372" i="4"/>
  <c r="W372" i="4"/>
  <c r="X372" i="4"/>
  <c r="Y372" i="4"/>
  <c r="AZ372" i="4" s="1"/>
  <c r="Z372" i="4"/>
  <c r="BA372" i="4" s="1"/>
  <c r="AA372" i="4"/>
  <c r="AC372" i="4"/>
  <c r="AD372" i="4"/>
  <c r="AE372" i="4"/>
  <c r="AF372" i="4"/>
  <c r="AH372" i="4"/>
  <c r="AI372" i="4"/>
  <c r="AJ372" i="4"/>
  <c r="AK372" i="4"/>
  <c r="AL372" i="4"/>
  <c r="AM372" i="4"/>
  <c r="AN372" i="4"/>
  <c r="AO372" i="4"/>
  <c r="AP372" i="4"/>
  <c r="AQ372" i="4"/>
  <c r="AR372" i="4"/>
  <c r="AS372" i="4"/>
  <c r="AW372" i="4" s="1"/>
  <c r="AT372" i="4"/>
  <c r="AY372" i="4" s="1"/>
  <c r="AU372" i="4"/>
  <c r="AV372" i="4"/>
  <c r="G373" i="4"/>
  <c r="H373" i="4"/>
  <c r="I373" i="4"/>
  <c r="J373" i="4"/>
  <c r="K373" i="4"/>
  <c r="L373" i="4"/>
  <c r="M373" i="4"/>
  <c r="N373" i="4"/>
  <c r="O373" i="4"/>
  <c r="P373" i="4"/>
  <c r="Q373" i="4"/>
  <c r="R373" i="4"/>
  <c r="S373" i="4"/>
  <c r="T373" i="4"/>
  <c r="U373" i="4"/>
  <c r="V373" i="4"/>
  <c r="W373" i="4"/>
  <c r="AA373" i="4" s="1"/>
  <c r="X373" i="4"/>
  <c r="Y373" i="4"/>
  <c r="Z373" i="4"/>
  <c r="AC373" i="4"/>
  <c r="AD373" i="4"/>
  <c r="AE373" i="4"/>
  <c r="AF373" i="4"/>
  <c r="AH373" i="4"/>
  <c r="AI373" i="4"/>
  <c r="AJ373" i="4"/>
  <c r="AK373" i="4"/>
  <c r="AL373" i="4"/>
  <c r="AM373" i="4"/>
  <c r="AN373" i="4"/>
  <c r="AO373" i="4"/>
  <c r="AP373" i="4"/>
  <c r="AR373" i="4"/>
  <c r="AS373" i="4"/>
  <c r="AT373" i="4"/>
  <c r="AU373" i="4"/>
  <c r="AV373" i="4"/>
  <c r="AW373" i="4"/>
  <c r="AX373" i="4"/>
  <c r="G374" i="4"/>
  <c r="H374" i="4"/>
  <c r="K374" i="4" s="1"/>
  <c r="I374" i="4"/>
  <c r="J374" i="4"/>
  <c r="L374" i="4"/>
  <c r="M374" i="4"/>
  <c r="N374" i="4"/>
  <c r="O374" i="4"/>
  <c r="P374" i="4"/>
  <c r="Q374" i="4"/>
  <c r="R374" i="4"/>
  <c r="S374" i="4"/>
  <c r="T374" i="4"/>
  <c r="V374" i="4"/>
  <c r="W374" i="4"/>
  <c r="X374" i="4"/>
  <c r="Y374" i="4"/>
  <c r="Z374" i="4"/>
  <c r="AA374" i="4"/>
  <c r="AC374" i="4"/>
  <c r="AD374" i="4"/>
  <c r="AE374" i="4"/>
  <c r="AF374" i="4"/>
  <c r="AH374" i="4"/>
  <c r="AI374" i="4"/>
  <c r="AJ374" i="4"/>
  <c r="AK374" i="4"/>
  <c r="AL374" i="4"/>
  <c r="AM374" i="4"/>
  <c r="AN374" i="4"/>
  <c r="AQ374" i="4" s="1"/>
  <c r="AO374" i="4"/>
  <c r="AP374" i="4"/>
  <c r="AR374" i="4"/>
  <c r="AS374" i="4"/>
  <c r="AT374" i="4"/>
  <c r="AU374" i="4"/>
  <c r="AV374" i="4"/>
  <c r="AW374" i="4"/>
  <c r="AX374" i="4"/>
  <c r="AY374" i="4"/>
  <c r="AZ374" i="4"/>
  <c r="BA374" i="4"/>
  <c r="CC372" i="4" a="1"/>
  <c r="BO370" i="4" a="1"/>
  <c r="BS370" i="4" a="1"/>
  <c r="BQ372" i="4" a="1"/>
  <c r="BO372" i="4" a="1"/>
  <c r="BM370" i="4" a="1"/>
  <c r="BW372" i="4" a="1"/>
  <c r="BQ370" i="4" a="1"/>
  <c r="BS372" i="4" a="1"/>
  <c r="CC370" i="4" a="1"/>
  <c r="CG370" i="4" a="1"/>
  <c r="CG372" i="4" a="1"/>
  <c r="CE372" i="4" a="1"/>
  <c r="BU372" i="4" a="1"/>
  <c r="BU370" i="4" a="1"/>
  <c r="BW370" i="4" a="1"/>
  <c r="BK372" i="4" a="1"/>
  <c r="BE372" i="4" a="1"/>
  <c r="BK370" i="4" a="1"/>
  <c r="BM372" i="4" a="1"/>
  <c r="CE370" i="4" a="1"/>
  <c r="BE370" i="4" a="1"/>
  <c r="U372" i="4" l="1"/>
  <c r="AY373" i="4"/>
  <c r="U374" i="4"/>
  <c r="BA373" i="4"/>
  <c r="AZ373" i="4"/>
  <c r="AG372" i="4"/>
  <c r="AG373" i="4"/>
  <c r="AX372" i="4"/>
  <c r="AQ373" i="4"/>
  <c r="AG371" i="4"/>
  <c r="AQ371" i="4"/>
  <c r="AG374" i="4"/>
  <c r="CG370" i="4"/>
  <c r="CE370" i="4"/>
  <c r="CC370" i="4"/>
  <c r="BW370" i="4"/>
  <c r="BU370" i="4"/>
  <c r="BS370" i="4"/>
  <c r="BQ370" i="4"/>
  <c r="BO370" i="4"/>
  <c r="BM370" i="4"/>
  <c r="BK370" i="4"/>
  <c r="BE370" i="4"/>
  <c r="BE372" i="4"/>
  <c r="BK372" i="4"/>
  <c r="BM372" i="4"/>
  <c r="BO372" i="4"/>
  <c r="BQ372" i="4"/>
  <c r="BS372" i="4"/>
  <c r="BU372" i="4"/>
  <c r="BW372" i="4"/>
  <c r="CC372" i="4"/>
  <c r="CE372" i="4"/>
  <c r="CG372" i="4"/>
  <c r="G375" i="4"/>
  <c r="H375" i="4"/>
  <c r="K375" i="4" s="1"/>
  <c r="I375" i="4"/>
  <c r="J375" i="4"/>
  <c r="L375" i="4"/>
  <c r="M375" i="4"/>
  <c r="N375" i="4"/>
  <c r="O375" i="4"/>
  <c r="P375" i="4"/>
  <c r="Q375" i="4"/>
  <c r="R375" i="4"/>
  <c r="U375" i="4" s="1"/>
  <c r="S375" i="4"/>
  <c r="T375" i="4"/>
  <c r="V375" i="4"/>
  <c r="W375" i="4"/>
  <c r="X375" i="4"/>
  <c r="Y375" i="4"/>
  <c r="AZ375" i="4" s="1"/>
  <c r="Z375" i="4"/>
  <c r="AA375" i="4"/>
  <c r="AC375" i="4"/>
  <c r="AD375" i="4"/>
  <c r="AE375" i="4"/>
  <c r="AF375" i="4"/>
  <c r="AH375" i="4"/>
  <c r="AI375" i="4"/>
  <c r="AJ375" i="4"/>
  <c r="AK375" i="4"/>
  <c r="AL375" i="4"/>
  <c r="AM375" i="4"/>
  <c r="AN375" i="4"/>
  <c r="AO375" i="4"/>
  <c r="AP375" i="4"/>
  <c r="AR375" i="4"/>
  <c r="AS375" i="4"/>
  <c r="AT375" i="4"/>
  <c r="AU375" i="4"/>
  <c r="AV375" i="4"/>
  <c r="AW375" i="4"/>
  <c r="AX375" i="4"/>
  <c r="AY375" i="4"/>
  <c r="G376" i="4"/>
  <c r="H376" i="4"/>
  <c r="I376" i="4"/>
  <c r="J376" i="4"/>
  <c r="K376" i="4"/>
  <c r="L376" i="4"/>
  <c r="M376" i="4"/>
  <c r="N376" i="4"/>
  <c r="O376" i="4"/>
  <c r="P376" i="4"/>
  <c r="Q376" i="4"/>
  <c r="R376" i="4"/>
  <c r="S376" i="4"/>
  <c r="T376" i="4"/>
  <c r="V376" i="4"/>
  <c r="W376" i="4"/>
  <c r="AA376" i="4" s="1"/>
  <c r="X376" i="4"/>
  <c r="Y376" i="4"/>
  <c r="Z376" i="4"/>
  <c r="BA376" i="4" s="1"/>
  <c r="AC376" i="4"/>
  <c r="AD376" i="4"/>
  <c r="AE376" i="4"/>
  <c r="AF376" i="4"/>
  <c r="AH376" i="4"/>
  <c r="AI376" i="4"/>
  <c r="AJ376" i="4"/>
  <c r="AK376" i="4"/>
  <c r="AL376" i="4"/>
  <c r="AM376" i="4"/>
  <c r="AN376" i="4"/>
  <c r="AO376" i="4"/>
  <c r="AP376" i="4"/>
  <c r="AQ376" i="4"/>
  <c r="AR376" i="4"/>
  <c r="AS376" i="4"/>
  <c r="AT376" i="4"/>
  <c r="AU376" i="4"/>
  <c r="AV376" i="4"/>
  <c r="AW376" i="4"/>
  <c r="AX376" i="4"/>
  <c r="AY376" i="4"/>
  <c r="AZ376" i="4"/>
  <c r="BE374" i="4" a="1"/>
  <c r="BN370" i="4" a="1"/>
  <c r="BH370" i="4" a="1"/>
  <c r="CC374" i="4" a="1"/>
  <c r="BZ370" i="4" a="1"/>
  <c r="BY370" i="4" a="1"/>
  <c r="BO374" i="4" a="1"/>
  <c r="BM374" i="4" a="1"/>
  <c r="CH370" i="4" a="1"/>
  <c r="BL370" i="4" a="1"/>
  <c r="CF370" i="4" a="1"/>
  <c r="CE374" i="4" a="1"/>
  <c r="BG370" i="4" a="1"/>
  <c r="BW374" i="4" a="1"/>
  <c r="BU374" i="4" a="1"/>
  <c r="BX370" i="4" a="1"/>
  <c r="BQ374" i="4" a="1"/>
  <c r="BT370" i="4" a="1"/>
  <c r="BK374" i="4" a="1"/>
  <c r="CG374" i="4" a="1"/>
  <c r="CD370" i="4" a="1"/>
  <c r="BF370" i="4" a="1"/>
  <c r="BS374" i="4" a="1"/>
  <c r="BV370" i="4" a="1"/>
  <c r="BR370" i="4" a="1"/>
  <c r="BP370" i="4" a="1"/>
  <c r="U376" i="4" l="1"/>
  <c r="BA375" i="4"/>
  <c r="AG375" i="4"/>
  <c r="AG376" i="4"/>
  <c r="AQ375" i="4"/>
  <c r="BF370" i="4"/>
  <c r="BG370" i="4"/>
  <c r="BH370" i="4"/>
  <c r="BL370" i="4"/>
  <c r="BN370" i="4"/>
  <c r="BP370" i="4"/>
  <c r="BR370" i="4"/>
  <c r="BT370" i="4"/>
  <c r="BV370" i="4"/>
  <c r="BX370" i="4"/>
  <c r="BY370" i="4"/>
  <c r="BZ370" i="4"/>
  <c r="CD370" i="4"/>
  <c r="CF370" i="4"/>
  <c r="CH370" i="4"/>
  <c r="BE374" i="4"/>
  <c r="BK374" i="4"/>
  <c r="BM374" i="4"/>
  <c r="BO374" i="4"/>
  <c r="BQ374" i="4"/>
  <c r="BS374" i="4"/>
  <c r="BU374" i="4"/>
  <c r="BW374" i="4"/>
  <c r="CC374" i="4"/>
  <c r="CE374" i="4"/>
  <c r="CG374" i="4"/>
  <c r="BI370" i="4" a="1"/>
  <c r="CA370" i="4" a="1"/>
  <c r="CA370" i="4" l="1"/>
  <c r="BI370" i="4"/>
  <c r="CB370" i="4"/>
  <c r="BJ370" i="4"/>
  <c r="G377" i="4"/>
  <c r="H377" i="4"/>
  <c r="I377" i="4"/>
  <c r="J377" i="4"/>
  <c r="K377" i="4"/>
  <c r="L377" i="4"/>
  <c r="M377" i="4"/>
  <c r="N377" i="4"/>
  <c r="O377" i="4"/>
  <c r="P377" i="4"/>
  <c r="Q377" i="4"/>
  <c r="R377" i="4"/>
  <c r="S377" i="4"/>
  <c r="T377" i="4"/>
  <c r="U377" i="4"/>
  <c r="V377" i="4"/>
  <c r="W377" i="4"/>
  <c r="AA377" i="4" s="1"/>
  <c r="X377" i="4"/>
  <c r="Y377" i="4"/>
  <c r="AZ377" i="4" s="1"/>
  <c r="Z377" i="4"/>
  <c r="BA377" i="4" s="1"/>
  <c r="AC377" i="4"/>
  <c r="AD377" i="4"/>
  <c r="AE377" i="4"/>
  <c r="AF377" i="4"/>
  <c r="AH377" i="4"/>
  <c r="AI377" i="4"/>
  <c r="AJ377" i="4"/>
  <c r="AK377" i="4"/>
  <c r="AL377" i="4"/>
  <c r="AM377" i="4"/>
  <c r="AN377" i="4"/>
  <c r="AQ377" i="4" s="1"/>
  <c r="AO377" i="4"/>
  <c r="AP377" i="4"/>
  <c r="AR377" i="4"/>
  <c r="AS377" i="4"/>
  <c r="AT377" i="4"/>
  <c r="AU377" i="4"/>
  <c r="AV377" i="4"/>
  <c r="AW377" i="4"/>
  <c r="AY377" i="4"/>
  <c r="G378" i="4"/>
  <c r="H378" i="4"/>
  <c r="I378" i="4"/>
  <c r="J378" i="4"/>
  <c r="K378" i="4"/>
  <c r="L378" i="4"/>
  <c r="M378" i="4"/>
  <c r="N378" i="4"/>
  <c r="O378" i="4"/>
  <c r="P378" i="4"/>
  <c r="Q378" i="4"/>
  <c r="R378" i="4"/>
  <c r="U378" i="4" s="1"/>
  <c r="S378" i="4"/>
  <c r="T378" i="4"/>
  <c r="V378" i="4"/>
  <c r="W378" i="4"/>
  <c r="X378" i="4"/>
  <c r="AY378" i="4" s="1"/>
  <c r="Y378" i="4"/>
  <c r="AZ378" i="4" s="1"/>
  <c r="Z378" i="4"/>
  <c r="BA378" i="4" s="1"/>
  <c r="AA378" i="4"/>
  <c r="AC378" i="4"/>
  <c r="AD378" i="4"/>
  <c r="AE378" i="4"/>
  <c r="AF378" i="4"/>
  <c r="AH378" i="4"/>
  <c r="AI378" i="4"/>
  <c r="AJ378" i="4"/>
  <c r="AK378" i="4"/>
  <c r="AL378" i="4"/>
  <c r="AM378" i="4"/>
  <c r="AN378" i="4"/>
  <c r="AO378" i="4"/>
  <c r="AP378" i="4"/>
  <c r="AQ378" i="4"/>
  <c r="AR378" i="4"/>
  <c r="AS378" i="4"/>
  <c r="AW378" i="4" s="1"/>
  <c r="AT378" i="4"/>
  <c r="AU378" i="4"/>
  <c r="AV378" i="4"/>
  <c r="G379" i="4"/>
  <c r="H379" i="4"/>
  <c r="I379" i="4"/>
  <c r="J379" i="4"/>
  <c r="K379" i="4"/>
  <c r="L379" i="4"/>
  <c r="M379" i="4"/>
  <c r="N379" i="4"/>
  <c r="O379" i="4"/>
  <c r="P379" i="4"/>
  <c r="Q379" i="4"/>
  <c r="R379" i="4"/>
  <c r="S379" i="4"/>
  <c r="T379" i="4"/>
  <c r="U379" i="4"/>
  <c r="V379" i="4"/>
  <c r="W379" i="4"/>
  <c r="AA379" i="4" s="1"/>
  <c r="X379" i="4"/>
  <c r="Y379" i="4"/>
  <c r="Z379" i="4"/>
  <c r="AC379" i="4"/>
  <c r="AD379" i="4"/>
  <c r="AE379" i="4"/>
  <c r="AF379" i="4"/>
  <c r="AH379" i="4"/>
  <c r="AI379" i="4"/>
  <c r="AJ379" i="4"/>
  <c r="AK379" i="4"/>
  <c r="AL379" i="4"/>
  <c r="AM379" i="4"/>
  <c r="AN379" i="4"/>
  <c r="AO379" i="4"/>
  <c r="AP379" i="4"/>
  <c r="AR379" i="4"/>
  <c r="AS379" i="4"/>
  <c r="AT379" i="4"/>
  <c r="AU379" i="4"/>
  <c r="AZ379" i="4" s="1"/>
  <c r="AV379" i="4"/>
  <c r="BA379" i="4" s="1"/>
  <c r="AW379" i="4"/>
  <c r="G380" i="4"/>
  <c r="H380" i="4"/>
  <c r="K380" i="4" s="1"/>
  <c r="I380" i="4"/>
  <c r="J380" i="4"/>
  <c r="L380" i="4"/>
  <c r="M380" i="4"/>
  <c r="N380" i="4"/>
  <c r="O380" i="4"/>
  <c r="P380" i="4"/>
  <c r="Q380" i="4"/>
  <c r="R380" i="4"/>
  <c r="S380" i="4"/>
  <c r="T380" i="4"/>
  <c r="V380" i="4"/>
  <c r="W380" i="4"/>
  <c r="X380" i="4"/>
  <c r="Y380" i="4"/>
  <c r="AZ380" i="4" s="1"/>
  <c r="Z380" i="4"/>
  <c r="BA380" i="4" s="1"/>
  <c r="AA380" i="4"/>
  <c r="AC380" i="4"/>
  <c r="AD380" i="4"/>
  <c r="AE380" i="4"/>
  <c r="AF380" i="4"/>
  <c r="AH380" i="4"/>
  <c r="AI380" i="4"/>
  <c r="AJ380" i="4"/>
  <c r="AK380" i="4"/>
  <c r="AL380" i="4"/>
  <c r="AM380" i="4"/>
  <c r="AN380" i="4"/>
  <c r="AQ380" i="4" s="1"/>
  <c r="AO380" i="4"/>
  <c r="AP380" i="4"/>
  <c r="AR380" i="4"/>
  <c r="AS380" i="4"/>
  <c r="AT380" i="4"/>
  <c r="AU380" i="4"/>
  <c r="AV380" i="4"/>
  <c r="AW380" i="4"/>
  <c r="AX380" i="4"/>
  <c r="AY380" i="4"/>
  <c r="BW378" i="4" a="1"/>
  <c r="BQ376" i="4" a="1"/>
  <c r="BM378" i="4" a="1"/>
  <c r="CG376" i="4" a="1"/>
  <c r="BE376" i="4" a="1"/>
  <c r="CG378" i="4" a="1"/>
  <c r="CE378" i="4" a="1"/>
  <c r="BU378" i="4" a="1"/>
  <c r="BS376" i="4" a="1"/>
  <c r="BQ378" i="4" a="1"/>
  <c r="BO378" i="4" a="1"/>
  <c r="CE376" i="4" a="1"/>
  <c r="BK378" i="4" a="1"/>
  <c r="BK376" i="4" a="1"/>
  <c r="BM376" i="4" a="1"/>
  <c r="BO376" i="4" a="1"/>
  <c r="BS378" i="4" a="1"/>
  <c r="BU376" i="4" a="1"/>
  <c r="BW376" i="4" a="1"/>
  <c r="CC376" i="4" a="1"/>
  <c r="BE378" i="4" a="1"/>
  <c r="CC378" i="4" a="1"/>
  <c r="AX377" i="4" l="1"/>
  <c r="AY379" i="4"/>
  <c r="U380" i="4"/>
  <c r="AX378" i="4"/>
  <c r="AQ379" i="4"/>
  <c r="AG377" i="4"/>
  <c r="AG378" i="4"/>
  <c r="AG379" i="4"/>
  <c r="AG380" i="4"/>
  <c r="AX379" i="4"/>
  <c r="CG376" i="4"/>
  <c r="CE376" i="4"/>
  <c r="CC376" i="4"/>
  <c r="BW376" i="4"/>
  <c r="BU376" i="4"/>
  <c r="BS376" i="4"/>
  <c r="BQ376" i="4"/>
  <c r="BO376" i="4"/>
  <c r="BM376" i="4"/>
  <c r="BK376" i="4"/>
  <c r="BE376" i="4"/>
  <c r="BE378" i="4"/>
  <c r="BK378" i="4"/>
  <c r="BM378" i="4"/>
  <c r="BO378" i="4"/>
  <c r="BQ378" i="4"/>
  <c r="BS378" i="4"/>
  <c r="BU378" i="4"/>
  <c r="BW378" i="4"/>
  <c r="CC378" i="4"/>
  <c r="CE378" i="4"/>
  <c r="CG378" i="4"/>
  <c r="G381" i="4"/>
  <c r="H381" i="4"/>
  <c r="K381" i="4" s="1"/>
  <c r="I381" i="4"/>
  <c r="J381" i="4"/>
  <c r="L381" i="4"/>
  <c r="M381" i="4"/>
  <c r="N381" i="4"/>
  <c r="O381" i="4"/>
  <c r="P381" i="4"/>
  <c r="Q381" i="4"/>
  <c r="R381" i="4"/>
  <c r="S381" i="4"/>
  <c r="T381" i="4"/>
  <c r="U381" i="4"/>
  <c r="V381" i="4"/>
  <c r="W381" i="4"/>
  <c r="X381" i="4"/>
  <c r="Y381" i="4"/>
  <c r="Z381" i="4"/>
  <c r="AA381" i="4"/>
  <c r="AC381" i="4"/>
  <c r="AD381" i="4"/>
  <c r="AE381" i="4"/>
  <c r="AF381" i="4"/>
  <c r="AH381" i="4"/>
  <c r="AI381" i="4"/>
  <c r="AJ381" i="4"/>
  <c r="AK381" i="4"/>
  <c r="AL381" i="4"/>
  <c r="AM381" i="4"/>
  <c r="AN381" i="4"/>
  <c r="AO381" i="4"/>
  <c r="AP381" i="4"/>
  <c r="AQ381" i="4"/>
  <c r="AR381" i="4"/>
  <c r="AS381" i="4"/>
  <c r="AT381" i="4"/>
  <c r="AU381" i="4"/>
  <c r="AZ381" i="4" s="1"/>
  <c r="AV381" i="4"/>
  <c r="BA381" i="4" s="1"/>
  <c r="AW381" i="4"/>
  <c r="AX381" i="4"/>
  <c r="AY381" i="4"/>
  <c r="G382" i="4"/>
  <c r="H382" i="4"/>
  <c r="I382" i="4"/>
  <c r="J382" i="4"/>
  <c r="L382" i="4"/>
  <c r="M382" i="4"/>
  <c r="N382" i="4"/>
  <c r="O382" i="4"/>
  <c r="P382" i="4"/>
  <c r="Q382" i="4"/>
  <c r="R382" i="4"/>
  <c r="S382" i="4"/>
  <c r="T382" i="4"/>
  <c r="V382" i="4"/>
  <c r="W382" i="4"/>
  <c r="X382" i="4"/>
  <c r="AY382" i="4" s="1"/>
  <c r="Y382" i="4"/>
  <c r="AZ382" i="4" s="1"/>
  <c r="Z382" i="4"/>
  <c r="BA382" i="4" s="1"/>
  <c r="AA382" i="4"/>
  <c r="AC382" i="4"/>
  <c r="AD382" i="4"/>
  <c r="AG382" i="4" s="1"/>
  <c r="AE382" i="4"/>
  <c r="AF382" i="4"/>
  <c r="AH382" i="4"/>
  <c r="AI382" i="4"/>
  <c r="AJ382" i="4"/>
  <c r="AK382" i="4"/>
  <c r="AL382" i="4"/>
  <c r="AM382" i="4"/>
  <c r="AN382" i="4"/>
  <c r="AO382" i="4"/>
  <c r="AP382" i="4"/>
  <c r="AQ382" i="4"/>
  <c r="AR382" i="4"/>
  <c r="AS382" i="4"/>
  <c r="AT382" i="4"/>
  <c r="AU382" i="4"/>
  <c r="AV382" i="4"/>
  <c r="CH376" i="4" a="1"/>
  <c r="BL376" i="4" a="1"/>
  <c r="BH376" i="4" a="1"/>
  <c r="BG376" i="4" a="1"/>
  <c r="BF376" i="4" a="1"/>
  <c r="BY376" i="4" a="1"/>
  <c r="BX376" i="4" a="1"/>
  <c r="BV376" i="4" a="1"/>
  <c r="BP376" i="4" a="1"/>
  <c r="BE380" i="4" a="1"/>
  <c r="CG380" i="4" a="1"/>
  <c r="CF376" i="4" a="1"/>
  <c r="CD376" i="4" a="1"/>
  <c r="CC380" i="4" a="1"/>
  <c r="BZ376" i="4" a="1"/>
  <c r="BU380" i="4" a="1"/>
  <c r="BS380" i="4" a="1"/>
  <c r="BQ380" i="4" a="1"/>
  <c r="BO380" i="4" a="1"/>
  <c r="BM380" i="4" a="1"/>
  <c r="BK380" i="4" a="1"/>
  <c r="BN376" i="4" a="1"/>
  <c r="CE380" i="4" a="1"/>
  <c r="CA376" i="4" a="1"/>
  <c r="BW380" i="4" a="1"/>
  <c r="BT376" i="4" a="1"/>
  <c r="BR376" i="4" a="1"/>
  <c r="K382" i="4" l="1"/>
  <c r="AX382" i="4"/>
  <c r="U382" i="4"/>
  <c r="AG381" i="4"/>
  <c r="BF376" i="4"/>
  <c r="BG376" i="4"/>
  <c r="BH376" i="4"/>
  <c r="BL376" i="4"/>
  <c r="BN376" i="4"/>
  <c r="BP376" i="4"/>
  <c r="BR376" i="4"/>
  <c r="BT376" i="4"/>
  <c r="BV376" i="4"/>
  <c r="BX376" i="4"/>
  <c r="BY376" i="4"/>
  <c r="BZ376" i="4"/>
  <c r="CA376" i="4"/>
  <c r="CD376" i="4"/>
  <c r="CF376" i="4"/>
  <c r="CH376" i="4"/>
  <c r="BE380" i="4"/>
  <c r="BK380" i="4"/>
  <c r="BM380" i="4"/>
  <c r="BO380" i="4"/>
  <c r="BQ380" i="4"/>
  <c r="BS380" i="4"/>
  <c r="BU380" i="4"/>
  <c r="BW380" i="4"/>
  <c r="CC380" i="4"/>
  <c r="CE380" i="4"/>
  <c r="CG380" i="4"/>
  <c r="AW382" i="4"/>
  <c r="BI376" i="4" a="1"/>
  <c r="BI376" i="4" l="1"/>
  <c r="CB376" i="4"/>
  <c r="BJ376" i="4"/>
  <c r="G383" i="4"/>
  <c r="H383" i="4"/>
  <c r="I383" i="4"/>
  <c r="J383" i="4"/>
  <c r="K383" i="4"/>
  <c r="L383" i="4"/>
  <c r="M383" i="4"/>
  <c r="N383" i="4"/>
  <c r="O383" i="4"/>
  <c r="P383" i="4"/>
  <c r="Q383" i="4"/>
  <c r="R383" i="4"/>
  <c r="S383" i="4"/>
  <c r="T383" i="4"/>
  <c r="U383" i="4"/>
  <c r="V383" i="4"/>
  <c r="W383" i="4"/>
  <c r="X383" i="4"/>
  <c r="Y383" i="4"/>
  <c r="AZ383" i="4" s="1"/>
  <c r="Z383" i="4"/>
  <c r="BA383" i="4" s="1"/>
  <c r="AA383" i="4"/>
  <c r="AC383" i="4"/>
  <c r="AD383" i="4"/>
  <c r="AE383" i="4"/>
  <c r="AF383" i="4"/>
  <c r="AH383" i="4"/>
  <c r="AI383" i="4"/>
  <c r="AJ383" i="4"/>
  <c r="AK383" i="4"/>
  <c r="AL383" i="4"/>
  <c r="AM383" i="4"/>
  <c r="AN383" i="4"/>
  <c r="AO383" i="4"/>
  <c r="AP383" i="4"/>
  <c r="AR383" i="4"/>
  <c r="AS383" i="4"/>
  <c r="AT383" i="4"/>
  <c r="AU383" i="4"/>
  <c r="AV383" i="4"/>
  <c r="AW383" i="4"/>
  <c r="AX383" i="4"/>
  <c r="AY383" i="4"/>
  <c r="G384" i="4"/>
  <c r="H384" i="4"/>
  <c r="I384" i="4"/>
  <c r="J384" i="4"/>
  <c r="K384" i="4"/>
  <c r="L384" i="4"/>
  <c r="M384" i="4"/>
  <c r="N384" i="4"/>
  <c r="O384" i="4"/>
  <c r="P384" i="4"/>
  <c r="Q384" i="4"/>
  <c r="R384" i="4"/>
  <c r="S384" i="4"/>
  <c r="T384" i="4"/>
  <c r="V384" i="4"/>
  <c r="W384" i="4"/>
  <c r="X384" i="4"/>
  <c r="Y384" i="4"/>
  <c r="AZ384" i="4" s="1"/>
  <c r="Z384" i="4"/>
  <c r="BA384" i="4" s="1"/>
  <c r="AA384" i="4"/>
  <c r="AC384" i="4"/>
  <c r="AD384" i="4"/>
  <c r="AE384" i="4"/>
  <c r="AF384" i="4"/>
  <c r="AH384" i="4"/>
  <c r="AI384" i="4"/>
  <c r="AJ384" i="4"/>
  <c r="AK384" i="4"/>
  <c r="AL384" i="4"/>
  <c r="AM384" i="4"/>
  <c r="AN384" i="4"/>
  <c r="AO384" i="4"/>
  <c r="AP384" i="4"/>
  <c r="AQ384" i="4"/>
  <c r="AR384" i="4"/>
  <c r="AS384" i="4"/>
  <c r="AW384" i="4" s="1"/>
  <c r="AT384" i="4"/>
  <c r="AY384" i="4" s="1"/>
  <c r="AU384" i="4"/>
  <c r="AV384" i="4"/>
  <c r="G385" i="4"/>
  <c r="H385" i="4"/>
  <c r="I385" i="4"/>
  <c r="J385" i="4"/>
  <c r="K385" i="4"/>
  <c r="L385" i="4"/>
  <c r="M385" i="4"/>
  <c r="N385" i="4"/>
  <c r="O385" i="4"/>
  <c r="P385" i="4"/>
  <c r="Q385" i="4"/>
  <c r="R385" i="4"/>
  <c r="S385" i="4"/>
  <c r="T385" i="4"/>
  <c r="V385" i="4"/>
  <c r="W385" i="4"/>
  <c r="AX385" i="4" s="1"/>
  <c r="X385" i="4"/>
  <c r="AY385" i="4" s="1"/>
  <c r="Y385" i="4"/>
  <c r="Z385" i="4"/>
  <c r="AA385" i="4"/>
  <c r="AC385" i="4"/>
  <c r="AD385" i="4"/>
  <c r="AE385" i="4"/>
  <c r="AF385" i="4"/>
  <c r="AH385" i="4"/>
  <c r="AI385" i="4"/>
  <c r="AJ385" i="4"/>
  <c r="AK385" i="4"/>
  <c r="AL385" i="4"/>
  <c r="AM385" i="4"/>
  <c r="AN385" i="4"/>
  <c r="AO385" i="4"/>
  <c r="AP385" i="4"/>
  <c r="AR385" i="4"/>
  <c r="AS385" i="4"/>
  <c r="AT385" i="4"/>
  <c r="AU385" i="4"/>
  <c r="AV385" i="4"/>
  <c r="AW385" i="4"/>
  <c r="G386" i="4"/>
  <c r="H386" i="4"/>
  <c r="I386" i="4"/>
  <c r="K386" i="4" s="1"/>
  <c r="J386" i="4"/>
  <c r="L386" i="4"/>
  <c r="M386" i="4"/>
  <c r="N386" i="4"/>
  <c r="O386" i="4"/>
  <c r="P386" i="4"/>
  <c r="Q386" i="4"/>
  <c r="R386" i="4"/>
  <c r="S386" i="4"/>
  <c r="T386" i="4"/>
  <c r="V386" i="4"/>
  <c r="W386" i="4"/>
  <c r="AX386" i="4" s="1"/>
  <c r="X386" i="4"/>
  <c r="Y386" i="4"/>
  <c r="Z386" i="4"/>
  <c r="AC386" i="4"/>
  <c r="AD386" i="4"/>
  <c r="AE386" i="4"/>
  <c r="AF386" i="4"/>
  <c r="AH386" i="4"/>
  <c r="AI386" i="4"/>
  <c r="AJ386" i="4"/>
  <c r="AK386" i="4"/>
  <c r="AL386" i="4"/>
  <c r="AM386" i="4"/>
  <c r="AN386" i="4"/>
  <c r="AO386" i="4"/>
  <c r="AP386" i="4"/>
  <c r="AQ386" i="4"/>
  <c r="AR386" i="4"/>
  <c r="AS386" i="4"/>
  <c r="AT386" i="4"/>
  <c r="AU386" i="4"/>
  <c r="AV386" i="4"/>
  <c r="AW386" i="4"/>
  <c r="AY386" i="4"/>
  <c r="AZ386" i="4"/>
  <c r="BA386" i="4"/>
  <c r="BU384" i="4" a="1"/>
  <c r="BS382" i="4" a="1"/>
  <c r="CC382" i="4" a="1"/>
  <c r="CE382" i="4" a="1"/>
  <c r="CG382" i="4" a="1"/>
  <c r="CG384" i="4" a="1"/>
  <c r="CC384" i="4" a="1"/>
  <c r="BQ382" i="4" a="1"/>
  <c r="BS384" i="4" a="1"/>
  <c r="BU382" i="4" a="1"/>
  <c r="BQ384" i="4" a="1"/>
  <c r="BM384" i="4" a="1"/>
  <c r="BE382" i="4" a="1"/>
  <c r="BW384" i="4" a="1"/>
  <c r="BW382" i="4" a="1"/>
  <c r="BK384" i="4" a="1"/>
  <c r="BK382" i="4" a="1"/>
  <c r="CE384" i="4" a="1"/>
  <c r="BO384" i="4" a="1"/>
  <c r="BE384" i="4" a="1"/>
  <c r="BM382" i="4" a="1"/>
  <c r="BO382" i="4" a="1"/>
  <c r="U385" i="4" l="1"/>
  <c r="BA385" i="4"/>
  <c r="U384" i="4"/>
  <c r="U386" i="4"/>
  <c r="AZ385" i="4"/>
  <c r="AA386" i="4"/>
  <c r="AG386" i="4"/>
  <c r="AG385" i="4"/>
  <c r="AX384" i="4"/>
  <c r="AG384" i="4"/>
  <c r="AQ385" i="4"/>
  <c r="AG383" i="4"/>
  <c r="AQ383" i="4"/>
  <c r="CG382" i="4"/>
  <c r="CE382" i="4"/>
  <c r="CC382" i="4"/>
  <c r="BW382" i="4"/>
  <c r="BU382" i="4"/>
  <c r="BS382" i="4"/>
  <c r="BQ382" i="4"/>
  <c r="BO382" i="4"/>
  <c r="BM382" i="4"/>
  <c r="BK382" i="4"/>
  <c r="BE382" i="4"/>
  <c r="BE384" i="4"/>
  <c r="BK384" i="4"/>
  <c r="BM384" i="4"/>
  <c r="BO384" i="4"/>
  <c r="BQ384" i="4"/>
  <c r="BS384" i="4"/>
  <c r="BU384" i="4"/>
  <c r="BW384" i="4"/>
  <c r="CC384" i="4"/>
  <c r="CE384" i="4"/>
  <c r="CG384" i="4"/>
  <c r="G387" i="4"/>
  <c r="H387" i="4"/>
  <c r="I387" i="4"/>
  <c r="J387" i="4"/>
  <c r="K387" i="4"/>
  <c r="L387" i="4"/>
  <c r="M387" i="4"/>
  <c r="N387" i="4"/>
  <c r="O387" i="4"/>
  <c r="P387" i="4"/>
  <c r="Q387" i="4"/>
  <c r="R387" i="4"/>
  <c r="U387" i="4" s="1"/>
  <c r="S387" i="4"/>
  <c r="T387" i="4"/>
  <c r="V387" i="4"/>
  <c r="W387" i="4"/>
  <c r="AX387" i="4" s="1"/>
  <c r="X387" i="4"/>
  <c r="Y387" i="4"/>
  <c r="AZ387" i="4" s="1"/>
  <c r="Z387" i="4"/>
  <c r="AA387" i="4"/>
  <c r="AC387" i="4"/>
  <c r="AD387" i="4"/>
  <c r="AE387" i="4"/>
  <c r="AF387" i="4"/>
  <c r="AH387" i="4"/>
  <c r="AI387" i="4"/>
  <c r="AJ387" i="4"/>
  <c r="AK387" i="4"/>
  <c r="AL387" i="4"/>
  <c r="AM387" i="4"/>
  <c r="AN387" i="4"/>
  <c r="AO387" i="4"/>
  <c r="AP387" i="4"/>
  <c r="AR387" i="4"/>
  <c r="AS387" i="4"/>
  <c r="AT387" i="4"/>
  <c r="AU387" i="4"/>
  <c r="AV387" i="4"/>
  <c r="AW387" i="4"/>
  <c r="AY387" i="4"/>
  <c r="G388" i="4"/>
  <c r="H388" i="4"/>
  <c r="I388" i="4"/>
  <c r="J388" i="4"/>
  <c r="K388" i="4"/>
  <c r="L388" i="4"/>
  <c r="M388" i="4"/>
  <c r="N388" i="4"/>
  <c r="O388" i="4"/>
  <c r="P388" i="4"/>
  <c r="Q388" i="4"/>
  <c r="R388" i="4"/>
  <c r="S388" i="4"/>
  <c r="T388" i="4"/>
  <c r="V388" i="4"/>
  <c r="W388" i="4"/>
  <c r="AA388" i="4" s="1"/>
  <c r="X388" i="4"/>
  <c r="Y388" i="4"/>
  <c r="AZ388" i="4" s="1"/>
  <c r="Z388" i="4"/>
  <c r="AC388" i="4"/>
  <c r="AD388" i="4"/>
  <c r="AE388" i="4"/>
  <c r="AF388" i="4"/>
  <c r="AH388" i="4"/>
  <c r="AI388" i="4"/>
  <c r="AJ388" i="4"/>
  <c r="AK388" i="4"/>
  <c r="AL388" i="4"/>
  <c r="AM388" i="4"/>
  <c r="AN388" i="4"/>
  <c r="AO388" i="4"/>
  <c r="AP388" i="4"/>
  <c r="AQ388" i="4"/>
  <c r="AR388" i="4"/>
  <c r="AS388" i="4"/>
  <c r="AT388" i="4"/>
  <c r="AU388" i="4"/>
  <c r="AV388" i="4"/>
  <c r="AW388" i="4"/>
  <c r="AX388" i="4"/>
  <c r="AY388" i="4"/>
  <c r="BA388" i="4"/>
  <c r="BE386" i="4" a="1"/>
  <c r="BN382" i="4" a="1"/>
  <c r="BG382" i="4" a="1"/>
  <c r="BO386" i="4" a="1"/>
  <c r="BM386" i="4" a="1"/>
  <c r="CH382" i="4" a="1"/>
  <c r="BL382" i="4" a="1"/>
  <c r="CC386" i="4" a="1"/>
  <c r="BS386" i="4" a="1"/>
  <c r="CG386" i="4" a="1"/>
  <c r="CF382" i="4" a="1"/>
  <c r="BH382" i="4" a="1"/>
  <c r="BY382" i="4" a="1"/>
  <c r="BV382" i="4" a="1"/>
  <c r="CE386" i="4" a="1"/>
  <c r="CD382" i="4" a="1"/>
  <c r="BT382" i="4" a="1"/>
  <c r="BP382" i="4" a="1"/>
  <c r="BW386" i="4" a="1"/>
  <c r="BZ382" i="4" a="1"/>
  <c r="BF382" i="4" a="1"/>
  <c r="BU386" i="4" a="1"/>
  <c r="BX382" i="4" a="1"/>
  <c r="BQ386" i="4" a="1"/>
  <c r="BR382" i="4" a="1"/>
  <c r="BK386" i="4" a="1"/>
  <c r="U388" i="4" l="1"/>
  <c r="BA387" i="4"/>
  <c r="AG388" i="4"/>
  <c r="AG387" i="4"/>
  <c r="AQ387" i="4"/>
  <c r="BF382" i="4"/>
  <c r="BG382" i="4"/>
  <c r="BH382" i="4"/>
  <c r="BL382" i="4"/>
  <c r="BN382" i="4"/>
  <c r="BP382" i="4"/>
  <c r="BR382" i="4"/>
  <c r="BT382" i="4"/>
  <c r="BV382" i="4"/>
  <c r="BX382" i="4"/>
  <c r="BY382" i="4"/>
  <c r="BZ382" i="4"/>
  <c r="CD382" i="4"/>
  <c r="CF382" i="4"/>
  <c r="CH382" i="4"/>
  <c r="BE386" i="4"/>
  <c r="BK386" i="4"/>
  <c r="BM386" i="4"/>
  <c r="BO386" i="4"/>
  <c r="BQ386" i="4"/>
  <c r="BS386" i="4"/>
  <c r="BU386" i="4"/>
  <c r="BW386" i="4"/>
  <c r="CC386" i="4"/>
  <c r="CE386" i="4"/>
  <c r="CG386" i="4"/>
  <c r="BI382" i="4" a="1"/>
  <c r="CA382" i="4" a="1"/>
  <c r="CA382" i="4" l="1"/>
  <c r="BI382" i="4"/>
  <c r="CB382" i="4"/>
  <c r="BJ382" i="4"/>
  <c r="G389" i="4"/>
  <c r="H389" i="4"/>
  <c r="I389" i="4"/>
  <c r="J389" i="4"/>
  <c r="K389" i="4"/>
  <c r="L389" i="4"/>
  <c r="M389" i="4"/>
  <c r="N389" i="4"/>
  <c r="O389" i="4"/>
  <c r="P389" i="4"/>
  <c r="Q389" i="4"/>
  <c r="R389" i="4"/>
  <c r="S389" i="4"/>
  <c r="T389" i="4"/>
  <c r="U389" i="4"/>
  <c r="V389" i="4"/>
  <c r="W389" i="4"/>
  <c r="AA389" i="4" s="1"/>
  <c r="X389" i="4"/>
  <c r="Y389" i="4"/>
  <c r="Z389" i="4"/>
  <c r="AC389" i="4"/>
  <c r="AD389" i="4"/>
  <c r="AE389" i="4"/>
  <c r="AF389" i="4"/>
  <c r="AG389" i="4"/>
  <c r="AH389" i="4"/>
  <c r="AI389" i="4"/>
  <c r="AJ389" i="4"/>
  <c r="AK389" i="4"/>
  <c r="AL389" i="4"/>
  <c r="AM389" i="4"/>
  <c r="AN389" i="4"/>
  <c r="AO389" i="4"/>
  <c r="AP389" i="4"/>
  <c r="AR389" i="4"/>
  <c r="AS389" i="4"/>
  <c r="AT389" i="4"/>
  <c r="AU389" i="4"/>
  <c r="AV389" i="4"/>
  <c r="AW389" i="4"/>
  <c r="AX389" i="4"/>
  <c r="AY389" i="4"/>
  <c r="AZ389" i="4"/>
  <c r="G390" i="4"/>
  <c r="H390" i="4"/>
  <c r="I390" i="4"/>
  <c r="J390" i="4"/>
  <c r="K390" i="4"/>
  <c r="L390" i="4"/>
  <c r="M390" i="4"/>
  <c r="N390" i="4"/>
  <c r="O390" i="4"/>
  <c r="P390" i="4"/>
  <c r="Q390" i="4"/>
  <c r="R390" i="4"/>
  <c r="U390" i="4" s="1"/>
  <c r="S390" i="4"/>
  <c r="T390" i="4"/>
  <c r="V390" i="4"/>
  <c r="W390" i="4"/>
  <c r="X390" i="4"/>
  <c r="Y390" i="4"/>
  <c r="Z390" i="4"/>
  <c r="AA390" i="4"/>
  <c r="AC390" i="4"/>
  <c r="AD390" i="4"/>
  <c r="AE390" i="4"/>
  <c r="AF390" i="4"/>
  <c r="AH390" i="4"/>
  <c r="AI390" i="4"/>
  <c r="AJ390" i="4"/>
  <c r="AK390" i="4"/>
  <c r="AL390" i="4"/>
  <c r="AM390" i="4"/>
  <c r="AN390" i="4"/>
  <c r="AO390" i="4"/>
  <c r="AP390" i="4"/>
  <c r="AQ390" i="4"/>
  <c r="AR390" i="4"/>
  <c r="AS390" i="4"/>
  <c r="AT390" i="4"/>
  <c r="AU390" i="4"/>
  <c r="AV390" i="4"/>
  <c r="AW390" i="4"/>
  <c r="AX390" i="4"/>
  <c r="AY390" i="4"/>
  <c r="AZ390" i="4"/>
  <c r="BA390" i="4"/>
  <c r="G391" i="4"/>
  <c r="H391" i="4"/>
  <c r="K391" i="4" s="1"/>
  <c r="I391" i="4"/>
  <c r="J391" i="4"/>
  <c r="L391" i="4"/>
  <c r="M391" i="4"/>
  <c r="N391" i="4"/>
  <c r="O391" i="4"/>
  <c r="P391" i="4"/>
  <c r="Q391" i="4"/>
  <c r="R391" i="4"/>
  <c r="S391" i="4"/>
  <c r="T391" i="4"/>
  <c r="U391" i="4"/>
  <c r="V391" i="4"/>
  <c r="W391" i="4"/>
  <c r="X391" i="4"/>
  <c r="Y391" i="4"/>
  <c r="Z391" i="4"/>
  <c r="AA391" i="4"/>
  <c r="AC391" i="4"/>
  <c r="AD391" i="4"/>
  <c r="AE391" i="4"/>
  <c r="AF391" i="4"/>
  <c r="AH391" i="4"/>
  <c r="AI391" i="4"/>
  <c r="AJ391" i="4"/>
  <c r="AK391" i="4"/>
  <c r="AL391" i="4"/>
  <c r="AM391" i="4"/>
  <c r="AN391" i="4"/>
  <c r="AO391" i="4"/>
  <c r="AP391" i="4"/>
  <c r="AR391" i="4"/>
  <c r="AS391" i="4"/>
  <c r="AW391" i="4" s="1"/>
  <c r="AT391" i="4"/>
  <c r="AY391" i="4" s="1"/>
  <c r="AU391" i="4"/>
  <c r="AZ391" i="4" s="1"/>
  <c r="AV391" i="4"/>
  <c r="BA391" i="4" s="1"/>
  <c r="G392" i="4"/>
  <c r="H392" i="4"/>
  <c r="I392" i="4"/>
  <c r="J392" i="4"/>
  <c r="K392" i="4"/>
  <c r="L392" i="4"/>
  <c r="M392" i="4"/>
  <c r="N392" i="4"/>
  <c r="O392" i="4"/>
  <c r="P392" i="4"/>
  <c r="Q392" i="4"/>
  <c r="R392" i="4"/>
  <c r="S392" i="4"/>
  <c r="T392" i="4"/>
  <c r="V392" i="4"/>
  <c r="W392" i="4"/>
  <c r="X392" i="4"/>
  <c r="AY392" i="4" s="1"/>
  <c r="Y392" i="4"/>
  <c r="Z392" i="4"/>
  <c r="AA392" i="4"/>
  <c r="AC392" i="4"/>
  <c r="AD392" i="4"/>
  <c r="AE392" i="4"/>
  <c r="AF392" i="4"/>
  <c r="AH392" i="4"/>
  <c r="AI392" i="4"/>
  <c r="AJ392" i="4"/>
  <c r="AK392" i="4"/>
  <c r="AL392" i="4"/>
  <c r="AM392" i="4"/>
  <c r="AN392" i="4"/>
  <c r="AQ392" i="4" s="1"/>
  <c r="AO392" i="4"/>
  <c r="AP392" i="4"/>
  <c r="AR392" i="4"/>
  <c r="AS392" i="4"/>
  <c r="AT392" i="4"/>
  <c r="AU392" i="4"/>
  <c r="AV392" i="4"/>
  <c r="AW392" i="4"/>
  <c r="AX392" i="4"/>
  <c r="AZ392" i="4"/>
  <c r="BU390" i="4" a="1"/>
  <c r="BS388" i="4" a="1"/>
  <c r="CG390" i="4" a="1"/>
  <c r="CE390" i="4" a="1"/>
  <c r="BK390" i="4" a="1"/>
  <c r="BE390" i="4" a="1"/>
  <c r="BE388" i="4" a="1"/>
  <c r="CG388" i="4" a="1"/>
  <c r="BQ388" i="4" a="1"/>
  <c r="BS390" i="4" a="1"/>
  <c r="BU388" i="4" a="1"/>
  <c r="BQ390" i="4" a="1"/>
  <c r="BW388" i="4" a="1"/>
  <c r="BO390" i="4" a="1"/>
  <c r="BM390" i="4" a="1"/>
  <c r="CC390" i="4" a="1"/>
  <c r="CC388" i="4" a="1"/>
  <c r="CE388" i="4" a="1"/>
  <c r="BK388" i="4" a="1"/>
  <c r="BM388" i="4" a="1"/>
  <c r="BW390" i="4" a="1"/>
  <c r="BO388" i="4" a="1"/>
  <c r="U392" i="4" l="1"/>
  <c r="BA389" i="4"/>
  <c r="BA392" i="4"/>
  <c r="AG391" i="4"/>
  <c r="AQ391" i="4"/>
  <c r="AG392" i="4"/>
  <c r="AX391" i="4"/>
  <c r="AG390" i="4"/>
  <c r="AQ389" i="4"/>
  <c r="CG388" i="4"/>
  <c r="CE388" i="4"/>
  <c r="CC388" i="4"/>
  <c r="CC390" i="4"/>
  <c r="CE390" i="4"/>
  <c r="CG390" i="4"/>
  <c r="BW388" i="4"/>
  <c r="BU388" i="4"/>
  <c r="BS388" i="4"/>
  <c r="BQ388" i="4"/>
  <c r="BO388" i="4"/>
  <c r="BM388" i="4"/>
  <c r="BK388" i="4"/>
  <c r="BE388" i="4"/>
  <c r="BE390" i="4"/>
  <c r="BK390" i="4"/>
  <c r="BM390" i="4"/>
  <c r="BO390" i="4"/>
  <c r="BQ390" i="4"/>
  <c r="BS390" i="4"/>
  <c r="BU390" i="4"/>
  <c r="BW390" i="4"/>
  <c r="G393" i="4"/>
  <c r="H393" i="4"/>
  <c r="I393" i="4"/>
  <c r="J393" i="4"/>
  <c r="K393" i="4"/>
  <c r="L393" i="4"/>
  <c r="M393" i="4"/>
  <c r="N393" i="4"/>
  <c r="O393" i="4"/>
  <c r="P393" i="4"/>
  <c r="Q393" i="4"/>
  <c r="R393" i="4"/>
  <c r="S393" i="4"/>
  <c r="T393" i="4"/>
  <c r="U393" i="4"/>
  <c r="V393" i="4"/>
  <c r="W393" i="4"/>
  <c r="AX393" i="4" s="1"/>
  <c r="X393" i="4"/>
  <c r="AY393" i="4" s="1"/>
  <c r="Y393" i="4"/>
  <c r="Z393" i="4"/>
  <c r="BA393" i="4" s="1"/>
  <c r="AC393" i="4"/>
  <c r="AD393" i="4"/>
  <c r="AE393" i="4"/>
  <c r="AF393" i="4"/>
  <c r="AH393" i="4"/>
  <c r="AI393" i="4"/>
  <c r="AJ393" i="4"/>
  <c r="AK393" i="4"/>
  <c r="AL393" i="4"/>
  <c r="AM393" i="4"/>
  <c r="AN393" i="4"/>
  <c r="AQ393" i="4" s="1"/>
  <c r="AO393" i="4"/>
  <c r="AP393" i="4"/>
  <c r="AR393" i="4"/>
  <c r="AS393" i="4"/>
  <c r="AT393" i="4"/>
  <c r="AU393" i="4"/>
  <c r="AV393" i="4"/>
  <c r="AW393" i="4"/>
  <c r="AZ393" i="4"/>
  <c r="G394" i="4"/>
  <c r="H394" i="4"/>
  <c r="I394" i="4"/>
  <c r="J394" i="4"/>
  <c r="K394" i="4"/>
  <c r="L394" i="4"/>
  <c r="M394" i="4"/>
  <c r="N394" i="4"/>
  <c r="O394" i="4"/>
  <c r="P394" i="4"/>
  <c r="Q394" i="4"/>
  <c r="R394" i="4"/>
  <c r="S394" i="4"/>
  <c r="T394" i="4"/>
  <c r="V394" i="4"/>
  <c r="W394" i="4"/>
  <c r="X394" i="4"/>
  <c r="Y394" i="4"/>
  <c r="AZ394" i="4" s="1"/>
  <c r="Z394" i="4"/>
  <c r="BA394" i="4" s="1"/>
  <c r="AA394" i="4"/>
  <c r="AC394" i="4"/>
  <c r="AD394" i="4"/>
  <c r="AE394" i="4"/>
  <c r="AF394" i="4"/>
  <c r="AH394" i="4"/>
  <c r="AI394" i="4"/>
  <c r="AJ394" i="4"/>
  <c r="AK394" i="4"/>
  <c r="AL394" i="4"/>
  <c r="AM394" i="4"/>
  <c r="AN394" i="4"/>
  <c r="AO394" i="4"/>
  <c r="AP394" i="4"/>
  <c r="AQ394" i="4"/>
  <c r="AR394" i="4"/>
  <c r="AS394" i="4"/>
  <c r="AW394" i="4" s="1"/>
  <c r="AT394" i="4"/>
  <c r="AU394" i="4"/>
  <c r="AV394" i="4"/>
  <c r="BX388" i="4" a="1"/>
  <c r="CE392" i="4" a="1"/>
  <c r="CC392" i="4" a="1"/>
  <c r="CF388" i="4" a="1"/>
  <c r="BQ392" i="4" a="1"/>
  <c r="BL388" i="4" a="1"/>
  <c r="BH388" i="4" a="1"/>
  <c r="BF388" i="4" a="1"/>
  <c r="BY388" i="4" a="1"/>
  <c r="BW392" i="4" a="1"/>
  <c r="BV388" i="4" a="1"/>
  <c r="BS392" i="4" a="1"/>
  <c r="CD388" i="4" a="1"/>
  <c r="BO392" i="4" a="1"/>
  <c r="BM392" i="4" a="1"/>
  <c r="BK392" i="4" a="1"/>
  <c r="BE392" i="4" a="1"/>
  <c r="CA388" i="4" a="1"/>
  <c r="BZ388" i="4" a="1"/>
  <c r="CG392" i="4" a="1"/>
  <c r="BU392" i="4" a="1"/>
  <c r="BT388" i="4" a="1"/>
  <c r="CH388" i="4" a="1"/>
  <c r="BR388" i="4" a="1"/>
  <c r="BP388" i="4" a="1"/>
  <c r="BN388" i="4" a="1"/>
  <c r="BG388" i="4" a="1"/>
  <c r="AY394" i="4" l="1"/>
  <c r="AA393" i="4"/>
  <c r="U394" i="4"/>
  <c r="AG394" i="4"/>
  <c r="AX394" i="4"/>
  <c r="AG393" i="4"/>
  <c r="CD388" i="4"/>
  <c r="CF388" i="4"/>
  <c r="CH388" i="4"/>
  <c r="CC392" i="4"/>
  <c r="CE392" i="4"/>
  <c r="CG392" i="4"/>
  <c r="BF388" i="4"/>
  <c r="BG388" i="4"/>
  <c r="BH388" i="4"/>
  <c r="BL388" i="4"/>
  <c r="BN388" i="4"/>
  <c r="BP388" i="4"/>
  <c r="BR388" i="4"/>
  <c r="BT388" i="4"/>
  <c r="BV388" i="4"/>
  <c r="BX388" i="4"/>
  <c r="BY388" i="4"/>
  <c r="BZ388" i="4"/>
  <c r="CA388" i="4"/>
  <c r="BE392" i="4"/>
  <c r="BK392" i="4"/>
  <c r="BM392" i="4"/>
  <c r="BO392" i="4"/>
  <c r="BQ392" i="4"/>
  <c r="BS392" i="4"/>
  <c r="BU392" i="4"/>
  <c r="BW392" i="4"/>
  <c r="BI388" i="4" a="1"/>
  <c r="BI388" i="4" l="1"/>
  <c r="BJ388" i="4"/>
  <c r="CB388" i="4"/>
  <c r="G395" i="4"/>
  <c r="H395" i="4"/>
  <c r="I395" i="4"/>
  <c r="J395" i="4"/>
  <c r="K395" i="4"/>
  <c r="L395" i="4"/>
  <c r="M395" i="4"/>
  <c r="N395" i="4"/>
  <c r="O395" i="4"/>
  <c r="P395" i="4"/>
  <c r="Q395" i="4"/>
  <c r="R395" i="4"/>
  <c r="S395" i="4"/>
  <c r="T395" i="4"/>
  <c r="U395" i="4"/>
  <c r="V395" i="4"/>
  <c r="W395" i="4"/>
  <c r="X395" i="4"/>
  <c r="AY395" i="4" s="1"/>
  <c r="Y395" i="4"/>
  <c r="AZ395" i="4" s="1"/>
  <c r="Z395" i="4"/>
  <c r="AA395" i="4"/>
  <c r="AC395" i="4"/>
  <c r="AD395" i="4"/>
  <c r="AE395" i="4"/>
  <c r="AF395" i="4"/>
  <c r="AH395" i="4"/>
  <c r="AI395" i="4"/>
  <c r="AJ395" i="4"/>
  <c r="AK395" i="4"/>
  <c r="AL395" i="4"/>
  <c r="AM395" i="4"/>
  <c r="AN395" i="4"/>
  <c r="AO395" i="4"/>
  <c r="AP395" i="4"/>
  <c r="AR395" i="4"/>
  <c r="AS395" i="4"/>
  <c r="AT395" i="4"/>
  <c r="AU395" i="4"/>
  <c r="AV395" i="4"/>
  <c r="AW395" i="4"/>
  <c r="AX395" i="4"/>
  <c r="BA395" i="4"/>
  <c r="G396" i="4"/>
  <c r="H396" i="4"/>
  <c r="I396" i="4"/>
  <c r="J396" i="4"/>
  <c r="K396" i="4"/>
  <c r="L396" i="4"/>
  <c r="M396" i="4"/>
  <c r="N396" i="4"/>
  <c r="O396" i="4"/>
  <c r="P396" i="4"/>
  <c r="Q396" i="4"/>
  <c r="R396" i="4"/>
  <c r="S396" i="4"/>
  <c r="T396" i="4"/>
  <c r="V396" i="4"/>
  <c r="W396" i="4"/>
  <c r="X396" i="4"/>
  <c r="Y396" i="4"/>
  <c r="AZ396" i="4" s="1"/>
  <c r="Z396" i="4"/>
  <c r="BA396" i="4" s="1"/>
  <c r="AA396" i="4"/>
  <c r="AC396" i="4"/>
  <c r="AD396" i="4"/>
  <c r="AE396" i="4"/>
  <c r="AF396" i="4"/>
  <c r="AH396" i="4"/>
  <c r="AI396" i="4"/>
  <c r="AJ396" i="4"/>
  <c r="AK396" i="4"/>
  <c r="AL396" i="4"/>
  <c r="AM396" i="4"/>
  <c r="AN396" i="4"/>
  <c r="AO396" i="4"/>
  <c r="AP396" i="4"/>
  <c r="AQ396" i="4"/>
  <c r="AR396" i="4"/>
  <c r="AS396" i="4"/>
  <c r="AX396" i="4" s="1"/>
  <c r="AT396" i="4"/>
  <c r="AY396" i="4" s="1"/>
  <c r="AU396" i="4"/>
  <c r="AV396" i="4"/>
  <c r="G397" i="4"/>
  <c r="H397" i="4"/>
  <c r="I397" i="4"/>
  <c r="J397" i="4"/>
  <c r="K397" i="4"/>
  <c r="L397" i="4"/>
  <c r="M397" i="4"/>
  <c r="N397" i="4"/>
  <c r="O397" i="4"/>
  <c r="P397" i="4"/>
  <c r="Q397" i="4"/>
  <c r="R397" i="4"/>
  <c r="S397" i="4"/>
  <c r="T397" i="4"/>
  <c r="U397" i="4"/>
  <c r="V397" i="4"/>
  <c r="W397" i="4"/>
  <c r="AA397" i="4" s="1"/>
  <c r="X397" i="4"/>
  <c r="Y397" i="4"/>
  <c r="Z397" i="4"/>
  <c r="AC397" i="4"/>
  <c r="AD397" i="4"/>
  <c r="AE397" i="4"/>
  <c r="AF397" i="4"/>
  <c r="AH397" i="4"/>
  <c r="AI397" i="4"/>
  <c r="AJ397" i="4"/>
  <c r="AK397" i="4"/>
  <c r="AL397" i="4"/>
  <c r="AM397" i="4"/>
  <c r="AN397" i="4"/>
  <c r="AO397" i="4"/>
  <c r="AP397" i="4"/>
  <c r="AR397" i="4"/>
  <c r="AS397" i="4"/>
  <c r="AT397" i="4"/>
  <c r="AU397" i="4"/>
  <c r="AV397" i="4"/>
  <c r="AW397" i="4"/>
  <c r="AX397" i="4"/>
  <c r="G398" i="4"/>
  <c r="H398" i="4"/>
  <c r="K398" i="4" s="1"/>
  <c r="I398" i="4"/>
  <c r="J398" i="4"/>
  <c r="L398" i="4"/>
  <c r="M398" i="4"/>
  <c r="N398" i="4"/>
  <c r="O398" i="4"/>
  <c r="P398" i="4"/>
  <c r="Q398" i="4"/>
  <c r="R398" i="4"/>
  <c r="S398" i="4"/>
  <c r="T398" i="4"/>
  <c r="V398" i="4"/>
  <c r="W398" i="4"/>
  <c r="X398" i="4"/>
  <c r="Y398" i="4"/>
  <c r="Z398" i="4"/>
  <c r="AA398" i="4"/>
  <c r="AC398" i="4"/>
  <c r="AD398" i="4"/>
  <c r="AE398" i="4"/>
  <c r="AF398" i="4"/>
  <c r="AH398" i="4"/>
  <c r="AI398" i="4"/>
  <c r="AJ398" i="4"/>
  <c r="AK398" i="4"/>
  <c r="AL398" i="4"/>
  <c r="AM398" i="4"/>
  <c r="AN398" i="4"/>
  <c r="AQ398" i="4" s="1"/>
  <c r="AO398" i="4"/>
  <c r="AP398" i="4"/>
  <c r="AR398" i="4"/>
  <c r="AS398" i="4"/>
  <c r="AT398" i="4"/>
  <c r="AU398" i="4"/>
  <c r="AV398" i="4"/>
  <c r="AW398" i="4"/>
  <c r="AX398" i="4"/>
  <c r="AY398" i="4"/>
  <c r="AZ398" i="4"/>
  <c r="BA398" i="4"/>
  <c r="BS396" i="4" a="1"/>
  <c r="BU394" i="4" a="1"/>
  <c r="BM396" i="4" a="1"/>
  <c r="CC396" i="4" a="1"/>
  <c r="BE396" i="4" a="1"/>
  <c r="CE394" i="4" a="1"/>
  <c r="CG394" i="4" a="1"/>
  <c r="BO394" i="4" a="1"/>
  <c r="BQ396" i="4" a="1"/>
  <c r="BW394" i="4" a="1"/>
  <c r="BK396" i="4" a="1"/>
  <c r="BE394" i="4" a="1"/>
  <c r="BK394" i="4" a="1"/>
  <c r="BM394" i="4" a="1"/>
  <c r="BQ394" i="4" a="1"/>
  <c r="BS394" i="4" a="1"/>
  <c r="BO396" i="4" a="1"/>
  <c r="CG396" i="4" a="1"/>
  <c r="CE396" i="4" a="1"/>
  <c r="CC394" i="4" a="1"/>
  <c r="BW396" i="4" a="1"/>
  <c r="BU396" i="4" a="1"/>
  <c r="U396" i="4" l="1"/>
  <c r="U398" i="4"/>
  <c r="BA397" i="4"/>
  <c r="AZ397" i="4"/>
  <c r="AY397" i="4"/>
  <c r="AQ395" i="4"/>
  <c r="AG397" i="4"/>
  <c r="AG396" i="4"/>
  <c r="AQ397" i="4"/>
  <c r="AW396" i="4"/>
  <c r="AG395" i="4"/>
  <c r="AG398" i="4"/>
  <c r="CG394" i="4"/>
  <c r="CE394" i="4"/>
  <c r="CC394" i="4"/>
  <c r="CC396" i="4"/>
  <c r="CE396" i="4"/>
  <c r="CG396" i="4"/>
  <c r="BW394" i="4"/>
  <c r="BU394" i="4"/>
  <c r="BS394" i="4"/>
  <c r="BQ394" i="4"/>
  <c r="BO394" i="4"/>
  <c r="BM394" i="4"/>
  <c r="BK394" i="4"/>
  <c r="BE394" i="4"/>
  <c r="BE396" i="4"/>
  <c r="BK396" i="4"/>
  <c r="BM396" i="4"/>
  <c r="BO396" i="4"/>
  <c r="BQ396" i="4"/>
  <c r="BS396" i="4"/>
  <c r="BU396" i="4"/>
  <c r="BW396" i="4"/>
  <c r="G399" i="4"/>
  <c r="H399" i="4"/>
  <c r="K399" i="4" s="1"/>
  <c r="I399" i="4"/>
  <c r="J399" i="4"/>
  <c r="L399" i="4"/>
  <c r="M399" i="4"/>
  <c r="N399" i="4"/>
  <c r="O399" i="4"/>
  <c r="P399" i="4"/>
  <c r="Q399" i="4"/>
  <c r="R399" i="4"/>
  <c r="S399" i="4"/>
  <c r="T399" i="4"/>
  <c r="V399" i="4"/>
  <c r="W399" i="4"/>
  <c r="X399" i="4"/>
  <c r="Y399" i="4"/>
  <c r="AZ399" i="4" s="1"/>
  <c r="Z399" i="4"/>
  <c r="AA399" i="4"/>
  <c r="AC399" i="4"/>
  <c r="AD399" i="4"/>
  <c r="AE399" i="4"/>
  <c r="AF399" i="4"/>
  <c r="AH399" i="4"/>
  <c r="AI399" i="4"/>
  <c r="AJ399" i="4"/>
  <c r="AK399" i="4"/>
  <c r="AL399" i="4"/>
  <c r="AM399" i="4"/>
  <c r="AN399" i="4"/>
  <c r="AQ399" i="4" s="1"/>
  <c r="AO399" i="4"/>
  <c r="AP399" i="4"/>
  <c r="AR399" i="4"/>
  <c r="AS399" i="4"/>
  <c r="AT399" i="4"/>
  <c r="AU399" i="4"/>
  <c r="AV399" i="4"/>
  <c r="AW399" i="4"/>
  <c r="AX399" i="4"/>
  <c r="AY399" i="4"/>
  <c r="BA399" i="4"/>
  <c r="G400" i="4"/>
  <c r="H400" i="4"/>
  <c r="I400" i="4"/>
  <c r="J400" i="4"/>
  <c r="L400" i="4"/>
  <c r="M400" i="4"/>
  <c r="N400" i="4"/>
  <c r="O400" i="4"/>
  <c r="P400" i="4"/>
  <c r="Q400" i="4"/>
  <c r="R400" i="4"/>
  <c r="S400" i="4"/>
  <c r="T400" i="4"/>
  <c r="V400" i="4"/>
  <c r="W400" i="4"/>
  <c r="X400" i="4"/>
  <c r="Y400" i="4"/>
  <c r="AZ400" i="4" s="1"/>
  <c r="Z400" i="4"/>
  <c r="BA400" i="4" s="1"/>
  <c r="AA400" i="4"/>
  <c r="AC400" i="4"/>
  <c r="AD400" i="4"/>
  <c r="AE400" i="4"/>
  <c r="AF400" i="4"/>
  <c r="AH400" i="4"/>
  <c r="AI400" i="4"/>
  <c r="AJ400" i="4"/>
  <c r="AK400" i="4"/>
  <c r="AL400" i="4"/>
  <c r="AM400" i="4"/>
  <c r="AN400" i="4"/>
  <c r="AO400" i="4"/>
  <c r="AP400" i="4"/>
  <c r="AQ400" i="4"/>
  <c r="AR400" i="4"/>
  <c r="AS400" i="4"/>
  <c r="AW400" i="4" s="1"/>
  <c r="AT400" i="4"/>
  <c r="AU400" i="4"/>
  <c r="AV400" i="4"/>
  <c r="BU398" i="4" a="1"/>
  <c r="BT394" i="4" a="1"/>
  <c r="CH394" i="4" a="1"/>
  <c r="CD394" i="4" a="1"/>
  <c r="BO398" i="4" a="1"/>
  <c r="BE398" i="4" a="1"/>
  <c r="BF394" i="4" a="1"/>
  <c r="BY394" i="4" a="1"/>
  <c r="CE398" i="4" a="1"/>
  <c r="CC398" i="4" a="1"/>
  <c r="BS398" i="4" a="1"/>
  <c r="BR394" i="4" a="1"/>
  <c r="CF394" i="4" a="1"/>
  <c r="BM398" i="4" a="1"/>
  <c r="BZ394" i="4" a="1"/>
  <c r="CG398" i="4" a="1"/>
  <c r="BW398" i="4" a="1"/>
  <c r="BQ398" i="4" a="1"/>
  <c r="BP394" i="4" a="1"/>
  <c r="BN394" i="4" a="1"/>
  <c r="BL394" i="4" a="1"/>
  <c r="BK398" i="4" a="1"/>
  <c r="BH394" i="4" a="1"/>
  <c r="BG394" i="4" a="1"/>
  <c r="BX394" i="4" a="1"/>
  <c r="BV394" i="4" a="1"/>
  <c r="K400" i="4" l="1"/>
  <c r="U399" i="4"/>
  <c r="AY400" i="4"/>
  <c r="U400" i="4"/>
  <c r="AG399" i="4"/>
  <c r="AG400" i="4"/>
  <c r="AX400" i="4"/>
  <c r="CD394" i="4"/>
  <c r="CF394" i="4"/>
  <c r="CH394" i="4"/>
  <c r="CC398" i="4"/>
  <c r="CE398" i="4"/>
  <c r="CG398" i="4"/>
  <c r="BF394" i="4"/>
  <c r="BG394" i="4"/>
  <c r="BH394" i="4"/>
  <c r="BL394" i="4"/>
  <c r="BN394" i="4"/>
  <c r="BP394" i="4"/>
  <c r="BR394" i="4"/>
  <c r="BT394" i="4"/>
  <c r="BV394" i="4"/>
  <c r="BX394" i="4"/>
  <c r="BY394" i="4"/>
  <c r="BZ394" i="4"/>
  <c r="BE398" i="4"/>
  <c r="BK398" i="4"/>
  <c r="BM398" i="4"/>
  <c r="BO398" i="4"/>
  <c r="BQ398" i="4"/>
  <c r="BS398" i="4"/>
  <c r="BU398" i="4"/>
  <c r="BW398" i="4"/>
  <c r="CA394" i="4" a="1"/>
  <c r="BI394" i="4" a="1"/>
  <c r="CA394" i="4" l="1"/>
  <c r="BI394" i="4"/>
  <c r="BJ394" i="4"/>
  <c r="CB394" i="4"/>
  <c r="G401" i="4"/>
  <c r="H401" i="4"/>
  <c r="I401" i="4"/>
  <c r="J401" i="4"/>
  <c r="K401" i="4"/>
  <c r="L401" i="4"/>
  <c r="M401" i="4"/>
  <c r="N401" i="4"/>
  <c r="O401" i="4"/>
  <c r="P401" i="4"/>
  <c r="Q401" i="4"/>
  <c r="R401" i="4"/>
  <c r="S401" i="4"/>
  <c r="T401" i="4"/>
  <c r="U401" i="4"/>
  <c r="V401" i="4"/>
  <c r="W401" i="4"/>
  <c r="AA401" i="4" s="1"/>
  <c r="X401" i="4"/>
  <c r="Y401" i="4"/>
  <c r="AZ401" i="4" s="1"/>
  <c r="Z401" i="4"/>
  <c r="AC401" i="4"/>
  <c r="AD401" i="4"/>
  <c r="AE401" i="4"/>
  <c r="AF401" i="4"/>
  <c r="AH401" i="4"/>
  <c r="AI401" i="4"/>
  <c r="AJ401" i="4"/>
  <c r="AK401" i="4"/>
  <c r="AL401" i="4"/>
  <c r="AM401" i="4"/>
  <c r="AN401" i="4"/>
  <c r="AQ401" i="4" s="1"/>
  <c r="AO401" i="4"/>
  <c r="AP401" i="4"/>
  <c r="AR401" i="4"/>
  <c r="AS401" i="4"/>
  <c r="AT401" i="4"/>
  <c r="AU401" i="4"/>
  <c r="AV401" i="4"/>
  <c r="AW401" i="4"/>
  <c r="AY401" i="4"/>
  <c r="BA401" i="4"/>
  <c r="G402" i="4"/>
  <c r="H402" i="4"/>
  <c r="I402" i="4"/>
  <c r="J402" i="4"/>
  <c r="K402" i="4"/>
  <c r="L402" i="4"/>
  <c r="M402" i="4"/>
  <c r="N402" i="4"/>
  <c r="O402" i="4"/>
  <c r="P402" i="4"/>
  <c r="Q402" i="4"/>
  <c r="R402" i="4"/>
  <c r="U402" i="4" s="1"/>
  <c r="S402" i="4"/>
  <c r="T402" i="4"/>
  <c r="V402" i="4"/>
  <c r="W402" i="4"/>
  <c r="X402" i="4"/>
  <c r="Y402" i="4"/>
  <c r="AZ402" i="4" s="1"/>
  <c r="Z402" i="4"/>
  <c r="AA402" i="4"/>
  <c r="AC402" i="4"/>
  <c r="AD402" i="4"/>
  <c r="AE402" i="4"/>
  <c r="AF402" i="4"/>
  <c r="AH402" i="4"/>
  <c r="AI402" i="4"/>
  <c r="AJ402" i="4"/>
  <c r="AK402" i="4"/>
  <c r="AL402" i="4"/>
  <c r="AM402" i="4"/>
  <c r="AN402" i="4"/>
  <c r="AO402" i="4"/>
  <c r="AP402" i="4"/>
  <c r="AQ402" i="4"/>
  <c r="AR402" i="4"/>
  <c r="AS402" i="4"/>
  <c r="AW402" i="4" s="1"/>
  <c r="AT402" i="4"/>
  <c r="AU402" i="4"/>
  <c r="AV402" i="4"/>
  <c r="BA402" i="4"/>
  <c r="G403" i="4"/>
  <c r="H403" i="4"/>
  <c r="I403" i="4"/>
  <c r="J403" i="4"/>
  <c r="K403" i="4"/>
  <c r="L403" i="4"/>
  <c r="M403" i="4"/>
  <c r="N403" i="4"/>
  <c r="O403" i="4"/>
  <c r="P403" i="4"/>
  <c r="Q403" i="4"/>
  <c r="R403" i="4"/>
  <c r="S403" i="4"/>
  <c r="T403" i="4"/>
  <c r="U403" i="4"/>
  <c r="V403" i="4"/>
  <c r="W403" i="4"/>
  <c r="AA403" i="4" s="1"/>
  <c r="X403" i="4"/>
  <c r="Y403" i="4"/>
  <c r="Z403" i="4"/>
  <c r="AC403" i="4"/>
  <c r="AD403" i="4"/>
  <c r="AE403" i="4"/>
  <c r="AF403" i="4"/>
  <c r="AH403" i="4"/>
  <c r="AI403" i="4"/>
  <c r="AJ403" i="4"/>
  <c r="AK403" i="4"/>
  <c r="AL403" i="4"/>
  <c r="AM403" i="4"/>
  <c r="AN403" i="4"/>
  <c r="AO403" i="4"/>
  <c r="AP403" i="4"/>
  <c r="AR403" i="4"/>
  <c r="AS403" i="4"/>
  <c r="AT403" i="4"/>
  <c r="AU403" i="4"/>
  <c r="AV403" i="4"/>
  <c r="BA403" i="4" s="1"/>
  <c r="AW403" i="4"/>
  <c r="AX403" i="4"/>
  <c r="G404" i="4"/>
  <c r="H404" i="4"/>
  <c r="K404" i="4" s="1"/>
  <c r="I404" i="4"/>
  <c r="J404" i="4"/>
  <c r="L404" i="4"/>
  <c r="M404" i="4"/>
  <c r="N404" i="4"/>
  <c r="O404" i="4"/>
  <c r="P404" i="4"/>
  <c r="Q404" i="4"/>
  <c r="R404" i="4"/>
  <c r="S404" i="4"/>
  <c r="T404" i="4"/>
  <c r="V404" i="4"/>
  <c r="W404" i="4"/>
  <c r="X404" i="4"/>
  <c r="Y404" i="4"/>
  <c r="Z404" i="4"/>
  <c r="AA404" i="4"/>
  <c r="AC404" i="4"/>
  <c r="AD404" i="4"/>
  <c r="AE404" i="4"/>
  <c r="AF404" i="4"/>
  <c r="AH404" i="4"/>
  <c r="AI404" i="4"/>
  <c r="AJ404" i="4"/>
  <c r="AK404" i="4"/>
  <c r="AL404" i="4"/>
  <c r="AM404" i="4"/>
  <c r="AN404" i="4"/>
  <c r="AQ404" i="4" s="1"/>
  <c r="AO404" i="4"/>
  <c r="AP404" i="4"/>
  <c r="AR404" i="4"/>
  <c r="AS404" i="4"/>
  <c r="AT404" i="4"/>
  <c r="AU404" i="4"/>
  <c r="AV404" i="4"/>
  <c r="AW404" i="4"/>
  <c r="AX404" i="4"/>
  <c r="AY404" i="4"/>
  <c r="AZ404" i="4"/>
  <c r="BA404" i="4"/>
  <c r="BS402" i="4" a="1"/>
  <c r="BU400" i="4" a="1"/>
  <c r="BM402" i="4" a="1"/>
  <c r="CC402" i="4" a="1"/>
  <c r="BE402" i="4" a="1"/>
  <c r="BK400" i="4" a="1"/>
  <c r="BS400" i="4" a="1"/>
  <c r="BQ402" i="4" a="1"/>
  <c r="BW400" i="4" a="1"/>
  <c r="BK402" i="4" a="1"/>
  <c r="CC400" i="4" a="1"/>
  <c r="CE400" i="4" a="1"/>
  <c r="CG400" i="4" a="1"/>
  <c r="BM400" i="4" a="1"/>
  <c r="BO402" i="4" a="1"/>
  <c r="CG402" i="4" a="1"/>
  <c r="CE402" i="4" a="1"/>
  <c r="BE400" i="4" a="1"/>
  <c r="BO400" i="4" a="1"/>
  <c r="BQ400" i="4" a="1"/>
  <c r="BU402" i="4" a="1"/>
  <c r="BW402" i="4" a="1"/>
  <c r="AX401" i="4" l="1"/>
  <c r="AZ403" i="4"/>
  <c r="AY403" i="4"/>
  <c r="U404" i="4"/>
  <c r="AY402" i="4"/>
  <c r="AG403" i="4"/>
  <c r="AG402" i="4"/>
  <c r="AX402" i="4"/>
  <c r="AQ403" i="4"/>
  <c r="AG401" i="4"/>
  <c r="AG404" i="4"/>
  <c r="CG400" i="4"/>
  <c r="CE400" i="4"/>
  <c r="CC400" i="4"/>
  <c r="CC402" i="4"/>
  <c r="CE402" i="4"/>
  <c r="CG402" i="4"/>
  <c r="BW400" i="4"/>
  <c r="BU400" i="4"/>
  <c r="BS400" i="4"/>
  <c r="BQ400" i="4"/>
  <c r="BO400" i="4"/>
  <c r="BM400" i="4"/>
  <c r="BK400" i="4"/>
  <c r="BE400" i="4"/>
  <c r="BE402" i="4"/>
  <c r="BK402" i="4"/>
  <c r="BM402" i="4"/>
  <c r="BO402" i="4"/>
  <c r="BQ402" i="4"/>
  <c r="BS402" i="4"/>
  <c r="BU402" i="4"/>
  <c r="BW402" i="4"/>
  <c r="G405" i="4"/>
  <c r="H405" i="4"/>
  <c r="K405" i="4" s="1"/>
  <c r="I405" i="4"/>
  <c r="J405" i="4"/>
  <c r="L405" i="4"/>
  <c r="M405" i="4"/>
  <c r="N405" i="4"/>
  <c r="O405" i="4"/>
  <c r="P405" i="4"/>
  <c r="Q405" i="4"/>
  <c r="R405" i="4"/>
  <c r="S405" i="4"/>
  <c r="T405" i="4"/>
  <c r="U405" i="4"/>
  <c r="V405" i="4"/>
  <c r="W405" i="4"/>
  <c r="X405" i="4"/>
  <c r="Y405" i="4"/>
  <c r="AZ405" i="4" s="1"/>
  <c r="Z405" i="4"/>
  <c r="AA405" i="4"/>
  <c r="AC405" i="4"/>
  <c r="AD405" i="4"/>
  <c r="AE405" i="4"/>
  <c r="AF405" i="4"/>
  <c r="AH405" i="4"/>
  <c r="AI405" i="4"/>
  <c r="AJ405" i="4"/>
  <c r="AK405" i="4"/>
  <c r="AL405" i="4"/>
  <c r="AM405" i="4"/>
  <c r="AN405" i="4"/>
  <c r="AQ405" i="4" s="1"/>
  <c r="AO405" i="4"/>
  <c r="AP405" i="4"/>
  <c r="AR405" i="4"/>
  <c r="AS405" i="4"/>
  <c r="AT405" i="4"/>
  <c r="AU405" i="4"/>
  <c r="AV405" i="4"/>
  <c r="AW405" i="4"/>
  <c r="AX405" i="4"/>
  <c r="AY405" i="4"/>
  <c r="BA405" i="4"/>
  <c r="G406" i="4"/>
  <c r="H406" i="4"/>
  <c r="I406" i="4"/>
  <c r="J406" i="4"/>
  <c r="K406" i="4"/>
  <c r="L406" i="4"/>
  <c r="M406" i="4"/>
  <c r="N406" i="4"/>
  <c r="O406" i="4"/>
  <c r="P406" i="4"/>
  <c r="Q406" i="4"/>
  <c r="R406" i="4"/>
  <c r="S406" i="4"/>
  <c r="T406" i="4"/>
  <c r="V406" i="4"/>
  <c r="W406" i="4"/>
  <c r="AA406" i="4" s="1"/>
  <c r="X406" i="4"/>
  <c r="AY406" i="4" s="1"/>
  <c r="Y406" i="4"/>
  <c r="AZ406" i="4" s="1"/>
  <c r="Z406" i="4"/>
  <c r="BA406" i="4" s="1"/>
  <c r="AC406" i="4"/>
  <c r="AD406" i="4"/>
  <c r="AE406" i="4"/>
  <c r="AF406" i="4"/>
  <c r="AH406" i="4"/>
  <c r="AI406" i="4"/>
  <c r="AJ406" i="4"/>
  <c r="AK406" i="4"/>
  <c r="AL406" i="4"/>
  <c r="AM406" i="4"/>
  <c r="AN406" i="4"/>
  <c r="AO406" i="4"/>
  <c r="AP406" i="4"/>
  <c r="AQ406" i="4"/>
  <c r="AR406" i="4"/>
  <c r="AS406" i="4"/>
  <c r="AW406" i="4" s="1"/>
  <c r="AT406" i="4"/>
  <c r="AU406" i="4"/>
  <c r="AV406" i="4"/>
  <c r="BY400" i="4" a="1"/>
  <c r="CG404" i="4" a="1"/>
  <c r="BW404" i="4" a="1"/>
  <c r="BT400" i="4" a="1"/>
  <c r="CF400" i="4" a="1"/>
  <c r="BP400" i="4" a="1"/>
  <c r="BN400" i="4" a="1"/>
  <c r="BM404" i="4" a="1"/>
  <c r="BF400" i="4" a="1"/>
  <c r="BX400" i="4" a="1"/>
  <c r="CE404" i="4" a="1"/>
  <c r="BV400" i="4" a="1"/>
  <c r="CH400" i="4" a="1"/>
  <c r="BR400" i="4" a="1"/>
  <c r="CD400" i="4" a="1"/>
  <c r="BO404" i="4" a="1"/>
  <c r="BL400" i="4" a="1"/>
  <c r="BE404" i="4" a="1"/>
  <c r="CC404" i="4" a="1"/>
  <c r="BU404" i="4" a="1"/>
  <c r="BS404" i="4" a="1"/>
  <c r="BQ404" i="4" a="1"/>
  <c r="BK404" i="4" a="1"/>
  <c r="CA400" i="4" a="1"/>
  <c r="BH400" i="4" a="1"/>
  <c r="BZ400" i="4" a="1"/>
  <c r="BG400" i="4" a="1"/>
  <c r="U406" i="4" l="1"/>
  <c r="AG406" i="4"/>
  <c r="AX406" i="4"/>
  <c r="AG405" i="4"/>
  <c r="CD400" i="4"/>
  <c r="CF400" i="4"/>
  <c r="CH400" i="4"/>
  <c r="CC404" i="4"/>
  <c r="CE404" i="4"/>
  <c r="CG404" i="4"/>
  <c r="BF400" i="4"/>
  <c r="BG400" i="4"/>
  <c r="BH400" i="4"/>
  <c r="BL400" i="4"/>
  <c r="BN400" i="4"/>
  <c r="BP400" i="4"/>
  <c r="BR400" i="4"/>
  <c r="BT400" i="4"/>
  <c r="BV400" i="4"/>
  <c r="BX400" i="4"/>
  <c r="BY400" i="4"/>
  <c r="BZ400" i="4"/>
  <c r="CA400" i="4"/>
  <c r="BE404" i="4"/>
  <c r="BK404" i="4"/>
  <c r="BM404" i="4"/>
  <c r="BO404" i="4"/>
  <c r="BQ404" i="4"/>
  <c r="BS404" i="4"/>
  <c r="BU404" i="4"/>
  <c r="BW404" i="4"/>
  <c r="BI400" i="4" a="1"/>
  <c r="BI400" i="4" l="1"/>
  <c r="BJ400" i="4"/>
  <c r="CB400" i="4"/>
  <c r="G407" i="4"/>
  <c r="H407" i="4"/>
  <c r="I407" i="4"/>
  <c r="J407" i="4"/>
  <c r="K407" i="4"/>
  <c r="L407" i="4"/>
  <c r="M407" i="4"/>
  <c r="N407" i="4"/>
  <c r="O407" i="4"/>
  <c r="P407" i="4"/>
  <c r="Q407" i="4"/>
  <c r="R407" i="4"/>
  <c r="S407" i="4"/>
  <c r="T407" i="4"/>
  <c r="U407" i="4"/>
  <c r="V407" i="4"/>
  <c r="W407" i="4"/>
  <c r="X407" i="4"/>
  <c r="Y407" i="4"/>
  <c r="Z407" i="4"/>
  <c r="BA407" i="4" s="1"/>
  <c r="AA407" i="4"/>
  <c r="AC407" i="4"/>
  <c r="AD407" i="4"/>
  <c r="AE407" i="4"/>
  <c r="AF407" i="4"/>
  <c r="AH407" i="4"/>
  <c r="AI407" i="4"/>
  <c r="AJ407" i="4"/>
  <c r="AK407" i="4"/>
  <c r="AL407" i="4"/>
  <c r="AM407" i="4"/>
  <c r="AN407" i="4"/>
  <c r="AO407" i="4"/>
  <c r="AP407" i="4"/>
  <c r="AR407" i="4"/>
  <c r="AS407" i="4"/>
  <c r="AT407" i="4"/>
  <c r="AU407" i="4"/>
  <c r="AV407" i="4"/>
  <c r="AW407" i="4"/>
  <c r="AX407" i="4"/>
  <c r="AY407" i="4"/>
  <c r="AZ407" i="4"/>
  <c r="G408" i="4"/>
  <c r="H408" i="4"/>
  <c r="I408" i="4"/>
  <c r="J408" i="4"/>
  <c r="K408" i="4"/>
  <c r="L408" i="4"/>
  <c r="M408" i="4"/>
  <c r="N408" i="4"/>
  <c r="O408" i="4"/>
  <c r="P408" i="4"/>
  <c r="Q408" i="4"/>
  <c r="R408" i="4"/>
  <c r="S408" i="4"/>
  <c r="T408" i="4"/>
  <c r="V408" i="4"/>
  <c r="W408" i="4"/>
  <c r="X408" i="4"/>
  <c r="Y408" i="4"/>
  <c r="AZ408" i="4" s="1"/>
  <c r="Z408" i="4"/>
  <c r="BA408" i="4" s="1"/>
  <c r="AA408" i="4"/>
  <c r="AC408" i="4"/>
  <c r="AD408" i="4"/>
  <c r="AE408" i="4"/>
  <c r="AF408" i="4"/>
  <c r="AH408" i="4"/>
  <c r="AI408" i="4"/>
  <c r="AJ408" i="4"/>
  <c r="AK408" i="4"/>
  <c r="AL408" i="4"/>
  <c r="AM408" i="4"/>
  <c r="AN408" i="4"/>
  <c r="AO408" i="4"/>
  <c r="AP408" i="4"/>
  <c r="AQ408" i="4"/>
  <c r="AR408" i="4"/>
  <c r="AS408" i="4"/>
  <c r="AW408" i="4" s="1"/>
  <c r="AT408" i="4"/>
  <c r="AY408" i="4" s="1"/>
  <c r="AU408" i="4"/>
  <c r="AV408" i="4"/>
  <c r="G409" i="4"/>
  <c r="H409" i="4"/>
  <c r="I409" i="4"/>
  <c r="J409" i="4"/>
  <c r="K409" i="4"/>
  <c r="L409" i="4"/>
  <c r="M409" i="4"/>
  <c r="N409" i="4"/>
  <c r="O409" i="4"/>
  <c r="P409" i="4"/>
  <c r="Q409" i="4"/>
  <c r="R409" i="4"/>
  <c r="S409" i="4"/>
  <c r="T409" i="4"/>
  <c r="U409" i="4"/>
  <c r="V409" i="4"/>
  <c r="W409" i="4"/>
  <c r="AA409" i="4" s="1"/>
  <c r="X409" i="4"/>
  <c r="Y409" i="4"/>
  <c r="Z409" i="4"/>
  <c r="AC409" i="4"/>
  <c r="AD409" i="4"/>
  <c r="AE409" i="4"/>
  <c r="AF409" i="4"/>
  <c r="AH409" i="4"/>
  <c r="AI409" i="4"/>
  <c r="AJ409" i="4"/>
  <c r="AK409" i="4"/>
  <c r="AL409" i="4"/>
  <c r="AM409" i="4"/>
  <c r="AN409" i="4"/>
  <c r="AO409" i="4"/>
  <c r="AP409" i="4"/>
  <c r="AR409" i="4"/>
  <c r="AS409" i="4"/>
  <c r="AT409" i="4"/>
  <c r="AU409" i="4"/>
  <c r="AV409" i="4"/>
  <c r="AW409" i="4"/>
  <c r="AX409" i="4"/>
  <c r="G410" i="4"/>
  <c r="H410" i="4"/>
  <c r="K410" i="4" s="1"/>
  <c r="I410" i="4"/>
  <c r="J410" i="4"/>
  <c r="L410" i="4"/>
  <c r="M410" i="4"/>
  <c r="N410" i="4"/>
  <c r="O410" i="4"/>
  <c r="P410" i="4"/>
  <c r="Q410" i="4"/>
  <c r="R410" i="4"/>
  <c r="S410" i="4"/>
  <c r="T410" i="4"/>
  <c r="V410" i="4"/>
  <c r="W410" i="4"/>
  <c r="X410" i="4"/>
  <c r="Y410" i="4"/>
  <c r="AZ410" i="4" s="1"/>
  <c r="Z410" i="4"/>
  <c r="BA410" i="4" s="1"/>
  <c r="AA410" i="4"/>
  <c r="AC410" i="4"/>
  <c r="AD410" i="4"/>
  <c r="AE410" i="4"/>
  <c r="AF410" i="4"/>
  <c r="AH410" i="4"/>
  <c r="AI410" i="4"/>
  <c r="AJ410" i="4"/>
  <c r="AK410" i="4"/>
  <c r="AL410" i="4"/>
  <c r="AM410" i="4"/>
  <c r="AN410" i="4"/>
  <c r="AQ410" i="4" s="1"/>
  <c r="AO410" i="4"/>
  <c r="AP410" i="4"/>
  <c r="AR410" i="4"/>
  <c r="AS410" i="4"/>
  <c r="AT410" i="4"/>
  <c r="AU410" i="4"/>
  <c r="AV410" i="4"/>
  <c r="AW410" i="4"/>
  <c r="AX410" i="4"/>
  <c r="AY410" i="4"/>
  <c r="CC408" i="4" a="1"/>
  <c r="BE406" i="4" a="1"/>
  <c r="BM406" i="4" a="1"/>
  <c r="BQ406" i="4" a="1"/>
  <c r="BW406" i="4" a="1"/>
  <c r="BO408" i="4" a="1"/>
  <c r="CG408" i="4" a="1"/>
  <c r="BE408" i="4" a="1"/>
  <c r="CC406" i="4" a="1"/>
  <c r="BK406" i="4" a="1"/>
  <c r="CE406" i="4" a="1"/>
  <c r="BO406" i="4" a="1"/>
  <c r="BS406" i="4" a="1"/>
  <c r="CG406" i="4" a="1"/>
  <c r="BS408" i="4" a="1"/>
  <c r="BW408" i="4" a="1"/>
  <c r="BU408" i="4" a="1"/>
  <c r="BU406" i="4" a="1"/>
  <c r="BQ408" i="4" a="1"/>
  <c r="CE408" i="4" a="1"/>
  <c r="BM408" i="4" a="1"/>
  <c r="BK408" i="4" a="1"/>
  <c r="U408" i="4" l="1"/>
  <c r="U410" i="4"/>
  <c r="BA409" i="4"/>
  <c r="AZ409" i="4"/>
  <c r="AY409" i="4"/>
  <c r="AQ407" i="4"/>
  <c r="AX408" i="4"/>
  <c r="AQ409" i="4"/>
  <c r="AG409" i="4"/>
  <c r="AG407" i="4"/>
  <c r="AG408" i="4"/>
  <c r="AG410" i="4"/>
  <c r="BW406" i="4"/>
  <c r="BU406" i="4"/>
  <c r="BS406" i="4"/>
  <c r="BQ406" i="4"/>
  <c r="BO406" i="4"/>
  <c r="BM406" i="4"/>
  <c r="BK406" i="4"/>
  <c r="BE406" i="4"/>
  <c r="BE408" i="4"/>
  <c r="BK408" i="4"/>
  <c r="BM408" i="4"/>
  <c r="BO408" i="4"/>
  <c r="BQ408" i="4"/>
  <c r="BS408" i="4"/>
  <c r="BU408" i="4"/>
  <c r="BW408" i="4"/>
  <c r="CG406" i="4"/>
  <c r="CE406" i="4"/>
  <c r="CC406" i="4"/>
  <c r="CC408" i="4"/>
  <c r="CE408" i="4"/>
  <c r="CG408" i="4"/>
  <c r="G411" i="4"/>
  <c r="H411" i="4"/>
  <c r="K411" i="4" s="1"/>
  <c r="I411" i="4"/>
  <c r="J411" i="4"/>
  <c r="L411" i="4"/>
  <c r="M411" i="4"/>
  <c r="N411" i="4"/>
  <c r="O411" i="4"/>
  <c r="P411" i="4"/>
  <c r="Q411" i="4"/>
  <c r="R411" i="4"/>
  <c r="U411" i="4" s="1"/>
  <c r="S411" i="4"/>
  <c r="T411" i="4"/>
  <c r="V411" i="4"/>
  <c r="W411" i="4"/>
  <c r="X411" i="4"/>
  <c r="Y411" i="4"/>
  <c r="Z411" i="4"/>
  <c r="AA411" i="4"/>
  <c r="AC411" i="4"/>
  <c r="AD411" i="4"/>
  <c r="AE411" i="4"/>
  <c r="AF411" i="4"/>
  <c r="AH411" i="4"/>
  <c r="AI411" i="4"/>
  <c r="AJ411" i="4"/>
  <c r="AK411" i="4"/>
  <c r="AL411" i="4"/>
  <c r="AM411" i="4"/>
  <c r="AN411" i="4"/>
  <c r="AO411" i="4"/>
  <c r="AP411" i="4"/>
  <c r="AR411" i="4"/>
  <c r="AS411" i="4"/>
  <c r="AT411" i="4"/>
  <c r="AU411" i="4"/>
  <c r="AV411" i="4"/>
  <c r="AW411" i="4"/>
  <c r="AX411" i="4"/>
  <c r="AY411" i="4"/>
  <c r="AZ411" i="4"/>
  <c r="G412" i="4"/>
  <c r="H412" i="4"/>
  <c r="I412" i="4"/>
  <c r="J412" i="4"/>
  <c r="K412" i="4"/>
  <c r="L412" i="4"/>
  <c r="M412" i="4"/>
  <c r="N412" i="4"/>
  <c r="O412" i="4"/>
  <c r="P412" i="4"/>
  <c r="Q412" i="4"/>
  <c r="R412" i="4"/>
  <c r="S412" i="4"/>
  <c r="T412" i="4"/>
  <c r="V412" i="4"/>
  <c r="W412" i="4"/>
  <c r="AA412" i="4" s="1"/>
  <c r="X412" i="4"/>
  <c r="Y412" i="4"/>
  <c r="Z412" i="4"/>
  <c r="BA412" i="4" s="1"/>
  <c r="AC412" i="4"/>
  <c r="AD412" i="4"/>
  <c r="AE412" i="4"/>
  <c r="AF412" i="4"/>
  <c r="AH412" i="4"/>
  <c r="AI412" i="4"/>
  <c r="AJ412" i="4"/>
  <c r="AK412" i="4"/>
  <c r="AL412" i="4"/>
  <c r="AM412" i="4"/>
  <c r="AN412" i="4"/>
  <c r="AO412" i="4"/>
  <c r="AP412" i="4"/>
  <c r="AQ412" i="4"/>
  <c r="AR412" i="4"/>
  <c r="AS412" i="4"/>
  <c r="AT412" i="4"/>
  <c r="AU412" i="4"/>
  <c r="AV412" i="4"/>
  <c r="AW412" i="4"/>
  <c r="AX412" i="4"/>
  <c r="AY412" i="4"/>
  <c r="AZ412" i="4"/>
  <c r="BY406" i="4" a="1"/>
  <c r="CG410" i="4" a="1"/>
  <c r="BX406" i="4" a="1"/>
  <c r="CE410" i="4" a="1"/>
  <c r="BW410" i="4" a="1"/>
  <c r="BV406" i="4" a="1"/>
  <c r="CC410" i="4" a="1"/>
  <c r="BU410" i="4" a="1"/>
  <c r="BT406" i="4" a="1"/>
  <c r="CH406" i="4" a="1"/>
  <c r="BS410" i="4" a="1"/>
  <c r="BR406" i="4" a="1"/>
  <c r="CF406" i="4" a="1"/>
  <c r="CD406" i="4" a="1"/>
  <c r="BN406" i="4" a="1"/>
  <c r="BH406" i="4" a="1"/>
  <c r="BF406" i="4" a="1"/>
  <c r="BQ410" i="4" a="1"/>
  <c r="BO410" i="4" a="1"/>
  <c r="BL406" i="4" a="1"/>
  <c r="BG406" i="4" a="1"/>
  <c r="BZ406" i="4" a="1"/>
  <c r="BP406" i="4" a="1"/>
  <c r="BM410" i="4" a="1"/>
  <c r="BK410" i="4" a="1"/>
  <c r="BE410" i="4" a="1"/>
  <c r="U412" i="4" l="1"/>
  <c r="BA411" i="4"/>
  <c r="AG411" i="4"/>
  <c r="AG412" i="4"/>
  <c r="AQ411" i="4"/>
  <c r="CD406" i="4"/>
  <c r="CF406" i="4"/>
  <c r="CH406" i="4"/>
  <c r="CC410" i="4"/>
  <c r="CE410" i="4"/>
  <c r="CG410" i="4"/>
  <c r="BF406" i="4"/>
  <c r="BG406" i="4"/>
  <c r="BH406" i="4"/>
  <c r="BL406" i="4"/>
  <c r="BN406" i="4"/>
  <c r="BP406" i="4"/>
  <c r="BR406" i="4"/>
  <c r="BT406" i="4"/>
  <c r="BV406" i="4"/>
  <c r="BX406" i="4"/>
  <c r="BY406" i="4"/>
  <c r="BZ406" i="4"/>
  <c r="BE410" i="4"/>
  <c r="BK410" i="4"/>
  <c r="BM410" i="4"/>
  <c r="BO410" i="4"/>
  <c r="BQ410" i="4"/>
  <c r="BS410" i="4"/>
  <c r="BU410" i="4"/>
  <c r="BW410" i="4"/>
  <c r="BI406" i="4" a="1"/>
  <c r="CA406" i="4" a="1"/>
  <c r="CA406" i="4" l="1"/>
  <c r="BI406" i="4"/>
  <c r="BJ406" i="4"/>
  <c r="CB406" i="4"/>
  <c r="G413" i="4"/>
  <c r="H413" i="4"/>
  <c r="I413" i="4"/>
  <c r="J413" i="4"/>
  <c r="K413" i="4"/>
  <c r="L413" i="4"/>
  <c r="M413" i="4"/>
  <c r="N413" i="4"/>
  <c r="O413" i="4"/>
  <c r="P413" i="4"/>
  <c r="Q413" i="4"/>
  <c r="R413" i="4"/>
  <c r="S413" i="4"/>
  <c r="T413" i="4"/>
  <c r="U413" i="4"/>
  <c r="V413" i="4"/>
  <c r="W413" i="4"/>
  <c r="AA413" i="4" s="1"/>
  <c r="X413" i="4"/>
  <c r="Y413" i="4"/>
  <c r="AZ413" i="4" s="1"/>
  <c r="Z413" i="4"/>
  <c r="BA413" i="4" s="1"/>
  <c r="AC413" i="4"/>
  <c r="AD413" i="4"/>
  <c r="AE413" i="4"/>
  <c r="AF413" i="4"/>
  <c r="AH413" i="4"/>
  <c r="AI413" i="4"/>
  <c r="AJ413" i="4"/>
  <c r="AK413" i="4"/>
  <c r="AL413" i="4"/>
  <c r="AM413" i="4"/>
  <c r="AN413" i="4"/>
  <c r="AQ413" i="4" s="1"/>
  <c r="AO413" i="4"/>
  <c r="AP413" i="4"/>
  <c r="AR413" i="4"/>
  <c r="AS413" i="4"/>
  <c r="AT413" i="4"/>
  <c r="AU413" i="4"/>
  <c r="AV413" i="4"/>
  <c r="AW413" i="4"/>
  <c r="AX413" i="4"/>
  <c r="AY413" i="4"/>
  <c r="G414" i="4"/>
  <c r="H414" i="4"/>
  <c r="I414" i="4"/>
  <c r="J414" i="4"/>
  <c r="K414" i="4"/>
  <c r="L414" i="4"/>
  <c r="M414" i="4"/>
  <c r="N414" i="4"/>
  <c r="O414" i="4"/>
  <c r="P414" i="4"/>
  <c r="Q414" i="4"/>
  <c r="R414" i="4"/>
  <c r="U414" i="4" s="1"/>
  <c r="S414" i="4"/>
  <c r="T414" i="4"/>
  <c r="V414" i="4"/>
  <c r="W414" i="4"/>
  <c r="X414" i="4"/>
  <c r="AY414" i="4" s="1"/>
  <c r="Y414" i="4"/>
  <c r="AZ414" i="4" s="1"/>
  <c r="Z414" i="4"/>
  <c r="BA414" i="4" s="1"/>
  <c r="AA414" i="4"/>
  <c r="AC414" i="4"/>
  <c r="AD414" i="4"/>
  <c r="AE414" i="4"/>
  <c r="AF414" i="4"/>
  <c r="AH414" i="4"/>
  <c r="AI414" i="4"/>
  <c r="AJ414" i="4"/>
  <c r="AK414" i="4"/>
  <c r="AL414" i="4"/>
  <c r="AM414" i="4"/>
  <c r="AN414" i="4"/>
  <c r="AO414" i="4"/>
  <c r="AP414" i="4"/>
  <c r="AQ414" i="4"/>
  <c r="AR414" i="4"/>
  <c r="AS414" i="4"/>
  <c r="AX414" i="4" s="1"/>
  <c r="AT414" i="4"/>
  <c r="AU414" i="4"/>
  <c r="AV414" i="4"/>
  <c r="G415" i="4"/>
  <c r="H415" i="4"/>
  <c r="I415" i="4"/>
  <c r="J415" i="4"/>
  <c r="K415" i="4"/>
  <c r="L415" i="4"/>
  <c r="M415" i="4"/>
  <c r="N415" i="4"/>
  <c r="O415" i="4"/>
  <c r="P415" i="4"/>
  <c r="Q415" i="4"/>
  <c r="R415" i="4"/>
  <c r="S415" i="4"/>
  <c r="T415" i="4"/>
  <c r="U415" i="4"/>
  <c r="V415" i="4"/>
  <c r="W415" i="4"/>
  <c r="AA415" i="4" s="1"/>
  <c r="X415" i="4"/>
  <c r="Y415" i="4"/>
  <c r="Z415" i="4"/>
  <c r="AC415" i="4"/>
  <c r="AD415" i="4"/>
  <c r="AE415" i="4"/>
  <c r="AF415" i="4"/>
  <c r="AH415" i="4"/>
  <c r="AI415" i="4"/>
  <c r="AJ415" i="4"/>
  <c r="AK415" i="4"/>
  <c r="AL415" i="4"/>
  <c r="AM415" i="4"/>
  <c r="AN415" i="4"/>
  <c r="AO415" i="4"/>
  <c r="AP415" i="4"/>
  <c r="AR415" i="4"/>
  <c r="AS415" i="4"/>
  <c r="AT415" i="4"/>
  <c r="AU415" i="4"/>
  <c r="AZ415" i="4" s="1"/>
  <c r="AV415" i="4"/>
  <c r="BA415" i="4" s="1"/>
  <c r="AW415" i="4"/>
  <c r="G416" i="4"/>
  <c r="H416" i="4"/>
  <c r="K416" i="4" s="1"/>
  <c r="I416" i="4"/>
  <c r="J416" i="4"/>
  <c r="L416" i="4"/>
  <c r="M416" i="4"/>
  <c r="N416" i="4"/>
  <c r="O416" i="4"/>
  <c r="P416" i="4"/>
  <c r="Q416" i="4"/>
  <c r="R416" i="4"/>
  <c r="S416" i="4"/>
  <c r="T416" i="4"/>
  <c r="V416" i="4"/>
  <c r="W416" i="4"/>
  <c r="X416" i="4"/>
  <c r="Y416" i="4"/>
  <c r="Z416" i="4"/>
  <c r="AA416" i="4"/>
  <c r="AC416" i="4"/>
  <c r="AD416" i="4"/>
  <c r="AE416" i="4"/>
  <c r="AF416" i="4"/>
  <c r="AH416" i="4"/>
  <c r="AI416" i="4"/>
  <c r="AJ416" i="4"/>
  <c r="AK416" i="4"/>
  <c r="AL416" i="4"/>
  <c r="AM416" i="4"/>
  <c r="AN416" i="4"/>
  <c r="AQ416" i="4" s="1"/>
  <c r="AO416" i="4"/>
  <c r="AP416" i="4"/>
  <c r="AR416" i="4"/>
  <c r="AS416" i="4"/>
  <c r="AT416" i="4"/>
  <c r="AU416" i="4"/>
  <c r="AV416" i="4"/>
  <c r="AW416" i="4"/>
  <c r="AX416" i="4"/>
  <c r="AY416" i="4"/>
  <c r="AZ416" i="4"/>
  <c r="BA416" i="4"/>
  <c r="CC414" i="4" a="1"/>
  <c r="BE412" i="4" a="1"/>
  <c r="BO412" i="4" a="1"/>
  <c r="BU412" i="4" a="1"/>
  <c r="BW412" i="4" a="1"/>
  <c r="BO414" i="4" a="1"/>
  <c r="BK414" i="4" a="1"/>
  <c r="CC412" i="4" a="1"/>
  <c r="BK412" i="4" a="1"/>
  <c r="CG412" i="4" a="1"/>
  <c r="BQ412" i="4" a="1"/>
  <c r="BU414" i="4" a="1"/>
  <c r="BM414" i="4" a="1"/>
  <c r="CE412" i="4" a="1"/>
  <c r="BM412" i="4" a="1"/>
  <c r="BW414" i="4" a="1"/>
  <c r="BS412" i="4" a="1"/>
  <c r="BS414" i="4" a="1"/>
  <c r="BQ414" i="4" a="1"/>
  <c r="BE414" i="4" a="1"/>
  <c r="CG414" i="4" a="1"/>
  <c r="CE414" i="4" a="1"/>
  <c r="U416" i="4" l="1"/>
  <c r="AY415" i="4"/>
  <c r="AX415" i="4"/>
  <c r="AG414" i="4"/>
  <c r="AG415" i="4"/>
  <c r="AW414" i="4"/>
  <c r="AQ415" i="4"/>
  <c r="AG413" i="4"/>
  <c r="AG416" i="4"/>
  <c r="BW412" i="4"/>
  <c r="BU412" i="4"/>
  <c r="BS412" i="4"/>
  <c r="BQ412" i="4"/>
  <c r="BO412" i="4"/>
  <c r="BM412" i="4"/>
  <c r="BK412" i="4"/>
  <c r="BE412" i="4"/>
  <c r="BE414" i="4"/>
  <c r="BK414" i="4"/>
  <c r="BM414" i="4"/>
  <c r="BO414" i="4"/>
  <c r="BQ414" i="4"/>
  <c r="BS414" i="4"/>
  <c r="BU414" i="4"/>
  <c r="BW414" i="4"/>
  <c r="CG412" i="4"/>
  <c r="CE412" i="4"/>
  <c r="CC412" i="4"/>
  <c r="CC414" i="4"/>
  <c r="CE414" i="4"/>
  <c r="CG414" i="4"/>
  <c r="G417" i="4"/>
  <c r="H417" i="4"/>
  <c r="I417" i="4"/>
  <c r="J417" i="4"/>
  <c r="K417" i="4"/>
  <c r="L417" i="4"/>
  <c r="M417" i="4"/>
  <c r="N417" i="4"/>
  <c r="O417" i="4"/>
  <c r="P417" i="4"/>
  <c r="Q417" i="4"/>
  <c r="R417" i="4"/>
  <c r="S417" i="4"/>
  <c r="T417" i="4"/>
  <c r="U417" i="4"/>
  <c r="V417" i="4"/>
  <c r="W417" i="4"/>
  <c r="AA417" i="4" s="1"/>
  <c r="X417" i="4"/>
  <c r="Y417" i="4"/>
  <c r="Z417" i="4"/>
  <c r="AC417" i="4"/>
  <c r="AD417" i="4"/>
  <c r="AE417" i="4"/>
  <c r="AF417" i="4"/>
  <c r="AH417" i="4"/>
  <c r="AI417" i="4"/>
  <c r="AJ417" i="4"/>
  <c r="AK417" i="4"/>
  <c r="AL417" i="4"/>
  <c r="AM417" i="4"/>
  <c r="AN417" i="4"/>
  <c r="AQ417" i="4" s="1"/>
  <c r="AO417" i="4"/>
  <c r="AP417" i="4"/>
  <c r="AR417" i="4"/>
  <c r="AS417" i="4"/>
  <c r="AT417" i="4"/>
  <c r="AU417" i="4"/>
  <c r="AV417" i="4"/>
  <c r="AW417" i="4"/>
  <c r="AX417" i="4"/>
  <c r="AY417" i="4"/>
  <c r="AZ417" i="4"/>
  <c r="BA417" i="4"/>
  <c r="G418" i="4"/>
  <c r="H418" i="4"/>
  <c r="I418" i="4"/>
  <c r="J418" i="4"/>
  <c r="K418" i="4"/>
  <c r="L418" i="4"/>
  <c r="M418" i="4"/>
  <c r="N418" i="4"/>
  <c r="O418" i="4"/>
  <c r="P418" i="4"/>
  <c r="Q418" i="4"/>
  <c r="R418" i="4"/>
  <c r="S418" i="4"/>
  <c r="T418" i="4"/>
  <c r="V418" i="4"/>
  <c r="W418" i="4"/>
  <c r="X418" i="4"/>
  <c r="AY418" i="4" s="1"/>
  <c r="Y418" i="4"/>
  <c r="AZ418" i="4" s="1"/>
  <c r="Z418" i="4"/>
  <c r="BA418" i="4" s="1"/>
  <c r="AA418" i="4"/>
  <c r="AC418" i="4"/>
  <c r="AD418" i="4"/>
  <c r="AE418" i="4"/>
  <c r="AF418" i="4"/>
  <c r="AH418" i="4"/>
  <c r="AI418" i="4"/>
  <c r="AJ418" i="4"/>
  <c r="AK418" i="4"/>
  <c r="AL418" i="4"/>
  <c r="AM418" i="4"/>
  <c r="AN418" i="4"/>
  <c r="AO418" i="4"/>
  <c r="AP418" i="4"/>
  <c r="AQ418" i="4"/>
  <c r="AR418" i="4"/>
  <c r="AS418" i="4"/>
  <c r="AW418" i="4" s="1"/>
  <c r="AT418" i="4"/>
  <c r="AU418" i="4"/>
  <c r="AV418" i="4"/>
  <c r="BY412" i="4" a="1"/>
  <c r="CG416" i="4" a="1"/>
  <c r="BX412" i="4" a="1"/>
  <c r="BW416" i="4" a="1"/>
  <c r="BU416" i="4" a="1"/>
  <c r="CH412" i="4" a="1"/>
  <c r="CF412" i="4" a="1"/>
  <c r="CD412" i="4" a="1"/>
  <c r="BN412" i="4" a="1"/>
  <c r="BM416" i="4" a="1"/>
  <c r="BK416" i="4" a="1"/>
  <c r="BE416" i="4" a="1"/>
  <c r="CA412" i="4" a="1"/>
  <c r="BZ412" i="4" a="1"/>
  <c r="CE416" i="4" a="1"/>
  <c r="BV412" i="4" a="1"/>
  <c r="BT412" i="4" a="1"/>
  <c r="BR412" i="4" a="1"/>
  <c r="BQ416" i="4" a="1"/>
  <c r="BL412" i="4" a="1"/>
  <c r="BH412" i="4" a="1"/>
  <c r="CC416" i="4" a="1"/>
  <c r="BS416" i="4" a="1"/>
  <c r="BP412" i="4" a="1"/>
  <c r="BO416" i="4" a="1"/>
  <c r="BG412" i="4" a="1"/>
  <c r="BF412" i="4" a="1"/>
  <c r="U418" i="4" l="1"/>
  <c r="AX418" i="4"/>
  <c r="AG417" i="4"/>
  <c r="AG418" i="4"/>
  <c r="CD412" i="4"/>
  <c r="CF412" i="4"/>
  <c r="CH412" i="4"/>
  <c r="CC416" i="4"/>
  <c r="CE416" i="4"/>
  <c r="CG416" i="4"/>
  <c r="BF412" i="4"/>
  <c r="BG412" i="4"/>
  <c r="BH412" i="4"/>
  <c r="BL412" i="4"/>
  <c r="BN412" i="4"/>
  <c r="BP412" i="4"/>
  <c r="BR412" i="4"/>
  <c r="BT412" i="4"/>
  <c r="BV412" i="4"/>
  <c r="BX412" i="4"/>
  <c r="BY412" i="4"/>
  <c r="BZ412" i="4"/>
  <c r="CA412" i="4"/>
  <c r="BE416" i="4"/>
  <c r="BK416" i="4"/>
  <c r="BM416" i="4"/>
  <c r="BO416" i="4"/>
  <c r="BQ416" i="4"/>
  <c r="BS416" i="4"/>
  <c r="BU416" i="4"/>
  <c r="BW416" i="4"/>
  <c r="BI412" i="4" a="1"/>
  <c r="BI412" i="4" l="1"/>
  <c r="BJ412" i="4"/>
  <c r="CB412" i="4"/>
  <c r="G419" i="4"/>
  <c r="H419" i="4"/>
  <c r="I419" i="4"/>
  <c r="J419" i="4"/>
  <c r="K419" i="4"/>
  <c r="L419" i="4"/>
  <c r="M419" i="4"/>
  <c r="N419" i="4"/>
  <c r="O419" i="4"/>
  <c r="P419" i="4"/>
  <c r="Q419" i="4"/>
  <c r="R419" i="4"/>
  <c r="S419" i="4"/>
  <c r="T419" i="4"/>
  <c r="U419" i="4"/>
  <c r="V419" i="4"/>
  <c r="W419" i="4"/>
  <c r="AX419" i="4" s="1"/>
  <c r="X419" i="4"/>
  <c r="AY419" i="4" s="1"/>
  <c r="Y419" i="4"/>
  <c r="AZ419" i="4" s="1"/>
  <c r="Z419" i="4"/>
  <c r="BA419" i="4" s="1"/>
  <c r="AA419" i="4"/>
  <c r="AC419" i="4"/>
  <c r="AD419" i="4"/>
  <c r="AE419" i="4"/>
  <c r="AF419" i="4"/>
  <c r="AH419" i="4"/>
  <c r="AI419" i="4"/>
  <c r="AJ419" i="4"/>
  <c r="AK419" i="4"/>
  <c r="AL419" i="4"/>
  <c r="AM419" i="4"/>
  <c r="AN419" i="4"/>
  <c r="AO419" i="4"/>
  <c r="AP419" i="4"/>
  <c r="AR419" i="4"/>
  <c r="AS419" i="4"/>
  <c r="AT419" i="4"/>
  <c r="AU419" i="4"/>
  <c r="AV419" i="4"/>
  <c r="AW419" i="4"/>
  <c r="G420" i="4"/>
  <c r="H420" i="4"/>
  <c r="I420" i="4"/>
  <c r="J420" i="4"/>
  <c r="K420" i="4"/>
  <c r="L420" i="4"/>
  <c r="M420" i="4"/>
  <c r="N420" i="4"/>
  <c r="O420" i="4"/>
  <c r="P420" i="4"/>
  <c r="Q420" i="4"/>
  <c r="R420" i="4"/>
  <c r="S420" i="4"/>
  <c r="T420" i="4"/>
  <c r="V420" i="4"/>
  <c r="W420" i="4"/>
  <c r="X420" i="4"/>
  <c r="Y420" i="4"/>
  <c r="AZ420" i="4" s="1"/>
  <c r="Z420" i="4"/>
  <c r="BA420" i="4" s="1"/>
  <c r="AA420" i="4"/>
  <c r="AC420" i="4"/>
  <c r="AD420" i="4"/>
  <c r="AE420" i="4"/>
  <c r="AF420" i="4"/>
  <c r="AH420" i="4"/>
  <c r="AI420" i="4"/>
  <c r="AJ420" i="4"/>
  <c r="AK420" i="4"/>
  <c r="AL420" i="4"/>
  <c r="AM420" i="4"/>
  <c r="AN420" i="4"/>
  <c r="AO420" i="4"/>
  <c r="AP420" i="4"/>
  <c r="AQ420" i="4" s="1"/>
  <c r="AR420" i="4"/>
  <c r="AS420" i="4"/>
  <c r="AW420" i="4" s="1"/>
  <c r="AT420" i="4"/>
  <c r="AY420" i="4" s="1"/>
  <c r="AU420" i="4"/>
  <c r="AV420" i="4"/>
  <c r="G421" i="4"/>
  <c r="H421" i="4"/>
  <c r="I421" i="4"/>
  <c r="J421" i="4"/>
  <c r="K421" i="4"/>
  <c r="L421" i="4"/>
  <c r="M421" i="4"/>
  <c r="N421" i="4"/>
  <c r="O421" i="4"/>
  <c r="P421" i="4"/>
  <c r="Q421" i="4"/>
  <c r="R421" i="4"/>
  <c r="S421" i="4"/>
  <c r="T421" i="4"/>
  <c r="U421" i="4"/>
  <c r="V421" i="4"/>
  <c r="W421" i="4"/>
  <c r="AX421" i="4" s="1"/>
  <c r="X421" i="4"/>
  <c r="Y421" i="4"/>
  <c r="Z421" i="4"/>
  <c r="AA421" i="4"/>
  <c r="AC421" i="4"/>
  <c r="AD421" i="4"/>
  <c r="AE421" i="4"/>
  <c r="AF421" i="4"/>
  <c r="AH421" i="4"/>
  <c r="AI421" i="4"/>
  <c r="AJ421" i="4"/>
  <c r="AK421" i="4"/>
  <c r="AL421" i="4"/>
  <c r="AM421" i="4"/>
  <c r="AN421" i="4"/>
  <c r="AO421" i="4"/>
  <c r="AP421" i="4"/>
  <c r="AR421" i="4"/>
  <c r="AS421" i="4"/>
  <c r="AT421" i="4"/>
  <c r="AU421" i="4"/>
  <c r="AV421" i="4"/>
  <c r="AW421" i="4"/>
  <c r="G422" i="4"/>
  <c r="H422" i="4"/>
  <c r="K422" i="4" s="1"/>
  <c r="I422" i="4"/>
  <c r="J422" i="4"/>
  <c r="L422" i="4"/>
  <c r="M422" i="4"/>
  <c r="N422" i="4"/>
  <c r="O422" i="4"/>
  <c r="P422" i="4"/>
  <c r="Q422" i="4"/>
  <c r="R422" i="4"/>
  <c r="S422" i="4"/>
  <c r="T422" i="4"/>
  <c r="V422" i="4"/>
  <c r="W422" i="4"/>
  <c r="AA422" i="4" s="1"/>
  <c r="X422" i="4"/>
  <c r="Y422" i="4"/>
  <c r="Z422" i="4"/>
  <c r="AC422" i="4"/>
  <c r="AD422" i="4"/>
  <c r="AE422" i="4"/>
  <c r="AF422" i="4"/>
  <c r="AH422" i="4"/>
  <c r="AI422" i="4"/>
  <c r="AJ422" i="4"/>
  <c r="AK422" i="4"/>
  <c r="AL422" i="4"/>
  <c r="AM422" i="4"/>
  <c r="AN422" i="4"/>
  <c r="AQ422" i="4" s="1"/>
  <c r="AO422" i="4"/>
  <c r="AP422" i="4"/>
  <c r="AR422" i="4"/>
  <c r="AS422" i="4"/>
  <c r="AT422" i="4"/>
  <c r="AU422" i="4"/>
  <c r="AV422" i="4"/>
  <c r="AW422" i="4"/>
  <c r="AX422" i="4"/>
  <c r="AY422" i="4"/>
  <c r="AZ422" i="4"/>
  <c r="BA422" i="4"/>
  <c r="BS420" i="4" a="1"/>
  <c r="BU418" i="4" a="1"/>
  <c r="CC420" i="4" a="1"/>
  <c r="CC418" i="4" a="1"/>
  <c r="BE418" i="4" a="1"/>
  <c r="CG418" i="4" a="1"/>
  <c r="BM418" i="4" a="1"/>
  <c r="BW420" i="4" a="1"/>
  <c r="BS418" i="4" a="1"/>
  <c r="BQ420" i="4" a="1"/>
  <c r="BW418" i="4" a="1"/>
  <c r="BM420" i="4" a="1"/>
  <c r="BE420" i="4" a="1"/>
  <c r="BQ418" i="4" a="1"/>
  <c r="BU420" i="4" a="1"/>
  <c r="BO420" i="4" a="1"/>
  <c r="CG420" i="4" a="1"/>
  <c r="CE420" i="4" a="1"/>
  <c r="BK420" i="4" a="1"/>
  <c r="CE418" i="4" a="1"/>
  <c r="BK418" i="4" a="1"/>
  <c r="BO418" i="4" a="1"/>
  <c r="U422" i="4" l="1"/>
  <c r="AZ421" i="4"/>
  <c r="U420" i="4"/>
  <c r="BA421" i="4"/>
  <c r="AY421" i="4"/>
  <c r="AG420" i="4"/>
  <c r="AQ419" i="4"/>
  <c r="AG421" i="4"/>
  <c r="AX420" i="4"/>
  <c r="AQ421" i="4"/>
  <c r="AG419" i="4"/>
  <c r="AG422" i="4"/>
  <c r="CG418" i="4"/>
  <c r="CE418" i="4"/>
  <c r="CC418" i="4"/>
  <c r="CC420" i="4"/>
  <c r="CE420" i="4"/>
  <c r="CG420" i="4"/>
  <c r="BW418" i="4"/>
  <c r="BU418" i="4"/>
  <c r="BS418" i="4"/>
  <c r="BQ418" i="4"/>
  <c r="BO418" i="4"/>
  <c r="BM418" i="4"/>
  <c r="BK418" i="4"/>
  <c r="BE418" i="4"/>
  <c r="BE420" i="4"/>
  <c r="BK420" i="4"/>
  <c r="BM420" i="4"/>
  <c r="BO420" i="4"/>
  <c r="BQ420" i="4"/>
  <c r="BS420" i="4"/>
  <c r="BU420" i="4"/>
  <c r="BW420" i="4"/>
  <c r="G423" i="4"/>
  <c r="H423" i="4"/>
  <c r="K423" i="4" s="1"/>
  <c r="I423" i="4"/>
  <c r="J423" i="4"/>
  <c r="L423" i="4"/>
  <c r="M423" i="4"/>
  <c r="N423" i="4"/>
  <c r="O423" i="4"/>
  <c r="P423" i="4"/>
  <c r="Q423" i="4"/>
  <c r="R423" i="4"/>
  <c r="S423" i="4"/>
  <c r="T423" i="4"/>
  <c r="V423" i="4"/>
  <c r="W423" i="4"/>
  <c r="X423" i="4"/>
  <c r="Y423" i="4"/>
  <c r="AZ423" i="4" s="1"/>
  <c r="Z423" i="4"/>
  <c r="AA423" i="4"/>
  <c r="AC423" i="4"/>
  <c r="AD423" i="4"/>
  <c r="AE423" i="4"/>
  <c r="AF423" i="4"/>
  <c r="AH423" i="4"/>
  <c r="AI423" i="4"/>
  <c r="AJ423" i="4"/>
  <c r="AK423" i="4"/>
  <c r="AL423" i="4"/>
  <c r="AM423" i="4"/>
  <c r="AN423" i="4"/>
  <c r="AQ423" i="4" s="1"/>
  <c r="AO423" i="4"/>
  <c r="AP423" i="4"/>
  <c r="AR423" i="4"/>
  <c r="AS423" i="4"/>
  <c r="AT423" i="4"/>
  <c r="AU423" i="4"/>
  <c r="AV423" i="4"/>
  <c r="AW423" i="4"/>
  <c r="AX423" i="4"/>
  <c r="AY423" i="4"/>
  <c r="BA423" i="4"/>
  <c r="G424" i="4"/>
  <c r="H424" i="4"/>
  <c r="I424" i="4"/>
  <c r="J424" i="4"/>
  <c r="K424" i="4"/>
  <c r="L424" i="4"/>
  <c r="M424" i="4"/>
  <c r="N424" i="4"/>
  <c r="O424" i="4"/>
  <c r="P424" i="4"/>
  <c r="Q424" i="4"/>
  <c r="R424" i="4"/>
  <c r="S424" i="4"/>
  <c r="T424" i="4"/>
  <c r="V424" i="4"/>
  <c r="W424" i="4"/>
  <c r="AA424" i="4" s="1"/>
  <c r="X424" i="4"/>
  <c r="AY424" i="4" s="1"/>
  <c r="Y424" i="4"/>
  <c r="AZ424" i="4" s="1"/>
  <c r="Z424" i="4"/>
  <c r="BA424" i="4" s="1"/>
  <c r="AC424" i="4"/>
  <c r="AD424" i="4"/>
  <c r="AE424" i="4"/>
  <c r="AF424" i="4"/>
  <c r="AH424" i="4"/>
  <c r="AI424" i="4"/>
  <c r="AJ424" i="4"/>
  <c r="AK424" i="4"/>
  <c r="AL424" i="4"/>
  <c r="AM424" i="4"/>
  <c r="AN424" i="4"/>
  <c r="AO424" i="4"/>
  <c r="AP424" i="4"/>
  <c r="AQ424" i="4"/>
  <c r="AR424" i="4"/>
  <c r="AS424" i="4"/>
  <c r="AT424" i="4"/>
  <c r="AU424" i="4"/>
  <c r="AV424" i="4"/>
  <c r="BX418" i="4" a="1"/>
  <c r="CE422" i="4" a="1"/>
  <c r="BT418" i="4" a="1"/>
  <c r="BR418" i="4" a="1"/>
  <c r="BQ422" i="4" a="1"/>
  <c r="BM422" i="4" a="1"/>
  <c r="BE422" i="4" a="1"/>
  <c r="BY418" i="4" a="1"/>
  <c r="BW422" i="4" a="1"/>
  <c r="BV418" i="4" a="1"/>
  <c r="CC422" i="4" a="1"/>
  <c r="CH418" i="4" a="1"/>
  <c r="BS422" i="4" a="1"/>
  <c r="CD418" i="4" a="1"/>
  <c r="BN418" i="4" a="1"/>
  <c r="BH418" i="4" a="1"/>
  <c r="BG418" i="4" a="1"/>
  <c r="BZ418" i="4" a="1"/>
  <c r="BU422" i="4" a="1"/>
  <c r="CF418" i="4" a="1"/>
  <c r="BP418" i="4" a="1"/>
  <c r="BO422" i="4" a="1"/>
  <c r="BL418" i="4" a="1"/>
  <c r="BK422" i="4" a="1"/>
  <c r="BF418" i="4" a="1"/>
  <c r="CG422" i="4" a="1"/>
  <c r="U424" i="4" l="1"/>
  <c r="U423" i="4"/>
  <c r="AX424" i="4"/>
  <c r="AW424" i="4"/>
  <c r="AG423" i="4"/>
  <c r="AG424" i="4"/>
  <c r="CD418" i="4"/>
  <c r="CF418" i="4"/>
  <c r="CH418" i="4"/>
  <c r="CC422" i="4"/>
  <c r="CE422" i="4"/>
  <c r="CG422" i="4"/>
  <c r="BF418" i="4"/>
  <c r="BG418" i="4"/>
  <c r="BH418" i="4"/>
  <c r="BL418" i="4"/>
  <c r="BN418" i="4"/>
  <c r="BP418" i="4"/>
  <c r="BR418" i="4"/>
  <c r="BT418" i="4"/>
  <c r="BV418" i="4"/>
  <c r="BX418" i="4"/>
  <c r="BY418" i="4"/>
  <c r="BZ418" i="4"/>
  <c r="BE422" i="4"/>
  <c r="BK422" i="4"/>
  <c r="BM422" i="4"/>
  <c r="BO422" i="4"/>
  <c r="BQ422" i="4"/>
  <c r="BS422" i="4"/>
  <c r="BU422" i="4"/>
  <c r="BW422" i="4"/>
  <c r="CA418" i="4" a="1"/>
  <c r="BI418" i="4" a="1"/>
  <c r="CA418" i="4" l="1"/>
  <c r="BI418" i="4"/>
  <c r="BJ418" i="4"/>
  <c r="CB418" i="4"/>
  <c r="G425" i="4"/>
  <c r="H425" i="4"/>
  <c r="I425" i="4"/>
  <c r="J425" i="4"/>
  <c r="K425" i="4"/>
  <c r="L425" i="4"/>
  <c r="M425" i="4"/>
  <c r="N425" i="4"/>
  <c r="O425" i="4"/>
  <c r="P425" i="4"/>
  <c r="Q425" i="4"/>
  <c r="R425" i="4"/>
  <c r="S425" i="4"/>
  <c r="T425" i="4"/>
  <c r="U425" i="4"/>
  <c r="V425" i="4"/>
  <c r="W425" i="4"/>
  <c r="AA425" i="4" s="1"/>
  <c r="X425" i="4"/>
  <c r="Y425" i="4"/>
  <c r="Z425" i="4"/>
  <c r="AC425" i="4"/>
  <c r="AD425" i="4"/>
  <c r="AE425" i="4"/>
  <c r="AF425" i="4"/>
  <c r="AH425" i="4"/>
  <c r="AI425" i="4"/>
  <c r="AJ425" i="4"/>
  <c r="AK425" i="4"/>
  <c r="AL425" i="4"/>
  <c r="AM425" i="4"/>
  <c r="AN425" i="4"/>
  <c r="AO425" i="4"/>
  <c r="AP425" i="4"/>
  <c r="AR425" i="4"/>
  <c r="AS425" i="4"/>
  <c r="AT425" i="4"/>
  <c r="AU425" i="4"/>
  <c r="AV425" i="4"/>
  <c r="AW425" i="4"/>
  <c r="AX425" i="4"/>
  <c r="AY425" i="4"/>
  <c r="AZ425" i="4"/>
  <c r="BA425" i="4"/>
  <c r="G426" i="4"/>
  <c r="H426" i="4"/>
  <c r="I426" i="4"/>
  <c r="J426" i="4"/>
  <c r="K426" i="4"/>
  <c r="L426" i="4"/>
  <c r="M426" i="4"/>
  <c r="N426" i="4"/>
  <c r="O426" i="4"/>
  <c r="P426" i="4"/>
  <c r="Q426" i="4"/>
  <c r="R426" i="4"/>
  <c r="U426" i="4" s="1"/>
  <c r="S426" i="4"/>
  <c r="T426" i="4"/>
  <c r="V426" i="4"/>
  <c r="W426" i="4"/>
  <c r="X426" i="4"/>
  <c r="Y426" i="4"/>
  <c r="AZ426" i="4" s="1"/>
  <c r="Z426" i="4"/>
  <c r="BA426" i="4" s="1"/>
  <c r="AA426" i="4"/>
  <c r="AC426" i="4"/>
  <c r="AD426" i="4"/>
  <c r="AE426" i="4"/>
  <c r="AF426" i="4"/>
  <c r="AH426" i="4"/>
  <c r="AI426" i="4"/>
  <c r="AJ426" i="4"/>
  <c r="AK426" i="4"/>
  <c r="AL426" i="4"/>
  <c r="AM426" i="4"/>
  <c r="AN426" i="4"/>
  <c r="AO426" i="4"/>
  <c r="AP426" i="4"/>
  <c r="AQ426" i="4"/>
  <c r="AR426" i="4"/>
  <c r="AS426" i="4"/>
  <c r="AX426" i="4" s="1"/>
  <c r="AT426" i="4"/>
  <c r="AU426" i="4"/>
  <c r="AV426" i="4"/>
  <c r="G427" i="4"/>
  <c r="H427" i="4"/>
  <c r="I427" i="4"/>
  <c r="J427" i="4"/>
  <c r="K427" i="4"/>
  <c r="L427" i="4"/>
  <c r="M427" i="4"/>
  <c r="N427" i="4"/>
  <c r="O427" i="4"/>
  <c r="P427" i="4"/>
  <c r="Q427" i="4"/>
  <c r="R427" i="4"/>
  <c r="S427" i="4"/>
  <c r="T427" i="4"/>
  <c r="U427" i="4"/>
  <c r="V427" i="4"/>
  <c r="W427" i="4"/>
  <c r="AA427" i="4" s="1"/>
  <c r="X427" i="4"/>
  <c r="Y427" i="4"/>
  <c r="Z427" i="4"/>
  <c r="AC427" i="4"/>
  <c r="AD427" i="4"/>
  <c r="AE427" i="4"/>
  <c r="AF427" i="4"/>
  <c r="AH427" i="4"/>
  <c r="AI427" i="4"/>
  <c r="AJ427" i="4"/>
  <c r="AK427" i="4"/>
  <c r="AL427" i="4"/>
  <c r="AM427" i="4"/>
  <c r="AN427" i="4"/>
  <c r="AO427" i="4"/>
  <c r="AP427" i="4"/>
  <c r="AR427" i="4"/>
  <c r="AS427" i="4"/>
  <c r="AT427" i="4"/>
  <c r="AU427" i="4"/>
  <c r="AV427" i="4"/>
  <c r="BA427" i="4" s="1"/>
  <c r="AW427" i="4"/>
  <c r="AX427" i="4"/>
  <c r="G428" i="4"/>
  <c r="H428" i="4"/>
  <c r="K428" i="4" s="1"/>
  <c r="I428" i="4"/>
  <c r="J428" i="4"/>
  <c r="L428" i="4"/>
  <c r="M428" i="4"/>
  <c r="N428" i="4"/>
  <c r="O428" i="4"/>
  <c r="P428" i="4"/>
  <c r="Q428" i="4"/>
  <c r="R428" i="4"/>
  <c r="S428" i="4"/>
  <c r="T428" i="4"/>
  <c r="V428" i="4"/>
  <c r="W428" i="4"/>
  <c r="X428" i="4"/>
  <c r="Y428" i="4"/>
  <c r="Z428" i="4"/>
  <c r="BA428" i="4" s="1"/>
  <c r="AA428" i="4"/>
  <c r="AC428" i="4"/>
  <c r="AD428" i="4"/>
  <c r="AE428" i="4"/>
  <c r="AF428" i="4"/>
  <c r="AH428" i="4"/>
  <c r="AI428" i="4"/>
  <c r="AJ428" i="4"/>
  <c r="AK428" i="4"/>
  <c r="AL428" i="4"/>
  <c r="AM428" i="4"/>
  <c r="AN428" i="4"/>
  <c r="AQ428" i="4" s="1"/>
  <c r="AO428" i="4"/>
  <c r="AP428" i="4"/>
  <c r="AR428" i="4"/>
  <c r="AS428" i="4"/>
  <c r="AT428" i="4"/>
  <c r="AU428" i="4"/>
  <c r="AV428" i="4"/>
  <c r="AW428" i="4"/>
  <c r="AX428" i="4"/>
  <c r="AY428" i="4"/>
  <c r="AZ428" i="4"/>
  <c r="BS426" i="4" a="1"/>
  <c r="BU424" i="4" a="1"/>
  <c r="BM426" i="4" a="1"/>
  <c r="BK426" i="4" a="1"/>
  <c r="CE424" i="4" a="1"/>
  <c r="BK424" i="4" a="1"/>
  <c r="BO424" i="4" a="1"/>
  <c r="BQ424" i="4" a="1"/>
  <c r="BQ426" i="4" a="1"/>
  <c r="BW424" i="4" a="1"/>
  <c r="CC424" i="4" a="1"/>
  <c r="CG424" i="4" a="1"/>
  <c r="BS424" i="4" a="1"/>
  <c r="BO426" i="4" a="1"/>
  <c r="CG426" i="4" a="1"/>
  <c r="CE426" i="4" a="1"/>
  <c r="CC426" i="4" a="1"/>
  <c r="BE426" i="4" a="1"/>
  <c r="BE424" i="4" a="1"/>
  <c r="BM424" i="4" a="1"/>
  <c r="BW426" i="4" a="1"/>
  <c r="BU426" i="4" a="1"/>
  <c r="U428" i="4" l="1"/>
  <c r="AZ427" i="4"/>
  <c r="AY427" i="4"/>
  <c r="AY426" i="4"/>
  <c r="AQ425" i="4"/>
  <c r="AG426" i="4"/>
  <c r="AW426" i="4"/>
  <c r="AG425" i="4"/>
  <c r="AG427" i="4"/>
  <c r="AQ427" i="4"/>
  <c r="AG428" i="4"/>
  <c r="CG424" i="4"/>
  <c r="CE424" i="4"/>
  <c r="CC424" i="4"/>
  <c r="CC426" i="4"/>
  <c r="CE426" i="4"/>
  <c r="CG426" i="4"/>
  <c r="BW424" i="4"/>
  <c r="BU424" i="4"/>
  <c r="BS424" i="4"/>
  <c r="BQ424" i="4"/>
  <c r="BO424" i="4"/>
  <c r="BM424" i="4"/>
  <c r="BK424" i="4"/>
  <c r="BE424" i="4"/>
  <c r="BE426" i="4"/>
  <c r="BK426" i="4"/>
  <c r="BM426" i="4"/>
  <c r="BO426" i="4"/>
  <c r="BQ426" i="4"/>
  <c r="BS426" i="4"/>
  <c r="BU426" i="4"/>
  <c r="BW426" i="4"/>
  <c r="G429" i="4"/>
  <c r="H429" i="4"/>
  <c r="K429" i="4" s="1"/>
  <c r="I429" i="4"/>
  <c r="J429" i="4"/>
  <c r="L429" i="4"/>
  <c r="M429" i="4"/>
  <c r="N429" i="4"/>
  <c r="O429" i="4"/>
  <c r="P429" i="4"/>
  <c r="Q429" i="4"/>
  <c r="R429" i="4"/>
  <c r="S429" i="4"/>
  <c r="T429" i="4"/>
  <c r="V429" i="4"/>
  <c r="W429" i="4"/>
  <c r="X429" i="4"/>
  <c r="Y429" i="4"/>
  <c r="Z429" i="4"/>
  <c r="AA429" i="4"/>
  <c r="AC429" i="4"/>
  <c r="AD429" i="4"/>
  <c r="AE429" i="4"/>
  <c r="AF429" i="4"/>
  <c r="AH429" i="4"/>
  <c r="AI429" i="4"/>
  <c r="AJ429" i="4"/>
  <c r="AK429" i="4"/>
  <c r="AL429" i="4"/>
  <c r="AM429" i="4"/>
  <c r="AN429" i="4"/>
  <c r="AQ429" i="4" s="1"/>
  <c r="AO429" i="4"/>
  <c r="AP429" i="4"/>
  <c r="AR429" i="4"/>
  <c r="AS429" i="4"/>
  <c r="AT429" i="4"/>
  <c r="AU429" i="4"/>
  <c r="AV429" i="4"/>
  <c r="AW429" i="4"/>
  <c r="AX429" i="4"/>
  <c r="AY429" i="4"/>
  <c r="AZ429" i="4"/>
  <c r="BA429" i="4"/>
  <c r="G430" i="4"/>
  <c r="H430" i="4"/>
  <c r="I430" i="4"/>
  <c r="J430" i="4"/>
  <c r="K430" i="4"/>
  <c r="L430" i="4"/>
  <c r="M430" i="4"/>
  <c r="N430" i="4"/>
  <c r="O430" i="4"/>
  <c r="P430" i="4"/>
  <c r="Q430" i="4"/>
  <c r="R430" i="4"/>
  <c r="S430" i="4"/>
  <c r="T430" i="4"/>
  <c r="V430" i="4"/>
  <c r="W430" i="4"/>
  <c r="X430" i="4"/>
  <c r="AY430" i="4" s="1"/>
  <c r="Y430" i="4"/>
  <c r="AZ430" i="4" s="1"/>
  <c r="Z430" i="4"/>
  <c r="BA430" i="4" s="1"/>
  <c r="AA430" i="4"/>
  <c r="AC430" i="4"/>
  <c r="AD430" i="4"/>
  <c r="AE430" i="4"/>
  <c r="AF430" i="4"/>
  <c r="AH430" i="4"/>
  <c r="AI430" i="4"/>
  <c r="AJ430" i="4"/>
  <c r="AK430" i="4"/>
  <c r="AL430" i="4"/>
  <c r="AM430" i="4"/>
  <c r="AN430" i="4"/>
  <c r="AO430" i="4"/>
  <c r="AP430" i="4"/>
  <c r="AQ430" i="4"/>
  <c r="AR430" i="4"/>
  <c r="AS430" i="4"/>
  <c r="AT430" i="4"/>
  <c r="AU430" i="4"/>
  <c r="AV430" i="4"/>
  <c r="BM428" i="4" a="1"/>
  <c r="BL424" i="4" a="1"/>
  <c r="BK428" i="4" a="1"/>
  <c r="CE428" i="4" a="1"/>
  <c r="CC428" i="4" a="1"/>
  <c r="BZ424" i="4" a="1"/>
  <c r="CD424" i="4" a="1"/>
  <c r="BW428" i="4" a="1"/>
  <c r="BU428" i="4" a="1"/>
  <c r="BP424" i="4" a="1"/>
  <c r="CG428" i="4" a="1"/>
  <c r="BH424" i="4" a="1"/>
  <c r="CH424" i="4" a="1"/>
  <c r="CF424" i="4" a="1"/>
  <c r="BV424" i="4" a="1"/>
  <c r="BT424" i="4" a="1"/>
  <c r="BR424" i="4" a="1"/>
  <c r="BN424" i="4" a="1"/>
  <c r="BE428" i="4" a="1"/>
  <c r="BG424" i="4" a="1"/>
  <c r="BF424" i="4" a="1"/>
  <c r="BY424" i="4" a="1"/>
  <c r="BX424" i="4" a="1"/>
  <c r="BS428" i="4" a="1"/>
  <c r="BQ428" i="4" a="1"/>
  <c r="BO428" i="4" a="1"/>
  <c r="AX430" i="4" l="1"/>
  <c r="U429" i="4"/>
  <c r="U430" i="4"/>
  <c r="AW430" i="4"/>
  <c r="AG429" i="4"/>
  <c r="AG430" i="4"/>
  <c r="BF424" i="4"/>
  <c r="BG424" i="4"/>
  <c r="BH424" i="4"/>
  <c r="BL424" i="4"/>
  <c r="BN424" i="4"/>
  <c r="BP424" i="4"/>
  <c r="BR424" i="4"/>
  <c r="BT424" i="4"/>
  <c r="BV424" i="4"/>
  <c r="BX424" i="4"/>
  <c r="BY424" i="4"/>
  <c r="BZ424" i="4"/>
  <c r="BE428" i="4"/>
  <c r="BK428" i="4"/>
  <c r="BM428" i="4"/>
  <c r="BO428" i="4"/>
  <c r="BQ428" i="4"/>
  <c r="BS428" i="4"/>
  <c r="BU428" i="4"/>
  <c r="BW428" i="4"/>
  <c r="CD424" i="4"/>
  <c r="CF424" i="4"/>
  <c r="CH424" i="4"/>
  <c r="CC428" i="4"/>
  <c r="CE428" i="4"/>
  <c r="CG428" i="4"/>
  <c r="CA424" i="4" a="1"/>
  <c r="BI424" i="4" a="1"/>
  <c r="CA424" i="4" l="1"/>
  <c r="BI424" i="4"/>
  <c r="CB424" i="4"/>
  <c r="BJ424" i="4"/>
  <c r="G431" i="4"/>
  <c r="H431" i="4"/>
  <c r="I431" i="4"/>
  <c r="J431" i="4"/>
  <c r="K431" i="4"/>
  <c r="L431" i="4"/>
  <c r="M431" i="4"/>
  <c r="N431" i="4"/>
  <c r="O431" i="4"/>
  <c r="P431" i="4"/>
  <c r="Q431" i="4"/>
  <c r="R431" i="4"/>
  <c r="S431" i="4"/>
  <c r="T431" i="4"/>
  <c r="U431" i="4"/>
  <c r="V431" i="4"/>
  <c r="W431" i="4"/>
  <c r="AA431" i="4" s="1"/>
  <c r="X431" i="4"/>
  <c r="Y431" i="4"/>
  <c r="AZ431" i="4" s="1"/>
  <c r="Z431" i="4"/>
  <c r="AC431" i="4"/>
  <c r="AD431" i="4"/>
  <c r="AE431" i="4"/>
  <c r="AF431" i="4"/>
  <c r="AH431" i="4"/>
  <c r="AI431" i="4"/>
  <c r="AJ431" i="4"/>
  <c r="AK431" i="4"/>
  <c r="AL431" i="4"/>
  <c r="AM431" i="4"/>
  <c r="AN431" i="4"/>
  <c r="AO431" i="4"/>
  <c r="AP431" i="4"/>
  <c r="AR431" i="4"/>
  <c r="AS431" i="4"/>
  <c r="AT431" i="4"/>
  <c r="AU431" i="4"/>
  <c r="AV431" i="4"/>
  <c r="AW431" i="4"/>
  <c r="AY431" i="4"/>
  <c r="BA431" i="4"/>
  <c r="G432" i="4"/>
  <c r="H432" i="4"/>
  <c r="I432" i="4"/>
  <c r="J432" i="4"/>
  <c r="K432" i="4"/>
  <c r="L432" i="4"/>
  <c r="M432" i="4"/>
  <c r="N432" i="4"/>
  <c r="O432" i="4"/>
  <c r="P432" i="4"/>
  <c r="Q432" i="4"/>
  <c r="R432" i="4"/>
  <c r="U432" i="4" s="1"/>
  <c r="S432" i="4"/>
  <c r="T432" i="4"/>
  <c r="V432" i="4"/>
  <c r="W432" i="4"/>
  <c r="X432" i="4"/>
  <c r="Y432" i="4"/>
  <c r="AZ432" i="4" s="1"/>
  <c r="Z432" i="4"/>
  <c r="BA432" i="4" s="1"/>
  <c r="AA432" i="4"/>
  <c r="AC432" i="4"/>
  <c r="AD432" i="4"/>
  <c r="AE432" i="4"/>
  <c r="AF432" i="4"/>
  <c r="AH432" i="4"/>
  <c r="AI432" i="4"/>
  <c r="AJ432" i="4"/>
  <c r="AK432" i="4"/>
  <c r="AL432" i="4"/>
  <c r="AM432" i="4"/>
  <c r="AN432" i="4"/>
  <c r="AO432" i="4"/>
  <c r="AP432" i="4"/>
  <c r="AQ432" i="4"/>
  <c r="AR432" i="4"/>
  <c r="AS432" i="4"/>
  <c r="AX432" i="4" s="1"/>
  <c r="AT432" i="4"/>
  <c r="AU432" i="4"/>
  <c r="AV432" i="4"/>
  <c r="G433" i="4"/>
  <c r="H433" i="4"/>
  <c r="I433" i="4"/>
  <c r="J433" i="4"/>
  <c r="K433" i="4"/>
  <c r="L433" i="4"/>
  <c r="M433" i="4"/>
  <c r="N433" i="4"/>
  <c r="O433" i="4"/>
  <c r="P433" i="4"/>
  <c r="Q433" i="4"/>
  <c r="R433" i="4"/>
  <c r="S433" i="4"/>
  <c r="T433" i="4"/>
  <c r="U433" i="4"/>
  <c r="V433" i="4"/>
  <c r="W433" i="4"/>
  <c r="AA433" i="4" s="1"/>
  <c r="X433" i="4"/>
  <c r="Y433" i="4"/>
  <c r="Z433" i="4"/>
  <c r="AC433" i="4"/>
  <c r="AD433" i="4"/>
  <c r="AE433" i="4"/>
  <c r="AF433" i="4"/>
  <c r="AH433" i="4"/>
  <c r="AI433" i="4"/>
  <c r="AJ433" i="4"/>
  <c r="AK433" i="4"/>
  <c r="AL433" i="4"/>
  <c r="AM433" i="4"/>
  <c r="AN433" i="4"/>
  <c r="AO433" i="4"/>
  <c r="AP433" i="4"/>
  <c r="AR433" i="4"/>
  <c r="AS433" i="4"/>
  <c r="AT433" i="4"/>
  <c r="AU433" i="4"/>
  <c r="AV433" i="4"/>
  <c r="BA433" i="4" s="1"/>
  <c r="AW433" i="4"/>
  <c r="AX433" i="4"/>
  <c r="G434" i="4"/>
  <c r="H434" i="4"/>
  <c r="K434" i="4" s="1"/>
  <c r="I434" i="4"/>
  <c r="J434" i="4"/>
  <c r="L434" i="4"/>
  <c r="M434" i="4"/>
  <c r="N434" i="4"/>
  <c r="O434" i="4"/>
  <c r="P434" i="4"/>
  <c r="Q434" i="4"/>
  <c r="R434" i="4"/>
  <c r="S434" i="4"/>
  <c r="T434" i="4"/>
  <c r="V434" i="4"/>
  <c r="W434" i="4"/>
  <c r="X434" i="4"/>
  <c r="Y434" i="4"/>
  <c r="Z434" i="4"/>
  <c r="BA434" i="4" s="1"/>
  <c r="AA434" i="4"/>
  <c r="AC434" i="4"/>
  <c r="AD434" i="4"/>
  <c r="AE434" i="4"/>
  <c r="AF434" i="4"/>
  <c r="AH434" i="4"/>
  <c r="AI434" i="4"/>
  <c r="AJ434" i="4"/>
  <c r="AK434" i="4"/>
  <c r="AL434" i="4"/>
  <c r="AM434" i="4"/>
  <c r="AN434" i="4"/>
  <c r="AQ434" i="4" s="1"/>
  <c r="AO434" i="4"/>
  <c r="AP434" i="4"/>
  <c r="AR434" i="4"/>
  <c r="AS434" i="4"/>
  <c r="AT434" i="4"/>
  <c r="AU434" i="4"/>
  <c r="AV434" i="4"/>
  <c r="AW434" i="4"/>
  <c r="AX434" i="4"/>
  <c r="AY434" i="4"/>
  <c r="AZ434" i="4"/>
  <c r="BS432" i="4" a="1"/>
  <c r="BU430" i="4" a="1"/>
  <c r="BW430" i="4" a="1"/>
  <c r="CG432" i="4" a="1"/>
  <c r="BM432" i="4" a="1"/>
  <c r="CC432" i="4" a="1"/>
  <c r="CE430" i="4" a="1"/>
  <c r="BO430" i="4" a="1"/>
  <c r="BW432" i="4" a="1"/>
  <c r="BQ432" i="4" a="1"/>
  <c r="CC430" i="4" a="1"/>
  <c r="BE430" i="4" a="1"/>
  <c r="CG430" i="4" a="1"/>
  <c r="BQ430" i="4" a="1"/>
  <c r="BO432" i="4" a="1"/>
  <c r="CE432" i="4" a="1"/>
  <c r="BK432" i="4" a="1"/>
  <c r="BE432" i="4" a="1"/>
  <c r="BK430" i="4" a="1"/>
  <c r="BM430" i="4" a="1"/>
  <c r="BS430" i="4" a="1"/>
  <c r="BU432" i="4" a="1"/>
  <c r="AX431" i="4" l="1"/>
  <c r="AZ433" i="4"/>
  <c r="U434" i="4"/>
  <c r="AY433" i="4"/>
  <c r="AY432" i="4"/>
  <c r="AG432" i="4"/>
  <c r="AQ431" i="4"/>
  <c r="AG433" i="4"/>
  <c r="AQ433" i="4"/>
  <c r="AW432" i="4"/>
  <c r="AG431" i="4"/>
  <c r="AG434" i="4"/>
  <c r="CG430" i="4"/>
  <c r="CE430" i="4"/>
  <c r="CC430" i="4"/>
  <c r="CC432" i="4"/>
  <c r="CE432" i="4"/>
  <c r="CG432" i="4"/>
  <c r="BW430" i="4"/>
  <c r="BU430" i="4"/>
  <c r="BS430" i="4"/>
  <c r="BQ430" i="4"/>
  <c r="BO430" i="4"/>
  <c r="BM430" i="4"/>
  <c r="BK430" i="4"/>
  <c r="BE430" i="4"/>
  <c r="BE432" i="4"/>
  <c r="BK432" i="4"/>
  <c r="BM432" i="4"/>
  <c r="BO432" i="4"/>
  <c r="BQ432" i="4"/>
  <c r="BS432" i="4"/>
  <c r="BU432" i="4"/>
  <c r="BW432" i="4"/>
  <c r="G435" i="4"/>
  <c r="H435" i="4"/>
  <c r="K435" i="4" s="1"/>
  <c r="I435" i="4"/>
  <c r="J435" i="4"/>
  <c r="L435" i="4"/>
  <c r="M435" i="4"/>
  <c r="N435" i="4"/>
  <c r="O435" i="4"/>
  <c r="P435" i="4"/>
  <c r="Q435" i="4"/>
  <c r="R435" i="4"/>
  <c r="U435" i="4" s="1"/>
  <c r="S435" i="4"/>
  <c r="T435" i="4"/>
  <c r="V435" i="4"/>
  <c r="W435" i="4"/>
  <c r="X435" i="4"/>
  <c r="Y435" i="4"/>
  <c r="Z435" i="4"/>
  <c r="AA435" i="4"/>
  <c r="AC435" i="4"/>
  <c r="AD435" i="4"/>
  <c r="AE435" i="4"/>
  <c r="AF435" i="4"/>
  <c r="AH435" i="4"/>
  <c r="AI435" i="4"/>
  <c r="AJ435" i="4"/>
  <c r="AK435" i="4"/>
  <c r="AL435" i="4"/>
  <c r="AM435" i="4"/>
  <c r="AN435" i="4"/>
  <c r="AO435" i="4"/>
  <c r="AP435" i="4"/>
  <c r="AR435" i="4"/>
  <c r="AS435" i="4"/>
  <c r="AT435" i="4"/>
  <c r="AU435" i="4"/>
  <c r="AV435" i="4"/>
  <c r="AW435" i="4"/>
  <c r="AX435" i="4"/>
  <c r="AY435" i="4"/>
  <c r="AZ435" i="4"/>
  <c r="G436" i="4"/>
  <c r="H436" i="4"/>
  <c r="I436" i="4"/>
  <c r="J436" i="4"/>
  <c r="K436" i="4"/>
  <c r="L436" i="4"/>
  <c r="M436" i="4"/>
  <c r="N436" i="4"/>
  <c r="O436" i="4"/>
  <c r="P436" i="4"/>
  <c r="Q436" i="4"/>
  <c r="R436" i="4"/>
  <c r="S436" i="4"/>
  <c r="T436" i="4"/>
  <c r="V436" i="4"/>
  <c r="W436" i="4"/>
  <c r="AA436" i="4" s="1"/>
  <c r="X436" i="4"/>
  <c r="Y436" i="4"/>
  <c r="Z436" i="4"/>
  <c r="BA436" i="4" s="1"/>
  <c r="AC436" i="4"/>
  <c r="AD436" i="4"/>
  <c r="AE436" i="4"/>
  <c r="AF436" i="4"/>
  <c r="AH436" i="4"/>
  <c r="AI436" i="4"/>
  <c r="AJ436" i="4"/>
  <c r="AK436" i="4"/>
  <c r="AL436" i="4"/>
  <c r="AM436" i="4"/>
  <c r="AN436" i="4"/>
  <c r="AO436" i="4"/>
  <c r="AP436" i="4"/>
  <c r="AQ436" i="4"/>
  <c r="AR436" i="4"/>
  <c r="AS436" i="4"/>
  <c r="AT436" i="4"/>
  <c r="AU436" i="4"/>
  <c r="AV436" i="4"/>
  <c r="AW436" i="4"/>
  <c r="AX436" i="4"/>
  <c r="AY436" i="4"/>
  <c r="AZ436" i="4"/>
  <c r="BY430" i="4" a="1"/>
  <c r="CG434" i="4" a="1"/>
  <c r="CC434" i="4" a="1"/>
  <c r="CH430" i="4" a="1"/>
  <c r="CF430" i="4" a="1"/>
  <c r="CD430" i="4" a="1"/>
  <c r="BO434" i="4" a="1"/>
  <c r="BM434" i="4" a="1"/>
  <c r="BG430" i="4" a="1"/>
  <c r="BX430" i="4" a="1"/>
  <c r="CE434" i="4" a="1"/>
  <c r="BV430" i="4" a="1"/>
  <c r="BT430" i="4" a="1"/>
  <c r="BR430" i="4" a="1"/>
  <c r="BQ434" i="4" a="1"/>
  <c r="BN430" i="4" a="1"/>
  <c r="BL430" i="4" a="1"/>
  <c r="BK434" i="4" a="1"/>
  <c r="BH430" i="4" a="1"/>
  <c r="BF430" i="4" a="1"/>
  <c r="BW434" i="4" a="1"/>
  <c r="BU434" i="4" a="1"/>
  <c r="BS434" i="4" a="1"/>
  <c r="BP430" i="4" a="1"/>
  <c r="BE434" i="4" a="1"/>
  <c r="BZ430" i="4" a="1"/>
  <c r="U436" i="4" l="1"/>
  <c r="BA435" i="4"/>
  <c r="AG436" i="4"/>
  <c r="AG435" i="4"/>
  <c r="AQ435" i="4"/>
  <c r="CD430" i="4"/>
  <c r="CF430" i="4"/>
  <c r="CH430" i="4"/>
  <c r="CC434" i="4"/>
  <c r="CE434" i="4"/>
  <c r="CG434" i="4"/>
  <c r="BF430" i="4"/>
  <c r="BG430" i="4"/>
  <c r="BH430" i="4"/>
  <c r="BL430" i="4"/>
  <c r="BN430" i="4"/>
  <c r="BP430" i="4"/>
  <c r="BR430" i="4"/>
  <c r="BT430" i="4"/>
  <c r="BV430" i="4"/>
  <c r="BX430" i="4"/>
  <c r="BY430" i="4"/>
  <c r="BZ430" i="4"/>
  <c r="BE434" i="4"/>
  <c r="BK434" i="4"/>
  <c r="BM434" i="4"/>
  <c r="BO434" i="4"/>
  <c r="BQ434" i="4"/>
  <c r="BS434" i="4"/>
  <c r="BU434" i="4"/>
  <c r="BW434" i="4"/>
  <c r="BI430" i="4" a="1"/>
  <c r="CA430" i="4" a="1"/>
  <c r="CA430" i="4" l="1"/>
  <c r="BI430" i="4"/>
  <c r="BJ430" i="4"/>
  <c r="CB430" i="4"/>
  <c r="G437" i="4"/>
  <c r="H437" i="4"/>
  <c r="I437" i="4"/>
  <c r="J437" i="4"/>
  <c r="K437" i="4"/>
  <c r="L437" i="4"/>
  <c r="M437" i="4"/>
  <c r="N437" i="4"/>
  <c r="O437" i="4"/>
  <c r="P437" i="4"/>
  <c r="Q437" i="4"/>
  <c r="R437" i="4"/>
  <c r="S437" i="4"/>
  <c r="T437" i="4"/>
  <c r="U437" i="4"/>
  <c r="V437" i="4"/>
  <c r="W437" i="4"/>
  <c r="AA437" i="4" s="1"/>
  <c r="X437" i="4"/>
  <c r="Y437" i="4"/>
  <c r="Z437" i="4"/>
  <c r="AC437" i="4"/>
  <c r="AD437" i="4"/>
  <c r="AE437" i="4"/>
  <c r="AF437" i="4"/>
  <c r="AH437" i="4"/>
  <c r="AI437" i="4"/>
  <c r="AJ437" i="4"/>
  <c r="AK437" i="4"/>
  <c r="AL437" i="4"/>
  <c r="AM437" i="4"/>
  <c r="AN437" i="4"/>
  <c r="AQ437" i="4" s="1"/>
  <c r="AO437" i="4"/>
  <c r="AP437" i="4"/>
  <c r="AR437" i="4"/>
  <c r="AS437" i="4"/>
  <c r="AT437" i="4"/>
  <c r="AU437" i="4"/>
  <c r="AV437" i="4"/>
  <c r="AW437" i="4"/>
  <c r="AX437" i="4"/>
  <c r="AY437" i="4"/>
  <c r="AZ437" i="4"/>
  <c r="BA437" i="4"/>
  <c r="G438" i="4"/>
  <c r="H438" i="4"/>
  <c r="I438" i="4"/>
  <c r="J438" i="4"/>
  <c r="L438" i="4"/>
  <c r="M438" i="4"/>
  <c r="N438" i="4"/>
  <c r="O438" i="4"/>
  <c r="P438" i="4"/>
  <c r="Q438" i="4"/>
  <c r="R438" i="4"/>
  <c r="S438" i="4"/>
  <c r="T438" i="4"/>
  <c r="V438" i="4"/>
  <c r="W438" i="4"/>
  <c r="X438" i="4"/>
  <c r="Y438" i="4"/>
  <c r="AZ438" i="4" s="1"/>
  <c r="Z438" i="4"/>
  <c r="BA438" i="4" s="1"/>
  <c r="AA438" i="4"/>
  <c r="AC438" i="4"/>
  <c r="AD438" i="4"/>
  <c r="AE438" i="4"/>
  <c r="AF438" i="4"/>
  <c r="AH438" i="4"/>
  <c r="AI438" i="4"/>
  <c r="AJ438" i="4"/>
  <c r="AK438" i="4"/>
  <c r="AL438" i="4"/>
  <c r="AM438" i="4"/>
  <c r="AN438" i="4"/>
  <c r="AO438" i="4"/>
  <c r="AP438" i="4"/>
  <c r="AQ438" i="4"/>
  <c r="AR438" i="4"/>
  <c r="AS438" i="4"/>
  <c r="AW438" i="4" s="1"/>
  <c r="AT438" i="4"/>
  <c r="AY438" i="4" s="1"/>
  <c r="AU438" i="4"/>
  <c r="AV438" i="4"/>
  <c r="G439" i="4"/>
  <c r="H439" i="4"/>
  <c r="I439" i="4"/>
  <c r="J439" i="4"/>
  <c r="L439" i="4"/>
  <c r="M439" i="4"/>
  <c r="N439" i="4"/>
  <c r="O439" i="4"/>
  <c r="P439" i="4"/>
  <c r="Q439" i="4"/>
  <c r="R439" i="4"/>
  <c r="S439" i="4"/>
  <c r="T439" i="4"/>
  <c r="U439" i="4"/>
  <c r="V439" i="4"/>
  <c r="W439" i="4"/>
  <c r="AX439" i="4" s="1"/>
  <c r="X439" i="4"/>
  <c r="Y439" i="4"/>
  <c r="Z439" i="4"/>
  <c r="AA439" i="4"/>
  <c r="AC439" i="4"/>
  <c r="AD439" i="4"/>
  <c r="AE439" i="4"/>
  <c r="AF439" i="4"/>
  <c r="AH439" i="4"/>
  <c r="AI439" i="4"/>
  <c r="AJ439" i="4"/>
  <c r="AK439" i="4"/>
  <c r="AL439" i="4"/>
  <c r="AM439" i="4"/>
  <c r="AN439" i="4"/>
  <c r="AO439" i="4"/>
  <c r="AP439" i="4"/>
  <c r="AR439" i="4"/>
  <c r="AS439" i="4"/>
  <c r="AT439" i="4"/>
  <c r="AU439" i="4"/>
  <c r="AV439" i="4"/>
  <c r="AW439" i="4"/>
  <c r="AY439" i="4"/>
  <c r="G440" i="4"/>
  <c r="H440" i="4"/>
  <c r="K440" i="4" s="1"/>
  <c r="I440" i="4"/>
  <c r="J440" i="4"/>
  <c r="L440" i="4"/>
  <c r="M440" i="4"/>
  <c r="N440" i="4"/>
  <c r="O440" i="4"/>
  <c r="P440" i="4"/>
  <c r="Q440" i="4"/>
  <c r="R440" i="4"/>
  <c r="S440" i="4"/>
  <c r="T440" i="4"/>
  <c r="V440" i="4"/>
  <c r="W440" i="4"/>
  <c r="X440" i="4"/>
  <c r="Y440" i="4"/>
  <c r="Z440" i="4"/>
  <c r="AA440" i="4"/>
  <c r="AC440" i="4"/>
  <c r="AD440" i="4"/>
  <c r="AG440" i="4" s="1"/>
  <c r="AE440" i="4"/>
  <c r="AF440" i="4"/>
  <c r="AH440" i="4"/>
  <c r="AI440" i="4"/>
  <c r="AJ440" i="4"/>
  <c r="AK440" i="4"/>
  <c r="AL440" i="4"/>
  <c r="AM440" i="4"/>
  <c r="AN440" i="4"/>
  <c r="AO440" i="4"/>
  <c r="AP440" i="4"/>
  <c r="AQ440" i="4"/>
  <c r="AR440" i="4"/>
  <c r="AS440" i="4"/>
  <c r="AT440" i="4"/>
  <c r="AU440" i="4"/>
  <c r="AV440" i="4"/>
  <c r="AW440" i="4"/>
  <c r="AX440" i="4"/>
  <c r="AY440" i="4"/>
  <c r="AZ440" i="4"/>
  <c r="BA440" i="4"/>
  <c r="BO438" i="4" a="1"/>
  <c r="CG438" i="4" a="1"/>
  <c r="BM438" i="4" a="1"/>
  <c r="CC438" i="4" a="1"/>
  <c r="BE438" i="4" a="1"/>
  <c r="CE436" i="4" a="1"/>
  <c r="BU438" i="4" a="1"/>
  <c r="BU436" i="4" a="1"/>
  <c r="CE438" i="4" a="1"/>
  <c r="CC436" i="4" a="1"/>
  <c r="BK436" i="4" a="1"/>
  <c r="BM436" i="4" a="1"/>
  <c r="BW438" i="4" a="1"/>
  <c r="BS436" i="4" a="1"/>
  <c r="BS438" i="4" a="1"/>
  <c r="BW436" i="4" a="1"/>
  <c r="BK438" i="4" a="1"/>
  <c r="BE436" i="4" a="1"/>
  <c r="CG436" i="4" a="1"/>
  <c r="BO436" i="4" a="1"/>
  <c r="BQ436" i="4" a="1"/>
  <c r="BQ438" i="4" a="1"/>
  <c r="U440" i="4" l="1"/>
  <c r="K439" i="4"/>
  <c r="U438" i="4"/>
  <c r="BA439" i="4"/>
  <c r="AZ439" i="4"/>
  <c r="K438" i="4"/>
  <c r="AG438" i="4"/>
  <c r="AG439" i="4"/>
  <c r="AG437" i="4"/>
  <c r="AX438" i="4"/>
  <c r="AQ439" i="4"/>
  <c r="CG436" i="4"/>
  <c r="CE436" i="4"/>
  <c r="CC436" i="4"/>
  <c r="CC438" i="4"/>
  <c r="CE438" i="4"/>
  <c r="CG438" i="4"/>
  <c r="BW436" i="4"/>
  <c r="BU436" i="4"/>
  <c r="BS436" i="4"/>
  <c r="BQ436" i="4"/>
  <c r="BO436" i="4"/>
  <c r="BM436" i="4"/>
  <c r="BK436" i="4"/>
  <c r="BE436" i="4"/>
  <c r="BE438" i="4"/>
  <c r="BK438" i="4"/>
  <c r="BM438" i="4"/>
  <c r="BO438" i="4"/>
  <c r="BQ438" i="4"/>
  <c r="BS438" i="4"/>
  <c r="BU438" i="4"/>
  <c r="BW438" i="4"/>
  <c r="G441" i="4"/>
  <c r="H441" i="4"/>
  <c r="K441" i="4" s="1"/>
  <c r="I441" i="4"/>
  <c r="J441" i="4"/>
  <c r="L441" i="4"/>
  <c r="M441" i="4"/>
  <c r="N441" i="4"/>
  <c r="O441" i="4"/>
  <c r="P441" i="4"/>
  <c r="Q441" i="4"/>
  <c r="R441" i="4"/>
  <c r="S441" i="4"/>
  <c r="T441" i="4"/>
  <c r="U441" i="4"/>
  <c r="V441" i="4"/>
  <c r="W441" i="4"/>
  <c r="X441" i="4"/>
  <c r="Y441" i="4"/>
  <c r="Z441" i="4"/>
  <c r="AA441" i="4"/>
  <c r="AC441" i="4"/>
  <c r="AD441" i="4"/>
  <c r="AE441" i="4"/>
  <c r="AF441" i="4"/>
  <c r="AH441" i="4"/>
  <c r="AI441" i="4"/>
  <c r="AJ441" i="4"/>
  <c r="AK441" i="4"/>
  <c r="AL441" i="4"/>
  <c r="AM441" i="4"/>
  <c r="AN441" i="4"/>
  <c r="AO441" i="4"/>
  <c r="AP441" i="4"/>
  <c r="AR441" i="4"/>
  <c r="AS441" i="4"/>
  <c r="AT441" i="4"/>
  <c r="AU441" i="4"/>
  <c r="AV441" i="4"/>
  <c r="AW441" i="4"/>
  <c r="AX441" i="4"/>
  <c r="AY441" i="4"/>
  <c r="AZ441" i="4"/>
  <c r="BA441" i="4"/>
  <c r="G442" i="4"/>
  <c r="H442" i="4"/>
  <c r="I442" i="4"/>
  <c r="J442" i="4"/>
  <c r="K442" i="4"/>
  <c r="L442" i="4"/>
  <c r="M442" i="4"/>
  <c r="N442" i="4"/>
  <c r="O442" i="4"/>
  <c r="P442" i="4"/>
  <c r="Q442" i="4"/>
  <c r="R442" i="4"/>
  <c r="S442" i="4"/>
  <c r="T442" i="4"/>
  <c r="V442" i="4"/>
  <c r="W442" i="4"/>
  <c r="AA442" i="4" s="1"/>
  <c r="X442" i="4"/>
  <c r="Y442" i="4"/>
  <c r="AZ442" i="4" s="1"/>
  <c r="Z442" i="4"/>
  <c r="BA442" i="4" s="1"/>
  <c r="AC442" i="4"/>
  <c r="AD442" i="4"/>
  <c r="AE442" i="4"/>
  <c r="AF442" i="4"/>
  <c r="AH442" i="4"/>
  <c r="AI442" i="4"/>
  <c r="AJ442" i="4"/>
  <c r="AK442" i="4"/>
  <c r="AL442" i="4"/>
  <c r="AM442" i="4"/>
  <c r="AN442" i="4"/>
  <c r="AO442" i="4"/>
  <c r="AP442" i="4"/>
  <c r="AQ442" i="4"/>
  <c r="AR442" i="4"/>
  <c r="AS442" i="4"/>
  <c r="AT442" i="4"/>
  <c r="AU442" i="4"/>
  <c r="AV442" i="4"/>
  <c r="BO440" i="4" a="1"/>
  <c r="BN436" i="4" a="1"/>
  <c r="BH436" i="4" a="1"/>
  <c r="CH436" i="4" a="1"/>
  <c r="CF436" i="4" a="1"/>
  <c r="BT436" i="4" a="1"/>
  <c r="BR436" i="4" a="1"/>
  <c r="BP436" i="4" a="1"/>
  <c r="BM440" i="4" a="1"/>
  <c r="BL436" i="4" a="1"/>
  <c r="BK440" i="4" a="1"/>
  <c r="CE440" i="4" a="1"/>
  <c r="CC440" i="4" a="1"/>
  <c r="BF436" i="4" a="1"/>
  <c r="BY436" i="4" a="1"/>
  <c r="CD436" i="4" a="1"/>
  <c r="BV436" i="4" a="1"/>
  <c r="BS440" i="4" a="1"/>
  <c r="CG440" i="4" a="1"/>
  <c r="BE440" i="4" a="1"/>
  <c r="BG436" i="4" a="1"/>
  <c r="BZ436" i="4" a="1"/>
  <c r="BX436" i="4" a="1"/>
  <c r="BW440" i="4" a="1"/>
  <c r="BU440" i="4" a="1"/>
  <c r="BQ440" i="4" a="1"/>
  <c r="AY442" i="4" l="1"/>
  <c r="AX442" i="4"/>
  <c r="U442" i="4"/>
  <c r="AW442" i="4"/>
  <c r="AG442" i="4"/>
  <c r="AG441" i="4"/>
  <c r="AQ441" i="4"/>
  <c r="BF436" i="4"/>
  <c r="BG436" i="4"/>
  <c r="BH436" i="4"/>
  <c r="BL436" i="4"/>
  <c r="BN436" i="4"/>
  <c r="BP436" i="4"/>
  <c r="BR436" i="4"/>
  <c r="BT436" i="4"/>
  <c r="BV436" i="4"/>
  <c r="BX436" i="4"/>
  <c r="BY436" i="4"/>
  <c r="BZ436" i="4"/>
  <c r="BE440" i="4"/>
  <c r="BK440" i="4"/>
  <c r="BM440" i="4"/>
  <c r="BO440" i="4"/>
  <c r="BQ440" i="4"/>
  <c r="BS440" i="4"/>
  <c r="BU440" i="4"/>
  <c r="BW440" i="4"/>
  <c r="CD436" i="4"/>
  <c r="CF436" i="4"/>
  <c r="CH436" i="4"/>
  <c r="CC440" i="4"/>
  <c r="CE440" i="4"/>
  <c r="CG440" i="4"/>
  <c r="BI436" i="4" a="1"/>
  <c r="CA436" i="4" a="1"/>
  <c r="CA436" i="4" l="1"/>
  <c r="BI436" i="4"/>
  <c r="CB436" i="4"/>
  <c r="BJ436" i="4"/>
  <c r="G443" i="4"/>
  <c r="H443" i="4"/>
  <c r="I443" i="4"/>
  <c r="J443" i="4"/>
  <c r="K443" i="4"/>
  <c r="L443" i="4"/>
  <c r="M443" i="4"/>
  <c r="N443" i="4"/>
  <c r="O443" i="4"/>
  <c r="P443" i="4"/>
  <c r="Q443" i="4"/>
  <c r="R443" i="4"/>
  <c r="S443" i="4"/>
  <c r="T443" i="4"/>
  <c r="U443" i="4"/>
  <c r="V443" i="4"/>
  <c r="W443" i="4"/>
  <c r="AA443" i="4" s="1"/>
  <c r="X443" i="4"/>
  <c r="AY443" i="4" s="1"/>
  <c r="Y443" i="4"/>
  <c r="Z443" i="4"/>
  <c r="AC443" i="4"/>
  <c r="AD443" i="4"/>
  <c r="AE443" i="4"/>
  <c r="AF443" i="4"/>
  <c r="AH443" i="4"/>
  <c r="AI443" i="4"/>
  <c r="AJ443" i="4"/>
  <c r="AK443" i="4"/>
  <c r="AL443" i="4"/>
  <c r="AM443" i="4"/>
  <c r="AN443" i="4"/>
  <c r="AQ443" i="4" s="1"/>
  <c r="AO443" i="4"/>
  <c r="AP443" i="4"/>
  <c r="AR443" i="4"/>
  <c r="AS443" i="4"/>
  <c r="AT443" i="4"/>
  <c r="AU443" i="4"/>
  <c r="AV443" i="4"/>
  <c r="AW443" i="4"/>
  <c r="AX443" i="4"/>
  <c r="AZ443" i="4"/>
  <c r="BA443" i="4"/>
  <c r="G444" i="4"/>
  <c r="H444" i="4"/>
  <c r="I444" i="4"/>
  <c r="J444" i="4"/>
  <c r="L444" i="4"/>
  <c r="M444" i="4"/>
  <c r="N444" i="4"/>
  <c r="O444" i="4"/>
  <c r="P444" i="4"/>
  <c r="Q444" i="4"/>
  <c r="R444" i="4"/>
  <c r="S444" i="4"/>
  <c r="T444" i="4"/>
  <c r="V444" i="4"/>
  <c r="W444" i="4"/>
  <c r="X444" i="4"/>
  <c r="Y444" i="4"/>
  <c r="AZ444" i="4" s="1"/>
  <c r="Z444" i="4"/>
  <c r="BA444" i="4" s="1"/>
  <c r="AA444" i="4"/>
  <c r="AC444" i="4"/>
  <c r="AD444" i="4"/>
  <c r="AE444" i="4"/>
  <c r="AF444" i="4"/>
  <c r="AH444" i="4"/>
  <c r="AI444" i="4"/>
  <c r="AJ444" i="4"/>
  <c r="AK444" i="4"/>
  <c r="AL444" i="4"/>
  <c r="AM444" i="4"/>
  <c r="AN444" i="4"/>
  <c r="AO444" i="4"/>
  <c r="AP444" i="4"/>
  <c r="AQ444" i="4"/>
  <c r="AR444" i="4"/>
  <c r="AS444" i="4"/>
  <c r="AX444" i="4" s="1"/>
  <c r="AT444" i="4"/>
  <c r="AY444" i="4" s="1"/>
  <c r="AU444" i="4"/>
  <c r="AV444" i="4"/>
  <c r="G445" i="4"/>
  <c r="H445" i="4"/>
  <c r="I445" i="4"/>
  <c r="J445" i="4"/>
  <c r="K445" i="4"/>
  <c r="L445" i="4"/>
  <c r="M445" i="4"/>
  <c r="N445" i="4"/>
  <c r="O445" i="4"/>
  <c r="P445" i="4"/>
  <c r="Q445" i="4"/>
  <c r="R445" i="4"/>
  <c r="S445" i="4"/>
  <c r="T445" i="4"/>
  <c r="U445" i="4"/>
  <c r="V445" i="4"/>
  <c r="W445" i="4"/>
  <c r="AA445" i="4" s="1"/>
  <c r="X445" i="4"/>
  <c r="Y445" i="4"/>
  <c r="Z445" i="4"/>
  <c r="AC445" i="4"/>
  <c r="AD445" i="4"/>
  <c r="AE445" i="4"/>
  <c r="AF445" i="4"/>
  <c r="AH445" i="4"/>
  <c r="AI445" i="4"/>
  <c r="AJ445" i="4"/>
  <c r="AK445" i="4"/>
  <c r="AL445" i="4"/>
  <c r="AM445" i="4"/>
  <c r="AN445" i="4"/>
  <c r="AO445" i="4"/>
  <c r="AP445" i="4"/>
  <c r="AR445" i="4"/>
  <c r="AS445" i="4"/>
  <c r="AT445" i="4"/>
  <c r="AU445" i="4"/>
  <c r="AV445" i="4"/>
  <c r="AW445" i="4"/>
  <c r="AX445" i="4"/>
  <c r="G446" i="4"/>
  <c r="H446" i="4"/>
  <c r="K446" i="4" s="1"/>
  <c r="I446" i="4"/>
  <c r="J446" i="4"/>
  <c r="L446" i="4"/>
  <c r="M446" i="4"/>
  <c r="N446" i="4"/>
  <c r="O446" i="4"/>
  <c r="P446" i="4"/>
  <c r="Q446" i="4"/>
  <c r="R446" i="4"/>
  <c r="S446" i="4"/>
  <c r="T446" i="4"/>
  <c r="V446" i="4"/>
  <c r="W446" i="4"/>
  <c r="X446" i="4"/>
  <c r="Y446" i="4"/>
  <c r="AZ446" i="4" s="1"/>
  <c r="Z446" i="4"/>
  <c r="BA446" i="4" s="1"/>
  <c r="AA446" i="4"/>
  <c r="AC446" i="4"/>
  <c r="AD446" i="4"/>
  <c r="AE446" i="4"/>
  <c r="AF446" i="4"/>
  <c r="AH446" i="4"/>
  <c r="AI446" i="4"/>
  <c r="AJ446" i="4"/>
  <c r="AK446" i="4"/>
  <c r="AL446" i="4"/>
  <c r="AM446" i="4"/>
  <c r="AN446" i="4"/>
  <c r="AQ446" i="4" s="1"/>
  <c r="AO446" i="4"/>
  <c r="AP446" i="4"/>
  <c r="AR446" i="4"/>
  <c r="AS446" i="4"/>
  <c r="AT446" i="4"/>
  <c r="AU446" i="4"/>
  <c r="AV446" i="4"/>
  <c r="AW446" i="4"/>
  <c r="AX446" i="4"/>
  <c r="AY446" i="4"/>
  <c r="CC442" i="4" a="1"/>
  <c r="BK442" i="4" a="1"/>
  <c r="CE442" i="4" a="1"/>
  <c r="BM442" i="4" a="1"/>
  <c r="CG442" i="4" a="1"/>
  <c r="BW444" i="4" a="1"/>
  <c r="BW442" i="4" a="1"/>
  <c r="CG444" i="4" a="1"/>
  <c r="BE444" i="4" a="1"/>
  <c r="BO442" i="4" a="1"/>
  <c r="BU444" i="4" a="1"/>
  <c r="BS444" i="4" a="1"/>
  <c r="BE442" i="4" a="1"/>
  <c r="BQ442" i="4" a="1"/>
  <c r="BS442" i="4" a="1"/>
  <c r="BU442" i="4" a="1"/>
  <c r="BQ444" i="4" a="1"/>
  <c r="BO444" i="4" a="1"/>
  <c r="BM444" i="4" a="1"/>
  <c r="BK444" i="4" a="1"/>
  <c r="CE444" i="4" a="1"/>
  <c r="CC444" i="4" a="1"/>
  <c r="U444" i="4" l="1"/>
  <c r="U446" i="4"/>
  <c r="AY445" i="4"/>
  <c r="BA445" i="4"/>
  <c r="AZ445" i="4"/>
  <c r="K444" i="4"/>
  <c r="AG445" i="4"/>
  <c r="AG444" i="4"/>
  <c r="AQ445" i="4"/>
  <c r="AW444" i="4"/>
  <c r="AG443" i="4"/>
  <c r="AG446" i="4"/>
  <c r="BW442" i="4"/>
  <c r="BU442" i="4"/>
  <c r="BS442" i="4"/>
  <c r="BQ442" i="4"/>
  <c r="BO442" i="4"/>
  <c r="BM442" i="4"/>
  <c r="BK442" i="4"/>
  <c r="BE442" i="4"/>
  <c r="BE444" i="4"/>
  <c r="BK444" i="4"/>
  <c r="BM444" i="4"/>
  <c r="BO444" i="4"/>
  <c r="BQ444" i="4"/>
  <c r="BS444" i="4"/>
  <c r="BU444" i="4"/>
  <c r="BW444" i="4"/>
  <c r="CG442" i="4"/>
  <c r="CE442" i="4"/>
  <c r="CC442" i="4"/>
  <c r="CC444" i="4"/>
  <c r="CE444" i="4"/>
  <c r="CG444" i="4"/>
  <c r="G447" i="4"/>
  <c r="H447" i="4"/>
  <c r="K447" i="4" s="1"/>
  <c r="I447" i="4"/>
  <c r="J447" i="4"/>
  <c r="L447" i="4"/>
  <c r="M447" i="4"/>
  <c r="N447" i="4"/>
  <c r="O447" i="4"/>
  <c r="P447" i="4"/>
  <c r="Q447" i="4"/>
  <c r="R447" i="4"/>
  <c r="U447" i="4" s="1"/>
  <c r="S447" i="4"/>
  <c r="T447" i="4"/>
  <c r="V447" i="4"/>
  <c r="W447" i="4"/>
  <c r="X447" i="4"/>
  <c r="Y447" i="4"/>
  <c r="Z447" i="4"/>
  <c r="AA447" i="4"/>
  <c r="AC447" i="4"/>
  <c r="AD447" i="4"/>
  <c r="AE447" i="4"/>
  <c r="AF447" i="4"/>
  <c r="AH447" i="4"/>
  <c r="AI447" i="4"/>
  <c r="AJ447" i="4"/>
  <c r="AK447" i="4"/>
  <c r="AL447" i="4"/>
  <c r="AM447" i="4"/>
  <c r="AN447" i="4"/>
  <c r="AQ447" i="4" s="1"/>
  <c r="AO447" i="4"/>
  <c r="AP447" i="4"/>
  <c r="AR447" i="4"/>
  <c r="AS447" i="4"/>
  <c r="AT447" i="4"/>
  <c r="AU447" i="4"/>
  <c r="AV447" i="4"/>
  <c r="AW447" i="4"/>
  <c r="AX447" i="4"/>
  <c r="AY447" i="4"/>
  <c r="AZ447" i="4"/>
  <c r="BA447" i="4"/>
  <c r="G448" i="4"/>
  <c r="H448" i="4"/>
  <c r="I448" i="4"/>
  <c r="J448" i="4"/>
  <c r="K448" i="4"/>
  <c r="L448" i="4"/>
  <c r="M448" i="4"/>
  <c r="N448" i="4"/>
  <c r="O448" i="4"/>
  <c r="P448" i="4"/>
  <c r="Q448" i="4"/>
  <c r="R448" i="4"/>
  <c r="S448" i="4"/>
  <c r="T448" i="4"/>
  <c r="V448" i="4"/>
  <c r="W448" i="4"/>
  <c r="AA448" i="4" s="1"/>
  <c r="X448" i="4"/>
  <c r="AY448" i="4" s="1"/>
  <c r="Y448" i="4"/>
  <c r="AZ448" i="4" s="1"/>
  <c r="Z448" i="4"/>
  <c r="AC448" i="4"/>
  <c r="AD448" i="4"/>
  <c r="AE448" i="4"/>
  <c r="AF448" i="4"/>
  <c r="AH448" i="4"/>
  <c r="AI448" i="4"/>
  <c r="AJ448" i="4"/>
  <c r="AK448" i="4"/>
  <c r="AL448" i="4"/>
  <c r="AM448" i="4"/>
  <c r="AN448" i="4"/>
  <c r="AO448" i="4"/>
  <c r="AP448" i="4"/>
  <c r="AQ448" i="4"/>
  <c r="AR448" i="4"/>
  <c r="AS448" i="4"/>
  <c r="AT448" i="4"/>
  <c r="AU448" i="4"/>
  <c r="AV448" i="4"/>
  <c r="BA448" i="4"/>
  <c r="BO446" i="4" a="1"/>
  <c r="BN442" i="4" a="1"/>
  <c r="BL442" i="4" a="1"/>
  <c r="CG446" i="4" a="1"/>
  <c r="CE446" i="4" a="1"/>
  <c r="BH442" i="4" a="1"/>
  <c r="CA442" i="4" a="1"/>
  <c r="CH442" i="4" a="1"/>
  <c r="CF442" i="4" a="1"/>
  <c r="BX442" i="4" a="1"/>
  <c r="BV442" i="4" a="1"/>
  <c r="BT442" i="4" a="1"/>
  <c r="BR442" i="4" a="1"/>
  <c r="BQ446" i="4" a="1"/>
  <c r="BM446" i="4" a="1"/>
  <c r="BK446" i="4" a="1"/>
  <c r="BE446" i="4" a="1"/>
  <c r="CC446" i="4" a="1"/>
  <c r="BG442" i="4" a="1"/>
  <c r="BZ442" i="4" a="1"/>
  <c r="BF442" i="4" a="1"/>
  <c r="BY442" i="4" a="1"/>
  <c r="CD442" i="4" a="1"/>
  <c r="BW446" i="4" a="1"/>
  <c r="BU446" i="4" a="1"/>
  <c r="BS446" i="4" a="1"/>
  <c r="BP442" i="4" a="1"/>
  <c r="AX448" i="4" l="1"/>
  <c r="U448" i="4"/>
  <c r="AG448" i="4"/>
  <c r="AW448" i="4"/>
  <c r="AG447" i="4"/>
  <c r="BF442" i="4"/>
  <c r="BG442" i="4"/>
  <c r="BH442" i="4"/>
  <c r="BL442" i="4"/>
  <c r="BN442" i="4"/>
  <c r="BP442" i="4"/>
  <c r="BR442" i="4"/>
  <c r="BT442" i="4"/>
  <c r="BV442" i="4"/>
  <c r="BX442" i="4"/>
  <c r="BY442" i="4"/>
  <c r="BZ442" i="4"/>
  <c r="CA442" i="4"/>
  <c r="BE446" i="4"/>
  <c r="BK446" i="4"/>
  <c r="BM446" i="4"/>
  <c r="BO446" i="4"/>
  <c r="BQ446" i="4"/>
  <c r="BS446" i="4"/>
  <c r="BU446" i="4"/>
  <c r="BW446" i="4"/>
  <c r="CD442" i="4"/>
  <c r="CF442" i="4"/>
  <c r="CH442" i="4"/>
  <c r="CC446" i="4"/>
  <c r="CE446" i="4"/>
  <c r="CG446" i="4"/>
  <c r="BI442" i="4" a="1"/>
  <c r="BI442" i="4" l="1"/>
  <c r="CB442" i="4"/>
  <c r="BJ442" i="4"/>
  <c r="G449" i="4"/>
  <c r="H449" i="4"/>
  <c r="I449" i="4"/>
  <c r="J449" i="4"/>
  <c r="K449" i="4"/>
  <c r="L449" i="4"/>
  <c r="M449" i="4"/>
  <c r="N449" i="4"/>
  <c r="O449" i="4"/>
  <c r="P449" i="4"/>
  <c r="Q449" i="4"/>
  <c r="R449" i="4"/>
  <c r="S449" i="4"/>
  <c r="T449" i="4"/>
  <c r="U449" i="4"/>
  <c r="V449" i="4"/>
  <c r="W449" i="4"/>
  <c r="AX449" i="4" s="1"/>
  <c r="X449" i="4"/>
  <c r="AY449" i="4" s="1"/>
  <c r="Y449" i="4"/>
  <c r="Z449" i="4"/>
  <c r="AA449" i="4"/>
  <c r="AC449" i="4"/>
  <c r="AD449" i="4"/>
  <c r="AE449" i="4"/>
  <c r="AF449" i="4"/>
  <c r="AH449" i="4"/>
  <c r="AI449" i="4"/>
  <c r="AJ449" i="4"/>
  <c r="AK449" i="4"/>
  <c r="AL449" i="4"/>
  <c r="AM449" i="4"/>
  <c r="AN449" i="4"/>
  <c r="AO449" i="4"/>
  <c r="AP449" i="4"/>
  <c r="AR449" i="4"/>
  <c r="AS449" i="4"/>
  <c r="AT449" i="4"/>
  <c r="AU449" i="4"/>
  <c r="AV449" i="4"/>
  <c r="AW449" i="4"/>
  <c r="AZ449" i="4"/>
  <c r="BA449" i="4"/>
  <c r="G450" i="4"/>
  <c r="H450" i="4"/>
  <c r="I450" i="4"/>
  <c r="J450" i="4"/>
  <c r="K450" i="4"/>
  <c r="L450" i="4"/>
  <c r="M450" i="4"/>
  <c r="N450" i="4"/>
  <c r="O450" i="4"/>
  <c r="P450" i="4"/>
  <c r="Q450" i="4"/>
  <c r="R450" i="4"/>
  <c r="U450" i="4" s="1"/>
  <c r="S450" i="4"/>
  <c r="T450" i="4"/>
  <c r="V450" i="4"/>
  <c r="W450" i="4"/>
  <c r="X450" i="4"/>
  <c r="Y450" i="4"/>
  <c r="AZ450" i="4" s="1"/>
  <c r="Z450" i="4"/>
  <c r="BA450" i="4" s="1"/>
  <c r="AA450" i="4"/>
  <c r="AC450" i="4"/>
  <c r="AD450" i="4"/>
  <c r="AE450" i="4"/>
  <c r="AF450" i="4"/>
  <c r="AH450" i="4"/>
  <c r="AI450" i="4"/>
  <c r="AJ450" i="4"/>
  <c r="AK450" i="4"/>
  <c r="AL450" i="4"/>
  <c r="AM450" i="4"/>
  <c r="AN450" i="4"/>
  <c r="AO450" i="4"/>
  <c r="AP450" i="4"/>
  <c r="AQ450" i="4"/>
  <c r="AR450" i="4"/>
  <c r="AS450" i="4"/>
  <c r="AW450" i="4" s="1"/>
  <c r="AT450" i="4"/>
  <c r="AY450" i="4" s="1"/>
  <c r="AU450" i="4"/>
  <c r="AV450" i="4"/>
  <c r="G451" i="4"/>
  <c r="H451" i="4"/>
  <c r="I451" i="4"/>
  <c r="J451" i="4"/>
  <c r="K451" i="4"/>
  <c r="L451" i="4"/>
  <c r="M451" i="4"/>
  <c r="N451" i="4"/>
  <c r="O451" i="4"/>
  <c r="P451" i="4"/>
  <c r="Q451" i="4"/>
  <c r="R451" i="4"/>
  <c r="S451" i="4"/>
  <c r="T451" i="4"/>
  <c r="U451" i="4"/>
  <c r="V451" i="4"/>
  <c r="W451" i="4"/>
  <c r="AA451" i="4" s="1"/>
  <c r="X451" i="4"/>
  <c r="Y451" i="4"/>
  <c r="Z451" i="4"/>
  <c r="AC451" i="4"/>
  <c r="AD451" i="4"/>
  <c r="AE451" i="4"/>
  <c r="AF451" i="4"/>
  <c r="AH451" i="4"/>
  <c r="AI451" i="4"/>
  <c r="AJ451" i="4"/>
  <c r="AK451" i="4"/>
  <c r="AL451" i="4"/>
  <c r="AM451" i="4"/>
  <c r="AN451" i="4"/>
  <c r="AO451" i="4"/>
  <c r="AP451" i="4"/>
  <c r="AR451" i="4"/>
  <c r="AS451" i="4"/>
  <c r="AT451" i="4"/>
  <c r="AU451" i="4"/>
  <c r="AV451" i="4"/>
  <c r="AW451" i="4"/>
  <c r="AX451" i="4"/>
  <c r="G452" i="4"/>
  <c r="H452" i="4"/>
  <c r="K452" i="4" s="1"/>
  <c r="I452" i="4"/>
  <c r="J452" i="4"/>
  <c r="L452" i="4"/>
  <c r="M452" i="4"/>
  <c r="N452" i="4"/>
  <c r="O452" i="4"/>
  <c r="P452" i="4"/>
  <c r="Q452" i="4"/>
  <c r="R452" i="4"/>
  <c r="S452" i="4"/>
  <c r="T452" i="4"/>
  <c r="V452" i="4"/>
  <c r="W452" i="4"/>
  <c r="X452" i="4"/>
  <c r="Y452" i="4"/>
  <c r="AZ452" i="4" s="1"/>
  <c r="Z452" i="4"/>
  <c r="BA452" i="4" s="1"/>
  <c r="AA452" i="4"/>
  <c r="AC452" i="4"/>
  <c r="AD452" i="4"/>
  <c r="AE452" i="4"/>
  <c r="AF452" i="4"/>
  <c r="AH452" i="4"/>
  <c r="AI452" i="4"/>
  <c r="AJ452" i="4"/>
  <c r="AK452" i="4"/>
  <c r="AL452" i="4"/>
  <c r="AM452" i="4"/>
  <c r="AN452" i="4"/>
  <c r="AQ452" i="4" s="1"/>
  <c r="AO452" i="4"/>
  <c r="AP452" i="4"/>
  <c r="AR452" i="4"/>
  <c r="AS452" i="4"/>
  <c r="AT452" i="4"/>
  <c r="AU452" i="4"/>
  <c r="AV452" i="4"/>
  <c r="AW452" i="4"/>
  <c r="AX452" i="4"/>
  <c r="AY452" i="4"/>
  <c r="CC450" i="4" a="1"/>
  <c r="BE448" i="4" a="1"/>
  <c r="BK448" i="4" a="1"/>
  <c r="BQ448" i="4" a="1"/>
  <c r="BS448" i="4" a="1"/>
  <c r="BQ450" i="4" a="1"/>
  <c r="CG450" i="4" a="1"/>
  <c r="CC448" i="4" a="1"/>
  <c r="BS450" i="4" a="1"/>
  <c r="BW448" i="4" a="1"/>
  <c r="CE448" i="4" a="1"/>
  <c r="BM448" i="4" a="1"/>
  <c r="CG448" i="4" a="1"/>
  <c r="BO448" i="4" a="1"/>
  <c r="BW450" i="4" a="1"/>
  <c r="BU450" i="4" a="1"/>
  <c r="BU448" i="4" a="1"/>
  <c r="BO450" i="4" a="1"/>
  <c r="BK450" i="4" a="1"/>
  <c r="CE450" i="4" a="1"/>
  <c r="BE450" i="4" a="1"/>
  <c r="BM450" i="4" a="1"/>
  <c r="U452" i="4" l="1"/>
  <c r="AZ451" i="4"/>
  <c r="AY451" i="4"/>
  <c r="BA451" i="4"/>
  <c r="AQ449" i="4"/>
  <c r="AG450" i="4"/>
  <c r="AG451" i="4"/>
  <c r="AQ451" i="4"/>
  <c r="AG449" i="4"/>
  <c r="AX450" i="4"/>
  <c r="AG452" i="4"/>
  <c r="BW448" i="4"/>
  <c r="BU448" i="4"/>
  <c r="BS448" i="4"/>
  <c r="BQ448" i="4"/>
  <c r="BO448" i="4"/>
  <c r="BM448" i="4"/>
  <c r="BK448" i="4"/>
  <c r="BE448" i="4"/>
  <c r="BE450" i="4"/>
  <c r="BK450" i="4"/>
  <c r="BM450" i="4"/>
  <c r="BO450" i="4"/>
  <c r="BQ450" i="4"/>
  <c r="BS450" i="4"/>
  <c r="BU450" i="4"/>
  <c r="BW450" i="4"/>
  <c r="CG448" i="4"/>
  <c r="CE448" i="4"/>
  <c r="CC448" i="4"/>
  <c r="CC450" i="4"/>
  <c r="CE450" i="4"/>
  <c r="CG450" i="4"/>
  <c r="G453" i="4"/>
  <c r="H453" i="4"/>
  <c r="I453" i="4"/>
  <c r="K453" i="4" s="1"/>
  <c r="J453" i="4"/>
  <c r="L453" i="4"/>
  <c r="M453" i="4"/>
  <c r="N453" i="4"/>
  <c r="O453" i="4"/>
  <c r="P453" i="4"/>
  <c r="Q453" i="4"/>
  <c r="R453" i="4"/>
  <c r="S453" i="4"/>
  <c r="T453" i="4"/>
  <c r="U453" i="4"/>
  <c r="V453" i="4"/>
  <c r="W453" i="4"/>
  <c r="X453" i="4"/>
  <c r="Y453" i="4"/>
  <c r="Z453" i="4"/>
  <c r="AA453" i="4"/>
  <c r="AC453" i="4"/>
  <c r="AD453" i="4"/>
  <c r="AE453" i="4"/>
  <c r="AF453" i="4"/>
  <c r="AH453" i="4"/>
  <c r="AI453" i="4"/>
  <c r="AJ453" i="4"/>
  <c r="AK453" i="4"/>
  <c r="AL453" i="4"/>
  <c r="AM453" i="4"/>
  <c r="AN453" i="4"/>
  <c r="AQ453" i="4" s="1"/>
  <c r="AO453" i="4"/>
  <c r="AP453" i="4"/>
  <c r="AR453" i="4"/>
  <c r="AS453" i="4"/>
  <c r="AT453" i="4"/>
  <c r="AU453" i="4"/>
  <c r="AV453" i="4"/>
  <c r="AW453" i="4"/>
  <c r="AX453" i="4"/>
  <c r="AY453" i="4"/>
  <c r="AZ453" i="4"/>
  <c r="BA453" i="4"/>
  <c r="G454" i="4"/>
  <c r="H454" i="4"/>
  <c r="I454" i="4"/>
  <c r="J454" i="4"/>
  <c r="K454" i="4"/>
  <c r="L454" i="4"/>
  <c r="M454" i="4"/>
  <c r="N454" i="4"/>
  <c r="O454" i="4"/>
  <c r="P454" i="4"/>
  <c r="Q454" i="4"/>
  <c r="R454" i="4"/>
  <c r="S454" i="4"/>
  <c r="T454" i="4"/>
  <c r="V454" i="4"/>
  <c r="W454" i="4"/>
  <c r="X454" i="4"/>
  <c r="AY454" i="4" s="1"/>
  <c r="Y454" i="4"/>
  <c r="AZ454" i="4" s="1"/>
  <c r="Z454" i="4"/>
  <c r="BA454" i="4" s="1"/>
  <c r="AA454" i="4"/>
  <c r="AC454" i="4"/>
  <c r="AD454" i="4"/>
  <c r="AE454" i="4"/>
  <c r="AF454" i="4"/>
  <c r="AH454" i="4"/>
  <c r="AI454" i="4"/>
  <c r="AJ454" i="4"/>
  <c r="AK454" i="4"/>
  <c r="AL454" i="4"/>
  <c r="AM454" i="4"/>
  <c r="AN454" i="4"/>
  <c r="AO454" i="4"/>
  <c r="AP454" i="4"/>
  <c r="AQ454" i="4"/>
  <c r="AR454" i="4"/>
  <c r="AS454" i="4"/>
  <c r="AT454" i="4"/>
  <c r="AU454" i="4"/>
  <c r="AV454" i="4"/>
  <c r="BX448" i="4" a="1"/>
  <c r="CE452" i="4" a="1"/>
  <c r="BV448" i="4" a="1"/>
  <c r="BU452" i="4" a="1"/>
  <c r="CH448" i="4" a="1"/>
  <c r="BR448" i="4" a="1"/>
  <c r="BP448" i="4" a="1"/>
  <c r="CD448" i="4" a="1"/>
  <c r="BN448" i="4" a="1"/>
  <c r="BM452" i="4" a="1"/>
  <c r="BK452" i="4" a="1"/>
  <c r="BH448" i="4" a="1"/>
  <c r="BG448" i="4" a="1"/>
  <c r="BF448" i="4" a="1"/>
  <c r="BY448" i="4" a="1"/>
  <c r="BW452" i="4" a="1"/>
  <c r="CC452" i="4" a="1"/>
  <c r="BT448" i="4" a="1"/>
  <c r="BS452" i="4" a="1"/>
  <c r="CF448" i="4" a="1"/>
  <c r="BQ452" i="4" a="1"/>
  <c r="BO452" i="4" a="1"/>
  <c r="BL448" i="4" a="1"/>
  <c r="BE452" i="4" a="1"/>
  <c r="CA448" i="4" a="1"/>
  <c r="BZ448" i="4" a="1"/>
  <c r="CG452" i="4" a="1"/>
  <c r="AX454" i="4" l="1"/>
  <c r="U454" i="4"/>
  <c r="AW454" i="4"/>
  <c r="AG453" i="4"/>
  <c r="AG454" i="4"/>
  <c r="CD448" i="4"/>
  <c r="CF448" i="4"/>
  <c r="CH448" i="4"/>
  <c r="CC452" i="4"/>
  <c r="CE452" i="4"/>
  <c r="CG452" i="4"/>
  <c r="BF448" i="4"/>
  <c r="BG448" i="4"/>
  <c r="BH448" i="4"/>
  <c r="BL448" i="4"/>
  <c r="BN448" i="4"/>
  <c r="BP448" i="4"/>
  <c r="BR448" i="4"/>
  <c r="BT448" i="4"/>
  <c r="BV448" i="4"/>
  <c r="BX448" i="4"/>
  <c r="BY448" i="4"/>
  <c r="BZ448" i="4"/>
  <c r="CA448" i="4"/>
  <c r="BE452" i="4"/>
  <c r="BK452" i="4"/>
  <c r="BM452" i="4"/>
  <c r="BO452" i="4"/>
  <c r="BQ452" i="4"/>
  <c r="BS452" i="4"/>
  <c r="BU452" i="4"/>
  <c r="BW452" i="4"/>
  <c r="BI448" i="4" a="1"/>
  <c r="BI448" i="4" l="1"/>
  <c r="BJ448" i="4"/>
  <c r="CB448" i="4"/>
  <c r="G455" i="4"/>
  <c r="H455" i="4"/>
  <c r="I455" i="4"/>
  <c r="J455" i="4"/>
  <c r="K455" i="4"/>
  <c r="L455" i="4"/>
  <c r="M455" i="4"/>
  <c r="N455" i="4"/>
  <c r="O455" i="4"/>
  <c r="P455" i="4"/>
  <c r="Q455" i="4"/>
  <c r="R455" i="4"/>
  <c r="S455" i="4"/>
  <c r="T455" i="4"/>
  <c r="U455" i="4"/>
  <c r="V455" i="4"/>
  <c r="W455" i="4"/>
  <c r="X455" i="4"/>
  <c r="Y455" i="4"/>
  <c r="AZ455" i="4" s="1"/>
  <c r="Z455" i="4"/>
  <c r="BA455" i="4" s="1"/>
  <c r="AA455" i="4"/>
  <c r="AC455" i="4"/>
  <c r="AD455" i="4"/>
  <c r="AE455" i="4"/>
  <c r="AF455" i="4"/>
  <c r="AH455" i="4"/>
  <c r="AI455" i="4"/>
  <c r="AJ455" i="4"/>
  <c r="AK455" i="4"/>
  <c r="AL455" i="4"/>
  <c r="AM455" i="4"/>
  <c r="AN455" i="4"/>
  <c r="AO455" i="4"/>
  <c r="AP455" i="4"/>
  <c r="AR455" i="4"/>
  <c r="AS455" i="4"/>
  <c r="AT455" i="4"/>
  <c r="AU455" i="4"/>
  <c r="AV455" i="4"/>
  <c r="AW455" i="4"/>
  <c r="AX455" i="4"/>
  <c r="AY455" i="4"/>
  <c r="G456" i="4"/>
  <c r="H456" i="4"/>
  <c r="I456" i="4"/>
  <c r="J456" i="4"/>
  <c r="K456" i="4"/>
  <c r="L456" i="4"/>
  <c r="M456" i="4"/>
  <c r="N456" i="4"/>
  <c r="O456" i="4"/>
  <c r="P456" i="4"/>
  <c r="Q456" i="4"/>
  <c r="R456" i="4"/>
  <c r="S456" i="4"/>
  <c r="T456" i="4"/>
  <c r="V456" i="4"/>
  <c r="W456" i="4"/>
  <c r="X456" i="4"/>
  <c r="Y456" i="4"/>
  <c r="AZ456" i="4" s="1"/>
  <c r="Z456" i="4"/>
  <c r="BA456" i="4" s="1"/>
  <c r="AA456" i="4"/>
  <c r="AC456" i="4"/>
  <c r="AD456" i="4"/>
  <c r="AE456" i="4"/>
  <c r="AF456" i="4"/>
  <c r="AH456" i="4"/>
  <c r="AI456" i="4"/>
  <c r="AJ456" i="4"/>
  <c r="AK456" i="4"/>
  <c r="AL456" i="4"/>
  <c r="AM456" i="4"/>
  <c r="AN456" i="4"/>
  <c r="AO456" i="4"/>
  <c r="AP456" i="4"/>
  <c r="AQ456" i="4"/>
  <c r="AR456" i="4"/>
  <c r="AS456" i="4"/>
  <c r="AX456" i="4" s="1"/>
  <c r="AT456" i="4"/>
  <c r="AY456" i="4" s="1"/>
  <c r="AU456" i="4"/>
  <c r="AV456" i="4"/>
  <c r="G457" i="4"/>
  <c r="H457" i="4"/>
  <c r="I457" i="4"/>
  <c r="J457" i="4"/>
  <c r="K457" i="4"/>
  <c r="L457" i="4"/>
  <c r="M457" i="4"/>
  <c r="N457" i="4"/>
  <c r="O457" i="4"/>
  <c r="P457" i="4"/>
  <c r="Q457" i="4"/>
  <c r="R457" i="4"/>
  <c r="S457" i="4"/>
  <c r="T457" i="4"/>
  <c r="U457" i="4"/>
  <c r="V457" i="4"/>
  <c r="W457" i="4"/>
  <c r="AA457" i="4" s="1"/>
  <c r="X457" i="4"/>
  <c r="Y457" i="4"/>
  <c r="Z457" i="4"/>
  <c r="AC457" i="4"/>
  <c r="AD457" i="4"/>
  <c r="AE457" i="4"/>
  <c r="AF457" i="4"/>
  <c r="AH457" i="4"/>
  <c r="AI457" i="4"/>
  <c r="AJ457" i="4"/>
  <c r="AK457" i="4"/>
  <c r="AL457" i="4"/>
  <c r="AM457" i="4"/>
  <c r="AN457" i="4"/>
  <c r="AO457" i="4"/>
  <c r="AP457" i="4"/>
  <c r="AR457" i="4"/>
  <c r="AS457" i="4"/>
  <c r="AT457" i="4"/>
  <c r="AU457" i="4"/>
  <c r="AV457" i="4"/>
  <c r="AW457" i="4"/>
  <c r="G458" i="4"/>
  <c r="H458" i="4"/>
  <c r="K458" i="4" s="1"/>
  <c r="I458" i="4"/>
  <c r="J458" i="4"/>
  <c r="L458" i="4"/>
  <c r="M458" i="4"/>
  <c r="N458" i="4"/>
  <c r="O458" i="4"/>
  <c r="P458" i="4"/>
  <c r="Q458" i="4"/>
  <c r="R458" i="4"/>
  <c r="S458" i="4"/>
  <c r="T458" i="4"/>
  <c r="V458" i="4"/>
  <c r="W458" i="4"/>
  <c r="X458" i="4"/>
  <c r="Y458" i="4"/>
  <c r="Z458" i="4"/>
  <c r="AA458" i="4"/>
  <c r="AC458" i="4"/>
  <c r="AD458" i="4"/>
  <c r="AE458" i="4"/>
  <c r="AF458" i="4"/>
  <c r="AH458" i="4"/>
  <c r="AI458" i="4"/>
  <c r="AJ458" i="4"/>
  <c r="AK458" i="4"/>
  <c r="AL458" i="4"/>
  <c r="AM458" i="4"/>
  <c r="AN458" i="4"/>
  <c r="AQ458" i="4" s="1"/>
  <c r="AO458" i="4"/>
  <c r="AP458" i="4"/>
  <c r="AR458" i="4"/>
  <c r="AS458" i="4"/>
  <c r="AT458" i="4"/>
  <c r="AU458" i="4"/>
  <c r="AV458" i="4"/>
  <c r="AW458" i="4"/>
  <c r="AX458" i="4"/>
  <c r="AY458" i="4"/>
  <c r="AZ458" i="4"/>
  <c r="BA458" i="4"/>
  <c r="CC456" i="4" a="1"/>
  <c r="BE454" i="4" a="1"/>
  <c r="BW456" i="4" a="1"/>
  <c r="BU456" i="4" a="1"/>
  <c r="BU454" i="4" a="1"/>
  <c r="BM456" i="4" a="1"/>
  <c r="BK456" i="4" a="1"/>
  <c r="CC454" i="4" a="1"/>
  <c r="BK454" i="4" a="1"/>
  <c r="BO454" i="4" a="1"/>
  <c r="BQ454" i="4" a="1"/>
  <c r="BS454" i="4" a="1"/>
  <c r="BQ456" i="4" a="1"/>
  <c r="BE456" i="4" a="1"/>
  <c r="CE454" i="4" a="1"/>
  <c r="BM454" i="4" a="1"/>
  <c r="CG454" i="4" a="1"/>
  <c r="BS456" i="4" a="1"/>
  <c r="BW454" i="4" a="1"/>
  <c r="BO456" i="4" a="1"/>
  <c r="CG456" i="4" a="1"/>
  <c r="CE456" i="4" a="1"/>
  <c r="U456" i="4" l="1"/>
  <c r="AX457" i="4"/>
  <c r="BA457" i="4"/>
  <c r="U458" i="4"/>
  <c r="AY457" i="4"/>
  <c r="AZ457" i="4"/>
  <c r="AQ455" i="4"/>
  <c r="AG456" i="4"/>
  <c r="AG457" i="4"/>
  <c r="AW456" i="4"/>
  <c r="AG455" i="4"/>
  <c r="AQ457" i="4"/>
  <c r="AG458" i="4"/>
  <c r="BW454" i="4"/>
  <c r="BU454" i="4"/>
  <c r="BS454" i="4"/>
  <c r="BQ454" i="4"/>
  <c r="BO454" i="4"/>
  <c r="BM454" i="4"/>
  <c r="BK454" i="4"/>
  <c r="BE454" i="4"/>
  <c r="BE456" i="4"/>
  <c r="BK456" i="4"/>
  <c r="BM456" i="4"/>
  <c r="BO456" i="4"/>
  <c r="BQ456" i="4"/>
  <c r="BS456" i="4"/>
  <c r="BU456" i="4"/>
  <c r="BW456" i="4"/>
  <c r="CG454" i="4"/>
  <c r="CE454" i="4"/>
  <c r="CC454" i="4"/>
  <c r="CC456" i="4"/>
  <c r="CE456" i="4"/>
  <c r="CG456" i="4"/>
  <c r="G459" i="4"/>
  <c r="H459" i="4"/>
  <c r="I459" i="4"/>
  <c r="J459" i="4"/>
  <c r="K459" i="4"/>
  <c r="L459" i="4"/>
  <c r="M459" i="4"/>
  <c r="N459" i="4"/>
  <c r="O459" i="4"/>
  <c r="P459" i="4"/>
  <c r="Q459" i="4"/>
  <c r="R459" i="4"/>
  <c r="U459" i="4" s="1"/>
  <c r="S459" i="4"/>
  <c r="T459" i="4"/>
  <c r="V459" i="4"/>
  <c r="W459" i="4"/>
  <c r="X459" i="4"/>
  <c r="Y459" i="4"/>
  <c r="Z459" i="4"/>
  <c r="AA459" i="4"/>
  <c r="AC459" i="4"/>
  <c r="AD459" i="4"/>
  <c r="AE459" i="4"/>
  <c r="AF459" i="4"/>
  <c r="AH459" i="4"/>
  <c r="AI459" i="4"/>
  <c r="AJ459" i="4"/>
  <c r="AK459" i="4"/>
  <c r="AL459" i="4"/>
  <c r="AM459" i="4"/>
  <c r="AN459" i="4"/>
  <c r="AO459" i="4"/>
  <c r="AP459" i="4"/>
  <c r="AR459" i="4"/>
  <c r="AS459" i="4"/>
  <c r="AT459" i="4"/>
  <c r="AU459" i="4"/>
  <c r="AV459" i="4"/>
  <c r="AW459" i="4"/>
  <c r="AX459" i="4"/>
  <c r="AY459" i="4"/>
  <c r="AZ459" i="4"/>
  <c r="G460" i="4"/>
  <c r="H460" i="4"/>
  <c r="I460" i="4"/>
  <c r="J460" i="4"/>
  <c r="K460" i="4"/>
  <c r="L460" i="4"/>
  <c r="M460" i="4"/>
  <c r="N460" i="4"/>
  <c r="O460" i="4"/>
  <c r="P460" i="4"/>
  <c r="Q460" i="4"/>
  <c r="R460" i="4"/>
  <c r="S460" i="4"/>
  <c r="T460" i="4"/>
  <c r="V460" i="4"/>
  <c r="W460" i="4"/>
  <c r="AA460" i="4" s="1"/>
  <c r="X460" i="4"/>
  <c r="Y460" i="4"/>
  <c r="AZ460" i="4" s="1"/>
  <c r="Z460" i="4"/>
  <c r="AC460" i="4"/>
  <c r="AD460" i="4"/>
  <c r="AE460" i="4"/>
  <c r="AF460" i="4"/>
  <c r="AH460" i="4"/>
  <c r="AI460" i="4"/>
  <c r="AJ460" i="4"/>
  <c r="AK460" i="4"/>
  <c r="AL460" i="4"/>
  <c r="AM460" i="4"/>
  <c r="AN460" i="4"/>
  <c r="AO460" i="4"/>
  <c r="AP460" i="4"/>
  <c r="AQ460" i="4"/>
  <c r="AR460" i="4"/>
  <c r="AS460" i="4"/>
  <c r="AT460" i="4"/>
  <c r="AU460" i="4"/>
  <c r="AV460" i="4"/>
  <c r="AW460" i="4"/>
  <c r="AX460" i="4"/>
  <c r="AY460" i="4"/>
  <c r="BA460" i="4"/>
  <c r="BY454" i="4" a="1"/>
  <c r="CG458" i="4" a="1"/>
  <c r="CE458" i="4" a="1"/>
  <c r="BV454" i="4" a="1"/>
  <c r="BU458" i="4" a="1"/>
  <c r="CF454" i="4" a="1"/>
  <c r="BP454" i="4" a="1"/>
  <c r="BO458" i="4" a="1"/>
  <c r="BL454" i="4" a="1"/>
  <c r="BX454" i="4" a="1"/>
  <c r="CC458" i="4" a="1"/>
  <c r="BT454" i="4" a="1"/>
  <c r="BS458" i="4" a="1"/>
  <c r="BQ458" i="4" a="1"/>
  <c r="BN454" i="4" a="1"/>
  <c r="BM458" i="4" a="1"/>
  <c r="BK458" i="4" a="1"/>
  <c r="BH454" i="4" a="1"/>
  <c r="BG454" i="4" a="1"/>
  <c r="BF454" i="4" a="1"/>
  <c r="BW458" i="4" a="1"/>
  <c r="CH454" i="4" a="1"/>
  <c r="BR454" i="4" a="1"/>
  <c r="CD454" i="4" a="1"/>
  <c r="BE458" i="4" a="1"/>
  <c r="BZ454" i="4" a="1"/>
  <c r="U460" i="4" l="1"/>
  <c r="BA459" i="4"/>
  <c r="AG460" i="4"/>
  <c r="AG459" i="4"/>
  <c r="AQ459" i="4"/>
  <c r="CD454" i="4"/>
  <c r="CF454" i="4"/>
  <c r="CH454" i="4"/>
  <c r="CC458" i="4"/>
  <c r="CE458" i="4"/>
  <c r="CG458" i="4"/>
  <c r="BF454" i="4"/>
  <c r="BG454" i="4"/>
  <c r="BH454" i="4"/>
  <c r="BL454" i="4"/>
  <c r="BN454" i="4"/>
  <c r="BP454" i="4"/>
  <c r="BR454" i="4"/>
  <c r="BT454" i="4"/>
  <c r="BV454" i="4"/>
  <c r="BX454" i="4"/>
  <c r="BY454" i="4"/>
  <c r="BZ454" i="4"/>
  <c r="BE458" i="4"/>
  <c r="BK458" i="4"/>
  <c r="BM458" i="4"/>
  <c r="BO458" i="4"/>
  <c r="BQ458" i="4"/>
  <c r="BS458" i="4"/>
  <c r="BU458" i="4"/>
  <c r="BW458" i="4"/>
  <c r="BI454" i="4" a="1"/>
  <c r="CA454" i="4" a="1"/>
  <c r="CA454" i="4" l="1"/>
  <c r="BI454" i="4"/>
  <c r="BJ454" i="4"/>
  <c r="CB454" i="4"/>
  <c r="G461" i="4"/>
  <c r="H461" i="4"/>
  <c r="I461" i="4"/>
  <c r="J461" i="4"/>
  <c r="K461" i="4" s="1"/>
  <c r="L461" i="4"/>
  <c r="M461" i="4"/>
  <c r="N461" i="4"/>
  <c r="O461" i="4"/>
  <c r="P461" i="4"/>
  <c r="Q461" i="4"/>
  <c r="R461" i="4"/>
  <c r="S461" i="4"/>
  <c r="T461" i="4"/>
  <c r="U461" i="4"/>
  <c r="V461" i="4"/>
  <c r="W461" i="4"/>
  <c r="AA461" i="4" s="1"/>
  <c r="X461" i="4"/>
  <c r="AY461" i="4" s="1"/>
  <c r="Y461" i="4"/>
  <c r="AZ461" i="4" s="1"/>
  <c r="Z461" i="4"/>
  <c r="AC461" i="4"/>
  <c r="AD461" i="4"/>
  <c r="AE461" i="4"/>
  <c r="AF461" i="4"/>
  <c r="AH461" i="4"/>
  <c r="AI461" i="4"/>
  <c r="AJ461" i="4"/>
  <c r="AK461" i="4"/>
  <c r="AL461" i="4"/>
  <c r="AM461" i="4"/>
  <c r="AN461" i="4"/>
  <c r="AQ461" i="4" s="1"/>
  <c r="AO461" i="4"/>
  <c r="AP461" i="4"/>
  <c r="AR461" i="4"/>
  <c r="AS461" i="4"/>
  <c r="AT461" i="4"/>
  <c r="AU461" i="4"/>
  <c r="AV461" i="4"/>
  <c r="AW461" i="4"/>
  <c r="BA461" i="4"/>
  <c r="G462" i="4"/>
  <c r="H462" i="4"/>
  <c r="I462" i="4"/>
  <c r="J462" i="4"/>
  <c r="K462" i="4"/>
  <c r="L462" i="4"/>
  <c r="M462" i="4"/>
  <c r="N462" i="4"/>
  <c r="O462" i="4"/>
  <c r="P462" i="4"/>
  <c r="Q462" i="4"/>
  <c r="R462" i="4"/>
  <c r="U462" i="4" s="1"/>
  <c r="S462" i="4"/>
  <c r="T462" i="4"/>
  <c r="V462" i="4"/>
  <c r="W462" i="4"/>
  <c r="X462" i="4"/>
  <c r="AY462" i="4" s="1"/>
  <c r="Y462" i="4"/>
  <c r="AZ462" i="4" s="1"/>
  <c r="Z462" i="4"/>
  <c r="BA462" i="4" s="1"/>
  <c r="AA462" i="4"/>
  <c r="AC462" i="4"/>
  <c r="AD462" i="4"/>
  <c r="AE462" i="4"/>
  <c r="AF462" i="4"/>
  <c r="AH462" i="4"/>
  <c r="AI462" i="4"/>
  <c r="AJ462" i="4"/>
  <c r="AK462" i="4"/>
  <c r="AL462" i="4"/>
  <c r="AM462" i="4"/>
  <c r="AN462" i="4"/>
  <c r="AO462" i="4"/>
  <c r="AP462" i="4"/>
  <c r="AQ462" i="4"/>
  <c r="AR462" i="4"/>
  <c r="AS462" i="4"/>
  <c r="AW462" i="4" s="1"/>
  <c r="AT462" i="4"/>
  <c r="AU462" i="4"/>
  <c r="AV462" i="4"/>
  <c r="G463" i="4"/>
  <c r="H463" i="4"/>
  <c r="I463" i="4"/>
  <c r="J463" i="4"/>
  <c r="K463" i="4"/>
  <c r="L463" i="4"/>
  <c r="M463" i="4"/>
  <c r="N463" i="4"/>
  <c r="O463" i="4"/>
  <c r="P463" i="4"/>
  <c r="Q463" i="4"/>
  <c r="R463" i="4"/>
  <c r="S463" i="4"/>
  <c r="T463" i="4"/>
  <c r="U463" i="4"/>
  <c r="V463" i="4"/>
  <c r="W463" i="4"/>
  <c r="AA463" i="4" s="1"/>
  <c r="X463" i="4"/>
  <c r="Y463" i="4"/>
  <c r="Z463" i="4"/>
  <c r="AC463" i="4"/>
  <c r="AD463" i="4"/>
  <c r="AE463" i="4"/>
  <c r="AF463" i="4"/>
  <c r="AH463" i="4"/>
  <c r="AI463" i="4"/>
  <c r="AJ463" i="4"/>
  <c r="AK463" i="4"/>
  <c r="AL463" i="4"/>
  <c r="AM463" i="4"/>
  <c r="AN463" i="4"/>
  <c r="AO463" i="4"/>
  <c r="AP463" i="4"/>
  <c r="AR463" i="4"/>
  <c r="AS463" i="4"/>
  <c r="AT463" i="4"/>
  <c r="AU463" i="4"/>
  <c r="AZ463" i="4" s="1"/>
  <c r="AV463" i="4"/>
  <c r="BA463" i="4" s="1"/>
  <c r="AW463" i="4"/>
  <c r="G464" i="4"/>
  <c r="H464" i="4"/>
  <c r="K464" i="4" s="1"/>
  <c r="I464" i="4"/>
  <c r="J464" i="4"/>
  <c r="L464" i="4"/>
  <c r="M464" i="4"/>
  <c r="N464" i="4"/>
  <c r="O464" i="4"/>
  <c r="P464" i="4"/>
  <c r="Q464" i="4"/>
  <c r="R464" i="4"/>
  <c r="S464" i="4"/>
  <c r="T464" i="4"/>
  <c r="V464" i="4"/>
  <c r="W464" i="4"/>
  <c r="X464" i="4"/>
  <c r="Y464" i="4"/>
  <c r="Z464" i="4"/>
  <c r="AA464" i="4"/>
  <c r="AC464" i="4"/>
  <c r="AD464" i="4"/>
  <c r="AE464" i="4"/>
  <c r="AF464" i="4"/>
  <c r="AH464" i="4"/>
  <c r="AI464" i="4"/>
  <c r="AJ464" i="4"/>
  <c r="AK464" i="4"/>
  <c r="AL464" i="4"/>
  <c r="AM464" i="4"/>
  <c r="AN464" i="4"/>
  <c r="AQ464" i="4" s="1"/>
  <c r="AO464" i="4"/>
  <c r="AP464" i="4"/>
  <c r="AR464" i="4"/>
  <c r="AS464" i="4"/>
  <c r="AT464" i="4"/>
  <c r="AU464" i="4"/>
  <c r="AV464" i="4"/>
  <c r="AW464" i="4"/>
  <c r="AX464" i="4"/>
  <c r="AY464" i="4"/>
  <c r="AZ464" i="4"/>
  <c r="BA464" i="4"/>
  <c r="BS462" i="4" a="1"/>
  <c r="BU460" i="4" a="1"/>
  <c r="BW460" i="4" a="1"/>
  <c r="BM462" i="4" a="1"/>
  <c r="BE462" i="4" a="1"/>
  <c r="BK460" i="4" a="1"/>
  <c r="BU462" i="4" a="1"/>
  <c r="BQ462" i="4" a="1"/>
  <c r="CE462" i="4" a="1"/>
  <c r="BK462" i="4" a="1"/>
  <c r="BE460" i="4" a="1"/>
  <c r="BO462" i="4" a="1"/>
  <c r="CG462" i="4" a="1"/>
  <c r="CC460" i="4" a="1"/>
  <c r="BM460" i="4" a="1"/>
  <c r="CC462" i="4" a="1"/>
  <c r="BW462" i="4" a="1"/>
  <c r="CG460" i="4" a="1"/>
  <c r="BO460" i="4" a="1"/>
  <c r="BS460" i="4" a="1"/>
  <c r="CE460" i="4" a="1"/>
  <c r="BQ460" i="4" a="1"/>
  <c r="AY463" i="4" l="1"/>
  <c r="U464" i="4"/>
  <c r="AX461" i="4"/>
  <c r="AX463" i="4"/>
  <c r="AG462" i="4"/>
  <c r="AX462" i="4"/>
  <c r="AQ463" i="4"/>
  <c r="AG463" i="4"/>
  <c r="AG461" i="4"/>
  <c r="AG464" i="4"/>
  <c r="CG460" i="4"/>
  <c r="CE460" i="4"/>
  <c r="CC460" i="4"/>
  <c r="CC462" i="4"/>
  <c r="CE462" i="4"/>
  <c r="CG462" i="4"/>
  <c r="BW460" i="4"/>
  <c r="BU460" i="4"/>
  <c r="BS460" i="4"/>
  <c r="BQ460" i="4"/>
  <c r="BO460" i="4"/>
  <c r="BM460" i="4"/>
  <c r="BK460" i="4"/>
  <c r="BE460" i="4"/>
  <c r="BE462" i="4"/>
  <c r="BK462" i="4"/>
  <c r="BM462" i="4"/>
  <c r="BO462" i="4"/>
  <c r="BQ462" i="4"/>
  <c r="BS462" i="4"/>
  <c r="BU462" i="4"/>
  <c r="BW462" i="4"/>
  <c r="G465" i="4"/>
  <c r="H465" i="4"/>
  <c r="K465" i="4" s="1"/>
  <c r="I465" i="4"/>
  <c r="J465" i="4"/>
  <c r="L465" i="4"/>
  <c r="M465" i="4"/>
  <c r="N465" i="4"/>
  <c r="O465" i="4"/>
  <c r="P465" i="4"/>
  <c r="Q465" i="4"/>
  <c r="R465" i="4"/>
  <c r="S465" i="4"/>
  <c r="T465" i="4"/>
  <c r="U465" i="4"/>
  <c r="V465" i="4"/>
  <c r="W465" i="4"/>
  <c r="X465" i="4"/>
  <c r="Y465" i="4"/>
  <c r="Z465" i="4"/>
  <c r="AA465" i="4"/>
  <c r="AC465" i="4"/>
  <c r="AD465" i="4"/>
  <c r="AG465" i="4" s="1"/>
  <c r="AE465" i="4"/>
  <c r="AF465" i="4"/>
  <c r="AH465" i="4"/>
  <c r="AI465" i="4"/>
  <c r="AJ465" i="4"/>
  <c r="AK465" i="4"/>
  <c r="AL465" i="4"/>
  <c r="AM465" i="4"/>
  <c r="AN465" i="4"/>
  <c r="AQ465" i="4" s="1"/>
  <c r="AO465" i="4"/>
  <c r="AP465" i="4"/>
  <c r="AR465" i="4"/>
  <c r="AS465" i="4"/>
  <c r="AT465" i="4"/>
  <c r="AU465" i="4"/>
  <c r="AV465" i="4"/>
  <c r="AW465" i="4"/>
  <c r="AX465" i="4"/>
  <c r="AY465" i="4"/>
  <c r="AZ465" i="4"/>
  <c r="BA465" i="4"/>
  <c r="G466" i="4"/>
  <c r="H466" i="4"/>
  <c r="I466" i="4"/>
  <c r="J466" i="4"/>
  <c r="K466" i="4"/>
  <c r="L466" i="4"/>
  <c r="M466" i="4"/>
  <c r="N466" i="4"/>
  <c r="O466" i="4"/>
  <c r="P466" i="4"/>
  <c r="Q466" i="4"/>
  <c r="R466" i="4"/>
  <c r="S466" i="4"/>
  <c r="T466" i="4"/>
  <c r="V466" i="4"/>
  <c r="W466" i="4"/>
  <c r="X466" i="4"/>
  <c r="Y466" i="4"/>
  <c r="Z466" i="4"/>
  <c r="AA466" i="4"/>
  <c r="AC466" i="4"/>
  <c r="AD466" i="4"/>
  <c r="AG466" i="4" s="1"/>
  <c r="AE466" i="4"/>
  <c r="AF466" i="4"/>
  <c r="AH466" i="4"/>
  <c r="AI466" i="4"/>
  <c r="AJ466" i="4"/>
  <c r="AK466" i="4"/>
  <c r="AL466" i="4"/>
  <c r="AM466" i="4"/>
  <c r="AN466" i="4"/>
  <c r="AO466" i="4"/>
  <c r="AP466" i="4"/>
  <c r="AQ466" i="4"/>
  <c r="AR466" i="4"/>
  <c r="AS466" i="4"/>
  <c r="AT466" i="4"/>
  <c r="AU466" i="4"/>
  <c r="AV466" i="4"/>
  <c r="AW466" i="4"/>
  <c r="AX466" i="4"/>
  <c r="AY466" i="4"/>
  <c r="AZ466" i="4"/>
  <c r="BA466" i="4"/>
  <c r="BY460" i="4" a="1"/>
  <c r="CG464" i="4" a="1"/>
  <c r="BX460" i="4" a="1"/>
  <c r="BV460" i="4" a="1"/>
  <c r="CC464" i="4" a="1"/>
  <c r="CH460" i="4" a="1"/>
  <c r="BR460" i="4" a="1"/>
  <c r="BP460" i="4" a="1"/>
  <c r="BL460" i="4" a="1"/>
  <c r="BK464" i="4" a="1"/>
  <c r="BE464" i="4" a="1"/>
  <c r="CA460" i="4" a="1"/>
  <c r="BZ460" i="4" a="1"/>
  <c r="CE464" i="4" a="1"/>
  <c r="BT460" i="4" a="1"/>
  <c r="CF460" i="4" a="1"/>
  <c r="BQ464" i="4" a="1"/>
  <c r="BN460" i="4" a="1"/>
  <c r="BG460" i="4" a="1"/>
  <c r="BF460" i="4" a="1"/>
  <c r="BW464" i="4" a="1"/>
  <c r="BU464" i="4" a="1"/>
  <c r="BS464" i="4" a="1"/>
  <c r="CD460" i="4" a="1"/>
  <c r="BO464" i="4" a="1"/>
  <c r="BM464" i="4" a="1"/>
  <c r="BI460" i="4" a="1"/>
  <c r="BH460" i="4" a="1"/>
  <c r="U466" i="4" l="1"/>
  <c r="CD460" i="4"/>
  <c r="CF460" i="4"/>
  <c r="CH460" i="4"/>
  <c r="CC464" i="4"/>
  <c r="CE464" i="4"/>
  <c r="CG464" i="4"/>
  <c r="BF460" i="4"/>
  <c r="BG460" i="4"/>
  <c r="BH460" i="4"/>
  <c r="BI460" i="4"/>
  <c r="BL460" i="4"/>
  <c r="BN460" i="4"/>
  <c r="BP460" i="4"/>
  <c r="BR460" i="4"/>
  <c r="BT460" i="4"/>
  <c r="BV460" i="4"/>
  <c r="BX460" i="4"/>
  <c r="BY460" i="4"/>
  <c r="BZ460" i="4"/>
  <c r="CA460" i="4"/>
  <c r="BE464" i="4"/>
  <c r="BK464" i="4"/>
  <c r="BM464" i="4"/>
  <c r="BO464" i="4"/>
  <c r="BQ464" i="4"/>
  <c r="BS464" i="4"/>
  <c r="BU464" i="4"/>
  <c r="BW464" i="4"/>
  <c r="BJ460" i="4" l="1"/>
  <c r="CB460" i="4"/>
  <c r="G467" i="4"/>
  <c r="H467" i="4"/>
  <c r="I467" i="4"/>
  <c r="J467" i="4"/>
  <c r="K467" i="4"/>
  <c r="L467" i="4"/>
  <c r="M467" i="4"/>
  <c r="N467" i="4"/>
  <c r="O467" i="4"/>
  <c r="P467" i="4"/>
  <c r="Q467" i="4"/>
  <c r="R467" i="4"/>
  <c r="S467" i="4"/>
  <c r="T467" i="4"/>
  <c r="U467" i="4"/>
  <c r="V467" i="4"/>
  <c r="W467" i="4"/>
  <c r="AX467" i="4" s="1"/>
  <c r="X467" i="4"/>
  <c r="Y467" i="4"/>
  <c r="Z467" i="4"/>
  <c r="AA467" i="4"/>
  <c r="AC467" i="4"/>
  <c r="AD467" i="4"/>
  <c r="AG467" i="4" s="1"/>
  <c r="AE467" i="4"/>
  <c r="AF467" i="4"/>
  <c r="AH467" i="4"/>
  <c r="AI467" i="4"/>
  <c r="AJ467" i="4"/>
  <c r="AK467" i="4"/>
  <c r="AL467" i="4"/>
  <c r="AM467" i="4"/>
  <c r="AN467" i="4"/>
  <c r="AQ467" i="4" s="1"/>
  <c r="AO467" i="4"/>
  <c r="AP467" i="4"/>
  <c r="AR467" i="4"/>
  <c r="AS467" i="4"/>
  <c r="AT467" i="4"/>
  <c r="AU467" i="4"/>
  <c r="AV467" i="4"/>
  <c r="AW467" i="4"/>
  <c r="AY467" i="4"/>
  <c r="AZ467" i="4"/>
  <c r="BA467" i="4"/>
  <c r="G468" i="4"/>
  <c r="H468" i="4"/>
  <c r="K468" i="4" s="1"/>
  <c r="I468" i="4"/>
  <c r="J468" i="4"/>
  <c r="L468" i="4"/>
  <c r="M468" i="4"/>
  <c r="N468" i="4"/>
  <c r="O468" i="4"/>
  <c r="P468" i="4"/>
  <c r="Q468" i="4"/>
  <c r="R468" i="4"/>
  <c r="S468" i="4"/>
  <c r="T468" i="4"/>
  <c r="V468" i="4"/>
  <c r="W468" i="4"/>
  <c r="X468" i="4"/>
  <c r="Y468" i="4"/>
  <c r="Z468" i="4"/>
  <c r="AA468" i="4"/>
  <c r="AC468" i="4"/>
  <c r="AD468" i="4"/>
  <c r="AG468" i="4" s="1"/>
  <c r="AE468" i="4"/>
  <c r="AF468" i="4"/>
  <c r="AH468" i="4"/>
  <c r="AI468" i="4"/>
  <c r="AJ468" i="4"/>
  <c r="AK468" i="4"/>
  <c r="AL468" i="4"/>
  <c r="AM468" i="4"/>
  <c r="AN468" i="4"/>
  <c r="AO468" i="4"/>
  <c r="AP468" i="4"/>
  <c r="AQ468" i="4"/>
  <c r="AR468" i="4"/>
  <c r="AS468" i="4"/>
  <c r="AT468" i="4"/>
  <c r="AU468" i="4"/>
  <c r="AV468" i="4"/>
  <c r="AW468" i="4"/>
  <c r="AX468" i="4"/>
  <c r="AY468" i="4"/>
  <c r="AZ468" i="4"/>
  <c r="BA468" i="4"/>
  <c r="G469" i="4"/>
  <c r="H469" i="4"/>
  <c r="I469" i="4"/>
  <c r="J469" i="4"/>
  <c r="K469" i="4"/>
  <c r="L469" i="4"/>
  <c r="M469" i="4"/>
  <c r="N469" i="4"/>
  <c r="O469" i="4"/>
  <c r="P469" i="4"/>
  <c r="Q469" i="4"/>
  <c r="R469" i="4"/>
  <c r="S469" i="4"/>
  <c r="T469" i="4"/>
  <c r="U469" i="4"/>
  <c r="V469" i="4"/>
  <c r="W469" i="4"/>
  <c r="AA469" i="4" s="1"/>
  <c r="X469" i="4"/>
  <c r="Y469" i="4"/>
  <c r="Z469" i="4"/>
  <c r="AC469" i="4"/>
  <c r="AD469" i="4"/>
  <c r="AG469" i="4" s="1"/>
  <c r="AE469" i="4"/>
  <c r="AF469" i="4"/>
  <c r="AH469" i="4"/>
  <c r="AI469" i="4"/>
  <c r="AJ469" i="4"/>
  <c r="AK469" i="4"/>
  <c r="AL469" i="4"/>
  <c r="AM469" i="4"/>
  <c r="AN469" i="4"/>
  <c r="AQ469" i="4" s="1"/>
  <c r="AO469" i="4"/>
  <c r="AP469" i="4"/>
  <c r="AR469" i="4"/>
  <c r="AS469" i="4"/>
  <c r="AT469" i="4"/>
  <c r="AU469" i="4"/>
  <c r="AV469" i="4"/>
  <c r="AW469" i="4"/>
  <c r="AX469" i="4"/>
  <c r="AY469" i="4"/>
  <c r="AZ469" i="4"/>
  <c r="BA469" i="4"/>
  <c r="G470" i="4"/>
  <c r="H470" i="4"/>
  <c r="I470" i="4"/>
  <c r="J470" i="4"/>
  <c r="K470" i="4"/>
  <c r="L470" i="4"/>
  <c r="M470" i="4"/>
  <c r="N470" i="4"/>
  <c r="O470" i="4"/>
  <c r="P470" i="4"/>
  <c r="Q470" i="4"/>
  <c r="R470" i="4"/>
  <c r="S470" i="4"/>
  <c r="T470" i="4"/>
  <c r="V470" i="4"/>
  <c r="W470" i="4"/>
  <c r="X470" i="4"/>
  <c r="Y470" i="4"/>
  <c r="Z470" i="4"/>
  <c r="AA470" i="4"/>
  <c r="AC470" i="4"/>
  <c r="AD470" i="4"/>
  <c r="AG470" i="4" s="1"/>
  <c r="AE470" i="4"/>
  <c r="AF470" i="4"/>
  <c r="AH470" i="4"/>
  <c r="AI470" i="4"/>
  <c r="AJ470" i="4"/>
  <c r="AK470" i="4"/>
  <c r="AL470" i="4"/>
  <c r="AM470" i="4"/>
  <c r="AN470" i="4"/>
  <c r="AO470" i="4"/>
  <c r="AP470" i="4"/>
  <c r="AQ470" i="4"/>
  <c r="AR470" i="4"/>
  <c r="AS470" i="4"/>
  <c r="AT470" i="4"/>
  <c r="AU470" i="4"/>
  <c r="AV470" i="4"/>
  <c r="AW470" i="4"/>
  <c r="AX470" i="4"/>
  <c r="AY470" i="4"/>
  <c r="AZ470" i="4"/>
  <c r="BA470" i="4"/>
  <c r="BS468" i="4" a="1"/>
  <c r="BU466" i="4" a="1"/>
  <c r="BQ468" i="4" a="1"/>
  <c r="BO468" i="4" a="1"/>
  <c r="BM468" i="4" a="1"/>
  <c r="CC468" i="4" a="1"/>
  <c r="CC466" i="4" a="1"/>
  <c r="CE466" i="4" a="1"/>
  <c r="CG466" i="4" a="1"/>
  <c r="BW468" i="4" a="1"/>
  <c r="BS466" i="4" a="1"/>
  <c r="BW466" i="4" a="1"/>
  <c r="CG468" i="4" a="1"/>
  <c r="CE468" i="4" a="1"/>
  <c r="BK468" i="4" a="1"/>
  <c r="BE468" i="4" a="1"/>
  <c r="BE466" i="4" a="1"/>
  <c r="BK466" i="4" a="1"/>
  <c r="BM466" i="4" a="1"/>
  <c r="BO466" i="4" a="1"/>
  <c r="BQ466" i="4" a="1"/>
  <c r="BU468" i="4" a="1"/>
  <c r="U468" i="4" l="1"/>
  <c r="U470" i="4"/>
  <c r="CG466" i="4"/>
  <c r="CE466" i="4"/>
  <c r="CC466" i="4"/>
  <c r="CC468" i="4"/>
  <c r="CE468" i="4"/>
  <c r="CG468" i="4"/>
  <c r="BW466" i="4"/>
  <c r="BU466" i="4"/>
  <c r="BS466" i="4"/>
  <c r="BQ466" i="4"/>
  <c r="BO466" i="4"/>
  <c r="BM466" i="4"/>
  <c r="BK466" i="4"/>
  <c r="BE466" i="4"/>
  <c r="BE468" i="4"/>
  <c r="BK468" i="4"/>
  <c r="BM468" i="4"/>
  <c r="BO468" i="4"/>
  <c r="BQ468" i="4"/>
  <c r="BS468" i="4"/>
  <c r="BU468" i="4"/>
  <c r="BW468" i="4"/>
  <c r="G471" i="4"/>
  <c r="H471" i="4"/>
  <c r="I471" i="4"/>
  <c r="J471" i="4"/>
  <c r="K471" i="4"/>
  <c r="L471" i="4"/>
  <c r="M471" i="4"/>
  <c r="N471" i="4"/>
  <c r="O471" i="4"/>
  <c r="P471" i="4"/>
  <c r="Q471" i="4"/>
  <c r="R471" i="4"/>
  <c r="U471" i="4" s="1"/>
  <c r="S471" i="4"/>
  <c r="T471" i="4"/>
  <c r="V471" i="4"/>
  <c r="W471" i="4"/>
  <c r="AX471" i="4" s="1"/>
  <c r="X471" i="4"/>
  <c r="AY471" i="4" s="1"/>
  <c r="Y471" i="4"/>
  <c r="Z471" i="4"/>
  <c r="BA471" i="4" s="1"/>
  <c r="AA471" i="4"/>
  <c r="AC471" i="4"/>
  <c r="AD471" i="4"/>
  <c r="AG471" i="4" s="1"/>
  <c r="AE471" i="4"/>
  <c r="AF471" i="4"/>
  <c r="AH471" i="4"/>
  <c r="AI471" i="4"/>
  <c r="AJ471" i="4"/>
  <c r="AK471" i="4"/>
  <c r="AL471" i="4"/>
  <c r="AM471" i="4"/>
  <c r="AN471" i="4"/>
  <c r="AQ471" i="4" s="1"/>
  <c r="AO471" i="4"/>
  <c r="AP471" i="4"/>
  <c r="AR471" i="4"/>
  <c r="AS471" i="4"/>
  <c r="AT471" i="4"/>
  <c r="AU471" i="4"/>
  <c r="AV471" i="4"/>
  <c r="AW471" i="4"/>
  <c r="AZ471" i="4"/>
  <c r="G472" i="4"/>
  <c r="H472" i="4"/>
  <c r="K472" i="4" s="1"/>
  <c r="I472" i="4"/>
  <c r="J472" i="4"/>
  <c r="L472" i="4"/>
  <c r="M472" i="4"/>
  <c r="N472" i="4"/>
  <c r="O472" i="4"/>
  <c r="P472" i="4"/>
  <c r="Q472" i="4"/>
  <c r="R472" i="4"/>
  <c r="S472" i="4"/>
  <c r="T472" i="4"/>
  <c r="V472" i="4"/>
  <c r="W472" i="4"/>
  <c r="AX472" i="4" s="1"/>
  <c r="X472" i="4"/>
  <c r="Y472" i="4"/>
  <c r="Z472" i="4"/>
  <c r="AC472" i="4"/>
  <c r="AD472" i="4"/>
  <c r="AG472" i="4" s="1"/>
  <c r="AE472" i="4"/>
  <c r="AF472" i="4"/>
  <c r="AH472" i="4"/>
  <c r="AI472" i="4"/>
  <c r="AJ472" i="4"/>
  <c r="AK472" i="4"/>
  <c r="AL472" i="4"/>
  <c r="AM472" i="4"/>
  <c r="AN472" i="4"/>
  <c r="AO472" i="4"/>
  <c r="AP472" i="4"/>
  <c r="AQ472" i="4"/>
  <c r="AR472" i="4"/>
  <c r="AS472" i="4"/>
  <c r="AT472" i="4"/>
  <c r="AU472" i="4"/>
  <c r="AV472" i="4"/>
  <c r="AW472" i="4"/>
  <c r="AY472" i="4"/>
  <c r="AZ472" i="4"/>
  <c r="BA472" i="4"/>
  <c r="BY466" i="4" a="1"/>
  <c r="CG470" i="4" a="1"/>
  <c r="CE470" i="4" a="1"/>
  <c r="BV466" i="4" a="1"/>
  <c r="BT466" i="4" a="1"/>
  <c r="BS470" i="4" a="1"/>
  <c r="BP466" i="4" a="1"/>
  <c r="BN466" i="4" a="1"/>
  <c r="BL466" i="4" a="1"/>
  <c r="BI466" i="4" a="1"/>
  <c r="BH466" i="4" a="1"/>
  <c r="BF466" i="4" a="1"/>
  <c r="BX466" i="4" a="1"/>
  <c r="CC470" i="4" a="1"/>
  <c r="BU470" i="4" a="1"/>
  <c r="CF466" i="4" a="1"/>
  <c r="CD466" i="4" a="1"/>
  <c r="CA466" i="4" a="1"/>
  <c r="BZ466" i="4" a="1"/>
  <c r="BW470" i="4" a="1"/>
  <c r="CH466" i="4" a="1"/>
  <c r="BR466" i="4" a="1"/>
  <c r="BQ470" i="4" a="1"/>
  <c r="BO470" i="4" a="1"/>
  <c r="BM470" i="4" a="1"/>
  <c r="BK470" i="4" a="1"/>
  <c r="BE470" i="4" a="1"/>
  <c r="BG466" i="4" a="1"/>
  <c r="AA472" i="4" l="1"/>
  <c r="U472" i="4"/>
  <c r="CD466" i="4"/>
  <c r="CF466" i="4"/>
  <c r="CH466" i="4"/>
  <c r="CC470" i="4"/>
  <c r="CE470" i="4"/>
  <c r="CG470" i="4"/>
  <c r="BF466" i="4"/>
  <c r="BG466" i="4"/>
  <c r="BH466" i="4"/>
  <c r="BI466" i="4"/>
  <c r="BL466" i="4"/>
  <c r="BN466" i="4"/>
  <c r="BP466" i="4"/>
  <c r="BR466" i="4"/>
  <c r="BT466" i="4"/>
  <c r="BV466" i="4"/>
  <c r="BX466" i="4"/>
  <c r="BY466" i="4"/>
  <c r="BZ466" i="4"/>
  <c r="CA466" i="4"/>
  <c r="BE470" i="4"/>
  <c r="BK470" i="4"/>
  <c r="BM470" i="4"/>
  <c r="BO470" i="4"/>
  <c r="BQ470" i="4"/>
  <c r="BS470" i="4"/>
  <c r="BU470" i="4"/>
  <c r="BW470" i="4"/>
  <c r="BJ466" i="4" l="1"/>
  <c r="CB466" i="4"/>
  <c r="G473" i="4"/>
  <c r="H473" i="4"/>
  <c r="I473" i="4"/>
  <c r="J473" i="4"/>
  <c r="K473" i="4"/>
  <c r="L473" i="4"/>
  <c r="M473" i="4"/>
  <c r="N473" i="4"/>
  <c r="O473" i="4"/>
  <c r="P473" i="4"/>
  <c r="Q473" i="4"/>
  <c r="R473" i="4"/>
  <c r="S473" i="4"/>
  <c r="T473" i="4"/>
  <c r="U473" i="4" s="1"/>
  <c r="V473" i="4"/>
  <c r="W473" i="4"/>
  <c r="X473" i="4"/>
  <c r="AY473" i="4" s="1"/>
  <c r="Y473" i="4"/>
  <c r="Z473" i="4"/>
  <c r="BA473" i="4" s="1"/>
  <c r="AA473" i="4"/>
  <c r="AC473" i="4"/>
  <c r="AD473" i="4"/>
  <c r="AG473" i="4" s="1"/>
  <c r="AE473" i="4"/>
  <c r="AF473" i="4"/>
  <c r="AH473" i="4"/>
  <c r="AI473" i="4"/>
  <c r="AJ473" i="4"/>
  <c r="AK473" i="4"/>
  <c r="AL473" i="4"/>
  <c r="AM473" i="4"/>
  <c r="AN473" i="4"/>
  <c r="AQ473" i="4" s="1"/>
  <c r="AO473" i="4"/>
  <c r="AP473" i="4"/>
  <c r="AR473" i="4"/>
  <c r="AS473" i="4"/>
  <c r="AT473" i="4"/>
  <c r="AU473" i="4"/>
  <c r="AV473" i="4"/>
  <c r="AW473" i="4"/>
  <c r="AX473" i="4"/>
  <c r="AZ473" i="4"/>
  <c r="G474" i="4"/>
  <c r="H474" i="4"/>
  <c r="K474" i="4" s="1"/>
  <c r="I474" i="4"/>
  <c r="J474" i="4"/>
  <c r="L474" i="4"/>
  <c r="M474" i="4"/>
  <c r="N474" i="4"/>
  <c r="O474" i="4"/>
  <c r="P474" i="4"/>
  <c r="Q474" i="4"/>
  <c r="R474" i="4"/>
  <c r="S474" i="4"/>
  <c r="T474" i="4"/>
  <c r="V474" i="4"/>
  <c r="W474" i="4"/>
  <c r="X474" i="4"/>
  <c r="Y474" i="4"/>
  <c r="Z474" i="4"/>
  <c r="AA474" i="4"/>
  <c r="AC474" i="4"/>
  <c r="AD474" i="4"/>
  <c r="AG474" i="4" s="1"/>
  <c r="AE474" i="4"/>
  <c r="AF474" i="4"/>
  <c r="AH474" i="4"/>
  <c r="AI474" i="4"/>
  <c r="AJ474" i="4"/>
  <c r="AK474" i="4"/>
  <c r="AL474" i="4"/>
  <c r="AM474" i="4"/>
  <c r="AN474" i="4"/>
  <c r="AO474" i="4"/>
  <c r="AP474" i="4"/>
  <c r="AQ474" i="4"/>
  <c r="AR474" i="4"/>
  <c r="AS474" i="4"/>
  <c r="AT474" i="4"/>
  <c r="AU474" i="4"/>
  <c r="AV474" i="4"/>
  <c r="AW474" i="4"/>
  <c r="AX474" i="4"/>
  <c r="AY474" i="4"/>
  <c r="AZ474" i="4"/>
  <c r="BA474" i="4"/>
  <c r="G475" i="4"/>
  <c r="H475" i="4"/>
  <c r="I475" i="4"/>
  <c r="J475" i="4"/>
  <c r="K475" i="4"/>
  <c r="L475" i="4"/>
  <c r="M475" i="4"/>
  <c r="N475" i="4"/>
  <c r="O475" i="4"/>
  <c r="P475" i="4"/>
  <c r="Q475" i="4"/>
  <c r="R475" i="4"/>
  <c r="S475" i="4"/>
  <c r="T475" i="4"/>
  <c r="U475" i="4"/>
  <c r="V475" i="4"/>
  <c r="W475" i="4"/>
  <c r="AA475" i="4" s="1"/>
  <c r="X475" i="4"/>
  <c r="AY475" i="4" s="1"/>
  <c r="Y475" i="4"/>
  <c r="Z475" i="4"/>
  <c r="AC475" i="4"/>
  <c r="AD475" i="4"/>
  <c r="AG475" i="4" s="1"/>
  <c r="AE475" i="4"/>
  <c r="AF475" i="4"/>
  <c r="AH475" i="4"/>
  <c r="AI475" i="4"/>
  <c r="AJ475" i="4"/>
  <c r="AK475" i="4"/>
  <c r="AL475" i="4"/>
  <c r="AM475" i="4"/>
  <c r="AN475" i="4"/>
  <c r="AQ475" i="4" s="1"/>
  <c r="AO475" i="4"/>
  <c r="AP475" i="4"/>
  <c r="AR475" i="4"/>
  <c r="AS475" i="4"/>
  <c r="AT475" i="4"/>
  <c r="AU475" i="4"/>
  <c r="AV475" i="4"/>
  <c r="AW475" i="4"/>
  <c r="AX475" i="4"/>
  <c r="AZ475" i="4"/>
  <c r="BA475" i="4"/>
  <c r="G476" i="4"/>
  <c r="H476" i="4"/>
  <c r="I476" i="4"/>
  <c r="J476" i="4"/>
  <c r="K476" i="4"/>
  <c r="L476" i="4"/>
  <c r="M476" i="4"/>
  <c r="N476" i="4"/>
  <c r="O476" i="4"/>
  <c r="P476" i="4"/>
  <c r="Q476" i="4"/>
  <c r="R476" i="4"/>
  <c r="S476" i="4"/>
  <c r="T476" i="4"/>
  <c r="V476" i="4"/>
  <c r="W476" i="4"/>
  <c r="X476" i="4"/>
  <c r="Y476" i="4"/>
  <c r="Z476" i="4"/>
  <c r="AA476" i="4"/>
  <c r="AC476" i="4"/>
  <c r="AD476" i="4"/>
  <c r="AG476" i="4" s="1"/>
  <c r="AE476" i="4"/>
  <c r="AF476" i="4"/>
  <c r="AH476" i="4"/>
  <c r="AI476" i="4"/>
  <c r="AJ476" i="4"/>
  <c r="AK476" i="4"/>
  <c r="AL476" i="4"/>
  <c r="AM476" i="4"/>
  <c r="AN476" i="4"/>
  <c r="AO476" i="4"/>
  <c r="AP476" i="4"/>
  <c r="AQ476" i="4"/>
  <c r="AR476" i="4"/>
  <c r="AS476" i="4"/>
  <c r="AT476" i="4"/>
  <c r="AU476" i="4"/>
  <c r="AV476" i="4"/>
  <c r="AW476" i="4"/>
  <c r="AX476" i="4"/>
  <c r="AY476" i="4"/>
  <c r="AZ476" i="4"/>
  <c r="BA476" i="4"/>
  <c r="BS474" i="4" a="1"/>
  <c r="BU472" i="4" a="1"/>
  <c r="BK474" i="4" a="1"/>
  <c r="BE474" i="4" a="1"/>
  <c r="BE472" i="4" a="1"/>
  <c r="BO472" i="4" a="1"/>
  <c r="BQ474" i="4" a="1"/>
  <c r="BW472" i="4" a="1"/>
  <c r="BM474" i="4" a="1"/>
  <c r="CC472" i="4" a="1"/>
  <c r="CE472" i="4" a="1"/>
  <c r="CG472" i="4" a="1"/>
  <c r="BM472" i="4" a="1"/>
  <c r="BW474" i="4" a="1"/>
  <c r="BO474" i="4" a="1"/>
  <c r="CG474" i="4" a="1"/>
  <c r="CE474" i="4" a="1"/>
  <c r="CC474" i="4" a="1"/>
  <c r="BK472" i="4" a="1"/>
  <c r="BQ472" i="4" a="1"/>
  <c r="BS472" i="4" a="1"/>
  <c r="BU474" i="4" a="1"/>
  <c r="U474" i="4" l="1"/>
  <c r="U476" i="4"/>
  <c r="CG472" i="4"/>
  <c r="CE472" i="4"/>
  <c r="CC472" i="4"/>
  <c r="CC474" i="4"/>
  <c r="CE474" i="4"/>
  <c r="CG474" i="4"/>
  <c r="BW472" i="4"/>
  <c r="BU472" i="4"/>
  <c r="BS472" i="4"/>
  <c r="BQ472" i="4"/>
  <c r="BO472" i="4"/>
  <c r="BM472" i="4"/>
  <c r="BK472" i="4"/>
  <c r="BE472" i="4"/>
  <c r="BE474" i="4"/>
  <c r="BK474" i="4"/>
  <c r="BM474" i="4"/>
  <c r="BO474" i="4"/>
  <c r="BQ474" i="4"/>
  <c r="BS474" i="4"/>
  <c r="BU474" i="4"/>
  <c r="BW474" i="4"/>
  <c r="G477" i="4"/>
  <c r="H477" i="4"/>
  <c r="I477" i="4"/>
  <c r="J477" i="4"/>
  <c r="K477" i="4"/>
  <c r="L477" i="4"/>
  <c r="M477" i="4"/>
  <c r="N477" i="4"/>
  <c r="O477" i="4"/>
  <c r="P477" i="4"/>
  <c r="Q477" i="4"/>
  <c r="R477" i="4"/>
  <c r="U477" i="4" s="1"/>
  <c r="S477" i="4"/>
  <c r="T477" i="4"/>
  <c r="V477" i="4"/>
  <c r="W477" i="4"/>
  <c r="X477" i="4"/>
  <c r="Y477" i="4"/>
  <c r="Z477" i="4"/>
  <c r="AA477" i="4"/>
  <c r="AC477" i="4"/>
  <c r="AD477" i="4"/>
  <c r="AG477" i="4" s="1"/>
  <c r="AE477" i="4"/>
  <c r="AF477" i="4"/>
  <c r="AH477" i="4"/>
  <c r="AI477" i="4"/>
  <c r="AJ477" i="4"/>
  <c r="AK477" i="4"/>
  <c r="AL477" i="4"/>
  <c r="AM477" i="4"/>
  <c r="AN477" i="4"/>
  <c r="AQ477" i="4" s="1"/>
  <c r="AO477" i="4"/>
  <c r="AP477" i="4"/>
  <c r="AR477" i="4"/>
  <c r="AS477" i="4"/>
  <c r="AT477" i="4"/>
  <c r="AU477" i="4"/>
  <c r="AV477" i="4"/>
  <c r="AW477" i="4"/>
  <c r="AX477" i="4"/>
  <c r="AY477" i="4"/>
  <c r="AZ477" i="4"/>
  <c r="BA477" i="4"/>
  <c r="G478" i="4"/>
  <c r="H478" i="4"/>
  <c r="K478" i="4" s="1"/>
  <c r="I478" i="4"/>
  <c r="J478" i="4"/>
  <c r="L478" i="4"/>
  <c r="M478" i="4"/>
  <c r="N478" i="4"/>
  <c r="O478" i="4"/>
  <c r="P478" i="4"/>
  <c r="Q478" i="4"/>
  <c r="R478" i="4"/>
  <c r="S478" i="4"/>
  <c r="T478" i="4"/>
  <c r="V478" i="4"/>
  <c r="W478" i="4"/>
  <c r="AX478" i="4" s="1"/>
  <c r="X478" i="4"/>
  <c r="AY478" i="4" s="1"/>
  <c r="Y478" i="4"/>
  <c r="Z478" i="4"/>
  <c r="AC478" i="4"/>
  <c r="AD478" i="4"/>
  <c r="AG478" i="4" s="1"/>
  <c r="AE478" i="4"/>
  <c r="AF478" i="4"/>
  <c r="AH478" i="4"/>
  <c r="AI478" i="4"/>
  <c r="AJ478" i="4"/>
  <c r="AK478" i="4"/>
  <c r="AL478" i="4"/>
  <c r="AM478" i="4"/>
  <c r="AN478" i="4"/>
  <c r="AO478" i="4"/>
  <c r="AP478" i="4"/>
  <c r="AQ478" i="4"/>
  <c r="AR478" i="4"/>
  <c r="AS478" i="4"/>
  <c r="AT478" i="4"/>
  <c r="AU478" i="4"/>
  <c r="AV478" i="4"/>
  <c r="AW478" i="4"/>
  <c r="AZ478" i="4"/>
  <c r="BA478" i="4"/>
  <c r="BY472" i="4" a="1"/>
  <c r="CG476" i="4" a="1"/>
  <c r="CE476" i="4" a="1"/>
  <c r="BV472" i="4" a="1"/>
  <c r="BT472" i="4" a="1"/>
  <c r="BR472" i="4" a="1"/>
  <c r="BQ476" i="4" a="1"/>
  <c r="BO476" i="4" a="1"/>
  <c r="BM476" i="4" a="1"/>
  <c r="BI472" i="4" a="1"/>
  <c r="BH472" i="4" a="1"/>
  <c r="BG472" i="4" a="1"/>
  <c r="BX472" i="4" a="1"/>
  <c r="CC476" i="4" a="1"/>
  <c r="BU476" i="4" a="1"/>
  <c r="CF472" i="4" a="1"/>
  <c r="CD472" i="4" a="1"/>
  <c r="BE476" i="4" a="1"/>
  <c r="CA472" i="4" a="1"/>
  <c r="BZ472" i="4" a="1"/>
  <c r="BW476" i="4" a="1"/>
  <c r="CH472" i="4" a="1"/>
  <c r="BS476" i="4" a="1"/>
  <c r="BP472" i="4" a="1"/>
  <c r="BN472" i="4" a="1"/>
  <c r="BL472" i="4" a="1"/>
  <c r="BK476" i="4" a="1"/>
  <c r="BF472" i="4" a="1"/>
  <c r="AA478" i="4" l="1"/>
  <c r="U478" i="4"/>
  <c r="CD472" i="4"/>
  <c r="CF472" i="4"/>
  <c r="CH472" i="4"/>
  <c r="CC476" i="4"/>
  <c r="CE476" i="4"/>
  <c r="CG476" i="4"/>
  <c r="BF472" i="4"/>
  <c r="BG472" i="4"/>
  <c r="BH472" i="4"/>
  <c r="BI472" i="4"/>
  <c r="BL472" i="4"/>
  <c r="BN472" i="4"/>
  <c r="BP472" i="4"/>
  <c r="BR472" i="4"/>
  <c r="BT472" i="4"/>
  <c r="BV472" i="4"/>
  <c r="BX472" i="4"/>
  <c r="BY472" i="4"/>
  <c r="BZ472" i="4"/>
  <c r="CA472" i="4"/>
  <c r="BE476" i="4"/>
  <c r="BK476" i="4"/>
  <c r="BM476" i="4"/>
  <c r="BO476" i="4"/>
  <c r="BQ476" i="4"/>
  <c r="BS476" i="4"/>
  <c r="BU476" i="4"/>
  <c r="BW476" i="4"/>
  <c r="BJ472" i="4" l="1"/>
  <c r="CB472" i="4"/>
  <c r="G479" i="4"/>
  <c r="H479" i="4"/>
  <c r="I479" i="4"/>
  <c r="J479" i="4"/>
  <c r="K479" i="4"/>
  <c r="L479" i="4"/>
  <c r="M479" i="4"/>
  <c r="N479" i="4"/>
  <c r="O479" i="4"/>
  <c r="P479" i="4"/>
  <c r="Q479" i="4"/>
  <c r="R479" i="4"/>
  <c r="S479" i="4"/>
  <c r="T479" i="4"/>
  <c r="U479" i="4"/>
  <c r="V479" i="4"/>
  <c r="W479" i="4"/>
  <c r="X479" i="4"/>
  <c r="Y479" i="4"/>
  <c r="Z479" i="4"/>
  <c r="AA479" i="4"/>
  <c r="AC479" i="4"/>
  <c r="AD479" i="4"/>
  <c r="AG479" i="4" s="1"/>
  <c r="AE479" i="4"/>
  <c r="AF479" i="4"/>
  <c r="AH479" i="4"/>
  <c r="AI479" i="4"/>
  <c r="AJ479" i="4"/>
  <c r="AK479" i="4"/>
  <c r="AL479" i="4"/>
  <c r="AM479" i="4"/>
  <c r="AN479" i="4"/>
  <c r="AQ479" i="4" s="1"/>
  <c r="AO479" i="4"/>
  <c r="AP479" i="4"/>
  <c r="AR479" i="4"/>
  <c r="AS479" i="4"/>
  <c r="AT479" i="4"/>
  <c r="AU479" i="4"/>
  <c r="AV479" i="4"/>
  <c r="AW479" i="4"/>
  <c r="AX479" i="4"/>
  <c r="AY479" i="4"/>
  <c r="AZ479" i="4"/>
  <c r="BA479" i="4"/>
  <c r="G480" i="4"/>
  <c r="H480" i="4"/>
  <c r="K480" i="4" s="1"/>
  <c r="I480" i="4"/>
  <c r="J480" i="4"/>
  <c r="L480" i="4"/>
  <c r="M480" i="4"/>
  <c r="N480" i="4"/>
  <c r="O480" i="4"/>
  <c r="P480" i="4"/>
  <c r="Q480" i="4"/>
  <c r="R480" i="4"/>
  <c r="S480" i="4"/>
  <c r="T480" i="4"/>
  <c r="V480" i="4"/>
  <c r="W480" i="4"/>
  <c r="X480" i="4"/>
  <c r="Y480" i="4"/>
  <c r="Z480" i="4"/>
  <c r="AA480" i="4"/>
  <c r="AC480" i="4"/>
  <c r="AD480" i="4"/>
  <c r="AG480" i="4" s="1"/>
  <c r="AE480" i="4"/>
  <c r="AF480" i="4"/>
  <c r="AH480" i="4"/>
  <c r="AI480" i="4"/>
  <c r="AJ480" i="4"/>
  <c r="AK480" i="4"/>
  <c r="AL480" i="4"/>
  <c r="AM480" i="4"/>
  <c r="AN480" i="4"/>
  <c r="AO480" i="4"/>
  <c r="AP480" i="4"/>
  <c r="AQ480" i="4"/>
  <c r="AR480" i="4"/>
  <c r="AS480" i="4"/>
  <c r="AT480" i="4"/>
  <c r="AU480" i="4"/>
  <c r="AV480" i="4"/>
  <c r="AW480" i="4"/>
  <c r="AX480" i="4"/>
  <c r="AY480" i="4"/>
  <c r="AZ480" i="4"/>
  <c r="BA480" i="4"/>
  <c r="G481" i="4"/>
  <c r="H481" i="4"/>
  <c r="I481" i="4"/>
  <c r="J481" i="4"/>
  <c r="K481" i="4"/>
  <c r="L481" i="4"/>
  <c r="M481" i="4"/>
  <c r="N481" i="4"/>
  <c r="O481" i="4"/>
  <c r="P481" i="4"/>
  <c r="Q481" i="4"/>
  <c r="R481" i="4"/>
  <c r="S481" i="4"/>
  <c r="T481" i="4"/>
  <c r="U481" i="4"/>
  <c r="V481" i="4"/>
  <c r="W481" i="4"/>
  <c r="AA481" i="4" s="1"/>
  <c r="X481" i="4"/>
  <c r="AY481" i="4" s="1"/>
  <c r="Y481" i="4"/>
  <c r="Z481" i="4"/>
  <c r="BA481" i="4" s="1"/>
  <c r="AC481" i="4"/>
  <c r="AD481" i="4"/>
  <c r="AG481" i="4" s="1"/>
  <c r="AE481" i="4"/>
  <c r="AF481" i="4"/>
  <c r="AH481" i="4"/>
  <c r="AI481" i="4"/>
  <c r="AJ481" i="4"/>
  <c r="AK481" i="4"/>
  <c r="AL481" i="4"/>
  <c r="AM481" i="4"/>
  <c r="AN481" i="4"/>
  <c r="AQ481" i="4" s="1"/>
  <c r="AO481" i="4"/>
  <c r="AP481" i="4"/>
  <c r="AR481" i="4"/>
  <c r="AS481" i="4"/>
  <c r="AT481" i="4"/>
  <c r="AU481" i="4"/>
  <c r="AV481" i="4"/>
  <c r="AW481" i="4"/>
  <c r="AZ481" i="4"/>
  <c r="G482" i="4"/>
  <c r="H482" i="4"/>
  <c r="I482" i="4"/>
  <c r="J482" i="4"/>
  <c r="K482" i="4"/>
  <c r="L482" i="4"/>
  <c r="M482" i="4"/>
  <c r="N482" i="4"/>
  <c r="O482" i="4"/>
  <c r="P482" i="4"/>
  <c r="Q482" i="4"/>
  <c r="R482" i="4"/>
  <c r="S482" i="4"/>
  <c r="T482" i="4"/>
  <c r="V482" i="4"/>
  <c r="W482" i="4"/>
  <c r="X482" i="4"/>
  <c r="Y482" i="4"/>
  <c r="AZ482" i="4" s="1"/>
  <c r="Z482" i="4"/>
  <c r="AA482" i="4"/>
  <c r="AC482" i="4"/>
  <c r="AD482" i="4"/>
  <c r="AG482" i="4" s="1"/>
  <c r="AE482" i="4"/>
  <c r="AF482" i="4"/>
  <c r="AH482" i="4"/>
  <c r="AI482" i="4"/>
  <c r="AJ482" i="4"/>
  <c r="AK482" i="4"/>
  <c r="AL482" i="4"/>
  <c r="AM482" i="4"/>
  <c r="AN482" i="4"/>
  <c r="AO482" i="4"/>
  <c r="AP482" i="4"/>
  <c r="AQ482" i="4"/>
  <c r="AR482" i="4"/>
  <c r="AS482" i="4"/>
  <c r="AT482" i="4"/>
  <c r="AU482" i="4"/>
  <c r="AV482" i="4"/>
  <c r="AW482" i="4"/>
  <c r="AX482" i="4"/>
  <c r="AY482" i="4"/>
  <c r="BA482" i="4"/>
  <c r="BS480" i="4" a="1"/>
  <c r="BU478" i="4" a="1"/>
  <c r="BM480" i="4" a="1"/>
  <c r="BE480" i="4" a="1"/>
  <c r="BE478" i="4" a="1"/>
  <c r="CG478" i="4" a="1"/>
  <c r="BS478" i="4" a="1"/>
  <c r="BQ480" i="4" a="1"/>
  <c r="BW478" i="4" a="1"/>
  <c r="CE480" i="4" a="1"/>
  <c r="CC480" i="4" a="1"/>
  <c r="CE478" i="4" a="1"/>
  <c r="BW480" i="4" a="1"/>
  <c r="BO480" i="4" a="1"/>
  <c r="CG480" i="4" a="1"/>
  <c r="BK480" i="4" a="1"/>
  <c r="CC478" i="4" a="1"/>
  <c r="BK478" i="4" a="1"/>
  <c r="BM478" i="4" a="1"/>
  <c r="BO478" i="4" a="1"/>
  <c r="BQ478" i="4" a="1"/>
  <c r="BU480" i="4" a="1"/>
  <c r="AX481" i="4" l="1"/>
  <c r="U480" i="4"/>
  <c r="U482" i="4"/>
  <c r="CG478" i="4"/>
  <c r="CE478" i="4"/>
  <c r="CC478" i="4"/>
  <c r="CC480" i="4"/>
  <c r="CE480" i="4"/>
  <c r="CG480" i="4"/>
  <c r="BW478" i="4"/>
  <c r="BU478" i="4"/>
  <c r="BS478" i="4"/>
  <c r="BQ478" i="4"/>
  <c r="BO478" i="4"/>
  <c r="BM478" i="4"/>
  <c r="BK478" i="4"/>
  <c r="BE478" i="4"/>
  <c r="BE480" i="4"/>
  <c r="BK480" i="4"/>
  <c r="BM480" i="4"/>
  <c r="BO480" i="4"/>
  <c r="BQ480" i="4"/>
  <c r="BS480" i="4"/>
  <c r="BU480" i="4"/>
  <c r="BW480" i="4"/>
  <c r="G483" i="4"/>
  <c r="H483" i="4"/>
  <c r="I483" i="4"/>
  <c r="J483" i="4"/>
  <c r="K483" i="4" s="1"/>
  <c r="L483" i="4"/>
  <c r="M483" i="4"/>
  <c r="N483" i="4"/>
  <c r="O483" i="4"/>
  <c r="P483" i="4"/>
  <c r="Q483" i="4"/>
  <c r="R483" i="4"/>
  <c r="S483" i="4"/>
  <c r="T483" i="4"/>
  <c r="U483" i="4"/>
  <c r="V483" i="4"/>
  <c r="W483" i="4"/>
  <c r="AX483" i="4" s="1"/>
  <c r="X483" i="4"/>
  <c r="Y483" i="4"/>
  <c r="Z483" i="4"/>
  <c r="BA483" i="4" s="1"/>
  <c r="AA483" i="4"/>
  <c r="AC483" i="4"/>
  <c r="AD483" i="4"/>
  <c r="AG483" i="4" s="1"/>
  <c r="AE483" i="4"/>
  <c r="AF483" i="4"/>
  <c r="AH483" i="4"/>
  <c r="AI483" i="4"/>
  <c r="AJ483" i="4"/>
  <c r="AK483" i="4"/>
  <c r="AL483" i="4"/>
  <c r="AM483" i="4"/>
  <c r="AN483" i="4"/>
  <c r="AQ483" i="4" s="1"/>
  <c r="AO483" i="4"/>
  <c r="AP483" i="4"/>
  <c r="AR483" i="4"/>
  <c r="AS483" i="4"/>
  <c r="AT483" i="4"/>
  <c r="AU483" i="4"/>
  <c r="AV483" i="4"/>
  <c r="AW483" i="4"/>
  <c r="AY483" i="4"/>
  <c r="AZ483" i="4"/>
  <c r="G484" i="4"/>
  <c r="H484" i="4"/>
  <c r="K484" i="4" s="1"/>
  <c r="I484" i="4"/>
  <c r="J484" i="4"/>
  <c r="L484" i="4"/>
  <c r="M484" i="4"/>
  <c r="N484" i="4"/>
  <c r="O484" i="4"/>
  <c r="P484" i="4"/>
  <c r="Q484" i="4"/>
  <c r="R484" i="4"/>
  <c r="S484" i="4"/>
  <c r="T484" i="4"/>
  <c r="V484" i="4"/>
  <c r="W484" i="4"/>
  <c r="X484" i="4"/>
  <c r="Y484" i="4"/>
  <c r="Z484" i="4"/>
  <c r="AA484" i="4"/>
  <c r="AC484" i="4"/>
  <c r="AD484" i="4"/>
  <c r="AG484" i="4" s="1"/>
  <c r="AE484" i="4"/>
  <c r="AF484" i="4"/>
  <c r="AH484" i="4"/>
  <c r="AI484" i="4"/>
  <c r="AJ484" i="4"/>
  <c r="AK484" i="4"/>
  <c r="AL484" i="4"/>
  <c r="AM484" i="4"/>
  <c r="AN484" i="4"/>
  <c r="AO484" i="4"/>
  <c r="AP484" i="4"/>
  <c r="AQ484" i="4"/>
  <c r="AR484" i="4"/>
  <c r="AS484" i="4"/>
  <c r="AT484" i="4"/>
  <c r="AU484" i="4"/>
  <c r="AV484" i="4"/>
  <c r="AW484" i="4"/>
  <c r="AX484" i="4"/>
  <c r="AY484" i="4"/>
  <c r="AZ484" i="4"/>
  <c r="BA484" i="4"/>
  <c r="BY478" i="4" a="1"/>
  <c r="CG482" i="4" a="1"/>
  <c r="CC482" i="4" a="1"/>
  <c r="BU482" i="4" a="1"/>
  <c r="BS482" i="4" a="1"/>
  <c r="BQ482" i="4" a="1"/>
  <c r="BO482" i="4" a="1"/>
  <c r="BK482" i="4" a="1"/>
  <c r="BZ478" i="4" a="1"/>
  <c r="BX478" i="4" a="1"/>
  <c r="CE482" i="4" a="1"/>
  <c r="BV478" i="4" a="1"/>
  <c r="BT478" i="4" a="1"/>
  <c r="BR478" i="4" a="1"/>
  <c r="BP478" i="4" a="1"/>
  <c r="BM482" i="4" a="1"/>
  <c r="BI478" i="4" a="1"/>
  <c r="BH478" i="4" a="1"/>
  <c r="CA478" i="4" a="1"/>
  <c r="BW482" i="4" a="1"/>
  <c r="CH478" i="4" a="1"/>
  <c r="CF478" i="4" a="1"/>
  <c r="CD478" i="4" a="1"/>
  <c r="BN478" i="4" a="1"/>
  <c r="BL478" i="4" a="1"/>
  <c r="BE482" i="4" a="1"/>
  <c r="BG478" i="4" a="1"/>
  <c r="BF478" i="4" a="1"/>
  <c r="U484" i="4" l="1"/>
  <c r="CD478" i="4"/>
  <c r="CF478" i="4"/>
  <c r="CH478" i="4"/>
  <c r="CC482" i="4"/>
  <c r="CE482" i="4"/>
  <c r="CG482" i="4"/>
  <c r="BF478" i="4"/>
  <c r="BG478" i="4"/>
  <c r="BH478" i="4"/>
  <c r="BI478" i="4"/>
  <c r="BL478" i="4"/>
  <c r="BN478" i="4"/>
  <c r="BP478" i="4"/>
  <c r="BR478" i="4"/>
  <c r="BT478" i="4"/>
  <c r="BV478" i="4"/>
  <c r="BX478" i="4"/>
  <c r="BY478" i="4"/>
  <c r="BZ478" i="4"/>
  <c r="CA478" i="4"/>
  <c r="BE482" i="4"/>
  <c r="BK482" i="4"/>
  <c r="BM482" i="4"/>
  <c r="BO482" i="4"/>
  <c r="BQ482" i="4"/>
  <c r="BS482" i="4"/>
  <c r="BU482" i="4"/>
  <c r="BW482" i="4"/>
  <c r="BJ478" i="4" l="1"/>
  <c r="CB478" i="4"/>
  <c r="G485" i="4"/>
  <c r="H485" i="4"/>
  <c r="I485" i="4"/>
  <c r="J485" i="4"/>
  <c r="K485" i="4" s="1"/>
  <c r="L485" i="4"/>
  <c r="M485" i="4"/>
  <c r="N485" i="4"/>
  <c r="O485" i="4"/>
  <c r="P485" i="4"/>
  <c r="Q485" i="4"/>
  <c r="R485" i="4"/>
  <c r="U485" i="4" s="1"/>
  <c r="S485" i="4"/>
  <c r="T485" i="4"/>
  <c r="V485" i="4"/>
  <c r="W485" i="4"/>
  <c r="X485" i="4"/>
  <c r="Y485" i="4"/>
  <c r="Z485" i="4"/>
  <c r="BA485" i="4" s="1"/>
  <c r="AA485" i="4"/>
  <c r="AC485" i="4"/>
  <c r="AD485" i="4"/>
  <c r="AG485" i="4" s="1"/>
  <c r="AE485" i="4"/>
  <c r="AF485" i="4"/>
  <c r="AH485" i="4"/>
  <c r="AI485" i="4"/>
  <c r="AJ485" i="4"/>
  <c r="AK485" i="4"/>
  <c r="AL485" i="4"/>
  <c r="AM485" i="4"/>
  <c r="AN485" i="4"/>
  <c r="AQ485" i="4" s="1"/>
  <c r="AO485" i="4"/>
  <c r="AP485" i="4"/>
  <c r="AR485" i="4"/>
  <c r="AS485" i="4"/>
  <c r="AT485" i="4"/>
  <c r="AU485" i="4"/>
  <c r="AV485" i="4"/>
  <c r="AW485" i="4"/>
  <c r="AX485" i="4"/>
  <c r="AY485" i="4"/>
  <c r="AZ485" i="4"/>
  <c r="G486" i="4"/>
  <c r="H486" i="4"/>
  <c r="K486" i="4" s="1"/>
  <c r="I486" i="4"/>
  <c r="J486" i="4"/>
  <c r="L486" i="4"/>
  <c r="M486" i="4"/>
  <c r="N486" i="4"/>
  <c r="O486" i="4"/>
  <c r="P486" i="4"/>
  <c r="Q486" i="4"/>
  <c r="R486" i="4"/>
  <c r="S486" i="4"/>
  <c r="T486" i="4"/>
  <c r="V486" i="4"/>
  <c r="W486" i="4"/>
  <c r="AX486" i="4" s="1"/>
  <c r="X486" i="4"/>
  <c r="Y486" i="4"/>
  <c r="Z486" i="4"/>
  <c r="AA486" i="4"/>
  <c r="AC486" i="4"/>
  <c r="AD486" i="4"/>
  <c r="AG486" i="4" s="1"/>
  <c r="AE486" i="4"/>
  <c r="AF486" i="4"/>
  <c r="AH486" i="4"/>
  <c r="AI486" i="4"/>
  <c r="AJ486" i="4"/>
  <c r="AK486" i="4"/>
  <c r="AL486" i="4"/>
  <c r="AM486" i="4"/>
  <c r="AN486" i="4"/>
  <c r="AO486" i="4"/>
  <c r="AP486" i="4"/>
  <c r="AQ486" i="4"/>
  <c r="AR486" i="4"/>
  <c r="AS486" i="4"/>
  <c r="AT486" i="4"/>
  <c r="AU486" i="4"/>
  <c r="AV486" i="4"/>
  <c r="AW486" i="4"/>
  <c r="AY486" i="4"/>
  <c r="AZ486" i="4"/>
  <c r="BA486" i="4"/>
  <c r="G487" i="4"/>
  <c r="H487" i="4"/>
  <c r="I487" i="4"/>
  <c r="J487" i="4"/>
  <c r="K487" i="4"/>
  <c r="L487" i="4"/>
  <c r="M487" i="4"/>
  <c r="N487" i="4"/>
  <c r="O487" i="4"/>
  <c r="P487" i="4"/>
  <c r="Q487" i="4"/>
  <c r="R487" i="4"/>
  <c r="S487" i="4"/>
  <c r="T487" i="4"/>
  <c r="U487" i="4"/>
  <c r="V487" i="4"/>
  <c r="W487" i="4"/>
  <c r="AA487" i="4" s="1"/>
  <c r="X487" i="4"/>
  <c r="AY487" i="4" s="1"/>
  <c r="Y487" i="4"/>
  <c r="Z487" i="4"/>
  <c r="AC487" i="4"/>
  <c r="AD487" i="4"/>
  <c r="AG487" i="4" s="1"/>
  <c r="AE487" i="4"/>
  <c r="AF487" i="4"/>
  <c r="AH487" i="4"/>
  <c r="AI487" i="4"/>
  <c r="AJ487" i="4"/>
  <c r="AK487" i="4"/>
  <c r="AL487" i="4"/>
  <c r="AM487" i="4"/>
  <c r="AN487" i="4"/>
  <c r="AQ487" i="4" s="1"/>
  <c r="AO487" i="4"/>
  <c r="AP487" i="4"/>
  <c r="AR487" i="4"/>
  <c r="AS487" i="4"/>
  <c r="AT487" i="4"/>
  <c r="AU487" i="4"/>
  <c r="AV487" i="4"/>
  <c r="AW487" i="4"/>
  <c r="AZ487" i="4"/>
  <c r="BA487" i="4"/>
  <c r="G488" i="4"/>
  <c r="H488" i="4"/>
  <c r="I488" i="4"/>
  <c r="J488" i="4"/>
  <c r="K488" i="4"/>
  <c r="L488" i="4"/>
  <c r="M488" i="4"/>
  <c r="N488" i="4"/>
  <c r="O488" i="4"/>
  <c r="P488" i="4"/>
  <c r="Q488" i="4"/>
  <c r="R488" i="4"/>
  <c r="U488" i="4" s="1"/>
  <c r="S488" i="4"/>
  <c r="T488" i="4"/>
  <c r="V488" i="4"/>
  <c r="W488" i="4"/>
  <c r="AX488" i="4" s="1"/>
  <c r="X488" i="4"/>
  <c r="AY488" i="4" s="1"/>
  <c r="Y488" i="4"/>
  <c r="Z488" i="4"/>
  <c r="AA488" i="4"/>
  <c r="AC488" i="4"/>
  <c r="AD488" i="4"/>
  <c r="AG488" i="4" s="1"/>
  <c r="AE488" i="4"/>
  <c r="AF488" i="4"/>
  <c r="AH488" i="4"/>
  <c r="AI488" i="4"/>
  <c r="AJ488" i="4"/>
  <c r="AK488" i="4"/>
  <c r="AL488" i="4"/>
  <c r="AM488" i="4"/>
  <c r="AN488" i="4"/>
  <c r="AO488" i="4"/>
  <c r="AP488" i="4"/>
  <c r="AQ488" i="4"/>
  <c r="AR488" i="4"/>
  <c r="AS488" i="4"/>
  <c r="AT488" i="4"/>
  <c r="AU488" i="4"/>
  <c r="AV488" i="4"/>
  <c r="AW488" i="4"/>
  <c r="AZ488" i="4"/>
  <c r="BA488" i="4"/>
  <c r="CC484" i="4" a="1"/>
  <c r="BK484" i="4" a="1"/>
  <c r="BQ484" i="4" a="1"/>
  <c r="BS484" i="4" a="1"/>
  <c r="BU484" i="4" a="1"/>
  <c r="BW484" i="4" a="1"/>
  <c r="BO486" i="4" a="1"/>
  <c r="BK486" i="4" a="1"/>
  <c r="CC486" i="4" a="1"/>
  <c r="CE484" i="4" a="1"/>
  <c r="BM484" i="4" a="1"/>
  <c r="BU486" i="4" a="1"/>
  <c r="BS486" i="4" a="1"/>
  <c r="BQ486" i="4" a="1"/>
  <c r="CG486" i="4" a="1"/>
  <c r="BE486" i="4" a="1"/>
  <c r="BE484" i="4" a="1"/>
  <c r="CG484" i="4" a="1"/>
  <c r="BO484" i="4" a="1"/>
  <c r="BW486" i="4" a="1"/>
  <c r="BM486" i="4" a="1"/>
  <c r="CE486" i="4" a="1"/>
  <c r="AX487" i="4" l="1"/>
  <c r="U486" i="4"/>
  <c r="BW484" i="4"/>
  <c r="BU484" i="4"/>
  <c r="BS484" i="4"/>
  <c r="BQ484" i="4"/>
  <c r="BO484" i="4"/>
  <c r="BM484" i="4"/>
  <c r="BK484" i="4"/>
  <c r="BE484" i="4"/>
  <c r="BE486" i="4"/>
  <c r="BK486" i="4"/>
  <c r="BM486" i="4"/>
  <c r="BO486" i="4"/>
  <c r="BQ486" i="4"/>
  <c r="BS486" i="4"/>
  <c r="BU486" i="4"/>
  <c r="BW486" i="4"/>
  <c r="CG484" i="4"/>
  <c r="CE484" i="4"/>
  <c r="CC484" i="4"/>
  <c r="CC486" i="4"/>
  <c r="CE486" i="4"/>
  <c r="CG486" i="4"/>
  <c r="G489" i="4"/>
  <c r="H489" i="4"/>
  <c r="I489" i="4"/>
  <c r="J489" i="4"/>
  <c r="K489" i="4"/>
  <c r="L489" i="4"/>
  <c r="M489" i="4"/>
  <c r="N489" i="4"/>
  <c r="O489" i="4"/>
  <c r="P489" i="4"/>
  <c r="Q489" i="4"/>
  <c r="R489" i="4"/>
  <c r="U489" i="4" s="1"/>
  <c r="S489" i="4"/>
  <c r="T489" i="4"/>
  <c r="V489" i="4"/>
  <c r="W489" i="4"/>
  <c r="X489" i="4"/>
  <c r="Y489" i="4"/>
  <c r="AZ489" i="4" s="1"/>
  <c r="Z489" i="4"/>
  <c r="AA489" i="4"/>
  <c r="AC489" i="4"/>
  <c r="AD489" i="4"/>
  <c r="AG489" i="4" s="1"/>
  <c r="AE489" i="4"/>
  <c r="AF489" i="4"/>
  <c r="AH489" i="4"/>
  <c r="AI489" i="4"/>
  <c r="AJ489" i="4"/>
  <c r="AK489" i="4"/>
  <c r="AL489" i="4"/>
  <c r="AM489" i="4"/>
  <c r="AN489" i="4"/>
  <c r="AQ489" i="4" s="1"/>
  <c r="AO489" i="4"/>
  <c r="AP489" i="4"/>
  <c r="AR489" i="4"/>
  <c r="AS489" i="4"/>
  <c r="AT489" i="4"/>
  <c r="AU489" i="4"/>
  <c r="AV489" i="4"/>
  <c r="AW489" i="4"/>
  <c r="AX489" i="4"/>
  <c r="AY489" i="4"/>
  <c r="BA489" i="4"/>
  <c r="G490" i="4"/>
  <c r="H490" i="4"/>
  <c r="K490" i="4" s="1"/>
  <c r="I490" i="4"/>
  <c r="J490" i="4"/>
  <c r="L490" i="4"/>
  <c r="M490" i="4"/>
  <c r="N490" i="4"/>
  <c r="O490" i="4"/>
  <c r="P490" i="4"/>
  <c r="Q490" i="4"/>
  <c r="R490" i="4"/>
  <c r="S490" i="4"/>
  <c r="T490" i="4"/>
  <c r="V490" i="4"/>
  <c r="W490" i="4"/>
  <c r="AX490" i="4" s="1"/>
  <c r="X490" i="4"/>
  <c r="Y490" i="4"/>
  <c r="Z490" i="4"/>
  <c r="AC490" i="4"/>
  <c r="AD490" i="4"/>
  <c r="AG490" i="4" s="1"/>
  <c r="AE490" i="4"/>
  <c r="AF490" i="4"/>
  <c r="AH490" i="4"/>
  <c r="AI490" i="4"/>
  <c r="AJ490" i="4"/>
  <c r="AK490" i="4"/>
  <c r="AL490" i="4"/>
  <c r="AM490" i="4"/>
  <c r="AN490" i="4"/>
  <c r="AO490" i="4"/>
  <c r="AP490" i="4"/>
  <c r="AQ490" i="4"/>
  <c r="AR490" i="4"/>
  <c r="AS490" i="4"/>
  <c r="AT490" i="4"/>
  <c r="AU490" i="4"/>
  <c r="AV490" i="4"/>
  <c r="AW490" i="4"/>
  <c r="AY490" i="4"/>
  <c r="AZ490" i="4"/>
  <c r="BA490" i="4"/>
  <c r="BY484" i="4" a="1"/>
  <c r="CG488" i="4" a="1"/>
  <c r="CE488" i="4" a="1"/>
  <c r="BV484" i="4" a="1"/>
  <c r="BT484" i="4" a="1"/>
  <c r="BR484" i="4" a="1"/>
  <c r="CD484" i="4" a="1"/>
  <c r="BL484" i="4" a="1"/>
  <c r="BK488" i="4" a="1"/>
  <c r="BG484" i="4" a="1"/>
  <c r="BZ484" i="4" a="1"/>
  <c r="BX484" i="4" a="1"/>
  <c r="CC488" i="4" a="1"/>
  <c r="BU488" i="4" a="1"/>
  <c r="BS488" i="4" a="1"/>
  <c r="BQ488" i="4" a="1"/>
  <c r="BN484" i="4" a="1"/>
  <c r="BM488" i="4" a="1"/>
  <c r="BE488" i="4" a="1"/>
  <c r="BF484" i="4" a="1"/>
  <c r="BW488" i="4" a="1"/>
  <c r="CH484" i="4" a="1"/>
  <c r="CF484" i="4" a="1"/>
  <c r="BP484" i="4" a="1"/>
  <c r="BO488" i="4" a="1"/>
  <c r="BI484" i="4" a="1"/>
  <c r="BH484" i="4" a="1"/>
  <c r="CA484" i="4" a="1"/>
  <c r="AA490" i="4" l="1"/>
  <c r="U490" i="4"/>
  <c r="CD484" i="4"/>
  <c r="CF484" i="4"/>
  <c r="CH484" i="4"/>
  <c r="CC488" i="4"/>
  <c r="CE488" i="4"/>
  <c r="CG488" i="4"/>
  <c r="BF484" i="4"/>
  <c r="BG484" i="4"/>
  <c r="BH484" i="4"/>
  <c r="BI484" i="4"/>
  <c r="BL484" i="4"/>
  <c r="BN484" i="4"/>
  <c r="BP484" i="4"/>
  <c r="BR484" i="4"/>
  <c r="BT484" i="4"/>
  <c r="BV484" i="4"/>
  <c r="BX484" i="4"/>
  <c r="BY484" i="4"/>
  <c r="BZ484" i="4"/>
  <c r="CA484" i="4"/>
  <c r="BE488" i="4"/>
  <c r="BK488" i="4"/>
  <c r="BM488" i="4"/>
  <c r="BO488" i="4"/>
  <c r="BQ488" i="4"/>
  <c r="BS488" i="4"/>
  <c r="BU488" i="4"/>
  <c r="BW488" i="4"/>
  <c r="BJ484" i="4" l="1"/>
  <c r="CB484" i="4"/>
  <c r="G491" i="4"/>
  <c r="H491" i="4"/>
  <c r="I491" i="4"/>
  <c r="J491" i="4"/>
  <c r="K491" i="4"/>
  <c r="L491" i="4"/>
  <c r="M491" i="4"/>
  <c r="N491" i="4"/>
  <c r="O491" i="4"/>
  <c r="P491" i="4"/>
  <c r="Q491" i="4"/>
  <c r="R491" i="4"/>
  <c r="S491" i="4"/>
  <c r="T491" i="4"/>
  <c r="U491" i="4"/>
  <c r="V491" i="4"/>
  <c r="W491" i="4"/>
  <c r="AX491" i="4" s="1"/>
  <c r="X491" i="4"/>
  <c r="Y491" i="4"/>
  <c r="AZ491" i="4" s="1"/>
  <c r="Z491" i="4"/>
  <c r="BA491" i="4" s="1"/>
  <c r="AA491" i="4"/>
  <c r="AC491" i="4"/>
  <c r="AD491" i="4"/>
  <c r="AG491" i="4" s="1"/>
  <c r="AE491" i="4"/>
  <c r="AF491" i="4"/>
  <c r="AH491" i="4"/>
  <c r="AI491" i="4"/>
  <c r="AJ491" i="4"/>
  <c r="AK491" i="4"/>
  <c r="AL491" i="4"/>
  <c r="AM491" i="4"/>
  <c r="AN491" i="4"/>
  <c r="AQ491" i="4" s="1"/>
  <c r="AO491" i="4"/>
  <c r="AP491" i="4"/>
  <c r="AR491" i="4"/>
  <c r="AS491" i="4"/>
  <c r="AT491" i="4"/>
  <c r="AU491" i="4"/>
  <c r="AV491" i="4"/>
  <c r="AW491" i="4"/>
  <c r="AY491" i="4"/>
  <c r="G492" i="4"/>
  <c r="H492" i="4"/>
  <c r="K492" i="4" s="1"/>
  <c r="I492" i="4"/>
  <c r="J492" i="4"/>
  <c r="L492" i="4"/>
  <c r="M492" i="4"/>
  <c r="N492" i="4"/>
  <c r="O492" i="4"/>
  <c r="P492" i="4"/>
  <c r="Q492" i="4"/>
  <c r="R492" i="4"/>
  <c r="S492" i="4"/>
  <c r="T492" i="4"/>
  <c r="V492" i="4"/>
  <c r="W492" i="4"/>
  <c r="X492" i="4"/>
  <c r="Y492" i="4"/>
  <c r="Z492" i="4"/>
  <c r="AA492" i="4"/>
  <c r="AC492" i="4"/>
  <c r="AD492" i="4"/>
  <c r="AG492" i="4" s="1"/>
  <c r="AE492" i="4"/>
  <c r="AF492" i="4"/>
  <c r="AH492" i="4"/>
  <c r="AI492" i="4"/>
  <c r="AJ492" i="4"/>
  <c r="AK492" i="4"/>
  <c r="AL492" i="4"/>
  <c r="AM492" i="4"/>
  <c r="AN492" i="4"/>
  <c r="AO492" i="4"/>
  <c r="AP492" i="4"/>
  <c r="AQ492" i="4"/>
  <c r="AR492" i="4"/>
  <c r="AS492" i="4"/>
  <c r="AT492" i="4"/>
  <c r="AU492" i="4"/>
  <c r="AV492" i="4"/>
  <c r="AW492" i="4"/>
  <c r="AX492" i="4"/>
  <c r="AY492" i="4"/>
  <c r="AZ492" i="4"/>
  <c r="BA492" i="4"/>
  <c r="G493" i="4"/>
  <c r="H493" i="4"/>
  <c r="I493" i="4"/>
  <c r="J493" i="4"/>
  <c r="K493" i="4"/>
  <c r="L493" i="4"/>
  <c r="M493" i="4"/>
  <c r="N493" i="4"/>
  <c r="O493" i="4"/>
  <c r="P493" i="4"/>
  <c r="Q493" i="4"/>
  <c r="R493" i="4"/>
  <c r="S493" i="4"/>
  <c r="T493" i="4"/>
  <c r="U493" i="4"/>
  <c r="V493" i="4"/>
  <c r="W493" i="4"/>
  <c r="AA493" i="4" s="1"/>
  <c r="X493" i="4"/>
  <c r="AY493" i="4" s="1"/>
  <c r="Y493" i="4"/>
  <c r="Z493" i="4"/>
  <c r="AC493" i="4"/>
  <c r="AD493" i="4"/>
  <c r="AG493" i="4" s="1"/>
  <c r="AE493" i="4"/>
  <c r="AF493" i="4"/>
  <c r="AH493" i="4"/>
  <c r="AI493" i="4"/>
  <c r="AJ493" i="4"/>
  <c r="AK493" i="4"/>
  <c r="AL493" i="4"/>
  <c r="AM493" i="4"/>
  <c r="AN493" i="4"/>
  <c r="AQ493" i="4" s="1"/>
  <c r="AO493" i="4"/>
  <c r="AP493" i="4"/>
  <c r="AR493" i="4"/>
  <c r="AS493" i="4"/>
  <c r="AT493" i="4"/>
  <c r="AU493" i="4"/>
  <c r="AV493" i="4"/>
  <c r="AW493" i="4"/>
  <c r="AZ493" i="4"/>
  <c r="BA493" i="4"/>
  <c r="G494" i="4"/>
  <c r="H494" i="4"/>
  <c r="I494" i="4"/>
  <c r="J494" i="4"/>
  <c r="K494" i="4"/>
  <c r="L494" i="4"/>
  <c r="M494" i="4"/>
  <c r="N494" i="4"/>
  <c r="O494" i="4"/>
  <c r="P494" i="4"/>
  <c r="Q494" i="4"/>
  <c r="R494" i="4"/>
  <c r="S494" i="4"/>
  <c r="T494" i="4"/>
  <c r="V494" i="4"/>
  <c r="W494" i="4"/>
  <c r="X494" i="4"/>
  <c r="Y494" i="4"/>
  <c r="Z494" i="4"/>
  <c r="AA494" i="4"/>
  <c r="AC494" i="4"/>
  <c r="AD494" i="4"/>
  <c r="AG494" i="4" s="1"/>
  <c r="AE494" i="4"/>
  <c r="AF494" i="4"/>
  <c r="AH494" i="4"/>
  <c r="AI494" i="4"/>
  <c r="AJ494" i="4"/>
  <c r="AK494" i="4"/>
  <c r="AL494" i="4"/>
  <c r="AM494" i="4"/>
  <c r="AN494" i="4"/>
  <c r="AO494" i="4"/>
  <c r="AP494" i="4"/>
  <c r="AQ494" i="4"/>
  <c r="AR494" i="4"/>
  <c r="AS494" i="4"/>
  <c r="AT494" i="4"/>
  <c r="AU494" i="4"/>
  <c r="AV494" i="4"/>
  <c r="AW494" i="4"/>
  <c r="AX494" i="4"/>
  <c r="AY494" i="4"/>
  <c r="AZ494" i="4"/>
  <c r="BA494" i="4"/>
  <c r="BS492" i="4" a="1"/>
  <c r="BU490" i="4" a="1"/>
  <c r="BW490" i="4" a="1"/>
  <c r="BM492" i="4" a="1"/>
  <c r="CC492" i="4" a="1"/>
  <c r="BE492" i="4" a="1"/>
  <c r="CE490" i="4" a="1"/>
  <c r="BK490" i="4" a="1"/>
  <c r="BQ492" i="4" a="1"/>
  <c r="CE492" i="4" a="1"/>
  <c r="BK492" i="4" a="1"/>
  <c r="CG490" i="4" a="1"/>
  <c r="BO490" i="4" a="1"/>
  <c r="BU492" i="4" a="1"/>
  <c r="BO492" i="4" a="1"/>
  <c r="CG492" i="4" a="1"/>
  <c r="CC490" i="4" a="1"/>
  <c r="BE490" i="4" a="1"/>
  <c r="BM490" i="4" a="1"/>
  <c r="BW492" i="4" a="1"/>
  <c r="BQ490" i="4" a="1"/>
  <c r="BS490" i="4" a="1"/>
  <c r="AX493" i="4" l="1"/>
  <c r="U492" i="4"/>
  <c r="U494" i="4"/>
  <c r="CG490" i="4"/>
  <c r="CE490" i="4"/>
  <c r="CC490" i="4"/>
  <c r="CC492" i="4"/>
  <c r="CE492" i="4"/>
  <c r="CG492" i="4"/>
  <c r="BW490" i="4"/>
  <c r="BU490" i="4"/>
  <c r="BS490" i="4"/>
  <c r="BQ490" i="4"/>
  <c r="BO490" i="4"/>
  <c r="BM490" i="4"/>
  <c r="BK490" i="4"/>
  <c r="BE490" i="4"/>
  <c r="BE492" i="4"/>
  <c r="BK492" i="4"/>
  <c r="BM492" i="4"/>
  <c r="BO492" i="4"/>
  <c r="BQ492" i="4"/>
  <c r="BS492" i="4"/>
  <c r="BU492" i="4"/>
  <c r="BW492" i="4"/>
  <c r="G495" i="4"/>
  <c r="H495" i="4"/>
  <c r="I495" i="4"/>
  <c r="J495" i="4"/>
  <c r="K495" i="4"/>
  <c r="L495" i="4"/>
  <c r="M495" i="4"/>
  <c r="N495" i="4"/>
  <c r="O495" i="4"/>
  <c r="P495" i="4"/>
  <c r="Q495" i="4"/>
  <c r="R495" i="4"/>
  <c r="S495" i="4"/>
  <c r="T495" i="4"/>
  <c r="U495" i="4"/>
  <c r="V495" i="4"/>
  <c r="W495" i="4"/>
  <c r="X495" i="4"/>
  <c r="Y495" i="4"/>
  <c r="AZ495" i="4" s="1"/>
  <c r="Z495" i="4"/>
  <c r="BA495" i="4" s="1"/>
  <c r="AA495" i="4"/>
  <c r="AC495" i="4"/>
  <c r="AD495" i="4"/>
  <c r="AG495" i="4" s="1"/>
  <c r="AE495" i="4"/>
  <c r="AF495" i="4"/>
  <c r="AH495" i="4"/>
  <c r="AI495" i="4"/>
  <c r="AJ495" i="4"/>
  <c r="AK495" i="4"/>
  <c r="AL495" i="4"/>
  <c r="AM495" i="4"/>
  <c r="AN495" i="4"/>
  <c r="AQ495" i="4" s="1"/>
  <c r="AO495" i="4"/>
  <c r="AP495" i="4"/>
  <c r="AR495" i="4"/>
  <c r="AS495" i="4"/>
  <c r="AT495" i="4"/>
  <c r="AU495" i="4"/>
  <c r="AV495" i="4"/>
  <c r="AW495" i="4"/>
  <c r="AX495" i="4"/>
  <c r="AY495" i="4"/>
  <c r="G496" i="4"/>
  <c r="H496" i="4"/>
  <c r="K496" i="4" s="1"/>
  <c r="I496" i="4"/>
  <c r="J496" i="4"/>
  <c r="L496" i="4"/>
  <c r="M496" i="4"/>
  <c r="N496" i="4"/>
  <c r="O496" i="4"/>
  <c r="P496" i="4"/>
  <c r="Q496" i="4"/>
  <c r="R496" i="4"/>
  <c r="S496" i="4"/>
  <c r="T496" i="4"/>
  <c r="V496" i="4"/>
  <c r="W496" i="4"/>
  <c r="AX496" i="4" s="1"/>
  <c r="X496" i="4"/>
  <c r="Y496" i="4"/>
  <c r="Z496" i="4"/>
  <c r="AC496" i="4"/>
  <c r="AD496" i="4"/>
  <c r="AG496" i="4" s="1"/>
  <c r="AE496" i="4"/>
  <c r="AF496" i="4"/>
  <c r="AH496" i="4"/>
  <c r="AI496" i="4"/>
  <c r="AJ496" i="4"/>
  <c r="AK496" i="4"/>
  <c r="AL496" i="4"/>
  <c r="AM496" i="4"/>
  <c r="AN496" i="4"/>
  <c r="AO496" i="4"/>
  <c r="AP496" i="4"/>
  <c r="AQ496" i="4"/>
  <c r="AR496" i="4"/>
  <c r="AS496" i="4"/>
  <c r="AT496" i="4"/>
  <c r="AU496" i="4"/>
  <c r="AV496" i="4"/>
  <c r="AW496" i="4"/>
  <c r="AY496" i="4"/>
  <c r="AZ496" i="4"/>
  <c r="BA496" i="4"/>
  <c r="BX490" i="4" a="1"/>
  <c r="CE494" i="4" a="1"/>
  <c r="BV490" i="4" a="1"/>
  <c r="CC494" i="4" a="1"/>
  <c r="BT490" i="4" a="1"/>
  <c r="BR490" i="4" a="1"/>
  <c r="CD490" i="4" a="1"/>
  <c r="BN490" i="4" a="1"/>
  <c r="BM494" i="4" a="1"/>
  <c r="BI490" i="4" a="1"/>
  <c r="BE494" i="4" a="1"/>
  <c r="BG490" i="4" a="1"/>
  <c r="BZ490" i="4" a="1"/>
  <c r="CG494" i="4" a="1"/>
  <c r="BW494" i="4" a="1"/>
  <c r="CH490" i="4" a="1"/>
  <c r="BS494" i="4" a="1"/>
  <c r="BQ494" i="4" a="1"/>
  <c r="BK494" i="4" a="1"/>
  <c r="CA490" i="4" a="1"/>
  <c r="BY490" i="4" a="1"/>
  <c r="BU494" i="4" a="1"/>
  <c r="CF490" i="4" a="1"/>
  <c r="BP490" i="4" a="1"/>
  <c r="BO494" i="4" a="1"/>
  <c r="BL490" i="4" a="1"/>
  <c r="BH490" i="4" a="1"/>
  <c r="BF490" i="4" a="1"/>
  <c r="U496" i="4" l="1"/>
  <c r="AA496" i="4"/>
  <c r="CD490" i="4"/>
  <c r="CF490" i="4"/>
  <c r="CH490" i="4"/>
  <c r="CC494" i="4"/>
  <c r="CE494" i="4"/>
  <c r="CG494" i="4"/>
  <c r="BF490" i="4"/>
  <c r="BG490" i="4"/>
  <c r="BH490" i="4"/>
  <c r="BI490" i="4"/>
  <c r="BL490" i="4"/>
  <c r="BN490" i="4"/>
  <c r="BP490" i="4"/>
  <c r="BR490" i="4"/>
  <c r="BT490" i="4"/>
  <c r="BV490" i="4"/>
  <c r="BX490" i="4"/>
  <c r="BY490" i="4"/>
  <c r="BZ490" i="4"/>
  <c r="CA490" i="4"/>
  <c r="BE494" i="4"/>
  <c r="BK494" i="4"/>
  <c r="BM494" i="4"/>
  <c r="BO494" i="4"/>
  <c r="BQ494" i="4"/>
  <c r="BS494" i="4"/>
  <c r="BU494" i="4"/>
  <c r="BW494" i="4"/>
  <c r="BJ490" i="4" l="1"/>
  <c r="CB490" i="4"/>
  <c r="G497" i="4"/>
  <c r="H497" i="4"/>
  <c r="I497" i="4"/>
  <c r="J497" i="4"/>
  <c r="K497" i="4"/>
  <c r="L497" i="4"/>
  <c r="M497" i="4"/>
  <c r="N497" i="4"/>
  <c r="O497" i="4"/>
  <c r="P497" i="4"/>
  <c r="Q497" i="4"/>
  <c r="R497" i="4"/>
  <c r="S497" i="4"/>
  <c r="T497" i="4"/>
  <c r="V497" i="4"/>
  <c r="W497" i="4"/>
  <c r="X497" i="4"/>
  <c r="Y497" i="4"/>
  <c r="Z497" i="4"/>
  <c r="AA497" i="4"/>
  <c r="AC497" i="4"/>
  <c r="AD497" i="4"/>
  <c r="AG497" i="4" s="1"/>
  <c r="AE497" i="4"/>
  <c r="AF497" i="4"/>
  <c r="AH497" i="4"/>
  <c r="AI497" i="4"/>
  <c r="AJ497" i="4"/>
  <c r="AK497" i="4"/>
  <c r="AL497" i="4"/>
  <c r="AM497" i="4"/>
  <c r="AN497" i="4"/>
  <c r="AO497" i="4"/>
  <c r="AP497" i="4"/>
  <c r="AQ497" i="4"/>
  <c r="AR497" i="4"/>
  <c r="AS497" i="4"/>
  <c r="AT497" i="4"/>
  <c r="AU497" i="4"/>
  <c r="AV497" i="4"/>
  <c r="AW497" i="4"/>
  <c r="AX497" i="4"/>
  <c r="AY497" i="4"/>
  <c r="AZ497" i="4"/>
  <c r="BA497" i="4"/>
  <c r="G498" i="4"/>
  <c r="H498" i="4"/>
  <c r="K498" i="4" s="1"/>
  <c r="I498" i="4"/>
  <c r="J498" i="4"/>
  <c r="L498" i="4"/>
  <c r="M498" i="4"/>
  <c r="N498" i="4"/>
  <c r="O498" i="4"/>
  <c r="P498" i="4"/>
  <c r="Q498" i="4"/>
  <c r="R498" i="4"/>
  <c r="S498" i="4"/>
  <c r="T498" i="4"/>
  <c r="V498" i="4"/>
  <c r="W498" i="4"/>
  <c r="X498" i="4"/>
  <c r="Y498" i="4"/>
  <c r="Z498" i="4"/>
  <c r="AA498" i="4"/>
  <c r="AC498" i="4"/>
  <c r="AD498" i="4"/>
  <c r="AE498" i="4"/>
  <c r="AF498" i="4"/>
  <c r="AG498" i="4"/>
  <c r="AH498" i="4"/>
  <c r="AI498" i="4"/>
  <c r="AJ498" i="4"/>
  <c r="AK498" i="4"/>
  <c r="AL498" i="4"/>
  <c r="AM498" i="4"/>
  <c r="AN498" i="4"/>
  <c r="AO498" i="4"/>
  <c r="AP498" i="4"/>
  <c r="AQ498" i="4"/>
  <c r="AR498" i="4"/>
  <c r="AS498" i="4"/>
  <c r="AX498" i="4" s="1"/>
  <c r="AT498" i="4"/>
  <c r="AU498" i="4"/>
  <c r="AV498" i="4"/>
  <c r="AY498" i="4"/>
  <c r="AZ498" i="4"/>
  <c r="BA498" i="4"/>
  <c r="U498" i="4" l="1"/>
  <c r="U497" i="4"/>
  <c r="AW498" i="4"/>
  <c r="G499" i="4"/>
  <c r="H499" i="4"/>
  <c r="I499" i="4"/>
  <c r="J499" i="4"/>
  <c r="K499" i="4"/>
  <c r="L499" i="4"/>
  <c r="M499" i="4"/>
  <c r="N499" i="4"/>
  <c r="O499" i="4"/>
  <c r="P499" i="4"/>
  <c r="Q499" i="4"/>
  <c r="R499" i="4"/>
  <c r="S499" i="4"/>
  <c r="T499" i="4"/>
  <c r="U499" i="4"/>
  <c r="V499" i="4"/>
  <c r="W499" i="4"/>
  <c r="X499" i="4"/>
  <c r="Y499" i="4"/>
  <c r="AZ499" i="4" s="1"/>
  <c r="Z499" i="4"/>
  <c r="AA499" i="4"/>
  <c r="AC499" i="4"/>
  <c r="AD499" i="4"/>
  <c r="AG499" i="4" s="1"/>
  <c r="AE499" i="4"/>
  <c r="AF499" i="4"/>
  <c r="AH499" i="4"/>
  <c r="AI499" i="4"/>
  <c r="AJ499" i="4"/>
  <c r="AK499" i="4"/>
  <c r="AL499" i="4"/>
  <c r="AM499" i="4"/>
  <c r="AN499" i="4"/>
  <c r="AQ499" i="4" s="1"/>
  <c r="AO499" i="4"/>
  <c r="AP499" i="4"/>
  <c r="AR499" i="4"/>
  <c r="AS499" i="4"/>
  <c r="AT499" i="4"/>
  <c r="AU499" i="4"/>
  <c r="AV499" i="4"/>
  <c r="AW499" i="4"/>
  <c r="AX499" i="4"/>
  <c r="AY499" i="4"/>
  <c r="BA499" i="4"/>
  <c r="G500" i="4"/>
  <c r="H500" i="4"/>
  <c r="I500" i="4"/>
  <c r="J500" i="4"/>
  <c r="K500" i="4"/>
  <c r="L500" i="4"/>
  <c r="M500" i="4"/>
  <c r="N500" i="4"/>
  <c r="O500" i="4"/>
  <c r="P500" i="4"/>
  <c r="Q500" i="4"/>
  <c r="R500" i="4"/>
  <c r="S500" i="4"/>
  <c r="T500" i="4"/>
  <c r="V500" i="4"/>
  <c r="W500" i="4"/>
  <c r="X500" i="4"/>
  <c r="Y500" i="4"/>
  <c r="Z500" i="4"/>
  <c r="AA500" i="4"/>
  <c r="AC500" i="4"/>
  <c r="AD500" i="4"/>
  <c r="AG500" i="4" s="1"/>
  <c r="AE500" i="4"/>
  <c r="AF500" i="4"/>
  <c r="AH500" i="4"/>
  <c r="AI500" i="4"/>
  <c r="AJ500" i="4"/>
  <c r="AK500" i="4"/>
  <c r="AL500" i="4"/>
  <c r="AM500" i="4"/>
  <c r="AN500" i="4"/>
  <c r="AO500" i="4"/>
  <c r="AP500" i="4"/>
  <c r="AQ500" i="4"/>
  <c r="AR500" i="4"/>
  <c r="AS500" i="4"/>
  <c r="AT500" i="4"/>
  <c r="AU500" i="4"/>
  <c r="AV500" i="4"/>
  <c r="AW500" i="4"/>
  <c r="AX500" i="4"/>
  <c r="AY500" i="4"/>
  <c r="AZ500" i="4"/>
  <c r="BA500" i="4"/>
  <c r="BE498" i="4" a="1"/>
  <c r="CC496" i="4" a="1"/>
  <c r="CE496" i="4" a="1"/>
  <c r="BK496" i="4" a="1"/>
  <c r="BQ496" i="4" a="1"/>
  <c r="BQ498" i="4" a="1"/>
  <c r="CE498" i="4" a="1"/>
  <c r="BK498" i="4" a="1"/>
  <c r="BE496" i="4" a="1"/>
  <c r="BM496" i="4" a="1"/>
  <c r="BO496" i="4" a="1"/>
  <c r="BU498" i="4" a="1"/>
  <c r="BS498" i="4" a="1"/>
  <c r="CG498" i="4" a="1"/>
  <c r="BM498" i="4" a="1"/>
  <c r="CG496" i="4" a="1"/>
  <c r="BW498" i="4" a="1"/>
  <c r="BS496" i="4" a="1"/>
  <c r="BU496" i="4" a="1"/>
  <c r="BW496" i="4" a="1"/>
  <c r="BO498" i="4" a="1"/>
  <c r="CC498" i="4" a="1"/>
  <c r="U500" i="4" l="1"/>
  <c r="CG496" i="4"/>
  <c r="CE496" i="4"/>
  <c r="CC496" i="4"/>
  <c r="CC498" i="4"/>
  <c r="CE498" i="4"/>
  <c r="CG498" i="4"/>
  <c r="BW496" i="4"/>
  <c r="BU496" i="4"/>
  <c r="BS496" i="4"/>
  <c r="BQ496" i="4"/>
  <c r="BO496" i="4"/>
  <c r="BM496" i="4"/>
  <c r="BK496" i="4"/>
  <c r="BE496" i="4"/>
  <c r="BE498" i="4"/>
  <c r="BK498" i="4"/>
  <c r="BM498" i="4"/>
  <c r="BO498" i="4"/>
  <c r="BQ498" i="4"/>
  <c r="BS498" i="4"/>
  <c r="BU498" i="4"/>
  <c r="BW498" i="4"/>
  <c r="G501" i="4"/>
  <c r="H501" i="4"/>
  <c r="I501" i="4"/>
  <c r="J501" i="4"/>
  <c r="K501" i="4"/>
  <c r="L501" i="4"/>
  <c r="M501" i="4"/>
  <c r="N501" i="4"/>
  <c r="O501" i="4"/>
  <c r="P501" i="4"/>
  <c r="Q501" i="4"/>
  <c r="R501" i="4"/>
  <c r="S501" i="4"/>
  <c r="T501" i="4"/>
  <c r="V501" i="4"/>
  <c r="W501" i="4"/>
  <c r="X501" i="4"/>
  <c r="Y501" i="4"/>
  <c r="Z501" i="4"/>
  <c r="AA501" i="4"/>
  <c r="AC501" i="4"/>
  <c r="AD501" i="4"/>
  <c r="AG501" i="4" s="1"/>
  <c r="AE501" i="4"/>
  <c r="AF501" i="4"/>
  <c r="AH501" i="4"/>
  <c r="AI501" i="4"/>
  <c r="AJ501" i="4"/>
  <c r="AK501" i="4"/>
  <c r="AL501" i="4"/>
  <c r="AM501" i="4"/>
  <c r="AN501" i="4"/>
  <c r="AQ501" i="4" s="1"/>
  <c r="AO501" i="4"/>
  <c r="AP501" i="4"/>
  <c r="AR501" i="4"/>
  <c r="AS501" i="4"/>
  <c r="AT501" i="4"/>
  <c r="AU501" i="4"/>
  <c r="AV501" i="4"/>
  <c r="AW501" i="4"/>
  <c r="AX501" i="4"/>
  <c r="AY501" i="4"/>
  <c r="AZ501" i="4"/>
  <c r="BA501" i="4"/>
  <c r="G502" i="4"/>
  <c r="H502" i="4"/>
  <c r="I502" i="4"/>
  <c r="J502" i="4"/>
  <c r="L502" i="4"/>
  <c r="M502" i="4"/>
  <c r="N502" i="4"/>
  <c r="O502" i="4"/>
  <c r="P502" i="4"/>
  <c r="Q502" i="4"/>
  <c r="R502" i="4"/>
  <c r="S502" i="4"/>
  <c r="T502" i="4"/>
  <c r="V502" i="4"/>
  <c r="W502" i="4"/>
  <c r="AA502" i="4" s="1"/>
  <c r="X502" i="4"/>
  <c r="AY502" i="4" s="1"/>
  <c r="Y502" i="4"/>
  <c r="AZ502" i="4" s="1"/>
  <c r="Z502" i="4"/>
  <c r="BA502" i="4" s="1"/>
  <c r="AC502" i="4"/>
  <c r="AD502" i="4"/>
  <c r="AG502" i="4" s="1"/>
  <c r="AE502" i="4"/>
  <c r="AF502" i="4"/>
  <c r="AH502" i="4"/>
  <c r="AI502" i="4"/>
  <c r="AJ502" i="4"/>
  <c r="AK502" i="4"/>
  <c r="AL502" i="4"/>
  <c r="AM502" i="4"/>
  <c r="AN502" i="4"/>
  <c r="AO502" i="4"/>
  <c r="AP502" i="4"/>
  <c r="AQ502" i="4"/>
  <c r="AR502" i="4"/>
  <c r="AS502" i="4"/>
  <c r="AW502" i="4" s="1"/>
  <c r="AT502" i="4"/>
  <c r="AU502" i="4"/>
  <c r="AV502" i="4"/>
  <c r="BS500" i="4" a="1"/>
  <c r="BR496" i="4" a="1"/>
  <c r="CF496" i="4" a="1"/>
  <c r="BI496" i="4" a="1"/>
  <c r="BG496" i="4" a="1"/>
  <c r="BY496" i="4" a="1"/>
  <c r="CE500" i="4" a="1"/>
  <c r="BW500" i="4" a="1"/>
  <c r="BT496" i="4" a="1"/>
  <c r="BQ500" i="4" a="1"/>
  <c r="BP496" i="4" a="1"/>
  <c r="CD496" i="4" a="1"/>
  <c r="BN496" i="4" a="1"/>
  <c r="BL496" i="4" a="1"/>
  <c r="BK500" i="4" a="1"/>
  <c r="BH496" i="4" a="1"/>
  <c r="BZ496" i="4" a="1"/>
  <c r="CG500" i="4" a="1"/>
  <c r="BX496" i="4" a="1"/>
  <c r="CC500" i="4" a="1"/>
  <c r="BU500" i="4" a="1"/>
  <c r="BO500" i="4" a="1"/>
  <c r="BM500" i="4" a="1"/>
  <c r="BE500" i="4" a="1"/>
  <c r="BF496" i="4" a="1"/>
  <c r="BV496" i="4" a="1"/>
  <c r="CH496" i="4" a="1"/>
  <c r="U501" i="4" l="1"/>
  <c r="K502" i="4"/>
  <c r="U502" i="4"/>
  <c r="CD496" i="4"/>
  <c r="CF496" i="4"/>
  <c r="CH496" i="4"/>
  <c r="CC500" i="4"/>
  <c r="CE500" i="4"/>
  <c r="CG500" i="4"/>
  <c r="BF496" i="4"/>
  <c r="BG496" i="4"/>
  <c r="BH496" i="4"/>
  <c r="BI496" i="4"/>
  <c r="BL496" i="4"/>
  <c r="BN496" i="4"/>
  <c r="BP496" i="4"/>
  <c r="BR496" i="4"/>
  <c r="BT496" i="4"/>
  <c r="BV496" i="4"/>
  <c r="BX496" i="4"/>
  <c r="BY496" i="4"/>
  <c r="BZ496" i="4"/>
  <c r="BE500" i="4"/>
  <c r="BK500" i="4"/>
  <c r="BM500" i="4"/>
  <c r="BO500" i="4"/>
  <c r="BQ500" i="4"/>
  <c r="BS500" i="4"/>
  <c r="BU500" i="4"/>
  <c r="BW500" i="4"/>
  <c r="AX502" i="4"/>
  <c r="CA496" i="4" a="1"/>
  <c r="CA496" i="4" l="1"/>
  <c r="BJ496" i="4"/>
  <c r="CB496" i="4"/>
  <c r="G503" i="4"/>
  <c r="H503" i="4"/>
  <c r="I503" i="4"/>
  <c r="J503" i="4"/>
  <c r="K503" i="4"/>
  <c r="L503" i="4"/>
  <c r="M503" i="4"/>
  <c r="N503" i="4"/>
  <c r="O503" i="4"/>
  <c r="P503" i="4"/>
  <c r="Q503" i="4"/>
  <c r="R503" i="4"/>
  <c r="S503" i="4"/>
  <c r="T503" i="4"/>
  <c r="U503" i="4"/>
  <c r="V503" i="4"/>
  <c r="W503" i="4"/>
  <c r="X503" i="4"/>
  <c r="AY503" i="4" s="1"/>
  <c r="Y503" i="4"/>
  <c r="AZ503" i="4" s="1"/>
  <c r="Z503" i="4"/>
  <c r="AA503" i="4"/>
  <c r="AC503" i="4"/>
  <c r="AD503" i="4"/>
  <c r="AG503" i="4" s="1"/>
  <c r="AE503" i="4"/>
  <c r="AF503" i="4"/>
  <c r="AH503" i="4"/>
  <c r="AI503" i="4"/>
  <c r="AJ503" i="4"/>
  <c r="AK503" i="4"/>
  <c r="AL503" i="4"/>
  <c r="AM503" i="4"/>
  <c r="AN503" i="4"/>
  <c r="AQ503" i="4" s="1"/>
  <c r="AO503" i="4"/>
  <c r="AP503" i="4"/>
  <c r="AR503" i="4"/>
  <c r="AS503" i="4"/>
  <c r="AT503" i="4"/>
  <c r="AU503" i="4"/>
  <c r="AV503" i="4"/>
  <c r="AW503" i="4"/>
  <c r="AX503" i="4"/>
  <c r="BA503" i="4"/>
  <c r="G504" i="4"/>
  <c r="H504" i="4"/>
  <c r="I504" i="4"/>
  <c r="J504" i="4"/>
  <c r="K504" i="4"/>
  <c r="L504" i="4"/>
  <c r="M504" i="4"/>
  <c r="N504" i="4"/>
  <c r="O504" i="4"/>
  <c r="P504" i="4"/>
  <c r="Q504" i="4"/>
  <c r="R504" i="4"/>
  <c r="S504" i="4"/>
  <c r="T504" i="4"/>
  <c r="V504" i="4"/>
  <c r="W504" i="4"/>
  <c r="X504" i="4"/>
  <c r="Y504" i="4"/>
  <c r="Z504" i="4"/>
  <c r="AA504" i="4"/>
  <c r="AC504" i="4"/>
  <c r="AD504" i="4"/>
  <c r="AG504" i="4" s="1"/>
  <c r="AE504" i="4"/>
  <c r="AF504" i="4"/>
  <c r="AH504" i="4"/>
  <c r="AI504" i="4"/>
  <c r="AJ504" i="4"/>
  <c r="AK504" i="4"/>
  <c r="AL504" i="4"/>
  <c r="AM504" i="4"/>
  <c r="AN504" i="4"/>
  <c r="AO504" i="4"/>
  <c r="AP504" i="4"/>
  <c r="AQ504" i="4"/>
  <c r="AR504" i="4"/>
  <c r="AS504" i="4"/>
  <c r="AT504" i="4"/>
  <c r="AU504" i="4"/>
  <c r="AV504" i="4"/>
  <c r="AW504" i="4"/>
  <c r="AX504" i="4"/>
  <c r="AY504" i="4"/>
  <c r="AZ504" i="4"/>
  <c r="BA504" i="4"/>
  <c r="G505" i="4"/>
  <c r="H505" i="4"/>
  <c r="I505" i="4"/>
  <c r="J505" i="4"/>
  <c r="K505" i="4" s="1"/>
  <c r="L505" i="4"/>
  <c r="M505" i="4"/>
  <c r="N505" i="4"/>
  <c r="O505" i="4"/>
  <c r="P505" i="4"/>
  <c r="Q505" i="4"/>
  <c r="R505" i="4"/>
  <c r="S505" i="4"/>
  <c r="T505" i="4"/>
  <c r="U505" i="4"/>
  <c r="V505" i="4"/>
  <c r="W505" i="4"/>
  <c r="AA505" i="4" s="1"/>
  <c r="X505" i="4"/>
  <c r="Y505" i="4"/>
  <c r="Z505" i="4"/>
  <c r="AC505" i="4"/>
  <c r="AD505" i="4"/>
  <c r="AG505" i="4" s="1"/>
  <c r="AE505" i="4"/>
  <c r="AF505" i="4"/>
  <c r="AH505" i="4"/>
  <c r="AI505" i="4"/>
  <c r="AJ505" i="4"/>
  <c r="AK505" i="4"/>
  <c r="AL505" i="4"/>
  <c r="AM505" i="4"/>
  <c r="AN505" i="4"/>
  <c r="AQ505" i="4" s="1"/>
  <c r="AO505" i="4"/>
  <c r="AP505" i="4"/>
  <c r="AR505" i="4"/>
  <c r="AS505" i="4"/>
  <c r="AT505" i="4"/>
  <c r="AU505" i="4"/>
  <c r="AV505" i="4"/>
  <c r="AW505" i="4"/>
  <c r="AX505" i="4"/>
  <c r="AY505" i="4"/>
  <c r="AZ505" i="4"/>
  <c r="BA505" i="4"/>
  <c r="G506" i="4"/>
  <c r="H506" i="4"/>
  <c r="I506" i="4"/>
  <c r="J506" i="4"/>
  <c r="K506" i="4"/>
  <c r="L506" i="4"/>
  <c r="M506" i="4"/>
  <c r="N506" i="4"/>
  <c r="O506" i="4"/>
  <c r="P506" i="4"/>
  <c r="Q506" i="4"/>
  <c r="R506" i="4"/>
  <c r="S506" i="4"/>
  <c r="T506" i="4"/>
  <c r="V506" i="4"/>
  <c r="W506" i="4"/>
  <c r="X506" i="4"/>
  <c r="Y506" i="4"/>
  <c r="Z506" i="4"/>
  <c r="AA506" i="4"/>
  <c r="AC506" i="4"/>
  <c r="AD506" i="4"/>
  <c r="AG506" i="4" s="1"/>
  <c r="AE506" i="4"/>
  <c r="AF506" i="4"/>
  <c r="AH506" i="4"/>
  <c r="AI506" i="4"/>
  <c r="AJ506" i="4"/>
  <c r="AK506" i="4"/>
  <c r="AL506" i="4"/>
  <c r="AM506" i="4"/>
  <c r="AN506" i="4"/>
  <c r="AO506" i="4"/>
  <c r="AP506" i="4"/>
  <c r="AQ506" i="4"/>
  <c r="AR506" i="4"/>
  <c r="AS506" i="4"/>
  <c r="AT506" i="4"/>
  <c r="AU506" i="4"/>
  <c r="AV506" i="4"/>
  <c r="AW506" i="4"/>
  <c r="AX506" i="4"/>
  <c r="AY506" i="4"/>
  <c r="AZ506" i="4"/>
  <c r="BA506" i="4"/>
  <c r="CC504" i="4" a="1"/>
  <c r="BE502" i="4" a="1"/>
  <c r="BK502" i="4" a="1"/>
  <c r="CE502" i="4" a="1"/>
  <c r="CG502" i="4" a="1"/>
  <c r="BQ502" i="4" a="1"/>
  <c r="BS502" i="4" a="1"/>
  <c r="BW502" i="4" a="1"/>
  <c r="BM504" i="4" a="1"/>
  <c r="CG504" i="4" a="1"/>
  <c r="CE504" i="4" a="1"/>
  <c r="CC502" i="4" a="1"/>
  <c r="BM502" i="4" a="1"/>
  <c r="BO502" i="4" a="1"/>
  <c r="BW504" i="4" a="1"/>
  <c r="BS504" i="4" a="1"/>
  <c r="BO504" i="4" a="1"/>
  <c r="BK504" i="4" a="1"/>
  <c r="BE504" i="4" a="1"/>
  <c r="BU504" i="4" a="1"/>
  <c r="BU502" i="4" a="1"/>
  <c r="BQ504" i="4" a="1"/>
  <c r="U504" i="4" l="1"/>
  <c r="U506" i="4"/>
  <c r="BW502" i="4"/>
  <c r="BU502" i="4"/>
  <c r="BS502" i="4"/>
  <c r="BQ502" i="4"/>
  <c r="BO502" i="4"/>
  <c r="BM502" i="4"/>
  <c r="BK502" i="4"/>
  <c r="BE502" i="4"/>
  <c r="BE504" i="4"/>
  <c r="BK504" i="4"/>
  <c r="BM504" i="4"/>
  <c r="BO504" i="4"/>
  <c r="BQ504" i="4"/>
  <c r="BS504" i="4"/>
  <c r="BU504" i="4"/>
  <c r="BW504" i="4"/>
  <c r="CG502" i="4"/>
  <c r="CE502" i="4"/>
  <c r="CC502" i="4"/>
  <c r="CC504" i="4"/>
  <c r="CE504" i="4"/>
  <c r="CG504" i="4"/>
  <c r="G507" i="4"/>
  <c r="H507" i="4"/>
  <c r="I507" i="4"/>
  <c r="J507" i="4"/>
  <c r="K507" i="4"/>
  <c r="L507" i="4"/>
  <c r="M507" i="4"/>
  <c r="N507" i="4"/>
  <c r="O507" i="4"/>
  <c r="P507" i="4"/>
  <c r="Q507" i="4"/>
  <c r="R507" i="4"/>
  <c r="U507" i="4" s="1"/>
  <c r="S507" i="4"/>
  <c r="T507" i="4"/>
  <c r="V507" i="4"/>
  <c r="W507" i="4"/>
  <c r="X507" i="4"/>
  <c r="Y507" i="4"/>
  <c r="Z507" i="4"/>
  <c r="AA507" i="4"/>
  <c r="AC507" i="4"/>
  <c r="AD507" i="4"/>
  <c r="AG507" i="4" s="1"/>
  <c r="AE507" i="4"/>
  <c r="AF507" i="4"/>
  <c r="AH507" i="4"/>
  <c r="AI507" i="4"/>
  <c r="AJ507" i="4"/>
  <c r="AK507" i="4"/>
  <c r="AL507" i="4"/>
  <c r="AM507" i="4"/>
  <c r="AN507" i="4"/>
  <c r="AQ507" i="4" s="1"/>
  <c r="AO507" i="4"/>
  <c r="AP507" i="4"/>
  <c r="AR507" i="4"/>
  <c r="AS507" i="4"/>
  <c r="AT507" i="4"/>
  <c r="AU507" i="4"/>
  <c r="AV507" i="4"/>
  <c r="AW507" i="4"/>
  <c r="AX507" i="4"/>
  <c r="AY507" i="4"/>
  <c r="AZ507" i="4"/>
  <c r="BA507" i="4"/>
  <c r="G508" i="4"/>
  <c r="H508" i="4"/>
  <c r="K508" i="4" s="1"/>
  <c r="I508" i="4"/>
  <c r="J508" i="4"/>
  <c r="L508" i="4"/>
  <c r="M508" i="4"/>
  <c r="N508" i="4"/>
  <c r="O508" i="4"/>
  <c r="P508" i="4"/>
  <c r="Q508" i="4"/>
  <c r="R508" i="4"/>
  <c r="S508" i="4"/>
  <c r="T508" i="4"/>
  <c r="V508" i="4"/>
  <c r="W508" i="4"/>
  <c r="AX508" i="4" s="1"/>
  <c r="X508" i="4"/>
  <c r="Y508" i="4"/>
  <c r="Z508" i="4"/>
  <c r="AC508" i="4"/>
  <c r="AD508" i="4"/>
  <c r="AG508" i="4" s="1"/>
  <c r="AE508" i="4"/>
  <c r="AF508" i="4"/>
  <c r="AH508" i="4"/>
  <c r="AI508" i="4"/>
  <c r="AJ508" i="4"/>
  <c r="AK508" i="4"/>
  <c r="AL508" i="4"/>
  <c r="AM508" i="4"/>
  <c r="AN508" i="4"/>
  <c r="AO508" i="4"/>
  <c r="AP508" i="4"/>
  <c r="AQ508" i="4"/>
  <c r="AR508" i="4"/>
  <c r="AS508" i="4"/>
  <c r="AT508" i="4"/>
  <c r="AU508" i="4"/>
  <c r="AV508" i="4"/>
  <c r="AW508" i="4"/>
  <c r="AY508" i="4"/>
  <c r="AZ508" i="4"/>
  <c r="BA508" i="4"/>
  <c r="BY502" i="4" a="1"/>
  <c r="CG506" i="4" a="1"/>
  <c r="BV502" i="4" a="1"/>
  <c r="CF502" i="4" a="1"/>
  <c r="CA502" i="4" a="1"/>
  <c r="BX502" i="4" a="1"/>
  <c r="CE506" i="4" a="1"/>
  <c r="BW506" i="4" a="1"/>
  <c r="CH502" i="4" a="1"/>
  <c r="BP502" i="4" a="1"/>
  <c r="BI502" i="4" a="1"/>
  <c r="BG502" i="4" a="1"/>
  <c r="CC506" i="4" a="1"/>
  <c r="BR502" i="4" a="1"/>
  <c r="BH502" i="4" a="1"/>
  <c r="BU506" i="4" a="1"/>
  <c r="BT502" i="4" a="1"/>
  <c r="CD502" i="4" a="1"/>
  <c r="BM506" i="4" a="1"/>
  <c r="BE506" i="4" a="1"/>
  <c r="BS506" i="4" a="1"/>
  <c r="BO506" i="4" a="1"/>
  <c r="BL502" i="4" a="1"/>
  <c r="BK506" i="4" a="1"/>
  <c r="BF502" i="4" a="1"/>
  <c r="BQ506" i="4" a="1"/>
  <c r="BN502" i="4" a="1"/>
  <c r="BZ502" i="4" a="1"/>
  <c r="AA508" i="4" l="1"/>
  <c r="U508" i="4"/>
  <c r="CD502" i="4"/>
  <c r="CF502" i="4"/>
  <c r="CH502" i="4"/>
  <c r="CC506" i="4"/>
  <c r="CE506" i="4"/>
  <c r="CG506" i="4"/>
  <c r="BF502" i="4"/>
  <c r="BG502" i="4"/>
  <c r="BH502" i="4"/>
  <c r="BI502" i="4"/>
  <c r="BL502" i="4"/>
  <c r="BN502" i="4"/>
  <c r="BP502" i="4"/>
  <c r="BR502" i="4"/>
  <c r="BT502" i="4"/>
  <c r="BV502" i="4"/>
  <c r="BX502" i="4"/>
  <c r="BY502" i="4"/>
  <c r="BZ502" i="4"/>
  <c r="CA502" i="4"/>
  <c r="BE506" i="4"/>
  <c r="BK506" i="4"/>
  <c r="BM506" i="4"/>
  <c r="BO506" i="4"/>
  <c r="BQ506" i="4"/>
  <c r="BS506" i="4"/>
  <c r="BU506" i="4"/>
  <c r="BW506" i="4"/>
  <c r="BJ502" i="4" l="1"/>
  <c r="CB502" i="4"/>
  <c r="G509" i="4"/>
  <c r="H509" i="4"/>
  <c r="I509" i="4"/>
  <c r="J509" i="4"/>
  <c r="K509" i="4"/>
  <c r="L509" i="4"/>
  <c r="M509" i="4"/>
  <c r="N509" i="4"/>
  <c r="O509" i="4"/>
  <c r="P509" i="4"/>
  <c r="Q509" i="4"/>
  <c r="R509" i="4"/>
  <c r="S509" i="4"/>
  <c r="T509" i="4"/>
  <c r="U509" i="4"/>
  <c r="V509" i="4"/>
  <c r="W509" i="4"/>
  <c r="X509" i="4"/>
  <c r="Y509" i="4"/>
  <c r="AZ509" i="4" s="1"/>
  <c r="Z509" i="4"/>
  <c r="BA509" i="4" s="1"/>
  <c r="AA509" i="4"/>
  <c r="AC509" i="4"/>
  <c r="AD509" i="4"/>
  <c r="AG509" i="4" s="1"/>
  <c r="AE509" i="4"/>
  <c r="AF509" i="4"/>
  <c r="AH509" i="4"/>
  <c r="AI509" i="4"/>
  <c r="AJ509" i="4"/>
  <c r="AK509" i="4"/>
  <c r="AL509" i="4"/>
  <c r="AM509" i="4"/>
  <c r="AN509" i="4"/>
  <c r="AQ509" i="4" s="1"/>
  <c r="AO509" i="4"/>
  <c r="AP509" i="4"/>
  <c r="AR509" i="4"/>
  <c r="AS509" i="4"/>
  <c r="AT509" i="4"/>
  <c r="AU509" i="4"/>
  <c r="AV509" i="4"/>
  <c r="AW509" i="4"/>
  <c r="AX509" i="4"/>
  <c r="AY509" i="4"/>
  <c r="G510" i="4"/>
  <c r="H510" i="4"/>
  <c r="K510" i="4" s="1"/>
  <c r="I510" i="4"/>
  <c r="J510" i="4"/>
  <c r="L510" i="4"/>
  <c r="M510" i="4"/>
  <c r="N510" i="4"/>
  <c r="O510" i="4"/>
  <c r="P510" i="4"/>
  <c r="Q510" i="4"/>
  <c r="R510" i="4"/>
  <c r="S510" i="4"/>
  <c r="T510" i="4"/>
  <c r="V510" i="4"/>
  <c r="W510" i="4"/>
  <c r="X510" i="4"/>
  <c r="Y510" i="4"/>
  <c r="Z510" i="4"/>
  <c r="AA510" i="4"/>
  <c r="AC510" i="4"/>
  <c r="AD510" i="4"/>
  <c r="AG510" i="4" s="1"/>
  <c r="AE510" i="4"/>
  <c r="AF510" i="4"/>
  <c r="AH510" i="4"/>
  <c r="AI510" i="4"/>
  <c r="AJ510" i="4"/>
  <c r="AK510" i="4"/>
  <c r="AL510" i="4"/>
  <c r="AM510" i="4"/>
  <c r="AN510" i="4"/>
  <c r="AO510" i="4"/>
  <c r="AP510" i="4"/>
  <c r="AQ510" i="4"/>
  <c r="AR510" i="4"/>
  <c r="AS510" i="4"/>
  <c r="AT510" i="4"/>
  <c r="AU510" i="4"/>
  <c r="AV510" i="4"/>
  <c r="AW510" i="4"/>
  <c r="AX510" i="4"/>
  <c r="AY510" i="4"/>
  <c r="AZ510" i="4"/>
  <c r="BA510" i="4"/>
  <c r="G511" i="4"/>
  <c r="H511" i="4"/>
  <c r="I511" i="4"/>
  <c r="J511" i="4"/>
  <c r="K511" i="4"/>
  <c r="L511" i="4"/>
  <c r="M511" i="4"/>
  <c r="N511" i="4"/>
  <c r="O511" i="4"/>
  <c r="P511" i="4"/>
  <c r="Q511" i="4"/>
  <c r="R511" i="4"/>
  <c r="S511" i="4"/>
  <c r="T511" i="4"/>
  <c r="U511" i="4"/>
  <c r="V511" i="4"/>
  <c r="W511" i="4"/>
  <c r="AA511" i="4" s="1"/>
  <c r="X511" i="4"/>
  <c r="Y511" i="4"/>
  <c r="Z511" i="4"/>
  <c r="AC511" i="4"/>
  <c r="AD511" i="4"/>
  <c r="AG511" i="4" s="1"/>
  <c r="AE511" i="4"/>
  <c r="AF511" i="4"/>
  <c r="AH511" i="4"/>
  <c r="AI511" i="4"/>
  <c r="AJ511" i="4"/>
  <c r="AK511" i="4"/>
  <c r="AL511" i="4"/>
  <c r="AM511" i="4"/>
  <c r="AN511" i="4"/>
  <c r="AQ511" i="4" s="1"/>
  <c r="AO511" i="4"/>
  <c r="AP511" i="4"/>
  <c r="AR511" i="4"/>
  <c r="AS511" i="4"/>
  <c r="AT511" i="4"/>
  <c r="AU511" i="4"/>
  <c r="AV511" i="4"/>
  <c r="AW511" i="4"/>
  <c r="AX511" i="4"/>
  <c r="AY511" i="4"/>
  <c r="AZ511" i="4"/>
  <c r="BA511" i="4"/>
  <c r="G512" i="4"/>
  <c r="H512" i="4"/>
  <c r="I512" i="4"/>
  <c r="J512" i="4"/>
  <c r="K512" i="4"/>
  <c r="L512" i="4"/>
  <c r="M512" i="4"/>
  <c r="N512" i="4"/>
  <c r="O512" i="4"/>
  <c r="P512" i="4"/>
  <c r="Q512" i="4"/>
  <c r="R512" i="4"/>
  <c r="U512" i="4" s="1"/>
  <c r="S512" i="4"/>
  <c r="T512" i="4"/>
  <c r="V512" i="4"/>
  <c r="W512" i="4"/>
  <c r="X512" i="4"/>
  <c r="Y512" i="4"/>
  <c r="Z512" i="4"/>
  <c r="AA512" i="4"/>
  <c r="AC512" i="4"/>
  <c r="AD512" i="4"/>
  <c r="AG512" i="4" s="1"/>
  <c r="AE512" i="4"/>
  <c r="AF512" i="4"/>
  <c r="AH512" i="4"/>
  <c r="AI512" i="4"/>
  <c r="AJ512" i="4"/>
  <c r="AK512" i="4"/>
  <c r="AL512" i="4"/>
  <c r="AM512" i="4"/>
  <c r="AN512" i="4"/>
  <c r="AO512" i="4"/>
  <c r="AP512" i="4"/>
  <c r="AQ512" i="4"/>
  <c r="AR512" i="4"/>
  <c r="AS512" i="4"/>
  <c r="AT512" i="4"/>
  <c r="AU512" i="4"/>
  <c r="AV512" i="4"/>
  <c r="AW512" i="4"/>
  <c r="AX512" i="4"/>
  <c r="AY512" i="4"/>
  <c r="AZ512" i="4"/>
  <c r="BA512" i="4"/>
  <c r="CC510" i="4" a="1"/>
  <c r="BE508" i="4" a="1"/>
  <c r="BO508" i="4" a="1"/>
  <c r="BQ508" i="4" a="1"/>
  <c r="BS510" i="4" a="1"/>
  <c r="BW508" i="4" a="1"/>
  <c r="BO510" i="4" a="1"/>
  <c r="CC508" i="4" a="1"/>
  <c r="BK508" i="4" a="1"/>
  <c r="CG508" i="4" a="1"/>
  <c r="BS508" i="4" a="1"/>
  <c r="BQ510" i="4" a="1"/>
  <c r="CE508" i="4" a="1"/>
  <c r="BM508" i="4" a="1"/>
  <c r="BW510" i="4" a="1"/>
  <c r="BU510" i="4" a="1"/>
  <c r="BU508" i="4" a="1"/>
  <c r="BK510" i="4" a="1"/>
  <c r="BM510" i="4" a="1"/>
  <c r="BE510" i="4" a="1"/>
  <c r="CG510" i="4" a="1"/>
  <c r="CE510" i="4" a="1"/>
  <c r="U510" i="4" l="1"/>
  <c r="BW508" i="4"/>
  <c r="BU508" i="4"/>
  <c r="BS508" i="4"/>
  <c r="BQ508" i="4"/>
  <c r="BO508" i="4"/>
  <c r="BM508" i="4"/>
  <c r="BK508" i="4"/>
  <c r="BE508" i="4"/>
  <c r="BE510" i="4"/>
  <c r="BK510" i="4"/>
  <c r="BM510" i="4"/>
  <c r="BO510" i="4"/>
  <c r="BQ510" i="4"/>
  <c r="BS510" i="4"/>
  <c r="BU510" i="4"/>
  <c r="BW510" i="4"/>
  <c r="CG508" i="4"/>
  <c r="CE508" i="4"/>
  <c r="CC508" i="4"/>
  <c r="CC510" i="4"/>
  <c r="CE510" i="4"/>
  <c r="CG510" i="4"/>
  <c r="G513" i="4"/>
  <c r="H513" i="4"/>
  <c r="I513" i="4"/>
  <c r="J513" i="4"/>
  <c r="K513" i="4"/>
  <c r="L513" i="4"/>
  <c r="M513" i="4"/>
  <c r="N513" i="4"/>
  <c r="O513" i="4"/>
  <c r="P513" i="4"/>
  <c r="Q513" i="4"/>
  <c r="R513" i="4"/>
  <c r="U513" i="4" s="1"/>
  <c r="S513" i="4"/>
  <c r="T513" i="4"/>
  <c r="V513" i="4"/>
  <c r="W513" i="4"/>
  <c r="X513" i="4"/>
  <c r="Y513" i="4"/>
  <c r="Z513" i="4"/>
  <c r="AA513" i="4"/>
  <c r="AC513" i="4"/>
  <c r="AD513" i="4"/>
  <c r="AG513" i="4" s="1"/>
  <c r="AE513" i="4"/>
  <c r="AF513" i="4"/>
  <c r="AH513" i="4"/>
  <c r="AI513" i="4"/>
  <c r="AJ513" i="4"/>
  <c r="AK513" i="4"/>
  <c r="AL513" i="4"/>
  <c r="AM513" i="4"/>
  <c r="AN513" i="4"/>
  <c r="AO513" i="4"/>
  <c r="AQ513" i="4" s="1"/>
  <c r="AP513" i="4"/>
  <c r="AR513" i="4"/>
  <c r="AS513" i="4"/>
  <c r="AT513" i="4"/>
  <c r="AU513" i="4"/>
  <c r="AV513" i="4"/>
  <c r="AW513" i="4"/>
  <c r="AX513" i="4"/>
  <c r="AY513" i="4"/>
  <c r="AZ513" i="4"/>
  <c r="BA513" i="4"/>
  <c r="G514" i="4"/>
  <c r="H514" i="4"/>
  <c r="K514" i="4" s="1"/>
  <c r="I514" i="4"/>
  <c r="J514" i="4"/>
  <c r="L514" i="4"/>
  <c r="M514" i="4"/>
  <c r="N514" i="4"/>
  <c r="O514" i="4"/>
  <c r="P514" i="4"/>
  <c r="Q514" i="4"/>
  <c r="R514" i="4"/>
  <c r="U514" i="4" s="1"/>
  <c r="S514" i="4"/>
  <c r="T514" i="4"/>
  <c r="V514" i="4"/>
  <c r="W514" i="4"/>
  <c r="X514" i="4"/>
  <c r="Y514" i="4"/>
  <c r="Z514" i="4"/>
  <c r="AA514" i="4"/>
  <c r="AC514" i="4"/>
  <c r="AD514" i="4"/>
  <c r="AE514" i="4"/>
  <c r="AF514" i="4"/>
  <c r="AG514" i="4" s="1"/>
  <c r="AH514" i="4"/>
  <c r="AI514" i="4"/>
  <c r="AJ514" i="4"/>
  <c r="AK514" i="4"/>
  <c r="AL514" i="4"/>
  <c r="AM514" i="4"/>
  <c r="AN514" i="4"/>
  <c r="AO514" i="4"/>
  <c r="AP514" i="4"/>
  <c r="AQ514" i="4"/>
  <c r="AR514" i="4"/>
  <c r="AS514" i="4"/>
  <c r="AW514" i="4" s="1"/>
  <c r="AT514" i="4"/>
  <c r="AU514" i="4"/>
  <c r="AV514" i="4"/>
  <c r="AY514" i="4"/>
  <c r="AZ514" i="4"/>
  <c r="BA514" i="4"/>
  <c r="BS512" i="4" a="1"/>
  <c r="BR508" i="4" a="1"/>
  <c r="CF508" i="4" a="1"/>
  <c r="BL508" i="4" a="1"/>
  <c r="BE512" i="4" a="1"/>
  <c r="BG508" i="4" a="1"/>
  <c r="BZ508" i="4" a="1"/>
  <c r="CG512" i="4" a="1"/>
  <c r="BX508" i="4" a="1"/>
  <c r="BW512" i="4" a="1"/>
  <c r="BT508" i="4" a="1"/>
  <c r="BQ512" i="4" a="1"/>
  <c r="BP508" i="4" a="1"/>
  <c r="CD508" i="4" a="1"/>
  <c r="BK512" i="4" a="1"/>
  <c r="BH508" i="4" a="1"/>
  <c r="BF508" i="4" a="1"/>
  <c r="BY508" i="4" a="1"/>
  <c r="CC512" i="4" a="1"/>
  <c r="CH508" i="4" a="1"/>
  <c r="BO512" i="4" a="1"/>
  <c r="BN508" i="4" a="1"/>
  <c r="BM512" i="4" a="1"/>
  <c r="BI508" i="4" a="1"/>
  <c r="CA508" i="4" a="1"/>
  <c r="CE512" i="4" a="1"/>
  <c r="BV508" i="4" a="1"/>
  <c r="BU512" i="4" a="1"/>
  <c r="CD508" i="4" l="1"/>
  <c r="CF508" i="4"/>
  <c r="CH508" i="4"/>
  <c r="CC512" i="4"/>
  <c r="CE512" i="4"/>
  <c r="CG512" i="4"/>
  <c r="BF508" i="4"/>
  <c r="BG508" i="4"/>
  <c r="BH508" i="4"/>
  <c r="BI508" i="4"/>
  <c r="BL508" i="4"/>
  <c r="BN508" i="4"/>
  <c r="BP508" i="4"/>
  <c r="BR508" i="4"/>
  <c r="BT508" i="4"/>
  <c r="BV508" i="4"/>
  <c r="BX508" i="4"/>
  <c r="BY508" i="4"/>
  <c r="BZ508" i="4"/>
  <c r="CA508" i="4"/>
  <c r="BE512" i="4"/>
  <c r="BK512" i="4"/>
  <c r="BM512" i="4"/>
  <c r="BO512" i="4"/>
  <c r="BQ512" i="4"/>
  <c r="BS512" i="4"/>
  <c r="BU512" i="4"/>
  <c r="BW512" i="4"/>
  <c r="AX514" i="4"/>
  <c r="BJ508" i="4" l="1"/>
  <c r="CB508" i="4"/>
  <c r="G515" i="4"/>
  <c r="H515" i="4"/>
  <c r="I515" i="4"/>
  <c r="J515" i="4"/>
  <c r="K515" i="4"/>
  <c r="L515" i="4"/>
  <c r="M515" i="4"/>
  <c r="N515" i="4"/>
  <c r="O515" i="4"/>
  <c r="P515" i="4"/>
  <c r="Q515" i="4"/>
  <c r="R515" i="4"/>
  <c r="S515" i="4"/>
  <c r="T515" i="4"/>
  <c r="U515" i="4"/>
  <c r="V515" i="4"/>
  <c r="W515" i="4"/>
  <c r="X515" i="4"/>
  <c r="Y515" i="4"/>
  <c r="Z515" i="4"/>
  <c r="AA515" i="4"/>
  <c r="AC515" i="4"/>
  <c r="AD515" i="4"/>
  <c r="AG515" i="4" s="1"/>
  <c r="AE515" i="4"/>
  <c r="AF515" i="4"/>
  <c r="AH515" i="4"/>
  <c r="AI515" i="4"/>
  <c r="AJ515" i="4"/>
  <c r="AK515" i="4"/>
  <c r="AL515" i="4"/>
  <c r="AM515" i="4"/>
  <c r="AN515" i="4"/>
  <c r="AQ515" i="4" s="1"/>
  <c r="AO515" i="4"/>
  <c r="AP515" i="4"/>
  <c r="AR515" i="4"/>
  <c r="AS515" i="4"/>
  <c r="AT515" i="4"/>
  <c r="AU515" i="4"/>
  <c r="AV515" i="4"/>
  <c r="AW515" i="4"/>
  <c r="AX515" i="4"/>
  <c r="AY515" i="4"/>
  <c r="AZ515" i="4"/>
  <c r="BA515" i="4"/>
  <c r="G516" i="4"/>
  <c r="H516" i="4"/>
  <c r="I516" i="4"/>
  <c r="J516" i="4"/>
  <c r="K516" i="4"/>
  <c r="L516" i="4"/>
  <c r="M516" i="4"/>
  <c r="N516" i="4"/>
  <c r="O516" i="4"/>
  <c r="P516" i="4"/>
  <c r="Q516" i="4"/>
  <c r="R516" i="4"/>
  <c r="U516" i="4" s="1"/>
  <c r="S516" i="4"/>
  <c r="T516" i="4"/>
  <c r="V516" i="4"/>
  <c r="W516" i="4"/>
  <c r="X516" i="4"/>
  <c r="Y516" i="4"/>
  <c r="Z516" i="4"/>
  <c r="AA516" i="4"/>
  <c r="AC516" i="4"/>
  <c r="AD516" i="4"/>
  <c r="AG516" i="4" s="1"/>
  <c r="AE516" i="4"/>
  <c r="AF516" i="4"/>
  <c r="AH516" i="4"/>
  <c r="AI516" i="4"/>
  <c r="AJ516" i="4"/>
  <c r="AK516" i="4"/>
  <c r="AL516" i="4"/>
  <c r="AM516" i="4"/>
  <c r="AN516" i="4"/>
  <c r="AO516" i="4"/>
  <c r="AP516" i="4"/>
  <c r="AQ516" i="4"/>
  <c r="AR516" i="4"/>
  <c r="AS516" i="4"/>
  <c r="AT516" i="4"/>
  <c r="AU516" i="4"/>
  <c r="AV516" i="4"/>
  <c r="AW516" i="4"/>
  <c r="AX516" i="4"/>
  <c r="AY516" i="4"/>
  <c r="AZ516" i="4"/>
  <c r="BA516" i="4"/>
  <c r="G517" i="4"/>
  <c r="H517" i="4"/>
  <c r="I517" i="4"/>
  <c r="J517" i="4"/>
  <c r="K517" i="4"/>
  <c r="L517" i="4"/>
  <c r="M517" i="4"/>
  <c r="N517" i="4"/>
  <c r="O517" i="4"/>
  <c r="P517" i="4"/>
  <c r="Q517" i="4"/>
  <c r="R517" i="4"/>
  <c r="S517" i="4"/>
  <c r="T517" i="4"/>
  <c r="U517" i="4"/>
  <c r="V517" i="4"/>
  <c r="W517" i="4"/>
  <c r="X517" i="4"/>
  <c r="Y517" i="4"/>
  <c r="Z517" i="4"/>
  <c r="AA517" i="4"/>
  <c r="AC517" i="4"/>
  <c r="AD517" i="4"/>
  <c r="AG517" i="4" s="1"/>
  <c r="AE517" i="4"/>
  <c r="AF517" i="4"/>
  <c r="AH517" i="4"/>
  <c r="AI517" i="4"/>
  <c r="AJ517" i="4"/>
  <c r="AK517" i="4"/>
  <c r="AL517" i="4"/>
  <c r="AM517" i="4"/>
  <c r="AN517" i="4"/>
  <c r="AQ517" i="4" s="1"/>
  <c r="AO517" i="4"/>
  <c r="AP517" i="4"/>
  <c r="AR517" i="4"/>
  <c r="AS517" i="4"/>
  <c r="AT517" i="4"/>
  <c r="AU517" i="4"/>
  <c r="AV517" i="4"/>
  <c r="AW517" i="4"/>
  <c r="AX517" i="4"/>
  <c r="AY517" i="4"/>
  <c r="AZ517" i="4"/>
  <c r="BA517" i="4"/>
  <c r="G518" i="4"/>
  <c r="H518" i="4"/>
  <c r="I518" i="4"/>
  <c r="J518" i="4"/>
  <c r="K518" i="4"/>
  <c r="L518" i="4"/>
  <c r="M518" i="4"/>
  <c r="N518" i="4"/>
  <c r="O518" i="4"/>
  <c r="P518" i="4"/>
  <c r="Q518" i="4"/>
  <c r="R518" i="4"/>
  <c r="U518" i="4" s="1"/>
  <c r="S518" i="4"/>
  <c r="T518" i="4"/>
  <c r="V518" i="4"/>
  <c r="W518" i="4"/>
  <c r="X518" i="4"/>
  <c r="Y518" i="4"/>
  <c r="Z518" i="4"/>
  <c r="AA518" i="4"/>
  <c r="AC518" i="4"/>
  <c r="AD518" i="4"/>
  <c r="AG518" i="4" s="1"/>
  <c r="AE518" i="4"/>
  <c r="AF518" i="4"/>
  <c r="AH518" i="4"/>
  <c r="AI518" i="4"/>
  <c r="AJ518" i="4"/>
  <c r="AK518" i="4"/>
  <c r="AL518" i="4"/>
  <c r="AM518" i="4"/>
  <c r="AN518" i="4"/>
  <c r="AO518" i="4"/>
  <c r="AP518" i="4"/>
  <c r="AQ518" i="4"/>
  <c r="AR518" i="4"/>
  <c r="AS518" i="4"/>
  <c r="AT518" i="4"/>
  <c r="AU518" i="4"/>
  <c r="AV518" i="4"/>
  <c r="AW518" i="4"/>
  <c r="AX518" i="4"/>
  <c r="AY518" i="4"/>
  <c r="AZ518" i="4"/>
  <c r="BA518" i="4"/>
  <c r="CC516" i="4" a="1"/>
  <c r="BE514" i="4" a="1"/>
  <c r="CG514" i="4" a="1"/>
  <c r="BW516" i="4" a="1"/>
  <c r="BU516" i="4" a="1"/>
  <c r="BQ516" i="4" a="1"/>
  <c r="BM516" i="4" a="1"/>
  <c r="CE516" i="4" a="1"/>
  <c r="CC514" i="4" a="1"/>
  <c r="BK514" i="4" a="1"/>
  <c r="BO514" i="4" a="1"/>
  <c r="BQ514" i="4" a="1"/>
  <c r="BS516" i="4" a="1"/>
  <c r="BW514" i="4" a="1"/>
  <c r="BK516" i="4" a="1"/>
  <c r="CE514" i="4" a="1"/>
  <c r="BM514" i="4" a="1"/>
  <c r="BS514" i="4" a="1"/>
  <c r="BU514" i="4" a="1"/>
  <c r="BO516" i="4" a="1"/>
  <c r="CG516" i="4" a="1"/>
  <c r="BE516" i="4" a="1"/>
  <c r="BW514" i="4" l="1"/>
  <c r="BU514" i="4"/>
  <c r="BS514" i="4"/>
  <c r="BQ514" i="4"/>
  <c r="BO514" i="4"/>
  <c r="BM514" i="4"/>
  <c r="BK514" i="4"/>
  <c r="BE514" i="4"/>
  <c r="BE516" i="4"/>
  <c r="BK516" i="4"/>
  <c r="BM516" i="4"/>
  <c r="BO516" i="4"/>
  <c r="BQ516" i="4"/>
  <c r="BS516" i="4"/>
  <c r="BU516" i="4"/>
  <c r="BW516" i="4"/>
  <c r="CG514" i="4"/>
  <c r="CE514" i="4"/>
  <c r="CC514" i="4"/>
  <c r="CC516" i="4"/>
  <c r="CE516" i="4"/>
  <c r="CG516" i="4"/>
  <c r="G519" i="4"/>
  <c r="H519" i="4"/>
  <c r="I519" i="4"/>
  <c r="J519" i="4"/>
  <c r="K519" i="4"/>
  <c r="L519" i="4"/>
  <c r="M519" i="4"/>
  <c r="N519" i="4"/>
  <c r="O519" i="4"/>
  <c r="P519" i="4"/>
  <c r="Q519" i="4"/>
  <c r="R519" i="4"/>
  <c r="S519" i="4"/>
  <c r="U519" i="4" s="1"/>
  <c r="T519" i="4"/>
  <c r="V519" i="4"/>
  <c r="W519" i="4"/>
  <c r="X519" i="4"/>
  <c r="Y519" i="4"/>
  <c r="Z519" i="4"/>
  <c r="AA519" i="4"/>
  <c r="AC519" i="4"/>
  <c r="AD519" i="4"/>
  <c r="AG519" i="4" s="1"/>
  <c r="AE519" i="4"/>
  <c r="AF519" i="4"/>
  <c r="AH519" i="4"/>
  <c r="AI519" i="4"/>
  <c r="AJ519" i="4"/>
  <c r="AK519" i="4"/>
  <c r="AL519" i="4"/>
  <c r="AM519" i="4"/>
  <c r="AN519" i="4"/>
  <c r="AQ519" i="4" s="1"/>
  <c r="AO519" i="4"/>
  <c r="AP519" i="4"/>
  <c r="AR519" i="4"/>
  <c r="AS519" i="4"/>
  <c r="AT519" i="4"/>
  <c r="AU519" i="4"/>
  <c r="AV519" i="4"/>
  <c r="AW519" i="4"/>
  <c r="AX519" i="4"/>
  <c r="AY519" i="4"/>
  <c r="AZ519" i="4"/>
  <c r="BA519" i="4"/>
  <c r="G520" i="4"/>
  <c r="H520" i="4"/>
  <c r="I520" i="4"/>
  <c r="K520" i="4" s="1"/>
  <c r="J520" i="4"/>
  <c r="L520" i="4"/>
  <c r="M520" i="4"/>
  <c r="N520" i="4"/>
  <c r="O520" i="4"/>
  <c r="P520" i="4"/>
  <c r="Q520" i="4"/>
  <c r="R520" i="4"/>
  <c r="U520" i="4" s="1"/>
  <c r="S520" i="4"/>
  <c r="T520" i="4"/>
  <c r="V520" i="4"/>
  <c r="W520" i="4"/>
  <c r="X520" i="4"/>
  <c r="Y520" i="4"/>
  <c r="Z520" i="4"/>
  <c r="AA520" i="4"/>
  <c r="AC520" i="4"/>
  <c r="AD520" i="4"/>
  <c r="AG520" i="4" s="1"/>
  <c r="AE520" i="4"/>
  <c r="AF520" i="4"/>
  <c r="AH520" i="4"/>
  <c r="AI520" i="4"/>
  <c r="AJ520" i="4"/>
  <c r="AK520" i="4"/>
  <c r="AL520" i="4"/>
  <c r="AM520" i="4"/>
  <c r="AN520" i="4"/>
  <c r="AO520" i="4"/>
  <c r="AP520" i="4"/>
  <c r="AQ520" i="4"/>
  <c r="AR520" i="4"/>
  <c r="AS520" i="4"/>
  <c r="AT520" i="4"/>
  <c r="AU520" i="4"/>
  <c r="AV520" i="4"/>
  <c r="AW520" i="4"/>
  <c r="AX520" i="4"/>
  <c r="AY520" i="4"/>
  <c r="AZ520" i="4"/>
  <c r="BA520" i="4"/>
  <c r="BW518" i="4" a="1"/>
  <c r="BV514" i="4" a="1"/>
  <c r="CC518" i="4" a="1"/>
  <c r="CH514" i="4" a="1"/>
  <c r="CD514" i="4" a="1"/>
  <c r="BN514" i="4" a="1"/>
  <c r="BL514" i="4" a="1"/>
  <c r="BK518" i="4" a="1"/>
  <c r="BH514" i="4" a="1"/>
  <c r="BF514" i="4" a="1"/>
  <c r="BU518" i="4" a="1"/>
  <c r="BT514" i="4" a="1"/>
  <c r="CF514" i="4" a="1"/>
  <c r="BP514" i="4" a="1"/>
  <c r="BM518" i="4" a="1"/>
  <c r="BI514" i="4" a="1"/>
  <c r="BE518" i="4" a="1"/>
  <c r="CA514" i="4" a="1"/>
  <c r="CG518" i="4" a="1"/>
  <c r="CE518" i="4" a="1"/>
  <c r="BS518" i="4" a="1"/>
  <c r="BR514" i="4" a="1"/>
  <c r="BQ518" i="4" a="1"/>
  <c r="BO518" i="4" a="1"/>
  <c r="BG514" i="4" a="1"/>
  <c r="BZ514" i="4" a="1"/>
  <c r="BY514" i="4" a="1"/>
  <c r="BX514" i="4" a="1"/>
  <c r="CD514" i="4" l="1"/>
  <c r="CF514" i="4"/>
  <c r="CH514" i="4"/>
  <c r="CC518" i="4"/>
  <c r="CE518" i="4"/>
  <c r="CG518" i="4"/>
  <c r="BF514" i="4"/>
  <c r="BG514" i="4"/>
  <c r="BH514" i="4"/>
  <c r="BI514" i="4"/>
  <c r="BL514" i="4"/>
  <c r="BN514" i="4"/>
  <c r="BP514" i="4"/>
  <c r="BR514" i="4"/>
  <c r="BT514" i="4"/>
  <c r="BV514" i="4"/>
  <c r="BX514" i="4"/>
  <c r="BY514" i="4"/>
  <c r="BZ514" i="4"/>
  <c r="CA514" i="4"/>
  <c r="BE518" i="4"/>
  <c r="BK518" i="4"/>
  <c r="BM518" i="4"/>
  <c r="BO518" i="4"/>
  <c r="BQ518" i="4"/>
  <c r="BS518" i="4"/>
  <c r="BU518" i="4"/>
  <c r="BW518" i="4"/>
  <c r="BJ514" i="4" l="1"/>
  <c r="CB514" i="4"/>
  <c r="G521" i="4"/>
  <c r="H521" i="4"/>
  <c r="I521" i="4"/>
  <c r="J521" i="4"/>
  <c r="K521" i="4"/>
  <c r="L521" i="4"/>
  <c r="M521" i="4"/>
  <c r="N521" i="4"/>
  <c r="O521" i="4"/>
  <c r="P521" i="4"/>
  <c r="Q521" i="4"/>
  <c r="R521" i="4"/>
  <c r="S521" i="4"/>
  <c r="T521" i="4"/>
  <c r="U521" i="4"/>
  <c r="V521" i="4"/>
  <c r="W521" i="4"/>
  <c r="X521" i="4"/>
  <c r="Y521" i="4"/>
  <c r="Z521" i="4"/>
  <c r="AA521" i="4"/>
  <c r="AC521" i="4"/>
  <c r="AD521" i="4"/>
  <c r="AG521" i="4" s="1"/>
  <c r="AE521" i="4"/>
  <c r="AF521" i="4"/>
  <c r="AH521" i="4"/>
  <c r="AI521" i="4"/>
  <c r="AJ521" i="4"/>
  <c r="AK521" i="4"/>
  <c r="AL521" i="4"/>
  <c r="AM521" i="4"/>
  <c r="AN521" i="4"/>
  <c r="AQ521" i="4" s="1"/>
  <c r="AO521" i="4"/>
  <c r="AP521" i="4"/>
  <c r="AR521" i="4"/>
  <c r="AS521" i="4"/>
  <c r="AT521" i="4"/>
  <c r="AU521" i="4"/>
  <c r="AV521" i="4"/>
  <c r="AW521" i="4"/>
  <c r="AX521" i="4"/>
  <c r="AY521" i="4"/>
  <c r="AZ521" i="4"/>
  <c r="BA521" i="4"/>
  <c r="G522" i="4"/>
  <c r="H522" i="4"/>
  <c r="I522" i="4"/>
  <c r="J522" i="4"/>
  <c r="K522" i="4"/>
  <c r="L522" i="4"/>
  <c r="M522" i="4"/>
  <c r="N522" i="4"/>
  <c r="O522" i="4"/>
  <c r="P522" i="4"/>
  <c r="Q522" i="4"/>
  <c r="R522" i="4"/>
  <c r="U522" i="4" s="1"/>
  <c r="S522" i="4"/>
  <c r="T522" i="4"/>
  <c r="V522" i="4"/>
  <c r="W522" i="4"/>
  <c r="X522" i="4"/>
  <c r="Y522" i="4"/>
  <c r="Z522" i="4"/>
  <c r="AA522" i="4"/>
  <c r="AC522" i="4"/>
  <c r="AD522" i="4"/>
  <c r="AG522" i="4" s="1"/>
  <c r="AE522" i="4"/>
  <c r="AF522" i="4"/>
  <c r="AH522" i="4"/>
  <c r="AI522" i="4"/>
  <c r="AJ522" i="4"/>
  <c r="AK522" i="4"/>
  <c r="AL522" i="4"/>
  <c r="AM522" i="4"/>
  <c r="AN522" i="4"/>
  <c r="AO522" i="4"/>
  <c r="AP522" i="4"/>
  <c r="AQ522" i="4"/>
  <c r="AR522" i="4"/>
  <c r="AS522" i="4"/>
  <c r="AT522" i="4"/>
  <c r="AU522" i="4"/>
  <c r="AV522" i="4"/>
  <c r="AW522" i="4"/>
  <c r="AX522" i="4"/>
  <c r="AY522" i="4"/>
  <c r="AZ522" i="4"/>
  <c r="BA522" i="4"/>
  <c r="G523" i="4"/>
  <c r="H523" i="4"/>
  <c r="I523" i="4"/>
  <c r="J523" i="4"/>
  <c r="K523" i="4"/>
  <c r="L523" i="4"/>
  <c r="M523" i="4"/>
  <c r="N523" i="4"/>
  <c r="O523" i="4"/>
  <c r="P523" i="4"/>
  <c r="Q523" i="4"/>
  <c r="R523" i="4"/>
  <c r="S523" i="4"/>
  <c r="T523" i="4"/>
  <c r="U523" i="4"/>
  <c r="V523" i="4"/>
  <c r="W523" i="4"/>
  <c r="X523" i="4"/>
  <c r="Y523" i="4"/>
  <c r="Z523" i="4"/>
  <c r="AA523" i="4"/>
  <c r="AC523" i="4"/>
  <c r="AD523" i="4"/>
  <c r="AG523" i="4" s="1"/>
  <c r="AE523" i="4"/>
  <c r="AF523" i="4"/>
  <c r="AH523" i="4"/>
  <c r="AI523" i="4"/>
  <c r="AJ523" i="4"/>
  <c r="AK523" i="4"/>
  <c r="AL523" i="4"/>
  <c r="AM523" i="4"/>
  <c r="AN523" i="4"/>
  <c r="AQ523" i="4" s="1"/>
  <c r="AO523" i="4"/>
  <c r="AP523" i="4"/>
  <c r="AR523" i="4"/>
  <c r="AS523" i="4"/>
  <c r="AT523" i="4"/>
  <c r="AU523" i="4"/>
  <c r="AV523" i="4"/>
  <c r="AW523" i="4"/>
  <c r="AX523" i="4"/>
  <c r="AY523" i="4"/>
  <c r="AZ523" i="4"/>
  <c r="BA523" i="4"/>
  <c r="G524" i="4"/>
  <c r="H524" i="4"/>
  <c r="I524" i="4"/>
  <c r="J524" i="4"/>
  <c r="K524" i="4"/>
  <c r="L524" i="4"/>
  <c r="M524" i="4"/>
  <c r="N524" i="4"/>
  <c r="O524" i="4"/>
  <c r="P524" i="4"/>
  <c r="Q524" i="4"/>
  <c r="R524" i="4"/>
  <c r="U524" i="4" s="1"/>
  <c r="S524" i="4"/>
  <c r="T524" i="4"/>
  <c r="V524" i="4"/>
  <c r="W524" i="4"/>
  <c r="X524" i="4"/>
  <c r="Y524" i="4"/>
  <c r="Z524" i="4"/>
  <c r="AA524" i="4"/>
  <c r="AC524" i="4"/>
  <c r="AD524" i="4"/>
  <c r="AG524" i="4" s="1"/>
  <c r="AE524" i="4"/>
  <c r="AF524" i="4"/>
  <c r="AH524" i="4"/>
  <c r="AI524" i="4"/>
  <c r="AJ524" i="4"/>
  <c r="AK524" i="4"/>
  <c r="AL524" i="4"/>
  <c r="AM524" i="4"/>
  <c r="AN524" i="4"/>
  <c r="AO524" i="4"/>
  <c r="AP524" i="4"/>
  <c r="AQ524" i="4"/>
  <c r="AR524" i="4"/>
  <c r="AS524" i="4"/>
  <c r="AT524" i="4"/>
  <c r="AU524" i="4"/>
  <c r="AV524" i="4"/>
  <c r="AW524" i="4"/>
  <c r="AX524" i="4"/>
  <c r="AY524" i="4"/>
  <c r="AZ524" i="4"/>
  <c r="BA524" i="4"/>
  <c r="BS522" i="4" a="1"/>
  <c r="BU520" i="4" a="1"/>
  <c r="BM522" i="4" a="1"/>
  <c r="BK522" i="4" a="1"/>
  <c r="BQ520" i="4" a="1"/>
  <c r="BQ522" i="4" a="1"/>
  <c r="BW520" i="4" a="1"/>
  <c r="CE522" i="4" a="1"/>
  <c r="CC520" i="4" a="1"/>
  <c r="CE520" i="4" a="1"/>
  <c r="BK520" i="4" a="1"/>
  <c r="BM520" i="4" a="1"/>
  <c r="BO522" i="4" a="1"/>
  <c r="CG522" i="4" a="1"/>
  <c r="CC522" i="4" a="1"/>
  <c r="BE522" i="4" a="1"/>
  <c r="BE520" i="4" a="1"/>
  <c r="CG520" i="4" a="1"/>
  <c r="BW522" i="4" a="1"/>
  <c r="BO520" i="4" a="1"/>
  <c r="BU522" i="4" a="1"/>
  <c r="BS520" i="4" a="1"/>
  <c r="CG520" i="4" l="1"/>
  <c r="CE520" i="4"/>
  <c r="CC520" i="4"/>
  <c r="CC522" i="4"/>
  <c r="CE522" i="4"/>
  <c r="CG522" i="4"/>
  <c r="BW520" i="4"/>
  <c r="BU520" i="4"/>
  <c r="BS520" i="4"/>
  <c r="BQ520" i="4"/>
  <c r="BO520" i="4"/>
  <c r="BM520" i="4"/>
  <c r="BK520" i="4"/>
  <c r="BE520" i="4"/>
  <c r="BE522" i="4"/>
  <c r="BK522" i="4"/>
  <c r="BM522" i="4"/>
  <c r="BO522" i="4"/>
  <c r="BQ522" i="4"/>
  <c r="BS522" i="4"/>
  <c r="BU522" i="4"/>
  <c r="BW522" i="4"/>
  <c r="G525" i="4"/>
  <c r="H525" i="4"/>
  <c r="I525" i="4"/>
  <c r="J525" i="4"/>
  <c r="K525" i="4"/>
  <c r="L525" i="4"/>
  <c r="M525" i="4"/>
  <c r="N525" i="4"/>
  <c r="O525" i="4"/>
  <c r="P525" i="4"/>
  <c r="Q525" i="4"/>
  <c r="R525" i="4"/>
  <c r="S525" i="4"/>
  <c r="T525" i="4"/>
  <c r="U525" i="4"/>
  <c r="V525" i="4"/>
  <c r="W525" i="4"/>
  <c r="X525" i="4"/>
  <c r="Y525" i="4"/>
  <c r="Z525" i="4"/>
  <c r="AA525" i="4"/>
  <c r="AC525" i="4"/>
  <c r="AD525" i="4"/>
  <c r="AG525" i="4" s="1"/>
  <c r="AE525" i="4"/>
  <c r="AF525" i="4"/>
  <c r="AH525" i="4"/>
  <c r="AI525" i="4"/>
  <c r="AJ525" i="4"/>
  <c r="AK525" i="4"/>
  <c r="AL525" i="4"/>
  <c r="AM525" i="4"/>
  <c r="AN525" i="4"/>
  <c r="AQ525" i="4" s="1"/>
  <c r="AO525" i="4"/>
  <c r="AP525" i="4"/>
  <c r="AR525" i="4"/>
  <c r="AS525" i="4"/>
  <c r="AT525" i="4"/>
  <c r="AU525" i="4"/>
  <c r="AV525" i="4"/>
  <c r="AW525" i="4"/>
  <c r="AX525" i="4"/>
  <c r="AY525" i="4"/>
  <c r="AZ525" i="4"/>
  <c r="BA525" i="4"/>
  <c r="G526" i="4"/>
  <c r="H526" i="4"/>
  <c r="I526" i="4"/>
  <c r="J526" i="4"/>
  <c r="K526" i="4"/>
  <c r="L526" i="4"/>
  <c r="M526" i="4"/>
  <c r="N526" i="4"/>
  <c r="O526" i="4"/>
  <c r="P526" i="4"/>
  <c r="Q526" i="4"/>
  <c r="R526" i="4"/>
  <c r="U526" i="4" s="1"/>
  <c r="S526" i="4"/>
  <c r="T526" i="4"/>
  <c r="V526" i="4"/>
  <c r="W526" i="4"/>
  <c r="X526" i="4"/>
  <c r="Y526" i="4"/>
  <c r="Z526" i="4"/>
  <c r="AA526" i="4"/>
  <c r="AC526" i="4"/>
  <c r="AD526" i="4"/>
  <c r="AG526" i="4" s="1"/>
  <c r="AE526" i="4"/>
  <c r="AF526" i="4"/>
  <c r="AH526" i="4"/>
  <c r="AI526" i="4"/>
  <c r="AJ526" i="4"/>
  <c r="AK526" i="4"/>
  <c r="AL526" i="4"/>
  <c r="AM526" i="4"/>
  <c r="AN526" i="4"/>
  <c r="AO526" i="4"/>
  <c r="AP526" i="4"/>
  <c r="AQ526" i="4"/>
  <c r="AR526" i="4"/>
  <c r="AS526" i="4"/>
  <c r="AT526" i="4"/>
  <c r="AU526" i="4"/>
  <c r="AV526" i="4"/>
  <c r="AW526" i="4"/>
  <c r="AX526" i="4"/>
  <c r="AY526" i="4"/>
  <c r="AZ526" i="4"/>
  <c r="BA526" i="4"/>
  <c r="BO524" i="4" a="1"/>
  <c r="BN520" i="4" a="1"/>
  <c r="BM524" i="4" a="1"/>
  <c r="BL520" i="4" a="1"/>
  <c r="CG524" i="4" a="1"/>
  <c r="BK524" i="4" a="1"/>
  <c r="BI520" i="4" a="1"/>
  <c r="CE524" i="4" a="1"/>
  <c r="BE524" i="4" a="1"/>
  <c r="BH520" i="4" a="1"/>
  <c r="CC524" i="4" a="1"/>
  <c r="BG520" i="4" a="1"/>
  <c r="BZ520" i="4" a="1"/>
  <c r="BF520" i="4" a="1"/>
  <c r="CF520" i="4" a="1"/>
  <c r="BT520" i="4" a="1"/>
  <c r="BP520" i="4" a="1"/>
  <c r="BX520" i="4" a="1"/>
  <c r="BV520" i="4" a="1"/>
  <c r="BU524" i="4" a="1"/>
  <c r="BS524" i="4" a="1"/>
  <c r="BQ524" i="4" a="1"/>
  <c r="CA520" i="4" a="1"/>
  <c r="CH520" i="4" a="1"/>
  <c r="BY520" i="4" a="1"/>
  <c r="CD520" i="4" a="1"/>
  <c r="BW524" i="4" a="1"/>
  <c r="BR520" i="4" a="1"/>
  <c r="BF520" i="4" l="1"/>
  <c r="BG520" i="4"/>
  <c r="BH520" i="4"/>
  <c r="BI520" i="4"/>
  <c r="BL520" i="4"/>
  <c r="BN520" i="4"/>
  <c r="BP520" i="4"/>
  <c r="BR520" i="4"/>
  <c r="BT520" i="4"/>
  <c r="BV520" i="4"/>
  <c r="BX520" i="4"/>
  <c r="CB520" i="4" s="1"/>
  <c r="BY520" i="4"/>
  <c r="BZ520" i="4"/>
  <c r="CA520" i="4"/>
  <c r="BE524" i="4"/>
  <c r="BK524" i="4"/>
  <c r="BM524" i="4"/>
  <c r="BO524" i="4"/>
  <c r="BQ524" i="4"/>
  <c r="BS524" i="4"/>
  <c r="BU524" i="4"/>
  <c r="BW524" i="4"/>
  <c r="CD520" i="4"/>
  <c r="CF520" i="4"/>
  <c r="CH520" i="4"/>
  <c r="CC524" i="4"/>
  <c r="CE524" i="4"/>
  <c r="CG524" i="4"/>
  <c r="BJ520" i="4" l="1"/>
  <c r="G527" i="4"/>
  <c r="H527" i="4"/>
  <c r="I527" i="4"/>
  <c r="J527" i="4"/>
  <c r="K527" i="4"/>
  <c r="L527" i="4"/>
  <c r="M527" i="4"/>
  <c r="N527" i="4"/>
  <c r="O527" i="4"/>
  <c r="P527" i="4"/>
  <c r="Q527" i="4"/>
  <c r="R527" i="4"/>
  <c r="S527" i="4"/>
  <c r="T527" i="4"/>
  <c r="U527" i="4"/>
  <c r="V527" i="4"/>
  <c r="W527" i="4"/>
  <c r="X527" i="4"/>
  <c r="Y527" i="4"/>
  <c r="Z527" i="4"/>
  <c r="AA527" i="4"/>
  <c r="AC527" i="4"/>
  <c r="AD527" i="4"/>
  <c r="AG527" i="4" s="1"/>
  <c r="AE527" i="4"/>
  <c r="AF527" i="4"/>
  <c r="AH527" i="4"/>
  <c r="AI527" i="4"/>
  <c r="AJ527" i="4"/>
  <c r="AK527" i="4"/>
  <c r="AL527" i="4"/>
  <c r="AM527" i="4"/>
  <c r="AN527" i="4"/>
  <c r="AQ527" i="4" s="1"/>
  <c r="AO527" i="4"/>
  <c r="AP527" i="4"/>
  <c r="AR527" i="4"/>
  <c r="AS527" i="4"/>
  <c r="AT527" i="4"/>
  <c r="AU527" i="4"/>
  <c r="AV527" i="4"/>
  <c r="AW527" i="4"/>
  <c r="AX527" i="4"/>
  <c r="AY527" i="4"/>
  <c r="AZ527" i="4"/>
  <c r="BA527" i="4"/>
  <c r="G528" i="4"/>
  <c r="H528" i="4"/>
  <c r="I528" i="4"/>
  <c r="J528" i="4"/>
  <c r="K528" i="4"/>
  <c r="L528" i="4"/>
  <c r="M528" i="4"/>
  <c r="N528" i="4"/>
  <c r="O528" i="4"/>
  <c r="P528" i="4"/>
  <c r="Q528" i="4"/>
  <c r="R528" i="4"/>
  <c r="U528" i="4" s="1"/>
  <c r="S528" i="4"/>
  <c r="T528" i="4"/>
  <c r="V528" i="4"/>
  <c r="W528" i="4"/>
  <c r="X528" i="4"/>
  <c r="Y528" i="4"/>
  <c r="Z528" i="4"/>
  <c r="AA528" i="4"/>
  <c r="AC528" i="4"/>
  <c r="AD528" i="4"/>
  <c r="AG528" i="4" s="1"/>
  <c r="AE528" i="4"/>
  <c r="AF528" i="4"/>
  <c r="AH528" i="4"/>
  <c r="AI528" i="4"/>
  <c r="AJ528" i="4"/>
  <c r="AK528" i="4"/>
  <c r="AL528" i="4"/>
  <c r="AM528" i="4"/>
  <c r="AN528" i="4"/>
  <c r="AO528" i="4"/>
  <c r="AP528" i="4"/>
  <c r="AQ528" i="4"/>
  <c r="AR528" i="4"/>
  <c r="AS528" i="4"/>
  <c r="AT528" i="4"/>
  <c r="AU528" i="4"/>
  <c r="AV528" i="4"/>
  <c r="AW528" i="4"/>
  <c r="AX528" i="4"/>
  <c r="AY528" i="4"/>
  <c r="AZ528" i="4"/>
  <c r="BA528" i="4"/>
  <c r="G529" i="4"/>
  <c r="H529" i="4"/>
  <c r="I529" i="4"/>
  <c r="J529" i="4"/>
  <c r="K529" i="4"/>
  <c r="L529" i="4"/>
  <c r="M529" i="4"/>
  <c r="N529" i="4"/>
  <c r="O529" i="4"/>
  <c r="P529" i="4"/>
  <c r="Q529" i="4"/>
  <c r="R529" i="4"/>
  <c r="S529" i="4"/>
  <c r="T529" i="4"/>
  <c r="U529" i="4"/>
  <c r="V529" i="4"/>
  <c r="W529" i="4"/>
  <c r="X529" i="4"/>
  <c r="Y529" i="4"/>
  <c r="Z529" i="4"/>
  <c r="AA529" i="4"/>
  <c r="AC529" i="4"/>
  <c r="AD529" i="4"/>
  <c r="AG529" i="4" s="1"/>
  <c r="AE529" i="4"/>
  <c r="AF529" i="4"/>
  <c r="AH529" i="4"/>
  <c r="AI529" i="4"/>
  <c r="AJ529" i="4"/>
  <c r="AK529" i="4"/>
  <c r="AL529" i="4"/>
  <c r="AM529" i="4"/>
  <c r="AN529" i="4"/>
  <c r="AQ529" i="4" s="1"/>
  <c r="AO529" i="4"/>
  <c r="AP529" i="4"/>
  <c r="AR529" i="4"/>
  <c r="AS529" i="4"/>
  <c r="AT529" i="4"/>
  <c r="AU529" i="4"/>
  <c r="AV529" i="4"/>
  <c r="AW529" i="4"/>
  <c r="AX529" i="4"/>
  <c r="AY529" i="4"/>
  <c r="AZ529" i="4"/>
  <c r="BA529" i="4"/>
  <c r="G530" i="4"/>
  <c r="H530" i="4"/>
  <c r="I530" i="4"/>
  <c r="J530" i="4"/>
  <c r="K530" i="4"/>
  <c r="L530" i="4"/>
  <c r="M530" i="4"/>
  <c r="N530" i="4"/>
  <c r="O530" i="4"/>
  <c r="P530" i="4"/>
  <c r="Q530" i="4"/>
  <c r="R530" i="4"/>
  <c r="U530" i="4" s="1"/>
  <c r="S530" i="4"/>
  <c r="T530" i="4"/>
  <c r="V530" i="4"/>
  <c r="W530" i="4"/>
  <c r="X530" i="4"/>
  <c r="Y530" i="4"/>
  <c r="Z530" i="4"/>
  <c r="AA530" i="4"/>
  <c r="AC530" i="4"/>
  <c r="AD530" i="4"/>
  <c r="AG530" i="4" s="1"/>
  <c r="AE530" i="4"/>
  <c r="AF530" i="4"/>
  <c r="AH530" i="4"/>
  <c r="AI530" i="4"/>
  <c r="AJ530" i="4"/>
  <c r="AK530" i="4"/>
  <c r="AL530" i="4"/>
  <c r="AM530" i="4"/>
  <c r="AN530" i="4"/>
  <c r="AO530" i="4"/>
  <c r="AP530" i="4"/>
  <c r="AQ530" i="4"/>
  <c r="AR530" i="4"/>
  <c r="AS530" i="4"/>
  <c r="AT530" i="4"/>
  <c r="AU530" i="4"/>
  <c r="AV530" i="4"/>
  <c r="AW530" i="4"/>
  <c r="AX530" i="4"/>
  <c r="AY530" i="4"/>
  <c r="AZ530" i="4"/>
  <c r="BA530" i="4"/>
  <c r="BQ528" i="4" a="1"/>
  <c r="BW526" i="4" a="1"/>
  <c r="CE528" i="4" a="1"/>
  <c r="CC528" i="4" a="1"/>
  <c r="BK526" i="4" a="1"/>
  <c r="BO526" i="4" a="1"/>
  <c r="BW528" i="4" a="1"/>
  <c r="BO528" i="4" a="1"/>
  <c r="CG528" i="4" a="1"/>
  <c r="BK528" i="4" a="1"/>
  <c r="CC526" i="4" a="1"/>
  <c r="CE526" i="4" a="1"/>
  <c r="BM526" i="4" a="1"/>
  <c r="BS528" i="4" a="1"/>
  <c r="BM528" i="4" a="1"/>
  <c r="BE526" i="4" a="1"/>
  <c r="CG526" i="4" a="1"/>
  <c r="BU528" i="4" a="1"/>
  <c r="BU526" i="4" a="1"/>
  <c r="BE528" i="4" a="1"/>
  <c r="BQ526" i="4" a="1"/>
  <c r="BS526" i="4" a="1"/>
  <c r="CG526" i="4" l="1"/>
  <c r="CE526" i="4"/>
  <c r="CC526" i="4"/>
  <c r="CC528" i="4"/>
  <c r="CE528" i="4"/>
  <c r="CG528" i="4"/>
  <c r="BW526" i="4"/>
  <c r="BU526" i="4"/>
  <c r="BS526" i="4"/>
  <c r="BQ526" i="4"/>
  <c r="BO526" i="4"/>
  <c r="BM526" i="4"/>
  <c r="BK526" i="4"/>
  <c r="BE526" i="4"/>
  <c r="BE528" i="4"/>
  <c r="BK528" i="4"/>
  <c r="BM528" i="4"/>
  <c r="BO528" i="4"/>
  <c r="BQ528" i="4"/>
  <c r="BS528" i="4"/>
  <c r="BU528" i="4"/>
  <c r="BW528" i="4"/>
  <c r="G531" i="4"/>
  <c r="H531" i="4"/>
  <c r="I531" i="4"/>
  <c r="J531" i="4"/>
  <c r="K531" i="4"/>
  <c r="L531" i="4"/>
  <c r="M531" i="4"/>
  <c r="N531" i="4"/>
  <c r="O531" i="4"/>
  <c r="P531" i="4"/>
  <c r="Q531" i="4"/>
  <c r="R531" i="4"/>
  <c r="S531" i="4"/>
  <c r="T531" i="4"/>
  <c r="U531" i="4"/>
  <c r="V531" i="4"/>
  <c r="W531" i="4"/>
  <c r="X531" i="4"/>
  <c r="Y531" i="4"/>
  <c r="Z531" i="4"/>
  <c r="AA531" i="4"/>
  <c r="AC531" i="4"/>
  <c r="AD531" i="4"/>
  <c r="AG531" i="4" s="1"/>
  <c r="AE531" i="4"/>
  <c r="AF531" i="4"/>
  <c r="AH531" i="4"/>
  <c r="AI531" i="4"/>
  <c r="AJ531" i="4"/>
  <c r="AK531" i="4"/>
  <c r="AL531" i="4"/>
  <c r="AM531" i="4"/>
  <c r="AN531" i="4"/>
  <c r="AQ531" i="4" s="1"/>
  <c r="AO531" i="4"/>
  <c r="AP531" i="4"/>
  <c r="AR531" i="4"/>
  <c r="AS531" i="4"/>
  <c r="AT531" i="4"/>
  <c r="AU531" i="4"/>
  <c r="AV531" i="4"/>
  <c r="AW531" i="4"/>
  <c r="AX531" i="4"/>
  <c r="AY531" i="4"/>
  <c r="AZ531" i="4"/>
  <c r="BA531" i="4"/>
  <c r="G532" i="4"/>
  <c r="H532" i="4"/>
  <c r="I532" i="4"/>
  <c r="J532" i="4"/>
  <c r="K532" i="4"/>
  <c r="L532" i="4"/>
  <c r="M532" i="4"/>
  <c r="N532" i="4"/>
  <c r="O532" i="4"/>
  <c r="P532" i="4"/>
  <c r="Q532" i="4"/>
  <c r="R532" i="4"/>
  <c r="U532" i="4" s="1"/>
  <c r="S532" i="4"/>
  <c r="T532" i="4"/>
  <c r="V532" i="4"/>
  <c r="W532" i="4"/>
  <c r="X532" i="4"/>
  <c r="Y532" i="4"/>
  <c r="Z532" i="4"/>
  <c r="AA532" i="4"/>
  <c r="AC532" i="4"/>
  <c r="AD532" i="4"/>
  <c r="AG532" i="4" s="1"/>
  <c r="AE532" i="4"/>
  <c r="AF532" i="4"/>
  <c r="AH532" i="4"/>
  <c r="AI532" i="4"/>
  <c r="AJ532" i="4"/>
  <c r="AK532" i="4"/>
  <c r="AL532" i="4"/>
  <c r="AM532" i="4"/>
  <c r="AN532" i="4"/>
  <c r="AO532" i="4"/>
  <c r="AP532" i="4"/>
  <c r="AQ532" i="4"/>
  <c r="AR532" i="4"/>
  <c r="AS532" i="4"/>
  <c r="AT532" i="4"/>
  <c r="AU532" i="4"/>
  <c r="AV532" i="4"/>
  <c r="AW532" i="4"/>
  <c r="AX532" i="4"/>
  <c r="AY532" i="4"/>
  <c r="AZ532" i="4"/>
  <c r="BA532" i="4"/>
  <c r="BY526" i="4" a="1"/>
  <c r="CG530" i="4" a="1"/>
  <c r="BX526" i="4" a="1"/>
  <c r="CE530" i="4" a="1"/>
  <c r="BW530" i="4" a="1"/>
  <c r="CC530" i="4" a="1"/>
  <c r="BU530" i="4" a="1"/>
  <c r="CH526" i="4" a="1"/>
  <c r="BR526" i="4" a="1"/>
  <c r="BQ530" i="4" a="1"/>
  <c r="BN526" i="4" a="1"/>
  <c r="BL526" i="4" a="1"/>
  <c r="BK530" i="4" a="1"/>
  <c r="BH526" i="4" a="1"/>
  <c r="CA526" i="4" a="1"/>
  <c r="BF526" i="4" a="1"/>
  <c r="BV526" i="4" a="1"/>
  <c r="BT526" i="4" a="1"/>
  <c r="BS530" i="4" a="1"/>
  <c r="CF526" i="4" a="1"/>
  <c r="BP526" i="4" a="1"/>
  <c r="CD526" i="4" a="1"/>
  <c r="BO530" i="4" a="1"/>
  <c r="BM530" i="4" a="1"/>
  <c r="BI526" i="4" a="1"/>
  <c r="BE530" i="4" a="1"/>
  <c r="BG526" i="4" a="1"/>
  <c r="BZ526" i="4" a="1"/>
  <c r="CD526" i="4" l="1"/>
  <c r="CF526" i="4"/>
  <c r="CH526" i="4"/>
  <c r="CC530" i="4"/>
  <c r="CE530" i="4"/>
  <c r="CG530" i="4"/>
  <c r="BF526" i="4"/>
  <c r="BG526" i="4"/>
  <c r="BH526" i="4"/>
  <c r="BI526" i="4"/>
  <c r="BL526" i="4"/>
  <c r="BN526" i="4"/>
  <c r="BP526" i="4"/>
  <c r="BR526" i="4"/>
  <c r="BT526" i="4"/>
  <c r="BV526" i="4"/>
  <c r="BX526" i="4"/>
  <c r="BY526" i="4"/>
  <c r="BZ526" i="4"/>
  <c r="CA526" i="4"/>
  <c r="BE530" i="4"/>
  <c r="BK530" i="4"/>
  <c r="BM530" i="4"/>
  <c r="BO530" i="4"/>
  <c r="BQ530" i="4"/>
  <c r="BS530" i="4"/>
  <c r="BU530" i="4"/>
  <c r="BW530" i="4"/>
  <c r="BJ526" i="4" l="1"/>
  <c r="CB526" i="4"/>
  <c r="G533" i="4"/>
  <c r="H533" i="4"/>
  <c r="I533" i="4"/>
  <c r="J533" i="4"/>
  <c r="K533" i="4"/>
  <c r="L533" i="4"/>
  <c r="M533" i="4"/>
  <c r="N533" i="4"/>
  <c r="O533" i="4"/>
  <c r="P533" i="4"/>
  <c r="Q533" i="4"/>
  <c r="R533" i="4"/>
  <c r="S533" i="4"/>
  <c r="T533" i="4"/>
  <c r="U533" i="4"/>
  <c r="V533" i="4"/>
  <c r="W533" i="4"/>
  <c r="X533" i="4"/>
  <c r="Y533" i="4"/>
  <c r="Z533" i="4"/>
  <c r="AA533" i="4"/>
  <c r="AC533" i="4"/>
  <c r="AD533" i="4"/>
  <c r="AG533" i="4" s="1"/>
  <c r="AE533" i="4"/>
  <c r="AF533" i="4"/>
  <c r="AH533" i="4"/>
  <c r="AI533" i="4"/>
  <c r="AJ533" i="4"/>
  <c r="AK533" i="4"/>
  <c r="AL533" i="4"/>
  <c r="AM533" i="4"/>
  <c r="AN533" i="4"/>
  <c r="AQ533" i="4" s="1"/>
  <c r="AO533" i="4"/>
  <c r="AP533" i="4"/>
  <c r="AR533" i="4"/>
  <c r="AS533" i="4"/>
  <c r="AT533" i="4"/>
  <c r="AU533" i="4"/>
  <c r="AV533" i="4"/>
  <c r="AW533" i="4"/>
  <c r="AX533" i="4"/>
  <c r="AY533" i="4"/>
  <c r="AZ533" i="4"/>
  <c r="BA533" i="4"/>
  <c r="G534" i="4"/>
  <c r="H534" i="4"/>
  <c r="I534" i="4"/>
  <c r="J534" i="4"/>
  <c r="K534" i="4"/>
  <c r="L534" i="4"/>
  <c r="M534" i="4"/>
  <c r="N534" i="4"/>
  <c r="O534" i="4"/>
  <c r="P534" i="4"/>
  <c r="Q534" i="4"/>
  <c r="R534" i="4"/>
  <c r="U534" i="4" s="1"/>
  <c r="S534" i="4"/>
  <c r="T534" i="4"/>
  <c r="V534" i="4"/>
  <c r="W534" i="4"/>
  <c r="X534" i="4"/>
  <c r="Y534" i="4"/>
  <c r="Z534" i="4"/>
  <c r="AA534" i="4"/>
  <c r="AC534" i="4"/>
  <c r="AD534" i="4"/>
  <c r="AG534" i="4" s="1"/>
  <c r="AE534" i="4"/>
  <c r="AF534" i="4"/>
  <c r="AH534" i="4"/>
  <c r="AI534" i="4"/>
  <c r="AJ534" i="4"/>
  <c r="AK534" i="4"/>
  <c r="AL534" i="4"/>
  <c r="AM534" i="4"/>
  <c r="AN534" i="4"/>
  <c r="AO534" i="4"/>
  <c r="AP534" i="4"/>
  <c r="AQ534" i="4"/>
  <c r="AR534" i="4"/>
  <c r="AS534" i="4"/>
  <c r="AT534" i="4"/>
  <c r="AU534" i="4"/>
  <c r="AV534" i="4"/>
  <c r="AW534" i="4"/>
  <c r="AX534" i="4"/>
  <c r="AY534" i="4"/>
  <c r="AZ534" i="4"/>
  <c r="BA534" i="4"/>
  <c r="G535" i="4"/>
  <c r="H535" i="4"/>
  <c r="I535" i="4"/>
  <c r="J535" i="4"/>
  <c r="K535" i="4"/>
  <c r="L535" i="4"/>
  <c r="M535" i="4"/>
  <c r="N535" i="4"/>
  <c r="O535" i="4"/>
  <c r="P535" i="4"/>
  <c r="Q535" i="4"/>
  <c r="R535" i="4"/>
  <c r="S535" i="4"/>
  <c r="T535" i="4"/>
  <c r="U535" i="4"/>
  <c r="V535" i="4"/>
  <c r="W535" i="4"/>
  <c r="X535" i="4"/>
  <c r="Y535" i="4"/>
  <c r="Z535" i="4"/>
  <c r="AA535" i="4"/>
  <c r="AC535" i="4"/>
  <c r="AD535" i="4"/>
  <c r="AG535" i="4" s="1"/>
  <c r="AE535" i="4"/>
  <c r="AF535" i="4"/>
  <c r="AH535" i="4"/>
  <c r="AI535" i="4"/>
  <c r="AJ535" i="4"/>
  <c r="AK535" i="4"/>
  <c r="AL535" i="4"/>
  <c r="AM535" i="4"/>
  <c r="AN535" i="4"/>
  <c r="AQ535" i="4" s="1"/>
  <c r="AO535" i="4"/>
  <c r="AP535" i="4"/>
  <c r="AR535" i="4"/>
  <c r="AS535" i="4"/>
  <c r="AT535" i="4"/>
  <c r="AU535" i="4"/>
  <c r="AV535" i="4"/>
  <c r="AW535" i="4"/>
  <c r="AX535" i="4"/>
  <c r="AY535" i="4"/>
  <c r="AZ535" i="4"/>
  <c r="BA535" i="4"/>
  <c r="G536" i="4"/>
  <c r="H536" i="4"/>
  <c r="I536" i="4"/>
  <c r="J536" i="4"/>
  <c r="K536" i="4"/>
  <c r="L536" i="4"/>
  <c r="M536" i="4"/>
  <c r="N536" i="4"/>
  <c r="O536" i="4"/>
  <c r="P536" i="4"/>
  <c r="Q536" i="4"/>
  <c r="R536" i="4"/>
  <c r="U536" i="4" s="1"/>
  <c r="S536" i="4"/>
  <c r="T536" i="4"/>
  <c r="V536" i="4"/>
  <c r="W536" i="4"/>
  <c r="X536" i="4"/>
  <c r="Y536" i="4"/>
  <c r="Z536" i="4"/>
  <c r="AA536" i="4"/>
  <c r="AC536" i="4"/>
  <c r="AD536" i="4"/>
  <c r="AG536" i="4" s="1"/>
  <c r="AE536" i="4"/>
  <c r="AF536" i="4"/>
  <c r="AH536" i="4"/>
  <c r="AI536" i="4"/>
  <c r="AJ536" i="4"/>
  <c r="AK536" i="4"/>
  <c r="AL536" i="4"/>
  <c r="AM536" i="4"/>
  <c r="AN536" i="4"/>
  <c r="AO536" i="4"/>
  <c r="AP536" i="4"/>
  <c r="AQ536" i="4"/>
  <c r="AR536" i="4"/>
  <c r="AS536" i="4"/>
  <c r="AT536" i="4"/>
  <c r="AU536" i="4"/>
  <c r="AV536" i="4"/>
  <c r="AW536" i="4"/>
  <c r="AX536" i="4"/>
  <c r="AY536" i="4"/>
  <c r="AZ536" i="4"/>
  <c r="BA536" i="4"/>
  <c r="BS534" i="4" a="1"/>
  <c r="BU532" i="4" a="1"/>
  <c r="BQ534" i="4" a="1"/>
  <c r="BW532" i="4" a="1"/>
  <c r="BO534" i="4" a="1"/>
  <c r="CG534" i="4" a="1"/>
  <c r="BM534" i="4" a="1"/>
  <c r="CE534" i="4" a="1"/>
  <c r="BK534" i="4" a="1"/>
  <c r="CC534" i="4" a="1"/>
  <c r="CC532" i="4" a="1"/>
  <c r="BE532" i="4" a="1"/>
  <c r="CG532" i="4" a="1"/>
  <c r="BQ532" i="4" a="1"/>
  <c r="BU534" i="4" a="1"/>
  <c r="CE532" i="4" a="1"/>
  <c r="BK532" i="4" a="1"/>
  <c r="BS532" i="4" a="1"/>
  <c r="BE534" i="4" a="1"/>
  <c r="BM532" i="4" a="1"/>
  <c r="BO532" i="4" a="1"/>
  <c r="BW534" i="4" a="1"/>
  <c r="CG532" i="4" l="1"/>
  <c r="CE532" i="4"/>
  <c r="CC532" i="4"/>
  <c r="CC534" i="4"/>
  <c r="CE534" i="4"/>
  <c r="CG534" i="4"/>
  <c r="BW532" i="4"/>
  <c r="BU532" i="4"/>
  <c r="BS532" i="4"/>
  <c r="BQ532" i="4"/>
  <c r="BO532" i="4"/>
  <c r="BM532" i="4"/>
  <c r="BK532" i="4"/>
  <c r="BE532" i="4"/>
  <c r="BE534" i="4"/>
  <c r="BK534" i="4"/>
  <c r="BM534" i="4"/>
  <c r="BO534" i="4"/>
  <c r="BQ534" i="4"/>
  <c r="BS534" i="4"/>
  <c r="BU534" i="4"/>
  <c r="BW534" i="4"/>
  <c r="G537" i="4"/>
  <c r="H537" i="4"/>
  <c r="I537" i="4"/>
  <c r="J537" i="4"/>
  <c r="K537" i="4"/>
  <c r="L537" i="4"/>
  <c r="M537" i="4"/>
  <c r="N537" i="4"/>
  <c r="O537" i="4"/>
  <c r="P537" i="4"/>
  <c r="Q537" i="4"/>
  <c r="R537" i="4"/>
  <c r="S537" i="4"/>
  <c r="T537" i="4"/>
  <c r="U537" i="4"/>
  <c r="V537" i="4"/>
  <c r="W537" i="4"/>
  <c r="X537" i="4"/>
  <c r="Y537" i="4"/>
  <c r="Z537" i="4"/>
  <c r="AA537" i="4"/>
  <c r="AC537" i="4"/>
  <c r="AD537" i="4"/>
  <c r="AG537" i="4" s="1"/>
  <c r="AE537" i="4"/>
  <c r="AF537" i="4"/>
  <c r="AH537" i="4"/>
  <c r="AI537" i="4"/>
  <c r="AJ537" i="4"/>
  <c r="AK537" i="4"/>
  <c r="AL537" i="4"/>
  <c r="AM537" i="4"/>
  <c r="AN537" i="4"/>
  <c r="AQ537" i="4" s="1"/>
  <c r="AO537" i="4"/>
  <c r="AP537" i="4"/>
  <c r="AR537" i="4"/>
  <c r="AS537" i="4"/>
  <c r="AT537" i="4"/>
  <c r="AU537" i="4"/>
  <c r="AV537" i="4"/>
  <c r="AW537" i="4"/>
  <c r="AX537" i="4"/>
  <c r="AY537" i="4"/>
  <c r="AZ537" i="4"/>
  <c r="BA537" i="4"/>
  <c r="G538" i="4"/>
  <c r="H538" i="4"/>
  <c r="I538" i="4"/>
  <c r="J538" i="4"/>
  <c r="K538" i="4"/>
  <c r="L538" i="4"/>
  <c r="M538" i="4"/>
  <c r="N538" i="4"/>
  <c r="O538" i="4"/>
  <c r="P538" i="4"/>
  <c r="Q538" i="4"/>
  <c r="R538" i="4"/>
  <c r="U538" i="4" s="1"/>
  <c r="S538" i="4"/>
  <c r="T538" i="4"/>
  <c r="V538" i="4"/>
  <c r="W538" i="4"/>
  <c r="X538" i="4"/>
  <c r="Y538" i="4"/>
  <c r="Z538" i="4"/>
  <c r="AA538" i="4"/>
  <c r="AC538" i="4"/>
  <c r="AD538" i="4"/>
  <c r="AG538" i="4" s="1"/>
  <c r="AE538" i="4"/>
  <c r="AF538" i="4"/>
  <c r="AH538" i="4"/>
  <c r="AI538" i="4"/>
  <c r="AJ538" i="4"/>
  <c r="AK538" i="4"/>
  <c r="AL538" i="4"/>
  <c r="AM538" i="4"/>
  <c r="AN538" i="4"/>
  <c r="AO538" i="4"/>
  <c r="AP538" i="4"/>
  <c r="AQ538" i="4"/>
  <c r="AR538" i="4"/>
  <c r="AS538" i="4"/>
  <c r="AT538" i="4"/>
  <c r="AU538" i="4"/>
  <c r="AV538" i="4"/>
  <c r="AW538" i="4"/>
  <c r="AX538" i="4"/>
  <c r="AY538" i="4"/>
  <c r="AZ538" i="4"/>
  <c r="BA538" i="4"/>
  <c r="BY532" i="4" a="1"/>
  <c r="CG536" i="4" a="1"/>
  <c r="BT532" i="4" a="1"/>
  <c r="BS536" i="4" a="1"/>
  <c r="BP532" i="4" a="1"/>
  <c r="BN532" i="4" a="1"/>
  <c r="BM536" i="4" a="1"/>
  <c r="BK536" i="4" a="1"/>
  <c r="BH532" i="4" a="1"/>
  <c r="BZ532" i="4" a="1"/>
  <c r="BX532" i="4" a="1"/>
  <c r="CE536" i="4" a="1"/>
  <c r="CH532" i="4" a="1"/>
  <c r="CF532" i="4" a="1"/>
  <c r="BQ536" i="4" a="1"/>
  <c r="BI532" i="4" a="1"/>
  <c r="BE536" i="4" a="1"/>
  <c r="BG532" i="4" a="1"/>
  <c r="BW536" i="4" a="1"/>
  <c r="BV532" i="4" a="1"/>
  <c r="CC536" i="4" a="1"/>
  <c r="BU536" i="4" a="1"/>
  <c r="BR532" i="4" a="1"/>
  <c r="CD532" i="4" a="1"/>
  <c r="BO536" i="4" a="1"/>
  <c r="BL532" i="4" a="1"/>
  <c r="CA532" i="4" a="1"/>
  <c r="BF532" i="4" a="1"/>
  <c r="CD532" i="4" l="1"/>
  <c r="CF532" i="4"/>
  <c r="CH532" i="4"/>
  <c r="CC536" i="4"/>
  <c r="CE536" i="4"/>
  <c r="CG536" i="4"/>
  <c r="BF532" i="4"/>
  <c r="BG532" i="4"/>
  <c r="BH532" i="4"/>
  <c r="BI532" i="4"/>
  <c r="BL532" i="4"/>
  <c r="BN532" i="4"/>
  <c r="BP532" i="4"/>
  <c r="BR532" i="4"/>
  <c r="BT532" i="4"/>
  <c r="BV532" i="4"/>
  <c r="BX532" i="4"/>
  <c r="BY532" i="4"/>
  <c r="BZ532" i="4"/>
  <c r="CA532" i="4"/>
  <c r="BE536" i="4"/>
  <c r="BK536" i="4"/>
  <c r="BM536" i="4"/>
  <c r="BO536" i="4"/>
  <c r="BQ536" i="4"/>
  <c r="BS536" i="4"/>
  <c r="BU536" i="4"/>
  <c r="BW536" i="4"/>
  <c r="G539" i="4"/>
  <c r="H539" i="4"/>
  <c r="I539" i="4"/>
  <c r="J539" i="4"/>
  <c r="K539" i="4"/>
  <c r="L539" i="4"/>
  <c r="M539" i="4"/>
  <c r="N539" i="4"/>
  <c r="O539" i="4"/>
  <c r="P539" i="4"/>
  <c r="Q539" i="4"/>
  <c r="R539" i="4"/>
  <c r="S539" i="4"/>
  <c r="T539" i="4"/>
  <c r="U539" i="4"/>
  <c r="V539" i="4"/>
  <c r="W539" i="4"/>
  <c r="X539" i="4"/>
  <c r="Y539" i="4"/>
  <c r="Z539" i="4"/>
  <c r="AA539" i="4"/>
  <c r="AC539" i="4"/>
  <c r="AD539" i="4"/>
  <c r="AG539" i="4" s="1"/>
  <c r="AE539" i="4"/>
  <c r="AF539" i="4"/>
  <c r="AH539" i="4"/>
  <c r="AI539" i="4"/>
  <c r="AJ539" i="4"/>
  <c r="AK539" i="4"/>
  <c r="AL539" i="4"/>
  <c r="AM539" i="4"/>
  <c r="AN539" i="4"/>
  <c r="AQ539" i="4" s="1"/>
  <c r="AO539" i="4"/>
  <c r="AP539" i="4"/>
  <c r="AR539" i="4"/>
  <c r="AS539" i="4"/>
  <c r="AT539" i="4"/>
  <c r="AU539" i="4"/>
  <c r="AV539" i="4"/>
  <c r="AW539" i="4"/>
  <c r="AX539" i="4"/>
  <c r="AY539" i="4"/>
  <c r="AZ539" i="4"/>
  <c r="BA539" i="4"/>
  <c r="G540" i="4"/>
  <c r="H540" i="4"/>
  <c r="I540" i="4"/>
  <c r="J540" i="4"/>
  <c r="K540" i="4"/>
  <c r="L540" i="4"/>
  <c r="M540" i="4"/>
  <c r="N540" i="4"/>
  <c r="O540" i="4"/>
  <c r="P540" i="4"/>
  <c r="Q540" i="4"/>
  <c r="R540" i="4"/>
  <c r="U540" i="4" s="1"/>
  <c r="S540" i="4"/>
  <c r="T540" i="4"/>
  <c r="V540" i="4"/>
  <c r="W540" i="4"/>
  <c r="AX540" i="4" s="1"/>
  <c r="X540" i="4"/>
  <c r="Y540" i="4"/>
  <c r="Z540" i="4"/>
  <c r="AC540" i="4"/>
  <c r="AD540" i="4"/>
  <c r="AG540" i="4" s="1"/>
  <c r="AE540" i="4"/>
  <c r="AF540" i="4"/>
  <c r="AH540" i="4"/>
  <c r="AI540" i="4"/>
  <c r="AJ540" i="4"/>
  <c r="AK540" i="4"/>
  <c r="AL540" i="4"/>
  <c r="AM540" i="4"/>
  <c r="AN540" i="4"/>
  <c r="AO540" i="4"/>
  <c r="AP540" i="4"/>
  <c r="AQ540" i="4"/>
  <c r="AR540" i="4"/>
  <c r="AS540" i="4"/>
  <c r="AT540" i="4"/>
  <c r="AU540" i="4"/>
  <c r="AV540" i="4"/>
  <c r="AW540" i="4"/>
  <c r="AY540" i="4"/>
  <c r="AZ540" i="4"/>
  <c r="BA540" i="4"/>
  <c r="BJ532" i="4" l="1"/>
  <c r="CB532" i="4"/>
  <c r="AA540" i="4"/>
  <c r="G541" i="4"/>
  <c r="H541" i="4"/>
  <c r="I541" i="4"/>
  <c r="J541" i="4"/>
  <c r="K541" i="4"/>
  <c r="L541" i="4"/>
  <c r="M541" i="4"/>
  <c r="N541" i="4"/>
  <c r="O541" i="4"/>
  <c r="P541" i="4"/>
  <c r="Q541" i="4"/>
  <c r="R541" i="4"/>
  <c r="S541" i="4"/>
  <c r="T541" i="4"/>
  <c r="U541" i="4"/>
  <c r="V541" i="4"/>
  <c r="W541" i="4"/>
  <c r="X541" i="4"/>
  <c r="Y541" i="4"/>
  <c r="Z541" i="4"/>
  <c r="AA541" i="4"/>
  <c r="AC541" i="4"/>
  <c r="AD541" i="4"/>
  <c r="AG541" i="4" s="1"/>
  <c r="AE541" i="4"/>
  <c r="AF541" i="4"/>
  <c r="AH541" i="4"/>
  <c r="AI541" i="4"/>
  <c r="AJ541" i="4"/>
  <c r="AK541" i="4"/>
  <c r="AL541" i="4"/>
  <c r="AM541" i="4"/>
  <c r="AN541" i="4"/>
  <c r="AQ541" i="4" s="1"/>
  <c r="AO541" i="4"/>
  <c r="AP541" i="4"/>
  <c r="AR541" i="4"/>
  <c r="AS541" i="4"/>
  <c r="AT541" i="4"/>
  <c r="AU541" i="4"/>
  <c r="AV541" i="4"/>
  <c r="AW541" i="4"/>
  <c r="AX541" i="4"/>
  <c r="AY541" i="4"/>
  <c r="AZ541" i="4"/>
  <c r="BA541" i="4"/>
  <c r="G542" i="4"/>
  <c r="H542" i="4"/>
  <c r="I542" i="4"/>
  <c r="J542" i="4"/>
  <c r="K542" i="4"/>
  <c r="L542" i="4"/>
  <c r="M542" i="4"/>
  <c r="N542" i="4"/>
  <c r="O542" i="4"/>
  <c r="P542" i="4"/>
  <c r="Q542" i="4"/>
  <c r="R542" i="4"/>
  <c r="U542" i="4" s="1"/>
  <c r="S542" i="4"/>
  <c r="T542" i="4"/>
  <c r="V542" i="4"/>
  <c r="W542" i="4"/>
  <c r="X542" i="4"/>
  <c r="Y542" i="4"/>
  <c r="Z542" i="4"/>
  <c r="AA542" i="4"/>
  <c r="AC542" i="4"/>
  <c r="AD542" i="4"/>
  <c r="AG542" i="4" s="1"/>
  <c r="AE542" i="4"/>
  <c r="AF542" i="4"/>
  <c r="AH542" i="4"/>
  <c r="AI542" i="4"/>
  <c r="AJ542" i="4"/>
  <c r="AK542" i="4"/>
  <c r="AL542" i="4"/>
  <c r="AM542" i="4"/>
  <c r="AN542" i="4"/>
  <c r="AO542" i="4"/>
  <c r="AP542" i="4"/>
  <c r="AQ542" i="4"/>
  <c r="AR542" i="4"/>
  <c r="AS542" i="4"/>
  <c r="AT542" i="4"/>
  <c r="AU542" i="4"/>
  <c r="AV542" i="4"/>
  <c r="AW542" i="4"/>
  <c r="AX542" i="4"/>
  <c r="AY542" i="4"/>
  <c r="AZ542" i="4"/>
  <c r="BA542" i="4"/>
  <c r="BM540" i="4" a="1"/>
  <c r="CE540" i="4" a="1"/>
  <c r="BK540" i="4" a="1"/>
  <c r="CC540" i="4" a="1"/>
  <c r="BW540" i="4" a="1"/>
  <c r="BS538" i="4" a="1"/>
  <c r="BE540" i="4" a="1"/>
  <c r="CC538" i="4" a="1"/>
  <c r="BQ540" i="4" a="1"/>
  <c r="BE538" i="4" a="1"/>
  <c r="CE538" i="4" a="1"/>
  <c r="BU540" i="4" a="1"/>
  <c r="BW538" i="4" a="1"/>
  <c r="BK538" i="4" a="1"/>
  <c r="CG538" i="4" a="1"/>
  <c r="BS540" i="4" a="1"/>
  <c r="CG540" i="4" a="1"/>
  <c r="BM538" i="4" a="1"/>
  <c r="BO538" i="4" a="1"/>
  <c r="BQ538" i="4" a="1"/>
  <c r="BU538" i="4" a="1"/>
  <c r="BO540" i="4" a="1"/>
  <c r="CG538" i="4" l="1"/>
  <c r="CE538" i="4"/>
  <c r="CC538" i="4"/>
  <c r="CC540" i="4"/>
  <c r="CE540" i="4"/>
  <c r="CG540" i="4"/>
  <c r="BW538" i="4"/>
  <c r="BU538" i="4"/>
  <c r="BS538" i="4"/>
  <c r="BQ538" i="4"/>
  <c r="BO538" i="4"/>
  <c r="BM538" i="4"/>
  <c r="BK538" i="4"/>
  <c r="BE538" i="4"/>
  <c r="BE540" i="4"/>
  <c r="BK540" i="4"/>
  <c r="BM540" i="4"/>
  <c r="BO540" i="4"/>
  <c r="BQ540" i="4"/>
  <c r="BS540" i="4"/>
  <c r="BU540" i="4"/>
  <c r="BW540" i="4"/>
  <c r="G543" i="4"/>
  <c r="H543" i="4"/>
  <c r="I543" i="4"/>
  <c r="J543" i="4"/>
  <c r="K543" i="4"/>
  <c r="L543" i="4"/>
  <c r="M543" i="4"/>
  <c r="N543" i="4"/>
  <c r="O543" i="4"/>
  <c r="P543" i="4"/>
  <c r="Q543" i="4"/>
  <c r="R543" i="4"/>
  <c r="S543" i="4"/>
  <c r="T543" i="4"/>
  <c r="U543" i="4"/>
  <c r="V543" i="4"/>
  <c r="W543" i="4"/>
  <c r="X543" i="4"/>
  <c r="Y543" i="4"/>
  <c r="Z543" i="4"/>
  <c r="AA543" i="4"/>
  <c r="AC543" i="4"/>
  <c r="AD543" i="4"/>
  <c r="AG543" i="4" s="1"/>
  <c r="AE543" i="4"/>
  <c r="AF543" i="4"/>
  <c r="AH543" i="4"/>
  <c r="AI543" i="4"/>
  <c r="AJ543" i="4"/>
  <c r="AK543" i="4"/>
  <c r="AL543" i="4"/>
  <c r="AM543" i="4"/>
  <c r="AN543" i="4"/>
  <c r="AQ543" i="4" s="1"/>
  <c r="AO543" i="4"/>
  <c r="AP543" i="4"/>
  <c r="AR543" i="4"/>
  <c r="AS543" i="4"/>
  <c r="AT543" i="4"/>
  <c r="AU543" i="4"/>
  <c r="AV543" i="4"/>
  <c r="AW543" i="4"/>
  <c r="AX543" i="4"/>
  <c r="AY543" i="4"/>
  <c r="AZ543" i="4"/>
  <c r="BA543" i="4"/>
  <c r="G544" i="4"/>
  <c r="H544" i="4"/>
  <c r="I544" i="4"/>
  <c r="J544" i="4"/>
  <c r="K544" i="4"/>
  <c r="L544" i="4"/>
  <c r="M544" i="4"/>
  <c r="N544" i="4"/>
  <c r="O544" i="4"/>
  <c r="P544" i="4"/>
  <c r="Q544" i="4"/>
  <c r="R544" i="4"/>
  <c r="U544" i="4" s="1"/>
  <c r="S544" i="4"/>
  <c r="T544" i="4"/>
  <c r="V544" i="4"/>
  <c r="W544" i="4"/>
  <c r="X544" i="4"/>
  <c r="Y544" i="4"/>
  <c r="Z544" i="4"/>
  <c r="AA544" i="4"/>
  <c r="AC544" i="4"/>
  <c r="AD544" i="4"/>
  <c r="AG544" i="4" s="1"/>
  <c r="AE544" i="4"/>
  <c r="AF544" i="4"/>
  <c r="AH544" i="4"/>
  <c r="AI544" i="4"/>
  <c r="AJ544" i="4"/>
  <c r="AK544" i="4"/>
  <c r="AL544" i="4"/>
  <c r="AM544" i="4"/>
  <c r="AN544" i="4"/>
  <c r="AO544" i="4"/>
  <c r="AP544" i="4"/>
  <c r="AQ544" i="4"/>
  <c r="AR544" i="4"/>
  <c r="AS544" i="4"/>
  <c r="AT544" i="4"/>
  <c r="AU544" i="4"/>
  <c r="AV544" i="4"/>
  <c r="AW544" i="4"/>
  <c r="AX544" i="4"/>
  <c r="AY544" i="4"/>
  <c r="AZ544" i="4"/>
  <c r="BA544" i="4"/>
  <c r="BY538" i="4" a="1"/>
  <c r="CG542" i="4" a="1"/>
  <c r="CH538" i="4" a="1"/>
  <c r="BS542" i="4" a="1"/>
  <c r="BP538" i="4" a="1"/>
  <c r="BO542" i="4" a="1"/>
  <c r="BI538" i="4" a="1"/>
  <c r="BE542" i="4" a="1"/>
  <c r="CA538" i="4" a="1"/>
  <c r="BZ538" i="4" a="1"/>
  <c r="BX538" i="4" a="1"/>
  <c r="CE542" i="4" a="1"/>
  <c r="BU542" i="4" a="1"/>
  <c r="CF538" i="4" a="1"/>
  <c r="BQ542" i="4" a="1"/>
  <c r="BM542" i="4" a="1"/>
  <c r="BH538" i="4" a="1"/>
  <c r="BG538" i="4" a="1"/>
  <c r="BW542" i="4" a="1"/>
  <c r="BV538" i="4" a="1"/>
  <c r="CC542" i="4" a="1"/>
  <c r="BT538" i="4" a="1"/>
  <c r="BR538" i="4" a="1"/>
  <c r="CD538" i="4" a="1"/>
  <c r="BN538" i="4" a="1"/>
  <c r="BL538" i="4" a="1"/>
  <c r="BK542" i="4" a="1"/>
  <c r="BF538" i="4" a="1"/>
  <c r="CD538" i="4" l="1"/>
  <c r="CF538" i="4"/>
  <c r="CH538" i="4"/>
  <c r="CC542" i="4"/>
  <c r="CE542" i="4"/>
  <c r="CG542" i="4"/>
  <c r="BF538" i="4"/>
  <c r="BG538" i="4"/>
  <c r="BH538" i="4"/>
  <c r="BI538" i="4"/>
  <c r="BL538" i="4"/>
  <c r="BN538" i="4"/>
  <c r="BP538" i="4"/>
  <c r="BR538" i="4"/>
  <c r="BT538" i="4"/>
  <c r="BV538" i="4"/>
  <c r="BX538" i="4"/>
  <c r="BY538" i="4"/>
  <c r="BZ538" i="4"/>
  <c r="CA538" i="4"/>
  <c r="BE542" i="4"/>
  <c r="BK542" i="4"/>
  <c r="BM542" i="4"/>
  <c r="BO542" i="4"/>
  <c r="BQ542" i="4"/>
  <c r="BS542" i="4"/>
  <c r="BU542" i="4"/>
  <c r="BW542" i="4"/>
  <c r="BJ538" i="4" l="1"/>
  <c r="CB538" i="4"/>
  <c r="G545" i="4"/>
  <c r="H545" i="4"/>
  <c r="I545" i="4"/>
  <c r="J545" i="4"/>
  <c r="K545" i="4"/>
  <c r="L545" i="4"/>
  <c r="M545" i="4"/>
  <c r="N545" i="4"/>
  <c r="O545" i="4"/>
  <c r="P545" i="4"/>
  <c r="Q545" i="4"/>
  <c r="R545" i="4"/>
  <c r="S545" i="4"/>
  <c r="T545" i="4"/>
  <c r="U545" i="4"/>
  <c r="V545" i="4"/>
  <c r="W545" i="4"/>
  <c r="X545" i="4"/>
  <c r="Y545" i="4"/>
  <c r="Z545" i="4"/>
  <c r="AA545" i="4"/>
  <c r="AC545" i="4"/>
  <c r="AD545" i="4"/>
  <c r="AG545" i="4" s="1"/>
  <c r="AE545" i="4"/>
  <c r="AF545" i="4"/>
  <c r="AH545" i="4"/>
  <c r="AI545" i="4"/>
  <c r="AJ545" i="4"/>
  <c r="AK545" i="4"/>
  <c r="AL545" i="4"/>
  <c r="AM545" i="4"/>
  <c r="AN545" i="4"/>
  <c r="AQ545" i="4" s="1"/>
  <c r="AO545" i="4"/>
  <c r="AP545" i="4"/>
  <c r="AR545" i="4"/>
  <c r="AS545" i="4"/>
  <c r="AT545" i="4"/>
  <c r="AU545" i="4"/>
  <c r="AV545" i="4"/>
  <c r="AW545" i="4"/>
  <c r="AX545" i="4"/>
  <c r="AY545" i="4"/>
  <c r="AZ545" i="4"/>
  <c r="BA545" i="4"/>
  <c r="G546" i="4"/>
  <c r="H546" i="4"/>
  <c r="I546" i="4"/>
  <c r="J546" i="4"/>
  <c r="K546" i="4"/>
  <c r="L546" i="4"/>
  <c r="M546" i="4"/>
  <c r="N546" i="4"/>
  <c r="O546" i="4"/>
  <c r="P546" i="4"/>
  <c r="Q546" i="4"/>
  <c r="R546" i="4"/>
  <c r="U546" i="4" s="1"/>
  <c r="S546" i="4"/>
  <c r="T546" i="4"/>
  <c r="V546" i="4"/>
  <c r="W546" i="4"/>
  <c r="X546" i="4"/>
  <c r="Y546" i="4"/>
  <c r="Z546" i="4"/>
  <c r="AA546" i="4"/>
  <c r="AC546" i="4"/>
  <c r="AD546" i="4"/>
  <c r="AG546" i="4" s="1"/>
  <c r="AE546" i="4"/>
  <c r="AF546" i="4"/>
  <c r="AH546" i="4"/>
  <c r="AI546" i="4"/>
  <c r="AJ546" i="4"/>
  <c r="AK546" i="4"/>
  <c r="AL546" i="4"/>
  <c r="AM546" i="4"/>
  <c r="AN546" i="4"/>
  <c r="AO546" i="4"/>
  <c r="AP546" i="4"/>
  <c r="AQ546" i="4"/>
  <c r="AR546" i="4"/>
  <c r="AS546" i="4"/>
  <c r="AT546" i="4"/>
  <c r="AU546" i="4"/>
  <c r="AV546" i="4"/>
  <c r="AW546" i="4"/>
  <c r="AX546" i="4"/>
  <c r="AY546" i="4"/>
  <c r="AZ546" i="4"/>
  <c r="BA546" i="4"/>
  <c r="G547" i="4"/>
  <c r="H547" i="4"/>
  <c r="I547" i="4"/>
  <c r="J547" i="4"/>
  <c r="K547" i="4"/>
  <c r="L547" i="4"/>
  <c r="M547" i="4"/>
  <c r="N547" i="4"/>
  <c r="O547" i="4"/>
  <c r="P547" i="4"/>
  <c r="Q547" i="4"/>
  <c r="R547" i="4"/>
  <c r="S547" i="4"/>
  <c r="T547" i="4"/>
  <c r="U547" i="4"/>
  <c r="V547" i="4"/>
  <c r="W547" i="4"/>
  <c r="X547" i="4"/>
  <c r="Y547" i="4"/>
  <c r="Z547" i="4"/>
  <c r="AA547" i="4"/>
  <c r="AC547" i="4"/>
  <c r="AD547" i="4"/>
  <c r="AG547" i="4" s="1"/>
  <c r="AE547" i="4"/>
  <c r="AF547" i="4"/>
  <c r="AH547" i="4"/>
  <c r="AI547" i="4"/>
  <c r="AJ547" i="4"/>
  <c r="AK547" i="4"/>
  <c r="AL547" i="4"/>
  <c r="AM547" i="4"/>
  <c r="AN547" i="4"/>
  <c r="AQ547" i="4" s="1"/>
  <c r="AO547" i="4"/>
  <c r="AP547" i="4"/>
  <c r="AR547" i="4"/>
  <c r="AS547" i="4"/>
  <c r="AT547" i="4"/>
  <c r="AU547" i="4"/>
  <c r="AV547" i="4"/>
  <c r="AW547" i="4"/>
  <c r="AX547" i="4"/>
  <c r="AY547" i="4"/>
  <c r="AZ547" i="4"/>
  <c r="BA547" i="4"/>
  <c r="G548" i="4"/>
  <c r="H548" i="4"/>
  <c r="I548" i="4"/>
  <c r="J548" i="4"/>
  <c r="K548" i="4"/>
  <c r="L548" i="4"/>
  <c r="M548" i="4"/>
  <c r="N548" i="4"/>
  <c r="O548" i="4"/>
  <c r="P548" i="4"/>
  <c r="Q548" i="4"/>
  <c r="R548" i="4"/>
  <c r="U548" i="4" s="1"/>
  <c r="S548" i="4"/>
  <c r="T548" i="4"/>
  <c r="V548" i="4"/>
  <c r="W548" i="4"/>
  <c r="X548" i="4"/>
  <c r="Y548" i="4"/>
  <c r="Z548" i="4"/>
  <c r="AA548" i="4"/>
  <c r="AC548" i="4"/>
  <c r="AD548" i="4"/>
  <c r="AG548" i="4" s="1"/>
  <c r="AE548" i="4"/>
  <c r="AF548" i="4"/>
  <c r="AH548" i="4"/>
  <c r="AI548" i="4"/>
  <c r="AJ548" i="4"/>
  <c r="AK548" i="4"/>
  <c r="AL548" i="4"/>
  <c r="AM548" i="4"/>
  <c r="AN548" i="4"/>
  <c r="AO548" i="4"/>
  <c r="AP548" i="4"/>
  <c r="AQ548" i="4"/>
  <c r="AR548" i="4"/>
  <c r="AS548" i="4"/>
  <c r="AT548" i="4"/>
  <c r="AU548" i="4"/>
  <c r="AV548" i="4"/>
  <c r="AW548" i="4"/>
  <c r="AX548" i="4"/>
  <c r="AY548" i="4"/>
  <c r="AZ548" i="4"/>
  <c r="BA548" i="4"/>
  <c r="BS546" i="4" a="1"/>
  <c r="BU544" i="4" a="1"/>
  <c r="BM546" i="4" a="1"/>
  <c r="CC546" i="4" a="1"/>
  <c r="BE544" i="4" a="1"/>
  <c r="BS544" i="4" a="1"/>
  <c r="BQ546" i="4" a="1"/>
  <c r="BW544" i="4" a="1"/>
  <c r="CE546" i="4" a="1"/>
  <c r="BK546" i="4" a="1"/>
  <c r="BK544" i="4" a="1"/>
  <c r="BO546" i="4" a="1"/>
  <c r="CG546" i="4" a="1"/>
  <c r="CE544" i="4" a="1"/>
  <c r="CC544" i="4" a="1"/>
  <c r="BM544" i="4" a="1"/>
  <c r="BO544" i="4" a="1"/>
  <c r="BQ544" i="4" a="1"/>
  <c r="BE546" i="4" a="1"/>
  <c r="CG544" i="4" a="1"/>
  <c r="BW546" i="4" a="1"/>
  <c r="BU546" i="4" a="1"/>
  <c r="CG544" i="4" l="1"/>
  <c r="CE544" i="4"/>
  <c r="CC544" i="4"/>
  <c r="CC546" i="4"/>
  <c r="CE546" i="4"/>
  <c r="CG546" i="4"/>
  <c r="BW544" i="4"/>
  <c r="BU544" i="4"/>
  <c r="BS544" i="4"/>
  <c r="BQ544" i="4"/>
  <c r="BO544" i="4"/>
  <c r="BM544" i="4"/>
  <c r="BK544" i="4"/>
  <c r="BE544" i="4"/>
  <c r="BE546" i="4"/>
  <c r="BK546" i="4"/>
  <c r="BM546" i="4"/>
  <c r="BO546" i="4"/>
  <c r="BQ546" i="4"/>
  <c r="BS546" i="4"/>
  <c r="BU546" i="4"/>
  <c r="BW546" i="4"/>
  <c r="G549" i="4"/>
  <c r="H549" i="4"/>
  <c r="I549" i="4"/>
  <c r="J549" i="4"/>
  <c r="K549" i="4"/>
  <c r="L549" i="4"/>
  <c r="M549" i="4"/>
  <c r="N549" i="4"/>
  <c r="O549" i="4"/>
  <c r="P549" i="4"/>
  <c r="Q549" i="4"/>
  <c r="R549" i="4"/>
  <c r="S549" i="4"/>
  <c r="T549" i="4"/>
  <c r="U549" i="4"/>
  <c r="V549" i="4"/>
  <c r="W549" i="4"/>
  <c r="X549" i="4"/>
  <c r="Y549" i="4"/>
  <c r="Z549" i="4"/>
  <c r="AA549" i="4"/>
  <c r="AC549" i="4"/>
  <c r="AD549" i="4"/>
  <c r="AG549" i="4" s="1"/>
  <c r="AE549" i="4"/>
  <c r="AF549" i="4"/>
  <c r="AH549" i="4"/>
  <c r="AI549" i="4"/>
  <c r="AJ549" i="4"/>
  <c r="AK549" i="4"/>
  <c r="AL549" i="4"/>
  <c r="AM549" i="4"/>
  <c r="AN549" i="4"/>
  <c r="AQ549" i="4" s="1"/>
  <c r="AO549" i="4"/>
  <c r="AP549" i="4"/>
  <c r="AR549" i="4"/>
  <c r="AS549" i="4"/>
  <c r="AT549" i="4"/>
  <c r="AU549" i="4"/>
  <c r="AV549" i="4"/>
  <c r="AW549" i="4"/>
  <c r="AX549" i="4"/>
  <c r="AY549" i="4"/>
  <c r="AZ549" i="4"/>
  <c r="BA549" i="4"/>
  <c r="BK548" i="4" a="1"/>
  <c r="BI544" i="4" a="1"/>
  <c r="BF334" i="4" a="1"/>
  <c r="BY544" i="4" a="1"/>
  <c r="CE548" i="4" a="1"/>
  <c r="BW548" i="4" a="1"/>
  <c r="BU548" i="4" a="1"/>
  <c r="BR544" i="4" a="1"/>
  <c r="BM548" i="4" a="1"/>
  <c r="BE548" i="4" a="1"/>
  <c r="BH544" i="4" a="1"/>
  <c r="BG544" i="4" a="1"/>
  <c r="BZ544" i="4" a="1"/>
  <c r="CC548" i="4" a="1"/>
  <c r="BT544" i="4" a="1"/>
  <c r="CF544" i="4" a="1"/>
  <c r="BP544" i="4" a="1"/>
  <c r="BL544" i="4" a="1"/>
  <c r="CA544" i="4" a="1"/>
  <c r="BF544" i="4" a="1"/>
  <c r="CG548" i="4" a="1"/>
  <c r="BX544" i="4" a="1"/>
  <c r="BV544" i="4" a="1"/>
  <c r="CH544" i="4" a="1"/>
  <c r="BS548" i="4" a="1"/>
  <c r="CD544" i="4" a="1"/>
  <c r="BG334" i="4" a="1"/>
  <c r="BO548" i="4" a="1"/>
  <c r="BN544" i="4" a="1"/>
  <c r="BQ548" i="4" a="1"/>
  <c r="BH334" i="4" a="1"/>
  <c r="BF334" i="4" l="1"/>
  <c r="BG334" i="4"/>
  <c r="BH334" i="4"/>
  <c r="CD544" i="4"/>
  <c r="CF544" i="4"/>
  <c r="CH544" i="4"/>
  <c r="CC548" i="4"/>
  <c r="CE548" i="4"/>
  <c r="CG548" i="4"/>
  <c r="BF544" i="4"/>
  <c r="BG544" i="4"/>
  <c r="BH544" i="4"/>
  <c r="BI544" i="4"/>
  <c r="BL544" i="4"/>
  <c r="BN544" i="4"/>
  <c r="BP544" i="4"/>
  <c r="BR544" i="4"/>
  <c r="BT544" i="4"/>
  <c r="BV544" i="4"/>
  <c r="BX544" i="4"/>
  <c r="BY544" i="4"/>
  <c r="BZ544" i="4"/>
  <c r="CA544" i="4"/>
  <c r="BE548" i="4"/>
  <c r="BK548" i="4"/>
  <c r="BM548" i="4"/>
  <c r="BO548" i="4"/>
  <c r="BQ548" i="4"/>
  <c r="BS548" i="4"/>
  <c r="BU548" i="4"/>
  <c r="BW548" i="4"/>
  <c r="BE334" i="4"/>
  <c r="BE336" i="4"/>
  <c r="BK336" i="4"/>
  <c r="BM336" i="4"/>
  <c r="BO336" i="4"/>
  <c r="BQ336" i="4"/>
  <c r="BS336" i="4"/>
  <c r="BU336" i="4"/>
  <c r="BW336" i="4"/>
  <c r="CC336" i="4"/>
  <c r="CE336" i="4"/>
  <c r="CG336" i="4"/>
  <c r="BJ544" i="4" l="1"/>
  <c r="CB544" i="4"/>
  <c r="BJ334" i="4"/>
  <c r="BB645" i="4" l="1"/>
  <c r="BB634" i="4"/>
  <c r="G75" i="1" s="1"/>
  <c r="BB625" i="4"/>
  <c r="F624" i="4"/>
  <c r="BB616" i="4"/>
  <c r="F615" i="4"/>
  <c r="BB607" i="4"/>
  <c r="F552" i="4"/>
  <c r="X628" i="4"/>
  <c r="Z618" i="4"/>
  <c r="Y618" i="4"/>
  <c r="AV195" i="4"/>
  <c r="AU195" i="4"/>
  <c r="AT195" i="4"/>
  <c r="AS195" i="4"/>
  <c r="AR195" i="4"/>
  <c r="AP195" i="4"/>
  <c r="AO195" i="4"/>
  <c r="AN195" i="4"/>
  <c r="AM195" i="4"/>
  <c r="AL195" i="4"/>
  <c r="AK195" i="4"/>
  <c r="AJ195" i="4"/>
  <c r="AI195" i="4"/>
  <c r="AH195" i="4"/>
  <c r="AF195" i="4"/>
  <c r="AE195" i="4"/>
  <c r="AD195" i="4"/>
  <c r="AC195" i="4"/>
  <c r="Z195" i="4"/>
  <c r="Y195" i="4"/>
  <c r="AZ195" i="4" s="1"/>
  <c r="X195" i="4"/>
  <c r="AY195" i="4" s="1"/>
  <c r="W195" i="4"/>
  <c r="AA195" i="4" s="1"/>
  <c r="V195" i="4"/>
  <c r="T195" i="4"/>
  <c r="S195" i="4"/>
  <c r="R195" i="4"/>
  <c r="Q195" i="4"/>
  <c r="P195" i="4"/>
  <c r="O195" i="4"/>
  <c r="N195" i="4"/>
  <c r="M195" i="4"/>
  <c r="L195" i="4"/>
  <c r="J195" i="4"/>
  <c r="I195" i="4"/>
  <c r="H195" i="4"/>
  <c r="G195" i="4"/>
  <c r="AV194" i="4"/>
  <c r="AU194" i="4"/>
  <c r="AT194" i="4"/>
  <c r="AS194" i="4"/>
  <c r="AW194" i="4" s="1"/>
  <c r="AR194" i="4"/>
  <c r="AP194" i="4"/>
  <c r="AO194" i="4"/>
  <c r="AN194" i="4"/>
  <c r="AM194" i="4"/>
  <c r="AL194" i="4"/>
  <c r="AK194" i="4"/>
  <c r="AJ194" i="4"/>
  <c r="AI194" i="4"/>
  <c r="AH194" i="4"/>
  <c r="AF194" i="4"/>
  <c r="AE194" i="4"/>
  <c r="AD194" i="4"/>
  <c r="AC194" i="4"/>
  <c r="Z194" i="4"/>
  <c r="Y194" i="4"/>
  <c r="X194" i="4"/>
  <c r="AY194" i="4" s="1"/>
  <c r="W194" i="4"/>
  <c r="AA194" i="4" s="1"/>
  <c r="V194" i="4"/>
  <c r="T194" i="4"/>
  <c r="S194" i="4"/>
  <c r="R194" i="4"/>
  <c r="Q194" i="4"/>
  <c r="P194" i="4"/>
  <c r="O194" i="4"/>
  <c r="N194" i="4"/>
  <c r="M194" i="4"/>
  <c r="L194" i="4"/>
  <c r="J194" i="4"/>
  <c r="I194" i="4"/>
  <c r="H194" i="4"/>
  <c r="G194" i="4"/>
  <c r="AV193" i="4"/>
  <c r="AU193" i="4"/>
  <c r="AT193" i="4"/>
  <c r="AS193" i="4"/>
  <c r="AR193" i="4"/>
  <c r="AP193" i="4"/>
  <c r="AO193" i="4"/>
  <c r="AN193" i="4"/>
  <c r="AM193" i="4"/>
  <c r="AL193" i="4"/>
  <c r="AK193" i="4"/>
  <c r="AJ193" i="4"/>
  <c r="AI193" i="4"/>
  <c r="AH193" i="4"/>
  <c r="AF193" i="4"/>
  <c r="AE193" i="4"/>
  <c r="AD193" i="4"/>
  <c r="AC193" i="4"/>
  <c r="Z193" i="4"/>
  <c r="Y193" i="4"/>
  <c r="X193" i="4"/>
  <c r="W193" i="4"/>
  <c r="AA193" i="4" s="1"/>
  <c r="V193" i="4"/>
  <c r="T193" i="4"/>
  <c r="S193" i="4"/>
  <c r="R193" i="4"/>
  <c r="Q193" i="4"/>
  <c r="P193" i="4"/>
  <c r="O193" i="4"/>
  <c r="N193" i="4"/>
  <c r="M193" i="4"/>
  <c r="L193" i="4"/>
  <c r="J193" i="4"/>
  <c r="I193" i="4"/>
  <c r="H193" i="4"/>
  <c r="G193" i="4"/>
  <c r="AV192" i="4"/>
  <c r="AU192" i="4"/>
  <c r="AT192" i="4"/>
  <c r="AS192" i="4"/>
  <c r="AR192" i="4"/>
  <c r="AP192" i="4"/>
  <c r="AO192" i="4"/>
  <c r="AN192" i="4"/>
  <c r="AM192" i="4"/>
  <c r="AL192" i="4"/>
  <c r="AK192" i="4"/>
  <c r="AJ192" i="4"/>
  <c r="AI192" i="4"/>
  <c r="AH192" i="4"/>
  <c r="AF192" i="4"/>
  <c r="AE192" i="4"/>
  <c r="AD192" i="4"/>
  <c r="AC192" i="4"/>
  <c r="Z192" i="4"/>
  <c r="Y192" i="4"/>
  <c r="X192" i="4"/>
  <c r="W192" i="4"/>
  <c r="AA192" i="4" s="1"/>
  <c r="V192" i="4"/>
  <c r="T192" i="4"/>
  <c r="S192" i="4"/>
  <c r="R192" i="4"/>
  <c r="Q192" i="4"/>
  <c r="P192" i="4"/>
  <c r="O192" i="4"/>
  <c r="N192" i="4"/>
  <c r="M192" i="4"/>
  <c r="L192" i="4"/>
  <c r="J192" i="4"/>
  <c r="I192" i="4"/>
  <c r="H192" i="4"/>
  <c r="G192" i="4"/>
  <c r="AV191" i="4"/>
  <c r="AU191" i="4"/>
  <c r="AT191" i="4"/>
  <c r="AS191" i="4"/>
  <c r="AR191" i="4"/>
  <c r="AP191" i="4"/>
  <c r="AO191" i="4"/>
  <c r="AN191" i="4"/>
  <c r="AM191" i="4"/>
  <c r="AL191" i="4"/>
  <c r="AK191" i="4"/>
  <c r="AJ191" i="4"/>
  <c r="AI191" i="4"/>
  <c r="AH191" i="4"/>
  <c r="AF191" i="4"/>
  <c r="AE191" i="4"/>
  <c r="AD191" i="4"/>
  <c r="AC191" i="4"/>
  <c r="Z191" i="4"/>
  <c r="Y191" i="4"/>
  <c r="X191" i="4"/>
  <c r="W191" i="4"/>
  <c r="AA191" i="4" s="1"/>
  <c r="V191" i="4"/>
  <c r="T191" i="4"/>
  <c r="S191" i="4"/>
  <c r="R191" i="4"/>
  <c r="Q191" i="4"/>
  <c r="P191" i="4"/>
  <c r="O191" i="4"/>
  <c r="N191" i="4"/>
  <c r="M191" i="4"/>
  <c r="L191" i="4"/>
  <c r="J191" i="4"/>
  <c r="I191" i="4"/>
  <c r="H191" i="4"/>
  <c r="G191" i="4"/>
  <c r="AV190" i="4"/>
  <c r="AU190" i="4"/>
  <c r="AT190" i="4"/>
  <c r="AS190" i="4"/>
  <c r="AW190" i="4" s="1"/>
  <c r="AR190" i="4"/>
  <c r="AP190" i="4"/>
  <c r="AO190" i="4"/>
  <c r="AN190" i="4"/>
  <c r="AM190" i="4"/>
  <c r="AL190" i="4"/>
  <c r="AK190" i="4"/>
  <c r="AJ190" i="4"/>
  <c r="AI190" i="4"/>
  <c r="AH190" i="4"/>
  <c r="AF190" i="4"/>
  <c r="AE190" i="4"/>
  <c r="AD190" i="4"/>
  <c r="AC190" i="4"/>
  <c r="Z190" i="4"/>
  <c r="Y190" i="4"/>
  <c r="AZ190" i="4" s="1"/>
  <c r="X190" i="4"/>
  <c r="W190" i="4"/>
  <c r="AA190" i="4" s="1"/>
  <c r="V190" i="4"/>
  <c r="T190" i="4"/>
  <c r="S190" i="4"/>
  <c r="R190" i="4"/>
  <c r="Q190" i="4"/>
  <c r="P190" i="4"/>
  <c r="O190" i="4"/>
  <c r="N190" i="4"/>
  <c r="M190" i="4"/>
  <c r="L190" i="4"/>
  <c r="J190" i="4"/>
  <c r="I190" i="4"/>
  <c r="H190" i="4"/>
  <c r="G190" i="4"/>
  <c r="AV189" i="4"/>
  <c r="AU189" i="4"/>
  <c r="AT189" i="4"/>
  <c r="AS189" i="4"/>
  <c r="AW189" i="4" s="1"/>
  <c r="AR189" i="4"/>
  <c r="AP189" i="4"/>
  <c r="AO189" i="4"/>
  <c r="AN189" i="4"/>
  <c r="AM189" i="4"/>
  <c r="AL189" i="4"/>
  <c r="AK189" i="4"/>
  <c r="AJ189" i="4"/>
  <c r="AI189" i="4"/>
  <c r="AH189" i="4"/>
  <c r="AF189" i="4"/>
  <c r="AE189" i="4"/>
  <c r="AD189" i="4"/>
  <c r="AC189" i="4"/>
  <c r="Z189" i="4"/>
  <c r="Y189" i="4"/>
  <c r="X189" i="4"/>
  <c r="W189" i="4"/>
  <c r="AA189" i="4" s="1"/>
  <c r="V189" i="4"/>
  <c r="T189" i="4"/>
  <c r="S189" i="4"/>
  <c r="R189" i="4"/>
  <c r="Q189" i="4"/>
  <c r="P189" i="4"/>
  <c r="O189" i="4"/>
  <c r="N189" i="4"/>
  <c r="M189" i="4"/>
  <c r="L189" i="4"/>
  <c r="J189" i="4"/>
  <c r="I189" i="4"/>
  <c r="H189" i="4"/>
  <c r="G189" i="4"/>
  <c r="AV188" i="4"/>
  <c r="AU188" i="4"/>
  <c r="AT188" i="4"/>
  <c r="AS188" i="4"/>
  <c r="AR188" i="4"/>
  <c r="AP188" i="4"/>
  <c r="AO188" i="4"/>
  <c r="AN188" i="4"/>
  <c r="AM188" i="4"/>
  <c r="AL188" i="4"/>
  <c r="AK188" i="4"/>
  <c r="AJ188" i="4"/>
  <c r="AI188" i="4"/>
  <c r="AH188" i="4"/>
  <c r="AF188" i="4"/>
  <c r="AE188" i="4"/>
  <c r="AD188" i="4"/>
  <c r="AC188" i="4"/>
  <c r="Z188" i="4"/>
  <c r="Y188" i="4"/>
  <c r="X188" i="4"/>
  <c r="W188" i="4"/>
  <c r="AA188" i="4" s="1"/>
  <c r="V188" i="4"/>
  <c r="T188" i="4"/>
  <c r="S188" i="4"/>
  <c r="R188" i="4"/>
  <c r="Q188" i="4"/>
  <c r="P188" i="4"/>
  <c r="O188" i="4"/>
  <c r="N188" i="4"/>
  <c r="M188" i="4"/>
  <c r="L188" i="4"/>
  <c r="J188" i="4"/>
  <c r="I188" i="4"/>
  <c r="H188" i="4"/>
  <c r="G188" i="4"/>
  <c r="AV187" i="4"/>
  <c r="AU187" i="4"/>
  <c r="AT187" i="4"/>
  <c r="AS187" i="4"/>
  <c r="AR187" i="4"/>
  <c r="AP187" i="4"/>
  <c r="AO187" i="4"/>
  <c r="AN187" i="4"/>
  <c r="AM187" i="4"/>
  <c r="AL187" i="4"/>
  <c r="AK187" i="4"/>
  <c r="AJ187" i="4"/>
  <c r="AI187" i="4"/>
  <c r="AH187" i="4"/>
  <c r="AF187" i="4"/>
  <c r="AE187" i="4"/>
  <c r="AD187" i="4"/>
  <c r="AC187" i="4"/>
  <c r="Z187" i="4"/>
  <c r="Y187" i="4"/>
  <c r="X187" i="4"/>
  <c r="W187" i="4"/>
  <c r="AA187" i="4" s="1"/>
  <c r="V187" i="4"/>
  <c r="T187" i="4"/>
  <c r="S187" i="4"/>
  <c r="R187" i="4"/>
  <c r="Q187" i="4"/>
  <c r="P187" i="4"/>
  <c r="O187" i="4"/>
  <c r="N187" i="4"/>
  <c r="M187" i="4"/>
  <c r="L187" i="4"/>
  <c r="J187" i="4"/>
  <c r="I187" i="4"/>
  <c r="H187" i="4"/>
  <c r="G187" i="4"/>
  <c r="AV186" i="4"/>
  <c r="AU186" i="4"/>
  <c r="AT186" i="4"/>
  <c r="AS186" i="4"/>
  <c r="AW186" i="4" s="1"/>
  <c r="AR186" i="4"/>
  <c r="AP186" i="4"/>
  <c r="AO186" i="4"/>
  <c r="AN186" i="4"/>
  <c r="AM186" i="4"/>
  <c r="AL186" i="4"/>
  <c r="AK186" i="4"/>
  <c r="AJ186" i="4"/>
  <c r="AI186" i="4"/>
  <c r="AH186" i="4"/>
  <c r="AF186" i="4"/>
  <c r="AE186" i="4"/>
  <c r="AD186" i="4"/>
  <c r="AC186" i="4"/>
  <c r="Z186" i="4"/>
  <c r="Y186" i="4"/>
  <c r="X186" i="4"/>
  <c r="W186" i="4"/>
  <c r="AA186" i="4" s="1"/>
  <c r="V186" i="4"/>
  <c r="T186" i="4"/>
  <c r="S186" i="4"/>
  <c r="R186" i="4"/>
  <c r="Q186" i="4"/>
  <c r="P186" i="4"/>
  <c r="O186" i="4"/>
  <c r="N186" i="4"/>
  <c r="M186" i="4"/>
  <c r="L186" i="4"/>
  <c r="J186" i="4"/>
  <c r="I186" i="4"/>
  <c r="H186" i="4"/>
  <c r="G186" i="4"/>
  <c r="AV185" i="4"/>
  <c r="AU185" i="4"/>
  <c r="AT185" i="4"/>
  <c r="AS185" i="4"/>
  <c r="AR185" i="4"/>
  <c r="AP185" i="4"/>
  <c r="AO185" i="4"/>
  <c r="AN185" i="4"/>
  <c r="AM185" i="4"/>
  <c r="AL185" i="4"/>
  <c r="AK185" i="4"/>
  <c r="AJ185" i="4"/>
  <c r="AI185" i="4"/>
  <c r="AH185" i="4"/>
  <c r="AF185" i="4"/>
  <c r="AE185" i="4"/>
  <c r="AD185" i="4"/>
  <c r="AC185" i="4"/>
  <c r="Z185" i="4"/>
  <c r="Y185" i="4"/>
  <c r="X185" i="4"/>
  <c r="W185" i="4"/>
  <c r="AA185" i="4" s="1"/>
  <c r="V185" i="4"/>
  <c r="T185" i="4"/>
  <c r="S185" i="4"/>
  <c r="R185" i="4"/>
  <c r="Q185" i="4"/>
  <c r="P185" i="4"/>
  <c r="O185" i="4"/>
  <c r="N185" i="4"/>
  <c r="M185" i="4"/>
  <c r="L185" i="4"/>
  <c r="J185" i="4"/>
  <c r="I185" i="4"/>
  <c r="H185" i="4"/>
  <c r="G185" i="4"/>
  <c r="AV184" i="4"/>
  <c r="AU184" i="4"/>
  <c r="AT184" i="4"/>
  <c r="AS184" i="4"/>
  <c r="AR184" i="4"/>
  <c r="AP184" i="4"/>
  <c r="AO184" i="4"/>
  <c r="AN184" i="4"/>
  <c r="AM184" i="4"/>
  <c r="AL184" i="4"/>
  <c r="AK184" i="4"/>
  <c r="AJ184" i="4"/>
  <c r="AI184" i="4"/>
  <c r="AH184" i="4"/>
  <c r="AF184" i="4"/>
  <c r="AE184" i="4"/>
  <c r="AD184" i="4"/>
  <c r="AC184" i="4"/>
  <c r="Z184" i="4"/>
  <c r="Y184" i="4"/>
  <c r="X184" i="4"/>
  <c r="W184" i="4"/>
  <c r="AA184" i="4" s="1"/>
  <c r="V184" i="4"/>
  <c r="T184" i="4"/>
  <c r="S184" i="4"/>
  <c r="R184" i="4"/>
  <c r="Q184" i="4"/>
  <c r="P184" i="4"/>
  <c r="O184" i="4"/>
  <c r="N184" i="4"/>
  <c r="M184" i="4"/>
  <c r="L184" i="4"/>
  <c r="J184" i="4"/>
  <c r="I184" i="4"/>
  <c r="H184" i="4"/>
  <c r="G184" i="4"/>
  <c r="AV183" i="4"/>
  <c r="AU183" i="4"/>
  <c r="AT183" i="4"/>
  <c r="AS183" i="4"/>
  <c r="AR183" i="4"/>
  <c r="AP183" i="4"/>
  <c r="AO183" i="4"/>
  <c r="AN183" i="4"/>
  <c r="AM183" i="4"/>
  <c r="AL183" i="4"/>
  <c r="AK183" i="4"/>
  <c r="AJ183" i="4"/>
  <c r="AI183" i="4"/>
  <c r="AH183" i="4"/>
  <c r="AF183" i="4"/>
  <c r="AE183" i="4"/>
  <c r="AD183" i="4"/>
  <c r="AC183" i="4"/>
  <c r="Z183" i="4"/>
  <c r="Y183" i="4"/>
  <c r="X183" i="4"/>
  <c r="W183" i="4"/>
  <c r="AA183" i="4" s="1"/>
  <c r="V183" i="4"/>
  <c r="T183" i="4"/>
  <c r="S183" i="4"/>
  <c r="R183" i="4"/>
  <c r="Q183" i="4"/>
  <c r="P183" i="4"/>
  <c r="O183" i="4"/>
  <c r="N183" i="4"/>
  <c r="M183" i="4"/>
  <c r="L183" i="4"/>
  <c r="J183" i="4"/>
  <c r="I183" i="4"/>
  <c r="H183" i="4"/>
  <c r="G183" i="4"/>
  <c r="AV182" i="4"/>
  <c r="AU182" i="4"/>
  <c r="AT182" i="4"/>
  <c r="AS182" i="4"/>
  <c r="AW182" i="4" s="1"/>
  <c r="AR182" i="4"/>
  <c r="AP182" i="4"/>
  <c r="AO182" i="4"/>
  <c r="AN182" i="4"/>
  <c r="AM182" i="4"/>
  <c r="AL182" i="4"/>
  <c r="AK182" i="4"/>
  <c r="AJ182" i="4"/>
  <c r="AI182" i="4"/>
  <c r="AH182" i="4"/>
  <c r="AF182" i="4"/>
  <c r="AE182" i="4"/>
  <c r="AD182" i="4"/>
  <c r="AC182" i="4"/>
  <c r="Z182" i="4"/>
  <c r="Y182" i="4"/>
  <c r="X182" i="4"/>
  <c r="W182" i="4"/>
  <c r="V182" i="4"/>
  <c r="T182" i="4"/>
  <c r="S182" i="4"/>
  <c r="R182" i="4"/>
  <c r="Q182" i="4"/>
  <c r="P182" i="4"/>
  <c r="O182" i="4"/>
  <c r="N182" i="4"/>
  <c r="M182" i="4"/>
  <c r="L182" i="4"/>
  <c r="J182" i="4"/>
  <c r="I182" i="4"/>
  <c r="H182" i="4"/>
  <c r="G182" i="4"/>
  <c r="AV181" i="4"/>
  <c r="AU181" i="4"/>
  <c r="AT181" i="4"/>
  <c r="AS181" i="4"/>
  <c r="AW181" i="4" s="1"/>
  <c r="AR181" i="4"/>
  <c r="AP181" i="4"/>
  <c r="AO181" i="4"/>
  <c r="AN181" i="4"/>
  <c r="AM181" i="4"/>
  <c r="AL181" i="4"/>
  <c r="AK181" i="4"/>
  <c r="AJ181" i="4"/>
  <c r="AI181" i="4"/>
  <c r="AH181" i="4"/>
  <c r="AF181" i="4"/>
  <c r="AE181" i="4"/>
  <c r="AD181" i="4"/>
  <c r="AC181" i="4"/>
  <c r="Z181" i="4"/>
  <c r="Y181" i="4"/>
  <c r="X181" i="4"/>
  <c r="W181" i="4"/>
  <c r="AA181" i="4" s="1"/>
  <c r="V181" i="4"/>
  <c r="T181" i="4"/>
  <c r="S181" i="4"/>
  <c r="R181" i="4"/>
  <c r="Q181" i="4"/>
  <c r="P181" i="4"/>
  <c r="O181" i="4"/>
  <c r="N181" i="4"/>
  <c r="M181" i="4"/>
  <c r="L181" i="4"/>
  <c r="J181" i="4"/>
  <c r="I181" i="4"/>
  <c r="H181" i="4"/>
  <c r="G181" i="4"/>
  <c r="AV180" i="4"/>
  <c r="AU180" i="4"/>
  <c r="AT180" i="4"/>
  <c r="AS180" i="4"/>
  <c r="AR180" i="4"/>
  <c r="AP180" i="4"/>
  <c r="AO180" i="4"/>
  <c r="AN180" i="4"/>
  <c r="AM180" i="4"/>
  <c r="AL180" i="4"/>
  <c r="AK180" i="4"/>
  <c r="AJ180" i="4"/>
  <c r="AI180" i="4"/>
  <c r="AH180" i="4"/>
  <c r="AF180" i="4"/>
  <c r="AE180" i="4"/>
  <c r="AD180" i="4"/>
  <c r="AC180" i="4"/>
  <c r="Z180" i="4"/>
  <c r="Y180" i="4"/>
  <c r="X180" i="4"/>
  <c r="W180" i="4"/>
  <c r="AA180" i="4" s="1"/>
  <c r="V180" i="4"/>
  <c r="T180" i="4"/>
  <c r="S180" i="4"/>
  <c r="R180" i="4"/>
  <c r="Q180" i="4"/>
  <c r="P180" i="4"/>
  <c r="O180" i="4"/>
  <c r="N180" i="4"/>
  <c r="M180" i="4"/>
  <c r="L180" i="4"/>
  <c r="J180" i="4"/>
  <c r="I180" i="4"/>
  <c r="H180" i="4"/>
  <c r="G180" i="4"/>
  <c r="AV179" i="4"/>
  <c r="AU179" i="4"/>
  <c r="AT179" i="4"/>
  <c r="AS179" i="4"/>
  <c r="AR179" i="4"/>
  <c r="AP179" i="4"/>
  <c r="AO179" i="4"/>
  <c r="AN179" i="4"/>
  <c r="AM179" i="4"/>
  <c r="AL179" i="4"/>
  <c r="AK179" i="4"/>
  <c r="AJ179" i="4"/>
  <c r="AI179" i="4"/>
  <c r="AH179" i="4"/>
  <c r="AF179" i="4"/>
  <c r="AE179" i="4"/>
  <c r="AD179" i="4"/>
  <c r="AC179" i="4"/>
  <c r="Z179" i="4"/>
  <c r="Y179" i="4"/>
  <c r="AZ179" i="4" s="1"/>
  <c r="X179" i="4"/>
  <c r="AY179" i="4" s="1"/>
  <c r="W179" i="4"/>
  <c r="AA179" i="4" s="1"/>
  <c r="V179" i="4"/>
  <c r="T179" i="4"/>
  <c r="S179" i="4"/>
  <c r="R179" i="4"/>
  <c r="Q179" i="4"/>
  <c r="P179" i="4"/>
  <c r="O179" i="4"/>
  <c r="N179" i="4"/>
  <c r="M179" i="4"/>
  <c r="L179" i="4"/>
  <c r="J179" i="4"/>
  <c r="I179" i="4"/>
  <c r="H179" i="4"/>
  <c r="G179" i="4"/>
  <c r="AV178" i="4"/>
  <c r="AU178" i="4"/>
  <c r="AT178" i="4"/>
  <c r="AS178" i="4"/>
  <c r="AW178" i="4" s="1"/>
  <c r="AR178" i="4"/>
  <c r="AP178" i="4"/>
  <c r="AO178" i="4"/>
  <c r="AN178" i="4"/>
  <c r="AM178" i="4"/>
  <c r="AL178" i="4"/>
  <c r="AK178" i="4"/>
  <c r="AJ178" i="4"/>
  <c r="AI178" i="4"/>
  <c r="AH178" i="4"/>
  <c r="AF178" i="4"/>
  <c r="AE178" i="4"/>
  <c r="AD178" i="4"/>
  <c r="AC178" i="4"/>
  <c r="Z178" i="4"/>
  <c r="Y178" i="4"/>
  <c r="AZ178" i="4" s="1"/>
  <c r="X178" i="4"/>
  <c r="W178" i="4"/>
  <c r="AA178" i="4" s="1"/>
  <c r="V178" i="4"/>
  <c r="T178" i="4"/>
  <c r="S178" i="4"/>
  <c r="R178" i="4"/>
  <c r="Q178" i="4"/>
  <c r="P178" i="4"/>
  <c r="O178" i="4"/>
  <c r="N178" i="4"/>
  <c r="M178" i="4"/>
  <c r="L178" i="4"/>
  <c r="J178" i="4"/>
  <c r="I178" i="4"/>
  <c r="H178" i="4"/>
  <c r="G178" i="4"/>
  <c r="AV177" i="4"/>
  <c r="AU177" i="4"/>
  <c r="AT177" i="4"/>
  <c r="AS177" i="4"/>
  <c r="AR177" i="4"/>
  <c r="AP177" i="4"/>
  <c r="AO177" i="4"/>
  <c r="AN177" i="4"/>
  <c r="AM177" i="4"/>
  <c r="AL177" i="4"/>
  <c r="AK177" i="4"/>
  <c r="AJ177" i="4"/>
  <c r="AI177" i="4"/>
  <c r="AH177" i="4"/>
  <c r="AF177" i="4"/>
  <c r="AE177" i="4"/>
  <c r="AD177" i="4"/>
  <c r="AC177" i="4"/>
  <c r="Z177" i="4"/>
  <c r="Y177" i="4"/>
  <c r="X177" i="4"/>
  <c r="W177" i="4"/>
  <c r="AA177" i="4" s="1"/>
  <c r="V177" i="4"/>
  <c r="T177" i="4"/>
  <c r="S177" i="4"/>
  <c r="R177" i="4"/>
  <c r="Q177" i="4"/>
  <c r="P177" i="4"/>
  <c r="O177" i="4"/>
  <c r="N177" i="4"/>
  <c r="M177" i="4"/>
  <c r="L177" i="4"/>
  <c r="J177" i="4"/>
  <c r="I177" i="4"/>
  <c r="H177" i="4"/>
  <c r="G177" i="4"/>
  <c r="AV176" i="4"/>
  <c r="AU176" i="4"/>
  <c r="AT176" i="4"/>
  <c r="AS176" i="4"/>
  <c r="AR176" i="4"/>
  <c r="AP176" i="4"/>
  <c r="AO176" i="4"/>
  <c r="AN176" i="4"/>
  <c r="AM176" i="4"/>
  <c r="AL176" i="4"/>
  <c r="AK176" i="4"/>
  <c r="AJ176" i="4"/>
  <c r="AI176" i="4"/>
  <c r="AH176" i="4"/>
  <c r="AF176" i="4"/>
  <c r="AE176" i="4"/>
  <c r="AD176" i="4"/>
  <c r="AC176" i="4"/>
  <c r="Z176" i="4"/>
  <c r="Y176" i="4"/>
  <c r="X176" i="4"/>
  <c r="W176" i="4"/>
  <c r="AA176" i="4" s="1"/>
  <c r="V176" i="4"/>
  <c r="T176" i="4"/>
  <c r="S176" i="4"/>
  <c r="R176" i="4"/>
  <c r="Q176" i="4"/>
  <c r="P176" i="4"/>
  <c r="O176" i="4"/>
  <c r="N176" i="4"/>
  <c r="M176" i="4"/>
  <c r="L176" i="4"/>
  <c r="J176" i="4"/>
  <c r="I176" i="4"/>
  <c r="H176" i="4"/>
  <c r="G176" i="4"/>
  <c r="AV175" i="4"/>
  <c r="AU175" i="4"/>
  <c r="AT175" i="4"/>
  <c r="AS175" i="4"/>
  <c r="AR175" i="4"/>
  <c r="AP175" i="4"/>
  <c r="AO175" i="4"/>
  <c r="AN175" i="4"/>
  <c r="AM175" i="4"/>
  <c r="AL175" i="4"/>
  <c r="AK175" i="4"/>
  <c r="AJ175" i="4"/>
  <c r="AI175" i="4"/>
  <c r="AH175" i="4"/>
  <c r="AF175" i="4"/>
  <c r="AE175" i="4"/>
  <c r="AD175" i="4"/>
  <c r="AC175" i="4"/>
  <c r="Z175" i="4"/>
  <c r="Y175" i="4"/>
  <c r="X175" i="4"/>
  <c r="W175" i="4"/>
  <c r="AA175" i="4" s="1"/>
  <c r="V175" i="4"/>
  <c r="T175" i="4"/>
  <c r="S175" i="4"/>
  <c r="R175" i="4"/>
  <c r="U175" i="4" s="1"/>
  <c r="Q175" i="4"/>
  <c r="P175" i="4"/>
  <c r="O175" i="4"/>
  <c r="N175" i="4"/>
  <c r="M175" i="4"/>
  <c r="L175" i="4"/>
  <c r="J175" i="4"/>
  <c r="I175" i="4"/>
  <c r="H175" i="4"/>
  <c r="G175" i="4"/>
  <c r="AV174" i="4"/>
  <c r="AU174" i="4"/>
  <c r="AT174" i="4"/>
  <c r="AS174" i="4"/>
  <c r="AW174" i="4" s="1"/>
  <c r="AR174" i="4"/>
  <c r="AP174" i="4"/>
  <c r="AO174" i="4"/>
  <c r="AN174" i="4"/>
  <c r="AM174" i="4"/>
  <c r="AL174" i="4"/>
  <c r="AK174" i="4"/>
  <c r="AJ174" i="4"/>
  <c r="AI174" i="4"/>
  <c r="AH174" i="4"/>
  <c r="AF174" i="4"/>
  <c r="AE174" i="4"/>
  <c r="AD174" i="4"/>
  <c r="AC174" i="4"/>
  <c r="Z174" i="4"/>
  <c r="Y174" i="4"/>
  <c r="X174" i="4"/>
  <c r="W174" i="4"/>
  <c r="AA174" i="4" s="1"/>
  <c r="V174" i="4"/>
  <c r="T174" i="4"/>
  <c r="S174" i="4"/>
  <c r="R174" i="4"/>
  <c r="U174" i="4" s="1"/>
  <c r="Q174" i="4"/>
  <c r="P174" i="4"/>
  <c r="O174" i="4"/>
  <c r="N174" i="4"/>
  <c r="M174" i="4"/>
  <c r="L174" i="4"/>
  <c r="J174" i="4"/>
  <c r="I174" i="4"/>
  <c r="H174" i="4"/>
  <c r="G174" i="4"/>
  <c r="AV173" i="4"/>
  <c r="AU173" i="4"/>
  <c r="AT173" i="4"/>
  <c r="AS173" i="4"/>
  <c r="AW173" i="4" s="1"/>
  <c r="AR173" i="4"/>
  <c r="AP173" i="4"/>
  <c r="AO173" i="4"/>
  <c r="AN173" i="4"/>
  <c r="AM173" i="4"/>
  <c r="AL173" i="4"/>
  <c r="AK173" i="4"/>
  <c r="AJ173" i="4"/>
  <c r="AI173" i="4"/>
  <c r="AH173" i="4"/>
  <c r="AF173" i="4"/>
  <c r="AE173" i="4"/>
  <c r="AD173" i="4"/>
  <c r="AC173" i="4"/>
  <c r="Z173" i="4"/>
  <c r="Y173" i="4"/>
  <c r="X173" i="4"/>
  <c r="W173" i="4"/>
  <c r="AA173" i="4" s="1"/>
  <c r="V173" i="4"/>
  <c r="T173" i="4"/>
  <c r="S173" i="4"/>
  <c r="R173" i="4"/>
  <c r="Q173" i="4"/>
  <c r="P173" i="4"/>
  <c r="O173" i="4"/>
  <c r="N173" i="4"/>
  <c r="M173" i="4"/>
  <c r="L173" i="4"/>
  <c r="J173" i="4"/>
  <c r="I173" i="4"/>
  <c r="H173" i="4"/>
  <c r="G173" i="4"/>
  <c r="AV172" i="4"/>
  <c r="AU172" i="4"/>
  <c r="AT172" i="4"/>
  <c r="AS172" i="4"/>
  <c r="AR172" i="4"/>
  <c r="AP172" i="4"/>
  <c r="AO172" i="4"/>
  <c r="AN172" i="4"/>
  <c r="AM172" i="4"/>
  <c r="AL172" i="4"/>
  <c r="AK172" i="4"/>
  <c r="AJ172" i="4"/>
  <c r="AI172" i="4"/>
  <c r="AH172" i="4"/>
  <c r="AF172" i="4"/>
  <c r="AE172" i="4"/>
  <c r="AD172" i="4"/>
  <c r="AC172" i="4"/>
  <c r="Z172" i="4"/>
  <c r="Y172" i="4"/>
  <c r="X172" i="4"/>
  <c r="W172" i="4"/>
  <c r="AA172" i="4" s="1"/>
  <c r="V172" i="4"/>
  <c r="T172" i="4"/>
  <c r="S172" i="4"/>
  <c r="R172" i="4"/>
  <c r="Q172" i="4"/>
  <c r="P172" i="4"/>
  <c r="O172" i="4"/>
  <c r="N172" i="4"/>
  <c r="M172" i="4"/>
  <c r="L172" i="4"/>
  <c r="J172" i="4"/>
  <c r="I172" i="4"/>
  <c r="H172" i="4"/>
  <c r="G172" i="4"/>
  <c r="AV171" i="4"/>
  <c r="AU171" i="4"/>
  <c r="AT171" i="4"/>
  <c r="AS171" i="4"/>
  <c r="AR171" i="4"/>
  <c r="AP171" i="4"/>
  <c r="AO171" i="4"/>
  <c r="AN171" i="4"/>
  <c r="AM171" i="4"/>
  <c r="AL171" i="4"/>
  <c r="AK171" i="4"/>
  <c r="AJ171" i="4"/>
  <c r="AI171" i="4"/>
  <c r="AH171" i="4"/>
  <c r="AF171" i="4"/>
  <c r="AE171" i="4"/>
  <c r="AD171" i="4"/>
  <c r="AC171" i="4"/>
  <c r="Z171" i="4"/>
  <c r="Y171" i="4"/>
  <c r="X171" i="4"/>
  <c r="W171" i="4"/>
  <c r="AA171" i="4" s="1"/>
  <c r="V171" i="4"/>
  <c r="T171" i="4"/>
  <c r="S171" i="4"/>
  <c r="R171" i="4"/>
  <c r="Q171" i="4"/>
  <c r="P171" i="4"/>
  <c r="O171" i="4"/>
  <c r="N171" i="4"/>
  <c r="M171" i="4"/>
  <c r="L171" i="4"/>
  <c r="J171" i="4"/>
  <c r="I171" i="4"/>
  <c r="H171" i="4"/>
  <c r="G171" i="4"/>
  <c r="AV170" i="4"/>
  <c r="AU170" i="4"/>
  <c r="AT170" i="4"/>
  <c r="AS170" i="4"/>
  <c r="AW170" i="4" s="1"/>
  <c r="AR170" i="4"/>
  <c r="AP170" i="4"/>
  <c r="AO170" i="4"/>
  <c r="AN170" i="4"/>
  <c r="AM170" i="4"/>
  <c r="AL170" i="4"/>
  <c r="AK170" i="4"/>
  <c r="AJ170" i="4"/>
  <c r="AI170" i="4"/>
  <c r="AH170" i="4"/>
  <c r="AF170" i="4"/>
  <c r="AE170" i="4"/>
  <c r="AD170" i="4"/>
  <c r="AC170" i="4"/>
  <c r="Z170" i="4"/>
  <c r="Y170" i="4"/>
  <c r="X170" i="4"/>
  <c r="W170" i="4"/>
  <c r="V170" i="4"/>
  <c r="T170" i="4"/>
  <c r="S170" i="4"/>
  <c r="R170" i="4"/>
  <c r="U170" i="4" s="1"/>
  <c r="Q170" i="4"/>
  <c r="P170" i="4"/>
  <c r="O170" i="4"/>
  <c r="N170" i="4"/>
  <c r="M170" i="4"/>
  <c r="L170" i="4"/>
  <c r="J170" i="4"/>
  <c r="I170" i="4"/>
  <c r="H170" i="4"/>
  <c r="G170" i="4"/>
  <c r="AV169" i="4"/>
  <c r="AU169" i="4"/>
  <c r="AT169" i="4"/>
  <c r="AS169" i="4"/>
  <c r="AW169" i="4" s="1"/>
  <c r="AR169" i="4"/>
  <c r="AP169" i="4"/>
  <c r="AO169" i="4"/>
  <c r="AN169" i="4"/>
  <c r="AM169" i="4"/>
  <c r="AL169" i="4"/>
  <c r="AK169" i="4"/>
  <c r="AJ169" i="4"/>
  <c r="AI169" i="4"/>
  <c r="AH169" i="4"/>
  <c r="AF169" i="4"/>
  <c r="AE169" i="4"/>
  <c r="AD169" i="4"/>
  <c r="AC169" i="4"/>
  <c r="Z169" i="4"/>
  <c r="Y169" i="4"/>
  <c r="X169" i="4"/>
  <c r="W169" i="4"/>
  <c r="AA169" i="4" s="1"/>
  <c r="V169" i="4"/>
  <c r="T169" i="4"/>
  <c r="S169" i="4"/>
  <c r="R169" i="4"/>
  <c r="U169" i="4" s="1"/>
  <c r="Q169" i="4"/>
  <c r="P169" i="4"/>
  <c r="O169" i="4"/>
  <c r="N169" i="4"/>
  <c r="M169" i="4"/>
  <c r="L169" i="4"/>
  <c r="J169" i="4"/>
  <c r="I169" i="4"/>
  <c r="H169" i="4"/>
  <c r="G169" i="4"/>
  <c r="AV168" i="4"/>
  <c r="AU168" i="4"/>
  <c r="AT168" i="4"/>
  <c r="AS168" i="4"/>
  <c r="AR168" i="4"/>
  <c r="AP168" i="4"/>
  <c r="AO168" i="4"/>
  <c r="AN168" i="4"/>
  <c r="AM168" i="4"/>
  <c r="AL168" i="4"/>
  <c r="AK168" i="4"/>
  <c r="AJ168" i="4"/>
  <c r="AI168" i="4"/>
  <c r="AH168" i="4"/>
  <c r="AF168" i="4"/>
  <c r="AE168" i="4"/>
  <c r="AD168" i="4"/>
  <c r="AC168" i="4"/>
  <c r="Z168" i="4"/>
  <c r="Y168" i="4"/>
  <c r="X168" i="4"/>
  <c r="W168" i="4"/>
  <c r="AA168" i="4" s="1"/>
  <c r="V168" i="4"/>
  <c r="T168" i="4"/>
  <c r="S168" i="4"/>
  <c r="R168" i="4"/>
  <c r="Q168" i="4"/>
  <c r="P168" i="4"/>
  <c r="O168" i="4"/>
  <c r="N168" i="4"/>
  <c r="M168" i="4"/>
  <c r="L168" i="4"/>
  <c r="J168" i="4"/>
  <c r="I168" i="4"/>
  <c r="H168" i="4"/>
  <c r="G168" i="4"/>
  <c r="AV167" i="4"/>
  <c r="AU167" i="4"/>
  <c r="AT167" i="4"/>
  <c r="AS167" i="4"/>
  <c r="AR167" i="4"/>
  <c r="AP167" i="4"/>
  <c r="AO167" i="4"/>
  <c r="AN167" i="4"/>
  <c r="AM167" i="4"/>
  <c r="AL167" i="4"/>
  <c r="AK167" i="4"/>
  <c r="AJ167" i="4"/>
  <c r="AI167" i="4"/>
  <c r="AH167" i="4"/>
  <c r="AF167" i="4"/>
  <c r="AE167" i="4"/>
  <c r="AD167" i="4"/>
  <c r="AC167" i="4"/>
  <c r="Z167" i="4"/>
  <c r="Y167" i="4"/>
  <c r="X167" i="4"/>
  <c r="W167" i="4"/>
  <c r="AA167" i="4" s="1"/>
  <c r="V167" i="4"/>
  <c r="T167" i="4"/>
  <c r="S167" i="4"/>
  <c r="R167" i="4"/>
  <c r="Q167" i="4"/>
  <c r="P167" i="4"/>
  <c r="O167" i="4"/>
  <c r="N167" i="4"/>
  <c r="M167" i="4"/>
  <c r="L167" i="4"/>
  <c r="J167" i="4"/>
  <c r="I167" i="4"/>
  <c r="H167" i="4"/>
  <c r="G167" i="4"/>
  <c r="AV166" i="4"/>
  <c r="AU166" i="4"/>
  <c r="AT166" i="4"/>
  <c r="AS166" i="4"/>
  <c r="AW166" i="4" s="1"/>
  <c r="AR166" i="4"/>
  <c r="AP166" i="4"/>
  <c r="AO166" i="4"/>
  <c r="AN166" i="4"/>
  <c r="AM166" i="4"/>
  <c r="AL166" i="4"/>
  <c r="AK166" i="4"/>
  <c r="AJ166" i="4"/>
  <c r="AI166" i="4"/>
  <c r="AH166" i="4"/>
  <c r="AF166" i="4"/>
  <c r="AE166" i="4"/>
  <c r="AD166" i="4"/>
  <c r="AC166" i="4"/>
  <c r="AA166" i="4"/>
  <c r="Z166" i="4"/>
  <c r="Y166" i="4"/>
  <c r="X166" i="4"/>
  <c r="W166" i="4"/>
  <c r="V166" i="4"/>
  <c r="T166" i="4"/>
  <c r="S166" i="4"/>
  <c r="R166" i="4"/>
  <c r="Q166" i="4"/>
  <c r="P166" i="4"/>
  <c r="O166" i="4"/>
  <c r="N166" i="4"/>
  <c r="M166" i="4"/>
  <c r="L166" i="4"/>
  <c r="J166" i="4"/>
  <c r="I166" i="4"/>
  <c r="H166" i="4"/>
  <c r="G166" i="4"/>
  <c r="AV165" i="4"/>
  <c r="AU165" i="4"/>
  <c r="AT165" i="4"/>
  <c r="AS165" i="4"/>
  <c r="AX165" i="4" s="1"/>
  <c r="AR165" i="4"/>
  <c r="AP165" i="4"/>
  <c r="AO165" i="4"/>
  <c r="AN165" i="4"/>
  <c r="AM165" i="4"/>
  <c r="AL165" i="4"/>
  <c r="AK165" i="4"/>
  <c r="AJ165" i="4"/>
  <c r="AI165" i="4"/>
  <c r="AH165" i="4"/>
  <c r="AF165" i="4"/>
  <c r="AE165" i="4"/>
  <c r="AD165" i="4"/>
  <c r="AC165" i="4"/>
  <c r="Z165" i="4"/>
  <c r="Y165" i="4"/>
  <c r="X165" i="4"/>
  <c r="W165" i="4"/>
  <c r="AA165" i="4" s="1"/>
  <c r="V165" i="4"/>
  <c r="T165" i="4"/>
  <c r="S165" i="4"/>
  <c r="R165" i="4"/>
  <c r="U165" i="4" s="1"/>
  <c r="Q165" i="4"/>
  <c r="P165" i="4"/>
  <c r="O165" i="4"/>
  <c r="N165" i="4"/>
  <c r="M165" i="4"/>
  <c r="L165" i="4"/>
  <c r="J165" i="4"/>
  <c r="I165" i="4"/>
  <c r="H165" i="4"/>
  <c r="G165" i="4"/>
  <c r="AV164" i="4"/>
  <c r="AU164" i="4"/>
  <c r="AZ164" i="4" s="1"/>
  <c r="AT164" i="4"/>
  <c r="AS164" i="4"/>
  <c r="AR164" i="4"/>
  <c r="AP164" i="4"/>
  <c r="AO164" i="4"/>
  <c r="AN164" i="4"/>
  <c r="AM164" i="4"/>
  <c r="AL164" i="4"/>
  <c r="AK164" i="4"/>
  <c r="AJ164" i="4"/>
  <c r="AI164" i="4"/>
  <c r="AH164" i="4"/>
  <c r="AF164" i="4"/>
  <c r="AE164" i="4"/>
  <c r="AD164" i="4"/>
  <c r="AC164" i="4"/>
  <c r="Z164" i="4"/>
  <c r="BA164" i="4" s="1"/>
  <c r="Y164" i="4"/>
  <c r="X164" i="4"/>
  <c r="W164" i="4"/>
  <c r="AA164" i="4" s="1"/>
  <c r="V164" i="4"/>
  <c r="T164" i="4"/>
  <c r="S164" i="4"/>
  <c r="R164" i="4"/>
  <c r="Q164" i="4"/>
  <c r="P164" i="4"/>
  <c r="O164" i="4"/>
  <c r="N164" i="4"/>
  <c r="M164" i="4"/>
  <c r="L164" i="4"/>
  <c r="J164" i="4"/>
  <c r="I164" i="4"/>
  <c r="H164" i="4"/>
  <c r="G164" i="4"/>
  <c r="AV163" i="4"/>
  <c r="AU163" i="4"/>
  <c r="AT163" i="4"/>
  <c r="AS163" i="4"/>
  <c r="AR163" i="4"/>
  <c r="AP163" i="4"/>
  <c r="AO163" i="4"/>
  <c r="AN163" i="4"/>
  <c r="AM163" i="4"/>
  <c r="AL163" i="4"/>
  <c r="AK163" i="4"/>
  <c r="AJ163" i="4"/>
  <c r="AI163" i="4"/>
  <c r="AH163" i="4"/>
  <c r="AF163" i="4"/>
  <c r="AE163" i="4"/>
  <c r="AD163" i="4"/>
  <c r="AC163" i="4"/>
  <c r="Z163" i="4"/>
  <c r="Y163" i="4"/>
  <c r="AZ163" i="4" s="1"/>
  <c r="X163" i="4"/>
  <c r="W163" i="4"/>
  <c r="AA163" i="4" s="1"/>
  <c r="V163" i="4"/>
  <c r="T163" i="4"/>
  <c r="S163" i="4"/>
  <c r="R163" i="4"/>
  <c r="Q163" i="4"/>
  <c r="P163" i="4"/>
  <c r="O163" i="4"/>
  <c r="N163" i="4"/>
  <c r="M163" i="4"/>
  <c r="L163" i="4"/>
  <c r="J163" i="4"/>
  <c r="I163" i="4"/>
  <c r="H163" i="4"/>
  <c r="G163" i="4"/>
  <c r="AV162" i="4"/>
  <c r="AU162" i="4"/>
  <c r="AT162" i="4"/>
  <c r="AS162" i="4"/>
  <c r="AW162" i="4" s="1"/>
  <c r="AR162" i="4"/>
  <c r="AP162" i="4"/>
  <c r="AO162" i="4"/>
  <c r="AN162" i="4"/>
  <c r="AM162" i="4"/>
  <c r="AL162" i="4"/>
  <c r="AK162" i="4"/>
  <c r="AJ162" i="4"/>
  <c r="AI162" i="4"/>
  <c r="AH162" i="4"/>
  <c r="AF162" i="4"/>
  <c r="AE162" i="4"/>
  <c r="AD162" i="4"/>
  <c r="AC162" i="4"/>
  <c r="Z162" i="4"/>
  <c r="BA162" i="4" s="1"/>
  <c r="Y162" i="4"/>
  <c r="AZ162" i="4" s="1"/>
  <c r="X162" i="4"/>
  <c r="AY162" i="4" s="1"/>
  <c r="W162" i="4"/>
  <c r="V162" i="4"/>
  <c r="T162" i="4"/>
  <c r="S162" i="4"/>
  <c r="R162" i="4"/>
  <c r="U162" i="4" s="1"/>
  <c r="Q162" i="4"/>
  <c r="P162" i="4"/>
  <c r="O162" i="4"/>
  <c r="N162" i="4"/>
  <c r="M162" i="4"/>
  <c r="L162" i="4"/>
  <c r="J162" i="4"/>
  <c r="I162" i="4"/>
  <c r="H162" i="4"/>
  <c r="G162" i="4"/>
  <c r="AV161" i="4"/>
  <c r="BA161" i="4" s="1"/>
  <c r="AU161" i="4"/>
  <c r="AZ161" i="4" s="1"/>
  <c r="AT161" i="4"/>
  <c r="AS161" i="4"/>
  <c r="AR161" i="4"/>
  <c r="AP161" i="4"/>
  <c r="AO161" i="4"/>
  <c r="AN161" i="4"/>
  <c r="AM161" i="4"/>
  <c r="AL161" i="4"/>
  <c r="AK161" i="4"/>
  <c r="AJ161" i="4"/>
  <c r="AI161" i="4"/>
  <c r="AH161" i="4"/>
  <c r="AF161" i="4"/>
  <c r="AE161" i="4"/>
  <c r="AD161" i="4"/>
  <c r="AC161" i="4"/>
  <c r="Z161" i="4"/>
  <c r="Y161" i="4"/>
  <c r="X161" i="4"/>
  <c r="W161" i="4"/>
  <c r="AA161" i="4" s="1"/>
  <c r="V161" i="4"/>
  <c r="T161" i="4"/>
  <c r="S161" i="4"/>
  <c r="R161" i="4"/>
  <c r="U161" i="4" s="1"/>
  <c r="Q161" i="4"/>
  <c r="P161" i="4"/>
  <c r="O161" i="4"/>
  <c r="N161" i="4"/>
  <c r="M161" i="4"/>
  <c r="L161" i="4"/>
  <c r="J161" i="4"/>
  <c r="I161" i="4"/>
  <c r="H161" i="4"/>
  <c r="G161" i="4"/>
  <c r="AV160" i="4"/>
  <c r="AU160" i="4"/>
  <c r="AT160" i="4"/>
  <c r="AS160" i="4"/>
  <c r="AR160" i="4"/>
  <c r="AP160" i="4"/>
  <c r="AO160" i="4"/>
  <c r="AN160" i="4"/>
  <c r="AM160" i="4"/>
  <c r="AL160" i="4"/>
  <c r="AK160" i="4"/>
  <c r="AJ160" i="4"/>
  <c r="AI160" i="4"/>
  <c r="AH160" i="4"/>
  <c r="AF160" i="4"/>
  <c r="AE160" i="4"/>
  <c r="AD160" i="4"/>
  <c r="AC160" i="4"/>
  <c r="Z160" i="4"/>
  <c r="Y160" i="4"/>
  <c r="X160" i="4"/>
  <c r="W160" i="4"/>
  <c r="AA160" i="4" s="1"/>
  <c r="V160" i="4"/>
  <c r="T160" i="4"/>
  <c r="S160" i="4"/>
  <c r="R160" i="4"/>
  <c r="Q160" i="4"/>
  <c r="P160" i="4"/>
  <c r="O160" i="4"/>
  <c r="N160" i="4"/>
  <c r="M160" i="4"/>
  <c r="L160" i="4"/>
  <c r="J160" i="4"/>
  <c r="I160" i="4"/>
  <c r="H160" i="4"/>
  <c r="G160" i="4"/>
  <c r="AV159" i="4"/>
  <c r="AU159" i="4"/>
  <c r="AT159" i="4"/>
  <c r="AS159" i="4"/>
  <c r="AR159" i="4"/>
  <c r="AP159" i="4"/>
  <c r="AO159" i="4"/>
  <c r="AN159" i="4"/>
  <c r="AM159" i="4"/>
  <c r="AL159" i="4"/>
  <c r="AK159" i="4"/>
  <c r="AJ159" i="4"/>
  <c r="AI159" i="4"/>
  <c r="AH159" i="4"/>
  <c r="AF159" i="4"/>
  <c r="AE159" i="4"/>
  <c r="AD159" i="4"/>
  <c r="AC159" i="4"/>
  <c r="Z159" i="4"/>
  <c r="Y159" i="4"/>
  <c r="X159" i="4"/>
  <c r="W159" i="4"/>
  <c r="AA159" i="4" s="1"/>
  <c r="V159" i="4"/>
  <c r="T159" i="4"/>
  <c r="S159" i="4"/>
  <c r="R159" i="4"/>
  <c r="Q159" i="4"/>
  <c r="P159" i="4"/>
  <c r="O159" i="4"/>
  <c r="N159" i="4"/>
  <c r="M159" i="4"/>
  <c r="L159" i="4"/>
  <c r="J159" i="4"/>
  <c r="I159" i="4"/>
  <c r="H159" i="4"/>
  <c r="G159" i="4"/>
  <c r="AV158" i="4"/>
  <c r="AU158" i="4"/>
  <c r="AT158" i="4"/>
  <c r="AS158" i="4"/>
  <c r="AW158" i="4" s="1"/>
  <c r="AR158" i="4"/>
  <c r="AP158" i="4"/>
  <c r="AO158" i="4"/>
  <c r="AN158" i="4"/>
  <c r="AM158" i="4"/>
  <c r="AL158" i="4"/>
  <c r="AK158" i="4"/>
  <c r="AJ158" i="4"/>
  <c r="AI158" i="4"/>
  <c r="AH158" i="4"/>
  <c r="AF158" i="4"/>
  <c r="AE158" i="4"/>
  <c r="AD158" i="4"/>
  <c r="AC158" i="4"/>
  <c r="Z158" i="4"/>
  <c r="Y158" i="4"/>
  <c r="X158" i="4"/>
  <c r="W158" i="4"/>
  <c r="V158" i="4"/>
  <c r="T158" i="4"/>
  <c r="S158" i="4"/>
  <c r="R158" i="4"/>
  <c r="Q158" i="4"/>
  <c r="P158" i="4"/>
  <c r="O158" i="4"/>
  <c r="N158" i="4"/>
  <c r="M158" i="4"/>
  <c r="L158" i="4"/>
  <c r="J158" i="4"/>
  <c r="I158" i="4"/>
  <c r="H158" i="4"/>
  <c r="G158" i="4"/>
  <c r="AV157" i="4"/>
  <c r="AU157" i="4"/>
  <c r="AT157" i="4"/>
  <c r="AS157" i="4"/>
  <c r="AW157" i="4" s="1"/>
  <c r="AR157" i="4"/>
  <c r="AP157" i="4"/>
  <c r="AO157" i="4"/>
  <c r="AN157" i="4"/>
  <c r="AM157" i="4"/>
  <c r="AL157" i="4"/>
  <c r="AK157" i="4"/>
  <c r="AJ157" i="4"/>
  <c r="AI157" i="4"/>
  <c r="AH157" i="4"/>
  <c r="AF157" i="4"/>
  <c r="AE157" i="4"/>
  <c r="AD157" i="4"/>
  <c r="AC157" i="4"/>
  <c r="Z157" i="4"/>
  <c r="Y157" i="4"/>
  <c r="X157" i="4"/>
  <c r="AY157" i="4" s="1"/>
  <c r="W157" i="4"/>
  <c r="AA157" i="4" s="1"/>
  <c r="V157" i="4"/>
  <c r="T157" i="4"/>
  <c r="S157" i="4"/>
  <c r="R157" i="4"/>
  <c r="Q157" i="4"/>
  <c r="P157" i="4"/>
  <c r="O157" i="4"/>
  <c r="N157" i="4"/>
  <c r="M157" i="4"/>
  <c r="L157" i="4"/>
  <c r="J157" i="4"/>
  <c r="I157" i="4"/>
  <c r="H157" i="4"/>
  <c r="G157" i="4"/>
  <c r="AV156" i="4"/>
  <c r="AU156" i="4"/>
  <c r="AT156" i="4"/>
  <c r="AS156" i="4"/>
  <c r="AR156" i="4"/>
  <c r="AP156" i="4"/>
  <c r="AO156" i="4"/>
  <c r="AN156" i="4"/>
  <c r="AM156" i="4"/>
  <c r="AL156" i="4"/>
  <c r="AK156" i="4"/>
  <c r="AJ156" i="4"/>
  <c r="AI156" i="4"/>
  <c r="AH156" i="4"/>
  <c r="AF156" i="4"/>
  <c r="AE156" i="4"/>
  <c r="AD156" i="4"/>
  <c r="AC156" i="4"/>
  <c r="Z156" i="4"/>
  <c r="Y156" i="4"/>
  <c r="X156" i="4"/>
  <c r="W156" i="4"/>
  <c r="AA156" i="4" s="1"/>
  <c r="V156" i="4"/>
  <c r="T156" i="4"/>
  <c r="S156" i="4"/>
  <c r="R156" i="4"/>
  <c r="Q156" i="4"/>
  <c r="P156" i="4"/>
  <c r="O156" i="4"/>
  <c r="N156" i="4"/>
  <c r="M156" i="4"/>
  <c r="L156" i="4"/>
  <c r="J156" i="4"/>
  <c r="I156" i="4"/>
  <c r="H156" i="4"/>
  <c r="G156" i="4"/>
  <c r="AV155" i="4"/>
  <c r="AU155" i="4"/>
  <c r="AT155" i="4"/>
  <c r="AS155" i="4"/>
  <c r="AR155" i="4"/>
  <c r="AP155" i="4"/>
  <c r="AO155" i="4"/>
  <c r="AN155" i="4"/>
  <c r="AM155" i="4"/>
  <c r="AL155" i="4"/>
  <c r="AK155" i="4"/>
  <c r="AJ155" i="4"/>
  <c r="AI155" i="4"/>
  <c r="AH155" i="4"/>
  <c r="AF155" i="4"/>
  <c r="AE155" i="4"/>
  <c r="AD155" i="4"/>
  <c r="AC155" i="4"/>
  <c r="Z155" i="4"/>
  <c r="BA155" i="4" s="1"/>
  <c r="Y155" i="4"/>
  <c r="AZ155" i="4" s="1"/>
  <c r="X155" i="4"/>
  <c r="AY155" i="4" s="1"/>
  <c r="W155" i="4"/>
  <c r="AA155" i="4" s="1"/>
  <c r="V155" i="4"/>
  <c r="T155" i="4"/>
  <c r="S155" i="4"/>
  <c r="R155" i="4"/>
  <c r="Q155" i="4"/>
  <c r="P155" i="4"/>
  <c r="O155" i="4"/>
  <c r="N155" i="4"/>
  <c r="M155" i="4"/>
  <c r="L155" i="4"/>
  <c r="J155" i="4"/>
  <c r="I155" i="4"/>
  <c r="H155" i="4"/>
  <c r="G155" i="4"/>
  <c r="AV154" i="4"/>
  <c r="AU154" i="4"/>
  <c r="AT154" i="4"/>
  <c r="AS154" i="4"/>
  <c r="AW154" i="4" s="1"/>
  <c r="AR154" i="4"/>
  <c r="AP154" i="4"/>
  <c r="AO154" i="4"/>
  <c r="AN154" i="4"/>
  <c r="AM154" i="4"/>
  <c r="AL154" i="4"/>
  <c r="AK154" i="4"/>
  <c r="AJ154" i="4"/>
  <c r="AI154" i="4"/>
  <c r="AH154" i="4"/>
  <c r="AF154" i="4"/>
  <c r="AE154" i="4"/>
  <c r="AD154" i="4"/>
  <c r="AC154" i="4"/>
  <c r="Z154" i="4"/>
  <c r="BA154" i="4" s="1"/>
  <c r="Y154" i="4"/>
  <c r="AZ154" i="4" s="1"/>
  <c r="X154" i="4"/>
  <c r="W154" i="4"/>
  <c r="AA154" i="4" s="1"/>
  <c r="V154" i="4"/>
  <c r="T154" i="4"/>
  <c r="S154" i="4"/>
  <c r="R154" i="4"/>
  <c r="Q154" i="4"/>
  <c r="P154" i="4"/>
  <c r="O154" i="4"/>
  <c r="N154" i="4"/>
  <c r="M154" i="4"/>
  <c r="L154" i="4"/>
  <c r="J154" i="4"/>
  <c r="I154" i="4"/>
  <c r="H154" i="4"/>
  <c r="G154" i="4"/>
  <c r="AV153" i="4"/>
  <c r="AU153" i="4"/>
  <c r="AT153" i="4"/>
  <c r="AS153" i="4"/>
  <c r="AX153" i="4" s="1"/>
  <c r="AR153" i="4"/>
  <c r="AP153" i="4"/>
  <c r="AO153" i="4"/>
  <c r="AN153" i="4"/>
  <c r="AM153" i="4"/>
  <c r="AL153" i="4"/>
  <c r="AK153" i="4"/>
  <c r="AJ153" i="4"/>
  <c r="AI153" i="4"/>
  <c r="AH153" i="4"/>
  <c r="AF153" i="4"/>
  <c r="AE153" i="4"/>
  <c r="AD153" i="4"/>
  <c r="AC153" i="4"/>
  <c r="Z153" i="4"/>
  <c r="Y153" i="4"/>
  <c r="X153" i="4"/>
  <c r="W153" i="4"/>
  <c r="AA153" i="4" s="1"/>
  <c r="V153" i="4"/>
  <c r="T153" i="4"/>
  <c r="S153" i="4"/>
  <c r="R153" i="4"/>
  <c r="Q153" i="4"/>
  <c r="P153" i="4"/>
  <c r="O153" i="4"/>
  <c r="N153" i="4"/>
  <c r="M153" i="4"/>
  <c r="L153" i="4"/>
  <c r="J153" i="4"/>
  <c r="I153" i="4"/>
  <c r="H153" i="4"/>
  <c r="G153" i="4"/>
  <c r="AV152" i="4"/>
  <c r="AU152" i="4"/>
  <c r="AT152" i="4"/>
  <c r="AS152" i="4"/>
  <c r="AR152" i="4"/>
  <c r="AP152" i="4"/>
  <c r="AO152" i="4"/>
  <c r="AN152" i="4"/>
  <c r="AM152" i="4"/>
  <c r="AL152" i="4"/>
  <c r="AK152" i="4"/>
  <c r="AJ152" i="4"/>
  <c r="AI152" i="4"/>
  <c r="AH152" i="4"/>
  <c r="AF152" i="4"/>
  <c r="AE152" i="4"/>
  <c r="AD152" i="4"/>
  <c r="AC152" i="4"/>
  <c r="Z152" i="4"/>
  <c r="Y152" i="4"/>
  <c r="X152" i="4"/>
  <c r="W152" i="4"/>
  <c r="AA152" i="4" s="1"/>
  <c r="V152" i="4"/>
  <c r="T152" i="4"/>
  <c r="S152" i="4"/>
  <c r="R152" i="4"/>
  <c r="Q152" i="4"/>
  <c r="P152" i="4"/>
  <c r="O152" i="4"/>
  <c r="N152" i="4"/>
  <c r="M152" i="4"/>
  <c r="L152" i="4"/>
  <c r="J152" i="4"/>
  <c r="I152" i="4"/>
  <c r="H152" i="4"/>
  <c r="G152" i="4"/>
  <c r="AV151" i="4"/>
  <c r="AU151" i="4"/>
  <c r="AT151" i="4"/>
  <c r="AS151" i="4"/>
  <c r="AR151" i="4"/>
  <c r="AP151" i="4"/>
  <c r="AO151" i="4"/>
  <c r="AN151" i="4"/>
  <c r="AM151" i="4"/>
  <c r="AL151" i="4"/>
  <c r="AK151" i="4"/>
  <c r="AJ151" i="4"/>
  <c r="AI151" i="4"/>
  <c r="AH151" i="4"/>
  <c r="AF151" i="4"/>
  <c r="AE151" i="4"/>
  <c r="AD151" i="4"/>
  <c r="AC151" i="4"/>
  <c r="Z151" i="4"/>
  <c r="Y151" i="4"/>
  <c r="X151" i="4"/>
  <c r="W151" i="4"/>
  <c r="AA151" i="4" s="1"/>
  <c r="V151" i="4"/>
  <c r="T151" i="4"/>
  <c r="S151" i="4"/>
  <c r="R151" i="4"/>
  <c r="Q151" i="4"/>
  <c r="P151" i="4"/>
  <c r="O151" i="4"/>
  <c r="N151" i="4"/>
  <c r="M151" i="4"/>
  <c r="L151" i="4"/>
  <c r="J151" i="4"/>
  <c r="I151" i="4"/>
  <c r="H151" i="4"/>
  <c r="G151" i="4"/>
  <c r="AV150" i="4"/>
  <c r="AU150" i="4"/>
  <c r="AT150" i="4"/>
  <c r="AS150" i="4"/>
  <c r="AW150" i="4" s="1"/>
  <c r="AR150" i="4"/>
  <c r="AP150" i="4"/>
  <c r="AO150" i="4"/>
  <c r="AN150" i="4"/>
  <c r="AM150" i="4"/>
  <c r="AL150" i="4"/>
  <c r="AK150" i="4"/>
  <c r="AJ150" i="4"/>
  <c r="AI150" i="4"/>
  <c r="AH150" i="4"/>
  <c r="AF150" i="4"/>
  <c r="AE150" i="4"/>
  <c r="AD150" i="4"/>
  <c r="AC150" i="4"/>
  <c r="Z150" i="4"/>
  <c r="Y150" i="4"/>
  <c r="X150" i="4"/>
  <c r="W150" i="4"/>
  <c r="V150" i="4"/>
  <c r="T150" i="4"/>
  <c r="S150" i="4"/>
  <c r="R150" i="4"/>
  <c r="Q150" i="4"/>
  <c r="P150" i="4"/>
  <c r="O150" i="4"/>
  <c r="N150" i="4"/>
  <c r="M150" i="4"/>
  <c r="L150" i="4"/>
  <c r="J150" i="4"/>
  <c r="I150" i="4"/>
  <c r="H150" i="4"/>
  <c r="G150" i="4"/>
  <c r="AV149" i="4"/>
  <c r="AU149" i="4"/>
  <c r="AT149" i="4"/>
  <c r="AS149" i="4"/>
  <c r="AW149" i="4" s="1"/>
  <c r="AR149" i="4"/>
  <c r="AP149" i="4"/>
  <c r="AO149" i="4"/>
  <c r="AN149" i="4"/>
  <c r="AM149" i="4"/>
  <c r="AL149" i="4"/>
  <c r="AK149" i="4"/>
  <c r="AJ149" i="4"/>
  <c r="AI149" i="4"/>
  <c r="AH149" i="4"/>
  <c r="AF149" i="4"/>
  <c r="AE149" i="4"/>
  <c r="AD149" i="4"/>
  <c r="AC149" i="4"/>
  <c r="Z149" i="4"/>
  <c r="Y149" i="4"/>
  <c r="X149" i="4"/>
  <c r="W149" i="4"/>
  <c r="AA149" i="4" s="1"/>
  <c r="V149" i="4"/>
  <c r="T149" i="4"/>
  <c r="S149" i="4"/>
  <c r="R149" i="4"/>
  <c r="Q149" i="4"/>
  <c r="P149" i="4"/>
  <c r="O149" i="4"/>
  <c r="N149" i="4"/>
  <c r="M149" i="4"/>
  <c r="L149" i="4"/>
  <c r="J149" i="4"/>
  <c r="I149" i="4"/>
  <c r="H149" i="4"/>
  <c r="G149" i="4"/>
  <c r="AV148" i="4"/>
  <c r="AU148" i="4"/>
  <c r="AT148" i="4"/>
  <c r="AS148" i="4"/>
  <c r="AR148" i="4"/>
  <c r="AP148" i="4"/>
  <c r="AO148" i="4"/>
  <c r="AN148" i="4"/>
  <c r="AM148" i="4"/>
  <c r="AL148" i="4"/>
  <c r="AK148" i="4"/>
  <c r="AJ148" i="4"/>
  <c r="AI148" i="4"/>
  <c r="AH148" i="4"/>
  <c r="AF148" i="4"/>
  <c r="AE148" i="4"/>
  <c r="AD148" i="4"/>
  <c r="AC148" i="4"/>
  <c r="Z148" i="4"/>
  <c r="Y148" i="4"/>
  <c r="X148" i="4"/>
  <c r="W148" i="4"/>
  <c r="AA148" i="4" s="1"/>
  <c r="V148" i="4"/>
  <c r="T148" i="4"/>
  <c r="S148" i="4"/>
  <c r="R148" i="4"/>
  <c r="Q148" i="4"/>
  <c r="P148" i="4"/>
  <c r="O148" i="4"/>
  <c r="N148" i="4"/>
  <c r="M148" i="4"/>
  <c r="L148" i="4"/>
  <c r="J148" i="4"/>
  <c r="I148" i="4"/>
  <c r="H148" i="4"/>
  <c r="K148" i="4" s="1"/>
  <c r="G148" i="4"/>
  <c r="AV147" i="4"/>
  <c r="AU147" i="4"/>
  <c r="AT147" i="4"/>
  <c r="AS147" i="4"/>
  <c r="AR147" i="4"/>
  <c r="AP147" i="4"/>
  <c r="AO147" i="4"/>
  <c r="AN147" i="4"/>
  <c r="AM147" i="4"/>
  <c r="AL147" i="4"/>
  <c r="AK147" i="4"/>
  <c r="AJ147" i="4"/>
  <c r="AI147" i="4"/>
  <c r="AH147" i="4"/>
  <c r="AF147" i="4"/>
  <c r="AE147" i="4"/>
  <c r="AD147" i="4"/>
  <c r="AC147" i="4"/>
  <c r="Z147" i="4"/>
  <c r="Y147" i="4"/>
  <c r="X147" i="4"/>
  <c r="W147" i="4"/>
  <c r="AA147" i="4" s="1"/>
  <c r="V147" i="4"/>
  <c r="T147" i="4"/>
  <c r="S147" i="4"/>
  <c r="R147" i="4"/>
  <c r="Q147" i="4"/>
  <c r="P147" i="4"/>
  <c r="O147" i="4"/>
  <c r="N147" i="4"/>
  <c r="M147" i="4"/>
  <c r="L147" i="4"/>
  <c r="J147" i="4"/>
  <c r="I147" i="4"/>
  <c r="H147" i="4"/>
  <c r="G147" i="4"/>
  <c r="AV146" i="4"/>
  <c r="AU146" i="4"/>
  <c r="AT146" i="4"/>
  <c r="AS146" i="4"/>
  <c r="AR146" i="4"/>
  <c r="AP146" i="4"/>
  <c r="AO146" i="4"/>
  <c r="AN146" i="4"/>
  <c r="AM146" i="4"/>
  <c r="AL146" i="4"/>
  <c r="AK146" i="4"/>
  <c r="AJ146" i="4"/>
  <c r="AI146" i="4"/>
  <c r="AH146" i="4"/>
  <c r="AF146" i="4"/>
  <c r="AE146" i="4"/>
  <c r="AD146" i="4"/>
  <c r="AC146" i="4"/>
  <c r="Z146" i="4"/>
  <c r="Y146" i="4"/>
  <c r="X146" i="4"/>
  <c r="W146" i="4"/>
  <c r="AA146" i="4" s="1"/>
  <c r="V146" i="4"/>
  <c r="T146" i="4"/>
  <c r="S146" i="4"/>
  <c r="R146" i="4"/>
  <c r="Q146" i="4"/>
  <c r="P146" i="4"/>
  <c r="O146" i="4"/>
  <c r="N146" i="4"/>
  <c r="M146" i="4"/>
  <c r="L146" i="4"/>
  <c r="J146" i="4"/>
  <c r="I146" i="4"/>
  <c r="H146" i="4"/>
  <c r="G146" i="4"/>
  <c r="AV145" i="4"/>
  <c r="AU145" i="4"/>
  <c r="AT145" i="4"/>
  <c r="AS145" i="4"/>
  <c r="AW145" i="4" s="1"/>
  <c r="AR145" i="4"/>
  <c r="AP145" i="4"/>
  <c r="AO145" i="4"/>
  <c r="AN145" i="4"/>
  <c r="AM145" i="4"/>
  <c r="AL145" i="4"/>
  <c r="AK145" i="4"/>
  <c r="AJ145" i="4"/>
  <c r="AI145" i="4"/>
  <c r="AH145" i="4"/>
  <c r="AF145" i="4"/>
  <c r="AE145" i="4"/>
  <c r="AD145" i="4"/>
  <c r="AC145" i="4"/>
  <c r="Z145" i="4"/>
  <c r="Y145" i="4"/>
  <c r="X145" i="4"/>
  <c r="W145" i="4"/>
  <c r="AA145" i="4" s="1"/>
  <c r="V145" i="4"/>
  <c r="T145" i="4"/>
  <c r="S145" i="4"/>
  <c r="R145" i="4"/>
  <c r="Q145" i="4"/>
  <c r="P145" i="4"/>
  <c r="O145" i="4"/>
  <c r="N145" i="4"/>
  <c r="M145" i="4"/>
  <c r="L145" i="4"/>
  <c r="J145" i="4"/>
  <c r="I145" i="4"/>
  <c r="H145" i="4"/>
  <c r="G145" i="4"/>
  <c r="AV144" i="4"/>
  <c r="AU144" i="4"/>
  <c r="AT144" i="4"/>
  <c r="AS144" i="4"/>
  <c r="AR144" i="4"/>
  <c r="AP144" i="4"/>
  <c r="AO144" i="4"/>
  <c r="AN144" i="4"/>
  <c r="AM144" i="4"/>
  <c r="AL144" i="4"/>
  <c r="AK144" i="4"/>
  <c r="AJ144" i="4"/>
  <c r="AI144" i="4"/>
  <c r="AH144" i="4"/>
  <c r="AF144" i="4"/>
  <c r="AE144" i="4"/>
  <c r="AD144" i="4"/>
  <c r="AC144" i="4"/>
  <c r="AA144" i="4"/>
  <c r="Z144" i="4"/>
  <c r="Y144" i="4"/>
  <c r="X144" i="4"/>
  <c r="W144" i="4"/>
  <c r="V144" i="4"/>
  <c r="T144" i="4"/>
  <c r="S144" i="4"/>
  <c r="R144" i="4"/>
  <c r="Q144" i="4"/>
  <c r="P144" i="4"/>
  <c r="O144" i="4"/>
  <c r="N144" i="4"/>
  <c r="M144" i="4"/>
  <c r="L144" i="4"/>
  <c r="J144" i="4"/>
  <c r="I144" i="4"/>
  <c r="H144" i="4"/>
  <c r="G144" i="4"/>
  <c r="AV143" i="4"/>
  <c r="AU143" i="4"/>
  <c r="AT143" i="4"/>
  <c r="AS143" i="4"/>
  <c r="AR143" i="4"/>
  <c r="AP143" i="4"/>
  <c r="AO143" i="4"/>
  <c r="AN143" i="4"/>
  <c r="AM143" i="4"/>
  <c r="AL143" i="4"/>
  <c r="AK143" i="4"/>
  <c r="AJ143" i="4"/>
  <c r="AI143" i="4"/>
  <c r="AH143" i="4"/>
  <c r="AF143" i="4"/>
  <c r="AE143" i="4"/>
  <c r="AD143" i="4"/>
  <c r="AC143" i="4"/>
  <c r="Z143" i="4"/>
  <c r="Y143" i="4"/>
  <c r="X143" i="4"/>
  <c r="W143" i="4"/>
  <c r="AA143" i="4" s="1"/>
  <c r="V143" i="4"/>
  <c r="T143" i="4"/>
  <c r="S143" i="4"/>
  <c r="R143" i="4"/>
  <c r="Q143" i="4"/>
  <c r="P143" i="4"/>
  <c r="O143" i="4"/>
  <c r="N143" i="4"/>
  <c r="M143" i="4"/>
  <c r="L143" i="4"/>
  <c r="J143" i="4"/>
  <c r="I143" i="4"/>
  <c r="H143" i="4"/>
  <c r="G143" i="4"/>
  <c r="AV142" i="4"/>
  <c r="AU142" i="4"/>
  <c r="AT142" i="4"/>
  <c r="AS142" i="4"/>
  <c r="AW142" i="4" s="1"/>
  <c r="AR142" i="4"/>
  <c r="AP142" i="4"/>
  <c r="AO142" i="4"/>
  <c r="AN142" i="4"/>
  <c r="AM142" i="4"/>
  <c r="AL142" i="4"/>
  <c r="AK142" i="4"/>
  <c r="AJ142" i="4"/>
  <c r="AI142" i="4"/>
  <c r="AH142" i="4"/>
  <c r="AF142" i="4"/>
  <c r="AE142" i="4"/>
  <c r="AD142" i="4"/>
  <c r="AC142" i="4"/>
  <c r="Z142" i="4"/>
  <c r="Y142" i="4"/>
  <c r="X142" i="4"/>
  <c r="W142" i="4"/>
  <c r="V142" i="4"/>
  <c r="T142" i="4"/>
  <c r="S142" i="4"/>
  <c r="R142" i="4"/>
  <c r="Q142" i="4"/>
  <c r="P142" i="4"/>
  <c r="O142" i="4"/>
  <c r="N142" i="4"/>
  <c r="M142" i="4"/>
  <c r="L142" i="4"/>
  <c r="J142" i="4"/>
  <c r="I142" i="4"/>
  <c r="H142" i="4"/>
  <c r="G142" i="4"/>
  <c r="AV141" i="4"/>
  <c r="AU141" i="4"/>
  <c r="AT141" i="4"/>
  <c r="AS141" i="4"/>
  <c r="AW141" i="4" s="1"/>
  <c r="AR141" i="4"/>
  <c r="AP141" i="4"/>
  <c r="AO141" i="4"/>
  <c r="AN141" i="4"/>
  <c r="AM141" i="4"/>
  <c r="AL141" i="4"/>
  <c r="AK141" i="4"/>
  <c r="AJ141" i="4"/>
  <c r="AI141" i="4"/>
  <c r="AH141" i="4"/>
  <c r="AF141" i="4"/>
  <c r="AE141" i="4"/>
  <c r="AD141" i="4"/>
  <c r="AC141" i="4"/>
  <c r="Z141" i="4"/>
  <c r="Y141" i="4"/>
  <c r="X141" i="4"/>
  <c r="W141" i="4"/>
  <c r="AA141" i="4" s="1"/>
  <c r="V141" i="4"/>
  <c r="T141" i="4"/>
  <c r="S141" i="4"/>
  <c r="R141" i="4"/>
  <c r="Q141" i="4"/>
  <c r="P141" i="4"/>
  <c r="O141" i="4"/>
  <c r="N141" i="4"/>
  <c r="M141" i="4"/>
  <c r="L141" i="4"/>
  <c r="J141" i="4"/>
  <c r="I141" i="4"/>
  <c r="H141" i="4"/>
  <c r="G141" i="4"/>
  <c r="AV140" i="4"/>
  <c r="AU140" i="4"/>
  <c r="AT140" i="4"/>
  <c r="AS140" i="4"/>
  <c r="AR140" i="4"/>
  <c r="AP140" i="4"/>
  <c r="AO140" i="4"/>
  <c r="AN140" i="4"/>
  <c r="AM140" i="4"/>
  <c r="AL140" i="4"/>
  <c r="AK140" i="4"/>
  <c r="AJ140" i="4"/>
  <c r="AI140" i="4"/>
  <c r="AH140" i="4"/>
  <c r="AF140" i="4"/>
  <c r="AE140" i="4"/>
  <c r="AD140" i="4"/>
  <c r="AC140" i="4"/>
  <c r="Z140" i="4"/>
  <c r="Y140" i="4"/>
  <c r="X140" i="4"/>
  <c r="W140" i="4"/>
  <c r="AA140" i="4" s="1"/>
  <c r="V140" i="4"/>
  <c r="T140" i="4"/>
  <c r="S140" i="4"/>
  <c r="R140" i="4"/>
  <c r="Q140" i="4"/>
  <c r="P140" i="4"/>
  <c r="O140" i="4"/>
  <c r="N140" i="4"/>
  <c r="M140" i="4"/>
  <c r="L140" i="4"/>
  <c r="J140" i="4"/>
  <c r="I140" i="4"/>
  <c r="H140" i="4"/>
  <c r="G140" i="4"/>
  <c r="AV139" i="4"/>
  <c r="AU139" i="4"/>
  <c r="AT139" i="4"/>
  <c r="AS139" i="4"/>
  <c r="AR139" i="4"/>
  <c r="AP139" i="4"/>
  <c r="AO139" i="4"/>
  <c r="AN139" i="4"/>
  <c r="AM139" i="4"/>
  <c r="AL139" i="4"/>
  <c r="AK139" i="4"/>
  <c r="AJ139" i="4"/>
  <c r="AI139" i="4"/>
  <c r="AH139" i="4"/>
  <c r="AF139" i="4"/>
  <c r="AE139" i="4"/>
  <c r="AD139" i="4"/>
  <c r="AC139" i="4"/>
  <c r="Z139" i="4"/>
  <c r="Y139" i="4"/>
  <c r="X139" i="4"/>
  <c r="W139" i="4"/>
  <c r="AA139" i="4" s="1"/>
  <c r="V139" i="4"/>
  <c r="T139" i="4"/>
  <c r="S139" i="4"/>
  <c r="R139" i="4"/>
  <c r="Q139" i="4"/>
  <c r="P139" i="4"/>
  <c r="O139" i="4"/>
  <c r="N139" i="4"/>
  <c r="M139" i="4"/>
  <c r="L139" i="4"/>
  <c r="J139" i="4"/>
  <c r="I139" i="4"/>
  <c r="H139" i="4"/>
  <c r="G139" i="4"/>
  <c r="AV138" i="4"/>
  <c r="AU138" i="4"/>
  <c r="AT138" i="4"/>
  <c r="AS138" i="4"/>
  <c r="AW138" i="4" s="1"/>
  <c r="AR138" i="4"/>
  <c r="AP138" i="4"/>
  <c r="AO138" i="4"/>
  <c r="AN138" i="4"/>
  <c r="AM138" i="4"/>
  <c r="AL138" i="4"/>
  <c r="AK138" i="4"/>
  <c r="AJ138" i="4"/>
  <c r="AI138" i="4"/>
  <c r="AH138" i="4"/>
  <c r="AF138" i="4"/>
  <c r="AE138" i="4"/>
  <c r="AD138" i="4"/>
  <c r="AC138" i="4"/>
  <c r="Z138" i="4"/>
  <c r="Y138" i="4"/>
  <c r="X138" i="4"/>
  <c r="W138" i="4"/>
  <c r="AA138" i="4" s="1"/>
  <c r="V138" i="4"/>
  <c r="T138" i="4"/>
  <c r="S138" i="4"/>
  <c r="R138" i="4"/>
  <c r="Q138" i="4"/>
  <c r="P138" i="4"/>
  <c r="O138" i="4"/>
  <c r="N138" i="4"/>
  <c r="M138" i="4"/>
  <c r="L138" i="4"/>
  <c r="J138" i="4"/>
  <c r="I138" i="4"/>
  <c r="H138" i="4"/>
  <c r="G138" i="4"/>
  <c r="AV137" i="4"/>
  <c r="AU137" i="4"/>
  <c r="AT137" i="4"/>
  <c r="AS137" i="4"/>
  <c r="AW137" i="4" s="1"/>
  <c r="AR137" i="4"/>
  <c r="AP137" i="4"/>
  <c r="AO137" i="4"/>
  <c r="AN137" i="4"/>
  <c r="AM137" i="4"/>
  <c r="AL137" i="4"/>
  <c r="AK137" i="4"/>
  <c r="AJ137" i="4"/>
  <c r="AI137" i="4"/>
  <c r="AH137" i="4"/>
  <c r="AF137" i="4"/>
  <c r="AE137" i="4"/>
  <c r="AD137" i="4"/>
  <c r="AC137" i="4"/>
  <c r="Z137" i="4"/>
  <c r="Y137" i="4"/>
  <c r="X137" i="4"/>
  <c r="W137" i="4"/>
  <c r="AA137" i="4" s="1"/>
  <c r="V137" i="4"/>
  <c r="T137" i="4"/>
  <c r="S137" i="4"/>
  <c r="R137" i="4"/>
  <c r="U137" i="4" s="1"/>
  <c r="Q137" i="4"/>
  <c r="P137" i="4"/>
  <c r="O137" i="4"/>
  <c r="N137" i="4"/>
  <c r="M137" i="4"/>
  <c r="L137" i="4"/>
  <c r="J137" i="4"/>
  <c r="I137" i="4"/>
  <c r="H137" i="4"/>
  <c r="G137" i="4"/>
  <c r="AV136" i="4"/>
  <c r="AU136" i="4"/>
  <c r="AT136" i="4"/>
  <c r="AS136" i="4"/>
  <c r="AR136" i="4"/>
  <c r="AP136" i="4"/>
  <c r="AO136" i="4"/>
  <c r="AN136" i="4"/>
  <c r="AM136" i="4"/>
  <c r="AL136" i="4"/>
  <c r="AK136" i="4"/>
  <c r="AJ136" i="4"/>
  <c r="AI136" i="4"/>
  <c r="AH136" i="4"/>
  <c r="AF136" i="4"/>
  <c r="AE136" i="4"/>
  <c r="AD136" i="4"/>
  <c r="AC136" i="4"/>
  <c r="Z136" i="4"/>
  <c r="Y136" i="4"/>
  <c r="X136" i="4"/>
  <c r="W136" i="4"/>
  <c r="AA136" i="4" s="1"/>
  <c r="V136" i="4"/>
  <c r="T136" i="4"/>
  <c r="S136" i="4"/>
  <c r="R136" i="4"/>
  <c r="Q136" i="4"/>
  <c r="P136" i="4"/>
  <c r="O136" i="4"/>
  <c r="N136" i="4"/>
  <c r="M136" i="4"/>
  <c r="L136" i="4"/>
  <c r="J136" i="4"/>
  <c r="I136" i="4"/>
  <c r="H136" i="4"/>
  <c r="G136" i="4"/>
  <c r="AV135" i="4"/>
  <c r="AU135" i="4"/>
  <c r="AT135" i="4"/>
  <c r="AS135" i="4"/>
  <c r="AR135" i="4"/>
  <c r="AP135" i="4"/>
  <c r="AO135" i="4"/>
  <c r="AN135" i="4"/>
  <c r="AM135" i="4"/>
  <c r="AL135" i="4"/>
  <c r="AK135" i="4"/>
  <c r="AJ135" i="4"/>
  <c r="AI135" i="4"/>
  <c r="AH135" i="4"/>
  <c r="AF135" i="4"/>
  <c r="AE135" i="4"/>
  <c r="AD135" i="4"/>
  <c r="AC135" i="4"/>
  <c r="Z135" i="4"/>
  <c r="Y135" i="4"/>
  <c r="X135" i="4"/>
  <c r="W135" i="4"/>
  <c r="AA135" i="4" s="1"/>
  <c r="V135" i="4"/>
  <c r="T135" i="4"/>
  <c r="S135" i="4"/>
  <c r="R135" i="4"/>
  <c r="Q135" i="4"/>
  <c r="P135" i="4"/>
  <c r="O135" i="4"/>
  <c r="N135" i="4"/>
  <c r="M135" i="4"/>
  <c r="L135" i="4"/>
  <c r="J135" i="4"/>
  <c r="I135" i="4"/>
  <c r="H135" i="4"/>
  <c r="G135" i="4"/>
  <c r="AV134" i="4"/>
  <c r="AU134" i="4"/>
  <c r="AT134" i="4"/>
  <c r="AS134" i="4"/>
  <c r="AW134" i="4" s="1"/>
  <c r="AR134" i="4"/>
  <c r="AP134" i="4"/>
  <c r="AO134" i="4"/>
  <c r="AN134" i="4"/>
  <c r="AM134" i="4"/>
  <c r="AL134" i="4"/>
  <c r="AK134" i="4"/>
  <c r="AJ134" i="4"/>
  <c r="AI134" i="4"/>
  <c r="AH134" i="4"/>
  <c r="AF134" i="4"/>
  <c r="AE134" i="4"/>
  <c r="AD134" i="4"/>
  <c r="AC134" i="4"/>
  <c r="Z134" i="4"/>
  <c r="Y134" i="4"/>
  <c r="X134" i="4"/>
  <c r="W134" i="4"/>
  <c r="AA134" i="4" s="1"/>
  <c r="V134" i="4"/>
  <c r="T134" i="4"/>
  <c r="S134" i="4"/>
  <c r="R134" i="4"/>
  <c r="Q134" i="4"/>
  <c r="P134" i="4"/>
  <c r="O134" i="4"/>
  <c r="N134" i="4"/>
  <c r="M134" i="4"/>
  <c r="L134" i="4"/>
  <c r="J134" i="4"/>
  <c r="I134" i="4"/>
  <c r="H134" i="4"/>
  <c r="G134" i="4"/>
  <c r="AV133" i="4"/>
  <c r="AU133" i="4"/>
  <c r="AT133" i="4"/>
  <c r="AS133" i="4"/>
  <c r="AW133" i="4" s="1"/>
  <c r="AR133" i="4"/>
  <c r="AP133" i="4"/>
  <c r="AO133" i="4"/>
  <c r="AN133" i="4"/>
  <c r="AM133" i="4"/>
  <c r="AL133" i="4"/>
  <c r="AK133" i="4"/>
  <c r="AJ133" i="4"/>
  <c r="AI133" i="4"/>
  <c r="AH133" i="4"/>
  <c r="AF133" i="4"/>
  <c r="AE133" i="4"/>
  <c r="AD133" i="4"/>
  <c r="AC133" i="4"/>
  <c r="Z133" i="4"/>
  <c r="Y133" i="4"/>
  <c r="X133" i="4"/>
  <c r="W133" i="4"/>
  <c r="AA133" i="4" s="1"/>
  <c r="V133" i="4"/>
  <c r="T133" i="4"/>
  <c r="S133" i="4"/>
  <c r="R133" i="4"/>
  <c r="Q133" i="4"/>
  <c r="P133" i="4"/>
  <c r="O133" i="4"/>
  <c r="N133" i="4"/>
  <c r="M133" i="4"/>
  <c r="L133" i="4"/>
  <c r="J133" i="4"/>
  <c r="I133" i="4"/>
  <c r="H133" i="4"/>
  <c r="G133" i="4"/>
  <c r="AV132" i="4"/>
  <c r="AU132" i="4"/>
  <c r="AT132" i="4"/>
  <c r="AS132" i="4"/>
  <c r="AR132" i="4"/>
  <c r="AP132" i="4"/>
  <c r="AO132" i="4"/>
  <c r="AN132" i="4"/>
  <c r="AM132" i="4"/>
  <c r="AL132" i="4"/>
  <c r="AK132" i="4"/>
  <c r="AJ132" i="4"/>
  <c r="AI132" i="4"/>
  <c r="AH132" i="4"/>
  <c r="AF132" i="4"/>
  <c r="AE132" i="4"/>
  <c r="AD132" i="4"/>
  <c r="AC132" i="4"/>
  <c r="Z132" i="4"/>
  <c r="Y132" i="4"/>
  <c r="X132" i="4"/>
  <c r="W132" i="4"/>
  <c r="AA132" i="4" s="1"/>
  <c r="V132" i="4"/>
  <c r="T132" i="4"/>
  <c r="S132" i="4"/>
  <c r="R132" i="4"/>
  <c r="Q132" i="4"/>
  <c r="P132" i="4"/>
  <c r="O132" i="4"/>
  <c r="N132" i="4"/>
  <c r="M132" i="4"/>
  <c r="L132" i="4"/>
  <c r="J132" i="4"/>
  <c r="I132" i="4"/>
  <c r="H132" i="4"/>
  <c r="G132" i="4"/>
  <c r="AV131" i="4"/>
  <c r="AU131" i="4"/>
  <c r="AT131" i="4"/>
  <c r="AS131" i="4"/>
  <c r="AR131" i="4"/>
  <c r="AP131" i="4"/>
  <c r="AO131" i="4"/>
  <c r="AN131" i="4"/>
  <c r="AM131" i="4"/>
  <c r="AL131" i="4"/>
  <c r="AK131" i="4"/>
  <c r="AJ131" i="4"/>
  <c r="AI131" i="4"/>
  <c r="AH131" i="4"/>
  <c r="AF131" i="4"/>
  <c r="AE131" i="4"/>
  <c r="AD131" i="4"/>
  <c r="AC131" i="4"/>
  <c r="AA131" i="4"/>
  <c r="Z131" i="4"/>
  <c r="Y131" i="4"/>
  <c r="X131" i="4"/>
  <c r="W131" i="4"/>
  <c r="V131" i="4"/>
  <c r="T131" i="4"/>
  <c r="S131" i="4"/>
  <c r="R131" i="4"/>
  <c r="Q131" i="4"/>
  <c r="P131" i="4"/>
  <c r="O131" i="4"/>
  <c r="N131" i="4"/>
  <c r="M131" i="4"/>
  <c r="L131" i="4"/>
  <c r="J131" i="4"/>
  <c r="I131" i="4"/>
  <c r="H131" i="4"/>
  <c r="K131" i="4" s="1"/>
  <c r="G131" i="4"/>
  <c r="AV130" i="4"/>
  <c r="AU130" i="4"/>
  <c r="AT130" i="4"/>
  <c r="AS130" i="4"/>
  <c r="AW130" i="4" s="1"/>
  <c r="AR130" i="4"/>
  <c r="AP130" i="4"/>
  <c r="AO130" i="4"/>
  <c r="AN130" i="4"/>
  <c r="AM130" i="4"/>
  <c r="AL130" i="4"/>
  <c r="AK130" i="4"/>
  <c r="AJ130" i="4"/>
  <c r="AI130" i="4"/>
  <c r="AH130" i="4"/>
  <c r="AF130" i="4"/>
  <c r="AE130" i="4"/>
  <c r="AD130" i="4"/>
  <c r="AC130" i="4"/>
  <c r="Z130" i="4"/>
  <c r="Y130" i="4"/>
  <c r="X130" i="4"/>
  <c r="W130" i="4"/>
  <c r="AA130" i="4" s="1"/>
  <c r="V130" i="4"/>
  <c r="T130" i="4"/>
  <c r="S130" i="4"/>
  <c r="R130" i="4"/>
  <c r="Q130" i="4"/>
  <c r="P130" i="4"/>
  <c r="O130" i="4"/>
  <c r="N130" i="4"/>
  <c r="M130" i="4"/>
  <c r="L130" i="4"/>
  <c r="J130" i="4"/>
  <c r="I130" i="4"/>
  <c r="H130" i="4"/>
  <c r="K130" i="4" s="1"/>
  <c r="G130" i="4"/>
  <c r="AV129" i="4"/>
  <c r="AU129" i="4"/>
  <c r="AT129" i="4"/>
  <c r="AS129" i="4"/>
  <c r="AW129" i="4" s="1"/>
  <c r="AR129" i="4"/>
  <c r="AP129" i="4"/>
  <c r="AO129" i="4"/>
  <c r="AN129" i="4"/>
  <c r="AM129" i="4"/>
  <c r="AL129" i="4"/>
  <c r="AK129" i="4"/>
  <c r="AJ129" i="4"/>
  <c r="AI129" i="4"/>
  <c r="AH129" i="4"/>
  <c r="AF129" i="4"/>
  <c r="AE129" i="4"/>
  <c r="AD129" i="4"/>
  <c r="AC129" i="4"/>
  <c r="Z129" i="4"/>
  <c r="Y129" i="4"/>
  <c r="X129" i="4"/>
  <c r="W129" i="4"/>
  <c r="AA129" i="4" s="1"/>
  <c r="V129" i="4"/>
  <c r="T129" i="4"/>
  <c r="S129" i="4"/>
  <c r="R129" i="4"/>
  <c r="Q129" i="4"/>
  <c r="P129" i="4"/>
  <c r="O129" i="4"/>
  <c r="N129" i="4"/>
  <c r="M129" i="4"/>
  <c r="L129" i="4"/>
  <c r="J129" i="4"/>
  <c r="I129" i="4"/>
  <c r="H129" i="4"/>
  <c r="G129" i="4"/>
  <c r="AV128" i="4"/>
  <c r="AU128" i="4"/>
  <c r="AT128" i="4"/>
  <c r="AS128" i="4"/>
  <c r="AR128" i="4"/>
  <c r="AP128" i="4"/>
  <c r="AO128" i="4"/>
  <c r="AN128" i="4"/>
  <c r="AM128" i="4"/>
  <c r="AL128" i="4"/>
  <c r="AK128" i="4"/>
  <c r="AJ128" i="4"/>
  <c r="AI128" i="4"/>
  <c r="AH128" i="4"/>
  <c r="AF128" i="4"/>
  <c r="AE128" i="4"/>
  <c r="AD128" i="4"/>
  <c r="AC128" i="4"/>
  <c r="AA128" i="4"/>
  <c r="Z128" i="4"/>
  <c r="Y128" i="4"/>
  <c r="X128" i="4"/>
  <c r="W128" i="4"/>
  <c r="V128" i="4"/>
  <c r="T128" i="4"/>
  <c r="S128" i="4"/>
  <c r="R128" i="4"/>
  <c r="Q128" i="4"/>
  <c r="P128" i="4"/>
  <c r="O128" i="4"/>
  <c r="N128" i="4"/>
  <c r="M128" i="4"/>
  <c r="L128" i="4"/>
  <c r="J128" i="4"/>
  <c r="I128" i="4"/>
  <c r="H128" i="4"/>
  <c r="G128" i="4"/>
  <c r="AV127" i="4"/>
  <c r="AU127" i="4"/>
  <c r="AT127" i="4"/>
  <c r="AS127" i="4"/>
  <c r="AR127" i="4"/>
  <c r="AP127" i="4"/>
  <c r="AO127" i="4"/>
  <c r="AN127" i="4"/>
  <c r="AM127" i="4"/>
  <c r="AL127" i="4"/>
  <c r="AK127" i="4"/>
  <c r="AJ127" i="4"/>
  <c r="AI127" i="4"/>
  <c r="AH127" i="4"/>
  <c r="AF127" i="4"/>
  <c r="AE127" i="4"/>
  <c r="AD127" i="4"/>
  <c r="AC127" i="4"/>
  <c r="AA127" i="4"/>
  <c r="Z127" i="4"/>
  <c r="Y127" i="4"/>
  <c r="X127" i="4"/>
  <c r="W127" i="4"/>
  <c r="V127" i="4"/>
  <c r="T127" i="4"/>
  <c r="S127" i="4"/>
  <c r="R127" i="4"/>
  <c r="Q127" i="4"/>
  <c r="P127" i="4"/>
  <c r="O127" i="4"/>
  <c r="N127" i="4"/>
  <c r="M127" i="4"/>
  <c r="L127" i="4"/>
  <c r="J127" i="4"/>
  <c r="I127" i="4"/>
  <c r="H127" i="4"/>
  <c r="G127" i="4"/>
  <c r="AV126" i="4"/>
  <c r="AU126" i="4"/>
  <c r="AT126" i="4"/>
  <c r="AS126" i="4"/>
  <c r="AW126" i="4" s="1"/>
  <c r="AR126" i="4"/>
  <c r="AP126" i="4"/>
  <c r="AO126" i="4"/>
  <c r="AN126" i="4"/>
  <c r="AM126" i="4"/>
  <c r="AL126" i="4"/>
  <c r="AK126" i="4"/>
  <c r="AJ126" i="4"/>
  <c r="AI126" i="4"/>
  <c r="AH126" i="4"/>
  <c r="AF126" i="4"/>
  <c r="AE126" i="4"/>
  <c r="AD126" i="4"/>
  <c r="AC126" i="4"/>
  <c r="Z126" i="4"/>
  <c r="Y126" i="4"/>
  <c r="X126" i="4"/>
  <c r="W126" i="4"/>
  <c r="AA126" i="4" s="1"/>
  <c r="V126" i="4"/>
  <c r="T126" i="4"/>
  <c r="S126" i="4"/>
  <c r="R126" i="4"/>
  <c r="Q126" i="4"/>
  <c r="P126" i="4"/>
  <c r="O126" i="4"/>
  <c r="N126" i="4"/>
  <c r="M126" i="4"/>
  <c r="L126" i="4"/>
  <c r="J126" i="4"/>
  <c r="I126" i="4"/>
  <c r="H126" i="4"/>
  <c r="G126" i="4"/>
  <c r="AV125" i="4"/>
  <c r="AU125" i="4"/>
  <c r="AT125" i="4"/>
  <c r="AS125" i="4"/>
  <c r="AX125" i="4" s="1"/>
  <c r="AR125" i="4"/>
  <c r="AP125" i="4"/>
  <c r="AO125" i="4"/>
  <c r="AN125" i="4"/>
  <c r="AM125" i="4"/>
  <c r="AL125" i="4"/>
  <c r="AK125" i="4"/>
  <c r="AJ125" i="4"/>
  <c r="AI125" i="4"/>
  <c r="AH125" i="4"/>
  <c r="AF125" i="4"/>
  <c r="AE125" i="4"/>
  <c r="AD125" i="4"/>
  <c r="AC125" i="4"/>
  <c r="Z125" i="4"/>
  <c r="Y125" i="4"/>
  <c r="X125" i="4"/>
  <c r="W125" i="4"/>
  <c r="AA125" i="4" s="1"/>
  <c r="V125" i="4"/>
  <c r="T125" i="4"/>
  <c r="S125" i="4"/>
  <c r="R125" i="4"/>
  <c r="Q125" i="4"/>
  <c r="P125" i="4"/>
  <c r="O125" i="4"/>
  <c r="N125" i="4"/>
  <c r="M125" i="4"/>
  <c r="L125" i="4"/>
  <c r="J125" i="4"/>
  <c r="I125" i="4"/>
  <c r="H125" i="4"/>
  <c r="K125" i="4" s="1"/>
  <c r="G125" i="4"/>
  <c r="AV124" i="4"/>
  <c r="AU124" i="4"/>
  <c r="AT124" i="4"/>
  <c r="AS124" i="4"/>
  <c r="AR124" i="4"/>
  <c r="AP124" i="4"/>
  <c r="AO124" i="4"/>
  <c r="AN124" i="4"/>
  <c r="AM124" i="4"/>
  <c r="AL124" i="4"/>
  <c r="AK124" i="4"/>
  <c r="AJ124" i="4"/>
  <c r="AI124" i="4"/>
  <c r="AH124" i="4"/>
  <c r="AF124" i="4"/>
  <c r="AE124" i="4"/>
  <c r="AD124" i="4"/>
  <c r="AC124" i="4"/>
  <c r="Z124" i="4"/>
  <c r="Y124" i="4"/>
  <c r="X124" i="4"/>
  <c r="W124" i="4"/>
  <c r="AA124" i="4" s="1"/>
  <c r="V124" i="4"/>
  <c r="T124" i="4"/>
  <c r="S124" i="4"/>
  <c r="R124" i="4"/>
  <c r="Q124" i="4"/>
  <c r="P124" i="4"/>
  <c r="O124" i="4"/>
  <c r="N124" i="4"/>
  <c r="M124" i="4"/>
  <c r="L124" i="4"/>
  <c r="J124" i="4"/>
  <c r="I124" i="4"/>
  <c r="H124" i="4"/>
  <c r="G124" i="4"/>
  <c r="AV123" i="4"/>
  <c r="AU123" i="4"/>
  <c r="AT123" i="4"/>
  <c r="AS123" i="4"/>
  <c r="AR123" i="4"/>
  <c r="AP123" i="4"/>
  <c r="AO123" i="4"/>
  <c r="AN123" i="4"/>
  <c r="AM123" i="4"/>
  <c r="AL123" i="4"/>
  <c r="AK123" i="4"/>
  <c r="AJ123" i="4"/>
  <c r="AI123" i="4"/>
  <c r="AH123" i="4"/>
  <c r="AF123" i="4"/>
  <c r="AE123" i="4"/>
  <c r="AD123" i="4"/>
  <c r="AC123" i="4"/>
  <c r="Z123" i="4"/>
  <c r="Y123" i="4"/>
  <c r="X123" i="4"/>
  <c r="W123" i="4"/>
  <c r="AA123" i="4" s="1"/>
  <c r="V123" i="4"/>
  <c r="T123" i="4"/>
  <c r="S123" i="4"/>
  <c r="R123" i="4"/>
  <c r="Q123" i="4"/>
  <c r="P123" i="4"/>
  <c r="O123" i="4"/>
  <c r="N123" i="4"/>
  <c r="M123" i="4"/>
  <c r="L123" i="4"/>
  <c r="J123" i="4"/>
  <c r="I123" i="4"/>
  <c r="H123" i="4"/>
  <c r="G123" i="4"/>
  <c r="AV122" i="4"/>
  <c r="AU122" i="4"/>
  <c r="AT122" i="4"/>
  <c r="AS122" i="4"/>
  <c r="AW122" i="4" s="1"/>
  <c r="AR122" i="4"/>
  <c r="AP122" i="4"/>
  <c r="AO122" i="4"/>
  <c r="AN122" i="4"/>
  <c r="AM122" i="4"/>
  <c r="AL122" i="4"/>
  <c r="AK122" i="4"/>
  <c r="AJ122" i="4"/>
  <c r="AI122" i="4"/>
  <c r="AH122" i="4"/>
  <c r="AF122" i="4"/>
  <c r="AE122" i="4"/>
  <c r="AD122" i="4"/>
  <c r="AC122" i="4"/>
  <c r="Z122" i="4"/>
  <c r="Y122" i="4"/>
  <c r="X122" i="4"/>
  <c r="W122" i="4"/>
  <c r="AA122" i="4" s="1"/>
  <c r="V122" i="4"/>
  <c r="T122" i="4"/>
  <c r="S122" i="4"/>
  <c r="R122" i="4"/>
  <c r="Q122" i="4"/>
  <c r="P122" i="4"/>
  <c r="O122" i="4"/>
  <c r="N122" i="4"/>
  <c r="M122" i="4"/>
  <c r="L122" i="4"/>
  <c r="J122" i="4"/>
  <c r="I122" i="4"/>
  <c r="H122" i="4"/>
  <c r="G122" i="4"/>
  <c r="AV121" i="4"/>
  <c r="AU121" i="4"/>
  <c r="AT121" i="4"/>
  <c r="AS121" i="4"/>
  <c r="AW121" i="4" s="1"/>
  <c r="AR121" i="4"/>
  <c r="AP121" i="4"/>
  <c r="AO121" i="4"/>
  <c r="AN121" i="4"/>
  <c r="AM121" i="4"/>
  <c r="AL121" i="4"/>
  <c r="AK121" i="4"/>
  <c r="AJ121" i="4"/>
  <c r="AI121" i="4"/>
  <c r="AH121" i="4"/>
  <c r="AF121" i="4"/>
  <c r="AE121" i="4"/>
  <c r="AD121" i="4"/>
  <c r="AC121" i="4"/>
  <c r="Z121" i="4"/>
  <c r="Y121" i="4"/>
  <c r="X121" i="4"/>
  <c r="W121" i="4"/>
  <c r="AA121" i="4" s="1"/>
  <c r="V121" i="4"/>
  <c r="T121" i="4"/>
  <c r="S121" i="4"/>
  <c r="R121" i="4"/>
  <c r="Q121" i="4"/>
  <c r="P121" i="4"/>
  <c r="O121" i="4"/>
  <c r="N121" i="4"/>
  <c r="M121" i="4"/>
  <c r="L121" i="4"/>
  <c r="J121" i="4"/>
  <c r="I121" i="4"/>
  <c r="H121" i="4"/>
  <c r="G121" i="4"/>
  <c r="AV120" i="4"/>
  <c r="AU120" i="4"/>
  <c r="AT120" i="4"/>
  <c r="AS120" i="4"/>
  <c r="AR120" i="4"/>
  <c r="AP120" i="4"/>
  <c r="AO120" i="4"/>
  <c r="AN120" i="4"/>
  <c r="AM120" i="4"/>
  <c r="AL120" i="4"/>
  <c r="AK120" i="4"/>
  <c r="AJ120" i="4"/>
  <c r="AI120" i="4"/>
  <c r="AH120" i="4"/>
  <c r="AF120" i="4"/>
  <c r="AE120" i="4"/>
  <c r="AD120" i="4"/>
  <c r="AC120" i="4"/>
  <c r="Z120" i="4"/>
  <c r="Y120" i="4"/>
  <c r="X120" i="4"/>
  <c r="W120" i="4"/>
  <c r="AA120" i="4" s="1"/>
  <c r="V120" i="4"/>
  <c r="T120" i="4"/>
  <c r="S120" i="4"/>
  <c r="R120" i="4"/>
  <c r="Q120" i="4"/>
  <c r="P120" i="4"/>
  <c r="O120" i="4"/>
  <c r="N120" i="4"/>
  <c r="M120" i="4"/>
  <c r="L120" i="4"/>
  <c r="J120" i="4"/>
  <c r="I120" i="4"/>
  <c r="H120" i="4"/>
  <c r="G120" i="4"/>
  <c r="AV119" i="4"/>
  <c r="AU119" i="4"/>
  <c r="AT119" i="4"/>
  <c r="AS119" i="4"/>
  <c r="AR119" i="4"/>
  <c r="AP119" i="4"/>
  <c r="AO119" i="4"/>
  <c r="AN119" i="4"/>
  <c r="AM119" i="4"/>
  <c r="AL119" i="4"/>
  <c r="AK119" i="4"/>
  <c r="AJ119" i="4"/>
  <c r="AI119" i="4"/>
  <c r="AH119" i="4"/>
  <c r="AF119" i="4"/>
  <c r="AE119" i="4"/>
  <c r="AD119" i="4"/>
  <c r="AC119" i="4"/>
  <c r="Z119" i="4"/>
  <c r="Y119" i="4"/>
  <c r="X119" i="4"/>
  <c r="W119" i="4"/>
  <c r="AA119" i="4" s="1"/>
  <c r="V119" i="4"/>
  <c r="T119" i="4"/>
  <c r="S119" i="4"/>
  <c r="R119" i="4"/>
  <c r="Q119" i="4"/>
  <c r="P119" i="4"/>
  <c r="O119" i="4"/>
  <c r="N119" i="4"/>
  <c r="M119" i="4"/>
  <c r="L119" i="4"/>
  <c r="J119" i="4"/>
  <c r="I119" i="4"/>
  <c r="H119" i="4"/>
  <c r="G119" i="4"/>
  <c r="AV118" i="4"/>
  <c r="AU118" i="4"/>
  <c r="AT118" i="4"/>
  <c r="AS118" i="4"/>
  <c r="AW118" i="4" s="1"/>
  <c r="AR118" i="4"/>
  <c r="AP118" i="4"/>
  <c r="AO118" i="4"/>
  <c r="AN118" i="4"/>
  <c r="AM118" i="4"/>
  <c r="AL118" i="4"/>
  <c r="AK118" i="4"/>
  <c r="AJ118" i="4"/>
  <c r="AI118" i="4"/>
  <c r="AH118" i="4"/>
  <c r="AF118" i="4"/>
  <c r="AE118" i="4"/>
  <c r="AD118" i="4"/>
  <c r="AC118" i="4"/>
  <c r="Z118" i="4"/>
  <c r="Y118" i="4"/>
  <c r="X118" i="4"/>
  <c r="W118" i="4"/>
  <c r="AA118" i="4" s="1"/>
  <c r="V118" i="4"/>
  <c r="T118" i="4"/>
  <c r="S118" i="4"/>
  <c r="R118" i="4"/>
  <c r="Q118" i="4"/>
  <c r="P118" i="4"/>
  <c r="O118" i="4"/>
  <c r="N118" i="4"/>
  <c r="M118" i="4"/>
  <c r="L118" i="4"/>
  <c r="J118" i="4"/>
  <c r="I118" i="4"/>
  <c r="H118" i="4"/>
  <c r="G118" i="4"/>
  <c r="AV117" i="4"/>
  <c r="AU117" i="4"/>
  <c r="AT117" i="4"/>
  <c r="AS117" i="4"/>
  <c r="AW117" i="4" s="1"/>
  <c r="AR117" i="4"/>
  <c r="AP117" i="4"/>
  <c r="AO117" i="4"/>
  <c r="AN117" i="4"/>
  <c r="AM117" i="4"/>
  <c r="AL117" i="4"/>
  <c r="AK117" i="4"/>
  <c r="AJ117" i="4"/>
  <c r="AI117" i="4"/>
  <c r="AH117" i="4"/>
  <c r="AF117" i="4"/>
  <c r="AE117" i="4"/>
  <c r="AD117" i="4"/>
  <c r="AC117" i="4"/>
  <c r="Z117" i="4"/>
  <c r="Y117" i="4"/>
  <c r="X117" i="4"/>
  <c r="W117" i="4"/>
  <c r="AA117" i="4" s="1"/>
  <c r="V117" i="4"/>
  <c r="T117" i="4"/>
  <c r="S117" i="4"/>
  <c r="R117" i="4"/>
  <c r="Q117" i="4"/>
  <c r="P117" i="4"/>
  <c r="O117" i="4"/>
  <c r="N117" i="4"/>
  <c r="M117" i="4"/>
  <c r="L117" i="4"/>
  <c r="J117" i="4"/>
  <c r="I117" i="4"/>
  <c r="H117" i="4"/>
  <c r="G117" i="4"/>
  <c r="AV116" i="4"/>
  <c r="AU116" i="4"/>
  <c r="AZ116" i="4" s="1"/>
  <c r="AT116" i="4"/>
  <c r="AS116" i="4"/>
  <c r="AR116" i="4"/>
  <c r="AP116" i="4"/>
  <c r="AO116" i="4"/>
  <c r="AN116" i="4"/>
  <c r="AM116" i="4"/>
  <c r="AL116" i="4"/>
  <c r="AK116" i="4"/>
  <c r="AJ116" i="4"/>
  <c r="AI116" i="4"/>
  <c r="AH116" i="4"/>
  <c r="AF116" i="4"/>
  <c r="AE116" i="4"/>
  <c r="AD116" i="4"/>
  <c r="AC116" i="4"/>
  <c r="Z116" i="4"/>
  <c r="Y116" i="4"/>
  <c r="X116" i="4"/>
  <c r="W116" i="4"/>
  <c r="AA116" i="4" s="1"/>
  <c r="V116" i="4"/>
  <c r="T116" i="4"/>
  <c r="S116" i="4"/>
  <c r="R116" i="4"/>
  <c r="Q116" i="4"/>
  <c r="P116" i="4"/>
  <c r="O116" i="4"/>
  <c r="N116" i="4"/>
  <c r="M116" i="4"/>
  <c r="L116" i="4"/>
  <c r="J116" i="4"/>
  <c r="I116" i="4"/>
  <c r="H116" i="4"/>
  <c r="G116" i="4"/>
  <c r="AV115" i="4"/>
  <c r="AU115" i="4"/>
  <c r="AT115" i="4"/>
  <c r="AS115" i="4"/>
  <c r="AR115" i="4"/>
  <c r="AP115" i="4"/>
  <c r="AO115" i="4"/>
  <c r="AN115" i="4"/>
  <c r="AM115" i="4"/>
  <c r="AL115" i="4"/>
  <c r="AK115" i="4"/>
  <c r="AJ115" i="4"/>
  <c r="AI115" i="4"/>
  <c r="AH115" i="4"/>
  <c r="AF115" i="4"/>
  <c r="AE115" i="4"/>
  <c r="AD115" i="4"/>
  <c r="AC115" i="4"/>
  <c r="Z115" i="4"/>
  <c r="Y115" i="4"/>
  <c r="X115" i="4"/>
  <c r="W115" i="4"/>
  <c r="AA115" i="4" s="1"/>
  <c r="V115" i="4"/>
  <c r="T115" i="4"/>
  <c r="S115" i="4"/>
  <c r="R115" i="4"/>
  <c r="Q115" i="4"/>
  <c r="P115" i="4"/>
  <c r="O115" i="4"/>
  <c r="N115" i="4"/>
  <c r="M115" i="4"/>
  <c r="L115" i="4"/>
  <c r="J115" i="4"/>
  <c r="I115" i="4"/>
  <c r="H115" i="4"/>
  <c r="G115" i="4"/>
  <c r="AV114" i="4"/>
  <c r="AU114" i="4"/>
  <c r="AZ114" i="4" s="1"/>
  <c r="AT114" i="4"/>
  <c r="AS114" i="4"/>
  <c r="AW114" i="4" s="1"/>
  <c r="AR114" i="4"/>
  <c r="AP114" i="4"/>
  <c r="AO114" i="4"/>
  <c r="AN114" i="4"/>
  <c r="AM114" i="4"/>
  <c r="AL114" i="4"/>
  <c r="AK114" i="4"/>
  <c r="AJ114" i="4"/>
  <c r="AI114" i="4"/>
  <c r="AH114" i="4"/>
  <c r="AF114" i="4"/>
  <c r="AE114" i="4"/>
  <c r="AD114" i="4"/>
  <c r="AC114" i="4"/>
  <c r="Z114" i="4"/>
  <c r="Y114" i="4"/>
  <c r="X114" i="4"/>
  <c r="W114" i="4"/>
  <c r="AA114" i="4" s="1"/>
  <c r="V114" i="4"/>
  <c r="T114" i="4"/>
  <c r="S114" i="4"/>
  <c r="R114" i="4"/>
  <c r="Q114" i="4"/>
  <c r="P114" i="4"/>
  <c r="O114" i="4"/>
  <c r="N114" i="4"/>
  <c r="M114" i="4"/>
  <c r="L114" i="4"/>
  <c r="J114" i="4"/>
  <c r="I114" i="4"/>
  <c r="H114" i="4"/>
  <c r="G114" i="4"/>
  <c r="AV113" i="4"/>
  <c r="AU113" i="4"/>
  <c r="AT113" i="4"/>
  <c r="AS113" i="4"/>
  <c r="AW113" i="4" s="1"/>
  <c r="AR113" i="4"/>
  <c r="AP113" i="4"/>
  <c r="AO113" i="4"/>
  <c r="AN113" i="4"/>
  <c r="AM113" i="4"/>
  <c r="AL113" i="4"/>
  <c r="AK113" i="4"/>
  <c r="AJ113" i="4"/>
  <c r="AI113" i="4"/>
  <c r="AH113" i="4"/>
  <c r="AF113" i="4"/>
  <c r="AE113" i="4"/>
  <c r="AD113" i="4"/>
  <c r="AC113" i="4"/>
  <c r="Z113" i="4"/>
  <c r="Y113" i="4"/>
  <c r="X113" i="4"/>
  <c r="W113" i="4"/>
  <c r="AA113" i="4" s="1"/>
  <c r="V113" i="4"/>
  <c r="T113" i="4"/>
  <c r="S113" i="4"/>
  <c r="R113" i="4"/>
  <c r="Q113" i="4"/>
  <c r="P113" i="4"/>
  <c r="O113" i="4"/>
  <c r="N113" i="4"/>
  <c r="M113" i="4"/>
  <c r="L113" i="4"/>
  <c r="J113" i="4"/>
  <c r="I113" i="4"/>
  <c r="H113" i="4"/>
  <c r="G113" i="4"/>
  <c r="AV112" i="4"/>
  <c r="AU112" i="4"/>
  <c r="AT112" i="4"/>
  <c r="AS112" i="4"/>
  <c r="AR112" i="4"/>
  <c r="AP112" i="4"/>
  <c r="AO112" i="4"/>
  <c r="AN112" i="4"/>
  <c r="AM112" i="4"/>
  <c r="AL112" i="4"/>
  <c r="AK112" i="4"/>
  <c r="AJ112" i="4"/>
  <c r="AI112" i="4"/>
  <c r="AH112" i="4"/>
  <c r="AF112" i="4"/>
  <c r="AE112" i="4"/>
  <c r="AD112" i="4"/>
  <c r="AG112" i="4" s="1"/>
  <c r="AC112" i="4"/>
  <c r="Z112" i="4"/>
  <c r="Y112" i="4"/>
  <c r="X112" i="4"/>
  <c r="W112" i="4"/>
  <c r="AA112" i="4" s="1"/>
  <c r="V112" i="4"/>
  <c r="T112" i="4"/>
  <c r="S112" i="4"/>
  <c r="R112" i="4"/>
  <c r="Q112" i="4"/>
  <c r="P112" i="4"/>
  <c r="O112" i="4"/>
  <c r="N112" i="4"/>
  <c r="M112" i="4"/>
  <c r="L112" i="4"/>
  <c r="J112" i="4"/>
  <c r="I112" i="4"/>
  <c r="H112" i="4"/>
  <c r="G112" i="4"/>
  <c r="AV111" i="4"/>
  <c r="AU111" i="4"/>
  <c r="AT111" i="4"/>
  <c r="AS111" i="4"/>
  <c r="AR111" i="4"/>
  <c r="AP111" i="4"/>
  <c r="AO111" i="4"/>
  <c r="AN111" i="4"/>
  <c r="AM111" i="4"/>
  <c r="AL111" i="4"/>
  <c r="AK111" i="4"/>
  <c r="AJ111" i="4"/>
  <c r="AI111" i="4"/>
  <c r="AH111" i="4"/>
  <c r="AF111" i="4"/>
  <c r="AE111" i="4"/>
  <c r="AD111" i="4"/>
  <c r="AC111" i="4"/>
  <c r="Z111" i="4"/>
  <c r="Y111" i="4"/>
  <c r="X111" i="4"/>
  <c r="W111" i="4"/>
  <c r="AA111" i="4" s="1"/>
  <c r="V111" i="4"/>
  <c r="T111" i="4"/>
  <c r="S111" i="4"/>
  <c r="R111" i="4"/>
  <c r="Q111" i="4"/>
  <c r="P111" i="4"/>
  <c r="O111" i="4"/>
  <c r="N111" i="4"/>
  <c r="M111" i="4"/>
  <c r="L111" i="4"/>
  <c r="J111" i="4"/>
  <c r="I111" i="4"/>
  <c r="H111" i="4"/>
  <c r="G111" i="4"/>
  <c r="AV110" i="4"/>
  <c r="AU110" i="4"/>
  <c r="AT110" i="4"/>
  <c r="AS110" i="4"/>
  <c r="AW110" i="4" s="1"/>
  <c r="AR110" i="4"/>
  <c r="AP110" i="4"/>
  <c r="AO110" i="4"/>
  <c r="AN110" i="4"/>
  <c r="AM110" i="4"/>
  <c r="AL110" i="4"/>
  <c r="AK110" i="4"/>
  <c r="AJ110" i="4"/>
  <c r="AI110" i="4"/>
  <c r="AH110" i="4"/>
  <c r="AF110" i="4"/>
  <c r="AE110" i="4"/>
  <c r="AD110" i="4"/>
  <c r="AC110" i="4"/>
  <c r="Z110" i="4"/>
  <c r="Y110" i="4"/>
  <c r="X110" i="4"/>
  <c r="W110" i="4"/>
  <c r="AA110" i="4" s="1"/>
  <c r="V110" i="4"/>
  <c r="T110" i="4"/>
  <c r="S110" i="4"/>
  <c r="R110" i="4"/>
  <c r="Q110" i="4"/>
  <c r="P110" i="4"/>
  <c r="O110" i="4"/>
  <c r="N110" i="4"/>
  <c r="M110" i="4"/>
  <c r="L110" i="4"/>
  <c r="J110" i="4"/>
  <c r="I110" i="4"/>
  <c r="H110" i="4"/>
  <c r="G110" i="4"/>
  <c r="AV109" i="4"/>
  <c r="AU109" i="4"/>
  <c r="AT109" i="4"/>
  <c r="AS109" i="4"/>
  <c r="AW109" i="4" s="1"/>
  <c r="AR109" i="4"/>
  <c r="AP109" i="4"/>
  <c r="AO109" i="4"/>
  <c r="AN109" i="4"/>
  <c r="AM109" i="4"/>
  <c r="AL109" i="4"/>
  <c r="AK109" i="4"/>
  <c r="AJ109" i="4"/>
  <c r="AI109" i="4"/>
  <c r="AH109" i="4"/>
  <c r="AF109" i="4"/>
  <c r="AE109" i="4"/>
  <c r="AD109" i="4"/>
  <c r="AC109" i="4"/>
  <c r="Z109" i="4"/>
  <c r="Y109" i="4"/>
  <c r="X109" i="4"/>
  <c r="W109" i="4"/>
  <c r="AA109" i="4" s="1"/>
  <c r="V109" i="4"/>
  <c r="T109" i="4"/>
  <c r="S109" i="4"/>
  <c r="R109" i="4"/>
  <c r="Q109" i="4"/>
  <c r="P109" i="4"/>
  <c r="O109" i="4"/>
  <c r="N109" i="4"/>
  <c r="M109" i="4"/>
  <c r="L109" i="4"/>
  <c r="J109" i="4"/>
  <c r="I109" i="4"/>
  <c r="H109" i="4"/>
  <c r="G109" i="4"/>
  <c r="AV108" i="4"/>
  <c r="AU108" i="4"/>
  <c r="AT108" i="4"/>
  <c r="AS108" i="4"/>
  <c r="AR108" i="4"/>
  <c r="AP108" i="4"/>
  <c r="AO108" i="4"/>
  <c r="AN108" i="4"/>
  <c r="AM108" i="4"/>
  <c r="AL108" i="4"/>
  <c r="AK108" i="4"/>
  <c r="AJ108" i="4"/>
  <c r="AI108" i="4"/>
  <c r="AH108" i="4"/>
  <c r="AF108" i="4"/>
  <c r="AE108" i="4"/>
  <c r="AD108" i="4"/>
  <c r="AC108" i="4"/>
  <c r="Z108" i="4"/>
  <c r="Y108" i="4"/>
  <c r="X108" i="4"/>
  <c r="W108" i="4"/>
  <c r="AA108" i="4" s="1"/>
  <c r="V108" i="4"/>
  <c r="T108" i="4"/>
  <c r="S108" i="4"/>
  <c r="R108" i="4"/>
  <c r="Q108" i="4"/>
  <c r="P108" i="4"/>
  <c r="O108" i="4"/>
  <c r="N108" i="4"/>
  <c r="M108" i="4"/>
  <c r="L108" i="4"/>
  <c r="J108" i="4"/>
  <c r="I108" i="4"/>
  <c r="H108" i="4"/>
  <c r="G108" i="4"/>
  <c r="AV107" i="4"/>
  <c r="AU107" i="4"/>
  <c r="AT107" i="4"/>
  <c r="AS107" i="4"/>
  <c r="AR107" i="4"/>
  <c r="AP107" i="4"/>
  <c r="AO107" i="4"/>
  <c r="AN107" i="4"/>
  <c r="AM107" i="4"/>
  <c r="AL107" i="4"/>
  <c r="AK107" i="4"/>
  <c r="AJ107" i="4"/>
  <c r="AI107" i="4"/>
  <c r="AH107" i="4"/>
  <c r="AF107" i="4"/>
  <c r="AE107" i="4"/>
  <c r="AD107" i="4"/>
  <c r="AC107" i="4"/>
  <c r="Z107" i="4"/>
  <c r="Y107" i="4"/>
  <c r="X107" i="4"/>
  <c r="W107" i="4"/>
  <c r="AA107" i="4" s="1"/>
  <c r="V107" i="4"/>
  <c r="T107" i="4"/>
  <c r="S107" i="4"/>
  <c r="R107" i="4"/>
  <c r="Q107" i="4"/>
  <c r="P107" i="4"/>
  <c r="O107" i="4"/>
  <c r="N107" i="4"/>
  <c r="M107" i="4"/>
  <c r="L107" i="4"/>
  <c r="J107" i="4"/>
  <c r="I107" i="4"/>
  <c r="H107" i="4"/>
  <c r="G107" i="4"/>
  <c r="AV106" i="4"/>
  <c r="AU106" i="4"/>
  <c r="AT106" i="4"/>
  <c r="AS106" i="4"/>
  <c r="AW106" i="4" s="1"/>
  <c r="AR106" i="4"/>
  <c r="AP106" i="4"/>
  <c r="AO106" i="4"/>
  <c r="AN106" i="4"/>
  <c r="AM106" i="4"/>
  <c r="AL106" i="4"/>
  <c r="AK106" i="4"/>
  <c r="AJ106" i="4"/>
  <c r="AI106" i="4"/>
  <c r="AH106" i="4"/>
  <c r="AF106" i="4"/>
  <c r="AE106" i="4"/>
  <c r="AD106" i="4"/>
  <c r="AC106" i="4"/>
  <c r="AA106" i="4"/>
  <c r="Z106" i="4"/>
  <c r="Y106" i="4"/>
  <c r="X106" i="4"/>
  <c r="W106" i="4"/>
  <c r="V106" i="4"/>
  <c r="T106" i="4"/>
  <c r="S106" i="4"/>
  <c r="R106" i="4"/>
  <c r="Q106" i="4"/>
  <c r="P106" i="4"/>
  <c r="O106" i="4"/>
  <c r="N106" i="4"/>
  <c r="M106" i="4"/>
  <c r="L106" i="4"/>
  <c r="J106" i="4"/>
  <c r="I106" i="4"/>
  <c r="H106" i="4"/>
  <c r="G106" i="4"/>
  <c r="AV105" i="4"/>
  <c r="AU105" i="4"/>
  <c r="AT105" i="4"/>
  <c r="AS105" i="4"/>
  <c r="AW105" i="4" s="1"/>
  <c r="AR105" i="4"/>
  <c r="AP105" i="4"/>
  <c r="AO105" i="4"/>
  <c r="AN105" i="4"/>
  <c r="AM105" i="4"/>
  <c r="AL105" i="4"/>
  <c r="AK105" i="4"/>
  <c r="AJ105" i="4"/>
  <c r="AI105" i="4"/>
  <c r="AH105" i="4"/>
  <c r="AF105" i="4"/>
  <c r="AE105" i="4"/>
  <c r="AD105" i="4"/>
  <c r="AC105" i="4"/>
  <c r="Z105" i="4"/>
  <c r="Y105" i="4"/>
  <c r="X105" i="4"/>
  <c r="W105" i="4"/>
  <c r="AA105" i="4" s="1"/>
  <c r="V105" i="4"/>
  <c r="T105" i="4"/>
  <c r="S105" i="4"/>
  <c r="R105" i="4"/>
  <c r="Q105" i="4"/>
  <c r="P105" i="4"/>
  <c r="O105" i="4"/>
  <c r="N105" i="4"/>
  <c r="M105" i="4"/>
  <c r="L105" i="4"/>
  <c r="J105" i="4"/>
  <c r="I105" i="4"/>
  <c r="H105" i="4"/>
  <c r="G105" i="4"/>
  <c r="AV104" i="4"/>
  <c r="AU104" i="4"/>
  <c r="AT104" i="4"/>
  <c r="AS104" i="4"/>
  <c r="AR104" i="4"/>
  <c r="AP104" i="4"/>
  <c r="AO104" i="4"/>
  <c r="AN104" i="4"/>
  <c r="AM104" i="4"/>
  <c r="AL104" i="4"/>
  <c r="AK104" i="4"/>
  <c r="AJ104" i="4"/>
  <c r="AI104" i="4"/>
  <c r="AH104" i="4"/>
  <c r="AF104" i="4"/>
  <c r="AE104" i="4"/>
  <c r="AD104" i="4"/>
  <c r="AC104" i="4"/>
  <c r="Z104" i="4"/>
  <c r="Y104" i="4"/>
  <c r="X104" i="4"/>
  <c r="W104" i="4"/>
  <c r="AA104" i="4" s="1"/>
  <c r="V104" i="4"/>
  <c r="T104" i="4"/>
  <c r="S104" i="4"/>
  <c r="R104" i="4"/>
  <c r="Q104" i="4"/>
  <c r="P104" i="4"/>
  <c r="O104" i="4"/>
  <c r="N104" i="4"/>
  <c r="M104" i="4"/>
  <c r="L104" i="4"/>
  <c r="J104" i="4"/>
  <c r="I104" i="4"/>
  <c r="H104" i="4"/>
  <c r="K104" i="4" s="1"/>
  <c r="G104" i="4"/>
  <c r="AV103" i="4"/>
  <c r="AU103" i="4"/>
  <c r="AT103" i="4"/>
  <c r="AS103" i="4"/>
  <c r="AR103" i="4"/>
  <c r="AP103" i="4"/>
  <c r="AO103" i="4"/>
  <c r="AN103" i="4"/>
  <c r="AM103" i="4"/>
  <c r="AL103" i="4"/>
  <c r="AK103" i="4"/>
  <c r="AJ103" i="4"/>
  <c r="AI103" i="4"/>
  <c r="AH103" i="4"/>
  <c r="AF103" i="4"/>
  <c r="AE103" i="4"/>
  <c r="AD103" i="4"/>
  <c r="AC103" i="4"/>
  <c r="Z103" i="4"/>
  <c r="Y103" i="4"/>
  <c r="X103" i="4"/>
  <c r="W103" i="4"/>
  <c r="AA103" i="4" s="1"/>
  <c r="V103" i="4"/>
  <c r="T103" i="4"/>
  <c r="S103" i="4"/>
  <c r="R103" i="4"/>
  <c r="Q103" i="4"/>
  <c r="P103" i="4"/>
  <c r="O103" i="4"/>
  <c r="N103" i="4"/>
  <c r="M103" i="4"/>
  <c r="L103" i="4"/>
  <c r="J103" i="4"/>
  <c r="I103" i="4"/>
  <c r="H103" i="4"/>
  <c r="G103" i="4"/>
  <c r="AV102" i="4"/>
  <c r="AU102" i="4"/>
  <c r="AT102" i="4"/>
  <c r="AS102" i="4"/>
  <c r="AW102" i="4" s="1"/>
  <c r="AR102" i="4"/>
  <c r="AP102" i="4"/>
  <c r="AO102" i="4"/>
  <c r="AN102" i="4"/>
  <c r="AM102" i="4"/>
  <c r="AL102" i="4"/>
  <c r="AK102" i="4"/>
  <c r="AJ102" i="4"/>
  <c r="AI102" i="4"/>
  <c r="AH102" i="4"/>
  <c r="AF102" i="4"/>
  <c r="AE102" i="4"/>
  <c r="AD102" i="4"/>
  <c r="AC102" i="4"/>
  <c r="Z102" i="4"/>
  <c r="Y102" i="4"/>
  <c r="X102" i="4"/>
  <c r="W102" i="4"/>
  <c r="AA102" i="4" s="1"/>
  <c r="V102" i="4"/>
  <c r="T102" i="4"/>
  <c r="S102" i="4"/>
  <c r="R102" i="4"/>
  <c r="Q102" i="4"/>
  <c r="P102" i="4"/>
  <c r="O102" i="4"/>
  <c r="N102" i="4"/>
  <c r="M102" i="4"/>
  <c r="L102" i="4"/>
  <c r="J102" i="4"/>
  <c r="I102" i="4"/>
  <c r="H102" i="4"/>
  <c r="G102" i="4"/>
  <c r="AV101" i="4"/>
  <c r="AU101" i="4"/>
  <c r="AT101" i="4"/>
  <c r="AS101" i="4"/>
  <c r="AW101" i="4" s="1"/>
  <c r="AR101" i="4"/>
  <c r="AP101" i="4"/>
  <c r="AO101" i="4"/>
  <c r="AN101" i="4"/>
  <c r="AM101" i="4"/>
  <c r="AL101" i="4"/>
  <c r="AK101" i="4"/>
  <c r="AJ101" i="4"/>
  <c r="AI101" i="4"/>
  <c r="AH101" i="4"/>
  <c r="AF101" i="4"/>
  <c r="AE101" i="4"/>
  <c r="AD101" i="4"/>
  <c r="AC101" i="4"/>
  <c r="Z101" i="4"/>
  <c r="Y101" i="4"/>
  <c r="X101" i="4"/>
  <c r="W101" i="4"/>
  <c r="AA101" i="4" s="1"/>
  <c r="V101" i="4"/>
  <c r="T101" i="4"/>
  <c r="S101" i="4"/>
  <c r="R101" i="4"/>
  <c r="Q101" i="4"/>
  <c r="P101" i="4"/>
  <c r="O101" i="4"/>
  <c r="N101" i="4"/>
  <c r="M101" i="4"/>
  <c r="L101" i="4"/>
  <c r="J101" i="4"/>
  <c r="I101" i="4"/>
  <c r="H101" i="4"/>
  <c r="G101" i="4"/>
  <c r="AV100" i="4"/>
  <c r="AU100" i="4"/>
  <c r="AT100" i="4"/>
  <c r="AS100" i="4"/>
  <c r="AR100" i="4"/>
  <c r="AP100" i="4"/>
  <c r="AO100" i="4"/>
  <c r="AN100" i="4"/>
  <c r="AM100" i="4"/>
  <c r="AL100" i="4"/>
  <c r="AK100" i="4"/>
  <c r="AJ100" i="4"/>
  <c r="AI100" i="4"/>
  <c r="AH100" i="4"/>
  <c r="AF100" i="4"/>
  <c r="AE100" i="4"/>
  <c r="AD100" i="4"/>
  <c r="AC100" i="4"/>
  <c r="Z100" i="4"/>
  <c r="Y100" i="4"/>
  <c r="X100" i="4"/>
  <c r="W100" i="4"/>
  <c r="AA100" i="4" s="1"/>
  <c r="V100" i="4"/>
  <c r="T100" i="4"/>
  <c r="S100" i="4"/>
  <c r="R100" i="4"/>
  <c r="Q100" i="4"/>
  <c r="P100" i="4"/>
  <c r="O100" i="4"/>
  <c r="N100" i="4"/>
  <c r="M100" i="4"/>
  <c r="L100" i="4"/>
  <c r="J100" i="4"/>
  <c r="I100" i="4"/>
  <c r="H100" i="4"/>
  <c r="G100" i="4"/>
  <c r="AV99" i="4"/>
  <c r="AU99" i="4"/>
  <c r="AT99" i="4"/>
  <c r="AS99" i="4"/>
  <c r="AR99" i="4"/>
  <c r="AP99" i="4"/>
  <c r="AO99" i="4"/>
  <c r="AN99" i="4"/>
  <c r="AM99" i="4"/>
  <c r="AL99" i="4"/>
  <c r="AK99" i="4"/>
  <c r="AJ99" i="4"/>
  <c r="AI99" i="4"/>
  <c r="AH99" i="4"/>
  <c r="AF99" i="4"/>
  <c r="AE99" i="4"/>
  <c r="AD99" i="4"/>
  <c r="AC99" i="4"/>
  <c r="Z99" i="4"/>
  <c r="Y99" i="4"/>
  <c r="X99" i="4"/>
  <c r="W99" i="4"/>
  <c r="AA99" i="4" s="1"/>
  <c r="V99" i="4"/>
  <c r="T99" i="4"/>
  <c r="S99" i="4"/>
  <c r="R99" i="4"/>
  <c r="U99" i="4" s="1"/>
  <c r="Q99" i="4"/>
  <c r="P99" i="4"/>
  <c r="O99" i="4"/>
  <c r="N99" i="4"/>
  <c r="M99" i="4"/>
  <c r="L99" i="4"/>
  <c r="J99" i="4"/>
  <c r="I99" i="4"/>
  <c r="H99" i="4"/>
  <c r="G99" i="4"/>
  <c r="AV98" i="4"/>
  <c r="AU98" i="4"/>
  <c r="AT98" i="4"/>
  <c r="AS98" i="4"/>
  <c r="AW98" i="4" s="1"/>
  <c r="AR98" i="4"/>
  <c r="AP98" i="4"/>
  <c r="AO98" i="4"/>
  <c r="AN98" i="4"/>
  <c r="AM98" i="4"/>
  <c r="AL98" i="4"/>
  <c r="AK98" i="4"/>
  <c r="AJ98" i="4"/>
  <c r="AI98" i="4"/>
  <c r="AH98" i="4"/>
  <c r="AF98" i="4"/>
  <c r="AE98" i="4"/>
  <c r="AD98" i="4"/>
  <c r="AC98" i="4"/>
  <c r="Z98" i="4"/>
  <c r="Y98" i="4"/>
  <c r="X98" i="4"/>
  <c r="W98" i="4"/>
  <c r="AA98" i="4" s="1"/>
  <c r="V98" i="4"/>
  <c r="T98" i="4"/>
  <c r="S98" i="4"/>
  <c r="R98" i="4"/>
  <c r="Q98" i="4"/>
  <c r="P98" i="4"/>
  <c r="O98" i="4"/>
  <c r="N98" i="4"/>
  <c r="M98" i="4"/>
  <c r="L98" i="4"/>
  <c r="J98" i="4"/>
  <c r="I98" i="4"/>
  <c r="H98" i="4"/>
  <c r="G98" i="4"/>
  <c r="AV97" i="4"/>
  <c r="AU97" i="4"/>
  <c r="AT97" i="4"/>
  <c r="AS97" i="4"/>
  <c r="AW97" i="4" s="1"/>
  <c r="AR97" i="4"/>
  <c r="AP97" i="4"/>
  <c r="AO97" i="4"/>
  <c r="AN97" i="4"/>
  <c r="AM97" i="4"/>
  <c r="AL97" i="4"/>
  <c r="AK97" i="4"/>
  <c r="AJ97" i="4"/>
  <c r="AI97" i="4"/>
  <c r="AH97" i="4"/>
  <c r="AF97" i="4"/>
  <c r="AE97" i="4"/>
  <c r="AD97" i="4"/>
  <c r="AC97" i="4"/>
  <c r="Z97" i="4"/>
  <c r="Y97" i="4"/>
  <c r="X97" i="4"/>
  <c r="W97" i="4"/>
  <c r="AA97" i="4" s="1"/>
  <c r="V97" i="4"/>
  <c r="T97" i="4"/>
  <c r="S97" i="4"/>
  <c r="R97" i="4"/>
  <c r="Q97" i="4"/>
  <c r="P97" i="4"/>
  <c r="O97" i="4"/>
  <c r="N97" i="4"/>
  <c r="M97" i="4"/>
  <c r="L97" i="4"/>
  <c r="J97" i="4"/>
  <c r="I97" i="4"/>
  <c r="H97" i="4"/>
  <c r="G97" i="4"/>
  <c r="AV96" i="4"/>
  <c r="AU96" i="4"/>
  <c r="AT96" i="4"/>
  <c r="AS96" i="4"/>
  <c r="AR96" i="4"/>
  <c r="AP96" i="4"/>
  <c r="AO96" i="4"/>
  <c r="AN96" i="4"/>
  <c r="AM96" i="4"/>
  <c r="AL96" i="4"/>
  <c r="AK96" i="4"/>
  <c r="AJ96" i="4"/>
  <c r="AI96" i="4"/>
  <c r="AH96" i="4"/>
  <c r="AF96" i="4"/>
  <c r="AE96" i="4"/>
  <c r="AD96" i="4"/>
  <c r="AC96" i="4"/>
  <c r="AA96" i="4"/>
  <c r="Z96" i="4"/>
  <c r="Y96" i="4"/>
  <c r="X96" i="4"/>
  <c r="W96" i="4"/>
  <c r="V96" i="4"/>
  <c r="T96" i="4"/>
  <c r="S96" i="4"/>
  <c r="R96" i="4"/>
  <c r="Q96" i="4"/>
  <c r="P96" i="4"/>
  <c r="O96" i="4"/>
  <c r="N96" i="4"/>
  <c r="M96" i="4"/>
  <c r="L96" i="4"/>
  <c r="J96" i="4"/>
  <c r="I96" i="4"/>
  <c r="H96" i="4"/>
  <c r="G96" i="4"/>
  <c r="AV95" i="4"/>
  <c r="AU95" i="4"/>
  <c r="AT95" i="4"/>
  <c r="AS95" i="4"/>
  <c r="AR95" i="4"/>
  <c r="AP95" i="4"/>
  <c r="AO95" i="4"/>
  <c r="AN95" i="4"/>
  <c r="AM95" i="4"/>
  <c r="AL95" i="4"/>
  <c r="AK95" i="4"/>
  <c r="AJ95" i="4"/>
  <c r="AI95" i="4"/>
  <c r="AH95" i="4"/>
  <c r="AF95" i="4"/>
  <c r="AE95" i="4"/>
  <c r="AD95" i="4"/>
  <c r="AC95" i="4"/>
  <c r="AA95" i="4"/>
  <c r="Z95" i="4"/>
  <c r="Y95" i="4"/>
  <c r="X95" i="4"/>
  <c r="W95" i="4"/>
  <c r="V95" i="4"/>
  <c r="T95" i="4"/>
  <c r="S95" i="4"/>
  <c r="R95" i="4"/>
  <c r="U95" i="4" s="1"/>
  <c r="Q95" i="4"/>
  <c r="P95" i="4"/>
  <c r="O95" i="4"/>
  <c r="N95" i="4"/>
  <c r="M95" i="4"/>
  <c r="L95" i="4"/>
  <c r="J95" i="4"/>
  <c r="I95" i="4"/>
  <c r="H95" i="4"/>
  <c r="G95" i="4"/>
  <c r="AV94" i="4"/>
  <c r="AU94" i="4"/>
  <c r="AT94" i="4"/>
  <c r="AS94" i="4"/>
  <c r="AX94" i="4" s="1"/>
  <c r="AR94" i="4"/>
  <c r="AP94" i="4"/>
  <c r="AO94" i="4"/>
  <c r="AN94" i="4"/>
  <c r="AM94" i="4"/>
  <c r="AL94" i="4"/>
  <c r="AK94" i="4"/>
  <c r="AJ94" i="4"/>
  <c r="AI94" i="4"/>
  <c r="AH94" i="4"/>
  <c r="AF94" i="4"/>
  <c r="AE94" i="4"/>
  <c r="AD94" i="4"/>
  <c r="AC94" i="4"/>
  <c r="Z94" i="4"/>
  <c r="Y94" i="4"/>
  <c r="X94" i="4"/>
  <c r="W94" i="4"/>
  <c r="AA94" i="4" s="1"/>
  <c r="V94" i="4"/>
  <c r="T94" i="4"/>
  <c r="S94" i="4"/>
  <c r="R94" i="4"/>
  <c r="Q94" i="4"/>
  <c r="P94" i="4"/>
  <c r="O94" i="4"/>
  <c r="N94" i="4"/>
  <c r="M94" i="4"/>
  <c r="L94" i="4"/>
  <c r="J94" i="4"/>
  <c r="I94" i="4"/>
  <c r="H94" i="4"/>
  <c r="G94" i="4"/>
  <c r="AV93" i="4"/>
  <c r="AU93" i="4"/>
  <c r="AT93" i="4"/>
  <c r="AS93" i="4"/>
  <c r="AX93" i="4" s="1"/>
  <c r="AR93" i="4"/>
  <c r="AP93" i="4"/>
  <c r="AO93" i="4"/>
  <c r="AN93" i="4"/>
  <c r="AM93" i="4"/>
  <c r="AL93" i="4"/>
  <c r="AK93" i="4"/>
  <c r="AJ93" i="4"/>
  <c r="AI93" i="4"/>
  <c r="AH93" i="4"/>
  <c r="AF93" i="4"/>
  <c r="AE93" i="4"/>
  <c r="AD93" i="4"/>
  <c r="AC93" i="4"/>
  <c r="Z93" i="4"/>
  <c r="Y93" i="4"/>
  <c r="X93" i="4"/>
  <c r="W93" i="4"/>
  <c r="AA93" i="4" s="1"/>
  <c r="V93" i="4"/>
  <c r="T93" i="4"/>
  <c r="S93" i="4"/>
  <c r="R93" i="4"/>
  <c r="Q93" i="4"/>
  <c r="P93" i="4"/>
  <c r="O93" i="4"/>
  <c r="N93" i="4"/>
  <c r="M93" i="4"/>
  <c r="L93" i="4"/>
  <c r="J93" i="4"/>
  <c r="I93" i="4"/>
  <c r="H93" i="4"/>
  <c r="G93" i="4"/>
  <c r="AV92" i="4"/>
  <c r="AU92" i="4"/>
  <c r="AT92" i="4"/>
  <c r="AS92" i="4"/>
  <c r="AR92" i="4"/>
  <c r="AP92" i="4"/>
  <c r="AO92" i="4"/>
  <c r="AN92" i="4"/>
  <c r="AM92" i="4"/>
  <c r="AL92" i="4"/>
  <c r="AK92" i="4"/>
  <c r="AJ92" i="4"/>
  <c r="AI92" i="4"/>
  <c r="AH92" i="4"/>
  <c r="AF92" i="4"/>
  <c r="AE92" i="4"/>
  <c r="AD92" i="4"/>
  <c r="AC92" i="4"/>
  <c r="Z92" i="4"/>
  <c r="Y92" i="4"/>
  <c r="X92" i="4"/>
  <c r="W92" i="4"/>
  <c r="AA92" i="4" s="1"/>
  <c r="V92" i="4"/>
  <c r="T92" i="4"/>
  <c r="S92" i="4"/>
  <c r="R92" i="4"/>
  <c r="Q92" i="4"/>
  <c r="P92" i="4"/>
  <c r="O92" i="4"/>
  <c r="N92" i="4"/>
  <c r="M92" i="4"/>
  <c r="L92" i="4"/>
  <c r="J92" i="4"/>
  <c r="I92" i="4"/>
  <c r="H92" i="4"/>
  <c r="G92" i="4"/>
  <c r="AV91" i="4"/>
  <c r="AU91" i="4"/>
  <c r="AT91" i="4"/>
  <c r="AS91" i="4"/>
  <c r="AR91" i="4"/>
  <c r="AP91" i="4"/>
  <c r="AO91" i="4"/>
  <c r="AQ91" i="4" s="1"/>
  <c r="AN91" i="4"/>
  <c r="AM91" i="4"/>
  <c r="AL91" i="4"/>
  <c r="AK91" i="4"/>
  <c r="AJ91" i="4"/>
  <c r="AI91" i="4"/>
  <c r="AH91" i="4"/>
  <c r="AF91" i="4"/>
  <c r="AE91" i="4"/>
  <c r="AD91" i="4"/>
  <c r="AC91" i="4"/>
  <c r="Z91" i="4"/>
  <c r="Y91" i="4"/>
  <c r="X91" i="4"/>
  <c r="W91" i="4"/>
  <c r="AA91" i="4" s="1"/>
  <c r="V91" i="4"/>
  <c r="T91" i="4"/>
  <c r="S91" i="4"/>
  <c r="R91" i="4"/>
  <c r="Q91" i="4"/>
  <c r="P91" i="4"/>
  <c r="O91" i="4"/>
  <c r="N91" i="4"/>
  <c r="M91" i="4"/>
  <c r="L91" i="4"/>
  <c r="J91" i="4"/>
  <c r="I91" i="4"/>
  <c r="H91" i="4"/>
  <c r="G91" i="4"/>
  <c r="AV90" i="4"/>
  <c r="AU90" i="4"/>
  <c r="AT90" i="4"/>
  <c r="AS90" i="4"/>
  <c r="AX90" i="4" s="1"/>
  <c r="AR90" i="4"/>
  <c r="AP90" i="4"/>
  <c r="AO90" i="4"/>
  <c r="AN90" i="4"/>
  <c r="AM90" i="4"/>
  <c r="AL90" i="4"/>
  <c r="AK90" i="4"/>
  <c r="AJ90" i="4"/>
  <c r="AI90" i="4"/>
  <c r="AH90" i="4"/>
  <c r="AF90" i="4"/>
  <c r="AE90" i="4"/>
  <c r="AD90" i="4"/>
  <c r="AC90" i="4"/>
  <c r="AA90" i="4"/>
  <c r="Z90" i="4"/>
  <c r="Y90" i="4"/>
  <c r="X90" i="4"/>
  <c r="W90" i="4"/>
  <c r="V90" i="4"/>
  <c r="T90" i="4"/>
  <c r="S90" i="4"/>
  <c r="R90" i="4"/>
  <c r="Q90" i="4"/>
  <c r="P90" i="4"/>
  <c r="O90" i="4"/>
  <c r="N90" i="4"/>
  <c r="M90" i="4"/>
  <c r="L90" i="4"/>
  <c r="J90" i="4"/>
  <c r="I90" i="4"/>
  <c r="H90" i="4"/>
  <c r="G90" i="4"/>
  <c r="AW89" i="4"/>
  <c r="AV89" i="4"/>
  <c r="AU89" i="4"/>
  <c r="AT89" i="4"/>
  <c r="AS89" i="4"/>
  <c r="AR89" i="4"/>
  <c r="AP89" i="4"/>
  <c r="AO89" i="4"/>
  <c r="AN89" i="4"/>
  <c r="AM89" i="4"/>
  <c r="AL89" i="4"/>
  <c r="AK89" i="4"/>
  <c r="AJ89" i="4"/>
  <c r="AI89" i="4"/>
  <c r="AH89" i="4"/>
  <c r="AF89" i="4"/>
  <c r="AE89" i="4"/>
  <c r="AD89" i="4"/>
  <c r="AC89" i="4"/>
  <c r="Z89" i="4"/>
  <c r="Y89" i="4"/>
  <c r="X89" i="4"/>
  <c r="W89" i="4"/>
  <c r="AA89" i="4" s="1"/>
  <c r="V89" i="4"/>
  <c r="T89" i="4"/>
  <c r="S89" i="4"/>
  <c r="R89" i="4"/>
  <c r="U89" i="4" s="1"/>
  <c r="Q89" i="4"/>
  <c r="P89" i="4"/>
  <c r="O89" i="4"/>
  <c r="N89" i="4"/>
  <c r="M89" i="4"/>
  <c r="L89" i="4"/>
  <c r="J89" i="4"/>
  <c r="I89" i="4"/>
  <c r="H89" i="4"/>
  <c r="G89" i="4"/>
  <c r="AV88" i="4"/>
  <c r="AU88" i="4"/>
  <c r="AZ88" i="4" s="1"/>
  <c r="AT88" i="4"/>
  <c r="AY88" i="4" s="1"/>
  <c r="AS88" i="4"/>
  <c r="AR88" i="4"/>
  <c r="AP88" i="4"/>
  <c r="AO88" i="4"/>
  <c r="AN88" i="4"/>
  <c r="AM88" i="4"/>
  <c r="AL88" i="4"/>
  <c r="AK88" i="4"/>
  <c r="AJ88" i="4"/>
  <c r="AI88" i="4"/>
  <c r="AH88" i="4"/>
  <c r="AF88" i="4"/>
  <c r="AE88" i="4"/>
  <c r="AD88" i="4"/>
  <c r="AC88" i="4"/>
  <c r="Z88" i="4"/>
  <c r="Y88" i="4"/>
  <c r="X88" i="4"/>
  <c r="W88" i="4"/>
  <c r="AA88" i="4" s="1"/>
  <c r="V88" i="4"/>
  <c r="T88" i="4"/>
  <c r="S88" i="4"/>
  <c r="R88" i="4"/>
  <c r="Q88" i="4"/>
  <c r="P88" i="4"/>
  <c r="O88" i="4"/>
  <c r="N88" i="4"/>
  <c r="M88" i="4"/>
  <c r="L88" i="4"/>
  <c r="J88" i="4"/>
  <c r="I88" i="4"/>
  <c r="H88" i="4"/>
  <c r="G88" i="4"/>
  <c r="AV87" i="4"/>
  <c r="BA87" i="4" s="1"/>
  <c r="AU87" i="4"/>
  <c r="AT87" i="4"/>
  <c r="AS87" i="4"/>
  <c r="AR87" i="4"/>
  <c r="AP87" i="4"/>
  <c r="AO87" i="4"/>
  <c r="AN87" i="4"/>
  <c r="AM87" i="4"/>
  <c r="AL87" i="4"/>
  <c r="AK87" i="4"/>
  <c r="AJ87" i="4"/>
  <c r="AI87" i="4"/>
  <c r="AH87" i="4"/>
  <c r="AF87" i="4"/>
  <c r="AE87" i="4"/>
  <c r="AD87" i="4"/>
  <c r="AC87" i="4"/>
  <c r="Z87" i="4"/>
  <c r="Y87" i="4"/>
  <c r="X87" i="4"/>
  <c r="W87" i="4"/>
  <c r="AA87" i="4" s="1"/>
  <c r="V87" i="4"/>
  <c r="T87" i="4"/>
  <c r="S87" i="4"/>
  <c r="R87" i="4"/>
  <c r="Q87" i="4"/>
  <c r="P87" i="4"/>
  <c r="O87" i="4"/>
  <c r="N87" i="4"/>
  <c r="M87" i="4"/>
  <c r="L87" i="4"/>
  <c r="J87" i="4"/>
  <c r="I87" i="4"/>
  <c r="H87" i="4"/>
  <c r="G87" i="4"/>
  <c r="AV86" i="4"/>
  <c r="AU86" i="4"/>
  <c r="AT86" i="4"/>
  <c r="AS86" i="4"/>
  <c r="AW86" i="4" s="1"/>
  <c r="AR86" i="4"/>
  <c r="AP86" i="4"/>
  <c r="AO86" i="4"/>
  <c r="AN86" i="4"/>
  <c r="AM86" i="4"/>
  <c r="AL86" i="4"/>
  <c r="AK86" i="4"/>
  <c r="AJ86" i="4"/>
  <c r="AI86" i="4"/>
  <c r="AH86" i="4"/>
  <c r="AF86" i="4"/>
  <c r="AE86" i="4"/>
  <c r="AD86" i="4"/>
  <c r="AC86" i="4"/>
  <c r="Z86" i="4"/>
  <c r="Y86" i="4"/>
  <c r="X86" i="4"/>
  <c r="AY86" i="4" s="1"/>
  <c r="W86" i="4"/>
  <c r="AA86" i="4" s="1"/>
  <c r="V86" i="4"/>
  <c r="T86" i="4"/>
  <c r="S86" i="4"/>
  <c r="R86" i="4"/>
  <c r="Q86" i="4"/>
  <c r="P86" i="4"/>
  <c r="O86" i="4"/>
  <c r="N86" i="4"/>
  <c r="M86" i="4"/>
  <c r="L86" i="4"/>
  <c r="J86" i="4"/>
  <c r="I86" i="4"/>
  <c r="H86" i="4"/>
  <c r="G86" i="4"/>
  <c r="AV85" i="4"/>
  <c r="AU85" i="4"/>
  <c r="AT85" i="4"/>
  <c r="AS85" i="4"/>
  <c r="AW85" i="4" s="1"/>
  <c r="AR85" i="4"/>
  <c r="AP85" i="4"/>
  <c r="AO85" i="4"/>
  <c r="AN85" i="4"/>
  <c r="AM85" i="4"/>
  <c r="AL85" i="4"/>
  <c r="AK85" i="4"/>
  <c r="AJ85" i="4"/>
  <c r="AI85" i="4"/>
  <c r="AH85" i="4"/>
  <c r="AF85" i="4"/>
  <c r="AE85" i="4"/>
  <c r="AD85" i="4"/>
  <c r="AC85" i="4"/>
  <c r="Z85" i="4"/>
  <c r="Y85" i="4"/>
  <c r="X85" i="4"/>
  <c r="AY85" i="4" s="1"/>
  <c r="W85" i="4"/>
  <c r="V85" i="4"/>
  <c r="T85" i="4"/>
  <c r="S85" i="4"/>
  <c r="R85" i="4"/>
  <c r="Q85" i="4"/>
  <c r="P85" i="4"/>
  <c r="O85" i="4"/>
  <c r="N85" i="4"/>
  <c r="M85" i="4"/>
  <c r="L85" i="4"/>
  <c r="J85" i="4"/>
  <c r="I85" i="4"/>
  <c r="H85" i="4"/>
  <c r="G85" i="4"/>
  <c r="AV84" i="4"/>
  <c r="AU84" i="4"/>
  <c r="AT84" i="4"/>
  <c r="AS84" i="4"/>
  <c r="AR84" i="4"/>
  <c r="AP84" i="4"/>
  <c r="AO84" i="4"/>
  <c r="AN84" i="4"/>
  <c r="AM84" i="4"/>
  <c r="AL84" i="4"/>
  <c r="AK84" i="4"/>
  <c r="AJ84" i="4"/>
  <c r="AI84" i="4"/>
  <c r="AH84" i="4"/>
  <c r="AF84" i="4"/>
  <c r="AE84" i="4"/>
  <c r="AD84" i="4"/>
  <c r="AG84" i="4" s="1"/>
  <c r="AC84" i="4"/>
  <c r="Z84" i="4"/>
  <c r="Y84" i="4"/>
  <c r="X84" i="4"/>
  <c r="W84" i="4"/>
  <c r="AA84" i="4" s="1"/>
  <c r="V84" i="4"/>
  <c r="T84" i="4"/>
  <c r="S84" i="4"/>
  <c r="R84" i="4"/>
  <c r="Q84" i="4"/>
  <c r="P84" i="4"/>
  <c r="O84" i="4"/>
  <c r="N84" i="4"/>
  <c r="M84" i="4"/>
  <c r="L84" i="4"/>
  <c r="J84" i="4"/>
  <c r="I84" i="4"/>
  <c r="H84" i="4"/>
  <c r="G84" i="4"/>
  <c r="AV83" i="4"/>
  <c r="AU83" i="4"/>
  <c r="AT83" i="4"/>
  <c r="AS83" i="4"/>
  <c r="AR83" i="4"/>
  <c r="AP83" i="4"/>
  <c r="AO83" i="4"/>
  <c r="AN83" i="4"/>
  <c r="AM83" i="4"/>
  <c r="AL83" i="4"/>
  <c r="AK83" i="4"/>
  <c r="AJ83" i="4"/>
  <c r="AI83" i="4"/>
  <c r="AH83" i="4"/>
  <c r="AF83" i="4"/>
  <c r="AE83" i="4"/>
  <c r="AD83" i="4"/>
  <c r="AC83" i="4"/>
  <c r="AA83" i="4"/>
  <c r="Z83" i="4"/>
  <c r="Y83" i="4"/>
  <c r="X83" i="4"/>
  <c r="W83" i="4"/>
  <c r="V83" i="4"/>
  <c r="T83" i="4"/>
  <c r="S83" i="4"/>
  <c r="R83" i="4"/>
  <c r="Q83" i="4"/>
  <c r="P83" i="4"/>
  <c r="O83" i="4"/>
  <c r="N83" i="4"/>
  <c r="M83" i="4"/>
  <c r="L83" i="4"/>
  <c r="J83" i="4"/>
  <c r="I83" i="4"/>
  <c r="H83" i="4"/>
  <c r="G83" i="4"/>
  <c r="AV82" i="4"/>
  <c r="AU82" i="4"/>
  <c r="AT82" i="4"/>
  <c r="AS82" i="4"/>
  <c r="AR82" i="4"/>
  <c r="AP82" i="4"/>
  <c r="AO82" i="4"/>
  <c r="AN82" i="4"/>
  <c r="AM82" i="4"/>
  <c r="AL82" i="4"/>
  <c r="AK82" i="4"/>
  <c r="AJ82" i="4"/>
  <c r="AI82" i="4"/>
  <c r="AH82" i="4"/>
  <c r="AF82" i="4"/>
  <c r="AE82" i="4"/>
  <c r="AD82" i="4"/>
  <c r="AC82" i="4"/>
  <c r="Z82" i="4"/>
  <c r="Y82" i="4"/>
  <c r="X82" i="4"/>
  <c r="W82" i="4"/>
  <c r="AA82" i="4" s="1"/>
  <c r="V82" i="4"/>
  <c r="T82" i="4"/>
  <c r="S82" i="4"/>
  <c r="R82" i="4"/>
  <c r="Q82" i="4"/>
  <c r="P82" i="4"/>
  <c r="O82" i="4"/>
  <c r="N82" i="4"/>
  <c r="M82" i="4"/>
  <c r="L82" i="4"/>
  <c r="J82" i="4"/>
  <c r="I82" i="4"/>
  <c r="H82" i="4"/>
  <c r="G82" i="4"/>
  <c r="AV81" i="4"/>
  <c r="AU81" i="4"/>
  <c r="AT81" i="4"/>
  <c r="AS81" i="4"/>
  <c r="AW81" i="4" s="1"/>
  <c r="AR81" i="4"/>
  <c r="AP81" i="4"/>
  <c r="AO81" i="4"/>
  <c r="AN81" i="4"/>
  <c r="AM81" i="4"/>
  <c r="AL81" i="4"/>
  <c r="AK81" i="4"/>
  <c r="AJ81" i="4"/>
  <c r="AI81" i="4"/>
  <c r="AH81" i="4"/>
  <c r="AF81" i="4"/>
  <c r="AE81" i="4"/>
  <c r="AD81" i="4"/>
  <c r="AC81" i="4"/>
  <c r="Z81" i="4"/>
  <c r="Y81" i="4"/>
  <c r="X81" i="4"/>
  <c r="W81" i="4"/>
  <c r="AA81" i="4" s="1"/>
  <c r="V81" i="4"/>
  <c r="T81" i="4"/>
  <c r="S81" i="4"/>
  <c r="R81" i="4"/>
  <c r="Q81" i="4"/>
  <c r="P81" i="4"/>
  <c r="O81" i="4"/>
  <c r="N81" i="4"/>
  <c r="M81" i="4"/>
  <c r="L81" i="4"/>
  <c r="J81" i="4"/>
  <c r="I81" i="4"/>
  <c r="H81" i="4"/>
  <c r="G81" i="4"/>
  <c r="AV80" i="4"/>
  <c r="AU80" i="4"/>
  <c r="AT80" i="4"/>
  <c r="AS80" i="4"/>
  <c r="AR80" i="4"/>
  <c r="AP80" i="4"/>
  <c r="AO80" i="4"/>
  <c r="AN80" i="4"/>
  <c r="AM80" i="4"/>
  <c r="AL80" i="4"/>
  <c r="AK80" i="4"/>
  <c r="AJ80" i="4"/>
  <c r="AI80" i="4"/>
  <c r="AH80" i="4"/>
  <c r="AF80" i="4"/>
  <c r="AE80" i="4"/>
  <c r="AD80" i="4"/>
  <c r="AC80" i="4"/>
  <c r="Z80" i="4"/>
  <c r="Y80" i="4"/>
  <c r="X80" i="4"/>
  <c r="W80" i="4"/>
  <c r="AA80" i="4" s="1"/>
  <c r="V80" i="4"/>
  <c r="T80" i="4"/>
  <c r="S80" i="4"/>
  <c r="R80" i="4"/>
  <c r="Q80" i="4"/>
  <c r="P80" i="4"/>
  <c r="O80" i="4"/>
  <c r="N80" i="4"/>
  <c r="M80" i="4"/>
  <c r="L80" i="4"/>
  <c r="J80" i="4"/>
  <c r="I80" i="4"/>
  <c r="H80" i="4"/>
  <c r="G80" i="4"/>
  <c r="AV79" i="4"/>
  <c r="AU79" i="4"/>
  <c r="AT79" i="4"/>
  <c r="AS79" i="4"/>
  <c r="AR79" i="4"/>
  <c r="AP79" i="4"/>
  <c r="AO79" i="4"/>
  <c r="AN79" i="4"/>
  <c r="AM79" i="4"/>
  <c r="AL79" i="4"/>
  <c r="AK79" i="4"/>
  <c r="AJ79" i="4"/>
  <c r="AI79" i="4"/>
  <c r="AH79" i="4"/>
  <c r="AF79" i="4"/>
  <c r="AE79" i="4"/>
  <c r="AD79" i="4"/>
  <c r="AC79" i="4"/>
  <c r="Z79" i="4"/>
  <c r="Y79" i="4"/>
  <c r="X79" i="4"/>
  <c r="W79" i="4"/>
  <c r="AA79" i="4" s="1"/>
  <c r="V79" i="4"/>
  <c r="T79" i="4"/>
  <c r="S79" i="4"/>
  <c r="R79" i="4"/>
  <c r="Q79" i="4"/>
  <c r="P79" i="4"/>
  <c r="O79" i="4"/>
  <c r="N79" i="4"/>
  <c r="M79" i="4"/>
  <c r="L79" i="4"/>
  <c r="J79" i="4"/>
  <c r="I79" i="4"/>
  <c r="H79" i="4"/>
  <c r="G79" i="4"/>
  <c r="AV78" i="4"/>
  <c r="AU78" i="4"/>
  <c r="AT78" i="4"/>
  <c r="AS78" i="4"/>
  <c r="AR78" i="4"/>
  <c r="AP78" i="4"/>
  <c r="AO78" i="4"/>
  <c r="AN78" i="4"/>
  <c r="AM78" i="4"/>
  <c r="AL78" i="4"/>
  <c r="AK78" i="4"/>
  <c r="AJ78" i="4"/>
  <c r="AI78" i="4"/>
  <c r="AH78" i="4"/>
  <c r="AF78" i="4"/>
  <c r="AE78" i="4"/>
  <c r="AD78" i="4"/>
  <c r="AC78" i="4"/>
  <c r="Z78" i="4"/>
  <c r="Y78" i="4"/>
  <c r="AZ78" i="4" s="1"/>
  <c r="X78" i="4"/>
  <c r="W78" i="4"/>
  <c r="AA78" i="4" s="1"/>
  <c r="V78" i="4"/>
  <c r="T78" i="4"/>
  <c r="S78" i="4"/>
  <c r="R78" i="4"/>
  <c r="Q78" i="4"/>
  <c r="P78" i="4"/>
  <c r="O78" i="4"/>
  <c r="N78" i="4"/>
  <c r="M78" i="4"/>
  <c r="L78" i="4"/>
  <c r="J78" i="4"/>
  <c r="I78" i="4"/>
  <c r="H78" i="4"/>
  <c r="G78" i="4"/>
  <c r="AV77" i="4"/>
  <c r="AU77" i="4"/>
  <c r="AT77" i="4"/>
  <c r="AS77" i="4"/>
  <c r="AR77" i="4"/>
  <c r="AP77" i="4"/>
  <c r="AO77" i="4"/>
  <c r="AN77" i="4"/>
  <c r="AM77" i="4"/>
  <c r="AL77" i="4"/>
  <c r="AK77" i="4"/>
  <c r="AJ77" i="4"/>
  <c r="AI77" i="4"/>
  <c r="AH77" i="4"/>
  <c r="AF77" i="4"/>
  <c r="AE77" i="4"/>
  <c r="AD77" i="4"/>
  <c r="AC77" i="4"/>
  <c r="Z77" i="4"/>
  <c r="Y77" i="4"/>
  <c r="X77" i="4"/>
  <c r="W77" i="4"/>
  <c r="AA77" i="4" s="1"/>
  <c r="V77" i="4"/>
  <c r="T77" i="4"/>
  <c r="S77" i="4"/>
  <c r="R77" i="4"/>
  <c r="Q77" i="4"/>
  <c r="P77" i="4"/>
  <c r="O77" i="4"/>
  <c r="N77" i="4"/>
  <c r="M77" i="4"/>
  <c r="L77" i="4"/>
  <c r="J77" i="4"/>
  <c r="I77" i="4"/>
  <c r="H77" i="4"/>
  <c r="G77" i="4"/>
  <c r="AV76" i="4"/>
  <c r="AU76" i="4"/>
  <c r="AT76" i="4"/>
  <c r="AS76" i="4"/>
  <c r="AR76" i="4"/>
  <c r="AP76" i="4"/>
  <c r="AO76" i="4"/>
  <c r="AN76" i="4"/>
  <c r="AM76" i="4"/>
  <c r="AL76" i="4"/>
  <c r="AK76" i="4"/>
  <c r="AJ76" i="4"/>
  <c r="AI76" i="4"/>
  <c r="AH76" i="4"/>
  <c r="AF76" i="4"/>
  <c r="AE76" i="4"/>
  <c r="AD76" i="4"/>
  <c r="AC76" i="4"/>
  <c r="Z76" i="4"/>
  <c r="Y76" i="4"/>
  <c r="X76" i="4"/>
  <c r="W76" i="4"/>
  <c r="AA76" i="4" s="1"/>
  <c r="V76" i="4"/>
  <c r="T76" i="4"/>
  <c r="S76" i="4"/>
  <c r="R76" i="4"/>
  <c r="Q76" i="4"/>
  <c r="P76" i="4"/>
  <c r="O76" i="4"/>
  <c r="N76" i="4"/>
  <c r="M76" i="4"/>
  <c r="L76" i="4"/>
  <c r="J76" i="4"/>
  <c r="I76" i="4"/>
  <c r="H76" i="4"/>
  <c r="G76" i="4"/>
  <c r="AV75" i="4"/>
  <c r="AU75" i="4"/>
  <c r="AT75" i="4"/>
  <c r="AS75" i="4"/>
  <c r="AR75" i="4"/>
  <c r="AP75" i="4"/>
  <c r="AO75" i="4"/>
  <c r="AN75" i="4"/>
  <c r="AM75" i="4"/>
  <c r="AL75" i="4"/>
  <c r="AK75" i="4"/>
  <c r="AJ75" i="4"/>
  <c r="AI75" i="4"/>
  <c r="AH75" i="4"/>
  <c r="AF75" i="4"/>
  <c r="AE75" i="4"/>
  <c r="AD75" i="4"/>
  <c r="AC75" i="4"/>
  <c r="Z75" i="4"/>
  <c r="Y75" i="4"/>
  <c r="X75" i="4"/>
  <c r="W75" i="4"/>
  <c r="AA75" i="4" s="1"/>
  <c r="V75" i="4"/>
  <c r="T75" i="4"/>
  <c r="S75" i="4"/>
  <c r="R75" i="4"/>
  <c r="Q75" i="4"/>
  <c r="P75" i="4"/>
  <c r="O75" i="4"/>
  <c r="N75" i="4"/>
  <c r="M75" i="4"/>
  <c r="L75" i="4"/>
  <c r="J75" i="4"/>
  <c r="I75" i="4"/>
  <c r="H75" i="4"/>
  <c r="G75" i="4"/>
  <c r="AV74" i="4"/>
  <c r="AU74" i="4"/>
  <c r="AT74" i="4"/>
  <c r="AS74" i="4"/>
  <c r="AR74" i="4"/>
  <c r="AP74" i="4"/>
  <c r="AO74" i="4"/>
  <c r="AN74" i="4"/>
  <c r="AM74" i="4"/>
  <c r="AL74" i="4"/>
  <c r="AK74" i="4"/>
  <c r="AJ74" i="4"/>
  <c r="AI74" i="4"/>
  <c r="AH74" i="4"/>
  <c r="AF74" i="4"/>
  <c r="AE74" i="4"/>
  <c r="AD74" i="4"/>
  <c r="AC74" i="4"/>
  <c r="Z74" i="4"/>
  <c r="Y74" i="4"/>
  <c r="X74" i="4"/>
  <c r="W74" i="4"/>
  <c r="AA74" i="4" s="1"/>
  <c r="V74" i="4"/>
  <c r="T74" i="4"/>
  <c r="S74" i="4"/>
  <c r="R74" i="4"/>
  <c r="Q74" i="4"/>
  <c r="P74" i="4"/>
  <c r="O74" i="4"/>
  <c r="N74" i="4"/>
  <c r="M74" i="4"/>
  <c r="L74" i="4"/>
  <c r="J74" i="4"/>
  <c r="I74" i="4"/>
  <c r="H74" i="4"/>
  <c r="G74" i="4"/>
  <c r="AV73" i="4"/>
  <c r="AU73" i="4"/>
  <c r="AT73" i="4"/>
  <c r="AS73" i="4"/>
  <c r="AW73" i="4" s="1"/>
  <c r="AR73" i="4"/>
  <c r="AP73" i="4"/>
  <c r="AO73" i="4"/>
  <c r="AN73" i="4"/>
  <c r="AM73" i="4"/>
  <c r="AL73" i="4"/>
  <c r="AK73" i="4"/>
  <c r="AJ73" i="4"/>
  <c r="AI73" i="4"/>
  <c r="AH73" i="4"/>
  <c r="AF73" i="4"/>
  <c r="AE73" i="4"/>
  <c r="AD73" i="4"/>
  <c r="AC73" i="4"/>
  <c r="Z73" i="4"/>
  <c r="Y73" i="4"/>
  <c r="X73" i="4"/>
  <c r="W73" i="4"/>
  <c r="V73" i="4"/>
  <c r="T73" i="4"/>
  <c r="S73" i="4"/>
  <c r="R73" i="4"/>
  <c r="Q73" i="4"/>
  <c r="P73" i="4"/>
  <c r="O73" i="4"/>
  <c r="N73" i="4"/>
  <c r="M73" i="4"/>
  <c r="L73" i="4"/>
  <c r="J73" i="4"/>
  <c r="I73" i="4"/>
  <c r="H73" i="4"/>
  <c r="G73" i="4"/>
  <c r="AV72" i="4"/>
  <c r="AU72" i="4"/>
  <c r="AT72" i="4"/>
  <c r="AS72" i="4"/>
  <c r="AR72" i="4"/>
  <c r="AP72" i="4"/>
  <c r="AO72" i="4"/>
  <c r="AN72" i="4"/>
  <c r="AM72" i="4"/>
  <c r="AL72" i="4"/>
  <c r="AK72" i="4"/>
  <c r="AJ72" i="4"/>
  <c r="AI72" i="4"/>
  <c r="AH72" i="4"/>
  <c r="AF72" i="4"/>
  <c r="AE72" i="4"/>
  <c r="AD72" i="4"/>
  <c r="AC72" i="4"/>
  <c r="Z72" i="4"/>
  <c r="Y72" i="4"/>
  <c r="X72" i="4"/>
  <c r="W72" i="4"/>
  <c r="AA72" i="4" s="1"/>
  <c r="V72" i="4"/>
  <c r="T72" i="4"/>
  <c r="S72" i="4"/>
  <c r="R72" i="4"/>
  <c r="Q72" i="4"/>
  <c r="P72" i="4"/>
  <c r="O72" i="4"/>
  <c r="N72" i="4"/>
  <c r="M72" i="4"/>
  <c r="L72" i="4"/>
  <c r="J72" i="4"/>
  <c r="I72" i="4"/>
  <c r="H72" i="4"/>
  <c r="G72" i="4"/>
  <c r="AV71" i="4"/>
  <c r="AU71" i="4"/>
  <c r="AT71" i="4"/>
  <c r="AS71" i="4"/>
  <c r="AW71" i="4" s="1"/>
  <c r="AR71" i="4"/>
  <c r="AP71" i="4"/>
  <c r="AO71" i="4"/>
  <c r="AN71" i="4"/>
  <c r="AM71" i="4"/>
  <c r="AL71" i="4"/>
  <c r="AK71" i="4"/>
  <c r="AJ71" i="4"/>
  <c r="AI71" i="4"/>
  <c r="AH71" i="4"/>
  <c r="AF71" i="4"/>
  <c r="AE71" i="4"/>
  <c r="AD71" i="4"/>
  <c r="AC71" i="4"/>
  <c r="Z71" i="4"/>
  <c r="Y71" i="4"/>
  <c r="X71" i="4"/>
  <c r="W71" i="4"/>
  <c r="AA71" i="4" s="1"/>
  <c r="V71" i="4"/>
  <c r="T71" i="4"/>
  <c r="S71" i="4"/>
  <c r="R71" i="4"/>
  <c r="Q71" i="4"/>
  <c r="P71" i="4"/>
  <c r="O71" i="4"/>
  <c r="N71" i="4"/>
  <c r="M71" i="4"/>
  <c r="L71" i="4"/>
  <c r="J71" i="4"/>
  <c r="I71" i="4"/>
  <c r="H71" i="4"/>
  <c r="G71" i="4"/>
  <c r="AV70" i="4"/>
  <c r="AU70" i="4"/>
  <c r="AT70" i="4"/>
  <c r="AY70" i="4" s="1"/>
  <c r="AS70" i="4"/>
  <c r="AR70" i="4"/>
  <c r="AP70" i="4"/>
  <c r="AO70" i="4"/>
  <c r="AN70" i="4"/>
  <c r="AM70" i="4"/>
  <c r="AL70" i="4"/>
  <c r="AK70" i="4"/>
  <c r="AJ70" i="4"/>
  <c r="AI70" i="4"/>
  <c r="AH70" i="4"/>
  <c r="AF70" i="4"/>
  <c r="AE70" i="4"/>
  <c r="AD70" i="4"/>
  <c r="AC70" i="4"/>
  <c r="AA70" i="4"/>
  <c r="Z70" i="4"/>
  <c r="Y70" i="4"/>
  <c r="AZ70" i="4" s="1"/>
  <c r="X70" i="4"/>
  <c r="W70" i="4"/>
  <c r="V70" i="4"/>
  <c r="T70" i="4"/>
  <c r="S70" i="4"/>
  <c r="R70" i="4"/>
  <c r="U70" i="4" s="1"/>
  <c r="Q70" i="4"/>
  <c r="P70" i="4"/>
  <c r="O70" i="4"/>
  <c r="N70" i="4"/>
  <c r="M70" i="4"/>
  <c r="L70" i="4"/>
  <c r="J70" i="4"/>
  <c r="I70" i="4"/>
  <c r="H70" i="4"/>
  <c r="G70" i="4"/>
  <c r="AV69" i="4"/>
  <c r="AU69" i="4"/>
  <c r="AT69" i="4"/>
  <c r="AS69" i="4"/>
  <c r="AW69" i="4" s="1"/>
  <c r="AR69" i="4"/>
  <c r="AP69" i="4"/>
  <c r="AO69" i="4"/>
  <c r="AN69" i="4"/>
  <c r="AM69" i="4"/>
  <c r="AL69" i="4"/>
  <c r="AK69" i="4"/>
  <c r="AJ69" i="4"/>
  <c r="AI69" i="4"/>
  <c r="AH69" i="4"/>
  <c r="AF69" i="4"/>
  <c r="AE69" i="4"/>
  <c r="AD69" i="4"/>
  <c r="AC69" i="4"/>
  <c r="Z69" i="4"/>
  <c r="Y69" i="4"/>
  <c r="X69" i="4"/>
  <c r="AY69" i="4" s="1"/>
  <c r="W69" i="4"/>
  <c r="AA69" i="4" s="1"/>
  <c r="V69" i="4"/>
  <c r="T69" i="4"/>
  <c r="S69" i="4"/>
  <c r="R69" i="4"/>
  <c r="Q69" i="4"/>
  <c r="P69" i="4"/>
  <c r="O69" i="4"/>
  <c r="N69" i="4"/>
  <c r="M69" i="4"/>
  <c r="L69" i="4"/>
  <c r="J69" i="4"/>
  <c r="I69" i="4"/>
  <c r="H69" i="4"/>
  <c r="G69" i="4"/>
  <c r="AV68" i="4"/>
  <c r="AU68" i="4"/>
  <c r="AZ68" i="4" s="1"/>
  <c r="AT68" i="4"/>
  <c r="AS68" i="4"/>
  <c r="AR68" i="4"/>
  <c r="AP68" i="4"/>
  <c r="AO68" i="4"/>
  <c r="AN68" i="4"/>
  <c r="AM68" i="4"/>
  <c r="AL68" i="4"/>
  <c r="AK68" i="4"/>
  <c r="AJ68" i="4"/>
  <c r="AI68" i="4"/>
  <c r="AH68" i="4"/>
  <c r="AF68" i="4"/>
  <c r="AE68" i="4"/>
  <c r="AD68" i="4"/>
  <c r="AC68" i="4"/>
  <c r="Z68" i="4"/>
  <c r="BA68" i="4" s="1"/>
  <c r="Y68" i="4"/>
  <c r="X68" i="4"/>
  <c r="AY68" i="4" s="1"/>
  <c r="W68" i="4"/>
  <c r="AA68" i="4" s="1"/>
  <c r="V68" i="4"/>
  <c r="T68" i="4"/>
  <c r="S68" i="4"/>
  <c r="R68" i="4"/>
  <c r="Q68" i="4"/>
  <c r="P68" i="4"/>
  <c r="O68" i="4"/>
  <c r="N68" i="4"/>
  <c r="M68" i="4"/>
  <c r="L68" i="4"/>
  <c r="J68" i="4"/>
  <c r="I68" i="4"/>
  <c r="H68" i="4"/>
  <c r="G68" i="4"/>
  <c r="AV67" i="4"/>
  <c r="AU67" i="4"/>
  <c r="AZ67" i="4" s="1"/>
  <c r="AT67" i="4"/>
  <c r="AS67" i="4"/>
  <c r="AW67" i="4" s="1"/>
  <c r="AR67" i="4"/>
  <c r="AP67" i="4"/>
  <c r="AO67" i="4"/>
  <c r="AN67" i="4"/>
  <c r="AM67" i="4"/>
  <c r="AL67" i="4"/>
  <c r="AK67" i="4"/>
  <c r="AJ67" i="4"/>
  <c r="AI67" i="4"/>
  <c r="AH67" i="4"/>
  <c r="AF67" i="4"/>
  <c r="AE67" i="4"/>
  <c r="AD67" i="4"/>
  <c r="AC67" i="4"/>
  <c r="Z67" i="4"/>
  <c r="BA67" i="4" s="1"/>
  <c r="Y67" i="4"/>
  <c r="X67" i="4"/>
  <c r="W67" i="4"/>
  <c r="AA67" i="4" s="1"/>
  <c r="V67" i="4"/>
  <c r="T67" i="4"/>
  <c r="S67" i="4"/>
  <c r="R67" i="4"/>
  <c r="Q67" i="4"/>
  <c r="P67" i="4"/>
  <c r="O67" i="4"/>
  <c r="N67" i="4"/>
  <c r="M67" i="4"/>
  <c r="L67" i="4"/>
  <c r="J67" i="4"/>
  <c r="I67" i="4"/>
  <c r="H67" i="4"/>
  <c r="G67" i="4"/>
  <c r="AV66" i="4"/>
  <c r="AU66" i="4"/>
  <c r="AT66" i="4"/>
  <c r="AS66" i="4"/>
  <c r="AW66" i="4" s="1"/>
  <c r="AR66" i="4"/>
  <c r="AP66" i="4"/>
  <c r="AO66" i="4"/>
  <c r="AN66" i="4"/>
  <c r="AM66" i="4"/>
  <c r="AL66" i="4"/>
  <c r="AK66" i="4"/>
  <c r="AJ66" i="4"/>
  <c r="AI66" i="4"/>
  <c r="AH66" i="4"/>
  <c r="AF66" i="4"/>
  <c r="AE66" i="4"/>
  <c r="AD66" i="4"/>
  <c r="AC66" i="4"/>
  <c r="Z66" i="4"/>
  <c r="Y66" i="4"/>
  <c r="X66" i="4"/>
  <c r="W66" i="4"/>
  <c r="AA66" i="4" s="1"/>
  <c r="V66" i="4"/>
  <c r="T66" i="4"/>
  <c r="S66" i="4"/>
  <c r="R66" i="4"/>
  <c r="Q66" i="4"/>
  <c r="P66" i="4"/>
  <c r="O66" i="4"/>
  <c r="N66" i="4"/>
  <c r="M66" i="4"/>
  <c r="L66" i="4"/>
  <c r="J66" i="4"/>
  <c r="I66" i="4"/>
  <c r="H66" i="4"/>
  <c r="G66" i="4"/>
  <c r="AV65" i="4"/>
  <c r="AU65" i="4"/>
  <c r="AT65" i="4"/>
  <c r="AS65" i="4"/>
  <c r="AW65" i="4" s="1"/>
  <c r="AR65" i="4"/>
  <c r="AP65" i="4"/>
  <c r="AO65" i="4"/>
  <c r="AN65" i="4"/>
  <c r="AM65" i="4"/>
  <c r="AL65" i="4"/>
  <c r="AK65" i="4"/>
  <c r="AJ65" i="4"/>
  <c r="AI65" i="4"/>
  <c r="AH65" i="4"/>
  <c r="AF65" i="4"/>
  <c r="AE65" i="4"/>
  <c r="AD65" i="4"/>
  <c r="AC65" i="4"/>
  <c r="Z65" i="4"/>
  <c r="Y65" i="4"/>
  <c r="X65" i="4"/>
  <c r="W65" i="4"/>
  <c r="AA65" i="4" s="1"/>
  <c r="V65" i="4"/>
  <c r="T65" i="4"/>
  <c r="S65" i="4"/>
  <c r="R65" i="4"/>
  <c r="Q65" i="4"/>
  <c r="P65" i="4"/>
  <c r="O65" i="4"/>
  <c r="N65" i="4"/>
  <c r="M65" i="4"/>
  <c r="L65" i="4"/>
  <c r="J65" i="4"/>
  <c r="I65" i="4"/>
  <c r="H65" i="4"/>
  <c r="G65" i="4"/>
  <c r="AV64" i="4"/>
  <c r="AU64" i="4"/>
  <c r="AT64" i="4"/>
  <c r="AS64" i="4"/>
  <c r="AR64" i="4"/>
  <c r="AP64" i="4"/>
  <c r="AO64" i="4"/>
  <c r="AN64" i="4"/>
  <c r="AM64" i="4"/>
  <c r="AL64" i="4"/>
  <c r="AK64" i="4"/>
  <c r="AJ64" i="4"/>
  <c r="AI64" i="4"/>
  <c r="AH64" i="4"/>
  <c r="AF64" i="4"/>
  <c r="AE64" i="4"/>
  <c r="AD64" i="4"/>
  <c r="AC64" i="4"/>
  <c r="Z64" i="4"/>
  <c r="Y64" i="4"/>
  <c r="AZ64" i="4" s="1"/>
  <c r="X64" i="4"/>
  <c r="W64" i="4"/>
  <c r="AA64" i="4" s="1"/>
  <c r="V64" i="4"/>
  <c r="T64" i="4"/>
  <c r="S64" i="4"/>
  <c r="R64" i="4"/>
  <c r="Q64" i="4"/>
  <c r="P64" i="4"/>
  <c r="O64" i="4"/>
  <c r="N64" i="4"/>
  <c r="M64" i="4"/>
  <c r="L64" i="4"/>
  <c r="J64" i="4"/>
  <c r="I64" i="4"/>
  <c r="H64" i="4"/>
  <c r="G64" i="4"/>
  <c r="AV63" i="4"/>
  <c r="AU63" i="4"/>
  <c r="AT63" i="4"/>
  <c r="AS63" i="4"/>
  <c r="AW63" i="4" s="1"/>
  <c r="AR63" i="4"/>
  <c r="AP63" i="4"/>
  <c r="AO63" i="4"/>
  <c r="AN63" i="4"/>
  <c r="AM63" i="4"/>
  <c r="AL63" i="4"/>
  <c r="AK63" i="4"/>
  <c r="AJ63" i="4"/>
  <c r="AI63" i="4"/>
  <c r="AH63" i="4"/>
  <c r="AF63" i="4"/>
  <c r="AE63" i="4"/>
  <c r="AD63" i="4"/>
  <c r="AC63" i="4"/>
  <c r="AA63" i="4"/>
  <c r="Z63" i="4"/>
  <c r="Y63" i="4"/>
  <c r="X63" i="4"/>
  <c r="W63" i="4"/>
  <c r="V63" i="4"/>
  <c r="T63" i="4"/>
  <c r="S63" i="4"/>
  <c r="R63" i="4"/>
  <c r="Q63" i="4"/>
  <c r="P63" i="4"/>
  <c r="O63" i="4"/>
  <c r="N63" i="4"/>
  <c r="M63" i="4"/>
  <c r="L63" i="4"/>
  <c r="J63" i="4"/>
  <c r="I63" i="4"/>
  <c r="H63" i="4"/>
  <c r="G63" i="4"/>
  <c r="AV62" i="4"/>
  <c r="AU62" i="4"/>
  <c r="AT62" i="4"/>
  <c r="AS62" i="4"/>
  <c r="AW62" i="4" s="1"/>
  <c r="AR62" i="4"/>
  <c r="AP62" i="4"/>
  <c r="AO62" i="4"/>
  <c r="AN62" i="4"/>
  <c r="AM62" i="4"/>
  <c r="AL62" i="4"/>
  <c r="AK62" i="4"/>
  <c r="AJ62" i="4"/>
  <c r="AI62" i="4"/>
  <c r="AH62" i="4"/>
  <c r="AF62" i="4"/>
  <c r="AE62" i="4"/>
  <c r="AD62" i="4"/>
  <c r="AC62" i="4"/>
  <c r="Z62" i="4"/>
  <c r="BA62" i="4" s="1"/>
  <c r="Y62" i="4"/>
  <c r="X62" i="4"/>
  <c r="W62" i="4"/>
  <c r="AA62" i="4" s="1"/>
  <c r="V62" i="4"/>
  <c r="T62" i="4"/>
  <c r="S62" i="4"/>
  <c r="R62" i="4"/>
  <c r="U62" i="4" s="1"/>
  <c r="Q62" i="4"/>
  <c r="P62" i="4"/>
  <c r="O62" i="4"/>
  <c r="N62" i="4"/>
  <c r="M62" i="4"/>
  <c r="L62" i="4"/>
  <c r="J62" i="4"/>
  <c r="I62" i="4"/>
  <c r="H62" i="4"/>
  <c r="G62" i="4"/>
  <c r="AV61" i="4"/>
  <c r="AU61" i="4"/>
  <c r="AZ61" i="4" s="1"/>
  <c r="AT61" i="4"/>
  <c r="AY61" i="4" s="1"/>
  <c r="AS61" i="4"/>
  <c r="AR61" i="4"/>
  <c r="AP61" i="4"/>
  <c r="AO61" i="4"/>
  <c r="AN61" i="4"/>
  <c r="AM61" i="4"/>
  <c r="AL61" i="4"/>
  <c r="AK61" i="4"/>
  <c r="AJ61" i="4"/>
  <c r="AI61" i="4"/>
  <c r="AH61" i="4"/>
  <c r="AF61" i="4"/>
  <c r="AE61" i="4"/>
  <c r="AD61" i="4"/>
  <c r="AC61" i="4"/>
  <c r="Z61" i="4"/>
  <c r="Y61" i="4"/>
  <c r="X61" i="4"/>
  <c r="W61" i="4"/>
  <c r="AA61" i="4" s="1"/>
  <c r="V61" i="4"/>
  <c r="T61" i="4"/>
  <c r="S61" i="4"/>
  <c r="R61" i="4"/>
  <c r="Q61" i="4"/>
  <c r="P61" i="4"/>
  <c r="O61" i="4"/>
  <c r="N61" i="4"/>
  <c r="M61" i="4"/>
  <c r="L61" i="4"/>
  <c r="J61" i="4"/>
  <c r="I61" i="4"/>
  <c r="H61" i="4"/>
  <c r="K61" i="4" s="1"/>
  <c r="G61" i="4"/>
  <c r="AV60" i="4"/>
  <c r="AU60" i="4"/>
  <c r="AZ60" i="4" s="1"/>
  <c r="AT60" i="4"/>
  <c r="AY60" i="4" s="1"/>
  <c r="AS60" i="4"/>
  <c r="AR60" i="4"/>
  <c r="AP60" i="4"/>
  <c r="AO60" i="4"/>
  <c r="AN60" i="4"/>
  <c r="AM60" i="4"/>
  <c r="AL60" i="4"/>
  <c r="AK60" i="4"/>
  <c r="AJ60" i="4"/>
  <c r="AI60" i="4"/>
  <c r="AH60" i="4"/>
  <c r="AF60" i="4"/>
  <c r="AE60" i="4"/>
  <c r="AD60" i="4"/>
  <c r="AC60" i="4"/>
  <c r="Z60" i="4"/>
  <c r="Y60" i="4"/>
  <c r="X60" i="4"/>
  <c r="W60" i="4"/>
  <c r="AA60" i="4" s="1"/>
  <c r="V60" i="4"/>
  <c r="T60" i="4"/>
  <c r="S60" i="4"/>
  <c r="R60" i="4"/>
  <c r="Q60" i="4"/>
  <c r="P60" i="4"/>
  <c r="O60" i="4"/>
  <c r="N60" i="4"/>
  <c r="M60" i="4"/>
  <c r="L60" i="4"/>
  <c r="J60" i="4"/>
  <c r="I60" i="4"/>
  <c r="H60" i="4"/>
  <c r="K60" i="4" s="1"/>
  <c r="G60" i="4"/>
  <c r="AV59" i="4"/>
  <c r="AU59" i="4"/>
  <c r="AT59" i="4"/>
  <c r="AS59" i="4"/>
  <c r="AR59" i="4"/>
  <c r="AP59" i="4"/>
  <c r="AO59" i="4"/>
  <c r="AN59" i="4"/>
  <c r="AM59" i="4"/>
  <c r="AL59" i="4"/>
  <c r="AK59" i="4"/>
  <c r="AJ59" i="4"/>
  <c r="AI59" i="4"/>
  <c r="AH59" i="4"/>
  <c r="AF59" i="4"/>
  <c r="AE59" i="4"/>
  <c r="AD59" i="4"/>
  <c r="AC59" i="4"/>
  <c r="Z59" i="4"/>
  <c r="Y59" i="4"/>
  <c r="X59" i="4"/>
  <c r="W59" i="4"/>
  <c r="AA59" i="4" s="1"/>
  <c r="V59" i="4"/>
  <c r="T59" i="4"/>
  <c r="S59" i="4"/>
  <c r="R59" i="4"/>
  <c r="Q59" i="4"/>
  <c r="P59" i="4"/>
  <c r="O59" i="4"/>
  <c r="N59" i="4"/>
  <c r="M59" i="4"/>
  <c r="L59" i="4"/>
  <c r="J59" i="4"/>
  <c r="I59" i="4"/>
  <c r="H59" i="4"/>
  <c r="G59" i="4"/>
  <c r="AV58" i="4"/>
  <c r="AU58" i="4"/>
  <c r="AT58" i="4"/>
  <c r="AS58" i="4"/>
  <c r="AW58" i="4" s="1"/>
  <c r="AR58" i="4"/>
  <c r="AP58" i="4"/>
  <c r="AO58" i="4"/>
  <c r="AN58" i="4"/>
  <c r="AM58" i="4"/>
  <c r="AL58" i="4"/>
  <c r="AK58" i="4"/>
  <c r="AJ58" i="4"/>
  <c r="AI58" i="4"/>
  <c r="AH58" i="4"/>
  <c r="AF58" i="4"/>
  <c r="AE58" i="4"/>
  <c r="AD58" i="4"/>
  <c r="AC58" i="4"/>
  <c r="Z58" i="4"/>
  <c r="Y58" i="4"/>
  <c r="X58" i="4"/>
  <c r="W58" i="4"/>
  <c r="AA58" i="4" s="1"/>
  <c r="V58" i="4"/>
  <c r="T58" i="4"/>
  <c r="S58" i="4"/>
  <c r="R58" i="4"/>
  <c r="Q58" i="4"/>
  <c r="P58" i="4"/>
  <c r="O58" i="4"/>
  <c r="N58" i="4"/>
  <c r="M58" i="4"/>
  <c r="L58" i="4"/>
  <c r="J58" i="4"/>
  <c r="I58" i="4"/>
  <c r="H58" i="4"/>
  <c r="G58" i="4"/>
  <c r="AV57" i="4"/>
  <c r="AU57" i="4"/>
  <c r="AT57" i="4"/>
  <c r="AS57" i="4"/>
  <c r="AW57" i="4" s="1"/>
  <c r="AR57" i="4"/>
  <c r="AP57" i="4"/>
  <c r="AO57" i="4"/>
  <c r="AN57" i="4"/>
  <c r="AM57" i="4"/>
  <c r="AL57" i="4"/>
  <c r="AK57" i="4"/>
  <c r="AJ57" i="4"/>
  <c r="AI57" i="4"/>
  <c r="AH57" i="4"/>
  <c r="AF57" i="4"/>
  <c r="AE57" i="4"/>
  <c r="AD57" i="4"/>
  <c r="AC57" i="4"/>
  <c r="Z57" i="4"/>
  <c r="Y57" i="4"/>
  <c r="X57" i="4"/>
  <c r="W57" i="4"/>
  <c r="AA57" i="4" s="1"/>
  <c r="V57" i="4"/>
  <c r="T57" i="4"/>
  <c r="S57" i="4"/>
  <c r="R57" i="4"/>
  <c r="Q57" i="4"/>
  <c r="P57" i="4"/>
  <c r="O57" i="4"/>
  <c r="N57" i="4"/>
  <c r="M57" i="4"/>
  <c r="L57" i="4"/>
  <c r="J57" i="4"/>
  <c r="I57" i="4"/>
  <c r="H57" i="4"/>
  <c r="G57" i="4"/>
  <c r="AV56" i="4"/>
  <c r="AU56" i="4"/>
  <c r="AT56" i="4"/>
  <c r="AY56" i="4" s="1"/>
  <c r="AS56" i="4"/>
  <c r="AR56" i="4"/>
  <c r="AP56" i="4"/>
  <c r="AO56" i="4"/>
  <c r="AN56" i="4"/>
  <c r="AM56" i="4"/>
  <c r="AL56" i="4"/>
  <c r="AK56" i="4"/>
  <c r="AJ56" i="4"/>
  <c r="AI56" i="4"/>
  <c r="AH56" i="4"/>
  <c r="AF56" i="4"/>
  <c r="AE56" i="4"/>
  <c r="AD56" i="4"/>
  <c r="AC56" i="4"/>
  <c r="Z56" i="4"/>
  <c r="Y56" i="4"/>
  <c r="X56" i="4"/>
  <c r="W56" i="4"/>
  <c r="AA56" i="4" s="1"/>
  <c r="V56" i="4"/>
  <c r="T56" i="4"/>
  <c r="S56" i="4"/>
  <c r="R56" i="4"/>
  <c r="U56" i="4" s="1"/>
  <c r="Q56" i="4"/>
  <c r="P56" i="4"/>
  <c r="O56" i="4"/>
  <c r="N56" i="4"/>
  <c r="M56" i="4"/>
  <c r="L56" i="4"/>
  <c r="J56" i="4"/>
  <c r="I56" i="4"/>
  <c r="H56" i="4"/>
  <c r="G56" i="4"/>
  <c r="AV55" i="4"/>
  <c r="AU55" i="4"/>
  <c r="AT55" i="4"/>
  <c r="AS55" i="4"/>
  <c r="AW55" i="4" s="1"/>
  <c r="AR55" i="4"/>
  <c r="AP55" i="4"/>
  <c r="AO55" i="4"/>
  <c r="AN55" i="4"/>
  <c r="AM55" i="4"/>
  <c r="AL55" i="4"/>
  <c r="AK55" i="4"/>
  <c r="AJ55" i="4"/>
  <c r="AI55" i="4"/>
  <c r="AH55" i="4"/>
  <c r="AF55" i="4"/>
  <c r="AE55" i="4"/>
  <c r="AD55" i="4"/>
  <c r="AC55" i="4"/>
  <c r="Z55" i="4"/>
  <c r="Y55" i="4"/>
  <c r="X55" i="4"/>
  <c r="W55" i="4"/>
  <c r="V55" i="4"/>
  <c r="T55" i="4"/>
  <c r="S55" i="4"/>
  <c r="R55" i="4"/>
  <c r="Q55" i="4"/>
  <c r="P55" i="4"/>
  <c r="O55" i="4"/>
  <c r="N55" i="4"/>
  <c r="M55" i="4"/>
  <c r="L55" i="4"/>
  <c r="J55" i="4"/>
  <c r="I55" i="4"/>
  <c r="H55" i="4"/>
  <c r="K55" i="4" s="1"/>
  <c r="G55" i="4"/>
  <c r="AV54" i="4"/>
  <c r="BA54" i="4" s="1"/>
  <c r="AU54" i="4"/>
  <c r="AT54" i="4"/>
  <c r="AS54" i="4"/>
  <c r="AW54" i="4" s="1"/>
  <c r="AR54" i="4"/>
  <c r="AP54" i="4"/>
  <c r="AO54" i="4"/>
  <c r="AN54" i="4"/>
  <c r="AM54" i="4"/>
  <c r="AL54" i="4"/>
  <c r="AK54" i="4"/>
  <c r="AJ54" i="4"/>
  <c r="AI54" i="4"/>
  <c r="AH54" i="4"/>
  <c r="AF54" i="4"/>
  <c r="AE54" i="4"/>
  <c r="AD54" i="4"/>
  <c r="AC54" i="4"/>
  <c r="Z54" i="4"/>
  <c r="Y54" i="4"/>
  <c r="X54" i="4"/>
  <c r="W54" i="4"/>
  <c r="V54" i="4"/>
  <c r="T54" i="4"/>
  <c r="S54" i="4"/>
  <c r="R54" i="4"/>
  <c r="Q54" i="4"/>
  <c r="P54" i="4"/>
  <c r="O54" i="4"/>
  <c r="N54" i="4"/>
  <c r="M54" i="4"/>
  <c r="L54" i="4"/>
  <c r="J54" i="4"/>
  <c r="I54" i="4"/>
  <c r="H54" i="4"/>
  <c r="K54" i="4" s="1"/>
  <c r="G54" i="4"/>
  <c r="AV53" i="4"/>
  <c r="AU53" i="4"/>
  <c r="AT53" i="4"/>
  <c r="AS53" i="4"/>
  <c r="AR53" i="4"/>
  <c r="AP53" i="4"/>
  <c r="AO53" i="4"/>
  <c r="AN53" i="4"/>
  <c r="AM53" i="4"/>
  <c r="AL53" i="4"/>
  <c r="AK53" i="4"/>
  <c r="AJ53" i="4"/>
  <c r="AI53" i="4"/>
  <c r="AH53" i="4"/>
  <c r="AF53" i="4"/>
  <c r="AE53" i="4"/>
  <c r="AD53" i="4"/>
  <c r="AC53" i="4"/>
  <c r="Z53" i="4"/>
  <c r="Y53" i="4"/>
  <c r="X53" i="4"/>
  <c r="W53" i="4"/>
  <c r="AA53" i="4" s="1"/>
  <c r="V53" i="4"/>
  <c r="T53" i="4"/>
  <c r="S53" i="4"/>
  <c r="R53" i="4"/>
  <c r="Q53" i="4"/>
  <c r="P53" i="4"/>
  <c r="O53" i="4"/>
  <c r="N53" i="4"/>
  <c r="M53" i="4"/>
  <c r="L53" i="4"/>
  <c r="J53" i="4"/>
  <c r="I53" i="4"/>
  <c r="H53" i="4"/>
  <c r="K53" i="4" s="1"/>
  <c r="G53" i="4"/>
  <c r="AV52" i="4"/>
  <c r="AU52" i="4"/>
  <c r="AT52" i="4"/>
  <c r="AS52" i="4"/>
  <c r="AR52" i="4"/>
  <c r="AP52" i="4"/>
  <c r="AO52" i="4"/>
  <c r="AN52" i="4"/>
  <c r="AM52" i="4"/>
  <c r="AL52" i="4"/>
  <c r="AK52" i="4"/>
  <c r="AJ52" i="4"/>
  <c r="AI52" i="4"/>
  <c r="AH52" i="4"/>
  <c r="AF52" i="4"/>
  <c r="AE52" i="4"/>
  <c r="AD52" i="4"/>
  <c r="AC52" i="4"/>
  <c r="Z52" i="4"/>
  <c r="Y52" i="4"/>
  <c r="X52" i="4"/>
  <c r="W52" i="4"/>
  <c r="AA52" i="4" s="1"/>
  <c r="V52" i="4"/>
  <c r="T52" i="4"/>
  <c r="S52" i="4"/>
  <c r="R52" i="4"/>
  <c r="Q52" i="4"/>
  <c r="P52" i="4"/>
  <c r="O52" i="4"/>
  <c r="N52" i="4"/>
  <c r="M52" i="4"/>
  <c r="L52" i="4"/>
  <c r="J52" i="4"/>
  <c r="I52" i="4"/>
  <c r="H52" i="4"/>
  <c r="G52" i="4"/>
  <c r="AV51" i="4"/>
  <c r="AU51" i="4"/>
  <c r="AT51" i="4"/>
  <c r="AS51" i="4"/>
  <c r="AR51" i="4"/>
  <c r="AP51" i="4"/>
  <c r="AO51" i="4"/>
  <c r="AN51" i="4"/>
  <c r="AM51" i="4"/>
  <c r="AL51" i="4"/>
  <c r="AK51" i="4"/>
  <c r="AJ51" i="4"/>
  <c r="AI51" i="4"/>
  <c r="AH51" i="4"/>
  <c r="AF51" i="4"/>
  <c r="AE51" i="4"/>
  <c r="AD51" i="4"/>
  <c r="AC51" i="4"/>
  <c r="Z51" i="4"/>
  <c r="Y51" i="4"/>
  <c r="X51" i="4"/>
  <c r="W51" i="4"/>
  <c r="AA51" i="4" s="1"/>
  <c r="V51" i="4"/>
  <c r="T51" i="4"/>
  <c r="S51" i="4"/>
  <c r="R51" i="4"/>
  <c r="Q51" i="4"/>
  <c r="P51" i="4"/>
  <c r="O51" i="4"/>
  <c r="N51" i="4"/>
  <c r="M51" i="4"/>
  <c r="L51" i="4"/>
  <c r="J51" i="4"/>
  <c r="I51" i="4"/>
  <c r="H51" i="4"/>
  <c r="G51" i="4"/>
  <c r="AV50" i="4"/>
  <c r="AU50" i="4"/>
  <c r="AT50" i="4"/>
  <c r="AS50" i="4"/>
  <c r="AR50" i="4"/>
  <c r="AP50" i="4"/>
  <c r="AO50" i="4"/>
  <c r="AN50" i="4"/>
  <c r="AM50" i="4"/>
  <c r="AL50" i="4"/>
  <c r="AK50" i="4"/>
  <c r="AJ50" i="4"/>
  <c r="AI50" i="4"/>
  <c r="AH50" i="4"/>
  <c r="AF50" i="4"/>
  <c r="AE50" i="4"/>
  <c r="AD50" i="4"/>
  <c r="AC50" i="4"/>
  <c r="Z50" i="4"/>
  <c r="Y50" i="4"/>
  <c r="X50" i="4"/>
  <c r="W50" i="4"/>
  <c r="AA50" i="4" s="1"/>
  <c r="V50" i="4"/>
  <c r="T50" i="4"/>
  <c r="S50" i="4"/>
  <c r="R50" i="4"/>
  <c r="U50" i="4" s="1"/>
  <c r="Q50" i="4"/>
  <c r="P50" i="4"/>
  <c r="O50" i="4"/>
  <c r="N50" i="4"/>
  <c r="M50" i="4"/>
  <c r="L50" i="4"/>
  <c r="J50" i="4"/>
  <c r="I50" i="4"/>
  <c r="H50" i="4"/>
  <c r="G50" i="4"/>
  <c r="AV49" i="4"/>
  <c r="AU49" i="4"/>
  <c r="AT49" i="4"/>
  <c r="AS49" i="4"/>
  <c r="AW49" i="4" s="1"/>
  <c r="AR49" i="4"/>
  <c r="AP49" i="4"/>
  <c r="AO49" i="4"/>
  <c r="AN49" i="4"/>
  <c r="AM49" i="4"/>
  <c r="AL49" i="4"/>
  <c r="AK49" i="4"/>
  <c r="AJ49" i="4"/>
  <c r="AI49" i="4"/>
  <c r="AH49" i="4"/>
  <c r="AF49" i="4"/>
  <c r="AE49" i="4"/>
  <c r="AD49" i="4"/>
  <c r="AC49" i="4"/>
  <c r="Z49" i="4"/>
  <c r="Y49" i="4"/>
  <c r="X49" i="4"/>
  <c r="W49" i="4"/>
  <c r="AA49" i="4" s="1"/>
  <c r="V49" i="4"/>
  <c r="T49" i="4"/>
  <c r="S49" i="4"/>
  <c r="R49" i="4"/>
  <c r="U49" i="4" s="1"/>
  <c r="Q49" i="4"/>
  <c r="P49" i="4"/>
  <c r="O49" i="4"/>
  <c r="N49" i="4"/>
  <c r="M49" i="4"/>
  <c r="L49" i="4"/>
  <c r="J49" i="4"/>
  <c r="I49" i="4"/>
  <c r="H49" i="4"/>
  <c r="G49" i="4"/>
  <c r="AV48" i="4"/>
  <c r="AU48" i="4"/>
  <c r="AT48" i="4"/>
  <c r="AS48" i="4"/>
  <c r="AR48" i="4"/>
  <c r="AP48" i="4"/>
  <c r="AO48" i="4"/>
  <c r="AN48" i="4"/>
  <c r="AM48" i="4"/>
  <c r="AL48" i="4"/>
  <c r="AK48" i="4"/>
  <c r="AJ48" i="4"/>
  <c r="AI48" i="4"/>
  <c r="AH48" i="4"/>
  <c r="AF48" i="4"/>
  <c r="AE48" i="4"/>
  <c r="AD48" i="4"/>
  <c r="AC48" i="4"/>
  <c r="Z48" i="4"/>
  <c r="Y48" i="4"/>
  <c r="X48" i="4"/>
  <c r="W48" i="4"/>
  <c r="AA48" i="4" s="1"/>
  <c r="V48" i="4"/>
  <c r="T48" i="4"/>
  <c r="S48" i="4"/>
  <c r="R48" i="4"/>
  <c r="Q48" i="4"/>
  <c r="P48" i="4"/>
  <c r="O48" i="4"/>
  <c r="N48" i="4"/>
  <c r="M48" i="4"/>
  <c r="L48" i="4"/>
  <c r="J48" i="4"/>
  <c r="I48" i="4"/>
  <c r="H48" i="4"/>
  <c r="G48" i="4"/>
  <c r="AV47" i="4"/>
  <c r="AU47" i="4"/>
  <c r="AT47" i="4"/>
  <c r="AS47" i="4"/>
  <c r="AW47" i="4" s="1"/>
  <c r="AR47" i="4"/>
  <c r="AP47" i="4"/>
  <c r="AO47" i="4"/>
  <c r="AN47" i="4"/>
  <c r="AM47" i="4"/>
  <c r="AL47" i="4"/>
  <c r="AK47" i="4"/>
  <c r="AJ47" i="4"/>
  <c r="AI47" i="4"/>
  <c r="AH47" i="4"/>
  <c r="AF47" i="4"/>
  <c r="AE47" i="4"/>
  <c r="AD47" i="4"/>
  <c r="AC47" i="4"/>
  <c r="Z47" i="4"/>
  <c r="Y47" i="4"/>
  <c r="X47" i="4"/>
  <c r="W47" i="4"/>
  <c r="V47" i="4"/>
  <c r="T47" i="4"/>
  <c r="S47" i="4"/>
  <c r="R47" i="4"/>
  <c r="Q47" i="4"/>
  <c r="P47" i="4"/>
  <c r="O47" i="4"/>
  <c r="N47" i="4"/>
  <c r="M47" i="4"/>
  <c r="L47" i="4"/>
  <c r="J47" i="4"/>
  <c r="I47" i="4"/>
  <c r="H47" i="4"/>
  <c r="G47" i="4"/>
  <c r="AV46" i="4"/>
  <c r="AU46" i="4"/>
  <c r="AT46" i="4"/>
  <c r="AS46" i="4"/>
  <c r="AW46" i="4" s="1"/>
  <c r="AR46" i="4"/>
  <c r="AP46" i="4"/>
  <c r="AO46" i="4"/>
  <c r="AN46" i="4"/>
  <c r="AM46" i="4"/>
  <c r="AL46" i="4"/>
  <c r="AK46" i="4"/>
  <c r="AJ46" i="4"/>
  <c r="AI46" i="4"/>
  <c r="AH46" i="4"/>
  <c r="AF46" i="4"/>
  <c r="AE46" i="4"/>
  <c r="AD46" i="4"/>
  <c r="AC46" i="4"/>
  <c r="Z46" i="4"/>
  <c r="Y46" i="4"/>
  <c r="X46" i="4"/>
  <c r="W46" i="4"/>
  <c r="AA46" i="4" s="1"/>
  <c r="V46" i="4"/>
  <c r="T46" i="4"/>
  <c r="S46" i="4"/>
  <c r="R46" i="4"/>
  <c r="Q46" i="4"/>
  <c r="P46" i="4"/>
  <c r="O46" i="4"/>
  <c r="N46" i="4"/>
  <c r="M46" i="4"/>
  <c r="L46" i="4"/>
  <c r="J46" i="4"/>
  <c r="I46" i="4"/>
  <c r="H46" i="4"/>
  <c r="G46" i="4"/>
  <c r="AV45" i="4"/>
  <c r="AU45" i="4"/>
  <c r="AT45" i="4"/>
  <c r="AS45" i="4"/>
  <c r="AR45" i="4"/>
  <c r="AP45" i="4"/>
  <c r="AO45" i="4"/>
  <c r="AN45" i="4"/>
  <c r="AM45" i="4"/>
  <c r="AL45" i="4"/>
  <c r="AK45" i="4"/>
  <c r="AJ45" i="4"/>
  <c r="AI45" i="4"/>
  <c r="AH45" i="4"/>
  <c r="AF45" i="4"/>
  <c r="AE45" i="4"/>
  <c r="AD45" i="4"/>
  <c r="AC45" i="4"/>
  <c r="Z45" i="4"/>
  <c r="Y45" i="4"/>
  <c r="X45" i="4"/>
  <c r="W45" i="4"/>
  <c r="AA45" i="4" s="1"/>
  <c r="V45" i="4"/>
  <c r="T45" i="4"/>
  <c r="S45" i="4"/>
  <c r="R45" i="4"/>
  <c r="Q45" i="4"/>
  <c r="P45" i="4"/>
  <c r="O45" i="4"/>
  <c r="N45" i="4"/>
  <c r="M45" i="4"/>
  <c r="L45" i="4"/>
  <c r="J45" i="4"/>
  <c r="I45" i="4"/>
  <c r="H45" i="4"/>
  <c r="G45" i="4"/>
  <c r="AV44" i="4"/>
  <c r="AU44" i="4"/>
  <c r="AT44" i="4"/>
  <c r="AS44" i="4"/>
  <c r="AR44" i="4"/>
  <c r="AP44" i="4"/>
  <c r="AO44" i="4"/>
  <c r="AN44" i="4"/>
  <c r="AM44" i="4"/>
  <c r="AL44" i="4"/>
  <c r="AK44" i="4"/>
  <c r="AJ44" i="4"/>
  <c r="AI44" i="4"/>
  <c r="AH44" i="4"/>
  <c r="AF44" i="4"/>
  <c r="AE44" i="4"/>
  <c r="AD44" i="4"/>
  <c r="AC44" i="4"/>
  <c r="Z44" i="4"/>
  <c r="Y44" i="4"/>
  <c r="X44" i="4"/>
  <c r="W44" i="4"/>
  <c r="AA44" i="4" s="1"/>
  <c r="V44" i="4"/>
  <c r="T44" i="4"/>
  <c r="S44" i="4"/>
  <c r="R44" i="4"/>
  <c r="U44" i="4" s="1"/>
  <c r="Q44" i="4"/>
  <c r="P44" i="4"/>
  <c r="O44" i="4"/>
  <c r="N44" i="4"/>
  <c r="M44" i="4"/>
  <c r="L44" i="4"/>
  <c r="J44" i="4"/>
  <c r="I44" i="4"/>
  <c r="H44" i="4"/>
  <c r="G44" i="4"/>
  <c r="AV43" i="4"/>
  <c r="AU43" i="4"/>
  <c r="AZ43" i="4" s="1"/>
  <c r="AT43" i="4"/>
  <c r="AS43" i="4"/>
  <c r="AW43" i="4" s="1"/>
  <c r="AR43" i="4"/>
  <c r="AP43" i="4"/>
  <c r="AO43" i="4"/>
  <c r="AN43" i="4"/>
  <c r="AM43" i="4"/>
  <c r="AL43" i="4"/>
  <c r="AK43" i="4"/>
  <c r="AJ43" i="4"/>
  <c r="AI43" i="4"/>
  <c r="AH43" i="4"/>
  <c r="AF43" i="4"/>
  <c r="AE43" i="4"/>
  <c r="AD43" i="4"/>
  <c r="AC43" i="4"/>
  <c r="Z43" i="4"/>
  <c r="Y43" i="4"/>
  <c r="X43" i="4"/>
  <c r="W43" i="4"/>
  <c r="V43" i="4"/>
  <c r="T43" i="4"/>
  <c r="S43" i="4"/>
  <c r="R43" i="4"/>
  <c r="Q43" i="4"/>
  <c r="P43" i="4"/>
  <c r="O43" i="4"/>
  <c r="N43" i="4"/>
  <c r="M43" i="4"/>
  <c r="L43" i="4"/>
  <c r="J43" i="4"/>
  <c r="I43" i="4"/>
  <c r="H43" i="4"/>
  <c r="G43" i="4"/>
  <c r="AV42" i="4"/>
  <c r="AU42" i="4"/>
  <c r="AT42" i="4"/>
  <c r="AS42" i="4"/>
  <c r="AW42" i="4" s="1"/>
  <c r="AR42" i="4"/>
  <c r="AP42" i="4"/>
  <c r="AO42" i="4"/>
  <c r="AN42" i="4"/>
  <c r="AM42" i="4"/>
  <c r="AL42" i="4"/>
  <c r="AK42" i="4"/>
  <c r="AJ42" i="4"/>
  <c r="AI42" i="4"/>
  <c r="AH42" i="4"/>
  <c r="AF42" i="4"/>
  <c r="AE42" i="4"/>
  <c r="AD42" i="4"/>
  <c r="AC42" i="4"/>
  <c r="Z42" i="4"/>
  <c r="Y42" i="4"/>
  <c r="X42" i="4"/>
  <c r="W42" i="4"/>
  <c r="V42" i="4"/>
  <c r="T42" i="4"/>
  <c r="S42" i="4"/>
  <c r="R42" i="4"/>
  <c r="Q42" i="4"/>
  <c r="P42" i="4"/>
  <c r="O42" i="4"/>
  <c r="N42" i="4"/>
  <c r="M42" i="4"/>
  <c r="L42" i="4"/>
  <c r="J42" i="4"/>
  <c r="I42" i="4"/>
  <c r="H42" i="4"/>
  <c r="G42" i="4"/>
  <c r="AV41" i="4"/>
  <c r="AU41" i="4"/>
  <c r="AT41" i="4"/>
  <c r="AS41" i="4"/>
  <c r="AW41" i="4" s="1"/>
  <c r="AR41" i="4"/>
  <c r="AP41" i="4"/>
  <c r="AO41" i="4"/>
  <c r="AN41" i="4"/>
  <c r="AM41" i="4"/>
  <c r="AL41" i="4"/>
  <c r="AK41" i="4"/>
  <c r="AJ41" i="4"/>
  <c r="AI41" i="4"/>
  <c r="AH41" i="4"/>
  <c r="AF41" i="4"/>
  <c r="AE41" i="4"/>
  <c r="AD41" i="4"/>
  <c r="AC41" i="4"/>
  <c r="Z41" i="4"/>
  <c r="Y41" i="4"/>
  <c r="X41" i="4"/>
  <c r="W41" i="4"/>
  <c r="AA41" i="4" s="1"/>
  <c r="V41" i="4"/>
  <c r="T41" i="4"/>
  <c r="S41" i="4"/>
  <c r="R41" i="4"/>
  <c r="Q41" i="4"/>
  <c r="P41" i="4"/>
  <c r="O41" i="4"/>
  <c r="N41" i="4"/>
  <c r="M41" i="4"/>
  <c r="L41" i="4"/>
  <c r="J41" i="4"/>
  <c r="I41" i="4"/>
  <c r="H41" i="4"/>
  <c r="G41" i="4"/>
  <c r="AV40" i="4"/>
  <c r="AU40" i="4"/>
  <c r="AZ40" i="4" s="1"/>
  <c r="AT40" i="4"/>
  <c r="AS40" i="4"/>
  <c r="AR40" i="4"/>
  <c r="AP40" i="4"/>
  <c r="AO40" i="4"/>
  <c r="AN40" i="4"/>
  <c r="AM40" i="4"/>
  <c r="AL40" i="4"/>
  <c r="AK40" i="4"/>
  <c r="AJ40" i="4"/>
  <c r="AI40" i="4"/>
  <c r="AH40" i="4"/>
  <c r="AF40" i="4"/>
  <c r="AE40" i="4"/>
  <c r="AD40" i="4"/>
  <c r="AC40" i="4"/>
  <c r="Z40" i="4"/>
  <c r="Y40" i="4"/>
  <c r="X40" i="4"/>
  <c r="W40" i="4"/>
  <c r="AA40" i="4" s="1"/>
  <c r="V40" i="4"/>
  <c r="T40" i="4"/>
  <c r="S40" i="4"/>
  <c r="R40" i="4"/>
  <c r="U40" i="4" s="1"/>
  <c r="Q40" i="4"/>
  <c r="P40" i="4"/>
  <c r="O40" i="4"/>
  <c r="N40" i="4"/>
  <c r="M40" i="4"/>
  <c r="L40" i="4"/>
  <c r="J40" i="4"/>
  <c r="I40" i="4"/>
  <c r="H40" i="4"/>
  <c r="G40" i="4"/>
  <c r="AV39" i="4"/>
  <c r="AU39" i="4"/>
  <c r="AZ39" i="4" s="1"/>
  <c r="AT39" i="4"/>
  <c r="AS39" i="4"/>
  <c r="AR39" i="4"/>
  <c r="AP39" i="4"/>
  <c r="AO39" i="4"/>
  <c r="AN39" i="4"/>
  <c r="AM39" i="4"/>
  <c r="AL39" i="4"/>
  <c r="AK39" i="4"/>
  <c r="AJ39" i="4"/>
  <c r="AI39" i="4"/>
  <c r="AH39" i="4"/>
  <c r="AF39" i="4"/>
  <c r="AE39" i="4"/>
  <c r="AD39" i="4"/>
  <c r="AC39" i="4"/>
  <c r="Z39" i="4"/>
  <c r="Y39" i="4"/>
  <c r="X39" i="4"/>
  <c r="W39" i="4"/>
  <c r="AA39" i="4" s="1"/>
  <c r="V39" i="4"/>
  <c r="T39" i="4"/>
  <c r="S39" i="4"/>
  <c r="R39" i="4"/>
  <c r="Q39" i="4"/>
  <c r="P39" i="4"/>
  <c r="O39" i="4"/>
  <c r="N39" i="4"/>
  <c r="M39" i="4"/>
  <c r="L39" i="4"/>
  <c r="J39" i="4"/>
  <c r="I39" i="4"/>
  <c r="H39" i="4"/>
  <c r="G39" i="4"/>
  <c r="AV38" i="4"/>
  <c r="AU38" i="4"/>
  <c r="AT38" i="4"/>
  <c r="AS38" i="4"/>
  <c r="AR38" i="4"/>
  <c r="AP38" i="4"/>
  <c r="AO38" i="4"/>
  <c r="AN38" i="4"/>
  <c r="AM38" i="4"/>
  <c r="AL38" i="4"/>
  <c r="AK38" i="4"/>
  <c r="AJ38" i="4"/>
  <c r="AI38" i="4"/>
  <c r="AH38" i="4"/>
  <c r="AF38" i="4"/>
  <c r="AE38" i="4"/>
  <c r="AD38" i="4"/>
  <c r="AC38" i="4"/>
  <c r="Z38" i="4"/>
  <c r="Y38" i="4"/>
  <c r="X38" i="4"/>
  <c r="W38" i="4"/>
  <c r="AA38" i="4" s="1"/>
  <c r="V38" i="4"/>
  <c r="T38" i="4"/>
  <c r="S38" i="4"/>
  <c r="R38" i="4"/>
  <c r="Q38" i="4"/>
  <c r="P38" i="4"/>
  <c r="O38" i="4"/>
  <c r="N38" i="4"/>
  <c r="M38" i="4"/>
  <c r="L38" i="4"/>
  <c r="J38" i="4"/>
  <c r="I38" i="4"/>
  <c r="H38" i="4"/>
  <c r="G38" i="4"/>
  <c r="AV37" i="4"/>
  <c r="AU37" i="4"/>
  <c r="AT37" i="4"/>
  <c r="AS37" i="4"/>
  <c r="AW37" i="4" s="1"/>
  <c r="AR37" i="4"/>
  <c r="AP37" i="4"/>
  <c r="AO37" i="4"/>
  <c r="AN37" i="4"/>
  <c r="AM37" i="4"/>
  <c r="AL37" i="4"/>
  <c r="AK37" i="4"/>
  <c r="AJ37" i="4"/>
  <c r="AI37" i="4"/>
  <c r="AH37" i="4"/>
  <c r="AF37" i="4"/>
  <c r="AE37" i="4"/>
  <c r="AD37" i="4"/>
  <c r="AC37" i="4"/>
  <c r="Z37" i="4"/>
  <c r="Y37" i="4"/>
  <c r="X37" i="4"/>
  <c r="W37" i="4"/>
  <c r="AA37" i="4" s="1"/>
  <c r="V37" i="4"/>
  <c r="T37" i="4"/>
  <c r="S37" i="4"/>
  <c r="R37" i="4"/>
  <c r="Q37" i="4"/>
  <c r="P37" i="4"/>
  <c r="O37" i="4"/>
  <c r="N37" i="4"/>
  <c r="M37" i="4"/>
  <c r="L37" i="4"/>
  <c r="J37" i="4"/>
  <c r="I37" i="4"/>
  <c r="H37" i="4"/>
  <c r="G37" i="4"/>
  <c r="AV36" i="4"/>
  <c r="AU36" i="4"/>
  <c r="AT36" i="4"/>
  <c r="AS36" i="4"/>
  <c r="AR36" i="4"/>
  <c r="AP36" i="4"/>
  <c r="AO36" i="4"/>
  <c r="AN36" i="4"/>
  <c r="AM36" i="4"/>
  <c r="AL36" i="4"/>
  <c r="AK36" i="4"/>
  <c r="AJ36" i="4"/>
  <c r="AI36" i="4"/>
  <c r="AH36" i="4"/>
  <c r="AF36" i="4"/>
  <c r="AE36" i="4"/>
  <c r="AD36" i="4"/>
  <c r="AC36" i="4"/>
  <c r="Z36" i="4"/>
  <c r="Y36" i="4"/>
  <c r="X36" i="4"/>
  <c r="W36" i="4"/>
  <c r="AA36" i="4" s="1"/>
  <c r="V36" i="4"/>
  <c r="T36" i="4"/>
  <c r="S36" i="4"/>
  <c r="R36" i="4"/>
  <c r="Q36" i="4"/>
  <c r="P36" i="4"/>
  <c r="O36" i="4"/>
  <c r="N36" i="4"/>
  <c r="M36" i="4"/>
  <c r="L36" i="4"/>
  <c r="J36" i="4"/>
  <c r="I36" i="4"/>
  <c r="H36" i="4"/>
  <c r="G36" i="4"/>
  <c r="AV35" i="4"/>
  <c r="AU35" i="4"/>
  <c r="AT35" i="4"/>
  <c r="AS35" i="4"/>
  <c r="AW35" i="4" s="1"/>
  <c r="AR35" i="4"/>
  <c r="AP35" i="4"/>
  <c r="AO35" i="4"/>
  <c r="AN35" i="4"/>
  <c r="AM35" i="4"/>
  <c r="AL35" i="4"/>
  <c r="AK35" i="4"/>
  <c r="AJ35" i="4"/>
  <c r="AI35" i="4"/>
  <c r="AH35" i="4"/>
  <c r="AF35" i="4"/>
  <c r="AE35" i="4"/>
  <c r="AD35" i="4"/>
  <c r="AC35" i="4"/>
  <c r="Z35" i="4"/>
  <c r="Y35" i="4"/>
  <c r="X35" i="4"/>
  <c r="W35" i="4"/>
  <c r="V35" i="4"/>
  <c r="T35" i="4"/>
  <c r="S35" i="4"/>
  <c r="R35" i="4"/>
  <c r="Q35" i="4"/>
  <c r="P35" i="4"/>
  <c r="O35" i="4"/>
  <c r="N35" i="4"/>
  <c r="M35" i="4"/>
  <c r="L35" i="4"/>
  <c r="J35" i="4"/>
  <c r="I35" i="4"/>
  <c r="H35" i="4"/>
  <c r="G35" i="4"/>
  <c r="AV34" i="4"/>
  <c r="AU34" i="4"/>
  <c r="AT34" i="4"/>
  <c r="AS34" i="4"/>
  <c r="AW34" i="4" s="1"/>
  <c r="AR34" i="4"/>
  <c r="AP34" i="4"/>
  <c r="AO34" i="4"/>
  <c r="AN34" i="4"/>
  <c r="AM34" i="4"/>
  <c r="AL34" i="4"/>
  <c r="AK34" i="4"/>
  <c r="AJ34" i="4"/>
  <c r="AI34" i="4"/>
  <c r="AH34" i="4"/>
  <c r="AF34" i="4"/>
  <c r="AE34" i="4"/>
  <c r="AD34" i="4"/>
  <c r="AC34" i="4"/>
  <c r="Z34" i="4"/>
  <c r="Y34" i="4"/>
  <c r="X34" i="4"/>
  <c r="W34" i="4"/>
  <c r="AA34" i="4" s="1"/>
  <c r="V34" i="4"/>
  <c r="T34" i="4"/>
  <c r="S34" i="4"/>
  <c r="R34" i="4"/>
  <c r="Q34" i="4"/>
  <c r="P34" i="4"/>
  <c r="O34" i="4"/>
  <c r="N34" i="4"/>
  <c r="M34" i="4"/>
  <c r="L34" i="4"/>
  <c r="J34" i="4"/>
  <c r="I34" i="4"/>
  <c r="H34" i="4"/>
  <c r="G34" i="4"/>
  <c r="AV33" i="4"/>
  <c r="AU33" i="4"/>
  <c r="AT33" i="4"/>
  <c r="AS33" i="4"/>
  <c r="AR33" i="4"/>
  <c r="AP33" i="4"/>
  <c r="AO33" i="4"/>
  <c r="AN33" i="4"/>
  <c r="AM33" i="4"/>
  <c r="AL33" i="4"/>
  <c r="AK33" i="4"/>
  <c r="AJ33" i="4"/>
  <c r="AI33" i="4"/>
  <c r="AH33" i="4"/>
  <c r="AF33" i="4"/>
  <c r="AE33" i="4"/>
  <c r="AD33" i="4"/>
  <c r="AC33" i="4"/>
  <c r="Z33" i="4"/>
  <c r="Y33" i="4"/>
  <c r="X33" i="4"/>
  <c r="W33" i="4"/>
  <c r="AA33" i="4" s="1"/>
  <c r="V33" i="4"/>
  <c r="T33" i="4"/>
  <c r="S33" i="4"/>
  <c r="R33" i="4"/>
  <c r="Q33" i="4"/>
  <c r="P33" i="4"/>
  <c r="O33" i="4"/>
  <c r="N33" i="4"/>
  <c r="M33" i="4"/>
  <c r="L33" i="4"/>
  <c r="J33" i="4"/>
  <c r="I33" i="4"/>
  <c r="H33" i="4"/>
  <c r="G33" i="4"/>
  <c r="AV32" i="4"/>
  <c r="AU32" i="4"/>
  <c r="AT32" i="4"/>
  <c r="AS32" i="4"/>
  <c r="AR32" i="4"/>
  <c r="AP32" i="4"/>
  <c r="AO32" i="4"/>
  <c r="AN32" i="4"/>
  <c r="AM32" i="4"/>
  <c r="AL32" i="4"/>
  <c r="AK32" i="4"/>
  <c r="AJ32" i="4"/>
  <c r="AI32" i="4"/>
  <c r="AH32" i="4"/>
  <c r="AF32" i="4"/>
  <c r="AE32" i="4"/>
  <c r="AD32" i="4"/>
  <c r="AC32" i="4"/>
  <c r="AA32" i="4"/>
  <c r="Z32" i="4"/>
  <c r="Y32" i="4"/>
  <c r="X32" i="4"/>
  <c r="W32" i="4"/>
  <c r="V32" i="4"/>
  <c r="T32" i="4"/>
  <c r="S32" i="4"/>
  <c r="R32" i="4"/>
  <c r="Q32" i="4"/>
  <c r="P32" i="4"/>
  <c r="O32" i="4"/>
  <c r="N32" i="4"/>
  <c r="M32" i="4"/>
  <c r="L32" i="4"/>
  <c r="J32" i="4"/>
  <c r="I32" i="4"/>
  <c r="H32" i="4"/>
  <c r="G32" i="4"/>
  <c r="AV31" i="4"/>
  <c r="AU31" i="4"/>
  <c r="AT31" i="4"/>
  <c r="AS31" i="4"/>
  <c r="AR31" i="4"/>
  <c r="AP31" i="4"/>
  <c r="AO31" i="4"/>
  <c r="AN31" i="4"/>
  <c r="AM31" i="4"/>
  <c r="AL31" i="4"/>
  <c r="AK31" i="4"/>
  <c r="AJ31" i="4"/>
  <c r="AI31" i="4"/>
  <c r="AH31" i="4"/>
  <c r="AF31" i="4"/>
  <c r="AE31" i="4"/>
  <c r="AD31" i="4"/>
  <c r="AC31" i="4"/>
  <c r="AA31" i="4"/>
  <c r="Z31" i="4"/>
  <c r="Y31" i="4"/>
  <c r="X31" i="4"/>
  <c r="W31" i="4"/>
  <c r="V31" i="4"/>
  <c r="T31" i="4"/>
  <c r="S31" i="4"/>
  <c r="R31" i="4"/>
  <c r="Q31" i="4"/>
  <c r="P31" i="4"/>
  <c r="O31" i="4"/>
  <c r="N31" i="4"/>
  <c r="M31" i="4"/>
  <c r="L31" i="4"/>
  <c r="J31" i="4"/>
  <c r="I31" i="4"/>
  <c r="H31" i="4"/>
  <c r="G31" i="4"/>
  <c r="AV30" i="4"/>
  <c r="AU30" i="4"/>
  <c r="AT30" i="4"/>
  <c r="AY30" i="4" s="1"/>
  <c r="AS30" i="4"/>
  <c r="AR30" i="4"/>
  <c r="AP30" i="4"/>
  <c r="AO30" i="4"/>
  <c r="AN30" i="4"/>
  <c r="AM30" i="4"/>
  <c r="AL30" i="4"/>
  <c r="AK30" i="4"/>
  <c r="AJ30" i="4"/>
  <c r="AI30" i="4"/>
  <c r="AH30" i="4"/>
  <c r="AF30" i="4"/>
  <c r="AE30" i="4"/>
  <c r="AD30" i="4"/>
  <c r="AC30" i="4"/>
  <c r="AA30" i="4"/>
  <c r="Z30" i="4"/>
  <c r="Y30" i="4"/>
  <c r="X30" i="4"/>
  <c r="W30" i="4"/>
  <c r="V30" i="4"/>
  <c r="T30" i="4"/>
  <c r="S30" i="4"/>
  <c r="R30" i="4"/>
  <c r="U30" i="4" s="1"/>
  <c r="Q30" i="4"/>
  <c r="P30" i="4"/>
  <c r="O30" i="4"/>
  <c r="N30" i="4"/>
  <c r="M30" i="4"/>
  <c r="L30" i="4"/>
  <c r="J30" i="4"/>
  <c r="I30" i="4"/>
  <c r="H30" i="4"/>
  <c r="G30" i="4"/>
  <c r="AV29" i="4"/>
  <c r="AU29" i="4"/>
  <c r="AT29" i="4"/>
  <c r="AS29" i="4"/>
  <c r="AW29" i="4" s="1"/>
  <c r="AR29" i="4"/>
  <c r="AP29" i="4"/>
  <c r="AO29" i="4"/>
  <c r="AN29" i="4"/>
  <c r="AM29" i="4"/>
  <c r="AL29" i="4"/>
  <c r="AK29" i="4"/>
  <c r="AJ29" i="4"/>
  <c r="AI29" i="4"/>
  <c r="AH29" i="4"/>
  <c r="AF29" i="4"/>
  <c r="AE29" i="4"/>
  <c r="AD29" i="4"/>
  <c r="AC29" i="4"/>
  <c r="Z29" i="4"/>
  <c r="Y29" i="4"/>
  <c r="X29" i="4"/>
  <c r="W29" i="4"/>
  <c r="AA29" i="4" s="1"/>
  <c r="V29" i="4"/>
  <c r="T29" i="4"/>
  <c r="S29" i="4"/>
  <c r="R29" i="4"/>
  <c r="Q29" i="4"/>
  <c r="P29" i="4"/>
  <c r="O29" i="4"/>
  <c r="N29" i="4"/>
  <c r="M29" i="4"/>
  <c r="L29" i="4"/>
  <c r="J29" i="4"/>
  <c r="I29" i="4"/>
  <c r="H29" i="4"/>
  <c r="G29" i="4"/>
  <c r="AV28" i="4"/>
  <c r="AU28" i="4"/>
  <c r="AZ28" i="4" s="1"/>
  <c r="AT28" i="4"/>
  <c r="AS28" i="4"/>
  <c r="AR28" i="4"/>
  <c r="AP28" i="4"/>
  <c r="AO28" i="4"/>
  <c r="AN28" i="4"/>
  <c r="AM28" i="4"/>
  <c r="AL28" i="4"/>
  <c r="AK28" i="4"/>
  <c r="AJ28" i="4"/>
  <c r="AI28" i="4"/>
  <c r="AH28" i="4"/>
  <c r="AF28" i="4"/>
  <c r="AE28" i="4"/>
  <c r="AD28" i="4"/>
  <c r="AC28" i="4"/>
  <c r="Z28" i="4"/>
  <c r="Y28" i="4"/>
  <c r="X28" i="4"/>
  <c r="W28" i="4"/>
  <c r="AA28" i="4" s="1"/>
  <c r="V28" i="4"/>
  <c r="T28" i="4"/>
  <c r="S28" i="4"/>
  <c r="R28" i="4"/>
  <c r="Q28" i="4"/>
  <c r="P28" i="4"/>
  <c r="O28" i="4"/>
  <c r="N28" i="4"/>
  <c r="M28" i="4"/>
  <c r="L28" i="4"/>
  <c r="J28" i="4"/>
  <c r="I28" i="4"/>
  <c r="H28" i="4"/>
  <c r="G28" i="4"/>
  <c r="AV27" i="4"/>
  <c r="AU27" i="4"/>
  <c r="AT27" i="4"/>
  <c r="AS27" i="4"/>
  <c r="AW27" i="4" s="1"/>
  <c r="AR27" i="4"/>
  <c r="AP27" i="4"/>
  <c r="AO27" i="4"/>
  <c r="AN27" i="4"/>
  <c r="AM27" i="4"/>
  <c r="AL27" i="4"/>
  <c r="AK27" i="4"/>
  <c r="AJ27" i="4"/>
  <c r="AI27" i="4"/>
  <c r="AH27" i="4"/>
  <c r="AF27" i="4"/>
  <c r="AE27" i="4"/>
  <c r="AD27" i="4"/>
  <c r="AC27" i="4"/>
  <c r="Z27" i="4"/>
  <c r="Y27" i="4"/>
  <c r="X27" i="4"/>
  <c r="W27" i="4"/>
  <c r="V27" i="4"/>
  <c r="T27" i="4"/>
  <c r="S27" i="4"/>
  <c r="R27" i="4"/>
  <c r="Q27" i="4"/>
  <c r="P27" i="4"/>
  <c r="O27" i="4"/>
  <c r="N27" i="4"/>
  <c r="M27" i="4"/>
  <c r="L27" i="4"/>
  <c r="J27" i="4"/>
  <c r="I27" i="4"/>
  <c r="H27" i="4"/>
  <c r="G27" i="4"/>
  <c r="AV26" i="4"/>
  <c r="AU26" i="4"/>
  <c r="AT26" i="4"/>
  <c r="AS26" i="4"/>
  <c r="AW26" i="4" s="1"/>
  <c r="AR26" i="4"/>
  <c r="AP26" i="4"/>
  <c r="AO26" i="4"/>
  <c r="AN26" i="4"/>
  <c r="AM26" i="4"/>
  <c r="AL26" i="4"/>
  <c r="AK26" i="4"/>
  <c r="AJ26" i="4"/>
  <c r="AI26" i="4"/>
  <c r="AH26" i="4"/>
  <c r="AF26" i="4"/>
  <c r="AE26" i="4"/>
  <c r="AD26" i="4"/>
  <c r="AC26" i="4"/>
  <c r="Z26" i="4"/>
  <c r="Y26" i="4"/>
  <c r="X26" i="4"/>
  <c r="W26" i="4"/>
  <c r="AA26" i="4" s="1"/>
  <c r="V26" i="4"/>
  <c r="T26" i="4"/>
  <c r="S26" i="4"/>
  <c r="R26" i="4"/>
  <c r="Q26" i="4"/>
  <c r="P26" i="4"/>
  <c r="O26" i="4"/>
  <c r="N26" i="4"/>
  <c r="M26" i="4"/>
  <c r="L26" i="4"/>
  <c r="J26" i="4"/>
  <c r="I26" i="4"/>
  <c r="H26" i="4"/>
  <c r="G26" i="4"/>
  <c r="AV25" i="4"/>
  <c r="AU25" i="4"/>
  <c r="AT25" i="4"/>
  <c r="AS25" i="4"/>
  <c r="AR25" i="4"/>
  <c r="AP25" i="4"/>
  <c r="AO25" i="4"/>
  <c r="AN25" i="4"/>
  <c r="AM25" i="4"/>
  <c r="AL25" i="4"/>
  <c r="AK25" i="4"/>
  <c r="AJ25" i="4"/>
  <c r="AI25" i="4"/>
  <c r="AH25" i="4"/>
  <c r="AF25" i="4"/>
  <c r="AE25" i="4"/>
  <c r="AD25" i="4"/>
  <c r="AC25" i="4"/>
  <c r="Z25" i="4"/>
  <c r="Y25" i="4"/>
  <c r="X25" i="4"/>
  <c r="W25" i="4"/>
  <c r="AA25" i="4" s="1"/>
  <c r="V25" i="4"/>
  <c r="T25" i="4"/>
  <c r="S25" i="4"/>
  <c r="R25" i="4"/>
  <c r="Q25" i="4"/>
  <c r="P25" i="4"/>
  <c r="O25" i="4"/>
  <c r="N25" i="4"/>
  <c r="M25" i="4"/>
  <c r="L25" i="4"/>
  <c r="J25" i="4"/>
  <c r="I25" i="4"/>
  <c r="H25" i="4"/>
  <c r="G25" i="4"/>
  <c r="AV24" i="4"/>
  <c r="AU24" i="4"/>
  <c r="AT24" i="4"/>
  <c r="AS24" i="4"/>
  <c r="AR24" i="4"/>
  <c r="AP24" i="4"/>
  <c r="AO24" i="4"/>
  <c r="AN24" i="4"/>
  <c r="AM24" i="4"/>
  <c r="AL24" i="4"/>
  <c r="AK24" i="4"/>
  <c r="AJ24" i="4"/>
  <c r="AI24" i="4"/>
  <c r="AH24" i="4"/>
  <c r="AF24" i="4"/>
  <c r="AE24" i="4"/>
  <c r="AD24" i="4"/>
  <c r="AC24" i="4"/>
  <c r="Z24" i="4"/>
  <c r="Y24" i="4"/>
  <c r="X24" i="4"/>
  <c r="W24" i="4"/>
  <c r="AA24" i="4" s="1"/>
  <c r="V24" i="4"/>
  <c r="T24" i="4"/>
  <c r="S24" i="4"/>
  <c r="R24" i="4"/>
  <c r="Q24" i="4"/>
  <c r="P24" i="4"/>
  <c r="O24" i="4"/>
  <c r="N24" i="4"/>
  <c r="M24" i="4"/>
  <c r="L24" i="4"/>
  <c r="J24" i="4"/>
  <c r="I24" i="4"/>
  <c r="H24" i="4"/>
  <c r="G24" i="4"/>
  <c r="AV23" i="4"/>
  <c r="AU23" i="4"/>
  <c r="AT23" i="4"/>
  <c r="AS23" i="4"/>
  <c r="AW23" i="4" s="1"/>
  <c r="AR23" i="4"/>
  <c r="AP23" i="4"/>
  <c r="AO23" i="4"/>
  <c r="AN23" i="4"/>
  <c r="AM23" i="4"/>
  <c r="AL23" i="4"/>
  <c r="AK23" i="4"/>
  <c r="AJ23" i="4"/>
  <c r="AI23" i="4"/>
  <c r="AH23" i="4"/>
  <c r="AF23" i="4"/>
  <c r="AE23" i="4"/>
  <c r="AD23" i="4"/>
  <c r="AC23" i="4"/>
  <c r="AA23" i="4"/>
  <c r="Z23" i="4"/>
  <c r="Y23" i="4"/>
  <c r="X23" i="4"/>
  <c r="W23" i="4"/>
  <c r="V23" i="4"/>
  <c r="T23" i="4"/>
  <c r="S23" i="4"/>
  <c r="R23" i="4"/>
  <c r="Q23" i="4"/>
  <c r="P23" i="4"/>
  <c r="O23" i="4"/>
  <c r="N23" i="4"/>
  <c r="M23" i="4"/>
  <c r="L23" i="4"/>
  <c r="J23" i="4"/>
  <c r="I23" i="4"/>
  <c r="H23" i="4"/>
  <c r="G23" i="4"/>
  <c r="AV22" i="4"/>
  <c r="AU22" i="4"/>
  <c r="AT22" i="4"/>
  <c r="AS22" i="4"/>
  <c r="AW22" i="4" s="1"/>
  <c r="AR22" i="4"/>
  <c r="AP22" i="4"/>
  <c r="AO22" i="4"/>
  <c r="AN22" i="4"/>
  <c r="AM22" i="4"/>
  <c r="AL22" i="4"/>
  <c r="AK22" i="4"/>
  <c r="AJ22" i="4"/>
  <c r="AI22" i="4"/>
  <c r="AH22" i="4"/>
  <c r="AF22" i="4"/>
  <c r="AE22" i="4"/>
  <c r="AD22" i="4"/>
  <c r="AC22" i="4"/>
  <c r="Z22" i="4"/>
  <c r="Y22" i="4"/>
  <c r="X22" i="4"/>
  <c r="W22" i="4"/>
  <c r="AA22" i="4" s="1"/>
  <c r="V22" i="4"/>
  <c r="T22" i="4"/>
  <c r="S22" i="4"/>
  <c r="R22" i="4"/>
  <c r="Q22" i="4"/>
  <c r="P22" i="4"/>
  <c r="O22" i="4"/>
  <c r="N22" i="4"/>
  <c r="M22" i="4"/>
  <c r="L22" i="4"/>
  <c r="J22" i="4"/>
  <c r="I22" i="4"/>
  <c r="H22" i="4"/>
  <c r="G22" i="4"/>
  <c r="AV21" i="4"/>
  <c r="AU21" i="4"/>
  <c r="AT21" i="4"/>
  <c r="AY21" i="4" s="1"/>
  <c r="AS21" i="4"/>
  <c r="AX21" i="4" s="1"/>
  <c r="AR21" i="4"/>
  <c r="AP21" i="4"/>
  <c r="AO21" i="4"/>
  <c r="AN21" i="4"/>
  <c r="AM21" i="4"/>
  <c r="AL21" i="4"/>
  <c r="AK21" i="4"/>
  <c r="AJ21" i="4"/>
  <c r="AI21" i="4"/>
  <c r="AH21" i="4"/>
  <c r="AF21" i="4"/>
  <c r="AE21" i="4"/>
  <c r="AD21" i="4"/>
  <c r="AC21" i="4"/>
  <c r="Z21" i="4"/>
  <c r="Y21" i="4"/>
  <c r="X21" i="4"/>
  <c r="W21" i="4"/>
  <c r="AA21" i="4" s="1"/>
  <c r="V21" i="4"/>
  <c r="T21" i="4"/>
  <c r="S21" i="4"/>
  <c r="R21" i="4"/>
  <c r="Q21" i="4"/>
  <c r="P21" i="4"/>
  <c r="O21" i="4"/>
  <c r="N21" i="4"/>
  <c r="M21" i="4"/>
  <c r="L21" i="4"/>
  <c r="J21" i="4"/>
  <c r="I21" i="4"/>
  <c r="H21" i="4"/>
  <c r="G21" i="4"/>
  <c r="AV20" i="4"/>
  <c r="AU20" i="4"/>
  <c r="AT20" i="4"/>
  <c r="AS20" i="4"/>
  <c r="AW20" i="4" s="1"/>
  <c r="AR20" i="4"/>
  <c r="AP20" i="4"/>
  <c r="AO20" i="4"/>
  <c r="AN20" i="4"/>
  <c r="AM20" i="4"/>
  <c r="AL20" i="4"/>
  <c r="AK20" i="4"/>
  <c r="AJ20" i="4"/>
  <c r="AI20" i="4"/>
  <c r="AH20" i="4"/>
  <c r="AF20" i="4"/>
  <c r="AE20" i="4"/>
  <c r="AD20" i="4"/>
  <c r="AC20" i="4"/>
  <c r="Z20" i="4"/>
  <c r="Y20" i="4"/>
  <c r="X20" i="4"/>
  <c r="W20" i="4"/>
  <c r="AA20" i="4" s="1"/>
  <c r="V20" i="4"/>
  <c r="T20" i="4"/>
  <c r="S20" i="4"/>
  <c r="R20" i="4"/>
  <c r="Q20" i="4"/>
  <c r="P20" i="4"/>
  <c r="O20" i="4"/>
  <c r="N20" i="4"/>
  <c r="M20" i="4"/>
  <c r="L20" i="4"/>
  <c r="J20" i="4"/>
  <c r="I20" i="4"/>
  <c r="H20" i="4"/>
  <c r="K20" i="4" s="1"/>
  <c r="G20" i="4"/>
  <c r="AV19" i="4"/>
  <c r="BA19" i="4" s="1"/>
  <c r="AU19" i="4"/>
  <c r="AZ19" i="4" s="1"/>
  <c r="AT19" i="4"/>
  <c r="AS19" i="4"/>
  <c r="AW19" i="4" s="1"/>
  <c r="AR19" i="4"/>
  <c r="AP19" i="4"/>
  <c r="AO19" i="4"/>
  <c r="AN19" i="4"/>
  <c r="AM19" i="4"/>
  <c r="AL19" i="4"/>
  <c r="AK19" i="4"/>
  <c r="AJ19" i="4"/>
  <c r="AI19" i="4"/>
  <c r="AH19" i="4"/>
  <c r="AF19" i="4"/>
  <c r="AE19" i="4"/>
  <c r="AD19" i="4"/>
  <c r="AC19" i="4"/>
  <c r="Z19" i="4"/>
  <c r="Y19" i="4"/>
  <c r="X19" i="4"/>
  <c r="W19" i="4"/>
  <c r="AA19" i="4" s="1"/>
  <c r="V19" i="4"/>
  <c r="T19" i="4"/>
  <c r="S19" i="4"/>
  <c r="R19" i="4"/>
  <c r="Q19" i="4"/>
  <c r="P19" i="4"/>
  <c r="O19" i="4"/>
  <c r="N19" i="4"/>
  <c r="M19" i="4"/>
  <c r="L19" i="4"/>
  <c r="J19" i="4"/>
  <c r="I19" i="4"/>
  <c r="H19" i="4"/>
  <c r="G19" i="4"/>
  <c r="AV18" i="4"/>
  <c r="AU18" i="4"/>
  <c r="AZ18" i="4" s="1"/>
  <c r="AT18" i="4"/>
  <c r="AY18" i="4" s="1"/>
  <c r="AS18" i="4"/>
  <c r="AW18" i="4" s="1"/>
  <c r="AR18" i="4"/>
  <c r="AP18" i="4"/>
  <c r="AO18" i="4"/>
  <c r="AN18" i="4"/>
  <c r="AM18" i="4"/>
  <c r="AL18" i="4"/>
  <c r="AK18" i="4"/>
  <c r="AJ18" i="4"/>
  <c r="AI18" i="4"/>
  <c r="AH18" i="4"/>
  <c r="AF18" i="4"/>
  <c r="AE18" i="4"/>
  <c r="AD18" i="4"/>
  <c r="AC18" i="4"/>
  <c r="Z18" i="4"/>
  <c r="Y18" i="4"/>
  <c r="X18" i="4"/>
  <c r="W18" i="4"/>
  <c r="V18" i="4"/>
  <c r="T18" i="4"/>
  <c r="S18" i="4"/>
  <c r="R18" i="4"/>
  <c r="Q18" i="4"/>
  <c r="P18" i="4"/>
  <c r="O18" i="4"/>
  <c r="N18" i="4"/>
  <c r="M18" i="4"/>
  <c r="L18" i="4"/>
  <c r="J18" i="4"/>
  <c r="I18" i="4"/>
  <c r="H18" i="4"/>
  <c r="G18" i="4"/>
  <c r="AV17" i="4"/>
  <c r="AU17" i="4"/>
  <c r="AT17" i="4"/>
  <c r="AS17" i="4"/>
  <c r="AW17" i="4" s="1"/>
  <c r="AR17" i="4"/>
  <c r="AP17" i="4"/>
  <c r="AO17" i="4"/>
  <c r="AN17" i="4"/>
  <c r="AM17" i="4"/>
  <c r="AL17" i="4"/>
  <c r="AK17" i="4"/>
  <c r="AJ17" i="4"/>
  <c r="AI17" i="4"/>
  <c r="AH17" i="4"/>
  <c r="AF17" i="4"/>
  <c r="AE17" i="4"/>
  <c r="AD17" i="4"/>
  <c r="AC17" i="4"/>
  <c r="Z17" i="4"/>
  <c r="Y17" i="4"/>
  <c r="X17" i="4"/>
  <c r="W17" i="4"/>
  <c r="AA17" i="4" s="1"/>
  <c r="V17" i="4"/>
  <c r="T17" i="4"/>
  <c r="S17" i="4"/>
  <c r="R17" i="4"/>
  <c r="Q17" i="4"/>
  <c r="P17" i="4"/>
  <c r="O17" i="4"/>
  <c r="N17" i="4"/>
  <c r="M17" i="4"/>
  <c r="L17" i="4"/>
  <c r="J17" i="4"/>
  <c r="I17" i="4"/>
  <c r="H17" i="4"/>
  <c r="G17" i="4"/>
  <c r="AV16" i="4"/>
  <c r="BA16" i="4" s="1"/>
  <c r="AU16" i="4"/>
  <c r="AT16" i="4"/>
  <c r="AS16" i="4"/>
  <c r="AW16" i="4" s="1"/>
  <c r="AR16" i="4"/>
  <c r="AP16" i="4"/>
  <c r="AO16" i="4"/>
  <c r="AN16" i="4"/>
  <c r="AM16" i="4"/>
  <c r="AL16" i="4"/>
  <c r="AK16" i="4"/>
  <c r="AJ16" i="4"/>
  <c r="AI16" i="4"/>
  <c r="AH16" i="4"/>
  <c r="AF16" i="4"/>
  <c r="AE16" i="4"/>
  <c r="AD16" i="4"/>
  <c r="AC16" i="4"/>
  <c r="Z16" i="4"/>
  <c r="Y16" i="4"/>
  <c r="X16" i="4"/>
  <c r="W16" i="4"/>
  <c r="AA16" i="4" s="1"/>
  <c r="V16" i="4"/>
  <c r="T16" i="4"/>
  <c r="S16" i="4"/>
  <c r="R16" i="4"/>
  <c r="Q16" i="4"/>
  <c r="P16" i="4"/>
  <c r="O16" i="4"/>
  <c r="N16" i="4"/>
  <c r="M16" i="4"/>
  <c r="L16" i="4"/>
  <c r="J16" i="4"/>
  <c r="I16" i="4"/>
  <c r="H16" i="4"/>
  <c r="K16" i="4" s="1"/>
  <c r="G16" i="4"/>
  <c r="AV15" i="4"/>
  <c r="AU15" i="4"/>
  <c r="AT15" i="4"/>
  <c r="AS15" i="4"/>
  <c r="AW15" i="4" s="1"/>
  <c r="AR15" i="4"/>
  <c r="AP15" i="4"/>
  <c r="AO15" i="4"/>
  <c r="AN15" i="4"/>
  <c r="AM15" i="4"/>
  <c r="AL15" i="4"/>
  <c r="AK15" i="4"/>
  <c r="AJ15" i="4"/>
  <c r="AI15" i="4"/>
  <c r="AH15" i="4"/>
  <c r="AF15" i="4"/>
  <c r="AE15" i="4"/>
  <c r="AD15" i="4"/>
  <c r="AC15" i="4"/>
  <c r="Z15" i="4"/>
  <c r="Y15" i="4"/>
  <c r="X15" i="4"/>
  <c r="W15" i="4"/>
  <c r="AA15" i="4" s="1"/>
  <c r="V15" i="4"/>
  <c r="T15" i="4"/>
  <c r="S15" i="4"/>
  <c r="R15" i="4"/>
  <c r="Q15" i="4"/>
  <c r="P15" i="4"/>
  <c r="O15" i="4"/>
  <c r="N15" i="4"/>
  <c r="M15" i="4"/>
  <c r="L15" i="4"/>
  <c r="J15" i="4"/>
  <c r="I15" i="4"/>
  <c r="H15" i="4"/>
  <c r="K15" i="4" s="1"/>
  <c r="G15" i="4"/>
  <c r="AV14" i="4"/>
  <c r="AU14" i="4"/>
  <c r="AT14" i="4"/>
  <c r="AS14" i="4"/>
  <c r="AW14" i="4" s="1"/>
  <c r="AR14" i="4"/>
  <c r="AP14" i="4"/>
  <c r="AO14" i="4"/>
  <c r="AN14" i="4"/>
  <c r="AM14" i="4"/>
  <c r="AL14" i="4"/>
  <c r="AK14" i="4"/>
  <c r="AJ14" i="4"/>
  <c r="AI14" i="4"/>
  <c r="AH14" i="4"/>
  <c r="AF14" i="4"/>
  <c r="AE14" i="4"/>
  <c r="AD14" i="4"/>
  <c r="AC14" i="4"/>
  <c r="Z14" i="4"/>
  <c r="Y14" i="4"/>
  <c r="X14" i="4"/>
  <c r="W14" i="4"/>
  <c r="AA14" i="4" s="1"/>
  <c r="V14" i="4"/>
  <c r="T14" i="4"/>
  <c r="S14" i="4"/>
  <c r="R14" i="4"/>
  <c r="Q14" i="4"/>
  <c r="P14" i="4"/>
  <c r="O14" i="4"/>
  <c r="N14" i="4"/>
  <c r="M14" i="4"/>
  <c r="L14" i="4"/>
  <c r="J14" i="4"/>
  <c r="I14" i="4"/>
  <c r="H14" i="4"/>
  <c r="G14" i="4"/>
  <c r="AV13" i="4"/>
  <c r="AU13" i="4"/>
  <c r="AT13" i="4"/>
  <c r="AS13" i="4"/>
  <c r="AW13" i="4" s="1"/>
  <c r="AR13" i="4"/>
  <c r="AP13" i="4"/>
  <c r="AO13" i="4"/>
  <c r="AN13" i="4"/>
  <c r="AM13" i="4"/>
  <c r="AL13" i="4"/>
  <c r="AK13" i="4"/>
  <c r="AJ13" i="4"/>
  <c r="AI13" i="4"/>
  <c r="AH13" i="4"/>
  <c r="AF13" i="4"/>
  <c r="AE13" i="4"/>
  <c r="AD13" i="4"/>
  <c r="AC13" i="4"/>
  <c r="Z13" i="4"/>
  <c r="Y13" i="4"/>
  <c r="X13" i="4"/>
  <c r="W13" i="4"/>
  <c r="AA13" i="4" s="1"/>
  <c r="V13" i="4"/>
  <c r="T13" i="4"/>
  <c r="S13" i="4"/>
  <c r="R13" i="4"/>
  <c r="Q13" i="4"/>
  <c r="P13" i="4"/>
  <c r="O13" i="4"/>
  <c r="N13" i="4"/>
  <c r="M13" i="4"/>
  <c r="L13" i="4"/>
  <c r="J13" i="4"/>
  <c r="I13" i="4"/>
  <c r="H13" i="4"/>
  <c r="G13" i="4"/>
  <c r="AV12" i="4"/>
  <c r="AU12" i="4"/>
  <c r="AT12" i="4"/>
  <c r="AS12" i="4"/>
  <c r="AR12" i="4"/>
  <c r="AP12" i="4"/>
  <c r="AO12" i="4"/>
  <c r="AN12" i="4"/>
  <c r="AM12" i="4"/>
  <c r="AL12" i="4"/>
  <c r="AK12" i="4"/>
  <c r="AJ12" i="4"/>
  <c r="AI12" i="4"/>
  <c r="AH12" i="4"/>
  <c r="AF12" i="4"/>
  <c r="AE12" i="4"/>
  <c r="AD12" i="4"/>
  <c r="AC12" i="4"/>
  <c r="Z12" i="4"/>
  <c r="Y12" i="4"/>
  <c r="X12" i="4"/>
  <c r="W12" i="4"/>
  <c r="AA12" i="4" s="1"/>
  <c r="V12" i="4"/>
  <c r="T12" i="4"/>
  <c r="S12" i="4"/>
  <c r="R12" i="4"/>
  <c r="U12" i="4" s="1"/>
  <c r="Q12" i="4"/>
  <c r="P12" i="4"/>
  <c r="O12" i="4"/>
  <c r="N12" i="4"/>
  <c r="M12" i="4"/>
  <c r="L12" i="4"/>
  <c r="J12" i="4"/>
  <c r="I12" i="4"/>
  <c r="H12" i="4"/>
  <c r="G12" i="4"/>
  <c r="AV11" i="4"/>
  <c r="AU11" i="4"/>
  <c r="AT11" i="4"/>
  <c r="AS11" i="4"/>
  <c r="AW11" i="4" s="1"/>
  <c r="AR11" i="4"/>
  <c r="AP11" i="4"/>
  <c r="AO11" i="4"/>
  <c r="AN11" i="4"/>
  <c r="AM11" i="4"/>
  <c r="AL11" i="4"/>
  <c r="AK11" i="4"/>
  <c r="AJ11" i="4"/>
  <c r="AI11" i="4"/>
  <c r="AH11" i="4"/>
  <c r="AF11" i="4"/>
  <c r="AE11" i="4"/>
  <c r="AD11" i="4"/>
  <c r="AC11" i="4"/>
  <c r="Z11" i="4"/>
  <c r="Y11" i="4"/>
  <c r="X11" i="4"/>
  <c r="W11" i="4"/>
  <c r="V11" i="4"/>
  <c r="T11" i="4"/>
  <c r="S11" i="4"/>
  <c r="R11" i="4"/>
  <c r="Q11" i="4"/>
  <c r="P11" i="4"/>
  <c r="O11" i="4"/>
  <c r="N11" i="4"/>
  <c r="M11" i="4"/>
  <c r="L11" i="4"/>
  <c r="J11" i="4"/>
  <c r="I11" i="4"/>
  <c r="H11" i="4"/>
  <c r="G11" i="4"/>
  <c r="AV10" i="4"/>
  <c r="AU10" i="4"/>
  <c r="AT10" i="4"/>
  <c r="AS10" i="4"/>
  <c r="AR10" i="4"/>
  <c r="AP10" i="4"/>
  <c r="AO10" i="4"/>
  <c r="AN10" i="4"/>
  <c r="AM10" i="4"/>
  <c r="AL10" i="4"/>
  <c r="AK10" i="4"/>
  <c r="AJ10" i="4"/>
  <c r="AI10" i="4"/>
  <c r="AH10" i="4"/>
  <c r="AF10" i="4"/>
  <c r="AE10" i="4"/>
  <c r="AD10" i="4"/>
  <c r="AC10" i="4"/>
  <c r="AA10" i="4"/>
  <c r="Z10" i="4"/>
  <c r="Y10" i="4"/>
  <c r="X10" i="4"/>
  <c r="W10" i="4"/>
  <c r="V10" i="4"/>
  <c r="T10" i="4"/>
  <c r="S10" i="4"/>
  <c r="R10" i="4"/>
  <c r="Q10" i="4"/>
  <c r="P10" i="4"/>
  <c r="O10" i="4"/>
  <c r="N10" i="4"/>
  <c r="M10" i="4"/>
  <c r="L10" i="4"/>
  <c r="J10" i="4"/>
  <c r="I10" i="4"/>
  <c r="H10" i="4"/>
  <c r="G10" i="4"/>
  <c r="AV9" i="4"/>
  <c r="AU9" i="4"/>
  <c r="AT9" i="4"/>
  <c r="AS9" i="4"/>
  <c r="AX9" i="4" s="1"/>
  <c r="AR9" i="4"/>
  <c r="AP9" i="4"/>
  <c r="AO9" i="4"/>
  <c r="AN9" i="4"/>
  <c r="AM9" i="4"/>
  <c r="AL9" i="4"/>
  <c r="AK9" i="4"/>
  <c r="AJ9" i="4"/>
  <c r="AI9" i="4"/>
  <c r="AH9" i="4"/>
  <c r="AF9" i="4"/>
  <c r="AE9" i="4"/>
  <c r="AD9" i="4"/>
  <c r="AC9" i="4"/>
  <c r="Z9" i="4"/>
  <c r="Y9" i="4"/>
  <c r="X9" i="4"/>
  <c r="W9" i="4"/>
  <c r="AA9" i="4" s="1"/>
  <c r="V9" i="4"/>
  <c r="T9" i="4"/>
  <c r="S9" i="4"/>
  <c r="R9" i="4"/>
  <c r="Q9" i="4"/>
  <c r="P9" i="4"/>
  <c r="O9" i="4"/>
  <c r="N9" i="4"/>
  <c r="M9" i="4"/>
  <c r="L9" i="4"/>
  <c r="J9" i="4"/>
  <c r="I9" i="4"/>
  <c r="H9" i="4"/>
  <c r="K9" i="4" s="1"/>
  <c r="G9" i="4"/>
  <c r="AV8" i="4"/>
  <c r="AU8" i="4"/>
  <c r="AT8" i="4"/>
  <c r="AS8" i="4"/>
  <c r="AR8" i="4"/>
  <c r="AP8" i="4"/>
  <c r="AO8" i="4"/>
  <c r="AN8" i="4"/>
  <c r="AM8" i="4"/>
  <c r="AL8" i="4"/>
  <c r="AK8" i="4"/>
  <c r="AJ8" i="4"/>
  <c r="AI8" i="4"/>
  <c r="AH8" i="4"/>
  <c r="AF8" i="4"/>
  <c r="AE8" i="4"/>
  <c r="AD8" i="4"/>
  <c r="AC8" i="4"/>
  <c r="Z8" i="4"/>
  <c r="Y8" i="4"/>
  <c r="X8" i="4"/>
  <c r="W8" i="4"/>
  <c r="AA8" i="4" s="1"/>
  <c r="V8" i="4"/>
  <c r="T8" i="4"/>
  <c r="S8" i="4"/>
  <c r="R8" i="4"/>
  <c r="Q8" i="4"/>
  <c r="P8" i="4"/>
  <c r="O8" i="4"/>
  <c r="N8" i="4"/>
  <c r="M8" i="4"/>
  <c r="L8" i="4"/>
  <c r="J8" i="4"/>
  <c r="I8" i="4"/>
  <c r="H8" i="4"/>
  <c r="K8" i="4" s="1"/>
  <c r="G8" i="4"/>
  <c r="AV7" i="4"/>
  <c r="AU7" i="4"/>
  <c r="AT7" i="4"/>
  <c r="AS7" i="4"/>
  <c r="AR7" i="4"/>
  <c r="AP7" i="4"/>
  <c r="AO7" i="4"/>
  <c r="AN7" i="4"/>
  <c r="AM7" i="4"/>
  <c r="AL7" i="4"/>
  <c r="AK7" i="4"/>
  <c r="AJ7" i="4"/>
  <c r="AI7" i="4"/>
  <c r="AH7" i="4"/>
  <c r="AF7" i="4"/>
  <c r="AE7" i="4"/>
  <c r="AD7" i="4"/>
  <c r="AC7" i="4"/>
  <c r="Z7" i="4"/>
  <c r="Y7" i="4"/>
  <c r="X7" i="4"/>
  <c r="W7" i="4"/>
  <c r="AA7" i="4" s="1"/>
  <c r="V7" i="4"/>
  <c r="T7" i="4"/>
  <c r="S7" i="4"/>
  <c r="R7" i="4"/>
  <c r="Q7" i="4"/>
  <c r="P7" i="4"/>
  <c r="O7" i="4"/>
  <c r="N7" i="4"/>
  <c r="M7" i="4"/>
  <c r="L7" i="4"/>
  <c r="J7" i="4"/>
  <c r="I7" i="4"/>
  <c r="H7" i="4"/>
  <c r="G7" i="4"/>
  <c r="AV6" i="4"/>
  <c r="AU6" i="4"/>
  <c r="AT6" i="4"/>
  <c r="AS6" i="4"/>
  <c r="AX6" i="4" s="1"/>
  <c r="AR6" i="4"/>
  <c r="AP6" i="4"/>
  <c r="AO6" i="4"/>
  <c r="AN6" i="4"/>
  <c r="AM6" i="4"/>
  <c r="AL6" i="4"/>
  <c r="AK6" i="4"/>
  <c r="AJ6" i="4"/>
  <c r="AI6" i="4"/>
  <c r="AH6" i="4"/>
  <c r="AF6" i="4"/>
  <c r="AE6" i="4"/>
  <c r="AD6" i="4"/>
  <c r="AC6" i="4"/>
  <c r="AA6" i="4"/>
  <c r="Z6" i="4"/>
  <c r="Y6" i="4"/>
  <c r="X6" i="4"/>
  <c r="W6" i="4"/>
  <c r="V6" i="4"/>
  <c r="T6" i="4"/>
  <c r="S6" i="4"/>
  <c r="R6" i="4"/>
  <c r="U6" i="4" s="1"/>
  <c r="Q6" i="4"/>
  <c r="P6" i="4"/>
  <c r="O6" i="4"/>
  <c r="N6" i="4"/>
  <c r="M6" i="4"/>
  <c r="L6" i="4"/>
  <c r="J6" i="4"/>
  <c r="I6" i="4"/>
  <c r="H6" i="4"/>
  <c r="G6" i="4"/>
  <c r="AV5" i="4"/>
  <c r="AU5" i="4"/>
  <c r="AT5" i="4"/>
  <c r="AS5" i="4"/>
  <c r="AX5" i="4" s="1"/>
  <c r="AR5" i="4"/>
  <c r="AP5" i="4"/>
  <c r="AO5" i="4"/>
  <c r="AN5" i="4"/>
  <c r="AM5" i="4"/>
  <c r="AL5" i="4"/>
  <c r="AK5" i="4"/>
  <c r="AJ5" i="4"/>
  <c r="AI5" i="4"/>
  <c r="AH5" i="4"/>
  <c r="AF5" i="4"/>
  <c r="AE5" i="4"/>
  <c r="AD5" i="4"/>
  <c r="AC5" i="4"/>
  <c r="Z5" i="4"/>
  <c r="Y5" i="4"/>
  <c r="X5" i="4"/>
  <c r="W5" i="4"/>
  <c r="AA5" i="4" s="1"/>
  <c r="V5" i="4"/>
  <c r="T5" i="4"/>
  <c r="S5" i="4"/>
  <c r="R5" i="4"/>
  <c r="U5" i="4" s="1"/>
  <c r="Q5" i="4"/>
  <c r="P5" i="4"/>
  <c r="O5" i="4"/>
  <c r="N5" i="4"/>
  <c r="M5" i="4"/>
  <c r="L5" i="4"/>
  <c r="J5" i="4"/>
  <c r="I5" i="4"/>
  <c r="H5" i="4"/>
  <c r="K5" i="4" s="1"/>
  <c r="G5" i="4"/>
  <c r="AV4" i="4"/>
  <c r="AU4" i="4"/>
  <c r="AT4" i="4"/>
  <c r="AS4" i="4"/>
  <c r="AR4" i="4"/>
  <c r="AP4" i="4"/>
  <c r="AO4" i="4"/>
  <c r="AN4" i="4"/>
  <c r="AM4" i="4"/>
  <c r="AL4" i="4"/>
  <c r="AK4" i="4"/>
  <c r="AJ4" i="4"/>
  <c r="AI4" i="4"/>
  <c r="AH4" i="4"/>
  <c r="AF4" i="4"/>
  <c r="AE4" i="4"/>
  <c r="AD4" i="4"/>
  <c r="AC4" i="4"/>
  <c r="Z4" i="4"/>
  <c r="Y4" i="4"/>
  <c r="X4" i="4"/>
  <c r="W4" i="4"/>
  <c r="AA4" i="4" s="1"/>
  <c r="V4" i="4"/>
  <c r="T4" i="4"/>
  <c r="S4" i="4"/>
  <c r="R4" i="4"/>
  <c r="Q4" i="4"/>
  <c r="P4" i="4"/>
  <c r="O4" i="4"/>
  <c r="N4" i="4"/>
  <c r="M4" i="4"/>
  <c r="L4" i="4"/>
  <c r="J4" i="4"/>
  <c r="I4" i="4"/>
  <c r="H4" i="4"/>
  <c r="K4" i="4" s="1"/>
  <c r="G4" i="4"/>
  <c r="AB21" i="2"/>
  <c r="AB22" i="2" s="1"/>
  <c r="AB23" i="2" s="1"/>
  <c r="AB24" i="2" s="1"/>
  <c r="AB25" i="2" s="1"/>
  <c r="AB26" i="2" s="1"/>
  <c r="AB27" i="2" s="1"/>
  <c r="AB28" i="2" s="1"/>
  <c r="AB29" i="2" s="1"/>
  <c r="AB30" i="2" s="1"/>
  <c r="AB31" i="2" s="1"/>
  <c r="AB32" i="2" s="1"/>
  <c r="AB33" i="2" s="1"/>
  <c r="AB34" i="2" s="1"/>
  <c r="AB35" i="2" s="1"/>
  <c r="AB36" i="2" s="1"/>
  <c r="AB37" i="2" s="1"/>
  <c r="AB15" i="2"/>
  <c r="AB16" i="2" s="1"/>
  <c r="AB17" i="2" s="1"/>
  <c r="AB18" i="2" s="1"/>
  <c r="AB19" i="2" s="1"/>
  <c r="AB20" i="2" s="1"/>
  <c r="AD14" i="2"/>
  <c r="AB9" i="2"/>
  <c r="AB10" i="2" s="1"/>
  <c r="AB11" i="2" s="1"/>
  <c r="AB12" i="2" s="1"/>
  <c r="AB13" i="2" s="1"/>
  <c r="AB14" i="2" s="1"/>
  <c r="AB6" i="2"/>
  <c r="AB7" i="2" s="1"/>
  <c r="AB8" i="2" s="1"/>
  <c r="AC5" i="2"/>
  <c r="AC6" i="2" s="1"/>
  <c r="AC7" i="2" s="1"/>
  <c r="AB5" i="2"/>
  <c r="BH4" i="2"/>
  <c r="BG4" i="2"/>
  <c r="BF4" i="2"/>
  <c r="BE4" i="2"/>
  <c r="BD4" i="2"/>
  <c r="BC4" i="2"/>
  <c r="BB4" i="2"/>
  <c r="BA4" i="2"/>
  <c r="AZ4" i="2"/>
  <c r="AY4" i="2"/>
  <c r="AX4" i="2"/>
  <c r="AW4" i="2"/>
  <c r="AV4" i="2"/>
  <c r="AU4" i="2"/>
  <c r="AQ4" i="2"/>
  <c r="AP4" i="2"/>
  <c r="AO4" i="2"/>
  <c r="AM4" i="2"/>
  <c r="AL4" i="2"/>
  <c r="AK4" i="2"/>
  <c r="AJ4" i="2"/>
  <c r="AI4" i="2"/>
  <c r="AH4" i="2"/>
  <c r="AG4" i="2"/>
  <c r="AF4" i="2"/>
  <c r="AE4" i="2"/>
  <c r="AD4" i="2"/>
  <c r="BI3" i="2"/>
  <c r="BF3" i="2"/>
  <c r="BE3" i="2"/>
  <c r="BD3" i="2"/>
  <c r="BC3" i="2"/>
  <c r="BB3" i="2"/>
  <c r="BA3" i="2"/>
  <c r="AZ3" i="2"/>
  <c r="AV3" i="2"/>
  <c r="AU3" i="2"/>
  <c r="AR3" i="2"/>
  <c r="AO3" i="2"/>
  <c r="AN3" i="2"/>
  <c r="AM3" i="2"/>
  <c r="AL3" i="2"/>
  <c r="AK3" i="2"/>
  <c r="AJ3" i="2"/>
  <c r="AI3" i="2"/>
  <c r="AE3" i="2"/>
  <c r="AD3" i="2"/>
  <c r="AV1" i="2"/>
  <c r="AW1" i="2" s="1"/>
  <c r="AX1" i="2" s="1"/>
  <c r="AY1" i="2" s="1"/>
  <c r="AZ1" i="2" s="1"/>
  <c r="BA1" i="2" s="1"/>
  <c r="BB1" i="2" s="1"/>
  <c r="AM1" i="2"/>
  <c r="AE1" i="2"/>
  <c r="AF1" i="2" s="1"/>
  <c r="AG1" i="2" s="1"/>
  <c r="AH1" i="2" s="1"/>
  <c r="AI1" i="2" s="1"/>
  <c r="AJ1" i="2" s="1"/>
  <c r="AK1" i="2" s="1"/>
  <c r="AL1" i="2" s="1"/>
  <c r="G193" i="1"/>
  <c r="G192" i="1"/>
  <c r="G191" i="1"/>
  <c r="G190" i="1"/>
  <c r="G188" i="1"/>
  <c r="G187" i="1"/>
  <c r="G186" i="1"/>
  <c r="G185" i="1"/>
  <c r="G184" i="1"/>
  <c r="G183" i="1"/>
  <c r="G182" i="1"/>
  <c r="G180" i="1"/>
  <c r="G179" i="1"/>
  <c r="G178" i="1"/>
  <c r="G177" i="1"/>
  <c r="G176" i="1"/>
  <c r="G174" i="1"/>
  <c r="G173" i="1"/>
  <c r="G172" i="1"/>
  <c r="G171" i="1"/>
  <c r="G170" i="1"/>
  <c r="G169" i="1"/>
  <c r="G168" i="1"/>
  <c r="G166" i="1"/>
  <c r="G165" i="1"/>
  <c r="G164" i="1"/>
  <c r="G163" i="1"/>
  <c r="G162" i="1"/>
  <c r="G160" i="1"/>
  <c r="G159" i="1"/>
  <c r="G158" i="1"/>
  <c r="G157" i="1"/>
  <c r="G156" i="1"/>
  <c r="G155" i="1"/>
  <c r="G154" i="1"/>
  <c r="H151" i="1"/>
  <c r="G148" i="1"/>
  <c r="G147" i="1"/>
  <c r="G146" i="1"/>
  <c r="G145" i="1"/>
  <c r="G143" i="1"/>
  <c r="G142" i="1"/>
  <c r="G141" i="1"/>
  <c r="G140" i="1"/>
  <c r="G139" i="1"/>
  <c r="G138" i="1"/>
  <c r="G137" i="1"/>
  <c r="G135" i="1"/>
  <c r="G134" i="1"/>
  <c r="G133" i="1"/>
  <c r="G132" i="1"/>
  <c r="G131" i="1"/>
  <c r="G129" i="1"/>
  <c r="G128" i="1"/>
  <c r="G127" i="1"/>
  <c r="G126" i="1"/>
  <c r="G125" i="1"/>
  <c r="G124" i="1"/>
  <c r="G123" i="1"/>
  <c r="G121" i="1"/>
  <c r="G120" i="1"/>
  <c r="G119" i="1"/>
  <c r="G118" i="1"/>
  <c r="G117" i="1"/>
  <c r="G115" i="1"/>
  <c r="G114" i="1"/>
  <c r="G113" i="1"/>
  <c r="G112" i="1"/>
  <c r="G111" i="1"/>
  <c r="C111" i="1"/>
  <c r="G110" i="1"/>
  <c r="G109" i="1"/>
  <c r="H106" i="1"/>
  <c r="G103" i="1"/>
  <c r="G102" i="1"/>
  <c r="G101" i="1"/>
  <c r="G100" i="1"/>
  <c r="G98" i="1"/>
  <c r="G97" i="1"/>
  <c r="C97" i="1"/>
  <c r="G96" i="1"/>
  <c r="G95" i="1"/>
  <c r="G94" i="1"/>
  <c r="G93" i="1"/>
  <c r="G92" i="1"/>
  <c r="G90" i="1"/>
  <c r="G89" i="1"/>
  <c r="G88" i="1"/>
  <c r="G87" i="1"/>
  <c r="G86" i="1"/>
  <c r="G84" i="1"/>
  <c r="G83" i="1"/>
  <c r="C83" i="1"/>
  <c r="G82" i="1"/>
  <c r="G81" i="1"/>
  <c r="G80" i="1"/>
  <c r="G79" i="1"/>
  <c r="G78" i="1"/>
  <c r="G76" i="1"/>
  <c r="G74" i="1"/>
  <c r="G70" i="1"/>
  <c r="G69" i="1"/>
  <c r="G68" i="1"/>
  <c r="G67" i="1"/>
  <c r="G66" i="1"/>
  <c r="G65" i="1"/>
  <c r="G64" i="1"/>
  <c r="H61" i="1"/>
  <c r="G55" i="1"/>
  <c r="B55" i="1"/>
  <c r="G54" i="1"/>
  <c r="B54" i="1"/>
  <c r="G51" i="1"/>
  <c r="G49" i="1"/>
  <c r="B49" i="1"/>
  <c r="G48" i="1"/>
  <c r="B48" i="1"/>
  <c r="G47" i="1"/>
  <c r="B47" i="1"/>
  <c r="G46" i="1"/>
  <c r="B46" i="1"/>
  <c r="G44" i="1"/>
  <c r="B44" i="1"/>
  <c r="G43" i="1"/>
  <c r="B43" i="1"/>
  <c r="G42" i="1"/>
  <c r="B42" i="1"/>
  <c r="G41" i="1"/>
  <c r="B41" i="1"/>
  <c r="G40" i="1"/>
  <c r="B40" i="1"/>
  <c r="G39" i="1"/>
  <c r="C39" i="1"/>
  <c r="B39" i="1"/>
  <c r="G38" i="1"/>
  <c r="B38" i="1"/>
  <c r="G37" i="1"/>
  <c r="B37" i="1"/>
  <c r="G35" i="1"/>
  <c r="B35" i="1"/>
  <c r="G34" i="1"/>
  <c r="B34" i="1"/>
  <c r="G33" i="1"/>
  <c r="B33" i="1"/>
  <c r="G32" i="1"/>
  <c r="B32" i="1"/>
  <c r="G31" i="1"/>
  <c r="B31" i="1"/>
  <c r="G29" i="1"/>
  <c r="C29" i="1"/>
  <c r="B29" i="1"/>
  <c r="G28" i="1"/>
  <c r="B28" i="1"/>
  <c r="G27" i="1"/>
  <c r="C27" i="1"/>
  <c r="B27" i="1"/>
  <c r="G26" i="1"/>
  <c r="B26" i="1"/>
  <c r="G25" i="1"/>
  <c r="B25" i="1"/>
  <c r="G24" i="1"/>
  <c r="C24" i="1"/>
  <c r="B24" i="1"/>
  <c r="G23" i="1"/>
  <c r="B23" i="1"/>
  <c r="G22" i="1"/>
  <c r="B22" i="1"/>
  <c r="G20" i="1"/>
  <c r="B20" i="1"/>
  <c r="G19" i="1"/>
  <c r="B19" i="1"/>
  <c r="G18" i="1"/>
  <c r="B18" i="1"/>
  <c r="G17" i="1"/>
  <c r="B17" i="1"/>
  <c r="G16" i="1"/>
  <c r="B16" i="1"/>
  <c r="G14" i="1"/>
  <c r="B14" i="1"/>
  <c r="G13" i="1"/>
  <c r="B13" i="1"/>
  <c r="G12" i="1"/>
  <c r="B12" i="1"/>
  <c r="G11" i="1"/>
  <c r="B11" i="1"/>
  <c r="G10" i="1"/>
  <c r="B10" i="1"/>
  <c r="G9" i="1"/>
  <c r="B9" i="1"/>
  <c r="G8" i="1"/>
  <c r="B8" i="1"/>
  <c r="G7" i="1"/>
  <c r="B7" i="1"/>
  <c r="G4" i="1"/>
  <c r="BW98" i="4" a="1"/>
  <c r="BU134" i="4" a="1"/>
  <c r="BM122" i="4" a="1"/>
  <c r="BQ70" i="4" a="1"/>
  <c r="BU46" i="4" a="1"/>
  <c r="CG42" i="4" a="1"/>
  <c r="CG48" i="4" a="1"/>
  <c r="CE134" i="4" a="1"/>
  <c r="CH94" i="4" a="1"/>
  <c r="BR4" i="4" a="1"/>
  <c r="CE102" i="4" a="1"/>
  <c r="CG30" i="4" a="1"/>
  <c r="BM8" i="4" a="1"/>
  <c r="BQ68" i="4" a="1"/>
  <c r="BM102" i="4" a="1"/>
  <c r="BE40" i="4" a="1"/>
  <c r="CH100" i="4" a="1"/>
  <c r="BQ84" i="4" a="1"/>
  <c r="BE4" i="4" a="1"/>
  <c r="CG136" i="4" a="1"/>
  <c r="BU122" i="4" a="1"/>
  <c r="BP10" i="4" a="1"/>
  <c r="CC42" i="4" a="1"/>
  <c r="BU104" i="4" a="1"/>
  <c r="CC144" i="4" a="1"/>
  <c r="BQ140" i="4" a="1"/>
  <c r="BN4" i="4" a="1"/>
  <c r="BW130" i="4" a="1"/>
  <c r="BE124" i="4" a="1"/>
  <c r="BH40" i="4" a="1"/>
  <c r="BH88" i="4" a="1"/>
  <c r="CG14" i="4" a="1"/>
  <c r="BR106" i="4" a="1"/>
  <c r="CE100" i="4" a="1"/>
  <c r="BW92" i="4" a="1"/>
  <c r="BO74" i="4" a="1"/>
  <c r="CG62" i="4" a="1"/>
  <c r="CG18" i="4" a="1"/>
  <c r="CG146" i="4" a="1"/>
  <c r="BS82" i="4" a="1"/>
  <c r="CE72" i="4" a="1"/>
  <c r="BU64" i="4" a="1"/>
  <c r="BQ88" i="4" a="1"/>
  <c r="BK114" i="4" a="1"/>
  <c r="BR58" i="4" a="1"/>
  <c r="BS56" i="4" a="1"/>
  <c r="BO118" i="4" a="1"/>
  <c r="BW46" i="4" a="1"/>
  <c r="CG96" i="4" a="1"/>
  <c r="BU6" i="4" a="1"/>
  <c r="BQ22" i="4" a="1"/>
  <c r="CG92" i="4" a="1"/>
  <c r="BH100" i="4" a="1"/>
  <c r="BR10" i="4" a="1"/>
  <c r="BQ10" i="4" a="1"/>
  <c r="BQ76" i="4" a="1"/>
  <c r="BW112" i="4" a="1"/>
  <c r="BM118" i="4" a="1"/>
  <c r="BQ52" i="4" a="1"/>
  <c r="BK36" i="4" a="1"/>
  <c r="BU66" i="4" a="1"/>
  <c r="CH40" i="4" a="1"/>
  <c r="BS54" i="4" a="1"/>
  <c r="BR130" i="4" a="1"/>
  <c r="BZ4" i="4" a="1"/>
  <c r="BO48" i="4" a="1"/>
  <c r="BQ116" i="4" a="1"/>
  <c r="BN58" i="4" a="1"/>
  <c r="CE114" i="4" a="1"/>
  <c r="BU50" i="4" a="1"/>
  <c r="CE26" i="4" a="1"/>
  <c r="BS98" i="4" a="1"/>
  <c r="BO130" i="4" a="1"/>
  <c r="BK74" i="4" a="1"/>
  <c r="BS138" i="4" a="1"/>
  <c r="BT142" i="4" a="1"/>
  <c r="CC100" i="4" a="1"/>
  <c r="CG112" i="4" a="1"/>
  <c r="BX58" i="4" a="1"/>
  <c r="BO122" i="4" a="1"/>
  <c r="BK10" i="4" a="1"/>
  <c r="BS32" i="4" a="1"/>
  <c r="BS100" i="4" a="1"/>
  <c r="CG86" i="4" a="1"/>
  <c r="BF58" i="4" a="1"/>
  <c r="BO52" i="4" a="1"/>
  <c r="BZ46" i="4" a="1"/>
  <c r="BK86" i="4" a="1"/>
  <c r="BM32" i="4" a="1"/>
  <c r="BQ110" i="4" a="1"/>
  <c r="BE78" i="4" a="1"/>
  <c r="BS12" i="4" a="1"/>
  <c r="BL112" i="4" a="1"/>
  <c r="BO84" i="4" a="1"/>
  <c r="CD82" i="4" a="1"/>
  <c r="CC114" i="4" a="1"/>
  <c r="BF46" i="4" a="1"/>
  <c r="BE30" i="4" a="1"/>
  <c r="BP118" i="4" a="1"/>
  <c r="BS86" i="4" a="1"/>
  <c r="BK4" i="4" a="1"/>
  <c r="BR100" i="4" a="1"/>
  <c r="BU32" i="4" a="1"/>
  <c r="BE114" i="4" a="1"/>
  <c r="BU56" i="4" a="1"/>
  <c r="BO120" i="4" a="1"/>
  <c r="BQ106" i="4" a="1"/>
  <c r="BT100" i="4" a="1"/>
  <c r="BY46" i="4" a="1"/>
  <c r="CC140" i="4" a="1"/>
  <c r="CE84" i="4" a="1"/>
  <c r="CG70" i="4" a="1"/>
  <c r="BT82" i="4" a="1"/>
  <c r="CE24" i="4" a="1"/>
  <c r="BR112" i="4" a="1"/>
  <c r="BS80" i="4" a="1"/>
  <c r="CC38" i="4" a="1"/>
  <c r="CG122" i="4" a="1"/>
  <c r="BP82" i="4" a="1"/>
  <c r="BW118" i="4" a="1"/>
  <c r="BM96" i="4" a="1"/>
  <c r="BE82" i="4" a="1"/>
  <c r="BM146" i="4" a="1"/>
  <c r="CE40" i="4" a="1"/>
  <c r="BY124" i="4" a="1"/>
  <c r="CG120" i="4" a="1"/>
  <c r="CC110" i="4" a="1"/>
  <c r="BM66" i="4" a="1"/>
  <c r="CC72" i="4" a="1"/>
  <c r="BV106" i="4" a="1"/>
  <c r="BF28" i="4" a="1"/>
  <c r="CC6" i="4" a="1"/>
  <c r="BE76" i="4" a="1"/>
  <c r="BG136" i="4" a="1"/>
  <c r="BE42" i="4" a="1"/>
  <c r="BZ28" i="4" a="1"/>
  <c r="CE118" i="4" a="1"/>
  <c r="BW40" i="4" a="1"/>
  <c r="BL52" i="4" a="1"/>
  <c r="BN88" i="4" a="1"/>
  <c r="BW104" i="4" a="1"/>
  <c r="BE52" i="4" a="1"/>
  <c r="BS58" i="4" a="1"/>
  <c r="CC98" i="4" a="1"/>
  <c r="BK104" i="4" a="1"/>
  <c r="BU20" i="4" a="1"/>
  <c r="BK146" i="4" a="1"/>
  <c r="BE116" i="4" a="1"/>
  <c r="CE80" i="4" a="1"/>
  <c r="CE74" i="4" a="1"/>
  <c r="BZ130" i="4" a="1"/>
  <c r="BL28" i="4" a="1"/>
  <c r="BS38" i="4" a="1"/>
  <c r="BZ34" i="4" a="1"/>
  <c r="BM26" i="4" a="1"/>
  <c r="CE88" i="4" a="1"/>
  <c r="CG76" i="4" a="1"/>
  <c r="BN10" i="4" a="1"/>
  <c r="BM112" i="4" a="1"/>
  <c r="BW126" i="4" a="1"/>
  <c r="BW78" i="4" a="1"/>
  <c r="BW10" i="4" a="1"/>
  <c r="BQ98" i="4" a="1"/>
  <c r="CE62" i="4" a="1"/>
  <c r="BW140" i="4" a="1"/>
  <c r="BU144" i="4" a="1"/>
  <c r="CF124" i="4" a="1"/>
  <c r="BY40" i="4" a="1"/>
  <c r="BZ106" i="4" a="1"/>
  <c r="CD58" i="4" a="1"/>
  <c r="BS24" i="4" a="1"/>
  <c r="BT4" i="4" a="1"/>
  <c r="CG24" i="4" a="1"/>
  <c r="CC28" i="4" a="1"/>
  <c r="CE28" i="4" a="1"/>
  <c r="CG54" i="4" a="1"/>
  <c r="CC122" i="4" a="1"/>
  <c r="BW138" i="4" a="1"/>
  <c r="BK92" i="4" a="1"/>
  <c r="BP4" i="4" a="1"/>
  <c r="BO36" i="4" a="1"/>
  <c r="BL76" i="4" a="1"/>
  <c r="CE48" i="4" a="1"/>
  <c r="BW146" i="4" a="1"/>
  <c r="CF118" i="4" a="1"/>
  <c r="BO126" i="4" a="1"/>
  <c r="BQ86" i="4" a="1"/>
  <c r="BQ12" i="4" a="1"/>
  <c r="CG82" i="4" a="1"/>
  <c r="BN82" i="4" a="1"/>
  <c r="BQ80" i="4" a="1"/>
  <c r="CC60" i="4" a="1"/>
  <c r="BE48" i="4" a="1"/>
  <c r="CC124" i="4" a="1"/>
  <c r="BK54" i="4" a="1"/>
  <c r="BM58" i="4" a="1"/>
  <c r="BE94" i="4" a="1"/>
  <c r="BW44" i="4" a="1"/>
  <c r="BE32" i="4" a="1"/>
  <c r="CE96" i="4" a="1"/>
  <c r="CE58" i="4" a="1"/>
  <c r="BF52" i="4" a="1"/>
  <c r="BQ92" i="4" a="1"/>
  <c r="CF16" i="4" a="1"/>
  <c r="CC130" i="4" a="1"/>
  <c r="BW16" i="4" a="1"/>
  <c r="BY52" i="4" a="1"/>
  <c r="CH112" i="4" a="1"/>
  <c r="BK96" i="4" a="1"/>
  <c r="BW72" i="4" a="1"/>
  <c r="BG10" i="4" a="1"/>
  <c r="BH22" i="4" a="1"/>
  <c r="BK26" i="4" a="1"/>
  <c r="BP58" i="4" a="1"/>
  <c r="BY100" i="4" a="1"/>
  <c r="BK44" i="4" a="1"/>
  <c r="BQ32" i="4" a="1"/>
  <c r="BU84" i="4" a="1"/>
  <c r="CG94" i="4" a="1"/>
  <c r="BE36" i="4" a="1"/>
  <c r="BF16" i="4" a="1"/>
  <c r="CC68" i="4" a="1"/>
  <c r="BK80" i="4" a="1"/>
  <c r="BV70" i="4" a="1"/>
  <c r="BO10" i="4" a="1"/>
  <c r="CD22" i="4" a="1"/>
  <c r="BO116" i="4" a="1"/>
  <c r="CG50" i="4" a="1"/>
  <c r="CG26" i="4" a="1"/>
  <c r="CH16" i="4" a="1"/>
  <c r="BO86" i="4" a="1"/>
  <c r="CF94" i="4" a="1"/>
  <c r="BO92" i="4" a="1"/>
  <c r="CE120" i="4" a="1"/>
  <c r="BQ122" i="4" a="1"/>
  <c r="BQ8" i="4" a="1"/>
  <c r="BX100" i="4" a="1"/>
  <c r="BV58" i="4" a="1"/>
  <c r="CF106" i="4" a="1"/>
  <c r="CE18" i="4" a="1"/>
  <c r="CE38" i="4" a="1"/>
  <c r="BH4" i="4" a="1"/>
  <c r="BF100" i="4" a="1"/>
  <c r="BO44" i="4" a="1"/>
  <c r="BW120" i="4" a="1"/>
  <c r="BR70" i="4" a="1"/>
  <c r="BO104" i="4" a="1"/>
  <c r="BE10" i="4" a="1"/>
  <c r="CD76" i="4" a="1"/>
  <c r="BT112" i="4" a="1"/>
  <c r="BU34" i="4" a="1"/>
  <c r="CG138" i="4" a="1"/>
  <c r="BU102" i="4" a="1"/>
  <c r="BO94" i="4" a="1"/>
  <c r="BM50" i="4" a="1"/>
  <c r="CH10" i="4" a="1"/>
  <c r="BW80" i="4" a="1"/>
  <c r="BO62" i="4" a="1"/>
  <c r="BW122" i="4" a="1"/>
  <c r="BS84" i="4" a="1"/>
  <c r="BP16" i="4" a="1"/>
  <c r="BO124" i="4" a="1"/>
  <c r="BG4" i="4" a="1"/>
  <c r="BE138" i="4" a="1"/>
  <c r="BK84" i="4" a="1"/>
  <c r="BY106" i="4" a="1"/>
  <c r="BK90" i="4" a="1"/>
  <c r="BF130" i="4" a="1"/>
  <c r="BK130" i="4" a="1"/>
  <c r="BE96" i="4" a="1"/>
  <c r="CG100" i="4" a="1"/>
  <c r="BE58" i="4" a="1"/>
  <c r="BT16" i="4" a="1"/>
  <c r="BO136" i="4" a="1"/>
  <c r="BT40" i="4" a="1"/>
  <c r="BK18" i="4" a="1"/>
  <c r="CC138" i="4" a="1"/>
  <c r="BY76" i="4" a="1"/>
  <c r="CG128" i="4" a="1"/>
  <c r="CE22" i="4" a="1"/>
  <c r="BT58" i="4" a="1"/>
  <c r="BE54" i="4" a="1"/>
  <c r="BS18" i="4" a="1"/>
  <c r="BY142" i="4" a="1"/>
  <c r="BW68" i="4" a="1"/>
  <c r="BG52" i="4" a="1"/>
  <c r="BS88" i="4" a="1"/>
  <c r="BY112" i="4" a="1"/>
  <c r="BX28" i="4" a="1"/>
  <c r="BR82" i="4" a="1"/>
  <c r="BQ64" i="4" a="1"/>
  <c r="CF34" i="4" a="1"/>
  <c r="BQ78" i="4" a="1"/>
  <c r="BG94" i="4" a="1"/>
  <c r="CG102" i="4" a="1"/>
  <c r="CH136" i="4" a="1"/>
  <c r="BM44" i="4" a="1"/>
  <c r="BK66" i="4" a="1"/>
  <c r="BU18" i="4" a="1"/>
  <c r="CD106" i="4" a="1"/>
  <c r="BO26" i="4" a="1"/>
  <c r="BO24" i="4" a="1"/>
  <c r="BQ14" i="4" a="1"/>
  <c r="BL142" i="4" a="1"/>
  <c r="BY88" i="4" a="1"/>
  <c r="BQ144" i="4" a="1"/>
  <c r="BW124" i="4" a="1"/>
  <c r="BZ76" i="4" a="1"/>
  <c r="BZ112" i="4" a="1"/>
  <c r="CD52" i="4" a="1"/>
  <c r="BK138" i="4" a="1"/>
  <c r="CH118" i="4" a="1"/>
  <c r="BE144" i="4" a="1"/>
  <c r="BL64" i="4" a="1"/>
  <c r="CC112" i="4" a="1"/>
  <c r="BW12" i="4" a="1"/>
  <c r="BW26" i="4" a="1"/>
  <c r="BW134" i="4" a="1"/>
  <c r="BS6" i="4" a="1"/>
  <c r="BR118" i="4" a="1"/>
  <c r="BP70" i="4" a="1"/>
  <c r="BL88" i="4" a="1"/>
  <c r="BU100" i="4" a="1"/>
  <c r="BO100" i="4" a="1"/>
  <c r="BN22" i="4" a="1"/>
  <c r="BQ62" i="4" a="1"/>
  <c r="BW58" i="4" a="1"/>
  <c r="BK122" i="4" a="1"/>
  <c r="BE62" i="4" a="1"/>
  <c r="BQ58" i="4" a="1"/>
  <c r="BU40" i="4" a="1"/>
  <c r="BQ120" i="4" a="1"/>
  <c r="BK40" i="4" a="1"/>
  <c r="CC92" i="4" a="1"/>
  <c r="CE36" i="4" a="1"/>
  <c r="BO142" i="4" a="1"/>
  <c r="BS96" i="4" a="1"/>
  <c r="BT118" i="4" a="1"/>
  <c r="BY82" i="4" a="1"/>
  <c r="BS64" i="4" a="1"/>
  <c r="BS126" i="4" a="1"/>
  <c r="BE98" i="4" a="1"/>
  <c r="BQ126" i="4" a="1"/>
  <c r="CC96" i="4" a="1"/>
  <c r="BX16" i="4" a="1"/>
  <c r="CE52" i="4" a="1"/>
  <c r="BW60" i="4" a="1"/>
  <c r="BK58" i="4" a="1"/>
  <c r="BO66" i="4" a="1"/>
  <c r="CG80" i="4" a="1"/>
  <c r="BO128" i="4" a="1"/>
  <c r="BM110" i="4" a="1"/>
  <c r="CD34" i="4" a="1"/>
  <c r="CF136" i="4" a="1"/>
  <c r="CC120" i="4" a="1"/>
  <c r="CG32" i="4" a="1"/>
  <c r="BU68" i="4" a="1"/>
  <c r="BQ134" i="4" a="1"/>
  <c r="BM100" i="4" a="1"/>
  <c r="BX112" i="4" a="1"/>
  <c r="BV124" i="4" a="1"/>
  <c r="BR94" i="4" a="1"/>
  <c r="CC70" i="4" a="1"/>
  <c r="BY64" i="4" a="1"/>
  <c r="BS114" i="4" a="1"/>
  <c r="BK14" i="4" a="1"/>
  <c r="CG4" i="4" a="1"/>
  <c r="BE28" i="4" a="1"/>
  <c r="BE136" i="4" a="1"/>
  <c r="CC66" i="4" a="1"/>
  <c r="CC84" i="4" a="1"/>
  <c r="BR76" i="4" a="1"/>
  <c r="BO90" i="4" a="1"/>
  <c r="BM126" i="4" a="1"/>
  <c r="BO140" i="4" a="1"/>
  <c r="BK100" i="4" a="1"/>
  <c r="BH112" i="4" a="1"/>
  <c r="BR64" i="4" a="1"/>
  <c r="CG28" i="4" a="1"/>
  <c r="BY94" i="4" a="1"/>
  <c r="BS94" i="4" a="1"/>
  <c r="CE30" i="4" a="1"/>
  <c r="BW90" i="4" a="1"/>
  <c r="BS14" i="4" a="1"/>
  <c r="BW96" i="4" a="1"/>
  <c r="BS26" i="4" a="1"/>
  <c r="BZ10" i="4" a="1"/>
  <c r="BQ18" i="4" a="1"/>
  <c r="CC16" i="4" a="1"/>
  <c r="BL34" i="4" a="1"/>
  <c r="CE8" i="4" a="1"/>
  <c r="BV142" i="4" a="1"/>
  <c r="BP94" i="4" a="1"/>
  <c r="BO16" i="4" a="1"/>
  <c r="BS66" i="4" a="1"/>
  <c r="BU48" i="4" a="1"/>
  <c r="BH10" i="4" a="1"/>
  <c r="BO144" i="4" a="1"/>
  <c r="CG60" i="4" a="1"/>
  <c r="BM54" i="4" a="1"/>
  <c r="BE118" i="4" a="1"/>
  <c r="CE94" i="4" a="1"/>
  <c r="BO32" i="4" a="1"/>
  <c r="CE60" i="4" a="1"/>
  <c r="BO106" i="4" a="1"/>
  <c r="BX40" i="4" a="1"/>
  <c r="BK110" i="4" a="1"/>
  <c r="BP124" i="4" a="1"/>
  <c r="CH70" i="4" a="1"/>
  <c r="BO54" i="4" a="1"/>
  <c r="BH16" i="4" a="1"/>
  <c r="BQ36" i="4" a="1"/>
  <c r="BE142" i="4" a="1"/>
  <c r="BL130" i="4" a="1"/>
  <c r="CE128" i="4" a="1"/>
  <c r="BM34" i="4" a="1"/>
  <c r="BG76" i="4" a="1"/>
  <c r="CC132" i="4" a="1"/>
  <c r="CD124" i="4" a="1"/>
  <c r="BN100" i="4" a="1"/>
  <c r="BO72" i="4" a="1"/>
  <c r="CG90" i="4" a="1"/>
  <c r="BW62" i="4" a="1"/>
  <c r="BU72" i="4" a="1"/>
  <c r="BQ108" i="4" a="1"/>
  <c r="BP64" i="4" a="1"/>
  <c r="CF82" i="4" a="1"/>
  <c r="BH130" i="4" a="1"/>
  <c r="BW4" i="4" a="1"/>
  <c r="BH34" i="4" a="1"/>
  <c r="BS48" i="4" a="1"/>
  <c r="BE90" i="4" a="1"/>
  <c r="BY10" i="4" a="1"/>
  <c r="BW18" i="4" a="1"/>
  <c r="BS68" i="4" a="1"/>
  <c r="BM48" i="4" a="1"/>
  <c r="BV28" i="4" a="1"/>
  <c r="BK62" i="4" a="1"/>
  <c r="BY136" i="4" a="1"/>
  <c r="BM12" i="4" a="1"/>
  <c r="BO134" i="4" a="1"/>
  <c r="CC4" i="4" a="1"/>
  <c r="CG114" i="4" a="1"/>
  <c r="CE16" i="4" a="1"/>
  <c r="BN76" i="4" a="1"/>
  <c r="BW70" i="4" a="1"/>
  <c r="CC36" i="4" a="1"/>
  <c r="BQ6" i="4" a="1"/>
  <c r="BL118" i="4" a="1"/>
  <c r="BE60" i="4" a="1"/>
  <c r="BS120" i="4" a="1"/>
  <c r="BQ128" i="4" a="1"/>
  <c r="BK106" i="4" a="1"/>
  <c r="BF118" i="4" a="1"/>
  <c r="BM94" i="4" a="1"/>
  <c r="BQ118" i="4" a="1"/>
  <c r="BS130" i="4" a="1"/>
  <c r="BP112" i="4" a="1"/>
  <c r="BW20" i="4" a="1"/>
  <c r="CC50" i="4" a="1"/>
  <c r="BM6" i="4" a="1"/>
  <c r="CC78" i="4" a="1"/>
  <c r="BR142" i="4" a="1"/>
  <c r="BU92" i="4" a="1"/>
  <c r="BU60" i="4" a="1"/>
  <c r="BM92" i="4" a="1"/>
  <c r="BY70" i="4" a="1"/>
  <c r="BU16" i="4" a="1"/>
  <c r="BE70" i="4" a="1"/>
  <c r="BM52" i="4" a="1"/>
  <c r="BS44" i="4" a="1"/>
  <c r="BW94" i="4" a="1"/>
  <c r="BM36" i="4" a="1"/>
  <c r="BM46" i="4" a="1"/>
  <c r="BQ40" i="4" a="1"/>
  <c r="BO68" i="4" a="1"/>
  <c r="BU138" i="4" a="1"/>
  <c r="CC10" i="4" a="1"/>
  <c r="BS16" i="4" a="1"/>
  <c r="BW142" i="4" a="1"/>
  <c r="CD94" i="4" a="1"/>
  <c r="CH88" i="4" a="1"/>
  <c r="BU74" i="4" a="1"/>
  <c r="BQ114" i="4" a="1"/>
  <c r="BV64" i="4" a="1"/>
  <c r="CC52" i="4" a="1"/>
  <c r="BS146" i="4" a="1"/>
  <c r="BV40" i="4" a="1"/>
  <c r="BU12" i="4" a="1"/>
  <c r="BS62" i="4" a="1"/>
  <c r="CG20" i="4" a="1"/>
  <c r="BU54" i="4" a="1"/>
  <c r="CC74" i="4" a="1"/>
  <c r="BE92" i="4" a="1"/>
  <c r="BL82" i="4" a="1"/>
  <c r="CC54" i="4" a="1"/>
  <c r="BO112" i="4" a="1"/>
  <c r="BX52" i="4" a="1"/>
  <c r="BO64" i="4" a="1"/>
  <c r="BK22" i="4" a="1"/>
  <c r="BN94" i="4" a="1"/>
  <c r="CC22" i="4" a="1"/>
  <c r="BK42" i="4" a="1"/>
  <c r="CC128" i="4" a="1"/>
  <c r="CE124" i="4" a="1"/>
  <c r="BX94" i="4" a="1"/>
  <c r="BO82" i="4" a="1"/>
  <c r="BU42" i="4" a="1"/>
  <c r="BK32" i="4" a="1"/>
  <c r="BM16" i="4" a="1"/>
  <c r="CG84" i="4" a="1"/>
  <c r="CC48" i="4" a="1"/>
  <c r="BO30" i="4" a="1"/>
  <c r="BF136" i="4" a="1"/>
  <c r="BP34" i="4" a="1"/>
  <c r="CC14" i="4" a="1"/>
  <c r="BO132" i="4" a="1"/>
  <c r="BQ130" i="4" a="1"/>
  <c r="CE130" i="4" a="1"/>
  <c r="BR88" i="4" a="1"/>
  <c r="BM28" i="4" a="1"/>
  <c r="CE34" i="4" a="1"/>
  <c r="BE24" i="4" a="1"/>
  <c r="CC62" i="4" a="1"/>
  <c r="BV22" i="4" a="1"/>
  <c r="CG108" i="4" a="1"/>
  <c r="BS132" i="4" a="1"/>
  <c r="BP136" i="4" a="1"/>
  <c r="BM56" i="4" a="1"/>
  <c r="CC118" i="4" a="1"/>
  <c r="BQ100" i="4" a="1"/>
  <c r="BO146" i="4" a="1"/>
  <c r="CG134" i="4" a="1"/>
  <c r="BM128" i="4" a="1"/>
  <c r="BU112" i="4" a="1"/>
  <c r="BK102" i="4" a="1"/>
  <c r="CC134" i="4" a="1"/>
  <c r="BV100" i="4" a="1"/>
  <c r="BT34" i="4" a="1"/>
  <c r="CC116" i="4" a="1"/>
  <c r="BF112" i="4" a="1"/>
  <c r="BR16" i="4" a="1"/>
  <c r="BK82" i="4" a="1"/>
  <c r="BU62" i="4" a="1"/>
  <c r="CC102" i="4" a="1"/>
  <c r="CH76" i="4" a="1"/>
  <c r="BV52" i="4" a="1"/>
  <c r="CG34" i="4" a="1"/>
  <c r="BH142" i="4" a="1"/>
  <c r="BM138" i="4" a="1"/>
  <c r="BM38" i="4" a="1"/>
  <c r="BG34" i="4" a="1"/>
  <c r="BX118" i="4" a="1"/>
  <c r="CH46" i="4" a="1"/>
  <c r="CE90" i="4" a="1"/>
  <c r="BU118" i="4" a="1"/>
  <c r="CE76" i="4" a="1"/>
  <c r="CG110" i="4" a="1"/>
  <c r="CE138" i="4" a="1"/>
  <c r="BN46" i="4" a="1"/>
  <c r="CG44" i="4" a="1"/>
  <c r="BM108" i="4" a="1"/>
  <c r="BG64" i="4" a="1"/>
  <c r="CF142" i="4" a="1"/>
  <c r="BN130" i="4" a="1"/>
  <c r="BK38" i="4" a="1"/>
  <c r="BS74" i="4" a="1"/>
  <c r="BF142" i="4" a="1"/>
  <c r="BT10" i="4" a="1"/>
  <c r="BX88" i="4" a="1"/>
  <c r="BH94" i="4" a="1"/>
  <c r="BR124" i="4" a="1"/>
  <c r="CF112" i="4" a="1"/>
  <c r="BU130" i="4" a="1"/>
  <c r="CG40" i="4" a="1"/>
  <c r="BQ96" i="4" a="1"/>
  <c r="CG58" i="4" a="1"/>
  <c r="BO34" i="4" a="1"/>
  <c r="BO138" i="4" a="1"/>
  <c r="CF58" i="4" a="1"/>
  <c r="CE82" i="4" a="1"/>
  <c r="CF52" i="4" a="1"/>
  <c r="CD28" i="4" a="1"/>
  <c r="BM106" i="4" a="1"/>
  <c r="CG104" i="4" a="1"/>
  <c r="CF100" i="4" a="1"/>
  <c r="BO50" i="4" a="1"/>
  <c r="BM18" i="4" a="1"/>
  <c r="BU10" i="4" a="1"/>
  <c r="BQ48" i="4" a="1"/>
  <c r="BQ60" i="4" a="1"/>
  <c r="BQ4" i="4" a="1"/>
  <c r="CC88" i="4" a="1"/>
  <c r="BW24" i="4" a="1"/>
  <c r="CE12" i="4" a="1"/>
  <c r="CE140" i="4" a="1"/>
  <c r="BE72" i="4" a="1"/>
  <c r="BO88" i="4" a="1"/>
  <c r="BE16" i="4" a="1"/>
  <c r="BX22" i="4" a="1"/>
  <c r="BU140" i="4" a="1"/>
  <c r="BM90" i="4" a="1"/>
  <c r="CD100" i="4" a="1"/>
  <c r="BE8" i="4" a="1"/>
  <c r="BM80" i="4" a="1"/>
  <c r="BL46" i="4" a="1"/>
  <c r="BU126" i="4" a="1"/>
  <c r="CE66" i="4" a="1"/>
  <c r="BG28" i="4" a="1"/>
  <c r="BN124" i="4" a="1"/>
  <c r="BZ82" i="4" a="1"/>
  <c r="BU52" i="4" a="1"/>
  <c r="BS8" i="4" a="1"/>
  <c r="BV4" i="4" a="1"/>
  <c r="BM78" i="4" a="1"/>
  <c r="BM10" i="4" a="1"/>
  <c r="BQ16" i="4" a="1"/>
  <c r="BO56" i="4" a="1"/>
  <c r="BQ136" i="4" a="1"/>
  <c r="BQ44" i="4" a="1"/>
  <c r="BL58" i="4" a="1"/>
  <c r="BQ142" i="4" a="1"/>
  <c r="BT64" i="4" a="1"/>
  <c r="BU14" i="4" a="1"/>
  <c r="BM98" i="4" a="1"/>
  <c r="BG46" i="4" a="1"/>
  <c r="BU146" i="4" a="1"/>
  <c r="BW106" i="4" a="1"/>
  <c r="BU80" i="4" a="1"/>
  <c r="BZ94" i="4" a="1"/>
  <c r="BE86" i="4" a="1"/>
  <c r="BO78" i="4" a="1"/>
  <c r="BU96" i="4" a="1"/>
  <c r="BN40" i="4" a="1"/>
  <c r="BO18" i="4" a="1"/>
  <c r="BO70" i="4" a="1"/>
  <c r="BG70" i="4" a="1"/>
  <c r="BM30" i="4" a="1"/>
  <c r="BX34" i="4" a="1"/>
  <c r="BG124" i="4" a="1"/>
  <c r="BP46" i="4" a="1"/>
  <c r="BM130" i="4" a="1"/>
  <c r="CC46" i="4" a="1"/>
  <c r="BS20" i="4" a="1"/>
  <c r="CG64" i="4" a="1"/>
  <c r="CE106" i="4" a="1"/>
  <c r="CD70" i="4" a="1"/>
  <c r="BY34" i="4" a="1"/>
  <c r="BW144" i="4" a="1"/>
  <c r="BV34" i="4" a="1"/>
  <c r="CH34" i="4" a="1"/>
  <c r="CG88" i="4" a="1"/>
  <c r="CC94" i="4" a="1"/>
  <c r="BW116" i="4" a="1"/>
  <c r="BV46" i="4" a="1"/>
  <c r="BV76" i="4" a="1"/>
  <c r="CE104" i="4" a="1"/>
  <c r="BU128" i="4" a="1"/>
  <c r="CH130" i="4" a="1"/>
  <c r="BZ136" i="4" a="1"/>
  <c r="BM4" i="4" a="1"/>
  <c r="BK8" i="4" a="1"/>
  <c r="BK50" i="4" a="1"/>
  <c r="BM82" i="4" a="1"/>
  <c r="BK124" i="4" a="1"/>
  <c r="BU114" i="4" a="1"/>
  <c r="BK16" i="4" a="1"/>
  <c r="BH82" i="4" a="1"/>
  <c r="BE22" i="4" a="1"/>
  <c r="BO80" i="4" a="1"/>
  <c r="BS122" i="4" a="1"/>
  <c r="BS112" i="4" a="1"/>
  <c r="BX142" i="4" a="1"/>
  <c r="BU132" i="4" a="1"/>
  <c r="BF40" i="4" a="1"/>
  <c r="CE56" i="4" a="1"/>
  <c r="CC26" i="4" a="1"/>
  <c r="BN136" i="4" a="1"/>
  <c r="CE10" i="4" a="1"/>
  <c r="BK70" i="4" a="1"/>
  <c r="BU58" i="4" a="1"/>
  <c r="BE126" i="4" a="1"/>
  <c r="BW48" i="4" a="1"/>
  <c r="BF70" i="4" a="1"/>
  <c r="BP52" i="4" a="1"/>
  <c r="BK88" i="4" a="1"/>
  <c r="BW66" i="4" a="1"/>
  <c r="BU142" i="4" a="1"/>
  <c r="CD10" i="4" a="1"/>
  <c r="CC20" i="4" a="1"/>
  <c r="CE112" i="4" a="1"/>
  <c r="CH106" i="4" a="1"/>
  <c r="BS140" i="4" a="1"/>
  <c r="CE108" i="4" a="1"/>
  <c r="CH28" i="4" a="1"/>
  <c r="BW114" i="4" a="1"/>
  <c r="BX46" i="4" a="1"/>
  <c r="BU38" i="4" a="1"/>
  <c r="BV82" i="4" a="1"/>
  <c r="CE44" i="4" a="1"/>
  <c r="CE122" i="4" a="1"/>
  <c r="BS144" i="4" a="1"/>
  <c r="BF82" i="4" a="1"/>
  <c r="BL16" i="4" a="1"/>
  <c r="BE112" i="4" a="1"/>
  <c r="BQ38" i="4" a="1"/>
  <c r="BM132" i="4" a="1"/>
  <c r="BE106" i="4" a="1"/>
  <c r="BF94" i="4" a="1"/>
  <c r="BT70" i="4" a="1"/>
  <c r="BL106" i="4" a="1"/>
  <c r="BM120" i="4" a="1"/>
  <c r="BL136" i="4" a="1"/>
  <c r="CE64" i="4" a="1"/>
  <c r="BZ118" i="4" a="1"/>
  <c r="BV16" i="4" a="1"/>
  <c r="BQ20" i="4" a="1"/>
  <c r="CG38" i="4" a="1"/>
  <c r="CG66" i="4" a="1"/>
  <c r="BQ94" i="4" a="1"/>
  <c r="BU28" i="4" a="1"/>
  <c r="CC12" i="4" a="1"/>
  <c r="BE74" i="4" a="1"/>
  <c r="CG12" i="4" a="1"/>
  <c r="BO6" i="4" a="1"/>
  <c r="BY22" i="4" a="1"/>
  <c r="BE18" i="4" a="1"/>
  <c r="BM140" i="4" a="1"/>
  <c r="BW128" i="4" a="1"/>
  <c r="BQ146" i="4" a="1"/>
  <c r="BF22" i="4" a="1"/>
  <c r="CF64" i="4" a="1"/>
  <c r="BK118" i="4" a="1"/>
  <c r="BY4" i="4" a="1"/>
  <c r="BN118" i="4" a="1"/>
  <c r="BR28" i="4" a="1"/>
  <c r="BZ88" i="4" a="1"/>
  <c r="BK68" i="4" a="1"/>
  <c r="BK48" i="4" a="1"/>
  <c r="BU110" i="4" a="1"/>
  <c r="BW56" i="4" a="1"/>
  <c r="BO8" i="4" a="1"/>
  <c r="CD88" i="4" a="1"/>
  <c r="CE32" i="4" a="1"/>
  <c r="BV88" i="4" a="1"/>
  <c r="BL4" i="4" a="1"/>
  <c r="CH82" i="4" a="1"/>
  <c r="BE80" i="4" a="1"/>
  <c r="BN142" i="4" a="1"/>
  <c r="CD4" i="4" a="1"/>
  <c r="BH124" i="4" a="1"/>
  <c r="CE78" i="4" a="1"/>
  <c r="BO98" i="4" a="1"/>
  <c r="BO96" i="4" a="1"/>
  <c r="CE42" i="4" a="1"/>
  <c r="CH64" i="4" a="1"/>
  <c r="BV112" i="4" a="1"/>
  <c r="BE140" i="4" a="1"/>
  <c r="CE92" i="4" a="1"/>
  <c r="BO14" i="4" a="1"/>
  <c r="BL40" i="4" a="1"/>
  <c r="BO22" i="4" a="1"/>
  <c r="BK60" i="4" a="1"/>
  <c r="BW42" i="4" a="1"/>
  <c r="BW30" i="4" a="1"/>
  <c r="BN64" i="4" a="1"/>
  <c r="CH22" i="4" a="1"/>
  <c r="BE88" i="4" a="1"/>
  <c r="BG40" i="4" a="1"/>
  <c r="CC104" i="4" a="1"/>
  <c r="CC64" i="4" a="1"/>
  <c r="BU82" i="4" a="1"/>
  <c r="CE20" i="4" a="1"/>
  <c r="BE128" i="4" a="1"/>
  <c r="CC56" i="4" a="1"/>
  <c r="BX70" i="4" a="1"/>
  <c r="BE100" i="4" a="1"/>
  <c r="BE38" i="4" a="1"/>
  <c r="BO102" i="4" a="1"/>
  <c r="BS52" i="4" a="1"/>
  <c r="BN28" i="4" a="1"/>
  <c r="BV130" i="4" a="1"/>
  <c r="BO12" i="4" a="1"/>
  <c r="BK108" i="4" a="1"/>
  <c r="CG106" i="4" a="1"/>
  <c r="BM40" i="4" a="1"/>
  <c r="CF130" i="4" a="1"/>
  <c r="BG100" i="4" a="1"/>
  <c r="CE4" i="4" a="1"/>
  <c r="BU90" i="4" a="1"/>
  <c r="CG52" i="4" a="1"/>
  <c r="BM134" i="4" a="1"/>
  <c r="CE142" i="4" a="1"/>
  <c r="BQ50" i="4" a="1"/>
  <c r="CG124" i="4" a="1"/>
  <c r="CG98" i="4" a="1"/>
  <c r="BV136" i="4" a="1"/>
  <c r="BN52" i="4" a="1"/>
  <c r="BZ52" i="4" a="1"/>
  <c r="CE6" i="4" a="1"/>
  <c r="BS46" i="4" a="1"/>
  <c r="BS90" i="4" a="1"/>
  <c r="CD16" i="4" a="1"/>
  <c r="BS124" i="4" a="1"/>
  <c r="BU22" i="4" a="1"/>
  <c r="CC146" i="4" a="1"/>
  <c r="BP22" i="4" a="1"/>
  <c r="BR22" i="4" a="1"/>
  <c r="CC82" i="4" a="1"/>
  <c r="BW38" i="4" a="1"/>
  <c r="BZ22" i="4" a="1"/>
  <c r="BR52" i="4" a="1"/>
  <c r="CD118" i="4" a="1"/>
  <c r="BG88" i="4" a="1"/>
  <c r="BM104" i="4" a="1"/>
  <c r="CE86" i="4" a="1"/>
  <c r="BE26" i="4" a="1"/>
  <c r="BW52" i="4" a="1"/>
  <c r="BQ72" i="4" a="1"/>
  <c r="BU26" i="4" a="1"/>
  <c r="BQ74" i="4" a="1"/>
  <c r="BX124" i="4" a="1"/>
  <c r="CF88" i="4" a="1"/>
  <c r="BT76" i="4" a="1"/>
  <c r="BR46" i="4" a="1"/>
  <c r="BK28" i="4" a="1"/>
  <c r="BQ26" i="4" a="1"/>
  <c r="BE66" i="4" a="1"/>
  <c r="BU44" i="4" a="1"/>
  <c r="BE104" i="4" a="1"/>
  <c r="BH28" i="4" a="1"/>
  <c r="BK30" i="4" a="1"/>
  <c r="BU8" i="4" a="1"/>
  <c r="BG58" i="4" a="1"/>
  <c r="BR34" i="4" a="1"/>
  <c r="BZ16" i="4" a="1"/>
  <c r="CG126" i="4" a="1"/>
  <c r="CG36" i="4" a="1"/>
  <c r="CH4" i="4" a="1"/>
  <c r="CC24" i="4" a="1"/>
  <c r="BK64" i="4" a="1"/>
  <c r="BK20" i="4" a="1"/>
  <c r="CG72" i="4" a="1"/>
  <c r="BU108" i="4" a="1"/>
  <c r="BF10" i="4" a="1"/>
  <c r="BH58" i="4" a="1"/>
  <c r="CC126" i="4" a="1"/>
  <c r="BX4" i="4" a="1"/>
  <c r="CC80" i="4" a="1"/>
  <c r="BT106" i="4" a="1"/>
  <c r="BS78" i="4" a="1"/>
  <c r="BO46" i="4" a="1"/>
  <c r="BS104" i="4" a="1"/>
  <c r="BP106" i="4" a="1"/>
  <c r="CG144" i="4" a="1"/>
  <c r="BW32" i="4" a="1"/>
  <c r="BS30" i="4" a="1"/>
  <c r="BY118" i="4" a="1"/>
  <c r="BU70" i="4" a="1"/>
  <c r="BS4" i="4" a="1"/>
  <c r="BS108" i="4" a="1"/>
  <c r="BX136" i="4" a="1"/>
  <c r="BK112" i="4" a="1"/>
  <c r="CE144" i="4" a="1"/>
  <c r="BG16" i="4" a="1"/>
  <c r="BM64" i="4" a="1"/>
  <c r="BG106" i="4" a="1"/>
  <c r="BM24" i="4" a="1"/>
  <c r="BS136" i="4" a="1"/>
  <c r="CE70" i="4" a="1"/>
  <c r="CE132" i="4" a="1"/>
  <c r="CE98" i="4" a="1"/>
  <c r="BK98" i="4" a="1"/>
  <c r="BE14" i="4" a="1"/>
  <c r="CG68" i="4" a="1"/>
  <c r="BU36" i="4" a="1"/>
  <c r="BZ64" i="4" a="1"/>
  <c r="BE46" i="4" a="1"/>
  <c r="BS76" i="4" a="1"/>
  <c r="BW34" i="4" a="1"/>
  <c r="BK120" i="4" a="1"/>
  <c r="BS142" i="4" a="1"/>
  <c r="BE20" i="4" a="1"/>
  <c r="BE6" i="4" a="1"/>
  <c r="BO110" i="4" a="1"/>
  <c r="BT52" i="4" a="1"/>
  <c r="BK132" i="4" a="1"/>
  <c r="BY16" i="4" a="1"/>
  <c r="CC76" i="4" a="1"/>
  <c r="CD64" i="4" a="1"/>
  <c r="BM62" i="4" a="1"/>
  <c r="BT28" i="4" a="1"/>
  <c r="BP142" i="4" a="1"/>
  <c r="BU120" i="4" a="1"/>
  <c r="BK116" i="4" a="1"/>
  <c r="BO60" i="4" a="1"/>
  <c r="BH136" i="4" a="1"/>
  <c r="BR136" i="4" a="1"/>
  <c r="BG118" i="4" a="1"/>
  <c r="BQ30" i="4" a="1"/>
  <c r="BS40" i="4" a="1"/>
  <c r="CC108" i="4" a="1"/>
  <c r="BX10" i="4" a="1"/>
  <c r="BN106" i="4" a="1"/>
  <c r="BO114" i="4" a="1"/>
  <c r="BE130" i="4" a="1"/>
  <c r="CG6" i="4" a="1"/>
  <c r="CG118" i="4" a="1"/>
  <c r="BQ82" i="4" a="1"/>
  <c r="BK142" i="4" a="1"/>
  <c r="BQ124" i="4" a="1"/>
  <c r="BQ138" i="4" a="1"/>
  <c r="CG140" i="4" a="1"/>
  <c r="CF70" i="4" a="1"/>
  <c r="BG22" i="4" a="1"/>
  <c r="BX106" i="4" a="1"/>
  <c r="CG142" i="4" a="1"/>
  <c r="CG10" i="4" a="1"/>
  <c r="BH46" i="4" a="1"/>
  <c r="CC40" i="4" a="1"/>
  <c r="BT88" i="4" a="1"/>
  <c r="BM136" i="4" a="1"/>
  <c r="BL124" i="4" a="1"/>
  <c r="CF28" i="4" a="1"/>
  <c r="BT130" i="4" a="1"/>
  <c r="BS134" i="4" a="1"/>
  <c r="BU98" i="4" a="1"/>
  <c r="BF34" i="4" a="1"/>
  <c r="BW82" i="4" a="1"/>
  <c r="BS42" i="4" a="1"/>
  <c r="BT46" i="4" a="1"/>
  <c r="BU94" i="4" a="1"/>
  <c r="BQ66" i="4" a="1"/>
  <c r="BM22" i="4" a="1"/>
  <c r="BQ132" i="4" a="1"/>
  <c r="BK46" i="4" a="1"/>
  <c r="BL94" i="4" a="1"/>
  <c r="BW136" i="4" a="1"/>
  <c r="BK78" i="4" a="1"/>
  <c r="CD130" i="4" a="1"/>
  <c r="CD136" i="4" a="1"/>
  <c r="BH64" i="4" a="1"/>
  <c r="CF22" i="4" a="1"/>
  <c r="BS128" i="4" a="1"/>
  <c r="BE120" i="4" a="1"/>
  <c r="BN70" i="4" a="1"/>
  <c r="BS10" i="4" a="1"/>
  <c r="BF76" i="4" a="1"/>
  <c r="CF46" i="4" a="1"/>
  <c r="BP76" i="4" a="1"/>
  <c r="BU136" i="4" a="1"/>
  <c r="BK94" i="4" a="1"/>
  <c r="CG74" i="4" a="1"/>
  <c r="BU106" i="4" a="1"/>
  <c r="BX64" i="4" a="1"/>
  <c r="BT124" i="4" a="1"/>
  <c r="BP100" i="4" a="1"/>
  <c r="BS22" i="4" a="1"/>
  <c r="BZ142" i="4" a="1"/>
  <c r="BW100" i="4" a="1"/>
  <c r="BM20" i="4" a="1"/>
  <c r="BQ24" i="4" a="1"/>
  <c r="BS28" i="4" a="1"/>
  <c r="CC44" i="4" a="1"/>
  <c r="BS60" i="4" a="1"/>
  <c r="BS50" i="4" a="1"/>
  <c r="BW54" i="4" a="1"/>
  <c r="BM144" i="4" a="1"/>
  <c r="BQ104" i="4" a="1"/>
  <c r="BS118" i="4" a="1"/>
  <c r="BO40" i="4" a="1"/>
  <c r="BW76" i="4" a="1"/>
  <c r="BY28" i="4" a="1"/>
  <c r="BN16" i="4" a="1"/>
  <c r="BQ54" i="4" a="1"/>
  <c r="BY58" i="4" a="1"/>
  <c r="BK134" i="4" a="1"/>
  <c r="BM88" i="4" a="1"/>
  <c r="BG142" i="4" a="1"/>
  <c r="BQ90" i="4" a="1"/>
  <c r="BE50" i="4" a="1"/>
  <c r="CG46" i="4" a="1"/>
  <c r="CG16" i="4" a="1"/>
  <c r="BX76" i="4" a="1"/>
  <c r="BW8" i="4" a="1"/>
  <c r="BW102" i="4" a="1"/>
  <c r="CC58" i="4" a="1"/>
  <c r="CC34" i="4" a="1"/>
  <c r="BO58" i="4" a="1"/>
  <c r="BQ46" i="4" a="1"/>
  <c r="CC90" i="4" a="1"/>
  <c r="BQ28" i="4" a="1"/>
  <c r="BS34" i="4" a="1"/>
  <c r="BK52" i="4" a="1"/>
  <c r="BV10" i="4" a="1"/>
  <c r="CG132" i="4" a="1"/>
  <c r="BM72" i="4" a="1"/>
  <c r="BM14" i="4" a="1"/>
  <c r="BS110" i="4" a="1"/>
  <c r="BE64" i="4" a="1"/>
  <c r="BQ112" i="4" a="1"/>
  <c r="BL22" i="4" a="1"/>
  <c r="BW86" i="4" a="1"/>
  <c r="BE34" i="4" a="1"/>
  <c r="BW50" i="4" a="1"/>
  <c r="BM142" i="4" a="1"/>
  <c r="BK6" i="4" a="1"/>
  <c r="CF40" i="4" a="1"/>
  <c r="BZ58" i="4" a="1"/>
  <c r="BE12" i="4" a="1"/>
  <c r="BF106" i="4" a="1"/>
  <c r="BM76" i="4" a="1"/>
  <c r="BT94" i="4" a="1"/>
  <c r="BF88" i="4" a="1"/>
  <c r="BK72" i="4" a="1"/>
  <c r="BS102" i="4" a="1"/>
  <c r="CE126" i="4" a="1"/>
  <c r="CE116" i="4" a="1"/>
  <c r="BM68" i="4" a="1"/>
  <c r="BK34" i="4" a="1"/>
  <c r="BU116" i="4" a="1"/>
  <c r="BX130" i="4" a="1"/>
  <c r="CH52" i="4" a="1"/>
  <c r="BU4" i="4" a="1"/>
  <c r="BE146" i="4" a="1"/>
  <c r="BS92" i="4" a="1"/>
  <c r="BM116" i="4" a="1"/>
  <c r="BZ124" i="4" a="1"/>
  <c r="BM42" i="4" a="1"/>
  <c r="BW22" i="4" a="1"/>
  <c r="CE136" i="4" a="1"/>
  <c r="CD142" i="4" a="1"/>
  <c r="CF10" i="4" a="1"/>
  <c r="BH118" i="4" a="1"/>
  <c r="BW108" i="4" a="1"/>
  <c r="BZ40" i="4" a="1"/>
  <c r="BL70" i="4" a="1"/>
  <c r="BE84" i="4" a="1"/>
  <c r="BK136" i="4" a="1"/>
  <c r="CE50" i="4" a="1"/>
  <c r="BO20" i="4" a="1"/>
  <c r="BQ34" i="4" a="1"/>
  <c r="BM74" i="4" a="1"/>
  <c r="BT22" i="4" a="1"/>
  <c r="CF76" i="4" a="1"/>
  <c r="BK128" i="4" a="1"/>
  <c r="BE134" i="4" a="1"/>
  <c r="BS70" i="4" a="1"/>
  <c r="BM86" i="4" a="1"/>
  <c r="BK140" i="4" a="1"/>
  <c r="CE146" i="4" a="1"/>
  <c r="BM84" i="4" a="1"/>
  <c r="CH124" i="4" a="1"/>
  <c r="BM114" i="4" a="1"/>
  <c r="BV118" i="4" a="1"/>
  <c r="BM70" i="4" a="1"/>
  <c r="CE54" i="4" a="1"/>
  <c r="BO108" i="4" a="1"/>
  <c r="CC18" i="4" a="1"/>
  <c r="BS72" i="4" a="1"/>
  <c r="BG82" i="4" a="1"/>
  <c r="BR40" i="4" a="1"/>
  <c r="BE110" i="4" a="1"/>
  <c r="CF4" i="4" a="1"/>
  <c r="CE110" i="4" a="1"/>
  <c r="BS106" i="4" a="1"/>
  <c r="CD46" i="4" a="1"/>
  <c r="BO4" i="4" a="1"/>
  <c r="BO38" i="4" a="1"/>
  <c r="BU88" i="4" a="1"/>
  <c r="CG22" i="4" a="1"/>
  <c r="BX82" i="4" a="1"/>
  <c r="BP88" i="4" a="1"/>
  <c r="BW132" i="4" a="1"/>
  <c r="BK56" i="4" a="1"/>
  <c r="BE132" i="4" a="1"/>
  <c r="BM60" i="4" a="1"/>
  <c r="BK144" i="4" a="1"/>
  <c r="CH142" i="4" a="1"/>
  <c r="BW64" i="4" a="1"/>
  <c r="CC32" i="4" a="1"/>
  <c r="BO42" i="4" a="1"/>
  <c r="BE102" i="4" a="1"/>
  <c r="BW6" i="4" a="1"/>
  <c r="BW14" i="4" a="1"/>
  <c r="BP28" i="4" a="1"/>
  <c r="CG130" i="4" a="1"/>
  <c r="BK24" i="4" a="1"/>
  <c r="BE44" i="4" a="1"/>
  <c r="BE122" i="4" a="1"/>
  <c r="CE68" i="4" a="1"/>
  <c r="BZ100" i="4" a="1"/>
  <c r="CD40" i="4" a="1"/>
  <c r="BS36" i="4" a="1"/>
  <c r="BG112" i="4" a="1"/>
  <c r="BV94" i="4" a="1"/>
  <c r="BK76" i="4" a="1"/>
  <c r="CC30" i="4" a="1"/>
  <c r="CE46" i="4" a="1"/>
  <c r="BU24" i="4" a="1"/>
  <c r="BQ102" i="4" a="1"/>
  <c r="BH52" i="4" a="1"/>
  <c r="BH106" i="4" a="1"/>
  <c r="BH76" i="4" a="1"/>
  <c r="BW28" i="4" a="1"/>
  <c r="BE68" i="4" a="1"/>
  <c r="BU76" i="4" a="1"/>
  <c r="CD112" i="4" a="1"/>
  <c r="BK12" i="4" a="1"/>
  <c r="BF124" i="4" a="1"/>
  <c r="CC8" i="4" a="1"/>
  <c r="BP40" i="4" a="1"/>
  <c r="BL100" i="4" a="1"/>
  <c r="BU124" i="4" a="1"/>
  <c r="BU78" i="4" a="1"/>
  <c r="CC86" i="4" a="1"/>
  <c r="CC106" i="4" a="1"/>
  <c r="BL10" i="4" a="1"/>
  <c r="BW110" i="4" a="1"/>
  <c r="BS116" i="4" a="1"/>
  <c r="BO28" i="4" a="1"/>
  <c r="BN34" i="4" a="1"/>
  <c r="BE108" i="4" a="1"/>
  <c r="BW36" i="4" a="1"/>
  <c r="CC142" i="4" a="1"/>
  <c r="BF4" i="4" a="1"/>
  <c r="BU86" i="4" a="1"/>
  <c r="CE14" i="4" a="1"/>
  <c r="BO76" i="4" a="1"/>
  <c r="CH58" i="4" a="1"/>
  <c r="BK126" i="4" a="1"/>
  <c r="CG56" i="4" a="1"/>
  <c r="BW88" i="4" a="1"/>
  <c r="CG78" i="4" a="1"/>
  <c r="BT136" i="4" a="1"/>
  <c r="BM124" i="4" a="1"/>
  <c r="CG116" i="4" a="1"/>
  <c r="BF64" i="4" a="1"/>
  <c r="BQ56" i="4" a="1"/>
  <c r="BW84" i="4" a="1"/>
  <c r="BU30" i="4" a="1"/>
  <c r="BE56" i="4" a="1"/>
  <c r="BP130" i="4" a="1"/>
  <c r="CC136" i="4" a="1"/>
  <c r="CG8" i="4" a="1"/>
  <c r="BQ42" i="4" a="1"/>
  <c r="BN112" i="4" a="1"/>
  <c r="BW74" i="4" a="1"/>
  <c r="BN190" i="4" a="1"/>
  <c r="BX184" i="4" a="1"/>
  <c r="BX160" i="4" a="1"/>
  <c r="CE174" i="4" a="1"/>
  <c r="BQ176" i="4" a="1"/>
  <c r="BN184" i="4" a="1"/>
  <c r="BK166" i="4" a="1"/>
  <c r="BU192" i="4" a="1"/>
  <c r="BW174" i="4" a="1"/>
  <c r="BG166" i="4" a="1"/>
  <c r="BU174" i="4" a="1"/>
  <c r="CD190" i="4" a="1"/>
  <c r="BH172" i="4" a="1"/>
  <c r="CH190" i="4" a="1"/>
  <c r="BU164" i="4" a="1"/>
  <c r="CE166" i="4" a="1"/>
  <c r="BO178" i="4" a="1"/>
  <c r="BK178" i="4" a="1"/>
  <c r="BK174" i="4" a="1"/>
  <c r="BS186" i="4" a="1"/>
  <c r="CG186" i="4" a="1"/>
  <c r="BU166" i="4" a="1"/>
  <c r="CG162" i="4" a="1"/>
  <c r="BR178" i="4" a="1"/>
  <c r="CH178" i="4" a="1"/>
  <c r="BK168" i="4" a="1"/>
  <c r="BR166" i="4" a="1"/>
  <c r="BY190" i="4" a="1"/>
  <c r="BW168" i="4" a="1"/>
  <c r="BH190" i="4" a="1"/>
  <c r="BN178" i="4" a="1"/>
  <c r="CF184" i="4" a="1"/>
  <c r="CC166" i="4" a="1"/>
  <c r="BM186" i="4" a="1"/>
  <c r="BU194" i="4" a="1"/>
  <c r="BS176" i="4" a="1"/>
  <c r="BU182" i="4" a="1"/>
  <c r="CE186" i="4" a="1"/>
  <c r="BM168" i="4" a="1"/>
  <c r="BU170" i="4" a="1"/>
  <c r="BZ172" i="4" a="1"/>
  <c r="BM172" i="4" a="1"/>
  <c r="BS168" i="4" a="1"/>
  <c r="BK190" i="4" a="1"/>
  <c r="BW176" i="4" a="1"/>
  <c r="CE176" i="4" a="1"/>
  <c r="BZ160" i="4" a="1"/>
  <c r="BK186" i="4" a="1"/>
  <c r="BQ194" i="4" a="1"/>
  <c r="BE162" i="4" a="1"/>
  <c r="BM162" i="4" a="1"/>
  <c r="BS174" i="4" a="1"/>
  <c r="BF172" i="4" a="1"/>
  <c r="BS188" i="4" a="1"/>
  <c r="BF190" i="4" a="1"/>
  <c r="CF166" i="4" a="1"/>
  <c r="BN172" i="4" a="1"/>
  <c r="CE190" i="4" a="1"/>
  <c r="BE188" i="4" a="1"/>
  <c r="BW180" i="4" a="1"/>
  <c r="BV178" i="4" a="1"/>
  <c r="BK184" i="4" a="1"/>
  <c r="CE162" i="4" a="1"/>
  <c r="BQ192" i="4" a="1"/>
  <c r="BU162" i="4" a="1"/>
  <c r="CF178" i="4" a="1"/>
  <c r="BE176" i="4" a="1"/>
  <c r="CE160" i="4" a="1"/>
  <c r="BZ178" i="4" a="1"/>
  <c r="BW164" i="4" a="1"/>
  <c r="BS182" i="4" a="1"/>
  <c r="BS162" i="4" a="1"/>
  <c r="BF166" i="4" a="1"/>
  <c r="CC184" i="4" a="1"/>
  <c r="BU186" i="4" a="1"/>
  <c r="BE182" i="4" a="1"/>
  <c r="CF160" i="4" a="1"/>
  <c r="BO182" i="4" a="1"/>
  <c r="CG176" i="4" a="1"/>
  <c r="CG192" i="4" a="1"/>
  <c r="CC178" i="4" a="1"/>
  <c r="CH172" i="4" a="1"/>
  <c r="BQ160" i="4" a="1"/>
  <c r="BO176" i="4" a="1"/>
  <c r="CE184" i="4" a="1"/>
  <c r="BX166" i="4" a="1"/>
  <c r="CE172" i="4" a="1"/>
  <c r="BE192" i="4" a="1"/>
  <c r="CG174" i="4" a="1"/>
  <c r="BU172" i="4" a="1"/>
  <c r="CG172" i="4" a="1"/>
  <c r="BS172" i="4" a="1"/>
  <c r="BG160" i="4" a="1"/>
  <c r="CC190" i="4" a="1"/>
  <c r="BK176" i="4" a="1"/>
  <c r="BG184" i="4" a="1"/>
  <c r="BO170" i="4" a="1"/>
  <c r="CC176" i="4" a="1"/>
  <c r="BP190" i="4" a="1"/>
  <c r="CC164" i="4" a="1"/>
  <c r="CD178" i="4" a="1"/>
  <c r="BT172" i="4" a="1"/>
  <c r="BQ170" i="4" a="1"/>
  <c r="BW178" i="4" a="1"/>
  <c r="BE174" i="4" a="1"/>
  <c r="BW194" i="4" a="1"/>
  <c r="BO180" i="4" a="1"/>
  <c r="BE190" i="4" a="1"/>
  <c r="BE180" i="4" a="1"/>
  <c r="BW162" i="4" a="1"/>
  <c r="BZ166" i="4" a="1"/>
  <c r="CD184" i="4" a="1"/>
  <c r="BV190" i="4" a="1"/>
  <c r="BQ162" i="4" a="1"/>
  <c r="BO188" i="4" a="1"/>
  <c r="BQ180" i="4" a="1"/>
  <c r="BK194" i="4" a="1"/>
  <c r="BZ184" i="4" a="1"/>
  <c r="BM170" i="4" a="1"/>
  <c r="BL160" i="4" a="1"/>
  <c r="BQ184" i="4" a="1"/>
  <c r="CC182" i="4" a="1"/>
  <c r="CF172" i="4" a="1"/>
  <c r="CE188" i="4" a="1"/>
  <c r="BQ174" i="4" a="1"/>
  <c r="BS164" i="4" a="1"/>
  <c r="BQ186" i="4" a="1"/>
  <c r="CG168" i="4" a="1"/>
  <c r="BK164" i="4" a="1"/>
  <c r="BE172" i="4" a="1"/>
  <c r="BS180" i="4" a="1"/>
  <c r="BM190" i="4" a="1"/>
  <c r="BK160" i="4" a="1"/>
  <c r="BH184" i="4" a="1"/>
  <c r="CC162" i="4" a="1"/>
  <c r="BV172" i="4" a="1"/>
  <c r="BW184" i="4" a="1"/>
  <c r="BT166" i="4" a="1"/>
  <c r="BS190" i="4" a="1"/>
  <c r="CG166" i="4" a="1"/>
  <c r="BS178" i="4" a="1"/>
  <c r="CC168" i="4" a="1"/>
  <c r="CH184" i="4" a="1"/>
  <c r="CG194" i="4" a="1"/>
  <c r="BM176" i="4" a="1"/>
  <c r="BM180" i="4" a="1"/>
  <c r="CE182" i="4" a="1"/>
  <c r="BS166" i="4" a="1"/>
  <c r="BQ172" i="4" a="1"/>
  <c r="BM194" i="4" a="1"/>
  <c r="BH178" i="4" a="1"/>
  <c r="BP160" i="4" a="1"/>
  <c r="BE186" i="4" a="1"/>
  <c r="CC172" i="4" a="1"/>
  <c r="CE192" i="4" a="1"/>
  <c r="CE194" i="4" a="1"/>
  <c r="BK182" i="4" a="1"/>
  <c r="BF178" i="4" a="1"/>
  <c r="BN160" i="4" a="1"/>
  <c r="BQ166" i="4" a="1"/>
  <c r="CC188" i="4" a="1"/>
  <c r="BO190" i="4" a="1"/>
  <c r="BM182" i="4" a="1"/>
  <c r="BM184" i="4" a="1"/>
  <c r="BT190" i="4" a="1"/>
  <c r="BM166" i="4" a="1"/>
  <c r="BW170" i="4" a="1"/>
  <c r="BL166" i="4" a="1"/>
  <c r="CC186" i="4" a="1"/>
  <c r="BL172" i="4" a="1"/>
  <c r="BF160" i="4" a="1"/>
  <c r="BS170" i="4" a="1"/>
  <c r="BK172" i="4" a="1"/>
  <c r="BO186" i="4" a="1"/>
  <c r="BT184" i="4" a="1"/>
  <c r="BP184" i="4" a="1"/>
  <c r="BU184" i="4" a="1"/>
  <c r="CG178" i="4" a="1"/>
  <c r="BL178" i="4" a="1"/>
  <c r="BM174" i="4" a="1"/>
  <c r="CH166" i="4" a="1"/>
  <c r="BQ164" i="4" a="1"/>
  <c r="BE160" i="4" a="1"/>
  <c r="BH166" i="4" a="1"/>
  <c r="BP178" i="4" a="1"/>
  <c r="BX172" i="4" a="1"/>
  <c r="BY160" i="4" a="1"/>
  <c r="BY178" i="4" a="1"/>
  <c r="CF190" i="4" a="1"/>
  <c r="CG160" i="4" a="1"/>
  <c r="CE170" i="4" a="1"/>
  <c r="BW190" i="4" a="1"/>
  <c r="BX190" i="4" a="1"/>
  <c r="BK188" i="4" a="1"/>
  <c r="BS160" i="4" a="1"/>
  <c r="BW160" i="4" a="1"/>
  <c r="BT178" i="4" a="1"/>
  <c r="BE184" i="4" a="1"/>
  <c r="CC180" i="4" a="1"/>
  <c r="CD160" i="4" a="1"/>
  <c r="CG180" i="4" a="1"/>
  <c r="BO184" i="4" a="1"/>
  <c r="BU188" i="4" a="1"/>
  <c r="BO164" i="4" a="1"/>
  <c r="BO166" i="4" a="1"/>
  <c r="BK192" i="4" a="1"/>
  <c r="CC170" i="4" a="1"/>
  <c r="BP166" i="4" a="1"/>
  <c r="BS192" i="4" a="1"/>
  <c r="CG170" i="4" a="1"/>
  <c r="BR190" i="4" a="1"/>
  <c r="CC192" i="4" a="1"/>
  <c r="BG190" i="4" a="1"/>
  <c r="BR160" i="4" a="1"/>
  <c r="CD166" i="4" a="1"/>
  <c r="BU176" i="4" a="1"/>
  <c r="BE168" i="4" a="1"/>
  <c r="BT160" i="4" a="1"/>
  <c r="CD172" i="4" a="1"/>
  <c r="BZ190" i="4" a="1"/>
  <c r="BM178" i="4" a="1"/>
  <c r="BK180" i="4" a="1"/>
  <c r="BU160" i="4" a="1"/>
  <c r="BU178" i="4" a="1"/>
  <c r="BE166" i="4" a="1"/>
  <c r="BM192" i="4" a="1"/>
  <c r="BW188" i="4" a="1"/>
  <c r="CG190" i="4" a="1"/>
  <c r="BX178" i="4" a="1"/>
  <c r="BP172" i="4" a="1"/>
  <c r="BE178" i="4" a="1"/>
  <c r="CC174" i="4" a="1"/>
  <c r="BO160" i="4" a="1"/>
  <c r="BR172" i="4" a="1"/>
  <c r="CG164" i="4" a="1"/>
  <c r="BM160" i="4" a="1"/>
  <c r="BO192" i="4" a="1"/>
  <c r="CG184" i="4" a="1"/>
  <c r="BQ168" i="4" a="1"/>
  <c r="BE194" i="4" a="1"/>
  <c r="BY184" i="4" a="1"/>
  <c r="BW182" i="4" a="1"/>
  <c r="BV184" i="4" a="1"/>
  <c r="BN166" i="4" a="1"/>
  <c r="BE164" i="4" a="1"/>
  <c r="BL190" i="4" a="1"/>
  <c r="BG178" i="4" a="1"/>
  <c r="BW192" i="4" a="1"/>
  <c r="BL184" i="4" a="1"/>
  <c r="BO194" i="4" a="1"/>
  <c r="BS194" i="4" a="1"/>
  <c r="BY172" i="4" a="1"/>
  <c r="CH160" i="4" a="1"/>
  <c r="CE164" i="4" a="1"/>
  <c r="BR184" i="4" a="1"/>
  <c r="BQ190" i="4" a="1"/>
  <c r="BU190" i="4" a="1"/>
  <c r="CC160" i="4" a="1"/>
  <c r="CG188" i="4" a="1"/>
  <c r="BU168" i="4" a="1"/>
  <c r="BG172" i="4" a="1"/>
  <c r="BO174" i="4" a="1"/>
  <c r="BW172" i="4" a="1"/>
  <c r="BK162" i="4" a="1"/>
  <c r="CG182" i="4" a="1"/>
  <c r="BY166" i="4" a="1"/>
  <c r="BF184" i="4" a="1"/>
  <c r="BV160" i="4" a="1"/>
  <c r="CE180" i="4" a="1"/>
  <c r="BW166" i="4" a="1"/>
  <c r="BO168" i="4" a="1"/>
  <c r="BQ178" i="4" a="1"/>
  <c r="BQ182" i="4" a="1"/>
  <c r="BE170" i="4" a="1"/>
  <c r="BO162" i="4" a="1"/>
  <c r="CE168" i="4" a="1"/>
  <c r="BM188" i="4" a="1"/>
  <c r="BQ188" i="4" a="1"/>
  <c r="BW186" i="4" a="1"/>
  <c r="CC194" i="4" a="1"/>
  <c r="BV166" i="4" a="1"/>
  <c r="CE178" i="4" a="1"/>
  <c r="BU180" i="4" a="1"/>
  <c r="BM164" i="4" a="1"/>
  <c r="BS184" i="4" a="1"/>
  <c r="BK170" i="4" a="1"/>
  <c r="BH160" i="4" a="1"/>
  <c r="BO172" i="4" a="1"/>
  <c r="BO158" i="4" a="1"/>
  <c r="CG154" i="4" a="1"/>
  <c r="BM150" i="4" a="1"/>
  <c r="CC154" i="4" a="1"/>
  <c r="BO148" i="4" a="1"/>
  <c r="BU152" i="4" a="1"/>
  <c r="BZ148" i="4" a="1"/>
  <c r="BX148" i="4" a="1"/>
  <c r="BS154" i="4" a="1"/>
  <c r="BS152" i="4" a="1"/>
  <c r="BK152" i="4" a="1"/>
  <c r="CG156" i="4" a="1"/>
  <c r="CC148" i="4" a="1"/>
  <c r="BW158" i="4" a="1"/>
  <c r="BW152" i="4" a="1"/>
  <c r="BZ154" i="4" a="1"/>
  <c r="BF154" i="4" a="1"/>
  <c r="BW148" i="4" a="1"/>
  <c r="CD154" i="4" a="1"/>
  <c r="CE150" i="4" a="1"/>
  <c r="BE158" i="4" a="1"/>
  <c r="CC152" i="4" a="1"/>
  <c r="BQ150" i="4" a="1"/>
  <c r="BS150" i="4" a="1"/>
  <c r="CE154" i="4" a="1"/>
  <c r="BO152" i="4" a="1"/>
  <c r="BP148" i="4" a="1"/>
  <c r="BQ152" i="4" a="1"/>
  <c r="BE152" i="4" a="1"/>
  <c r="BS156" i="4" a="1"/>
  <c r="BM152" i="4" a="1"/>
  <c r="CC158" i="4" a="1"/>
  <c r="CG158" i="4" a="1"/>
  <c r="BX154" i="4" a="1"/>
  <c r="BU154" i="4" a="1"/>
  <c r="BT154" i="4" a="1"/>
  <c r="BW156" i="4" a="1"/>
  <c r="CD148" i="4" a="1"/>
  <c r="BU148" i="4" a="1"/>
  <c r="CG152" i="4" a="1"/>
  <c r="BW150" i="4" a="1"/>
  <c r="BL154" i="4" a="1"/>
  <c r="BS158" i="4" a="1"/>
  <c r="BG154" i="4" a="1"/>
  <c r="BL148" i="4" a="1"/>
  <c r="BK154" i="4" a="1"/>
  <c r="BP154" i="4" a="1"/>
  <c r="CC150" i="4" a="1"/>
  <c r="BH154" i="4" a="1"/>
  <c r="BR154" i="4" a="1"/>
  <c r="BU150" i="4" a="1"/>
  <c r="BK148" i="4" a="1"/>
  <c r="CH148" i="4" a="1"/>
  <c r="BV148" i="4" a="1"/>
  <c r="BN148" i="4" a="1"/>
  <c r="BQ156" i="4" a="1"/>
  <c r="BK158" i="4" a="1"/>
  <c r="CG148" i="4" a="1"/>
  <c r="BN154" i="4" a="1"/>
  <c r="CF148" i="4" a="1"/>
  <c r="BT148" i="4" a="1"/>
  <c r="BO154" i="4" a="1"/>
  <c r="BK150" i="4" a="1"/>
  <c r="BS148" i="4" a="1"/>
  <c r="BO150" i="4" a="1"/>
  <c r="BY154" i="4" a="1"/>
  <c r="CG150" i="4" a="1"/>
  <c r="CE156" i="4" a="1"/>
  <c r="BM156" i="4" a="1"/>
  <c r="BE154" i="4" a="1"/>
  <c r="BM154" i="4" a="1"/>
  <c r="BM148" i="4" a="1"/>
  <c r="BU158" i="4" a="1"/>
  <c r="BM158" i="4" a="1"/>
  <c r="CC156" i="4" a="1"/>
  <c r="BE150" i="4" a="1"/>
  <c r="BQ154" i="4" a="1"/>
  <c r="CF154" i="4" a="1"/>
  <c r="CE152" i="4" a="1"/>
  <c r="BU156" i="4" a="1"/>
  <c r="BV154" i="4" a="1"/>
  <c r="BQ158" i="4" a="1"/>
  <c r="BW154" i="4" a="1"/>
  <c r="CE158" i="4" a="1"/>
  <c r="CH154" i="4" a="1"/>
  <c r="BQ148" i="4" a="1"/>
  <c r="BE156" i="4" a="1"/>
  <c r="BF148" i="4" a="1"/>
  <c r="BR148" i="4" a="1"/>
  <c r="BO156" i="4" a="1"/>
  <c r="BH148" i="4" a="1"/>
  <c r="BE148" i="4" a="1"/>
  <c r="BK156" i="4" a="1"/>
  <c r="CE148" i="4" a="1"/>
  <c r="AG5" i="2"/>
  <c r="AJ5" i="2"/>
  <c r="AU5" i="2"/>
  <c r="AK5" i="2"/>
  <c r="AW5" i="2"/>
  <c r="AU7" i="2"/>
  <c r="AK6" i="2"/>
  <c r="BA6" i="2"/>
  <c r="AG155" i="4" l="1"/>
  <c r="U150" i="4"/>
  <c r="AZ152" i="4"/>
  <c r="AZ153" i="4"/>
  <c r="U157" i="4"/>
  <c r="BA152" i="4"/>
  <c r="BA153" i="4"/>
  <c r="AY163" i="4"/>
  <c r="AG130" i="4"/>
  <c r="BA156" i="4"/>
  <c r="BA70" i="4"/>
  <c r="AG62" i="4"/>
  <c r="AY35" i="4"/>
  <c r="AX43" i="4"/>
  <c r="BA111" i="4"/>
  <c r="BA112" i="4"/>
  <c r="BA120" i="4"/>
  <c r="BA122" i="4"/>
  <c r="AG69" i="4"/>
  <c r="AG152" i="4"/>
  <c r="AY22" i="4"/>
  <c r="AY27" i="4"/>
  <c r="BA17" i="4"/>
  <c r="BA18" i="4"/>
  <c r="AZ24" i="4"/>
  <c r="AY122" i="4"/>
  <c r="AG16" i="4"/>
  <c r="AG94" i="4"/>
  <c r="AG120" i="4"/>
  <c r="BA31" i="4"/>
  <c r="AG164" i="4"/>
  <c r="AY43" i="4"/>
  <c r="BA128" i="4"/>
  <c r="AZ131" i="4"/>
  <c r="AY133" i="4"/>
  <c r="BA171" i="4"/>
  <c r="BA178" i="4"/>
  <c r="AX11" i="4"/>
  <c r="BA34" i="4"/>
  <c r="AZ42" i="4"/>
  <c r="BA91" i="4"/>
  <c r="BA92" i="4"/>
  <c r="BA94" i="4"/>
  <c r="BA95" i="4"/>
  <c r="AY97" i="4"/>
  <c r="BA130" i="4"/>
  <c r="BA131" i="4"/>
  <c r="AY134" i="4"/>
  <c r="AY135" i="4"/>
  <c r="AZ7" i="4"/>
  <c r="AY11" i="4"/>
  <c r="AY13" i="4"/>
  <c r="BA40" i="4"/>
  <c r="BA42" i="4"/>
  <c r="BA43" i="4"/>
  <c r="AY51" i="4"/>
  <c r="AY54" i="4"/>
  <c r="AY103" i="4"/>
  <c r="AY105" i="4"/>
  <c r="BA132" i="4"/>
  <c r="AZ134" i="4"/>
  <c r="AY139" i="4"/>
  <c r="AY141" i="4"/>
  <c r="AX142" i="4"/>
  <c r="AX149" i="4"/>
  <c r="BA10" i="4"/>
  <c r="AG33" i="4"/>
  <c r="AZ63" i="4"/>
  <c r="AZ98" i="4"/>
  <c r="AZ102" i="4"/>
  <c r="AZ103" i="4"/>
  <c r="AY106" i="4"/>
  <c r="BA134" i="4"/>
  <c r="BA135" i="4"/>
  <c r="AZ139" i="4"/>
  <c r="AG4" i="4"/>
  <c r="BA11" i="4"/>
  <c r="AZ16" i="4"/>
  <c r="AY17" i="4"/>
  <c r="BA60" i="4"/>
  <c r="AG95" i="4"/>
  <c r="BA102" i="4"/>
  <c r="BA104" i="4"/>
  <c r="AW125" i="4"/>
  <c r="AZ142" i="4"/>
  <c r="AW165" i="4"/>
  <c r="AY20" i="4"/>
  <c r="AY71" i="4"/>
  <c r="AX162" i="4"/>
  <c r="U88" i="4"/>
  <c r="U117" i="4"/>
  <c r="K136" i="4"/>
  <c r="K114" i="4"/>
  <c r="K115" i="4"/>
  <c r="AY154" i="4"/>
  <c r="AY156" i="4"/>
  <c r="K193" i="4"/>
  <c r="AY9" i="4"/>
  <c r="AY104" i="4"/>
  <c r="AZ165" i="4"/>
  <c r="AZ6" i="4"/>
  <c r="AZ8" i="4"/>
  <c r="AZ9" i="4"/>
  <c r="U10" i="4"/>
  <c r="AY10" i="4"/>
  <c r="K64" i="4"/>
  <c r="AX77" i="4"/>
  <c r="AX78" i="4"/>
  <c r="U100" i="4"/>
  <c r="U101" i="4"/>
  <c r="AZ104" i="4"/>
  <c r="U105" i="4"/>
  <c r="AZ105" i="4"/>
  <c r="AX106" i="4"/>
  <c r="K156" i="4"/>
  <c r="AX177" i="4"/>
  <c r="K28" i="4"/>
  <c r="K69" i="4"/>
  <c r="AY78" i="4"/>
  <c r="BA99" i="4"/>
  <c r="BA103" i="4"/>
  <c r="BA105" i="4"/>
  <c r="U106" i="4"/>
  <c r="K126" i="4"/>
  <c r="U132" i="4"/>
  <c r="U133" i="4"/>
  <c r="AA142" i="4"/>
  <c r="K164" i="4"/>
  <c r="U79" i="4"/>
  <c r="AZ174" i="4"/>
  <c r="AZ176" i="4"/>
  <c r="AZ177" i="4"/>
  <c r="AX185" i="4"/>
  <c r="AZ14" i="4"/>
  <c r="AY16" i="4"/>
  <c r="BA39" i="4"/>
  <c r="BA77" i="4"/>
  <c r="AZ136" i="4"/>
  <c r="AZ137" i="4"/>
  <c r="AY140" i="4"/>
  <c r="BA173" i="4"/>
  <c r="BA176" i="4"/>
  <c r="BA177" i="4"/>
  <c r="AZ180" i="4"/>
  <c r="U181" i="4"/>
  <c r="U182" i="4"/>
  <c r="U16" i="4"/>
  <c r="BA136" i="4"/>
  <c r="BA137" i="4"/>
  <c r="AZ138" i="4"/>
  <c r="AZ140" i="4"/>
  <c r="BA179" i="4"/>
  <c r="BA180" i="4"/>
  <c r="AX20" i="4"/>
  <c r="K43" i="4"/>
  <c r="K77" i="4"/>
  <c r="K78" i="4"/>
  <c r="U115" i="4"/>
  <c r="U116" i="4"/>
  <c r="AY116" i="4"/>
  <c r="K135" i="4"/>
  <c r="BA139" i="4"/>
  <c r="BA140" i="4"/>
  <c r="BA141" i="4"/>
  <c r="K177" i="4"/>
  <c r="U192" i="4"/>
  <c r="AG146" i="4"/>
  <c r="AG147" i="4"/>
  <c r="AY19" i="4"/>
  <c r="BA32" i="4"/>
  <c r="AZ34" i="4"/>
  <c r="AZ35" i="4"/>
  <c r="AX42" i="4"/>
  <c r="BA63" i="4"/>
  <c r="AG75" i="4"/>
  <c r="AG76" i="4"/>
  <c r="AG77" i="4"/>
  <c r="AY98" i="4"/>
  <c r="BA114" i="4"/>
  <c r="AY115" i="4"/>
  <c r="AG148" i="4"/>
  <c r="AG151" i="4"/>
  <c r="AZ10" i="4"/>
  <c r="AG38" i="4"/>
  <c r="AQ67" i="4"/>
  <c r="AX71" i="4"/>
  <c r="BA83" i="4"/>
  <c r="AQ84" i="4"/>
  <c r="AZ106" i="4"/>
  <c r="AX109" i="4"/>
  <c r="AY142" i="4"/>
  <c r="AG31" i="4"/>
  <c r="BA7" i="4"/>
  <c r="BA9" i="4"/>
  <c r="AY24" i="4"/>
  <c r="AY26" i="4"/>
  <c r="AG39" i="4"/>
  <c r="AG41" i="4"/>
  <c r="AW77" i="4"/>
  <c r="BA84" i="4"/>
  <c r="AZ86" i="4"/>
  <c r="AY87" i="4"/>
  <c r="AZ122" i="4"/>
  <c r="AY123" i="4"/>
  <c r="AY125" i="4"/>
  <c r="BA138" i="4"/>
  <c r="AC597" i="4"/>
  <c r="AQ160" i="4"/>
  <c r="BA163" i="4"/>
  <c r="BA194" i="4"/>
  <c r="BA195" i="4"/>
  <c r="AT659" i="4"/>
  <c r="AT657" i="4"/>
  <c r="AT658" i="4"/>
  <c r="AT656" i="4"/>
  <c r="AQ44" i="4"/>
  <c r="AG68" i="4"/>
  <c r="AG104" i="4"/>
  <c r="AZ123" i="4"/>
  <c r="AX173" i="4"/>
  <c r="AU658" i="4"/>
  <c r="AU659" i="4"/>
  <c r="AU656" i="4"/>
  <c r="AU657" i="4"/>
  <c r="AG8" i="4"/>
  <c r="AG9" i="4"/>
  <c r="BA24" i="4"/>
  <c r="BA48" i="4"/>
  <c r="AZ50" i="4"/>
  <c r="AZ51" i="4"/>
  <c r="AW78" i="4"/>
  <c r="BA123" i="4"/>
  <c r="AY126" i="4"/>
  <c r="AG139" i="4"/>
  <c r="AG141" i="4"/>
  <c r="AY146" i="4"/>
  <c r="AY147" i="4"/>
  <c r="AY149" i="4"/>
  <c r="AV658" i="4"/>
  <c r="AV659" i="4"/>
  <c r="AV656" i="4"/>
  <c r="AV657" i="4"/>
  <c r="BA50" i="4"/>
  <c r="BA51" i="4"/>
  <c r="AY55" i="4"/>
  <c r="AY75" i="4"/>
  <c r="AY76" i="4"/>
  <c r="AY77" i="4"/>
  <c r="AZ146" i="4"/>
  <c r="AZ147" i="4"/>
  <c r="AX150" i="4"/>
  <c r="AT601" i="4"/>
  <c r="AT600" i="4"/>
  <c r="AT599" i="4"/>
  <c r="AT598" i="4"/>
  <c r="AT602" i="4" s="1"/>
  <c r="AY169" i="4"/>
  <c r="AG172" i="4"/>
  <c r="AW5" i="4"/>
  <c r="AG24" i="4"/>
  <c r="AG25" i="4"/>
  <c r="AX63" i="4"/>
  <c r="AX65" i="4"/>
  <c r="AZ75" i="4"/>
  <c r="AZ76" i="4"/>
  <c r="AY94" i="4"/>
  <c r="AY95" i="4"/>
  <c r="AY113" i="4"/>
  <c r="AG124" i="4"/>
  <c r="AG125" i="4"/>
  <c r="BA146" i="4"/>
  <c r="BA147" i="4"/>
  <c r="AQ147" i="4"/>
  <c r="AY150" i="4"/>
  <c r="AU598" i="4"/>
  <c r="AU600" i="4"/>
  <c r="AU599" i="4"/>
  <c r="AU601" i="4"/>
  <c r="AZ167" i="4"/>
  <c r="AZ170" i="4"/>
  <c r="AY171" i="4"/>
  <c r="AX18" i="4"/>
  <c r="AG45" i="4"/>
  <c r="AG51" i="4"/>
  <c r="AZ62" i="4"/>
  <c r="AY63" i="4"/>
  <c r="AX66" i="4"/>
  <c r="BA74" i="4"/>
  <c r="BA75" i="4"/>
  <c r="BA76" i="4"/>
  <c r="AZ94" i="4"/>
  <c r="AZ95" i="4"/>
  <c r="AZ111" i="4"/>
  <c r="AY114" i="4"/>
  <c r="AY131" i="4"/>
  <c r="AV601" i="4"/>
  <c r="AV598" i="4"/>
  <c r="AV599" i="4"/>
  <c r="AV600" i="4"/>
  <c r="BA170" i="4"/>
  <c r="AZ171" i="4"/>
  <c r="AY174" i="4"/>
  <c r="AY178" i="4"/>
  <c r="AA85" i="4"/>
  <c r="AX85" i="4"/>
  <c r="AX158" i="4"/>
  <c r="AA158" i="4"/>
  <c r="K24" i="4"/>
  <c r="K99" i="4"/>
  <c r="AA73" i="4"/>
  <c r="AX73" i="4"/>
  <c r="G588" i="4"/>
  <c r="AX55" i="4"/>
  <c r="AA55" i="4"/>
  <c r="K110" i="4"/>
  <c r="AX35" i="4"/>
  <c r="AA35" i="4"/>
  <c r="K39" i="4"/>
  <c r="AX170" i="4"/>
  <c r="AA170" i="4"/>
  <c r="AX27" i="4"/>
  <c r="AA27" i="4"/>
  <c r="K98" i="4"/>
  <c r="G597" i="4"/>
  <c r="U177" i="4"/>
  <c r="U178" i="4"/>
  <c r="U141" i="4"/>
  <c r="U153" i="4"/>
  <c r="K160" i="4"/>
  <c r="K18" i="4"/>
  <c r="AX29" i="4"/>
  <c r="K68" i="4"/>
  <c r="AX69" i="4"/>
  <c r="K87" i="4"/>
  <c r="U90" i="4"/>
  <c r="K103" i="4"/>
  <c r="K140" i="4"/>
  <c r="K152" i="4"/>
  <c r="X601" i="4"/>
  <c r="X600" i="4"/>
  <c r="X599" i="4"/>
  <c r="X598" i="4"/>
  <c r="X659" i="4"/>
  <c r="X646" i="4"/>
  <c r="X658" i="4"/>
  <c r="X656" i="4"/>
  <c r="X657" i="4"/>
  <c r="BA8" i="4"/>
  <c r="K19" i="4"/>
  <c r="K29" i="4"/>
  <c r="AX58" i="4"/>
  <c r="BA59" i="4"/>
  <c r="BA61" i="4"/>
  <c r="K88" i="4"/>
  <c r="AZ92" i="4"/>
  <c r="U94" i="4"/>
  <c r="AZ130" i="4"/>
  <c r="U131" i="4"/>
  <c r="AY132" i="4"/>
  <c r="AZ156" i="4"/>
  <c r="Y601" i="4"/>
  <c r="Y598" i="4"/>
  <c r="Y599" i="4"/>
  <c r="Y600" i="4"/>
  <c r="BA165" i="4"/>
  <c r="Y659" i="4"/>
  <c r="Y646" i="4"/>
  <c r="Y656" i="4"/>
  <c r="AU660" i="4" s="1"/>
  <c r="Y657" i="4"/>
  <c r="Y658" i="4"/>
  <c r="AY48" i="4"/>
  <c r="AY73" i="4"/>
  <c r="AX83" i="4"/>
  <c r="AY120" i="4"/>
  <c r="AX122" i="4"/>
  <c r="AY144" i="4"/>
  <c r="AX146" i="4"/>
  <c r="Z601" i="4"/>
  <c r="Z598" i="4"/>
  <c r="Z599" i="4"/>
  <c r="Z600" i="4"/>
  <c r="AY166" i="4"/>
  <c r="AY168" i="4"/>
  <c r="AZ185" i="4"/>
  <c r="AY189" i="4"/>
  <c r="AX193" i="4"/>
  <c r="Z658" i="4"/>
  <c r="Z659" i="4"/>
  <c r="Z646" i="4"/>
  <c r="Z656" i="4"/>
  <c r="Z657" i="4"/>
  <c r="BA47" i="4"/>
  <c r="AZ48" i="4"/>
  <c r="AY50" i="4"/>
  <c r="AY64" i="4"/>
  <c r="AZ82" i="4"/>
  <c r="AZ120" i="4"/>
  <c r="U121" i="4"/>
  <c r="AZ121" i="4"/>
  <c r="U122" i="4"/>
  <c r="BA143" i="4"/>
  <c r="AZ144" i="4"/>
  <c r="U145" i="4"/>
  <c r="AA162" i="4"/>
  <c r="AA601" i="4" s="1"/>
  <c r="AZ168" i="4"/>
  <c r="BA184" i="4"/>
  <c r="BA185" i="4"/>
  <c r="AX15" i="4"/>
  <c r="AY25" i="4"/>
  <c r="U35" i="4"/>
  <c r="BA49" i="4"/>
  <c r="BA73" i="4"/>
  <c r="AX74" i="4"/>
  <c r="K92" i="4"/>
  <c r="K93" i="4"/>
  <c r="K94" i="4"/>
  <c r="AZ110" i="4"/>
  <c r="BA119" i="4"/>
  <c r="BA121" i="4"/>
  <c r="BA144" i="4"/>
  <c r="U158" i="4"/>
  <c r="BA168" i="4"/>
  <c r="K182" i="4"/>
  <c r="BA188" i="4"/>
  <c r="BA189" i="4"/>
  <c r="AY15" i="4"/>
  <c r="BA23" i="4"/>
  <c r="U25" i="4"/>
  <c r="AA42" i="4"/>
  <c r="K48" i="4"/>
  <c r="U65" i="4"/>
  <c r="U74" i="4"/>
  <c r="AY74" i="4"/>
  <c r="U84" i="4"/>
  <c r="K109" i="4"/>
  <c r="U111" i="4"/>
  <c r="K144" i="4"/>
  <c r="U149" i="4"/>
  <c r="AZ149" i="4"/>
  <c r="AX157" i="4"/>
  <c r="AX161" i="4"/>
  <c r="BA192" i="4"/>
  <c r="AZ194" i="4"/>
  <c r="BA53" i="4"/>
  <c r="BA65" i="4"/>
  <c r="U66" i="4"/>
  <c r="AY66" i="4"/>
  <c r="K73" i="4"/>
  <c r="K82" i="4"/>
  <c r="K83" i="4"/>
  <c r="AZ84" i="4"/>
  <c r="U85" i="4"/>
  <c r="K119" i="4"/>
  <c r="K120" i="4"/>
  <c r="AY136" i="4"/>
  <c r="K146" i="4"/>
  <c r="BA149" i="4"/>
  <c r="K168" i="4"/>
  <c r="U173" i="4"/>
  <c r="AZ173" i="4"/>
  <c r="K189" i="4"/>
  <c r="AG175" i="4"/>
  <c r="AG176" i="4"/>
  <c r="AY182" i="4"/>
  <c r="AX189" i="4"/>
  <c r="AY173" i="4"/>
  <c r="AX174" i="4"/>
  <c r="AY186" i="4"/>
  <c r="AY187" i="4"/>
  <c r="AZ187" i="4"/>
  <c r="BA186" i="4"/>
  <c r="BA187" i="4"/>
  <c r="AY190" i="4"/>
  <c r="AG183" i="4"/>
  <c r="AG184" i="4"/>
  <c r="AC644" i="4"/>
  <c r="AX644" i="4" s="1"/>
  <c r="C20" i="1" s="1"/>
  <c r="AC633" i="4"/>
  <c r="AX633" i="4" s="1"/>
  <c r="C19" i="1" s="1"/>
  <c r="AC606" i="4"/>
  <c r="AY181" i="4"/>
  <c r="AX182" i="4"/>
  <c r="AW193" i="4"/>
  <c r="AY191" i="4"/>
  <c r="AW185" i="4"/>
  <c r="AY172" i="4"/>
  <c r="AT607" i="4"/>
  <c r="AT636" i="4"/>
  <c r="AT634" i="4"/>
  <c r="AT610" i="4"/>
  <c r="AT637" i="4"/>
  <c r="AT609" i="4"/>
  <c r="AT608" i="4"/>
  <c r="AT635" i="4"/>
  <c r="AY175" i="4"/>
  <c r="AW177" i="4"/>
  <c r="AZ182" i="4"/>
  <c r="AY183" i="4"/>
  <c r="AG187" i="4"/>
  <c r="BA190" i="4"/>
  <c r="AZ191" i="4"/>
  <c r="AG195" i="4"/>
  <c r="AZ172" i="4"/>
  <c r="AU607" i="4"/>
  <c r="AU635" i="4"/>
  <c r="AU610" i="4"/>
  <c r="AU636" i="4"/>
  <c r="AU634" i="4"/>
  <c r="AU609" i="4"/>
  <c r="AU637" i="4"/>
  <c r="AU608" i="4"/>
  <c r="AG173" i="4"/>
  <c r="AZ175" i="4"/>
  <c r="AG179" i="4"/>
  <c r="BA182" i="4"/>
  <c r="AZ183" i="4"/>
  <c r="BA191" i="4"/>
  <c r="AY193" i="4"/>
  <c r="BA174" i="4"/>
  <c r="AV635" i="4"/>
  <c r="AV608" i="4"/>
  <c r="AV610" i="4"/>
  <c r="AV636" i="4"/>
  <c r="AV609" i="4"/>
  <c r="AV607" i="4"/>
  <c r="AV634" i="4"/>
  <c r="AV637" i="4"/>
  <c r="BA175" i="4"/>
  <c r="AG180" i="4"/>
  <c r="BA183" i="4"/>
  <c r="AY185" i="4"/>
  <c r="AX194" i="4"/>
  <c r="BA172" i="4"/>
  <c r="AQ175" i="4"/>
  <c r="AY177" i="4"/>
  <c r="AX178" i="4"/>
  <c r="AZ186" i="4"/>
  <c r="AG192" i="4"/>
  <c r="X635" i="4"/>
  <c r="X634" i="4"/>
  <c r="X636" i="4"/>
  <c r="X610" i="4"/>
  <c r="X637" i="4"/>
  <c r="X609" i="4"/>
  <c r="X608" i="4"/>
  <c r="X607" i="4"/>
  <c r="AX181" i="4"/>
  <c r="Y607" i="4"/>
  <c r="Y637" i="4"/>
  <c r="Y609" i="4"/>
  <c r="Y635" i="4"/>
  <c r="Y634" i="4"/>
  <c r="Y610" i="4"/>
  <c r="Y636" i="4"/>
  <c r="Y608" i="4"/>
  <c r="G644" i="4"/>
  <c r="Z636" i="4"/>
  <c r="Z608" i="4"/>
  <c r="Z637" i="4"/>
  <c r="Z609" i="4"/>
  <c r="Z634" i="4"/>
  <c r="Z610" i="4"/>
  <c r="Z635" i="4"/>
  <c r="Z607" i="4"/>
  <c r="AX186" i="4"/>
  <c r="AX190" i="4"/>
  <c r="U183" i="4"/>
  <c r="U179" i="4"/>
  <c r="K195" i="4"/>
  <c r="AY188" i="4"/>
  <c r="AY192" i="4"/>
  <c r="G606" i="4"/>
  <c r="G633" i="4"/>
  <c r="U176" i="4"/>
  <c r="K183" i="4"/>
  <c r="U184" i="4"/>
  <c r="AY184" i="4"/>
  <c r="AZ188" i="4"/>
  <c r="AZ192" i="4"/>
  <c r="U172" i="4"/>
  <c r="AY176" i="4"/>
  <c r="U180" i="4"/>
  <c r="AY180" i="4"/>
  <c r="AA182" i="4"/>
  <c r="AA636" i="4" s="1"/>
  <c r="AZ184" i="4"/>
  <c r="AZ189" i="4"/>
  <c r="AY100" i="4"/>
  <c r="AT572" i="4"/>
  <c r="AT574" i="4"/>
  <c r="AT571" i="4"/>
  <c r="AT573" i="4"/>
  <c r="AT646" i="4"/>
  <c r="AT555" i="4"/>
  <c r="AT553" i="4"/>
  <c r="AT554" i="4"/>
  <c r="AT645" i="4"/>
  <c r="AT556" i="4"/>
  <c r="AT647" i="4"/>
  <c r="AT648" i="4"/>
  <c r="AG58" i="4"/>
  <c r="AG66" i="4"/>
  <c r="AU647" i="4"/>
  <c r="AU555" i="4"/>
  <c r="AU646" i="4"/>
  <c r="AU556" i="4"/>
  <c r="AU648" i="4"/>
  <c r="AU554" i="4"/>
  <c r="AU645" i="4"/>
  <c r="AU553" i="4"/>
  <c r="AG23" i="4"/>
  <c r="AG59" i="4"/>
  <c r="AG90" i="4"/>
  <c r="AG127" i="4"/>
  <c r="AG144" i="4"/>
  <c r="BA167" i="4"/>
  <c r="AY170" i="4"/>
  <c r="AV647" i="4"/>
  <c r="AV555" i="4"/>
  <c r="AV646" i="4"/>
  <c r="AV648" i="4"/>
  <c r="AV556" i="4"/>
  <c r="AV554" i="4"/>
  <c r="AV553" i="4"/>
  <c r="AV645" i="4"/>
  <c r="AG40" i="4"/>
  <c r="AG48" i="4"/>
  <c r="AG60" i="4"/>
  <c r="AG61" i="4"/>
  <c r="AG67" i="4"/>
  <c r="AG74" i="4"/>
  <c r="AG83" i="4"/>
  <c r="AG91" i="4"/>
  <c r="AG92" i="4"/>
  <c r="AG93" i="4"/>
  <c r="AG119" i="4"/>
  <c r="AG128" i="4"/>
  <c r="AG129" i="4"/>
  <c r="AG138" i="4"/>
  <c r="AG145" i="4"/>
  <c r="AG159" i="4"/>
  <c r="AG160" i="4"/>
  <c r="BA35" i="4"/>
  <c r="AG49" i="4"/>
  <c r="AC561" i="4"/>
  <c r="AZ55" i="4"/>
  <c r="AZ71" i="4"/>
  <c r="BA78" i="4"/>
  <c r="AY79" i="4"/>
  <c r="BA96" i="4"/>
  <c r="AV573" i="4"/>
  <c r="AV574" i="4"/>
  <c r="AV572" i="4"/>
  <c r="AV571" i="4"/>
  <c r="AG103" i="4"/>
  <c r="BA106" i="4"/>
  <c r="AY107" i="4"/>
  <c r="AZ115" i="4"/>
  <c r="AC588" i="4"/>
  <c r="AX588" i="4" s="1"/>
  <c r="C11" i="1" s="1"/>
  <c r="AZ160" i="4"/>
  <c r="AG161" i="4"/>
  <c r="AY5" i="4"/>
  <c r="AW6" i="4"/>
  <c r="BA12" i="4"/>
  <c r="AY14" i="4"/>
  <c r="BA20" i="4"/>
  <c r="BA27" i="4"/>
  <c r="AZ36" i="4"/>
  <c r="AY37" i="4"/>
  <c r="AZ44" i="4"/>
  <c r="AG52" i="4"/>
  <c r="AG53" i="4"/>
  <c r="AG54" i="4"/>
  <c r="BA55" i="4"/>
  <c r="BA64" i="4"/>
  <c r="AY65" i="4"/>
  <c r="BA71" i="4"/>
  <c r="AY72" i="4"/>
  <c r="AZ79" i="4"/>
  <c r="AY80" i="4"/>
  <c r="AG85" i="4"/>
  <c r="BA86" i="4"/>
  <c r="AZ87" i="4"/>
  <c r="AW90" i="4"/>
  <c r="AZ107" i="4"/>
  <c r="AY109" i="4"/>
  <c r="BA115" i="4"/>
  <c r="AY117" i="4"/>
  <c r="AC579" i="4"/>
  <c r="AX579" i="4" s="1"/>
  <c r="AZ126" i="4"/>
  <c r="AG131" i="4"/>
  <c r="AG132" i="4"/>
  <c r="AG133" i="4"/>
  <c r="AZ135" i="4"/>
  <c r="AG140" i="4"/>
  <c r="BA142" i="4"/>
  <c r="AZ150" i="4"/>
  <c r="AY151" i="4"/>
  <c r="AW153" i="4"/>
  <c r="AY158" i="4"/>
  <c r="AY165" i="4"/>
  <c r="AG111" i="4"/>
  <c r="AG167" i="4"/>
  <c r="AY44" i="4"/>
  <c r="BA13" i="4"/>
  <c r="AQ14" i="4"/>
  <c r="AG18" i="4"/>
  <c r="AG19" i="4"/>
  <c r="AX23" i="4"/>
  <c r="AY29" i="4"/>
  <c r="BA36" i="4"/>
  <c r="AY39" i="4"/>
  <c r="AG43" i="4"/>
  <c r="BA44" i="4"/>
  <c r="AY46" i="4"/>
  <c r="AX47" i="4"/>
  <c r="AZ56" i="4"/>
  <c r="AY57" i="4"/>
  <c r="AG63" i="4"/>
  <c r="AX67" i="4"/>
  <c r="AG70" i="4"/>
  <c r="AZ72" i="4"/>
  <c r="BA79" i="4"/>
  <c r="AZ80" i="4"/>
  <c r="AY81" i="4"/>
  <c r="AW83" i="4"/>
  <c r="AY89" i="4"/>
  <c r="AW93" i="4"/>
  <c r="BA98" i="4"/>
  <c r="AY99" i="4"/>
  <c r="BA107" i="4"/>
  <c r="BA116" i="4"/>
  <c r="AY118" i="4"/>
  <c r="BA126" i="4"/>
  <c r="AY143" i="4"/>
  <c r="BA150" i="4"/>
  <c r="AZ151" i="4"/>
  <c r="AZ158" i="4"/>
  <c r="BA160" i="4"/>
  <c r="AX166" i="4"/>
  <c r="AZ100" i="4"/>
  <c r="AU574" i="4"/>
  <c r="AU571" i="4"/>
  <c r="AU573" i="4"/>
  <c r="AU572" i="4"/>
  <c r="AY6" i="4"/>
  <c r="AG10" i="4"/>
  <c r="AY23" i="4"/>
  <c r="BA28" i="4"/>
  <c r="AG35" i="4"/>
  <c r="AY47" i="4"/>
  <c r="AT564" i="4"/>
  <c r="AT668" i="4"/>
  <c r="AT563" i="4"/>
  <c r="AT565" i="4"/>
  <c r="AT670" i="4"/>
  <c r="AT667" i="4"/>
  <c r="AT562" i="4"/>
  <c r="AT669" i="4"/>
  <c r="BA56" i="4"/>
  <c r="AQ56" i="4"/>
  <c r="AG64" i="4"/>
  <c r="BA72" i="4"/>
  <c r="AQ72" i="4"/>
  <c r="AG78" i="4"/>
  <c r="BA80" i="4"/>
  <c r="AY82" i="4"/>
  <c r="AG86" i="4"/>
  <c r="BA88" i="4"/>
  <c r="AY90" i="4"/>
  <c r="AG96" i="4"/>
  <c r="AG97" i="4"/>
  <c r="AZ99" i="4"/>
  <c r="BA108" i="4"/>
  <c r="AY110" i="4"/>
  <c r="AZ118" i="4"/>
  <c r="AY127" i="4"/>
  <c r="AG134" i="4"/>
  <c r="AY137" i="4"/>
  <c r="AZ143" i="4"/>
  <c r="AY148" i="4"/>
  <c r="AT589" i="4"/>
  <c r="AT592" i="4"/>
  <c r="AT591" i="4"/>
  <c r="AT590" i="4"/>
  <c r="BA151" i="4"/>
  <c r="AG156" i="4"/>
  <c r="BA158" i="4"/>
  <c r="AY159" i="4"/>
  <c r="AW161" i="4"/>
  <c r="AG7" i="4"/>
  <c r="AG168" i="4"/>
  <c r="AZ27" i="4"/>
  <c r="AW9" i="4"/>
  <c r="AG12" i="4"/>
  <c r="AZ23" i="4"/>
  <c r="AG27" i="4"/>
  <c r="AZ30" i="4"/>
  <c r="AY31" i="4"/>
  <c r="AY40" i="4"/>
  <c r="AZ47" i="4"/>
  <c r="AU668" i="4"/>
  <c r="AU669" i="4"/>
  <c r="AU563" i="4"/>
  <c r="AU564" i="4"/>
  <c r="AU670" i="4"/>
  <c r="AU667" i="4"/>
  <c r="AU565" i="4"/>
  <c r="AU562" i="4"/>
  <c r="AG55" i="4"/>
  <c r="AY59" i="4"/>
  <c r="AY67" i="4"/>
  <c r="AG71" i="4"/>
  <c r="AY83" i="4"/>
  <c r="AG87" i="4"/>
  <c r="AZ90" i="4"/>
  <c r="AW94" i="4"/>
  <c r="AG98" i="4"/>
  <c r="AY101" i="4"/>
  <c r="BA118" i="4"/>
  <c r="AY119" i="4"/>
  <c r="AT582" i="4"/>
  <c r="AT580" i="4"/>
  <c r="AT581" i="4"/>
  <c r="AT583" i="4"/>
  <c r="AZ127" i="4"/>
  <c r="AG135" i="4"/>
  <c r="AY138" i="4"/>
  <c r="AG142" i="4"/>
  <c r="AW146" i="4"/>
  <c r="AZ148" i="4"/>
  <c r="AU591" i="4"/>
  <c r="AU592" i="4"/>
  <c r="AU589" i="4"/>
  <c r="AU590" i="4"/>
  <c r="AG149" i="4"/>
  <c r="AY153" i="4"/>
  <c r="AZ159" i="4"/>
  <c r="AG163" i="4"/>
  <c r="AZ166" i="4"/>
  <c r="AG171" i="4"/>
  <c r="AZ20" i="4"/>
  <c r="AG5" i="4"/>
  <c r="BA6" i="4"/>
  <c r="AX16" i="4"/>
  <c r="AG28" i="4"/>
  <c r="BA30" i="4"/>
  <c r="AZ31" i="4"/>
  <c r="AG36" i="4"/>
  <c r="AV563" i="4"/>
  <c r="AV565" i="4"/>
  <c r="AV562" i="4"/>
  <c r="AV670" i="4"/>
  <c r="AV667" i="4"/>
  <c r="AV669" i="4"/>
  <c r="AV564" i="4"/>
  <c r="AV668" i="4"/>
  <c r="AZ59" i="4"/>
  <c r="AX62" i="4"/>
  <c r="AG65" i="4"/>
  <c r="AG72" i="4"/>
  <c r="AG73" i="4"/>
  <c r="AZ74" i="4"/>
  <c r="AG79" i="4"/>
  <c r="BA82" i="4"/>
  <c r="AZ83" i="4"/>
  <c r="AG88" i="4"/>
  <c r="BA90" i="4"/>
  <c r="AY91" i="4"/>
  <c r="AY93" i="4"/>
  <c r="AY102" i="4"/>
  <c r="BA110" i="4"/>
  <c r="AY111" i="4"/>
  <c r="AZ119" i="4"/>
  <c r="AU580" i="4"/>
  <c r="AU581" i="4"/>
  <c r="AU583" i="4"/>
  <c r="AU582" i="4"/>
  <c r="AG126" i="4"/>
  <c r="BA127" i="4"/>
  <c r="AY129" i="4"/>
  <c r="AY145" i="4"/>
  <c r="AV592" i="4"/>
  <c r="AV589" i="4"/>
  <c r="AV590" i="4"/>
  <c r="AV591" i="4"/>
  <c r="AX154" i="4"/>
  <c r="BA159" i="4"/>
  <c r="BA166" i="4"/>
  <c r="AQ10" i="4"/>
  <c r="AG14" i="4"/>
  <c r="AG22" i="4"/>
  <c r="AG37" i="4"/>
  <c r="AY49" i="4"/>
  <c r="AG56" i="4"/>
  <c r="AG57" i="4"/>
  <c r="AQ59" i="4"/>
  <c r="AG80" i="4"/>
  <c r="AG81" i="4"/>
  <c r="AG89" i="4"/>
  <c r="AZ91" i="4"/>
  <c r="AG99" i="4"/>
  <c r="AG107" i="4"/>
  <c r="AY121" i="4"/>
  <c r="AV580" i="4"/>
  <c r="AV581" i="4"/>
  <c r="AV583" i="4"/>
  <c r="AV582" i="4"/>
  <c r="AY130" i="4"/>
  <c r="AG136" i="4"/>
  <c r="AG143" i="4"/>
  <c r="BA148" i="4"/>
  <c r="AY161" i="4"/>
  <c r="AY167" i="4"/>
  <c r="AG15" i="4"/>
  <c r="AG82" i="4"/>
  <c r="AC570" i="4"/>
  <c r="AX570" i="4" s="1"/>
  <c r="AG137" i="4"/>
  <c r="AX597" i="4"/>
  <c r="C12" i="1" s="1"/>
  <c r="AA581" i="4"/>
  <c r="AA583" i="4"/>
  <c r="AA580" i="4"/>
  <c r="AA582" i="4"/>
  <c r="U9" i="4"/>
  <c r="U20" i="4"/>
  <c r="U29" i="4"/>
  <c r="AX34" i="4"/>
  <c r="U48" i="4"/>
  <c r="K52" i="4"/>
  <c r="U55" i="4"/>
  <c r="K59" i="4"/>
  <c r="U61" i="4"/>
  <c r="U69" i="4"/>
  <c r="U78" i="4"/>
  <c r="U83" i="4"/>
  <c r="U104" i="4"/>
  <c r="K108" i="4"/>
  <c r="U110" i="4"/>
  <c r="U120" i="4"/>
  <c r="K124" i="4"/>
  <c r="U126" i="4"/>
  <c r="U136" i="4"/>
  <c r="K139" i="4"/>
  <c r="U140" i="4"/>
  <c r="K143" i="4"/>
  <c r="U144" i="4"/>
  <c r="X563" i="4"/>
  <c r="X667" i="4"/>
  <c r="X669" i="4"/>
  <c r="X668" i="4"/>
  <c r="X565" i="4"/>
  <c r="X562" i="4"/>
  <c r="AT566" i="4" s="1"/>
  <c r="X564" i="4"/>
  <c r="X670" i="4"/>
  <c r="X581" i="4"/>
  <c r="X583" i="4"/>
  <c r="X580" i="4"/>
  <c r="X582" i="4"/>
  <c r="Y563" i="4"/>
  <c r="Y669" i="4"/>
  <c r="Y565" i="4"/>
  <c r="Y562" i="4"/>
  <c r="Y668" i="4"/>
  <c r="Y564" i="4"/>
  <c r="Y670" i="4"/>
  <c r="Y667" i="4"/>
  <c r="Y581" i="4"/>
  <c r="Y580" i="4"/>
  <c r="Y583" i="4"/>
  <c r="Y582" i="4"/>
  <c r="X645" i="4"/>
  <c r="X648" i="4"/>
  <c r="X647" i="4"/>
  <c r="U11" i="4"/>
  <c r="AZ11" i="4"/>
  <c r="AX13" i="4"/>
  <c r="U21" i="4"/>
  <c r="AZ21" i="4"/>
  <c r="U22" i="4"/>
  <c r="AZ22" i="4"/>
  <c r="U26" i="4"/>
  <c r="AZ26" i="4"/>
  <c r="K30" i="4"/>
  <c r="U31" i="4"/>
  <c r="K35" i="4"/>
  <c r="U36" i="4"/>
  <c r="AY36" i="4"/>
  <c r="K40" i="4"/>
  <c r="U41" i="4"/>
  <c r="AY41" i="4"/>
  <c r="AA47" i="4"/>
  <c r="AX49" i="4"/>
  <c r="Z669" i="4"/>
  <c r="Z565" i="4"/>
  <c r="Z562" i="4"/>
  <c r="AV566" i="4" s="1"/>
  <c r="Z668" i="4"/>
  <c r="Z564" i="4"/>
  <c r="Z670" i="4"/>
  <c r="Z667" i="4"/>
  <c r="Z563" i="4"/>
  <c r="K62" i="4"/>
  <c r="K65" i="4"/>
  <c r="AZ66" i="4"/>
  <c r="K70" i="4"/>
  <c r="U71" i="4"/>
  <c r="AY84" i="4"/>
  <c r="BA89" i="4"/>
  <c r="BA124" i="4"/>
  <c r="Z582" i="4"/>
  <c r="Z581" i="4"/>
  <c r="Z583" i="4"/>
  <c r="Z580" i="4"/>
  <c r="AZ132" i="4"/>
  <c r="AX138" i="4"/>
  <c r="U146" i="4"/>
  <c r="X591" i="4"/>
  <c r="X592" i="4"/>
  <c r="X589" i="4"/>
  <c r="X590" i="4"/>
  <c r="K149" i="4"/>
  <c r="K153" i="4"/>
  <c r="U154" i="4"/>
  <c r="K157" i="4"/>
  <c r="K161" i="4"/>
  <c r="K165" i="4"/>
  <c r="U166" i="4"/>
  <c r="K169" i="4"/>
  <c r="AX169" i="4"/>
  <c r="Y647" i="4"/>
  <c r="Y645" i="4"/>
  <c r="Y648" i="4"/>
  <c r="K10" i="4"/>
  <c r="AY12" i="4"/>
  <c r="BA21" i="4"/>
  <c r="BA22" i="4"/>
  <c r="BA25" i="4"/>
  <c r="BA26" i="4"/>
  <c r="AZ41" i="4"/>
  <c r="K49" i="4"/>
  <c r="U57" i="4"/>
  <c r="BA66" i="4"/>
  <c r="U67" i="4"/>
  <c r="K74" i="4"/>
  <c r="U75" i="4"/>
  <c r="U80" i="4"/>
  <c r="AZ85" i="4"/>
  <c r="G570" i="4"/>
  <c r="AX102" i="4"/>
  <c r="K105" i="4"/>
  <c r="AX105" i="4"/>
  <c r="AX118" i="4"/>
  <c r="K121" i="4"/>
  <c r="AX121" i="4"/>
  <c r="U127" i="4"/>
  <c r="AX134" i="4"/>
  <c r="K137" i="4"/>
  <c r="AX137" i="4"/>
  <c r="U138" i="4"/>
  <c r="K141" i="4"/>
  <c r="AX141" i="4"/>
  <c r="U142" i="4"/>
  <c r="K145" i="4"/>
  <c r="AX145" i="4"/>
  <c r="Y592" i="4"/>
  <c r="Y589" i="4"/>
  <c r="Y590" i="4"/>
  <c r="Y591" i="4"/>
  <c r="Z647" i="4"/>
  <c r="Z645" i="4"/>
  <c r="Z648" i="4"/>
  <c r="K6" i="4"/>
  <c r="AZ12" i="4"/>
  <c r="U13" i="4"/>
  <c r="K25" i="4"/>
  <c r="U32" i="4"/>
  <c r="AY32" i="4"/>
  <c r="AX33" i="4"/>
  <c r="U37" i="4"/>
  <c r="BA41" i="4"/>
  <c r="U42" i="4"/>
  <c r="AY42" i="4"/>
  <c r="AA43" i="4"/>
  <c r="K44" i="4"/>
  <c r="U45" i="4"/>
  <c r="AY45" i="4"/>
  <c r="K50" i="4"/>
  <c r="U51" i="4"/>
  <c r="K56" i="4"/>
  <c r="BA57" i="4"/>
  <c r="U63" i="4"/>
  <c r="K66" i="4"/>
  <c r="K79" i="4"/>
  <c r="K84" i="4"/>
  <c r="K89" i="4"/>
  <c r="AX89" i="4"/>
  <c r="K100" i="4"/>
  <c r="U102" i="4"/>
  <c r="U112" i="4"/>
  <c r="K116" i="4"/>
  <c r="U118" i="4"/>
  <c r="K132" i="4"/>
  <c r="U134" i="4"/>
  <c r="Z592" i="4"/>
  <c r="Z589" i="4"/>
  <c r="Z591" i="4"/>
  <c r="Z590" i="4"/>
  <c r="K150" i="4"/>
  <c r="K158" i="4"/>
  <c r="K162" i="4"/>
  <c r="K170" i="4"/>
  <c r="K11" i="4"/>
  <c r="AX14" i="4"/>
  <c r="U17" i="4"/>
  <c r="K21" i="4"/>
  <c r="K22" i="4"/>
  <c r="AX22" i="4"/>
  <c r="U23" i="4"/>
  <c r="K26" i="4"/>
  <c r="AX26" i="4"/>
  <c r="U27" i="4"/>
  <c r="K31" i="4"/>
  <c r="AZ32" i="4"/>
  <c r="U33" i="4"/>
  <c r="AY33" i="4"/>
  <c r="K36" i="4"/>
  <c r="BA37" i="4"/>
  <c r="K41" i="4"/>
  <c r="U46" i="4"/>
  <c r="AX57" i="4"/>
  <c r="U58" i="4"/>
  <c r="AY58" i="4"/>
  <c r="K71" i="4"/>
  <c r="U76" i="4"/>
  <c r="AX86" i="4"/>
  <c r="U96" i="4"/>
  <c r="AY96" i="4"/>
  <c r="K101" i="4"/>
  <c r="AX101" i="4"/>
  <c r="K106" i="4"/>
  <c r="U107" i="4"/>
  <c r="K111" i="4"/>
  <c r="AY112" i="4"/>
  <c r="K117" i="4"/>
  <c r="AX117" i="4"/>
  <c r="K122" i="4"/>
  <c r="U123" i="4"/>
  <c r="U128" i="4"/>
  <c r="AY128" i="4"/>
  <c r="K133" i="4"/>
  <c r="AX133" i="4"/>
  <c r="U151" i="4"/>
  <c r="K154" i="4"/>
  <c r="U159" i="4"/>
  <c r="U163" i="4"/>
  <c r="K166" i="4"/>
  <c r="U171" i="4"/>
  <c r="U7" i="4"/>
  <c r="AY7" i="4"/>
  <c r="K12" i="4"/>
  <c r="U14" i="4"/>
  <c r="AZ33" i="4"/>
  <c r="U34" i="4"/>
  <c r="AX37" i="4"/>
  <c r="U38" i="4"/>
  <c r="AX38" i="4"/>
  <c r="BA45" i="4"/>
  <c r="BA46" i="4"/>
  <c r="U47" i="4"/>
  <c r="K57" i="4"/>
  <c r="AZ58" i="4"/>
  <c r="K67" i="4"/>
  <c r="U72" i="4"/>
  <c r="K75" i="4"/>
  <c r="K80" i="4"/>
  <c r="U81" i="4"/>
  <c r="AZ81" i="4"/>
  <c r="K85" i="4"/>
  <c r="U86" i="4"/>
  <c r="K90" i="4"/>
  <c r="U91" i="4"/>
  <c r="K95" i="4"/>
  <c r="AZ96" i="4"/>
  <c r="U97" i="4"/>
  <c r="AZ97" i="4"/>
  <c r="X574" i="4"/>
  <c r="X571" i="4"/>
  <c r="X573" i="4"/>
  <c r="X572" i="4"/>
  <c r="AZ112" i="4"/>
  <c r="U113" i="4"/>
  <c r="AZ113" i="4"/>
  <c r="K127" i="4"/>
  <c r="AZ128" i="4"/>
  <c r="U129" i="4"/>
  <c r="AZ129" i="4"/>
  <c r="K138" i="4"/>
  <c r="K142" i="4"/>
  <c r="U147" i="4"/>
  <c r="U155" i="4"/>
  <c r="U167" i="4"/>
  <c r="K13" i="4"/>
  <c r="AX17" i="4"/>
  <c r="K32" i="4"/>
  <c r="BA33" i="4"/>
  <c r="K37" i="4"/>
  <c r="AY38" i="4"/>
  <c r="AX39" i="4"/>
  <c r="K42" i="4"/>
  <c r="K45" i="4"/>
  <c r="K51" i="4"/>
  <c r="U52" i="4"/>
  <c r="AY53" i="4"/>
  <c r="BA58" i="4"/>
  <c r="U59" i="4"/>
  <c r="K63" i="4"/>
  <c r="BA81" i="4"/>
  <c r="AX82" i="4"/>
  <c r="BA97" i="4"/>
  <c r="AX98" i="4"/>
  <c r="Y573" i="4"/>
  <c r="Y574" i="4"/>
  <c r="Y572" i="4"/>
  <c r="Y571" i="4"/>
  <c r="K102" i="4"/>
  <c r="U108" i="4"/>
  <c r="AY108" i="4"/>
  <c r="K112" i="4"/>
  <c r="BA113" i="4"/>
  <c r="AX114" i="4"/>
  <c r="K118" i="4"/>
  <c r="U124" i="4"/>
  <c r="AY124" i="4"/>
  <c r="BA129" i="4"/>
  <c r="AX130" i="4"/>
  <c r="K134" i="4"/>
  <c r="U139" i="4"/>
  <c r="U143" i="4"/>
  <c r="K27" i="4"/>
  <c r="AZ38" i="4"/>
  <c r="U68" i="4"/>
  <c r="K76" i="4"/>
  <c r="U77" i="4"/>
  <c r="U82" i="4"/>
  <c r="U92" i="4"/>
  <c r="AY92" i="4"/>
  <c r="K96" i="4"/>
  <c r="U98" i="4"/>
  <c r="BA100" i="4"/>
  <c r="Z572" i="4"/>
  <c r="Z573" i="4"/>
  <c r="Z571" i="4"/>
  <c r="Z574" i="4"/>
  <c r="U103" i="4"/>
  <c r="K107" i="4"/>
  <c r="AZ108" i="4"/>
  <c r="U109" i="4"/>
  <c r="U114" i="4"/>
  <c r="U119" i="4"/>
  <c r="K123" i="4"/>
  <c r="AZ124" i="4"/>
  <c r="U125" i="4"/>
  <c r="K128" i="4"/>
  <c r="U130" i="4"/>
  <c r="U135" i="4"/>
  <c r="K151" i="4"/>
  <c r="U152" i="4"/>
  <c r="K159" i="4"/>
  <c r="U160" i="4"/>
  <c r="K163" i="4"/>
  <c r="U164" i="4"/>
  <c r="K171" i="4"/>
  <c r="U8" i="4"/>
  <c r="BA14" i="4"/>
  <c r="K17" i="4"/>
  <c r="U18" i="4"/>
  <c r="K23" i="4"/>
  <c r="U28" i="4"/>
  <c r="AY28" i="4"/>
  <c r="K33" i="4"/>
  <c r="U39" i="4"/>
  <c r="U43" i="4"/>
  <c r="K46" i="4"/>
  <c r="U53" i="4"/>
  <c r="U54" i="4"/>
  <c r="K58" i="4"/>
  <c r="U64" i="4"/>
  <c r="U4" i="4"/>
  <c r="K7" i="4"/>
  <c r="AY8" i="4"/>
  <c r="K14" i="4"/>
  <c r="U15" i="4"/>
  <c r="U19" i="4"/>
  <c r="U24" i="4"/>
  <c r="K34" i="4"/>
  <c r="K38" i="4"/>
  <c r="BA38" i="4"/>
  <c r="K47" i="4"/>
  <c r="G561" i="4"/>
  <c r="G666" i="4" s="1"/>
  <c r="U60" i="4"/>
  <c r="K72" i="4"/>
  <c r="U73" i="4"/>
  <c r="K81" i="4"/>
  <c r="AX81" i="4"/>
  <c r="K86" i="4"/>
  <c r="U87" i="4"/>
  <c r="K91" i="4"/>
  <c r="U93" i="4"/>
  <c r="K97" i="4"/>
  <c r="AX97" i="4"/>
  <c r="AA573" i="4"/>
  <c r="AA571" i="4"/>
  <c r="AA572" i="4"/>
  <c r="AA574" i="4"/>
  <c r="AX110" i="4"/>
  <c r="K113" i="4"/>
  <c r="AX113" i="4"/>
  <c r="G579" i="4"/>
  <c r="AX126" i="4"/>
  <c r="K129" i="4"/>
  <c r="AX129" i="4"/>
  <c r="K147" i="4"/>
  <c r="U148" i="4"/>
  <c r="AA150" i="4"/>
  <c r="AA591" i="4" s="1"/>
  <c r="AY152" i="4"/>
  <c r="K155" i="4"/>
  <c r="U156" i="4"/>
  <c r="AY160" i="4"/>
  <c r="AY164" i="4"/>
  <c r="K167" i="4"/>
  <c r="U168" i="4"/>
  <c r="BK12" i="4"/>
  <c r="BM30" i="4"/>
  <c r="BU56" i="4"/>
  <c r="CG58" i="4"/>
  <c r="CE76" i="4"/>
  <c r="BG100" i="4"/>
  <c r="BG4" i="4"/>
  <c r="BQ150" i="4"/>
  <c r="CC30" i="4"/>
  <c r="BU36" i="4"/>
  <c r="BS46" i="4"/>
  <c r="CC70" i="4"/>
  <c r="CH178" i="4"/>
  <c r="BW12" i="4"/>
  <c r="BW36" i="4"/>
  <c r="BV64" i="4"/>
  <c r="BY4" i="4"/>
  <c r="BM10" i="4"/>
  <c r="BU22" i="4"/>
  <c r="BV28" i="4"/>
  <c r="BF34" i="4"/>
  <c r="BK62" i="4"/>
  <c r="BW64" i="4"/>
  <c r="BV22" i="4"/>
  <c r="CC36" i="4"/>
  <c r="BM44" i="4"/>
  <c r="BS62" i="4"/>
  <c r="BK116" i="4"/>
  <c r="BK168" i="4"/>
  <c r="BU12" i="4"/>
  <c r="CC176" i="4"/>
  <c r="CC8" i="4"/>
  <c r="CC34" i="4"/>
  <c r="CG44" i="4"/>
  <c r="BG58" i="4"/>
  <c r="CG78" i="4"/>
  <c r="BV94" i="4"/>
  <c r="BP142" i="4"/>
  <c r="CE8" i="4"/>
  <c r="CG10" i="4"/>
  <c r="BQ32" i="4"/>
  <c r="CE34" i="4"/>
  <c r="BL40" i="4"/>
  <c r="BH58" i="4"/>
  <c r="BS60" i="4"/>
  <c r="CC142" i="4"/>
  <c r="BQ16" i="4"/>
  <c r="BY52" i="4"/>
  <c r="BK92" i="4"/>
  <c r="CH142" i="4"/>
  <c r="BQ60" i="4"/>
  <c r="BE4" i="4"/>
  <c r="BE14" i="4"/>
  <c r="BE56" i="4"/>
  <c r="BZ58" i="4"/>
  <c r="BF100" i="4"/>
  <c r="BK108" i="4"/>
  <c r="BS122" i="4"/>
  <c r="BK132" i="4"/>
  <c r="BP166" i="4"/>
  <c r="BR52" i="4"/>
  <c r="BQ98" i="4"/>
  <c r="BF4" i="4"/>
  <c r="BR16" i="4"/>
  <c r="BQ38" i="4"/>
  <c r="CF58" i="4"/>
  <c r="BE76" i="4"/>
  <c r="BF88" i="4"/>
  <c r="BM92" i="4"/>
  <c r="CE122" i="4"/>
  <c r="CE160" i="4"/>
  <c r="BP16" i="4"/>
  <c r="CG20" i="4"/>
  <c r="CG24" i="4"/>
  <c r="BS28" i="4"/>
  <c r="BO38" i="4"/>
  <c r="BK40" i="4"/>
  <c r="BK44" i="4"/>
  <c r="BY58" i="4"/>
  <c r="BP64" i="4"/>
  <c r="BV70" i="4"/>
  <c r="CD76" i="4"/>
  <c r="CE78" i="4"/>
  <c r="CG80" i="4"/>
  <c r="CH82" i="4"/>
  <c r="CF112" i="4"/>
  <c r="BV118" i="4"/>
  <c r="BQ122" i="4"/>
  <c r="CC128" i="4"/>
  <c r="BK144" i="4"/>
  <c r="BM160" i="4"/>
  <c r="CC178" i="4"/>
  <c r="CE194" i="4"/>
  <c r="CD4" i="4"/>
  <c r="BO6" i="4"/>
  <c r="BR10" i="4"/>
  <c r="BK14" i="4"/>
  <c r="CC22" i="4"/>
  <c r="CE30" i="4"/>
  <c r="BS32" i="4"/>
  <c r="BM34" i="4"/>
  <c r="BS40" i="4"/>
  <c r="BS54" i="4"/>
  <c r="BW56" i="4"/>
  <c r="BX64" i="4"/>
  <c r="BM66" i="4"/>
  <c r="BG70" i="4"/>
  <c r="CF70" i="4"/>
  <c r="BE72" i="4"/>
  <c r="BF76" i="4"/>
  <c r="BF82" i="4"/>
  <c r="BQ90" i="4"/>
  <c r="BS98" i="4"/>
  <c r="BW120" i="4"/>
  <c r="BM148" i="4"/>
  <c r="CC166" i="4"/>
  <c r="BG172" i="4"/>
  <c r="BQ174" i="4"/>
  <c r="BE192" i="4"/>
  <c r="CE4" i="4"/>
  <c r="BQ6" i="4"/>
  <c r="BS10" i="4"/>
  <c r="CC12" i="4"/>
  <c r="BS14" i="4"/>
  <c r="BX16" i="4"/>
  <c r="BE18" i="4"/>
  <c r="BE28" i="4"/>
  <c r="CD28" i="4"/>
  <c r="BT46" i="4"/>
  <c r="BM50" i="4"/>
  <c r="BW54" i="4"/>
  <c r="CH58" i="4"/>
  <c r="CC62" i="4"/>
  <c r="BE64" i="4"/>
  <c r="CD64" i="4"/>
  <c r="BO66" i="4"/>
  <c r="BK72" i="4"/>
  <c r="BH82" i="4"/>
  <c r="BG88" i="4"/>
  <c r="BS90" i="4"/>
  <c r="CE98" i="4"/>
  <c r="BY100" i="4"/>
  <c r="BM108" i="4"/>
  <c r="BQ114" i="4"/>
  <c r="CC120" i="4"/>
  <c r="CC164" i="4"/>
  <c r="CH166" i="4"/>
  <c r="BQ186" i="4"/>
  <c r="BM4" i="4"/>
  <c r="BE8" i="4"/>
  <c r="CF22" i="4"/>
  <c r="BE24" i="4"/>
  <c r="CG30" i="4"/>
  <c r="BN34" i="4"/>
  <c r="BY40" i="4"/>
  <c r="CH52" i="4"/>
  <c r="CC56" i="4"/>
  <c r="BO58" i="4"/>
  <c r="BF64" i="4"/>
  <c r="CE64" i="4"/>
  <c r="BP76" i="4"/>
  <c r="BK84" i="4"/>
  <c r="CE90" i="4"/>
  <c r="CG98" i="4"/>
  <c r="BS114" i="4"/>
  <c r="BF124" i="4"/>
  <c r="BM136" i="4"/>
  <c r="BO138" i="4"/>
  <c r="CE148" i="4"/>
  <c r="BK156" i="4"/>
  <c r="BM172" i="4"/>
  <c r="CF4" i="4"/>
  <c r="BS6" i="4"/>
  <c r="BK8" i="4"/>
  <c r="BT10" i="4"/>
  <c r="BW14" i="4"/>
  <c r="BK24" i="4"/>
  <c r="BK42" i="4"/>
  <c r="CC50" i="4"/>
  <c r="BP58" i="4"/>
  <c r="BQ66" i="4"/>
  <c r="BM72" i="4"/>
  <c r="CG74" i="4"/>
  <c r="BM84" i="4"/>
  <c r="BW86" i="4"/>
  <c r="CG90" i="4"/>
  <c r="BW104" i="4"/>
  <c r="CC106" i="4"/>
  <c r="CE114" i="4"/>
  <c r="BG184" i="4"/>
  <c r="CE6" i="4"/>
  <c r="BU18" i="4"/>
  <c r="BS26" i="4"/>
  <c r="BS42" i="4"/>
  <c r="CE50" i="4"/>
  <c r="BG64" i="4"/>
  <c r="CF64" i="4"/>
  <c r="BU68" i="4"/>
  <c r="BO70" i="4"/>
  <c r="BQ84" i="4"/>
  <c r="CG86" i="4"/>
  <c r="BW96" i="4"/>
  <c r="CC104" i="4"/>
  <c r="CG106" i="4"/>
  <c r="CD136" i="4"/>
  <c r="BS138" i="4"/>
  <c r="BP154" i="4"/>
  <c r="CE172" i="4"/>
  <c r="BM184" i="4"/>
  <c r="CG6" i="4"/>
  <c r="BM8" i="4"/>
  <c r="BK16" i="4"/>
  <c r="CE16" i="4"/>
  <c r="BS20" i="4"/>
  <c r="BM24" i="4"/>
  <c r="BW26" i="4"/>
  <c r="BM28" i="4"/>
  <c r="BU34" i="4"/>
  <c r="CC40" i="4"/>
  <c r="BU48" i="4"/>
  <c r="BP52" i="4"/>
  <c r="BM64" i="4"/>
  <c r="CG72" i="4"/>
  <c r="BS78" i="4"/>
  <c r="BW80" i="4"/>
  <c r="BV82" i="4"/>
  <c r="BU84" i="4"/>
  <c r="CC96" i="4"/>
  <c r="CH106" i="4"/>
  <c r="CC130" i="4"/>
  <c r="CC154" i="4"/>
  <c r="BG160" i="4"/>
  <c r="BQ162" i="4"/>
  <c r="BS4" i="4"/>
  <c r="BF10" i="4"/>
  <c r="BZ10" i="4"/>
  <c r="BW18" i="4"/>
  <c r="BP22" i="4"/>
  <c r="BE36" i="4"/>
  <c r="BM38" i="4"/>
  <c r="CC42" i="4"/>
  <c r="BE44" i="4"/>
  <c r="CG50" i="4"/>
  <c r="BQ52" i="4"/>
  <c r="BU70" i="4"/>
  <c r="CC80" i="4"/>
  <c r="CF88" i="4"/>
  <c r="CE112" i="4"/>
  <c r="BY124" i="4"/>
  <c r="BW128" i="4"/>
  <c r="CG130" i="4"/>
  <c r="CF136" i="4"/>
  <c r="CC152" i="4"/>
  <c r="CH154" i="4"/>
  <c r="BP178" i="4"/>
  <c r="CG190" i="4"/>
  <c r="BL4" i="4"/>
  <c r="BR4" i="4"/>
  <c r="BX4" i="4"/>
  <c r="BW8" i="4"/>
  <c r="BE10" i="4"/>
  <c r="BL10" i="4"/>
  <c r="BY10" i="4"/>
  <c r="CF10" i="4"/>
  <c r="BE12" i="4"/>
  <c r="BU14" i="4"/>
  <c r="BW16" i="4"/>
  <c r="CD16" i="4"/>
  <c r="BS18" i="4"/>
  <c r="BQ20" i="4"/>
  <c r="BH22" i="4"/>
  <c r="BO22" i="4"/>
  <c r="CE22" i="4"/>
  <c r="CC24" i="4"/>
  <c r="BQ26" i="4"/>
  <c r="BL28" i="4"/>
  <c r="CC28" i="4"/>
  <c r="BK30" i="4"/>
  <c r="BM32" i="4"/>
  <c r="BT34" i="4"/>
  <c r="CG38" i="4"/>
  <c r="BR40" i="4"/>
  <c r="BW42" i="4"/>
  <c r="CC44" i="4"/>
  <c r="BZ46" i="4"/>
  <c r="CH46" i="4"/>
  <c r="BS48" i="4"/>
  <c r="BK50" i="4"/>
  <c r="BG52" i="4"/>
  <c r="BX52" i="4"/>
  <c r="CF52" i="4"/>
  <c r="BQ54" i="4"/>
  <c r="BM60" i="4"/>
  <c r="BW62" i="4"/>
  <c r="CG66" i="4"/>
  <c r="BS68" i="4"/>
  <c r="BF70" i="4"/>
  <c r="BN70" i="4"/>
  <c r="CE70" i="4"/>
  <c r="CC72" i="4"/>
  <c r="CE74" i="4"/>
  <c r="BW78" i="4"/>
  <c r="CE86" i="4"/>
  <c r="BE88" i="4"/>
  <c r="BS88" i="4"/>
  <c r="CH88" i="4"/>
  <c r="BE92" i="4"/>
  <c r="BE100" i="4"/>
  <c r="BE108" i="4"/>
  <c r="BM112" i="4"/>
  <c r="BE116" i="4"/>
  <c r="BE124" i="4"/>
  <c r="BE132" i="4"/>
  <c r="CE136" i="4"/>
  <c r="BQ138" i="4"/>
  <c r="CG142" i="4"/>
  <c r="BE144" i="4"/>
  <c r="CD148" i="4"/>
  <c r="BO150" i="4"/>
  <c r="CG154" i="4"/>
  <c r="BE156" i="4"/>
  <c r="CD160" i="4"/>
  <c r="BO162" i="4"/>
  <c r="CG166" i="4"/>
  <c r="BE168" i="4"/>
  <c r="CD172" i="4"/>
  <c r="BO174" i="4"/>
  <c r="CG178" i="4"/>
  <c r="BE180" i="4"/>
  <c r="CD184" i="4"/>
  <c r="CC188" i="4"/>
  <c r="CG194" i="4"/>
  <c r="BK180" i="4"/>
  <c r="CE184" i="4"/>
  <c r="BO186" i="4"/>
  <c r="CC190" i="4"/>
  <c r="CG114" i="4"/>
  <c r="BM116" i="4"/>
  <c r="CG122" i="4"/>
  <c r="BG124" i="4"/>
  <c r="CH130" i="4"/>
  <c r="BM132" i="4"/>
  <c r="CE138" i="4"/>
  <c r="BE140" i="4"/>
  <c r="BM144" i="4"/>
  <c r="CF148" i="4"/>
  <c r="BS150" i="4"/>
  <c r="BM156" i="4"/>
  <c r="CF160" i="4"/>
  <c r="BS162" i="4"/>
  <c r="BM168" i="4"/>
  <c r="CF172" i="4"/>
  <c r="BS174" i="4"/>
  <c r="BM180" i="4"/>
  <c r="CF184" i="4"/>
  <c r="CH190" i="4"/>
  <c r="BK192" i="4"/>
  <c r="BN4" i="4"/>
  <c r="BT4" i="4"/>
  <c r="BZ4" i="4"/>
  <c r="BO8" i="4"/>
  <c r="BG10" i="4"/>
  <c r="BN10" i="4"/>
  <c r="CH10" i="4"/>
  <c r="BM12" i="4"/>
  <c r="CE12" i="4"/>
  <c r="CC14" i="4"/>
  <c r="BE16" i="4"/>
  <c r="BL16" i="4"/>
  <c r="BY16" i="4"/>
  <c r="CF16" i="4"/>
  <c r="BK18" i="4"/>
  <c r="BU20" i="4"/>
  <c r="BY22" i="4"/>
  <c r="CG22" i="4"/>
  <c r="BQ24" i="4"/>
  <c r="BF28" i="4"/>
  <c r="BW28" i="4"/>
  <c r="CE28" i="4"/>
  <c r="BO30" i="4"/>
  <c r="BV34" i="4"/>
  <c r="BK36" i="4"/>
  <c r="CG36" i="4"/>
  <c r="CE42" i="4"/>
  <c r="BQ44" i="4"/>
  <c r="BM46" i="4"/>
  <c r="BW48" i="4"/>
  <c r="BO50" i="4"/>
  <c r="BK52" i="4"/>
  <c r="BK56" i="4"/>
  <c r="CG56" i="4"/>
  <c r="BS58" i="4"/>
  <c r="CE62" i="4"/>
  <c r="BQ64" i="4"/>
  <c r="CH64" i="4"/>
  <c r="BW68" i="4"/>
  <c r="BP70" i="4"/>
  <c r="BY70" i="4"/>
  <c r="CG70" i="4"/>
  <c r="BQ72" i="4"/>
  <c r="BK74" i="4"/>
  <c r="BS76" i="4"/>
  <c r="BE80" i="4"/>
  <c r="BW84" i="4"/>
  <c r="BU92" i="4"/>
  <c r="BH94" i="4"/>
  <c r="CD100" i="4"/>
  <c r="BO102" i="4"/>
  <c r="BP106" i="4"/>
  <c r="BU108" i="4"/>
  <c r="BO110" i="4"/>
  <c r="BS112" i="4"/>
  <c r="BU116" i="4"/>
  <c r="BH118" i="4"/>
  <c r="CD124" i="4"/>
  <c r="BO126" i="4"/>
  <c r="BP130" i="4"/>
  <c r="BU132" i="4"/>
  <c r="BO134" i="4"/>
  <c r="CG138" i="4"/>
  <c r="BK140" i="4"/>
  <c r="BU144" i="4"/>
  <c r="BO146" i="4"/>
  <c r="CE150" i="4"/>
  <c r="BE152" i="4"/>
  <c r="BU156" i="4"/>
  <c r="BO158" i="4"/>
  <c r="CE162" i="4"/>
  <c r="BE164" i="4"/>
  <c r="BU168" i="4"/>
  <c r="BO170" i="4"/>
  <c r="CE174" i="4"/>
  <c r="BE176" i="4"/>
  <c r="BU180" i="4"/>
  <c r="BO182" i="4"/>
  <c r="BS186" i="4"/>
  <c r="BP190" i="4"/>
  <c r="BH4" i="4"/>
  <c r="CG4" i="4"/>
  <c r="BE6" i="4"/>
  <c r="BU6" i="4"/>
  <c r="CG8" i="4"/>
  <c r="BU10" i="4"/>
  <c r="BO12" i="4"/>
  <c r="BM14" i="4"/>
  <c r="BS16" i="4"/>
  <c r="CG16" i="4"/>
  <c r="CC18" i="4"/>
  <c r="BE20" i="4"/>
  <c r="BR22" i="4"/>
  <c r="CC26" i="4"/>
  <c r="BP28" i="4"/>
  <c r="BU32" i="4"/>
  <c r="BG34" i="4"/>
  <c r="BO34" i="4"/>
  <c r="CF34" i="4"/>
  <c r="BS38" i="4"/>
  <c r="BE40" i="4"/>
  <c r="BM40" i="4"/>
  <c r="BV40" i="4"/>
  <c r="CD40" i="4"/>
  <c r="BM42" i="4"/>
  <c r="BU46" i="4"/>
  <c r="CC46" i="4"/>
  <c r="BE48" i="4"/>
  <c r="BS52" i="4"/>
  <c r="CC54" i="4"/>
  <c r="BU60" i="4"/>
  <c r="BM62" i="4"/>
  <c r="BY64" i="4"/>
  <c r="BS66" i="4"/>
  <c r="BE68" i="4"/>
  <c r="BG76" i="4"/>
  <c r="CF76" i="4"/>
  <c r="BK80" i="4"/>
  <c r="BY88" i="4"/>
  <c r="BW92" i="4"/>
  <c r="CE100" i="4"/>
  <c r="BQ102" i="4"/>
  <c r="BW108" i="4"/>
  <c r="BQ110" i="4"/>
  <c r="BW116" i="4"/>
  <c r="CE124" i="4"/>
  <c r="BQ126" i="4"/>
  <c r="BW132" i="4"/>
  <c r="BQ134" i="4"/>
  <c r="BS136" i="4"/>
  <c r="BW144" i="4"/>
  <c r="BQ146" i="4"/>
  <c r="CG150" i="4"/>
  <c r="BK152" i="4"/>
  <c r="BW156" i="4"/>
  <c r="BQ158" i="4"/>
  <c r="CG162" i="4"/>
  <c r="BK164" i="4"/>
  <c r="BW168" i="4"/>
  <c r="BQ170" i="4"/>
  <c r="CG174" i="4"/>
  <c r="BK176" i="4"/>
  <c r="BW180" i="4"/>
  <c r="BQ182" i="4"/>
  <c r="CE186" i="4"/>
  <c r="BE188" i="4"/>
  <c r="BM192" i="4"/>
  <c r="BO4" i="4"/>
  <c r="BU4" i="4"/>
  <c r="BQ8" i="4"/>
  <c r="BH10" i="4"/>
  <c r="BO10" i="4"/>
  <c r="CG12" i="4"/>
  <c r="CE14" i="4"/>
  <c r="BF16" i="4"/>
  <c r="BM16" i="4"/>
  <c r="BM18" i="4"/>
  <c r="BW20" i="4"/>
  <c r="BE22" i="4"/>
  <c r="BL22" i="4"/>
  <c r="BZ22" i="4"/>
  <c r="CH22" i="4"/>
  <c r="BS24" i="4"/>
  <c r="BK26" i="4"/>
  <c r="BG28" i="4"/>
  <c r="BX28" i="4"/>
  <c r="CF28" i="4"/>
  <c r="BQ30" i="4"/>
  <c r="BM36" i="4"/>
  <c r="BW38" i="4"/>
  <c r="CG42" i="4"/>
  <c r="BS44" i="4"/>
  <c r="BF46" i="4"/>
  <c r="BN46" i="4"/>
  <c r="CE46" i="4"/>
  <c r="CC48" i="4"/>
  <c r="BQ50" i="4"/>
  <c r="BL52" i="4"/>
  <c r="CC52" i="4"/>
  <c r="BK54" i="4"/>
  <c r="BM56" i="4"/>
  <c r="BT58" i="4"/>
  <c r="CG62" i="4"/>
  <c r="BR64" i="4"/>
  <c r="BW66" i="4"/>
  <c r="CC68" i="4"/>
  <c r="CH70" i="4"/>
  <c r="BS72" i="4"/>
  <c r="BO74" i="4"/>
  <c r="CH76" i="4"/>
  <c r="BK78" i="4"/>
  <c r="CC84" i="4"/>
  <c r="BK86" i="4"/>
  <c r="BE96" i="4"/>
  <c r="BM100" i="4"/>
  <c r="BE104" i="4"/>
  <c r="BE112" i="4"/>
  <c r="BE120" i="4"/>
  <c r="BM124" i="4"/>
  <c r="BE128" i="4"/>
  <c r="BM140" i="4"/>
  <c r="BV142" i="4"/>
  <c r="BS148" i="4"/>
  <c r="BV154" i="4"/>
  <c r="BS160" i="4"/>
  <c r="BV166" i="4"/>
  <c r="BS172" i="4"/>
  <c r="BV178" i="4"/>
  <c r="BS184" i="4"/>
  <c r="CG186" i="4"/>
  <c r="BK188" i="4"/>
  <c r="BU192" i="4"/>
  <c r="CH4" i="4"/>
  <c r="BK6" i="4"/>
  <c r="BW6" i="4"/>
  <c r="BV10" i="4"/>
  <c r="CC10" i="4"/>
  <c r="BQ12" i="4"/>
  <c r="BO14" i="4"/>
  <c r="CH16" i="4"/>
  <c r="CE18" i="4"/>
  <c r="BK20" i="4"/>
  <c r="BS22" i="4"/>
  <c r="CE26" i="4"/>
  <c r="BQ28" i="4"/>
  <c r="CH28" i="4"/>
  <c r="BW32" i="4"/>
  <c r="BH34" i="4"/>
  <c r="BP34" i="4"/>
  <c r="BY34" i="4"/>
  <c r="CG34" i="4"/>
  <c r="BQ36" i="4"/>
  <c r="BF40" i="4"/>
  <c r="BW40" i="4"/>
  <c r="CE40" i="4"/>
  <c r="BO42" i="4"/>
  <c r="BV46" i="4"/>
  <c r="BK48" i="4"/>
  <c r="CG48" i="4"/>
  <c r="CE54" i="4"/>
  <c r="BQ56" i="4"/>
  <c r="BM58" i="4"/>
  <c r="BW60" i="4"/>
  <c r="BO62" i="4"/>
  <c r="BK64" i="4"/>
  <c r="BK68" i="4"/>
  <c r="CG68" i="4"/>
  <c r="BS70" i="4"/>
  <c r="BQ74" i="4"/>
  <c r="BV76" i="4"/>
  <c r="BM80" i="4"/>
  <c r="CG84" i="4"/>
  <c r="BO86" i="4"/>
  <c r="BM88" i="4"/>
  <c r="CC92" i="4"/>
  <c r="CC94" i="4"/>
  <c r="BK96" i="4"/>
  <c r="CF100" i="4"/>
  <c r="BS102" i="4"/>
  <c r="BK104" i="4"/>
  <c r="CC108" i="4"/>
  <c r="BS110" i="4"/>
  <c r="BF112" i="4"/>
  <c r="CC116" i="4"/>
  <c r="CC118" i="4"/>
  <c r="BK120" i="4"/>
  <c r="CF124" i="4"/>
  <c r="BS126" i="4"/>
  <c r="BK128" i="4"/>
  <c r="CC132" i="4"/>
  <c r="BS134" i="4"/>
  <c r="BE136" i="4"/>
  <c r="BU140" i="4"/>
  <c r="CC144" i="4"/>
  <c r="BS146" i="4"/>
  <c r="BM152" i="4"/>
  <c r="CC156" i="4"/>
  <c r="BS158" i="4"/>
  <c r="BM164" i="4"/>
  <c r="CC168" i="4"/>
  <c r="BS170" i="4"/>
  <c r="BM176" i="4"/>
  <c r="CC180" i="4"/>
  <c r="BS182" i="4"/>
  <c r="BW192" i="4"/>
  <c r="BO194" i="4"/>
  <c r="BP4" i="4"/>
  <c r="BV4" i="4"/>
  <c r="BS8" i="4"/>
  <c r="BP10" i="4"/>
  <c r="CD10" i="4"/>
  <c r="CG14" i="4"/>
  <c r="BG16" i="4"/>
  <c r="BU16" i="4"/>
  <c r="BO18" i="4"/>
  <c r="CC20" i="4"/>
  <c r="BF22" i="4"/>
  <c r="BM22" i="4"/>
  <c r="BU24" i="4"/>
  <c r="BM26" i="4"/>
  <c r="BY28" i="4"/>
  <c r="BS30" i="4"/>
  <c r="BE32" i="4"/>
  <c r="CC38" i="4"/>
  <c r="BP40" i="4"/>
  <c r="BU44" i="4"/>
  <c r="BG46" i="4"/>
  <c r="BO46" i="4"/>
  <c r="CF46" i="4"/>
  <c r="BS50" i="4"/>
  <c r="BE52" i="4"/>
  <c r="BM52" i="4"/>
  <c r="BV52" i="4"/>
  <c r="CD52" i="4"/>
  <c r="BM54" i="4"/>
  <c r="BU58" i="4"/>
  <c r="CC58" i="4"/>
  <c r="BE60" i="4"/>
  <c r="BS64" i="4"/>
  <c r="CC66" i="4"/>
  <c r="BU72" i="4"/>
  <c r="BO78" i="4"/>
  <c r="BQ80" i="4"/>
  <c r="CC82" i="4"/>
  <c r="BQ86" i="4"/>
  <c r="CD88" i="4"/>
  <c r="CG94" i="4"/>
  <c r="CE102" i="4"/>
  <c r="BV106" i="4"/>
  <c r="CE110" i="4"/>
  <c r="BY112" i="4"/>
  <c r="CG118" i="4"/>
  <c r="CE126" i="4"/>
  <c r="BV130" i="4"/>
  <c r="CE134" i="4"/>
  <c r="BF136" i="4"/>
  <c r="BW140" i="4"/>
  <c r="BH142" i="4"/>
  <c r="CE146" i="4"/>
  <c r="BE148" i="4"/>
  <c r="BU152" i="4"/>
  <c r="BH154" i="4"/>
  <c r="CE158" i="4"/>
  <c r="BE160" i="4"/>
  <c r="BU164" i="4"/>
  <c r="BH166" i="4"/>
  <c r="CE170" i="4"/>
  <c r="BE172" i="4"/>
  <c r="BU176" i="4"/>
  <c r="BH178" i="4"/>
  <c r="CE182" i="4"/>
  <c r="BE184" i="4"/>
  <c r="BM188" i="4"/>
  <c r="BV190" i="4"/>
  <c r="BQ194" i="4"/>
  <c r="CC4" i="4"/>
  <c r="BM6" i="4"/>
  <c r="CC6" i="4"/>
  <c r="BS12" i="4"/>
  <c r="BQ14" i="4"/>
  <c r="BH16" i="4"/>
  <c r="BO16" i="4"/>
  <c r="CG18" i="4"/>
  <c r="BM20" i="4"/>
  <c r="CE20" i="4"/>
  <c r="BT22" i="4"/>
  <c r="CG26" i="4"/>
  <c r="BR28" i="4"/>
  <c r="BW30" i="4"/>
  <c r="CC32" i="4"/>
  <c r="BZ34" i="4"/>
  <c r="CH34" i="4"/>
  <c r="BS36" i="4"/>
  <c r="BK38" i="4"/>
  <c r="BG40" i="4"/>
  <c r="BX40" i="4"/>
  <c r="CF40" i="4"/>
  <c r="BQ42" i="4"/>
  <c r="BM48" i="4"/>
  <c r="BW50" i="4"/>
  <c r="CG54" i="4"/>
  <c r="BS56" i="4"/>
  <c r="BF58" i="4"/>
  <c r="BN58" i="4"/>
  <c r="CE58" i="4"/>
  <c r="CC60" i="4"/>
  <c r="BQ62" i="4"/>
  <c r="BL64" i="4"/>
  <c r="CC64" i="4"/>
  <c r="BK66" i="4"/>
  <c r="BM68" i="4"/>
  <c r="BT70" i="4"/>
  <c r="BS74" i="4"/>
  <c r="BQ78" i="4"/>
  <c r="BP82" i="4"/>
  <c r="CE82" i="4"/>
  <c r="CE88" i="4"/>
  <c r="CH94" i="4"/>
  <c r="BM96" i="4"/>
  <c r="CG102" i="4"/>
  <c r="BM104" i="4"/>
  <c r="CG110" i="4"/>
  <c r="BG112" i="4"/>
  <c r="CH118" i="4"/>
  <c r="BM120" i="4"/>
  <c r="CG126" i="4"/>
  <c r="BM128" i="4"/>
  <c r="CG134" i="4"/>
  <c r="BY136" i="4"/>
  <c r="CG146" i="4"/>
  <c r="BF148" i="4"/>
  <c r="BW152" i="4"/>
  <c r="CG158" i="4"/>
  <c r="BF160" i="4"/>
  <c r="BW164" i="4"/>
  <c r="CG170" i="4"/>
  <c r="BF172" i="4"/>
  <c r="BW176" i="4"/>
  <c r="CG182" i="4"/>
  <c r="BF184" i="4"/>
  <c r="BU188" i="4"/>
  <c r="CC192" i="4"/>
  <c r="BK4" i="4"/>
  <c r="BQ4" i="4"/>
  <c r="BW4" i="4"/>
  <c r="BU8" i="4"/>
  <c r="BX10" i="4"/>
  <c r="CE10" i="4"/>
  <c r="BV16" i="4"/>
  <c r="CC16" i="4"/>
  <c r="BQ18" i="4"/>
  <c r="BO20" i="4"/>
  <c r="BG22" i="4"/>
  <c r="BN22" i="4"/>
  <c r="BW24" i="4"/>
  <c r="BO26" i="4"/>
  <c r="BK28" i="4"/>
  <c r="BK32" i="4"/>
  <c r="CG32" i="4"/>
  <c r="BS34" i="4"/>
  <c r="CE38" i="4"/>
  <c r="BQ40" i="4"/>
  <c r="CH40" i="4"/>
  <c r="BW44" i="4"/>
  <c r="BH46" i="4"/>
  <c r="BP46" i="4"/>
  <c r="BY46" i="4"/>
  <c r="CG46" i="4"/>
  <c r="BQ48" i="4"/>
  <c r="BF52" i="4"/>
  <c r="BW52" i="4"/>
  <c r="CE52" i="4"/>
  <c r="BO54" i="4"/>
  <c r="BV58" i="4"/>
  <c r="BK60" i="4"/>
  <c r="CG60" i="4"/>
  <c r="CE66" i="4"/>
  <c r="BQ68" i="4"/>
  <c r="BM70" i="4"/>
  <c r="BW72" i="4"/>
  <c r="BW74" i="4"/>
  <c r="BM76" i="4"/>
  <c r="BY76" i="4"/>
  <c r="BU80" i="4"/>
  <c r="CG82" i="4"/>
  <c r="BE84" i="4"/>
  <c r="BS86" i="4"/>
  <c r="BO90" i="4"/>
  <c r="BP94" i="4"/>
  <c r="BU96" i="4"/>
  <c r="BO98" i="4"/>
  <c r="BS100" i="4"/>
  <c r="BU104" i="4"/>
  <c r="BH106" i="4"/>
  <c r="CD112" i="4"/>
  <c r="BO114" i="4"/>
  <c r="BP118" i="4"/>
  <c r="BU120" i="4"/>
  <c r="BO122" i="4"/>
  <c r="BS124" i="4"/>
  <c r="BU128" i="4"/>
  <c r="BH130" i="4"/>
  <c r="BG136" i="4"/>
  <c r="CC140" i="4"/>
  <c r="BY160" i="4"/>
  <c r="BY172" i="4"/>
  <c r="BY184" i="4"/>
  <c r="BW188" i="4"/>
  <c r="BH190" i="4"/>
  <c r="BS194" i="4"/>
  <c r="BL76" i="4"/>
  <c r="BR76" i="4"/>
  <c r="BX76" i="4"/>
  <c r="BO82" i="4"/>
  <c r="BU82" i="4"/>
  <c r="BL88" i="4"/>
  <c r="BR88" i="4"/>
  <c r="BX88" i="4"/>
  <c r="BO94" i="4"/>
  <c r="BU94" i="4"/>
  <c r="BL100" i="4"/>
  <c r="BR100" i="4"/>
  <c r="BX100" i="4"/>
  <c r="BO106" i="4"/>
  <c r="BU106" i="4"/>
  <c r="BL112" i="4"/>
  <c r="BR112" i="4"/>
  <c r="BX112" i="4"/>
  <c r="BO118" i="4"/>
  <c r="BU118" i="4"/>
  <c r="BL124" i="4"/>
  <c r="BR124" i="4"/>
  <c r="BX124" i="4"/>
  <c r="BO130" i="4"/>
  <c r="BU130" i="4"/>
  <c r="BL136" i="4"/>
  <c r="BR136" i="4"/>
  <c r="BX136" i="4"/>
  <c r="BO142" i="4"/>
  <c r="BU142" i="4"/>
  <c r="BL148" i="4"/>
  <c r="BR148" i="4"/>
  <c r="BX148" i="4"/>
  <c r="BO154" i="4"/>
  <c r="BU154" i="4"/>
  <c r="BL160" i="4"/>
  <c r="BR160" i="4"/>
  <c r="BX160" i="4"/>
  <c r="BO166" i="4"/>
  <c r="BU166" i="4"/>
  <c r="BL172" i="4"/>
  <c r="BR172" i="4"/>
  <c r="BX172" i="4"/>
  <c r="BO178" i="4"/>
  <c r="BU178" i="4"/>
  <c r="BL184" i="4"/>
  <c r="BR184" i="4"/>
  <c r="BX184" i="4"/>
  <c r="BO190" i="4"/>
  <c r="BU190" i="4"/>
  <c r="BK10" i="4"/>
  <c r="BQ10" i="4"/>
  <c r="BW10" i="4"/>
  <c r="BN16" i="4"/>
  <c r="BT16" i="4"/>
  <c r="BZ16" i="4"/>
  <c r="BK22" i="4"/>
  <c r="BQ22" i="4"/>
  <c r="BW22" i="4"/>
  <c r="BN28" i="4"/>
  <c r="BT28" i="4"/>
  <c r="BZ28" i="4"/>
  <c r="BK34" i="4"/>
  <c r="BQ34" i="4"/>
  <c r="BW34" i="4"/>
  <c r="BN40" i="4"/>
  <c r="BT40" i="4"/>
  <c r="BZ40" i="4"/>
  <c r="BK46" i="4"/>
  <c r="BQ46" i="4"/>
  <c r="BW46" i="4"/>
  <c r="BN52" i="4"/>
  <c r="BT52" i="4"/>
  <c r="BZ52" i="4"/>
  <c r="BK58" i="4"/>
  <c r="BQ58" i="4"/>
  <c r="BW58" i="4"/>
  <c r="BN64" i="4"/>
  <c r="BT64" i="4"/>
  <c r="BZ64" i="4"/>
  <c r="BK70" i="4"/>
  <c r="BQ70" i="4"/>
  <c r="BW70" i="4"/>
  <c r="BN76" i="4"/>
  <c r="BT76" i="4"/>
  <c r="BZ76" i="4"/>
  <c r="BK82" i="4"/>
  <c r="BQ82" i="4"/>
  <c r="BW82" i="4"/>
  <c r="BN88" i="4"/>
  <c r="BT88" i="4"/>
  <c r="BZ88" i="4"/>
  <c r="BK94" i="4"/>
  <c r="BQ94" i="4"/>
  <c r="BW94" i="4"/>
  <c r="BN100" i="4"/>
  <c r="BT100" i="4"/>
  <c r="BZ100" i="4"/>
  <c r="BK106" i="4"/>
  <c r="BQ106" i="4"/>
  <c r="BW106" i="4"/>
  <c r="BN112" i="4"/>
  <c r="BT112" i="4"/>
  <c r="BZ112" i="4"/>
  <c r="BK118" i="4"/>
  <c r="BQ118" i="4"/>
  <c r="BW118" i="4"/>
  <c r="BN124" i="4"/>
  <c r="BT124" i="4"/>
  <c r="BZ124" i="4"/>
  <c r="BK130" i="4"/>
  <c r="BQ130" i="4"/>
  <c r="BW130" i="4"/>
  <c r="BN136" i="4"/>
  <c r="BT136" i="4"/>
  <c r="BZ136" i="4"/>
  <c r="BK142" i="4"/>
  <c r="BQ142" i="4"/>
  <c r="BW142" i="4"/>
  <c r="BN148" i="4"/>
  <c r="BT148" i="4"/>
  <c r="BZ148" i="4"/>
  <c r="BK154" i="4"/>
  <c r="BQ154" i="4"/>
  <c r="BW154" i="4"/>
  <c r="BN160" i="4"/>
  <c r="BT160" i="4"/>
  <c r="BZ160" i="4"/>
  <c r="BK166" i="4"/>
  <c r="BQ166" i="4"/>
  <c r="BW166" i="4"/>
  <c r="BN172" i="4"/>
  <c r="BT172" i="4"/>
  <c r="BZ172" i="4"/>
  <c r="BK178" i="4"/>
  <c r="BQ178" i="4"/>
  <c r="BW178" i="4"/>
  <c r="BN184" i="4"/>
  <c r="BT184" i="4"/>
  <c r="BZ184" i="4"/>
  <c r="BK190" i="4"/>
  <c r="BQ190" i="4"/>
  <c r="BW190" i="4"/>
  <c r="CD22" i="4"/>
  <c r="BO24" i="4"/>
  <c r="CE24" i="4"/>
  <c r="BE26" i="4"/>
  <c r="BU26" i="4"/>
  <c r="BH28" i="4"/>
  <c r="CG28" i="4"/>
  <c r="BE30" i="4"/>
  <c r="BU30" i="4"/>
  <c r="BO32" i="4"/>
  <c r="CE32" i="4"/>
  <c r="BE34" i="4"/>
  <c r="CD34" i="4"/>
  <c r="BO36" i="4"/>
  <c r="CE36" i="4"/>
  <c r="BE38" i="4"/>
  <c r="BU38" i="4"/>
  <c r="BH40" i="4"/>
  <c r="CG40" i="4"/>
  <c r="BE42" i="4"/>
  <c r="BU42" i="4"/>
  <c r="BO44" i="4"/>
  <c r="CE44" i="4"/>
  <c r="BE46" i="4"/>
  <c r="CD46" i="4"/>
  <c r="BO48" i="4"/>
  <c r="CE48" i="4"/>
  <c r="BE50" i="4"/>
  <c r="BU50" i="4"/>
  <c r="BH52" i="4"/>
  <c r="CG52" i="4"/>
  <c r="BE54" i="4"/>
  <c r="BU54" i="4"/>
  <c r="BO56" i="4"/>
  <c r="CE56" i="4"/>
  <c r="BE58" i="4"/>
  <c r="CD58" i="4"/>
  <c r="BO60" i="4"/>
  <c r="CE60" i="4"/>
  <c r="BE62" i="4"/>
  <c r="BU62" i="4"/>
  <c r="BH64" i="4"/>
  <c r="CG64" i="4"/>
  <c r="BE66" i="4"/>
  <c r="BU66" i="4"/>
  <c r="BO68" i="4"/>
  <c r="CE68" i="4"/>
  <c r="BE70" i="4"/>
  <c r="CD70" i="4"/>
  <c r="BO72" i="4"/>
  <c r="CE72" i="4"/>
  <c r="BE74" i="4"/>
  <c r="BU74" i="4"/>
  <c r="BH76" i="4"/>
  <c r="CG76" i="4"/>
  <c r="BE78" i="4"/>
  <c r="BU78" i="4"/>
  <c r="BO80" i="4"/>
  <c r="CE80" i="4"/>
  <c r="BE82" i="4"/>
  <c r="CD82" i="4"/>
  <c r="BO84" i="4"/>
  <c r="CE84" i="4"/>
  <c r="BE86" i="4"/>
  <c r="BU86" i="4"/>
  <c r="BH88" i="4"/>
  <c r="CG88" i="4"/>
  <c r="BE90" i="4"/>
  <c r="BU90" i="4"/>
  <c r="BO92" i="4"/>
  <c r="CE92" i="4"/>
  <c r="BE94" i="4"/>
  <c r="CD94" i="4"/>
  <c r="BO96" i="4"/>
  <c r="CE96" i="4"/>
  <c r="BE98" i="4"/>
  <c r="BU98" i="4"/>
  <c r="BH100" i="4"/>
  <c r="CG100" i="4"/>
  <c r="BE102" i="4"/>
  <c r="BU102" i="4"/>
  <c r="BO104" i="4"/>
  <c r="CE104" i="4"/>
  <c r="BE106" i="4"/>
  <c r="CD106" i="4"/>
  <c r="BO108" i="4"/>
  <c r="CE108" i="4"/>
  <c r="BE110" i="4"/>
  <c r="BU110" i="4"/>
  <c r="BH112" i="4"/>
  <c r="CG112" i="4"/>
  <c r="BE114" i="4"/>
  <c r="BU114" i="4"/>
  <c r="BO116" i="4"/>
  <c r="CE116" i="4"/>
  <c r="BE118" i="4"/>
  <c r="CD118" i="4"/>
  <c r="BO120" i="4"/>
  <c r="CE120" i="4"/>
  <c r="BE122" i="4"/>
  <c r="BU122" i="4"/>
  <c r="BH124" i="4"/>
  <c r="CG124" i="4"/>
  <c r="BE126" i="4"/>
  <c r="BU126" i="4"/>
  <c r="BO128" i="4"/>
  <c r="CE128" i="4"/>
  <c r="BE130" i="4"/>
  <c r="CD130" i="4"/>
  <c r="BO132" i="4"/>
  <c r="CE132" i="4"/>
  <c r="BE134" i="4"/>
  <c r="BU134" i="4"/>
  <c r="BH136" i="4"/>
  <c r="CG136" i="4"/>
  <c r="BE138" i="4"/>
  <c r="BU138" i="4"/>
  <c r="BO140" i="4"/>
  <c r="CE140" i="4"/>
  <c r="BE142" i="4"/>
  <c r="CD142" i="4"/>
  <c r="BO144" i="4"/>
  <c r="CE144" i="4"/>
  <c r="BE146" i="4"/>
  <c r="BU146" i="4"/>
  <c r="BH148" i="4"/>
  <c r="CG148" i="4"/>
  <c r="BE150" i="4"/>
  <c r="BU150" i="4"/>
  <c r="BO152" i="4"/>
  <c r="CE152" i="4"/>
  <c r="BE154" i="4"/>
  <c r="CD154" i="4"/>
  <c r="BO156" i="4"/>
  <c r="CE156" i="4"/>
  <c r="BE158" i="4"/>
  <c r="BU158" i="4"/>
  <c r="BH160" i="4"/>
  <c r="CG160" i="4"/>
  <c r="BE162" i="4"/>
  <c r="BU162" i="4"/>
  <c r="BO164" i="4"/>
  <c r="CE164" i="4"/>
  <c r="BE166" i="4"/>
  <c r="CD166" i="4"/>
  <c r="BO168" i="4"/>
  <c r="CE168" i="4"/>
  <c r="BE170" i="4"/>
  <c r="BU170" i="4"/>
  <c r="BH172" i="4"/>
  <c r="CG172" i="4"/>
  <c r="BE174" i="4"/>
  <c r="BU174" i="4"/>
  <c r="BO176" i="4"/>
  <c r="CE176" i="4"/>
  <c r="BE178" i="4"/>
  <c r="CD178" i="4"/>
  <c r="BO180" i="4"/>
  <c r="CE180" i="4"/>
  <c r="BE182" i="4"/>
  <c r="BU182" i="4"/>
  <c r="BH184" i="4"/>
  <c r="CG184" i="4"/>
  <c r="BE186" i="4"/>
  <c r="BU186" i="4"/>
  <c r="BO188" i="4"/>
  <c r="CE188" i="4"/>
  <c r="BE190" i="4"/>
  <c r="CD190" i="4"/>
  <c r="BO192" i="4"/>
  <c r="CE192" i="4"/>
  <c r="BE194" i="4"/>
  <c r="BU194" i="4"/>
  <c r="BX22" i="4"/>
  <c r="BO28" i="4"/>
  <c r="BU28" i="4"/>
  <c r="BL34" i="4"/>
  <c r="BR34" i="4"/>
  <c r="BX34" i="4"/>
  <c r="BO40" i="4"/>
  <c r="BU40" i="4"/>
  <c r="BL46" i="4"/>
  <c r="BR46" i="4"/>
  <c r="BX46" i="4"/>
  <c r="BO52" i="4"/>
  <c r="BU52" i="4"/>
  <c r="BL58" i="4"/>
  <c r="BR58" i="4"/>
  <c r="BX58" i="4"/>
  <c r="BO64" i="4"/>
  <c r="BU64" i="4"/>
  <c r="BL70" i="4"/>
  <c r="BR70" i="4"/>
  <c r="BX70" i="4"/>
  <c r="BO76" i="4"/>
  <c r="BU76" i="4"/>
  <c r="BL82" i="4"/>
  <c r="BR82" i="4"/>
  <c r="BX82" i="4"/>
  <c r="BO88" i="4"/>
  <c r="BU88" i="4"/>
  <c r="BL94" i="4"/>
  <c r="BR94" i="4"/>
  <c r="BX94" i="4"/>
  <c r="BO100" i="4"/>
  <c r="BU100" i="4"/>
  <c r="BL106" i="4"/>
  <c r="BR106" i="4"/>
  <c r="BX106" i="4"/>
  <c r="BO112" i="4"/>
  <c r="BU112" i="4"/>
  <c r="BL118" i="4"/>
  <c r="BR118" i="4"/>
  <c r="BX118" i="4"/>
  <c r="BO124" i="4"/>
  <c r="BU124" i="4"/>
  <c r="BL130" i="4"/>
  <c r="BR130" i="4"/>
  <c r="BX130" i="4"/>
  <c r="BO136" i="4"/>
  <c r="BU136" i="4"/>
  <c r="BL142" i="4"/>
  <c r="BR142" i="4"/>
  <c r="BX142" i="4"/>
  <c r="BO148" i="4"/>
  <c r="BU148" i="4"/>
  <c r="BL154" i="4"/>
  <c r="BR154" i="4"/>
  <c r="BX154" i="4"/>
  <c r="BO160" i="4"/>
  <c r="BU160" i="4"/>
  <c r="BL166" i="4"/>
  <c r="BR166" i="4"/>
  <c r="BX166" i="4"/>
  <c r="BO172" i="4"/>
  <c r="BU172" i="4"/>
  <c r="BL178" i="4"/>
  <c r="BR178" i="4"/>
  <c r="BX178" i="4"/>
  <c r="BO184" i="4"/>
  <c r="BU184" i="4"/>
  <c r="BL190" i="4"/>
  <c r="BR190" i="4"/>
  <c r="BX190" i="4"/>
  <c r="BK90" i="4"/>
  <c r="BW90" i="4"/>
  <c r="BQ92" i="4"/>
  <c r="CG92" i="4"/>
  <c r="BF94" i="4"/>
  <c r="CE94" i="4"/>
  <c r="BQ96" i="4"/>
  <c r="CG96" i="4"/>
  <c r="BK98" i="4"/>
  <c r="BW98" i="4"/>
  <c r="CH100" i="4"/>
  <c r="BK102" i="4"/>
  <c r="BW102" i="4"/>
  <c r="BQ104" i="4"/>
  <c r="CG104" i="4"/>
  <c r="BF106" i="4"/>
  <c r="CE106" i="4"/>
  <c r="BQ108" i="4"/>
  <c r="CG108" i="4"/>
  <c r="BK110" i="4"/>
  <c r="BW110" i="4"/>
  <c r="CH112" i="4"/>
  <c r="BK114" i="4"/>
  <c r="BW114" i="4"/>
  <c r="BQ116" i="4"/>
  <c r="CG116" i="4"/>
  <c r="BF118" i="4"/>
  <c r="CE118" i="4"/>
  <c r="BQ120" i="4"/>
  <c r="CG120" i="4"/>
  <c r="BK122" i="4"/>
  <c r="BW122" i="4"/>
  <c r="CH124" i="4"/>
  <c r="BK126" i="4"/>
  <c r="BW126" i="4"/>
  <c r="BQ128" i="4"/>
  <c r="CG128" i="4"/>
  <c r="BF130" i="4"/>
  <c r="CE130" i="4"/>
  <c r="BQ132" i="4"/>
  <c r="CG132" i="4"/>
  <c r="BK134" i="4"/>
  <c r="BW134" i="4"/>
  <c r="CH136" i="4"/>
  <c r="BK138" i="4"/>
  <c r="BW138" i="4"/>
  <c r="BQ140" i="4"/>
  <c r="CG140" i="4"/>
  <c r="BF142" i="4"/>
  <c r="CE142" i="4"/>
  <c r="BQ144" i="4"/>
  <c r="CG144" i="4"/>
  <c r="BK146" i="4"/>
  <c r="BW146" i="4"/>
  <c r="CH148" i="4"/>
  <c r="BK150" i="4"/>
  <c r="BW150" i="4"/>
  <c r="BQ152" i="4"/>
  <c r="CG152" i="4"/>
  <c r="BF154" i="4"/>
  <c r="CE154" i="4"/>
  <c r="BQ156" i="4"/>
  <c r="CG156" i="4"/>
  <c r="BK158" i="4"/>
  <c r="BW158" i="4"/>
  <c r="CH160" i="4"/>
  <c r="BK162" i="4"/>
  <c r="BW162" i="4"/>
  <c r="BQ164" i="4"/>
  <c r="CG164" i="4"/>
  <c r="BF166" i="4"/>
  <c r="CE166" i="4"/>
  <c r="BQ168" i="4"/>
  <c r="CG168" i="4"/>
  <c r="BK170" i="4"/>
  <c r="BW170" i="4"/>
  <c r="CH172" i="4"/>
  <c r="BK174" i="4"/>
  <c r="BW174" i="4"/>
  <c r="BQ176" i="4"/>
  <c r="CG176" i="4"/>
  <c r="BF178" i="4"/>
  <c r="CE178" i="4"/>
  <c r="BQ180" i="4"/>
  <c r="CG180" i="4"/>
  <c r="BK182" i="4"/>
  <c r="BW182" i="4"/>
  <c r="CH184" i="4"/>
  <c r="BK186" i="4"/>
  <c r="BW186" i="4"/>
  <c r="BQ188" i="4"/>
  <c r="CG188" i="4"/>
  <c r="BF190" i="4"/>
  <c r="CE190" i="4"/>
  <c r="BQ192" i="4"/>
  <c r="CG192" i="4"/>
  <c r="BK194" i="4"/>
  <c r="BW194" i="4"/>
  <c r="BM82" i="4"/>
  <c r="BS82" i="4"/>
  <c r="BY82" i="4"/>
  <c r="BP88" i="4"/>
  <c r="BV88" i="4"/>
  <c r="BM94" i="4"/>
  <c r="BS94" i="4"/>
  <c r="BY94" i="4"/>
  <c r="BP100" i="4"/>
  <c r="BV100" i="4"/>
  <c r="BM106" i="4"/>
  <c r="BS106" i="4"/>
  <c r="BY106" i="4"/>
  <c r="BP112" i="4"/>
  <c r="BV112" i="4"/>
  <c r="BM118" i="4"/>
  <c r="BS118" i="4"/>
  <c r="BY118" i="4"/>
  <c r="BP124" i="4"/>
  <c r="BV124" i="4"/>
  <c r="BM130" i="4"/>
  <c r="BS130" i="4"/>
  <c r="BP136" i="4"/>
  <c r="BV136" i="4"/>
  <c r="BM142" i="4"/>
  <c r="BS142" i="4"/>
  <c r="BY142" i="4"/>
  <c r="BP148" i="4"/>
  <c r="BV148" i="4"/>
  <c r="BM154" i="4"/>
  <c r="BS154" i="4"/>
  <c r="BY154" i="4"/>
  <c r="BP160" i="4"/>
  <c r="BV160" i="4"/>
  <c r="BM166" i="4"/>
  <c r="BS166" i="4"/>
  <c r="BY166" i="4"/>
  <c r="BP172" i="4"/>
  <c r="BV172" i="4"/>
  <c r="BM178" i="4"/>
  <c r="BS178" i="4"/>
  <c r="BY178" i="4"/>
  <c r="BP184" i="4"/>
  <c r="BV184" i="4"/>
  <c r="BM190" i="4"/>
  <c r="BS190" i="4"/>
  <c r="BY190" i="4"/>
  <c r="BM74" i="4"/>
  <c r="CC74" i="4"/>
  <c r="CC76" i="4"/>
  <c r="BM78" i="4"/>
  <c r="CC78" i="4"/>
  <c r="BS80" i="4"/>
  <c r="BG82" i="4"/>
  <c r="CF82" i="4"/>
  <c r="BS84" i="4"/>
  <c r="BM86" i="4"/>
  <c r="CC86" i="4"/>
  <c r="CC88" i="4"/>
  <c r="BM90" i="4"/>
  <c r="CC90" i="4"/>
  <c r="BS92" i="4"/>
  <c r="BG94" i="4"/>
  <c r="CF94" i="4"/>
  <c r="BS96" i="4"/>
  <c r="BM98" i="4"/>
  <c r="CC98" i="4"/>
  <c r="CC100" i="4"/>
  <c r="BM102" i="4"/>
  <c r="CC102" i="4"/>
  <c r="BS104" i="4"/>
  <c r="BG106" i="4"/>
  <c r="CF106" i="4"/>
  <c r="BS108" i="4"/>
  <c r="BM110" i="4"/>
  <c r="CC110" i="4"/>
  <c r="CC112" i="4"/>
  <c r="BM114" i="4"/>
  <c r="CC114" i="4"/>
  <c r="BS116" i="4"/>
  <c r="BG118" i="4"/>
  <c r="CF118" i="4"/>
  <c r="BS120" i="4"/>
  <c r="BM122" i="4"/>
  <c r="CC122" i="4"/>
  <c r="CC124" i="4"/>
  <c r="BM126" i="4"/>
  <c r="CC126" i="4"/>
  <c r="BS128" i="4"/>
  <c r="CF130" i="4"/>
  <c r="BS132" i="4"/>
  <c r="BM134" i="4"/>
  <c r="CC134" i="4"/>
  <c r="CC136" i="4"/>
  <c r="BM138" i="4"/>
  <c r="CC138" i="4"/>
  <c r="BS140" i="4"/>
  <c r="BG142" i="4"/>
  <c r="CF142" i="4"/>
  <c r="BS144" i="4"/>
  <c r="BM146" i="4"/>
  <c r="CC146" i="4"/>
  <c r="CC148" i="4"/>
  <c r="BM150" i="4"/>
  <c r="CC150" i="4"/>
  <c r="BS152" i="4"/>
  <c r="BG154" i="4"/>
  <c r="CF154" i="4"/>
  <c r="BS156" i="4"/>
  <c r="BM158" i="4"/>
  <c r="CC158" i="4"/>
  <c r="CC160" i="4"/>
  <c r="BM162" i="4"/>
  <c r="CC162" i="4"/>
  <c r="BS164" i="4"/>
  <c r="BG166" i="4"/>
  <c r="CF166" i="4"/>
  <c r="BS168" i="4"/>
  <c r="BM170" i="4"/>
  <c r="CC170" i="4"/>
  <c r="CC172" i="4"/>
  <c r="BM174" i="4"/>
  <c r="CC174" i="4"/>
  <c r="BS176" i="4"/>
  <c r="BG178" i="4"/>
  <c r="CF178" i="4"/>
  <c r="BS180" i="4"/>
  <c r="BM182" i="4"/>
  <c r="CC182" i="4"/>
  <c r="CC184" i="4"/>
  <c r="BM186" i="4"/>
  <c r="CC186" i="4"/>
  <c r="BS188" i="4"/>
  <c r="BG190" i="4"/>
  <c r="CF190" i="4"/>
  <c r="BS192" i="4"/>
  <c r="BM194" i="4"/>
  <c r="CC194" i="4"/>
  <c r="BK76" i="4"/>
  <c r="BQ76" i="4"/>
  <c r="BW76" i="4"/>
  <c r="BN82" i="4"/>
  <c r="BT82" i="4"/>
  <c r="BZ82" i="4"/>
  <c r="BK88" i="4"/>
  <c r="BQ88" i="4"/>
  <c r="BW88" i="4"/>
  <c r="BN94" i="4"/>
  <c r="BT94" i="4"/>
  <c r="BZ94" i="4"/>
  <c r="BK100" i="4"/>
  <c r="BQ100" i="4"/>
  <c r="BW100" i="4"/>
  <c r="BN106" i="4"/>
  <c r="BT106" i="4"/>
  <c r="BZ106" i="4"/>
  <c r="BK112" i="4"/>
  <c r="BQ112" i="4"/>
  <c r="BW112" i="4"/>
  <c r="BN118" i="4"/>
  <c r="BT118" i="4"/>
  <c r="BZ118" i="4"/>
  <c r="BK124" i="4"/>
  <c r="BQ124" i="4"/>
  <c r="BW124" i="4"/>
  <c r="BN130" i="4"/>
  <c r="BT130" i="4"/>
  <c r="BZ130" i="4"/>
  <c r="BK136" i="4"/>
  <c r="BQ136" i="4"/>
  <c r="BW136" i="4"/>
  <c r="BN142" i="4"/>
  <c r="BT142" i="4"/>
  <c r="BZ142" i="4"/>
  <c r="BK148" i="4"/>
  <c r="BQ148" i="4"/>
  <c r="BW148" i="4"/>
  <c r="BN154" i="4"/>
  <c r="BT154" i="4"/>
  <c r="BZ154" i="4"/>
  <c r="BK160" i="4"/>
  <c r="BQ160" i="4"/>
  <c r="BW160" i="4"/>
  <c r="BN166" i="4"/>
  <c r="BT166" i="4"/>
  <c r="BZ166" i="4"/>
  <c r="BK172" i="4"/>
  <c r="BQ172" i="4"/>
  <c r="BW172" i="4"/>
  <c r="BN178" i="4"/>
  <c r="BT178" i="4"/>
  <c r="BZ178" i="4"/>
  <c r="BK184" i="4"/>
  <c r="BQ184" i="4"/>
  <c r="BW184" i="4"/>
  <c r="BN190" i="4"/>
  <c r="BT190" i="4"/>
  <c r="BZ190" i="4"/>
  <c r="N27" i="1"/>
  <c r="N42" i="1"/>
  <c r="BS608" i="4"/>
  <c r="BS609" i="4"/>
  <c r="BS607" i="4"/>
  <c r="BU607" i="4"/>
  <c r="BU609" i="4"/>
  <c r="BU608" i="4"/>
  <c r="BE608" i="4"/>
  <c r="BE607" i="4"/>
  <c r="BE609" i="4"/>
  <c r="BY607" i="4"/>
  <c r="T14" i="1" s="1"/>
  <c r="BY608" i="4"/>
  <c r="AQ14" i="1" s="1"/>
  <c r="BY609" i="4"/>
  <c r="BL14" i="1" s="1"/>
  <c r="BE612" i="4"/>
  <c r="BE611" i="4"/>
  <c r="BE610" i="4"/>
  <c r="BZ608" i="4"/>
  <c r="AR14" i="1" s="1"/>
  <c r="BZ607" i="4"/>
  <c r="U14" i="1" s="1"/>
  <c r="BZ609" i="4"/>
  <c r="BM14" i="1" s="1"/>
  <c r="BE617" i="4"/>
  <c r="BE618" i="4"/>
  <c r="BE616" i="4"/>
  <c r="BK611" i="4"/>
  <c r="BK612" i="4"/>
  <c r="BK610" i="4"/>
  <c r="BL607" i="4"/>
  <c r="M14" i="1" s="1"/>
  <c r="BL609" i="4"/>
  <c r="BE14" i="1" s="1"/>
  <c r="BL608" i="4"/>
  <c r="AJ14" i="1" s="1"/>
  <c r="CG608" i="4"/>
  <c r="CG607" i="4"/>
  <c r="CG609" i="4"/>
  <c r="BW611" i="4"/>
  <c r="BW612" i="4"/>
  <c r="BW610" i="4"/>
  <c r="BW616" i="4"/>
  <c r="BW617" i="4"/>
  <c r="BW618" i="4"/>
  <c r="BS614" i="4"/>
  <c r="BS613" i="4"/>
  <c r="BS615" i="4"/>
  <c r="AG159" i="1" s="1"/>
  <c r="BU624" i="4"/>
  <c r="AH162" i="1" s="1"/>
  <c r="BU623" i="4"/>
  <c r="Y162" i="1" s="1"/>
  <c r="BU622" i="4"/>
  <c r="N162" i="1" s="1"/>
  <c r="BR608" i="4"/>
  <c r="AM14" i="1" s="1"/>
  <c r="BR607" i="4"/>
  <c r="P14" i="1" s="1"/>
  <c r="BR609" i="4"/>
  <c r="BH14" i="1" s="1"/>
  <c r="CE612" i="4"/>
  <c r="CE610" i="4"/>
  <c r="CE611" i="4"/>
  <c r="BW615" i="4"/>
  <c r="AI159" i="1" s="1"/>
  <c r="BW614" i="4"/>
  <c r="BW613" i="4"/>
  <c r="BZ625" i="4"/>
  <c r="U17" i="1" s="1"/>
  <c r="BZ627" i="4"/>
  <c r="BM17" i="1" s="1"/>
  <c r="BZ626" i="4"/>
  <c r="AR17" i="1" s="1"/>
  <c r="BS628" i="4"/>
  <c r="M118" i="1" s="1"/>
  <c r="BS629" i="4"/>
  <c r="X118" i="1" s="1"/>
  <c r="BS630" i="4"/>
  <c r="AG118" i="1" s="1"/>
  <c r="BE631" i="4"/>
  <c r="H163" i="1" s="1"/>
  <c r="BE633" i="4"/>
  <c r="AB163" i="1" s="1"/>
  <c r="BE632" i="4"/>
  <c r="S163" i="1" s="1"/>
  <c r="BK626" i="4"/>
  <c r="BK625" i="4"/>
  <c r="BK627" i="4"/>
  <c r="BK631" i="4"/>
  <c r="I163" i="1" s="1"/>
  <c r="BK633" i="4"/>
  <c r="AC163" i="1" s="1"/>
  <c r="BK632" i="4"/>
  <c r="T163" i="1" s="1"/>
  <c r="BF608" i="4"/>
  <c r="AE14" i="1" s="1"/>
  <c r="BF609" i="4"/>
  <c r="AZ14" i="1" s="1"/>
  <c r="BF607" i="4"/>
  <c r="H14" i="1" s="1"/>
  <c r="BM608" i="4"/>
  <c r="BM609" i="4"/>
  <c r="BM607" i="4"/>
  <c r="BT608" i="4"/>
  <c r="AN14" i="1" s="1"/>
  <c r="BT607" i="4"/>
  <c r="Q14" i="1" s="1"/>
  <c r="BT609" i="4"/>
  <c r="BI14" i="1" s="1"/>
  <c r="CC611" i="4"/>
  <c r="CC612" i="4"/>
  <c r="CC610" i="4"/>
  <c r="BU613" i="4"/>
  <c r="BU614" i="4"/>
  <c r="BU615" i="4"/>
  <c r="AH159" i="1" s="1"/>
  <c r="BF618" i="4"/>
  <c r="AZ16" i="1" s="1"/>
  <c r="BF617" i="4"/>
  <c r="AE16" i="1" s="1"/>
  <c r="BF616" i="4"/>
  <c r="H16" i="1" s="1"/>
  <c r="CC629" i="4"/>
  <c r="AA118" i="1" s="1"/>
  <c r="CC630" i="4"/>
  <c r="AJ118" i="1" s="1"/>
  <c r="CC628" i="4"/>
  <c r="P118" i="1" s="1"/>
  <c r="BN608" i="4"/>
  <c r="AK14" i="1" s="1"/>
  <c r="BN609" i="4"/>
  <c r="BF14" i="1" s="1"/>
  <c r="BN607" i="4"/>
  <c r="N14" i="1" s="1"/>
  <c r="CH609" i="4"/>
  <c r="CH607" i="4"/>
  <c r="Z14" i="1" s="1"/>
  <c r="CH608" i="4"/>
  <c r="BM612" i="4"/>
  <c r="BM610" i="4"/>
  <c r="BM611" i="4"/>
  <c r="BE614" i="4"/>
  <c r="BE613" i="4"/>
  <c r="BE615" i="4"/>
  <c r="AB159" i="1" s="1"/>
  <c r="CD618" i="4"/>
  <c r="BP16" i="1" s="1"/>
  <c r="CD617" i="4"/>
  <c r="AU16" i="1" s="1"/>
  <c r="CD616" i="4"/>
  <c r="X16" i="1" s="1"/>
  <c r="BM619" i="4"/>
  <c r="J117" i="1" s="1"/>
  <c r="BM620" i="4"/>
  <c r="U117" i="1" s="1"/>
  <c r="BM621" i="4"/>
  <c r="AD117" i="1" s="1"/>
  <c r="BQ627" i="4"/>
  <c r="BQ625" i="4"/>
  <c r="BQ626" i="4"/>
  <c r="BW632" i="4"/>
  <c r="Z163" i="1" s="1"/>
  <c r="BW633" i="4"/>
  <c r="AI163" i="1" s="1"/>
  <c r="BW631" i="4"/>
  <c r="O163" i="1" s="1"/>
  <c r="BH607" i="4"/>
  <c r="J14" i="1" s="1"/>
  <c r="BH608" i="4"/>
  <c r="AG14" i="1" s="1"/>
  <c r="BH609" i="4"/>
  <c r="BB14" i="1" s="1"/>
  <c r="BO609" i="4"/>
  <c r="BO608" i="4"/>
  <c r="BO607" i="4"/>
  <c r="BO612" i="4"/>
  <c r="BO610" i="4"/>
  <c r="BO611" i="4"/>
  <c r="BK615" i="4"/>
  <c r="AC159" i="1" s="1"/>
  <c r="BK614" i="4"/>
  <c r="BK613" i="4"/>
  <c r="BM618" i="4"/>
  <c r="BM616" i="4"/>
  <c r="BM617" i="4"/>
  <c r="CE617" i="4"/>
  <c r="CE618" i="4"/>
  <c r="CE616" i="4"/>
  <c r="BO619" i="4"/>
  <c r="K117" i="1" s="1"/>
  <c r="BO621" i="4"/>
  <c r="AE117" i="1" s="1"/>
  <c r="BO620" i="4"/>
  <c r="V117" i="1" s="1"/>
  <c r="BR627" i="4"/>
  <c r="BH17" i="1" s="1"/>
  <c r="BR625" i="4"/>
  <c r="P17" i="1" s="1"/>
  <c r="BR626" i="4"/>
  <c r="AM17" i="1" s="1"/>
  <c r="CC633" i="4"/>
  <c r="AJ163" i="1" s="1"/>
  <c r="CC631" i="4"/>
  <c r="P163" i="1" s="1"/>
  <c r="CC632" i="4"/>
  <c r="AA163" i="1" s="1"/>
  <c r="BV609" i="4"/>
  <c r="BJ14" i="1" s="1"/>
  <c r="BV607" i="4"/>
  <c r="R14" i="1" s="1"/>
  <c r="BV608" i="4"/>
  <c r="AO14" i="1" s="1"/>
  <c r="CC609" i="4"/>
  <c r="CC607" i="4"/>
  <c r="CC608" i="4"/>
  <c r="CG612" i="4"/>
  <c r="CG611" i="4"/>
  <c r="CG610" i="4"/>
  <c r="BP608" i="4"/>
  <c r="AL14" i="1" s="1"/>
  <c r="BP609" i="4"/>
  <c r="BG14" i="1" s="1"/>
  <c r="BP607" i="4"/>
  <c r="O14" i="1" s="1"/>
  <c r="BQ612" i="4"/>
  <c r="BQ610" i="4"/>
  <c r="BQ611" i="4"/>
  <c r="CE615" i="4"/>
  <c r="CE614" i="4"/>
  <c r="CE613" i="4"/>
  <c r="BN618" i="4"/>
  <c r="BF16" i="1" s="1"/>
  <c r="BN616" i="4"/>
  <c r="N16" i="1" s="1"/>
  <c r="BN617" i="4"/>
  <c r="AK16" i="1" s="1"/>
  <c r="CE619" i="4"/>
  <c r="Q117" i="1" s="1"/>
  <c r="CE621" i="4"/>
  <c r="CE620" i="4"/>
  <c r="BS627" i="4"/>
  <c r="BS625" i="4"/>
  <c r="BS626" i="4"/>
  <c r="BW607" i="4"/>
  <c r="BW608" i="4"/>
  <c r="BW609" i="4"/>
  <c r="CD609" i="4"/>
  <c r="BP14" i="1" s="1"/>
  <c r="CD607" i="4"/>
  <c r="X14" i="1" s="1"/>
  <c r="CD608" i="4"/>
  <c r="AU14" i="1" s="1"/>
  <c r="BO614" i="4"/>
  <c r="BO615" i="4"/>
  <c r="AE159" i="1" s="1"/>
  <c r="BO613" i="4"/>
  <c r="BP618" i="4"/>
  <c r="BG16" i="1" s="1"/>
  <c r="BP616" i="4"/>
  <c r="O16" i="1" s="1"/>
  <c r="BP617" i="4"/>
  <c r="AL16" i="1" s="1"/>
  <c r="BQ609" i="4"/>
  <c r="BQ607" i="4"/>
  <c r="BQ608" i="4"/>
  <c r="CG613" i="4"/>
  <c r="CG614" i="4"/>
  <c r="CG615" i="4"/>
  <c r="BT617" i="4"/>
  <c r="AN16" i="1" s="1"/>
  <c r="BT618" i="4"/>
  <c r="BI16" i="1" s="1"/>
  <c r="BT616" i="4"/>
  <c r="Q16" i="1" s="1"/>
  <c r="CG621" i="4"/>
  <c r="CG620" i="4"/>
  <c r="CG619" i="4"/>
  <c r="R117" i="1" s="1"/>
  <c r="BS623" i="4"/>
  <c r="X162" i="1" s="1"/>
  <c r="BS622" i="4"/>
  <c r="M162" i="1" s="1"/>
  <c r="BS624" i="4"/>
  <c r="AG162" i="1" s="1"/>
  <c r="BY625" i="4"/>
  <c r="T17" i="1" s="1"/>
  <c r="BY626" i="4"/>
  <c r="AQ17" i="1" s="1"/>
  <c r="BY627" i="4"/>
  <c r="BL17" i="1" s="1"/>
  <c r="BK609" i="4"/>
  <c r="BK608" i="4"/>
  <c r="BK607" i="4"/>
  <c r="BX609" i="4"/>
  <c r="BK14" i="1" s="1"/>
  <c r="BX607" i="4"/>
  <c r="S14" i="1" s="1"/>
  <c r="BX608" i="4"/>
  <c r="AP14" i="1" s="1"/>
  <c r="CE608" i="4"/>
  <c r="CE609" i="4"/>
  <c r="CE607" i="4"/>
  <c r="BU611" i="4"/>
  <c r="BU612" i="4"/>
  <c r="BU610" i="4"/>
  <c r="BQ614" i="4"/>
  <c r="BQ613" i="4"/>
  <c r="BQ615" i="4"/>
  <c r="AF159" i="1" s="1"/>
  <c r="BV616" i="4"/>
  <c r="R16" i="1" s="1"/>
  <c r="BV617" i="4"/>
  <c r="AO16" i="1" s="1"/>
  <c r="BV618" i="4"/>
  <c r="BJ16" i="1" s="1"/>
  <c r="BG617" i="4"/>
  <c r="AF16" i="1" s="1"/>
  <c r="BG618" i="4"/>
  <c r="BA16" i="1" s="1"/>
  <c r="BG616" i="4"/>
  <c r="I16" i="1" s="1"/>
  <c r="BX616" i="4"/>
  <c r="S16" i="1" s="1"/>
  <c r="BX618" i="4"/>
  <c r="BK16" i="1" s="1"/>
  <c r="BX617" i="4"/>
  <c r="AP16" i="1" s="1"/>
  <c r="CF617" i="4"/>
  <c r="CF616" i="4"/>
  <c r="Y16" i="1" s="1"/>
  <c r="CF618" i="4"/>
  <c r="BQ621" i="4"/>
  <c r="AF117" i="1" s="1"/>
  <c r="BQ619" i="4"/>
  <c r="L117" i="1" s="1"/>
  <c r="BQ620" i="4"/>
  <c r="W117" i="1" s="1"/>
  <c r="BL625" i="4"/>
  <c r="M17" i="1" s="1"/>
  <c r="BL627" i="4"/>
  <c r="BE17" i="1" s="1"/>
  <c r="BL626" i="4"/>
  <c r="AJ17" i="1" s="1"/>
  <c r="CC627" i="4"/>
  <c r="CC625" i="4"/>
  <c r="CC626" i="4"/>
  <c r="BM633" i="4"/>
  <c r="AD163" i="1" s="1"/>
  <c r="BM631" i="4"/>
  <c r="J163" i="1" s="1"/>
  <c r="BM632" i="4"/>
  <c r="U163" i="1" s="1"/>
  <c r="BG608" i="4"/>
  <c r="AF14" i="1" s="1"/>
  <c r="BG607" i="4"/>
  <c r="I14" i="1" s="1"/>
  <c r="BG609" i="4"/>
  <c r="BA14" i="1" s="1"/>
  <c r="CF608" i="4"/>
  <c r="CF609" i="4"/>
  <c r="CF607" i="4"/>
  <c r="Y14" i="1" s="1"/>
  <c r="BS611" i="4"/>
  <c r="BS612" i="4"/>
  <c r="BS610" i="4"/>
  <c r="BM614" i="4"/>
  <c r="BM613" i="4"/>
  <c r="BM615" i="4"/>
  <c r="AD159" i="1" s="1"/>
  <c r="CC615" i="4"/>
  <c r="AJ159" i="1" s="1"/>
  <c r="CC614" i="4"/>
  <c r="CC613" i="4"/>
  <c r="BQ616" i="4"/>
  <c r="BQ617" i="4"/>
  <c r="BQ618" i="4"/>
  <c r="BW623" i="4"/>
  <c r="Z162" i="1" s="1"/>
  <c r="BW622" i="4"/>
  <c r="O162" i="1" s="1"/>
  <c r="BW624" i="4"/>
  <c r="AI162" i="1" s="1"/>
  <c r="BT626" i="4"/>
  <c r="AN17" i="1" s="1"/>
  <c r="BT625" i="4"/>
  <c r="Q17" i="1" s="1"/>
  <c r="BT627" i="4"/>
  <c r="BI17" i="1" s="1"/>
  <c r="CE629" i="4"/>
  <c r="CE628" i="4"/>
  <c r="Q118" i="1" s="1"/>
  <c r="CE630" i="4"/>
  <c r="BY618" i="4"/>
  <c r="BL16" i="1" s="1"/>
  <c r="BY616" i="4"/>
  <c r="T16" i="1" s="1"/>
  <c r="BY617" i="4"/>
  <c r="AQ16" i="1" s="1"/>
  <c r="BS621" i="4"/>
  <c r="AG117" i="1" s="1"/>
  <c r="BS619" i="4"/>
  <c r="M117" i="1" s="1"/>
  <c r="BS620" i="4"/>
  <c r="X117" i="1" s="1"/>
  <c r="BE624" i="4"/>
  <c r="AB162" i="1" s="1"/>
  <c r="BE622" i="4"/>
  <c r="H162" i="1" s="1"/>
  <c r="BE623" i="4"/>
  <c r="S162" i="1" s="1"/>
  <c r="BE627" i="4"/>
  <c r="BE625" i="4"/>
  <c r="BE626" i="4"/>
  <c r="BM627" i="4"/>
  <c r="BM626" i="4"/>
  <c r="BM625" i="4"/>
  <c r="BV626" i="4"/>
  <c r="AO17" i="1" s="1"/>
  <c r="BV627" i="4"/>
  <c r="BJ17" i="1" s="1"/>
  <c r="BV625" i="4"/>
  <c r="R17" i="1" s="1"/>
  <c r="CD627" i="4"/>
  <c r="BP17" i="1" s="1"/>
  <c r="CD626" i="4"/>
  <c r="AU17" i="1" s="1"/>
  <c r="CD625" i="4"/>
  <c r="X17" i="1" s="1"/>
  <c r="BM629" i="4"/>
  <c r="U118" i="1" s="1"/>
  <c r="BM630" i="4"/>
  <c r="AD118" i="1" s="1"/>
  <c r="BM628" i="4"/>
  <c r="J118" i="1" s="1"/>
  <c r="BR617" i="4"/>
  <c r="AM16" i="1" s="1"/>
  <c r="BR616" i="4"/>
  <c r="P16" i="1" s="1"/>
  <c r="BR618" i="4"/>
  <c r="BH16" i="1" s="1"/>
  <c r="CC622" i="4"/>
  <c r="P162" i="1" s="1"/>
  <c r="CC623" i="4"/>
  <c r="AA162" i="1" s="1"/>
  <c r="CC624" i="4"/>
  <c r="AJ162" i="1" s="1"/>
  <c r="CG629" i="4"/>
  <c r="CG628" i="4"/>
  <c r="R118" i="1" s="1"/>
  <c r="CG630" i="4"/>
  <c r="BS631" i="4"/>
  <c r="M163" i="1" s="1"/>
  <c r="BS632" i="4"/>
  <c r="X163" i="1" s="1"/>
  <c r="BS633" i="4"/>
  <c r="AG163" i="1" s="1"/>
  <c r="BK618" i="4"/>
  <c r="BK617" i="4"/>
  <c r="BK616" i="4"/>
  <c r="BZ618" i="4"/>
  <c r="BM16" i="1" s="1"/>
  <c r="BZ616" i="4"/>
  <c r="U16" i="1" s="1"/>
  <c r="BZ617" i="4"/>
  <c r="AR16" i="1" s="1"/>
  <c r="BK622" i="4"/>
  <c r="I162" i="1" s="1"/>
  <c r="BK623" i="4"/>
  <c r="T162" i="1" s="1"/>
  <c r="BK624" i="4"/>
  <c r="AC162" i="1" s="1"/>
  <c r="BF626" i="4"/>
  <c r="AE17" i="1" s="1"/>
  <c r="BF625" i="4"/>
  <c r="H17" i="1" s="1"/>
  <c r="BF627" i="4"/>
  <c r="AZ17" i="1" s="1"/>
  <c r="BN627" i="4"/>
  <c r="BF17" i="1" s="1"/>
  <c r="BN626" i="4"/>
  <c r="AK17" i="1" s="1"/>
  <c r="BN625" i="4"/>
  <c r="N17" i="1" s="1"/>
  <c r="BW626" i="4"/>
  <c r="BW625" i="4"/>
  <c r="BW627" i="4"/>
  <c r="CE625" i="4"/>
  <c r="CE626" i="4"/>
  <c r="CE627" i="4"/>
  <c r="BO629" i="4"/>
  <c r="V118" i="1" s="1"/>
  <c r="BO630" i="4"/>
  <c r="AE118" i="1" s="1"/>
  <c r="BO628" i="4"/>
  <c r="K118" i="1" s="1"/>
  <c r="BS617" i="4"/>
  <c r="BS616" i="4"/>
  <c r="BS618" i="4"/>
  <c r="CC620" i="4"/>
  <c r="AA117" i="1" s="1"/>
  <c r="CC619" i="4"/>
  <c r="P117" i="1" s="1"/>
  <c r="CC621" i="4"/>
  <c r="AJ117" i="1" s="1"/>
  <c r="BP627" i="4"/>
  <c r="BG17" i="1" s="1"/>
  <c r="BP625" i="4"/>
  <c r="O17" i="1" s="1"/>
  <c r="BP626" i="4"/>
  <c r="AL17" i="1" s="1"/>
  <c r="BU632" i="4"/>
  <c r="Y163" i="1" s="1"/>
  <c r="BU633" i="4"/>
  <c r="AH163" i="1" s="1"/>
  <c r="BU631" i="4"/>
  <c r="N163" i="1" s="1"/>
  <c r="BL618" i="4"/>
  <c r="BE16" i="1" s="1"/>
  <c r="BL617" i="4"/>
  <c r="AJ16" i="1" s="1"/>
  <c r="BL616" i="4"/>
  <c r="M16" i="1" s="1"/>
  <c r="CC617" i="4"/>
  <c r="CC618" i="4"/>
  <c r="CC616" i="4"/>
  <c r="BM622" i="4"/>
  <c r="J162" i="1" s="1"/>
  <c r="BM623" i="4"/>
  <c r="U162" i="1" s="1"/>
  <c r="BM624" i="4"/>
  <c r="AD162" i="1" s="1"/>
  <c r="BG626" i="4"/>
  <c r="AF17" i="1" s="1"/>
  <c r="BG627" i="4"/>
  <c r="BA17" i="1" s="1"/>
  <c r="BG625" i="4"/>
  <c r="I17" i="1" s="1"/>
  <c r="BX625" i="4"/>
  <c r="S17" i="1" s="1"/>
  <c r="BX626" i="4"/>
  <c r="AP17" i="1" s="1"/>
  <c r="BX627" i="4"/>
  <c r="BK17" i="1" s="1"/>
  <c r="CF627" i="4"/>
  <c r="CF626" i="4"/>
  <c r="CF625" i="4"/>
  <c r="Y17" i="1" s="1"/>
  <c r="BQ630" i="4"/>
  <c r="AF118" i="1" s="1"/>
  <c r="BQ629" i="4"/>
  <c r="W118" i="1" s="1"/>
  <c r="BQ628" i="4"/>
  <c r="L118" i="1" s="1"/>
  <c r="X84" i="1"/>
  <c r="M84" i="1"/>
  <c r="AG90" i="1"/>
  <c r="X78" i="1"/>
  <c r="AG84" i="1"/>
  <c r="M90" i="1"/>
  <c r="M78" i="1"/>
  <c r="AG78" i="1"/>
  <c r="Z169" i="1"/>
  <c r="AI169" i="1"/>
  <c r="O169" i="1"/>
  <c r="Q174" i="1"/>
  <c r="Q180" i="1"/>
  <c r="Q168" i="1"/>
  <c r="BH617" i="4"/>
  <c r="AG16" i="1" s="1"/>
  <c r="BH616" i="4"/>
  <c r="J16" i="1" s="1"/>
  <c r="BH618" i="4"/>
  <c r="BB16" i="1" s="1"/>
  <c r="CG618" i="4"/>
  <c r="CG616" i="4"/>
  <c r="CG617" i="4"/>
  <c r="BE620" i="4"/>
  <c r="S117" i="1" s="1"/>
  <c r="BE621" i="4"/>
  <c r="AB117" i="1" s="1"/>
  <c r="BE619" i="4"/>
  <c r="H117" i="1" s="1"/>
  <c r="BU620" i="4"/>
  <c r="Y117" i="1" s="1"/>
  <c r="BU621" i="4"/>
  <c r="AH117" i="1" s="1"/>
  <c r="BU619" i="4"/>
  <c r="N117" i="1" s="1"/>
  <c r="BO623" i="4"/>
  <c r="V162" i="1" s="1"/>
  <c r="BO624" i="4"/>
  <c r="AE162" i="1" s="1"/>
  <c r="BO622" i="4"/>
  <c r="K162" i="1" s="1"/>
  <c r="CE623" i="4"/>
  <c r="CE622" i="4"/>
  <c r="Q162" i="1" s="1"/>
  <c r="CE624" i="4"/>
  <c r="BH627" i="4"/>
  <c r="BB17" i="1" s="1"/>
  <c r="BH626" i="4"/>
  <c r="AG17" i="1" s="1"/>
  <c r="BH625" i="4"/>
  <c r="J17" i="1" s="1"/>
  <c r="CG626" i="4"/>
  <c r="CG627" i="4"/>
  <c r="CG625" i="4"/>
  <c r="BE629" i="4"/>
  <c r="S118" i="1" s="1"/>
  <c r="BE630" i="4"/>
  <c r="AB118" i="1" s="1"/>
  <c r="BE628" i="4"/>
  <c r="H118" i="1" s="1"/>
  <c r="BU628" i="4"/>
  <c r="N118" i="1" s="1"/>
  <c r="BU629" i="4"/>
  <c r="Y118" i="1" s="1"/>
  <c r="BU630" i="4"/>
  <c r="AH118" i="1" s="1"/>
  <c r="BO633" i="4"/>
  <c r="AE163" i="1" s="1"/>
  <c r="BO632" i="4"/>
  <c r="V163" i="1" s="1"/>
  <c r="BO631" i="4"/>
  <c r="K163" i="1" s="1"/>
  <c r="CE632" i="4"/>
  <c r="CE633" i="4"/>
  <c r="CE631" i="4"/>
  <c r="Q163" i="1" s="1"/>
  <c r="BO618" i="4"/>
  <c r="BO616" i="4"/>
  <c r="BO617" i="4"/>
  <c r="BU616" i="4"/>
  <c r="BU617" i="4"/>
  <c r="BU618" i="4"/>
  <c r="BO627" i="4"/>
  <c r="BO625" i="4"/>
  <c r="BO626" i="4"/>
  <c r="BU625" i="4"/>
  <c r="BU627" i="4"/>
  <c r="BU626" i="4"/>
  <c r="CH618" i="4"/>
  <c r="CH617" i="4"/>
  <c r="CH616" i="4"/>
  <c r="Z16" i="1" s="1"/>
  <c r="BK621" i="4"/>
  <c r="AC117" i="1" s="1"/>
  <c r="BK619" i="4"/>
  <c r="I117" i="1" s="1"/>
  <c r="BK620" i="4"/>
  <c r="T117" i="1" s="1"/>
  <c r="BW620" i="4"/>
  <c r="Z117" i="1" s="1"/>
  <c r="BW619" i="4"/>
  <c r="O117" i="1" s="1"/>
  <c r="BW621" i="4"/>
  <c r="AI117" i="1" s="1"/>
  <c r="BQ624" i="4"/>
  <c r="AF162" i="1" s="1"/>
  <c r="BQ623" i="4"/>
  <c r="W162" i="1" s="1"/>
  <c r="BQ622" i="4"/>
  <c r="L162" i="1" s="1"/>
  <c r="CG624" i="4"/>
  <c r="CG623" i="4"/>
  <c r="CG622" i="4"/>
  <c r="R162" i="1" s="1"/>
  <c r="CH626" i="4"/>
  <c r="CH625" i="4"/>
  <c r="Z17" i="1" s="1"/>
  <c r="CH627" i="4"/>
  <c r="BK630" i="4"/>
  <c r="AC118" i="1" s="1"/>
  <c r="BK629" i="4"/>
  <c r="T118" i="1" s="1"/>
  <c r="BK628" i="4"/>
  <c r="I118" i="1" s="1"/>
  <c r="BW630" i="4"/>
  <c r="AI118" i="1" s="1"/>
  <c r="BW629" i="4"/>
  <c r="Z118" i="1" s="1"/>
  <c r="BW628" i="4"/>
  <c r="O118" i="1" s="1"/>
  <c r="BQ631" i="4"/>
  <c r="L163" i="1" s="1"/>
  <c r="BQ632" i="4"/>
  <c r="W163" i="1" s="1"/>
  <c r="BQ633" i="4"/>
  <c r="AF163" i="1" s="1"/>
  <c r="CG631" i="4"/>
  <c r="R163" i="1" s="1"/>
  <c r="CG633" i="4"/>
  <c r="CG632" i="4"/>
  <c r="BE35" i="1"/>
  <c r="M35" i="1"/>
  <c r="AJ28" i="1"/>
  <c r="BE28" i="1"/>
  <c r="AJ35" i="1"/>
  <c r="M28" i="1"/>
  <c r="M22" i="1"/>
  <c r="BE22" i="1"/>
  <c r="AJ22" i="1"/>
  <c r="AA90" i="1"/>
  <c r="AJ84" i="1"/>
  <c r="AA84" i="1"/>
  <c r="P90" i="1"/>
  <c r="AJ90" i="1"/>
  <c r="AJ78" i="1"/>
  <c r="P78" i="1"/>
  <c r="P84" i="1"/>
  <c r="AA78" i="1"/>
  <c r="Y135" i="1"/>
  <c r="N135" i="1"/>
  <c r="AH129" i="1"/>
  <c r="Y129" i="1"/>
  <c r="N129" i="1"/>
  <c r="Y123" i="1"/>
  <c r="N123" i="1"/>
  <c r="AH123" i="1"/>
  <c r="AH135" i="1"/>
  <c r="AD180" i="1"/>
  <c r="J174" i="1"/>
  <c r="U174" i="1"/>
  <c r="J180" i="1"/>
  <c r="J168" i="1"/>
  <c r="U168" i="1"/>
  <c r="AD174" i="1"/>
  <c r="U180" i="1"/>
  <c r="AD168" i="1"/>
  <c r="AB79" i="1"/>
  <c r="H79" i="1"/>
  <c r="S79" i="1"/>
  <c r="W125" i="1"/>
  <c r="L125" i="1"/>
  <c r="AF125" i="1"/>
  <c r="AN28" i="1"/>
  <c r="Q28" i="1"/>
  <c r="BI35" i="1"/>
  <c r="AN22" i="1"/>
  <c r="Q35" i="1"/>
  <c r="BI28" i="1"/>
  <c r="AN35" i="1"/>
  <c r="BI22" i="1"/>
  <c r="Q22" i="1"/>
  <c r="AA135" i="1"/>
  <c r="AJ129" i="1"/>
  <c r="AJ135" i="1"/>
  <c r="P129" i="1"/>
  <c r="P135" i="1"/>
  <c r="AA129" i="1"/>
  <c r="AJ123" i="1"/>
  <c r="AA123" i="1"/>
  <c r="P123" i="1"/>
  <c r="AP23" i="1"/>
  <c r="S23" i="1"/>
  <c r="BK23" i="1"/>
  <c r="U124" i="1"/>
  <c r="J124" i="1"/>
  <c r="AD124" i="1"/>
  <c r="AP24" i="1"/>
  <c r="S24" i="1"/>
  <c r="BK24" i="1"/>
  <c r="S90" i="1"/>
  <c r="H84" i="1"/>
  <c r="AB90" i="1"/>
  <c r="S84" i="1"/>
  <c r="H90" i="1"/>
  <c r="AB84" i="1"/>
  <c r="S78" i="1"/>
  <c r="AB78" i="1"/>
  <c r="H78" i="1"/>
  <c r="AD84" i="1"/>
  <c r="J84" i="1"/>
  <c r="U90" i="1"/>
  <c r="AD78" i="1"/>
  <c r="J78" i="1"/>
  <c r="AD90" i="1"/>
  <c r="J90" i="1"/>
  <c r="U78" i="1"/>
  <c r="U84" i="1"/>
  <c r="AU35" i="1"/>
  <c r="BP28" i="1"/>
  <c r="X28" i="1"/>
  <c r="BP35" i="1"/>
  <c r="X22" i="1"/>
  <c r="X35" i="1"/>
  <c r="AU28" i="1"/>
  <c r="AU22" i="1"/>
  <c r="BP22" i="1"/>
  <c r="K174" i="1"/>
  <c r="V174" i="1"/>
  <c r="AE174" i="1"/>
  <c r="K180" i="1"/>
  <c r="K168" i="1"/>
  <c r="V168" i="1"/>
  <c r="V180" i="1"/>
  <c r="AE180" i="1"/>
  <c r="AE168" i="1"/>
  <c r="AZ23" i="1"/>
  <c r="H23" i="1"/>
  <c r="AE23" i="1"/>
  <c r="V124" i="1"/>
  <c r="AE124" i="1"/>
  <c r="K124" i="1"/>
  <c r="AQ24" i="1"/>
  <c r="T24" i="1"/>
  <c r="BL24" i="1"/>
  <c r="AG126" i="1"/>
  <c r="M126" i="1"/>
  <c r="X126" i="1"/>
  <c r="S129" i="1"/>
  <c r="H135" i="1"/>
  <c r="AB129" i="1"/>
  <c r="H129" i="1"/>
  <c r="S123" i="1"/>
  <c r="AB123" i="1"/>
  <c r="AB135" i="1"/>
  <c r="S135" i="1"/>
  <c r="H123" i="1"/>
  <c r="Q135" i="1"/>
  <c r="Q123" i="1"/>
  <c r="Q129" i="1"/>
  <c r="AG174" i="1"/>
  <c r="X180" i="1"/>
  <c r="AG180" i="1"/>
  <c r="M180" i="1"/>
  <c r="X174" i="1"/>
  <c r="M174" i="1"/>
  <c r="M168" i="1"/>
  <c r="AG168" i="1"/>
  <c r="X168" i="1"/>
  <c r="AJ79" i="1"/>
  <c r="P79" i="1"/>
  <c r="AA79" i="1"/>
  <c r="AE35" i="1"/>
  <c r="H28" i="1"/>
  <c r="AZ35" i="1"/>
  <c r="AE28" i="1"/>
  <c r="H35" i="1"/>
  <c r="AZ28" i="1"/>
  <c r="AZ22" i="1"/>
  <c r="AE22" i="1"/>
  <c r="H22" i="1"/>
  <c r="BF28" i="1"/>
  <c r="N28" i="1"/>
  <c r="AK35" i="1"/>
  <c r="BF22" i="1"/>
  <c r="N22" i="1"/>
  <c r="AK28" i="1"/>
  <c r="N35" i="1"/>
  <c r="BF35" i="1"/>
  <c r="AK22" i="1"/>
  <c r="AI90" i="1"/>
  <c r="O90" i="1"/>
  <c r="Z84" i="1"/>
  <c r="O84" i="1"/>
  <c r="Z78" i="1"/>
  <c r="Z90" i="1"/>
  <c r="AI78" i="1"/>
  <c r="O78" i="1"/>
  <c r="AI84" i="1"/>
  <c r="Q78" i="1"/>
  <c r="Q90" i="1"/>
  <c r="Q84" i="1"/>
  <c r="AD129" i="1"/>
  <c r="J129" i="1"/>
  <c r="AD123" i="1"/>
  <c r="U129" i="1"/>
  <c r="J123" i="1"/>
  <c r="U135" i="1"/>
  <c r="J135" i="1"/>
  <c r="U123" i="1"/>
  <c r="AD135" i="1"/>
  <c r="BP23" i="1"/>
  <c r="X23" i="1"/>
  <c r="AU23" i="1"/>
  <c r="W124" i="1"/>
  <c r="AF124" i="1"/>
  <c r="L124" i="1"/>
  <c r="U171" i="1"/>
  <c r="AD171" i="1"/>
  <c r="J171" i="1"/>
  <c r="R129" i="1"/>
  <c r="R123" i="1"/>
  <c r="R135" i="1"/>
  <c r="Y180" i="1"/>
  <c r="AH174" i="1"/>
  <c r="N174" i="1"/>
  <c r="Y174" i="1"/>
  <c r="N168" i="1"/>
  <c r="N180" i="1"/>
  <c r="AH168" i="1"/>
  <c r="Y168" i="1"/>
  <c r="AH180" i="1"/>
  <c r="AJ23" i="1"/>
  <c r="M23" i="1"/>
  <c r="BE23" i="1"/>
  <c r="AA124" i="1"/>
  <c r="P124" i="1"/>
  <c r="AJ124" i="1"/>
  <c r="H169" i="1"/>
  <c r="AB169" i="1"/>
  <c r="S169" i="1"/>
  <c r="AF28" i="1"/>
  <c r="I35" i="1"/>
  <c r="AF22" i="1"/>
  <c r="BA28" i="1"/>
  <c r="I28" i="1"/>
  <c r="AF35" i="1"/>
  <c r="BA35" i="1"/>
  <c r="I22" i="1"/>
  <c r="BA22" i="1"/>
  <c r="BK35" i="1"/>
  <c r="S35" i="1"/>
  <c r="AP28" i="1"/>
  <c r="BK28" i="1"/>
  <c r="AP35" i="1"/>
  <c r="BK22" i="1"/>
  <c r="S22" i="1"/>
  <c r="S28" i="1"/>
  <c r="AP22" i="1"/>
  <c r="Y28" i="1"/>
  <c r="Y22" i="1"/>
  <c r="Y35" i="1"/>
  <c r="K129" i="1"/>
  <c r="V129" i="1"/>
  <c r="K123" i="1"/>
  <c r="V135" i="1"/>
  <c r="K135" i="1"/>
  <c r="AE123" i="1"/>
  <c r="AE129" i="1"/>
  <c r="V123" i="1"/>
  <c r="AE135" i="1"/>
  <c r="Q79" i="1"/>
  <c r="Q124" i="1"/>
  <c r="S80" i="1"/>
  <c r="AB80" i="1"/>
  <c r="H80" i="1"/>
  <c r="AF170" i="1"/>
  <c r="W170" i="1"/>
  <c r="L170" i="1"/>
  <c r="W90" i="1"/>
  <c r="AF84" i="1"/>
  <c r="L84" i="1"/>
  <c r="AF90" i="1"/>
  <c r="L78" i="1"/>
  <c r="W78" i="1"/>
  <c r="L90" i="1"/>
  <c r="AF78" i="1"/>
  <c r="W84" i="1"/>
  <c r="Z180" i="1"/>
  <c r="AI174" i="1"/>
  <c r="AI180" i="1"/>
  <c r="Z174" i="1"/>
  <c r="O168" i="1"/>
  <c r="O174" i="1"/>
  <c r="O180" i="1"/>
  <c r="AI168" i="1"/>
  <c r="Z168" i="1"/>
  <c r="I169" i="1"/>
  <c r="T169" i="1"/>
  <c r="AC169" i="1"/>
  <c r="Y25" i="1"/>
  <c r="AG28" i="1"/>
  <c r="J35" i="1"/>
  <c r="AG22" i="1"/>
  <c r="J28" i="1"/>
  <c r="BB35" i="1"/>
  <c r="BB22" i="1"/>
  <c r="J22" i="1"/>
  <c r="AG35" i="1"/>
  <c r="BB28" i="1"/>
  <c r="BL28" i="1"/>
  <c r="T28" i="1"/>
  <c r="AQ28" i="1"/>
  <c r="T35" i="1"/>
  <c r="BL22" i="1"/>
  <c r="T22" i="1"/>
  <c r="AQ35" i="1"/>
  <c r="BL35" i="1"/>
  <c r="AQ22" i="1"/>
  <c r="R84" i="1"/>
  <c r="R90" i="1"/>
  <c r="R78" i="1"/>
  <c r="L129" i="1"/>
  <c r="W129" i="1"/>
  <c r="L123" i="1"/>
  <c r="W135" i="1"/>
  <c r="L135" i="1"/>
  <c r="AF129" i="1"/>
  <c r="AF123" i="1"/>
  <c r="AF135" i="1"/>
  <c r="W123" i="1"/>
  <c r="H180" i="1"/>
  <c r="S180" i="1"/>
  <c r="AB180" i="1"/>
  <c r="AB174" i="1"/>
  <c r="S174" i="1"/>
  <c r="AB168" i="1"/>
  <c r="H174" i="1"/>
  <c r="H168" i="1"/>
  <c r="S168" i="1"/>
  <c r="R124" i="1"/>
  <c r="M169" i="1"/>
  <c r="X169" i="1"/>
  <c r="AG169" i="1"/>
  <c r="AZ24" i="1"/>
  <c r="H24" i="1"/>
  <c r="AE24" i="1"/>
  <c r="AI170" i="1"/>
  <c r="O170" i="1"/>
  <c r="Z170" i="1"/>
  <c r="AM35" i="1"/>
  <c r="BH28" i="1"/>
  <c r="P28" i="1"/>
  <c r="BH35" i="1"/>
  <c r="AM28" i="1"/>
  <c r="P35" i="1"/>
  <c r="AM22" i="1"/>
  <c r="P22" i="1"/>
  <c r="BH22" i="1"/>
  <c r="AJ174" i="1"/>
  <c r="AJ180" i="1"/>
  <c r="P174" i="1"/>
  <c r="AA174" i="1"/>
  <c r="P168" i="1"/>
  <c r="AA180" i="1"/>
  <c r="AJ168" i="1"/>
  <c r="AA168" i="1"/>
  <c r="P180" i="1"/>
  <c r="BH23" i="1"/>
  <c r="P23" i="1"/>
  <c r="AM23" i="1"/>
  <c r="N169" i="1"/>
  <c r="Y169" i="1"/>
  <c r="AH169" i="1"/>
  <c r="U80" i="1"/>
  <c r="AD80" i="1"/>
  <c r="J80" i="1"/>
  <c r="AC90" i="1"/>
  <c r="I90" i="1"/>
  <c r="T84" i="1"/>
  <c r="AC84" i="1"/>
  <c r="T90" i="1"/>
  <c r="AC78" i="1"/>
  <c r="I78" i="1"/>
  <c r="T78" i="1"/>
  <c r="I84" i="1"/>
  <c r="BM28" i="1"/>
  <c r="U28" i="1"/>
  <c r="AR28" i="1"/>
  <c r="U35" i="1"/>
  <c r="BM22" i="1"/>
  <c r="U22" i="1"/>
  <c r="BM35" i="1"/>
  <c r="AR22" i="1"/>
  <c r="X135" i="1"/>
  <c r="M135" i="1"/>
  <c r="AG129" i="1"/>
  <c r="AG135" i="1"/>
  <c r="X129" i="1"/>
  <c r="M129" i="1"/>
  <c r="AG123" i="1"/>
  <c r="X123" i="1"/>
  <c r="M123" i="1"/>
  <c r="T180" i="1"/>
  <c r="AC180" i="1"/>
  <c r="I174" i="1"/>
  <c r="T174" i="1"/>
  <c r="AC168" i="1"/>
  <c r="I180" i="1"/>
  <c r="I168" i="1"/>
  <c r="AC174" i="1"/>
  <c r="T168" i="1"/>
  <c r="V125" i="1"/>
  <c r="AE125" i="1"/>
  <c r="K125" i="1"/>
  <c r="T26" i="1"/>
  <c r="BL26" i="1"/>
  <c r="AQ26" i="1"/>
  <c r="BH27" i="1"/>
  <c r="P27" i="1"/>
  <c r="AM27" i="1"/>
  <c r="J128" i="1"/>
  <c r="U128" i="1"/>
  <c r="AD128" i="1"/>
  <c r="X86" i="1"/>
  <c r="X88" i="1"/>
  <c r="M88" i="1"/>
  <c r="AG88" i="1"/>
  <c r="M86" i="1"/>
  <c r="AG86" i="1"/>
  <c r="T79" i="1"/>
  <c r="AC79" i="1"/>
  <c r="I79" i="1"/>
  <c r="AF79" i="1"/>
  <c r="L79" i="1"/>
  <c r="W79" i="1"/>
  <c r="Z79" i="1"/>
  <c r="O79" i="1"/>
  <c r="AI79" i="1"/>
  <c r="T125" i="1"/>
  <c r="AC125" i="1"/>
  <c r="I125" i="1"/>
  <c r="AH170" i="1"/>
  <c r="N170" i="1"/>
  <c r="Y170" i="1"/>
  <c r="Q126" i="1"/>
  <c r="N171" i="1"/>
  <c r="Y171" i="1"/>
  <c r="AH171" i="1"/>
  <c r="AE26" i="1"/>
  <c r="H26" i="1"/>
  <c r="AZ26" i="1"/>
  <c r="Q82" i="1"/>
  <c r="AF127" i="1"/>
  <c r="L127" i="1"/>
  <c r="W127" i="1"/>
  <c r="Z172" i="1"/>
  <c r="AI172" i="1"/>
  <c r="O172" i="1"/>
  <c r="V128" i="1"/>
  <c r="AE128" i="1"/>
  <c r="K128" i="1"/>
  <c r="R126" i="1"/>
  <c r="AI171" i="1"/>
  <c r="Z171" i="1"/>
  <c r="O171" i="1"/>
  <c r="AF26" i="1"/>
  <c r="BA26" i="1"/>
  <c r="I26" i="1"/>
  <c r="Y26" i="1"/>
  <c r="P83" i="1"/>
  <c r="AA83" i="1"/>
  <c r="AJ83" i="1"/>
  <c r="BJ34" i="1"/>
  <c r="AO34" i="1"/>
  <c r="R34" i="1"/>
  <c r="AG81" i="1"/>
  <c r="M81" i="1"/>
  <c r="X81" i="1"/>
  <c r="AJ171" i="1"/>
  <c r="P171" i="1"/>
  <c r="AA171" i="1"/>
  <c r="AG26" i="1"/>
  <c r="BB26" i="1"/>
  <c r="J26" i="1"/>
  <c r="R82" i="1"/>
  <c r="Q83" i="1"/>
  <c r="U79" i="1"/>
  <c r="AD79" i="1"/>
  <c r="J79" i="1"/>
  <c r="AG79" i="1"/>
  <c r="M79" i="1"/>
  <c r="X79" i="1"/>
  <c r="T23" i="1"/>
  <c r="AQ23" i="1"/>
  <c r="BL23" i="1"/>
  <c r="BH24" i="1"/>
  <c r="P24" i="1"/>
  <c r="AM24" i="1"/>
  <c r="P80" i="1"/>
  <c r="AA80" i="1"/>
  <c r="AJ80" i="1"/>
  <c r="P170" i="1"/>
  <c r="AA170" i="1"/>
  <c r="AJ170" i="1"/>
  <c r="S81" i="1"/>
  <c r="AB81" i="1"/>
  <c r="H81" i="1"/>
  <c r="N26" i="1"/>
  <c r="AK26" i="1"/>
  <c r="BF26" i="1"/>
  <c r="R83" i="1"/>
  <c r="BA23" i="1"/>
  <c r="I23" i="1"/>
  <c r="AF23" i="1"/>
  <c r="Y23" i="1"/>
  <c r="AG124" i="1"/>
  <c r="M124" i="1"/>
  <c r="X124" i="1"/>
  <c r="AD169" i="1"/>
  <c r="U169" i="1"/>
  <c r="J169" i="1"/>
  <c r="AJ169" i="1"/>
  <c r="AA169" i="1"/>
  <c r="P169" i="1"/>
  <c r="BA24" i="1"/>
  <c r="I24" i="1"/>
  <c r="AF24" i="1"/>
  <c r="BP24" i="1"/>
  <c r="AU24" i="1"/>
  <c r="X24" i="1"/>
  <c r="X125" i="1"/>
  <c r="AG125" i="1"/>
  <c r="M125" i="1"/>
  <c r="R170" i="1"/>
  <c r="AE25" i="1"/>
  <c r="AZ25" i="1"/>
  <c r="H25" i="1"/>
  <c r="AK23" i="1"/>
  <c r="BF23" i="1"/>
  <c r="N23" i="1"/>
  <c r="BI23" i="1"/>
  <c r="Q23" i="1"/>
  <c r="AN23" i="1"/>
  <c r="AR23" i="1"/>
  <c r="BM23" i="1"/>
  <c r="U23" i="1"/>
  <c r="AG80" i="1"/>
  <c r="M80" i="1"/>
  <c r="X80" i="1"/>
  <c r="Z125" i="1"/>
  <c r="AI125" i="1"/>
  <c r="O125" i="1"/>
  <c r="H170" i="1"/>
  <c r="S170" i="1"/>
  <c r="AB170" i="1"/>
  <c r="AQ25" i="1"/>
  <c r="T25" i="1"/>
  <c r="BL25" i="1"/>
  <c r="AF82" i="1"/>
  <c r="W82" i="1"/>
  <c r="L82" i="1"/>
  <c r="AB83" i="1"/>
  <c r="S83" i="1"/>
  <c r="H83" i="1"/>
  <c r="J23" i="1"/>
  <c r="AG23" i="1"/>
  <c r="BB23" i="1"/>
  <c r="R79" i="1"/>
  <c r="S124" i="1"/>
  <c r="H124" i="1"/>
  <c r="AB124" i="1"/>
  <c r="N124" i="1"/>
  <c r="Y124" i="1"/>
  <c r="AH124" i="1"/>
  <c r="AE169" i="1"/>
  <c r="V169" i="1"/>
  <c r="K169" i="1"/>
  <c r="Q169" i="1"/>
  <c r="Q80" i="1"/>
  <c r="Q125" i="1"/>
  <c r="I25" i="1"/>
  <c r="AF25" i="1"/>
  <c r="BA25" i="1"/>
  <c r="AC173" i="1"/>
  <c r="AE84" i="1"/>
  <c r="K84" i="1"/>
  <c r="V90" i="1"/>
  <c r="AE78" i="1"/>
  <c r="K78" i="1"/>
  <c r="AE90" i="1"/>
  <c r="V78" i="1"/>
  <c r="V84" i="1"/>
  <c r="K90" i="1"/>
  <c r="Y84" i="1"/>
  <c r="N84" i="1"/>
  <c r="AH90" i="1"/>
  <c r="Y78" i="1"/>
  <c r="N90" i="1"/>
  <c r="Y90" i="1"/>
  <c r="AH78" i="1"/>
  <c r="AH84" i="1"/>
  <c r="N78" i="1"/>
  <c r="V79" i="1"/>
  <c r="AE79" i="1"/>
  <c r="K79" i="1"/>
  <c r="AH79" i="1"/>
  <c r="N79" i="1"/>
  <c r="Y79" i="1"/>
  <c r="AC170" i="1"/>
  <c r="T170" i="1"/>
  <c r="I170" i="1"/>
  <c r="AU25" i="1"/>
  <c r="BP25" i="1"/>
  <c r="X25" i="1"/>
  <c r="AE126" i="1"/>
  <c r="V126" i="1"/>
  <c r="K126" i="1"/>
  <c r="H171" i="1"/>
  <c r="S171" i="1"/>
  <c r="AB171" i="1"/>
  <c r="Z82" i="1"/>
  <c r="AI82" i="1"/>
  <c r="O82" i="1"/>
  <c r="H27" i="1"/>
  <c r="AE27" i="1"/>
  <c r="AZ27" i="1"/>
  <c r="Z35" i="1"/>
  <c r="Z28" i="1"/>
  <c r="Z22" i="1"/>
  <c r="T129" i="1"/>
  <c r="I135" i="1"/>
  <c r="AC129" i="1"/>
  <c r="I129" i="1"/>
  <c r="T123" i="1"/>
  <c r="AC123" i="1"/>
  <c r="T135" i="1"/>
  <c r="AC135" i="1"/>
  <c r="I123" i="1"/>
  <c r="Z135" i="1"/>
  <c r="O135" i="1"/>
  <c r="AI129" i="1"/>
  <c r="AI135" i="1"/>
  <c r="O129" i="1"/>
  <c r="Z123" i="1"/>
  <c r="O123" i="1"/>
  <c r="Z129" i="1"/>
  <c r="AI123" i="1"/>
  <c r="W174" i="1"/>
  <c r="AF174" i="1"/>
  <c r="W168" i="1"/>
  <c r="W180" i="1"/>
  <c r="L180" i="1"/>
  <c r="L168" i="1"/>
  <c r="L174" i="1"/>
  <c r="AF180" i="1"/>
  <c r="AF168" i="1"/>
  <c r="R180" i="1"/>
  <c r="R174" i="1"/>
  <c r="R168" i="1"/>
  <c r="Z23" i="1"/>
  <c r="T124" i="1"/>
  <c r="I124" i="1"/>
  <c r="AC124" i="1"/>
  <c r="O124" i="1"/>
  <c r="Z124" i="1"/>
  <c r="AI124" i="1"/>
  <c r="AF169" i="1"/>
  <c r="L169" i="1"/>
  <c r="W169" i="1"/>
  <c r="R169" i="1"/>
  <c r="BE24" i="1"/>
  <c r="AJ24" i="1"/>
  <c r="M24" i="1"/>
  <c r="Y24" i="1"/>
  <c r="R125" i="1"/>
  <c r="Q81" i="1"/>
  <c r="W126" i="1"/>
  <c r="L126" i="1"/>
  <c r="AF126" i="1"/>
  <c r="T171" i="1"/>
  <c r="AC171" i="1"/>
  <c r="I171" i="1"/>
  <c r="BK26" i="1"/>
  <c r="AP26" i="1"/>
  <c r="S26" i="1"/>
  <c r="U127" i="1"/>
  <c r="J127" i="1"/>
  <c r="AD127" i="1"/>
  <c r="AB172" i="1"/>
  <c r="S172" i="1"/>
  <c r="H172" i="1"/>
  <c r="AL35" i="1"/>
  <c r="BG28" i="1"/>
  <c r="O22" i="1"/>
  <c r="O35" i="1"/>
  <c r="AL28" i="1"/>
  <c r="O28" i="1"/>
  <c r="BG22" i="1"/>
  <c r="BG35" i="1"/>
  <c r="AL22" i="1"/>
  <c r="BJ35" i="1"/>
  <c r="R35" i="1"/>
  <c r="AO22" i="1"/>
  <c r="AO28" i="1"/>
  <c r="R28" i="1"/>
  <c r="R22" i="1"/>
  <c r="AO35" i="1"/>
  <c r="BJ22" i="1"/>
  <c r="BJ28" i="1"/>
  <c r="BG23" i="1"/>
  <c r="O23" i="1"/>
  <c r="AL23" i="1"/>
  <c r="AO23" i="1"/>
  <c r="BJ23" i="1"/>
  <c r="R23" i="1"/>
  <c r="Z24" i="1"/>
  <c r="J170" i="1"/>
  <c r="U170" i="1"/>
  <c r="AD170" i="1"/>
  <c r="U81" i="1"/>
  <c r="AD81" i="1"/>
  <c r="J81" i="1"/>
  <c r="V127" i="1"/>
  <c r="AE127" i="1"/>
  <c r="K127" i="1"/>
  <c r="BE25" i="1"/>
  <c r="M25" i="1"/>
  <c r="AJ25" i="1"/>
  <c r="AM25" i="1"/>
  <c r="BH25" i="1"/>
  <c r="P25" i="1"/>
  <c r="BK25" i="1"/>
  <c r="S25" i="1"/>
  <c r="AP25" i="1"/>
  <c r="R127" i="1"/>
  <c r="Y172" i="1"/>
  <c r="N172" i="1"/>
  <c r="AH172" i="1"/>
  <c r="L83" i="1"/>
  <c r="AF83" i="1"/>
  <c r="W83" i="1"/>
  <c r="X27" i="1"/>
  <c r="AU27" i="1"/>
  <c r="BP27" i="1"/>
  <c r="AB128" i="1"/>
  <c r="H128" i="1"/>
  <c r="S128" i="1"/>
  <c r="BP29" i="1"/>
  <c r="AU29" i="1"/>
  <c r="X29" i="1"/>
  <c r="AZ32" i="1"/>
  <c r="AE32" i="1"/>
  <c r="H32" i="1"/>
  <c r="Y34" i="1"/>
  <c r="AJ29" i="1"/>
  <c r="M29" i="1"/>
  <c r="BE29" i="1"/>
  <c r="AB173" i="1"/>
  <c r="BE32" i="1"/>
  <c r="AJ32" i="1"/>
  <c r="M32" i="1"/>
  <c r="N179" i="1"/>
  <c r="Y179" i="1"/>
  <c r="AH179" i="1"/>
  <c r="AF88" i="1"/>
  <c r="L88" i="1"/>
  <c r="AF86" i="1"/>
  <c r="W88" i="1"/>
  <c r="W86" i="1"/>
  <c r="L86" i="1"/>
  <c r="AK24" i="1"/>
  <c r="N24" i="1"/>
  <c r="BF24" i="1"/>
  <c r="BI24" i="1"/>
  <c r="Q24" i="1"/>
  <c r="AN24" i="1"/>
  <c r="AR24" i="1"/>
  <c r="BM24" i="1"/>
  <c r="U24" i="1"/>
  <c r="AK25" i="1"/>
  <c r="BF25" i="1"/>
  <c r="N25" i="1"/>
  <c r="Q25" i="1"/>
  <c r="AN25" i="1"/>
  <c r="BI25" i="1"/>
  <c r="AR25" i="1"/>
  <c r="BM25" i="1"/>
  <c r="U25" i="1"/>
  <c r="BH26" i="1"/>
  <c r="AM26" i="1"/>
  <c r="P26" i="1"/>
  <c r="AJ172" i="1"/>
  <c r="P172" i="1"/>
  <c r="AA172" i="1"/>
  <c r="BB27" i="1"/>
  <c r="J27" i="1"/>
  <c r="AG27" i="1"/>
  <c r="W128" i="1"/>
  <c r="AF128" i="1"/>
  <c r="L128" i="1"/>
  <c r="H173" i="1"/>
  <c r="S173" i="1"/>
  <c r="AG173" i="1"/>
  <c r="BB24" i="1"/>
  <c r="J24" i="1"/>
  <c r="AG24" i="1"/>
  <c r="R80" i="1"/>
  <c r="S125" i="1"/>
  <c r="AB125" i="1"/>
  <c r="H125" i="1"/>
  <c r="Y125" i="1"/>
  <c r="AH125" i="1"/>
  <c r="N125" i="1"/>
  <c r="K170" i="1"/>
  <c r="V170" i="1"/>
  <c r="AE170" i="1"/>
  <c r="Q170" i="1"/>
  <c r="BB25" i="1"/>
  <c r="AG25" i="1"/>
  <c r="J25" i="1"/>
  <c r="R81" i="1"/>
  <c r="H126" i="1"/>
  <c r="AB126" i="1"/>
  <c r="S126" i="1"/>
  <c r="N126" i="1"/>
  <c r="AH126" i="1"/>
  <c r="Y126" i="1"/>
  <c r="V171" i="1"/>
  <c r="AE171" i="1"/>
  <c r="K171" i="1"/>
  <c r="Q171" i="1"/>
  <c r="AC82" i="1"/>
  <c r="I82" i="1"/>
  <c r="T82" i="1"/>
  <c r="U26" i="1"/>
  <c r="AR26" i="1"/>
  <c r="BM26" i="1"/>
  <c r="M127" i="1"/>
  <c r="X127" i="1"/>
  <c r="AG127" i="1"/>
  <c r="T172" i="1"/>
  <c r="AC172" i="1"/>
  <c r="I172" i="1"/>
  <c r="P128" i="1"/>
  <c r="AA128" i="1"/>
  <c r="AJ128" i="1"/>
  <c r="AM29" i="1"/>
  <c r="BH29" i="1"/>
  <c r="P29" i="1"/>
  <c r="AH173" i="1"/>
  <c r="V80" i="1"/>
  <c r="AE80" i="1"/>
  <c r="K80" i="1"/>
  <c r="AH80" i="1"/>
  <c r="N80" i="1"/>
  <c r="Y80" i="1"/>
  <c r="V81" i="1"/>
  <c r="AE81" i="1"/>
  <c r="K81" i="1"/>
  <c r="AH81" i="1"/>
  <c r="N81" i="1"/>
  <c r="Y81" i="1"/>
  <c r="X82" i="1"/>
  <c r="M82" i="1"/>
  <c r="AG82" i="1"/>
  <c r="Q172" i="1"/>
  <c r="T83" i="1"/>
  <c r="I83" i="1"/>
  <c r="AC83" i="1"/>
  <c r="Z83" i="1"/>
  <c r="O83" i="1"/>
  <c r="AI83" i="1"/>
  <c r="Q128" i="1"/>
  <c r="I173" i="1"/>
  <c r="T173" i="1"/>
  <c r="Z33" i="1"/>
  <c r="Z31" i="1"/>
  <c r="Z25" i="1"/>
  <c r="I126" i="1"/>
  <c r="AC126" i="1"/>
  <c r="T126" i="1"/>
  <c r="Z126" i="1"/>
  <c r="O126" i="1"/>
  <c r="AI126" i="1"/>
  <c r="AF171" i="1"/>
  <c r="L171" i="1"/>
  <c r="W171" i="1"/>
  <c r="R171" i="1"/>
  <c r="M26" i="1"/>
  <c r="BE26" i="1"/>
  <c r="AJ26" i="1"/>
  <c r="AJ82" i="1"/>
  <c r="AA82" i="1"/>
  <c r="P82" i="1"/>
  <c r="N127" i="1"/>
  <c r="Y127" i="1"/>
  <c r="AH127" i="1"/>
  <c r="AD172" i="1"/>
  <c r="J172" i="1"/>
  <c r="U172" i="1"/>
  <c r="M173" i="1"/>
  <c r="X173" i="1"/>
  <c r="AI173" i="1"/>
  <c r="AI132" i="1"/>
  <c r="O132" i="1"/>
  <c r="Z132" i="1"/>
  <c r="BG24" i="1"/>
  <c r="O24" i="1"/>
  <c r="AL24" i="1"/>
  <c r="R24" i="1"/>
  <c r="BJ24" i="1"/>
  <c r="AO24" i="1"/>
  <c r="AL25" i="1"/>
  <c r="O25" i="1"/>
  <c r="BG25" i="1"/>
  <c r="BJ25" i="1"/>
  <c r="R25" i="1"/>
  <c r="AO25" i="1"/>
  <c r="AN26" i="1"/>
  <c r="BI26" i="1"/>
  <c r="Q26" i="1"/>
  <c r="AJ127" i="1"/>
  <c r="P127" i="1"/>
  <c r="AA127" i="1"/>
  <c r="AK27" i="1"/>
  <c r="BE27" i="1"/>
  <c r="AJ27" i="1"/>
  <c r="BF27" i="1"/>
  <c r="M27" i="1"/>
  <c r="AP27" i="1"/>
  <c r="S27" i="1"/>
  <c r="BK27" i="1"/>
  <c r="R128" i="1"/>
  <c r="N173" i="1"/>
  <c r="Y173" i="1"/>
  <c r="L178" i="1"/>
  <c r="L176" i="1"/>
  <c r="W178" i="1"/>
  <c r="W176" i="1"/>
  <c r="AF176" i="1"/>
  <c r="AF178" i="1"/>
  <c r="R132" i="1"/>
  <c r="AD125" i="1"/>
  <c r="J125" i="1"/>
  <c r="U125" i="1"/>
  <c r="AJ125" i="1"/>
  <c r="P125" i="1"/>
  <c r="AA125" i="1"/>
  <c r="AG170" i="1"/>
  <c r="X170" i="1"/>
  <c r="M170" i="1"/>
  <c r="AA81" i="1"/>
  <c r="AJ81" i="1"/>
  <c r="P81" i="1"/>
  <c r="AD126" i="1"/>
  <c r="J126" i="1"/>
  <c r="U126" i="1"/>
  <c r="AA126" i="1"/>
  <c r="AJ126" i="1"/>
  <c r="P126" i="1"/>
  <c r="AG171" i="1"/>
  <c r="X171" i="1"/>
  <c r="M171" i="1"/>
  <c r="AB82" i="1"/>
  <c r="S82" i="1"/>
  <c r="H82" i="1"/>
  <c r="J82" i="1"/>
  <c r="AD82" i="1"/>
  <c r="U82" i="1"/>
  <c r="AU26" i="1"/>
  <c r="BP26" i="1"/>
  <c r="X26" i="1"/>
  <c r="AE172" i="1"/>
  <c r="V172" i="1"/>
  <c r="K172" i="1"/>
  <c r="BK29" i="1"/>
  <c r="S29" i="1"/>
  <c r="AP29" i="1"/>
  <c r="R178" i="1"/>
  <c r="R176" i="1"/>
  <c r="I80" i="1"/>
  <c r="T80" i="1"/>
  <c r="AC80" i="1"/>
  <c r="AF80" i="1"/>
  <c r="L80" i="1"/>
  <c r="W80" i="1"/>
  <c r="AI80" i="1"/>
  <c r="Z80" i="1"/>
  <c r="O80" i="1"/>
  <c r="AC81" i="1"/>
  <c r="I81" i="1"/>
  <c r="T81" i="1"/>
  <c r="W81" i="1"/>
  <c r="AF81" i="1"/>
  <c r="L81" i="1"/>
  <c r="AI81" i="1"/>
  <c r="O81" i="1"/>
  <c r="Z81" i="1"/>
  <c r="AB127" i="1"/>
  <c r="H127" i="1"/>
  <c r="S127" i="1"/>
  <c r="Q127" i="1"/>
  <c r="M172" i="1"/>
  <c r="X172" i="1"/>
  <c r="AG172" i="1"/>
  <c r="O173" i="1"/>
  <c r="Z173" i="1"/>
  <c r="H29" i="1"/>
  <c r="AZ29" i="1"/>
  <c r="AE29" i="1"/>
  <c r="AC131" i="1"/>
  <c r="AC133" i="1"/>
  <c r="I131" i="1"/>
  <c r="T133" i="1"/>
  <c r="T131" i="1"/>
  <c r="I133" i="1"/>
  <c r="BL31" i="1"/>
  <c r="T31" i="1"/>
  <c r="BL33" i="1"/>
  <c r="T33" i="1"/>
  <c r="AQ33" i="1"/>
  <c r="AQ31" i="1"/>
  <c r="O133" i="1"/>
  <c r="AI133" i="1"/>
  <c r="O131" i="1"/>
  <c r="Z131" i="1"/>
  <c r="Z133" i="1"/>
  <c r="AI131" i="1"/>
  <c r="I176" i="1"/>
  <c r="I178" i="1"/>
  <c r="T178" i="1"/>
  <c r="AC178" i="1"/>
  <c r="T176" i="1"/>
  <c r="AC176" i="1"/>
  <c r="AA132" i="1"/>
  <c r="P132" i="1"/>
  <c r="AJ132" i="1"/>
  <c r="P134" i="1"/>
  <c r="AJ134" i="1"/>
  <c r="AA134" i="1"/>
  <c r="BH33" i="1"/>
  <c r="P33" i="1"/>
  <c r="BH31" i="1"/>
  <c r="AM31" i="1"/>
  <c r="P31" i="1"/>
  <c r="AM33" i="1"/>
  <c r="S32" i="1"/>
  <c r="BK32" i="1"/>
  <c r="AP32" i="1"/>
  <c r="Q132" i="1"/>
  <c r="X34" i="1"/>
  <c r="AU34" i="1"/>
  <c r="BP34" i="1"/>
  <c r="T88" i="1"/>
  <c r="I86" i="1"/>
  <c r="I88" i="1"/>
  <c r="AC88" i="1"/>
  <c r="AC86" i="1"/>
  <c r="T86" i="1"/>
  <c r="AJ133" i="1"/>
  <c r="P133" i="1"/>
  <c r="AA131" i="1"/>
  <c r="AA133" i="1"/>
  <c r="AJ131" i="1"/>
  <c r="P131" i="1"/>
  <c r="H177" i="1"/>
  <c r="AB177" i="1"/>
  <c r="S177" i="1"/>
  <c r="U83" i="1"/>
  <c r="AD83" i="1"/>
  <c r="J83" i="1"/>
  <c r="AG83" i="1"/>
  <c r="M83" i="1"/>
  <c r="X83" i="1"/>
  <c r="AQ27" i="1"/>
  <c r="T27" i="1"/>
  <c r="BL27" i="1"/>
  <c r="AQ29" i="1"/>
  <c r="T29" i="1"/>
  <c r="BL29" i="1"/>
  <c r="AJ33" i="1"/>
  <c r="M31" i="1"/>
  <c r="M33" i="1"/>
  <c r="BE31" i="1"/>
  <c r="AJ31" i="1"/>
  <c r="BE33" i="1"/>
  <c r="N88" i="1"/>
  <c r="AH88" i="1"/>
  <c r="Y88" i="1"/>
  <c r="AH86" i="1"/>
  <c r="Y86" i="1"/>
  <c r="N86" i="1"/>
  <c r="AJ88" i="1"/>
  <c r="P88" i="1"/>
  <c r="AA86" i="1"/>
  <c r="P86" i="1"/>
  <c r="AA88" i="1"/>
  <c r="AJ86" i="1"/>
  <c r="Q131" i="1"/>
  <c r="Q133" i="1"/>
  <c r="M178" i="1"/>
  <c r="X178" i="1"/>
  <c r="M176" i="1"/>
  <c r="AG176" i="1"/>
  <c r="AG178" i="1"/>
  <c r="X176" i="1"/>
  <c r="AJ87" i="1"/>
  <c r="P87" i="1"/>
  <c r="AA87" i="1"/>
  <c r="AC177" i="1"/>
  <c r="I177" i="1"/>
  <c r="T177" i="1"/>
  <c r="H89" i="1"/>
  <c r="AB89" i="1"/>
  <c r="S89" i="1"/>
  <c r="BA27" i="1"/>
  <c r="I27" i="1"/>
  <c r="AF27" i="1"/>
  <c r="Y27" i="1"/>
  <c r="X128" i="1"/>
  <c r="M128" i="1"/>
  <c r="AG128" i="1"/>
  <c r="U173" i="1"/>
  <c r="J173" i="1"/>
  <c r="P173" i="1"/>
  <c r="AA173" i="1"/>
  <c r="AF29" i="1"/>
  <c r="I29" i="1"/>
  <c r="BA29" i="1"/>
  <c r="Y29" i="1"/>
  <c r="AD173" i="1"/>
  <c r="AJ173" i="1"/>
  <c r="U133" i="1"/>
  <c r="J131" i="1"/>
  <c r="J133" i="1"/>
  <c r="AD131" i="1"/>
  <c r="AD133" i="1"/>
  <c r="U131" i="1"/>
  <c r="AU32" i="1"/>
  <c r="X32" i="1"/>
  <c r="BP32" i="1"/>
  <c r="L177" i="1"/>
  <c r="AF177" i="1"/>
  <c r="W177" i="1"/>
  <c r="BI27" i="1"/>
  <c r="Q27" i="1"/>
  <c r="AN27" i="1"/>
  <c r="AR27" i="1"/>
  <c r="BM27" i="1"/>
  <c r="U27" i="1"/>
  <c r="AK29" i="1"/>
  <c r="N29" i="1"/>
  <c r="BF29" i="1"/>
  <c r="Q29" i="1"/>
  <c r="AN29" i="1"/>
  <c r="BI29" i="1"/>
  <c r="AR29" i="1"/>
  <c r="U29" i="1"/>
  <c r="BM29" i="1"/>
  <c r="AB88" i="1"/>
  <c r="H88" i="1"/>
  <c r="S88" i="1"/>
  <c r="AB86" i="1"/>
  <c r="S86" i="1"/>
  <c r="H86" i="1"/>
  <c r="AD86" i="1"/>
  <c r="J86" i="1"/>
  <c r="AD88" i="1"/>
  <c r="J88" i="1"/>
  <c r="U88" i="1"/>
  <c r="U86" i="1"/>
  <c r="AO33" i="1"/>
  <c r="BJ33" i="1"/>
  <c r="R31" i="1"/>
  <c r="R33" i="1"/>
  <c r="AO31" i="1"/>
  <c r="BJ31" i="1"/>
  <c r="BP33" i="1"/>
  <c r="X33" i="1"/>
  <c r="AU31" i="1"/>
  <c r="X31" i="1"/>
  <c r="AU33" i="1"/>
  <c r="BP31" i="1"/>
  <c r="R131" i="1"/>
  <c r="R133" i="1"/>
  <c r="N178" i="1"/>
  <c r="Y178" i="1"/>
  <c r="AH178" i="1"/>
  <c r="N176" i="1"/>
  <c r="AH176" i="1"/>
  <c r="Y176" i="1"/>
  <c r="I132" i="1"/>
  <c r="AC132" i="1"/>
  <c r="T132" i="1"/>
  <c r="M177" i="1"/>
  <c r="X177" i="1"/>
  <c r="AG177" i="1"/>
  <c r="Y128" i="1"/>
  <c r="AH128" i="1"/>
  <c r="N128" i="1"/>
  <c r="V173" i="1"/>
  <c r="K173" i="1"/>
  <c r="Q173" i="1"/>
  <c r="BB29" i="1"/>
  <c r="AG29" i="1"/>
  <c r="J29" i="1"/>
  <c r="AE173" i="1"/>
  <c r="V88" i="1"/>
  <c r="V86" i="1"/>
  <c r="K86" i="1"/>
  <c r="K88" i="1"/>
  <c r="AE86" i="1"/>
  <c r="AE88" i="1"/>
  <c r="V133" i="1"/>
  <c r="K131" i="1"/>
  <c r="AE133" i="1"/>
  <c r="AE131" i="1"/>
  <c r="K133" i="1"/>
  <c r="V131" i="1"/>
  <c r="Q87" i="1"/>
  <c r="U132" i="1"/>
  <c r="AD132" i="1"/>
  <c r="J132" i="1"/>
  <c r="Y177" i="1"/>
  <c r="N177" i="1"/>
  <c r="AH177" i="1"/>
  <c r="AC89" i="1"/>
  <c r="I89" i="1"/>
  <c r="T89" i="1"/>
  <c r="K82" i="1"/>
  <c r="AE82" i="1"/>
  <c r="V82" i="1"/>
  <c r="Y82" i="1"/>
  <c r="AH82" i="1"/>
  <c r="N82" i="1"/>
  <c r="V83" i="1"/>
  <c r="AE83" i="1"/>
  <c r="K83" i="1"/>
  <c r="AH83" i="1"/>
  <c r="N83" i="1"/>
  <c r="Y83" i="1"/>
  <c r="AZ33" i="1"/>
  <c r="H33" i="1"/>
  <c r="AZ31" i="1"/>
  <c r="H31" i="1"/>
  <c r="AE31" i="1"/>
  <c r="AE33" i="1"/>
  <c r="Z88" i="1"/>
  <c r="AI88" i="1"/>
  <c r="O88" i="1"/>
  <c r="Z86" i="1"/>
  <c r="O86" i="1"/>
  <c r="AI86" i="1"/>
  <c r="Q88" i="1"/>
  <c r="Q86" i="1"/>
  <c r="Z178" i="1"/>
  <c r="AI178" i="1"/>
  <c r="AI176" i="1"/>
  <c r="Z176" i="1"/>
  <c r="O178" i="1"/>
  <c r="O176" i="1"/>
  <c r="AM32" i="1"/>
  <c r="P32" i="1"/>
  <c r="BH32" i="1"/>
  <c r="Z32" i="1"/>
  <c r="V132" i="1"/>
  <c r="AE132" i="1"/>
  <c r="K132" i="1"/>
  <c r="Z26" i="1"/>
  <c r="T127" i="1"/>
  <c r="AC127" i="1"/>
  <c r="I127" i="1"/>
  <c r="O127" i="1"/>
  <c r="AI127" i="1"/>
  <c r="Z127" i="1"/>
  <c r="L172" i="1"/>
  <c r="AF172" i="1"/>
  <c r="W172" i="1"/>
  <c r="R172" i="1"/>
  <c r="Z27" i="1"/>
  <c r="T128" i="1"/>
  <c r="I128" i="1"/>
  <c r="AC128" i="1"/>
  <c r="AI128" i="1"/>
  <c r="O128" i="1"/>
  <c r="Z128" i="1"/>
  <c r="W173" i="1"/>
  <c r="L173" i="1"/>
  <c r="R173" i="1"/>
  <c r="Z29" i="1"/>
  <c r="AF173" i="1"/>
  <c r="BG33" i="1"/>
  <c r="O33" i="1"/>
  <c r="AL31" i="1"/>
  <c r="O31" i="1"/>
  <c r="BG31" i="1"/>
  <c r="AL33" i="1"/>
  <c r="W133" i="1"/>
  <c r="AF133" i="1"/>
  <c r="W131" i="1"/>
  <c r="L133" i="1"/>
  <c r="L131" i="1"/>
  <c r="AF131" i="1"/>
  <c r="AB87" i="1"/>
  <c r="H87" i="1"/>
  <c r="S87" i="1"/>
  <c r="O177" i="1"/>
  <c r="AI177" i="1"/>
  <c r="Z177" i="1"/>
  <c r="BG26" i="1"/>
  <c r="AL26" i="1"/>
  <c r="O26" i="1"/>
  <c r="AO26" i="1"/>
  <c r="BJ26" i="1"/>
  <c r="R26" i="1"/>
  <c r="AL27" i="1"/>
  <c r="BG27" i="1"/>
  <c r="O27" i="1"/>
  <c r="AO27" i="1"/>
  <c r="R27" i="1"/>
  <c r="BJ27" i="1"/>
  <c r="AL29" i="1"/>
  <c r="BG29" i="1"/>
  <c r="O29" i="1"/>
  <c r="BJ29" i="1"/>
  <c r="R29" i="1"/>
  <c r="AO29" i="1"/>
  <c r="AP33" i="1"/>
  <c r="BK33" i="1"/>
  <c r="BK31" i="1"/>
  <c r="AP31" i="1"/>
  <c r="S31" i="1"/>
  <c r="S33" i="1"/>
  <c r="AB176" i="1"/>
  <c r="S178" i="1"/>
  <c r="S176" i="1"/>
  <c r="H178" i="1"/>
  <c r="H176" i="1"/>
  <c r="AB178" i="1"/>
  <c r="AF132" i="1"/>
  <c r="W132" i="1"/>
  <c r="L132" i="1"/>
  <c r="R177" i="1"/>
  <c r="V134" i="1"/>
  <c r="K134" i="1"/>
  <c r="AE134" i="1"/>
  <c r="BA34" i="1"/>
  <c r="I34" i="1"/>
  <c r="AF34" i="1"/>
  <c r="AJ89" i="1"/>
  <c r="AA89" i="1"/>
  <c r="P89" i="1"/>
  <c r="X134" i="1"/>
  <c r="AG134" i="1"/>
  <c r="M134" i="1"/>
  <c r="T87" i="1"/>
  <c r="I87" i="1"/>
  <c r="AC87" i="1"/>
  <c r="AF87" i="1"/>
  <c r="L87" i="1"/>
  <c r="W87" i="1"/>
  <c r="Z87" i="1"/>
  <c r="O87" i="1"/>
  <c r="AI87" i="1"/>
  <c r="AG89" i="1"/>
  <c r="M89" i="1"/>
  <c r="X89" i="1"/>
  <c r="AI134" i="1"/>
  <c r="Z134" i="1"/>
  <c r="O134" i="1"/>
  <c r="AG179" i="1"/>
  <c r="M179" i="1"/>
  <c r="X179" i="1"/>
  <c r="J87" i="1"/>
  <c r="U87" i="1"/>
  <c r="AD87" i="1"/>
  <c r="AG87" i="1"/>
  <c r="X87" i="1"/>
  <c r="M87" i="1"/>
  <c r="T32" i="1"/>
  <c r="BL32" i="1"/>
  <c r="AQ32" i="1"/>
  <c r="Z34" i="1"/>
  <c r="Q134" i="1"/>
  <c r="P179" i="1"/>
  <c r="AA179" i="1"/>
  <c r="AJ179" i="1"/>
  <c r="AF31" i="1"/>
  <c r="AF33" i="1"/>
  <c r="BA33" i="1"/>
  <c r="I33" i="1"/>
  <c r="I31" i="1"/>
  <c r="BA31" i="1"/>
  <c r="Y31" i="1"/>
  <c r="Y33" i="1"/>
  <c r="AG133" i="1"/>
  <c r="M133" i="1"/>
  <c r="X133" i="1"/>
  <c r="AG131" i="1"/>
  <c r="X131" i="1"/>
  <c r="M131" i="1"/>
  <c r="J176" i="1"/>
  <c r="U176" i="1"/>
  <c r="U178" i="1"/>
  <c r="AD178" i="1"/>
  <c r="AD176" i="1"/>
  <c r="J178" i="1"/>
  <c r="AJ178" i="1"/>
  <c r="AJ176" i="1"/>
  <c r="AA176" i="1"/>
  <c r="AA178" i="1"/>
  <c r="P176" i="1"/>
  <c r="P178" i="1"/>
  <c r="AF32" i="1"/>
  <c r="I32" i="1"/>
  <c r="BA32" i="1"/>
  <c r="Y32" i="1"/>
  <c r="M132" i="1"/>
  <c r="AG132" i="1"/>
  <c r="X132" i="1"/>
  <c r="AD177" i="1"/>
  <c r="U177" i="1"/>
  <c r="J177" i="1"/>
  <c r="P177" i="1"/>
  <c r="AJ177" i="1"/>
  <c r="AA177" i="1"/>
  <c r="U89" i="1"/>
  <c r="AD179" i="1"/>
  <c r="U134" i="1"/>
  <c r="J134" i="1"/>
  <c r="J89" i="1"/>
  <c r="U179" i="1"/>
  <c r="AD89" i="1"/>
  <c r="J179" i="1"/>
  <c r="AD134" i="1"/>
  <c r="AI89" i="1"/>
  <c r="Z89" i="1"/>
  <c r="O89" i="1"/>
  <c r="T134" i="1"/>
  <c r="I134" i="1"/>
  <c r="AC134" i="1"/>
  <c r="R179" i="1"/>
  <c r="BF31" i="1"/>
  <c r="N31" i="1"/>
  <c r="AK33" i="1"/>
  <c r="AK31" i="1"/>
  <c r="N33" i="1"/>
  <c r="BF33" i="1"/>
  <c r="AN31" i="1"/>
  <c r="Q33" i="1"/>
  <c r="BI31" i="1"/>
  <c r="AN33" i="1"/>
  <c r="Q31" i="1"/>
  <c r="BI33" i="1"/>
  <c r="BM31" i="1"/>
  <c r="U31" i="1"/>
  <c r="BM33" i="1"/>
  <c r="AR33" i="1"/>
  <c r="AR31" i="1"/>
  <c r="U33" i="1"/>
  <c r="N32" i="1"/>
  <c r="BF32" i="1"/>
  <c r="AK32" i="1"/>
  <c r="BI32" i="1"/>
  <c r="AN32" i="1"/>
  <c r="Q32" i="1"/>
  <c r="BM32" i="1"/>
  <c r="AR32" i="1"/>
  <c r="U32" i="1"/>
  <c r="AG31" i="1"/>
  <c r="BB33" i="1"/>
  <c r="AG33" i="1"/>
  <c r="J31" i="1"/>
  <c r="J33" i="1"/>
  <c r="BB31" i="1"/>
  <c r="R88" i="1"/>
  <c r="R86" i="1"/>
  <c r="S131" i="1"/>
  <c r="AB131" i="1"/>
  <c r="AB133" i="1"/>
  <c r="S133" i="1"/>
  <c r="H133" i="1"/>
  <c r="H131" i="1"/>
  <c r="N133" i="1"/>
  <c r="AH133" i="1"/>
  <c r="Y131" i="1"/>
  <c r="Y133" i="1"/>
  <c r="AH131" i="1"/>
  <c r="N131" i="1"/>
  <c r="V176" i="1"/>
  <c r="AE178" i="1"/>
  <c r="V178" i="1"/>
  <c r="K176" i="1"/>
  <c r="K178" i="1"/>
  <c r="AE176" i="1"/>
  <c r="Q178" i="1"/>
  <c r="Q176" i="1"/>
  <c r="BB32" i="1"/>
  <c r="AG32" i="1"/>
  <c r="J32" i="1"/>
  <c r="R87" i="1"/>
  <c r="S132" i="1"/>
  <c r="H132" i="1"/>
  <c r="AB132" i="1"/>
  <c r="N132" i="1"/>
  <c r="AH132" i="1"/>
  <c r="Y132" i="1"/>
  <c r="AE177" i="1"/>
  <c r="K177" i="1"/>
  <c r="V177" i="1"/>
  <c r="Q177" i="1"/>
  <c r="AQ34" i="1"/>
  <c r="BL34" i="1"/>
  <c r="T34" i="1"/>
  <c r="S179" i="1"/>
  <c r="AB179" i="1"/>
  <c r="H179" i="1"/>
  <c r="K87" i="1"/>
  <c r="AE87" i="1"/>
  <c r="V87" i="1"/>
  <c r="N87" i="1"/>
  <c r="Y87" i="1"/>
  <c r="AH87" i="1"/>
  <c r="O34" i="1"/>
  <c r="BG34" i="1"/>
  <c r="AL34" i="1"/>
  <c r="BG32" i="1"/>
  <c r="O32" i="1"/>
  <c r="AL32" i="1"/>
  <c r="AO32" i="1"/>
  <c r="BJ32" i="1"/>
  <c r="R32" i="1"/>
  <c r="L134" i="1"/>
  <c r="AF134" i="1"/>
  <c r="L89" i="1"/>
  <c r="W179" i="1"/>
  <c r="W134" i="1"/>
  <c r="W89" i="1"/>
  <c r="AF89" i="1"/>
  <c r="AF179" i="1"/>
  <c r="L179" i="1"/>
  <c r="BE34" i="1"/>
  <c r="AJ34" i="1"/>
  <c r="M34" i="1"/>
  <c r="P34" i="1"/>
  <c r="BH34" i="1"/>
  <c r="AM34" i="1"/>
  <c r="AP34" i="1"/>
  <c r="S34" i="1"/>
  <c r="BK34" i="1"/>
  <c r="AZ34" i="1"/>
  <c r="AE34" i="1"/>
  <c r="H34" i="1"/>
  <c r="Q89" i="1"/>
  <c r="R134" i="1"/>
  <c r="AC179" i="1"/>
  <c r="T179" i="1"/>
  <c r="I179" i="1"/>
  <c r="O179" i="1"/>
  <c r="AI179" i="1"/>
  <c r="Z179" i="1"/>
  <c r="S98" i="1"/>
  <c r="AB98" i="1"/>
  <c r="AB93" i="1"/>
  <c r="S93" i="1"/>
  <c r="H98" i="1"/>
  <c r="H93" i="1"/>
  <c r="AK34" i="1"/>
  <c r="N34" i="1"/>
  <c r="BF34" i="1"/>
  <c r="BI34" i="1"/>
  <c r="Q34" i="1"/>
  <c r="AN34" i="1"/>
  <c r="AR34" i="1"/>
  <c r="U34" i="1"/>
  <c r="BM34" i="1"/>
  <c r="BB34" i="1"/>
  <c r="J34" i="1"/>
  <c r="AG34" i="1"/>
  <c r="R89" i="1"/>
  <c r="S134" i="1"/>
  <c r="AB134" i="1"/>
  <c r="H134" i="1"/>
  <c r="Y134" i="1"/>
  <c r="AH134" i="1"/>
  <c r="N134" i="1"/>
  <c r="AE179" i="1"/>
  <c r="K179" i="1"/>
  <c r="V179" i="1"/>
  <c r="Q179" i="1"/>
  <c r="AH98" i="1"/>
  <c r="N98" i="1"/>
  <c r="Y98" i="1"/>
  <c r="AH93" i="1"/>
  <c r="Y93" i="1"/>
  <c r="N93" i="1"/>
  <c r="AE89" i="1"/>
  <c r="V89" i="1"/>
  <c r="K89" i="1"/>
  <c r="Y89" i="1"/>
  <c r="N89" i="1"/>
  <c r="AH89" i="1"/>
  <c r="BI43" i="1"/>
  <c r="Q43" i="1"/>
  <c r="BI38" i="1"/>
  <c r="Q38" i="1"/>
  <c r="AN43" i="1"/>
  <c r="AN38" i="1"/>
  <c r="BA38" i="1"/>
  <c r="I38" i="1"/>
  <c r="BA43" i="1"/>
  <c r="I43" i="1"/>
  <c r="AF43" i="1"/>
  <c r="AF38" i="1"/>
  <c r="K188" i="1"/>
  <c r="AE188" i="1"/>
  <c r="K183" i="1"/>
  <c r="V188" i="1"/>
  <c r="AE183" i="1"/>
  <c r="V183" i="1"/>
  <c r="AD143" i="1"/>
  <c r="J138" i="1"/>
  <c r="AD138" i="1"/>
  <c r="U143" i="1"/>
  <c r="J143" i="1"/>
  <c r="U138" i="1"/>
  <c r="AE138" i="1"/>
  <c r="AE143" i="1"/>
  <c r="V143" i="1"/>
  <c r="V138" i="1"/>
  <c r="K143" i="1"/>
  <c r="K138" i="1"/>
  <c r="AK43" i="1"/>
  <c r="AK38" i="1"/>
  <c r="N43" i="1"/>
  <c r="BF43" i="1"/>
  <c r="N38" i="1"/>
  <c r="BF38" i="1"/>
  <c r="Z43" i="1"/>
  <c r="Z38" i="1"/>
  <c r="Q143" i="1"/>
  <c r="Q138" i="1"/>
  <c r="R188" i="1"/>
  <c r="R183" i="1"/>
  <c r="AG93" i="1"/>
  <c r="M93" i="1"/>
  <c r="X98" i="1"/>
  <c r="X93" i="1"/>
  <c r="AG98" i="1"/>
  <c r="M98" i="1"/>
  <c r="R143" i="1"/>
  <c r="R138" i="1"/>
  <c r="AE43" i="1"/>
  <c r="AZ43" i="1"/>
  <c r="H43" i="1"/>
  <c r="AE38" i="1"/>
  <c r="H38" i="1"/>
  <c r="AZ38" i="1"/>
  <c r="U93" i="1"/>
  <c r="J98" i="1"/>
  <c r="J93" i="1"/>
  <c r="AD93" i="1"/>
  <c r="AD98" i="1"/>
  <c r="U98" i="1"/>
  <c r="AR43" i="1"/>
  <c r="AR38" i="1"/>
  <c r="BM43" i="1"/>
  <c r="U43" i="1"/>
  <c r="U38" i="1"/>
  <c r="BM38" i="1"/>
  <c r="R98" i="1"/>
  <c r="R93" i="1"/>
  <c r="AC143" i="1"/>
  <c r="T138" i="1"/>
  <c r="I138" i="1"/>
  <c r="AC138" i="1"/>
  <c r="T143" i="1"/>
  <c r="I143" i="1"/>
  <c r="AA143" i="1"/>
  <c r="AJ143" i="1"/>
  <c r="P138" i="1"/>
  <c r="P143" i="1"/>
  <c r="AJ138" i="1"/>
  <c r="AA138" i="1"/>
  <c r="AD188" i="1"/>
  <c r="J188" i="1"/>
  <c r="J183" i="1"/>
  <c r="U183" i="1"/>
  <c r="AD183" i="1"/>
  <c r="U188" i="1"/>
  <c r="Q188" i="1"/>
  <c r="Q183" i="1"/>
  <c r="N141" i="1"/>
  <c r="Y141" i="1"/>
  <c r="AH141" i="1"/>
  <c r="AK39" i="1"/>
  <c r="N39" i="1"/>
  <c r="BF39" i="1"/>
  <c r="AL39" i="1"/>
  <c r="O39" i="1"/>
  <c r="BG39" i="1"/>
  <c r="W187" i="1"/>
  <c r="L187" i="1"/>
  <c r="BB43" i="1"/>
  <c r="J43" i="1"/>
  <c r="BB38" i="1"/>
  <c r="J38" i="1"/>
  <c r="AG43" i="1"/>
  <c r="AG38" i="1"/>
  <c r="V98" i="1"/>
  <c r="K98" i="1"/>
  <c r="K93" i="1"/>
  <c r="AE93" i="1"/>
  <c r="V93" i="1"/>
  <c r="AE98" i="1"/>
  <c r="W143" i="1"/>
  <c r="L143" i="1"/>
  <c r="AF143" i="1"/>
  <c r="AF138" i="1"/>
  <c r="L138" i="1"/>
  <c r="W138" i="1"/>
  <c r="L188" i="1"/>
  <c r="W188" i="1"/>
  <c r="AF188" i="1"/>
  <c r="L183" i="1"/>
  <c r="AF183" i="1"/>
  <c r="W183" i="1"/>
  <c r="Q39" i="1"/>
  <c r="BI39" i="1"/>
  <c r="AN39" i="1"/>
  <c r="M186" i="1"/>
  <c r="X186" i="1"/>
  <c r="AG186" i="1"/>
  <c r="BJ43" i="1"/>
  <c r="R43" i="1"/>
  <c r="BJ38" i="1"/>
  <c r="AO38" i="1"/>
  <c r="R38" i="1"/>
  <c r="AO43" i="1"/>
  <c r="P98" i="1"/>
  <c r="AJ98" i="1"/>
  <c r="P93" i="1"/>
  <c r="AJ93" i="1"/>
  <c r="AA93" i="1"/>
  <c r="AA98" i="1"/>
  <c r="AL43" i="1"/>
  <c r="O38" i="1"/>
  <c r="AL38" i="1"/>
  <c r="O43" i="1"/>
  <c r="BG43" i="1"/>
  <c r="X138" i="1"/>
  <c r="AG143" i="1"/>
  <c r="X143" i="1"/>
  <c r="M143" i="1"/>
  <c r="M138" i="1"/>
  <c r="AG138" i="1"/>
  <c r="M188" i="1"/>
  <c r="AG183" i="1"/>
  <c r="M183" i="1"/>
  <c r="AG188" i="1"/>
  <c r="X188" i="1"/>
  <c r="X183" i="1"/>
  <c r="AI94" i="1"/>
  <c r="O94" i="1"/>
  <c r="Z94" i="1"/>
  <c r="V139" i="1"/>
  <c r="K139" i="1"/>
  <c r="AE139" i="1"/>
  <c r="M184" i="1"/>
  <c r="AG184" i="1"/>
  <c r="X184" i="1"/>
  <c r="AE41" i="1"/>
  <c r="H41" i="1"/>
  <c r="AZ41" i="1"/>
  <c r="AI98" i="1"/>
  <c r="Z98" i="1"/>
  <c r="O98" i="1"/>
  <c r="AI93" i="1"/>
  <c r="Z93" i="1"/>
  <c r="O93" i="1"/>
  <c r="X43" i="1"/>
  <c r="AU43" i="1"/>
  <c r="X38" i="1"/>
  <c r="BP38" i="1"/>
  <c r="AU38" i="1"/>
  <c r="BP43" i="1"/>
  <c r="N188" i="1"/>
  <c r="AH183" i="1"/>
  <c r="Y188" i="1"/>
  <c r="N183" i="1"/>
  <c r="AH188" i="1"/>
  <c r="Y183" i="1"/>
  <c r="AI95" i="1"/>
  <c r="Z95" i="1"/>
  <c r="O95" i="1"/>
  <c r="AJ96" i="1"/>
  <c r="P96" i="1"/>
  <c r="AA96" i="1"/>
  <c r="BB42" i="1"/>
  <c r="J42" i="1"/>
  <c r="AG42" i="1"/>
  <c r="W98" i="1"/>
  <c r="L98" i="1"/>
  <c r="L93" i="1"/>
  <c r="AF93" i="1"/>
  <c r="W93" i="1"/>
  <c r="AF98" i="1"/>
  <c r="Q93" i="1"/>
  <c r="Q98" i="1"/>
  <c r="Y143" i="1"/>
  <c r="Y138" i="1"/>
  <c r="AH138" i="1"/>
  <c r="N143" i="1"/>
  <c r="AH143" i="1"/>
  <c r="N138" i="1"/>
  <c r="O183" i="1"/>
  <c r="Z188" i="1"/>
  <c r="AI188" i="1"/>
  <c r="Z183" i="1"/>
  <c r="AI183" i="1"/>
  <c r="O188" i="1"/>
  <c r="Q139" i="1"/>
  <c r="N184" i="1"/>
  <c r="AH184" i="1"/>
  <c r="Y184" i="1"/>
  <c r="AC98" i="1"/>
  <c r="I98" i="1"/>
  <c r="T93" i="1"/>
  <c r="I93" i="1"/>
  <c r="T98" i="1"/>
  <c r="AC93" i="1"/>
  <c r="AB188" i="1"/>
  <c r="H188" i="1"/>
  <c r="S188" i="1"/>
  <c r="S183" i="1"/>
  <c r="H183" i="1"/>
  <c r="AB183" i="1"/>
  <c r="R139" i="1"/>
  <c r="AQ38" i="1"/>
  <c r="BL43" i="1"/>
  <c r="AQ43" i="1"/>
  <c r="T38" i="1"/>
  <c r="BL38" i="1"/>
  <c r="T43" i="1"/>
  <c r="Y43" i="1"/>
  <c r="Y38" i="1"/>
  <c r="AB143" i="1"/>
  <c r="S143" i="1"/>
  <c r="H143" i="1"/>
  <c r="S138" i="1"/>
  <c r="H138" i="1"/>
  <c r="AB138" i="1"/>
  <c r="Z143" i="1"/>
  <c r="AI143" i="1"/>
  <c r="AI138" i="1"/>
  <c r="O143" i="1"/>
  <c r="O138" i="1"/>
  <c r="Z138" i="1"/>
  <c r="AC188" i="1"/>
  <c r="I183" i="1"/>
  <c r="I188" i="1"/>
  <c r="T183" i="1"/>
  <c r="AC183" i="1"/>
  <c r="T188" i="1"/>
  <c r="P188" i="1"/>
  <c r="P183" i="1"/>
  <c r="AA183" i="1"/>
  <c r="AA188" i="1"/>
  <c r="AJ188" i="1"/>
  <c r="AJ183" i="1"/>
  <c r="H39" i="1"/>
  <c r="AZ39" i="1"/>
  <c r="AE39" i="1"/>
  <c r="Q94" i="1"/>
  <c r="S94" i="1"/>
  <c r="H94" i="1"/>
  <c r="AB94" i="1"/>
  <c r="AD94" i="1"/>
  <c r="U94" i="1"/>
  <c r="J94" i="1"/>
  <c r="BJ39" i="1"/>
  <c r="R39" i="1"/>
  <c r="AO39" i="1"/>
  <c r="X39" i="1"/>
  <c r="BP39" i="1"/>
  <c r="AU39" i="1"/>
  <c r="U139" i="1"/>
  <c r="J139" i="1"/>
  <c r="AD139" i="1"/>
  <c r="S95" i="1"/>
  <c r="H95" i="1"/>
  <c r="AB95" i="1"/>
  <c r="Z41" i="1"/>
  <c r="BK40" i="1"/>
  <c r="AP40" i="1"/>
  <c r="S40" i="1"/>
  <c r="AR44" i="1"/>
  <c r="BM44" i="1"/>
  <c r="U44" i="1"/>
  <c r="K140" i="1"/>
  <c r="V140" i="1"/>
  <c r="AE140" i="1"/>
  <c r="BF41" i="1"/>
  <c r="AK41" i="1"/>
  <c r="N41" i="1"/>
  <c r="P42" i="1"/>
  <c r="BH42" i="1"/>
  <c r="AM42" i="1"/>
  <c r="AC95" i="1"/>
  <c r="T95" i="1"/>
  <c r="I95" i="1"/>
  <c r="BA39" i="1"/>
  <c r="AF39" i="1"/>
  <c r="I39" i="1"/>
  <c r="BK39" i="1"/>
  <c r="AP39" i="1"/>
  <c r="S39" i="1"/>
  <c r="Y39" i="1"/>
  <c r="W139" i="1"/>
  <c r="L139" i="1"/>
  <c r="AF139" i="1"/>
  <c r="AU40" i="1"/>
  <c r="X40" i="1"/>
  <c r="BP40" i="1"/>
  <c r="Y97" i="1"/>
  <c r="N97" i="1"/>
  <c r="AH97" i="1"/>
  <c r="I142" i="1"/>
  <c r="AC142" i="1"/>
  <c r="T142" i="1"/>
  <c r="W94" i="1"/>
  <c r="L94" i="1"/>
  <c r="AF94" i="1"/>
  <c r="O184" i="1"/>
  <c r="AI184" i="1"/>
  <c r="Z184" i="1"/>
  <c r="BE40" i="1"/>
  <c r="AJ40" i="1"/>
  <c r="M40" i="1"/>
  <c r="AQ39" i="1"/>
  <c r="T39" i="1"/>
  <c r="BL39" i="1"/>
  <c r="M139" i="1"/>
  <c r="AG139" i="1"/>
  <c r="X139" i="1"/>
  <c r="S184" i="1"/>
  <c r="H184" i="1"/>
  <c r="AB184" i="1"/>
  <c r="AL40" i="1"/>
  <c r="O40" i="1"/>
  <c r="BG40" i="1"/>
  <c r="Q140" i="1"/>
  <c r="AB185" i="1"/>
  <c r="S185" i="1"/>
  <c r="H185" i="1"/>
  <c r="Y96" i="1"/>
  <c r="N96" i="1"/>
  <c r="AH96" i="1"/>
  <c r="P39" i="1"/>
  <c r="BH39" i="1"/>
  <c r="AM39" i="1"/>
  <c r="AJ184" i="1"/>
  <c r="P184" i="1"/>
  <c r="AA184" i="1"/>
  <c r="W95" i="1"/>
  <c r="L95" i="1"/>
  <c r="AF95" i="1"/>
  <c r="R97" i="1"/>
  <c r="AC94" i="1"/>
  <c r="I94" i="1"/>
  <c r="T94" i="1"/>
  <c r="U39" i="1"/>
  <c r="AR39" i="1"/>
  <c r="BM39" i="1"/>
  <c r="T184" i="1"/>
  <c r="AC184" i="1"/>
  <c r="I184" i="1"/>
  <c r="M94" i="1"/>
  <c r="AG94" i="1"/>
  <c r="X94" i="1"/>
  <c r="AA139" i="1"/>
  <c r="P139" i="1"/>
  <c r="AJ139" i="1"/>
  <c r="AM40" i="1"/>
  <c r="P40" i="1"/>
  <c r="BH40" i="1"/>
  <c r="AB96" i="1"/>
  <c r="H96" i="1"/>
  <c r="S96" i="1"/>
  <c r="Z42" i="1"/>
  <c r="BE43" i="1"/>
  <c r="M43" i="1"/>
  <c r="AJ43" i="1"/>
  <c r="AJ38" i="1"/>
  <c r="M38" i="1"/>
  <c r="BE38" i="1"/>
  <c r="AM43" i="1"/>
  <c r="BH43" i="1"/>
  <c r="BH38" i="1"/>
  <c r="AM38" i="1"/>
  <c r="P43" i="1"/>
  <c r="P38" i="1"/>
  <c r="BK43" i="1"/>
  <c r="S43" i="1"/>
  <c r="BK38" i="1"/>
  <c r="AP38" i="1"/>
  <c r="S38" i="1"/>
  <c r="AP43" i="1"/>
  <c r="BE39" i="1"/>
  <c r="AJ39" i="1"/>
  <c r="M39" i="1"/>
  <c r="AA94" i="1"/>
  <c r="P94" i="1"/>
  <c r="AJ94" i="1"/>
  <c r="U184" i="1"/>
  <c r="J184" i="1"/>
  <c r="AD184" i="1"/>
  <c r="R40" i="1"/>
  <c r="BJ40" i="1"/>
  <c r="AO40" i="1"/>
  <c r="N185" i="1"/>
  <c r="AH185" i="1"/>
  <c r="Y185" i="1"/>
  <c r="AA95" i="1"/>
  <c r="P95" i="1"/>
  <c r="AJ95" i="1"/>
  <c r="J140" i="1"/>
  <c r="U140" i="1"/>
  <c r="AD140" i="1"/>
  <c r="AJ140" i="1"/>
  <c r="AA140" i="1"/>
  <c r="P140" i="1"/>
  <c r="X185" i="1"/>
  <c r="M185" i="1"/>
  <c r="AG185" i="1"/>
  <c r="BE41" i="1"/>
  <c r="AJ41" i="1"/>
  <c r="M41" i="1"/>
  <c r="AN41" i="1"/>
  <c r="Q41" i="1"/>
  <c r="BI41" i="1"/>
  <c r="AF141" i="1"/>
  <c r="L141" i="1"/>
  <c r="W141" i="1"/>
  <c r="L186" i="1"/>
  <c r="AF186" i="1"/>
  <c r="W186" i="1"/>
  <c r="BI42" i="1"/>
  <c r="Q42" i="1"/>
  <c r="AN42" i="1"/>
  <c r="Z48" i="1"/>
  <c r="Z46" i="1"/>
  <c r="AK44" i="1"/>
  <c r="N44" i="1"/>
  <c r="BF44" i="1"/>
  <c r="AE40" i="1"/>
  <c r="H40" i="1"/>
  <c r="AZ40" i="1"/>
  <c r="Q95" i="1"/>
  <c r="W140" i="1"/>
  <c r="L140" i="1"/>
  <c r="AF140" i="1"/>
  <c r="R140" i="1"/>
  <c r="I185" i="1"/>
  <c r="T185" i="1"/>
  <c r="AC185" i="1"/>
  <c r="O185" i="1"/>
  <c r="AI185" i="1"/>
  <c r="Z185" i="1"/>
  <c r="AE96" i="1"/>
  <c r="V96" i="1"/>
  <c r="K96" i="1"/>
  <c r="AO41" i="1"/>
  <c r="R41" i="1"/>
  <c r="BJ41" i="1"/>
  <c r="S141" i="1"/>
  <c r="AB141" i="1"/>
  <c r="H141" i="1"/>
  <c r="Z141" i="1"/>
  <c r="O141" i="1"/>
  <c r="AI141" i="1"/>
  <c r="Y186" i="1"/>
  <c r="AH186" i="1"/>
  <c r="N186" i="1"/>
  <c r="AO42" i="1"/>
  <c r="R42" i="1"/>
  <c r="BJ42" i="1"/>
  <c r="R187" i="1"/>
  <c r="AD95" i="1"/>
  <c r="J95" i="1"/>
  <c r="U95" i="1"/>
  <c r="X95" i="1"/>
  <c r="M95" i="1"/>
  <c r="AG95" i="1"/>
  <c r="BL40" i="1"/>
  <c r="T40" i="1"/>
  <c r="AQ40" i="1"/>
  <c r="AG41" i="1"/>
  <c r="J41" i="1"/>
  <c r="BB41" i="1"/>
  <c r="BP41" i="1"/>
  <c r="AU41" i="1"/>
  <c r="X41" i="1"/>
  <c r="AK42" i="1"/>
  <c r="BF42" i="1"/>
  <c r="AJ42" i="1"/>
  <c r="M42" i="1"/>
  <c r="BE42" i="1"/>
  <c r="AP42" i="1"/>
  <c r="S42" i="1"/>
  <c r="BK42" i="1"/>
  <c r="Z44" i="1"/>
  <c r="AF40" i="1"/>
  <c r="I40" i="1"/>
  <c r="BA40" i="1"/>
  <c r="Y40" i="1"/>
  <c r="X140" i="1"/>
  <c r="M140" i="1"/>
  <c r="AG140" i="1"/>
  <c r="J185" i="1"/>
  <c r="U185" i="1"/>
  <c r="AD185" i="1"/>
  <c r="P185" i="1"/>
  <c r="AJ185" i="1"/>
  <c r="AA185" i="1"/>
  <c r="BG41" i="1"/>
  <c r="O41" i="1"/>
  <c r="AL41" i="1"/>
  <c r="Z96" i="1"/>
  <c r="O96" i="1"/>
  <c r="AI96" i="1"/>
  <c r="T141" i="1"/>
  <c r="I141" i="1"/>
  <c r="AC141" i="1"/>
  <c r="AA141" i="1"/>
  <c r="P141" i="1"/>
  <c r="AJ141" i="1"/>
  <c r="H186" i="1"/>
  <c r="AB186" i="1"/>
  <c r="S186" i="1"/>
  <c r="Z186" i="1"/>
  <c r="AI186" i="1"/>
  <c r="O186" i="1"/>
  <c r="AR42" i="1"/>
  <c r="U42" i="1"/>
  <c r="BM42" i="1"/>
  <c r="AL44" i="1"/>
  <c r="O44" i="1"/>
  <c r="BG44" i="1"/>
  <c r="BF40" i="1"/>
  <c r="N40" i="1"/>
  <c r="AK40" i="1"/>
  <c r="AN40" i="1"/>
  <c r="Q40" i="1"/>
  <c r="BI40" i="1"/>
  <c r="BM40" i="1"/>
  <c r="U40" i="1"/>
  <c r="AR40" i="1"/>
  <c r="Q96" i="1"/>
  <c r="AI142" i="1"/>
  <c r="O142" i="1"/>
  <c r="Z142" i="1"/>
  <c r="BI44" i="1"/>
  <c r="Q44" i="1"/>
  <c r="AN44" i="1"/>
  <c r="BB39" i="1"/>
  <c r="AG39" i="1"/>
  <c r="J39" i="1"/>
  <c r="R94" i="1"/>
  <c r="H139" i="1"/>
  <c r="S139" i="1"/>
  <c r="AB139" i="1"/>
  <c r="AH139" i="1"/>
  <c r="Y139" i="1"/>
  <c r="N139" i="1"/>
  <c r="V184" i="1"/>
  <c r="K184" i="1"/>
  <c r="AE184" i="1"/>
  <c r="Q184" i="1"/>
  <c r="AG40" i="1"/>
  <c r="J40" i="1"/>
  <c r="BB40" i="1"/>
  <c r="R95" i="1"/>
  <c r="S140" i="1"/>
  <c r="AB140" i="1"/>
  <c r="H140" i="1"/>
  <c r="Y140" i="1"/>
  <c r="N140" i="1"/>
  <c r="AH140" i="1"/>
  <c r="V185" i="1"/>
  <c r="K185" i="1"/>
  <c r="AE185" i="1"/>
  <c r="Q185" i="1"/>
  <c r="AF96" i="1"/>
  <c r="L96" i="1"/>
  <c r="W96" i="1"/>
  <c r="S41" i="1"/>
  <c r="BK41" i="1"/>
  <c r="AP41" i="1"/>
  <c r="U141" i="1"/>
  <c r="J141" i="1"/>
  <c r="AD141" i="1"/>
  <c r="Q141" i="1"/>
  <c r="AC186" i="1"/>
  <c r="T186" i="1"/>
  <c r="I186" i="1"/>
  <c r="Q186" i="1"/>
  <c r="AE97" i="1"/>
  <c r="V97" i="1"/>
  <c r="K97" i="1"/>
  <c r="AF187" i="1"/>
  <c r="V94" i="1"/>
  <c r="K94" i="1"/>
  <c r="AE94" i="1"/>
  <c r="AH94" i="1"/>
  <c r="Y94" i="1"/>
  <c r="N94" i="1"/>
  <c r="AE95" i="1"/>
  <c r="V95" i="1"/>
  <c r="K95" i="1"/>
  <c r="N95" i="1"/>
  <c r="AH95" i="1"/>
  <c r="Y95" i="1"/>
  <c r="R96" i="1"/>
  <c r="Z39" i="1"/>
  <c r="T139" i="1"/>
  <c r="I139" i="1"/>
  <c r="AC139" i="1"/>
  <c r="AI139" i="1"/>
  <c r="O139" i="1"/>
  <c r="Z139" i="1"/>
  <c r="L184" i="1"/>
  <c r="W184" i="1"/>
  <c r="AF184" i="1"/>
  <c r="R184" i="1"/>
  <c r="Z40" i="1"/>
  <c r="AC140" i="1"/>
  <c r="I140" i="1"/>
  <c r="T140" i="1"/>
  <c r="O140" i="1"/>
  <c r="AI140" i="1"/>
  <c r="Z140" i="1"/>
  <c r="AF185" i="1"/>
  <c r="W185" i="1"/>
  <c r="L185" i="1"/>
  <c r="R185" i="1"/>
  <c r="T96" i="1"/>
  <c r="AC96" i="1"/>
  <c r="I96" i="1"/>
  <c r="AM41" i="1"/>
  <c r="P41" i="1"/>
  <c r="BH41" i="1"/>
  <c r="BM41" i="1"/>
  <c r="AR41" i="1"/>
  <c r="U41" i="1"/>
  <c r="V141" i="1"/>
  <c r="AE141" i="1"/>
  <c r="K141" i="1"/>
  <c r="R141" i="1"/>
  <c r="AE186" i="1"/>
  <c r="V186" i="1"/>
  <c r="K186" i="1"/>
  <c r="R186" i="1"/>
  <c r="O42" i="1"/>
  <c r="BG42" i="1"/>
  <c r="AL42" i="1"/>
  <c r="BJ44" i="1"/>
  <c r="R44" i="1"/>
  <c r="AO44" i="1"/>
  <c r="AB142" i="1"/>
  <c r="H142" i="1"/>
  <c r="S142" i="1"/>
  <c r="Y142" i="1"/>
  <c r="AH142" i="1"/>
  <c r="N142" i="1"/>
  <c r="K187" i="1"/>
  <c r="V187" i="1"/>
  <c r="Q187" i="1"/>
  <c r="BB44" i="1"/>
  <c r="J44" i="1"/>
  <c r="AG44" i="1"/>
  <c r="AE187" i="1"/>
  <c r="AP47" i="1"/>
  <c r="S47" i="1"/>
  <c r="BK47" i="1"/>
  <c r="AM48" i="1"/>
  <c r="BH48" i="1"/>
  <c r="AM46" i="1"/>
  <c r="P48" i="1"/>
  <c r="P46" i="1"/>
  <c r="BH46" i="1"/>
  <c r="J49" i="1"/>
  <c r="AG49" i="1"/>
  <c r="AJ97" i="1"/>
  <c r="AA97" i="1"/>
  <c r="P97" i="1"/>
  <c r="AD142" i="1"/>
  <c r="U142" i="1"/>
  <c r="J142" i="1"/>
  <c r="P142" i="1"/>
  <c r="AA142" i="1"/>
  <c r="AJ142" i="1"/>
  <c r="X187" i="1"/>
  <c r="M187" i="1"/>
  <c r="AG187" i="1"/>
  <c r="T97" i="1"/>
  <c r="I97" i="1"/>
  <c r="AC97" i="1"/>
  <c r="AF97" i="1"/>
  <c r="W97" i="1"/>
  <c r="L97" i="1"/>
  <c r="Z97" i="1"/>
  <c r="O97" i="1"/>
  <c r="AI97" i="1"/>
  <c r="BL48" i="1"/>
  <c r="T48" i="1"/>
  <c r="BL46" i="1"/>
  <c r="T46" i="1"/>
  <c r="AQ48" i="1"/>
  <c r="AQ46" i="1"/>
  <c r="Q49" i="1"/>
  <c r="AN49" i="1"/>
  <c r="H97" i="1"/>
  <c r="AB97" i="1"/>
  <c r="S97" i="1"/>
  <c r="X42" i="1"/>
  <c r="BP42" i="1"/>
  <c r="AU42" i="1"/>
  <c r="V142" i="1"/>
  <c r="AE142" i="1"/>
  <c r="K142" i="1"/>
  <c r="Q142" i="1"/>
  <c r="H187" i="1"/>
  <c r="S187" i="1"/>
  <c r="Y187" i="1"/>
  <c r="N187" i="1"/>
  <c r="X44" i="1"/>
  <c r="BP44" i="1"/>
  <c r="AU44" i="1"/>
  <c r="AB187" i="1"/>
  <c r="AH187" i="1"/>
  <c r="BE44" i="1"/>
  <c r="M44" i="1"/>
  <c r="AJ44" i="1"/>
  <c r="AM44" i="1"/>
  <c r="P44" i="1"/>
  <c r="BH44" i="1"/>
  <c r="BK44" i="1"/>
  <c r="AP44" i="1"/>
  <c r="S44" i="1"/>
  <c r="U48" i="1"/>
  <c r="BM46" i="1"/>
  <c r="U46" i="1"/>
  <c r="AR48" i="1"/>
  <c r="AR46" i="1"/>
  <c r="BM48" i="1"/>
  <c r="H42" i="1"/>
  <c r="AZ42" i="1"/>
  <c r="AE42" i="1"/>
  <c r="Q97" i="1"/>
  <c r="W142" i="1"/>
  <c r="L142" i="1"/>
  <c r="AF142" i="1"/>
  <c r="R142" i="1"/>
  <c r="I187" i="1"/>
  <c r="T187" i="1"/>
  <c r="O187" i="1"/>
  <c r="Z187" i="1"/>
  <c r="AE44" i="1"/>
  <c r="AZ44" i="1"/>
  <c r="H44" i="1"/>
  <c r="AC187" i="1"/>
  <c r="AI187" i="1"/>
  <c r="AD96" i="1"/>
  <c r="U96" i="1"/>
  <c r="J96" i="1"/>
  <c r="X96" i="1"/>
  <c r="M96" i="1"/>
  <c r="AG96" i="1"/>
  <c r="BL41" i="1"/>
  <c r="AQ41" i="1"/>
  <c r="T41" i="1"/>
  <c r="U97" i="1"/>
  <c r="J97" i="1"/>
  <c r="AD97" i="1"/>
  <c r="AG97" i="1"/>
  <c r="M97" i="1"/>
  <c r="X97" i="1"/>
  <c r="AQ42" i="1"/>
  <c r="T42" i="1"/>
  <c r="BL42" i="1"/>
  <c r="BL44" i="1"/>
  <c r="T44" i="1"/>
  <c r="AQ44" i="1"/>
  <c r="J48" i="1"/>
  <c r="AG46" i="1"/>
  <c r="AG48" i="1"/>
  <c r="BB46" i="1"/>
  <c r="BB48" i="1"/>
  <c r="J46" i="1"/>
  <c r="AF41" i="1"/>
  <c r="I41" i="1"/>
  <c r="BA41" i="1"/>
  <c r="Y41" i="1"/>
  <c r="M141" i="1"/>
  <c r="X141" i="1"/>
  <c r="AG141" i="1"/>
  <c r="AD186" i="1"/>
  <c r="U186" i="1"/>
  <c r="J186" i="1"/>
  <c r="P186" i="1"/>
  <c r="AJ186" i="1"/>
  <c r="AA186" i="1"/>
  <c r="BA42" i="1"/>
  <c r="I42" i="1"/>
  <c r="AF42" i="1"/>
  <c r="Y42" i="1"/>
  <c r="X142" i="1"/>
  <c r="M142" i="1"/>
  <c r="AG142" i="1"/>
  <c r="J187" i="1"/>
  <c r="U187" i="1"/>
  <c r="P187" i="1"/>
  <c r="AA187" i="1"/>
  <c r="AF44" i="1"/>
  <c r="BA44" i="1"/>
  <c r="I44" i="1"/>
  <c r="Y44" i="1"/>
  <c r="AD187" i="1"/>
  <c r="AJ187" i="1"/>
  <c r="AQ49" i="1"/>
  <c r="T49" i="1"/>
  <c r="BE48" i="1"/>
  <c r="M48" i="1"/>
  <c r="AJ48" i="1"/>
  <c r="BE46" i="1"/>
  <c r="M46" i="1"/>
  <c r="AJ46" i="1"/>
  <c r="BL47" i="1"/>
  <c r="T47" i="1"/>
  <c r="AQ47" i="1"/>
  <c r="BI48" i="1"/>
  <c r="AN46" i="1"/>
  <c r="Q48" i="1"/>
  <c r="BI46" i="1"/>
  <c r="AN48" i="1"/>
  <c r="Q46" i="1"/>
  <c r="H47" i="1"/>
  <c r="AZ47" i="1"/>
  <c r="AE47" i="1"/>
  <c r="AU48" i="1"/>
  <c r="AU46" i="1"/>
  <c r="X46" i="1"/>
  <c r="X48" i="1"/>
  <c r="AF47" i="1"/>
  <c r="BA47" i="1"/>
  <c r="I47" i="1"/>
  <c r="Y47" i="1"/>
  <c r="AE48" i="1"/>
  <c r="H48" i="1"/>
  <c r="AE46" i="1"/>
  <c r="AZ46" i="1"/>
  <c r="AZ48" i="1"/>
  <c r="H46" i="1"/>
  <c r="AK48" i="1"/>
  <c r="BF46" i="1"/>
  <c r="N46" i="1"/>
  <c r="BF48" i="1"/>
  <c r="AK46" i="1"/>
  <c r="N48" i="1"/>
  <c r="BF47" i="1"/>
  <c r="N47" i="1"/>
  <c r="AK47" i="1"/>
  <c r="AF48" i="1"/>
  <c r="I48" i="1"/>
  <c r="AF46" i="1"/>
  <c r="BA48" i="1"/>
  <c r="BA46" i="1"/>
  <c r="I46" i="1"/>
  <c r="BK48" i="1"/>
  <c r="S48" i="1"/>
  <c r="BK46" i="1"/>
  <c r="S46" i="1"/>
  <c r="AP46" i="1"/>
  <c r="AP48" i="1"/>
  <c r="Y48" i="1"/>
  <c r="Y46" i="1"/>
  <c r="BG47" i="1"/>
  <c r="O47" i="1"/>
  <c r="AL47" i="1"/>
  <c r="I49" i="1"/>
  <c r="AF49" i="1"/>
  <c r="AM47" i="1"/>
  <c r="BH47" i="1"/>
  <c r="P47" i="1"/>
  <c r="AR49" i="1"/>
  <c r="U49" i="1"/>
  <c r="BM47" i="1"/>
  <c r="U47" i="1"/>
  <c r="AR47" i="1"/>
  <c r="AK49" i="1"/>
  <c r="N49" i="1"/>
  <c r="AJ47" i="1"/>
  <c r="BE47" i="1"/>
  <c r="M47" i="1"/>
  <c r="BG48" i="1"/>
  <c r="AL48" i="1"/>
  <c r="O48" i="1"/>
  <c r="O46" i="1"/>
  <c r="AL46" i="1"/>
  <c r="BG46" i="1"/>
  <c r="R48" i="1"/>
  <c r="BJ48" i="1"/>
  <c r="BJ46" i="1"/>
  <c r="AO48" i="1"/>
  <c r="R46" i="1"/>
  <c r="AO46" i="1"/>
  <c r="AN47" i="1"/>
  <c r="BI47" i="1"/>
  <c r="Q47" i="1"/>
  <c r="Y49" i="1"/>
  <c r="AO47" i="1"/>
  <c r="R47" i="1"/>
  <c r="BJ47" i="1"/>
  <c r="X47" i="1"/>
  <c r="AU47" i="1"/>
  <c r="Z49" i="1"/>
  <c r="BG49" i="1"/>
  <c r="O49" i="1"/>
  <c r="AL49" i="1"/>
  <c r="AO49" i="1"/>
  <c r="R49" i="1"/>
  <c r="AG47" i="1"/>
  <c r="J47" i="1"/>
  <c r="BB47" i="1"/>
  <c r="X49" i="1"/>
  <c r="AU49" i="1"/>
  <c r="AJ49" i="1"/>
  <c r="M49" i="1"/>
  <c r="P49" i="1"/>
  <c r="AM49" i="1"/>
  <c r="AP49" i="1"/>
  <c r="S49" i="1"/>
  <c r="Z47" i="1"/>
  <c r="H49" i="1"/>
  <c r="AE49" i="1"/>
  <c r="BB54" i="1"/>
  <c r="AG54" i="1"/>
  <c r="J54" i="1"/>
  <c r="Z54" i="1"/>
  <c r="O54" i="1"/>
  <c r="BG54" i="1"/>
  <c r="AL54" i="1"/>
  <c r="BH54" i="1"/>
  <c r="P54" i="1"/>
  <c r="AM54" i="1"/>
  <c r="AP54" i="1"/>
  <c r="BK54" i="1"/>
  <c r="S54" i="1"/>
  <c r="AJ54" i="1"/>
  <c r="M54" i="1"/>
  <c r="BE54" i="1"/>
  <c r="BJ54" i="1"/>
  <c r="AO54" i="1"/>
  <c r="R54" i="1"/>
  <c r="BP54" i="1"/>
  <c r="X54" i="1"/>
  <c r="AU54" i="1"/>
  <c r="AZ54" i="1"/>
  <c r="H54" i="1"/>
  <c r="AE54" i="1"/>
  <c r="AQ54" i="1"/>
  <c r="T54" i="1"/>
  <c r="BL54" i="1"/>
  <c r="BA54" i="1"/>
  <c r="AF54" i="1"/>
  <c r="I54" i="1"/>
  <c r="Y54" i="1"/>
  <c r="AK54" i="1"/>
  <c r="N54" i="1"/>
  <c r="BF54" i="1"/>
  <c r="BI54" i="1"/>
  <c r="AN54" i="1"/>
  <c r="Q54" i="1"/>
  <c r="AR54" i="1"/>
  <c r="U54" i="1"/>
  <c r="BM54" i="1"/>
  <c r="AZ55" i="1"/>
  <c r="AE55" i="1"/>
  <c r="H55" i="1"/>
  <c r="BI55" i="1"/>
  <c r="Q55" i="1"/>
  <c r="AN55" i="1"/>
  <c r="BP55" i="1"/>
  <c r="AU55" i="1"/>
  <c r="X55" i="1"/>
  <c r="Y55" i="1"/>
  <c r="AF55" i="1"/>
  <c r="I55" i="1"/>
  <c r="BA55" i="1"/>
  <c r="AK55" i="1"/>
  <c r="BF55" i="1"/>
  <c r="N55" i="1"/>
  <c r="AO55" i="1"/>
  <c r="R55" i="1"/>
  <c r="BJ55" i="1"/>
  <c r="BB55" i="1"/>
  <c r="J55" i="1"/>
  <c r="AG55" i="1"/>
  <c r="AR55" i="1"/>
  <c r="BM55" i="1"/>
  <c r="U55" i="1"/>
  <c r="BG55" i="1"/>
  <c r="AL55" i="1"/>
  <c r="O55" i="1"/>
  <c r="M55" i="1"/>
  <c r="AJ55" i="1"/>
  <c r="BE55" i="1"/>
  <c r="BH55" i="1"/>
  <c r="AM55" i="1"/>
  <c r="P55" i="1"/>
  <c r="S55" i="1"/>
  <c r="AP55" i="1"/>
  <c r="BK55" i="1"/>
  <c r="Z55" i="1"/>
  <c r="L55" i="1"/>
  <c r="AI55" i="1"/>
  <c r="T55" i="1"/>
  <c r="AQ55" i="1"/>
  <c r="BL55" i="1"/>
  <c r="BD55" i="1"/>
  <c r="BO55" i="1"/>
  <c r="AQ8" i="4"/>
  <c r="AQ23" i="4"/>
  <c r="AQ30" i="4"/>
  <c r="AA54" i="4"/>
  <c r="AX54" i="4"/>
  <c r="AQ99" i="4"/>
  <c r="AX120" i="4"/>
  <c r="AW120" i="4"/>
  <c r="BC1" i="2"/>
  <c r="AX8" i="4"/>
  <c r="AW8" i="4"/>
  <c r="AY52" i="4"/>
  <c r="AQ34" i="4"/>
  <c r="AZ52" i="4"/>
  <c r="AQ62" i="4"/>
  <c r="AQ127" i="4"/>
  <c r="AQ12" i="4"/>
  <c r="AQ36" i="4"/>
  <c r="AX45" i="4"/>
  <c r="AW45" i="4"/>
  <c r="AQ64" i="4"/>
  <c r="AX112" i="4"/>
  <c r="AW112" i="4"/>
  <c r="AX136" i="4"/>
  <c r="AW136" i="4"/>
  <c r="U194" i="4"/>
  <c r="U190" i="4"/>
  <c r="U186" i="4"/>
  <c r="AQ193" i="4"/>
  <c r="AQ189" i="4"/>
  <c r="AQ185" i="4"/>
  <c r="AQ181" i="4"/>
  <c r="AQ177" i="4"/>
  <c r="AQ173" i="4"/>
  <c r="AQ169" i="4"/>
  <c r="AQ165" i="4"/>
  <c r="AQ161" i="4"/>
  <c r="AQ157" i="4"/>
  <c r="AQ153" i="4"/>
  <c r="AQ149" i="4"/>
  <c r="AQ145" i="4"/>
  <c r="AQ141" i="4"/>
  <c r="AQ137" i="4"/>
  <c r="AQ133" i="4"/>
  <c r="AQ129" i="4"/>
  <c r="AQ125" i="4"/>
  <c r="AQ121" i="4"/>
  <c r="AQ117" i="4"/>
  <c r="AQ113" i="4"/>
  <c r="AQ109" i="4"/>
  <c r="AQ105" i="4"/>
  <c r="AQ101" i="4"/>
  <c r="AQ97" i="4"/>
  <c r="AQ93" i="4"/>
  <c r="AQ188" i="4"/>
  <c r="AQ81" i="4"/>
  <c r="AQ176" i="4"/>
  <c r="AQ164" i="4"/>
  <c r="AQ152" i="4"/>
  <c r="AQ61" i="4"/>
  <c r="AQ41" i="4"/>
  <c r="AQ33" i="4"/>
  <c r="AQ140" i="4"/>
  <c r="AQ89" i="4"/>
  <c r="AQ80" i="4"/>
  <c r="AQ19" i="4"/>
  <c r="AQ192" i="4"/>
  <c r="AQ103" i="4"/>
  <c r="AQ95" i="4"/>
  <c r="AQ68" i="4"/>
  <c r="AQ55" i="4"/>
  <c r="AQ48" i="4"/>
  <c r="AQ40" i="4"/>
  <c r="AQ35" i="4"/>
  <c r="AQ27" i="4"/>
  <c r="AQ22" i="4"/>
  <c r="AQ15" i="4"/>
  <c r="AQ5" i="4"/>
  <c r="AQ132" i="4"/>
  <c r="AQ124" i="4"/>
  <c r="AQ116" i="4"/>
  <c r="AQ108" i="4"/>
  <c r="AQ100" i="4"/>
  <c r="AQ92" i="4"/>
  <c r="AQ69" i="4"/>
  <c r="AQ49" i="4"/>
  <c r="AQ29" i="4"/>
  <c r="AQ180" i="4"/>
  <c r="AQ168" i="4"/>
  <c r="AQ156" i="4"/>
  <c r="AQ144" i="4"/>
  <c r="AQ88" i="4"/>
  <c r="U188" i="4"/>
  <c r="AQ184" i="4"/>
  <c r="AQ136" i="4"/>
  <c r="AQ128" i="4"/>
  <c r="AQ120" i="4"/>
  <c r="AQ112" i="4"/>
  <c r="AQ104" i="4"/>
  <c r="AQ96" i="4"/>
  <c r="AQ73" i="4"/>
  <c r="AQ53" i="4"/>
  <c r="AQ45" i="4"/>
  <c r="AQ25" i="4"/>
  <c r="AQ123" i="4"/>
  <c r="AQ79" i="4"/>
  <c r="AQ24" i="4"/>
  <c r="AQ179" i="4"/>
  <c r="AQ172" i="4"/>
  <c r="AQ155" i="4"/>
  <c r="AQ77" i="4"/>
  <c r="AQ148" i="4"/>
  <c r="AQ131" i="4"/>
  <c r="AQ107" i="4"/>
  <c r="AQ7" i="4"/>
  <c r="AQ87" i="4"/>
  <c r="AQ4" i="4"/>
  <c r="AQ139" i="4"/>
  <c r="AQ85" i="4"/>
  <c r="AQ75" i="4"/>
  <c r="AQ65" i="4"/>
  <c r="AQ37" i="4"/>
  <c r="AQ11" i="4"/>
  <c r="AX19" i="4"/>
  <c r="AQ143" i="4"/>
  <c r="AQ167" i="4"/>
  <c r="AQ187" i="4"/>
  <c r="AQ57" i="4"/>
  <c r="AX104" i="4"/>
  <c r="AW104" i="4"/>
  <c r="AQ115" i="4"/>
  <c r="AX164" i="4"/>
  <c r="AW164" i="4"/>
  <c r="AX79" i="4"/>
  <c r="AW79" i="4"/>
  <c r="AQ18" i="4"/>
  <c r="AQ31" i="4"/>
  <c r="AG44" i="4"/>
  <c r="AQ51" i="4"/>
  <c r="AX143" i="4"/>
  <c r="AW143" i="4"/>
  <c r="AQ13" i="4"/>
  <c r="AX24" i="4"/>
  <c r="AW24" i="4"/>
  <c r="AX61" i="4"/>
  <c r="AW61" i="4"/>
  <c r="AN1" i="2"/>
  <c r="AC8" i="2"/>
  <c r="AQ63" i="4"/>
  <c r="AG11" i="4"/>
  <c r="AX64" i="4"/>
  <c r="AW64" i="4"/>
  <c r="AQ71" i="4"/>
  <c r="AG123" i="4"/>
  <c r="AQ6" i="4"/>
  <c r="AX10" i="4"/>
  <c r="AW10" i="4"/>
  <c r="AQ17" i="4"/>
  <c r="AX44" i="4"/>
  <c r="AW44" i="4"/>
  <c r="AQ47" i="4"/>
  <c r="AX53" i="4"/>
  <c r="AW53" i="4"/>
  <c r="AX96" i="4"/>
  <c r="AW96" i="4"/>
  <c r="AQ171" i="4"/>
  <c r="AQ32" i="4"/>
  <c r="AQ43" i="4"/>
  <c r="AZ46" i="4"/>
  <c r="AX59" i="4"/>
  <c r="AW59" i="4"/>
  <c r="AQ60" i="4"/>
  <c r="AQ70" i="4"/>
  <c r="AQ76" i="4"/>
  <c r="AG115" i="4"/>
  <c r="AX152" i="4"/>
  <c r="AW152" i="4"/>
  <c r="AQ163" i="4"/>
  <c r="AX167" i="4"/>
  <c r="AW167" i="4"/>
  <c r="AQ191" i="4"/>
  <c r="AZ5" i="4"/>
  <c r="AX12" i="4"/>
  <c r="AW12" i="4"/>
  <c r="AQ16" i="4"/>
  <c r="AQ21" i="4"/>
  <c r="BA29" i="4"/>
  <c r="AX30" i="4"/>
  <c r="AW30" i="4"/>
  <c r="AX31" i="4"/>
  <c r="AW31" i="4"/>
  <c r="AQ50" i="4"/>
  <c r="AX99" i="4"/>
  <c r="AW99" i="4"/>
  <c r="AQ119" i="4"/>
  <c r="AX128" i="4"/>
  <c r="AW128" i="4"/>
  <c r="AQ135" i="4"/>
  <c r="AQ195" i="4"/>
  <c r="BA5" i="4"/>
  <c r="AQ9" i="4"/>
  <c r="AQ20" i="4"/>
  <c r="AQ28" i="4"/>
  <c r="AY34" i="4"/>
  <c r="AQ42" i="4"/>
  <c r="AY62" i="4"/>
  <c r="AX75" i="4"/>
  <c r="AW75" i="4"/>
  <c r="AQ82" i="4"/>
  <c r="AQ83" i="4"/>
  <c r="AX91" i="4"/>
  <c r="AW91" i="4"/>
  <c r="AQ111" i="4"/>
  <c r="AQ138" i="4"/>
  <c r="AX176" i="4"/>
  <c r="AW176" i="4"/>
  <c r="AX4" i="4"/>
  <c r="AW4" i="4"/>
  <c r="AZ15" i="4"/>
  <c r="AW33" i="4"/>
  <c r="AQ39" i="4"/>
  <c r="AX46" i="4"/>
  <c r="AG47" i="4"/>
  <c r="AZ54" i="4"/>
  <c r="AX87" i="4"/>
  <c r="AW87" i="4"/>
  <c r="AQ183" i="4"/>
  <c r="AG191" i="4"/>
  <c r="AY4" i="4"/>
  <c r="AX7" i="4"/>
  <c r="AW7" i="4"/>
  <c r="BA15" i="4"/>
  <c r="AG21" i="4"/>
  <c r="AX25" i="4"/>
  <c r="AW25" i="4"/>
  <c r="AG32" i="4"/>
  <c r="AX41" i="4"/>
  <c r="AQ52" i="4"/>
  <c r="BA69" i="4"/>
  <c r="AX70" i="4"/>
  <c r="AW70" i="4"/>
  <c r="AX107" i="4"/>
  <c r="AW107" i="4"/>
  <c r="AQ159" i="4"/>
  <c r="U191" i="4"/>
  <c r="AZ4" i="4"/>
  <c r="AX50" i="4"/>
  <c r="AW50" i="4"/>
  <c r="AX51" i="4"/>
  <c r="AW51" i="4"/>
  <c r="AX72" i="4"/>
  <c r="AW72" i="4"/>
  <c r="AQ151" i="4"/>
  <c r="AX155" i="4"/>
  <c r="AW155" i="4"/>
  <c r="U195" i="4"/>
  <c r="G552" i="4"/>
  <c r="AA11" i="4"/>
  <c r="AA658" i="4" s="1"/>
  <c r="AA18" i="4"/>
  <c r="AX32" i="4"/>
  <c r="AW32" i="4"/>
  <c r="AX52" i="4"/>
  <c r="AW52" i="4"/>
  <c r="AX60" i="4"/>
  <c r="AW60" i="4"/>
  <c r="AW74" i="4"/>
  <c r="AZ89" i="4"/>
  <c r="AQ150" i="4"/>
  <c r="AQ162" i="4"/>
  <c r="AQ174" i="4"/>
  <c r="K176" i="4"/>
  <c r="AQ186" i="4"/>
  <c r="AG188" i="4"/>
  <c r="AX188" i="4"/>
  <c r="AW188" i="4"/>
  <c r="U189" i="4"/>
  <c r="AX195" i="4"/>
  <c r="AW195" i="4"/>
  <c r="AX179" i="4"/>
  <c r="AW179" i="4"/>
  <c r="K188" i="4"/>
  <c r="AX115" i="4"/>
  <c r="AW115" i="4"/>
  <c r="AX123" i="4"/>
  <c r="AW123" i="4"/>
  <c r="AX131" i="4"/>
  <c r="AW131" i="4"/>
  <c r="AX148" i="4"/>
  <c r="AW148" i="4"/>
  <c r="AX160" i="4"/>
  <c r="AW160" i="4"/>
  <c r="AX172" i="4"/>
  <c r="AW172" i="4"/>
  <c r="K179" i="4"/>
  <c r="AX184" i="4"/>
  <c r="AW184" i="4"/>
  <c r="U185" i="4"/>
  <c r="AX191" i="4"/>
  <c r="AW191" i="4"/>
  <c r="K194" i="4"/>
  <c r="AW21" i="4"/>
  <c r="AZ25" i="4"/>
  <c r="AG30" i="4"/>
  <c r="AW38" i="4"/>
  <c r="AW39" i="4"/>
  <c r="AZ45" i="4"/>
  <c r="AG50" i="4"/>
  <c r="AZ53" i="4"/>
  <c r="AZ73" i="4"/>
  <c r="AQ74" i="4"/>
  <c r="AQ94" i="4"/>
  <c r="AG101" i="4"/>
  <c r="AQ102" i="4"/>
  <c r="AG109" i="4"/>
  <c r="AQ110" i="4"/>
  <c r="AG117" i="4"/>
  <c r="AQ118" i="4"/>
  <c r="AQ126" i="4"/>
  <c r="AQ134" i="4"/>
  <c r="AX139" i="4"/>
  <c r="AW139" i="4"/>
  <c r="AQ146" i="4"/>
  <c r="AQ158" i="4"/>
  <c r="AQ170" i="4"/>
  <c r="K172" i="4"/>
  <c r="AQ182" i="4"/>
  <c r="K184" i="4"/>
  <c r="X555" i="4"/>
  <c r="X554" i="4"/>
  <c r="X553" i="4"/>
  <c r="X556" i="4"/>
  <c r="AQ26" i="4"/>
  <c r="AQ46" i="4"/>
  <c r="AQ54" i="4"/>
  <c r="AX84" i="4"/>
  <c r="AW84" i="4"/>
  <c r="AX151" i="4"/>
  <c r="AW151" i="4"/>
  <c r="AG157" i="4"/>
  <c r="AX163" i="4"/>
  <c r="AW163" i="4"/>
  <c r="AG169" i="4"/>
  <c r="K173" i="4"/>
  <c r="AX175" i="4"/>
  <c r="AW175" i="4"/>
  <c r="K178" i="4"/>
  <c r="AG181" i="4"/>
  <c r="K185" i="4"/>
  <c r="U187" i="4"/>
  <c r="K191" i="4"/>
  <c r="C10" i="1"/>
  <c r="AG185" i="4"/>
  <c r="AG194" i="4"/>
  <c r="AG190" i="4"/>
  <c r="AG186" i="4"/>
  <c r="AG182" i="4"/>
  <c r="AG178" i="4"/>
  <c r="AG174" i="4"/>
  <c r="AG170" i="4"/>
  <c r="AG166" i="4"/>
  <c r="AG162" i="4"/>
  <c r="AG158" i="4"/>
  <c r="AG154" i="4"/>
  <c r="AG150" i="4"/>
  <c r="AG122" i="4"/>
  <c r="AG118" i="4"/>
  <c r="AG114" i="4"/>
  <c r="AG110" i="4"/>
  <c r="AG106" i="4"/>
  <c r="AG102" i="4"/>
  <c r="Y553" i="4"/>
  <c r="AU557" i="4" s="1"/>
  <c r="Y555" i="4"/>
  <c r="Y556" i="4"/>
  <c r="Y554" i="4"/>
  <c r="AX28" i="4"/>
  <c r="AW28" i="4"/>
  <c r="AX36" i="4"/>
  <c r="AW36" i="4"/>
  <c r="BA52" i="4"/>
  <c r="AX56" i="4"/>
  <c r="AW56" i="4"/>
  <c r="AZ77" i="4"/>
  <c r="AQ78" i="4"/>
  <c r="AQ86" i="4"/>
  <c r="AZ93" i="4"/>
  <c r="AZ101" i="4"/>
  <c r="AZ109" i="4"/>
  <c r="AZ117" i="4"/>
  <c r="AZ125" i="4"/>
  <c r="AZ133" i="4"/>
  <c r="AZ145" i="4"/>
  <c r="AZ157" i="4"/>
  <c r="AZ169" i="4"/>
  <c r="AZ181" i="4"/>
  <c r="AX187" i="4"/>
  <c r="AW187" i="4"/>
  <c r="K190" i="4"/>
  <c r="AQ194" i="4"/>
  <c r="Z556" i="4"/>
  <c r="Z554" i="4"/>
  <c r="Z553" i="4"/>
  <c r="Z555" i="4"/>
  <c r="AG6" i="4"/>
  <c r="AG13" i="4"/>
  <c r="AG20" i="4"/>
  <c r="AG34" i="4"/>
  <c r="AZ37" i="4"/>
  <c r="AG42" i="4"/>
  <c r="AZ57" i="4"/>
  <c r="AZ65" i="4"/>
  <c r="AX88" i="4"/>
  <c r="AW88" i="4"/>
  <c r="BA93" i="4"/>
  <c r="BA101" i="4"/>
  <c r="BA109" i="4"/>
  <c r="BA117" i="4"/>
  <c r="BA125" i="4"/>
  <c r="BA133" i="4"/>
  <c r="AQ142" i="4"/>
  <c r="AX144" i="4"/>
  <c r="AW144" i="4"/>
  <c r="BA145" i="4"/>
  <c r="AX156" i="4"/>
  <c r="AW156" i="4"/>
  <c r="BA157" i="4"/>
  <c r="AX168" i="4"/>
  <c r="AW168" i="4"/>
  <c r="BA169" i="4"/>
  <c r="K175" i="4"/>
  <c r="AX180" i="4"/>
  <c r="AW180" i="4"/>
  <c r="BA181" i="4"/>
  <c r="AG193" i="4"/>
  <c r="AG17" i="4"/>
  <c r="AG29" i="4"/>
  <c r="AQ38" i="4"/>
  <c r="AQ58" i="4"/>
  <c r="AQ66" i="4"/>
  <c r="AX76" i="4"/>
  <c r="AW76" i="4"/>
  <c r="BA85" i="4"/>
  <c r="AX92" i="4"/>
  <c r="AW92" i="4"/>
  <c r="AG100" i="4"/>
  <c r="AX100" i="4"/>
  <c r="AW100" i="4"/>
  <c r="AG108" i="4"/>
  <c r="AX108" i="4"/>
  <c r="AW108" i="4"/>
  <c r="AG116" i="4"/>
  <c r="AX116" i="4"/>
  <c r="AW116" i="4"/>
  <c r="AX124" i="4"/>
  <c r="AW124" i="4"/>
  <c r="AX132" i="4"/>
  <c r="AW132" i="4"/>
  <c r="AQ154" i="4"/>
  <c r="AQ166" i="4"/>
  <c r="AQ178" i="4"/>
  <c r="K180" i="4"/>
  <c r="K187" i="4"/>
  <c r="AZ193" i="4"/>
  <c r="AC552" i="4"/>
  <c r="BA4" i="4"/>
  <c r="AZ13" i="4"/>
  <c r="AX40" i="4"/>
  <c r="AW40" i="4"/>
  <c r="AX48" i="4"/>
  <c r="AW48" i="4"/>
  <c r="AX68" i="4"/>
  <c r="AW68" i="4"/>
  <c r="AW82" i="4"/>
  <c r="AX95" i="4"/>
  <c r="AW95" i="4"/>
  <c r="AX103" i="4"/>
  <c r="AW103" i="4"/>
  <c r="AX111" i="4"/>
  <c r="AW111" i="4"/>
  <c r="AX119" i="4"/>
  <c r="AW119" i="4"/>
  <c r="AX127" i="4"/>
  <c r="AW127" i="4"/>
  <c r="AX135" i="4"/>
  <c r="AW135" i="4"/>
  <c r="AZ141" i="4"/>
  <c r="AX147" i="4"/>
  <c r="AW147" i="4"/>
  <c r="AG153" i="4"/>
  <c r="AX159" i="4"/>
  <c r="AW159" i="4"/>
  <c r="AG165" i="4"/>
  <c r="AX171" i="4"/>
  <c r="AW171" i="4"/>
  <c r="K174" i="4"/>
  <c r="AG177" i="4"/>
  <c r="K181" i="4"/>
  <c r="AX183" i="4"/>
  <c r="AW183" i="4"/>
  <c r="K186" i="4"/>
  <c r="AQ190" i="4"/>
  <c r="AX192" i="4"/>
  <c r="AW192" i="4"/>
  <c r="U193" i="4"/>
  <c r="BA193" i="4"/>
  <c r="AZ17" i="4"/>
  <c r="AG26" i="4"/>
  <c r="AZ29" i="4"/>
  <c r="AG46" i="4"/>
  <c r="AZ49" i="4"/>
  <c r="AZ69" i="4"/>
  <c r="AX80" i="4"/>
  <c r="AW80" i="4"/>
  <c r="AQ90" i="4"/>
  <c r="AQ98" i="4"/>
  <c r="AG105" i="4"/>
  <c r="AQ106" i="4"/>
  <c r="AG113" i="4"/>
  <c r="AQ114" i="4"/>
  <c r="AG121" i="4"/>
  <c r="AQ122" i="4"/>
  <c r="AQ130" i="4"/>
  <c r="AX140" i="4"/>
  <c r="AW140" i="4"/>
  <c r="C9" i="1"/>
  <c r="AG189" i="4"/>
  <c r="K192" i="4"/>
  <c r="AA617" i="4"/>
  <c r="AC615" i="4"/>
  <c r="AX615" i="4" s="1"/>
  <c r="C16" i="1" s="1"/>
  <c r="AA619" i="4"/>
  <c r="AA616" i="4"/>
  <c r="AT626" i="4"/>
  <c r="AT628" i="4"/>
  <c r="AT625" i="4"/>
  <c r="AT627" i="4"/>
  <c r="X626" i="4"/>
  <c r="AU628" i="4"/>
  <c r="AU626" i="4"/>
  <c r="AU627" i="4"/>
  <c r="AU625" i="4"/>
  <c r="Y626" i="4"/>
  <c r="AV628" i="4"/>
  <c r="AV626" i="4"/>
  <c r="AV627" i="4"/>
  <c r="AV625" i="4"/>
  <c r="AX606" i="4"/>
  <c r="C14" i="1" s="1"/>
  <c r="AV618" i="4"/>
  <c r="AA626" i="4"/>
  <c r="AA628" i="4"/>
  <c r="AA625" i="4"/>
  <c r="AA627" i="4"/>
  <c r="Z626" i="4"/>
  <c r="G615" i="4"/>
  <c r="Z627" i="4"/>
  <c r="AT616" i="4"/>
  <c r="AT618" i="4"/>
  <c r="AT617" i="4"/>
  <c r="AU618" i="4"/>
  <c r="AU617" i="4"/>
  <c r="AU619" i="4"/>
  <c r="AU616" i="4"/>
  <c r="AC624" i="4"/>
  <c r="AX624" i="4" s="1"/>
  <c r="C17" i="1" s="1"/>
  <c r="AV619" i="4"/>
  <c r="AV616" i="4"/>
  <c r="AV617" i="4"/>
  <c r="X616" i="4"/>
  <c r="Y616" i="4"/>
  <c r="G624" i="4"/>
  <c r="AT619" i="4"/>
  <c r="X618" i="4"/>
  <c r="Z625" i="4"/>
  <c r="X617" i="4"/>
  <c r="Z628" i="4"/>
  <c r="X627" i="4"/>
  <c r="X625" i="4"/>
  <c r="Y617" i="4"/>
  <c r="Y625" i="4"/>
  <c r="Y628" i="4"/>
  <c r="Y627" i="4"/>
  <c r="X619" i="4"/>
  <c r="Z619" i="4"/>
  <c r="Z617" i="4"/>
  <c r="Z616" i="4"/>
  <c r="Y619" i="4"/>
  <c r="AD22" i="1"/>
  <c r="AY22" i="1"/>
  <c r="C28" i="1"/>
  <c r="C35" i="1"/>
  <c r="C22" i="1"/>
  <c r="C23" i="1"/>
  <c r="AW24" i="1"/>
  <c r="AB24" i="1"/>
  <c r="BR24" i="1"/>
  <c r="BT35" i="1"/>
  <c r="AC31" i="1"/>
  <c r="AX33" i="1"/>
  <c r="AC33" i="1"/>
  <c r="AX31" i="1"/>
  <c r="BS31" i="1"/>
  <c r="BS33" i="1"/>
  <c r="BT32" i="1"/>
  <c r="AD32" i="1"/>
  <c r="AY32" i="1"/>
  <c r="C32" i="1"/>
  <c r="BT26" i="1"/>
  <c r="AD26" i="1"/>
  <c r="AY26" i="1"/>
  <c r="C25" i="1"/>
  <c r="C26" i="1"/>
  <c r="AV34" i="1"/>
  <c r="BQ34" i="1"/>
  <c r="AA34" i="1"/>
  <c r="BQ31" i="1"/>
  <c r="BQ33" i="1"/>
  <c r="AA31" i="1"/>
  <c r="AV33" i="1"/>
  <c r="AA33" i="1"/>
  <c r="AV31" i="1"/>
  <c r="BR31" i="1"/>
  <c r="AB31" i="1"/>
  <c r="AB33" i="1"/>
  <c r="AW33" i="1"/>
  <c r="AW31" i="1"/>
  <c r="BR33" i="1"/>
  <c r="C31" i="1"/>
  <c r="C33" i="1"/>
  <c r="BR32" i="1"/>
  <c r="AB32" i="1"/>
  <c r="AW32" i="1"/>
  <c r="AD34" i="1"/>
  <c r="BT34" i="1"/>
  <c r="AY34" i="1"/>
  <c r="C34" i="1"/>
  <c r="C37" i="1"/>
  <c r="C43" i="1"/>
  <c r="C38" i="1"/>
  <c r="C41" i="1"/>
  <c r="BT41" i="1"/>
  <c r="BQ40" i="1"/>
  <c r="AC40" i="1"/>
  <c r="AY41" i="1"/>
  <c r="AV42" i="1"/>
  <c r="C40" i="1"/>
  <c r="AD40" i="1"/>
  <c r="AY40" i="1"/>
  <c r="BT40" i="1"/>
  <c r="AV40" i="1"/>
  <c r="AW44" i="1"/>
  <c r="AB44" i="1"/>
  <c r="C42" i="1"/>
  <c r="C44" i="1"/>
  <c r="AA44" i="1"/>
  <c r="C48" i="1"/>
  <c r="C46" i="1"/>
  <c r="C47" i="1"/>
  <c r="C49" i="1"/>
  <c r="BQ54" i="1"/>
  <c r="C54" i="1"/>
  <c r="C55" i="1"/>
  <c r="CA94" i="4" a="1"/>
  <c r="BI106" i="4" a="1"/>
  <c r="BI130" i="4" a="1"/>
  <c r="BI4" i="4" a="1"/>
  <c r="CA40" i="4" a="1"/>
  <c r="BI142" i="4" a="1"/>
  <c r="BI76" i="4" a="1"/>
  <c r="BI82" i="4" a="1"/>
  <c r="CA106" i="4" a="1"/>
  <c r="CA100" i="4" a="1"/>
  <c r="BI124" i="4" a="1"/>
  <c r="BI22" i="4" a="1"/>
  <c r="BI118" i="4" a="1"/>
  <c r="CA76" i="4" a="1"/>
  <c r="CA124" i="4" a="1"/>
  <c r="BI16" i="4" a="1"/>
  <c r="BI64" i="4" a="1"/>
  <c r="BI94" i="4" a="1"/>
  <c r="CA10" i="4" a="1"/>
  <c r="BI100" i="4" a="1"/>
  <c r="BI34" i="4" a="1"/>
  <c r="CA52" i="4" a="1"/>
  <c r="CA4" i="4" a="1"/>
  <c r="CA88" i="4" a="1"/>
  <c r="CA136" i="4" a="1"/>
  <c r="CA46" i="4" a="1"/>
  <c r="CA118" i="4" a="1"/>
  <c r="CA70" i="4" a="1"/>
  <c r="BI70" i="4" a="1"/>
  <c r="CA22" i="4" a="1"/>
  <c r="CA64" i="4" a="1"/>
  <c r="BI112" i="4" a="1"/>
  <c r="BI52" i="4" a="1"/>
  <c r="CA28" i="4" a="1"/>
  <c r="CA16" i="4" a="1"/>
  <c r="BI136" i="4" a="1"/>
  <c r="BI28" i="4" a="1"/>
  <c r="CA34" i="4" a="1"/>
  <c r="CA142" i="4" a="1"/>
  <c r="CA82" i="4" a="1"/>
  <c r="BI88" i="4" a="1"/>
  <c r="BI58" i="4" a="1"/>
  <c r="CA58" i="4" a="1"/>
  <c r="BI46" i="4" a="1"/>
  <c r="BI40" i="4" a="1"/>
  <c r="CA130" i="4" a="1"/>
  <c r="BI10" i="4" a="1"/>
  <c r="CA112" i="4" a="1"/>
  <c r="BI160" i="4" a="1"/>
  <c r="CA160" i="4" a="1"/>
  <c r="CA178" i="4" a="1"/>
  <c r="BI166" i="4" a="1"/>
  <c r="BI190" i="4" a="1"/>
  <c r="BI184" i="4" a="1"/>
  <c r="CA166" i="4" a="1"/>
  <c r="CA190" i="4" a="1"/>
  <c r="CA172" i="4" a="1"/>
  <c r="BI172" i="4" a="1"/>
  <c r="CA184" i="4" a="1"/>
  <c r="BI178" i="4" a="1"/>
  <c r="CA148" i="4" a="1"/>
  <c r="BI148" i="4" a="1"/>
  <c r="BI154" i="4" a="1"/>
  <c r="CA154" i="4" a="1"/>
  <c r="AI6" i="2"/>
  <c r="BB6" i="2"/>
  <c r="AZ7" i="2"/>
  <c r="AE6" i="2"/>
  <c r="AV7" i="2"/>
  <c r="AI7" i="2"/>
  <c r="AN5" i="2"/>
  <c r="AN7" i="2"/>
  <c r="AG7" i="2"/>
  <c r="AJ6" i="2"/>
  <c r="BA5" i="2"/>
  <c r="AV6" i="2"/>
  <c r="AK7" i="2"/>
  <c r="BB5" i="2"/>
  <c r="AL5" i="2"/>
  <c r="AH7" i="2"/>
  <c r="AZ5" i="2"/>
  <c r="AX6" i="2"/>
  <c r="AE7" i="2"/>
  <c r="AY6" i="2"/>
  <c r="BA7" i="2"/>
  <c r="AV5" i="2"/>
  <c r="AD5" i="2"/>
  <c r="AX7" i="2"/>
  <c r="AL7" i="2"/>
  <c r="BB7" i="2"/>
  <c r="AF5" i="2"/>
  <c r="AM7" i="2"/>
  <c r="AI5" i="2"/>
  <c r="AD7" i="2"/>
  <c r="AF6" i="2"/>
  <c r="AF7" i="2"/>
  <c r="AY5" i="2"/>
  <c r="AJ7" i="2"/>
  <c r="AH5" i="2"/>
  <c r="AW7" i="2"/>
  <c r="AU6" i="2"/>
  <c r="AH6" i="2"/>
  <c r="AL6" i="2"/>
  <c r="AD6" i="2"/>
  <c r="BC5" i="2"/>
  <c r="AM6" i="2"/>
  <c r="AE5" i="2"/>
  <c r="AX5" i="2"/>
  <c r="AM5" i="2"/>
  <c r="AY7" i="2"/>
  <c r="AZ6" i="2"/>
  <c r="AW6" i="2"/>
  <c r="AG6" i="2"/>
  <c r="AT660" i="4" l="1"/>
  <c r="AV584" i="4"/>
  <c r="AC655" i="4"/>
  <c r="AX655" i="4" s="1"/>
  <c r="AV557" i="4"/>
  <c r="AT557" i="4"/>
  <c r="CB52" i="4"/>
  <c r="AT593" i="4"/>
  <c r="AV660" i="4"/>
  <c r="AA598" i="4"/>
  <c r="AV602" i="4"/>
  <c r="AA600" i="4"/>
  <c r="AA555" i="4"/>
  <c r="AA599" i="4"/>
  <c r="AU593" i="4"/>
  <c r="AY607" i="4"/>
  <c r="AW601" i="4"/>
  <c r="AW598" i="4"/>
  <c r="AW599" i="4"/>
  <c r="AW600" i="4"/>
  <c r="CB4" i="4"/>
  <c r="AW658" i="4"/>
  <c r="AW659" i="4"/>
  <c r="AW656" i="4"/>
  <c r="AW657" i="4"/>
  <c r="AY573" i="4"/>
  <c r="BR9" i="1" s="1"/>
  <c r="AV593" i="4"/>
  <c r="AU566" i="4"/>
  <c r="AU575" i="4"/>
  <c r="AT575" i="4"/>
  <c r="AT649" i="4"/>
  <c r="BA656" i="4"/>
  <c r="BA658" i="4"/>
  <c r="BA657" i="4"/>
  <c r="BA659" i="4"/>
  <c r="AA590" i="4"/>
  <c r="BA598" i="4"/>
  <c r="BA600" i="4"/>
  <c r="BA599" i="4"/>
  <c r="BA601" i="4"/>
  <c r="AA657" i="4"/>
  <c r="AA656" i="4"/>
  <c r="AA646" i="4"/>
  <c r="AA659" i="4"/>
  <c r="AZ609" i="4"/>
  <c r="BJ52" i="4"/>
  <c r="AY609" i="4"/>
  <c r="AX657" i="4"/>
  <c r="AX659" i="4"/>
  <c r="AX656" i="4"/>
  <c r="AX658" i="4"/>
  <c r="AX599" i="4"/>
  <c r="AX601" i="4"/>
  <c r="AX598" i="4"/>
  <c r="AX600" i="4"/>
  <c r="AY658" i="4"/>
  <c r="AY657" i="4"/>
  <c r="AY659" i="4"/>
  <c r="AY656" i="4"/>
  <c r="CB166" i="4"/>
  <c r="AZ600" i="4"/>
  <c r="AZ599" i="4"/>
  <c r="AZ601" i="4"/>
  <c r="AZ598" i="4"/>
  <c r="AZ658" i="4"/>
  <c r="AZ657" i="4"/>
  <c r="AZ659" i="4"/>
  <c r="AZ656" i="4"/>
  <c r="AY600" i="4"/>
  <c r="AY599" i="4"/>
  <c r="AY601" i="4"/>
  <c r="AY598" i="4"/>
  <c r="G655" i="4"/>
  <c r="BU662" i="4"/>
  <c r="N160" i="1" s="1"/>
  <c r="BU663" i="4"/>
  <c r="BU664" i="4"/>
  <c r="AH160" i="1" s="1"/>
  <c r="BW657" i="4"/>
  <c r="Z70" i="1" s="1"/>
  <c r="BW658" i="4"/>
  <c r="AI70" i="1" s="1"/>
  <c r="BW656" i="4"/>
  <c r="O70" i="1" s="1"/>
  <c r="BQ658" i="4"/>
  <c r="AF70" i="1" s="1"/>
  <c r="BQ656" i="4"/>
  <c r="L70" i="1" s="1"/>
  <c r="BQ657" i="4"/>
  <c r="W70" i="1" s="1"/>
  <c r="BK657" i="4"/>
  <c r="BK656" i="4"/>
  <c r="I70" i="1" s="1"/>
  <c r="BK658" i="4"/>
  <c r="CC660" i="4"/>
  <c r="AA115" i="1" s="1"/>
  <c r="CC661" i="4"/>
  <c r="AJ115" i="1" s="1"/>
  <c r="CC659" i="4"/>
  <c r="P115" i="1" s="1"/>
  <c r="BM659" i="4"/>
  <c r="J115" i="1" s="1"/>
  <c r="BM660" i="4"/>
  <c r="U115" i="1" s="1"/>
  <c r="BM661" i="4"/>
  <c r="AD115" i="1" s="1"/>
  <c r="CC658" i="4"/>
  <c r="AJ70" i="1" s="1"/>
  <c r="CC656" i="4"/>
  <c r="P70" i="1" s="1"/>
  <c r="CC657" i="4"/>
  <c r="AA70" i="1" s="1"/>
  <c r="BS662" i="4"/>
  <c r="BS663" i="4"/>
  <c r="X160" i="1" s="1"/>
  <c r="BS664" i="4"/>
  <c r="BV656" i="4"/>
  <c r="R13" i="1" s="1"/>
  <c r="BV658" i="4"/>
  <c r="BJ13" i="1" s="1"/>
  <c r="BV657" i="4"/>
  <c r="BP657" i="4"/>
  <c r="BP658" i="4"/>
  <c r="BG13" i="1" s="1"/>
  <c r="BP656" i="4"/>
  <c r="O13" i="1" s="1"/>
  <c r="BW659" i="4"/>
  <c r="O115" i="1" s="1"/>
  <c r="BW660" i="4"/>
  <c r="Z115" i="1" s="1"/>
  <c r="BW661" i="4"/>
  <c r="AI115" i="1" s="1"/>
  <c r="BK659" i="4"/>
  <c r="I115" i="1" s="1"/>
  <c r="BK661" i="4"/>
  <c r="AC115" i="1" s="1"/>
  <c r="BK660" i="4"/>
  <c r="T115" i="1" s="1"/>
  <c r="CH657" i="4"/>
  <c r="CH658" i="4"/>
  <c r="CH656" i="4"/>
  <c r="BQ662" i="4"/>
  <c r="L160" i="1" s="1"/>
  <c r="BQ663" i="4"/>
  <c r="W160" i="1" s="1"/>
  <c r="BQ664" i="4"/>
  <c r="AF160" i="1" s="1"/>
  <c r="BU656" i="4"/>
  <c r="N70" i="1" s="1"/>
  <c r="BU657" i="4"/>
  <c r="Y70" i="1" s="1"/>
  <c r="BU658" i="4"/>
  <c r="AH70" i="1" s="1"/>
  <c r="BO658" i="4"/>
  <c r="BO656" i="4"/>
  <c r="K70" i="1" s="1"/>
  <c r="BO657" i="4"/>
  <c r="V70" i="1" s="1"/>
  <c r="CG662" i="4"/>
  <c r="R160" i="1" s="1"/>
  <c r="CG663" i="4"/>
  <c r="CG664" i="4"/>
  <c r="BU659" i="4"/>
  <c r="N115" i="1" s="1"/>
  <c r="BU660" i="4"/>
  <c r="Y115" i="1" s="1"/>
  <c r="BU661" i="4"/>
  <c r="AH115" i="1" s="1"/>
  <c r="BE661" i="4"/>
  <c r="AB115" i="1" s="1"/>
  <c r="BE660" i="4"/>
  <c r="S115" i="1" s="1"/>
  <c r="BE659" i="4"/>
  <c r="H115" i="1" s="1"/>
  <c r="CG657" i="4"/>
  <c r="CG658" i="4"/>
  <c r="CG656" i="4"/>
  <c r="R70" i="1" s="1"/>
  <c r="BH657" i="4"/>
  <c r="AG13" i="1" s="1"/>
  <c r="BH658" i="4"/>
  <c r="BB13" i="1" s="1"/>
  <c r="BH656" i="4"/>
  <c r="BO663" i="4"/>
  <c r="V160" i="1" s="1"/>
  <c r="BO662" i="4"/>
  <c r="K160" i="1" s="1"/>
  <c r="BO664" i="4"/>
  <c r="AE160" i="1" s="1"/>
  <c r="BZ658" i="4"/>
  <c r="BM13" i="1" s="1"/>
  <c r="BZ656" i="4"/>
  <c r="U13" i="1" s="1"/>
  <c r="BZ657" i="4"/>
  <c r="AR13" i="1" s="1"/>
  <c r="BT656" i="4"/>
  <c r="Q13" i="1" s="1"/>
  <c r="BT657" i="4"/>
  <c r="AN13" i="1" s="1"/>
  <c r="BT658" i="4"/>
  <c r="BN657" i="4"/>
  <c r="BN658" i="4"/>
  <c r="BF13" i="1" s="1"/>
  <c r="BN656" i="4"/>
  <c r="BW662" i="4"/>
  <c r="O160" i="1" s="1"/>
  <c r="BW663" i="4"/>
  <c r="Z160" i="1" s="1"/>
  <c r="BW664" i="4"/>
  <c r="AI160" i="1" s="1"/>
  <c r="BX658" i="4"/>
  <c r="BK13" i="1" s="1"/>
  <c r="BX657" i="4"/>
  <c r="AP13" i="1" s="1"/>
  <c r="BX656" i="4"/>
  <c r="S13" i="1" s="1"/>
  <c r="BR658" i="4"/>
  <c r="BH13" i="1" s="1"/>
  <c r="BR657" i="4"/>
  <c r="AM13" i="1" s="1"/>
  <c r="BR656" i="4"/>
  <c r="P13" i="1" s="1"/>
  <c r="BL657" i="4"/>
  <c r="AJ13" i="1" s="1"/>
  <c r="BL658" i="4"/>
  <c r="BE13" i="1" s="1"/>
  <c r="BL656" i="4"/>
  <c r="M13" i="1" s="1"/>
  <c r="BS656" i="4"/>
  <c r="M70" i="1" s="1"/>
  <c r="BS657" i="4"/>
  <c r="X70" i="1" s="1"/>
  <c r="BS658" i="4"/>
  <c r="AG70" i="1" s="1"/>
  <c r="BM663" i="4"/>
  <c r="U160" i="1" s="1"/>
  <c r="BM664" i="4"/>
  <c r="AD160" i="1" s="1"/>
  <c r="BM662" i="4"/>
  <c r="J160" i="1" s="1"/>
  <c r="CG660" i="4"/>
  <c r="CG659" i="4"/>
  <c r="R115" i="1" s="1"/>
  <c r="CG661" i="4"/>
  <c r="CE661" i="4"/>
  <c r="CE660" i="4"/>
  <c r="CE659" i="4"/>
  <c r="Q115" i="1" s="1"/>
  <c r="BK664" i="4"/>
  <c r="BK663" i="4"/>
  <c r="T160" i="1" s="1"/>
  <c r="BK662" i="4"/>
  <c r="I160" i="1" s="1"/>
  <c r="BS659" i="4"/>
  <c r="M115" i="1" s="1"/>
  <c r="BS660" i="4"/>
  <c r="X115" i="1" s="1"/>
  <c r="BS661" i="4"/>
  <c r="AG115" i="1" s="1"/>
  <c r="CF657" i="4"/>
  <c r="CF658" i="4"/>
  <c r="CF656" i="4"/>
  <c r="BE664" i="4"/>
  <c r="AB160" i="1" s="1"/>
  <c r="BE663" i="4"/>
  <c r="S160" i="1" s="1"/>
  <c r="BE662" i="4"/>
  <c r="H160" i="1" s="1"/>
  <c r="BM658" i="4"/>
  <c r="AD70" i="1" s="1"/>
  <c r="BM656" i="4"/>
  <c r="J70" i="1" s="1"/>
  <c r="BM657" i="4"/>
  <c r="U70" i="1" s="1"/>
  <c r="BQ659" i="4"/>
  <c r="L115" i="1" s="1"/>
  <c r="BQ660" i="4"/>
  <c r="W115" i="1" s="1"/>
  <c r="BQ661" i="4"/>
  <c r="AF115" i="1" s="1"/>
  <c r="CE656" i="4"/>
  <c r="Q70" i="1" s="1"/>
  <c r="CE657" i="4"/>
  <c r="CE658" i="4"/>
  <c r="BO659" i="4"/>
  <c r="K115" i="1" s="1"/>
  <c r="BO660" i="4"/>
  <c r="V115" i="1" s="1"/>
  <c r="BO661" i="4"/>
  <c r="CD658" i="4"/>
  <c r="BP13" i="1" s="1"/>
  <c r="CD656" i="4"/>
  <c r="X13" i="1" s="1"/>
  <c r="CD657" i="4"/>
  <c r="AU13" i="1" s="1"/>
  <c r="BF658" i="4"/>
  <c r="BF656" i="4"/>
  <c r="H13" i="1" s="1"/>
  <c r="BF657" i="4"/>
  <c r="AE13" i="1" s="1"/>
  <c r="BE657" i="4"/>
  <c r="S70" i="1" s="1"/>
  <c r="BE658" i="4"/>
  <c r="AB70" i="1" s="1"/>
  <c r="BE656" i="4"/>
  <c r="H70" i="1" s="1"/>
  <c r="CE662" i="4"/>
  <c r="CE663" i="4"/>
  <c r="CE664" i="4"/>
  <c r="CC662" i="4"/>
  <c r="P160" i="1" s="1"/>
  <c r="CC663" i="4"/>
  <c r="AA160" i="1" s="1"/>
  <c r="CC664" i="4"/>
  <c r="AJ160" i="1" s="1"/>
  <c r="BY658" i="4"/>
  <c r="BL13" i="1" s="1"/>
  <c r="BY656" i="4"/>
  <c r="T13" i="1" s="1"/>
  <c r="BY657" i="4"/>
  <c r="AQ13" i="1" s="1"/>
  <c r="BG656" i="4"/>
  <c r="I13" i="1" s="1"/>
  <c r="BG657" i="4"/>
  <c r="AF13" i="1" s="1"/>
  <c r="BG658" i="4"/>
  <c r="BA13" i="1" s="1"/>
  <c r="BJ166" i="4"/>
  <c r="BJ4" i="4"/>
  <c r="BW600" i="4"/>
  <c r="BW599" i="4"/>
  <c r="BW598" i="4"/>
  <c r="BQ599" i="4"/>
  <c r="BQ598" i="4"/>
  <c r="BQ600" i="4"/>
  <c r="BK598" i="4"/>
  <c r="BK600" i="4"/>
  <c r="BK599" i="4"/>
  <c r="BS606" i="4"/>
  <c r="BS605" i="4"/>
  <c r="BS604" i="4"/>
  <c r="CC603" i="4"/>
  <c r="CC602" i="4"/>
  <c r="CC601" i="4"/>
  <c r="BM601" i="4"/>
  <c r="J114" i="1" s="1"/>
  <c r="BM603" i="4"/>
  <c r="BM602" i="4"/>
  <c r="U114" i="1" s="1"/>
  <c r="CC599" i="4"/>
  <c r="CC598" i="4"/>
  <c r="CC600" i="4"/>
  <c r="BV598" i="4"/>
  <c r="BV600" i="4"/>
  <c r="BV599" i="4"/>
  <c r="BP598" i="4"/>
  <c r="BP599" i="4"/>
  <c r="BP600" i="4"/>
  <c r="CG605" i="4"/>
  <c r="CG606" i="4"/>
  <c r="CG604" i="4"/>
  <c r="BQ606" i="4"/>
  <c r="BQ605" i="4"/>
  <c r="BQ604" i="4"/>
  <c r="BW603" i="4"/>
  <c r="BW602" i="4"/>
  <c r="BW601" i="4"/>
  <c r="BK602" i="4"/>
  <c r="BK601" i="4"/>
  <c r="BK603" i="4"/>
  <c r="CH598" i="4"/>
  <c r="CH600" i="4"/>
  <c r="CH599" i="4"/>
  <c r="BU600" i="4"/>
  <c r="BU599" i="4"/>
  <c r="BU598" i="4"/>
  <c r="N69" i="1" s="1"/>
  <c r="BO600" i="4"/>
  <c r="BO599" i="4"/>
  <c r="BO598" i="4"/>
  <c r="CE606" i="4"/>
  <c r="CE605" i="4"/>
  <c r="CE604" i="4"/>
  <c r="BO604" i="4"/>
  <c r="BO606" i="4"/>
  <c r="BO605" i="4"/>
  <c r="BU601" i="4"/>
  <c r="BU603" i="4"/>
  <c r="BU602" i="4"/>
  <c r="BE603" i="4"/>
  <c r="BE602" i="4"/>
  <c r="BE601" i="4"/>
  <c r="CG600" i="4"/>
  <c r="CG599" i="4"/>
  <c r="CG598" i="4"/>
  <c r="BH600" i="4"/>
  <c r="BH599" i="4"/>
  <c r="BH598" i="4"/>
  <c r="BZ600" i="4"/>
  <c r="BZ599" i="4"/>
  <c r="BZ598" i="4"/>
  <c r="BT600" i="4"/>
  <c r="BT599" i="4"/>
  <c r="BT598" i="4"/>
  <c r="BN598" i="4"/>
  <c r="BN600" i="4"/>
  <c r="BN599" i="4"/>
  <c r="BX599" i="4"/>
  <c r="BX598" i="4"/>
  <c r="BX600" i="4"/>
  <c r="BR600" i="4"/>
  <c r="BR599" i="4"/>
  <c r="BR598" i="4"/>
  <c r="BL600" i="4"/>
  <c r="BL599" i="4"/>
  <c r="BL598" i="4"/>
  <c r="BY600" i="4"/>
  <c r="BY599" i="4"/>
  <c r="BY598" i="4"/>
  <c r="Y160" i="1"/>
  <c r="T70" i="1"/>
  <c r="AC70" i="1"/>
  <c r="BW604" i="4"/>
  <c r="BW606" i="4"/>
  <c r="BW605" i="4"/>
  <c r="BF600" i="4"/>
  <c r="BF599" i="4"/>
  <c r="BF598" i="4"/>
  <c r="BU605" i="4"/>
  <c r="BU604" i="4"/>
  <c r="BU606" i="4"/>
  <c r="BE599" i="4"/>
  <c r="BE598" i="4"/>
  <c r="BE600" i="4"/>
  <c r="AG160" i="1"/>
  <c r="AO13" i="1"/>
  <c r="AL13" i="1"/>
  <c r="BM604" i="4"/>
  <c r="BM605" i="4"/>
  <c r="BM606" i="4"/>
  <c r="BS598" i="4"/>
  <c r="BS600" i="4"/>
  <c r="BS599" i="4"/>
  <c r="AE70" i="1"/>
  <c r="BK606" i="4"/>
  <c r="BK605" i="4"/>
  <c r="BK604" i="4"/>
  <c r="CG601" i="4"/>
  <c r="CG603" i="4"/>
  <c r="CG602" i="4"/>
  <c r="J13" i="1"/>
  <c r="BE606" i="4"/>
  <c r="BE605" i="4"/>
  <c r="BE604" i="4"/>
  <c r="CE602" i="4"/>
  <c r="CE601" i="4"/>
  <c r="CE603" i="4"/>
  <c r="AK13" i="1"/>
  <c r="BS602" i="4"/>
  <c r="BS601" i="4"/>
  <c r="BS603" i="4"/>
  <c r="CF600" i="4"/>
  <c r="CF599" i="4"/>
  <c r="CF598" i="4"/>
  <c r="BO603" i="4"/>
  <c r="BO602" i="4"/>
  <c r="BO601" i="4"/>
  <c r="CD600" i="4"/>
  <c r="CD599" i="4"/>
  <c r="CD598" i="4"/>
  <c r="BQ603" i="4"/>
  <c r="BQ602" i="4"/>
  <c r="BQ601" i="4"/>
  <c r="BG600" i="4"/>
  <c r="BG598" i="4"/>
  <c r="BG599" i="4"/>
  <c r="AC160" i="1"/>
  <c r="CC606" i="4"/>
  <c r="CC605" i="4"/>
  <c r="AA159" i="1" s="1"/>
  <c r="CC604" i="4"/>
  <c r="AE115" i="1"/>
  <c r="BM600" i="4"/>
  <c r="BM599" i="4"/>
  <c r="BM598" i="4"/>
  <c r="CE598" i="4"/>
  <c r="Q69" i="1" s="1"/>
  <c r="CE600" i="4"/>
  <c r="CE599" i="4"/>
  <c r="AY610" i="4"/>
  <c r="AY636" i="4"/>
  <c r="BA608" i="4"/>
  <c r="AY637" i="4"/>
  <c r="AY634" i="4"/>
  <c r="AW609" i="4"/>
  <c r="AW634" i="4"/>
  <c r="AW635" i="4"/>
  <c r="AW610" i="4"/>
  <c r="AW608" i="4"/>
  <c r="AW636" i="4"/>
  <c r="AW607" i="4"/>
  <c r="AW637" i="4"/>
  <c r="AY608" i="4"/>
  <c r="BM638" i="4"/>
  <c r="U120" i="1" s="1"/>
  <c r="BM650" i="4"/>
  <c r="AD121" i="1" s="1"/>
  <c r="BM649" i="4"/>
  <c r="U121" i="1" s="1"/>
  <c r="BM648" i="4"/>
  <c r="J121" i="1" s="1"/>
  <c r="BM639" i="4"/>
  <c r="AD120" i="1" s="1"/>
  <c r="BM637" i="4"/>
  <c r="J120" i="1" s="1"/>
  <c r="BV636" i="4"/>
  <c r="BJ19" i="1" s="1"/>
  <c r="BV634" i="4"/>
  <c r="R19" i="1" s="1"/>
  <c r="BV647" i="4"/>
  <c r="BJ20" i="1" s="1"/>
  <c r="BV646" i="4"/>
  <c r="AO20" i="1" s="1"/>
  <c r="BV645" i="4"/>
  <c r="R20" i="1" s="1"/>
  <c r="BV635" i="4"/>
  <c r="AO19" i="1" s="1"/>
  <c r="BK639" i="4"/>
  <c r="AC120" i="1" s="1"/>
  <c r="BK638" i="4"/>
  <c r="T120" i="1" s="1"/>
  <c r="BK649" i="4"/>
  <c r="T121" i="1" s="1"/>
  <c r="BK650" i="4"/>
  <c r="AC121" i="1" s="1"/>
  <c r="BK637" i="4"/>
  <c r="I120" i="1" s="1"/>
  <c r="BK648" i="4"/>
  <c r="I121" i="1" s="1"/>
  <c r="BO653" i="4"/>
  <c r="AE166" i="1" s="1"/>
  <c r="BO641" i="4"/>
  <c r="V165" i="1" s="1"/>
  <c r="BO640" i="4"/>
  <c r="K165" i="1" s="1"/>
  <c r="BO642" i="4"/>
  <c r="AE165" i="1" s="1"/>
  <c r="BO652" i="4"/>
  <c r="V166" i="1" s="1"/>
  <c r="BO651" i="4"/>
  <c r="K166" i="1" s="1"/>
  <c r="CG639" i="4"/>
  <c r="CG650" i="4"/>
  <c r="CG649" i="4"/>
  <c r="CG637" i="4"/>
  <c r="R120" i="1" s="1"/>
  <c r="CG648" i="4"/>
  <c r="R121" i="1" s="1"/>
  <c r="CG638" i="4"/>
  <c r="CC651" i="4"/>
  <c r="P166" i="1" s="1"/>
  <c r="CC653" i="4"/>
  <c r="AJ166" i="1" s="1"/>
  <c r="CC652" i="4"/>
  <c r="AA166" i="1" s="1"/>
  <c r="CC642" i="4"/>
  <c r="AJ165" i="1" s="1"/>
  <c r="CC641" i="4"/>
  <c r="AA165" i="1" s="1"/>
  <c r="CC640" i="4"/>
  <c r="P165" i="1" s="1"/>
  <c r="AY635" i="4"/>
  <c r="BA637" i="4"/>
  <c r="AZ636" i="4"/>
  <c r="CC636" i="4"/>
  <c r="AJ75" i="1" s="1"/>
  <c r="CC646" i="4"/>
  <c r="AA76" i="1" s="1"/>
  <c r="CC635" i="4"/>
  <c r="AA75" i="1" s="1"/>
  <c r="CC634" i="4"/>
  <c r="P75" i="1" s="1"/>
  <c r="CC647" i="4"/>
  <c r="AJ76" i="1" s="1"/>
  <c r="CC645" i="4"/>
  <c r="P76" i="1" s="1"/>
  <c r="BP636" i="4"/>
  <c r="BG19" i="1" s="1"/>
  <c r="BP647" i="4"/>
  <c r="BG20" i="1" s="1"/>
  <c r="BP645" i="4"/>
  <c r="O20" i="1" s="1"/>
  <c r="BP635" i="4"/>
  <c r="AL19" i="1" s="1"/>
  <c r="BP646" i="4"/>
  <c r="BP634" i="4"/>
  <c r="O19" i="1" s="1"/>
  <c r="CH647" i="4"/>
  <c r="CH636" i="4"/>
  <c r="CH634" i="4"/>
  <c r="Z19" i="1" s="1"/>
  <c r="CH646" i="4"/>
  <c r="CH645" i="4"/>
  <c r="Z20" i="1" s="1"/>
  <c r="CH635" i="4"/>
  <c r="BU650" i="4"/>
  <c r="AH121" i="1" s="1"/>
  <c r="BU637" i="4"/>
  <c r="N120" i="1" s="1"/>
  <c r="BU649" i="4"/>
  <c r="Y121" i="1" s="1"/>
  <c r="BU648" i="4"/>
  <c r="N121" i="1" s="1"/>
  <c r="BU639" i="4"/>
  <c r="AH120" i="1" s="1"/>
  <c r="BU638" i="4"/>
  <c r="Y120" i="1" s="1"/>
  <c r="BY645" i="4"/>
  <c r="T20" i="1" s="1"/>
  <c r="BY635" i="4"/>
  <c r="AQ19" i="1" s="1"/>
  <c r="BY634" i="4"/>
  <c r="T19" i="1" s="1"/>
  <c r="BY636" i="4"/>
  <c r="BL19" i="1" s="1"/>
  <c r="BY647" i="4"/>
  <c r="BL20" i="1" s="1"/>
  <c r="BY646" i="4"/>
  <c r="AQ20" i="1" s="1"/>
  <c r="BA635" i="4"/>
  <c r="AZ610" i="4"/>
  <c r="AX14" i="1" s="1"/>
  <c r="BU636" i="4"/>
  <c r="AH75" i="1" s="1"/>
  <c r="BU635" i="4"/>
  <c r="Y75" i="1" s="1"/>
  <c r="BU634" i="4"/>
  <c r="N75" i="1" s="1"/>
  <c r="BU647" i="4"/>
  <c r="AH76" i="1" s="1"/>
  <c r="BU646" i="4"/>
  <c r="Y76" i="1" s="1"/>
  <c r="BU645" i="4"/>
  <c r="N76" i="1" s="1"/>
  <c r="BE650" i="4"/>
  <c r="AB121" i="1" s="1"/>
  <c r="BE639" i="4"/>
  <c r="AB120" i="1" s="1"/>
  <c r="BE638" i="4"/>
  <c r="S120" i="1" s="1"/>
  <c r="BE649" i="4"/>
  <c r="S121" i="1" s="1"/>
  <c r="BE637" i="4"/>
  <c r="H120" i="1" s="1"/>
  <c r="BE648" i="4"/>
  <c r="H121" i="1" s="1"/>
  <c r="BX636" i="4"/>
  <c r="BK19" i="1" s="1"/>
  <c r="BX647" i="4"/>
  <c r="BK20" i="1" s="1"/>
  <c r="BX635" i="4"/>
  <c r="AP19" i="1" s="1"/>
  <c r="BX646" i="4"/>
  <c r="AP20" i="1" s="1"/>
  <c r="BX634" i="4"/>
  <c r="S19" i="1" s="1"/>
  <c r="BX645" i="4"/>
  <c r="S20" i="1" s="1"/>
  <c r="BM651" i="4"/>
  <c r="J166" i="1" s="1"/>
  <c r="BM653" i="4"/>
  <c r="AD166" i="1" s="1"/>
  <c r="BM642" i="4"/>
  <c r="AD165" i="1" s="1"/>
  <c r="BM641" i="4"/>
  <c r="U165" i="1" s="1"/>
  <c r="BM652" i="4"/>
  <c r="BM640" i="4"/>
  <c r="J165" i="1" s="1"/>
  <c r="BS650" i="4"/>
  <c r="AG121" i="1" s="1"/>
  <c r="BS648" i="4"/>
  <c r="M121" i="1" s="1"/>
  <c r="BS649" i="4"/>
  <c r="X121" i="1" s="1"/>
  <c r="BS637" i="4"/>
  <c r="M120" i="1" s="1"/>
  <c r="BS639" i="4"/>
  <c r="AG120" i="1" s="1"/>
  <c r="BS638" i="4"/>
  <c r="X120" i="1" s="1"/>
  <c r="BA609" i="4"/>
  <c r="AZ634" i="4"/>
  <c r="AC19" i="1" s="1"/>
  <c r="BO636" i="4"/>
  <c r="AE75" i="1" s="1"/>
  <c r="BO645" i="4"/>
  <c r="K76" i="1" s="1"/>
  <c r="BO647" i="4"/>
  <c r="AE76" i="1" s="1"/>
  <c r="BO646" i="4"/>
  <c r="AL20" i="1" s="1"/>
  <c r="BO635" i="4"/>
  <c r="V75" i="1" s="1"/>
  <c r="BO634" i="4"/>
  <c r="K75" i="1" s="1"/>
  <c r="CG636" i="4"/>
  <c r="CG635" i="4"/>
  <c r="CG645" i="4"/>
  <c r="R76" i="1" s="1"/>
  <c r="CG634" i="4"/>
  <c r="R75" i="1" s="1"/>
  <c r="CG646" i="4"/>
  <c r="CG647" i="4"/>
  <c r="BR647" i="4"/>
  <c r="BH20" i="1" s="1"/>
  <c r="BR646" i="4"/>
  <c r="AM20" i="1" s="1"/>
  <c r="BR645" i="4"/>
  <c r="P20" i="1" s="1"/>
  <c r="BR634" i="4"/>
  <c r="P19" i="1" s="1"/>
  <c r="BR635" i="4"/>
  <c r="AM19" i="1" s="1"/>
  <c r="BR636" i="4"/>
  <c r="BH19" i="1" s="1"/>
  <c r="CF647" i="4"/>
  <c r="CF646" i="4"/>
  <c r="CF645" i="4"/>
  <c r="Y20" i="1" s="1"/>
  <c r="CF636" i="4"/>
  <c r="CF635" i="4"/>
  <c r="CF634" i="4"/>
  <c r="Y19" i="1" s="1"/>
  <c r="CE647" i="4"/>
  <c r="CE636" i="4"/>
  <c r="CE634" i="4"/>
  <c r="Q75" i="1" s="1"/>
  <c r="CE646" i="4"/>
  <c r="CE645" i="4"/>
  <c r="Q76" i="1" s="1"/>
  <c r="CE635" i="4"/>
  <c r="BA607" i="4"/>
  <c r="AZ608" i="4"/>
  <c r="BH635" i="4"/>
  <c r="AG19" i="1" s="1"/>
  <c r="BH634" i="4"/>
  <c r="J19" i="1" s="1"/>
  <c r="BH645" i="4"/>
  <c r="J20" i="1" s="1"/>
  <c r="BH636" i="4"/>
  <c r="BB19" i="1" s="1"/>
  <c r="BH646" i="4"/>
  <c r="AG20" i="1" s="1"/>
  <c r="BH647" i="4"/>
  <c r="BB20" i="1" s="1"/>
  <c r="BL647" i="4"/>
  <c r="BE20" i="1" s="1"/>
  <c r="BL646" i="4"/>
  <c r="AJ20" i="1" s="1"/>
  <c r="BL645" i="4"/>
  <c r="M20" i="1" s="1"/>
  <c r="BL635" i="4"/>
  <c r="AJ19" i="1" s="1"/>
  <c r="BL636" i="4"/>
  <c r="BE19" i="1" s="1"/>
  <c r="BL634" i="4"/>
  <c r="M19" i="1" s="1"/>
  <c r="BO639" i="4"/>
  <c r="AE120" i="1" s="1"/>
  <c r="BO650" i="4"/>
  <c r="AE121" i="1" s="1"/>
  <c r="BO638" i="4"/>
  <c r="V120" i="1" s="1"/>
  <c r="BO637" i="4"/>
  <c r="K120" i="1" s="1"/>
  <c r="BO649" i="4"/>
  <c r="V121" i="1" s="1"/>
  <c r="BO648" i="4"/>
  <c r="K121" i="1" s="1"/>
  <c r="BM636" i="4"/>
  <c r="AD75" i="1" s="1"/>
  <c r="BM635" i="4"/>
  <c r="U75" i="1" s="1"/>
  <c r="BM634" i="4"/>
  <c r="J75" i="1" s="1"/>
  <c r="BM647" i="4"/>
  <c r="AD76" i="1" s="1"/>
  <c r="BM645" i="4"/>
  <c r="J76" i="1" s="1"/>
  <c r="BM646" i="4"/>
  <c r="U76" i="1" s="1"/>
  <c r="BA636" i="4"/>
  <c r="AA607" i="4"/>
  <c r="BW634" i="4"/>
  <c r="O75" i="1" s="1"/>
  <c r="BW646" i="4"/>
  <c r="Z76" i="1" s="1"/>
  <c r="BW636" i="4"/>
  <c r="AI75" i="1" s="1"/>
  <c r="BW647" i="4"/>
  <c r="AI76" i="1" s="1"/>
  <c r="BW645" i="4"/>
  <c r="O76" i="1" s="1"/>
  <c r="BW635" i="4"/>
  <c r="Z75" i="1" s="1"/>
  <c r="BS647" i="4"/>
  <c r="AG76" i="1" s="1"/>
  <c r="BS645" i="4"/>
  <c r="M76" i="1" s="1"/>
  <c r="BS636" i="4"/>
  <c r="AG75" i="1" s="1"/>
  <c r="BS635" i="4"/>
  <c r="X75" i="1" s="1"/>
  <c r="BS646" i="4"/>
  <c r="X76" i="1" s="1"/>
  <c r="BS634" i="4"/>
  <c r="M75" i="1" s="1"/>
  <c r="BE640" i="4"/>
  <c r="H165" i="1" s="1"/>
  <c r="BE653" i="4"/>
  <c r="AB166" i="1" s="1"/>
  <c r="BE642" i="4"/>
  <c r="AB165" i="1" s="1"/>
  <c r="BE641" i="4"/>
  <c r="S165" i="1" s="1"/>
  <c r="BE652" i="4"/>
  <c r="S166" i="1" s="1"/>
  <c r="BE651" i="4"/>
  <c r="H166" i="1" s="1"/>
  <c r="CD647" i="4"/>
  <c r="BP20" i="1" s="1"/>
  <c r="CD646" i="4"/>
  <c r="AU20" i="1" s="1"/>
  <c r="CD645" i="4"/>
  <c r="X20" i="1" s="1"/>
  <c r="CD635" i="4"/>
  <c r="AU19" i="1" s="1"/>
  <c r="CD636" i="4"/>
  <c r="BP19" i="1" s="1"/>
  <c r="CD634" i="4"/>
  <c r="X19" i="1" s="1"/>
  <c r="BA610" i="4"/>
  <c r="AA635" i="4"/>
  <c r="BQ636" i="4"/>
  <c r="AF75" i="1" s="1"/>
  <c r="BQ635" i="4"/>
  <c r="W75" i="1" s="1"/>
  <c r="BQ647" i="4"/>
  <c r="AF76" i="1" s="1"/>
  <c r="BQ645" i="4"/>
  <c r="L76" i="1" s="1"/>
  <c r="BQ634" i="4"/>
  <c r="L75" i="1" s="1"/>
  <c r="BQ646" i="4"/>
  <c r="W76" i="1" s="1"/>
  <c r="CE639" i="4"/>
  <c r="CE638" i="4"/>
  <c r="CE637" i="4"/>
  <c r="Q120" i="1" s="1"/>
  <c r="CE649" i="4"/>
  <c r="CE648" i="4"/>
  <c r="Q121" i="1" s="1"/>
  <c r="CE650" i="4"/>
  <c r="BA634" i="4"/>
  <c r="AD19" i="1" s="1"/>
  <c r="AA610" i="4"/>
  <c r="BK647" i="4"/>
  <c r="AC76" i="1" s="1"/>
  <c r="BK646" i="4"/>
  <c r="T76" i="1" s="1"/>
  <c r="BK634" i="4"/>
  <c r="I75" i="1" s="1"/>
  <c r="BK636" i="4"/>
  <c r="AC75" i="1" s="1"/>
  <c r="BK635" i="4"/>
  <c r="T75" i="1" s="1"/>
  <c r="BK645" i="4"/>
  <c r="I76" i="1" s="1"/>
  <c r="BZ636" i="4"/>
  <c r="BM19" i="1" s="1"/>
  <c r="BZ645" i="4"/>
  <c r="U20" i="1" s="1"/>
  <c r="BZ646" i="4"/>
  <c r="BZ634" i="4"/>
  <c r="U19" i="1" s="1"/>
  <c r="BZ635" i="4"/>
  <c r="AR19" i="1" s="1"/>
  <c r="BZ647" i="4"/>
  <c r="BM20" i="1" s="1"/>
  <c r="BU653" i="4"/>
  <c r="AH166" i="1" s="1"/>
  <c r="BU652" i="4"/>
  <c r="Y166" i="1" s="1"/>
  <c r="BU642" i="4"/>
  <c r="AH165" i="1" s="1"/>
  <c r="BU651" i="4"/>
  <c r="N166" i="1" s="1"/>
  <c r="BU640" i="4"/>
  <c r="N165" i="1" s="1"/>
  <c r="BU641" i="4"/>
  <c r="Y165" i="1" s="1"/>
  <c r="AA609" i="4"/>
  <c r="AX634" i="4"/>
  <c r="AA19" i="1" s="1"/>
  <c r="AX610" i="4"/>
  <c r="AX636" i="4"/>
  <c r="BQ19" i="1" s="1"/>
  <c r="AX637" i="4"/>
  <c r="AV19" i="1" s="1"/>
  <c r="AX607" i="4"/>
  <c r="AA14" i="1" s="1"/>
  <c r="AX609" i="4"/>
  <c r="BQ14" i="1" s="1"/>
  <c r="AX635" i="4"/>
  <c r="AX608" i="4"/>
  <c r="BT635" i="4"/>
  <c r="AN19" i="1" s="1"/>
  <c r="BT636" i="4"/>
  <c r="BI19" i="1" s="1"/>
  <c r="BT634" i="4"/>
  <c r="Q19" i="1" s="1"/>
  <c r="BT646" i="4"/>
  <c r="AN20" i="1" s="1"/>
  <c r="BT647" i="4"/>
  <c r="BI20" i="1" s="1"/>
  <c r="BT645" i="4"/>
  <c r="Q20" i="1" s="1"/>
  <c r="BJ184" i="4"/>
  <c r="BE646" i="4"/>
  <c r="S76" i="1" s="1"/>
  <c r="BE634" i="4"/>
  <c r="H75" i="1" s="1"/>
  <c r="BE645" i="4"/>
  <c r="H76" i="1" s="1"/>
  <c r="BE636" i="4"/>
  <c r="AB75" i="1" s="1"/>
  <c r="BE647" i="4"/>
  <c r="AB76" i="1" s="1"/>
  <c r="BE635" i="4"/>
  <c r="S75" i="1" s="1"/>
  <c r="AZ637" i="4"/>
  <c r="AX19" i="1" s="1"/>
  <c r="AA637" i="4"/>
  <c r="CG642" i="4"/>
  <c r="CG653" i="4"/>
  <c r="CG641" i="4"/>
  <c r="CG640" i="4"/>
  <c r="R165" i="1" s="1"/>
  <c r="CG651" i="4"/>
  <c r="R166" i="1" s="1"/>
  <c r="CG652" i="4"/>
  <c r="BN647" i="4"/>
  <c r="BF20" i="1" s="1"/>
  <c r="BN636" i="4"/>
  <c r="BF19" i="1" s="1"/>
  <c r="BN646" i="4"/>
  <c r="AK20" i="1" s="1"/>
  <c r="BN645" i="4"/>
  <c r="N20" i="1" s="1"/>
  <c r="BN634" i="4"/>
  <c r="N19" i="1" s="1"/>
  <c r="BN635" i="4"/>
  <c r="AK19" i="1" s="1"/>
  <c r="BQ637" i="4"/>
  <c r="L120" i="1" s="1"/>
  <c r="BQ650" i="4"/>
  <c r="AF121" i="1" s="1"/>
  <c r="BQ648" i="4"/>
  <c r="L121" i="1" s="1"/>
  <c r="BQ639" i="4"/>
  <c r="AF120" i="1" s="1"/>
  <c r="BQ649" i="4"/>
  <c r="W121" i="1" s="1"/>
  <c r="BQ638" i="4"/>
  <c r="W120" i="1" s="1"/>
  <c r="AZ607" i="4"/>
  <c r="AC14" i="1" s="1"/>
  <c r="AA634" i="4"/>
  <c r="BS642" i="4"/>
  <c r="AG165" i="1" s="1"/>
  <c r="BS640" i="4"/>
  <c r="M165" i="1" s="1"/>
  <c r="BS641" i="4"/>
  <c r="X165" i="1" s="1"/>
  <c r="BS651" i="4"/>
  <c r="M166" i="1" s="1"/>
  <c r="BS653" i="4"/>
  <c r="AG166" i="1" s="1"/>
  <c r="BS652" i="4"/>
  <c r="X166" i="1" s="1"/>
  <c r="BQ642" i="4"/>
  <c r="AF165" i="1" s="1"/>
  <c r="BQ641" i="4"/>
  <c r="W165" i="1" s="1"/>
  <c r="BQ640" i="4"/>
  <c r="L165" i="1" s="1"/>
  <c r="BQ653" i="4"/>
  <c r="AF166" i="1" s="1"/>
  <c r="BQ651" i="4"/>
  <c r="L166" i="1" s="1"/>
  <c r="BQ652" i="4"/>
  <c r="W166" i="1" s="1"/>
  <c r="BW641" i="4"/>
  <c r="Z165" i="1" s="1"/>
  <c r="BW651" i="4"/>
  <c r="O166" i="1" s="1"/>
  <c r="BW653" i="4"/>
  <c r="AI166" i="1" s="1"/>
  <c r="BW642" i="4"/>
  <c r="AI165" i="1" s="1"/>
  <c r="BW652" i="4"/>
  <c r="Z166" i="1" s="1"/>
  <c r="BW640" i="4"/>
  <c r="O165" i="1" s="1"/>
  <c r="BG634" i="4"/>
  <c r="I19" i="1" s="1"/>
  <c r="BG646" i="4"/>
  <c r="AF20" i="1" s="1"/>
  <c r="BG645" i="4"/>
  <c r="I20" i="1" s="1"/>
  <c r="BG636" i="4"/>
  <c r="BA19" i="1" s="1"/>
  <c r="BG635" i="4"/>
  <c r="AF19" i="1" s="1"/>
  <c r="BG647" i="4"/>
  <c r="BA20" i="1" s="1"/>
  <c r="AZ635" i="4"/>
  <c r="AA608" i="4"/>
  <c r="CC650" i="4"/>
  <c r="AJ121" i="1" s="1"/>
  <c r="CC638" i="4"/>
  <c r="AA120" i="1" s="1"/>
  <c r="CC649" i="4"/>
  <c r="AA121" i="1" s="1"/>
  <c r="CC648" i="4"/>
  <c r="P121" i="1" s="1"/>
  <c r="CC639" i="4"/>
  <c r="AJ120" i="1" s="1"/>
  <c r="CC637" i="4"/>
  <c r="P120" i="1" s="1"/>
  <c r="BW639" i="4"/>
  <c r="AI120" i="1" s="1"/>
  <c r="BW650" i="4"/>
  <c r="AI121" i="1" s="1"/>
  <c r="BW638" i="4"/>
  <c r="Z120" i="1" s="1"/>
  <c r="BW649" i="4"/>
  <c r="Z121" i="1" s="1"/>
  <c r="BW637" i="4"/>
  <c r="O120" i="1" s="1"/>
  <c r="BW648" i="4"/>
  <c r="O121" i="1" s="1"/>
  <c r="CB178" i="4"/>
  <c r="CE642" i="4"/>
  <c r="CE640" i="4"/>
  <c r="Q165" i="1" s="1"/>
  <c r="CE653" i="4"/>
  <c r="CE652" i="4"/>
  <c r="CE651" i="4"/>
  <c r="Q166" i="1" s="1"/>
  <c r="CE641" i="4"/>
  <c r="BJ172" i="4"/>
  <c r="BF636" i="4"/>
  <c r="AZ19" i="1" s="1"/>
  <c r="BF647" i="4"/>
  <c r="AZ20" i="1" s="1"/>
  <c r="BF646" i="4"/>
  <c r="AE20" i="1" s="1"/>
  <c r="BF645" i="4"/>
  <c r="H20" i="1" s="1"/>
  <c r="BF635" i="4"/>
  <c r="AE19" i="1" s="1"/>
  <c r="BF634" i="4"/>
  <c r="H19" i="1" s="1"/>
  <c r="BK653" i="4"/>
  <c r="AC166" i="1" s="1"/>
  <c r="BK652" i="4"/>
  <c r="T166" i="1" s="1"/>
  <c r="BK642" i="4"/>
  <c r="AC165" i="1" s="1"/>
  <c r="BK640" i="4"/>
  <c r="I165" i="1" s="1"/>
  <c r="BK651" i="4"/>
  <c r="I166" i="1" s="1"/>
  <c r="BK641" i="4"/>
  <c r="T165" i="1" s="1"/>
  <c r="AW562" i="4"/>
  <c r="AW670" i="4"/>
  <c r="AW667" i="4"/>
  <c r="AW565" i="4"/>
  <c r="AW563" i="4"/>
  <c r="AW669" i="4"/>
  <c r="AW564" i="4"/>
  <c r="AW668" i="4"/>
  <c r="AW581" i="4"/>
  <c r="AW582" i="4"/>
  <c r="AW583" i="4"/>
  <c r="AW580" i="4"/>
  <c r="AW584" i="4" s="1"/>
  <c r="AU602" i="4"/>
  <c r="BJ136" i="4"/>
  <c r="C7" i="1"/>
  <c r="AX552" i="4"/>
  <c r="AW555" i="4"/>
  <c r="AW647" i="4"/>
  <c r="AW554" i="4"/>
  <c r="AW553" i="4"/>
  <c r="AW556" i="4"/>
  <c r="AW648" i="4"/>
  <c r="AW646" i="4"/>
  <c r="AW645" i="4"/>
  <c r="AW649" i="4" s="1"/>
  <c r="BJ58" i="4"/>
  <c r="BJ112" i="4"/>
  <c r="N13" i="1"/>
  <c r="Y13" i="1"/>
  <c r="AT584" i="4"/>
  <c r="AW571" i="4"/>
  <c r="AW575" i="4" s="1"/>
  <c r="AW573" i="4"/>
  <c r="AW572" i="4"/>
  <c r="AW574" i="4"/>
  <c r="CB58" i="4"/>
  <c r="AU584" i="4"/>
  <c r="AW602" i="4"/>
  <c r="AW592" i="4"/>
  <c r="AW589" i="4"/>
  <c r="AW590" i="4"/>
  <c r="AW591" i="4"/>
  <c r="AY592" i="4"/>
  <c r="AC666" i="4"/>
  <c r="AX666" i="4" s="1"/>
  <c r="C18" i="1" s="1"/>
  <c r="AX561" i="4"/>
  <c r="C8" i="1" s="1"/>
  <c r="AV575" i="4"/>
  <c r="AZ572" i="4"/>
  <c r="AZ573" i="4"/>
  <c r="BS9" i="1" s="1"/>
  <c r="AZ574" i="4"/>
  <c r="AX9" i="1" s="1"/>
  <c r="AZ571" i="4"/>
  <c r="AC9" i="1" s="1"/>
  <c r="AZ670" i="4"/>
  <c r="AZ667" i="4"/>
  <c r="AZ564" i="4"/>
  <c r="AZ565" i="4"/>
  <c r="AZ562" i="4"/>
  <c r="AZ669" i="4"/>
  <c r="AZ563" i="4"/>
  <c r="AZ668" i="4"/>
  <c r="BA646" i="4"/>
  <c r="BA555" i="4"/>
  <c r="BA648" i="4"/>
  <c r="AY20" i="1" s="1"/>
  <c r="BA556" i="4"/>
  <c r="BA553" i="4"/>
  <c r="BA645" i="4"/>
  <c r="AD20" i="1" s="1"/>
  <c r="BA647" i="4"/>
  <c r="BT20" i="1" s="1"/>
  <c r="BA554" i="4"/>
  <c r="AX582" i="4"/>
  <c r="BQ10" i="1" s="1"/>
  <c r="AX583" i="4"/>
  <c r="AX580" i="4"/>
  <c r="AX581" i="4"/>
  <c r="AX591" i="4"/>
  <c r="AX592" i="4"/>
  <c r="AX589" i="4"/>
  <c r="AA11" i="1" s="1"/>
  <c r="AX590" i="4"/>
  <c r="AY669" i="4"/>
  <c r="AY670" i="4"/>
  <c r="AY667" i="4"/>
  <c r="AY668" i="4"/>
  <c r="AY564" i="4"/>
  <c r="AY565" i="4"/>
  <c r="AY562" i="4"/>
  <c r="AY563" i="4"/>
  <c r="AX669" i="4"/>
  <c r="AX670" i="4"/>
  <c r="AX667" i="4"/>
  <c r="AX668" i="4"/>
  <c r="AX564" i="4"/>
  <c r="AX565" i="4"/>
  <c r="AX562" i="4"/>
  <c r="AX563" i="4"/>
  <c r="AY648" i="4"/>
  <c r="AW20" i="1" s="1"/>
  <c r="AY553" i="4"/>
  <c r="AY556" i="4"/>
  <c r="AY554" i="4"/>
  <c r="AY555" i="4"/>
  <c r="AY645" i="4"/>
  <c r="AB20" i="1" s="1"/>
  <c r="AY647" i="4"/>
  <c r="BR20" i="1" s="1"/>
  <c r="AY646" i="4"/>
  <c r="AZ591" i="4"/>
  <c r="AZ592" i="4"/>
  <c r="AZ589" i="4"/>
  <c r="AC11" i="1" s="1"/>
  <c r="AZ590" i="4"/>
  <c r="BA670" i="4"/>
  <c r="BA667" i="4"/>
  <c r="BA668" i="4"/>
  <c r="BA669" i="4"/>
  <c r="BA564" i="4"/>
  <c r="BA565" i="4"/>
  <c r="BA562" i="4"/>
  <c r="BA563" i="4"/>
  <c r="BA591" i="4"/>
  <c r="BA592" i="4"/>
  <c r="AY11" i="1" s="1"/>
  <c r="BA589" i="4"/>
  <c r="AD11" i="1" s="1"/>
  <c r="BA590" i="4"/>
  <c r="AA556" i="4"/>
  <c r="AA645" i="4"/>
  <c r="AA647" i="4"/>
  <c r="AA648" i="4"/>
  <c r="AZ648" i="4"/>
  <c r="AX20" i="1" s="1"/>
  <c r="AZ555" i="4"/>
  <c r="AZ647" i="4"/>
  <c r="BS20" i="1" s="1"/>
  <c r="AZ554" i="4"/>
  <c r="AZ645" i="4"/>
  <c r="AC20" i="1" s="1"/>
  <c r="AZ556" i="4"/>
  <c r="AZ553" i="4"/>
  <c r="AZ646" i="4"/>
  <c r="AX645" i="4"/>
  <c r="AA20" i="1" s="1"/>
  <c r="AX555" i="4"/>
  <c r="AX647" i="4"/>
  <c r="BQ20" i="1" s="1"/>
  <c r="AX556" i="4"/>
  <c r="AX553" i="4"/>
  <c r="AX646" i="4"/>
  <c r="AX648" i="4"/>
  <c r="AV20" i="1" s="1"/>
  <c r="AX554" i="4"/>
  <c r="AX573" i="4"/>
  <c r="AX572" i="4"/>
  <c r="AX574" i="4"/>
  <c r="AV9" i="1" s="1"/>
  <c r="AX571" i="4"/>
  <c r="AA565" i="4"/>
  <c r="AA562" i="4"/>
  <c r="AA668" i="4"/>
  <c r="AA564" i="4"/>
  <c r="AA670" i="4"/>
  <c r="AA667" i="4"/>
  <c r="AA563" i="4"/>
  <c r="AA669" i="4"/>
  <c r="BK589" i="4"/>
  <c r="I68" i="1" s="1"/>
  <c r="BK591" i="4"/>
  <c r="AC68" i="1" s="1"/>
  <c r="BK590" i="4"/>
  <c r="T68" i="1" s="1"/>
  <c r="BK581" i="4"/>
  <c r="T67" i="1" s="1"/>
  <c r="BK582" i="4"/>
  <c r="AC67" i="1" s="1"/>
  <c r="BK580" i="4"/>
  <c r="I67" i="1" s="1"/>
  <c r="BK571" i="4"/>
  <c r="I66" i="1" s="1"/>
  <c r="BK573" i="4"/>
  <c r="AC66" i="1" s="1"/>
  <c r="BK572" i="4"/>
  <c r="T66" i="1" s="1"/>
  <c r="M159" i="1"/>
  <c r="X159" i="1"/>
  <c r="CC590" i="4"/>
  <c r="AA68" i="1" s="1"/>
  <c r="CC591" i="4"/>
  <c r="AJ68" i="1" s="1"/>
  <c r="CC589" i="4"/>
  <c r="P68" i="1" s="1"/>
  <c r="CC573" i="4"/>
  <c r="AJ66" i="1" s="1"/>
  <c r="CC572" i="4"/>
  <c r="AA66" i="1" s="1"/>
  <c r="CC571" i="4"/>
  <c r="P66" i="1" s="1"/>
  <c r="BP573" i="4"/>
  <c r="BG9" i="1" s="1"/>
  <c r="BP572" i="4"/>
  <c r="AL9" i="1" s="1"/>
  <c r="BP571" i="4"/>
  <c r="O9" i="1" s="1"/>
  <c r="CG597" i="4"/>
  <c r="CG595" i="4"/>
  <c r="R158" i="1" s="1"/>
  <c r="CG596" i="4"/>
  <c r="BW583" i="4"/>
  <c r="O112" i="1" s="1"/>
  <c r="BW584" i="4"/>
  <c r="Z112" i="1" s="1"/>
  <c r="BW585" i="4"/>
  <c r="AI112" i="1" s="1"/>
  <c r="CH572" i="4"/>
  <c r="CH571" i="4"/>
  <c r="Z9" i="1" s="1"/>
  <c r="CH573" i="4"/>
  <c r="Y69" i="1"/>
  <c r="AH69" i="1"/>
  <c r="BZ591" i="4"/>
  <c r="BM11" i="1" s="1"/>
  <c r="BZ590" i="4"/>
  <c r="AR11" i="1" s="1"/>
  <c r="BZ589" i="4"/>
  <c r="U11" i="1" s="1"/>
  <c r="BZ581" i="4"/>
  <c r="AR10" i="1" s="1"/>
  <c r="BZ580" i="4"/>
  <c r="U10" i="1" s="1"/>
  <c r="BZ582" i="4"/>
  <c r="BM10" i="1" s="1"/>
  <c r="BZ573" i="4"/>
  <c r="BM9" i="1" s="1"/>
  <c r="BZ571" i="4"/>
  <c r="U9" i="1" s="1"/>
  <c r="BZ572" i="4"/>
  <c r="AR9" i="1" s="1"/>
  <c r="BZ563" i="4"/>
  <c r="AR8" i="1" s="1"/>
  <c r="BZ668" i="4"/>
  <c r="AR18" i="1" s="1"/>
  <c r="BZ562" i="4"/>
  <c r="U8" i="1" s="1"/>
  <c r="BZ564" i="4"/>
  <c r="BM8" i="1" s="1"/>
  <c r="BZ667" i="4"/>
  <c r="U18" i="1" s="1"/>
  <c r="BZ669" i="4"/>
  <c r="BM18" i="1" s="1"/>
  <c r="AP12" i="1"/>
  <c r="S12" i="1"/>
  <c r="BK12" i="1"/>
  <c r="BU587" i="4"/>
  <c r="Y157" i="1" s="1"/>
  <c r="BU586" i="4"/>
  <c r="N157" i="1" s="1"/>
  <c r="BU588" i="4"/>
  <c r="AH157" i="1" s="1"/>
  <c r="BV564" i="4"/>
  <c r="BJ8" i="1" s="1"/>
  <c r="BV669" i="4"/>
  <c r="BJ18" i="1" s="1"/>
  <c r="BV563" i="4"/>
  <c r="AO8" i="1" s="1"/>
  <c r="BV562" i="4"/>
  <c r="R8" i="1" s="1"/>
  <c r="BV668" i="4"/>
  <c r="AO18" i="1" s="1"/>
  <c r="BV667" i="4"/>
  <c r="R18" i="1" s="1"/>
  <c r="BS560" i="4"/>
  <c r="X154" i="1" s="1"/>
  <c r="BS559" i="4"/>
  <c r="M154" i="1" s="1"/>
  <c r="BS561" i="4"/>
  <c r="AG154" i="1" s="1"/>
  <c r="BQ568" i="4"/>
  <c r="L155" i="1" s="1"/>
  <c r="BQ673" i="4"/>
  <c r="L164" i="1" s="1"/>
  <c r="BQ569" i="4"/>
  <c r="W155" i="1" s="1"/>
  <c r="BQ674" i="4"/>
  <c r="W164" i="1" s="1"/>
  <c r="BQ570" i="4"/>
  <c r="AF155" i="1" s="1"/>
  <c r="BQ675" i="4"/>
  <c r="AF164" i="1" s="1"/>
  <c r="AG69" i="1"/>
  <c r="X69" i="1"/>
  <c r="M69" i="1"/>
  <c r="BK596" i="4"/>
  <c r="T158" i="1" s="1"/>
  <c r="BK597" i="4"/>
  <c r="AC158" i="1" s="1"/>
  <c r="BK595" i="4"/>
  <c r="I158" i="1" s="1"/>
  <c r="BQ574" i="4"/>
  <c r="L111" i="1" s="1"/>
  <c r="BQ575" i="4"/>
  <c r="W111" i="1" s="1"/>
  <c r="BQ576" i="4"/>
  <c r="AF111" i="1" s="1"/>
  <c r="CC565" i="4"/>
  <c r="P110" i="1" s="1"/>
  <c r="CC671" i="4"/>
  <c r="AA119" i="1" s="1"/>
  <c r="CC567" i="4"/>
  <c r="AJ110" i="1" s="1"/>
  <c r="CC672" i="4"/>
  <c r="AJ119" i="1" s="1"/>
  <c r="CC566" i="4"/>
  <c r="AA110" i="1" s="1"/>
  <c r="CC670" i="4"/>
  <c r="P119" i="1" s="1"/>
  <c r="CD573" i="4"/>
  <c r="BP9" i="1" s="1"/>
  <c r="CD572" i="4"/>
  <c r="AU9" i="1" s="1"/>
  <c r="CD571" i="4"/>
  <c r="X9" i="1" s="1"/>
  <c r="BZ555" i="4"/>
  <c r="BM7" i="1" s="1"/>
  <c r="BZ554" i="4"/>
  <c r="AR7" i="1" s="1"/>
  <c r="BZ553" i="4"/>
  <c r="U7" i="1" s="1"/>
  <c r="BE580" i="4"/>
  <c r="H67" i="1" s="1"/>
  <c r="BE582" i="4"/>
  <c r="AB67" i="1" s="1"/>
  <c r="BE581" i="4"/>
  <c r="S67" i="1" s="1"/>
  <c r="CH667" i="4"/>
  <c r="Z18" i="1" s="1"/>
  <c r="CH564" i="4"/>
  <c r="CH669" i="4"/>
  <c r="CH668" i="4"/>
  <c r="CH562" i="4"/>
  <c r="Z8" i="1" s="1"/>
  <c r="CH563" i="4"/>
  <c r="CE555" i="4"/>
  <c r="CE553" i="4"/>
  <c r="Q64" i="1" s="1"/>
  <c r="CE554" i="4"/>
  <c r="BY669" i="4"/>
  <c r="BL18" i="1" s="1"/>
  <c r="BY563" i="4"/>
  <c r="AQ8" i="1" s="1"/>
  <c r="BY668" i="4"/>
  <c r="AQ18" i="1" s="1"/>
  <c r="BY667" i="4"/>
  <c r="T18" i="1" s="1"/>
  <c r="BY564" i="4"/>
  <c r="BL8" i="1" s="1"/>
  <c r="BY562" i="4"/>
  <c r="T8" i="1" s="1"/>
  <c r="AY591" i="4"/>
  <c r="BR11" i="1" s="1"/>
  <c r="AA592" i="4"/>
  <c r="P114" i="1"/>
  <c r="AA114" i="1"/>
  <c r="AJ114" i="1"/>
  <c r="BV582" i="4"/>
  <c r="BJ10" i="1" s="1"/>
  <c r="BV581" i="4"/>
  <c r="AO10" i="1" s="1"/>
  <c r="BV580" i="4"/>
  <c r="R10" i="1" s="1"/>
  <c r="R159" i="1"/>
  <c r="BQ595" i="4"/>
  <c r="L158" i="1" s="1"/>
  <c r="BQ596" i="4"/>
  <c r="W158" i="1" s="1"/>
  <c r="BQ597" i="4"/>
  <c r="AF158" i="1" s="1"/>
  <c r="BK584" i="4"/>
  <c r="T112" i="1" s="1"/>
  <c r="BK585" i="4"/>
  <c r="AC112" i="1" s="1"/>
  <c r="BK583" i="4"/>
  <c r="I112" i="1" s="1"/>
  <c r="K69" i="1"/>
  <c r="AE69" i="1"/>
  <c r="V69" i="1"/>
  <c r="BU572" i="4"/>
  <c r="Y66" i="1" s="1"/>
  <c r="BU571" i="4"/>
  <c r="N66" i="1" s="1"/>
  <c r="BU573" i="4"/>
  <c r="AH66" i="1" s="1"/>
  <c r="BT589" i="4"/>
  <c r="Q11" i="1" s="1"/>
  <c r="BT590" i="4"/>
  <c r="AN11" i="1" s="1"/>
  <c r="BT591" i="4"/>
  <c r="BI11" i="1" s="1"/>
  <c r="BT582" i="4"/>
  <c r="BI10" i="1" s="1"/>
  <c r="BT581" i="4"/>
  <c r="AN10" i="1" s="1"/>
  <c r="BT580" i="4"/>
  <c r="Q10" i="1" s="1"/>
  <c r="BT572" i="4"/>
  <c r="AN9" i="1" s="1"/>
  <c r="BT571" i="4"/>
  <c r="Q9" i="1" s="1"/>
  <c r="BT573" i="4"/>
  <c r="BI9" i="1" s="1"/>
  <c r="BT562" i="4"/>
  <c r="Q8" i="1" s="1"/>
  <c r="BT667" i="4"/>
  <c r="Q18" i="1" s="1"/>
  <c r="BT564" i="4"/>
  <c r="BI8" i="1" s="1"/>
  <c r="BT669" i="4"/>
  <c r="BI18" i="1" s="1"/>
  <c r="BT563" i="4"/>
  <c r="AN8" i="1" s="1"/>
  <c r="BT668" i="4"/>
  <c r="AN18" i="1" s="1"/>
  <c r="BH12" i="1"/>
  <c r="AM12" i="1"/>
  <c r="P12" i="1"/>
  <c r="BX571" i="4"/>
  <c r="S9" i="1" s="1"/>
  <c r="BX573" i="4"/>
  <c r="BK9" i="1" s="1"/>
  <c r="BX572" i="4"/>
  <c r="AP9" i="1" s="1"/>
  <c r="BS582" i="4"/>
  <c r="AG67" i="1" s="1"/>
  <c r="BS580" i="4"/>
  <c r="M67" i="1" s="1"/>
  <c r="BS581" i="4"/>
  <c r="X67" i="1" s="1"/>
  <c r="BM669" i="4"/>
  <c r="AD74" i="1" s="1"/>
  <c r="BM563" i="4"/>
  <c r="U65" i="1" s="1"/>
  <c r="BM668" i="4"/>
  <c r="U74" i="1" s="1"/>
  <c r="BM667" i="4"/>
  <c r="J74" i="1" s="1"/>
  <c r="BM562" i="4"/>
  <c r="J65" i="1" s="1"/>
  <c r="BM564" i="4"/>
  <c r="AD65" i="1" s="1"/>
  <c r="BV554" i="4"/>
  <c r="AO7" i="1" s="1"/>
  <c r="BV555" i="4"/>
  <c r="BJ7" i="1" s="1"/>
  <c r="BV553" i="4"/>
  <c r="R7" i="1" s="1"/>
  <c r="BM595" i="4"/>
  <c r="J158" i="1" s="1"/>
  <c r="BM597" i="4"/>
  <c r="AD158" i="1" s="1"/>
  <c r="BM596" i="4"/>
  <c r="U158" i="1" s="1"/>
  <c r="CE565" i="4"/>
  <c r="Q110" i="1" s="1"/>
  <c r="CE670" i="4"/>
  <c r="Q119" i="1" s="1"/>
  <c r="CE566" i="4"/>
  <c r="CE672" i="4"/>
  <c r="CE567" i="4"/>
  <c r="CE671" i="4"/>
  <c r="BM568" i="4"/>
  <c r="J155" i="1" s="1"/>
  <c r="BM673" i="4"/>
  <c r="J164" i="1" s="1"/>
  <c r="BM569" i="4"/>
  <c r="U155" i="1" s="1"/>
  <c r="BM674" i="4"/>
  <c r="U164" i="1" s="1"/>
  <c r="BM570" i="4"/>
  <c r="AD155" i="1" s="1"/>
  <c r="BM675" i="4"/>
  <c r="AD164" i="1" s="1"/>
  <c r="CG593" i="4"/>
  <c r="CG592" i="4"/>
  <c r="R113" i="1" s="1"/>
  <c r="CG594" i="4"/>
  <c r="CE572" i="4"/>
  <c r="CE573" i="4"/>
  <c r="CE571" i="4"/>
  <c r="Q66" i="1" s="1"/>
  <c r="BS562" i="4"/>
  <c r="M65" i="1" s="1"/>
  <c r="BS667" i="4"/>
  <c r="M74" i="1" s="1"/>
  <c r="BS564" i="4"/>
  <c r="AG65" i="1" s="1"/>
  <c r="BS669" i="4"/>
  <c r="AG74" i="1" s="1"/>
  <c r="BS668" i="4"/>
  <c r="X74" i="1" s="1"/>
  <c r="BS563" i="4"/>
  <c r="X65" i="1" s="1"/>
  <c r="CG559" i="4"/>
  <c r="R154" i="1" s="1"/>
  <c r="CG560" i="4"/>
  <c r="CG561" i="4"/>
  <c r="BT553" i="4"/>
  <c r="Q7" i="1" s="1"/>
  <c r="BT554" i="4"/>
  <c r="AN7" i="1" s="1"/>
  <c r="BT555" i="4"/>
  <c r="BI7" i="1" s="1"/>
  <c r="BS592" i="4"/>
  <c r="M113" i="1" s="1"/>
  <c r="BS593" i="4"/>
  <c r="X113" i="1" s="1"/>
  <c r="BS594" i="4"/>
  <c r="AG113" i="1" s="1"/>
  <c r="V114" i="1"/>
  <c r="AE114" i="1"/>
  <c r="K114" i="1"/>
  <c r="CC577" i="4"/>
  <c r="P156" i="1" s="1"/>
  <c r="CC578" i="4"/>
  <c r="AA156" i="1" s="1"/>
  <c r="CC579" i="4"/>
  <c r="AJ156" i="1" s="1"/>
  <c r="CE556" i="4"/>
  <c r="Q109" i="1" s="1"/>
  <c r="CE557" i="4"/>
  <c r="CE558" i="4"/>
  <c r="BW670" i="4"/>
  <c r="O119" i="1" s="1"/>
  <c r="BW566" i="4"/>
  <c r="Z110" i="1" s="1"/>
  <c r="BW671" i="4"/>
  <c r="Z119" i="1" s="1"/>
  <c r="BW672" i="4"/>
  <c r="AI119" i="1" s="1"/>
  <c r="BW567" i="4"/>
  <c r="AI110" i="1" s="1"/>
  <c r="BW565" i="4"/>
  <c r="O110" i="1" s="1"/>
  <c r="BO556" i="4"/>
  <c r="K109" i="1" s="1"/>
  <c r="BO558" i="4"/>
  <c r="AE109" i="1" s="1"/>
  <c r="BO557" i="4"/>
  <c r="V109" i="1" s="1"/>
  <c r="AD114" i="1"/>
  <c r="BP580" i="4"/>
  <c r="O10" i="1" s="1"/>
  <c r="BP582" i="4"/>
  <c r="BG10" i="1" s="1"/>
  <c r="BP581" i="4"/>
  <c r="AL10" i="1" s="1"/>
  <c r="L159" i="1"/>
  <c r="W159" i="1"/>
  <c r="BW594" i="4"/>
  <c r="AI113" i="1" s="1"/>
  <c r="BW592" i="4"/>
  <c r="O113" i="1" s="1"/>
  <c r="BW593" i="4"/>
  <c r="Z113" i="1" s="1"/>
  <c r="CH582" i="4"/>
  <c r="CH581" i="4"/>
  <c r="CH580" i="4"/>
  <c r="Z10" i="1" s="1"/>
  <c r="BO573" i="4"/>
  <c r="AE66" i="1" s="1"/>
  <c r="BO572" i="4"/>
  <c r="V66" i="1" s="1"/>
  <c r="BO571" i="4"/>
  <c r="K66" i="1" s="1"/>
  <c r="BN591" i="4"/>
  <c r="BF11" i="1" s="1"/>
  <c r="BN590" i="4"/>
  <c r="AK11" i="1" s="1"/>
  <c r="BN589" i="4"/>
  <c r="N11" i="1" s="1"/>
  <c r="BN581" i="4"/>
  <c r="AK10" i="1" s="1"/>
  <c r="BN580" i="4"/>
  <c r="N10" i="1" s="1"/>
  <c r="BN582" i="4"/>
  <c r="BF10" i="1" s="1"/>
  <c r="BN573" i="4"/>
  <c r="BF9" i="1" s="1"/>
  <c r="BN571" i="4"/>
  <c r="N9" i="1" s="1"/>
  <c r="BN572" i="4"/>
  <c r="AK9" i="1" s="1"/>
  <c r="BN563" i="4"/>
  <c r="AK8" i="1" s="1"/>
  <c r="BN668" i="4"/>
  <c r="AK18" i="1" s="1"/>
  <c r="BN562" i="4"/>
  <c r="N8" i="1" s="1"/>
  <c r="BN667" i="4"/>
  <c r="N18" i="1" s="1"/>
  <c r="BN564" i="4"/>
  <c r="BF8" i="1" s="1"/>
  <c r="BN669" i="4"/>
  <c r="BF18" i="1" s="1"/>
  <c r="AJ12" i="1"/>
  <c r="M12" i="1"/>
  <c r="BE12" i="1"/>
  <c r="BR572" i="4"/>
  <c r="AM9" i="1" s="1"/>
  <c r="BR573" i="4"/>
  <c r="BH9" i="1" s="1"/>
  <c r="BR571" i="4"/>
  <c r="P9" i="1" s="1"/>
  <c r="BM586" i="4"/>
  <c r="J157" i="1" s="1"/>
  <c r="BM587" i="4"/>
  <c r="U157" i="1" s="1"/>
  <c r="BM588" i="4"/>
  <c r="AD157" i="1" s="1"/>
  <c r="BE562" i="4"/>
  <c r="H65" i="1" s="1"/>
  <c r="BE667" i="4"/>
  <c r="H74" i="1" s="1"/>
  <c r="BE564" i="4"/>
  <c r="AB65" i="1" s="1"/>
  <c r="BE668" i="4"/>
  <c r="S74" i="1" s="1"/>
  <c r="BE563" i="4"/>
  <c r="S65" i="1" s="1"/>
  <c r="BE669" i="4"/>
  <c r="AB74" i="1" s="1"/>
  <c r="BP555" i="4"/>
  <c r="BG7" i="1" s="1"/>
  <c r="BP554" i="4"/>
  <c r="AL7" i="1" s="1"/>
  <c r="BP553" i="4"/>
  <c r="O7" i="1" s="1"/>
  <c r="BW556" i="4"/>
  <c r="O109" i="1" s="1"/>
  <c r="BW557" i="4"/>
  <c r="Z109" i="1" s="1"/>
  <c r="BW558" i="4"/>
  <c r="AI109" i="1" s="1"/>
  <c r="BS590" i="4"/>
  <c r="X68" i="1" s="1"/>
  <c r="BS589" i="4"/>
  <c r="M68" i="1" s="1"/>
  <c r="BS591" i="4"/>
  <c r="AG68" i="1" s="1"/>
  <c r="BK565" i="4"/>
  <c r="I110" i="1" s="1"/>
  <c r="BK670" i="4"/>
  <c r="I119" i="1" s="1"/>
  <c r="BK566" i="4"/>
  <c r="T110" i="1" s="1"/>
  <c r="BK671" i="4"/>
  <c r="T119" i="1" s="1"/>
  <c r="BK567" i="4"/>
  <c r="AC110" i="1" s="1"/>
  <c r="BK672" i="4"/>
  <c r="AC119" i="1" s="1"/>
  <c r="BU556" i="4"/>
  <c r="N109" i="1" s="1"/>
  <c r="BU557" i="4"/>
  <c r="Y109" i="1" s="1"/>
  <c r="BU558" i="4"/>
  <c r="AH109" i="1" s="1"/>
  <c r="H159" i="1"/>
  <c r="S159" i="1"/>
  <c r="BN555" i="4"/>
  <c r="BF7" i="1" s="1"/>
  <c r="BN553" i="4"/>
  <c r="N7" i="1" s="1"/>
  <c r="BN554" i="4"/>
  <c r="AK7" i="1" s="1"/>
  <c r="CF590" i="4"/>
  <c r="CF589" i="4"/>
  <c r="Y11" i="1" s="1"/>
  <c r="CF591" i="4"/>
  <c r="BP12" i="1"/>
  <c r="AU12" i="1"/>
  <c r="X12" i="1"/>
  <c r="BW586" i="4"/>
  <c r="O157" i="1" s="1"/>
  <c r="BW587" i="4"/>
  <c r="Z157" i="1" s="1"/>
  <c r="BW588" i="4"/>
  <c r="AI157" i="1" s="1"/>
  <c r="BJ124" i="4"/>
  <c r="BF582" i="4"/>
  <c r="AZ10" i="1" s="1"/>
  <c r="BF581" i="4"/>
  <c r="AE10" i="1" s="1"/>
  <c r="BF580" i="4"/>
  <c r="H10" i="1" s="1"/>
  <c r="BY571" i="4"/>
  <c r="T9" i="1" s="1"/>
  <c r="BY573" i="4"/>
  <c r="BL9" i="1" s="1"/>
  <c r="BY572" i="4"/>
  <c r="AQ9" i="1" s="1"/>
  <c r="CD555" i="4"/>
  <c r="BP7" i="1" s="1"/>
  <c r="CD554" i="4"/>
  <c r="AU7" i="1" s="1"/>
  <c r="CD553" i="4"/>
  <c r="X7" i="1" s="1"/>
  <c r="AA589" i="4"/>
  <c r="AW593" i="4" s="1"/>
  <c r="P69" i="1"/>
  <c r="AJ69" i="1"/>
  <c r="AA69" i="1"/>
  <c r="BS588" i="4"/>
  <c r="AG157" i="1" s="1"/>
  <c r="BS587" i="4"/>
  <c r="X157" i="1" s="1"/>
  <c r="BS586" i="4"/>
  <c r="M157" i="1" s="1"/>
  <c r="BV589" i="4"/>
  <c r="R11" i="1" s="1"/>
  <c r="BV591" i="4"/>
  <c r="BJ11" i="1" s="1"/>
  <c r="BV590" i="4"/>
  <c r="AO11" i="1" s="1"/>
  <c r="O114" i="1"/>
  <c r="Z114" i="1"/>
  <c r="AI114" i="1"/>
  <c r="BK592" i="4"/>
  <c r="I113" i="1" s="1"/>
  <c r="BK593" i="4"/>
  <c r="T113" i="1" s="1"/>
  <c r="BK594" i="4"/>
  <c r="AC113" i="1" s="1"/>
  <c r="BU582" i="4"/>
  <c r="AH67" i="1" s="1"/>
  <c r="BU581" i="4"/>
  <c r="Y67" i="1" s="1"/>
  <c r="BU580" i="4"/>
  <c r="N67" i="1" s="1"/>
  <c r="BX581" i="4"/>
  <c r="AP10" i="1" s="1"/>
  <c r="BX580" i="4"/>
  <c r="S10" i="1" s="1"/>
  <c r="BX582" i="4"/>
  <c r="BK10" i="1" s="1"/>
  <c r="BL571" i="4"/>
  <c r="M9" i="1" s="1"/>
  <c r="BL573" i="4"/>
  <c r="BE9" i="1" s="1"/>
  <c r="BL572" i="4"/>
  <c r="AJ9" i="1" s="1"/>
  <c r="CG583" i="4"/>
  <c r="R112" i="1" s="1"/>
  <c r="CG584" i="4"/>
  <c r="CG585" i="4"/>
  <c r="BS568" i="4"/>
  <c r="M155" i="1" s="1"/>
  <c r="BS673" i="4"/>
  <c r="M164" i="1" s="1"/>
  <c r="BS569" i="4"/>
  <c r="X155" i="1" s="1"/>
  <c r="BS674" i="4"/>
  <c r="X164" i="1" s="1"/>
  <c r="BS570" i="4"/>
  <c r="AG155" i="1" s="1"/>
  <c r="BS675" i="4"/>
  <c r="AG164" i="1" s="1"/>
  <c r="CC556" i="4"/>
  <c r="P109" i="1" s="1"/>
  <c r="CC557" i="4"/>
  <c r="AA109" i="1" s="1"/>
  <c r="CC558" i="4"/>
  <c r="AJ109" i="1" s="1"/>
  <c r="BK556" i="4"/>
  <c r="I109" i="1" s="1"/>
  <c r="BK557" i="4"/>
  <c r="T109" i="1" s="1"/>
  <c r="BK558" i="4"/>
  <c r="AC109" i="1" s="1"/>
  <c r="CC563" i="4"/>
  <c r="AA65" i="1" s="1"/>
  <c r="CC668" i="4"/>
  <c r="AA74" i="1" s="1"/>
  <c r="CC562" i="4"/>
  <c r="P65" i="1" s="1"/>
  <c r="CC667" i="4"/>
  <c r="P74" i="1" s="1"/>
  <c r="CC564" i="4"/>
  <c r="AJ65" i="1" s="1"/>
  <c r="CC669" i="4"/>
  <c r="AJ74" i="1" s="1"/>
  <c r="BE557" i="4"/>
  <c r="S109" i="1" s="1"/>
  <c r="BE556" i="4"/>
  <c r="H109" i="1" s="1"/>
  <c r="BE558" i="4"/>
  <c r="AB109" i="1" s="1"/>
  <c r="Q114" i="1"/>
  <c r="BO584" i="4"/>
  <c r="V112" i="1" s="1"/>
  <c r="BO583" i="4"/>
  <c r="K112" i="1" s="1"/>
  <c r="BO585" i="4"/>
  <c r="AE112" i="1" s="1"/>
  <c r="BY581" i="4"/>
  <c r="AQ10" i="1" s="1"/>
  <c r="BY580" i="4"/>
  <c r="T10" i="1" s="1"/>
  <c r="BY582" i="4"/>
  <c r="BL10" i="1" s="1"/>
  <c r="Q160" i="1"/>
  <c r="AZ583" i="4"/>
  <c r="AZ580" i="4"/>
  <c r="AZ581" i="4"/>
  <c r="AZ582" i="4"/>
  <c r="BA574" i="4"/>
  <c r="AY9" i="1" s="1"/>
  <c r="BA571" i="4"/>
  <c r="AD9" i="1" s="1"/>
  <c r="BA572" i="4"/>
  <c r="BA573" i="4"/>
  <c r="Z69" i="1"/>
  <c r="O69" i="1"/>
  <c r="AI69" i="1"/>
  <c r="CC583" i="4"/>
  <c r="P112" i="1" s="1"/>
  <c r="CC584" i="4"/>
  <c r="AA112" i="1" s="1"/>
  <c r="CC585" i="4"/>
  <c r="AJ112" i="1" s="1"/>
  <c r="BP590" i="4"/>
  <c r="AL11" i="1" s="1"/>
  <c r="BP589" i="4"/>
  <c r="O11" i="1" s="1"/>
  <c r="BP591" i="4"/>
  <c r="BG11" i="1" s="1"/>
  <c r="I114" i="1"/>
  <c r="T114" i="1"/>
  <c r="AC114" i="1"/>
  <c r="CH589" i="4"/>
  <c r="Z11" i="1" s="1"/>
  <c r="CH591" i="4"/>
  <c r="CH590" i="4"/>
  <c r="BO580" i="4"/>
  <c r="K67" i="1" s="1"/>
  <c r="BO582" i="4"/>
  <c r="AE67" i="1" s="1"/>
  <c r="BO581" i="4"/>
  <c r="V67" i="1" s="1"/>
  <c r="Q159" i="1"/>
  <c r="CE596" i="4"/>
  <c r="CE597" i="4"/>
  <c r="CE595" i="4"/>
  <c r="Q158" i="1" s="1"/>
  <c r="CE586" i="4"/>
  <c r="Q157" i="1" s="1"/>
  <c r="CE588" i="4"/>
  <c r="CE587" i="4"/>
  <c r="CE577" i="4"/>
  <c r="Q156" i="1" s="1"/>
  <c r="CE578" i="4"/>
  <c r="CE579" i="4"/>
  <c r="CE568" i="4"/>
  <c r="Q155" i="1" s="1"/>
  <c r="CE673" i="4"/>
  <c r="Q164" i="1" s="1"/>
  <c r="CE674" i="4"/>
  <c r="CE570" i="4"/>
  <c r="CE569" i="4"/>
  <c r="CE675" i="4"/>
  <c r="BR580" i="4"/>
  <c r="P10" i="1" s="1"/>
  <c r="BR582" i="4"/>
  <c r="BH10" i="1" s="1"/>
  <c r="BR581" i="4"/>
  <c r="AM10" i="1" s="1"/>
  <c r="BO670" i="4"/>
  <c r="K119" i="1" s="1"/>
  <c r="BO566" i="4"/>
  <c r="V110" i="1" s="1"/>
  <c r="BO671" i="4"/>
  <c r="V119" i="1" s="1"/>
  <c r="BO567" i="4"/>
  <c r="AE110" i="1" s="1"/>
  <c r="BO672" i="4"/>
  <c r="AE119" i="1" s="1"/>
  <c r="BO565" i="4"/>
  <c r="K110" i="1" s="1"/>
  <c r="CG565" i="4"/>
  <c r="R110" i="1" s="1"/>
  <c r="CG670" i="4"/>
  <c r="R119" i="1" s="1"/>
  <c r="CG566" i="4"/>
  <c r="CG671" i="4"/>
  <c r="CG567" i="4"/>
  <c r="CG672" i="4"/>
  <c r="BM557" i="4"/>
  <c r="U109" i="1" s="1"/>
  <c r="BM556" i="4"/>
  <c r="J109" i="1" s="1"/>
  <c r="BM558" i="4"/>
  <c r="AD109" i="1" s="1"/>
  <c r="Y159" i="1"/>
  <c r="N159" i="1"/>
  <c r="CE583" i="4"/>
  <c r="Q112" i="1" s="1"/>
  <c r="CE584" i="4"/>
  <c r="CE585" i="4"/>
  <c r="CH555" i="4"/>
  <c r="CH554" i="4"/>
  <c r="CH553" i="4"/>
  <c r="Z7" i="1" s="1"/>
  <c r="BL564" i="4"/>
  <c r="BE8" i="1" s="1"/>
  <c r="BL669" i="4"/>
  <c r="BE18" i="1" s="1"/>
  <c r="BL563" i="4"/>
  <c r="AJ8" i="1" s="1"/>
  <c r="BL668" i="4"/>
  <c r="AJ18" i="1" s="1"/>
  <c r="BL562" i="4"/>
  <c r="M8" i="1" s="1"/>
  <c r="BL667" i="4"/>
  <c r="M18" i="1" s="1"/>
  <c r="CG554" i="4"/>
  <c r="CG553" i="4"/>
  <c r="R64" i="1" s="1"/>
  <c r="CG555" i="4"/>
  <c r="CD580" i="4"/>
  <c r="X10" i="1" s="1"/>
  <c r="CD582" i="4"/>
  <c r="BP10" i="1" s="1"/>
  <c r="CD581" i="4"/>
  <c r="AU10" i="1" s="1"/>
  <c r="Z13" i="1"/>
  <c r="BE572" i="4"/>
  <c r="S66" i="1" s="1"/>
  <c r="BE571" i="4"/>
  <c r="H66" i="1" s="1"/>
  <c r="BE573" i="4"/>
  <c r="AB66" i="1" s="1"/>
  <c r="BW559" i="4"/>
  <c r="O154" i="1" s="1"/>
  <c r="BW560" i="4"/>
  <c r="Z154" i="1" s="1"/>
  <c r="BW561" i="4"/>
  <c r="AI154" i="1" s="1"/>
  <c r="BW674" i="4"/>
  <c r="Z164" i="1" s="1"/>
  <c r="BW570" i="4"/>
  <c r="AI155" i="1" s="1"/>
  <c r="BW675" i="4"/>
  <c r="AI164" i="1" s="1"/>
  <c r="BW673" i="4"/>
  <c r="O164" i="1" s="1"/>
  <c r="BW568" i="4"/>
  <c r="O155" i="1" s="1"/>
  <c r="BW569" i="4"/>
  <c r="Z155" i="1" s="1"/>
  <c r="BJ100" i="4"/>
  <c r="BF572" i="4"/>
  <c r="AE9" i="1" s="1"/>
  <c r="BF571" i="4"/>
  <c r="H9" i="1" s="1"/>
  <c r="BF573" i="4"/>
  <c r="AZ9" i="1" s="1"/>
  <c r="CC559" i="4"/>
  <c r="P154" i="1" s="1"/>
  <c r="CC560" i="4"/>
  <c r="AA154" i="1" s="1"/>
  <c r="CC561" i="4"/>
  <c r="AJ154" i="1" s="1"/>
  <c r="AW12" i="1"/>
  <c r="AF69" i="1"/>
  <c r="W69" i="1"/>
  <c r="L69" i="1"/>
  <c r="BM585" i="4"/>
  <c r="AD112" i="1" s="1"/>
  <c r="BM584" i="4"/>
  <c r="U112" i="1" s="1"/>
  <c r="BM583" i="4"/>
  <c r="J112" i="1" s="1"/>
  <c r="Z12" i="1"/>
  <c r="BU589" i="4"/>
  <c r="N68" i="1" s="1"/>
  <c r="BU591" i="4"/>
  <c r="AH68" i="1" s="1"/>
  <c r="BU590" i="4"/>
  <c r="Y68" i="1" s="1"/>
  <c r="K159" i="1"/>
  <c r="V159" i="1"/>
  <c r="BO595" i="4"/>
  <c r="K158" i="1" s="1"/>
  <c r="BO596" i="4"/>
  <c r="V158" i="1" s="1"/>
  <c r="BO597" i="4"/>
  <c r="AE158" i="1" s="1"/>
  <c r="BO586" i="4"/>
  <c r="K157" i="1" s="1"/>
  <c r="BO587" i="4"/>
  <c r="V157" i="1" s="1"/>
  <c r="BO588" i="4"/>
  <c r="AE157" i="1" s="1"/>
  <c r="BO578" i="4"/>
  <c r="V156" i="1" s="1"/>
  <c r="BO579" i="4"/>
  <c r="AE156" i="1" s="1"/>
  <c r="BO577" i="4"/>
  <c r="K156" i="1" s="1"/>
  <c r="BO568" i="4"/>
  <c r="K155" i="1" s="1"/>
  <c r="BO673" i="4"/>
  <c r="K164" i="1" s="1"/>
  <c r="BO569" i="4"/>
  <c r="V155" i="1" s="1"/>
  <c r="BO674" i="4"/>
  <c r="V164" i="1" s="1"/>
  <c r="BO570" i="4"/>
  <c r="AE155" i="1" s="1"/>
  <c r="BO675" i="4"/>
  <c r="AE164" i="1" s="1"/>
  <c r="BX591" i="4"/>
  <c r="BK11" i="1" s="1"/>
  <c r="BX589" i="4"/>
  <c r="S11" i="1" s="1"/>
  <c r="BX590" i="4"/>
  <c r="AP11" i="1" s="1"/>
  <c r="BL581" i="4"/>
  <c r="AJ10" i="1" s="1"/>
  <c r="BL580" i="4"/>
  <c r="M10" i="1" s="1"/>
  <c r="BL582" i="4"/>
  <c r="BE10" i="1" s="1"/>
  <c r="CE562" i="4"/>
  <c r="Q65" i="1" s="1"/>
  <c r="CE667" i="4"/>
  <c r="Q74" i="1" s="1"/>
  <c r="CE564" i="4"/>
  <c r="CE668" i="4"/>
  <c r="CE563" i="4"/>
  <c r="CE669" i="4"/>
  <c r="CC555" i="4"/>
  <c r="AJ64" i="1" s="1"/>
  <c r="CC554" i="4"/>
  <c r="AA64" i="1" s="1"/>
  <c r="CC553" i="4"/>
  <c r="P64" i="1" s="1"/>
  <c r="AB69" i="1"/>
  <c r="S69" i="1"/>
  <c r="H69" i="1"/>
  <c r="BK579" i="4"/>
  <c r="AC156" i="1" s="1"/>
  <c r="BK578" i="4"/>
  <c r="T156" i="1" s="1"/>
  <c r="BK577" i="4"/>
  <c r="I156" i="1" s="1"/>
  <c r="BE586" i="4"/>
  <c r="H157" i="1" s="1"/>
  <c r="BE587" i="4"/>
  <c r="S157" i="1" s="1"/>
  <c r="BE588" i="4"/>
  <c r="AB157" i="1" s="1"/>
  <c r="BH555" i="4"/>
  <c r="BB7" i="1" s="1"/>
  <c r="BH554" i="4"/>
  <c r="AG7" i="1" s="1"/>
  <c r="BH553" i="4"/>
  <c r="J7" i="1" s="1"/>
  <c r="CG673" i="4"/>
  <c r="R164" i="1" s="1"/>
  <c r="CG569" i="4"/>
  <c r="CG674" i="4"/>
  <c r="CG675" i="4"/>
  <c r="CG570" i="4"/>
  <c r="CG568" i="4"/>
  <c r="R155" i="1" s="1"/>
  <c r="BO592" i="4"/>
  <c r="K113" i="1" s="1"/>
  <c r="BO593" i="4"/>
  <c r="V113" i="1" s="1"/>
  <c r="BO594" i="4"/>
  <c r="AE113" i="1" s="1"/>
  <c r="BX554" i="4"/>
  <c r="AP7" i="1" s="1"/>
  <c r="BX555" i="4"/>
  <c r="BK7" i="1" s="1"/>
  <c r="BX553" i="4"/>
  <c r="S7" i="1" s="1"/>
  <c r="BM561" i="4"/>
  <c r="AD154" i="1" s="1"/>
  <c r="BM560" i="4"/>
  <c r="U154" i="1" s="1"/>
  <c r="BM559" i="4"/>
  <c r="J154" i="1" s="1"/>
  <c r="BW577" i="4"/>
  <c r="O156" i="1" s="1"/>
  <c r="BW578" i="4"/>
  <c r="Z156" i="1" s="1"/>
  <c r="BW579" i="4"/>
  <c r="AI156" i="1" s="1"/>
  <c r="BM591" i="4"/>
  <c r="AD68" i="1" s="1"/>
  <c r="BM590" i="4"/>
  <c r="U68" i="1" s="1"/>
  <c r="BM589" i="4"/>
  <c r="J68" i="1" s="1"/>
  <c r="BS672" i="4"/>
  <c r="AG119" i="1" s="1"/>
  <c r="BS670" i="4"/>
  <c r="M119" i="1" s="1"/>
  <c r="BS671" i="4"/>
  <c r="X119" i="1" s="1"/>
  <c r="BS567" i="4"/>
  <c r="AG110" i="1" s="1"/>
  <c r="BS566" i="4"/>
  <c r="X110" i="1" s="1"/>
  <c r="BS565" i="4"/>
  <c r="M110" i="1" s="1"/>
  <c r="J69" i="1"/>
  <c r="AD69" i="1"/>
  <c r="U69" i="1"/>
  <c r="BQ592" i="4"/>
  <c r="L113" i="1" s="1"/>
  <c r="BQ593" i="4"/>
  <c r="W113" i="1" s="1"/>
  <c r="BQ594" i="4"/>
  <c r="AF113" i="1" s="1"/>
  <c r="T69" i="1"/>
  <c r="I69" i="1"/>
  <c r="AC69" i="1"/>
  <c r="CC580" i="4"/>
  <c r="P67" i="1" s="1"/>
  <c r="CC582" i="4"/>
  <c r="AJ67" i="1" s="1"/>
  <c r="CC581" i="4"/>
  <c r="AA67" i="1" s="1"/>
  <c r="BJ94" i="4"/>
  <c r="BO591" i="4"/>
  <c r="AE68" i="1" s="1"/>
  <c r="BO590" i="4"/>
  <c r="V68" i="1" s="1"/>
  <c r="BO589" i="4"/>
  <c r="K68" i="1" s="1"/>
  <c r="N114" i="1"/>
  <c r="Y114" i="1"/>
  <c r="AH114" i="1"/>
  <c r="BU593" i="4"/>
  <c r="Y113" i="1" s="1"/>
  <c r="BU594" i="4"/>
  <c r="AH113" i="1" s="1"/>
  <c r="BU592" i="4"/>
  <c r="N113" i="1" s="1"/>
  <c r="BU583" i="4"/>
  <c r="N112" i="1" s="1"/>
  <c r="BU585" i="4"/>
  <c r="AH112" i="1" s="1"/>
  <c r="BU584" i="4"/>
  <c r="Y112" i="1" s="1"/>
  <c r="BU574" i="4"/>
  <c r="N111" i="1" s="1"/>
  <c r="BU575" i="4"/>
  <c r="Y111" i="1" s="1"/>
  <c r="BU576" i="4"/>
  <c r="AH111" i="1" s="1"/>
  <c r="BU565" i="4"/>
  <c r="N110" i="1" s="1"/>
  <c r="BU670" i="4"/>
  <c r="N119" i="1" s="1"/>
  <c r="BU671" i="4"/>
  <c r="Y119" i="1" s="1"/>
  <c r="BU672" i="4"/>
  <c r="AH119" i="1" s="1"/>
  <c r="BU567" i="4"/>
  <c r="AH110" i="1" s="1"/>
  <c r="BU566" i="4"/>
  <c r="Y110" i="1" s="1"/>
  <c r="U12" i="1"/>
  <c r="BM12" i="1"/>
  <c r="AR12" i="1"/>
  <c r="BR590" i="4"/>
  <c r="AM11" i="1" s="1"/>
  <c r="BR589" i="4"/>
  <c r="P11" i="1" s="1"/>
  <c r="BR591" i="4"/>
  <c r="BH11" i="1" s="1"/>
  <c r="BW564" i="4"/>
  <c r="AI65" i="1" s="1"/>
  <c r="BW669" i="4"/>
  <c r="AI74" i="1" s="1"/>
  <c r="BW563" i="4"/>
  <c r="Z65" i="1" s="1"/>
  <c r="BW668" i="4"/>
  <c r="Z74" i="1" s="1"/>
  <c r="BW667" i="4"/>
  <c r="O74" i="1" s="1"/>
  <c r="BW562" i="4"/>
  <c r="O65" i="1" s="1"/>
  <c r="CB10" i="4"/>
  <c r="O159" i="1"/>
  <c r="Z159" i="1"/>
  <c r="BS574" i="4"/>
  <c r="M111" i="1" s="1"/>
  <c r="BS575" i="4"/>
  <c r="X111" i="1" s="1"/>
  <c r="BS576" i="4"/>
  <c r="AG111" i="1" s="1"/>
  <c r="BM581" i="4"/>
  <c r="U67" i="1" s="1"/>
  <c r="BM580" i="4"/>
  <c r="J67" i="1" s="1"/>
  <c r="BM582" i="4"/>
  <c r="AD67" i="1" s="1"/>
  <c r="BE595" i="4"/>
  <c r="H158" i="1" s="1"/>
  <c r="BE597" i="4"/>
  <c r="AB158" i="1" s="1"/>
  <c r="BE596" i="4"/>
  <c r="S158" i="1" s="1"/>
  <c r="BK568" i="4"/>
  <c r="I155" i="1" s="1"/>
  <c r="BK673" i="4"/>
  <c r="I164" i="1" s="1"/>
  <c r="BK569" i="4"/>
  <c r="T155" i="1" s="1"/>
  <c r="BK674" i="4"/>
  <c r="T164" i="1" s="1"/>
  <c r="BK570" i="4"/>
  <c r="AC155" i="1" s="1"/>
  <c r="BK675" i="4"/>
  <c r="AC164" i="1" s="1"/>
  <c r="CD590" i="4"/>
  <c r="AU11" i="1" s="1"/>
  <c r="CD589" i="4"/>
  <c r="X11" i="1" s="1"/>
  <c r="CD591" i="4"/>
  <c r="BP11" i="1" s="1"/>
  <c r="BR555" i="4"/>
  <c r="BH7" i="1" s="1"/>
  <c r="BR553" i="4"/>
  <c r="P7" i="1" s="1"/>
  <c r="BR554" i="4"/>
  <c r="AM7" i="1" s="1"/>
  <c r="BS555" i="4"/>
  <c r="AG64" i="1" s="1"/>
  <c r="BS553" i="4"/>
  <c r="M64" i="1" s="1"/>
  <c r="BS554" i="4"/>
  <c r="X64" i="1" s="1"/>
  <c r="CG557" i="4"/>
  <c r="CG558" i="4"/>
  <c r="CG556" i="4"/>
  <c r="R109" i="1" s="1"/>
  <c r="BK560" i="4"/>
  <c r="T154" i="1" s="1"/>
  <c r="BK561" i="4"/>
  <c r="AC154" i="1" s="1"/>
  <c r="BK559" i="4"/>
  <c r="I154" i="1" s="1"/>
  <c r="BE559" i="4"/>
  <c r="H154" i="1" s="1"/>
  <c r="BE560" i="4"/>
  <c r="S154" i="1" s="1"/>
  <c r="BE561" i="4"/>
  <c r="AB154" i="1" s="1"/>
  <c r="BE568" i="4"/>
  <c r="H155" i="1" s="1"/>
  <c r="BE673" i="4"/>
  <c r="H164" i="1" s="1"/>
  <c r="BE569" i="4"/>
  <c r="S155" i="1" s="1"/>
  <c r="BE675" i="4"/>
  <c r="AB164" i="1" s="1"/>
  <c r="BE570" i="4"/>
  <c r="AB155" i="1" s="1"/>
  <c r="BE674" i="4"/>
  <c r="S164" i="1" s="1"/>
  <c r="BG553" i="4"/>
  <c r="I7" i="1" s="1"/>
  <c r="BG555" i="4"/>
  <c r="BA7" i="1" s="1"/>
  <c r="BG554" i="4"/>
  <c r="AF7" i="1" s="1"/>
  <c r="AB114" i="1"/>
  <c r="H114" i="1"/>
  <c r="S114" i="1"/>
  <c r="BE592" i="4"/>
  <c r="H113" i="1" s="1"/>
  <c r="BE593" i="4"/>
  <c r="S113" i="1" s="1"/>
  <c r="BE594" i="4"/>
  <c r="AB113" i="1" s="1"/>
  <c r="BE583" i="4"/>
  <c r="H112" i="1" s="1"/>
  <c r="BE584" i="4"/>
  <c r="S112" i="1" s="1"/>
  <c r="BE585" i="4"/>
  <c r="AB112" i="1" s="1"/>
  <c r="BE575" i="4"/>
  <c r="S111" i="1" s="1"/>
  <c r="BE576" i="4"/>
  <c r="AB111" i="1" s="1"/>
  <c r="BE574" i="4"/>
  <c r="H111" i="1" s="1"/>
  <c r="BE565" i="4"/>
  <c r="H110" i="1" s="1"/>
  <c r="BE670" i="4"/>
  <c r="H119" i="1" s="1"/>
  <c r="BE566" i="4"/>
  <c r="S110" i="1" s="1"/>
  <c r="BE671" i="4"/>
  <c r="S119" i="1" s="1"/>
  <c r="BE567" i="4"/>
  <c r="AB110" i="1" s="1"/>
  <c r="BE672" i="4"/>
  <c r="AB119" i="1" s="1"/>
  <c r="BI12" i="1"/>
  <c r="AN12" i="1"/>
  <c r="Q12" i="1"/>
  <c r="BL591" i="4"/>
  <c r="BE11" i="1" s="1"/>
  <c r="BL589" i="4"/>
  <c r="M11" i="1" s="1"/>
  <c r="BL590" i="4"/>
  <c r="AJ11" i="1" s="1"/>
  <c r="T12" i="1"/>
  <c r="AQ12" i="1"/>
  <c r="BL12" i="1"/>
  <c r="BF562" i="4"/>
  <c r="H8" i="1" s="1"/>
  <c r="BF667" i="4"/>
  <c r="H18" i="1" s="1"/>
  <c r="BF564" i="4"/>
  <c r="AZ8" i="1" s="1"/>
  <c r="BF669" i="4"/>
  <c r="AZ18" i="1" s="1"/>
  <c r="BF668" i="4"/>
  <c r="AE18" i="1" s="1"/>
  <c r="BF563" i="4"/>
  <c r="AE8" i="1" s="1"/>
  <c r="BU559" i="4"/>
  <c r="N154" i="1" s="1"/>
  <c r="BU561" i="4"/>
  <c r="AH154" i="1" s="1"/>
  <c r="BU560" i="4"/>
  <c r="Y154" i="1" s="1"/>
  <c r="AZ12" i="1"/>
  <c r="AE12" i="1"/>
  <c r="H12" i="1"/>
  <c r="CF572" i="4"/>
  <c r="CF571" i="4"/>
  <c r="Y9" i="1" s="1"/>
  <c r="CF573" i="4"/>
  <c r="BQ583" i="4"/>
  <c r="L112" i="1" s="1"/>
  <c r="BQ584" i="4"/>
  <c r="W112" i="1" s="1"/>
  <c r="BQ585" i="4"/>
  <c r="AF112" i="1" s="1"/>
  <c r="CE592" i="4"/>
  <c r="Q113" i="1" s="1"/>
  <c r="CE594" i="4"/>
  <c r="CE593" i="4"/>
  <c r="BK564" i="4"/>
  <c r="AC65" i="1" s="1"/>
  <c r="BK669" i="4"/>
  <c r="AC74" i="1" s="1"/>
  <c r="BK563" i="4"/>
  <c r="T65" i="1" s="1"/>
  <c r="BK668" i="4"/>
  <c r="T74" i="1" s="1"/>
  <c r="BK667" i="4"/>
  <c r="I74" i="1" s="1"/>
  <c r="BK562" i="4"/>
  <c r="I65" i="1" s="1"/>
  <c r="BL555" i="4"/>
  <c r="BE7" i="1" s="1"/>
  <c r="BL554" i="4"/>
  <c r="AJ7" i="1" s="1"/>
  <c r="BL553" i="4"/>
  <c r="M7" i="1" s="1"/>
  <c r="L114" i="1"/>
  <c r="AF114" i="1"/>
  <c r="W114" i="1"/>
  <c r="BP563" i="4"/>
  <c r="AL8" i="1" s="1"/>
  <c r="BP668" i="4"/>
  <c r="AL18" i="1" s="1"/>
  <c r="BP562" i="4"/>
  <c r="O8" i="1" s="1"/>
  <c r="BP667" i="4"/>
  <c r="O18" i="1" s="1"/>
  <c r="BP564" i="4"/>
  <c r="BG8" i="1" s="1"/>
  <c r="BP669" i="4"/>
  <c r="BG18" i="1" s="1"/>
  <c r="BS556" i="4"/>
  <c r="M109" i="1" s="1"/>
  <c r="BS557" i="4"/>
  <c r="X109" i="1" s="1"/>
  <c r="BS558" i="4"/>
  <c r="AG109" i="1" s="1"/>
  <c r="BM555" i="4"/>
  <c r="AD64" i="1" s="1"/>
  <c r="BM554" i="4"/>
  <c r="U64" i="1" s="1"/>
  <c r="BM553" i="4"/>
  <c r="J64" i="1" s="1"/>
  <c r="CC587" i="4"/>
  <c r="AA157" i="1" s="1"/>
  <c r="CC586" i="4"/>
  <c r="P157" i="1" s="1"/>
  <c r="CC588" i="4"/>
  <c r="AJ157" i="1" s="1"/>
  <c r="BG572" i="4"/>
  <c r="AF9" i="1" s="1"/>
  <c r="BG571" i="4"/>
  <c r="I9" i="1" s="1"/>
  <c r="BG573" i="4"/>
  <c r="BA9" i="1" s="1"/>
  <c r="AY582" i="4"/>
  <c r="BR10" i="1" s="1"/>
  <c r="AY583" i="4"/>
  <c r="AW10" i="1" s="1"/>
  <c r="AY580" i="4"/>
  <c r="AB10" i="1" s="1"/>
  <c r="AY581" i="4"/>
  <c r="CG577" i="4"/>
  <c r="R156" i="1" s="1"/>
  <c r="CG578" i="4"/>
  <c r="CG579" i="4"/>
  <c r="CB82" i="4"/>
  <c r="R69" i="1"/>
  <c r="CG589" i="4"/>
  <c r="R68" i="1" s="1"/>
  <c r="CG590" i="4"/>
  <c r="CG591" i="4"/>
  <c r="CG582" i="4"/>
  <c r="CG581" i="4"/>
  <c r="CG580" i="4"/>
  <c r="R67" i="1" s="1"/>
  <c r="CG572" i="4"/>
  <c r="CG571" i="4"/>
  <c r="R66" i="1" s="1"/>
  <c r="CG573" i="4"/>
  <c r="CG562" i="4"/>
  <c r="R65" i="1" s="1"/>
  <c r="CG667" i="4"/>
  <c r="R74" i="1" s="1"/>
  <c r="CG564" i="4"/>
  <c r="CG669" i="4"/>
  <c r="CG563" i="4"/>
  <c r="CG668" i="4"/>
  <c r="N12" i="1"/>
  <c r="BF12" i="1"/>
  <c r="AK12" i="1"/>
  <c r="BY591" i="4"/>
  <c r="BL11" i="1" s="1"/>
  <c r="BY590" i="4"/>
  <c r="AQ11" i="1" s="1"/>
  <c r="BY589" i="4"/>
  <c r="T11" i="1" s="1"/>
  <c r="BU577" i="4"/>
  <c r="N156" i="1" s="1"/>
  <c r="BU578" i="4"/>
  <c r="Y156" i="1" s="1"/>
  <c r="BU579" i="4"/>
  <c r="AH156" i="1" s="1"/>
  <c r="BW554" i="4"/>
  <c r="Z64" i="1" s="1"/>
  <c r="BW555" i="4"/>
  <c r="AI64" i="1" s="1"/>
  <c r="BW553" i="4"/>
  <c r="O64" i="1" s="1"/>
  <c r="BM577" i="4"/>
  <c r="J156" i="1" s="1"/>
  <c r="BM579" i="4"/>
  <c r="AD156" i="1" s="1"/>
  <c r="BM578" i="4"/>
  <c r="U156" i="1" s="1"/>
  <c r="BU595" i="4"/>
  <c r="N158" i="1" s="1"/>
  <c r="BU596" i="4"/>
  <c r="Y158" i="1" s="1"/>
  <c r="BU597" i="4"/>
  <c r="AH158" i="1" s="1"/>
  <c r="BK586" i="4"/>
  <c r="I157" i="1" s="1"/>
  <c r="BK587" i="4"/>
  <c r="T157" i="1" s="1"/>
  <c r="BK588" i="4"/>
  <c r="AC157" i="1" s="1"/>
  <c r="BQ559" i="4"/>
  <c r="L154" i="1" s="1"/>
  <c r="BQ560" i="4"/>
  <c r="W154" i="1" s="1"/>
  <c r="BQ561" i="4"/>
  <c r="AF154" i="1" s="1"/>
  <c r="I159" i="1"/>
  <c r="T159" i="1"/>
  <c r="CE580" i="4"/>
  <c r="Q67" i="1" s="1"/>
  <c r="CE582" i="4"/>
  <c r="CE581" i="4"/>
  <c r="BG582" i="4"/>
  <c r="BA10" i="1" s="1"/>
  <c r="BG581" i="4"/>
  <c r="AF10" i="1" s="1"/>
  <c r="BG580" i="4"/>
  <c r="I10" i="1" s="1"/>
  <c r="BQ671" i="4"/>
  <c r="W119" i="1" s="1"/>
  <c r="BQ567" i="4"/>
  <c r="AF110" i="1" s="1"/>
  <c r="BQ672" i="4"/>
  <c r="AF119" i="1" s="1"/>
  <c r="BQ565" i="4"/>
  <c r="L110" i="1" s="1"/>
  <c r="BQ670" i="4"/>
  <c r="L119" i="1" s="1"/>
  <c r="BQ566" i="4"/>
  <c r="W110" i="1" s="1"/>
  <c r="BQ668" i="4"/>
  <c r="W74" i="1" s="1"/>
  <c r="BQ562" i="4"/>
  <c r="L65" i="1" s="1"/>
  <c r="BQ667" i="4"/>
  <c r="L74" i="1" s="1"/>
  <c r="BQ669" i="4"/>
  <c r="AF74" i="1" s="1"/>
  <c r="BQ564" i="4"/>
  <c r="AF65" i="1" s="1"/>
  <c r="BQ563" i="4"/>
  <c r="W65" i="1" s="1"/>
  <c r="BA12" i="1"/>
  <c r="AF12" i="1"/>
  <c r="I12" i="1"/>
  <c r="CF555" i="4"/>
  <c r="CF554" i="4"/>
  <c r="CF553" i="4"/>
  <c r="Y7" i="1" s="1"/>
  <c r="BE553" i="4"/>
  <c r="H64" i="1" s="1"/>
  <c r="BE555" i="4"/>
  <c r="AB64" i="1" s="1"/>
  <c r="BE554" i="4"/>
  <c r="S64" i="1" s="1"/>
  <c r="BG589" i="4"/>
  <c r="I11" i="1" s="1"/>
  <c r="BG590" i="4"/>
  <c r="AF11" i="1" s="1"/>
  <c r="BG591" i="4"/>
  <c r="BA11" i="1" s="1"/>
  <c r="BY555" i="4"/>
  <c r="BL7" i="1" s="1"/>
  <c r="BY554" i="4"/>
  <c r="AQ7" i="1" s="1"/>
  <c r="BY553" i="4"/>
  <c r="T7" i="1" s="1"/>
  <c r="AY572" i="4"/>
  <c r="BS595" i="4"/>
  <c r="M158" i="1" s="1"/>
  <c r="BS596" i="4"/>
  <c r="X158" i="1" s="1"/>
  <c r="BS597" i="4"/>
  <c r="AG158" i="1" s="1"/>
  <c r="BS577" i="4"/>
  <c r="M156" i="1" s="1"/>
  <c r="BS578" i="4"/>
  <c r="X156" i="1" s="1"/>
  <c r="BS579" i="4"/>
  <c r="AG156" i="1" s="1"/>
  <c r="BQ577" i="4"/>
  <c r="L156" i="1" s="1"/>
  <c r="BQ579" i="4"/>
  <c r="AF156" i="1" s="1"/>
  <c r="BQ578" i="4"/>
  <c r="W156" i="1" s="1"/>
  <c r="BU667" i="4"/>
  <c r="N74" i="1" s="1"/>
  <c r="BU564" i="4"/>
  <c r="AH65" i="1" s="1"/>
  <c r="BU669" i="4"/>
  <c r="AH74" i="1" s="1"/>
  <c r="BU668" i="4"/>
  <c r="Y74" i="1" s="1"/>
  <c r="BU562" i="4"/>
  <c r="N65" i="1" s="1"/>
  <c r="BU563" i="4"/>
  <c r="Y65" i="1" s="1"/>
  <c r="AG12" i="1"/>
  <c r="BB12" i="1"/>
  <c r="J12" i="1"/>
  <c r="BH589" i="4"/>
  <c r="J11" i="1" s="1"/>
  <c r="BH591" i="4"/>
  <c r="BB11" i="1" s="1"/>
  <c r="BH590" i="4"/>
  <c r="AG11" i="1" s="1"/>
  <c r="BH582" i="4"/>
  <c r="BB10" i="1" s="1"/>
  <c r="BH581" i="4"/>
  <c r="AG10" i="1" s="1"/>
  <c r="BH580" i="4"/>
  <c r="J10" i="1" s="1"/>
  <c r="BH572" i="4"/>
  <c r="AG9" i="1" s="1"/>
  <c r="BH571" i="4"/>
  <c r="J9" i="1" s="1"/>
  <c r="BH573" i="4"/>
  <c r="BB9" i="1" s="1"/>
  <c r="BH667" i="4"/>
  <c r="J18" i="1" s="1"/>
  <c r="BH564" i="4"/>
  <c r="BB8" i="1" s="1"/>
  <c r="BH669" i="4"/>
  <c r="BB18" i="1" s="1"/>
  <c r="BH668" i="4"/>
  <c r="AG18" i="1" s="1"/>
  <c r="BH563" i="4"/>
  <c r="AG8" i="1" s="1"/>
  <c r="BH562" i="4"/>
  <c r="J8" i="1" s="1"/>
  <c r="BS572" i="4"/>
  <c r="X66" i="1" s="1"/>
  <c r="BS571" i="4"/>
  <c r="M66" i="1" s="1"/>
  <c r="BS573" i="4"/>
  <c r="AG66" i="1" s="1"/>
  <c r="BQ555" i="4"/>
  <c r="AF64" i="1" s="1"/>
  <c r="BQ553" i="4"/>
  <c r="L64" i="1" s="1"/>
  <c r="BQ554" i="4"/>
  <c r="W64" i="1" s="1"/>
  <c r="BW595" i="4"/>
  <c r="O158" i="1" s="1"/>
  <c r="BW596" i="4"/>
  <c r="Z158" i="1" s="1"/>
  <c r="BW597" i="4"/>
  <c r="AI158" i="1" s="1"/>
  <c r="CG576" i="4"/>
  <c r="CG575" i="4"/>
  <c r="CG574" i="4"/>
  <c r="R111" i="1" s="1"/>
  <c r="BE590" i="4"/>
  <c r="S68" i="1" s="1"/>
  <c r="BE589" i="4"/>
  <c r="H68" i="1" s="1"/>
  <c r="BE591" i="4"/>
  <c r="AB68" i="1" s="1"/>
  <c r="CE576" i="4"/>
  <c r="CE575" i="4"/>
  <c r="CE574" i="4"/>
  <c r="Q111" i="1" s="1"/>
  <c r="BS584" i="4"/>
  <c r="X112" i="1" s="1"/>
  <c r="BS583" i="4"/>
  <c r="M112" i="1" s="1"/>
  <c r="BS585" i="4"/>
  <c r="AG112" i="1" s="1"/>
  <c r="BE579" i="4"/>
  <c r="AB156" i="1" s="1"/>
  <c r="BE578" i="4"/>
  <c r="S156" i="1" s="1"/>
  <c r="BE577" i="4"/>
  <c r="H156" i="1" s="1"/>
  <c r="BJ46" i="4"/>
  <c r="BU554" i="4"/>
  <c r="Y64" i="1" s="1"/>
  <c r="BU555" i="4"/>
  <c r="AH64" i="1" s="1"/>
  <c r="BU553" i="4"/>
  <c r="N64" i="1" s="1"/>
  <c r="R114" i="1"/>
  <c r="CF562" i="4"/>
  <c r="Y8" i="1" s="1"/>
  <c r="CF667" i="4"/>
  <c r="Y18" i="1" s="1"/>
  <c r="CF564" i="4"/>
  <c r="CF669" i="4"/>
  <c r="CF668" i="4"/>
  <c r="CF563" i="4"/>
  <c r="BF553" i="4"/>
  <c r="H7" i="1" s="1"/>
  <c r="BF555" i="4"/>
  <c r="AZ7" i="1" s="1"/>
  <c r="BF554" i="4"/>
  <c r="AE7" i="1" s="1"/>
  <c r="CE559" i="4"/>
  <c r="Q154" i="1" s="1"/>
  <c r="CE560" i="4"/>
  <c r="CE561" i="4"/>
  <c r="AY590" i="4"/>
  <c r="BA581" i="4"/>
  <c r="BA582" i="4"/>
  <c r="BT10" i="1" s="1"/>
  <c r="BA583" i="4"/>
  <c r="AY10" i="1" s="1"/>
  <c r="BA580" i="4"/>
  <c r="AD10" i="1" s="1"/>
  <c r="AY571" i="4"/>
  <c r="AB9" i="1" s="1"/>
  <c r="BW589" i="4"/>
  <c r="O68" i="1" s="1"/>
  <c r="BW591" i="4"/>
  <c r="AI68" i="1" s="1"/>
  <c r="BW590" i="4"/>
  <c r="Z68" i="1" s="1"/>
  <c r="BW581" i="4"/>
  <c r="Z67" i="1" s="1"/>
  <c r="BW580" i="4"/>
  <c r="O67" i="1" s="1"/>
  <c r="BW582" i="4"/>
  <c r="AI67" i="1" s="1"/>
  <c r="BW571" i="4"/>
  <c r="O66" i="1" s="1"/>
  <c r="BW573" i="4"/>
  <c r="AI66" i="1" s="1"/>
  <c r="BW572" i="4"/>
  <c r="Z66" i="1" s="1"/>
  <c r="CC593" i="4"/>
  <c r="AA113" i="1" s="1"/>
  <c r="CC592" i="4"/>
  <c r="P113" i="1" s="1"/>
  <c r="CC594" i="4"/>
  <c r="AJ113" i="1" s="1"/>
  <c r="CC575" i="4"/>
  <c r="AA111" i="1" s="1"/>
  <c r="CC576" i="4"/>
  <c r="AJ111" i="1" s="1"/>
  <c r="CC574" i="4"/>
  <c r="P111" i="1" s="1"/>
  <c r="AO12" i="1"/>
  <c r="R12" i="1"/>
  <c r="BJ12" i="1"/>
  <c r="CG586" i="4"/>
  <c r="R157" i="1" s="1"/>
  <c r="CG587" i="4"/>
  <c r="CG588" i="4"/>
  <c r="BW574" i="4"/>
  <c r="O111" i="1" s="1"/>
  <c r="BW575" i="4"/>
  <c r="Z111" i="1" s="1"/>
  <c r="BW576" i="4"/>
  <c r="AI111" i="1" s="1"/>
  <c r="BO563" i="4"/>
  <c r="V65" i="1" s="1"/>
  <c r="BO668" i="4"/>
  <c r="V74" i="1" s="1"/>
  <c r="BO562" i="4"/>
  <c r="K65" i="1" s="1"/>
  <c r="BO667" i="4"/>
  <c r="K74" i="1" s="1"/>
  <c r="BO669" i="4"/>
  <c r="AE74" i="1" s="1"/>
  <c r="BO564" i="4"/>
  <c r="AE65" i="1" s="1"/>
  <c r="BK555" i="4"/>
  <c r="AC64" i="1" s="1"/>
  <c r="BK554" i="4"/>
  <c r="T64" i="1" s="1"/>
  <c r="BK553" i="4"/>
  <c r="I64" i="1" s="1"/>
  <c r="BJ148" i="4"/>
  <c r="BF590" i="4"/>
  <c r="AE11" i="1" s="1"/>
  <c r="BF589" i="4"/>
  <c r="H11" i="1" s="1"/>
  <c r="BF591" i="4"/>
  <c r="AZ11" i="1" s="1"/>
  <c r="BM565" i="4"/>
  <c r="J110" i="1" s="1"/>
  <c r="BM670" i="4"/>
  <c r="J119" i="1" s="1"/>
  <c r="BM566" i="4"/>
  <c r="U110" i="1" s="1"/>
  <c r="BM671" i="4"/>
  <c r="U119" i="1" s="1"/>
  <c r="BM567" i="4"/>
  <c r="AD110" i="1" s="1"/>
  <c r="BM672" i="4"/>
  <c r="AD119" i="1" s="1"/>
  <c r="U159" i="1"/>
  <c r="J159" i="1"/>
  <c r="CF582" i="4"/>
  <c r="CF580" i="4"/>
  <c r="Y10" i="1" s="1"/>
  <c r="CF581" i="4"/>
  <c r="BM571" i="4"/>
  <c r="J66" i="1" s="1"/>
  <c r="BM573" i="4"/>
  <c r="AD66" i="1" s="1"/>
  <c r="BM572" i="4"/>
  <c r="U66" i="1" s="1"/>
  <c r="BO555" i="4"/>
  <c r="AE64" i="1" s="1"/>
  <c r="BO554" i="4"/>
  <c r="V64" i="1" s="1"/>
  <c r="BO553" i="4"/>
  <c r="K64" i="1" s="1"/>
  <c r="M114" i="1"/>
  <c r="X114" i="1"/>
  <c r="AG114" i="1"/>
  <c r="BX564" i="4"/>
  <c r="BK8" i="1" s="1"/>
  <c r="BX669" i="4"/>
  <c r="BK18" i="1" s="1"/>
  <c r="BX563" i="4"/>
  <c r="AP8" i="1" s="1"/>
  <c r="BX668" i="4"/>
  <c r="AP18" i="1" s="1"/>
  <c r="BX562" i="4"/>
  <c r="S8" i="1" s="1"/>
  <c r="BX667" i="4"/>
  <c r="S18" i="1" s="1"/>
  <c r="P159" i="1"/>
  <c r="BU673" i="4"/>
  <c r="N164" i="1" s="1"/>
  <c r="BU569" i="4"/>
  <c r="Y155" i="1" s="1"/>
  <c r="BU674" i="4"/>
  <c r="Y164" i="1" s="1"/>
  <c r="BU570" i="4"/>
  <c r="AH155" i="1" s="1"/>
  <c r="BU675" i="4"/>
  <c r="AH164" i="1" s="1"/>
  <c r="BU568" i="4"/>
  <c r="N155" i="1" s="1"/>
  <c r="AY589" i="4"/>
  <c r="AB11" i="1" s="1"/>
  <c r="AY574" i="4"/>
  <c r="AW9" i="1" s="1"/>
  <c r="BQ590" i="4"/>
  <c r="W68" i="1" s="1"/>
  <c r="BQ589" i="4"/>
  <c r="L68" i="1" s="1"/>
  <c r="BQ591" i="4"/>
  <c r="AF68" i="1" s="1"/>
  <c r="BQ580" i="4"/>
  <c r="L67" i="1" s="1"/>
  <c r="BQ582" i="4"/>
  <c r="AF67" i="1" s="1"/>
  <c r="BQ581" i="4"/>
  <c r="W67" i="1" s="1"/>
  <c r="BQ573" i="4"/>
  <c r="AF66" i="1" s="1"/>
  <c r="BQ572" i="4"/>
  <c r="W66" i="1" s="1"/>
  <c r="BQ571" i="4"/>
  <c r="L66" i="1" s="1"/>
  <c r="BM592" i="4"/>
  <c r="J113" i="1" s="1"/>
  <c r="BM593" i="4"/>
  <c r="U113" i="1" s="1"/>
  <c r="BM594" i="4"/>
  <c r="AD113" i="1" s="1"/>
  <c r="BM574" i="4"/>
  <c r="J111" i="1" s="1"/>
  <c r="BM575" i="4"/>
  <c r="U111" i="1" s="1"/>
  <c r="BM576" i="4"/>
  <c r="AD111" i="1" s="1"/>
  <c r="O12" i="1"/>
  <c r="BG12" i="1"/>
  <c r="AL12" i="1"/>
  <c r="BV571" i="4"/>
  <c r="R9" i="1" s="1"/>
  <c r="BV572" i="4"/>
  <c r="AO9" i="1" s="1"/>
  <c r="BV573" i="4"/>
  <c r="BJ9" i="1" s="1"/>
  <c r="BQ587" i="4"/>
  <c r="W157" i="1" s="1"/>
  <c r="BQ588" i="4"/>
  <c r="AF157" i="1" s="1"/>
  <c r="BQ586" i="4"/>
  <c r="L157" i="1" s="1"/>
  <c r="BK574" i="4"/>
  <c r="I111" i="1" s="1"/>
  <c r="BK576" i="4"/>
  <c r="AC111" i="1" s="1"/>
  <c r="BK575" i="4"/>
  <c r="T111" i="1" s="1"/>
  <c r="CD668" i="4"/>
  <c r="AU18" i="1" s="1"/>
  <c r="CD562" i="4"/>
  <c r="X8" i="1" s="1"/>
  <c r="CD667" i="4"/>
  <c r="X18" i="1" s="1"/>
  <c r="CD669" i="4"/>
  <c r="BP18" i="1" s="1"/>
  <c r="CD563" i="4"/>
  <c r="AU8" i="1" s="1"/>
  <c r="CD564" i="4"/>
  <c r="BP8" i="1" s="1"/>
  <c r="BO574" i="4"/>
  <c r="K111" i="1" s="1"/>
  <c r="BO575" i="4"/>
  <c r="V111" i="1" s="1"/>
  <c r="BO576" i="4"/>
  <c r="AE111" i="1" s="1"/>
  <c r="BO560" i="4"/>
  <c r="V154" i="1" s="1"/>
  <c r="BO559" i="4"/>
  <c r="K154" i="1" s="1"/>
  <c r="BO561" i="4"/>
  <c r="AE154" i="1" s="1"/>
  <c r="Y12" i="1"/>
  <c r="BG562" i="4"/>
  <c r="I8" i="1" s="1"/>
  <c r="BG667" i="4"/>
  <c r="I18" i="1" s="1"/>
  <c r="BG564" i="4"/>
  <c r="BA8" i="1" s="1"/>
  <c r="BG669" i="4"/>
  <c r="BA18" i="1" s="1"/>
  <c r="BG563" i="4"/>
  <c r="AF8" i="1" s="1"/>
  <c r="BG668" i="4"/>
  <c r="AF18" i="1" s="1"/>
  <c r="CC595" i="4"/>
  <c r="P158" i="1" s="1"/>
  <c r="CC596" i="4"/>
  <c r="AA158" i="1" s="1"/>
  <c r="CC597" i="4"/>
  <c r="AJ158" i="1" s="1"/>
  <c r="CE590" i="4"/>
  <c r="CE589" i="4"/>
  <c r="Q68" i="1" s="1"/>
  <c r="CE591" i="4"/>
  <c r="CC675" i="4"/>
  <c r="AJ164" i="1" s="1"/>
  <c r="CC673" i="4"/>
  <c r="P164" i="1" s="1"/>
  <c r="CC570" i="4"/>
  <c r="AJ155" i="1" s="1"/>
  <c r="CC569" i="4"/>
  <c r="AA155" i="1" s="1"/>
  <c r="CC674" i="4"/>
  <c r="AA164" i="1" s="1"/>
  <c r="CC568" i="4"/>
  <c r="P155" i="1" s="1"/>
  <c r="BQ556" i="4"/>
  <c r="L109" i="1" s="1"/>
  <c r="BQ557" i="4"/>
  <c r="W109" i="1" s="1"/>
  <c r="BQ558" i="4"/>
  <c r="AF109" i="1" s="1"/>
  <c r="BR562" i="4"/>
  <c r="P8" i="1" s="1"/>
  <c r="BR667" i="4"/>
  <c r="P18" i="1" s="1"/>
  <c r="BR564" i="4"/>
  <c r="BH8" i="1" s="1"/>
  <c r="BR668" i="4"/>
  <c r="AM18" i="1" s="1"/>
  <c r="BR563" i="4"/>
  <c r="AM8" i="1" s="1"/>
  <c r="BR669" i="4"/>
  <c r="BH18" i="1" s="1"/>
  <c r="BJ190" i="4"/>
  <c r="BI13" i="1"/>
  <c r="U166" i="1"/>
  <c r="AZ13" i="1"/>
  <c r="M160" i="1"/>
  <c r="AU671" i="4"/>
  <c r="AT611" i="4"/>
  <c r="AU638" i="4"/>
  <c r="AT671" i="4"/>
  <c r="AT638" i="4"/>
  <c r="AU611" i="4"/>
  <c r="AV620" i="4"/>
  <c r="BI34" i="4"/>
  <c r="CA46" i="4"/>
  <c r="CA40" i="4"/>
  <c r="CA166" i="4"/>
  <c r="BI88" i="4"/>
  <c r="BI40" i="4"/>
  <c r="BI160" i="4"/>
  <c r="BI58" i="4"/>
  <c r="CA160" i="4"/>
  <c r="BI22" i="4"/>
  <c r="BI82" i="4"/>
  <c r="BI118" i="4"/>
  <c r="BI166" i="4"/>
  <c r="CA136" i="4"/>
  <c r="CA172" i="4"/>
  <c r="CA22" i="4"/>
  <c r="CA142" i="4"/>
  <c r="CA52" i="4"/>
  <c r="BI172" i="4"/>
  <c r="CA130" i="4"/>
  <c r="CA34" i="4"/>
  <c r="BI28" i="4"/>
  <c r="BI130" i="4"/>
  <c r="BI178" i="4"/>
  <c r="CA76" i="4"/>
  <c r="CA100" i="4"/>
  <c r="CA28" i="4"/>
  <c r="CA112" i="4"/>
  <c r="CA4" i="4"/>
  <c r="BI76" i="4"/>
  <c r="CA16" i="4"/>
  <c r="CA154" i="4"/>
  <c r="BI124" i="4"/>
  <c r="BI100" i="4"/>
  <c r="BI4" i="4"/>
  <c r="CA184" i="4"/>
  <c r="CA88" i="4"/>
  <c r="BI112" i="4"/>
  <c r="BI52" i="4"/>
  <c r="CA190" i="4"/>
  <c r="BI94" i="4"/>
  <c r="BI142" i="4"/>
  <c r="BI190" i="4"/>
  <c r="CA94" i="4"/>
  <c r="BI10" i="4"/>
  <c r="CA70" i="4"/>
  <c r="BI16" i="4"/>
  <c r="CA82" i="4"/>
  <c r="BI148" i="4"/>
  <c r="BI184" i="4"/>
  <c r="CA106" i="4"/>
  <c r="CA148" i="4"/>
  <c r="BI64" i="4"/>
  <c r="CA10" i="4"/>
  <c r="CA124" i="4"/>
  <c r="BI46" i="4"/>
  <c r="CA58" i="4"/>
  <c r="BI106" i="4"/>
  <c r="BI154" i="4"/>
  <c r="CA118" i="4"/>
  <c r="BI136" i="4"/>
  <c r="CA64" i="4"/>
  <c r="BI70" i="4"/>
  <c r="CA178" i="4"/>
  <c r="AD29" i="1"/>
  <c r="AY27" i="1"/>
  <c r="BT27" i="1"/>
  <c r="AY29" i="1"/>
  <c r="AV44" i="1"/>
  <c r="AU620" i="4"/>
  <c r="AC10" i="1"/>
  <c r="AX10" i="1"/>
  <c r="BS10" i="1"/>
  <c r="AV54" i="1"/>
  <c r="AA27" i="1"/>
  <c r="AV27" i="1"/>
  <c r="BT28" i="1"/>
  <c r="AY23" i="1"/>
  <c r="AA54" i="1"/>
  <c r="BS40" i="1"/>
  <c r="AA40" i="1"/>
  <c r="BQ27" i="1"/>
  <c r="BQ12" i="1"/>
  <c r="BR44" i="1"/>
  <c r="AA42" i="1"/>
  <c r="AX40" i="1"/>
  <c r="AD35" i="1"/>
  <c r="AA10" i="1"/>
  <c r="AY28" i="1"/>
  <c r="BQ42" i="1"/>
  <c r="AD41" i="1"/>
  <c r="BT23" i="1"/>
  <c r="AD23" i="1"/>
  <c r="AV14" i="1"/>
  <c r="AD27" i="1"/>
  <c r="AV10" i="1"/>
  <c r="BQ44" i="1"/>
  <c r="BT29" i="1"/>
  <c r="AA12" i="1"/>
  <c r="AA553" i="4"/>
  <c r="AW557" i="4" s="1"/>
  <c r="BQ9" i="1"/>
  <c r="AT55" i="1"/>
  <c r="AY35" i="1"/>
  <c r="AT620" i="4"/>
  <c r="AA9" i="1"/>
  <c r="AU649" i="4"/>
  <c r="W55" i="1"/>
  <c r="CB142" i="4"/>
  <c r="CB136" i="4"/>
  <c r="AD28" i="1"/>
  <c r="AT629" i="4"/>
  <c r="BJ106" i="4"/>
  <c r="CB76" i="4"/>
  <c r="CB64" i="4"/>
  <c r="BT22" i="1"/>
  <c r="AV671" i="4"/>
  <c r="BJ118" i="4"/>
  <c r="CB22" i="4"/>
  <c r="CB160" i="4"/>
  <c r="BJ88" i="4"/>
  <c r="BJ34" i="4"/>
  <c r="BJ130" i="4"/>
  <c r="CB106" i="4"/>
  <c r="CB100" i="4"/>
  <c r="AV638" i="4"/>
  <c r="AV12" i="1"/>
  <c r="BJ142" i="4"/>
  <c r="CB190" i="4"/>
  <c r="CB46" i="4"/>
  <c r="CB184" i="4"/>
  <c r="BJ160" i="4"/>
  <c r="BJ22" i="4"/>
  <c r="AV629" i="4"/>
  <c r="BT11" i="1"/>
  <c r="AB12" i="1"/>
  <c r="AA554" i="4"/>
  <c r="BJ154" i="4"/>
  <c r="CB130" i="4"/>
  <c r="CB124" i="4"/>
  <c r="BJ16" i="4"/>
  <c r="BJ64" i="4"/>
  <c r="CB16" i="4"/>
  <c r="AA618" i="4"/>
  <c r="BR12" i="1"/>
  <c r="BT9" i="1"/>
  <c r="CB70" i="4"/>
  <c r="CB40" i="4"/>
  <c r="CB28" i="4"/>
  <c r="BJ70" i="4"/>
  <c r="BJ178" i="4"/>
  <c r="CB154" i="4"/>
  <c r="CB148" i="4"/>
  <c r="BJ40" i="4"/>
  <c r="BJ82" i="4"/>
  <c r="CB94" i="4"/>
  <c r="CB88" i="4"/>
  <c r="BJ76" i="4"/>
  <c r="AU629" i="4"/>
  <c r="AV611" i="4"/>
  <c r="AV649" i="4"/>
  <c r="CB34" i="4"/>
  <c r="CB172" i="4"/>
  <c r="BJ10" i="4"/>
  <c r="CB118" i="4"/>
  <c r="CB112" i="4"/>
  <c r="BJ28" i="4"/>
  <c r="AY55" i="1"/>
  <c r="BT55" i="1"/>
  <c r="AD55" i="1"/>
  <c r="AX55" i="1"/>
  <c r="BS55" i="1"/>
  <c r="AC55" i="1"/>
  <c r="AW55" i="1"/>
  <c r="BR55" i="1"/>
  <c r="AB55" i="1"/>
  <c r="AV55" i="1"/>
  <c r="BQ55" i="1"/>
  <c r="AA55" i="1"/>
  <c r="AD54" i="1"/>
  <c r="AY54" i="1"/>
  <c r="BT54" i="1"/>
  <c r="AC54" i="1"/>
  <c r="AX54" i="1"/>
  <c r="BS54" i="1"/>
  <c r="AB54" i="1"/>
  <c r="AW54" i="1"/>
  <c r="BR54" i="1"/>
  <c r="AW47" i="1"/>
  <c r="AB47" i="1"/>
  <c r="BR47" i="1"/>
  <c r="AV47" i="1"/>
  <c r="BQ47" i="1"/>
  <c r="AA47" i="1"/>
  <c r="AW46" i="1"/>
  <c r="AB46" i="1"/>
  <c r="BR46" i="1"/>
  <c r="AV46" i="1"/>
  <c r="AA46" i="1"/>
  <c r="BQ46" i="1"/>
  <c r="AC44" i="1"/>
  <c r="BS44" i="1"/>
  <c r="AX44" i="1"/>
  <c r="AX42" i="1"/>
  <c r="BS42" i="1"/>
  <c r="AC42" i="1"/>
  <c r="AC41" i="1"/>
  <c r="AX41" i="1"/>
  <c r="BS41" i="1"/>
  <c r="BR40" i="1"/>
  <c r="AB40" i="1"/>
  <c r="AW40" i="1"/>
  <c r="AW42" i="1"/>
  <c r="AB42" i="1"/>
  <c r="BR42" i="1"/>
  <c r="AW41" i="1"/>
  <c r="BR41" i="1"/>
  <c r="AB41" i="1"/>
  <c r="AY44" i="1"/>
  <c r="BT44" i="1"/>
  <c r="AD44" i="1"/>
  <c r="BT42" i="1"/>
  <c r="AY42" i="1"/>
  <c r="AD42" i="1"/>
  <c r="AY39" i="1"/>
  <c r="AD39" i="1"/>
  <c r="BT39" i="1"/>
  <c r="AC39" i="1"/>
  <c r="AX39" i="1"/>
  <c r="BS39" i="1"/>
  <c r="AB39" i="1"/>
  <c r="AW39" i="1"/>
  <c r="BR39" i="1"/>
  <c r="AA39" i="1"/>
  <c r="AV39" i="1"/>
  <c r="BQ39" i="1"/>
  <c r="BQ41" i="1"/>
  <c r="AV41" i="1"/>
  <c r="AA41" i="1"/>
  <c r="AY43" i="1"/>
  <c r="AD38" i="1"/>
  <c r="BT38" i="1"/>
  <c r="AD43" i="1"/>
  <c r="AY38" i="1"/>
  <c r="BT43" i="1"/>
  <c r="AA43" i="1"/>
  <c r="AV38" i="1"/>
  <c r="AV43" i="1"/>
  <c r="BQ43" i="1"/>
  <c r="AA38" i="1"/>
  <c r="BQ38" i="1"/>
  <c r="AX43" i="1"/>
  <c r="BS43" i="1"/>
  <c r="AC43" i="1"/>
  <c r="AC38" i="1"/>
  <c r="BS38" i="1"/>
  <c r="AX38" i="1"/>
  <c r="AW43" i="1"/>
  <c r="AW38" i="1"/>
  <c r="BR43" i="1"/>
  <c r="AB38" i="1"/>
  <c r="BR38" i="1"/>
  <c r="AB43" i="1"/>
  <c r="BS32" i="1"/>
  <c r="AC32" i="1"/>
  <c r="AX32" i="1"/>
  <c r="BS29" i="1"/>
  <c r="AX29" i="1"/>
  <c r="AC29" i="1"/>
  <c r="AX27" i="1"/>
  <c r="AC27" i="1"/>
  <c r="BS27" i="1"/>
  <c r="AW29" i="1"/>
  <c r="BR29" i="1"/>
  <c r="AB29" i="1"/>
  <c r="AW27" i="1"/>
  <c r="AB27" i="1"/>
  <c r="BR27" i="1"/>
  <c r="AC34" i="1"/>
  <c r="AX34" i="1"/>
  <c r="BS34" i="1"/>
  <c r="AW34" i="1"/>
  <c r="BR34" i="1"/>
  <c r="AY25" i="1"/>
  <c r="BT25" i="1"/>
  <c r="AD25" i="1"/>
  <c r="BQ32" i="1"/>
  <c r="AA32" i="1"/>
  <c r="AV32" i="1"/>
  <c r="AC26" i="1"/>
  <c r="AX26" i="1"/>
  <c r="BS26" i="1"/>
  <c r="BT33" i="1"/>
  <c r="AD33" i="1"/>
  <c r="AY31" i="1"/>
  <c r="BT31" i="1"/>
  <c r="AY33" i="1"/>
  <c r="AD31" i="1"/>
  <c r="BS23" i="1"/>
  <c r="AC23" i="1"/>
  <c r="AX23" i="1"/>
  <c r="AX24" i="1"/>
  <c r="BS24" i="1"/>
  <c r="AC24" i="1"/>
  <c r="BR23" i="1"/>
  <c r="AB23" i="1"/>
  <c r="AW23" i="1"/>
  <c r="AB26" i="1"/>
  <c r="BR26" i="1"/>
  <c r="AW26" i="1"/>
  <c r="AA26" i="1"/>
  <c r="BQ26" i="1"/>
  <c r="AV26" i="1"/>
  <c r="AV24" i="1"/>
  <c r="BQ24" i="1"/>
  <c r="AA24" i="1"/>
  <c r="AA29" i="1"/>
  <c r="AV29" i="1"/>
  <c r="BQ29" i="1"/>
  <c r="AX25" i="1"/>
  <c r="AC25" i="1"/>
  <c r="BS25" i="1"/>
  <c r="AW25" i="1"/>
  <c r="AB25" i="1"/>
  <c r="BR25" i="1"/>
  <c r="AA25" i="1"/>
  <c r="BQ25" i="1"/>
  <c r="AV25" i="1"/>
  <c r="AD24" i="1"/>
  <c r="BT24" i="1"/>
  <c r="AY24" i="1"/>
  <c r="BS28" i="1"/>
  <c r="AC28" i="1"/>
  <c r="BS22" i="1"/>
  <c r="AC22" i="1"/>
  <c r="AX28" i="1"/>
  <c r="BS35" i="1"/>
  <c r="AX35" i="1"/>
  <c r="AX22" i="1"/>
  <c r="AC35" i="1"/>
  <c r="BR28" i="1"/>
  <c r="AB28" i="1"/>
  <c r="BR22" i="1"/>
  <c r="AB22" i="1"/>
  <c r="AW28" i="1"/>
  <c r="BR35" i="1"/>
  <c r="AB35" i="1"/>
  <c r="AW22" i="1"/>
  <c r="AW35" i="1"/>
  <c r="BQ23" i="1"/>
  <c r="AV23" i="1"/>
  <c r="AA23" i="1"/>
  <c r="AA35" i="1"/>
  <c r="BQ28" i="1"/>
  <c r="BQ22" i="1"/>
  <c r="AA28" i="1"/>
  <c r="AV22" i="1"/>
  <c r="AV28" i="1"/>
  <c r="BQ35" i="1"/>
  <c r="AA22" i="1"/>
  <c r="AV35" i="1"/>
  <c r="BS19" i="1"/>
  <c r="AW19" i="1"/>
  <c r="AB19" i="1"/>
  <c r="BR19" i="1"/>
  <c r="BT18" i="1"/>
  <c r="AD18" i="1"/>
  <c r="BA617" i="4"/>
  <c r="AY18" i="1"/>
  <c r="BA618" i="4"/>
  <c r="BT16" i="1" s="1"/>
  <c r="BA616" i="4"/>
  <c r="AD16" i="1" s="1"/>
  <c r="BA619" i="4"/>
  <c r="AY16" i="1" s="1"/>
  <c r="AZ616" i="4"/>
  <c r="AC16" i="1" s="1"/>
  <c r="BS18" i="1"/>
  <c r="AC18" i="1"/>
  <c r="AX18" i="1"/>
  <c r="AZ617" i="4"/>
  <c r="AZ618" i="4"/>
  <c r="BS16" i="1" s="1"/>
  <c r="AZ619" i="4"/>
  <c r="AX16" i="1" s="1"/>
  <c r="AY618" i="4"/>
  <c r="BR16" i="1" s="1"/>
  <c r="AY616" i="4"/>
  <c r="AB16" i="1" s="1"/>
  <c r="BR18" i="1"/>
  <c r="AB18" i="1"/>
  <c r="AW18" i="1"/>
  <c r="AY619" i="4"/>
  <c r="AW16" i="1" s="1"/>
  <c r="AY617" i="4"/>
  <c r="AW619" i="4"/>
  <c r="AW618" i="4"/>
  <c r="AW617" i="4"/>
  <c r="AW616" i="4"/>
  <c r="AW620" i="4" s="1"/>
  <c r="AW671" i="4"/>
  <c r="AX618" i="4"/>
  <c r="BQ16" i="1" s="1"/>
  <c r="BQ18" i="1"/>
  <c r="AA18" i="1"/>
  <c r="AX616" i="4"/>
  <c r="AA16" i="1" s="1"/>
  <c r="AV18" i="1"/>
  <c r="AX617" i="4"/>
  <c r="AX619" i="4"/>
  <c r="AV16" i="1" s="1"/>
  <c r="AY14" i="1"/>
  <c r="BT14" i="1"/>
  <c r="AD14" i="1"/>
  <c r="AZ628" i="4"/>
  <c r="AX17" i="1" s="1"/>
  <c r="AZ625" i="4"/>
  <c r="AC17" i="1" s="1"/>
  <c r="AZ626" i="4"/>
  <c r="AZ627" i="4"/>
  <c r="BS17" i="1" s="1"/>
  <c r="BS14" i="1"/>
  <c r="BA627" i="4"/>
  <c r="BT17" i="1" s="1"/>
  <c r="BA628" i="4"/>
  <c r="AY17" i="1" s="1"/>
  <c r="BA625" i="4"/>
  <c r="AD17" i="1" s="1"/>
  <c r="BA626" i="4"/>
  <c r="BR14" i="1"/>
  <c r="AB14" i="1"/>
  <c r="AW14" i="1"/>
  <c r="AY628" i="4"/>
  <c r="AW17" i="1" s="1"/>
  <c r="AY627" i="4"/>
  <c r="BR17" i="1" s="1"/>
  <c r="AY626" i="4"/>
  <c r="AY625" i="4"/>
  <c r="AB17" i="1" s="1"/>
  <c r="AW627" i="4"/>
  <c r="AW626" i="4"/>
  <c r="AW625" i="4"/>
  <c r="AW629" i="4" s="1"/>
  <c r="AW628" i="4"/>
  <c r="AX628" i="4"/>
  <c r="AV17" i="1" s="1"/>
  <c r="AX625" i="4"/>
  <c r="AA17" i="1" s="1"/>
  <c r="AX626" i="4"/>
  <c r="AX627" i="4"/>
  <c r="BQ17" i="1" s="1"/>
  <c r="AY19" i="1"/>
  <c r="BT19" i="1"/>
  <c r="BS11" i="1"/>
  <c r="AX11" i="1"/>
  <c r="BQ11" i="1"/>
  <c r="AV11" i="1"/>
  <c r="BT12" i="1"/>
  <c r="AY12" i="1"/>
  <c r="AD12" i="1"/>
  <c r="BS12" i="1"/>
  <c r="AX12" i="1"/>
  <c r="AC12" i="1"/>
  <c r="AY13" i="1"/>
  <c r="AD7" i="1"/>
  <c r="AD13" i="1"/>
  <c r="BT13" i="1"/>
  <c r="AY7" i="1"/>
  <c r="BT7" i="1"/>
  <c r="BT8" i="1"/>
  <c r="AY8" i="1"/>
  <c r="AD8" i="1"/>
  <c r="AW11" i="1"/>
  <c r="AA8" i="1"/>
  <c r="AV8" i="1"/>
  <c r="BQ8" i="1"/>
  <c r="AC13" i="1"/>
  <c r="BS7" i="1"/>
  <c r="AX13" i="1"/>
  <c r="AC7" i="1"/>
  <c r="AX7" i="1"/>
  <c r="BS13" i="1"/>
  <c r="BR13" i="1"/>
  <c r="AB13" i="1"/>
  <c r="BR7" i="1"/>
  <c r="AW13" i="1"/>
  <c r="AB7" i="1"/>
  <c r="AW7" i="1"/>
  <c r="BQ13" i="1"/>
  <c r="AA13" i="1"/>
  <c r="BQ7" i="1"/>
  <c r="AV13" i="1"/>
  <c r="AV7" i="1"/>
  <c r="AA7" i="1"/>
  <c r="AC9" i="2"/>
  <c r="AO1" i="2"/>
  <c r="BS8" i="1"/>
  <c r="AX8" i="1"/>
  <c r="AC8" i="1"/>
  <c r="AW8" i="1"/>
  <c r="BR8" i="1"/>
  <c r="AB8" i="1"/>
  <c r="BD1" i="2"/>
  <c r="BD54" i="1"/>
  <c r="AI54" i="1"/>
  <c r="L54" i="1"/>
  <c r="W54" i="1"/>
  <c r="BO54" i="1"/>
  <c r="AT54" i="1"/>
  <c r="AI49" i="1"/>
  <c r="L49" i="1"/>
  <c r="W49" i="1"/>
  <c r="AT49" i="1"/>
  <c r="AT48" i="1"/>
  <c r="W48" i="1"/>
  <c r="BO46" i="1"/>
  <c r="AT46" i="1"/>
  <c r="W46" i="1"/>
  <c r="BO48" i="1"/>
  <c r="AI48" i="1"/>
  <c r="L48" i="1"/>
  <c r="BD48" i="1"/>
  <c r="AI46" i="1"/>
  <c r="L46" i="1"/>
  <c r="BD46" i="1"/>
  <c r="AI47" i="1"/>
  <c r="L47" i="1"/>
  <c r="BD47" i="1"/>
  <c r="BD44" i="1"/>
  <c r="L44" i="1"/>
  <c r="AI44" i="1"/>
  <c r="AI42" i="1"/>
  <c r="L42" i="1"/>
  <c r="BD42" i="1"/>
  <c r="AT44" i="1"/>
  <c r="BO44" i="1"/>
  <c r="W44" i="1"/>
  <c r="BO47" i="1"/>
  <c r="W47" i="1"/>
  <c r="AT47" i="1"/>
  <c r="BO41" i="1"/>
  <c r="W41" i="1"/>
  <c r="AT41" i="1"/>
  <c r="BO42" i="1"/>
  <c r="AT42" i="1"/>
  <c r="W42" i="1"/>
  <c r="BD40" i="1"/>
  <c r="AI40" i="1"/>
  <c r="L40" i="1"/>
  <c r="AT43" i="1"/>
  <c r="W43" i="1"/>
  <c r="W38" i="1"/>
  <c r="BO43" i="1"/>
  <c r="BO38" i="1"/>
  <c r="AT38" i="1"/>
  <c r="AT39" i="1"/>
  <c r="W39" i="1"/>
  <c r="BO39" i="1"/>
  <c r="BO40" i="1"/>
  <c r="AT40" i="1"/>
  <c r="W40" i="1"/>
  <c r="BD39" i="1"/>
  <c r="L39" i="1"/>
  <c r="AI39" i="1"/>
  <c r="AI41" i="1"/>
  <c r="L41" i="1"/>
  <c r="BD41" i="1"/>
  <c r="BD43" i="1"/>
  <c r="L43" i="1"/>
  <c r="AI43" i="1"/>
  <c r="AI38" i="1"/>
  <c r="L38" i="1"/>
  <c r="BD38" i="1"/>
  <c r="L34" i="1"/>
  <c r="BD34" i="1"/>
  <c r="AI34" i="1"/>
  <c r="BO34" i="1"/>
  <c r="AT34" i="1"/>
  <c r="W34" i="1"/>
  <c r="BO33" i="1"/>
  <c r="W33" i="1"/>
  <c r="AT31" i="1"/>
  <c r="W31" i="1"/>
  <c r="AT33" i="1"/>
  <c r="BO31" i="1"/>
  <c r="AI33" i="1"/>
  <c r="BD31" i="1"/>
  <c r="AI31" i="1"/>
  <c r="BD33" i="1"/>
  <c r="L31" i="1"/>
  <c r="L33" i="1"/>
  <c r="BO32" i="1"/>
  <c r="W32" i="1"/>
  <c r="AT32" i="1"/>
  <c r="BD29" i="1"/>
  <c r="L29" i="1"/>
  <c r="AI29" i="1"/>
  <c r="AT29" i="1"/>
  <c r="W29" i="1"/>
  <c r="BO29" i="1"/>
  <c r="W27" i="1"/>
  <c r="BO27" i="1"/>
  <c r="AT27" i="1"/>
  <c r="AI32" i="1"/>
  <c r="L32" i="1"/>
  <c r="BD32" i="1"/>
  <c r="AT25" i="1"/>
  <c r="W25" i="1"/>
  <c r="BO25" i="1"/>
  <c r="BO26" i="1"/>
  <c r="AT26" i="1"/>
  <c r="W26" i="1"/>
  <c r="AI27" i="1"/>
  <c r="L27" i="1"/>
  <c r="BD27" i="1"/>
  <c r="BD25" i="1"/>
  <c r="L25" i="1"/>
  <c r="AI25" i="1"/>
  <c r="AI26" i="1"/>
  <c r="BD26" i="1"/>
  <c r="L26" i="1"/>
  <c r="AI24" i="1"/>
  <c r="L24" i="1"/>
  <c r="BD24" i="1"/>
  <c r="AT35" i="1"/>
  <c r="BO35" i="1"/>
  <c r="BO22" i="1"/>
  <c r="BO28" i="1"/>
  <c r="AT28" i="1"/>
  <c r="W28" i="1"/>
  <c r="W22" i="1"/>
  <c r="AT22" i="1"/>
  <c r="W35" i="1"/>
  <c r="BD35" i="1"/>
  <c r="L35" i="1"/>
  <c r="AI28" i="1"/>
  <c r="L28" i="1"/>
  <c r="BD22" i="1"/>
  <c r="AI35" i="1"/>
  <c r="BD28" i="1"/>
  <c r="AI22" i="1"/>
  <c r="L22" i="1"/>
  <c r="AI23" i="1"/>
  <c r="L23" i="1"/>
  <c r="BD23" i="1"/>
  <c r="AT24" i="1"/>
  <c r="W24" i="1"/>
  <c r="BO24" i="1"/>
  <c r="BO23" i="1"/>
  <c r="W23" i="1"/>
  <c r="AT23" i="1"/>
  <c r="X90" i="1"/>
  <c r="AR35" i="1"/>
  <c r="CB627" i="4"/>
  <c r="BO17" i="1" s="1"/>
  <c r="CB625" i="4"/>
  <c r="W17" i="1" s="1"/>
  <c r="CB626" i="4"/>
  <c r="AT17" i="1" s="1"/>
  <c r="BJ626" i="4"/>
  <c r="AI17" i="1" s="1"/>
  <c r="BJ625" i="4"/>
  <c r="L17" i="1" s="1"/>
  <c r="BJ627" i="4"/>
  <c r="BD17" i="1" s="1"/>
  <c r="CB618" i="4"/>
  <c r="BO16" i="1" s="1"/>
  <c r="CB617" i="4"/>
  <c r="AT16" i="1" s="1"/>
  <c r="CB616" i="4"/>
  <c r="W16" i="1" s="1"/>
  <c r="CB608" i="4"/>
  <c r="AT14" i="1" s="1"/>
  <c r="CB609" i="4"/>
  <c r="BO14" i="1" s="1"/>
  <c r="CB607" i="4"/>
  <c r="W14" i="1" s="1"/>
  <c r="BJ616" i="4"/>
  <c r="L16" i="1" s="1"/>
  <c r="BJ618" i="4"/>
  <c r="BD16" i="1" s="1"/>
  <c r="BJ617" i="4"/>
  <c r="AI16" i="1" s="1"/>
  <c r="BJ609" i="4"/>
  <c r="BD14" i="1" s="1"/>
  <c r="BJ607" i="4"/>
  <c r="L14" i="1" s="1"/>
  <c r="BJ608" i="4"/>
  <c r="AI14" i="1" s="1"/>
  <c r="BB8" i="2"/>
  <c r="AN6" i="2"/>
  <c r="BC7" i="2"/>
  <c r="AO5" i="2"/>
  <c r="AW8" i="2"/>
  <c r="AF8" i="2"/>
  <c r="AH8" i="2"/>
  <c r="AK8" i="2"/>
  <c r="BD8" i="2"/>
  <c r="AX8" i="2"/>
  <c r="AZ8" i="2"/>
  <c r="AD8" i="2"/>
  <c r="AO8" i="2"/>
  <c r="AI8" i="2"/>
  <c r="AN8" i="2"/>
  <c r="AY8" i="2"/>
  <c r="AV8" i="2"/>
  <c r="AG8" i="2"/>
  <c r="BC6" i="2"/>
  <c r="AU8" i="2"/>
  <c r="AE8" i="2"/>
  <c r="BA8" i="2"/>
  <c r="BC8" i="2"/>
  <c r="AM8" i="2"/>
  <c r="AL8" i="2"/>
  <c r="AJ8" i="2"/>
  <c r="AW611" i="4" l="1"/>
  <c r="AW566" i="4"/>
  <c r="AW660" i="4"/>
  <c r="V76" i="1"/>
  <c r="CB658" i="4"/>
  <c r="BO13" i="1" s="1"/>
  <c r="CB657" i="4"/>
  <c r="AT13" i="1" s="1"/>
  <c r="CB656" i="4"/>
  <c r="BI657" i="4"/>
  <c r="AH13" i="1" s="1"/>
  <c r="BI656" i="4"/>
  <c r="K13" i="1" s="1"/>
  <c r="BI658" i="4"/>
  <c r="BC13" i="1" s="1"/>
  <c r="CA658" i="4"/>
  <c r="BN13" i="1" s="1"/>
  <c r="CA656" i="4"/>
  <c r="V13" i="1" s="1"/>
  <c r="CA657" i="4"/>
  <c r="AS13" i="1" s="1"/>
  <c r="BJ657" i="4"/>
  <c r="AI13" i="1" s="1"/>
  <c r="BJ656" i="4"/>
  <c r="L13" i="1" s="1"/>
  <c r="BJ658" i="4"/>
  <c r="BD13" i="1" s="1"/>
  <c r="BJ600" i="4"/>
  <c r="BD12" i="1" s="1"/>
  <c r="BJ598" i="4"/>
  <c r="L12" i="1" s="1"/>
  <c r="BJ599" i="4"/>
  <c r="AI12" i="1" s="1"/>
  <c r="CB598" i="4"/>
  <c r="W12" i="1" s="1"/>
  <c r="CB599" i="4"/>
  <c r="AT12" i="1" s="1"/>
  <c r="CB600" i="4"/>
  <c r="BO12" i="1" s="1"/>
  <c r="CA598" i="4"/>
  <c r="V12" i="1" s="1"/>
  <c r="CA600" i="4"/>
  <c r="BN12" i="1" s="1"/>
  <c r="CA599" i="4"/>
  <c r="AS12" i="1" s="1"/>
  <c r="BI600" i="4"/>
  <c r="BC12" i="1" s="1"/>
  <c r="BI598" i="4"/>
  <c r="BI599" i="4"/>
  <c r="AH12" i="1" s="1"/>
  <c r="C13" i="1"/>
  <c r="AR20" i="1"/>
  <c r="CB636" i="4"/>
  <c r="BO19" i="1" s="1"/>
  <c r="CB645" i="4"/>
  <c r="W20" i="1" s="1"/>
  <c r="CB635" i="4"/>
  <c r="AT19" i="1" s="1"/>
  <c r="CB634" i="4"/>
  <c r="W19" i="1" s="1"/>
  <c r="CB647" i="4"/>
  <c r="BO20" i="1" s="1"/>
  <c r="CB646" i="4"/>
  <c r="AT20" i="1" s="1"/>
  <c r="CA636" i="4"/>
  <c r="BN19" i="1" s="1"/>
  <c r="CA646" i="4"/>
  <c r="AS20" i="1" s="1"/>
  <c r="CA645" i="4"/>
  <c r="V20" i="1" s="1"/>
  <c r="CA635" i="4"/>
  <c r="AS19" i="1" s="1"/>
  <c r="CA634" i="4"/>
  <c r="V19" i="1" s="1"/>
  <c r="CA647" i="4"/>
  <c r="BN20" i="1" s="1"/>
  <c r="BJ645" i="4"/>
  <c r="L20" i="1" s="1"/>
  <c r="BJ646" i="4"/>
  <c r="AI20" i="1" s="1"/>
  <c r="BJ634" i="4"/>
  <c r="L19" i="1" s="1"/>
  <c r="BJ647" i="4"/>
  <c r="BD20" i="1" s="1"/>
  <c r="BJ635" i="4"/>
  <c r="AI19" i="1" s="1"/>
  <c r="BJ636" i="4"/>
  <c r="BD19" i="1" s="1"/>
  <c r="BI645" i="4"/>
  <c r="K20" i="1" s="1"/>
  <c r="BI634" i="4"/>
  <c r="K19" i="1" s="1"/>
  <c r="BI646" i="4"/>
  <c r="AH20" i="1" s="1"/>
  <c r="BI647" i="4"/>
  <c r="BC20" i="1" s="1"/>
  <c r="BI635" i="4"/>
  <c r="AH19" i="1" s="1"/>
  <c r="BI636" i="4"/>
  <c r="BC19" i="1" s="1"/>
  <c r="BJ554" i="4"/>
  <c r="AI7" i="1" s="1"/>
  <c r="CB554" i="4"/>
  <c r="AT7" i="1" s="1"/>
  <c r="BJ564" i="4"/>
  <c r="BD8" i="1" s="1"/>
  <c r="CB553" i="4"/>
  <c r="W7" i="1" s="1"/>
  <c r="CB563" i="4"/>
  <c r="AT8" i="1" s="1"/>
  <c r="CB555" i="4"/>
  <c r="BO7" i="1" s="1"/>
  <c r="CB591" i="4"/>
  <c r="BO11" i="1" s="1"/>
  <c r="CB590" i="4"/>
  <c r="AT11" i="1" s="1"/>
  <c r="CB589" i="4"/>
  <c r="W11" i="1" s="1"/>
  <c r="CB573" i="4"/>
  <c r="BO9" i="1" s="1"/>
  <c r="CB572" i="4"/>
  <c r="AT9" i="1" s="1"/>
  <c r="CB571" i="4"/>
  <c r="W9" i="1" s="1"/>
  <c r="BJ667" i="4"/>
  <c r="L18" i="1" s="1"/>
  <c r="BJ589" i="4"/>
  <c r="L11" i="1" s="1"/>
  <c r="BJ591" i="4"/>
  <c r="BD11" i="1" s="1"/>
  <c r="BJ590" i="4"/>
  <c r="AI11" i="1" s="1"/>
  <c r="BJ562" i="4"/>
  <c r="L8" i="1" s="1"/>
  <c r="BJ582" i="4"/>
  <c r="BD10" i="1" s="1"/>
  <c r="BJ581" i="4"/>
  <c r="AI10" i="1" s="1"/>
  <c r="BJ580" i="4"/>
  <c r="L10" i="1" s="1"/>
  <c r="BJ668" i="4"/>
  <c r="AI18" i="1" s="1"/>
  <c r="CB580" i="4"/>
  <c r="W10" i="1" s="1"/>
  <c r="CB581" i="4"/>
  <c r="AT10" i="1" s="1"/>
  <c r="CB582" i="4"/>
  <c r="BO10" i="1" s="1"/>
  <c r="CB564" i="4"/>
  <c r="BO8" i="1" s="1"/>
  <c r="BJ563" i="4"/>
  <c r="AI8" i="1" s="1"/>
  <c r="BJ571" i="4"/>
  <c r="L9" i="1" s="1"/>
  <c r="BJ572" i="4"/>
  <c r="AI9" i="1" s="1"/>
  <c r="BJ573" i="4"/>
  <c r="BD9" i="1" s="1"/>
  <c r="CB669" i="4"/>
  <c r="BO18" i="1" s="1"/>
  <c r="BJ669" i="4"/>
  <c r="BD18" i="1" s="1"/>
  <c r="CB667" i="4"/>
  <c r="W18" i="1" s="1"/>
  <c r="BJ553" i="4"/>
  <c r="L7" i="1" s="1"/>
  <c r="CB562" i="4"/>
  <c r="W8" i="1" s="1"/>
  <c r="BJ555" i="4"/>
  <c r="BD7" i="1" s="1"/>
  <c r="CB668" i="4"/>
  <c r="AT18" i="1" s="1"/>
  <c r="CA580" i="4"/>
  <c r="V10" i="1" s="1"/>
  <c r="CA582" i="4"/>
  <c r="BN10" i="1" s="1"/>
  <c r="CA581" i="4"/>
  <c r="AS10" i="1" s="1"/>
  <c r="CA590" i="4"/>
  <c r="AS11" i="1" s="1"/>
  <c r="CA589" i="4"/>
  <c r="V11" i="1" s="1"/>
  <c r="CA591" i="4"/>
  <c r="BN11" i="1" s="1"/>
  <c r="CA554" i="4"/>
  <c r="AS7" i="1" s="1"/>
  <c r="CA553" i="4"/>
  <c r="V7" i="1" s="1"/>
  <c r="CA555" i="4"/>
  <c r="BN7" i="1" s="1"/>
  <c r="CA571" i="4"/>
  <c r="V9" i="1" s="1"/>
  <c r="CA573" i="4"/>
  <c r="BN9" i="1" s="1"/>
  <c r="CA572" i="4"/>
  <c r="AS9" i="1" s="1"/>
  <c r="CA564" i="4"/>
  <c r="BN8" i="1" s="1"/>
  <c r="CA668" i="4"/>
  <c r="AS18" i="1" s="1"/>
  <c r="CA563" i="4"/>
  <c r="AS8" i="1" s="1"/>
  <c r="CA667" i="4"/>
  <c r="V18" i="1" s="1"/>
  <c r="CA669" i="4"/>
  <c r="BN18" i="1" s="1"/>
  <c r="CA562" i="4"/>
  <c r="V8" i="1" s="1"/>
  <c r="BI562" i="4"/>
  <c r="K8" i="1" s="1"/>
  <c r="BI563" i="4"/>
  <c r="AH8" i="1" s="1"/>
  <c r="BI669" i="4"/>
  <c r="BC18" i="1" s="1"/>
  <c r="BI667" i="4"/>
  <c r="K18" i="1" s="1"/>
  <c r="BI564" i="4"/>
  <c r="BC8" i="1" s="1"/>
  <c r="BI668" i="4"/>
  <c r="AH18" i="1" s="1"/>
  <c r="K12" i="1"/>
  <c r="BI554" i="4"/>
  <c r="AH7" i="1" s="1"/>
  <c r="BI555" i="4"/>
  <c r="BC7" i="1" s="1"/>
  <c r="BI553" i="4"/>
  <c r="K7" i="1" s="1"/>
  <c r="BI571" i="4"/>
  <c r="K9" i="1" s="1"/>
  <c r="BI572" i="4"/>
  <c r="AH9" i="1" s="1"/>
  <c r="BI573" i="4"/>
  <c r="BC9" i="1" s="1"/>
  <c r="BI582" i="4"/>
  <c r="BC10" i="1" s="1"/>
  <c r="BI581" i="4"/>
  <c r="AH10" i="1" s="1"/>
  <c r="BI580" i="4"/>
  <c r="K10" i="1" s="1"/>
  <c r="BI590" i="4"/>
  <c r="AH11" i="1" s="1"/>
  <c r="BI589" i="4"/>
  <c r="K11" i="1" s="1"/>
  <c r="BI591" i="4"/>
  <c r="BC11" i="1" s="1"/>
  <c r="W13" i="1"/>
  <c r="AW638" i="4"/>
  <c r="BI607" i="4"/>
  <c r="K14" i="1" s="1"/>
  <c r="BI608" i="4"/>
  <c r="AH14" i="1" s="1"/>
  <c r="BI609" i="4"/>
  <c r="BC14" i="1" s="1"/>
  <c r="BN27" i="1"/>
  <c r="AS27" i="1"/>
  <c r="V27" i="1"/>
  <c r="BN39" i="1"/>
  <c r="V39" i="1"/>
  <c r="AS39" i="1"/>
  <c r="BI626" i="4"/>
  <c r="AH17" i="1" s="1"/>
  <c r="BI627" i="4"/>
  <c r="BC17" i="1" s="1"/>
  <c r="BI625" i="4"/>
  <c r="K17" i="1" s="1"/>
  <c r="CA627" i="4"/>
  <c r="BN17" i="1" s="1"/>
  <c r="CA626" i="4"/>
  <c r="AS17" i="1" s="1"/>
  <c r="CA625" i="4"/>
  <c r="V17" i="1" s="1"/>
  <c r="K29" i="1"/>
  <c r="BC29" i="1"/>
  <c r="AH29" i="1"/>
  <c r="AH55" i="1"/>
  <c r="K55" i="1"/>
  <c r="BC55" i="1"/>
  <c r="BC54" i="1"/>
  <c r="AH54" i="1"/>
  <c r="K54" i="1"/>
  <c r="AH27" i="1"/>
  <c r="K27" i="1"/>
  <c r="BC27" i="1"/>
  <c r="BE1" i="2"/>
  <c r="V34" i="1"/>
  <c r="AS34" i="1"/>
  <c r="BN34" i="1"/>
  <c r="AS25" i="1"/>
  <c r="BN25" i="1"/>
  <c r="V25" i="1"/>
  <c r="V32" i="1"/>
  <c r="BN32" i="1"/>
  <c r="AS32" i="1"/>
  <c r="BC48" i="1"/>
  <c r="AH48" i="1"/>
  <c r="K48" i="1"/>
  <c r="AH46" i="1"/>
  <c r="K46" i="1"/>
  <c r="BC46" i="1"/>
  <c r="BC24" i="1"/>
  <c r="K24" i="1"/>
  <c r="AH24" i="1"/>
  <c r="AH26" i="1"/>
  <c r="BC26" i="1"/>
  <c r="K26" i="1"/>
  <c r="V41" i="1"/>
  <c r="BN41" i="1"/>
  <c r="AS41" i="1"/>
  <c r="AH32" i="1"/>
  <c r="BC32" i="1"/>
  <c r="K32" i="1"/>
  <c r="V47" i="1"/>
  <c r="AS47" i="1"/>
  <c r="BN47" i="1"/>
  <c r="AS29" i="1"/>
  <c r="V29" i="1"/>
  <c r="BN29" i="1"/>
  <c r="BC40" i="1"/>
  <c r="AH40" i="1"/>
  <c r="K40" i="1"/>
  <c r="BC25" i="1"/>
  <c r="K25" i="1"/>
  <c r="AH25" i="1"/>
  <c r="BN55" i="1"/>
  <c r="V55" i="1"/>
  <c r="AS55" i="1"/>
  <c r="CA618" i="4"/>
  <c r="BN16" i="1" s="1"/>
  <c r="CA617" i="4"/>
  <c r="AS16" i="1" s="1"/>
  <c r="CA616" i="4"/>
  <c r="V16" i="1" s="1"/>
  <c r="AS49" i="1"/>
  <c r="V49" i="1"/>
  <c r="V26" i="1"/>
  <c r="AS26" i="1"/>
  <c r="BN26" i="1"/>
  <c r="AS31" i="1"/>
  <c r="V31" i="1"/>
  <c r="AS33" i="1"/>
  <c r="BN33" i="1"/>
  <c r="V33" i="1"/>
  <c r="BN31" i="1"/>
  <c r="BN54" i="1"/>
  <c r="AS54" i="1"/>
  <c r="V54" i="1"/>
  <c r="V42" i="1"/>
  <c r="BN42" i="1"/>
  <c r="AS42" i="1"/>
  <c r="BC33" i="1"/>
  <c r="AH33" i="1"/>
  <c r="K31" i="1"/>
  <c r="K33" i="1"/>
  <c r="BC31" i="1"/>
  <c r="AH31" i="1"/>
  <c r="AH23" i="1"/>
  <c r="K23" i="1"/>
  <c r="BC23" i="1"/>
  <c r="AS48" i="1"/>
  <c r="BN46" i="1"/>
  <c r="AS46" i="1"/>
  <c r="BN48" i="1"/>
  <c r="V46" i="1"/>
  <c r="V48" i="1"/>
  <c r="AS24" i="1"/>
  <c r="BN24" i="1"/>
  <c r="V24" i="1"/>
  <c r="AH42" i="1"/>
  <c r="K42" i="1"/>
  <c r="BC42" i="1"/>
  <c r="K22" i="1"/>
  <c r="BC35" i="1"/>
  <c r="AH28" i="1"/>
  <c r="K35" i="1"/>
  <c r="AH22" i="1"/>
  <c r="BC28" i="1"/>
  <c r="AH35" i="1"/>
  <c r="K28" i="1"/>
  <c r="BC22" i="1"/>
  <c r="V23" i="1"/>
  <c r="AS23" i="1"/>
  <c r="BN23" i="1"/>
  <c r="BN44" i="1"/>
  <c r="V44" i="1"/>
  <c r="AS44" i="1"/>
  <c r="BC39" i="1"/>
  <c r="K39" i="1"/>
  <c r="AH39" i="1"/>
  <c r="K49" i="1"/>
  <c r="AH49" i="1"/>
  <c r="CA607" i="4"/>
  <c r="V14" i="1" s="1"/>
  <c r="CA608" i="4"/>
  <c r="AS14" i="1" s="1"/>
  <c r="CA609" i="4"/>
  <c r="BN14" i="1" s="1"/>
  <c r="K44" i="1"/>
  <c r="AH44" i="1"/>
  <c r="BC44" i="1"/>
  <c r="AH41" i="1"/>
  <c r="K41" i="1"/>
  <c r="BC41" i="1"/>
  <c r="BC34" i="1"/>
  <c r="AH34" i="1"/>
  <c r="K34" i="1"/>
  <c r="AH47" i="1"/>
  <c r="BC47" i="1"/>
  <c r="K47" i="1"/>
  <c r="BC43" i="1"/>
  <c r="K43" i="1"/>
  <c r="AH43" i="1"/>
  <c r="K38" i="1"/>
  <c r="BC38" i="1"/>
  <c r="AH38" i="1"/>
  <c r="BN38" i="1"/>
  <c r="AS38" i="1"/>
  <c r="AS43" i="1"/>
  <c r="BN43" i="1"/>
  <c r="V43" i="1"/>
  <c r="V38" i="1"/>
  <c r="BI616" i="4"/>
  <c r="K16" i="1" s="1"/>
  <c r="BI618" i="4"/>
  <c r="BC16" i="1" s="1"/>
  <c r="BI617" i="4"/>
  <c r="AH16" i="1" s="1"/>
  <c r="AS22" i="1"/>
  <c r="BN28" i="1"/>
  <c r="V28" i="1"/>
  <c r="AS28" i="1"/>
  <c r="V35" i="1"/>
  <c r="BN22" i="1"/>
  <c r="V22" i="1"/>
  <c r="AS35" i="1"/>
  <c r="BN35" i="1"/>
  <c r="BN40" i="1"/>
  <c r="AS40" i="1"/>
  <c r="V40" i="1"/>
  <c r="BF1" i="2"/>
  <c r="AP1" i="2"/>
  <c r="AC10" i="2"/>
  <c r="AK9" i="2"/>
  <c r="BA9" i="2"/>
  <c r="AO7" i="2"/>
  <c r="BE7" i="2"/>
  <c r="BD6" i="2"/>
  <c r="AX9" i="2"/>
  <c r="BD9" i="2"/>
  <c r="AF9" i="2"/>
  <c r="AH9" i="2"/>
  <c r="AD9" i="2"/>
  <c r="AP9" i="2"/>
  <c r="AE9" i="2"/>
  <c r="AY9" i="2"/>
  <c r="AW9" i="2"/>
  <c r="BE9" i="2"/>
  <c r="AL9" i="2"/>
  <c r="AV9" i="2"/>
  <c r="AO9" i="2"/>
  <c r="AO6" i="2"/>
  <c r="AI9" i="2"/>
  <c r="AU9" i="2"/>
  <c r="BD7" i="2"/>
  <c r="AM9" i="2"/>
  <c r="BC9" i="2"/>
  <c r="BD5" i="2"/>
  <c r="AN9" i="2"/>
  <c r="AJ9" i="2"/>
  <c r="AG9" i="2"/>
  <c r="AZ9" i="2"/>
  <c r="BB9" i="2"/>
  <c r="BG1" i="2" l="1"/>
  <c r="AQ1" i="2"/>
  <c r="BH1" i="2"/>
  <c r="AP8" i="2"/>
  <c r="BC10" i="2"/>
  <c r="AZ10" i="2"/>
  <c r="AG10" i="2"/>
  <c r="BF6" i="2"/>
  <c r="AI10" i="2"/>
  <c r="AP7" i="2"/>
  <c r="AP5" i="2"/>
  <c r="AH10" i="2"/>
  <c r="BA10" i="2"/>
  <c r="AQ10" i="2"/>
  <c r="AL10" i="2"/>
  <c r="AU10" i="2"/>
  <c r="BF9" i="2"/>
  <c r="AP10" i="2"/>
  <c r="AY10" i="2"/>
  <c r="BE5" i="2"/>
  <c r="AO10" i="2"/>
  <c r="BD10" i="2"/>
  <c r="BE10" i="2"/>
  <c r="AD10" i="2"/>
  <c r="AW10" i="2"/>
  <c r="AM10" i="2"/>
  <c r="BE6" i="2"/>
  <c r="BF8" i="2"/>
  <c r="AF10" i="2"/>
  <c r="BF5" i="2"/>
  <c r="AP6" i="2"/>
  <c r="BG10" i="2"/>
  <c r="BF7" i="2"/>
  <c r="AE10" i="2"/>
  <c r="AJ10" i="2"/>
  <c r="AK10" i="2"/>
  <c r="AV10" i="2"/>
  <c r="BE8" i="2"/>
  <c r="AN10" i="2"/>
  <c r="BB10" i="2"/>
  <c r="AX10" i="2"/>
  <c r="BG5" i="2"/>
  <c r="BF10" i="2"/>
  <c r="AO19" i="2" l="1"/>
  <c r="AO22" i="2" s="1"/>
  <c r="AO18" i="2"/>
  <c r="AO21" i="2" s="1"/>
  <c r="AJ19" i="2"/>
  <c r="AJ22" i="2" s="1"/>
  <c r="AJ18" i="2"/>
  <c r="AJ21" i="2" s="1"/>
  <c r="AK18" i="2"/>
  <c r="AK21" i="2" s="1"/>
  <c r="AK19" i="2"/>
  <c r="AK22" i="2" s="1"/>
  <c r="AD19" i="2"/>
  <c r="AD22" i="2" s="1"/>
  <c r="AD18" i="2"/>
  <c r="AL18" i="2"/>
  <c r="AL21" i="2" s="1"/>
  <c r="AL19" i="2"/>
  <c r="AL22" i="2" s="1"/>
  <c r="AE19" i="2"/>
  <c r="AE22" i="2" s="1"/>
  <c r="AE18" i="2"/>
  <c r="AE21" i="2" s="1"/>
  <c r="AH19" i="2"/>
  <c r="AH22" i="2" s="1"/>
  <c r="AH18" i="2"/>
  <c r="AH21" i="2" s="1"/>
  <c r="AM18" i="2"/>
  <c r="AM21" i="2" s="1"/>
  <c r="AM19" i="2"/>
  <c r="AM22" i="2" s="1"/>
  <c r="AF19" i="2"/>
  <c r="AF22" i="2" s="1"/>
  <c r="AF18" i="2"/>
  <c r="AF21" i="2" s="1"/>
  <c r="AN19" i="2"/>
  <c r="AN22" i="2" s="1"/>
  <c r="AN18" i="2"/>
  <c r="AN21" i="2" s="1"/>
  <c r="AG19" i="2"/>
  <c r="AG22" i="2" s="1"/>
  <c r="AG18" i="2"/>
  <c r="AG21" i="2" s="1"/>
  <c r="AI19" i="2"/>
  <c r="AI22" i="2" s="1"/>
  <c r="AI18" i="2"/>
  <c r="AI21" i="2" s="1"/>
  <c r="BI1" i="2"/>
  <c r="AR1" i="2"/>
  <c r="BG8" i="2"/>
  <c r="BH7" i="2"/>
  <c r="AQ9" i="2"/>
  <c r="BH10" i="2"/>
  <c r="AQ7" i="2"/>
  <c r="AQ8" i="2"/>
  <c r="BH8" i="2"/>
  <c r="BG9" i="2"/>
  <c r="AQ5" i="2"/>
  <c r="BG7" i="2"/>
  <c r="BH5" i="2"/>
  <c r="BG6" i="2"/>
  <c r="AQ6" i="2"/>
  <c r="BH9" i="2"/>
  <c r="BH6" i="2"/>
  <c r="AQ19" i="2" l="1"/>
  <c r="AQ22" i="2" s="1"/>
  <c r="AQ18" i="2"/>
  <c r="AQ21" i="2" s="1"/>
  <c r="AP18" i="2"/>
  <c r="AP21" i="2" s="1"/>
  <c r="AP19" i="2"/>
  <c r="AP22" i="2" s="1"/>
  <c r="AD21" i="2"/>
  <c r="AD24" i="2"/>
  <c r="AR5" i="2"/>
  <c r="AR8" i="2"/>
  <c r="BI6" i="2"/>
  <c r="AR9" i="2"/>
  <c r="BI9" i="2"/>
  <c r="AR10" i="2"/>
  <c r="BI5" i="2"/>
  <c r="BI8" i="2"/>
  <c r="BI7" i="2"/>
  <c r="AR6" i="2"/>
  <c r="BI10" i="2"/>
  <c r="AR7" i="2"/>
  <c r="AR19" i="2" l="1"/>
  <c r="AR22" i="2" s="1"/>
  <c r="AR18" i="2"/>
  <c r="AR21" i="2" s="1"/>
</calcChain>
</file>

<file path=xl/sharedStrings.xml><?xml version="1.0" encoding="utf-8"?>
<sst xmlns="http://schemas.openxmlformats.org/spreadsheetml/2006/main" count="10983" uniqueCount="314">
  <si>
    <t>AOM CTC</t>
  </si>
  <si>
    <t>7.4.5 Reg</t>
  </si>
  <si>
    <t>CTC Version</t>
  </si>
  <si>
    <t>v5</t>
  </si>
  <si>
    <t>Anchor</t>
  </si>
  <si>
    <t>Test</t>
  </si>
  <si>
    <t>Minimum</t>
  </si>
  <si>
    <t>Maximum</t>
  </si>
  <si>
    <t>PSNR</t>
  </si>
  <si>
    <t>SSIM</t>
  </si>
  <si>
    <t>MS-SSIM</t>
  </si>
  <si>
    <t>VMAF</t>
  </si>
  <si>
    <t>nVMAF</t>
  </si>
  <si>
    <t>PSNR HVS</t>
  </si>
  <si>
    <t>DE 2K</t>
  </si>
  <si>
    <t>APSNR</t>
  </si>
  <si>
    <t>CAMBI</t>
  </si>
  <si>
    <t>Monotonicity</t>
  </si>
  <si>
    <t>Run-time (%)</t>
  </si>
  <si>
    <t>Perf Stats (%)</t>
  </si>
  <si>
    <t>Perf Stats(%)</t>
  </si>
  <si>
    <t>Classes</t>
  </si>
  <si>
    <t>Success</t>
  </si>
  <si>
    <t>Summary</t>
  </si>
  <si>
    <t>Y</t>
  </si>
  <si>
    <t>U</t>
  </si>
  <si>
    <t>V</t>
  </si>
  <si>
    <t>YUV</t>
  </si>
  <si>
    <t>wAverage</t>
  </si>
  <si>
    <t>VMAF neg</t>
  </si>
  <si>
    <t>Enc-time</t>
  </si>
  <si>
    <t>Dec-time</t>
  </si>
  <si>
    <t>Enc Instr</t>
  </si>
  <si>
    <t>Dec Instr</t>
  </si>
  <si>
    <t>Overall</t>
  </si>
  <si>
    <t>Intra</t>
  </si>
  <si>
    <t>RA</t>
  </si>
  <si>
    <t>LD</t>
  </si>
  <si>
    <t>Overall (Still image)</t>
  </si>
  <si>
    <t>High</t>
  </si>
  <si>
    <t xml:space="preserve">Y </t>
  </si>
  <si>
    <t>Sum</t>
  </si>
  <si>
    <t>YUV APSNR Weights</t>
  </si>
  <si>
    <t>weighted PSNR BD-rate  Weights</t>
  </si>
  <si>
    <t>weighted APSNR BD-rate  Weights</t>
  </si>
  <si>
    <t>Medium</t>
  </si>
  <si>
    <t>Low</t>
  </si>
  <si>
    <t>DE2K</t>
  </si>
  <si>
    <t>Select the coding condition and sequence from the dropbox below</t>
  </si>
  <si>
    <t>Line 1 - Reference</t>
  </si>
  <si>
    <t>Line 2 - Test</t>
  </si>
  <si>
    <t>rate</t>
  </si>
  <si>
    <t>psnr-y</t>
  </si>
  <si>
    <t>psnr-u</t>
  </si>
  <si>
    <t>psnr-v</t>
  </si>
  <si>
    <t>psnr-yuv</t>
  </si>
  <si>
    <t>ssim</t>
  </si>
  <si>
    <t>ms_ssim</t>
  </si>
  <si>
    <t>vmaf</t>
  </si>
  <si>
    <t>nvmaf</t>
  </si>
  <si>
    <t>psnr-hvs</t>
  </si>
  <si>
    <t>de2k</t>
  </si>
  <si>
    <t>apsnr-y</t>
  </si>
  <si>
    <t>apsnr-u</t>
  </si>
  <si>
    <t>apsnr-v</t>
  </si>
  <si>
    <t>cambi</t>
  </si>
  <si>
    <t>MeridianTalk_sdr_1920x1080p_5994_10bit.y4m</t>
  </si>
  <si>
    <t>WestWindEasy_1280x720p30_420.y4m</t>
  </si>
  <si>
    <t>BlueSky_360p25_v2.y4m</t>
  </si>
  <si>
    <t>RedKayak_360_2997.y4m</t>
  </si>
  <si>
    <t>SnowMountain_640x360_2997.y4m</t>
  </si>
  <si>
    <t>SpeedBag_640x360_2997.y4m</t>
  </si>
  <si>
    <t>Stockholm_640x360_5994.y4m</t>
  </si>
  <si>
    <t>TouchdownPass_640x360_2997.y4m</t>
  </si>
  <si>
    <t>FourPeople_480x270_60.y4m</t>
  </si>
  <si>
    <t>ParkJoy_480x270_50.y4m</t>
  </si>
  <si>
    <t>SparksElevator_480x270p_5994_10bit.y4m</t>
  </si>
  <si>
    <t>Vertical_Bayshore_270x480_2997.y4m</t>
  </si>
  <si>
    <t>CosmosTreeTrunk_sdr_2048x858_25_8bit.y4m</t>
  </si>
  <si>
    <t>EuroTruckSimulator2_1920x1080p60_v2.y4m</t>
  </si>
  <si>
    <t>GlassHalf_1920x1080p_24p_8bit_420.y4m</t>
  </si>
  <si>
    <t>Life_1080p30_v2.y4m</t>
  </si>
  <si>
    <t>MINECRAFT_1080p_60_8bit.y4m</t>
  </si>
  <si>
    <t>Sniper_1920x1080P_30fps_8bit.y4m</t>
  </si>
  <si>
    <t>SolLevanteDragons_sdr_1920x1080_24_10bit.y4m</t>
  </si>
  <si>
    <t>SolLevanteFace_sdr_1920x1080_24_10bit.y4m</t>
  </si>
  <si>
    <t>STARCRAFT_1080p60.y4m</t>
  </si>
  <si>
    <t>WITCHER3_1920x1080_60_8bit_420.y4m</t>
  </si>
  <si>
    <t>BigBuckBunnyStudio1_1920x1080_60fps_10bit_420_020_0149.y4m</t>
  </si>
  <si>
    <t>Debugging_1920x1080_30fps_8bit_420.y4m</t>
  </si>
  <si>
    <t>MissionControlClip1_1920x1080_60fps_10bit_420_0450_0579.y4m</t>
  </si>
  <si>
    <t>MobileDeviceScreenSharing.y4m</t>
  </si>
  <si>
    <t>SceneComposition_2.y4m</t>
  </si>
  <si>
    <t>Slides1_1920x1080_30fps_8bit_420.y4m</t>
  </si>
  <si>
    <t>Slides2r_1920x1080_30fps_8bit_420.y4m</t>
  </si>
  <si>
    <t>Spreadsheet_1920x1080_30fps_8bit_420_130f.y4m</t>
  </si>
  <si>
    <t>Wikipedia_1920x1080p30.y4m</t>
  </si>
  <si>
    <t>MeridianRoad_3840x2160_5994_hdr10.y4m</t>
  </si>
  <si>
    <t>NocturneDance_3840x2160_60fps_hdr10.y4m</t>
  </si>
  <si>
    <t>NocturneRoom_3840x2160_60fps_hdr10.y4m</t>
  </si>
  <si>
    <t>SparksWelding_4096x2160_5994_hdr10.y4m</t>
  </si>
  <si>
    <t>CosmosCaterpillar_2048x858p24_hdr10.y4m</t>
  </si>
  <si>
    <t>CosmosTreeTrunk_2048x858p24_hdr10.y4m</t>
  </si>
  <si>
    <t>MeridianShore_1920x1080_5994_hdr10.y4m</t>
  </si>
  <si>
    <t>MeridianTalk_1920x1080_5994_hdr10.y4m</t>
  </si>
  <si>
    <t>SolLevanteDragons_1920x1080p24_hdr10.y4m</t>
  </si>
  <si>
    <t>SolLevanteFace_1920x1080p24_hdr10.y4m</t>
  </si>
  <si>
    <t>SparksTruck_2048x1080_5994_hdr10.y4m</t>
  </si>
  <si>
    <t>Artistic_Concert_1920x1080_25fps.y4m</t>
  </si>
  <si>
    <t>Artistic_Intro_1920x1080_2997fps.y4m</t>
  </si>
  <si>
    <t>MixedCoding_NewsIntroAnchor_1280x720_2997fps.y4m</t>
  </si>
  <si>
    <t>MixedCoding_NewsIntroOnly_1280x720_2997fps.y4m</t>
  </si>
  <si>
    <t>MountainBike_1920x1080_30fps_8bit.y4m</t>
  </si>
  <si>
    <t>Noise_AnimationCrayon_1920x1080_2398fps.y4m</t>
  </si>
  <si>
    <t>Noise_Animation_1280x720_2398fps.y4m</t>
  </si>
  <si>
    <t>Noise_Ocean_1920x1080_60fps.y4m</t>
  </si>
  <si>
    <t>Noise_Soccer_1920x1080_50fps.y4m</t>
  </si>
  <si>
    <t>Shaky_Baseball_3840x2160_5994fps.y4m</t>
  </si>
  <si>
    <t>Shaky_Fireworks_3840x2160_2997fps.y4m</t>
  </si>
  <si>
    <t>Shaky_Quad_1920x1080_30fps.y4m</t>
  </si>
  <si>
    <t>Shaky_Walk_1920x1080_25fps.y4m</t>
  </si>
  <si>
    <t>Vertical_Carnaby_1080x1920_5994.y4m</t>
  </si>
  <si>
    <t>WalkingInStreet_1920x1080_30fps.y4m</t>
  </si>
  <si>
    <t>WorldCup_far_1920x1080_30p.y4m</t>
  </si>
  <si>
    <t>Reference</t>
  </si>
  <si>
    <t>Tested</t>
  </si>
  <si>
    <t>BD-rate</t>
  </si>
  <si>
    <t>Bitrate</t>
  </si>
  <si>
    <t>SSIM (dB)</t>
  </si>
  <si>
    <t>MS-SSIM (dB)</t>
  </si>
  <si>
    <t>PSNR-HVS</t>
  </si>
  <si>
    <t>Enc T [s]</t>
  </si>
  <si>
    <t>Dec T [s]</t>
  </si>
  <si>
    <t>Enc T [h]</t>
  </si>
  <si>
    <t>DE-2K</t>
  </si>
  <si>
    <t>Res</t>
  </si>
  <si>
    <t>Name</t>
  </si>
  <si>
    <t>fps</t>
  </si>
  <si>
    <t>Bit depth</t>
  </si>
  <si>
    <t>QPISlice</t>
  </si>
  <si>
    <t>kbps</t>
  </si>
  <si>
    <t>EncR</t>
  </si>
  <si>
    <t>DecR</t>
  </si>
  <si>
    <t>EncInstrR</t>
  </si>
  <si>
    <t>DecInstrR</t>
  </si>
  <si>
    <t>Range</t>
  </si>
  <si>
    <t>3840x2160</t>
  </si>
  <si>
    <t>Med</t>
  </si>
  <si>
    <t>1920x1080</t>
  </si>
  <si>
    <t>1080x1920</t>
  </si>
  <si>
    <t>1080x1080</t>
  </si>
  <si>
    <t>1280x720</t>
  </si>
  <si>
    <t>A4_360p</t>
  </si>
  <si>
    <t>640x360</t>
  </si>
  <si>
    <t>A5_270p</t>
  </si>
  <si>
    <t>480x270</t>
  </si>
  <si>
    <t>270x480</t>
  </si>
  <si>
    <t>B1_SYN</t>
  </si>
  <si>
    <t>2048x858</t>
  </si>
  <si>
    <t>B2_SCC</t>
  </si>
  <si>
    <t>1078x2220</t>
  </si>
  <si>
    <t>G1</t>
  </si>
  <si>
    <t>4096x2160</t>
  </si>
  <si>
    <t>G2</t>
  </si>
  <si>
    <t>2048x1080</t>
  </si>
  <si>
    <t>E</t>
  </si>
  <si>
    <t>Time Avg Stats</t>
  </si>
  <si>
    <t>Dec</t>
  </si>
  <si>
    <t>Enc</t>
  </si>
  <si>
    <t>Geo Mean</t>
  </si>
  <si>
    <t>Avg</t>
  </si>
  <si>
    <t>Min</t>
  </si>
  <si>
    <t>Max</t>
  </si>
  <si>
    <t>Ratio</t>
  </si>
  <si>
    <t>Class HDR1_4K</t>
  </si>
  <si>
    <t>Class HDR2_2K</t>
  </si>
  <si>
    <t>TestCfg</t>
  </si>
  <si>
    <t>EncodeMethod</t>
  </si>
  <si>
    <t>CodecName</t>
  </si>
  <si>
    <t>EncodePreset</t>
  </si>
  <si>
    <t>Class</t>
  </si>
  <si>
    <t>OrigRes</t>
  </si>
  <si>
    <t>FPS</t>
  </si>
  <si>
    <t>BitDepth</t>
  </si>
  <si>
    <t>CodedRes</t>
  </si>
  <si>
    <t>QP</t>
  </si>
  <si>
    <t>Bitrate(kbps)</t>
  </si>
  <si>
    <t>PSNR_Y</t>
  </si>
  <si>
    <t>PSNR_U</t>
  </si>
  <si>
    <t>PSNR_V</t>
  </si>
  <si>
    <t>SSIM_Y(dB)</t>
  </si>
  <si>
    <t>MS-SSIM_Y(dB)</t>
  </si>
  <si>
    <t>VMAF_Y</t>
  </si>
  <si>
    <t>VMAF_Y-NEG</t>
  </si>
  <si>
    <t>CIEDE2000</t>
  </si>
  <si>
    <t>APSNR_Y</t>
  </si>
  <si>
    <t>APSNR_U</t>
  </si>
  <si>
    <t>APSNR_V</t>
  </si>
  <si>
    <t>EncT[s]</t>
  </si>
  <si>
    <t>DecT[s]</t>
  </si>
  <si>
    <t>EncInstr</t>
  </si>
  <si>
    <t>DecInstr</t>
  </si>
  <si>
    <t>EncCycles</t>
  </si>
  <si>
    <t>DecCycles</t>
  </si>
  <si>
    <t>EncMD5</t>
  </si>
  <si>
    <t>AI</t>
  </si>
  <si>
    <t>aom</t>
  </si>
  <si>
    <t>av2</t>
  </si>
  <si>
    <t>0</t>
  </si>
  <si>
    <t>3</t>
  </si>
  <si>
    <t>6</t>
  </si>
  <si>
    <t>2</t>
  </si>
  <si>
    <t>1</t>
  </si>
  <si>
    <t>av3</t>
  </si>
  <si>
    <t>av4</t>
  </si>
  <si>
    <t>av5</t>
  </si>
  <si>
    <t>av6</t>
  </si>
  <si>
    <t>av7</t>
  </si>
  <si>
    <t>av8</t>
  </si>
  <si>
    <t>4</t>
  </si>
  <si>
    <t>5</t>
  </si>
  <si>
    <t>EncMd5</t>
  </si>
  <si>
    <t>CrowdRun_SDR_3840x2160p50_yuv444p10.y4m</t>
  </si>
  <si>
    <t>MeridianTalk_SDR_3840x2160p5994_yuv444p10.y4m</t>
  </si>
  <si>
    <t>MissionControlClip3_1920x1080_60_444.y4m</t>
  </si>
  <si>
    <t>Smithy_SDR_1920x1080p50_yuv444p10.y4m</t>
  </si>
  <si>
    <t>SparksElevator_SDR_1280x720p5994_yuv444p10.y4m</t>
  </si>
  <si>
    <t>STARCRAFT_SDR_1280x720p60_yuv444p.y4m</t>
  </si>
  <si>
    <t>NocturneStairs_SDR_640x360_yuv444p10.y4m</t>
  </si>
  <si>
    <t>MotorCycle_SDR_640x360p2997_yuv444p.y4m</t>
  </si>
  <si>
    <t>SolLevanteDragons_SDR_3840x2160p24_yuv422p10.y4m</t>
  </si>
  <si>
    <t>Waterfall_SDR_3840x2160p50_yuv422p10.y4m</t>
  </si>
  <si>
    <t>DinnerSceneCropped_SDR_1920x1080p2997_yuv422p10.y4m</t>
  </si>
  <si>
    <t>Spreadsheet_SDR_1920x1080p30_yuv422p.y4m</t>
  </si>
  <si>
    <t>EuroTruckSimulator2_SDR_1280x720p60_yuv422p.y4m</t>
  </si>
  <si>
    <t>PierSeaSide_SDR_1280x720pp2997_yuv422p10.y4m</t>
  </si>
  <si>
    <t>ControlledBurn_SDR_640x360p30_yuv422p.y4m</t>
  </si>
  <si>
    <t>ParkJoy_SDR_640x360p50_yuv422p10.y4m</t>
  </si>
  <si>
    <t>SparksWelding_HDR_4096x2160_5994_yuv444p10.y4m</t>
  </si>
  <si>
    <t>MeridianShore_HDR_3840x2160p5994_yuv444p10.y4m</t>
  </si>
  <si>
    <t>CosmosTreeTrunk_HDR_2048x858p24_yuv444p10.y4m</t>
  </si>
  <si>
    <t>MeridianFace_HDR_1920x1080p5994_yuv444p10.y4m</t>
  </si>
  <si>
    <t>NocturneDance_HDR_3840x2160p60_yuv422p10.y4m</t>
  </si>
  <si>
    <t>SolLevanteFace_HDR_3840x2160p24_yuv422p10.y4m</t>
  </si>
  <si>
    <t>CosmosCaterpillar_HDR_2048x858p24_yuv422p10.y4m</t>
  </si>
  <si>
    <t>NocturneRoom_HDR_1920x1080p60_yuv422p10.y4m</t>
  </si>
  <si>
    <t>MeridianLighting_SDR_3840x2160p5994_yuv444p10.y4m</t>
  </si>
  <si>
    <t>BigBuckBunnyStudio_SDR_1920x1080p60_gbrp.y4m</t>
  </si>
  <si>
    <t>ECF1_444</t>
  </si>
  <si>
    <t>ECF2_422</t>
  </si>
  <si>
    <t>ECF3_444</t>
  </si>
  <si>
    <t>ECF4_422</t>
  </si>
  <si>
    <t>ECF_5_YCgCo</t>
  </si>
  <si>
    <t>Neon1224_SDR_1920x1080p2997_yuv444p10.y4m</t>
  </si>
  <si>
    <t>Class ECF1_444_SDR</t>
  </si>
  <si>
    <t>Class ECF2_422_SDR</t>
  </si>
  <si>
    <t>Class ECF3_444_HDR</t>
  </si>
  <si>
    <t>Class ECF4_422_HDR</t>
  </si>
  <si>
    <t>Class ECF5_444_YCgCo</t>
  </si>
  <si>
    <t>Class ECF7_SCC</t>
  </si>
  <si>
    <t>Overall Mandatory 444</t>
  </si>
  <si>
    <t>Overall Mandatory 422</t>
  </si>
  <si>
    <t>YUV PSNR Weights 444</t>
  </si>
  <si>
    <t>YUV PSNR Weights 422</t>
  </si>
  <si>
    <t>ECF6_SCC</t>
  </si>
  <si>
    <t>WaterFlyover_SDR_1920x1080p50_yuv422p10.y4m</t>
  </si>
  <si>
    <t>MeridianCar_sdr_1920x1080p5994_444p10_Mixed.y4m</t>
  </si>
  <si>
    <t>MapsGoldenGateBridge_1920x2560p6000_yuv444_130frames.y4m</t>
  </si>
  <si>
    <t>AppBrowsing_2048x2732p12000_yuv444_130frames_s1400_cropped.y4m</t>
  </si>
  <si>
    <t>MeridianCar_sdr_1920x1080p5994_444p10_WorldCupText.y4m</t>
  </si>
  <si>
    <t>Class ECF6_444_SCC</t>
  </si>
  <si>
    <t>CrowdRun_SDR_3840x2160p50_yuv444p10</t>
  </si>
  <si>
    <t>MeridianTalk_SDR_3840x2160p5994_yuv444p10</t>
  </si>
  <si>
    <t>Neon1224_SDR_1920x1080p2997_yuv444p10</t>
  </si>
  <si>
    <t>Smithy_SDR_1920x1080p50_yuv444p10</t>
  </si>
  <si>
    <t>SparksElevator_SDR_1280x720p5994_yuv444p10</t>
  </si>
  <si>
    <t>STARCRAFT_SDR_1280x720p60_yuv444p</t>
  </si>
  <si>
    <t>NocturneStairs_SDR_640x360_yuv444p10</t>
  </si>
  <si>
    <t>MotorCycle_SDR_640x360p2997_yuv444p</t>
  </si>
  <si>
    <t>SolLevanteDragons_SDR_3840x2160p24_yuv422p10</t>
  </si>
  <si>
    <t>Waterfall_SDR_3840x2160p50_yuv422p10</t>
  </si>
  <si>
    <t>DinnerSceneCropped_SDR_1920x1080p2997_yuv422p10</t>
  </si>
  <si>
    <t>WaterFlyover_SDR_1920x1080p50_yuv422p10</t>
  </si>
  <si>
    <t>EuroTruckSimulator2_SDR_1280x720p60_yuv422p</t>
  </si>
  <si>
    <t>PierSeaSide_SDR_1280x720pp2997_yuv422p10</t>
  </si>
  <si>
    <t>ControlledBurn_SDR_640x360p30_yuv422p</t>
  </si>
  <si>
    <t>ParkJoy_SDR_640x360p50_yuv422p10</t>
  </si>
  <si>
    <t>SparksWelding_HDR_4096x2160_5994_yuv444p10</t>
  </si>
  <si>
    <t>MeridianShore_HDR_3840x2160p5994_yuv444p10</t>
  </si>
  <si>
    <t>CosmosTreeTrunk_HDR_2048x858p24_yuv444p10</t>
  </si>
  <si>
    <t>MeridianFace_HDR_1920x1080p5994_yuv444p10</t>
  </si>
  <si>
    <t>NocturneDance_HDR_3840x2160p60_yuv422p10</t>
  </si>
  <si>
    <t>SolLevanteFace_HDR_3840x2160p24_yuv422p10</t>
  </si>
  <si>
    <t>CosmosCaterpillar_HDR_2048x858p24_yuv422p10</t>
  </si>
  <si>
    <t>NocturneRoom_HDR_1920x1080p60_yuv422p10</t>
  </si>
  <si>
    <t>AppBrowsing_2048x2732p12000_yuv444_130frames_s1400_cropped</t>
  </si>
  <si>
    <t>BigBuckBunnyStudio_SDR_1920x1080p60_gbrp</t>
  </si>
  <si>
    <t>MapsGoldenGateBridge_1920x2560p6000_yuv444_130frames</t>
  </si>
  <si>
    <t>MeridianCar_sdr_1920x1080p5994_444p10_WorldCupText</t>
  </si>
  <si>
    <t>MissionControlClip3_1920x1080_60_444</t>
  </si>
  <si>
    <t>PhotoBrowsing_2048x2732p6000_yuv444_130frames_s1380_cropped</t>
  </si>
  <si>
    <t>Spreadsheet_SDR_1920x1080p30_yuv422p</t>
  </si>
  <si>
    <t>ECF1</t>
  </si>
  <si>
    <t>ECF2</t>
  </si>
  <si>
    <t>ECF3</t>
  </si>
  <si>
    <t>ECF4</t>
  </si>
  <si>
    <t>ECF5</t>
  </si>
  <si>
    <t>ECF6</t>
  </si>
  <si>
    <t>PhotoBrowsing_2048x2732p2400_yuv444_130frames_cropped.y4m</t>
  </si>
  <si>
    <t>CosmosSheepRun_SDR_2048x858p24_yuv444p10.y4m</t>
  </si>
  <si>
    <t>2048x2732</t>
  </si>
  <si>
    <t>1920x2560</t>
  </si>
  <si>
    <t>MeridianLighting_SDR_3840x2160p5994_ycgco_re</t>
  </si>
  <si>
    <t>CosmosSheepRun_SDR_2048x858p24_ycgco_re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</si>
</sst>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_ "/>
    <numFmt numFmtId="166" formatCode="0.0%"/>
    <numFmt numFmtId="167" formatCode="0.000"/>
  </numFmts>
  <fonts count="23"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12"/>
      <color theme="0"/>
      <name val="Calibri"/>
      <family val="2"/>
      <scheme val="minor"/>
    </font>
    <font>
      <sz val="9"/>
      <color theme="0"/>
      <name val="Arial"/>
      <family val="2"/>
    </font>
    <font>
      <sz val="11"/>
      <color theme="1"/>
      <name val="Calibri"/>
      <family val="2"/>
      <scheme val="minor"/>
    </font>
    <font>
      <sz val="10"/>
      <color indexed="8"/>
      <name val="Calibri"/>
      <family val="2"/>
    </font>
    <font>
      <sz val="12"/>
      <color indexed="8"/>
      <name val="Arial"/>
      <family val="2"/>
    </font>
    <font>
      <sz val="12"/>
      <color theme="0"/>
      <name val="Arial"/>
      <family val="2"/>
    </font>
    <font>
      <b/>
      <sz val="12"/>
      <color indexed="8"/>
      <name val="Arial"/>
      <family val="2"/>
    </font>
    <font>
      <b/>
      <sz val="12"/>
      <color theme="0"/>
      <name val="Arial"/>
      <family val="2"/>
    </font>
    <font>
      <b/>
      <sz val="12"/>
      <color theme="1"/>
      <name val="Calibri"/>
      <family val="2"/>
      <scheme val="minor"/>
    </font>
    <font>
      <sz val="12"/>
      <color theme="1"/>
      <name val="Arial"/>
      <family val="2"/>
    </font>
    <font>
      <sz val="12"/>
      <color indexed="8"/>
      <name val="Calibri"/>
      <family val="2"/>
      <scheme val="minor"/>
    </font>
    <font>
      <b/>
      <sz val="12"/>
      <color rgb="FF222222"/>
      <name val="Calibri"/>
      <family val="2"/>
      <scheme val="minor"/>
    </font>
    <font>
      <sz val="10"/>
      <color rgb="FF000000"/>
      <name val="Helvetica Neue"/>
      <family val="2"/>
    </font>
    <font>
      <sz val="12"/>
      <color rgb="FF000000"/>
      <name val="Arial"/>
      <family val="2"/>
    </font>
    <font>
      <sz val="10"/>
      <color theme="1"/>
      <name val="Helvetica"/>
      <family val="2"/>
    </font>
    <font>
      <sz val="10"/>
      <color theme="1"/>
      <name val="Calibri"/>
      <family val="2"/>
      <scheme val="minor"/>
    </font>
    <font>
      <sz val="10"/>
      <color rgb="FF000000"/>
      <name val="Menlo"/>
      <family val="2"/>
    </font>
  </fonts>
  <fills count="21">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9" tint="-0.499984740745262"/>
        <bgColor indexed="64"/>
      </patternFill>
    </fill>
    <fill>
      <patternFill patternType="solid">
        <fgColor indexed="13"/>
        <bgColor indexed="64"/>
      </patternFill>
    </fill>
    <fill>
      <patternFill patternType="solid">
        <fgColor theme="1" tint="0.499984740745262"/>
        <bgColor indexed="64"/>
      </patternFill>
    </fill>
    <fill>
      <patternFill patternType="solid">
        <fgColor rgb="FFFFEB9C"/>
        <bgColor rgb="FF000000"/>
      </patternFill>
    </fill>
    <fill>
      <patternFill patternType="solid">
        <fgColor theme="0"/>
        <bgColor indexed="64"/>
      </patternFill>
    </fill>
    <fill>
      <patternFill patternType="solid">
        <fgColor theme="0" tint="-0.34998626667073579"/>
        <bgColor indexed="64"/>
      </patternFill>
    </fill>
  </fills>
  <borders count="1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rgb="FF000000"/>
      </bottom>
      <diagonal/>
    </border>
    <border>
      <left style="medium">
        <color indexed="64"/>
      </left>
      <right style="medium">
        <color indexed="63"/>
      </right>
      <top style="medium">
        <color indexed="63"/>
      </top>
      <bottom style="medium">
        <color indexed="64"/>
      </bottom>
      <diagonal/>
    </border>
    <border>
      <left style="medium">
        <color indexed="63"/>
      </left>
      <right style="medium">
        <color indexed="63"/>
      </right>
      <top style="medium">
        <color indexed="63"/>
      </top>
      <bottom style="medium">
        <color indexed="64"/>
      </bottom>
      <diagonal/>
    </border>
    <border>
      <left style="medium">
        <color indexed="64"/>
      </left>
      <right style="medium">
        <color indexed="63"/>
      </right>
      <top style="medium">
        <color indexed="63"/>
      </top>
      <bottom style="medium">
        <color indexed="63"/>
      </bottom>
      <diagonal/>
    </border>
    <border>
      <left style="medium">
        <color indexed="63"/>
      </left>
      <right style="medium">
        <color indexed="63"/>
      </right>
      <top style="medium">
        <color indexed="63"/>
      </top>
      <bottom style="medium">
        <color indexed="63"/>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3"/>
      </top>
      <bottom style="medium">
        <color indexed="63"/>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style="medium">
        <color indexed="64"/>
      </top>
      <bottom/>
      <diagonal/>
    </border>
    <border>
      <left/>
      <right style="medium">
        <color indexed="64"/>
      </right>
      <top/>
      <bottom style="medium">
        <color indexed="63"/>
      </bottom>
      <diagonal/>
    </border>
    <border>
      <left/>
      <right style="medium">
        <color indexed="64"/>
      </right>
      <top style="medium">
        <color indexed="64"/>
      </top>
      <bottom style="medium">
        <color indexed="63"/>
      </bottom>
      <diagonal/>
    </border>
    <border>
      <left/>
      <right style="medium">
        <color indexed="64"/>
      </right>
      <top style="medium">
        <color indexed="63"/>
      </top>
      <bottom style="medium">
        <color indexed="64"/>
      </bottom>
      <diagonal/>
    </border>
    <border>
      <left style="medium">
        <color indexed="64"/>
      </left>
      <right style="thin">
        <color indexed="64"/>
      </right>
      <top style="medium">
        <color indexed="64"/>
      </top>
      <bottom/>
      <diagonal/>
    </border>
    <border>
      <left/>
      <right style="medium">
        <color indexed="63"/>
      </right>
      <top/>
      <bottom style="medium">
        <color indexed="64"/>
      </bottom>
      <diagonal/>
    </border>
    <border>
      <left style="medium">
        <color indexed="64"/>
      </left>
      <right style="medium">
        <color indexed="63"/>
      </right>
      <top style="medium">
        <color indexed="64"/>
      </top>
      <bottom style="medium">
        <color indexed="63"/>
      </bottom>
      <diagonal/>
    </border>
    <border>
      <left style="medium">
        <color indexed="63"/>
      </left>
      <right style="medium">
        <color indexed="63"/>
      </right>
      <top style="medium">
        <color indexed="64"/>
      </top>
      <bottom style="medium">
        <color indexed="63"/>
      </bottom>
      <diagonal/>
    </border>
    <border>
      <left style="medium">
        <color indexed="64"/>
      </left>
      <right/>
      <top style="medium">
        <color indexed="64"/>
      </top>
      <bottom style="medium">
        <color indexed="63"/>
      </bottom>
      <diagonal/>
    </border>
    <border>
      <left style="medium">
        <color indexed="63"/>
      </left>
      <right/>
      <top/>
      <bottom style="medium">
        <color indexed="64"/>
      </bottom>
      <diagonal/>
    </border>
    <border>
      <left/>
      <right style="medium">
        <color indexed="64"/>
      </right>
      <top style="thin">
        <color indexed="64"/>
      </top>
      <bottom style="medium">
        <color indexed="64"/>
      </bottom>
      <diagonal/>
    </border>
    <border>
      <left style="medium">
        <color indexed="63"/>
      </left>
      <right/>
      <top style="medium">
        <color indexed="63"/>
      </top>
      <bottom style="medium">
        <color indexed="63"/>
      </bottom>
      <diagonal/>
    </border>
    <border>
      <left/>
      <right style="medium">
        <color indexed="63"/>
      </right>
      <top style="medium">
        <color indexed="64"/>
      </top>
      <bottom style="medium">
        <color indexed="64"/>
      </bottom>
      <diagonal/>
    </border>
    <border>
      <left/>
      <right style="thin">
        <color indexed="64"/>
      </right>
      <top/>
      <bottom style="medium">
        <color indexed="64"/>
      </bottom>
      <diagonal/>
    </border>
    <border>
      <left style="medium">
        <color indexed="64"/>
      </left>
      <right/>
      <top style="medium">
        <color indexed="63"/>
      </top>
      <bottom style="medium">
        <color indexed="63"/>
      </bottom>
      <diagonal/>
    </border>
    <border>
      <left style="medium">
        <color indexed="63"/>
      </left>
      <right/>
      <top style="medium">
        <color indexed="64"/>
      </top>
      <bottom style="medium">
        <color indexed="64"/>
      </bottom>
      <diagonal/>
    </border>
  </borders>
  <cellStyleXfs count="5">
    <xf numFmtId="0" fontId="0" fillId="0" borderId="0"/>
    <xf numFmtId="9" fontId="1" fillId="0" borderId="0"/>
    <xf numFmtId="0" fontId="2" fillId="2" borderId="0"/>
    <xf numFmtId="0" fontId="3" fillId="3" borderId="0"/>
    <xf numFmtId="0" fontId="8" fillId="0" borderId="0"/>
  </cellStyleXfs>
  <cellXfs count="672">
    <xf numFmtId="0" fontId="0" fillId="0" borderId="0" xfId="0"/>
    <xf numFmtId="0" fontId="0" fillId="16" borderId="0" xfId="0" applyFill="1"/>
    <xf numFmtId="0" fontId="5" fillId="0" borderId="0" xfId="0" applyFont="1" applyAlignment="1">
      <alignment horizontal="center"/>
    </xf>
    <xf numFmtId="0" fontId="7" fillId="17" borderId="1" xfId="0" applyFont="1" applyFill="1" applyBorder="1" applyAlignment="1">
      <alignment horizontal="center"/>
    </xf>
    <xf numFmtId="0" fontId="0" fillId="0" borderId="1" xfId="0" applyBorder="1" applyAlignment="1">
      <alignment horizontal="center"/>
    </xf>
    <xf numFmtId="2" fontId="9" fillId="0" borderId="0" xfId="0" applyNumberFormat="1" applyFont="1" applyAlignment="1">
      <alignment horizontal="center"/>
    </xf>
    <xf numFmtId="0" fontId="9" fillId="0" borderId="0" xfId="0" applyFont="1" applyAlignment="1">
      <alignment horizontal="center"/>
    </xf>
    <xf numFmtId="0" fontId="0" fillId="0" borderId="0" xfId="0" applyAlignment="1">
      <alignment horizontal="left"/>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5" borderId="9" xfId="0" applyFont="1" applyFill="1" applyBorder="1" applyAlignment="1">
      <alignment horizontal="center" vertical="center"/>
    </xf>
    <xf numFmtId="10" fontId="0" fillId="0" borderId="0" xfId="1" applyNumberFormat="1" applyFont="1" applyAlignment="1">
      <alignment horizontal="center" vertical="center"/>
    </xf>
    <xf numFmtId="10" fontId="4" fillId="0" borderId="0" xfId="1" applyNumberFormat="1" applyFont="1" applyAlignment="1">
      <alignment horizontal="center" vertical="center"/>
    </xf>
    <xf numFmtId="0" fontId="4" fillId="12" borderId="67" xfId="0" applyFont="1" applyFill="1" applyBorder="1" applyAlignment="1">
      <alignment horizontal="center" vertical="center"/>
    </xf>
    <xf numFmtId="0" fontId="0" fillId="0" borderId="50"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0" xfId="0" applyFont="1" applyFill="1" applyBorder="1" applyAlignment="1">
      <alignment horizontal="center" vertical="center"/>
    </xf>
    <xf numFmtId="0" fontId="4" fillId="14" borderId="76" xfId="0" applyFont="1" applyFill="1" applyBorder="1" applyAlignment="1">
      <alignment horizontal="center" vertical="center"/>
    </xf>
    <xf numFmtId="0" fontId="4" fillId="14" borderId="63" xfId="0" applyFont="1" applyFill="1" applyBorder="1" applyAlignment="1">
      <alignment horizontal="center" vertical="center"/>
    </xf>
    <xf numFmtId="0" fontId="4" fillId="14" borderId="57" xfId="0" applyFont="1" applyFill="1" applyBorder="1" applyAlignment="1">
      <alignment horizontal="center" vertical="center"/>
    </xf>
    <xf numFmtId="0" fontId="4" fillId="13" borderId="76" xfId="0" applyFont="1" applyFill="1" applyBorder="1" applyAlignment="1">
      <alignment horizontal="center" vertical="center"/>
    </xf>
    <xf numFmtId="0" fontId="4" fillId="13" borderId="63" xfId="0" applyFont="1" applyFill="1" applyBorder="1" applyAlignment="1">
      <alignment horizontal="center" vertical="center"/>
    </xf>
    <xf numFmtId="2" fontId="0" fillId="0" borderId="1" xfId="1" applyNumberFormat="1" applyFont="1" applyBorder="1" applyAlignment="1">
      <alignment horizontal="center" vertical="center"/>
    </xf>
    <xf numFmtId="0" fontId="4" fillId="9" borderId="61" xfId="0" applyFont="1" applyFill="1" applyBorder="1" applyAlignment="1">
      <alignment horizontal="center" vertical="center"/>
    </xf>
    <xf numFmtId="0" fontId="4" fillId="9" borderId="40"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86" xfId="0" applyFont="1" applyFill="1" applyBorder="1" applyAlignment="1">
      <alignment horizontal="center" vertical="center"/>
    </xf>
    <xf numFmtId="0" fontId="6" fillId="9" borderId="73" xfId="0" applyFont="1" applyFill="1" applyBorder="1" applyAlignment="1">
      <alignment horizontal="center" vertical="center" wrapText="1"/>
    </xf>
    <xf numFmtId="0" fontId="6" fillId="9" borderId="62" xfId="0" applyFont="1" applyFill="1" applyBorder="1" applyAlignment="1">
      <alignment horizontal="center" vertical="center" wrapText="1"/>
    </xf>
    <xf numFmtId="0" fontId="6" fillId="9" borderId="73" xfId="0" applyFont="1" applyFill="1" applyBorder="1" applyAlignment="1">
      <alignment horizontal="center" vertical="center"/>
    </xf>
    <xf numFmtId="0" fontId="6" fillId="9" borderId="61" xfId="0" applyFont="1" applyFill="1" applyBorder="1" applyAlignment="1">
      <alignment horizontal="center" vertical="center"/>
    </xf>
    <xf numFmtId="0" fontId="6" fillId="11" borderId="50" xfId="0" applyFont="1" applyFill="1" applyBorder="1" applyAlignment="1">
      <alignment horizontal="center" vertical="center"/>
    </xf>
    <xf numFmtId="0" fontId="4" fillId="9" borderId="11" xfId="0" applyFont="1" applyFill="1" applyBorder="1" applyAlignment="1">
      <alignment horizontal="center" vertical="center"/>
    </xf>
    <xf numFmtId="0" fontId="4" fillId="10" borderId="11"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10" xfId="0" applyFont="1" applyFill="1" applyBorder="1" applyAlignment="1">
      <alignment horizontal="center" vertical="center"/>
    </xf>
    <xf numFmtId="0" fontId="6" fillId="9" borderId="74" xfId="0" applyFont="1" applyFill="1" applyBorder="1" applyAlignment="1">
      <alignment horizontal="center" vertical="center"/>
    </xf>
    <xf numFmtId="0" fontId="6" fillId="9" borderId="8" xfId="0" applyFont="1" applyFill="1" applyBorder="1" applyAlignment="1">
      <alignment horizontal="center" vertical="center"/>
    </xf>
    <xf numFmtId="9" fontId="0" fillId="0" borderId="9" xfId="1" applyFont="1" applyBorder="1" applyAlignment="1">
      <alignment horizontal="center" vertical="center"/>
    </xf>
    <xf numFmtId="0" fontId="6" fillId="11" borderId="8" xfId="0" applyFont="1" applyFill="1" applyBorder="1" applyAlignment="1">
      <alignment horizontal="center" vertical="center"/>
    </xf>
    <xf numFmtId="0" fontId="6" fillId="11" borderId="39" xfId="0" applyFont="1" applyFill="1" applyBorder="1" applyAlignment="1">
      <alignment horizontal="center" vertical="center"/>
    </xf>
    <xf numFmtId="0" fontId="4" fillId="9" borderId="74" xfId="0" applyFont="1" applyFill="1" applyBorder="1" applyAlignment="1">
      <alignment horizontal="center" vertical="center"/>
    </xf>
    <xf numFmtId="9" fontId="4" fillId="9" borderId="75" xfId="1" applyFont="1" applyFill="1" applyBorder="1" applyAlignment="1">
      <alignment horizontal="center" vertical="center"/>
    </xf>
    <xf numFmtId="9" fontId="0" fillId="0" borderId="41" xfId="1" applyFont="1" applyBorder="1" applyAlignment="1">
      <alignment horizontal="center" vertical="center"/>
    </xf>
    <xf numFmtId="0" fontId="4" fillId="9" borderId="63" xfId="0" applyFont="1" applyFill="1" applyBorder="1" applyAlignment="1">
      <alignment horizontal="center" vertical="center"/>
    </xf>
    <xf numFmtId="0" fontId="0" fillId="19" borderId="0" xfId="0" applyFill="1" applyAlignment="1">
      <alignment vertical="center"/>
    </xf>
    <xf numFmtId="10" fontId="0" fillId="19" borderId="0" xfId="1" applyNumberFormat="1" applyFont="1" applyFill="1" applyAlignment="1">
      <alignment horizontal="center" vertical="center"/>
    </xf>
    <xf numFmtId="0" fontId="6" fillId="19" borderId="4" xfId="0" applyFont="1" applyFill="1" applyBorder="1" applyAlignment="1">
      <alignment horizontal="center" vertical="center"/>
    </xf>
    <xf numFmtId="0" fontId="6" fillId="11" borderId="10" xfId="0" applyFont="1" applyFill="1" applyBorder="1" applyAlignment="1">
      <alignment horizontal="center" vertical="center"/>
    </xf>
    <xf numFmtId="0" fontId="4" fillId="12" borderId="79" xfId="0" applyFont="1" applyFill="1" applyBorder="1" applyAlignment="1">
      <alignment horizontal="center" vertical="center"/>
    </xf>
    <xf numFmtId="0" fontId="4" fillId="19" borderId="87" xfId="0" applyFont="1" applyFill="1" applyBorder="1" applyAlignment="1">
      <alignment horizontal="center" vertical="center"/>
    </xf>
    <xf numFmtId="0" fontId="4" fillId="14" borderId="11" xfId="0" applyFont="1" applyFill="1" applyBorder="1" applyAlignment="1">
      <alignment horizontal="center" vertical="center"/>
    </xf>
    <xf numFmtId="0" fontId="4" fillId="0" borderId="0" xfId="0" applyFont="1" applyAlignment="1">
      <alignment horizontal="center" vertical="center"/>
    </xf>
    <xf numFmtId="0" fontId="0" fillId="0" borderId="77" xfId="0" applyBorder="1" applyAlignment="1">
      <alignment vertical="center"/>
    </xf>
    <xf numFmtId="10" fontId="11" fillId="14" borderId="1" xfId="0" applyNumberFormat="1" applyFont="1" applyFill="1" applyBorder="1" applyAlignment="1">
      <alignment horizontal="center" vertical="center"/>
    </xf>
    <xf numFmtId="10" fontId="11" fillId="14" borderId="9" xfId="0" applyNumberFormat="1" applyFont="1" applyFill="1" applyBorder="1" applyAlignment="1">
      <alignment horizontal="center" vertical="center"/>
    </xf>
    <xf numFmtId="10" fontId="11" fillId="13" borderId="1" xfId="0" applyNumberFormat="1" applyFont="1" applyFill="1" applyBorder="1" applyAlignment="1">
      <alignment horizontal="center" vertical="center"/>
    </xf>
    <xf numFmtId="0" fontId="12" fillId="0" borderId="0" xfId="0" applyFont="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5" xfId="0" applyFont="1" applyBorder="1" applyAlignment="1">
      <alignment horizontal="center" vertical="center"/>
    </xf>
    <xf numFmtId="0" fontId="10" fillId="0" borderId="24" xfId="0" applyFont="1" applyBorder="1" applyAlignment="1">
      <alignment vertical="center"/>
    </xf>
    <xf numFmtId="0" fontId="10" fillId="0" borderId="28" xfId="0" applyFont="1" applyBorder="1" applyAlignment="1">
      <alignment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0" borderId="48" xfId="0" applyFont="1" applyBorder="1" applyAlignment="1">
      <alignment horizontal="center" vertical="center"/>
    </xf>
    <xf numFmtId="0" fontId="10" fillId="0" borderId="29" xfId="0" applyFont="1" applyBorder="1" applyAlignment="1">
      <alignment horizontal="center" vertical="center"/>
    </xf>
    <xf numFmtId="2" fontId="10" fillId="0" borderId="0" xfId="0" applyNumberFormat="1" applyFont="1" applyAlignment="1">
      <alignment vertical="center"/>
    </xf>
    <xf numFmtId="0" fontId="10" fillId="0" borderId="32" xfId="0" applyFont="1" applyBorder="1" applyAlignment="1">
      <alignment vertical="center"/>
    </xf>
    <xf numFmtId="0" fontId="12" fillId="0" borderId="0" xfId="0" applyFont="1" applyAlignment="1">
      <alignment horizontal="center" vertical="center" textRotation="90"/>
    </xf>
    <xf numFmtId="0" fontId="0" fillId="0" borderId="0" xfId="0" applyAlignment="1">
      <alignment horizontal="center" vertical="center"/>
    </xf>
    <xf numFmtId="0" fontId="12" fillId="0" borderId="0" xfId="0" applyFont="1" applyAlignment="1">
      <alignment vertical="center"/>
    </xf>
    <xf numFmtId="2" fontId="10" fillId="6" borderId="28" xfId="0" applyNumberFormat="1" applyFont="1" applyFill="1" applyBorder="1" applyAlignment="1">
      <alignment vertical="center"/>
    </xf>
    <xf numFmtId="2" fontId="13" fillId="6" borderId="28" xfId="0" applyNumberFormat="1" applyFont="1" applyFill="1" applyBorder="1" applyAlignment="1">
      <alignment vertical="center"/>
    </xf>
    <xf numFmtId="2" fontId="10" fillId="0" borderId="50" xfId="0" applyNumberFormat="1" applyFont="1" applyBorder="1" applyAlignment="1">
      <alignment vertical="center"/>
    </xf>
    <xf numFmtId="2" fontId="10" fillId="6" borderId="0" xfId="0" applyNumberFormat="1" applyFont="1" applyFill="1" applyAlignment="1">
      <alignment vertical="center"/>
    </xf>
    <xf numFmtId="10" fontId="13" fillId="6" borderId="30" xfId="0" applyNumberFormat="1" applyFont="1" applyFill="1" applyBorder="1" applyAlignment="1">
      <alignment horizontal="center" vertical="center"/>
    </xf>
    <xf numFmtId="0" fontId="11" fillId="6" borderId="60" xfId="0" applyFont="1" applyFill="1" applyBorder="1" applyAlignment="1">
      <alignment vertical="center"/>
    </xf>
    <xf numFmtId="10" fontId="10" fillId="0" borderId="5" xfId="0" applyNumberFormat="1" applyFont="1" applyBorder="1" applyAlignment="1">
      <alignment horizontal="center" vertical="center"/>
    </xf>
    <xf numFmtId="10" fontId="10" fillId="0" borderId="6" xfId="0" applyNumberFormat="1" applyFont="1" applyBorder="1" applyAlignment="1">
      <alignment horizontal="center" vertical="center"/>
    </xf>
    <xf numFmtId="10" fontId="10" fillId="0" borderId="7" xfId="0" applyNumberFormat="1" applyFont="1" applyBorder="1" applyAlignment="1">
      <alignment horizontal="center" vertical="center"/>
    </xf>
    <xf numFmtId="10" fontId="10" fillId="0" borderId="73" xfId="0" applyNumberFormat="1" applyFont="1" applyBorder="1" applyAlignment="1">
      <alignment horizontal="center" vertical="center"/>
    </xf>
    <xf numFmtId="0" fontId="11" fillId="6" borderId="61" xfId="0" applyFont="1" applyFill="1" applyBorder="1" applyAlignment="1">
      <alignment vertical="center"/>
    </xf>
    <xf numFmtId="10" fontId="10" fillId="0" borderId="61" xfId="0" applyNumberFormat="1" applyFont="1" applyBorder="1" applyAlignment="1">
      <alignment horizontal="center" vertical="center"/>
    </xf>
    <xf numFmtId="10" fontId="10" fillId="0" borderId="62" xfId="0" applyNumberFormat="1" applyFont="1" applyBorder="1" applyAlignment="1">
      <alignment horizontal="center" vertical="center"/>
    </xf>
    <xf numFmtId="9" fontId="10" fillId="0" borderId="0" xfId="1" applyFont="1" applyAlignment="1">
      <alignment horizontal="center" vertical="center"/>
    </xf>
    <xf numFmtId="0" fontId="11" fillId="6" borderId="8" xfId="0" applyFont="1" applyFill="1" applyBorder="1" applyAlignment="1">
      <alignment vertical="center"/>
    </xf>
    <xf numFmtId="10" fontId="10" fillId="0" borderId="78" xfId="0" applyNumberFormat="1" applyFont="1" applyBorder="1" applyAlignment="1">
      <alignment horizontal="center" vertical="center"/>
    </xf>
    <xf numFmtId="0" fontId="11" fillId="6" borderId="39" xfId="0" applyFont="1" applyFill="1" applyBorder="1" applyAlignment="1">
      <alignment vertical="center"/>
    </xf>
    <xf numFmtId="0" fontId="10" fillId="0" borderId="66" xfId="0" applyFont="1" applyBorder="1" applyAlignment="1">
      <alignment vertical="center"/>
    </xf>
    <xf numFmtId="0" fontId="10" fillId="0" borderId="66" xfId="0" applyFont="1" applyBorder="1" applyAlignment="1">
      <alignment horizontal="center" vertical="center"/>
    </xf>
    <xf numFmtId="2" fontId="10" fillId="0" borderId="66" xfId="0" applyNumberFormat="1" applyFont="1" applyBorder="1" applyAlignment="1">
      <alignment horizontal="center" vertical="center"/>
    </xf>
    <xf numFmtId="0" fontId="10" fillId="0" borderId="0" xfId="0" applyFont="1" applyAlignment="1">
      <alignment horizontal="center" vertical="center" textRotation="90"/>
    </xf>
    <xf numFmtId="0" fontId="11" fillId="0" borderId="0" xfId="0" applyFont="1" applyAlignment="1">
      <alignment vertical="center"/>
    </xf>
    <xf numFmtId="0" fontId="11" fillId="0" borderId="0" xfId="0" applyFont="1" applyAlignment="1">
      <alignment horizontal="center" vertical="center" textRotation="90"/>
    </xf>
    <xf numFmtId="10" fontId="3" fillId="0" borderId="0" xfId="3" applyNumberFormat="1" applyFill="1" applyAlignment="1">
      <alignment horizontal="center" vertical="center"/>
    </xf>
    <xf numFmtId="0" fontId="10" fillId="0" borderId="64" xfId="0" applyFont="1" applyBorder="1" applyAlignment="1">
      <alignment vertical="center"/>
    </xf>
    <xf numFmtId="0" fontId="10" fillId="0" borderId="64" xfId="0" applyFont="1" applyBorder="1" applyAlignment="1">
      <alignment horizontal="center" vertical="center" textRotation="90"/>
    </xf>
    <xf numFmtId="0" fontId="11" fillId="0" borderId="64" xfId="0" applyFont="1" applyBorder="1" applyAlignment="1">
      <alignment vertical="center"/>
    </xf>
    <xf numFmtId="0" fontId="11" fillId="0" borderId="64" xfId="0" applyFont="1" applyBorder="1" applyAlignment="1">
      <alignment horizontal="center" vertical="center" textRotation="90"/>
    </xf>
    <xf numFmtId="10" fontId="3" fillId="0" borderId="64" xfId="3" applyNumberFormat="1" applyFill="1" applyBorder="1" applyAlignment="1">
      <alignment horizontal="center" vertical="center"/>
    </xf>
    <xf numFmtId="2" fontId="10" fillId="0" borderId="0" xfId="0" applyNumberFormat="1" applyFont="1" applyAlignment="1">
      <alignment horizontal="center" vertical="center"/>
    </xf>
    <xf numFmtId="9" fontId="0" fillId="0" borderId="0" xfId="1" applyFont="1" applyAlignment="1">
      <alignment horizontal="center" vertical="center"/>
    </xf>
    <xf numFmtId="0" fontId="4" fillId="13" borderId="52" xfId="0" applyFont="1" applyFill="1" applyBorder="1" applyAlignment="1">
      <alignment horizontal="center" vertical="center"/>
    </xf>
    <xf numFmtId="10" fontId="10" fillId="20" borderId="54" xfId="0" applyNumberFormat="1" applyFont="1" applyFill="1" applyBorder="1" applyAlignment="1">
      <alignment horizontal="center" vertical="center"/>
    </xf>
    <xf numFmtId="10" fontId="10" fillId="20" borderId="1" xfId="0" applyNumberFormat="1" applyFont="1" applyFill="1" applyBorder="1" applyAlignment="1">
      <alignment horizontal="center" vertical="center"/>
    </xf>
    <xf numFmtId="10" fontId="10" fillId="0" borderId="80" xfId="0" applyNumberFormat="1" applyFont="1" applyBorder="1" applyAlignment="1">
      <alignment horizontal="center" vertical="center"/>
    </xf>
    <xf numFmtId="0" fontId="4" fillId="9" borderId="8" xfId="0" applyFont="1" applyFill="1" applyBorder="1" applyAlignment="1">
      <alignment horizontal="center" vertical="center"/>
    </xf>
    <xf numFmtId="2" fontId="0" fillId="0" borderId="9" xfId="1" applyNumberFormat="1" applyFont="1" applyBorder="1" applyAlignment="1">
      <alignment horizontal="center" vertical="center"/>
    </xf>
    <xf numFmtId="0" fontId="4" fillId="6" borderId="51" xfId="0" applyFont="1" applyFill="1" applyBorder="1" applyAlignment="1">
      <alignment horizontal="center" vertical="center"/>
    </xf>
    <xf numFmtId="2" fontId="0" fillId="0" borderId="33" xfId="1" applyNumberFormat="1" applyFont="1" applyBorder="1" applyAlignment="1">
      <alignment horizontal="center" vertical="center"/>
    </xf>
    <xf numFmtId="10" fontId="10" fillId="0" borderId="72" xfId="0" applyNumberFormat="1" applyFont="1" applyBorder="1" applyAlignment="1">
      <alignment horizontal="center" vertical="center"/>
    </xf>
    <xf numFmtId="0" fontId="0" fillId="19" borderId="89" xfId="0" applyFill="1" applyBorder="1" applyAlignment="1">
      <alignment horizontal="center" vertical="center" textRotation="90" wrapText="1"/>
    </xf>
    <xf numFmtId="10" fontId="10" fillId="0" borderId="63" xfId="0" applyNumberFormat="1" applyFont="1" applyBorder="1" applyAlignment="1">
      <alignment horizontal="center" vertical="center"/>
    </xf>
    <xf numFmtId="10" fontId="10" fillId="0" borderId="64" xfId="0" applyNumberFormat="1" applyFont="1" applyBorder="1" applyAlignment="1">
      <alignment horizontal="center" vertical="center"/>
    </xf>
    <xf numFmtId="10" fontId="10" fillId="0" borderId="83" xfId="0" applyNumberFormat="1" applyFont="1" applyBorder="1" applyAlignment="1">
      <alignment horizontal="center" vertical="center"/>
    </xf>
    <xf numFmtId="0" fontId="4" fillId="15" borderId="63" xfId="0" applyFont="1" applyFill="1" applyBorder="1" applyAlignment="1">
      <alignment horizontal="center" vertical="center"/>
    </xf>
    <xf numFmtId="10" fontId="10" fillId="0" borderId="84" xfId="0" applyNumberFormat="1" applyFont="1" applyBorder="1" applyAlignment="1">
      <alignment horizontal="center" vertical="center"/>
    </xf>
    <xf numFmtId="10" fontId="10" fillId="0" borderId="92" xfId="0" applyNumberFormat="1" applyFont="1" applyBorder="1" applyAlignment="1">
      <alignment horizontal="center" vertical="center"/>
    </xf>
    <xf numFmtId="0" fontId="4" fillId="15" borderId="39" xfId="0" applyFont="1" applyFill="1" applyBorder="1" applyAlignment="1">
      <alignment horizontal="center" vertical="center"/>
    </xf>
    <xf numFmtId="0" fontId="4" fillId="15" borderId="41" xfId="0" applyFont="1" applyFill="1" applyBorder="1" applyAlignment="1">
      <alignment horizontal="center" vertical="center"/>
    </xf>
    <xf numFmtId="0" fontId="14" fillId="0" borderId="0" xfId="0" applyFont="1" applyAlignment="1">
      <alignment horizontal="right"/>
    </xf>
    <xf numFmtId="0" fontId="0" fillId="0" borderId="0" xfId="0" applyAlignment="1">
      <alignment vertical="center"/>
    </xf>
    <xf numFmtId="0" fontId="0" fillId="0" borderId="0" xfId="0" applyAlignment="1">
      <alignment horizontal="center"/>
    </xf>
    <xf numFmtId="0" fontId="10" fillId="0" borderId="0" xfId="0" applyFont="1" applyAlignment="1">
      <alignment vertical="center"/>
    </xf>
    <xf numFmtId="0" fontId="10" fillId="5" borderId="41" xfId="0" applyFont="1" applyFill="1" applyBorder="1" applyAlignment="1">
      <alignment horizontal="center" vertical="center"/>
    </xf>
    <xf numFmtId="0" fontId="13" fillId="6" borderId="0" xfId="0" applyFont="1" applyFill="1" applyAlignment="1">
      <alignment horizontal="center" vertical="center"/>
    </xf>
    <xf numFmtId="0" fontId="13" fillId="6" borderId="30" xfId="0" applyFont="1" applyFill="1" applyBorder="1" applyAlignment="1">
      <alignment horizontal="center" vertical="center"/>
    </xf>
    <xf numFmtId="0" fontId="10" fillId="0" borderId="5"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0" fillId="0" borderId="39" xfId="0" applyFont="1" applyBorder="1" applyAlignment="1">
      <alignment horizontal="center" vertical="center"/>
    </xf>
    <xf numFmtId="0" fontId="10" fillId="0" borderId="1" xfId="0" applyFont="1" applyBorder="1" applyAlignment="1">
      <alignment horizontal="center" vertical="center"/>
    </xf>
    <xf numFmtId="0" fontId="10" fillId="0" borderId="40" xfId="0" applyFont="1" applyBorder="1" applyAlignment="1">
      <alignment horizontal="center" vertical="center"/>
    </xf>
    <xf numFmtId="0" fontId="3" fillId="0" borderId="0" xfId="3" applyFill="1" applyAlignment="1">
      <alignment horizontal="center" vertical="center"/>
    </xf>
    <xf numFmtId="0" fontId="10" fillId="0" borderId="64" xfId="0" applyFont="1" applyBorder="1" applyAlignment="1">
      <alignment horizontal="center" vertical="center"/>
    </xf>
    <xf numFmtId="0" fontId="3" fillId="0" borderId="64" xfId="3" applyFill="1" applyBorder="1" applyAlignment="1">
      <alignment horizontal="center" vertical="center"/>
    </xf>
    <xf numFmtId="0" fontId="0" fillId="19" borderId="87" xfId="0" applyFill="1" applyBorder="1" applyAlignment="1">
      <alignment vertical="center" textRotation="90" wrapText="1"/>
    </xf>
    <xf numFmtId="0" fontId="10" fillId="0" borderId="72" xfId="0" applyFont="1" applyBorder="1" applyAlignment="1">
      <alignment horizontal="center" vertical="center"/>
    </xf>
    <xf numFmtId="0" fontId="10" fillId="0" borderId="2" xfId="0" applyFont="1" applyBorder="1" applyAlignment="1">
      <alignment horizontal="center" vertical="center"/>
    </xf>
    <xf numFmtId="0" fontId="10" fillId="0" borderId="63" xfId="0" applyFont="1" applyBorder="1" applyAlignment="1">
      <alignment horizontal="center" vertical="center"/>
    </xf>
    <xf numFmtId="0" fontId="0" fillId="19" borderId="88" xfId="0" applyFill="1" applyBorder="1" applyAlignment="1">
      <alignment vertical="center" textRotation="90" wrapText="1"/>
    </xf>
    <xf numFmtId="2" fontId="10" fillId="0" borderId="40" xfId="0" applyNumberFormat="1" applyFont="1" applyBorder="1" applyAlignment="1">
      <alignment horizontal="center" vertical="center"/>
    </xf>
    <xf numFmtId="0" fontId="0" fillId="0" borderId="50" xfId="0" applyBorder="1" applyAlignment="1">
      <alignment vertical="center" textRotation="90"/>
    </xf>
    <xf numFmtId="0" fontId="0" fillId="0" borderId="87" xfId="0" applyBorder="1" applyAlignment="1">
      <alignment vertical="center" textRotation="90"/>
    </xf>
    <xf numFmtId="0" fontId="4" fillId="19" borderId="50" xfId="0" applyFont="1" applyFill="1" applyBorder="1" applyAlignment="1">
      <alignment vertical="center"/>
    </xf>
    <xf numFmtId="0" fontId="4" fillId="19" borderId="87" xfId="0" applyFont="1" applyFill="1" applyBorder="1" applyAlignment="1">
      <alignment vertical="center"/>
    </xf>
    <xf numFmtId="0" fontId="11" fillId="14" borderId="1" xfId="0" applyFont="1" applyFill="1" applyBorder="1" applyAlignment="1">
      <alignment horizontal="center" vertical="center"/>
    </xf>
    <xf numFmtId="0" fontId="4" fillId="19" borderId="0" xfId="0" applyFont="1" applyFill="1" applyAlignment="1">
      <alignment vertical="center"/>
    </xf>
    <xf numFmtId="0" fontId="0" fillId="0" borderId="0" xfId="0" applyAlignment="1">
      <alignment vertical="center" textRotation="90"/>
    </xf>
    <xf numFmtId="0" fontId="0" fillId="0" borderId="88" xfId="0" applyBorder="1" applyAlignment="1">
      <alignment vertical="center" textRotation="90"/>
    </xf>
    <xf numFmtId="0" fontId="4" fillId="19" borderId="88" xfId="0" applyFont="1" applyFill="1" applyBorder="1" applyAlignment="1">
      <alignment vertical="center"/>
    </xf>
    <xf numFmtId="2" fontId="4" fillId="19" borderId="0" xfId="0" applyNumberFormat="1" applyFont="1" applyFill="1" applyAlignment="1">
      <alignment vertical="center"/>
    </xf>
    <xf numFmtId="2" fontId="0" fillId="0" borderId="0" xfId="0" applyNumberFormat="1" applyAlignment="1">
      <alignment vertical="center" textRotation="90"/>
    </xf>
    <xf numFmtId="0" fontId="17" fillId="0" borderId="0" xfId="0" applyFont="1" applyAlignment="1">
      <alignment horizontal="right"/>
    </xf>
    <xf numFmtId="0" fontId="17" fillId="0" borderId="0" xfId="0" applyFont="1" applyAlignment="1">
      <alignment horizontal="center"/>
    </xf>
    <xf numFmtId="0" fontId="16" fillId="0" borderId="0" xfId="0" applyFont="1" applyAlignment="1">
      <alignment vertical="center"/>
    </xf>
    <xf numFmtId="0" fontId="16" fillId="0" borderId="0" xfId="0" applyFont="1" applyAlignment="1">
      <alignment horizontal="center" vertical="center"/>
    </xf>
    <xf numFmtId="2" fontId="10" fillId="4" borderId="14" xfId="0" applyNumberFormat="1" applyFont="1" applyFill="1" applyBorder="1" applyAlignment="1">
      <alignment horizontal="center" vertical="center"/>
    </xf>
    <xf numFmtId="2" fontId="10" fillId="4" borderId="0" xfId="0" applyNumberFormat="1" applyFont="1" applyFill="1" applyAlignment="1">
      <alignment horizontal="center" vertical="center"/>
    </xf>
    <xf numFmtId="2" fontId="10" fillId="4" borderId="22" xfId="0" applyNumberFormat="1" applyFont="1" applyFill="1" applyBorder="1" applyAlignment="1">
      <alignment horizontal="center" vertical="center"/>
    </xf>
    <xf numFmtId="2" fontId="10" fillId="4" borderId="13" xfId="0" applyNumberFormat="1" applyFont="1" applyFill="1" applyBorder="1" applyAlignment="1">
      <alignment horizontal="center" vertical="center"/>
    </xf>
    <xf numFmtId="2" fontId="10" fillId="4" borderId="18" xfId="0" applyNumberFormat="1" applyFont="1" applyFill="1" applyBorder="1" applyAlignment="1">
      <alignment horizontal="center" vertical="center"/>
    </xf>
    <xf numFmtId="2" fontId="10" fillId="4" borderId="21" xfId="0" applyNumberFormat="1" applyFont="1" applyFill="1" applyBorder="1" applyAlignment="1">
      <alignment horizontal="center" vertical="center"/>
    </xf>
    <xf numFmtId="0" fontId="14" fillId="0" borderId="0" xfId="0" applyFont="1"/>
    <xf numFmtId="0" fontId="14" fillId="0" borderId="0" xfId="0" applyFont="1" applyAlignment="1">
      <alignment horizontal="left"/>
    </xf>
    <xf numFmtId="11" fontId="0" fillId="0" borderId="0" xfId="0" applyNumberFormat="1"/>
    <xf numFmtId="10" fontId="10" fillId="0" borderId="0" xfId="0" applyNumberFormat="1" applyFont="1" applyAlignment="1">
      <alignment horizontal="center" vertical="center"/>
    </xf>
    <xf numFmtId="0" fontId="6" fillId="9" borderId="50" xfId="0" applyFont="1" applyFill="1" applyBorder="1" applyAlignment="1">
      <alignment horizontal="center" vertical="center"/>
    </xf>
    <xf numFmtId="10" fontId="0" fillId="0" borderId="0" xfId="0" applyNumberFormat="1" applyAlignment="1">
      <alignment vertical="center"/>
    </xf>
    <xf numFmtId="10" fontId="0" fillId="0" borderId="0" xfId="0" applyNumberFormat="1" applyAlignment="1">
      <alignment horizontal="center" vertical="center"/>
    </xf>
    <xf numFmtId="2" fontId="10" fillId="0" borderId="5" xfId="0" applyNumberFormat="1" applyFont="1" applyBorder="1" applyAlignment="1">
      <alignment horizontal="center" vertical="center"/>
    </xf>
    <xf numFmtId="2" fontId="10" fillId="0" borderId="9" xfId="0" applyNumberFormat="1" applyFont="1" applyBorder="1" applyAlignment="1">
      <alignment horizontal="center" vertical="center"/>
    </xf>
    <xf numFmtId="2" fontId="10" fillId="0" borderId="39" xfId="0" applyNumberFormat="1" applyFont="1" applyBorder="1" applyAlignment="1">
      <alignment horizontal="center" vertical="center"/>
    </xf>
    <xf numFmtId="2" fontId="10" fillId="0" borderId="41" xfId="0" applyNumberFormat="1" applyFont="1" applyBorder="1" applyAlignment="1">
      <alignment horizontal="center" vertical="center"/>
    </xf>
    <xf numFmtId="2" fontId="10" fillId="0" borderId="6" xfId="0" applyNumberFormat="1" applyFont="1" applyBorder="1" applyAlignment="1">
      <alignment horizontal="center" vertical="center"/>
    </xf>
    <xf numFmtId="2" fontId="3" fillId="0" borderId="0" xfId="3" applyNumberFormat="1" applyFill="1" applyAlignment="1">
      <alignment horizontal="center" vertical="center"/>
    </xf>
    <xf numFmtId="2" fontId="10" fillId="0" borderId="64" xfId="0" applyNumberFormat="1" applyFont="1" applyBorder="1" applyAlignment="1">
      <alignment horizontal="center" vertical="center"/>
    </xf>
    <xf numFmtId="2" fontId="3" fillId="0" borderId="64" xfId="3" applyNumberFormat="1" applyFill="1" applyBorder="1" applyAlignment="1">
      <alignment horizontal="center" vertical="center"/>
    </xf>
    <xf numFmtId="0" fontId="4" fillId="9" borderId="66" xfId="0" applyFont="1" applyFill="1" applyBorder="1" applyAlignment="1">
      <alignment horizontal="center" vertical="center"/>
    </xf>
    <xf numFmtId="2" fontId="10" fillId="0" borderId="72" xfId="0" applyNumberFormat="1" applyFont="1" applyBorder="1" applyAlignment="1">
      <alignment horizontal="center" vertical="center"/>
    </xf>
    <xf numFmtId="2" fontId="10" fillId="0" borderId="2" xfId="0" applyNumberFormat="1" applyFont="1" applyBorder="1" applyAlignment="1">
      <alignment horizontal="center" vertical="center"/>
    </xf>
    <xf numFmtId="2" fontId="10" fillId="0" borderId="63" xfId="0" applyNumberFormat="1" applyFont="1" applyBorder="1" applyAlignment="1">
      <alignment horizontal="center" vertical="center"/>
    </xf>
    <xf numFmtId="2" fontId="0" fillId="19" borderId="88" xfId="0" applyNumberFormat="1" applyFill="1" applyBorder="1" applyAlignment="1">
      <alignment vertical="center" textRotation="90" wrapText="1"/>
    </xf>
    <xf numFmtId="2" fontId="10" fillId="0" borderId="71" xfId="0" applyNumberFormat="1" applyFont="1" applyBorder="1" applyAlignment="1">
      <alignment horizontal="center" vertical="center"/>
    </xf>
    <xf numFmtId="0" fontId="4" fillId="12" borderId="4" xfId="0" applyFont="1" applyFill="1" applyBorder="1" applyAlignment="1">
      <alignment horizontal="center" vertical="center"/>
    </xf>
    <xf numFmtId="2" fontId="10" fillId="0" borderId="75" xfId="0" applyNumberFormat="1" applyFont="1" applyBorder="1" applyAlignment="1">
      <alignment horizontal="center" vertical="center"/>
    </xf>
    <xf numFmtId="2" fontId="10" fillId="0" borderId="55" xfId="0" applyNumberFormat="1" applyFont="1" applyBorder="1" applyAlignment="1">
      <alignment horizontal="center" vertical="center"/>
    </xf>
    <xf numFmtId="2" fontId="10" fillId="0" borderId="56" xfId="0" applyNumberFormat="1" applyFont="1" applyBorder="1" applyAlignment="1">
      <alignment horizontal="center" vertical="center"/>
    </xf>
    <xf numFmtId="2" fontId="10" fillId="0" borderId="57" xfId="0" applyNumberFormat="1" applyFont="1" applyBorder="1" applyAlignment="1">
      <alignment horizontal="center" vertical="center"/>
    </xf>
    <xf numFmtId="0" fontId="4" fillId="10" borderId="63" xfId="0" applyFont="1" applyFill="1" applyBorder="1" applyAlignment="1">
      <alignment horizontal="center" vertical="center"/>
    </xf>
    <xf numFmtId="0" fontId="4" fillId="12" borderId="63" xfId="0" applyFont="1" applyFill="1" applyBorder="1" applyAlignment="1">
      <alignment horizontal="center" vertical="center"/>
    </xf>
    <xf numFmtId="10" fontId="11" fillId="14" borderId="2" xfId="0" applyNumberFormat="1" applyFont="1" applyFill="1" applyBorder="1" applyAlignment="1">
      <alignment horizontal="center" vertical="center"/>
    </xf>
    <xf numFmtId="2" fontId="4" fillId="12" borderId="2" xfId="0" applyNumberFormat="1" applyFont="1" applyFill="1" applyBorder="1" applyAlignment="1">
      <alignment horizontal="center" vertical="center"/>
    </xf>
    <xf numFmtId="2" fontId="4" fillId="12" borderId="11" xfId="0" applyNumberFormat="1" applyFont="1" applyFill="1" applyBorder="1" applyAlignment="1">
      <alignment horizontal="center" vertical="center"/>
    </xf>
    <xf numFmtId="2" fontId="11" fillId="14" borderId="1" xfId="0" applyNumberFormat="1" applyFont="1" applyFill="1" applyBorder="1" applyAlignment="1">
      <alignment horizontal="center" vertical="center"/>
    </xf>
    <xf numFmtId="2" fontId="11" fillId="13" borderId="1" xfId="0" applyNumberFormat="1" applyFont="1" applyFill="1" applyBorder="1" applyAlignment="1">
      <alignment horizontal="center" vertical="center"/>
    </xf>
    <xf numFmtId="2" fontId="0" fillId="0" borderId="88" xfId="0" applyNumberFormat="1" applyBorder="1" applyAlignment="1">
      <alignment vertical="center" textRotation="90"/>
    </xf>
    <xf numFmtId="2" fontId="4" fillId="19" borderId="88" xfId="0" applyNumberFormat="1" applyFont="1" applyFill="1" applyBorder="1" applyAlignment="1">
      <alignment vertical="center"/>
    </xf>
    <xf numFmtId="10" fontId="11" fillId="14" borderId="4" xfId="0" applyNumberFormat="1" applyFont="1" applyFill="1" applyBorder="1" applyAlignment="1">
      <alignment horizontal="center" vertical="center"/>
    </xf>
    <xf numFmtId="10" fontId="11" fillId="14" borderId="8" xfId="0" applyNumberFormat="1" applyFont="1" applyFill="1" applyBorder="1" applyAlignment="1">
      <alignment horizontal="center" vertical="center"/>
    </xf>
    <xf numFmtId="2" fontId="4" fillId="19" borderId="30" xfId="0" applyNumberFormat="1" applyFont="1" applyFill="1" applyBorder="1" applyAlignment="1">
      <alignment vertical="center"/>
    </xf>
    <xf numFmtId="2" fontId="0" fillId="0" borderId="30" xfId="0" applyNumberFormat="1" applyBorder="1" applyAlignment="1">
      <alignment vertical="center" textRotation="90"/>
    </xf>
    <xf numFmtId="2" fontId="10" fillId="20" borderId="9" xfId="0" applyNumberFormat="1" applyFont="1" applyFill="1" applyBorder="1" applyAlignment="1">
      <alignment horizontal="center" vertical="center"/>
    </xf>
    <xf numFmtId="10" fontId="11" fillId="13" borderId="8" xfId="0" applyNumberFormat="1" applyFont="1" applyFill="1" applyBorder="1" applyAlignment="1">
      <alignment horizontal="center" vertical="center"/>
    </xf>
    <xf numFmtId="10" fontId="11" fillId="13" borderId="9" xfId="0" applyNumberFormat="1" applyFont="1" applyFill="1" applyBorder="1" applyAlignment="1">
      <alignment horizontal="center" vertical="center"/>
    </xf>
    <xf numFmtId="2" fontId="0" fillId="0" borderId="89" xfId="0" applyNumberFormat="1" applyBorder="1" applyAlignment="1">
      <alignment vertical="center" textRotation="90"/>
    </xf>
    <xf numFmtId="2" fontId="4" fillId="19" borderId="89" xfId="0" applyNumberFormat="1" applyFont="1" applyFill="1" applyBorder="1" applyAlignment="1">
      <alignment vertical="center"/>
    </xf>
    <xf numFmtId="0" fontId="4" fillId="12" borderId="80" xfId="0" applyFont="1" applyFill="1" applyBorder="1" applyAlignment="1">
      <alignment horizontal="center" vertical="center"/>
    </xf>
    <xf numFmtId="10" fontId="10" fillId="20" borderId="2" xfId="0" applyNumberFormat="1" applyFont="1" applyFill="1" applyBorder="1" applyAlignment="1">
      <alignment horizontal="center" vertical="center"/>
    </xf>
    <xf numFmtId="10" fontId="10" fillId="20" borderId="56" xfId="0" applyNumberFormat="1" applyFont="1" applyFill="1" applyBorder="1" applyAlignment="1">
      <alignment horizontal="center" vertical="center"/>
    </xf>
    <xf numFmtId="2" fontId="4" fillId="12" borderId="84" xfId="0" applyNumberFormat="1" applyFont="1" applyFill="1" applyBorder="1" applyAlignment="1">
      <alignment horizontal="center" vertical="center"/>
    </xf>
    <xf numFmtId="2" fontId="4" fillId="12" borderId="92" xfId="0" applyNumberFormat="1" applyFont="1" applyFill="1" applyBorder="1" applyAlignment="1">
      <alignment horizontal="center" vertical="center"/>
    </xf>
    <xf numFmtId="2" fontId="10" fillId="0" borderId="84" xfId="0" applyNumberFormat="1" applyFont="1" applyBorder="1" applyAlignment="1">
      <alignment horizontal="center" vertical="center"/>
    </xf>
    <xf numFmtId="2" fontId="10" fillId="20" borderId="84" xfId="0" applyNumberFormat="1" applyFont="1" applyFill="1" applyBorder="1" applyAlignment="1">
      <alignment horizontal="center" vertical="center"/>
    </xf>
    <xf numFmtId="2" fontId="11" fillId="14" borderId="84" xfId="0" applyNumberFormat="1" applyFont="1" applyFill="1" applyBorder="1" applyAlignment="1">
      <alignment horizontal="center" vertical="center"/>
    </xf>
    <xf numFmtId="2" fontId="11" fillId="13" borderId="4" xfId="0" applyNumberFormat="1" applyFont="1" applyFill="1" applyBorder="1" applyAlignment="1">
      <alignment horizontal="center" vertical="center"/>
    </xf>
    <xf numFmtId="2" fontId="10" fillId="0" borderId="92" xfId="0" applyNumberFormat="1" applyFont="1" applyBorder="1" applyAlignment="1">
      <alignment horizontal="center" vertical="center"/>
    </xf>
    <xf numFmtId="2" fontId="10" fillId="20" borderId="85" xfId="0" applyNumberFormat="1" applyFont="1" applyFill="1" applyBorder="1" applyAlignment="1">
      <alignment horizontal="center" vertical="center"/>
    </xf>
    <xf numFmtId="2" fontId="0" fillId="19" borderId="96" xfId="0" applyNumberFormat="1" applyFill="1" applyBorder="1" applyAlignment="1">
      <alignment vertical="center" textRotation="90" wrapText="1"/>
    </xf>
    <xf numFmtId="2" fontId="0" fillId="19" borderId="97" xfId="0" applyNumberFormat="1" applyFill="1" applyBorder="1" applyAlignment="1">
      <alignment horizontal="center" vertical="center" textRotation="90" wrapText="1"/>
    </xf>
    <xf numFmtId="10" fontId="11" fillId="13" borderId="2" xfId="0" applyNumberFormat="1" applyFont="1" applyFill="1" applyBorder="1" applyAlignment="1">
      <alignment horizontal="center" vertical="center"/>
    </xf>
    <xf numFmtId="10" fontId="11" fillId="13" borderId="4" xfId="0" applyNumberFormat="1" applyFont="1" applyFill="1" applyBorder="1" applyAlignment="1">
      <alignment horizontal="center" vertical="center"/>
    </xf>
    <xf numFmtId="0" fontId="4" fillId="10" borderId="2" xfId="0" applyFont="1" applyFill="1" applyBorder="1" applyAlignment="1">
      <alignment horizontal="center" vertical="center"/>
    </xf>
    <xf numFmtId="0" fontId="4" fillId="12" borderId="2" xfId="0" applyFont="1" applyFill="1" applyBorder="1" applyAlignment="1">
      <alignment horizontal="center" vertical="center"/>
    </xf>
    <xf numFmtId="0" fontId="11" fillId="14" borderId="2" xfId="0" applyFont="1" applyFill="1" applyBorder="1" applyAlignment="1">
      <alignment horizontal="center" vertical="center"/>
    </xf>
    <xf numFmtId="0" fontId="0" fillId="19" borderId="87" xfId="0" applyFill="1" applyBorder="1" applyAlignment="1">
      <alignment horizontal="center" vertical="center" textRotation="90" wrapText="1"/>
    </xf>
    <xf numFmtId="0" fontId="0" fillId="19" borderId="88" xfId="0" applyFill="1" applyBorder="1" applyAlignment="1">
      <alignment horizontal="center" vertical="center" textRotation="90" wrapText="1"/>
    </xf>
    <xf numFmtId="0" fontId="10" fillId="5" borderId="40" xfId="0" applyFont="1" applyFill="1" applyBorder="1" applyAlignment="1">
      <alignment horizontal="center" vertical="center"/>
    </xf>
    <xf numFmtId="0" fontId="10" fillId="0" borderId="0" xfId="0" applyFont="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20" xfId="0" applyFont="1" applyBorder="1" applyAlignment="1">
      <alignment horizontal="center" vertical="center"/>
    </xf>
    <xf numFmtId="10" fontId="10" fillId="0" borderId="74"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71" xfId="0" applyNumberFormat="1" applyFont="1" applyBorder="1" applyAlignment="1">
      <alignment horizontal="center" vertical="center"/>
    </xf>
    <xf numFmtId="10" fontId="10" fillId="0" borderId="1" xfId="0" applyNumberFormat="1" applyFont="1" applyBorder="1" applyAlignment="1">
      <alignment horizontal="center" vertical="center"/>
    </xf>
    <xf numFmtId="0" fontId="12" fillId="5" borderId="4" xfId="0" applyFont="1" applyFill="1" applyBorder="1" applyAlignment="1">
      <alignment horizontal="center" vertical="center"/>
    </xf>
    <xf numFmtId="0" fontId="10" fillId="0" borderId="9" xfId="0" applyFont="1" applyBorder="1" applyAlignment="1">
      <alignment horizontal="center" vertical="center"/>
    </xf>
    <xf numFmtId="0" fontId="10" fillId="0" borderId="41" xfId="0" applyFont="1" applyBorder="1" applyAlignment="1">
      <alignment horizontal="center" vertical="center"/>
    </xf>
    <xf numFmtId="10" fontId="10" fillId="0" borderId="4" xfId="0" applyNumberFormat="1" applyFont="1" applyBorder="1" applyAlignment="1">
      <alignment horizontal="center" vertical="center"/>
    </xf>
    <xf numFmtId="10" fontId="10" fillId="0" borderId="75"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54"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58" xfId="0" applyNumberFormat="1" applyFont="1" applyBorder="1" applyAlignment="1">
      <alignment horizontal="center" vertical="center"/>
    </xf>
    <xf numFmtId="10" fontId="10" fillId="0" borderId="55"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59" xfId="0" applyNumberFormat="1" applyFont="1" applyBorder="1" applyAlignment="1">
      <alignment horizontal="center" vertical="center"/>
    </xf>
    <xf numFmtId="10" fontId="10" fillId="0" borderId="56"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57" xfId="0" applyNumberFormat="1" applyFont="1" applyBorder="1" applyAlignment="1">
      <alignment horizontal="center" vertical="center"/>
    </xf>
    <xf numFmtId="2" fontId="10" fillId="0" borderId="45" xfId="0" applyNumberFormat="1" applyFont="1" applyBorder="1" applyAlignment="1">
      <alignment horizontal="center" vertical="center"/>
    </xf>
    <xf numFmtId="2" fontId="10" fillId="0" borderId="12" xfId="0" applyNumberFormat="1" applyFont="1" applyBorder="1" applyAlignment="1">
      <alignment horizontal="center" vertical="center"/>
    </xf>
    <xf numFmtId="2" fontId="10" fillId="0" borderId="8" xfId="0" applyNumberFormat="1" applyFont="1" applyBorder="1" applyAlignment="1">
      <alignment horizontal="center" vertical="center"/>
    </xf>
    <xf numFmtId="10" fontId="10" fillId="0" borderId="10" xfId="0" applyNumberFormat="1" applyFont="1" applyBorder="1" applyAlignment="1">
      <alignment horizontal="center" vertical="center"/>
    </xf>
    <xf numFmtId="10" fontId="10" fillId="0" borderId="45" xfId="0" applyNumberFormat="1" applyFont="1" applyBorder="1" applyAlignment="1">
      <alignment horizontal="center" vertical="center"/>
    </xf>
    <xf numFmtId="10" fontId="10" fillId="0" borderId="11" xfId="0" applyNumberFormat="1" applyFont="1" applyBorder="1" applyAlignment="1">
      <alignment horizontal="center" vertical="center"/>
    </xf>
    <xf numFmtId="0" fontId="10" fillId="0" borderId="45" xfId="0" applyFont="1" applyBorder="1" applyAlignment="1">
      <alignment horizontal="center" vertical="center"/>
    </xf>
    <xf numFmtId="0" fontId="10" fillId="0" borderId="11" xfId="0" applyFont="1" applyBorder="1" applyAlignment="1">
      <alignment horizontal="center" vertical="center"/>
    </xf>
    <xf numFmtId="2" fontId="10" fillId="0" borderId="11" xfId="0" applyNumberFormat="1" applyFont="1" applyBorder="1" applyAlignment="1">
      <alignment horizontal="center" vertical="center"/>
    </xf>
    <xf numFmtId="2" fontId="10" fillId="0" borderId="54" xfId="0" applyNumberFormat="1" applyFont="1" applyBorder="1" applyAlignment="1">
      <alignment horizontal="center" vertical="center"/>
    </xf>
    <xf numFmtId="2" fontId="10" fillId="0" borderId="1" xfId="0" applyNumberFormat="1" applyFont="1" applyBorder="1" applyAlignment="1">
      <alignment horizontal="center" vertical="center"/>
    </xf>
    <xf numFmtId="10" fontId="10" fillId="0" borderId="39" xfId="0" applyNumberFormat="1" applyFont="1" applyBorder="1" applyAlignment="1">
      <alignment horizontal="center" vertical="center"/>
    </xf>
    <xf numFmtId="10" fontId="13" fillId="6" borderId="0" xfId="0" applyNumberFormat="1" applyFont="1" applyFill="1" applyAlignment="1">
      <alignment horizontal="center" vertical="center"/>
    </xf>
    <xf numFmtId="10" fontId="3" fillId="3" borderId="76" xfId="3" applyNumberFormat="1" applyBorder="1" applyAlignment="1">
      <alignment horizontal="center" vertical="center"/>
    </xf>
    <xf numFmtId="10" fontId="3" fillId="3" borderId="28" xfId="3" applyNumberFormat="1" applyBorder="1" applyAlignment="1">
      <alignment horizontal="center" vertical="center"/>
    </xf>
    <xf numFmtId="10" fontId="3" fillId="3" borderId="52" xfId="3" applyNumberFormat="1" applyBorder="1" applyAlignment="1">
      <alignment horizontal="center" vertical="center"/>
    </xf>
    <xf numFmtId="10" fontId="3" fillId="3" borderId="0" xfId="3" applyNumberFormat="1" applyAlignment="1">
      <alignment horizontal="center" vertical="center"/>
    </xf>
    <xf numFmtId="10" fontId="3" fillId="3" borderId="53" xfId="3" applyNumberFormat="1" applyBorder="1" applyAlignment="1">
      <alignment horizontal="center" vertical="center"/>
    </xf>
    <xf numFmtId="10" fontId="3" fillId="3" borderId="32" xfId="3" applyNumberFormat="1" applyBorder="1" applyAlignment="1">
      <alignment horizontal="center" vertical="center"/>
    </xf>
    <xf numFmtId="10" fontId="3" fillId="3" borderId="42" xfId="3" applyNumberFormat="1" applyBorder="1" applyAlignment="1">
      <alignment horizontal="center" vertical="center"/>
    </xf>
    <xf numFmtId="10" fontId="3" fillId="3" borderId="43" xfId="3" applyNumberFormat="1" applyBorder="1" applyAlignment="1">
      <alignment horizontal="center" vertical="center"/>
    </xf>
    <xf numFmtId="10" fontId="3" fillId="3" borderId="44" xfId="3" applyNumberFormat="1" applyBorder="1" applyAlignment="1">
      <alignment horizontal="center" vertical="center"/>
    </xf>
    <xf numFmtId="0" fontId="3" fillId="3" borderId="42" xfId="3" applyBorder="1" applyAlignment="1">
      <alignment horizontal="center" vertical="center"/>
    </xf>
    <xf numFmtId="0" fontId="3" fillId="3" borderId="43" xfId="3" applyBorder="1" applyAlignment="1">
      <alignment horizontal="center" vertical="center"/>
    </xf>
    <xf numFmtId="0" fontId="3" fillId="3" borderId="44" xfId="3" applyBorder="1" applyAlignment="1">
      <alignment horizontal="center" vertical="center"/>
    </xf>
    <xf numFmtId="2" fontId="3" fillId="3" borderId="42" xfId="3" applyNumberFormat="1" applyBorder="1" applyAlignment="1">
      <alignment horizontal="center" vertical="center"/>
    </xf>
    <xf numFmtId="2" fontId="3" fillId="3" borderId="43" xfId="3" applyNumberFormat="1" applyBorder="1" applyAlignment="1">
      <alignment horizontal="center" vertical="center"/>
    </xf>
    <xf numFmtId="2" fontId="3" fillId="3" borderId="44" xfId="3" applyNumberFormat="1" applyBorder="1" applyAlignment="1">
      <alignment horizontal="center" vertical="center"/>
    </xf>
    <xf numFmtId="164" fontId="9" fillId="0" borderId="0" xfId="0" applyNumberFormat="1" applyFont="1" applyAlignment="1">
      <alignment horizontal="center"/>
    </xf>
    <xf numFmtId="165" fontId="10" fillId="4" borderId="13" xfId="0" applyNumberFormat="1" applyFont="1" applyFill="1" applyBorder="1" applyAlignment="1">
      <alignment horizontal="center" vertical="center"/>
    </xf>
    <xf numFmtId="165" fontId="10" fillId="4" borderId="14" xfId="0" applyNumberFormat="1" applyFont="1" applyFill="1" applyBorder="1" applyAlignment="1">
      <alignment horizontal="center" vertical="center"/>
    </xf>
    <xf numFmtId="165" fontId="10" fillId="4" borderId="15" xfId="0" applyNumberFormat="1" applyFont="1" applyFill="1" applyBorder="1" applyAlignment="1">
      <alignment horizontal="center" vertical="center"/>
    </xf>
    <xf numFmtId="165" fontId="10" fillId="4" borderId="49" xfId="0" applyNumberFormat="1" applyFont="1" applyFill="1" applyBorder="1" applyAlignment="1">
      <alignment vertical="center"/>
    </xf>
    <xf numFmtId="165" fontId="10" fillId="4" borderId="35" xfId="0" applyNumberFormat="1" applyFont="1" applyFill="1" applyBorder="1" applyAlignment="1">
      <alignment vertical="center"/>
    </xf>
    <xf numFmtId="165" fontId="10" fillId="4" borderId="18" xfId="0" applyNumberFormat="1" applyFont="1" applyFill="1" applyBorder="1" applyAlignment="1">
      <alignment horizontal="center" vertical="center"/>
    </xf>
    <xf numFmtId="165" fontId="10" fillId="4" borderId="0" xfId="0" applyNumberFormat="1" applyFont="1" applyFill="1" applyAlignment="1">
      <alignment horizontal="center" vertical="center"/>
    </xf>
    <xf numFmtId="165" fontId="10" fillId="4" borderId="19" xfId="0" applyNumberFormat="1" applyFont="1" applyFill="1" applyBorder="1" applyAlignment="1">
      <alignment horizontal="center" vertical="center"/>
    </xf>
    <xf numFmtId="165" fontId="10" fillId="4" borderId="50" xfId="0" applyNumberFormat="1" applyFont="1" applyFill="1" applyBorder="1" applyAlignment="1">
      <alignment vertical="center"/>
    </xf>
    <xf numFmtId="165" fontId="10" fillId="4" borderId="30" xfId="0" applyNumberFormat="1" applyFont="1" applyFill="1" applyBorder="1" applyAlignment="1">
      <alignment vertical="center"/>
    </xf>
    <xf numFmtId="165" fontId="10" fillId="4" borderId="21" xfId="0" applyNumberFormat="1" applyFont="1" applyFill="1" applyBorder="1" applyAlignment="1">
      <alignment horizontal="center" vertical="center"/>
    </xf>
    <xf numFmtId="165" fontId="10" fillId="4" borderId="22" xfId="0" applyNumberFormat="1" applyFont="1" applyFill="1" applyBorder="1" applyAlignment="1">
      <alignment horizontal="center" vertical="center"/>
    </xf>
    <xf numFmtId="165" fontId="10" fillId="4" borderId="23" xfId="0" applyNumberFormat="1" applyFont="1" applyFill="1" applyBorder="1" applyAlignment="1">
      <alignment horizontal="center" vertical="center"/>
    </xf>
    <xf numFmtId="165" fontId="10" fillId="4" borderId="51" xfId="0" applyNumberFormat="1" applyFont="1" applyFill="1" applyBorder="1" applyAlignment="1">
      <alignment vertical="center"/>
    </xf>
    <xf numFmtId="165" fontId="10" fillId="4" borderId="33" xfId="0" applyNumberFormat="1" applyFont="1" applyFill="1" applyBorder="1" applyAlignment="1">
      <alignment vertical="center"/>
    </xf>
    <xf numFmtId="165" fontId="10" fillId="0" borderId="0" xfId="0" applyNumberFormat="1" applyFont="1" applyAlignment="1">
      <alignment horizontal="center" vertical="center"/>
    </xf>
    <xf numFmtId="165" fontId="10" fillId="0" borderId="0" xfId="0" applyNumberFormat="1" applyFont="1" applyAlignment="1">
      <alignment vertical="center"/>
    </xf>
    <xf numFmtId="165" fontId="12" fillId="0" borderId="0" xfId="0" applyNumberFormat="1" applyFont="1" applyAlignment="1">
      <alignment horizontal="center" vertical="center"/>
    </xf>
    <xf numFmtId="165" fontId="12" fillId="0" borderId="0" xfId="0" applyNumberFormat="1" applyFont="1" applyAlignment="1">
      <alignment vertical="center"/>
    </xf>
    <xf numFmtId="166" fontId="10" fillId="0" borderId="8" xfId="0" applyNumberFormat="1" applyFont="1" applyBorder="1" applyAlignment="1">
      <alignment horizontal="center" vertical="center"/>
    </xf>
    <xf numFmtId="9" fontId="10" fillId="0" borderId="8" xfId="0" applyNumberFormat="1" applyFont="1" applyBorder="1" applyAlignment="1">
      <alignment horizontal="center" vertical="center"/>
    </xf>
    <xf numFmtId="9" fontId="10" fillId="0" borderId="2" xfId="0" applyNumberFormat="1" applyFont="1" applyBorder="1" applyAlignment="1">
      <alignment horizontal="center" vertical="center"/>
    </xf>
    <xf numFmtId="9" fontId="10" fillId="0" borderId="39" xfId="0" applyNumberFormat="1" applyFont="1" applyBorder="1" applyAlignment="1">
      <alignment horizontal="center" vertical="center"/>
    </xf>
    <xf numFmtId="9" fontId="10" fillId="0" borderId="74" xfId="0" applyNumberFormat="1" applyFont="1" applyBorder="1" applyAlignment="1">
      <alignment horizontal="center" vertical="center"/>
    </xf>
    <xf numFmtId="9" fontId="10" fillId="0" borderId="41" xfId="0" applyNumberFormat="1" applyFont="1" applyBorder="1" applyAlignment="1">
      <alignment horizontal="center" vertical="center"/>
    </xf>
    <xf numFmtId="9" fontId="0" fillId="19" borderId="32" xfId="0" applyNumberFormat="1" applyFill="1" applyBorder="1" applyAlignment="1">
      <alignment vertical="center" textRotation="90" wrapText="1"/>
    </xf>
    <xf numFmtId="9" fontId="0" fillId="19" borderId="88" xfId="0" applyNumberFormat="1" applyFill="1" applyBorder="1" applyAlignment="1">
      <alignment vertical="center" textRotation="90" wrapText="1"/>
    </xf>
    <xf numFmtId="0" fontId="7" fillId="17" borderId="2" xfId="0" applyFont="1" applyFill="1" applyBorder="1" applyAlignment="1">
      <alignment horizontal="center"/>
    </xf>
    <xf numFmtId="0" fontId="7" fillId="0" borderId="0" xfId="0" applyFont="1" applyAlignment="1">
      <alignment horizontal="center"/>
    </xf>
    <xf numFmtId="10" fontId="10" fillId="20" borderId="40" xfId="0" applyNumberFormat="1" applyFont="1" applyFill="1" applyBorder="1" applyAlignment="1">
      <alignment horizontal="center" vertical="center"/>
    </xf>
    <xf numFmtId="10" fontId="10" fillId="20" borderId="9" xfId="0" applyNumberFormat="1" applyFont="1" applyFill="1" applyBorder="1" applyAlignment="1">
      <alignment horizontal="center" vertical="center"/>
    </xf>
    <xf numFmtId="10" fontId="10" fillId="20" borderId="41" xfId="0" applyNumberFormat="1" applyFont="1" applyFill="1" applyBorder="1" applyAlignment="1">
      <alignment horizontal="center" vertical="center"/>
    </xf>
    <xf numFmtId="0" fontId="0" fillId="0" borderId="28" xfId="0" applyBorder="1" applyAlignment="1">
      <alignment horizontal="center" vertical="center"/>
    </xf>
    <xf numFmtId="0" fontId="0" fillId="0" borderId="3" xfId="0" applyBorder="1"/>
    <xf numFmtId="0" fontId="18" fillId="0" borderId="0" xfId="0" applyFont="1"/>
    <xf numFmtId="11" fontId="18" fillId="0" borderId="0" xfId="0" applyNumberFormat="1" applyFont="1"/>
    <xf numFmtId="0" fontId="4" fillId="15" borderId="51" xfId="0" applyFont="1" applyFill="1" applyBorder="1" applyAlignment="1">
      <alignment horizontal="center" vertical="center"/>
    </xf>
    <xf numFmtId="0" fontId="4" fillId="15" borderId="57" xfId="0" applyFont="1" applyFill="1" applyBorder="1" applyAlignment="1">
      <alignment horizontal="center" vertical="center"/>
    </xf>
    <xf numFmtId="0" fontId="4" fillId="9" borderId="64" xfId="0" applyFont="1" applyFill="1" applyBorder="1" applyAlignment="1">
      <alignment horizontal="center" vertical="center"/>
    </xf>
    <xf numFmtId="9" fontId="10" fillId="0" borderId="70" xfId="0" applyNumberFormat="1" applyFont="1" applyBorder="1" applyAlignment="1">
      <alignment horizontal="center" vertical="center"/>
    </xf>
    <xf numFmtId="9" fontId="10" fillId="0" borderId="3" xfId="0" applyNumberFormat="1" applyFont="1" applyBorder="1" applyAlignment="1">
      <alignment horizontal="center" vertical="center"/>
    </xf>
    <xf numFmtId="166" fontId="10" fillId="0" borderId="3" xfId="0" applyNumberFormat="1" applyFont="1" applyBorder="1" applyAlignment="1">
      <alignment horizontal="center" vertical="center"/>
    </xf>
    <xf numFmtId="0" fontId="4" fillId="10" borderId="80" xfId="0" applyFont="1" applyFill="1" applyBorder="1" applyAlignment="1">
      <alignment horizontal="center" vertical="center"/>
    </xf>
    <xf numFmtId="9" fontId="10" fillId="0" borderId="71" xfId="0" applyNumberFormat="1" applyFont="1" applyBorder="1" applyAlignment="1">
      <alignment horizontal="center" vertical="center"/>
    </xf>
    <xf numFmtId="9" fontId="10" fillId="0" borderId="1" xfId="0" applyNumberFormat="1" applyFont="1" applyBorder="1" applyAlignment="1">
      <alignment horizontal="center" vertical="center"/>
    </xf>
    <xf numFmtId="9" fontId="10" fillId="0" borderId="40" xfId="0" applyNumberFormat="1" applyFont="1" applyBorder="1" applyAlignment="1">
      <alignment horizontal="center" vertical="center"/>
    </xf>
    <xf numFmtId="9" fontId="10" fillId="0" borderId="4" xfId="0" applyNumberFormat="1" applyFont="1" applyBorder="1" applyAlignment="1">
      <alignment horizontal="center" vertical="center"/>
    </xf>
    <xf numFmtId="166" fontId="10" fillId="0" borderId="10" xfId="0" applyNumberFormat="1" applyFont="1" applyBorder="1" applyAlignment="1">
      <alignment horizontal="center" vertical="center"/>
    </xf>
    <xf numFmtId="0" fontId="0" fillId="0" borderId="28" xfId="0" applyBorder="1" applyAlignment="1">
      <alignment vertical="center"/>
    </xf>
    <xf numFmtId="166" fontId="10" fillId="0" borderId="71" xfId="0" applyNumberFormat="1" applyFont="1" applyBorder="1" applyAlignment="1">
      <alignment horizontal="center" vertical="center"/>
    </xf>
    <xf numFmtId="166" fontId="10" fillId="0" borderId="40" xfId="0" applyNumberFormat="1" applyFont="1" applyBorder="1" applyAlignment="1">
      <alignment horizontal="center" vertical="center"/>
    </xf>
    <xf numFmtId="166" fontId="10" fillId="0" borderId="91" xfId="0" applyNumberFormat="1" applyFont="1" applyBorder="1" applyAlignment="1">
      <alignment horizontal="center" vertical="center"/>
    </xf>
    <xf numFmtId="10" fontId="10" fillId="0" borderId="109" xfId="0" applyNumberFormat="1" applyFont="1" applyBorder="1" applyAlignment="1">
      <alignment horizontal="center" vertical="center"/>
    </xf>
    <xf numFmtId="0" fontId="0" fillId="19" borderId="96" xfId="0" applyFill="1" applyBorder="1" applyAlignment="1">
      <alignment horizontal="center" vertical="center" textRotation="90" wrapText="1"/>
    </xf>
    <xf numFmtId="0" fontId="10" fillId="0" borderId="111" xfId="0" applyFont="1" applyBorder="1" applyAlignment="1">
      <alignment horizontal="center" vertical="center"/>
    </xf>
    <xf numFmtId="165" fontId="10" fillId="4" borderId="46" xfId="0" applyNumberFormat="1" applyFont="1" applyFill="1" applyBorder="1" applyAlignment="1">
      <alignment vertical="center"/>
    </xf>
    <xf numFmtId="165" fontId="10" fillId="4" borderId="25" xfId="0" applyNumberFormat="1" applyFont="1" applyFill="1" applyBorder="1" applyAlignment="1">
      <alignment vertical="center"/>
    </xf>
    <xf numFmtId="165" fontId="10" fillId="4" borderId="38" xfId="0" applyNumberFormat="1" applyFont="1" applyFill="1" applyBorder="1" applyAlignment="1">
      <alignment vertical="center"/>
    </xf>
    <xf numFmtId="10" fontId="10" fillId="0" borderId="67" xfId="0" applyNumberFormat="1" applyFont="1" applyBorder="1" applyAlignment="1">
      <alignment horizontal="center" vertical="center"/>
    </xf>
    <xf numFmtId="10" fontId="10" fillId="0" borderId="76" xfId="0" applyNumberFormat="1" applyFont="1" applyBorder="1" applyAlignment="1">
      <alignment horizontal="center" vertical="center"/>
    </xf>
    <xf numFmtId="10" fontId="10" fillId="0" borderId="79" xfId="0" applyNumberFormat="1" applyFont="1" applyBorder="1" applyAlignment="1">
      <alignment horizontal="center" vertical="center"/>
    </xf>
    <xf numFmtId="10" fontId="10" fillId="0" borderId="52" xfId="0" applyNumberFormat="1" applyFont="1" applyBorder="1" applyAlignment="1">
      <alignment horizontal="center" vertical="center"/>
    </xf>
    <xf numFmtId="10" fontId="10" fillId="0" borderId="28" xfId="0" applyNumberFormat="1" applyFont="1" applyBorder="1" applyAlignment="1">
      <alignment horizontal="center" vertical="center"/>
    </xf>
    <xf numFmtId="2" fontId="10" fillId="0" borderId="28" xfId="0" applyNumberFormat="1" applyFont="1" applyBorder="1" applyAlignment="1">
      <alignment horizontal="center" vertical="center"/>
    </xf>
    <xf numFmtId="0" fontId="0" fillId="19" borderId="28" xfId="0" applyFill="1" applyBorder="1" applyAlignment="1">
      <alignment horizontal="center" vertical="center"/>
    </xf>
    <xf numFmtId="10" fontId="10" fillId="0" borderId="110" xfId="0" applyNumberFormat="1" applyFont="1" applyBorder="1" applyAlignment="1">
      <alignment horizontal="center" vertical="center"/>
    </xf>
    <xf numFmtId="0" fontId="6" fillId="19" borderId="77" xfId="0" applyFont="1" applyFill="1" applyBorder="1" applyAlignment="1">
      <alignment horizontal="center" vertical="center"/>
    </xf>
    <xf numFmtId="11" fontId="10" fillId="4" borderId="14" xfId="0" applyNumberFormat="1" applyFont="1" applyFill="1" applyBorder="1" applyAlignment="1">
      <alignment horizontal="center" vertical="center"/>
    </xf>
    <xf numFmtId="11" fontId="10" fillId="4" borderId="0" xfId="0" applyNumberFormat="1" applyFont="1" applyFill="1" applyAlignment="1">
      <alignment horizontal="center" vertical="center"/>
    </xf>
    <xf numFmtId="11" fontId="10" fillId="0" borderId="0" xfId="0" applyNumberFormat="1" applyFont="1" applyAlignment="1">
      <alignment horizontal="center" vertical="center"/>
    </xf>
    <xf numFmtId="11" fontId="10" fillId="0" borderId="66" xfId="0" applyNumberFormat="1" applyFont="1" applyBorder="1" applyAlignment="1">
      <alignment horizontal="center" vertical="center"/>
    </xf>
    <xf numFmtId="11" fontId="10" fillId="4" borderId="28" xfId="0" applyNumberFormat="1" applyFont="1" applyFill="1" applyBorder="1" applyAlignment="1">
      <alignment horizontal="center" vertical="center"/>
    </xf>
    <xf numFmtId="0" fontId="10" fillId="0" borderId="13" xfId="0" applyFont="1" applyBorder="1" applyAlignment="1">
      <alignment horizontal="center" vertical="center"/>
    </xf>
    <xf numFmtId="0" fontId="10" fillId="0" borderId="18" xfId="0" applyFont="1" applyBorder="1" applyAlignment="1">
      <alignment horizontal="center" vertical="center"/>
    </xf>
    <xf numFmtId="0" fontId="10" fillId="0" borderId="21" xfId="0" applyFont="1" applyBorder="1" applyAlignment="1">
      <alignment horizontal="center" vertical="center"/>
    </xf>
    <xf numFmtId="0" fontId="11" fillId="6" borderId="10" xfId="0" applyFont="1" applyFill="1" applyBorder="1" applyAlignment="1">
      <alignment vertical="center"/>
    </xf>
    <xf numFmtId="0" fontId="11" fillId="6" borderId="78" xfId="0" applyFont="1" applyFill="1" applyBorder="1" applyAlignment="1">
      <alignment vertical="center"/>
    </xf>
    <xf numFmtId="0" fontId="11" fillId="6" borderId="73" xfId="0" applyFont="1" applyFill="1" applyBorder="1" applyAlignment="1">
      <alignment vertical="center"/>
    </xf>
    <xf numFmtId="10" fontId="3" fillId="3" borderId="29" xfId="3" applyNumberFormat="1" applyBorder="1" applyAlignment="1">
      <alignment horizontal="center" vertical="center"/>
    </xf>
    <xf numFmtId="10" fontId="3" fillId="3" borderId="30" xfId="3" applyNumberFormat="1" applyBorder="1" applyAlignment="1">
      <alignment horizontal="center" vertical="center"/>
    </xf>
    <xf numFmtId="10" fontId="3" fillId="3" borderId="33" xfId="3" applyNumberFormat="1" applyBorder="1" applyAlignment="1">
      <alignment horizontal="center" vertical="center"/>
    </xf>
    <xf numFmtId="9" fontId="10" fillId="0" borderId="9" xfId="0" applyNumberFormat="1" applyFont="1" applyBorder="1" applyAlignment="1">
      <alignment horizontal="center" vertical="center"/>
    </xf>
    <xf numFmtId="10" fontId="10" fillId="0" borderId="30" xfId="0" applyNumberFormat="1" applyFont="1" applyBorder="1" applyAlignment="1">
      <alignment horizontal="center" vertical="center"/>
    </xf>
    <xf numFmtId="10" fontId="10" fillId="0" borderId="32" xfId="0" applyNumberFormat="1" applyFont="1" applyBorder="1" applyAlignment="1">
      <alignment horizontal="center" vertical="center"/>
    </xf>
    <xf numFmtId="9" fontId="10" fillId="0" borderId="75" xfId="0" applyNumberFormat="1" applyFont="1" applyBorder="1" applyAlignment="1">
      <alignment horizontal="center" vertical="center"/>
    </xf>
    <xf numFmtId="0" fontId="0" fillId="0" borderId="30" xfId="0" applyBorder="1" applyAlignment="1">
      <alignment vertical="center"/>
    </xf>
    <xf numFmtId="0" fontId="10" fillId="0" borderId="57" xfId="0" applyFont="1" applyBorder="1" applyAlignment="1">
      <alignment horizontal="center" vertical="center"/>
    </xf>
    <xf numFmtId="0" fontId="0" fillId="0" borderId="58" xfId="0" applyBorder="1"/>
    <xf numFmtId="9" fontId="0" fillId="0" borderId="0" xfId="1" applyFont="1" applyAlignment="1">
      <alignment horizontal="left" vertical="center"/>
    </xf>
    <xf numFmtId="0" fontId="0" fillId="0" borderId="63" xfId="0" applyBorder="1" applyAlignment="1">
      <alignment vertical="center"/>
    </xf>
    <xf numFmtId="0" fontId="0" fillId="0" borderId="80" xfId="0" applyBorder="1"/>
    <xf numFmtId="0" fontId="0" fillId="0" borderId="52" xfId="0" applyBorder="1" applyAlignment="1">
      <alignment vertical="center"/>
    </xf>
    <xf numFmtId="0" fontId="0" fillId="0" borderId="110" xfId="0" applyBorder="1"/>
    <xf numFmtId="0" fontId="0" fillId="0" borderId="56" xfId="0" applyBorder="1" applyAlignment="1">
      <alignment vertical="center"/>
    </xf>
    <xf numFmtId="2" fontId="10" fillId="4" borderId="77" xfId="0" applyNumberFormat="1" applyFont="1" applyFill="1" applyBorder="1" applyAlignment="1">
      <alignment horizontal="center" vertical="center"/>
    </xf>
    <xf numFmtId="2" fontId="10" fillId="4" borderId="28" xfId="0" applyNumberFormat="1" applyFont="1" applyFill="1" applyBorder="1" applyAlignment="1">
      <alignment horizontal="center" vertical="center"/>
    </xf>
    <xf numFmtId="165" fontId="10" fillId="4" borderId="28" xfId="0" applyNumberFormat="1" applyFont="1" applyFill="1" applyBorder="1" applyAlignment="1">
      <alignment horizontal="center" vertical="center"/>
    </xf>
    <xf numFmtId="165" fontId="10" fillId="4" borderId="26" xfId="0" applyNumberFormat="1" applyFont="1" applyFill="1" applyBorder="1" applyAlignment="1">
      <alignment horizontal="center" vertical="center"/>
    </xf>
    <xf numFmtId="165" fontId="10" fillId="4" borderId="77" xfId="0" applyNumberFormat="1" applyFont="1" applyFill="1" applyBorder="1" applyAlignment="1">
      <alignment vertical="center"/>
    </xf>
    <xf numFmtId="165" fontId="10" fillId="4" borderId="29" xfId="0" applyNumberFormat="1" applyFont="1" applyFill="1" applyBorder="1" applyAlignment="1">
      <alignment vertical="center"/>
    </xf>
    <xf numFmtId="2" fontId="10" fillId="4" borderId="50" xfId="0" applyNumberFormat="1" applyFont="1" applyFill="1" applyBorder="1" applyAlignment="1">
      <alignment horizontal="center" vertical="center"/>
    </xf>
    <xf numFmtId="2" fontId="10" fillId="4" borderId="51" xfId="0" applyNumberFormat="1" applyFont="1" applyFill="1" applyBorder="1" applyAlignment="1">
      <alignment horizontal="center" vertical="center"/>
    </xf>
    <xf numFmtId="2" fontId="10" fillId="4" borderId="32" xfId="0" applyNumberFormat="1" applyFont="1" applyFill="1" applyBorder="1" applyAlignment="1">
      <alignment horizontal="center" vertical="center"/>
    </xf>
    <xf numFmtId="165" fontId="10" fillId="4" borderId="32" xfId="0" applyNumberFormat="1" applyFont="1" applyFill="1" applyBorder="1" applyAlignment="1">
      <alignment horizontal="center" vertical="center"/>
    </xf>
    <xf numFmtId="11" fontId="10" fillId="4" borderId="32" xfId="0" applyNumberFormat="1" applyFont="1" applyFill="1" applyBorder="1" applyAlignment="1">
      <alignment horizontal="center" vertical="center"/>
    </xf>
    <xf numFmtId="165" fontId="10" fillId="4" borderId="116" xfId="0" applyNumberFormat="1" applyFont="1" applyFill="1" applyBorder="1" applyAlignment="1">
      <alignment horizontal="center" vertical="center"/>
    </xf>
    <xf numFmtId="165" fontId="10" fillId="4" borderId="30" xfId="0" applyNumberFormat="1" applyFont="1" applyFill="1" applyBorder="1" applyAlignment="1">
      <alignment horizontal="center" vertical="center"/>
    </xf>
    <xf numFmtId="165" fontId="10" fillId="4" borderId="33" xfId="0" applyNumberFormat="1" applyFont="1" applyFill="1" applyBorder="1" applyAlignment="1">
      <alignment horizontal="center" vertical="center"/>
    </xf>
    <xf numFmtId="165" fontId="10" fillId="4" borderId="24" xfId="0" applyNumberFormat="1" applyFont="1" applyFill="1" applyBorder="1" applyAlignment="1">
      <alignment vertical="center"/>
    </xf>
    <xf numFmtId="165" fontId="10" fillId="4" borderId="29" xfId="0" applyNumberFormat="1" applyFont="1" applyFill="1" applyBorder="1" applyAlignment="1">
      <alignment horizontal="center" vertical="center"/>
    </xf>
    <xf numFmtId="2" fontId="10" fillId="0" borderId="74" xfId="0" applyNumberFormat="1" applyFont="1" applyBorder="1" applyAlignment="1">
      <alignment horizontal="center" vertical="center"/>
    </xf>
    <xf numFmtId="0" fontId="10" fillId="0" borderId="74" xfId="0" applyFont="1" applyBorder="1" applyAlignment="1">
      <alignment horizontal="center" vertical="center"/>
    </xf>
    <xf numFmtId="0" fontId="10" fillId="0" borderId="71" xfId="0" applyFont="1" applyBorder="1" applyAlignment="1">
      <alignment horizontal="center" vertical="center"/>
    </xf>
    <xf numFmtId="0" fontId="0" fillId="0" borderId="25" xfId="0" applyBorder="1"/>
    <xf numFmtId="0" fontId="19" fillId="0" borderId="0" xfId="0" applyFont="1" applyAlignment="1">
      <alignment vertical="center"/>
    </xf>
    <xf numFmtId="2" fontId="10" fillId="0" borderId="77" xfId="0" applyNumberFormat="1" applyFont="1" applyBorder="1" applyAlignment="1">
      <alignment vertical="center"/>
    </xf>
    <xf numFmtId="0" fontId="10" fillId="0" borderId="75" xfId="0" applyFont="1" applyBorder="1" applyAlignment="1">
      <alignment horizontal="center" vertical="center"/>
    </xf>
    <xf numFmtId="2" fontId="10" fillId="0" borderId="10" xfId="0" applyNumberFormat="1" applyFont="1" applyBorder="1" applyAlignment="1">
      <alignment horizontal="center" vertical="center"/>
    </xf>
    <xf numFmtId="0" fontId="10" fillId="0" borderId="10" xfId="0" applyFont="1" applyBorder="1" applyAlignment="1">
      <alignment horizontal="center" vertical="center"/>
    </xf>
    <xf numFmtId="0" fontId="10" fillId="0" borderId="54" xfId="0" applyFont="1" applyBorder="1" applyAlignment="1">
      <alignment horizontal="center" vertical="center"/>
    </xf>
    <xf numFmtId="0" fontId="6" fillId="9" borderId="78" xfId="0" applyFont="1" applyFill="1" applyBorder="1" applyAlignment="1">
      <alignment horizontal="center" vertical="center"/>
    </xf>
    <xf numFmtId="0" fontId="10" fillId="0" borderId="56" xfId="0" applyFont="1" applyBorder="1" applyAlignment="1">
      <alignment horizontal="center" vertical="center"/>
    </xf>
    <xf numFmtId="9" fontId="10" fillId="0" borderId="45" xfId="0" applyNumberFormat="1" applyFont="1" applyBorder="1" applyAlignment="1">
      <alignment horizontal="center" vertical="center"/>
    </xf>
    <xf numFmtId="9" fontId="10" fillId="0" borderId="54" xfId="0" applyNumberFormat="1" applyFont="1" applyBorder="1" applyAlignment="1">
      <alignment horizontal="center" vertical="center"/>
    </xf>
    <xf numFmtId="9" fontId="10" fillId="0" borderId="55" xfId="0" applyNumberFormat="1" applyFont="1" applyBorder="1" applyAlignment="1">
      <alignment horizontal="center" vertical="center"/>
    </xf>
    <xf numFmtId="10" fontId="10" fillId="0" borderId="95" xfId="0" applyNumberFormat="1" applyFont="1" applyBorder="1" applyAlignment="1">
      <alignment horizontal="center" vertical="center"/>
    </xf>
    <xf numFmtId="2" fontId="10" fillId="0" borderId="43" xfId="0" applyNumberFormat="1" applyFont="1" applyBorder="1" applyAlignment="1">
      <alignment horizontal="center" vertical="center"/>
    </xf>
    <xf numFmtId="0" fontId="6" fillId="9" borderId="51" xfId="0" applyFont="1" applyFill="1" applyBorder="1" applyAlignment="1">
      <alignment horizontal="center" vertical="center"/>
    </xf>
    <xf numFmtId="10" fontId="10" fillId="0" borderId="121" xfId="0" applyNumberFormat="1" applyFont="1" applyBorder="1" applyAlignment="1">
      <alignment horizontal="center" vertical="center"/>
    </xf>
    <xf numFmtId="0" fontId="10" fillId="0" borderId="120" xfId="0" applyFont="1" applyBorder="1" applyAlignment="1">
      <alignment horizontal="center" vertical="center"/>
    </xf>
    <xf numFmtId="165" fontId="10" fillId="4" borderId="77" xfId="0" applyNumberFormat="1" applyFont="1" applyFill="1" applyBorder="1" applyAlignment="1">
      <alignment horizontal="center" vertical="center"/>
    </xf>
    <xf numFmtId="165" fontId="10" fillId="4" borderId="50" xfId="0" applyNumberFormat="1" applyFont="1" applyFill="1" applyBorder="1" applyAlignment="1">
      <alignment horizontal="center" vertical="center"/>
    </xf>
    <xf numFmtId="165" fontId="10" fillId="4" borderId="51" xfId="0" applyNumberFormat="1" applyFont="1" applyFill="1" applyBorder="1" applyAlignment="1">
      <alignment horizontal="center" vertical="center"/>
    </xf>
    <xf numFmtId="10" fontId="10" fillId="0" borderId="85" xfId="0" applyNumberFormat="1" applyFont="1" applyBorder="1" applyAlignment="1">
      <alignment horizontal="center" vertical="center"/>
    </xf>
    <xf numFmtId="0" fontId="6" fillId="9" borderId="62" xfId="0" applyFont="1" applyFill="1" applyBorder="1" applyAlignment="1">
      <alignment horizontal="center" vertical="center"/>
    </xf>
    <xf numFmtId="167" fontId="10" fillId="0" borderId="5" xfId="0" applyNumberFormat="1" applyFont="1" applyBorder="1" applyAlignment="1">
      <alignment horizontal="center" vertical="center"/>
    </xf>
    <xf numFmtId="167" fontId="10" fillId="0" borderId="8" xfId="0" applyNumberFormat="1" applyFont="1" applyBorder="1" applyAlignment="1">
      <alignment horizontal="center" vertical="center"/>
    </xf>
    <xf numFmtId="167" fontId="10" fillId="0" borderId="39" xfId="0" applyNumberFormat="1" applyFont="1" applyBorder="1" applyAlignment="1">
      <alignment horizontal="center" vertical="center"/>
    </xf>
    <xf numFmtId="167" fontId="10" fillId="0" borderId="45" xfId="0" applyNumberFormat="1" applyFont="1" applyBorder="1" applyAlignment="1">
      <alignment horizontal="center" vertical="center"/>
    </xf>
    <xf numFmtId="0" fontId="10" fillId="0" borderId="6" xfId="0" applyFont="1" applyBorder="1" applyAlignment="1">
      <alignment horizontal="center" vertical="center"/>
    </xf>
    <xf numFmtId="0" fontId="0" fillId="0" borderId="95" xfId="0" applyBorder="1" applyAlignment="1">
      <alignment vertical="center"/>
    </xf>
    <xf numFmtId="0" fontId="0" fillId="0" borderId="110" xfId="0" applyBorder="1" applyAlignment="1">
      <alignment vertical="center"/>
    </xf>
    <xf numFmtId="9" fontId="10" fillId="0" borderId="95" xfId="0" applyNumberFormat="1" applyFont="1" applyBorder="1" applyAlignment="1">
      <alignment horizontal="center" vertical="center"/>
    </xf>
    <xf numFmtId="9" fontId="10" fillId="0" borderId="79" xfId="0" applyNumberFormat="1" applyFont="1" applyBorder="1" applyAlignment="1">
      <alignment horizontal="center" vertical="center"/>
    </xf>
    <xf numFmtId="9" fontId="10" fillId="0" borderId="43" xfId="0" applyNumberFormat="1" applyFont="1" applyBorder="1" applyAlignment="1">
      <alignment horizontal="center" vertical="center"/>
    </xf>
    <xf numFmtId="10" fontId="10" fillId="0" borderId="70" xfId="0" applyNumberFormat="1" applyFont="1" applyBorder="1" applyAlignment="1">
      <alignment horizontal="center" vertical="center"/>
    </xf>
    <xf numFmtId="9" fontId="10" fillId="0" borderId="57" xfId="0" applyNumberFormat="1" applyFont="1" applyBorder="1" applyAlignment="1">
      <alignment horizontal="center" vertical="center"/>
    </xf>
    <xf numFmtId="166" fontId="10" fillId="0" borderId="2" xfId="0" applyNumberFormat="1" applyFont="1" applyBorder="1" applyAlignment="1">
      <alignment horizontal="center" vertical="center"/>
    </xf>
    <xf numFmtId="2" fontId="0" fillId="0" borderId="0" xfId="0" applyNumberFormat="1" applyAlignment="1">
      <alignment vertical="center"/>
    </xf>
    <xf numFmtId="0" fontId="4" fillId="10" borderId="0" xfId="0" applyFont="1" applyFill="1" applyAlignment="1">
      <alignment horizontal="center" vertical="center"/>
    </xf>
    <xf numFmtId="0" fontId="4" fillId="15" borderId="0" xfId="0" applyFont="1" applyFill="1" applyAlignment="1">
      <alignment horizontal="center" vertical="center"/>
    </xf>
    <xf numFmtId="0" fontId="6" fillId="10" borderId="0" xfId="0" applyFont="1" applyFill="1" applyAlignment="1">
      <alignment horizontal="center" vertical="center"/>
    </xf>
    <xf numFmtId="2" fontId="4" fillId="15" borderId="0" xfId="0" applyNumberFormat="1" applyFont="1" applyFill="1" applyAlignment="1">
      <alignment horizontal="center" vertical="center"/>
    </xf>
    <xf numFmtId="10" fontId="6" fillId="19" borderId="0" xfId="1" applyNumberFormat="1" applyFont="1" applyFill="1" applyAlignment="1">
      <alignment horizontal="center" vertical="center"/>
    </xf>
    <xf numFmtId="9" fontId="6" fillId="19" borderId="0" xfId="1" applyFont="1" applyFill="1" applyAlignment="1">
      <alignment horizontal="center" vertical="center"/>
    </xf>
    <xf numFmtId="0" fontId="0" fillId="19" borderId="30" xfId="0" applyFill="1" applyBorder="1" applyAlignment="1">
      <alignment vertical="center"/>
    </xf>
    <xf numFmtId="9" fontId="0" fillId="0" borderId="2" xfId="1" applyFont="1" applyBorder="1" applyAlignment="1">
      <alignment horizontal="center" vertical="center"/>
    </xf>
    <xf numFmtId="9" fontId="4" fillId="10" borderId="2" xfId="1" applyFont="1" applyFill="1" applyBorder="1" applyAlignment="1">
      <alignment horizontal="center" vertical="center"/>
    </xf>
    <xf numFmtId="9" fontId="0" fillId="0" borderId="72" xfId="1" applyFont="1" applyBorder="1" applyAlignment="1">
      <alignment horizontal="center" vertical="center"/>
    </xf>
    <xf numFmtId="9" fontId="4" fillId="19" borderId="2" xfId="1" applyFont="1" applyFill="1" applyBorder="1" applyAlignment="1">
      <alignment horizontal="center" vertical="center"/>
    </xf>
    <xf numFmtId="9" fontId="4" fillId="10" borderId="0" xfId="1" applyFont="1" applyFill="1" applyAlignment="1">
      <alignment horizontal="center" vertical="center"/>
    </xf>
    <xf numFmtId="9" fontId="4" fillId="10" borderId="57" xfId="1" applyFont="1" applyFill="1" applyBorder="1" applyAlignment="1">
      <alignment horizontal="center" vertical="center"/>
    </xf>
    <xf numFmtId="0" fontId="4" fillId="10" borderId="10" xfId="0" applyFont="1" applyFill="1" applyBorder="1" applyAlignment="1">
      <alignment horizontal="center" vertical="center"/>
    </xf>
    <xf numFmtId="0" fontId="0" fillId="19" borderId="50" xfId="0" applyFill="1" applyBorder="1" applyAlignment="1">
      <alignment vertical="center"/>
    </xf>
    <xf numFmtId="9" fontId="0" fillId="19" borderId="0" xfId="0" applyNumberFormat="1" applyFill="1" applyAlignment="1">
      <alignment vertical="center" textRotation="90" wrapText="1"/>
    </xf>
    <xf numFmtId="0" fontId="0" fillId="0" borderId="51" xfId="0" applyBorder="1" applyAlignment="1">
      <alignment vertical="center"/>
    </xf>
    <xf numFmtId="10" fontId="10" fillId="0" borderId="50" xfId="0" applyNumberFormat="1" applyFont="1" applyBorder="1" applyAlignment="1">
      <alignment horizontal="center" vertical="center"/>
    </xf>
    <xf numFmtId="10" fontId="10" fillId="0" borderId="29" xfId="0" applyNumberFormat="1" applyFont="1" applyBorder="1" applyAlignment="1">
      <alignment horizontal="center" vertical="center"/>
    </xf>
    <xf numFmtId="10" fontId="10" fillId="0" borderId="77" xfId="0" applyNumberFormat="1" applyFont="1" applyBorder="1" applyAlignment="1">
      <alignment horizontal="center" vertical="center"/>
    </xf>
    <xf numFmtId="0" fontId="6" fillId="9" borderId="77" xfId="0" applyFont="1" applyFill="1" applyBorder="1" applyAlignment="1">
      <alignment horizontal="center" vertical="center"/>
    </xf>
    <xf numFmtId="9" fontId="10" fillId="0" borderId="115" xfId="0" applyNumberFormat="1" applyFont="1" applyBorder="1" applyAlignment="1">
      <alignment horizontal="center" vertical="center"/>
    </xf>
    <xf numFmtId="9" fontId="10" fillId="0" borderId="76" xfId="0" applyNumberFormat="1" applyFont="1" applyBorder="1" applyAlignment="1">
      <alignment horizontal="center" vertical="center"/>
    </xf>
    <xf numFmtId="0" fontId="11" fillId="6" borderId="86" xfId="0" applyFont="1" applyFill="1" applyBorder="1" applyAlignment="1">
      <alignment vertical="center"/>
    </xf>
    <xf numFmtId="0" fontId="10" fillId="0" borderId="25" xfId="0" applyFont="1" applyBorder="1" applyAlignment="1">
      <alignment vertical="center"/>
    </xf>
    <xf numFmtId="0" fontId="10" fillId="0" borderId="38" xfId="0" applyFont="1" applyBorder="1" applyAlignment="1">
      <alignment vertical="center"/>
    </xf>
    <xf numFmtId="165" fontId="10" fillId="4" borderId="14" xfId="0" applyNumberFormat="1" applyFont="1" applyFill="1" applyBorder="1" applyAlignment="1">
      <alignment vertical="center"/>
    </xf>
    <xf numFmtId="165" fontId="10" fillId="4" borderId="0" xfId="0" applyNumberFormat="1" applyFont="1" applyFill="1" applyAlignment="1">
      <alignment vertical="center"/>
    </xf>
    <xf numFmtId="165" fontId="10" fillId="4" borderId="32" xfId="0" applyNumberFormat="1" applyFont="1" applyFill="1" applyBorder="1" applyAlignment="1">
      <alignment vertical="center"/>
    </xf>
    <xf numFmtId="165" fontId="10" fillId="4" borderId="28" xfId="0" applyNumberFormat="1" applyFont="1" applyFill="1" applyBorder="1" applyAlignment="1">
      <alignment vertical="center"/>
    </xf>
    <xf numFmtId="0" fontId="10" fillId="0" borderId="123" xfId="0" applyFont="1" applyBorder="1" applyAlignment="1">
      <alignment horizontal="center" vertical="center"/>
    </xf>
    <xf numFmtId="0" fontId="5" fillId="0" borderId="0" xfId="0" applyFont="1"/>
    <xf numFmtId="0" fontId="10" fillId="0" borderId="31" xfId="0" applyFont="1" applyBorder="1" applyAlignment="1">
      <alignment horizontal="center" vertical="center"/>
    </xf>
    <xf numFmtId="165" fontId="10" fillId="4" borderId="120" xfId="0" applyNumberFormat="1" applyFont="1" applyFill="1" applyBorder="1" applyAlignment="1">
      <alignment horizontal="center" vertical="center"/>
    </xf>
    <xf numFmtId="2" fontId="10" fillId="4" borderId="120" xfId="0" applyNumberFormat="1" applyFont="1" applyFill="1" applyBorder="1" applyAlignment="1">
      <alignment horizontal="center" vertical="center"/>
    </xf>
    <xf numFmtId="2" fontId="10" fillId="0" borderId="32" xfId="0" applyNumberFormat="1" applyFont="1" applyBorder="1" applyAlignment="1">
      <alignment vertical="center"/>
    </xf>
    <xf numFmtId="0" fontId="20" fillId="0" borderId="0" xfId="0" applyFont="1"/>
    <xf numFmtId="0" fontId="21" fillId="0" borderId="0" xfId="0" applyFont="1"/>
    <xf numFmtId="0" fontId="22" fillId="0" borderId="0" xfId="0" applyFont="1"/>
    <xf numFmtId="0" fontId="10" fillId="0" borderId="87" xfId="0" applyFont="1" applyBorder="1" applyAlignment="1">
      <alignment vertical="center"/>
    </xf>
    <xf numFmtId="0" fontId="10" fillId="0" borderId="88" xfId="0" applyFont="1" applyBorder="1" applyAlignment="1">
      <alignment horizontal="center" vertical="center"/>
    </xf>
    <xf numFmtId="0" fontId="10" fillId="0" borderId="88" xfId="0" applyFont="1" applyBorder="1" applyAlignment="1">
      <alignment vertical="center"/>
    </xf>
    <xf numFmtId="0" fontId="10" fillId="0" borderId="126" xfId="0" applyFont="1" applyBorder="1" applyAlignment="1">
      <alignment horizontal="center" vertical="center"/>
    </xf>
    <xf numFmtId="0" fontId="10" fillId="0" borderId="87" xfId="0" applyFont="1" applyBorder="1" applyAlignment="1">
      <alignment horizontal="center" vertical="center"/>
    </xf>
    <xf numFmtId="0" fontId="10" fillId="0" borderId="89" xfId="0" applyFont="1" applyBorder="1" applyAlignment="1">
      <alignment horizontal="center" vertical="center"/>
    </xf>
    <xf numFmtId="9" fontId="0" fillId="19" borderId="2" xfId="1" applyFont="1" applyFill="1" applyBorder="1" applyAlignment="1">
      <alignment horizontal="center" vertical="center"/>
    </xf>
    <xf numFmtId="0" fontId="0" fillId="0" borderId="100" xfId="0" applyBorder="1" applyAlignment="1">
      <alignment horizontal="center" vertical="center" textRotation="90"/>
    </xf>
    <xf numFmtId="0" fontId="0" fillId="0" borderId="25" xfId="0" applyBorder="1"/>
    <xf numFmtId="0" fontId="0" fillId="0" borderId="38" xfId="0" applyBorder="1"/>
    <xf numFmtId="10" fontId="11" fillId="14" borderId="73" xfId="0" applyNumberFormat="1" applyFont="1" applyFill="1" applyBorder="1" applyAlignment="1">
      <alignment horizontal="center" vertical="center"/>
    </xf>
    <xf numFmtId="0" fontId="0" fillId="0" borderId="70" xfId="0" applyBorder="1"/>
    <xf numFmtId="0" fontId="4" fillId="9" borderId="1" xfId="0" applyFont="1" applyFill="1" applyBorder="1" applyAlignment="1">
      <alignment horizontal="center" vertical="center"/>
    </xf>
    <xf numFmtId="0" fontId="0" fillId="0" borderId="4" xfId="0" applyBorder="1"/>
    <xf numFmtId="10" fontId="11" fillId="14" borderId="72" xfId="0" applyNumberFormat="1" applyFont="1" applyFill="1" applyBorder="1" applyAlignment="1">
      <alignment horizontal="center" vertical="center"/>
    </xf>
    <xf numFmtId="0" fontId="0" fillId="0" borderId="100" xfId="0" applyBorder="1" applyAlignment="1">
      <alignment horizontal="center" vertical="center" textRotation="90" wrapText="1"/>
    </xf>
    <xf numFmtId="10" fontId="11" fillId="14" borderId="98" xfId="0" applyNumberFormat="1" applyFont="1" applyFill="1" applyBorder="1" applyAlignment="1">
      <alignment horizontal="center" vertical="center"/>
    </xf>
    <xf numFmtId="0" fontId="0" fillId="0" borderId="83" xfId="0" applyBorder="1"/>
    <xf numFmtId="0" fontId="4" fillId="15" borderId="0" xfId="0" applyFont="1" applyFill="1" applyAlignment="1">
      <alignment horizontal="center" vertical="center"/>
    </xf>
    <xf numFmtId="0" fontId="0" fillId="0" borderId="0" xfId="0"/>
    <xf numFmtId="0" fontId="4" fillId="10" borderId="0" xfId="0" applyFont="1" applyFill="1" applyAlignment="1">
      <alignment horizontal="center" vertical="center"/>
    </xf>
    <xf numFmtId="0" fontId="4" fillId="12" borderId="98" xfId="0" applyFont="1" applyFill="1" applyBorder="1" applyAlignment="1">
      <alignment horizontal="center" vertical="center"/>
    </xf>
    <xf numFmtId="0" fontId="0" fillId="0" borderId="38" xfId="0" applyBorder="1" applyAlignment="1">
      <alignment horizontal="center" vertical="center" textRotation="90"/>
    </xf>
    <xf numFmtId="0" fontId="4" fillId="9" borderId="73" xfId="0" applyFont="1" applyFill="1" applyBorder="1" applyAlignment="1">
      <alignment horizontal="center" vertical="center"/>
    </xf>
    <xf numFmtId="0" fontId="4" fillId="9" borderId="50" xfId="0"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4" fillId="12" borderId="73" xfId="0" applyFont="1" applyFill="1" applyBorder="1" applyAlignment="1">
      <alignment horizontal="center" vertical="center"/>
    </xf>
    <xf numFmtId="0" fontId="4" fillId="9" borderId="50" xfId="0" applyFont="1" applyFill="1" applyBorder="1" applyAlignment="1">
      <alignment horizontal="center" vertical="center"/>
    </xf>
    <xf numFmtId="0" fontId="4" fillId="9" borderId="90" xfId="0" applyFont="1" applyFill="1" applyBorder="1" applyAlignment="1">
      <alignment horizontal="center" vertical="center"/>
    </xf>
    <xf numFmtId="0" fontId="0" fillId="0" borderId="85" xfId="0" applyBorder="1"/>
    <xf numFmtId="0" fontId="0" fillId="19" borderId="88" xfId="0" applyFill="1" applyBorder="1" applyAlignment="1">
      <alignment horizontal="center" vertical="center" textRotation="90" wrapText="1"/>
    </xf>
    <xf numFmtId="0" fontId="0" fillId="0" borderId="88" xfId="0" applyBorder="1"/>
    <xf numFmtId="0" fontId="4" fillId="15" borderId="2" xfId="0" applyFont="1" applyFill="1" applyBorder="1" applyAlignment="1">
      <alignment horizontal="center" vertical="center"/>
    </xf>
    <xf numFmtId="0" fontId="0" fillId="0" borderId="3" xfId="0" applyBorder="1"/>
    <xf numFmtId="0" fontId="4" fillId="10" borderId="78" xfId="0" applyFont="1" applyFill="1" applyBorder="1" applyAlignment="1">
      <alignment horizontal="center" vertical="center"/>
    </xf>
    <xf numFmtId="0" fontId="0" fillId="0" borderId="66" xfId="0" applyBorder="1"/>
    <xf numFmtId="0" fontId="4" fillId="9" borderId="9" xfId="0" applyFont="1" applyFill="1" applyBorder="1" applyAlignment="1">
      <alignment horizontal="center" vertical="center"/>
    </xf>
    <xf numFmtId="0" fontId="0" fillId="0" borderId="84" xfId="0" applyBorder="1"/>
    <xf numFmtId="0" fontId="4" fillId="10" borderId="8" xfId="0" applyFont="1" applyFill="1" applyBorder="1" applyAlignment="1">
      <alignment horizontal="center" vertical="center"/>
    </xf>
    <xf numFmtId="0" fontId="4" fillId="10" borderId="9" xfId="0" applyFont="1" applyFill="1" applyBorder="1" applyAlignment="1">
      <alignment horizontal="center" vertical="center"/>
    </xf>
    <xf numFmtId="0" fontId="4" fillId="10" borderId="2" xfId="0" applyFont="1" applyFill="1" applyBorder="1" applyAlignment="1">
      <alignment horizontal="center" vertical="center"/>
    </xf>
    <xf numFmtId="0" fontId="4" fillId="15" borderId="61" xfId="0" applyFont="1" applyFill="1" applyBorder="1" applyAlignment="1">
      <alignment horizontal="center" vertical="center"/>
    </xf>
    <xf numFmtId="0" fontId="4" fillId="15" borderId="73" xfId="0" applyFont="1" applyFill="1" applyBorder="1" applyAlignment="1">
      <alignment horizontal="center" vertical="center" wrapText="1"/>
    </xf>
    <xf numFmtId="0" fontId="6" fillId="10" borderId="0" xfId="0" applyFont="1" applyFill="1" applyAlignment="1">
      <alignment horizontal="center" vertical="center"/>
    </xf>
    <xf numFmtId="10" fontId="11" fillId="13" borderId="61" xfId="0" applyNumberFormat="1" applyFont="1" applyFill="1" applyBorder="1" applyAlignment="1">
      <alignment horizontal="center" vertical="center"/>
    </xf>
    <xf numFmtId="10" fontId="11" fillId="13" borderId="98" xfId="0" applyNumberFormat="1" applyFont="1" applyFill="1" applyBorder="1" applyAlignment="1">
      <alignment horizontal="center" vertical="center"/>
    </xf>
    <xf numFmtId="0" fontId="4" fillId="9" borderId="2" xfId="0" applyFont="1" applyFill="1" applyBorder="1" applyAlignment="1">
      <alignment horizontal="center" vertical="center"/>
    </xf>
    <xf numFmtId="0" fontId="4" fillId="15" borderId="8" xfId="0" applyFont="1" applyFill="1" applyBorder="1" applyAlignment="1">
      <alignment horizontal="center" vertical="center"/>
    </xf>
    <xf numFmtId="0" fontId="4" fillId="12" borderId="2" xfId="0" applyFont="1" applyFill="1" applyBorder="1" applyAlignment="1">
      <alignment horizontal="center" vertical="center"/>
    </xf>
    <xf numFmtId="0" fontId="4" fillId="15" borderId="99" xfId="0" applyFont="1" applyFill="1" applyBorder="1" applyAlignment="1">
      <alignment horizontal="center" vertical="center"/>
    </xf>
    <xf numFmtId="0" fontId="4" fillId="9" borderId="98" xfId="0" applyFont="1" applyFill="1" applyBorder="1" applyAlignment="1">
      <alignment horizontal="center" vertical="center"/>
    </xf>
    <xf numFmtId="0" fontId="0" fillId="0" borderId="29" xfId="0" applyBorder="1"/>
    <xf numFmtId="0" fontId="0" fillId="0" borderId="78" xfId="0" applyBorder="1"/>
    <xf numFmtId="0" fontId="11" fillId="14" borderId="2" xfId="0" applyFont="1" applyFill="1" applyBorder="1" applyAlignment="1">
      <alignment horizontal="center" vertical="center"/>
    </xf>
    <xf numFmtId="0" fontId="11" fillId="13" borderId="2" xfId="0" applyFont="1" applyFill="1" applyBorder="1" applyAlignment="1">
      <alignment horizontal="center" vertical="center"/>
    </xf>
    <xf numFmtId="0" fontId="4" fillId="9" borderId="4" xfId="0" applyFont="1" applyFill="1" applyBorder="1" applyAlignment="1">
      <alignment horizontal="center" vertical="center"/>
    </xf>
    <xf numFmtId="10" fontId="11" fillId="13" borderId="2" xfId="0" applyNumberFormat="1" applyFont="1" applyFill="1" applyBorder="1" applyAlignment="1">
      <alignment horizontal="center" vertical="center"/>
    </xf>
    <xf numFmtId="0" fontId="7" fillId="17" borderId="1" xfId="0" applyFont="1" applyFill="1" applyBorder="1" applyAlignment="1">
      <alignment horizontal="center"/>
    </xf>
    <xf numFmtId="0" fontId="0" fillId="16" borderId="0" xfId="0" applyFill="1" applyAlignment="1">
      <alignment horizontal="center"/>
    </xf>
    <xf numFmtId="0" fontId="12" fillId="0" borderId="24" xfId="0" applyFont="1" applyBorder="1" applyAlignment="1">
      <alignment horizontal="center" vertical="center" textRotation="90"/>
    </xf>
    <xf numFmtId="0" fontId="12" fillId="0" borderId="25" xfId="0" applyFont="1" applyBorder="1" applyAlignment="1">
      <alignment horizontal="center" vertical="center" textRotation="90"/>
    </xf>
    <xf numFmtId="0" fontId="12" fillId="0" borderId="38" xfId="0" applyFont="1" applyBorder="1" applyAlignment="1">
      <alignment horizontal="center" vertical="center" textRotation="90"/>
    </xf>
    <xf numFmtId="10" fontId="3" fillId="3" borderId="97" xfId="3" applyNumberFormat="1" applyBorder="1" applyAlignment="1">
      <alignment horizontal="center" vertical="center"/>
    </xf>
    <xf numFmtId="0" fontId="0" fillId="0" borderId="43" xfId="0" applyBorder="1"/>
    <xf numFmtId="0" fontId="0" fillId="0" borderId="44" xfId="0" applyBorder="1"/>
    <xf numFmtId="0" fontId="10" fillId="0" borderId="55" xfId="0" applyFont="1" applyBorder="1" applyAlignment="1">
      <alignment horizontal="center" vertical="center"/>
    </xf>
    <xf numFmtId="0" fontId="0" fillId="0" borderId="55" xfId="0" applyBorder="1"/>
    <xf numFmtId="10" fontId="10" fillId="0" borderId="4" xfId="0" applyNumberFormat="1" applyFont="1" applyBorder="1" applyAlignment="1">
      <alignment horizontal="center" vertical="center"/>
    </xf>
    <xf numFmtId="0" fontId="0" fillId="0" borderId="58" xfId="0" applyBorder="1"/>
    <xf numFmtId="0" fontId="10" fillId="0" borderId="58" xfId="0" applyFont="1" applyBorder="1" applyAlignment="1">
      <alignment horizontal="center" vertical="center"/>
    </xf>
    <xf numFmtId="10" fontId="10" fillId="0" borderId="58" xfId="0" applyNumberFormat="1" applyFont="1" applyBorder="1" applyAlignment="1">
      <alignment horizontal="center" vertical="center"/>
    </xf>
    <xf numFmtId="10" fontId="10" fillId="0" borderId="8" xfId="0" applyNumberFormat="1" applyFont="1" applyBorder="1" applyAlignment="1">
      <alignment horizontal="center" vertical="center"/>
    </xf>
    <xf numFmtId="0" fontId="0" fillId="0" borderId="45" xfId="0" applyBorder="1"/>
    <xf numFmtId="10" fontId="10" fillId="0" borderId="1" xfId="0" applyNumberFormat="1" applyFont="1" applyBorder="1" applyAlignment="1">
      <alignment horizontal="center" vertical="center"/>
    </xf>
    <xf numFmtId="0" fontId="0" fillId="0" borderId="79" xfId="0" applyBorder="1"/>
    <xf numFmtId="0" fontId="0" fillId="0" borderId="54" xfId="0" applyBorder="1"/>
    <xf numFmtId="0" fontId="10" fillId="0" borderId="4" xfId="0" applyFont="1" applyBorder="1" applyAlignment="1">
      <alignment horizontal="center" vertical="center"/>
    </xf>
    <xf numFmtId="10" fontId="10" fillId="0" borderId="9" xfId="0" applyNumberFormat="1" applyFont="1" applyBorder="1" applyAlignment="1">
      <alignment horizontal="center" vertical="center"/>
    </xf>
    <xf numFmtId="0" fontId="0" fillId="0" borderId="94" xfId="0" applyBorder="1"/>
    <xf numFmtId="0" fontId="10" fillId="0" borderId="105" xfId="0" applyFont="1" applyBorder="1" applyAlignment="1">
      <alignment horizontal="center" vertical="center"/>
    </xf>
    <xf numFmtId="0" fontId="0" fillId="0" borderId="17" xfId="0" applyBorder="1"/>
    <xf numFmtId="0" fontId="0" fillId="0" borderId="20" xfId="0" applyBorder="1"/>
    <xf numFmtId="2" fontId="10" fillId="0" borderId="8" xfId="0" applyNumberFormat="1" applyFont="1" applyBorder="1" applyAlignment="1">
      <alignment horizontal="center" vertical="center"/>
    </xf>
    <xf numFmtId="2" fontId="10" fillId="0" borderId="1" xfId="0" applyNumberFormat="1" applyFont="1" applyBorder="1" applyAlignment="1">
      <alignment horizontal="center" vertical="center"/>
    </xf>
    <xf numFmtId="0" fontId="13" fillId="6" borderId="29" xfId="0" applyFont="1" applyFill="1" applyBorder="1" applyAlignment="1">
      <alignment horizontal="center" vertical="center"/>
    </xf>
    <xf numFmtId="10" fontId="3" fillId="18" borderId="101" xfId="0" applyNumberFormat="1" applyFont="1" applyFill="1" applyBorder="1" applyAlignment="1">
      <alignment horizontal="center" vertical="center"/>
    </xf>
    <xf numFmtId="0" fontId="0" fillId="0" borderId="28" xfId="0" applyBorder="1"/>
    <xf numFmtId="0" fontId="0" fillId="0" borderId="50" xfId="0" applyBorder="1"/>
    <xf numFmtId="0" fontId="10" fillId="0" borderId="0" xfId="0" applyFont="1" applyAlignment="1">
      <alignment vertical="center"/>
    </xf>
    <xf numFmtId="0" fontId="0" fillId="0" borderId="81" xfId="0" applyBorder="1"/>
    <xf numFmtId="0" fontId="0" fillId="0" borderId="82" xfId="0" applyBorder="1"/>
    <xf numFmtId="10" fontId="3" fillId="3" borderId="87" xfId="3" applyNumberFormat="1" applyBorder="1" applyAlignment="1">
      <alignment horizontal="center" vertical="center"/>
    </xf>
    <xf numFmtId="0" fontId="0" fillId="0" borderId="51" xfId="0" applyBorder="1"/>
    <xf numFmtId="0" fontId="0" fillId="0" borderId="32" xfId="0" applyBorder="1"/>
    <xf numFmtId="2" fontId="10" fillId="5" borderId="77" xfId="0" applyNumberFormat="1" applyFont="1" applyFill="1" applyBorder="1" applyAlignment="1">
      <alignment horizontal="center" vertical="center" textRotation="90"/>
    </xf>
    <xf numFmtId="2" fontId="10" fillId="5" borderId="50" xfId="0" applyNumberFormat="1" applyFont="1" applyFill="1" applyBorder="1" applyAlignment="1">
      <alignment horizontal="center" vertical="center" textRotation="90"/>
    </xf>
    <xf numFmtId="2" fontId="10" fillId="5" borderId="51" xfId="0" applyNumberFormat="1" applyFont="1" applyFill="1" applyBorder="1" applyAlignment="1">
      <alignment horizontal="center" vertical="center" textRotation="90"/>
    </xf>
    <xf numFmtId="10" fontId="10" fillId="0" borderId="54" xfId="0" applyNumberFormat="1" applyFont="1" applyBorder="1" applyAlignment="1">
      <alignment horizontal="center" vertical="center"/>
    </xf>
    <xf numFmtId="0" fontId="10" fillId="0" borderId="103" xfId="0" applyFont="1" applyBorder="1" applyAlignment="1">
      <alignment horizontal="center" vertical="center"/>
    </xf>
    <xf numFmtId="0" fontId="0" fillId="0" borderId="31" xfId="0" applyBorder="1"/>
    <xf numFmtId="2" fontId="10" fillId="0" borderId="12" xfId="0" applyNumberFormat="1" applyFont="1" applyBorder="1" applyAlignment="1">
      <alignment horizontal="center" vertical="center"/>
    </xf>
    <xf numFmtId="2" fontId="3" fillId="3" borderId="97" xfId="3" applyNumberFormat="1" applyBorder="1" applyAlignment="1">
      <alignment horizontal="center" vertical="center"/>
    </xf>
    <xf numFmtId="2" fontId="0" fillId="0" borderId="43" xfId="0" applyNumberFormat="1" applyBorder="1"/>
    <xf numFmtId="2" fontId="0" fillId="0" borderId="44" xfId="0" applyNumberFormat="1" applyBorder="1"/>
    <xf numFmtId="0" fontId="10" fillId="0" borderId="114" xfId="0" applyFont="1" applyBorder="1" applyAlignment="1">
      <alignment horizontal="center" vertical="center"/>
    </xf>
    <xf numFmtId="0" fontId="0" fillId="0" borderId="30" xfId="0" applyBorder="1"/>
    <xf numFmtId="0" fontId="0" fillId="0" borderId="33" xfId="0" applyBorder="1"/>
    <xf numFmtId="10" fontId="10" fillId="0" borderId="55" xfId="0" applyNumberFormat="1" applyFont="1" applyBorder="1" applyAlignment="1">
      <alignment horizontal="center" vertical="center"/>
    </xf>
    <xf numFmtId="0" fontId="15" fillId="0" borderId="100" xfId="0" applyFont="1" applyBorder="1" applyAlignment="1">
      <alignment horizontal="center" vertical="center"/>
    </xf>
    <xf numFmtId="10" fontId="10" fillId="0" borderId="99" xfId="0" applyNumberFormat="1" applyFont="1" applyBorder="1" applyAlignment="1">
      <alignment horizontal="center" vertical="center"/>
    </xf>
    <xf numFmtId="0" fontId="0" fillId="0" borderId="90" xfId="0" applyBorder="1"/>
    <xf numFmtId="0" fontId="10" fillId="0" borderId="104" xfId="0" applyFont="1" applyBorder="1" applyAlignment="1">
      <alignment horizontal="center" vertical="center"/>
    </xf>
    <xf numFmtId="0" fontId="0" fillId="0" borderId="34" xfId="0" applyBorder="1"/>
    <xf numFmtId="0" fontId="0" fillId="0" borderId="37" xfId="0" applyBorder="1"/>
    <xf numFmtId="10" fontId="13" fillId="6" borderId="28" xfId="0" applyNumberFormat="1" applyFont="1" applyFill="1" applyBorder="1" applyAlignment="1">
      <alignment horizontal="center" vertical="center"/>
    </xf>
    <xf numFmtId="2" fontId="10" fillId="0" borderId="74" xfId="0" applyNumberFormat="1" applyFont="1" applyBorder="1" applyAlignment="1">
      <alignment horizontal="center" vertical="center"/>
    </xf>
    <xf numFmtId="0" fontId="11" fillId="8" borderId="78" xfId="0" applyFont="1" applyFill="1" applyBorder="1" applyAlignment="1">
      <alignment horizontal="center" vertical="center" textRotation="90"/>
    </xf>
    <xf numFmtId="0" fontId="10" fillId="0" borderId="68" xfId="0" applyFont="1" applyBorder="1" applyAlignment="1">
      <alignment horizontal="center" vertical="center"/>
    </xf>
    <xf numFmtId="0" fontId="0" fillId="0" borderId="22" xfId="0" applyBorder="1"/>
    <xf numFmtId="0" fontId="0" fillId="0" borderId="124" xfId="0" applyBorder="1"/>
    <xf numFmtId="0" fontId="10" fillId="0" borderId="100" xfId="0" applyFont="1" applyBorder="1" applyAlignment="1">
      <alignment horizontal="center" vertical="center" textRotation="90"/>
    </xf>
    <xf numFmtId="0" fontId="3" fillId="3" borderId="97" xfId="3" applyBorder="1" applyAlignment="1">
      <alignment horizontal="center" vertical="center"/>
    </xf>
    <xf numFmtId="0" fontId="12" fillId="5" borderId="8" xfId="0" applyFont="1" applyFill="1" applyBorder="1" applyAlignment="1">
      <alignment horizontal="center" vertical="center"/>
    </xf>
    <xf numFmtId="0" fontId="10" fillId="0" borderId="102" xfId="0" applyFont="1" applyBorder="1" applyAlignment="1">
      <alignment horizontal="center" vertical="center"/>
    </xf>
    <xf numFmtId="0" fontId="0" fillId="0" borderId="36" xfId="0" applyBorder="1"/>
    <xf numFmtId="10" fontId="10" fillId="0" borderId="71" xfId="0" applyNumberFormat="1" applyFont="1" applyBorder="1" applyAlignment="1">
      <alignment horizontal="center" vertical="center"/>
    </xf>
    <xf numFmtId="0" fontId="10" fillId="0" borderId="39" xfId="0" applyFont="1" applyBorder="1" applyAlignment="1">
      <alignment horizontal="center" vertical="center"/>
    </xf>
    <xf numFmtId="0" fontId="0" fillId="0" borderId="93" xfId="0" applyBorder="1"/>
    <xf numFmtId="0" fontId="11" fillId="7" borderId="73" xfId="0" applyFont="1" applyFill="1" applyBorder="1" applyAlignment="1">
      <alignment horizontal="center" vertical="center" textRotation="90"/>
    </xf>
    <xf numFmtId="0" fontId="11" fillId="6" borderId="56" xfId="0" applyFont="1" applyFill="1" applyBorder="1" applyAlignment="1">
      <alignment horizontal="center" vertical="center" textRotation="90"/>
    </xf>
    <xf numFmtId="0" fontId="0" fillId="0" borderId="52" xfId="0" applyBorder="1"/>
    <xf numFmtId="0" fontId="0" fillId="0" borderId="56" xfId="0" applyBorder="1"/>
    <xf numFmtId="10" fontId="3" fillId="3" borderId="96" xfId="3" applyNumberFormat="1" applyBorder="1" applyAlignment="1">
      <alignment horizontal="center" vertical="center"/>
    </xf>
    <xf numFmtId="0" fontId="0" fillId="0" borderId="53" xfId="0" applyBorder="1"/>
    <xf numFmtId="10" fontId="10" fillId="0" borderId="106" xfId="0" applyNumberFormat="1" applyFont="1" applyBorder="1" applyAlignment="1">
      <alignment horizontal="center" vertical="center"/>
    </xf>
    <xf numFmtId="0" fontId="0" fillId="0" borderId="95" xfId="0" applyBorder="1"/>
    <xf numFmtId="0" fontId="11" fillId="8" borderId="73" xfId="0" applyFont="1" applyFill="1" applyBorder="1" applyAlignment="1">
      <alignment horizontal="center" vertical="center" textRotation="90"/>
    </xf>
    <xf numFmtId="2" fontId="10" fillId="5" borderId="25" xfId="0" applyNumberFormat="1" applyFont="1" applyFill="1" applyBorder="1" applyAlignment="1">
      <alignment horizontal="center" vertical="center" textRotation="90"/>
    </xf>
    <xf numFmtId="10" fontId="10" fillId="0" borderId="45" xfId="0" applyNumberFormat="1" applyFont="1" applyBorder="1" applyAlignment="1">
      <alignment horizontal="center" vertical="center"/>
    </xf>
    <xf numFmtId="0" fontId="10" fillId="0" borderId="25" xfId="0" applyFont="1" applyBorder="1" applyAlignment="1">
      <alignment horizontal="center" vertical="center" textRotation="90"/>
    </xf>
    <xf numFmtId="0" fontId="10" fillId="0" borderId="113" xfId="0" applyFont="1" applyBorder="1" applyAlignment="1">
      <alignment horizontal="center" vertical="center"/>
    </xf>
    <xf numFmtId="0" fontId="0" fillId="0" borderId="112" xfId="0" applyBorder="1"/>
    <xf numFmtId="0" fontId="10" fillId="0" borderId="65" xfId="0" applyFont="1" applyBorder="1" applyAlignment="1">
      <alignment horizontal="center" vertical="center"/>
    </xf>
    <xf numFmtId="0" fontId="12" fillId="5" borderId="1" xfId="0" applyFont="1" applyFill="1" applyBorder="1" applyAlignment="1">
      <alignment horizontal="center" vertical="center"/>
    </xf>
    <xf numFmtId="0" fontId="12" fillId="0" borderId="65" xfId="0" applyFont="1" applyBorder="1" applyAlignment="1">
      <alignment horizontal="center" vertical="center"/>
    </xf>
    <xf numFmtId="0" fontId="0" fillId="0" borderId="65" xfId="0" applyBorder="1"/>
    <xf numFmtId="0" fontId="2" fillId="2" borderId="100" xfId="2" applyBorder="1" applyAlignment="1">
      <alignment horizontal="center" vertical="center" textRotation="90"/>
    </xf>
    <xf numFmtId="10" fontId="10" fillId="0" borderId="40" xfId="0" applyNumberFormat="1" applyFont="1" applyBorder="1" applyAlignment="1">
      <alignment horizontal="center" vertical="center"/>
    </xf>
    <xf numFmtId="0" fontId="12" fillId="0" borderId="100" xfId="0" applyFont="1" applyBorder="1" applyAlignment="1">
      <alignment horizontal="center" vertical="center" textRotation="90"/>
    </xf>
    <xf numFmtId="0" fontId="10" fillId="0" borderId="117" xfId="0" applyFont="1" applyBorder="1" applyAlignment="1">
      <alignment horizontal="center" vertical="center"/>
    </xf>
    <xf numFmtId="10" fontId="10" fillId="0" borderId="75" xfId="0" applyNumberFormat="1" applyFont="1" applyBorder="1" applyAlignment="1">
      <alignment horizontal="center" vertical="center"/>
    </xf>
    <xf numFmtId="0" fontId="10" fillId="0" borderId="37" xfId="0" applyFont="1" applyBorder="1" applyAlignment="1">
      <alignment horizontal="center" vertical="center"/>
    </xf>
    <xf numFmtId="0" fontId="10" fillId="0" borderId="8" xfId="0" applyFont="1" applyBorder="1" applyAlignment="1">
      <alignment horizontal="center" vertical="center"/>
    </xf>
    <xf numFmtId="0" fontId="11" fillId="8" borderId="100" xfId="0" applyFont="1" applyFill="1" applyBorder="1" applyAlignment="1">
      <alignment horizontal="center" vertical="center" textRotation="90"/>
    </xf>
    <xf numFmtId="0" fontId="10" fillId="0" borderId="1" xfId="0" applyFont="1" applyBorder="1" applyAlignment="1">
      <alignment horizontal="center" vertical="center"/>
    </xf>
    <xf numFmtId="10" fontId="13" fillId="6" borderId="29" xfId="0" applyNumberFormat="1" applyFont="1" applyFill="1" applyBorder="1" applyAlignment="1">
      <alignment horizontal="center" vertical="center"/>
    </xf>
    <xf numFmtId="0" fontId="12" fillId="0" borderId="105" xfId="0" applyFont="1" applyBorder="1" applyAlignment="1">
      <alignment horizontal="center" vertical="center"/>
    </xf>
    <xf numFmtId="0" fontId="0" fillId="0" borderId="68" xfId="0" applyBorder="1"/>
    <xf numFmtId="0" fontId="0" fillId="0" borderId="69" xfId="0" applyBorder="1"/>
    <xf numFmtId="0" fontId="10" fillId="0" borderId="97" xfId="0" applyFont="1" applyBorder="1" applyAlignment="1">
      <alignment horizontal="center" vertical="center"/>
    </xf>
    <xf numFmtId="0" fontId="12" fillId="0" borderId="1" xfId="0" applyFont="1" applyBorder="1" applyAlignment="1">
      <alignment horizontal="center" vertical="center" textRotation="90"/>
    </xf>
    <xf numFmtId="0" fontId="10" fillId="0" borderId="74" xfId="0" applyFont="1" applyBorder="1" applyAlignment="1">
      <alignment horizontal="center" vertical="center"/>
    </xf>
    <xf numFmtId="10" fontId="10" fillId="0" borderId="107" xfId="0" applyNumberFormat="1" applyFont="1" applyBorder="1" applyAlignment="1">
      <alignment horizontal="center" vertical="center"/>
    </xf>
    <xf numFmtId="2" fontId="10" fillId="5" borderId="38" xfId="0" applyNumberFormat="1" applyFont="1" applyFill="1" applyBorder="1" applyAlignment="1">
      <alignment horizontal="center" vertical="center" textRotation="90"/>
    </xf>
    <xf numFmtId="0" fontId="10" fillId="0" borderId="71" xfId="0" applyFont="1" applyBorder="1" applyAlignment="1">
      <alignment horizontal="center" vertical="center"/>
    </xf>
    <xf numFmtId="0" fontId="10" fillId="0" borderId="118" xfId="0" applyFont="1" applyBorder="1" applyAlignment="1">
      <alignment horizontal="center" vertical="center"/>
    </xf>
    <xf numFmtId="0" fontId="12" fillId="5" borderId="50" xfId="0" applyFont="1" applyFill="1" applyBorder="1" applyAlignment="1">
      <alignment horizontal="center" vertical="center"/>
    </xf>
    <xf numFmtId="0" fontId="10" fillId="0" borderId="0" xfId="0" applyFont="1" applyAlignment="1">
      <alignment horizontal="center" vertical="center"/>
    </xf>
    <xf numFmtId="0" fontId="15" fillId="0" borderId="38" xfId="0" applyFont="1" applyBorder="1" applyAlignment="1">
      <alignment horizontal="center" vertical="center"/>
    </xf>
    <xf numFmtId="10" fontId="10" fillId="0" borderId="39" xfId="0" applyNumberFormat="1" applyFont="1" applyBorder="1" applyAlignment="1">
      <alignment horizontal="center" vertical="center"/>
    </xf>
    <xf numFmtId="2" fontId="10" fillId="5" borderId="24" xfId="0" applyNumberFormat="1" applyFont="1" applyFill="1" applyBorder="1" applyAlignment="1">
      <alignment horizontal="center" vertical="center" textRotation="90"/>
    </xf>
    <xf numFmtId="10" fontId="13" fillId="6" borderId="0" xfId="0" applyNumberFormat="1" applyFont="1" applyFill="1" applyAlignment="1">
      <alignment horizontal="center" vertical="center"/>
    </xf>
    <xf numFmtId="10" fontId="10" fillId="0" borderId="74" xfId="0" applyNumberFormat="1" applyFont="1" applyBorder="1" applyAlignment="1">
      <alignment horizontal="center" vertical="center"/>
    </xf>
    <xf numFmtId="0" fontId="10" fillId="0" borderId="40" xfId="0" applyFont="1" applyBorder="1" applyAlignment="1">
      <alignment horizontal="center" vertical="center"/>
    </xf>
    <xf numFmtId="0" fontId="10" fillId="0" borderId="119" xfId="0" applyFont="1" applyBorder="1" applyAlignment="1">
      <alignment horizontal="center" vertical="center"/>
    </xf>
    <xf numFmtId="0" fontId="10" fillId="0" borderId="50" xfId="0" applyFont="1" applyBorder="1" applyAlignment="1">
      <alignment vertical="center"/>
    </xf>
    <xf numFmtId="0" fontId="10" fillId="0" borderId="20" xfId="0" applyFont="1" applyBorder="1" applyAlignment="1">
      <alignment horizontal="center" vertical="center"/>
    </xf>
    <xf numFmtId="0" fontId="10" fillId="0" borderId="108" xfId="0" applyFont="1" applyBorder="1" applyAlignment="1">
      <alignment horizontal="center" vertical="center"/>
    </xf>
    <xf numFmtId="0" fontId="0" fillId="0" borderId="47" xfId="0" applyBorder="1"/>
    <xf numFmtId="2" fontId="10" fillId="0" borderId="45" xfId="0" applyNumberFormat="1" applyFont="1" applyBorder="1" applyAlignment="1">
      <alignment horizontal="center" vertical="center"/>
    </xf>
    <xf numFmtId="10" fontId="10" fillId="0" borderId="97" xfId="0" applyNumberFormat="1" applyFont="1" applyBorder="1" applyAlignment="1">
      <alignment horizontal="center" vertical="center"/>
    </xf>
    <xf numFmtId="0" fontId="10" fillId="5" borderId="39" xfId="0" applyFont="1" applyFill="1" applyBorder="1" applyAlignment="1">
      <alignment horizontal="center" vertical="center"/>
    </xf>
    <xf numFmtId="0" fontId="0" fillId="0" borderId="59" xfId="0" applyBorder="1"/>
    <xf numFmtId="165" fontId="12" fillId="0" borderId="0" xfId="0" applyNumberFormat="1" applyFont="1" applyAlignment="1">
      <alignment horizontal="center" vertical="center"/>
    </xf>
    <xf numFmtId="0" fontId="11" fillId="7" borderId="100" xfId="0" applyFont="1" applyFill="1" applyBorder="1" applyAlignment="1">
      <alignment horizontal="center" vertical="center" textRotation="90"/>
    </xf>
    <xf numFmtId="10" fontId="10" fillId="0" borderId="56" xfId="0" applyNumberFormat="1" applyFont="1" applyBorder="1" applyAlignment="1">
      <alignment horizontal="center" vertical="center"/>
    </xf>
    <xf numFmtId="0" fontId="12" fillId="5" borderId="56" xfId="0" applyFont="1" applyFill="1" applyBorder="1" applyAlignment="1">
      <alignment horizontal="center" vertical="center"/>
    </xf>
    <xf numFmtId="0" fontId="10" fillId="0" borderId="38" xfId="0" applyFont="1" applyBorder="1" applyAlignment="1">
      <alignment horizontal="center" vertical="center" textRotation="90"/>
    </xf>
    <xf numFmtId="2" fontId="10" fillId="0" borderId="43" xfId="0" applyNumberFormat="1" applyFont="1" applyBorder="1" applyAlignment="1">
      <alignment horizontal="center" vertical="center"/>
    </xf>
    <xf numFmtId="0" fontId="10" fillId="0" borderId="22" xfId="0" applyFont="1" applyBorder="1" applyAlignment="1">
      <alignment horizontal="center" vertical="center"/>
    </xf>
    <xf numFmtId="0" fontId="10" fillId="0" borderId="125" xfId="0" applyFont="1" applyBorder="1" applyAlignment="1">
      <alignment horizontal="center" vertical="center"/>
    </xf>
    <xf numFmtId="0" fontId="10" fillId="0" borderId="122" xfId="0" applyFont="1" applyBorder="1" applyAlignment="1">
      <alignment horizontal="center" vertical="center"/>
    </xf>
    <xf numFmtId="0" fontId="0" fillId="0" borderId="18" xfId="0" applyBorder="1"/>
    <xf numFmtId="0" fontId="0" fillId="0" borderId="21" xfId="0" applyBorder="1"/>
  </cellXfs>
  <cellStyles count="5">
    <cellStyle name="Good" xfId="2" builtinId="26"/>
    <cellStyle name="Neutral" xfId="3" builtinId="28"/>
    <cellStyle name="Normal" xfId="0" builtinId="0"/>
    <cellStyle name="Normal 2" xfId="4" xr:uid="{00000000-0005-0000-0000-000004000000}"/>
    <cellStyle name="Percent" xfId="1" builtinId="5"/>
  </cellStyles>
  <dxfs count="9472">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Plots!$AE$5:$AE$10</c:f>
              <c:numCache>
                <c:formatCode>General</c:formatCode>
                <c:ptCount val="6"/>
                <c:pt idx="0">
                  <c:v>37.275387000000002</c:v>
                </c:pt>
                <c:pt idx="1">
                  <c:v>35.445470999999998</c:v>
                </c:pt>
                <c:pt idx="2">
                  <c:v>33.342891999999999</c:v>
                </c:pt>
                <c:pt idx="3">
                  <c:v>30.833189999999998</c:v>
                </c:pt>
                <c:pt idx="4">
                  <c:v>27.946318999999999</c:v>
                </c:pt>
                <c:pt idx="5">
                  <c:v>25.142578</c:v>
                </c:pt>
              </c:numCache>
            </c:numRef>
          </c:yVal>
          <c:smooth val="1"/>
          <c:extLst>
            <c:ext xmlns:c16="http://schemas.microsoft.com/office/drawing/2014/chart" uri="{C3380CC4-5D6E-409C-BE32-E72D297353CC}">
              <c16:uniqueId val="{00000000-CA67-A244-A18E-65F364DCBDD5}"/>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Plots!$AV$5:$AV$10</c:f>
              <c:numCache>
                <c:formatCode>General</c:formatCode>
                <c:ptCount val="6"/>
                <c:pt idx="0">
                  <c:v>37.653813999999997</c:v>
                </c:pt>
                <c:pt idx="1">
                  <c:v>35.702922999999998</c:v>
                </c:pt>
                <c:pt idx="2">
                  <c:v>33.749099999999999</c:v>
                </c:pt>
                <c:pt idx="3">
                  <c:v>31.394220000000001</c:v>
                </c:pt>
                <c:pt idx="4">
                  <c:v>28.660223999999999</c:v>
                </c:pt>
                <c:pt idx="5">
                  <c:v>25.829445</c:v>
                </c:pt>
              </c:numCache>
            </c:numRef>
          </c:yVal>
          <c:smooth val="1"/>
          <c:extLst>
            <c:ext xmlns:c16="http://schemas.microsoft.com/office/drawing/2014/chart" uri="{C3380CC4-5D6E-409C-BE32-E72D297353CC}">
              <c16:uniqueId val="{00000001-CA67-A244-A18E-65F364DCBDD5}"/>
            </c:ext>
          </c:extLst>
        </c:ser>
        <c:dLbls>
          <c:showLegendKey val="0"/>
          <c:showVal val="0"/>
          <c:showCatName val="0"/>
          <c:showSerName val="0"/>
          <c:showPercent val="0"/>
          <c:showBubbleSize val="0"/>
        </c:dLbls>
        <c:axId val="241048576"/>
        <c:axId val="241120384"/>
      </c:scatterChart>
      <c:valAx>
        <c:axId val="241048576"/>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7"/>
          <c:min val="29"/>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1"/>
          <c:h val="0.1244132305074216"/>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Plots!$AF$5:$AF$10</c:f>
              <c:numCache>
                <c:formatCode>General</c:formatCode>
                <c:ptCount val="6"/>
                <c:pt idx="0">
                  <c:v>37.049830999999998</c:v>
                </c:pt>
                <c:pt idx="1">
                  <c:v>35.598174999999998</c:v>
                </c:pt>
                <c:pt idx="2">
                  <c:v>34.829763</c:v>
                </c:pt>
                <c:pt idx="3">
                  <c:v>34.037481999999997</c:v>
                </c:pt>
                <c:pt idx="4">
                  <c:v>32.996980999999998</c:v>
                </c:pt>
                <c:pt idx="5">
                  <c:v>31.785730000000001</c:v>
                </c:pt>
              </c:numCache>
            </c:numRef>
          </c:yVal>
          <c:smooth val="1"/>
          <c:extLst>
            <c:ext xmlns:c16="http://schemas.microsoft.com/office/drawing/2014/chart" uri="{C3380CC4-5D6E-409C-BE32-E72D297353CC}">
              <c16:uniqueId val="{00000000-EC84-3C40-9448-326726EF64F9}"/>
            </c:ext>
          </c:extLst>
        </c:ser>
        <c:ser>
          <c:idx val="3"/>
          <c:order val="1"/>
          <c:tx>
            <c:strRef>
              <c:f>Plots!$AU$2</c:f>
              <c:strCache>
                <c:ptCount val="1"/>
                <c:pt idx="0">
                  <c:v>Line 2 - Test</c:v>
                </c:pt>
              </c:strCache>
            </c:strRef>
          </c:tx>
          <c:spPr>
            <a:ln w="12700">
              <a:solidFill>
                <a:srgbClr val="DD2D32"/>
              </a:solidFill>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Plots!$AW$5:$AW$10</c:f>
              <c:numCache>
                <c:formatCode>General</c:formatCode>
                <c:ptCount val="6"/>
                <c:pt idx="0">
                  <c:v>37.362476999999998</c:v>
                </c:pt>
                <c:pt idx="1">
                  <c:v>35.714677999999999</c:v>
                </c:pt>
                <c:pt idx="2">
                  <c:v>35.037529999999997</c:v>
                </c:pt>
                <c:pt idx="3">
                  <c:v>34.345649999999999</c:v>
                </c:pt>
                <c:pt idx="4">
                  <c:v>33.377215999999997</c:v>
                </c:pt>
                <c:pt idx="5">
                  <c:v>32.138243000000003</c:v>
                </c:pt>
              </c:numCache>
            </c:numRef>
          </c:yVal>
          <c:smooth val="1"/>
          <c:extLst>
            <c:ext xmlns:c16="http://schemas.microsoft.com/office/drawing/2014/chart" uri="{C3380CC4-5D6E-409C-BE32-E72D297353CC}">
              <c16:uniqueId val="{00000001-EC84-3C40-9448-326726EF64F9}"/>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
          <c:min val="33"/>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9"/>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Plots!$AG$5:$AG$10</c:f>
              <c:numCache>
                <c:formatCode>General</c:formatCode>
                <c:ptCount val="6"/>
                <c:pt idx="0">
                  <c:v>37.719192</c:v>
                </c:pt>
                <c:pt idx="1">
                  <c:v>36.694093000000002</c:v>
                </c:pt>
                <c:pt idx="2">
                  <c:v>35.901308999999998</c:v>
                </c:pt>
                <c:pt idx="3">
                  <c:v>34.986896000000002</c:v>
                </c:pt>
                <c:pt idx="4">
                  <c:v>33.771431</c:v>
                </c:pt>
                <c:pt idx="5">
                  <c:v>32.381658999999999</c:v>
                </c:pt>
              </c:numCache>
            </c:numRef>
          </c:yVal>
          <c:smooth val="1"/>
          <c:extLst>
            <c:ext xmlns:c16="http://schemas.microsoft.com/office/drawing/2014/chart" uri="{C3380CC4-5D6E-409C-BE32-E72D297353CC}">
              <c16:uniqueId val="{00000000-5A33-7644-895F-5F426F147379}"/>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Plots!$AX$5:$AX$10</c:f>
              <c:numCache>
                <c:formatCode>General</c:formatCode>
                <c:ptCount val="6"/>
                <c:pt idx="0">
                  <c:v>37.937809999999999</c:v>
                </c:pt>
                <c:pt idx="1">
                  <c:v>36.851692999999997</c:v>
                </c:pt>
                <c:pt idx="2">
                  <c:v>36.163865000000001</c:v>
                </c:pt>
                <c:pt idx="3">
                  <c:v>35.355967</c:v>
                </c:pt>
                <c:pt idx="4">
                  <c:v>34.235607000000002</c:v>
                </c:pt>
                <c:pt idx="5">
                  <c:v>32.795259000000001</c:v>
                </c:pt>
              </c:numCache>
            </c:numRef>
          </c:yVal>
          <c:smooth val="1"/>
          <c:extLst>
            <c:ext xmlns:c16="http://schemas.microsoft.com/office/drawing/2014/chart" uri="{C3380CC4-5D6E-409C-BE32-E72D297353CC}">
              <c16:uniqueId val="{00000001-5A33-7644-895F-5F426F147379}"/>
            </c:ext>
          </c:extLst>
        </c:ser>
        <c:dLbls>
          <c:showLegendKey val="0"/>
          <c:showVal val="0"/>
          <c:showCatName val="0"/>
          <c:showSerName val="0"/>
          <c:showPercent val="0"/>
          <c:showBubbleSize val="0"/>
        </c:dLbls>
        <c:axId val="237316352"/>
        <c:axId val="237330816"/>
      </c:scatterChart>
      <c:valAx>
        <c:axId val="237316352"/>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6.5"/>
          <c:min val="33.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Plots!$AE$5:$AE$10</c:f>
              <c:numCache>
                <c:formatCode>General</c:formatCode>
                <c:ptCount val="6"/>
                <c:pt idx="0">
                  <c:v>37.275387000000002</c:v>
                </c:pt>
                <c:pt idx="1">
                  <c:v>35.445470999999998</c:v>
                </c:pt>
                <c:pt idx="2">
                  <c:v>33.342891999999999</c:v>
                </c:pt>
                <c:pt idx="3">
                  <c:v>30.833189999999998</c:v>
                </c:pt>
                <c:pt idx="4">
                  <c:v>27.946318999999999</c:v>
                </c:pt>
                <c:pt idx="5">
                  <c:v>25.142578</c:v>
                </c:pt>
              </c:numCache>
            </c:numRef>
          </c:yVal>
          <c:smooth val="1"/>
          <c:extLst>
            <c:ext xmlns:c16="http://schemas.microsoft.com/office/drawing/2014/chart" uri="{C3380CC4-5D6E-409C-BE32-E72D297353CC}">
              <c16:uniqueId val="{00000000-0FC6-5949-9E97-28B2310C30B9}"/>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Plots!$AV$5:$AV$10</c:f>
              <c:numCache>
                <c:formatCode>General</c:formatCode>
                <c:ptCount val="6"/>
                <c:pt idx="0">
                  <c:v>37.653813999999997</c:v>
                </c:pt>
                <c:pt idx="1">
                  <c:v>35.702922999999998</c:v>
                </c:pt>
                <c:pt idx="2">
                  <c:v>33.749099999999999</c:v>
                </c:pt>
                <c:pt idx="3">
                  <c:v>31.394220000000001</c:v>
                </c:pt>
                <c:pt idx="4">
                  <c:v>28.660223999999999</c:v>
                </c:pt>
                <c:pt idx="5">
                  <c:v>25.829445</c:v>
                </c:pt>
              </c:numCache>
            </c:numRef>
          </c:yVal>
          <c:smooth val="1"/>
          <c:extLst>
            <c:ext xmlns:c16="http://schemas.microsoft.com/office/drawing/2014/chart" uri="{C3380CC4-5D6E-409C-BE32-E72D297353CC}">
              <c16:uniqueId val="{00000001-0FC6-5949-9E97-28B2310C30B9}"/>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00"/>
          <c:min val="10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7"/>
          <c:min val="29"/>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Plots!$AI$5:$AI$10</c:f>
              <c:numCache>
                <c:formatCode>General</c:formatCode>
                <c:ptCount val="6"/>
                <c:pt idx="0">
                  <c:v>27.888272000000001</c:v>
                </c:pt>
                <c:pt idx="1">
                  <c:v>25.300336999999999</c:v>
                </c:pt>
                <c:pt idx="2">
                  <c:v>22.189806000000001</c:v>
                </c:pt>
                <c:pt idx="3">
                  <c:v>18.386033000000001</c:v>
                </c:pt>
                <c:pt idx="4">
                  <c:v>13.906428</c:v>
                </c:pt>
                <c:pt idx="5">
                  <c:v>9.6940460000000002</c:v>
                </c:pt>
              </c:numCache>
            </c:numRef>
          </c:yVal>
          <c:smooth val="1"/>
          <c:extLst>
            <c:ext xmlns:c16="http://schemas.microsoft.com/office/drawing/2014/chart" uri="{C3380CC4-5D6E-409C-BE32-E72D297353CC}">
              <c16:uniqueId val="{00000000-0EEF-5643-A6C5-10A8B044113B}"/>
            </c:ext>
          </c:extLst>
        </c:ser>
        <c:ser>
          <c:idx val="3"/>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Plots!$AZ$5:$AZ$10</c:f>
              <c:numCache>
                <c:formatCode>General</c:formatCode>
                <c:ptCount val="6"/>
                <c:pt idx="0">
                  <c:v>28.774528</c:v>
                </c:pt>
                <c:pt idx="1">
                  <c:v>25.546009000000002</c:v>
                </c:pt>
                <c:pt idx="2">
                  <c:v>22.607330999999999</c:v>
                </c:pt>
                <c:pt idx="3">
                  <c:v>18.970587999999999</c:v>
                </c:pt>
                <c:pt idx="4">
                  <c:v>14.670446</c:v>
                </c:pt>
                <c:pt idx="5">
                  <c:v>10.423541</c:v>
                </c:pt>
              </c:numCache>
            </c:numRef>
          </c:yVal>
          <c:smooth val="1"/>
          <c:extLst>
            <c:ext xmlns:c16="http://schemas.microsoft.com/office/drawing/2014/chart" uri="{C3380CC4-5D6E-409C-BE32-E72D297353CC}">
              <c16:uniqueId val="{00000001-0EEF-5643-A6C5-10A8B044113B}"/>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0.5"/>
          <c:min val="16"/>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Plots!$AJ$5:$AJ$10</c:f>
              <c:numCache>
                <c:formatCode>General</c:formatCode>
                <c:ptCount val="6"/>
                <c:pt idx="0">
                  <c:v>17.968544999999999</c:v>
                </c:pt>
                <c:pt idx="1">
                  <c:v>16.256741999999999</c:v>
                </c:pt>
                <c:pt idx="2">
                  <c:v>14.32587</c:v>
                </c:pt>
                <c:pt idx="3">
                  <c:v>11.991866999999999</c:v>
                </c:pt>
                <c:pt idx="4">
                  <c:v>9.2854200000000002</c:v>
                </c:pt>
                <c:pt idx="5">
                  <c:v>6.8219500000000002</c:v>
                </c:pt>
              </c:numCache>
            </c:numRef>
          </c:yVal>
          <c:smooth val="1"/>
          <c:extLst>
            <c:ext xmlns:c16="http://schemas.microsoft.com/office/drawing/2014/chart" uri="{C3380CC4-5D6E-409C-BE32-E72D297353CC}">
              <c16:uniqueId val="{00000000-E3CB-0948-B4B2-B96B08958F40}"/>
            </c:ext>
          </c:extLst>
        </c:ser>
        <c:ser>
          <c:idx val="3"/>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Plots!$BA$5:$BA$10</c:f>
              <c:numCache>
                <c:formatCode>General</c:formatCode>
                <c:ptCount val="6"/>
                <c:pt idx="0">
                  <c:v>18.512533999999999</c:v>
                </c:pt>
                <c:pt idx="1">
                  <c:v>16.433274999999998</c:v>
                </c:pt>
                <c:pt idx="2">
                  <c:v>14.617711999999999</c:v>
                </c:pt>
                <c:pt idx="3">
                  <c:v>12.409834999999999</c:v>
                </c:pt>
                <c:pt idx="4">
                  <c:v>9.8154950000000003</c:v>
                </c:pt>
                <c:pt idx="5">
                  <c:v>7.315442</c:v>
                </c:pt>
              </c:numCache>
            </c:numRef>
          </c:yVal>
          <c:smooth val="1"/>
          <c:extLst>
            <c:ext xmlns:c16="http://schemas.microsoft.com/office/drawing/2014/chart" uri="{C3380CC4-5D6E-409C-BE32-E72D297353CC}">
              <c16:uniqueId val="{00000001-E3CB-0948-B4B2-B96B08958F40}"/>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
          <c:min val="1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Plots!$AK$5:$AK$10</c:f>
              <c:numCache>
                <c:formatCode>General</c:formatCode>
                <c:ptCount val="6"/>
                <c:pt idx="0">
                  <c:v>99.881472000000002</c:v>
                </c:pt>
                <c:pt idx="1">
                  <c:v>94.208207999999999</c:v>
                </c:pt>
                <c:pt idx="2">
                  <c:v>81.363052999999994</c:v>
                </c:pt>
                <c:pt idx="3">
                  <c:v>61.501196999999998</c:v>
                </c:pt>
                <c:pt idx="4">
                  <c:v>37.361919</c:v>
                </c:pt>
                <c:pt idx="5">
                  <c:v>17.883765</c:v>
                </c:pt>
              </c:numCache>
            </c:numRef>
          </c:yVal>
          <c:smooth val="1"/>
          <c:extLst>
            <c:ext xmlns:c16="http://schemas.microsoft.com/office/drawing/2014/chart" uri="{C3380CC4-5D6E-409C-BE32-E72D297353CC}">
              <c16:uniqueId val="{00000000-BBE8-1047-B61A-B315F4EB51F2}"/>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Plots!$BB$5:$BB$10</c:f>
              <c:numCache>
                <c:formatCode>General</c:formatCode>
                <c:ptCount val="6"/>
                <c:pt idx="0">
                  <c:v>99.947686000000004</c:v>
                </c:pt>
                <c:pt idx="1">
                  <c:v>95.443494999999999</c:v>
                </c:pt>
                <c:pt idx="2">
                  <c:v>84.144109999999998</c:v>
                </c:pt>
                <c:pt idx="3">
                  <c:v>66.807525999999996</c:v>
                </c:pt>
                <c:pt idx="4">
                  <c:v>45.300885999999998</c:v>
                </c:pt>
                <c:pt idx="5">
                  <c:v>24.636485</c:v>
                </c:pt>
              </c:numCache>
            </c:numRef>
          </c:yVal>
          <c:smooth val="1"/>
          <c:extLst>
            <c:ext xmlns:c16="http://schemas.microsoft.com/office/drawing/2014/chart" uri="{C3380CC4-5D6E-409C-BE32-E72D297353CC}">
              <c16:uniqueId val="{00000001-BBE8-1047-B61A-B315F4EB51F2}"/>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
          <c:min val="51.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8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VMAF neg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Plots!$AL$5:$AL$10</c:f>
              <c:numCache>
                <c:formatCode>General</c:formatCode>
                <c:ptCount val="6"/>
                <c:pt idx="0">
                  <c:v>99.108999999999995</c:v>
                </c:pt>
                <c:pt idx="1">
                  <c:v>92.164627999999993</c:v>
                </c:pt>
                <c:pt idx="2">
                  <c:v>79.360457999999994</c:v>
                </c:pt>
                <c:pt idx="3">
                  <c:v>59.931938000000002</c:v>
                </c:pt>
                <c:pt idx="4">
                  <c:v>36.449452999999998</c:v>
                </c:pt>
                <c:pt idx="5">
                  <c:v>17.518526000000001</c:v>
                </c:pt>
              </c:numCache>
            </c:numRef>
          </c:yVal>
          <c:smooth val="1"/>
          <c:extLst>
            <c:ext xmlns:c16="http://schemas.microsoft.com/office/drawing/2014/chart" uri="{C3380CC4-5D6E-409C-BE32-E72D297353CC}">
              <c16:uniqueId val="{00000000-8529-7743-8F32-E1DDE2A61CE6}"/>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Plots!$BC$5:$BC$10</c:f>
              <c:numCache>
                <c:formatCode>General</c:formatCode>
                <c:ptCount val="6"/>
                <c:pt idx="0">
                  <c:v>99.675265999999993</c:v>
                </c:pt>
                <c:pt idx="1">
                  <c:v>93.417562000000004</c:v>
                </c:pt>
                <c:pt idx="2">
                  <c:v>81.972258999999994</c:v>
                </c:pt>
                <c:pt idx="3">
                  <c:v>64.719485000000006</c:v>
                </c:pt>
                <c:pt idx="4">
                  <c:v>43.773681000000003</c:v>
                </c:pt>
                <c:pt idx="5">
                  <c:v>23.886516</c:v>
                </c:pt>
              </c:numCache>
            </c:numRef>
          </c:yVal>
          <c:smooth val="1"/>
          <c:extLst>
            <c:ext xmlns:c16="http://schemas.microsoft.com/office/drawing/2014/chart" uri="{C3380CC4-5D6E-409C-BE32-E72D297353CC}">
              <c16:uniqueId val="{00000001-8529-7743-8F32-E1DDE2A61CE6}"/>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
          <c:min val="5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4"/>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Plots!$AM$5:$AM$10</c:f>
              <c:numCache>
                <c:formatCode>General</c:formatCode>
                <c:ptCount val="6"/>
                <c:pt idx="0">
                  <c:v>39.699818</c:v>
                </c:pt>
                <c:pt idx="1">
                  <c:v>36.150215000000003</c:v>
                </c:pt>
                <c:pt idx="2">
                  <c:v>32.249747999999997</c:v>
                </c:pt>
                <c:pt idx="3">
                  <c:v>28.274018999999999</c:v>
                </c:pt>
                <c:pt idx="4">
                  <c:v>24.40663</c:v>
                </c:pt>
                <c:pt idx="5">
                  <c:v>21.130807000000001</c:v>
                </c:pt>
              </c:numCache>
            </c:numRef>
          </c:yVal>
          <c:smooth val="1"/>
          <c:extLst>
            <c:ext xmlns:c16="http://schemas.microsoft.com/office/drawing/2014/chart" uri="{C3380CC4-5D6E-409C-BE32-E72D297353CC}">
              <c16:uniqueId val="{00000000-4815-2E42-B075-1306003C21BA}"/>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Plots!$BD$5:$BD$10</c:f>
              <c:numCache>
                <c:formatCode>General</c:formatCode>
                <c:ptCount val="6"/>
                <c:pt idx="0">
                  <c:v>40.470134000000002</c:v>
                </c:pt>
                <c:pt idx="1">
                  <c:v>36.590924000000001</c:v>
                </c:pt>
                <c:pt idx="2">
                  <c:v>32.891466999999999</c:v>
                </c:pt>
                <c:pt idx="3">
                  <c:v>29.054907</c:v>
                </c:pt>
                <c:pt idx="4">
                  <c:v>25.29326</c:v>
                </c:pt>
                <c:pt idx="5">
                  <c:v>21.897752000000001</c:v>
                </c:pt>
              </c:numCache>
            </c:numRef>
          </c:yVal>
          <c:smooth val="1"/>
          <c:extLst>
            <c:ext xmlns:c16="http://schemas.microsoft.com/office/drawing/2014/chart" uri="{C3380CC4-5D6E-409C-BE32-E72D297353CC}">
              <c16:uniqueId val="{00000001-4815-2E42-B075-1306003C21BA}"/>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5"/>
          <c:min val="26.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48"/>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Plots!$AN$5:$AN$10</c:f>
              <c:numCache>
                <c:formatCode>General</c:formatCode>
                <c:ptCount val="6"/>
                <c:pt idx="0">
                  <c:v>34.851315999999997</c:v>
                </c:pt>
                <c:pt idx="1">
                  <c:v>33.511451999999998</c:v>
                </c:pt>
                <c:pt idx="2">
                  <c:v>32.357712999999997</c:v>
                </c:pt>
                <c:pt idx="3">
                  <c:v>30.985112000000001</c:v>
                </c:pt>
                <c:pt idx="4">
                  <c:v>29.191824</c:v>
                </c:pt>
                <c:pt idx="5">
                  <c:v>27.181861999999999</c:v>
                </c:pt>
              </c:numCache>
            </c:numRef>
          </c:yVal>
          <c:smooth val="1"/>
          <c:extLst>
            <c:ext xmlns:c16="http://schemas.microsoft.com/office/drawing/2014/chart" uri="{C3380CC4-5D6E-409C-BE32-E72D297353CC}">
              <c16:uniqueId val="{00000000-1F4D-4941-8881-BB682A7BCCC6}"/>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Plots!$BE$5:$BE$10</c:f>
              <c:numCache>
                <c:formatCode>General</c:formatCode>
                <c:ptCount val="6"/>
                <c:pt idx="0">
                  <c:v>35.106209</c:v>
                </c:pt>
                <c:pt idx="1">
                  <c:v>33.656799999999997</c:v>
                </c:pt>
                <c:pt idx="2">
                  <c:v>32.606051000000001</c:v>
                </c:pt>
                <c:pt idx="3">
                  <c:v>31.350002</c:v>
                </c:pt>
                <c:pt idx="4">
                  <c:v>29.704789000000002</c:v>
                </c:pt>
                <c:pt idx="5">
                  <c:v>27.758027999999999</c:v>
                </c:pt>
              </c:numCache>
            </c:numRef>
          </c:yVal>
          <c:smooth val="1"/>
          <c:extLst>
            <c:ext xmlns:c16="http://schemas.microsoft.com/office/drawing/2014/chart" uri="{C3380CC4-5D6E-409C-BE32-E72D297353CC}">
              <c16:uniqueId val="{00000001-1F4D-4941-8881-BB682A7BCCC6}"/>
            </c:ext>
          </c:extLst>
        </c:ser>
        <c:ser>
          <c:idx val="2"/>
          <c:order val="2"/>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Plots!$AN$5:$AN$10</c:f>
              <c:numCache>
                <c:formatCode>General</c:formatCode>
                <c:ptCount val="6"/>
                <c:pt idx="0">
                  <c:v>34.851315999999997</c:v>
                </c:pt>
                <c:pt idx="1">
                  <c:v>33.511451999999998</c:v>
                </c:pt>
                <c:pt idx="2">
                  <c:v>32.357712999999997</c:v>
                </c:pt>
                <c:pt idx="3">
                  <c:v>30.985112000000001</c:v>
                </c:pt>
                <c:pt idx="4">
                  <c:v>29.191824</c:v>
                </c:pt>
                <c:pt idx="5">
                  <c:v>27.181861999999999</c:v>
                </c:pt>
              </c:numCache>
            </c:numRef>
          </c:yVal>
          <c:smooth val="1"/>
          <c:extLst>
            <c:ext xmlns:c16="http://schemas.microsoft.com/office/drawing/2014/chart" uri="{C3380CC4-5D6E-409C-BE32-E72D297353CC}">
              <c16:uniqueId val="{00000002-1F4D-4941-8881-BB682A7BCCC6}"/>
            </c:ext>
          </c:extLst>
        </c:ser>
        <c:ser>
          <c:idx val="3"/>
          <c:order val="3"/>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Plots!$BE$5:$BE$10</c:f>
              <c:numCache>
                <c:formatCode>General</c:formatCode>
                <c:ptCount val="6"/>
                <c:pt idx="0">
                  <c:v>35.106209</c:v>
                </c:pt>
                <c:pt idx="1">
                  <c:v>33.656799999999997</c:v>
                </c:pt>
                <c:pt idx="2">
                  <c:v>32.606051000000001</c:v>
                </c:pt>
                <c:pt idx="3">
                  <c:v>31.350002</c:v>
                </c:pt>
                <c:pt idx="4">
                  <c:v>29.704789000000002</c:v>
                </c:pt>
                <c:pt idx="5">
                  <c:v>27.758027999999999</c:v>
                </c:pt>
              </c:numCache>
            </c:numRef>
          </c:yVal>
          <c:smooth val="1"/>
          <c:extLst>
            <c:ext xmlns:c16="http://schemas.microsoft.com/office/drawing/2014/chart" uri="{C3380CC4-5D6E-409C-BE32-E72D297353CC}">
              <c16:uniqueId val="{00000003-1F4D-4941-8881-BB682A7BCCC6}"/>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1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Plots!$AO$5:$AO$10</c:f>
              <c:numCache>
                <c:formatCode>General</c:formatCode>
                <c:ptCount val="6"/>
                <c:pt idx="0">
                  <c:v>37.025927000000003</c:v>
                </c:pt>
                <c:pt idx="1">
                  <c:v>35.320430000000002</c:v>
                </c:pt>
                <c:pt idx="2">
                  <c:v>33.261386999999999</c:v>
                </c:pt>
                <c:pt idx="3">
                  <c:v>30.735690999999999</c:v>
                </c:pt>
                <c:pt idx="4">
                  <c:v>27.845375000000001</c:v>
                </c:pt>
                <c:pt idx="5">
                  <c:v>25.053782999999999</c:v>
                </c:pt>
              </c:numCache>
            </c:numRef>
          </c:yVal>
          <c:smooth val="1"/>
          <c:extLst>
            <c:ext xmlns:c16="http://schemas.microsoft.com/office/drawing/2014/chart" uri="{C3380CC4-5D6E-409C-BE32-E72D297353CC}">
              <c16:uniqueId val="{00000000-38BD-004F-98CA-D99C1502E744}"/>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Plots!$BF$5:$BF$10</c:f>
              <c:numCache>
                <c:formatCode>General</c:formatCode>
                <c:ptCount val="6"/>
                <c:pt idx="0">
                  <c:v>37.424568999999998</c:v>
                </c:pt>
                <c:pt idx="1">
                  <c:v>35.587007</c:v>
                </c:pt>
                <c:pt idx="2">
                  <c:v>33.685966999999998</c:v>
                </c:pt>
                <c:pt idx="3">
                  <c:v>31.321045000000002</c:v>
                </c:pt>
                <c:pt idx="4">
                  <c:v>28.583779</c:v>
                </c:pt>
                <c:pt idx="5">
                  <c:v>25.761306999999999</c:v>
                </c:pt>
              </c:numCache>
            </c:numRef>
          </c:yVal>
          <c:smooth val="1"/>
          <c:extLst>
            <c:ext xmlns:c16="http://schemas.microsoft.com/office/drawing/2014/chart" uri="{C3380CC4-5D6E-409C-BE32-E72D297353CC}">
              <c16:uniqueId val="{00000001-38BD-004F-98CA-D99C1502E744}"/>
            </c:ext>
          </c:extLst>
        </c:ser>
        <c:dLbls>
          <c:showLegendKey val="0"/>
          <c:showVal val="0"/>
          <c:showCatName val="0"/>
          <c:showSerName val="0"/>
          <c:showPercent val="0"/>
          <c:showBubbleSize val="0"/>
        </c:dLbls>
        <c:axId val="237200128"/>
        <c:axId val="237202048"/>
      </c:scatterChart>
      <c:valAx>
        <c:axId val="237200128"/>
        <c:scaling>
          <c:orientation val="minMax"/>
          <c:max val="2535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5"/>
          <c:min val="29"/>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48"/>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075" b="1" i="0" strike="noStrike" baseline="0">
                <a:solidFill>
                  <a:srgbClr val="000000"/>
                </a:solidFill>
                <a:latin typeface="Arial"/>
                <a:ea typeface="Arial"/>
                <a:cs typeface="Arial"/>
              </a:defRPr>
            </a:pPr>
            <a:r>
              <a:rPr lang="en-US"/>
              <a:t>CAMBI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Plots!$AR$5:$AR$10</c:f>
              <c:numCache>
                <c:formatCode>General</c:formatCode>
                <c:ptCount val="6"/>
                <c:pt idx="0">
                  <c:v>2.6090000000000002E-3</c:v>
                </c:pt>
                <c:pt idx="1">
                  <c:v>4.2500000000000003E-3</c:v>
                </c:pt>
                <c:pt idx="2">
                  <c:v>5.1850000000000004E-3</c:v>
                </c:pt>
                <c:pt idx="3">
                  <c:v>5.9160000000000003E-3</c:v>
                </c:pt>
                <c:pt idx="4">
                  <c:v>1.1391E-2</c:v>
                </c:pt>
                <c:pt idx="5">
                  <c:v>5.3927000000000003E-2</c:v>
                </c:pt>
              </c:numCache>
            </c:numRef>
          </c:yVal>
          <c:smooth val="1"/>
          <c:extLst>
            <c:ext xmlns:c16="http://schemas.microsoft.com/office/drawing/2014/chart" uri="{C3380CC4-5D6E-409C-BE32-E72D297353CC}">
              <c16:uniqueId val="{00000000-E555-B64C-B955-1D6FCD139C80}"/>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Plots!$BI$5:$BI$10</c:f>
              <c:numCache>
                <c:formatCode>General</c:formatCode>
                <c:ptCount val="6"/>
                <c:pt idx="0">
                  <c:v>1.3489999999999999E-3</c:v>
                </c:pt>
                <c:pt idx="1">
                  <c:v>3.4770000000000001E-3</c:v>
                </c:pt>
                <c:pt idx="2">
                  <c:v>3.4910000000000002E-3</c:v>
                </c:pt>
                <c:pt idx="3">
                  <c:v>3.6610000000000002E-3</c:v>
                </c:pt>
                <c:pt idx="4">
                  <c:v>1.0374E-2</c:v>
                </c:pt>
                <c:pt idx="5">
                  <c:v>4.3705000000000001E-2</c:v>
                </c:pt>
              </c:numCache>
            </c:numRef>
          </c:yVal>
          <c:smooth val="1"/>
          <c:extLst>
            <c:ext xmlns:c16="http://schemas.microsoft.com/office/drawing/2014/chart" uri="{C3380CC4-5D6E-409C-BE32-E72D297353CC}">
              <c16:uniqueId val="{00000001-E555-B64C-B955-1D6FCD139C80}"/>
            </c:ext>
          </c:extLst>
        </c:ser>
        <c:ser>
          <c:idx val="2"/>
          <c:order val="2"/>
          <c:tx>
            <c:strRef>
              <c:f>Plots!$AD$2</c:f>
              <c:strCache>
                <c:ptCount val="1"/>
                <c:pt idx="0">
                  <c:v>Line 1 - Reference</c:v>
                </c:pt>
              </c:strCache>
            </c:strRef>
          </c:tx>
          <c:spPr>
            <a:ln>
              <a:prstDash val="solid"/>
            </a:ln>
          </c:spPr>
          <c:marker>
            <c:symbol val="none"/>
          </c:marker>
          <c:xVal>
            <c:numRef>
              <c:f>Plots!$AD$5:$AD$10</c:f>
              <c:numCache>
                <c:formatCode>General</c:formatCode>
                <c:ptCount val="6"/>
                <c:pt idx="0">
                  <c:v>276122.50303000002</c:v>
                </c:pt>
                <c:pt idx="1">
                  <c:v>83246.042423999999</c:v>
                </c:pt>
                <c:pt idx="2">
                  <c:v>26857.018182</c:v>
                </c:pt>
                <c:pt idx="3">
                  <c:v>10419.472727</c:v>
                </c:pt>
                <c:pt idx="4">
                  <c:v>4133.2484850000001</c:v>
                </c:pt>
                <c:pt idx="5">
                  <c:v>1544.2181820000001</c:v>
                </c:pt>
              </c:numCache>
            </c:numRef>
          </c:xVal>
          <c:yVal>
            <c:numRef>
              <c:f>Plots!$AR$5:$AR$10</c:f>
              <c:numCache>
                <c:formatCode>General</c:formatCode>
                <c:ptCount val="6"/>
                <c:pt idx="0">
                  <c:v>2.6090000000000002E-3</c:v>
                </c:pt>
                <c:pt idx="1">
                  <c:v>4.2500000000000003E-3</c:v>
                </c:pt>
                <c:pt idx="2">
                  <c:v>5.1850000000000004E-3</c:v>
                </c:pt>
                <c:pt idx="3">
                  <c:v>5.9160000000000003E-3</c:v>
                </c:pt>
                <c:pt idx="4">
                  <c:v>1.1391E-2</c:v>
                </c:pt>
                <c:pt idx="5">
                  <c:v>5.3927000000000003E-2</c:v>
                </c:pt>
              </c:numCache>
            </c:numRef>
          </c:yVal>
          <c:smooth val="1"/>
          <c:extLst>
            <c:ext xmlns:c16="http://schemas.microsoft.com/office/drawing/2014/chart" uri="{C3380CC4-5D6E-409C-BE32-E72D297353CC}">
              <c16:uniqueId val="{00000002-E555-B64C-B955-1D6FCD139C80}"/>
            </c:ext>
          </c:extLst>
        </c:ser>
        <c:ser>
          <c:idx val="3"/>
          <c:order val="3"/>
          <c:tx>
            <c:strRef>
              <c:f>Plots!$AU$2</c:f>
              <c:strCache>
                <c:ptCount val="1"/>
                <c:pt idx="0">
                  <c:v>Line 2 - Test</c:v>
                </c:pt>
              </c:strCache>
            </c:strRef>
          </c:tx>
          <c:spPr>
            <a:ln>
              <a:prstDash val="solid"/>
            </a:ln>
          </c:spPr>
          <c:marker>
            <c:symbol val="none"/>
          </c:marker>
          <c:xVal>
            <c:numRef>
              <c:f>Plots!$AU$5:$AU$10</c:f>
              <c:numCache>
                <c:formatCode>General</c:formatCode>
                <c:ptCount val="6"/>
                <c:pt idx="0">
                  <c:v>301291.96969699999</c:v>
                </c:pt>
                <c:pt idx="1">
                  <c:v>77529.412121000001</c:v>
                </c:pt>
                <c:pt idx="2">
                  <c:v>23985.896970000002</c:v>
                </c:pt>
                <c:pt idx="3">
                  <c:v>9371.7818179999995</c:v>
                </c:pt>
                <c:pt idx="4">
                  <c:v>3786.7090910000002</c:v>
                </c:pt>
                <c:pt idx="5">
                  <c:v>1402.4545450000001</c:v>
                </c:pt>
              </c:numCache>
            </c:numRef>
          </c:xVal>
          <c:yVal>
            <c:numRef>
              <c:f>Plots!$BI$5:$BI$10</c:f>
              <c:numCache>
                <c:formatCode>General</c:formatCode>
                <c:ptCount val="6"/>
                <c:pt idx="0">
                  <c:v>1.3489999999999999E-3</c:v>
                </c:pt>
                <c:pt idx="1">
                  <c:v>3.4770000000000001E-3</c:v>
                </c:pt>
                <c:pt idx="2">
                  <c:v>3.4910000000000002E-3</c:v>
                </c:pt>
                <c:pt idx="3">
                  <c:v>3.6610000000000002E-3</c:v>
                </c:pt>
                <c:pt idx="4">
                  <c:v>1.0374E-2</c:v>
                </c:pt>
                <c:pt idx="5">
                  <c:v>4.3705000000000001E-2</c:v>
                </c:pt>
              </c:numCache>
            </c:numRef>
          </c:yVal>
          <c:smooth val="1"/>
          <c:extLst>
            <c:ext xmlns:c16="http://schemas.microsoft.com/office/drawing/2014/chart" uri="{C3380CC4-5D6E-409C-BE32-E72D297353CC}">
              <c16:uniqueId val="{00000003-E555-B64C-B955-1D6FCD139C80}"/>
            </c:ext>
          </c:extLst>
        </c:ser>
        <c:dLbls>
          <c:showLegendKey val="0"/>
          <c:showVal val="0"/>
          <c:showCatName val="0"/>
          <c:showSerName val="0"/>
          <c:showPercent val="0"/>
          <c:showBubbleSize val="0"/>
        </c:dLbls>
        <c:axId val="237200128"/>
        <c:axId val="237202048"/>
      </c:scatterChart>
      <c:valAx>
        <c:axId val="237200128"/>
        <c:scaling>
          <c:orientation val="minMax"/>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CAMBI</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0253150176991552"/>
          <c:y val="0.13728014759723761"/>
          <c:w val="0.2364989310111071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88</xdr:row>
      <xdr:rowOff>0</xdr:rowOff>
    </xdr:from>
    <xdr:to>
      <xdr:col>9</xdr:col>
      <xdr:colOff>660400</xdr:colOff>
      <xdr:row>115</xdr:row>
      <xdr:rowOff>41275</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88</xdr:row>
      <xdr:rowOff>0</xdr:rowOff>
    </xdr:from>
    <xdr:to>
      <xdr:col>22</xdr:col>
      <xdr:colOff>266700</xdr:colOff>
      <xdr:row>115</xdr:row>
      <xdr:rowOff>41275</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118</xdr:row>
      <xdr:rowOff>0</xdr:rowOff>
    </xdr:from>
    <xdr:to>
      <xdr:col>9</xdr:col>
      <xdr:colOff>660400</xdr:colOff>
      <xdr:row>145</xdr:row>
      <xdr:rowOff>41275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118</xdr:row>
      <xdr:rowOff>50800</xdr:rowOff>
    </xdr:from>
    <xdr:to>
      <xdr:col>22</xdr:col>
      <xdr:colOff>330200</xdr:colOff>
      <xdr:row>145</xdr:row>
      <xdr:rowOff>92075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147</xdr:row>
      <xdr:rowOff>127000</xdr:rowOff>
    </xdr:from>
    <xdr:to>
      <xdr:col>9</xdr:col>
      <xdr:colOff>660400</xdr:colOff>
      <xdr:row>174</xdr:row>
      <xdr:rowOff>168275</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581589</xdr:colOff>
      <xdr:row>147</xdr:row>
      <xdr:rowOff>106823</xdr:rowOff>
    </xdr:from>
    <xdr:to>
      <xdr:col>22</xdr:col>
      <xdr:colOff>171747</xdr:colOff>
      <xdr:row>174</xdr:row>
      <xdr:rowOff>148098</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DI222"/>
  <sheetViews>
    <sheetView zoomScale="120" zoomScaleNormal="120" workbookViewId="0">
      <selection activeCell="BC67" sqref="BC67"/>
    </sheetView>
  </sheetViews>
  <sheetFormatPr baseColWidth="10" defaultColWidth="10.6640625" defaultRowHeight="16" outlineLevelRow="2" outlineLevelCol="1" x14ac:dyDescent="0.2"/>
  <cols>
    <col min="1" max="1" width="1.1640625" style="130" customWidth="1"/>
    <col min="2" max="2" width="28.5" style="130" customWidth="1"/>
    <col min="3" max="3" width="23.6640625" style="110" bestFit="1" customWidth="1"/>
    <col min="4" max="4" width="1.33203125" style="130" customWidth="1"/>
    <col min="5" max="6" width="3.6640625" style="130" bestFit="1" customWidth="1"/>
    <col min="7" max="7" width="28.33203125" style="78" customWidth="1"/>
    <col min="8" max="11" width="10.6640625" style="78" customWidth="1"/>
    <col min="12" max="12" width="10.6640625" style="78" hidden="1" customWidth="1"/>
    <col min="13" max="19" width="10.6640625" style="78" hidden="1" customWidth="1" outlineLevel="1"/>
    <col min="20" max="25" width="10.6640625" style="130" hidden="1" customWidth="1" outlineLevel="1"/>
    <col min="26" max="26" width="9.6640625" style="130" hidden="1" customWidth="1" outlineLevel="1"/>
    <col min="27" max="27" width="10.6640625" style="130" customWidth="1" collapsed="1"/>
    <col min="28" max="28" width="10.6640625" style="130" customWidth="1"/>
    <col min="29" max="51" width="10.6640625" style="130" hidden="1" customWidth="1"/>
    <col min="52" max="52" width="9.5" style="130" bestFit="1" customWidth="1"/>
    <col min="53" max="57" width="10.6640625" style="130" customWidth="1"/>
    <col min="58" max="58" width="10.6640625" style="78" customWidth="1"/>
    <col min="59" max="74" width="10.6640625" style="130" customWidth="1"/>
    <col min="75" max="75" width="1" style="130" customWidth="1"/>
    <col min="76" max="99" width="10.6640625" style="130" customWidth="1"/>
    <col min="100" max="100" width="1" style="130" customWidth="1"/>
    <col min="101" max="103" width="10.6640625" style="130" customWidth="1"/>
    <col min="104" max="16384" width="10.6640625" style="130"/>
  </cols>
  <sheetData>
    <row r="1" spans="2:113" ht="17" customHeight="1" x14ac:dyDescent="0.2">
      <c r="B1" s="130" t="s">
        <v>0</v>
      </c>
      <c r="C1" s="377" t="s">
        <v>1</v>
      </c>
      <c r="T1" s="78"/>
      <c r="BF1" s="130"/>
      <c r="BI1" s="78"/>
    </row>
    <row r="2" spans="2:113" ht="17" customHeight="1" x14ac:dyDescent="0.2">
      <c r="B2" s="130" t="s">
        <v>2</v>
      </c>
      <c r="C2" s="377" t="s">
        <v>3</v>
      </c>
      <c r="T2" s="78"/>
      <c r="BF2" s="130"/>
      <c r="BI2" s="78"/>
    </row>
    <row r="3" spans="2:113" ht="17" customHeight="1" thickBot="1" x14ac:dyDescent="0.25">
      <c r="B3" s="130" t="s">
        <v>4</v>
      </c>
      <c r="C3" s="377"/>
      <c r="T3" s="78"/>
      <c r="BF3" s="130"/>
      <c r="BI3" s="78"/>
    </row>
    <row r="4" spans="2:113" ht="16" customHeight="1" x14ac:dyDescent="0.2">
      <c r="B4" s="130" t="s">
        <v>5</v>
      </c>
      <c r="C4" s="377"/>
      <c r="E4" s="157"/>
      <c r="G4" s="501" t="str">
        <f>CONCATENATE("Averages Over ", C3)</f>
        <v xml:space="preserve">Averages Over </v>
      </c>
      <c r="H4" s="502"/>
      <c r="I4" s="502"/>
      <c r="J4" s="502"/>
      <c r="K4" s="502"/>
      <c r="L4" s="502"/>
      <c r="M4" s="502"/>
      <c r="N4" s="502"/>
      <c r="O4" s="502"/>
      <c r="P4" s="502"/>
      <c r="Q4" s="502"/>
      <c r="R4" s="502"/>
      <c r="S4" s="502"/>
      <c r="T4" s="503"/>
      <c r="U4" s="503"/>
      <c r="V4" s="503"/>
      <c r="W4" s="503"/>
      <c r="X4" s="503"/>
      <c r="Y4" s="503"/>
      <c r="Z4" s="503"/>
      <c r="AA4" s="503"/>
      <c r="AB4" s="503"/>
      <c r="AC4" s="503"/>
      <c r="AD4" s="503"/>
      <c r="AE4" s="512" t="s">
        <v>6</v>
      </c>
      <c r="AF4" s="513"/>
      <c r="AG4" s="513"/>
      <c r="AH4" s="513"/>
      <c r="AI4" s="513"/>
      <c r="AJ4" s="513"/>
      <c r="AK4" s="513"/>
      <c r="AL4" s="513"/>
      <c r="AM4" s="513"/>
      <c r="AN4" s="513"/>
      <c r="AO4" s="513"/>
      <c r="AP4" s="513"/>
      <c r="AQ4" s="513"/>
      <c r="AR4" s="513"/>
      <c r="AS4" s="513"/>
      <c r="AT4" s="513"/>
      <c r="AU4" s="513"/>
      <c r="AV4" s="513"/>
      <c r="AW4" s="513"/>
      <c r="AX4" s="513"/>
      <c r="AY4" s="513"/>
      <c r="AZ4" s="520" t="s">
        <v>7</v>
      </c>
      <c r="BA4" s="488"/>
      <c r="BB4" s="488"/>
      <c r="BC4" s="488"/>
      <c r="BD4" s="488"/>
      <c r="BE4" s="488"/>
      <c r="BF4" s="488"/>
      <c r="BG4" s="488"/>
      <c r="BH4" s="488"/>
      <c r="BI4" s="488"/>
      <c r="BJ4" s="488"/>
      <c r="BK4" s="488"/>
      <c r="BL4" s="488"/>
      <c r="BM4" s="488"/>
      <c r="BN4" s="488"/>
      <c r="BO4" s="488"/>
      <c r="BP4" s="488"/>
      <c r="BQ4" s="488"/>
      <c r="BR4" s="488"/>
      <c r="BS4" s="488"/>
      <c r="BT4" s="488"/>
      <c r="DI4" s="59"/>
    </row>
    <row r="5" spans="2:113" ht="17" customHeight="1" thickBot="1" x14ac:dyDescent="0.25">
      <c r="E5" s="157"/>
      <c r="G5" s="29"/>
      <c r="H5" s="489" t="s">
        <v>8</v>
      </c>
      <c r="I5" s="511"/>
      <c r="J5" s="511"/>
      <c r="K5" s="511"/>
      <c r="L5" s="490"/>
      <c r="M5" s="8" t="s">
        <v>9</v>
      </c>
      <c r="N5" s="8" t="s">
        <v>10</v>
      </c>
      <c r="O5" s="8" t="s">
        <v>11</v>
      </c>
      <c r="P5" s="8" t="s">
        <v>12</v>
      </c>
      <c r="Q5" s="8" t="s">
        <v>13</v>
      </c>
      <c r="R5" s="8" t="s">
        <v>14</v>
      </c>
      <c r="S5" s="514" t="s">
        <v>15</v>
      </c>
      <c r="T5" s="511"/>
      <c r="U5" s="511"/>
      <c r="V5" s="511"/>
      <c r="W5" s="515"/>
      <c r="X5" s="8" t="s">
        <v>16</v>
      </c>
      <c r="Y5" s="514" t="s">
        <v>17</v>
      </c>
      <c r="Z5" s="515"/>
      <c r="AA5" s="524" t="s">
        <v>18</v>
      </c>
      <c r="AB5" s="511"/>
      <c r="AC5" s="524" t="s">
        <v>19</v>
      </c>
      <c r="AD5" s="511"/>
      <c r="AE5" s="516" t="s">
        <v>8</v>
      </c>
      <c r="AF5" s="511"/>
      <c r="AG5" s="511"/>
      <c r="AH5" s="511"/>
      <c r="AI5" s="490"/>
      <c r="AJ5" s="9" t="s">
        <v>9</v>
      </c>
      <c r="AK5" s="9" t="s">
        <v>10</v>
      </c>
      <c r="AL5" s="9" t="s">
        <v>11</v>
      </c>
      <c r="AM5" s="9" t="s">
        <v>12</v>
      </c>
      <c r="AN5" s="9" t="s">
        <v>13</v>
      </c>
      <c r="AO5" s="9" t="s">
        <v>14</v>
      </c>
      <c r="AP5" s="518" t="s">
        <v>15</v>
      </c>
      <c r="AQ5" s="511"/>
      <c r="AR5" s="511"/>
      <c r="AS5" s="511"/>
      <c r="AT5" s="511"/>
      <c r="AU5" s="231" t="s">
        <v>16</v>
      </c>
      <c r="AV5" s="517" t="s">
        <v>18</v>
      </c>
      <c r="AW5" s="515"/>
      <c r="AX5" s="518" t="s">
        <v>20</v>
      </c>
      <c r="AY5" s="511"/>
      <c r="AZ5" s="525" t="s">
        <v>8</v>
      </c>
      <c r="BA5" s="511"/>
      <c r="BB5" s="511"/>
      <c r="BC5" s="511"/>
      <c r="BD5" s="490"/>
      <c r="BE5" s="10" t="s">
        <v>9</v>
      </c>
      <c r="BF5" s="10" t="s">
        <v>10</v>
      </c>
      <c r="BG5" s="10" t="s">
        <v>11</v>
      </c>
      <c r="BH5" s="11" t="s">
        <v>12</v>
      </c>
      <c r="BI5" s="10" t="s">
        <v>13</v>
      </c>
      <c r="BJ5" s="10" t="s">
        <v>14</v>
      </c>
      <c r="BK5" s="510" t="s">
        <v>15</v>
      </c>
      <c r="BL5" s="511"/>
      <c r="BM5" s="511"/>
      <c r="BN5" s="511"/>
      <c r="BO5" s="511"/>
      <c r="BP5" s="41" t="s">
        <v>16</v>
      </c>
      <c r="BQ5" s="527" t="s">
        <v>18</v>
      </c>
      <c r="BR5" s="515"/>
      <c r="BS5" s="519" t="s">
        <v>19</v>
      </c>
      <c r="BT5" s="511"/>
      <c r="DI5" s="59"/>
    </row>
    <row r="6" spans="2:113" ht="17" customHeight="1" thickBot="1" x14ac:dyDescent="0.25">
      <c r="B6" s="48" t="s">
        <v>21</v>
      </c>
      <c r="C6" s="49" t="s">
        <v>22</v>
      </c>
      <c r="E6" s="157"/>
      <c r="G6" s="32" t="s">
        <v>23</v>
      </c>
      <c r="H6" s="38" t="s">
        <v>24</v>
      </c>
      <c r="I6" s="38" t="s">
        <v>25</v>
      </c>
      <c r="J6" s="38" t="s">
        <v>26</v>
      </c>
      <c r="K6" s="38" t="s">
        <v>27</v>
      </c>
      <c r="L6" s="38" t="s">
        <v>28</v>
      </c>
      <c r="M6" s="38" t="s">
        <v>24</v>
      </c>
      <c r="N6" s="38" t="s">
        <v>24</v>
      </c>
      <c r="O6" s="38" t="s">
        <v>24</v>
      </c>
      <c r="P6" s="38" t="s">
        <v>24</v>
      </c>
      <c r="Q6" s="38" t="s">
        <v>24</v>
      </c>
      <c r="R6" s="38"/>
      <c r="S6" s="38" t="s">
        <v>24</v>
      </c>
      <c r="T6" s="38" t="s">
        <v>25</v>
      </c>
      <c r="U6" s="38" t="s">
        <v>26</v>
      </c>
      <c r="V6" s="38" t="s">
        <v>27</v>
      </c>
      <c r="W6" s="51" t="s">
        <v>28</v>
      </c>
      <c r="X6" s="51" t="s">
        <v>24</v>
      </c>
      <c r="Y6" s="51" t="s">
        <v>11</v>
      </c>
      <c r="Z6" s="51" t="s">
        <v>29</v>
      </c>
      <c r="AA6" s="38" t="s">
        <v>30</v>
      </c>
      <c r="AB6" s="51" t="s">
        <v>31</v>
      </c>
      <c r="AC6" s="51" t="s">
        <v>32</v>
      </c>
      <c r="AD6" s="327" t="s">
        <v>33</v>
      </c>
      <c r="AE6" s="451" t="s">
        <v>24</v>
      </c>
      <c r="AF6" s="39" t="s">
        <v>25</v>
      </c>
      <c r="AG6" s="39" t="s">
        <v>26</v>
      </c>
      <c r="AH6" s="39" t="s">
        <v>27</v>
      </c>
      <c r="AI6" s="39" t="s">
        <v>28</v>
      </c>
      <c r="AJ6" s="39" t="s">
        <v>24</v>
      </c>
      <c r="AK6" s="39" t="s">
        <v>24</v>
      </c>
      <c r="AL6" s="39" t="s">
        <v>24</v>
      </c>
      <c r="AM6" s="39" t="s">
        <v>24</v>
      </c>
      <c r="AN6" s="39" t="s">
        <v>24</v>
      </c>
      <c r="AO6" s="39"/>
      <c r="AP6" s="39" t="s">
        <v>24</v>
      </c>
      <c r="AQ6" s="39" t="s">
        <v>25</v>
      </c>
      <c r="AR6" s="39" t="s">
        <v>26</v>
      </c>
      <c r="AS6" s="39" t="s">
        <v>27</v>
      </c>
      <c r="AT6" s="198" t="s">
        <v>28</v>
      </c>
      <c r="AU6" s="39" t="s">
        <v>24</v>
      </c>
      <c r="AV6" s="39" t="s">
        <v>30</v>
      </c>
      <c r="AW6" s="39" t="s">
        <v>31</v>
      </c>
      <c r="AX6" s="331" t="s">
        <v>32</v>
      </c>
      <c r="AY6" s="331" t="s">
        <v>33</v>
      </c>
      <c r="AZ6" s="42" t="s">
        <v>24</v>
      </c>
      <c r="BA6" s="40" t="s">
        <v>25</v>
      </c>
      <c r="BB6" s="40" t="s">
        <v>26</v>
      </c>
      <c r="BC6" s="40" t="s">
        <v>27</v>
      </c>
      <c r="BD6" s="40" t="s">
        <v>28</v>
      </c>
      <c r="BE6" s="40" t="s">
        <v>24</v>
      </c>
      <c r="BF6" s="40" t="s">
        <v>24</v>
      </c>
      <c r="BG6" s="40" t="s">
        <v>24</v>
      </c>
      <c r="BH6" s="41" t="s">
        <v>24</v>
      </c>
      <c r="BI6" s="40" t="s">
        <v>24</v>
      </c>
      <c r="BJ6" s="40"/>
      <c r="BK6" s="40" t="s">
        <v>24</v>
      </c>
      <c r="BL6" s="40" t="s">
        <v>25</v>
      </c>
      <c r="BM6" s="40" t="s">
        <v>26</v>
      </c>
      <c r="BN6" s="40" t="s">
        <v>27</v>
      </c>
      <c r="BO6" s="124" t="s">
        <v>28</v>
      </c>
      <c r="BP6" s="41" t="s">
        <v>24</v>
      </c>
      <c r="BQ6" s="127" t="s">
        <v>30</v>
      </c>
      <c r="BR6" s="128" t="s">
        <v>31</v>
      </c>
      <c r="BS6" s="325" t="s">
        <v>32</v>
      </c>
      <c r="BT6" s="326" t="s">
        <v>33</v>
      </c>
      <c r="DI6" s="59"/>
    </row>
    <row r="7" spans="2:113" ht="16" customHeight="1" thickBot="1" x14ac:dyDescent="0.25">
      <c r="B7" s="44" t="str">
        <f>Intra!C553</f>
        <v>Class ECF1_444_SDR</v>
      </c>
      <c r="C7" s="445">
        <f>Intra!AX552</f>
        <v>1</v>
      </c>
      <c r="D7" s="60"/>
      <c r="E7" s="484" t="s">
        <v>34</v>
      </c>
      <c r="F7" s="492" t="s">
        <v>35</v>
      </c>
      <c r="G7" s="35" t="str">
        <f>Intra!C553</f>
        <v>Class ECF1_444_SDR</v>
      </c>
      <c r="H7" s="243">
        <f>Intra!BF553</f>
        <v>-0.1938109710640265</v>
      </c>
      <c r="I7" s="243">
        <f>Intra!BG553</f>
        <v>-0.17498630401209489</v>
      </c>
      <c r="J7" s="243">
        <f>Intra!BH553</f>
        <v>-0.24040978687035347</v>
      </c>
      <c r="K7" s="243">
        <f>Intra!BI553</f>
        <v>-0.19617218674108511</v>
      </c>
      <c r="L7" s="243">
        <f>Intra!BJ553</f>
        <v>-0.1949219370142023</v>
      </c>
      <c r="M7" s="243">
        <f>Intra!BL553</f>
        <v>-0.1959259818403743</v>
      </c>
      <c r="N7" s="243">
        <f>Intra!BN553</f>
        <v>-0.18712044006121809</v>
      </c>
      <c r="O7" s="243">
        <f>Intra!BP553</f>
        <v>-0.22056071938851413</v>
      </c>
      <c r="P7" s="243">
        <f>Intra!BR553</f>
        <v>-0.21246956331833017</v>
      </c>
      <c r="Q7" s="243">
        <f>Intra!BT553</f>
        <v>-0.18086867356634212</v>
      </c>
      <c r="R7" s="243">
        <f>Intra!BV553</f>
        <v>-0.1947442611503799</v>
      </c>
      <c r="S7" s="243">
        <f>Intra!BX553</f>
        <v>-0.19380127076153222</v>
      </c>
      <c r="T7" s="243">
        <f>Intra!BY553</f>
        <v>-0.17497253062834089</v>
      </c>
      <c r="U7" s="243">
        <f>Intra!BZ553</f>
        <v>-0.24039516153911439</v>
      </c>
      <c r="V7" s="243">
        <f>Intra!CA553</f>
        <v>-0.19104237605022251</v>
      </c>
      <c r="W7" s="119">
        <f>Intra!CB553</f>
        <v>-0.19491187678730787</v>
      </c>
      <c r="X7" s="188">
        <f>Intra!CD553</f>
        <v>-1.8591243571805766E-2</v>
      </c>
      <c r="Y7" s="146">
        <f>Intra!CF553</f>
        <v>0</v>
      </c>
      <c r="Z7" s="146">
        <f>Intra!CH553</f>
        <v>0</v>
      </c>
      <c r="AA7" s="312">
        <f>Intra!AX553</f>
        <v>52.708719919038188</v>
      </c>
      <c r="AB7" s="332">
        <f>Intra!AY553</f>
        <v>2.9659240865765395</v>
      </c>
      <c r="AC7" s="328">
        <f>Intra!AZ553</f>
        <v>1</v>
      </c>
      <c r="AD7" s="373">
        <f>Intra!BA553</f>
        <v>1</v>
      </c>
      <c r="AE7" s="341">
        <f>Intra!BF554</f>
        <v>-0.30921624720216911</v>
      </c>
      <c r="AF7" s="243">
        <f>Intra!BG554</f>
        <v>-0.36668704165822474</v>
      </c>
      <c r="AG7" s="243">
        <f>Intra!BH554</f>
        <v>-0.40600252613850063</v>
      </c>
      <c r="AH7" s="243">
        <f>Intra!BI554</f>
        <v>-0.29540106093555862</v>
      </c>
      <c r="AI7" s="243">
        <f>Intra!BJ554</f>
        <v>-0.30461461611151353</v>
      </c>
      <c r="AJ7" s="243">
        <f>Intra!BL554</f>
        <v>-0.33977760704303073</v>
      </c>
      <c r="AK7" s="243">
        <f>Intra!BN554</f>
        <v>-0.29101325969234793</v>
      </c>
      <c r="AL7" s="243">
        <f>Intra!BP554</f>
        <v>-0.28287124411044262</v>
      </c>
      <c r="AM7" s="243">
        <f>Intra!BR554</f>
        <v>-0.2820059214015016</v>
      </c>
      <c r="AN7" s="243">
        <f>Intra!BT554</f>
        <v>-0.2697324184621902</v>
      </c>
      <c r="AO7" s="243">
        <f>Intra!BV554</f>
        <v>-0.28433392981263472</v>
      </c>
      <c r="AP7" s="243">
        <f>Intra!BX554</f>
        <v>-0.30919769336968628</v>
      </c>
      <c r="AQ7" s="243">
        <f>Intra!BY554</f>
        <v>-0.36659804860416467</v>
      </c>
      <c r="AR7" s="243">
        <f>Intra!BZ554</f>
        <v>-0.40599327967364829</v>
      </c>
      <c r="AS7" s="243">
        <f>Intra!CA554</f>
        <v>-0.29889080766034093</v>
      </c>
      <c r="AT7" s="119">
        <f>Intra!CB554</f>
        <v>-0.30461195592924084</v>
      </c>
      <c r="AU7" s="188">
        <f>Intra!CD554</f>
        <v>-0.14487316142024845</v>
      </c>
      <c r="AV7" s="241">
        <f>Intra!AX556</f>
        <v>12.88494593845301</v>
      </c>
      <c r="AW7" s="123">
        <f>Intra!AY556</f>
        <v>2.1786673831273511</v>
      </c>
      <c r="AX7" s="241">
        <f>Intra!AZ556</f>
        <v>1</v>
      </c>
      <c r="AY7" s="123">
        <f>Intra!BA556</f>
        <v>1</v>
      </c>
      <c r="AZ7" s="341">
        <f>Intra!BF555</f>
        <v>-0.1169985853658958</v>
      </c>
      <c r="BA7" s="243">
        <f>Intra!BG555</f>
        <v>-6.9511545538219477E-2</v>
      </c>
      <c r="BB7" s="243">
        <f>Intra!BH555</f>
        <v>-0.12745760852315036</v>
      </c>
      <c r="BC7" s="243">
        <f>Intra!BI555</f>
        <v>-0.13793063495946867</v>
      </c>
      <c r="BD7" s="243">
        <f>Intra!BJ555</f>
        <v>-0.12807348023630818</v>
      </c>
      <c r="BE7" s="243">
        <f>Intra!BL555</f>
        <v>-0.11329248574523554</v>
      </c>
      <c r="BF7" s="243">
        <f>Intra!BN555</f>
        <v>-0.1168273398696773</v>
      </c>
      <c r="BG7" s="243">
        <f>Intra!BP555</f>
        <v>-0.16348917320499934</v>
      </c>
      <c r="BH7" s="243">
        <f>Intra!BR555</f>
        <v>-0.15580589501047959</v>
      </c>
      <c r="BI7" s="243">
        <f>Intra!BT555</f>
        <v>-0.11245970398997096</v>
      </c>
      <c r="BJ7" s="243">
        <f>Intra!BV555</f>
        <v>-0.12431377304360336</v>
      </c>
      <c r="BK7" s="243">
        <f>Intra!BX555</f>
        <v>-0.11699739920613605</v>
      </c>
      <c r="BL7" s="243">
        <f>Intra!BY555</f>
        <v>-6.9515707060417986E-2</v>
      </c>
      <c r="BM7" s="243">
        <f>Intra!BZ555</f>
        <v>-0.12740295084147868</v>
      </c>
      <c r="BN7" s="243">
        <f>Intra!CA555</f>
        <v>-0.12507724515442797</v>
      </c>
      <c r="BO7" s="119">
        <f>Intra!CB555</f>
        <v>-0.12807211163524029</v>
      </c>
      <c r="BP7" s="194">
        <f>Intra!CD555</f>
        <v>6.7702331269259924E-2</v>
      </c>
      <c r="BQ7" s="241">
        <f>Intra!AX555</f>
        <v>116.22033898305084</v>
      </c>
      <c r="BR7" s="123">
        <f>Intra!AY555</f>
        <v>4.1367924528301883</v>
      </c>
      <c r="BS7" s="241">
        <f>Intra!AZ555</f>
        <v>1</v>
      </c>
      <c r="BT7" s="123">
        <f>Intra!BA555</f>
        <v>1</v>
      </c>
      <c r="DI7" s="12"/>
    </row>
    <row r="8" spans="2:113" x14ac:dyDescent="0.2">
      <c r="B8" s="44" t="str">
        <f>Intra!C562</f>
        <v>Class ECF2_422_SDR</v>
      </c>
      <c r="C8" s="445">
        <f>Intra!AX561</f>
        <v>1</v>
      </c>
      <c r="D8" s="15"/>
      <c r="E8" s="485"/>
      <c r="F8" s="485"/>
      <c r="G8" s="36" t="str">
        <f>Intra!C562</f>
        <v>Class ECF2_422_SDR</v>
      </c>
      <c r="H8" s="244">
        <f>Intra!BF562</f>
        <v>-0.15823130656977308</v>
      </c>
      <c r="I8" s="244">
        <f>Intra!BG562</f>
        <v>-0.23172650355278393</v>
      </c>
      <c r="J8" s="244">
        <f>Intra!BH562</f>
        <v>-0.23225389656127615</v>
      </c>
      <c r="K8" s="244">
        <f>Intra!BI562</f>
        <v>-0.17287027484149742</v>
      </c>
      <c r="L8" s="244">
        <f>Intra!BJ562</f>
        <v>-0.16297074856594729</v>
      </c>
      <c r="M8" s="244">
        <f>Intra!BL562</f>
        <v>-0.15071968902108213</v>
      </c>
      <c r="N8" s="244">
        <f>Intra!BN562</f>
        <v>-0.1498347532472247</v>
      </c>
      <c r="O8" s="244">
        <f>Intra!BP562</f>
        <v>-0.18672627803011926</v>
      </c>
      <c r="P8" s="244">
        <f>Intra!BR562</f>
        <v>-0.17903274352163495</v>
      </c>
      <c r="Q8" s="244">
        <f>Intra!BT562</f>
        <v>-0.1500659645786287</v>
      </c>
      <c r="R8" s="244">
        <f>Intra!BV562</f>
        <v>-0.17234304261803474</v>
      </c>
      <c r="S8" s="244">
        <f>Intra!BX562</f>
        <v>-0.15823688677177783</v>
      </c>
      <c r="T8" s="244">
        <f>Intra!BY562</f>
        <v>-0.23166620792285952</v>
      </c>
      <c r="U8" s="244">
        <f>Intra!BZ562</f>
        <v>-0.23219221314272476</v>
      </c>
      <c r="V8" s="244">
        <f>Intra!CA562</f>
        <v>-0.16124141440207837</v>
      </c>
      <c r="W8" s="258">
        <f>Intra!CB562</f>
        <v>-0.16297131160694533</v>
      </c>
      <c r="X8" s="189">
        <f>Intra!CD562</f>
        <v>1.778625345720139E-2</v>
      </c>
      <c r="Y8" s="147">
        <f>Intra!CF562</f>
        <v>0</v>
      </c>
      <c r="Z8" s="147">
        <f>Intra!CH562</f>
        <v>0</v>
      </c>
      <c r="AA8" s="309">
        <f>Intra!AX562</f>
        <v>81.769955336031302</v>
      </c>
      <c r="AB8" s="333">
        <f>Intra!AY562</f>
        <v>3.1532519222975459</v>
      </c>
      <c r="AC8" s="329">
        <f>Intra!AZ562</f>
        <v>1</v>
      </c>
      <c r="AD8" s="370">
        <f>Intra!BA562</f>
        <v>1</v>
      </c>
      <c r="AE8" s="248">
        <f>Intra!BF563</f>
        <v>-0.19417884176151878</v>
      </c>
      <c r="AF8" s="244">
        <f>Intra!BG563</f>
        <v>-0.52614399747809548</v>
      </c>
      <c r="AG8" s="244">
        <f>Intra!BH563</f>
        <v>-0.35096089165762578</v>
      </c>
      <c r="AH8" s="244">
        <f>Intra!BI563</f>
        <v>-0.20170168576920999</v>
      </c>
      <c r="AI8" s="244">
        <f>Intra!BJ563</f>
        <v>-0.19423429940668296</v>
      </c>
      <c r="AJ8" s="244">
        <f>Intra!BL563</f>
        <v>-0.19593122730106172</v>
      </c>
      <c r="AK8" s="244">
        <f>Intra!BN563</f>
        <v>-0.20859047688462273</v>
      </c>
      <c r="AL8" s="244">
        <f>Intra!BP563</f>
        <v>-0.26993588028378757</v>
      </c>
      <c r="AM8" s="244">
        <f>Intra!BR563</f>
        <v>-0.25394890335790332</v>
      </c>
      <c r="AN8" s="244">
        <f>Intra!BT563</f>
        <v>-0.19159351967948934</v>
      </c>
      <c r="AO8" s="244">
        <f>Intra!BV563</f>
        <v>-0.22083160845024674</v>
      </c>
      <c r="AP8" s="244">
        <f>Intra!BX563</f>
        <v>-0.19415536590249705</v>
      </c>
      <c r="AQ8" s="244">
        <f>Intra!BY563</f>
        <v>-0.52615793764415608</v>
      </c>
      <c r="AR8" s="244">
        <f>Intra!BZ563</f>
        <v>-0.35095411503923934</v>
      </c>
      <c r="AS8" s="244">
        <f>Intra!CA563</f>
        <v>-0.19365797507231852</v>
      </c>
      <c r="AT8" s="258">
        <f>Intra!CB563</f>
        <v>-0.19424711089552171</v>
      </c>
      <c r="AU8" s="189">
        <f>Intra!CD563</f>
        <v>-2.8953337482483486E-2</v>
      </c>
      <c r="AV8" s="242">
        <f>Intra!AX565</f>
        <v>14.265569076592701</v>
      </c>
      <c r="AW8" s="125">
        <f>Intra!AY565</f>
        <v>2.1919023136246785</v>
      </c>
      <c r="AX8" s="242">
        <f>Intra!AZ565</f>
        <v>1</v>
      </c>
      <c r="AY8" s="125">
        <f>Intra!BA565</f>
        <v>1</v>
      </c>
      <c r="AZ8" s="248">
        <f>Intra!BF564</f>
        <v>-0.11134651381667082</v>
      </c>
      <c r="BA8" s="244">
        <f>Intra!BG564</f>
        <v>-8.5604065817001418E-2</v>
      </c>
      <c r="BB8" s="244">
        <f>Intra!BH564</f>
        <v>-0.10779232129743133</v>
      </c>
      <c r="BC8" s="244">
        <f>Intra!BI564</f>
        <v>-0.11363417583852087</v>
      </c>
      <c r="BD8" s="244">
        <f>Intra!BJ564</f>
        <v>-0.11326711999248698</v>
      </c>
      <c r="BE8" s="244">
        <f>Intra!BL564</f>
        <v>-0.11034886773808184</v>
      </c>
      <c r="BF8" s="244">
        <f>Intra!BN564</f>
        <v>-0.11189582471994619</v>
      </c>
      <c r="BG8" s="244">
        <f>Intra!BP564</f>
        <v>-0.13087841340853712</v>
      </c>
      <c r="BH8" s="244">
        <f>Intra!BR564</f>
        <v>-0.12374694148526744</v>
      </c>
      <c r="BI8" s="244">
        <f>Intra!BT564</f>
        <v>-0.11147524625947058</v>
      </c>
      <c r="BJ8" s="244">
        <f>Intra!BV564</f>
        <v>-0.12493038292777214</v>
      </c>
      <c r="BK8" s="244">
        <f>Intra!BX564</f>
        <v>-0.11140056964238987</v>
      </c>
      <c r="BL8" s="244">
        <f>Intra!BY564</f>
        <v>-8.5522431254342224E-2</v>
      </c>
      <c r="BM8" s="244">
        <f>Intra!BZ564</f>
        <v>-0.10789470262497836</v>
      </c>
      <c r="BN8" s="244">
        <f>Intra!CA564</f>
        <v>-0.11338271235559927</v>
      </c>
      <c r="BO8" s="258">
        <f>Intra!CB564</f>
        <v>-0.11330643147276936</v>
      </c>
      <c r="BP8" s="180">
        <f>Intra!CD564</f>
        <v>7.6699558999714312E-2</v>
      </c>
      <c r="BQ8" s="242">
        <f>Intra!AX564</f>
        <v>215.90827740492168</v>
      </c>
      <c r="BR8" s="125">
        <f>Intra!AY564</f>
        <v>4.1917808219178081</v>
      </c>
      <c r="BS8" s="242">
        <f>Intra!AZ564</f>
        <v>1</v>
      </c>
      <c r="BT8" s="125">
        <f>Intra!BA564</f>
        <v>1</v>
      </c>
      <c r="DI8" s="12"/>
    </row>
    <row r="9" spans="2:113" x14ac:dyDescent="0.2">
      <c r="B9" s="44" t="str">
        <f>Intra!C571</f>
        <v>Class ECF3_444_HDR</v>
      </c>
      <c r="C9" s="445">
        <f>Intra!AX570</f>
        <v>1</v>
      </c>
      <c r="D9" s="15"/>
      <c r="E9" s="485"/>
      <c r="F9" s="485"/>
      <c r="G9" s="36" t="str">
        <f>Intra!C571</f>
        <v>Class ECF3_444_HDR</v>
      </c>
      <c r="H9" s="244">
        <f>Intra!BF571</f>
        <v>-0.19483451609382885</v>
      </c>
      <c r="I9" s="244">
        <f>Intra!BG571</f>
        <v>-0.25044003206390858</v>
      </c>
      <c r="J9" s="244">
        <f>Intra!BH571</f>
        <v>-0.31460274190049442</v>
      </c>
      <c r="K9" s="244">
        <f>Intra!BI571</f>
        <v>-0.22798789497639219</v>
      </c>
      <c r="L9" s="244">
        <f>Intra!BJ571</f>
        <v>-0.20184946576489868</v>
      </c>
      <c r="M9" s="244">
        <f>Intra!BL571</f>
        <v>-0.16567653254539028</v>
      </c>
      <c r="N9" s="244">
        <f>Intra!BN571</f>
        <v>-0.1768905502907385</v>
      </c>
      <c r="O9" s="244">
        <f>Intra!BP571</f>
        <v>-0.21460470531587028</v>
      </c>
      <c r="P9" s="244">
        <f>Intra!BR571</f>
        <v>-0.21128770906776007</v>
      </c>
      <c r="Q9" s="244">
        <f>Intra!BT571</f>
        <v>-0.17854904712117925</v>
      </c>
      <c r="R9" s="244">
        <f>Intra!BV571</f>
        <v>-0.24103584604192516</v>
      </c>
      <c r="S9" s="244">
        <f>Intra!BX571</f>
        <v>-0.1952618990803574</v>
      </c>
      <c r="T9" s="244">
        <f>Intra!BY571</f>
        <v>-0.2522563251003731</v>
      </c>
      <c r="U9" s="244">
        <f>Intra!BZ571</f>
        <v>-0.31596649946167155</v>
      </c>
      <c r="V9" s="244">
        <f>Intra!CA571</f>
        <v>-0.20030953278397465</v>
      </c>
      <c r="W9" s="258">
        <f>Intra!CB571</f>
        <v>-0.20236986013641059</v>
      </c>
      <c r="X9" s="189">
        <f>Intra!CD571</f>
        <v>-4.4158598186881642E-2</v>
      </c>
      <c r="Y9" s="147">
        <f>Intra!CF571</f>
        <v>0</v>
      </c>
      <c r="Z9" s="147">
        <f>Intra!CH571</f>
        <v>0</v>
      </c>
      <c r="AA9" s="309">
        <f>Intra!AX571</f>
        <v>40.876716310609339</v>
      </c>
      <c r="AB9" s="333">
        <f>Intra!AY571</f>
        <v>3.0532571836048961</v>
      </c>
      <c r="AC9" s="329">
        <f>Intra!AZ571</f>
        <v>1</v>
      </c>
      <c r="AD9" s="370">
        <f>Intra!BA571</f>
        <v>1</v>
      </c>
      <c r="AE9" s="248">
        <f>Intra!BF572</f>
        <v>-0.27951970020074945</v>
      </c>
      <c r="AF9" s="244">
        <f>Intra!BG572</f>
        <v>-0.31807856221434472</v>
      </c>
      <c r="AG9" s="244">
        <f>Intra!BH572</f>
        <v>-0.38620247351778969</v>
      </c>
      <c r="AH9" s="244">
        <f>Intra!BI572</f>
        <v>-0.28507904494088576</v>
      </c>
      <c r="AI9" s="244">
        <f>Intra!BJ572</f>
        <v>-0.28115483589456353</v>
      </c>
      <c r="AJ9" s="244">
        <f>Intra!BL572</f>
        <v>-0.20280520568238702</v>
      </c>
      <c r="AK9" s="244">
        <f>Intra!BN572</f>
        <v>-0.23786566521233166</v>
      </c>
      <c r="AL9" s="244">
        <f>Intra!BP572</f>
        <v>-0.30464473872679398</v>
      </c>
      <c r="AM9" s="244">
        <f>Intra!BR572</f>
        <v>-0.30130977266377246</v>
      </c>
      <c r="AN9" s="244">
        <f>Intra!BT572</f>
        <v>-0.24090932538247956</v>
      </c>
      <c r="AO9" s="244">
        <f>Intra!BV572</f>
        <v>-0.26403791034814794</v>
      </c>
      <c r="AP9" s="244">
        <f>Intra!BX572</f>
        <v>-0.28100369939353054</v>
      </c>
      <c r="AQ9" s="244">
        <f>Intra!BY572</f>
        <v>-0.31805008497861353</v>
      </c>
      <c r="AR9" s="244">
        <f>Intra!BZ572</f>
        <v>-0.3863447411559161</v>
      </c>
      <c r="AS9" s="244">
        <f>Intra!CA572</f>
        <v>-0.28307367387290194</v>
      </c>
      <c r="AT9" s="258">
        <f>Intra!CB572</f>
        <v>-0.28300081423496087</v>
      </c>
      <c r="AU9" s="189">
        <f>Intra!CD572</f>
        <v>-0.10012636150955125</v>
      </c>
      <c r="AV9" s="242">
        <f>Intra!AX574</f>
        <v>11.470216606498196</v>
      </c>
      <c r="AW9" s="125">
        <f>Intra!AY574</f>
        <v>2.2958024691358023</v>
      </c>
      <c r="AX9" s="242">
        <f>Intra!AZ574</f>
        <v>1</v>
      </c>
      <c r="AY9" s="125">
        <f>Intra!BA574</f>
        <v>1</v>
      </c>
      <c r="AZ9" s="248">
        <f>Intra!BF573</f>
        <v>-0.14178941479233265</v>
      </c>
      <c r="BA9" s="244">
        <f>Intra!BG573</f>
        <v>-0.19389826561241152</v>
      </c>
      <c r="BB9" s="244">
        <f>Intra!BH573</f>
        <v>-0.17019499683128325</v>
      </c>
      <c r="BC9" s="244">
        <f>Intra!BI573</f>
        <v>-0.19172257147092842</v>
      </c>
      <c r="BD9" s="244">
        <f>Intra!BJ573</f>
        <v>-0.15861750303823141</v>
      </c>
      <c r="BE9" s="244">
        <f>Intra!BL573</f>
        <v>-0.12524800016171611</v>
      </c>
      <c r="BF9" s="244">
        <f>Intra!BN573</f>
        <v>-0.13340457114449278</v>
      </c>
      <c r="BG9" s="244">
        <f>Intra!BP573</f>
        <v>-0.17608433267415935</v>
      </c>
      <c r="BH9" s="244">
        <f>Intra!BR573</f>
        <v>-0.17267090266422669</v>
      </c>
      <c r="BI9" s="244">
        <f>Intra!BT573</f>
        <v>-0.13669239351380502</v>
      </c>
      <c r="BJ9" s="244">
        <f>Intra!BV573</f>
        <v>-0.22351458105939315</v>
      </c>
      <c r="BK9" s="244">
        <f>Intra!BX573</f>
        <v>-0.14178865456604595</v>
      </c>
      <c r="BL9" s="244">
        <f>Intra!BY573</f>
        <v>-0.19393246762800964</v>
      </c>
      <c r="BM9" s="244">
        <f>Intra!BZ573</f>
        <v>-0.16982462136379739</v>
      </c>
      <c r="BN9" s="244">
        <f>Intra!CA573</f>
        <v>-0.1494127078429226</v>
      </c>
      <c r="BO9" s="258">
        <f>Intra!CB573</f>
        <v>-0.15862135524614346</v>
      </c>
      <c r="BP9" s="180">
        <f>Intra!CD573</f>
        <v>8.831495386023111E-3</v>
      </c>
      <c r="BQ9" s="242">
        <f>Intra!AX573</f>
        <v>110.92767373090192</v>
      </c>
      <c r="BR9" s="125">
        <f>Intra!AY573</f>
        <v>3.944234749786923</v>
      </c>
      <c r="BS9" s="242">
        <f>Intra!AZ573</f>
        <v>1</v>
      </c>
      <c r="BT9" s="125">
        <f>Intra!BA573</f>
        <v>1</v>
      </c>
      <c r="DI9" s="12"/>
    </row>
    <row r="10" spans="2:113" x14ac:dyDescent="0.2">
      <c r="B10" s="44" t="str">
        <f>Intra!C580</f>
        <v>Class ECF4_422_HDR</v>
      </c>
      <c r="C10" s="445">
        <f>Intra!AX579</f>
        <v>1</v>
      </c>
      <c r="D10" s="15"/>
      <c r="E10" s="485"/>
      <c r="F10" s="485"/>
      <c r="G10" s="36" t="str">
        <f>Intra!C580</f>
        <v>Class ECF4_422_HDR</v>
      </c>
      <c r="H10" s="244">
        <f>Intra!BF580</f>
        <v>-0.22589632734718412</v>
      </c>
      <c r="I10" s="244">
        <f>Intra!BG580</f>
        <v>-0.22750742861595721</v>
      </c>
      <c r="J10" s="244">
        <f>Intra!BH580</f>
        <v>-0.35196627119923091</v>
      </c>
      <c r="K10" s="244">
        <f>Intra!BI580</f>
        <v>-0.24601641383044956</v>
      </c>
      <c r="L10" s="244">
        <f>Intra!BJ580</f>
        <v>-0.22872849486585739</v>
      </c>
      <c r="M10" s="244">
        <f>Intra!BL580</f>
        <v>-0.2004698948052599</v>
      </c>
      <c r="N10" s="244">
        <f>Intra!BN580</f>
        <v>-0.21636993753800896</v>
      </c>
      <c r="O10" s="244">
        <f>Intra!BP580</f>
        <v>-0.24944414541672372</v>
      </c>
      <c r="P10" s="244">
        <f>Intra!BR580</f>
        <v>-0.24451497135645148</v>
      </c>
      <c r="Q10" s="244">
        <f>Intra!BT580</f>
        <v>-0.22386281795037441</v>
      </c>
      <c r="R10" s="244">
        <f>Intra!BV580</f>
        <v>-0.26150257936840959</v>
      </c>
      <c r="S10" s="244">
        <f>Intra!BX580</f>
        <v>-0.22591541174452234</v>
      </c>
      <c r="T10" s="244">
        <f>Intra!BY580</f>
        <v>-0.22722822607453741</v>
      </c>
      <c r="U10" s="244">
        <f>Intra!BZ580</f>
        <v>-0.35168411668009136</v>
      </c>
      <c r="V10" s="244">
        <f>Intra!CA580</f>
        <v>-0.23333453612257837</v>
      </c>
      <c r="W10" s="258">
        <f>Intra!CB580</f>
        <v>-0.22872639025440034</v>
      </c>
      <c r="X10" s="189">
        <f>Intra!CD580</f>
        <v>6.042643550023423E-3</v>
      </c>
      <c r="Y10" s="147">
        <f>Intra!CF580</f>
        <v>0</v>
      </c>
      <c r="Z10" s="147">
        <f>Intra!CH580</f>
        <v>0</v>
      </c>
      <c r="AA10" s="309">
        <f>Intra!AX580</f>
        <v>37.188322931056078</v>
      </c>
      <c r="AB10" s="333">
        <f>Intra!AY580</f>
        <v>3.080886183949989</v>
      </c>
      <c r="AC10" s="329">
        <f>Intra!AZ580</f>
        <v>1</v>
      </c>
      <c r="AD10" s="370">
        <f>Intra!BA580</f>
        <v>1</v>
      </c>
      <c r="AE10" s="248">
        <f>Intra!BF581</f>
        <v>-0.37007175553015659</v>
      </c>
      <c r="AF10" s="244">
        <f>Intra!BG581</f>
        <v>-0.45721919489636431</v>
      </c>
      <c r="AG10" s="244">
        <f>Intra!BH581</f>
        <v>-0.62971370464207643</v>
      </c>
      <c r="AH10" s="244">
        <f>Intra!BI581</f>
        <v>-0.41646332761767402</v>
      </c>
      <c r="AI10" s="244">
        <f>Intra!BJ581</f>
        <v>-0.36565456327342716</v>
      </c>
      <c r="AJ10" s="244">
        <f>Intra!BL581</f>
        <v>-0.31634450644112999</v>
      </c>
      <c r="AK10" s="244">
        <f>Intra!BN581</f>
        <v>-0.37232791292041711</v>
      </c>
      <c r="AL10" s="244">
        <f>Intra!BP581</f>
        <v>-0.36747744797942394</v>
      </c>
      <c r="AM10" s="244">
        <f>Intra!BR581</f>
        <v>-0.36739860788261114</v>
      </c>
      <c r="AN10" s="244">
        <f>Intra!BT581</f>
        <v>-0.37566421380832815</v>
      </c>
      <c r="AO10" s="244">
        <f>Intra!BV581</f>
        <v>-0.36124651210545167</v>
      </c>
      <c r="AP10" s="244">
        <f>Intra!BX581</f>
        <v>-0.37009793990545181</v>
      </c>
      <c r="AQ10" s="244">
        <f>Intra!BY581</f>
        <v>-0.45674541095664556</v>
      </c>
      <c r="AR10" s="244">
        <f>Intra!BZ581</f>
        <v>-0.62918841058746799</v>
      </c>
      <c r="AS10" s="244">
        <f>Intra!CA581</f>
        <v>-0.39081906554655133</v>
      </c>
      <c r="AT10" s="258">
        <f>Intra!CB581</f>
        <v>-0.36565764113651433</v>
      </c>
      <c r="AU10" s="189">
        <f>Intra!CD581</f>
        <v>-7.0351924855426809E-2</v>
      </c>
      <c r="AV10" s="242">
        <f>Intra!AX583</f>
        <v>13.134888438133874</v>
      </c>
      <c r="AW10" s="125">
        <f>Intra!AY583</f>
        <v>2.1937500000000001</v>
      </c>
      <c r="AX10" s="242">
        <f>Intra!AZ583</f>
        <v>1</v>
      </c>
      <c r="AY10" s="125">
        <f>Intra!BA583</f>
        <v>1</v>
      </c>
      <c r="AZ10" s="248">
        <f>Intra!BF582</f>
        <v>-0.16653947413630332</v>
      </c>
      <c r="BA10" s="244">
        <f>Intra!BG582</f>
        <v>-7.4301564020460953E-2</v>
      </c>
      <c r="BB10" s="244">
        <f>Intra!BH582</f>
        <v>-0.16412722788742606</v>
      </c>
      <c r="BC10" s="244">
        <f>Intra!BI582</f>
        <v>-0.15832374595898924</v>
      </c>
      <c r="BD10" s="244">
        <f>Intra!BJ582</f>
        <v>-0.16347996367079351</v>
      </c>
      <c r="BE10" s="244">
        <f>Intra!BL582</f>
        <v>-0.14529202994376611</v>
      </c>
      <c r="BF10" s="244">
        <f>Intra!BN582</f>
        <v>-0.15558997521063156</v>
      </c>
      <c r="BG10" s="244">
        <f>Intra!BP582</f>
        <v>-0.17291213645836978</v>
      </c>
      <c r="BH10" s="244">
        <f>Intra!BR582</f>
        <v>-0.16718080698118887</v>
      </c>
      <c r="BI10" s="244">
        <f>Intra!BT582</f>
        <v>-0.16574348262703809</v>
      </c>
      <c r="BJ10" s="244">
        <f>Intra!BV582</f>
        <v>-0.1589268320766094</v>
      </c>
      <c r="BK10" s="244">
        <f>Intra!BX582</f>
        <v>-0.16660911054112093</v>
      </c>
      <c r="BL10" s="244">
        <f>Intra!BY582</f>
        <v>-7.3998564140220657E-2</v>
      </c>
      <c r="BM10" s="244">
        <f>Intra!BZ582</f>
        <v>-0.16417292366649283</v>
      </c>
      <c r="BN10" s="244">
        <f>Intra!CA582</f>
        <v>-0.15591339061818799</v>
      </c>
      <c r="BO10" s="258">
        <f>Intra!CB582</f>
        <v>-0.16352598514756594</v>
      </c>
      <c r="BP10" s="180">
        <f>Intra!CD582</f>
        <v>0.11780205624720526</v>
      </c>
      <c r="BQ10" s="242">
        <f>Intra!AX582</f>
        <v>145.58208955223878</v>
      </c>
      <c r="BR10" s="125">
        <f>Intra!AY582</f>
        <v>3.9853609288238263</v>
      </c>
      <c r="BS10" s="242">
        <f>Intra!AZ582</f>
        <v>1</v>
      </c>
      <c r="BT10" s="125">
        <f>Intra!BA582</f>
        <v>1</v>
      </c>
      <c r="DI10" s="12"/>
    </row>
    <row r="11" spans="2:113" x14ac:dyDescent="0.2">
      <c r="B11" s="44" t="str">
        <f>Intra!C589</f>
        <v>Class ECF5_444_YCgCo</v>
      </c>
      <c r="C11" s="445">
        <f>Intra!AX588</f>
        <v>1</v>
      </c>
      <c r="D11" s="15"/>
      <c r="E11" s="485"/>
      <c r="F11" s="485"/>
      <c r="G11" s="36" t="str">
        <f>Intra!C589</f>
        <v>Class ECF5_444_YCgCo</v>
      </c>
      <c r="H11" s="244">
        <f>Intra!BF589</f>
        <v>-0.17898440052568981</v>
      </c>
      <c r="I11" s="244">
        <f>Intra!BG589</f>
        <v>-0.12625060577251146</v>
      </c>
      <c r="J11" s="244">
        <f>Intra!BH589</f>
        <v>-0.18828217269199632</v>
      </c>
      <c r="K11" s="244">
        <f>Intra!BI589</f>
        <v>-0.2117205692010406</v>
      </c>
      <c r="L11" s="244">
        <f>Intra!BJ589</f>
        <v>-0.17472194750676473</v>
      </c>
      <c r="M11" s="244">
        <f>Intra!BL589</f>
        <v>-0.1619054253622042</v>
      </c>
      <c r="N11" s="244">
        <f>Intra!BN589</f>
        <v>-0.18660785464022261</v>
      </c>
      <c r="O11" s="244">
        <f>Intra!BP589</f>
        <v>-0.16564150241694287</v>
      </c>
      <c r="P11" s="244">
        <f>Intra!BR589</f>
        <v>-0.16220752377535458</v>
      </c>
      <c r="Q11" s="244">
        <f>Intra!BT589</f>
        <v>-0.17855971615497801</v>
      </c>
      <c r="R11" s="244">
        <f>Intra!BV589</f>
        <v>-0.28348179801536783</v>
      </c>
      <c r="S11" s="244">
        <f>Intra!BX589</f>
        <v>-0.1789958355382803</v>
      </c>
      <c r="T11" s="244">
        <f>Intra!BY589</f>
        <v>-0.12778564718117869</v>
      </c>
      <c r="U11" s="244">
        <f>Intra!BZ589</f>
        <v>-0.18802880092594965</v>
      </c>
      <c r="V11" s="244">
        <f>Intra!CA589</f>
        <v>-0.18969656101077559</v>
      </c>
      <c r="W11" s="258">
        <f>Intra!CB589</f>
        <v>-0.17475303367587944</v>
      </c>
      <c r="X11" s="189">
        <f>Intra!CD589</f>
        <v>-0.41408608082070247</v>
      </c>
      <c r="Y11" s="147">
        <f>Intra!CF589</f>
        <v>0</v>
      </c>
      <c r="Z11" s="147">
        <f>Intra!CH589</f>
        <v>0</v>
      </c>
      <c r="AA11" s="309">
        <f>Intra!AX589</f>
        <v>12.922408058195442</v>
      </c>
      <c r="AB11" s="333">
        <f>Intra!AY589</f>
        <v>4.2959331123384814</v>
      </c>
      <c r="AC11" s="329">
        <f>Intra!AZ589</f>
        <v>1</v>
      </c>
      <c r="AD11" s="370">
        <f>Intra!BA589</f>
        <v>1</v>
      </c>
      <c r="AE11" s="248">
        <f>Intra!BF590</f>
        <v>-0.18678976495588284</v>
      </c>
      <c r="AF11" s="244">
        <f>Intra!BG590</f>
        <v>-0.12625060577251146</v>
      </c>
      <c r="AG11" s="244">
        <f>Intra!BH590</f>
        <v>-0.27560510648939318</v>
      </c>
      <c r="AH11" s="244">
        <f>Intra!BI590</f>
        <v>-0.27040352300675774</v>
      </c>
      <c r="AI11" s="244">
        <f>Intra!BJ590</f>
        <v>-0.18287078801898793</v>
      </c>
      <c r="AJ11" s="244">
        <f>Intra!BL590</f>
        <v>-0.17950116312072695</v>
      </c>
      <c r="AK11" s="244">
        <f>Intra!BN590</f>
        <v>-0.19321998563876319</v>
      </c>
      <c r="AL11" s="244">
        <f>Intra!BP590</f>
        <v>-0.22163301846989325</v>
      </c>
      <c r="AM11" s="244">
        <f>Intra!BR590</f>
        <v>-0.21798077074590716</v>
      </c>
      <c r="AN11" s="244">
        <f>Intra!BT590</f>
        <v>-0.19859875347498657</v>
      </c>
      <c r="AO11" s="244">
        <f>Intra!BV590</f>
        <v>-0.46499757116442464</v>
      </c>
      <c r="AP11" s="244">
        <f>Intra!BX590</f>
        <v>-0.1868485861761926</v>
      </c>
      <c r="AQ11" s="244">
        <f>Intra!BY590</f>
        <v>-0.12778564718117869</v>
      </c>
      <c r="AR11" s="244">
        <f>Intra!BZ590</f>
        <v>-0.27569278444321843</v>
      </c>
      <c r="AS11" s="244">
        <f>Intra!CA590</f>
        <v>-0.22684691190163586</v>
      </c>
      <c r="AT11" s="258">
        <f>Intra!CB590</f>
        <v>-0.18292841065982593</v>
      </c>
      <c r="AU11" s="189">
        <f>Intra!CD590</f>
        <v>-0.83657082832161689</v>
      </c>
      <c r="AV11" s="242">
        <f>Intra!AX592</f>
        <v>5.8269042968749991</v>
      </c>
      <c r="AW11" s="125">
        <f>Intra!AY592</f>
        <v>2.4085750315258512</v>
      </c>
      <c r="AX11" s="242">
        <f>Intra!AZ592</f>
        <v>1</v>
      </c>
      <c r="AY11" s="125">
        <f>Intra!BA592</f>
        <v>1</v>
      </c>
      <c r="AZ11" s="248">
        <f>Intra!BF591</f>
        <v>-0.17117903609549678</v>
      </c>
      <c r="BA11" s="244">
        <f>Intra!BG591</f>
        <v>-0.12625060577251146</v>
      </c>
      <c r="BB11" s="244">
        <f>Intra!BH591</f>
        <v>-0.10095923889459946</v>
      </c>
      <c r="BC11" s="244">
        <f>Intra!BI591</f>
        <v>-0.15303761539532346</v>
      </c>
      <c r="BD11" s="244">
        <f>Intra!BJ591</f>
        <v>-0.1665731069945415</v>
      </c>
      <c r="BE11" s="244">
        <f>Intra!BL591</f>
        <v>-0.14430968760368146</v>
      </c>
      <c r="BF11" s="244">
        <f>Intra!BN591</f>
        <v>-0.17999572364168204</v>
      </c>
      <c r="BG11" s="244">
        <f>Intra!BP591</f>
        <v>-0.10964998636399248</v>
      </c>
      <c r="BH11" s="244">
        <f>Intra!BR591</f>
        <v>-0.106434276804802</v>
      </c>
      <c r="BI11" s="244">
        <f>Intra!BT591</f>
        <v>-0.15852067883496945</v>
      </c>
      <c r="BJ11" s="244">
        <f>Intra!BV591</f>
        <v>-0.10196602486631101</v>
      </c>
      <c r="BK11" s="244">
        <f>Intra!BX591</f>
        <v>-0.171143084900368</v>
      </c>
      <c r="BL11" s="244">
        <f>Intra!BY591</f>
        <v>-0.12778564718117869</v>
      </c>
      <c r="BM11" s="244">
        <f>Intra!BZ591</f>
        <v>-0.10036481740868086</v>
      </c>
      <c r="BN11" s="244">
        <f>Intra!CA591</f>
        <v>-0.15254621011991532</v>
      </c>
      <c r="BO11" s="258">
        <f>Intra!CB591</f>
        <v>-0.16657765669193295</v>
      </c>
      <c r="BP11" s="180">
        <f>Intra!CD591</f>
        <v>8.3986666802119431E-3</v>
      </c>
      <c r="BQ11" s="242">
        <f>Intra!AX591</f>
        <v>48.74498760982204</v>
      </c>
      <c r="BR11" s="125">
        <f>Intra!AY591</f>
        <v>9.3784104389086593</v>
      </c>
      <c r="BS11" s="242">
        <f>Intra!AZ591</f>
        <v>1</v>
      </c>
      <c r="BT11" s="125">
        <f>Intra!BA591</f>
        <v>1</v>
      </c>
      <c r="DI11" s="12"/>
    </row>
    <row r="12" spans="2:113" ht="17" thickBot="1" x14ac:dyDescent="0.25">
      <c r="B12" s="44" t="str">
        <f>Intra!C598</f>
        <v>Class ECF6_444_SCC</v>
      </c>
      <c r="C12" s="445">
        <f>Intra!AX597</f>
        <v>1</v>
      </c>
      <c r="D12" s="15"/>
      <c r="E12" s="485"/>
      <c r="F12" s="485"/>
      <c r="G12" s="423" t="str">
        <f>Intra!C598</f>
        <v>Class ECF6_444_SCC</v>
      </c>
      <c r="H12" s="252">
        <f>Intra!BF598</f>
        <v>-0.3568092038349765</v>
      </c>
      <c r="I12" s="252">
        <f>Intra!BG598</f>
        <v>-0.40116231402483127</v>
      </c>
      <c r="J12" s="252">
        <f>Intra!BH598</f>
        <v>-0.39530053030539092</v>
      </c>
      <c r="K12" s="252">
        <f>Intra!BI598</f>
        <v>-0.36774646192578636</v>
      </c>
      <c r="L12" s="252">
        <f>Intra!BJ598</f>
        <v>-0.36012298130138726</v>
      </c>
      <c r="M12" s="252">
        <f>Intra!BL598</f>
        <v>-0.32345840271300269</v>
      </c>
      <c r="N12" s="252">
        <f>Intra!BN598</f>
        <v>-0.35269051929498996</v>
      </c>
      <c r="O12" s="252">
        <f>Intra!BP598</f>
        <v>-0.36241219386152806</v>
      </c>
      <c r="P12" s="252">
        <f>Intra!BR598</f>
        <v>-0.34493233126278094</v>
      </c>
      <c r="Q12" s="252">
        <f>Intra!BT598</f>
        <v>-0.33409392582832259</v>
      </c>
      <c r="R12" s="252">
        <f>Intra!BV598</f>
        <v>-0.39547212460129189</v>
      </c>
      <c r="S12" s="252">
        <f>Intra!BX598</f>
        <v>-0.35681695539264452</v>
      </c>
      <c r="T12" s="252">
        <f>Intra!BY598</f>
        <v>-0.40112545045976017</v>
      </c>
      <c r="U12" s="252">
        <f>Intra!BZ598</f>
        <v>-0.39526293979575772</v>
      </c>
      <c r="V12" s="252">
        <f>Intra!CA598</f>
        <v>-0.36055223041213874</v>
      </c>
      <c r="W12" s="259">
        <f>Intra!CB598</f>
        <v>-0.36012713457145368</v>
      </c>
      <c r="X12" s="197">
        <f>Intra!CD598</f>
        <v>-0.19461522494441044</v>
      </c>
      <c r="Y12" s="375">
        <f>Intra!CF598</f>
        <v>0</v>
      </c>
      <c r="Z12" s="375">
        <f>Intra!CH598</f>
        <v>0</v>
      </c>
      <c r="AA12" s="311">
        <f>Intra!AX598</f>
        <v>25.829908678435636</v>
      </c>
      <c r="AB12" s="334">
        <f>Intra!AY598</f>
        <v>5.3513014535059265</v>
      </c>
      <c r="AC12" s="334">
        <f>Intra!AZ598</f>
        <v>1</v>
      </c>
      <c r="AD12" s="313">
        <f>Intra!BA598</f>
        <v>1</v>
      </c>
      <c r="AE12" s="256">
        <f>Intra!BF599</f>
        <v>-0.52474458181858408</v>
      </c>
      <c r="AF12" s="252">
        <f>Intra!BG599</f>
        <v>-0.60075922687332883</v>
      </c>
      <c r="AG12" s="252">
        <f>Intra!BH599</f>
        <v>-0.57795968182058521</v>
      </c>
      <c r="AH12" s="252">
        <f>Intra!BI599</f>
        <v>-0.53839294107659963</v>
      </c>
      <c r="AI12" s="252">
        <f>Intra!BJ599</f>
        <v>-0.52991377162085396</v>
      </c>
      <c r="AJ12" s="252">
        <f>Intra!BL599</f>
        <v>-0.51889741516939369</v>
      </c>
      <c r="AK12" s="252">
        <f>Intra!BN599</f>
        <v>-0.5284474880740383</v>
      </c>
      <c r="AL12" s="252">
        <f>Intra!BP599</f>
        <v>-0.46251933020990599</v>
      </c>
      <c r="AM12" s="252">
        <f>Intra!BR599</f>
        <v>-0.46465546648208089</v>
      </c>
      <c r="AN12" s="252">
        <f>Intra!BT599</f>
        <v>-0.5098905633127554</v>
      </c>
      <c r="AO12" s="252">
        <f>Intra!BV599</f>
        <v>-0.56845494339159841</v>
      </c>
      <c r="AP12" s="252">
        <f>Intra!BX599</f>
        <v>-0.52478733184519655</v>
      </c>
      <c r="AQ12" s="252">
        <f>Intra!BY599</f>
        <v>-0.60070003340165146</v>
      </c>
      <c r="AR12" s="252">
        <f>Intra!BZ599</f>
        <v>-0.57755661311122242</v>
      </c>
      <c r="AS12" s="252">
        <f>Intra!CA599</f>
        <v>-0.53291412641963987</v>
      </c>
      <c r="AT12" s="259">
        <f>Intra!CB599</f>
        <v>-0.5299346111580957</v>
      </c>
      <c r="AU12" s="197">
        <f>Intra!CD599</f>
        <v>-0.63915394485404675</v>
      </c>
      <c r="AV12" s="271">
        <f>Intra!AX601</f>
        <v>9.4157476163276055</v>
      </c>
      <c r="AW12" s="417">
        <f>Intra!AY601</f>
        <v>2.8088306647258614</v>
      </c>
      <c r="AX12" s="271">
        <f>Intra!AZ601</f>
        <v>1</v>
      </c>
      <c r="AY12" s="417">
        <f>Intra!BA601</f>
        <v>1</v>
      </c>
      <c r="AZ12" s="256">
        <f>Intra!BF600</f>
        <v>-0.22979005574357103</v>
      </c>
      <c r="BA12" s="252">
        <f>Intra!BG600</f>
        <v>-0.28965888381339011</v>
      </c>
      <c r="BB12" s="252">
        <f>Intra!BH600</f>
        <v>-0.26487359239496766</v>
      </c>
      <c r="BC12" s="252">
        <f>Intra!BI600</f>
        <v>-0.24331833746493536</v>
      </c>
      <c r="BD12" s="252">
        <f>Intra!BJ600</f>
        <v>-0.23358815033241964</v>
      </c>
      <c r="BE12" s="252">
        <f>Intra!BL600</f>
        <v>-0.21467095045029183</v>
      </c>
      <c r="BF12" s="252">
        <f>Intra!BN600</f>
        <v>-0.22650812288196909</v>
      </c>
      <c r="BG12" s="252">
        <f>Intra!BP600</f>
        <v>-0.28743786967897256</v>
      </c>
      <c r="BH12" s="252">
        <f>Intra!BR600</f>
        <v>-0.26182079884208109</v>
      </c>
      <c r="BI12" s="252">
        <f>Intra!BT600</f>
        <v>-0.20327820108987493</v>
      </c>
      <c r="BJ12" s="252">
        <f>Intra!BV600</f>
        <v>-0.29544371192439012</v>
      </c>
      <c r="BK12" s="252">
        <f>Intra!BX600</f>
        <v>-0.22978943036036537</v>
      </c>
      <c r="BL12" s="252">
        <f>Intra!BY600</f>
        <v>-0.28965875768759319</v>
      </c>
      <c r="BM12" s="252">
        <f>Intra!BZ600</f>
        <v>-0.26487242103702868</v>
      </c>
      <c r="BN12" s="252">
        <f>Intra!CA600</f>
        <v>-0.23384512249672729</v>
      </c>
      <c r="BO12" s="259">
        <f>Intra!CB600</f>
        <v>-0.233587523080521</v>
      </c>
      <c r="BP12" s="182">
        <f>Intra!CD600</f>
        <v>-1.6448803193338867E-4</v>
      </c>
      <c r="BQ12" s="271">
        <f>Intra!AX600</f>
        <v>51.66295619560514</v>
      </c>
      <c r="BR12" s="417">
        <f>Intra!AY600</f>
        <v>9.5634461877236436</v>
      </c>
      <c r="BS12" s="271">
        <f>Intra!AZ600</f>
        <v>1</v>
      </c>
      <c r="BT12" s="417">
        <f>Intra!BA600</f>
        <v>1</v>
      </c>
      <c r="DI12" s="12"/>
    </row>
    <row r="13" spans="2:113" ht="17" thickBot="1" x14ac:dyDescent="0.25">
      <c r="B13" s="46" t="str">
        <f>Intra!C656</f>
        <v>Overall Mandatory 444</v>
      </c>
      <c r="C13" s="446">
        <f>Intra!AX655</f>
        <v>1</v>
      </c>
      <c r="D13" s="15"/>
      <c r="E13" s="485"/>
      <c r="F13" s="485"/>
      <c r="G13" s="416" t="str">
        <f>Intra!C656</f>
        <v>Overall Mandatory 444</v>
      </c>
      <c r="H13" s="251">
        <f>Intra!BF656</f>
        <v>-0.19198533099563622</v>
      </c>
      <c r="I13" s="251">
        <f>Intra!BG656</f>
        <v>-0.19445393585576196</v>
      </c>
      <c r="J13" s="251">
        <f>Intra!BH656</f>
        <v>-0.25416097199634274</v>
      </c>
      <c r="K13" s="251">
        <f>Intra!BI656</f>
        <v>-0.20748358658830937</v>
      </c>
      <c r="L13" s="251">
        <f>Intra!BJ656</f>
        <v>-0.19401551815619583</v>
      </c>
      <c r="M13" s="251">
        <f>Intra!BL656</f>
        <v>-0.18242320254492597</v>
      </c>
      <c r="N13" s="251">
        <f>Intra!BN656</f>
        <v>-0.18412438792379596</v>
      </c>
      <c r="O13" s="251">
        <f>Intra!BP656</f>
        <v>-0.2110133986575343</v>
      </c>
      <c r="P13" s="251">
        <f>Intra!BR656</f>
        <v>-0.20495159931202789</v>
      </c>
      <c r="Q13" s="251">
        <f>Intra!BT656</f>
        <v>-0.17987607209467213</v>
      </c>
      <c r="R13" s="251">
        <f>Intra!BV656</f>
        <v>-0.22064721924296254</v>
      </c>
      <c r="S13" s="251">
        <f>Intra!BX656</f>
        <v>-0.19210353096358918</v>
      </c>
      <c r="T13" s="251">
        <f>Intra!BY656</f>
        <v>-0.19512239943149218</v>
      </c>
      <c r="U13" s="251">
        <f>Intra!BZ656</f>
        <v>-0.2545060637151072</v>
      </c>
      <c r="V13" s="251">
        <f>Intra!CA656</f>
        <v>-0.1934978758256593</v>
      </c>
      <c r="W13" s="257">
        <f>Intra!CB656</f>
        <v>-0.19416289444256177</v>
      </c>
      <c r="X13" s="196">
        <f>Intra!CD656</f>
        <v>-8.2395464497384108E-2</v>
      </c>
      <c r="Y13" s="410">
        <f>Intra!CF656</f>
        <v>0</v>
      </c>
      <c r="Z13" s="410">
        <f>Intra!CH656</f>
        <v>0</v>
      </c>
      <c r="AA13" s="411">
        <f>Intra!AX656</f>
        <v>40.097556145956432</v>
      </c>
      <c r="AB13" s="412">
        <f>Intra!AY656</f>
        <v>3.15316243703244</v>
      </c>
      <c r="AC13" s="412">
        <f>Intra!AZ656</f>
        <v>1</v>
      </c>
      <c r="AD13" s="413">
        <f>Intra!BA656</f>
        <v>1</v>
      </c>
      <c r="AE13" s="253">
        <f>Intra!BF657</f>
        <v>-0.30921624720216911</v>
      </c>
      <c r="AF13" s="251">
        <f>Intra!BG657</f>
        <v>-0.36668704165822474</v>
      </c>
      <c r="AG13" s="251">
        <f>Intra!BH657</f>
        <v>-0.40600252613850063</v>
      </c>
      <c r="AH13" s="251">
        <f>Intra!BI657</f>
        <v>-0.29540106093555862</v>
      </c>
      <c r="AI13" s="251">
        <f>Intra!BJ657</f>
        <v>-0.30461461611151353</v>
      </c>
      <c r="AJ13" s="251">
        <f>Intra!BL657</f>
        <v>-0.33977760704303073</v>
      </c>
      <c r="AK13" s="251">
        <f>Intra!BN657</f>
        <v>-0.29101325969234793</v>
      </c>
      <c r="AL13" s="251">
        <f>Intra!BP657</f>
        <v>-0.30464473872679398</v>
      </c>
      <c r="AM13" s="251">
        <f>Intra!BR657</f>
        <v>-0.30130977266377246</v>
      </c>
      <c r="AN13" s="251">
        <f>Intra!BT657</f>
        <v>-0.2697324184621902</v>
      </c>
      <c r="AO13" s="251">
        <f>Intra!BV657</f>
        <v>-0.46499757116442464</v>
      </c>
      <c r="AP13" s="251">
        <f>Intra!BX657</f>
        <v>-0.30919769336968628</v>
      </c>
      <c r="AQ13" s="251">
        <f>Intra!BY657</f>
        <v>-0.36659804860416467</v>
      </c>
      <c r="AR13" s="251">
        <f>Intra!BZ657</f>
        <v>-0.40599327967364829</v>
      </c>
      <c r="AS13" s="251">
        <f>Intra!CA657</f>
        <v>-0.29889080766034093</v>
      </c>
      <c r="AT13" s="257">
        <f>Intra!CB657</f>
        <v>-0.30461195592924084</v>
      </c>
      <c r="AU13" s="196">
        <f>Intra!CD657</f>
        <v>-0.83657082832161689</v>
      </c>
      <c r="AV13" s="264">
        <f>Intra!AX659</f>
        <v>5.8269042968749991</v>
      </c>
      <c r="AW13" s="422">
        <f>Intra!AY659</f>
        <v>2.1786673831273511</v>
      </c>
      <c r="AX13" s="264">
        <f>Intra!AZ659</f>
        <v>1</v>
      </c>
      <c r="AY13" s="422">
        <f>Intra!BA659</f>
        <v>1</v>
      </c>
      <c r="AZ13" s="253">
        <f>Intra!BF658</f>
        <v>-0.1169985853658958</v>
      </c>
      <c r="BA13" s="251">
        <f>Intra!BG658</f>
        <v>-6.9511545538219477E-2</v>
      </c>
      <c r="BB13" s="251">
        <f>Intra!BH658</f>
        <v>-0.10095923889459946</v>
      </c>
      <c r="BC13" s="251">
        <f>Intra!BI658</f>
        <v>-0.13793063495946867</v>
      </c>
      <c r="BD13" s="251">
        <f>Intra!BJ658</f>
        <v>-0.12807348023630818</v>
      </c>
      <c r="BE13" s="251">
        <f>Intra!BL658</f>
        <v>-0.11329248574523554</v>
      </c>
      <c r="BF13" s="251">
        <f>Intra!BN658</f>
        <v>-0.1168273398696773</v>
      </c>
      <c r="BG13" s="251">
        <f>Intra!BP658</f>
        <v>-0.10964998636399248</v>
      </c>
      <c r="BH13" s="251">
        <f>Intra!BR658</f>
        <v>-0.106434276804802</v>
      </c>
      <c r="BI13" s="251">
        <f>Intra!BT658</f>
        <v>-0.11245970398997096</v>
      </c>
      <c r="BJ13" s="251">
        <f>Intra!BV658</f>
        <v>-0.10196602486631101</v>
      </c>
      <c r="BK13" s="251">
        <f>Intra!BX658</f>
        <v>-0.11699739920613605</v>
      </c>
      <c r="BL13" s="251">
        <f>Intra!BY658</f>
        <v>-6.9515707060417986E-2</v>
      </c>
      <c r="BM13" s="251">
        <f>Intra!BZ658</f>
        <v>-0.10036481740868086</v>
      </c>
      <c r="BN13" s="251">
        <f>Intra!CA658</f>
        <v>-0.12507724515442797</v>
      </c>
      <c r="BO13" s="257">
        <f>Intra!CB658</f>
        <v>-0.12807211163524029</v>
      </c>
      <c r="BP13" s="195">
        <f>Intra!CD658</f>
        <v>6.7702331269259924E-2</v>
      </c>
      <c r="BQ13" s="264">
        <f>Intra!AX658</f>
        <v>116.22033898305084</v>
      </c>
      <c r="BR13" s="422">
        <f>Intra!AY658</f>
        <v>9.3784104389086593</v>
      </c>
      <c r="BS13" s="264">
        <f>Intra!AZ658</f>
        <v>1</v>
      </c>
      <c r="BT13" s="422">
        <f>Intra!BA658</f>
        <v>1</v>
      </c>
      <c r="DI13" s="12"/>
    </row>
    <row r="14" spans="2:113" hidden="1" x14ac:dyDescent="0.2">
      <c r="B14" s="44" t="str">
        <f>Intra!C607</f>
        <v>Class ECF7_SCC</v>
      </c>
      <c r="C14" s="445">
        <f>Intra!AX606</f>
        <v>1</v>
      </c>
      <c r="D14" s="15"/>
      <c r="E14" s="485"/>
      <c r="F14" s="485"/>
      <c r="G14" s="409" t="str">
        <f>Intra!C607</f>
        <v>Class ECF7_SCC</v>
      </c>
      <c r="H14" s="251" t="e">
        <f>Intra!BF607</f>
        <v>#VALUE!</v>
      </c>
      <c r="I14" s="251" t="e">
        <f>Intra!BG607</f>
        <v>#VALUE!</v>
      </c>
      <c r="J14" s="251" t="e">
        <f>Intra!BH607</f>
        <v>#VALUE!</v>
      </c>
      <c r="K14" s="251" t="e">
        <f>Intra!BI607</f>
        <v>#VALUE!</v>
      </c>
      <c r="L14" s="251" t="e">
        <f>Intra!BJ607</f>
        <v>#VALUE!</v>
      </c>
      <c r="M14" s="251" t="e">
        <f>Intra!BL607</f>
        <v>#VALUE!</v>
      </c>
      <c r="N14" s="251" t="e">
        <f>Intra!BN607</f>
        <v>#VALUE!</v>
      </c>
      <c r="O14" s="251" t="e">
        <f>Intra!BP607</f>
        <v>#VALUE!</v>
      </c>
      <c r="P14" s="251" t="e">
        <f>Intra!BR607</f>
        <v>#VALUE!</v>
      </c>
      <c r="Q14" s="251" t="e">
        <f>Intra!BT607</f>
        <v>#VALUE!</v>
      </c>
      <c r="R14" s="251" t="e">
        <f>Intra!BV607</f>
        <v>#VALUE!</v>
      </c>
      <c r="S14" s="251" t="e">
        <f>Intra!BX607</f>
        <v>#VALUE!</v>
      </c>
      <c r="T14" s="251" t="e">
        <f>Intra!BY607</f>
        <v>#VALUE!</v>
      </c>
      <c r="U14" s="251" t="e">
        <f>Intra!BZ607</f>
        <v>#VALUE!</v>
      </c>
      <c r="V14" s="251" t="e">
        <f>Intra!CA607</f>
        <v>#VALUE!</v>
      </c>
      <c r="W14" s="257" t="e">
        <f>Intra!CB607</f>
        <v>#VALUE!</v>
      </c>
      <c r="X14" s="196" t="e">
        <f>Intra!CD607</f>
        <v>#VALUE!</v>
      </c>
      <c r="Y14" s="410">
        <f>Intra!CF607</f>
        <v>0</v>
      </c>
      <c r="Z14" s="410">
        <f>Intra!CH607</f>
        <v>0</v>
      </c>
      <c r="AA14" s="411">
        <f>Intra!AX607</f>
        <v>25.348068310327019</v>
      </c>
      <c r="AB14" s="412">
        <f>Intra!AY607</f>
        <v>5.2105514593268971</v>
      </c>
      <c r="AC14" s="412">
        <f>Intra!AZ607</f>
        <v>1</v>
      </c>
      <c r="AD14" s="413">
        <f>Intra!BA607</f>
        <v>1</v>
      </c>
      <c r="AE14" s="253" t="e">
        <f>Intra!BF608</f>
        <v>#VALUE!</v>
      </c>
      <c r="AF14" s="251" t="e">
        <f>Intra!BG608</f>
        <v>#VALUE!</v>
      </c>
      <c r="AG14" s="251" t="e">
        <f>Intra!BH608</f>
        <v>#VALUE!</v>
      </c>
      <c r="AH14" s="251" t="e">
        <f>Intra!BI608</f>
        <v>#VALUE!</v>
      </c>
      <c r="AI14" s="251" t="e">
        <f>Intra!BJ608</f>
        <v>#VALUE!</v>
      </c>
      <c r="AJ14" s="251" t="e">
        <f>Intra!BL608</f>
        <v>#VALUE!</v>
      </c>
      <c r="AK14" s="251" t="e">
        <f>Intra!BN608</f>
        <v>#VALUE!</v>
      </c>
      <c r="AL14" s="251" t="e">
        <f>Intra!BP608</f>
        <v>#VALUE!</v>
      </c>
      <c r="AM14" s="251" t="e">
        <f>Intra!BR608</f>
        <v>#VALUE!</v>
      </c>
      <c r="AN14" s="251" t="e">
        <f>Intra!BT608</f>
        <v>#VALUE!</v>
      </c>
      <c r="AO14" s="251" t="e">
        <f>Intra!BV608</f>
        <v>#VALUE!</v>
      </c>
      <c r="AP14" s="251" t="e">
        <f>Intra!BX608</f>
        <v>#VALUE!</v>
      </c>
      <c r="AQ14" s="251" t="e">
        <f>Intra!BY608</f>
        <v>#VALUE!</v>
      </c>
      <c r="AR14" s="251" t="e">
        <f>Intra!BZ608</f>
        <v>#VALUE!</v>
      </c>
      <c r="AS14" s="251" t="e">
        <f>Intra!CA608</f>
        <v>#VALUE!</v>
      </c>
      <c r="AT14" s="257" t="e">
        <f>Intra!CB608</f>
        <v>#VALUE!</v>
      </c>
      <c r="AU14" s="196" t="e">
        <f>Intra!CD608</f>
        <v>#VALUE!</v>
      </c>
      <c r="AV14" s="414">
        <f>Intra!AX610</f>
        <v>9.4157476163276055</v>
      </c>
      <c r="AW14" s="371">
        <f>Intra!AY610</f>
        <v>2.8088306647258614</v>
      </c>
      <c r="AX14" s="414">
        <f>Intra!AZ610</f>
        <v>1</v>
      </c>
      <c r="AY14" s="371">
        <f>Intra!BA610</f>
        <v>1</v>
      </c>
      <c r="AZ14" s="354" t="e">
        <f>Intra!BF609</f>
        <v>#VALUE!</v>
      </c>
      <c r="BA14" s="349" t="e">
        <f>Intra!BG609</f>
        <v>#VALUE!</v>
      </c>
      <c r="BB14" s="349" t="e">
        <f>Intra!BH609</f>
        <v>#VALUE!</v>
      </c>
      <c r="BC14" s="349" t="e">
        <f>Intra!BI609</f>
        <v>#VALUE!</v>
      </c>
      <c r="BD14" s="349" t="e">
        <f>Intra!BJ609</f>
        <v>#VALUE!</v>
      </c>
      <c r="BE14" s="349" t="e">
        <f>Intra!BL609</f>
        <v>#VALUE!</v>
      </c>
      <c r="BF14" s="349" t="e">
        <f>Intra!BN609</f>
        <v>#VALUE!</v>
      </c>
      <c r="BG14" s="349" t="e">
        <f>Intra!BP609</f>
        <v>#VALUE!</v>
      </c>
      <c r="BH14" s="349" t="e">
        <f>Intra!BR609</f>
        <v>#VALUE!</v>
      </c>
      <c r="BI14" s="349" t="e">
        <f>Intra!BT609</f>
        <v>#VALUE!</v>
      </c>
      <c r="BJ14" s="349" t="e">
        <f>Intra!BV609</f>
        <v>#VALUE!</v>
      </c>
      <c r="BK14" s="349" t="e">
        <f>Intra!BX609</f>
        <v>#VALUE!</v>
      </c>
      <c r="BL14" s="349" t="e">
        <f>Intra!BY609</f>
        <v>#VALUE!</v>
      </c>
      <c r="BM14" s="349" t="e">
        <f>Intra!BZ609</f>
        <v>#VALUE!</v>
      </c>
      <c r="BN14" s="349" t="e">
        <f>Intra!CA609</f>
        <v>#VALUE!</v>
      </c>
      <c r="BO14" s="350" t="e">
        <f>Intra!CB609</f>
        <v>#VALUE!</v>
      </c>
      <c r="BP14" s="415" t="e">
        <f>Intra!CD609</f>
        <v>#VALUE!</v>
      </c>
      <c r="BQ14" s="414">
        <f>Intra!AX609</f>
        <v>51.66295619560514</v>
      </c>
      <c r="BR14" s="371">
        <f>Intra!AY609</f>
        <v>9.5634461877236436</v>
      </c>
      <c r="BS14" s="414">
        <f>Intra!AZ609</f>
        <v>1</v>
      </c>
      <c r="BT14" s="371">
        <f>Intra!BA609</f>
        <v>1</v>
      </c>
      <c r="DI14" s="12"/>
    </row>
    <row r="15" spans="2:113" ht="17" hidden="1" customHeight="1" thickBot="1" x14ac:dyDescent="0.2">
      <c r="C15" s="130"/>
      <c r="D15" s="15"/>
      <c r="E15" s="485"/>
      <c r="F15" s="485"/>
      <c r="G15" s="130"/>
      <c r="H15" s="130"/>
      <c r="I15" s="130"/>
      <c r="J15" s="130"/>
      <c r="K15" s="130"/>
      <c r="L15" s="130"/>
      <c r="M15" s="130"/>
      <c r="N15" s="130"/>
      <c r="O15" s="130"/>
      <c r="P15" s="130"/>
      <c r="Q15" s="130"/>
      <c r="R15" s="130"/>
      <c r="S15" s="130"/>
      <c r="AD15" s="374"/>
      <c r="AV15" s="429"/>
      <c r="AW15" s="374"/>
      <c r="AX15" s="429"/>
      <c r="AY15" s="374"/>
      <c r="BF15" s="130"/>
      <c r="BQ15" s="430"/>
      <c r="BS15" s="430"/>
      <c r="DI15" s="12"/>
    </row>
    <row r="16" spans="2:113" s="52" customFormat="1" hidden="1" outlineLevel="1" x14ac:dyDescent="0.2">
      <c r="B16" s="43" t="str">
        <f>Intra!C616</f>
        <v>Class HDR1_4K</v>
      </c>
      <c r="C16" s="447">
        <f>Intra!AX615</f>
        <v>0</v>
      </c>
      <c r="D16" s="452"/>
      <c r="E16" s="485"/>
      <c r="F16" s="485"/>
      <c r="G16" s="43" t="str">
        <f>Intra!C616</f>
        <v>Class HDR1_4K</v>
      </c>
      <c r="H16" s="244" t="e">
        <f>Intra!BF616</f>
        <v>#VALUE!</v>
      </c>
      <c r="I16" s="244" t="e">
        <f>Intra!BG616</f>
        <v>#VALUE!</v>
      </c>
      <c r="J16" s="244" t="e">
        <f>Intra!BH616</f>
        <v>#VALUE!</v>
      </c>
      <c r="K16" s="244" t="e">
        <f>Intra!BI616</f>
        <v>#VALUE!</v>
      </c>
      <c r="L16" s="244" t="e">
        <f>Intra!BJ616</f>
        <v>#VALUE!</v>
      </c>
      <c r="M16" s="244" t="e">
        <f>Intra!BL616</f>
        <v>#VALUE!</v>
      </c>
      <c r="N16" s="244" t="e">
        <f>Intra!BN616</f>
        <v>#VALUE!</v>
      </c>
      <c r="O16" s="244" t="e">
        <f>Intra!BP616</f>
        <v>#VALUE!</v>
      </c>
      <c r="P16" s="244" t="e">
        <f>Intra!BR616</f>
        <v>#VALUE!</v>
      </c>
      <c r="Q16" s="244" t="e">
        <f>Intra!BT616</f>
        <v>#VALUE!</v>
      </c>
      <c r="R16" s="244" t="e">
        <f>Intra!BV616</f>
        <v>#VALUE!</v>
      </c>
      <c r="S16" s="244" t="e">
        <f>Intra!BX616</f>
        <v>#VALUE!</v>
      </c>
      <c r="T16" s="244" t="e">
        <f>Intra!BY616</f>
        <v>#VALUE!</v>
      </c>
      <c r="U16" s="244" t="e">
        <f>Intra!BZ616</f>
        <v>#VALUE!</v>
      </c>
      <c r="V16" s="244" t="e">
        <f>Intra!CA616</f>
        <v>#VALUE!</v>
      </c>
      <c r="W16" s="258" t="e">
        <f>Intra!CB616</f>
        <v>#VALUE!</v>
      </c>
      <c r="X16" s="189" t="e">
        <f>Intra!CD616</f>
        <v>#VALUE!</v>
      </c>
      <c r="Y16" s="147">
        <f>Intra!CF616</f>
        <v>0</v>
      </c>
      <c r="Z16" s="147">
        <f>Intra!CH616</f>
        <v>0</v>
      </c>
      <c r="AA16" s="312" t="e">
        <f>Intra!AX616</f>
        <v>#DIV/0!</v>
      </c>
      <c r="AB16" s="332" t="e">
        <f>Intra!AY616</f>
        <v>#DIV/0!</v>
      </c>
      <c r="AC16" s="332" t="e">
        <f>Intra!AZ616</f>
        <v>#DIV/0!</v>
      </c>
      <c r="AD16" s="373" t="e">
        <f>Intra!BA616</f>
        <v>#DIV/0!</v>
      </c>
      <c r="AE16" s="248" t="e">
        <f>Intra!BF617</f>
        <v>#VALUE!</v>
      </c>
      <c r="AF16" s="244" t="e">
        <f>Intra!BG617</f>
        <v>#VALUE!</v>
      </c>
      <c r="AG16" s="244" t="e">
        <f>Intra!BH617</f>
        <v>#VALUE!</v>
      </c>
      <c r="AH16" s="244" t="e">
        <f>Intra!BI617</f>
        <v>#VALUE!</v>
      </c>
      <c r="AI16" s="244" t="e">
        <f>Intra!BJ617</f>
        <v>#VALUE!</v>
      </c>
      <c r="AJ16" s="244" t="e">
        <f>Intra!BL617</f>
        <v>#VALUE!</v>
      </c>
      <c r="AK16" s="244" t="e">
        <f>Intra!BN617</f>
        <v>#VALUE!</v>
      </c>
      <c r="AL16" s="244" t="e">
        <f>Intra!BP617</f>
        <v>#VALUE!</v>
      </c>
      <c r="AM16" s="244" t="e">
        <f>Intra!BR617</f>
        <v>#VALUE!</v>
      </c>
      <c r="AN16" s="244" t="e">
        <f>Intra!BT617</f>
        <v>#VALUE!</v>
      </c>
      <c r="AO16" s="244" t="e">
        <f>Intra!BV617</f>
        <v>#VALUE!</v>
      </c>
      <c r="AP16" s="244" t="e">
        <f>Intra!BX617</f>
        <v>#VALUE!</v>
      </c>
      <c r="AQ16" s="244" t="e">
        <f>Intra!BY617</f>
        <v>#VALUE!</v>
      </c>
      <c r="AR16" s="244" t="e">
        <f>Intra!BZ617</f>
        <v>#VALUE!</v>
      </c>
      <c r="AS16" s="244" t="e">
        <f>Intra!CA617</f>
        <v>#VALUE!</v>
      </c>
      <c r="AT16" s="258" t="e">
        <f>Intra!CB617</f>
        <v>#VALUE!</v>
      </c>
      <c r="AU16" s="189" t="e">
        <f>Intra!CD617</f>
        <v>#VALUE!</v>
      </c>
      <c r="AV16" s="242" t="e">
        <f>Intra!AX619</f>
        <v>#DIV/0!</v>
      </c>
      <c r="AW16" s="125" t="e">
        <f>Intra!AY619</f>
        <v>#DIV/0!</v>
      </c>
      <c r="AX16" s="242" t="e">
        <f>Intra!AZ619</f>
        <v>#DIV/0!</v>
      </c>
      <c r="AY16" s="125" t="e">
        <f>Intra!BA619</f>
        <v>#DIV/0!</v>
      </c>
      <c r="AZ16" s="248" t="e">
        <f>Intra!BF618</f>
        <v>#VALUE!</v>
      </c>
      <c r="BA16" s="244" t="e">
        <f>Intra!BG618</f>
        <v>#VALUE!</v>
      </c>
      <c r="BB16" s="244" t="e">
        <f>Intra!BH618</f>
        <v>#VALUE!</v>
      </c>
      <c r="BC16" s="244" t="e">
        <f>Intra!BI618</f>
        <v>#VALUE!</v>
      </c>
      <c r="BD16" s="244" t="e">
        <f>Intra!BJ618</f>
        <v>#VALUE!</v>
      </c>
      <c r="BE16" s="244" t="e">
        <f>Intra!BL618</f>
        <v>#VALUE!</v>
      </c>
      <c r="BF16" s="244" t="e">
        <f>Intra!BN618</f>
        <v>#VALUE!</v>
      </c>
      <c r="BG16" s="244" t="e">
        <f>Intra!BP618</f>
        <v>#VALUE!</v>
      </c>
      <c r="BH16" s="244" t="e">
        <f>Intra!BR618</f>
        <v>#VALUE!</v>
      </c>
      <c r="BI16" s="244" t="e">
        <f>Intra!BT618</f>
        <v>#VALUE!</v>
      </c>
      <c r="BJ16" s="244" t="e">
        <f>Intra!BV618</f>
        <v>#VALUE!</v>
      </c>
      <c r="BK16" s="244" t="e">
        <f>Intra!BX618</f>
        <v>#VALUE!</v>
      </c>
      <c r="BL16" s="244" t="e">
        <f>Intra!BY618</f>
        <v>#VALUE!</v>
      </c>
      <c r="BM16" s="244" t="e">
        <f>Intra!BZ618</f>
        <v>#VALUE!</v>
      </c>
      <c r="BN16" s="244" t="e">
        <f>Intra!CA618</f>
        <v>#VALUE!</v>
      </c>
      <c r="BO16" s="258" t="e">
        <f>Intra!CB618</f>
        <v>#VALUE!</v>
      </c>
      <c r="BP16" s="180" t="e">
        <f>Intra!CD618</f>
        <v>#VALUE!</v>
      </c>
      <c r="BQ16" s="242" t="e">
        <f>Intra!AX618</f>
        <v>#DIV/0!</v>
      </c>
      <c r="BR16" s="125" t="e">
        <f>Intra!AY618</f>
        <v>#DIV/0!</v>
      </c>
      <c r="BS16" s="242" t="e">
        <f>Intra!AZ618</f>
        <v>#DIV/0!</v>
      </c>
      <c r="BT16" s="125" t="e">
        <f>Intra!BA618</f>
        <v>#DIV/0!</v>
      </c>
      <c r="DI16" s="53"/>
    </row>
    <row r="17" spans="2:113" s="52" customFormat="1" hidden="1" outlineLevel="1" x14ac:dyDescent="0.2">
      <c r="B17" s="44" t="str">
        <f>Intra!C625</f>
        <v>Class HDR2_2K</v>
      </c>
      <c r="C17" s="445">
        <f>Intra!AX624</f>
        <v>0</v>
      </c>
      <c r="D17" s="452"/>
      <c r="E17" s="485"/>
      <c r="F17" s="485"/>
      <c r="G17" s="44" t="str">
        <f>Intra!C625</f>
        <v>Class HDR2_2K</v>
      </c>
      <c r="H17" s="244" t="e">
        <f>Intra!BF625</f>
        <v>#VALUE!</v>
      </c>
      <c r="I17" s="244" t="e">
        <f>Intra!BG625</f>
        <v>#VALUE!</v>
      </c>
      <c r="J17" s="244" t="e">
        <f>Intra!BH625</f>
        <v>#VALUE!</v>
      </c>
      <c r="K17" s="244" t="e">
        <f>Intra!BI625</f>
        <v>#VALUE!</v>
      </c>
      <c r="L17" s="244" t="e">
        <f>Intra!BJ625</f>
        <v>#VALUE!</v>
      </c>
      <c r="M17" s="244" t="e">
        <f>Intra!BL625</f>
        <v>#VALUE!</v>
      </c>
      <c r="N17" s="244" t="e">
        <f>Intra!BN625</f>
        <v>#VALUE!</v>
      </c>
      <c r="O17" s="244" t="e">
        <f>Intra!BP625</f>
        <v>#VALUE!</v>
      </c>
      <c r="P17" s="244" t="e">
        <f>Intra!BR625</f>
        <v>#VALUE!</v>
      </c>
      <c r="Q17" s="244" t="e">
        <f>Intra!BT625</f>
        <v>#VALUE!</v>
      </c>
      <c r="R17" s="244" t="e">
        <f>Intra!BV625</f>
        <v>#VALUE!</v>
      </c>
      <c r="S17" s="244" t="e">
        <f>Intra!BX625</f>
        <v>#VALUE!</v>
      </c>
      <c r="T17" s="244" t="e">
        <f>Intra!BY625</f>
        <v>#VALUE!</v>
      </c>
      <c r="U17" s="244" t="e">
        <f>Intra!BZ625</f>
        <v>#VALUE!</v>
      </c>
      <c r="V17" s="244" t="e">
        <f>Intra!CA625</f>
        <v>#VALUE!</v>
      </c>
      <c r="W17" s="258" t="e">
        <f>Intra!CB625</f>
        <v>#VALUE!</v>
      </c>
      <c r="X17" s="189" t="e">
        <f>Intra!CD625</f>
        <v>#VALUE!</v>
      </c>
      <c r="Y17" s="147">
        <f>Intra!CF625</f>
        <v>0</v>
      </c>
      <c r="Z17" s="147">
        <f>Intra!CH625</f>
        <v>0</v>
      </c>
      <c r="AA17" s="309" t="e">
        <f>Intra!AX625</f>
        <v>#DIV/0!</v>
      </c>
      <c r="AB17" s="333" t="e">
        <f>Intra!AY625</f>
        <v>#DIV/0!</v>
      </c>
      <c r="AC17" s="333" t="e">
        <f>Intra!AZ625</f>
        <v>#DIV/0!</v>
      </c>
      <c r="AD17" s="370" t="e">
        <f>Intra!BA625</f>
        <v>#DIV/0!</v>
      </c>
      <c r="AE17" s="248" t="e">
        <f>Intra!BF626</f>
        <v>#VALUE!</v>
      </c>
      <c r="AF17" s="244" t="e">
        <f>Intra!BG626</f>
        <v>#VALUE!</v>
      </c>
      <c r="AG17" s="244" t="e">
        <f>Intra!BH626</f>
        <v>#VALUE!</v>
      </c>
      <c r="AH17" s="244" t="e">
        <f>Intra!BI626</f>
        <v>#VALUE!</v>
      </c>
      <c r="AI17" s="244" t="e">
        <f>Intra!BJ626</f>
        <v>#VALUE!</v>
      </c>
      <c r="AJ17" s="244" t="e">
        <f>Intra!BL626</f>
        <v>#VALUE!</v>
      </c>
      <c r="AK17" s="244" t="e">
        <f>Intra!BN626</f>
        <v>#VALUE!</v>
      </c>
      <c r="AL17" s="244" t="e">
        <f>Intra!BP626</f>
        <v>#VALUE!</v>
      </c>
      <c r="AM17" s="244" t="e">
        <f>Intra!BR626</f>
        <v>#VALUE!</v>
      </c>
      <c r="AN17" s="244" t="e">
        <f>Intra!BT626</f>
        <v>#VALUE!</v>
      </c>
      <c r="AO17" s="244" t="e">
        <f>Intra!BV626</f>
        <v>#VALUE!</v>
      </c>
      <c r="AP17" s="244" t="e">
        <f>Intra!BX626</f>
        <v>#VALUE!</v>
      </c>
      <c r="AQ17" s="244" t="e">
        <f>Intra!BY626</f>
        <v>#VALUE!</v>
      </c>
      <c r="AR17" s="244" t="e">
        <f>Intra!BZ626</f>
        <v>#VALUE!</v>
      </c>
      <c r="AS17" s="244" t="e">
        <f>Intra!CA626</f>
        <v>#VALUE!</v>
      </c>
      <c r="AT17" s="258" t="e">
        <f>Intra!CB626</f>
        <v>#VALUE!</v>
      </c>
      <c r="AU17" s="189" t="e">
        <f>Intra!CD626</f>
        <v>#VALUE!</v>
      </c>
      <c r="AV17" s="242" t="e">
        <f>Intra!AX628</f>
        <v>#DIV/0!</v>
      </c>
      <c r="AW17" s="125" t="e">
        <f>Intra!AY628</f>
        <v>#DIV/0!</v>
      </c>
      <c r="AX17" s="242" t="e">
        <f>Intra!AZ628</f>
        <v>#DIV/0!</v>
      </c>
      <c r="AY17" s="125" t="e">
        <f>Intra!BA628</f>
        <v>#DIV/0!</v>
      </c>
      <c r="AZ17" s="248" t="e">
        <f>Intra!BF627</f>
        <v>#VALUE!</v>
      </c>
      <c r="BA17" s="244" t="e">
        <f>Intra!BG627</f>
        <v>#VALUE!</v>
      </c>
      <c r="BB17" s="244" t="e">
        <f>Intra!BH627</f>
        <v>#VALUE!</v>
      </c>
      <c r="BC17" s="244" t="e">
        <f>Intra!BI627</f>
        <v>#VALUE!</v>
      </c>
      <c r="BD17" s="244" t="e">
        <f>Intra!BJ627</f>
        <v>#VALUE!</v>
      </c>
      <c r="BE17" s="244" t="e">
        <f>Intra!BL627</f>
        <v>#VALUE!</v>
      </c>
      <c r="BF17" s="244" t="e">
        <f>Intra!BN627</f>
        <v>#VALUE!</v>
      </c>
      <c r="BG17" s="244" t="e">
        <f>Intra!BP627</f>
        <v>#VALUE!</v>
      </c>
      <c r="BH17" s="244" t="e">
        <f>Intra!BR627</f>
        <v>#VALUE!</v>
      </c>
      <c r="BI17" s="244" t="e">
        <f>Intra!BT627</f>
        <v>#VALUE!</v>
      </c>
      <c r="BJ17" s="244" t="e">
        <f>Intra!BV627</f>
        <v>#VALUE!</v>
      </c>
      <c r="BK17" s="244" t="e">
        <f>Intra!BX627</f>
        <v>#VALUE!</v>
      </c>
      <c r="BL17" s="244" t="e">
        <f>Intra!BY627</f>
        <v>#VALUE!</v>
      </c>
      <c r="BM17" s="244" t="e">
        <f>Intra!BZ627</f>
        <v>#VALUE!</v>
      </c>
      <c r="BN17" s="244" t="e">
        <f>Intra!CA627</f>
        <v>#VALUE!</v>
      </c>
      <c r="BO17" s="258" t="e">
        <f>Intra!CB627</f>
        <v>#VALUE!</v>
      </c>
      <c r="BP17" s="180" t="e">
        <f>Intra!CD627</f>
        <v>#VALUE!</v>
      </c>
      <c r="BQ17" s="242" t="e">
        <f>Intra!AX627</f>
        <v>#DIV/0!</v>
      </c>
      <c r="BR17" s="125" t="e">
        <f>Intra!AY627</f>
        <v>#DIV/0!</v>
      </c>
      <c r="BS17" s="248" t="e">
        <f>Intra!AZ627</f>
        <v>#DIV/0!</v>
      </c>
      <c r="BT17" s="125" t="e">
        <f>Intra!BA627</f>
        <v>#DIV/0!</v>
      </c>
      <c r="DI17" s="53"/>
    </row>
    <row r="18" spans="2:113" s="52" customFormat="1" outlineLevel="1" x14ac:dyDescent="0.2">
      <c r="B18" s="46" t="str">
        <f>Intra!C667</f>
        <v>Overall Mandatory 422</v>
      </c>
      <c r="C18" s="446">
        <f>Intra!AX666</f>
        <v>1</v>
      </c>
      <c r="D18" s="452"/>
      <c r="E18" s="485"/>
      <c r="F18" s="485"/>
      <c r="G18" s="46" t="str">
        <f>Intra!C667</f>
        <v>Overall Mandatory 422</v>
      </c>
      <c r="H18" s="244">
        <f>Intra!BF667</f>
        <v>-0.18078631349557675</v>
      </c>
      <c r="I18" s="244">
        <f>Intra!BG667</f>
        <v>-0.23057584675183121</v>
      </c>
      <c r="J18" s="244">
        <f>Intra!BH667</f>
        <v>-0.27578566915689606</v>
      </c>
      <c r="K18" s="244">
        <f>Intra!BI667</f>
        <v>-0.19725232117114819</v>
      </c>
      <c r="L18" s="244">
        <f>Intra!BJ667</f>
        <v>-0.18488999733258396</v>
      </c>
      <c r="M18" s="244">
        <f>Intra!BL667</f>
        <v>-0.16730309094914139</v>
      </c>
      <c r="N18" s="244">
        <f>Intra!BN667</f>
        <v>-0.17201314801081943</v>
      </c>
      <c r="O18" s="244">
        <f>Intra!BP667</f>
        <v>-0.20763223382565407</v>
      </c>
      <c r="P18" s="244">
        <f>Intra!BR667</f>
        <v>-0.20086015279990713</v>
      </c>
      <c r="Q18" s="244">
        <f>Intra!BT667</f>
        <v>-0.17466491570254394</v>
      </c>
      <c r="R18" s="244">
        <f>Intra!BV667</f>
        <v>-0.20206288820149301</v>
      </c>
      <c r="S18" s="244">
        <f>Intra!BX667</f>
        <v>-0.18079639509602599</v>
      </c>
      <c r="T18" s="244">
        <f>Intra!BY667</f>
        <v>-0.23045584923695348</v>
      </c>
      <c r="U18" s="244">
        <f>Intra!BZ667</f>
        <v>-0.2756438144290399</v>
      </c>
      <c r="V18" s="244">
        <f>Intra!CA667</f>
        <v>-0.1852724549755784</v>
      </c>
      <c r="W18" s="258">
        <f>Intra!CB667</f>
        <v>-0.184889671156097</v>
      </c>
      <c r="X18" s="189">
        <f>Intra!CD667</f>
        <v>1.3871716821475399E-2</v>
      </c>
      <c r="Y18" s="147">
        <f>Intra!CF667</f>
        <v>0</v>
      </c>
      <c r="Z18" s="147">
        <f>Intra!CH667</f>
        <v>0</v>
      </c>
      <c r="AA18" s="309">
        <f>Intra!AX667</f>
        <v>62.882727622836349</v>
      </c>
      <c r="AB18" s="333">
        <f>Intra!AY667</f>
        <v>3.1289430911220983</v>
      </c>
      <c r="AC18" s="333">
        <f>Intra!AZ667</f>
        <v>1</v>
      </c>
      <c r="AD18" s="370">
        <f>Intra!BA667</f>
        <v>1</v>
      </c>
      <c r="AE18" s="248">
        <f>Intra!BF668</f>
        <v>-0.37007175553015659</v>
      </c>
      <c r="AF18" s="244">
        <f>Intra!BG668</f>
        <v>-0.52614399747809548</v>
      </c>
      <c r="AG18" s="244">
        <f>Intra!BH668</f>
        <v>-0.62971370464207643</v>
      </c>
      <c r="AH18" s="244">
        <f>Intra!BI668</f>
        <v>-0.41646332761767402</v>
      </c>
      <c r="AI18" s="244">
        <f>Intra!BJ668</f>
        <v>-0.36565456327342716</v>
      </c>
      <c r="AJ18" s="244">
        <f>Intra!BL668</f>
        <v>-0.31634450644112999</v>
      </c>
      <c r="AK18" s="244">
        <f>Intra!BN668</f>
        <v>-0.37232791292041711</v>
      </c>
      <c r="AL18" s="244">
        <f>Intra!BP668</f>
        <v>-0.36747744797942394</v>
      </c>
      <c r="AM18" s="244">
        <f>Intra!BR668</f>
        <v>-0.36739860788261114</v>
      </c>
      <c r="AN18" s="244">
        <f>Intra!BT668</f>
        <v>-0.37566421380832815</v>
      </c>
      <c r="AO18" s="244">
        <f>Intra!BV668</f>
        <v>-0.36124651210545167</v>
      </c>
      <c r="AP18" s="244">
        <f>Intra!BX668</f>
        <v>-0.37009793990545181</v>
      </c>
      <c r="AQ18" s="244">
        <f>Intra!BY668</f>
        <v>-0.52615793764415608</v>
      </c>
      <c r="AR18" s="244">
        <f>Intra!BZ668</f>
        <v>-0.62918841058746799</v>
      </c>
      <c r="AS18" s="244">
        <f>Intra!CA668</f>
        <v>-0.39081906554655133</v>
      </c>
      <c r="AT18" s="258">
        <f>Intra!CB668</f>
        <v>-0.36565764113651433</v>
      </c>
      <c r="AU18" s="189">
        <f>Intra!CD668</f>
        <v>-7.0351924855426809E-2</v>
      </c>
      <c r="AV18" s="242">
        <f>Intra!AX670</f>
        <v>13.134888438133874</v>
      </c>
      <c r="AW18" s="125">
        <f>Intra!AY670</f>
        <v>2.1919023136246785</v>
      </c>
      <c r="AX18" s="242">
        <f>Intra!AZ670</f>
        <v>1</v>
      </c>
      <c r="AY18" s="125">
        <f>Intra!BA670</f>
        <v>1</v>
      </c>
      <c r="AZ18" s="248">
        <f>Intra!BF669</f>
        <v>-0.11134651381667082</v>
      </c>
      <c r="BA18" s="244">
        <f>Intra!BG669</f>
        <v>-7.4301564020460953E-2</v>
      </c>
      <c r="BB18" s="244">
        <f>Intra!BH669</f>
        <v>-0.10779232129743133</v>
      </c>
      <c r="BC18" s="244">
        <f>Intra!BI669</f>
        <v>-0.11363417583852087</v>
      </c>
      <c r="BD18" s="244">
        <f>Intra!BJ669</f>
        <v>-0.11326711999248698</v>
      </c>
      <c r="BE18" s="244">
        <f>Intra!BL669</f>
        <v>-0.11034886773808184</v>
      </c>
      <c r="BF18" s="244">
        <f>Intra!BN669</f>
        <v>-0.11189582471994619</v>
      </c>
      <c r="BG18" s="244">
        <f>Intra!BP669</f>
        <v>-0.13087841340853712</v>
      </c>
      <c r="BH18" s="244">
        <f>Intra!BR669</f>
        <v>-0.12374694148526744</v>
      </c>
      <c r="BI18" s="244">
        <f>Intra!BT669</f>
        <v>-0.11147524625947058</v>
      </c>
      <c r="BJ18" s="244">
        <f>Intra!BV669</f>
        <v>-0.12493038292777214</v>
      </c>
      <c r="BK18" s="244">
        <f>Intra!BX669</f>
        <v>-0.11140056964238987</v>
      </c>
      <c r="BL18" s="244">
        <f>Intra!BY669</f>
        <v>-7.3998564140220657E-2</v>
      </c>
      <c r="BM18" s="244">
        <f>Intra!BZ669</f>
        <v>-0.10789470262497836</v>
      </c>
      <c r="BN18" s="244">
        <f>Intra!CA669</f>
        <v>-0.11338271235559927</v>
      </c>
      <c r="BO18" s="258">
        <f>Intra!CB669</f>
        <v>-0.11330643147276936</v>
      </c>
      <c r="BP18" s="180">
        <f>Intra!CD669</f>
        <v>0.11780205624720526</v>
      </c>
      <c r="BQ18" s="242">
        <f>Intra!AX669</f>
        <v>215.90827740492168</v>
      </c>
      <c r="BR18" s="125">
        <f>Intra!AY669</f>
        <v>4.1917808219178081</v>
      </c>
      <c r="BS18" s="248">
        <f>Intra!AZ669</f>
        <v>1</v>
      </c>
      <c r="BT18" s="125">
        <f>Intra!BA669</f>
        <v>1</v>
      </c>
      <c r="DI18" s="53"/>
    </row>
    <row r="19" spans="2:113" s="52" customFormat="1" hidden="1" outlineLevel="1" x14ac:dyDescent="0.2">
      <c r="B19" s="46" t="str">
        <f>Intra!C634</f>
        <v>Class ECF7_SCC</v>
      </c>
      <c r="C19" s="446">
        <f>Intra!AX633</f>
        <v>1</v>
      </c>
      <c r="D19" s="452"/>
      <c r="E19" s="485"/>
      <c r="F19" s="485"/>
      <c r="G19" s="55" t="str">
        <f>Intra!C634</f>
        <v>Class ECF7_SCC</v>
      </c>
      <c r="H19" s="244">
        <f>Intra!BF634</f>
        <v>-0.35629353857402135</v>
      </c>
      <c r="I19" s="244">
        <f>Intra!BG634</f>
        <v>-0.40883640006843469</v>
      </c>
      <c r="J19" s="244">
        <f>Intra!BH634</f>
        <v>-0.40402990088896595</v>
      </c>
      <c r="K19" s="244">
        <f>Intra!BI634</f>
        <v>-0.36950537680486473</v>
      </c>
      <c r="L19" s="244">
        <f>Intra!BJ634</f>
        <v>-0.36030470752639571</v>
      </c>
      <c r="M19" s="244">
        <f>Intra!BL634</f>
        <v>-0.31991480551101692</v>
      </c>
      <c r="N19" s="244">
        <f>Intra!BN634</f>
        <v>-0.34725649317072155</v>
      </c>
      <c r="O19" s="244">
        <f>Intra!BP634</f>
        <v>-0.35808952512573333</v>
      </c>
      <c r="P19" s="244">
        <f>Intra!BR634</f>
        <v>-0.33909906349371005</v>
      </c>
      <c r="Q19" s="244">
        <f>Intra!BT634</f>
        <v>-0.33142564617732723</v>
      </c>
      <c r="R19" s="244">
        <f>Intra!BV634</f>
        <v>-0.39218547187085301</v>
      </c>
      <c r="S19" s="244">
        <f>Intra!BX634</f>
        <v>-0.35630165864115104</v>
      </c>
      <c r="T19" s="244">
        <f>Intra!BY634</f>
        <v>-0.40881254767012126</v>
      </c>
      <c r="U19" s="244">
        <f>Intra!BZ634</f>
        <v>-0.40391350865031284</v>
      </c>
      <c r="V19" s="244">
        <f>Intra!CA634</f>
        <v>-0.36210691614728308</v>
      </c>
      <c r="W19" s="244">
        <f>Intra!CB634</f>
        <v>-0.36030656820267631</v>
      </c>
      <c r="X19" s="270">
        <f>Intra!CD634</f>
        <v>-0.18493382705104061</v>
      </c>
      <c r="Y19" s="147">
        <f>Intra!CF634</f>
        <v>0</v>
      </c>
      <c r="Z19" s="147">
        <f>Intra!CH634</f>
        <v>0</v>
      </c>
      <c r="AA19" s="309">
        <f>Intra!AX634</f>
        <v>25.348068310327019</v>
      </c>
      <c r="AB19" s="333">
        <f>Intra!AY634</f>
        <v>5.2105514593268971</v>
      </c>
      <c r="AC19" s="333">
        <f>Intra!AZ634</f>
        <v>1</v>
      </c>
      <c r="AD19" s="370">
        <f>Intra!BA634</f>
        <v>1</v>
      </c>
      <c r="AE19" s="248">
        <f>Intra!BF635</f>
        <v>-0.52474458181858408</v>
      </c>
      <c r="AF19" s="244">
        <f>Intra!BG635</f>
        <v>-0.60075922687332883</v>
      </c>
      <c r="AG19" s="244">
        <f>Intra!BH635</f>
        <v>-0.57795968182058521</v>
      </c>
      <c r="AH19" s="244">
        <f>Intra!BI635</f>
        <v>-0.53839294107659963</v>
      </c>
      <c r="AI19" s="244">
        <f>Intra!BJ635</f>
        <v>-0.52991377162085396</v>
      </c>
      <c r="AJ19" s="244">
        <f>Intra!BL635</f>
        <v>-0.51889741516939369</v>
      </c>
      <c r="AK19" s="244">
        <f>Intra!BN635</f>
        <v>-0.5284474880740383</v>
      </c>
      <c r="AL19" s="244">
        <f>Intra!BP635</f>
        <v>-0.46251933020990599</v>
      </c>
      <c r="AM19" s="244">
        <f>Intra!BR635</f>
        <v>-0.46465546648208089</v>
      </c>
      <c r="AN19" s="244">
        <f>Intra!BT635</f>
        <v>-0.5098905633127554</v>
      </c>
      <c r="AO19" s="244">
        <f>Intra!BV635</f>
        <v>-0.56845494339159841</v>
      </c>
      <c r="AP19" s="244">
        <f>Intra!BX635</f>
        <v>-0.52478733184519655</v>
      </c>
      <c r="AQ19" s="244">
        <f>Intra!BY635</f>
        <v>-0.60070003340165146</v>
      </c>
      <c r="AR19" s="244">
        <f>Intra!BZ635</f>
        <v>-0.57755661311122242</v>
      </c>
      <c r="AS19" s="244">
        <f>Intra!CA635</f>
        <v>-0.53291412641963987</v>
      </c>
      <c r="AT19" s="258">
        <f>Intra!CB635</f>
        <v>-0.5299346111580957</v>
      </c>
      <c r="AU19" s="189">
        <f>Intra!CD635</f>
        <v>-0.63915394485404675</v>
      </c>
      <c r="AV19" s="242">
        <f>Intra!AX637</f>
        <v>9.4157476163276055</v>
      </c>
      <c r="AW19" s="125">
        <f>Intra!AY637</f>
        <v>2.8088306647258614</v>
      </c>
      <c r="AX19" s="242">
        <f>Intra!AZ637</f>
        <v>1</v>
      </c>
      <c r="AY19" s="125">
        <f>Intra!BA637</f>
        <v>1</v>
      </c>
      <c r="AZ19" s="248">
        <f>Intra!BF636</f>
        <v>-0.22979005574357103</v>
      </c>
      <c r="BA19" s="244">
        <f>Intra!BG636</f>
        <v>-0.28965888381339011</v>
      </c>
      <c r="BB19" s="244">
        <f>Intra!BH636</f>
        <v>-0.26487359239496766</v>
      </c>
      <c r="BC19" s="244">
        <f>Intra!BI636</f>
        <v>-0.24331833746493536</v>
      </c>
      <c r="BD19" s="244">
        <f>Intra!BJ636</f>
        <v>-0.23358815033241964</v>
      </c>
      <c r="BE19" s="244">
        <f>Intra!BL636</f>
        <v>-0.21467095045029183</v>
      </c>
      <c r="BF19" s="244">
        <f>Intra!BN636</f>
        <v>-0.22650812288196909</v>
      </c>
      <c r="BG19" s="244">
        <f>Intra!BP636</f>
        <v>-0.28743786967897256</v>
      </c>
      <c r="BH19" s="244">
        <f>Intra!BR636</f>
        <v>-0.26182079884208109</v>
      </c>
      <c r="BI19" s="244">
        <f>Intra!BT636</f>
        <v>-0.20327820108987493</v>
      </c>
      <c r="BJ19" s="244">
        <f>Intra!BV636</f>
        <v>-0.29544371192439012</v>
      </c>
      <c r="BK19" s="244">
        <f>Intra!BX636</f>
        <v>-0.22978943036036537</v>
      </c>
      <c r="BL19" s="244">
        <f>Intra!BY636</f>
        <v>-0.28965875768759319</v>
      </c>
      <c r="BM19" s="244">
        <f>Intra!BZ636</f>
        <v>-0.26487242103702868</v>
      </c>
      <c r="BN19" s="244">
        <f>Intra!CA636</f>
        <v>-0.23384512249672729</v>
      </c>
      <c r="BO19" s="258">
        <f>Intra!CB636</f>
        <v>-0.233587523080521</v>
      </c>
      <c r="BP19" s="180">
        <f>Intra!CD636</f>
        <v>-1.6448803193338867E-4</v>
      </c>
      <c r="BQ19" s="242">
        <f>Intra!AX636</f>
        <v>51.66295619560514</v>
      </c>
      <c r="BR19" s="125">
        <f>Intra!AY636</f>
        <v>9.5634461877236436</v>
      </c>
      <c r="BS19" s="248">
        <f>Intra!AZ636</f>
        <v>1</v>
      </c>
      <c r="BT19" s="125">
        <f>Intra!BA636</f>
        <v>1</v>
      </c>
      <c r="DI19" s="53"/>
    </row>
    <row r="20" spans="2:113" s="52" customFormat="1" ht="17" customHeight="1" outlineLevel="1" thickBot="1" x14ac:dyDescent="0.25">
      <c r="B20" s="46" t="str">
        <f>Intra!C645</f>
        <v>Overall</v>
      </c>
      <c r="C20" s="446">
        <f>Intra!AX644</f>
        <v>1</v>
      </c>
      <c r="D20" s="452"/>
      <c r="E20" s="485"/>
      <c r="F20" s="486"/>
      <c r="G20" s="47" t="str">
        <f>Intra!C645</f>
        <v>Overall</v>
      </c>
      <c r="H20" s="252">
        <f>Intra!BF645</f>
        <v>-0.22287560068880799</v>
      </c>
      <c r="I20" s="252">
        <f>Intra!BG645</f>
        <v>-0.25394747350222147</v>
      </c>
      <c r="J20" s="252">
        <f>Intra!BH645</f>
        <v>-0.29246874002538725</v>
      </c>
      <c r="K20" s="252">
        <f>Intra!BI645</f>
        <v>-0.23775828181123074</v>
      </c>
      <c r="L20" s="252">
        <f>Intra!BJ645</f>
        <v>-0.22593206337234731</v>
      </c>
      <c r="M20" s="252">
        <f>Intra!BL645</f>
        <v>-0.20684153775786907</v>
      </c>
      <c r="N20" s="252">
        <f>Intra!BN645</f>
        <v>-0.21547675279175471</v>
      </c>
      <c r="O20" s="252">
        <f>Intra!BP645</f>
        <v>-0.24189878012557656</v>
      </c>
      <c r="P20" s="252">
        <f>Intra!BR645</f>
        <v>-0.23315668311535578</v>
      </c>
      <c r="Q20" s="252">
        <f>Intra!BT645</f>
        <v>-0.21069398419861199</v>
      </c>
      <c r="R20" s="252">
        <f>Intra!BV645</f>
        <v>-0.25097335151601319</v>
      </c>
      <c r="S20" s="252">
        <f>Intra!BX645</f>
        <v>-0.22293105643609307</v>
      </c>
      <c r="T20" s="252">
        <f>Intra!BY645</f>
        <v>-0.25417689314303893</v>
      </c>
      <c r="U20" s="252">
        <f>Intra!BZ645</f>
        <v>-0.29256273216566381</v>
      </c>
      <c r="V20" s="252">
        <f>Intra!CA645</f>
        <v>-0.22594258588336785</v>
      </c>
      <c r="W20" s="259">
        <f>Intra!CB645</f>
        <v>-0.22599534903240007</v>
      </c>
      <c r="X20" s="197">
        <f>Intra!CD645</f>
        <v>-7.1193408355046867E-2</v>
      </c>
      <c r="Y20" s="375">
        <f>Intra!CF645</f>
        <v>0</v>
      </c>
      <c r="Z20" s="375">
        <f>Intra!CH645</f>
        <v>0</v>
      </c>
      <c r="AA20" s="311">
        <f>Intra!AX645</f>
        <v>43.019291033612831</v>
      </c>
      <c r="AB20" s="334">
        <f>Intra!AY645</f>
        <v>3.5176745590650107</v>
      </c>
      <c r="AC20" s="334">
        <f>Intra!AZ645</f>
        <v>1</v>
      </c>
      <c r="AD20" s="313">
        <f>Intra!BA645</f>
        <v>1</v>
      </c>
      <c r="AE20" s="114">
        <f>Intra!BF646</f>
        <v>-0.52474458181858408</v>
      </c>
      <c r="AF20" s="265">
        <f>Intra!BG646</f>
        <v>-0.60075922687332883</v>
      </c>
      <c r="AG20" s="265">
        <f>Intra!BH646</f>
        <v>-0.62971370464207643</v>
      </c>
      <c r="AH20" s="265">
        <f>Intra!BI646</f>
        <v>-0.53839294107659963</v>
      </c>
      <c r="AI20" s="265">
        <f>Intra!BJ646</f>
        <v>-0.52991377162085396</v>
      </c>
      <c r="AJ20" s="265">
        <f>Intra!BL646</f>
        <v>-0.51889741516939369</v>
      </c>
      <c r="AK20" s="265">
        <f>Intra!BN646</f>
        <v>-0.5284474880740383</v>
      </c>
      <c r="AL20" s="265">
        <f>Intra!BO646</f>
        <v>-0.52350958606303033</v>
      </c>
      <c r="AM20" s="265">
        <f>Intra!BR646</f>
        <v>-0.46465546648208089</v>
      </c>
      <c r="AN20" s="265">
        <f>Intra!BT646</f>
        <v>-0.5098905633127554</v>
      </c>
      <c r="AO20" s="265">
        <f>Intra!BV646</f>
        <v>-0.56845494339159841</v>
      </c>
      <c r="AP20" s="265">
        <f>Intra!BX646</f>
        <v>-0.52478733184519655</v>
      </c>
      <c r="AQ20" s="265">
        <f>Intra!BY646</f>
        <v>-0.60070003340165146</v>
      </c>
      <c r="AR20" s="265">
        <f>Intra!BS646</f>
        <v>-0.54065447913692544</v>
      </c>
      <c r="AS20" s="265">
        <f>Intra!CA646</f>
        <v>-0.53291412641963987</v>
      </c>
      <c r="AT20" s="121">
        <f>Intra!CB646</f>
        <v>-0.5299346111580957</v>
      </c>
      <c r="AU20" s="190">
        <f>Intra!CD646</f>
        <v>-0.83657082832161689</v>
      </c>
      <c r="AV20" s="271">
        <f>Intra!AX648</f>
        <v>5.8269042968749991</v>
      </c>
      <c r="AW20" s="417">
        <f>Intra!AY648</f>
        <v>2.1786673831273511</v>
      </c>
      <c r="AX20" s="271">
        <f>Intra!AZ648</f>
        <v>1</v>
      </c>
      <c r="AY20" s="126">
        <f>Intra!BA648</f>
        <v>1</v>
      </c>
      <c r="AZ20" s="114">
        <f>Intra!BF647</f>
        <v>-0.11134651381667082</v>
      </c>
      <c r="BA20" s="265">
        <f>Intra!BG647</f>
        <v>-6.9511545538219477E-2</v>
      </c>
      <c r="BB20" s="265">
        <f>Intra!BH647</f>
        <v>-0.10095923889459946</v>
      </c>
      <c r="BC20" s="265">
        <f>Intra!BI647</f>
        <v>-0.11363417583852087</v>
      </c>
      <c r="BD20" s="265">
        <f>Intra!BJ647</f>
        <v>-0.11326711999248698</v>
      </c>
      <c r="BE20" s="265">
        <f>Intra!BL647</f>
        <v>-0.11034886773808184</v>
      </c>
      <c r="BF20" s="265">
        <f>Intra!BN647</f>
        <v>-0.11189582471994619</v>
      </c>
      <c r="BG20" s="265">
        <f>Intra!BP647</f>
        <v>-0.10964998636399248</v>
      </c>
      <c r="BH20" s="265">
        <f>Intra!BR647</f>
        <v>-0.106434276804802</v>
      </c>
      <c r="BI20" s="265">
        <f>Intra!BT647</f>
        <v>-0.11147524625947058</v>
      </c>
      <c r="BJ20" s="265">
        <f>Intra!BV647</f>
        <v>-0.10196602486631101</v>
      </c>
      <c r="BK20" s="265">
        <f>Intra!BX647</f>
        <v>-0.11140056964238987</v>
      </c>
      <c r="BL20" s="265">
        <f>Intra!BY647</f>
        <v>-6.9515707060417986E-2</v>
      </c>
      <c r="BM20" s="265">
        <f>Intra!BZ647</f>
        <v>-0.10036481740868086</v>
      </c>
      <c r="BN20" s="265">
        <f>Intra!CA647</f>
        <v>-0.11338271235559927</v>
      </c>
      <c r="BO20" s="121">
        <f>Intra!CB647</f>
        <v>-0.11330643147276936</v>
      </c>
      <c r="BP20" s="261">
        <f>Intra!CD647</f>
        <v>0.11780205624720526</v>
      </c>
      <c r="BQ20" s="271">
        <f>Intra!AX647</f>
        <v>215.90827740492168</v>
      </c>
      <c r="BR20" s="126">
        <f>Intra!AY647</f>
        <v>9.5634461877236436</v>
      </c>
      <c r="BS20" s="256">
        <f>Intra!AZ647</f>
        <v>1</v>
      </c>
      <c r="BT20" s="126">
        <f>Intra!BA647</f>
        <v>1</v>
      </c>
      <c r="DI20" s="53"/>
    </row>
    <row r="21" spans="2:113" s="52" customFormat="1" ht="17" customHeight="1" thickBot="1" x14ac:dyDescent="0.25">
      <c r="B21" s="54"/>
      <c r="C21" s="448"/>
      <c r="D21" s="452"/>
      <c r="E21" s="485"/>
      <c r="F21" s="145"/>
      <c r="G21" s="149"/>
      <c r="H21" s="149"/>
      <c r="I21" s="149"/>
      <c r="J21" s="149"/>
      <c r="K21" s="149"/>
      <c r="L21" s="149"/>
      <c r="M21" s="149"/>
      <c r="N21" s="149"/>
      <c r="O21" s="149"/>
      <c r="P21" s="149"/>
      <c r="Q21" s="149"/>
      <c r="R21" s="149"/>
      <c r="S21" s="149"/>
      <c r="T21" s="149"/>
      <c r="U21" s="149"/>
      <c r="V21" s="149"/>
      <c r="W21" s="149"/>
      <c r="X21" s="191"/>
      <c r="Y21" s="149"/>
      <c r="Z21" s="149"/>
      <c r="AA21" s="314"/>
      <c r="AB21" s="314"/>
      <c r="AC21" s="453"/>
      <c r="AD21" s="453"/>
      <c r="AE21" s="145"/>
      <c r="AF21" s="149"/>
      <c r="AG21" s="149"/>
      <c r="AH21" s="149"/>
      <c r="AI21" s="149"/>
      <c r="AJ21" s="149"/>
      <c r="AK21" s="149"/>
      <c r="AL21" s="149"/>
      <c r="AM21" s="149"/>
      <c r="AN21" s="149"/>
      <c r="AO21" s="149"/>
      <c r="AP21" s="149"/>
      <c r="AQ21" s="149"/>
      <c r="AR21" s="149"/>
      <c r="AS21" s="149"/>
      <c r="AT21" s="149"/>
      <c r="AU21" s="227"/>
      <c r="AV21" s="235"/>
      <c r="AW21" s="235"/>
      <c r="AX21" s="235"/>
      <c r="AY21" s="120"/>
      <c r="AZ21" s="149"/>
      <c r="BA21" s="149"/>
      <c r="BB21" s="149"/>
      <c r="BC21" s="149"/>
      <c r="BD21" s="149"/>
      <c r="BE21" s="149"/>
      <c r="BF21" s="149"/>
      <c r="BG21" s="149"/>
      <c r="BH21" s="149"/>
      <c r="BI21" s="149"/>
      <c r="BJ21" s="149"/>
      <c r="BK21" s="149"/>
      <c r="BL21" s="149"/>
      <c r="BM21" s="149"/>
      <c r="BN21" s="149"/>
      <c r="BO21" s="149"/>
      <c r="BP21" s="228"/>
      <c r="BQ21" s="234"/>
      <c r="BR21" s="120"/>
      <c r="BS21" s="234"/>
      <c r="BT21" s="234"/>
      <c r="DI21" s="53"/>
    </row>
    <row r="22" spans="2:113" ht="16" customHeight="1" thickBot="1" x14ac:dyDescent="0.25">
      <c r="B22" s="44" t="str">
        <f>RA!C553</f>
        <v>Class ECF1_444_SDR</v>
      </c>
      <c r="C22" s="445">
        <f>RA!AX552</f>
        <v>1</v>
      </c>
      <c r="D22" s="15"/>
      <c r="E22" s="485"/>
      <c r="F22" s="484" t="s">
        <v>36</v>
      </c>
      <c r="G22" s="35" t="str">
        <f>RA!C553</f>
        <v>Class ECF1_444_SDR</v>
      </c>
      <c r="H22" s="243">
        <f>RA!BF553</f>
        <v>-0.26706834770184501</v>
      </c>
      <c r="I22" s="243">
        <f>RA!BG553</f>
        <v>-0.26944240846900558</v>
      </c>
      <c r="J22" s="243">
        <f>RA!BH553</f>
        <v>-0.32666702247762125</v>
      </c>
      <c r="K22" s="243">
        <f>RA!BI553</f>
        <v>-0.27445347457208791</v>
      </c>
      <c r="L22" s="243">
        <f>RA!BJ553</f>
        <v>-0.26954725712356253</v>
      </c>
      <c r="M22" s="243">
        <f>RA!BL553</f>
        <v>-0.25245668793262138</v>
      </c>
      <c r="N22" s="243">
        <f>RA!BN553</f>
        <v>-0.25641338862408525</v>
      </c>
      <c r="O22" s="243">
        <f>RA!BP553</f>
        <v>-0.31203958845877244</v>
      </c>
      <c r="P22" s="243">
        <f>RA!BR553</f>
        <v>-0.30190736725533474</v>
      </c>
      <c r="Q22" s="243">
        <f>RA!BT553</f>
        <v>-0.25471127631479823</v>
      </c>
      <c r="R22" s="243">
        <f>RA!BV553</f>
        <v>-0.27494452652254997</v>
      </c>
      <c r="S22" s="243">
        <f>RA!BX553</f>
        <v>-0.27324173652081174</v>
      </c>
      <c r="T22" s="243">
        <f>RA!BY553</f>
        <v>-0.27905726652062707</v>
      </c>
      <c r="U22" s="243">
        <f>RA!BZ553</f>
        <v>-0.33235274001452664</v>
      </c>
      <c r="V22" s="243">
        <f>RA!CA553</f>
        <v>-0.27349254178316401</v>
      </c>
      <c r="W22" s="119">
        <f>RA!CB553</f>
        <v>-0.27583879786055299</v>
      </c>
      <c r="X22" s="188">
        <f>RA!CD553</f>
        <v>-5.6505609933983562E-2</v>
      </c>
      <c r="Y22" s="146">
        <f>RA!CF553</f>
        <v>0</v>
      </c>
      <c r="Z22" s="146">
        <f>RA!CH553</f>
        <v>0</v>
      </c>
      <c r="AA22" s="312">
        <f>RA!AX553</f>
        <v>35.69901371645242</v>
      </c>
      <c r="AB22" s="332">
        <f>RA!AY553</f>
        <v>4.8527048982854994</v>
      </c>
      <c r="AC22" s="328">
        <f>RA!AZ553</f>
        <v>1.0060113727251392</v>
      </c>
      <c r="AD22" s="373">
        <f>RA!BA553</f>
        <v>1</v>
      </c>
      <c r="AE22" s="341">
        <f>RA!BF554</f>
        <v>-0.41257225035469625</v>
      </c>
      <c r="AF22" s="243">
        <f>RA!BG554</f>
        <v>-0.43560357036726194</v>
      </c>
      <c r="AG22" s="243">
        <f>RA!BH554</f>
        <v>-0.41393713620764017</v>
      </c>
      <c r="AH22" s="243">
        <f>RA!BI554</f>
        <v>-0.40492867537686827</v>
      </c>
      <c r="AI22" s="243">
        <f>RA!BJ554</f>
        <v>-0.40991542095282424</v>
      </c>
      <c r="AJ22" s="243">
        <f>RA!BL554</f>
        <v>-0.42590705093981751</v>
      </c>
      <c r="AK22" s="243">
        <f>RA!BN554</f>
        <v>-0.39907727687926775</v>
      </c>
      <c r="AL22" s="243">
        <f>RA!BP554</f>
        <v>-0.45723335364742934</v>
      </c>
      <c r="AM22" s="243">
        <f>RA!BR554</f>
        <v>-0.44847108274714553</v>
      </c>
      <c r="AN22" s="243">
        <f>RA!BT554</f>
        <v>-0.38341636845093063</v>
      </c>
      <c r="AO22" s="243">
        <f>RA!BV554</f>
        <v>-0.38222905373725513</v>
      </c>
      <c r="AP22" s="243">
        <f>RA!BX554</f>
        <v>-0.41329687378102886</v>
      </c>
      <c r="AQ22" s="243">
        <f>RA!BY554</f>
        <v>-0.43785864120214424</v>
      </c>
      <c r="AR22" s="243">
        <f>RA!BZ554</f>
        <v>-0.41753376247411922</v>
      </c>
      <c r="AS22" s="243">
        <f>RA!CA554</f>
        <v>-0.4093334912057992</v>
      </c>
      <c r="AT22" s="119">
        <f>RA!CB554</f>
        <v>-0.41065105399795349</v>
      </c>
      <c r="AU22" s="188">
        <f>RA!CD554</f>
        <v>-0.11507958611917113</v>
      </c>
      <c r="AV22" s="89">
        <f>RA!AX556</f>
        <v>11.480328899477202</v>
      </c>
      <c r="AW22" s="123">
        <f>RA!AY556</f>
        <v>2.4270532434649263</v>
      </c>
      <c r="AX22" s="89">
        <f>RA!AZ556</f>
        <v>1</v>
      </c>
      <c r="AY22" s="123">
        <f>RA!BA556</f>
        <v>1</v>
      </c>
      <c r="AZ22" s="341">
        <f>RA!BF555</f>
        <v>-0.12168931969120977</v>
      </c>
      <c r="BA22" s="243">
        <f>RA!BG555</f>
        <v>-0.13659723277581859</v>
      </c>
      <c r="BB22" s="243">
        <f>RA!BH555</f>
        <v>-0.21128686722808798</v>
      </c>
      <c r="BC22" s="243">
        <f>RA!BI555</f>
        <v>-0.15758832546730317</v>
      </c>
      <c r="BD22" s="243">
        <f>RA!BJ555</f>
        <v>-0.13397554887525134</v>
      </c>
      <c r="BE22" s="243">
        <f>RA!BL555</f>
        <v>-0.11122539375136908</v>
      </c>
      <c r="BF22" s="243">
        <f>RA!BN555</f>
        <v>-0.11064505397115298</v>
      </c>
      <c r="BG22" s="243">
        <f>RA!BP555</f>
        <v>-0.17314233210522112</v>
      </c>
      <c r="BH22" s="243">
        <f>RA!BR555</f>
        <v>-0.16171134781044338</v>
      </c>
      <c r="BI22" s="243">
        <f>RA!BT555</f>
        <v>-0.12107078521017089</v>
      </c>
      <c r="BJ22" s="243">
        <f>RA!BV555</f>
        <v>-0.14085913986335252</v>
      </c>
      <c r="BK22" s="243">
        <f>RA!BX555</f>
        <v>-0.1236735695220148</v>
      </c>
      <c r="BL22" s="243">
        <f>RA!BY555</f>
        <v>-0.13967943247559156</v>
      </c>
      <c r="BM22" s="243">
        <f>RA!BZ555</f>
        <v>-0.21760784404133471</v>
      </c>
      <c r="BN22" s="243">
        <f>RA!CA555</f>
        <v>-0.13132908338507199</v>
      </c>
      <c r="BO22" s="119">
        <f>RA!CB555</f>
        <v>-0.13606821175824205</v>
      </c>
      <c r="BP22" s="188">
        <f>RA!CD555</f>
        <v>6.8762539892028773E-3</v>
      </c>
      <c r="BQ22" s="89">
        <f>RA!AX555</f>
        <v>240.25585450921776</v>
      </c>
      <c r="BR22" s="123">
        <f>RA!AY555</f>
        <v>11.2508038585209</v>
      </c>
      <c r="BS22" s="341">
        <f>RA!AZ555</f>
        <v>1.3333333333333333</v>
      </c>
      <c r="BT22" s="249">
        <f>RA!BA555</f>
        <v>1</v>
      </c>
      <c r="DI22" s="12"/>
    </row>
    <row r="23" spans="2:113" x14ac:dyDescent="0.2">
      <c r="B23" s="44" t="str">
        <f>RA!C562</f>
        <v>Class ECF2_422_SDR</v>
      </c>
      <c r="C23" s="445">
        <f>RA!AX561</f>
        <v>1</v>
      </c>
      <c r="D23" s="15"/>
      <c r="E23" s="485"/>
      <c r="F23" s="485"/>
      <c r="G23" s="36" t="str">
        <f>RA!C562</f>
        <v>Class ECF2_422_SDR</v>
      </c>
      <c r="H23" s="244">
        <f>RA!BF562</f>
        <v>-0.23259080412912675</v>
      </c>
      <c r="I23" s="244">
        <f>RA!BG562</f>
        <v>-0.33213066552593584</v>
      </c>
      <c r="J23" s="244">
        <f>RA!BH562</f>
        <v>-0.35447830064618813</v>
      </c>
      <c r="K23" s="244">
        <f>RA!BI562</f>
        <v>-0.24874990677472422</v>
      </c>
      <c r="L23" s="244">
        <f>RA!BJ562</f>
        <v>-0.24144789844568154</v>
      </c>
      <c r="M23" s="244">
        <f>RA!BL562</f>
        <v>-0.22675739632774261</v>
      </c>
      <c r="N23" s="244">
        <f>RA!BN562</f>
        <v>-0.23358552471331315</v>
      </c>
      <c r="O23" s="244">
        <f>RA!BP562</f>
        <v>-0.28804783619769053</v>
      </c>
      <c r="P23" s="244">
        <f>RA!BR562</f>
        <v>-0.27981393629299628</v>
      </c>
      <c r="Q23" s="244">
        <f>RA!BT562</f>
        <v>-0.23132879654801425</v>
      </c>
      <c r="R23" s="244">
        <f>RA!BV562</f>
        <v>-0.25949708509315106</v>
      </c>
      <c r="S23" s="244">
        <f>RA!BX562</f>
        <v>-0.23717254125347692</v>
      </c>
      <c r="T23" s="244">
        <f>RA!BY562</f>
        <v>-0.33809986497761413</v>
      </c>
      <c r="U23" s="244">
        <f>RA!BZ562</f>
        <v>-0.35798951798636275</v>
      </c>
      <c r="V23" s="244">
        <f>RA!CA562</f>
        <v>-0.244599428253642</v>
      </c>
      <c r="W23" s="258">
        <f>RA!CB562</f>
        <v>-0.24604231327175785</v>
      </c>
      <c r="X23" s="189">
        <f>RA!CD562</f>
        <v>-2.0012707699750571E-2</v>
      </c>
      <c r="Y23" s="147">
        <f>RA!CF562</f>
        <v>0</v>
      </c>
      <c r="Z23" s="147">
        <f>RA!CH562</f>
        <v>0</v>
      </c>
      <c r="AA23" s="309">
        <f>RA!AX562</f>
        <v>32.228818567570968</v>
      </c>
      <c r="AB23" s="333">
        <f>RA!AY562</f>
        <v>4.9152340848669605</v>
      </c>
      <c r="AC23" s="329">
        <f>RA!AZ562</f>
        <v>1</v>
      </c>
      <c r="AD23" s="370">
        <f>RA!BA562</f>
        <v>1</v>
      </c>
      <c r="AE23" s="248">
        <f>RA!BF563</f>
        <v>-0.37443555162848252</v>
      </c>
      <c r="AF23" s="244">
        <f>RA!BG563</f>
        <v>-0.51705837973459157</v>
      </c>
      <c r="AG23" s="244">
        <f>RA!BH563</f>
        <v>-0.5334093002389928</v>
      </c>
      <c r="AH23" s="244">
        <f>RA!BI563</f>
        <v>-0.37864301191309679</v>
      </c>
      <c r="AI23" s="244">
        <f>RA!BJ563</f>
        <v>-0.37800614587396458</v>
      </c>
      <c r="AJ23" s="244">
        <f>RA!BL563</f>
        <v>-0.36345679559682798</v>
      </c>
      <c r="AK23" s="244">
        <f>RA!BN563</f>
        <v>-0.37080046490366114</v>
      </c>
      <c r="AL23" s="244">
        <f>RA!BP563</f>
        <v>-0.46209805172325136</v>
      </c>
      <c r="AM23" s="244">
        <f>RA!BR563</f>
        <v>-0.43812077146342399</v>
      </c>
      <c r="AN23" s="244">
        <f>RA!BT563</f>
        <v>-0.36796282711367356</v>
      </c>
      <c r="AO23" s="244">
        <f>RA!BV563</f>
        <v>-0.37626717486433126</v>
      </c>
      <c r="AP23" s="244">
        <f>RA!BX563</f>
        <v>-0.3776600998012426</v>
      </c>
      <c r="AQ23" s="244">
        <f>RA!BY563</f>
        <v>-0.53189325314003688</v>
      </c>
      <c r="AR23" s="244">
        <f>RA!BZ563</f>
        <v>-0.54267122902951759</v>
      </c>
      <c r="AS23" s="244">
        <f>RA!CA563</f>
        <v>-0.38404391501901447</v>
      </c>
      <c r="AT23" s="258">
        <f>RA!CB563</f>
        <v>-0.38167281710337519</v>
      </c>
      <c r="AU23" s="189">
        <f>RA!CD563</f>
        <v>-6.5534916205116686E-2</v>
      </c>
      <c r="AV23" s="91">
        <f>RA!AX565</f>
        <v>12.493350077059191</v>
      </c>
      <c r="AW23" s="125">
        <f>RA!AY565</f>
        <v>2.3322322785228247</v>
      </c>
      <c r="AX23" s="91">
        <f>RA!AZ565</f>
        <v>1</v>
      </c>
      <c r="AY23" s="125">
        <f>RA!BA565</f>
        <v>1</v>
      </c>
      <c r="AZ23" s="248">
        <f>RA!BF564</f>
        <v>-0.13403299227199572</v>
      </c>
      <c r="BA23" s="244">
        <f>RA!BG564</f>
        <v>-0.19036914534359783</v>
      </c>
      <c r="BB23" s="244">
        <f>RA!BH564</f>
        <v>-0.2506325014673304</v>
      </c>
      <c r="BC23" s="244">
        <f>RA!BI564</f>
        <v>-0.18632451307585773</v>
      </c>
      <c r="BD23" s="244">
        <f>RA!BJ564</f>
        <v>-0.16532906008917944</v>
      </c>
      <c r="BE23" s="244">
        <f>RA!BL564</f>
        <v>-0.12286954751684476</v>
      </c>
      <c r="BF23" s="244">
        <f>RA!BN564</f>
        <v>-0.12327480525410561</v>
      </c>
      <c r="BG23" s="244">
        <f>RA!BP564</f>
        <v>-0.20731094955428153</v>
      </c>
      <c r="BH23" s="244">
        <f>RA!BR564</f>
        <v>-0.19454947073887119</v>
      </c>
      <c r="BI23" s="244">
        <f>RA!BT564</f>
        <v>-0.12547245503825055</v>
      </c>
      <c r="BJ23" s="244">
        <f>RA!BV564</f>
        <v>-0.20362262365237471</v>
      </c>
      <c r="BK23" s="244">
        <f>RA!BX564</f>
        <v>-0.14255036806839261</v>
      </c>
      <c r="BL23" s="244">
        <f>RA!BY564</f>
        <v>-0.19578726196244012</v>
      </c>
      <c r="BM23" s="244">
        <f>RA!BZ564</f>
        <v>-0.25427505996288324</v>
      </c>
      <c r="BN23" s="244">
        <f>RA!CA564</f>
        <v>-0.14808460863803175</v>
      </c>
      <c r="BO23" s="258">
        <f>RA!CB564</f>
        <v>-0.17412891790970339</v>
      </c>
      <c r="BP23" s="189">
        <f>RA!CD564</f>
        <v>1.841536459746005E-2</v>
      </c>
      <c r="BQ23" s="91">
        <f>RA!AX564</f>
        <v>80.80212163221023</v>
      </c>
      <c r="BR23" s="125">
        <f>RA!AY564</f>
        <v>14.894565217391305</v>
      </c>
      <c r="BS23" s="248">
        <f>RA!AZ564</f>
        <v>1</v>
      </c>
      <c r="BT23" s="250">
        <f>RA!BA564</f>
        <v>1</v>
      </c>
      <c r="DI23" s="13"/>
    </row>
    <row r="24" spans="2:113" x14ac:dyDescent="0.2">
      <c r="B24" s="44" t="str">
        <f>RA!C571</f>
        <v>Class ECF3_444_HDR</v>
      </c>
      <c r="C24" s="445">
        <f>RA!AX570</f>
        <v>1</v>
      </c>
      <c r="D24" s="15"/>
      <c r="E24" s="485"/>
      <c r="F24" s="485"/>
      <c r="G24" s="36" t="str">
        <f>RA!C571</f>
        <v>Class ECF3_444_HDR</v>
      </c>
      <c r="H24" s="244">
        <f>RA!BF571</f>
        <v>-0.28882399008914339</v>
      </c>
      <c r="I24" s="244">
        <f>RA!BG571</f>
        <v>-0.39167955894745865</v>
      </c>
      <c r="J24" s="244">
        <f>RA!BH571</f>
        <v>-0.44058464787205248</v>
      </c>
      <c r="K24" s="244">
        <f>RA!BI571</f>
        <v>-0.3159300595623617</v>
      </c>
      <c r="L24" s="244">
        <f>RA!BJ571</f>
        <v>-0.29900863915479237</v>
      </c>
      <c r="M24" s="244">
        <f>RA!BL571</f>
        <v>-0.25171687358267891</v>
      </c>
      <c r="N24" s="244">
        <f>RA!BN571</f>
        <v>-0.2669804166239404</v>
      </c>
      <c r="O24" s="244">
        <f>RA!BP571</f>
        <v>-0.32677176538003705</v>
      </c>
      <c r="P24" s="244">
        <f>RA!BR571</f>
        <v>-0.32087671028852538</v>
      </c>
      <c r="Q24" s="244">
        <f>RA!BT571</f>
        <v>-0.2720219703462422</v>
      </c>
      <c r="R24" s="244">
        <f>RA!BV571</f>
        <v>-0.32568240058320663</v>
      </c>
      <c r="S24" s="244">
        <f>RA!BX571</f>
        <v>-0.2957360695648954</v>
      </c>
      <c r="T24" s="244">
        <f>RA!BY571</f>
        <v>-0.40247543815434006</v>
      </c>
      <c r="U24" s="244">
        <f>RA!BZ571</f>
        <v>-0.44626361630623945</v>
      </c>
      <c r="V24" s="244">
        <f>RA!CA571</f>
        <v>-0.30007247237703139</v>
      </c>
      <c r="W24" s="258">
        <f>RA!CB571</f>
        <v>-0.30602674617812697</v>
      </c>
      <c r="X24" s="189">
        <f>RA!CD571</f>
        <v>-4.7873010156656258E-2</v>
      </c>
      <c r="Y24" s="147">
        <f>RA!CF571</f>
        <v>0</v>
      </c>
      <c r="Z24" s="147">
        <f>RA!CH571</f>
        <v>0</v>
      </c>
      <c r="AA24" s="309">
        <f>RA!AX571</f>
        <v>25.818892588057842</v>
      </c>
      <c r="AB24" s="333">
        <f>RA!AY571</f>
        <v>4.8743606131556962</v>
      </c>
      <c r="AC24" s="329">
        <f>RA!AZ571</f>
        <v>1</v>
      </c>
      <c r="AD24" s="370">
        <f>RA!BA571</f>
        <v>1</v>
      </c>
      <c r="AE24" s="248">
        <f>RA!BF572</f>
        <v>-0.35240548006232386</v>
      </c>
      <c r="AF24" s="244">
        <f>RA!BG572</f>
        <v>-0.46261725762498906</v>
      </c>
      <c r="AG24" s="244">
        <f>RA!BH572</f>
        <v>-0.54262217765885457</v>
      </c>
      <c r="AH24" s="244">
        <f>RA!BI572</f>
        <v>-0.36197443661288808</v>
      </c>
      <c r="AI24" s="244">
        <f>RA!BJ572</f>
        <v>-0.35537929390118833</v>
      </c>
      <c r="AJ24" s="244">
        <f>RA!BL572</f>
        <v>-0.31892386818755991</v>
      </c>
      <c r="AK24" s="244">
        <f>RA!BN572</f>
        <v>-0.31863924391532472</v>
      </c>
      <c r="AL24" s="244">
        <f>RA!BP572</f>
        <v>-0.38413723020935708</v>
      </c>
      <c r="AM24" s="244">
        <f>RA!BR572</f>
        <v>-0.38276817693897647</v>
      </c>
      <c r="AN24" s="244">
        <f>RA!BT572</f>
        <v>-0.33826687040635328</v>
      </c>
      <c r="AO24" s="244">
        <f>RA!BV572</f>
        <v>-0.37955480619692195</v>
      </c>
      <c r="AP24" s="244">
        <f>RA!BX572</f>
        <v>-0.35695374756454867</v>
      </c>
      <c r="AQ24" s="244">
        <f>RA!BY572</f>
        <v>-0.47904690151339513</v>
      </c>
      <c r="AR24" s="244">
        <f>RA!BZ572</f>
        <v>-0.5437635572276216</v>
      </c>
      <c r="AS24" s="244">
        <f>RA!CA572</f>
        <v>-0.35973376141157776</v>
      </c>
      <c r="AT24" s="258">
        <f>RA!CB572</f>
        <v>-0.35977659678381491</v>
      </c>
      <c r="AU24" s="189">
        <f>RA!CD572</f>
        <v>-0.10705001140103874</v>
      </c>
      <c r="AV24" s="91">
        <f>RA!AX574</f>
        <v>13.024306501716714</v>
      </c>
      <c r="AW24" s="125">
        <f>RA!AY574</f>
        <v>2.7380882591484843</v>
      </c>
      <c r="AX24" s="91">
        <f>RA!AZ574</f>
        <v>1</v>
      </c>
      <c r="AY24" s="125">
        <f>RA!BA574</f>
        <v>1</v>
      </c>
      <c r="AZ24" s="248">
        <f>RA!BF573</f>
        <v>-0.23320273980621731</v>
      </c>
      <c r="BA24" s="244">
        <f>RA!BG573</f>
        <v>-0.28337485574368981</v>
      </c>
      <c r="BB24" s="244">
        <f>RA!BH573</f>
        <v>-0.36561203515820062</v>
      </c>
      <c r="BC24" s="244">
        <f>RA!BI573</f>
        <v>-0.25890854555767417</v>
      </c>
      <c r="BD24" s="244">
        <f>RA!BJ573</f>
        <v>-0.24181646244492061</v>
      </c>
      <c r="BE24" s="244">
        <f>RA!BL573</f>
        <v>-0.21276988558846255</v>
      </c>
      <c r="BF24" s="244">
        <f>RA!BN573</f>
        <v>-0.22003812583064175</v>
      </c>
      <c r="BG24" s="244">
        <f>RA!BP573</f>
        <v>-0.29270921248202952</v>
      </c>
      <c r="BH24" s="244">
        <f>RA!BR573</f>
        <v>-0.28296865130661075</v>
      </c>
      <c r="BI24" s="244">
        <f>RA!BT573</f>
        <v>-0.21372195466616017</v>
      </c>
      <c r="BJ24" s="244">
        <f>RA!BV573</f>
        <v>-0.27453450475978369</v>
      </c>
      <c r="BK24" s="244">
        <f>RA!BX573</f>
        <v>-0.24114469408705419</v>
      </c>
      <c r="BL24" s="244">
        <f>RA!BY573</f>
        <v>-0.2899191852149442</v>
      </c>
      <c r="BM24" s="244">
        <f>RA!BZ573</f>
        <v>-0.36879439437378536</v>
      </c>
      <c r="BN24" s="244">
        <f>RA!CA573</f>
        <v>-0.24505682554874042</v>
      </c>
      <c r="BO24" s="258">
        <f>RA!CB573</f>
        <v>-0.24948807916011503</v>
      </c>
      <c r="BP24" s="189">
        <f>RA!CD573</f>
        <v>-1.5831531910731175E-3</v>
      </c>
      <c r="BQ24" s="91">
        <f>RA!AX573</f>
        <v>79.165945112550105</v>
      </c>
      <c r="BR24" s="125">
        <f>RA!AY573</f>
        <v>11.29866505769666</v>
      </c>
      <c r="BS24" s="248">
        <f>RA!AZ573</f>
        <v>1</v>
      </c>
      <c r="BT24" s="250">
        <f>RA!BA573</f>
        <v>1</v>
      </c>
      <c r="DI24" s="13"/>
    </row>
    <row r="25" spans="2:113" x14ac:dyDescent="0.2">
      <c r="B25" s="44" t="str">
        <f>RA!C580</f>
        <v>Class ECF4_422_HDR</v>
      </c>
      <c r="C25" s="445">
        <f>RA!AX579</f>
        <v>1</v>
      </c>
      <c r="D25" s="15"/>
      <c r="E25" s="485"/>
      <c r="F25" s="485"/>
      <c r="G25" s="36" t="str">
        <f>RA!C580</f>
        <v>Class ECF4_422_HDR</v>
      </c>
      <c r="H25" s="244">
        <f>RA!BF580</f>
        <v>-0.34589891456875238</v>
      </c>
      <c r="I25" s="244">
        <f>RA!BG580</f>
        <v>-0.45467938098201011</v>
      </c>
      <c r="J25" s="244">
        <f>RA!BH580</f>
        <v>-0.4888134171363086</v>
      </c>
      <c r="K25" s="244">
        <f>RA!BI580</f>
        <v>-0.36309585595757987</v>
      </c>
      <c r="L25" s="244">
        <f>RA!BJ580</f>
        <v>-0.35596671332798496</v>
      </c>
      <c r="M25" s="244">
        <f>RA!BL580</f>
        <v>-0.31778738398950157</v>
      </c>
      <c r="N25" s="244">
        <f>RA!BN580</f>
        <v>-0.33122279542896294</v>
      </c>
      <c r="O25" s="244">
        <f>RA!BP580</f>
        <v>-0.4174552228546643</v>
      </c>
      <c r="P25" s="244">
        <f>RA!BR580</f>
        <v>-0.40626701618982841</v>
      </c>
      <c r="Q25" s="244">
        <f>RA!BT580</f>
        <v>-0.33709377762884896</v>
      </c>
      <c r="R25" s="244">
        <f>RA!BV580</f>
        <v>-0.40901609643010511</v>
      </c>
      <c r="S25" s="244">
        <f>RA!BX580</f>
        <v>-0.35074893448013988</v>
      </c>
      <c r="T25" s="244">
        <f>RA!BY580</f>
        <v>-0.45803141635826827</v>
      </c>
      <c r="U25" s="244">
        <f>RA!BZ580</f>
        <v>-0.49062096225933938</v>
      </c>
      <c r="V25" s="244">
        <f>RA!CA580</f>
        <v>-0.35535266910624358</v>
      </c>
      <c r="W25" s="258">
        <f>RA!CB580</f>
        <v>-0.36063511486643302</v>
      </c>
      <c r="X25" s="189">
        <f>RA!CD580</f>
        <v>-5.9750769193884577E-2</v>
      </c>
      <c r="Y25" s="147">
        <f>RA!CF580</f>
        <v>0</v>
      </c>
      <c r="Z25" s="147">
        <f>RA!CH580</f>
        <v>0</v>
      </c>
      <c r="AA25" s="309">
        <f>RA!AX580</f>
        <v>21.662233410318503</v>
      </c>
      <c r="AB25" s="333">
        <f>RA!AY580</f>
        <v>6.8387819073041305</v>
      </c>
      <c r="AC25" s="329">
        <f>RA!AZ580</f>
        <v>1</v>
      </c>
      <c r="AD25" s="370">
        <f>RA!BA580</f>
        <v>1</v>
      </c>
      <c r="AE25" s="248">
        <f>RA!BF581</f>
        <v>-0.42314051266612696</v>
      </c>
      <c r="AF25" s="244">
        <f>RA!BG581</f>
        <v>-0.59955240432640511</v>
      </c>
      <c r="AG25" s="244">
        <f>RA!BH581</f>
        <v>-0.6508370624190134</v>
      </c>
      <c r="AH25" s="244">
        <f>RA!BI581</f>
        <v>-0.4349745251381375</v>
      </c>
      <c r="AI25" s="244">
        <f>RA!BJ581</f>
        <v>-0.42889904933296319</v>
      </c>
      <c r="AJ25" s="244">
        <f>RA!BL581</f>
        <v>-0.3970556137304061</v>
      </c>
      <c r="AK25" s="244">
        <f>RA!BN581</f>
        <v>-0.39761941629532438</v>
      </c>
      <c r="AL25" s="244">
        <f>RA!BP581</f>
        <v>-0.53538654445790379</v>
      </c>
      <c r="AM25" s="244">
        <f>RA!BR581</f>
        <v>-0.52256204511678339</v>
      </c>
      <c r="AN25" s="244">
        <f>RA!BT581</f>
        <v>-0.40861368938601361</v>
      </c>
      <c r="AO25" s="244">
        <f>RA!BV581</f>
        <v>-0.54996910667391985</v>
      </c>
      <c r="AP25" s="244">
        <f>RA!BX581</f>
        <v>-0.43285451687902921</v>
      </c>
      <c r="AQ25" s="244">
        <f>RA!BY581</f>
        <v>-0.60049655976532013</v>
      </c>
      <c r="AR25" s="244">
        <f>RA!BZ581</f>
        <v>-0.65316015009022466</v>
      </c>
      <c r="AS25" s="244">
        <f>RA!CA581</f>
        <v>-0.43675689980440513</v>
      </c>
      <c r="AT25" s="258">
        <f>RA!CB581</f>
        <v>-0.43810440565216724</v>
      </c>
      <c r="AU25" s="189">
        <f>RA!CD581</f>
        <v>-0.18008114914698892</v>
      </c>
      <c r="AV25" s="91">
        <f>RA!AX583</f>
        <v>13.282712478656308</v>
      </c>
      <c r="AW25" s="125">
        <f>RA!AY583</f>
        <v>3.1601880250700094</v>
      </c>
      <c r="AX25" s="91">
        <f>RA!AZ583</f>
        <v>1</v>
      </c>
      <c r="AY25" s="125">
        <f>RA!BA583</f>
        <v>1</v>
      </c>
      <c r="AZ25" s="248">
        <f>RA!BF582</f>
        <v>-0.27947880724123575</v>
      </c>
      <c r="BA25" s="244">
        <f>RA!BG582</f>
        <v>-0.22538752366789883</v>
      </c>
      <c r="BB25" s="244">
        <f>RA!BH582</f>
        <v>-0.24233523026774895</v>
      </c>
      <c r="BC25" s="244">
        <f>RA!BI582</f>
        <v>-0.26990806452502492</v>
      </c>
      <c r="BD25" s="244">
        <f>RA!BJ582</f>
        <v>-0.2758294128193628</v>
      </c>
      <c r="BE25" s="244">
        <f>RA!BL582</f>
        <v>-0.2596458742771911</v>
      </c>
      <c r="BF25" s="244">
        <f>RA!BN582</f>
        <v>-0.26137348455687581</v>
      </c>
      <c r="BG25" s="244">
        <f>RA!BP582</f>
        <v>-0.33350266242592475</v>
      </c>
      <c r="BH25" s="244">
        <f>RA!BR582</f>
        <v>-0.3215443108520728</v>
      </c>
      <c r="BI25" s="244">
        <f>RA!BT582</f>
        <v>-0.26257660821485318</v>
      </c>
      <c r="BJ25" s="244">
        <f>RA!BV582</f>
        <v>-0.23543676472965724</v>
      </c>
      <c r="BK25" s="244">
        <f>RA!BX582</f>
        <v>-0.2839296262961083</v>
      </c>
      <c r="BL25" s="244">
        <f>RA!BY582</f>
        <v>-0.22920316350828096</v>
      </c>
      <c r="BM25" s="244">
        <f>RA!BZ582</f>
        <v>-0.24588009235298958</v>
      </c>
      <c r="BN25" s="244">
        <f>RA!CA582</f>
        <v>-0.2772646278325247</v>
      </c>
      <c r="BO25" s="258">
        <f>RA!CB582</f>
        <v>-0.28021858642687048</v>
      </c>
      <c r="BP25" s="189">
        <f>RA!CD582</f>
        <v>3.5464385501092877E-2</v>
      </c>
      <c r="BQ25" s="91">
        <f>RA!AX582</f>
        <v>41.40000938878979</v>
      </c>
      <c r="BR25" s="125">
        <f>RA!AY582</f>
        <v>11.167601312030474</v>
      </c>
      <c r="BS25" s="248">
        <f>RA!AZ582</f>
        <v>1</v>
      </c>
      <c r="BT25" s="250">
        <f>RA!BA582</f>
        <v>1</v>
      </c>
      <c r="DI25" s="13"/>
    </row>
    <row r="26" spans="2:113" x14ac:dyDescent="0.2">
      <c r="B26" s="44" t="str">
        <f>RA!C589</f>
        <v>Class ECF5_444_YCgCo</v>
      </c>
      <c r="C26" s="445">
        <f>RA!AX588</f>
        <v>1</v>
      </c>
      <c r="D26" s="15"/>
      <c r="E26" s="485"/>
      <c r="F26" s="485"/>
      <c r="G26" s="36" t="str">
        <f>RA!C589</f>
        <v>Class ECF5_444_YCgCo</v>
      </c>
      <c r="H26" s="244">
        <f>RA!BF589</f>
        <v>-0.27994004219840646</v>
      </c>
      <c r="I26" s="244">
        <f>RA!BG589</f>
        <v>-0.31960138715650072</v>
      </c>
      <c r="J26" s="244">
        <f>RA!BH589</f>
        <v>-0.28370004279283695</v>
      </c>
      <c r="K26" s="244">
        <f>RA!BI589</f>
        <v>-0.28651875785546499</v>
      </c>
      <c r="L26" s="244">
        <f>RA!BJ589</f>
        <v>-0.28167689602050744</v>
      </c>
      <c r="M26" s="244">
        <f>RA!BL589</f>
        <v>-0.26697459248479194</v>
      </c>
      <c r="N26" s="244">
        <f>RA!BN589</f>
        <v>-0.26357866764080634</v>
      </c>
      <c r="O26" s="244">
        <f>RA!BP589</f>
        <v>-0.31098966166684261</v>
      </c>
      <c r="P26" s="244">
        <f>RA!BR589</f>
        <v>-0.30949698518042268</v>
      </c>
      <c r="Q26" s="244">
        <f>RA!BT589</f>
        <v>-0.26571722360227978</v>
      </c>
      <c r="R26" s="244">
        <f>RA!BV589</f>
        <v>-0.32867685621220838</v>
      </c>
      <c r="S26" s="244">
        <f>RA!BX589</f>
        <v>-0.28182829096911327</v>
      </c>
      <c r="T26" s="244">
        <f>RA!BY589</f>
        <v>-0.32592739053222286</v>
      </c>
      <c r="U26" s="244">
        <f>RA!BZ589</f>
        <v>-0.28676598813425541</v>
      </c>
      <c r="V26" s="244">
        <f>RA!CA589</f>
        <v>-0.2885146410955946</v>
      </c>
      <c r="W26" s="258">
        <f>RA!CB589</f>
        <v>-0.28378976283824331</v>
      </c>
      <c r="X26" s="189">
        <f>RA!CD589</f>
        <v>-0.16061088962129158</v>
      </c>
      <c r="Y26" s="147">
        <f>RA!CF589</f>
        <v>0</v>
      </c>
      <c r="Z26" s="147">
        <f>RA!CH589</f>
        <v>0</v>
      </c>
      <c r="AA26" s="309">
        <f>RA!AX589</f>
        <v>17.394809716923753</v>
      </c>
      <c r="AB26" s="333">
        <f>RA!AY589</f>
        <v>4.2353621725457407</v>
      </c>
      <c r="AC26" s="329">
        <f>RA!AZ589</f>
        <v>1</v>
      </c>
      <c r="AD26" s="370">
        <f>RA!BA589</f>
        <v>1</v>
      </c>
      <c r="AE26" s="248">
        <f>RA!BF590</f>
        <v>-0.34034187561714946</v>
      </c>
      <c r="AF26" s="244">
        <f>RA!BG590</f>
        <v>-0.42703427903754487</v>
      </c>
      <c r="AG26" s="244">
        <f>RA!BH590</f>
        <v>-0.38942929478337573</v>
      </c>
      <c r="AH26" s="244">
        <f>RA!BI590</f>
        <v>-0.36181594251256288</v>
      </c>
      <c r="AI26" s="244">
        <f>RA!BJ590</f>
        <v>-0.34577306852061435</v>
      </c>
      <c r="AJ26" s="244">
        <f>RA!BL590</f>
        <v>-0.30047946679845539</v>
      </c>
      <c r="AK26" s="244">
        <f>RA!BN590</f>
        <v>-0.29856932921944279</v>
      </c>
      <c r="AL26" s="244">
        <f>RA!BP590</f>
        <v>-0.33106622764859184</v>
      </c>
      <c r="AM26" s="244">
        <f>RA!BR590</f>
        <v>-0.33008101590242056</v>
      </c>
      <c r="AN26" s="244">
        <f>RA!BT590</f>
        <v>-0.31805939325288213</v>
      </c>
      <c r="AO26" s="244">
        <f>RA!BV590</f>
        <v>-0.4643766016863945</v>
      </c>
      <c r="AP26" s="244">
        <f>RA!BX590</f>
        <v>-0.34218060662208694</v>
      </c>
      <c r="AQ26" s="244">
        <f>RA!BY590</f>
        <v>-0.43812929051541327</v>
      </c>
      <c r="AR26" s="244">
        <f>RA!BZ590</f>
        <v>-0.39257699711224858</v>
      </c>
      <c r="AS26" s="244">
        <f>RA!CA590</f>
        <v>-0.36482932854841799</v>
      </c>
      <c r="AT26" s="258">
        <f>RA!CB590</f>
        <v>-0.34803440959742643</v>
      </c>
      <c r="AU26" s="189">
        <f>RA!CD590</f>
        <v>-0.39965884897698872</v>
      </c>
      <c r="AV26" s="91">
        <f>RA!AX592</f>
        <v>9.9131631658436792</v>
      </c>
      <c r="AW26" s="125">
        <f>RA!AY592</f>
        <v>2.3004269766963321</v>
      </c>
      <c r="AX26" s="91">
        <f>RA!AZ592</f>
        <v>1</v>
      </c>
      <c r="AY26" s="125">
        <f>RA!BA592</f>
        <v>1</v>
      </c>
      <c r="AZ26" s="248">
        <f>RA!BF591</f>
        <v>-0.21953820877966346</v>
      </c>
      <c r="BA26" s="244">
        <f>RA!BG591</f>
        <v>-0.21216849527545656</v>
      </c>
      <c r="BB26" s="244">
        <f>RA!BH591</f>
        <v>-0.17797079080229816</v>
      </c>
      <c r="BC26" s="244">
        <f>RA!BI591</f>
        <v>-0.2112215731983671</v>
      </c>
      <c r="BD26" s="244">
        <f>RA!BJ591</f>
        <v>-0.21758072352040056</v>
      </c>
      <c r="BE26" s="244">
        <f>RA!BL591</f>
        <v>-0.23346971817112849</v>
      </c>
      <c r="BF26" s="244">
        <f>RA!BN591</f>
        <v>-0.22858800606216989</v>
      </c>
      <c r="BG26" s="244">
        <f>RA!BP591</f>
        <v>-0.29091309568509338</v>
      </c>
      <c r="BH26" s="244">
        <f>RA!BR591</f>
        <v>-0.2889129544584248</v>
      </c>
      <c r="BI26" s="244">
        <f>RA!BT591</f>
        <v>-0.21337505395167744</v>
      </c>
      <c r="BJ26" s="244">
        <f>RA!BV591</f>
        <v>-0.19297711073802226</v>
      </c>
      <c r="BK26" s="244">
        <f>RA!BX591</f>
        <v>-0.22147597531613961</v>
      </c>
      <c r="BL26" s="244">
        <f>RA!BY591</f>
        <v>-0.21372549054903245</v>
      </c>
      <c r="BM26" s="244">
        <f>RA!BZ591</f>
        <v>-0.18095497915626224</v>
      </c>
      <c r="BN26" s="244">
        <f>RA!CA591</f>
        <v>-0.21219995364277122</v>
      </c>
      <c r="BO26" s="258">
        <f>RA!CB591</f>
        <v>-0.21954511607906024</v>
      </c>
      <c r="BP26" s="189">
        <f>RA!CD591</f>
        <v>7.8437069734405562E-2</v>
      </c>
      <c r="BQ26" s="91">
        <f>RA!AX591</f>
        <v>66.671576285055409</v>
      </c>
      <c r="BR26" s="125">
        <f>RA!AY591</f>
        <v>8.4790603529378235</v>
      </c>
      <c r="BS26" s="248">
        <f>RA!AZ591</f>
        <v>1</v>
      </c>
      <c r="BT26" s="250">
        <f>RA!BA591</f>
        <v>1</v>
      </c>
      <c r="CJ26" s="13"/>
      <c r="DI26" s="13"/>
    </row>
    <row r="27" spans="2:113" ht="17" thickBot="1" x14ac:dyDescent="0.25">
      <c r="B27" s="44" t="str">
        <f>RA!C598</f>
        <v>Class ECF6_444_SCC</v>
      </c>
      <c r="C27" s="445">
        <f>RA!AX597</f>
        <v>1</v>
      </c>
      <c r="D27" s="15"/>
      <c r="E27" s="485"/>
      <c r="F27" s="485"/>
      <c r="G27" s="423" t="str">
        <f>RA!C598</f>
        <v>Class ECF6_444_SCC</v>
      </c>
      <c r="H27" s="252">
        <f>RA!BF598</f>
        <v>-0.35589554622198927</v>
      </c>
      <c r="I27" s="252">
        <f>RA!BG598</f>
        <v>-0.39786935702416099</v>
      </c>
      <c r="J27" s="252">
        <f>RA!BH598</f>
        <v>-0.39193362780325308</v>
      </c>
      <c r="K27" s="252">
        <f>RA!BI598</f>
        <v>-0.36659210394223657</v>
      </c>
      <c r="L27" s="252">
        <f>RA!BJ598</f>
        <v>-0.35901602191732662</v>
      </c>
      <c r="M27" s="252">
        <f>RA!BL598</f>
        <v>-0.35268699877248383</v>
      </c>
      <c r="N27" s="252">
        <f>RA!BN598</f>
        <v>-0.36528113515969035</v>
      </c>
      <c r="O27" s="252">
        <f>RA!BP598</f>
        <v>-0.38922819381203677</v>
      </c>
      <c r="P27" s="252">
        <f>RA!BR598</f>
        <v>-0.37073009145400398</v>
      </c>
      <c r="Q27" s="252">
        <f>RA!BT598</f>
        <v>-0.35234628680917079</v>
      </c>
      <c r="R27" s="252">
        <f>RA!BV598</f>
        <v>-0.39601933280538659</v>
      </c>
      <c r="S27" s="252">
        <f>RA!BX598</f>
        <v>-0.35683806072379298</v>
      </c>
      <c r="T27" s="252">
        <f>RA!BY598</f>
        <v>-0.39878511285920865</v>
      </c>
      <c r="U27" s="252">
        <f>RA!BZ598</f>
        <v>-0.39292420521362248</v>
      </c>
      <c r="V27" s="252">
        <f>RA!CA598</f>
        <v>-0.36042582223465441</v>
      </c>
      <c r="W27" s="259">
        <f>RA!CB598</f>
        <v>-0.35995938858880283</v>
      </c>
      <c r="X27" s="197">
        <f>RA!CD598</f>
        <v>-9.0908031202296083E-2</v>
      </c>
      <c r="Y27" s="375">
        <f>RA!CF598</f>
        <v>0</v>
      </c>
      <c r="Z27" s="375">
        <f>RA!CH598</f>
        <v>0</v>
      </c>
      <c r="AA27" s="311">
        <f>RA!AX598</f>
        <v>18.623157262712148</v>
      </c>
      <c r="AB27" s="334">
        <f>RA!AY598</f>
        <v>3.6501266660517677</v>
      </c>
      <c r="AC27" s="334">
        <f>RA!AZ598</f>
        <v>1.0145364461239976</v>
      </c>
      <c r="AD27" s="313">
        <f>RA!BA598</f>
        <v>1.020808721216153</v>
      </c>
      <c r="AE27" s="256">
        <f>RA!BF599</f>
        <v>-0.50072299496365091</v>
      </c>
      <c r="AF27" s="252">
        <f>RA!BG599</f>
        <v>-0.58487146532287582</v>
      </c>
      <c r="AG27" s="252">
        <f>RA!BH599</f>
        <v>-0.58486885449437542</v>
      </c>
      <c r="AH27" s="252">
        <f>RA!BI599</f>
        <v>-0.51564960408846328</v>
      </c>
      <c r="AI27" s="252">
        <f>RA!BJ599</f>
        <v>-0.50745476815924884</v>
      </c>
      <c r="AJ27" s="252">
        <f>RA!BL599</f>
        <v>-0.5254665119588765</v>
      </c>
      <c r="AK27" s="252">
        <f>RA!BN599</f>
        <v>-0.52755267618573265</v>
      </c>
      <c r="AL27" s="252">
        <f>RA!BP599</f>
        <v>-0.52216655989578553</v>
      </c>
      <c r="AM27" s="252">
        <f>RA!BR599</f>
        <v>-0.50531099350216069</v>
      </c>
      <c r="AN27" s="252">
        <f>RA!BT599</f>
        <v>-0.51387211808784572</v>
      </c>
      <c r="AO27" s="252">
        <f>RA!BV599</f>
        <v>-0.56785664010619175</v>
      </c>
      <c r="AP27" s="252">
        <f>RA!BX599</f>
        <v>-0.50149837293088373</v>
      </c>
      <c r="AQ27" s="252">
        <f>RA!BY599</f>
        <v>-0.58498820391499695</v>
      </c>
      <c r="AR27" s="252">
        <f>RA!BZ599</f>
        <v>-0.58579846503200128</v>
      </c>
      <c r="AS27" s="252">
        <f>RA!CA599</f>
        <v>-0.50767646698547542</v>
      </c>
      <c r="AT27" s="259">
        <f>RA!CB599</f>
        <v>-0.50820996985429301</v>
      </c>
      <c r="AU27" s="197">
        <f>RA!CD599</f>
        <v>-0.30522215450753931</v>
      </c>
      <c r="AV27" s="92">
        <f>RA!AX601</f>
        <v>10.716920996716244</v>
      </c>
      <c r="AW27" s="417">
        <f>RA!AY601</f>
        <v>2.1246338078840519</v>
      </c>
      <c r="AX27" s="92">
        <f>RA!AZ601</f>
        <v>1</v>
      </c>
      <c r="AY27" s="417">
        <f>RA!BA601</f>
        <v>1</v>
      </c>
      <c r="AZ27" s="256">
        <f>RA!BF600</f>
        <v>-0.22563590269399803</v>
      </c>
      <c r="BA27" s="252">
        <f>RA!BG600</f>
        <v>-0.24875885798486586</v>
      </c>
      <c r="BB27" s="252">
        <f>RA!BH600</f>
        <v>-0.23924826863141802</v>
      </c>
      <c r="BC27" s="252">
        <f>RA!BI600</f>
        <v>-0.23082035468951478</v>
      </c>
      <c r="BD27" s="252">
        <f>RA!BJ600</f>
        <v>-0.22710531554312954</v>
      </c>
      <c r="BE27" s="252">
        <f>RA!BL600</f>
        <v>-0.23290772442116248</v>
      </c>
      <c r="BF27" s="252">
        <f>RA!BN600</f>
        <v>-0.22167480397055273</v>
      </c>
      <c r="BG27" s="252">
        <f>RA!BP600</f>
        <v>-0.26862505510266876</v>
      </c>
      <c r="BH27" s="252">
        <f>RA!BR600</f>
        <v>-0.25434745351870591</v>
      </c>
      <c r="BI27" s="252">
        <f>RA!BT600</f>
        <v>-0.21779964643628491</v>
      </c>
      <c r="BJ27" s="252">
        <f>RA!BV600</f>
        <v>-0.26248229692008751</v>
      </c>
      <c r="BK27" s="252">
        <f>RA!BX600</f>
        <v>-0.22588142160559355</v>
      </c>
      <c r="BL27" s="252">
        <f>RA!BY600</f>
        <v>-0.24745486876359712</v>
      </c>
      <c r="BM27" s="252">
        <f>RA!BZ600</f>
        <v>-0.23855660980630222</v>
      </c>
      <c r="BN27" s="252">
        <f>RA!CA600</f>
        <v>-0.2270991801014538</v>
      </c>
      <c r="BO27" s="259">
        <f>RA!CB600</f>
        <v>-0.22725136701994206</v>
      </c>
      <c r="BP27" s="197">
        <f>RA!CD600</f>
        <v>2.4083151567664277E-4</v>
      </c>
      <c r="BQ27" s="92">
        <f>RA!AX600</f>
        <v>34.416265303376832</v>
      </c>
      <c r="BR27" s="417">
        <f>RA!AY600</f>
        <v>9.4014324082363476</v>
      </c>
      <c r="BS27" s="256">
        <f>RA!AZ600</f>
        <v>1.8333333333333333</v>
      </c>
      <c r="BT27" s="255">
        <f>RA!BA600</f>
        <v>2.375</v>
      </c>
      <c r="DI27" s="12"/>
    </row>
    <row r="28" spans="2:113" x14ac:dyDescent="0.2">
      <c r="B28" s="46" t="str">
        <f>RA!C656</f>
        <v>Overall Mandatory 444</v>
      </c>
      <c r="C28" s="446">
        <f>RA!AX655</f>
        <v>1</v>
      </c>
      <c r="D28" s="15"/>
      <c r="E28" s="485"/>
      <c r="F28" s="485"/>
      <c r="G28" s="37" t="str">
        <f>RA!C656</f>
        <v>Overall Mandatory 444</v>
      </c>
      <c r="H28" s="251">
        <f>RA!BF656</f>
        <v>-0.27512305902629619</v>
      </c>
      <c r="I28" s="251">
        <f>RA!BG656</f>
        <v>-0.31153287698963433</v>
      </c>
      <c r="J28" s="251">
        <f>RA!BH656</f>
        <v>-0.3530767754924895</v>
      </c>
      <c r="K28" s="251">
        <f>RA!BI656</f>
        <v>-0.2880275393240771</v>
      </c>
      <c r="L28" s="251">
        <f>RA!BJ656</f>
        <v>-0.27969760040347746</v>
      </c>
      <c r="M28" s="251">
        <f>RA!BL656</f>
        <v>-0.25431929876866216</v>
      </c>
      <c r="N28" s="251">
        <f>RA!BN656</f>
        <v>-0.26045615076928968</v>
      </c>
      <c r="O28" s="251">
        <f>RA!BP656</f>
        <v>-0.31609879232314381</v>
      </c>
      <c r="P28" s="251">
        <f>RA!BR656</f>
        <v>-0.30841141068268751</v>
      </c>
      <c r="Q28" s="251">
        <f>RA!BT656</f>
        <v>-0.26122946707913675</v>
      </c>
      <c r="R28" s="251">
        <f>RA!BV656</f>
        <v>-0.29711710906697453</v>
      </c>
      <c r="S28" s="251">
        <f>RA!BX656</f>
        <v>-0.28089533945459305</v>
      </c>
      <c r="T28" s="251">
        <f>RA!BY656</f>
        <v>-0.32101533327477305</v>
      </c>
      <c r="U28" s="251">
        <f>RA!BZ656</f>
        <v>-0.35838631154354872</v>
      </c>
      <c r="V28" s="251">
        <f>RA!CA656</f>
        <v>-0.28323282185461618</v>
      </c>
      <c r="W28" s="257">
        <f>RA!CB656</f>
        <v>-0.28559977809095843</v>
      </c>
      <c r="X28" s="196">
        <f>RA!CD656</f>
        <v>-6.891133566721977E-2</v>
      </c>
      <c r="Y28" s="410">
        <f>RA!CF656</f>
        <v>0</v>
      </c>
      <c r="Z28" s="410">
        <f>RA!CH656</f>
        <v>0</v>
      </c>
      <c r="AA28" s="431">
        <f>RA!AX656</f>
        <v>29.36606002025507</v>
      </c>
      <c r="AB28" s="432">
        <f>RA!AY656</f>
        <v>4.7653464993292971</v>
      </c>
      <c r="AC28" s="412">
        <f>RA!AZ656</f>
        <v>1.0034306578590715</v>
      </c>
      <c r="AD28" s="433">
        <f>RA!BA656</f>
        <v>1</v>
      </c>
      <c r="AE28" s="253">
        <f>RA!BF657</f>
        <v>-0.41257225035469625</v>
      </c>
      <c r="AF28" s="251">
        <f>RA!BG657</f>
        <v>-0.46261725762498906</v>
      </c>
      <c r="AG28" s="251">
        <f>RA!BH657</f>
        <v>-0.54262217765885457</v>
      </c>
      <c r="AH28" s="251">
        <f>RA!BI657</f>
        <v>-0.40492867537686827</v>
      </c>
      <c r="AI28" s="251">
        <f>RA!BJ657</f>
        <v>-0.40991542095282424</v>
      </c>
      <c r="AJ28" s="251">
        <f>RA!BL657</f>
        <v>-0.42590705093981751</v>
      </c>
      <c r="AK28" s="251">
        <f>RA!BN657</f>
        <v>-0.39907727687926775</v>
      </c>
      <c r="AL28" s="251">
        <f>RA!BP657</f>
        <v>-0.45723335364742934</v>
      </c>
      <c r="AM28" s="251">
        <f>RA!BR657</f>
        <v>-0.44847108274714553</v>
      </c>
      <c r="AN28" s="251">
        <f>RA!BT657</f>
        <v>-0.38341636845093063</v>
      </c>
      <c r="AO28" s="251">
        <f>RA!BV657</f>
        <v>-0.4643766016863945</v>
      </c>
      <c r="AP28" s="251">
        <f>RA!BX657</f>
        <v>-0.41329687378102886</v>
      </c>
      <c r="AQ28" s="251">
        <f>RA!BY657</f>
        <v>-0.47904690151339513</v>
      </c>
      <c r="AR28" s="251">
        <f>RA!BZ657</f>
        <v>-0.5437635572276216</v>
      </c>
      <c r="AS28" s="251">
        <f>RA!CA657</f>
        <v>-0.4093334912057992</v>
      </c>
      <c r="AT28" s="257">
        <f>RA!CB657</f>
        <v>-0.41065105399795349</v>
      </c>
      <c r="AU28" s="196">
        <f>RA!CD657</f>
        <v>-0.39965884897698872</v>
      </c>
      <c r="AV28" s="95">
        <f>RA!AX659</f>
        <v>9.9131631658436792</v>
      </c>
      <c r="AW28" s="422">
        <f>RA!AY659</f>
        <v>2.3004269766963321</v>
      </c>
      <c r="AX28" s="95">
        <f>RA!AZ659</f>
        <v>1</v>
      </c>
      <c r="AY28" s="422">
        <f>RA!BA659</f>
        <v>1</v>
      </c>
      <c r="AZ28" s="253">
        <f>RA!BF658</f>
        <v>-0.12168931969120977</v>
      </c>
      <c r="BA28" s="251">
        <f>RA!BG658</f>
        <v>-0.13659723277581859</v>
      </c>
      <c r="BB28" s="251">
        <f>RA!BH658</f>
        <v>-0.17797079080229816</v>
      </c>
      <c r="BC28" s="251">
        <f>RA!BI658</f>
        <v>-0.15758832546730317</v>
      </c>
      <c r="BD28" s="251">
        <f>RA!BJ658</f>
        <v>-0.13397554887525134</v>
      </c>
      <c r="BE28" s="251">
        <f>RA!BL658</f>
        <v>-0.11122539375136908</v>
      </c>
      <c r="BF28" s="251">
        <f>RA!BN658</f>
        <v>-0.11064505397115298</v>
      </c>
      <c r="BG28" s="251">
        <f>RA!BP658</f>
        <v>-0.17314233210522112</v>
      </c>
      <c r="BH28" s="251">
        <f>RA!BR658</f>
        <v>-0.16171134781044338</v>
      </c>
      <c r="BI28" s="251">
        <f>RA!BT658</f>
        <v>-0.12107078521017089</v>
      </c>
      <c r="BJ28" s="251">
        <f>RA!BV658</f>
        <v>-0.14085913986335252</v>
      </c>
      <c r="BK28" s="251">
        <f>RA!BX658</f>
        <v>-0.1236735695220148</v>
      </c>
      <c r="BL28" s="251">
        <f>RA!BY658</f>
        <v>-0.13967943247559156</v>
      </c>
      <c r="BM28" s="251">
        <f>RA!BZ658</f>
        <v>-0.18095497915626224</v>
      </c>
      <c r="BN28" s="251">
        <f>RA!CA658</f>
        <v>-0.13132908338507199</v>
      </c>
      <c r="BO28" s="257">
        <f>RA!CB658</f>
        <v>-0.13606821175824205</v>
      </c>
      <c r="BP28" s="196">
        <f>RA!CD658</f>
        <v>7.8437069734405562E-2</v>
      </c>
      <c r="BQ28" s="95">
        <f>RA!AX658</f>
        <v>240.25585450921776</v>
      </c>
      <c r="BR28" s="422">
        <f>RA!AY658</f>
        <v>11.29866505769666</v>
      </c>
      <c r="BS28" s="253">
        <f>RA!AZ658</f>
        <v>1.3333333333333333</v>
      </c>
      <c r="BT28" s="254">
        <f>RA!BA658</f>
        <v>1</v>
      </c>
      <c r="DI28" s="12"/>
    </row>
    <row r="29" spans="2:113" ht="17" hidden="1" customHeight="1" x14ac:dyDescent="0.2">
      <c r="B29" s="44" t="str">
        <f>RA!C607</f>
        <v>Class ECF7_SCC</v>
      </c>
      <c r="C29" s="445">
        <f>RA!AX606</f>
        <v>1</v>
      </c>
      <c r="D29" s="15"/>
      <c r="E29" s="485"/>
      <c r="F29" s="485"/>
      <c r="G29" s="36" t="str">
        <f>RA!C607</f>
        <v>Class ECF7_SCC</v>
      </c>
      <c r="H29" s="244" t="e">
        <f>RA!BF607</f>
        <v>#VALUE!</v>
      </c>
      <c r="I29" s="244" t="e">
        <f>RA!BG607</f>
        <v>#VALUE!</v>
      </c>
      <c r="J29" s="244" t="e">
        <f>RA!BH607</f>
        <v>#VALUE!</v>
      </c>
      <c r="K29" s="244" t="e">
        <f>RA!BI607</f>
        <v>#VALUE!</v>
      </c>
      <c r="L29" s="244" t="e">
        <f>RA!BJ607</f>
        <v>#VALUE!</v>
      </c>
      <c r="M29" s="244" t="e">
        <f>RA!BL607</f>
        <v>#VALUE!</v>
      </c>
      <c r="N29" s="244" t="e">
        <f>RA!BN607</f>
        <v>#VALUE!</v>
      </c>
      <c r="O29" s="244" t="e">
        <f>RA!BP607</f>
        <v>#VALUE!</v>
      </c>
      <c r="P29" s="244" t="e">
        <f>RA!BR607</f>
        <v>#VALUE!</v>
      </c>
      <c r="Q29" s="244" t="e">
        <f>RA!BT607</f>
        <v>#VALUE!</v>
      </c>
      <c r="R29" s="244" t="e">
        <f>RA!BV607</f>
        <v>#VALUE!</v>
      </c>
      <c r="S29" s="244" t="e">
        <f>RA!BX607</f>
        <v>#VALUE!</v>
      </c>
      <c r="T29" s="244" t="e">
        <f>RA!BY607</f>
        <v>#VALUE!</v>
      </c>
      <c r="U29" s="244" t="e">
        <f>RA!BZ607</f>
        <v>#VALUE!</v>
      </c>
      <c r="V29" s="244" t="e">
        <f>RA!CA607</f>
        <v>#VALUE!</v>
      </c>
      <c r="W29" s="258" t="e">
        <f>RA!CB607</f>
        <v>#VALUE!</v>
      </c>
      <c r="X29" s="189" t="e">
        <f>RA!CD607</f>
        <v>#VALUE!</v>
      </c>
      <c r="Y29" s="147">
        <f>RA!CF607</f>
        <v>0</v>
      </c>
      <c r="Z29" s="147">
        <f>RA!CH607</f>
        <v>0</v>
      </c>
      <c r="AA29" s="309">
        <f>RA!AX607</f>
        <v>18.938437670273004</v>
      </c>
      <c r="AB29" s="333">
        <f>RA!AY607</f>
        <v>3.8693147915791091</v>
      </c>
      <c r="AC29" s="333">
        <f>RA!AZ607</f>
        <v>1</v>
      </c>
      <c r="AD29" s="370">
        <f>RA!BA607</f>
        <v>1</v>
      </c>
      <c r="AE29" s="248" t="e">
        <f>RA!BF608</f>
        <v>#VALUE!</v>
      </c>
      <c r="AF29" s="244" t="e">
        <f>RA!BG608</f>
        <v>#VALUE!</v>
      </c>
      <c r="AG29" s="244" t="e">
        <f>RA!BH608</f>
        <v>#VALUE!</v>
      </c>
      <c r="AH29" s="244" t="e">
        <f>RA!BI608</f>
        <v>#VALUE!</v>
      </c>
      <c r="AI29" s="244" t="e">
        <f>RA!BJ608</f>
        <v>#VALUE!</v>
      </c>
      <c r="AJ29" s="244" t="e">
        <f>RA!BL608</f>
        <v>#VALUE!</v>
      </c>
      <c r="AK29" s="244" t="e">
        <f>RA!BN608</f>
        <v>#VALUE!</v>
      </c>
      <c r="AL29" s="244" t="e">
        <f>RA!BP608</f>
        <v>#VALUE!</v>
      </c>
      <c r="AM29" s="244" t="e">
        <f>RA!BR608</f>
        <v>#VALUE!</v>
      </c>
      <c r="AN29" s="244" t="e">
        <f>RA!BT608</f>
        <v>#VALUE!</v>
      </c>
      <c r="AO29" s="244" t="e">
        <f>RA!BV608</f>
        <v>#VALUE!</v>
      </c>
      <c r="AP29" s="244" t="e">
        <f>RA!BX608</f>
        <v>#VALUE!</v>
      </c>
      <c r="AQ29" s="244" t="e">
        <f>RA!BY608</f>
        <v>#VALUE!</v>
      </c>
      <c r="AR29" s="244" t="e">
        <f>RA!BZ608</f>
        <v>#VALUE!</v>
      </c>
      <c r="AS29" s="244" t="e">
        <f>RA!CA608</f>
        <v>#VALUE!</v>
      </c>
      <c r="AT29" s="258" t="e">
        <f>RA!CB608</f>
        <v>#VALUE!</v>
      </c>
      <c r="AU29" s="189" t="e">
        <f>RA!CD608</f>
        <v>#VALUE!</v>
      </c>
      <c r="AV29" s="91">
        <f>RA!AX610</f>
        <v>12.420893719806765</v>
      </c>
      <c r="AW29" s="125">
        <f>RA!AY610</f>
        <v>2.1246338078840519</v>
      </c>
      <c r="AX29" s="91">
        <f>RA!AZ610</f>
        <v>1</v>
      </c>
      <c r="AY29" s="125">
        <f>RA!BA610</f>
        <v>1</v>
      </c>
      <c r="AZ29" s="248" t="e">
        <f>RA!BF609</f>
        <v>#VALUE!</v>
      </c>
      <c r="BA29" s="244" t="e">
        <f>RA!BG609</f>
        <v>#VALUE!</v>
      </c>
      <c r="BB29" s="244" t="e">
        <f>RA!BH609</f>
        <v>#VALUE!</v>
      </c>
      <c r="BC29" s="244" t="e">
        <f>RA!BI609</f>
        <v>#VALUE!</v>
      </c>
      <c r="BD29" s="244" t="e">
        <f>RA!BJ609</f>
        <v>#VALUE!</v>
      </c>
      <c r="BE29" s="244" t="e">
        <f>RA!BL609</f>
        <v>#VALUE!</v>
      </c>
      <c r="BF29" s="244" t="e">
        <f>RA!BN609</f>
        <v>#VALUE!</v>
      </c>
      <c r="BG29" s="244" t="e">
        <f>RA!BP609</f>
        <v>#VALUE!</v>
      </c>
      <c r="BH29" s="244" t="e">
        <f>RA!BR609</f>
        <v>#VALUE!</v>
      </c>
      <c r="BI29" s="244" t="e">
        <f>RA!BT609</f>
        <v>#VALUE!</v>
      </c>
      <c r="BJ29" s="244" t="e">
        <f>RA!BV609</f>
        <v>#VALUE!</v>
      </c>
      <c r="BK29" s="244" t="e">
        <f>RA!BX609</f>
        <v>#VALUE!</v>
      </c>
      <c r="BL29" s="244" t="e">
        <f>RA!BY609</f>
        <v>#VALUE!</v>
      </c>
      <c r="BM29" s="244" t="e">
        <f>RA!BZ609</f>
        <v>#VALUE!</v>
      </c>
      <c r="BN29" s="244" t="e">
        <f>RA!CA609</f>
        <v>#VALUE!</v>
      </c>
      <c r="BO29" s="258" t="e">
        <f>RA!CB609</f>
        <v>#VALUE!</v>
      </c>
      <c r="BP29" s="189" t="e">
        <f>RA!CD609</f>
        <v>#VALUE!</v>
      </c>
      <c r="BQ29" s="91">
        <f>RA!AX609</f>
        <v>34.416265303376832</v>
      </c>
      <c r="BR29" s="125">
        <f>RA!AY609</f>
        <v>9.4014324082363476</v>
      </c>
      <c r="BS29" s="248">
        <f>RA!AZ609</f>
        <v>1</v>
      </c>
      <c r="BT29" s="250">
        <f>RA!BA609</f>
        <v>1</v>
      </c>
      <c r="DI29" s="12"/>
    </row>
    <row r="30" spans="2:113" ht="17" hidden="1" customHeight="1" x14ac:dyDescent="0.2">
      <c r="D30" s="15"/>
      <c r="E30" s="485"/>
      <c r="F30" s="485"/>
      <c r="AD30" s="374"/>
      <c r="AV30" s="15"/>
      <c r="AW30" s="374"/>
      <c r="AX30" s="15"/>
      <c r="AY30" s="374"/>
      <c r="BQ30" s="15"/>
      <c r="BR30" s="374"/>
      <c r="DI30" s="12"/>
    </row>
    <row r="31" spans="2:113" hidden="1" outlineLevel="1" x14ac:dyDescent="0.2">
      <c r="B31" s="44" t="str">
        <f>RA!C616</f>
        <v>Class HDR1_4K</v>
      </c>
      <c r="C31" s="445">
        <f>RA!AX615</f>
        <v>0</v>
      </c>
      <c r="D31" s="15"/>
      <c r="E31" s="485"/>
      <c r="F31" s="485"/>
      <c r="G31" s="44" t="str">
        <f>RA!C616</f>
        <v>Class HDR1_4K</v>
      </c>
      <c r="H31" s="244" t="e">
        <f>RA!BF616</f>
        <v>#VALUE!</v>
      </c>
      <c r="I31" s="244" t="e">
        <f>RA!BG616</f>
        <v>#VALUE!</v>
      </c>
      <c r="J31" s="244" t="e">
        <f>RA!BH616</f>
        <v>#VALUE!</v>
      </c>
      <c r="K31" s="244" t="e">
        <f>RA!BI616</f>
        <v>#VALUE!</v>
      </c>
      <c r="L31" s="244" t="e">
        <f>RA!BJ616</f>
        <v>#VALUE!</v>
      </c>
      <c r="M31" s="244" t="e">
        <f>RA!BL616</f>
        <v>#VALUE!</v>
      </c>
      <c r="N31" s="244" t="e">
        <f>RA!BN616</f>
        <v>#VALUE!</v>
      </c>
      <c r="O31" s="244" t="e">
        <f>RA!BP616</f>
        <v>#VALUE!</v>
      </c>
      <c r="P31" s="244" t="e">
        <f>RA!BR616</f>
        <v>#VALUE!</v>
      </c>
      <c r="Q31" s="244" t="e">
        <f>RA!BT616</f>
        <v>#VALUE!</v>
      </c>
      <c r="R31" s="244" t="e">
        <f>RA!BV616</f>
        <v>#VALUE!</v>
      </c>
      <c r="S31" s="244" t="e">
        <f>RA!BX616</f>
        <v>#VALUE!</v>
      </c>
      <c r="T31" s="244" t="e">
        <f>RA!BY616</f>
        <v>#VALUE!</v>
      </c>
      <c r="U31" s="244" t="e">
        <f>RA!BZ616</f>
        <v>#VALUE!</v>
      </c>
      <c r="V31" s="244" t="e">
        <f>RA!CA616</f>
        <v>#VALUE!</v>
      </c>
      <c r="W31" s="244" t="e">
        <f>RA!CB616</f>
        <v>#VALUE!</v>
      </c>
      <c r="X31" s="270" t="e">
        <f>RA!CD616</f>
        <v>#VALUE!</v>
      </c>
      <c r="Y31" s="140">
        <f>RA!CF616</f>
        <v>0</v>
      </c>
      <c r="Z31" s="140">
        <f>RA!CH616</f>
        <v>0</v>
      </c>
      <c r="AA31" s="309" t="e">
        <f>RA!AX616</f>
        <v>#DIV/0!</v>
      </c>
      <c r="AB31" s="333" t="e">
        <f>RA!AY616</f>
        <v>#DIV/0!</v>
      </c>
      <c r="AC31" s="335" t="e">
        <f>RA!AZ616</f>
        <v>#DIV/0!</v>
      </c>
      <c r="AD31" s="370" t="e">
        <f>RA!BA616</f>
        <v>#DIV/0!</v>
      </c>
      <c r="AE31" s="248" t="e">
        <f>RA!BF617</f>
        <v>#VALUE!</v>
      </c>
      <c r="AF31" s="244" t="e">
        <f>RA!BG617</f>
        <v>#VALUE!</v>
      </c>
      <c r="AG31" s="244" t="e">
        <f>RA!BH617</f>
        <v>#VALUE!</v>
      </c>
      <c r="AH31" s="244" t="e">
        <f>RA!BI617</f>
        <v>#VALUE!</v>
      </c>
      <c r="AI31" s="244" t="e">
        <f>RA!BJ617</f>
        <v>#VALUE!</v>
      </c>
      <c r="AJ31" s="244" t="e">
        <f>RA!BL617</f>
        <v>#VALUE!</v>
      </c>
      <c r="AK31" s="244" t="e">
        <f>RA!BN617</f>
        <v>#VALUE!</v>
      </c>
      <c r="AL31" s="244" t="e">
        <f>RA!BP617</f>
        <v>#VALUE!</v>
      </c>
      <c r="AM31" s="244" t="e">
        <f>RA!BR617</f>
        <v>#VALUE!</v>
      </c>
      <c r="AN31" s="244" t="e">
        <f>RA!BT617</f>
        <v>#VALUE!</v>
      </c>
      <c r="AO31" s="244" t="e">
        <f>RA!BV617</f>
        <v>#VALUE!</v>
      </c>
      <c r="AP31" s="244" t="e">
        <f>RA!BX617</f>
        <v>#VALUE!</v>
      </c>
      <c r="AQ31" s="244" t="e">
        <f>RA!BY617</f>
        <v>#VALUE!</v>
      </c>
      <c r="AR31" s="244" t="e">
        <f>RA!BZ617</f>
        <v>#VALUE!</v>
      </c>
      <c r="AS31" s="244" t="e">
        <f>RA!CA617</f>
        <v>#VALUE!</v>
      </c>
      <c r="AT31" s="258" t="e">
        <f>RA!CB617</f>
        <v>#VALUE!</v>
      </c>
      <c r="AU31" s="189" t="e">
        <f>RA!CD617</f>
        <v>#VALUE!</v>
      </c>
      <c r="AV31" s="91" t="e">
        <f>RA!AX619</f>
        <v>#DIV/0!</v>
      </c>
      <c r="AW31" s="125" t="e">
        <f>RA!AY619</f>
        <v>#DIV/0!</v>
      </c>
      <c r="AX31" s="91" t="e">
        <f>RA!AZ619</f>
        <v>#DIV/0!</v>
      </c>
      <c r="AY31" s="125" t="e">
        <f>RA!BA619</f>
        <v>#DIV/0!</v>
      </c>
      <c r="AZ31" s="248" t="e">
        <f>RA!BF618</f>
        <v>#VALUE!</v>
      </c>
      <c r="BA31" s="244" t="e">
        <f>RA!BG618</f>
        <v>#VALUE!</v>
      </c>
      <c r="BB31" s="244" t="e">
        <f>RA!BH618</f>
        <v>#VALUE!</v>
      </c>
      <c r="BC31" s="244" t="e">
        <f>RA!BI618</f>
        <v>#VALUE!</v>
      </c>
      <c r="BD31" s="244" t="e">
        <f>RA!BJ618</f>
        <v>#VALUE!</v>
      </c>
      <c r="BE31" s="244" t="e">
        <f>RA!BL618</f>
        <v>#VALUE!</v>
      </c>
      <c r="BF31" s="244" t="e">
        <f>RA!BN618</f>
        <v>#VALUE!</v>
      </c>
      <c r="BG31" s="244" t="e">
        <f>RA!BP618</f>
        <v>#VALUE!</v>
      </c>
      <c r="BH31" s="244" t="e">
        <f>RA!BR618</f>
        <v>#VALUE!</v>
      </c>
      <c r="BI31" s="244" t="e">
        <f>RA!BT618</f>
        <v>#VALUE!</v>
      </c>
      <c r="BJ31" s="244" t="e">
        <f>RA!BV618</f>
        <v>#VALUE!</v>
      </c>
      <c r="BK31" s="244" t="e">
        <f>RA!BX618</f>
        <v>#VALUE!</v>
      </c>
      <c r="BL31" s="244" t="e">
        <f>RA!BY618</f>
        <v>#VALUE!</v>
      </c>
      <c r="BM31" s="244" t="e">
        <f>RA!BZ618</f>
        <v>#VALUE!</v>
      </c>
      <c r="BN31" s="244" t="e">
        <f>RA!CA618</f>
        <v>#VALUE!</v>
      </c>
      <c r="BO31" s="258" t="e">
        <f>RA!CB618</f>
        <v>#VALUE!</v>
      </c>
      <c r="BP31" s="189" t="e">
        <f>RA!CD618</f>
        <v>#VALUE!</v>
      </c>
      <c r="BQ31" s="91" t="e">
        <f>RA!AX618</f>
        <v>#DIV/0!</v>
      </c>
      <c r="BR31" s="125" t="e">
        <f>RA!AY618</f>
        <v>#DIV/0!</v>
      </c>
      <c r="BS31" s="248" t="e">
        <f>RA!AZ618</f>
        <v>#DIV/0!</v>
      </c>
      <c r="BT31" s="250" t="e">
        <f>RA!BA618</f>
        <v>#DIV/0!</v>
      </c>
      <c r="CJ31" s="13"/>
      <c r="DI31" s="13"/>
    </row>
    <row r="32" spans="2:113" hidden="1" outlineLevel="1" x14ac:dyDescent="0.2">
      <c r="B32" s="44" t="str">
        <f>RA!C625</f>
        <v>Class HDR2_2K</v>
      </c>
      <c r="C32" s="445">
        <f>RA!AX624</f>
        <v>0</v>
      </c>
      <c r="D32" s="15"/>
      <c r="E32" s="485"/>
      <c r="F32" s="485"/>
      <c r="G32" s="44" t="str">
        <f>RA!C625</f>
        <v>Class HDR2_2K</v>
      </c>
      <c r="H32" s="244" t="e">
        <f>RA!BF625</f>
        <v>#VALUE!</v>
      </c>
      <c r="I32" s="244" t="e">
        <f>RA!BG625</f>
        <v>#VALUE!</v>
      </c>
      <c r="J32" s="244" t="e">
        <f>RA!BH625</f>
        <v>#VALUE!</v>
      </c>
      <c r="K32" s="244" t="e">
        <f>RA!BI625</f>
        <v>#VALUE!</v>
      </c>
      <c r="L32" s="244" t="e">
        <f>RA!BJ625</f>
        <v>#VALUE!</v>
      </c>
      <c r="M32" s="244" t="e">
        <f>RA!BL625</f>
        <v>#VALUE!</v>
      </c>
      <c r="N32" s="244" t="e">
        <f>RA!BN625</f>
        <v>#VALUE!</v>
      </c>
      <c r="O32" s="244" t="e">
        <f>RA!BP625</f>
        <v>#VALUE!</v>
      </c>
      <c r="P32" s="244" t="e">
        <f>RA!BR625</f>
        <v>#VALUE!</v>
      </c>
      <c r="Q32" s="244" t="e">
        <f>RA!BT625</f>
        <v>#VALUE!</v>
      </c>
      <c r="R32" s="244" t="e">
        <f>RA!BV625</f>
        <v>#VALUE!</v>
      </c>
      <c r="S32" s="244" t="e">
        <f>RA!BX625</f>
        <v>#VALUE!</v>
      </c>
      <c r="T32" s="244" t="e">
        <f>RA!BY625</f>
        <v>#VALUE!</v>
      </c>
      <c r="U32" s="244" t="e">
        <f>RA!BZ625</f>
        <v>#VALUE!</v>
      </c>
      <c r="V32" s="244" t="e">
        <f>RA!CA625</f>
        <v>#VALUE!</v>
      </c>
      <c r="W32" s="244" t="e">
        <f>RA!CB625</f>
        <v>#VALUE!</v>
      </c>
      <c r="X32" s="270" t="e">
        <f>RA!CD625</f>
        <v>#VALUE!</v>
      </c>
      <c r="Y32" s="140">
        <f>RA!CF625</f>
        <v>0</v>
      </c>
      <c r="Z32" s="140">
        <f>RA!CH625</f>
        <v>0</v>
      </c>
      <c r="AA32" s="309" t="e">
        <f>RA!AX625</f>
        <v>#DIV/0!</v>
      </c>
      <c r="AB32" s="333" t="e">
        <f>RA!AY625</f>
        <v>#DIV/0!</v>
      </c>
      <c r="AC32" s="335" t="e">
        <f>RA!AZ625</f>
        <v>#DIV/0!</v>
      </c>
      <c r="AD32" s="370" t="e">
        <f>RA!BA625</f>
        <v>#DIV/0!</v>
      </c>
      <c r="AE32" s="248" t="e">
        <f>RA!BF626</f>
        <v>#VALUE!</v>
      </c>
      <c r="AF32" s="244" t="e">
        <f>RA!BG626</f>
        <v>#VALUE!</v>
      </c>
      <c r="AG32" s="244" t="e">
        <f>RA!BH626</f>
        <v>#VALUE!</v>
      </c>
      <c r="AH32" s="244" t="e">
        <f>RA!BI626</f>
        <v>#VALUE!</v>
      </c>
      <c r="AI32" s="244" t="e">
        <f>RA!BJ626</f>
        <v>#VALUE!</v>
      </c>
      <c r="AJ32" s="244" t="e">
        <f>RA!BL626</f>
        <v>#VALUE!</v>
      </c>
      <c r="AK32" s="244" t="e">
        <f>RA!BN626</f>
        <v>#VALUE!</v>
      </c>
      <c r="AL32" s="244" t="e">
        <f>RA!BP626</f>
        <v>#VALUE!</v>
      </c>
      <c r="AM32" s="244" t="e">
        <f>RA!BR626</f>
        <v>#VALUE!</v>
      </c>
      <c r="AN32" s="244" t="e">
        <f>RA!BT626</f>
        <v>#VALUE!</v>
      </c>
      <c r="AO32" s="244" t="e">
        <f>RA!BV626</f>
        <v>#VALUE!</v>
      </c>
      <c r="AP32" s="244" t="e">
        <f>RA!BX626</f>
        <v>#VALUE!</v>
      </c>
      <c r="AQ32" s="244" t="e">
        <f>RA!BY626</f>
        <v>#VALUE!</v>
      </c>
      <c r="AR32" s="244" t="e">
        <f>RA!BZ626</f>
        <v>#VALUE!</v>
      </c>
      <c r="AS32" s="244" t="e">
        <f>RA!CA626</f>
        <v>#VALUE!</v>
      </c>
      <c r="AT32" s="258" t="e">
        <f>RA!CB626</f>
        <v>#VALUE!</v>
      </c>
      <c r="AU32" s="189" t="e">
        <f>RA!CD626</f>
        <v>#VALUE!</v>
      </c>
      <c r="AV32" s="91" t="e">
        <f>RA!AX628</f>
        <v>#DIV/0!</v>
      </c>
      <c r="AW32" s="125" t="e">
        <f>RA!AY628</f>
        <v>#DIV/0!</v>
      </c>
      <c r="AX32" s="91" t="e">
        <f>RA!AZ628</f>
        <v>#DIV/0!</v>
      </c>
      <c r="AY32" s="125" t="e">
        <f>RA!BA628</f>
        <v>#DIV/0!</v>
      </c>
      <c r="AZ32" s="248" t="e">
        <f>RA!BF627</f>
        <v>#VALUE!</v>
      </c>
      <c r="BA32" s="244" t="e">
        <f>RA!BG627</f>
        <v>#VALUE!</v>
      </c>
      <c r="BB32" s="244" t="e">
        <f>RA!BH627</f>
        <v>#VALUE!</v>
      </c>
      <c r="BC32" s="244" t="e">
        <f>RA!BI627</f>
        <v>#VALUE!</v>
      </c>
      <c r="BD32" s="244" t="e">
        <f>RA!BJ627</f>
        <v>#VALUE!</v>
      </c>
      <c r="BE32" s="244" t="e">
        <f>RA!BL627</f>
        <v>#VALUE!</v>
      </c>
      <c r="BF32" s="244" t="e">
        <f>RA!BN627</f>
        <v>#VALUE!</v>
      </c>
      <c r="BG32" s="244" t="e">
        <f>RA!BP627</f>
        <v>#VALUE!</v>
      </c>
      <c r="BH32" s="244" t="e">
        <f>RA!BR627</f>
        <v>#VALUE!</v>
      </c>
      <c r="BI32" s="244" t="e">
        <f>RA!BT627</f>
        <v>#VALUE!</v>
      </c>
      <c r="BJ32" s="244" t="e">
        <f>RA!BV627</f>
        <v>#VALUE!</v>
      </c>
      <c r="BK32" s="244" t="e">
        <f>RA!BX627</f>
        <v>#VALUE!</v>
      </c>
      <c r="BL32" s="244" t="e">
        <f>RA!BY627</f>
        <v>#VALUE!</v>
      </c>
      <c r="BM32" s="244" t="e">
        <f>RA!BZ627</f>
        <v>#VALUE!</v>
      </c>
      <c r="BN32" s="244" t="e">
        <f>RA!CA627</f>
        <v>#VALUE!</v>
      </c>
      <c r="BO32" s="258" t="e">
        <f>RA!CB627</f>
        <v>#VALUE!</v>
      </c>
      <c r="BP32" s="189" t="e">
        <f>RA!CD627</f>
        <v>#VALUE!</v>
      </c>
      <c r="BQ32" s="91" t="e">
        <f>RA!AX627</f>
        <v>#DIV/0!</v>
      </c>
      <c r="BR32" s="125" t="e">
        <f>RA!AY627</f>
        <v>#DIV/0!</v>
      </c>
      <c r="BS32" s="248" t="e">
        <f>RA!AZ627</f>
        <v>#DIV/0!</v>
      </c>
      <c r="BT32" s="250" t="e">
        <f>RA!BA627</f>
        <v>#DIV/0!</v>
      </c>
      <c r="CJ32" s="13"/>
      <c r="DI32" s="13"/>
    </row>
    <row r="33" spans="2:113" outlineLevel="1" x14ac:dyDescent="0.2">
      <c r="B33" s="46" t="str">
        <f>RA!C667</f>
        <v>Overall Mandatory 422</v>
      </c>
      <c r="C33" s="446">
        <f>RA!AX666</f>
        <v>1</v>
      </c>
      <c r="D33" s="15"/>
      <c r="E33" s="485"/>
      <c r="F33" s="485"/>
      <c r="G33" s="46" t="str">
        <f>RA!C667</f>
        <v>Overall Mandatory 422</v>
      </c>
      <c r="H33" s="244">
        <f>RA!BF667</f>
        <v>-0.27036017427566861</v>
      </c>
      <c r="I33" s="244">
        <f>RA!BG667</f>
        <v>-0.37298023734462721</v>
      </c>
      <c r="J33" s="244">
        <f>RA!BH667</f>
        <v>-0.39925667280956162</v>
      </c>
      <c r="K33" s="244">
        <f>RA!BI667</f>
        <v>-0.28686522316900942</v>
      </c>
      <c r="L33" s="244">
        <f>RA!BJ667</f>
        <v>-0.27962083673978261</v>
      </c>
      <c r="M33" s="244">
        <f>RA!BL667</f>
        <v>-0.25710072554832891</v>
      </c>
      <c r="N33" s="244">
        <f>RA!BN667</f>
        <v>-0.26613128161852972</v>
      </c>
      <c r="O33" s="244">
        <f>RA!BP667</f>
        <v>-0.33118363175001514</v>
      </c>
      <c r="P33" s="244">
        <f>RA!BR667</f>
        <v>-0.32196496292527366</v>
      </c>
      <c r="Q33" s="244">
        <f>RA!BT667</f>
        <v>-0.26658379024162582</v>
      </c>
      <c r="R33" s="244">
        <f>RA!BV667</f>
        <v>-0.30933675553880241</v>
      </c>
      <c r="S33" s="244">
        <f>RA!BX667</f>
        <v>-0.27503133899569793</v>
      </c>
      <c r="T33" s="244">
        <f>RA!BY667</f>
        <v>-0.37807704877116555</v>
      </c>
      <c r="U33" s="244">
        <f>RA!BZ667</f>
        <v>-0.40219999941068824</v>
      </c>
      <c r="V33" s="244">
        <f>RA!CA667</f>
        <v>-0.2815171752045092</v>
      </c>
      <c r="W33" s="244">
        <f>RA!CB667</f>
        <v>-0.28423991380331626</v>
      </c>
      <c r="X33" s="270">
        <f>RA!CD667</f>
        <v>-3.325872819779524E-2</v>
      </c>
      <c r="Y33" s="140">
        <f>RA!CF667</f>
        <v>0</v>
      </c>
      <c r="Z33" s="140">
        <f>RA!CH667</f>
        <v>0</v>
      </c>
      <c r="AA33" s="309">
        <f>RA!AX667</f>
        <v>28.23128637049625</v>
      </c>
      <c r="AB33" s="333">
        <f>RA!AY667</f>
        <v>5.4872623141335799</v>
      </c>
      <c r="AC33" s="335">
        <f>RA!AZ667</f>
        <v>1</v>
      </c>
      <c r="AD33" s="370">
        <f>RA!BA667</f>
        <v>1</v>
      </c>
      <c r="AE33" s="248">
        <f>RA!BF668</f>
        <v>-0.42314051266612696</v>
      </c>
      <c r="AF33" s="244">
        <f>RA!BG668</f>
        <v>-0.59955240432640511</v>
      </c>
      <c r="AG33" s="244">
        <f>RA!BH668</f>
        <v>-0.6508370624190134</v>
      </c>
      <c r="AH33" s="244">
        <f>RA!BI668</f>
        <v>-0.4349745251381375</v>
      </c>
      <c r="AI33" s="244">
        <f>RA!BJ668</f>
        <v>-0.42889904933296319</v>
      </c>
      <c r="AJ33" s="244">
        <f>RA!BL668</f>
        <v>-0.3970556137304061</v>
      </c>
      <c r="AK33" s="244">
        <f>RA!BN668</f>
        <v>-0.39761941629532438</v>
      </c>
      <c r="AL33" s="244">
        <f>RA!BP668</f>
        <v>-0.53538654445790379</v>
      </c>
      <c r="AM33" s="244">
        <f>RA!BR668</f>
        <v>-0.52256204511678339</v>
      </c>
      <c r="AN33" s="244">
        <f>RA!BT668</f>
        <v>-0.40861368938601361</v>
      </c>
      <c r="AO33" s="244">
        <f>RA!BV668</f>
        <v>-0.54996910667391985</v>
      </c>
      <c r="AP33" s="244">
        <f>RA!BX668</f>
        <v>-0.43285451687902921</v>
      </c>
      <c r="AQ33" s="244">
        <f>RA!BY668</f>
        <v>-0.60049655976532013</v>
      </c>
      <c r="AR33" s="244">
        <f>RA!BZ668</f>
        <v>-0.65316015009022466</v>
      </c>
      <c r="AS33" s="244">
        <f>RA!CA668</f>
        <v>-0.43675689980440513</v>
      </c>
      <c r="AT33" s="258">
        <f>RA!CB668</f>
        <v>-0.43810440565216724</v>
      </c>
      <c r="AU33" s="189">
        <f>RA!CD668</f>
        <v>-0.18008114914698892</v>
      </c>
      <c r="AV33" s="91">
        <f>RA!AX670</f>
        <v>12.493350077059191</v>
      </c>
      <c r="AW33" s="125">
        <f>RA!AY670</f>
        <v>2.3322322785228247</v>
      </c>
      <c r="AX33" s="91">
        <f>RA!AZ670</f>
        <v>1</v>
      </c>
      <c r="AY33" s="125">
        <f>RA!BA670</f>
        <v>1</v>
      </c>
      <c r="AZ33" s="248">
        <f>RA!BF669</f>
        <v>-0.13403299227199572</v>
      </c>
      <c r="BA33" s="244">
        <f>RA!BG669</f>
        <v>-0.19036914534359783</v>
      </c>
      <c r="BB33" s="244">
        <f>RA!BH669</f>
        <v>-0.24233523026774895</v>
      </c>
      <c r="BC33" s="244">
        <f>RA!BI669</f>
        <v>-0.18632451307585773</v>
      </c>
      <c r="BD33" s="244">
        <f>RA!BJ669</f>
        <v>-0.16532906008917944</v>
      </c>
      <c r="BE33" s="244">
        <f>RA!BL669</f>
        <v>-0.12286954751684476</v>
      </c>
      <c r="BF33" s="244">
        <f>RA!BN669</f>
        <v>-0.12327480525410561</v>
      </c>
      <c r="BG33" s="244">
        <f>RA!BP669</f>
        <v>-0.20731094955428153</v>
      </c>
      <c r="BH33" s="244">
        <f>RA!BR669</f>
        <v>-0.19454947073887119</v>
      </c>
      <c r="BI33" s="244">
        <f>RA!BT669</f>
        <v>-0.12547245503825055</v>
      </c>
      <c r="BJ33" s="244">
        <f>RA!BV669</f>
        <v>-0.20362262365237471</v>
      </c>
      <c r="BK33" s="244">
        <f>RA!BX669</f>
        <v>-0.14255036806839261</v>
      </c>
      <c r="BL33" s="244">
        <f>RA!BY669</f>
        <v>-0.19578726196244012</v>
      </c>
      <c r="BM33" s="244">
        <f>RA!BZ669</f>
        <v>-0.24588009235298958</v>
      </c>
      <c r="BN33" s="244">
        <f>RA!CA669</f>
        <v>-0.14808460863803175</v>
      </c>
      <c r="BO33" s="258">
        <f>RA!CB669</f>
        <v>-0.17412891790970339</v>
      </c>
      <c r="BP33" s="189">
        <f>RA!CD669</f>
        <v>3.5464385501092877E-2</v>
      </c>
      <c r="BQ33" s="91">
        <f>RA!AX669</f>
        <v>80.80212163221023</v>
      </c>
      <c r="BR33" s="125">
        <f>RA!AY669</f>
        <v>14.894565217391305</v>
      </c>
      <c r="BS33" s="248">
        <f>RA!AZ669</f>
        <v>1</v>
      </c>
      <c r="BT33" s="250">
        <f>RA!BA669</f>
        <v>1</v>
      </c>
    </row>
    <row r="34" spans="2:113" hidden="1" outlineLevel="1" x14ac:dyDescent="0.2">
      <c r="B34" s="46" t="str">
        <f>RA!C634</f>
        <v>Class ECF7_SCC</v>
      </c>
      <c r="C34" s="446">
        <f>RA!AX633</f>
        <v>1</v>
      </c>
      <c r="D34" s="15"/>
      <c r="E34" s="485"/>
      <c r="F34" s="485"/>
      <c r="G34" s="55" t="str">
        <f>RA!C634</f>
        <v>Class ECF7_SCC</v>
      </c>
      <c r="H34" s="244">
        <f>RA!BF634</f>
        <v>-0.36152838138813648</v>
      </c>
      <c r="I34" s="244">
        <f>RA!BG634</f>
        <v>-0.41344715167242257</v>
      </c>
      <c r="J34" s="244">
        <f>RA!BH634</f>
        <v>-0.41062506920875241</v>
      </c>
      <c r="K34" s="244">
        <f>RA!BI634</f>
        <v>-0.37440104214109893</v>
      </c>
      <c r="L34" s="244">
        <f>RA!BJ634</f>
        <v>-0.36556899971233248</v>
      </c>
      <c r="M34" s="244">
        <f>RA!BL634</f>
        <v>-0.35400701128652362</v>
      </c>
      <c r="N34" s="244">
        <f>RA!BN634</f>
        <v>-0.36420900774163367</v>
      </c>
      <c r="O34" s="244">
        <f>RA!BP634</f>
        <v>-0.39009338129166971</v>
      </c>
      <c r="P34" s="244">
        <f>RA!BR634</f>
        <v>-0.37020741543612551</v>
      </c>
      <c r="Q34" s="244">
        <f>RA!BT634</f>
        <v>-0.35535350125467796</v>
      </c>
      <c r="R34" s="244">
        <f>RA!BV634</f>
        <v>-0.40203875697547903</v>
      </c>
      <c r="S34" s="244">
        <f>RA!BX634</f>
        <v>-0.362345285594602</v>
      </c>
      <c r="T34" s="244">
        <f>RA!BY634</f>
        <v>-0.41461050721671133</v>
      </c>
      <c r="U34" s="244">
        <f>RA!BZ634</f>
        <v>-0.41095438325773498</v>
      </c>
      <c r="V34" s="244">
        <f>RA!CA634</f>
        <v>-0.3680261515851132</v>
      </c>
      <c r="W34" s="244">
        <f>RA!CB634</f>
        <v>-0.36638025836601174</v>
      </c>
      <c r="X34" s="270">
        <f>RA!CD634</f>
        <v>-6.1911977050983294E-2</v>
      </c>
      <c r="Y34" s="140">
        <f>RA!CF634</f>
        <v>0</v>
      </c>
      <c r="Z34" s="140">
        <f>RA!CH634</f>
        <v>0</v>
      </c>
      <c r="AA34" s="309">
        <f>RA!AX634</f>
        <v>18.938437670273004</v>
      </c>
      <c r="AB34" s="333">
        <f>RA!AY634</f>
        <v>3.8693147915791091</v>
      </c>
      <c r="AC34" s="335">
        <f>RA!AZ634</f>
        <v>1</v>
      </c>
      <c r="AD34" s="370">
        <f>RA!BA634</f>
        <v>1</v>
      </c>
      <c r="AE34" s="248">
        <f>RA!BF635</f>
        <v>-0.50072299496365091</v>
      </c>
      <c r="AF34" s="244">
        <f>RA!BG635</f>
        <v>-0.58487146532287582</v>
      </c>
      <c r="AG34" s="244">
        <f>RA!BH635</f>
        <v>-0.58486885449437542</v>
      </c>
      <c r="AH34" s="244">
        <f>RA!BI635</f>
        <v>-0.51564960408846328</v>
      </c>
      <c r="AI34" s="244">
        <f>RA!BJ635</f>
        <v>-0.50745476815924884</v>
      </c>
      <c r="AJ34" s="244">
        <f>RA!BL635</f>
        <v>-0.5254665119588765</v>
      </c>
      <c r="AK34" s="244">
        <f>RA!BN635</f>
        <v>-0.52755267618573265</v>
      </c>
      <c r="AL34" s="244">
        <f>RA!BP635</f>
        <v>-0.52216655989578553</v>
      </c>
      <c r="AM34" s="244">
        <f>RA!BR635</f>
        <v>-0.50531099350216069</v>
      </c>
      <c r="AN34" s="244">
        <f>RA!BT635</f>
        <v>-0.51387211808784572</v>
      </c>
      <c r="AO34" s="244">
        <f>RA!BV635</f>
        <v>-0.56785664010619175</v>
      </c>
      <c r="AP34" s="244">
        <f>RA!BX635</f>
        <v>-0.50149837293088373</v>
      </c>
      <c r="AQ34" s="244">
        <f>RA!BY635</f>
        <v>-0.58498820391499695</v>
      </c>
      <c r="AR34" s="244">
        <f>RA!BZ635</f>
        <v>-0.58579846503200128</v>
      </c>
      <c r="AS34" s="244">
        <f>RA!CA635</f>
        <v>-0.50767646698547542</v>
      </c>
      <c r="AT34" s="258">
        <f>RA!CB635</f>
        <v>-0.50820996985429301</v>
      </c>
      <c r="AU34" s="189">
        <f>RA!CD635</f>
        <v>-0.25326683292352548</v>
      </c>
      <c r="AV34" s="91">
        <f>RA!AX637</f>
        <v>12.420893719806765</v>
      </c>
      <c r="AW34" s="125">
        <f>RA!AY637</f>
        <v>2.1246338078840519</v>
      </c>
      <c r="AX34" s="91">
        <f>RA!AZ637</f>
        <v>1</v>
      </c>
      <c r="AY34" s="125">
        <f>RA!BA637</f>
        <v>1</v>
      </c>
      <c r="AZ34" s="248">
        <f>RA!BF636</f>
        <v>-0.22563590269399803</v>
      </c>
      <c r="BA34" s="244">
        <f>RA!BG636</f>
        <v>-0.24875885798486586</v>
      </c>
      <c r="BB34" s="244">
        <f>RA!BH636</f>
        <v>-0.23924826863141802</v>
      </c>
      <c r="BC34" s="244">
        <f>RA!BI636</f>
        <v>-0.23082035468951478</v>
      </c>
      <c r="BD34" s="244">
        <f>RA!BJ636</f>
        <v>-0.22710531554312954</v>
      </c>
      <c r="BE34" s="244">
        <f>RA!BL636</f>
        <v>-0.23290772442116248</v>
      </c>
      <c r="BF34" s="244">
        <f>RA!BN636</f>
        <v>-0.22167480397055273</v>
      </c>
      <c r="BG34" s="244">
        <f>RA!BP636</f>
        <v>-0.26862505510266876</v>
      </c>
      <c r="BH34" s="244">
        <f>RA!BR636</f>
        <v>-0.25434745351870591</v>
      </c>
      <c r="BI34" s="244">
        <f>RA!BT636</f>
        <v>-0.21779964643628491</v>
      </c>
      <c r="BJ34" s="244">
        <f>RA!BV636</f>
        <v>-0.26248229692008751</v>
      </c>
      <c r="BK34" s="244">
        <f>RA!BX636</f>
        <v>-0.22588142160559355</v>
      </c>
      <c r="BL34" s="244">
        <f>RA!BY636</f>
        <v>-0.24745486876359712</v>
      </c>
      <c r="BM34" s="244">
        <f>RA!BZ636</f>
        <v>-0.23855660980630222</v>
      </c>
      <c r="BN34" s="244">
        <f>RA!CA636</f>
        <v>-0.2270991801014538</v>
      </c>
      <c r="BO34" s="258">
        <f>RA!CB636</f>
        <v>-0.22725136701994206</v>
      </c>
      <c r="BP34" s="189">
        <f>RA!CD636</f>
        <v>2.4083151567664277E-4</v>
      </c>
      <c r="BQ34" s="91">
        <f>RA!AX636</f>
        <v>34.416265303376832</v>
      </c>
      <c r="BR34" s="125">
        <f>RA!AY636</f>
        <v>9.4014324082363476</v>
      </c>
      <c r="BS34" s="248">
        <f>RA!AZ636</f>
        <v>1</v>
      </c>
      <c r="BT34" s="250">
        <f>RA!BA636</f>
        <v>1</v>
      </c>
    </row>
    <row r="35" spans="2:113" ht="17" customHeight="1" outlineLevel="1" thickBot="1" x14ac:dyDescent="0.25">
      <c r="B35" s="46" t="str">
        <f>RA!C645</f>
        <v>Overall</v>
      </c>
      <c r="C35" s="446">
        <f>RA!AX644</f>
        <v>1</v>
      </c>
      <c r="D35" s="15"/>
      <c r="E35" s="485"/>
      <c r="F35" s="486"/>
      <c r="G35" s="47" t="str">
        <f>RA!C645</f>
        <v>Overall</v>
      </c>
      <c r="H35" s="252">
        <f>RA!BF645</f>
        <v>-0.29052465882515438</v>
      </c>
      <c r="I35" s="252">
        <f>RA!BG645</f>
        <v>-0.35219117045937987</v>
      </c>
      <c r="J35" s="252">
        <f>RA!BH645</f>
        <v>-0.37811182803734439</v>
      </c>
      <c r="K35" s="252">
        <f>RA!BI645</f>
        <v>-0.30427008958063184</v>
      </c>
      <c r="L35" s="252">
        <f>RA!BJ645</f>
        <v>-0.29649480605901096</v>
      </c>
      <c r="M35" s="252">
        <f>RA!BL645</f>
        <v>-0.27619660244692745</v>
      </c>
      <c r="N35" s="252">
        <f>RA!BN645</f>
        <v>-0.28475543746394688</v>
      </c>
      <c r="O35" s="252">
        <f>RA!BP645</f>
        <v>-0.33709648576389251</v>
      </c>
      <c r="P35" s="252">
        <f>RA!BR645</f>
        <v>-0.32655908923754356</v>
      </c>
      <c r="Q35" s="252">
        <f>RA!BT645</f>
        <v>-0.28250430392944303</v>
      </c>
      <c r="R35" s="252">
        <f>RA!BV645</f>
        <v>-0.32253987645578713</v>
      </c>
      <c r="S35" s="252">
        <f>RA!BX645</f>
        <v>-0.29487203773876453</v>
      </c>
      <c r="T35" s="252">
        <f>RA!BY645</f>
        <v>-0.3582616679125839</v>
      </c>
      <c r="U35" s="252">
        <f>RA!BZ645</f>
        <v>-0.38164478154646353</v>
      </c>
      <c r="V35" s="252">
        <f>RA!CA645</f>
        <v>-0.29898322315337333</v>
      </c>
      <c r="W35" s="252">
        <f>RA!CB645</f>
        <v>-0.30087853269802523</v>
      </c>
      <c r="X35" s="150">
        <f>RA!CD645</f>
        <v>-6.0612716852445209E-2</v>
      </c>
      <c r="Y35" s="141">
        <f>RA!CF645</f>
        <v>0</v>
      </c>
      <c r="Z35" s="141">
        <f>RA!CH645</f>
        <v>0</v>
      </c>
      <c r="AA35" s="311">
        <f>RA!AX645</f>
        <v>26.28246427826334</v>
      </c>
      <c r="AB35" s="313">
        <f>RA!AY645</f>
        <v>4.7403511610412323</v>
      </c>
      <c r="AC35" s="334">
        <f>RA!AZ645</f>
        <v>1.0045244361903596</v>
      </c>
      <c r="AD35" s="313">
        <f>RA!BA645</f>
        <v>1.00437823049408</v>
      </c>
      <c r="AE35" s="248">
        <f>RA!BF646</f>
        <v>-0.50072299496365091</v>
      </c>
      <c r="AF35" s="244">
        <f>RA!BG646</f>
        <v>-0.59955240432640511</v>
      </c>
      <c r="AG35" s="244">
        <f>RA!BH646</f>
        <v>-0.6508370624190134</v>
      </c>
      <c r="AH35" s="244">
        <f>RA!BI646</f>
        <v>-0.51564960408846328</v>
      </c>
      <c r="AI35" s="244">
        <f>RA!BJ646</f>
        <v>-0.50745476815924884</v>
      </c>
      <c r="AJ35" s="244">
        <f>RA!BL646</f>
        <v>-0.5254665119588765</v>
      </c>
      <c r="AK35" s="244">
        <f>RA!BN646</f>
        <v>-0.52755267618573265</v>
      </c>
      <c r="AL35" s="244">
        <f>RA!BP646</f>
        <v>-0.53538654445790379</v>
      </c>
      <c r="AM35" s="244">
        <f>RA!BR646</f>
        <v>-0.52256204511678339</v>
      </c>
      <c r="AN35" s="244">
        <f>RA!BT646</f>
        <v>-0.51387211808784572</v>
      </c>
      <c r="AO35" s="244">
        <f>RA!BV646</f>
        <v>-0.56785664010619175</v>
      </c>
      <c r="AP35" s="244">
        <f>RA!BX646</f>
        <v>-0.50149837293088373</v>
      </c>
      <c r="AQ35" s="244">
        <f>RA!BY646</f>
        <v>-0.60049655976532013</v>
      </c>
      <c r="AR35" s="244">
        <f>RA!BS646</f>
        <v>-0.54418312730040341</v>
      </c>
      <c r="AS35" s="244">
        <f>RA!CA646</f>
        <v>-0.50767646698547542</v>
      </c>
      <c r="AT35" s="258">
        <f>RA!CB646</f>
        <v>-0.50820996985429301</v>
      </c>
      <c r="AU35" s="189">
        <f>RA!CD646</f>
        <v>-0.39965884897698872</v>
      </c>
      <c r="AV35" s="92">
        <f>RA!AX648</f>
        <v>9.9131631658436792</v>
      </c>
      <c r="AW35" s="417">
        <f>RA!AY648</f>
        <v>2.1246338078840519</v>
      </c>
      <c r="AX35" s="92">
        <f>RA!AZ648</f>
        <v>1</v>
      </c>
      <c r="AY35" s="417">
        <f>RA!BA648</f>
        <v>1</v>
      </c>
      <c r="AZ35" s="248">
        <f>RA!BF647</f>
        <v>-0.12168931969120977</v>
      </c>
      <c r="BA35" s="244">
        <f>RA!BG647</f>
        <v>-0.13659723277581859</v>
      </c>
      <c r="BB35" s="244">
        <f>RA!BH647</f>
        <v>-0.17797079080229816</v>
      </c>
      <c r="BC35" s="244">
        <f>RA!BI647</f>
        <v>-0.15758832546730317</v>
      </c>
      <c r="BD35" s="244">
        <f>RA!BJ647</f>
        <v>-0.13397554887525134</v>
      </c>
      <c r="BE35" s="244">
        <f>RA!BL647</f>
        <v>-0.11122539375136908</v>
      </c>
      <c r="BF35" s="244">
        <f>RA!BN647</f>
        <v>-0.11064505397115298</v>
      </c>
      <c r="BG35" s="244">
        <f>RA!BP647</f>
        <v>-0.17314233210522112</v>
      </c>
      <c r="BH35" s="244">
        <f>RA!BR647</f>
        <v>-0.16171134781044338</v>
      </c>
      <c r="BI35" s="244">
        <f>RA!BT647</f>
        <v>-0.12107078521017089</v>
      </c>
      <c r="BJ35" s="244">
        <f>RA!BV647</f>
        <v>-0.14085913986335252</v>
      </c>
      <c r="BK35" s="244">
        <f>RA!BX647</f>
        <v>-0.1236735695220148</v>
      </c>
      <c r="BL35" s="244">
        <f>RA!BY647</f>
        <v>-0.13967943247559156</v>
      </c>
      <c r="BM35" s="244">
        <f>RA!BZ647</f>
        <v>-0.18095497915626224</v>
      </c>
      <c r="BN35" s="244">
        <f>RA!CA647</f>
        <v>-0.13132908338507199</v>
      </c>
      <c r="BO35" s="258">
        <f>RA!CB647</f>
        <v>-0.13606821175824205</v>
      </c>
      <c r="BP35" s="189">
        <f>RA!CD647</f>
        <v>7.8437069734405562E-2</v>
      </c>
      <c r="BQ35" s="92">
        <f>RA!AX647</f>
        <v>240.25585450921776</v>
      </c>
      <c r="BR35" s="417">
        <f>RA!AY647</f>
        <v>14.894565217391305</v>
      </c>
      <c r="BS35" s="256">
        <f>RA!AZ647</f>
        <v>1.8333333333333333</v>
      </c>
      <c r="BT35" s="255">
        <f>RA!BA647</f>
        <v>2.375</v>
      </c>
    </row>
    <row r="36" spans="2:113" s="52" customFormat="1" ht="17" customHeight="1" thickBot="1" x14ac:dyDescent="0.25">
      <c r="B36" s="54"/>
      <c r="C36" s="448"/>
      <c r="D36" s="452"/>
      <c r="E36" s="485"/>
      <c r="F36" s="145"/>
      <c r="G36" s="149"/>
      <c r="H36" s="149"/>
      <c r="I36" s="149"/>
      <c r="J36" s="149"/>
      <c r="K36" s="149"/>
      <c r="L36" s="149"/>
      <c r="M36" s="149"/>
      <c r="N36" s="149"/>
      <c r="O36" s="149"/>
      <c r="P36" s="149"/>
      <c r="Q36" s="149"/>
      <c r="R36" s="149"/>
      <c r="S36" s="149"/>
      <c r="T36" s="149"/>
      <c r="U36" s="149"/>
      <c r="V36" s="149"/>
      <c r="W36" s="149"/>
      <c r="X36" s="191"/>
      <c r="Y36" s="149"/>
      <c r="Z36" s="149"/>
      <c r="AA36" s="315"/>
      <c r="AB36" s="315"/>
      <c r="AC36" s="315"/>
      <c r="AD36" s="315"/>
      <c r="AE36" s="145"/>
      <c r="AF36" s="149"/>
      <c r="AG36" s="149"/>
      <c r="AH36" s="149"/>
      <c r="AI36" s="149"/>
      <c r="AJ36" s="149"/>
      <c r="AK36" s="149"/>
      <c r="AL36" s="149"/>
      <c r="AM36" s="149"/>
      <c r="AN36" s="149"/>
      <c r="AO36" s="149"/>
      <c r="AP36" s="149"/>
      <c r="AQ36" s="149"/>
      <c r="AR36" s="149"/>
      <c r="AS36" s="149"/>
      <c r="AT36" s="149"/>
      <c r="AU36" s="227"/>
      <c r="AV36" s="235"/>
      <c r="AW36" s="235"/>
      <c r="AX36" s="235"/>
      <c r="AY36" s="120"/>
      <c r="AZ36" s="508"/>
      <c r="BA36" s="509"/>
      <c r="BB36" s="509"/>
      <c r="BC36" s="509"/>
      <c r="BD36" s="509"/>
      <c r="BE36" s="509"/>
      <c r="BF36" s="509"/>
      <c r="BG36" s="509"/>
      <c r="BH36" s="509"/>
      <c r="BI36" s="509"/>
      <c r="BJ36" s="509"/>
      <c r="BK36" s="509"/>
      <c r="BL36" s="509"/>
      <c r="BM36" s="509"/>
      <c r="BN36" s="509"/>
      <c r="BO36" s="509"/>
      <c r="BP36" s="228"/>
      <c r="BQ36" s="234"/>
      <c r="BR36" s="235"/>
      <c r="BS36" s="342"/>
      <c r="BT36" s="342"/>
      <c r="DI36" s="53"/>
    </row>
    <row r="37" spans="2:113" ht="17" customHeight="1" thickBot="1" x14ac:dyDescent="0.25">
      <c r="B37" s="44" t="str">
        <f>LD!C553</f>
        <v>Class ECF1_444_SDR</v>
      </c>
      <c r="C37" s="483">
        <f>LD!AX552</f>
        <v>1</v>
      </c>
      <c r="D37" s="15"/>
      <c r="E37" s="485"/>
      <c r="F37" s="484" t="s">
        <v>37</v>
      </c>
      <c r="G37" s="35" t="str">
        <f>LD!C553</f>
        <v>Class ECF1_444_SDR</v>
      </c>
      <c r="H37" s="243">
        <f>LD!BF553</f>
        <v>-0.23114729132182435</v>
      </c>
      <c r="I37" s="243">
        <f>LD!BG553</f>
        <v>-0.25335579756123155</v>
      </c>
      <c r="J37" s="243">
        <f>LD!BH553</f>
        <v>-0.29388686812786374</v>
      </c>
      <c r="K37" s="243">
        <f>LD!BI553</f>
        <v>-0.24058570984029615</v>
      </c>
      <c r="L37" s="243">
        <f>LD!BJ553</f>
        <v>-0.23454521464364222</v>
      </c>
      <c r="M37" s="243">
        <f>LD!BL553</f>
        <v>-0.21832028945722506</v>
      </c>
      <c r="N37" s="243">
        <f>LD!BN553</f>
        <v>-0.21552836722534666</v>
      </c>
      <c r="O37" s="243">
        <f>LD!BP553</f>
        <v>-0.24519893992332084</v>
      </c>
      <c r="P37" s="243">
        <f>LD!BR553</f>
        <v>-0.23960820600730459</v>
      </c>
      <c r="Q37" s="243">
        <f>LD!BT553</f>
        <v>-0.21514821894710504</v>
      </c>
      <c r="R37" s="243">
        <f>LD!BV553</f>
        <v>-0.2406746656097413</v>
      </c>
      <c r="S37" s="243">
        <f>LD!BX563</f>
        <v>-0.28818442885131723</v>
      </c>
      <c r="T37" s="243">
        <f>LD!BY553</f>
        <v>-0.25786737455337555</v>
      </c>
      <c r="U37" s="243">
        <f>LD!BZ553</f>
        <v>-0.29842950902584414</v>
      </c>
      <c r="V37" s="243">
        <f>LD!CA553</f>
        <v>-0.23726753856600125</v>
      </c>
      <c r="W37" s="119">
        <f>LD!CB553</f>
        <v>-0.23946670991065414</v>
      </c>
      <c r="X37" s="188">
        <f>LD!CD553</f>
        <v>-2.3541274329382463E-2</v>
      </c>
      <c r="Y37" s="146">
        <f>LD!CF553</f>
        <v>0</v>
      </c>
      <c r="Z37" s="146">
        <f>LD!CH553</f>
        <v>0</v>
      </c>
      <c r="AA37" s="312">
        <f>LD!AX553</f>
        <v>38.112928846600965</v>
      </c>
      <c r="AB37" s="332">
        <f>LD!AY553</f>
        <v>2.9082261646841272</v>
      </c>
      <c r="AC37" s="328">
        <f>RA!AZ568</f>
        <v>0</v>
      </c>
      <c r="AD37" s="373">
        <f>RA!BA568</f>
        <v>0</v>
      </c>
      <c r="AE37" s="341">
        <f>LD!BF554</f>
        <v>-0.36601226276761611</v>
      </c>
      <c r="AF37" s="341">
        <f>LD!BG554</f>
        <v>-0.39230730559949489</v>
      </c>
      <c r="AG37" s="341">
        <f>LD!BH554</f>
        <v>-0.43432169885292937</v>
      </c>
      <c r="AH37" s="341">
        <f>LD!BI554</f>
        <v>-0.3578691542715986</v>
      </c>
      <c r="AI37" s="341">
        <f>LD!BJ554</f>
        <v>-0.3631168285652035</v>
      </c>
      <c r="AJ37" s="341">
        <f>LD!BK554</f>
        <v>-0.36861946796932887</v>
      </c>
      <c r="AK37" s="341">
        <f>LD!BL554</f>
        <v>-0.37260915018761587</v>
      </c>
      <c r="AL37" s="341">
        <f>LD!BM554</f>
        <v>-0.33309377067421919</v>
      </c>
      <c r="AM37" s="341">
        <f>LD!BN554</f>
        <v>-0.34583303633284468</v>
      </c>
      <c r="AN37" s="341">
        <f>LD!BO554</f>
        <v>-0.37697652509081325</v>
      </c>
      <c r="AO37" s="341">
        <f>LD!BP554</f>
        <v>-0.38895836479275059</v>
      </c>
      <c r="AP37" s="341">
        <f>LD!BQ554</f>
        <v>-0.36778775321861945</v>
      </c>
      <c r="AQ37" s="341">
        <f>LD!BR554</f>
        <v>-0.37621531761681037</v>
      </c>
      <c r="AR37" s="341">
        <f>LD!BS554</f>
        <v>-0.32425607239296439</v>
      </c>
      <c r="AS37" s="341">
        <f>LD!BT554</f>
        <v>-0.33512934133388739</v>
      </c>
      <c r="AT37" s="341">
        <f>LD!BU554</f>
        <v>-0.31366408252417033</v>
      </c>
      <c r="AU37" s="434">
        <f>LD!BV554</f>
        <v>-0.32381094550283174</v>
      </c>
      <c r="AV37" s="89">
        <f>LD!AX556</f>
        <v>14.510280373831774</v>
      </c>
      <c r="AW37" s="123">
        <f>LD!AY556</f>
        <v>2.0328491096532333</v>
      </c>
      <c r="AX37" s="89">
        <f>LD!AZ556</f>
        <v>1</v>
      </c>
      <c r="AY37" s="123">
        <f>LD!BA556</f>
        <v>1</v>
      </c>
      <c r="AZ37" s="341">
        <f>LD!BF555</f>
        <v>-0.12693454763198686</v>
      </c>
      <c r="BA37" s="241">
        <f>LD!BG555</f>
        <v>-0.13562283681963272</v>
      </c>
      <c r="BB37" s="241">
        <f>LD!BH555</f>
        <v>-0.19243645964455214</v>
      </c>
      <c r="BC37" s="241">
        <f>LD!BI555</f>
        <v>-0.1623169420619307</v>
      </c>
      <c r="BD37" s="241">
        <f>LD!BJ555</f>
        <v>-0.1395775652483304</v>
      </c>
      <c r="BE37" s="241">
        <f>LD!BL555</f>
        <v>-0.1130916516111925</v>
      </c>
      <c r="BF37" s="241">
        <f>LD!BN555</f>
        <v>-0.10793459025333263</v>
      </c>
      <c r="BG37" s="243">
        <f>LD!BP555</f>
        <v>-0.15903550039196812</v>
      </c>
      <c r="BH37" s="243">
        <f>LD!BR555</f>
        <v>-0.14883232404305757</v>
      </c>
      <c r="BI37" s="243">
        <f>LD!BT555</f>
        <v>-0.12406116008350287</v>
      </c>
      <c r="BJ37" s="243">
        <f>LD!BV555</f>
        <v>-0.14002995484555658</v>
      </c>
      <c r="BK37" s="243">
        <f>LD!BX555</f>
        <v>-0.13009476023557431</v>
      </c>
      <c r="BL37" s="243">
        <f>LD!BY555</f>
        <v>-0.14212531070074352</v>
      </c>
      <c r="BM37" s="243">
        <f>LD!BZ555</f>
        <v>-0.19813351473511365</v>
      </c>
      <c r="BN37" s="243">
        <f>LD!CA555</f>
        <v>-0.13655465672632427</v>
      </c>
      <c r="BO37" s="243">
        <f>LD!CB555</f>
        <v>-0.14307671365659369</v>
      </c>
      <c r="BP37" s="188">
        <f>RA!CD555</f>
        <v>6.8762539892028773E-3</v>
      </c>
      <c r="BQ37" s="89">
        <f>LD!AX555</f>
        <v>114.46589754318848</v>
      </c>
      <c r="BR37" s="123">
        <f>LD!AY555</f>
        <v>8.2176560121765618</v>
      </c>
      <c r="BS37" s="341">
        <f>RA!AZ555</f>
        <v>1.3333333333333333</v>
      </c>
      <c r="BT37" s="249">
        <f>RA!BA555</f>
        <v>1</v>
      </c>
      <c r="DI37" s="12"/>
    </row>
    <row r="38" spans="2:113" ht="17.5" customHeight="1" x14ac:dyDescent="0.2">
      <c r="B38" s="44" t="str">
        <f>LD!C562</f>
        <v>Class ECF2_422_SDR</v>
      </c>
      <c r="C38" s="445">
        <f>LD!AX561</f>
        <v>1</v>
      </c>
      <c r="D38" s="15"/>
      <c r="E38" s="485"/>
      <c r="F38" s="485"/>
      <c r="G38" s="36" t="str">
        <f>LD!C562</f>
        <v>Class ECF2_422_SDR</v>
      </c>
      <c r="H38" s="244">
        <f>LD!BF562</f>
        <v>-0.19919669685097152</v>
      </c>
      <c r="I38" s="244">
        <f>LD!BG562</f>
        <v>-0.36797876904510635</v>
      </c>
      <c r="J38" s="244">
        <f>LD!BH562</f>
        <v>-0.33388263003564361</v>
      </c>
      <c r="K38" s="244">
        <f>LD!BI562</f>
        <v>-0.21754074861310599</v>
      </c>
      <c r="L38" s="244">
        <f>LD!BJ562</f>
        <v>-0.21133541706612377</v>
      </c>
      <c r="M38" s="244">
        <f>LD!BL562</f>
        <v>-0.19256875045984598</v>
      </c>
      <c r="N38" s="244">
        <f>LD!BN562</f>
        <v>-0.19264154369656228</v>
      </c>
      <c r="O38" s="244">
        <f>LD!BP562</f>
        <v>-0.23058802787886915</v>
      </c>
      <c r="P38" s="244">
        <f>LD!BR562</f>
        <v>-0.2252936444582927</v>
      </c>
      <c r="Q38" s="244">
        <f>LD!BT562</f>
        <v>-0.19769569845365886</v>
      </c>
      <c r="R38" s="244">
        <f>LD!BV562</f>
        <v>-0.23957184553109487</v>
      </c>
      <c r="S38" s="244">
        <f>LD!BX562</f>
        <v>-0.20492274376783418</v>
      </c>
      <c r="T38" s="244">
        <f>LD!BY562</f>
        <v>-0.38090787488535133</v>
      </c>
      <c r="U38" s="244">
        <f>LD!BZ562</f>
        <v>-0.34115230375472511</v>
      </c>
      <c r="V38" s="244">
        <f>LD!CA562</f>
        <v>-0.21172526842217995</v>
      </c>
      <c r="W38" s="244">
        <f>LD!CB562</f>
        <v>-0.21741133141201052</v>
      </c>
      <c r="X38" s="270">
        <f>LD!CD562</f>
        <v>3.6708975524795892E-3</v>
      </c>
      <c r="Y38" s="140">
        <f>LD!CF562</f>
        <v>0</v>
      </c>
      <c r="Z38" s="140">
        <f>LD!CH562</f>
        <v>0</v>
      </c>
      <c r="AA38" s="309">
        <f>LD!AX562</f>
        <v>35.511032598763656</v>
      </c>
      <c r="AB38" s="310">
        <f>LD!AY562</f>
        <v>3.0686702195098134</v>
      </c>
      <c r="AC38" s="310">
        <f>LD!AZ562</f>
        <v>1</v>
      </c>
      <c r="AD38" s="370">
        <f>LD!BA562</f>
        <v>1</v>
      </c>
      <c r="AE38" s="248">
        <f>LD!BF563</f>
        <v>-0.28581240688083864</v>
      </c>
      <c r="AF38" s="244">
        <f>LD!BG563</f>
        <v>-0.63750402916528492</v>
      </c>
      <c r="AG38" s="244">
        <f>LD!BH563</f>
        <v>-0.54324649580107232</v>
      </c>
      <c r="AH38" s="244">
        <f>LD!BI563</f>
        <v>-0.29725488829734859</v>
      </c>
      <c r="AI38" s="244">
        <f>LD!BJ563</f>
        <v>-0.29491237911640317</v>
      </c>
      <c r="AJ38" s="244">
        <f>LD!BL563</f>
        <v>-0.288740103439033</v>
      </c>
      <c r="AK38" s="244">
        <f>LD!BN563</f>
        <v>-0.28590429306178955</v>
      </c>
      <c r="AL38" s="244">
        <f>LD!BP563</f>
        <v>-0.31337449480734181</v>
      </c>
      <c r="AM38" s="244">
        <f>LD!BR563</f>
        <v>-0.29746050865585105</v>
      </c>
      <c r="AN38" s="244">
        <f>LD!BT563</f>
        <v>-0.29454126519706691</v>
      </c>
      <c r="AO38" s="244">
        <f>LD!BV563</f>
        <v>-0.33491800429887086</v>
      </c>
      <c r="AP38" s="244">
        <f>LD!BX563</f>
        <v>-0.28818442885131723</v>
      </c>
      <c r="AQ38" s="244">
        <f>LD!BY563</f>
        <v>-0.67445544064119489</v>
      </c>
      <c r="AR38" s="244">
        <f>LD!BZ563</f>
        <v>-0.56402703476478067</v>
      </c>
      <c r="AS38" s="244">
        <f>LD!CA563</f>
        <v>-0.30025967942520415</v>
      </c>
      <c r="AT38" s="258">
        <f>LD!CB563</f>
        <v>-0.2980589972204144</v>
      </c>
      <c r="AU38" s="189">
        <f>LD!CD563</f>
        <v>-6.8054368457539829E-2</v>
      </c>
      <c r="AV38" s="91">
        <f>LD!AX565</f>
        <v>13.862254268417116</v>
      </c>
      <c r="AW38" s="125">
        <f>LD!AY565</f>
        <v>1.92875</v>
      </c>
      <c r="AX38" s="91">
        <f>LD!AZ565</f>
        <v>1</v>
      </c>
      <c r="AY38" s="125">
        <f>LD!BA565</f>
        <v>1</v>
      </c>
      <c r="AZ38" s="248">
        <f>LD!BF564</f>
        <v>-0.14510447201012311</v>
      </c>
      <c r="BA38" s="244">
        <f>LD!BG564</f>
        <v>-0.23208284033383886</v>
      </c>
      <c r="BB38" s="244">
        <f>LD!BH564</f>
        <v>-0.26868346163411772</v>
      </c>
      <c r="BC38" s="244">
        <f>LD!BI564</f>
        <v>-0.1720493278258548</v>
      </c>
      <c r="BD38" s="244">
        <f>LD!BJ564</f>
        <v>-0.16684649357407155</v>
      </c>
      <c r="BE38" s="244">
        <f>LD!BL564</f>
        <v>-0.14697783376435269</v>
      </c>
      <c r="BF38" s="244">
        <f>LD!BN564</f>
        <v>-0.1434950986480299</v>
      </c>
      <c r="BG38" s="244">
        <f>LD!BP564</f>
        <v>-0.16912539781831015</v>
      </c>
      <c r="BH38" s="244">
        <f>LD!BR564</f>
        <v>-0.16419993945337141</v>
      </c>
      <c r="BI38" s="244">
        <f>LD!BT564</f>
        <v>-0.14260872315820472</v>
      </c>
      <c r="BJ38" s="244">
        <f>LD!BV564</f>
        <v>-0.19935680476206663</v>
      </c>
      <c r="BK38" s="244">
        <f>LD!BX564</f>
        <v>-0.15375273143730583</v>
      </c>
      <c r="BL38" s="244">
        <f>LD!BY564</f>
        <v>-0.23246797903117766</v>
      </c>
      <c r="BM38" s="244">
        <f>LD!BZ564</f>
        <v>-0.26874856845966255</v>
      </c>
      <c r="BN38" s="244">
        <f>LD!CA564</f>
        <v>-0.16056565546650392</v>
      </c>
      <c r="BO38" s="258">
        <f>LD!CB564</f>
        <v>-0.17440009857158809</v>
      </c>
      <c r="BP38" s="189">
        <f>LD!CD564</f>
        <v>0.16793995127797973</v>
      </c>
      <c r="BQ38" s="91">
        <f>LD!AX564</f>
        <v>73.320183776932822</v>
      </c>
      <c r="BR38" s="125">
        <f>LD!AY564</f>
        <v>5.6191381495564006</v>
      </c>
      <c r="BS38" s="248">
        <f>LD!AZ564</f>
        <v>1</v>
      </c>
      <c r="BT38" s="250">
        <f>LD!BA564</f>
        <v>1</v>
      </c>
      <c r="DI38" s="12"/>
    </row>
    <row r="39" spans="2:113" x14ac:dyDescent="0.2">
      <c r="B39" s="44" t="str">
        <f>LD!C571</f>
        <v>Class ECF3_444_HDR</v>
      </c>
      <c r="C39" s="445">
        <f>LD!AX570</f>
        <v>1</v>
      </c>
      <c r="D39" s="15"/>
      <c r="E39" s="485"/>
      <c r="F39" s="485"/>
      <c r="G39" s="36" t="str">
        <f>LD!C571</f>
        <v>Class ECF3_444_HDR</v>
      </c>
      <c r="H39" s="244">
        <f>LD!BF571</f>
        <v>-0.27680553493217414</v>
      </c>
      <c r="I39" s="244">
        <f>LD!BG571</f>
        <v>-0.34613894460665534</v>
      </c>
      <c r="J39" s="244">
        <f>LD!BH571</f>
        <v>-0.38496406947206618</v>
      </c>
      <c r="K39" s="244">
        <f>LD!BI571</f>
        <v>-0.29896198039283539</v>
      </c>
      <c r="L39" s="244">
        <f>LD!BJ571</f>
        <v>-0.28390521270074903</v>
      </c>
      <c r="M39" s="244">
        <f>LD!BL571</f>
        <v>-0.25143174052910383</v>
      </c>
      <c r="N39" s="244">
        <f>LD!BN571</f>
        <v>-0.2502321622676989</v>
      </c>
      <c r="O39" s="244">
        <f>LD!BP571</f>
        <v>-0.29155939466866965</v>
      </c>
      <c r="P39" s="244">
        <f>LD!BR571</f>
        <v>-0.28664807498293926</v>
      </c>
      <c r="Q39" s="244">
        <f>LD!BT571</f>
        <v>-0.26236200343642019</v>
      </c>
      <c r="R39" s="244">
        <f>LD!BV571</f>
        <v>-0.3099367476111976</v>
      </c>
      <c r="S39" s="244">
        <f>LD!BX571</f>
        <v>-0.28226729670368017</v>
      </c>
      <c r="T39" s="244">
        <f>LD!BY571</f>
        <v>-0.35137201414838259</v>
      </c>
      <c r="U39" s="244">
        <f>LD!BZ571</f>
        <v>-0.38859365345420449</v>
      </c>
      <c r="V39" s="244">
        <f>LD!CA571</f>
        <v>-0.28670859300167956</v>
      </c>
      <c r="W39" s="244">
        <f>LD!CB571</f>
        <v>-0.2892845396714892</v>
      </c>
      <c r="X39" s="270">
        <f>LD!CD571</f>
        <v>7.5223986357035741E-2</v>
      </c>
      <c r="Y39" s="140">
        <f>LD!CF571</f>
        <v>0</v>
      </c>
      <c r="Z39" s="140">
        <f>LD!CH571</f>
        <v>0</v>
      </c>
      <c r="AA39" s="309">
        <f>LD!AX571</f>
        <v>23.979093502853363</v>
      </c>
      <c r="AB39" s="310">
        <f>LD!AY571</f>
        <v>2.8872815309569493</v>
      </c>
      <c r="AC39" s="310">
        <f>LD!AZ571</f>
        <v>1</v>
      </c>
      <c r="AD39" s="370">
        <f>LD!BA571</f>
        <v>1</v>
      </c>
      <c r="AE39" s="248">
        <f>LD!BF572</f>
        <v>-0.35634056923792601</v>
      </c>
      <c r="AF39" s="244">
        <f>LD!BG572</f>
        <v>-0.41631846026599162</v>
      </c>
      <c r="AG39" s="244">
        <f>LD!BH572</f>
        <v>-0.40161138177269107</v>
      </c>
      <c r="AH39" s="244">
        <f>LD!BI572</f>
        <v>-0.3718811241431903</v>
      </c>
      <c r="AI39" s="244">
        <f>LD!BJ572</f>
        <v>-0.36055051738043919</v>
      </c>
      <c r="AJ39" s="244">
        <f>LD!BL572</f>
        <v>-0.32980845250010382</v>
      </c>
      <c r="AK39" s="244">
        <f>LD!BN572</f>
        <v>-0.32326725047933691</v>
      </c>
      <c r="AL39" s="244">
        <f>LD!BP572</f>
        <v>-0.37249508871740522</v>
      </c>
      <c r="AM39" s="244">
        <f>LD!BR572</f>
        <v>-0.36664099123790694</v>
      </c>
      <c r="AN39" s="244">
        <f>LD!BT572</f>
        <v>-0.34542885117680699</v>
      </c>
      <c r="AO39" s="244">
        <f>LD!BV572</f>
        <v>-0.38187313679713186</v>
      </c>
      <c r="AP39" s="244">
        <f>LD!BX572</f>
        <v>-0.35995233788910119</v>
      </c>
      <c r="AQ39" s="244">
        <f>LD!BY572</f>
        <v>-0.41806574554917031</v>
      </c>
      <c r="AR39" s="244">
        <f>LD!BZ572</f>
        <v>-0.40536461217773601</v>
      </c>
      <c r="AS39" s="244">
        <f>LD!CA572</f>
        <v>-0.36337947975284535</v>
      </c>
      <c r="AT39" s="258">
        <f>LD!CB572</f>
        <v>-0.36409336516704932</v>
      </c>
      <c r="AU39" s="189">
        <f>LD!CD572</f>
        <v>2.7143794876444607E-2</v>
      </c>
      <c r="AV39" s="91">
        <f>LD!AX574</f>
        <v>14.576333711691261</v>
      </c>
      <c r="AW39" s="125">
        <f>LD!AY574</f>
        <v>2.028222609798636</v>
      </c>
      <c r="AX39" s="91">
        <f>LD!AZ574</f>
        <v>1</v>
      </c>
      <c r="AY39" s="125">
        <f>LD!BA574</f>
        <v>1</v>
      </c>
      <c r="AZ39" s="248">
        <f>LD!BF573</f>
        <v>-0.19727050062642226</v>
      </c>
      <c r="BA39" s="244">
        <f>LD!BG573</f>
        <v>-0.27595942894731906</v>
      </c>
      <c r="BB39" s="244">
        <f>LD!BH573</f>
        <v>-0.3683167571714413</v>
      </c>
      <c r="BC39" s="244">
        <f>LD!BI573</f>
        <v>-0.22604283664248048</v>
      </c>
      <c r="BD39" s="244">
        <f>LD!BJ573</f>
        <v>-0.20725990802105887</v>
      </c>
      <c r="BE39" s="244">
        <f>LD!BL573</f>
        <v>-0.17305502855810384</v>
      </c>
      <c r="BF39" s="244">
        <f>LD!BN573</f>
        <v>-0.17719707405606089</v>
      </c>
      <c r="BG39" s="244">
        <f>LD!BP573</f>
        <v>-0.21062370061993407</v>
      </c>
      <c r="BH39" s="244">
        <f>LD!BR573</f>
        <v>-0.20665515872797158</v>
      </c>
      <c r="BI39" s="244">
        <f>LD!BT573</f>
        <v>-0.17929515569603338</v>
      </c>
      <c r="BJ39" s="244">
        <f>LD!BV573</f>
        <v>-0.23800035842526335</v>
      </c>
      <c r="BK39" s="244">
        <f>LD!BX573</f>
        <v>-0.20458225551825915</v>
      </c>
      <c r="BL39" s="244">
        <f>LD!BY573</f>
        <v>-0.28467828274759488</v>
      </c>
      <c r="BM39" s="244">
        <f>LD!BZ573</f>
        <v>-0.37182269473067298</v>
      </c>
      <c r="BN39" s="244">
        <f>LD!CA573</f>
        <v>-0.21003770625051377</v>
      </c>
      <c r="BO39" s="258">
        <f>LD!CB573</f>
        <v>-0.21447571417592912</v>
      </c>
      <c r="BP39" s="189">
        <f>LD!CD573</f>
        <v>0.12330417783762687</v>
      </c>
      <c r="BQ39" s="91">
        <f>LD!AX573</f>
        <v>45.387538503766507</v>
      </c>
      <c r="BR39" s="125">
        <f>LD!AY573</f>
        <v>5.1741342524208109</v>
      </c>
      <c r="BS39" s="248">
        <f>LD!AZ573</f>
        <v>1</v>
      </c>
      <c r="BT39" s="250">
        <f>LD!BA573</f>
        <v>1</v>
      </c>
      <c r="DI39" s="12"/>
    </row>
    <row r="40" spans="2:113" x14ac:dyDescent="0.2">
      <c r="B40" s="44" t="str">
        <f>LD!C580</f>
        <v>Class ECF4_422_HDR</v>
      </c>
      <c r="C40" s="445">
        <f>LD!AX579</f>
        <v>1</v>
      </c>
      <c r="D40" s="15"/>
      <c r="E40" s="485"/>
      <c r="F40" s="485"/>
      <c r="G40" s="36" t="str">
        <f>LD!C580</f>
        <v>Class ECF4_422_HDR</v>
      </c>
      <c r="H40" s="244">
        <f>LD!BF580</f>
        <v>-0.28186001769672575</v>
      </c>
      <c r="I40" s="244">
        <f>LD!BG580</f>
        <v>-0.27429405602842694</v>
      </c>
      <c r="J40" s="244">
        <f>LD!BH580</f>
        <v>-0.3293540866689712</v>
      </c>
      <c r="K40" s="244">
        <f>LD!BI580</f>
        <v>-0.2853451401022889</v>
      </c>
      <c r="L40" s="244">
        <f>LD!BJ580</f>
        <v>-0.28345714198888361</v>
      </c>
      <c r="M40" s="244">
        <f>LD!BL580</f>
        <v>-0.26235474659526309</v>
      </c>
      <c r="N40" s="244">
        <f>LD!BN580</f>
        <v>-0.26088987288777915</v>
      </c>
      <c r="O40" s="244">
        <f>LD!BP580</f>
        <v>-0.32025019309084818</v>
      </c>
      <c r="P40" s="244">
        <f>LD!BR580</f>
        <v>-0.31225837840579218</v>
      </c>
      <c r="Q40" s="244">
        <f>LD!BT580</f>
        <v>-0.26796267517231148</v>
      </c>
      <c r="R40" s="244">
        <f>LD!BV580</f>
        <v>-0.33578037180878523</v>
      </c>
      <c r="S40" s="244">
        <f>LD!BX580</f>
        <v>-0.28894226057966432</v>
      </c>
      <c r="T40" s="244">
        <f>LD!BY580</f>
        <v>-0.27953905504953475</v>
      </c>
      <c r="U40" s="244">
        <f>LD!BZ580</f>
        <v>-0.33196208591661858</v>
      </c>
      <c r="V40" s="244">
        <f>LD!CA580</f>
        <v>-0.28941568626684511</v>
      </c>
      <c r="W40" s="244">
        <f>LD!CB580</f>
        <v>-0.29028692537193729</v>
      </c>
      <c r="X40" s="270">
        <f>LD!CD580</f>
        <v>4.6212807921561065E-3</v>
      </c>
      <c r="Y40" s="140">
        <f>LD!CF580</f>
        <v>0</v>
      </c>
      <c r="Z40" s="140">
        <f>LD!CH580</f>
        <v>0</v>
      </c>
      <c r="AA40" s="309">
        <f>LD!AX580</f>
        <v>21.912019658816384</v>
      </c>
      <c r="AB40" s="310">
        <f>LD!AY580</f>
        <v>4.0258177939219877</v>
      </c>
      <c r="AC40" s="310">
        <f>LD!AZ580</f>
        <v>1</v>
      </c>
      <c r="AD40" s="370">
        <f>LD!BA580</f>
        <v>1</v>
      </c>
      <c r="AE40" s="248">
        <f>LD!BF581</f>
        <v>-0.34531557515197209</v>
      </c>
      <c r="AF40" s="244">
        <f>LD!BG581</f>
        <v>-0.37959320542596764</v>
      </c>
      <c r="AG40" s="244">
        <f>LD!BH581</f>
        <v>-0.47154087717733806</v>
      </c>
      <c r="AH40" s="244">
        <f>LD!BI581</f>
        <v>-0.36014756795094327</v>
      </c>
      <c r="AI40" s="244">
        <f>LD!BJ581</f>
        <v>-0.35173569244394653</v>
      </c>
      <c r="AJ40" s="244">
        <f>LD!BL581</f>
        <v>-0.32706188371379552</v>
      </c>
      <c r="AK40" s="244">
        <f>LD!BN581</f>
        <v>-0.3223036047242529</v>
      </c>
      <c r="AL40" s="244">
        <f>LD!BP581</f>
        <v>-0.42308364024772815</v>
      </c>
      <c r="AM40" s="244">
        <f>LD!BR581</f>
        <v>-0.41283052042396806</v>
      </c>
      <c r="AN40" s="244">
        <f>LD!BT581</f>
        <v>-0.33416774239563019</v>
      </c>
      <c r="AO40" s="244">
        <f>LD!BV581</f>
        <v>-0.49214934211921446</v>
      </c>
      <c r="AP40" s="244">
        <f>LD!BX581</f>
        <v>-0.35638972298954363</v>
      </c>
      <c r="AQ40" s="244">
        <f>LD!BY581</f>
        <v>-0.38776056932586245</v>
      </c>
      <c r="AR40" s="244">
        <f>LD!BZ581</f>
        <v>-0.4744517711588192</v>
      </c>
      <c r="AS40" s="244">
        <f>LD!CA581</f>
        <v>-0.36273012935413729</v>
      </c>
      <c r="AT40" s="258">
        <f>LD!CB581</f>
        <v>-0.36236703876976739</v>
      </c>
      <c r="AU40" s="189">
        <f>LD!CD581</f>
        <v>-1.2185700276521106E-3</v>
      </c>
      <c r="AV40" s="91">
        <f>LD!AX583</f>
        <v>14.093849982225381</v>
      </c>
      <c r="AW40" s="125">
        <f>LD!AY583</f>
        <v>2.9176754205990973</v>
      </c>
      <c r="AX40" s="91">
        <f>LD!AZ583</f>
        <v>1</v>
      </c>
      <c r="AY40" s="125">
        <f>LD!BA583</f>
        <v>1</v>
      </c>
      <c r="AZ40" s="248">
        <f>LD!BF582</f>
        <v>-0.21840446024147941</v>
      </c>
      <c r="BA40" s="244">
        <f>LD!BG582</f>
        <v>-0.16899490663088623</v>
      </c>
      <c r="BB40" s="244">
        <f>LD!BH582</f>
        <v>-0.18716729616060435</v>
      </c>
      <c r="BC40" s="244">
        <f>LD!BI582</f>
        <v>-0.21054271225363452</v>
      </c>
      <c r="BD40" s="244">
        <f>LD!BJ582</f>
        <v>-0.21517859153382068</v>
      </c>
      <c r="BE40" s="244">
        <f>LD!BL582</f>
        <v>-0.19764760947673066</v>
      </c>
      <c r="BF40" s="244">
        <f>LD!BN582</f>
        <v>-0.1994761410513054</v>
      </c>
      <c r="BG40" s="244">
        <f>LD!BP582</f>
        <v>-0.2174167459339682</v>
      </c>
      <c r="BH40" s="244">
        <f>LD!BR582</f>
        <v>-0.2116862363876163</v>
      </c>
      <c r="BI40" s="244">
        <f>LD!BT582</f>
        <v>-0.20175760794899278</v>
      </c>
      <c r="BJ40" s="244">
        <f>LD!BV582</f>
        <v>-0.17941140149835599</v>
      </c>
      <c r="BK40" s="244">
        <f>LD!BX582</f>
        <v>-0.22149479816978501</v>
      </c>
      <c r="BL40" s="244">
        <f>LD!BY582</f>
        <v>-0.17131754077320704</v>
      </c>
      <c r="BM40" s="244">
        <f>LD!BZ582</f>
        <v>-0.18947240067441795</v>
      </c>
      <c r="BN40" s="244">
        <f>LD!CA582</f>
        <v>-0.21610124317955293</v>
      </c>
      <c r="BO40" s="258">
        <f>LD!CB582</f>
        <v>-0.21820681197410721</v>
      </c>
      <c r="BP40" s="189">
        <f>LD!CD582</f>
        <v>1.0461131611964323E-2</v>
      </c>
      <c r="BQ40" s="91">
        <f>LD!AX582</f>
        <v>37.252687414918078</v>
      </c>
      <c r="BR40" s="125">
        <f>LD!AY582</f>
        <v>6.4628995433789962</v>
      </c>
      <c r="BS40" s="248">
        <f>LD!AZ582</f>
        <v>1</v>
      </c>
      <c r="BT40" s="250">
        <f>LD!BA582</f>
        <v>1</v>
      </c>
      <c r="DI40" s="12"/>
    </row>
    <row r="41" spans="2:113" x14ac:dyDescent="0.2">
      <c r="B41" s="44" t="str">
        <f>LD!C589</f>
        <v>Class ECF5_444_YCgCo</v>
      </c>
      <c r="C41" s="445">
        <f>LD!AX588</f>
        <v>1</v>
      </c>
      <c r="D41" s="15"/>
      <c r="E41" s="485"/>
      <c r="F41" s="485"/>
      <c r="G41" s="36" t="str">
        <f>LD!C589</f>
        <v>Class ECF5_444_YCgCo</v>
      </c>
      <c r="H41" s="244">
        <f>LD!BF589</f>
        <v>-0.21240778559226736</v>
      </c>
      <c r="I41" s="244">
        <f>LD!BG589</f>
        <v>-0.22729490090983318</v>
      </c>
      <c r="J41" s="244">
        <f>LD!BH589</f>
        <v>-0.16543636609936174</v>
      </c>
      <c r="K41" s="244">
        <f>LD!BI589</f>
        <v>-0.20906957147370364</v>
      </c>
      <c r="L41" s="244">
        <f>LD!BJ589</f>
        <v>-0.21112441342525379</v>
      </c>
      <c r="M41" s="244">
        <f>LD!BL589</f>
        <v>-0.22168621350907991</v>
      </c>
      <c r="N41" s="244">
        <f>LD!BN589</f>
        <v>-0.21746297182077967</v>
      </c>
      <c r="O41" s="244">
        <f>LD!BP589</f>
        <v>-0.3006203870776849</v>
      </c>
      <c r="P41" s="244">
        <f>LD!BR589</f>
        <v>-0.29792802986101385</v>
      </c>
      <c r="Q41" s="244">
        <f>LD!BT589</f>
        <v>-0.20584563554945934</v>
      </c>
      <c r="R41" s="244">
        <f>LD!BV589</f>
        <v>-0.18840588181484252</v>
      </c>
      <c r="S41" s="244">
        <f>LD!BX589</f>
        <v>-0.21729757159623231</v>
      </c>
      <c r="T41" s="244">
        <f>LD!BY589</f>
        <v>-0.23124055027793322</v>
      </c>
      <c r="U41" s="244">
        <f>LD!BZ589</f>
        <v>-0.16874983373424679</v>
      </c>
      <c r="V41" s="244">
        <f>LD!CA589</f>
        <v>-0.21006434703881394</v>
      </c>
      <c r="W41" s="244">
        <f>LD!CB589</f>
        <v>-0.21591338122902093</v>
      </c>
      <c r="X41" s="270">
        <f>LD!CD589</f>
        <v>9.4608154649590007E-2</v>
      </c>
      <c r="Y41" s="140">
        <f>LD!CF589</f>
        <v>0</v>
      </c>
      <c r="Z41" s="140">
        <f>LD!CH589</f>
        <v>0</v>
      </c>
      <c r="AA41" s="309">
        <f>LD!AX589</f>
        <v>24.7014019067358</v>
      </c>
      <c r="AB41" s="310">
        <f>LD!AY589</f>
        <v>2.7799992135408989</v>
      </c>
      <c r="AC41" s="310">
        <f>LD!AZ589</f>
        <v>1</v>
      </c>
      <c r="AD41" s="370">
        <f>LD!BA589</f>
        <v>1</v>
      </c>
      <c r="AE41" s="248">
        <f>LD!BF590</f>
        <v>-0.21240778559226736</v>
      </c>
      <c r="AF41" s="244">
        <f>LD!BG590</f>
        <v>-0.22729490090983318</v>
      </c>
      <c r="AG41" s="244">
        <f>LD!BH590</f>
        <v>-0.16543636609936174</v>
      </c>
      <c r="AH41" s="244">
        <f>LD!BI590</f>
        <v>-0.20906957147370364</v>
      </c>
      <c r="AI41" s="244">
        <f>LD!BJ590</f>
        <v>-0.21112441342525379</v>
      </c>
      <c r="AJ41" s="244">
        <f>LD!BL590</f>
        <v>-0.22168621350907991</v>
      </c>
      <c r="AK41" s="244">
        <f>LD!BN590</f>
        <v>-0.21746297182077967</v>
      </c>
      <c r="AL41" s="244">
        <f>LD!BP590</f>
        <v>-0.3006203870776849</v>
      </c>
      <c r="AM41" s="244">
        <f>LD!BR590</f>
        <v>-0.29792802986101385</v>
      </c>
      <c r="AN41" s="244">
        <f>LD!BT590</f>
        <v>-0.20584563554945934</v>
      </c>
      <c r="AO41" s="244">
        <f>LD!BV590</f>
        <v>-0.18840588181484252</v>
      </c>
      <c r="AP41" s="244">
        <f>LD!BX590</f>
        <v>-0.21729757159623231</v>
      </c>
      <c r="AQ41" s="244">
        <f>LD!BY590</f>
        <v>-0.23124055027793322</v>
      </c>
      <c r="AR41" s="244">
        <f>LD!BZ590</f>
        <v>-0.16874983373424679</v>
      </c>
      <c r="AS41" s="244">
        <f>LD!CA590</f>
        <v>-0.21006434703881394</v>
      </c>
      <c r="AT41" s="258">
        <f>LD!CB590</f>
        <v>-0.21591338122902093</v>
      </c>
      <c r="AU41" s="189">
        <f>LD!CD590</f>
        <v>9.4608154649590007E-2</v>
      </c>
      <c r="AV41" s="91">
        <f>LD!AX592</f>
        <v>12.772758620689656</v>
      </c>
      <c r="AW41" s="125">
        <f>LD!AY592</f>
        <v>2.0331876697767806</v>
      </c>
      <c r="AX41" s="91">
        <f>LD!AZ592</f>
        <v>1</v>
      </c>
      <c r="AY41" s="125">
        <f>LD!BA592</f>
        <v>1</v>
      </c>
      <c r="AZ41" s="248">
        <f>LD!BF591</f>
        <v>-0.21240778559226736</v>
      </c>
      <c r="BA41" s="244">
        <f>LD!BG591</f>
        <v>-0.22729490090983318</v>
      </c>
      <c r="BB41" s="244">
        <f>LD!BH591</f>
        <v>-0.16543636609936174</v>
      </c>
      <c r="BC41" s="244">
        <f>LD!BI591</f>
        <v>-0.20906957147370364</v>
      </c>
      <c r="BD41" s="244">
        <f>LD!BJ591</f>
        <v>-0.21112441342525379</v>
      </c>
      <c r="BE41" s="244">
        <f>LD!BL591</f>
        <v>-0.22168621350907991</v>
      </c>
      <c r="BF41" s="244">
        <f>LD!BN591</f>
        <v>-0.21746297182077967</v>
      </c>
      <c r="BG41" s="244">
        <f>LD!BP591</f>
        <v>-0.3006203870776849</v>
      </c>
      <c r="BH41" s="244">
        <f>LD!BR591</f>
        <v>-0.29792802986101385</v>
      </c>
      <c r="BI41" s="244">
        <f>LD!BT591</f>
        <v>-0.20584563554945934</v>
      </c>
      <c r="BJ41" s="244">
        <f>LD!BV591</f>
        <v>-0.18840588181484252</v>
      </c>
      <c r="BK41" s="244">
        <f>LD!BX591</f>
        <v>-0.21729757159623231</v>
      </c>
      <c r="BL41" s="244">
        <f>LD!BY591</f>
        <v>-0.23124055027793322</v>
      </c>
      <c r="BM41" s="244">
        <f>LD!BZ591</f>
        <v>-0.16874983373424679</v>
      </c>
      <c r="BN41" s="244">
        <f>LD!CA591</f>
        <v>-0.21006434703881394</v>
      </c>
      <c r="BO41" s="258">
        <f>LD!CB591</f>
        <v>-0.21591338122902093</v>
      </c>
      <c r="BP41" s="189">
        <f>LD!CD591</f>
        <v>9.4608154649590007E-2</v>
      </c>
      <c r="BQ41" s="91">
        <f>LD!AX591</f>
        <v>52.133000943269103</v>
      </c>
      <c r="BR41" s="125">
        <f>LD!AY591</f>
        <v>3.2333037724264959</v>
      </c>
      <c r="BS41" s="248">
        <f>LD!AZ591</f>
        <v>1</v>
      </c>
      <c r="BT41" s="250">
        <f>LD!BA591</f>
        <v>1</v>
      </c>
      <c r="DI41" s="12"/>
    </row>
    <row r="42" spans="2:113" ht="17" thickBot="1" x14ac:dyDescent="0.25">
      <c r="B42" s="44" t="str">
        <f>LD!C598</f>
        <v>Class ECF6_444_SCC</v>
      </c>
      <c r="C42" s="445">
        <f>LD!AX597</f>
        <v>1</v>
      </c>
      <c r="D42" s="15"/>
      <c r="E42" s="485"/>
      <c r="F42" s="485"/>
      <c r="G42" s="423" t="str">
        <f>LD!C598</f>
        <v>Class ECF6_444_SCC</v>
      </c>
      <c r="H42" s="252">
        <f>LD!BF598</f>
        <v>-0.35169997426610244</v>
      </c>
      <c r="I42" s="252">
        <f>LD!BG598</f>
        <v>-0.38698003969605266</v>
      </c>
      <c r="J42" s="252">
        <f>LD!BH598</f>
        <v>-0.38876926375561677</v>
      </c>
      <c r="K42" s="252">
        <f>LD!BI598</f>
        <v>-0.36189081219980579</v>
      </c>
      <c r="L42" s="252">
        <f>LD!BJ598</f>
        <v>-0.35459394846288106</v>
      </c>
      <c r="M42" s="252">
        <f>LD!BL598</f>
        <v>-0.34081044555377105</v>
      </c>
      <c r="N42" s="252">
        <f>LD!BN598</f>
        <v>-0.35275612303556597</v>
      </c>
      <c r="O42" s="252">
        <f>LD!BP598</f>
        <v>-0.37295101790801827</v>
      </c>
      <c r="P42" s="252">
        <f>LD!BR598</f>
        <v>-0.35809980895835253</v>
      </c>
      <c r="Q42" s="252">
        <f>LD!BT598</f>
        <v>-0.34641344162548343</v>
      </c>
      <c r="R42" s="252">
        <f>LD!BV598</f>
        <v>-0.38526804204102005</v>
      </c>
      <c r="S42" s="252">
        <f>LD!BX598</f>
        <v>-0.35430988363743959</v>
      </c>
      <c r="T42" s="252">
        <f>LD!BY598</f>
        <v>-0.38868983742131047</v>
      </c>
      <c r="U42" s="252">
        <f>LD!BZ598</f>
        <v>-0.39037368486798013</v>
      </c>
      <c r="V42" s="252">
        <f>LD!CA598</f>
        <v>-0.35706720137125131</v>
      </c>
      <c r="W42" s="252">
        <f>LD!CB598</f>
        <v>-0.35712763383801605</v>
      </c>
      <c r="X42" s="150">
        <f>LD!CD598</f>
        <v>-8.9550495668026017E-2</v>
      </c>
      <c r="Y42" s="141">
        <f>LD!CF598</f>
        <v>0</v>
      </c>
      <c r="Z42" s="141">
        <f>LD!CH598</f>
        <v>0</v>
      </c>
      <c r="AA42" s="311">
        <f>LD!AX598</f>
        <v>15.686218890810144</v>
      </c>
      <c r="AB42" s="435">
        <f>LD!AY598</f>
        <v>2.8932074878900336</v>
      </c>
      <c r="AC42" s="435">
        <f>LD!AZ598</f>
        <v>1</v>
      </c>
      <c r="AD42" s="313">
        <f>LD!BA598</f>
        <v>1</v>
      </c>
      <c r="AE42" s="256">
        <f>LD!BF599</f>
        <v>-0.51972067250012777</v>
      </c>
      <c r="AF42" s="252">
        <f>LD!BG599</f>
        <v>-0.55448553228866082</v>
      </c>
      <c r="AG42" s="252">
        <f>LD!BH599</f>
        <v>-0.58092551919785707</v>
      </c>
      <c r="AH42" s="252">
        <f>LD!BI599</f>
        <v>-0.52925627860032898</v>
      </c>
      <c r="AI42" s="252">
        <f>LD!BJ599</f>
        <v>-0.52355946075957827</v>
      </c>
      <c r="AJ42" s="252">
        <f>LD!BL599</f>
        <v>-0.52426868593125764</v>
      </c>
      <c r="AK42" s="252">
        <f>LD!BN599</f>
        <v>-0.5326395996273704</v>
      </c>
      <c r="AL42" s="252">
        <f>LD!BP599</f>
        <v>-0.54365992286168985</v>
      </c>
      <c r="AM42" s="252">
        <f>LD!BR599</f>
        <v>-0.52322205040715852</v>
      </c>
      <c r="AN42" s="252">
        <f>LD!BT599</f>
        <v>-0.5239781323818673</v>
      </c>
      <c r="AO42" s="252">
        <f>LD!BV599</f>
        <v>-0.55865413888038251</v>
      </c>
      <c r="AP42" s="252">
        <f>LD!BX599</f>
        <v>-0.5242758776566544</v>
      </c>
      <c r="AQ42" s="252">
        <f>LD!BY599</f>
        <v>-0.55523639383614642</v>
      </c>
      <c r="AR42" s="252">
        <f>LD!BZ599</f>
        <v>-0.58355075189210637</v>
      </c>
      <c r="AS42" s="252">
        <f>LD!CA599</f>
        <v>-0.52752972490483763</v>
      </c>
      <c r="AT42" s="259">
        <f>LD!CB599</f>
        <v>-0.52788529327325218</v>
      </c>
      <c r="AU42" s="197">
        <f>LD!CD599</f>
        <v>-0.33391803760366723</v>
      </c>
      <c r="AV42" s="92">
        <f>LD!AX601</f>
        <v>9.3559519645563718</v>
      </c>
      <c r="AW42" s="417">
        <f>LD!AY601</f>
        <v>1.8975322649269608</v>
      </c>
      <c r="AX42" s="92">
        <f>LD!AZ601</f>
        <v>1</v>
      </c>
      <c r="AY42" s="417">
        <f>LD!BA601</f>
        <v>1</v>
      </c>
      <c r="AZ42" s="256">
        <f>LD!BF600</f>
        <v>-0.22587129432847874</v>
      </c>
      <c r="BA42" s="252">
        <f>LD!BG600</f>
        <v>-0.2423997479390646</v>
      </c>
      <c r="BB42" s="252">
        <f>LD!BH600</f>
        <v>-0.23454711726625299</v>
      </c>
      <c r="BC42" s="252">
        <f>LD!BI600</f>
        <v>-0.22945021241216979</v>
      </c>
      <c r="BD42" s="252">
        <f>LD!BJ600</f>
        <v>-0.22687946539041312</v>
      </c>
      <c r="BE42" s="252">
        <f>LD!BL600</f>
        <v>-0.23698669734534261</v>
      </c>
      <c r="BF42" s="252">
        <f>LD!BN600</f>
        <v>-0.21774282790869504</v>
      </c>
      <c r="BG42" s="252">
        <f>LD!BP600</f>
        <v>-0.24764798483666761</v>
      </c>
      <c r="BH42" s="252">
        <f>LD!BR600</f>
        <v>-0.2412615306027025</v>
      </c>
      <c r="BI42" s="252">
        <f>LD!BT600</f>
        <v>-0.21692634675807376</v>
      </c>
      <c r="BJ42" s="252">
        <f>LD!BV600</f>
        <v>-0.26322437261653497</v>
      </c>
      <c r="BK42" s="252">
        <f>LD!BX600</f>
        <v>-0.22845750237677365</v>
      </c>
      <c r="BL42" s="252">
        <f>LD!BY600</f>
        <v>-0.2429734382686598</v>
      </c>
      <c r="BM42" s="252">
        <f>LD!BZ600</f>
        <v>-0.23514787687626681</v>
      </c>
      <c r="BN42" s="252">
        <f>LD!CA600</f>
        <v>-0.22918811131444161</v>
      </c>
      <c r="BO42" s="259">
        <f>LD!CB600</f>
        <v>-0.22930575479242882</v>
      </c>
      <c r="BP42" s="197">
        <f>LD!CD600</f>
        <v>-4.7089618789506339E-4</v>
      </c>
      <c r="BQ42" s="92">
        <f>LD!AX600</f>
        <v>29.568693249111725</v>
      </c>
      <c r="BR42" s="417">
        <f>LD!AY600</f>
        <v>5.1584967320261441</v>
      </c>
      <c r="BS42" s="256">
        <f>LD!AZ600</f>
        <v>1</v>
      </c>
      <c r="BT42" s="255">
        <f>LD!BA600</f>
        <v>1</v>
      </c>
      <c r="DI42" s="12"/>
    </row>
    <row r="43" spans="2:113" x14ac:dyDescent="0.2">
      <c r="B43" s="176" t="str">
        <f>LD!C656</f>
        <v>Overall Mandatory 444</v>
      </c>
      <c r="C43" s="446">
        <f>LD!AX655</f>
        <v>1</v>
      </c>
      <c r="D43" s="15"/>
      <c r="E43" s="485"/>
      <c r="F43" s="485"/>
      <c r="G43" s="458" t="str">
        <f>LD!C656</f>
        <v>Overall Mandatory 444</v>
      </c>
      <c r="H43" s="243">
        <f>LD!BF656</f>
        <v>-0.23921140037639577</v>
      </c>
      <c r="I43" s="243">
        <f>LD!BG656</f>
        <v>-0.27107861949894813</v>
      </c>
      <c r="J43" s="243">
        <f>LD!BH656</f>
        <v>-0.29985396820118626</v>
      </c>
      <c r="K43" s="243">
        <f>LD!BI656</f>
        <v>-0.2500564212556835</v>
      </c>
      <c r="L43" s="243">
        <f>LD!BJ656</f>
        <v>-0.24291179185428946</v>
      </c>
      <c r="M43" s="243">
        <f>LD!BL656</f>
        <v>-0.22605238125673754</v>
      </c>
      <c r="N43" s="243">
        <f>LD!BN656</f>
        <v>-0.22345527774536192</v>
      </c>
      <c r="O43" s="243">
        <f>LD!BP656</f>
        <v>-0.26165920177277213</v>
      </c>
      <c r="P43" s="243">
        <f>LD!BR656</f>
        <v>-0.25654149065230225</v>
      </c>
      <c r="Q43" s="243">
        <f>LD!BT656</f>
        <v>-0.22460655067832555</v>
      </c>
      <c r="R43" s="243">
        <f>LD!BV656</f>
        <v>-0.25025859674396506</v>
      </c>
      <c r="S43" s="243">
        <f>LD!BX656</f>
        <v>-0.2442722945903644</v>
      </c>
      <c r="T43" s="243">
        <f>LD!BY656</f>
        <v>-0.27568764732166134</v>
      </c>
      <c r="U43" s="243">
        <f>LD!BZ656</f>
        <v>-0.30405713275530233</v>
      </c>
      <c r="V43" s="243">
        <f>LD!CA656</f>
        <v>-0.24523186271535341</v>
      </c>
      <c r="W43" s="243">
        <f>LD!CB656</f>
        <v>-0.24792030222621378</v>
      </c>
      <c r="X43" s="192">
        <f>LD!CD656</f>
        <v>1.1534275709707413E-2</v>
      </c>
      <c r="Y43" s="401">
        <f>LD!CF656</f>
        <v>0</v>
      </c>
      <c r="Z43" s="401">
        <f>LD!CH656</f>
        <v>0</v>
      </c>
      <c r="AA43" s="459">
        <f>LD!AX656</f>
        <v>32.766085728309406</v>
      </c>
      <c r="AB43" s="460">
        <f>LD!AY656</f>
        <v>2.8890473980938016</v>
      </c>
      <c r="AC43" s="460">
        <f>LD!AZ656</f>
        <v>1</v>
      </c>
      <c r="AD43" s="460">
        <f>LD!BA656</f>
        <v>1</v>
      </c>
      <c r="AE43" s="243">
        <f>LD!BF657</f>
        <v>-0.36601226276761611</v>
      </c>
      <c r="AF43" s="243">
        <f>LD!BG657</f>
        <v>-0.41631846026599162</v>
      </c>
      <c r="AG43" s="243">
        <f>LD!BH657</f>
        <v>-0.43432169885292937</v>
      </c>
      <c r="AH43" s="341">
        <f>LD!BI657</f>
        <v>-0.3718811241431903</v>
      </c>
      <c r="AI43" s="243">
        <f>LD!BJ657</f>
        <v>-0.3631168285652035</v>
      </c>
      <c r="AJ43" s="243">
        <f>LD!BL657</f>
        <v>-0.37260915018761587</v>
      </c>
      <c r="AK43" s="243">
        <f>LD!BN657</f>
        <v>-0.34583303633284468</v>
      </c>
      <c r="AL43" s="243">
        <f>LD!BP657</f>
        <v>-0.38895836479275059</v>
      </c>
      <c r="AM43" s="243">
        <f>LD!BR657</f>
        <v>-0.37621531761681037</v>
      </c>
      <c r="AN43" s="243">
        <f>LD!BT657</f>
        <v>-0.34542885117680699</v>
      </c>
      <c r="AO43" s="243">
        <f>LD!BV657</f>
        <v>-0.38187313679713186</v>
      </c>
      <c r="AP43" s="243">
        <f>LD!BX657</f>
        <v>-0.36767730774021279</v>
      </c>
      <c r="AQ43" s="243">
        <f>LD!BY657</f>
        <v>-0.41806574554917031</v>
      </c>
      <c r="AR43" s="243">
        <f>LD!BZ657</f>
        <v>-0.44261304529588952</v>
      </c>
      <c r="AS43" s="243">
        <f>LD!CA657</f>
        <v>-0.36337947975284535</v>
      </c>
      <c r="AT43" s="119">
        <f>LD!CB657</f>
        <v>-0.36478131924537149</v>
      </c>
      <c r="AU43" s="188">
        <f>LD!CD657</f>
        <v>-0.16262192692611502</v>
      </c>
      <c r="AV43" s="89">
        <f>LD!AX659</f>
        <v>12.772758620689656</v>
      </c>
      <c r="AW43" s="123">
        <f>LD!AY659</f>
        <v>2.028222609798636</v>
      </c>
      <c r="AX43" s="95">
        <f>LD!AZ659</f>
        <v>1</v>
      </c>
      <c r="AY43" s="422">
        <f>LD!BA659</f>
        <v>1</v>
      </c>
      <c r="AZ43" s="253">
        <f>LD!BF658</f>
        <v>-0.12693454763198686</v>
      </c>
      <c r="BA43" s="251">
        <f>LD!BG658</f>
        <v>-0.13562283681963272</v>
      </c>
      <c r="BB43" s="251">
        <f>LD!BH658</f>
        <v>-0.16543636609936174</v>
      </c>
      <c r="BC43" s="251">
        <f>LD!BI658</f>
        <v>-0.1623169420619307</v>
      </c>
      <c r="BD43" s="251">
        <f>LD!BJ658</f>
        <v>-0.1395775652483304</v>
      </c>
      <c r="BE43" s="251">
        <f>LD!BL658</f>
        <v>-0.1130916516111925</v>
      </c>
      <c r="BF43" s="251">
        <f>LD!BN658</f>
        <v>-0.10793459025333263</v>
      </c>
      <c r="BG43" s="251">
        <f>LD!BP658</f>
        <v>-0.15903550039196812</v>
      </c>
      <c r="BH43" s="251">
        <f>LD!BR658</f>
        <v>-0.14883232404305757</v>
      </c>
      <c r="BI43" s="251">
        <f>LD!BT658</f>
        <v>-0.12406116008350287</v>
      </c>
      <c r="BJ43" s="251">
        <f>LD!BV658</f>
        <v>-0.14002995484555658</v>
      </c>
      <c r="BK43" s="251">
        <f>LD!BX658</f>
        <v>-0.13009476023557431</v>
      </c>
      <c r="BL43" s="251">
        <f>LD!BY658</f>
        <v>-0.14212531070074352</v>
      </c>
      <c r="BM43" s="251">
        <f>LD!BZ658</f>
        <v>-0.16874983373424679</v>
      </c>
      <c r="BN43" s="251">
        <f>LD!CA658</f>
        <v>-0.13655465672632427</v>
      </c>
      <c r="BO43" s="257">
        <f>LD!CB658</f>
        <v>-0.14307671365659369</v>
      </c>
      <c r="BP43" s="196">
        <f>LD!CD658</f>
        <v>0.12330417783762687</v>
      </c>
      <c r="BQ43" s="95">
        <f>LD!AX658</f>
        <v>114.46589754318848</v>
      </c>
      <c r="BR43" s="422">
        <f>LD!AY658</f>
        <v>8.2176560121765618</v>
      </c>
      <c r="BS43" s="253">
        <f>LD!AZ658</f>
        <v>1</v>
      </c>
      <c r="BT43" s="254">
        <f>LD!BA658</f>
        <v>1</v>
      </c>
      <c r="DI43" s="12"/>
    </row>
    <row r="44" spans="2:113" hidden="1" x14ac:dyDescent="0.2">
      <c r="B44" s="176" t="str">
        <f>LD!C607</f>
        <v>Class ECF7_SCC</v>
      </c>
      <c r="C44" s="110">
        <f>LD!AX606</f>
        <v>1</v>
      </c>
      <c r="D44" s="15"/>
      <c r="E44" s="485"/>
      <c r="F44" s="485"/>
      <c r="G44" s="176" t="str">
        <f>LD!C607</f>
        <v>Class ECF7_SCC</v>
      </c>
      <c r="H44" s="244" t="e">
        <f>LD!BF607</f>
        <v>#VALUE!</v>
      </c>
      <c r="I44" s="244" t="e">
        <f>LD!BG607</f>
        <v>#VALUE!</v>
      </c>
      <c r="J44" s="244" t="e">
        <f>LD!BH607</f>
        <v>#VALUE!</v>
      </c>
      <c r="K44" s="244" t="e">
        <f>LD!BI607</f>
        <v>#VALUE!</v>
      </c>
      <c r="L44" s="244" t="e">
        <f>LD!BJ607</f>
        <v>#VALUE!</v>
      </c>
      <c r="M44" s="244" t="e">
        <f>LD!BL607</f>
        <v>#VALUE!</v>
      </c>
      <c r="N44" s="244" t="e">
        <f>LD!BN607</f>
        <v>#VALUE!</v>
      </c>
      <c r="O44" s="244" t="e">
        <f>LD!BP607</f>
        <v>#VALUE!</v>
      </c>
      <c r="P44" s="244" t="e">
        <f>LD!BR607</f>
        <v>#VALUE!</v>
      </c>
      <c r="Q44" s="244" t="e">
        <f>LD!BT607</f>
        <v>#VALUE!</v>
      </c>
      <c r="R44" s="244" t="e">
        <f>LD!BV607</f>
        <v>#VALUE!</v>
      </c>
      <c r="S44" s="244" t="e">
        <f>LD!BX607</f>
        <v>#VALUE!</v>
      </c>
      <c r="T44" s="244" t="e">
        <f>LD!BY607</f>
        <v>#VALUE!</v>
      </c>
      <c r="U44" s="244" t="e">
        <f>LD!BZ607</f>
        <v>#VALUE!</v>
      </c>
      <c r="V44" s="244" t="e">
        <f>LD!CA607</f>
        <v>#VALUE!</v>
      </c>
      <c r="W44" s="244" t="e">
        <f>LD!CB607</f>
        <v>#VALUE!</v>
      </c>
      <c r="X44" s="270" t="e">
        <f>LD!CD607</f>
        <v>#VALUE!</v>
      </c>
      <c r="Y44" s="140">
        <f>LD!CF607</f>
        <v>0</v>
      </c>
      <c r="Z44" s="140">
        <f>LD!CH607</f>
        <v>0</v>
      </c>
      <c r="AA44" s="309">
        <f>LD!AX607</f>
        <v>14.856291531436158</v>
      </c>
      <c r="AB44" s="310">
        <f>LD!AY607</f>
        <v>2.8954179030557676</v>
      </c>
      <c r="AC44" s="310">
        <f>LD!AZ607</f>
        <v>1</v>
      </c>
      <c r="AD44" s="310">
        <f>LD!BA607</f>
        <v>1</v>
      </c>
      <c r="AE44" s="244" t="e">
        <f>LD!BF608</f>
        <v>#VALUE!</v>
      </c>
      <c r="AF44" s="244" t="e">
        <f>LD!BG608</f>
        <v>#VALUE!</v>
      </c>
      <c r="AG44" s="244" t="e">
        <f>LD!BH608</f>
        <v>#VALUE!</v>
      </c>
      <c r="AH44" s="248" t="e">
        <f>LD!BI608</f>
        <v>#VALUE!</v>
      </c>
      <c r="AI44" s="244" t="e">
        <f>LD!BJ608</f>
        <v>#VALUE!</v>
      </c>
      <c r="AJ44" s="244" t="e">
        <f>LD!BL608</f>
        <v>#VALUE!</v>
      </c>
      <c r="AK44" s="244" t="e">
        <f>LD!BN608</f>
        <v>#VALUE!</v>
      </c>
      <c r="AL44" s="244" t="e">
        <f>LD!BP608</f>
        <v>#VALUE!</v>
      </c>
      <c r="AM44" s="244" t="e">
        <f>LD!BR608</f>
        <v>#VALUE!</v>
      </c>
      <c r="AN44" s="244" t="e">
        <f>LD!BT608</f>
        <v>#VALUE!</v>
      </c>
      <c r="AO44" s="244" t="e">
        <f>LD!BV608</f>
        <v>#VALUE!</v>
      </c>
      <c r="AP44" s="244" t="e">
        <f>LD!BX608</f>
        <v>#VALUE!</v>
      </c>
      <c r="AQ44" s="244" t="e">
        <f>LD!BY608</f>
        <v>#VALUE!</v>
      </c>
      <c r="AR44" s="244" t="e">
        <f>LD!BZ608</f>
        <v>#VALUE!</v>
      </c>
      <c r="AS44" s="244" t="e">
        <f>LD!CA608</f>
        <v>#VALUE!</v>
      </c>
      <c r="AT44" s="258" t="e">
        <f>LD!CB608</f>
        <v>#VALUE!</v>
      </c>
      <c r="AU44" s="189" t="e">
        <f>LD!CD608</f>
        <v>#VALUE!</v>
      </c>
      <c r="AV44" s="91">
        <f>LD!AX610</f>
        <v>9.3559519645563718</v>
      </c>
      <c r="AW44" s="125">
        <f>LD!AY610</f>
        <v>1.8975322649269608</v>
      </c>
      <c r="AX44" s="91">
        <f>LD!AZ610</f>
        <v>1</v>
      </c>
      <c r="AY44" s="125">
        <f>LD!BA610</f>
        <v>1</v>
      </c>
      <c r="AZ44" s="248" t="e">
        <f>LD!BF609</f>
        <v>#VALUE!</v>
      </c>
      <c r="BA44" s="244" t="e">
        <f>LD!BG609</f>
        <v>#VALUE!</v>
      </c>
      <c r="BB44" s="244" t="e">
        <f>LD!BH609</f>
        <v>#VALUE!</v>
      </c>
      <c r="BC44" s="244" t="e">
        <f>LD!BI609</f>
        <v>#VALUE!</v>
      </c>
      <c r="BD44" s="244" t="e">
        <f>LD!BJ609</f>
        <v>#VALUE!</v>
      </c>
      <c r="BE44" s="244" t="e">
        <f>LD!BL609</f>
        <v>#VALUE!</v>
      </c>
      <c r="BF44" s="244" t="e">
        <f>LD!BN609</f>
        <v>#VALUE!</v>
      </c>
      <c r="BG44" s="244" t="e">
        <f>LD!BP609</f>
        <v>#VALUE!</v>
      </c>
      <c r="BH44" s="244" t="e">
        <f>LD!BR609</f>
        <v>#VALUE!</v>
      </c>
      <c r="BI44" s="244" t="e">
        <f>LD!BT609</f>
        <v>#VALUE!</v>
      </c>
      <c r="BJ44" s="244" t="e">
        <f>LD!BV609</f>
        <v>#VALUE!</v>
      </c>
      <c r="BK44" s="244" t="e">
        <f>LD!BX609</f>
        <v>#VALUE!</v>
      </c>
      <c r="BL44" s="244" t="e">
        <f>LD!BY609</f>
        <v>#VALUE!</v>
      </c>
      <c r="BM44" s="244" t="e">
        <f>LD!BZ609</f>
        <v>#VALUE!</v>
      </c>
      <c r="BN44" s="244" t="e">
        <f>LD!CA609</f>
        <v>#VALUE!</v>
      </c>
      <c r="BO44" s="258" t="e">
        <f>LD!CB609</f>
        <v>#VALUE!</v>
      </c>
      <c r="BP44" s="189" t="e">
        <f>LD!CD609</f>
        <v>#VALUE!</v>
      </c>
      <c r="BQ44" s="91">
        <f>LD!AX609</f>
        <v>23.286386467294037</v>
      </c>
      <c r="BR44" s="125">
        <f>LD!AY609</f>
        <v>5.1584967320261441</v>
      </c>
      <c r="BS44" s="248">
        <f>LD!AZ609</f>
        <v>1</v>
      </c>
      <c r="BT44" s="250">
        <f>LD!BA609</f>
        <v>1</v>
      </c>
      <c r="DI44" s="12"/>
    </row>
    <row r="45" spans="2:113" s="52" customFormat="1" ht="17" hidden="1" customHeight="1" thickBot="1" x14ac:dyDescent="0.2">
      <c r="B45" s="54"/>
      <c r="C45" s="448"/>
      <c r="D45" s="452"/>
      <c r="E45" s="485"/>
      <c r="F45" s="485"/>
      <c r="G45" s="355"/>
      <c r="H45" s="442"/>
      <c r="I45" s="442"/>
      <c r="J45" s="442"/>
      <c r="K45" s="442"/>
      <c r="L45" s="442"/>
      <c r="M45" s="442"/>
      <c r="N45" s="442"/>
      <c r="O45" s="442"/>
      <c r="P45" s="442"/>
      <c r="Q45" s="442"/>
      <c r="R45" s="442"/>
      <c r="S45" s="442"/>
      <c r="T45" s="442"/>
      <c r="U45" s="442"/>
      <c r="V45" s="442"/>
      <c r="W45" s="442"/>
      <c r="X45" s="442"/>
      <c r="Y45" s="442"/>
      <c r="Z45" s="442"/>
      <c r="AA45" s="443"/>
      <c r="AB45" s="443"/>
      <c r="AC45" s="443"/>
      <c r="AD45" s="443"/>
      <c r="AE45" s="244"/>
      <c r="AF45" s="244"/>
      <c r="AG45" s="244"/>
      <c r="AH45" s="175"/>
      <c r="AI45" s="175"/>
      <c r="AJ45" s="175"/>
      <c r="AK45" s="175"/>
      <c r="AL45" s="175"/>
      <c r="AM45" s="175"/>
      <c r="AN45" s="175"/>
      <c r="AO45" s="354"/>
      <c r="AP45" s="350"/>
      <c r="AQ45" s="354"/>
      <c r="AR45" s="349"/>
      <c r="AS45" s="347"/>
      <c r="AT45" s="348"/>
      <c r="AU45" s="352"/>
      <c r="AV45" s="457"/>
      <c r="AW45" s="456"/>
      <c r="AX45" s="455"/>
      <c r="AY45" s="371"/>
      <c r="AZ45" s="175"/>
      <c r="BA45" s="175"/>
      <c r="BB45" s="175"/>
      <c r="BC45" s="175"/>
      <c r="BD45" s="175"/>
      <c r="BE45" s="175"/>
      <c r="BF45" s="351"/>
      <c r="BG45" s="351"/>
      <c r="BH45" s="351"/>
      <c r="BI45" s="351"/>
      <c r="BJ45" s="351"/>
      <c r="BK45" s="351"/>
      <c r="BL45" s="351"/>
      <c r="BM45" s="351"/>
      <c r="BN45" s="351"/>
      <c r="BO45" s="351"/>
      <c r="BP45" s="352"/>
      <c r="BQ45" s="457"/>
      <c r="BR45" s="456"/>
      <c r="BS45" s="353"/>
      <c r="BT45" s="444"/>
      <c r="DI45" s="53"/>
    </row>
    <row r="46" spans="2:113" ht="16" hidden="1" customHeight="1" outlineLevel="1" x14ac:dyDescent="0.2">
      <c r="B46" s="44" t="str">
        <f>LD!C616</f>
        <v>Class HDR1_4K</v>
      </c>
      <c r="C46" s="445">
        <f>LD!AX615</f>
        <v>0</v>
      </c>
      <c r="D46" s="15"/>
      <c r="E46" s="485"/>
      <c r="F46" s="485"/>
      <c r="G46" s="43" t="str">
        <f>LD!C616</f>
        <v>Class HDR1_4K</v>
      </c>
      <c r="H46" s="244" t="e">
        <f>LD!BF616</f>
        <v>#VALUE!</v>
      </c>
      <c r="I46" s="244" t="e">
        <f>LD!BG616</f>
        <v>#VALUE!</v>
      </c>
      <c r="J46" s="244" t="e">
        <f>LD!BH616</f>
        <v>#VALUE!</v>
      </c>
      <c r="K46" s="244" t="e">
        <f>LD!BI616</f>
        <v>#VALUE!</v>
      </c>
      <c r="L46" s="244" t="e">
        <f>LD!BJ616</f>
        <v>#VALUE!</v>
      </c>
      <c r="M46" s="244" t="e">
        <f>LD!BL616</f>
        <v>#VALUE!</v>
      </c>
      <c r="N46" s="244" t="e">
        <f>LD!BN616</f>
        <v>#VALUE!</v>
      </c>
      <c r="O46" s="244" t="e">
        <f>LD!BP616</f>
        <v>#VALUE!</v>
      </c>
      <c r="P46" s="244" t="e">
        <f>LD!BR616</f>
        <v>#VALUE!</v>
      </c>
      <c r="Q46" s="244" t="e">
        <f>LD!BT616</f>
        <v>#VALUE!</v>
      </c>
      <c r="R46" s="244" t="e">
        <f>LD!BV616</f>
        <v>#VALUE!</v>
      </c>
      <c r="S46" s="244" t="e">
        <f>LD!BX616</f>
        <v>#VALUE!</v>
      </c>
      <c r="T46" s="244" t="e">
        <f>LD!BY616</f>
        <v>#VALUE!</v>
      </c>
      <c r="U46" s="244" t="e">
        <f>LD!BZ616</f>
        <v>#VALUE!</v>
      </c>
      <c r="V46" s="244" t="e">
        <f>LD!CA616</f>
        <v>#VALUE!</v>
      </c>
      <c r="W46" s="244" t="e">
        <f>LD!CB616</f>
        <v>#VALUE!</v>
      </c>
      <c r="X46" s="270" t="e">
        <f>LD!CD616</f>
        <v>#VALUE!</v>
      </c>
      <c r="Y46" s="140">
        <f>LD!CF616</f>
        <v>0</v>
      </c>
      <c r="Z46" s="140">
        <f>LD!CH616</f>
        <v>0</v>
      </c>
      <c r="AA46" s="309" t="e">
        <f>LD!AX616</f>
        <v>#DIV/0!</v>
      </c>
      <c r="AB46" s="333" t="e">
        <f>LD!AY616</f>
        <v>#DIV/0!</v>
      </c>
      <c r="AC46" s="335"/>
      <c r="AD46" s="310"/>
      <c r="AE46" s="244" t="e">
        <f>LD!BF617</f>
        <v>#VALUE!</v>
      </c>
      <c r="AF46" s="244" t="e">
        <f>LD!BG617</f>
        <v>#VALUE!</v>
      </c>
      <c r="AG46" s="244" t="e">
        <f>LD!BH617</f>
        <v>#VALUE!</v>
      </c>
      <c r="AH46" s="175" t="e">
        <f>LD!BI617</f>
        <v>#VALUE!</v>
      </c>
      <c r="AI46" s="175" t="e">
        <f>LD!BJ617</f>
        <v>#VALUE!</v>
      </c>
      <c r="AJ46" s="175" t="e">
        <f>LD!BL617</f>
        <v>#VALUE!</v>
      </c>
      <c r="AK46" s="175" t="e">
        <f>LD!BN617</f>
        <v>#VALUE!</v>
      </c>
      <c r="AL46" s="175" t="e">
        <f>LD!BP617</f>
        <v>#VALUE!</v>
      </c>
      <c r="AM46" s="175" t="e">
        <f>LD!BR617</f>
        <v>#VALUE!</v>
      </c>
      <c r="AN46" s="175" t="e">
        <f>LD!BT617</f>
        <v>#VALUE!</v>
      </c>
      <c r="AO46" s="253" t="e">
        <f>LD!BV617</f>
        <v>#VALUE!</v>
      </c>
      <c r="AP46" s="257" t="e">
        <f>LD!BX617</f>
        <v>#VALUE!</v>
      </c>
      <c r="AQ46" s="253" t="e">
        <f>LD!BY617</f>
        <v>#VALUE!</v>
      </c>
      <c r="AR46" s="251" t="e">
        <f>LD!BZ617</f>
        <v>#VALUE!</v>
      </c>
      <c r="AS46" s="251" t="e">
        <f>LD!CA617</f>
        <v>#VALUE!</v>
      </c>
      <c r="AT46" s="251" t="e">
        <f>LD!CB617</f>
        <v>#VALUE!</v>
      </c>
      <c r="AU46" s="196" t="e">
        <f>LD!CD617</f>
        <v>#VALUE!</v>
      </c>
      <c r="AV46" s="95" t="e">
        <f>LD!AX618</f>
        <v>#DIV/0!</v>
      </c>
      <c r="AW46" s="422" t="e">
        <f>LD!AY618</f>
        <v>#DIV/0!</v>
      </c>
      <c r="AX46" s="264"/>
      <c r="AY46" s="422"/>
      <c r="AZ46" s="253" t="e">
        <f>LD!BF618</f>
        <v>#VALUE!</v>
      </c>
      <c r="BA46" s="251" t="e">
        <f>LD!BG618</f>
        <v>#VALUE!</v>
      </c>
      <c r="BB46" s="251" t="e">
        <f>LD!BH618</f>
        <v>#VALUE!</v>
      </c>
      <c r="BC46" s="251" t="e">
        <f>LD!BI618</f>
        <v>#VALUE!</v>
      </c>
      <c r="BD46" s="251" t="e">
        <f>LD!BJ618</f>
        <v>#VALUE!</v>
      </c>
      <c r="BE46" s="251" t="e">
        <f>LD!BL618</f>
        <v>#VALUE!</v>
      </c>
      <c r="BF46" s="251" t="e">
        <f>LD!BN618</f>
        <v>#VALUE!</v>
      </c>
      <c r="BG46" s="251" t="e">
        <f>LD!BP618</f>
        <v>#VALUE!</v>
      </c>
      <c r="BH46" s="251" t="e">
        <f>LD!BR618</f>
        <v>#VALUE!</v>
      </c>
      <c r="BI46" s="251" t="e">
        <f>LD!BT618</f>
        <v>#VALUE!</v>
      </c>
      <c r="BJ46" s="251" t="e">
        <f>LD!BV618</f>
        <v>#VALUE!</v>
      </c>
      <c r="BK46" s="251" t="e">
        <f>LD!BX618</f>
        <v>#VALUE!</v>
      </c>
      <c r="BL46" s="251" t="e">
        <f>LD!BY618</f>
        <v>#VALUE!</v>
      </c>
      <c r="BM46" s="251" t="e">
        <f>LD!BZ618</f>
        <v>#VALUE!</v>
      </c>
      <c r="BN46" s="251" t="e">
        <f>LD!CA618</f>
        <v>#VALUE!</v>
      </c>
      <c r="BO46" s="254" t="e">
        <f>LD!CB618</f>
        <v>#VALUE!</v>
      </c>
      <c r="BP46" s="196"/>
      <c r="BQ46" s="264" t="e">
        <f>LD!AX619</f>
        <v>#DIV/0!</v>
      </c>
      <c r="BR46" s="254" t="e">
        <f>LD!AY619</f>
        <v>#DIV/0!</v>
      </c>
      <c r="BT46" s="374"/>
    </row>
    <row r="47" spans="2:113" ht="16" hidden="1" customHeight="1" outlineLevel="1" x14ac:dyDescent="0.2">
      <c r="B47" s="44" t="str">
        <f>LD!C625</f>
        <v>Class HDR2_2K</v>
      </c>
      <c r="C47" s="445">
        <f>LD!AX624</f>
        <v>0</v>
      </c>
      <c r="D47" s="15"/>
      <c r="E47" s="485"/>
      <c r="F47" s="485"/>
      <c r="G47" s="44" t="str">
        <f>LD!C625</f>
        <v>Class HDR2_2K</v>
      </c>
      <c r="H47" s="244" t="e">
        <f>LD!BF625</f>
        <v>#VALUE!</v>
      </c>
      <c r="I47" s="244" t="e">
        <f>LD!BG625</f>
        <v>#VALUE!</v>
      </c>
      <c r="J47" s="244" t="e">
        <f>LD!BH625</f>
        <v>#VALUE!</v>
      </c>
      <c r="K47" s="244" t="e">
        <f>LD!BI625</f>
        <v>#VALUE!</v>
      </c>
      <c r="L47" s="244" t="e">
        <f>LD!BJ625</f>
        <v>#VALUE!</v>
      </c>
      <c r="M47" s="244" t="e">
        <f>LD!BL625</f>
        <v>#VALUE!</v>
      </c>
      <c r="N47" s="244" t="e">
        <f>LD!BN625</f>
        <v>#VALUE!</v>
      </c>
      <c r="O47" s="244" t="e">
        <f>LD!BP625</f>
        <v>#VALUE!</v>
      </c>
      <c r="P47" s="244" t="e">
        <f>LD!BR625</f>
        <v>#VALUE!</v>
      </c>
      <c r="Q47" s="244" t="e">
        <f>LD!BT625</f>
        <v>#VALUE!</v>
      </c>
      <c r="R47" s="244" t="e">
        <f>LD!BV625</f>
        <v>#VALUE!</v>
      </c>
      <c r="S47" s="244" t="e">
        <f>LD!BX625</f>
        <v>#VALUE!</v>
      </c>
      <c r="T47" s="244" t="e">
        <f>LD!BY625</f>
        <v>#VALUE!</v>
      </c>
      <c r="U47" s="244" t="e">
        <f>LD!BZ625</f>
        <v>#VALUE!</v>
      </c>
      <c r="V47" s="244" t="e">
        <f>LD!CA625</f>
        <v>#VALUE!</v>
      </c>
      <c r="W47" s="244" t="e">
        <f>LD!CB625</f>
        <v>#VALUE!</v>
      </c>
      <c r="X47" s="270" t="e">
        <f>LD!CD625</f>
        <v>#VALUE!</v>
      </c>
      <c r="Y47" s="140">
        <f>LD!CF625</f>
        <v>0</v>
      </c>
      <c r="Z47" s="140">
        <f>LD!CH625</f>
        <v>0</v>
      </c>
      <c r="AA47" s="309" t="e">
        <f>LD!AX625</f>
        <v>#DIV/0!</v>
      </c>
      <c r="AB47" s="333" t="e">
        <f>LD!AY625</f>
        <v>#DIV/0!</v>
      </c>
      <c r="AC47" s="335"/>
      <c r="AD47" s="310"/>
      <c r="AE47" s="244" t="e">
        <f>LD!BF626</f>
        <v>#VALUE!</v>
      </c>
      <c r="AF47" s="244" t="e">
        <f>LD!BG626</f>
        <v>#VALUE!</v>
      </c>
      <c r="AG47" s="244" t="e">
        <f>LD!BH626</f>
        <v>#VALUE!</v>
      </c>
      <c r="AH47" s="175" t="e">
        <f>LD!BI626</f>
        <v>#VALUE!</v>
      </c>
      <c r="AI47" s="175" t="e">
        <f>LD!BJ626</f>
        <v>#VALUE!</v>
      </c>
      <c r="AJ47" s="175" t="e">
        <f>LD!BL626</f>
        <v>#VALUE!</v>
      </c>
      <c r="AK47" s="175" t="e">
        <f>LD!BN626</f>
        <v>#VALUE!</v>
      </c>
      <c r="AL47" s="175" t="e">
        <f>LD!BP626</f>
        <v>#VALUE!</v>
      </c>
      <c r="AM47" s="175" t="e">
        <f>LD!BR626</f>
        <v>#VALUE!</v>
      </c>
      <c r="AN47" s="175" t="e">
        <f>LD!BT626</f>
        <v>#VALUE!</v>
      </c>
      <c r="AO47" s="248" t="e">
        <f>LD!BV626</f>
        <v>#VALUE!</v>
      </c>
      <c r="AP47" s="258" t="e">
        <f>LD!BX626</f>
        <v>#VALUE!</v>
      </c>
      <c r="AQ47" s="248" t="e">
        <f>LD!BY626</f>
        <v>#VALUE!</v>
      </c>
      <c r="AR47" s="244" t="e">
        <f>LD!BZ626</f>
        <v>#VALUE!</v>
      </c>
      <c r="AS47" s="244" t="e">
        <f>LD!CA626</f>
        <v>#VALUE!</v>
      </c>
      <c r="AT47" s="244" t="e">
        <f>LD!CB626</f>
        <v>#VALUE!</v>
      </c>
      <c r="AU47" s="189" t="e">
        <f>LD!CD626</f>
        <v>#VALUE!</v>
      </c>
      <c r="AV47" s="91" t="e">
        <f>LD!AX627</f>
        <v>#DIV/0!</v>
      </c>
      <c r="AW47" s="125" t="e">
        <f>LD!AY627</f>
        <v>#DIV/0!</v>
      </c>
      <c r="AX47" s="242"/>
      <c r="AY47" s="125"/>
      <c r="AZ47" s="248" t="e">
        <f>LD!BF627</f>
        <v>#VALUE!</v>
      </c>
      <c r="BA47" s="244" t="e">
        <f>LD!BG627</f>
        <v>#VALUE!</v>
      </c>
      <c r="BB47" s="244" t="e">
        <f>LD!BH627</f>
        <v>#VALUE!</v>
      </c>
      <c r="BC47" s="244" t="e">
        <f>LD!BI627</f>
        <v>#VALUE!</v>
      </c>
      <c r="BD47" s="244" t="e">
        <f>LD!BJ627</f>
        <v>#VALUE!</v>
      </c>
      <c r="BE47" s="244" t="e">
        <f>LD!BL627</f>
        <v>#VALUE!</v>
      </c>
      <c r="BF47" s="244" t="e">
        <f>LD!BN627</f>
        <v>#VALUE!</v>
      </c>
      <c r="BG47" s="244" t="e">
        <f>LD!BP627</f>
        <v>#VALUE!</v>
      </c>
      <c r="BH47" s="244" t="e">
        <f>LD!BR627</f>
        <v>#VALUE!</v>
      </c>
      <c r="BI47" s="244" t="e">
        <f>LD!BT627</f>
        <v>#VALUE!</v>
      </c>
      <c r="BJ47" s="244" t="e">
        <f>LD!BV627</f>
        <v>#VALUE!</v>
      </c>
      <c r="BK47" s="244" t="e">
        <f>LD!BX627</f>
        <v>#VALUE!</v>
      </c>
      <c r="BL47" s="244" t="e">
        <f>LD!BY627</f>
        <v>#VALUE!</v>
      </c>
      <c r="BM47" s="244" t="e">
        <f>LD!BZ627</f>
        <v>#VALUE!</v>
      </c>
      <c r="BN47" s="244" t="e">
        <f>LD!CA627</f>
        <v>#VALUE!</v>
      </c>
      <c r="BO47" s="250" t="e">
        <f>LD!CB627</f>
        <v>#VALUE!</v>
      </c>
      <c r="BP47" s="189"/>
      <c r="BQ47" s="242" t="e">
        <f>LD!AX628</f>
        <v>#DIV/0!</v>
      </c>
      <c r="BR47" s="250" t="e">
        <f>LD!AY628</f>
        <v>#DIV/0!</v>
      </c>
      <c r="BT47" s="374"/>
    </row>
    <row r="48" spans="2:113" ht="16" customHeight="1" outlineLevel="1" x14ac:dyDescent="0.2">
      <c r="B48" s="37" t="str">
        <f>LD!C667</f>
        <v>Overall Mandatory 422</v>
      </c>
      <c r="C48" s="449">
        <f>LD!AX666</f>
        <v>1</v>
      </c>
      <c r="D48" s="15"/>
      <c r="E48" s="485"/>
      <c r="F48" s="485"/>
      <c r="G48" s="46" t="str">
        <f>LD!C667</f>
        <v>Overall Mandatory 422</v>
      </c>
      <c r="H48" s="244">
        <f>LD!BF667</f>
        <v>-0.21986252706241008</v>
      </c>
      <c r="I48" s="244">
        <f>LD!BG667</f>
        <v>-0.34455759079093651</v>
      </c>
      <c r="J48" s="244">
        <f>LD!BH667</f>
        <v>-0.33275049419397551</v>
      </c>
      <c r="K48" s="244">
        <f>LD!BI667</f>
        <v>-0.23449184648540172</v>
      </c>
      <c r="L48" s="244">
        <f>LD!BJ667</f>
        <v>-0.22936584829681372</v>
      </c>
      <c r="M48" s="244">
        <f>LD!BL667</f>
        <v>-0.21001524949370026</v>
      </c>
      <c r="N48" s="244">
        <f>LD!BN667</f>
        <v>-0.20970362599436651</v>
      </c>
      <c r="O48" s="244">
        <f>LD!BP667</f>
        <v>-0.2530035691818639</v>
      </c>
      <c r="P48" s="244">
        <f>LD!BR667</f>
        <v>-0.24703482794516757</v>
      </c>
      <c r="Q48" s="244">
        <f>LD!BT667</f>
        <v>-0.215262442633322</v>
      </c>
      <c r="R48" s="244">
        <f>LD!BV667</f>
        <v>-0.26362397710051744</v>
      </c>
      <c r="S48" s="244">
        <f>LD!BX667</f>
        <v>-0.22592762297079172</v>
      </c>
      <c r="T48" s="244">
        <f>LD!BY667</f>
        <v>-0.35556566992639721</v>
      </c>
      <c r="U48" s="244">
        <f>LD!BZ667</f>
        <v>-0.33885474929519849</v>
      </c>
      <c r="V48" s="244">
        <f>LD!CA667</f>
        <v>-0.23114787288334621</v>
      </c>
      <c r="W48" s="244">
        <f>LD!CB667</f>
        <v>-0.23563022990199223</v>
      </c>
      <c r="X48" s="270">
        <f>LD!CD667</f>
        <v>3.9084933623987185E-3</v>
      </c>
      <c r="Y48" s="140">
        <f>LD!CF667</f>
        <v>0</v>
      </c>
      <c r="Z48" s="140">
        <f>LD!CH667</f>
        <v>0</v>
      </c>
      <c r="AA48" s="309">
        <f>LD!AX667</f>
        <v>31.473357726919641</v>
      </c>
      <c r="AB48" s="333">
        <f>LD!AY667</f>
        <v>3.2841742585949101</v>
      </c>
      <c r="AC48" s="175"/>
      <c r="AD48" s="175"/>
      <c r="AE48" s="244">
        <f>LD!BF668</f>
        <v>-0.34531557515197209</v>
      </c>
      <c r="AF48" s="244">
        <f>LD!BG668</f>
        <v>-0.63750402916528492</v>
      </c>
      <c r="AG48" s="244">
        <f>LD!BH668</f>
        <v>-0.54324649580107232</v>
      </c>
      <c r="AH48" s="175">
        <f>LD!BI668</f>
        <v>-0.36014756795094327</v>
      </c>
      <c r="AI48" s="175">
        <f>LD!BJ668</f>
        <v>-0.35173569244394653</v>
      </c>
      <c r="AJ48" s="175">
        <f>LD!BL668</f>
        <v>-0.32706188371379552</v>
      </c>
      <c r="AK48" s="175">
        <f>LD!BN668</f>
        <v>-0.3223036047242529</v>
      </c>
      <c r="AL48" s="175">
        <f>LD!BP668</f>
        <v>-0.42308364024772815</v>
      </c>
      <c r="AM48" s="175">
        <f>LD!BR668</f>
        <v>-0.41283052042396806</v>
      </c>
      <c r="AN48" s="175">
        <f>LD!BT668</f>
        <v>-0.33416774239563019</v>
      </c>
      <c r="AO48" s="248">
        <f>LD!BV668</f>
        <v>-0.49214934211921446</v>
      </c>
      <c r="AP48" s="258">
        <f>LD!BX668</f>
        <v>-0.35638972298954363</v>
      </c>
      <c r="AQ48" s="248">
        <f>LD!BY668</f>
        <v>-0.67445544064119489</v>
      </c>
      <c r="AR48" s="244">
        <f>LD!BZ668</f>
        <v>-0.56402703476478067</v>
      </c>
      <c r="AS48" s="244">
        <f>LD!CA668</f>
        <v>-0.36273012935413729</v>
      </c>
      <c r="AT48" s="244">
        <f>LD!CB668</f>
        <v>-0.36236703876976739</v>
      </c>
      <c r="AU48" s="189">
        <f>LD!CD668</f>
        <v>-6.8054368457539829E-2</v>
      </c>
      <c r="AV48" s="91">
        <f>LD!AX670</f>
        <v>13.862254268417116</v>
      </c>
      <c r="AW48" s="125">
        <f>LD!AY670</f>
        <v>1.92875</v>
      </c>
      <c r="AX48" s="91">
        <f>LD!AZ670</f>
        <v>1</v>
      </c>
      <c r="AY48" s="125">
        <f>LD!BA670</f>
        <v>1</v>
      </c>
      <c r="AZ48" s="248">
        <f>LD!BF669</f>
        <v>-0.14510447201012311</v>
      </c>
      <c r="BA48" s="244">
        <f>LD!BG669</f>
        <v>-0.16899490663088623</v>
      </c>
      <c r="BB48" s="244">
        <f>LD!BH669</f>
        <v>-0.18716729616060435</v>
      </c>
      <c r="BC48" s="244">
        <f>LD!BI669</f>
        <v>-0.1720493278258548</v>
      </c>
      <c r="BD48" s="244">
        <f>LD!BJ669</f>
        <v>-0.16684649357407155</v>
      </c>
      <c r="BE48" s="244">
        <f>LD!BL669</f>
        <v>-0.14697783376435269</v>
      </c>
      <c r="BF48" s="244">
        <f>LD!BN669</f>
        <v>-0.1434950986480299</v>
      </c>
      <c r="BG48" s="244">
        <f>LD!BP669</f>
        <v>-0.16912539781831015</v>
      </c>
      <c r="BH48" s="244">
        <f>LD!BR669</f>
        <v>-0.16419993945337141</v>
      </c>
      <c r="BI48" s="244">
        <f>LD!BT669</f>
        <v>-0.14260872315820472</v>
      </c>
      <c r="BJ48" s="244">
        <f>LD!BV669</f>
        <v>-0.17941140149835599</v>
      </c>
      <c r="BK48" s="244">
        <f>LD!BX669</f>
        <v>-0.15375273143730583</v>
      </c>
      <c r="BL48" s="244">
        <f>LD!BY669</f>
        <v>-0.17131754077320704</v>
      </c>
      <c r="BM48" s="244">
        <f>LD!BZ669</f>
        <v>-0.18947240067441795</v>
      </c>
      <c r="BN48" s="244">
        <f>LD!CA669</f>
        <v>-0.16056565546650392</v>
      </c>
      <c r="BO48" s="250">
        <f>LD!CB669</f>
        <v>-0.17440009857158809</v>
      </c>
      <c r="BP48" s="189">
        <f>LD!CD669</f>
        <v>0.16793995127797973</v>
      </c>
      <c r="BQ48" s="91">
        <f>LD!AX669</f>
        <v>73.320183776932822</v>
      </c>
      <c r="BR48" s="125">
        <f>LD!AY669</f>
        <v>6.4628995433789962</v>
      </c>
      <c r="BS48" s="248">
        <f>LD!AZ669</f>
        <v>1</v>
      </c>
      <c r="BT48" s="250">
        <f>LD!BA669</f>
        <v>1</v>
      </c>
    </row>
    <row r="49" spans="2:113" ht="16" hidden="1" customHeight="1" outlineLevel="1" thickBot="1" x14ac:dyDescent="0.25">
      <c r="B49" s="47" t="str">
        <f>LD!C634</f>
        <v>Class ECF7_SCC</v>
      </c>
      <c r="C49" s="450">
        <f>LD!AX633</f>
        <v>1</v>
      </c>
      <c r="D49" s="454"/>
      <c r="E49" s="486"/>
      <c r="F49" s="486"/>
      <c r="G49" s="47" t="str">
        <f>LD!C634</f>
        <v>Class ECF7_SCC</v>
      </c>
      <c r="H49" s="252">
        <f>LD!BF634</f>
        <v>-0.34979368678967282</v>
      </c>
      <c r="I49" s="252">
        <f>LD!BG634</f>
        <v>-0.39246486761313104</v>
      </c>
      <c r="J49" s="252">
        <f>LD!BH634</f>
        <v>-0.39684568228053446</v>
      </c>
      <c r="K49" s="252">
        <f>LD!BI634</f>
        <v>-0.36197018042814827</v>
      </c>
      <c r="L49" s="252">
        <f>LD!BJ634</f>
        <v>-0.35338261384224562</v>
      </c>
      <c r="M49" s="252">
        <f>LD!BL634</f>
        <v>-0.3402302295479287</v>
      </c>
      <c r="N49" s="252">
        <f>LD!BN634</f>
        <v>-0.34690888789476171</v>
      </c>
      <c r="O49" s="252">
        <f>LD!BP634</f>
        <v>-0.36609960093674787</v>
      </c>
      <c r="P49" s="252">
        <f>LD!BR634</f>
        <v>-0.34924493357688358</v>
      </c>
      <c r="Q49" s="252">
        <f>LD!BT634</f>
        <v>-0.3441558477095949</v>
      </c>
      <c r="R49" s="252">
        <f>LD!BV634</f>
        <v>-0.38303510232939131</v>
      </c>
      <c r="S49" s="252">
        <f>LD!BX634</f>
        <v>-0.3516824670398947</v>
      </c>
      <c r="T49" s="252">
        <f>LD!BY634</f>
        <v>-0.39391287923564017</v>
      </c>
      <c r="U49" s="252">
        <f>LD!BZ634</f>
        <v>-0.39781643485627105</v>
      </c>
      <c r="V49" s="252">
        <f>LD!CA634</f>
        <v>-0.35639384609913261</v>
      </c>
      <c r="W49" s="252">
        <f>LD!CB634</f>
        <v>-0.35521704224037948</v>
      </c>
      <c r="X49" s="150">
        <f>LD!CD634</f>
        <v>-7.9132020050523375E-2</v>
      </c>
      <c r="Y49" s="141">
        <f>LD!CF634</f>
        <v>0</v>
      </c>
      <c r="Z49" s="141">
        <f>LD!CH634</f>
        <v>0</v>
      </c>
      <c r="AA49" s="311">
        <f>LD!AX634</f>
        <v>14.856291531436158</v>
      </c>
      <c r="AB49" s="334">
        <f>LD!AY634</f>
        <v>2.8954179030557676</v>
      </c>
      <c r="AC49" s="372"/>
      <c r="AD49" s="372"/>
      <c r="AE49" s="252">
        <f>LD!BF635</f>
        <v>-0.51972067250012777</v>
      </c>
      <c r="AF49" s="252">
        <f>LD!BG635</f>
        <v>-0.55448553228866082</v>
      </c>
      <c r="AG49" s="252">
        <f>LD!BH635</f>
        <v>-0.58092551919785707</v>
      </c>
      <c r="AH49" s="372">
        <f>LD!BI635</f>
        <v>-0.52925627860032898</v>
      </c>
      <c r="AI49" s="372">
        <f>LD!BJ635</f>
        <v>-0.52355946075957827</v>
      </c>
      <c r="AJ49" s="372">
        <f>LD!BL635</f>
        <v>-0.52426868593125764</v>
      </c>
      <c r="AK49" s="372">
        <f>LD!BN635</f>
        <v>-0.5326395996273704</v>
      </c>
      <c r="AL49" s="372">
        <f>LD!BP635</f>
        <v>-0.54365992286168985</v>
      </c>
      <c r="AM49" s="372">
        <f>LD!BR635</f>
        <v>-0.52322205040715852</v>
      </c>
      <c r="AN49" s="372">
        <f>LD!BT635</f>
        <v>-0.5239781323818673</v>
      </c>
      <c r="AO49" s="256">
        <f>LD!BV635</f>
        <v>-0.55865413888038251</v>
      </c>
      <c r="AP49" s="259">
        <f>LD!BX635</f>
        <v>-0.5242758776566544</v>
      </c>
      <c r="AQ49" s="256">
        <f>LD!BY635</f>
        <v>-0.55523639383614642</v>
      </c>
      <c r="AR49" s="252">
        <f>LD!BZ635</f>
        <v>-0.58355075189210637</v>
      </c>
      <c r="AS49" s="252">
        <f>LD!CA635</f>
        <v>-0.52752972490483763</v>
      </c>
      <c r="AT49" s="252">
        <f>LD!CB635</f>
        <v>-0.52788529327325218</v>
      </c>
      <c r="AU49" s="197">
        <f>LD!CD635</f>
        <v>-0.33391803760366723</v>
      </c>
      <c r="AV49" s="92">
        <f>LD!AX637</f>
        <v>9.3559519645563718</v>
      </c>
      <c r="AW49" s="417">
        <f>LD!AY637</f>
        <v>1.8975322649269608</v>
      </c>
      <c r="AX49" s="92">
        <f>LD!AZ637</f>
        <v>1</v>
      </c>
      <c r="AY49" s="417">
        <f>LD!BA637</f>
        <v>1</v>
      </c>
      <c r="AZ49" s="256">
        <f>LD!BF636</f>
        <v>-0.22587129432847874</v>
      </c>
      <c r="BA49" s="252">
        <f>LD!BG636</f>
        <v>-0.2423997479390646</v>
      </c>
      <c r="BB49" s="252">
        <f>LD!BH636</f>
        <v>-0.23454711726625299</v>
      </c>
      <c r="BC49" s="252">
        <f>LD!BI636</f>
        <v>-0.22945021241216979</v>
      </c>
      <c r="BD49" s="252">
        <f>LD!BJ636</f>
        <v>-0.22687946539041312</v>
      </c>
      <c r="BE49" s="252">
        <f>LD!BL636</f>
        <v>-0.23698669734534261</v>
      </c>
      <c r="BF49" s="252">
        <f>LD!BN636</f>
        <v>-0.21774282790869504</v>
      </c>
      <c r="BG49" s="252">
        <f>LD!BP636</f>
        <v>-0.24764798483666761</v>
      </c>
      <c r="BH49" s="252">
        <f>LD!BR636</f>
        <v>-0.2412615306027025</v>
      </c>
      <c r="BI49" s="252">
        <f>LD!BT636</f>
        <v>-0.21692634675807376</v>
      </c>
      <c r="BJ49" s="252">
        <f>LD!BV636</f>
        <v>-0.26322437261653497</v>
      </c>
      <c r="BK49" s="252">
        <f>LD!BX636</f>
        <v>-0.22845750237677365</v>
      </c>
      <c r="BL49" s="252">
        <f>LD!BY636</f>
        <v>-0.2429734382686598</v>
      </c>
      <c r="BM49" s="252">
        <f>LD!BZ636</f>
        <v>-0.23514787687626681</v>
      </c>
      <c r="BN49" s="252">
        <f>LD!CA636</f>
        <v>-0.22918811131444161</v>
      </c>
      <c r="BO49" s="259">
        <f>LD!CB636</f>
        <v>-0.22930575479242882</v>
      </c>
      <c r="BP49" s="197">
        <f>LD!CD636</f>
        <v>-4.7089618789506339E-4</v>
      </c>
      <c r="BQ49" s="92">
        <f>LD!AX636</f>
        <v>23.286386467294037</v>
      </c>
      <c r="BR49" s="417">
        <f>LD!AY636</f>
        <v>5.1584967320261441</v>
      </c>
      <c r="BS49" s="256">
        <f>LD!AZ636</f>
        <v>1</v>
      </c>
      <c r="BT49" s="255">
        <f>LD!BA636</f>
        <v>1</v>
      </c>
    </row>
    <row r="50" spans="2:113" ht="17" customHeight="1" x14ac:dyDescent="0.2">
      <c r="E50" s="157"/>
      <c r="AU50" s="437"/>
      <c r="BF50" s="130"/>
      <c r="BI50" s="78"/>
      <c r="BP50" s="437"/>
      <c r="BS50" s="78"/>
      <c r="DI50" s="13"/>
    </row>
    <row r="51" spans="2:113" ht="17" hidden="1" customHeight="1" thickBot="1" x14ac:dyDescent="0.25">
      <c r="E51" s="499" t="s">
        <v>38</v>
      </c>
      <c r="F51" s="499"/>
      <c r="G51" s="505" t="str">
        <f>CONCATENATE("Averages Over ", C3)</f>
        <v xml:space="preserve">Averages Over </v>
      </c>
      <c r="H51" s="502"/>
      <c r="I51" s="502"/>
      <c r="J51" s="502"/>
      <c r="K51" s="502"/>
      <c r="L51" s="502"/>
      <c r="M51" s="502"/>
      <c r="N51" s="502"/>
      <c r="O51" s="502"/>
      <c r="P51" s="502"/>
      <c r="Q51" s="502"/>
      <c r="R51" s="502"/>
      <c r="S51" s="502"/>
      <c r="T51" s="503"/>
      <c r="U51" s="503"/>
      <c r="V51" s="503"/>
      <c r="W51" s="503"/>
      <c r="X51" s="503"/>
      <c r="Y51" s="503"/>
      <c r="Z51" s="503"/>
      <c r="AA51" s="503"/>
      <c r="AB51" s="503"/>
      <c r="AC51" s="503"/>
      <c r="AD51" s="503"/>
      <c r="AE51" s="497" t="s">
        <v>6</v>
      </c>
      <c r="AF51" s="496"/>
      <c r="AG51" s="496"/>
      <c r="AH51" s="496"/>
      <c r="AI51" s="496"/>
      <c r="AJ51" s="496"/>
      <c r="AK51" s="496"/>
      <c r="AL51" s="496"/>
      <c r="AM51" s="496"/>
      <c r="AN51" s="496"/>
      <c r="AO51" s="496"/>
      <c r="AP51" s="496"/>
      <c r="AQ51" s="496"/>
      <c r="AR51" s="496"/>
      <c r="AS51" s="496"/>
      <c r="AT51" s="496"/>
      <c r="AU51" s="496"/>
      <c r="AV51" s="496"/>
      <c r="AW51" s="496"/>
      <c r="AX51" s="496"/>
      <c r="AY51" s="496"/>
      <c r="AZ51" s="495" t="s">
        <v>7</v>
      </c>
      <c r="BA51" s="496"/>
      <c r="BB51" s="496"/>
      <c r="BC51" s="496"/>
      <c r="BD51" s="496"/>
      <c r="BE51" s="496"/>
      <c r="BF51" s="496"/>
      <c r="BG51" s="496"/>
      <c r="BH51" s="496"/>
      <c r="BI51" s="496"/>
      <c r="BJ51" s="496"/>
      <c r="BK51" s="496"/>
      <c r="BL51" s="496"/>
      <c r="BM51" s="496"/>
      <c r="BN51" s="496"/>
      <c r="BO51" s="496"/>
      <c r="BP51" s="496"/>
      <c r="BQ51" s="496"/>
      <c r="BR51" s="496"/>
      <c r="BS51" s="496"/>
      <c r="BT51" s="496"/>
      <c r="DI51" s="13"/>
    </row>
    <row r="52" spans="2:113" ht="14.5" hidden="1" customHeight="1" thickBot="1" x14ac:dyDescent="0.2">
      <c r="E52" s="485"/>
      <c r="F52" s="485"/>
      <c r="G52" s="29"/>
      <c r="H52" s="489" t="s">
        <v>8</v>
      </c>
      <c r="I52" s="511"/>
      <c r="J52" s="511"/>
      <c r="K52" s="511"/>
      <c r="L52" s="490"/>
      <c r="M52" s="8" t="s">
        <v>9</v>
      </c>
      <c r="N52" s="8" t="s">
        <v>10</v>
      </c>
      <c r="O52" s="8" t="s">
        <v>11</v>
      </c>
      <c r="P52" s="8" t="s">
        <v>12</v>
      </c>
      <c r="Q52" s="8" t="s">
        <v>13</v>
      </c>
      <c r="R52" s="8" t="s">
        <v>14</v>
      </c>
      <c r="S52" s="489" t="s">
        <v>15</v>
      </c>
      <c r="T52" s="511"/>
      <c r="U52" s="511"/>
      <c r="V52" s="511"/>
      <c r="W52" s="490"/>
      <c r="X52" s="187" t="s">
        <v>16</v>
      </c>
      <c r="Y52" s="506" t="s">
        <v>17</v>
      </c>
      <c r="Z52" s="507"/>
      <c r="AA52" s="514" t="s">
        <v>18</v>
      </c>
      <c r="AB52" s="515"/>
      <c r="AC52" s="500" t="s">
        <v>20</v>
      </c>
      <c r="AD52" s="488"/>
      <c r="AE52" s="497" t="s">
        <v>8</v>
      </c>
      <c r="AF52" s="496"/>
      <c r="AG52" s="496"/>
      <c r="AH52" s="496"/>
      <c r="AI52" s="496"/>
      <c r="AJ52" s="438" t="s">
        <v>9</v>
      </c>
      <c r="AK52" s="438" t="s">
        <v>10</v>
      </c>
      <c r="AL52" s="438" t="s">
        <v>11</v>
      </c>
      <c r="AM52" s="438" t="s">
        <v>12</v>
      </c>
      <c r="AN52" s="438" t="s">
        <v>13</v>
      </c>
      <c r="AO52" s="438" t="s">
        <v>14</v>
      </c>
      <c r="AP52" s="497" t="s">
        <v>15</v>
      </c>
      <c r="AQ52" s="496"/>
      <c r="AR52" s="496"/>
      <c r="AS52" s="496"/>
      <c r="AT52" s="496"/>
      <c r="AU52" s="438" t="s">
        <v>16</v>
      </c>
      <c r="AV52" s="521" t="s">
        <v>18</v>
      </c>
      <c r="AW52" s="496"/>
      <c r="AX52" s="497" t="s">
        <v>20</v>
      </c>
      <c r="AY52" s="496"/>
      <c r="AZ52" s="495" t="s">
        <v>8</v>
      </c>
      <c r="BA52" s="496"/>
      <c r="BB52" s="496"/>
      <c r="BC52" s="496"/>
      <c r="BD52" s="496"/>
      <c r="BE52" s="439" t="s">
        <v>9</v>
      </c>
      <c r="BF52" s="439" t="s">
        <v>10</v>
      </c>
      <c r="BG52" s="439" t="s">
        <v>11</v>
      </c>
      <c r="BH52" s="439" t="s">
        <v>12</v>
      </c>
      <c r="BI52" s="439" t="s">
        <v>13</v>
      </c>
      <c r="BJ52" s="439" t="s">
        <v>14</v>
      </c>
      <c r="BK52" s="495" t="s">
        <v>15</v>
      </c>
      <c r="BL52" s="496"/>
      <c r="BM52" s="496"/>
      <c r="BN52" s="496"/>
      <c r="BO52" s="496"/>
      <c r="BP52" s="439" t="s">
        <v>16</v>
      </c>
      <c r="BQ52" s="495" t="s">
        <v>18</v>
      </c>
      <c r="BR52" s="496"/>
      <c r="BS52" s="495" t="s">
        <v>20</v>
      </c>
      <c r="BT52" s="496"/>
      <c r="CJ52" s="13"/>
      <c r="DI52" s="13"/>
    </row>
    <row r="53" spans="2:113" ht="16" hidden="1" customHeight="1" thickBot="1" x14ac:dyDescent="0.25">
      <c r="B53" s="48" t="s">
        <v>21</v>
      </c>
      <c r="C53" s="49" t="s">
        <v>22</v>
      </c>
      <c r="E53" s="485"/>
      <c r="F53" s="485"/>
      <c r="G53" s="32" t="s">
        <v>23</v>
      </c>
      <c r="H53" s="8" t="s">
        <v>24</v>
      </c>
      <c r="I53" s="8" t="s">
        <v>25</v>
      </c>
      <c r="J53" s="8" t="s">
        <v>26</v>
      </c>
      <c r="K53" s="8" t="s">
        <v>27</v>
      </c>
      <c r="L53" s="8" t="s">
        <v>28</v>
      </c>
      <c r="M53" s="8" t="s">
        <v>24</v>
      </c>
      <c r="N53" s="8" t="s">
        <v>24</v>
      </c>
      <c r="O53" s="8" t="s">
        <v>24</v>
      </c>
      <c r="P53" s="8" t="s">
        <v>24</v>
      </c>
      <c r="Q53" s="8" t="s">
        <v>24</v>
      </c>
      <c r="R53" s="8"/>
      <c r="S53" s="8" t="s">
        <v>24</v>
      </c>
      <c r="T53" s="8" t="s">
        <v>25</v>
      </c>
      <c r="U53" s="8" t="s">
        <v>26</v>
      </c>
      <c r="V53" s="8" t="s">
        <v>27</v>
      </c>
      <c r="W53" s="8" t="s">
        <v>28</v>
      </c>
      <c r="X53" s="51" t="s">
        <v>24</v>
      </c>
      <c r="Y53" s="51" t="s">
        <v>11</v>
      </c>
      <c r="Z53" s="51" t="s">
        <v>29</v>
      </c>
      <c r="AA53" s="30" t="s">
        <v>30</v>
      </c>
      <c r="AB53" s="31" t="s">
        <v>31</v>
      </c>
      <c r="AC53" s="327" t="s">
        <v>32</v>
      </c>
      <c r="AD53" s="327" t="s">
        <v>33</v>
      </c>
      <c r="AE53" s="438" t="s">
        <v>24</v>
      </c>
      <c r="AF53" s="438" t="s">
        <v>25</v>
      </c>
      <c r="AG53" s="438" t="s">
        <v>26</v>
      </c>
      <c r="AH53" s="438" t="s">
        <v>27</v>
      </c>
      <c r="AI53" s="438" t="s">
        <v>28</v>
      </c>
      <c r="AJ53" s="438" t="s">
        <v>24</v>
      </c>
      <c r="AK53" s="438" t="s">
        <v>24</v>
      </c>
      <c r="AL53" s="438" t="s">
        <v>24</v>
      </c>
      <c r="AM53" s="438" t="s">
        <v>24</v>
      </c>
      <c r="AN53" s="438" t="s">
        <v>24</v>
      </c>
      <c r="AO53" s="438"/>
      <c r="AP53" s="438" t="s">
        <v>24</v>
      </c>
      <c r="AQ53" s="438" t="s">
        <v>25</v>
      </c>
      <c r="AR53" s="438" t="s">
        <v>26</v>
      </c>
      <c r="AS53" s="438" t="s">
        <v>27</v>
      </c>
      <c r="AT53" s="438" t="s">
        <v>28</v>
      </c>
      <c r="AU53" s="438" t="s">
        <v>24</v>
      </c>
      <c r="AV53" s="440" t="s">
        <v>30</v>
      </c>
      <c r="AW53" s="440" t="s">
        <v>31</v>
      </c>
      <c r="AX53" s="438" t="s">
        <v>32</v>
      </c>
      <c r="AY53" s="438" t="s">
        <v>33</v>
      </c>
      <c r="AZ53" s="439" t="s">
        <v>24</v>
      </c>
      <c r="BA53" s="439" t="s">
        <v>25</v>
      </c>
      <c r="BB53" s="439" t="s">
        <v>26</v>
      </c>
      <c r="BC53" s="439" t="s">
        <v>27</v>
      </c>
      <c r="BD53" s="439" t="s">
        <v>28</v>
      </c>
      <c r="BE53" s="439" t="s">
        <v>24</v>
      </c>
      <c r="BF53" s="439" t="s">
        <v>24</v>
      </c>
      <c r="BG53" s="439" t="s">
        <v>24</v>
      </c>
      <c r="BH53" s="439" t="s">
        <v>24</v>
      </c>
      <c r="BI53" s="439" t="s">
        <v>24</v>
      </c>
      <c r="BJ53" s="439"/>
      <c r="BK53" s="439" t="s">
        <v>24</v>
      </c>
      <c r="BL53" s="439" t="s">
        <v>25</v>
      </c>
      <c r="BM53" s="439" t="s">
        <v>26</v>
      </c>
      <c r="BN53" s="439" t="s">
        <v>27</v>
      </c>
      <c r="BO53" s="439" t="s">
        <v>28</v>
      </c>
      <c r="BP53" s="441" t="s">
        <v>24</v>
      </c>
      <c r="BQ53" s="439" t="s">
        <v>30</v>
      </c>
      <c r="BR53" s="439" t="s">
        <v>31</v>
      </c>
      <c r="BS53" s="439" t="s">
        <v>32</v>
      </c>
      <c r="BT53" s="439" t="s">
        <v>33</v>
      </c>
      <c r="CJ53" s="12"/>
      <c r="DI53" s="12"/>
    </row>
    <row r="54" spans="2:113" ht="17" hidden="1" customHeight="1" x14ac:dyDescent="0.2">
      <c r="B54" s="33" t="e">
        <f>#REF!</f>
        <v>#REF!</v>
      </c>
      <c r="C54" s="45" t="e">
        <f>#REF!</f>
        <v>#REF!</v>
      </c>
      <c r="E54" s="485"/>
      <c r="F54" s="485"/>
      <c r="G54" s="33" t="e">
        <f>#REF!</f>
        <v>#REF!</v>
      </c>
      <c r="H54" s="244" t="e">
        <f>#REF!</f>
        <v>#REF!</v>
      </c>
      <c r="I54" s="244" t="e">
        <f>#REF!</f>
        <v>#REF!</v>
      </c>
      <c r="J54" s="244" t="e">
        <f>#REF!</f>
        <v>#REF!</v>
      </c>
      <c r="K54" s="244" t="e">
        <f>#REF!</f>
        <v>#REF!</v>
      </c>
      <c r="L54" s="244" t="e">
        <f>#REF!</f>
        <v>#REF!</v>
      </c>
      <c r="M54" s="244" t="e">
        <f>#REF!</f>
        <v>#REF!</v>
      </c>
      <c r="N54" s="244" t="e">
        <f>#REF!</f>
        <v>#REF!</v>
      </c>
      <c r="O54" s="244" t="e">
        <f>#REF!</f>
        <v>#REF!</v>
      </c>
      <c r="P54" s="244" t="e">
        <f>#REF!</f>
        <v>#REF!</v>
      </c>
      <c r="Q54" s="244" t="e">
        <f>#REF!</f>
        <v>#REF!</v>
      </c>
      <c r="R54" s="244" t="e">
        <f>#REF!</f>
        <v>#REF!</v>
      </c>
      <c r="S54" s="244" t="e">
        <f>#REF!</f>
        <v>#REF!</v>
      </c>
      <c r="T54" s="244" t="e">
        <f>#REF!</f>
        <v>#REF!</v>
      </c>
      <c r="U54" s="244" t="e">
        <f>#REF!</f>
        <v>#REF!</v>
      </c>
      <c r="V54" s="244" t="e">
        <f>#REF!</f>
        <v>#REF!</v>
      </c>
      <c r="W54" s="244" t="e">
        <f>#REF!</f>
        <v>#REF!</v>
      </c>
      <c r="X54" s="270" t="e">
        <f>#REF!</f>
        <v>#REF!</v>
      </c>
      <c r="Y54" s="140" t="e">
        <f>#REF!</f>
        <v>#REF!</v>
      </c>
      <c r="Z54" s="140" t="e">
        <f>#REF!</f>
        <v>#REF!</v>
      </c>
      <c r="AA54" s="308" t="e">
        <f>#REF!</f>
        <v>#REF!</v>
      </c>
      <c r="AB54" s="338" t="e">
        <f>#REF!</f>
        <v>#REF!</v>
      </c>
      <c r="AC54" s="330" t="e">
        <f>#REF!</f>
        <v>#REF!</v>
      </c>
      <c r="AD54" s="436" t="e">
        <f>#REF!</f>
        <v>#REF!</v>
      </c>
      <c r="AE54" s="175" t="e">
        <f>#REF!</f>
        <v>#REF!</v>
      </c>
      <c r="AF54" s="175" t="e">
        <f>#REF!</f>
        <v>#REF!</v>
      </c>
      <c r="AG54" s="175" t="e">
        <f>#REF!</f>
        <v>#REF!</v>
      </c>
      <c r="AH54" s="175" t="e">
        <f>#REF!</f>
        <v>#REF!</v>
      </c>
      <c r="AI54" s="175" t="e">
        <f>#REF!</f>
        <v>#REF!</v>
      </c>
      <c r="AJ54" s="175" t="e">
        <f>#REF!</f>
        <v>#REF!</v>
      </c>
      <c r="AK54" s="175" t="e">
        <f>#REF!</f>
        <v>#REF!</v>
      </c>
      <c r="AL54" s="175" t="e">
        <f>#REF!</f>
        <v>#REF!</v>
      </c>
      <c r="AM54" s="175" t="e">
        <f>#REF!</f>
        <v>#REF!</v>
      </c>
      <c r="AN54" s="175" t="e">
        <f>#REF!</f>
        <v>#REF!</v>
      </c>
      <c r="AO54" s="175" t="e">
        <f>#REF!</f>
        <v>#REF!</v>
      </c>
      <c r="AP54" s="175" t="e">
        <f>#REF!</f>
        <v>#REF!</v>
      </c>
      <c r="AQ54" s="175" t="e">
        <f>#REF!</f>
        <v>#REF!</v>
      </c>
      <c r="AR54" s="175" t="e">
        <f>#REF!</f>
        <v>#REF!</v>
      </c>
      <c r="AS54" s="175" t="e">
        <f>#REF!</f>
        <v>#REF!</v>
      </c>
      <c r="AT54" s="175" t="e">
        <f>#REF!</f>
        <v>#REF!</v>
      </c>
      <c r="AU54" s="109" t="e">
        <f>#REF!</f>
        <v>#REF!</v>
      </c>
      <c r="AV54" s="175" t="e">
        <f>#REF!</f>
        <v>#REF!</v>
      </c>
      <c r="AW54" s="175" t="e">
        <f>#REF!</f>
        <v>#REF!</v>
      </c>
      <c r="AX54" s="175" t="e">
        <f>#REF!</f>
        <v>#REF!</v>
      </c>
      <c r="AY54" s="175" t="e">
        <f>#REF!</f>
        <v>#REF!</v>
      </c>
      <c r="AZ54" s="175" t="e">
        <f>#REF!</f>
        <v>#REF!</v>
      </c>
      <c r="BA54" s="175" t="e">
        <f>#REF!</f>
        <v>#REF!</v>
      </c>
      <c r="BB54" s="175" t="e">
        <f>#REF!</f>
        <v>#REF!</v>
      </c>
      <c r="BC54" s="175" t="e">
        <f>#REF!</f>
        <v>#REF!</v>
      </c>
      <c r="BD54" s="175" t="e">
        <f>#REF!</f>
        <v>#REF!</v>
      </c>
      <c r="BE54" s="175" t="e">
        <f>#REF!</f>
        <v>#REF!</v>
      </c>
      <c r="BF54" s="175" t="e">
        <f>#REF!</f>
        <v>#REF!</v>
      </c>
      <c r="BG54" s="175" t="e">
        <f>#REF!</f>
        <v>#REF!</v>
      </c>
      <c r="BH54" s="175" t="e">
        <f>#REF!</f>
        <v>#REF!</v>
      </c>
      <c r="BI54" s="175" t="e">
        <f>#REF!</f>
        <v>#REF!</v>
      </c>
      <c r="BJ54" s="175" t="e">
        <f>#REF!</f>
        <v>#REF!</v>
      </c>
      <c r="BK54" s="175" t="e">
        <f>#REF!</f>
        <v>#REF!</v>
      </c>
      <c r="BL54" s="175" t="e">
        <f>#REF!</f>
        <v>#REF!</v>
      </c>
      <c r="BM54" s="175" t="e">
        <f>#REF!</f>
        <v>#REF!</v>
      </c>
      <c r="BN54" s="175" t="e">
        <f>#REF!</f>
        <v>#REF!</v>
      </c>
      <c r="BO54" s="175" t="e">
        <f>#REF!</f>
        <v>#REF!</v>
      </c>
      <c r="BP54" s="109" t="e">
        <f>#REF!</f>
        <v>#REF!</v>
      </c>
      <c r="BQ54" s="175" t="e">
        <f>#REF!</f>
        <v>#REF!</v>
      </c>
      <c r="BR54" s="175" t="e">
        <f>#REF!</f>
        <v>#REF!</v>
      </c>
      <c r="BS54" s="175" t="e">
        <f>#REF!</f>
        <v>#REF!</v>
      </c>
      <c r="BT54" s="175" t="e">
        <f>#REF!</f>
        <v>#REF!</v>
      </c>
      <c r="CJ54" s="12"/>
      <c r="DI54" s="12"/>
    </row>
    <row r="55" spans="2:113" ht="18" hidden="1" customHeight="1" thickBot="1" x14ac:dyDescent="0.25">
      <c r="B55" s="34" t="e">
        <f>#REF!</f>
        <v>#REF!</v>
      </c>
      <c r="C55" s="50" t="e">
        <f>#REF!</f>
        <v>#REF!</v>
      </c>
      <c r="E55" s="486"/>
      <c r="F55" s="486"/>
      <c r="G55" s="34" t="e">
        <f>#REF!</f>
        <v>#REF!</v>
      </c>
      <c r="H55" s="252" t="e">
        <f>#REF!</f>
        <v>#REF!</v>
      </c>
      <c r="I55" s="252" t="e">
        <f>#REF!</f>
        <v>#REF!</v>
      </c>
      <c r="J55" s="252" t="e">
        <f>#REF!</f>
        <v>#REF!</v>
      </c>
      <c r="K55" s="252" t="e">
        <f>#REF!</f>
        <v>#REF!</v>
      </c>
      <c r="L55" s="252" t="e">
        <f>#REF!</f>
        <v>#REF!</v>
      </c>
      <c r="M55" s="252" t="e">
        <f>#REF!</f>
        <v>#REF!</v>
      </c>
      <c r="N55" s="252" t="e">
        <f>#REF!</f>
        <v>#REF!</v>
      </c>
      <c r="O55" s="252" t="e">
        <f>#REF!</f>
        <v>#REF!</v>
      </c>
      <c r="P55" s="252" t="e">
        <f>#REF!</f>
        <v>#REF!</v>
      </c>
      <c r="Q55" s="252" t="e">
        <f>#REF!</f>
        <v>#REF!</v>
      </c>
      <c r="R55" s="252" t="e">
        <f>#REF!</f>
        <v>#REF!</v>
      </c>
      <c r="S55" s="252" t="e">
        <f>#REF!</f>
        <v>#REF!</v>
      </c>
      <c r="T55" s="252" t="e">
        <f>#REF!</f>
        <v>#REF!</v>
      </c>
      <c r="U55" s="252" t="e">
        <f>#REF!</f>
        <v>#REF!</v>
      </c>
      <c r="V55" s="252" t="e">
        <f>#REF!</f>
        <v>#REF!</v>
      </c>
      <c r="W55" s="252" t="e">
        <f>#REF!</f>
        <v>#REF!</v>
      </c>
      <c r="X55" s="150" t="e">
        <f>#REF!</f>
        <v>#REF!</v>
      </c>
      <c r="Y55" s="141" t="e">
        <f>#REF!</f>
        <v>#REF!</v>
      </c>
      <c r="Z55" s="141" t="e">
        <f>#REF!</f>
        <v>#REF!</v>
      </c>
      <c r="AA55" s="336" t="e">
        <f>#REF!</f>
        <v>#REF!</v>
      </c>
      <c r="AB55" s="339" t="e">
        <f>#REF!</f>
        <v>#REF!</v>
      </c>
      <c r="AC55" s="340" t="e">
        <f>#REF!</f>
        <v>#REF!</v>
      </c>
      <c r="AD55" s="340" t="e">
        <f>#REF!</f>
        <v>#REF!</v>
      </c>
      <c r="AE55" s="175" t="e">
        <f>#REF!</f>
        <v>#REF!</v>
      </c>
      <c r="AF55" s="175" t="e">
        <f>#REF!</f>
        <v>#REF!</v>
      </c>
      <c r="AG55" s="175" t="e">
        <f>#REF!</f>
        <v>#REF!</v>
      </c>
      <c r="AH55" s="175" t="e">
        <f>#REF!</f>
        <v>#REF!</v>
      </c>
      <c r="AI55" s="175" t="e">
        <f>#REF!</f>
        <v>#REF!</v>
      </c>
      <c r="AJ55" s="175" t="e">
        <f>#REF!</f>
        <v>#REF!</v>
      </c>
      <c r="AK55" s="175" t="e">
        <f>#REF!</f>
        <v>#REF!</v>
      </c>
      <c r="AL55" s="175" t="e">
        <f>#REF!</f>
        <v>#REF!</v>
      </c>
      <c r="AM55" s="175" t="e">
        <f>#REF!</f>
        <v>#REF!</v>
      </c>
      <c r="AN55" s="175" t="e">
        <f>#REF!</f>
        <v>#REF!</v>
      </c>
      <c r="AO55" s="175" t="e">
        <f>#REF!</f>
        <v>#REF!</v>
      </c>
      <c r="AP55" s="175" t="e">
        <f>#REF!</f>
        <v>#REF!</v>
      </c>
      <c r="AQ55" s="175" t="e">
        <f>#REF!</f>
        <v>#REF!</v>
      </c>
      <c r="AR55" s="175" t="e">
        <f>#REF!</f>
        <v>#REF!</v>
      </c>
      <c r="AS55" s="175" t="e">
        <f>#REF!</f>
        <v>#REF!</v>
      </c>
      <c r="AT55" s="175" t="e">
        <f>#REF!</f>
        <v>#REF!</v>
      </c>
      <c r="AU55" s="109" t="e">
        <f>#REF!</f>
        <v>#REF!</v>
      </c>
      <c r="AV55" s="175" t="e">
        <f>#REF!</f>
        <v>#REF!</v>
      </c>
      <c r="AW55" s="175" t="e">
        <f>#REF!</f>
        <v>#REF!</v>
      </c>
      <c r="AX55" s="175" t="e">
        <f>#REF!</f>
        <v>#REF!</v>
      </c>
      <c r="AY55" s="175" t="e">
        <f>#REF!</f>
        <v>#REF!</v>
      </c>
      <c r="AZ55" s="175" t="e">
        <f>#REF!</f>
        <v>#REF!</v>
      </c>
      <c r="BA55" s="175" t="e">
        <f>#REF!</f>
        <v>#REF!</v>
      </c>
      <c r="BB55" s="175" t="e">
        <f>#REF!</f>
        <v>#REF!</v>
      </c>
      <c r="BC55" s="175" t="e">
        <f>#REF!</f>
        <v>#REF!</v>
      </c>
      <c r="BD55" s="175" t="e">
        <f>#REF!</f>
        <v>#REF!</v>
      </c>
      <c r="BE55" s="175" t="e">
        <f>#REF!</f>
        <v>#REF!</v>
      </c>
      <c r="BF55" s="175" t="e">
        <f>#REF!</f>
        <v>#REF!</v>
      </c>
      <c r="BG55" s="175" t="e">
        <f>#REF!</f>
        <v>#REF!</v>
      </c>
      <c r="BH55" s="175" t="e">
        <f>#REF!</f>
        <v>#REF!</v>
      </c>
      <c r="BI55" s="175" t="e">
        <f>#REF!</f>
        <v>#REF!</v>
      </c>
      <c r="BJ55" s="175" t="e">
        <f>#REF!</f>
        <v>#REF!</v>
      </c>
      <c r="BK55" s="175" t="e">
        <f>#REF!</f>
        <v>#REF!</v>
      </c>
      <c r="BL55" s="175" t="e">
        <f>#REF!</f>
        <v>#REF!</v>
      </c>
      <c r="BM55" s="175" t="e">
        <f>#REF!</f>
        <v>#REF!</v>
      </c>
      <c r="BN55" s="175" t="e">
        <f>#REF!</f>
        <v>#REF!</v>
      </c>
      <c r="BO55" s="175" t="e">
        <f>#REF!</f>
        <v>#REF!</v>
      </c>
      <c r="BP55" s="109" t="e">
        <f>#REF!</f>
        <v>#REF!</v>
      </c>
      <c r="BQ55" s="175" t="e">
        <f>#REF!</f>
        <v>#REF!</v>
      </c>
      <c r="BR55" s="175" t="e">
        <f>#REF!</f>
        <v>#REF!</v>
      </c>
      <c r="BS55" s="175" t="e">
        <f>#REF!</f>
        <v>#REF!</v>
      </c>
      <c r="BT55" s="175" t="e">
        <f>#REF!</f>
        <v>#REF!</v>
      </c>
      <c r="CJ55" s="12"/>
      <c r="DI55" s="12"/>
    </row>
    <row r="56" spans="2:113" hidden="1" x14ac:dyDescent="0.2">
      <c r="E56" s="157"/>
      <c r="AA56" s="337"/>
      <c r="BF56" s="130"/>
      <c r="BH56" s="78"/>
      <c r="BQ56" s="78"/>
      <c r="CH56" s="12"/>
      <c r="DG56" s="12"/>
    </row>
    <row r="57" spans="2:113" hidden="1" x14ac:dyDescent="0.2">
      <c r="E57" s="157"/>
      <c r="BO57" s="78"/>
      <c r="CF57" s="12"/>
      <c r="DE57" s="12"/>
    </row>
    <row r="59" spans="2:113" x14ac:dyDescent="0.2">
      <c r="T59" s="78"/>
      <c r="BF59" s="130"/>
      <c r="BG59" s="78"/>
    </row>
    <row r="60" spans="2:113" ht="16" customHeight="1" thickBot="1" x14ac:dyDescent="0.25">
      <c r="BD60" s="78"/>
      <c r="BF60" s="130"/>
    </row>
    <row r="61" spans="2:113" ht="16" customHeight="1" thickBot="1" x14ac:dyDescent="0.25">
      <c r="E61" s="484" t="s">
        <v>39</v>
      </c>
      <c r="F61" s="60"/>
      <c r="G61" s="14"/>
      <c r="H61" s="504" t="str">
        <f>CONCATENATE("Averages Over ", C3)</f>
        <v xml:space="preserve">Averages Over </v>
      </c>
      <c r="I61" s="488"/>
      <c r="J61" s="488"/>
      <c r="K61" s="488"/>
      <c r="L61" s="488"/>
      <c r="M61" s="488"/>
      <c r="N61" s="488"/>
      <c r="O61" s="488"/>
      <c r="P61" s="488"/>
      <c r="Q61" s="488"/>
      <c r="R61" s="488"/>
      <c r="S61" s="498" t="s">
        <v>6</v>
      </c>
      <c r="T61" s="488"/>
      <c r="U61" s="488"/>
      <c r="V61" s="488"/>
      <c r="W61" s="488"/>
      <c r="X61" s="488"/>
      <c r="Y61" s="488"/>
      <c r="Z61" s="488"/>
      <c r="AA61" s="494"/>
      <c r="AB61" s="504" t="s">
        <v>7</v>
      </c>
      <c r="AC61" s="488"/>
      <c r="AD61" s="488"/>
      <c r="AE61" s="488"/>
      <c r="AF61" s="488"/>
      <c r="AG61" s="488"/>
      <c r="AH61" s="488"/>
      <c r="AI61" s="488"/>
      <c r="AJ61" s="488"/>
      <c r="AZ61" s="177"/>
      <c r="BA61" s="177"/>
      <c r="BB61" s="177"/>
      <c r="BC61" s="177"/>
      <c r="BD61" s="177"/>
      <c r="BE61" s="177"/>
      <c r="BF61" s="177"/>
      <c r="BG61" s="177"/>
      <c r="BH61" s="177"/>
      <c r="BI61" s="177"/>
      <c r="BJ61" s="177"/>
      <c r="BK61" s="177"/>
      <c r="BL61" s="177"/>
      <c r="BM61" s="177"/>
      <c r="BN61" s="177"/>
      <c r="BO61" s="177"/>
      <c r="BP61" s="177"/>
      <c r="BQ61" s="177"/>
      <c r="BR61" s="177"/>
      <c r="BS61" s="177"/>
      <c r="BT61" s="177"/>
    </row>
    <row r="62" spans="2:113" x14ac:dyDescent="0.2">
      <c r="B62" s="489" t="s">
        <v>262</v>
      </c>
      <c r="C62" s="490"/>
      <c r="E62" s="485"/>
      <c r="F62" s="15"/>
      <c r="G62" s="16"/>
      <c r="H62" s="17" t="s">
        <v>8</v>
      </c>
      <c r="I62" s="18" t="s">
        <v>9</v>
      </c>
      <c r="J62" s="18" t="s">
        <v>10</v>
      </c>
      <c r="K62" s="18" t="s">
        <v>11</v>
      </c>
      <c r="L62" s="18" t="s">
        <v>12</v>
      </c>
      <c r="M62" s="18" t="s">
        <v>13</v>
      </c>
      <c r="N62" s="18" t="s">
        <v>14</v>
      </c>
      <c r="O62" s="232" t="s">
        <v>15</v>
      </c>
      <c r="P62" s="201" t="s">
        <v>16</v>
      </c>
      <c r="Q62" s="232" t="s">
        <v>11</v>
      </c>
      <c r="R62" s="232" t="s">
        <v>12</v>
      </c>
      <c r="S62" s="17" t="s">
        <v>8</v>
      </c>
      <c r="T62" s="18" t="s">
        <v>9</v>
      </c>
      <c r="U62" s="18" t="s">
        <v>10</v>
      </c>
      <c r="V62" s="18" t="s">
        <v>11</v>
      </c>
      <c r="W62" s="18" t="s">
        <v>12</v>
      </c>
      <c r="X62" s="18" t="s">
        <v>13</v>
      </c>
      <c r="Y62" s="18" t="s">
        <v>14</v>
      </c>
      <c r="Z62" s="232" t="s">
        <v>15</v>
      </c>
      <c r="AA62" s="19" t="s">
        <v>16</v>
      </c>
      <c r="AB62" s="193" t="s">
        <v>8</v>
      </c>
      <c r="AC62" s="18" t="s">
        <v>9</v>
      </c>
      <c r="AD62" s="18" t="s">
        <v>10</v>
      </c>
      <c r="AE62" s="19" t="s">
        <v>11</v>
      </c>
      <c r="AF62" s="19" t="s">
        <v>12</v>
      </c>
      <c r="AG62" s="18" t="s">
        <v>13</v>
      </c>
      <c r="AH62" s="18" t="s">
        <v>14</v>
      </c>
      <c r="AI62" s="232" t="s">
        <v>15</v>
      </c>
      <c r="AJ62" s="219" t="s">
        <v>16</v>
      </c>
      <c r="AZ62" s="177"/>
      <c r="BA62" s="177"/>
      <c r="BB62" s="177"/>
      <c r="BC62" s="177"/>
      <c r="BD62" s="177"/>
      <c r="BE62" s="177"/>
      <c r="BF62" s="177"/>
      <c r="BG62" s="177"/>
      <c r="BH62" s="177"/>
      <c r="BI62" s="177"/>
      <c r="BJ62" s="177"/>
      <c r="BK62" s="177"/>
      <c r="BL62" s="177"/>
      <c r="BM62" s="177"/>
      <c r="BN62" s="177"/>
      <c r="BO62" s="177"/>
      <c r="BP62" s="177"/>
      <c r="BQ62" s="177"/>
      <c r="BR62" s="177"/>
      <c r="BS62" s="177"/>
      <c r="BT62" s="177"/>
    </row>
    <row r="63" spans="2:113" ht="17" customHeight="1" thickBot="1" x14ac:dyDescent="0.25">
      <c r="B63" s="8" t="s">
        <v>40</v>
      </c>
      <c r="C63" s="28">
        <v>4</v>
      </c>
      <c r="E63" s="485"/>
      <c r="F63" s="15"/>
      <c r="G63" s="16" t="s">
        <v>23</v>
      </c>
      <c r="H63" s="20" t="s">
        <v>24</v>
      </c>
      <c r="I63" s="16" t="s">
        <v>24</v>
      </c>
      <c r="J63" s="16" t="s">
        <v>24</v>
      </c>
      <c r="K63" s="16" t="s">
        <v>24</v>
      </c>
      <c r="L63" s="16" t="s">
        <v>24</v>
      </c>
      <c r="M63" s="16" t="s">
        <v>24</v>
      </c>
      <c r="N63" s="16"/>
      <c r="O63" s="16" t="s">
        <v>24</v>
      </c>
      <c r="P63" s="202" t="s">
        <v>24</v>
      </c>
      <c r="Q63" s="526" t="s">
        <v>17</v>
      </c>
      <c r="R63" s="511"/>
      <c r="S63" s="20" t="s">
        <v>24</v>
      </c>
      <c r="T63" s="16" t="s">
        <v>24</v>
      </c>
      <c r="U63" s="16" t="s">
        <v>24</v>
      </c>
      <c r="V63" s="16" t="s">
        <v>24</v>
      </c>
      <c r="W63" s="16" t="s">
        <v>24</v>
      </c>
      <c r="X63" s="16" t="s">
        <v>24</v>
      </c>
      <c r="Y63" s="16"/>
      <c r="Z63" s="16" t="s">
        <v>24</v>
      </c>
      <c r="AA63" s="21" t="s">
        <v>24</v>
      </c>
      <c r="AB63" s="216" t="s">
        <v>24</v>
      </c>
      <c r="AC63" s="16" t="s">
        <v>24</v>
      </c>
      <c r="AD63" s="16" t="s">
        <v>24</v>
      </c>
      <c r="AE63" s="21" t="s">
        <v>24</v>
      </c>
      <c r="AF63" s="21" t="s">
        <v>24</v>
      </c>
      <c r="AG63" s="16" t="s">
        <v>24</v>
      </c>
      <c r="AH63" s="16"/>
      <c r="AI63" s="199" t="s">
        <v>24</v>
      </c>
      <c r="AJ63" s="220" t="s">
        <v>24</v>
      </c>
      <c r="AZ63" s="177"/>
      <c r="BA63" s="177"/>
      <c r="BB63" s="177"/>
      <c r="BC63" s="177"/>
      <c r="BD63" s="177"/>
      <c r="BE63" s="177"/>
      <c r="BF63" s="177"/>
      <c r="BG63" s="177"/>
      <c r="BH63" s="177"/>
      <c r="BI63" s="177"/>
      <c r="BJ63" s="177"/>
      <c r="BK63" s="177"/>
      <c r="BL63" s="177"/>
      <c r="BM63" s="177"/>
      <c r="BN63" s="177"/>
      <c r="BO63" s="177"/>
      <c r="BP63" s="177"/>
      <c r="BQ63" s="177"/>
      <c r="BR63" s="177"/>
      <c r="BS63" s="177"/>
      <c r="BT63" s="177"/>
    </row>
    <row r="64" spans="2:113" ht="17" customHeight="1" thickBot="1" x14ac:dyDescent="0.25">
      <c r="B64" s="8" t="s">
        <v>25</v>
      </c>
      <c r="C64" s="28">
        <v>1</v>
      </c>
      <c r="E64" s="485"/>
      <c r="F64" s="484" t="s">
        <v>35</v>
      </c>
      <c r="G64" s="16" t="str">
        <f>Intra!C553</f>
        <v>Class ECF1_444_SDR</v>
      </c>
      <c r="H64" s="244">
        <f>Intra!BE553</f>
        <v>-0.18562369558447911</v>
      </c>
      <c r="I64" s="244">
        <f>Intra!BK553</f>
        <v>-0.19624286468690755</v>
      </c>
      <c r="J64" s="244">
        <f>Intra!BM553</f>
        <v>-0.18808253741141667</v>
      </c>
      <c r="K64" s="244">
        <f>Intra!BO553</f>
        <v>-0.20829762188555384</v>
      </c>
      <c r="L64" s="244">
        <f>Intra!BQ553</f>
        <v>-0.19518794522667976</v>
      </c>
      <c r="M64" s="244">
        <f>Intra!BS553</f>
        <v>-0.17548786285288132</v>
      </c>
      <c r="N64" s="244">
        <f>Intra!BU553</f>
        <v>-0.17811472969252434</v>
      </c>
      <c r="O64" s="244">
        <f>Intra!BW553</f>
        <v>-0.18562053341084142</v>
      </c>
      <c r="P64" s="270">
        <f>Intra!CC553</f>
        <v>-7.9281737491244411E-2</v>
      </c>
      <c r="Q64" s="270">
        <f>Intra!CE553</f>
        <v>0</v>
      </c>
      <c r="R64" s="189">
        <f>Intra!CG553</f>
        <v>0</v>
      </c>
      <c r="S64" s="242">
        <f>Intra!BE554</f>
        <v>-0.32669028123605837</v>
      </c>
      <c r="T64" s="244">
        <f>Intra!BK554</f>
        <v>-0.34632822652066508</v>
      </c>
      <c r="U64" s="244">
        <f>Intra!BM554</f>
        <v>-0.30071441173203595</v>
      </c>
      <c r="V64" s="244">
        <f>Intra!BO554</f>
        <v>-0.33146361979199512</v>
      </c>
      <c r="W64" s="244">
        <f>Intra!BQ554</f>
        <v>-0.31363530890917457</v>
      </c>
      <c r="X64" s="244">
        <f>Intra!BS554</f>
        <v>-0.27489608479360594</v>
      </c>
      <c r="Y64" s="244">
        <f>Intra!BU554</f>
        <v>-0.26901590617481819</v>
      </c>
      <c r="Z64" s="244">
        <f>Intra!BW554</f>
        <v>-0.32668731468199186</v>
      </c>
      <c r="AA64" s="180">
        <f>Intra!CC554</f>
        <v>-0.18848709558672486</v>
      </c>
      <c r="AB64" s="248">
        <f>Intra!BE555</f>
        <v>-0.10007092947088236</v>
      </c>
      <c r="AC64" s="244">
        <f>Intra!BK555</f>
        <v>-0.10574761833719259</v>
      </c>
      <c r="AD64" s="244">
        <f>Intra!BM555</f>
        <v>-0.11132803165696514</v>
      </c>
      <c r="AE64" s="244">
        <f>Intra!BO555</f>
        <v>-0.13831905170712167</v>
      </c>
      <c r="AF64" s="244">
        <f>Intra!BQ555</f>
        <v>-0.1211174252274877</v>
      </c>
      <c r="AG64" s="244">
        <f>Intra!BS555</f>
        <v>-0.10294850152511303</v>
      </c>
      <c r="AH64" s="244">
        <f>Intra!BU555</f>
        <v>-9.8651043962117102E-2</v>
      </c>
      <c r="AI64" s="258">
        <f>Intra!BW555</f>
        <v>-0.10006982012874566</v>
      </c>
      <c r="AJ64" s="221">
        <f>Intra!CC555</f>
        <v>5.8554882649263455E-3</v>
      </c>
      <c r="AZ64" s="177"/>
      <c r="BA64" s="177"/>
      <c r="BB64" s="177"/>
      <c r="BC64" s="177"/>
      <c r="BD64" s="177"/>
      <c r="BE64" s="177"/>
      <c r="BF64" s="177"/>
      <c r="BG64" s="177"/>
      <c r="BH64" s="177"/>
      <c r="BI64" s="177"/>
      <c r="BJ64" s="177"/>
      <c r="BK64" s="177"/>
      <c r="BL64" s="177"/>
      <c r="BM64" s="177"/>
      <c r="BN64" s="177"/>
      <c r="BO64" s="177"/>
      <c r="BP64" s="177"/>
      <c r="BQ64" s="177"/>
      <c r="BR64" s="177"/>
      <c r="BS64" s="177"/>
      <c r="BT64" s="177"/>
    </row>
    <row r="65" spans="2:72" x14ac:dyDescent="0.2">
      <c r="B65" s="8" t="s">
        <v>26</v>
      </c>
      <c r="C65" s="28">
        <v>1</v>
      </c>
      <c r="E65" s="485"/>
      <c r="F65" s="485"/>
      <c r="G65" s="16" t="str">
        <f>Intra!C562</f>
        <v>Class ECF2_422_SDR</v>
      </c>
      <c r="H65" s="244">
        <f>Intra!BE562</f>
        <v>-0.15373034010830816</v>
      </c>
      <c r="I65" s="244">
        <f>Intra!BK562</f>
        <v>-0.15209876677227391</v>
      </c>
      <c r="J65" s="244">
        <f>Intra!BM562</f>
        <v>-0.1532130834017863</v>
      </c>
      <c r="K65" s="244">
        <f>Intra!BO562</f>
        <v>-0.17465260855920656</v>
      </c>
      <c r="L65" s="244">
        <f>Intra!BQ562</f>
        <v>-0.15951013655636354</v>
      </c>
      <c r="M65" s="244">
        <f>Intra!BS562</f>
        <v>-0.14635826488098819</v>
      </c>
      <c r="N65" s="244">
        <f>Intra!BU562</f>
        <v>-0.15958284074287682</v>
      </c>
      <c r="O65" s="244">
        <f>Intra!BW562</f>
        <v>-0.15373285474797171</v>
      </c>
      <c r="P65" s="270">
        <f>Intra!CC562</f>
        <v>1.0319634844393631E-3</v>
      </c>
      <c r="Q65" s="270">
        <f>Intra!CE562</f>
        <v>0</v>
      </c>
      <c r="R65" s="189">
        <f>Intra!CG562</f>
        <v>0</v>
      </c>
      <c r="S65" s="242">
        <f>Intra!BE563</f>
        <v>-0.21801654106585155</v>
      </c>
      <c r="T65" s="244">
        <f>Intra!BK563</f>
        <v>-0.21256998628447843</v>
      </c>
      <c r="U65" s="244">
        <f>Intra!BM563</f>
        <v>-0.21637024208151889</v>
      </c>
      <c r="V65" s="244">
        <f>Intra!BO563</f>
        <v>-0.25654028983768318</v>
      </c>
      <c r="W65" s="244">
        <f>Intra!BQ563</f>
        <v>-0.24141788497806727</v>
      </c>
      <c r="X65" s="244">
        <f>Intra!BS563</f>
        <v>-0.20768436263057322</v>
      </c>
      <c r="Y65" s="244">
        <f>Intra!BU563</f>
        <v>-0.20712403095707721</v>
      </c>
      <c r="Z65" s="244">
        <f>Intra!BW563</f>
        <v>-0.21801901139145963</v>
      </c>
      <c r="AA65" s="180">
        <f>Intra!CC563</f>
        <v>-2.7687761482056185E-2</v>
      </c>
      <c r="AB65" s="248">
        <f>Intra!BE564</f>
        <v>-9.7459807178503888E-2</v>
      </c>
      <c r="AC65" s="244">
        <f>Intra!BK564</f>
        <v>-0.11002158334758827</v>
      </c>
      <c r="AD65" s="244">
        <f>Intra!BM564</f>
        <v>-0.1108113948677546</v>
      </c>
      <c r="AE65" s="244">
        <f>Intra!BO564</f>
        <v>-0.1241247941155772</v>
      </c>
      <c r="AF65" s="244">
        <f>Intra!BQ564</f>
        <v>-0.10673902920616074</v>
      </c>
      <c r="AG65" s="244">
        <f>Intra!BS564</f>
        <v>-0.10294774353574399</v>
      </c>
      <c r="AH65" s="244">
        <f>Intra!BU564</f>
        <v>-0.1025727131760118</v>
      </c>
      <c r="AI65" s="258">
        <f>Intra!BW564</f>
        <v>-9.7479301219298709E-2</v>
      </c>
      <c r="AJ65" s="221">
        <f>Intra!CC564</f>
        <v>5.2536596221135004E-2</v>
      </c>
      <c r="AZ65" s="177"/>
      <c r="BA65" s="177"/>
      <c r="BB65" s="177"/>
      <c r="BC65" s="177"/>
      <c r="BD65" s="177"/>
      <c r="BE65" s="177"/>
      <c r="BF65" s="177"/>
      <c r="BG65" s="177"/>
      <c r="BH65" s="177"/>
      <c r="BI65" s="177"/>
      <c r="BJ65" s="177"/>
      <c r="BK65" s="177"/>
      <c r="BL65" s="177"/>
      <c r="BM65" s="177"/>
      <c r="BN65" s="177"/>
      <c r="BO65" s="177"/>
      <c r="BP65" s="177"/>
      <c r="BQ65" s="177"/>
      <c r="BR65" s="177"/>
      <c r="BS65" s="177"/>
      <c r="BT65" s="177"/>
    </row>
    <row r="66" spans="2:72" x14ac:dyDescent="0.2">
      <c r="B66" s="8" t="s">
        <v>41</v>
      </c>
      <c r="C66" s="28">
        <f>SUM(C63:C65)</f>
        <v>6</v>
      </c>
      <c r="E66" s="485"/>
      <c r="F66" s="485"/>
      <c r="G66" s="16" t="str">
        <f>Intra!C571</f>
        <v>Class ECF3_444_HDR</v>
      </c>
      <c r="H66" s="244">
        <f>Intra!BE571</f>
        <v>-0.18378614156649661</v>
      </c>
      <c r="I66" s="244">
        <f>Intra!BK571</f>
        <v>-0.16019089626536984</v>
      </c>
      <c r="J66" s="244">
        <f>Intra!BM571</f>
        <v>-0.16738096251771567</v>
      </c>
      <c r="K66" s="244">
        <f>Intra!BO571</f>
        <v>-0.20214011166914472</v>
      </c>
      <c r="L66" s="244">
        <f>Intra!BQ571</f>
        <v>-0.1931528467977465</v>
      </c>
      <c r="M66" s="244">
        <f>Intra!BS571</f>
        <v>-0.16347915548584074</v>
      </c>
      <c r="N66" s="244">
        <f>Intra!BU571</f>
        <v>-0.18871992541415436</v>
      </c>
      <c r="O66" s="244">
        <f>Intra!BW571</f>
        <v>-0.18406039967972895</v>
      </c>
      <c r="P66" s="270">
        <f>Intra!CC571</f>
        <v>-7.7991607453135325E-2</v>
      </c>
      <c r="Q66" s="270">
        <f>Intra!CE571</f>
        <v>0</v>
      </c>
      <c r="R66" s="189">
        <f>Intra!CG571</f>
        <v>0</v>
      </c>
      <c r="S66" s="242">
        <f>Intra!BE572</f>
        <v>-0.26019877177732176</v>
      </c>
      <c r="T66" s="244">
        <f>Intra!BK572</f>
        <v>-0.19995387363595707</v>
      </c>
      <c r="U66" s="244">
        <f>Intra!BM572</f>
        <v>-0.22065850399829157</v>
      </c>
      <c r="V66" s="244">
        <f>Intra!BO572</f>
        <v>-0.27215458867329401</v>
      </c>
      <c r="W66" s="244">
        <f>Intra!BQ572</f>
        <v>-0.26441717683288579</v>
      </c>
      <c r="X66" s="244">
        <f>Intra!BS572</f>
        <v>-0.21397454707040553</v>
      </c>
      <c r="Y66" s="244">
        <f>Intra!BU572</f>
        <v>-0.22704441878840775</v>
      </c>
      <c r="Z66" s="244">
        <f>Intra!BW572</f>
        <v>-0.26099848334229359</v>
      </c>
      <c r="AA66" s="180">
        <f>Intra!CC572</f>
        <v>-0.15511729673781058</v>
      </c>
      <c r="AB66" s="248">
        <f>Intra!BE573</f>
        <v>-0.13406389539113894</v>
      </c>
      <c r="AC66" s="244">
        <f>Intra!BK573</f>
        <v>-0.12306676424858309</v>
      </c>
      <c r="AD66" s="244">
        <f>Intra!BM573</f>
        <v>-0.12587057968016568</v>
      </c>
      <c r="AE66" s="244">
        <f>Intra!BO573</f>
        <v>-0.15859135822979564</v>
      </c>
      <c r="AF66" s="244">
        <f>Intra!BQ573</f>
        <v>-0.14416508730262001</v>
      </c>
      <c r="AG66" s="244">
        <f>Intra!BS573</f>
        <v>-0.12374687794513184</v>
      </c>
      <c r="AH66" s="244">
        <f>Intra!BU573</f>
        <v>-0.13801994314243371</v>
      </c>
      <c r="AI66" s="258">
        <f>Intra!BW573</f>
        <v>-0.13406195691521872</v>
      </c>
      <c r="AJ66" s="221">
        <f>Intra!CC573</f>
        <v>-2.9506270549366408E-2</v>
      </c>
      <c r="AZ66" s="177"/>
      <c r="BA66" s="177"/>
      <c r="BB66" s="177"/>
      <c r="BC66" s="177"/>
      <c r="BD66" s="177"/>
      <c r="BE66" s="177"/>
      <c r="BF66" s="177"/>
      <c r="BG66" s="177"/>
      <c r="BH66" s="177"/>
      <c r="BI66" s="177"/>
      <c r="BJ66" s="177"/>
      <c r="BK66" s="177"/>
      <c r="BL66" s="177"/>
      <c r="BM66" s="177"/>
      <c r="BN66" s="177"/>
      <c r="BO66" s="177"/>
      <c r="BP66" s="177"/>
      <c r="BQ66" s="177"/>
      <c r="BR66" s="177"/>
      <c r="BS66" s="177"/>
      <c r="BT66" s="177"/>
    </row>
    <row r="67" spans="2:72" x14ac:dyDescent="0.2">
      <c r="E67" s="485"/>
      <c r="F67" s="485"/>
      <c r="G67" s="16" t="str">
        <f>Intra!C580</f>
        <v>Class ECF4_422_HDR</v>
      </c>
      <c r="H67" s="244">
        <f>Intra!BE580</f>
        <v>-0.24406878687405748</v>
      </c>
      <c r="I67" s="244">
        <f>Intra!BK580</f>
        <v>-0.21166247100211755</v>
      </c>
      <c r="J67" s="244">
        <f>Intra!BM580</f>
        <v>-0.23131498380021576</v>
      </c>
      <c r="K67" s="244">
        <f>Intra!BO580</f>
        <v>-0.28850183989038097</v>
      </c>
      <c r="L67" s="244">
        <f>Intra!BQ580</f>
        <v>-0.27539904479088095</v>
      </c>
      <c r="M67" s="244">
        <f>Intra!BS580</f>
        <v>-0.23341100597470479</v>
      </c>
      <c r="N67" s="244">
        <f>Intra!BU580</f>
        <v>-0.29183741020211829</v>
      </c>
      <c r="O67" s="244">
        <f>Intra!BW580</f>
        <v>-0.24407658979371208</v>
      </c>
      <c r="P67" s="270">
        <f>Intra!CC580</f>
        <v>-5.9401935852559429E-2</v>
      </c>
      <c r="Q67" s="270">
        <f>Intra!CE580</f>
        <v>0</v>
      </c>
      <c r="R67" s="189">
        <f>Intra!CG580</f>
        <v>0</v>
      </c>
      <c r="S67" s="242">
        <f>Intra!BE581</f>
        <v>-0.41308712079644716</v>
      </c>
      <c r="T67" s="244">
        <f>Intra!BK581</f>
        <v>-0.33590695981187602</v>
      </c>
      <c r="U67" s="244">
        <f>Intra!BM581</f>
        <v>-0.39428320005711537</v>
      </c>
      <c r="V67" s="244">
        <f>Intra!BO581</f>
        <v>-0.39420818773448829</v>
      </c>
      <c r="W67" s="244">
        <f>Intra!BQ581</f>
        <v>-0.39317291321642001</v>
      </c>
      <c r="X67" s="244">
        <f>Intra!BS581</f>
        <v>-0.39389805320618043</v>
      </c>
      <c r="Y67" s="244">
        <f>Intra!BU581</f>
        <v>-0.48475170014099678</v>
      </c>
      <c r="Z67" s="244">
        <f>Intra!BW581</f>
        <v>-0.41310006453544856</v>
      </c>
      <c r="AA67" s="180">
        <f>Intra!CC581</f>
        <v>-0.18996326244212058</v>
      </c>
      <c r="AB67" s="248">
        <f>Intra!BE582</f>
        <v>-0.18082060858220017</v>
      </c>
      <c r="AC67" s="244">
        <f>Intra!BK582</f>
        <v>-0.15931296547636875</v>
      </c>
      <c r="AD67" s="244">
        <f>Intra!BM582</f>
        <v>-0.16910089353263436</v>
      </c>
      <c r="AE67" s="244">
        <f>Intra!BO582</f>
        <v>-0.20049969582613314</v>
      </c>
      <c r="AF67" s="244">
        <f>Intra!BQ582</f>
        <v>-0.18427925092653097</v>
      </c>
      <c r="AG67" s="244">
        <f>Intra!BS582</f>
        <v>-0.16689091747228291</v>
      </c>
      <c r="AH67" s="244">
        <f>Intra!BU582</f>
        <v>-0.15885128151122052</v>
      </c>
      <c r="AI67" s="258">
        <f>Intra!BW582</f>
        <v>-0.18084580317711574</v>
      </c>
      <c r="AJ67" s="221">
        <f>Intra!CC582</f>
        <v>1.6151585325282519E-2</v>
      </c>
      <c r="AZ67" s="177"/>
      <c r="BA67" s="177"/>
      <c r="BB67" s="177"/>
      <c r="BC67" s="177"/>
      <c r="BD67" s="177"/>
      <c r="BE67" s="177"/>
      <c r="BF67" s="177"/>
      <c r="BG67" s="177"/>
      <c r="BH67" s="177"/>
      <c r="BI67" s="177"/>
      <c r="BJ67" s="177"/>
      <c r="BK67" s="177"/>
      <c r="BL67" s="177"/>
      <c r="BM67" s="177"/>
      <c r="BN67" s="177"/>
      <c r="BO67" s="177"/>
      <c r="BP67" s="177"/>
      <c r="BQ67" s="177"/>
      <c r="BR67" s="177"/>
      <c r="BS67" s="177"/>
      <c r="BT67" s="177"/>
    </row>
    <row r="68" spans="2:72" x14ac:dyDescent="0.2">
      <c r="B68" s="489" t="s">
        <v>263</v>
      </c>
      <c r="C68" s="490"/>
      <c r="E68" s="485"/>
      <c r="F68" s="485"/>
      <c r="G68" s="16" t="str">
        <f>Intra!C589</f>
        <v>Class ECF5_444_YCgCo</v>
      </c>
      <c r="H68" s="244">
        <f>Intra!BE589</f>
        <v>-0.19718369836890837</v>
      </c>
      <c r="I68" s="244">
        <f>Intra!BK589</f>
        <v>-0.16100911788053268</v>
      </c>
      <c r="J68" s="244">
        <f>Intra!BM589</f>
        <v>-0.18120085051544804</v>
      </c>
      <c r="K68" s="244">
        <f>Intra!BO589</f>
        <v>-0.20557248945257917</v>
      </c>
      <c r="L68" s="244">
        <f>Intra!BQ589</f>
        <v>-0.19832854547895856</v>
      </c>
      <c r="M68" s="244">
        <f>Intra!BS589</f>
        <v>-0.17590178763515651</v>
      </c>
      <c r="N68" s="244">
        <f>Intra!BU589</f>
        <v>-0.14115350482981287</v>
      </c>
      <c r="O68" s="244">
        <f>Intra!BW589</f>
        <v>-0.19716139739542871</v>
      </c>
      <c r="P68" s="270">
        <f>Intra!CC589</f>
        <v>-0.43498065149784587</v>
      </c>
      <c r="Q68" s="270">
        <f>Intra!CE589</f>
        <v>0</v>
      </c>
      <c r="R68" s="189">
        <f>Intra!CG589</f>
        <v>0</v>
      </c>
      <c r="S68" s="242">
        <f>Intra!BE590</f>
        <v>-0.22053056806749116</v>
      </c>
      <c r="T68" s="244">
        <f>Intra!BK590</f>
        <v>-0.16941813526738492</v>
      </c>
      <c r="U68" s="244">
        <f>Intra!BM590</f>
        <v>-0.19163094804494674</v>
      </c>
      <c r="V68" s="244">
        <f>Intra!BO590</f>
        <v>-0.25443041074215356</v>
      </c>
      <c r="W68" s="244">
        <f>Intra!BQ590</f>
        <v>-0.24477610680606476</v>
      </c>
      <c r="X68" s="244">
        <f>Intra!BS590</f>
        <v>-0.18956567363190857</v>
      </c>
      <c r="Y68" s="244">
        <f>Intra!BU590</f>
        <v>-0.18267532200720527</v>
      </c>
      <c r="Z68" s="244">
        <f>Intra!BW590</f>
        <v>-0.22056835701553168</v>
      </c>
      <c r="AA68" s="180">
        <f>Intra!CC590</f>
        <v>-0.72816165303756886</v>
      </c>
      <c r="AB68" s="248">
        <f>Intra!BE591</f>
        <v>-0.17383682867032557</v>
      </c>
      <c r="AC68" s="244">
        <f>Intra!BK591</f>
        <v>-0.15260010049368045</v>
      </c>
      <c r="AD68" s="244">
        <f>Intra!BM591</f>
        <v>-0.17077075298594935</v>
      </c>
      <c r="AE68" s="244">
        <f>Intra!BO591</f>
        <v>-0.15671456816300477</v>
      </c>
      <c r="AF68" s="244">
        <f>Intra!BQ591</f>
        <v>-0.15188098415185236</v>
      </c>
      <c r="AG68" s="244">
        <f>Intra!BS591</f>
        <v>-0.16223790163840446</v>
      </c>
      <c r="AH68" s="244">
        <f>Intra!BU591</f>
        <v>-9.9631687652420475E-2</v>
      </c>
      <c r="AI68" s="258">
        <f>Intra!BW591</f>
        <v>-0.17375443777532573</v>
      </c>
      <c r="AJ68" s="221">
        <f>Intra!CC591</f>
        <v>-0.14179964995812286</v>
      </c>
      <c r="AZ68" s="177"/>
      <c r="BA68" s="177"/>
      <c r="BB68" s="177"/>
      <c r="BC68" s="177"/>
      <c r="BD68" s="177"/>
      <c r="BE68" s="177"/>
      <c r="BF68" s="177"/>
      <c r="BG68" s="177"/>
      <c r="BH68" s="177"/>
      <c r="BI68" s="177"/>
      <c r="BJ68" s="177"/>
      <c r="BK68" s="177"/>
      <c r="BL68" s="177"/>
      <c r="BM68" s="177"/>
      <c r="BN68" s="177"/>
      <c r="BO68" s="177"/>
      <c r="BP68" s="177"/>
      <c r="BQ68" s="177"/>
      <c r="BR68" s="177"/>
      <c r="BS68" s="177"/>
      <c r="BT68" s="177"/>
    </row>
    <row r="69" spans="2:72" x14ac:dyDescent="0.2">
      <c r="B69" s="8" t="s">
        <v>40</v>
      </c>
      <c r="C69" s="28">
        <v>8</v>
      </c>
      <c r="E69" s="485"/>
      <c r="F69" s="485"/>
      <c r="G69" s="16" t="str">
        <f>Intra!C598</f>
        <v>Class ECF6_444_SCC</v>
      </c>
      <c r="H69" s="244">
        <f>Intra!BE598</f>
        <v>-0.34307554360134535</v>
      </c>
      <c r="I69" s="244">
        <f>Intra!BK598</f>
        <v>-0.32013136967461447</v>
      </c>
      <c r="J69" s="244">
        <f>Intra!BM598</f>
        <v>-0.34480767302089754</v>
      </c>
      <c r="K69" s="244">
        <f>Intra!BO598</f>
        <v>-0.34908064517277765</v>
      </c>
      <c r="L69" s="244">
        <f>Intra!BQ598</f>
        <v>-0.32546999592461751</v>
      </c>
      <c r="M69" s="244">
        <f>Intra!BS598</f>
        <v>-0.32887680642851996</v>
      </c>
      <c r="N69" s="244">
        <f>Intra!BU598</f>
        <v>-0.38256021134055423</v>
      </c>
      <c r="O69" s="244">
        <f>Intra!BW598</f>
        <v>-0.3430852029689429</v>
      </c>
      <c r="P69" s="270">
        <f>Intra!CC598</f>
        <v>-0.18778631709445687</v>
      </c>
      <c r="Q69" s="270">
        <f>Intra!CE598</f>
        <v>0</v>
      </c>
      <c r="R69" s="189">
        <f>Intra!CG598</f>
        <v>0</v>
      </c>
      <c r="S69" s="242">
        <f>Intra!BE599</f>
        <v>-0.52202159800826897</v>
      </c>
      <c r="T69" s="244">
        <f>Intra!BK599</f>
        <v>-0.53232280662287146</v>
      </c>
      <c r="U69" s="244">
        <f>Intra!BM599</f>
        <v>-0.53711736406952459</v>
      </c>
      <c r="V69" s="244">
        <f>Intra!BO599</f>
        <v>-0.52350958606303033</v>
      </c>
      <c r="W69" s="244">
        <f>Intra!BQ599</f>
        <v>-0.52382542927803633</v>
      </c>
      <c r="X69" s="244">
        <f>Intra!BS599</f>
        <v>-0.54065447913692544</v>
      </c>
      <c r="Y69" s="244">
        <f>Intra!BU599</f>
        <v>-0.57644378382065731</v>
      </c>
      <c r="Z69" s="244">
        <f>Intra!BW599</f>
        <v>-0.5220573952863542</v>
      </c>
      <c r="AA69" s="180">
        <f>Intra!CC599</f>
        <v>-0.57861376323356517</v>
      </c>
      <c r="AB69" s="248">
        <f>Intra!BE600</f>
        <v>-0.19153621023802192</v>
      </c>
      <c r="AC69" s="244">
        <f>Intra!BK600</f>
        <v>-0.19225006756924268</v>
      </c>
      <c r="AD69" s="244">
        <f>Intra!BM600</f>
        <v>-0.19827527824978153</v>
      </c>
      <c r="AE69" s="244">
        <f>Intra!BO600</f>
        <v>-0.21900226295998704</v>
      </c>
      <c r="AF69" s="244">
        <f>Intra!BQ600</f>
        <v>-0.19350351609162575</v>
      </c>
      <c r="AG69" s="244">
        <f>Intra!BS600</f>
        <v>-0.17781291381783992</v>
      </c>
      <c r="AH69" s="244">
        <f>Intra!BU600</f>
        <v>-0.25417043857429567</v>
      </c>
      <c r="AI69" s="258">
        <f>Intra!BW600</f>
        <v>-0.19153316770894402</v>
      </c>
      <c r="AJ69" s="221">
        <f>Intra!CC600</f>
        <v>-2.527921342854577E-4</v>
      </c>
      <c r="AZ69" s="177"/>
      <c r="BA69" s="177"/>
      <c r="BB69" s="177"/>
      <c r="BF69" s="130"/>
      <c r="BG69" s="177"/>
      <c r="BH69" s="177"/>
      <c r="BI69" s="177"/>
      <c r="BJ69" s="177"/>
      <c r="BK69" s="177"/>
      <c r="BL69" s="177"/>
      <c r="BM69" s="177"/>
      <c r="BN69" s="177"/>
      <c r="BO69" s="177"/>
      <c r="BP69" s="177"/>
      <c r="BQ69" s="177"/>
      <c r="BR69" s="177"/>
      <c r="BS69" s="177"/>
      <c r="BT69" s="177"/>
    </row>
    <row r="70" spans="2:72" x14ac:dyDescent="0.2">
      <c r="B70" s="8" t="s">
        <v>25</v>
      </c>
      <c r="C70" s="28">
        <v>1</v>
      </c>
      <c r="E70" s="485"/>
      <c r="F70" s="485"/>
      <c r="G70" s="16" t="str">
        <f>Intra!BB656</f>
        <v>Overall Mandatory 444</v>
      </c>
      <c r="H70" s="244">
        <f>Intra!BE656</f>
        <v>-0.18675010911997406</v>
      </c>
      <c r="I70" s="244">
        <f>Intra!BK656</f>
        <v>-0.18090890987984323</v>
      </c>
      <c r="J70" s="244">
        <f>Intra!BM656</f>
        <v>-0.18118470359950653</v>
      </c>
      <c r="K70" s="244">
        <f>Intra!BO656</f>
        <v>-0.20614902861901202</v>
      </c>
      <c r="L70" s="244">
        <f>Intra!BQ656</f>
        <v>-0.1950551457115958</v>
      </c>
      <c r="M70" s="244">
        <f>Intra!BS656</f>
        <v>-0.17211593571690906</v>
      </c>
      <c r="N70" s="244">
        <f>Intra!BU656</f>
        <v>-0.17586461063260272</v>
      </c>
      <c r="O70" s="244">
        <f>Intra!BW656</f>
        <v>-0.18682347577117892</v>
      </c>
      <c r="P70" s="270">
        <f>Intra!CC656</f>
        <v>-0.12972725948129918</v>
      </c>
      <c r="Q70" s="270">
        <f>Intra!CE656</f>
        <v>0</v>
      </c>
      <c r="R70" s="189">
        <f>Intra!CG656</f>
        <v>0</v>
      </c>
      <c r="S70" s="242">
        <f>Intra!BE657</f>
        <v>-0.32669028123605837</v>
      </c>
      <c r="T70" s="244">
        <f>Intra!BK657</f>
        <v>-0.34632822652066508</v>
      </c>
      <c r="U70" s="244">
        <f>Intra!BM657</f>
        <v>-0.30071441173203595</v>
      </c>
      <c r="V70" s="244">
        <f>Intra!BO657</f>
        <v>-0.33146361979199512</v>
      </c>
      <c r="W70" s="244">
        <f>Intra!BQ657</f>
        <v>-0.31363530890917457</v>
      </c>
      <c r="X70" s="244">
        <f>Intra!BS657</f>
        <v>-0.27489608479360594</v>
      </c>
      <c r="Y70" s="244">
        <f>Intra!BU657</f>
        <v>-0.26901590617481819</v>
      </c>
      <c r="Z70" s="244">
        <f>Intra!BW657</f>
        <v>-0.32668731468199186</v>
      </c>
      <c r="AA70" s="180">
        <f>Intra!CC657</f>
        <v>-0.72816165303756886</v>
      </c>
      <c r="AB70" s="248">
        <f>Intra!BE658</f>
        <v>-0.10007092947088236</v>
      </c>
      <c r="AC70" s="244">
        <f>Intra!BK658</f>
        <v>-0.10574761833719259</v>
      </c>
      <c r="AD70" s="244">
        <f>Intra!BM658</f>
        <v>-0.11132803165696514</v>
      </c>
      <c r="AE70" s="244">
        <f>Intra!BO658</f>
        <v>-0.13831905170712167</v>
      </c>
      <c r="AF70" s="244">
        <f>Intra!BQ658</f>
        <v>-0.1211174252274877</v>
      </c>
      <c r="AG70" s="244">
        <f>Intra!BS658</f>
        <v>-0.10294850152511303</v>
      </c>
      <c r="AH70" s="244">
        <f>Intra!BU658</f>
        <v>-9.8651043962117102E-2</v>
      </c>
      <c r="AI70" s="258">
        <f>Intra!BW658</f>
        <v>-0.10006982012874566</v>
      </c>
      <c r="AJ70" s="221">
        <f>Intra!CC658</f>
        <v>5.8554882649263455E-3</v>
      </c>
      <c r="AZ70" s="177"/>
      <c r="BA70" s="177"/>
      <c r="BB70" s="177"/>
      <c r="BF70" s="130"/>
      <c r="BG70" s="177"/>
      <c r="BH70" s="177"/>
      <c r="BI70" s="177"/>
      <c r="BJ70" s="177"/>
      <c r="BK70" s="177"/>
      <c r="BL70" s="177"/>
      <c r="BM70" s="177"/>
      <c r="BN70" s="177"/>
      <c r="BO70" s="177"/>
      <c r="BP70" s="177"/>
      <c r="BQ70" s="177"/>
      <c r="BR70" s="177"/>
      <c r="BS70" s="177"/>
      <c r="BT70" s="177"/>
    </row>
    <row r="71" spans="2:72" outlineLevel="1" x14ac:dyDescent="0.2">
      <c r="B71" s="8" t="s">
        <v>26</v>
      </c>
      <c r="C71" s="28">
        <v>1</v>
      </c>
      <c r="E71" s="485"/>
      <c r="F71" s="485"/>
      <c r="G71" s="153"/>
      <c r="H71" s="156"/>
      <c r="I71" s="156"/>
      <c r="J71" s="156"/>
      <c r="K71" s="156"/>
      <c r="L71" s="156"/>
      <c r="M71" s="156"/>
      <c r="N71" s="156"/>
      <c r="O71" s="156"/>
      <c r="P71" s="160"/>
      <c r="Q71" s="160"/>
      <c r="R71" s="160"/>
      <c r="S71" s="153"/>
      <c r="T71" s="156"/>
      <c r="U71" s="156"/>
      <c r="V71" s="156"/>
      <c r="W71" s="156"/>
      <c r="X71" s="156"/>
      <c r="Y71" s="156"/>
      <c r="Z71" s="156"/>
      <c r="AA71" s="209"/>
      <c r="AB71" s="156"/>
      <c r="AC71" s="156"/>
      <c r="AD71" s="156"/>
      <c r="AE71" s="156"/>
      <c r="AF71" s="156"/>
      <c r="AG71" s="156"/>
      <c r="AH71" s="156"/>
      <c r="AI71" s="156"/>
      <c r="AJ71" s="209"/>
      <c r="AZ71" s="177"/>
      <c r="BA71" s="177"/>
      <c r="BB71" s="177"/>
      <c r="BF71" s="130"/>
      <c r="BL71" s="177"/>
      <c r="BM71" s="177"/>
      <c r="BN71" s="177"/>
      <c r="BO71" s="177"/>
      <c r="BP71" s="177"/>
      <c r="BQ71" s="177"/>
      <c r="BR71" s="177"/>
      <c r="BS71" s="177"/>
      <c r="BT71" s="177"/>
    </row>
    <row r="72" spans="2:72" ht="16" customHeight="1" outlineLevel="2" x14ac:dyDescent="0.2">
      <c r="B72" s="8" t="s">
        <v>41</v>
      </c>
      <c r="C72" s="28">
        <f>SUM(C69:C71)</f>
        <v>10</v>
      </c>
      <c r="E72" s="485"/>
      <c r="F72" s="485"/>
      <c r="G72" s="56"/>
      <c r="H72" s="244"/>
      <c r="I72" s="244"/>
      <c r="J72" s="244"/>
      <c r="K72" s="244"/>
      <c r="L72" s="244"/>
      <c r="M72" s="244"/>
      <c r="N72" s="244"/>
      <c r="O72" s="244"/>
      <c r="P72" s="270"/>
      <c r="Q72" s="270"/>
      <c r="R72" s="189"/>
      <c r="S72" s="242"/>
      <c r="T72" s="244"/>
      <c r="U72" s="244"/>
      <c r="V72" s="244"/>
      <c r="W72" s="244"/>
      <c r="X72" s="244"/>
      <c r="Y72" s="244"/>
      <c r="Z72" s="244"/>
      <c r="AA72" s="180"/>
      <c r="AB72" s="248"/>
      <c r="AC72" s="244"/>
      <c r="AD72" s="244"/>
      <c r="AE72" s="244"/>
      <c r="AF72" s="244"/>
      <c r="AG72" s="244"/>
      <c r="AH72" s="244"/>
      <c r="AI72" s="258"/>
      <c r="AJ72" s="221"/>
      <c r="AZ72" s="177"/>
      <c r="BA72" s="177"/>
      <c r="BB72" s="177"/>
      <c r="BC72" s="177"/>
      <c r="BD72" s="177"/>
      <c r="BE72" s="177"/>
      <c r="BF72" s="177"/>
      <c r="BG72" s="177"/>
      <c r="BH72" s="177"/>
      <c r="BI72" s="177"/>
      <c r="BJ72" s="177"/>
      <c r="BK72" s="177"/>
      <c r="BL72" s="177"/>
      <c r="BM72" s="177"/>
      <c r="BN72" s="177"/>
      <c r="BO72" s="177"/>
      <c r="BP72" s="177"/>
      <c r="BQ72" s="177"/>
      <c r="BR72" s="177"/>
      <c r="BS72" s="177"/>
      <c r="BT72" s="177"/>
    </row>
    <row r="73" spans="2:72" hidden="1" outlineLevel="2" x14ac:dyDescent="0.2">
      <c r="E73" s="485"/>
      <c r="F73" s="485"/>
      <c r="G73" s="16"/>
      <c r="H73" s="244"/>
      <c r="I73" s="244"/>
      <c r="J73" s="244"/>
      <c r="K73" s="244"/>
      <c r="L73" s="244"/>
      <c r="M73" s="244"/>
      <c r="N73" s="244"/>
      <c r="O73" s="244"/>
      <c r="P73" s="270"/>
      <c r="Q73" s="270"/>
      <c r="R73" s="189"/>
      <c r="S73" s="242"/>
      <c r="T73" s="244"/>
      <c r="U73" s="244"/>
      <c r="V73" s="244"/>
      <c r="W73" s="244"/>
      <c r="X73" s="244"/>
      <c r="Y73" s="244"/>
      <c r="Z73" s="244"/>
      <c r="AA73" s="180"/>
      <c r="AB73" s="248"/>
      <c r="AC73" s="244"/>
      <c r="AD73" s="244"/>
      <c r="AE73" s="244"/>
      <c r="AF73" s="244"/>
      <c r="AG73" s="244"/>
      <c r="AH73" s="244"/>
      <c r="AI73" s="258"/>
      <c r="AJ73" s="221"/>
      <c r="AZ73" s="177"/>
      <c r="BA73" s="177"/>
      <c r="BB73" s="177"/>
      <c r="BC73" s="177"/>
      <c r="BD73" s="177"/>
      <c r="BE73" s="177"/>
      <c r="BF73" s="177"/>
      <c r="BG73" s="177"/>
      <c r="BH73" s="177"/>
      <c r="BI73" s="177"/>
      <c r="BJ73" s="177"/>
      <c r="BK73" s="177"/>
      <c r="BL73" s="177"/>
      <c r="BM73" s="177"/>
      <c r="BN73" s="177"/>
      <c r="BO73" s="177"/>
      <c r="BP73" s="177"/>
      <c r="BQ73" s="177"/>
      <c r="BR73" s="177"/>
      <c r="BS73" s="177"/>
      <c r="BT73" s="177"/>
    </row>
    <row r="74" spans="2:72" outlineLevel="2" x14ac:dyDescent="0.2">
      <c r="E74" s="485"/>
      <c r="F74" s="485"/>
      <c r="G74" s="16" t="str">
        <f>Intra!BB667</f>
        <v>Overall Mandatory 422</v>
      </c>
      <c r="H74" s="244">
        <f>Intra!BE667</f>
        <v>-0.18384315569689128</v>
      </c>
      <c r="I74" s="244">
        <f>Intra!BK667</f>
        <v>-0.17195333484888844</v>
      </c>
      <c r="J74" s="244">
        <f>Intra!BM667</f>
        <v>-0.17924705020126278</v>
      </c>
      <c r="K74" s="244">
        <f>Intra!BO667</f>
        <v>-0.2126023523362647</v>
      </c>
      <c r="L74" s="244">
        <f>Intra!BQ667</f>
        <v>-0.198139772634536</v>
      </c>
      <c r="M74" s="244">
        <f>Intra!BS667</f>
        <v>-0.17537584524556038</v>
      </c>
      <c r="N74" s="244">
        <f>Intra!BU667</f>
        <v>-0.20366769722929065</v>
      </c>
      <c r="O74" s="244">
        <f>Intra!BW667</f>
        <v>-0.18384743309655183</v>
      </c>
      <c r="P74" s="270">
        <f>Intra!CC667</f>
        <v>-1.9112669627893566E-2</v>
      </c>
      <c r="Q74" s="270">
        <f>Intra!CE667</f>
        <v>0</v>
      </c>
      <c r="R74" s="189">
        <f>Intra!CG667</f>
        <v>0</v>
      </c>
      <c r="S74" s="242">
        <f>Intra!BE668</f>
        <v>-0.41308712079644716</v>
      </c>
      <c r="T74" s="244">
        <f>Intra!BK668</f>
        <v>-0.33590695981187602</v>
      </c>
      <c r="U74" s="244">
        <f>Intra!BM668</f>
        <v>-0.39428320005711537</v>
      </c>
      <c r="V74" s="244">
        <f>Intra!BO668</f>
        <v>-0.39420818773448829</v>
      </c>
      <c r="W74" s="244">
        <f>Intra!BQ668</f>
        <v>-0.39317291321642001</v>
      </c>
      <c r="X74" s="244">
        <f>Intra!BS668</f>
        <v>-0.39389805320618043</v>
      </c>
      <c r="Y74" s="244">
        <f>Intra!BU668</f>
        <v>-0.48475170014099678</v>
      </c>
      <c r="Z74" s="244">
        <f>Intra!BW668</f>
        <v>-0.41310006453544856</v>
      </c>
      <c r="AA74" s="180">
        <f>Intra!CC668</f>
        <v>-0.18996326244212058</v>
      </c>
      <c r="AB74" s="248">
        <f>Intra!BE669</f>
        <v>-9.7459807178503888E-2</v>
      </c>
      <c r="AC74" s="244">
        <f>Intra!BK669</f>
        <v>-0.11002158334758827</v>
      </c>
      <c r="AD74" s="244">
        <f>Intra!BM669</f>
        <v>-0.1108113948677546</v>
      </c>
      <c r="AE74" s="244">
        <f>Intra!BO669</f>
        <v>-0.1241247941155772</v>
      </c>
      <c r="AF74" s="244">
        <f>Intra!BQ669</f>
        <v>-0.10673902920616074</v>
      </c>
      <c r="AG74" s="244">
        <f>Intra!BS669</f>
        <v>-0.10294774353574399</v>
      </c>
      <c r="AH74" s="244">
        <f>Intra!BU669</f>
        <v>-0.1025727131760118</v>
      </c>
      <c r="AI74" s="258">
        <f>Intra!BW669</f>
        <v>-9.7479301219298709E-2</v>
      </c>
      <c r="AJ74" s="221">
        <f>Intra!CC669</f>
        <v>5.2536596221135004E-2</v>
      </c>
      <c r="AZ74" s="177"/>
      <c r="BA74" s="177"/>
      <c r="BB74" s="177"/>
      <c r="BC74" s="177"/>
      <c r="BD74" s="177"/>
      <c r="BE74" s="177"/>
      <c r="BF74" s="177"/>
      <c r="BG74" s="177"/>
      <c r="BH74" s="177"/>
      <c r="BI74" s="177"/>
      <c r="BJ74" s="177"/>
      <c r="BK74" s="177"/>
      <c r="BL74" s="177"/>
      <c r="BM74" s="177"/>
      <c r="BN74" s="177"/>
      <c r="BO74" s="177"/>
      <c r="BP74" s="177"/>
      <c r="BQ74" s="177"/>
      <c r="BR74" s="177"/>
      <c r="BS74" s="177"/>
      <c r="BT74" s="177"/>
    </row>
    <row r="75" spans="2:72" outlineLevel="2" x14ac:dyDescent="0.2">
      <c r="E75" s="485"/>
      <c r="F75" s="485"/>
      <c r="G75" s="16" t="str">
        <f>Intra!BB634</f>
        <v>Class ECF7_SCC</v>
      </c>
      <c r="H75" s="244">
        <f>Intra!BE634</f>
        <v>-0.34575098378241881</v>
      </c>
      <c r="I75" s="244">
        <f>Intra!BK634</f>
        <v>-0.31840234812636964</v>
      </c>
      <c r="J75" s="244">
        <f>Intra!BM634</f>
        <v>-0.34040731889130144</v>
      </c>
      <c r="K75" s="244">
        <f>Intra!BO634</f>
        <v>-0.34755631335255543</v>
      </c>
      <c r="L75" s="244">
        <f>Intra!BQ634</f>
        <v>-0.32504420429218717</v>
      </c>
      <c r="M75" s="244">
        <f>Intra!BS634</f>
        <v>-0.32883056112733483</v>
      </c>
      <c r="N75" s="244">
        <f>Intra!BU634</f>
        <v>-0.38411555217509208</v>
      </c>
      <c r="O75" s="244">
        <f>Intra!BW634</f>
        <v>-0.34575887452143883</v>
      </c>
      <c r="P75" s="270">
        <f>Intra!CC634</f>
        <v>-0.1807630604893713</v>
      </c>
      <c r="Q75" s="270">
        <f>Intra!CE634</f>
        <v>0</v>
      </c>
      <c r="R75" s="189">
        <f>Intra!CG634</f>
        <v>0</v>
      </c>
      <c r="S75" s="242">
        <f>Intra!BE635</f>
        <v>-0.52202159800826897</v>
      </c>
      <c r="T75" s="244">
        <f>Intra!BK635</f>
        <v>-0.53232280662287146</v>
      </c>
      <c r="U75" s="244">
        <f>Intra!BM635</f>
        <v>-0.53711736406952459</v>
      </c>
      <c r="V75" s="244">
        <f>Intra!BO635</f>
        <v>-0.52350958606303033</v>
      </c>
      <c r="W75" s="244">
        <f>Intra!BQ635</f>
        <v>-0.52382542927803633</v>
      </c>
      <c r="X75" s="244">
        <f>Intra!BS635</f>
        <v>-0.54065447913692544</v>
      </c>
      <c r="Y75" s="244">
        <f>Intra!BU635</f>
        <v>-0.57644378382065731</v>
      </c>
      <c r="Z75" s="244">
        <f>Intra!BW635</f>
        <v>-0.5220573952863542</v>
      </c>
      <c r="AA75" s="180">
        <f>Intra!CC635</f>
        <v>-0.57861376323356517</v>
      </c>
      <c r="AB75" s="248">
        <f>Intra!BE636</f>
        <v>-0.19153621023802192</v>
      </c>
      <c r="AC75" s="244">
        <f>Intra!BK636</f>
        <v>-0.19225006756924268</v>
      </c>
      <c r="AD75" s="244">
        <f>Intra!BM636</f>
        <v>-0.19827527824978153</v>
      </c>
      <c r="AE75" s="244">
        <f>Intra!BO636</f>
        <v>-0.21900226295998704</v>
      </c>
      <c r="AF75" s="244">
        <f>Intra!BQ636</f>
        <v>-0.19350351609162575</v>
      </c>
      <c r="AG75" s="244">
        <f>Intra!BS636</f>
        <v>-0.17781291381783992</v>
      </c>
      <c r="AH75" s="244">
        <f>Intra!BU636</f>
        <v>-0.25417043857429567</v>
      </c>
      <c r="AI75" s="258">
        <f>Intra!BW636</f>
        <v>-0.19153316770894402</v>
      </c>
      <c r="AJ75" s="221">
        <f>Intra!CC636</f>
        <v>-2.527921342854577E-4</v>
      </c>
      <c r="AZ75" s="177"/>
      <c r="BA75" s="177"/>
      <c r="BB75" s="177"/>
      <c r="BC75" s="177"/>
      <c r="BD75" s="177"/>
      <c r="BE75" s="177"/>
      <c r="BF75" s="177"/>
      <c r="BG75" s="177"/>
      <c r="BH75" s="177"/>
      <c r="BI75" s="177"/>
      <c r="BJ75" s="177"/>
      <c r="BK75" s="177"/>
      <c r="BL75" s="177"/>
      <c r="BM75" s="177"/>
      <c r="BN75" s="177"/>
      <c r="BO75" s="177"/>
      <c r="BP75" s="177"/>
      <c r="BQ75" s="177"/>
      <c r="BR75" s="177"/>
      <c r="BS75" s="177"/>
      <c r="BT75" s="177"/>
    </row>
    <row r="76" spans="2:72" ht="17" customHeight="1" outlineLevel="2" thickBot="1" x14ac:dyDescent="0.25">
      <c r="E76" s="485"/>
      <c r="F76" s="486"/>
      <c r="G76" s="16" t="str">
        <f>Intra!BB645</f>
        <v>Overall</v>
      </c>
      <c r="H76" s="244">
        <f>Intra!BE645</f>
        <v>-0.21885297579550755</v>
      </c>
      <c r="I76" s="244">
        <f>Intra!BK645</f>
        <v>-0.20718437406747781</v>
      </c>
      <c r="J76" s="244">
        <f>Intra!BM645</f>
        <v>-0.21518800496831902</v>
      </c>
      <c r="K76" s="244">
        <f>Intra!BO645</f>
        <v>-0.2388145195427511</v>
      </c>
      <c r="L76" s="244">
        <f>Intra!BQ645</f>
        <v>-0.22384058433482118</v>
      </c>
      <c r="M76" s="244">
        <f>Intra!BS645</f>
        <v>-0.20655366327221483</v>
      </c>
      <c r="N76" s="244">
        <f>Intra!BU645</f>
        <v>-0.22981934530278203</v>
      </c>
      <c r="O76" s="244">
        <f>Intra!BW645</f>
        <v>-0.21888770541629474</v>
      </c>
      <c r="P76" s="270">
        <f>Intra!CC645</f>
        <v>-0.10181932993739724</v>
      </c>
      <c r="Q76" s="270">
        <f>Intra!CE645</f>
        <v>0</v>
      </c>
      <c r="R76" s="189">
        <f>Intra!CG645</f>
        <v>0</v>
      </c>
      <c r="S76" s="242">
        <f>Intra!BE646</f>
        <v>-0.52202159800826897</v>
      </c>
      <c r="T76" s="244">
        <f>Intra!BK646</f>
        <v>-0.53232280662287146</v>
      </c>
      <c r="U76" s="244">
        <f>Intra!BM646</f>
        <v>-0.53711736406952459</v>
      </c>
      <c r="V76" s="244">
        <f>Intra!BO646</f>
        <v>-0.52350958606303033</v>
      </c>
      <c r="W76" s="244">
        <f>Intra!BQ646</f>
        <v>-0.52382542927803633</v>
      </c>
      <c r="X76" s="244">
        <f>Intra!BS646</f>
        <v>-0.54065447913692544</v>
      </c>
      <c r="Y76" s="244">
        <f>Intra!BU646</f>
        <v>-0.57644378382065731</v>
      </c>
      <c r="Z76" s="244">
        <f>Intra!BW646</f>
        <v>-0.5220573952863542</v>
      </c>
      <c r="AA76" s="180">
        <f>Intra!CC646</f>
        <v>-0.72816165303756886</v>
      </c>
      <c r="AB76" s="248">
        <f>Intra!BE647</f>
        <v>-9.7459807178503888E-2</v>
      </c>
      <c r="AC76" s="244">
        <f>Intra!BK647</f>
        <v>-0.10574761833719259</v>
      </c>
      <c r="AD76" s="244">
        <f>Intra!BM647</f>
        <v>-0.1108113948677546</v>
      </c>
      <c r="AE76" s="244">
        <f>Intra!BO647</f>
        <v>-0.1241247941155772</v>
      </c>
      <c r="AF76" s="244">
        <f>Intra!BQ647</f>
        <v>-0.10673902920616074</v>
      </c>
      <c r="AG76" s="244">
        <f>Intra!BS647</f>
        <v>-0.10294774353574399</v>
      </c>
      <c r="AH76" s="244">
        <f>Intra!BU647</f>
        <v>-9.8651043962117102E-2</v>
      </c>
      <c r="AI76" s="258">
        <f>Intra!BW647</f>
        <v>-9.7479301219298709E-2</v>
      </c>
      <c r="AJ76" s="221">
        <f>Intra!CC647</f>
        <v>5.2536596221135004E-2</v>
      </c>
      <c r="BF76" s="130"/>
    </row>
    <row r="77" spans="2:72" ht="17" customHeight="1" thickBot="1" x14ac:dyDescent="0.25">
      <c r="E77" s="485"/>
      <c r="F77" s="151"/>
      <c r="G77" s="157"/>
      <c r="H77" s="157"/>
      <c r="I77" s="157"/>
      <c r="J77" s="157"/>
      <c r="K77" s="157"/>
      <c r="L77" s="157"/>
      <c r="M77" s="157"/>
      <c r="N77" s="157"/>
      <c r="O77" s="157"/>
      <c r="P77" s="161"/>
      <c r="Q77" s="161"/>
      <c r="R77" s="161"/>
      <c r="S77" s="151"/>
      <c r="T77" s="157"/>
      <c r="U77" s="157"/>
      <c r="V77" s="157"/>
      <c r="W77" s="157"/>
      <c r="X77" s="157"/>
      <c r="Y77" s="157"/>
      <c r="Z77" s="157"/>
      <c r="AA77" s="210"/>
      <c r="AB77" s="157"/>
      <c r="AC77" s="157"/>
      <c r="AD77" s="157"/>
      <c r="AE77" s="157"/>
      <c r="AF77" s="157"/>
      <c r="AG77" s="157"/>
      <c r="AH77" s="157"/>
      <c r="AI77" s="157"/>
      <c r="AJ77" s="210"/>
      <c r="BF77" s="130"/>
    </row>
    <row r="78" spans="2:72" ht="17" customHeight="1" thickBot="1" x14ac:dyDescent="0.25">
      <c r="E78" s="485"/>
      <c r="F78" s="484" t="s">
        <v>36</v>
      </c>
      <c r="G78" s="56" t="str">
        <f>RA!C553</f>
        <v>Class ECF1_444_SDR</v>
      </c>
      <c r="H78" s="244">
        <f>RA!BE553</f>
        <v>-0.24490216958703226</v>
      </c>
      <c r="I78" s="244">
        <f>RA!BK553</f>
        <v>-0.23353308881480059</v>
      </c>
      <c r="J78" s="244">
        <f>RA!BM553</f>
        <v>-0.23632369851683713</v>
      </c>
      <c r="K78" s="244">
        <f>RA!BO553</f>
        <v>-0.27357418358324287</v>
      </c>
      <c r="L78" s="244">
        <f>RA!BQ553</f>
        <v>-0.26406211734286489</v>
      </c>
      <c r="M78" s="244">
        <f>RA!BS553</f>
        <v>-0.23400997926213152</v>
      </c>
      <c r="N78" s="244">
        <f>RA!BU553</f>
        <v>-0.24220396301433869</v>
      </c>
      <c r="O78" s="244">
        <f>RA!BW553</f>
        <v>-0.25461130597574533</v>
      </c>
      <c r="P78" s="270">
        <f>RA!CC553</f>
        <v>-8.284545097932966E-2</v>
      </c>
      <c r="Q78" s="270">
        <f>RA!CE553</f>
        <v>0</v>
      </c>
      <c r="R78" s="189">
        <f>RA!CG553</f>
        <v>0</v>
      </c>
      <c r="S78" s="242">
        <f>RA!BE554</f>
        <v>-0.37523571104598863</v>
      </c>
      <c r="T78" s="244">
        <f>RA!BK554</f>
        <v>-0.38504197242537841</v>
      </c>
      <c r="U78" s="244">
        <f>RA!BM554</f>
        <v>-0.37504209754588824</v>
      </c>
      <c r="V78" s="244">
        <f>RA!BO554</f>
        <v>-0.47600263314762681</v>
      </c>
      <c r="W78" s="244">
        <f>RA!BQ554</f>
        <v>-0.44629090926848802</v>
      </c>
      <c r="X78" s="244">
        <f>RA!BS554</f>
        <v>-0.36977390706505697</v>
      </c>
      <c r="Y78" s="244">
        <f>RA!BU554</f>
        <v>-0.33757664154121003</v>
      </c>
      <c r="Z78" s="244">
        <f>RA!BW554</f>
        <v>-0.40220701958471583</v>
      </c>
      <c r="AA78" s="180">
        <f>RA!CC554</f>
        <v>-0.30931635676140512</v>
      </c>
      <c r="AB78" s="248">
        <f>RA!BE555</f>
        <v>-0.1036114021317347</v>
      </c>
      <c r="AC78" s="244">
        <f>RA!BK555</f>
        <v>-9.4100036980291346E-2</v>
      </c>
      <c r="AD78" s="244">
        <f>RA!BM555</f>
        <v>-9.2180144358644411E-2</v>
      </c>
      <c r="AE78" s="244">
        <f>RA!BO555</f>
        <v>-0.14186597007403556</v>
      </c>
      <c r="AF78" s="244">
        <f>RA!BQ555</f>
        <v>-0.12662303882699588</v>
      </c>
      <c r="AG78" s="244">
        <f>RA!BS555</f>
        <v>-0.10874103123591172</v>
      </c>
      <c r="AH78" s="244">
        <f>RA!BU555</f>
        <v>-0.11739864934429201</v>
      </c>
      <c r="AI78" s="258">
        <f>RA!BW555</f>
        <v>-0.10653957645098311</v>
      </c>
      <c r="AJ78" s="221">
        <f>RA!CC555</f>
        <v>-1.3705569186657572E-3</v>
      </c>
      <c r="BF78" s="130"/>
    </row>
    <row r="79" spans="2:72" x14ac:dyDescent="0.2">
      <c r="B79" s="524" t="s">
        <v>42</v>
      </c>
      <c r="C79" s="533"/>
      <c r="E79" s="485"/>
      <c r="F79" s="485"/>
      <c r="G79" s="16" t="str">
        <f>RA!C562</f>
        <v>Class ECF2_422_SDR</v>
      </c>
      <c r="H79" s="244">
        <f>RA!BE562</f>
        <v>-0.20791203723428159</v>
      </c>
      <c r="I79" s="244">
        <f>RA!BK562</f>
        <v>-0.20605079693732328</v>
      </c>
      <c r="J79" s="244">
        <f>RA!BM562</f>
        <v>-0.21053100767762578</v>
      </c>
      <c r="K79" s="244">
        <f>RA!BO562</f>
        <v>-0.23655727932545001</v>
      </c>
      <c r="L79" s="244">
        <f>RA!BQ562</f>
        <v>-0.23520271133781423</v>
      </c>
      <c r="M79" s="244">
        <f>RA!BS562</f>
        <v>-0.20970015599920488</v>
      </c>
      <c r="N79" s="244">
        <f>RA!BU562</f>
        <v>-0.22936988703564556</v>
      </c>
      <c r="O79" s="244">
        <f>RA!BW562</f>
        <v>-0.21477380552833036</v>
      </c>
      <c r="P79" s="270">
        <f>RA!CC562</f>
        <v>-1.6037364516752806E-2</v>
      </c>
      <c r="Q79" s="270">
        <f>RA!CE562</f>
        <v>0</v>
      </c>
      <c r="R79" s="189">
        <f>RA!CG562</f>
        <v>0</v>
      </c>
      <c r="S79" s="242">
        <f>RA!BE563</f>
        <v>-0.34593151734446947</v>
      </c>
      <c r="T79" s="244">
        <f>RA!BK563</f>
        <v>-0.34453485482782964</v>
      </c>
      <c r="U79" s="244">
        <f>RA!BM563</f>
        <v>-0.34869362454274366</v>
      </c>
      <c r="V79" s="244">
        <f>RA!BO563</f>
        <v>-0.50734994207935769</v>
      </c>
      <c r="W79" s="244">
        <f>RA!BQ563</f>
        <v>-0.44499793227675122</v>
      </c>
      <c r="X79" s="244">
        <f>RA!BS563</f>
        <v>-0.34719172802233822</v>
      </c>
      <c r="Y79" s="244">
        <f>RA!BU563</f>
        <v>-0.35912132891589366</v>
      </c>
      <c r="Z79" s="244">
        <f>RA!BW563</f>
        <v>-0.35468044539838262</v>
      </c>
      <c r="AA79" s="180">
        <f>RA!CC563</f>
        <v>-0.13227583846100191</v>
      </c>
      <c r="AB79" s="248">
        <f>RA!BE564</f>
        <v>-0.1151320502480544</v>
      </c>
      <c r="AC79" s="244">
        <f>RA!BK564</f>
        <v>-0.10671266876104024</v>
      </c>
      <c r="AD79" s="244">
        <f>RA!BM564</f>
        <v>-0.10691789522021822</v>
      </c>
      <c r="AE79" s="244">
        <f>RA!BO564</f>
        <v>-0.11429089256225911</v>
      </c>
      <c r="AF79" s="244">
        <f>RA!BQ564</f>
        <v>-0.14762170737854396</v>
      </c>
      <c r="AG79" s="244">
        <f>RA!BS564</f>
        <v>-0.10963166947186098</v>
      </c>
      <c r="AH79" s="244">
        <f>RA!BU564</f>
        <v>-0.15482678232383873</v>
      </c>
      <c r="AI79" s="258">
        <f>RA!BW564</f>
        <v>-0.12385079303373336</v>
      </c>
      <c r="AJ79" s="221">
        <f>RA!CC564</f>
        <v>3.5979763887492765E-2</v>
      </c>
      <c r="BF79" s="130"/>
    </row>
    <row r="80" spans="2:72" x14ac:dyDescent="0.2">
      <c r="B80" s="8" t="s">
        <v>40</v>
      </c>
      <c r="C80" s="28">
        <v>4</v>
      </c>
      <c r="E80" s="485"/>
      <c r="F80" s="485"/>
      <c r="G80" s="16" t="str">
        <f>RA!C571</f>
        <v>Class ECF3_444_HDR</v>
      </c>
      <c r="H80" s="244">
        <f>RA!BE571</f>
        <v>-0.25205136504430198</v>
      </c>
      <c r="I80" s="244">
        <f>RA!BK571</f>
        <v>-0.22185220878703793</v>
      </c>
      <c r="J80" s="244">
        <f>RA!BM571</f>
        <v>-0.23597612444087065</v>
      </c>
      <c r="K80" s="244">
        <f>RA!BO571</f>
        <v>-0.28111342506221149</v>
      </c>
      <c r="L80" s="244">
        <f>RA!BQ571</f>
        <v>-0.27220439597108703</v>
      </c>
      <c r="M80" s="244">
        <f>RA!BS571</f>
        <v>-0.2353958571563747</v>
      </c>
      <c r="N80" s="244">
        <f>RA!BU571</f>
        <v>-0.27974899498750194</v>
      </c>
      <c r="O80" s="244">
        <f>RA!BW571</f>
        <v>-0.25919513151495832</v>
      </c>
      <c r="P80" s="270">
        <f>RA!CC571</f>
        <v>-6.6805605781294644E-2</v>
      </c>
      <c r="Q80" s="270">
        <f>RA!CE571</f>
        <v>0</v>
      </c>
      <c r="R80" s="189">
        <f>RA!CG571</f>
        <v>0</v>
      </c>
      <c r="S80" s="242">
        <f>RA!BE572</f>
        <v>-0.31670353622400105</v>
      </c>
      <c r="T80" s="244">
        <f>RA!BK572</f>
        <v>-0.26171035063540427</v>
      </c>
      <c r="U80" s="244">
        <f>RA!BM572</f>
        <v>-0.28553981979165988</v>
      </c>
      <c r="V80" s="244">
        <f>RA!BO572</f>
        <v>-0.32729190640967198</v>
      </c>
      <c r="W80" s="244">
        <f>RA!BQ572</f>
        <v>-0.32182060369367005</v>
      </c>
      <c r="X80" s="244">
        <f>RA!BS572</f>
        <v>-0.27770328401188771</v>
      </c>
      <c r="Y80" s="244">
        <f>RA!BU572</f>
        <v>-0.30729936063937291</v>
      </c>
      <c r="Z80" s="244">
        <f>RA!BW572</f>
        <v>-0.32643797545360664</v>
      </c>
      <c r="AA80" s="180">
        <f>RA!CC572</f>
        <v>-0.13426531297258387</v>
      </c>
      <c r="AB80" s="248">
        <f>RA!BE573</f>
        <v>-0.20579339625965254</v>
      </c>
      <c r="AC80" s="244">
        <f>RA!BK573</f>
        <v>-0.18638754432646121</v>
      </c>
      <c r="AD80" s="244">
        <f>RA!BM573</f>
        <v>-0.19394051045935135</v>
      </c>
      <c r="AE80" s="244">
        <f>RA!BO573</f>
        <v>-0.23124809939510915</v>
      </c>
      <c r="AF80" s="244">
        <f>RA!BQ573</f>
        <v>-0.22097846388499154</v>
      </c>
      <c r="AG80" s="244">
        <f>RA!BS573</f>
        <v>-0.18700430971249482</v>
      </c>
      <c r="AH80" s="244">
        <f>RA!BU573</f>
        <v>-0.23244764665360207</v>
      </c>
      <c r="AI80" s="258">
        <f>RA!BW573</f>
        <v>-0.21440742515122013</v>
      </c>
      <c r="AJ80" s="221">
        <f>RA!CC573</f>
        <v>-3.3478563224318865E-2</v>
      </c>
      <c r="BF80" s="130"/>
    </row>
    <row r="81" spans="2:58" x14ac:dyDescent="0.2">
      <c r="B81" s="8" t="s">
        <v>25</v>
      </c>
      <c r="C81" s="28">
        <v>1</v>
      </c>
      <c r="E81" s="485"/>
      <c r="F81" s="485"/>
      <c r="G81" s="16" t="str">
        <f>RA!C580</f>
        <v>Class ECF4_422_HDR</v>
      </c>
      <c r="H81" s="244">
        <f>RA!BE580</f>
        <v>-0.3009855807206695</v>
      </c>
      <c r="I81" s="244">
        <f>RA!BK580</f>
        <v>-0.2763658857591953</v>
      </c>
      <c r="J81" s="244">
        <f>RA!BM580</f>
        <v>-0.28956953364904747</v>
      </c>
      <c r="K81" s="244">
        <f>RA!BO580</f>
        <v>-0.41352177277629903</v>
      </c>
      <c r="L81" s="244">
        <f>RA!BQ580</f>
        <v>-0.39016588360452398</v>
      </c>
      <c r="M81" s="244">
        <f>RA!BS580</f>
        <v>-0.29465919202862406</v>
      </c>
      <c r="N81" s="244">
        <f>RA!BU580</f>
        <v>-0.36326617850309406</v>
      </c>
      <c r="O81" s="244">
        <f>RA!BW580</f>
        <v>-0.30848764382728272</v>
      </c>
      <c r="P81" s="270">
        <f>RA!CC580</f>
        <v>-2.6021357114161071E-2</v>
      </c>
      <c r="Q81" s="270">
        <f>RA!CE580</f>
        <v>0</v>
      </c>
      <c r="R81" s="189">
        <f>RA!CG580</f>
        <v>0</v>
      </c>
      <c r="S81" s="242">
        <f>RA!BE581</f>
        <v>-0.39578012047868039</v>
      </c>
      <c r="T81" s="244">
        <f>RA!BK581</f>
        <v>-0.33794238967135115</v>
      </c>
      <c r="U81" s="244">
        <f>RA!BM581</f>
        <v>-0.39026874347292106</v>
      </c>
      <c r="V81" s="244">
        <f>RA!BO581</f>
        <v>-0.54107445672412702</v>
      </c>
      <c r="W81" s="244">
        <f>RA!BQ581</f>
        <v>-0.5050145935628465</v>
      </c>
      <c r="X81" s="244">
        <f>RA!BS581</f>
        <v>-0.39126471750250191</v>
      </c>
      <c r="Y81" s="244">
        <f>RA!BU581</f>
        <v>-0.45667054891054948</v>
      </c>
      <c r="Z81" s="244">
        <f>RA!BW581</f>
        <v>-0.39782607056661223</v>
      </c>
      <c r="AA81" s="180">
        <f>RA!CC581</f>
        <v>-7.1043960352805913E-2</v>
      </c>
      <c r="AB81" s="248">
        <f>RA!BE582</f>
        <v>-0.25749754575346218</v>
      </c>
      <c r="AC81" s="244">
        <f>RA!BK582</f>
        <v>-0.24314270843747854</v>
      </c>
      <c r="AD81" s="244">
        <f>RA!BM582</f>
        <v>-0.24623460870365943</v>
      </c>
      <c r="AE81" s="244">
        <f>RA!BO582</f>
        <v>-0.32075916063403642</v>
      </c>
      <c r="AF81" s="244">
        <f>RA!BQ582</f>
        <v>-0.29814300257736392</v>
      </c>
      <c r="AG81" s="244">
        <f>RA!BS582</f>
        <v>-0.24484556501180776</v>
      </c>
      <c r="AH81" s="244">
        <f>RA!BU582</f>
        <v>-0.22436988862117591</v>
      </c>
      <c r="AI81" s="258">
        <f>RA!BW582</f>
        <v>-0.26226877919967984</v>
      </c>
      <c r="AJ81" s="221">
        <f>RA!CC582</f>
        <v>1.1902068829513829E-2</v>
      </c>
      <c r="BF81" s="130"/>
    </row>
    <row r="82" spans="2:58" x14ac:dyDescent="0.2">
      <c r="B82" s="8" t="s">
        <v>26</v>
      </c>
      <c r="C82" s="28">
        <v>1</v>
      </c>
      <c r="E82" s="485"/>
      <c r="F82" s="485"/>
      <c r="G82" s="16" t="str">
        <f>RA!C589</f>
        <v>Class ECF5_444_YCgCo</v>
      </c>
      <c r="H82" s="244">
        <f>RA!BE589</f>
        <v>-0.23490312543626912</v>
      </c>
      <c r="I82" s="244">
        <f>RA!BK589</f>
        <v>-0.22662831513143844</v>
      </c>
      <c r="J82" s="244">
        <f>RA!BM589</f>
        <v>-0.22543368408763315</v>
      </c>
      <c r="K82" s="244">
        <f>RA!BO589</f>
        <v>-0.31503633367728667</v>
      </c>
      <c r="L82" s="244">
        <f>RA!BQ589</f>
        <v>-0.31013418146825766</v>
      </c>
      <c r="M82" s="244">
        <f>RA!BS589</f>
        <v>-0.22208968635132559</v>
      </c>
      <c r="N82" s="244">
        <f>RA!BU589</f>
        <v>-0.23785672499513649</v>
      </c>
      <c r="O82" s="244">
        <f>RA!BW589</f>
        <v>-0.23632084862442765</v>
      </c>
      <c r="P82" s="270">
        <f>RA!CC589</f>
        <v>-0.12113800756334744</v>
      </c>
      <c r="Q82" s="270">
        <f>RA!CE589</f>
        <v>0</v>
      </c>
      <c r="R82" s="189">
        <f>RA!CG589</f>
        <v>0</v>
      </c>
      <c r="S82" s="242">
        <f>RA!BE590</f>
        <v>-0.25844020157213587</v>
      </c>
      <c r="T82" s="244">
        <f>RA!BK590</f>
        <v>-0.23757500372914775</v>
      </c>
      <c r="U82" s="244">
        <f>RA!BM590</f>
        <v>-0.23845211205707295</v>
      </c>
      <c r="V82" s="244">
        <f>RA!BO590</f>
        <v>-0.32178962423742585</v>
      </c>
      <c r="W82" s="244">
        <f>RA!BQ590</f>
        <v>-0.31485335867550868</v>
      </c>
      <c r="X82" s="244">
        <f>RA!BS590</f>
        <v>-0.23965742576245375</v>
      </c>
      <c r="Y82" s="244">
        <f>RA!BU590</f>
        <v>-0.3017439740113097</v>
      </c>
      <c r="Z82" s="244">
        <f>RA!BW590</f>
        <v>-0.25879543839778418</v>
      </c>
      <c r="AA82" s="180">
        <f>RA!CC590</f>
        <v>-0.22010630016565524</v>
      </c>
      <c r="AB82" s="248">
        <f>RA!BE591</f>
        <v>-0.21136604930040237</v>
      </c>
      <c r="AC82" s="244">
        <f>RA!BK591</f>
        <v>-0.21568162653372913</v>
      </c>
      <c r="AD82" s="244">
        <f>RA!BM591</f>
        <v>-0.21241525611819334</v>
      </c>
      <c r="AE82" s="244">
        <f>RA!BO591</f>
        <v>-0.30828304311714749</v>
      </c>
      <c r="AF82" s="244">
        <f>RA!BQ591</f>
        <v>-0.30541500426100665</v>
      </c>
      <c r="AG82" s="244">
        <f>RA!BS591</f>
        <v>-0.20452194694019743</v>
      </c>
      <c r="AH82" s="244">
        <f>RA!BU591</f>
        <v>-0.17396947597896328</v>
      </c>
      <c r="AI82" s="258">
        <f>RA!BW591</f>
        <v>-0.21384625885107111</v>
      </c>
      <c r="AJ82" s="221">
        <f>RA!CC591</f>
        <v>-2.2169714961039654E-2</v>
      </c>
      <c r="BF82" s="130"/>
    </row>
    <row r="83" spans="2:58" x14ac:dyDescent="0.2">
      <c r="B83" s="8" t="s">
        <v>41</v>
      </c>
      <c r="C83" s="28">
        <f>SUM(C80:C82)</f>
        <v>6</v>
      </c>
      <c r="E83" s="485"/>
      <c r="F83" s="485"/>
      <c r="G83" s="16" t="str">
        <f>RA!C598</f>
        <v>Class ECF6_444_SCC</v>
      </c>
      <c r="H83" s="244">
        <f>RA!BE598</f>
        <v>-0.33588206673756005</v>
      </c>
      <c r="I83" s="244">
        <f>RA!BK598</f>
        <v>-0.33572388648693707</v>
      </c>
      <c r="J83" s="244">
        <f>RA!BM598</f>
        <v>-0.34658956964216531</v>
      </c>
      <c r="K83" s="244">
        <f>RA!BO598</f>
        <v>-0.36077056998071905</v>
      </c>
      <c r="L83" s="244">
        <f>RA!BQ598</f>
        <v>-0.34249190212445907</v>
      </c>
      <c r="M83" s="244">
        <f>RA!BS598</f>
        <v>-0.3386137107621548</v>
      </c>
      <c r="N83" s="244">
        <f>RA!BU598</f>
        <v>-0.37088534007557572</v>
      </c>
      <c r="O83" s="244">
        <f>RA!BW598</f>
        <v>-0.33715381668036171</v>
      </c>
      <c r="P83" s="270">
        <f>RA!CC598</f>
        <v>-5.4673547932239962E-2</v>
      </c>
      <c r="Q83" s="270">
        <f>RA!CE598</f>
        <v>0</v>
      </c>
      <c r="R83" s="189">
        <f>RA!CG598</f>
        <v>0</v>
      </c>
      <c r="S83" s="242">
        <f>RA!BE599</f>
        <v>-0.50781573607388997</v>
      </c>
      <c r="T83" s="244">
        <f>RA!BK599</f>
        <v>-0.53174194228343175</v>
      </c>
      <c r="U83" s="244">
        <f>RA!BM599</f>
        <v>-0.53297245638346047</v>
      </c>
      <c r="V83" s="244">
        <f>RA!BO599</f>
        <v>-0.55813489494260538</v>
      </c>
      <c r="W83" s="244">
        <f>RA!BQ599</f>
        <v>-0.52290048483320395</v>
      </c>
      <c r="X83" s="244">
        <f>RA!BS599</f>
        <v>-0.54418312730040341</v>
      </c>
      <c r="Y83" s="244">
        <f>RA!BU599</f>
        <v>-0.57100859816541538</v>
      </c>
      <c r="Z83" s="244">
        <f>RA!BW599</f>
        <v>-0.50889685852817268</v>
      </c>
      <c r="AA83" s="180">
        <f>RA!CC599</f>
        <v>-0.22723833243121483</v>
      </c>
      <c r="AB83" s="248">
        <f>RA!BE600</f>
        <v>-0.20177788110896899</v>
      </c>
      <c r="AC83" s="244">
        <f>RA!BK600</f>
        <v>-0.2206304312521481</v>
      </c>
      <c r="AD83" s="244">
        <f>RA!BM600</f>
        <v>-0.2069518092387006</v>
      </c>
      <c r="AE83" s="244">
        <f>RA!BO600</f>
        <v>-0.23771465013461879</v>
      </c>
      <c r="AF83" s="244">
        <f>RA!BQ600</f>
        <v>-0.232188697705074</v>
      </c>
      <c r="AG83" s="244">
        <f>RA!BS600</f>
        <v>-0.20569246857525814</v>
      </c>
      <c r="AH83" s="244">
        <f>RA!BU600</f>
        <v>-0.21965313603639935</v>
      </c>
      <c r="AI83" s="258">
        <f>RA!BW600</f>
        <v>-0.203204793859042</v>
      </c>
      <c r="AJ83" s="221">
        <f>RA!CC600</f>
        <v>6.9008381340567558E-4</v>
      </c>
      <c r="BF83" s="130"/>
    </row>
    <row r="84" spans="2:58" x14ac:dyDescent="0.2">
      <c r="E84" s="485"/>
      <c r="F84" s="485"/>
      <c r="G84" s="16" t="str">
        <f>RA!BB656</f>
        <v>Overall Mandatory 444</v>
      </c>
      <c r="H84" s="244">
        <f>RA!BE656</f>
        <v>-0.24551636198185744</v>
      </c>
      <c r="I84" s="244">
        <f>RA!BK656</f>
        <v>-0.2292092982806738</v>
      </c>
      <c r="J84" s="244">
        <f>RA!BM656</f>
        <v>-0.23466867529096044</v>
      </c>
      <c r="K84" s="244">
        <f>RA!BO656</f>
        <v>-0.28165141687638295</v>
      </c>
      <c r="L84" s="244">
        <f>RA!BQ656</f>
        <v>-0.2729702061116987</v>
      </c>
      <c r="M84" s="244">
        <f>RA!BS656</f>
        <v>-0.23270304538751443</v>
      </c>
      <c r="N84" s="244">
        <f>RA!BU656</f>
        <v>-0.25231008100392793</v>
      </c>
      <c r="O84" s="244">
        <f>RA!BW656</f>
        <v>-0.25330804793676076</v>
      </c>
      <c r="P84" s="270">
        <f>RA!CC656</f>
        <v>-8.3733003291893621E-2</v>
      </c>
      <c r="Q84" s="270">
        <f>RA!CE656</f>
        <v>0</v>
      </c>
      <c r="R84" s="189">
        <f>RA!CG656</f>
        <v>0</v>
      </c>
      <c r="S84" s="242">
        <f>RA!BE657</f>
        <v>-0.37523571104598863</v>
      </c>
      <c r="T84" s="244">
        <f>RA!BK657</f>
        <v>-0.38504197242537841</v>
      </c>
      <c r="U84" s="244">
        <f>RA!BM657</f>
        <v>-0.37504209754588824</v>
      </c>
      <c r="V84" s="244">
        <f>RA!BO657</f>
        <v>-0.47600263314762681</v>
      </c>
      <c r="W84" s="244">
        <f>RA!BQ657</f>
        <v>-0.44629090926848802</v>
      </c>
      <c r="X84" s="244">
        <f>RA!BS657</f>
        <v>-0.36977390706505697</v>
      </c>
      <c r="Y84" s="244">
        <f>RA!BU657</f>
        <v>-0.33757664154121003</v>
      </c>
      <c r="Z84" s="244">
        <f>RA!BW657</f>
        <v>-0.40220701958471583</v>
      </c>
      <c r="AA84" s="180">
        <f>RA!CC657</f>
        <v>-0.30931635676140512</v>
      </c>
      <c r="AB84" s="248">
        <f>RA!BE658</f>
        <v>-0.1036114021317347</v>
      </c>
      <c r="AC84" s="244">
        <f>RA!BK658</f>
        <v>-9.4100036980291346E-2</v>
      </c>
      <c r="AD84" s="244">
        <f>RA!BM658</f>
        <v>-9.2180144358644411E-2</v>
      </c>
      <c r="AE84" s="244">
        <f>RA!BO658</f>
        <v>-0.14186597007403556</v>
      </c>
      <c r="AF84" s="244">
        <f>RA!BQ658</f>
        <v>-0.12662303882699588</v>
      </c>
      <c r="AG84" s="244">
        <f>RA!BS658</f>
        <v>-0.10874103123591172</v>
      </c>
      <c r="AH84" s="244">
        <f>RA!BU658</f>
        <v>-0.11739864934429201</v>
      </c>
      <c r="AI84" s="258">
        <f>RA!BW658</f>
        <v>-0.10653957645098311</v>
      </c>
      <c r="AJ84" s="221">
        <f>RA!CC658</f>
        <v>-1.3705569186657572E-3</v>
      </c>
      <c r="BF84" s="130"/>
    </row>
    <row r="85" spans="2:58" hidden="1" outlineLevel="1" x14ac:dyDescent="0.2">
      <c r="E85" s="485"/>
      <c r="F85" s="485"/>
      <c r="G85" s="153"/>
      <c r="H85" s="156"/>
      <c r="I85" s="156"/>
      <c r="J85" s="156"/>
      <c r="K85" s="156"/>
      <c r="L85" s="156"/>
      <c r="M85" s="156"/>
      <c r="N85" s="156"/>
      <c r="O85" s="156"/>
      <c r="P85" s="160"/>
      <c r="Q85" s="160"/>
      <c r="R85" s="160"/>
      <c r="S85" s="153"/>
      <c r="T85" s="156"/>
      <c r="U85" s="156"/>
      <c r="V85" s="156"/>
      <c r="W85" s="156"/>
      <c r="X85" s="156"/>
      <c r="Y85" s="156"/>
      <c r="Z85" s="156"/>
      <c r="AA85" s="209"/>
      <c r="AB85" s="156"/>
      <c r="AC85" s="156"/>
      <c r="AD85" s="156"/>
      <c r="AE85" s="156"/>
      <c r="AF85" s="156"/>
      <c r="AG85" s="156"/>
      <c r="AH85" s="156"/>
      <c r="AI85" s="156"/>
      <c r="AJ85" s="209"/>
      <c r="BF85" s="130"/>
    </row>
    <row r="86" spans="2:58" ht="16" hidden="1" customHeight="1" outlineLevel="2" x14ac:dyDescent="0.2">
      <c r="E86" s="485"/>
      <c r="F86" s="485"/>
      <c r="G86" s="16" t="str">
        <f>RA!C616</f>
        <v>Class HDR1_4K</v>
      </c>
      <c r="H86" s="244" t="e">
        <f>RA!BE616</f>
        <v>#VALUE!</v>
      </c>
      <c r="I86" s="244" t="e">
        <f>RA!BK616</f>
        <v>#VALUE!</v>
      </c>
      <c r="J86" s="244" t="e">
        <f>RA!BM616</f>
        <v>#VALUE!</v>
      </c>
      <c r="K86" s="244" t="e">
        <f>RA!BO616</f>
        <v>#VALUE!</v>
      </c>
      <c r="L86" s="244" t="e">
        <f>RA!BQ616</f>
        <v>#VALUE!</v>
      </c>
      <c r="M86" s="244" t="e">
        <f>RA!BS616</f>
        <v>#VALUE!</v>
      </c>
      <c r="N86" s="244" t="e">
        <f>RA!BU616</f>
        <v>#VALUE!</v>
      </c>
      <c r="O86" s="244" t="e">
        <f>RA!BW616</f>
        <v>#VALUE!</v>
      </c>
      <c r="P86" s="270" t="e">
        <f>RA!CC616</f>
        <v>#VALUE!</v>
      </c>
      <c r="Q86" s="270">
        <f>RA!CE616</f>
        <v>0</v>
      </c>
      <c r="R86" s="189">
        <f>RA!CG616</f>
        <v>0</v>
      </c>
      <c r="S86" s="242" t="e">
        <f>RA!BE617</f>
        <v>#VALUE!</v>
      </c>
      <c r="T86" s="244" t="e">
        <f>RA!BK617</f>
        <v>#VALUE!</v>
      </c>
      <c r="U86" s="244" t="e">
        <f>RA!BM617</f>
        <v>#VALUE!</v>
      </c>
      <c r="V86" s="244" t="e">
        <f>RA!BO617</f>
        <v>#VALUE!</v>
      </c>
      <c r="W86" s="244" t="e">
        <f>RA!BQ617</f>
        <v>#VALUE!</v>
      </c>
      <c r="X86" s="244" t="e">
        <f>RA!BS617</f>
        <v>#VALUE!</v>
      </c>
      <c r="Y86" s="244" t="e">
        <f>RA!BU617</f>
        <v>#VALUE!</v>
      </c>
      <c r="Z86" s="244" t="e">
        <f>RA!BW617</f>
        <v>#VALUE!</v>
      </c>
      <c r="AA86" s="180" t="e">
        <f>RA!CC617</f>
        <v>#VALUE!</v>
      </c>
      <c r="AB86" s="248" t="e">
        <f>RA!BE618</f>
        <v>#VALUE!</v>
      </c>
      <c r="AC86" s="244" t="e">
        <f>RA!BK618</f>
        <v>#VALUE!</v>
      </c>
      <c r="AD86" s="244" t="e">
        <f>RA!BM618</f>
        <v>#VALUE!</v>
      </c>
      <c r="AE86" s="244" t="e">
        <f>RA!BO618</f>
        <v>#VALUE!</v>
      </c>
      <c r="AF86" s="244" t="e">
        <f>RA!BQ618</f>
        <v>#VALUE!</v>
      </c>
      <c r="AG86" s="244" t="e">
        <f>RA!BS618</f>
        <v>#VALUE!</v>
      </c>
      <c r="AH86" s="244" t="e">
        <f>RA!BU618</f>
        <v>#VALUE!</v>
      </c>
      <c r="AI86" s="258" t="e">
        <f>RA!BW618</f>
        <v>#VALUE!</v>
      </c>
      <c r="AJ86" s="221" t="e">
        <f>RA!CC618</f>
        <v>#VALUE!</v>
      </c>
      <c r="BF86" s="130"/>
    </row>
    <row r="87" spans="2:58" hidden="1" outlineLevel="2" x14ac:dyDescent="0.2">
      <c r="E87" s="485"/>
      <c r="F87" s="485"/>
      <c r="G87" s="16" t="str">
        <f>RA!C625</f>
        <v>Class HDR2_2K</v>
      </c>
      <c r="H87" s="244" t="e">
        <f>RA!BE625</f>
        <v>#VALUE!</v>
      </c>
      <c r="I87" s="244" t="e">
        <f>RA!BK625</f>
        <v>#VALUE!</v>
      </c>
      <c r="J87" s="244" t="e">
        <f>RA!BM625</f>
        <v>#VALUE!</v>
      </c>
      <c r="K87" s="244" t="e">
        <f>RA!BO625</f>
        <v>#VALUE!</v>
      </c>
      <c r="L87" s="244" t="e">
        <f>RA!BQ625</f>
        <v>#VALUE!</v>
      </c>
      <c r="M87" s="244" t="e">
        <f>RA!BS625</f>
        <v>#VALUE!</v>
      </c>
      <c r="N87" s="244" t="e">
        <f>RA!BU625</f>
        <v>#VALUE!</v>
      </c>
      <c r="O87" s="244" t="e">
        <f>RA!BW625</f>
        <v>#VALUE!</v>
      </c>
      <c r="P87" s="270" t="e">
        <f>RA!CC625</f>
        <v>#VALUE!</v>
      </c>
      <c r="Q87" s="270">
        <f>RA!CE625</f>
        <v>0</v>
      </c>
      <c r="R87" s="189">
        <f>RA!CG625</f>
        <v>0</v>
      </c>
      <c r="S87" s="242" t="e">
        <f>RA!BE626</f>
        <v>#VALUE!</v>
      </c>
      <c r="T87" s="244" t="e">
        <f>RA!BK626</f>
        <v>#VALUE!</v>
      </c>
      <c r="U87" s="244" t="e">
        <f>RA!BM626</f>
        <v>#VALUE!</v>
      </c>
      <c r="V87" s="244" t="e">
        <f>RA!BO626</f>
        <v>#VALUE!</v>
      </c>
      <c r="W87" s="244" t="e">
        <f>RA!BQ626</f>
        <v>#VALUE!</v>
      </c>
      <c r="X87" s="244" t="e">
        <f>RA!BS626</f>
        <v>#VALUE!</v>
      </c>
      <c r="Y87" s="244" t="e">
        <f>RA!BU626</f>
        <v>#VALUE!</v>
      </c>
      <c r="Z87" s="244" t="e">
        <f>RA!BW626</f>
        <v>#VALUE!</v>
      </c>
      <c r="AA87" s="180" t="e">
        <f>RA!CC626</f>
        <v>#VALUE!</v>
      </c>
      <c r="AB87" s="248" t="e">
        <f>RA!BE627</f>
        <v>#VALUE!</v>
      </c>
      <c r="AC87" s="244" t="e">
        <f>RA!BK627</f>
        <v>#VALUE!</v>
      </c>
      <c r="AD87" s="244" t="e">
        <f>RA!BM627</f>
        <v>#VALUE!</v>
      </c>
      <c r="AE87" s="244" t="e">
        <f>RA!BO627</f>
        <v>#VALUE!</v>
      </c>
      <c r="AF87" s="244" t="e">
        <f>RA!BQ627</f>
        <v>#VALUE!</v>
      </c>
      <c r="AG87" s="244" t="e">
        <f>RA!BS627</f>
        <v>#VALUE!</v>
      </c>
      <c r="AH87" s="244" t="e">
        <f>RA!BU627</f>
        <v>#VALUE!</v>
      </c>
      <c r="AI87" s="258" t="e">
        <f>RA!BW627</f>
        <v>#VALUE!</v>
      </c>
      <c r="AJ87" s="221" t="e">
        <f>RA!CC627</f>
        <v>#VALUE!</v>
      </c>
      <c r="BF87" s="130"/>
    </row>
    <row r="88" spans="2:58" outlineLevel="2" x14ac:dyDescent="0.2">
      <c r="E88" s="485"/>
      <c r="F88" s="485"/>
      <c r="G88" s="16" t="str">
        <f>RA!BB667</f>
        <v>Overall Mandatory 422</v>
      </c>
      <c r="H88" s="244">
        <f>RA!BE667</f>
        <v>-0.23893655172974426</v>
      </c>
      <c r="I88" s="244">
        <f>RA!BK667</f>
        <v>-0.2294891598779473</v>
      </c>
      <c r="J88" s="244">
        <f>RA!BM667</f>
        <v>-0.23687718300143298</v>
      </c>
      <c r="K88" s="244">
        <f>RA!BO667</f>
        <v>-0.29554544380906633</v>
      </c>
      <c r="L88" s="244">
        <f>RA!BQ667</f>
        <v>-0.28685710209338416</v>
      </c>
      <c r="M88" s="244">
        <f>RA!BS667</f>
        <v>-0.23801983467567792</v>
      </c>
      <c r="N88" s="244">
        <f>RA!BU667</f>
        <v>-0.27400198419146171</v>
      </c>
      <c r="O88" s="244">
        <f>RA!BW667</f>
        <v>-0.24601175162798117</v>
      </c>
      <c r="P88" s="270">
        <f>RA!CC667</f>
        <v>-1.9365362049222228E-2</v>
      </c>
      <c r="Q88" s="270">
        <f>RA!CE667</f>
        <v>0</v>
      </c>
      <c r="R88" s="189">
        <f>RA!CG667</f>
        <v>0</v>
      </c>
      <c r="S88" s="242">
        <f>RA!BE668</f>
        <v>-0.39578012047868039</v>
      </c>
      <c r="T88" s="244">
        <f>RA!BK668</f>
        <v>-0.34453485482782964</v>
      </c>
      <c r="U88" s="244">
        <f>RA!BM668</f>
        <v>-0.39026874347292106</v>
      </c>
      <c r="V88" s="244">
        <f>RA!BO668</f>
        <v>-0.54107445672412702</v>
      </c>
      <c r="W88" s="244">
        <f>RA!BQ668</f>
        <v>-0.5050145935628465</v>
      </c>
      <c r="X88" s="244">
        <f>RA!BS668</f>
        <v>-0.39126471750250191</v>
      </c>
      <c r="Y88" s="244">
        <f>RA!BU668</f>
        <v>-0.45667054891054948</v>
      </c>
      <c r="Z88" s="244">
        <f>RA!BW668</f>
        <v>-0.39782607056661223</v>
      </c>
      <c r="AA88" s="180">
        <f>RA!CC668</f>
        <v>-0.13227583846100191</v>
      </c>
      <c r="AB88" s="248">
        <f>RA!BE669</f>
        <v>-0.1151320502480544</v>
      </c>
      <c r="AC88" s="244">
        <f>RA!BK669</f>
        <v>-0.10671266876104024</v>
      </c>
      <c r="AD88" s="244">
        <f>RA!BM669</f>
        <v>-0.10691789522021822</v>
      </c>
      <c r="AE88" s="244">
        <f>RA!BO669</f>
        <v>-0.11429089256225911</v>
      </c>
      <c r="AF88" s="244">
        <f>RA!BQ669</f>
        <v>-0.14762170737854396</v>
      </c>
      <c r="AG88" s="244">
        <f>RA!BS669</f>
        <v>-0.10963166947186098</v>
      </c>
      <c r="AH88" s="244">
        <f>RA!BU669</f>
        <v>-0.15482678232383873</v>
      </c>
      <c r="AI88" s="258">
        <f>RA!BW669</f>
        <v>-0.12385079303373336</v>
      </c>
      <c r="AJ88" s="221">
        <f>RA!CC669</f>
        <v>3.5979763887492765E-2</v>
      </c>
      <c r="BF88" s="130"/>
    </row>
    <row r="89" spans="2:58" outlineLevel="2" x14ac:dyDescent="0.2">
      <c r="E89" s="485"/>
      <c r="F89" s="485"/>
      <c r="G89" s="16" t="str">
        <f>RA!BB634</f>
        <v>Class ECF7_SCC</v>
      </c>
      <c r="H89" s="244">
        <f>RA!BE634</f>
        <v>-0.34614912829759165</v>
      </c>
      <c r="I89" s="244">
        <f>RA!BK634</f>
        <v>-0.34254105812944213</v>
      </c>
      <c r="J89" s="244">
        <f>RA!BM634</f>
        <v>-0.34986831900568288</v>
      </c>
      <c r="K89" s="244">
        <f>RA!BO634</f>
        <v>-0.37218900775391744</v>
      </c>
      <c r="L89" s="244">
        <f>RA!BQ634</f>
        <v>-0.35166753962321107</v>
      </c>
      <c r="M89" s="244">
        <f>RA!BS634</f>
        <v>-0.34588875948683001</v>
      </c>
      <c r="N89" s="244">
        <f>RA!BU634</f>
        <v>-0.38282951336390791</v>
      </c>
      <c r="O89" s="244">
        <f>RA!BW634</f>
        <v>-0.34780147396370553</v>
      </c>
      <c r="P89" s="270">
        <f>RA!CC634</f>
        <v>-5.063125437636401E-2</v>
      </c>
      <c r="Q89" s="270">
        <f>RA!CE634</f>
        <v>0</v>
      </c>
      <c r="R89" s="189">
        <f>RA!CG634</f>
        <v>0</v>
      </c>
      <c r="S89" s="242">
        <f>RA!BE635</f>
        <v>-0.50781573607388997</v>
      </c>
      <c r="T89" s="244">
        <f>RA!BK635</f>
        <v>-0.53174194228343175</v>
      </c>
      <c r="U89" s="244">
        <f>RA!BM635</f>
        <v>-0.53297245638346047</v>
      </c>
      <c r="V89" s="244">
        <f>RA!BO635</f>
        <v>-0.55813489494260538</v>
      </c>
      <c r="W89" s="244">
        <f>RA!BQ635</f>
        <v>-0.52290048483320395</v>
      </c>
      <c r="X89" s="244">
        <f>RA!BS635</f>
        <v>-0.54418312730040341</v>
      </c>
      <c r="Y89" s="244">
        <f>RA!BU635</f>
        <v>-0.57100859816541538</v>
      </c>
      <c r="Z89" s="244">
        <f>RA!BW635</f>
        <v>-0.50889685852817268</v>
      </c>
      <c r="AA89" s="180">
        <f>RA!CC635</f>
        <v>-0.22723833243121483</v>
      </c>
      <c r="AB89" s="248">
        <f>RA!BE636</f>
        <v>-0.20177788110896899</v>
      </c>
      <c r="AC89" s="244">
        <f>RA!BK636</f>
        <v>-0.2206304312521481</v>
      </c>
      <c r="AD89" s="244">
        <f>RA!BM636</f>
        <v>-0.2069518092387006</v>
      </c>
      <c r="AE89" s="244">
        <f>RA!BO636</f>
        <v>-0.23771465013461879</v>
      </c>
      <c r="AF89" s="244">
        <f>RA!BQ636</f>
        <v>-0.232188697705074</v>
      </c>
      <c r="AG89" s="244">
        <f>RA!BS636</f>
        <v>-0.20569246857525814</v>
      </c>
      <c r="AH89" s="244">
        <f>RA!BU636</f>
        <v>-0.21965313603639935</v>
      </c>
      <c r="AI89" s="258">
        <f>RA!BW636</f>
        <v>-0.203204793859042</v>
      </c>
      <c r="AJ89" s="221">
        <f>RA!CC636</f>
        <v>6.9008381340567558E-4</v>
      </c>
      <c r="BF89" s="130"/>
    </row>
    <row r="90" spans="2:58" ht="17" customHeight="1" outlineLevel="2" thickBot="1" x14ac:dyDescent="0.25">
      <c r="E90" s="485"/>
      <c r="F90" s="486"/>
      <c r="G90" s="16" t="str">
        <f>RA!BB645</f>
        <v>Overall</v>
      </c>
      <c r="H90" s="244">
        <f>RA!BE645</f>
        <v>-0.26229218653532893</v>
      </c>
      <c r="I90" s="244">
        <f>RA!BK645</f>
        <v>-0.25190506969313209</v>
      </c>
      <c r="J90" s="244">
        <f>RA!BM645</f>
        <v>-0.25921256477532728</v>
      </c>
      <c r="K90" s="244">
        <f>RA!BO645</f>
        <v>-0.30348664096494526</v>
      </c>
      <c r="L90" s="244">
        <f>RA!BQ645</f>
        <v>-0.29276701289562446</v>
      </c>
      <c r="M90" s="244">
        <f>RA!BS645</f>
        <v>-0.25710232202631572</v>
      </c>
      <c r="N90" s="244">
        <f>RA!BU645</f>
        <v>-0.28535037348125947</v>
      </c>
      <c r="O90" s="244">
        <f>RA!BW645</f>
        <v>-0.26844031537615021</v>
      </c>
      <c r="P90" s="270">
        <f>RA!CC645</f>
        <v>-5.4162461400086577E-2</v>
      </c>
      <c r="Q90" s="270">
        <f>RA!CE645</f>
        <v>0</v>
      </c>
      <c r="R90" s="189">
        <f>RA!CG645</f>
        <v>0</v>
      </c>
      <c r="S90" s="242">
        <f>RA!BE646</f>
        <v>-0.50781573607388997</v>
      </c>
      <c r="T90" s="244">
        <f>RA!BK646</f>
        <v>-0.53174194228343175</v>
      </c>
      <c r="U90" s="244">
        <f>RA!BM646</f>
        <v>-0.53297245638346047</v>
      </c>
      <c r="V90" s="244">
        <f>RA!BO646</f>
        <v>-0.55813489494260538</v>
      </c>
      <c r="W90" s="244">
        <f>RA!BQ646</f>
        <v>-0.52290048483320395</v>
      </c>
      <c r="X90" s="244">
        <f>RA!BS646</f>
        <v>-0.54418312730040341</v>
      </c>
      <c r="Y90" s="244">
        <f>RA!BU646</f>
        <v>-0.57100859816541538</v>
      </c>
      <c r="Z90" s="244">
        <f>RA!BW646</f>
        <v>-0.50889685852817268</v>
      </c>
      <c r="AA90" s="180">
        <f>RA!CC646</f>
        <v>-0.30931635676140512</v>
      </c>
      <c r="AB90" s="248">
        <f>RA!BE647</f>
        <v>-0.1036114021317347</v>
      </c>
      <c r="AC90" s="244">
        <f>RA!BK647</f>
        <v>-9.4100036980291346E-2</v>
      </c>
      <c r="AD90" s="244">
        <f>RA!BM647</f>
        <v>-9.2180144358644411E-2</v>
      </c>
      <c r="AE90" s="244">
        <f>RA!BO647</f>
        <v>-0.11429089256225911</v>
      </c>
      <c r="AF90" s="244">
        <f>RA!BQ647</f>
        <v>-0.12662303882699588</v>
      </c>
      <c r="AG90" s="244">
        <f>RA!BS647</f>
        <v>-0.10874103123591172</v>
      </c>
      <c r="AH90" s="244">
        <f>RA!BU647</f>
        <v>-0.11739864934429201</v>
      </c>
      <c r="AI90" s="258">
        <f>RA!BW647</f>
        <v>-0.10653957645098311</v>
      </c>
      <c r="AJ90" s="221">
        <f>RA!CC647</f>
        <v>3.5979763887492765E-2</v>
      </c>
      <c r="BF90" s="130"/>
    </row>
    <row r="91" spans="2:58" ht="17" customHeight="1" thickBot="1" x14ac:dyDescent="0.25">
      <c r="E91" s="485"/>
      <c r="F91" s="151"/>
      <c r="G91" s="157"/>
      <c r="H91" s="157"/>
      <c r="I91" s="157"/>
      <c r="J91" s="157"/>
      <c r="K91" s="157"/>
      <c r="L91" s="157"/>
      <c r="M91" s="157"/>
      <c r="N91" s="157"/>
      <c r="O91" s="157"/>
      <c r="P91" s="161"/>
      <c r="Q91" s="161"/>
      <c r="R91" s="161"/>
      <c r="S91" s="151"/>
      <c r="T91" s="157"/>
      <c r="U91" s="157"/>
      <c r="V91" s="157"/>
      <c r="W91" s="157"/>
      <c r="X91" s="157"/>
      <c r="Y91" s="157"/>
      <c r="Z91" s="157"/>
      <c r="AA91" s="210"/>
      <c r="AB91" s="157"/>
      <c r="AC91" s="157"/>
      <c r="AD91" s="157"/>
      <c r="AE91" s="157"/>
      <c r="AF91" s="157"/>
      <c r="AG91" s="157"/>
      <c r="AH91" s="157"/>
      <c r="AI91" s="157"/>
      <c r="AJ91" s="210"/>
      <c r="BF91" s="130"/>
    </row>
    <row r="92" spans="2:58" ht="16" customHeight="1" thickBot="1" x14ac:dyDescent="0.25">
      <c r="B92" s="528" t="s">
        <v>43</v>
      </c>
      <c r="C92" s="529"/>
      <c r="E92" s="485"/>
      <c r="F92" s="484" t="s">
        <v>37</v>
      </c>
      <c r="G92" s="16" t="str">
        <f>LD!C553</f>
        <v>Class ECF1_444_SDR</v>
      </c>
      <c r="H92" s="244">
        <f>LD!BE553</f>
        <v>-0.21833399053071068</v>
      </c>
      <c r="I92" s="244">
        <f>LD!BK553</f>
        <v>-0.20779493363805135</v>
      </c>
      <c r="J92" s="244">
        <f>LD!BM553</f>
        <v>-0.20353795424370066</v>
      </c>
      <c r="K92" s="244">
        <f>LD!BO553</f>
        <v>-0.22671129018998412</v>
      </c>
      <c r="L92" s="244">
        <f>LD!BQ553</f>
        <v>-0.21929962036032033</v>
      </c>
      <c r="M92" s="244">
        <f>LD!BS553</f>
        <v>-0.20147863061156257</v>
      </c>
      <c r="N92" s="244">
        <f>LD!BU553</f>
        <v>-0.2241536502528847</v>
      </c>
      <c r="O92" s="244">
        <f>LD!BW553</f>
        <v>-0.22410247877713596</v>
      </c>
      <c r="P92" s="270">
        <f>LD!CC553</f>
        <v>-3.938512747230772E-2</v>
      </c>
      <c r="Q92" s="270">
        <f>LD!CE553</f>
        <v>0</v>
      </c>
      <c r="R92" s="189">
        <f>LD!CG553</f>
        <v>0</v>
      </c>
      <c r="S92" s="242">
        <f>LD!BE554</f>
        <v>-0.37195102312579942</v>
      </c>
      <c r="T92" s="244">
        <f>LD!BK554</f>
        <v>-0.36861946796932887</v>
      </c>
      <c r="U92" s="244">
        <f>LD!BM554</f>
        <v>-0.33309377067421919</v>
      </c>
      <c r="V92" s="244">
        <f>LD!BO554</f>
        <v>-0.37697652509081325</v>
      </c>
      <c r="W92" s="244">
        <f>LD!BQ554</f>
        <v>-0.36778775321861945</v>
      </c>
      <c r="X92" s="244">
        <f>LD!BS554</f>
        <v>-0.32425607239296439</v>
      </c>
      <c r="Y92" s="244">
        <f>LD!BU554</f>
        <v>-0.31366408252417033</v>
      </c>
      <c r="Z92" s="244">
        <f>LD!BW554</f>
        <v>-0.37551009629245402</v>
      </c>
      <c r="AA92" s="180">
        <f>LD!CC554</f>
        <v>-0.17430896618145422</v>
      </c>
      <c r="AB92" s="248">
        <f>LD!BE555</f>
        <v>-0.1179444495689963</v>
      </c>
      <c r="AC92" s="113"/>
      <c r="AD92" s="113"/>
      <c r="AE92" s="113"/>
      <c r="AF92" s="113"/>
      <c r="AG92" s="113"/>
      <c r="AH92" s="113"/>
      <c r="AI92" s="217"/>
      <c r="AJ92" s="211"/>
      <c r="BF92" s="130"/>
    </row>
    <row r="93" spans="2:58" x14ac:dyDescent="0.2">
      <c r="B93" s="530"/>
      <c r="C93" s="507"/>
      <c r="E93" s="485"/>
      <c r="F93" s="485"/>
      <c r="G93" s="16" t="str">
        <f>LD!C562</f>
        <v>Class ECF2_422_SDR</v>
      </c>
      <c r="H93" s="244">
        <f>LD!BE562</f>
        <v>-0.18730068702203684</v>
      </c>
      <c r="I93" s="244">
        <f>LD!BK562</f>
        <v>-0.19054267681807999</v>
      </c>
      <c r="J93" s="244">
        <f>LD!BM562</f>
        <v>-0.18851194405766492</v>
      </c>
      <c r="K93" s="244">
        <f>LD!BO562</f>
        <v>-0.19980448767792644</v>
      </c>
      <c r="L93" s="244">
        <f>LD!BQ562</f>
        <v>-0.20274151563808318</v>
      </c>
      <c r="M93" s="244">
        <f>LD!BS562</f>
        <v>-0.19013212925889222</v>
      </c>
      <c r="N93" s="244">
        <f>LD!BU562</f>
        <v>-0.22315772322578084</v>
      </c>
      <c r="O93" s="244">
        <f>LD!BW562</f>
        <v>-0.19447283581276534</v>
      </c>
      <c r="P93" s="270">
        <f>LD!CC562</f>
        <v>1.473635925939724E-3</v>
      </c>
      <c r="Q93" s="270">
        <f>LD!CE562</f>
        <v>0</v>
      </c>
      <c r="R93" s="189">
        <f>LD!CG562</f>
        <v>0</v>
      </c>
      <c r="S93" s="242">
        <f>LD!BE563</f>
        <v>-0.30715241197827048</v>
      </c>
      <c r="T93" s="244">
        <f>LD!BK563</f>
        <v>-0.32335911079815594</v>
      </c>
      <c r="U93" s="244">
        <f>LD!BM563</f>
        <v>-0.31305250671115148</v>
      </c>
      <c r="V93" s="244">
        <f>LD!BO563</f>
        <v>-0.35286497962977326</v>
      </c>
      <c r="W93" s="244">
        <f>LD!BQ563</f>
        <v>-0.31753778395728516</v>
      </c>
      <c r="X93" s="244">
        <f>LD!BS563</f>
        <v>-0.32679638369511521</v>
      </c>
      <c r="Y93" s="244">
        <f>LD!BU563</f>
        <v>-0.34533877495103427</v>
      </c>
      <c r="Z93" s="244">
        <f>LD!BW563</f>
        <v>-0.3144768311429792</v>
      </c>
      <c r="AA93" s="180">
        <f>LD!CC563</f>
        <v>-0.15711557092857789</v>
      </c>
      <c r="AB93" s="248">
        <f>LD!BE564</f>
        <v>-0.13023206098188689</v>
      </c>
      <c r="AC93" s="244">
        <f>LD!BK564</f>
        <v>-0.12660430549068802</v>
      </c>
      <c r="AD93" s="244">
        <f>LD!BM564</f>
        <v>-0.13220822448242664</v>
      </c>
      <c r="AE93" s="244">
        <f>LD!BO564</f>
        <v>-8.6714252635226363E-2</v>
      </c>
      <c r="AF93" s="244">
        <f>LD!BQ564</f>
        <v>-0.1659336851097295</v>
      </c>
      <c r="AG93" s="244">
        <f>LD!BS564</f>
        <v>-0.13353676988360441</v>
      </c>
      <c r="AH93" s="244">
        <f>LD!BU564</f>
        <v>-0.16221041402177039</v>
      </c>
      <c r="AI93" s="258">
        <f>LD!BW564</f>
        <v>-0.13802689275374036</v>
      </c>
      <c r="AJ93" s="221">
        <f>LD!CC564</f>
        <v>0.17466045256288371</v>
      </c>
      <c r="BF93" s="130"/>
    </row>
    <row r="94" spans="2:58" x14ac:dyDescent="0.2">
      <c r="B94" s="115" t="s">
        <v>40</v>
      </c>
      <c r="C94" s="116">
        <v>23</v>
      </c>
      <c r="E94" s="485"/>
      <c r="F94" s="485"/>
      <c r="G94" s="16" t="str">
        <f>LD!C571</f>
        <v>Class ECF3_444_HDR</v>
      </c>
      <c r="H94" s="244">
        <f>LD!BE571</f>
        <v>-0.23938050834664332</v>
      </c>
      <c r="I94" s="244">
        <f>LD!BK571</f>
        <v>-0.22945951399919978</v>
      </c>
      <c r="J94" s="244">
        <f>LD!BM571</f>
        <v>-0.22439036113138344</v>
      </c>
      <c r="K94" s="244">
        <f>LD!BO571</f>
        <v>-0.27910513442935464</v>
      </c>
      <c r="L94" s="244">
        <f>LD!BQ571</f>
        <v>-0.27052079905531828</v>
      </c>
      <c r="M94" s="244">
        <f>LD!BS571</f>
        <v>-0.23318437143551396</v>
      </c>
      <c r="N94" s="244">
        <f>LD!BU571</f>
        <v>-0.28114701801673797</v>
      </c>
      <c r="O94" s="244">
        <f>LD!BW571</f>
        <v>-0.2462369908032418</v>
      </c>
      <c r="P94" s="270">
        <f>LD!CC571</f>
        <v>5.4065631279384796E-2</v>
      </c>
      <c r="Q94" s="270">
        <f>LD!CE571</f>
        <v>0</v>
      </c>
      <c r="R94" s="189">
        <f>LD!CG571</f>
        <v>0</v>
      </c>
      <c r="S94" s="242">
        <f>LD!BE572</f>
        <v>-0.29488230538372673</v>
      </c>
      <c r="T94" s="244">
        <f>LD!BK572</f>
        <v>-0.29120416732400123</v>
      </c>
      <c r="U94" s="244">
        <f>LD!BM572</f>
        <v>-0.27562471080812689</v>
      </c>
      <c r="V94" s="244">
        <f>LD!BO572</f>
        <v>-0.3621981630172193</v>
      </c>
      <c r="W94" s="244">
        <f>LD!BQ572</f>
        <v>-0.35040365646062033</v>
      </c>
      <c r="X94" s="244">
        <f>LD!BS572</f>
        <v>-0.30159486254754753</v>
      </c>
      <c r="Y94" s="244">
        <f>LD!BU572</f>
        <v>-0.33773109789963762</v>
      </c>
      <c r="Z94" s="244">
        <f>LD!BW572</f>
        <v>-0.30027691964303338</v>
      </c>
      <c r="AA94" s="180">
        <f>LD!CC572</f>
        <v>-1.4012928638349707E-3</v>
      </c>
      <c r="AB94" s="248">
        <f>LD!BE573</f>
        <v>-0.18387871130955991</v>
      </c>
      <c r="AC94" s="244">
        <f>LD!BK573</f>
        <v>-0.16771486067439834</v>
      </c>
      <c r="AD94" s="244">
        <f>LD!BM573</f>
        <v>-0.17315601145463999</v>
      </c>
      <c r="AE94" s="244">
        <f>LD!BO573</f>
        <v>-0.19601210584148998</v>
      </c>
      <c r="AF94" s="244">
        <f>LD!BQ573</f>
        <v>-0.19063794165001624</v>
      </c>
      <c r="AG94" s="244">
        <f>LD!BS573</f>
        <v>-0.16477388032348039</v>
      </c>
      <c r="AH94" s="244">
        <f>LD!BU573</f>
        <v>-0.22456293813383832</v>
      </c>
      <c r="AI94" s="258">
        <f>LD!BW573</f>
        <v>-0.19219706196345021</v>
      </c>
      <c r="AJ94" s="221">
        <f>LD!CC573</f>
        <v>0.10953255542260457</v>
      </c>
      <c r="BF94" s="130"/>
    </row>
    <row r="95" spans="2:58" x14ac:dyDescent="0.2">
      <c r="B95" s="115" t="s">
        <v>25</v>
      </c>
      <c r="C95" s="116">
        <v>1</v>
      </c>
      <c r="E95" s="485"/>
      <c r="F95" s="485"/>
      <c r="G95" s="16" t="str">
        <f>LD!C580</f>
        <v>Class ECF4_422_HDR</v>
      </c>
      <c r="H95" s="244">
        <f>LD!BE580</f>
        <v>-0.22776493504570877</v>
      </c>
      <c r="I95" s="244">
        <f>LD!BK580</f>
        <v>-0.22301622821912864</v>
      </c>
      <c r="J95" s="244">
        <f>LD!BM580</f>
        <v>-0.21551745248717574</v>
      </c>
      <c r="K95" s="244">
        <f>LD!BO580</f>
        <v>-0.3261345341710547</v>
      </c>
      <c r="L95" s="244">
        <f>LD!BQ580</f>
        <v>-0.3070709655009084</v>
      </c>
      <c r="M95" s="244">
        <f>LD!BS580</f>
        <v>-0.22258981981076309</v>
      </c>
      <c r="N95" s="244">
        <f>LD!BU580</f>
        <v>-0.32547304043819375</v>
      </c>
      <c r="O95" s="244">
        <f>LD!BW580</f>
        <v>-0.23780378553293308</v>
      </c>
      <c r="P95" s="270">
        <f>LD!CC580</f>
        <v>9.4412165603447104E-3</v>
      </c>
      <c r="Q95" s="270">
        <f>LD!CE580</f>
        <v>0</v>
      </c>
      <c r="R95" s="189">
        <f>LD!CG580</f>
        <v>0</v>
      </c>
      <c r="S95" s="242">
        <f>LD!BE581</f>
        <v>-0.24243461898573093</v>
      </c>
      <c r="T95" s="244">
        <f>LD!BK581</f>
        <v>-0.25471612438126701</v>
      </c>
      <c r="U95" s="244">
        <f>LD!BM581</f>
        <v>-0.23580248576980911</v>
      </c>
      <c r="V95" s="244">
        <f>LD!BO581</f>
        <v>-0.42476984722208644</v>
      </c>
      <c r="W95" s="244">
        <f>LD!BQ581</f>
        <v>-0.39925219943793111</v>
      </c>
      <c r="X95" s="244">
        <f>LD!BS581</f>
        <v>-0.25275355124942867</v>
      </c>
      <c r="Y95" s="244">
        <f>LD!BU581</f>
        <v>-0.47673642025540153</v>
      </c>
      <c r="Z95" s="244">
        <f>LD!BW581</f>
        <v>-0.2594638822259</v>
      </c>
      <c r="AA95" s="180">
        <f>LD!CC581</f>
        <v>-2.3054572000956355E-2</v>
      </c>
      <c r="AB95" s="248">
        <f>LD!BE582</f>
        <v>-0.21309525110568661</v>
      </c>
      <c r="AC95" s="244">
        <f>LD!BK582</f>
        <v>-0.19131633205699028</v>
      </c>
      <c r="AD95" s="244">
        <f>LD!BM582</f>
        <v>-0.19523241920454237</v>
      </c>
      <c r="AE95" s="244">
        <f>LD!BO582</f>
        <v>-0.22749922112002297</v>
      </c>
      <c r="AF95" s="244">
        <f>LD!BQ582</f>
        <v>-0.21488973156388569</v>
      </c>
      <c r="AG95" s="244">
        <f>LD!BS582</f>
        <v>-0.19242608837209751</v>
      </c>
      <c r="AH95" s="244">
        <f>LD!BU582</f>
        <v>-0.17420966062098597</v>
      </c>
      <c r="AI95" s="258">
        <f>LD!BW582</f>
        <v>-0.21614368883996615</v>
      </c>
      <c r="AJ95" s="221">
        <f>LD!CC582</f>
        <v>4.1937005121645776E-2</v>
      </c>
      <c r="BF95" s="130"/>
    </row>
    <row r="96" spans="2:58" x14ac:dyDescent="0.2">
      <c r="B96" s="115" t="s">
        <v>26</v>
      </c>
      <c r="C96" s="116">
        <v>1</v>
      </c>
      <c r="E96" s="485"/>
      <c r="F96" s="485"/>
      <c r="G96" s="16" t="str">
        <f>LD!C589</f>
        <v>Class ECF5_444_YCgCo</v>
      </c>
      <c r="H96" s="244">
        <f>LD!BE589</f>
        <v>-0.196967804097953</v>
      </c>
      <c r="I96" s="244">
        <f>LD!BK589</f>
        <v>-0.20223947628377303</v>
      </c>
      <c r="J96" s="244">
        <f>LD!BM589</f>
        <v>-0.20017939080806824</v>
      </c>
      <c r="K96" s="244">
        <f>LD!BO589</f>
        <v>-0.29639851438476295</v>
      </c>
      <c r="L96" s="244">
        <f>LD!BQ589</f>
        <v>-0.29312563549403681</v>
      </c>
      <c r="M96" s="244">
        <f>LD!BS589</f>
        <v>-0.18965540910068324</v>
      </c>
      <c r="N96" s="244">
        <f>LD!BU589</f>
        <v>-0.15371026041162672</v>
      </c>
      <c r="O96" s="244">
        <f>LD!BW589</f>
        <v>-0.20423521176073978</v>
      </c>
      <c r="P96" s="270">
        <f>LD!CC589</f>
        <v>-3.7102483510835081E-2</v>
      </c>
      <c r="Q96" s="270">
        <f>LD!CE589</f>
        <v>0</v>
      </c>
      <c r="R96" s="189">
        <f>LD!CG589</f>
        <v>0</v>
      </c>
      <c r="S96" s="242">
        <f>LD!BE590</f>
        <v>-0.196967804097953</v>
      </c>
      <c r="T96" s="244">
        <f>LD!BK590</f>
        <v>-0.20223947628377303</v>
      </c>
      <c r="U96" s="244">
        <f>LD!BM590</f>
        <v>-0.20017939080806824</v>
      </c>
      <c r="V96" s="244">
        <f>LD!BO590</f>
        <v>-0.29639851438476295</v>
      </c>
      <c r="W96" s="244">
        <f>LD!BQ590</f>
        <v>-0.29312563549403681</v>
      </c>
      <c r="X96" s="244">
        <f>LD!BS590</f>
        <v>-0.18965540910068324</v>
      </c>
      <c r="Y96" s="244">
        <f>LD!BU590</f>
        <v>-0.15371026041162672</v>
      </c>
      <c r="Z96" s="244">
        <f>LD!BW590</f>
        <v>-0.20423521176073978</v>
      </c>
      <c r="AA96" s="180">
        <f>LD!CC590</f>
        <v>-3.7102483510835081E-2</v>
      </c>
      <c r="AB96" s="248">
        <f>LD!BE591</f>
        <v>-0.196967804097953</v>
      </c>
      <c r="AC96" s="244">
        <f>LD!BK591</f>
        <v>-0.20223947628377303</v>
      </c>
      <c r="AD96" s="244">
        <f>LD!BM591</f>
        <v>-0.20017939080806824</v>
      </c>
      <c r="AE96" s="244">
        <f>LD!BO591</f>
        <v>-0.29639851438476295</v>
      </c>
      <c r="AF96" s="244">
        <f>LD!BQ591</f>
        <v>-0.29312563549403681</v>
      </c>
      <c r="AG96" s="244">
        <f>LD!BS591</f>
        <v>-0.18965540910068324</v>
      </c>
      <c r="AH96" s="244">
        <f>LD!BU591</f>
        <v>-0.15371026041162672</v>
      </c>
      <c r="AI96" s="258">
        <f>LD!BW591</f>
        <v>-0.20423521176073978</v>
      </c>
      <c r="AJ96" s="221">
        <f>LD!CC591</f>
        <v>-3.7102483510835081E-2</v>
      </c>
      <c r="BF96" s="130"/>
    </row>
    <row r="97" spans="2:60" ht="17" customHeight="1" thickBot="1" x14ac:dyDescent="0.25">
      <c r="B97" s="117" t="s">
        <v>41</v>
      </c>
      <c r="C97" s="118">
        <f>SUM(C94:C96)</f>
        <v>25</v>
      </c>
      <c r="E97" s="485"/>
      <c r="F97" s="485"/>
      <c r="G97" s="16" t="str">
        <f>LD!C598</f>
        <v>Class ECF6_444_SCC</v>
      </c>
      <c r="H97" s="244">
        <f>LD!BE598</f>
        <v>-0.33527161528437377</v>
      </c>
      <c r="I97" s="244">
        <f>LD!BK598</f>
        <v>-0.33385888909495137</v>
      </c>
      <c r="J97" s="244">
        <f>LD!BM598</f>
        <v>-0.34280221465467742</v>
      </c>
      <c r="K97" s="244">
        <f>LD!BO598</f>
        <v>-0.34836719653359766</v>
      </c>
      <c r="L97" s="244">
        <f>LD!BQ598</f>
        <v>-0.33670272753380875</v>
      </c>
      <c r="M97" s="244">
        <f>LD!BS598</f>
        <v>-0.33533945384774749</v>
      </c>
      <c r="N97" s="244">
        <f>LD!BU598</f>
        <v>-0.35956637059662483</v>
      </c>
      <c r="O97" s="244">
        <f>LD!BW598</f>
        <v>-0.33848648939735243</v>
      </c>
      <c r="P97" s="270">
        <f>LD!CC598</f>
        <v>-6.5791453465443392E-2</v>
      </c>
      <c r="Q97" s="270">
        <f>LD!CE598</f>
        <v>0</v>
      </c>
      <c r="R97" s="189">
        <f>LD!CG598</f>
        <v>0</v>
      </c>
      <c r="S97" s="242">
        <f>LD!BE599</f>
        <v>-0.51756832429316979</v>
      </c>
      <c r="T97" s="244">
        <f>LD!BK599</f>
        <v>-0.53095531071349056</v>
      </c>
      <c r="U97" s="244">
        <f>LD!BM599</f>
        <v>-0.54188576406995503</v>
      </c>
      <c r="V97" s="244">
        <f>LD!BO599</f>
        <v>-0.55098341041241405</v>
      </c>
      <c r="W97" s="244">
        <f>LD!BQ599</f>
        <v>-0.52197138483834626</v>
      </c>
      <c r="X97" s="244">
        <f>LD!BS599</f>
        <v>-0.531929008962021</v>
      </c>
      <c r="Y97" s="244">
        <f>LD!BU599</f>
        <v>-0.55376323204088485</v>
      </c>
      <c r="Z97" s="244">
        <f>LD!BW599</f>
        <v>-0.52227364454446379</v>
      </c>
      <c r="AA97" s="180">
        <f>LD!CC599</f>
        <v>-0.32723142776584963</v>
      </c>
      <c r="AB97" s="248">
        <f>LD!BE600</f>
        <v>-0.19998039587553129</v>
      </c>
      <c r="AC97" s="244">
        <f>LD!BK600</f>
        <v>-0.22821512116174225</v>
      </c>
      <c r="AD97" s="244">
        <f>LD!BM600</f>
        <v>-0.20297947925171667</v>
      </c>
      <c r="AE97" s="244">
        <f>LD!BO600</f>
        <v>-0.20416633355815339</v>
      </c>
      <c r="AF97" s="244">
        <f>LD!BQ600</f>
        <v>-0.21208256060689856</v>
      </c>
      <c r="AG97" s="244">
        <f>LD!BS600</f>
        <v>-0.20358348366087486</v>
      </c>
      <c r="AH97" s="244">
        <f>LD!BU600</f>
        <v>-0.21751378486152373</v>
      </c>
      <c r="AI97" s="258">
        <f>LD!BW600</f>
        <v>-0.20357351046217842</v>
      </c>
      <c r="AJ97" s="221">
        <f>LD!CC600</f>
        <v>2.1825781854607862E-3</v>
      </c>
      <c r="BF97" s="130"/>
    </row>
    <row r="98" spans="2:60" x14ac:dyDescent="0.2">
      <c r="E98" s="485"/>
      <c r="F98" s="485"/>
      <c r="G98" s="16" t="str">
        <f>LD!BB656</f>
        <v>Overall Mandatory 444</v>
      </c>
      <c r="H98" s="244">
        <f>LD!BE656</f>
        <v>-0.22063697377505598</v>
      </c>
      <c r="I98" s="244">
        <f>LD!BK656</f>
        <v>-0.21199201179005339</v>
      </c>
      <c r="J98" s="244">
        <f>LD!BM656</f>
        <v>-0.20779864872589324</v>
      </c>
      <c r="K98" s="244">
        <f>LD!BO656</f>
        <v>-0.246097391598153</v>
      </c>
      <c r="L98" s="244">
        <f>LD!BQ656</f>
        <v>-0.23888499508517727</v>
      </c>
      <c r="M98" s="244">
        <f>LD!BS656</f>
        <v>-0.2072106595156763</v>
      </c>
      <c r="N98" s="244">
        <f>LD!BU656</f>
        <v>-0.22899179977360118</v>
      </c>
      <c r="O98" s="244">
        <f>LD!BW656</f>
        <v>-0.2268137851144488</v>
      </c>
      <c r="P98" s="270">
        <f>LD!CC656</f>
        <v>-1.8364665087323533E-2</v>
      </c>
      <c r="Q98" s="270">
        <f>LD!CE656</f>
        <v>0</v>
      </c>
      <c r="R98" s="189">
        <f>LD!CG656</f>
        <v>0</v>
      </c>
      <c r="S98" s="242">
        <f>LD!BE657</f>
        <v>-0.37195102312579942</v>
      </c>
      <c r="T98" s="244">
        <f>LD!BK657</f>
        <v>-0.36861946796932887</v>
      </c>
      <c r="U98" s="244">
        <f>LD!BM657</f>
        <v>-0.33309377067421919</v>
      </c>
      <c r="V98" s="244">
        <f>LD!BO657</f>
        <v>-0.37697652509081325</v>
      </c>
      <c r="W98" s="244">
        <f>LD!BQ657</f>
        <v>-0.36778775321861945</v>
      </c>
      <c r="X98" s="244">
        <f>LD!BS657</f>
        <v>-0.32425607239296439</v>
      </c>
      <c r="Y98" s="244">
        <f>LD!BU657</f>
        <v>-0.33773109789963762</v>
      </c>
      <c r="Z98" s="244">
        <f>LD!BW657</f>
        <v>-0.37551009629245402</v>
      </c>
      <c r="AA98" s="180">
        <f>LD!CC657</f>
        <v>-0.17430896618145422</v>
      </c>
      <c r="AB98" s="248">
        <f>LD!BE658</f>
        <v>-0.1179444495689963</v>
      </c>
      <c r="AC98" s="244">
        <f>LD!BK658</f>
        <v>-0.10570484374569944</v>
      </c>
      <c r="AD98" s="244">
        <f>LD!BM658</f>
        <v>-9.9825621868234071E-2</v>
      </c>
      <c r="AE98" s="244">
        <f>LD!BO658</f>
        <v>-0.1511892335188928</v>
      </c>
      <c r="AF98" s="244">
        <f>LD!BQ658</f>
        <v>-0.1388016254831258</v>
      </c>
      <c r="AG98" s="244">
        <f>LD!BS658</f>
        <v>-0.11840793082081691</v>
      </c>
      <c r="AH98" s="244">
        <f>LD!BU658</f>
        <v>-0.12744076394219239</v>
      </c>
      <c r="AI98" s="258">
        <f>LD!BW658</f>
        <v>-0.1217744620895036</v>
      </c>
      <c r="AJ98" s="221">
        <f>LD!CC658</f>
        <v>0.10953255542260457</v>
      </c>
      <c r="BF98" s="130"/>
    </row>
    <row r="99" spans="2:60" hidden="1" outlineLevel="1" x14ac:dyDescent="0.2">
      <c r="E99" s="485"/>
      <c r="F99" s="485"/>
      <c r="G99" s="153"/>
      <c r="H99" s="156"/>
      <c r="I99" s="156"/>
      <c r="J99" s="156"/>
      <c r="K99" s="156"/>
      <c r="L99" s="156"/>
      <c r="M99" s="156"/>
      <c r="N99" s="156"/>
      <c r="O99" s="156"/>
      <c r="P99" s="160"/>
      <c r="Q99" s="160"/>
      <c r="R99" s="160"/>
      <c r="S99" s="153"/>
      <c r="T99" s="156"/>
      <c r="U99" s="156"/>
      <c r="V99" s="156"/>
      <c r="W99" s="156"/>
      <c r="X99" s="156"/>
      <c r="Y99" s="156"/>
      <c r="Z99" s="156"/>
      <c r="AA99" s="209"/>
      <c r="AB99" s="156"/>
      <c r="AC99" s="156"/>
      <c r="AD99" s="156"/>
      <c r="AE99" s="156"/>
      <c r="AF99" s="156"/>
      <c r="AG99" s="156"/>
      <c r="AH99" s="156"/>
      <c r="AI99" s="156"/>
      <c r="AJ99" s="156"/>
      <c r="AK99" s="156"/>
      <c r="BF99" s="130"/>
    </row>
    <row r="100" spans="2:60" hidden="1" outlineLevel="2" x14ac:dyDescent="0.2">
      <c r="E100" s="485"/>
      <c r="F100" s="485"/>
      <c r="G100" s="16" t="str">
        <f>LD!C616</f>
        <v>Class HDR1_4K</v>
      </c>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BF100" s="130"/>
    </row>
    <row r="101" spans="2:60" hidden="1" outlineLevel="2" x14ac:dyDescent="0.2">
      <c r="E101" s="485"/>
      <c r="F101" s="485"/>
      <c r="G101" s="16" t="str">
        <f>LD!C625</f>
        <v>Class HDR2_2K</v>
      </c>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BF101" s="130"/>
      <c r="BH101" s="78"/>
    </row>
    <row r="102" spans="2:60" hidden="1" outlineLevel="2" x14ac:dyDescent="0.2">
      <c r="E102" s="485"/>
      <c r="F102" s="485"/>
      <c r="G102" s="16" t="str">
        <f>LD!BB667</f>
        <v>Overall Mandatory 422</v>
      </c>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BF102" s="130"/>
      <c r="BH102" s="78"/>
    </row>
    <row r="103" spans="2:60" ht="17" hidden="1" customHeight="1" outlineLevel="2" thickBot="1" x14ac:dyDescent="0.25">
      <c r="E103" s="486"/>
      <c r="F103" s="486"/>
      <c r="G103" s="22" t="str">
        <f>LD!BB634</f>
        <v>Class ECF7_SCC</v>
      </c>
      <c r="H103" s="318"/>
      <c r="I103" s="318"/>
      <c r="J103" s="318"/>
      <c r="K103" s="318"/>
      <c r="L103" s="318"/>
      <c r="M103" s="318"/>
      <c r="N103" s="318"/>
      <c r="O103" s="318"/>
      <c r="P103" s="318"/>
      <c r="Q103" s="318"/>
      <c r="R103" s="318"/>
      <c r="S103" s="318"/>
      <c r="T103" s="318"/>
      <c r="U103" s="318"/>
      <c r="V103" s="318"/>
      <c r="W103" s="318"/>
      <c r="X103" s="318"/>
      <c r="Y103" s="318"/>
      <c r="Z103" s="318"/>
      <c r="AA103" s="318"/>
      <c r="AB103" s="318"/>
      <c r="AC103" s="318"/>
      <c r="AD103" s="318"/>
      <c r="AE103" s="318"/>
      <c r="AF103" s="318"/>
      <c r="AG103" s="318"/>
      <c r="AH103" s="318"/>
      <c r="AI103" s="318"/>
      <c r="AJ103" s="318"/>
      <c r="BF103" s="130"/>
      <c r="BH103" s="78"/>
    </row>
    <row r="104" spans="2:60" collapsed="1" x14ac:dyDescent="0.2">
      <c r="H104" s="175"/>
      <c r="I104" s="175"/>
      <c r="J104" s="175"/>
      <c r="K104" s="175"/>
      <c r="L104" s="175"/>
      <c r="M104" s="175"/>
      <c r="N104" s="175"/>
      <c r="O104" s="175"/>
      <c r="P104" s="109"/>
      <c r="Q104" s="175"/>
      <c r="R104" s="175"/>
      <c r="S104" s="175"/>
      <c r="T104" s="175"/>
      <c r="U104" s="175"/>
      <c r="V104" s="175"/>
      <c r="W104" s="175"/>
      <c r="X104" s="175"/>
      <c r="Y104" s="175"/>
      <c r="Z104" s="175"/>
      <c r="AA104" s="175"/>
      <c r="AB104" s="175"/>
      <c r="AC104" s="175"/>
      <c r="AD104" s="175"/>
      <c r="AE104" s="175"/>
      <c r="AF104" s="175"/>
      <c r="AG104" s="175"/>
      <c r="AH104" s="175"/>
      <c r="AI104" s="175"/>
      <c r="AJ104" s="175"/>
      <c r="AK104" s="177"/>
    </row>
    <row r="105" spans="2:60" ht="17" customHeight="1" thickBot="1" x14ac:dyDescent="0.25">
      <c r="H105" s="175"/>
      <c r="I105" s="175"/>
      <c r="J105" s="175"/>
      <c r="K105" s="175"/>
      <c r="L105" s="175"/>
      <c r="M105" s="175"/>
      <c r="N105" s="175"/>
      <c r="O105" s="175"/>
      <c r="P105" s="109"/>
      <c r="Q105" s="175"/>
      <c r="R105" s="175"/>
      <c r="S105" s="175"/>
      <c r="T105" s="175"/>
      <c r="U105" s="175"/>
      <c r="V105" s="175"/>
      <c r="W105" s="175"/>
      <c r="X105" s="175"/>
      <c r="Y105" s="175"/>
      <c r="Z105" s="175"/>
      <c r="AA105" s="175"/>
      <c r="AB105" s="175"/>
      <c r="AC105" s="175"/>
      <c r="AD105" s="175"/>
      <c r="AE105" s="175"/>
      <c r="AF105" s="175"/>
      <c r="AG105" s="175"/>
      <c r="AH105" s="175"/>
      <c r="AI105" s="175"/>
      <c r="AJ105" s="175"/>
    </row>
    <row r="106" spans="2:60" ht="17" customHeight="1" thickBot="1" x14ac:dyDescent="0.25">
      <c r="B106" s="528" t="s">
        <v>44</v>
      </c>
      <c r="C106" s="529"/>
      <c r="E106" s="484" t="s">
        <v>45</v>
      </c>
      <c r="F106" s="60"/>
      <c r="G106" s="23"/>
      <c r="H106" s="491" t="str">
        <f>CONCATENATE("Averages Over ", C3)</f>
        <v xml:space="preserve">Averages Over </v>
      </c>
      <c r="I106" s="488"/>
      <c r="J106" s="488"/>
      <c r="K106" s="488"/>
      <c r="L106" s="488"/>
      <c r="M106" s="488"/>
      <c r="N106" s="488"/>
      <c r="O106" s="488"/>
      <c r="P106" s="488"/>
      <c r="Q106" s="488"/>
      <c r="R106" s="488"/>
      <c r="S106" s="493" t="s">
        <v>6</v>
      </c>
      <c r="T106" s="488"/>
      <c r="U106" s="488"/>
      <c r="V106" s="488"/>
      <c r="W106" s="488"/>
      <c r="X106" s="488"/>
      <c r="Y106" s="488"/>
      <c r="Z106" s="488"/>
      <c r="AA106" s="494"/>
      <c r="AB106" s="487" t="s">
        <v>7</v>
      </c>
      <c r="AC106" s="488"/>
      <c r="AD106" s="488"/>
      <c r="AE106" s="488"/>
      <c r="AF106" s="488"/>
      <c r="AG106" s="488"/>
      <c r="AH106" s="488"/>
      <c r="AI106" s="488"/>
      <c r="AJ106" s="488"/>
      <c r="BF106" s="130"/>
      <c r="BH106" s="78"/>
    </row>
    <row r="107" spans="2:60" x14ac:dyDescent="0.2">
      <c r="B107" s="530"/>
      <c r="C107" s="507"/>
      <c r="E107" s="485"/>
      <c r="F107" s="15"/>
      <c r="G107" s="24"/>
      <c r="H107" s="61" t="s">
        <v>8</v>
      </c>
      <c r="I107" s="61" t="s">
        <v>9</v>
      </c>
      <c r="J107" s="61" t="s">
        <v>10</v>
      </c>
      <c r="K107" s="61" t="s">
        <v>11</v>
      </c>
      <c r="L107" s="61" t="s">
        <v>12</v>
      </c>
      <c r="M107" s="61" t="s">
        <v>13</v>
      </c>
      <c r="N107" s="61" t="s">
        <v>14</v>
      </c>
      <c r="O107" s="61" t="s">
        <v>15</v>
      </c>
      <c r="P107" s="203" t="s">
        <v>16</v>
      </c>
      <c r="Q107" s="155" t="s">
        <v>11</v>
      </c>
      <c r="R107" s="233" t="s">
        <v>12</v>
      </c>
      <c r="S107" s="208" t="s">
        <v>8</v>
      </c>
      <c r="T107" s="61" t="s">
        <v>9</v>
      </c>
      <c r="U107" s="61" t="s">
        <v>10</v>
      </c>
      <c r="V107" s="61" t="s">
        <v>11</v>
      </c>
      <c r="W107" s="61" t="s">
        <v>12</v>
      </c>
      <c r="X107" s="61" t="s">
        <v>13</v>
      </c>
      <c r="Y107" s="61" t="s">
        <v>14</v>
      </c>
      <c r="Z107" s="61" t="s">
        <v>15</v>
      </c>
      <c r="AA107" s="62" t="s">
        <v>16</v>
      </c>
      <c r="AB107" s="207" t="s">
        <v>8</v>
      </c>
      <c r="AC107" s="61" t="s">
        <v>9</v>
      </c>
      <c r="AD107" s="61" t="s">
        <v>10</v>
      </c>
      <c r="AE107" s="61" t="s">
        <v>11</v>
      </c>
      <c r="AF107" s="61" t="s">
        <v>12</v>
      </c>
      <c r="AG107" s="61" t="s">
        <v>13</v>
      </c>
      <c r="AH107" s="61" t="s">
        <v>14</v>
      </c>
      <c r="AI107" s="200" t="s">
        <v>15</v>
      </c>
      <c r="AJ107" s="223" t="s">
        <v>16</v>
      </c>
      <c r="BF107" s="130"/>
      <c r="BH107" s="78"/>
    </row>
    <row r="108" spans="2:60" ht="17" customHeight="1" thickBot="1" x14ac:dyDescent="0.25">
      <c r="B108" s="115" t="s">
        <v>40</v>
      </c>
      <c r="C108" s="116">
        <v>23</v>
      </c>
      <c r="E108" s="485"/>
      <c r="F108" s="15"/>
      <c r="G108" s="24" t="s">
        <v>23</v>
      </c>
      <c r="H108" s="61" t="s">
        <v>24</v>
      </c>
      <c r="I108" s="61" t="s">
        <v>24</v>
      </c>
      <c r="J108" s="61" t="s">
        <v>24</v>
      </c>
      <c r="K108" s="61" t="s">
        <v>24</v>
      </c>
      <c r="L108" s="61" t="s">
        <v>24</v>
      </c>
      <c r="M108" s="61" t="s">
        <v>24</v>
      </c>
      <c r="N108" s="61"/>
      <c r="O108" s="61" t="s">
        <v>24</v>
      </c>
      <c r="P108" s="203" t="s">
        <v>24</v>
      </c>
      <c r="Q108" s="531" t="s">
        <v>17</v>
      </c>
      <c r="R108" s="511"/>
      <c r="S108" s="208" t="s">
        <v>24</v>
      </c>
      <c r="T108" s="61" t="s">
        <v>24</v>
      </c>
      <c r="U108" s="61" t="s">
        <v>24</v>
      </c>
      <c r="V108" s="61" t="s">
        <v>24</v>
      </c>
      <c r="W108" s="61" t="s">
        <v>24</v>
      </c>
      <c r="X108" s="61" t="s">
        <v>24</v>
      </c>
      <c r="Y108" s="61"/>
      <c r="Z108" s="61" t="s">
        <v>24</v>
      </c>
      <c r="AA108" s="62" t="s">
        <v>24</v>
      </c>
      <c r="AB108" s="207" t="s">
        <v>24</v>
      </c>
      <c r="AC108" s="61" t="s">
        <v>24</v>
      </c>
      <c r="AD108" s="61" t="s">
        <v>24</v>
      </c>
      <c r="AE108" s="61" t="s">
        <v>24</v>
      </c>
      <c r="AF108" s="61" t="s">
        <v>24</v>
      </c>
      <c r="AG108" s="61" t="s">
        <v>24</v>
      </c>
      <c r="AH108" s="61"/>
      <c r="AI108" s="200" t="s">
        <v>24</v>
      </c>
      <c r="AJ108" s="223" t="s">
        <v>24</v>
      </c>
      <c r="BF108" s="130"/>
      <c r="BH108" s="78"/>
    </row>
    <row r="109" spans="2:60" ht="17" customHeight="1" thickBot="1" x14ac:dyDescent="0.25">
      <c r="B109" s="115" t="s">
        <v>25</v>
      </c>
      <c r="C109" s="116">
        <v>1</v>
      </c>
      <c r="E109" s="485"/>
      <c r="F109" s="484" t="s">
        <v>35</v>
      </c>
      <c r="G109" s="24" t="str">
        <f>Intra!C553</f>
        <v>Class ECF1_444_SDR</v>
      </c>
      <c r="H109" s="244">
        <f>Intra!BE556</f>
        <v>-0.20998607069806818</v>
      </c>
      <c r="I109" s="244">
        <f>Intra!BK556</f>
        <v>-0.20637588076941826</v>
      </c>
      <c r="J109" s="244">
        <f>Intra!BM556</f>
        <v>-0.20127297470671243</v>
      </c>
      <c r="K109" s="244">
        <f>Intra!BO556</f>
        <v>-0.21361110973626407</v>
      </c>
      <c r="L109" s="244">
        <f>Intra!BQ556</f>
        <v>-0.20454277662425047</v>
      </c>
      <c r="M109" s="244">
        <f>Intra!BS556</f>
        <v>-0.19220109410644692</v>
      </c>
      <c r="N109" s="244">
        <f>Intra!BU556</f>
        <v>-0.20799504224657234</v>
      </c>
      <c r="O109" s="244">
        <f>Intra!BW556</f>
        <v>-0.20997078662281887</v>
      </c>
      <c r="P109" s="270">
        <f>Intra!CC556</f>
        <v>-4.3388661771041191E-2</v>
      </c>
      <c r="Q109" s="140">
        <f>Intra!CE556</f>
        <v>0</v>
      </c>
      <c r="R109" s="147">
        <f>Intra!CG556</f>
        <v>0</v>
      </c>
      <c r="S109" s="242">
        <f>Intra!BE557</f>
        <v>-0.32581778348006696</v>
      </c>
      <c r="T109" s="244">
        <f>Intra!BK557</f>
        <v>-0.35487699397742489</v>
      </c>
      <c r="U109" s="244">
        <f>Intra!BM557</f>
        <v>-0.30296317308107878</v>
      </c>
      <c r="V109" s="244">
        <f>Intra!BO557</f>
        <v>-0.29768514664837498</v>
      </c>
      <c r="W109" s="244">
        <f>Intra!BQ557</f>
        <v>-0.2964000028863395</v>
      </c>
      <c r="X109" s="244">
        <f>Intra!BS557</f>
        <v>-0.27935708766889999</v>
      </c>
      <c r="Y109" s="244">
        <f>Intra!BU557</f>
        <v>-0.29148643891006232</v>
      </c>
      <c r="Z109" s="244">
        <f>Intra!BW557</f>
        <v>-0.32576562664585973</v>
      </c>
      <c r="AA109" s="180">
        <f>Intra!CC557</f>
        <v>-0.17810115996671427</v>
      </c>
      <c r="AB109" s="248">
        <f>Intra!BE558</f>
        <v>-0.12459159618290627</v>
      </c>
      <c r="AC109" s="244">
        <f>Intra!BK558</f>
        <v>-0.12002369312829242</v>
      </c>
      <c r="AD109" s="244">
        <f>Intra!BM558</f>
        <v>-0.12416946077905955</v>
      </c>
      <c r="AE109" s="244">
        <f>Intra!BO558</f>
        <v>-0.14132553212434984</v>
      </c>
      <c r="AF109" s="244">
        <f>Intra!BQ558</f>
        <v>-0.13602127932661079</v>
      </c>
      <c r="AG109" s="244">
        <f>Intra!BS558</f>
        <v>-0.11665229053451764</v>
      </c>
      <c r="AH109" s="244">
        <f>Intra!BU558</f>
        <v>-0.15565850757300292</v>
      </c>
      <c r="AI109" s="258">
        <f>Intra!BW558</f>
        <v>-0.12459118456330187</v>
      </c>
      <c r="AJ109" s="221">
        <f>Intra!CC558</f>
        <v>1.268401504598976E-2</v>
      </c>
      <c r="BF109" s="130"/>
      <c r="BH109" s="78"/>
    </row>
    <row r="110" spans="2:60" x14ac:dyDescent="0.2">
      <c r="B110" s="115" t="s">
        <v>26</v>
      </c>
      <c r="C110" s="116">
        <v>1</v>
      </c>
      <c r="E110" s="485"/>
      <c r="F110" s="485"/>
      <c r="G110" s="24" t="str">
        <f>Intra!C562</f>
        <v>Class ECF2_422_SDR</v>
      </c>
      <c r="H110" s="244">
        <f>Intra!BE565</f>
        <v>-0.16658918592507366</v>
      </c>
      <c r="I110" s="244">
        <f>Intra!BK565</f>
        <v>-0.15590763475767563</v>
      </c>
      <c r="J110" s="244">
        <f>Intra!BM565</f>
        <v>-0.15470469911374224</v>
      </c>
      <c r="K110" s="244">
        <f>Intra!BO565</f>
        <v>-0.17611632621919249</v>
      </c>
      <c r="L110" s="244">
        <f>Intra!BQ565</f>
        <v>-0.16845759048351544</v>
      </c>
      <c r="M110" s="244">
        <f>Intra!BS565</f>
        <v>-0.15464819828053281</v>
      </c>
      <c r="N110" s="244">
        <f>Intra!BU565</f>
        <v>-0.18711606271878656</v>
      </c>
      <c r="O110" s="244">
        <f>Intra!BW565</f>
        <v>-0.16659762175345427</v>
      </c>
      <c r="P110" s="270">
        <f>Intra!CC565</f>
        <v>1.3871098967594527E-2</v>
      </c>
      <c r="Q110" s="140">
        <f>Intra!CE565</f>
        <v>0</v>
      </c>
      <c r="R110" s="147">
        <f>Intra!CG565</f>
        <v>0</v>
      </c>
      <c r="S110" s="242">
        <f>Intra!BE566</f>
        <v>-0.20933128044628391</v>
      </c>
      <c r="T110" s="244">
        <f>Intra!BK566</f>
        <v>-0.19945854504543592</v>
      </c>
      <c r="U110" s="244">
        <f>Intra!BM566</f>
        <v>-0.2073330989047969</v>
      </c>
      <c r="V110" s="244">
        <f>Intra!BO566</f>
        <v>-0.23461937027120916</v>
      </c>
      <c r="W110" s="244">
        <f>Intra!BQ566</f>
        <v>-0.21811073588888052</v>
      </c>
      <c r="X110" s="244">
        <f>Intra!BS566</f>
        <v>-0.20587087109381152</v>
      </c>
      <c r="Y110" s="244">
        <f>Intra!BU566</f>
        <v>-0.22519154010393139</v>
      </c>
      <c r="Z110" s="244">
        <f>Intra!BW566</f>
        <v>-0.20934806048340415</v>
      </c>
      <c r="AA110" s="180">
        <f>Intra!CC566</f>
        <v>-2.1602342857914392E-2</v>
      </c>
      <c r="AB110" s="248">
        <f>Intra!BE567</f>
        <v>-0.11449651555012585</v>
      </c>
      <c r="AC110" s="244">
        <f>Intra!BK567</f>
        <v>-0.11278215849870932</v>
      </c>
      <c r="AD110" s="244">
        <f>Intra!BM567</f>
        <v>-0.11306370787413467</v>
      </c>
      <c r="AE110" s="244">
        <f>Intra!BO567</f>
        <v>-0.11566306975258855</v>
      </c>
      <c r="AF110" s="244">
        <f>Intra!BQ567</f>
        <v>-0.10625705112703232</v>
      </c>
      <c r="AG110" s="244">
        <f>Intra!BS567</f>
        <v>-0.11225486337662727</v>
      </c>
      <c r="AH110" s="244">
        <f>Intra!BU567</f>
        <v>-0.12989293559206272</v>
      </c>
      <c r="AI110" s="258">
        <f>Intra!BW567</f>
        <v>-0.11449640698024122</v>
      </c>
      <c r="AJ110" s="221">
        <f>Intra!CC567</f>
        <v>7.8152711795117735E-2</v>
      </c>
      <c r="BF110" s="130"/>
      <c r="BH110" s="78"/>
    </row>
    <row r="111" spans="2:60" ht="17" customHeight="1" thickBot="1" x14ac:dyDescent="0.25">
      <c r="B111" s="117" t="s">
        <v>41</v>
      </c>
      <c r="C111" s="118">
        <f>SUM(C108:C110)</f>
        <v>25</v>
      </c>
      <c r="E111" s="485"/>
      <c r="F111" s="485"/>
      <c r="G111" s="24" t="str">
        <f>Intra!C571</f>
        <v>Class ECF3_444_HDR</v>
      </c>
      <c r="H111" s="244">
        <f>Intra!BE574</f>
        <v>-0.20910938436036033</v>
      </c>
      <c r="I111" s="244">
        <f>Intra!BK574</f>
        <v>-0.17317987896805523</v>
      </c>
      <c r="J111" s="244">
        <f>Intra!BM574</f>
        <v>-0.18803278436941898</v>
      </c>
      <c r="K111" s="244">
        <f>Intra!BO574</f>
        <v>-0.21172032871242594</v>
      </c>
      <c r="L111" s="244">
        <f>Intra!BQ574</f>
        <v>-0.20727207036105239</v>
      </c>
      <c r="M111" s="244">
        <f>Intra!BS574</f>
        <v>-0.1878724322922744</v>
      </c>
      <c r="N111" s="244">
        <f>Intra!BU574</f>
        <v>-0.2235474078769705</v>
      </c>
      <c r="O111" s="244">
        <f>Intra!BW574</f>
        <v>-0.20946696564884904</v>
      </c>
      <c r="P111" s="270">
        <f>Intra!CC574</f>
        <v>-7.03584441502344E-2</v>
      </c>
      <c r="Q111" s="140">
        <f>Intra!CE574</f>
        <v>0</v>
      </c>
      <c r="R111" s="147">
        <f>Intra!CG574</f>
        <v>0</v>
      </c>
      <c r="S111" s="242">
        <f>Intra!BE575</f>
        <v>-0.31062302062027014</v>
      </c>
      <c r="T111" s="244">
        <f>Intra!BK575</f>
        <v>-0.21771657971210179</v>
      </c>
      <c r="U111" s="244">
        <f>Intra!BM575</f>
        <v>-0.260844388041784</v>
      </c>
      <c r="V111" s="244">
        <f>Intra!BO575</f>
        <v>-0.2874864186554692</v>
      </c>
      <c r="W111" s="244">
        <f>Intra!BQ575</f>
        <v>-0.28479397150937624</v>
      </c>
      <c r="X111" s="244">
        <f>Intra!BS575</f>
        <v>-0.26297418076355894</v>
      </c>
      <c r="Y111" s="244">
        <f>Intra!BU575</f>
        <v>-0.27599303839475609</v>
      </c>
      <c r="Z111" s="244">
        <f>Intra!BW575</f>
        <v>-0.31175508645757644</v>
      </c>
      <c r="AA111" s="180">
        <f>Intra!CC575</f>
        <v>-0.17864835816155794</v>
      </c>
      <c r="AB111" s="248">
        <f>Intra!BE576</f>
        <v>-0.15251523319603955</v>
      </c>
      <c r="AC111" s="244">
        <f>Intra!BK576</f>
        <v>-0.13206172044148989</v>
      </c>
      <c r="AD111" s="244">
        <f>Intra!BM576</f>
        <v>-0.14223277511520083</v>
      </c>
      <c r="AE111" s="244">
        <f>Intra!BO576</f>
        <v>-0.17235373369230811</v>
      </c>
      <c r="AF111" s="244">
        <f>Intra!BQ576</f>
        <v>-0.16538743416953583</v>
      </c>
      <c r="AG111" s="244">
        <f>Intra!BS576</f>
        <v>-0.14321000305394016</v>
      </c>
      <c r="AH111" s="244">
        <f>Intra!BU576</f>
        <v>-0.18310814737388215</v>
      </c>
      <c r="AI111" s="258">
        <f>Intra!BW576</f>
        <v>-0.15251356280695327</v>
      </c>
      <c r="AJ111" s="221">
        <f>Intra!CC576</f>
        <v>4.1780405720902465E-4</v>
      </c>
      <c r="BF111" s="130"/>
      <c r="BH111" s="78"/>
    </row>
    <row r="112" spans="2:60" x14ac:dyDescent="0.2">
      <c r="E112" s="485"/>
      <c r="F112" s="485"/>
      <c r="G112" s="24" t="str">
        <f>Intra!C580</f>
        <v>Class ECF4_422_HDR</v>
      </c>
      <c r="H112" s="244">
        <f>Intra!BE583</f>
        <v>-0.24023527495969238</v>
      </c>
      <c r="I112" s="244">
        <f>Intra!BK583</f>
        <v>-0.20851674311534071</v>
      </c>
      <c r="J112" s="244">
        <f>Intra!BM583</f>
        <v>-0.22749061401761603</v>
      </c>
      <c r="K112" s="244">
        <f>Intra!BO583</f>
        <v>-0.27563084367622465</v>
      </c>
      <c r="L112" s="244">
        <f>Intra!BQ583</f>
        <v>-0.26815402178929065</v>
      </c>
      <c r="M112" s="244">
        <f>Intra!BS583</f>
        <v>-0.23628582334783524</v>
      </c>
      <c r="N112" s="244">
        <f>Intra!BU583</f>
        <v>-0.27169317375489055</v>
      </c>
      <c r="O112" s="244">
        <f>Intra!BW583</f>
        <v>-0.24023842914681656</v>
      </c>
      <c r="P112" s="270">
        <f>Intra!CC583</f>
        <v>-2.9889141470007562E-2</v>
      </c>
      <c r="Q112" s="140">
        <f>Intra!CE583</f>
        <v>0</v>
      </c>
      <c r="R112" s="147">
        <f>Intra!CG583</f>
        <v>0</v>
      </c>
      <c r="S112" s="242">
        <f>Intra!BE584</f>
        <v>-0.38592372731725155</v>
      </c>
      <c r="T112" s="244">
        <f>Intra!BK584</f>
        <v>-0.32124016685993473</v>
      </c>
      <c r="U112" s="244">
        <f>Intra!BM584</f>
        <v>-0.38199746820186653</v>
      </c>
      <c r="V112" s="244">
        <f>Intra!BO584</f>
        <v>-0.40105837684255197</v>
      </c>
      <c r="W112" s="244">
        <f>Intra!BQ584</f>
        <v>-0.39934327721229335</v>
      </c>
      <c r="X112" s="244">
        <f>Intra!BS584</f>
        <v>-0.38505169422889562</v>
      </c>
      <c r="Y112" s="244">
        <f>Intra!BU584</f>
        <v>-0.38007385166074659</v>
      </c>
      <c r="Z112" s="244">
        <f>Intra!BW584</f>
        <v>-0.38595347257791568</v>
      </c>
      <c r="AA112" s="180">
        <f>Intra!CC584</f>
        <v>-0.13088146261648348</v>
      </c>
      <c r="AB112" s="248">
        <f>Intra!BE585</f>
        <v>-0.18051416407585563</v>
      </c>
      <c r="AC112" s="244">
        <f>Intra!BK585</f>
        <v>-0.14831077122260594</v>
      </c>
      <c r="AD112" s="244">
        <f>Intra!BM585</f>
        <v>-0.16636633448318849</v>
      </c>
      <c r="AE112" s="244">
        <f>Intra!BO585</f>
        <v>-0.20460514300684651</v>
      </c>
      <c r="AF112" s="244">
        <f>Intra!BQ585</f>
        <v>-0.19675517293972711</v>
      </c>
      <c r="AG112" s="244">
        <f>Intra!BS585</f>
        <v>-0.17687307021037735</v>
      </c>
      <c r="AH112" s="244">
        <f>Intra!BU585</f>
        <v>-0.16308039634306815</v>
      </c>
      <c r="AI112" s="258">
        <f>Intra!BW585</f>
        <v>-0.18050861550714736</v>
      </c>
      <c r="AJ112" s="221">
        <f>Intra!CC585</f>
        <v>4.683207674868875E-2</v>
      </c>
      <c r="BF112" s="130"/>
      <c r="BH112" s="78"/>
    </row>
    <row r="113" spans="3:60" x14ac:dyDescent="0.2">
      <c r="E113" s="485"/>
      <c r="F113" s="485"/>
      <c r="G113" s="24" t="str">
        <f>Intra!C589</f>
        <v>Class ECF5_444_YCgCo</v>
      </c>
      <c r="H113" s="244">
        <f>Intra!BE592</f>
        <v>-0.19467263609850805</v>
      </c>
      <c r="I113" s="244">
        <f>Intra!BK592</f>
        <v>-0.16815969102518658</v>
      </c>
      <c r="J113" s="244">
        <f>Intra!BM592</f>
        <v>-0.19676788942923917</v>
      </c>
      <c r="K113" s="244">
        <f>Intra!BO592</f>
        <v>-0.18015322943041157</v>
      </c>
      <c r="L113" s="244">
        <f>Intra!BQ592</f>
        <v>-0.17695085236680613</v>
      </c>
      <c r="M113" s="244">
        <f>Intra!BS592</f>
        <v>-0.18718089683984956</v>
      </c>
      <c r="N113" s="244">
        <f>Intra!BU592</f>
        <v>-0.21448372916935049</v>
      </c>
      <c r="O113" s="244">
        <f>Intra!BW592</f>
        <v>-0.19468156832781564</v>
      </c>
      <c r="P113" s="270">
        <f>Intra!CC592</f>
        <v>-0.61058645103419384</v>
      </c>
      <c r="Q113" s="140">
        <f>Intra!CE592</f>
        <v>0</v>
      </c>
      <c r="R113" s="147">
        <f>Intra!CG592</f>
        <v>0</v>
      </c>
      <c r="S113" s="242">
        <f>Intra!BE593</f>
        <v>-0.21110009082788306</v>
      </c>
      <c r="T113" s="244">
        <f>Intra!BK593</f>
        <v>-0.17891705743100617</v>
      </c>
      <c r="U113" s="244">
        <f>Intra!BM593</f>
        <v>-0.21290472129287241</v>
      </c>
      <c r="V113" s="244">
        <f>Intra!BO593</f>
        <v>-0.25574142851239157</v>
      </c>
      <c r="W113" s="244">
        <f>Intra!BQ593</f>
        <v>-0.25000967791524209</v>
      </c>
      <c r="X113" s="244">
        <f>Intra!BS593</f>
        <v>-0.21555982449394184</v>
      </c>
      <c r="Y113" s="244">
        <f>Intra!BU593</f>
        <v>-0.34918404326649666</v>
      </c>
      <c r="Z113" s="244">
        <f>Intra!BW593</f>
        <v>-0.21113219173526021</v>
      </c>
      <c r="AA113" s="180">
        <f>Intra!CC593</f>
        <v>-1.1703762049099666</v>
      </c>
      <c r="AB113" s="248">
        <f>Intra!BE594</f>
        <v>-0.17824518136913303</v>
      </c>
      <c r="AC113" s="244">
        <f>Intra!BK594</f>
        <v>-0.15740232461936698</v>
      </c>
      <c r="AD113" s="244">
        <f>Intra!BM594</f>
        <v>-0.18063105756560593</v>
      </c>
      <c r="AE113" s="244">
        <f>Intra!BO594</f>
        <v>-0.10456503034843156</v>
      </c>
      <c r="AF113" s="244">
        <f>Intra!BQ594</f>
        <v>-0.10389202681837018</v>
      </c>
      <c r="AG113" s="244">
        <f>Intra!BS594</f>
        <v>-0.15880196918575729</v>
      </c>
      <c r="AH113" s="244">
        <f>Intra!BU594</f>
        <v>-7.9783415072204322E-2</v>
      </c>
      <c r="AI113" s="258">
        <f>Intra!BW594</f>
        <v>-0.17823094492037106</v>
      </c>
      <c r="AJ113" s="221">
        <f>Intra!CC594</f>
        <v>-5.0796697158421125E-2</v>
      </c>
      <c r="BF113" s="130"/>
      <c r="BH113" s="78"/>
    </row>
    <row r="114" spans="3:60" x14ac:dyDescent="0.2">
      <c r="E114" s="485"/>
      <c r="F114" s="485"/>
      <c r="G114" s="24" t="str">
        <f>Intra!C598</f>
        <v>Class ECF6_444_SCC</v>
      </c>
      <c r="H114" s="244">
        <f>Intra!BE601</f>
        <v>-0.36729833491675812</v>
      </c>
      <c r="I114" s="244">
        <f>Intra!BK601</f>
        <v>-0.33600213298596565</v>
      </c>
      <c r="J114" s="244">
        <f>Intra!BM601</f>
        <v>-0.36503103707689843</v>
      </c>
      <c r="K114" s="244">
        <f>Intra!BO601</f>
        <v>-0.35398704908262973</v>
      </c>
      <c r="L114" s="244">
        <f>Intra!BQ601</f>
        <v>-0.33938058865416537</v>
      </c>
      <c r="M114" s="244">
        <f>Intra!BS601</f>
        <v>-0.34317466795911827</v>
      </c>
      <c r="N114" s="244">
        <f>Intra!BU601</f>
        <v>-0.40537364213384075</v>
      </c>
      <c r="O114" s="244">
        <f>Intra!BW601</f>
        <v>-0.36731024392209205</v>
      </c>
      <c r="P114" s="270">
        <f>Intra!CC601</f>
        <v>-0.22238589437537301</v>
      </c>
      <c r="Q114" s="140">
        <f>Intra!CE601</f>
        <v>0</v>
      </c>
      <c r="R114" s="147">
        <f>Intra!CG601</f>
        <v>0</v>
      </c>
      <c r="S114" s="242">
        <f>Intra!BE602</f>
        <v>-0.55197553203474459</v>
      </c>
      <c r="T114" s="244">
        <f>Intra!BK602</f>
        <v>-0.54900135756573909</v>
      </c>
      <c r="U114" s="244">
        <f>Intra!BM602</f>
        <v>-0.55297714497369199</v>
      </c>
      <c r="V114" s="244">
        <f>Intra!BO602</f>
        <v>-0.48090215614258391</v>
      </c>
      <c r="W114" s="244">
        <f>Intra!BQ602</f>
        <v>-0.50573953605209576</v>
      </c>
      <c r="X114" s="244">
        <f>Intra!BS602</f>
        <v>-0.53212187238183817</v>
      </c>
      <c r="Y114" s="244">
        <f>Intra!BU602</f>
        <v>-0.5900754422858544</v>
      </c>
      <c r="Z114" s="244">
        <f>Intra!BW602</f>
        <v>-0.55201498576910746</v>
      </c>
      <c r="AA114" s="180">
        <f>Intra!CC602</f>
        <v>-0.74282425066313096</v>
      </c>
      <c r="AB114" s="248">
        <f>Intra!BE603</f>
        <v>-0.2324586597538848</v>
      </c>
      <c r="AC114" s="244">
        <f>Intra!BK603</f>
        <v>-0.22273563279386777</v>
      </c>
      <c r="AD114" s="244">
        <f>Intra!BM603</f>
        <v>-0.23045966922261274</v>
      </c>
      <c r="AE114" s="244">
        <f>Intra!BO603</f>
        <v>-0.24790529957034457</v>
      </c>
      <c r="AF114" s="244">
        <f>Intra!BQ603</f>
        <v>-0.22892547417482079</v>
      </c>
      <c r="AG114" s="244">
        <f>Intra!BS603</f>
        <v>-0.20465219876370255</v>
      </c>
      <c r="AH114" s="244">
        <f>Intra!BU603</f>
        <v>-0.296607619846188</v>
      </c>
      <c r="AI114" s="258">
        <f>Intra!BW603</f>
        <v>-0.23245799790227484</v>
      </c>
      <c r="AJ114" s="221">
        <f>Intra!CC603</f>
        <v>-2.2886039881788261E-4</v>
      </c>
      <c r="BF114" s="130"/>
      <c r="BH114" s="78"/>
    </row>
    <row r="115" spans="3:60" x14ac:dyDescent="0.2">
      <c r="E115" s="485"/>
      <c r="F115" s="485"/>
      <c r="G115" s="58" t="str">
        <f>Intra!BB656</f>
        <v>Overall Mandatory 444</v>
      </c>
      <c r="H115" s="244">
        <f>Intra!BE659</f>
        <v>-0.20754795537307164</v>
      </c>
      <c r="I115" s="244">
        <f>Intra!BK659</f>
        <v>-0.19143185314842423</v>
      </c>
      <c r="J115" s="244">
        <f>Intra!BM659</f>
        <v>-0.19684647957070386</v>
      </c>
      <c r="K115" s="244">
        <f>Intra!BO659</f>
        <v>-0.20829118940004568</v>
      </c>
      <c r="L115" s="244">
        <f>Intra!BQ659</f>
        <v>-0.2013808713694161</v>
      </c>
      <c r="M115" s="244">
        <f>Intra!BS659</f>
        <v>-0.19024716255002658</v>
      </c>
      <c r="N115" s="244">
        <f>Intra!BU659</f>
        <v>-0.21336553055851157</v>
      </c>
      <c r="O115" s="244">
        <f>Intra!BW659</f>
        <v>-0.20764266373096987</v>
      </c>
      <c r="P115" s="270">
        <f>Intra!CC659</f>
        <v>-0.13212256948840392</v>
      </c>
      <c r="Q115" s="140">
        <f>Intra!CE659</f>
        <v>0</v>
      </c>
      <c r="R115" s="147">
        <f>Intra!CG659</f>
        <v>0</v>
      </c>
      <c r="S115" s="242">
        <f>Intra!BE660</f>
        <v>-0.32581778348006696</v>
      </c>
      <c r="T115" s="244">
        <f>Intra!BK660</f>
        <v>-0.35487699397742489</v>
      </c>
      <c r="U115" s="244">
        <f>Intra!BM660</f>
        <v>-0.30296317308107878</v>
      </c>
      <c r="V115" s="244">
        <f>Intra!BO660</f>
        <v>-0.29768514664837498</v>
      </c>
      <c r="W115" s="244">
        <f>Intra!BQ660</f>
        <v>-0.2964000028863395</v>
      </c>
      <c r="X115" s="244">
        <f>Intra!BS660</f>
        <v>-0.27935708766889999</v>
      </c>
      <c r="Y115" s="244">
        <f>Intra!BU660</f>
        <v>-0.34918404326649666</v>
      </c>
      <c r="Z115" s="244">
        <f>Intra!BW660</f>
        <v>-0.32576562664585973</v>
      </c>
      <c r="AA115" s="180">
        <f>Intra!CC660</f>
        <v>-1.1703762049099666</v>
      </c>
      <c r="AB115" s="248">
        <f>Intra!BE661</f>
        <v>-0.12459159618290627</v>
      </c>
      <c r="AC115" s="244">
        <f>Intra!BK661</f>
        <v>-0.12002369312829242</v>
      </c>
      <c r="AD115" s="244">
        <f>Intra!BM661</f>
        <v>-0.12416946077905955</v>
      </c>
      <c r="AE115" s="244">
        <f>Intra!BO661</f>
        <v>-0.10456503034843156</v>
      </c>
      <c r="AF115" s="244">
        <f>Intra!BQ661</f>
        <v>-0.10389202681837018</v>
      </c>
      <c r="AG115" s="244">
        <f>Intra!BS661</f>
        <v>-0.11665229053451764</v>
      </c>
      <c r="AH115" s="244">
        <f>Intra!BU661</f>
        <v>-7.9783415072204322E-2</v>
      </c>
      <c r="AI115" s="258">
        <f>Intra!BW661</f>
        <v>-0.12459118456330187</v>
      </c>
      <c r="AJ115" s="221">
        <f>Intra!CC661</f>
        <v>1.268401504598976E-2</v>
      </c>
      <c r="BF115" s="130"/>
      <c r="BH115" s="78"/>
    </row>
    <row r="116" spans="3:60" hidden="1" outlineLevel="1" x14ac:dyDescent="0.2">
      <c r="C116" s="130"/>
      <c r="E116" s="485"/>
      <c r="F116" s="485"/>
      <c r="G116" s="153"/>
      <c r="H116" s="156"/>
      <c r="I116" s="156"/>
      <c r="J116" s="156"/>
      <c r="K116" s="156"/>
      <c r="L116" s="156"/>
      <c r="M116" s="156"/>
      <c r="N116" s="156"/>
      <c r="O116" s="156"/>
      <c r="P116" s="160"/>
      <c r="Q116" s="156"/>
      <c r="R116" s="156"/>
      <c r="S116" s="153"/>
      <c r="T116" s="156"/>
      <c r="U116" s="156"/>
      <c r="V116" s="156"/>
      <c r="W116" s="156"/>
      <c r="X116" s="156"/>
      <c r="Y116" s="156"/>
      <c r="Z116" s="156"/>
      <c r="AA116" s="209"/>
      <c r="AB116" s="156"/>
      <c r="AC116" s="156"/>
      <c r="AD116" s="156"/>
      <c r="AE116" s="156"/>
      <c r="AF116" s="156"/>
      <c r="AG116" s="156"/>
      <c r="AH116" s="156"/>
      <c r="AI116" s="156"/>
      <c r="AJ116" s="209"/>
      <c r="BF116" s="130"/>
      <c r="BH116" s="78"/>
    </row>
    <row r="117" spans="3:60" hidden="1" outlineLevel="2" x14ac:dyDescent="0.2">
      <c r="E117" s="485"/>
      <c r="F117" s="485"/>
      <c r="G117" s="24" t="str">
        <f>Intra!C616</f>
        <v>Class HDR1_4K</v>
      </c>
      <c r="H117" s="244" t="e">
        <f>Intra!BE619</f>
        <v>#VALUE!</v>
      </c>
      <c r="I117" s="244" t="e">
        <f>Intra!BK619</f>
        <v>#VALUE!</v>
      </c>
      <c r="J117" s="244" t="e">
        <f>Intra!BM619</f>
        <v>#VALUE!</v>
      </c>
      <c r="K117" s="244" t="e">
        <f>Intra!BO619</f>
        <v>#VALUE!</v>
      </c>
      <c r="L117" s="244" t="e">
        <f>Intra!BQ619</f>
        <v>#VALUE!</v>
      </c>
      <c r="M117" s="244" t="e">
        <f>Intra!BS619</f>
        <v>#VALUE!</v>
      </c>
      <c r="N117" s="244" t="e">
        <f>Intra!BU619</f>
        <v>#VALUE!</v>
      </c>
      <c r="O117" s="244" t="e">
        <f>Intra!BW619</f>
        <v>#VALUE!</v>
      </c>
      <c r="P117" s="270" t="e">
        <f>Intra!CC619</f>
        <v>#VALUE!</v>
      </c>
      <c r="Q117" s="140">
        <f>Intra!CE619</f>
        <v>0</v>
      </c>
      <c r="R117" s="147">
        <f>Intra!CG619</f>
        <v>0</v>
      </c>
      <c r="S117" s="242" t="e">
        <f>Intra!BE620</f>
        <v>#VALUE!</v>
      </c>
      <c r="T117" s="244" t="e">
        <f>Intra!BK620</f>
        <v>#VALUE!</v>
      </c>
      <c r="U117" s="244" t="e">
        <f>Intra!BM620</f>
        <v>#VALUE!</v>
      </c>
      <c r="V117" s="244" t="e">
        <f>Intra!BO620</f>
        <v>#VALUE!</v>
      </c>
      <c r="W117" s="244" t="e">
        <f>Intra!BQ620</f>
        <v>#VALUE!</v>
      </c>
      <c r="X117" s="244" t="e">
        <f>Intra!BS620</f>
        <v>#VALUE!</v>
      </c>
      <c r="Y117" s="244" t="e">
        <f>Intra!BU620</f>
        <v>#VALUE!</v>
      </c>
      <c r="Z117" s="244" t="e">
        <f>Intra!BW620</f>
        <v>#VALUE!</v>
      </c>
      <c r="AA117" s="180" t="e">
        <f>Intra!CC620</f>
        <v>#VALUE!</v>
      </c>
      <c r="AB117" s="248" t="e">
        <f>Intra!BE621</f>
        <v>#VALUE!</v>
      </c>
      <c r="AC117" s="244" t="e">
        <f>Intra!BK621</f>
        <v>#VALUE!</v>
      </c>
      <c r="AD117" s="244" t="e">
        <f>Intra!BM621</f>
        <v>#VALUE!</v>
      </c>
      <c r="AE117" s="244" t="e">
        <f>Intra!BO621</f>
        <v>#VALUE!</v>
      </c>
      <c r="AF117" s="244" t="e">
        <f>Intra!BQ621</f>
        <v>#VALUE!</v>
      </c>
      <c r="AG117" s="244" t="e">
        <f>Intra!BS621</f>
        <v>#VALUE!</v>
      </c>
      <c r="AH117" s="244" t="e">
        <f>Intra!BU621</f>
        <v>#VALUE!</v>
      </c>
      <c r="AI117" s="258" t="e">
        <f>Intra!BW621</f>
        <v>#VALUE!</v>
      </c>
      <c r="AJ117" s="221" t="e">
        <f>Intra!CC621</f>
        <v>#VALUE!</v>
      </c>
      <c r="BF117" s="130"/>
    </row>
    <row r="118" spans="3:60" hidden="1" outlineLevel="2" x14ac:dyDescent="0.2">
      <c r="E118" s="485"/>
      <c r="F118" s="485"/>
      <c r="G118" s="24" t="str">
        <f>Intra!C625</f>
        <v>Class HDR2_2K</v>
      </c>
      <c r="H118" s="244" t="e">
        <f>Intra!BE628</f>
        <v>#VALUE!</v>
      </c>
      <c r="I118" s="244" t="e">
        <f>Intra!BK628</f>
        <v>#VALUE!</v>
      </c>
      <c r="J118" s="244" t="e">
        <f>Intra!BM628</f>
        <v>#VALUE!</v>
      </c>
      <c r="K118" s="244" t="e">
        <f>Intra!BO628</f>
        <v>#VALUE!</v>
      </c>
      <c r="L118" s="244" t="e">
        <f>Intra!BQ628</f>
        <v>#VALUE!</v>
      </c>
      <c r="M118" s="244" t="e">
        <f>Intra!BS628</f>
        <v>#VALUE!</v>
      </c>
      <c r="N118" s="244" t="e">
        <f>Intra!BU628</f>
        <v>#VALUE!</v>
      </c>
      <c r="O118" s="244" t="e">
        <f>Intra!BW628</f>
        <v>#VALUE!</v>
      </c>
      <c r="P118" s="270" t="e">
        <f>Intra!CC628</f>
        <v>#VALUE!</v>
      </c>
      <c r="Q118" s="140">
        <f>Intra!CE628</f>
        <v>0</v>
      </c>
      <c r="R118" s="147">
        <f>Intra!CG628</f>
        <v>0</v>
      </c>
      <c r="S118" s="242" t="e">
        <f>Intra!BE629</f>
        <v>#VALUE!</v>
      </c>
      <c r="T118" s="244" t="e">
        <f>Intra!BK629</f>
        <v>#VALUE!</v>
      </c>
      <c r="U118" s="244" t="e">
        <f>Intra!BM629</f>
        <v>#VALUE!</v>
      </c>
      <c r="V118" s="244" t="e">
        <f>Intra!BO629</f>
        <v>#VALUE!</v>
      </c>
      <c r="W118" s="244" t="e">
        <f>Intra!BQ629</f>
        <v>#VALUE!</v>
      </c>
      <c r="X118" s="244" t="e">
        <f>Intra!BS629</f>
        <v>#VALUE!</v>
      </c>
      <c r="Y118" s="244" t="e">
        <f>Intra!BU629</f>
        <v>#VALUE!</v>
      </c>
      <c r="Z118" s="244" t="e">
        <f>Intra!BW629</f>
        <v>#VALUE!</v>
      </c>
      <c r="AA118" s="180" t="e">
        <f>Intra!CC629</f>
        <v>#VALUE!</v>
      </c>
      <c r="AB118" s="248" t="e">
        <f>Intra!BE630</f>
        <v>#VALUE!</v>
      </c>
      <c r="AC118" s="244" t="e">
        <f>Intra!BK630</f>
        <v>#VALUE!</v>
      </c>
      <c r="AD118" s="244" t="e">
        <f>Intra!BM630</f>
        <v>#VALUE!</v>
      </c>
      <c r="AE118" s="244" t="e">
        <f>Intra!BO630</f>
        <v>#VALUE!</v>
      </c>
      <c r="AF118" s="244" t="e">
        <f>Intra!BQ630</f>
        <v>#VALUE!</v>
      </c>
      <c r="AG118" s="244" t="e">
        <f>Intra!BS630</f>
        <v>#VALUE!</v>
      </c>
      <c r="AH118" s="244" t="e">
        <f>Intra!BU630</f>
        <v>#VALUE!</v>
      </c>
      <c r="AI118" s="258" t="e">
        <f>Intra!BW630</f>
        <v>#VALUE!</v>
      </c>
      <c r="AJ118" s="221" t="e">
        <f>Intra!CC630</f>
        <v>#VALUE!</v>
      </c>
      <c r="BF118" s="130"/>
    </row>
    <row r="119" spans="3:60" outlineLevel="2" x14ac:dyDescent="0.2">
      <c r="E119" s="485"/>
      <c r="F119" s="485"/>
      <c r="G119" s="58" t="str">
        <f>Intra!BB667</f>
        <v>Overall Mandatory 422</v>
      </c>
      <c r="H119" s="244">
        <f>Intra!BE670</f>
        <v>-0.19113788226994655</v>
      </c>
      <c r="I119" s="244">
        <f>Intra!BK670</f>
        <v>-0.17344400421023065</v>
      </c>
      <c r="J119" s="244">
        <f>Intra!BM670</f>
        <v>-0.17896667074836684</v>
      </c>
      <c r="K119" s="244">
        <f>Intra!BO670</f>
        <v>-0.20928783203820314</v>
      </c>
      <c r="L119" s="244">
        <f>Intra!BQ670</f>
        <v>-0.20168973425210721</v>
      </c>
      <c r="M119" s="244">
        <f>Intra!BS670</f>
        <v>-0.18186073996963362</v>
      </c>
      <c r="N119" s="244">
        <f>Intra!BU670</f>
        <v>-0.21530843306415456</v>
      </c>
      <c r="O119" s="244">
        <f>Intra!BW670</f>
        <v>-0.19114455755124171</v>
      </c>
      <c r="P119" s="270">
        <f>Intra!CC670</f>
        <v>-7.1564784493950359E-4</v>
      </c>
      <c r="Q119" s="140">
        <f>Intra!CE670</f>
        <v>0</v>
      </c>
      <c r="R119" s="147">
        <f>Intra!CG670</f>
        <v>0</v>
      </c>
      <c r="S119" s="242">
        <f>Intra!BE671</f>
        <v>-0.38592372731725155</v>
      </c>
      <c r="T119" s="244">
        <f>Intra!BK671</f>
        <v>-0.32124016685993473</v>
      </c>
      <c r="U119" s="244">
        <f>Intra!BM671</f>
        <v>-0.38199746820186653</v>
      </c>
      <c r="V119" s="244">
        <f>Intra!BO671</f>
        <v>-0.40105837684255197</v>
      </c>
      <c r="W119" s="244">
        <f>Intra!BQ671</f>
        <v>-0.39934327721229335</v>
      </c>
      <c r="X119" s="244">
        <f>Intra!BS671</f>
        <v>-0.38505169422889562</v>
      </c>
      <c r="Y119" s="244">
        <f>Intra!BU671</f>
        <v>-0.38007385166074659</v>
      </c>
      <c r="Z119" s="244">
        <f>Intra!BW671</f>
        <v>-0.38595347257791568</v>
      </c>
      <c r="AA119" s="180">
        <f>Intra!CC671</f>
        <v>-0.13088146261648348</v>
      </c>
      <c r="AB119" s="248">
        <f>Intra!BE672</f>
        <v>-0.11449651555012585</v>
      </c>
      <c r="AC119" s="244">
        <f>Intra!BK672</f>
        <v>-0.11278215849870932</v>
      </c>
      <c r="AD119" s="244">
        <f>Intra!BM672</f>
        <v>-0.11306370787413467</v>
      </c>
      <c r="AE119" s="244">
        <f>Intra!BO672</f>
        <v>-0.11566306975258855</v>
      </c>
      <c r="AF119" s="244">
        <f>Intra!BQ672</f>
        <v>-0.10625705112703232</v>
      </c>
      <c r="AG119" s="244">
        <f>Intra!BS672</f>
        <v>-0.11225486337662727</v>
      </c>
      <c r="AH119" s="244">
        <f>Intra!BU672</f>
        <v>-0.12989293559206272</v>
      </c>
      <c r="AI119" s="258">
        <f>Intra!BW672</f>
        <v>-0.11449640698024122</v>
      </c>
      <c r="AJ119" s="221">
        <f>Intra!CC672</f>
        <v>7.8152711795117735E-2</v>
      </c>
      <c r="BF119" s="130"/>
    </row>
    <row r="120" spans="3:60" outlineLevel="2" x14ac:dyDescent="0.2">
      <c r="E120" s="485"/>
      <c r="F120" s="485"/>
      <c r="G120" s="24" t="str">
        <f>Intra!BB634</f>
        <v>Class ECF7_SCC</v>
      </c>
      <c r="H120" s="244">
        <f>Intra!BE637</f>
        <v>-0.36737932528081318</v>
      </c>
      <c r="I120" s="244">
        <f>Intra!BK637</f>
        <v>-0.33148418010942826</v>
      </c>
      <c r="J120" s="244">
        <f>Intra!BM637</f>
        <v>-0.35823462548031948</v>
      </c>
      <c r="K120" s="244">
        <f>Intra!BO637</f>
        <v>-0.34851204322629065</v>
      </c>
      <c r="L120" s="244">
        <f>Intra!BQ637</f>
        <v>-0.33514025858839414</v>
      </c>
      <c r="M120" s="244">
        <f>Intra!BS637</f>
        <v>-0.34070829893056481</v>
      </c>
      <c r="N120" s="244">
        <f>Intra!BU637</f>
        <v>-0.40203043827489643</v>
      </c>
      <c r="O120" s="244">
        <f>Intra!BW637</f>
        <v>-0.36739172549982924</v>
      </c>
      <c r="P120" s="270">
        <f>Intra!CC637</f>
        <v>-0.21270661740577285</v>
      </c>
      <c r="Q120" s="140">
        <f>Intra!CE637</f>
        <v>0</v>
      </c>
      <c r="R120" s="147">
        <f>Intra!CG637</f>
        <v>0</v>
      </c>
      <c r="S120" s="242">
        <f>Intra!BE638</f>
        <v>-0.55197553203474459</v>
      </c>
      <c r="T120" s="244">
        <f>Intra!BK638</f>
        <v>-0.54900135756573909</v>
      </c>
      <c r="U120" s="244">
        <f>Intra!BM638</f>
        <v>-0.55297714497369199</v>
      </c>
      <c r="V120" s="244">
        <f>Intra!BO638</f>
        <v>-0.48090215614258391</v>
      </c>
      <c r="W120" s="244">
        <f>Intra!BQ638</f>
        <v>-0.50573953605209576</v>
      </c>
      <c r="X120" s="244">
        <f>Intra!BS638</f>
        <v>-0.53212187238183817</v>
      </c>
      <c r="Y120" s="244">
        <f>Intra!BU638</f>
        <v>-0.5900754422858544</v>
      </c>
      <c r="Z120" s="244">
        <f>Intra!BW638</f>
        <v>-0.55201498576910746</v>
      </c>
      <c r="AA120" s="180">
        <f>Intra!CC638</f>
        <v>-0.74282425066313096</v>
      </c>
      <c r="AB120" s="248">
        <f>Intra!BE639</f>
        <v>-0.2324586597538848</v>
      </c>
      <c r="AC120" s="244">
        <f>Intra!BK639</f>
        <v>-0.22273563279386777</v>
      </c>
      <c r="AD120" s="244">
        <f>Intra!BM639</f>
        <v>-0.23045966922261274</v>
      </c>
      <c r="AE120" s="244">
        <f>Intra!BO639</f>
        <v>-0.24790529957034457</v>
      </c>
      <c r="AF120" s="244">
        <f>Intra!BQ639</f>
        <v>-0.22892547417482079</v>
      </c>
      <c r="AG120" s="244">
        <f>Intra!BS639</f>
        <v>-0.20465219876370255</v>
      </c>
      <c r="AH120" s="244">
        <f>Intra!BU639</f>
        <v>-0.296607619846188</v>
      </c>
      <c r="AI120" s="258">
        <f>Intra!BW639</f>
        <v>-0.23245799790227484</v>
      </c>
      <c r="AJ120" s="221">
        <f>Intra!CC639</f>
        <v>-2.2886039881788261E-4</v>
      </c>
      <c r="BF120" s="130"/>
    </row>
    <row r="121" spans="3:60" ht="17" customHeight="1" outlineLevel="2" thickBot="1" x14ac:dyDescent="0.25">
      <c r="E121" s="485"/>
      <c r="F121" s="486"/>
      <c r="G121" s="24" t="str">
        <f>Intra!BB645</f>
        <v>Overall</v>
      </c>
      <c r="H121" s="244">
        <f>Intra!BE648</f>
        <v>-0.23546710020847483</v>
      </c>
      <c r="I121" s="244">
        <f>Intra!BK648</f>
        <v>-0.21555724016674144</v>
      </c>
      <c r="J121" s="244">
        <f>Intra!BM648</f>
        <v>-0.22602024310631957</v>
      </c>
      <c r="K121" s="244">
        <f>Intra!BO648</f>
        <v>-0.23955878726174204</v>
      </c>
      <c r="L121" s="244">
        <f>Intra!BQ648</f>
        <v>-0.23076585244776571</v>
      </c>
      <c r="M121" s="244">
        <f>Intra!BS648</f>
        <v>-0.21963672215302438</v>
      </c>
      <c r="N121" s="244">
        <f>Intra!BU648</f>
        <v>-0.25480103392502734</v>
      </c>
      <c r="O121" s="244">
        <f>Intra!BW648</f>
        <v>-0.23551223303948862</v>
      </c>
      <c r="P121" s="270">
        <f>Intra!CC648</f>
        <v>-0.10348500023044062</v>
      </c>
      <c r="Q121" s="140">
        <f>Intra!CE648</f>
        <v>0</v>
      </c>
      <c r="R121" s="147">
        <f>Intra!CG648</f>
        <v>0</v>
      </c>
      <c r="S121" s="242">
        <f>Intra!BE649</f>
        <v>-0.55197553203474459</v>
      </c>
      <c r="T121" s="244">
        <f>Intra!BK649</f>
        <v>-0.54900135756573909</v>
      </c>
      <c r="U121" s="244">
        <f>Intra!BM649</f>
        <v>-0.55297714497369199</v>
      </c>
      <c r="V121" s="244">
        <f>Intra!BO649</f>
        <v>-0.48090215614258391</v>
      </c>
      <c r="W121" s="244">
        <f>Intra!BQ649</f>
        <v>-0.50573953605209576</v>
      </c>
      <c r="X121" s="244">
        <f>Intra!BS649</f>
        <v>-0.53212187238183817</v>
      </c>
      <c r="Y121" s="244">
        <f>Intra!BU649</f>
        <v>-0.5900754422858544</v>
      </c>
      <c r="Z121" s="244">
        <f>Intra!BW649</f>
        <v>-0.55201498576910746</v>
      </c>
      <c r="AA121" s="180">
        <f>Intra!CC649</f>
        <v>-1.1703762049099666</v>
      </c>
      <c r="AB121" s="248">
        <f>Intra!BE650</f>
        <v>-0.11449651555012585</v>
      </c>
      <c r="AC121" s="244">
        <f>Intra!BK650</f>
        <v>-0.11278215849870932</v>
      </c>
      <c r="AD121" s="244">
        <f>Intra!BM650</f>
        <v>-0.11306370787413467</v>
      </c>
      <c r="AE121" s="244">
        <f>Intra!BO650</f>
        <v>-0.10456503034843156</v>
      </c>
      <c r="AF121" s="244">
        <f>Intra!BQ650</f>
        <v>-0.10389202681837018</v>
      </c>
      <c r="AG121" s="244">
        <f>Intra!BS650</f>
        <v>-0.11225486337662727</v>
      </c>
      <c r="AH121" s="244">
        <f>Intra!BU650</f>
        <v>-7.9783415072204322E-2</v>
      </c>
      <c r="AI121" s="258">
        <f>Intra!BW650</f>
        <v>-0.11449640698024122</v>
      </c>
      <c r="AJ121" s="221">
        <f>Intra!CC650</f>
        <v>7.8152711795117735E-2</v>
      </c>
      <c r="BF121" s="130"/>
    </row>
    <row r="122" spans="3:60" ht="17" customHeight="1" thickBot="1" x14ac:dyDescent="0.25">
      <c r="E122" s="485"/>
      <c r="F122" s="151"/>
      <c r="G122" s="157"/>
      <c r="H122" s="157"/>
      <c r="I122" s="157"/>
      <c r="J122" s="157"/>
      <c r="K122" s="157"/>
      <c r="L122" s="157"/>
      <c r="M122" s="157"/>
      <c r="N122" s="157"/>
      <c r="O122" s="157"/>
      <c r="P122" s="161"/>
      <c r="Q122" s="157"/>
      <c r="R122" s="157"/>
      <c r="S122" s="151"/>
      <c r="T122" s="157"/>
      <c r="U122" s="157"/>
      <c r="V122" s="157"/>
      <c r="W122" s="157"/>
      <c r="X122" s="157"/>
      <c r="Y122" s="157"/>
      <c r="Z122" s="157"/>
      <c r="AA122" s="210"/>
      <c r="AB122" s="157"/>
      <c r="AC122" s="157"/>
      <c r="AD122" s="157"/>
      <c r="AE122" s="157"/>
      <c r="AF122" s="157"/>
      <c r="AG122" s="157"/>
      <c r="AH122" s="157"/>
      <c r="AI122" s="157"/>
      <c r="AJ122" s="210"/>
      <c r="BF122" s="130"/>
    </row>
    <row r="123" spans="3:60" ht="17" customHeight="1" thickBot="1" x14ac:dyDescent="0.25">
      <c r="E123" s="485"/>
      <c r="F123" s="484" t="s">
        <v>36</v>
      </c>
      <c r="G123" s="24" t="str">
        <f>RA!C553</f>
        <v>Class ECF1_444_SDR</v>
      </c>
      <c r="H123" s="244">
        <f>RA!BE556</f>
        <v>-0.27465429334006353</v>
      </c>
      <c r="I123" s="244">
        <f>RA!BK556</f>
        <v>-0.25672752055822867</v>
      </c>
      <c r="J123" s="244">
        <f>RA!BM556</f>
        <v>-0.26247642937156496</v>
      </c>
      <c r="K123" s="244">
        <f>RA!BO556</f>
        <v>-0.29949108774255961</v>
      </c>
      <c r="L123" s="244">
        <f>RA!BQ556</f>
        <v>-0.28765212469006401</v>
      </c>
      <c r="M123" s="244">
        <f>RA!BS556</f>
        <v>-0.26118347122453445</v>
      </c>
      <c r="N123" s="244">
        <f>RA!BU556</f>
        <v>-0.28329906413044126</v>
      </c>
      <c r="O123" s="244">
        <f>RA!BW556</f>
        <v>-0.28012081421703938</v>
      </c>
      <c r="P123" s="270">
        <f>RA!CC556</f>
        <v>-6.834834763199546E-2</v>
      </c>
      <c r="Q123" s="140">
        <f>RA!CE556</f>
        <v>0</v>
      </c>
      <c r="R123" s="147">
        <f>RA!CG556</f>
        <v>0</v>
      </c>
      <c r="S123" s="242">
        <f>RA!BE557</f>
        <v>-0.40856724208726514</v>
      </c>
      <c r="T123" s="244">
        <f>RA!BK557</f>
        <v>-0.42158153159684508</v>
      </c>
      <c r="U123" s="244">
        <f>RA!BM557</f>
        <v>-0.39439908050818917</v>
      </c>
      <c r="V123" s="244">
        <f>RA!BO557</f>
        <v>-0.46015638492337929</v>
      </c>
      <c r="W123" s="244">
        <f>RA!BQ557</f>
        <v>-0.43906666476935163</v>
      </c>
      <c r="X123" s="244">
        <f>RA!BS557</f>
        <v>-0.39235178729491371</v>
      </c>
      <c r="Y123" s="244">
        <f>RA!BU557</f>
        <v>-0.38119232071743336</v>
      </c>
      <c r="Z123" s="244">
        <f>RA!BW557</f>
        <v>-0.40943562215916507</v>
      </c>
      <c r="AA123" s="180">
        <f>RA!CC557</f>
        <v>-0.20728818162642615</v>
      </c>
      <c r="AB123" s="248">
        <f>RA!BE558</f>
        <v>-0.12483288529353265</v>
      </c>
      <c r="AC123" s="244">
        <f>RA!BK558</f>
        <v>-0.10982302935547938</v>
      </c>
      <c r="AD123" s="244">
        <f>RA!BM558</f>
        <v>-0.11139911975402439</v>
      </c>
      <c r="AE123" s="244">
        <f>RA!BO558</f>
        <v>-0.15264831955338243</v>
      </c>
      <c r="AF123" s="244">
        <f>RA!BQ558</f>
        <v>-0.13916862981611511</v>
      </c>
      <c r="AG123" s="244">
        <f>RA!BS558</f>
        <v>-0.12540569342344798</v>
      </c>
      <c r="AH123" s="244">
        <f>RA!BU558</f>
        <v>-0.1514314866538794</v>
      </c>
      <c r="AI123" s="258">
        <f>RA!BW558</f>
        <v>-0.12699367090783298</v>
      </c>
      <c r="AJ123" s="221">
        <f>RA!CC558</f>
        <v>-1.075268786658869E-3</v>
      </c>
      <c r="BF123" s="130"/>
    </row>
    <row r="124" spans="3:60" x14ac:dyDescent="0.2">
      <c r="E124" s="485"/>
      <c r="F124" s="485"/>
      <c r="G124" s="24" t="str">
        <f>RA!C562</f>
        <v>Class ECF2_422_SDR</v>
      </c>
      <c r="H124" s="244">
        <f>RA!BE565</f>
        <v>-0.23077907062729847</v>
      </c>
      <c r="I124" s="244">
        <f>RA!BK565</f>
        <v>-0.22346355077909177</v>
      </c>
      <c r="J124" s="244">
        <f>RA!BM565</f>
        <v>-0.23038464046219667</v>
      </c>
      <c r="K124" s="244">
        <f>RA!BO565</f>
        <v>-0.26248513067347035</v>
      </c>
      <c r="L124" s="244">
        <f>RA!BQ565</f>
        <v>-0.25555685975948378</v>
      </c>
      <c r="M124" s="244">
        <f>RA!BS565</f>
        <v>-0.22918593845237839</v>
      </c>
      <c r="N124" s="244">
        <f>RA!BU565</f>
        <v>-0.26059887518751718</v>
      </c>
      <c r="O124" s="244">
        <f>RA!BW565</f>
        <v>-0.23506093301605346</v>
      </c>
      <c r="P124" s="270">
        <f>RA!CC565</f>
        <v>-9.6672367794898885E-3</v>
      </c>
      <c r="Q124" s="140">
        <f>RA!CE565</f>
        <v>0</v>
      </c>
      <c r="R124" s="147">
        <f>RA!CG565</f>
        <v>0</v>
      </c>
      <c r="S124" s="242">
        <f>RA!BE566</f>
        <v>-0.35860408037826663</v>
      </c>
      <c r="T124" s="244">
        <f>RA!BK566</f>
        <v>-0.3498007188255291</v>
      </c>
      <c r="U124" s="244">
        <f>RA!BM566</f>
        <v>-0.35738291492478358</v>
      </c>
      <c r="V124" s="244">
        <f>RA!BO566</f>
        <v>-0.45096399694527101</v>
      </c>
      <c r="W124" s="244">
        <f>RA!BQ566</f>
        <v>-0.42049164324860799</v>
      </c>
      <c r="X124" s="244">
        <f>RA!BS566</f>
        <v>-0.35468379748590795</v>
      </c>
      <c r="Y124" s="244">
        <f>RA!BU566</f>
        <v>-0.3920088836392096</v>
      </c>
      <c r="Z124" s="244">
        <f>RA!BW566</f>
        <v>-0.35919775463119086</v>
      </c>
      <c r="AA124" s="180">
        <f>RA!CC566</f>
        <v>-6.9353789001243241E-2</v>
      </c>
      <c r="AB124" s="248">
        <f>RA!BE567</f>
        <v>-0.13763668375785376</v>
      </c>
      <c r="AC124" s="244">
        <f>RA!BK567</f>
        <v>-0.11775466548165436</v>
      </c>
      <c r="AD124" s="244">
        <f>RA!BM567</f>
        <v>-0.11957222823559976</v>
      </c>
      <c r="AE124" s="244">
        <f>RA!BO567</f>
        <v>-0.1810001079892023</v>
      </c>
      <c r="AF124" s="244">
        <f>RA!BQ567</f>
        <v>-0.17322001368074502</v>
      </c>
      <c r="AG124" s="244">
        <f>RA!BS567</f>
        <v>-0.12460155645844717</v>
      </c>
      <c r="AH124" s="244">
        <f>RA!BU567</f>
        <v>-0.1980231304616652</v>
      </c>
      <c r="AI124" s="258">
        <f>RA!BW567</f>
        <v>-0.14745668426803615</v>
      </c>
      <c r="AJ124" s="221">
        <f>RA!CC567</f>
        <v>2.6126412135660644E-2</v>
      </c>
      <c r="BF124" s="130"/>
    </row>
    <row r="125" spans="3:60" x14ac:dyDescent="0.2">
      <c r="E125" s="485"/>
      <c r="F125" s="485"/>
      <c r="G125" s="24" t="str">
        <f>RA!C571</f>
        <v>Class ECF3_444_HDR</v>
      </c>
      <c r="H125" s="244">
        <f>RA!BE574</f>
        <v>-0.28495859862296979</v>
      </c>
      <c r="I125" s="244">
        <f>RA!BK574</f>
        <v>-0.25184270504387463</v>
      </c>
      <c r="J125" s="244">
        <f>RA!BM574</f>
        <v>-0.26753828253536094</v>
      </c>
      <c r="K125" s="244">
        <f>RA!BO574</f>
        <v>-0.31497927158794303</v>
      </c>
      <c r="L125" s="244">
        <f>RA!BQ574</f>
        <v>-0.30773713703737332</v>
      </c>
      <c r="M125" s="244">
        <f>RA!BS574</f>
        <v>-0.27259096440441166</v>
      </c>
      <c r="N125" s="244">
        <f>RA!BU574</f>
        <v>-0.31175766380453135</v>
      </c>
      <c r="O125" s="244">
        <f>RA!BW574</f>
        <v>-0.29073878892962701</v>
      </c>
      <c r="P125" s="270">
        <f>RA!CC574</f>
        <v>-5.5784106460001266E-2</v>
      </c>
      <c r="Q125" s="140">
        <f>RA!CE574</f>
        <v>0</v>
      </c>
      <c r="R125" s="147">
        <f>RA!CG574</f>
        <v>0</v>
      </c>
      <c r="S125" s="242">
        <f>RA!BE575</f>
        <v>-0.32559176508507504</v>
      </c>
      <c r="T125" s="244">
        <f>RA!BK575</f>
        <v>-0.31053173368862108</v>
      </c>
      <c r="U125" s="244">
        <f>RA!BM575</f>
        <v>-0.30458393049171706</v>
      </c>
      <c r="V125" s="244">
        <f>RA!BO575</f>
        <v>-0.35796746406892566</v>
      </c>
      <c r="W125" s="244">
        <f>RA!BQ575</f>
        <v>-0.35344964322658656</v>
      </c>
      <c r="X125" s="244">
        <f>RA!BS575</f>
        <v>-0.3180557824103083</v>
      </c>
      <c r="Y125" s="244">
        <f>RA!BU575</f>
        <v>-0.34504387527678992</v>
      </c>
      <c r="Z125" s="244">
        <f>RA!BW575</f>
        <v>-0.33431823490871648</v>
      </c>
      <c r="AA125" s="180">
        <f>RA!CC575</f>
        <v>-0.11124326700966281</v>
      </c>
      <c r="AB125" s="248">
        <f>RA!BE576</f>
        <v>-0.24132703300134062</v>
      </c>
      <c r="AC125" s="244">
        <f>RA!BK576</f>
        <v>-0.21845271908715891</v>
      </c>
      <c r="AD125" s="244">
        <f>RA!BM576</f>
        <v>-0.22518411491872714</v>
      </c>
      <c r="AE125" s="244">
        <f>RA!BO576</f>
        <v>-0.28013716271638944</v>
      </c>
      <c r="AF125" s="244">
        <f>RA!BQ576</f>
        <v>-0.26923872258937731</v>
      </c>
      <c r="AG125" s="244">
        <f>RA!BS576</f>
        <v>-0.22269979804960827</v>
      </c>
      <c r="AH125" s="244">
        <f>RA!BU576</f>
        <v>-0.27157575378655197</v>
      </c>
      <c r="AI125" s="258">
        <f>RA!BW576</f>
        <v>-0.2493329922442673</v>
      </c>
      <c r="AJ125" s="221">
        <f>RA!CC576</f>
        <v>-6.1213247866608112E-3</v>
      </c>
      <c r="BF125" s="130"/>
    </row>
    <row r="126" spans="3:60" x14ac:dyDescent="0.2">
      <c r="E126" s="485"/>
      <c r="F126" s="485"/>
      <c r="G126" s="24" t="str">
        <f>RA!C580</f>
        <v>Class ECF4_422_HDR</v>
      </c>
      <c r="H126" s="244">
        <f>RA!BE583</f>
        <v>-0.35209370974423249</v>
      </c>
      <c r="I126" s="244">
        <f>RA!BK583</f>
        <v>-0.32999843633008974</v>
      </c>
      <c r="J126" s="244">
        <f>RA!BM583</f>
        <v>-0.34779231783891074</v>
      </c>
      <c r="K126" s="244">
        <f>RA!BO583</f>
        <v>-0.43132054188315894</v>
      </c>
      <c r="L126" s="244">
        <f>RA!BQ583</f>
        <v>-0.41680331739874321</v>
      </c>
      <c r="M126" s="244">
        <f>RA!BS583</f>
        <v>-0.34930582244809427</v>
      </c>
      <c r="N126" s="244">
        <f>RA!BU583</f>
        <v>-0.40089078693526636</v>
      </c>
      <c r="O126" s="244">
        <f>RA!BW583</f>
        <v>-0.35682466175108585</v>
      </c>
      <c r="P126" s="270">
        <f>RA!CC583</f>
        <v>-3.2439507698303748E-2</v>
      </c>
      <c r="Q126" s="140">
        <f>RA!CE583</f>
        <v>0</v>
      </c>
      <c r="R126" s="147">
        <f>RA!CG583</f>
        <v>0</v>
      </c>
      <c r="S126" s="242">
        <f>RA!BE584</f>
        <v>-0.45254360144201433</v>
      </c>
      <c r="T126" s="244">
        <f>RA!BK584</f>
        <v>-0.45332464190468491</v>
      </c>
      <c r="U126" s="244">
        <f>RA!BM584</f>
        <v>-0.45900212873181301</v>
      </c>
      <c r="V126" s="244">
        <f>RA!BO584</f>
        <v>-0.57716633563521524</v>
      </c>
      <c r="W126" s="244">
        <f>RA!BQ584</f>
        <v>-0.5573961969541954</v>
      </c>
      <c r="X126" s="244">
        <f>RA!BS584</f>
        <v>-0.45328109154384477</v>
      </c>
      <c r="Y126" s="244">
        <f>RA!BU584</f>
        <v>-0.5723107157311722</v>
      </c>
      <c r="Z126" s="244">
        <f>RA!BW584</f>
        <v>-0.46000476104622257</v>
      </c>
      <c r="AA126" s="180">
        <f>RA!CC584</f>
        <v>-0.14319105824019329</v>
      </c>
      <c r="AB126" s="248">
        <f>RA!BE585</f>
        <v>-0.27366326605198688</v>
      </c>
      <c r="AC126" s="244">
        <f>RA!BK585</f>
        <v>-0.25272306530033872</v>
      </c>
      <c r="AD126" s="244">
        <f>RA!BM585</f>
        <v>-0.25437853864504689</v>
      </c>
      <c r="AE126" s="244">
        <f>RA!BO585</f>
        <v>-0.33590848190311617</v>
      </c>
      <c r="AF126" s="244">
        <f>RA!BQ585</f>
        <v>-0.31889753794017717</v>
      </c>
      <c r="AG126" s="244">
        <f>RA!BS585</f>
        <v>-0.25802377471299842</v>
      </c>
      <c r="AH126" s="244">
        <f>RA!BU585</f>
        <v>-0.22916906950596083</v>
      </c>
      <c r="AI126" s="258">
        <f>RA!BW585</f>
        <v>-0.27819344170407168</v>
      </c>
      <c r="AJ126" s="221">
        <f>RA!CC585</f>
        <v>8.6342641192365122E-2</v>
      </c>
      <c r="BF126" s="130"/>
    </row>
    <row r="127" spans="3:60" x14ac:dyDescent="0.2">
      <c r="E127" s="485"/>
      <c r="F127" s="485"/>
      <c r="G127" s="24" t="str">
        <f>RA!C589</f>
        <v>Class ECF5_444_YCgCo</v>
      </c>
      <c r="H127" s="244">
        <f>RA!BE592</f>
        <v>-0.25874489200590867</v>
      </c>
      <c r="I127" s="244">
        <f>RA!BK592</f>
        <v>-0.25390219801890718</v>
      </c>
      <c r="J127" s="244">
        <f>RA!BM592</f>
        <v>-0.25335091773528529</v>
      </c>
      <c r="K127" s="244">
        <f>RA!BO592</f>
        <v>-0.31426461500344494</v>
      </c>
      <c r="L127" s="244">
        <f>RA!BQ592</f>
        <v>-0.3110088155142961</v>
      </c>
      <c r="M127" s="244">
        <f>RA!BS592</f>
        <v>-0.24627356816464147</v>
      </c>
      <c r="N127" s="244">
        <f>RA!BU592</f>
        <v>-0.27336625070480081</v>
      </c>
      <c r="O127" s="244">
        <f>RA!BW592</f>
        <v>-0.25976525329510153</v>
      </c>
      <c r="P127" s="270">
        <f>RA!CC592</f>
        <v>-0.21975101966611604</v>
      </c>
      <c r="Q127" s="140">
        <f>RA!CE592</f>
        <v>0</v>
      </c>
      <c r="R127" s="147">
        <f>RA!CG592</f>
        <v>0</v>
      </c>
      <c r="S127" s="242">
        <f>RA!BE593</f>
        <v>-0.30929761654960475</v>
      </c>
      <c r="T127" s="244">
        <f>RA!BK593</f>
        <v>-0.28117837936837764</v>
      </c>
      <c r="U127" s="244">
        <f>RA!BM593</f>
        <v>-0.28309263186163414</v>
      </c>
      <c r="V127" s="244">
        <f>RA!BO593</f>
        <v>-0.31692903313361032</v>
      </c>
      <c r="W127" s="244">
        <f>RA!BQ593</f>
        <v>-0.3134198408898945</v>
      </c>
      <c r="X127" s="244">
        <f>RA!BS593</f>
        <v>-0.29110578049097502</v>
      </c>
      <c r="Y127" s="244">
        <f>RA!BU593</f>
        <v>-0.37209315994776848</v>
      </c>
      <c r="Z127" s="244">
        <f>RA!BW593</f>
        <v>-0.3103496747438359</v>
      </c>
      <c r="AA127" s="180">
        <f>RA!CC593</f>
        <v>-0.56660849596594876</v>
      </c>
      <c r="AB127" s="248">
        <f>RA!BE594</f>
        <v>-0.20819216746221259</v>
      </c>
      <c r="AC127" s="244">
        <f>RA!BK594</f>
        <v>-0.22662601666943671</v>
      </c>
      <c r="AD127" s="244">
        <f>RA!BM594</f>
        <v>-0.22360920360893644</v>
      </c>
      <c r="AE127" s="244">
        <f>RA!BO594</f>
        <v>-0.31160019687327956</v>
      </c>
      <c r="AF127" s="244">
        <f>RA!BQ594</f>
        <v>-0.3085977901386977</v>
      </c>
      <c r="AG127" s="244">
        <f>RA!BS594</f>
        <v>-0.20144135583830791</v>
      </c>
      <c r="AH127" s="244">
        <f>RA!BU594</f>
        <v>-0.17463934146183313</v>
      </c>
      <c r="AI127" s="258">
        <f>RA!BW594</f>
        <v>-0.20918083184636715</v>
      </c>
      <c r="AJ127" s="221">
        <f>RA!CC594</f>
        <v>0.12710645663371664</v>
      </c>
      <c r="BF127" s="130"/>
    </row>
    <row r="128" spans="3:60" x14ac:dyDescent="0.2">
      <c r="E128" s="485"/>
      <c r="F128" s="485"/>
      <c r="G128" s="24" t="str">
        <f>RA!C598</f>
        <v>Class ECF6_444_SCC</v>
      </c>
      <c r="H128" s="244">
        <f>RA!BE601</f>
        <v>-0.35853401391963818</v>
      </c>
      <c r="I128" s="244">
        <f>RA!BK601</f>
        <v>-0.35530043696003444</v>
      </c>
      <c r="J128" s="244">
        <f>RA!BM601</f>
        <v>-0.36849855786605662</v>
      </c>
      <c r="K128" s="244">
        <f>RA!BO601</f>
        <v>-0.37979991104763006</v>
      </c>
      <c r="L128" s="244">
        <f>RA!BQ601</f>
        <v>-0.36034963882814081</v>
      </c>
      <c r="M128" s="244">
        <f>RA!BS601</f>
        <v>-0.35564162974416608</v>
      </c>
      <c r="N128" s="244">
        <f>RA!BU601</f>
        <v>-0.40085588358348112</v>
      </c>
      <c r="O128" s="244">
        <f>RA!BW601</f>
        <v>-0.35906903489009101</v>
      </c>
      <c r="P128" s="270">
        <f>RA!CC601</f>
        <v>-0.1004110997718257</v>
      </c>
      <c r="Q128" s="140">
        <f>RA!CE601</f>
        <v>0</v>
      </c>
      <c r="R128" s="147">
        <f>RA!CG601</f>
        <v>0</v>
      </c>
      <c r="S128" s="242">
        <f>RA!BE602</f>
        <v>-0.50937712343738384</v>
      </c>
      <c r="T128" s="244">
        <f>RA!BK602</f>
        <v>-0.52967907806644643</v>
      </c>
      <c r="U128" s="244">
        <f>RA!BM602</f>
        <v>-0.5326670376796796</v>
      </c>
      <c r="V128" s="244">
        <f>RA!BO602</f>
        <v>-0.53889999731222038</v>
      </c>
      <c r="W128" s="244">
        <f>RA!BQ602</f>
        <v>-0.5138958491974287</v>
      </c>
      <c r="X128" s="244">
        <f>RA!BS602</f>
        <v>-0.52678020526966818</v>
      </c>
      <c r="Y128" s="244">
        <f>RA!BU602</f>
        <v>-0.57852918536128328</v>
      </c>
      <c r="Z128" s="244">
        <f>RA!BW602</f>
        <v>-0.51031711047962636</v>
      </c>
      <c r="AA128" s="180">
        <f>RA!CC602</f>
        <v>-0.30023871619323583</v>
      </c>
      <c r="AB128" s="248">
        <f>RA!BE603</f>
        <v>-0.22284049192690536</v>
      </c>
      <c r="AC128" s="244">
        <f>RA!BK603</f>
        <v>-0.23490192434553203</v>
      </c>
      <c r="AD128" s="244">
        <f>RA!BM603</f>
        <v>-0.21951229321721422</v>
      </c>
      <c r="AE128" s="244">
        <f>RA!BO603</f>
        <v>-0.25372227643261314</v>
      </c>
      <c r="AF128" s="244">
        <f>RA!BQ603</f>
        <v>-0.24194702502384891</v>
      </c>
      <c r="AG128" s="244">
        <f>RA!BS603</f>
        <v>-0.21848098029524687</v>
      </c>
      <c r="AH128" s="244">
        <f>RA!BU603</f>
        <v>-0.26248414255623476</v>
      </c>
      <c r="AI128" s="258">
        <f>RA!BW603</f>
        <v>-0.22253315850771249</v>
      </c>
      <c r="AJ128" s="221">
        <f>RA!CC603</f>
        <v>6.4602294586822066E-4</v>
      </c>
      <c r="BF128" s="130"/>
    </row>
    <row r="129" spans="5:58" x14ac:dyDescent="0.2">
      <c r="E129" s="485"/>
      <c r="F129" s="485"/>
      <c r="G129" s="58" t="str">
        <f>RA!BB656</f>
        <v>Overall Mandatory 444</v>
      </c>
      <c r="H129" s="244">
        <f>RA!BE659</f>
        <v>-0.27532560894458602</v>
      </c>
      <c r="I129" s="244">
        <f>RA!BK659</f>
        <v>-0.25492824147708154</v>
      </c>
      <c r="J129" s="244">
        <f>RA!BM659</f>
        <v>-0.26261902861318098</v>
      </c>
      <c r="K129" s="244">
        <f>RA!BO659</f>
        <v>-0.30602678702136715</v>
      </c>
      <c r="L129" s="244">
        <f>RA!BQ659</f>
        <v>-0.29672736976418557</v>
      </c>
      <c r="M129" s="244">
        <f>RA!BS659</f>
        <v>-0.26231276883880034</v>
      </c>
      <c r="N129" s="244">
        <f>RA!BU659</f>
        <v>-0.29001111926223266</v>
      </c>
      <c r="O129" s="244">
        <f>RA!BW659</f>
        <v>-0.28024658400321611</v>
      </c>
      <c r="P129" s="270">
        <f>RA!CC659</f>
        <v>-8.6387517587728641E-2</v>
      </c>
      <c r="Q129" s="140">
        <f>RA!CE659</f>
        <v>0</v>
      </c>
      <c r="R129" s="147">
        <f>RA!CG659</f>
        <v>0</v>
      </c>
      <c r="S129" s="242">
        <f>RA!BE660</f>
        <v>-0.40856724208726514</v>
      </c>
      <c r="T129" s="244">
        <f>RA!BK660</f>
        <v>-0.42158153159684508</v>
      </c>
      <c r="U129" s="244">
        <f>RA!BM660</f>
        <v>-0.39439908050818917</v>
      </c>
      <c r="V129" s="244">
        <f>RA!BO660</f>
        <v>-0.46015638492337929</v>
      </c>
      <c r="W129" s="244">
        <f>RA!BQ660</f>
        <v>-0.43906666476935163</v>
      </c>
      <c r="X129" s="244">
        <f>RA!BS660</f>
        <v>-0.39235178729491371</v>
      </c>
      <c r="Y129" s="244">
        <f>RA!BU660</f>
        <v>-0.38119232071743336</v>
      </c>
      <c r="Z129" s="244">
        <f>RA!BW660</f>
        <v>-0.40943562215916507</v>
      </c>
      <c r="AA129" s="180">
        <f>RA!CC660</f>
        <v>-0.56660849596594876</v>
      </c>
      <c r="AB129" s="248">
        <f>RA!BE661</f>
        <v>-0.12483288529353265</v>
      </c>
      <c r="AC129" s="244">
        <f>RA!BK661</f>
        <v>-0.10982302935547938</v>
      </c>
      <c r="AD129" s="244">
        <f>RA!BM661</f>
        <v>-0.11139911975402439</v>
      </c>
      <c r="AE129" s="244">
        <f>RA!BO661</f>
        <v>-0.15264831955338243</v>
      </c>
      <c r="AF129" s="244">
        <f>RA!BQ661</f>
        <v>-0.13916862981611511</v>
      </c>
      <c r="AG129" s="244">
        <f>RA!BS661</f>
        <v>-0.12540569342344798</v>
      </c>
      <c r="AH129" s="244">
        <f>RA!BU661</f>
        <v>-0.1514314866538794</v>
      </c>
      <c r="AI129" s="258">
        <f>RA!BW661</f>
        <v>-0.12699367090783298</v>
      </c>
      <c r="AJ129" s="221">
        <f>RA!CC661</f>
        <v>0.12710645663371664</v>
      </c>
      <c r="BF129" s="130"/>
    </row>
    <row r="130" spans="5:58" hidden="1" outlineLevel="1" x14ac:dyDescent="0.2">
      <c r="E130" s="485"/>
      <c r="F130" s="485"/>
      <c r="G130" s="153"/>
      <c r="H130" s="156"/>
      <c r="I130" s="156"/>
      <c r="J130" s="156"/>
      <c r="K130" s="156"/>
      <c r="L130" s="156"/>
      <c r="M130" s="156"/>
      <c r="N130" s="156"/>
      <c r="O130" s="156"/>
      <c r="P130" s="160"/>
      <c r="Q130" s="156"/>
      <c r="R130" s="156"/>
      <c r="S130" s="153"/>
      <c r="T130" s="156"/>
      <c r="U130" s="156"/>
      <c r="V130" s="156"/>
      <c r="W130" s="156"/>
      <c r="X130" s="156"/>
      <c r="Y130" s="156"/>
      <c r="Z130" s="156"/>
      <c r="AA130" s="209"/>
      <c r="AB130" s="156"/>
      <c r="AC130" s="156"/>
      <c r="AD130" s="156"/>
      <c r="AE130" s="156"/>
      <c r="AF130" s="156"/>
      <c r="AG130" s="156"/>
      <c r="AH130" s="156"/>
      <c r="AI130" s="156"/>
      <c r="AJ130" s="209"/>
      <c r="BF130" s="130"/>
    </row>
    <row r="131" spans="5:58" hidden="1" outlineLevel="1" x14ac:dyDescent="0.2">
      <c r="E131" s="485"/>
      <c r="F131" s="485"/>
      <c r="G131" s="24" t="str">
        <f>RA!C616</f>
        <v>Class HDR1_4K</v>
      </c>
      <c r="H131" s="244" t="e">
        <f>RA!BE619</f>
        <v>#VALUE!</v>
      </c>
      <c r="I131" s="244" t="e">
        <f>RA!BK619</f>
        <v>#VALUE!</v>
      </c>
      <c r="J131" s="244" t="e">
        <f>RA!BM619</f>
        <v>#VALUE!</v>
      </c>
      <c r="K131" s="244" t="e">
        <f>RA!BO619</f>
        <v>#VALUE!</v>
      </c>
      <c r="L131" s="244" t="e">
        <f>RA!BQ619</f>
        <v>#VALUE!</v>
      </c>
      <c r="M131" s="244" t="e">
        <f>RA!BS619</f>
        <v>#VALUE!</v>
      </c>
      <c r="N131" s="244" t="e">
        <f>RA!BU619</f>
        <v>#VALUE!</v>
      </c>
      <c r="O131" s="244" t="e">
        <f>RA!BW619</f>
        <v>#VALUE!</v>
      </c>
      <c r="P131" s="270" t="e">
        <f>RA!CC619</f>
        <v>#VALUE!</v>
      </c>
      <c r="Q131" s="140">
        <f>RA!CE619</f>
        <v>0</v>
      </c>
      <c r="R131" s="147">
        <f>RA!CG619</f>
        <v>0</v>
      </c>
      <c r="S131" s="242" t="e">
        <f>RA!BE620</f>
        <v>#VALUE!</v>
      </c>
      <c r="T131" s="244" t="e">
        <f>RA!BK620</f>
        <v>#VALUE!</v>
      </c>
      <c r="U131" s="244" t="e">
        <f>RA!BM620</f>
        <v>#VALUE!</v>
      </c>
      <c r="V131" s="244" t="e">
        <f>RA!BO620</f>
        <v>#VALUE!</v>
      </c>
      <c r="W131" s="244" t="e">
        <f>RA!BQ620</f>
        <v>#VALUE!</v>
      </c>
      <c r="X131" s="244" t="e">
        <f>RA!BS620</f>
        <v>#VALUE!</v>
      </c>
      <c r="Y131" s="244" t="e">
        <f>RA!BU620</f>
        <v>#VALUE!</v>
      </c>
      <c r="Z131" s="244" t="e">
        <f>RA!BW620</f>
        <v>#VALUE!</v>
      </c>
      <c r="AA131" s="180" t="e">
        <f>RA!CC620</f>
        <v>#VALUE!</v>
      </c>
      <c r="AB131" s="248" t="e">
        <f>RA!BE621</f>
        <v>#VALUE!</v>
      </c>
      <c r="AC131" s="244" t="e">
        <f>RA!BK621</f>
        <v>#VALUE!</v>
      </c>
      <c r="AD131" s="244" t="e">
        <f>RA!BM621</f>
        <v>#VALUE!</v>
      </c>
      <c r="AE131" s="244" t="e">
        <f>RA!BO621</f>
        <v>#VALUE!</v>
      </c>
      <c r="AF131" s="244" t="e">
        <f>RA!BQ621</f>
        <v>#VALUE!</v>
      </c>
      <c r="AG131" s="244" t="e">
        <f>RA!BS621</f>
        <v>#VALUE!</v>
      </c>
      <c r="AH131" s="244" t="e">
        <f>RA!BU621</f>
        <v>#VALUE!</v>
      </c>
      <c r="AI131" s="258" t="e">
        <f>RA!BW621</f>
        <v>#VALUE!</v>
      </c>
      <c r="AJ131" s="221" t="e">
        <f>RA!CC621</f>
        <v>#VALUE!</v>
      </c>
      <c r="BF131" s="130"/>
    </row>
    <row r="132" spans="5:58" hidden="1" outlineLevel="1" x14ac:dyDescent="0.2">
      <c r="E132" s="485"/>
      <c r="F132" s="485"/>
      <c r="G132" s="24" t="str">
        <f>RA!C625</f>
        <v>Class HDR2_2K</v>
      </c>
      <c r="H132" s="244" t="e">
        <f>RA!BE628</f>
        <v>#VALUE!</v>
      </c>
      <c r="I132" s="244" t="e">
        <f>RA!BK628</f>
        <v>#VALUE!</v>
      </c>
      <c r="J132" s="244" t="e">
        <f>RA!BM628</f>
        <v>#VALUE!</v>
      </c>
      <c r="K132" s="244" t="e">
        <f>RA!BO628</f>
        <v>#VALUE!</v>
      </c>
      <c r="L132" s="244" t="e">
        <f>RA!BQ628</f>
        <v>#VALUE!</v>
      </c>
      <c r="M132" s="244" t="e">
        <f>RA!BS628</f>
        <v>#VALUE!</v>
      </c>
      <c r="N132" s="244" t="e">
        <f>RA!BU628</f>
        <v>#VALUE!</v>
      </c>
      <c r="O132" s="244" t="e">
        <f>RA!BW628</f>
        <v>#VALUE!</v>
      </c>
      <c r="P132" s="270" t="e">
        <f>RA!CC628</f>
        <v>#VALUE!</v>
      </c>
      <c r="Q132" s="140">
        <f>RA!CE628</f>
        <v>0</v>
      </c>
      <c r="R132" s="147">
        <f>RA!CG628</f>
        <v>0</v>
      </c>
      <c r="S132" s="242" t="e">
        <f>RA!BE629</f>
        <v>#VALUE!</v>
      </c>
      <c r="T132" s="244" t="e">
        <f>RA!BK629</f>
        <v>#VALUE!</v>
      </c>
      <c r="U132" s="244" t="e">
        <f>RA!BM629</f>
        <v>#VALUE!</v>
      </c>
      <c r="V132" s="244" t="e">
        <f>RA!BO629</f>
        <v>#VALUE!</v>
      </c>
      <c r="W132" s="244" t="e">
        <f>RA!BQ629</f>
        <v>#VALUE!</v>
      </c>
      <c r="X132" s="244" t="e">
        <f>RA!BS629</f>
        <v>#VALUE!</v>
      </c>
      <c r="Y132" s="244" t="e">
        <f>RA!BU629</f>
        <v>#VALUE!</v>
      </c>
      <c r="Z132" s="244" t="e">
        <f>RA!BW629</f>
        <v>#VALUE!</v>
      </c>
      <c r="AA132" s="180" t="e">
        <f>RA!CC629</f>
        <v>#VALUE!</v>
      </c>
      <c r="AB132" s="248" t="e">
        <f>RA!BE630</f>
        <v>#VALUE!</v>
      </c>
      <c r="AC132" s="244" t="e">
        <f>RA!BK630</f>
        <v>#VALUE!</v>
      </c>
      <c r="AD132" s="244" t="e">
        <f>RA!BM630</f>
        <v>#VALUE!</v>
      </c>
      <c r="AE132" s="244" t="e">
        <f>RA!BO630</f>
        <v>#VALUE!</v>
      </c>
      <c r="AF132" s="244" t="e">
        <f>RA!BQ630</f>
        <v>#VALUE!</v>
      </c>
      <c r="AG132" s="244" t="e">
        <f>RA!BS630</f>
        <v>#VALUE!</v>
      </c>
      <c r="AH132" s="244" t="e">
        <f>RA!BU630</f>
        <v>#VALUE!</v>
      </c>
      <c r="AI132" s="258" t="e">
        <f>RA!BW630</f>
        <v>#VALUE!</v>
      </c>
      <c r="AJ132" s="221" t="e">
        <f>RA!CC630</f>
        <v>#VALUE!</v>
      </c>
      <c r="BF132" s="130"/>
    </row>
    <row r="133" spans="5:58" outlineLevel="1" x14ac:dyDescent="0.2">
      <c r="E133" s="485"/>
      <c r="F133" s="485"/>
      <c r="G133" s="58" t="str">
        <f>RA!BB667</f>
        <v>Overall Mandatory 422</v>
      </c>
      <c r="H133" s="244">
        <f>RA!BE670</f>
        <v>-0.27121728366627645</v>
      </c>
      <c r="I133" s="244">
        <f>RA!BK670</f>
        <v>-0.2589751792960911</v>
      </c>
      <c r="J133" s="244">
        <f>RA!BM670</f>
        <v>-0.2695205329211014</v>
      </c>
      <c r="K133" s="244">
        <f>RA!BO670</f>
        <v>-0.31876360107669993</v>
      </c>
      <c r="L133" s="244">
        <f>RA!BQ670</f>
        <v>-0.30930567897257027</v>
      </c>
      <c r="M133" s="244">
        <f>RA!BS670</f>
        <v>-0.26922589978428363</v>
      </c>
      <c r="N133" s="244">
        <f>RA!BU670</f>
        <v>-0.30736284577010026</v>
      </c>
      <c r="O133" s="244">
        <f>RA!BW670</f>
        <v>-0.27564884259439759</v>
      </c>
      <c r="P133" s="270">
        <f>RA!CC670</f>
        <v>-1.7257993752427842E-2</v>
      </c>
      <c r="Q133" s="140">
        <f>RA!CE670</f>
        <v>0</v>
      </c>
      <c r="R133" s="147">
        <f>RA!CG670</f>
        <v>0</v>
      </c>
      <c r="S133" s="242">
        <f>RA!BE671</f>
        <v>-0.45254360144201433</v>
      </c>
      <c r="T133" s="244">
        <f>RA!BK671</f>
        <v>-0.45332464190468491</v>
      </c>
      <c r="U133" s="244">
        <f>RA!BM671</f>
        <v>-0.45900212873181301</v>
      </c>
      <c r="V133" s="244">
        <f>RA!BO671</f>
        <v>-0.57716633563521524</v>
      </c>
      <c r="W133" s="244">
        <f>RA!BQ671</f>
        <v>-0.5573961969541954</v>
      </c>
      <c r="X133" s="244">
        <f>RA!BS671</f>
        <v>-0.45328109154384477</v>
      </c>
      <c r="Y133" s="244">
        <f>RA!BU671</f>
        <v>-0.5723107157311722</v>
      </c>
      <c r="Z133" s="244">
        <f>RA!BW671</f>
        <v>-0.46000476104622257</v>
      </c>
      <c r="AA133" s="180">
        <f>RA!CC671</f>
        <v>-0.14319105824019329</v>
      </c>
      <c r="AB133" s="248">
        <f>RA!BE672</f>
        <v>-0.13763668375785376</v>
      </c>
      <c r="AC133" s="244">
        <f>RA!BK672</f>
        <v>-0.11775466548165436</v>
      </c>
      <c r="AD133" s="244">
        <f>RA!BM672</f>
        <v>-0.11957222823559976</v>
      </c>
      <c r="AE133" s="244">
        <f>RA!BO672</f>
        <v>-0.1810001079892023</v>
      </c>
      <c r="AF133" s="244">
        <f>RA!BQ672</f>
        <v>-0.17322001368074502</v>
      </c>
      <c r="AG133" s="244">
        <f>RA!BS672</f>
        <v>-0.12460155645844717</v>
      </c>
      <c r="AH133" s="244">
        <f>RA!BU672</f>
        <v>-0.1980231304616652</v>
      </c>
      <c r="AI133" s="258">
        <f>RA!BW672</f>
        <v>-0.14745668426803615</v>
      </c>
      <c r="AJ133" s="221">
        <f>RA!CC672</f>
        <v>8.6342641192365122E-2</v>
      </c>
      <c r="BF133" s="130"/>
    </row>
    <row r="134" spans="5:58" outlineLevel="1" x14ac:dyDescent="0.2">
      <c r="E134" s="485"/>
      <c r="F134" s="485"/>
      <c r="G134" s="24" t="str">
        <f>RA!BB634</f>
        <v>Class ECF7_SCC</v>
      </c>
      <c r="H134" s="244">
        <f>RA!BE637</f>
        <v>-0.36580872723679886</v>
      </c>
      <c r="I134" s="244">
        <f>RA!BK637</f>
        <v>-0.35843226113247761</v>
      </c>
      <c r="J134" s="244">
        <f>RA!BM637</f>
        <v>-0.36760854850797464</v>
      </c>
      <c r="K134" s="244">
        <f>RA!BO637</f>
        <v>-0.38493750847133934</v>
      </c>
      <c r="L134" s="244">
        <f>RA!BQ637</f>
        <v>-0.36415834324425367</v>
      </c>
      <c r="M134" s="244">
        <f>RA!BS637</f>
        <v>-0.36012419745130342</v>
      </c>
      <c r="N134" s="244">
        <f>RA!BU637</f>
        <v>-0.40623673160260676</v>
      </c>
      <c r="O134" s="244">
        <f>RA!BW637</f>
        <v>-0.36628447509766004</v>
      </c>
      <c r="P134" s="270">
        <f>RA!CC637</f>
        <v>-7.7439517344261841E-2</v>
      </c>
      <c r="Q134" s="140">
        <f>RA!CE637</f>
        <v>0</v>
      </c>
      <c r="R134" s="147">
        <f>RA!CG637</f>
        <v>0</v>
      </c>
      <c r="S134" s="242">
        <f>RA!BE638</f>
        <v>-0.50937712343738384</v>
      </c>
      <c r="T134" s="244">
        <f>RA!BK638</f>
        <v>-0.52967907806644643</v>
      </c>
      <c r="U134" s="244">
        <f>RA!BM638</f>
        <v>-0.5326670376796796</v>
      </c>
      <c r="V134" s="244">
        <f>RA!BO638</f>
        <v>-0.53889999731222038</v>
      </c>
      <c r="W134" s="244">
        <f>RA!BQ638</f>
        <v>-0.5138958491974287</v>
      </c>
      <c r="X134" s="244">
        <f>RA!BS638</f>
        <v>-0.52678020526966818</v>
      </c>
      <c r="Y134" s="244">
        <f>RA!BU638</f>
        <v>-0.57852918536128328</v>
      </c>
      <c r="Z134" s="244">
        <f>RA!BW638</f>
        <v>-0.51031711047962636</v>
      </c>
      <c r="AA134" s="180">
        <f>RA!CC638</f>
        <v>-0.30023871619323583</v>
      </c>
      <c r="AB134" s="248">
        <f>RA!BE639</f>
        <v>-0.22284049192690536</v>
      </c>
      <c r="AC134" s="244">
        <f>RA!BK639</f>
        <v>-0.23490192434553203</v>
      </c>
      <c r="AD134" s="244">
        <f>RA!BM639</f>
        <v>-0.21951229321721422</v>
      </c>
      <c r="AE134" s="244">
        <f>RA!BO639</f>
        <v>-0.25372227643261314</v>
      </c>
      <c r="AF134" s="244">
        <f>RA!BQ639</f>
        <v>-0.24194702502384891</v>
      </c>
      <c r="AG134" s="244">
        <f>RA!BS639</f>
        <v>-0.21848098029524687</v>
      </c>
      <c r="AH134" s="244">
        <f>RA!BU639</f>
        <v>-0.26248414255623476</v>
      </c>
      <c r="AI134" s="258">
        <f>RA!BW639</f>
        <v>-0.22253315850771249</v>
      </c>
      <c r="AJ134" s="221">
        <f>RA!CC639</f>
        <v>6.4602294586822066E-4</v>
      </c>
      <c r="BF134" s="130"/>
    </row>
    <row r="135" spans="5:58" ht="17" customHeight="1" outlineLevel="1" thickBot="1" x14ac:dyDescent="0.25">
      <c r="E135" s="485"/>
      <c r="F135" s="486"/>
      <c r="G135" s="24" t="str">
        <f>RA!BB645</f>
        <v>Overall</v>
      </c>
      <c r="H135" s="244">
        <f>RA!BE648</f>
        <v>-0.29148194020172696</v>
      </c>
      <c r="I135" s="244">
        <f>RA!BK648</f>
        <v>-0.27769092699855991</v>
      </c>
      <c r="J135" s="244">
        <f>RA!BM648</f>
        <v>-0.28758796062727721</v>
      </c>
      <c r="K135" s="244">
        <f>RA!BO648</f>
        <v>-0.32630720025918036</v>
      </c>
      <c r="L135" s="244">
        <f>RA!BQ648</f>
        <v>-0.3147969332171644</v>
      </c>
      <c r="M135" s="244">
        <f>RA!BS648</f>
        <v>-0.28462366573829617</v>
      </c>
      <c r="N135" s="244">
        <f>RA!BU648</f>
        <v>-0.31983336375747956</v>
      </c>
      <c r="O135" s="244">
        <f>RA!BW648</f>
        <v>-0.29529459186086165</v>
      </c>
      <c r="P135" s="270">
        <f>RA!CC648</f>
        <v>-6.4224208171518637E-2</v>
      </c>
      <c r="Q135" s="140">
        <f>RA!CE648</f>
        <v>0</v>
      </c>
      <c r="R135" s="147">
        <f>RA!CG648</f>
        <v>0</v>
      </c>
      <c r="S135" s="242">
        <f>RA!BE649</f>
        <v>-0.50937712343738384</v>
      </c>
      <c r="T135" s="244">
        <f>RA!BK649</f>
        <v>-0.52967907806644643</v>
      </c>
      <c r="U135" s="244">
        <f>RA!BM649</f>
        <v>-0.5326670376796796</v>
      </c>
      <c r="V135" s="244">
        <f>RA!BO649</f>
        <v>-0.57716633563521524</v>
      </c>
      <c r="W135" s="244">
        <f>RA!BQ649</f>
        <v>-0.5573961969541954</v>
      </c>
      <c r="X135" s="244">
        <f>RA!BS649</f>
        <v>-0.52678020526966818</v>
      </c>
      <c r="Y135" s="244">
        <f>RA!BU649</f>
        <v>-0.57852918536128328</v>
      </c>
      <c r="Z135" s="244">
        <f>RA!BW649</f>
        <v>-0.51031711047962636</v>
      </c>
      <c r="AA135" s="180">
        <f>RA!CC649</f>
        <v>-0.56660849596594876</v>
      </c>
      <c r="AB135" s="248">
        <f>RA!BE650</f>
        <v>-0.12483288529353265</v>
      </c>
      <c r="AC135" s="244">
        <f>RA!BK650</f>
        <v>-0.10982302935547938</v>
      </c>
      <c r="AD135" s="244">
        <f>RA!BM650</f>
        <v>-0.11139911975402439</v>
      </c>
      <c r="AE135" s="244">
        <f>RA!BO650</f>
        <v>-0.15264831955338243</v>
      </c>
      <c r="AF135" s="244">
        <f>RA!BQ650</f>
        <v>-0.13916862981611511</v>
      </c>
      <c r="AG135" s="244">
        <f>RA!BS650</f>
        <v>-0.12460155645844717</v>
      </c>
      <c r="AH135" s="244">
        <f>RA!BU650</f>
        <v>-0.1514314866538794</v>
      </c>
      <c r="AI135" s="258">
        <f>RA!BW650</f>
        <v>-0.12699367090783298</v>
      </c>
      <c r="AJ135" s="221">
        <f>RA!CC650</f>
        <v>0.12710645663371664</v>
      </c>
      <c r="BF135" s="130"/>
    </row>
    <row r="136" spans="5:58" ht="17" customHeight="1" thickBot="1" x14ac:dyDescent="0.25">
      <c r="E136" s="485"/>
      <c r="F136" s="151"/>
      <c r="G136" s="157"/>
      <c r="H136" s="157"/>
      <c r="I136" s="157"/>
      <c r="J136" s="157"/>
      <c r="K136" s="157"/>
      <c r="L136" s="157"/>
      <c r="M136" s="157"/>
      <c r="N136" s="157"/>
      <c r="O136" s="157"/>
      <c r="P136" s="161"/>
      <c r="Q136" s="157"/>
      <c r="R136" s="157"/>
      <c r="S136" s="151"/>
      <c r="T136" s="157"/>
      <c r="U136" s="157"/>
      <c r="V136" s="157"/>
      <c r="W136" s="157"/>
      <c r="X136" s="157"/>
      <c r="Y136" s="157"/>
      <c r="Z136" s="157"/>
      <c r="AA136" s="210"/>
      <c r="AB136" s="157"/>
      <c r="AC136" s="157"/>
      <c r="AD136" s="157"/>
      <c r="AE136" s="157"/>
      <c r="AF136" s="157"/>
      <c r="AG136" s="157"/>
      <c r="AH136" s="157"/>
      <c r="AI136" s="157"/>
      <c r="AJ136" s="210"/>
      <c r="BF136" s="130"/>
    </row>
    <row r="137" spans="5:58" ht="17" customHeight="1" thickBot="1" x14ac:dyDescent="0.25">
      <c r="E137" s="485"/>
      <c r="F137" s="484" t="s">
        <v>37</v>
      </c>
      <c r="G137" s="24" t="str">
        <f>LD!C553</f>
        <v>Class ECF1_444_SDR</v>
      </c>
      <c r="H137" s="244">
        <f>LD!BE556</f>
        <v>-0.23469173209569294</v>
      </c>
      <c r="I137" s="244">
        <f>LD!BK556</f>
        <v>-0.22058755132991714</v>
      </c>
      <c r="J137" s="244">
        <f>LD!BM556</f>
        <v>-0.2180386077811666</v>
      </c>
      <c r="K137" s="244">
        <f>LD!BO556</f>
        <v>-0.23434339430957762</v>
      </c>
      <c r="L137" s="244">
        <f>LD!BQ556</f>
        <v>-0.22642957712543166</v>
      </c>
      <c r="M137" s="244">
        <f>LD!BS556</f>
        <v>-0.21719627133769845</v>
      </c>
      <c r="N137" s="244">
        <f>LD!BU556</f>
        <v>-0.24106647867851125</v>
      </c>
      <c r="O137" s="244">
        <f>LD!BW556</f>
        <v>-0.24003819106469484</v>
      </c>
      <c r="P137" s="270">
        <f>LD!CC556</f>
        <v>-1.9463370784200004E-2</v>
      </c>
      <c r="Q137" s="140">
        <f>LD!CE556</f>
        <v>0</v>
      </c>
      <c r="R137" s="147">
        <f>LD!CG556</f>
        <v>0</v>
      </c>
      <c r="S137" s="242">
        <f>LD!BE557</f>
        <v>-0.35619887597585487</v>
      </c>
      <c r="T137" s="244">
        <f>LD!BK557</f>
        <v>-0.36787388638018248</v>
      </c>
      <c r="U137" s="244">
        <f>LD!BM557</f>
        <v>-0.34068254981438728</v>
      </c>
      <c r="V137" s="244">
        <f>LD!BO557</f>
        <v>-0.36706023088476925</v>
      </c>
      <c r="W137" s="244">
        <f>LD!BQ557</f>
        <v>-0.34471867580489735</v>
      </c>
      <c r="X137" s="244">
        <f>LD!BS557</f>
        <v>-0.32479841457112291</v>
      </c>
      <c r="Y137" s="244">
        <f>LD!BU557</f>
        <v>-0.30777207400850726</v>
      </c>
      <c r="Z137" s="244">
        <f>LD!BW557</f>
        <v>-0.3572223239341793</v>
      </c>
      <c r="AA137" s="180">
        <f>LD!CC557</f>
        <v>-0.14226505897815542</v>
      </c>
      <c r="AB137" s="248">
        <f>LD!BE558</f>
        <v>-0.1223514711055359</v>
      </c>
      <c r="AC137" s="113"/>
      <c r="AD137" s="113"/>
      <c r="AE137" s="113"/>
      <c r="AF137" s="113"/>
      <c r="AG137" s="113"/>
      <c r="AH137" s="113"/>
      <c r="AI137" s="217"/>
      <c r="AJ137" s="222"/>
      <c r="BF137" s="130"/>
    </row>
    <row r="138" spans="5:58" x14ac:dyDescent="0.2">
      <c r="E138" s="485"/>
      <c r="F138" s="485"/>
      <c r="G138" s="24" t="str">
        <f>LD!C562</f>
        <v>Class ECF2_422_SDR</v>
      </c>
      <c r="H138" s="244">
        <f>LD!BE565</f>
        <v>-0.19771569671252254</v>
      </c>
      <c r="I138" s="244">
        <f>LD!BK565</f>
        <v>-0.1871924927647147</v>
      </c>
      <c r="J138" s="244">
        <f>LD!BM565</f>
        <v>-0.18806077930849083</v>
      </c>
      <c r="K138" s="244">
        <f>LD!BO565</f>
        <v>-0.2155524471185811</v>
      </c>
      <c r="L138" s="244">
        <f>LD!BQ565</f>
        <v>-0.21175313354522088</v>
      </c>
      <c r="M138" s="244">
        <f>LD!BS565</f>
        <v>-0.19314099784984262</v>
      </c>
      <c r="N138" s="244">
        <f>LD!BU565</f>
        <v>-0.24203677272426435</v>
      </c>
      <c r="O138" s="244">
        <f>LD!BW565</f>
        <v>-0.20386327083023859</v>
      </c>
      <c r="P138" s="270">
        <f>LD!CC565</f>
        <v>1.7757906987501425E-2</v>
      </c>
      <c r="Q138" s="140">
        <f>LD!CE565</f>
        <v>0</v>
      </c>
      <c r="R138" s="147">
        <f>LD!CG565</f>
        <v>0</v>
      </c>
      <c r="S138" s="242">
        <f>LD!BE566</f>
        <v>-0.26848639409165509</v>
      </c>
      <c r="T138" s="244">
        <f>LD!BK566</f>
        <v>-0.25252707974373323</v>
      </c>
      <c r="U138" s="244">
        <f>LD!BM566</f>
        <v>-0.25476277024664662</v>
      </c>
      <c r="V138" s="244">
        <f>LD!BO566</f>
        <v>-0.28195139603436392</v>
      </c>
      <c r="W138" s="244">
        <f>LD!BQ566</f>
        <v>-0.26248466447529406</v>
      </c>
      <c r="X138" s="244">
        <f>LD!BS566</f>
        <v>-0.27032695886105018</v>
      </c>
      <c r="Y138" s="244">
        <f>LD!BU566</f>
        <v>-0.32101271456413172</v>
      </c>
      <c r="Z138" s="244">
        <f>LD!BW566</f>
        <v>-0.26954179530730749</v>
      </c>
      <c r="AA138" s="180">
        <f>LD!CC566</f>
        <v>-7.8125076542706215E-2</v>
      </c>
      <c r="AB138" s="248">
        <f>LD!BE567</f>
        <v>-0.15099865776394472</v>
      </c>
      <c r="AC138" s="244">
        <f>LD!BK567</f>
        <v>-0.15043178930193768</v>
      </c>
      <c r="AD138" s="244">
        <f>LD!BM567</f>
        <v>-0.14764930544476962</v>
      </c>
      <c r="AE138" s="244">
        <f>LD!BO567</f>
        <v>-0.16914707395672013</v>
      </c>
      <c r="AF138" s="244">
        <f>LD!BQ567</f>
        <v>-0.17375635774788578</v>
      </c>
      <c r="AG138" s="244">
        <f>LD!BS567</f>
        <v>-0.1442508896203385</v>
      </c>
      <c r="AH138" s="244">
        <f>LD!BU567</f>
        <v>-0.2131866545704787</v>
      </c>
      <c r="AI138" s="258">
        <f>LD!BW567</f>
        <v>-0.16052279393487745</v>
      </c>
      <c r="AJ138" s="221">
        <f>LD!CC567</f>
        <v>0.2321582254766214</v>
      </c>
      <c r="BF138" s="130"/>
    </row>
    <row r="139" spans="5:58" x14ac:dyDescent="0.2">
      <c r="E139" s="485"/>
      <c r="F139" s="485"/>
      <c r="G139" s="24" t="str">
        <f>LD!C571</f>
        <v>Class ECF3_444_HDR</v>
      </c>
      <c r="H139" s="244">
        <f>LD!BE574</f>
        <v>-0.26571414414947409</v>
      </c>
      <c r="I139" s="244">
        <f>LD!BK574</f>
        <v>-0.24564050213766569</v>
      </c>
      <c r="J139" s="244">
        <f>LD!BM574</f>
        <v>-0.24170614690807096</v>
      </c>
      <c r="K139" s="244">
        <f>LD!BO574</f>
        <v>-0.28264825694380952</v>
      </c>
      <c r="L139" s="244">
        <f>LD!BQ574</f>
        <v>-0.27612151295221221</v>
      </c>
      <c r="M139" s="244">
        <f>LD!BS574</f>
        <v>-0.25495035948697159</v>
      </c>
      <c r="N139" s="244">
        <f>LD!BU574</f>
        <v>-0.29617663647980541</v>
      </c>
      <c r="O139" s="244">
        <f>LD!BW574</f>
        <v>-0.26991796629693154</v>
      </c>
      <c r="P139" s="270">
        <f>LD!CC574</f>
        <v>9.4608362074102934E-2</v>
      </c>
      <c r="Q139" s="140">
        <f>LD!CE574</f>
        <v>0</v>
      </c>
      <c r="R139" s="147">
        <f>LD!CG574</f>
        <v>0</v>
      </c>
      <c r="S139" s="242">
        <f>LD!BE575</f>
        <v>-0.32826540941044058</v>
      </c>
      <c r="T139" s="244">
        <f>LD!BK575</f>
        <v>-0.30779324121342178</v>
      </c>
      <c r="U139" s="244">
        <f>LD!BM575</f>
        <v>-0.29622943672786983</v>
      </c>
      <c r="V139" s="244">
        <f>LD!BO575</f>
        <v>-0.35217351619013393</v>
      </c>
      <c r="W139" s="244">
        <f>LD!BQ575</f>
        <v>-0.3436785055787025</v>
      </c>
      <c r="X139" s="244">
        <f>LD!BS575</f>
        <v>-0.32205285826622054</v>
      </c>
      <c r="Y139" s="244">
        <f>LD!BU575</f>
        <v>-0.35050632882684951</v>
      </c>
      <c r="Z139" s="244">
        <f>LD!BW575</f>
        <v>-0.33006439781277119</v>
      </c>
      <c r="AA139" s="180">
        <f>LD!CC575</f>
        <v>5.913773718999487E-2</v>
      </c>
      <c r="AB139" s="248">
        <f>LD!BE576</f>
        <v>-0.20316287888850759</v>
      </c>
      <c r="AC139" s="244">
        <f>LD!BK576</f>
        <v>-0.18348776306190961</v>
      </c>
      <c r="AD139" s="244">
        <f>LD!BM576</f>
        <v>-0.18718285708827209</v>
      </c>
      <c r="AE139" s="244">
        <f>LD!BO576</f>
        <v>-0.21312299769748511</v>
      </c>
      <c r="AF139" s="244">
        <f>LD!BQ576</f>
        <v>-0.20856452032572192</v>
      </c>
      <c r="AG139" s="244">
        <f>LD!BS576</f>
        <v>-0.18784786070772264</v>
      </c>
      <c r="AH139" s="244">
        <f>LD!BU576</f>
        <v>-0.24184694413276131</v>
      </c>
      <c r="AI139" s="258">
        <f>LD!BW576</f>
        <v>-0.2097715347810919</v>
      </c>
      <c r="AJ139" s="221">
        <f>LD!CC576</f>
        <v>0.13007898695821099</v>
      </c>
      <c r="BF139" s="130"/>
    </row>
    <row r="140" spans="5:58" x14ac:dyDescent="0.2">
      <c r="E140" s="485"/>
      <c r="F140" s="485"/>
      <c r="G140" s="24" t="str">
        <f>LD!C580</f>
        <v>Class ECF4_422_HDR</v>
      </c>
      <c r="H140" s="244">
        <f>LD!BE583</f>
        <v>-0.28979801833751956</v>
      </c>
      <c r="I140" s="244">
        <f>LD!BK583</f>
        <v>-0.27661215482681556</v>
      </c>
      <c r="J140" s="244">
        <f>LD!BM583</f>
        <v>-0.27879966244671228</v>
      </c>
      <c r="K140" s="244">
        <f>LD!BO583</f>
        <v>-0.32607680675006873</v>
      </c>
      <c r="L140" s="244">
        <f>LD!BQ583</f>
        <v>-0.31607968249311352</v>
      </c>
      <c r="M140" s="244">
        <f>LD!BS583</f>
        <v>-0.28297297460830928</v>
      </c>
      <c r="N140" s="244">
        <f>LD!BU583</f>
        <v>-0.32460334619342635</v>
      </c>
      <c r="O140" s="244">
        <f>LD!BW583</f>
        <v>-0.29519974144131617</v>
      </c>
      <c r="P140" s="270">
        <f>LD!CC583</f>
        <v>2.2768995507897224E-2</v>
      </c>
      <c r="Q140" s="140">
        <f>LD!CE583</f>
        <v>0</v>
      </c>
      <c r="R140" s="147">
        <f>LD!CG583</f>
        <v>0</v>
      </c>
      <c r="S140" s="242">
        <f>LD!BE584</f>
        <v>-0.36845566756535064</v>
      </c>
      <c r="T140" s="244">
        <f>LD!BK584</f>
        <v>-0.36537177425180134</v>
      </c>
      <c r="U140" s="244">
        <f>LD!BM584</f>
        <v>-0.36621612357900024</v>
      </c>
      <c r="V140" s="244">
        <f>LD!BO584</f>
        <v>-0.43507769939813645</v>
      </c>
      <c r="W140" s="244">
        <f>LD!BQ584</f>
        <v>-0.42285862978573741</v>
      </c>
      <c r="X140" s="244">
        <f>LD!BS584</f>
        <v>-0.37213981515370875</v>
      </c>
      <c r="Y140" s="244">
        <f>LD!BU584</f>
        <v>-0.48227077548530617</v>
      </c>
      <c r="Z140" s="244">
        <f>LD!BW584</f>
        <v>-0.37626707672438664</v>
      </c>
      <c r="AA140" s="180">
        <f>LD!CC584</f>
        <v>7.6832549986529291E-3</v>
      </c>
      <c r="AB140" s="248">
        <f>LD!BE585</f>
        <v>-0.21114036910968847</v>
      </c>
      <c r="AC140" s="244">
        <f>LD!BK585</f>
        <v>-0.18785253540182978</v>
      </c>
      <c r="AD140" s="244">
        <f>LD!BM585</f>
        <v>-0.19138320131442432</v>
      </c>
      <c r="AE140" s="244">
        <f>LD!BO585</f>
        <v>-0.217075914102001</v>
      </c>
      <c r="AF140" s="244">
        <f>LD!BQ585</f>
        <v>-0.20930073520048964</v>
      </c>
      <c r="AG140" s="244">
        <f>LD!BS585</f>
        <v>-0.19380613406290981</v>
      </c>
      <c r="AH140" s="244">
        <f>LD!BU585</f>
        <v>-0.16693591690154652</v>
      </c>
      <c r="AI140" s="258">
        <f>LD!BW585</f>
        <v>-0.21413240615824569</v>
      </c>
      <c r="AJ140" s="221">
        <f>LD!CC585</f>
        <v>3.7854736017141517E-2</v>
      </c>
      <c r="BF140" s="130"/>
    </row>
    <row r="141" spans="5:58" x14ac:dyDescent="0.2">
      <c r="E141" s="485"/>
      <c r="F141" s="485"/>
      <c r="G141" s="24" t="str">
        <f>LD!C589</f>
        <v>Class ECF5_444_YCgCo</v>
      </c>
      <c r="H141" s="244">
        <f>LD!BE592</f>
        <v>-0.20227442023092634</v>
      </c>
      <c r="I141" s="244">
        <f>LD!BK592</f>
        <v>-0.22053186090546062</v>
      </c>
      <c r="J141" s="244">
        <f>LD!BM592</f>
        <v>-0.2191475793415445</v>
      </c>
      <c r="K141" s="244">
        <f>LD!BO592</f>
        <v>-0.31138386758251901</v>
      </c>
      <c r="L141" s="244">
        <f>LD!BQ592</f>
        <v>-0.30851029515205974</v>
      </c>
      <c r="M141" s="244">
        <f>LD!BS592</f>
        <v>-0.19567935610164255</v>
      </c>
      <c r="N141" s="244">
        <f>LD!BU592</f>
        <v>-0.16673357424794966</v>
      </c>
      <c r="O141" s="244">
        <f>LD!BW592</f>
        <v>-0.20626322421173215</v>
      </c>
      <c r="P141" s="270">
        <f>LD!CC592</f>
        <v>0.14722807961857659</v>
      </c>
      <c r="Q141" s="140">
        <f>LD!CE592</f>
        <v>0</v>
      </c>
      <c r="R141" s="147">
        <f>LD!CG592</f>
        <v>0</v>
      </c>
      <c r="S141" s="242">
        <f>LD!BE593</f>
        <v>-0.20227442023092634</v>
      </c>
      <c r="T141" s="244">
        <f>LD!BK593</f>
        <v>-0.22053186090546062</v>
      </c>
      <c r="U141" s="244">
        <f>LD!BM593</f>
        <v>-0.2191475793415445</v>
      </c>
      <c r="V141" s="244">
        <f>LD!BO593</f>
        <v>-0.31138386758251901</v>
      </c>
      <c r="W141" s="244">
        <f>LD!BQ593</f>
        <v>-0.30851029515205974</v>
      </c>
      <c r="X141" s="244">
        <f>LD!BS593</f>
        <v>-0.19567935610164255</v>
      </c>
      <c r="Y141" s="244">
        <f>LD!BU593</f>
        <v>-0.16673357424794966</v>
      </c>
      <c r="Z141" s="244">
        <f>LD!BW593</f>
        <v>-0.20626322421173215</v>
      </c>
      <c r="AA141" s="180">
        <f>LD!CC593</f>
        <v>0.14722807961857659</v>
      </c>
      <c r="AB141" s="248">
        <f>LD!BE594</f>
        <v>-0.20227442023092634</v>
      </c>
      <c r="AC141" s="244">
        <f>LD!BK594</f>
        <v>-0.22053186090546062</v>
      </c>
      <c r="AD141" s="244">
        <f>LD!BM594</f>
        <v>-0.2191475793415445</v>
      </c>
      <c r="AE141" s="244">
        <f>LD!BO594</f>
        <v>-0.31138386758251901</v>
      </c>
      <c r="AF141" s="244">
        <f>LD!BQ594</f>
        <v>-0.30851029515205974</v>
      </c>
      <c r="AG141" s="244">
        <f>LD!BS594</f>
        <v>-0.19567935610164255</v>
      </c>
      <c r="AH141" s="244">
        <f>LD!BU594</f>
        <v>-0.16673357424794966</v>
      </c>
      <c r="AI141" s="258">
        <f>LD!BW594</f>
        <v>-0.20626322421173215</v>
      </c>
      <c r="AJ141" s="221">
        <f>LD!CC594</f>
        <v>0.14722807961857659</v>
      </c>
      <c r="BF141" s="130"/>
    </row>
    <row r="142" spans="5:58" x14ac:dyDescent="0.2">
      <c r="E142" s="485"/>
      <c r="F142" s="485"/>
      <c r="G142" s="24" t="str">
        <f>LD!C598</f>
        <v>Class ECF6_444_SCC</v>
      </c>
      <c r="H142" s="244">
        <f>LD!BE601</f>
        <v>-0.35419059745415271</v>
      </c>
      <c r="I142" s="244">
        <f>LD!BK601</f>
        <v>-0.34605235352247349</v>
      </c>
      <c r="J142" s="244">
        <f>LD!BM601</f>
        <v>-0.35594345394595622</v>
      </c>
      <c r="K142" s="244">
        <f>LD!BO601</f>
        <v>-0.36409541428236086</v>
      </c>
      <c r="L142" s="244">
        <f>LD!BQ601</f>
        <v>-0.35112319542833276</v>
      </c>
      <c r="M142" s="244">
        <f>LD!BS601</f>
        <v>-0.34912111745495394</v>
      </c>
      <c r="N142" s="244">
        <f>LD!BU601</f>
        <v>-0.38136021939009079</v>
      </c>
      <c r="O142" s="244">
        <f>LD!BW601</f>
        <v>-0.35666154738662936</v>
      </c>
      <c r="P142" s="270">
        <f>LD!CC601</f>
        <v>-0.10801881849920565</v>
      </c>
      <c r="Q142" s="140">
        <f>LD!CE601</f>
        <v>0</v>
      </c>
      <c r="R142" s="147">
        <f>LD!CG601</f>
        <v>0</v>
      </c>
      <c r="S142" s="242">
        <f>LD!BE602</f>
        <v>-0.53109932118619541</v>
      </c>
      <c r="T142" s="244">
        <f>LD!BK602</f>
        <v>-0.53202383815839793</v>
      </c>
      <c r="U142" s="244">
        <f>LD!BM602</f>
        <v>-0.53969994756850825</v>
      </c>
      <c r="V142" s="244">
        <f>LD!BO602</f>
        <v>-0.55603145944341037</v>
      </c>
      <c r="W142" s="244">
        <f>LD!BQ602</f>
        <v>-0.53086246197749509</v>
      </c>
      <c r="X142" s="244">
        <f>LD!BS602</f>
        <v>-0.53280859785792045</v>
      </c>
      <c r="Y142" s="244">
        <f>LD!BU602</f>
        <v>-0.5628490036663204</v>
      </c>
      <c r="Z142" s="244">
        <f>LD!BW602</f>
        <v>-0.53681937587843875</v>
      </c>
      <c r="AA142" s="180">
        <f>LD!CC602</f>
        <v>-0.38707516516922974</v>
      </c>
      <c r="AB142" s="248">
        <f>LD!BE603</f>
        <v>-0.22429380223727746</v>
      </c>
      <c r="AC142" s="244">
        <f>LD!BK603</f>
        <v>-0.23569344986363661</v>
      </c>
      <c r="AD142" s="244">
        <f>LD!BM603</f>
        <v>-0.21575250136177793</v>
      </c>
      <c r="AE142" s="244">
        <f>LD!BO603</f>
        <v>-0.23005527737275644</v>
      </c>
      <c r="AF142" s="244">
        <f>LD!BQ603</f>
        <v>-0.22880594249574626</v>
      </c>
      <c r="AG142" s="244">
        <f>LD!BS603</f>
        <v>-0.21814247099577677</v>
      </c>
      <c r="AH142" s="244">
        <f>LD!BU603</f>
        <v>-0.24555201450908926</v>
      </c>
      <c r="AI142" s="258">
        <f>LD!BW603</f>
        <v>-0.2266857206813272</v>
      </c>
      <c r="AJ142" s="221">
        <f>LD!CC603</f>
        <v>-2.7987312069017729E-4</v>
      </c>
      <c r="BF142" s="130"/>
    </row>
    <row r="143" spans="5:58" x14ac:dyDescent="0.2">
      <c r="E143" s="485"/>
      <c r="F143" s="485"/>
      <c r="G143" s="58" t="str">
        <f>LD!BB656</f>
        <v>Overall Mandatory 444</v>
      </c>
      <c r="H143" s="244">
        <f>LD!BE659</f>
        <v>-0.237983677900448</v>
      </c>
      <c r="I143" s="244">
        <f>LD!BK659</f>
        <v>-0.22614868590669943</v>
      </c>
      <c r="J143" s="244">
        <f>LD!BM659</f>
        <v>-0.22342127998274292</v>
      </c>
      <c r="K143" s="244">
        <f>LD!BO659</f>
        <v>-0.25363786081417822</v>
      </c>
      <c r="L143" s="244">
        <f>LD!BQ659</f>
        <v>-0.24659230931211937</v>
      </c>
      <c r="M143" s="244">
        <f>LD!BS659</f>
        <v>-0.22319530034464183</v>
      </c>
      <c r="N143" s="244">
        <f>LD!BU659</f>
        <v>-0.24505396880873645</v>
      </c>
      <c r="O143" s="244">
        <f>LD!BW659</f>
        <v>-0.24292536702152936</v>
      </c>
      <c r="P143" s="270">
        <f>LD!CC659</f>
        <v>2.4407175451286938E-2</v>
      </c>
      <c r="Q143" s="140">
        <f>LD!CE659</f>
        <v>0</v>
      </c>
      <c r="R143" s="147">
        <f>LD!CG659</f>
        <v>0</v>
      </c>
      <c r="S143" s="242">
        <f>LD!BE660</f>
        <v>-0.35619887597585487</v>
      </c>
      <c r="T143" s="244">
        <f>LD!BK660</f>
        <v>-0.36787388638018248</v>
      </c>
      <c r="U143" s="244">
        <f>LD!BM660</f>
        <v>-0.34068254981438728</v>
      </c>
      <c r="V143" s="244">
        <f>LD!BO660</f>
        <v>-0.36706023088476925</v>
      </c>
      <c r="W143" s="244">
        <f>LD!BQ660</f>
        <v>-0.34471867580489735</v>
      </c>
      <c r="X143" s="244">
        <f>LD!BS660</f>
        <v>-0.32479841457112291</v>
      </c>
      <c r="Y143" s="244">
        <f>LD!BU660</f>
        <v>-0.35050632882684951</v>
      </c>
      <c r="Z143" s="244">
        <f>LD!BW660</f>
        <v>-0.3572223239341793</v>
      </c>
      <c r="AA143" s="180">
        <f>LD!CC660</f>
        <v>-0.14226505897815542</v>
      </c>
      <c r="AB143" s="248">
        <f>LD!BE661</f>
        <v>-0.1223514711055359</v>
      </c>
      <c r="AC143" s="244">
        <f>LD!BK661</f>
        <v>-0.1044879835259791</v>
      </c>
      <c r="AD143" s="244">
        <f>LD!BM661</f>
        <v>-0.10209341591275178</v>
      </c>
      <c r="AE143" s="244">
        <f>LD!BO661</f>
        <v>-0.14553431575473974</v>
      </c>
      <c r="AF143" s="244">
        <f>LD!BQ661</f>
        <v>-0.13337401748486366</v>
      </c>
      <c r="AG143" s="244">
        <f>LD!BS661</f>
        <v>-0.12265140743175751</v>
      </c>
      <c r="AH143" s="244">
        <f>LD!BU661</f>
        <v>-0.14267967760829503</v>
      </c>
      <c r="AI143" s="258">
        <f>LD!BW661</f>
        <v>-0.12632190379678832</v>
      </c>
      <c r="AJ143" s="221">
        <f>LD!CC661</f>
        <v>0.14722807961857659</v>
      </c>
      <c r="BF143" s="130"/>
    </row>
    <row r="144" spans="5:58" hidden="1" outlineLevel="1" x14ac:dyDescent="0.2">
      <c r="E144" s="485"/>
      <c r="F144" s="485"/>
      <c r="G144" s="153"/>
      <c r="H144" s="156"/>
      <c r="I144" s="156"/>
      <c r="J144" s="156"/>
      <c r="K144" s="156"/>
      <c r="L144" s="156"/>
      <c r="M144" s="156"/>
      <c r="N144" s="156"/>
      <c r="O144" s="156"/>
      <c r="P144" s="160"/>
      <c r="Q144" s="156"/>
      <c r="R144" s="156"/>
      <c r="S144" s="153"/>
      <c r="T144" s="156"/>
      <c r="U144" s="156"/>
      <c r="V144" s="156"/>
      <c r="W144" s="156"/>
      <c r="X144" s="156"/>
      <c r="Y144" s="156"/>
      <c r="Z144" s="156"/>
      <c r="AA144" s="209"/>
      <c r="AB144" s="156"/>
      <c r="AC144" s="156"/>
      <c r="AD144" s="156"/>
      <c r="AE144" s="156"/>
      <c r="AF144" s="156"/>
      <c r="AG144" s="156"/>
      <c r="AH144" s="156"/>
      <c r="AI144" s="156"/>
      <c r="AJ144" s="209"/>
      <c r="BF144" s="130"/>
    </row>
    <row r="145" spans="5:58" hidden="1" outlineLevel="1" x14ac:dyDescent="0.2">
      <c r="E145" s="485"/>
      <c r="F145" s="485"/>
      <c r="G145" s="24" t="str">
        <f>LD!C616</f>
        <v>Class HDR1_4K</v>
      </c>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217"/>
      <c r="BF145" s="130"/>
    </row>
    <row r="146" spans="5:58" hidden="1" outlineLevel="1" x14ac:dyDescent="0.2">
      <c r="E146" s="485"/>
      <c r="F146" s="485"/>
      <c r="G146" s="24" t="str">
        <f>LD!C625</f>
        <v>Class HDR2_2K</v>
      </c>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217"/>
      <c r="BF146" s="130"/>
    </row>
    <row r="147" spans="5:58" hidden="1" outlineLevel="1" x14ac:dyDescent="0.2">
      <c r="E147" s="485"/>
      <c r="F147" s="485"/>
      <c r="G147" s="58" t="str">
        <f>LD!BB667</f>
        <v>Overall Mandatory 422</v>
      </c>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319"/>
      <c r="BF147" s="130"/>
    </row>
    <row r="148" spans="5:58" ht="17" hidden="1" customHeight="1" outlineLevel="1" thickBot="1" x14ac:dyDescent="0.25">
      <c r="E148" s="486"/>
      <c r="F148" s="486"/>
      <c r="G148" s="25" t="str">
        <f>LD!BB634</f>
        <v>Class ECF7_SCC</v>
      </c>
      <c r="H148" s="318"/>
      <c r="I148" s="318"/>
      <c r="J148" s="318"/>
      <c r="K148" s="318"/>
      <c r="L148" s="318"/>
      <c r="M148" s="318"/>
      <c r="N148" s="318"/>
      <c r="O148" s="318"/>
      <c r="P148" s="318"/>
      <c r="Q148" s="318"/>
      <c r="R148" s="318"/>
      <c r="S148" s="318"/>
      <c r="T148" s="318"/>
      <c r="U148" s="318"/>
      <c r="V148" s="318"/>
      <c r="W148" s="318"/>
      <c r="X148" s="318"/>
      <c r="Y148" s="318"/>
      <c r="Z148" s="318"/>
      <c r="AA148" s="318"/>
      <c r="AB148" s="318"/>
      <c r="AC148" s="318"/>
      <c r="AD148" s="318"/>
      <c r="AE148" s="318"/>
      <c r="AF148" s="318"/>
      <c r="AG148" s="318"/>
      <c r="AH148" s="318"/>
      <c r="AI148" s="318"/>
      <c r="AJ148" s="320"/>
      <c r="BF148" s="130"/>
    </row>
    <row r="149" spans="5:58" collapsed="1" x14ac:dyDescent="0.2">
      <c r="H149" s="175"/>
      <c r="I149" s="175"/>
      <c r="J149" s="175"/>
      <c r="K149" s="175"/>
      <c r="L149" s="175"/>
      <c r="M149" s="175"/>
      <c r="N149" s="175"/>
      <c r="O149" s="175"/>
      <c r="P149" s="109"/>
      <c r="Q149" s="237"/>
      <c r="R149" s="237"/>
      <c r="S149" s="175"/>
      <c r="T149" s="175"/>
      <c r="U149" s="175"/>
      <c r="V149" s="175"/>
      <c r="W149" s="175"/>
      <c r="X149" s="175"/>
      <c r="Y149" s="175"/>
      <c r="Z149" s="175"/>
      <c r="AA149" s="175"/>
      <c r="AB149" s="175"/>
      <c r="AC149" s="175"/>
      <c r="AD149" s="175"/>
      <c r="AE149" s="175"/>
      <c r="AF149" s="175"/>
      <c r="AG149" s="175"/>
      <c r="AH149" s="175"/>
      <c r="AI149" s="175"/>
      <c r="AJ149" s="175"/>
      <c r="AK149" s="175"/>
      <c r="BF149" s="130"/>
    </row>
    <row r="150" spans="5:58" ht="17" customHeight="1" thickBot="1" x14ac:dyDescent="0.25">
      <c r="H150" s="175"/>
      <c r="I150" s="175"/>
      <c r="J150" s="175"/>
      <c r="K150" s="175"/>
      <c r="L150" s="175"/>
      <c r="M150" s="175"/>
      <c r="N150" s="175"/>
      <c r="O150" s="175"/>
      <c r="P150" s="109"/>
      <c r="Q150" s="237"/>
      <c r="R150" s="237"/>
      <c r="S150" s="175"/>
      <c r="T150" s="175"/>
      <c r="U150" s="175"/>
      <c r="V150" s="175"/>
      <c r="W150" s="175"/>
      <c r="X150" s="175"/>
      <c r="Y150" s="175"/>
      <c r="Z150" s="175"/>
      <c r="AA150" s="175"/>
      <c r="AB150" s="175"/>
      <c r="AC150" s="175"/>
      <c r="AD150" s="175"/>
      <c r="AE150" s="175"/>
      <c r="AF150" s="175"/>
      <c r="AG150" s="175"/>
      <c r="AH150" s="175"/>
      <c r="AI150" s="175"/>
      <c r="AJ150" s="175"/>
      <c r="AK150" s="175"/>
      <c r="BF150" s="130"/>
    </row>
    <row r="151" spans="5:58" ht="17" customHeight="1" thickBot="1" x14ac:dyDescent="0.25">
      <c r="E151" s="484" t="s">
        <v>46</v>
      </c>
      <c r="F151" s="60"/>
      <c r="G151" s="26"/>
      <c r="H151" s="534" t="str">
        <f>CONCATENATE("Averages Over ", C3)</f>
        <v xml:space="preserve">Averages Over </v>
      </c>
      <c r="I151" s="511"/>
      <c r="J151" s="511"/>
      <c r="K151" s="511"/>
      <c r="L151" s="511"/>
      <c r="M151" s="511"/>
      <c r="N151" s="511"/>
      <c r="O151" s="511"/>
      <c r="P151" s="511"/>
      <c r="Q151" s="511"/>
      <c r="R151" s="511"/>
      <c r="S151" s="523" t="s">
        <v>6</v>
      </c>
      <c r="T151" s="488"/>
      <c r="U151" s="488"/>
      <c r="V151" s="488"/>
      <c r="W151" s="488"/>
      <c r="X151" s="488"/>
      <c r="Y151" s="488"/>
      <c r="Z151" s="488"/>
      <c r="AA151" s="494"/>
      <c r="AB151" s="522" t="s">
        <v>7</v>
      </c>
      <c r="AC151" s="511"/>
      <c r="AD151" s="511"/>
      <c r="AE151" s="511"/>
      <c r="AF151" s="511"/>
      <c r="AG151" s="511"/>
      <c r="AH151" s="511"/>
      <c r="AI151" s="511"/>
      <c r="AJ151" s="511"/>
      <c r="AK151" s="322"/>
      <c r="BF151" s="130"/>
    </row>
    <row r="152" spans="5:58" x14ac:dyDescent="0.2">
      <c r="E152" s="485"/>
      <c r="F152" s="15"/>
      <c r="G152" s="27"/>
      <c r="H152" s="63" t="s">
        <v>8</v>
      </c>
      <c r="I152" s="63" t="s">
        <v>9</v>
      </c>
      <c r="J152" s="63" t="s">
        <v>10</v>
      </c>
      <c r="K152" s="63" t="s">
        <v>11</v>
      </c>
      <c r="L152" s="63" t="s">
        <v>12</v>
      </c>
      <c r="M152" s="63" t="s">
        <v>13</v>
      </c>
      <c r="N152" s="63" t="s">
        <v>47</v>
      </c>
      <c r="O152" s="63" t="s">
        <v>15</v>
      </c>
      <c r="P152" s="204" t="s">
        <v>16</v>
      </c>
      <c r="Q152" s="63" t="s">
        <v>11</v>
      </c>
      <c r="R152" s="229" t="s">
        <v>12</v>
      </c>
      <c r="S152" s="212" t="s">
        <v>8</v>
      </c>
      <c r="T152" s="63" t="s">
        <v>9</v>
      </c>
      <c r="U152" s="63" t="s">
        <v>10</v>
      </c>
      <c r="V152" s="63" t="s">
        <v>11</v>
      </c>
      <c r="W152" s="63" t="s">
        <v>12</v>
      </c>
      <c r="X152" s="63" t="s">
        <v>13</v>
      </c>
      <c r="Y152" s="63" t="s">
        <v>47</v>
      </c>
      <c r="Z152" s="63" t="s">
        <v>15</v>
      </c>
      <c r="AA152" s="213" t="s">
        <v>16</v>
      </c>
      <c r="AB152" s="230" t="s">
        <v>8</v>
      </c>
      <c r="AC152" s="63" t="s">
        <v>9</v>
      </c>
      <c r="AD152" s="63" t="s">
        <v>10</v>
      </c>
      <c r="AE152" s="63" t="s">
        <v>11</v>
      </c>
      <c r="AF152" s="63" t="s">
        <v>12</v>
      </c>
      <c r="AG152" s="63" t="s">
        <v>13</v>
      </c>
      <c r="AH152" s="63" t="s">
        <v>47</v>
      </c>
      <c r="AI152" s="229" t="s">
        <v>15</v>
      </c>
      <c r="AJ152" s="224" t="s">
        <v>16</v>
      </c>
      <c r="BF152" s="130"/>
    </row>
    <row r="153" spans="5:58" ht="17" customHeight="1" thickBot="1" x14ac:dyDescent="0.25">
      <c r="E153" s="485"/>
      <c r="F153" s="15"/>
      <c r="G153" s="27" t="s">
        <v>23</v>
      </c>
      <c r="H153" s="63" t="s">
        <v>24</v>
      </c>
      <c r="I153" s="63" t="s">
        <v>24</v>
      </c>
      <c r="J153" s="63" t="s">
        <v>24</v>
      </c>
      <c r="K153" s="63" t="s">
        <v>24</v>
      </c>
      <c r="L153" s="63" t="s">
        <v>24</v>
      </c>
      <c r="M153" s="63" t="s">
        <v>24</v>
      </c>
      <c r="N153" s="63"/>
      <c r="O153" s="63" t="s">
        <v>24</v>
      </c>
      <c r="P153" s="204" t="s">
        <v>24</v>
      </c>
      <c r="Q153" s="532" t="s">
        <v>17</v>
      </c>
      <c r="R153" s="511"/>
      <c r="S153" s="212" t="s">
        <v>24</v>
      </c>
      <c r="T153" s="63" t="s">
        <v>24</v>
      </c>
      <c r="U153" s="63" t="s">
        <v>24</v>
      </c>
      <c r="V153" s="63" t="s">
        <v>24</v>
      </c>
      <c r="W153" s="63" t="s">
        <v>24</v>
      </c>
      <c r="X153" s="63" t="s">
        <v>24</v>
      </c>
      <c r="Y153" s="63"/>
      <c r="Z153" s="63" t="s">
        <v>24</v>
      </c>
      <c r="AA153" s="213" t="s">
        <v>24</v>
      </c>
      <c r="AB153" s="230" t="s">
        <v>24</v>
      </c>
      <c r="AC153" s="63" t="s">
        <v>24</v>
      </c>
      <c r="AD153" s="63" t="s">
        <v>24</v>
      </c>
      <c r="AE153" s="63" t="s">
        <v>24</v>
      </c>
      <c r="AF153" s="63" t="s">
        <v>24</v>
      </c>
      <c r="AG153" s="63" t="s">
        <v>24</v>
      </c>
      <c r="AH153" s="63"/>
      <c r="AI153" s="229" t="s">
        <v>24</v>
      </c>
      <c r="AJ153" s="224" t="s">
        <v>24</v>
      </c>
      <c r="BF153" s="130"/>
    </row>
    <row r="154" spans="5:58" ht="17" customHeight="1" thickBot="1" x14ac:dyDescent="0.25">
      <c r="E154" s="485"/>
      <c r="F154" s="484" t="s">
        <v>35</v>
      </c>
      <c r="G154" s="27" t="str">
        <f>Intra!C553</f>
        <v>Class ECF1_444_SDR</v>
      </c>
      <c r="H154" s="244">
        <f>Intra!BE559</f>
        <v>-0.21084720165594495</v>
      </c>
      <c r="I154" s="244">
        <f>Intra!BK559</f>
        <v>-0.20046729516570258</v>
      </c>
      <c r="J154" s="244">
        <f>Intra!BM559</f>
        <v>-0.19183428757216714</v>
      </c>
      <c r="K154" s="244">
        <f>Intra!BO559</f>
        <v>-0.2228349530941437</v>
      </c>
      <c r="L154" s="244">
        <f>Intra!BQ559</f>
        <v>-0.21610676012114274</v>
      </c>
      <c r="M154" s="244">
        <f>Intra!BS559</f>
        <v>-0.19228076142582246</v>
      </c>
      <c r="N154" s="244">
        <f>Intra!BU559</f>
        <v>-0.22212683489833351</v>
      </c>
      <c r="O154" s="244">
        <f>Intra!BW559</f>
        <v>-0.21082773420722944</v>
      </c>
      <c r="P154" s="270">
        <f>Intra!CC559</f>
        <v>2.6824277424853177E-2</v>
      </c>
      <c r="Q154" s="140">
        <f>Intra!CE559</f>
        <v>0</v>
      </c>
      <c r="R154" s="147">
        <f>Intra!CG559</f>
        <v>0</v>
      </c>
      <c r="S154" s="242">
        <f>Intra!BE560</f>
        <v>-0.29569588635370081</v>
      </c>
      <c r="T154" s="244">
        <f>Intra!BK560</f>
        <v>-0.33615941395158999</v>
      </c>
      <c r="U154" s="244">
        <f>Intra!BM560</f>
        <v>-0.28296932780295592</v>
      </c>
      <c r="V154" s="244">
        <f>Intra!BO560</f>
        <v>-0.27588286267981976</v>
      </c>
      <c r="W154" s="244">
        <f>Intra!BQ560</f>
        <v>-0.27834199477925226</v>
      </c>
      <c r="X154" s="244">
        <f>Intra!BS560</f>
        <v>-0.26846636006502655</v>
      </c>
      <c r="Y154" s="244">
        <f>Intra!BU560</f>
        <v>-0.30916970385716869</v>
      </c>
      <c r="Z154" s="244">
        <f>Intra!BW560</f>
        <v>-0.29564340243490328</v>
      </c>
      <c r="AA154" s="180">
        <f>Intra!CC560</f>
        <v>-0.16292106920153224</v>
      </c>
      <c r="AB154" s="248">
        <f>Intra!BE561</f>
        <v>-0.14083387432187244</v>
      </c>
      <c r="AC154" s="244">
        <f>Intra!BK561</f>
        <v>-0.12385408091957018</v>
      </c>
      <c r="AD154" s="244">
        <f>Intra!BM561</f>
        <v>-0.12514616751976249</v>
      </c>
      <c r="AE154" s="244">
        <f>Intra!BO561</f>
        <v>-0.16543238275678629</v>
      </c>
      <c r="AF154" s="244">
        <f>Intra!BQ561</f>
        <v>-0.15750323830383428</v>
      </c>
      <c r="AG154" s="244">
        <f>Intra!BS561</f>
        <v>-0.1268254583240126</v>
      </c>
      <c r="AH154" s="244">
        <f>Intra!BU561</f>
        <v>-0.17143872992141496</v>
      </c>
      <c r="AI154" s="258">
        <f>Intra!BW561</f>
        <v>-0.14083002636378872</v>
      </c>
      <c r="AJ154" s="221">
        <f>Intra!CC561</f>
        <v>0.2687510943389701</v>
      </c>
      <c r="BF154" s="130"/>
    </row>
    <row r="155" spans="5:58" x14ac:dyDescent="0.2">
      <c r="E155" s="485"/>
      <c r="F155" s="485"/>
      <c r="G155" s="27" t="str">
        <f>Intra!C562</f>
        <v>Class ECF2_422_SDR</v>
      </c>
      <c r="H155" s="244">
        <f>Intra!BE568</f>
        <v>-0.17319595874131774</v>
      </c>
      <c r="I155" s="244">
        <f>Intra!BK568</f>
        <v>-0.15463222288005884</v>
      </c>
      <c r="J155" s="244">
        <f>Intra!BM568</f>
        <v>-0.15052050063460021</v>
      </c>
      <c r="K155" s="244">
        <f>Intra!BO568</f>
        <v>-0.1852926765069518</v>
      </c>
      <c r="L155" s="244">
        <f>Intra!BQ568</f>
        <v>-0.18075233328114818</v>
      </c>
      <c r="M155" s="244">
        <f>Intra!BS568</f>
        <v>-0.15843806335006175</v>
      </c>
      <c r="N155" s="244">
        <f>Intra!BU568</f>
        <v>-0.19485247748315576</v>
      </c>
      <c r="O155" s="244">
        <f>Intra!BW568</f>
        <v>-0.17321101073255166</v>
      </c>
      <c r="P155" s="270">
        <f>Intra!CC568</f>
        <v>3.3112866150726887E-2</v>
      </c>
      <c r="Q155" s="140">
        <f>Intra!CE568</f>
        <v>0</v>
      </c>
      <c r="R155" s="147">
        <f>Intra!CG568</f>
        <v>0</v>
      </c>
      <c r="S155" s="242">
        <f>Intra!BE569</f>
        <v>-0.22057747143784046</v>
      </c>
      <c r="T155" s="244">
        <f>Intra!BK569</f>
        <v>-0.2136870719015278</v>
      </c>
      <c r="U155" s="244">
        <f>Intra!BM569</f>
        <v>-0.19719840861700666</v>
      </c>
      <c r="V155" s="244">
        <f>Intra!BO569</f>
        <v>-0.28316225624728886</v>
      </c>
      <c r="W155" s="244">
        <f>Intra!BQ569</f>
        <v>-0.27026797278359915</v>
      </c>
      <c r="X155" s="244">
        <f>Intra!BS569</f>
        <v>-0.19021414711930351</v>
      </c>
      <c r="Y155" s="244">
        <f>Intra!BU569</f>
        <v>-0.28630256794723541</v>
      </c>
      <c r="Z155" s="244">
        <f>Intra!BW569</f>
        <v>-0.220580184869961</v>
      </c>
      <c r="AA155" s="180">
        <f>Intra!CC569</f>
        <v>-2.3434273617240382E-2</v>
      </c>
      <c r="AB155" s="248">
        <f>Intra!BE570</f>
        <v>-0.12838490701365202</v>
      </c>
      <c r="AC155" s="244">
        <f>Intra!BK570</f>
        <v>-0.1107748515851491</v>
      </c>
      <c r="AD155" s="244">
        <f>Intra!BM570</f>
        <v>-0.10924602480377832</v>
      </c>
      <c r="AE155" s="244">
        <f>Intra!BO570</f>
        <v>-0.13157357862344621</v>
      </c>
      <c r="AF155" s="244">
        <f>Intra!BQ570</f>
        <v>-0.12597157602398523</v>
      </c>
      <c r="AG155" s="244">
        <f>Intra!BS570</f>
        <v>-0.11681427609198769</v>
      </c>
      <c r="AH155" s="244">
        <f>Intra!BU570</f>
        <v>-0.12951948245723743</v>
      </c>
      <c r="AI155" s="258">
        <f>Intra!BW570</f>
        <v>-0.12838779883299989</v>
      </c>
      <c r="AJ155" s="221">
        <f>Intra!CC570</f>
        <v>0.14227106078502874</v>
      </c>
      <c r="BF155" s="130"/>
    </row>
    <row r="156" spans="5:58" x14ac:dyDescent="0.2">
      <c r="E156" s="485"/>
      <c r="F156" s="485"/>
      <c r="G156" s="27" t="str">
        <f>Intra!C571</f>
        <v>Class ECF3_444_HDR</v>
      </c>
      <c r="H156" s="244">
        <f>Intra!BE577</f>
        <v>-0.2122368786523009</v>
      </c>
      <c r="I156" s="244">
        <f>Intra!BK577</f>
        <v>-0.18006507255847254</v>
      </c>
      <c r="J156" s="244">
        <f>Intra!BM577</f>
        <v>-0.19649256260321549</v>
      </c>
      <c r="K156" s="244">
        <f>Intra!BO577</f>
        <v>-0.21927401107745301</v>
      </c>
      <c r="L156" s="244">
        <f>Intra!BQ577</f>
        <v>-0.21824245963436345</v>
      </c>
      <c r="M156" s="244">
        <f>Intra!BS577</f>
        <v>-0.20339928264620541</v>
      </c>
      <c r="N156" s="244">
        <f>Intra!BU577</f>
        <v>-0.27505877573474119</v>
      </c>
      <c r="O156" s="244">
        <f>Intra!BW577</f>
        <v>-0.21273805669028956</v>
      </c>
      <c r="P156" s="270">
        <f>Intra!CC577</f>
        <v>-2.7619825948585548E-2</v>
      </c>
      <c r="Q156" s="140">
        <f>Intra!CE577</f>
        <v>0</v>
      </c>
      <c r="R156" s="147">
        <f>Intra!CG577</f>
        <v>0</v>
      </c>
      <c r="S156" s="242">
        <f>Intra!BE578</f>
        <v>-0.31143587219778091</v>
      </c>
      <c r="T156" s="244">
        <f>Intra!BK578</f>
        <v>-0.21501878003857289</v>
      </c>
      <c r="U156" s="244">
        <f>Intra!BM578</f>
        <v>-0.27210784159040025</v>
      </c>
      <c r="V156" s="244">
        <f>Intra!BO578</f>
        <v>-0.31433750511073488</v>
      </c>
      <c r="W156" s="244">
        <f>Intra!BQ578</f>
        <v>-0.31269205372441267</v>
      </c>
      <c r="X156" s="244">
        <f>Intra!BS578</f>
        <v>-0.28758095167768705</v>
      </c>
      <c r="Y156" s="244">
        <f>Intra!BU578</f>
        <v>-0.3263854412435474</v>
      </c>
      <c r="Z156" s="244">
        <f>Intra!BW578</f>
        <v>-0.31331191835107586</v>
      </c>
      <c r="AA156" s="180">
        <f>Intra!CC578</f>
        <v>-0.10188669417501406</v>
      </c>
      <c r="AB156" s="248">
        <f>Intra!BE579</f>
        <v>-0.15584666653730683</v>
      </c>
      <c r="AC156" s="244">
        <f>Intra!BK579</f>
        <v>-0.1326933969250732</v>
      </c>
      <c r="AD156" s="244">
        <f>Intra!BM579</f>
        <v>-0.14735484181439507</v>
      </c>
      <c r="AE156" s="244">
        <f>Intra!BO579</f>
        <v>-0.17706758949827528</v>
      </c>
      <c r="AF156" s="244">
        <f>Intra!BQ579</f>
        <v>-0.18083524447741783</v>
      </c>
      <c r="AG156" s="244">
        <f>Intra!BS579</f>
        <v>-0.15703852925446971</v>
      </c>
      <c r="AH156" s="244">
        <f>Intra!BU579</f>
        <v>-0.24003618837101548</v>
      </c>
      <c r="AI156" s="258">
        <f>Intra!BW579</f>
        <v>-0.15584632926354136</v>
      </c>
      <c r="AJ156" s="221">
        <f>Intra!CC579</f>
        <v>5.0932386813977645E-2</v>
      </c>
      <c r="BF156" s="130"/>
    </row>
    <row r="157" spans="5:58" x14ac:dyDescent="0.2">
      <c r="E157" s="485"/>
      <c r="F157" s="485"/>
      <c r="G157" s="27" t="str">
        <f>Intra!C580</f>
        <v>Class ECF4_422_HDR</v>
      </c>
      <c r="H157" s="244">
        <f>Intra!BE586</f>
        <v>-0.20329394287278782</v>
      </c>
      <c r="I157" s="244">
        <f>Intra!BK586</f>
        <v>-0.18703007791577134</v>
      </c>
      <c r="J157" s="244">
        <f>Intra!BM586</f>
        <v>-0.19591037696978061</v>
      </c>
      <c r="K157" s="244">
        <f>Intra!BO586</f>
        <v>-0.23483669247162525</v>
      </c>
      <c r="L157" s="244">
        <f>Intra!BQ586</f>
        <v>-0.23321080335529917</v>
      </c>
      <c r="M157" s="244">
        <f>Intra!BS586</f>
        <v>-0.21346458433961232</v>
      </c>
      <c r="N157" s="244">
        <f>Intra!BU586</f>
        <v>-0.23680492915577916</v>
      </c>
      <c r="O157" s="244">
        <f>Intra!BW586</f>
        <v>-0.2033339119301083</v>
      </c>
      <c r="P157" s="270">
        <f>Intra!CC586</f>
        <v>5.4417463182424672E-2</v>
      </c>
      <c r="Q157" s="140">
        <f>Intra!CE586</f>
        <v>0</v>
      </c>
      <c r="R157" s="147">
        <f>Intra!CG586</f>
        <v>0</v>
      </c>
      <c r="S157" s="242">
        <f>Intra!BE587</f>
        <v>-0.30869102495702738</v>
      </c>
      <c r="T157" s="244">
        <f>Intra!BK587</f>
        <v>-0.29318112711079658</v>
      </c>
      <c r="U157" s="244">
        <f>Intra!BM587</f>
        <v>-0.34438260013191857</v>
      </c>
      <c r="V157" s="244">
        <f>Intra!BO587</f>
        <v>-0.37060835034774819</v>
      </c>
      <c r="W157" s="244">
        <f>Intra!BQ587</f>
        <v>-0.36917600543699591</v>
      </c>
      <c r="X157" s="244">
        <f>Intra!BS587</f>
        <v>-0.3509179142742197</v>
      </c>
      <c r="Y157" s="244">
        <f>Intra!BU587</f>
        <v>-0.31544916145029833</v>
      </c>
      <c r="Z157" s="244">
        <f>Intra!BW587</f>
        <v>-0.30874433407937074</v>
      </c>
      <c r="AA157" s="180">
        <f>Intra!CC587</f>
        <v>-2.3489239230989657E-2</v>
      </c>
      <c r="AB157" s="248">
        <f>Intra!BE588</f>
        <v>-0.15228380179400536</v>
      </c>
      <c r="AC157" s="244">
        <f>Intra!BK588</f>
        <v>-0.12968130209198059</v>
      </c>
      <c r="AD157" s="244">
        <f>Intra!BM588</f>
        <v>-0.11659833607236147</v>
      </c>
      <c r="AE157" s="244">
        <f>Intra!BO588</f>
        <v>-0.11290493230573695</v>
      </c>
      <c r="AF157" s="244">
        <f>Intra!BQ588</f>
        <v>-0.11223867253043074</v>
      </c>
      <c r="AG157" s="244">
        <f>Intra!BS588</f>
        <v>-0.14697332480988379</v>
      </c>
      <c r="AH157" s="244">
        <f>Intra!BU588</f>
        <v>-0.16059807463507425</v>
      </c>
      <c r="AI157" s="258">
        <f>Intra!BW588</f>
        <v>-0.15240831516565234</v>
      </c>
      <c r="AJ157" s="221">
        <f>Intra!CC588</f>
        <v>0.16298387012265819</v>
      </c>
      <c r="BF157" s="130"/>
    </row>
    <row r="158" spans="5:58" x14ac:dyDescent="0.2">
      <c r="E158" s="485"/>
      <c r="F158" s="485"/>
      <c r="G158" s="27" t="str">
        <f>Intra!C589</f>
        <v>Class ECF5_444_YCgCo</v>
      </c>
      <c r="H158" s="244">
        <f>Intra!BE595</f>
        <v>-0.16544236014394637</v>
      </c>
      <c r="I158" s="244">
        <f>Intra!BK595</f>
        <v>-0.16504543805041411</v>
      </c>
      <c r="J158" s="244">
        <f>Intra!BM595</f>
        <v>-0.20171357877002455</v>
      </c>
      <c r="K158" s="244">
        <f>Intra!BO595</f>
        <v>-0.1333954827664468</v>
      </c>
      <c r="L158" s="244">
        <f>Intra!BQ595</f>
        <v>-0.13335690967896119</v>
      </c>
      <c r="M158" s="244">
        <f>Intra!BS595</f>
        <v>-0.18555457697605904</v>
      </c>
      <c r="N158" s="244">
        <f>Intra!BU595</f>
        <v>-0.33162361049663786</v>
      </c>
      <c r="O158" s="244">
        <f>Intra!BW595</f>
        <v>-0.16549002558666659</v>
      </c>
      <c r="P158" s="270">
        <f>Intra!CC595</f>
        <v>-0.55592741312037841</v>
      </c>
      <c r="Q158" s="140">
        <f>Intra!CE595</f>
        <v>0</v>
      </c>
      <c r="R158" s="147">
        <f>Intra!CG595</f>
        <v>0</v>
      </c>
      <c r="S158" s="242">
        <f>Intra!BE596</f>
        <v>-0.171708255305141</v>
      </c>
      <c r="T158" s="244">
        <f>Intra!BK596</f>
        <v>-0.19678710692295953</v>
      </c>
      <c r="U158" s="244">
        <f>Intra!BM596</f>
        <v>-0.20775827905619815</v>
      </c>
      <c r="V158" s="244">
        <f>Intra!BO596</f>
        <v>-0.21423792256999696</v>
      </c>
      <c r="W158" s="244">
        <f>Intra!BQ596</f>
        <v>-0.21452123961559977</v>
      </c>
      <c r="X158" s="244">
        <f>Intra!BS596</f>
        <v>-0.21593308041180037</v>
      </c>
      <c r="Y158" s="244">
        <f>Intra!BU596</f>
        <v>-0.56694123307935707</v>
      </c>
      <c r="Z158" s="244">
        <f>Intra!BW596</f>
        <v>-0.17174280334474734</v>
      </c>
      <c r="AA158" s="180">
        <f>Intra!CC596</f>
        <v>-1.2374157348085231</v>
      </c>
      <c r="AB158" s="248">
        <f>Intra!BE597</f>
        <v>-0.15917646498275173</v>
      </c>
      <c r="AC158" s="244">
        <f>Intra!BK597</f>
        <v>-0.13330376917786868</v>
      </c>
      <c r="AD158" s="244">
        <f>Intra!BM597</f>
        <v>-0.19566887848385095</v>
      </c>
      <c r="AE158" s="244">
        <f>Intra!BO597</f>
        <v>-5.2553042962896646E-2</v>
      </c>
      <c r="AF158" s="244">
        <f>Intra!BQ597</f>
        <v>-5.2192579742322609E-2</v>
      </c>
      <c r="AG158" s="244">
        <f>Intra!BS597</f>
        <v>-0.1551760735403177</v>
      </c>
      <c r="AH158" s="244">
        <f>Intra!BU597</f>
        <v>-9.6305987913918645E-2</v>
      </c>
      <c r="AI158" s="258">
        <f>Intra!BW597</f>
        <v>-0.15923724782858584</v>
      </c>
      <c r="AJ158" s="221">
        <f>Intra!CC597</f>
        <v>0.12556090856776631</v>
      </c>
      <c r="BF158" s="130"/>
    </row>
    <row r="159" spans="5:58" x14ac:dyDescent="0.2">
      <c r="E159" s="485"/>
      <c r="F159" s="485"/>
      <c r="G159" s="27" t="str">
        <f>Intra!C598</f>
        <v>Class ECF6_444_SCC</v>
      </c>
      <c r="H159" s="244">
        <f>Intra!BE604</f>
        <v>-0.37474003784398574</v>
      </c>
      <c r="I159" s="244">
        <f>Intra!BK604</f>
        <v>-0.3332403679728162</v>
      </c>
      <c r="J159" s="244">
        <f>Intra!BM604</f>
        <v>-0.36633898383371077</v>
      </c>
      <c r="K159" s="244">
        <f>Intra!BO604</f>
        <v>-0.36665521971090226</v>
      </c>
      <c r="L159" s="244">
        <f>Intra!BQ604</f>
        <v>-0.35082197207384691</v>
      </c>
      <c r="M159" s="244">
        <f>Intra!BS604</f>
        <v>-0.34448880847268343</v>
      </c>
      <c r="N159" s="244">
        <f>Intra!BU604</f>
        <v>-0.41311377988743098</v>
      </c>
      <c r="O159" s="244">
        <f>Intra!BW604</f>
        <v>-0.37474722902997099</v>
      </c>
      <c r="P159" s="270">
        <f>Intra!CC604</f>
        <v>-0.21604798755601737</v>
      </c>
      <c r="Q159" s="140">
        <f>Intra!CE604</f>
        <v>0</v>
      </c>
      <c r="R159" s="147">
        <f>Intra!CG604</f>
        <v>0</v>
      </c>
      <c r="S159" s="242">
        <f>Intra!BE605</f>
        <v>-0.53786294129667267</v>
      </c>
      <c r="T159" s="244">
        <f>Intra!BK605</f>
        <v>-0.51796223621418302</v>
      </c>
      <c r="U159" s="244">
        <f>Intra!BM605</f>
        <v>-0.53031221637591752</v>
      </c>
      <c r="V159" s="244">
        <f>Intra!BO605</f>
        <v>-0.46191594537937131</v>
      </c>
      <c r="W159" s="244">
        <f>Intra!BQ605</f>
        <v>-0.46567618731102856</v>
      </c>
      <c r="X159" s="244">
        <f>Intra!BS605</f>
        <v>-0.49326968520405623</v>
      </c>
      <c r="Y159" s="244">
        <f>Intra!BU605</f>
        <v>-0.56714843076264942</v>
      </c>
      <c r="Z159" s="244">
        <f>Intra!BW605</f>
        <v>-0.53791126396683142</v>
      </c>
      <c r="AA159" s="180">
        <f>Intra!CC605</f>
        <v>-0.76073157422799942</v>
      </c>
      <c r="AB159" s="248" t="e">
        <f>Intra!BE615</f>
        <v>#VALUE!</v>
      </c>
      <c r="AC159" s="244" t="e">
        <f>Intra!BK615</f>
        <v>#VALUE!</v>
      </c>
      <c r="AD159" s="244" t="e">
        <f>Intra!BM615</f>
        <v>#VALUE!</v>
      </c>
      <c r="AE159" s="244" t="e">
        <f>Intra!BO615</f>
        <v>#VALUE!</v>
      </c>
      <c r="AF159" s="244" t="e">
        <f>Intra!BQ615</f>
        <v>#VALUE!</v>
      </c>
      <c r="AG159" s="244" t="e">
        <f>Intra!BS615</f>
        <v>#VALUE!</v>
      </c>
      <c r="AH159" s="244" t="e">
        <f>Intra!BU615</f>
        <v>#VALUE!</v>
      </c>
      <c r="AI159" s="258" t="e">
        <f>Intra!BW615</f>
        <v>#VALUE!</v>
      </c>
      <c r="AJ159" s="221" t="e">
        <f>Intra!CC615</f>
        <v>#VALUE!</v>
      </c>
      <c r="BF159" s="130"/>
    </row>
    <row r="160" spans="5:58" x14ac:dyDescent="0.2">
      <c r="E160" s="485"/>
      <c r="F160" s="485"/>
      <c r="G160" s="27" t="str">
        <f>Intra!BB656</f>
        <v>Overall Mandatory 444</v>
      </c>
      <c r="H160" s="244">
        <f>Intra!BE662</f>
        <v>-0.20475784629604682</v>
      </c>
      <c r="I160" s="244">
        <f>Intra!BK662</f>
        <v>-0.18957782340430993</v>
      </c>
      <c r="J160" s="244">
        <f>Intra!BM662</f>
        <v>-0.19457655060930343</v>
      </c>
      <c r="K160" s="244">
        <f>Intra!BO662</f>
        <v>-0.20904047389970395</v>
      </c>
      <c r="L160" s="244">
        <f>Intra!BQ662</f>
        <v>-0.20489555277603699</v>
      </c>
      <c r="M160" s="244">
        <f>Intra!BS662</f>
        <v>-0.19449659828167995</v>
      </c>
      <c r="N160" s="244">
        <f>Intra!BU662</f>
        <v>-0.25289264307992204</v>
      </c>
      <c r="O160" s="244">
        <f>Intra!BW662</f>
        <v>-0.20489672511373763</v>
      </c>
      <c r="P160" s="270">
        <f>Intra!CC662</f>
        <v>-7.1981422188305264E-2</v>
      </c>
      <c r="Q160" s="140">
        <f>Intra!CE662</f>
        <v>0</v>
      </c>
      <c r="R160" s="147">
        <f>Intra!CG662</f>
        <v>0</v>
      </c>
      <c r="S160" s="242">
        <f>Intra!BE663</f>
        <v>-0.31143587219778091</v>
      </c>
      <c r="T160" s="244">
        <f>Intra!BK663</f>
        <v>-0.33615941395158999</v>
      </c>
      <c r="U160" s="244">
        <f>Intra!BM663</f>
        <v>-0.28296932780295592</v>
      </c>
      <c r="V160" s="244">
        <f>Intra!BO663</f>
        <v>-0.31433750511073488</v>
      </c>
      <c r="W160" s="244">
        <f>Intra!BQ663</f>
        <v>-0.31269205372441267</v>
      </c>
      <c r="X160" s="244">
        <f>Intra!BS663</f>
        <v>-0.28758095167768705</v>
      </c>
      <c r="Y160" s="244">
        <f>Intra!BU663</f>
        <v>-0.56694123307935707</v>
      </c>
      <c r="Z160" s="244">
        <f>Intra!BW663</f>
        <v>-0.31331191835107586</v>
      </c>
      <c r="AA160" s="180">
        <f>Intra!CC663</f>
        <v>-1.2374157348085231</v>
      </c>
      <c r="AB160" s="248">
        <f>Intra!BE664</f>
        <v>-0.14083387432187244</v>
      </c>
      <c r="AC160" s="244">
        <f>Intra!BK664</f>
        <v>-0.12385408091957018</v>
      </c>
      <c r="AD160" s="244">
        <f>Intra!BM664</f>
        <v>-0.12514616751976249</v>
      </c>
      <c r="AE160" s="244">
        <f>Intra!BO664</f>
        <v>-5.2553042962896646E-2</v>
      </c>
      <c r="AF160" s="244">
        <f>Intra!BQ664</f>
        <v>-5.2192579742322609E-2</v>
      </c>
      <c r="AG160" s="244">
        <f>Intra!BS664</f>
        <v>-0.1268254583240126</v>
      </c>
      <c r="AH160" s="244">
        <f>Intra!BU664</f>
        <v>-9.6305987913918645E-2</v>
      </c>
      <c r="AI160" s="258">
        <f>Intra!BW664</f>
        <v>-0.14083002636378872</v>
      </c>
      <c r="AJ160" s="221">
        <f>Intra!CC664</f>
        <v>0.2687510943389701</v>
      </c>
      <c r="BF160" s="130"/>
    </row>
    <row r="161" spans="5:58" hidden="1" outlineLevel="1" x14ac:dyDescent="0.2">
      <c r="E161" s="485"/>
      <c r="F161" s="485"/>
      <c r="G161" s="153"/>
      <c r="H161" s="156"/>
      <c r="I161" s="156"/>
      <c r="J161" s="156"/>
      <c r="K161" s="156"/>
      <c r="L161" s="156"/>
      <c r="M161" s="156"/>
      <c r="N161" s="156"/>
      <c r="O161" s="156"/>
      <c r="P161" s="160"/>
      <c r="Q161" s="156"/>
      <c r="R161" s="156"/>
      <c r="S161" s="153"/>
      <c r="T161" s="156"/>
      <c r="U161" s="156"/>
      <c r="V161" s="156"/>
      <c r="W161" s="156"/>
      <c r="X161" s="156"/>
      <c r="Y161" s="156"/>
      <c r="Z161" s="156"/>
      <c r="AA161" s="209"/>
      <c r="AB161" s="156"/>
      <c r="AC161" s="156"/>
      <c r="AD161" s="156"/>
      <c r="AE161" s="156"/>
      <c r="AF161" s="156"/>
      <c r="AG161" s="156"/>
      <c r="AH161" s="156"/>
      <c r="AI161" s="156"/>
      <c r="AJ161" s="209"/>
      <c r="BF161" s="130"/>
    </row>
    <row r="162" spans="5:58" hidden="1" outlineLevel="1" x14ac:dyDescent="0.2">
      <c r="E162" s="485"/>
      <c r="F162" s="485"/>
      <c r="G162" s="27" t="str">
        <f>Intra!C616</f>
        <v>Class HDR1_4K</v>
      </c>
      <c r="H162" s="244" t="e">
        <f>Intra!BE622</f>
        <v>#VALUE!</v>
      </c>
      <c r="I162" s="244" t="e">
        <f>Intra!BK622</f>
        <v>#VALUE!</v>
      </c>
      <c r="J162" s="244" t="e">
        <f>Intra!BM622</f>
        <v>#VALUE!</v>
      </c>
      <c r="K162" s="244" t="e">
        <f>Intra!BO622</f>
        <v>#VALUE!</v>
      </c>
      <c r="L162" s="244" t="e">
        <f>Intra!BQ622</f>
        <v>#VALUE!</v>
      </c>
      <c r="M162" s="244" t="e">
        <f>Intra!BS622</f>
        <v>#VALUE!</v>
      </c>
      <c r="N162" s="244" t="e">
        <f>Intra!BU622</f>
        <v>#VALUE!</v>
      </c>
      <c r="O162" s="244" t="e">
        <f>Intra!BW622</f>
        <v>#VALUE!</v>
      </c>
      <c r="P162" s="270" t="e">
        <f>Intra!CC622</f>
        <v>#VALUE!</v>
      </c>
      <c r="Q162" s="140">
        <f>Intra!CE622</f>
        <v>0</v>
      </c>
      <c r="R162" s="147">
        <f>Intra!CG622</f>
        <v>0</v>
      </c>
      <c r="S162" s="242" t="e">
        <f>Intra!BE623</f>
        <v>#VALUE!</v>
      </c>
      <c r="T162" s="244" t="e">
        <f>Intra!BK623</f>
        <v>#VALUE!</v>
      </c>
      <c r="U162" s="244" t="e">
        <f>Intra!BM623</f>
        <v>#VALUE!</v>
      </c>
      <c r="V162" s="244" t="e">
        <f>Intra!BO623</f>
        <v>#VALUE!</v>
      </c>
      <c r="W162" s="244" t="e">
        <f>Intra!BQ623</f>
        <v>#VALUE!</v>
      </c>
      <c r="X162" s="244" t="e">
        <f>Intra!BS623</f>
        <v>#VALUE!</v>
      </c>
      <c r="Y162" s="244" t="e">
        <f>Intra!BU623</f>
        <v>#VALUE!</v>
      </c>
      <c r="Z162" s="244" t="e">
        <f>Intra!BW623</f>
        <v>#VALUE!</v>
      </c>
      <c r="AA162" s="180" t="e">
        <f>Intra!CC623</f>
        <v>#VALUE!</v>
      </c>
      <c r="AB162" s="248" t="e">
        <f>Intra!BE624</f>
        <v>#VALUE!</v>
      </c>
      <c r="AC162" s="244" t="e">
        <f>Intra!BK624</f>
        <v>#VALUE!</v>
      </c>
      <c r="AD162" s="244" t="e">
        <f>Intra!BM624</f>
        <v>#VALUE!</v>
      </c>
      <c r="AE162" s="244" t="e">
        <f>Intra!BO624</f>
        <v>#VALUE!</v>
      </c>
      <c r="AF162" s="244" t="e">
        <f>Intra!BQ624</f>
        <v>#VALUE!</v>
      </c>
      <c r="AG162" s="244" t="e">
        <f>Intra!BS624</f>
        <v>#VALUE!</v>
      </c>
      <c r="AH162" s="244" t="e">
        <f>Intra!BU624</f>
        <v>#VALUE!</v>
      </c>
      <c r="AI162" s="258" t="e">
        <f>Intra!BW624</f>
        <v>#VALUE!</v>
      </c>
      <c r="AJ162" s="221" t="e">
        <f>Intra!CC624</f>
        <v>#VALUE!</v>
      </c>
      <c r="BF162" s="130"/>
    </row>
    <row r="163" spans="5:58" hidden="1" outlineLevel="1" x14ac:dyDescent="0.2">
      <c r="E163" s="485"/>
      <c r="F163" s="485"/>
      <c r="G163" s="27" t="str">
        <f>Intra!C625</f>
        <v>Class HDR2_2K</v>
      </c>
      <c r="H163" s="244" t="e">
        <f>Intra!BE631</f>
        <v>#VALUE!</v>
      </c>
      <c r="I163" s="244" t="e">
        <f>Intra!BK631</f>
        <v>#VALUE!</v>
      </c>
      <c r="J163" s="244" t="e">
        <f>Intra!BM631</f>
        <v>#VALUE!</v>
      </c>
      <c r="K163" s="244" t="e">
        <f>Intra!BO631</f>
        <v>#VALUE!</v>
      </c>
      <c r="L163" s="244" t="e">
        <f>Intra!BQ631</f>
        <v>#VALUE!</v>
      </c>
      <c r="M163" s="244" t="e">
        <f>Intra!BS631</f>
        <v>#VALUE!</v>
      </c>
      <c r="N163" s="244" t="e">
        <f>Intra!BU631</f>
        <v>#VALUE!</v>
      </c>
      <c r="O163" s="244" t="e">
        <f>Intra!BW631</f>
        <v>#VALUE!</v>
      </c>
      <c r="P163" s="270" t="e">
        <f>Intra!CC631</f>
        <v>#VALUE!</v>
      </c>
      <c r="Q163" s="140">
        <f>Intra!CE631</f>
        <v>0</v>
      </c>
      <c r="R163" s="147">
        <f>Intra!CG631</f>
        <v>0</v>
      </c>
      <c r="S163" s="242" t="e">
        <f>Intra!BE632</f>
        <v>#VALUE!</v>
      </c>
      <c r="T163" s="244" t="e">
        <f>Intra!BK632</f>
        <v>#VALUE!</v>
      </c>
      <c r="U163" s="244" t="e">
        <f>Intra!BM632</f>
        <v>#VALUE!</v>
      </c>
      <c r="V163" s="244" t="e">
        <f>Intra!BO632</f>
        <v>#VALUE!</v>
      </c>
      <c r="W163" s="244" t="e">
        <f>Intra!BQ632</f>
        <v>#VALUE!</v>
      </c>
      <c r="X163" s="244" t="e">
        <f>Intra!BS632</f>
        <v>#VALUE!</v>
      </c>
      <c r="Y163" s="244" t="e">
        <f>Intra!BU632</f>
        <v>#VALUE!</v>
      </c>
      <c r="Z163" s="244" t="e">
        <f>Intra!BW632</f>
        <v>#VALUE!</v>
      </c>
      <c r="AA163" s="180" t="e">
        <f>Intra!CC632</f>
        <v>#VALUE!</v>
      </c>
      <c r="AB163" s="248" t="e">
        <f>Intra!BE633</f>
        <v>#VALUE!</v>
      </c>
      <c r="AC163" s="244" t="e">
        <f>Intra!BK633</f>
        <v>#VALUE!</v>
      </c>
      <c r="AD163" s="244" t="e">
        <f>Intra!BM633</f>
        <v>#VALUE!</v>
      </c>
      <c r="AE163" s="244" t="e">
        <f>Intra!BO633</f>
        <v>#VALUE!</v>
      </c>
      <c r="AF163" s="244" t="e">
        <f>Intra!BQ633</f>
        <v>#VALUE!</v>
      </c>
      <c r="AG163" s="244" t="e">
        <f>Intra!BS633</f>
        <v>#VALUE!</v>
      </c>
      <c r="AH163" s="244" t="e">
        <f>Intra!BU633</f>
        <v>#VALUE!</v>
      </c>
      <c r="AI163" s="258" t="e">
        <f>Intra!BW633</f>
        <v>#VALUE!</v>
      </c>
      <c r="AJ163" s="221" t="e">
        <f>Intra!CC633</f>
        <v>#VALUE!</v>
      </c>
      <c r="BF163" s="130"/>
    </row>
    <row r="164" spans="5:58" outlineLevel="1" x14ac:dyDescent="0.2">
      <c r="E164" s="485"/>
      <c r="F164" s="485"/>
      <c r="G164" s="27" t="str">
        <f>Intra!BB667</f>
        <v>Overall Mandatory 422</v>
      </c>
      <c r="H164" s="244">
        <f>Intra!BE673</f>
        <v>-0.18322862011847443</v>
      </c>
      <c r="I164" s="244">
        <f>Intra!BK673</f>
        <v>-0.16543150789196301</v>
      </c>
      <c r="J164" s="244">
        <f>Intra!BM673</f>
        <v>-0.16565045941299367</v>
      </c>
      <c r="K164" s="244">
        <f>Intra!BO673</f>
        <v>-0.20180734849517626</v>
      </c>
      <c r="L164" s="244">
        <f>Intra!BQ673</f>
        <v>-0.19823848997253188</v>
      </c>
      <c r="M164" s="244">
        <f>Intra!BS673</f>
        <v>-0.1767802370132453</v>
      </c>
      <c r="N164" s="244">
        <f>Intra!BU673</f>
        <v>-0.20883662804069691</v>
      </c>
      <c r="O164" s="244">
        <f>Intra!BW673</f>
        <v>-0.18325197779840385</v>
      </c>
      <c r="P164" s="270">
        <f>Intra!CC673</f>
        <v>4.0214398494626144E-2</v>
      </c>
      <c r="Q164" s="140">
        <f>Intra!CE673</f>
        <v>0</v>
      </c>
      <c r="R164" s="147">
        <f>Intra!CG673</f>
        <v>0</v>
      </c>
      <c r="S164" s="242">
        <f>Intra!BE674</f>
        <v>-0.30869102495702738</v>
      </c>
      <c r="T164" s="244">
        <f>Intra!BK674</f>
        <v>-0.29318112711079658</v>
      </c>
      <c r="U164" s="244">
        <f>Intra!BM674</f>
        <v>-0.34438260013191857</v>
      </c>
      <c r="V164" s="244">
        <f>Intra!BO674</f>
        <v>-0.37060835034774819</v>
      </c>
      <c r="W164" s="244">
        <f>Intra!BQ674</f>
        <v>-0.36917600543699591</v>
      </c>
      <c r="X164" s="244">
        <f>Intra!BS674</f>
        <v>-0.3509179142742197</v>
      </c>
      <c r="Y164" s="244">
        <f>Intra!BU674</f>
        <v>-0.31544916145029833</v>
      </c>
      <c r="Z164" s="244">
        <f>Intra!BW674</f>
        <v>-0.30874433407937074</v>
      </c>
      <c r="AA164" s="180">
        <f>Intra!CC674</f>
        <v>-2.3489239230989657E-2</v>
      </c>
      <c r="AB164" s="248">
        <f>Intra!BE675</f>
        <v>-0.12838490701365202</v>
      </c>
      <c r="AC164" s="244">
        <f>Intra!BK675</f>
        <v>-0.1107748515851491</v>
      </c>
      <c r="AD164" s="244">
        <f>Intra!BM675</f>
        <v>-0.10924602480377832</v>
      </c>
      <c r="AE164" s="244">
        <f>Intra!BO675</f>
        <v>-0.11290493230573695</v>
      </c>
      <c r="AF164" s="244">
        <f>Intra!BQ675</f>
        <v>-0.11223867253043074</v>
      </c>
      <c r="AG164" s="244">
        <f>Intra!BS675</f>
        <v>-0.11681427609198769</v>
      </c>
      <c r="AH164" s="244">
        <f>Intra!BU675</f>
        <v>-0.12951948245723743</v>
      </c>
      <c r="AI164" s="258">
        <f>Intra!BW675</f>
        <v>-0.12838779883299989</v>
      </c>
      <c r="AJ164" s="221">
        <f>Intra!CC675</f>
        <v>0.16298387012265819</v>
      </c>
      <c r="BF164" s="130"/>
    </row>
    <row r="165" spans="5:58" outlineLevel="1" x14ac:dyDescent="0.2">
      <c r="E165" s="485"/>
      <c r="F165" s="485"/>
      <c r="G165" s="27" t="str">
        <f>Intra!BB634</f>
        <v>Class ECF7_SCC</v>
      </c>
      <c r="H165" s="244">
        <f>Intra!BE640</f>
        <v>-0.37063288459228583</v>
      </c>
      <c r="I165" s="244">
        <f>Intra!BK640</f>
        <v>-0.32719990738589316</v>
      </c>
      <c r="J165" s="244">
        <f>Intra!BM640</f>
        <v>-0.35926415735409628</v>
      </c>
      <c r="K165" s="244">
        <f>Intra!BO640</f>
        <v>-0.36209268094464053</v>
      </c>
      <c r="L165" s="244">
        <f>Intra!BQ640</f>
        <v>-0.3444082102488461</v>
      </c>
      <c r="M165" s="244">
        <f>Intra!BS640</f>
        <v>-0.33966605608037898</v>
      </c>
      <c r="N165" s="244">
        <f>Intra!BU640</f>
        <v>-0.40303651461617057</v>
      </c>
      <c r="O165" s="244">
        <f>Intra!BW640</f>
        <v>-0.37064269561685725</v>
      </c>
      <c r="P165" s="270">
        <f>Intra!CC640</f>
        <v>-0.20737064845570452</v>
      </c>
      <c r="Q165" s="140">
        <f>Intra!CE640</f>
        <v>0</v>
      </c>
      <c r="R165" s="147">
        <f>Intra!CG640</f>
        <v>0</v>
      </c>
      <c r="S165" s="242">
        <f>Intra!BE641</f>
        <v>-0.53786294129667267</v>
      </c>
      <c r="T165" s="244">
        <f>Intra!BK641</f>
        <v>-0.51796223621418302</v>
      </c>
      <c r="U165" s="244">
        <f>Intra!BM641</f>
        <v>-0.53031221637591752</v>
      </c>
      <c r="V165" s="244">
        <f>Intra!BO641</f>
        <v>-0.46191594537937131</v>
      </c>
      <c r="W165" s="244">
        <f>Intra!BQ641</f>
        <v>-0.46567618731102856</v>
      </c>
      <c r="X165" s="244">
        <f>Intra!BS641</f>
        <v>-0.49326968520405623</v>
      </c>
      <c r="Y165" s="244">
        <f>Intra!BU641</f>
        <v>-0.56714843076264942</v>
      </c>
      <c r="Z165" s="244">
        <f>Intra!BW641</f>
        <v>-0.53791126396683142</v>
      </c>
      <c r="AA165" s="180">
        <f>Intra!CC641</f>
        <v>-0.76073157422799942</v>
      </c>
      <c r="AB165" s="248">
        <f>Intra!BE642</f>
        <v>-0.27386202073831634</v>
      </c>
      <c r="AC165" s="244">
        <f>Intra!BK642</f>
        <v>-0.23058908952964863</v>
      </c>
      <c r="AD165" s="244">
        <f>Intra!BM642</f>
        <v>-0.25874036167222114</v>
      </c>
      <c r="AE165" s="244">
        <f>Intra!BO642</f>
        <v>-0.29756518595376291</v>
      </c>
      <c r="AF165" s="244">
        <f>Intra!BQ642</f>
        <v>-0.27309966523341034</v>
      </c>
      <c r="AG165" s="244">
        <f>Intra!BS642</f>
        <v>-0.23093217386360054</v>
      </c>
      <c r="AH165" s="244">
        <f>Intra!BU642</f>
        <v>-0.33787975044234209</v>
      </c>
      <c r="AI165" s="258">
        <f>Intra!BW642</f>
        <v>-0.27386332710263572</v>
      </c>
      <c r="AJ165" s="221">
        <f>Intra!CC642</f>
        <v>-1.0940317386104116E-4</v>
      </c>
      <c r="BF165" s="130"/>
    </row>
    <row r="166" spans="5:58" ht="17" customHeight="1" outlineLevel="1" thickBot="1" x14ac:dyDescent="0.25">
      <c r="E166" s="485"/>
      <c r="F166" s="486"/>
      <c r="G166" s="27" t="str">
        <f>Intra!BB645</f>
        <v>Overall</v>
      </c>
      <c r="H166" s="244">
        <f>Intra!BE651</f>
        <v>-0.23298586528709841</v>
      </c>
      <c r="I166" s="244">
        <f>Intra!BK651</f>
        <v>-0.21127121812647298</v>
      </c>
      <c r="J166" s="244">
        <f>Intra!BM651</f>
        <v>-0.22049242752491363</v>
      </c>
      <c r="K166" s="244">
        <f>Intra!BO651</f>
        <v>-0.23984367740952384</v>
      </c>
      <c r="L166" s="244">
        <f>Intra!BQ651</f>
        <v>-0.23342889160763114</v>
      </c>
      <c r="M166" s="244">
        <f>Intra!BS651</f>
        <v>-0.21987081452761351</v>
      </c>
      <c r="N166" s="244">
        <f>Intra!BU651</f>
        <v>-0.27085857572179678</v>
      </c>
      <c r="O166" s="244">
        <f>Intra!BW651</f>
        <v>-0.23305480267827183</v>
      </c>
      <c r="P166" s="270">
        <f>Intra!CC651</f>
        <v>-6.1742516411905493E-2</v>
      </c>
      <c r="Q166" s="140">
        <f>Intra!CE651</f>
        <v>0</v>
      </c>
      <c r="R166" s="147">
        <f>Intra!CG651</f>
        <v>0</v>
      </c>
      <c r="S166" s="242">
        <f>Intra!BE652</f>
        <v>-0.53786294129667267</v>
      </c>
      <c r="T166" s="244">
        <f>Intra!BK652</f>
        <v>-0.51796223621418302</v>
      </c>
      <c r="U166" s="244">
        <f>Intra!BM652</f>
        <v>-0.53031221637591752</v>
      </c>
      <c r="V166" s="244">
        <f>Intra!BO652</f>
        <v>-0.46191594537937131</v>
      </c>
      <c r="W166" s="244">
        <f>Intra!BQ652</f>
        <v>-0.46567618731102856</v>
      </c>
      <c r="X166" s="244">
        <f>Intra!BS652</f>
        <v>-0.49326968520405623</v>
      </c>
      <c r="Y166" s="244">
        <f>Intra!BU652</f>
        <v>-0.56714843076264942</v>
      </c>
      <c r="Z166" s="244">
        <f>Intra!BW652</f>
        <v>-0.53791126396683142</v>
      </c>
      <c r="AA166" s="180">
        <f>Intra!CC652</f>
        <v>-1.2374157348085231</v>
      </c>
      <c r="AB166" s="248">
        <f>Intra!BE653</f>
        <v>-0.12838490701365202</v>
      </c>
      <c r="AC166" s="244">
        <f>Intra!BK653</f>
        <v>-0.1107748515851491</v>
      </c>
      <c r="AD166" s="244">
        <f>Intra!BM653</f>
        <v>-0.10924602480377832</v>
      </c>
      <c r="AE166" s="244">
        <f>Intra!BO653</f>
        <v>-5.2553042962896646E-2</v>
      </c>
      <c r="AF166" s="244">
        <f>Intra!BQ653</f>
        <v>-5.2192579742322609E-2</v>
      </c>
      <c r="AG166" s="244">
        <f>Intra!BS653</f>
        <v>-0.11681427609198769</v>
      </c>
      <c r="AH166" s="244">
        <f>Intra!BU653</f>
        <v>-9.6305987913918645E-2</v>
      </c>
      <c r="AI166" s="258">
        <f>Intra!BW653</f>
        <v>-0.12838779883299989</v>
      </c>
      <c r="AJ166" s="221">
        <f>Intra!CC653</f>
        <v>0.2687510943389701</v>
      </c>
      <c r="BF166" s="130"/>
    </row>
    <row r="167" spans="5:58" ht="17" customHeight="1" thickBot="1" x14ac:dyDescent="0.25">
      <c r="E167" s="485"/>
      <c r="F167" s="151"/>
      <c r="G167" s="157"/>
      <c r="H167" s="157"/>
      <c r="I167" s="157"/>
      <c r="J167" s="157"/>
      <c r="K167" s="157"/>
      <c r="L167" s="157"/>
      <c r="M167" s="157"/>
      <c r="N167" s="157"/>
      <c r="O167" s="157"/>
      <c r="P167" s="161"/>
      <c r="Q167" s="157"/>
      <c r="R167" s="157"/>
      <c r="S167" s="151"/>
      <c r="T167" s="157"/>
      <c r="U167" s="157"/>
      <c r="V167" s="157"/>
      <c r="W167" s="157"/>
      <c r="X167" s="157"/>
      <c r="Y167" s="157"/>
      <c r="Z167" s="157"/>
      <c r="AA167" s="210"/>
      <c r="AB167" s="157"/>
      <c r="AC167" s="157"/>
      <c r="AD167" s="157"/>
      <c r="AE167" s="157"/>
      <c r="AF167" s="157"/>
      <c r="AG167" s="157"/>
      <c r="AH167" s="157"/>
      <c r="AI167" s="157"/>
      <c r="AJ167" s="210"/>
      <c r="BF167" s="130"/>
    </row>
    <row r="168" spans="5:58" ht="17" customHeight="1" thickBot="1" x14ac:dyDescent="0.25">
      <c r="E168" s="485"/>
      <c r="F168" s="484" t="s">
        <v>36</v>
      </c>
      <c r="G168" s="27" t="str">
        <f>RA!C553</f>
        <v>Class ECF1_444_SDR</v>
      </c>
      <c r="H168" s="244">
        <f>RA!BE559</f>
        <v>-0.29588219336063093</v>
      </c>
      <c r="I168" s="244">
        <f>RA!BK559</f>
        <v>-0.27861201471994917</v>
      </c>
      <c r="J168" s="244">
        <f>RA!BM559</f>
        <v>-0.28167496568430367</v>
      </c>
      <c r="K168" s="244">
        <f>RA!BO559</f>
        <v>-0.32635778518927949</v>
      </c>
      <c r="L168" s="244">
        <f>RA!BQ559</f>
        <v>-0.31628226626602002</v>
      </c>
      <c r="M168" s="244">
        <f>RA!BS559</f>
        <v>-0.28182199443926104</v>
      </c>
      <c r="N168" s="244">
        <f>RA!BU559</f>
        <v>-0.3074637050466002</v>
      </c>
      <c r="O168" s="244">
        <f>RA!BW559</f>
        <v>-0.30020279002542838</v>
      </c>
      <c r="P168" s="270">
        <f>RA!CC559</f>
        <v>-2.7050298824272442E-2</v>
      </c>
      <c r="Q168" s="140">
        <f>RA!CE559</f>
        <v>0</v>
      </c>
      <c r="R168" s="147">
        <f>RA!CG559</f>
        <v>0</v>
      </c>
      <c r="S168" s="242">
        <f>RA!BE560</f>
        <v>-0.44291941678125601</v>
      </c>
      <c r="T168" s="244">
        <f>RA!BK560</f>
        <v>-0.466185461043918</v>
      </c>
      <c r="U168" s="244">
        <f>RA!BM560</f>
        <v>-0.43864294766883372</v>
      </c>
      <c r="V168" s="244">
        <f>RA!BO560</f>
        <v>-0.47698407010534527</v>
      </c>
      <c r="W168" s="244">
        <f>RA!BQ560</f>
        <v>-0.46741286303921536</v>
      </c>
      <c r="X168" s="244">
        <f>RA!BS560</f>
        <v>-0.42181018688824057</v>
      </c>
      <c r="Y168" s="244">
        <f>RA!BU560</f>
        <v>-0.40830112072954661</v>
      </c>
      <c r="Z168" s="244">
        <f>RA!BW560</f>
        <v>-0.4430243759149336</v>
      </c>
      <c r="AA168" s="180">
        <f>RA!CC560</f>
        <v>-0.12677776006777602</v>
      </c>
      <c r="AB168" s="248">
        <f>RA!BE561</f>
        <v>-0.14627558289944387</v>
      </c>
      <c r="AC168" s="244">
        <f>RA!BK561</f>
        <v>-0.1285823022896615</v>
      </c>
      <c r="AD168" s="244">
        <f>RA!BM561</f>
        <v>-0.13159275146265215</v>
      </c>
      <c r="AE168" s="244">
        <f>RA!BO561</f>
        <v>-0.18043950409796716</v>
      </c>
      <c r="AF168" s="244">
        <f>RA!BQ561</f>
        <v>-0.16961482216792145</v>
      </c>
      <c r="AG168" s="244">
        <f>RA!BS561</f>
        <v>-0.13938460751472981</v>
      </c>
      <c r="AH168" s="244">
        <f>RA!BU561</f>
        <v>-0.17473299147877985</v>
      </c>
      <c r="AI168" s="258">
        <f>RA!BW561</f>
        <v>-0.14726552314388486</v>
      </c>
      <c r="AJ168" s="221">
        <f>RA!CC561</f>
        <v>0.12004084753854548</v>
      </c>
      <c r="BF168" s="130"/>
    </row>
    <row r="169" spans="5:58" x14ac:dyDescent="0.2">
      <c r="E169" s="485"/>
      <c r="F169" s="485"/>
      <c r="G169" s="27" t="str">
        <f>RA!C562</f>
        <v>Class ECF2_422_SDR</v>
      </c>
      <c r="H169" s="244">
        <f>RA!BE568</f>
        <v>-0.26056768971285516</v>
      </c>
      <c r="I169" s="244">
        <f>RA!BK568</f>
        <v>-0.24810686317209674</v>
      </c>
      <c r="J169" s="244">
        <f>RA!BM568</f>
        <v>-0.25581510393629509</v>
      </c>
      <c r="K169" s="244">
        <f>RA!BO568</f>
        <v>-0.29792852792868973</v>
      </c>
      <c r="L169" s="244">
        <f>RA!BQ568</f>
        <v>-0.29037577725432784</v>
      </c>
      <c r="M169" s="244">
        <f>RA!BS568</f>
        <v>-0.25525434346259868</v>
      </c>
      <c r="N169" s="244">
        <f>RA!BU568</f>
        <v>-0.29196043060125249</v>
      </c>
      <c r="O169" s="244">
        <f>RA!BW568</f>
        <v>-0.26360800642672355</v>
      </c>
      <c r="P169" s="270">
        <f>RA!CC568</f>
        <v>-2.5418830150888656E-2</v>
      </c>
      <c r="Q169" s="140">
        <f>RA!CE568</f>
        <v>0</v>
      </c>
      <c r="R169" s="147">
        <f>RA!CG568</f>
        <v>0</v>
      </c>
      <c r="S169" s="242">
        <f>RA!BE569</f>
        <v>-0.37985071150818506</v>
      </c>
      <c r="T169" s="244">
        <f>RA!BK569</f>
        <v>-0.36592562598948697</v>
      </c>
      <c r="U169" s="244">
        <f>RA!BM569</f>
        <v>-0.37440461911531631</v>
      </c>
      <c r="V169" s="244">
        <f>RA!BO569</f>
        <v>-0.44802010152923388</v>
      </c>
      <c r="W169" s="244">
        <f>RA!BQ569</f>
        <v>-0.43354438504153514</v>
      </c>
      <c r="X169" s="244">
        <f>RA!BS569</f>
        <v>-0.37193801780338465</v>
      </c>
      <c r="Y169" s="244">
        <f>RA!BU569</f>
        <v>-0.38562578402919234</v>
      </c>
      <c r="Z169" s="244">
        <f>RA!BW569</f>
        <v>-0.38027128803832544</v>
      </c>
      <c r="AA169" s="180">
        <f>RA!CC569</f>
        <v>-9.8002755998136654E-2</v>
      </c>
      <c r="AB169" s="248">
        <f>RA!BE570</f>
        <v>-0.16180578981192772</v>
      </c>
      <c r="AC169" s="244">
        <f>RA!BK570</f>
        <v>-0.13794334197258984</v>
      </c>
      <c r="AD169" s="244">
        <f>RA!BM570</f>
        <v>-0.14003027102752463</v>
      </c>
      <c r="AE169" s="244">
        <f>RA!BO570</f>
        <v>-0.20727583224566259</v>
      </c>
      <c r="AF169" s="244">
        <f>RA!BQ570</f>
        <v>-0.21584965313663063</v>
      </c>
      <c r="AG169" s="244">
        <f>RA!BS570</f>
        <v>-0.1455314971810806</v>
      </c>
      <c r="AH169" s="244">
        <f>RA!BU570</f>
        <v>-0.24379072262782353</v>
      </c>
      <c r="AI169" s="258">
        <f>RA!BW570</f>
        <v>-0.17123915068734974</v>
      </c>
      <c r="AJ169" s="221">
        <f>RA!CC570</f>
        <v>3.7654314173757386E-3</v>
      </c>
      <c r="BF169" s="130"/>
    </row>
    <row r="170" spans="5:58" x14ac:dyDescent="0.2">
      <c r="E170" s="485"/>
      <c r="F170" s="485"/>
      <c r="G170" s="27" t="str">
        <f>RA!C571</f>
        <v>Class ECF3_444_HDR</v>
      </c>
      <c r="H170" s="244">
        <f>RA!BE577</f>
        <v>-0.3184243720186124</v>
      </c>
      <c r="I170" s="244">
        <f>RA!BK577</f>
        <v>-0.28180098046528257</v>
      </c>
      <c r="J170" s="244">
        <f>RA!BM577</f>
        <v>-0.29716532647550281</v>
      </c>
      <c r="K170" s="244">
        <f>RA!BO577</f>
        <v>-0.35102223563394674</v>
      </c>
      <c r="L170" s="244">
        <f>RA!BQ577</f>
        <v>-0.34686183631135925</v>
      </c>
      <c r="M170" s="244">
        <f>RA!BS577</f>
        <v>-0.31023604222707635</v>
      </c>
      <c r="N170" s="244">
        <f>RA!BU577</f>
        <v>-0.35420455305094561</v>
      </c>
      <c r="O170" s="244">
        <f>RA!BW577</f>
        <v>-0.32410915346221325</v>
      </c>
      <c r="P170" s="270">
        <f>RA!CC577</f>
        <v>-2.7594495688959237E-2</v>
      </c>
      <c r="Q170" s="140">
        <f>RA!CE577</f>
        <v>0</v>
      </c>
      <c r="R170" s="147">
        <f>RA!CG577</f>
        <v>0</v>
      </c>
      <c r="S170" s="242">
        <f>RA!BE578</f>
        <v>-0.39476006316726997</v>
      </c>
      <c r="T170" s="244">
        <f>RA!BK578</f>
        <v>-0.366078336477487</v>
      </c>
      <c r="U170" s="244">
        <f>RA!BM578</f>
        <v>-0.3646013978071686</v>
      </c>
      <c r="V170" s="244">
        <f>RA!BO578</f>
        <v>-0.40066726046231016</v>
      </c>
      <c r="W170" s="244">
        <f>RA!BQ578</f>
        <v>-0.4004875788598049</v>
      </c>
      <c r="X170" s="244">
        <f>RA!BS578</f>
        <v>-0.38300501778755558</v>
      </c>
      <c r="Y170" s="244">
        <f>RA!BU578</f>
        <v>-0.4009014803548816</v>
      </c>
      <c r="Z170" s="244">
        <f>RA!BW578</f>
        <v>-0.39755810657842072</v>
      </c>
      <c r="AA170" s="180">
        <f>RA!CC578</f>
        <v>-9.7867650160129535E-2</v>
      </c>
      <c r="AB170" s="248">
        <f>RA!BE579</f>
        <v>-0.2720951083342189</v>
      </c>
      <c r="AC170" s="244">
        <f>RA!BK579</f>
        <v>-0.25058119727678008</v>
      </c>
      <c r="AD170" s="244">
        <f>RA!BM579</f>
        <v>-0.25468306523209294</v>
      </c>
      <c r="AE170" s="244">
        <f>RA!BO579</f>
        <v>-0.31364039765931451</v>
      </c>
      <c r="AF170" s="244">
        <f>RA!BQ579</f>
        <v>-0.30772240634428383</v>
      </c>
      <c r="AG170" s="244">
        <f>RA!BS579</f>
        <v>-0.2594681752995297</v>
      </c>
      <c r="AH170" s="244">
        <f>RA!BU579</f>
        <v>-0.31797454138096815</v>
      </c>
      <c r="AI170" s="258">
        <f>RA!BW579</f>
        <v>-0.2791015327769939</v>
      </c>
      <c r="AJ170" s="221">
        <f>RA!CC579</f>
        <v>3.6675052495250091E-2</v>
      </c>
      <c r="BF170" s="130"/>
    </row>
    <row r="171" spans="5:58" x14ac:dyDescent="0.2">
      <c r="E171" s="485"/>
      <c r="F171" s="485"/>
      <c r="G171" s="27" t="str">
        <f>RA!C580</f>
        <v>Class ECF4_422_HDR</v>
      </c>
      <c r="H171" s="244">
        <f>RA!BE586</f>
        <v>-0.38123723217757421</v>
      </c>
      <c r="I171" s="244">
        <f>RA!BK586</f>
        <v>-0.36256932807149056</v>
      </c>
      <c r="J171" s="244">
        <f>RA!BM586</f>
        <v>-0.37804633515045999</v>
      </c>
      <c r="K171" s="244">
        <f>RA!BO586</f>
        <v>-0.42767830811967045</v>
      </c>
      <c r="L171" s="244">
        <f>RA!BQ586</f>
        <v>-0.42225198998663527</v>
      </c>
      <c r="M171" s="244">
        <f>RA!BS586</f>
        <v>-0.38039824078531187</v>
      </c>
      <c r="N171" s="244">
        <f>RA!BU586</f>
        <v>-0.43405524054996908</v>
      </c>
      <c r="O171" s="244">
        <f>RA!BW586</f>
        <v>-0.38342848764349841</v>
      </c>
      <c r="P171" s="270">
        <f>RA!CC586</f>
        <v>-0.10706157768872052</v>
      </c>
      <c r="Q171" s="140">
        <f>RA!CE586</f>
        <v>0</v>
      </c>
      <c r="R171" s="147">
        <f>RA!CG586</f>
        <v>0</v>
      </c>
      <c r="S171" s="242">
        <f>RA!BE587</f>
        <v>-0.50840096515386624</v>
      </c>
      <c r="T171" s="244">
        <f>RA!BK587</f>
        <v>-0.51359095367157392</v>
      </c>
      <c r="U171" s="244">
        <f>RA!BM587</f>
        <v>-0.51715085721062071</v>
      </c>
      <c r="V171" s="244">
        <f>RA!BO587</f>
        <v>-0.54259734346331234</v>
      </c>
      <c r="W171" s="244">
        <f>RA!BQ587</f>
        <v>-0.5376196583857209</v>
      </c>
      <c r="X171" s="244">
        <f>RA!BS587</f>
        <v>-0.50348250743759171</v>
      </c>
      <c r="Y171" s="244">
        <f>RA!BU587</f>
        <v>-0.5913854568126522</v>
      </c>
      <c r="Z171" s="244">
        <f>RA!BW587</f>
        <v>-0.50738778325059797</v>
      </c>
      <c r="AA171" s="180">
        <f>RA!CC587</f>
        <v>-0.38707028803817928</v>
      </c>
      <c r="AB171" s="248">
        <f>RA!BE588</f>
        <v>-0.29019231745956053</v>
      </c>
      <c r="AC171" s="244">
        <f>RA!BK588</f>
        <v>-0.27353967784270983</v>
      </c>
      <c r="AD171" s="244">
        <f>RA!BM588</f>
        <v>-0.27215281434024097</v>
      </c>
      <c r="AE171" s="244">
        <f>RA!BO588</f>
        <v>-0.34227279106465935</v>
      </c>
      <c r="AF171" s="244">
        <f>RA!BQ588</f>
        <v>-0.33377923360654171</v>
      </c>
      <c r="AG171" s="244">
        <f>RA!BS588</f>
        <v>-0.27904649145931903</v>
      </c>
      <c r="AH171" s="244">
        <f>RA!BU588</f>
        <v>-0.24261362089991556</v>
      </c>
      <c r="AI171" s="258">
        <f>RA!BW588</f>
        <v>-0.29512086078390209</v>
      </c>
      <c r="AJ171" s="221">
        <f>RA!CC588</f>
        <v>7.9802519549295639E-2</v>
      </c>
      <c r="BF171" s="130"/>
    </row>
    <row r="172" spans="5:58" x14ac:dyDescent="0.2">
      <c r="E172" s="485"/>
      <c r="F172" s="485"/>
      <c r="G172" s="27" t="str">
        <f>RA!C589</f>
        <v>Class ECF5_444_YCgCo</v>
      </c>
      <c r="H172" s="244">
        <f>RA!BE595</f>
        <v>-0.3133087109927023</v>
      </c>
      <c r="I172" s="244">
        <f>RA!BK595</f>
        <v>-0.31201733074221222</v>
      </c>
      <c r="J172" s="244">
        <f>RA!BM595</f>
        <v>-0.31003947386448205</v>
      </c>
      <c r="K172" s="244">
        <f>RA!BO595</f>
        <v>-0.30514701674880135</v>
      </c>
      <c r="L172" s="244">
        <f>RA!BQ595</f>
        <v>-0.30503022747009123</v>
      </c>
      <c r="M172" s="244">
        <f>RA!BS595</f>
        <v>-0.30523697335109679</v>
      </c>
      <c r="N172" s="244">
        <f>RA!BU595</f>
        <v>-0.36498248193701494</v>
      </c>
      <c r="O172" s="244">
        <f>RA!BW595</f>
        <v>-0.31483282969241477</v>
      </c>
      <c r="P172" s="270">
        <f>RA!CC595</f>
        <v>-0.28118451452115223</v>
      </c>
      <c r="Q172" s="140">
        <f>RA!CE595</f>
        <v>0</v>
      </c>
      <c r="R172" s="147">
        <f>RA!CG595</f>
        <v>0</v>
      </c>
      <c r="S172" s="242">
        <f>RA!BE596</f>
        <v>-0.40347472229540871</v>
      </c>
      <c r="T172" s="244">
        <f>RA!BK596</f>
        <v>-0.36421055966312021</v>
      </c>
      <c r="U172" s="244">
        <f>RA!BM596</f>
        <v>-0.36836362169781134</v>
      </c>
      <c r="V172" s="244">
        <f>RA!BO596</f>
        <v>-0.33630375780784127</v>
      </c>
      <c r="W172" s="244">
        <f>RA!BQ596</f>
        <v>-0.33699121761422812</v>
      </c>
      <c r="X172" s="244">
        <f>RA!BS596</f>
        <v>-0.3920602429088299</v>
      </c>
      <c r="Y172" s="244">
        <f>RA!BU596</f>
        <v>-0.52770499027604201</v>
      </c>
      <c r="Z172" s="244">
        <f>RA!BW596</f>
        <v>-0.40551640194097116</v>
      </c>
      <c r="AA172" s="180">
        <f>RA!CC596</f>
        <v>-0.79619396819862132</v>
      </c>
      <c r="AB172" s="248">
        <f>RA!BE597</f>
        <v>-0.22314269968999589</v>
      </c>
      <c r="AC172" s="244">
        <f>RA!BK597</f>
        <v>-0.25982410182130422</v>
      </c>
      <c r="AD172" s="244">
        <f>RA!BM597</f>
        <v>-0.25171532603115276</v>
      </c>
      <c r="AE172" s="244">
        <f>RA!BO597</f>
        <v>-0.27399027568976142</v>
      </c>
      <c r="AF172" s="244">
        <f>RA!BQ597</f>
        <v>-0.27306923732595434</v>
      </c>
      <c r="AG172" s="244">
        <f>RA!BS597</f>
        <v>-0.21841370379336367</v>
      </c>
      <c r="AH172" s="244">
        <f>RA!BU597</f>
        <v>-0.20225997359798786</v>
      </c>
      <c r="AI172" s="258">
        <f>RA!BW597</f>
        <v>-0.22414925744385839</v>
      </c>
      <c r="AJ172" s="221">
        <f>RA!CC597</f>
        <v>0.23382493915631683</v>
      </c>
      <c r="BF172" s="130"/>
    </row>
    <row r="173" spans="5:58" x14ac:dyDescent="0.2">
      <c r="E173" s="485"/>
      <c r="F173" s="485"/>
      <c r="G173" s="27" t="str">
        <f>RA!C598</f>
        <v>Class ECF6_444_SCC</v>
      </c>
      <c r="H173" s="244">
        <f>RA!BE604</f>
        <v>-0.37336888166817045</v>
      </c>
      <c r="I173" s="244">
        <f>RA!BK604</f>
        <v>-0.36797620711992202</v>
      </c>
      <c r="J173" s="244">
        <f>RA!BM604</f>
        <v>-0.38119484131465503</v>
      </c>
      <c r="K173" s="244">
        <f>RA!BO604</f>
        <v>-0.39492174855380963</v>
      </c>
      <c r="L173" s="244">
        <f>RA!BQ604</f>
        <v>-0.37673644955211028</v>
      </c>
      <c r="M173" s="244">
        <f>RA!BS604</f>
        <v>-0.36536936736994585</v>
      </c>
      <c r="N173" s="244">
        <f>RA!BU604</f>
        <v>-0.41947403570968539</v>
      </c>
      <c r="O173" s="244">
        <f>RA!BW604</f>
        <v>-0.37388668265137748</v>
      </c>
      <c r="P173" s="270">
        <f>RA!CC604</f>
        <v>-0.12698891786458441</v>
      </c>
      <c r="Q173" s="140">
        <f>RA!CE604</f>
        <v>0</v>
      </c>
      <c r="R173" s="147">
        <f>RA!CG604</f>
        <v>0</v>
      </c>
      <c r="S173" s="242">
        <f>RA!BE605</f>
        <v>-0.49737399394726178</v>
      </c>
      <c r="T173" s="244">
        <f>RA!BK605</f>
        <v>-0.52197151280708021</v>
      </c>
      <c r="U173" s="244">
        <f>RA!BM605</f>
        <v>-0.52516281374531992</v>
      </c>
      <c r="V173" s="244">
        <f>RA!BO605</f>
        <v>-0.51968954149118685</v>
      </c>
      <c r="W173" s="244">
        <f>RA!BQ605</f>
        <v>-0.50411449554280308</v>
      </c>
      <c r="X173" s="244">
        <f>RA!BS605</f>
        <v>-0.49912130042491787</v>
      </c>
      <c r="Y173" s="244">
        <f>RA!BU605</f>
        <v>-0.56817095031389686</v>
      </c>
      <c r="Z173" s="244">
        <f>RA!BW605</f>
        <v>-0.49802220192325175</v>
      </c>
      <c r="AA173" s="180">
        <f>RA!CC605</f>
        <v>-0.47454922741622063</v>
      </c>
      <c r="AB173" s="248" t="e">
        <f>RA!BE615</f>
        <v>#VALUE!</v>
      </c>
      <c r="AC173" s="244" t="e">
        <f>RA!BK615</f>
        <v>#VALUE!</v>
      </c>
      <c r="AD173" s="244" t="e">
        <f>RA!BM615</f>
        <v>#VALUE!</v>
      </c>
      <c r="AE173" s="244" t="e">
        <f>RA!BO615</f>
        <v>#VALUE!</v>
      </c>
      <c r="AF173" s="244" t="e">
        <f>RA!BQ615</f>
        <v>#VALUE!</v>
      </c>
      <c r="AG173" s="244" t="e">
        <f>RA!BS615</f>
        <v>#VALUE!</v>
      </c>
      <c r="AH173" s="244" t="e">
        <f>RA!BU615</f>
        <v>#VALUE!</v>
      </c>
      <c r="AI173" s="258" t="e">
        <f>RA!BW615</f>
        <v>#VALUE!</v>
      </c>
      <c r="AJ173" s="221" t="e">
        <f>RA!CC615</f>
        <v>#VALUE!</v>
      </c>
      <c r="BF173" s="130"/>
    </row>
    <row r="174" spans="5:58" ht="17" customHeight="1" x14ac:dyDescent="0.2">
      <c r="E174" s="485"/>
      <c r="F174" s="485"/>
      <c r="G174" s="27" t="str">
        <f>RA!BB656</f>
        <v>Overall Mandatory 444</v>
      </c>
      <c r="H174" s="244">
        <f>RA!BE662</f>
        <v>-0.30481231835320727</v>
      </c>
      <c r="I174" s="244">
        <f>RA!BK662</f>
        <v>-0.28429533579322486</v>
      </c>
      <c r="J174" s="244">
        <f>RA!BM662</f>
        <v>-0.29015285565038607</v>
      </c>
      <c r="K174" s="244">
        <f>RA!BO662</f>
        <v>-0.33037466125340181</v>
      </c>
      <c r="L174" s="244">
        <f>RA!BQ662</f>
        <v>-0.32341185216526996</v>
      </c>
      <c r="M174" s="244">
        <f>RA!BS662</f>
        <v>-0.29328529079461335</v>
      </c>
      <c r="N174" s="244">
        <f>RA!BU662</f>
        <v>-0.32903520117504381</v>
      </c>
      <c r="O174" s="244">
        <f>RA!BW662</f>
        <v>-0.30912318524550791</v>
      </c>
      <c r="P174" s="270">
        <f>RA!CC662</f>
        <v>-6.3510671599451507E-2</v>
      </c>
      <c r="Q174" s="140">
        <f>RA!CE662</f>
        <v>0</v>
      </c>
      <c r="R174" s="147">
        <f>RA!CG662</f>
        <v>0</v>
      </c>
      <c r="S174" s="242">
        <f>RA!BE663</f>
        <v>-0.44291941678125601</v>
      </c>
      <c r="T174" s="244">
        <f>RA!BK663</f>
        <v>-0.466185461043918</v>
      </c>
      <c r="U174" s="244">
        <f>RA!BM663</f>
        <v>-0.43864294766883372</v>
      </c>
      <c r="V174" s="244">
        <f>RA!BO663</f>
        <v>-0.47698407010534527</v>
      </c>
      <c r="W174" s="244">
        <f>RA!BQ663</f>
        <v>-0.46741286303921536</v>
      </c>
      <c r="X174" s="244">
        <f>RA!BS663</f>
        <v>-0.42181018688824057</v>
      </c>
      <c r="Y174" s="244">
        <f>RA!BU663</f>
        <v>-0.52770499027604201</v>
      </c>
      <c r="Z174" s="244">
        <f>RA!BW663</f>
        <v>-0.4430243759149336</v>
      </c>
      <c r="AA174" s="180">
        <f>RA!CC663</f>
        <v>-0.79619396819862132</v>
      </c>
      <c r="AB174" s="248">
        <f>RA!BE664</f>
        <v>-0.14627558289944387</v>
      </c>
      <c r="AC174" s="244">
        <f>RA!BK664</f>
        <v>-0.1285823022896615</v>
      </c>
      <c r="AD174" s="244">
        <f>RA!BM664</f>
        <v>-0.13159275146265215</v>
      </c>
      <c r="AE174" s="244">
        <f>RA!BO664</f>
        <v>-0.18043950409796716</v>
      </c>
      <c r="AF174" s="244">
        <f>RA!BQ664</f>
        <v>-0.16961482216792145</v>
      </c>
      <c r="AG174" s="244">
        <f>RA!BS664</f>
        <v>-0.13938460751472981</v>
      </c>
      <c r="AH174" s="244">
        <f>RA!BU664</f>
        <v>-0.17473299147877985</v>
      </c>
      <c r="AI174" s="258">
        <f>RA!BW664</f>
        <v>-0.14726552314388486</v>
      </c>
      <c r="AJ174" s="221">
        <f>RA!CC664</f>
        <v>0.23382493915631683</v>
      </c>
      <c r="BF174" s="130"/>
    </row>
    <row r="175" spans="5:58" ht="17" hidden="1" customHeight="1" outlineLevel="1" thickBot="1" x14ac:dyDescent="0.25">
      <c r="E175" s="485"/>
      <c r="F175" s="485"/>
      <c r="G175" s="57"/>
      <c r="H175" s="244"/>
      <c r="I175" s="244"/>
      <c r="J175" s="244"/>
      <c r="K175" s="244"/>
      <c r="L175" s="244"/>
      <c r="M175" s="244"/>
      <c r="N175" s="244"/>
      <c r="O175" s="244"/>
      <c r="P175" s="270"/>
      <c r="Q175" s="140"/>
      <c r="R175" s="147"/>
      <c r="S175" s="242"/>
      <c r="T175" s="244"/>
      <c r="U175" s="244"/>
      <c r="V175" s="244"/>
      <c r="W175" s="244"/>
      <c r="X175" s="244"/>
      <c r="Y175" s="244"/>
      <c r="Z175" s="244"/>
      <c r="AA175" s="180"/>
      <c r="AB175" s="248"/>
      <c r="AC175" s="244"/>
      <c r="AD175" s="244"/>
      <c r="AE175" s="244"/>
      <c r="AF175" s="244"/>
      <c r="AG175" s="244"/>
      <c r="AH175" s="244"/>
      <c r="AI175" s="258"/>
      <c r="AJ175" s="221"/>
      <c r="BF175" s="130"/>
    </row>
    <row r="176" spans="5:58" hidden="1" outlineLevel="1" x14ac:dyDescent="0.2">
      <c r="E176" s="485"/>
      <c r="F176" s="485"/>
      <c r="G176" s="27" t="str">
        <f>RA!C616</f>
        <v>Class HDR1_4K</v>
      </c>
      <c r="H176" s="244" t="e">
        <f>RA!BE622</f>
        <v>#VALUE!</v>
      </c>
      <c r="I176" s="244" t="e">
        <f>RA!BK622</f>
        <v>#VALUE!</v>
      </c>
      <c r="J176" s="244" t="e">
        <f>RA!BM622</f>
        <v>#VALUE!</v>
      </c>
      <c r="K176" s="244" t="e">
        <f>RA!BO622</f>
        <v>#VALUE!</v>
      </c>
      <c r="L176" s="244" t="e">
        <f>RA!BQ622</f>
        <v>#VALUE!</v>
      </c>
      <c r="M176" s="244" t="e">
        <f>RA!BS622</f>
        <v>#VALUE!</v>
      </c>
      <c r="N176" s="244" t="e">
        <f>RA!BU622</f>
        <v>#VALUE!</v>
      </c>
      <c r="O176" s="244" t="e">
        <f>RA!BW622</f>
        <v>#VALUE!</v>
      </c>
      <c r="P176" s="270" t="e">
        <f>RA!CC622</f>
        <v>#VALUE!</v>
      </c>
      <c r="Q176" s="140">
        <f>RA!CE622</f>
        <v>0</v>
      </c>
      <c r="R176" s="147">
        <f>RA!CG622</f>
        <v>0</v>
      </c>
      <c r="S176" s="242" t="e">
        <f>RA!BE623</f>
        <v>#VALUE!</v>
      </c>
      <c r="T176" s="244" t="e">
        <f>RA!BK623</f>
        <v>#VALUE!</v>
      </c>
      <c r="U176" s="244" t="e">
        <f>RA!BM623</f>
        <v>#VALUE!</v>
      </c>
      <c r="V176" s="244" t="e">
        <f>RA!BO623</f>
        <v>#VALUE!</v>
      </c>
      <c r="W176" s="244" t="e">
        <f>RA!BQ623</f>
        <v>#VALUE!</v>
      </c>
      <c r="X176" s="244" t="e">
        <f>RA!BS623</f>
        <v>#VALUE!</v>
      </c>
      <c r="Y176" s="244" t="e">
        <f>RA!BU623</f>
        <v>#VALUE!</v>
      </c>
      <c r="Z176" s="244" t="e">
        <f>RA!BW623</f>
        <v>#VALUE!</v>
      </c>
      <c r="AA176" s="180" t="e">
        <f>RA!CC623</f>
        <v>#VALUE!</v>
      </c>
      <c r="AB176" s="248" t="e">
        <f>RA!BE624</f>
        <v>#VALUE!</v>
      </c>
      <c r="AC176" s="244" t="e">
        <f>RA!BK624</f>
        <v>#VALUE!</v>
      </c>
      <c r="AD176" s="244" t="e">
        <f>RA!BM624</f>
        <v>#VALUE!</v>
      </c>
      <c r="AE176" s="244" t="e">
        <f>RA!BO624</f>
        <v>#VALUE!</v>
      </c>
      <c r="AF176" s="244" t="e">
        <f>RA!BQ624</f>
        <v>#VALUE!</v>
      </c>
      <c r="AG176" s="244" t="e">
        <f>RA!BS624</f>
        <v>#VALUE!</v>
      </c>
      <c r="AH176" s="244" t="e">
        <f>RA!BU624</f>
        <v>#VALUE!</v>
      </c>
      <c r="AI176" s="258" t="e">
        <f>RA!BW624</f>
        <v>#VALUE!</v>
      </c>
      <c r="AJ176" s="221" t="e">
        <f>RA!CC624</f>
        <v>#VALUE!</v>
      </c>
      <c r="BF176" s="130"/>
    </row>
    <row r="177" spans="5:60" hidden="1" outlineLevel="1" x14ac:dyDescent="0.2">
      <c r="E177" s="485"/>
      <c r="F177" s="485"/>
      <c r="G177" s="27" t="str">
        <f>RA!C625</f>
        <v>Class HDR2_2K</v>
      </c>
      <c r="H177" s="244" t="e">
        <f>RA!BE631</f>
        <v>#VALUE!</v>
      </c>
      <c r="I177" s="244" t="e">
        <f>RA!BK631</f>
        <v>#VALUE!</v>
      </c>
      <c r="J177" s="244" t="e">
        <f>RA!BM631</f>
        <v>#VALUE!</v>
      </c>
      <c r="K177" s="244" t="e">
        <f>RA!BO631</f>
        <v>#VALUE!</v>
      </c>
      <c r="L177" s="244" t="e">
        <f>RA!BQ631</f>
        <v>#VALUE!</v>
      </c>
      <c r="M177" s="244" t="e">
        <f>RA!BS631</f>
        <v>#VALUE!</v>
      </c>
      <c r="N177" s="244" t="e">
        <f>RA!BU631</f>
        <v>#VALUE!</v>
      </c>
      <c r="O177" s="244" t="e">
        <f>RA!BW631</f>
        <v>#VALUE!</v>
      </c>
      <c r="P177" s="270" t="e">
        <f>RA!CC631</f>
        <v>#VALUE!</v>
      </c>
      <c r="Q177" s="140">
        <f>RA!CE631</f>
        <v>0</v>
      </c>
      <c r="R177" s="147">
        <f>RA!CG631</f>
        <v>0</v>
      </c>
      <c r="S177" s="242" t="e">
        <f>RA!BE632</f>
        <v>#VALUE!</v>
      </c>
      <c r="T177" s="244" t="e">
        <f>RA!BK632</f>
        <v>#VALUE!</v>
      </c>
      <c r="U177" s="244" t="e">
        <f>RA!BM632</f>
        <v>#VALUE!</v>
      </c>
      <c r="V177" s="244" t="e">
        <f>RA!BO632</f>
        <v>#VALUE!</v>
      </c>
      <c r="W177" s="244" t="e">
        <f>RA!BQ632</f>
        <v>#VALUE!</v>
      </c>
      <c r="X177" s="244" t="e">
        <f>RA!BS632</f>
        <v>#VALUE!</v>
      </c>
      <c r="Y177" s="244" t="e">
        <f>RA!BU632</f>
        <v>#VALUE!</v>
      </c>
      <c r="Z177" s="244" t="e">
        <f>RA!BW632</f>
        <v>#VALUE!</v>
      </c>
      <c r="AA177" s="180" t="e">
        <f>RA!CC632</f>
        <v>#VALUE!</v>
      </c>
      <c r="AB177" s="248" t="e">
        <f>RA!BE633</f>
        <v>#VALUE!</v>
      </c>
      <c r="AC177" s="244" t="e">
        <f>RA!BK633</f>
        <v>#VALUE!</v>
      </c>
      <c r="AD177" s="244" t="e">
        <f>RA!BM633</f>
        <v>#VALUE!</v>
      </c>
      <c r="AE177" s="244" t="e">
        <f>RA!BO633</f>
        <v>#VALUE!</v>
      </c>
      <c r="AF177" s="244" t="e">
        <f>RA!BQ633</f>
        <v>#VALUE!</v>
      </c>
      <c r="AG177" s="244" t="e">
        <f>RA!BS633</f>
        <v>#VALUE!</v>
      </c>
      <c r="AH177" s="244" t="e">
        <f>RA!BU633</f>
        <v>#VALUE!</v>
      </c>
      <c r="AI177" s="258" t="e">
        <f>RA!BW633</f>
        <v>#VALUE!</v>
      </c>
      <c r="AJ177" s="221" t="e">
        <f>RA!CC633</f>
        <v>#VALUE!</v>
      </c>
      <c r="BF177" s="130"/>
    </row>
    <row r="178" spans="5:60" outlineLevel="1" x14ac:dyDescent="0.2">
      <c r="E178" s="485"/>
      <c r="F178" s="485"/>
      <c r="G178" s="27" t="str">
        <f>RA!BB667</f>
        <v>Overall Mandatory 422</v>
      </c>
      <c r="H178" s="244">
        <f>RA!BE673</f>
        <v>-0.30079087053442816</v>
      </c>
      <c r="I178" s="244">
        <f>RA!BK673</f>
        <v>-0.28626101813856136</v>
      </c>
      <c r="J178" s="244">
        <f>RA!BM673</f>
        <v>-0.29655884767435009</v>
      </c>
      <c r="K178" s="244">
        <f>RA!BO673</f>
        <v>-0.34117845465901664</v>
      </c>
      <c r="L178" s="244">
        <f>RA!BQ673</f>
        <v>-0.33433451483176357</v>
      </c>
      <c r="M178" s="244">
        <f>RA!BS673</f>
        <v>-0.29696897590350307</v>
      </c>
      <c r="N178" s="244">
        <f>RA!BU673</f>
        <v>-0.33932536725082468</v>
      </c>
      <c r="O178" s="244">
        <f>RA!BW673</f>
        <v>-0.30354816683231517</v>
      </c>
      <c r="P178" s="270">
        <f>RA!CC673</f>
        <v>-5.2633079330165942E-2</v>
      </c>
      <c r="Q178" s="140">
        <f>RA!CE673</f>
        <v>0</v>
      </c>
      <c r="R178" s="147">
        <f>RA!CG673</f>
        <v>0</v>
      </c>
      <c r="S178" s="242">
        <f>RA!BE674</f>
        <v>-0.50840096515386624</v>
      </c>
      <c r="T178" s="244">
        <f>RA!BK674</f>
        <v>-0.51359095367157392</v>
      </c>
      <c r="U178" s="244">
        <f>RA!BM674</f>
        <v>-0.51715085721062071</v>
      </c>
      <c r="V178" s="244">
        <f>RA!BO674</f>
        <v>-0.54259734346331234</v>
      </c>
      <c r="W178" s="244">
        <f>RA!BQ674</f>
        <v>-0.5376196583857209</v>
      </c>
      <c r="X178" s="244">
        <f>RA!BS674</f>
        <v>-0.50348250743759171</v>
      </c>
      <c r="Y178" s="244">
        <f>RA!BU674</f>
        <v>-0.5913854568126522</v>
      </c>
      <c r="Z178" s="244">
        <f>RA!BW674</f>
        <v>-0.50738778325059797</v>
      </c>
      <c r="AA178" s="180">
        <f>RA!CC674</f>
        <v>-0.38707028803817928</v>
      </c>
      <c r="AB178" s="248">
        <f>RA!BE675</f>
        <v>-0.16180578981192772</v>
      </c>
      <c r="AC178" s="244">
        <f>RA!BK675</f>
        <v>-0.13794334197258984</v>
      </c>
      <c r="AD178" s="244">
        <f>RA!BM675</f>
        <v>-0.14003027102752463</v>
      </c>
      <c r="AE178" s="244">
        <f>RA!BO675</f>
        <v>-0.20727583224566259</v>
      </c>
      <c r="AF178" s="244">
        <f>RA!BQ675</f>
        <v>-0.21584965313663063</v>
      </c>
      <c r="AG178" s="244">
        <f>RA!BS675</f>
        <v>-0.1455314971810806</v>
      </c>
      <c r="AH178" s="244">
        <f>RA!BU675</f>
        <v>-0.24261362089991556</v>
      </c>
      <c r="AI178" s="258">
        <f>RA!BW675</f>
        <v>-0.17123915068734974</v>
      </c>
      <c r="AJ178" s="221">
        <f>RA!CC675</f>
        <v>7.9802519549295639E-2</v>
      </c>
      <c r="BF178" s="130"/>
    </row>
    <row r="179" spans="5:60" outlineLevel="1" x14ac:dyDescent="0.2">
      <c r="E179" s="485"/>
      <c r="F179" s="485"/>
      <c r="G179" s="27" t="str">
        <f>RA!BB634</f>
        <v>Class ECF7_SCC</v>
      </c>
      <c r="H179" s="265">
        <f>RA!BE640</f>
        <v>-0.37491405540534417</v>
      </c>
      <c r="I179" s="244">
        <f>RA!BK640</f>
        <v>-0.3653900670470519</v>
      </c>
      <c r="J179" s="244">
        <f>RA!BM640</f>
        <v>-0.37697458582108856</v>
      </c>
      <c r="K179" s="244">
        <f>RA!BO640</f>
        <v>-0.39475216312368677</v>
      </c>
      <c r="L179" s="244">
        <f>RA!BQ640</f>
        <v>-0.37494265352260403</v>
      </c>
      <c r="M179" s="244">
        <f>RA!BS640</f>
        <v>-0.36572925198257833</v>
      </c>
      <c r="N179" s="244">
        <f>RA!BU640</f>
        <v>-0.41779871851357725</v>
      </c>
      <c r="O179" s="244">
        <f>RA!BW640</f>
        <v>-0.37486043601311136</v>
      </c>
      <c r="P179" s="270">
        <f>RA!CC640</f>
        <v>-8.1815736367310057E-2</v>
      </c>
      <c r="Q179" s="140">
        <f>RA!CE640</f>
        <v>0</v>
      </c>
      <c r="R179" s="147">
        <f>RA!CG640</f>
        <v>0</v>
      </c>
      <c r="S179" s="242">
        <f>RA!BE641</f>
        <v>-0.49737399394726178</v>
      </c>
      <c r="T179" s="244">
        <f>RA!BK641</f>
        <v>-0.52197151280708021</v>
      </c>
      <c r="U179" s="244">
        <f>RA!BM641</f>
        <v>-0.52516281374531992</v>
      </c>
      <c r="V179" s="244">
        <f>RA!BO641</f>
        <v>-0.51968954149118685</v>
      </c>
      <c r="W179" s="244">
        <f>RA!BQ641</f>
        <v>-0.50411449554280308</v>
      </c>
      <c r="X179" s="244">
        <f>RA!BS641</f>
        <v>-0.49912130042491787</v>
      </c>
      <c r="Y179" s="244">
        <f>RA!BU641</f>
        <v>-0.56817095031389686</v>
      </c>
      <c r="Z179" s="244">
        <f>RA!BW641</f>
        <v>-0.49802220192325175</v>
      </c>
      <c r="AA179" s="180">
        <f>RA!CC641</f>
        <v>-0.32832105884457502</v>
      </c>
      <c r="AB179" s="248">
        <f>RA!BE642</f>
        <v>-0.24776318440350142</v>
      </c>
      <c r="AC179" s="244">
        <f>RA!BK642</f>
        <v>-0.24502056012964835</v>
      </c>
      <c r="AD179" s="244">
        <f>RA!BM642</f>
        <v>-0.23492898465289513</v>
      </c>
      <c r="AE179" s="244">
        <f>RA!BO642</f>
        <v>-0.27259736910789301</v>
      </c>
      <c r="AF179" s="244">
        <f>RA!BQ642</f>
        <v>-0.25782979140322848</v>
      </c>
      <c r="AG179" s="244">
        <f>RA!BS642</f>
        <v>-0.22935650728612766</v>
      </c>
      <c r="AH179" s="244">
        <f>RA!BU642</f>
        <v>-0.29896833317060179</v>
      </c>
      <c r="AI179" s="258">
        <f>RA!BW642</f>
        <v>-0.2465344603905032</v>
      </c>
      <c r="AJ179" s="221">
        <f>RA!CC642</f>
        <v>-2.8344008722985185E-4</v>
      </c>
      <c r="BF179" s="130"/>
    </row>
    <row r="180" spans="5:60" ht="17" customHeight="1" outlineLevel="1" thickBot="1" x14ac:dyDescent="0.25">
      <c r="E180" s="485"/>
      <c r="F180" s="486"/>
      <c r="G180" s="27" t="str">
        <f>RA!BB645</f>
        <v>Overall</v>
      </c>
      <c r="H180" s="265">
        <f>RA!BE651</f>
        <v>-0.31789227500106759</v>
      </c>
      <c r="I180" s="265">
        <f>RA!BK651</f>
        <v>-0.30276061723052533</v>
      </c>
      <c r="J180" s="265">
        <f>RA!BM651</f>
        <v>-0.31179424364849068</v>
      </c>
      <c r="K180" s="265">
        <f>RA!BO651</f>
        <v>-0.34799511979795433</v>
      </c>
      <c r="L180" s="265">
        <f>RA!BQ651</f>
        <v>-0.33869500773211247</v>
      </c>
      <c r="M180" s="265">
        <f>RA!BS651</f>
        <v>-0.30991537435018923</v>
      </c>
      <c r="N180" s="265">
        <f>RA!BU651</f>
        <v>-0.35196107495237305</v>
      </c>
      <c r="O180" s="265">
        <f>RA!BW651</f>
        <v>-0.32083361739347077</v>
      </c>
      <c r="P180" s="268">
        <f>RA!CC651</f>
        <v>-7.302026604261827E-2</v>
      </c>
      <c r="Q180" s="267">
        <f>RA!CE651</f>
        <v>0</v>
      </c>
      <c r="R180" s="148">
        <f>RA!CG651</f>
        <v>0</v>
      </c>
      <c r="S180" s="263">
        <f>RA!BE652</f>
        <v>-0.50840096515386624</v>
      </c>
      <c r="T180" s="265">
        <f>RA!BK652</f>
        <v>-0.52197151280708021</v>
      </c>
      <c r="U180" s="265">
        <f>RA!BM652</f>
        <v>-0.52516281374531992</v>
      </c>
      <c r="V180" s="265">
        <f>RA!BO652</f>
        <v>-0.54259734346331234</v>
      </c>
      <c r="W180" s="265">
        <f>RA!BQ652</f>
        <v>-0.5376196583857209</v>
      </c>
      <c r="X180" s="265">
        <f>RA!BS652</f>
        <v>-0.50348250743759171</v>
      </c>
      <c r="Y180" s="265">
        <f>RA!BU652</f>
        <v>-0.5913854568126522</v>
      </c>
      <c r="Z180" s="265">
        <f>RA!BW652</f>
        <v>-0.50738778325059797</v>
      </c>
      <c r="AA180" s="261">
        <f>RA!CC652</f>
        <v>-0.79619396819862132</v>
      </c>
      <c r="AB180" s="114">
        <f>RA!BE653</f>
        <v>-0.14627558289944387</v>
      </c>
      <c r="AC180" s="265">
        <f>RA!BK653</f>
        <v>-0.1285823022896615</v>
      </c>
      <c r="AD180" s="265">
        <f>RA!BM653</f>
        <v>-0.13159275146265215</v>
      </c>
      <c r="AE180" s="265">
        <f>RA!BO653</f>
        <v>-0.18043950409796716</v>
      </c>
      <c r="AF180" s="265">
        <f>RA!BQ653</f>
        <v>-0.16961482216792145</v>
      </c>
      <c r="AG180" s="265">
        <f>RA!BS653</f>
        <v>-0.13938460751472981</v>
      </c>
      <c r="AH180" s="265">
        <f>RA!BU653</f>
        <v>-0.17473299147877985</v>
      </c>
      <c r="AI180" s="121">
        <f>RA!BW653</f>
        <v>-0.14726552314388486</v>
      </c>
      <c r="AJ180" s="225">
        <f>RA!CC653</f>
        <v>0.23382493915631683</v>
      </c>
      <c r="BF180" s="130"/>
    </row>
    <row r="181" spans="5:60" ht="17" customHeight="1" thickBot="1" x14ac:dyDescent="0.25">
      <c r="E181" s="485"/>
      <c r="F181" s="152"/>
      <c r="G181" s="158"/>
      <c r="H181" s="158"/>
      <c r="I181" s="158"/>
      <c r="J181" s="158"/>
      <c r="K181" s="158"/>
      <c r="L181" s="158"/>
      <c r="M181" s="158"/>
      <c r="N181" s="158"/>
      <c r="O181" s="158"/>
      <c r="P181" s="205"/>
      <c r="Q181" s="158"/>
      <c r="R181" s="158"/>
      <c r="S181" s="152"/>
      <c r="T181" s="158"/>
      <c r="U181" s="158"/>
      <c r="V181" s="158"/>
      <c r="W181" s="158"/>
      <c r="X181" s="158"/>
      <c r="Y181" s="158"/>
      <c r="Z181" s="158"/>
      <c r="AA181" s="214"/>
      <c r="AB181" s="158"/>
      <c r="AC181" s="158"/>
      <c r="AD181" s="158"/>
      <c r="AE181" s="158"/>
      <c r="AF181" s="158"/>
      <c r="AG181" s="158"/>
      <c r="AH181" s="158"/>
      <c r="AI181" s="158"/>
      <c r="AJ181" s="214"/>
      <c r="BF181" s="130"/>
      <c r="BH181" s="78"/>
    </row>
    <row r="182" spans="5:60" ht="17" customHeight="1" thickBot="1" x14ac:dyDescent="0.25">
      <c r="E182" s="485"/>
      <c r="F182" s="484" t="s">
        <v>37</v>
      </c>
      <c r="G182" s="111" t="str">
        <f>LD!C553</f>
        <v>Class ECF1_444_SDR</v>
      </c>
      <c r="H182" s="244">
        <f>LD!BE559</f>
        <v>-0.24938153203721072</v>
      </c>
      <c r="I182" s="244">
        <f>LD!BK559</f>
        <v>-0.23344914552844731</v>
      </c>
      <c r="J182" s="244">
        <f>LD!BM559</f>
        <v>-0.23038468431016232</v>
      </c>
      <c r="K182" s="244">
        <f>LD!BO559</f>
        <v>-0.2529288997012864</v>
      </c>
      <c r="L182" s="244">
        <f>LD!BQ559</f>
        <v>-0.2477479440827782</v>
      </c>
      <c r="M182" s="244">
        <f>LD!BS559</f>
        <v>-0.23292063571434199</v>
      </c>
      <c r="N182" s="244">
        <f>LD!BU559</f>
        <v>-0.25809913182021754</v>
      </c>
      <c r="O182" s="244">
        <f>LD!BW559</f>
        <v>-0.2538043406617318</v>
      </c>
      <c r="P182" s="270">
        <f>LD!CC559</f>
        <v>3.6174586264722639E-3</v>
      </c>
      <c r="Q182" s="140">
        <f>LD!CE559</f>
        <v>0</v>
      </c>
      <c r="R182" s="147">
        <f>LD!CG559</f>
        <v>0</v>
      </c>
      <c r="S182" s="242">
        <f>LD!BE560</f>
        <v>-0.35704778503730195</v>
      </c>
      <c r="T182" s="244">
        <f>LD!BK560</f>
        <v>-0.37397593789982941</v>
      </c>
      <c r="U182" s="244">
        <f>LD!BM560</f>
        <v>-0.355942486709943</v>
      </c>
      <c r="V182" s="244">
        <f>LD!BO560</f>
        <v>-0.39177711536878113</v>
      </c>
      <c r="W182" s="244">
        <f>LD!BQ560</f>
        <v>-0.37635653580180184</v>
      </c>
      <c r="X182" s="244">
        <f>LD!BS560</f>
        <v>-0.3405870022981311</v>
      </c>
      <c r="Y182" s="244">
        <f>LD!BU560</f>
        <v>-0.32265756252901723</v>
      </c>
      <c r="Z182" s="244">
        <f>LD!BW560</f>
        <v>-0.35672330824065512</v>
      </c>
      <c r="AA182" s="180">
        <f>LD!CC560</f>
        <v>-0.14101859971690134</v>
      </c>
      <c r="AB182" s="248">
        <f>LD!BE561</f>
        <v>-0.13640632592427293</v>
      </c>
      <c r="AC182" s="112"/>
      <c r="AD182" s="112"/>
      <c r="AE182" s="112"/>
      <c r="AF182" s="112"/>
      <c r="AG182" s="112"/>
      <c r="AH182" s="112"/>
      <c r="AI182" s="218"/>
      <c r="AJ182" s="226"/>
      <c r="BF182" s="130"/>
      <c r="BH182" s="78"/>
    </row>
    <row r="183" spans="5:60" x14ac:dyDescent="0.2">
      <c r="E183" s="485"/>
      <c r="F183" s="485"/>
      <c r="G183" s="27" t="str">
        <f>LD!C562</f>
        <v>Class ECF2_422_SDR</v>
      </c>
      <c r="H183" s="244">
        <f>LD!BE568</f>
        <v>-0.22040413543805637</v>
      </c>
      <c r="I183" s="244">
        <f>LD!BK568</f>
        <v>-0.20015033452832845</v>
      </c>
      <c r="J183" s="244">
        <f>LD!BM568</f>
        <v>-0.20047446488779683</v>
      </c>
      <c r="K183" s="244">
        <f>LD!BO568</f>
        <v>-0.24032020284516256</v>
      </c>
      <c r="L183" s="244">
        <f>LD!BQ568</f>
        <v>-0.23540424770065074</v>
      </c>
      <c r="M183" s="244">
        <f>LD!BS568</f>
        <v>-0.21121600333637625</v>
      </c>
      <c r="N183" s="244">
        <f>LD!BU568</f>
        <v>-0.264195483952953</v>
      </c>
      <c r="O183" s="244">
        <f>LD!BW568</f>
        <v>-0.22574353973047903</v>
      </c>
      <c r="P183" s="270">
        <f>LD!CC568</f>
        <v>1.2651140653931005E-2</v>
      </c>
      <c r="Q183" s="140">
        <f>LD!CE568</f>
        <v>0</v>
      </c>
      <c r="R183" s="147">
        <f>LD!CG568</f>
        <v>0</v>
      </c>
      <c r="S183" s="242">
        <f>LD!BE569</f>
        <v>-0.27063010809813759</v>
      </c>
      <c r="T183" s="244">
        <f>LD!BK569</f>
        <v>-0.25298206918943766</v>
      </c>
      <c r="U183" s="244">
        <f>LD!BM569</f>
        <v>-0.26113061868836152</v>
      </c>
      <c r="V183" s="244">
        <f>LD!BO569</f>
        <v>-0.29257943303279654</v>
      </c>
      <c r="W183" s="244">
        <f>LD!BQ569</f>
        <v>-0.28105655369869109</v>
      </c>
      <c r="X183" s="244">
        <f>LD!BS569</f>
        <v>-0.26433807350023131</v>
      </c>
      <c r="Y183" s="244">
        <f>LD!BU569</f>
        <v>-0.32752155474500577</v>
      </c>
      <c r="Z183" s="244">
        <f>LD!BW569</f>
        <v>-0.27114524274074958</v>
      </c>
      <c r="AA183" s="180">
        <f>LD!CC569</f>
        <v>-8.9027391751232005E-2</v>
      </c>
      <c r="AB183" s="248">
        <f>LD!BE570</f>
        <v>-0.1676437441900317</v>
      </c>
      <c r="AC183" s="244">
        <f>LD!BK570</f>
        <v>-0.15457579987580505</v>
      </c>
      <c r="AD183" s="244">
        <f>LD!BM570</f>
        <v>-0.14784730622972186</v>
      </c>
      <c r="AE183" s="244">
        <f>LD!BO570</f>
        <v>-0.17044046467533913</v>
      </c>
      <c r="AF183" s="244">
        <f>LD!BQ570</f>
        <v>-0.16986299657274206</v>
      </c>
      <c r="AG183" s="244">
        <f>LD!BS570</f>
        <v>-0.15559396607538467</v>
      </c>
      <c r="AH183" s="244">
        <f>LD!BU570</f>
        <v>-0.22471200836903205</v>
      </c>
      <c r="AI183" s="258">
        <f>LD!BW570</f>
        <v>-0.17962266561297591</v>
      </c>
      <c r="AJ183" s="221">
        <f>LD!CC570</f>
        <v>0.18350021347256909</v>
      </c>
      <c r="BF183" s="130"/>
      <c r="BH183" s="78"/>
    </row>
    <row r="184" spans="5:60" x14ac:dyDescent="0.2">
      <c r="E184" s="485"/>
      <c r="F184" s="485"/>
      <c r="G184" s="27" t="str">
        <f>LD!C571</f>
        <v>Class ECF3_444_HDR</v>
      </c>
      <c r="H184" s="244">
        <f>LD!BE577</f>
        <v>-0.30081121483779683</v>
      </c>
      <c r="I184" s="244">
        <f>LD!BK577</f>
        <v>-0.27194562051033955</v>
      </c>
      <c r="J184" s="244">
        <f>LD!BM577</f>
        <v>-0.27061729973270371</v>
      </c>
      <c r="K184" s="244">
        <f>LD!BO577</f>
        <v>-0.2992258008327372</v>
      </c>
      <c r="L184" s="244">
        <f>LD!BQ577</f>
        <v>-0.29593563122984923</v>
      </c>
      <c r="M184" s="244">
        <f>LD!BS577</f>
        <v>-0.28911688316039874</v>
      </c>
      <c r="N184" s="244">
        <f>LD!BU577</f>
        <v>-0.32609269463903279</v>
      </c>
      <c r="O184" s="244">
        <f>LD!BW577</f>
        <v>-0.30426179826822441</v>
      </c>
      <c r="P184" s="270">
        <f>LD!CC577</f>
        <v>0.11312678158694112</v>
      </c>
      <c r="Q184" s="140">
        <f>LD!CE577</f>
        <v>0</v>
      </c>
      <c r="R184" s="147">
        <f>LD!CG577</f>
        <v>0</v>
      </c>
      <c r="S184" s="242">
        <f>LD!BE578</f>
        <v>-0.38456636511462006</v>
      </c>
      <c r="T184" s="244">
        <f>LD!BK578</f>
        <v>-0.3561317876936807</v>
      </c>
      <c r="U184" s="244">
        <f>LD!BM578</f>
        <v>-0.35237562840215775</v>
      </c>
      <c r="V184" s="244">
        <f>LD!BO578</f>
        <v>-0.37424473614770803</v>
      </c>
      <c r="W184" s="244">
        <f>LD!BQ578</f>
        <v>-0.37062875800975481</v>
      </c>
      <c r="X184" s="244">
        <f>LD!BS578</f>
        <v>-0.37079326032164595</v>
      </c>
      <c r="Y184" s="244">
        <f>LD!BU578</f>
        <v>-0.39600409865296204</v>
      </c>
      <c r="Z184" s="244">
        <f>LD!BW578</f>
        <v>-0.38591123495327495</v>
      </c>
      <c r="AA184" s="180">
        <f>LD!CC578</f>
        <v>6.7989524726380909E-2</v>
      </c>
      <c r="AB184" s="248">
        <f>LD!BE579</f>
        <v>-0.21705606456097359</v>
      </c>
      <c r="AC184" s="244">
        <f>LD!BK579</f>
        <v>-0.18775945332699839</v>
      </c>
      <c r="AD184" s="244">
        <f>LD!BM579</f>
        <v>-0.18885897106324967</v>
      </c>
      <c r="AE184" s="244">
        <f>LD!BO579</f>
        <v>-0.22420686551776636</v>
      </c>
      <c r="AF184" s="244">
        <f>LD!BQ579</f>
        <v>-0.22124250444994364</v>
      </c>
      <c r="AG184" s="244">
        <f>LD!BS579</f>
        <v>-0.20744050599915154</v>
      </c>
      <c r="AH184" s="244">
        <f>LD!BU579</f>
        <v>-0.25618129062510353</v>
      </c>
      <c r="AI184" s="258">
        <f>LD!BW579</f>
        <v>-0.22261236158317388</v>
      </c>
      <c r="AJ184" s="221">
        <f>LD!CC579</f>
        <v>0.15826403844750134</v>
      </c>
      <c r="BF184" s="130"/>
      <c r="BH184" s="78"/>
    </row>
    <row r="185" spans="5:60" x14ac:dyDescent="0.2">
      <c r="E185" s="485"/>
      <c r="F185" s="485"/>
      <c r="G185" s="27" t="str">
        <f>LD!C580</f>
        <v>Class ECF4_422_HDR</v>
      </c>
      <c r="H185" s="244">
        <f>LD!BE586</f>
        <v>-0.31878677136103206</v>
      </c>
      <c r="I185" s="244">
        <f>LD!BK586</f>
        <v>-0.30530513930118114</v>
      </c>
      <c r="J185" s="244">
        <f>LD!BM586</f>
        <v>-0.30762080865819524</v>
      </c>
      <c r="K185" s="244">
        <f>LD!BO586</f>
        <v>-0.32000620130038598</v>
      </c>
      <c r="L185" s="244">
        <f>LD!BQ586</f>
        <v>-0.31657924085761097</v>
      </c>
      <c r="M185" s="244">
        <f>LD!BS586</f>
        <v>-0.30886605804379347</v>
      </c>
      <c r="N185" s="244">
        <f>LD!BU586</f>
        <v>-0.33792138670500282</v>
      </c>
      <c r="O185" s="244">
        <f>LD!BW586</f>
        <v>-0.32120982052801306</v>
      </c>
      <c r="P185" s="270">
        <f>LD!CC586</f>
        <v>-1.6349323093534436E-2</v>
      </c>
      <c r="Q185" s="140">
        <f>LD!CE586</f>
        <v>0</v>
      </c>
      <c r="R185" s="147">
        <f>LD!CG586</f>
        <v>0</v>
      </c>
      <c r="S185" s="242">
        <f>LD!BE587</f>
        <v>-0.41672195261186018</v>
      </c>
      <c r="T185" s="244">
        <f>LD!BK587</f>
        <v>-0.41007916142033063</v>
      </c>
      <c r="U185" s="244">
        <f>LD!BM587</f>
        <v>-0.41446993319490666</v>
      </c>
      <c r="V185" s="244">
        <f>LD!BO587</f>
        <v>-0.42628058357427012</v>
      </c>
      <c r="W185" s="244">
        <f>LD!BQ587</f>
        <v>-0.42267376672330981</v>
      </c>
      <c r="X185" s="244">
        <f>LD!BS587</f>
        <v>-0.40863466539963389</v>
      </c>
      <c r="Y185" s="244">
        <f>LD!BU587</f>
        <v>-0.49652695230604937</v>
      </c>
      <c r="Z185" s="244">
        <f>LD!BW587</f>
        <v>-0.41840475538206279</v>
      </c>
      <c r="AA185" s="180">
        <f>LD!CC587</f>
        <v>-7.5787114792842725E-2</v>
      </c>
      <c r="AB185" s="248">
        <f>LD!BE588</f>
        <v>-0.22085159011020394</v>
      </c>
      <c r="AC185" s="244">
        <f>LD!BK588</f>
        <v>-0.20053111718203165</v>
      </c>
      <c r="AD185" s="244">
        <f>LD!BM588</f>
        <v>-0.20077168412148383</v>
      </c>
      <c r="AE185" s="244">
        <f>LD!BO588</f>
        <v>-0.21373181902650185</v>
      </c>
      <c r="AF185" s="244">
        <f>LD!BQ588</f>
        <v>-0.21048471499191213</v>
      </c>
      <c r="AG185" s="244">
        <f>LD!BS588</f>
        <v>-0.20909745068795305</v>
      </c>
      <c r="AH185" s="244">
        <f>LD!BU588</f>
        <v>-0.17931582110395627</v>
      </c>
      <c r="AI185" s="258">
        <f>LD!BW588</f>
        <v>-0.22401488567396333</v>
      </c>
      <c r="AJ185" s="221">
        <f>LD!CC588</f>
        <v>4.3088468605773853E-2</v>
      </c>
      <c r="BF185" s="130"/>
      <c r="BH185" s="78"/>
    </row>
    <row r="186" spans="5:60" x14ac:dyDescent="0.2">
      <c r="E186" s="485"/>
      <c r="F186" s="485"/>
      <c r="G186" s="27" t="str">
        <f>LD!C589</f>
        <v>Class ECF5_444_YCgCo</v>
      </c>
      <c r="H186" s="244">
        <f>LD!BE595</f>
        <v>-0.22365015713886238</v>
      </c>
      <c r="I186" s="244">
        <f>LD!BK595</f>
        <v>-0.25402143127545707</v>
      </c>
      <c r="J186" s="244">
        <f>LD!BM595</f>
        <v>-0.2459954168856503</v>
      </c>
      <c r="K186" s="244">
        <f>LD!BO595</f>
        <v>-0.31251950296580111</v>
      </c>
      <c r="L186" s="244">
        <f>LD!BQ595</f>
        <v>-0.31036572100929027</v>
      </c>
      <c r="M186" s="244">
        <f>LD!BS595</f>
        <v>-0.22068643873226912</v>
      </c>
      <c r="N186" s="244">
        <f>LD!BU595</f>
        <v>-0.21059517004022632</v>
      </c>
      <c r="O186" s="244">
        <f>LD!BW595</f>
        <v>-0.22588006442250441</v>
      </c>
      <c r="P186" s="270">
        <f>LD!CC595</f>
        <v>0.29075670956327909</v>
      </c>
      <c r="Q186" s="140">
        <f>LD!CE595</f>
        <v>0</v>
      </c>
      <c r="R186" s="147">
        <f>LD!CG595</f>
        <v>0</v>
      </c>
      <c r="S186" s="242">
        <f>LD!BE596</f>
        <v>-0.22365015713886238</v>
      </c>
      <c r="T186" s="244">
        <f>LD!BK596</f>
        <v>-0.25402143127545707</v>
      </c>
      <c r="U186" s="244">
        <f>LD!BM596</f>
        <v>-0.2459954168856503</v>
      </c>
      <c r="V186" s="244">
        <f>LD!BO596</f>
        <v>-0.31251950296580111</v>
      </c>
      <c r="W186" s="244">
        <f>LD!BQ596</f>
        <v>-0.31036572100929027</v>
      </c>
      <c r="X186" s="244">
        <f>LD!BS596</f>
        <v>-0.22068643873226912</v>
      </c>
      <c r="Y186" s="244">
        <f>LD!BU596</f>
        <v>-0.21059517004022632</v>
      </c>
      <c r="Z186" s="244">
        <f>LD!BW596</f>
        <v>-0.22588006442250441</v>
      </c>
      <c r="AA186" s="180">
        <f>LD!CC596</f>
        <v>0.29075670956327909</v>
      </c>
      <c r="AB186" s="248">
        <f>LD!BE597</f>
        <v>-0.22365015713886238</v>
      </c>
      <c r="AC186" s="244">
        <f>LD!BK597</f>
        <v>-0.25402143127545707</v>
      </c>
      <c r="AD186" s="244">
        <f>LD!BM597</f>
        <v>-0.2459954168856503</v>
      </c>
      <c r="AE186" s="244">
        <f>LD!BO597</f>
        <v>-0.31251950296580111</v>
      </c>
      <c r="AF186" s="244">
        <f>LD!BQ597</f>
        <v>-0.31036572100929027</v>
      </c>
      <c r="AG186" s="244">
        <f>LD!BS597</f>
        <v>-0.22068643873226912</v>
      </c>
      <c r="AH186" s="244">
        <f>LD!BU597</f>
        <v>-0.21059517004022632</v>
      </c>
      <c r="AI186" s="258">
        <f>LD!BW597</f>
        <v>-0.22588006442250441</v>
      </c>
      <c r="AJ186" s="221">
        <f>LD!CC597</f>
        <v>0.29075670956327909</v>
      </c>
      <c r="BF186" s="130"/>
      <c r="BH186" s="78"/>
    </row>
    <row r="187" spans="5:60" x14ac:dyDescent="0.2">
      <c r="E187" s="485"/>
      <c r="F187" s="485"/>
      <c r="G187" s="27" t="str">
        <f>LD!C598</f>
        <v>Class ECF6_444_SCC</v>
      </c>
      <c r="H187" s="244">
        <f>LD!BE604</f>
        <v>-0.36670509940700674</v>
      </c>
      <c r="I187" s="244">
        <f>LD!BK604</f>
        <v>-0.34930012562624058</v>
      </c>
      <c r="J187" s="244">
        <f>LD!BM604</f>
        <v>-0.3626085637976309</v>
      </c>
      <c r="K187" s="244">
        <f>LD!BO604</f>
        <v>-0.37762570932033485</v>
      </c>
      <c r="L187" s="244">
        <f>LD!BQ604</f>
        <v>-0.36240159517575254</v>
      </c>
      <c r="M187" s="244">
        <f>LD!BS604</f>
        <v>-0.35733419061144761</v>
      </c>
      <c r="N187" s="244">
        <f>LD!BU604</f>
        <v>-0.40526846358956065</v>
      </c>
      <c r="O187" s="244">
        <f>LD!BW604</f>
        <v>-0.36862830501318838</v>
      </c>
      <c r="P187" s="270">
        <f>LD!CC604</f>
        <v>-0.11545083608812132</v>
      </c>
      <c r="Q187" s="140">
        <f>LD!CE604</f>
        <v>0</v>
      </c>
      <c r="R187" s="147">
        <f>LD!CG604</f>
        <v>0</v>
      </c>
      <c r="S187" s="242">
        <f>LD!BE605</f>
        <v>-0.52478054017642872</v>
      </c>
      <c r="T187" s="244">
        <f>LD!BK605</f>
        <v>-0.52144885621794423</v>
      </c>
      <c r="U187" s="244">
        <f>LD!BM605</f>
        <v>-0.52699157728355162</v>
      </c>
      <c r="V187" s="244">
        <f>LD!BO605</f>
        <v>-0.54481436597986921</v>
      </c>
      <c r="W187" s="244">
        <f>LD!BQ605</f>
        <v>-0.52537512790717211</v>
      </c>
      <c r="X187" s="244">
        <f>LD!BS605</f>
        <v>-0.52117532442225123</v>
      </c>
      <c r="Y187" s="244">
        <f>LD!BU605</f>
        <v>-0.56373291161209282</v>
      </c>
      <c r="Z187" s="244">
        <f>LD!BW605</f>
        <v>-0.52925716679400914</v>
      </c>
      <c r="AA187" s="180">
        <f>LD!CC605</f>
        <v>-0.37395679978697877</v>
      </c>
      <c r="AB187" s="248" t="e">
        <f>LD!BE615</f>
        <v>#VALUE!</v>
      </c>
      <c r="AC187" s="244" t="e">
        <f>LD!BK615</f>
        <v>#VALUE!</v>
      </c>
      <c r="AD187" s="244" t="e">
        <f>LD!BM615</f>
        <v>#VALUE!</v>
      </c>
      <c r="AE187" s="244" t="e">
        <f>LD!BO615</f>
        <v>#VALUE!</v>
      </c>
      <c r="AF187" s="244" t="e">
        <f>LD!BQ615</f>
        <v>#VALUE!</v>
      </c>
      <c r="AG187" s="244" t="e">
        <f>LD!BS615</f>
        <v>#VALUE!</v>
      </c>
      <c r="AH187" s="244" t="e">
        <f>LD!BU615</f>
        <v>#VALUE!</v>
      </c>
      <c r="AI187" s="258" t="e">
        <f>LD!BW615</f>
        <v>#VALUE!</v>
      </c>
      <c r="AJ187" s="221" t="e">
        <f>LD!CC615</f>
        <v>#VALUE!</v>
      </c>
      <c r="BF187" s="130"/>
      <c r="BH187" s="78"/>
    </row>
    <row r="188" spans="5:60" ht="17" customHeight="1" thickBot="1" x14ac:dyDescent="0.25">
      <c r="E188" s="485"/>
      <c r="F188" s="485"/>
      <c r="G188" s="27" t="str">
        <f>LD!BB656</f>
        <v>Overall Mandatory 444</v>
      </c>
      <c r="H188" s="265">
        <f>LD!BE662</f>
        <v>-0.25795130878196892</v>
      </c>
      <c r="I188" s="265">
        <f>LD!BK662</f>
        <v>-0.24428972727409112</v>
      </c>
      <c r="J188" s="265">
        <f>LD!BM662</f>
        <v>-0.24105979135689237</v>
      </c>
      <c r="K188" s="265">
        <f>LD!BO662</f>
        <v>-0.26983827809322158</v>
      </c>
      <c r="L188" s="265">
        <f>LD!BQ662</f>
        <v>-0.26541384977396199</v>
      </c>
      <c r="M188" s="265">
        <f>LD!BS662</f>
        <v>-0.24404933548212426</v>
      </c>
      <c r="N188" s="265">
        <f>LD!BU662</f>
        <v>-0.26793059447106637</v>
      </c>
      <c r="O188" s="265">
        <f>LD!BW662</f>
        <v>-0.26191441165881602</v>
      </c>
      <c r="P188" s="268">
        <f>LD!CC662</f>
        <v>5.9857224943999442E-2</v>
      </c>
      <c r="Q188" s="267">
        <f>LD!CE662</f>
        <v>0</v>
      </c>
      <c r="R188" s="148">
        <f>LD!CG662</f>
        <v>0</v>
      </c>
      <c r="S188" s="263">
        <f>LD!BE663</f>
        <v>-0.38456636511462006</v>
      </c>
      <c r="T188" s="265">
        <f>LD!BK663</f>
        <v>-0.37397593789982941</v>
      </c>
      <c r="U188" s="265">
        <f>LD!BM663</f>
        <v>-0.355942486709943</v>
      </c>
      <c r="V188" s="265">
        <f>LD!BO663</f>
        <v>-0.39177711536878113</v>
      </c>
      <c r="W188" s="265">
        <f>LD!BQ663</f>
        <v>-0.37635653580180184</v>
      </c>
      <c r="X188" s="265">
        <f>LD!BS663</f>
        <v>-0.37079326032164595</v>
      </c>
      <c r="Y188" s="265">
        <f>LD!BU663</f>
        <v>-0.39600409865296204</v>
      </c>
      <c r="Z188" s="265">
        <f>LD!BW663</f>
        <v>-0.38591123495327495</v>
      </c>
      <c r="AA188" s="261">
        <f>LD!CC663</f>
        <v>-0.14101859971690134</v>
      </c>
      <c r="AB188" s="114">
        <f>LD!BE664</f>
        <v>-0.13640632592427293</v>
      </c>
      <c r="AC188" s="265">
        <f>LD!BK664</f>
        <v>-0.11673063443867004</v>
      </c>
      <c r="AD188" s="265">
        <f>LD!BM664</f>
        <v>-0.11436279263938653</v>
      </c>
      <c r="AE188" s="265">
        <f>LD!BO664</f>
        <v>-0.16001608780675158</v>
      </c>
      <c r="AF188" s="265">
        <f>LD!BQ664</f>
        <v>-0.15017845514907557</v>
      </c>
      <c r="AG188" s="265">
        <f>LD!BS664</f>
        <v>-0.13128277503389785</v>
      </c>
      <c r="AH188" s="265">
        <f>LD!BU664</f>
        <v>-0.15718575405534674</v>
      </c>
      <c r="AI188" s="121">
        <f>LD!BW664</f>
        <v>-0.13938109537905241</v>
      </c>
      <c r="AJ188" s="225">
        <f>LD!CC664</f>
        <v>0.29075670956327909</v>
      </c>
      <c r="BF188" s="130"/>
      <c r="BH188" s="78"/>
    </row>
    <row r="189" spans="5:60" ht="17" hidden="1" customHeight="1" outlineLevel="1" thickBot="1" x14ac:dyDescent="0.25">
      <c r="E189" s="485"/>
      <c r="F189" s="485"/>
      <c r="G189" s="154"/>
      <c r="H189" s="159"/>
      <c r="I189" s="159"/>
      <c r="J189" s="159"/>
      <c r="K189" s="159"/>
      <c r="L189" s="159"/>
      <c r="M189" s="159"/>
      <c r="N189" s="159"/>
      <c r="O189" s="159"/>
      <c r="P189" s="206"/>
      <c r="Q189" s="159"/>
      <c r="R189" s="159"/>
      <c r="S189" s="154"/>
      <c r="T189" s="159"/>
      <c r="U189" s="159"/>
      <c r="V189" s="159"/>
      <c r="W189" s="159"/>
      <c r="X189" s="159"/>
      <c r="Y189" s="159"/>
      <c r="Z189" s="159"/>
      <c r="AA189" s="215"/>
      <c r="AB189" s="159"/>
      <c r="AC189" s="159"/>
      <c r="AD189" s="159"/>
      <c r="AE189" s="159"/>
      <c r="AF189" s="159"/>
      <c r="AG189" s="159"/>
      <c r="AH189" s="159"/>
      <c r="AI189" s="159"/>
      <c r="AJ189" s="159"/>
      <c r="BF189" s="130"/>
      <c r="BH189" s="78"/>
    </row>
    <row r="190" spans="5:60" hidden="1" outlineLevel="1" x14ac:dyDescent="0.2">
      <c r="E190" s="485"/>
      <c r="F190" s="485"/>
      <c r="G190" s="111" t="str">
        <f>LD!C616</f>
        <v>Class HDR1_4K</v>
      </c>
      <c r="H190" s="113"/>
      <c r="I190" s="113"/>
      <c r="J190" s="113"/>
      <c r="K190" s="113"/>
      <c r="L190" s="113"/>
      <c r="M190" s="113"/>
      <c r="N190" s="113"/>
      <c r="O190" s="113"/>
      <c r="P190" s="113"/>
      <c r="Q190" s="113"/>
      <c r="R190" s="113"/>
      <c r="S190" s="113"/>
      <c r="T190" s="113"/>
      <c r="U190" s="113"/>
      <c r="V190" s="113"/>
      <c r="W190" s="113"/>
      <c r="X190" s="113"/>
      <c r="Y190" s="113"/>
      <c r="Z190" s="113"/>
      <c r="AA190" s="113"/>
      <c r="AB190" s="113"/>
      <c r="AC190" s="113"/>
      <c r="AD190" s="113"/>
      <c r="AE190" s="113"/>
      <c r="AF190" s="113"/>
      <c r="AG190" s="113"/>
      <c r="AH190" s="113"/>
      <c r="AI190" s="113"/>
      <c r="AJ190" s="113"/>
      <c r="BF190" s="130"/>
      <c r="BH190" s="78"/>
    </row>
    <row r="191" spans="5:60" hidden="1" outlineLevel="1" x14ac:dyDescent="0.2">
      <c r="E191" s="485"/>
      <c r="F191" s="485"/>
      <c r="G191" s="27" t="str">
        <f>LD!C625</f>
        <v>Class HDR2_2K</v>
      </c>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BF191" s="130"/>
      <c r="BH191" s="78"/>
    </row>
    <row r="192" spans="5:60" hidden="1" outlineLevel="1" x14ac:dyDescent="0.2">
      <c r="E192" s="485"/>
      <c r="F192" s="485"/>
      <c r="G192" s="27" t="str">
        <f>LD!BB667</f>
        <v>Overall Mandatory 422</v>
      </c>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BF192" s="130"/>
      <c r="BH192" s="78"/>
    </row>
    <row r="193" spans="5:60" ht="17" hidden="1" customHeight="1" outlineLevel="1" thickBot="1" x14ac:dyDescent="0.25">
      <c r="E193" s="486"/>
      <c r="F193" s="486"/>
      <c r="G193" s="27" t="str">
        <f>LD!BB634</f>
        <v>Class ECF7_SCC</v>
      </c>
      <c r="H193" s="318"/>
      <c r="I193" s="318"/>
      <c r="J193" s="318"/>
      <c r="K193" s="318"/>
      <c r="L193" s="318"/>
      <c r="M193" s="318"/>
      <c r="N193" s="318"/>
      <c r="O193" s="318"/>
      <c r="P193" s="318"/>
      <c r="Q193" s="318"/>
      <c r="R193" s="318"/>
      <c r="S193" s="318"/>
      <c r="T193" s="318"/>
      <c r="U193" s="318"/>
      <c r="V193" s="318"/>
      <c r="W193" s="318"/>
      <c r="X193" s="318"/>
      <c r="Y193" s="318"/>
      <c r="Z193" s="318"/>
      <c r="AA193" s="318"/>
      <c r="AB193" s="318"/>
      <c r="AC193" s="318"/>
      <c r="AD193" s="318"/>
      <c r="AE193" s="318"/>
      <c r="AF193" s="318"/>
      <c r="AG193" s="318"/>
      <c r="AH193" s="318"/>
      <c r="AI193" s="318"/>
      <c r="AJ193" s="318"/>
      <c r="BF193" s="130"/>
      <c r="BH193" s="78"/>
    </row>
    <row r="194" spans="5:60" collapsed="1" x14ac:dyDescent="0.2">
      <c r="G194" s="321"/>
      <c r="H194" s="178"/>
      <c r="I194" s="178"/>
      <c r="J194" s="178"/>
      <c r="K194" s="178"/>
      <c r="L194" s="178"/>
      <c r="M194" s="178"/>
      <c r="N194" s="178"/>
      <c r="O194" s="178"/>
      <c r="R194" s="178"/>
      <c r="S194" s="178"/>
      <c r="T194" s="178"/>
      <c r="U194" s="178"/>
      <c r="V194" s="177"/>
      <c r="W194" s="177"/>
      <c r="X194" s="177"/>
      <c r="Y194" s="177"/>
      <c r="Z194" s="177"/>
      <c r="AA194" s="177"/>
      <c r="AL194" s="177"/>
      <c r="AM194" s="177"/>
      <c r="AN194" s="177"/>
      <c r="AO194" s="177"/>
      <c r="AP194" s="177"/>
      <c r="AQ194" s="177"/>
      <c r="AR194" s="177"/>
      <c r="AS194" s="177"/>
      <c r="AT194" s="177"/>
    </row>
    <row r="195" spans="5:60" x14ac:dyDescent="0.2">
      <c r="BD195" s="78"/>
      <c r="BF195" s="130"/>
    </row>
    <row r="196" spans="5:60" x14ac:dyDescent="0.2">
      <c r="BD196" s="78"/>
      <c r="BF196" s="130"/>
    </row>
    <row r="197" spans="5:60" x14ac:dyDescent="0.2">
      <c r="G197" s="130"/>
      <c r="H197" s="130"/>
      <c r="I197" s="130"/>
      <c r="J197" s="130"/>
      <c r="K197" s="130"/>
      <c r="L197" s="130"/>
      <c r="M197" s="130"/>
      <c r="N197" s="130"/>
      <c r="O197" s="130"/>
      <c r="P197" s="130"/>
      <c r="Q197" s="130"/>
      <c r="R197" s="130"/>
      <c r="S197" s="130"/>
      <c r="BF197" s="130"/>
    </row>
    <row r="198" spans="5:60" x14ac:dyDescent="0.2">
      <c r="G198" s="130"/>
      <c r="H198" s="130"/>
      <c r="I198" s="130"/>
      <c r="J198" s="130"/>
      <c r="K198" s="130"/>
      <c r="L198" s="130"/>
      <c r="M198" s="130"/>
      <c r="N198" s="130"/>
      <c r="O198" s="130"/>
      <c r="P198" s="130"/>
      <c r="Q198" s="130"/>
      <c r="R198" s="130"/>
      <c r="S198" s="130"/>
      <c r="BF198" s="130"/>
    </row>
    <row r="199" spans="5:60" x14ac:dyDescent="0.2">
      <c r="G199" s="130"/>
      <c r="H199" s="130"/>
      <c r="I199" s="130"/>
      <c r="J199" s="130"/>
      <c r="K199" s="130"/>
      <c r="L199" s="130"/>
      <c r="M199" s="130"/>
      <c r="N199" s="130"/>
      <c r="O199" s="130"/>
      <c r="P199" s="130"/>
      <c r="Q199" s="130"/>
      <c r="R199" s="130"/>
      <c r="S199" s="130"/>
      <c r="BF199" s="130"/>
    </row>
    <row r="200" spans="5:60" x14ac:dyDescent="0.2">
      <c r="G200" s="130"/>
      <c r="H200" s="130"/>
      <c r="I200" s="130"/>
      <c r="J200" s="130"/>
      <c r="K200" s="130"/>
      <c r="L200" s="130"/>
      <c r="M200" s="130"/>
      <c r="N200" s="130"/>
      <c r="O200" s="130"/>
      <c r="P200" s="130"/>
      <c r="Q200" s="130"/>
      <c r="R200" s="130"/>
      <c r="S200" s="130"/>
      <c r="BF200" s="130"/>
    </row>
    <row r="201" spans="5:60" x14ac:dyDescent="0.2">
      <c r="G201" s="130"/>
      <c r="H201" s="130"/>
      <c r="I201" s="130"/>
      <c r="J201" s="130"/>
      <c r="K201" s="130"/>
      <c r="L201" s="130"/>
      <c r="M201" s="130"/>
      <c r="N201" s="130"/>
      <c r="O201" s="130"/>
      <c r="P201" s="130"/>
      <c r="Q201" s="130"/>
      <c r="R201" s="130"/>
      <c r="S201" s="130"/>
      <c r="BF201" s="130"/>
    </row>
    <row r="202" spans="5:60" x14ac:dyDescent="0.2">
      <c r="G202" s="130"/>
      <c r="H202" s="130"/>
      <c r="I202" s="130"/>
      <c r="J202" s="130"/>
      <c r="K202" s="130"/>
      <c r="L202" s="130"/>
      <c r="M202" s="130"/>
      <c r="N202" s="130"/>
      <c r="O202" s="130"/>
      <c r="P202" s="130"/>
      <c r="Q202" s="130"/>
      <c r="R202" s="130"/>
      <c r="S202" s="130"/>
      <c r="BF202" s="130"/>
    </row>
    <row r="203" spans="5:60" x14ac:dyDescent="0.2">
      <c r="G203" s="130"/>
      <c r="H203" s="130"/>
      <c r="I203" s="130"/>
      <c r="J203" s="130"/>
      <c r="K203" s="130"/>
      <c r="L203" s="130"/>
      <c r="M203" s="130"/>
      <c r="N203" s="130"/>
      <c r="O203" s="130"/>
      <c r="P203" s="130"/>
      <c r="Q203" s="130"/>
      <c r="R203" s="130"/>
      <c r="S203" s="130"/>
      <c r="BF203" s="130"/>
    </row>
    <row r="204" spans="5:60" x14ac:dyDescent="0.2">
      <c r="G204" s="130"/>
      <c r="H204" s="130"/>
      <c r="I204" s="130"/>
      <c r="J204" s="130"/>
      <c r="K204" s="130"/>
      <c r="L204" s="130"/>
      <c r="M204" s="130"/>
      <c r="N204" s="130"/>
      <c r="O204" s="130"/>
      <c r="P204" s="130"/>
      <c r="Q204" s="130"/>
      <c r="R204" s="130"/>
      <c r="S204" s="130"/>
      <c r="BF204" s="130"/>
    </row>
    <row r="205" spans="5:60" x14ac:dyDescent="0.2">
      <c r="G205" s="130"/>
      <c r="H205" s="130"/>
      <c r="I205" s="130"/>
      <c r="J205" s="130"/>
      <c r="K205" s="130"/>
      <c r="L205" s="130"/>
      <c r="M205" s="130"/>
      <c r="N205" s="130"/>
      <c r="O205" s="130"/>
      <c r="P205" s="130"/>
      <c r="Q205" s="130"/>
      <c r="R205" s="130"/>
      <c r="S205" s="130"/>
      <c r="BF205" s="130"/>
    </row>
    <row r="206" spans="5:60" x14ac:dyDescent="0.2">
      <c r="G206" s="130"/>
      <c r="H206" s="130"/>
      <c r="I206" s="130"/>
      <c r="J206" s="130"/>
      <c r="K206" s="130"/>
      <c r="L206" s="130"/>
      <c r="M206" s="130"/>
      <c r="N206" s="130"/>
      <c r="O206" s="130"/>
      <c r="P206" s="130"/>
      <c r="Q206" s="130"/>
      <c r="R206" s="130"/>
      <c r="S206" s="130"/>
      <c r="BF206" s="130"/>
    </row>
    <row r="207" spans="5:60" x14ac:dyDescent="0.2">
      <c r="G207" s="130"/>
      <c r="H207" s="130"/>
      <c r="I207" s="130"/>
      <c r="J207" s="130"/>
      <c r="K207" s="130"/>
      <c r="L207" s="130"/>
      <c r="M207" s="130"/>
      <c r="N207" s="130"/>
      <c r="O207" s="130"/>
      <c r="P207" s="130"/>
      <c r="Q207" s="130"/>
      <c r="R207" s="130"/>
      <c r="S207" s="130"/>
      <c r="BF207" s="130"/>
    </row>
    <row r="208" spans="5:60" x14ac:dyDescent="0.2">
      <c r="G208" s="130"/>
      <c r="H208" s="130"/>
      <c r="I208" s="130"/>
      <c r="J208" s="130"/>
      <c r="K208" s="130"/>
      <c r="L208" s="130"/>
      <c r="M208" s="130"/>
      <c r="N208" s="130"/>
      <c r="O208" s="130"/>
      <c r="P208" s="130"/>
      <c r="Q208" s="130"/>
      <c r="R208" s="130"/>
      <c r="S208" s="130"/>
      <c r="BF208" s="130"/>
    </row>
    <row r="209" spans="2:58" x14ac:dyDescent="0.2">
      <c r="G209" s="130"/>
      <c r="H209" s="130"/>
      <c r="I209" s="130"/>
      <c r="J209" s="130"/>
      <c r="K209" s="130"/>
      <c r="L209" s="130"/>
      <c r="M209" s="130"/>
      <c r="N209" s="130"/>
      <c r="O209" s="130"/>
      <c r="P209" s="130"/>
      <c r="Q209" s="130"/>
      <c r="R209" s="130"/>
      <c r="S209" s="130"/>
      <c r="BF209" s="130"/>
    </row>
    <row r="210" spans="2:58" x14ac:dyDescent="0.2">
      <c r="G210" s="130"/>
      <c r="H210" s="130"/>
      <c r="I210" s="130"/>
      <c r="J210" s="130"/>
      <c r="K210" s="130"/>
      <c r="L210" s="130"/>
      <c r="M210" s="130"/>
      <c r="N210" s="130"/>
      <c r="O210" s="130"/>
      <c r="P210" s="130"/>
      <c r="Q210" s="130"/>
      <c r="R210" s="130"/>
      <c r="S210" s="130"/>
      <c r="BF210" s="130"/>
    </row>
    <row r="211" spans="2:58" x14ac:dyDescent="0.2">
      <c r="G211" s="130"/>
      <c r="H211" s="130"/>
      <c r="I211" s="130"/>
      <c r="J211" s="130"/>
      <c r="K211" s="130"/>
      <c r="L211" s="130"/>
      <c r="M211" s="130"/>
      <c r="N211" s="130"/>
      <c r="O211" s="130"/>
      <c r="P211" s="130"/>
      <c r="Q211" s="130"/>
      <c r="R211" s="130"/>
      <c r="S211" s="130"/>
      <c r="BF211" s="130"/>
    </row>
    <row r="212" spans="2:58" x14ac:dyDescent="0.2">
      <c r="B212" s="78"/>
      <c r="C212" s="78"/>
      <c r="G212" s="130"/>
      <c r="H212" s="130"/>
      <c r="I212" s="130"/>
      <c r="J212" s="130"/>
      <c r="K212" s="130"/>
      <c r="L212" s="130"/>
      <c r="M212" s="130"/>
      <c r="N212" s="130"/>
      <c r="O212" s="130"/>
      <c r="P212" s="130"/>
      <c r="Q212" s="130"/>
      <c r="R212" s="130"/>
      <c r="S212" s="130"/>
      <c r="BF212" s="130"/>
    </row>
    <row r="213" spans="2:58" x14ac:dyDescent="0.2">
      <c r="B213" s="78"/>
      <c r="C213" s="78"/>
      <c r="G213" s="130"/>
      <c r="H213" s="130"/>
      <c r="I213" s="130"/>
      <c r="J213" s="130"/>
      <c r="K213" s="130"/>
      <c r="L213" s="130"/>
      <c r="M213" s="130"/>
      <c r="N213" s="130"/>
      <c r="O213" s="130"/>
      <c r="P213" s="130"/>
      <c r="Q213" s="130"/>
      <c r="R213" s="130"/>
      <c r="S213" s="130"/>
      <c r="BF213" s="130"/>
    </row>
    <row r="214" spans="2:58" x14ac:dyDescent="0.2">
      <c r="B214" s="78"/>
      <c r="C214" s="78"/>
      <c r="G214" s="130"/>
      <c r="H214" s="130"/>
      <c r="I214" s="130"/>
      <c r="J214" s="130"/>
      <c r="K214" s="130"/>
      <c r="L214" s="130"/>
      <c r="M214" s="130"/>
      <c r="N214" s="130"/>
      <c r="O214" s="130"/>
      <c r="P214" s="130"/>
      <c r="Q214" s="130"/>
      <c r="R214" s="130"/>
      <c r="S214" s="130"/>
      <c r="BF214" s="130"/>
    </row>
    <row r="215" spans="2:58" x14ac:dyDescent="0.2">
      <c r="B215" s="78"/>
      <c r="C215" s="78"/>
      <c r="G215" s="130"/>
      <c r="H215" s="130"/>
      <c r="I215" s="130"/>
      <c r="J215" s="130"/>
      <c r="K215" s="130"/>
      <c r="L215" s="130"/>
      <c r="M215" s="130"/>
      <c r="N215" s="130"/>
      <c r="O215" s="130"/>
      <c r="P215" s="130"/>
      <c r="Q215" s="130"/>
      <c r="R215" s="130"/>
      <c r="S215" s="130"/>
      <c r="BF215" s="130"/>
    </row>
    <row r="216" spans="2:58" x14ac:dyDescent="0.2">
      <c r="B216" s="78"/>
      <c r="C216" s="78"/>
      <c r="G216" s="130"/>
      <c r="H216" s="130"/>
      <c r="I216" s="130"/>
      <c r="J216" s="130"/>
      <c r="K216" s="130"/>
      <c r="L216" s="130"/>
      <c r="M216" s="130"/>
      <c r="N216" s="130"/>
      <c r="O216" s="130"/>
      <c r="P216" s="130"/>
      <c r="Q216" s="130"/>
      <c r="R216" s="130"/>
      <c r="S216" s="130"/>
      <c r="BF216" s="130"/>
    </row>
    <row r="217" spans="2:58" x14ac:dyDescent="0.2">
      <c r="B217" s="78"/>
      <c r="C217" s="78"/>
      <c r="G217" s="130"/>
      <c r="H217" s="130"/>
      <c r="I217" s="130"/>
      <c r="J217" s="130"/>
      <c r="K217" s="130"/>
      <c r="L217" s="130"/>
      <c r="M217" s="130"/>
      <c r="N217" s="130"/>
      <c r="O217" s="130"/>
      <c r="P217" s="130"/>
      <c r="Q217" s="130"/>
      <c r="R217" s="130"/>
      <c r="S217" s="130"/>
      <c r="BF217" s="130"/>
    </row>
    <row r="218" spans="2:58" x14ac:dyDescent="0.2">
      <c r="B218" s="78"/>
      <c r="C218" s="78"/>
      <c r="G218" s="130"/>
      <c r="H218" s="130"/>
      <c r="I218" s="130"/>
      <c r="J218" s="130"/>
      <c r="K218" s="130"/>
      <c r="L218" s="130"/>
      <c r="M218" s="130"/>
      <c r="N218" s="130"/>
      <c r="O218" s="130"/>
      <c r="P218" s="130"/>
      <c r="Q218" s="130"/>
      <c r="R218" s="130"/>
      <c r="S218" s="130"/>
      <c r="BF218" s="130"/>
    </row>
    <row r="219" spans="2:58" x14ac:dyDescent="0.2">
      <c r="B219" s="78"/>
      <c r="C219" s="78"/>
      <c r="G219" s="130"/>
      <c r="H219" s="130"/>
      <c r="I219" s="130"/>
      <c r="J219" s="130"/>
      <c r="K219" s="130"/>
      <c r="L219" s="130"/>
      <c r="M219" s="130"/>
      <c r="N219" s="130"/>
      <c r="O219" s="130"/>
      <c r="P219" s="130"/>
      <c r="Q219" s="130"/>
      <c r="R219" s="130"/>
      <c r="S219" s="130"/>
      <c r="BF219" s="130"/>
    </row>
    <row r="220" spans="2:58" x14ac:dyDescent="0.2">
      <c r="B220" s="78"/>
      <c r="C220" s="78"/>
      <c r="G220" s="130"/>
      <c r="H220" s="130"/>
      <c r="I220" s="130"/>
      <c r="J220" s="130"/>
      <c r="K220" s="130"/>
      <c r="L220" s="130"/>
      <c r="M220" s="130"/>
      <c r="N220" s="130"/>
      <c r="O220" s="130"/>
      <c r="P220" s="130"/>
      <c r="Q220" s="130"/>
      <c r="R220" s="130"/>
      <c r="S220" s="130"/>
      <c r="BF220" s="130"/>
    </row>
    <row r="221" spans="2:58" x14ac:dyDescent="0.2">
      <c r="B221" s="78"/>
      <c r="C221" s="78"/>
      <c r="G221" s="130"/>
      <c r="H221" s="130"/>
      <c r="I221" s="130"/>
      <c r="J221" s="130"/>
      <c r="K221" s="130"/>
      <c r="L221" s="130"/>
      <c r="M221" s="130"/>
      <c r="N221" s="130"/>
      <c r="O221" s="130"/>
      <c r="P221" s="130"/>
      <c r="Q221" s="130"/>
      <c r="R221" s="130"/>
      <c r="S221" s="130"/>
      <c r="BF221" s="130"/>
    </row>
    <row r="222" spans="2:58" x14ac:dyDescent="0.2">
      <c r="B222" s="78"/>
      <c r="C222" s="78"/>
      <c r="G222" s="130"/>
      <c r="H222" s="130"/>
      <c r="I222" s="130"/>
      <c r="J222" s="130"/>
      <c r="K222" s="130"/>
      <c r="L222" s="130"/>
      <c r="M222" s="130"/>
      <c r="N222" s="130"/>
      <c r="O222" s="130"/>
      <c r="P222" s="130"/>
      <c r="Q222" s="130"/>
      <c r="R222" s="130"/>
      <c r="S222" s="130"/>
      <c r="BF222" s="130"/>
    </row>
  </sheetData>
  <mergeCells count="68">
    <mergeCell ref="F168:F180"/>
    <mergeCell ref="AA52:AB52"/>
    <mergeCell ref="B92:C93"/>
    <mergeCell ref="E151:E193"/>
    <mergeCell ref="B106:C107"/>
    <mergeCell ref="F182:F193"/>
    <mergeCell ref="F123:F135"/>
    <mergeCell ref="Q108:R108"/>
    <mergeCell ref="Q153:R153"/>
    <mergeCell ref="B79:C79"/>
    <mergeCell ref="H151:R151"/>
    <mergeCell ref="BQ5:BR5"/>
    <mergeCell ref="S52:W52"/>
    <mergeCell ref="AP52:AT52"/>
    <mergeCell ref="AX52:AY52"/>
    <mergeCell ref="BQ52:BR52"/>
    <mergeCell ref="BS5:BT5"/>
    <mergeCell ref="F92:F103"/>
    <mergeCell ref="AB61:AJ61"/>
    <mergeCell ref="AZ4:BT4"/>
    <mergeCell ref="F154:F166"/>
    <mergeCell ref="AZ51:BT51"/>
    <mergeCell ref="AV52:AW52"/>
    <mergeCell ref="F137:F148"/>
    <mergeCell ref="AB151:AJ151"/>
    <mergeCell ref="S151:AA151"/>
    <mergeCell ref="Y5:Z5"/>
    <mergeCell ref="AA5:AB5"/>
    <mergeCell ref="AZ5:BD5"/>
    <mergeCell ref="F109:F121"/>
    <mergeCell ref="AC5:AD5"/>
    <mergeCell ref="Q63:R63"/>
    <mergeCell ref="G4:AD4"/>
    <mergeCell ref="H61:R61"/>
    <mergeCell ref="BK52:BO52"/>
    <mergeCell ref="G51:AD51"/>
    <mergeCell ref="Y52:Z52"/>
    <mergeCell ref="AZ36:BO36"/>
    <mergeCell ref="BK5:BO5"/>
    <mergeCell ref="AE4:AY4"/>
    <mergeCell ref="S5:W5"/>
    <mergeCell ref="AE5:AI5"/>
    <mergeCell ref="AV5:AW5"/>
    <mergeCell ref="AX5:AY5"/>
    <mergeCell ref="H5:L5"/>
    <mergeCell ref="AE52:AI52"/>
    <mergeCell ref="H52:L52"/>
    <mergeCell ref="AP5:AT5"/>
    <mergeCell ref="BS52:BT52"/>
    <mergeCell ref="AE51:AY51"/>
    <mergeCell ref="AZ52:BD52"/>
    <mergeCell ref="S61:AA61"/>
    <mergeCell ref="E51:E55"/>
    <mergeCell ref="E61:E103"/>
    <mergeCell ref="F51:F55"/>
    <mergeCell ref="F78:F90"/>
    <mergeCell ref="AC52:AD52"/>
    <mergeCell ref="F64:F76"/>
    <mergeCell ref="E7:E49"/>
    <mergeCell ref="AB106:AJ106"/>
    <mergeCell ref="B68:C68"/>
    <mergeCell ref="E106:E148"/>
    <mergeCell ref="H106:R106"/>
    <mergeCell ref="B62:C62"/>
    <mergeCell ref="F7:F20"/>
    <mergeCell ref="F37:F49"/>
    <mergeCell ref="S106:AA106"/>
    <mergeCell ref="F22:F35"/>
  </mergeCells>
  <conditionalFormatting sqref="H48:W49 AE46:AT49 AV46:BP47 AV48:AV49 AZ48:BO48 BG49">
    <cfRule type="cellIs" dxfId="9471" priority="428" stopIfTrue="1" operator="greaterThan">
      <formula>2</formula>
    </cfRule>
    <cfRule type="cellIs" dxfId="9470" priority="429" stopIfTrue="1" operator="lessThan">
      <formula>0.5</formula>
    </cfRule>
  </conditionalFormatting>
  <conditionalFormatting sqref="H9:H12 H13:Z14 H16:Z18 H24:H27 H28:Z29 H31:X35 H38:X44 H64:N70 H72:N76 H78:N84 H86:N89 H90 H100:AJ103 H109:O115 H117:O119 H120 H121:O121 H123:O129 H131:O133 H134 H135:O135 H145:AJ148 H154:O160 H162:O164 H165 H166:O166 H168:O178 H179 H180:O180 H190:AJ193 I7:Z12 I22:Z27 S64:Z70 S72:Z76 S78:Z84 S86:Z90 S109:Z115 S117:Z121 S123:Z129 S131:Z135 S154:Z160 S162:Z166 S168:Z180 AB64:AI70 AB72:AI76 AB78:AI84 AB86:AI90 AB109:AI115 AB117:AI121 AB123:AI129 AB131:AI135 AB154:AI160 AB162:AI166 AB168:AI180 AE7:BR14 AE16:AT19 AE22:BT29 AE31:BT35 AE45:BO45 AV16:AY20 AV54:BO55 AZ16:BO18 BQ16:BR18 BQ45:BR45 BR19:BT20 BR54:BT55 BS8:BT14 BS16:BT16 BS18:BT18 I37:Z37 AE37:BT44 H92:N98 S92:Z98 AB92:AI98 H137:O143 S137:Z143 AB137:AI143 H182:O188 S182:Z188 AB182:AI188">
    <cfRule type="cellIs" dxfId="9469" priority="424" stopIfTrue="1" operator="greaterThan">
      <formula>0.03</formula>
    </cfRule>
    <cfRule type="cellIs" dxfId="9468" priority="425" stopIfTrue="1" operator="lessThan">
      <formula>-0.03</formula>
    </cfRule>
  </conditionalFormatting>
  <conditionalFormatting sqref="H7:Z14 H16:Z18 H20:W20 H22:Z29 H31:X35 H38:X44 H37:Z37">
    <cfRule type="cellIs" dxfId="9467" priority="421" stopIfTrue="1" operator="greaterThan">
      <formula>0.03</formula>
    </cfRule>
    <cfRule type="cellIs" dxfId="9466" priority="422" stopIfTrue="1" operator="lessThan">
      <formula>-0.03</formula>
    </cfRule>
  </conditionalFormatting>
  <conditionalFormatting sqref="H20 I34:W34 AE20:AK20 AE54:AT55 AM20:AT20 BP45">
    <cfRule type="cellIs" dxfId="9465" priority="419" stopIfTrue="1" operator="greaterThan">
      <formula>0.03</formula>
    </cfRule>
    <cfRule type="cellIs" dxfId="9464" priority="420" stopIfTrue="1" operator="lessThan">
      <formula>-0.03</formula>
    </cfRule>
  </conditionalFormatting>
  <conditionalFormatting sqref="H8">
    <cfRule type="cellIs" dxfId="9463" priority="417" stopIfTrue="1" operator="greaterThan">
      <formula>0.03</formula>
    </cfRule>
    <cfRule type="cellIs" dxfId="9462" priority="418" stopIfTrue="1" operator="lessThan">
      <formula>-0.03</formula>
    </cfRule>
  </conditionalFormatting>
  <conditionalFormatting sqref="I20:W20">
    <cfRule type="cellIs" dxfId="9461" priority="415" stopIfTrue="1" operator="greaterThan">
      <formula>0.03</formula>
    </cfRule>
    <cfRule type="cellIs" dxfId="9460" priority="416" stopIfTrue="1" operator="lessThan">
      <formula>-0.03</formula>
    </cfRule>
  </conditionalFormatting>
  <conditionalFormatting sqref="AZ20:BO20">
    <cfRule type="cellIs" dxfId="9459" priority="411" stopIfTrue="1" operator="greaterThan">
      <formula>0.03</formula>
    </cfRule>
    <cfRule type="cellIs" dxfId="9458" priority="412" stopIfTrue="1" operator="lessThan">
      <formula>-0.03</formula>
    </cfRule>
  </conditionalFormatting>
  <conditionalFormatting sqref="H54:W55">
    <cfRule type="cellIs" dxfId="9457" priority="409" stopIfTrue="1" operator="greaterThan">
      <formula>0.03</formula>
    </cfRule>
    <cfRule type="cellIs" dxfId="9456" priority="410" stopIfTrue="1" operator="lessThan">
      <formula>-0.03</formula>
    </cfRule>
  </conditionalFormatting>
  <conditionalFormatting sqref="AA7:AD8 AA10:AD14 AA16:AD17 AA19:AD20 AA22:AD23 AA25:AD29 AA31:AD32 AA40:AD44 AA46:AD47 AC49:AD49 AB35:AD35">
    <cfRule type="cellIs" dxfId="9455" priority="389" stopIfTrue="1" operator="greaterThan">
      <formula>2</formula>
    </cfRule>
    <cfRule type="cellIs" dxfId="9454" priority="390" stopIfTrue="1" operator="lessThan">
      <formula>0.5</formula>
    </cfRule>
  </conditionalFormatting>
  <conditionalFormatting sqref="BQ46:BQ47">
    <cfRule type="cellIs" dxfId="9453" priority="363" stopIfTrue="1" operator="greaterThan">
      <formula>2</formula>
    </cfRule>
    <cfRule type="cellIs" dxfId="9452" priority="364" stopIfTrue="1" operator="lessThan">
      <formula>0.5</formula>
    </cfRule>
  </conditionalFormatting>
  <conditionalFormatting sqref="BQ20">
    <cfRule type="cellIs" dxfId="9451" priority="361" stopIfTrue="1" operator="greaterThan">
      <formula>0.03</formula>
    </cfRule>
    <cfRule type="cellIs" dxfId="9450" priority="362" stopIfTrue="1" operator="lessThan">
      <formula>-0.03</formula>
    </cfRule>
  </conditionalFormatting>
  <conditionalFormatting sqref="BQ54:BQ55">
    <cfRule type="cellIs" dxfId="9449" priority="359" stopIfTrue="1" operator="greaterThan">
      <formula>0.03</formula>
    </cfRule>
    <cfRule type="cellIs" dxfId="9448" priority="360" stopIfTrue="1" operator="lessThan">
      <formula>-0.03</formula>
    </cfRule>
  </conditionalFormatting>
  <conditionalFormatting sqref="BR46:BR47">
    <cfRule type="cellIs" dxfId="9447" priority="347" stopIfTrue="1" operator="greaterThan">
      <formula>2</formula>
    </cfRule>
    <cfRule type="cellIs" dxfId="9446" priority="348" stopIfTrue="1" operator="lessThan">
      <formula>0.5</formula>
    </cfRule>
  </conditionalFormatting>
  <conditionalFormatting sqref="Y20 Y31:Z35 Y38:Z44">
    <cfRule type="cellIs" dxfId="9445" priority="343" stopIfTrue="1" operator="greaterThan">
      <formula>0.03</formula>
    </cfRule>
    <cfRule type="cellIs" dxfId="9444" priority="344" stopIfTrue="1" operator="lessThan">
      <formula>-0.03</formula>
    </cfRule>
    <cfRule type="cellIs" dxfId="9443" priority="345" stopIfTrue="1" operator="greaterThan">
      <formula>0.03</formula>
    </cfRule>
    <cfRule type="cellIs" dxfId="9442" priority="346" stopIfTrue="1" operator="lessThan">
      <formula>-0.03</formula>
    </cfRule>
  </conditionalFormatting>
  <conditionalFormatting sqref="Z20">
    <cfRule type="cellIs" dxfId="9441" priority="339" stopIfTrue="1" operator="greaterThan">
      <formula>0.03</formula>
    </cfRule>
    <cfRule type="cellIs" dxfId="9440" priority="340" stopIfTrue="1" operator="lessThan">
      <formula>-0.03</formula>
    </cfRule>
    <cfRule type="cellIs" dxfId="9439" priority="341" stopIfTrue="1" operator="greaterThan">
      <formula>0.03</formula>
    </cfRule>
    <cfRule type="cellIs" dxfId="9438" priority="342" stopIfTrue="1" operator="lessThan">
      <formula>-0.03</formula>
    </cfRule>
  </conditionalFormatting>
  <conditionalFormatting sqref="Y54:Y55">
    <cfRule type="cellIs" dxfId="9437" priority="337" stopIfTrue="1" operator="greaterThan">
      <formula>0.03</formula>
    </cfRule>
    <cfRule type="cellIs" dxfId="9436" priority="338" stopIfTrue="1" operator="lessThan">
      <formula>-0.03</formula>
    </cfRule>
  </conditionalFormatting>
  <conditionalFormatting sqref="Z54:Z55">
    <cfRule type="cellIs" dxfId="9435" priority="335" stopIfTrue="1" operator="greaterThan">
      <formula>0.03</formula>
    </cfRule>
    <cfRule type="cellIs" dxfId="9434" priority="336" stopIfTrue="1" operator="lessThan">
      <formula>-0.03</formula>
    </cfRule>
  </conditionalFormatting>
  <conditionalFormatting sqref="Q109:Q115 Q117:Q119 Q121 Q123:Q129 Q131:Q133 Q135 Q154:Q160 Q162:Q164 Q166 Q168:Q178 Q180 Q137:Q143 Q182:Q188">
    <cfRule type="cellIs" dxfId="9433" priority="279" stopIfTrue="1" operator="greaterThan">
      <formula>0.03</formula>
    </cfRule>
    <cfRule type="cellIs" dxfId="9432" priority="280" stopIfTrue="1" operator="lessThan">
      <formula>-0.03</formula>
    </cfRule>
  </conditionalFormatting>
  <conditionalFormatting sqref="R109:R115 R117:R119 R121 R123:R129 R131:R133 R135 R154:R160 R162:R164 R166 R168:R178 R180 R137:R143 R182:R188">
    <cfRule type="cellIs" dxfId="9431" priority="277" stopIfTrue="1" operator="greaterThan">
      <formula>0.03</formula>
    </cfRule>
    <cfRule type="cellIs" dxfId="9430" priority="278" stopIfTrue="1" operator="lessThan">
      <formula>-0.03</formula>
    </cfRule>
  </conditionalFormatting>
  <conditionalFormatting sqref="O64:O70 O72:O76 O78:O84 O86:O89 O92:O98">
    <cfRule type="cellIs" dxfId="9429" priority="275" stopIfTrue="1" operator="greaterThan">
      <formula>0.03</formula>
    </cfRule>
    <cfRule type="cellIs" dxfId="9428" priority="276" stopIfTrue="1" operator="lessThan">
      <formula>-0.03</formula>
    </cfRule>
  </conditionalFormatting>
  <conditionalFormatting sqref="Q64:Q70 Q72:Q76 Q78:Q84 Q86:Q89 Q92:Q98">
    <cfRule type="cellIs" dxfId="9427" priority="269" stopIfTrue="1" operator="greaterThan">
      <formula>0.03</formula>
    </cfRule>
    <cfRule type="cellIs" dxfId="9426" priority="270" stopIfTrue="1" operator="lessThan">
      <formula>-0.03</formula>
    </cfRule>
  </conditionalFormatting>
  <conditionalFormatting sqref="R64:R70 R72:R76 R78:R84 R86:R89 R92:R98">
    <cfRule type="cellIs" dxfId="9425" priority="267" stopIfTrue="1" operator="greaterThan">
      <formula>0.03</formula>
    </cfRule>
    <cfRule type="cellIs" dxfId="9424" priority="268" stopIfTrue="1" operator="lessThan">
      <formula>-0.03</formula>
    </cfRule>
  </conditionalFormatting>
  <conditionalFormatting sqref="H19:W19">
    <cfRule type="cellIs" dxfId="9423" priority="263" stopIfTrue="1" operator="greaterThan">
      <formula>0.03</formula>
    </cfRule>
    <cfRule type="cellIs" dxfId="9422" priority="264" stopIfTrue="1" operator="lessThan">
      <formula>-0.03</formula>
    </cfRule>
    <cfRule type="cellIs" dxfId="9421" priority="265" stopIfTrue="1" operator="greaterThan">
      <formula>0.03</formula>
    </cfRule>
    <cfRule type="cellIs" dxfId="9420" priority="266" stopIfTrue="1" operator="lessThan">
      <formula>-0.03</formula>
    </cfRule>
  </conditionalFormatting>
  <conditionalFormatting sqref="I19:W19">
    <cfRule type="cellIs" dxfId="9419" priority="261" stopIfTrue="1" operator="greaterThan">
      <formula>0.03</formula>
    </cfRule>
    <cfRule type="cellIs" dxfId="9418" priority="262" stopIfTrue="1" operator="lessThan">
      <formula>-0.03</formula>
    </cfRule>
  </conditionalFormatting>
  <conditionalFormatting sqref="AZ19:BO19">
    <cfRule type="cellIs" dxfId="9417" priority="259" stopIfTrue="1" operator="greaterThan">
      <formula>0.03</formula>
    </cfRule>
    <cfRule type="cellIs" dxfId="9416" priority="260" stopIfTrue="1" operator="lessThan">
      <formula>-0.03</formula>
    </cfRule>
  </conditionalFormatting>
  <conditionalFormatting sqref="BQ19">
    <cfRule type="cellIs" dxfId="9415" priority="253" stopIfTrue="1" operator="greaterThan">
      <formula>0.03</formula>
    </cfRule>
    <cfRule type="cellIs" dxfId="9414" priority="254" stopIfTrue="1" operator="lessThan">
      <formula>-0.03</formula>
    </cfRule>
  </conditionalFormatting>
  <conditionalFormatting sqref="Y19">
    <cfRule type="cellIs" dxfId="9413" priority="247" stopIfTrue="1" operator="greaterThan">
      <formula>0.03</formula>
    </cfRule>
    <cfRule type="cellIs" dxfId="9412" priority="248" stopIfTrue="1" operator="lessThan">
      <formula>-0.03</formula>
    </cfRule>
    <cfRule type="cellIs" dxfId="9411" priority="249" stopIfTrue="1" operator="greaterThan">
      <formula>0.03</formula>
    </cfRule>
    <cfRule type="cellIs" dxfId="9410" priority="250" stopIfTrue="1" operator="lessThan">
      <formula>-0.03</formula>
    </cfRule>
  </conditionalFormatting>
  <conditionalFormatting sqref="Z19">
    <cfRule type="cellIs" dxfId="9409" priority="243" stopIfTrue="1" operator="greaterThan">
      <formula>0.03</formula>
    </cfRule>
    <cfRule type="cellIs" dxfId="9408" priority="244" stopIfTrue="1" operator="lessThan">
      <formula>-0.03</formula>
    </cfRule>
    <cfRule type="cellIs" dxfId="9407" priority="245" stopIfTrue="1" operator="greaterThan">
      <formula>0.03</formula>
    </cfRule>
    <cfRule type="cellIs" dxfId="9406" priority="246" stopIfTrue="1" operator="lessThan">
      <formula>-0.03</formula>
    </cfRule>
  </conditionalFormatting>
  <conditionalFormatting sqref="I90:N90">
    <cfRule type="cellIs" dxfId="9405" priority="241" stopIfTrue="1" operator="greaterThan">
      <formula>0.03</formula>
    </cfRule>
    <cfRule type="cellIs" dxfId="9404" priority="242" stopIfTrue="1" operator="lessThan">
      <formula>-0.03</formula>
    </cfRule>
  </conditionalFormatting>
  <conditionalFormatting sqref="O90">
    <cfRule type="cellIs" dxfId="9403" priority="239" stopIfTrue="1" operator="greaterThan">
      <formula>0.03</formula>
    </cfRule>
    <cfRule type="cellIs" dxfId="9402" priority="240" stopIfTrue="1" operator="lessThan">
      <formula>-0.03</formula>
    </cfRule>
  </conditionalFormatting>
  <conditionalFormatting sqref="Q90">
    <cfRule type="cellIs" dxfId="9401" priority="237" stopIfTrue="1" operator="greaterThan">
      <formula>0.03</formula>
    </cfRule>
    <cfRule type="cellIs" dxfId="9400" priority="238" stopIfTrue="1" operator="lessThan">
      <formula>-0.03</formula>
    </cfRule>
  </conditionalFormatting>
  <conditionalFormatting sqref="R90">
    <cfRule type="cellIs" dxfId="9399" priority="235" stopIfTrue="1" operator="greaterThan">
      <formula>0.03</formula>
    </cfRule>
    <cfRule type="cellIs" dxfId="9398" priority="236" stopIfTrue="1" operator="lessThan">
      <formula>-0.03</formula>
    </cfRule>
  </conditionalFormatting>
  <conditionalFormatting sqref="I120:O120">
    <cfRule type="cellIs" dxfId="9397" priority="233" stopIfTrue="1" operator="greaterThan">
      <formula>0.03</formula>
    </cfRule>
    <cfRule type="cellIs" dxfId="9396" priority="234" stopIfTrue="1" operator="lessThan">
      <formula>-0.03</formula>
    </cfRule>
  </conditionalFormatting>
  <conditionalFormatting sqref="Q120">
    <cfRule type="cellIs" dxfId="9395" priority="231" stopIfTrue="1" operator="greaterThan">
      <formula>0.03</formula>
    </cfRule>
    <cfRule type="cellIs" dxfId="9394" priority="232" stopIfTrue="1" operator="lessThan">
      <formula>-0.03</formula>
    </cfRule>
  </conditionalFormatting>
  <conditionalFormatting sqref="R120">
    <cfRule type="cellIs" dxfId="9393" priority="229" stopIfTrue="1" operator="greaterThan">
      <formula>0.03</formula>
    </cfRule>
    <cfRule type="cellIs" dxfId="9392" priority="230" stopIfTrue="1" operator="lessThan">
      <formula>-0.03</formula>
    </cfRule>
  </conditionalFormatting>
  <conditionalFormatting sqref="I134:O134">
    <cfRule type="cellIs" dxfId="9391" priority="227" stopIfTrue="1" operator="greaterThan">
      <formula>0.03</formula>
    </cfRule>
    <cfRule type="cellIs" dxfId="9390" priority="228" stopIfTrue="1" operator="lessThan">
      <formula>-0.03</formula>
    </cfRule>
  </conditionalFormatting>
  <conditionalFormatting sqref="Q134">
    <cfRule type="cellIs" dxfId="9389" priority="225" stopIfTrue="1" operator="greaterThan">
      <formula>0.03</formula>
    </cfRule>
    <cfRule type="cellIs" dxfId="9388" priority="226" stopIfTrue="1" operator="lessThan">
      <formula>-0.03</formula>
    </cfRule>
  </conditionalFormatting>
  <conditionalFormatting sqref="R134">
    <cfRule type="cellIs" dxfId="9387" priority="223" stopIfTrue="1" operator="greaterThan">
      <formula>0.03</formula>
    </cfRule>
    <cfRule type="cellIs" dxfId="9386" priority="224" stopIfTrue="1" operator="lessThan">
      <formula>-0.03</formula>
    </cfRule>
  </conditionalFormatting>
  <conditionalFormatting sqref="I165:O165">
    <cfRule type="cellIs" dxfId="9385" priority="221" stopIfTrue="1" operator="greaterThan">
      <formula>0.03</formula>
    </cfRule>
    <cfRule type="cellIs" dxfId="9384" priority="222" stopIfTrue="1" operator="lessThan">
      <formula>-0.03</formula>
    </cfRule>
  </conditionalFormatting>
  <conditionalFormatting sqref="Q165">
    <cfRule type="cellIs" dxfId="9383" priority="219" stopIfTrue="1" operator="greaterThan">
      <formula>0.03</formula>
    </cfRule>
    <cfRule type="cellIs" dxfId="9382" priority="220" stopIfTrue="1" operator="lessThan">
      <formula>-0.03</formula>
    </cfRule>
  </conditionalFormatting>
  <conditionalFormatting sqref="R165">
    <cfRule type="cellIs" dxfId="9381" priority="217" stopIfTrue="1" operator="greaterThan">
      <formula>0.03</formula>
    </cfRule>
    <cfRule type="cellIs" dxfId="9380" priority="218" stopIfTrue="1" operator="lessThan">
      <formula>-0.03</formula>
    </cfRule>
  </conditionalFormatting>
  <conditionalFormatting sqref="I179:O179">
    <cfRule type="cellIs" dxfId="9379" priority="215" stopIfTrue="1" operator="greaterThan">
      <formula>0.03</formula>
    </cfRule>
    <cfRule type="cellIs" dxfId="9378" priority="216" stopIfTrue="1" operator="lessThan">
      <formula>-0.03</formula>
    </cfRule>
  </conditionalFormatting>
  <conditionalFormatting sqref="Q179">
    <cfRule type="cellIs" dxfId="9377" priority="213" stopIfTrue="1" operator="greaterThan">
      <formula>0.03</formula>
    </cfRule>
    <cfRule type="cellIs" dxfId="9376" priority="214" stopIfTrue="1" operator="lessThan">
      <formula>-0.03</formula>
    </cfRule>
  </conditionalFormatting>
  <conditionalFormatting sqref="R179">
    <cfRule type="cellIs" dxfId="9375" priority="211" stopIfTrue="1" operator="greaterThan">
      <formula>0.03</formula>
    </cfRule>
    <cfRule type="cellIs" dxfId="9374" priority="212" stopIfTrue="1" operator="lessThan">
      <formula>-0.03</formula>
    </cfRule>
  </conditionalFormatting>
  <conditionalFormatting sqref="X20">
    <cfRule type="cellIs" dxfId="9373" priority="165" stopIfTrue="1" operator="greaterThan">
      <formula>0.03</formula>
    </cfRule>
    <cfRule type="cellIs" dxfId="9372" priority="166" stopIfTrue="1" operator="lessThan">
      <formula>-0.03</formula>
    </cfRule>
    <cfRule type="cellIs" dxfId="9371" priority="169" stopIfTrue="1" operator="greaterThan">
      <formula>0.03</formula>
    </cfRule>
    <cfRule type="cellIs" dxfId="9370" priority="170" stopIfTrue="1" operator="lessThan">
      <formula>-0.03</formula>
    </cfRule>
  </conditionalFormatting>
  <conditionalFormatting sqref="X34">
    <cfRule type="cellIs" dxfId="9369" priority="167" stopIfTrue="1" operator="greaterThan">
      <formula>0.03</formula>
    </cfRule>
    <cfRule type="cellIs" dxfId="9368" priority="168" stopIfTrue="1" operator="lessThan">
      <formula>-0.03</formula>
    </cfRule>
  </conditionalFormatting>
  <conditionalFormatting sqref="X19">
    <cfRule type="cellIs" dxfId="9367" priority="159" stopIfTrue="1" operator="greaterThan">
      <formula>0.03</formula>
    </cfRule>
    <cfRule type="cellIs" dxfId="9366" priority="160" stopIfTrue="1" operator="lessThan">
      <formula>-0.03</formula>
    </cfRule>
    <cfRule type="cellIs" dxfId="9365" priority="161" stopIfTrue="1" operator="greaterThan">
      <formula>0.03</formula>
    </cfRule>
    <cfRule type="cellIs" dxfId="9364" priority="162" stopIfTrue="1" operator="lessThan">
      <formula>-0.03</formula>
    </cfRule>
    <cfRule type="cellIs" dxfId="9363" priority="163" stopIfTrue="1" operator="greaterThan">
      <formula>0.03</formula>
    </cfRule>
    <cfRule type="cellIs" dxfId="9362" priority="164" stopIfTrue="1" operator="lessThan">
      <formula>-0.03</formula>
    </cfRule>
  </conditionalFormatting>
  <conditionalFormatting sqref="X54:X55">
    <cfRule type="cellIs" dxfId="9361" priority="151" stopIfTrue="1" operator="greaterThan">
      <formula>0.03</formula>
    </cfRule>
    <cfRule type="cellIs" dxfId="9360" priority="152" stopIfTrue="1" operator="lessThan">
      <formula>-0.03</formula>
    </cfRule>
  </conditionalFormatting>
  <conditionalFormatting sqref="AU46:AU49">
    <cfRule type="cellIs" dxfId="9359" priority="133" stopIfTrue="1" operator="greaterThan">
      <formula>2</formula>
    </cfRule>
    <cfRule type="cellIs" dxfId="9358" priority="134" stopIfTrue="1" operator="lessThan">
      <formula>0.5</formula>
    </cfRule>
  </conditionalFormatting>
  <conditionalFormatting sqref="AU16:AU20 AU54:AU55">
    <cfRule type="cellIs" dxfId="9357" priority="131" stopIfTrue="1" operator="greaterThan">
      <formula>0.03</formula>
    </cfRule>
    <cfRule type="cellIs" dxfId="9356" priority="132" stopIfTrue="1" operator="lessThan">
      <formula>-0.03</formula>
    </cfRule>
  </conditionalFormatting>
  <conditionalFormatting sqref="AL20">
    <cfRule type="cellIs" dxfId="9355" priority="123" stopIfTrue="1" operator="greaterThan">
      <formula>0.03</formula>
    </cfRule>
    <cfRule type="cellIs" dxfId="9354" priority="124" stopIfTrue="1" operator="lessThan">
      <formula>-0.03</formula>
    </cfRule>
  </conditionalFormatting>
  <conditionalFormatting sqref="BP54:BP55">
    <cfRule type="cellIs" dxfId="9353" priority="121" stopIfTrue="1" operator="greaterThan">
      <formula>0.03</formula>
    </cfRule>
    <cfRule type="cellIs" dxfId="9352" priority="122" stopIfTrue="1" operator="lessThan">
      <formula>-0.03</formula>
    </cfRule>
  </conditionalFormatting>
  <conditionalFormatting sqref="BP16:BP18">
    <cfRule type="cellIs" dxfId="9351" priority="115" stopIfTrue="1" operator="greaterThan">
      <formula>0.03</formula>
    </cfRule>
    <cfRule type="cellIs" dxfId="9350" priority="116" stopIfTrue="1" operator="lessThan">
      <formula>-0.03</formula>
    </cfRule>
  </conditionalFormatting>
  <conditionalFormatting sqref="BP20">
    <cfRule type="cellIs" dxfId="9349" priority="113" stopIfTrue="1" operator="greaterThan">
      <formula>0.03</formula>
    </cfRule>
    <cfRule type="cellIs" dxfId="9348" priority="114" stopIfTrue="1" operator="lessThan">
      <formula>-0.03</formula>
    </cfRule>
  </conditionalFormatting>
  <conditionalFormatting sqref="BP19">
    <cfRule type="cellIs" dxfId="9347" priority="111" stopIfTrue="1" operator="greaterThan">
      <formula>0.03</formula>
    </cfRule>
    <cfRule type="cellIs" dxfId="9346" priority="112" stopIfTrue="1" operator="lessThan">
      <formula>-0.03</formula>
    </cfRule>
  </conditionalFormatting>
  <conditionalFormatting sqref="P109:P115 P117:P119 P121 P123:P129 P131:P133 P135 P154:P160 P162:P164 P166 P168:P178 P180 P137:P143 P182:P188">
    <cfRule type="cellIs" dxfId="9345" priority="105" stopIfTrue="1" operator="greaterThan">
      <formula>0.03</formula>
    </cfRule>
    <cfRule type="cellIs" dxfId="9344" priority="106" stopIfTrue="1" operator="lessThan">
      <formula>-0.03</formula>
    </cfRule>
  </conditionalFormatting>
  <conditionalFormatting sqref="P64:P70 P72:P76 P78:P84 P86:P89 P92:P98">
    <cfRule type="cellIs" dxfId="9343" priority="103" stopIfTrue="1" operator="greaterThan">
      <formula>0.03</formula>
    </cfRule>
    <cfRule type="cellIs" dxfId="9342" priority="104" stopIfTrue="1" operator="lessThan">
      <formula>-0.03</formula>
    </cfRule>
  </conditionalFormatting>
  <conditionalFormatting sqref="P90">
    <cfRule type="cellIs" dxfId="9341" priority="101" stopIfTrue="1" operator="greaterThan">
      <formula>0.03</formula>
    </cfRule>
    <cfRule type="cellIs" dxfId="9340" priority="102" stopIfTrue="1" operator="lessThan">
      <formula>-0.03</formula>
    </cfRule>
  </conditionalFormatting>
  <conditionalFormatting sqref="P120">
    <cfRule type="cellIs" dxfId="9339" priority="99" stopIfTrue="1" operator="greaterThan">
      <formula>0.03</formula>
    </cfRule>
    <cfRule type="cellIs" dxfId="9338" priority="100" stopIfTrue="1" operator="lessThan">
      <formula>-0.03</formula>
    </cfRule>
  </conditionalFormatting>
  <conditionalFormatting sqref="P134">
    <cfRule type="cellIs" dxfId="9337" priority="97" stopIfTrue="1" operator="greaterThan">
      <formula>0.03</formula>
    </cfRule>
    <cfRule type="cellIs" dxfId="9336" priority="98" stopIfTrue="1" operator="lessThan">
      <formula>-0.03</formula>
    </cfRule>
  </conditionalFormatting>
  <conditionalFormatting sqref="P165">
    <cfRule type="cellIs" dxfId="9335" priority="95" stopIfTrue="1" operator="greaterThan">
      <formula>0.03</formula>
    </cfRule>
    <cfRule type="cellIs" dxfId="9334" priority="96" stopIfTrue="1" operator="lessThan">
      <formula>-0.03</formula>
    </cfRule>
  </conditionalFormatting>
  <conditionalFormatting sqref="P179">
    <cfRule type="cellIs" dxfId="9333" priority="93" stopIfTrue="1" operator="greaterThan">
      <formula>0.03</formula>
    </cfRule>
    <cfRule type="cellIs" dxfId="9332" priority="94" stopIfTrue="1" operator="lessThan">
      <formula>-0.03</formula>
    </cfRule>
  </conditionalFormatting>
  <conditionalFormatting sqref="AA64:AA70 AA72:AA76 AA78:AA84 AA86:AA90 AA109:AA115 AA117:AA121 AA123:AA129 AA131:AA135 AA154:AA160 AA162:AA166 AA168:AA180 AA92:AA98 AA137:AA143 AA182:AA188">
    <cfRule type="cellIs" dxfId="9331" priority="91" stopIfTrue="1" operator="greaterThan">
      <formula>0.03</formula>
    </cfRule>
    <cfRule type="cellIs" dxfId="9330" priority="92" stopIfTrue="1" operator="lessThan">
      <formula>-0.03</formula>
    </cfRule>
  </conditionalFormatting>
  <conditionalFormatting sqref="AJ64:AJ70 AJ72:AJ76 AJ78:AJ84 AJ86:AJ90 AJ92:AJ98 AJ109:AJ115 AJ117:AJ121 AJ123:AJ129 AJ131:AJ135 AJ137:AJ143 AJ154:AJ160 AJ162:AJ166 AJ168:AJ180 AJ182:AJ188">
    <cfRule type="cellIs" dxfId="9329" priority="89" stopIfTrue="1" operator="greaterThan">
      <formula>0.03</formula>
    </cfRule>
    <cfRule type="cellIs" dxfId="9328" priority="90" stopIfTrue="1" operator="lessThan">
      <formula>-0.03</formula>
    </cfRule>
  </conditionalFormatting>
  <conditionalFormatting sqref="AA33:AA35">
    <cfRule type="cellIs" dxfId="9327" priority="81" stopIfTrue="1" operator="greaterThan">
      <formula>2</formula>
    </cfRule>
    <cfRule type="cellIs" dxfId="9326" priority="82" stopIfTrue="1" operator="lessThan">
      <formula>0.5</formula>
    </cfRule>
  </conditionalFormatting>
  <conditionalFormatting sqref="BS7">
    <cfRule type="cellIs" dxfId="9325" priority="73" stopIfTrue="1" operator="greaterThan">
      <formula>0.03</formula>
    </cfRule>
    <cfRule type="cellIs" dxfId="9324" priority="74" stopIfTrue="1" operator="lessThan">
      <formula>-0.03</formula>
    </cfRule>
  </conditionalFormatting>
  <conditionalFormatting sqref="BT7">
    <cfRule type="cellIs" dxfId="9323" priority="69" stopIfTrue="1" operator="greaterThan">
      <formula>0.03</formula>
    </cfRule>
    <cfRule type="cellIs" dxfId="9322" priority="70" stopIfTrue="1" operator="lessThan">
      <formula>-0.03</formula>
    </cfRule>
  </conditionalFormatting>
  <conditionalFormatting sqref="BS17">
    <cfRule type="cellIs" dxfId="9321" priority="61" stopIfTrue="1" operator="greaterThan">
      <formula>0.03</formula>
    </cfRule>
    <cfRule type="cellIs" dxfId="9320" priority="62" stopIfTrue="1" operator="lessThan">
      <formula>-0.03</formula>
    </cfRule>
  </conditionalFormatting>
  <conditionalFormatting sqref="BT17">
    <cfRule type="cellIs" dxfId="9319" priority="57" stopIfTrue="1" operator="greaterThan">
      <formula>0.03</formula>
    </cfRule>
    <cfRule type="cellIs" dxfId="9318" priority="58" stopIfTrue="1" operator="lessThan">
      <formula>-0.03</formula>
    </cfRule>
  </conditionalFormatting>
  <conditionalFormatting sqref="H46:W47">
    <cfRule type="cellIs" dxfId="9317" priority="41" stopIfTrue="1" operator="greaterThan">
      <formula>0.03</formula>
    </cfRule>
    <cfRule type="cellIs" dxfId="9316" priority="42" stopIfTrue="1" operator="lessThan">
      <formula>-0.03</formula>
    </cfRule>
    <cfRule type="cellIs" dxfId="9315" priority="43" stopIfTrue="1" operator="greaterThan">
      <formula>0.03</formula>
    </cfRule>
    <cfRule type="cellIs" dxfId="9314" priority="44" stopIfTrue="1" operator="lessThan">
      <formula>-0.03</formula>
    </cfRule>
  </conditionalFormatting>
  <conditionalFormatting sqref="H23">
    <cfRule type="cellIs" dxfId="9313" priority="35" stopIfTrue="1" operator="greaterThan">
      <formula>0.03</formula>
    </cfRule>
    <cfRule type="cellIs" dxfId="9312" priority="36" stopIfTrue="1" operator="lessThan">
      <formula>-0.03</formula>
    </cfRule>
  </conditionalFormatting>
  <conditionalFormatting sqref="X46:X49">
    <cfRule type="cellIs" dxfId="9311" priority="31" stopIfTrue="1" operator="greaterThan">
      <formula>0.03</formula>
    </cfRule>
    <cfRule type="cellIs" dxfId="9310" priority="32" stopIfTrue="1" operator="lessThan">
      <formula>-0.03</formula>
    </cfRule>
    <cfRule type="cellIs" dxfId="9309" priority="33" stopIfTrue="1" operator="greaterThan">
      <formula>0.03</formula>
    </cfRule>
    <cfRule type="cellIs" dxfId="9308" priority="34" stopIfTrue="1" operator="lessThan">
      <formula>-0.03</formula>
    </cfRule>
  </conditionalFormatting>
  <conditionalFormatting sqref="Y46:Z49">
    <cfRule type="cellIs" dxfId="9307" priority="27" stopIfTrue="1" operator="greaterThan">
      <formula>0.03</formula>
    </cfRule>
    <cfRule type="cellIs" dxfId="9306" priority="28" stopIfTrue="1" operator="lessThan">
      <formula>-0.03</formula>
    </cfRule>
    <cfRule type="cellIs" dxfId="9305" priority="29" stopIfTrue="1" operator="greaterThan">
      <formula>0.03</formula>
    </cfRule>
    <cfRule type="cellIs" dxfId="9304" priority="30" stopIfTrue="1" operator="lessThan">
      <formula>-0.03</formula>
    </cfRule>
  </conditionalFormatting>
  <conditionalFormatting sqref="X49">
    <cfRule type="cellIs" dxfId="9303" priority="25" stopIfTrue="1" operator="greaterThan">
      <formula>0.03</formula>
    </cfRule>
    <cfRule type="cellIs" dxfId="9302" priority="26" stopIfTrue="1" operator="lessThan">
      <formula>-0.03</formula>
    </cfRule>
  </conditionalFormatting>
  <conditionalFormatting sqref="AA37:AD37">
    <cfRule type="cellIs" dxfId="9301" priority="23" stopIfTrue="1" operator="greaterThan">
      <formula>2</formula>
    </cfRule>
    <cfRule type="cellIs" dxfId="9300" priority="24" stopIfTrue="1" operator="lessThan">
      <formula>0.5</formula>
    </cfRule>
  </conditionalFormatting>
  <conditionalFormatting sqref="AX48:AY49">
    <cfRule type="cellIs" dxfId="9299" priority="21" stopIfTrue="1" operator="greaterThan">
      <formula>0.03</formula>
    </cfRule>
    <cfRule type="cellIs" dxfId="9298" priority="22" stopIfTrue="1" operator="lessThan">
      <formula>-0.03</formula>
    </cfRule>
  </conditionalFormatting>
  <conditionalFormatting sqref="AA48:AA49">
    <cfRule type="cellIs" dxfId="9297" priority="19" stopIfTrue="1" operator="greaterThan">
      <formula>2</formula>
    </cfRule>
    <cfRule type="cellIs" dxfId="9296" priority="20" stopIfTrue="1" operator="lessThan">
      <formula>0.5</formula>
    </cfRule>
  </conditionalFormatting>
  <conditionalFormatting sqref="AW48:AW49">
    <cfRule type="cellIs" dxfId="9295" priority="17" stopIfTrue="1" operator="greaterThan">
      <formula>0.03</formula>
    </cfRule>
    <cfRule type="cellIs" dxfId="9294" priority="18" stopIfTrue="1" operator="lessThan">
      <formula>-0.03</formula>
    </cfRule>
  </conditionalFormatting>
  <conditionalFormatting sqref="AB34">
    <cfRule type="cellIs" dxfId="9293" priority="15" stopIfTrue="1" operator="greaterThan">
      <formula>2</formula>
    </cfRule>
    <cfRule type="cellIs" dxfId="9292" priority="16" stopIfTrue="1" operator="lessThan">
      <formula>0.5</formula>
    </cfRule>
  </conditionalFormatting>
  <conditionalFormatting sqref="AB49">
    <cfRule type="cellIs" dxfId="9291" priority="13" stopIfTrue="1" operator="greaterThan">
      <formula>2</formula>
    </cfRule>
    <cfRule type="cellIs" dxfId="9290" priority="14" stopIfTrue="1" operator="lessThan">
      <formula>0.5</formula>
    </cfRule>
  </conditionalFormatting>
  <conditionalFormatting sqref="BP48">
    <cfRule type="cellIs" dxfId="9289" priority="11" stopIfTrue="1" operator="greaterThan">
      <formula>0.03</formula>
    </cfRule>
    <cfRule type="cellIs" dxfId="9288" priority="12" stopIfTrue="1" operator="lessThan">
      <formula>-0.03</formula>
    </cfRule>
  </conditionalFormatting>
  <conditionalFormatting sqref="BQ48:BT48">
    <cfRule type="cellIs" dxfId="9287" priority="7" stopIfTrue="1" operator="greaterThan">
      <formula>0.03</formula>
    </cfRule>
    <cfRule type="cellIs" dxfId="9286" priority="8" stopIfTrue="1" operator="lessThan">
      <formula>-0.03</formula>
    </cfRule>
  </conditionalFormatting>
  <conditionalFormatting sqref="AZ49:BF49">
    <cfRule type="cellIs" dxfId="9285" priority="5" stopIfTrue="1" operator="greaterThan">
      <formula>0.03</formula>
    </cfRule>
    <cfRule type="cellIs" dxfId="9284" priority="6" stopIfTrue="1" operator="lessThan">
      <formula>-0.03</formula>
    </cfRule>
  </conditionalFormatting>
  <conditionalFormatting sqref="BH49">
    <cfRule type="cellIs" dxfId="9283" priority="3" stopIfTrue="1" operator="greaterThan">
      <formula>0.03</formula>
    </cfRule>
    <cfRule type="cellIs" dxfId="9282" priority="4" stopIfTrue="1" operator="lessThan">
      <formula>-0.03</formula>
    </cfRule>
  </conditionalFormatting>
  <conditionalFormatting sqref="BI49:BT49">
    <cfRule type="cellIs" dxfId="9281" priority="1" stopIfTrue="1" operator="greaterThan">
      <formula>0.03</formula>
    </cfRule>
    <cfRule type="cellIs" dxfId="9280" priority="2" stopIfTrue="1" operator="lessThan">
      <formula>-0.03</formula>
    </cfRule>
  </conditionalFormatting>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I133"/>
  <sheetViews>
    <sheetView topLeftCell="B1" zoomScale="75" zoomScaleNormal="125" workbookViewId="0">
      <selection activeCell="Z59" sqref="Z59"/>
    </sheetView>
  </sheetViews>
  <sheetFormatPr baseColWidth="10" defaultColWidth="8.83203125" defaultRowHeight="16" x14ac:dyDescent="0.2"/>
  <cols>
    <col min="2" max="2" width="21.33203125" customWidth="1"/>
    <col min="25" max="26" width="9" customWidth="1"/>
    <col min="27" max="27" width="60.1640625" customWidth="1"/>
    <col min="28" max="29" width="9" customWidth="1"/>
    <col min="30" max="60" width="10.1640625" style="131" customWidth="1"/>
  </cols>
  <sheetData>
    <row r="1" spans="1:61" ht="16.5" customHeight="1" x14ac:dyDescent="0.2">
      <c r="A1" t="s">
        <v>48</v>
      </c>
      <c r="AD1" s="131">
        <v>7</v>
      </c>
      <c r="AE1" s="131">
        <f t="shared" ref="AE1:AQ1" si="0">AD1+1</f>
        <v>8</v>
      </c>
      <c r="AF1" s="131">
        <f t="shared" si="0"/>
        <v>9</v>
      </c>
      <c r="AG1" s="131">
        <f t="shared" si="0"/>
        <v>10</v>
      </c>
      <c r="AH1" s="131">
        <f t="shared" si="0"/>
        <v>11</v>
      </c>
      <c r="AI1" s="131">
        <f t="shared" si="0"/>
        <v>12</v>
      </c>
      <c r="AJ1" s="131">
        <f t="shared" si="0"/>
        <v>13</v>
      </c>
      <c r="AK1" s="131">
        <f t="shared" si="0"/>
        <v>14</v>
      </c>
      <c r="AL1" s="131">
        <f t="shared" si="0"/>
        <v>15</v>
      </c>
      <c r="AM1" s="131">
        <f t="shared" si="0"/>
        <v>16</v>
      </c>
      <c r="AN1" s="131">
        <f t="shared" si="0"/>
        <v>17</v>
      </c>
      <c r="AO1" s="131">
        <f t="shared" si="0"/>
        <v>18</v>
      </c>
      <c r="AP1" s="131">
        <f t="shared" si="0"/>
        <v>19</v>
      </c>
      <c r="AQ1" s="131">
        <f t="shared" si="0"/>
        <v>20</v>
      </c>
      <c r="AR1" s="131">
        <f>AQ1+2</f>
        <v>22</v>
      </c>
      <c r="AU1" s="131">
        <v>29</v>
      </c>
      <c r="AV1" s="131">
        <f t="shared" ref="AV1:BH1" si="1">AU1+1</f>
        <v>30</v>
      </c>
      <c r="AW1" s="131">
        <f t="shared" si="1"/>
        <v>31</v>
      </c>
      <c r="AX1" s="131">
        <f t="shared" si="1"/>
        <v>32</v>
      </c>
      <c r="AY1" s="131">
        <f t="shared" si="1"/>
        <v>33</v>
      </c>
      <c r="AZ1" s="131">
        <f t="shared" si="1"/>
        <v>34</v>
      </c>
      <c r="BA1" s="131">
        <f t="shared" si="1"/>
        <v>35</v>
      </c>
      <c r="BB1" s="131">
        <f t="shared" si="1"/>
        <v>36</v>
      </c>
      <c r="BC1" s="131">
        <f t="shared" si="1"/>
        <v>37</v>
      </c>
      <c r="BD1" s="131">
        <f t="shared" si="1"/>
        <v>38</v>
      </c>
      <c r="BE1" s="131">
        <f t="shared" si="1"/>
        <v>39</v>
      </c>
      <c r="BF1" s="131">
        <f t="shared" si="1"/>
        <v>40</v>
      </c>
      <c r="BG1" s="131">
        <f t="shared" si="1"/>
        <v>41</v>
      </c>
      <c r="BH1" s="131">
        <f t="shared" si="1"/>
        <v>42</v>
      </c>
      <c r="BI1" s="131">
        <f>BH1+2</f>
        <v>44</v>
      </c>
    </row>
    <row r="2" spans="1:61" ht="16.5" customHeight="1" x14ac:dyDescent="0.2">
      <c r="AD2" s="7" t="s">
        <v>49</v>
      </c>
      <c r="AE2" s="7"/>
      <c r="AF2" s="7"/>
      <c r="AG2" s="7"/>
      <c r="AH2" s="7"/>
      <c r="AI2" s="7"/>
      <c r="AJ2" s="7"/>
      <c r="AK2" s="7"/>
      <c r="AL2" s="7"/>
      <c r="AM2" s="7"/>
      <c r="AN2" s="7"/>
      <c r="AO2" s="7"/>
      <c r="AP2" s="7"/>
      <c r="AQ2" s="7"/>
      <c r="AR2" s="7"/>
      <c r="AS2" s="7"/>
      <c r="AT2" s="7"/>
      <c r="AU2" s="7" t="s">
        <v>50</v>
      </c>
    </row>
    <row r="3" spans="1:61" ht="16.5" customHeight="1" x14ac:dyDescent="0.2">
      <c r="A3" s="1" t="s">
        <v>36</v>
      </c>
      <c r="B3" s="536" t="s">
        <v>222</v>
      </c>
      <c r="C3" s="496"/>
      <c r="D3" s="496"/>
      <c r="E3" s="496"/>
      <c r="F3" s="496"/>
      <c r="AD3" s="3" t="str">
        <f>Intra!G2</f>
        <v>Bitrate</v>
      </c>
      <c r="AE3" s="535" t="str">
        <f>Intra!H2</f>
        <v>PSNR</v>
      </c>
      <c r="AF3" s="511"/>
      <c r="AG3" s="511"/>
      <c r="AH3" s="490"/>
      <c r="AI3" s="3" t="str">
        <f>Intra!L2</f>
        <v>SSIM (dB)</v>
      </c>
      <c r="AJ3" s="3" t="str">
        <f>Intra!M2</f>
        <v>MS-SSIM (dB)</v>
      </c>
      <c r="AK3" s="3" t="str">
        <f>Intra!N2</f>
        <v>VMAF</v>
      </c>
      <c r="AL3" s="3" t="str">
        <f>Intra!O2</f>
        <v>nVMAF</v>
      </c>
      <c r="AM3" s="3" t="str">
        <f>Intra!P2</f>
        <v>PSNR-HVS</v>
      </c>
      <c r="AN3" s="3" t="str">
        <f>Intra!Q2</f>
        <v>DE2K</v>
      </c>
      <c r="AO3" s="535" t="str">
        <f>Intra!R2</f>
        <v>APSNR</v>
      </c>
      <c r="AP3" s="511"/>
      <c r="AQ3" s="490"/>
      <c r="AR3" s="3" t="str">
        <f>Intra!V2</f>
        <v>CAMBI</v>
      </c>
      <c r="AS3" s="317"/>
      <c r="AT3" s="2"/>
      <c r="AU3" s="3" t="str">
        <f>Intra!AC2</f>
        <v>Bitrate</v>
      </c>
      <c r="AV3" s="535" t="str">
        <f>Intra!AD2</f>
        <v>PSNR</v>
      </c>
      <c r="AW3" s="511"/>
      <c r="AX3" s="511"/>
      <c r="AY3" s="490"/>
      <c r="AZ3" s="3" t="str">
        <f>Intra!AH2</f>
        <v>SSIM (dB)</v>
      </c>
      <c r="BA3" s="3" t="str">
        <f>Intra!AI2</f>
        <v>MS-SSIM (dB)</v>
      </c>
      <c r="BB3" s="3" t="str">
        <f>Intra!AJ2</f>
        <v>VMAF</v>
      </c>
      <c r="BC3" s="3" t="str">
        <f>Intra!AK2</f>
        <v>nVMAF</v>
      </c>
      <c r="BD3" s="3" t="str">
        <f>Intra!AL2</f>
        <v>PSNR-HVS</v>
      </c>
      <c r="BE3" s="3" t="str">
        <f>Intra!AM2</f>
        <v>DE2K</v>
      </c>
      <c r="BF3" s="535" t="str">
        <f>Intra!AN2</f>
        <v>APSNR</v>
      </c>
      <c r="BG3" s="511"/>
      <c r="BH3" s="490"/>
      <c r="BI3" s="316" t="str">
        <f>Intra!AR2</f>
        <v>CAMBI</v>
      </c>
    </row>
    <row r="4" spans="1:61" x14ac:dyDescent="0.2">
      <c r="Z4" t="s">
        <v>35</v>
      </c>
      <c r="AA4" s="378" t="s">
        <v>222</v>
      </c>
      <c r="AB4" s="379">
        <v>4</v>
      </c>
      <c r="AD4" s="3" t="str">
        <f>Intra!G3</f>
        <v>kbps</v>
      </c>
      <c r="AE4" s="3" t="str">
        <f>Intra!H3</f>
        <v>Y</v>
      </c>
      <c r="AF4" s="3" t="str">
        <f>Intra!I3</f>
        <v>U</v>
      </c>
      <c r="AG4" s="3" t="str">
        <f>Intra!J3</f>
        <v>V</v>
      </c>
      <c r="AH4" s="3" t="str">
        <f>Intra!K3</f>
        <v>YUV</v>
      </c>
      <c r="AI4" s="3" t="str">
        <f>Intra!L3</f>
        <v>Y</v>
      </c>
      <c r="AJ4" s="3" t="str">
        <f>Intra!M3</f>
        <v>Y</v>
      </c>
      <c r="AK4" s="3" t="str">
        <f>Intra!N3</f>
        <v>Y</v>
      </c>
      <c r="AL4" s="3" t="str">
        <f>Intra!O3</f>
        <v>Y</v>
      </c>
      <c r="AM4" s="3" t="str">
        <f>Intra!P3</f>
        <v>Y</v>
      </c>
      <c r="AN4" s="3"/>
      <c r="AO4" s="3" t="str">
        <f>Intra!R3</f>
        <v>Y</v>
      </c>
      <c r="AP4" s="3" t="str">
        <f>Intra!S3</f>
        <v>U</v>
      </c>
      <c r="AQ4" s="3" t="str">
        <f>Intra!T3</f>
        <v>V</v>
      </c>
      <c r="AR4" s="3"/>
      <c r="AS4" s="317"/>
      <c r="AU4" s="3" t="str">
        <f>Intra!AC3</f>
        <v>kbps</v>
      </c>
      <c r="AV4" s="3" t="str">
        <f>Intra!AD3</f>
        <v>Y</v>
      </c>
      <c r="AW4" s="3" t="str">
        <f>Intra!AE3</f>
        <v>U</v>
      </c>
      <c r="AX4" s="3" t="str">
        <f>Intra!AF3</f>
        <v>V</v>
      </c>
      <c r="AY4" s="3" t="str">
        <f>Intra!AG3</f>
        <v>YUV</v>
      </c>
      <c r="AZ4" s="3" t="str">
        <f>Intra!AH3</f>
        <v>Y</v>
      </c>
      <c r="BA4" s="3" t="str">
        <f>Intra!AI3</f>
        <v>Y</v>
      </c>
      <c r="BB4" s="3" t="str">
        <f>Intra!AJ3</f>
        <v>Y</v>
      </c>
      <c r="BC4" s="3" t="str">
        <f>Intra!AK3</f>
        <v>Y</v>
      </c>
      <c r="BD4" s="3" t="str">
        <f>Intra!AL3</f>
        <v>Y</v>
      </c>
      <c r="BE4" s="3">
        <f>Intra!AM3</f>
        <v>0</v>
      </c>
      <c r="BF4" s="3" t="str">
        <f>Intra!AN3</f>
        <v>Y</v>
      </c>
      <c r="BG4" s="3" t="str">
        <f>Intra!AO3</f>
        <v>U</v>
      </c>
      <c r="BH4" s="3" t="str">
        <f>Intra!AP3</f>
        <v>V</v>
      </c>
      <c r="BI4" s="316"/>
    </row>
    <row r="5" spans="1:61" x14ac:dyDescent="0.2">
      <c r="Z5" t="s">
        <v>36</v>
      </c>
      <c r="AA5" s="380" t="s">
        <v>223</v>
      </c>
      <c r="AB5" s="381">
        <f t="shared" ref="AB5:AB36" si="2">AB4+6</f>
        <v>10</v>
      </c>
      <c r="AC5">
        <f>VLOOKUP(B3,AA4:AB90,2,FALSE)</f>
        <v>4</v>
      </c>
      <c r="AD5" s="4">
        <f t="shared" ref="AD5:AR10" ca="1" si="3">INDIRECT("'"&amp;$A$3&amp;"'!"&amp;ADDRESS($AC5,AD$1))</f>
        <v>276122.50303000002</v>
      </c>
      <c r="AE5" s="4">
        <f t="shared" ca="1" si="3"/>
        <v>37.275387000000002</v>
      </c>
      <c r="AF5" s="4">
        <f t="shared" ca="1" si="3"/>
        <v>37.049830999999998</v>
      </c>
      <c r="AG5" s="4">
        <f t="shared" ca="1" si="3"/>
        <v>37.719192</v>
      </c>
      <c r="AH5" s="4">
        <f t="shared" ca="1" si="3"/>
        <v>37.311761833333335</v>
      </c>
      <c r="AI5" s="4">
        <f t="shared" ca="1" si="3"/>
        <v>27.888272000000001</v>
      </c>
      <c r="AJ5" s="4">
        <f t="shared" ca="1" si="3"/>
        <v>17.968544999999999</v>
      </c>
      <c r="AK5" s="4">
        <f t="shared" ca="1" si="3"/>
        <v>99.881472000000002</v>
      </c>
      <c r="AL5" s="4">
        <f t="shared" ca="1" si="3"/>
        <v>99.108999999999995</v>
      </c>
      <c r="AM5" s="4">
        <f t="shared" ca="1" si="3"/>
        <v>39.699818</v>
      </c>
      <c r="AN5" s="4">
        <f t="shared" ca="1" si="3"/>
        <v>34.851315999999997</v>
      </c>
      <c r="AO5" s="4">
        <f t="shared" ca="1" si="3"/>
        <v>37.025927000000003</v>
      </c>
      <c r="AP5" s="4">
        <f t="shared" ca="1" si="3"/>
        <v>36.799590999999999</v>
      </c>
      <c r="AQ5" s="4">
        <f t="shared" ca="1" si="3"/>
        <v>37.499599000000003</v>
      </c>
      <c r="AR5" s="4">
        <f t="shared" ca="1" si="3"/>
        <v>2.6090000000000002E-3</v>
      </c>
      <c r="AU5" s="4">
        <f t="shared" ref="AU5:BI10" ca="1" si="4">INDIRECT("'"&amp;$A$3&amp;"'!"&amp;ADDRESS($AC5,AU$1))</f>
        <v>301291.96969699999</v>
      </c>
      <c r="AV5" s="4">
        <f t="shared" ca="1" si="4"/>
        <v>37.653813999999997</v>
      </c>
      <c r="AW5" s="4">
        <f t="shared" ca="1" si="4"/>
        <v>37.362476999999998</v>
      </c>
      <c r="AX5" s="4">
        <f t="shared" ca="1" si="4"/>
        <v>37.937809999999999</v>
      </c>
      <c r="AY5" s="4">
        <f t="shared" ca="1" si="4"/>
        <v>37.652590500000002</v>
      </c>
      <c r="AZ5" s="4">
        <f t="shared" ca="1" si="4"/>
        <v>28.774528</v>
      </c>
      <c r="BA5" s="4">
        <f t="shared" ca="1" si="4"/>
        <v>18.512533999999999</v>
      </c>
      <c r="BB5" s="4">
        <f t="shared" ca="1" si="4"/>
        <v>99.947686000000004</v>
      </c>
      <c r="BC5" s="4">
        <f t="shared" ca="1" si="4"/>
        <v>99.675265999999993</v>
      </c>
      <c r="BD5" s="4">
        <f t="shared" ca="1" si="4"/>
        <v>40.470134000000002</v>
      </c>
      <c r="BE5" s="4">
        <f t="shared" ca="1" si="4"/>
        <v>35.106209</v>
      </c>
      <c r="BF5" s="4">
        <f t="shared" ca="1" si="4"/>
        <v>37.424568999999998</v>
      </c>
      <c r="BG5" s="4">
        <f t="shared" ca="1" si="4"/>
        <v>37.145412</v>
      </c>
      <c r="BH5" s="4">
        <f t="shared" ca="1" si="4"/>
        <v>37.747888000000003</v>
      </c>
      <c r="BI5" s="4">
        <f t="shared" ca="1" si="4"/>
        <v>1.3489999999999999E-3</v>
      </c>
    </row>
    <row r="6" spans="1:61" x14ac:dyDescent="0.2">
      <c r="Z6" t="s">
        <v>37</v>
      </c>
      <c r="AA6" s="380" t="s">
        <v>253</v>
      </c>
      <c r="AB6" s="381">
        <f t="shared" si="2"/>
        <v>16</v>
      </c>
      <c r="AC6">
        <f>AC5+1</f>
        <v>5</v>
      </c>
      <c r="AD6" s="4">
        <f t="shared" ca="1" si="3"/>
        <v>83246.042423999999</v>
      </c>
      <c r="AE6" s="4">
        <f t="shared" ca="1" si="3"/>
        <v>35.445470999999998</v>
      </c>
      <c r="AF6" s="4">
        <f t="shared" ca="1" si="3"/>
        <v>35.598174999999998</v>
      </c>
      <c r="AG6" s="4">
        <f t="shared" ca="1" si="3"/>
        <v>36.694093000000002</v>
      </c>
      <c r="AH6" s="4">
        <f t="shared" ca="1" si="3"/>
        <v>35.679025333333335</v>
      </c>
      <c r="AI6" s="4">
        <f t="shared" ca="1" si="3"/>
        <v>25.300336999999999</v>
      </c>
      <c r="AJ6" s="4">
        <f t="shared" ca="1" si="3"/>
        <v>16.256741999999999</v>
      </c>
      <c r="AK6" s="4">
        <f t="shared" ca="1" si="3"/>
        <v>94.208207999999999</v>
      </c>
      <c r="AL6" s="4">
        <f t="shared" ca="1" si="3"/>
        <v>92.164627999999993</v>
      </c>
      <c r="AM6" s="4">
        <f t="shared" ca="1" si="3"/>
        <v>36.150215000000003</v>
      </c>
      <c r="AN6" s="4">
        <f t="shared" ca="1" si="3"/>
        <v>33.511451999999998</v>
      </c>
      <c r="AO6" s="4">
        <f t="shared" ca="1" si="3"/>
        <v>35.320430000000002</v>
      </c>
      <c r="AP6" s="4">
        <f t="shared" ca="1" si="3"/>
        <v>35.492986000000002</v>
      </c>
      <c r="AQ6" s="4">
        <f t="shared" ca="1" si="3"/>
        <v>36.616861</v>
      </c>
      <c r="AR6" s="4">
        <f t="shared" ca="1" si="3"/>
        <v>4.2500000000000003E-3</v>
      </c>
      <c r="AU6" s="4">
        <f t="shared" ca="1" si="4"/>
        <v>77529.412121000001</v>
      </c>
      <c r="AV6" s="4">
        <f t="shared" ca="1" si="4"/>
        <v>35.702922999999998</v>
      </c>
      <c r="AW6" s="4">
        <f t="shared" ca="1" si="4"/>
        <v>35.714677999999999</v>
      </c>
      <c r="AX6" s="4">
        <f t="shared" ca="1" si="4"/>
        <v>36.851692999999997</v>
      </c>
      <c r="AY6" s="4">
        <f t="shared" ca="1" si="4"/>
        <v>35.896343833333333</v>
      </c>
      <c r="AZ6" s="4">
        <f t="shared" ca="1" si="4"/>
        <v>25.546009000000002</v>
      </c>
      <c r="BA6" s="4">
        <f t="shared" ca="1" si="4"/>
        <v>16.433274999999998</v>
      </c>
      <c r="BB6" s="4">
        <f t="shared" ca="1" si="4"/>
        <v>95.443494999999999</v>
      </c>
      <c r="BC6" s="4">
        <f t="shared" ca="1" si="4"/>
        <v>93.417562000000004</v>
      </c>
      <c r="BD6" s="4">
        <f t="shared" ca="1" si="4"/>
        <v>36.590924000000001</v>
      </c>
      <c r="BE6" s="4">
        <f t="shared" ca="1" si="4"/>
        <v>33.656799999999997</v>
      </c>
      <c r="BF6" s="4">
        <f t="shared" ca="1" si="4"/>
        <v>35.587007</v>
      </c>
      <c r="BG6" s="4">
        <f t="shared" ca="1" si="4"/>
        <v>35.626477000000001</v>
      </c>
      <c r="BH6" s="4">
        <f t="shared" ca="1" si="4"/>
        <v>36.790216999999998</v>
      </c>
      <c r="BI6" s="4">
        <f t="shared" ca="1" si="4"/>
        <v>3.4770000000000001E-3</v>
      </c>
    </row>
    <row r="7" spans="1:61" x14ac:dyDescent="0.2">
      <c r="AA7" s="380" t="s">
        <v>225</v>
      </c>
      <c r="AB7" s="381">
        <f t="shared" si="2"/>
        <v>22</v>
      </c>
      <c r="AC7">
        <f>AC6+1</f>
        <v>6</v>
      </c>
      <c r="AD7" s="4">
        <f t="shared" ca="1" si="3"/>
        <v>26857.018182</v>
      </c>
      <c r="AE7" s="4">
        <f t="shared" ca="1" si="3"/>
        <v>33.342891999999999</v>
      </c>
      <c r="AF7" s="4">
        <f t="shared" ca="1" si="3"/>
        <v>34.829763</v>
      </c>
      <c r="AG7" s="4">
        <f t="shared" ca="1" si="3"/>
        <v>35.901308999999998</v>
      </c>
      <c r="AH7" s="4">
        <f t="shared" ca="1" si="3"/>
        <v>34.017106666666663</v>
      </c>
      <c r="AI7" s="4">
        <f t="shared" ca="1" si="3"/>
        <v>22.189806000000001</v>
      </c>
      <c r="AJ7" s="4">
        <f t="shared" ca="1" si="3"/>
        <v>14.32587</v>
      </c>
      <c r="AK7" s="4">
        <f t="shared" ca="1" si="3"/>
        <v>81.363052999999994</v>
      </c>
      <c r="AL7" s="4">
        <f t="shared" ca="1" si="3"/>
        <v>79.360457999999994</v>
      </c>
      <c r="AM7" s="4">
        <f t="shared" ca="1" si="3"/>
        <v>32.249747999999997</v>
      </c>
      <c r="AN7" s="4">
        <f t="shared" ca="1" si="3"/>
        <v>32.357712999999997</v>
      </c>
      <c r="AO7" s="4">
        <f t="shared" ca="1" si="3"/>
        <v>33.261386999999999</v>
      </c>
      <c r="AP7" s="4">
        <f t="shared" ca="1" si="3"/>
        <v>34.807074999999998</v>
      </c>
      <c r="AQ7" s="4">
        <f t="shared" ca="1" si="3"/>
        <v>35.884627000000002</v>
      </c>
      <c r="AR7" s="4">
        <f t="shared" ca="1" si="3"/>
        <v>5.1850000000000004E-3</v>
      </c>
      <c r="AU7" s="4">
        <f t="shared" ca="1" si="4"/>
        <v>23985.896970000002</v>
      </c>
      <c r="AV7" s="4">
        <f t="shared" ca="1" si="4"/>
        <v>33.749099999999999</v>
      </c>
      <c r="AW7" s="4">
        <f t="shared" ca="1" si="4"/>
        <v>35.037529999999997</v>
      </c>
      <c r="AX7" s="4">
        <f t="shared" ca="1" si="4"/>
        <v>36.163865000000001</v>
      </c>
      <c r="AY7" s="4">
        <f t="shared" ca="1" si="4"/>
        <v>34.366299166666664</v>
      </c>
      <c r="AZ7" s="4">
        <f t="shared" ca="1" si="4"/>
        <v>22.607330999999999</v>
      </c>
      <c r="BA7" s="4">
        <f t="shared" ca="1" si="4"/>
        <v>14.617711999999999</v>
      </c>
      <c r="BB7" s="4">
        <f t="shared" ca="1" si="4"/>
        <v>84.144109999999998</v>
      </c>
      <c r="BC7" s="4">
        <f t="shared" ca="1" si="4"/>
        <v>81.972258999999994</v>
      </c>
      <c r="BD7" s="4">
        <f t="shared" ca="1" si="4"/>
        <v>32.891466999999999</v>
      </c>
      <c r="BE7" s="4">
        <f t="shared" ca="1" si="4"/>
        <v>32.606051000000001</v>
      </c>
      <c r="BF7" s="4">
        <f t="shared" ca="1" si="4"/>
        <v>33.685966999999998</v>
      </c>
      <c r="BG7" s="4">
        <f t="shared" ca="1" si="4"/>
        <v>35.021648999999996</v>
      </c>
      <c r="BH7" s="4">
        <f t="shared" ca="1" si="4"/>
        <v>36.151127000000002</v>
      </c>
      <c r="BI7" s="4">
        <f t="shared" ca="1" si="4"/>
        <v>3.4910000000000002E-3</v>
      </c>
    </row>
    <row r="8" spans="1:61" x14ac:dyDescent="0.2">
      <c r="AA8" s="380" t="s">
        <v>226</v>
      </c>
      <c r="AB8" s="381">
        <f t="shared" si="2"/>
        <v>28</v>
      </c>
      <c r="AC8">
        <f>AC7+1</f>
        <v>7</v>
      </c>
      <c r="AD8" s="4">
        <f t="shared" ca="1" si="3"/>
        <v>10419.472727</v>
      </c>
      <c r="AE8" s="4">
        <f t="shared" ca="1" si="3"/>
        <v>30.833189999999998</v>
      </c>
      <c r="AF8" s="4">
        <f t="shared" ca="1" si="3"/>
        <v>34.037481999999997</v>
      </c>
      <c r="AG8" s="4">
        <f t="shared" ca="1" si="3"/>
        <v>34.986896000000002</v>
      </c>
      <c r="AH8" s="4">
        <f t="shared" ca="1" si="3"/>
        <v>32.059522999999999</v>
      </c>
      <c r="AI8" s="4">
        <f t="shared" ca="1" si="3"/>
        <v>18.386033000000001</v>
      </c>
      <c r="AJ8" s="4">
        <f t="shared" ca="1" si="3"/>
        <v>11.991866999999999</v>
      </c>
      <c r="AK8" s="4">
        <f t="shared" ca="1" si="3"/>
        <v>61.501196999999998</v>
      </c>
      <c r="AL8" s="4">
        <f t="shared" ca="1" si="3"/>
        <v>59.931938000000002</v>
      </c>
      <c r="AM8" s="4">
        <f t="shared" ca="1" si="3"/>
        <v>28.274018999999999</v>
      </c>
      <c r="AN8" s="4">
        <f t="shared" ca="1" si="3"/>
        <v>30.985112000000001</v>
      </c>
      <c r="AO8" s="4">
        <f t="shared" ca="1" si="3"/>
        <v>30.735690999999999</v>
      </c>
      <c r="AP8" s="4">
        <f t="shared" ca="1" si="3"/>
        <v>34.025413999999998</v>
      </c>
      <c r="AQ8" s="4">
        <f t="shared" ca="1" si="3"/>
        <v>34.973522000000003</v>
      </c>
      <c r="AR8" s="4">
        <f t="shared" ca="1" si="3"/>
        <v>5.9160000000000003E-3</v>
      </c>
      <c r="AU8" s="4">
        <f t="shared" ca="1" si="4"/>
        <v>9371.7818179999995</v>
      </c>
      <c r="AV8" s="4">
        <f t="shared" ca="1" si="4"/>
        <v>31.394220000000001</v>
      </c>
      <c r="AW8" s="4">
        <f t="shared" ca="1" si="4"/>
        <v>34.345649999999999</v>
      </c>
      <c r="AX8" s="4">
        <f t="shared" ca="1" si="4"/>
        <v>35.355967</v>
      </c>
      <c r="AY8" s="4">
        <f t="shared" ca="1" si="4"/>
        <v>32.546416166666667</v>
      </c>
      <c r="AZ8" s="4">
        <f t="shared" ca="1" si="4"/>
        <v>18.970587999999999</v>
      </c>
      <c r="BA8" s="4">
        <f t="shared" ca="1" si="4"/>
        <v>12.409834999999999</v>
      </c>
      <c r="BB8" s="4">
        <f t="shared" ca="1" si="4"/>
        <v>66.807525999999996</v>
      </c>
      <c r="BC8" s="4">
        <f t="shared" ca="1" si="4"/>
        <v>64.719485000000006</v>
      </c>
      <c r="BD8" s="4">
        <f t="shared" ca="1" si="4"/>
        <v>29.054907</v>
      </c>
      <c r="BE8" s="4">
        <f t="shared" ca="1" si="4"/>
        <v>31.350002</v>
      </c>
      <c r="BF8" s="4">
        <f t="shared" ca="1" si="4"/>
        <v>31.321045000000002</v>
      </c>
      <c r="BG8" s="4">
        <f t="shared" ca="1" si="4"/>
        <v>34.336106999999998</v>
      </c>
      <c r="BH8" s="4">
        <f t="shared" ca="1" si="4"/>
        <v>35.345202</v>
      </c>
      <c r="BI8" s="4">
        <f t="shared" ca="1" si="4"/>
        <v>3.6610000000000002E-3</v>
      </c>
    </row>
    <row r="9" spans="1:61" x14ac:dyDescent="0.2">
      <c r="AA9" s="380" t="s">
        <v>227</v>
      </c>
      <c r="AB9" s="381">
        <f t="shared" si="2"/>
        <v>34</v>
      </c>
      <c r="AC9">
        <f>AC8+1</f>
        <v>8</v>
      </c>
      <c r="AD9" s="4">
        <f t="shared" ca="1" si="3"/>
        <v>4133.2484850000001</v>
      </c>
      <c r="AE9" s="4">
        <f t="shared" ca="1" si="3"/>
        <v>27.946318999999999</v>
      </c>
      <c r="AF9" s="4">
        <f t="shared" ca="1" si="3"/>
        <v>32.996980999999998</v>
      </c>
      <c r="AG9" s="4">
        <f t="shared" ca="1" si="3"/>
        <v>33.771431</v>
      </c>
      <c r="AH9" s="4">
        <f t="shared" ca="1" si="3"/>
        <v>29.758948</v>
      </c>
      <c r="AI9" s="4">
        <f t="shared" ca="1" si="3"/>
        <v>13.906428</v>
      </c>
      <c r="AJ9" s="4">
        <f t="shared" ca="1" si="3"/>
        <v>9.2854200000000002</v>
      </c>
      <c r="AK9" s="4">
        <f t="shared" ca="1" si="3"/>
        <v>37.361919</v>
      </c>
      <c r="AL9" s="4">
        <f t="shared" ca="1" si="3"/>
        <v>36.449452999999998</v>
      </c>
      <c r="AM9" s="4">
        <f t="shared" ca="1" si="3"/>
        <v>24.40663</v>
      </c>
      <c r="AN9" s="4">
        <f t="shared" ca="1" si="3"/>
        <v>29.191824</v>
      </c>
      <c r="AO9" s="4">
        <f t="shared" ca="1" si="3"/>
        <v>27.845375000000001</v>
      </c>
      <c r="AP9" s="4">
        <f t="shared" ca="1" si="3"/>
        <v>32.984482999999997</v>
      </c>
      <c r="AQ9" s="4">
        <f t="shared" ca="1" si="3"/>
        <v>33.756096999999997</v>
      </c>
      <c r="AR9" s="4">
        <f t="shared" ca="1" si="3"/>
        <v>1.1391E-2</v>
      </c>
      <c r="AU9" s="4">
        <f t="shared" ca="1" si="4"/>
        <v>3786.7090910000002</v>
      </c>
      <c r="AV9" s="4">
        <f t="shared" ca="1" si="4"/>
        <v>28.660223999999999</v>
      </c>
      <c r="AW9" s="4">
        <f t="shared" ca="1" si="4"/>
        <v>33.377215999999997</v>
      </c>
      <c r="AX9" s="4">
        <f t="shared" ca="1" si="4"/>
        <v>34.235607000000002</v>
      </c>
      <c r="AY9" s="4">
        <f t="shared" ca="1" si="4"/>
        <v>30.375619833333332</v>
      </c>
      <c r="AZ9" s="4">
        <f t="shared" ca="1" si="4"/>
        <v>14.670446</v>
      </c>
      <c r="BA9" s="4">
        <f t="shared" ca="1" si="4"/>
        <v>9.8154950000000003</v>
      </c>
      <c r="BB9" s="4">
        <f t="shared" ca="1" si="4"/>
        <v>45.300885999999998</v>
      </c>
      <c r="BC9" s="4">
        <f t="shared" ca="1" si="4"/>
        <v>43.773681000000003</v>
      </c>
      <c r="BD9" s="4">
        <f t="shared" ca="1" si="4"/>
        <v>25.29326</v>
      </c>
      <c r="BE9" s="4">
        <f t="shared" ca="1" si="4"/>
        <v>29.704789000000002</v>
      </c>
      <c r="BF9" s="4">
        <f t="shared" ca="1" si="4"/>
        <v>28.583779</v>
      </c>
      <c r="BG9" s="4">
        <f t="shared" ca="1" si="4"/>
        <v>33.366782999999998</v>
      </c>
      <c r="BH9" s="4">
        <f t="shared" ca="1" si="4"/>
        <v>34.222352999999998</v>
      </c>
      <c r="BI9" s="4">
        <f t="shared" ca="1" si="4"/>
        <v>1.0374E-2</v>
      </c>
    </row>
    <row r="10" spans="1:61" x14ac:dyDescent="0.2">
      <c r="AA10" s="380" t="s">
        <v>228</v>
      </c>
      <c r="AB10" s="381">
        <f t="shared" si="2"/>
        <v>40</v>
      </c>
      <c r="AC10">
        <f>AC9+1</f>
        <v>9</v>
      </c>
      <c r="AD10" s="4">
        <f t="shared" ca="1" si="3"/>
        <v>1544.2181820000001</v>
      </c>
      <c r="AE10" s="4">
        <f t="shared" ca="1" si="3"/>
        <v>25.142578</v>
      </c>
      <c r="AF10" s="4">
        <f t="shared" ca="1" si="3"/>
        <v>31.785730000000001</v>
      </c>
      <c r="AG10" s="4">
        <f t="shared" ca="1" si="3"/>
        <v>32.381658999999999</v>
      </c>
      <c r="AH10" s="4">
        <f t="shared" ca="1" si="3"/>
        <v>27.456283500000001</v>
      </c>
      <c r="AI10" s="4">
        <f t="shared" ca="1" si="3"/>
        <v>9.6940460000000002</v>
      </c>
      <c r="AJ10" s="4">
        <f t="shared" ca="1" si="3"/>
        <v>6.8219500000000002</v>
      </c>
      <c r="AK10" s="4">
        <f t="shared" ca="1" si="3"/>
        <v>17.883765</v>
      </c>
      <c r="AL10" s="4">
        <f t="shared" ca="1" si="3"/>
        <v>17.518526000000001</v>
      </c>
      <c r="AM10" s="4">
        <f t="shared" ca="1" si="3"/>
        <v>21.130807000000001</v>
      </c>
      <c r="AN10" s="4">
        <f t="shared" ca="1" si="3"/>
        <v>27.181861999999999</v>
      </c>
      <c r="AO10" s="4">
        <f t="shared" ca="1" si="3"/>
        <v>25.053782999999999</v>
      </c>
      <c r="AP10" s="4">
        <f t="shared" ca="1" si="3"/>
        <v>31.773064000000002</v>
      </c>
      <c r="AQ10" s="4">
        <f t="shared" ca="1" si="3"/>
        <v>32.364538000000003</v>
      </c>
      <c r="AR10" s="4">
        <f t="shared" ca="1" si="3"/>
        <v>5.3927000000000003E-2</v>
      </c>
      <c r="AU10" s="4">
        <f t="shared" ca="1" si="4"/>
        <v>1402.4545450000001</v>
      </c>
      <c r="AV10" s="4">
        <f t="shared" ca="1" si="4"/>
        <v>25.829445</v>
      </c>
      <c r="AW10" s="4">
        <f t="shared" ca="1" si="4"/>
        <v>32.138243000000003</v>
      </c>
      <c r="AX10" s="4">
        <f t="shared" ca="1" si="4"/>
        <v>32.795259000000001</v>
      </c>
      <c r="AY10" s="4">
        <f t="shared" ca="1" si="4"/>
        <v>28.041880333333335</v>
      </c>
      <c r="AZ10" s="4">
        <f t="shared" ca="1" si="4"/>
        <v>10.423541</v>
      </c>
      <c r="BA10" s="4">
        <f t="shared" ca="1" si="4"/>
        <v>7.315442</v>
      </c>
      <c r="BB10" s="4">
        <f t="shared" ca="1" si="4"/>
        <v>24.636485</v>
      </c>
      <c r="BC10" s="4">
        <f t="shared" ca="1" si="4"/>
        <v>23.886516</v>
      </c>
      <c r="BD10" s="4">
        <f t="shared" ca="1" si="4"/>
        <v>21.897752000000001</v>
      </c>
      <c r="BE10" s="4">
        <f t="shared" ca="1" si="4"/>
        <v>27.758027999999999</v>
      </c>
      <c r="BF10" s="4">
        <f t="shared" ca="1" si="4"/>
        <v>25.761306999999999</v>
      </c>
      <c r="BG10" s="4">
        <f t="shared" ca="1" si="4"/>
        <v>32.127400000000002</v>
      </c>
      <c r="BH10" s="4">
        <f t="shared" ca="1" si="4"/>
        <v>32.780684999999998</v>
      </c>
      <c r="BI10" s="4">
        <f t="shared" ca="1" si="4"/>
        <v>4.3705000000000001E-2</v>
      </c>
    </row>
    <row r="11" spans="1:61" x14ac:dyDescent="0.2">
      <c r="AA11" s="382" t="s">
        <v>229</v>
      </c>
      <c r="AB11" s="376">
        <f t="shared" si="2"/>
        <v>46</v>
      </c>
    </row>
    <row r="12" spans="1:61" x14ac:dyDescent="0.2">
      <c r="AA12" s="378" t="s">
        <v>230</v>
      </c>
      <c r="AB12" s="379">
        <f t="shared" si="2"/>
        <v>52</v>
      </c>
    </row>
    <row r="13" spans="1:61" x14ac:dyDescent="0.2">
      <c r="AA13" s="380" t="s">
        <v>231</v>
      </c>
      <c r="AB13" s="381">
        <f t="shared" si="2"/>
        <v>58</v>
      </c>
    </row>
    <row r="14" spans="1:61" x14ac:dyDescent="0.2">
      <c r="AA14" s="380" t="s">
        <v>232</v>
      </c>
      <c r="AB14" s="381">
        <f t="shared" si="2"/>
        <v>64</v>
      </c>
      <c r="AD14" s="7" t="str">
        <f>"Sequence: "&amp;B3 &amp; "     Coding Conditions: " &amp; A3</f>
        <v>Sequence: CrowdRun_SDR_3840x2160p50_yuv444p10.y4m     Coding Conditions: RA</v>
      </c>
    </row>
    <row r="15" spans="1:61" x14ac:dyDescent="0.2">
      <c r="AA15" s="380" t="s">
        <v>265</v>
      </c>
      <c r="AB15" s="381">
        <f t="shared" si="2"/>
        <v>70</v>
      </c>
    </row>
    <row r="16" spans="1:61" x14ac:dyDescent="0.2">
      <c r="AA16" s="380" t="s">
        <v>234</v>
      </c>
      <c r="AB16" s="381">
        <f t="shared" si="2"/>
        <v>76</v>
      </c>
    </row>
    <row r="17" spans="27:46" x14ac:dyDescent="0.2">
      <c r="AA17" s="380" t="s">
        <v>235</v>
      </c>
      <c r="AB17" s="381">
        <f t="shared" si="2"/>
        <v>82</v>
      </c>
      <c r="AD17" s="131" t="s">
        <v>51</v>
      </c>
      <c r="AE17" s="131" t="s">
        <v>52</v>
      </c>
      <c r="AF17" s="131" t="s">
        <v>53</v>
      </c>
      <c r="AG17" s="131" t="s">
        <v>54</v>
      </c>
      <c r="AH17" s="131" t="s">
        <v>55</v>
      </c>
      <c r="AI17" s="131" t="s">
        <v>56</v>
      </c>
      <c r="AJ17" s="131" t="s">
        <v>57</v>
      </c>
      <c r="AK17" s="131" t="s">
        <v>58</v>
      </c>
      <c r="AL17" s="131" t="s">
        <v>59</v>
      </c>
      <c r="AM17" s="131" t="s">
        <v>60</v>
      </c>
      <c r="AN17" s="131" t="s">
        <v>61</v>
      </c>
      <c r="AO17" s="131" t="s">
        <v>62</v>
      </c>
      <c r="AP17" s="131" t="s">
        <v>63</v>
      </c>
      <c r="AQ17" s="131" t="s">
        <v>64</v>
      </c>
      <c r="AR17" s="131" t="s">
        <v>65</v>
      </c>
    </row>
    <row r="18" spans="27:46" x14ac:dyDescent="0.2">
      <c r="AA18" s="380" t="s">
        <v>66</v>
      </c>
      <c r="AB18" s="381">
        <f t="shared" si="2"/>
        <v>88</v>
      </c>
      <c r="AD18" s="5">
        <f t="shared" ref="AD18:AI18" ca="1" si="5">MAX(AD5:AD10,AU5:AU10)</f>
        <v>301291.96969699999</v>
      </c>
      <c r="AE18" s="5">
        <f t="shared" ca="1" si="5"/>
        <v>37.653813999999997</v>
      </c>
      <c r="AF18" s="5">
        <f t="shared" ca="1" si="5"/>
        <v>37.362476999999998</v>
      </c>
      <c r="AG18" s="5">
        <f t="shared" ca="1" si="5"/>
        <v>37.937809999999999</v>
      </c>
      <c r="AH18" s="5">
        <f t="shared" ca="1" si="5"/>
        <v>37.652590500000002</v>
      </c>
      <c r="AI18" s="5">
        <f t="shared" ca="1" si="5"/>
        <v>28.774528</v>
      </c>
      <c r="AJ18" s="5">
        <f t="shared" ref="AJ18:AR18" ca="1" si="6">MAX(AJ5:AJ10,BA5:BA10, BJ5:BJ10)</f>
        <v>18.512533999999999</v>
      </c>
      <c r="AK18" s="5">
        <f t="shared" ca="1" si="6"/>
        <v>99.947686000000004</v>
      </c>
      <c r="AL18" s="5">
        <f t="shared" ca="1" si="6"/>
        <v>99.675265999999993</v>
      </c>
      <c r="AM18" s="5">
        <f t="shared" ca="1" si="6"/>
        <v>40.470134000000002</v>
      </c>
      <c r="AN18" s="5">
        <f t="shared" ca="1" si="6"/>
        <v>35.106209</v>
      </c>
      <c r="AO18" s="5">
        <f t="shared" ca="1" si="6"/>
        <v>37.424568999999998</v>
      </c>
      <c r="AP18" s="5">
        <f t="shared" ca="1" si="6"/>
        <v>37.145412</v>
      </c>
      <c r="AQ18" s="5">
        <f t="shared" ca="1" si="6"/>
        <v>37.747888000000003</v>
      </c>
      <c r="AR18" s="5">
        <f t="shared" ca="1" si="6"/>
        <v>5.3927000000000003E-2</v>
      </c>
      <c r="AS18" s="5"/>
    </row>
    <row r="19" spans="27:46" x14ac:dyDescent="0.2">
      <c r="AA19" s="380" t="s">
        <v>236</v>
      </c>
      <c r="AB19" s="381">
        <f t="shared" si="2"/>
        <v>94</v>
      </c>
      <c r="AD19" s="5">
        <f t="shared" ref="AD19:AI19" ca="1" si="7">MIN(AD5:AD10,AU5:AU10)</f>
        <v>1402.4545450000001</v>
      </c>
      <c r="AE19" s="5">
        <f t="shared" ca="1" si="7"/>
        <v>25.142578</v>
      </c>
      <c r="AF19" s="5">
        <f t="shared" ca="1" si="7"/>
        <v>31.785730000000001</v>
      </c>
      <c r="AG19" s="5">
        <f t="shared" ca="1" si="7"/>
        <v>32.381658999999999</v>
      </c>
      <c r="AH19" s="5">
        <f t="shared" ca="1" si="7"/>
        <v>27.456283500000001</v>
      </c>
      <c r="AI19" s="5">
        <f t="shared" ca="1" si="7"/>
        <v>9.6940460000000002</v>
      </c>
      <c r="AJ19" s="5">
        <f t="shared" ref="AJ19:AR19" ca="1" si="8">MIN(AJ5:AJ10,BA5:BA10,BJ5:BJ10)</f>
        <v>6.8219500000000002</v>
      </c>
      <c r="AK19" s="5">
        <f t="shared" ca="1" si="8"/>
        <v>17.883765</v>
      </c>
      <c r="AL19" s="5">
        <f t="shared" ca="1" si="8"/>
        <v>17.518526000000001</v>
      </c>
      <c r="AM19" s="5">
        <f t="shared" ca="1" si="8"/>
        <v>21.130807000000001</v>
      </c>
      <c r="AN19" s="5">
        <f t="shared" ca="1" si="8"/>
        <v>27.181861999999999</v>
      </c>
      <c r="AO19" s="5">
        <f t="shared" ca="1" si="8"/>
        <v>25.053782999999999</v>
      </c>
      <c r="AP19" s="5">
        <f t="shared" ca="1" si="8"/>
        <v>31.773064000000002</v>
      </c>
      <c r="AQ19" s="5">
        <f t="shared" ca="1" si="8"/>
        <v>32.364538000000003</v>
      </c>
      <c r="AR19" s="5">
        <f t="shared" ca="1" si="8"/>
        <v>1.3489999999999999E-3</v>
      </c>
      <c r="AS19" s="5"/>
    </row>
    <row r="20" spans="27:46" x14ac:dyDescent="0.2">
      <c r="AA20" s="382" t="s">
        <v>237</v>
      </c>
      <c r="AB20" s="376">
        <f t="shared" si="2"/>
        <v>100</v>
      </c>
      <c r="AD20" s="6"/>
      <c r="AE20" s="6"/>
      <c r="AF20" s="6"/>
      <c r="AG20" s="6"/>
      <c r="AH20" s="6"/>
      <c r="AI20" s="6"/>
      <c r="AJ20" s="6"/>
      <c r="AK20" s="6"/>
      <c r="AL20" s="6"/>
      <c r="AM20" s="6"/>
      <c r="AN20" s="6"/>
      <c r="AO20" s="6"/>
      <c r="AP20" s="6"/>
      <c r="AQ20" s="6"/>
      <c r="AR20" s="6"/>
      <c r="AS20" s="6"/>
    </row>
    <row r="21" spans="27:46" x14ac:dyDescent="0.2">
      <c r="AA21" s="378" t="s">
        <v>238</v>
      </c>
      <c r="AB21" s="379">
        <f t="shared" si="2"/>
        <v>106</v>
      </c>
      <c r="AD21" s="6">
        <f ca="1">POWER(10,CEILING(LOG(AD18+1),1))</f>
        <v>1000000</v>
      </c>
      <c r="AE21" s="288">
        <f t="shared" ref="AE21:AR21" ca="1" si="9">CEILING(AE18+0.25,0.5)</f>
        <v>38</v>
      </c>
      <c r="AF21" s="288">
        <f t="shared" ca="1" si="9"/>
        <v>38</v>
      </c>
      <c r="AG21" s="288">
        <f t="shared" ca="1" si="9"/>
        <v>38.5</v>
      </c>
      <c r="AH21" s="288">
        <f t="shared" ca="1" si="9"/>
        <v>38</v>
      </c>
      <c r="AI21" s="288">
        <f t="shared" ca="1" si="9"/>
        <v>29.5</v>
      </c>
      <c r="AJ21" s="288">
        <f t="shared" ca="1" si="9"/>
        <v>19</v>
      </c>
      <c r="AK21" s="288">
        <f t="shared" ca="1" si="9"/>
        <v>100.5</v>
      </c>
      <c r="AL21" s="288">
        <f t="shared" ca="1" si="9"/>
        <v>100</v>
      </c>
      <c r="AM21" s="288">
        <f t="shared" ca="1" si="9"/>
        <v>41</v>
      </c>
      <c r="AN21" s="288">
        <f t="shared" ca="1" si="9"/>
        <v>35.5</v>
      </c>
      <c r="AO21" s="288">
        <f t="shared" ca="1" si="9"/>
        <v>38</v>
      </c>
      <c r="AP21" s="288">
        <f t="shared" ca="1" si="9"/>
        <v>37.5</v>
      </c>
      <c r="AQ21" s="288">
        <f t="shared" ca="1" si="9"/>
        <v>38</v>
      </c>
      <c r="AR21" s="288">
        <f t="shared" ca="1" si="9"/>
        <v>0.5</v>
      </c>
      <c r="AS21" s="288"/>
      <c r="AT21" s="5"/>
    </row>
    <row r="22" spans="27:46" x14ac:dyDescent="0.2">
      <c r="AA22" s="380" t="s">
        <v>239</v>
      </c>
      <c r="AB22" s="381">
        <f t="shared" si="2"/>
        <v>112</v>
      </c>
      <c r="AD22" s="6">
        <f ca="1">POWER(10,FLOOR(LOG(AD19+10),1))</f>
        <v>1000</v>
      </c>
      <c r="AE22" s="288">
        <f t="shared" ref="AE22:AQ22" ca="1" si="10">FLOOR(AE19-0.25,0.5)</f>
        <v>24.5</v>
      </c>
      <c r="AF22" s="288">
        <f t="shared" ca="1" si="10"/>
        <v>31.5</v>
      </c>
      <c r="AG22" s="288">
        <f t="shared" ca="1" si="10"/>
        <v>32</v>
      </c>
      <c r="AH22" s="288">
        <f t="shared" ca="1" si="10"/>
        <v>27</v>
      </c>
      <c r="AI22" s="288">
        <f t="shared" ca="1" si="10"/>
        <v>9</v>
      </c>
      <c r="AJ22" s="288">
        <f t="shared" ca="1" si="10"/>
        <v>6.5</v>
      </c>
      <c r="AK22" s="288">
        <f t="shared" ca="1" si="10"/>
        <v>17.5</v>
      </c>
      <c r="AL22" s="288">
        <f t="shared" ca="1" si="10"/>
        <v>17</v>
      </c>
      <c r="AM22" s="288">
        <f t="shared" ca="1" si="10"/>
        <v>20.5</v>
      </c>
      <c r="AN22" s="288">
        <f t="shared" ca="1" si="10"/>
        <v>26.5</v>
      </c>
      <c r="AO22" s="288">
        <f t="shared" ca="1" si="10"/>
        <v>24.5</v>
      </c>
      <c r="AP22" s="288">
        <f t="shared" ca="1" si="10"/>
        <v>31.5</v>
      </c>
      <c r="AQ22" s="288">
        <f t="shared" ca="1" si="10"/>
        <v>32</v>
      </c>
      <c r="AR22" s="288">
        <f ca="1">CEILING(AR19+0.25,0.5)</f>
        <v>0.5</v>
      </c>
      <c r="AS22" s="288"/>
      <c r="AT22" s="5"/>
    </row>
    <row r="23" spans="27:46" x14ac:dyDescent="0.2">
      <c r="AA23" s="380" t="s">
        <v>240</v>
      </c>
      <c r="AB23" s="381">
        <f t="shared" si="2"/>
        <v>118</v>
      </c>
      <c r="AT23" s="6"/>
    </row>
    <row r="24" spans="27:46" x14ac:dyDescent="0.2">
      <c r="AA24" s="382" t="s">
        <v>241</v>
      </c>
      <c r="AB24" s="376">
        <f t="shared" si="2"/>
        <v>124</v>
      </c>
      <c r="AD24" s="131">
        <f ca="1">CEILING(AD18*110%/100,1)*100</f>
        <v>331500</v>
      </c>
      <c r="AT24" s="288"/>
    </row>
    <row r="25" spans="27:46" x14ac:dyDescent="0.2">
      <c r="AA25" s="378" t="s">
        <v>242</v>
      </c>
      <c r="AB25" s="379">
        <f t="shared" si="2"/>
        <v>130</v>
      </c>
      <c r="AD25" s="131">
        <v>0</v>
      </c>
      <c r="AT25" s="288"/>
    </row>
    <row r="26" spans="27:46" x14ac:dyDescent="0.2">
      <c r="AA26" s="380" t="s">
        <v>243</v>
      </c>
      <c r="AB26" s="381">
        <f t="shared" si="2"/>
        <v>136</v>
      </c>
    </row>
    <row r="27" spans="27:46" x14ac:dyDescent="0.2">
      <c r="AA27" s="380" t="s">
        <v>244</v>
      </c>
      <c r="AB27" s="381">
        <f t="shared" si="2"/>
        <v>142</v>
      </c>
    </row>
    <row r="28" spans="27:46" x14ac:dyDescent="0.2">
      <c r="AA28" s="382" t="s">
        <v>245</v>
      </c>
      <c r="AB28" s="376">
        <f t="shared" si="2"/>
        <v>148</v>
      </c>
    </row>
    <row r="29" spans="27:46" x14ac:dyDescent="0.2">
      <c r="AA29" s="380" t="s">
        <v>246</v>
      </c>
      <c r="AB29" s="381">
        <f t="shared" si="2"/>
        <v>154</v>
      </c>
    </row>
    <row r="30" spans="27:46" x14ac:dyDescent="0.2">
      <c r="AA30" s="382" t="s">
        <v>309</v>
      </c>
      <c r="AB30" s="376">
        <f t="shared" si="2"/>
        <v>160</v>
      </c>
    </row>
    <row r="31" spans="27:46" x14ac:dyDescent="0.2">
      <c r="AA31" s="378" t="s">
        <v>268</v>
      </c>
      <c r="AB31" s="379">
        <f t="shared" si="2"/>
        <v>166</v>
      </c>
    </row>
    <row r="32" spans="27:46" x14ac:dyDescent="0.2">
      <c r="AA32" s="380" t="s">
        <v>247</v>
      </c>
      <c r="AB32" s="381">
        <f t="shared" si="2"/>
        <v>172</v>
      </c>
    </row>
    <row r="33" spans="27:28" x14ac:dyDescent="0.2">
      <c r="AA33" s="380" t="s">
        <v>267</v>
      </c>
      <c r="AB33" s="381">
        <f t="shared" si="2"/>
        <v>178</v>
      </c>
    </row>
    <row r="34" spans="27:28" x14ac:dyDescent="0.2">
      <c r="AA34" s="380" t="s">
        <v>269</v>
      </c>
      <c r="AB34" s="381">
        <f t="shared" si="2"/>
        <v>184</v>
      </c>
    </row>
    <row r="35" spans="27:28" x14ac:dyDescent="0.2">
      <c r="AA35" s="380" t="s">
        <v>224</v>
      </c>
      <c r="AB35" s="381">
        <f t="shared" si="2"/>
        <v>190</v>
      </c>
    </row>
    <row r="36" spans="27:28" x14ac:dyDescent="0.2">
      <c r="AA36" s="380" t="s">
        <v>308</v>
      </c>
      <c r="AB36" s="381">
        <f t="shared" si="2"/>
        <v>196</v>
      </c>
    </row>
    <row r="37" spans="27:28" x14ac:dyDescent="0.2">
      <c r="AA37" s="382" t="s">
        <v>233</v>
      </c>
      <c r="AB37" s="376">
        <f t="shared" ref="AB37" si="11">AB36+6</f>
        <v>202</v>
      </c>
    </row>
    <row r="38" spans="27:28" x14ac:dyDescent="0.2">
      <c r="AA38" s="130"/>
    </row>
    <row r="39" spans="27:28" x14ac:dyDescent="0.2">
      <c r="AA39" s="130"/>
    </row>
    <row r="40" spans="27:28" x14ac:dyDescent="0.2">
      <c r="AA40" s="130"/>
    </row>
    <row r="41" spans="27:28" x14ac:dyDescent="0.2">
      <c r="AA41" s="130"/>
    </row>
    <row r="42" spans="27:28" x14ac:dyDescent="0.2">
      <c r="AA42" s="130"/>
    </row>
    <row r="43" spans="27:28" x14ac:dyDescent="0.2">
      <c r="AA43" s="130"/>
    </row>
    <row r="44" spans="27:28" x14ac:dyDescent="0.2">
      <c r="AA44" s="130"/>
    </row>
    <row r="45" spans="27:28" x14ac:dyDescent="0.2">
      <c r="AA45" s="130"/>
    </row>
    <row r="46" spans="27:28" x14ac:dyDescent="0.2">
      <c r="AA46" s="130"/>
    </row>
    <row r="47" spans="27:28" x14ac:dyDescent="0.2">
      <c r="AA47" s="130"/>
    </row>
    <row r="48" spans="27:28" x14ac:dyDescent="0.2">
      <c r="AA48" s="130"/>
    </row>
    <row r="49" spans="27:30" x14ac:dyDescent="0.2">
      <c r="AA49" s="130"/>
    </row>
    <row r="50" spans="27:30" x14ac:dyDescent="0.2">
      <c r="AA50" s="130"/>
    </row>
    <row r="51" spans="27:30" x14ac:dyDescent="0.2">
      <c r="AA51" s="130"/>
    </row>
    <row r="52" spans="27:30" x14ac:dyDescent="0.2">
      <c r="AA52" s="130"/>
      <c r="AD52" s="130"/>
    </row>
    <row r="53" spans="27:30" x14ac:dyDescent="0.2">
      <c r="AA53" s="130"/>
      <c r="AD53" s="130"/>
    </row>
    <row r="54" spans="27:30" x14ac:dyDescent="0.2">
      <c r="AA54" s="130"/>
    </row>
    <row r="55" spans="27:30" x14ac:dyDescent="0.2">
      <c r="AA55" s="130"/>
    </row>
    <row r="56" spans="27:30" x14ac:dyDescent="0.2">
      <c r="AA56" s="130"/>
    </row>
    <row r="57" spans="27:30" x14ac:dyDescent="0.2">
      <c r="AA57" s="130"/>
    </row>
    <row r="58" spans="27:30" x14ac:dyDescent="0.2">
      <c r="AA58" s="130"/>
    </row>
    <row r="59" spans="27:30" x14ac:dyDescent="0.2">
      <c r="AA59" s="130"/>
    </row>
    <row r="60" spans="27:30" x14ac:dyDescent="0.2">
      <c r="AA60" s="130"/>
    </row>
    <row r="61" spans="27:30" x14ac:dyDescent="0.2">
      <c r="AA61" s="130"/>
    </row>
    <row r="62" spans="27:30" x14ac:dyDescent="0.2">
      <c r="AA62" s="130"/>
    </row>
    <row r="63" spans="27:30" x14ac:dyDescent="0.2">
      <c r="AA63" s="130"/>
    </row>
    <row r="64" spans="27:30" x14ac:dyDescent="0.2">
      <c r="AA64" s="130"/>
    </row>
    <row r="65" spans="27:27" x14ac:dyDescent="0.2">
      <c r="AA65" s="130"/>
    </row>
    <row r="66" spans="27:27" x14ac:dyDescent="0.2">
      <c r="AA66" s="130"/>
    </row>
    <row r="67" spans="27:27" x14ac:dyDescent="0.2">
      <c r="AA67" s="130"/>
    </row>
    <row r="68" spans="27:27" x14ac:dyDescent="0.2">
      <c r="AA68" s="130"/>
    </row>
    <row r="69" spans="27:27" x14ac:dyDescent="0.2">
      <c r="AA69" s="130"/>
    </row>
    <row r="70" spans="27:27" x14ac:dyDescent="0.2">
      <c r="AA70" s="130"/>
    </row>
    <row r="71" spans="27:27" x14ac:dyDescent="0.2">
      <c r="AA71" s="130"/>
    </row>
    <row r="72" spans="27:27" x14ac:dyDescent="0.2">
      <c r="AA72" s="130"/>
    </row>
    <row r="73" spans="27:27" x14ac:dyDescent="0.2">
      <c r="AA73" s="130"/>
    </row>
    <row r="74" spans="27:27" x14ac:dyDescent="0.2">
      <c r="AA74" s="130"/>
    </row>
    <row r="75" spans="27:27" x14ac:dyDescent="0.2">
      <c r="AA75" s="130"/>
    </row>
    <row r="76" spans="27:27" x14ac:dyDescent="0.2">
      <c r="AA76" s="130"/>
    </row>
    <row r="77" spans="27:27" x14ac:dyDescent="0.2">
      <c r="AA77" s="130"/>
    </row>
    <row r="78" spans="27:27" x14ac:dyDescent="0.2">
      <c r="AA78" s="130"/>
    </row>
    <row r="79" spans="27:27" x14ac:dyDescent="0.2">
      <c r="AA79" s="130"/>
    </row>
    <row r="80" spans="27:27" x14ac:dyDescent="0.2">
      <c r="AA80" s="130"/>
    </row>
    <row r="81" spans="27:27" x14ac:dyDescent="0.2">
      <c r="AA81" s="130"/>
    </row>
    <row r="82" spans="27:27" x14ac:dyDescent="0.2">
      <c r="AA82" s="130"/>
    </row>
    <row r="83" spans="27:27" x14ac:dyDescent="0.2">
      <c r="AA83" s="130"/>
    </row>
    <row r="84" spans="27:27" x14ac:dyDescent="0.2">
      <c r="AA84" s="130"/>
    </row>
    <row r="85" spans="27:27" x14ac:dyDescent="0.2">
      <c r="AA85" s="130"/>
    </row>
    <row r="86" spans="27:27" x14ac:dyDescent="0.2">
      <c r="AA86" s="130"/>
    </row>
    <row r="87" spans="27:27" x14ac:dyDescent="0.2">
      <c r="AA87" s="130"/>
    </row>
    <row r="88" spans="27:27" x14ac:dyDescent="0.2">
      <c r="AA88" s="130"/>
    </row>
    <row r="89" spans="27:27" x14ac:dyDescent="0.2">
      <c r="AA89" s="130"/>
    </row>
    <row r="90" spans="27:27" x14ac:dyDescent="0.2">
      <c r="AA90" s="130"/>
    </row>
    <row r="91" spans="27:27" x14ac:dyDescent="0.2">
      <c r="AA91" s="130"/>
    </row>
    <row r="92" spans="27:27" x14ac:dyDescent="0.2">
      <c r="AA92" s="130"/>
    </row>
    <row r="93" spans="27:27" x14ac:dyDescent="0.2">
      <c r="AA93" s="130"/>
    </row>
    <row r="94" spans="27:27" x14ac:dyDescent="0.2">
      <c r="AA94" s="130"/>
    </row>
    <row r="95" spans="27:27" x14ac:dyDescent="0.2">
      <c r="AA95" s="130"/>
    </row>
    <row r="96" spans="27:27" x14ac:dyDescent="0.2">
      <c r="AA96" s="130"/>
    </row>
    <row r="97" spans="27:27" x14ac:dyDescent="0.2">
      <c r="AA97" s="130"/>
    </row>
    <row r="98" spans="27:27" x14ac:dyDescent="0.2">
      <c r="AA98" s="130"/>
    </row>
    <row r="99" spans="27:27" x14ac:dyDescent="0.2">
      <c r="AA99" s="130"/>
    </row>
    <row r="100" spans="27:27" x14ac:dyDescent="0.2">
      <c r="AA100" s="469"/>
    </row>
    <row r="101" spans="27:27" x14ac:dyDescent="0.2">
      <c r="AA101" s="469"/>
    </row>
    <row r="102" spans="27:27" x14ac:dyDescent="0.2">
      <c r="AA102" s="469"/>
    </row>
    <row r="103" spans="27:27" x14ac:dyDescent="0.2">
      <c r="AA103" s="469"/>
    </row>
    <row r="104" spans="27:27" x14ac:dyDescent="0.2">
      <c r="AA104" s="469"/>
    </row>
    <row r="105" spans="27:27" x14ac:dyDescent="0.2">
      <c r="AA105" s="469"/>
    </row>
    <row r="106" spans="27:27" x14ac:dyDescent="0.2">
      <c r="AA106" s="469"/>
    </row>
    <row r="107" spans="27:27" x14ac:dyDescent="0.2">
      <c r="AA107" s="469"/>
    </row>
    <row r="108" spans="27:27" x14ac:dyDescent="0.2">
      <c r="AA108" s="469"/>
    </row>
    <row r="109" spans="27:27" x14ac:dyDescent="0.2">
      <c r="AA109" s="469"/>
    </row>
    <row r="110" spans="27:27" x14ac:dyDescent="0.2">
      <c r="AA110" s="469"/>
    </row>
    <row r="111" spans="27:27" x14ac:dyDescent="0.2">
      <c r="AA111" s="469"/>
    </row>
    <row r="112" spans="27:27" x14ac:dyDescent="0.2">
      <c r="AA112" s="469"/>
    </row>
    <row r="113" spans="27:27" x14ac:dyDescent="0.2">
      <c r="AA113" s="469"/>
    </row>
    <row r="114" spans="27:27" x14ac:dyDescent="0.2">
      <c r="AA114" s="469"/>
    </row>
    <row r="115" spans="27:27" x14ac:dyDescent="0.2">
      <c r="AA115" s="469"/>
    </row>
    <row r="116" spans="27:27" x14ac:dyDescent="0.2">
      <c r="AA116" s="469"/>
    </row>
    <row r="117" spans="27:27" x14ac:dyDescent="0.2">
      <c r="AA117" s="469"/>
    </row>
    <row r="118" spans="27:27" x14ac:dyDescent="0.2">
      <c r="AA118" s="469"/>
    </row>
    <row r="119" spans="27:27" x14ac:dyDescent="0.2">
      <c r="AA119" s="469"/>
    </row>
    <row r="120" spans="27:27" x14ac:dyDescent="0.2">
      <c r="AA120" s="469"/>
    </row>
    <row r="121" spans="27:27" x14ac:dyDescent="0.2">
      <c r="AA121" s="469"/>
    </row>
    <row r="122" spans="27:27" x14ac:dyDescent="0.2">
      <c r="AA122" s="469"/>
    </row>
    <row r="123" spans="27:27" x14ac:dyDescent="0.2">
      <c r="AA123" s="469"/>
    </row>
    <row r="124" spans="27:27" x14ac:dyDescent="0.2">
      <c r="AA124" s="469"/>
    </row>
    <row r="125" spans="27:27" x14ac:dyDescent="0.2">
      <c r="AA125" s="469"/>
    </row>
    <row r="126" spans="27:27" x14ac:dyDescent="0.2">
      <c r="AA126" s="469"/>
    </row>
    <row r="127" spans="27:27" x14ac:dyDescent="0.2">
      <c r="AA127" s="469"/>
    </row>
    <row r="128" spans="27:27" x14ac:dyDescent="0.2">
      <c r="AA128" s="469"/>
    </row>
    <row r="129" spans="27:27" x14ac:dyDescent="0.2">
      <c r="AA129" s="469"/>
    </row>
    <row r="130" spans="27:27" x14ac:dyDescent="0.2">
      <c r="AA130" s="469"/>
    </row>
    <row r="131" spans="27:27" x14ac:dyDescent="0.2">
      <c r="AA131" s="469"/>
    </row>
    <row r="132" spans="27:27" x14ac:dyDescent="0.2">
      <c r="AA132" s="469"/>
    </row>
    <row r="133" spans="27:27" x14ac:dyDescent="0.2">
      <c r="AA133" s="469"/>
    </row>
  </sheetData>
  <mergeCells count="5">
    <mergeCell ref="AO3:AQ3"/>
    <mergeCell ref="B3:F3"/>
    <mergeCell ref="AV3:AY3"/>
    <mergeCell ref="AE3:AH3"/>
    <mergeCell ref="BF3:BH3"/>
  </mergeCells>
  <dataValidations count="2">
    <dataValidation type="list" showInputMessage="1" showErrorMessage="1" sqref="A3" xr:uid="{00000000-0002-0000-0100-000000000000}">
      <formula1>$Z$4:$Z$15</formula1>
    </dataValidation>
    <dataValidation type="list" showInputMessage="1" showErrorMessage="1" sqref="B3" xr:uid="{00000000-0002-0000-0100-000001000000}">
      <formula1>$AA$4:$AA$90</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CH827"/>
  <sheetViews>
    <sheetView topLeftCell="A79" zoomScale="70" zoomScaleNormal="70" workbookViewId="0">
      <selection activeCell="BY148" sqref="BY148:BY153"/>
    </sheetView>
  </sheetViews>
  <sheetFormatPr baseColWidth="10" defaultColWidth="10.6640625" defaultRowHeight="17" customHeight="1" x14ac:dyDescent="0.2"/>
  <cols>
    <col min="1" max="1" width="3.6640625" style="132" bestFit="1" customWidth="1"/>
    <col min="2" max="2" width="11.5" style="132" bestFit="1" customWidth="1"/>
    <col min="3" max="3" width="62.83203125" style="132" customWidth="1"/>
    <col min="4" max="4" width="7.33203125" style="237" bestFit="1" customWidth="1"/>
    <col min="5" max="5" width="9.5" style="132" bestFit="1" customWidth="1"/>
    <col min="6" max="6" width="9.33203125" style="237" bestFit="1" customWidth="1"/>
    <col min="7" max="7" width="12.33203125" style="237" customWidth="1"/>
    <col min="8" max="9" width="7.1640625" style="237" bestFit="1" customWidth="1"/>
    <col min="10" max="10" width="7.1640625" style="237" customWidth="1"/>
    <col min="11" max="11" width="7.1640625" style="237" hidden="1" customWidth="1"/>
    <col min="12" max="12" width="10.83203125" style="237" hidden="1" customWidth="1"/>
    <col min="13" max="13" width="14.5" style="237" hidden="1" customWidth="1"/>
    <col min="14" max="14" width="7.1640625" style="237" hidden="1" customWidth="1"/>
    <col min="15" max="15" width="8.33203125" style="237" hidden="1" customWidth="1"/>
    <col min="16" max="16" width="12" style="237" hidden="1" customWidth="1"/>
    <col min="17" max="19" width="7.1640625" style="237" hidden="1" customWidth="1"/>
    <col min="20" max="20" width="11.6640625" style="237" hidden="1" customWidth="1"/>
    <col min="21" max="21" width="7.1640625" style="237" hidden="1" customWidth="1"/>
    <col min="22" max="23" width="11.83203125" style="237" hidden="1" customWidth="1"/>
    <col min="24" max="24" width="10" style="237" hidden="1" customWidth="1"/>
    <col min="25" max="26" width="10" style="237" customWidth="1"/>
    <col min="27" max="27" width="9.83203125" style="237" customWidth="1"/>
    <col min="28" max="28" width="2.83203125" style="132" customWidth="1"/>
    <col min="29" max="29" width="11.1640625" style="132" bestFit="1" customWidth="1"/>
    <col min="30" max="31" width="8.1640625" style="132" customWidth="1"/>
    <col min="32" max="32" width="7.1640625" style="132" customWidth="1"/>
    <col min="33" max="33" width="8.5" style="132" customWidth="1"/>
    <col min="34" max="34" width="11.1640625" style="132" hidden="1" customWidth="1"/>
    <col min="35" max="35" width="14.83203125" style="132" hidden="1" customWidth="1"/>
    <col min="36" max="36" width="7.33203125" style="132" hidden="1" customWidth="1"/>
    <col min="37" max="37" width="8.5" style="132" hidden="1" customWidth="1"/>
    <col min="38" max="38" width="12.1640625" style="132" hidden="1" customWidth="1"/>
    <col min="39" max="39" width="7.1640625" style="132" hidden="1" customWidth="1"/>
    <col min="40" max="43" width="7" style="132" hidden="1" customWidth="1"/>
    <col min="44" max="44" width="11.33203125" style="132" hidden="1" customWidth="1"/>
    <col min="45" max="45" width="11.33203125" style="132" customWidth="1"/>
    <col min="46" max="46" width="10" style="132" customWidth="1"/>
    <col min="47" max="48" width="10.33203125" style="132" customWidth="1"/>
    <col min="49" max="49" width="10" style="132" customWidth="1"/>
    <col min="50" max="51" width="8.33203125" style="132" customWidth="1"/>
    <col min="52" max="53" width="11.5" style="132" customWidth="1"/>
    <col min="54" max="54" width="3.6640625" style="132" customWidth="1"/>
    <col min="55" max="55" width="5" style="132" bestFit="1" customWidth="1"/>
    <col min="56" max="56" width="3.6640625" style="132" bestFit="1" customWidth="1"/>
    <col min="57" max="57" width="10.83203125" style="237" bestFit="1" customWidth="1"/>
    <col min="58" max="58" width="10.83203125" style="132" bestFit="1" customWidth="1"/>
    <col min="59" max="61" width="10" style="132" bestFit="1" customWidth="1"/>
    <col min="62" max="62" width="10.5" style="132" bestFit="1" customWidth="1"/>
    <col min="63" max="63" width="10.6640625" style="237" bestFit="1" customWidth="1"/>
    <col min="64" max="64" width="10" style="132" bestFit="1" customWidth="1"/>
    <col min="65" max="65" width="10.1640625" style="237" bestFit="1" customWidth="1"/>
    <col min="66" max="66" width="10" style="132" bestFit="1" customWidth="1"/>
    <col min="67" max="67" width="10" style="237" bestFit="1" customWidth="1"/>
    <col min="68" max="68" width="10" style="132" bestFit="1" customWidth="1"/>
    <col min="69" max="69" width="10" style="237" bestFit="1" customWidth="1"/>
    <col min="70" max="70" width="10" style="132" bestFit="1" customWidth="1"/>
    <col min="71" max="71" width="10" style="237" bestFit="1" customWidth="1"/>
    <col min="72" max="72" width="10" style="132" bestFit="1" customWidth="1"/>
    <col min="73" max="73" width="10.5" style="237" bestFit="1" customWidth="1"/>
    <col min="74" max="74" width="10" style="132" bestFit="1" customWidth="1"/>
    <col min="75" max="75" width="10.5" style="237" bestFit="1" customWidth="1"/>
    <col min="76" max="79" width="10" style="132" bestFit="1" customWidth="1"/>
    <col min="80" max="80" width="10.33203125" style="132" bestFit="1" customWidth="1"/>
    <col min="81" max="82" width="10.1640625" style="132" customWidth="1"/>
    <col min="83" max="83" width="10.6640625" style="237" customWidth="1"/>
    <col min="84" max="84" width="10.6640625" style="132" customWidth="1"/>
    <col min="85" max="85" width="10.6640625" style="237" customWidth="1"/>
    <col min="86" max="86" width="10.6640625" style="132" customWidth="1"/>
    <col min="87" max="307" width="8.83203125" style="132" customWidth="1"/>
    <col min="308" max="308" width="8.33203125" style="132" customWidth="1"/>
    <col min="309" max="309" width="14.83203125" style="132" customWidth="1"/>
    <col min="310" max="310" width="7.83203125" style="132" customWidth="1"/>
    <col min="311" max="311" width="9.83203125" style="132" customWidth="1"/>
    <col min="312" max="314" width="6.83203125" style="132" customWidth="1"/>
    <col min="315" max="317" width="8.83203125" style="132" customWidth="1"/>
    <col min="318" max="318" width="2.83203125" style="132" customWidth="1"/>
    <col min="319" max="319" width="9.83203125" style="132" customWidth="1"/>
    <col min="320" max="322" width="6.83203125" style="132" customWidth="1"/>
    <col min="323" max="325" width="8.83203125" style="132" customWidth="1"/>
    <col min="326" max="327" width="5.1640625" style="132" customWidth="1"/>
    <col min="328" max="328" width="2.83203125" style="132" customWidth="1"/>
    <col min="329" max="563" width="8.83203125" style="132" customWidth="1"/>
    <col min="564" max="564" width="8.33203125" style="132" customWidth="1"/>
    <col min="565" max="565" width="14.83203125" style="132" customWidth="1"/>
    <col min="566" max="566" width="7.83203125" style="132" customWidth="1"/>
    <col min="567" max="567" width="9.83203125" style="132" customWidth="1"/>
    <col min="568" max="570" width="6.83203125" style="132" customWidth="1"/>
    <col min="571" max="573" width="8.83203125" style="132" customWidth="1"/>
    <col min="574" max="574" width="2.83203125" style="132" customWidth="1"/>
    <col min="575" max="575" width="9.83203125" style="132" customWidth="1"/>
    <col min="576" max="578" width="6.83203125" style="132" customWidth="1"/>
    <col min="579" max="581" width="8.83203125" style="132" customWidth="1"/>
    <col min="582" max="583" width="5.1640625" style="132" customWidth="1"/>
    <col min="584" max="584" width="2.83203125" style="132" customWidth="1"/>
    <col min="585" max="819" width="8.83203125" style="132" customWidth="1"/>
    <col min="820" max="820" width="8.33203125" style="132" customWidth="1"/>
    <col min="821" max="821" width="14.83203125" style="132" customWidth="1"/>
    <col min="822" max="822" width="7.83203125" style="132" customWidth="1"/>
    <col min="823" max="823" width="9.83203125" style="132" customWidth="1"/>
    <col min="824" max="826" width="6.83203125" style="132" customWidth="1"/>
    <col min="827" max="829" width="8.83203125" style="132" customWidth="1"/>
    <col min="830" max="830" width="2.83203125" style="132" customWidth="1"/>
    <col min="831" max="831" width="9.83203125" style="132" customWidth="1"/>
    <col min="832" max="834" width="6.83203125" style="132" customWidth="1"/>
    <col min="835" max="837" width="8.83203125" style="132" customWidth="1"/>
    <col min="838" max="839" width="5.1640625" style="132" customWidth="1"/>
    <col min="840" max="840" width="2.83203125" style="132" customWidth="1"/>
    <col min="841" max="1075" width="8.83203125" style="132" customWidth="1"/>
    <col min="1076" max="1076" width="8.33203125" style="132" customWidth="1"/>
    <col min="1077" max="1077" width="14.83203125" style="132" customWidth="1"/>
    <col min="1078" max="1078" width="7.83203125" style="132" customWidth="1"/>
    <col min="1079" max="1079" width="9.83203125" style="132" customWidth="1"/>
    <col min="1080" max="1082" width="6.83203125" style="132" customWidth="1"/>
    <col min="1083" max="1085" width="8.83203125" style="132" customWidth="1"/>
    <col min="1086" max="1086" width="2.83203125" style="132" customWidth="1"/>
    <col min="1087" max="1087" width="9.83203125" style="132" customWidth="1"/>
    <col min="1088" max="1090" width="6.83203125" style="132" customWidth="1"/>
    <col min="1091" max="1093" width="8.83203125" style="132" customWidth="1"/>
    <col min="1094" max="1095" width="5.1640625" style="132" customWidth="1"/>
    <col min="1096" max="1096" width="2.83203125" style="132" customWidth="1"/>
    <col min="1097" max="1331" width="8.83203125" style="132" customWidth="1"/>
    <col min="1332" max="1332" width="8.33203125" style="132" customWidth="1"/>
    <col min="1333" max="1333" width="14.83203125" style="132" customWidth="1"/>
    <col min="1334" max="1334" width="7.83203125" style="132" customWidth="1"/>
    <col min="1335" max="1335" width="9.83203125" style="132" customWidth="1"/>
    <col min="1336" max="1338" width="6.83203125" style="132" customWidth="1"/>
    <col min="1339" max="1341" width="8.83203125" style="132" customWidth="1"/>
    <col min="1342" max="1342" width="2.83203125" style="132" customWidth="1"/>
    <col min="1343" max="1343" width="9.83203125" style="132" customWidth="1"/>
    <col min="1344" max="1346" width="6.83203125" style="132" customWidth="1"/>
    <col min="1347" max="1349" width="8.83203125" style="132" customWidth="1"/>
    <col min="1350" max="1351" width="5.1640625" style="132" customWidth="1"/>
    <col min="1352" max="1352" width="2.83203125" style="132" customWidth="1"/>
    <col min="1353" max="1587" width="8.83203125" style="132" customWidth="1"/>
    <col min="1588" max="1588" width="8.33203125" style="132" customWidth="1"/>
    <col min="1589" max="1589" width="14.83203125" style="132" customWidth="1"/>
    <col min="1590" max="1590" width="7.83203125" style="132" customWidth="1"/>
    <col min="1591" max="1591" width="9.83203125" style="132" customWidth="1"/>
    <col min="1592" max="1594" width="6.83203125" style="132" customWidth="1"/>
    <col min="1595" max="1597" width="8.83203125" style="132" customWidth="1"/>
    <col min="1598" max="1598" width="2.83203125" style="132" customWidth="1"/>
    <col min="1599" max="1599" width="9.83203125" style="132" customWidth="1"/>
    <col min="1600" max="1602" width="6.83203125" style="132" customWidth="1"/>
    <col min="1603" max="1605" width="8.83203125" style="132" customWidth="1"/>
    <col min="1606" max="1607" width="5.1640625" style="132" customWidth="1"/>
    <col min="1608" max="1608" width="2.83203125" style="132" customWidth="1"/>
    <col min="1609" max="1843" width="8.83203125" style="132" customWidth="1"/>
    <col min="1844" max="1844" width="8.33203125" style="132" customWidth="1"/>
    <col min="1845" max="1845" width="14.83203125" style="132" customWidth="1"/>
    <col min="1846" max="1846" width="7.83203125" style="132" customWidth="1"/>
    <col min="1847" max="1847" width="9.83203125" style="132" customWidth="1"/>
    <col min="1848" max="1850" width="6.83203125" style="132" customWidth="1"/>
    <col min="1851" max="1853" width="8.83203125" style="132" customWidth="1"/>
    <col min="1854" max="1854" width="2.83203125" style="132" customWidth="1"/>
    <col min="1855" max="1855" width="9.83203125" style="132" customWidth="1"/>
    <col min="1856" max="1858" width="6.83203125" style="132" customWidth="1"/>
    <col min="1859" max="1861" width="8.83203125" style="132" customWidth="1"/>
    <col min="1862" max="1863" width="5.1640625" style="132" customWidth="1"/>
    <col min="1864" max="1864" width="2.83203125" style="132" customWidth="1"/>
    <col min="1865" max="2099" width="8.83203125" style="132" customWidth="1"/>
    <col min="2100" max="2100" width="8.33203125" style="132" customWidth="1"/>
    <col min="2101" max="2101" width="14.83203125" style="132" customWidth="1"/>
    <col min="2102" max="2102" width="7.83203125" style="132" customWidth="1"/>
    <col min="2103" max="2103" width="9.83203125" style="132" customWidth="1"/>
    <col min="2104" max="2106" width="6.83203125" style="132" customWidth="1"/>
    <col min="2107" max="2109" width="8.83203125" style="132" customWidth="1"/>
    <col min="2110" max="2110" width="2.83203125" style="132" customWidth="1"/>
    <col min="2111" max="2111" width="9.83203125" style="132" customWidth="1"/>
    <col min="2112" max="2114" width="6.83203125" style="132" customWidth="1"/>
    <col min="2115" max="2117" width="8.83203125" style="132" customWidth="1"/>
    <col min="2118" max="2119" width="5.1640625" style="132" customWidth="1"/>
    <col min="2120" max="2120" width="2.83203125" style="132" customWidth="1"/>
    <col min="2121" max="2355" width="8.83203125" style="132" customWidth="1"/>
    <col min="2356" max="2356" width="8.33203125" style="132" customWidth="1"/>
    <col min="2357" max="2357" width="14.83203125" style="132" customWidth="1"/>
    <col min="2358" max="2358" width="7.83203125" style="132" customWidth="1"/>
    <col min="2359" max="2359" width="9.83203125" style="132" customWidth="1"/>
    <col min="2360" max="2362" width="6.83203125" style="132" customWidth="1"/>
    <col min="2363" max="2365" width="8.83203125" style="132" customWidth="1"/>
    <col min="2366" max="2366" width="2.83203125" style="132" customWidth="1"/>
    <col min="2367" max="2367" width="9.83203125" style="132" customWidth="1"/>
    <col min="2368" max="2370" width="6.83203125" style="132" customWidth="1"/>
    <col min="2371" max="2373" width="8.83203125" style="132" customWidth="1"/>
    <col min="2374" max="2375" width="5.1640625" style="132" customWidth="1"/>
    <col min="2376" max="2376" width="2.83203125" style="132" customWidth="1"/>
    <col min="2377" max="2611" width="8.83203125" style="132" customWidth="1"/>
    <col min="2612" max="2612" width="8.33203125" style="132" customWidth="1"/>
    <col min="2613" max="2613" width="14.83203125" style="132" customWidth="1"/>
    <col min="2614" max="2614" width="7.83203125" style="132" customWidth="1"/>
    <col min="2615" max="2615" width="9.83203125" style="132" customWidth="1"/>
    <col min="2616" max="2618" width="6.83203125" style="132" customWidth="1"/>
    <col min="2619" max="2621" width="8.83203125" style="132" customWidth="1"/>
    <col min="2622" max="2622" width="2.83203125" style="132" customWidth="1"/>
    <col min="2623" max="2623" width="9.83203125" style="132" customWidth="1"/>
    <col min="2624" max="2626" width="6.83203125" style="132" customWidth="1"/>
    <col min="2627" max="2629" width="8.83203125" style="132" customWidth="1"/>
    <col min="2630" max="2631" width="5.1640625" style="132" customWidth="1"/>
    <col min="2632" max="2632" width="2.83203125" style="132" customWidth="1"/>
    <col min="2633" max="2867" width="8.83203125" style="132" customWidth="1"/>
    <col min="2868" max="2868" width="8.33203125" style="132" customWidth="1"/>
    <col min="2869" max="2869" width="14.83203125" style="132" customWidth="1"/>
    <col min="2870" max="2870" width="7.83203125" style="132" customWidth="1"/>
    <col min="2871" max="2871" width="9.83203125" style="132" customWidth="1"/>
    <col min="2872" max="2874" width="6.83203125" style="132" customWidth="1"/>
    <col min="2875" max="2877" width="8.83203125" style="132" customWidth="1"/>
    <col min="2878" max="2878" width="2.83203125" style="132" customWidth="1"/>
    <col min="2879" max="2879" width="9.83203125" style="132" customWidth="1"/>
    <col min="2880" max="2882" width="6.83203125" style="132" customWidth="1"/>
    <col min="2883" max="2885" width="8.83203125" style="132" customWidth="1"/>
    <col min="2886" max="2887" width="5.1640625" style="132" customWidth="1"/>
    <col min="2888" max="2888" width="2.83203125" style="132" customWidth="1"/>
    <col min="2889" max="3123" width="8.83203125" style="132" customWidth="1"/>
    <col min="3124" max="3124" width="8.33203125" style="132" customWidth="1"/>
    <col min="3125" max="3125" width="14.83203125" style="132" customWidth="1"/>
    <col min="3126" max="3126" width="7.83203125" style="132" customWidth="1"/>
    <col min="3127" max="3127" width="9.83203125" style="132" customWidth="1"/>
    <col min="3128" max="3130" width="6.83203125" style="132" customWidth="1"/>
    <col min="3131" max="3133" width="8.83203125" style="132" customWidth="1"/>
    <col min="3134" max="3134" width="2.83203125" style="132" customWidth="1"/>
    <col min="3135" max="3135" width="9.83203125" style="132" customWidth="1"/>
    <col min="3136" max="3138" width="6.83203125" style="132" customWidth="1"/>
    <col min="3139" max="3141" width="8.83203125" style="132" customWidth="1"/>
    <col min="3142" max="3143" width="5.1640625" style="132" customWidth="1"/>
    <col min="3144" max="3144" width="2.83203125" style="132" customWidth="1"/>
    <col min="3145" max="3379" width="8.83203125" style="132" customWidth="1"/>
    <col min="3380" max="3380" width="8.33203125" style="132" customWidth="1"/>
    <col min="3381" max="3381" width="14.83203125" style="132" customWidth="1"/>
    <col min="3382" max="3382" width="7.83203125" style="132" customWidth="1"/>
    <col min="3383" max="3383" width="9.83203125" style="132" customWidth="1"/>
    <col min="3384" max="3386" width="6.83203125" style="132" customWidth="1"/>
    <col min="3387" max="3389" width="8.83203125" style="132" customWidth="1"/>
    <col min="3390" max="3390" width="2.83203125" style="132" customWidth="1"/>
    <col min="3391" max="3391" width="9.83203125" style="132" customWidth="1"/>
    <col min="3392" max="3394" width="6.83203125" style="132" customWidth="1"/>
    <col min="3395" max="3397" width="8.83203125" style="132" customWidth="1"/>
    <col min="3398" max="3399" width="5.1640625" style="132" customWidth="1"/>
    <col min="3400" max="3400" width="2.83203125" style="132" customWidth="1"/>
    <col min="3401" max="3635" width="8.83203125" style="132" customWidth="1"/>
    <col min="3636" max="3636" width="8.33203125" style="132" customWidth="1"/>
    <col min="3637" max="3637" width="14.83203125" style="132" customWidth="1"/>
    <col min="3638" max="3638" width="7.83203125" style="132" customWidth="1"/>
    <col min="3639" max="3639" width="9.83203125" style="132" customWidth="1"/>
    <col min="3640" max="3642" width="6.83203125" style="132" customWidth="1"/>
    <col min="3643" max="3645" width="8.83203125" style="132" customWidth="1"/>
    <col min="3646" max="3646" width="2.83203125" style="132" customWidth="1"/>
    <col min="3647" max="3647" width="9.83203125" style="132" customWidth="1"/>
    <col min="3648" max="3650" width="6.83203125" style="132" customWidth="1"/>
    <col min="3651" max="3653" width="8.83203125" style="132" customWidth="1"/>
    <col min="3654" max="3655" width="5.1640625" style="132" customWidth="1"/>
    <col min="3656" max="3656" width="2.83203125" style="132" customWidth="1"/>
    <col min="3657" max="3891" width="8.83203125" style="132" customWidth="1"/>
    <col min="3892" max="3892" width="8.33203125" style="132" customWidth="1"/>
    <col min="3893" max="3893" width="14.83203125" style="132" customWidth="1"/>
    <col min="3894" max="3894" width="7.83203125" style="132" customWidth="1"/>
    <col min="3895" max="3895" width="9.83203125" style="132" customWidth="1"/>
    <col min="3896" max="3898" width="6.83203125" style="132" customWidth="1"/>
    <col min="3899" max="3901" width="8.83203125" style="132" customWidth="1"/>
    <col min="3902" max="3902" width="2.83203125" style="132" customWidth="1"/>
    <col min="3903" max="3903" width="9.83203125" style="132" customWidth="1"/>
    <col min="3904" max="3906" width="6.83203125" style="132" customWidth="1"/>
    <col min="3907" max="3909" width="8.83203125" style="132" customWidth="1"/>
    <col min="3910" max="3911" width="5.1640625" style="132" customWidth="1"/>
    <col min="3912" max="3912" width="2.83203125" style="132" customWidth="1"/>
    <col min="3913" max="4147" width="8.83203125" style="132" customWidth="1"/>
    <col min="4148" max="4148" width="8.33203125" style="132" customWidth="1"/>
    <col min="4149" max="4149" width="14.83203125" style="132" customWidth="1"/>
    <col min="4150" max="4150" width="7.83203125" style="132" customWidth="1"/>
    <col min="4151" max="4151" width="9.83203125" style="132" customWidth="1"/>
    <col min="4152" max="4154" width="6.83203125" style="132" customWidth="1"/>
    <col min="4155" max="4157" width="8.83203125" style="132" customWidth="1"/>
    <col min="4158" max="4158" width="2.83203125" style="132" customWidth="1"/>
    <col min="4159" max="4159" width="9.83203125" style="132" customWidth="1"/>
    <col min="4160" max="4162" width="6.83203125" style="132" customWidth="1"/>
    <col min="4163" max="4165" width="8.83203125" style="132" customWidth="1"/>
    <col min="4166" max="4167" width="5.1640625" style="132" customWidth="1"/>
    <col min="4168" max="4168" width="2.83203125" style="132" customWidth="1"/>
    <col min="4169" max="4403" width="8.83203125" style="132" customWidth="1"/>
    <col min="4404" max="4404" width="8.33203125" style="132" customWidth="1"/>
    <col min="4405" max="4405" width="14.83203125" style="132" customWidth="1"/>
    <col min="4406" max="4406" width="7.83203125" style="132" customWidth="1"/>
    <col min="4407" max="4407" width="9.83203125" style="132" customWidth="1"/>
    <col min="4408" max="4410" width="6.83203125" style="132" customWidth="1"/>
    <col min="4411" max="4413" width="8.83203125" style="132" customWidth="1"/>
    <col min="4414" max="4414" width="2.83203125" style="132" customWidth="1"/>
    <col min="4415" max="4415" width="9.83203125" style="132" customWidth="1"/>
    <col min="4416" max="4418" width="6.83203125" style="132" customWidth="1"/>
    <col min="4419" max="4421" width="8.83203125" style="132" customWidth="1"/>
    <col min="4422" max="4423" width="5.1640625" style="132" customWidth="1"/>
    <col min="4424" max="4424" width="2.83203125" style="132" customWidth="1"/>
    <col min="4425" max="4659" width="8.83203125" style="132" customWidth="1"/>
    <col min="4660" max="4660" width="8.33203125" style="132" customWidth="1"/>
    <col min="4661" max="4661" width="14.83203125" style="132" customWidth="1"/>
    <col min="4662" max="4662" width="7.83203125" style="132" customWidth="1"/>
    <col min="4663" max="4663" width="9.83203125" style="132" customWidth="1"/>
    <col min="4664" max="4666" width="6.83203125" style="132" customWidth="1"/>
    <col min="4667" max="4669" width="8.83203125" style="132" customWidth="1"/>
    <col min="4670" max="4670" width="2.83203125" style="132" customWidth="1"/>
    <col min="4671" max="4671" width="9.83203125" style="132" customWidth="1"/>
    <col min="4672" max="4674" width="6.83203125" style="132" customWidth="1"/>
    <col min="4675" max="4677" width="8.83203125" style="132" customWidth="1"/>
    <col min="4678" max="4679" width="5.1640625" style="132" customWidth="1"/>
    <col min="4680" max="4680" width="2.83203125" style="132" customWidth="1"/>
    <col min="4681" max="4915" width="8.83203125" style="132" customWidth="1"/>
    <col min="4916" max="4916" width="8.33203125" style="132" customWidth="1"/>
    <col min="4917" max="4917" width="14.83203125" style="132" customWidth="1"/>
    <col min="4918" max="4918" width="7.83203125" style="132" customWidth="1"/>
    <col min="4919" max="4919" width="9.83203125" style="132" customWidth="1"/>
    <col min="4920" max="4922" width="6.83203125" style="132" customWidth="1"/>
    <col min="4923" max="4925" width="8.83203125" style="132" customWidth="1"/>
    <col min="4926" max="4926" width="2.83203125" style="132" customWidth="1"/>
    <col min="4927" max="4927" width="9.83203125" style="132" customWidth="1"/>
    <col min="4928" max="4930" width="6.83203125" style="132" customWidth="1"/>
    <col min="4931" max="4933" width="8.83203125" style="132" customWidth="1"/>
    <col min="4934" max="4935" width="5.1640625" style="132" customWidth="1"/>
    <col min="4936" max="4936" width="2.83203125" style="132" customWidth="1"/>
    <col min="4937" max="5171" width="8.83203125" style="132" customWidth="1"/>
    <col min="5172" max="5172" width="8.33203125" style="132" customWidth="1"/>
    <col min="5173" max="5173" width="14.83203125" style="132" customWidth="1"/>
    <col min="5174" max="5174" width="7.83203125" style="132" customWidth="1"/>
    <col min="5175" max="5175" width="9.83203125" style="132" customWidth="1"/>
    <col min="5176" max="5178" width="6.83203125" style="132" customWidth="1"/>
    <col min="5179" max="5181" width="8.83203125" style="132" customWidth="1"/>
    <col min="5182" max="5182" width="2.83203125" style="132" customWidth="1"/>
    <col min="5183" max="5183" width="9.83203125" style="132" customWidth="1"/>
    <col min="5184" max="5186" width="6.83203125" style="132" customWidth="1"/>
    <col min="5187" max="5189" width="8.83203125" style="132" customWidth="1"/>
    <col min="5190" max="5191" width="5.1640625" style="132" customWidth="1"/>
    <col min="5192" max="5192" width="2.83203125" style="132" customWidth="1"/>
    <col min="5193" max="5427" width="8.83203125" style="132" customWidth="1"/>
    <col min="5428" max="5428" width="8.33203125" style="132" customWidth="1"/>
    <col min="5429" max="5429" width="14.83203125" style="132" customWidth="1"/>
    <col min="5430" max="5430" width="7.83203125" style="132" customWidth="1"/>
    <col min="5431" max="5431" width="9.83203125" style="132" customWidth="1"/>
    <col min="5432" max="5434" width="6.83203125" style="132" customWidth="1"/>
    <col min="5435" max="5437" width="8.83203125" style="132" customWidth="1"/>
    <col min="5438" max="5438" width="2.83203125" style="132" customWidth="1"/>
    <col min="5439" max="5439" width="9.83203125" style="132" customWidth="1"/>
    <col min="5440" max="5442" width="6.83203125" style="132" customWidth="1"/>
    <col min="5443" max="5445" width="8.83203125" style="132" customWidth="1"/>
    <col min="5446" max="5447" width="5.1640625" style="132" customWidth="1"/>
    <col min="5448" max="5448" width="2.83203125" style="132" customWidth="1"/>
    <col min="5449" max="5683" width="8.83203125" style="132" customWidth="1"/>
    <col min="5684" max="5684" width="8.33203125" style="132" customWidth="1"/>
    <col min="5685" max="5685" width="14.83203125" style="132" customWidth="1"/>
    <col min="5686" max="5686" width="7.83203125" style="132" customWidth="1"/>
    <col min="5687" max="5687" width="9.83203125" style="132" customWidth="1"/>
    <col min="5688" max="5690" width="6.83203125" style="132" customWidth="1"/>
    <col min="5691" max="5693" width="8.83203125" style="132" customWidth="1"/>
    <col min="5694" max="5694" width="2.83203125" style="132" customWidth="1"/>
    <col min="5695" max="5695" width="9.83203125" style="132" customWidth="1"/>
    <col min="5696" max="5698" width="6.83203125" style="132" customWidth="1"/>
    <col min="5699" max="5701" width="8.83203125" style="132" customWidth="1"/>
    <col min="5702" max="5703" width="5.1640625" style="132" customWidth="1"/>
    <col min="5704" max="5704" width="2.83203125" style="132" customWidth="1"/>
    <col min="5705" max="5939" width="8.83203125" style="132" customWidth="1"/>
    <col min="5940" max="5940" width="8.33203125" style="132" customWidth="1"/>
    <col min="5941" max="5941" width="14.83203125" style="132" customWidth="1"/>
    <col min="5942" max="5942" width="7.83203125" style="132" customWidth="1"/>
    <col min="5943" max="5943" width="9.83203125" style="132" customWidth="1"/>
    <col min="5944" max="5946" width="6.83203125" style="132" customWidth="1"/>
    <col min="5947" max="5949" width="8.83203125" style="132" customWidth="1"/>
    <col min="5950" max="5950" width="2.83203125" style="132" customWidth="1"/>
    <col min="5951" max="5951" width="9.83203125" style="132" customWidth="1"/>
    <col min="5952" max="5954" width="6.83203125" style="132" customWidth="1"/>
    <col min="5955" max="5957" width="8.83203125" style="132" customWidth="1"/>
    <col min="5958" max="5959" width="5.1640625" style="132" customWidth="1"/>
    <col min="5960" max="5960" width="2.83203125" style="132" customWidth="1"/>
    <col min="5961" max="6195" width="8.83203125" style="132" customWidth="1"/>
    <col min="6196" max="6196" width="8.33203125" style="132" customWidth="1"/>
    <col min="6197" max="6197" width="14.83203125" style="132" customWidth="1"/>
    <col min="6198" max="6198" width="7.83203125" style="132" customWidth="1"/>
    <col min="6199" max="6199" width="9.83203125" style="132" customWidth="1"/>
    <col min="6200" max="6202" width="6.83203125" style="132" customWidth="1"/>
    <col min="6203" max="6205" width="8.83203125" style="132" customWidth="1"/>
    <col min="6206" max="6206" width="2.83203125" style="132" customWidth="1"/>
    <col min="6207" max="6207" width="9.83203125" style="132" customWidth="1"/>
    <col min="6208" max="6210" width="6.83203125" style="132" customWidth="1"/>
    <col min="6211" max="6213" width="8.83203125" style="132" customWidth="1"/>
    <col min="6214" max="6215" width="5.1640625" style="132" customWidth="1"/>
    <col min="6216" max="6216" width="2.83203125" style="132" customWidth="1"/>
    <col min="6217" max="6451" width="8.83203125" style="132" customWidth="1"/>
    <col min="6452" max="6452" width="8.33203125" style="132" customWidth="1"/>
    <col min="6453" max="6453" width="14.83203125" style="132" customWidth="1"/>
    <col min="6454" max="6454" width="7.83203125" style="132" customWidth="1"/>
    <col min="6455" max="6455" width="9.83203125" style="132" customWidth="1"/>
    <col min="6456" max="6458" width="6.83203125" style="132" customWidth="1"/>
    <col min="6459" max="6461" width="8.83203125" style="132" customWidth="1"/>
    <col min="6462" max="6462" width="2.83203125" style="132" customWidth="1"/>
    <col min="6463" max="6463" width="9.83203125" style="132" customWidth="1"/>
    <col min="6464" max="6466" width="6.83203125" style="132" customWidth="1"/>
    <col min="6467" max="6469" width="8.83203125" style="132" customWidth="1"/>
    <col min="6470" max="6471" width="5.1640625" style="132" customWidth="1"/>
    <col min="6472" max="6472" width="2.83203125" style="132" customWidth="1"/>
    <col min="6473" max="6707" width="8.83203125" style="132" customWidth="1"/>
    <col min="6708" max="6708" width="8.33203125" style="132" customWidth="1"/>
    <col min="6709" max="6709" width="14.83203125" style="132" customWidth="1"/>
    <col min="6710" max="6710" width="7.83203125" style="132" customWidth="1"/>
    <col min="6711" max="6711" width="9.83203125" style="132" customWidth="1"/>
    <col min="6712" max="6714" width="6.83203125" style="132" customWidth="1"/>
    <col min="6715" max="6717" width="8.83203125" style="132" customWidth="1"/>
    <col min="6718" max="6718" width="2.83203125" style="132" customWidth="1"/>
    <col min="6719" max="6719" width="9.83203125" style="132" customWidth="1"/>
    <col min="6720" max="6722" width="6.83203125" style="132" customWidth="1"/>
    <col min="6723" max="6725" width="8.83203125" style="132" customWidth="1"/>
    <col min="6726" max="6727" width="5.1640625" style="132" customWidth="1"/>
    <col min="6728" max="6728" width="2.83203125" style="132" customWidth="1"/>
    <col min="6729" max="6963" width="8.83203125" style="132" customWidth="1"/>
    <col min="6964" max="6964" width="8.33203125" style="132" customWidth="1"/>
    <col min="6965" max="6965" width="14.83203125" style="132" customWidth="1"/>
    <col min="6966" max="6966" width="7.83203125" style="132" customWidth="1"/>
    <col min="6967" max="6967" width="9.83203125" style="132" customWidth="1"/>
    <col min="6968" max="6970" width="6.83203125" style="132" customWidth="1"/>
    <col min="6971" max="6973" width="8.83203125" style="132" customWidth="1"/>
    <col min="6974" max="6974" width="2.83203125" style="132" customWidth="1"/>
    <col min="6975" max="6975" width="9.83203125" style="132" customWidth="1"/>
    <col min="6976" max="6978" width="6.83203125" style="132" customWidth="1"/>
    <col min="6979" max="6981" width="8.83203125" style="132" customWidth="1"/>
    <col min="6982" max="6983" width="5.1640625" style="132" customWidth="1"/>
    <col min="6984" max="6984" width="2.83203125" style="132" customWidth="1"/>
    <col min="6985" max="7219" width="8.83203125" style="132" customWidth="1"/>
    <col min="7220" max="7220" width="8.33203125" style="132" customWidth="1"/>
    <col min="7221" max="7221" width="14.83203125" style="132" customWidth="1"/>
    <col min="7222" max="7222" width="7.83203125" style="132" customWidth="1"/>
    <col min="7223" max="7223" width="9.83203125" style="132" customWidth="1"/>
    <col min="7224" max="7226" width="6.83203125" style="132" customWidth="1"/>
    <col min="7227" max="7229" width="8.83203125" style="132" customWidth="1"/>
    <col min="7230" max="7230" width="2.83203125" style="132" customWidth="1"/>
    <col min="7231" max="7231" width="9.83203125" style="132" customWidth="1"/>
    <col min="7232" max="7234" width="6.83203125" style="132" customWidth="1"/>
    <col min="7235" max="7237" width="8.83203125" style="132" customWidth="1"/>
    <col min="7238" max="7239" width="5.1640625" style="132" customWidth="1"/>
    <col min="7240" max="7240" width="2.83203125" style="132" customWidth="1"/>
    <col min="7241" max="7475" width="8.83203125" style="132" customWidth="1"/>
    <col min="7476" max="7476" width="8.33203125" style="132" customWidth="1"/>
    <col min="7477" max="7477" width="14.83203125" style="132" customWidth="1"/>
    <col min="7478" max="7478" width="7.83203125" style="132" customWidth="1"/>
    <col min="7479" max="7479" width="9.83203125" style="132" customWidth="1"/>
    <col min="7480" max="7482" width="6.83203125" style="132" customWidth="1"/>
    <col min="7483" max="7485" width="8.83203125" style="132" customWidth="1"/>
    <col min="7486" max="7486" width="2.83203125" style="132" customWidth="1"/>
    <col min="7487" max="7487" width="9.83203125" style="132" customWidth="1"/>
    <col min="7488" max="7490" width="6.83203125" style="132" customWidth="1"/>
    <col min="7491" max="7493" width="8.83203125" style="132" customWidth="1"/>
    <col min="7494" max="7495" width="5.1640625" style="132" customWidth="1"/>
    <col min="7496" max="7496" width="2.83203125" style="132" customWidth="1"/>
    <col min="7497" max="7731" width="8.83203125" style="132" customWidth="1"/>
    <col min="7732" max="7732" width="8.33203125" style="132" customWidth="1"/>
    <col min="7733" max="7733" width="14.83203125" style="132" customWidth="1"/>
    <col min="7734" max="7734" width="7.83203125" style="132" customWidth="1"/>
    <col min="7735" max="7735" width="9.83203125" style="132" customWidth="1"/>
    <col min="7736" max="7738" width="6.83203125" style="132" customWidth="1"/>
    <col min="7739" max="7741" width="8.83203125" style="132" customWidth="1"/>
    <col min="7742" max="7742" width="2.83203125" style="132" customWidth="1"/>
    <col min="7743" max="7743" width="9.83203125" style="132" customWidth="1"/>
    <col min="7744" max="7746" width="6.83203125" style="132" customWidth="1"/>
    <col min="7747" max="7749" width="8.83203125" style="132" customWidth="1"/>
    <col min="7750" max="7751" width="5.1640625" style="132" customWidth="1"/>
    <col min="7752" max="7752" width="2.83203125" style="132" customWidth="1"/>
    <col min="7753" max="7987" width="8.83203125" style="132" customWidth="1"/>
    <col min="7988" max="7988" width="8.33203125" style="132" customWidth="1"/>
    <col min="7989" max="7989" width="14.83203125" style="132" customWidth="1"/>
    <col min="7990" max="7990" width="7.83203125" style="132" customWidth="1"/>
    <col min="7991" max="7991" width="9.83203125" style="132" customWidth="1"/>
    <col min="7992" max="7994" width="6.83203125" style="132" customWidth="1"/>
    <col min="7995" max="7997" width="8.83203125" style="132" customWidth="1"/>
    <col min="7998" max="7998" width="2.83203125" style="132" customWidth="1"/>
    <col min="7999" max="7999" width="9.83203125" style="132" customWidth="1"/>
    <col min="8000" max="8002" width="6.83203125" style="132" customWidth="1"/>
    <col min="8003" max="8005" width="8.83203125" style="132" customWidth="1"/>
    <col min="8006" max="8007" width="5.1640625" style="132" customWidth="1"/>
    <col min="8008" max="8008" width="2.83203125" style="132" customWidth="1"/>
    <col min="8009" max="8243" width="8.83203125" style="132" customWidth="1"/>
    <col min="8244" max="8244" width="8.33203125" style="132" customWidth="1"/>
    <col min="8245" max="8245" width="14.83203125" style="132" customWidth="1"/>
    <col min="8246" max="8246" width="7.83203125" style="132" customWidth="1"/>
    <col min="8247" max="8247" width="9.83203125" style="132" customWidth="1"/>
    <col min="8248" max="8250" width="6.83203125" style="132" customWidth="1"/>
    <col min="8251" max="8253" width="8.83203125" style="132" customWidth="1"/>
    <col min="8254" max="8254" width="2.83203125" style="132" customWidth="1"/>
    <col min="8255" max="8255" width="9.83203125" style="132" customWidth="1"/>
    <col min="8256" max="8258" width="6.83203125" style="132" customWidth="1"/>
    <col min="8259" max="8261" width="8.83203125" style="132" customWidth="1"/>
    <col min="8262" max="8263" width="5.1640625" style="132" customWidth="1"/>
    <col min="8264" max="8264" width="2.83203125" style="132" customWidth="1"/>
    <col min="8265" max="8499" width="8.83203125" style="132" customWidth="1"/>
    <col min="8500" max="8500" width="8.33203125" style="132" customWidth="1"/>
    <col min="8501" max="8501" width="14.83203125" style="132" customWidth="1"/>
    <col min="8502" max="8502" width="7.83203125" style="132" customWidth="1"/>
    <col min="8503" max="8503" width="9.83203125" style="132" customWidth="1"/>
    <col min="8504" max="8506" width="6.83203125" style="132" customWidth="1"/>
    <col min="8507" max="8509" width="8.83203125" style="132" customWidth="1"/>
    <col min="8510" max="8510" width="2.83203125" style="132" customWidth="1"/>
    <col min="8511" max="8511" width="9.83203125" style="132" customWidth="1"/>
    <col min="8512" max="8514" width="6.83203125" style="132" customWidth="1"/>
    <col min="8515" max="8517" width="8.83203125" style="132" customWidth="1"/>
    <col min="8518" max="8519" width="5.1640625" style="132" customWidth="1"/>
    <col min="8520" max="8520" width="2.83203125" style="132" customWidth="1"/>
    <col min="8521" max="8755" width="8.83203125" style="132" customWidth="1"/>
    <col min="8756" max="8756" width="8.33203125" style="132" customWidth="1"/>
    <col min="8757" max="8757" width="14.83203125" style="132" customWidth="1"/>
    <col min="8758" max="8758" width="7.83203125" style="132" customWidth="1"/>
    <col min="8759" max="8759" width="9.83203125" style="132" customWidth="1"/>
    <col min="8760" max="8762" width="6.83203125" style="132" customWidth="1"/>
    <col min="8763" max="8765" width="8.83203125" style="132" customWidth="1"/>
    <col min="8766" max="8766" width="2.83203125" style="132" customWidth="1"/>
    <col min="8767" max="8767" width="9.83203125" style="132" customWidth="1"/>
    <col min="8768" max="8770" width="6.83203125" style="132" customWidth="1"/>
    <col min="8771" max="8773" width="8.83203125" style="132" customWidth="1"/>
    <col min="8774" max="8775" width="5.1640625" style="132" customWidth="1"/>
    <col min="8776" max="8776" width="2.83203125" style="132" customWidth="1"/>
    <col min="8777" max="9011" width="8.83203125" style="132" customWidth="1"/>
    <col min="9012" max="9012" width="8.33203125" style="132" customWidth="1"/>
    <col min="9013" max="9013" width="14.83203125" style="132" customWidth="1"/>
    <col min="9014" max="9014" width="7.83203125" style="132" customWidth="1"/>
    <col min="9015" max="9015" width="9.83203125" style="132" customWidth="1"/>
    <col min="9016" max="9018" width="6.83203125" style="132" customWidth="1"/>
    <col min="9019" max="9021" width="8.83203125" style="132" customWidth="1"/>
    <col min="9022" max="9022" width="2.83203125" style="132" customWidth="1"/>
    <col min="9023" max="9023" width="9.83203125" style="132" customWidth="1"/>
    <col min="9024" max="9026" width="6.83203125" style="132" customWidth="1"/>
    <col min="9027" max="9029" width="8.83203125" style="132" customWidth="1"/>
    <col min="9030" max="9031" width="5.1640625" style="132" customWidth="1"/>
    <col min="9032" max="9032" width="2.83203125" style="132" customWidth="1"/>
    <col min="9033" max="9267" width="8.83203125" style="132" customWidth="1"/>
    <col min="9268" max="9268" width="8.33203125" style="132" customWidth="1"/>
    <col min="9269" max="9269" width="14.83203125" style="132" customWidth="1"/>
    <col min="9270" max="9270" width="7.83203125" style="132" customWidth="1"/>
    <col min="9271" max="9271" width="9.83203125" style="132" customWidth="1"/>
    <col min="9272" max="9274" width="6.83203125" style="132" customWidth="1"/>
    <col min="9275" max="9277" width="8.83203125" style="132" customWidth="1"/>
    <col min="9278" max="9278" width="2.83203125" style="132" customWidth="1"/>
    <col min="9279" max="9279" width="9.83203125" style="132" customWidth="1"/>
    <col min="9280" max="9282" width="6.83203125" style="132" customWidth="1"/>
    <col min="9283" max="9285" width="8.83203125" style="132" customWidth="1"/>
    <col min="9286" max="9287" width="5.1640625" style="132" customWidth="1"/>
    <col min="9288" max="9288" width="2.83203125" style="132" customWidth="1"/>
    <col min="9289" max="9523" width="8.83203125" style="132" customWidth="1"/>
    <col min="9524" max="9524" width="8.33203125" style="132" customWidth="1"/>
    <col min="9525" max="9525" width="14.83203125" style="132" customWidth="1"/>
    <col min="9526" max="9526" width="7.83203125" style="132" customWidth="1"/>
    <col min="9527" max="9527" width="9.83203125" style="132" customWidth="1"/>
    <col min="9528" max="9530" width="6.83203125" style="132" customWidth="1"/>
    <col min="9531" max="9533" width="8.83203125" style="132" customWidth="1"/>
    <col min="9534" max="9534" width="2.83203125" style="132" customWidth="1"/>
    <col min="9535" max="9535" width="9.83203125" style="132" customWidth="1"/>
    <col min="9536" max="9538" width="6.83203125" style="132" customWidth="1"/>
    <col min="9539" max="9541" width="8.83203125" style="132" customWidth="1"/>
    <col min="9542" max="9543" width="5.1640625" style="132" customWidth="1"/>
    <col min="9544" max="9544" width="2.83203125" style="132" customWidth="1"/>
    <col min="9545" max="9779" width="8.83203125" style="132" customWidth="1"/>
    <col min="9780" max="9780" width="8.33203125" style="132" customWidth="1"/>
    <col min="9781" max="9781" width="14.83203125" style="132" customWidth="1"/>
    <col min="9782" max="9782" width="7.83203125" style="132" customWidth="1"/>
    <col min="9783" max="9783" width="9.83203125" style="132" customWidth="1"/>
    <col min="9784" max="9786" width="6.83203125" style="132" customWidth="1"/>
    <col min="9787" max="9789" width="8.83203125" style="132" customWidth="1"/>
    <col min="9790" max="9790" width="2.83203125" style="132" customWidth="1"/>
    <col min="9791" max="9791" width="9.83203125" style="132" customWidth="1"/>
    <col min="9792" max="9794" width="6.83203125" style="132" customWidth="1"/>
    <col min="9795" max="9797" width="8.83203125" style="132" customWidth="1"/>
    <col min="9798" max="9799" width="5.1640625" style="132" customWidth="1"/>
    <col min="9800" max="9800" width="2.83203125" style="132" customWidth="1"/>
    <col min="9801" max="10035" width="8.83203125" style="132" customWidth="1"/>
    <col min="10036" max="10036" width="8.33203125" style="132" customWidth="1"/>
    <col min="10037" max="10037" width="14.83203125" style="132" customWidth="1"/>
    <col min="10038" max="10038" width="7.83203125" style="132" customWidth="1"/>
    <col min="10039" max="10039" width="9.83203125" style="132" customWidth="1"/>
    <col min="10040" max="10042" width="6.83203125" style="132" customWidth="1"/>
    <col min="10043" max="10045" width="8.83203125" style="132" customWidth="1"/>
    <col min="10046" max="10046" width="2.83203125" style="132" customWidth="1"/>
    <col min="10047" max="10047" width="9.83203125" style="132" customWidth="1"/>
    <col min="10048" max="10050" width="6.83203125" style="132" customWidth="1"/>
    <col min="10051" max="10053" width="8.83203125" style="132" customWidth="1"/>
    <col min="10054" max="10055" width="5.1640625" style="132" customWidth="1"/>
    <col min="10056" max="10056" width="2.83203125" style="132" customWidth="1"/>
    <col min="10057" max="10291" width="8.83203125" style="132" customWidth="1"/>
    <col min="10292" max="10292" width="8.33203125" style="132" customWidth="1"/>
    <col min="10293" max="10293" width="14.83203125" style="132" customWidth="1"/>
    <col min="10294" max="10294" width="7.83203125" style="132" customWidth="1"/>
    <col min="10295" max="10295" width="9.83203125" style="132" customWidth="1"/>
    <col min="10296" max="10298" width="6.83203125" style="132" customWidth="1"/>
    <col min="10299" max="10301" width="8.83203125" style="132" customWidth="1"/>
    <col min="10302" max="10302" width="2.83203125" style="132" customWidth="1"/>
    <col min="10303" max="10303" width="9.83203125" style="132" customWidth="1"/>
    <col min="10304" max="10306" width="6.83203125" style="132" customWidth="1"/>
    <col min="10307" max="10309" width="8.83203125" style="132" customWidth="1"/>
    <col min="10310" max="10311" width="5.1640625" style="132" customWidth="1"/>
    <col min="10312" max="10312" width="2.83203125" style="132" customWidth="1"/>
    <col min="10313" max="10547" width="8.83203125" style="132" customWidth="1"/>
    <col min="10548" max="10548" width="8.33203125" style="132" customWidth="1"/>
    <col min="10549" max="10549" width="14.83203125" style="132" customWidth="1"/>
    <col min="10550" max="10550" width="7.83203125" style="132" customWidth="1"/>
    <col min="10551" max="10551" width="9.83203125" style="132" customWidth="1"/>
    <col min="10552" max="10554" width="6.83203125" style="132" customWidth="1"/>
    <col min="10555" max="10557" width="8.83203125" style="132" customWidth="1"/>
    <col min="10558" max="10558" width="2.83203125" style="132" customWidth="1"/>
    <col min="10559" max="10559" width="9.83203125" style="132" customWidth="1"/>
    <col min="10560" max="10562" width="6.83203125" style="132" customWidth="1"/>
    <col min="10563" max="10565" width="8.83203125" style="132" customWidth="1"/>
    <col min="10566" max="10567" width="5.1640625" style="132" customWidth="1"/>
    <col min="10568" max="10568" width="2.83203125" style="132" customWidth="1"/>
    <col min="10569" max="10803" width="8.83203125" style="132" customWidth="1"/>
    <col min="10804" max="10804" width="8.33203125" style="132" customWidth="1"/>
    <col min="10805" max="10805" width="14.83203125" style="132" customWidth="1"/>
    <col min="10806" max="10806" width="7.83203125" style="132" customWidth="1"/>
    <col min="10807" max="10807" width="9.83203125" style="132" customWidth="1"/>
    <col min="10808" max="10810" width="6.83203125" style="132" customWidth="1"/>
    <col min="10811" max="10813" width="8.83203125" style="132" customWidth="1"/>
    <col min="10814" max="10814" width="2.83203125" style="132" customWidth="1"/>
    <col min="10815" max="10815" width="9.83203125" style="132" customWidth="1"/>
    <col min="10816" max="10818" width="6.83203125" style="132" customWidth="1"/>
    <col min="10819" max="10821" width="8.83203125" style="132" customWidth="1"/>
    <col min="10822" max="10823" width="5.1640625" style="132" customWidth="1"/>
    <col min="10824" max="10824" width="2.83203125" style="132" customWidth="1"/>
    <col min="10825" max="11059" width="8.83203125" style="132" customWidth="1"/>
    <col min="11060" max="11060" width="8.33203125" style="132" customWidth="1"/>
    <col min="11061" max="11061" width="14.83203125" style="132" customWidth="1"/>
    <col min="11062" max="11062" width="7.83203125" style="132" customWidth="1"/>
    <col min="11063" max="11063" width="9.83203125" style="132" customWidth="1"/>
    <col min="11064" max="11066" width="6.83203125" style="132" customWidth="1"/>
    <col min="11067" max="11069" width="8.83203125" style="132" customWidth="1"/>
    <col min="11070" max="11070" width="2.83203125" style="132" customWidth="1"/>
    <col min="11071" max="11071" width="9.83203125" style="132" customWidth="1"/>
    <col min="11072" max="11074" width="6.83203125" style="132" customWidth="1"/>
    <col min="11075" max="11077" width="8.83203125" style="132" customWidth="1"/>
    <col min="11078" max="11079" width="5.1640625" style="132" customWidth="1"/>
    <col min="11080" max="11080" width="2.83203125" style="132" customWidth="1"/>
    <col min="11081" max="11315" width="8.83203125" style="132" customWidth="1"/>
    <col min="11316" max="11316" width="8.33203125" style="132" customWidth="1"/>
    <col min="11317" max="11317" width="14.83203125" style="132" customWidth="1"/>
    <col min="11318" max="11318" width="7.83203125" style="132" customWidth="1"/>
    <col min="11319" max="11319" width="9.83203125" style="132" customWidth="1"/>
    <col min="11320" max="11322" width="6.83203125" style="132" customWidth="1"/>
    <col min="11323" max="11325" width="8.83203125" style="132" customWidth="1"/>
    <col min="11326" max="11326" width="2.83203125" style="132" customWidth="1"/>
    <col min="11327" max="11327" width="9.83203125" style="132" customWidth="1"/>
    <col min="11328" max="11330" width="6.83203125" style="132" customWidth="1"/>
    <col min="11331" max="11333" width="8.83203125" style="132" customWidth="1"/>
    <col min="11334" max="11335" width="5.1640625" style="132" customWidth="1"/>
    <col min="11336" max="11336" width="2.83203125" style="132" customWidth="1"/>
    <col min="11337" max="11571" width="8.83203125" style="132" customWidth="1"/>
    <col min="11572" max="11572" width="8.33203125" style="132" customWidth="1"/>
    <col min="11573" max="11573" width="14.83203125" style="132" customWidth="1"/>
    <col min="11574" max="11574" width="7.83203125" style="132" customWidth="1"/>
    <col min="11575" max="11575" width="9.83203125" style="132" customWidth="1"/>
    <col min="11576" max="11578" width="6.83203125" style="132" customWidth="1"/>
    <col min="11579" max="11581" width="8.83203125" style="132" customWidth="1"/>
    <col min="11582" max="11582" width="2.83203125" style="132" customWidth="1"/>
    <col min="11583" max="11583" width="9.83203125" style="132" customWidth="1"/>
    <col min="11584" max="11586" width="6.83203125" style="132" customWidth="1"/>
    <col min="11587" max="11589" width="8.83203125" style="132" customWidth="1"/>
    <col min="11590" max="11591" width="5.1640625" style="132" customWidth="1"/>
    <col min="11592" max="11592" width="2.83203125" style="132" customWidth="1"/>
    <col min="11593" max="11827" width="8.83203125" style="132" customWidth="1"/>
    <col min="11828" max="11828" width="8.33203125" style="132" customWidth="1"/>
    <col min="11829" max="11829" width="14.83203125" style="132" customWidth="1"/>
    <col min="11830" max="11830" width="7.83203125" style="132" customWidth="1"/>
    <col min="11831" max="11831" width="9.83203125" style="132" customWidth="1"/>
    <col min="11832" max="11834" width="6.83203125" style="132" customWidth="1"/>
    <col min="11835" max="11837" width="8.83203125" style="132" customWidth="1"/>
    <col min="11838" max="11838" width="2.83203125" style="132" customWidth="1"/>
    <col min="11839" max="11839" width="9.83203125" style="132" customWidth="1"/>
    <col min="11840" max="11842" width="6.83203125" style="132" customWidth="1"/>
    <col min="11843" max="11845" width="8.83203125" style="132" customWidth="1"/>
    <col min="11846" max="11847" width="5.1640625" style="132" customWidth="1"/>
    <col min="11848" max="11848" width="2.83203125" style="132" customWidth="1"/>
    <col min="11849" max="12083" width="8.83203125" style="132" customWidth="1"/>
    <col min="12084" max="12084" width="8.33203125" style="132" customWidth="1"/>
    <col min="12085" max="12085" width="14.83203125" style="132" customWidth="1"/>
    <col min="12086" max="12086" width="7.83203125" style="132" customWidth="1"/>
    <col min="12087" max="12087" width="9.83203125" style="132" customWidth="1"/>
    <col min="12088" max="12090" width="6.83203125" style="132" customWidth="1"/>
    <col min="12091" max="12093" width="8.83203125" style="132" customWidth="1"/>
    <col min="12094" max="12094" width="2.83203125" style="132" customWidth="1"/>
    <col min="12095" max="12095" width="9.83203125" style="132" customWidth="1"/>
    <col min="12096" max="12098" width="6.83203125" style="132" customWidth="1"/>
    <col min="12099" max="12101" width="8.83203125" style="132" customWidth="1"/>
    <col min="12102" max="12103" width="5.1640625" style="132" customWidth="1"/>
    <col min="12104" max="12104" width="2.83203125" style="132" customWidth="1"/>
    <col min="12105" max="12339" width="8.83203125" style="132" customWidth="1"/>
    <col min="12340" max="12340" width="8.33203125" style="132" customWidth="1"/>
    <col min="12341" max="12341" width="14.83203125" style="132" customWidth="1"/>
    <col min="12342" max="12342" width="7.83203125" style="132" customWidth="1"/>
    <col min="12343" max="12343" width="9.83203125" style="132" customWidth="1"/>
    <col min="12344" max="12346" width="6.83203125" style="132" customWidth="1"/>
    <col min="12347" max="12349" width="8.83203125" style="132" customWidth="1"/>
    <col min="12350" max="12350" width="2.83203125" style="132" customWidth="1"/>
    <col min="12351" max="12351" width="9.83203125" style="132" customWidth="1"/>
    <col min="12352" max="12354" width="6.83203125" style="132" customWidth="1"/>
    <col min="12355" max="12357" width="8.83203125" style="132" customWidth="1"/>
    <col min="12358" max="12359" width="5.1640625" style="132" customWidth="1"/>
    <col min="12360" max="12360" width="2.83203125" style="132" customWidth="1"/>
    <col min="12361" max="12595" width="8.83203125" style="132" customWidth="1"/>
    <col min="12596" max="12596" width="8.33203125" style="132" customWidth="1"/>
    <col min="12597" max="12597" width="14.83203125" style="132" customWidth="1"/>
    <col min="12598" max="12598" width="7.83203125" style="132" customWidth="1"/>
    <col min="12599" max="12599" width="9.83203125" style="132" customWidth="1"/>
    <col min="12600" max="12602" width="6.83203125" style="132" customWidth="1"/>
    <col min="12603" max="12605" width="8.83203125" style="132" customWidth="1"/>
    <col min="12606" max="12606" width="2.83203125" style="132" customWidth="1"/>
    <col min="12607" max="12607" width="9.83203125" style="132" customWidth="1"/>
    <col min="12608" max="12610" width="6.83203125" style="132" customWidth="1"/>
    <col min="12611" max="12613" width="8.83203125" style="132" customWidth="1"/>
    <col min="12614" max="12615" width="5.1640625" style="132" customWidth="1"/>
    <col min="12616" max="12616" width="2.83203125" style="132" customWidth="1"/>
    <col min="12617" max="12851" width="8.83203125" style="132" customWidth="1"/>
    <col min="12852" max="12852" width="8.33203125" style="132" customWidth="1"/>
    <col min="12853" max="12853" width="14.83203125" style="132" customWidth="1"/>
    <col min="12854" max="12854" width="7.83203125" style="132" customWidth="1"/>
    <col min="12855" max="12855" width="9.83203125" style="132" customWidth="1"/>
    <col min="12856" max="12858" width="6.83203125" style="132" customWidth="1"/>
    <col min="12859" max="12861" width="8.83203125" style="132" customWidth="1"/>
    <col min="12862" max="12862" width="2.83203125" style="132" customWidth="1"/>
    <col min="12863" max="12863" width="9.83203125" style="132" customWidth="1"/>
    <col min="12864" max="12866" width="6.83203125" style="132" customWidth="1"/>
    <col min="12867" max="12869" width="8.83203125" style="132" customWidth="1"/>
    <col min="12870" max="12871" width="5.1640625" style="132" customWidth="1"/>
    <col min="12872" max="12872" width="2.83203125" style="132" customWidth="1"/>
    <col min="12873" max="13107" width="8.83203125" style="132" customWidth="1"/>
    <col min="13108" max="13108" width="8.33203125" style="132" customWidth="1"/>
    <col min="13109" max="13109" width="14.83203125" style="132" customWidth="1"/>
    <col min="13110" max="13110" width="7.83203125" style="132" customWidth="1"/>
    <col min="13111" max="13111" width="9.83203125" style="132" customWidth="1"/>
    <col min="13112" max="13114" width="6.83203125" style="132" customWidth="1"/>
    <col min="13115" max="13117" width="8.83203125" style="132" customWidth="1"/>
    <col min="13118" max="13118" width="2.83203125" style="132" customWidth="1"/>
    <col min="13119" max="13119" width="9.83203125" style="132" customWidth="1"/>
    <col min="13120" max="13122" width="6.83203125" style="132" customWidth="1"/>
    <col min="13123" max="13125" width="8.83203125" style="132" customWidth="1"/>
    <col min="13126" max="13127" width="5.1640625" style="132" customWidth="1"/>
    <col min="13128" max="13128" width="2.83203125" style="132" customWidth="1"/>
    <col min="13129" max="13363" width="8.83203125" style="132" customWidth="1"/>
    <col min="13364" max="13364" width="8.33203125" style="132" customWidth="1"/>
    <col min="13365" max="13365" width="14.83203125" style="132" customWidth="1"/>
    <col min="13366" max="13366" width="7.83203125" style="132" customWidth="1"/>
    <col min="13367" max="13367" width="9.83203125" style="132" customWidth="1"/>
    <col min="13368" max="13370" width="6.83203125" style="132" customWidth="1"/>
    <col min="13371" max="13373" width="8.83203125" style="132" customWidth="1"/>
    <col min="13374" max="13374" width="2.83203125" style="132" customWidth="1"/>
    <col min="13375" max="13375" width="9.83203125" style="132" customWidth="1"/>
    <col min="13376" max="13378" width="6.83203125" style="132" customWidth="1"/>
    <col min="13379" max="13381" width="8.83203125" style="132" customWidth="1"/>
    <col min="13382" max="13383" width="5.1640625" style="132" customWidth="1"/>
    <col min="13384" max="13384" width="2.83203125" style="132" customWidth="1"/>
    <col min="13385" max="13619" width="8.83203125" style="132" customWidth="1"/>
    <col min="13620" max="13620" width="8.33203125" style="132" customWidth="1"/>
    <col min="13621" max="13621" width="14.83203125" style="132" customWidth="1"/>
    <col min="13622" max="13622" width="7.83203125" style="132" customWidth="1"/>
    <col min="13623" max="13623" width="9.83203125" style="132" customWidth="1"/>
    <col min="13624" max="13626" width="6.83203125" style="132" customWidth="1"/>
    <col min="13627" max="13629" width="8.83203125" style="132" customWidth="1"/>
    <col min="13630" max="13630" width="2.83203125" style="132" customWidth="1"/>
    <col min="13631" max="13631" width="9.83203125" style="132" customWidth="1"/>
    <col min="13632" max="13634" width="6.83203125" style="132" customWidth="1"/>
    <col min="13635" max="13637" width="8.83203125" style="132" customWidth="1"/>
    <col min="13638" max="13639" width="5.1640625" style="132" customWidth="1"/>
    <col min="13640" max="13640" width="2.83203125" style="132" customWidth="1"/>
    <col min="13641" max="13875" width="8.83203125" style="132" customWidth="1"/>
    <col min="13876" max="13876" width="8.33203125" style="132" customWidth="1"/>
    <col min="13877" max="13877" width="14.83203125" style="132" customWidth="1"/>
    <col min="13878" max="13878" width="7.83203125" style="132" customWidth="1"/>
    <col min="13879" max="13879" width="9.83203125" style="132" customWidth="1"/>
    <col min="13880" max="13882" width="6.83203125" style="132" customWidth="1"/>
    <col min="13883" max="13885" width="8.83203125" style="132" customWidth="1"/>
    <col min="13886" max="13886" width="2.83203125" style="132" customWidth="1"/>
    <col min="13887" max="13887" width="9.83203125" style="132" customWidth="1"/>
    <col min="13888" max="13890" width="6.83203125" style="132" customWidth="1"/>
    <col min="13891" max="13893" width="8.83203125" style="132" customWidth="1"/>
    <col min="13894" max="13895" width="5.1640625" style="132" customWidth="1"/>
    <col min="13896" max="13896" width="2.83203125" style="132" customWidth="1"/>
    <col min="13897" max="14131" width="8.83203125" style="132" customWidth="1"/>
    <col min="14132" max="14132" width="8.33203125" style="132" customWidth="1"/>
    <col min="14133" max="14133" width="14.83203125" style="132" customWidth="1"/>
    <col min="14134" max="14134" width="7.83203125" style="132" customWidth="1"/>
    <col min="14135" max="14135" width="9.83203125" style="132" customWidth="1"/>
    <col min="14136" max="14138" width="6.83203125" style="132" customWidth="1"/>
    <col min="14139" max="14141" width="8.83203125" style="132" customWidth="1"/>
    <col min="14142" max="14142" width="2.83203125" style="132" customWidth="1"/>
    <col min="14143" max="14143" width="9.83203125" style="132" customWidth="1"/>
    <col min="14144" max="14146" width="6.83203125" style="132" customWidth="1"/>
    <col min="14147" max="14149" width="8.83203125" style="132" customWidth="1"/>
    <col min="14150" max="14151" width="5.1640625" style="132" customWidth="1"/>
    <col min="14152" max="14152" width="2.83203125" style="132" customWidth="1"/>
    <col min="14153" max="14387" width="8.83203125" style="132" customWidth="1"/>
    <col min="14388" max="14388" width="8.33203125" style="132" customWidth="1"/>
    <col min="14389" max="14389" width="14.83203125" style="132" customWidth="1"/>
    <col min="14390" max="14390" width="7.83203125" style="132" customWidth="1"/>
    <col min="14391" max="14391" width="9.83203125" style="132" customWidth="1"/>
    <col min="14392" max="14394" width="6.83203125" style="132" customWidth="1"/>
    <col min="14395" max="14397" width="8.83203125" style="132" customWidth="1"/>
    <col min="14398" max="14398" width="2.83203125" style="132" customWidth="1"/>
    <col min="14399" max="14399" width="9.83203125" style="132" customWidth="1"/>
    <col min="14400" max="14402" width="6.83203125" style="132" customWidth="1"/>
    <col min="14403" max="14405" width="8.83203125" style="132" customWidth="1"/>
    <col min="14406" max="14407" width="5.1640625" style="132" customWidth="1"/>
    <col min="14408" max="14408" width="2.83203125" style="132" customWidth="1"/>
    <col min="14409" max="14643" width="8.83203125" style="132" customWidth="1"/>
    <col min="14644" max="14644" width="8.33203125" style="132" customWidth="1"/>
    <col min="14645" max="14645" width="14.83203125" style="132" customWidth="1"/>
    <col min="14646" max="14646" width="7.83203125" style="132" customWidth="1"/>
    <col min="14647" max="14647" width="9.83203125" style="132" customWidth="1"/>
    <col min="14648" max="14650" width="6.83203125" style="132" customWidth="1"/>
    <col min="14651" max="14653" width="8.83203125" style="132" customWidth="1"/>
    <col min="14654" max="14654" width="2.83203125" style="132" customWidth="1"/>
    <col min="14655" max="14655" width="9.83203125" style="132" customWidth="1"/>
    <col min="14656" max="14658" width="6.83203125" style="132" customWidth="1"/>
    <col min="14659" max="14661" width="8.83203125" style="132" customWidth="1"/>
    <col min="14662" max="14663" width="5.1640625" style="132" customWidth="1"/>
    <col min="14664" max="14664" width="2.83203125" style="132" customWidth="1"/>
    <col min="14665" max="14899" width="8.83203125" style="132" customWidth="1"/>
    <col min="14900" max="14900" width="8.33203125" style="132" customWidth="1"/>
    <col min="14901" max="14901" width="14.83203125" style="132" customWidth="1"/>
    <col min="14902" max="14902" width="7.83203125" style="132" customWidth="1"/>
    <col min="14903" max="14903" width="9.83203125" style="132" customWidth="1"/>
    <col min="14904" max="14906" width="6.83203125" style="132" customWidth="1"/>
    <col min="14907" max="14909" width="8.83203125" style="132" customWidth="1"/>
    <col min="14910" max="14910" width="2.83203125" style="132" customWidth="1"/>
    <col min="14911" max="14911" width="9.83203125" style="132" customWidth="1"/>
    <col min="14912" max="14914" width="6.83203125" style="132" customWidth="1"/>
    <col min="14915" max="14917" width="8.83203125" style="132" customWidth="1"/>
    <col min="14918" max="14919" width="5.1640625" style="132" customWidth="1"/>
    <col min="14920" max="14920" width="2.83203125" style="132" customWidth="1"/>
    <col min="14921" max="15155" width="8.83203125" style="132" customWidth="1"/>
    <col min="15156" max="15156" width="8.33203125" style="132" customWidth="1"/>
    <col min="15157" max="15157" width="14.83203125" style="132" customWidth="1"/>
    <col min="15158" max="15158" width="7.83203125" style="132" customWidth="1"/>
    <col min="15159" max="15159" width="9.83203125" style="132" customWidth="1"/>
    <col min="15160" max="15162" width="6.83203125" style="132" customWidth="1"/>
    <col min="15163" max="15165" width="8.83203125" style="132" customWidth="1"/>
    <col min="15166" max="15166" width="2.83203125" style="132" customWidth="1"/>
    <col min="15167" max="15167" width="9.83203125" style="132" customWidth="1"/>
    <col min="15168" max="15170" width="6.83203125" style="132" customWidth="1"/>
    <col min="15171" max="15173" width="8.83203125" style="132" customWidth="1"/>
    <col min="15174" max="15175" width="5.1640625" style="132" customWidth="1"/>
    <col min="15176" max="15176" width="2.83203125" style="132" customWidth="1"/>
    <col min="15177" max="15411" width="8.83203125" style="132" customWidth="1"/>
    <col min="15412" max="15412" width="8.33203125" style="132" customWidth="1"/>
    <col min="15413" max="15413" width="14.83203125" style="132" customWidth="1"/>
    <col min="15414" max="15414" width="7.83203125" style="132" customWidth="1"/>
    <col min="15415" max="15415" width="9.83203125" style="132" customWidth="1"/>
    <col min="15416" max="15418" width="6.83203125" style="132" customWidth="1"/>
    <col min="15419" max="15421" width="8.83203125" style="132" customWidth="1"/>
    <col min="15422" max="15422" width="2.83203125" style="132" customWidth="1"/>
    <col min="15423" max="15423" width="9.83203125" style="132" customWidth="1"/>
    <col min="15424" max="15426" width="6.83203125" style="132" customWidth="1"/>
    <col min="15427" max="15429" width="8.83203125" style="132" customWidth="1"/>
    <col min="15430" max="15431" width="5.1640625" style="132" customWidth="1"/>
    <col min="15432" max="15432" width="2.83203125" style="132" customWidth="1"/>
    <col min="15433" max="15667" width="8.83203125" style="132" customWidth="1"/>
    <col min="15668" max="15668" width="8.33203125" style="132" customWidth="1"/>
    <col min="15669" max="15669" width="14.83203125" style="132" customWidth="1"/>
    <col min="15670" max="15670" width="7.83203125" style="132" customWidth="1"/>
    <col min="15671" max="15671" width="9.83203125" style="132" customWidth="1"/>
    <col min="15672" max="15674" width="6.83203125" style="132" customWidth="1"/>
    <col min="15675" max="15677" width="8.83203125" style="132" customWidth="1"/>
    <col min="15678" max="15678" width="2.83203125" style="132" customWidth="1"/>
    <col min="15679" max="15679" width="9.83203125" style="132" customWidth="1"/>
    <col min="15680" max="15682" width="6.83203125" style="132" customWidth="1"/>
    <col min="15683" max="15685" width="8.83203125" style="132" customWidth="1"/>
    <col min="15686" max="15687" width="5.1640625" style="132" customWidth="1"/>
    <col min="15688" max="15688" width="2.83203125" style="132" customWidth="1"/>
    <col min="15689" max="15923" width="8.83203125" style="132" customWidth="1"/>
    <col min="15924" max="15924" width="8.33203125" style="132" customWidth="1"/>
    <col min="15925" max="15925" width="14.83203125" style="132" customWidth="1"/>
    <col min="15926" max="15926" width="7.83203125" style="132" customWidth="1"/>
    <col min="15927" max="15927" width="9.83203125" style="132" customWidth="1"/>
    <col min="15928" max="15930" width="6.83203125" style="132" customWidth="1"/>
    <col min="15931" max="15933" width="8.83203125" style="132" customWidth="1"/>
    <col min="15934" max="15934" width="2.83203125" style="132" customWidth="1"/>
    <col min="15935" max="15935" width="9.83203125" style="132" customWidth="1"/>
    <col min="15936" max="15938" width="6.83203125" style="132" customWidth="1"/>
    <col min="15939" max="15941" width="8.83203125" style="132" customWidth="1"/>
    <col min="15942" max="15943" width="5.1640625" style="132" customWidth="1"/>
    <col min="15944" max="15944" width="2.83203125" style="132" customWidth="1"/>
    <col min="15945" max="16179" width="8.83203125" style="132" customWidth="1"/>
    <col min="16180" max="16180" width="8.33203125" style="132" customWidth="1"/>
    <col min="16181" max="16181" width="14.83203125" style="132" customWidth="1"/>
    <col min="16182" max="16182" width="7.83203125" style="132" customWidth="1"/>
    <col min="16183" max="16183" width="9.83203125" style="132" customWidth="1"/>
    <col min="16184" max="16186" width="6.83203125" style="132" customWidth="1"/>
    <col min="16187" max="16189" width="8.83203125" style="132" customWidth="1"/>
    <col min="16190" max="16190" width="2.83203125" style="132" customWidth="1"/>
    <col min="16191" max="16191" width="9.83203125" style="132" customWidth="1"/>
    <col min="16192" max="16194" width="6.83203125" style="132" customWidth="1"/>
    <col min="16195" max="16197" width="8.83203125" style="132" customWidth="1"/>
    <col min="16198" max="16199" width="5.1640625" style="132" customWidth="1"/>
    <col min="16200" max="16200" width="2.83203125" style="132" customWidth="1"/>
    <col min="16201" max="16384" width="8.83203125" style="132" customWidth="1"/>
  </cols>
  <sheetData>
    <row r="1" spans="1:86" ht="17" customHeight="1" thickBot="1" x14ac:dyDescent="0.25">
      <c r="G1" s="634" t="s">
        <v>124</v>
      </c>
      <c r="H1" s="635"/>
      <c r="I1" s="635"/>
      <c r="J1" s="635"/>
      <c r="K1" s="635"/>
      <c r="L1" s="635"/>
      <c r="M1" s="635"/>
      <c r="N1" s="635"/>
      <c r="O1" s="635"/>
      <c r="P1" s="635"/>
      <c r="Q1" s="635"/>
      <c r="R1" s="635"/>
      <c r="S1" s="635"/>
      <c r="T1" s="635"/>
      <c r="U1" s="635"/>
      <c r="V1" s="635"/>
      <c r="W1" s="635"/>
      <c r="X1" s="635"/>
      <c r="Y1" s="635"/>
      <c r="Z1" s="635"/>
      <c r="AA1" s="636"/>
      <c r="AC1" s="634" t="s">
        <v>125</v>
      </c>
      <c r="AD1" s="635"/>
      <c r="AE1" s="635"/>
      <c r="AF1" s="635"/>
      <c r="AG1" s="635"/>
      <c r="AH1" s="635"/>
      <c r="AI1" s="635"/>
      <c r="AJ1" s="635"/>
      <c r="AK1" s="635"/>
      <c r="AL1" s="635"/>
      <c r="AM1" s="635"/>
      <c r="AN1" s="635"/>
      <c r="AO1" s="635"/>
      <c r="AP1" s="635"/>
      <c r="AQ1" s="635"/>
      <c r="AR1" s="635"/>
      <c r="AS1" s="635"/>
      <c r="AT1" s="635"/>
      <c r="AU1" s="635"/>
      <c r="AV1" s="635"/>
      <c r="AW1" s="636"/>
      <c r="AX1" s="64"/>
      <c r="AY1" s="64"/>
      <c r="AZ1" s="64"/>
      <c r="BA1" s="64"/>
      <c r="BB1" s="237"/>
      <c r="BC1" s="237"/>
      <c r="BD1" s="644" t="s">
        <v>126</v>
      </c>
      <c r="BE1" s="645"/>
      <c r="BF1" s="566"/>
      <c r="BG1" s="566"/>
      <c r="BH1" s="566"/>
      <c r="BI1" s="566"/>
      <c r="BJ1" s="566"/>
      <c r="BK1" s="645"/>
      <c r="BL1" s="566"/>
      <c r="BM1" s="645"/>
      <c r="BN1" s="566"/>
      <c r="BO1" s="645"/>
      <c r="BP1" s="566"/>
      <c r="BQ1" s="645"/>
      <c r="BR1" s="566"/>
      <c r="BS1" s="645"/>
      <c r="BT1" s="566"/>
      <c r="BU1" s="645"/>
      <c r="BV1" s="566"/>
      <c r="BW1" s="645"/>
      <c r="BX1" s="566"/>
      <c r="BY1" s="566"/>
      <c r="BZ1" s="566"/>
      <c r="CA1" s="566"/>
      <c r="CB1" s="566"/>
      <c r="CC1" s="566"/>
      <c r="CD1" s="566"/>
      <c r="CE1" s="132"/>
      <c r="CG1" s="132"/>
    </row>
    <row r="2" spans="1:86" ht="17" customHeight="1" thickBot="1" x14ac:dyDescent="0.25">
      <c r="G2" s="65" t="s">
        <v>127</v>
      </c>
      <c r="H2" s="622" t="s">
        <v>8</v>
      </c>
      <c r="I2" s="623"/>
      <c r="J2" s="623"/>
      <c r="K2" s="623"/>
      <c r="L2" s="66" t="s">
        <v>128</v>
      </c>
      <c r="M2" s="66" t="s">
        <v>129</v>
      </c>
      <c r="N2" s="66" t="s">
        <v>11</v>
      </c>
      <c r="O2" s="66" t="s">
        <v>12</v>
      </c>
      <c r="P2" s="66" t="s">
        <v>130</v>
      </c>
      <c r="Q2" s="66" t="s">
        <v>47</v>
      </c>
      <c r="R2" s="622" t="s">
        <v>15</v>
      </c>
      <c r="S2" s="623"/>
      <c r="T2" s="623"/>
      <c r="U2" s="623"/>
      <c r="V2" s="66" t="s">
        <v>16</v>
      </c>
      <c r="W2" s="66" t="s">
        <v>131</v>
      </c>
      <c r="X2" s="66" t="s">
        <v>132</v>
      </c>
      <c r="Y2" s="66" t="s">
        <v>32</v>
      </c>
      <c r="Z2" s="66" t="s">
        <v>33</v>
      </c>
      <c r="AA2" s="67" t="s">
        <v>133</v>
      </c>
      <c r="AC2" s="65" t="s">
        <v>127</v>
      </c>
      <c r="AD2" s="622" t="s">
        <v>8</v>
      </c>
      <c r="AE2" s="623"/>
      <c r="AF2" s="623"/>
      <c r="AG2" s="623"/>
      <c r="AH2" s="66" t="s">
        <v>128</v>
      </c>
      <c r="AI2" s="66" t="s">
        <v>129</v>
      </c>
      <c r="AJ2" s="66" t="s">
        <v>11</v>
      </c>
      <c r="AK2" s="66" t="s">
        <v>12</v>
      </c>
      <c r="AL2" s="66" t="s">
        <v>130</v>
      </c>
      <c r="AM2" s="66" t="s">
        <v>47</v>
      </c>
      <c r="AN2" s="622" t="s">
        <v>15</v>
      </c>
      <c r="AO2" s="623"/>
      <c r="AP2" s="623"/>
      <c r="AQ2" s="623"/>
      <c r="AR2" s="66" t="s">
        <v>16</v>
      </c>
      <c r="AS2" s="66" t="s">
        <v>131</v>
      </c>
      <c r="AT2" s="66" t="s">
        <v>132</v>
      </c>
      <c r="AU2" s="66" t="s">
        <v>32</v>
      </c>
      <c r="AV2" s="66" t="s">
        <v>33</v>
      </c>
      <c r="AW2" s="67" t="s">
        <v>133</v>
      </c>
      <c r="AX2" s="64"/>
      <c r="AY2" s="64"/>
      <c r="AZ2" s="64"/>
      <c r="BA2" s="64"/>
      <c r="BB2" s="237"/>
      <c r="BC2" s="237"/>
      <c r="BD2" s="600" t="s">
        <v>8</v>
      </c>
      <c r="BE2" s="511"/>
      <c r="BF2" s="511"/>
      <c r="BG2" s="511"/>
      <c r="BH2" s="511"/>
      <c r="BI2" s="490"/>
      <c r="BJ2" s="245"/>
      <c r="BK2" s="621" t="s">
        <v>9</v>
      </c>
      <c r="BL2" s="490"/>
      <c r="BM2" s="621" t="s">
        <v>10</v>
      </c>
      <c r="BN2" s="490"/>
      <c r="BO2" s="621" t="s">
        <v>11</v>
      </c>
      <c r="BP2" s="490"/>
      <c r="BQ2" s="621" t="s">
        <v>12</v>
      </c>
      <c r="BR2" s="490"/>
      <c r="BS2" s="621" t="s">
        <v>130</v>
      </c>
      <c r="BT2" s="490"/>
      <c r="BU2" s="621" t="s">
        <v>134</v>
      </c>
      <c r="BV2" s="490"/>
      <c r="BW2" s="664" t="s">
        <v>15</v>
      </c>
      <c r="BX2" s="513"/>
      <c r="BY2" s="513"/>
      <c r="BZ2" s="513"/>
      <c r="CA2" s="513"/>
      <c r="CB2" s="513"/>
      <c r="CC2" s="621" t="s">
        <v>16</v>
      </c>
      <c r="CD2" s="490"/>
      <c r="CE2" s="621" t="s">
        <v>11</v>
      </c>
      <c r="CF2" s="490"/>
      <c r="CG2" s="621" t="s">
        <v>12</v>
      </c>
      <c r="CH2" s="490"/>
    </row>
    <row r="3" spans="1:86" ht="17" customHeight="1" thickBot="1" x14ac:dyDescent="0.25">
      <c r="A3" s="68"/>
      <c r="B3" s="69" t="s">
        <v>135</v>
      </c>
      <c r="C3" s="69" t="s">
        <v>136</v>
      </c>
      <c r="D3" s="70" t="s">
        <v>137</v>
      </c>
      <c r="E3" s="69" t="s">
        <v>138</v>
      </c>
      <c r="F3" s="71" t="s">
        <v>139</v>
      </c>
      <c r="G3" s="72" t="s">
        <v>140</v>
      </c>
      <c r="H3" s="70" t="s">
        <v>24</v>
      </c>
      <c r="I3" s="70" t="s">
        <v>25</v>
      </c>
      <c r="J3" s="70" t="s">
        <v>26</v>
      </c>
      <c r="K3" s="70" t="s">
        <v>27</v>
      </c>
      <c r="L3" s="70" t="s">
        <v>24</v>
      </c>
      <c r="M3" s="70" t="s">
        <v>24</v>
      </c>
      <c r="N3" s="70" t="s">
        <v>24</v>
      </c>
      <c r="O3" s="70" t="s">
        <v>24</v>
      </c>
      <c r="P3" s="70" t="s">
        <v>24</v>
      </c>
      <c r="Q3" s="70"/>
      <c r="R3" s="70" t="s">
        <v>24</v>
      </c>
      <c r="S3" s="70" t="s">
        <v>25</v>
      </c>
      <c r="T3" s="70" t="s">
        <v>26</v>
      </c>
      <c r="U3" s="70" t="s">
        <v>27</v>
      </c>
      <c r="V3" s="70" t="s">
        <v>24</v>
      </c>
      <c r="W3" s="70"/>
      <c r="X3" s="70"/>
      <c r="Y3" s="70"/>
      <c r="Z3" s="70"/>
      <c r="AA3" s="71"/>
      <c r="AB3" s="70"/>
      <c r="AC3" s="72" t="s">
        <v>140</v>
      </c>
      <c r="AD3" s="70" t="s">
        <v>24</v>
      </c>
      <c r="AE3" s="70" t="s">
        <v>25</v>
      </c>
      <c r="AF3" s="70" t="s">
        <v>26</v>
      </c>
      <c r="AG3" s="70" t="s">
        <v>27</v>
      </c>
      <c r="AH3" s="70" t="s">
        <v>24</v>
      </c>
      <c r="AI3" s="70" t="s">
        <v>24</v>
      </c>
      <c r="AJ3" s="70" t="s">
        <v>24</v>
      </c>
      <c r="AK3" s="70" t="s">
        <v>24</v>
      </c>
      <c r="AL3" s="70" t="s">
        <v>24</v>
      </c>
      <c r="AM3" s="70"/>
      <c r="AN3" s="70" t="s">
        <v>24</v>
      </c>
      <c r="AO3" s="70" t="s">
        <v>25</v>
      </c>
      <c r="AP3" s="70" t="s">
        <v>26</v>
      </c>
      <c r="AQ3" s="70" t="s">
        <v>27</v>
      </c>
      <c r="AR3" s="70" t="s">
        <v>24</v>
      </c>
      <c r="AS3" s="70"/>
      <c r="AT3" s="70"/>
      <c r="AU3" s="70"/>
      <c r="AV3" s="70"/>
      <c r="AW3" s="71"/>
      <c r="AX3" s="73" t="s">
        <v>141</v>
      </c>
      <c r="AY3" s="74" t="s">
        <v>142</v>
      </c>
      <c r="AZ3" s="70" t="s">
        <v>143</v>
      </c>
      <c r="BA3" s="343" t="s">
        <v>144</v>
      </c>
      <c r="BB3" s="237"/>
      <c r="BC3" s="237"/>
      <c r="BD3" s="659" t="s">
        <v>145</v>
      </c>
      <c r="BE3" s="660"/>
      <c r="BF3" s="236" t="s">
        <v>24</v>
      </c>
      <c r="BG3" s="236" t="s">
        <v>25</v>
      </c>
      <c r="BH3" s="236" t="s">
        <v>26</v>
      </c>
      <c r="BI3" s="236" t="s">
        <v>27</v>
      </c>
      <c r="BJ3" s="236" t="s">
        <v>28</v>
      </c>
      <c r="BK3" s="236" t="s">
        <v>145</v>
      </c>
      <c r="BL3" s="236" t="s">
        <v>24</v>
      </c>
      <c r="BM3" s="236" t="s">
        <v>145</v>
      </c>
      <c r="BN3" s="236" t="s">
        <v>24</v>
      </c>
      <c r="BO3" s="236" t="s">
        <v>145</v>
      </c>
      <c r="BP3" s="133" t="s">
        <v>24</v>
      </c>
      <c r="BQ3" s="236" t="s">
        <v>145</v>
      </c>
      <c r="BR3" s="133" t="s">
        <v>24</v>
      </c>
      <c r="BS3" s="236" t="s">
        <v>145</v>
      </c>
      <c r="BT3" s="236" t="s">
        <v>24</v>
      </c>
      <c r="BU3" s="236" t="s">
        <v>145</v>
      </c>
      <c r="BV3" s="236" t="s">
        <v>24</v>
      </c>
      <c r="BW3" s="236" t="s">
        <v>145</v>
      </c>
      <c r="BX3" s="236" t="s">
        <v>24</v>
      </c>
      <c r="BY3" s="236" t="s">
        <v>25</v>
      </c>
      <c r="BZ3" s="236" t="s">
        <v>26</v>
      </c>
      <c r="CA3" s="236" t="s">
        <v>27</v>
      </c>
      <c r="CB3" s="236" t="s">
        <v>28</v>
      </c>
      <c r="CC3" s="236" t="s">
        <v>145</v>
      </c>
      <c r="CD3" s="133" t="s">
        <v>24</v>
      </c>
      <c r="CE3" s="236" t="s">
        <v>145</v>
      </c>
      <c r="CF3" s="133" t="s">
        <v>24</v>
      </c>
      <c r="CG3" s="236" t="s">
        <v>145</v>
      </c>
      <c r="CH3" s="133" t="s">
        <v>24</v>
      </c>
    </row>
    <row r="4" spans="1:86" ht="17" customHeight="1" thickBot="1" x14ac:dyDescent="0.25">
      <c r="A4" s="537" t="s">
        <v>248</v>
      </c>
      <c r="B4" s="595" t="s">
        <v>146</v>
      </c>
      <c r="C4" s="586" t="s">
        <v>222</v>
      </c>
      <c r="D4" s="589">
        <v>50</v>
      </c>
      <c r="E4" s="557">
        <v>10</v>
      </c>
      <c r="F4" s="238">
        <v>85</v>
      </c>
      <c r="G4" s="289">
        <f>'Anchor-AI'!L2</f>
        <v>1494804</v>
      </c>
      <c r="H4" s="290">
        <f>'Anchor-AI'!M2</f>
        <v>42.108663999999997</v>
      </c>
      <c r="I4" s="290">
        <f>'Anchor-AI'!N2</f>
        <v>42.026271000000001</v>
      </c>
      <c r="J4" s="290">
        <f>'Anchor-AI'!O2</f>
        <v>42.017237999999999</v>
      </c>
      <c r="K4" s="290">
        <f>(Summary!$C$63*H4+Summary!$C$64*I4+Summary!$C$65*J4)/Summary!$C$66</f>
        <v>42.079694166666663</v>
      </c>
      <c r="L4" s="290">
        <f>'Anchor-AI'!P2</f>
        <v>35.600445000000001</v>
      </c>
      <c r="M4" s="290">
        <f>'Anchor-AI'!Q2</f>
        <v>24.111087000000001</v>
      </c>
      <c r="N4" s="290">
        <f>'Anchor-AI'!R2</f>
        <v>99.139939999999996</v>
      </c>
      <c r="O4" s="290">
        <f>'Anchor-AI'!S2</f>
        <v>98.872452999999993</v>
      </c>
      <c r="P4" s="290">
        <f>'Anchor-AI'!T2</f>
        <v>48.649231</v>
      </c>
      <c r="Q4" s="290">
        <f>'Anchor-AI'!U2</f>
        <v>39.277664000000001</v>
      </c>
      <c r="R4" s="290">
        <f>'Anchor-AI'!V2</f>
        <v>42.108635</v>
      </c>
      <c r="S4" s="290">
        <f>'Anchor-AI'!W2</f>
        <v>42.026186000000003</v>
      </c>
      <c r="T4" s="290">
        <f>'Anchor-AI'!X2</f>
        <v>42.017206000000002</v>
      </c>
      <c r="U4" s="290">
        <f>10*LOG10(1/((Summary!$C$80/10^(R4/10)+Summary!$C$81/10^(S4/10)+Summary!$C$82/10^(T4/10))/Summary!$C$83))</f>
        <v>42.079460745397853</v>
      </c>
      <c r="V4" s="290">
        <f>'Anchor-AI'!Y2</f>
        <v>9.9999999999999995E-7</v>
      </c>
      <c r="W4" s="290">
        <f>'Anchor-AI'!Z2</f>
        <v>3888.7</v>
      </c>
      <c r="X4" s="290">
        <f>'Anchor-AI'!AA2</f>
        <v>9.3583999999999996</v>
      </c>
      <c r="Y4" s="360">
        <f>'Anchor-AI'!AB2</f>
        <v>11</v>
      </c>
      <c r="Z4" s="360">
        <f>'Anchor-AI'!AC2</f>
        <v>11</v>
      </c>
      <c r="AA4" s="291">
        <f t="shared" ref="AA4:AA67" si="0">W4/3600</f>
        <v>1.0801944444444445</v>
      </c>
      <c r="AC4" s="169">
        <f>'Test-AI'!L2</f>
        <v>1354721.44</v>
      </c>
      <c r="AD4" s="166">
        <f>'Test-AI'!M2</f>
        <v>42.184860999999998</v>
      </c>
      <c r="AE4" s="166">
        <f>'Test-AI'!N2</f>
        <v>41.493093000000002</v>
      </c>
      <c r="AF4" s="166">
        <f>'Test-AI'!O2</f>
        <v>41.435689000000004</v>
      </c>
      <c r="AG4" s="166">
        <f>(Summary!$C$63*AD4+Summary!$C$64*AE4+Summary!$C$65*AF4)/Summary!$C$66</f>
        <v>41.944704333333327</v>
      </c>
      <c r="AH4" s="166">
        <f>'Test-AI'!P2</f>
        <v>35.737172000000001</v>
      </c>
      <c r="AI4" s="166">
        <f>'Test-AI'!Q2</f>
        <v>24.299128</v>
      </c>
      <c r="AJ4" s="166">
        <f>'Test-AI'!R2</f>
        <v>99.127753999999996</v>
      </c>
      <c r="AK4" s="166">
        <f>'Test-AI'!S2</f>
        <v>98.855316999999999</v>
      </c>
      <c r="AL4" s="166">
        <f>'Test-AI'!T2</f>
        <v>48.473408999999997</v>
      </c>
      <c r="AM4" s="166">
        <f>'Test-AI'!U2</f>
        <v>38.918050000000001</v>
      </c>
      <c r="AN4" s="166">
        <f>'Test-AI'!V2</f>
        <v>42.184843000000001</v>
      </c>
      <c r="AO4" s="166">
        <f>'Test-AI'!W2</f>
        <v>41.492967999999998</v>
      </c>
      <c r="AP4" s="166">
        <f>'Test-AI'!X2</f>
        <v>41.435639000000002</v>
      </c>
      <c r="AQ4" s="166">
        <f>10*LOG10(1/((Summary!$C$80/10^(AN4/10)+Summary!$C$81/10^(AO4/10)+Summary!$C$82/10^(AP4/10))/Summary!$C$83))</f>
        <v>41.931111131045363</v>
      </c>
      <c r="AR4" s="166">
        <f>'Test-AI'!Y2</f>
        <v>0</v>
      </c>
      <c r="AS4" s="166">
        <f>'Test-AI'!Z2</f>
        <v>148548.29999999999</v>
      </c>
      <c r="AT4" s="290">
        <f>'Test-AI'!AA2</f>
        <v>21.621400000000001</v>
      </c>
      <c r="AU4" s="356">
        <f>'Test-AI'!AB2</f>
        <v>11</v>
      </c>
      <c r="AV4" s="356">
        <f>'Test-AI'!AC2</f>
        <v>11</v>
      </c>
      <c r="AW4" s="291">
        <f t="shared" ref="AW4:AW67" si="1">AS4/3600</f>
        <v>41.263416666666664</v>
      </c>
      <c r="AX4" s="292">
        <f t="shared" ref="AX4:AX67" si="2">AS4/W4</f>
        <v>38.199989713786096</v>
      </c>
      <c r="AY4" s="293">
        <f t="shared" ref="AY4:AY67" si="3">AT4/X4</f>
        <v>2.3103735681313049</v>
      </c>
      <c r="AZ4" s="292">
        <f t="shared" ref="AZ4:AZ67" si="4">AU4/Y4</f>
        <v>1</v>
      </c>
      <c r="BA4" s="344">
        <f t="shared" ref="BA4:BA67" si="5">AV4/Z4</f>
        <v>1</v>
      </c>
      <c r="BB4" s="75"/>
      <c r="BC4" s="75"/>
      <c r="BD4" s="573" t="s">
        <v>39</v>
      </c>
      <c r="BE4" s="650">
        <f t="array" ref="BE4">bdRateExtend($G4:$G7,H4:H7,$AC4:$AC7,AD4:AD7)</f>
        <v>-0.14211827562878554</v>
      </c>
      <c r="BF4" s="603">
        <f t="array" ref="BF4">bdRateExtend($G4:$G9,H4:H9,$AC4:$AC9,AD4:AD9)</f>
        <v>-0.14096882394170562</v>
      </c>
      <c r="BG4" s="603">
        <f t="array" ref="BG4">bdRateExtend($G4:$G9,I4:I9,$AC4:$AC9,AE4:AE9)</f>
        <v>-0.10006560185004443</v>
      </c>
      <c r="BH4" s="603">
        <f t="array" ref="BH4">bdRateExtend($G4:$G9,J4:J9,$AC4:$AC9,AF4:AF9)</f>
        <v>-0.15646361826145549</v>
      </c>
      <c r="BI4" s="603">
        <f t="array" ref="BI4">bdRateExtend($G4:$G9,K4:K9,$AC4:$AC9,AG4:AG9)</f>
        <v>-0.13793063495946867</v>
      </c>
      <c r="BJ4" s="575">
        <f>(Summary!$C$94*BF4+Summary!$C$95*BG4+Summary!$C$96*BH4)/Summary!$C$97</f>
        <v>-0.13995248683082917</v>
      </c>
      <c r="BK4" s="603">
        <f t="array" ref="BK4">bdRateExtend($G4:$G7,L4:L7,$AC4:$AC7,AH4:AH7)</f>
        <v>-0.1531130733149163</v>
      </c>
      <c r="BL4" s="603">
        <f t="array" ref="BL4">bdRateExtend($G4:$G9,L4:L9,$AC4:$AC9,AH4:AH9)</f>
        <v>-0.14214637349772874</v>
      </c>
      <c r="BM4" s="603">
        <f t="array" ref="BM4">bdRateExtend($G4:$G7,M4:M7,$AC4:$AC7,AI4:AI7)</f>
        <v>-0.14691772754546129</v>
      </c>
      <c r="BN4" s="603">
        <f t="array" ref="BN4">bdRateExtend($G4:$G9,M4:M9,$AC4:$AC9,AI4:AI9)</f>
        <v>-0.13980681286303775</v>
      </c>
      <c r="BO4" s="548">
        <f t="array" ref="BO4">bdRateExtend($G4:$G7,N4:N7,$AC4:$AC7,AJ4:AJ7,"None", FALSE,1)</f>
        <v>-0.13831905170712167</v>
      </c>
      <c r="BP4" s="585">
        <f t="array" ref="BP4">bdRateExtend($G4:$G9,N4:N9,$AC4:$AC9,AJ4:AJ9,"None", FALSE,1)</f>
        <v>-0.16348917320499934</v>
      </c>
      <c r="BQ4" s="548">
        <f t="array" ref="BQ4">bdRateExtend($G4:$G7,O4:O7,$AC4:$AC7,AK4:AK7,"None", FALSE,1)</f>
        <v>-0.13487274874353361</v>
      </c>
      <c r="BR4" s="585">
        <f t="array" ref="BR4">bdRateExtend($G4:$G9,O4:O9,$AC4:$AC9,AK4:AK9,"None", FALSE,1)</f>
        <v>-0.15580589501047959</v>
      </c>
      <c r="BS4" s="603">
        <f t="array" ref="BS4">bdRateExtend($G4:$G7,P4:P7,$AC4:$AC7,AL4:AL7)</f>
        <v>-0.12982650034796439</v>
      </c>
      <c r="BT4" s="603">
        <f t="array" ref="BT4">bdRateExtend($G4:$G9,P4:P9,$AC4:$AC9,AL4:AL9)</f>
        <v>-0.13055899336724219</v>
      </c>
      <c r="BU4" s="603">
        <f t="array" ref="BU4">bdRateExtend($G4:$G7,Q4:Q7,$AC4:$AC7,AM4:AM7)</f>
        <v>-9.8651043962117102E-2</v>
      </c>
      <c r="BV4" s="603">
        <f t="array" ref="BV4">bdRateExtend($G4:$G9,Q4:Q9,$AC4:$AC9,AM4:AM9)</f>
        <v>-0.12431377304360336</v>
      </c>
      <c r="BW4" s="603">
        <f t="array" ref="BW4">bdRateExtend($G4:$G7,R4:R7,$AC4:$AC7,AN4:AN7)</f>
        <v>-0.14211316312962718</v>
      </c>
      <c r="BX4" s="603">
        <f t="array" ref="BX4">bdRateExtend($G4:$G9,R4:R9,$AC4:$AC9,AN4:AN9)</f>
        <v>-0.14096890915739613</v>
      </c>
      <c r="BY4" s="603">
        <f t="array" ref="BY4">bdRateExtend($G4:$G9,S4:S9,$AC4:$AC9,AO4:AO9)</f>
        <v>-0.10001881631991993</v>
      </c>
      <c r="BZ4" s="628">
        <f t="array" ref="BZ4">bdRateExtend($G4:$G9,T4:T9,$AC4:$AC9,AP4:AP9)</f>
        <v>-0.15644885462237235</v>
      </c>
      <c r="CA4" s="628">
        <f t="array" ref="CA4">bdRateExtend($G4:$G9,U4:U9,$AC4:$AC9,AQ4:AQ9)</f>
        <v>-0.1337408930910936</v>
      </c>
      <c r="CB4" s="575">
        <f>(Summary!$C$108*BX4+Summary!$C$109*BY4+Summary!$C$110*BZ4)/Summary!$C$111</f>
        <v>-0.13995010326249613</v>
      </c>
      <c r="CC4" s="593">
        <f t="array" ref="CC4">bdCAMBIExtend($G4:$G7,V4:V7,$AC4:$AC7,AR4:AR7)</f>
        <v>-1.06424594986088E-3</v>
      </c>
      <c r="CD4" s="578">
        <f t="array" ref="CD4">bdCAMBIExtend($G4:$G9,V4:V9,$AC4:$AC9,AR4:AR9)</f>
        <v>-7.6222871923701894E-3</v>
      </c>
      <c r="CE4" s="547">
        <f t="array" ref="CE4">testVMAFRange($G4:$G7,N4:N7,$AC4:$AC7,AJ4:AJ7)</f>
        <v>0</v>
      </c>
      <c r="CF4" s="543">
        <f t="array" ref="CF4">testVMAFRange($G4:$G9,N4:N9,$AC4:$AC9,AJ4:AJ9)</f>
        <v>0</v>
      </c>
      <c r="CG4" s="547">
        <f t="array" ref="CG4">testVMAFRange($G4:$G7,O4:O7,$AC4:$AC7,AK4:AK7)</f>
        <v>0</v>
      </c>
      <c r="CH4" s="543">
        <f t="array" ref="CH4">testVMAFRange($G4:$G9,O4:O9,$AC4:$AC9,AK4:AK9)</f>
        <v>0</v>
      </c>
    </row>
    <row r="5" spans="1:86" ht="17" customHeight="1" x14ac:dyDescent="0.2">
      <c r="A5" s="538"/>
      <c r="B5" s="566"/>
      <c r="C5" s="485"/>
      <c r="D5" s="590"/>
      <c r="E5" s="558"/>
      <c r="F5" s="239">
        <v>110</v>
      </c>
      <c r="G5" s="294">
        <f>'Anchor-AI'!L3</f>
        <v>386619.76</v>
      </c>
      <c r="H5" s="295">
        <f>'Anchor-AI'!M3</f>
        <v>36.943157999999997</v>
      </c>
      <c r="I5" s="295">
        <f>'Anchor-AI'!N3</f>
        <v>36.778396000000001</v>
      </c>
      <c r="J5" s="295">
        <f>'Anchor-AI'!O3</f>
        <v>37.132981000000001</v>
      </c>
      <c r="K5" s="295">
        <f>(Summary!$C$63*H5+Summary!$C$64*I5+Summary!$C$65*J5)/Summary!$C$66</f>
        <v>36.947334833333329</v>
      </c>
      <c r="L5" s="295">
        <f>'Anchor-AI'!P3</f>
        <v>28.85397</v>
      </c>
      <c r="M5" s="295">
        <f>'Anchor-AI'!Q3</f>
        <v>17.882528000000001</v>
      </c>
      <c r="N5" s="295">
        <f>'Anchor-AI'!R3</f>
        <v>98.485043000000005</v>
      </c>
      <c r="O5" s="295">
        <f>'Anchor-AI'!S3</f>
        <v>98.051253000000003</v>
      </c>
      <c r="P5" s="295">
        <f>'Anchor-AI'!T3</f>
        <v>40.077542999999999</v>
      </c>
      <c r="Q5" s="295">
        <f>'Anchor-AI'!U3</f>
        <v>34.441231999999999</v>
      </c>
      <c r="R5" s="295">
        <f>'Anchor-AI'!V3</f>
        <v>36.941291</v>
      </c>
      <c r="S5" s="295">
        <f>'Anchor-AI'!W3</f>
        <v>36.777293</v>
      </c>
      <c r="T5" s="295">
        <f>'Anchor-AI'!X3</f>
        <v>37.131863000000003</v>
      </c>
      <c r="U5" s="295">
        <f>10*LOG10(1/((Summary!$C$80/10^(R5/10)+Summary!$C$81/10^(S5/10)+Summary!$C$82/10^(T5/10))/Summary!$C$83))</f>
        <v>36.944511773605512</v>
      </c>
      <c r="V5" s="295">
        <f>'Anchor-AI'!Y3</f>
        <v>1.7880000000000001E-3</v>
      </c>
      <c r="W5" s="295">
        <f>'Anchor-AI'!Z3</f>
        <v>2583.8000000000002</v>
      </c>
      <c r="X5" s="295">
        <f>'Anchor-AI'!AA3</f>
        <v>4.7705000000000002</v>
      </c>
      <c r="Y5" s="357">
        <f>'Anchor-AI'!AB3</f>
        <v>11</v>
      </c>
      <c r="Z5" s="357">
        <f>'Anchor-AI'!AC3</f>
        <v>12</v>
      </c>
      <c r="AA5" s="296">
        <f t="shared" si="0"/>
        <v>0.71772222222222226</v>
      </c>
      <c r="AC5" s="170">
        <f>'Test-AI'!L3</f>
        <v>327779.84000000003</v>
      </c>
      <c r="AD5" s="167">
        <f>'Test-AI'!M3</f>
        <v>36.950055999999996</v>
      </c>
      <c r="AE5" s="167">
        <f>'Test-AI'!N3</f>
        <v>36.502110000000002</v>
      </c>
      <c r="AF5" s="167">
        <f>'Test-AI'!O3</f>
        <v>37.065196</v>
      </c>
      <c r="AG5" s="167">
        <f>(Summary!$C$63*AD5+Summary!$C$64*AE5+Summary!$C$65*AF5)/Summary!$C$66</f>
        <v>36.894588333333331</v>
      </c>
      <c r="AH5" s="167">
        <f>'Test-AI'!P3</f>
        <v>29.025155999999999</v>
      </c>
      <c r="AI5" s="167">
        <f>'Test-AI'!Q3</f>
        <v>17.932469999999999</v>
      </c>
      <c r="AJ5" s="167">
        <f>'Test-AI'!R3</f>
        <v>98.499526000000003</v>
      </c>
      <c r="AK5" s="167">
        <f>'Test-AI'!S3</f>
        <v>98.073927999999995</v>
      </c>
      <c r="AL5" s="167">
        <f>'Test-AI'!T3</f>
        <v>40.044609000000001</v>
      </c>
      <c r="AM5" s="167">
        <f>'Test-AI'!U3</f>
        <v>34.326185000000002</v>
      </c>
      <c r="AN5" s="167">
        <f>'Test-AI'!V3</f>
        <v>36.948208999999999</v>
      </c>
      <c r="AO5" s="167">
        <f>'Test-AI'!W3</f>
        <v>36.500898999999997</v>
      </c>
      <c r="AP5" s="167">
        <f>'Test-AI'!X3</f>
        <v>37.063965000000003</v>
      </c>
      <c r="AQ5" s="167">
        <f>10*LOG10(1/((Summary!$C$80/10^(AN5/10)+Summary!$C$81/10^(AO5/10)+Summary!$C$82/10^(AP5/10))/Summary!$C$83))</f>
        <v>36.889124328972599</v>
      </c>
      <c r="AR5" s="167">
        <f>'Test-AI'!Y3</f>
        <v>1.268E-3</v>
      </c>
      <c r="AS5" s="167">
        <f>'Test-AI'!Z3</f>
        <v>130112.1</v>
      </c>
      <c r="AT5" s="295">
        <f>'Test-AI'!AA3</f>
        <v>12.843</v>
      </c>
      <c r="AU5" s="357">
        <f>'Test-AI'!AB3</f>
        <v>11</v>
      </c>
      <c r="AV5" s="357">
        <f>'Test-AI'!AC3</f>
        <v>12</v>
      </c>
      <c r="AW5" s="296">
        <f t="shared" si="1"/>
        <v>36.142250000000004</v>
      </c>
      <c r="AX5" s="297">
        <f t="shared" si="2"/>
        <v>50.356877467296229</v>
      </c>
      <c r="AY5" s="298">
        <f t="shared" si="3"/>
        <v>2.6921706320092231</v>
      </c>
      <c r="AZ5" s="297">
        <f t="shared" si="4"/>
        <v>1</v>
      </c>
      <c r="BA5" s="345">
        <f t="shared" si="5"/>
        <v>1</v>
      </c>
      <c r="BB5" s="75"/>
      <c r="BC5" s="75"/>
      <c r="BD5" s="565"/>
      <c r="BE5" s="550"/>
      <c r="BF5" s="552"/>
      <c r="BG5" s="552"/>
      <c r="BH5" s="552"/>
      <c r="BI5" s="552"/>
      <c r="BJ5" s="552"/>
      <c r="BK5" s="553"/>
      <c r="BL5" s="552"/>
      <c r="BM5" s="553"/>
      <c r="BN5" s="552"/>
      <c r="BO5" s="546"/>
      <c r="BP5" s="541"/>
      <c r="BQ5" s="546"/>
      <c r="BR5" s="541"/>
      <c r="BS5" s="553"/>
      <c r="BT5" s="552"/>
      <c r="BU5" s="553"/>
      <c r="BV5" s="552"/>
      <c r="BW5" s="553"/>
      <c r="BX5" s="552"/>
      <c r="BY5" s="552"/>
      <c r="BZ5" s="541"/>
      <c r="CA5" s="541"/>
      <c r="CB5" s="552"/>
      <c r="CC5" s="550"/>
      <c r="CD5" s="541"/>
      <c r="CE5" s="546"/>
      <c r="CF5" s="541"/>
      <c r="CG5" s="546"/>
      <c r="CH5" s="541"/>
    </row>
    <row r="6" spans="1:86" ht="17" customHeight="1" x14ac:dyDescent="0.2">
      <c r="A6" s="538"/>
      <c r="B6" s="566"/>
      <c r="C6" s="485"/>
      <c r="D6" s="590"/>
      <c r="E6" s="558"/>
      <c r="F6" s="239">
        <v>135</v>
      </c>
      <c r="G6" s="294">
        <f>'Anchor-AI'!L4</f>
        <v>125213.44</v>
      </c>
      <c r="H6" s="295">
        <f>'Anchor-AI'!M4</f>
        <v>34.506912999999997</v>
      </c>
      <c r="I6" s="295">
        <f>'Anchor-AI'!N4</f>
        <v>34.839965999999997</v>
      </c>
      <c r="J6" s="295">
        <f>'Anchor-AI'!O4</f>
        <v>35.763451000000003</v>
      </c>
      <c r="K6" s="295">
        <f>(Summary!$C$63*H6+Summary!$C$64*I6+Summary!$C$65*J6)/Summary!$C$66</f>
        <v>34.771844833333333</v>
      </c>
      <c r="L6" s="295">
        <f>'Anchor-AI'!P4</f>
        <v>23.880884000000002</v>
      </c>
      <c r="M6" s="295">
        <f>'Anchor-AI'!Q4</f>
        <v>14.987204</v>
      </c>
      <c r="N6" s="295">
        <f>'Anchor-AI'!R4</f>
        <v>91.551694999999995</v>
      </c>
      <c r="O6" s="295">
        <f>'Anchor-AI'!S4</f>
        <v>89.402911000000003</v>
      </c>
      <c r="P6" s="295">
        <f>'Anchor-AI'!T4</f>
        <v>34.912275999999999</v>
      </c>
      <c r="Q6" s="295">
        <f>'Anchor-AI'!U4</f>
        <v>32.683647000000001</v>
      </c>
      <c r="R6" s="295">
        <f>'Anchor-AI'!V4</f>
        <v>34.503514000000003</v>
      </c>
      <c r="S6" s="295">
        <f>'Anchor-AI'!W4</f>
        <v>34.837387999999997</v>
      </c>
      <c r="T6" s="295">
        <f>'Anchor-AI'!X4</f>
        <v>35.761564999999997</v>
      </c>
      <c r="U6" s="295">
        <f>10*LOG10(1/((Summary!$C$80/10^(R6/10)+Summary!$C$81/10^(S6/10)+Summary!$C$82/10^(T6/10))/Summary!$C$83))</f>
        <v>34.745743784714989</v>
      </c>
      <c r="V6" s="295">
        <f>'Anchor-AI'!Y4</f>
        <v>4.4289999999999998E-3</v>
      </c>
      <c r="W6" s="295">
        <f>'Anchor-AI'!Z4</f>
        <v>1791.3</v>
      </c>
      <c r="X6" s="295">
        <f>'Anchor-AI'!AA4</f>
        <v>3.3298000000000001</v>
      </c>
      <c r="Y6" s="357">
        <f>'Anchor-AI'!AB4</f>
        <v>11</v>
      </c>
      <c r="Z6" s="357">
        <f>'Anchor-AI'!AC4</f>
        <v>11</v>
      </c>
      <c r="AA6" s="296">
        <f t="shared" si="0"/>
        <v>0.49758333333333332</v>
      </c>
      <c r="AC6" s="170">
        <f>'Test-AI'!L4</f>
        <v>108287.12</v>
      </c>
      <c r="AD6" s="167">
        <f>'Test-AI'!M4</f>
        <v>34.560048000000002</v>
      </c>
      <c r="AE6" s="167">
        <f>'Test-AI'!N4</f>
        <v>34.897969000000003</v>
      </c>
      <c r="AF6" s="167">
        <f>'Test-AI'!O4</f>
        <v>35.928297999999998</v>
      </c>
      <c r="AG6" s="167">
        <f>(Summary!$C$63*AD6+Summary!$C$64*AE6+Summary!$C$65*AF6)/Summary!$C$66</f>
        <v>34.844409833333337</v>
      </c>
      <c r="AH6" s="167">
        <f>'Test-AI'!P4</f>
        <v>23.915472000000001</v>
      </c>
      <c r="AI6" s="167">
        <f>'Test-AI'!Q4</f>
        <v>15.006135</v>
      </c>
      <c r="AJ6" s="167">
        <f>'Test-AI'!R4</f>
        <v>91.730604999999997</v>
      </c>
      <c r="AK6" s="167">
        <f>'Test-AI'!S4</f>
        <v>89.486226000000002</v>
      </c>
      <c r="AL6" s="167">
        <f>'Test-AI'!T4</f>
        <v>34.935868999999997</v>
      </c>
      <c r="AM6" s="167">
        <f>'Test-AI'!U4</f>
        <v>32.730542</v>
      </c>
      <c r="AN6" s="167">
        <f>'Test-AI'!V4</f>
        <v>34.556516000000002</v>
      </c>
      <c r="AO6" s="167">
        <f>'Test-AI'!W4</f>
        <v>34.895502999999998</v>
      </c>
      <c r="AP6" s="167">
        <f>'Test-AI'!X4</f>
        <v>35.926451999999998</v>
      </c>
      <c r="AQ6" s="167">
        <f>10*LOG10(1/((Summary!$C$80/10^(AN6/10)+Summary!$C$81/10^(AO6/10)+Summary!$C$82/10^(AP6/10))/Summary!$C$83))</f>
        <v>34.814176938087854</v>
      </c>
      <c r="AR6" s="167">
        <f>'Test-AI'!Y4</f>
        <v>4.0010000000000002E-3</v>
      </c>
      <c r="AS6" s="167">
        <f>'Test-AI'!Z4</f>
        <v>167194.70000000001</v>
      </c>
      <c r="AT6" s="295">
        <f>'Test-AI'!AA4</f>
        <v>11.3354</v>
      </c>
      <c r="AU6" s="357">
        <f>'Test-AI'!AB4</f>
        <v>11</v>
      </c>
      <c r="AV6" s="357">
        <f>'Test-AI'!AC4</f>
        <v>11</v>
      </c>
      <c r="AW6" s="296">
        <f t="shared" si="1"/>
        <v>46.442972222222224</v>
      </c>
      <c r="AX6" s="297">
        <f t="shared" si="2"/>
        <v>93.337073633673882</v>
      </c>
      <c r="AY6" s="298">
        <f t="shared" si="3"/>
        <v>3.4042284821911224</v>
      </c>
      <c r="AZ6" s="297">
        <f t="shared" si="4"/>
        <v>1</v>
      </c>
      <c r="BA6" s="345">
        <f t="shared" si="5"/>
        <v>1</v>
      </c>
      <c r="BB6" s="75"/>
      <c r="BC6" s="75"/>
      <c r="BD6" s="573" t="s">
        <v>147</v>
      </c>
      <c r="BE6" s="549">
        <f t="array" ref="BE6">bdRateExtend($G5:$G8,H5:H8,$AC5:$AC8,AD5:AD8)</f>
        <v>-0.14519754558568776</v>
      </c>
      <c r="BF6" s="552"/>
      <c r="BG6" s="552"/>
      <c r="BH6" s="552"/>
      <c r="BI6" s="552"/>
      <c r="BJ6" s="552"/>
      <c r="BK6" s="551">
        <f t="array" ref="BK6">bdRateExtend($G5:$G8,L5:L8,$AC5:$AC8,AH5:AH8)</f>
        <v>-0.13646953036045262</v>
      </c>
      <c r="BL6" s="552"/>
      <c r="BM6" s="551">
        <f t="array" ref="BM6">bdRateExtend($G5:$G8,M5:M8,$AC5:$AC8,AI5:AI8)</f>
        <v>-0.13471354687258652</v>
      </c>
      <c r="BN6" s="552"/>
      <c r="BO6" s="545">
        <f t="array" ref="BO6">bdRateExtend($G5:$G8,N5:N8,$AC5:$AC8,AJ5:AJ8,"None", FALSE,1)</f>
        <v>-0.14132553212434984</v>
      </c>
      <c r="BP6" s="541"/>
      <c r="BQ6" s="545">
        <f t="array" ref="BQ6">bdRateExtend($G5:$G8,O5:O8,$AC5:$AC8,AK5:AK8,"None", FALSE,1)</f>
        <v>-0.13602127932661079</v>
      </c>
      <c r="BR6" s="541"/>
      <c r="BS6" s="551">
        <f t="array" ref="BS6">bdRateExtend($G5:$G8,P5:P8,$AC5:$AC8,AL5:AL8)</f>
        <v>-0.13567068069148491</v>
      </c>
      <c r="BT6" s="552"/>
      <c r="BU6" s="551">
        <f t="array" ref="BU6">bdRateExtend($G5:$G8,Q5:Q8,$AC5:$AC8,AM5:AM8)</f>
        <v>-0.15565850757300292</v>
      </c>
      <c r="BV6" s="552"/>
      <c r="BW6" s="551">
        <f t="array" ref="BW6">bdRateExtend($G5:$G8,R5:R8,$AC5:$AC8,AN5:AN8)</f>
        <v>-0.14518084279813681</v>
      </c>
      <c r="BX6" s="552"/>
      <c r="BY6" s="552"/>
      <c r="BZ6" s="541"/>
      <c r="CA6" s="541"/>
      <c r="CB6" s="552"/>
      <c r="CC6" s="560">
        <f t="array" ref="CC6">bdCAMBIExtend($G5:$G8,V5:V8,$AC5:$AC8,AR5:AR8)</f>
        <v>-3.9793768852625228E-3</v>
      </c>
      <c r="CD6" s="541"/>
      <c r="CE6" s="554">
        <f t="array" ref="CE6">testVMAFRange($G5:$G8,N5:N8,$AC5:$AC8,AJ5:AJ8)</f>
        <v>0</v>
      </c>
      <c r="CF6" s="541"/>
      <c r="CG6" s="554">
        <f t="array" ref="CG6">testVMAFRange($G5:$G8,O5:O8,$AC5:$AC8,AK5:AK8)</f>
        <v>0</v>
      </c>
      <c r="CH6" s="541"/>
    </row>
    <row r="7" spans="1:86" ht="17" customHeight="1" x14ac:dyDescent="0.2">
      <c r="A7" s="538"/>
      <c r="B7" s="566"/>
      <c r="C7" s="485"/>
      <c r="D7" s="590"/>
      <c r="E7" s="558"/>
      <c r="F7" s="239">
        <v>160</v>
      </c>
      <c r="G7" s="294">
        <f>'Anchor-AI'!L5</f>
        <v>52497.279999999999</v>
      </c>
      <c r="H7" s="295">
        <f>'Anchor-AI'!M5</f>
        <v>31.796907999999998</v>
      </c>
      <c r="I7" s="295">
        <f>'Anchor-AI'!N5</f>
        <v>33.777850999999998</v>
      </c>
      <c r="J7" s="295">
        <f>'Anchor-AI'!O5</f>
        <v>34.659199999999998</v>
      </c>
      <c r="K7" s="295">
        <f>(Summary!$C$63*H7+Summary!$C$64*I7+Summary!$C$65*J7)/Summary!$C$66</f>
        <v>32.604113833333336</v>
      </c>
      <c r="L7" s="295">
        <f>'Anchor-AI'!P5</f>
        <v>18.720708999999999</v>
      </c>
      <c r="M7" s="295">
        <f>'Anchor-AI'!Q5</f>
        <v>12.126894999999999</v>
      </c>
      <c r="N7" s="295">
        <f>'Anchor-AI'!R5</f>
        <v>72.884643999999994</v>
      </c>
      <c r="O7" s="295">
        <f>'Anchor-AI'!S5</f>
        <v>70.875983000000005</v>
      </c>
      <c r="P7" s="295">
        <f>'Anchor-AI'!T5</f>
        <v>30.045463999999999</v>
      </c>
      <c r="Q7" s="295">
        <f>'Anchor-AI'!U5</f>
        <v>31.15484</v>
      </c>
      <c r="R7" s="295">
        <f>'Anchor-AI'!V5</f>
        <v>31.793838999999998</v>
      </c>
      <c r="S7" s="295">
        <f>'Anchor-AI'!W5</f>
        <v>33.775730000000003</v>
      </c>
      <c r="T7" s="295">
        <f>'Anchor-AI'!X5</f>
        <v>34.657527999999999</v>
      </c>
      <c r="U7" s="295">
        <f>10*LOG10(1/((Summary!$C$80/10^(R7/10)+Summary!$C$81/10^(S7/10)+Summary!$C$82/10^(T7/10))/Summary!$C$83))</f>
        <v>32.456637412674382</v>
      </c>
      <c r="V7" s="295">
        <f>'Anchor-AI'!Y5</f>
        <v>1.0803999999999999E-2</v>
      </c>
      <c r="W7" s="295">
        <f>'Anchor-AI'!Z5</f>
        <v>1496.3</v>
      </c>
      <c r="X7" s="295">
        <f>'Anchor-AI'!AA5</f>
        <v>2.6937000000000002</v>
      </c>
      <c r="Y7" s="357">
        <f>'Anchor-AI'!AB5</f>
        <v>10</v>
      </c>
      <c r="Z7" s="357">
        <f>'Anchor-AI'!AC5</f>
        <v>11</v>
      </c>
      <c r="AA7" s="296">
        <f t="shared" si="0"/>
        <v>0.41563888888888889</v>
      </c>
      <c r="AC7" s="170">
        <f>'Test-AI'!L5</f>
        <v>47223.76</v>
      </c>
      <c r="AD7" s="167">
        <f>'Test-AI'!M5</f>
        <v>31.946338000000001</v>
      </c>
      <c r="AE7" s="167">
        <f>'Test-AI'!N5</f>
        <v>34.004150000000003</v>
      </c>
      <c r="AF7" s="167">
        <f>'Test-AI'!O5</f>
        <v>35.036079999999998</v>
      </c>
      <c r="AG7" s="167">
        <f>(Summary!$C$63*AD7+Summary!$C$64*AE7+Summary!$C$65*AF7)/Summary!$C$66</f>
        <v>32.804263666666664</v>
      </c>
      <c r="AH7" s="167">
        <f>'Test-AI'!P5</f>
        <v>18.864333999999999</v>
      </c>
      <c r="AI7" s="167">
        <f>'Test-AI'!Q5</f>
        <v>12.202631</v>
      </c>
      <c r="AJ7" s="167">
        <f>'Test-AI'!R5</f>
        <v>73.861680000000007</v>
      </c>
      <c r="AK7" s="167">
        <f>'Test-AI'!S5</f>
        <v>71.692031999999998</v>
      </c>
      <c r="AL7" s="167">
        <f>'Test-AI'!T5</f>
        <v>30.229953999999999</v>
      </c>
      <c r="AM7" s="167">
        <f>'Test-AI'!U5</f>
        <v>31.310300999999999</v>
      </c>
      <c r="AN7" s="167">
        <f>'Test-AI'!V5</f>
        <v>31.943163999999999</v>
      </c>
      <c r="AO7" s="167">
        <f>'Test-AI'!W5</f>
        <v>34.002068999999999</v>
      </c>
      <c r="AP7" s="167">
        <f>'Test-AI'!X5</f>
        <v>35.034422999999997</v>
      </c>
      <c r="AQ7" s="167">
        <f>10*LOG10(1/((Summary!$C$80/10^(AN7/10)+Summary!$C$81/10^(AO7/10)+Summary!$C$82/10^(AP7/10))/Summary!$C$83))</f>
        <v>32.637729342591342</v>
      </c>
      <c r="AR7" s="167">
        <f>'Test-AI'!Y5</f>
        <v>7.6569999999999997E-3</v>
      </c>
      <c r="AS7" s="167">
        <f>'Test-AI'!Z5</f>
        <v>95188.4</v>
      </c>
      <c r="AT7" s="295">
        <f>'Test-AI'!AA5</f>
        <v>9.4105000000000008</v>
      </c>
      <c r="AU7" s="357">
        <f>'Test-AI'!AB5</f>
        <v>10</v>
      </c>
      <c r="AV7" s="357">
        <f>'Test-AI'!AC5</f>
        <v>11</v>
      </c>
      <c r="AW7" s="296">
        <f t="shared" si="1"/>
        <v>26.441222222222219</v>
      </c>
      <c r="AX7" s="297">
        <f t="shared" si="2"/>
        <v>63.615852436008822</v>
      </c>
      <c r="AY7" s="298">
        <f t="shared" si="3"/>
        <v>3.493521921520585</v>
      </c>
      <c r="AZ7" s="297">
        <f t="shared" si="4"/>
        <v>1</v>
      </c>
      <c r="BA7" s="345">
        <f t="shared" si="5"/>
        <v>1</v>
      </c>
      <c r="BB7" s="75"/>
      <c r="BC7" s="75"/>
      <c r="BD7" s="565"/>
      <c r="BE7" s="550"/>
      <c r="BF7" s="552"/>
      <c r="BG7" s="552"/>
      <c r="BH7" s="552"/>
      <c r="BI7" s="552"/>
      <c r="BJ7" s="552"/>
      <c r="BK7" s="553"/>
      <c r="BL7" s="552"/>
      <c r="BM7" s="553"/>
      <c r="BN7" s="552"/>
      <c r="BO7" s="546"/>
      <c r="BP7" s="541"/>
      <c r="BQ7" s="546"/>
      <c r="BR7" s="541"/>
      <c r="BS7" s="553"/>
      <c r="BT7" s="552"/>
      <c r="BU7" s="553"/>
      <c r="BV7" s="552"/>
      <c r="BW7" s="553"/>
      <c r="BX7" s="552"/>
      <c r="BY7" s="552"/>
      <c r="BZ7" s="541"/>
      <c r="CA7" s="541"/>
      <c r="CB7" s="552"/>
      <c r="CC7" s="550"/>
      <c r="CD7" s="541"/>
      <c r="CE7" s="546"/>
      <c r="CF7" s="541"/>
      <c r="CG7" s="546"/>
      <c r="CH7" s="541"/>
    </row>
    <row r="8" spans="1:86" ht="17" customHeight="1" thickBot="1" x14ac:dyDescent="0.25">
      <c r="A8" s="538"/>
      <c r="B8" s="566"/>
      <c r="C8" s="485"/>
      <c r="D8" s="590"/>
      <c r="E8" s="558"/>
      <c r="F8" s="239">
        <v>185</v>
      </c>
      <c r="G8" s="294">
        <f>'Anchor-AI'!L6</f>
        <v>21854.16</v>
      </c>
      <c r="H8" s="295">
        <f>'Anchor-AI'!M6</f>
        <v>28.738878</v>
      </c>
      <c r="I8" s="295">
        <f>'Anchor-AI'!N6</f>
        <v>32.642871999999997</v>
      </c>
      <c r="J8" s="295">
        <f>'Anchor-AI'!O6</f>
        <v>33.444065999999999</v>
      </c>
      <c r="K8" s="295">
        <f>(Summary!$C$63*H8+Summary!$C$64*I8+Summary!$C$65*J8)/Summary!$C$66</f>
        <v>30.173741666666668</v>
      </c>
      <c r="L8" s="295">
        <f>'Anchor-AI'!P6</f>
        <v>13.752844</v>
      </c>
      <c r="M8" s="295">
        <f>'Anchor-AI'!Q6</f>
        <v>9.3600639999999995</v>
      </c>
      <c r="N8" s="295">
        <f>'Anchor-AI'!R6</f>
        <v>45.060884000000001</v>
      </c>
      <c r="O8" s="295">
        <f>'Anchor-AI'!S6</f>
        <v>43.853000000000002</v>
      </c>
      <c r="P8" s="295">
        <f>'Anchor-AI'!T6</f>
        <v>25.555499999999999</v>
      </c>
      <c r="Q8" s="295">
        <f>'Anchor-AI'!U6</f>
        <v>29.337913</v>
      </c>
      <c r="R8" s="295">
        <f>'Anchor-AI'!V6</f>
        <v>28.737016000000001</v>
      </c>
      <c r="S8" s="295">
        <f>'Anchor-AI'!W6</f>
        <v>32.641508999999999</v>
      </c>
      <c r="T8" s="295">
        <f>'Anchor-AI'!X6</f>
        <v>33.442950000000003</v>
      </c>
      <c r="U8" s="295">
        <f>10*LOG10(1/((Summary!$C$80/10^(R8/10)+Summary!$C$81/10^(S8/10)+Summary!$C$82/10^(T8/10))/Summary!$C$83))</f>
        <v>29.755854670304917</v>
      </c>
      <c r="V8" s="295">
        <f>'Anchor-AI'!Y6</f>
        <v>4.5019000000000003E-2</v>
      </c>
      <c r="W8" s="295">
        <f>'Anchor-AI'!Z6</f>
        <v>1273.4000000000001</v>
      </c>
      <c r="X8" s="295">
        <f>'Anchor-AI'!AA6</f>
        <v>1.8906000000000001</v>
      </c>
      <c r="Y8" s="357">
        <f>'Anchor-AI'!AB6</f>
        <v>10</v>
      </c>
      <c r="Z8" s="357">
        <f>'Anchor-AI'!AC6</f>
        <v>11</v>
      </c>
      <c r="AA8" s="296">
        <f t="shared" si="0"/>
        <v>0.35372222222222227</v>
      </c>
      <c r="AC8" s="170">
        <f>'Test-AI'!L6</f>
        <v>20230.16</v>
      </c>
      <c r="AD8" s="167">
        <f>'Test-AI'!M6</f>
        <v>28.985558999999999</v>
      </c>
      <c r="AE8" s="167">
        <f>'Test-AI'!N6</f>
        <v>32.882852999999997</v>
      </c>
      <c r="AF8" s="167">
        <f>'Test-AI'!O6</f>
        <v>33.765269000000004</v>
      </c>
      <c r="AG8" s="167">
        <f>(Summary!$C$63*AD8+Summary!$C$64*AE8+Summary!$C$65*AF8)/Summary!$C$66</f>
        <v>30.43172633333333</v>
      </c>
      <c r="AH8" s="167">
        <f>'Test-AI'!P6</f>
        <v>13.992470000000001</v>
      </c>
      <c r="AI8" s="167">
        <f>'Test-AI'!Q6</f>
        <v>9.5091909999999995</v>
      </c>
      <c r="AJ8" s="167">
        <f>'Test-AI'!R6</f>
        <v>48.607190000000003</v>
      </c>
      <c r="AK8" s="167">
        <f>'Test-AI'!S6</f>
        <v>46.904823999999998</v>
      </c>
      <c r="AL8" s="167">
        <f>'Test-AI'!T6</f>
        <v>25.847799999999999</v>
      </c>
      <c r="AM8" s="167">
        <f>'Test-AI'!U6</f>
        <v>29.570119999999999</v>
      </c>
      <c r="AN8" s="167">
        <f>'Test-AI'!V6</f>
        <v>28.983629000000001</v>
      </c>
      <c r="AO8" s="167">
        <f>'Test-AI'!W6</f>
        <v>32.881467000000001</v>
      </c>
      <c r="AP8" s="167">
        <f>'Test-AI'!X6</f>
        <v>33.764088000000001</v>
      </c>
      <c r="AQ8" s="167">
        <f>10*LOG10(1/((Summary!$C$80/10^(AN8/10)+Summary!$C$81/10^(AO8/10)+Summary!$C$82/10^(AP8/10))/Summary!$C$83))</f>
        <v>30.007167948426591</v>
      </c>
      <c r="AR8" s="167">
        <f>'Test-AI'!Y6</f>
        <v>3.5723999999999999E-2</v>
      </c>
      <c r="AS8" s="167">
        <f>'Test-AI'!Z6</f>
        <v>55818.400000000001</v>
      </c>
      <c r="AT8" s="295">
        <f>'Test-AI'!AA6</f>
        <v>7.5269000000000004</v>
      </c>
      <c r="AU8" s="357">
        <f>'Test-AI'!AB6</f>
        <v>10</v>
      </c>
      <c r="AV8" s="357">
        <f>'Test-AI'!AC6</f>
        <v>11</v>
      </c>
      <c r="AW8" s="296">
        <f t="shared" si="1"/>
        <v>15.505111111111111</v>
      </c>
      <c r="AX8" s="297">
        <f t="shared" si="2"/>
        <v>43.834144809172294</v>
      </c>
      <c r="AY8" s="298">
        <f t="shared" si="3"/>
        <v>3.9812228922035335</v>
      </c>
      <c r="AZ8" s="297">
        <f t="shared" si="4"/>
        <v>1</v>
      </c>
      <c r="BA8" s="345">
        <f t="shared" si="5"/>
        <v>1</v>
      </c>
      <c r="BB8" s="75"/>
      <c r="BC8" s="75"/>
      <c r="BD8" s="574" t="s">
        <v>46</v>
      </c>
      <c r="BE8" s="549">
        <f t="array" ref="BE8">bdRateExtend($G6:$G9,H6:H9,$AC6:$AC9,AD6:AD9)</f>
        <v>-0.14083387432187244</v>
      </c>
      <c r="BF8" s="552"/>
      <c r="BG8" s="552"/>
      <c r="BH8" s="552"/>
      <c r="BI8" s="552"/>
      <c r="BJ8" s="552"/>
      <c r="BK8" s="551">
        <f t="array" ref="BK8">bdRateExtend($G6:$G9,L6:L9,$AC6:$AC9,AH6:AH9)</f>
        <v>-0.12385408091957018</v>
      </c>
      <c r="BL8" s="552"/>
      <c r="BM8" s="551">
        <f t="array" ref="BM8">bdRateExtend($G6:$G9,M6:M9,$AC6:$AC9,AI6:AI9)</f>
        <v>-0.12514616751976249</v>
      </c>
      <c r="BN8" s="552"/>
      <c r="BO8" s="545">
        <f t="array" ref="BO8">bdRateExtend($G6:$G9,N6:N9,$AC6:$AC9,AJ6:AJ9,"None", FALSE,1)</f>
        <v>-0.16543238275678629</v>
      </c>
      <c r="BP8" s="541"/>
      <c r="BQ8" s="545">
        <f t="array" ref="BQ8">bdRateExtend($G6:$G9,O6:O9,$AC6:$AC9,AK6:AK9,"None", FALSE,1)</f>
        <v>-0.15750323830383428</v>
      </c>
      <c r="BR8" s="541"/>
      <c r="BS8" s="551">
        <f t="array" ref="BS8">bdRateExtend($G6:$G9,P6:P9,$AC6:$AC9,AL6:AL9)</f>
        <v>-0.13282347601168343</v>
      </c>
      <c r="BT8" s="552"/>
      <c r="BU8" s="551">
        <f t="array" ref="BU8">bdRateExtend($G6:$G9,Q6:Q9,$AC6:$AC9,AM6:AM9)</f>
        <v>-0.17143872992141496</v>
      </c>
      <c r="BV8" s="552"/>
      <c r="BW8" s="551">
        <f t="array" ref="BW8">bdRateExtend($G6:$G9,R6:R9,$AC6:$AC9,AN6:AN9)</f>
        <v>-0.14083002636378872</v>
      </c>
      <c r="BX8" s="552"/>
      <c r="BY8" s="552"/>
      <c r="BZ8" s="541"/>
      <c r="CA8" s="541"/>
      <c r="CB8" s="552"/>
      <c r="CC8" s="560">
        <f t="array" ref="CC8">bdCAMBIExtend($G6:$G9,V6:V9,$AC6:$AC9,AR6:AR9)</f>
        <v>-1.445504745804153E-2</v>
      </c>
      <c r="CD8" s="541"/>
      <c r="CE8" s="554">
        <f t="array" ref="CE8">testVMAFRange($G6:$G9,N6:N9,$AC6:$AC9,AJ6:AJ9)</f>
        <v>0</v>
      </c>
      <c r="CF8" s="541"/>
      <c r="CG8" s="554">
        <f t="array" ref="CG8">testVMAFRange($G6:$G9,O6:O9,$AC6:$AC9,AK6:AK9)</f>
        <v>0</v>
      </c>
      <c r="CH8" s="541"/>
    </row>
    <row r="9" spans="1:86" ht="17" customHeight="1" thickBot="1" x14ac:dyDescent="0.25">
      <c r="A9" s="538"/>
      <c r="B9" s="596"/>
      <c r="C9" s="486"/>
      <c r="D9" s="591"/>
      <c r="E9" s="559"/>
      <c r="F9" s="240">
        <v>210</v>
      </c>
      <c r="G9" s="299">
        <f>'Anchor-AI'!L7</f>
        <v>8182.72</v>
      </c>
      <c r="H9" s="300">
        <f>'Anchor-AI'!M7</f>
        <v>25.676403000000001</v>
      </c>
      <c r="I9" s="300">
        <f>'Anchor-AI'!N7</f>
        <v>31.063856000000001</v>
      </c>
      <c r="J9" s="300">
        <f>'Anchor-AI'!O7</f>
        <v>31.804604999999999</v>
      </c>
      <c r="K9" s="295">
        <f>(Summary!$C$63*H9+Summary!$C$64*I9+Summary!$C$65*J9)/Summary!$C$66</f>
        <v>27.595678833333338</v>
      </c>
      <c r="L9" s="300">
        <f>'Anchor-AI'!P7</f>
        <v>9.8466799999999992</v>
      </c>
      <c r="M9" s="300">
        <f>'Anchor-AI'!Q7</f>
        <v>6.9564810000000001</v>
      </c>
      <c r="N9" s="300">
        <f>'Anchor-AI'!R7</f>
        <v>18.590230999999999</v>
      </c>
      <c r="O9" s="300">
        <f>'Anchor-AI'!S7</f>
        <v>18.142759999999999</v>
      </c>
      <c r="P9" s="300">
        <f>'Anchor-AI'!T7</f>
        <v>21.650017999999999</v>
      </c>
      <c r="Q9" s="300">
        <f>'Anchor-AI'!U7</f>
        <v>27.079839</v>
      </c>
      <c r="R9" s="300">
        <f>'Anchor-AI'!V7</f>
        <v>25.675383</v>
      </c>
      <c r="S9" s="300">
        <f>'Anchor-AI'!W7</f>
        <v>31.063330000000001</v>
      </c>
      <c r="T9" s="300">
        <f>'Anchor-AI'!X7</f>
        <v>31.804054000000001</v>
      </c>
      <c r="U9" s="300">
        <f>10*LOG10(1/((Summary!$C$80/10^(R9/10)+Summary!$C$81/10^(S9/10)+Summary!$C$82/10^(T9/10))/Summary!$C$83))</f>
        <v>26.892980481919707</v>
      </c>
      <c r="V9" s="300">
        <f>'Anchor-AI'!Y7</f>
        <v>0.219888</v>
      </c>
      <c r="W9" s="300">
        <f>'Anchor-AI'!Z7</f>
        <v>710.7</v>
      </c>
      <c r="X9" s="300">
        <f>'Anchor-AI'!AA7</f>
        <v>1.5006999999999999</v>
      </c>
      <c r="Y9" s="357">
        <f>'Anchor-AI'!AB7</f>
        <v>10</v>
      </c>
      <c r="Z9" s="357">
        <f>'Anchor-AI'!AC7</f>
        <v>11</v>
      </c>
      <c r="AA9" s="301">
        <f t="shared" si="0"/>
        <v>0.19741666666666668</v>
      </c>
      <c r="AC9" s="171">
        <f>'Test-AI'!L7</f>
        <v>7646.4</v>
      </c>
      <c r="AD9" s="168">
        <f>'Test-AI'!M7</f>
        <v>25.916367000000001</v>
      </c>
      <c r="AE9" s="168">
        <f>'Test-AI'!N7</f>
        <v>31.316744</v>
      </c>
      <c r="AF9" s="168">
        <f>'Test-AI'!O7</f>
        <v>32.034650999999997</v>
      </c>
      <c r="AG9" s="168">
        <f>(Summary!$C$63*AD9+Summary!$C$64*AE9+Summary!$C$65*AF9)/Summary!$C$66</f>
        <v>27.836143833333335</v>
      </c>
      <c r="AH9" s="168">
        <f>'Test-AI'!P7</f>
        <v>10.074616000000001</v>
      </c>
      <c r="AI9" s="168">
        <f>'Test-AI'!Q7</f>
        <v>7.1185720000000003</v>
      </c>
      <c r="AJ9" s="168">
        <f>'Test-AI'!R7</f>
        <v>23.216763</v>
      </c>
      <c r="AK9" s="168">
        <f>'Test-AI'!S7</f>
        <v>22.460944999999999</v>
      </c>
      <c r="AL9" s="168">
        <f>'Test-AI'!T7</f>
        <v>21.936152</v>
      </c>
      <c r="AM9" s="168">
        <f>'Test-AI'!U7</f>
        <v>27.414732999999998</v>
      </c>
      <c r="AN9" s="168">
        <f>'Test-AI'!V7</f>
        <v>25.915386000000002</v>
      </c>
      <c r="AO9" s="168">
        <f>'Test-AI'!W7</f>
        <v>31.316248999999999</v>
      </c>
      <c r="AP9" s="168">
        <f>'Test-AI'!X7</f>
        <v>32.034118999999997</v>
      </c>
      <c r="AQ9" s="168">
        <f>10*LOG10(1/((Summary!$C$80/10^(AN9/10)+Summary!$C$81/10^(AO9/10)+Summary!$C$82/10^(AP9/10))/Summary!$C$83))</f>
        <v>27.133271068837107</v>
      </c>
      <c r="AR9" s="168">
        <f>'Test-AI'!Y7</f>
        <v>0.196241</v>
      </c>
      <c r="AS9" s="168">
        <f>'Test-AI'!Z7</f>
        <v>21852.7</v>
      </c>
      <c r="AT9" s="300">
        <f>'Test-AI'!AA7</f>
        <v>5.4589999999999996</v>
      </c>
      <c r="AU9" s="357">
        <f>'Test-AI'!AB7</f>
        <v>10</v>
      </c>
      <c r="AV9" s="357">
        <f>'Test-AI'!AC7</f>
        <v>11</v>
      </c>
      <c r="AW9" s="301">
        <f t="shared" si="1"/>
        <v>6.0701944444444447</v>
      </c>
      <c r="AX9" s="302">
        <f t="shared" si="2"/>
        <v>30.748135640917404</v>
      </c>
      <c r="AY9" s="303">
        <f t="shared" si="3"/>
        <v>3.6376357699740121</v>
      </c>
      <c r="AZ9" s="297">
        <f t="shared" si="4"/>
        <v>1</v>
      </c>
      <c r="BA9" s="345">
        <f t="shared" si="5"/>
        <v>1</v>
      </c>
      <c r="BB9" s="75"/>
      <c r="BC9" s="75"/>
      <c r="BD9" s="570"/>
      <c r="BE9" s="550"/>
      <c r="BF9" s="553"/>
      <c r="BG9" s="553"/>
      <c r="BH9" s="553"/>
      <c r="BI9" s="553"/>
      <c r="BJ9" s="553"/>
      <c r="BK9" s="553"/>
      <c r="BL9" s="553"/>
      <c r="BM9" s="553"/>
      <c r="BN9" s="553"/>
      <c r="BO9" s="546"/>
      <c r="BP9" s="544"/>
      <c r="BQ9" s="546"/>
      <c r="BR9" s="544"/>
      <c r="BS9" s="553"/>
      <c r="BT9" s="553"/>
      <c r="BU9" s="553"/>
      <c r="BV9" s="553"/>
      <c r="BW9" s="553"/>
      <c r="BX9" s="553"/>
      <c r="BY9" s="553"/>
      <c r="BZ9" s="544"/>
      <c r="CA9" s="544"/>
      <c r="CB9" s="553"/>
      <c r="CC9" s="550"/>
      <c r="CD9" s="541"/>
      <c r="CE9" s="546"/>
      <c r="CF9" s="544"/>
      <c r="CG9" s="546"/>
      <c r="CH9" s="544"/>
    </row>
    <row r="10" spans="1:86" ht="17" customHeight="1" thickBot="1" x14ac:dyDescent="0.25">
      <c r="A10" s="538"/>
      <c r="B10" s="595" t="s">
        <v>146</v>
      </c>
      <c r="C10" s="586" t="s">
        <v>223</v>
      </c>
      <c r="D10" s="589">
        <v>59.94</v>
      </c>
      <c r="E10" s="557">
        <v>10</v>
      </c>
      <c r="F10" s="238">
        <v>85</v>
      </c>
      <c r="G10" s="289">
        <f>'Anchor-AI'!L8</f>
        <v>601699.80420000001</v>
      </c>
      <c r="H10" s="290">
        <f>'Anchor-AI'!M8</f>
        <v>42.601291000000003</v>
      </c>
      <c r="I10" s="290">
        <f>'Anchor-AI'!N8</f>
        <v>43.892240000000001</v>
      </c>
      <c r="J10" s="290">
        <f>'Anchor-AI'!O8</f>
        <v>48.107976000000001</v>
      </c>
      <c r="K10" s="290">
        <f>(Summary!$C$63*H10+Summary!$C$64*I10+Summary!$C$65*J10)/Summary!$C$66</f>
        <v>43.734230000000004</v>
      </c>
      <c r="L10" s="290">
        <f>'Anchor-AI'!P8</f>
        <v>31.473053</v>
      </c>
      <c r="M10" s="290">
        <f>'Anchor-AI'!Q8</f>
        <v>21.153552000000001</v>
      </c>
      <c r="N10" s="290">
        <f>'Anchor-AI'!R8</f>
        <v>95.147604999999999</v>
      </c>
      <c r="O10" s="290">
        <f>'Anchor-AI'!S8</f>
        <v>93.984361000000007</v>
      </c>
      <c r="P10" s="290">
        <f>'Anchor-AI'!T8</f>
        <v>45.687199999999997</v>
      </c>
      <c r="Q10" s="290">
        <f>'Anchor-AI'!U8</f>
        <v>41.779601999999997</v>
      </c>
      <c r="R10" s="290">
        <f>'Anchor-AI'!V8</f>
        <v>42.601289999999999</v>
      </c>
      <c r="S10" s="290">
        <f>'Anchor-AI'!W8</f>
        <v>43.892237999999999</v>
      </c>
      <c r="T10" s="290">
        <f>'Anchor-AI'!X8</f>
        <v>48.107962999999998</v>
      </c>
      <c r="U10" s="290">
        <f>10*LOG10(1/((Summary!$C$80/10^(R10/10)+Summary!$C$81/10^(S10/10)+Summary!$C$82/10^(T10/10))/Summary!$C$83))</f>
        <v>43.37207925033573</v>
      </c>
      <c r="V10" s="290">
        <f>'Anchor-AI'!Y8</f>
        <v>0.44936300000000001</v>
      </c>
      <c r="W10" s="290">
        <f>'Anchor-AI'!Z8</f>
        <v>3205.9</v>
      </c>
      <c r="X10" s="290">
        <f>'Anchor-AI'!AA8</f>
        <v>4.8399000000000001</v>
      </c>
      <c r="Y10" s="360">
        <f>'Anchor-AI'!AB8</f>
        <v>10</v>
      </c>
      <c r="Z10" s="360">
        <f>'Anchor-AI'!AC8</f>
        <v>11</v>
      </c>
      <c r="AA10" s="291">
        <f t="shared" si="0"/>
        <v>0.89052777777777781</v>
      </c>
      <c r="AC10" s="169">
        <f>'Test-AI'!L8</f>
        <v>544790.69730300002</v>
      </c>
      <c r="AD10" s="166">
        <f>'Test-AI'!M8</f>
        <v>42.718330000000002</v>
      </c>
      <c r="AE10" s="166">
        <f>'Test-AI'!N8</f>
        <v>43.394618000000001</v>
      </c>
      <c r="AF10" s="166">
        <f>'Test-AI'!O8</f>
        <v>47.914793000000003</v>
      </c>
      <c r="AG10" s="166">
        <f>(Summary!$C$63*AD10+Summary!$C$64*AE10+Summary!$C$65*AF10)/Summary!$C$66</f>
        <v>43.697121833333334</v>
      </c>
      <c r="AH10" s="166">
        <f>'Test-AI'!P8</f>
        <v>31.722695999999999</v>
      </c>
      <c r="AI10" s="166">
        <f>'Test-AI'!Q8</f>
        <v>21.350439000000001</v>
      </c>
      <c r="AJ10" s="166">
        <f>'Test-AI'!R8</f>
        <v>95.396432000000004</v>
      </c>
      <c r="AK10" s="166">
        <f>'Test-AI'!S8</f>
        <v>94.160218999999998</v>
      </c>
      <c r="AL10" s="166">
        <f>'Test-AI'!T8</f>
        <v>45.807141000000001</v>
      </c>
      <c r="AM10" s="166">
        <f>'Test-AI'!U8</f>
        <v>41.605423000000002</v>
      </c>
      <c r="AN10" s="166">
        <f>'Test-AI'!V8</f>
        <v>42.718324000000003</v>
      </c>
      <c r="AO10" s="166">
        <f>'Test-AI'!W8</f>
        <v>43.394615000000002</v>
      </c>
      <c r="AP10" s="166">
        <f>'Test-AI'!X8</f>
        <v>47.91478</v>
      </c>
      <c r="AQ10" s="166">
        <f>10*LOG10(1/((Summary!$C$80/10^(AN10/10)+Summary!$C$81/10^(AO10/10)+Summary!$C$82/10^(AP10/10))/Summary!$C$83))</f>
        <v>43.37499029872756</v>
      </c>
      <c r="AR10" s="166">
        <f>'Test-AI'!Y8</f>
        <v>0.52667799999999998</v>
      </c>
      <c r="AS10" s="166">
        <f>'Test-AI'!Z8</f>
        <v>132807.29999999999</v>
      </c>
      <c r="AT10" s="290">
        <f>'Test-AI'!AA8</f>
        <v>12.8245</v>
      </c>
      <c r="AU10" s="356">
        <f>'Test-AI'!AB8</f>
        <v>10</v>
      </c>
      <c r="AV10" s="356">
        <f>'Test-AI'!AC8</f>
        <v>11</v>
      </c>
      <c r="AW10" s="291">
        <f t="shared" si="1"/>
        <v>36.890916666666662</v>
      </c>
      <c r="AX10" s="292">
        <f t="shared" si="2"/>
        <v>41.425902242739944</v>
      </c>
      <c r="AY10" s="293">
        <f t="shared" si="3"/>
        <v>2.649744829438625</v>
      </c>
      <c r="AZ10" s="292">
        <f t="shared" si="4"/>
        <v>1</v>
      </c>
      <c r="BA10" s="344">
        <f t="shared" si="5"/>
        <v>1</v>
      </c>
      <c r="BB10" s="75"/>
      <c r="BC10" s="75"/>
      <c r="BD10" s="572" t="s">
        <v>39</v>
      </c>
      <c r="BE10" s="549">
        <f t="array" ref="BE10">bdRateExtend($G10:$G13,H10:H13,$AC10:$AC13,AD10:AD13)</f>
        <v>-0.17721541646611627</v>
      </c>
      <c r="BF10" s="551">
        <f t="array" ref="BF10">bdRateExtend($G10:$G15,H10:H15,$AC10:$AC15,AD10:AD15)</f>
        <v>-0.19314618290927987</v>
      </c>
      <c r="BG10" s="551">
        <f t="array" ref="BG10">bdRateExtend($G10:$G15,I10:I15,$AC10:$AC15,AE10:AE15)</f>
        <v>-6.9511545538219477E-2</v>
      </c>
      <c r="BH10" s="551">
        <f t="array" ref="BH10">bdRateExtend($G10:$G15,J10:J15,$AC10:$AC15,AF10:AF15)</f>
        <v>-0.23041002742358374</v>
      </c>
      <c r="BI10" s="551">
        <f t="array" ref="BI10">bdRateExtend($G10:$G15,K10:K15,$AC10:$AC15,AG10:AG15)</f>
        <v>-0.18139246668043685</v>
      </c>
      <c r="BJ10" s="575">
        <f>(Summary!$C$94*BF10+Summary!$C$95*BG10+Summary!$C$96*BH10)/Summary!$C$97</f>
        <v>-0.18969135119500957</v>
      </c>
      <c r="BK10" s="551">
        <f t="array" ref="BK10">bdRateExtend($G10:$G13,L10:L13,$AC10:$AC13,AH10:AH13)</f>
        <v>-0.21190311923287275</v>
      </c>
      <c r="BL10" s="551">
        <f t="array" ref="BL10">bdRateExtend($G10:$G15,L10:L15,$AC10:$AC15,AH10:AH15)</f>
        <v>-0.20209557206331108</v>
      </c>
      <c r="BM10" s="551">
        <f t="array" ref="BM10">bdRateExtend($G10:$G13,M10:M13,$AC10:$AC13,AI10:AI13)</f>
        <v>-0.17992635709750171</v>
      </c>
      <c r="BN10" s="551">
        <f t="array" ref="BN10">bdRateExtend($G10:$G15,M10:M15,$AC10:$AC15,AI10:AI15)</f>
        <v>-0.18819249276326711</v>
      </c>
      <c r="BO10" s="548">
        <f t="array" ref="BO10">bdRateExtend($G10:$G13,N10:N13,$AC10:$AC13,AJ10:AJ13,"None", FALSE,1)</f>
        <v>-0.26409295622019202</v>
      </c>
      <c r="BP10" s="585">
        <f t="array" ref="BP10">bdRateExtend($G10:$G15,N10:N15,$AC10:$AC15,AJ10:AJ15,"None", FALSE,1)</f>
        <v>-0.26841091569088105</v>
      </c>
      <c r="BQ10" s="548">
        <f t="array" ref="BQ10">bdRateExtend($G10:$G13,O10:O13,$AC10:$AC13,AK10:AK13,"None", FALSE,1)</f>
        <v>-0.25871475846474934</v>
      </c>
      <c r="BR10" s="585">
        <f t="array" ref="BR10">bdRateExtend($G10:$G15,O10:O15,$AC10:$AC15,AK10:AK15,"None", FALSE,1)</f>
        <v>-0.26284095833035037</v>
      </c>
      <c r="BS10" s="551">
        <f t="array" ref="BS10">bdRateExtend($G10:$G13,P10:P13,$AC10:$AC13,AL10:AL13)</f>
        <v>-0.17942382562487713</v>
      </c>
      <c r="BT10" s="551">
        <f t="array" ref="BT10">bdRateExtend($G10:$G15,P10:P15,$AC10:$AC15,AL10:AL15)</f>
        <v>-0.19559051353696344</v>
      </c>
      <c r="BU10" s="551">
        <f t="array" ref="BU10">bdRateExtend($G10:$G13,Q10:Q13,$AC10:$AC13,AM10:AM13)</f>
        <v>-0.10885177970070214</v>
      </c>
      <c r="BV10" s="551">
        <f t="array" ref="BV10">bdRateExtend($G10:$G15,Q10:Q15,$AC10:$AC15,AM10:AM15)</f>
        <v>-0.16739768275502276</v>
      </c>
      <c r="BW10" s="551">
        <f t="array" ref="BW10">bdRateExtend($G10:$G13,R10:R13,$AC10:$AC13,AN10:AN13)</f>
        <v>-0.17721486521978358</v>
      </c>
      <c r="BX10" s="551">
        <f t="array" ref="BX10">bdRateExtend($G10:$G15,R10:R15,$AC10:$AC15,AN10:AN15)</f>
        <v>-0.19314785088238862</v>
      </c>
      <c r="BY10" s="551">
        <f t="array" ref="BY10">bdRateExtend($G10:$G15,S10:S15,$AC10:$AC15,AO10:AO15)</f>
        <v>-6.9515707060417986E-2</v>
      </c>
      <c r="BZ10" s="555">
        <f t="array" ref="BZ10">bdRateExtend($G10:$G15,T10:T15,$AC10:$AC15,AP10:AP15)</f>
        <v>-0.23024270350162523</v>
      </c>
      <c r="CA10" s="555">
        <f t="array" ref="CA10">bdRateExtend($G10:$G15,U10:U15,$AC10:$AC15,AQ10:AQ15)</f>
        <v>-0.17545470093090376</v>
      </c>
      <c r="CB10" s="663">
        <f>(Summary!$C$108*BX10+Summary!$C$109*BY10+Summary!$C$110*BZ10)/Summary!$C$111</f>
        <v>-0.18968635923427929</v>
      </c>
      <c r="CC10" s="561">
        <f t="array" ref="CC10">bdCAMBIExtend($G10:$G13,V10:V13,$AC10:$AC13,AR10:AR13)</f>
        <v>-5.4837042657479074E-2</v>
      </c>
      <c r="CD10" s="561">
        <f t="array" ref="CD10">bdCAMBIExtend($G10:$G15,V10:V15,$AC10:$AC15,AR10:AR15)</f>
        <v>-1.3389235705488379E-2</v>
      </c>
      <c r="CE10" s="547">
        <f t="array" ref="CE10">testVMAFRange($G10:$G13,N10:N13,$AC10:$AC13,AJ10:AJ13)</f>
        <v>0</v>
      </c>
      <c r="CF10" s="543">
        <f t="array" ref="CF10">testVMAFRange($G10:$G15,N10:N15,$AC10:$AC15,AJ10:AJ15)</f>
        <v>0</v>
      </c>
      <c r="CG10" s="547">
        <f t="array" ref="CG10">testVMAFRange($G10:$G13,O10:O13,$AC10:$AC13,AK10:AK13)</f>
        <v>0</v>
      </c>
      <c r="CH10" s="543">
        <f t="array" ref="CH10">testVMAFRange($G10:$G15,O10:O15,$AC10:$AC15,AK10:AK15)</f>
        <v>0</v>
      </c>
    </row>
    <row r="11" spans="1:86" ht="17" customHeight="1" x14ac:dyDescent="0.2">
      <c r="A11" s="538"/>
      <c r="B11" s="566"/>
      <c r="C11" s="485"/>
      <c r="D11" s="590"/>
      <c r="E11" s="558"/>
      <c r="F11" s="239">
        <v>110</v>
      </c>
      <c r="G11" s="294">
        <f>'Anchor-AI'!L9</f>
        <v>90750.113899999997</v>
      </c>
      <c r="H11" s="295">
        <f>'Anchor-AI'!M9</f>
        <v>38.949458</v>
      </c>
      <c r="I11" s="295">
        <f>'Anchor-AI'!N9</f>
        <v>39.270808000000002</v>
      </c>
      <c r="J11" s="295">
        <f>'Anchor-AI'!O9</f>
        <v>46.781367000000003</v>
      </c>
      <c r="K11" s="295">
        <f>(Summary!$C$63*H11+Summary!$C$64*I11+Summary!$C$65*J11)/Summary!$C$66</f>
        <v>40.308334500000001</v>
      </c>
      <c r="L11" s="295">
        <f>'Anchor-AI'!P9</f>
        <v>25.989144</v>
      </c>
      <c r="M11" s="295">
        <f>'Anchor-AI'!Q9</f>
        <v>16.675924999999999</v>
      </c>
      <c r="N11" s="295">
        <f>'Anchor-AI'!R9</f>
        <v>90.207373000000004</v>
      </c>
      <c r="O11" s="295">
        <f>'Anchor-AI'!S9</f>
        <v>88.621830000000003</v>
      </c>
      <c r="P11" s="295">
        <f>'Anchor-AI'!T9</f>
        <v>40.170667000000002</v>
      </c>
      <c r="Q11" s="295">
        <f>'Anchor-AI'!U9</f>
        <v>38.378990999999999</v>
      </c>
      <c r="R11" s="295">
        <f>'Anchor-AI'!V9</f>
        <v>38.949457000000002</v>
      </c>
      <c r="S11" s="295">
        <f>'Anchor-AI'!W9</f>
        <v>39.270805000000003</v>
      </c>
      <c r="T11" s="295">
        <f>'Anchor-AI'!X9</f>
        <v>46.781343</v>
      </c>
      <c r="U11" s="295">
        <f>10*LOG10(1/((Summary!$C$80/10^(R11/10)+Summary!$C$81/10^(S11/10)+Summary!$C$82/10^(T11/10))/Summary!$C$83))</f>
        <v>39.660872247920672</v>
      </c>
      <c r="V11" s="295">
        <f>'Anchor-AI'!Y9</f>
        <v>1.334703</v>
      </c>
      <c r="W11" s="295">
        <f>'Anchor-AI'!Z9</f>
        <v>1797.4</v>
      </c>
      <c r="X11" s="295">
        <f>'Anchor-AI'!AA9</f>
        <v>2.5895999999999999</v>
      </c>
      <c r="Y11" s="357">
        <f>'Anchor-AI'!AB9</f>
        <v>10</v>
      </c>
      <c r="Z11" s="357">
        <f>'Anchor-AI'!AC9</f>
        <v>11</v>
      </c>
      <c r="AA11" s="296">
        <f t="shared" si="0"/>
        <v>0.49927777777777782</v>
      </c>
      <c r="AC11" s="170">
        <f>'Test-AI'!L9</f>
        <v>70523.172827000002</v>
      </c>
      <c r="AD11" s="167">
        <f>'Test-AI'!M9</f>
        <v>38.932468</v>
      </c>
      <c r="AE11" s="167">
        <f>'Test-AI'!N9</f>
        <v>39.024303000000003</v>
      </c>
      <c r="AF11" s="167">
        <f>'Test-AI'!O9</f>
        <v>46.766404999999999</v>
      </c>
      <c r="AG11" s="167">
        <f>(Summary!$C$63*AD11+Summary!$C$64*AE11+Summary!$C$65*AF11)/Summary!$C$66</f>
        <v>40.253430000000002</v>
      </c>
      <c r="AH11" s="167">
        <f>'Test-AI'!P9</f>
        <v>25.997152</v>
      </c>
      <c r="AI11" s="167">
        <f>'Test-AI'!Q9</f>
        <v>16.633056</v>
      </c>
      <c r="AJ11" s="167">
        <f>'Test-AI'!R9</f>
        <v>90.373885000000001</v>
      </c>
      <c r="AK11" s="167">
        <f>'Test-AI'!S9</f>
        <v>88.861424</v>
      </c>
      <c r="AL11" s="167">
        <f>'Test-AI'!T9</f>
        <v>40.096915000000003</v>
      </c>
      <c r="AM11" s="167">
        <f>'Test-AI'!U9</f>
        <v>38.287576000000001</v>
      </c>
      <c r="AN11" s="167">
        <f>'Test-AI'!V9</f>
        <v>38.932467000000003</v>
      </c>
      <c r="AO11" s="167">
        <f>'Test-AI'!W9</f>
        <v>39.024293999999998</v>
      </c>
      <c r="AP11" s="167">
        <f>'Test-AI'!X9</f>
        <v>46.766384000000002</v>
      </c>
      <c r="AQ11" s="167">
        <f>10*LOG10(1/((Summary!$C$80/10^(AN11/10)+Summary!$C$81/10^(AO11/10)+Summary!$C$82/10^(AP11/10))/Summary!$C$83))</f>
        <v>39.601184631918372</v>
      </c>
      <c r="AR11" s="167">
        <f>'Test-AI'!Y9</f>
        <v>1.309186</v>
      </c>
      <c r="AS11" s="167">
        <f>'Test-AI'!Z9</f>
        <v>50067.199999999997</v>
      </c>
      <c r="AT11" s="295">
        <f>'Test-AI'!AA9</f>
        <v>8.1999999999999993</v>
      </c>
      <c r="AU11" s="357">
        <f>'Test-AI'!AB9</f>
        <v>10</v>
      </c>
      <c r="AV11" s="357">
        <f>'Test-AI'!AC9</f>
        <v>11</v>
      </c>
      <c r="AW11" s="296">
        <f t="shared" si="1"/>
        <v>13.907555555555554</v>
      </c>
      <c r="AX11" s="297">
        <f t="shared" si="2"/>
        <v>27.855346611772557</v>
      </c>
      <c r="AY11" s="298">
        <f t="shared" si="3"/>
        <v>3.1665122026567807</v>
      </c>
      <c r="AZ11" s="297">
        <f t="shared" si="4"/>
        <v>1</v>
      </c>
      <c r="BA11" s="345">
        <f t="shared" si="5"/>
        <v>1</v>
      </c>
      <c r="BB11" s="75"/>
      <c r="BC11" s="75"/>
      <c r="BD11" s="565"/>
      <c r="BE11" s="550"/>
      <c r="BF11" s="552"/>
      <c r="BG11" s="552"/>
      <c r="BH11" s="552"/>
      <c r="BI11" s="552"/>
      <c r="BJ11" s="552"/>
      <c r="BK11" s="553"/>
      <c r="BL11" s="552"/>
      <c r="BM11" s="553"/>
      <c r="BN11" s="552"/>
      <c r="BO11" s="546"/>
      <c r="BP11" s="541"/>
      <c r="BQ11" s="546"/>
      <c r="BR11" s="541"/>
      <c r="BS11" s="553"/>
      <c r="BT11" s="552"/>
      <c r="BU11" s="553"/>
      <c r="BV11" s="552"/>
      <c r="BW11" s="553"/>
      <c r="BX11" s="552"/>
      <c r="BY11" s="552"/>
      <c r="BZ11" s="541"/>
      <c r="CA11" s="541"/>
      <c r="CB11" s="608"/>
      <c r="CC11" s="553"/>
      <c r="CD11" s="552"/>
      <c r="CE11" s="546"/>
      <c r="CF11" s="541"/>
      <c r="CG11" s="546"/>
      <c r="CH11" s="541"/>
    </row>
    <row r="12" spans="1:86" ht="17" customHeight="1" x14ac:dyDescent="0.2">
      <c r="A12" s="538"/>
      <c r="B12" s="566"/>
      <c r="C12" s="485"/>
      <c r="D12" s="590"/>
      <c r="E12" s="558"/>
      <c r="F12" s="239">
        <v>135</v>
      </c>
      <c r="G12" s="294">
        <f>'Anchor-AI'!L10</f>
        <v>13504.5435</v>
      </c>
      <c r="H12" s="295">
        <f>'Anchor-AI'!M10</f>
        <v>38.273142</v>
      </c>
      <c r="I12" s="295">
        <f>'Anchor-AI'!N10</f>
        <v>37.79081</v>
      </c>
      <c r="J12" s="295">
        <f>'Anchor-AI'!O10</f>
        <v>46.282614000000002</v>
      </c>
      <c r="K12" s="295">
        <f>(Summary!$C$63*H12+Summary!$C$64*I12+Summary!$C$65*J12)/Summary!$C$66</f>
        <v>39.527665333333331</v>
      </c>
      <c r="L12" s="295">
        <f>'Anchor-AI'!P10</f>
        <v>22.457021000000001</v>
      </c>
      <c r="M12" s="295">
        <f>'Anchor-AI'!Q10</f>
        <v>15.576454999999999</v>
      </c>
      <c r="N12" s="295">
        <f>'Anchor-AI'!R10</f>
        <v>82.861042999999995</v>
      </c>
      <c r="O12" s="295">
        <f>'Anchor-AI'!S10</f>
        <v>80.946724000000003</v>
      </c>
      <c r="P12" s="295">
        <f>'Anchor-AI'!T10</f>
        <v>38.211858999999997</v>
      </c>
      <c r="Q12" s="295">
        <f>'Anchor-AI'!U10</f>
        <v>37.513119000000003</v>
      </c>
      <c r="R12" s="295">
        <f>'Anchor-AI'!V10</f>
        <v>38.273139</v>
      </c>
      <c r="S12" s="295">
        <f>'Anchor-AI'!W10</f>
        <v>37.790793999999998</v>
      </c>
      <c r="T12" s="295">
        <f>'Anchor-AI'!X10</f>
        <v>46.282603999999999</v>
      </c>
      <c r="U12" s="295">
        <f>10*LOG10(1/((Summary!$C$80/10^(R12/10)+Summary!$C$81/10^(S12/10)+Summary!$C$82/10^(T12/10))/Summary!$C$83))</f>
        <v>38.831924056709383</v>
      </c>
      <c r="V12" s="295">
        <f>'Anchor-AI'!Y10</f>
        <v>1.553776</v>
      </c>
      <c r="W12" s="295">
        <f>'Anchor-AI'!Z10</f>
        <v>1069.9000000000001</v>
      </c>
      <c r="X12" s="295">
        <f>'Anchor-AI'!AA10</f>
        <v>1.7459</v>
      </c>
      <c r="Y12" s="357">
        <f>'Anchor-AI'!AB10</f>
        <v>10</v>
      </c>
      <c r="Z12" s="357">
        <f>'Anchor-AI'!AC10</f>
        <v>11</v>
      </c>
      <c r="AA12" s="296">
        <f t="shared" si="0"/>
        <v>0.29719444444444448</v>
      </c>
      <c r="AC12" s="170">
        <f>'Test-AI'!L10</f>
        <v>10968.839161</v>
      </c>
      <c r="AD12" s="167">
        <f>'Test-AI'!M10</f>
        <v>38.335662999999997</v>
      </c>
      <c r="AE12" s="167">
        <f>'Test-AI'!N10</f>
        <v>37.790106000000002</v>
      </c>
      <c r="AF12" s="167">
        <f>'Test-AI'!O10</f>
        <v>46.334524000000002</v>
      </c>
      <c r="AG12" s="167">
        <f>(Summary!$C$63*AD12+Summary!$C$64*AE12+Summary!$C$65*AF12)/Summary!$C$66</f>
        <v>39.577880333333333</v>
      </c>
      <c r="AH12" s="167">
        <f>'Test-AI'!P10</f>
        <v>22.614547999999999</v>
      </c>
      <c r="AI12" s="167">
        <f>'Test-AI'!Q10</f>
        <v>15.664762</v>
      </c>
      <c r="AJ12" s="167">
        <f>'Test-AI'!R10</f>
        <v>83.708243999999993</v>
      </c>
      <c r="AK12" s="167">
        <f>'Test-AI'!S10</f>
        <v>81.695717000000002</v>
      </c>
      <c r="AL12" s="167">
        <f>'Test-AI'!T10</f>
        <v>38.346386000000003</v>
      </c>
      <c r="AM12" s="167">
        <f>'Test-AI'!U10</f>
        <v>37.535823000000001</v>
      </c>
      <c r="AN12" s="167">
        <f>'Test-AI'!V10</f>
        <v>38.335661000000002</v>
      </c>
      <c r="AO12" s="167">
        <f>'Test-AI'!W10</f>
        <v>37.790090999999997</v>
      </c>
      <c r="AP12" s="167">
        <f>'Test-AI'!X10</f>
        <v>46.334484000000003</v>
      </c>
      <c r="AQ12" s="167">
        <f>10*LOG10(1/((Summary!$C$80/10^(AN12/10)+Summary!$C$81/10^(AO12/10)+Summary!$C$82/10^(AP12/10))/Summary!$C$83))</f>
        <v>38.880658448959743</v>
      </c>
      <c r="AR12" s="167">
        <f>'Test-AI'!Y10</f>
        <v>1.5232319999999999</v>
      </c>
      <c r="AS12" s="167">
        <f>'Test-AI'!Z10</f>
        <v>33298.400000000001</v>
      </c>
      <c r="AT12" s="295">
        <f>'Test-AI'!AA10</f>
        <v>5.7473000000000001</v>
      </c>
      <c r="AU12" s="357">
        <f>'Test-AI'!AB10</f>
        <v>10</v>
      </c>
      <c r="AV12" s="357">
        <f>'Test-AI'!AC10</f>
        <v>11</v>
      </c>
      <c r="AW12" s="296">
        <f t="shared" si="1"/>
        <v>9.2495555555555562</v>
      </c>
      <c r="AX12" s="297">
        <f t="shared" si="2"/>
        <v>31.12290868305449</v>
      </c>
      <c r="AY12" s="298">
        <f t="shared" si="3"/>
        <v>3.2918838421444527</v>
      </c>
      <c r="AZ12" s="297">
        <f t="shared" si="4"/>
        <v>1</v>
      </c>
      <c r="BA12" s="345">
        <f t="shared" si="5"/>
        <v>1</v>
      </c>
      <c r="BB12" s="75"/>
      <c r="BC12" s="75"/>
      <c r="BD12" s="573" t="s">
        <v>147</v>
      </c>
      <c r="BE12" s="549">
        <f t="array" ref="BE12">bdRateExtend($G11:$G14,H11:H14,$AC11:$AC14,AD11:AD14)</f>
        <v>-0.2395830708976362</v>
      </c>
      <c r="BF12" s="552"/>
      <c r="BG12" s="552"/>
      <c r="BH12" s="552"/>
      <c r="BI12" s="552"/>
      <c r="BJ12" s="552"/>
      <c r="BK12" s="551">
        <f t="array" ref="BK12">bdRateExtend($G11:$G14,L11:L14,$AC11:$AC14,AH11:AH14)</f>
        <v>-0.21668881661347394</v>
      </c>
      <c r="BL12" s="552"/>
      <c r="BM12" s="551">
        <f t="array" ref="BM12">bdRateExtend($G11:$G14,M11:M14,$AC11:$AC14,AI11:AI14)</f>
        <v>-0.2280230629041694</v>
      </c>
      <c r="BN12" s="552"/>
      <c r="BO12" s="545">
        <f t="array" ref="BO12">bdRateExtend($G11:$G14,N11:N14,$AC11:$AC14,AJ11:AJ14,"None", FALSE,1)</f>
        <v>-0.27343162826164691</v>
      </c>
      <c r="BP12" s="541"/>
      <c r="BQ12" s="545">
        <f t="array" ref="BQ12">bdRateExtend($G11:$G14,O11:O14,$AC11:$AC14,AK11:AK14,"None", FALSE,1)</f>
        <v>-0.2657324825990911</v>
      </c>
      <c r="BR12" s="541"/>
      <c r="BS12" s="551">
        <f t="array" ref="BS12">bdRateExtend($G11:$G14,P11:P14,$AC11:$AC14,AL11:AL14)</f>
        <v>-0.23076381817720182</v>
      </c>
      <c r="BT12" s="552"/>
      <c r="BU12" s="551">
        <f t="array" ref="BU12">bdRateExtend($G11:$G14,Q11:Q14,$AC11:$AC14,AM11:AM14)</f>
        <v>-0.1983811029978475</v>
      </c>
      <c r="BV12" s="552"/>
      <c r="BW12" s="551">
        <f t="array" ref="BW12">bdRateExtend($G11:$G14,R11:R14,$AC11:$AC14,AN11:AN14)</f>
        <v>-0.23958169400036999</v>
      </c>
      <c r="BX12" s="552"/>
      <c r="BY12" s="552"/>
      <c r="BZ12" s="541"/>
      <c r="CA12" s="541"/>
      <c r="CB12" s="608"/>
      <c r="CC12" s="561">
        <f t="array" ref="CC12">bdCAMBIExtend($G11:$G14,V11:V14,$AC11:$AC14,AR11:AR14)</f>
        <v>-1.735120333225483E-2</v>
      </c>
      <c r="CD12" s="552"/>
      <c r="CE12" s="554">
        <f t="array" ref="CE12">testVMAFRange($G11:$G14,N11:N14,$AC11:$AC14,AJ11:AJ14)</f>
        <v>0</v>
      </c>
      <c r="CF12" s="541"/>
      <c r="CG12" s="554">
        <f t="array" ref="CG12">testVMAFRange($G11:$G14,O11:O14,$AC11:$AC14,AK11:AK14)</f>
        <v>0</v>
      </c>
      <c r="CH12" s="541"/>
    </row>
    <row r="13" spans="1:86" ht="17" customHeight="1" x14ac:dyDescent="0.2">
      <c r="A13" s="538"/>
      <c r="B13" s="566"/>
      <c r="C13" s="485"/>
      <c r="D13" s="590"/>
      <c r="E13" s="558"/>
      <c r="F13" s="239">
        <v>160</v>
      </c>
      <c r="G13" s="294">
        <f>'Anchor-AI'!L11</f>
        <v>5932.7232999999997</v>
      </c>
      <c r="H13" s="295">
        <f>'Anchor-AI'!M11</f>
        <v>37.346234000000003</v>
      </c>
      <c r="I13" s="295">
        <f>'Anchor-AI'!N11</f>
        <v>37.573329999999999</v>
      </c>
      <c r="J13" s="295">
        <f>'Anchor-AI'!O11</f>
        <v>45.291359999999997</v>
      </c>
      <c r="K13" s="295">
        <f>(Summary!$C$63*H13+Summary!$C$64*I13+Summary!$C$65*J13)/Summary!$C$66</f>
        <v>38.708271000000003</v>
      </c>
      <c r="L13" s="295">
        <f>'Anchor-AI'!P11</f>
        <v>18.717251999999998</v>
      </c>
      <c r="M13" s="295">
        <f>'Anchor-AI'!Q11</f>
        <v>14.294425</v>
      </c>
      <c r="N13" s="295">
        <f>'Anchor-AI'!R11</f>
        <v>69.555062000000007</v>
      </c>
      <c r="O13" s="295">
        <f>'Anchor-AI'!S11</f>
        <v>67.357453000000007</v>
      </c>
      <c r="P13" s="295">
        <f>'Anchor-AI'!T11</f>
        <v>36.114905999999998</v>
      </c>
      <c r="Q13" s="295">
        <f>'Anchor-AI'!U11</f>
        <v>36.869196000000002</v>
      </c>
      <c r="R13" s="295">
        <f>'Anchor-AI'!V11</f>
        <v>37.346224999999997</v>
      </c>
      <c r="S13" s="295">
        <f>'Anchor-AI'!W11</f>
        <v>37.573318999999998</v>
      </c>
      <c r="T13" s="295">
        <f>'Anchor-AI'!X11</f>
        <v>45.291347000000002</v>
      </c>
      <c r="U13" s="295">
        <f>10*LOG10(1/((Summary!$C$80/10^(R13/10)+Summary!$C$81/10^(S13/10)+Summary!$C$82/10^(T13/10))/Summary!$C$83))</f>
        <v>38.043904163063644</v>
      </c>
      <c r="V13" s="295">
        <f>'Anchor-AI'!Y11</f>
        <v>1.7409840000000001</v>
      </c>
      <c r="W13" s="295">
        <f>'Anchor-AI'!Z11</f>
        <v>698.3</v>
      </c>
      <c r="X13" s="295">
        <f>'Anchor-AI'!AA11</f>
        <v>1.7796000000000001</v>
      </c>
      <c r="Y13" s="357">
        <f>'Anchor-AI'!AB11</f>
        <v>10</v>
      </c>
      <c r="Z13" s="357">
        <f>'Anchor-AI'!AC11</f>
        <v>11</v>
      </c>
      <c r="AA13" s="296">
        <f t="shared" si="0"/>
        <v>0.19397222222222221</v>
      </c>
      <c r="AC13" s="170">
        <f>'Test-AI'!L11</f>
        <v>4920.9350649999997</v>
      </c>
      <c r="AD13" s="167">
        <f>'Test-AI'!M11</f>
        <v>37.475791999999998</v>
      </c>
      <c r="AE13" s="167">
        <f>'Test-AI'!N11</f>
        <v>37.582008000000002</v>
      </c>
      <c r="AF13" s="167">
        <f>'Test-AI'!O11</f>
        <v>45.362417000000001</v>
      </c>
      <c r="AG13" s="167">
        <f>(Summary!$C$63*AD13+Summary!$C$64*AE13+Summary!$C$65*AF13)/Summary!$C$66</f>
        <v>38.807932166666667</v>
      </c>
      <c r="AH13" s="167">
        <f>'Test-AI'!P11</f>
        <v>18.963832</v>
      </c>
      <c r="AI13" s="167">
        <f>'Test-AI'!Q11</f>
        <v>14.427726</v>
      </c>
      <c r="AJ13" s="167">
        <f>'Test-AI'!R11</f>
        <v>72.193093000000005</v>
      </c>
      <c r="AK13" s="167">
        <f>'Test-AI'!S11</f>
        <v>69.810012</v>
      </c>
      <c r="AL13" s="167">
        <f>'Test-AI'!T11</f>
        <v>36.357450999999998</v>
      </c>
      <c r="AM13" s="167">
        <f>'Test-AI'!U11</f>
        <v>36.931299000000003</v>
      </c>
      <c r="AN13" s="167">
        <f>'Test-AI'!V11</f>
        <v>37.475774000000001</v>
      </c>
      <c r="AO13" s="167">
        <f>'Test-AI'!W11</f>
        <v>37.581992999999997</v>
      </c>
      <c r="AP13" s="167">
        <f>'Test-AI'!X11</f>
        <v>45.362397000000001</v>
      </c>
      <c r="AQ13" s="167">
        <f>10*LOG10(1/((Summary!$C$80/10^(AN13/10)+Summary!$C$81/10^(AO13/10)+Summary!$C$82/10^(AP13/10))/Summary!$C$83))</f>
        <v>38.148905852076794</v>
      </c>
      <c r="AR13" s="167">
        <f>'Test-AI'!Y11</f>
        <v>1.7389289999999999</v>
      </c>
      <c r="AS13" s="167">
        <f>'Test-AI'!Z11</f>
        <v>14747.9</v>
      </c>
      <c r="AT13" s="295">
        <f>'Test-AI'!AA11</f>
        <v>6.2438000000000002</v>
      </c>
      <c r="AU13" s="357">
        <f>'Test-AI'!AB11</f>
        <v>10</v>
      </c>
      <c r="AV13" s="357">
        <f>'Test-AI'!AC11</f>
        <v>11</v>
      </c>
      <c r="AW13" s="296">
        <f t="shared" si="1"/>
        <v>4.0966388888888892</v>
      </c>
      <c r="AX13" s="297">
        <f t="shared" si="2"/>
        <v>21.119719318344551</v>
      </c>
      <c r="AY13" s="298">
        <f t="shared" si="3"/>
        <v>3.508541245223646</v>
      </c>
      <c r="AZ13" s="297">
        <f t="shared" si="4"/>
        <v>1</v>
      </c>
      <c r="BA13" s="345">
        <f t="shared" si="5"/>
        <v>1</v>
      </c>
      <c r="BB13" s="75"/>
      <c r="BC13" s="75"/>
      <c r="BD13" s="565"/>
      <c r="BE13" s="550"/>
      <c r="BF13" s="552"/>
      <c r="BG13" s="552"/>
      <c r="BH13" s="552"/>
      <c r="BI13" s="552"/>
      <c r="BJ13" s="552"/>
      <c r="BK13" s="553"/>
      <c r="BL13" s="552"/>
      <c r="BM13" s="553"/>
      <c r="BN13" s="552"/>
      <c r="BO13" s="546"/>
      <c r="BP13" s="541"/>
      <c r="BQ13" s="546"/>
      <c r="BR13" s="541"/>
      <c r="BS13" s="553"/>
      <c r="BT13" s="552"/>
      <c r="BU13" s="553"/>
      <c r="BV13" s="552"/>
      <c r="BW13" s="553"/>
      <c r="BX13" s="552"/>
      <c r="BY13" s="552"/>
      <c r="BZ13" s="541"/>
      <c r="CA13" s="541"/>
      <c r="CB13" s="608"/>
      <c r="CC13" s="553"/>
      <c r="CD13" s="552"/>
      <c r="CE13" s="546"/>
      <c r="CF13" s="541"/>
      <c r="CG13" s="546"/>
      <c r="CH13" s="541"/>
    </row>
    <row r="14" spans="1:86" ht="17" customHeight="1" thickBot="1" x14ac:dyDescent="0.25">
      <c r="A14" s="538"/>
      <c r="B14" s="566"/>
      <c r="C14" s="485"/>
      <c r="D14" s="590"/>
      <c r="E14" s="558"/>
      <c r="F14" s="239">
        <v>185</v>
      </c>
      <c r="G14" s="294">
        <f>'Anchor-AI'!L12</f>
        <v>2691.5484999999999</v>
      </c>
      <c r="H14" s="295">
        <f>'Anchor-AI'!M12</f>
        <v>35.916209000000002</v>
      </c>
      <c r="I14" s="295">
        <f>'Anchor-AI'!N12</f>
        <v>37.084628000000002</v>
      </c>
      <c r="J14" s="295">
        <f>'Anchor-AI'!O12</f>
        <v>42.957538</v>
      </c>
      <c r="K14" s="295">
        <f>(Summary!$C$63*H14+Summary!$C$64*I14+Summary!$C$65*J14)/Summary!$C$66</f>
        <v>37.284500333333334</v>
      </c>
      <c r="L14" s="295">
        <f>'Anchor-AI'!P12</f>
        <v>15.133283</v>
      </c>
      <c r="M14" s="295">
        <f>'Anchor-AI'!Q12</f>
        <v>12.786549000000001</v>
      </c>
      <c r="N14" s="295">
        <f>'Anchor-AI'!R12</f>
        <v>50.837708999999997</v>
      </c>
      <c r="O14" s="295">
        <f>'Anchor-AI'!S12</f>
        <v>48.514812999999997</v>
      </c>
      <c r="P14" s="295">
        <f>'Anchor-AI'!T12</f>
        <v>33.57685</v>
      </c>
      <c r="Q14" s="295">
        <f>'Anchor-AI'!U12</f>
        <v>35.660359999999997</v>
      </c>
      <c r="R14" s="295">
        <f>'Anchor-AI'!V12</f>
        <v>35.916176999999998</v>
      </c>
      <c r="S14" s="295">
        <f>'Anchor-AI'!W12</f>
        <v>37.084580000000003</v>
      </c>
      <c r="T14" s="295">
        <f>'Anchor-AI'!X12</f>
        <v>42.957321</v>
      </c>
      <c r="U14" s="295">
        <f>10*LOG10(1/((Summary!$C$80/10^(R14/10)+Summary!$C$81/10^(S14/10)+Summary!$C$82/10^(T14/10))/Summary!$C$83))</f>
        <v>36.741330558604744</v>
      </c>
      <c r="V14" s="295">
        <f>'Anchor-AI'!Y12</f>
        <v>1.387478</v>
      </c>
      <c r="W14" s="295">
        <f>'Anchor-AI'!Z12</f>
        <v>514.9</v>
      </c>
      <c r="X14" s="295">
        <f>'Anchor-AI'!AA12</f>
        <v>1.4812000000000001</v>
      </c>
      <c r="Y14" s="357">
        <f>'Anchor-AI'!AB12</f>
        <v>10</v>
      </c>
      <c r="Z14" s="357">
        <f>'Anchor-AI'!AC12</f>
        <v>11</v>
      </c>
      <c r="AA14" s="296">
        <f t="shared" si="0"/>
        <v>0.14302777777777778</v>
      </c>
      <c r="AC14" s="170">
        <f>'Test-AI'!L12</f>
        <v>2347.9240759999998</v>
      </c>
      <c r="AD14" s="167">
        <f>'Test-AI'!M12</f>
        <v>36.148862000000001</v>
      </c>
      <c r="AE14" s="167">
        <f>'Test-AI'!N12</f>
        <v>37.165159000000003</v>
      </c>
      <c r="AF14" s="167">
        <f>'Test-AI'!O12</f>
        <v>43.559350999999999</v>
      </c>
      <c r="AG14" s="167">
        <f>(Summary!$C$63*AD14+Summary!$C$64*AE14+Summary!$C$65*AF14)/Summary!$C$66</f>
        <v>37.553326333333331</v>
      </c>
      <c r="AH14" s="167">
        <f>'Test-AI'!P12</f>
        <v>15.389733</v>
      </c>
      <c r="AI14" s="167">
        <f>'Test-AI'!Q12</f>
        <v>12.968069</v>
      </c>
      <c r="AJ14" s="167">
        <f>'Test-AI'!R12</f>
        <v>55.232894000000002</v>
      </c>
      <c r="AK14" s="167">
        <f>'Test-AI'!S12</f>
        <v>52.697893999999998</v>
      </c>
      <c r="AL14" s="167">
        <f>'Test-AI'!T12</f>
        <v>33.968876999999999</v>
      </c>
      <c r="AM14" s="167">
        <f>'Test-AI'!U12</f>
        <v>35.944147000000001</v>
      </c>
      <c r="AN14" s="167">
        <f>'Test-AI'!V12</f>
        <v>36.148853000000003</v>
      </c>
      <c r="AO14" s="167">
        <f>'Test-AI'!W12</f>
        <v>37.165106999999999</v>
      </c>
      <c r="AP14" s="167">
        <f>'Test-AI'!X12</f>
        <v>43.557586999999998</v>
      </c>
      <c r="AQ14" s="167">
        <f>10*LOG10(1/((Summary!$C$80/10^(AN14/10)+Summary!$C$81/10^(AO14/10)+Summary!$C$82/10^(AP14/10))/Summary!$C$83))</f>
        <v>36.964211111920385</v>
      </c>
      <c r="AR14" s="167">
        <f>'Test-AI'!Y12</f>
        <v>1.5511900000000001</v>
      </c>
      <c r="AS14" s="167">
        <f>'Test-AI'!Z12</f>
        <v>7810.9</v>
      </c>
      <c r="AT14" s="295">
        <f>'Test-AI'!AA12</f>
        <v>5.1750999999999996</v>
      </c>
      <c r="AU14" s="357">
        <f>'Test-AI'!AB12</f>
        <v>10</v>
      </c>
      <c r="AV14" s="357">
        <f>'Test-AI'!AC12</f>
        <v>11</v>
      </c>
      <c r="AW14" s="296">
        <f t="shared" si="1"/>
        <v>2.1696944444444441</v>
      </c>
      <c r="AX14" s="297">
        <f t="shared" si="2"/>
        <v>15.169741697416974</v>
      </c>
      <c r="AY14" s="298">
        <f t="shared" si="3"/>
        <v>3.4938563327032131</v>
      </c>
      <c r="AZ14" s="297">
        <f t="shared" si="4"/>
        <v>1</v>
      </c>
      <c r="BA14" s="345">
        <f t="shared" si="5"/>
        <v>1</v>
      </c>
      <c r="BB14" s="75"/>
      <c r="BC14" s="75"/>
      <c r="BD14" s="574" t="s">
        <v>46</v>
      </c>
      <c r="BE14" s="549">
        <f t="array" ref="BE14">bdRateExtend($G12:$G15,H12:H15,$AC12:$AC15,AD12:AD15)</f>
        <v>-0.22365795867688176</v>
      </c>
      <c r="BF14" s="552"/>
      <c r="BG14" s="552"/>
      <c r="BH14" s="552"/>
      <c r="BI14" s="552"/>
      <c r="BJ14" s="552"/>
      <c r="BK14" s="551">
        <f t="array" ref="BK14">bdRateExtend($G12:$G15,L12:L15,$AC12:$AC15,AH12:AH15)</f>
        <v>-0.19527007157717868</v>
      </c>
      <c r="BL14" s="552"/>
      <c r="BM14" s="551">
        <f t="array" ref="BM14">bdRateExtend($G12:$G15,M12:M15,$AC12:$AC15,AI12:AI15)</f>
        <v>-0.21577462407145653</v>
      </c>
      <c r="BN14" s="552"/>
      <c r="BO14" s="545">
        <f t="array" ref="BO14">bdRateExtend($G12:$G15,N12:N15,$AC12:$AC15,AJ12:AJ15,"None", FALSE,1)</f>
        <v>-0.27033671240685353</v>
      </c>
      <c r="BP14" s="541"/>
      <c r="BQ14" s="545">
        <f t="array" ref="BQ14">bdRateExtend($G12:$G15,O12:O15,$AC12:$AC15,AK12:AK15,"None", FALSE,1)</f>
        <v>-0.26374647074332414</v>
      </c>
      <c r="BR14" s="541"/>
      <c r="BS14" s="551">
        <f t="array" ref="BS14">bdRateExtend($G12:$G15,P12:P15,$AC12:$AC15,AL12:AL15)</f>
        <v>-0.22977433005131764</v>
      </c>
      <c r="BT14" s="552"/>
      <c r="BU14" s="551">
        <f t="array" ref="BU14">bdRateExtend($G12:$G15,Q12:Q15,$AC12:$AC15,AM12:AM15)</f>
        <v>-0.26252098984232541</v>
      </c>
      <c r="BV14" s="552"/>
      <c r="BW14" s="551">
        <f t="array" ref="BW14">bdRateExtend($G12:$G15,R12:R15,$AC12:$AC15,AN12:AN15)</f>
        <v>-0.22366135746752658</v>
      </c>
      <c r="BX14" s="552"/>
      <c r="BY14" s="552"/>
      <c r="BZ14" s="541"/>
      <c r="CA14" s="541"/>
      <c r="CB14" s="608"/>
      <c r="CC14" s="561">
        <f t="array" ref="CC14">bdCAMBIExtend($G12:$G15,V12:V15,$AC12:$AC15,AR12:AR15)</f>
        <v>5.7460633894214644E-2</v>
      </c>
      <c r="CD14" s="552"/>
      <c r="CE14" s="554">
        <f t="array" ref="CE14">testVMAFRange($G12:$G15,N12:N15,$AC12:$AC15,AJ12:AJ15)</f>
        <v>0</v>
      </c>
      <c r="CF14" s="541"/>
      <c r="CG14" s="554">
        <f t="array" ref="CG14">testVMAFRange($G12:$G15,O12:O15,$AC12:$AC15,AK12:AK15)</f>
        <v>0</v>
      </c>
      <c r="CH14" s="541"/>
    </row>
    <row r="15" spans="1:86" ht="17" customHeight="1" thickBot="1" x14ac:dyDescent="0.25">
      <c r="A15" s="538"/>
      <c r="B15" s="596"/>
      <c r="C15" s="486"/>
      <c r="D15" s="591"/>
      <c r="E15" s="559"/>
      <c r="F15" s="240">
        <v>210</v>
      </c>
      <c r="G15" s="299">
        <f>'Anchor-AI'!L13</f>
        <v>1220.9549999999999</v>
      </c>
      <c r="H15" s="300">
        <f>'Anchor-AI'!M13</f>
        <v>33.826565000000002</v>
      </c>
      <c r="I15" s="300">
        <f>'Anchor-AI'!N13</f>
        <v>35.724682999999999</v>
      </c>
      <c r="J15" s="300">
        <f>'Anchor-AI'!O13</f>
        <v>39.812058999999998</v>
      </c>
      <c r="K15" s="295">
        <f>(Summary!$C$63*H15+Summary!$C$64*I15+Summary!$C$65*J15)/Summary!$C$66</f>
        <v>35.140500333333335</v>
      </c>
      <c r="L15" s="300">
        <f>'Anchor-AI'!P13</f>
        <v>11.866087</v>
      </c>
      <c r="M15" s="300">
        <f>'Anchor-AI'!Q13</f>
        <v>11.080638</v>
      </c>
      <c r="N15" s="300">
        <f>'Anchor-AI'!R13</f>
        <v>31.144814</v>
      </c>
      <c r="O15" s="300">
        <f>'Anchor-AI'!S13</f>
        <v>28.782644999999999</v>
      </c>
      <c r="P15" s="300">
        <f>'Anchor-AI'!T13</f>
        <v>30.602081999999999</v>
      </c>
      <c r="Q15" s="300">
        <f>'Anchor-AI'!U13</f>
        <v>33.035207999999997</v>
      </c>
      <c r="R15" s="300">
        <f>'Anchor-AI'!V13</f>
        <v>33.826529999999998</v>
      </c>
      <c r="S15" s="300">
        <f>'Anchor-AI'!W13</f>
        <v>35.724525999999997</v>
      </c>
      <c r="T15" s="300">
        <f>'Anchor-AI'!X13</f>
        <v>39.810074</v>
      </c>
      <c r="U15" s="300">
        <f>10*LOG10(1/((Summary!$C$80/10^(R15/10)+Summary!$C$81/10^(S15/10)+Summary!$C$82/10^(T15/10))/Summary!$C$83))</f>
        <v>34.707770938300825</v>
      </c>
      <c r="V15" s="300">
        <f>'Anchor-AI'!Y13</f>
        <v>1.534729</v>
      </c>
      <c r="W15" s="300">
        <f>'Anchor-AI'!Z13</f>
        <v>360.7</v>
      </c>
      <c r="X15" s="300">
        <f>'Anchor-AI'!AA13</f>
        <v>1.2416</v>
      </c>
      <c r="Y15" s="357">
        <f>'Anchor-AI'!AB13</f>
        <v>10</v>
      </c>
      <c r="Z15" s="357">
        <f>'Anchor-AI'!AC13</f>
        <v>11</v>
      </c>
      <c r="AA15" s="301">
        <f t="shared" si="0"/>
        <v>0.10019444444444445</v>
      </c>
      <c r="AC15" s="171">
        <f>'Test-AI'!L13</f>
        <v>1115.9400599999999</v>
      </c>
      <c r="AD15" s="168">
        <f>'Test-AI'!M13</f>
        <v>34.242629000000001</v>
      </c>
      <c r="AE15" s="168">
        <f>'Test-AI'!N13</f>
        <v>36.403047999999998</v>
      </c>
      <c r="AF15" s="168">
        <f>'Test-AI'!O13</f>
        <v>41.339787999999999</v>
      </c>
      <c r="AG15" s="168">
        <f>(Summary!$C$63*AD15+Summary!$C$64*AE15+Summary!$C$65*AF15)/Summary!$C$66</f>
        <v>35.785558666666667</v>
      </c>
      <c r="AH15" s="168">
        <f>'Test-AI'!P13</f>
        <v>12.208539</v>
      </c>
      <c r="AI15" s="168">
        <f>'Test-AI'!Q13</f>
        <v>11.382773</v>
      </c>
      <c r="AJ15" s="168">
        <f>'Test-AI'!R13</f>
        <v>36.848669999999998</v>
      </c>
      <c r="AK15" s="168">
        <f>'Test-AI'!S13</f>
        <v>34.489673000000003</v>
      </c>
      <c r="AL15" s="168">
        <f>'Test-AI'!T13</f>
        <v>31.290261000000001</v>
      </c>
      <c r="AM15" s="168">
        <f>'Test-AI'!U13</f>
        <v>34.549036999999998</v>
      </c>
      <c r="AN15" s="168">
        <f>'Test-AI'!V13</f>
        <v>34.242612999999999</v>
      </c>
      <c r="AO15" s="168">
        <f>'Test-AI'!W13</f>
        <v>36.402448999999997</v>
      </c>
      <c r="AP15" s="168">
        <f>'Test-AI'!X13</f>
        <v>41.338943</v>
      </c>
      <c r="AQ15" s="168">
        <f>10*LOG10(1/((Summary!$C$80/10^(AN15/10)+Summary!$C$81/10^(AO15/10)+Summary!$C$82/10^(AP15/10))/Summary!$C$83))</f>
        <v>35.208721810591641</v>
      </c>
      <c r="AR15" s="168">
        <f>'Test-AI'!Y13</f>
        <v>1.5700099999999999</v>
      </c>
      <c r="AS15" s="168">
        <f>'Test-AI'!Z13</f>
        <v>4647.6000000000004</v>
      </c>
      <c r="AT15" s="300">
        <f>'Test-AI'!AA13</f>
        <v>4.2179000000000002</v>
      </c>
      <c r="AU15" s="357">
        <f>'Test-AI'!AB13</f>
        <v>10</v>
      </c>
      <c r="AV15" s="357">
        <f>'Test-AI'!AC13</f>
        <v>11</v>
      </c>
      <c r="AW15" s="301">
        <f t="shared" si="1"/>
        <v>1.2910000000000001</v>
      </c>
      <c r="AX15" s="302">
        <f t="shared" si="2"/>
        <v>12.88494593845301</v>
      </c>
      <c r="AY15" s="303">
        <f t="shared" si="3"/>
        <v>3.3971488402061856</v>
      </c>
      <c r="AZ15" s="302">
        <f t="shared" si="4"/>
        <v>1</v>
      </c>
      <c r="BA15" s="346">
        <f t="shared" si="5"/>
        <v>1</v>
      </c>
      <c r="BB15" s="75"/>
      <c r="BC15" s="75"/>
      <c r="BD15" s="570"/>
      <c r="BE15" s="550"/>
      <c r="BF15" s="553"/>
      <c r="BG15" s="553"/>
      <c r="BH15" s="553"/>
      <c r="BI15" s="553"/>
      <c r="BJ15" s="553"/>
      <c r="BK15" s="553"/>
      <c r="BL15" s="553"/>
      <c r="BM15" s="553"/>
      <c r="BN15" s="553"/>
      <c r="BO15" s="546"/>
      <c r="BP15" s="544"/>
      <c r="BQ15" s="546"/>
      <c r="BR15" s="544"/>
      <c r="BS15" s="553"/>
      <c r="BT15" s="553"/>
      <c r="BU15" s="553"/>
      <c r="BV15" s="553"/>
      <c r="BW15" s="553"/>
      <c r="BX15" s="553"/>
      <c r="BY15" s="553"/>
      <c r="BZ15" s="544"/>
      <c r="CA15" s="544"/>
      <c r="CB15" s="609"/>
      <c r="CC15" s="553"/>
      <c r="CD15" s="553"/>
      <c r="CE15" s="546"/>
      <c r="CF15" s="544"/>
      <c r="CG15" s="546"/>
      <c r="CH15" s="544"/>
    </row>
    <row r="16" spans="1:86" ht="17" customHeight="1" thickBot="1" x14ac:dyDescent="0.25">
      <c r="A16" s="538"/>
      <c r="B16" s="595" t="s">
        <v>148</v>
      </c>
      <c r="C16" s="586" t="s">
        <v>253</v>
      </c>
      <c r="D16" s="589">
        <v>29.97</v>
      </c>
      <c r="E16" s="557">
        <v>10</v>
      </c>
      <c r="F16" s="238">
        <v>85</v>
      </c>
      <c r="G16" s="289">
        <f>'Anchor-AI'!L14</f>
        <v>39614.241800000003</v>
      </c>
      <c r="H16" s="290">
        <f>'Anchor-AI'!M14</f>
        <v>46.914071</v>
      </c>
      <c r="I16" s="290">
        <f>'Anchor-AI'!N14</f>
        <v>52.369563999999997</v>
      </c>
      <c r="J16" s="290">
        <f>'Anchor-AI'!O14</f>
        <v>52.446648000000003</v>
      </c>
      <c r="K16" s="290">
        <f>(Summary!$C$63*H16+Summary!$C$64*I16+Summary!$C$65*J16)/Summary!$C$66</f>
        <v>48.745415999999999</v>
      </c>
      <c r="L16" s="290">
        <f>'Anchor-AI'!P14</f>
        <v>28.058143999999999</v>
      </c>
      <c r="M16" s="290">
        <f>'Anchor-AI'!Q14</f>
        <v>25.543258000000002</v>
      </c>
      <c r="N16" s="290">
        <f>'Anchor-AI'!R14</f>
        <v>99.264180999999994</v>
      </c>
      <c r="O16" s="290">
        <f>'Anchor-AI'!S14</f>
        <v>99.072497999999996</v>
      </c>
      <c r="P16" s="290">
        <f>'Anchor-AI'!T14</f>
        <v>48.296630999999998</v>
      </c>
      <c r="Q16" s="290">
        <f>'Anchor-AI'!U14</f>
        <v>50.183405</v>
      </c>
      <c r="R16" s="290">
        <f>'Anchor-AI'!V14</f>
        <v>46.908977999999998</v>
      </c>
      <c r="S16" s="290">
        <f>'Anchor-AI'!W14</f>
        <v>52.361342</v>
      </c>
      <c r="T16" s="290">
        <f>'Anchor-AI'!X14</f>
        <v>52.437522999999999</v>
      </c>
      <c r="U16" s="290">
        <f>10*LOG10(1/((Summary!$C$80/10^(R16/10)+Summary!$C$81/10^(S16/10)+Summary!$C$82/10^(T16/10))/Summary!$C$83))</f>
        <v>48.0961410988035</v>
      </c>
      <c r="V16" s="290">
        <f>'Anchor-AI'!Y14</f>
        <v>0.93050500000000003</v>
      </c>
      <c r="W16" s="290">
        <f>'Anchor-AI'!Z14</f>
        <v>902.8</v>
      </c>
      <c r="X16" s="290">
        <f>'Anchor-AI'!AA14</f>
        <v>1.3157000000000001</v>
      </c>
      <c r="Y16" s="360">
        <f>'Anchor-AI'!AB14</f>
        <v>4</v>
      </c>
      <c r="Z16" s="360">
        <f>'Anchor-AI'!AC14</f>
        <v>5</v>
      </c>
      <c r="AA16" s="291">
        <f t="shared" si="0"/>
        <v>0.25077777777777777</v>
      </c>
      <c r="AC16" s="169">
        <f>'Test-AI'!L14</f>
        <v>35733.674326</v>
      </c>
      <c r="AD16" s="166">
        <f>'Test-AI'!M14</f>
        <v>46.978791000000001</v>
      </c>
      <c r="AE16" s="166">
        <f>'Test-AI'!N14</f>
        <v>52.218542999999997</v>
      </c>
      <c r="AF16" s="166">
        <f>'Test-AI'!O14</f>
        <v>52.212482999999999</v>
      </c>
      <c r="AG16" s="166">
        <f>(Summary!$C$63*AD16+Summary!$C$64*AE16+Summary!$C$65*AF16)/Summary!$C$66</f>
        <v>48.724365000000006</v>
      </c>
      <c r="AH16" s="166">
        <f>'Test-AI'!P14</f>
        <v>28.264897000000001</v>
      </c>
      <c r="AI16" s="166">
        <f>'Test-AI'!Q14</f>
        <v>25.707695000000001</v>
      </c>
      <c r="AJ16" s="166">
        <f>'Test-AI'!R14</f>
        <v>99.312258</v>
      </c>
      <c r="AK16" s="166">
        <f>'Test-AI'!S14</f>
        <v>99.086321999999996</v>
      </c>
      <c r="AL16" s="166">
        <f>'Test-AI'!T14</f>
        <v>48.441412999999997</v>
      </c>
      <c r="AM16" s="166">
        <f>'Test-AI'!U14</f>
        <v>50.168177999999997</v>
      </c>
      <c r="AN16" s="166">
        <f>'Test-AI'!V14</f>
        <v>46.973792000000003</v>
      </c>
      <c r="AO16" s="166">
        <f>'Test-AI'!W14</f>
        <v>52.209041999999997</v>
      </c>
      <c r="AP16" s="166">
        <f>'Test-AI'!X14</f>
        <v>52.202913000000002</v>
      </c>
      <c r="AQ16" s="166">
        <f>10*LOG10(1/((Summary!$C$80/10^(AN16/10)+Summary!$C$81/10^(AO16/10)+Summary!$C$82/10^(AP16/10))/Summary!$C$83))</f>
        <v>48.128169118888607</v>
      </c>
      <c r="AR16" s="166">
        <f>'Test-AI'!Y14</f>
        <v>0.850244</v>
      </c>
      <c r="AS16" s="166">
        <f>'Test-AI'!Z14</f>
        <v>68567.100000000006</v>
      </c>
      <c r="AT16" s="290">
        <f>'Test-AI'!AA14</f>
        <v>3.3708</v>
      </c>
      <c r="AU16" s="356">
        <f>'Test-AI'!AB14</f>
        <v>4</v>
      </c>
      <c r="AV16" s="356">
        <f>'Test-AI'!AC14</f>
        <v>5</v>
      </c>
      <c r="AW16" s="291">
        <f t="shared" si="1"/>
        <v>19.046416666666669</v>
      </c>
      <c r="AX16" s="292">
        <f t="shared" si="2"/>
        <v>75.949379707576441</v>
      </c>
      <c r="AY16" s="293">
        <f t="shared" si="3"/>
        <v>2.5619822147906057</v>
      </c>
      <c r="AZ16" s="292">
        <f t="shared" si="4"/>
        <v>1</v>
      </c>
      <c r="BA16" s="344">
        <f t="shared" si="5"/>
        <v>1</v>
      </c>
      <c r="BB16" s="75"/>
      <c r="BC16" s="75"/>
      <c r="BD16" s="572" t="s">
        <v>39</v>
      </c>
      <c r="BE16" s="549">
        <f t="array" ref="BE16">bdRateExtend($G16:$G19,H16:H19,$AC16:$AC19,AD16:AD19)</f>
        <v>-0.15462569490381772</v>
      </c>
      <c r="BF16" s="551">
        <f t="array" ref="BF16">bdRateExtend($G16:$G21,H16:H21,$AC16:$AC21,AD16:AD21)</f>
        <v>-0.18297427124179111</v>
      </c>
      <c r="BG16" s="551">
        <f t="array" ref="BG16">bdRateExtend($G16:$G21,I16:I21,$AC16:$AC21,AE16:AE21)</f>
        <v>-0.12560307267204007</v>
      </c>
      <c r="BH16" s="551">
        <f t="array" ref="BH16">bdRateExtend($G16:$G21,J16:J21,$AC16:$AC21,AF16:AF21)</f>
        <v>-0.12745760852315036</v>
      </c>
      <c r="BI16" s="551">
        <f t="array" ref="BI16">bdRateExtend($G16:$G21,K16:K21,$AC16:$AC21,AG16:AG21)</f>
        <v>-0.16541547737048024</v>
      </c>
      <c r="BJ16" s="575">
        <f>(Summary!$C$94*BF16+Summary!$C$95*BG16+Summary!$C$96*BH16)/Summary!$C$97</f>
        <v>-0.17845875679025544</v>
      </c>
      <c r="BK16" s="551">
        <f t="array" ref="BK16">bdRateExtend($G16:$G19,L16:L19,$AC16:$AC19,AH16:AH19)</f>
        <v>-0.14549344075127069</v>
      </c>
      <c r="BL16" s="551">
        <f t="array" ref="BL16">bdRateExtend($G16:$G21,L16:L21,$AC16:$AC21,AH16:AH21)</f>
        <v>-0.16327241591326214</v>
      </c>
      <c r="BM16" s="551">
        <f t="array" ref="BM16">bdRateExtend($G16:$G19,M16:M19,$AC16:$AC19,AI16:AI19)</f>
        <v>-0.15298099363683237</v>
      </c>
      <c r="BN16" s="551">
        <f t="array" ref="BN16">bdRateExtend($G16:$G21,M16:M21,$AC16:$AC21,AI16:AI21)</f>
        <v>-0.16690247183490214</v>
      </c>
      <c r="BO16" s="548">
        <f t="array" ref="BO16">bdRateExtend($G16:$G19,N16:N19,$AC16:$AC19,AJ16:AJ19,"None", FALSE,1)</f>
        <v>-0.18115571616731552</v>
      </c>
      <c r="BP16" s="585">
        <f t="array" ref="BP16">bdRateExtend($G16:$G21,N16:N21,$AC16:$AC21,AJ16:AJ21,"None", FALSE,1)</f>
        <v>-0.22025660488654863</v>
      </c>
      <c r="BQ16" s="548">
        <f t="array" ref="BQ16">bdRateExtend($G16:$G19,O16:O19,$AC16:$AC19,AK16:AK19,"None", FALSE,1)</f>
        <v>-0.15762938915060221</v>
      </c>
      <c r="BR16" s="585">
        <f t="array" ref="BR16">bdRateExtend($G16:$G21,O16:O21,$AC16:$AC21,AK16:AK21,"None", FALSE,1)</f>
        <v>-0.20621418188593243</v>
      </c>
      <c r="BS16" s="551">
        <f t="array" ref="BS16">bdRateExtend($G16:$G19,P16:P19,$AC16:$AC19,AL16:AL19)</f>
        <v>-0.143530288877601</v>
      </c>
      <c r="BT16" s="551">
        <f t="array" ref="BT16">bdRateExtend($G16:$G21,P16:P21,$AC16:$AC21,AL16:AL21)</f>
        <v>-0.16262841772052683</v>
      </c>
      <c r="BU16" s="551">
        <f t="array" ref="BU16">bdRateExtend($G16:$G19,Q16:Q19,$AC16:$AC19,AM16:AM19)</f>
        <v>-0.14186578667896743</v>
      </c>
      <c r="BV16" s="551">
        <f t="array" ref="BV16">bdRateExtend($G16:$G21,Q16:Q21,$AC16:$AC21,AM16:AM21)</f>
        <v>-0.16947376724004037</v>
      </c>
      <c r="BW16" s="551">
        <f t="array" ref="BW16">bdRateExtend($G16:$G19,R16:R19,$AC16:$AC19,AN16:AN19)</f>
        <v>-0.15461518615519265</v>
      </c>
      <c r="BX16" s="551">
        <f t="array" ref="BX16">bdRateExtend($G16:$G21,R16:R21,$AC16:$AC21,AN16:AN21)</f>
        <v>-0.18292269592917021</v>
      </c>
      <c r="BY16" s="551">
        <f t="array" ref="BY16">bdRateExtend($G16:$G21,S16:S21,$AC16:$AC21,AO16:AO21)</f>
        <v>-0.12550658413570148</v>
      </c>
      <c r="BZ16" s="555">
        <f t="array" ref="BZ16">bdRateExtend($G16:$G21,T16:T21,$AC16:$AC21,AP16:AP21)</f>
        <v>-0.12740295084147868</v>
      </c>
      <c r="CA16" s="555">
        <f t="array" ref="CA16">bdRateExtend($G16:$G21,U16:U21,$AC16:$AC21,AQ16:AQ21)</f>
        <v>-0.17750580539879746</v>
      </c>
      <c r="CB16" s="575">
        <f>(Summary!$C$108*BX16+Summary!$C$109*BY16+Summary!$C$110*BZ16)/Summary!$C$111</f>
        <v>-0.17840526165392379</v>
      </c>
      <c r="CC16" s="561">
        <f t="array" ref="CC16">bdCAMBIExtend($G16:$G19,V16:V19,$AC16:$AC19,AR16:AR19)</f>
        <v>-0.15085528597116432</v>
      </c>
      <c r="CD16" s="561">
        <f t="array" ref="CD16">bdCAMBIExtend($G16:$G21,V16:V21,$AC16:$AC21,AR16:AR21)</f>
        <v>-0.14487316142024845</v>
      </c>
      <c r="CE16" s="547">
        <f t="array" ref="CE16">testVMAFRange($G16:$G19,N16:N19,$AC16:$AC19,AJ16:AJ19)</f>
        <v>0</v>
      </c>
      <c r="CF16" s="543">
        <f t="array" ref="CF16">testVMAFRange($G16:$G21,N16:N21,$AC16:$AC21,AJ16:AJ21)</f>
        <v>0</v>
      </c>
      <c r="CG16" s="547">
        <f t="array" ref="CG16">testVMAFRange($G16:$G19,O16:O19,$AC16:$AC19,AK16:AK19)</f>
        <v>0</v>
      </c>
      <c r="CH16" s="543">
        <f t="array" ref="CH16">testVMAFRange($G16:$G21,O16:O21,$AC16:$AC21,AK16:AK21)</f>
        <v>0</v>
      </c>
    </row>
    <row r="17" spans="1:86" ht="17" customHeight="1" x14ac:dyDescent="0.2">
      <c r="A17" s="538"/>
      <c r="B17" s="566"/>
      <c r="C17" s="485"/>
      <c r="D17" s="590"/>
      <c r="E17" s="558"/>
      <c r="F17" s="239">
        <v>110</v>
      </c>
      <c r="G17" s="294">
        <f>'Anchor-AI'!L15</f>
        <v>20905.702300000001</v>
      </c>
      <c r="H17" s="295">
        <f>'Anchor-AI'!M15</f>
        <v>42.973488000000003</v>
      </c>
      <c r="I17" s="295">
        <f>'Anchor-AI'!N15</f>
        <v>48.867887000000003</v>
      </c>
      <c r="J17" s="295">
        <f>'Anchor-AI'!O15</f>
        <v>48.819834999999998</v>
      </c>
      <c r="K17" s="295">
        <f>(Summary!$C$63*H17+Summary!$C$64*I17+Summary!$C$65*J17)/Summary!$C$66</f>
        <v>44.930279000000006</v>
      </c>
      <c r="L17" s="295">
        <f>'Anchor-AI'!P15</f>
        <v>23.077178</v>
      </c>
      <c r="M17" s="295">
        <f>'Anchor-AI'!Q15</f>
        <v>21.905066000000001</v>
      </c>
      <c r="N17" s="295">
        <f>'Anchor-AI'!R15</f>
        <v>98.741114999999994</v>
      </c>
      <c r="O17" s="295">
        <f>'Anchor-AI'!S15</f>
        <v>98.463104999999999</v>
      </c>
      <c r="P17" s="295">
        <f>'Anchor-AI'!T15</f>
        <v>43.225892999999999</v>
      </c>
      <c r="Q17" s="295">
        <f>'Anchor-AI'!U15</f>
        <v>46.711821999999998</v>
      </c>
      <c r="R17" s="295">
        <f>'Anchor-AI'!V15</f>
        <v>42.970272999999999</v>
      </c>
      <c r="S17" s="295">
        <f>'Anchor-AI'!W15</f>
        <v>48.864248000000003</v>
      </c>
      <c r="T17" s="295">
        <f>'Anchor-AI'!X15</f>
        <v>48.815967999999998</v>
      </c>
      <c r="U17" s="295">
        <f>10*LOG10(1/((Summary!$C$80/10^(R17/10)+Summary!$C$81/10^(S17/10)+Summary!$C$82/10^(T17/10))/Summary!$C$83))</f>
        <v>44.202640225940513</v>
      </c>
      <c r="V17" s="295">
        <f>'Anchor-AI'!Y15</f>
        <v>1.197406</v>
      </c>
      <c r="W17" s="295">
        <f>'Anchor-AI'!Z15</f>
        <v>644.6</v>
      </c>
      <c r="X17" s="295">
        <f>'Anchor-AI'!AA15</f>
        <v>0.92989999999999995</v>
      </c>
      <c r="Y17" s="357">
        <f>'Anchor-AI'!AB15</f>
        <v>4</v>
      </c>
      <c r="Z17" s="357">
        <f>'Anchor-AI'!AC15</f>
        <v>5</v>
      </c>
      <c r="AA17" s="296">
        <f t="shared" si="0"/>
        <v>0.17905555555555555</v>
      </c>
      <c r="AC17" s="170">
        <f>'Test-AI'!L15</f>
        <v>18572.211788000001</v>
      </c>
      <c r="AD17" s="167">
        <f>'Test-AI'!M15</f>
        <v>43.137241000000003</v>
      </c>
      <c r="AE17" s="167">
        <f>'Test-AI'!N15</f>
        <v>48.880927</v>
      </c>
      <c r="AF17" s="167">
        <f>'Test-AI'!O15</f>
        <v>48.755141999999999</v>
      </c>
      <c r="AG17" s="167">
        <f>(Summary!$C$63*AD17+Summary!$C$64*AE17+Summary!$C$65*AF17)/Summary!$C$66</f>
        <v>45.030838833333327</v>
      </c>
      <c r="AH17" s="167">
        <f>'Test-AI'!P15</f>
        <v>23.224993000000001</v>
      </c>
      <c r="AI17" s="167">
        <f>'Test-AI'!Q15</f>
        <v>22.063416</v>
      </c>
      <c r="AJ17" s="167">
        <f>'Test-AI'!R15</f>
        <v>98.809770999999998</v>
      </c>
      <c r="AK17" s="167">
        <f>'Test-AI'!S15</f>
        <v>98.492735999999994</v>
      </c>
      <c r="AL17" s="167">
        <f>'Test-AI'!T15</f>
        <v>43.377167</v>
      </c>
      <c r="AM17" s="167">
        <f>'Test-AI'!U15</f>
        <v>46.769880999999998</v>
      </c>
      <c r="AN17" s="167">
        <f>'Test-AI'!V15</f>
        <v>43.133673000000002</v>
      </c>
      <c r="AO17" s="167">
        <f>'Test-AI'!W15</f>
        <v>48.876161000000003</v>
      </c>
      <c r="AP17" s="167">
        <f>'Test-AI'!X15</f>
        <v>48.751220000000004</v>
      </c>
      <c r="AQ17" s="167">
        <f>10*LOG10(1/((Summary!$C$80/10^(AN17/10)+Summary!$C$81/10^(AO17/10)+Summary!$C$82/10^(AP17/10))/Summary!$C$83))</f>
        <v>44.343818304297159</v>
      </c>
      <c r="AR17" s="167">
        <f>'Test-AI'!Y15</f>
        <v>1.139753</v>
      </c>
      <c r="AS17" s="167">
        <f>'Test-AI'!Z15</f>
        <v>44265.5</v>
      </c>
      <c r="AT17" s="295">
        <f>'Test-AI'!AA15</f>
        <v>2.6137999999999999</v>
      </c>
      <c r="AU17" s="357">
        <f>'Test-AI'!AB15</f>
        <v>4</v>
      </c>
      <c r="AV17" s="357">
        <f>'Test-AI'!AC15</f>
        <v>5</v>
      </c>
      <c r="AW17" s="296">
        <f t="shared" si="1"/>
        <v>12.295972222222222</v>
      </c>
      <c r="AX17" s="297">
        <f t="shared" si="2"/>
        <v>68.671269004033505</v>
      </c>
      <c r="AY17" s="298">
        <f t="shared" si="3"/>
        <v>2.8108398752554038</v>
      </c>
      <c r="AZ17" s="297">
        <f t="shared" si="4"/>
        <v>1</v>
      </c>
      <c r="BA17" s="345">
        <f t="shared" si="5"/>
        <v>1</v>
      </c>
      <c r="BB17" s="75"/>
      <c r="BC17" s="75"/>
      <c r="BD17" s="565"/>
      <c r="BE17" s="550"/>
      <c r="BF17" s="552"/>
      <c r="BG17" s="552"/>
      <c r="BH17" s="552"/>
      <c r="BI17" s="552"/>
      <c r="BJ17" s="552"/>
      <c r="BK17" s="553"/>
      <c r="BL17" s="552"/>
      <c r="BM17" s="553"/>
      <c r="BN17" s="552"/>
      <c r="BO17" s="546"/>
      <c r="BP17" s="541"/>
      <c r="BQ17" s="546"/>
      <c r="BR17" s="541"/>
      <c r="BS17" s="553"/>
      <c r="BT17" s="552"/>
      <c r="BU17" s="553"/>
      <c r="BV17" s="552"/>
      <c r="BW17" s="553"/>
      <c r="BX17" s="552"/>
      <c r="BY17" s="552"/>
      <c r="BZ17" s="541"/>
      <c r="CA17" s="541"/>
      <c r="CB17" s="552"/>
      <c r="CC17" s="553"/>
      <c r="CD17" s="552"/>
      <c r="CE17" s="546"/>
      <c r="CF17" s="541"/>
      <c r="CG17" s="546"/>
      <c r="CH17" s="541"/>
    </row>
    <row r="18" spans="1:86" ht="17" customHeight="1" x14ac:dyDescent="0.2">
      <c r="A18" s="538"/>
      <c r="B18" s="566"/>
      <c r="C18" s="485"/>
      <c r="D18" s="590"/>
      <c r="E18" s="558"/>
      <c r="F18" s="239">
        <v>135</v>
      </c>
      <c r="G18" s="294">
        <f>'Anchor-AI'!L16</f>
        <v>10936.5674</v>
      </c>
      <c r="H18" s="295">
        <f>'Anchor-AI'!M16</f>
        <v>39.191643999999997</v>
      </c>
      <c r="I18" s="295">
        <f>'Anchor-AI'!N16</f>
        <v>45.448034</v>
      </c>
      <c r="J18" s="295">
        <f>'Anchor-AI'!O16</f>
        <v>45.343539999999997</v>
      </c>
      <c r="K18" s="295">
        <f>(Summary!$C$63*H18+Summary!$C$64*I18+Summary!$C$65*J18)/Summary!$C$66</f>
        <v>41.259691666666662</v>
      </c>
      <c r="L18" s="295">
        <f>'Anchor-AI'!P16</f>
        <v>19.045199</v>
      </c>
      <c r="M18" s="295">
        <f>'Anchor-AI'!Q16</f>
        <v>18.848806</v>
      </c>
      <c r="N18" s="295">
        <f>'Anchor-AI'!R16</f>
        <v>96.523735000000002</v>
      </c>
      <c r="O18" s="295">
        <f>'Anchor-AI'!S16</f>
        <v>95.373502000000002</v>
      </c>
      <c r="P18" s="295">
        <f>'Anchor-AI'!T16</f>
        <v>38.676110999999999</v>
      </c>
      <c r="Q18" s="295">
        <f>'Anchor-AI'!U16</f>
        <v>43.428607999999997</v>
      </c>
      <c r="R18" s="295">
        <f>'Anchor-AI'!V16</f>
        <v>39.188462999999999</v>
      </c>
      <c r="S18" s="295">
        <f>'Anchor-AI'!W16</f>
        <v>45.446053999999997</v>
      </c>
      <c r="T18" s="295">
        <f>'Anchor-AI'!X16</f>
        <v>45.340152000000003</v>
      </c>
      <c r="U18" s="295">
        <f>10*LOG10(1/((Summary!$C$80/10^(R18/10)+Summary!$C$81/10^(S18/10)+Summary!$C$82/10^(T18/10))/Summary!$C$83))</f>
        <v>40.457883797092009</v>
      </c>
      <c r="V18" s="295">
        <f>'Anchor-AI'!Y16</f>
        <v>1.4571149999999999</v>
      </c>
      <c r="W18" s="295">
        <f>'Anchor-AI'!Z16</f>
        <v>635.5</v>
      </c>
      <c r="X18" s="295">
        <f>'Anchor-AI'!AA16</f>
        <v>0.85199999999999998</v>
      </c>
      <c r="Y18" s="357">
        <f>'Anchor-AI'!AB16</f>
        <v>4</v>
      </c>
      <c r="Z18" s="357">
        <f>'Anchor-AI'!AC16</f>
        <v>5</v>
      </c>
      <c r="AA18" s="296">
        <f t="shared" si="0"/>
        <v>0.17652777777777778</v>
      </c>
      <c r="AC18" s="170">
        <f>'Test-AI'!L16</f>
        <v>9486.5934070000003</v>
      </c>
      <c r="AD18" s="167">
        <f>'Test-AI'!M16</f>
        <v>39.463813999999999</v>
      </c>
      <c r="AE18" s="167">
        <f>'Test-AI'!N16</f>
        <v>45.487744999999997</v>
      </c>
      <c r="AF18" s="167">
        <f>'Test-AI'!O16</f>
        <v>45.336466999999999</v>
      </c>
      <c r="AG18" s="167">
        <f>(Summary!$C$63*AD18+Summary!$C$64*AE18+Summary!$C$65*AF18)/Summary!$C$66</f>
        <v>41.446577999999995</v>
      </c>
      <c r="AH18" s="167">
        <f>'Test-AI'!P16</f>
        <v>19.255887000000001</v>
      </c>
      <c r="AI18" s="167">
        <f>'Test-AI'!Q16</f>
        <v>19.053304000000001</v>
      </c>
      <c r="AJ18" s="167">
        <f>'Test-AI'!R16</f>
        <v>97.003192999999996</v>
      </c>
      <c r="AK18" s="167">
        <f>'Test-AI'!S16</f>
        <v>95.608172999999994</v>
      </c>
      <c r="AL18" s="167">
        <f>'Test-AI'!T16</f>
        <v>38.881511000000003</v>
      </c>
      <c r="AM18" s="167">
        <f>'Test-AI'!U16</f>
        <v>43.616407000000002</v>
      </c>
      <c r="AN18" s="167">
        <f>'Test-AI'!V16</f>
        <v>39.460617999999997</v>
      </c>
      <c r="AO18" s="167">
        <f>'Test-AI'!W16</f>
        <v>45.485219999999998</v>
      </c>
      <c r="AP18" s="167">
        <f>'Test-AI'!X16</f>
        <v>45.334240000000001</v>
      </c>
      <c r="AQ18" s="167">
        <f>10*LOG10(1/((Summary!$C$80/10^(AN18/10)+Summary!$C$81/10^(AO18/10)+Summary!$C$82/10^(AP18/10))/Summary!$C$83))</f>
        <v>40.701929931610785</v>
      </c>
      <c r="AR18" s="167">
        <f>'Test-AI'!Y16</f>
        <v>1.39585</v>
      </c>
      <c r="AS18" s="167">
        <f>'Test-AI'!Z16</f>
        <v>54967.6</v>
      </c>
      <c r="AT18" s="295">
        <f>'Test-AI'!AA16</f>
        <v>2.5543</v>
      </c>
      <c r="AU18" s="357">
        <f>'Test-AI'!AB16</f>
        <v>4</v>
      </c>
      <c r="AV18" s="357">
        <f>'Test-AI'!AC16</f>
        <v>5</v>
      </c>
      <c r="AW18" s="296">
        <f t="shared" si="1"/>
        <v>15.268777777777778</v>
      </c>
      <c r="AX18" s="297">
        <f t="shared" si="2"/>
        <v>86.49504327301338</v>
      </c>
      <c r="AY18" s="298">
        <f t="shared" si="3"/>
        <v>2.9980046948356809</v>
      </c>
      <c r="AZ18" s="297">
        <f t="shared" si="4"/>
        <v>1</v>
      </c>
      <c r="BA18" s="345">
        <f t="shared" si="5"/>
        <v>1</v>
      </c>
      <c r="BB18" s="75"/>
      <c r="BC18" s="75"/>
      <c r="BD18" s="573" t="s">
        <v>147</v>
      </c>
      <c r="BE18" s="549">
        <f t="array" ref="BE18">bdRateExtend($G17:$G20,H17:H20,$AC17:$AC20,AD17:AD20)</f>
        <v>-0.18734508635530378</v>
      </c>
      <c r="BF18" s="552"/>
      <c r="BG18" s="552"/>
      <c r="BH18" s="552"/>
      <c r="BI18" s="552"/>
      <c r="BJ18" s="552"/>
      <c r="BK18" s="551">
        <f t="array" ref="BK18">bdRateExtend($G17:$G20,L17:L20,$AC17:$AC20,AH17:AH20)</f>
        <v>-0.16966939891525357</v>
      </c>
      <c r="BL18" s="552"/>
      <c r="BM18" s="551">
        <f t="array" ref="BM18">bdRateExtend($G17:$G20,M17:M20,$AC17:$AC20,AI17:AI20)</f>
        <v>-0.17455395368896764</v>
      </c>
      <c r="BN18" s="552"/>
      <c r="BO18" s="545">
        <f t="array" ref="BO18">bdRateExtend($G17:$G20,N17:N20,$AC17:$AC20,AJ17:AJ20,"None", FALSE,1)</f>
        <v>-0.19676599898934366</v>
      </c>
      <c r="BP18" s="541"/>
      <c r="BQ18" s="545">
        <f t="array" ref="BQ18">bdRateExtend($G17:$G20,O17:O20,$AC17:$AC20,AK17:AK20,"None", FALSE,1)</f>
        <v>-0.18118073734474383</v>
      </c>
      <c r="BR18" s="541"/>
      <c r="BS18" s="551">
        <f t="array" ref="BS18">bdRateExtend($G17:$G20,P17:P20,$AC17:$AC20,AL17:AL20)</f>
        <v>-0.16540094650738646</v>
      </c>
      <c r="BT18" s="552"/>
      <c r="BU18" s="551">
        <f t="array" ref="BU18">bdRateExtend($G17:$G20,Q17:Q20,$AC17:$AC20,AM17:AM20)</f>
        <v>-0.17208674864444817</v>
      </c>
      <c r="BV18" s="552"/>
      <c r="BW18" s="551">
        <f t="array" ref="BW18">bdRateExtend($G17:$G20,R17:R20,$AC17:$AC20,AN17:AN20)</f>
        <v>-0.18730559045663053</v>
      </c>
      <c r="BX18" s="552"/>
      <c r="BY18" s="552"/>
      <c r="BZ18" s="541"/>
      <c r="CA18" s="541"/>
      <c r="CB18" s="552"/>
      <c r="CC18" s="561">
        <f t="array" ref="CC18">bdCAMBIExtend($G17:$G20,V17:V20,$AC17:$AC20,AR17:AR20)</f>
        <v>-0.17810115996671427</v>
      </c>
      <c r="CD18" s="552"/>
      <c r="CE18" s="554">
        <f t="array" ref="CE18">testVMAFRange($G17:$G20,N17:N20,$AC17:$AC20,AJ17:AJ20)</f>
        <v>0</v>
      </c>
      <c r="CF18" s="541"/>
      <c r="CG18" s="554">
        <f t="array" ref="CG18">testVMAFRange($G17:$G20,O17:O20,$AC17:$AC20,AK17:AK20)</f>
        <v>0</v>
      </c>
      <c r="CH18" s="541"/>
    </row>
    <row r="19" spans="1:86" ht="17" customHeight="1" x14ac:dyDescent="0.2">
      <c r="A19" s="538"/>
      <c r="B19" s="566"/>
      <c r="C19" s="485"/>
      <c r="D19" s="590"/>
      <c r="E19" s="558"/>
      <c r="F19" s="239">
        <v>160</v>
      </c>
      <c r="G19" s="294">
        <f>'Anchor-AI'!L17</f>
        <v>5437.3786</v>
      </c>
      <c r="H19" s="295">
        <f>'Anchor-AI'!M17</f>
        <v>35.244726</v>
      </c>
      <c r="I19" s="295">
        <f>'Anchor-AI'!N17</f>
        <v>41.851424999999999</v>
      </c>
      <c r="J19" s="295">
        <f>'Anchor-AI'!O17</f>
        <v>41.779029000000001</v>
      </c>
      <c r="K19" s="295">
        <f>(Summary!$C$63*H19+Summary!$C$64*I19+Summary!$C$65*J19)/Summary!$C$66</f>
        <v>37.434893000000002</v>
      </c>
      <c r="L19" s="295">
        <f>'Anchor-AI'!P17</f>
        <v>14.967796999999999</v>
      </c>
      <c r="M19" s="295">
        <f>'Anchor-AI'!Q17</f>
        <v>15.580389</v>
      </c>
      <c r="N19" s="295">
        <f>'Anchor-AI'!R17</f>
        <v>84.344392999999997</v>
      </c>
      <c r="O19" s="295">
        <f>'Anchor-AI'!S17</f>
        <v>81.851338999999996</v>
      </c>
      <c r="P19" s="295">
        <f>'Anchor-AI'!T17</f>
        <v>33.714117999999999</v>
      </c>
      <c r="Q19" s="295">
        <f>'Anchor-AI'!U17</f>
        <v>39.951009999999997</v>
      </c>
      <c r="R19" s="295">
        <f>'Anchor-AI'!V17</f>
        <v>35.239893000000002</v>
      </c>
      <c r="S19" s="295">
        <f>'Anchor-AI'!W17</f>
        <v>41.849657000000001</v>
      </c>
      <c r="T19" s="295">
        <f>'Anchor-AI'!X17</f>
        <v>41.775981000000002</v>
      </c>
      <c r="U19" s="295">
        <f>10*LOG10(1/((Summary!$C$80/10^(R19/10)+Summary!$C$81/10^(S19/10)+Summary!$C$82/10^(T19/10))/Summary!$C$83))</f>
        <v>36.547278073272125</v>
      </c>
      <c r="V19" s="295">
        <f>'Anchor-AI'!Y17</f>
        <v>1.877705</v>
      </c>
      <c r="W19" s="295">
        <f>'Anchor-AI'!Z17</f>
        <v>547.29999999999995</v>
      </c>
      <c r="X19" s="295">
        <f>'Anchor-AI'!AA17</f>
        <v>0.58379999999999999</v>
      </c>
      <c r="Y19" s="357">
        <f>'Anchor-AI'!AB17</f>
        <v>4</v>
      </c>
      <c r="Z19" s="357">
        <f>'Anchor-AI'!AC17</f>
        <v>5</v>
      </c>
      <c r="AA19" s="296">
        <f t="shared" si="0"/>
        <v>0.15202777777777776</v>
      </c>
      <c r="AC19" s="170">
        <f>'Test-AI'!L17</f>
        <v>4712.2477520000002</v>
      </c>
      <c r="AD19" s="167">
        <f>'Test-AI'!M17</f>
        <v>35.697696000000001</v>
      </c>
      <c r="AE19" s="167">
        <f>'Test-AI'!N17</f>
        <v>41.955250999999997</v>
      </c>
      <c r="AF19" s="167">
        <f>'Test-AI'!O17</f>
        <v>41.881236999999999</v>
      </c>
      <c r="AG19" s="167">
        <f>(Summary!$C$63*AD19+Summary!$C$64*AE19+Summary!$C$65*AF19)/Summary!$C$66</f>
        <v>37.771211999999998</v>
      </c>
      <c r="AH19" s="167">
        <f>'Test-AI'!P17</f>
        <v>15.276419000000001</v>
      </c>
      <c r="AI19" s="167">
        <f>'Test-AI'!Q17</f>
        <v>15.848940000000001</v>
      </c>
      <c r="AJ19" s="167">
        <f>'Test-AI'!R17</f>
        <v>85.844369999999998</v>
      </c>
      <c r="AK19" s="167">
        <f>'Test-AI'!S17</f>
        <v>83.148213999999996</v>
      </c>
      <c r="AL19" s="167">
        <f>'Test-AI'!T17</f>
        <v>34.046348000000002</v>
      </c>
      <c r="AM19" s="167">
        <f>'Test-AI'!U17</f>
        <v>40.213679999999997</v>
      </c>
      <c r="AN19" s="167">
        <f>'Test-AI'!V17</f>
        <v>35.692985</v>
      </c>
      <c r="AO19" s="167">
        <f>'Test-AI'!W17</f>
        <v>41.952944000000002</v>
      </c>
      <c r="AP19" s="167">
        <f>'Test-AI'!X17</f>
        <v>41.877232999999997</v>
      </c>
      <c r="AQ19" s="167">
        <f>10*LOG10(1/((Summary!$C$80/10^(AN19/10)+Summary!$C$81/10^(AO19/10)+Summary!$C$82/10^(AP19/10))/Summary!$C$83))</f>
        <v>36.964287888116168</v>
      </c>
      <c r="AR19" s="167">
        <f>'Test-AI'!Y17</f>
        <v>1.591318</v>
      </c>
      <c r="AS19" s="167">
        <f>'Test-AI'!Z17</f>
        <v>38350</v>
      </c>
      <c r="AT19" s="295">
        <f>'Test-AI'!AA17</f>
        <v>1.9347000000000001</v>
      </c>
      <c r="AU19" s="357">
        <f>'Test-AI'!AB17</f>
        <v>4</v>
      </c>
      <c r="AV19" s="357">
        <f>'Test-AI'!AC17</f>
        <v>5</v>
      </c>
      <c r="AW19" s="296">
        <f t="shared" si="1"/>
        <v>10.652777777777779</v>
      </c>
      <c r="AX19" s="297">
        <f t="shared" si="2"/>
        <v>70.071258907363429</v>
      </c>
      <c r="AY19" s="298">
        <f t="shared" si="3"/>
        <v>3.3139773895169582</v>
      </c>
      <c r="AZ19" s="297">
        <f t="shared" si="4"/>
        <v>1</v>
      </c>
      <c r="BA19" s="345">
        <f t="shared" si="5"/>
        <v>1</v>
      </c>
      <c r="BB19" s="75"/>
      <c r="BC19" s="75"/>
      <c r="BD19" s="565"/>
      <c r="BE19" s="550"/>
      <c r="BF19" s="552"/>
      <c r="BG19" s="552"/>
      <c r="BH19" s="552"/>
      <c r="BI19" s="552"/>
      <c r="BJ19" s="552"/>
      <c r="BK19" s="553"/>
      <c r="BL19" s="552"/>
      <c r="BM19" s="553"/>
      <c r="BN19" s="552"/>
      <c r="BO19" s="546"/>
      <c r="BP19" s="541"/>
      <c r="BQ19" s="546"/>
      <c r="BR19" s="541"/>
      <c r="BS19" s="553"/>
      <c r="BT19" s="552"/>
      <c r="BU19" s="553"/>
      <c r="BV19" s="552"/>
      <c r="BW19" s="553"/>
      <c r="BX19" s="552"/>
      <c r="BY19" s="552"/>
      <c r="BZ19" s="541"/>
      <c r="CA19" s="541"/>
      <c r="CB19" s="552"/>
      <c r="CC19" s="553"/>
      <c r="CD19" s="552"/>
      <c r="CE19" s="546"/>
      <c r="CF19" s="541"/>
      <c r="CG19" s="546"/>
      <c r="CH19" s="541"/>
    </row>
    <row r="20" spans="1:86" ht="17" customHeight="1" thickBot="1" x14ac:dyDescent="0.25">
      <c r="A20" s="538"/>
      <c r="B20" s="566"/>
      <c r="C20" s="485"/>
      <c r="D20" s="590"/>
      <c r="E20" s="558"/>
      <c r="F20" s="239">
        <v>185</v>
      </c>
      <c r="G20" s="294">
        <f>'Anchor-AI'!L18</f>
        <v>2480.8951000000002</v>
      </c>
      <c r="H20" s="295">
        <f>'Anchor-AI'!M18</f>
        <v>31.315684999999998</v>
      </c>
      <c r="I20" s="295">
        <f>'Anchor-AI'!N18</f>
        <v>38.217500999999999</v>
      </c>
      <c r="J20" s="295">
        <f>'Anchor-AI'!O18</f>
        <v>38.021242999999998</v>
      </c>
      <c r="K20" s="295">
        <f>(Summary!$C$63*H20+Summary!$C$64*I20+Summary!$C$65*J20)/Summary!$C$66</f>
        <v>33.583580666666663</v>
      </c>
      <c r="L20" s="295">
        <f>'Anchor-AI'!P18</f>
        <v>11.173920000000001</v>
      </c>
      <c r="M20" s="295">
        <f>'Anchor-AI'!Q18</f>
        <v>12.260441999999999</v>
      </c>
      <c r="N20" s="295">
        <f>'Anchor-AI'!R18</f>
        <v>62.970799999999997</v>
      </c>
      <c r="O20" s="295">
        <f>'Anchor-AI'!S18</f>
        <v>60.452454000000003</v>
      </c>
      <c r="P20" s="295">
        <f>'Anchor-AI'!T18</f>
        <v>28.663246999999998</v>
      </c>
      <c r="Q20" s="295">
        <f>'Anchor-AI'!U18</f>
        <v>36.259757999999998</v>
      </c>
      <c r="R20" s="295">
        <f>'Anchor-AI'!V18</f>
        <v>31.307497000000001</v>
      </c>
      <c r="S20" s="295">
        <f>'Anchor-AI'!W18</f>
        <v>38.213275000000003</v>
      </c>
      <c r="T20" s="295">
        <f>'Anchor-AI'!X18</f>
        <v>38.018824000000002</v>
      </c>
      <c r="U20" s="295">
        <f>10*LOG10(1/((Summary!$C$80/10^(R20/10)+Summary!$C$81/10^(S20/10)+Summary!$C$82/10^(T20/10))/Summary!$C$83))</f>
        <v>32.637596227732871</v>
      </c>
      <c r="V20" s="295">
        <f>'Anchor-AI'!Y18</f>
        <v>1.758732</v>
      </c>
      <c r="W20" s="295">
        <f>'Anchor-AI'!Z18</f>
        <v>360.3</v>
      </c>
      <c r="X20" s="295">
        <f>'Anchor-AI'!AA18</f>
        <v>0.33040000000000003</v>
      </c>
      <c r="Y20" s="357">
        <f>'Anchor-AI'!AB18</f>
        <v>4</v>
      </c>
      <c r="Z20" s="357">
        <f>'Anchor-AI'!AC18</f>
        <v>5</v>
      </c>
      <c r="AA20" s="296">
        <f t="shared" si="0"/>
        <v>0.10008333333333333</v>
      </c>
      <c r="AC20" s="170">
        <f>'Test-AI'!L18</f>
        <v>2184.5034970000002</v>
      </c>
      <c r="AD20" s="167">
        <f>'Test-AI'!M18</f>
        <v>31.917432999999999</v>
      </c>
      <c r="AE20" s="167">
        <f>'Test-AI'!N18</f>
        <v>38.266987999999998</v>
      </c>
      <c r="AF20" s="167">
        <f>'Test-AI'!O18</f>
        <v>38.189726</v>
      </c>
      <c r="AG20" s="167">
        <f>(Summary!$C$63*AD20+Summary!$C$64*AE20+Summary!$C$65*AF20)/Summary!$C$66</f>
        <v>34.021074333333331</v>
      </c>
      <c r="AH20" s="167">
        <f>'Test-AI'!P18</f>
        <v>11.561119</v>
      </c>
      <c r="AI20" s="167">
        <f>'Test-AI'!Q18</f>
        <v>12.586046</v>
      </c>
      <c r="AJ20" s="167">
        <f>'Test-AI'!R18</f>
        <v>66.716858999999999</v>
      </c>
      <c r="AK20" s="167">
        <f>'Test-AI'!S18</f>
        <v>63.816204999999997</v>
      </c>
      <c r="AL20" s="167">
        <f>'Test-AI'!T18</f>
        <v>29.165136</v>
      </c>
      <c r="AM20" s="167">
        <f>'Test-AI'!U18</f>
        <v>36.781910000000003</v>
      </c>
      <c r="AN20" s="167">
        <f>'Test-AI'!V18</f>
        <v>31.908259000000001</v>
      </c>
      <c r="AO20" s="167">
        <f>'Test-AI'!W18</f>
        <v>38.263182</v>
      </c>
      <c r="AP20" s="167">
        <f>'Test-AI'!X18</f>
        <v>38.185943999999999</v>
      </c>
      <c r="AQ20" s="167">
        <f>10*LOG10(1/((Summary!$C$80/10^(AN20/10)+Summary!$C$81/10^(AO20/10)+Summary!$C$82/10^(AP20/10))/Summary!$C$83))</f>
        <v>33.189507543566535</v>
      </c>
      <c r="AR20" s="167">
        <f>'Test-AI'!Y18</f>
        <v>1.707651</v>
      </c>
      <c r="AS20" s="167">
        <f>'Test-AI'!Z18</f>
        <v>17585.3</v>
      </c>
      <c r="AT20" s="295">
        <f>'Test-AI'!AA18</f>
        <v>1.2134</v>
      </c>
      <c r="AU20" s="357">
        <f>'Test-AI'!AB18</f>
        <v>4</v>
      </c>
      <c r="AV20" s="357">
        <f>'Test-AI'!AC18</f>
        <v>5</v>
      </c>
      <c r="AW20" s="296">
        <f t="shared" si="1"/>
        <v>4.8848055555555554</v>
      </c>
      <c r="AX20" s="297">
        <f t="shared" si="2"/>
        <v>48.807382736608382</v>
      </c>
      <c r="AY20" s="298">
        <f t="shared" si="3"/>
        <v>3.672518159806295</v>
      </c>
      <c r="AZ20" s="297">
        <f t="shared" si="4"/>
        <v>1</v>
      </c>
      <c r="BA20" s="345">
        <f t="shared" si="5"/>
        <v>1</v>
      </c>
      <c r="BB20" s="75"/>
      <c r="BC20" s="75"/>
      <c r="BD20" s="574" t="s">
        <v>46</v>
      </c>
      <c r="BE20" s="549">
        <f t="array" ref="BE20">bdRateExtend($G18:$G21,H18:H21,$AC18:$AC21,AD18:AD21)</f>
        <v>-0.21348473691167269</v>
      </c>
      <c r="BF20" s="552"/>
      <c r="BG20" s="552"/>
      <c r="BH20" s="552"/>
      <c r="BI20" s="552"/>
      <c r="BJ20" s="552"/>
      <c r="BK20" s="551">
        <f t="array" ref="BK20">bdRateExtend($G18:$G21,L18:L21,$AC18:$AC21,AH18:AH21)</f>
        <v>-0.18700175201845959</v>
      </c>
      <c r="BL20" s="552"/>
      <c r="BM20" s="551">
        <f t="array" ref="BM20">bdRateExtend($G18:$G21,M18:M21,$AC18:$AC21,AI18:AI21)</f>
        <v>-0.18457628277602034</v>
      </c>
      <c r="BN20" s="552"/>
      <c r="BO20" s="545">
        <f t="array" ref="BO20">bdRateExtend($G18:$G21,N18:N21,$AC18:$AC21,AJ18:AJ21,"None", FALSE,1)</f>
        <v>-0.22229849299597515</v>
      </c>
      <c r="BP20" s="541"/>
      <c r="BQ20" s="545">
        <f t="array" ref="BQ20">bdRateExtend($G18:$G21,O18:O21,$AC18:$AC21,AK18:AK21,"None", FALSE,1)</f>
        <v>-0.21117047164795466</v>
      </c>
      <c r="BR20" s="541"/>
      <c r="BS20" s="551">
        <f t="array" ref="BS20">bdRateExtend($G18:$G21,P18:P21,$AC18:$AC21,AL18:AL21)</f>
        <v>-0.18302238696958617</v>
      </c>
      <c r="BT20" s="552"/>
      <c r="BU20" s="551">
        <f t="array" ref="BU20">bdRateExtend($G18:$G21,Q18:Q21,$AC18:$AC21,AM18:AM21)</f>
        <v>-0.19645486705452886</v>
      </c>
      <c r="BV20" s="552"/>
      <c r="BW20" s="551">
        <f t="array" ref="BW20">bdRateExtend($G18:$G21,R18:R21,$AC18:$AC21,AN18:AN21)</f>
        <v>-0.21339652994188552</v>
      </c>
      <c r="BX20" s="552"/>
      <c r="BY20" s="552"/>
      <c r="BZ20" s="541"/>
      <c r="CA20" s="541"/>
      <c r="CB20" s="552"/>
      <c r="CC20" s="561">
        <f t="array" ref="CC20">bdCAMBIExtend($G18:$G21,V18:V21,$AC18:$AC21,AR18:AR21)</f>
        <v>-0.16292106920153224</v>
      </c>
      <c r="CD20" s="552"/>
      <c r="CE20" s="554">
        <f t="array" ref="CE20">testVMAFRange($G18:$G21,N18:N21,$AC18:$AC21,AJ18:AJ21)</f>
        <v>0</v>
      </c>
      <c r="CF20" s="541"/>
      <c r="CG20" s="554">
        <f t="array" ref="CG20">testVMAFRange($G18:$G21,O18:O21,$AC18:$AC21,AK18:AK21)</f>
        <v>0</v>
      </c>
      <c r="CH20" s="541"/>
    </row>
    <row r="21" spans="1:86" ht="17" customHeight="1" thickBot="1" x14ac:dyDescent="0.25">
      <c r="A21" s="538"/>
      <c r="B21" s="596"/>
      <c r="C21" s="486"/>
      <c r="D21" s="591"/>
      <c r="E21" s="559"/>
      <c r="F21" s="240">
        <v>210</v>
      </c>
      <c r="G21" s="299">
        <f>'Anchor-AI'!L19</f>
        <v>1045.5464999999999</v>
      </c>
      <c r="H21" s="300">
        <f>'Anchor-AI'!M19</f>
        <v>27.772841</v>
      </c>
      <c r="I21" s="300">
        <f>'Anchor-AI'!N19</f>
        <v>34.631194999999998</v>
      </c>
      <c r="J21" s="300">
        <f>'Anchor-AI'!O19</f>
        <v>34.208579999999998</v>
      </c>
      <c r="K21" s="295">
        <f>(Summary!$C$63*H21+Summary!$C$64*I21+Summary!$C$65*J21)/Summary!$C$66</f>
        <v>29.988523166666663</v>
      </c>
      <c r="L21" s="300">
        <f>'Anchor-AI'!P19</f>
        <v>7.712218</v>
      </c>
      <c r="M21" s="300">
        <f>'Anchor-AI'!Q19</f>
        <v>9.1995660000000008</v>
      </c>
      <c r="N21" s="300">
        <f>'Anchor-AI'!R19</f>
        <v>37.787053999999998</v>
      </c>
      <c r="O21" s="300">
        <f>'Anchor-AI'!S19</f>
        <v>36.420206</v>
      </c>
      <c r="P21" s="300">
        <f>'Anchor-AI'!T19</f>
        <v>24.119450000000001</v>
      </c>
      <c r="Q21" s="300">
        <f>'Anchor-AI'!U19</f>
        <v>32.723520999999998</v>
      </c>
      <c r="R21" s="300">
        <f>'Anchor-AI'!V19</f>
        <v>27.765269</v>
      </c>
      <c r="S21" s="300">
        <f>'Anchor-AI'!W19</f>
        <v>34.627322999999997</v>
      </c>
      <c r="T21" s="300">
        <f>'Anchor-AI'!X19</f>
        <v>34.200899</v>
      </c>
      <c r="U21" s="300">
        <f>10*LOG10(1/((Summary!$C$80/10^(R21/10)+Summary!$C$81/10^(S21/10)+Summary!$C$82/10^(T21/10))/Summary!$C$83))</f>
        <v>29.079627305063891</v>
      </c>
      <c r="V21" s="300">
        <f>'Anchor-AI'!Y19</f>
        <v>1.833</v>
      </c>
      <c r="W21" s="300">
        <f>'Anchor-AI'!Z19</f>
        <v>185.7</v>
      </c>
      <c r="X21" s="300">
        <f>'Anchor-AI'!AA19</f>
        <v>0.33339999999999997</v>
      </c>
      <c r="Y21" s="357">
        <f>'Anchor-AI'!AB19</f>
        <v>4</v>
      </c>
      <c r="Z21" s="357">
        <f>'Anchor-AI'!AC19</f>
        <v>5</v>
      </c>
      <c r="AA21" s="301">
        <f t="shared" si="0"/>
        <v>5.1583333333333328E-2</v>
      </c>
      <c r="AC21" s="171">
        <f>'Test-AI'!L19</f>
        <v>941.92207800000006</v>
      </c>
      <c r="AD21" s="168">
        <f>'Test-AI'!M19</f>
        <v>28.420386000000001</v>
      </c>
      <c r="AE21" s="168">
        <f>'Test-AI'!N19</f>
        <v>34.604495999999997</v>
      </c>
      <c r="AF21" s="168">
        <f>'Test-AI'!O19</f>
        <v>34.298912000000001</v>
      </c>
      <c r="AG21" s="168">
        <f>(Summary!$C$63*AD21+Summary!$C$64*AE21+Summary!$C$65*AF21)/Summary!$C$66</f>
        <v>30.430825333333335</v>
      </c>
      <c r="AH21" s="168">
        <f>'Test-AI'!P19</f>
        <v>8.215325</v>
      </c>
      <c r="AI21" s="168">
        <f>'Test-AI'!Q19</f>
        <v>9.5338010000000004</v>
      </c>
      <c r="AJ21" s="168">
        <f>'Test-AI'!R19</f>
        <v>44.466507</v>
      </c>
      <c r="AK21" s="168">
        <f>'Test-AI'!S19</f>
        <v>42.535761999999998</v>
      </c>
      <c r="AL21" s="168">
        <f>'Test-AI'!T19</f>
        <v>24.766299</v>
      </c>
      <c r="AM21" s="168">
        <f>'Test-AI'!U19</f>
        <v>33.234172000000001</v>
      </c>
      <c r="AN21" s="168">
        <f>'Test-AI'!V19</f>
        <v>28.412925000000001</v>
      </c>
      <c r="AO21" s="168">
        <f>'Test-AI'!W19</f>
        <v>34.598686000000001</v>
      </c>
      <c r="AP21" s="168">
        <f>'Test-AI'!X19</f>
        <v>34.291646</v>
      </c>
      <c r="AQ21" s="168">
        <f>10*LOG10(1/((Summary!$C$80/10^(AN21/10)+Summary!$C$81/10^(AO21/10)+Summary!$C$82/10^(AP21/10))/Summary!$C$83))</f>
        <v>29.663303486873232</v>
      </c>
      <c r="AR21" s="168">
        <f>'Test-AI'!Y19</f>
        <v>1.7064630000000001</v>
      </c>
      <c r="AS21" s="168">
        <f>'Test-AI'!Z19</f>
        <v>8132.7</v>
      </c>
      <c r="AT21" s="300">
        <f>'Test-AI'!AA19</f>
        <v>1.1418999999999999</v>
      </c>
      <c r="AU21" s="357">
        <f>'Test-AI'!AB19</f>
        <v>4</v>
      </c>
      <c r="AV21" s="357">
        <f>'Test-AI'!AC19</f>
        <v>5</v>
      </c>
      <c r="AW21" s="301">
        <f t="shared" si="1"/>
        <v>2.2590833333333333</v>
      </c>
      <c r="AX21" s="302">
        <f t="shared" si="2"/>
        <v>43.794830371567045</v>
      </c>
      <c r="AY21" s="303">
        <f t="shared" si="3"/>
        <v>3.4250149970005999</v>
      </c>
      <c r="AZ21" s="297">
        <f t="shared" si="4"/>
        <v>1</v>
      </c>
      <c r="BA21" s="345">
        <f t="shared" si="5"/>
        <v>1</v>
      </c>
      <c r="BB21" s="75"/>
      <c r="BC21" s="75"/>
      <c r="BD21" s="570"/>
      <c r="BE21" s="550"/>
      <c r="BF21" s="553"/>
      <c r="BG21" s="553"/>
      <c r="BH21" s="553"/>
      <c r="BI21" s="553"/>
      <c r="BJ21" s="553"/>
      <c r="BK21" s="553"/>
      <c r="BL21" s="553"/>
      <c r="BM21" s="553"/>
      <c r="BN21" s="553"/>
      <c r="BO21" s="546"/>
      <c r="BP21" s="544"/>
      <c r="BQ21" s="546"/>
      <c r="BR21" s="544"/>
      <c r="BS21" s="553"/>
      <c r="BT21" s="553"/>
      <c r="BU21" s="553"/>
      <c r="BV21" s="553"/>
      <c r="BW21" s="553"/>
      <c r="BX21" s="553"/>
      <c r="BY21" s="553"/>
      <c r="BZ21" s="544"/>
      <c r="CA21" s="544"/>
      <c r="CB21" s="553"/>
      <c r="CC21" s="553"/>
      <c r="CD21" s="553"/>
      <c r="CE21" s="546"/>
      <c r="CF21" s="544"/>
      <c r="CG21" s="546"/>
      <c r="CH21" s="544"/>
    </row>
    <row r="22" spans="1:86" ht="17" customHeight="1" thickBot="1" x14ac:dyDescent="0.25">
      <c r="A22" s="538"/>
      <c r="B22" s="595" t="s">
        <v>148</v>
      </c>
      <c r="C22" s="586" t="s">
        <v>225</v>
      </c>
      <c r="D22" s="589">
        <v>50</v>
      </c>
      <c r="E22" s="557">
        <v>10</v>
      </c>
      <c r="F22" s="238">
        <v>85</v>
      </c>
      <c r="G22" s="289">
        <f>'Anchor-AI'!L20</f>
        <v>370416.88</v>
      </c>
      <c r="H22" s="290">
        <f>'Anchor-AI'!M20</f>
        <v>43.029121000000004</v>
      </c>
      <c r="I22" s="290">
        <f>'Anchor-AI'!N20</f>
        <v>44.648823</v>
      </c>
      <c r="J22" s="290">
        <f>'Anchor-AI'!O20</f>
        <v>44.418740999999997</v>
      </c>
      <c r="K22" s="290">
        <f>(Summary!$C$63*H22+Summary!$C$64*I22+Summary!$C$65*J22)/Summary!$C$66</f>
        <v>43.53067466666667</v>
      </c>
      <c r="L22" s="290">
        <f>'Anchor-AI'!P20</f>
        <v>30.477243000000001</v>
      </c>
      <c r="M22" s="290">
        <f>'Anchor-AI'!Q20</f>
        <v>27.054307999999999</v>
      </c>
      <c r="N22" s="290">
        <f>'Anchor-AI'!R20</f>
        <v>96.438590000000005</v>
      </c>
      <c r="O22" s="290">
        <f>'Anchor-AI'!S20</f>
        <v>95.145050999999995</v>
      </c>
      <c r="P22" s="290">
        <f>'Anchor-AI'!T20</f>
        <v>50.496180000000003</v>
      </c>
      <c r="Q22" s="290">
        <f>'Anchor-AI'!U20</f>
        <v>42.326177999999999</v>
      </c>
      <c r="R22" s="290">
        <f>'Anchor-AI'!V20</f>
        <v>43.029117999999997</v>
      </c>
      <c r="S22" s="290">
        <f>'Anchor-AI'!W20</f>
        <v>44.648819000000003</v>
      </c>
      <c r="T22" s="290">
        <f>'Anchor-AI'!X20</f>
        <v>44.418736000000003</v>
      </c>
      <c r="U22" s="290">
        <f>10*LOG10(1/((Summary!$C$80/10^(R22/10)+Summary!$C$81/10^(S22/10)+Summary!$C$82/10^(T22/10))/Summary!$C$83))</f>
        <v>43.474750529222497</v>
      </c>
      <c r="V22" s="290">
        <f>'Anchor-AI'!Y20</f>
        <v>1.5207E-2</v>
      </c>
      <c r="W22" s="290">
        <f>'Anchor-AI'!Z20</f>
        <v>2233.1999999999998</v>
      </c>
      <c r="X22" s="290">
        <f>'Anchor-AI'!AA20</f>
        <v>2.3008000000000002</v>
      </c>
      <c r="Y22" s="360">
        <f>'Anchor-AI'!AB20</f>
        <v>5</v>
      </c>
      <c r="Z22" s="360">
        <f>'Anchor-AI'!AC20</f>
        <v>5</v>
      </c>
      <c r="AA22" s="291">
        <f t="shared" si="0"/>
        <v>0.62033333333333329</v>
      </c>
      <c r="AC22" s="169">
        <f>'Test-AI'!L20</f>
        <v>339780.32</v>
      </c>
      <c r="AD22" s="166">
        <f>'Test-AI'!M20</f>
        <v>42.704858999999999</v>
      </c>
      <c r="AE22" s="166">
        <f>'Test-AI'!N20</f>
        <v>44.181747000000001</v>
      </c>
      <c r="AF22" s="166">
        <f>'Test-AI'!O20</f>
        <v>44.578671999999997</v>
      </c>
      <c r="AG22" s="166">
        <f>(Summary!$C$63*AD22+Summary!$C$64*AE22+Summary!$C$65*AF22)/Summary!$C$66</f>
        <v>43.263309166666666</v>
      </c>
      <c r="AH22" s="166">
        <f>'Test-AI'!P20</f>
        <v>30.451041</v>
      </c>
      <c r="AI22" s="166">
        <f>'Test-AI'!Q20</f>
        <v>27.049357000000001</v>
      </c>
      <c r="AJ22" s="166">
        <f>'Test-AI'!R20</f>
        <v>96.444858999999994</v>
      </c>
      <c r="AK22" s="166">
        <f>'Test-AI'!S20</f>
        <v>95.008480000000006</v>
      </c>
      <c r="AL22" s="166">
        <f>'Test-AI'!T20</f>
        <v>50.251306</v>
      </c>
      <c r="AM22" s="166">
        <f>'Test-AI'!U20</f>
        <v>42.213850999999998</v>
      </c>
      <c r="AN22" s="166">
        <f>'Test-AI'!V20</f>
        <v>42.704855999999999</v>
      </c>
      <c r="AO22" s="166">
        <f>'Test-AI'!W20</f>
        <v>44.181745999999997</v>
      </c>
      <c r="AP22" s="166">
        <f>'Test-AI'!X20</f>
        <v>44.578668999999998</v>
      </c>
      <c r="AQ22" s="166">
        <f>10*LOG10(1/((Summary!$C$80/10^(AN22/10)+Summary!$C$81/10^(AO22/10)+Summary!$C$82/10^(AP22/10))/Summary!$C$83))</f>
        <v>43.193681874717683</v>
      </c>
      <c r="AR22" s="166">
        <f>'Test-AI'!Y20</f>
        <v>1.6594999999999999E-2</v>
      </c>
      <c r="AS22" s="166">
        <f>'Test-AI'!Z20</f>
        <v>76548.5</v>
      </c>
      <c r="AT22" s="290">
        <f>'Test-AI'!AA20</f>
        <v>5.0313999999999997</v>
      </c>
      <c r="AU22" s="356">
        <f>'Test-AI'!AB20</f>
        <v>5</v>
      </c>
      <c r="AV22" s="356">
        <f>'Test-AI'!AC20</f>
        <v>5</v>
      </c>
      <c r="AW22" s="291">
        <f t="shared" si="1"/>
        <v>21.263472222222223</v>
      </c>
      <c r="AX22" s="292">
        <f t="shared" si="2"/>
        <v>34.277494178756946</v>
      </c>
      <c r="AY22" s="298">
        <f t="shared" si="3"/>
        <v>2.1868045897079273</v>
      </c>
      <c r="AZ22" s="292">
        <f t="shared" si="4"/>
        <v>1</v>
      </c>
      <c r="BA22" s="344">
        <f t="shared" si="5"/>
        <v>1</v>
      </c>
      <c r="BB22" s="75"/>
      <c r="BC22" s="75"/>
      <c r="BD22" s="572" t="s">
        <v>39</v>
      </c>
      <c r="BE22" s="549">
        <f t="array" ref="BE22">bdRateExtend($G22:$G25,H22:H25,$AC22:$AC25,AD22:AD25)</f>
        <v>-0.10007092947088236</v>
      </c>
      <c r="BF22" s="551">
        <f t="array" ref="BF22">bdRateExtend($G22:$G27,H22:H27,$AC22:$AC27,AD22:AD27)</f>
        <v>-0.1169985853658958</v>
      </c>
      <c r="BG22" s="551">
        <f t="array" ref="BG22">bdRateExtend($G22:$G27,I22:I27,$AC22:$AC27,AE22:AE27)</f>
        <v>-0.10486701635360018</v>
      </c>
      <c r="BH22" s="551">
        <f t="array" ref="BH22">bdRateExtend($G22:$G27,J22:J27,$AC22:$AC27,AF22:AF27)</f>
        <v>-0.40600252613850063</v>
      </c>
      <c r="BI22" s="551">
        <f t="array" ref="BI22">bdRateExtend($G22:$G27,K22:K27,$AC22:$AC27,AG22:AG27)</f>
        <v>-0.14618094014566452</v>
      </c>
      <c r="BJ22" s="575">
        <f>(Summary!$C$94*BF22+Summary!$C$95*BG22+Summary!$C$96*BH22)/Summary!$C$97</f>
        <v>-0.12807348023630818</v>
      </c>
      <c r="BK22" s="551">
        <f t="array" ref="BK22">bdRateExtend($G22:$G25,L22:L25,$AC22:$AC25,AH22:AH25)</f>
        <v>-0.10574761833719259</v>
      </c>
      <c r="BL22" s="551">
        <f t="array" ref="BL22">bdRateExtend($G22:$G27,L22:L27,$AC22:$AC27,AH22:AH27)</f>
        <v>-0.11329248574523554</v>
      </c>
      <c r="BM22" s="551">
        <f t="array" ref="BM22">bdRateExtend($G22:$G25,M22:M25,$AC22:$AC25,AI22:AI25)</f>
        <v>-0.11132803165696514</v>
      </c>
      <c r="BN22" s="551">
        <f t="array" ref="BN22">bdRateExtend($G22:$G27,M22:M27,$AC22:$AC27,AI22:AI27)</f>
        <v>-0.1168273398696773</v>
      </c>
      <c r="BO22" s="548">
        <f t="array" ref="BO22">bdRateExtend($G22:$G25,N22:N25,$AC22:$AC25,AJ22:AJ25,"None", FALSE,1)</f>
        <v>-0.14790205095980546</v>
      </c>
      <c r="BP22" s="585">
        <f t="array" ref="BP22">bdRateExtend($G22:$G27,N22:N27,$AC22:$AC27,AJ22:AJ27,"None", FALSE,1)</f>
        <v>-0.18686674749006615</v>
      </c>
      <c r="BQ22" s="548">
        <f t="array" ref="BQ22">bdRateExtend($G22:$G25,O22:O25,$AC22:$AC25,AK22:AK25,"None", FALSE,1)</f>
        <v>-0.1211174252274877</v>
      </c>
      <c r="BR22" s="585">
        <f t="array" ref="BR22">bdRateExtend($G22:$G27,O22:O27,$AC22:$AC27,AK22:AK27,"None", FALSE,1)</f>
        <v>-0.17339244359319617</v>
      </c>
      <c r="BS22" s="551">
        <f t="array" ref="BS22">bdRateExtend($G22:$G25,P22:P25,$AC22:$AC25,AL22:AL25)</f>
        <v>-0.10294850152511303</v>
      </c>
      <c r="BT22" s="551">
        <f t="array" ref="BT22">bdRateExtend($G22:$G27,P22:P27,$AC22:$AC27,AL22:AL27)</f>
        <v>-0.11245970398997096</v>
      </c>
      <c r="BU22" s="551">
        <f t="array" ref="BU22">bdRateExtend($G22:$G25,Q22:Q25,$AC22:$AC25,AM22:AM25)</f>
        <v>-0.1334659862718528</v>
      </c>
      <c r="BV22" s="551">
        <f t="array" ref="BV22">bdRateExtend($G22:$G27,Q22:Q27,$AC22:$AC27,AM22:AM27)</f>
        <v>-0.14694083278430792</v>
      </c>
      <c r="BW22" s="551">
        <f t="array" ref="BW22">bdRateExtend($G22:$G25,R22:R25,$AC22:$AC25,AN22:AN25)</f>
        <v>-0.10006982012874566</v>
      </c>
      <c r="BX22" s="551">
        <f t="array" ref="BX22">bdRateExtend($G22:$G27,R22:R27,$AC22:$AC27,AN22:AN27)</f>
        <v>-0.11699739920613605</v>
      </c>
      <c r="BY22" s="551">
        <f t="array" ref="BY22">bdRateExtend($G22:$G27,S22:S27,$AC22:$AC27,AO22:AO27)</f>
        <v>-0.10486932946622962</v>
      </c>
      <c r="BZ22" s="555">
        <f t="array" ref="BZ22">bdRateExtend($G22:$G27,T22:T27,$AC22:$AC27,AP22:AP27)</f>
        <v>-0.40599327967364829</v>
      </c>
      <c r="CA22" s="555">
        <f t="array" ref="CA22">bdRateExtend($G22:$G27,U22:U27,$AC22:$AC27,AQ22:AQ27)</f>
        <v>-0.12507724515442797</v>
      </c>
      <c r="CB22" s="575">
        <f>(Summary!$C$108*BX22+Summary!$C$109*BY22+Summary!$C$110*BZ22)/Summary!$C$111</f>
        <v>-0.12807211163524029</v>
      </c>
      <c r="CC22" s="561">
        <f t="array" ref="CC22">bdCAMBIExtend($G22:$G25,V22:V25,$AC22:$AC25,AR22:AR25)</f>
        <v>5.8554882649263455E-3</v>
      </c>
      <c r="CD22" s="561">
        <f t="array" ref="CD22">bdCAMBIExtend($G22:$G27,V22:V27,$AC22:$AC27,AR22:AR27)</f>
        <v>2.8069264790367768E-2</v>
      </c>
      <c r="CE22" s="547">
        <f t="array" ref="CE22">testVMAFRange($G22:$G25,N22:N25,$AC22:$AC25,AJ22:AJ25)</f>
        <v>0</v>
      </c>
      <c r="CF22" s="543">
        <f t="array" ref="CF22">testVMAFRange($G22:$G27,N22:N27,$AC22:$AC27,AJ22:AJ27)</f>
        <v>0</v>
      </c>
      <c r="CG22" s="547">
        <f t="array" ref="CG22">testVMAFRange($G22:$G25,O22:O25,$AC22:$AC25,AK22:AK25)</f>
        <v>0</v>
      </c>
      <c r="CH22" s="543">
        <f t="array" ref="CH22">testVMAFRange($G22:$G27,O22:O27,$AC22:$AC27,AK22:AK27)</f>
        <v>0</v>
      </c>
    </row>
    <row r="23" spans="1:86" ht="17" customHeight="1" x14ac:dyDescent="0.2">
      <c r="A23" s="538"/>
      <c r="B23" s="566"/>
      <c r="C23" s="485"/>
      <c r="D23" s="590"/>
      <c r="E23" s="558"/>
      <c r="F23" s="239">
        <v>110</v>
      </c>
      <c r="G23" s="294">
        <f>'Anchor-AI'!L21</f>
        <v>199817.84</v>
      </c>
      <c r="H23" s="295">
        <f>'Anchor-AI'!M21</f>
        <v>37.282307000000003</v>
      </c>
      <c r="I23" s="295">
        <f>'Anchor-AI'!N21</f>
        <v>39.759751000000001</v>
      </c>
      <c r="J23" s="295">
        <f>'Anchor-AI'!O21</f>
        <v>40.222959000000003</v>
      </c>
      <c r="K23" s="295">
        <f>(Summary!$C$63*H23+Summary!$C$64*I23+Summary!$C$65*J23)/Summary!$C$66</f>
        <v>38.185323000000004</v>
      </c>
      <c r="L23" s="295">
        <f>'Anchor-AI'!P21</f>
        <v>24.360128</v>
      </c>
      <c r="M23" s="295">
        <f>'Anchor-AI'!Q21</f>
        <v>21.567053999999999</v>
      </c>
      <c r="N23" s="295">
        <f>'Anchor-AI'!R21</f>
        <v>93.252557999999993</v>
      </c>
      <c r="O23" s="295">
        <f>'Anchor-AI'!S21</f>
        <v>91.48706</v>
      </c>
      <c r="P23" s="295">
        <f>'Anchor-AI'!T21</f>
        <v>42.746146000000003</v>
      </c>
      <c r="Q23" s="295">
        <f>'Anchor-AI'!U21</f>
        <v>37.629474999999999</v>
      </c>
      <c r="R23" s="295">
        <f>'Anchor-AI'!V21</f>
        <v>37.282302000000001</v>
      </c>
      <c r="S23" s="295">
        <f>'Anchor-AI'!W21</f>
        <v>39.759749999999997</v>
      </c>
      <c r="T23" s="295">
        <f>'Anchor-AI'!X21</f>
        <v>40.222949</v>
      </c>
      <c r="U23" s="295">
        <f>10*LOG10(1/((Summary!$C$80/10^(R23/10)+Summary!$C$81/10^(S23/10)+Summary!$C$82/10^(T23/10))/Summary!$C$83))</f>
        <v>38.010863875887509</v>
      </c>
      <c r="V23" s="295">
        <f>'Anchor-AI'!Y21</f>
        <v>2.7829E-2</v>
      </c>
      <c r="W23" s="295">
        <f>'Anchor-AI'!Z21</f>
        <v>1694.4</v>
      </c>
      <c r="X23" s="295">
        <f>'Anchor-AI'!AA21</f>
        <v>2.3544999999999998</v>
      </c>
      <c r="Y23" s="357">
        <f>'Anchor-AI'!AB21</f>
        <v>4</v>
      </c>
      <c r="Z23" s="357">
        <f>'Anchor-AI'!AC21</f>
        <v>5</v>
      </c>
      <c r="AA23" s="296">
        <f t="shared" si="0"/>
        <v>0.47066666666666668</v>
      </c>
      <c r="AC23" s="170">
        <f>'Test-AI'!L21</f>
        <v>179543.6</v>
      </c>
      <c r="AD23" s="167">
        <f>'Test-AI'!M21</f>
        <v>37.179012999999998</v>
      </c>
      <c r="AE23" s="167">
        <f>'Test-AI'!N21</f>
        <v>39.632914999999997</v>
      </c>
      <c r="AF23" s="167">
        <f>'Test-AI'!O21</f>
        <v>41.208235999999999</v>
      </c>
      <c r="AG23" s="167">
        <f>(Summary!$C$63*AD23+Summary!$C$64*AE23+Summary!$C$65*AF23)/Summary!$C$66</f>
        <v>38.259533833333329</v>
      </c>
      <c r="AH23" s="167">
        <f>'Test-AI'!P21</f>
        <v>24.359186000000001</v>
      </c>
      <c r="AI23" s="167">
        <f>'Test-AI'!Q21</f>
        <v>21.61223</v>
      </c>
      <c r="AJ23" s="167">
        <f>'Test-AI'!R21</f>
        <v>93.525745999999998</v>
      </c>
      <c r="AK23" s="167">
        <f>'Test-AI'!S21</f>
        <v>91.458594000000005</v>
      </c>
      <c r="AL23" s="167">
        <f>'Test-AI'!T21</f>
        <v>42.716985000000001</v>
      </c>
      <c r="AM23" s="167">
        <f>'Test-AI'!U21</f>
        <v>37.794783000000002</v>
      </c>
      <c r="AN23" s="167">
        <f>'Test-AI'!V21</f>
        <v>37.178983000000002</v>
      </c>
      <c r="AO23" s="167">
        <f>'Test-AI'!W21</f>
        <v>39.632910000000003</v>
      </c>
      <c r="AP23" s="167">
        <f>'Test-AI'!X21</f>
        <v>41.208215000000003</v>
      </c>
      <c r="AQ23" s="167">
        <f>10*LOG10(1/((Summary!$C$80/10^(AN23/10)+Summary!$C$81/10^(AO23/10)+Summary!$C$82/10^(AP23/10))/Summary!$C$83))</f>
        <v>38.002374337206767</v>
      </c>
      <c r="AR23" s="167">
        <f>'Test-AI'!Y21</f>
        <v>3.1689000000000002E-2</v>
      </c>
      <c r="AS23" s="167">
        <f>'Test-AI'!Z21</f>
        <v>87559.3</v>
      </c>
      <c r="AT23" s="295">
        <f>'Test-AI'!AA21</f>
        <v>5.3211000000000004</v>
      </c>
      <c r="AU23" s="357">
        <f>'Test-AI'!AB21</f>
        <v>4</v>
      </c>
      <c r="AV23" s="357">
        <f>'Test-AI'!AC21</f>
        <v>5</v>
      </c>
      <c r="AW23" s="296">
        <f t="shared" si="1"/>
        <v>24.32202777777778</v>
      </c>
      <c r="AX23" s="297">
        <f t="shared" si="2"/>
        <v>51.675696411709161</v>
      </c>
      <c r="AY23" s="298">
        <f t="shared" si="3"/>
        <v>2.2599702696963266</v>
      </c>
      <c r="AZ23" s="297">
        <f t="shared" si="4"/>
        <v>1</v>
      </c>
      <c r="BA23" s="345">
        <f t="shared" si="5"/>
        <v>1</v>
      </c>
      <c r="BB23" s="75"/>
      <c r="BC23" s="75"/>
      <c r="BD23" s="565"/>
      <c r="BE23" s="550"/>
      <c r="BF23" s="552"/>
      <c r="BG23" s="552"/>
      <c r="BH23" s="552"/>
      <c r="BI23" s="552"/>
      <c r="BJ23" s="552"/>
      <c r="BK23" s="553"/>
      <c r="BL23" s="552"/>
      <c r="BM23" s="553"/>
      <c r="BN23" s="552"/>
      <c r="BO23" s="546"/>
      <c r="BP23" s="541"/>
      <c r="BQ23" s="546"/>
      <c r="BR23" s="541"/>
      <c r="BS23" s="553"/>
      <c r="BT23" s="552"/>
      <c r="BU23" s="553"/>
      <c r="BV23" s="552"/>
      <c r="BW23" s="553"/>
      <c r="BX23" s="552"/>
      <c r="BY23" s="552"/>
      <c r="BZ23" s="541"/>
      <c r="CA23" s="541"/>
      <c r="CB23" s="552"/>
      <c r="CC23" s="553"/>
      <c r="CD23" s="552"/>
      <c r="CE23" s="546"/>
      <c r="CF23" s="541"/>
      <c r="CG23" s="546"/>
      <c r="CH23" s="541"/>
    </row>
    <row r="24" spans="1:86" ht="17" customHeight="1" x14ac:dyDescent="0.2">
      <c r="A24" s="538"/>
      <c r="B24" s="566"/>
      <c r="C24" s="485"/>
      <c r="D24" s="590"/>
      <c r="E24" s="558"/>
      <c r="F24" s="239">
        <v>135</v>
      </c>
      <c r="G24" s="294">
        <f>'Anchor-AI'!L22</f>
        <v>93177.279999999999</v>
      </c>
      <c r="H24" s="295">
        <f>'Anchor-AI'!M22</f>
        <v>31.945540000000001</v>
      </c>
      <c r="I24" s="295">
        <f>'Anchor-AI'!N22</f>
        <v>35.759627999999999</v>
      </c>
      <c r="J24" s="295">
        <f>'Anchor-AI'!O22</f>
        <v>37.489848000000002</v>
      </c>
      <c r="K24" s="295">
        <f>(Summary!$C$63*H24+Summary!$C$64*I24+Summary!$C$65*J24)/Summary!$C$66</f>
        <v>33.505272666666663</v>
      </c>
      <c r="L24" s="295">
        <f>'Anchor-AI'!P22</f>
        <v>18.89592</v>
      </c>
      <c r="M24" s="295">
        <f>'Anchor-AI'!Q22</f>
        <v>16.597104000000002</v>
      </c>
      <c r="N24" s="295">
        <f>'Anchor-AI'!R22</f>
        <v>84.217781000000002</v>
      </c>
      <c r="O24" s="295">
        <f>'Anchor-AI'!S22</f>
        <v>82.300909000000004</v>
      </c>
      <c r="P24" s="295">
        <f>'Anchor-AI'!T22</f>
        <v>35.641466000000001</v>
      </c>
      <c r="Q24" s="295">
        <f>'Anchor-AI'!U22</f>
        <v>33.546070999999998</v>
      </c>
      <c r="R24" s="295">
        <f>'Anchor-AI'!V22</f>
        <v>31.945536000000001</v>
      </c>
      <c r="S24" s="295">
        <f>'Anchor-AI'!W22</f>
        <v>35.759614999999997</v>
      </c>
      <c r="T24" s="295">
        <f>'Anchor-AI'!X22</f>
        <v>37.489835999999997</v>
      </c>
      <c r="U24" s="295">
        <f>10*LOG10(1/((Summary!$C$80/10^(R24/10)+Summary!$C$81/10^(S24/10)+Summary!$C$82/10^(T24/10))/Summary!$C$83))</f>
        <v>33.011156745796995</v>
      </c>
      <c r="V24" s="295">
        <f>'Anchor-AI'!Y22</f>
        <v>5.8810000000000001E-2</v>
      </c>
      <c r="W24" s="295">
        <f>'Anchor-AI'!Z22</f>
        <v>2297.6999999999998</v>
      </c>
      <c r="X24" s="295">
        <f>'Anchor-AI'!AA22</f>
        <v>1.4335</v>
      </c>
      <c r="Y24" s="357">
        <f>'Anchor-AI'!AB22</f>
        <v>5</v>
      </c>
      <c r="Z24" s="357">
        <f>'Anchor-AI'!AC22</f>
        <v>5</v>
      </c>
      <c r="AA24" s="296">
        <f t="shared" si="0"/>
        <v>0.63824999999999998</v>
      </c>
      <c r="AC24" s="170">
        <f>'Test-AI'!L22</f>
        <v>83221.919999999998</v>
      </c>
      <c r="AD24" s="167">
        <f>'Test-AI'!M22</f>
        <v>32.016092</v>
      </c>
      <c r="AE24" s="167">
        <f>'Test-AI'!N22</f>
        <v>35.930528000000002</v>
      </c>
      <c r="AF24" s="167">
        <f>'Test-AI'!O22</f>
        <v>39.047420000000002</v>
      </c>
      <c r="AG24" s="167">
        <f>(Summary!$C$63*AD24+Summary!$C$64*AE24+Summary!$C$65*AF24)/Summary!$C$66</f>
        <v>33.840386000000002</v>
      </c>
      <c r="AH24" s="167">
        <f>'Test-AI'!P22</f>
        <v>18.931975999999999</v>
      </c>
      <c r="AI24" s="167">
        <f>'Test-AI'!Q22</f>
        <v>16.689917999999999</v>
      </c>
      <c r="AJ24" s="167">
        <f>'Test-AI'!R22</f>
        <v>84.981741</v>
      </c>
      <c r="AK24" s="167">
        <f>'Test-AI'!S22</f>
        <v>82.583996999999997</v>
      </c>
      <c r="AL24" s="167">
        <f>'Test-AI'!T22</f>
        <v>35.716652000000003</v>
      </c>
      <c r="AM24" s="167">
        <f>'Test-AI'!U22</f>
        <v>33.814425</v>
      </c>
      <c r="AN24" s="167">
        <f>'Test-AI'!V22</f>
        <v>32.016091000000003</v>
      </c>
      <c r="AO24" s="167">
        <f>'Test-AI'!W22</f>
        <v>35.930515999999997</v>
      </c>
      <c r="AP24" s="167">
        <f>'Test-AI'!X22</f>
        <v>39.047381999999999</v>
      </c>
      <c r="AQ24" s="167">
        <f>10*LOG10(1/((Summary!$C$80/10^(AN24/10)+Summary!$C$81/10^(AO24/10)+Summary!$C$82/10^(AP24/10))/Summary!$C$83))</f>
        <v>33.166134117746388</v>
      </c>
      <c r="AR24" s="167">
        <f>'Test-AI'!Y22</f>
        <v>7.4370000000000006E-2</v>
      </c>
      <c r="AS24" s="167">
        <f>'Test-AI'!Z22</f>
        <v>208445.7</v>
      </c>
      <c r="AT24" s="295">
        <f>'Test-AI'!AA22</f>
        <v>3.7774999999999999</v>
      </c>
      <c r="AU24" s="357">
        <f>'Test-AI'!AB22</f>
        <v>5</v>
      </c>
      <c r="AV24" s="357">
        <f>'Test-AI'!AC22</f>
        <v>5</v>
      </c>
      <c r="AW24" s="296">
        <f t="shared" si="1"/>
        <v>57.901583333333335</v>
      </c>
      <c r="AX24" s="297">
        <f t="shared" si="2"/>
        <v>90.719284501893213</v>
      </c>
      <c r="AY24" s="298">
        <f t="shared" si="3"/>
        <v>2.6351587024764562</v>
      </c>
      <c r="AZ24" s="297">
        <f t="shared" si="4"/>
        <v>1</v>
      </c>
      <c r="BA24" s="345">
        <f t="shared" si="5"/>
        <v>1</v>
      </c>
      <c r="BB24" s="75"/>
      <c r="BC24" s="75"/>
      <c r="BD24" s="573" t="s">
        <v>147</v>
      </c>
      <c r="BE24" s="549">
        <f t="array" ref="BE24">bdRateExtend($G23:$G26,H23:H26,$AC23:$AC26,AD23:AD26)</f>
        <v>-0.12459159618290627</v>
      </c>
      <c r="BF24" s="552"/>
      <c r="BG24" s="552"/>
      <c r="BH24" s="552"/>
      <c r="BI24" s="552"/>
      <c r="BJ24" s="552"/>
      <c r="BK24" s="551">
        <f t="array" ref="BK24">bdRateExtend($G23:$G26,L23:L26,$AC23:$AC26,AH23:AH26)</f>
        <v>-0.12002369312829242</v>
      </c>
      <c r="BL24" s="552"/>
      <c r="BM24" s="551">
        <f t="array" ref="BM24">bdRateExtend($G23:$G26,M23:M26,$AC23:$AC26,AI23:AI26)</f>
        <v>-0.12416946077905955</v>
      </c>
      <c r="BN24" s="552"/>
      <c r="BO24" s="545">
        <f t="array" ref="BO24">bdRateExtend($G23:$G26,N23:N26,$AC23:$AC26,AJ23:AJ26,"None", FALSE,1)</f>
        <v>-0.16042035302453117</v>
      </c>
      <c r="BP24" s="541"/>
      <c r="BQ24" s="545">
        <f t="array" ref="BQ24">bdRateExtend($G23:$G26,O23:O26,$AC23:$AC26,AK23:AK26,"None", FALSE,1)</f>
        <v>-0.14465874895336484</v>
      </c>
      <c r="BR24" s="541"/>
      <c r="BS24" s="551">
        <f t="array" ref="BS24">bdRateExtend($G23:$G26,P23:P26,$AC23:$AC26,AL23:AL26)</f>
        <v>-0.11665229053451764</v>
      </c>
      <c r="BT24" s="552"/>
      <c r="BU24" s="551">
        <f t="array" ref="BU24">bdRateExtend($G23:$G26,Q23:Q26,$AC23:$AC26,AM23:AM26)</f>
        <v>-0.15903813265519395</v>
      </c>
      <c r="BV24" s="552"/>
      <c r="BW24" s="551">
        <f t="array" ref="BW24">bdRateExtend($G23:$G26,R23:R26,$AC23:$AC26,AN23:AN26)</f>
        <v>-0.12459118456330187</v>
      </c>
      <c r="BX24" s="552"/>
      <c r="BY24" s="552"/>
      <c r="BZ24" s="541"/>
      <c r="CA24" s="541"/>
      <c r="CB24" s="552"/>
      <c r="CC24" s="561">
        <f t="array" ref="CC24">bdCAMBIExtend($G23:$G26,V23:V26,$AC23:$AC26,AR23:AR26)</f>
        <v>1.268401504598976E-2</v>
      </c>
      <c r="CD24" s="552"/>
      <c r="CE24" s="554">
        <f t="array" ref="CE24">testVMAFRange($G23:$G26,N23:N26,$AC23:$AC26,AJ23:AJ26)</f>
        <v>0</v>
      </c>
      <c r="CF24" s="541"/>
      <c r="CG24" s="554">
        <f t="array" ref="CG24">testVMAFRange($G23:$G26,O23:O26,$AC23:$AC26,AK23:AK26)</f>
        <v>0</v>
      </c>
      <c r="CH24" s="541"/>
    </row>
    <row r="25" spans="1:86" ht="17" customHeight="1" x14ac:dyDescent="0.2">
      <c r="A25" s="538"/>
      <c r="B25" s="566"/>
      <c r="C25" s="485"/>
      <c r="D25" s="590"/>
      <c r="E25" s="558"/>
      <c r="F25" s="239">
        <v>160</v>
      </c>
      <c r="G25" s="294">
        <f>'Anchor-AI'!L23</f>
        <v>36057.68</v>
      </c>
      <c r="H25" s="295">
        <f>'Anchor-AI'!M23</f>
        <v>27.166535</v>
      </c>
      <c r="I25" s="295">
        <f>'Anchor-AI'!N23</f>
        <v>32.948794999999997</v>
      </c>
      <c r="J25" s="295">
        <f>'Anchor-AI'!O23</f>
        <v>36.379423000000003</v>
      </c>
      <c r="K25" s="295">
        <f>(Summary!$C$63*H25+Summary!$C$64*I25+Summary!$C$65*J25)/Summary!$C$66</f>
        <v>29.665726333333335</v>
      </c>
      <c r="L25" s="295">
        <f>'Anchor-AI'!P23</f>
        <v>13.623279</v>
      </c>
      <c r="M25" s="295">
        <f>'Anchor-AI'!Q23</f>
        <v>11.838649</v>
      </c>
      <c r="N25" s="295">
        <f>'Anchor-AI'!R23</f>
        <v>64.337333000000001</v>
      </c>
      <c r="O25" s="295">
        <f>'Anchor-AI'!S23</f>
        <v>62.347830999999999</v>
      </c>
      <c r="P25" s="295">
        <f>'Anchor-AI'!T23</f>
        <v>28.909893</v>
      </c>
      <c r="Q25" s="295">
        <f>'Anchor-AI'!U23</f>
        <v>29.927623000000001</v>
      </c>
      <c r="R25" s="295">
        <f>'Anchor-AI'!V23</f>
        <v>27.166522000000001</v>
      </c>
      <c r="S25" s="295">
        <f>'Anchor-AI'!W23</f>
        <v>32.948780999999997</v>
      </c>
      <c r="T25" s="295">
        <f>'Anchor-AI'!X23</f>
        <v>36.379412000000002</v>
      </c>
      <c r="U25" s="295">
        <f>10*LOG10(1/((Summary!$C$80/10^(R25/10)+Summary!$C$81/10^(S25/10)+Summary!$C$82/10^(T25/10))/Summary!$C$83))</f>
        <v>28.52935519987512</v>
      </c>
      <c r="V25" s="295">
        <f>'Anchor-AI'!Y23</f>
        <v>8.8772000000000004E-2</v>
      </c>
      <c r="W25" s="295">
        <f>'Anchor-AI'!Z23</f>
        <v>1484.1</v>
      </c>
      <c r="X25" s="295">
        <f>'Anchor-AI'!AA23</f>
        <v>0.76849999999999996</v>
      </c>
      <c r="Y25" s="357">
        <f>'Anchor-AI'!AB23</f>
        <v>4</v>
      </c>
      <c r="Z25" s="357">
        <f>'Anchor-AI'!AC23</f>
        <v>6</v>
      </c>
      <c r="AA25" s="296">
        <f t="shared" si="0"/>
        <v>0.41224999999999995</v>
      </c>
      <c r="AC25" s="170">
        <f>'Test-AI'!L23</f>
        <v>32685.119999999999</v>
      </c>
      <c r="AD25" s="167">
        <f>'Test-AI'!M23</f>
        <v>27.374490999999999</v>
      </c>
      <c r="AE25" s="167">
        <f>'Test-AI'!N23</f>
        <v>33.098571</v>
      </c>
      <c r="AF25" s="167">
        <f>'Test-AI'!O23</f>
        <v>37.463254999999997</v>
      </c>
      <c r="AG25" s="167">
        <f>(Summary!$C$63*AD25+Summary!$C$64*AE25+Summary!$C$65*AF25)/Summary!$C$66</f>
        <v>30.009964999999998</v>
      </c>
      <c r="AH25" s="167">
        <f>'Test-AI'!P23</f>
        <v>13.841530000000001</v>
      </c>
      <c r="AI25" s="167">
        <f>'Test-AI'!Q23</f>
        <v>12.025555000000001</v>
      </c>
      <c r="AJ25" s="167">
        <f>'Test-AI'!R23</f>
        <v>66.120868000000002</v>
      </c>
      <c r="AK25" s="167">
        <f>'Test-AI'!S23</f>
        <v>63.764926000000003</v>
      </c>
      <c r="AL25" s="167">
        <f>'Test-AI'!T23</f>
        <v>29.092027000000002</v>
      </c>
      <c r="AM25" s="167">
        <f>'Test-AI'!U23</f>
        <v>30.194444000000001</v>
      </c>
      <c r="AN25" s="167">
        <f>'Test-AI'!V23</f>
        <v>27.374473999999999</v>
      </c>
      <c r="AO25" s="167">
        <f>'Test-AI'!W23</f>
        <v>33.098550000000003</v>
      </c>
      <c r="AP25" s="167">
        <f>'Test-AI'!X23</f>
        <v>37.463214000000001</v>
      </c>
      <c r="AQ25" s="167">
        <f>10*LOG10(1/((Summary!$C$80/10^(AN25/10)+Summary!$C$81/10^(AO25/10)+Summary!$C$82/10^(AP25/10))/Summary!$C$83))</f>
        <v>28.755504397379017</v>
      </c>
      <c r="AR25" s="167">
        <f>'Test-AI'!Y23</f>
        <v>0.100435</v>
      </c>
      <c r="AS25" s="167">
        <f>'Test-AI'!Z23</f>
        <v>148825.70000000001</v>
      </c>
      <c r="AT25" s="295">
        <f>'Test-AI'!AA23</f>
        <v>2.3967000000000001</v>
      </c>
      <c r="AU25" s="357">
        <f>'Test-AI'!AB23</f>
        <v>4</v>
      </c>
      <c r="AV25" s="357">
        <f>'Test-AI'!AC23</f>
        <v>6</v>
      </c>
      <c r="AW25" s="296">
        <f t="shared" si="1"/>
        <v>41.340472222222225</v>
      </c>
      <c r="AX25" s="297">
        <f t="shared" si="2"/>
        <v>100.28010241897448</v>
      </c>
      <c r="AY25" s="298">
        <f t="shared" si="3"/>
        <v>3.1186727391021472</v>
      </c>
      <c r="AZ25" s="297">
        <f t="shared" si="4"/>
        <v>1</v>
      </c>
      <c r="BA25" s="345">
        <f t="shared" si="5"/>
        <v>1</v>
      </c>
      <c r="BB25" s="75"/>
      <c r="BC25" s="75"/>
      <c r="BD25" s="565"/>
      <c r="BE25" s="550"/>
      <c r="BF25" s="552"/>
      <c r="BG25" s="552"/>
      <c r="BH25" s="552"/>
      <c r="BI25" s="552"/>
      <c r="BJ25" s="552"/>
      <c r="BK25" s="553"/>
      <c r="BL25" s="552"/>
      <c r="BM25" s="553"/>
      <c r="BN25" s="552"/>
      <c r="BO25" s="546"/>
      <c r="BP25" s="541"/>
      <c r="BQ25" s="546"/>
      <c r="BR25" s="541"/>
      <c r="BS25" s="553"/>
      <c r="BT25" s="552"/>
      <c r="BU25" s="553"/>
      <c r="BV25" s="552"/>
      <c r="BW25" s="553"/>
      <c r="BX25" s="552"/>
      <c r="BY25" s="552"/>
      <c r="BZ25" s="541"/>
      <c r="CA25" s="541"/>
      <c r="CB25" s="552"/>
      <c r="CC25" s="553"/>
      <c r="CD25" s="552"/>
      <c r="CE25" s="546"/>
      <c r="CF25" s="541"/>
      <c r="CG25" s="546"/>
      <c r="CH25" s="541"/>
    </row>
    <row r="26" spans="1:86" ht="17" customHeight="1" thickBot="1" x14ac:dyDescent="0.25">
      <c r="A26" s="538"/>
      <c r="B26" s="566"/>
      <c r="C26" s="485"/>
      <c r="D26" s="590"/>
      <c r="E26" s="558"/>
      <c r="F26" s="239">
        <v>185</v>
      </c>
      <c r="G26" s="294">
        <f>'Anchor-AI'!L24</f>
        <v>9647.76</v>
      </c>
      <c r="H26" s="295">
        <f>'Anchor-AI'!M24</f>
        <v>23.304371</v>
      </c>
      <c r="I26" s="295">
        <f>'Anchor-AI'!N24</f>
        <v>30.935358999999998</v>
      </c>
      <c r="J26" s="295">
        <f>'Anchor-AI'!O24</f>
        <v>35.688583999999999</v>
      </c>
      <c r="K26" s="295">
        <f>(Summary!$C$63*H26+Summary!$C$64*I26+Summary!$C$65*J26)/Summary!$C$66</f>
        <v>26.64023783333333</v>
      </c>
      <c r="L26" s="295">
        <f>'Anchor-AI'!P24</f>
        <v>8.9759799999999998</v>
      </c>
      <c r="M26" s="295">
        <f>'Anchor-AI'!Q24</f>
        <v>7.8247070000000001</v>
      </c>
      <c r="N26" s="295">
        <f>'Anchor-AI'!R24</f>
        <v>34.636091</v>
      </c>
      <c r="O26" s="295">
        <f>'Anchor-AI'!S24</f>
        <v>33.259749999999997</v>
      </c>
      <c r="P26" s="295">
        <f>'Anchor-AI'!T24</f>
        <v>22.995912000000001</v>
      </c>
      <c r="Q26" s="295">
        <f>'Anchor-AI'!U24</f>
        <v>26.877029</v>
      </c>
      <c r="R26" s="295">
        <f>'Anchor-AI'!V24</f>
        <v>23.304361</v>
      </c>
      <c r="S26" s="295">
        <f>'Anchor-AI'!W24</f>
        <v>30.935348999999999</v>
      </c>
      <c r="T26" s="295">
        <f>'Anchor-AI'!X24</f>
        <v>35.688560000000003</v>
      </c>
      <c r="U26" s="295">
        <f>10*LOG10(1/((Summary!$C$80/10^(R26/10)+Summary!$C$81/10^(S26/10)+Summary!$C$82/10^(T26/10))/Summary!$C$83))</f>
        <v>24.822163606943143</v>
      </c>
      <c r="V26" s="295">
        <f>'Anchor-AI'!Y24</f>
        <v>0.147533</v>
      </c>
      <c r="W26" s="295">
        <f>'Anchor-AI'!Z24</f>
        <v>680.8</v>
      </c>
      <c r="X26" s="295">
        <f>'Anchor-AI'!AA24</f>
        <v>0.62470000000000003</v>
      </c>
      <c r="Y26" s="357">
        <f>'Anchor-AI'!AB24</f>
        <v>4</v>
      </c>
      <c r="Z26" s="357">
        <f>'Anchor-AI'!AC24</f>
        <v>5</v>
      </c>
      <c r="AA26" s="296">
        <f t="shared" si="0"/>
        <v>0.18911111111111109</v>
      </c>
      <c r="AC26" s="170">
        <f>'Test-AI'!L24</f>
        <v>9197.6</v>
      </c>
      <c r="AD26" s="167">
        <f>'Test-AI'!M24</f>
        <v>23.576421</v>
      </c>
      <c r="AE26" s="167">
        <f>'Test-AI'!N24</f>
        <v>30.989803999999999</v>
      </c>
      <c r="AF26" s="167">
        <f>'Test-AI'!O24</f>
        <v>36.209696000000001</v>
      </c>
      <c r="AG26" s="167">
        <f>(Summary!$C$63*AD26+Summary!$C$64*AE26+Summary!$C$65*AF26)/Summary!$C$66</f>
        <v>26.917530666666668</v>
      </c>
      <c r="AH26" s="167">
        <f>'Test-AI'!P24</f>
        <v>9.2079389999999997</v>
      </c>
      <c r="AI26" s="167">
        <f>'Test-AI'!Q24</f>
        <v>8.0295199999999998</v>
      </c>
      <c r="AJ26" s="167">
        <f>'Test-AI'!R24</f>
        <v>37.791473000000003</v>
      </c>
      <c r="AK26" s="167">
        <f>'Test-AI'!S24</f>
        <v>36.24192</v>
      </c>
      <c r="AL26" s="167">
        <f>'Test-AI'!T24</f>
        <v>23.327653999999999</v>
      </c>
      <c r="AM26" s="167">
        <f>'Test-AI'!U24</f>
        <v>27.143353000000001</v>
      </c>
      <c r="AN26" s="167">
        <f>'Test-AI'!V24</f>
        <v>23.576412000000001</v>
      </c>
      <c r="AO26" s="167">
        <f>'Test-AI'!W24</f>
        <v>30.989799000000001</v>
      </c>
      <c r="AP26" s="167">
        <f>'Test-AI'!X24</f>
        <v>36.209651999999998</v>
      </c>
      <c r="AQ26" s="167">
        <f>10*LOG10(1/((Summary!$C$80/10^(AN26/10)+Summary!$C$81/10^(AO26/10)+Summary!$C$82/10^(AP26/10))/Summary!$C$83))</f>
        <v>25.088421257705974</v>
      </c>
      <c r="AR26" s="167">
        <f>'Test-AI'!Y24</f>
        <v>0.18174899999999999</v>
      </c>
      <c r="AS26" s="167">
        <f>'Test-AI'!Z24</f>
        <v>59520.5</v>
      </c>
      <c r="AT26" s="295">
        <f>'Test-AI'!AA24</f>
        <v>2.2362000000000002</v>
      </c>
      <c r="AU26" s="357">
        <f>'Test-AI'!AB24</f>
        <v>4</v>
      </c>
      <c r="AV26" s="357">
        <f>'Test-AI'!AC24</f>
        <v>5</v>
      </c>
      <c r="AW26" s="296">
        <f t="shared" si="1"/>
        <v>16.533472222222223</v>
      </c>
      <c r="AX26" s="297">
        <f t="shared" si="2"/>
        <v>87.427291421856651</v>
      </c>
      <c r="AY26" s="298">
        <f t="shared" si="3"/>
        <v>3.5796382263486475</v>
      </c>
      <c r="AZ26" s="297">
        <f t="shared" si="4"/>
        <v>1</v>
      </c>
      <c r="BA26" s="345">
        <f t="shared" si="5"/>
        <v>1</v>
      </c>
      <c r="BB26" s="75"/>
      <c r="BC26" s="75"/>
      <c r="BD26" s="574" t="s">
        <v>46</v>
      </c>
      <c r="BE26" s="549">
        <f t="array" ref="BE26">bdRateExtend($G24:$G27,H24:H27,$AC24:$AC27,AD24:AD27)</f>
        <v>-0.1454912441474453</v>
      </c>
      <c r="BF26" s="552"/>
      <c r="BG26" s="552"/>
      <c r="BH26" s="552"/>
      <c r="BI26" s="552"/>
      <c r="BJ26" s="552"/>
      <c r="BK26" s="551">
        <f t="array" ref="BK26">bdRateExtend($G24:$G27,L24:L27,$AC24:$AC27,AH24:AH27)</f>
        <v>-0.12699033003403237</v>
      </c>
      <c r="BL26" s="552"/>
      <c r="BM26" s="551">
        <f t="array" ref="BM26">bdRateExtend($G24:$G27,M24:M27,$AC24:$AC27,AI24:AI27)</f>
        <v>-0.12858312766417657</v>
      </c>
      <c r="BN26" s="552"/>
      <c r="BO26" s="545">
        <f t="array" ref="BO26">bdRateExtend($G24:$G27,N24:N27,$AC24:$AC27,AJ24:AJ27,"None", FALSE,1)</f>
        <v>-0.19530371114807232</v>
      </c>
      <c r="BP26" s="541"/>
      <c r="BQ26" s="545">
        <f t="array" ref="BQ26">bdRateExtend($G24:$G27,O24:O27,$AC24:$AC27,AK24:AK27,"None", FALSE,1)</f>
        <v>-0.18593402057368535</v>
      </c>
      <c r="BR26" s="541"/>
      <c r="BS26" s="551">
        <f t="array" ref="BS26">bdRateExtend($G24:$G27,P24:P27,$AC24:$AC27,AL24:AL27)</f>
        <v>-0.1268254583240126</v>
      </c>
      <c r="BT26" s="552"/>
      <c r="BU26" s="551">
        <f t="array" ref="BU26">bdRateExtend($G24:$G27,Q24:Q27,$AC24:$AC27,AM24:AM27)</f>
        <v>-0.17160937349251293</v>
      </c>
      <c r="BV26" s="552"/>
      <c r="BW26" s="551">
        <f t="array" ref="BW26">bdRateExtend($G24:$G27,R24:R27,$AC24:$AC27,AN24:AN27)</f>
        <v>-0.14549035735498295</v>
      </c>
      <c r="BX26" s="552"/>
      <c r="BY26" s="552"/>
      <c r="BZ26" s="541"/>
      <c r="CA26" s="541"/>
      <c r="CB26" s="552"/>
      <c r="CC26" s="561">
        <f t="array" ref="CC26">bdCAMBIExtend($G24:$G27,V24:V27,$AC24:$AC27,AR24:AR27)</f>
        <v>3.7175283558559265E-2</v>
      </c>
      <c r="CD26" s="552"/>
      <c r="CE26" s="554">
        <f t="array" ref="CE26">testVMAFRange($G24:$G27,N24:N27,$AC24:$AC27,AJ24:AJ27)</f>
        <v>0</v>
      </c>
      <c r="CF26" s="541"/>
      <c r="CG26" s="554">
        <f t="array" ref="CG26">testVMAFRange($G24:$G27,O24:O27,$AC24:$AC27,AK24:AK27)</f>
        <v>0</v>
      </c>
      <c r="CH26" s="541"/>
    </row>
    <row r="27" spans="1:86" ht="17" customHeight="1" thickBot="1" x14ac:dyDescent="0.25">
      <c r="A27" s="538"/>
      <c r="B27" s="596"/>
      <c r="C27" s="486"/>
      <c r="D27" s="591"/>
      <c r="E27" s="559"/>
      <c r="F27" s="240">
        <v>210</v>
      </c>
      <c r="G27" s="299">
        <f>'Anchor-AI'!L25</f>
        <v>1762.72</v>
      </c>
      <c r="H27" s="300">
        <f>'Anchor-AI'!M25</f>
        <v>20.940334</v>
      </c>
      <c r="I27" s="300">
        <f>'Anchor-AI'!N25</f>
        <v>29.548597000000001</v>
      </c>
      <c r="J27" s="300">
        <f>'Anchor-AI'!O25</f>
        <v>34.376365999999997</v>
      </c>
      <c r="K27" s="295">
        <f>(Summary!$C$63*H27+Summary!$C$64*I27+Summary!$C$65*J27)/Summary!$C$66</f>
        <v>24.614383166666666</v>
      </c>
      <c r="L27" s="300">
        <f>'Anchor-AI'!P25</f>
        <v>5.2130419999999997</v>
      </c>
      <c r="M27" s="300">
        <f>'Anchor-AI'!Q25</f>
        <v>4.7517779999999998</v>
      </c>
      <c r="N27" s="300">
        <f>'Anchor-AI'!R25</f>
        <v>7.9383739999999996</v>
      </c>
      <c r="O27" s="300">
        <f>'Anchor-AI'!S25</f>
        <v>7.5643380000000002</v>
      </c>
      <c r="P27" s="300">
        <f>'Anchor-AI'!T25</f>
        <v>18.811836</v>
      </c>
      <c r="Q27" s="300">
        <f>'Anchor-AI'!U25</f>
        <v>24.621095</v>
      </c>
      <c r="R27" s="300">
        <f>'Anchor-AI'!V25</f>
        <v>20.940332999999999</v>
      </c>
      <c r="S27" s="300">
        <f>'Anchor-AI'!W25</f>
        <v>29.548528999999998</v>
      </c>
      <c r="T27" s="300">
        <f>'Anchor-AI'!X25</f>
        <v>34.375925000000002</v>
      </c>
      <c r="U27" s="300">
        <f>10*LOG10(1/((Summary!$C$80/10^(R27/10)+Summary!$C$81/10^(S27/10)+Summary!$C$82/10^(T27/10))/Summary!$C$83))</f>
        <v>22.506848588184688</v>
      </c>
      <c r="V27" s="300">
        <f>'Anchor-AI'!Y25</f>
        <v>0.22248599999999999</v>
      </c>
      <c r="W27" s="300">
        <f>'Anchor-AI'!Z25</f>
        <v>335.6</v>
      </c>
      <c r="X27" s="300">
        <f>'Anchor-AI'!AA25</f>
        <v>0.29980000000000001</v>
      </c>
      <c r="Y27" s="357">
        <f>'Anchor-AI'!AB25</f>
        <v>4</v>
      </c>
      <c r="Z27" s="357">
        <f>'Anchor-AI'!AC25</f>
        <v>5</v>
      </c>
      <c r="AA27" s="301">
        <f t="shared" si="0"/>
        <v>9.3222222222222234E-2</v>
      </c>
      <c r="AC27" s="171">
        <f>'Test-AI'!L25</f>
        <v>1703.92</v>
      </c>
      <c r="AD27" s="168">
        <f>'Test-AI'!M25</f>
        <v>21.078173</v>
      </c>
      <c r="AE27" s="168">
        <f>'Test-AI'!N25</f>
        <v>29.596648999999999</v>
      </c>
      <c r="AF27" s="168">
        <f>'Test-AI'!O25</f>
        <v>34.592188</v>
      </c>
      <c r="AG27" s="168">
        <f>(Summary!$C$63*AD27+Summary!$C$64*AE27+Summary!$C$65*AF27)/Summary!$C$66</f>
        <v>24.750254833333333</v>
      </c>
      <c r="AH27" s="168">
        <f>'Test-AI'!P25</f>
        <v>5.3854259999999998</v>
      </c>
      <c r="AI27" s="168">
        <f>'Test-AI'!Q25</f>
        <v>4.8824350000000001</v>
      </c>
      <c r="AJ27" s="168">
        <f>'Test-AI'!R25</f>
        <v>13.009071</v>
      </c>
      <c r="AK27" s="168">
        <f>'Test-AI'!S25</f>
        <v>12.318637000000001</v>
      </c>
      <c r="AL27" s="168">
        <f>'Test-AI'!T25</f>
        <v>19.027294000000001</v>
      </c>
      <c r="AM27" s="168">
        <f>'Test-AI'!U25</f>
        <v>24.791647000000001</v>
      </c>
      <c r="AN27" s="168">
        <f>'Test-AI'!V25</f>
        <v>21.07816</v>
      </c>
      <c r="AO27" s="168">
        <f>'Test-AI'!W25</f>
        <v>29.596637999999999</v>
      </c>
      <c r="AP27" s="168">
        <f>'Test-AI'!X25</f>
        <v>34.591954999999999</v>
      </c>
      <c r="AQ27" s="168">
        <f>10*LOG10(1/((Summary!$C$80/10^(AN27/10)+Summary!$C$81/10^(AO27/10)+Summary!$C$82/10^(AP27/10))/Summary!$C$83))</f>
        <v>22.642530328017756</v>
      </c>
      <c r="AR27" s="168">
        <f>'Test-AI'!Y25</f>
        <v>0.324961</v>
      </c>
      <c r="AS27" s="168">
        <f>'Test-AI'!Z25</f>
        <v>14113.4</v>
      </c>
      <c r="AT27" s="300">
        <f>'Test-AI'!AA25</f>
        <v>0.97589999999999999</v>
      </c>
      <c r="AU27" s="357">
        <f>'Test-AI'!AB25</f>
        <v>4</v>
      </c>
      <c r="AV27" s="357">
        <f>'Test-AI'!AC25</f>
        <v>5</v>
      </c>
      <c r="AW27" s="301">
        <f t="shared" si="1"/>
        <v>3.9203888888888887</v>
      </c>
      <c r="AX27" s="302">
        <f t="shared" si="2"/>
        <v>42.054231227651961</v>
      </c>
      <c r="AY27" s="303">
        <f t="shared" si="3"/>
        <v>3.2551701134089392</v>
      </c>
      <c r="AZ27" s="302">
        <f t="shared" si="4"/>
        <v>1</v>
      </c>
      <c r="BA27" s="346">
        <f t="shared" si="5"/>
        <v>1</v>
      </c>
      <c r="BB27" s="75"/>
      <c r="BC27" s="75"/>
      <c r="BD27" s="570"/>
      <c r="BE27" s="550"/>
      <c r="BF27" s="553"/>
      <c r="BG27" s="553"/>
      <c r="BH27" s="553"/>
      <c r="BI27" s="553"/>
      <c r="BJ27" s="553"/>
      <c r="BK27" s="553"/>
      <c r="BL27" s="553"/>
      <c r="BM27" s="553"/>
      <c r="BN27" s="553"/>
      <c r="BO27" s="546"/>
      <c r="BP27" s="544"/>
      <c r="BQ27" s="546"/>
      <c r="BR27" s="544"/>
      <c r="BS27" s="553"/>
      <c r="BT27" s="553"/>
      <c r="BU27" s="553"/>
      <c r="BV27" s="553"/>
      <c r="BW27" s="553"/>
      <c r="BX27" s="553"/>
      <c r="BY27" s="553"/>
      <c r="BZ27" s="544"/>
      <c r="CA27" s="544"/>
      <c r="CB27" s="553"/>
      <c r="CC27" s="553"/>
      <c r="CD27" s="553"/>
      <c r="CE27" s="546"/>
      <c r="CF27" s="544"/>
      <c r="CG27" s="546"/>
      <c r="CH27" s="544"/>
    </row>
    <row r="28" spans="1:86" ht="17" customHeight="1" thickBot="1" x14ac:dyDescent="0.25">
      <c r="A28" s="538"/>
      <c r="B28" s="595" t="s">
        <v>151</v>
      </c>
      <c r="C28" s="586" t="s">
        <v>226</v>
      </c>
      <c r="D28" s="589">
        <v>59.94</v>
      </c>
      <c r="E28" s="557">
        <v>10</v>
      </c>
      <c r="F28" s="238">
        <v>85</v>
      </c>
      <c r="G28" s="289">
        <f>'Anchor-AI'!L26</f>
        <v>72187.300700000007</v>
      </c>
      <c r="H28" s="290">
        <f>'Anchor-AI'!M26</f>
        <v>44.051262000000001</v>
      </c>
      <c r="I28" s="290">
        <f>'Anchor-AI'!N26</f>
        <v>47.902636000000001</v>
      </c>
      <c r="J28" s="290">
        <f>'Anchor-AI'!O26</f>
        <v>45.594062999999998</v>
      </c>
      <c r="K28" s="290">
        <f>(Summary!$C$63*H28+Summary!$C$64*I28+Summary!$C$65*J28)/Summary!$C$66</f>
        <v>44.950291166666666</v>
      </c>
      <c r="L28" s="290">
        <f>'Anchor-AI'!P26</f>
        <v>25.437006</v>
      </c>
      <c r="M28" s="290">
        <f>'Anchor-AI'!Q26</f>
        <v>24.811598</v>
      </c>
      <c r="N28" s="290">
        <f>'Anchor-AI'!R26</f>
        <v>97.407769000000002</v>
      </c>
      <c r="O28" s="290">
        <f>'Anchor-AI'!S26</f>
        <v>95.890375000000006</v>
      </c>
      <c r="P28" s="290">
        <f>'Anchor-AI'!T26</f>
        <v>48.388818999999998</v>
      </c>
      <c r="Q28" s="290">
        <f>'Anchor-AI'!U26</f>
        <v>42.284215000000003</v>
      </c>
      <c r="R28" s="290">
        <f>'Anchor-AI'!V26</f>
        <v>44.051192999999998</v>
      </c>
      <c r="S28" s="290">
        <f>'Anchor-AI'!W26</f>
        <v>47.902518000000001</v>
      </c>
      <c r="T28" s="290">
        <f>'Anchor-AI'!X26</f>
        <v>45.593997999999999</v>
      </c>
      <c r="U28" s="290">
        <f>10*LOG10(1/((Summary!$C$80/10^(R28/10)+Summary!$C$81/10^(S28/10)+Summary!$C$82/10^(T28/10))/Summary!$C$83))</f>
        <v>44.745969488771202</v>
      </c>
      <c r="V28" s="290">
        <f>'Anchor-AI'!Y26</f>
        <v>0.401167</v>
      </c>
      <c r="W28" s="290">
        <f>'Anchor-AI'!Z26</f>
        <v>822</v>
      </c>
      <c r="X28" s="290">
        <f>'Anchor-AI'!AA26</f>
        <v>0.56469999999999998</v>
      </c>
      <c r="Y28" s="360">
        <f>'Anchor-AI'!AB26</f>
        <v>3</v>
      </c>
      <c r="Z28" s="360">
        <f>'Anchor-AI'!AC26</f>
        <v>4</v>
      </c>
      <c r="AA28" s="291">
        <f t="shared" si="0"/>
        <v>0.22833333333333333</v>
      </c>
      <c r="AC28" s="169">
        <f>'Test-AI'!L26</f>
        <v>60227.676324</v>
      </c>
      <c r="AD28" s="166">
        <f>'Test-AI'!M26</f>
        <v>44.211154999999998</v>
      </c>
      <c r="AE28" s="166">
        <f>'Test-AI'!N26</f>
        <v>48.451946999999997</v>
      </c>
      <c r="AF28" s="166">
        <f>'Test-AI'!O26</f>
        <v>45.779304000000003</v>
      </c>
      <c r="AG28" s="166">
        <f>(Summary!$C$63*AD28+Summary!$C$64*AE28+Summary!$C$65*AF28)/Summary!$C$66</f>
        <v>45.179311833333337</v>
      </c>
      <c r="AH28" s="166">
        <f>'Test-AI'!P26</f>
        <v>25.608650000000001</v>
      </c>
      <c r="AI28" s="166">
        <f>'Test-AI'!Q26</f>
        <v>25.011908999999999</v>
      </c>
      <c r="AJ28" s="166">
        <f>'Test-AI'!R26</f>
        <v>97.606854999999996</v>
      </c>
      <c r="AK28" s="166">
        <f>'Test-AI'!S26</f>
        <v>95.952168999999998</v>
      </c>
      <c r="AL28" s="166">
        <f>'Test-AI'!T26</f>
        <v>48.573501999999998</v>
      </c>
      <c r="AM28" s="166">
        <f>'Test-AI'!U26</f>
        <v>42.483396999999997</v>
      </c>
      <c r="AN28" s="166">
        <f>'Test-AI'!V26</f>
        <v>44.210974</v>
      </c>
      <c r="AO28" s="166">
        <f>'Test-AI'!W26</f>
        <v>48.451846000000003</v>
      </c>
      <c r="AP28" s="166">
        <f>'Test-AI'!X26</f>
        <v>45.779212000000001</v>
      </c>
      <c r="AQ28" s="166">
        <f>10*LOG10(1/((Summary!$C$80/10^(AN28/10)+Summary!$C$81/10^(AO28/10)+Summary!$C$82/10^(AP28/10))/Summary!$C$83))</f>
        <v>44.939377864861427</v>
      </c>
      <c r="AR28" s="166">
        <f>'Test-AI'!Y26</f>
        <v>0.357076</v>
      </c>
      <c r="AS28" s="166">
        <f>'Test-AI'!Z26</f>
        <v>40752.699999999997</v>
      </c>
      <c r="AT28" s="290">
        <f>'Test-AI'!AA26</f>
        <v>1.3955</v>
      </c>
      <c r="AU28" s="356">
        <f>'Test-AI'!AB26</f>
        <v>3</v>
      </c>
      <c r="AV28" s="356">
        <f>'Test-AI'!AC26</f>
        <v>4</v>
      </c>
      <c r="AW28" s="291">
        <f t="shared" si="1"/>
        <v>11.320194444444443</v>
      </c>
      <c r="AX28" s="292">
        <f t="shared" si="2"/>
        <v>49.577493917274936</v>
      </c>
      <c r="AY28" s="293">
        <f t="shared" si="3"/>
        <v>2.4712236585797771</v>
      </c>
      <c r="AZ28" s="292">
        <f t="shared" si="4"/>
        <v>1</v>
      </c>
      <c r="BA28" s="344">
        <f t="shared" si="5"/>
        <v>1</v>
      </c>
      <c r="BB28" s="75"/>
      <c r="BC28" s="75"/>
      <c r="BD28" s="572" t="s">
        <v>39</v>
      </c>
      <c r="BE28" s="549">
        <f t="array" ref="BE28">bdRateExtend($G28:$G31,H28:H31,$AC28:$AC31,AD28:AD31)</f>
        <v>-0.23463577262203228</v>
      </c>
      <c r="BF28" s="551">
        <f t="array" ref="BF28">bdRateExtend($G28:$G33,H28:H33,$AC28:$AC33,AD28:AD33)</f>
        <v>-0.22877205767870978</v>
      </c>
      <c r="BG28" s="551">
        <f t="array" ref="BG28">bdRateExtend($G28:$G33,I28:I33,$AC28:$AC33,AE28:AE33)</f>
        <v>-0.36668704165822474</v>
      </c>
      <c r="BH28" s="551">
        <f t="array" ref="BH28">bdRateExtend($G28:$G33,J28:J33,$AC28:$AC33,AF28:AF33)</f>
        <v>-0.32665826427766076</v>
      </c>
      <c r="BI28" s="551">
        <f t="array" ref="BI28">bdRateExtend($G28:$G33,K28:K33,$AC28:$AC33,AG28:AG33)</f>
        <v>-0.25768083182724133</v>
      </c>
      <c r="BJ28" s="575">
        <f>(Summary!$C$94*BF28+Summary!$C$95*BG28+Summary!$C$96*BH28)/Summary!$C$97</f>
        <v>-0.23820410530184843</v>
      </c>
      <c r="BK28" s="551">
        <f t="array" ref="BK28">bdRateExtend($G28:$G31,L28:L31,$AC28:$AC31,AH28:AH31)</f>
        <v>-0.22165106993748229</v>
      </c>
      <c r="BL28" s="551">
        <f t="array" ref="BL28">bdRateExtend($G28:$G33,L28:L33,$AC28:$AC33,AH28:AH33)</f>
        <v>-0.20552849691107777</v>
      </c>
      <c r="BM28" s="551">
        <f t="array" ref="BM28">bdRateExtend($G28:$G31,M28:M31,$AC28:$AC31,AI28:AI31)</f>
        <v>-0.22567688665007402</v>
      </c>
      <c r="BN28" s="551">
        <f t="array" ref="BN28">bdRateExtend($G28:$G33,M28:M33,$AC28:$AC33,AI28:AI33)</f>
        <v>-0.20634193215261898</v>
      </c>
      <c r="BO28" s="548">
        <f t="array" ref="BO28">bdRateExtend($G28:$G31,N28:N31,$AC28:$AC31,AJ28:AJ31,"None", FALSE,1)</f>
        <v>-0.228172792454305</v>
      </c>
      <c r="BP28" s="585">
        <f t="array" ref="BP28">bdRateExtend($G28:$G33,N28:N33,$AC28:$AC33,AJ28:AJ33,"None", FALSE,1)</f>
        <v>-0.22708037050581298</v>
      </c>
      <c r="BQ28" s="548">
        <f t="array" ref="BQ28">bdRateExtend($G28:$G31,O28:O31,$AC28:$AC31,AK28:AK31,"None", FALSE,1)</f>
        <v>-0.22255818970860064</v>
      </c>
      <c r="BR28" s="585">
        <f t="array" ref="BR28">bdRateExtend($G28:$G33,O28:O33,$AC28:$AC33,AK28:AK33,"None", FALSE,1)</f>
        <v>-0.22413123562509829</v>
      </c>
      <c r="BS28" s="551">
        <f t="array" ref="BS28">bdRateExtend($G28:$G31,P28:P31,$AC28:$AC31,AL28:AL31)</f>
        <v>-0.22254545233830558</v>
      </c>
      <c r="BT28" s="551">
        <f t="array" ref="BT28">bdRateExtend($G28:$G33,P28:P33,$AC28:$AC33,AL28:AL33)</f>
        <v>-0.21216319955077967</v>
      </c>
      <c r="BU28" s="551">
        <f t="array" ref="BU28">bdRateExtend($G28:$G31,Q28:Q31,$AC28:$AC31,AM28:AM31)</f>
        <v>-0.26901590617481819</v>
      </c>
      <c r="BV28" s="551">
        <f t="array" ref="BV28">bdRateExtend($G28:$G33,Q28:Q33,$AC28:$AC33,AM28:AM33)</f>
        <v>-0.25935272725534897</v>
      </c>
      <c r="BW28" s="551">
        <f t="array" ref="BW28">bdRateExtend($G28:$G31,R28:R31,$AC28:$AC31,AN28:AN31)</f>
        <v>-0.23462941818799921</v>
      </c>
      <c r="BX28" s="551">
        <f t="array" ref="BX28">bdRateExtend($G28:$G33,R28:R33,$AC28:$AC33,AN28:AN33)</f>
        <v>-0.2287704728501444</v>
      </c>
      <c r="BY28" s="551">
        <f t="array" ref="BY28">bdRateExtend($G28:$G33,S28:S33,$AC28:$AC33,AO28:AO33)</f>
        <v>-0.36659804860416467</v>
      </c>
      <c r="BZ28" s="555">
        <f t="array" ref="BZ28">bdRateExtend($G28:$G33,T28:T33,$AC28:$AC33,AP28:AP33)</f>
        <v>-0.32671182431826939</v>
      </c>
      <c r="CA28" s="555">
        <f t="array" ref="CA28">bdRateExtend($G28:$G33,U28:U33,$AC28:$AC33,AQ28:AQ33)</f>
        <v>-0.23637422958365562</v>
      </c>
      <c r="CB28" s="575">
        <f>(Summary!$C$108*BX28+Summary!$C$109*BY28+Summary!$C$110*BZ28)/Summary!$C$111</f>
        <v>-0.2382012299390302</v>
      </c>
      <c r="CC28" s="593">
        <f t="array" ref="CC28">bdCAMBIExtend($G28:$G31,V28:V31,$AC28:$AC31,AR28:AR31)</f>
        <v>-6.4083781634007492E-2</v>
      </c>
      <c r="CD28" s="578">
        <f t="array" ref="CD28">bdCAMBIExtend($G28:$G33,V28:V33,$AC28:$AC33,AR28:AR33)</f>
        <v>-2.3145447656874513E-2</v>
      </c>
      <c r="CE28" s="547">
        <f t="array" ref="CE28">testVMAFRange($G28:$G31,N28:N31,$AC28:$AC31,AJ28:AJ31)</f>
        <v>0</v>
      </c>
      <c r="CF28" s="543">
        <f t="array" ref="CF28">testVMAFRange($G28:$G33,N28:N33,$AC28:$AC33,AJ28:AJ33)</f>
        <v>0</v>
      </c>
      <c r="CG28" s="547">
        <f t="array" ref="CG28">testVMAFRange($G28:$G31,O28:O31,$AC28:$AC31,AK28:AK31)</f>
        <v>0</v>
      </c>
      <c r="CH28" s="543">
        <f t="array" ref="CH28">testVMAFRange($G28:$G33,O28:O33,$AC28:$AC33,AK28:AK33)</f>
        <v>0</v>
      </c>
    </row>
    <row r="29" spans="1:86" ht="17" customHeight="1" x14ac:dyDescent="0.2">
      <c r="A29" s="538"/>
      <c r="B29" s="566"/>
      <c r="C29" s="485"/>
      <c r="D29" s="590"/>
      <c r="E29" s="558"/>
      <c r="F29" s="239">
        <v>110</v>
      </c>
      <c r="G29" s="294">
        <f>'Anchor-AI'!L27</f>
        <v>32113.486499999999</v>
      </c>
      <c r="H29" s="295">
        <f>'Anchor-AI'!M27</f>
        <v>39.277287999999999</v>
      </c>
      <c r="I29" s="295">
        <f>'Anchor-AI'!N27</f>
        <v>45.557797000000001</v>
      </c>
      <c r="J29" s="295">
        <f>'Anchor-AI'!O27</f>
        <v>43.082894000000003</v>
      </c>
      <c r="K29" s="295">
        <f>(Summary!$C$63*H29+Summary!$C$64*I29+Summary!$C$65*J29)/Summary!$C$66</f>
        <v>40.958307166666664</v>
      </c>
      <c r="L29" s="295">
        <f>'Anchor-AI'!P27</f>
        <v>19.906047000000001</v>
      </c>
      <c r="M29" s="295">
        <f>'Anchor-AI'!Q27</f>
        <v>19.754107000000001</v>
      </c>
      <c r="N29" s="295">
        <f>'Anchor-AI'!R27</f>
        <v>93.009152</v>
      </c>
      <c r="O29" s="295">
        <f>'Anchor-AI'!S27</f>
        <v>91.031156999999993</v>
      </c>
      <c r="P29" s="295">
        <f>'Anchor-AI'!T27</f>
        <v>41.770026999999999</v>
      </c>
      <c r="Q29" s="295">
        <f>'Anchor-AI'!U27</f>
        <v>39.378953000000003</v>
      </c>
      <c r="R29" s="295">
        <f>'Anchor-AI'!V27</f>
        <v>39.277158999999997</v>
      </c>
      <c r="S29" s="295">
        <f>'Anchor-AI'!W27</f>
        <v>45.557735000000001</v>
      </c>
      <c r="T29" s="295">
        <f>'Anchor-AI'!X27</f>
        <v>43.082802999999998</v>
      </c>
      <c r="U29" s="295">
        <f>10*LOG10(1/((Summary!$C$80/10^(R29/10)+Summary!$C$81/10^(S29/10)+Summary!$C$82/10^(T29/10))/Summary!$C$83))</f>
        <v>40.382459595267484</v>
      </c>
      <c r="V29" s="295">
        <f>'Anchor-AI'!Y27</f>
        <v>0.54006600000000005</v>
      </c>
      <c r="W29" s="295">
        <f>'Anchor-AI'!Z27</f>
        <v>664.6</v>
      </c>
      <c r="X29" s="295">
        <f>'Anchor-AI'!AA27</f>
        <v>0.40279999999999999</v>
      </c>
      <c r="Y29" s="357">
        <f>'Anchor-AI'!AB27</f>
        <v>3</v>
      </c>
      <c r="Z29" s="357">
        <f>'Anchor-AI'!AC27</f>
        <v>4</v>
      </c>
      <c r="AA29" s="296">
        <f t="shared" si="0"/>
        <v>0.18461111111111111</v>
      </c>
      <c r="AC29" s="170">
        <f>'Test-AI'!L27</f>
        <v>26184.119879999998</v>
      </c>
      <c r="AD29" s="167">
        <f>'Test-AI'!M27</f>
        <v>39.526502000000001</v>
      </c>
      <c r="AE29" s="167">
        <f>'Test-AI'!N27</f>
        <v>46.347329999999999</v>
      </c>
      <c r="AF29" s="167">
        <f>'Test-AI'!O27</f>
        <v>43.566074999999998</v>
      </c>
      <c r="AG29" s="167">
        <f>(Summary!$C$63*AD29+Summary!$C$64*AE29+Summary!$C$65*AF29)/Summary!$C$66</f>
        <v>41.336568833333331</v>
      </c>
      <c r="AH29" s="167">
        <f>'Test-AI'!P27</f>
        <v>20.152308000000001</v>
      </c>
      <c r="AI29" s="167">
        <f>'Test-AI'!Q27</f>
        <v>20.010442999999999</v>
      </c>
      <c r="AJ29" s="167">
        <f>'Test-AI'!R27</f>
        <v>93.304458999999994</v>
      </c>
      <c r="AK29" s="167">
        <f>'Test-AI'!S27</f>
        <v>91.203574000000003</v>
      </c>
      <c r="AL29" s="167">
        <f>'Test-AI'!T27</f>
        <v>42.080711999999998</v>
      </c>
      <c r="AM29" s="167">
        <f>'Test-AI'!U27</f>
        <v>39.709606999999998</v>
      </c>
      <c r="AN29" s="167">
        <f>'Test-AI'!V27</f>
        <v>39.526313999999999</v>
      </c>
      <c r="AO29" s="167">
        <f>'Test-AI'!W27</f>
        <v>46.347161</v>
      </c>
      <c r="AP29" s="167">
        <f>'Test-AI'!X27</f>
        <v>43.565865000000002</v>
      </c>
      <c r="AQ29" s="167">
        <f>10*LOG10(1/((Summary!$C$80/10^(AN29/10)+Summary!$C$81/10^(AO29/10)+Summary!$C$82/10^(AP29/10))/Summary!$C$83))</f>
        <v>40.677957228870632</v>
      </c>
      <c r="AR29" s="167">
        <f>'Test-AI'!Y27</f>
        <v>0.49835800000000002</v>
      </c>
      <c r="AS29" s="167">
        <f>'Test-AI'!Z27</f>
        <v>42821.1</v>
      </c>
      <c r="AT29" s="295">
        <f>'Test-AI'!AA27</f>
        <v>1.0679000000000001</v>
      </c>
      <c r="AU29" s="357">
        <f>'Test-AI'!AB27</f>
        <v>3</v>
      </c>
      <c r="AV29" s="357">
        <f>'Test-AI'!AC27</f>
        <v>4</v>
      </c>
      <c r="AW29" s="296">
        <f t="shared" si="1"/>
        <v>11.89475</v>
      </c>
      <c r="AX29" s="297">
        <f t="shared" si="2"/>
        <v>64.431387300631954</v>
      </c>
      <c r="AY29" s="298">
        <f t="shared" si="3"/>
        <v>2.6511916583912614</v>
      </c>
      <c r="AZ29" s="297">
        <f t="shared" si="4"/>
        <v>1</v>
      </c>
      <c r="BA29" s="345">
        <f t="shared" si="5"/>
        <v>1</v>
      </c>
      <c r="BB29" s="75"/>
      <c r="BC29" s="75"/>
      <c r="BD29" s="565"/>
      <c r="BE29" s="550"/>
      <c r="BF29" s="552"/>
      <c r="BG29" s="552"/>
      <c r="BH29" s="552"/>
      <c r="BI29" s="552"/>
      <c r="BJ29" s="552"/>
      <c r="BK29" s="553"/>
      <c r="BL29" s="552"/>
      <c r="BM29" s="553"/>
      <c r="BN29" s="552"/>
      <c r="BO29" s="546"/>
      <c r="BP29" s="541"/>
      <c r="BQ29" s="546"/>
      <c r="BR29" s="541"/>
      <c r="BS29" s="553"/>
      <c r="BT29" s="552"/>
      <c r="BU29" s="553"/>
      <c r="BV29" s="552"/>
      <c r="BW29" s="553"/>
      <c r="BX29" s="552"/>
      <c r="BY29" s="552"/>
      <c r="BZ29" s="541"/>
      <c r="CA29" s="541"/>
      <c r="CB29" s="552"/>
      <c r="CC29" s="550"/>
      <c r="CD29" s="541"/>
      <c r="CE29" s="546"/>
      <c r="CF29" s="541"/>
      <c r="CG29" s="546"/>
      <c r="CH29" s="541"/>
    </row>
    <row r="30" spans="1:86" ht="17" customHeight="1" x14ac:dyDescent="0.2">
      <c r="A30" s="538"/>
      <c r="B30" s="566"/>
      <c r="C30" s="485"/>
      <c r="D30" s="590"/>
      <c r="E30" s="558"/>
      <c r="F30" s="239">
        <v>135</v>
      </c>
      <c r="G30" s="294">
        <f>'Anchor-AI'!L28</f>
        <v>12888.167799999999</v>
      </c>
      <c r="H30" s="295">
        <f>'Anchor-AI'!M28</f>
        <v>35.200493999999999</v>
      </c>
      <c r="I30" s="295">
        <f>'Anchor-AI'!N28</f>
        <v>43.517381999999998</v>
      </c>
      <c r="J30" s="295">
        <f>'Anchor-AI'!O28</f>
        <v>40.954059000000001</v>
      </c>
      <c r="K30" s="295">
        <f>(Summary!$C$63*H30+Summary!$C$64*I30+Summary!$C$65*J30)/Summary!$C$66</f>
        <v>37.545569499999999</v>
      </c>
      <c r="L30" s="295">
        <f>'Anchor-AI'!P28</f>
        <v>14.947359000000001</v>
      </c>
      <c r="M30" s="295">
        <f>'Anchor-AI'!Q28</f>
        <v>15.344825</v>
      </c>
      <c r="N30" s="295">
        <f>'Anchor-AI'!R28</f>
        <v>81.960718999999997</v>
      </c>
      <c r="O30" s="295">
        <f>'Anchor-AI'!S28</f>
        <v>79.771849000000003</v>
      </c>
      <c r="P30" s="295">
        <f>'Anchor-AI'!T28</f>
        <v>35.650151999999999</v>
      </c>
      <c r="Q30" s="295">
        <f>'Anchor-AI'!U28</f>
        <v>36.679406999999998</v>
      </c>
      <c r="R30" s="295">
        <f>'Anchor-AI'!V28</f>
        <v>35.200372000000002</v>
      </c>
      <c r="S30" s="295">
        <f>'Anchor-AI'!W28</f>
        <v>43.517341000000002</v>
      </c>
      <c r="T30" s="295">
        <f>'Anchor-AI'!X28</f>
        <v>40.953954000000003</v>
      </c>
      <c r="U30" s="295">
        <f>10*LOG10(1/((Summary!$C$80/10^(R30/10)+Summary!$C$81/10^(S30/10)+Summary!$C$82/10^(T30/10))/Summary!$C$83))</f>
        <v>36.53436102039754</v>
      </c>
      <c r="V30" s="295">
        <f>'Anchor-AI'!Y28</f>
        <v>0.65234300000000001</v>
      </c>
      <c r="W30" s="295">
        <f>'Anchor-AI'!Z28</f>
        <v>411.7</v>
      </c>
      <c r="X30" s="295">
        <f>'Anchor-AI'!AA28</f>
        <v>0.28799999999999998</v>
      </c>
      <c r="Y30" s="357">
        <f>'Anchor-AI'!AB28</f>
        <v>3</v>
      </c>
      <c r="Z30" s="357">
        <f>'Anchor-AI'!AC28</f>
        <v>4</v>
      </c>
      <c r="AA30" s="296">
        <f t="shared" si="0"/>
        <v>0.11436111111111111</v>
      </c>
      <c r="AC30" s="170">
        <f>'Test-AI'!L28</f>
        <v>10057.078921</v>
      </c>
      <c r="AD30" s="167">
        <f>'Test-AI'!M28</f>
        <v>35.396023999999997</v>
      </c>
      <c r="AE30" s="167">
        <f>'Test-AI'!N28</f>
        <v>44.265408999999998</v>
      </c>
      <c r="AF30" s="167">
        <f>'Test-AI'!O28</f>
        <v>41.491244000000002</v>
      </c>
      <c r="AG30" s="167">
        <f>(Summary!$C$63*AD30+Summary!$C$64*AE30+Summary!$C$65*AF30)/Summary!$C$66</f>
        <v>37.890124833333331</v>
      </c>
      <c r="AH30" s="167">
        <f>'Test-AI'!P28</f>
        <v>15.073478</v>
      </c>
      <c r="AI30" s="167">
        <f>'Test-AI'!Q28</f>
        <v>15.472685999999999</v>
      </c>
      <c r="AJ30" s="167">
        <f>'Test-AI'!R28</f>
        <v>82.119584000000003</v>
      </c>
      <c r="AK30" s="167">
        <f>'Test-AI'!S28</f>
        <v>79.896181999999996</v>
      </c>
      <c r="AL30" s="167">
        <f>'Test-AI'!T28</f>
        <v>35.797041</v>
      </c>
      <c r="AM30" s="167">
        <f>'Test-AI'!U28</f>
        <v>36.928997000000003</v>
      </c>
      <c r="AN30" s="167">
        <f>'Test-AI'!V28</f>
        <v>35.395876000000001</v>
      </c>
      <c r="AO30" s="167">
        <f>'Test-AI'!W28</f>
        <v>44.265385999999999</v>
      </c>
      <c r="AP30" s="167">
        <f>'Test-AI'!X28</f>
        <v>41.491034999999997</v>
      </c>
      <c r="AQ30" s="167">
        <f>10*LOG10(1/((Summary!$C$80/10^(AN30/10)+Summary!$C$81/10^(AO30/10)+Summary!$C$82/10^(AP30/10))/Summary!$C$83))</f>
        <v>36.767134223161975</v>
      </c>
      <c r="AR30" s="167">
        <f>'Test-AI'!Y28</f>
        <v>0.59451100000000001</v>
      </c>
      <c r="AS30" s="167">
        <f>'Test-AI'!Z28</f>
        <v>41742</v>
      </c>
      <c r="AT30" s="295">
        <f>'Test-AI'!AA28</f>
        <v>0.82469999999999999</v>
      </c>
      <c r="AU30" s="357">
        <f>'Test-AI'!AB28</f>
        <v>3</v>
      </c>
      <c r="AV30" s="357">
        <f>'Test-AI'!AC28</f>
        <v>4</v>
      </c>
      <c r="AW30" s="296">
        <f t="shared" si="1"/>
        <v>11.595000000000001</v>
      </c>
      <c r="AX30" s="297">
        <f t="shared" si="2"/>
        <v>101.38936118532912</v>
      </c>
      <c r="AY30" s="298">
        <f t="shared" si="3"/>
        <v>2.8635416666666669</v>
      </c>
      <c r="AZ30" s="297">
        <f t="shared" si="4"/>
        <v>1</v>
      </c>
      <c r="BA30" s="345">
        <f t="shared" si="5"/>
        <v>1</v>
      </c>
      <c r="BB30" s="75"/>
      <c r="BC30" s="75"/>
      <c r="BD30" s="573" t="s">
        <v>147</v>
      </c>
      <c r="BE30" s="549">
        <f t="array" ref="BE30">bdRateExtend($G29:$G32,H29:H32,$AC29:$AC32,AD29:AD32)</f>
        <v>-0.2534693289224238</v>
      </c>
      <c r="BF30" s="552"/>
      <c r="BG30" s="552"/>
      <c r="BH30" s="552"/>
      <c r="BI30" s="552"/>
      <c r="BJ30" s="552"/>
      <c r="BK30" s="551">
        <f t="array" ref="BK30">bdRateExtend($G29:$G32,L29:L32,$AC29:$AC32,AH29:AH32)</f>
        <v>-0.22731171820316109</v>
      </c>
      <c r="BL30" s="552"/>
      <c r="BM30" s="551">
        <f t="array" ref="BM30">bdRateExtend($G29:$G32,M29:M32,$AC29:$AC32,AI29:AI32)</f>
        <v>-0.22907583704154266</v>
      </c>
      <c r="BN30" s="552"/>
      <c r="BO30" s="545">
        <f t="array" ref="BO30">bdRateExtend($G29:$G32,N29:N32,$AC29:$AC32,AJ29:AJ32,"None", FALSE,1)</f>
        <v>-0.23953492911449081</v>
      </c>
      <c r="BP30" s="541"/>
      <c r="BQ30" s="545">
        <f t="array" ref="BQ30">bdRateExtend($G29:$G32,O29:O32,$AC29:$AC32,AK29:AK32,"None", FALSE,1)</f>
        <v>-0.23561647769435923</v>
      </c>
      <c r="BR30" s="541"/>
      <c r="BS30" s="551">
        <f t="array" ref="BS30">bdRateExtend($G29:$G32,P29:P32,$AC29:$AC32,AL29:AL32)</f>
        <v>-0.22983858736987817</v>
      </c>
      <c r="BT30" s="552"/>
      <c r="BU30" s="551">
        <f t="array" ref="BU30">bdRateExtend($G29:$G32,Q29:Q32,$AC29:$AC32,AM29:AM32)</f>
        <v>-0.27875016643075856</v>
      </c>
      <c r="BV30" s="552"/>
      <c r="BW30" s="551">
        <f t="array" ref="BW30">bdRateExtend($G29:$G32,R29:R32,$AC29:$AC32,AN29:AN32)</f>
        <v>-0.25347099186615918</v>
      </c>
      <c r="BX30" s="552"/>
      <c r="BY30" s="552"/>
      <c r="BZ30" s="541"/>
      <c r="CA30" s="541"/>
      <c r="CB30" s="552"/>
      <c r="CC30" s="560">
        <f t="array" ref="CC30">bdCAMBIExtend($G29:$G32,V29:V32,$AC29:$AC32,AR29:AR32)</f>
        <v>-2.7512172342646333E-2</v>
      </c>
      <c r="CD30" s="541"/>
      <c r="CE30" s="554">
        <f t="array" ref="CE30">testVMAFRange($G29:$G32,N29:N32,$AC29:$AC32,AJ29:AJ32)</f>
        <v>0</v>
      </c>
      <c r="CF30" s="541"/>
      <c r="CG30" s="554">
        <f t="array" ref="CG30">testVMAFRange($G29:$G32,O29:O32,$AC29:$AC32,AK29:AK32)</f>
        <v>0</v>
      </c>
      <c r="CH30" s="541"/>
    </row>
    <row r="31" spans="1:86" ht="17" customHeight="1" x14ac:dyDescent="0.2">
      <c r="A31" s="538"/>
      <c r="B31" s="566"/>
      <c r="C31" s="485"/>
      <c r="D31" s="590"/>
      <c r="E31" s="558"/>
      <c r="F31" s="239">
        <v>160</v>
      </c>
      <c r="G31" s="294">
        <f>'Anchor-AI'!L29</f>
        <v>4725.6742999999997</v>
      </c>
      <c r="H31" s="295">
        <f>'Anchor-AI'!M29</f>
        <v>31.781542000000002</v>
      </c>
      <c r="I31" s="295">
        <f>'Anchor-AI'!N29</f>
        <v>41.642823999999997</v>
      </c>
      <c r="J31" s="295">
        <f>'Anchor-AI'!O29</f>
        <v>39.055069000000003</v>
      </c>
      <c r="K31" s="295">
        <f>(Summary!$C$63*H31+Summary!$C$64*I31+Summary!$C$65*J31)/Summary!$C$66</f>
        <v>34.6373435</v>
      </c>
      <c r="L31" s="295">
        <f>'Anchor-AI'!P29</f>
        <v>11.298341000000001</v>
      </c>
      <c r="M31" s="295">
        <f>'Anchor-AI'!Q29</f>
        <v>12.006252999999999</v>
      </c>
      <c r="N31" s="295">
        <f>'Anchor-AI'!R29</f>
        <v>60.816130999999999</v>
      </c>
      <c r="O31" s="295">
        <f>'Anchor-AI'!S29</f>
        <v>58.840798999999997</v>
      </c>
      <c r="P31" s="295">
        <f>'Anchor-AI'!T29</f>
        <v>30.741610000000001</v>
      </c>
      <c r="Q31" s="295">
        <f>'Anchor-AI'!U29</f>
        <v>34.132928999999997</v>
      </c>
      <c r="R31" s="295">
        <f>'Anchor-AI'!V29</f>
        <v>31.781421000000002</v>
      </c>
      <c r="S31" s="295">
        <f>'Anchor-AI'!W29</f>
        <v>41.642553999999997</v>
      </c>
      <c r="T31" s="295">
        <f>'Anchor-AI'!X29</f>
        <v>39.054630000000003</v>
      </c>
      <c r="U31" s="295">
        <f>10*LOG10(1/((Summary!$C$80/10^(R31/10)+Summary!$C$81/10^(S31/10)+Summary!$C$82/10^(T31/10))/Summary!$C$83))</f>
        <v>33.237742935824656</v>
      </c>
      <c r="V31" s="295">
        <f>'Anchor-AI'!Y29</f>
        <v>0.67646899999999999</v>
      </c>
      <c r="W31" s="295">
        <f>'Anchor-AI'!Z29</f>
        <v>149.9</v>
      </c>
      <c r="X31" s="295">
        <f>'Anchor-AI'!AA29</f>
        <v>0.24879999999999999</v>
      </c>
      <c r="Y31" s="357">
        <f>'Anchor-AI'!AB29</f>
        <v>3</v>
      </c>
      <c r="Z31" s="357">
        <f>'Anchor-AI'!AC29</f>
        <v>4</v>
      </c>
      <c r="AA31" s="296">
        <f t="shared" si="0"/>
        <v>4.1638888888888892E-2</v>
      </c>
      <c r="AC31" s="170">
        <f>'Test-AI'!L29</f>
        <v>3808.639361</v>
      </c>
      <c r="AD31" s="167">
        <f>'Test-AI'!M29</f>
        <v>32.092112999999998</v>
      </c>
      <c r="AE31" s="167">
        <f>'Test-AI'!N29</f>
        <v>42.056162</v>
      </c>
      <c r="AF31" s="167">
        <f>'Test-AI'!O29</f>
        <v>39.409399000000001</v>
      </c>
      <c r="AG31" s="167">
        <f>(Summary!$C$63*AD31+Summary!$C$64*AE31+Summary!$C$65*AF31)/Summary!$C$66</f>
        <v>34.9723355</v>
      </c>
      <c r="AH31" s="167">
        <f>'Test-AI'!P29</f>
        <v>11.438732</v>
      </c>
      <c r="AI31" s="167">
        <f>'Test-AI'!Q29</f>
        <v>12.149233000000001</v>
      </c>
      <c r="AJ31" s="167">
        <f>'Test-AI'!R29</f>
        <v>62.600298000000002</v>
      </c>
      <c r="AK31" s="167">
        <f>'Test-AI'!S29</f>
        <v>60.458599</v>
      </c>
      <c r="AL31" s="167">
        <f>'Test-AI'!T29</f>
        <v>30.969467999999999</v>
      </c>
      <c r="AM31" s="167">
        <f>'Test-AI'!U29</f>
        <v>34.422263999999998</v>
      </c>
      <c r="AN31" s="167">
        <f>'Test-AI'!V29</f>
        <v>32.092058999999999</v>
      </c>
      <c r="AO31" s="167">
        <f>'Test-AI'!W29</f>
        <v>42.055726</v>
      </c>
      <c r="AP31" s="167">
        <f>'Test-AI'!X29</f>
        <v>39.408532999999998</v>
      </c>
      <c r="AQ31" s="167">
        <f>10*LOG10(1/((Summary!$C$80/10^(AN31/10)+Summary!$C$81/10^(AO31/10)+Summary!$C$82/10^(AP31/10))/Summary!$C$83))</f>
        <v>33.552701465098906</v>
      </c>
      <c r="AR31" s="167">
        <f>'Test-AI'!Y29</f>
        <v>0.68086400000000002</v>
      </c>
      <c r="AS31" s="167">
        <f>'Test-AI'!Z29</f>
        <v>16443.599999999999</v>
      </c>
      <c r="AT31" s="295">
        <f>'Test-AI'!AA29</f>
        <v>0.77690000000000003</v>
      </c>
      <c r="AU31" s="357">
        <f>'Test-AI'!AB29</f>
        <v>3</v>
      </c>
      <c r="AV31" s="357">
        <f>'Test-AI'!AC29</f>
        <v>4</v>
      </c>
      <c r="AW31" s="296">
        <f t="shared" si="1"/>
        <v>4.5676666666666659</v>
      </c>
      <c r="AX31" s="297">
        <f t="shared" si="2"/>
        <v>109.69713142094729</v>
      </c>
      <c r="AY31" s="298">
        <f t="shared" si="3"/>
        <v>3.1225884244372994</v>
      </c>
      <c r="AZ31" s="297">
        <f t="shared" si="4"/>
        <v>1</v>
      </c>
      <c r="BA31" s="345">
        <f t="shared" si="5"/>
        <v>1</v>
      </c>
      <c r="BB31" s="75"/>
      <c r="BC31" s="75"/>
      <c r="BD31" s="565"/>
      <c r="BE31" s="550"/>
      <c r="BF31" s="552"/>
      <c r="BG31" s="552"/>
      <c r="BH31" s="552"/>
      <c r="BI31" s="552"/>
      <c r="BJ31" s="552"/>
      <c r="BK31" s="553"/>
      <c r="BL31" s="552"/>
      <c r="BM31" s="553"/>
      <c r="BN31" s="552"/>
      <c r="BO31" s="546"/>
      <c r="BP31" s="541"/>
      <c r="BQ31" s="546"/>
      <c r="BR31" s="541"/>
      <c r="BS31" s="553"/>
      <c r="BT31" s="552"/>
      <c r="BU31" s="553"/>
      <c r="BV31" s="552"/>
      <c r="BW31" s="553"/>
      <c r="BX31" s="552"/>
      <c r="BY31" s="552"/>
      <c r="BZ31" s="541"/>
      <c r="CA31" s="541"/>
      <c r="CB31" s="552"/>
      <c r="CC31" s="550"/>
      <c r="CD31" s="541"/>
      <c r="CE31" s="546"/>
      <c r="CF31" s="541"/>
      <c r="CG31" s="546"/>
      <c r="CH31" s="541"/>
    </row>
    <row r="32" spans="1:86" ht="17" customHeight="1" thickBot="1" x14ac:dyDescent="0.25">
      <c r="A32" s="538"/>
      <c r="B32" s="566"/>
      <c r="C32" s="485"/>
      <c r="D32" s="590"/>
      <c r="E32" s="558"/>
      <c r="F32" s="239">
        <v>185</v>
      </c>
      <c r="G32" s="294">
        <f>'Anchor-AI'!L30</f>
        <v>1624.6153999999999</v>
      </c>
      <c r="H32" s="295">
        <f>'Anchor-AI'!M30</f>
        <v>28.952157</v>
      </c>
      <c r="I32" s="295">
        <f>'Anchor-AI'!N30</f>
        <v>39.313782000000003</v>
      </c>
      <c r="J32" s="295">
        <f>'Anchor-AI'!O30</f>
        <v>36.930148000000003</v>
      </c>
      <c r="K32" s="295">
        <f>(Summary!$C$63*H32+Summary!$C$64*I32+Summary!$C$65*J32)/Summary!$C$66</f>
        <v>32.00875966666667</v>
      </c>
      <c r="L32" s="295">
        <f>'Anchor-AI'!P30</f>
        <v>8.6460950000000008</v>
      </c>
      <c r="M32" s="295">
        <f>'Anchor-AI'!Q30</f>
        <v>9.4352479999999996</v>
      </c>
      <c r="N32" s="295">
        <f>'Anchor-AI'!R30</f>
        <v>37.001745</v>
      </c>
      <c r="O32" s="295">
        <f>'Anchor-AI'!S30</f>
        <v>35.500520999999999</v>
      </c>
      <c r="P32" s="295">
        <f>'Anchor-AI'!T30</f>
        <v>26.790773999999999</v>
      </c>
      <c r="Q32" s="295">
        <f>'Anchor-AI'!U30</f>
        <v>31.576795000000001</v>
      </c>
      <c r="R32" s="295">
        <f>'Anchor-AI'!V30</f>
        <v>28.952037000000001</v>
      </c>
      <c r="S32" s="295">
        <f>'Anchor-AI'!W30</f>
        <v>39.313366000000002</v>
      </c>
      <c r="T32" s="295">
        <f>'Anchor-AI'!X30</f>
        <v>36.929180000000002</v>
      </c>
      <c r="U32" s="295">
        <f>10*LOG10(1/((Summary!$C$80/10^(R32/10)+Summary!$C$81/10^(S32/10)+Summary!$C$82/10^(T32/10))/Summary!$C$83))</f>
        <v>30.448288616653674</v>
      </c>
      <c r="V32" s="295">
        <f>'Anchor-AI'!Y30</f>
        <v>0.58306899999999995</v>
      </c>
      <c r="W32" s="295">
        <f>'Anchor-AI'!Z30</f>
        <v>137.1</v>
      </c>
      <c r="X32" s="295">
        <f>'Anchor-AI'!AA30</f>
        <v>0.19350000000000001</v>
      </c>
      <c r="Y32" s="357">
        <f>'Anchor-AI'!AB30</f>
        <v>3</v>
      </c>
      <c r="Z32" s="357">
        <f>'Anchor-AI'!AC30</f>
        <v>4</v>
      </c>
      <c r="AA32" s="296">
        <f t="shared" si="0"/>
        <v>3.808333333333333E-2</v>
      </c>
      <c r="AC32" s="170">
        <f>'Test-AI'!L30</f>
        <v>1444.8911089999999</v>
      </c>
      <c r="AD32" s="167">
        <f>'Test-AI'!M30</f>
        <v>29.245232000000001</v>
      </c>
      <c r="AE32" s="167">
        <f>'Test-AI'!N30</f>
        <v>39.748885999999999</v>
      </c>
      <c r="AF32" s="167">
        <f>'Test-AI'!O30</f>
        <v>37.433517999999999</v>
      </c>
      <c r="AG32" s="167">
        <f>(Summary!$C$63*AD32+Summary!$C$64*AE32+Summary!$C$65*AF32)/Summary!$C$66</f>
        <v>32.36055533333333</v>
      </c>
      <c r="AH32" s="167">
        <f>'Test-AI'!P30</f>
        <v>8.7595019999999995</v>
      </c>
      <c r="AI32" s="167">
        <f>'Test-AI'!Q30</f>
        <v>9.5282219999999995</v>
      </c>
      <c r="AJ32" s="167">
        <f>'Test-AI'!R30</f>
        <v>40.114325999999998</v>
      </c>
      <c r="AK32" s="167">
        <f>'Test-AI'!S30</f>
        <v>38.496084000000003</v>
      </c>
      <c r="AL32" s="167">
        <f>'Test-AI'!T30</f>
        <v>27.075417999999999</v>
      </c>
      <c r="AM32" s="167">
        <f>'Test-AI'!U30</f>
        <v>31.966622000000001</v>
      </c>
      <c r="AN32" s="167">
        <f>'Test-AI'!V30</f>
        <v>29.245111000000001</v>
      </c>
      <c r="AO32" s="167">
        <f>'Test-AI'!W30</f>
        <v>39.748097999999999</v>
      </c>
      <c r="AP32" s="167">
        <f>'Test-AI'!X30</f>
        <v>37.433453</v>
      </c>
      <c r="AQ32" s="167">
        <f>10*LOG10(1/((Summary!$C$80/10^(AN32/10)+Summary!$C$81/10^(AO32/10)+Summary!$C$82/10^(AP32/10))/Summary!$C$83))</f>
        <v>30.752118166442372</v>
      </c>
      <c r="AR32" s="167">
        <f>'Test-AI'!Y30</f>
        <v>0.60581099999999999</v>
      </c>
      <c r="AS32" s="167">
        <f>'Test-AI'!Z30</f>
        <v>7490.3</v>
      </c>
      <c r="AT32" s="295">
        <f>'Test-AI'!AA30</f>
        <v>0.67700000000000005</v>
      </c>
      <c r="AU32" s="357">
        <f>'Test-AI'!AB30</f>
        <v>3</v>
      </c>
      <c r="AV32" s="357">
        <f>'Test-AI'!AC30</f>
        <v>4</v>
      </c>
      <c r="AW32" s="296">
        <f t="shared" si="1"/>
        <v>2.0806388888888891</v>
      </c>
      <c r="AX32" s="297">
        <f t="shared" si="2"/>
        <v>54.633843909555075</v>
      </c>
      <c r="AY32" s="298">
        <f t="shared" si="3"/>
        <v>3.4987080103359176</v>
      </c>
      <c r="AZ32" s="297">
        <f t="shared" si="4"/>
        <v>1</v>
      </c>
      <c r="BA32" s="345">
        <f t="shared" si="5"/>
        <v>1</v>
      </c>
      <c r="BB32" s="75"/>
      <c r="BC32" s="75"/>
      <c r="BD32" s="574" t="s">
        <v>46</v>
      </c>
      <c r="BE32" s="549">
        <f t="array" ref="BE32">bdRateExtend($G30:$G33,H30:H33,$AC30:$AC33,AD30:AD33)</f>
        <v>-0.23595759654877746</v>
      </c>
      <c r="BF32" s="552"/>
      <c r="BG32" s="552"/>
      <c r="BH32" s="552"/>
      <c r="BI32" s="552"/>
      <c r="BJ32" s="552"/>
      <c r="BK32" s="551">
        <f t="array" ref="BK32">bdRateExtend($G30:$G33,L30:L33,$AC30:$AC33,AH30:AH33)</f>
        <v>-0.19404694277943724</v>
      </c>
      <c r="BL32" s="552"/>
      <c r="BM32" s="551">
        <f t="array" ref="BM32">bdRateExtend($G30:$G33,M30:M33,$AC30:$AC33,AI30:AI33)</f>
        <v>-0.1914035196063506</v>
      </c>
      <c r="BN32" s="552"/>
      <c r="BO32" s="545">
        <f t="array" ref="BO32">bdRateExtend($G30:$G33,N30:N33,$AC30:$AC33,AJ30:AJ33,"None", FALSE,1)</f>
        <v>-0.23057889213211513</v>
      </c>
      <c r="BP32" s="541"/>
      <c r="BQ32" s="545">
        <f t="array" ref="BQ32">bdRateExtend($G30:$G33,O30:O33,$AC30:$AC33,AK30:AK33,"None", FALSE,1)</f>
        <v>-0.22938817318628679</v>
      </c>
      <c r="BR32" s="541"/>
      <c r="BS32" s="551">
        <f t="array" ref="BS32">bdRateExtend($G30:$G33,P30:P33,$AC30:$AC33,AL30:AL33)</f>
        <v>-0.20860935600794583</v>
      </c>
      <c r="BT32" s="552"/>
      <c r="BU32" s="551">
        <f t="array" ref="BU32">bdRateExtend($G30:$G33,Q30:Q33,$AC30:$AC33,AM30:AM33)</f>
        <v>-0.25808763770723098</v>
      </c>
      <c r="BV32" s="552"/>
      <c r="BW32" s="551">
        <f t="array" ref="BW32">bdRateExtend($G30:$G33,R30:R33,$AC30:$AC33,AN30:AN33)</f>
        <v>-0.2359657046199215</v>
      </c>
      <c r="BX32" s="552"/>
      <c r="BY32" s="552"/>
      <c r="BZ32" s="541"/>
      <c r="CA32" s="541"/>
      <c r="CB32" s="552"/>
      <c r="CC32" s="560">
        <f t="array" ref="CC32">bdCAMBIExtend($G30:$G33,V30:V33,$AC30:$AC33,AR30:AR33)</f>
        <v>7.8512903187329969E-3</v>
      </c>
      <c r="CD32" s="541"/>
      <c r="CE32" s="554">
        <f t="array" ref="CE32">testVMAFRange($G30:$G33,N30:N33,$AC30:$AC33,AJ30:AJ33)</f>
        <v>0</v>
      </c>
      <c r="CF32" s="541"/>
      <c r="CG32" s="554">
        <f t="array" ref="CG32">testVMAFRange($G30:$G33,O30:O33,$AC30:$AC33,AK30:AK33)</f>
        <v>0</v>
      </c>
      <c r="CH32" s="541"/>
    </row>
    <row r="33" spans="1:86" ht="17" customHeight="1" thickBot="1" x14ac:dyDescent="0.25">
      <c r="A33" s="538"/>
      <c r="B33" s="596"/>
      <c r="C33" s="486"/>
      <c r="D33" s="591"/>
      <c r="E33" s="559"/>
      <c r="F33" s="240">
        <v>210</v>
      </c>
      <c r="G33" s="299">
        <f>'Anchor-AI'!L31</f>
        <v>517.01900000000001</v>
      </c>
      <c r="H33" s="300">
        <f>'Anchor-AI'!M31</f>
        <v>26.525572</v>
      </c>
      <c r="I33" s="300">
        <f>'Anchor-AI'!N31</f>
        <v>37.504317</v>
      </c>
      <c r="J33" s="300">
        <f>'Anchor-AI'!O31</f>
        <v>35.086844999999997</v>
      </c>
      <c r="K33" s="295">
        <f>(Summary!$C$63*H33+Summary!$C$64*I33+Summary!$C$65*J33)/Summary!$C$66</f>
        <v>29.782241666666664</v>
      </c>
      <c r="L33" s="300">
        <f>'Anchor-AI'!P31</f>
        <v>6.1630130000000003</v>
      </c>
      <c r="M33" s="300">
        <f>'Anchor-AI'!Q31</f>
        <v>6.9471080000000001</v>
      </c>
      <c r="N33" s="300">
        <f>'Anchor-AI'!R31</f>
        <v>14.131631</v>
      </c>
      <c r="O33" s="300">
        <f>'Anchor-AI'!S31</f>
        <v>13.250949</v>
      </c>
      <c r="P33" s="300">
        <f>'Anchor-AI'!T31</f>
        <v>23.454743000000001</v>
      </c>
      <c r="Q33" s="300">
        <f>'Anchor-AI'!U31</f>
        <v>29.169015000000002</v>
      </c>
      <c r="R33" s="300">
        <f>'Anchor-AI'!V31</f>
        <v>26.525469999999999</v>
      </c>
      <c r="S33" s="300">
        <f>'Anchor-AI'!W31</f>
        <v>37.501455</v>
      </c>
      <c r="T33" s="300">
        <f>'Anchor-AI'!X31</f>
        <v>35.084257000000001</v>
      </c>
      <c r="U33" s="300">
        <f>10*LOG10(1/((Summary!$C$80/10^(R33/10)+Summary!$C$81/10^(S33/10)+Summary!$C$82/10^(T33/10))/Summary!$C$83))</f>
        <v>28.054652688354686</v>
      </c>
      <c r="V33" s="300">
        <f>'Anchor-AI'!Y31</f>
        <v>0.56773600000000002</v>
      </c>
      <c r="W33" s="300">
        <f>'Anchor-AI'!Z31</f>
        <v>108.4</v>
      </c>
      <c r="X33" s="300">
        <f>'Anchor-AI'!AA31</f>
        <v>0.16189999999999999</v>
      </c>
      <c r="Y33" s="357">
        <f>'Anchor-AI'!AB31</f>
        <v>3</v>
      </c>
      <c r="Z33" s="357">
        <f>'Anchor-AI'!AC31</f>
        <v>4</v>
      </c>
      <c r="AA33" s="301">
        <f t="shared" si="0"/>
        <v>3.0111111111111113E-2</v>
      </c>
      <c r="AC33" s="171">
        <f>'Test-AI'!L31</f>
        <v>489.782218</v>
      </c>
      <c r="AD33" s="168">
        <f>'Test-AI'!M31</f>
        <v>26.684749</v>
      </c>
      <c r="AE33" s="168">
        <f>'Test-AI'!N31</f>
        <v>37.980764000000001</v>
      </c>
      <c r="AF33" s="168">
        <f>'Test-AI'!O31</f>
        <v>35.472684000000001</v>
      </c>
      <c r="AG33" s="168">
        <f>(Summary!$C$63*AD33+Summary!$C$64*AE33+Summary!$C$65*AF33)/Summary!$C$66</f>
        <v>30.032074000000005</v>
      </c>
      <c r="AH33" s="168">
        <f>'Test-AI'!P31</f>
        <v>6.2237770000000001</v>
      </c>
      <c r="AI33" s="168">
        <f>'Test-AI'!Q31</f>
        <v>7.0080819999999999</v>
      </c>
      <c r="AJ33" s="168">
        <f>'Test-AI'!R31</f>
        <v>16.453205000000001</v>
      </c>
      <c r="AK33" s="168">
        <f>'Test-AI'!S31</f>
        <v>15.703834000000001</v>
      </c>
      <c r="AL33" s="168">
        <f>'Test-AI'!T31</f>
        <v>23.642993000000001</v>
      </c>
      <c r="AM33" s="168">
        <f>'Test-AI'!U31</f>
        <v>29.449925</v>
      </c>
      <c r="AN33" s="168">
        <f>'Test-AI'!V31</f>
        <v>26.684681000000001</v>
      </c>
      <c r="AO33" s="168">
        <f>'Test-AI'!W31</f>
        <v>37.978209</v>
      </c>
      <c r="AP33" s="168">
        <f>'Test-AI'!X31</f>
        <v>35.472031999999999</v>
      </c>
      <c r="AQ33" s="168">
        <f>10*LOG10(1/((Summary!$C$80/10^(AN33/10)+Summary!$C$81/10^(AO33/10)+Summary!$C$82/10^(AP33/10))/Summary!$C$83))</f>
        <v>28.227034376295904</v>
      </c>
      <c r="AR33" s="168">
        <f>'Test-AI'!Y31</f>
        <v>0.59198300000000004</v>
      </c>
      <c r="AS33" s="168">
        <f>'Test-AI'!Z31</f>
        <v>2939.2</v>
      </c>
      <c r="AT33" s="300">
        <f>'Test-AI'!AA31</f>
        <v>0.4168</v>
      </c>
      <c r="AU33" s="357">
        <f>'Test-AI'!AB31</f>
        <v>3</v>
      </c>
      <c r="AV33" s="357">
        <f>'Test-AI'!AC31</f>
        <v>4</v>
      </c>
      <c r="AW33" s="301">
        <f t="shared" si="1"/>
        <v>0.81644444444444442</v>
      </c>
      <c r="AX33" s="302">
        <f t="shared" si="2"/>
        <v>27.114391143911437</v>
      </c>
      <c r="AY33" s="303">
        <f t="shared" si="3"/>
        <v>2.5744286596664612</v>
      </c>
      <c r="AZ33" s="297">
        <f t="shared" si="4"/>
        <v>1</v>
      </c>
      <c r="BA33" s="345">
        <f t="shared" si="5"/>
        <v>1</v>
      </c>
      <c r="BB33" s="75"/>
      <c r="BC33" s="75"/>
      <c r="BD33" s="570"/>
      <c r="BE33" s="550"/>
      <c r="BF33" s="553"/>
      <c r="BG33" s="553"/>
      <c r="BH33" s="553"/>
      <c r="BI33" s="553"/>
      <c r="BJ33" s="553"/>
      <c r="BK33" s="553"/>
      <c r="BL33" s="553"/>
      <c r="BM33" s="553"/>
      <c r="BN33" s="553"/>
      <c r="BO33" s="546"/>
      <c r="BP33" s="544"/>
      <c r="BQ33" s="546"/>
      <c r="BR33" s="544"/>
      <c r="BS33" s="553"/>
      <c r="BT33" s="553"/>
      <c r="BU33" s="553"/>
      <c r="BV33" s="553"/>
      <c r="BW33" s="553"/>
      <c r="BX33" s="553"/>
      <c r="BY33" s="553"/>
      <c r="BZ33" s="544"/>
      <c r="CA33" s="544"/>
      <c r="CB33" s="553"/>
      <c r="CC33" s="550"/>
      <c r="CD33" s="541"/>
      <c r="CE33" s="546"/>
      <c r="CF33" s="544"/>
      <c r="CG33" s="546"/>
      <c r="CH33" s="544"/>
    </row>
    <row r="34" spans="1:86" ht="17" customHeight="1" thickBot="1" x14ac:dyDescent="0.25">
      <c r="A34" s="538"/>
      <c r="B34" s="595" t="s">
        <v>151</v>
      </c>
      <c r="C34" s="586" t="s">
        <v>227</v>
      </c>
      <c r="D34" s="589">
        <v>60</v>
      </c>
      <c r="E34" s="557">
        <v>10</v>
      </c>
      <c r="F34" s="238">
        <v>85</v>
      </c>
      <c r="G34" s="289">
        <f>'Anchor-AI'!L32</f>
        <v>68745.600000000006</v>
      </c>
      <c r="H34" s="290">
        <f>'Anchor-AI'!M32</f>
        <v>44.669896999999999</v>
      </c>
      <c r="I34" s="290">
        <f>'Anchor-AI'!N32</f>
        <v>49.600036000000003</v>
      </c>
      <c r="J34" s="290">
        <f>'Anchor-AI'!O32</f>
        <v>50.134858000000001</v>
      </c>
      <c r="K34" s="290">
        <f>(Summary!$C$63*H34+Summary!$C$64*I34+Summary!$C$65*J34)/Summary!$C$66</f>
        <v>46.402413666666668</v>
      </c>
      <c r="L34" s="290">
        <f>'Anchor-AI'!P32</f>
        <v>26.59038</v>
      </c>
      <c r="M34" s="290">
        <f>'Anchor-AI'!Q32</f>
        <v>25.791537000000002</v>
      </c>
      <c r="N34" s="290">
        <f>'Anchor-AI'!R32</f>
        <v>99.172289000000006</v>
      </c>
      <c r="O34" s="290">
        <f>'Anchor-AI'!S32</f>
        <v>98.919092000000006</v>
      </c>
      <c r="P34" s="290">
        <f>'Anchor-AI'!T32</f>
        <v>49.675018999999999</v>
      </c>
      <c r="Q34" s="290">
        <f>'Anchor-AI'!U32</f>
        <v>44.751657999999999</v>
      </c>
      <c r="R34" s="290">
        <f>'Anchor-AI'!V32</f>
        <v>44.669859000000002</v>
      </c>
      <c r="S34" s="290">
        <f>'Anchor-AI'!W32</f>
        <v>49.599958999999998</v>
      </c>
      <c r="T34" s="290">
        <f>'Anchor-AI'!X32</f>
        <v>50.134838000000002</v>
      </c>
      <c r="U34" s="290">
        <f>10*LOG10(1/((Summary!$C$80/10^(R34/10)+Summary!$C$81/10^(S34/10)+Summary!$C$82/10^(T34/10))/Summary!$C$83))</f>
        <v>45.818623584984891</v>
      </c>
      <c r="V34" s="290">
        <f>'Anchor-AI'!Y32</f>
        <v>0.51732999999999996</v>
      </c>
      <c r="W34" s="290">
        <f>'Anchor-AI'!Z32</f>
        <v>706.3</v>
      </c>
      <c r="X34" s="290">
        <f>'Anchor-AI'!AA32</f>
        <v>0.74439999999999995</v>
      </c>
      <c r="Y34" s="360">
        <f>'Anchor-AI'!AB32</f>
        <v>3</v>
      </c>
      <c r="Z34" s="360">
        <f>'Anchor-AI'!AC32</f>
        <v>4</v>
      </c>
      <c r="AA34" s="291">
        <f t="shared" si="0"/>
        <v>0.19619444444444442</v>
      </c>
      <c r="AC34" s="169">
        <f>'Test-AI'!L32</f>
        <v>58508.256000000001</v>
      </c>
      <c r="AD34" s="166">
        <f>'Test-AI'!M32</f>
        <v>44.755425000000002</v>
      </c>
      <c r="AE34" s="166">
        <f>'Test-AI'!N32</f>
        <v>49.760772000000003</v>
      </c>
      <c r="AF34" s="166">
        <f>'Test-AI'!O32</f>
        <v>50.297378000000002</v>
      </c>
      <c r="AG34" s="166">
        <f>(Summary!$C$63*AD34+Summary!$C$64*AE34+Summary!$C$65*AF34)/Summary!$C$66</f>
        <v>46.513308333333335</v>
      </c>
      <c r="AH34" s="166">
        <f>'Test-AI'!P32</f>
        <v>26.908462</v>
      </c>
      <c r="AI34" s="166">
        <f>'Test-AI'!Q32</f>
        <v>26.178076999999998</v>
      </c>
      <c r="AJ34" s="166">
        <f>'Test-AI'!R32</f>
        <v>99.192170000000004</v>
      </c>
      <c r="AK34" s="166">
        <f>'Test-AI'!S32</f>
        <v>98.908840999999995</v>
      </c>
      <c r="AL34" s="166">
        <f>'Test-AI'!T32</f>
        <v>50.040488000000003</v>
      </c>
      <c r="AM34" s="166">
        <f>'Test-AI'!U32</f>
        <v>45.060538999999999</v>
      </c>
      <c r="AN34" s="166">
        <f>'Test-AI'!V32</f>
        <v>44.755403000000001</v>
      </c>
      <c r="AO34" s="166">
        <f>'Test-AI'!W32</f>
        <v>49.760697999999998</v>
      </c>
      <c r="AP34" s="166">
        <f>'Test-AI'!X32</f>
        <v>50.297350999999999</v>
      </c>
      <c r="AQ34" s="166">
        <f>10*LOG10(1/((Summary!$C$80/10^(AN34/10)+Summary!$C$81/10^(AO34/10)+Summary!$C$82/10^(AP34/10))/Summary!$C$83))</f>
        <v>45.914087184520127</v>
      </c>
      <c r="AR34" s="166">
        <f>'Test-AI'!Y32</f>
        <v>0.43598399999999998</v>
      </c>
      <c r="AS34" s="166">
        <f>'Test-AI'!Z32</f>
        <v>36252.800000000003</v>
      </c>
      <c r="AT34" s="290">
        <f>'Test-AI'!AA32</f>
        <v>1.6217999999999999</v>
      </c>
      <c r="AU34" s="356">
        <f>'Test-AI'!AB32</f>
        <v>3</v>
      </c>
      <c r="AV34" s="356">
        <f>'Test-AI'!AC32</f>
        <v>4</v>
      </c>
      <c r="AW34" s="291">
        <f t="shared" si="1"/>
        <v>10.070222222222222</v>
      </c>
      <c r="AX34" s="292">
        <f t="shared" si="2"/>
        <v>51.327764406059757</v>
      </c>
      <c r="AY34" s="293">
        <f t="shared" si="3"/>
        <v>2.1786673831273511</v>
      </c>
      <c r="AZ34" s="292">
        <f t="shared" si="4"/>
        <v>1</v>
      </c>
      <c r="BA34" s="344">
        <f t="shared" si="5"/>
        <v>1</v>
      </c>
      <c r="BB34" s="75"/>
      <c r="BC34" s="75"/>
      <c r="BD34" s="572" t="s">
        <v>39</v>
      </c>
      <c r="BE34" s="549">
        <f t="array" ref="BE34">bdRateExtend($G34:$G37,H34:H37,$AC34:$AC37,AD34:AD37)</f>
        <v>-0.2065535948194771</v>
      </c>
      <c r="BF34" s="551">
        <f t="array" ref="BF34">bdRateExtend($G34:$G39,H34:H39,$AC34:$AC39,AD34:AD39)</f>
        <v>-0.21634614839261246</v>
      </c>
      <c r="BG34" s="551">
        <f t="array" ref="BG34">bdRateExtend($G34:$G39,I34:I39,$AC34:$AC39,AE34:AE39)</f>
        <v>-0.22260303893912359</v>
      </c>
      <c r="BH34" s="551">
        <f t="array" ref="BH34">bdRateExtend($G34:$G39,J34:J39,$AC34:$AC39,AF34:AF39)</f>
        <v>-0.24468636304833757</v>
      </c>
      <c r="BI34" s="551">
        <f t="array" ref="BI34">bdRateExtend($G34:$G39,K34:K39,$AC34:$AC39,AG34:AG39)</f>
        <v>-0.22156853830386458</v>
      </c>
      <c r="BJ34" s="575">
        <f>(Summary!$C$94*BF34+Summary!$C$95*BG34+Summary!$C$96*BH34)/Summary!$C$97</f>
        <v>-0.21773003260070189</v>
      </c>
      <c r="BK34" s="551">
        <f t="array" ref="BK34">bdRateExtend($G34:$G37,L34:L37,$AC34:$AC37,AH34:AH37)</f>
        <v>-0.2231087899616927</v>
      </c>
      <c r="BL34" s="551">
        <f t="array" ref="BL34">bdRateExtend($G34:$G39,L34:L39,$AC34:$AC39,AH34:AH39)</f>
        <v>-0.22509698245990528</v>
      </c>
      <c r="BM34" s="551">
        <f t="array" ref="BM34">bdRateExtend($G34:$G37,M34:M37,$AC34:$AC37,AI34:AI37)</f>
        <v>-0.23146909787033321</v>
      </c>
      <c r="BN34" s="551">
        <f t="array" ref="BN34">bdRateExtend($G34:$G39,M34:M39,$AC34:$AC39,AI34:AI39)</f>
        <v>-0.22979511100184824</v>
      </c>
      <c r="BO34" s="548">
        <f t="array" ref="BO34">bdRateExtend($G34:$G37,N34:N37,$AC34:$AC37,AJ34:AJ37,"None", FALSE,1)</f>
        <v>-0.22207628044101091</v>
      </c>
      <c r="BP34" s="585">
        <f t="array" ref="BP34">bdRateExtend($G34:$G39,N34:N39,$AC34:$AC39,AJ34:AJ39,"None", FALSE,1)</f>
        <v>-0.23167881452709371</v>
      </c>
      <c r="BQ34" s="548">
        <f t="array" ref="BQ34">bdRateExtend($G34:$G37,O34:O37,$AC34:$AC37,AK34:AK37,"None", FALSE,1)</f>
        <v>-0.20544537380834105</v>
      </c>
      <c r="BR34" s="585">
        <f t="array" ref="BR34">bdRateExtend($G34:$G39,O34:O39,$AC34:$AC39,AK34:AK39,"None", FALSE,1)</f>
        <v>-0.22124641643106124</v>
      </c>
      <c r="BS34" s="551">
        <f t="array" ref="BS34">bdRateExtend($G34:$G37,P34:P37,$AC34:$AC37,AL34:AL37)</f>
        <v>-0.21116983188095861</v>
      </c>
      <c r="BT34" s="551">
        <f t="array" ref="BT34">bdRateExtend($G34:$G39,P34:P39,$AC34:$AC39,AL34:AL39)</f>
        <v>-0.21288983745490631</v>
      </c>
      <c r="BU34" s="551">
        <f t="array" ref="BU34">bdRateExtend($G34:$G37,Q34:Q37,$AC34:$AC37,AM34:AM37)</f>
        <v>-0.26403693918987459</v>
      </c>
      <c r="BV34" s="551">
        <f t="array" ref="BV34">bdRateExtend($G34:$G39,Q34:Q39,$AC34:$AC39,AM34:AM39)</f>
        <v>-0.28433392981263472</v>
      </c>
      <c r="BW34" s="551">
        <f t="array" ref="BW34">bdRateExtend($G34:$G37,R34:R37,$AC34:$AC37,AN34:AN37)</f>
        <v>-0.20655406722718073</v>
      </c>
      <c r="BX34" s="551">
        <f t="array" ref="BX34">bdRateExtend($G34:$G39,R34:R39,$AC34:$AC39,AN34:AN39)</f>
        <v>-0.21635081150500546</v>
      </c>
      <c r="BY34" s="551">
        <f t="array" ref="BY34">bdRateExtend($G34:$G39,S34:S39,$AC34:$AC39,AO34:AO39)</f>
        <v>-0.22258645483858031</v>
      </c>
      <c r="BZ34" s="555">
        <f t="array" ref="BZ34">bdRateExtend($G34:$G39,T34:T39,$AC34:$AC39,AP34:AP39)</f>
        <v>-0.24464031970971478</v>
      </c>
      <c r="CA34" s="555">
        <f t="array" ref="CA34">bdRateExtend($G34:$G39,U34:U39,$AC34:$AC39,AQ34:AQ39)</f>
        <v>-0.21764520816601018</v>
      </c>
      <c r="CB34" s="575">
        <f>(Summary!$C$108*BX34+Summary!$C$109*BY34+Summary!$C$110*BZ34)/Summary!$C$111</f>
        <v>-0.21773181756653684</v>
      </c>
      <c r="CC34" s="561">
        <f t="array" ref="CC34">bdCAMBIExtend($G34:$G37,V34:V37,$AC34:$AC37,AR34:AR37)</f>
        <v>-0.18848709558672486</v>
      </c>
      <c r="CD34" s="561">
        <f t="array" ref="CD34">bdCAMBIExtend($G34:$G39,V34:V39,$AC34:$AC39,AR34:AR39)</f>
        <v>-4.8958898993620228E-2</v>
      </c>
      <c r="CE34" s="547">
        <f t="array" ref="CE34">testVMAFRange($G34:$G37,N34:N37,$AC34:$AC37,AJ34:AJ37)</f>
        <v>0</v>
      </c>
      <c r="CF34" s="543">
        <f t="array" ref="CF34">testVMAFRange($G34:$G39,N34:N39,$AC34:$AC39,AJ34:AJ39)</f>
        <v>0</v>
      </c>
      <c r="CG34" s="547">
        <f t="array" ref="CG34">testVMAFRange($G34:$G37,O34:O37,$AC34:$AC37,AK34:AK37)</f>
        <v>0</v>
      </c>
      <c r="CH34" s="543">
        <f t="array" ref="CH34">testVMAFRange($G34:$G39,O34:O39,$AC34:$AC39,AK34:AK39)</f>
        <v>0</v>
      </c>
    </row>
    <row r="35" spans="1:86" ht="17" customHeight="1" x14ac:dyDescent="0.2">
      <c r="A35" s="538"/>
      <c r="B35" s="566"/>
      <c r="C35" s="485"/>
      <c r="D35" s="590"/>
      <c r="E35" s="558"/>
      <c r="F35" s="239">
        <v>110</v>
      </c>
      <c r="G35" s="294">
        <f>'Anchor-AI'!L33</f>
        <v>36909.120000000003</v>
      </c>
      <c r="H35" s="295">
        <f>'Anchor-AI'!M33</f>
        <v>39.695402000000001</v>
      </c>
      <c r="I35" s="295">
        <f>'Anchor-AI'!N33</f>
        <v>46.062717999999997</v>
      </c>
      <c r="J35" s="295">
        <f>'Anchor-AI'!O33</f>
        <v>46.767888999999997</v>
      </c>
      <c r="K35" s="295">
        <f>(Summary!$C$63*H35+Summary!$C$64*I35+Summary!$C$65*J35)/Summary!$C$66</f>
        <v>41.935369166666668</v>
      </c>
      <c r="L35" s="295">
        <f>'Anchor-AI'!P33</f>
        <v>21.460318000000001</v>
      </c>
      <c r="M35" s="295">
        <f>'Anchor-AI'!Q33</f>
        <v>21.019773000000001</v>
      </c>
      <c r="N35" s="295">
        <f>'Anchor-AI'!R33</f>
        <v>98.567356000000004</v>
      </c>
      <c r="O35" s="295">
        <f>'Anchor-AI'!S33</f>
        <v>97.815158999999994</v>
      </c>
      <c r="P35" s="295">
        <f>'Anchor-AI'!T33</f>
        <v>43.332867999999998</v>
      </c>
      <c r="Q35" s="295">
        <f>'Anchor-AI'!U33</f>
        <v>41.369286000000002</v>
      </c>
      <c r="R35" s="295">
        <f>'Anchor-AI'!V33</f>
        <v>39.695391000000001</v>
      </c>
      <c r="S35" s="295">
        <f>'Anchor-AI'!W33</f>
        <v>46.062637000000002</v>
      </c>
      <c r="T35" s="295">
        <f>'Anchor-AI'!X33</f>
        <v>46.767859000000001</v>
      </c>
      <c r="U35" s="295">
        <f>10*LOG10(1/((Summary!$C$80/10^(R35/10)+Summary!$C$81/10^(S35/10)+Summary!$C$82/10^(T35/10))/Summary!$C$83))</f>
        <v>41.015763619339594</v>
      </c>
      <c r="V35" s="295">
        <f>'Anchor-AI'!Y33</f>
        <v>0.88892300000000002</v>
      </c>
      <c r="W35" s="295">
        <f>'Anchor-AI'!Z33</f>
        <v>394.1</v>
      </c>
      <c r="X35" s="295">
        <f>'Anchor-AI'!AA33</f>
        <v>0.55840000000000001</v>
      </c>
      <c r="Y35" s="357">
        <f>'Anchor-AI'!AB33</f>
        <v>3</v>
      </c>
      <c r="Z35" s="357">
        <f>'Anchor-AI'!AC33</f>
        <v>4</v>
      </c>
      <c r="AA35" s="296">
        <f t="shared" si="0"/>
        <v>0.10947222222222223</v>
      </c>
      <c r="AC35" s="170">
        <f>'Test-AI'!L33</f>
        <v>30902.207999999999</v>
      </c>
      <c r="AD35" s="167">
        <f>'Test-AI'!M33</f>
        <v>39.944465000000001</v>
      </c>
      <c r="AE35" s="167">
        <f>'Test-AI'!N33</f>
        <v>46.350861000000002</v>
      </c>
      <c r="AF35" s="167">
        <f>'Test-AI'!O33</f>
        <v>47.110861</v>
      </c>
      <c r="AG35" s="167">
        <f>(Summary!$C$63*AD35+Summary!$C$64*AE35+Summary!$C$65*AF35)/Summary!$C$66</f>
        <v>42.206597000000002</v>
      </c>
      <c r="AH35" s="167">
        <f>'Test-AI'!P33</f>
        <v>21.860185000000001</v>
      </c>
      <c r="AI35" s="167">
        <f>'Test-AI'!Q33</f>
        <v>21.461089999999999</v>
      </c>
      <c r="AJ35" s="167">
        <f>'Test-AI'!R33</f>
        <v>98.600603000000007</v>
      </c>
      <c r="AK35" s="167">
        <f>'Test-AI'!S33</f>
        <v>97.962799000000004</v>
      </c>
      <c r="AL35" s="167">
        <f>'Test-AI'!T33</f>
        <v>43.757533000000002</v>
      </c>
      <c r="AM35" s="167">
        <f>'Test-AI'!U33</f>
        <v>41.914492000000003</v>
      </c>
      <c r="AN35" s="167">
        <f>'Test-AI'!V33</f>
        <v>39.944434999999999</v>
      </c>
      <c r="AO35" s="167">
        <f>'Test-AI'!W33</f>
        <v>46.350731000000003</v>
      </c>
      <c r="AP35" s="167">
        <f>'Test-AI'!X33</f>
        <v>47.110807999999999</v>
      </c>
      <c r="AQ35" s="167">
        <f>10*LOG10(1/((Summary!$C$80/10^(AN35/10)+Summary!$C$81/10^(AO35/10)+Summary!$C$82/10^(AP35/10))/Summary!$C$83))</f>
        <v>41.270956437242333</v>
      </c>
      <c r="AR35" s="167">
        <f>'Test-AI'!Y33</f>
        <v>0.74594199999999999</v>
      </c>
      <c r="AS35" s="167">
        <f>'Test-AI'!Z33</f>
        <v>35368.5</v>
      </c>
      <c r="AT35" s="295">
        <f>'Test-AI'!AA33</f>
        <v>1.2484999999999999</v>
      </c>
      <c r="AU35" s="357">
        <f>'Test-AI'!AB33</f>
        <v>3</v>
      </c>
      <c r="AV35" s="357">
        <f>'Test-AI'!AC33</f>
        <v>4</v>
      </c>
      <c r="AW35" s="296">
        <f t="shared" si="1"/>
        <v>9.824583333333333</v>
      </c>
      <c r="AX35" s="297">
        <f t="shared" si="2"/>
        <v>89.744988581578269</v>
      </c>
      <c r="AY35" s="298">
        <f t="shared" si="3"/>
        <v>2.2358524355300857</v>
      </c>
      <c r="AZ35" s="297">
        <f t="shared" si="4"/>
        <v>1</v>
      </c>
      <c r="BA35" s="345">
        <f t="shared" si="5"/>
        <v>1</v>
      </c>
      <c r="BB35" s="75"/>
      <c r="BC35" s="75"/>
      <c r="BD35" s="565"/>
      <c r="BE35" s="550"/>
      <c r="BF35" s="552"/>
      <c r="BG35" s="552"/>
      <c r="BH35" s="552"/>
      <c r="BI35" s="552"/>
      <c r="BJ35" s="552"/>
      <c r="BK35" s="553"/>
      <c r="BL35" s="552"/>
      <c r="BM35" s="553"/>
      <c r="BN35" s="552"/>
      <c r="BO35" s="546"/>
      <c r="BP35" s="541"/>
      <c r="BQ35" s="546"/>
      <c r="BR35" s="541"/>
      <c r="BS35" s="553"/>
      <c r="BT35" s="552"/>
      <c r="BU35" s="553"/>
      <c r="BV35" s="552"/>
      <c r="BW35" s="553"/>
      <c r="BX35" s="552"/>
      <c r="BY35" s="552"/>
      <c r="BZ35" s="541"/>
      <c r="CA35" s="541"/>
      <c r="CB35" s="552"/>
      <c r="CC35" s="553"/>
      <c r="CD35" s="552"/>
      <c r="CE35" s="546"/>
      <c r="CF35" s="541"/>
      <c r="CG35" s="546"/>
      <c r="CH35" s="541"/>
    </row>
    <row r="36" spans="1:86" ht="17" customHeight="1" x14ac:dyDescent="0.2">
      <c r="A36" s="538"/>
      <c r="B36" s="566"/>
      <c r="C36" s="485"/>
      <c r="D36" s="590"/>
      <c r="E36" s="558"/>
      <c r="F36" s="239">
        <v>135</v>
      </c>
      <c r="G36" s="294">
        <f>'Anchor-AI'!L34</f>
        <v>18108.576000000001</v>
      </c>
      <c r="H36" s="295">
        <f>'Anchor-AI'!M34</f>
        <v>35.203288999999998</v>
      </c>
      <c r="I36" s="295">
        <f>'Anchor-AI'!N34</f>
        <v>42.612931000000003</v>
      </c>
      <c r="J36" s="295">
        <f>'Anchor-AI'!O34</f>
        <v>43.367291000000002</v>
      </c>
      <c r="K36" s="295">
        <f>(Summary!$C$63*H36+Summary!$C$64*I36+Summary!$C$65*J36)/Summary!$C$66</f>
        <v>37.798896333333332</v>
      </c>
      <c r="L36" s="295">
        <f>'Anchor-AI'!P34</f>
        <v>16.857199999999999</v>
      </c>
      <c r="M36" s="295">
        <f>'Anchor-AI'!Q34</f>
        <v>16.773866999999999</v>
      </c>
      <c r="N36" s="295">
        <f>'Anchor-AI'!R34</f>
        <v>91.089826000000002</v>
      </c>
      <c r="O36" s="295">
        <f>'Anchor-AI'!S34</f>
        <v>88.777665999999996</v>
      </c>
      <c r="P36" s="295">
        <f>'Anchor-AI'!T34</f>
        <v>37.292186000000001</v>
      </c>
      <c r="Q36" s="295">
        <f>'Anchor-AI'!U34</f>
        <v>38.058782000000001</v>
      </c>
      <c r="R36" s="295">
        <f>'Anchor-AI'!V34</f>
        <v>35.203273000000003</v>
      </c>
      <c r="S36" s="295">
        <f>'Anchor-AI'!W34</f>
        <v>42.612833999999999</v>
      </c>
      <c r="T36" s="295">
        <f>'Anchor-AI'!X34</f>
        <v>43.367235000000001</v>
      </c>
      <c r="U36" s="295">
        <f>10*LOG10(1/((Summary!$C$80/10^(R36/10)+Summary!$C$81/10^(S36/10)+Summary!$C$82/10^(T36/10))/Summary!$C$83))</f>
        <v>36.61570882062896</v>
      </c>
      <c r="V36" s="295">
        <f>'Anchor-AI'!Y34</f>
        <v>1.047458</v>
      </c>
      <c r="W36" s="295">
        <f>'Anchor-AI'!Z34</f>
        <v>461.9</v>
      </c>
      <c r="X36" s="295">
        <f>'Anchor-AI'!AA34</f>
        <v>0.3886</v>
      </c>
      <c r="Y36" s="357">
        <f>'Anchor-AI'!AB34</f>
        <v>3</v>
      </c>
      <c r="Z36" s="357">
        <f>'Anchor-AI'!AC34</f>
        <v>4</v>
      </c>
      <c r="AA36" s="296">
        <f t="shared" si="0"/>
        <v>0.12830555555555556</v>
      </c>
      <c r="AC36" s="170">
        <f>'Test-AI'!L34</f>
        <v>14774.304</v>
      </c>
      <c r="AD36" s="167">
        <f>'Test-AI'!M34</f>
        <v>35.515967000000003</v>
      </c>
      <c r="AE36" s="167">
        <f>'Test-AI'!N34</f>
        <v>42.879736000000001</v>
      </c>
      <c r="AF36" s="167">
        <f>'Test-AI'!O34</f>
        <v>43.641686</v>
      </c>
      <c r="AG36" s="167">
        <f>(Summary!$C$63*AD36+Summary!$C$64*AE36+Summary!$C$65*AF36)/Summary!$C$66</f>
        <v>38.097548333333336</v>
      </c>
      <c r="AH36" s="167">
        <f>'Test-AI'!P34</f>
        <v>17.315325999999999</v>
      </c>
      <c r="AI36" s="167">
        <f>'Test-AI'!Q34</f>
        <v>17.266677999999999</v>
      </c>
      <c r="AJ36" s="167">
        <f>'Test-AI'!R34</f>
        <v>91.859262999999999</v>
      </c>
      <c r="AK36" s="167">
        <f>'Test-AI'!S34</f>
        <v>89.203545000000005</v>
      </c>
      <c r="AL36" s="167">
        <f>'Test-AI'!T34</f>
        <v>37.714253999999997</v>
      </c>
      <c r="AM36" s="167">
        <f>'Test-AI'!U34</f>
        <v>38.621695000000003</v>
      </c>
      <c r="AN36" s="167">
        <f>'Test-AI'!V34</f>
        <v>35.515953000000003</v>
      </c>
      <c r="AO36" s="167">
        <f>'Test-AI'!W34</f>
        <v>42.879485000000003</v>
      </c>
      <c r="AP36" s="167">
        <f>'Test-AI'!X34</f>
        <v>43.641489</v>
      </c>
      <c r="AQ36" s="167">
        <f>10*LOG10(1/((Summary!$C$80/10^(AN36/10)+Summary!$C$81/10^(AO36/10)+Summary!$C$82/10^(AP36/10))/Summary!$C$83))</f>
        <v>36.925092470723129</v>
      </c>
      <c r="AR36" s="167">
        <f>'Test-AI'!Y34</f>
        <v>0.85420099999999999</v>
      </c>
      <c r="AS36" s="167">
        <f>'Test-AI'!Z34</f>
        <v>49803.9</v>
      </c>
      <c r="AT36" s="295">
        <f>'Test-AI'!AA34</f>
        <v>1.0255000000000001</v>
      </c>
      <c r="AU36" s="357">
        <f>'Test-AI'!AB34</f>
        <v>3</v>
      </c>
      <c r="AV36" s="357">
        <f>'Test-AI'!AC34</f>
        <v>4</v>
      </c>
      <c r="AW36" s="296">
        <f t="shared" si="1"/>
        <v>13.834416666666668</v>
      </c>
      <c r="AX36" s="297">
        <f t="shared" si="2"/>
        <v>107.82398787616368</v>
      </c>
      <c r="AY36" s="298">
        <f t="shared" si="3"/>
        <v>2.6389603705609885</v>
      </c>
      <c r="AZ36" s="297">
        <f t="shared" si="4"/>
        <v>1</v>
      </c>
      <c r="BA36" s="345">
        <f t="shared" si="5"/>
        <v>1</v>
      </c>
      <c r="BB36" s="75"/>
      <c r="BC36" s="75"/>
      <c r="BD36" s="573" t="s">
        <v>147</v>
      </c>
      <c r="BE36" s="549">
        <f t="array" ref="BE36">bdRateExtend($G35:$G38,H35:H38,$AC35:$AC38,AD35:AD38)</f>
        <v>-0.23262747770257197</v>
      </c>
      <c r="BF36" s="552"/>
      <c r="BG36" s="552"/>
      <c r="BH36" s="552"/>
      <c r="BI36" s="552"/>
      <c r="BJ36" s="552"/>
      <c r="BK36" s="551">
        <f t="array" ref="BK36">bdRateExtend($G35:$G38,L35:L38,$AC35:$AC38,AH35:AH38)</f>
        <v>-0.24329063820144192</v>
      </c>
      <c r="BL36" s="552"/>
      <c r="BM36" s="551">
        <f t="array" ref="BM36">bdRateExtend($G35:$G38,M35:M38,$AC35:$AC38,AI35:AI38)</f>
        <v>-0.2493545248866943</v>
      </c>
      <c r="BN36" s="552"/>
      <c r="BO36" s="545">
        <f t="array" ref="BO36">bdRateExtend($G35:$G38,N35:N38,$AC35:$AC38,AJ35:AJ38,"None", FALSE,1)</f>
        <v>-0.2200488813149919</v>
      </c>
      <c r="BP36" s="541"/>
      <c r="BQ36" s="545">
        <f t="array" ref="BQ36">bdRateExtend($G35:$G38,O35:O38,$AC35:$AC38,AK35:AK38,"None", FALSE,1)</f>
        <v>-0.21038724136295506</v>
      </c>
      <c r="BR36" s="541"/>
      <c r="BS36" s="551">
        <f t="array" ref="BS36">bdRateExtend($G35:$G38,P35:P38,$AC35:$AC38,AL35:AL38)</f>
        <v>-0.2247322530810768</v>
      </c>
      <c r="BT36" s="552"/>
      <c r="BU36" s="551">
        <f t="array" ref="BU36">bdRateExtend($G35:$G38,Q35:Q38,$AC35:$AC38,AM35:AM38)</f>
        <v>-0.29148643891006232</v>
      </c>
      <c r="BV36" s="552"/>
      <c r="BW36" s="551">
        <f t="array" ref="BW36">bdRateExtend($G35:$G38,R35:R38,$AC35:$AC38,AN35:AN38)</f>
        <v>-0.23263072828697762</v>
      </c>
      <c r="BX36" s="552"/>
      <c r="BY36" s="552"/>
      <c r="BZ36" s="541"/>
      <c r="CA36" s="541"/>
      <c r="CB36" s="552"/>
      <c r="CC36" s="561">
        <f t="array" ref="CC36">bdCAMBIExtend($G35:$G38,V35:V38,$AC35:$AC38,AR35:AR38)</f>
        <v>-9.9929244051345248E-2</v>
      </c>
      <c r="CD36" s="552"/>
      <c r="CE36" s="554">
        <f t="array" ref="CE36">testVMAFRange($G35:$G38,N35:N38,$AC35:$AC38,AJ35:AJ38)</f>
        <v>0</v>
      </c>
      <c r="CF36" s="541"/>
      <c r="CG36" s="554">
        <f t="array" ref="CG36">testVMAFRange($G35:$G38,O35:O38,$AC35:$AC38,AK35:AK38)</f>
        <v>0</v>
      </c>
      <c r="CH36" s="541"/>
    </row>
    <row r="37" spans="1:86" ht="17" customHeight="1" x14ac:dyDescent="0.2">
      <c r="A37" s="538"/>
      <c r="B37" s="566"/>
      <c r="C37" s="485"/>
      <c r="D37" s="590"/>
      <c r="E37" s="558"/>
      <c r="F37" s="239">
        <v>160</v>
      </c>
      <c r="G37" s="294">
        <f>'Anchor-AI'!L35</f>
        <v>7806.8159999999998</v>
      </c>
      <c r="H37" s="295">
        <f>'Anchor-AI'!M35</f>
        <v>31.057521000000001</v>
      </c>
      <c r="I37" s="295">
        <f>'Anchor-AI'!N35</f>
        <v>39.154476000000003</v>
      </c>
      <c r="J37" s="295">
        <f>'Anchor-AI'!O35</f>
        <v>39.863543999999997</v>
      </c>
      <c r="K37" s="295">
        <f>(Summary!$C$63*H37+Summary!$C$64*I37+Summary!$C$65*J37)/Summary!$C$66</f>
        <v>33.874684000000002</v>
      </c>
      <c r="L37" s="295">
        <f>'Anchor-AI'!P35</f>
        <v>12.512699</v>
      </c>
      <c r="M37" s="295">
        <f>'Anchor-AI'!Q35</f>
        <v>12.795024</v>
      </c>
      <c r="N37" s="295">
        <f>'Anchor-AI'!R35</f>
        <v>72.824997999999994</v>
      </c>
      <c r="O37" s="295">
        <f>'Anchor-AI'!S35</f>
        <v>70.274467000000001</v>
      </c>
      <c r="P37" s="295">
        <f>'Anchor-AI'!T35</f>
        <v>31.545280000000002</v>
      </c>
      <c r="Q37" s="295">
        <f>'Anchor-AI'!U35</f>
        <v>34.769244</v>
      </c>
      <c r="R37" s="295">
        <f>'Anchor-AI'!V35</f>
        <v>31.057437</v>
      </c>
      <c r="S37" s="295">
        <f>'Anchor-AI'!W35</f>
        <v>39.154324000000003</v>
      </c>
      <c r="T37" s="295">
        <f>'Anchor-AI'!X35</f>
        <v>39.863245999999997</v>
      </c>
      <c r="U37" s="295">
        <f>10*LOG10(1/((Summary!$C$80/10^(R37/10)+Summary!$C$81/10^(S37/10)+Summary!$C$82/10^(T37/10))/Summary!$C$83))</f>
        <v>32.517777167803949</v>
      </c>
      <c r="V37" s="295">
        <f>'Anchor-AI'!Y35</f>
        <v>1.0573490000000001</v>
      </c>
      <c r="W37" s="295">
        <f>'Anchor-AI'!Z35</f>
        <v>336.9</v>
      </c>
      <c r="X37" s="295">
        <f>'Anchor-AI'!AA35</f>
        <v>0.3422</v>
      </c>
      <c r="Y37" s="357">
        <f>'Anchor-AI'!AB35</f>
        <v>3</v>
      </c>
      <c r="Z37" s="357">
        <f>'Anchor-AI'!AC35</f>
        <v>4</v>
      </c>
      <c r="AA37" s="296">
        <f t="shared" si="0"/>
        <v>9.3583333333333324E-2</v>
      </c>
      <c r="AC37" s="170">
        <f>'Test-AI'!L35</f>
        <v>6491.3280000000004</v>
      </c>
      <c r="AD37" s="167">
        <f>'Test-AI'!M35</f>
        <v>31.501944999999999</v>
      </c>
      <c r="AE37" s="167">
        <f>'Test-AI'!N35</f>
        <v>39.564920999999998</v>
      </c>
      <c r="AF37" s="167">
        <f>'Test-AI'!O35</f>
        <v>40.334443</v>
      </c>
      <c r="AG37" s="167">
        <f>(Summary!$C$63*AD37+Summary!$C$64*AE37+Summary!$C$65*AF37)/Summary!$C$66</f>
        <v>34.317857333333329</v>
      </c>
      <c r="AH37" s="167">
        <f>'Test-AI'!P35</f>
        <v>13.01647</v>
      </c>
      <c r="AI37" s="167">
        <f>'Test-AI'!Q35</f>
        <v>13.271217</v>
      </c>
      <c r="AJ37" s="167">
        <f>'Test-AI'!R35</f>
        <v>74.452500000000001</v>
      </c>
      <c r="AK37" s="167">
        <f>'Test-AI'!S35</f>
        <v>71.718766000000002</v>
      </c>
      <c r="AL37" s="167">
        <f>'Test-AI'!T35</f>
        <v>32.020339999999997</v>
      </c>
      <c r="AM37" s="167">
        <f>'Test-AI'!U35</f>
        <v>35.403672</v>
      </c>
      <c r="AN37" s="167">
        <f>'Test-AI'!V35</f>
        <v>31.501926000000001</v>
      </c>
      <c r="AO37" s="167">
        <f>'Test-AI'!W35</f>
        <v>39.564791999999997</v>
      </c>
      <c r="AP37" s="167">
        <f>'Test-AI'!X35</f>
        <v>40.333995000000002</v>
      </c>
      <c r="AQ37" s="167">
        <f>10*LOG10(1/((Summary!$C$80/10^(AN37/10)+Summary!$C$81/10^(AO37/10)+Summary!$C$82/10^(AP37/10))/Summary!$C$83))</f>
        <v>32.961835308654798</v>
      </c>
      <c r="AR37" s="167">
        <f>'Test-AI'!Y35</f>
        <v>0.970858</v>
      </c>
      <c r="AS37" s="167">
        <f>'Test-AI'!Z35</f>
        <v>28365.200000000001</v>
      </c>
      <c r="AT37" s="295">
        <f>'Test-AI'!AA35</f>
        <v>0.95930000000000004</v>
      </c>
      <c r="AU37" s="357">
        <f>'Test-AI'!AB35</f>
        <v>3</v>
      </c>
      <c r="AV37" s="357">
        <f>'Test-AI'!AC35</f>
        <v>4</v>
      </c>
      <c r="AW37" s="296">
        <f t="shared" si="1"/>
        <v>7.8792222222222223</v>
      </c>
      <c r="AX37" s="297">
        <f t="shared" si="2"/>
        <v>84.194716533095885</v>
      </c>
      <c r="AY37" s="298">
        <f t="shared" si="3"/>
        <v>2.8033313851548805</v>
      </c>
      <c r="AZ37" s="297">
        <f t="shared" si="4"/>
        <v>1</v>
      </c>
      <c r="BA37" s="345">
        <f t="shared" si="5"/>
        <v>1</v>
      </c>
      <c r="BB37" s="75"/>
      <c r="BC37" s="75"/>
      <c r="BD37" s="565"/>
      <c r="BE37" s="550"/>
      <c r="BF37" s="552"/>
      <c r="BG37" s="552"/>
      <c r="BH37" s="552"/>
      <c r="BI37" s="552"/>
      <c r="BJ37" s="552"/>
      <c r="BK37" s="553"/>
      <c r="BL37" s="552"/>
      <c r="BM37" s="553"/>
      <c r="BN37" s="552"/>
      <c r="BO37" s="546"/>
      <c r="BP37" s="541"/>
      <c r="BQ37" s="546"/>
      <c r="BR37" s="541"/>
      <c r="BS37" s="553"/>
      <c r="BT37" s="552"/>
      <c r="BU37" s="553"/>
      <c r="BV37" s="552"/>
      <c r="BW37" s="553"/>
      <c r="BX37" s="552"/>
      <c r="BY37" s="552"/>
      <c r="BZ37" s="541"/>
      <c r="CA37" s="541"/>
      <c r="CB37" s="552"/>
      <c r="CC37" s="553"/>
      <c r="CD37" s="552"/>
      <c r="CE37" s="546"/>
      <c r="CF37" s="541"/>
      <c r="CG37" s="546"/>
      <c r="CH37" s="541"/>
    </row>
    <row r="38" spans="1:86" ht="17" customHeight="1" thickBot="1" x14ac:dyDescent="0.25">
      <c r="A38" s="538"/>
      <c r="B38" s="566"/>
      <c r="C38" s="485"/>
      <c r="D38" s="590"/>
      <c r="E38" s="558"/>
      <c r="F38" s="239">
        <v>185</v>
      </c>
      <c r="G38" s="294">
        <f>'Anchor-AI'!L36</f>
        <v>2895.9360000000001</v>
      </c>
      <c r="H38" s="295">
        <f>'Anchor-AI'!M36</f>
        <v>27.535983000000002</v>
      </c>
      <c r="I38" s="295">
        <f>'Anchor-AI'!N36</f>
        <v>35.930798000000003</v>
      </c>
      <c r="J38" s="295">
        <f>'Anchor-AI'!O36</f>
        <v>36.396169</v>
      </c>
      <c r="K38" s="295">
        <f>(Summary!$C$63*H38+Summary!$C$64*I38+Summary!$C$65*J38)/Summary!$C$66</f>
        <v>30.411816500000004</v>
      </c>
      <c r="L38" s="295">
        <f>'Anchor-AI'!P36</f>
        <v>8.9376809999999995</v>
      </c>
      <c r="M38" s="295">
        <f>'Anchor-AI'!Q36</f>
        <v>9.4793099999999999</v>
      </c>
      <c r="N38" s="295">
        <f>'Anchor-AI'!R36</f>
        <v>45.002094</v>
      </c>
      <c r="O38" s="295">
        <f>'Anchor-AI'!S36</f>
        <v>42.957360999999999</v>
      </c>
      <c r="P38" s="295">
        <f>'Anchor-AI'!T36</f>
        <v>26.464551</v>
      </c>
      <c r="Q38" s="295">
        <f>'Anchor-AI'!U36</f>
        <v>31.553576</v>
      </c>
      <c r="R38" s="295">
        <f>'Anchor-AI'!V36</f>
        <v>27.535919</v>
      </c>
      <c r="S38" s="295">
        <f>'Anchor-AI'!W36</f>
        <v>35.930574999999997</v>
      </c>
      <c r="T38" s="295">
        <f>'Anchor-AI'!X36</f>
        <v>36.395772999999998</v>
      </c>
      <c r="U38" s="295">
        <f>10*LOG10(1/((Summary!$C$80/10^(R38/10)+Summary!$C$81/10^(S38/10)+Summary!$C$82/10^(T38/10))/Summary!$C$83))</f>
        <v>29.008331124381918</v>
      </c>
      <c r="V38" s="295">
        <f>'Anchor-AI'!Y36</f>
        <v>0.97815300000000005</v>
      </c>
      <c r="W38" s="295">
        <f>'Anchor-AI'!Z36</f>
        <v>260.10000000000002</v>
      </c>
      <c r="X38" s="295">
        <f>'Anchor-AI'!AA36</f>
        <v>0.1988</v>
      </c>
      <c r="Y38" s="357">
        <f>'Anchor-AI'!AB36</f>
        <v>3</v>
      </c>
      <c r="Z38" s="357">
        <f>'Anchor-AI'!AC36</f>
        <v>4</v>
      </c>
      <c r="AA38" s="296">
        <f t="shared" si="0"/>
        <v>7.2250000000000009E-2</v>
      </c>
      <c r="AC38" s="170">
        <f>'Test-AI'!L36</f>
        <v>2539.7759999999998</v>
      </c>
      <c r="AD38" s="167">
        <f>'Test-AI'!M36</f>
        <v>27.968599000000001</v>
      </c>
      <c r="AE38" s="167">
        <f>'Test-AI'!N36</f>
        <v>36.321049000000002</v>
      </c>
      <c r="AF38" s="167">
        <f>'Test-AI'!O36</f>
        <v>36.951191000000001</v>
      </c>
      <c r="AG38" s="167">
        <f>(Summary!$C$63*AD38+Summary!$C$64*AE38+Summary!$C$65*AF38)/Summary!$C$66</f>
        <v>30.857772666666666</v>
      </c>
      <c r="AH38" s="167">
        <f>'Test-AI'!P36</f>
        <v>9.3132619999999999</v>
      </c>
      <c r="AI38" s="167">
        <f>'Test-AI'!Q36</f>
        <v>9.8298170000000002</v>
      </c>
      <c r="AJ38" s="167">
        <f>'Test-AI'!R36</f>
        <v>48.652552</v>
      </c>
      <c r="AK38" s="167">
        <f>'Test-AI'!S36</f>
        <v>46.178629999999998</v>
      </c>
      <c r="AL38" s="167">
        <f>'Test-AI'!T36</f>
        <v>26.981549999999999</v>
      </c>
      <c r="AM38" s="167">
        <f>'Test-AI'!U36</f>
        <v>32.287750000000003</v>
      </c>
      <c r="AN38" s="167">
        <f>'Test-AI'!V36</f>
        <v>27.968516999999999</v>
      </c>
      <c r="AO38" s="167">
        <f>'Test-AI'!W36</f>
        <v>36.320799000000001</v>
      </c>
      <c r="AP38" s="167">
        <f>'Test-AI'!X36</f>
        <v>36.951019000000002</v>
      </c>
      <c r="AQ38" s="167">
        <f>10*LOG10(1/((Summary!$C$80/10^(AN38/10)+Summary!$C$81/10^(AO38/10)+Summary!$C$82/10^(AP38/10))/Summary!$C$83))</f>
        <v>29.443166401600642</v>
      </c>
      <c r="AR38" s="167">
        <f>'Test-AI'!Y36</f>
        <v>1.1485190000000001</v>
      </c>
      <c r="AS38" s="167">
        <f>'Test-AI'!Z36</f>
        <v>12150.2</v>
      </c>
      <c r="AT38" s="295">
        <f>'Test-AI'!AA36</f>
        <v>0.57769999999999999</v>
      </c>
      <c r="AU38" s="357">
        <f>'Test-AI'!AB36</f>
        <v>3</v>
      </c>
      <c r="AV38" s="357">
        <f>'Test-AI'!AC36</f>
        <v>4</v>
      </c>
      <c r="AW38" s="296">
        <f t="shared" si="1"/>
        <v>3.3750555555555559</v>
      </c>
      <c r="AX38" s="297">
        <f t="shared" si="2"/>
        <v>46.713571703191079</v>
      </c>
      <c r="AY38" s="298">
        <f t="shared" si="3"/>
        <v>2.9059356136820926</v>
      </c>
      <c r="AZ38" s="297">
        <f t="shared" si="4"/>
        <v>1</v>
      </c>
      <c r="BA38" s="345">
        <f t="shared" si="5"/>
        <v>1</v>
      </c>
      <c r="BB38" s="75"/>
      <c r="BC38" s="75"/>
      <c r="BD38" s="574" t="s">
        <v>46</v>
      </c>
      <c r="BE38" s="549">
        <f t="array" ref="BE38">bdRateExtend($G36:$G39,H36:H39,$AC36:$AC39,AD36:AD39)</f>
        <v>-0.23783182018277593</v>
      </c>
      <c r="BF38" s="552"/>
      <c r="BG38" s="552"/>
      <c r="BH38" s="552"/>
      <c r="BI38" s="552"/>
      <c r="BJ38" s="552"/>
      <c r="BK38" s="551">
        <f t="array" ref="BK38">bdRateExtend($G36:$G39,L36:L39,$AC36:$AC39,AH36:AH39)</f>
        <v>-0.23878995997660102</v>
      </c>
      <c r="BL38" s="552"/>
      <c r="BM38" s="551">
        <f t="array" ref="BM38">bdRateExtend($G36:$G39,M36:M39,$AC36:$AC39,AI36:AI39)</f>
        <v>-0.23894194718830986</v>
      </c>
      <c r="BN38" s="552"/>
      <c r="BO38" s="545">
        <f t="array" ref="BO38">bdRateExtend($G36:$G39,N36:N39,$AC36:$AC39,AJ36:AJ39,"None", FALSE,1)</f>
        <v>-0.23471470889101631</v>
      </c>
      <c r="BP38" s="541"/>
      <c r="BQ38" s="545">
        <f t="array" ref="BQ38">bdRateExtend($G36:$G39,O36:O39,$AC36:$AC39,AK36:AK39,"None", FALSE,1)</f>
        <v>-0.22503529695431901</v>
      </c>
      <c r="BR38" s="541"/>
      <c r="BS38" s="551">
        <f t="array" ref="BS38">bdRateExtend($G36:$G39,P36:P39,$AC36:$AC39,AL36:AL39)</f>
        <v>-0.22165574368245233</v>
      </c>
      <c r="BT38" s="552"/>
      <c r="BU38" s="551">
        <f t="array" ref="BU38">bdRateExtend($G36:$G39,Q36:Q39,$AC36:$AC39,AM36:AM39)</f>
        <v>-0.30916970385716869</v>
      </c>
      <c r="BV38" s="552"/>
      <c r="BW38" s="551">
        <f t="array" ref="BW38">bdRateExtend($G36:$G39,R36:R39,$AC36:$AC39,AN36:AN39)</f>
        <v>-0.23784215178223078</v>
      </c>
      <c r="BX38" s="552"/>
      <c r="BY38" s="552"/>
      <c r="BZ38" s="541"/>
      <c r="CA38" s="541"/>
      <c r="CB38" s="552"/>
      <c r="CC38" s="561">
        <f t="array" ref="CC38">bdCAMBIExtend($G36:$G39,V36:V39,$AC36:$AC39,AR36:AR39)</f>
        <v>2.4980446998289985E-2</v>
      </c>
      <c r="CD38" s="552"/>
      <c r="CE38" s="554">
        <f t="array" ref="CE38">testVMAFRange($G36:$G39,N36:N39,$AC36:$AC39,AJ36:AJ39)</f>
        <v>0</v>
      </c>
      <c r="CF38" s="541"/>
      <c r="CG38" s="554">
        <f t="array" ref="CG38">testVMAFRange($G36:$G39,O36:O39,$AC36:$AC39,AK36:AK39)</f>
        <v>0</v>
      </c>
      <c r="CH38" s="541"/>
    </row>
    <row r="39" spans="1:86" ht="17" customHeight="1" thickBot="1" x14ac:dyDescent="0.25">
      <c r="A39" s="538"/>
      <c r="B39" s="596"/>
      <c r="C39" s="486"/>
      <c r="D39" s="591"/>
      <c r="E39" s="559"/>
      <c r="F39" s="240">
        <v>210</v>
      </c>
      <c r="G39" s="299">
        <f>'Anchor-AI'!L37</f>
        <v>818.4</v>
      </c>
      <c r="H39" s="300">
        <f>'Anchor-AI'!M37</f>
        <v>24.462392999999999</v>
      </c>
      <c r="I39" s="300">
        <f>'Anchor-AI'!N37</f>
        <v>33.648147999999999</v>
      </c>
      <c r="J39" s="300">
        <f>'Anchor-AI'!O37</f>
        <v>33.627361999999998</v>
      </c>
      <c r="K39" s="295">
        <f>(Summary!$C$63*H39+Summary!$C$64*I39+Summary!$C$65*J39)/Summary!$C$66</f>
        <v>27.520847</v>
      </c>
      <c r="L39" s="300">
        <f>'Anchor-AI'!P37</f>
        <v>6.1103319999999997</v>
      </c>
      <c r="M39" s="300">
        <f>'Anchor-AI'!Q37</f>
        <v>6.6457889999999997</v>
      </c>
      <c r="N39" s="300">
        <f>'Anchor-AI'!R37</f>
        <v>14.873843000000001</v>
      </c>
      <c r="O39" s="300">
        <f>'Anchor-AI'!S37</f>
        <v>13.949801000000001</v>
      </c>
      <c r="P39" s="300">
        <f>'Anchor-AI'!T37</f>
        <v>22.179531999999998</v>
      </c>
      <c r="Q39" s="300">
        <f>'Anchor-AI'!U37</f>
        <v>28.865693</v>
      </c>
      <c r="R39" s="300">
        <f>'Anchor-AI'!V37</f>
        <v>24.462112999999999</v>
      </c>
      <c r="S39" s="300">
        <f>'Anchor-AI'!W37</f>
        <v>33.647694999999999</v>
      </c>
      <c r="T39" s="300">
        <f>'Anchor-AI'!X37</f>
        <v>33.625990999999999</v>
      </c>
      <c r="U39" s="300">
        <f>10*LOG10(1/((Summary!$C$80/10^(R39/10)+Summary!$C$81/10^(S39/10)+Summary!$C$82/10^(T39/10))/Summary!$C$83))</f>
        <v>25.968065444197052</v>
      </c>
      <c r="V39" s="300">
        <f>'Anchor-AI'!Y37</f>
        <v>1.088797</v>
      </c>
      <c r="W39" s="300">
        <f>'Anchor-AI'!Z37</f>
        <v>121.5</v>
      </c>
      <c r="X39" s="300">
        <f>'Anchor-AI'!AA37</f>
        <v>0.1242</v>
      </c>
      <c r="Y39" s="357">
        <f>'Anchor-AI'!AB37</f>
        <v>3</v>
      </c>
      <c r="Z39" s="357">
        <f>'Anchor-AI'!AC37</f>
        <v>4</v>
      </c>
      <c r="AA39" s="301">
        <f t="shared" si="0"/>
        <v>3.3750000000000002E-2</v>
      </c>
      <c r="AC39" s="171">
        <f>'Test-AI'!L37</f>
        <v>796.41600000000005</v>
      </c>
      <c r="AD39" s="168">
        <f>'Test-AI'!M37</f>
        <v>24.844259000000001</v>
      </c>
      <c r="AE39" s="168">
        <f>'Test-AI'!N37</f>
        <v>33.776792999999998</v>
      </c>
      <c r="AF39" s="168">
        <f>'Test-AI'!O37</f>
        <v>34.231853000000001</v>
      </c>
      <c r="AG39" s="168">
        <f>(Summary!$C$63*AD39+Summary!$C$64*AE39+Summary!$C$65*AF39)/Summary!$C$66</f>
        <v>27.897613666666668</v>
      </c>
      <c r="AH39" s="168">
        <f>'Test-AI'!P37</f>
        <v>6.4189920000000003</v>
      </c>
      <c r="AI39" s="168">
        <f>'Test-AI'!Q37</f>
        <v>6.9552079999999998</v>
      </c>
      <c r="AJ39" s="168">
        <f>'Test-AI'!R37</f>
        <v>21.439633000000001</v>
      </c>
      <c r="AK39" s="168">
        <f>'Test-AI'!S37</f>
        <v>19.825375000000001</v>
      </c>
      <c r="AL39" s="168">
        <f>'Test-AI'!T37</f>
        <v>22.640044</v>
      </c>
      <c r="AM39" s="168">
        <f>'Test-AI'!U37</f>
        <v>29.474269</v>
      </c>
      <c r="AN39" s="168">
        <f>'Test-AI'!V37</f>
        <v>24.844218999999999</v>
      </c>
      <c r="AO39" s="168">
        <f>'Test-AI'!W37</f>
        <v>33.776147999999999</v>
      </c>
      <c r="AP39" s="168">
        <f>'Test-AI'!X37</f>
        <v>34.228695000000002</v>
      </c>
      <c r="AQ39" s="168">
        <f>10*LOG10(1/((Summary!$C$80/10^(AN39/10)+Summary!$C$81/10^(AO39/10)+Summary!$C$82/10^(AP39/10))/Summary!$C$83))</f>
        <v>26.348890822959081</v>
      </c>
      <c r="AR39" s="168">
        <f>'Test-AI'!Y37</f>
        <v>1.1740269999999999</v>
      </c>
      <c r="AS39" s="168">
        <f>'Test-AI'!Z37</f>
        <v>4459.8999999999996</v>
      </c>
      <c r="AT39" s="300">
        <f>'Test-AI'!AA37</f>
        <v>0.41830000000000001</v>
      </c>
      <c r="AU39" s="357">
        <f>'Test-AI'!AB37</f>
        <v>3</v>
      </c>
      <c r="AV39" s="357">
        <f>'Test-AI'!AC37</f>
        <v>4</v>
      </c>
      <c r="AW39" s="301">
        <f t="shared" si="1"/>
        <v>1.238861111111111</v>
      </c>
      <c r="AX39" s="302">
        <f t="shared" si="2"/>
        <v>36.706995884773661</v>
      </c>
      <c r="AY39" s="303">
        <f t="shared" si="3"/>
        <v>3.3679549114331722</v>
      </c>
      <c r="AZ39" s="302">
        <f t="shared" si="4"/>
        <v>1</v>
      </c>
      <c r="BA39" s="346">
        <f t="shared" si="5"/>
        <v>1</v>
      </c>
      <c r="BB39" s="75"/>
      <c r="BC39" s="75"/>
      <c r="BD39" s="570"/>
      <c r="BE39" s="550"/>
      <c r="BF39" s="553"/>
      <c r="BG39" s="553"/>
      <c r="BH39" s="553"/>
      <c r="BI39" s="553"/>
      <c r="BJ39" s="553"/>
      <c r="BK39" s="553"/>
      <c r="BL39" s="553"/>
      <c r="BM39" s="553"/>
      <c r="BN39" s="553"/>
      <c r="BO39" s="546"/>
      <c r="BP39" s="544"/>
      <c r="BQ39" s="546"/>
      <c r="BR39" s="544"/>
      <c r="BS39" s="553"/>
      <c r="BT39" s="553"/>
      <c r="BU39" s="553"/>
      <c r="BV39" s="553"/>
      <c r="BW39" s="553"/>
      <c r="BX39" s="553"/>
      <c r="BY39" s="553"/>
      <c r="BZ39" s="544"/>
      <c r="CA39" s="544"/>
      <c r="CB39" s="553"/>
      <c r="CC39" s="553"/>
      <c r="CD39" s="553"/>
      <c r="CE39" s="546"/>
      <c r="CF39" s="544"/>
      <c r="CG39" s="546"/>
      <c r="CH39" s="544"/>
    </row>
    <row r="40" spans="1:86" ht="17" customHeight="1" thickBot="1" x14ac:dyDescent="0.25">
      <c r="A40" s="538"/>
      <c r="B40" s="595" t="s">
        <v>153</v>
      </c>
      <c r="C40" s="586" t="s">
        <v>228</v>
      </c>
      <c r="D40" s="589">
        <v>60</v>
      </c>
      <c r="E40" s="557">
        <v>10</v>
      </c>
      <c r="F40" s="238">
        <v>85</v>
      </c>
      <c r="G40" s="289">
        <f>'Anchor-AI'!L38</f>
        <v>5782.1760000000004</v>
      </c>
      <c r="H40" s="290">
        <f>'Anchor-AI'!M38</f>
        <v>49.541857999999998</v>
      </c>
      <c r="I40" s="290">
        <f>'Anchor-AI'!N38</f>
        <v>49.228372</v>
      </c>
      <c r="J40" s="290">
        <f>'Anchor-AI'!O38</f>
        <v>48.444684000000002</v>
      </c>
      <c r="K40" s="290">
        <f>(Summary!$C$63*H40+Summary!$C$64*I40+Summary!$C$65*J40)/Summary!$C$66</f>
        <v>49.306747999999999</v>
      </c>
      <c r="L40" s="290">
        <f>'Anchor-AI'!P38</f>
        <v>21.883590000000002</v>
      </c>
      <c r="M40" s="290">
        <f>'Anchor-AI'!Q38</f>
        <v>28.222988000000001</v>
      </c>
      <c r="N40" s="290">
        <f>'Anchor-AI'!R38</f>
        <v>95.653537</v>
      </c>
      <c r="O40" s="290">
        <f>'Anchor-AI'!S38</f>
        <v>94.342962</v>
      </c>
      <c r="P40" s="290">
        <f>'Anchor-AI'!T38</f>
        <v>50.857050999999998</v>
      </c>
      <c r="Q40" s="290">
        <f>'Anchor-AI'!U38</f>
        <v>48.626128000000001</v>
      </c>
      <c r="R40" s="290">
        <f>'Anchor-AI'!V38</f>
        <v>49.541758999999999</v>
      </c>
      <c r="S40" s="290">
        <f>'Anchor-AI'!W38</f>
        <v>49.228309000000003</v>
      </c>
      <c r="T40" s="290">
        <f>'Anchor-AI'!X38</f>
        <v>48.444659000000001</v>
      </c>
      <c r="U40" s="290">
        <f>10*LOG10(1/((Summary!$C$80/10^(R40/10)+Summary!$C$81/10^(S40/10)+Summary!$C$82/10^(T40/10))/Summary!$C$83))</f>
        <v>49.287176124892</v>
      </c>
      <c r="V40" s="290">
        <f>'Anchor-AI'!Y38</f>
        <v>1.7005239999999999</v>
      </c>
      <c r="W40" s="290">
        <f>'Anchor-AI'!Z38</f>
        <v>147.19999999999999</v>
      </c>
      <c r="X40" s="290">
        <f>'Anchor-AI'!AA38</f>
        <v>0.1132</v>
      </c>
      <c r="Y40" s="360">
        <f>'Anchor-AI'!AB38</f>
        <v>2</v>
      </c>
      <c r="Z40" s="360">
        <f>'Anchor-AI'!AC38</f>
        <v>4</v>
      </c>
      <c r="AA40" s="291">
        <f t="shared" si="0"/>
        <v>4.0888888888888884E-2</v>
      </c>
      <c r="AC40" s="169">
        <f>'Test-AI'!L38</f>
        <v>4512.6719999999996</v>
      </c>
      <c r="AD40" s="166">
        <f>'Test-AI'!M38</f>
        <v>49.823031999999998</v>
      </c>
      <c r="AE40" s="166">
        <f>'Test-AI'!N38</f>
        <v>49.123260000000002</v>
      </c>
      <c r="AF40" s="166">
        <f>'Test-AI'!O38</f>
        <v>48.568947999999999</v>
      </c>
      <c r="AG40" s="166">
        <f>(Summary!$C$63*AD40+Summary!$C$64*AE40+Summary!$C$65*AF40)/Summary!$C$66</f>
        <v>49.497389333333331</v>
      </c>
      <c r="AH40" s="166">
        <f>'Test-AI'!P38</f>
        <v>22.182269999999999</v>
      </c>
      <c r="AI40" s="166">
        <f>'Test-AI'!Q38</f>
        <v>28.495394999999998</v>
      </c>
      <c r="AJ40" s="166">
        <f>'Test-AI'!R38</f>
        <v>96.015353000000005</v>
      </c>
      <c r="AK40" s="166">
        <f>'Test-AI'!S38</f>
        <v>94.520352000000003</v>
      </c>
      <c r="AL40" s="166">
        <f>'Test-AI'!T38</f>
        <v>51.095064999999998</v>
      </c>
      <c r="AM40" s="166">
        <f>'Test-AI'!U38</f>
        <v>48.888934999999996</v>
      </c>
      <c r="AN40" s="166">
        <f>'Test-AI'!V38</f>
        <v>49.823020999999997</v>
      </c>
      <c r="AO40" s="166">
        <f>'Test-AI'!W38</f>
        <v>49.123235000000001</v>
      </c>
      <c r="AP40" s="166">
        <f>'Test-AI'!X38</f>
        <v>48.568917999999996</v>
      </c>
      <c r="AQ40" s="166">
        <f>10*LOG10(1/((Summary!$C$80/10^(AN40/10)+Summary!$C$81/10^(AO40/10)+Summary!$C$82/10^(AP40/10))/Summary!$C$83))</f>
        <v>49.468976106266538</v>
      </c>
      <c r="AR40" s="166">
        <f>'Test-AI'!Y38</f>
        <v>1.5028900000000001</v>
      </c>
      <c r="AS40" s="166">
        <f>'Test-AI'!Z38</f>
        <v>6638.1</v>
      </c>
      <c r="AT40" s="290">
        <f>'Test-AI'!AA38</f>
        <v>0.29959999999999998</v>
      </c>
      <c r="AU40" s="356">
        <f>'Test-AI'!AB38</f>
        <v>2</v>
      </c>
      <c r="AV40" s="356">
        <f>'Test-AI'!AC38</f>
        <v>4</v>
      </c>
      <c r="AW40" s="291">
        <f t="shared" si="1"/>
        <v>1.8439166666666669</v>
      </c>
      <c r="AX40" s="292">
        <f t="shared" si="2"/>
        <v>45.095788043478265</v>
      </c>
      <c r="AY40" s="293">
        <f t="shared" si="3"/>
        <v>2.6466431095406358</v>
      </c>
      <c r="AZ40" s="292">
        <f t="shared" si="4"/>
        <v>1</v>
      </c>
      <c r="BA40" s="344">
        <f t="shared" si="5"/>
        <v>1</v>
      </c>
      <c r="BB40" s="75"/>
      <c r="BC40" s="75"/>
      <c r="BD40" s="572" t="s">
        <v>39</v>
      </c>
      <c r="BE40" s="549">
        <f t="array" ref="BE40">bdRateExtend($G40:$G43,H40:H43,$AC40:$AC43,AD40:AD43)</f>
        <v>-0.32669028123605837</v>
      </c>
      <c r="BF40" s="551">
        <f t="array" ref="BF40">bdRateExtend($G40:$G45,H40:H45,$AC40:$AC45,AD40:AD45)</f>
        <v>-0.30921624720216911</v>
      </c>
      <c r="BG40" s="551">
        <f t="array" ref="BG40">bdRateExtend($G40:$G45,I40:I45,$AC40:$AC45,AE40:AE45)</f>
        <v>-0.25112807499025203</v>
      </c>
      <c r="BH40" s="551">
        <f t="array" ref="BH40">bdRateExtend($G40:$G45,J40:J45,$AC40:$AC45,AF40:AF45)</f>
        <v>-0.25226364214769714</v>
      </c>
      <c r="BI40" s="551">
        <f t="array" ref="BI40">bdRateExtend($G40:$G45,K40:K45,$AC40:$AC45,AG40:AG45)</f>
        <v>-0.29540106093555862</v>
      </c>
      <c r="BJ40" s="575">
        <f>(Summary!$C$94*BF40+Summary!$C$95*BG40+Summary!$C$96*BH40)/Summary!$C$97</f>
        <v>-0.30461461611151353</v>
      </c>
      <c r="BK40" s="551">
        <f t="array" ref="BK40">bdRateExtend($G40:$G43,L40:L43,$AC40:$AC43,AH40:AH43)</f>
        <v>-0.34632822652066508</v>
      </c>
      <c r="BL40" s="551">
        <f t="array" ref="BL40">bdRateExtend($G40:$G45,L40:L45,$AC40:$AC45,AH40:AH45)</f>
        <v>-0.33977760704303073</v>
      </c>
      <c r="BM40" s="551">
        <f t="array" ref="BM40">bdRateExtend($G40:$G43,M40:M43,$AC40:$AC43,AI40:AI43)</f>
        <v>-0.30071441173203595</v>
      </c>
      <c r="BN40" s="551">
        <f t="array" ref="BN40">bdRateExtend($G40:$G45,M40:M45,$AC40:$AC45,AI40:AI45)</f>
        <v>-0.29101325969234793</v>
      </c>
      <c r="BO40" s="548">
        <f t="array" ref="BO40">bdRateExtend($G40:$G43,N40:N43,$AC40:$AC43,AJ40:AJ43,"None", FALSE,1)</f>
        <v>-0.33146361979199512</v>
      </c>
      <c r="BP40" s="585">
        <f t="array" ref="BP40">bdRateExtend($G40:$G45,N40:N45,$AC40:$AC45,AJ40:AJ45,"None", FALSE,1)</f>
        <v>-0.28287124411044262</v>
      </c>
      <c r="BQ40" s="548">
        <f t="array" ref="BQ40">bdRateExtend($G40:$G43,O40:O43,$AC40:$AC43,AK40:AK43,"None", FALSE,1)</f>
        <v>-0.31363530890917457</v>
      </c>
      <c r="BR40" s="585">
        <f t="array" ref="BR40">bdRateExtend($G40:$G45,O40:O45,$AC40:$AC45,AK40:AK45,"None", FALSE,1)</f>
        <v>-0.2820059214015016</v>
      </c>
      <c r="BS40" s="551">
        <f t="array" ref="BS40">bdRateExtend($G40:$G43,P40:P43,$AC40:$AC43,AL40:AL43)</f>
        <v>-0.27489608479360594</v>
      </c>
      <c r="BT40" s="551">
        <f t="array" ref="BT40">bdRateExtend($G40:$G45,P40:P45,$AC40:$AC45,AL40:AL45)</f>
        <v>-0.2697324184621902</v>
      </c>
      <c r="BU40" s="551">
        <f t="array" ref="BU40">bdRateExtend($G40:$G43,Q40:Q43,$AC40:$AC43,AM40:AM43)</f>
        <v>-0.25795455129151512</v>
      </c>
      <c r="BV40" s="551">
        <f t="array" ref="BV40">bdRateExtend($G40:$G45,Q40:Q45,$AC40:$AC45,AM40:AM45)</f>
        <v>-0.23297693667452457</v>
      </c>
      <c r="BW40" s="551">
        <f t="array" ref="BW40">bdRateExtend($G40:$G43,R40:R43,$AC40:$AC43,AN40:AN43)</f>
        <v>-0.32668731468199186</v>
      </c>
      <c r="BX40" s="551">
        <f t="array" ref="BX40">bdRateExtend($G40:$G45,R40:R45,$AC40:$AC45,AN40:AN45)</f>
        <v>-0.30919769336968628</v>
      </c>
      <c r="BY40" s="551">
        <f t="array" ref="BY40">bdRateExtend($G40:$G45,S40:S45,$AC40:$AC45,AO40:AO45)</f>
        <v>-0.25127821946985129</v>
      </c>
      <c r="BZ40" s="555">
        <f t="array" ref="BZ40">bdRateExtend($G40:$G45,T40:T45,$AC40:$AC45,AP40:AP45)</f>
        <v>-0.25247373125838579</v>
      </c>
      <c r="CA40" s="555">
        <f t="array" ref="CA40">bdRateExtend($G40:$G45,U40:U45,$AC40:$AC45,AQ40:AQ45)</f>
        <v>-0.29889080766034093</v>
      </c>
      <c r="CB40" s="575">
        <f>(Summary!$C$108*BX40+Summary!$C$109*BY40+Summary!$C$110*BZ40)/Summary!$C$111</f>
        <v>-0.30461195592924084</v>
      </c>
      <c r="CC40" s="561">
        <f t="array" ref="CC40">bdCAMBIExtend($G40:$G43,V40:V43,$AC40:$AC43,AR40:AR43)</f>
        <v>-0.17326063585164941</v>
      </c>
      <c r="CD40" s="561">
        <f t="array" ref="CD40">bdCAMBIExtend($G40:$G45,V40:V45,$AC40:$AC45,AR40:AR45)</f>
        <v>6.7702331269259924E-2</v>
      </c>
      <c r="CE40" s="547">
        <f t="array" ref="CE40">testVMAFRange($G40:$G43,N40:N43,$AC40:$AC43,AJ40:AJ43)</f>
        <v>0</v>
      </c>
      <c r="CF40" s="543">
        <f t="array" ref="CF40">testVMAFRange($G40:$G45,N40:N45,$AC40:$AC45,AJ40:AJ45)</f>
        <v>0</v>
      </c>
      <c r="CG40" s="547">
        <f t="array" ref="CG40">testVMAFRange($G40:$G43,O40:O43,$AC40:$AC43,AK40:AK43)</f>
        <v>0</v>
      </c>
      <c r="CH40" s="543">
        <f t="array" ref="CH40">testVMAFRange($G40:$G45,O40:O45,$AC40:$AC45,AK40:AK45)</f>
        <v>0</v>
      </c>
    </row>
    <row r="41" spans="1:86" ht="17" customHeight="1" x14ac:dyDescent="0.2">
      <c r="A41" s="538"/>
      <c r="B41" s="566"/>
      <c r="C41" s="485"/>
      <c r="D41" s="590"/>
      <c r="E41" s="558"/>
      <c r="F41" s="239">
        <v>110</v>
      </c>
      <c r="G41" s="294">
        <f>'Anchor-AI'!L39</f>
        <v>2394.2399999999998</v>
      </c>
      <c r="H41" s="295">
        <f>'Anchor-AI'!M39</f>
        <v>45.413642000000003</v>
      </c>
      <c r="I41" s="295">
        <f>'Anchor-AI'!N39</f>
        <v>45.826721999999997</v>
      </c>
      <c r="J41" s="295">
        <f>'Anchor-AI'!O39</f>
        <v>45.799799999999998</v>
      </c>
      <c r="K41" s="295">
        <f>(Summary!$C$63*H41+Summary!$C$64*I41+Summary!$C$65*J41)/Summary!$C$66</f>
        <v>45.546848333333337</v>
      </c>
      <c r="L41" s="295">
        <f>'Anchor-AI'!P39</f>
        <v>18.602329999999998</v>
      </c>
      <c r="M41" s="295">
        <f>'Anchor-AI'!Q39</f>
        <v>24.061246000000001</v>
      </c>
      <c r="N41" s="295">
        <f>'Anchor-AI'!R39</f>
        <v>92.366973000000002</v>
      </c>
      <c r="O41" s="295">
        <f>'Anchor-AI'!S39</f>
        <v>90.537087</v>
      </c>
      <c r="P41" s="295">
        <f>'Anchor-AI'!T39</f>
        <v>45.434252999999998</v>
      </c>
      <c r="Q41" s="295">
        <f>'Anchor-AI'!U39</f>
        <v>45.686185000000002</v>
      </c>
      <c r="R41" s="295">
        <f>'Anchor-AI'!V39</f>
        <v>45.413361000000002</v>
      </c>
      <c r="S41" s="295">
        <f>'Anchor-AI'!W39</f>
        <v>45.826504</v>
      </c>
      <c r="T41" s="295">
        <f>'Anchor-AI'!X39</f>
        <v>45.799770000000002</v>
      </c>
      <c r="U41" s="295">
        <f>10*LOG10(1/((Summary!$C$80/10^(R41/10)+Summary!$C$81/10^(S41/10)+Summary!$C$82/10^(T41/10))/Summary!$C$83))</f>
        <v>45.542567076564382</v>
      </c>
      <c r="V41" s="295">
        <f>'Anchor-AI'!Y39</f>
        <v>1.998936</v>
      </c>
      <c r="W41" s="295">
        <f>'Anchor-AI'!Z39</f>
        <v>105</v>
      </c>
      <c r="X41" s="295">
        <f>'Anchor-AI'!AA39</f>
        <v>9.4799999999999995E-2</v>
      </c>
      <c r="Y41" s="357">
        <f>'Anchor-AI'!AB39</f>
        <v>2</v>
      </c>
      <c r="Z41" s="357">
        <f>'Anchor-AI'!AC39</f>
        <v>4</v>
      </c>
      <c r="AA41" s="296">
        <f t="shared" si="0"/>
        <v>2.9166666666666667E-2</v>
      </c>
      <c r="AC41" s="170">
        <f>'Test-AI'!L39</f>
        <v>1891.68</v>
      </c>
      <c r="AD41" s="167">
        <f>'Test-AI'!M39</f>
        <v>46.1738</v>
      </c>
      <c r="AE41" s="167">
        <f>'Test-AI'!N39</f>
        <v>46.065731999999997</v>
      </c>
      <c r="AF41" s="167">
        <f>'Test-AI'!O39</f>
        <v>46.172992000000001</v>
      </c>
      <c r="AG41" s="167">
        <f>(Summary!$C$63*AD41+Summary!$C$64*AE41+Summary!$C$65*AF41)/Summary!$C$66</f>
        <v>46.155653999999998</v>
      </c>
      <c r="AH41" s="167">
        <f>'Test-AI'!P39</f>
        <v>19.246279000000001</v>
      </c>
      <c r="AI41" s="167">
        <f>'Test-AI'!Q39</f>
        <v>24.552381</v>
      </c>
      <c r="AJ41" s="167">
        <f>'Test-AI'!R39</f>
        <v>92.977199999999996</v>
      </c>
      <c r="AK41" s="167">
        <f>'Test-AI'!S39</f>
        <v>91.167096000000001</v>
      </c>
      <c r="AL41" s="167">
        <f>'Test-AI'!T39</f>
        <v>45.922443999999999</v>
      </c>
      <c r="AM41" s="167">
        <f>'Test-AI'!U39</f>
        <v>46.084321000000003</v>
      </c>
      <c r="AN41" s="167">
        <f>'Test-AI'!V39</f>
        <v>46.173749999999998</v>
      </c>
      <c r="AO41" s="167">
        <f>'Test-AI'!W39</f>
        <v>46.065319000000002</v>
      </c>
      <c r="AP41" s="167">
        <f>'Test-AI'!X39</f>
        <v>46.172871000000001</v>
      </c>
      <c r="AQ41" s="167">
        <f>10*LOG10(1/((Summary!$C$80/10^(AN41/10)+Summary!$C$81/10^(AO41/10)+Summary!$C$82/10^(AP41/10))/Summary!$C$83))</f>
        <v>46.155343223383724</v>
      </c>
      <c r="AR41" s="167">
        <f>'Test-AI'!Y39</f>
        <v>2.0153759999999998</v>
      </c>
      <c r="AS41" s="167">
        <f>'Test-AI'!Z39</f>
        <v>4878.6000000000004</v>
      </c>
      <c r="AT41" s="295">
        <f>'Test-AI'!AA39</f>
        <v>0.2545</v>
      </c>
      <c r="AU41" s="357">
        <f>'Test-AI'!AB39</f>
        <v>2</v>
      </c>
      <c r="AV41" s="357">
        <f>'Test-AI'!AC39</f>
        <v>4</v>
      </c>
      <c r="AW41" s="296">
        <f t="shared" si="1"/>
        <v>1.3551666666666669</v>
      </c>
      <c r="AX41" s="297">
        <f t="shared" si="2"/>
        <v>46.462857142857146</v>
      </c>
      <c r="AY41" s="298">
        <f t="shared" si="3"/>
        <v>2.6845991561181437</v>
      </c>
      <c r="AZ41" s="297">
        <f t="shared" si="4"/>
        <v>1</v>
      </c>
      <c r="BA41" s="345">
        <f t="shared" si="5"/>
        <v>1</v>
      </c>
      <c r="BB41" s="75"/>
      <c r="BC41" s="75"/>
      <c r="BD41" s="565"/>
      <c r="BE41" s="550"/>
      <c r="BF41" s="552"/>
      <c r="BG41" s="552"/>
      <c r="BH41" s="552"/>
      <c r="BI41" s="552"/>
      <c r="BJ41" s="552"/>
      <c r="BK41" s="553"/>
      <c r="BL41" s="552"/>
      <c r="BM41" s="553"/>
      <c r="BN41" s="552"/>
      <c r="BO41" s="546"/>
      <c r="BP41" s="541"/>
      <c r="BQ41" s="546"/>
      <c r="BR41" s="541"/>
      <c r="BS41" s="553"/>
      <c r="BT41" s="552"/>
      <c r="BU41" s="553"/>
      <c r="BV41" s="552"/>
      <c r="BW41" s="553"/>
      <c r="BX41" s="552"/>
      <c r="BY41" s="552"/>
      <c r="BZ41" s="541"/>
      <c r="CA41" s="541"/>
      <c r="CB41" s="552"/>
      <c r="CC41" s="553"/>
      <c r="CD41" s="552"/>
      <c r="CE41" s="546"/>
      <c r="CF41" s="541"/>
      <c r="CG41" s="546"/>
      <c r="CH41" s="541"/>
    </row>
    <row r="42" spans="1:86" ht="17" customHeight="1" x14ac:dyDescent="0.2">
      <c r="A42" s="538"/>
      <c r="B42" s="566"/>
      <c r="C42" s="485"/>
      <c r="D42" s="590"/>
      <c r="E42" s="558"/>
      <c r="F42" s="239">
        <v>135</v>
      </c>
      <c r="G42" s="294">
        <f>'Anchor-AI'!L40</f>
        <v>1017.888</v>
      </c>
      <c r="H42" s="295">
        <f>'Anchor-AI'!M40</f>
        <v>41.657142</v>
      </c>
      <c r="I42" s="295">
        <f>'Anchor-AI'!N40</f>
        <v>42.949607999999998</v>
      </c>
      <c r="J42" s="295">
        <f>'Anchor-AI'!O40</f>
        <v>43.853563000000001</v>
      </c>
      <c r="K42" s="295">
        <f>(Summary!$C$63*H42+Summary!$C$64*I42+Summary!$C$65*J42)/Summary!$C$66</f>
        <v>42.238623166666663</v>
      </c>
      <c r="L42" s="295">
        <f>'Anchor-AI'!P40</f>
        <v>15.869517999999999</v>
      </c>
      <c r="M42" s="295">
        <f>'Anchor-AI'!Q40</f>
        <v>20.143512999999999</v>
      </c>
      <c r="N42" s="295">
        <f>'Anchor-AI'!R40</f>
        <v>83.701559000000003</v>
      </c>
      <c r="O42" s="295">
        <f>'Anchor-AI'!S40</f>
        <v>81.709157000000005</v>
      </c>
      <c r="P42" s="295">
        <f>'Anchor-AI'!T40</f>
        <v>40.353755</v>
      </c>
      <c r="Q42" s="295">
        <f>'Anchor-AI'!U40</f>
        <v>42.846693999999999</v>
      </c>
      <c r="R42" s="295">
        <f>'Anchor-AI'!V40</f>
        <v>41.656947000000002</v>
      </c>
      <c r="S42" s="295">
        <f>'Anchor-AI'!W40</f>
        <v>42.949570999999999</v>
      </c>
      <c r="T42" s="295">
        <f>'Anchor-AI'!X40</f>
        <v>43.853498000000002</v>
      </c>
      <c r="U42" s="295">
        <f>10*LOG10(1/((Summary!$C$80/10^(R42/10)+Summary!$C$81/10^(S42/10)+Summary!$C$82/10^(T42/10))/Summary!$C$83))</f>
        <v>42.158487894656325</v>
      </c>
      <c r="V42" s="295">
        <f>'Anchor-AI'!Y40</f>
        <v>2.4583900000000001</v>
      </c>
      <c r="W42" s="295">
        <f>'Anchor-AI'!Z40</f>
        <v>65.5</v>
      </c>
      <c r="X42" s="295">
        <f>'Anchor-AI'!AA40</f>
        <v>8.6900000000000005E-2</v>
      </c>
      <c r="Y42" s="357">
        <f>'Anchor-AI'!AB40</f>
        <v>2</v>
      </c>
      <c r="Z42" s="357">
        <f>'Anchor-AI'!AC40</f>
        <v>4</v>
      </c>
      <c r="AA42" s="296">
        <f t="shared" si="0"/>
        <v>1.8194444444444444E-2</v>
      </c>
      <c r="AC42" s="170">
        <f>'Test-AI'!L40</f>
        <v>820.12800000000004</v>
      </c>
      <c r="AD42" s="167">
        <f>'Test-AI'!M40</f>
        <v>42.521121000000001</v>
      </c>
      <c r="AE42" s="167">
        <f>'Test-AI'!N40</f>
        <v>43.448737000000001</v>
      </c>
      <c r="AF42" s="167">
        <f>'Test-AI'!O40</f>
        <v>44.031677000000002</v>
      </c>
      <c r="AG42" s="167">
        <f>(Summary!$C$63*AD42+Summary!$C$64*AE42+Summary!$C$65*AF42)/Summary!$C$66</f>
        <v>42.927482999999995</v>
      </c>
      <c r="AH42" s="167">
        <f>'Test-AI'!P40</f>
        <v>16.607915999999999</v>
      </c>
      <c r="AI42" s="167">
        <f>'Test-AI'!Q40</f>
        <v>20.943542999999998</v>
      </c>
      <c r="AJ42" s="167">
        <f>'Test-AI'!R40</f>
        <v>86.427858000000001</v>
      </c>
      <c r="AK42" s="167">
        <f>'Test-AI'!S40</f>
        <v>84.078081999999995</v>
      </c>
      <c r="AL42" s="167">
        <f>'Test-AI'!T40</f>
        <v>41.055430000000001</v>
      </c>
      <c r="AM42" s="167">
        <f>'Test-AI'!U40</f>
        <v>42.927959000000001</v>
      </c>
      <c r="AN42" s="167">
        <f>'Test-AI'!V40</f>
        <v>42.520848999999998</v>
      </c>
      <c r="AO42" s="167">
        <f>'Test-AI'!W40</f>
        <v>43.448304</v>
      </c>
      <c r="AP42" s="167">
        <f>'Test-AI'!X40</f>
        <v>44.030867999999998</v>
      </c>
      <c r="AQ42" s="167">
        <f>10*LOG10(1/((Summary!$C$80/10^(AN42/10)+Summary!$C$81/10^(AO42/10)+Summary!$C$82/10^(AP42/10))/Summary!$C$83))</f>
        <v>42.887676023564069</v>
      </c>
      <c r="AR42" s="167">
        <f>'Test-AI'!Y40</f>
        <v>2.2045330000000001</v>
      </c>
      <c r="AS42" s="167">
        <f>'Test-AI'!Z40</f>
        <v>3932.1</v>
      </c>
      <c r="AT42" s="295">
        <f>'Test-AI'!AA40</f>
        <v>0.22309999999999999</v>
      </c>
      <c r="AU42" s="357">
        <f>'Test-AI'!AB40</f>
        <v>2</v>
      </c>
      <c r="AV42" s="357">
        <f>'Test-AI'!AC40</f>
        <v>4</v>
      </c>
      <c r="AW42" s="296">
        <f t="shared" si="1"/>
        <v>1.0922499999999999</v>
      </c>
      <c r="AX42" s="297">
        <f t="shared" si="2"/>
        <v>60.032061068702291</v>
      </c>
      <c r="AY42" s="298">
        <f t="shared" si="3"/>
        <v>2.5673187571921745</v>
      </c>
      <c r="AZ42" s="297">
        <f t="shared" si="4"/>
        <v>1</v>
      </c>
      <c r="BA42" s="345">
        <f t="shared" si="5"/>
        <v>1</v>
      </c>
      <c r="BB42" s="75"/>
      <c r="BC42" s="75"/>
      <c r="BD42" s="573" t="s">
        <v>147</v>
      </c>
      <c r="BE42" s="549">
        <f t="array" ref="BE42">bdRateExtend($G41:$G44,H41:H44,$AC41:$AC44,AD41:AD44)</f>
        <v>-0.32581778348006696</v>
      </c>
      <c r="BF42" s="552"/>
      <c r="BG42" s="552"/>
      <c r="BH42" s="552"/>
      <c r="BI42" s="552"/>
      <c r="BJ42" s="552"/>
      <c r="BK42" s="551">
        <f t="array" ref="BK42">bdRateExtend($G41:$G44,L41:L44,$AC41:$AC44,AH41:AH44)</f>
        <v>-0.35487699397742489</v>
      </c>
      <c r="BL42" s="552"/>
      <c r="BM42" s="551">
        <f t="array" ref="BM42">bdRateExtend($G41:$G44,M41:M44,$AC41:$AC44,AI41:AI44)</f>
        <v>-0.30296317308107878</v>
      </c>
      <c r="BN42" s="552"/>
      <c r="BO42" s="545">
        <f t="array" ref="BO42">bdRateExtend($G41:$G44,N41:N44,$AC41:$AC44,AJ41:AJ44,"None", FALSE,1)</f>
        <v>-0.29768514664837498</v>
      </c>
      <c r="BP42" s="541"/>
      <c r="BQ42" s="545">
        <f t="array" ref="BQ42">bdRateExtend($G41:$G44,O41:O44,$AC41:$AC44,AK41:AK44,"None", FALSE,1)</f>
        <v>-0.2964000028863395</v>
      </c>
      <c r="BR42" s="541"/>
      <c r="BS42" s="551">
        <f t="array" ref="BS42">bdRateExtend($G41:$G44,P41:P44,$AC41:$AC44,AL41:AL44)</f>
        <v>-0.27935708766889999</v>
      </c>
      <c r="BT42" s="552"/>
      <c r="BU42" s="551">
        <f t="array" ref="BU42">bdRateExtend($G41:$G44,Q41:Q44,$AC41:$AC44,AM41:AM44)</f>
        <v>-0.22344881641041048</v>
      </c>
      <c r="BV42" s="552"/>
      <c r="BW42" s="551">
        <f t="array" ref="BW42">bdRateExtend($G41:$G44,R41:R44,$AC41:$AC44,AN41:AN44)</f>
        <v>-0.32576562664585973</v>
      </c>
      <c r="BX42" s="552"/>
      <c r="BY42" s="552"/>
      <c r="BZ42" s="541"/>
      <c r="CA42" s="541"/>
      <c r="CB42" s="552"/>
      <c r="CC42" s="561">
        <f t="array" ref="CC42">bdCAMBIExtend($G41:$G44,V41:V44,$AC41:$AC44,AR41:AR44)</f>
        <v>-3.0207652385644487E-2</v>
      </c>
      <c r="CD42" s="552"/>
      <c r="CE42" s="554">
        <f t="array" ref="CE42">testVMAFRange($G41:$G44,N41:N44,$AC41:$AC44,AJ41:AJ44)</f>
        <v>0</v>
      </c>
      <c r="CF42" s="541"/>
      <c r="CG42" s="554">
        <f t="array" ref="CG42">testVMAFRange($G41:$G44,O41:O44,$AC41:$AC44,AK41:AK44)</f>
        <v>0</v>
      </c>
      <c r="CH42" s="541"/>
    </row>
    <row r="43" spans="1:86" ht="17" customHeight="1" x14ac:dyDescent="0.2">
      <c r="A43" s="538"/>
      <c r="B43" s="566"/>
      <c r="C43" s="485"/>
      <c r="D43" s="590"/>
      <c r="E43" s="558"/>
      <c r="F43" s="239">
        <v>160</v>
      </c>
      <c r="G43" s="294">
        <f>'Anchor-AI'!L41</f>
        <v>443.13600000000002</v>
      </c>
      <c r="H43" s="295">
        <f>'Anchor-AI'!M41</f>
        <v>38.024971999999998</v>
      </c>
      <c r="I43" s="295">
        <f>'Anchor-AI'!N41</f>
        <v>40.566378999999998</v>
      </c>
      <c r="J43" s="295">
        <f>'Anchor-AI'!O41</f>
        <v>42.128608999999997</v>
      </c>
      <c r="K43" s="295">
        <f>(Summary!$C$63*H43+Summary!$C$64*I43+Summary!$C$65*J43)/Summary!$C$66</f>
        <v>39.132479333333329</v>
      </c>
      <c r="L43" s="295">
        <f>'Anchor-AI'!P41</f>
        <v>13.615135</v>
      </c>
      <c r="M43" s="295">
        <f>'Anchor-AI'!Q41</f>
        <v>16.844698000000001</v>
      </c>
      <c r="N43" s="295">
        <f>'Anchor-AI'!R41</f>
        <v>67.334667999999994</v>
      </c>
      <c r="O43" s="295">
        <f>'Anchor-AI'!S41</f>
        <v>64.858020999999994</v>
      </c>
      <c r="P43" s="295">
        <f>'Anchor-AI'!T41</f>
        <v>35.537025</v>
      </c>
      <c r="Q43" s="295">
        <f>'Anchor-AI'!U41</f>
        <v>40.25853</v>
      </c>
      <c r="R43" s="295">
        <f>'Anchor-AI'!V41</f>
        <v>38.024580999999998</v>
      </c>
      <c r="S43" s="295">
        <f>'Anchor-AI'!W41</f>
        <v>40.565575000000003</v>
      </c>
      <c r="T43" s="295">
        <f>'Anchor-AI'!X41</f>
        <v>42.128093999999997</v>
      </c>
      <c r="U43" s="295">
        <f>10*LOG10(1/((Summary!$C$80/10^(R43/10)+Summary!$C$81/10^(S43/10)+Summary!$C$82/10^(T43/10))/Summary!$C$83))</f>
        <v>38.863737826817832</v>
      </c>
      <c r="V43" s="295">
        <f>'Anchor-AI'!Y41</f>
        <v>2.0940379999999998</v>
      </c>
      <c r="W43" s="295">
        <f>'Anchor-AI'!Z41</f>
        <v>49.1</v>
      </c>
      <c r="X43" s="295">
        <f>'Anchor-AI'!AA41</f>
        <v>5.6399999999999999E-2</v>
      </c>
      <c r="Y43" s="357">
        <f>'Anchor-AI'!AB41</f>
        <v>2</v>
      </c>
      <c r="Z43" s="357">
        <f>'Anchor-AI'!AC41</f>
        <v>4</v>
      </c>
      <c r="AA43" s="296">
        <f t="shared" si="0"/>
        <v>1.363888888888889E-2</v>
      </c>
      <c r="AC43" s="170">
        <f>'Test-AI'!L41</f>
        <v>380.06400000000002</v>
      </c>
      <c r="AD43" s="167">
        <f>'Test-AI'!M41</f>
        <v>39.065863</v>
      </c>
      <c r="AE43" s="167">
        <f>'Test-AI'!N41</f>
        <v>41.153945</v>
      </c>
      <c r="AF43" s="167">
        <f>'Test-AI'!O41</f>
        <v>42.267536</v>
      </c>
      <c r="AG43" s="167">
        <f>(Summary!$C$63*AD43+Summary!$C$64*AE43+Summary!$C$65*AF43)/Summary!$C$66</f>
        <v>39.947488833333331</v>
      </c>
      <c r="AH43" s="167">
        <f>'Test-AI'!P41</f>
        <v>14.335247000000001</v>
      </c>
      <c r="AI43" s="167">
        <f>'Test-AI'!Q41</f>
        <v>17.544771000000001</v>
      </c>
      <c r="AJ43" s="167">
        <f>'Test-AI'!R41</f>
        <v>72.401624999999996</v>
      </c>
      <c r="AK43" s="167">
        <f>'Test-AI'!S41</f>
        <v>70.106159000000005</v>
      </c>
      <c r="AL43" s="167">
        <f>'Test-AI'!T41</f>
        <v>36.564222000000001</v>
      </c>
      <c r="AM43" s="167">
        <f>'Test-AI'!U41</f>
        <v>40.554667999999999</v>
      </c>
      <c r="AN43" s="167">
        <f>'Test-AI'!V41</f>
        <v>39.064832000000003</v>
      </c>
      <c r="AO43" s="167">
        <f>'Test-AI'!W41</f>
        <v>41.152372999999997</v>
      </c>
      <c r="AP43" s="167">
        <f>'Test-AI'!X41</f>
        <v>42.267010999999997</v>
      </c>
      <c r="AQ43" s="167">
        <f>10*LOG10(1/((Summary!$C$80/10^(AN43/10)+Summary!$C$81/10^(AO43/10)+Summary!$C$82/10^(AP43/10))/Summary!$C$83))</f>
        <v>39.773405707628811</v>
      </c>
      <c r="AR43" s="167">
        <f>'Test-AI'!Y41</f>
        <v>1.985916</v>
      </c>
      <c r="AS43" s="167">
        <f>'Test-AI'!Z41</f>
        <v>2047.9</v>
      </c>
      <c r="AT43" s="295">
        <f>'Test-AI'!AA41</f>
        <v>0.1784</v>
      </c>
      <c r="AU43" s="357">
        <f>'Test-AI'!AB41</f>
        <v>2</v>
      </c>
      <c r="AV43" s="357">
        <f>'Test-AI'!AC41</f>
        <v>4</v>
      </c>
      <c r="AW43" s="296">
        <f t="shared" si="1"/>
        <v>0.56886111111111115</v>
      </c>
      <c r="AX43" s="297">
        <f t="shared" si="2"/>
        <v>41.708757637474541</v>
      </c>
      <c r="AY43" s="298">
        <f t="shared" si="3"/>
        <v>3.1631205673758864</v>
      </c>
      <c r="AZ43" s="297">
        <f t="shared" si="4"/>
        <v>1</v>
      </c>
      <c r="BA43" s="345">
        <f t="shared" si="5"/>
        <v>1</v>
      </c>
      <c r="BB43" s="75"/>
      <c r="BC43" s="75"/>
      <c r="BD43" s="565"/>
      <c r="BE43" s="550"/>
      <c r="BF43" s="552"/>
      <c r="BG43" s="552"/>
      <c r="BH43" s="552"/>
      <c r="BI43" s="552"/>
      <c r="BJ43" s="552"/>
      <c r="BK43" s="553"/>
      <c r="BL43" s="552"/>
      <c r="BM43" s="553"/>
      <c r="BN43" s="552"/>
      <c r="BO43" s="546"/>
      <c r="BP43" s="541"/>
      <c r="BQ43" s="546"/>
      <c r="BR43" s="541"/>
      <c r="BS43" s="553"/>
      <c r="BT43" s="552"/>
      <c r="BU43" s="553"/>
      <c r="BV43" s="552"/>
      <c r="BW43" s="553"/>
      <c r="BX43" s="552"/>
      <c r="BY43" s="552"/>
      <c r="BZ43" s="541"/>
      <c r="CA43" s="541"/>
      <c r="CB43" s="552"/>
      <c r="CC43" s="553"/>
      <c r="CD43" s="552"/>
      <c r="CE43" s="546"/>
      <c r="CF43" s="541"/>
      <c r="CG43" s="546"/>
      <c r="CH43" s="541"/>
    </row>
    <row r="44" spans="1:86" ht="17" customHeight="1" thickBot="1" x14ac:dyDescent="0.25">
      <c r="A44" s="538"/>
      <c r="B44" s="566"/>
      <c r="C44" s="485"/>
      <c r="D44" s="590"/>
      <c r="E44" s="558"/>
      <c r="F44" s="239">
        <v>185</v>
      </c>
      <c r="G44" s="294">
        <f>'Anchor-AI'!L42</f>
        <v>201.88800000000001</v>
      </c>
      <c r="H44" s="295">
        <f>'Anchor-AI'!M42</f>
        <v>34.549778000000003</v>
      </c>
      <c r="I44" s="295">
        <f>'Anchor-AI'!N42</f>
        <v>38.054113999999998</v>
      </c>
      <c r="J44" s="295">
        <f>'Anchor-AI'!O42</f>
        <v>39.885457000000002</v>
      </c>
      <c r="K44" s="295">
        <f>(Summary!$C$63*H44+Summary!$C$64*I44+Summary!$C$65*J44)/Summary!$C$66</f>
        <v>36.023113833333333</v>
      </c>
      <c r="L44" s="295">
        <f>'Anchor-AI'!P42</f>
        <v>11.667937999999999</v>
      </c>
      <c r="M44" s="295">
        <f>'Anchor-AI'!Q42</f>
        <v>13.693519999999999</v>
      </c>
      <c r="N44" s="295">
        <f>'Anchor-AI'!R42</f>
        <v>37.061301999999998</v>
      </c>
      <c r="O44" s="295">
        <f>'Anchor-AI'!S42</f>
        <v>35.212128999999997</v>
      </c>
      <c r="P44" s="295">
        <f>'Anchor-AI'!T42</f>
        <v>30.972850000000001</v>
      </c>
      <c r="Q44" s="295">
        <f>'Anchor-AI'!U42</f>
        <v>37.283479</v>
      </c>
      <c r="R44" s="295">
        <f>'Anchor-AI'!V42</f>
        <v>34.548540000000003</v>
      </c>
      <c r="S44" s="295">
        <f>'Anchor-AI'!W42</f>
        <v>38.049664</v>
      </c>
      <c r="T44" s="295">
        <f>'Anchor-AI'!X42</f>
        <v>39.883837</v>
      </c>
      <c r="U44" s="295">
        <f>10*LOG10(1/((Summary!$C$80/10^(R44/10)+Summary!$C$81/10^(S44/10)+Summary!$C$82/10^(T44/10))/Summary!$C$83))</f>
        <v>35.572910435187922</v>
      </c>
      <c r="V44" s="295">
        <f>'Anchor-AI'!Y42</f>
        <v>1.558718</v>
      </c>
      <c r="W44" s="295">
        <f>'Anchor-AI'!Z42</f>
        <v>25.6</v>
      </c>
      <c r="X44" s="295">
        <f>'Anchor-AI'!AA42</f>
        <v>5.0599999999999999E-2</v>
      </c>
      <c r="Y44" s="357">
        <f>'Anchor-AI'!AB42</f>
        <v>2</v>
      </c>
      <c r="Z44" s="357">
        <f>'Anchor-AI'!AC42</f>
        <v>4</v>
      </c>
      <c r="AA44" s="296">
        <f t="shared" si="0"/>
        <v>7.1111111111111115E-3</v>
      </c>
      <c r="AC44" s="170">
        <f>'Test-AI'!L42</f>
        <v>185.85599999999999</v>
      </c>
      <c r="AD44" s="167">
        <f>'Test-AI'!M42</f>
        <v>35.678536999999999</v>
      </c>
      <c r="AE44" s="167">
        <f>'Test-AI'!N42</f>
        <v>38.387348000000003</v>
      </c>
      <c r="AF44" s="167">
        <f>'Test-AI'!O42</f>
        <v>40.316257</v>
      </c>
      <c r="AG44" s="167">
        <f>(Summary!$C$63*AD44+Summary!$C$64*AE44+Summary!$C$65*AF44)/Summary!$C$66</f>
        <v>36.902958833333336</v>
      </c>
      <c r="AH44" s="167">
        <f>'Test-AI'!P42</f>
        <v>12.401275</v>
      </c>
      <c r="AI44" s="167">
        <f>'Test-AI'!Q42</f>
        <v>14.653320000000001</v>
      </c>
      <c r="AJ44" s="167">
        <f>'Test-AI'!R42</f>
        <v>46.507477999999999</v>
      </c>
      <c r="AK44" s="167">
        <f>'Test-AI'!S42</f>
        <v>44.603999999999999</v>
      </c>
      <c r="AL44" s="167">
        <f>'Test-AI'!T42</f>
        <v>32.237313999999998</v>
      </c>
      <c r="AM44" s="167">
        <f>'Test-AI'!U42</f>
        <v>37.905056999999999</v>
      </c>
      <c r="AN44" s="167">
        <f>'Test-AI'!V42</f>
        <v>35.677396999999999</v>
      </c>
      <c r="AO44" s="167">
        <f>'Test-AI'!W42</f>
        <v>38.387155</v>
      </c>
      <c r="AP44" s="167">
        <f>'Test-AI'!X42</f>
        <v>40.314937999999998</v>
      </c>
      <c r="AQ44" s="167">
        <f>10*LOG10(1/((Summary!$C$80/10^(AN44/10)+Summary!$C$81/10^(AO44/10)+Summary!$C$82/10^(AP44/10))/Summary!$C$83))</f>
        <v>36.575085930801713</v>
      </c>
      <c r="AR44" s="167">
        <f>'Test-AI'!Y42</f>
        <v>2.1657980000000001</v>
      </c>
      <c r="AS44" s="167">
        <f>'Test-AI'!Z42</f>
        <v>900.3</v>
      </c>
      <c r="AT44" s="295">
        <f>'Test-AI'!AA42</f>
        <v>0.1686</v>
      </c>
      <c r="AU44" s="357">
        <f>'Test-AI'!AB42</f>
        <v>2</v>
      </c>
      <c r="AV44" s="357">
        <f>'Test-AI'!AC42</f>
        <v>4</v>
      </c>
      <c r="AW44" s="296">
        <f t="shared" si="1"/>
        <v>0.25008333333333332</v>
      </c>
      <c r="AX44" s="297">
        <f t="shared" si="2"/>
        <v>35.167968749999993</v>
      </c>
      <c r="AY44" s="298">
        <f t="shared" si="3"/>
        <v>3.3320158102766797</v>
      </c>
      <c r="AZ44" s="297">
        <f t="shared" si="4"/>
        <v>1</v>
      </c>
      <c r="BA44" s="345">
        <f t="shared" si="5"/>
        <v>1</v>
      </c>
      <c r="BB44" s="75"/>
      <c r="BC44" s="75"/>
      <c r="BD44" s="574" t="s">
        <v>46</v>
      </c>
      <c r="BE44" s="549">
        <f t="array" ref="BE44">bdRateExtend($G42:$G45,H42:H45,$AC42:$AC45,AD42:AD45)</f>
        <v>-0.29569588635370081</v>
      </c>
      <c r="BF44" s="552"/>
      <c r="BG44" s="552"/>
      <c r="BH44" s="552"/>
      <c r="BI44" s="552"/>
      <c r="BJ44" s="552"/>
      <c r="BK44" s="551">
        <f t="array" ref="BK44">bdRateExtend($G42:$G45,L42:L45,$AC42:$AC45,AH42:AH45)</f>
        <v>-0.33615941395158999</v>
      </c>
      <c r="BL44" s="552"/>
      <c r="BM44" s="551">
        <f t="array" ref="BM44">bdRateExtend($G42:$G45,M42:M45,$AC42:$AC45,AI42:AI45)</f>
        <v>-0.28296932780295592</v>
      </c>
      <c r="BN44" s="552"/>
      <c r="BO44" s="545">
        <f t="array" ref="BO44">bdRateExtend($G42:$G45,N42:N45,$AC42:$AC45,AJ42:AJ45,"None", FALSE,1)</f>
        <v>-0.27588286267981976</v>
      </c>
      <c r="BP44" s="541"/>
      <c r="BQ44" s="545">
        <f t="array" ref="BQ44">bdRateExtend($G42:$G45,O42:O45,$AC42:$AC45,AK42:AK45,"None", FALSE,1)</f>
        <v>-0.27834199477925226</v>
      </c>
      <c r="BR44" s="541"/>
      <c r="BS44" s="551">
        <f t="array" ref="BS44">bdRateExtend($G42:$G45,P42:P45,$AC42:$AC45,AL42:AL45)</f>
        <v>-0.26846636006502655</v>
      </c>
      <c r="BT44" s="552"/>
      <c r="BU44" s="551">
        <f t="array" ref="BU44">bdRateExtend($G42:$G45,Q42:Q45,$AC42:$AC45,AM42:AM45)</f>
        <v>-0.20172911820552719</v>
      </c>
      <c r="BV44" s="552"/>
      <c r="BW44" s="551">
        <f t="array" ref="BW44">bdRateExtend($G42:$G45,R42:R45,$AC42:$AC45,AN42:AN45)</f>
        <v>-0.29564340243490328</v>
      </c>
      <c r="BX44" s="552"/>
      <c r="BY44" s="552"/>
      <c r="BZ44" s="541"/>
      <c r="CA44" s="541"/>
      <c r="CB44" s="552"/>
      <c r="CC44" s="561">
        <f t="array" ref="CC44">bdCAMBIExtend($G42:$G45,V42:V45,$AC42:$AC45,AR42:AR45)</f>
        <v>0.2687510943389701</v>
      </c>
      <c r="CD44" s="552"/>
      <c r="CE44" s="554">
        <f t="array" ref="CE44">testVMAFRange($G42:$G45,N42:N45,$AC42:$AC45,AJ42:AJ45)</f>
        <v>0</v>
      </c>
      <c r="CF44" s="541"/>
      <c r="CG44" s="554">
        <f t="array" ref="CG44">testVMAFRange($G42:$G45,O42:O45,$AC42:$AC45,AK42:AK45)</f>
        <v>0</v>
      </c>
      <c r="CH44" s="541"/>
    </row>
    <row r="45" spans="1:86" ht="17" customHeight="1" thickBot="1" x14ac:dyDescent="0.25">
      <c r="A45" s="538"/>
      <c r="B45" s="596"/>
      <c r="C45" s="486"/>
      <c r="D45" s="591"/>
      <c r="E45" s="559"/>
      <c r="F45" s="240">
        <v>210</v>
      </c>
      <c r="G45" s="299">
        <f>'Anchor-AI'!L43</f>
        <v>88.031999999999996</v>
      </c>
      <c r="H45" s="300">
        <f>'Anchor-AI'!M43</f>
        <v>31.482292999999999</v>
      </c>
      <c r="I45" s="300">
        <f>'Anchor-AI'!N43</f>
        <v>35.343198999999998</v>
      </c>
      <c r="J45" s="300">
        <f>'Anchor-AI'!O43</f>
        <v>37.573453999999998</v>
      </c>
      <c r="K45" s="295">
        <f>(Summary!$C$63*H45+Summary!$C$64*I45+Summary!$C$65*J45)/Summary!$C$66</f>
        <v>33.140970833333334</v>
      </c>
      <c r="L45" s="300">
        <f>'Anchor-AI'!P43</f>
        <v>10.378026</v>
      </c>
      <c r="M45" s="300">
        <f>'Anchor-AI'!Q43</f>
        <v>11.516931</v>
      </c>
      <c r="N45" s="300">
        <f>'Anchor-AI'!R43</f>
        <v>6.1672609999999999</v>
      </c>
      <c r="O45" s="300">
        <f>'Anchor-AI'!S43</f>
        <v>4.539104</v>
      </c>
      <c r="P45" s="300">
        <f>'Anchor-AI'!T43</f>
        <v>27.300592000000002</v>
      </c>
      <c r="Q45" s="300">
        <f>'Anchor-AI'!U43</f>
        <v>34.527248999999998</v>
      </c>
      <c r="R45" s="300">
        <f>'Anchor-AI'!V43</f>
        <v>31.481731</v>
      </c>
      <c r="S45" s="300">
        <f>'Anchor-AI'!W43</f>
        <v>35.340898000000003</v>
      </c>
      <c r="T45" s="300">
        <f>'Anchor-AI'!X43</f>
        <v>37.533620999999997</v>
      </c>
      <c r="U45" s="300">
        <f>10*LOG10(1/((Summary!$C$80/10^(R45/10)+Summary!$C$81/10^(S45/10)+Summary!$C$82/10^(T45/10))/Summary!$C$83))</f>
        <v>32.579911989905369</v>
      </c>
      <c r="V45" s="300">
        <f>'Anchor-AI'!Y43</f>
        <v>1.875756</v>
      </c>
      <c r="W45" s="300">
        <f>'Anchor-AI'!Z43</f>
        <v>17.399999999999999</v>
      </c>
      <c r="X45" s="300">
        <f>'Anchor-AI'!AA43</f>
        <v>3.9199999999999999E-2</v>
      </c>
      <c r="Y45" s="357">
        <f>'Anchor-AI'!AB43</f>
        <v>2</v>
      </c>
      <c r="Z45" s="357">
        <f>'Anchor-AI'!AC43</f>
        <v>4</v>
      </c>
      <c r="AA45" s="301">
        <f t="shared" si="0"/>
        <v>4.8333333333333327E-3</v>
      </c>
      <c r="AC45" s="171">
        <f>'Test-AI'!L43</f>
        <v>86.111999999999995</v>
      </c>
      <c r="AD45" s="168">
        <f>'Test-AI'!M43</f>
        <v>32.142833000000003</v>
      </c>
      <c r="AE45" s="168">
        <f>'Test-AI'!N43</f>
        <v>36.143644999999999</v>
      </c>
      <c r="AF45" s="168">
        <f>'Test-AI'!O43</f>
        <v>38.390765000000002</v>
      </c>
      <c r="AG45" s="168">
        <f>(Summary!$C$63*AD45+Summary!$C$64*AE45+Summary!$C$65*AF45)/Summary!$C$66</f>
        <v>33.850957000000001</v>
      </c>
      <c r="AH45" s="168">
        <f>'Test-AI'!P43</f>
        <v>10.736471</v>
      </c>
      <c r="AI45" s="168">
        <f>'Test-AI'!Q43</f>
        <v>11.978259</v>
      </c>
      <c r="AJ45" s="168">
        <f>'Test-AI'!R43</f>
        <v>15.03978</v>
      </c>
      <c r="AK45" s="168">
        <f>'Test-AI'!S43</f>
        <v>13.609387</v>
      </c>
      <c r="AL45" s="168">
        <f>'Test-AI'!T43</f>
        <v>28.098421999999999</v>
      </c>
      <c r="AM45" s="168">
        <f>'Test-AI'!U43</f>
        <v>34.775443000000003</v>
      </c>
      <c r="AN45" s="168">
        <f>'Test-AI'!V43</f>
        <v>32.141781999999999</v>
      </c>
      <c r="AO45" s="168">
        <f>'Test-AI'!W43</f>
        <v>36.142277999999997</v>
      </c>
      <c r="AP45" s="168">
        <f>'Test-AI'!X43</f>
        <v>38.389310999999999</v>
      </c>
      <c r="AQ45" s="168">
        <f>10*LOG10(1/((Summary!$C$80/10^(AN45/10)+Summary!$C$81/10^(AO45/10)+Summary!$C$82/10^(AP45/10))/Summary!$C$83))</f>
        <v>33.262484139612276</v>
      </c>
      <c r="AR45" s="168">
        <f>'Test-AI'!Y43</f>
        <v>2.4911979999999998</v>
      </c>
      <c r="AS45" s="168">
        <f>'Test-AI'!Z43</f>
        <v>391.4</v>
      </c>
      <c r="AT45" s="300">
        <f>'Test-AI'!AA43</f>
        <v>0.13869999999999999</v>
      </c>
      <c r="AU45" s="357">
        <f>'Test-AI'!AB43</f>
        <v>2</v>
      </c>
      <c r="AV45" s="357">
        <f>'Test-AI'!AC43</f>
        <v>4</v>
      </c>
      <c r="AW45" s="301">
        <f t="shared" si="1"/>
        <v>0.10872222222222222</v>
      </c>
      <c r="AX45" s="302">
        <f t="shared" si="2"/>
        <v>22.494252873563219</v>
      </c>
      <c r="AY45" s="303">
        <f t="shared" si="3"/>
        <v>3.5382653061224487</v>
      </c>
      <c r="AZ45" s="297">
        <f t="shared" si="4"/>
        <v>1</v>
      </c>
      <c r="BA45" s="345">
        <f t="shared" si="5"/>
        <v>1</v>
      </c>
      <c r="BB45" s="75"/>
      <c r="BC45" s="75"/>
      <c r="BD45" s="570"/>
      <c r="BE45" s="550"/>
      <c r="BF45" s="553"/>
      <c r="BG45" s="553"/>
      <c r="BH45" s="553"/>
      <c r="BI45" s="553"/>
      <c r="BJ45" s="553"/>
      <c r="BK45" s="553"/>
      <c r="BL45" s="553"/>
      <c r="BM45" s="553"/>
      <c r="BN45" s="553"/>
      <c r="BO45" s="546"/>
      <c r="BP45" s="544"/>
      <c r="BQ45" s="546"/>
      <c r="BR45" s="544"/>
      <c r="BS45" s="553"/>
      <c r="BT45" s="553"/>
      <c r="BU45" s="553"/>
      <c r="BV45" s="553"/>
      <c r="BW45" s="553"/>
      <c r="BX45" s="553"/>
      <c r="BY45" s="553"/>
      <c r="BZ45" s="544"/>
      <c r="CA45" s="544"/>
      <c r="CB45" s="553"/>
      <c r="CC45" s="553"/>
      <c r="CD45" s="553"/>
      <c r="CE45" s="546"/>
      <c r="CF45" s="544"/>
      <c r="CG45" s="546"/>
      <c r="CH45" s="544"/>
    </row>
    <row r="46" spans="1:86" ht="17" customHeight="1" thickBot="1" x14ac:dyDescent="0.25">
      <c r="A46" s="538"/>
      <c r="B46" s="595" t="s">
        <v>153</v>
      </c>
      <c r="C46" s="586" t="s">
        <v>229</v>
      </c>
      <c r="D46" s="589">
        <v>29.97</v>
      </c>
      <c r="E46" s="557">
        <v>10</v>
      </c>
      <c r="F46" s="238">
        <v>85</v>
      </c>
      <c r="G46" s="289">
        <f>'Anchor-AI'!L44</f>
        <v>19171.804199999999</v>
      </c>
      <c r="H46" s="290">
        <f>'Anchor-AI'!M44</f>
        <v>43.898012999999999</v>
      </c>
      <c r="I46" s="290">
        <f>'Anchor-AI'!N44</f>
        <v>45.650022</v>
      </c>
      <c r="J46" s="290">
        <f>'Anchor-AI'!O44</f>
        <v>45.897084</v>
      </c>
      <c r="K46" s="290">
        <f>(Summary!$C$63*H46+Summary!$C$64*I46+Summary!$C$65*J46)/Summary!$C$66</f>
        <v>44.523192999999999</v>
      </c>
      <c r="L46" s="290">
        <f>'Anchor-AI'!P44</f>
        <v>20.250078999999999</v>
      </c>
      <c r="M46" s="290">
        <f>'Anchor-AI'!Q44</f>
        <v>28.390436999999999</v>
      </c>
      <c r="N46" s="290">
        <f>'Anchor-AI'!R44</f>
        <v>99.248870999999994</v>
      </c>
      <c r="O46" s="290">
        <f>'Anchor-AI'!S44</f>
        <v>99.036006</v>
      </c>
      <c r="P46" s="290">
        <f>'Anchor-AI'!T44</f>
        <v>50.224196999999997</v>
      </c>
      <c r="Q46" s="290">
        <f>'Anchor-AI'!U44</f>
        <v>43.512742000000003</v>
      </c>
      <c r="R46" s="290">
        <f>'Anchor-AI'!V44</f>
        <v>43.897711999999999</v>
      </c>
      <c r="S46" s="290">
        <f>'Anchor-AI'!W44</f>
        <v>45.649732999999998</v>
      </c>
      <c r="T46" s="290">
        <f>'Anchor-AI'!X44</f>
        <v>45.896597999999997</v>
      </c>
      <c r="U46" s="290">
        <f>10*LOG10(1/((Summary!$C$80/10^(R46/10)+Summary!$C$81/10^(S46/10)+Summary!$C$82/10^(T46/10))/Summary!$C$83))</f>
        <v>44.437160582749428</v>
      </c>
      <c r="V46" s="290">
        <f>'Anchor-AI'!Y44</f>
        <v>8.1349999999999999E-3</v>
      </c>
      <c r="W46" s="290">
        <f>'Anchor-AI'!Z44</f>
        <v>196.2</v>
      </c>
      <c r="X46" s="290">
        <f>'Anchor-AI'!AA44</f>
        <v>0.2792</v>
      </c>
      <c r="Y46" s="360">
        <f>'Anchor-AI'!AB44</f>
        <v>2</v>
      </c>
      <c r="Z46" s="360">
        <f>'Anchor-AI'!AC44</f>
        <v>4</v>
      </c>
      <c r="AA46" s="291">
        <f t="shared" si="0"/>
        <v>5.45E-2</v>
      </c>
      <c r="AC46" s="169">
        <f>'Test-AI'!L44</f>
        <v>16845.170828999999</v>
      </c>
      <c r="AD46" s="166">
        <f>'Test-AI'!M44</f>
        <v>43.672730999999999</v>
      </c>
      <c r="AE46" s="166">
        <f>'Test-AI'!N44</f>
        <v>45.297780000000003</v>
      </c>
      <c r="AF46" s="166">
        <f>'Test-AI'!O44</f>
        <v>45.754030999999998</v>
      </c>
      <c r="AG46" s="166">
        <f>(Summary!$C$63*AD46+Summary!$C$64*AE46+Summary!$C$65*AF46)/Summary!$C$66</f>
        <v>44.290455833333333</v>
      </c>
      <c r="AH46" s="166">
        <f>'Test-AI'!P44</f>
        <v>20.336328000000002</v>
      </c>
      <c r="AI46" s="166">
        <f>'Test-AI'!Q44</f>
        <v>28.474170000000001</v>
      </c>
      <c r="AJ46" s="166">
        <f>'Test-AI'!R44</f>
        <v>99.259647000000001</v>
      </c>
      <c r="AK46" s="166">
        <f>'Test-AI'!S44</f>
        <v>99.024207000000004</v>
      </c>
      <c r="AL46" s="166">
        <f>'Test-AI'!T44</f>
        <v>50.158119999999997</v>
      </c>
      <c r="AM46" s="166">
        <f>'Test-AI'!U44</f>
        <v>43.279798</v>
      </c>
      <c r="AN46" s="166">
        <f>'Test-AI'!V44</f>
        <v>43.672432000000001</v>
      </c>
      <c r="AO46" s="166">
        <f>'Test-AI'!W44</f>
        <v>45.297392000000002</v>
      </c>
      <c r="AP46" s="166">
        <f>'Test-AI'!X44</f>
        <v>45.753152</v>
      </c>
      <c r="AQ46" s="166">
        <f>10*LOG10(1/((Summary!$C$80/10^(AN46/10)+Summary!$C$81/10^(AO46/10)+Summary!$C$82/10^(AP46/10))/Summary!$C$83))</f>
        <v>44.205286167887422</v>
      </c>
      <c r="AR46" s="166">
        <f>'Test-AI'!Y44</f>
        <v>2.8779999999999999E-3</v>
      </c>
      <c r="AS46" s="166">
        <f>'Test-AI'!Z44</f>
        <v>10228.9</v>
      </c>
      <c r="AT46" s="290">
        <f>'Test-AI'!AA44</f>
        <v>0.6159</v>
      </c>
      <c r="AU46" s="356">
        <f>'Test-AI'!AB44</f>
        <v>2</v>
      </c>
      <c r="AV46" s="356">
        <f>'Test-AI'!AC44</f>
        <v>4</v>
      </c>
      <c r="AW46" s="291">
        <f t="shared" si="1"/>
        <v>2.841361111111111</v>
      </c>
      <c r="AX46" s="292">
        <f t="shared" si="2"/>
        <v>52.135066258919473</v>
      </c>
      <c r="AY46" s="293">
        <f t="shared" si="3"/>
        <v>2.2059455587392551</v>
      </c>
      <c r="AZ46" s="292">
        <f t="shared" si="4"/>
        <v>1</v>
      </c>
      <c r="BA46" s="344">
        <f t="shared" si="5"/>
        <v>1</v>
      </c>
      <c r="BB46" s="75"/>
      <c r="BC46" s="75"/>
      <c r="BD46" s="572" t="s">
        <v>39</v>
      </c>
      <c r="BE46" s="549">
        <f t="array" ref="BE46">bdRateExtend($G46:$G49,H46:H49,$AC46:$AC49,AD46:AD49)</f>
        <v>-0.14307959952866323</v>
      </c>
      <c r="BF46" s="551">
        <f t="array" ref="BF46">bdRateExtend($G46:$G51,H46:H51,$AC46:$AC51,AD46:AD51)</f>
        <v>-0.16206545178004816</v>
      </c>
      <c r="BG46" s="551">
        <f t="array" ref="BG46">bdRateExtend($G46:$G51,I46:I51,$AC46:$AC51,AE46:AE51)</f>
        <v>-0.1594250400952546</v>
      </c>
      <c r="BH46" s="551">
        <f t="array" ref="BH46">bdRateExtend($G46:$G51,J46:J51,$AC46:$AC51,AF46:AF51)</f>
        <v>-0.17933624514244217</v>
      </c>
      <c r="BI46" s="551">
        <f t="array" ref="BI46">bdRateExtend($G46:$G51,K46:K51,$AC46:$AC51,AG46:AG51)</f>
        <v>-0.16380754370596595</v>
      </c>
      <c r="BJ46" s="575">
        <f>(Summary!$C$94*BF46+Summary!$C$95*BG46+Summary!$C$96*BH46)/Summary!$C$97</f>
        <v>-0.1626506670471522</v>
      </c>
      <c r="BK46" s="551">
        <f t="array" ref="BK46">bdRateExtend($G46:$G49,L46:L49,$AC46:$AC49,AH46:AH49)</f>
        <v>-0.16259757943916808</v>
      </c>
      <c r="BL46" s="551">
        <f t="array" ref="BL46">bdRateExtend($G46:$G51,L46:L51,$AC46:$AC51,AH46:AH51)</f>
        <v>-0.17619792108944299</v>
      </c>
      <c r="BM46" s="551">
        <f t="array" ref="BM46">bdRateExtend($G46:$G49,M46:M49,$AC46:$AC49,AI46:AI49)</f>
        <v>-0.15564679310212981</v>
      </c>
      <c r="BN46" s="551">
        <f t="array" ref="BN46">bdRateExtend($G46:$G51,M46:M51,$AC46:$AC51,AI46:AI51)</f>
        <v>-0.15808410031204512</v>
      </c>
      <c r="BO46" s="548">
        <f t="array" ref="BO46">bdRateExtend($G46:$G49,N46:N49,$AC46:$AC49,AJ46:AJ49,"None", FALSE,1)</f>
        <v>-0.15319850734268525</v>
      </c>
      <c r="BP46" s="585">
        <f t="array" ref="BP46">bdRateExtend($G46:$G51,N46:N51,$AC46:$AC51,AJ46:AJ51,"None", FALSE,1)</f>
        <v>-0.18383188469226841</v>
      </c>
      <c r="BQ46" s="548">
        <f t="array" ref="BQ46">bdRateExtend($G46:$G49,O46:O49,$AC46:$AC49,AK46:AK49,"None", FALSE,1)</f>
        <v>-0.14753036780094897</v>
      </c>
      <c r="BR46" s="585">
        <f t="array" ref="BR46">bdRateExtend($G46:$G51,O46:O51,$AC46:$AC51,AK46:AK51,"None", FALSE,1)</f>
        <v>-0.17411945426902176</v>
      </c>
      <c r="BS46" s="551">
        <f t="array" ref="BS46">bdRateExtend($G46:$G49,P46:P49,$AC46:$AC49,AL46:AL49)</f>
        <v>-0.13956241743462483</v>
      </c>
      <c r="BT46" s="551">
        <f t="array" ref="BT46">bdRateExtend($G46:$G51,P46:P51,$AC46:$AC51,AL46:AL51)</f>
        <v>-0.15092630444815736</v>
      </c>
      <c r="BU46" s="551">
        <f t="array" ref="BU46">bdRateExtend($G46:$G49,Q46:Q49,$AC46:$AC49,AM46:AM49)</f>
        <v>-0.15107584427034715</v>
      </c>
      <c r="BV46" s="551">
        <f t="array" ref="BV46">bdRateExtend($G46:$G51,Q46:Q51,$AC46:$AC51,AM46:AM51)</f>
        <v>-0.17316443963755634</v>
      </c>
      <c r="BW46" s="551">
        <f t="array" ref="BW46">bdRateExtend($G46:$G49,R46:R49,$AC46:$AC49,AN46:AN49)</f>
        <v>-0.1430804325562105</v>
      </c>
      <c r="BX46" s="551">
        <f t="array" ref="BX46">bdRateExtend($G46:$G51,R46:R51,$AC46:$AC51,AN46:AN51)</f>
        <v>-0.16205433319233076</v>
      </c>
      <c r="BY46" s="551">
        <f t="array" ref="BY46">bdRateExtend($G46:$G51,S46:S51,$AC46:$AC51,AO46:AO51)</f>
        <v>-0.15940708513186186</v>
      </c>
      <c r="BZ46" s="555">
        <f t="array" ref="BZ46">bdRateExtend($G46:$G51,T46:T51,$AC46:$AC51,AP46:AP51)</f>
        <v>-0.17924762838742081</v>
      </c>
      <c r="CA46" s="555">
        <f t="array" ref="CA46">bdRateExtend($G46:$G51,U46:U51,$AC46:$AC51,AQ46:AQ51)</f>
        <v>-0.16365011841655053</v>
      </c>
      <c r="CB46" s="575">
        <f>(Summary!$C$108*BX46+Summary!$C$109*BY46+Summary!$C$110*BZ46)/Summary!$C$111</f>
        <v>-0.16263617507771561</v>
      </c>
      <c r="CC46" s="561">
        <f t="array" ref="CC46">bdCAMBIExtend($G46:$G49,V46:V49,$AC46:$AC49,AR46:AR49)</f>
        <v>-7.5213005439955785E-3</v>
      </c>
      <c r="CD46" s="561">
        <f t="array" ref="CD46">bdCAMBIExtend($G46:$G51,V46:V51,$AC46:$AC51,AR46:AR51)</f>
        <v>-6.5125136654720596E-3</v>
      </c>
      <c r="CE46" s="547">
        <f t="array" ref="CE46">testVMAFRange($G46:$G49,N46:N49,$AC46:$AC49,AJ46:AJ49)</f>
        <v>0</v>
      </c>
      <c r="CF46" s="543">
        <f t="array" ref="CF46">testVMAFRange($G46:$G51,N46:N51,$AC46:$AC51,AJ46:AJ51)</f>
        <v>0</v>
      </c>
      <c r="CG46" s="547">
        <f t="array" ref="CG46">testVMAFRange($G46:$G49,O46:O49,$AC46:$AC49,AK46:AK49)</f>
        <v>0</v>
      </c>
      <c r="CH46" s="543">
        <f t="array" ref="CH46">testVMAFRange($G46:$G51,O46:O51,$AC46:$AC51,AK46:AK51)</f>
        <v>0</v>
      </c>
    </row>
    <row r="47" spans="1:86" ht="17" customHeight="1" x14ac:dyDescent="0.2">
      <c r="A47" s="538"/>
      <c r="B47" s="566"/>
      <c r="C47" s="485"/>
      <c r="D47" s="590"/>
      <c r="E47" s="558"/>
      <c r="F47" s="239">
        <v>110</v>
      </c>
      <c r="G47" s="294">
        <f>'Anchor-AI'!L45</f>
        <v>10859.316699999999</v>
      </c>
      <c r="H47" s="295">
        <f>'Anchor-AI'!M45</f>
        <v>38.422466</v>
      </c>
      <c r="I47" s="295">
        <f>'Anchor-AI'!N45</f>
        <v>41.561048</v>
      </c>
      <c r="J47" s="295">
        <f>'Anchor-AI'!O45</f>
        <v>42.235536000000003</v>
      </c>
      <c r="K47" s="295">
        <f>(Summary!$C$63*H47+Summary!$C$64*I47+Summary!$C$65*J47)/Summary!$C$66</f>
        <v>39.581074666666666</v>
      </c>
      <c r="L47" s="295">
        <f>'Anchor-AI'!P45</f>
        <v>16.001902000000001</v>
      </c>
      <c r="M47" s="295">
        <f>'Anchor-AI'!Q45</f>
        <v>23.590205000000001</v>
      </c>
      <c r="N47" s="295">
        <f>'Anchor-AI'!R45</f>
        <v>98.792053999999993</v>
      </c>
      <c r="O47" s="295">
        <f>'Anchor-AI'!S45</f>
        <v>98.472916999999995</v>
      </c>
      <c r="P47" s="295">
        <f>'Anchor-AI'!T45</f>
        <v>43.280299999999997</v>
      </c>
      <c r="Q47" s="295">
        <f>'Anchor-AI'!U45</f>
        <v>39.213729000000001</v>
      </c>
      <c r="R47" s="295">
        <f>'Anchor-AI'!V45</f>
        <v>38.422026000000002</v>
      </c>
      <c r="S47" s="295">
        <f>'Anchor-AI'!W45</f>
        <v>41.559910000000002</v>
      </c>
      <c r="T47" s="295">
        <f>'Anchor-AI'!X45</f>
        <v>42.234769</v>
      </c>
      <c r="U47" s="295">
        <f>10*LOG10(1/((Summary!$C$80/10^(R47/10)+Summary!$C$81/10^(S47/10)+Summary!$C$82/10^(T47/10))/Summary!$C$83))</f>
        <v>39.300538172977696</v>
      </c>
      <c r="V47" s="295">
        <f>'Anchor-AI'!Y45</f>
        <v>2.7505000000000002E-2</v>
      </c>
      <c r="W47" s="295">
        <f>'Anchor-AI'!Z45</f>
        <v>241.2</v>
      </c>
      <c r="X47" s="295">
        <f>'Anchor-AI'!AA45</f>
        <v>0.18690000000000001</v>
      </c>
      <c r="Y47" s="357">
        <f>'Anchor-AI'!AB45</f>
        <v>2</v>
      </c>
      <c r="Z47" s="357">
        <f>'Anchor-AI'!AC45</f>
        <v>4</v>
      </c>
      <c r="AA47" s="296">
        <f t="shared" si="0"/>
        <v>6.699999999999999E-2</v>
      </c>
      <c r="AC47" s="170">
        <f>'Test-AI'!L45</f>
        <v>9397.0669330000001</v>
      </c>
      <c r="AD47" s="167">
        <f>'Test-AI'!M45</f>
        <v>38.346184999999998</v>
      </c>
      <c r="AE47" s="167">
        <f>'Test-AI'!N45</f>
        <v>41.495137999999997</v>
      </c>
      <c r="AF47" s="167">
        <f>'Test-AI'!O45</f>
        <v>42.443874000000001</v>
      </c>
      <c r="AG47" s="167">
        <f>(Summary!$C$63*AD47+Summary!$C$64*AE47+Summary!$C$65*AF47)/Summary!$C$66</f>
        <v>39.553958666666666</v>
      </c>
      <c r="AH47" s="167">
        <f>'Test-AI'!P45</f>
        <v>16.13936</v>
      </c>
      <c r="AI47" s="167">
        <f>'Test-AI'!Q45</f>
        <v>23.706410999999999</v>
      </c>
      <c r="AJ47" s="167">
        <f>'Test-AI'!R45</f>
        <v>98.783084000000002</v>
      </c>
      <c r="AK47" s="167">
        <f>'Test-AI'!S45</f>
        <v>98.418250999999998</v>
      </c>
      <c r="AL47" s="167">
        <f>'Test-AI'!T45</f>
        <v>43.240459000000001</v>
      </c>
      <c r="AM47" s="167">
        <f>'Test-AI'!U45</f>
        <v>39.188974999999999</v>
      </c>
      <c r="AN47" s="167">
        <f>'Test-AI'!V45</f>
        <v>38.345892999999997</v>
      </c>
      <c r="AO47" s="167">
        <f>'Test-AI'!W45</f>
        <v>41.493898999999999</v>
      </c>
      <c r="AP47" s="167">
        <f>'Test-AI'!X45</f>
        <v>42.442802999999998</v>
      </c>
      <c r="AQ47" s="167">
        <f>10*LOG10(1/((Summary!$C$80/10^(AN47/10)+Summary!$C$81/10^(AO47/10)+Summary!$C$82/10^(AP47/10))/Summary!$C$83))</f>
        <v>39.248802634668806</v>
      </c>
      <c r="AR47" s="167">
        <f>'Test-AI'!Y45</f>
        <v>1.6132000000000001E-2</v>
      </c>
      <c r="AS47" s="167">
        <f>'Test-AI'!Z45</f>
        <v>14283.6</v>
      </c>
      <c r="AT47" s="295">
        <f>'Test-AI'!AA45</f>
        <v>0.45190000000000002</v>
      </c>
      <c r="AU47" s="357">
        <f>'Test-AI'!AB45</f>
        <v>2</v>
      </c>
      <c r="AV47" s="357">
        <f>'Test-AI'!AC45</f>
        <v>4</v>
      </c>
      <c r="AW47" s="296">
        <f t="shared" si="1"/>
        <v>3.9676666666666667</v>
      </c>
      <c r="AX47" s="297">
        <f t="shared" si="2"/>
        <v>59.21890547263682</v>
      </c>
      <c r="AY47" s="298">
        <f t="shared" si="3"/>
        <v>2.4178705189941145</v>
      </c>
      <c r="AZ47" s="297">
        <f t="shared" si="4"/>
        <v>1</v>
      </c>
      <c r="BA47" s="345">
        <f t="shared" si="5"/>
        <v>1</v>
      </c>
      <c r="BB47" s="75"/>
      <c r="BC47" s="75"/>
      <c r="BD47" s="565"/>
      <c r="BE47" s="550"/>
      <c r="BF47" s="552"/>
      <c r="BG47" s="552"/>
      <c r="BH47" s="552"/>
      <c r="BI47" s="552"/>
      <c r="BJ47" s="552"/>
      <c r="BK47" s="553"/>
      <c r="BL47" s="552"/>
      <c r="BM47" s="553"/>
      <c r="BN47" s="552"/>
      <c r="BO47" s="546"/>
      <c r="BP47" s="541"/>
      <c r="BQ47" s="546"/>
      <c r="BR47" s="541"/>
      <c r="BS47" s="553"/>
      <c r="BT47" s="552"/>
      <c r="BU47" s="553"/>
      <c r="BV47" s="552"/>
      <c r="BW47" s="553"/>
      <c r="BX47" s="552"/>
      <c r="BY47" s="552"/>
      <c r="BZ47" s="541"/>
      <c r="CA47" s="541"/>
      <c r="CB47" s="552"/>
      <c r="CC47" s="553"/>
      <c r="CD47" s="552"/>
      <c r="CE47" s="546"/>
      <c r="CF47" s="541"/>
      <c r="CG47" s="546"/>
      <c r="CH47" s="541"/>
    </row>
    <row r="48" spans="1:86" ht="17" customHeight="1" x14ac:dyDescent="0.2">
      <c r="A48" s="538"/>
      <c r="B48" s="566"/>
      <c r="C48" s="485"/>
      <c r="D48" s="590"/>
      <c r="E48" s="558"/>
      <c r="F48" s="239">
        <v>135</v>
      </c>
      <c r="G48" s="294">
        <f>'Anchor-AI'!L46</f>
        <v>5629.3307000000004</v>
      </c>
      <c r="H48" s="295">
        <f>'Anchor-AI'!M46</f>
        <v>33.028520999999998</v>
      </c>
      <c r="I48" s="295">
        <f>'Anchor-AI'!N46</f>
        <v>38.065480000000001</v>
      </c>
      <c r="J48" s="295">
        <f>'Anchor-AI'!O46</f>
        <v>39.344664999999999</v>
      </c>
      <c r="K48" s="295">
        <f>(Summary!$C$63*H48+Summary!$C$64*I48+Summary!$C$65*J48)/Summary!$C$66</f>
        <v>34.920704833333332</v>
      </c>
      <c r="L48" s="295">
        <f>'Anchor-AI'!P46</f>
        <v>11.776778</v>
      </c>
      <c r="M48" s="295">
        <f>'Anchor-AI'!Q46</f>
        <v>18.805194</v>
      </c>
      <c r="N48" s="295">
        <f>'Anchor-AI'!R46</f>
        <v>97.404038999999997</v>
      </c>
      <c r="O48" s="295">
        <f>'Anchor-AI'!S46</f>
        <v>96.900633999999997</v>
      </c>
      <c r="P48" s="295">
        <f>'Anchor-AI'!T46</f>
        <v>36.380448999999999</v>
      </c>
      <c r="Q48" s="295">
        <f>'Anchor-AI'!U46</f>
        <v>35.058706999999998</v>
      </c>
      <c r="R48" s="295">
        <f>'Anchor-AI'!V46</f>
        <v>33.028294000000002</v>
      </c>
      <c r="S48" s="295">
        <f>'Anchor-AI'!W46</f>
        <v>38.064310999999996</v>
      </c>
      <c r="T48" s="295">
        <f>'Anchor-AI'!X46</f>
        <v>39.343716999999998</v>
      </c>
      <c r="U48" s="295">
        <f>10*LOG10(1/((Summary!$C$80/10^(R48/10)+Summary!$C$81/10^(S48/10)+Summary!$C$82/10^(T48/10))/Summary!$C$83))</f>
        <v>34.232358375741299</v>
      </c>
      <c r="V48" s="295">
        <f>'Anchor-AI'!Y46</f>
        <v>4.3374000000000003E-2</v>
      </c>
      <c r="W48" s="295">
        <f>'Anchor-AI'!Z46</f>
        <v>186.9</v>
      </c>
      <c r="X48" s="295">
        <f>'Anchor-AI'!AA46</f>
        <v>0.1474</v>
      </c>
      <c r="Y48" s="357">
        <f>'Anchor-AI'!AB46</f>
        <v>2</v>
      </c>
      <c r="Z48" s="357">
        <f>'Anchor-AI'!AC46</f>
        <v>4</v>
      </c>
      <c r="AA48" s="296">
        <f t="shared" si="0"/>
        <v>5.1916666666666667E-2</v>
      </c>
      <c r="AC48" s="170">
        <f>'Test-AI'!L46</f>
        <v>4776.6473530000003</v>
      </c>
      <c r="AD48" s="167">
        <f>'Test-AI'!M46</f>
        <v>33.092269000000002</v>
      </c>
      <c r="AE48" s="167">
        <f>'Test-AI'!N46</f>
        <v>38.238959999999999</v>
      </c>
      <c r="AF48" s="167">
        <f>'Test-AI'!O46</f>
        <v>39.622405000000001</v>
      </c>
      <c r="AG48" s="167">
        <f>(Summary!$C$63*AD48+Summary!$C$64*AE48+Summary!$C$65*AF48)/Summary!$C$66</f>
        <v>35.038406833333333</v>
      </c>
      <c r="AH48" s="167">
        <f>'Test-AI'!P46</f>
        <v>11.930368</v>
      </c>
      <c r="AI48" s="167">
        <f>'Test-AI'!Q46</f>
        <v>18.906462999999999</v>
      </c>
      <c r="AJ48" s="167">
        <f>'Test-AI'!R46</f>
        <v>97.330600000000004</v>
      </c>
      <c r="AK48" s="167">
        <f>'Test-AI'!S46</f>
        <v>96.856406000000007</v>
      </c>
      <c r="AL48" s="167">
        <f>'Test-AI'!T46</f>
        <v>36.322831999999998</v>
      </c>
      <c r="AM48" s="167">
        <f>'Test-AI'!U46</f>
        <v>35.186835000000002</v>
      </c>
      <c r="AN48" s="167">
        <f>'Test-AI'!V46</f>
        <v>33.092033000000001</v>
      </c>
      <c r="AO48" s="167">
        <f>'Test-AI'!W46</f>
        <v>38.237546999999999</v>
      </c>
      <c r="AP48" s="167">
        <f>'Test-AI'!X46</f>
        <v>39.621468999999998</v>
      </c>
      <c r="AQ48" s="167">
        <f>10*LOG10(1/((Summary!$C$80/10^(AN48/10)+Summary!$C$81/10^(AO48/10)+Summary!$C$82/10^(AP48/10))/Summary!$C$83))</f>
        <v>34.314320485081865</v>
      </c>
      <c r="AR48" s="167">
        <f>'Test-AI'!Y46</f>
        <v>3.9889000000000001E-2</v>
      </c>
      <c r="AS48" s="167">
        <f>'Test-AI'!Z46</f>
        <v>19610.599999999999</v>
      </c>
      <c r="AT48" s="295">
        <f>'Test-AI'!AA46</f>
        <v>0.42859999999999998</v>
      </c>
      <c r="AU48" s="357">
        <f>'Test-AI'!AB46</f>
        <v>2</v>
      </c>
      <c r="AV48" s="357">
        <f>'Test-AI'!AC46</f>
        <v>4</v>
      </c>
      <c r="AW48" s="296">
        <f t="shared" si="1"/>
        <v>5.4473888888888888</v>
      </c>
      <c r="AX48" s="297">
        <f t="shared" si="2"/>
        <v>104.92562867843766</v>
      </c>
      <c r="AY48" s="298">
        <f t="shared" si="3"/>
        <v>2.9077340569877883</v>
      </c>
      <c r="AZ48" s="297">
        <f t="shared" si="4"/>
        <v>1</v>
      </c>
      <c r="BA48" s="345">
        <f t="shared" si="5"/>
        <v>1</v>
      </c>
      <c r="BB48" s="75"/>
      <c r="BC48" s="75"/>
      <c r="BD48" s="573" t="s">
        <v>147</v>
      </c>
      <c r="BE48" s="549">
        <f t="array" ref="BE48">bdRateExtend($G47:$G50,H47:H50,$AC47:$AC50,AD47:AD50)</f>
        <v>-0.17125667645794884</v>
      </c>
      <c r="BF48" s="552"/>
      <c r="BG48" s="552"/>
      <c r="BH48" s="552"/>
      <c r="BI48" s="552"/>
      <c r="BJ48" s="552"/>
      <c r="BK48" s="551">
        <f t="array" ref="BK48">bdRateExtend($G47:$G50,L47:L50,$AC47:$AC50,AH47:AH50)</f>
        <v>-0.18267625675584576</v>
      </c>
      <c r="BL48" s="552"/>
      <c r="BM48" s="551">
        <f t="array" ref="BM48">bdRateExtend($G47:$G50,M47:M50,$AC47:$AC50,AI47:AI50)</f>
        <v>-0.16733023839960048</v>
      </c>
      <c r="BN48" s="552"/>
      <c r="BO48" s="545">
        <f t="array" ref="BO48">bdRateExtend($G47:$G50,N47:N50,$AC47:$AC50,AJ47:AJ50,"None", FALSE,1)</f>
        <v>-0.17967640841238341</v>
      </c>
      <c r="BP48" s="541"/>
      <c r="BQ48" s="545">
        <f t="array" ref="BQ48">bdRateExtend($G47:$G50,O47:O50,$AC47:$AC50,AK47:AK50,"None", FALSE,1)</f>
        <v>-0.16634524282653951</v>
      </c>
      <c r="BR48" s="541"/>
      <c r="BS48" s="551">
        <f t="array" ref="BS48">bdRateExtend($G47:$G50,P47:P50,$AC47:$AC50,AL47:AL50)</f>
        <v>-0.15519308882112937</v>
      </c>
      <c r="BT48" s="552"/>
      <c r="BU48" s="551">
        <f t="array" ref="BU48">bdRateExtend($G47:$G50,Q47:Q50,$AC47:$AC50,AM47:AM50)</f>
        <v>-0.1851104243508549</v>
      </c>
      <c r="BV48" s="552"/>
      <c r="BW48" s="551">
        <f t="array" ref="BW48">bdRateExtend($G47:$G50,R47:R50,$AC47:$AC50,AN47:AN50)</f>
        <v>-0.17123963436511536</v>
      </c>
      <c r="BX48" s="552"/>
      <c r="BY48" s="552"/>
      <c r="BZ48" s="541"/>
      <c r="CA48" s="541"/>
      <c r="CB48" s="552"/>
      <c r="CC48" s="561">
        <f t="array" ref="CC48">bdCAMBIExtend($G47:$G50,V47:V50,$AC47:$AC50,AR47:AR50)</f>
        <v>-2.7125002504516126E-3</v>
      </c>
      <c r="CD48" s="552"/>
      <c r="CE48" s="554">
        <f t="array" ref="CE48">testVMAFRange($G47:$G50,N47:N50,$AC47:$AC50,AJ47:AJ50)</f>
        <v>0</v>
      </c>
      <c r="CF48" s="541"/>
      <c r="CG48" s="554">
        <f t="array" ref="CG48">testVMAFRange($G47:$G50,O47:O50,$AC47:$AC50,AK47:AK50)</f>
        <v>0</v>
      </c>
      <c r="CH48" s="541"/>
    </row>
    <row r="49" spans="1:86" ht="17" customHeight="1" x14ac:dyDescent="0.2">
      <c r="A49" s="538"/>
      <c r="B49" s="566"/>
      <c r="C49" s="485"/>
      <c r="D49" s="590"/>
      <c r="E49" s="558"/>
      <c r="F49" s="239">
        <v>160</v>
      </c>
      <c r="G49" s="294">
        <f>'Anchor-AI'!L47</f>
        <v>2341.3067000000001</v>
      </c>
      <c r="H49" s="295">
        <f>'Anchor-AI'!M47</f>
        <v>27.917867999999999</v>
      </c>
      <c r="I49" s="295">
        <f>'Anchor-AI'!N47</f>
        <v>34.962868999999998</v>
      </c>
      <c r="J49" s="295">
        <f>'Anchor-AI'!O47</f>
        <v>36.788974000000003</v>
      </c>
      <c r="K49" s="295">
        <f>(Summary!$C$63*H49+Summary!$C$64*I49+Summary!$C$65*J49)/Summary!$C$66</f>
        <v>30.570552500000002</v>
      </c>
      <c r="L49" s="295">
        <f>'Anchor-AI'!P47</f>
        <v>7.8907049999999996</v>
      </c>
      <c r="M49" s="295">
        <f>'Anchor-AI'!Q47</f>
        <v>14.056353</v>
      </c>
      <c r="N49" s="295">
        <f>'Anchor-AI'!R47</f>
        <v>81.857039999999998</v>
      </c>
      <c r="O49" s="295">
        <f>'Anchor-AI'!S47</f>
        <v>79.807778999999996</v>
      </c>
      <c r="P49" s="295">
        <f>'Anchor-AI'!T47</f>
        <v>29.513763000000001</v>
      </c>
      <c r="Q49" s="295">
        <f>'Anchor-AI'!U47</f>
        <v>30.969861000000002</v>
      </c>
      <c r="R49" s="295">
        <f>'Anchor-AI'!V47</f>
        <v>27.917793</v>
      </c>
      <c r="S49" s="295">
        <f>'Anchor-AI'!W47</f>
        <v>34.961264</v>
      </c>
      <c r="T49" s="295">
        <f>'Anchor-AI'!X47</f>
        <v>36.787838999999998</v>
      </c>
      <c r="U49" s="295">
        <f>10*LOG10(1/((Summary!$C$80/10^(R49/10)+Summary!$C$81/10^(S49/10)+Summary!$C$82/10^(T49/10))/Summary!$C$83))</f>
        <v>29.337180042164537</v>
      </c>
      <c r="V49" s="295">
        <f>'Anchor-AI'!Y47</f>
        <v>5.1006000000000003E-2</v>
      </c>
      <c r="W49" s="295">
        <f>'Anchor-AI'!Z47</f>
        <v>136</v>
      </c>
      <c r="X49" s="295">
        <f>'Anchor-AI'!AA47</f>
        <v>0.10199999999999999</v>
      </c>
      <c r="Y49" s="357">
        <f>'Anchor-AI'!AB47</f>
        <v>2</v>
      </c>
      <c r="Z49" s="357">
        <f>'Anchor-AI'!AC47</f>
        <v>4</v>
      </c>
      <c r="AA49" s="296">
        <f t="shared" si="0"/>
        <v>3.7777777777777778E-2</v>
      </c>
      <c r="AC49" s="170">
        <f>'Test-AI'!L47</f>
        <v>2034.9890109999999</v>
      </c>
      <c r="AD49" s="167">
        <f>'Test-AI'!M47</f>
        <v>28.269482</v>
      </c>
      <c r="AE49" s="167">
        <f>'Test-AI'!N47</f>
        <v>35.259410000000003</v>
      </c>
      <c r="AF49" s="167">
        <f>'Test-AI'!O47</f>
        <v>37.113534999999999</v>
      </c>
      <c r="AG49" s="167">
        <f>(Summary!$C$63*AD49+Summary!$C$64*AE49+Summary!$C$65*AF49)/Summary!$C$66</f>
        <v>30.908478833333334</v>
      </c>
      <c r="AH49" s="167">
        <f>'Test-AI'!P47</f>
        <v>8.1804749999999995</v>
      </c>
      <c r="AI49" s="167">
        <f>'Test-AI'!Q47</f>
        <v>14.329779</v>
      </c>
      <c r="AJ49" s="167">
        <f>'Test-AI'!R47</f>
        <v>83.389017999999993</v>
      </c>
      <c r="AK49" s="167">
        <f>'Test-AI'!S47</f>
        <v>80.924544999999995</v>
      </c>
      <c r="AL49" s="167">
        <f>'Test-AI'!T47</f>
        <v>29.820319999999999</v>
      </c>
      <c r="AM49" s="167">
        <f>'Test-AI'!U47</f>
        <v>31.345928000000001</v>
      </c>
      <c r="AN49" s="167">
        <f>'Test-AI'!V47</f>
        <v>28.26915</v>
      </c>
      <c r="AO49" s="167">
        <f>'Test-AI'!W47</f>
        <v>35.257627999999997</v>
      </c>
      <c r="AP49" s="167">
        <f>'Test-AI'!X47</f>
        <v>37.113013000000002</v>
      </c>
      <c r="AQ49" s="167">
        <f>10*LOG10(1/((Summary!$C$80/10^(AN49/10)+Summary!$C$81/10^(AO49/10)+Summary!$C$82/10^(AP49/10))/Summary!$C$83))</f>
        <v>29.68522466719865</v>
      </c>
      <c r="AR49" s="167">
        <f>'Test-AI'!Y47</f>
        <v>5.8986999999999998E-2</v>
      </c>
      <c r="AS49" s="167">
        <f>'Test-AI'!Z47</f>
        <v>13387.2</v>
      </c>
      <c r="AT49" s="295">
        <f>'Test-AI'!AA47</f>
        <v>0.31430000000000002</v>
      </c>
      <c r="AU49" s="357">
        <f>'Test-AI'!AB47</f>
        <v>2</v>
      </c>
      <c r="AV49" s="357">
        <f>'Test-AI'!AC47</f>
        <v>4</v>
      </c>
      <c r="AW49" s="296">
        <f t="shared" si="1"/>
        <v>3.718666666666667</v>
      </c>
      <c r="AX49" s="297">
        <f t="shared" si="2"/>
        <v>98.435294117647061</v>
      </c>
      <c r="AY49" s="298">
        <f t="shared" si="3"/>
        <v>3.0813725490196084</v>
      </c>
      <c r="AZ49" s="297">
        <f t="shared" si="4"/>
        <v>1</v>
      </c>
      <c r="BA49" s="345">
        <f t="shared" si="5"/>
        <v>1</v>
      </c>
      <c r="BB49" s="75"/>
      <c r="BC49" s="75"/>
      <c r="BD49" s="565"/>
      <c r="BE49" s="550"/>
      <c r="BF49" s="552"/>
      <c r="BG49" s="552"/>
      <c r="BH49" s="552"/>
      <c r="BI49" s="552"/>
      <c r="BJ49" s="552"/>
      <c r="BK49" s="553"/>
      <c r="BL49" s="552"/>
      <c r="BM49" s="553"/>
      <c r="BN49" s="552"/>
      <c r="BO49" s="546"/>
      <c r="BP49" s="541"/>
      <c r="BQ49" s="546"/>
      <c r="BR49" s="541"/>
      <c r="BS49" s="553"/>
      <c r="BT49" s="552"/>
      <c r="BU49" s="553"/>
      <c r="BV49" s="552"/>
      <c r="BW49" s="553"/>
      <c r="BX49" s="552"/>
      <c r="BY49" s="552"/>
      <c r="BZ49" s="541"/>
      <c r="CA49" s="541"/>
      <c r="CB49" s="552"/>
      <c r="CC49" s="553"/>
      <c r="CD49" s="552"/>
      <c r="CE49" s="546"/>
      <c r="CF49" s="541"/>
      <c r="CG49" s="546"/>
      <c r="CH49" s="541"/>
    </row>
    <row r="50" spans="1:86" ht="17" customHeight="1" thickBot="1" x14ac:dyDescent="0.25">
      <c r="A50" s="538"/>
      <c r="B50" s="566"/>
      <c r="C50" s="485"/>
      <c r="D50" s="590"/>
      <c r="E50" s="558"/>
      <c r="F50" s="239">
        <v>185</v>
      </c>
      <c r="G50" s="294">
        <f>'Anchor-AI'!L48</f>
        <v>804.92309999999998</v>
      </c>
      <c r="H50" s="295">
        <f>'Anchor-AI'!M48</f>
        <v>24.08427</v>
      </c>
      <c r="I50" s="295">
        <f>'Anchor-AI'!N48</f>
        <v>32.282758999999999</v>
      </c>
      <c r="J50" s="295">
        <f>'Anchor-AI'!O48</f>
        <v>34.284174</v>
      </c>
      <c r="K50" s="295">
        <f>(Summary!$C$63*H50+Summary!$C$64*I50+Summary!$C$65*J50)/Summary!$C$66</f>
        <v>27.150668833333338</v>
      </c>
      <c r="L50" s="295">
        <f>'Anchor-AI'!P48</f>
        <v>5.0839910000000001</v>
      </c>
      <c r="M50" s="295">
        <f>'Anchor-AI'!Q48</f>
        <v>9.9177979999999994</v>
      </c>
      <c r="N50" s="295">
        <f>'Anchor-AI'!R48</f>
        <v>54.055532999999997</v>
      </c>
      <c r="O50" s="295">
        <f>'Anchor-AI'!S48</f>
        <v>52.429470000000002</v>
      </c>
      <c r="P50" s="295">
        <f>'Anchor-AI'!T48</f>
        <v>23.345555000000001</v>
      </c>
      <c r="Q50" s="295">
        <f>'Anchor-AI'!U48</f>
        <v>27.560624000000001</v>
      </c>
      <c r="R50" s="295">
        <f>'Anchor-AI'!V48</f>
        <v>24.084092999999999</v>
      </c>
      <c r="S50" s="295">
        <f>'Anchor-AI'!W48</f>
        <v>32.281032000000003</v>
      </c>
      <c r="T50" s="295">
        <f>'Anchor-AI'!X48</f>
        <v>34.283800999999997</v>
      </c>
      <c r="U50" s="295">
        <f>10*LOG10(1/((Summary!$C$80/10^(R50/10)+Summary!$C$81/10^(S50/10)+Summary!$C$82/10^(T50/10))/Summary!$C$83))</f>
        <v>25.584815083967758</v>
      </c>
      <c r="V50" s="295">
        <f>'Anchor-AI'!Y48</f>
        <v>6.6973000000000005E-2</v>
      </c>
      <c r="W50" s="295">
        <f>'Anchor-AI'!Z48</f>
        <v>64.900000000000006</v>
      </c>
      <c r="X50" s="295">
        <f>'Anchor-AI'!AA48</f>
        <v>6.7100000000000007E-2</v>
      </c>
      <c r="Y50" s="357">
        <f>'Anchor-AI'!AB48</f>
        <v>2</v>
      </c>
      <c r="Z50" s="357">
        <f>'Anchor-AI'!AC48</f>
        <v>4</v>
      </c>
      <c r="AA50" s="296">
        <f t="shared" si="0"/>
        <v>1.8027777777777778E-2</v>
      </c>
      <c r="AC50" s="170">
        <f>'Test-AI'!L48</f>
        <v>739.03696300000001</v>
      </c>
      <c r="AD50" s="167">
        <f>'Test-AI'!M48</f>
        <v>24.524743000000001</v>
      </c>
      <c r="AE50" s="167">
        <f>'Test-AI'!N48</f>
        <v>32.525509</v>
      </c>
      <c r="AF50" s="167">
        <f>'Test-AI'!O48</f>
        <v>34.491926999999997</v>
      </c>
      <c r="AG50" s="167">
        <f>(Summary!$C$63*AD50+Summary!$C$64*AE50+Summary!$C$65*AF50)/Summary!$C$66</f>
        <v>27.519401333333334</v>
      </c>
      <c r="AH50" s="167">
        <f>'Test-AI'!P48</f>
        <v>5.3929919999999996</v>
      </c>
      <c r="AI50" s="167">
        <f>'Test-AI'!Q48</f>
        <v>10.203303999999999</v>
      </c>
      <c r="AJ50" s="167">
        <f>'Test-AI'!R48</f>
        <v>57.407345999999997</v>
      </c>
      <c r="AK50" s="167">
        <f>'Test-AI'!S48</f>
        <v>55.352623999999999</v>
      </c>
      <c r="AL50" s="167">
        <f>'Test-AI'!T48</f>
        <v>23.860771</v>
      </c>
      <c r="AM50" s="167">
        <f>'Test-AI'!U48</f>
        <v>28.002838000000001</v>
      </c>
      <c r="AN50" s="167">
        <f>'Test-AI'!V48</f>
        <v>24.524443999999999</v>
      </c>
      <c r="AO50" s="167">
        <f>'Test-AI'!W48</f>
        <v>32.523693000000002</v>
      </c>
      <c r="AP50" s="167">
        <f>'Test-AI'!X48</f>
        <v>34.490084000000003</v>
      </c>
      <c r="AQ50" s="167">
        <f>10*LOG10(1/((Summary!$C$80/10^(AN50/10)+Summary!$C$81/10^(AO50/10)+Summary!$C$82/10^(AP50/10))/Summary!$C$83))</f>
        <v>26.012562949705838</v>
      </c>
      <c r="AR50" s="167">
        <f>'Test-AI'!Y48</f>
        <v>6.1164999999999997E-2</v>
      </c>
      <c r="AS50" s="167">
        <f>'Test-AI'!Z48</f>
        <v>7542.7</v>
      </c>
      <c r="AT50" s="295">
        <f>'Test-AI'!AA48</f>
        <v>0.23549999999999999</v>
      </c>
      <c r="AU50" s="357">
        <f>'Test-AI'!AB48</f>
        <v>2</v>
      </c>
      <c r="AV50" s="357">
        <f>'Test-AI'!AC48</f>
        <v>4</v>
      </c>
      <c r="AW50" s="296">
        <f t="shared" si="1"/>
        <v>2.0951944444444446</v>
      </c>
      <c r="AX50" s="297">
        <f t="shared" si="2"/>
        <v>116.22033898305084</v>
      </c>
      <c r="AY50" s="298">
        <f t="shared" si="3"/>
        <v>3.5096870342771975</v>
      </c>
      <c r="AZ50" s="297">
        <f t="shared" si="4"/>
        <v>1</v>
      </c>
      <c r="BA50" s="345">
        <f t="shared" si="5"/>
        <v>1</v>
      </c>
      <c r="BB50" s="75"/>
      <c r="BC50" s="75"/>
      <c r="BD50" s="574" t="s">
        <v>46</v>
      </c>
      <c r="BE50" s="549">
        <f t="array" ref="BE50">bdRateExtend($G48:$G51,H48:H51,$AC48:$AC51,AD48:AD51)</f>
        <v>-0.19382449610443342</v>
      </c>
      <c r="BF50" s="552"/>
      <c r="BG50" s="552"/>
      <c r="BH50" s="552"/>
      <c r="BI50" s="552"/>
      <c r="BJ50" s="552"/>
      <c r="BK50" s="551">
        <f t="array" ref="BK50">bdRateExtend($G48:$G51,L48:L51,$AC48:$AC51,AH48:AH51)</f>
        <v>-0.20162581006875158</v>
      </c>
      <c r="BL50" s="552"/>
      <c r="BM50" s="551">
        <f t="array" ref="BM50">bdRateExtend($G48:$G51,M48:M51,$AC48:$AC51,AI48:AI51)</f>
        <v>-0.16727930394830481</v>
      </c>
      <c r="BN50" s="552"/>
      <c r="BO50" s="545">
        <f t="array" ref="BO50">bdRateExtend($G48:$G51,N48:N51,$AC48:$AC51,AJ48:AJ51,"None", FALSE,1)</f>
        <v>-0.18813186174251106</v>
      </c>
      <c r="BP50" s="541"/>
      <c r="BQ50" s="545">
        <f t="array" ref="BQ50">bdRateExtend($G48:$G51,O48:O51,$AC48:$AC51,AK48:AK51,"None", FALSE,1)</f>
        <v>-0.17773441478048557</v>
      </c>
      <c r="BR50" s="541"/>
      <c r="BS50" s="551">
        <f t="array" ref="BS50">bdRateExtend($G48:$G51,P48:P51,$AC48:$AC51,AL48:AL51)</f>
        <v>-0.16706898029455508</v>
      </c>
      <c r="BT50" s="552"/>
      <c r="BU50" s="551">
        <f t="array" ref="BU50">bdRateExtend($G48:$G51,Q48:Q51,$AC48:$AC51,AM48:AM51)</f>
        <v>-0.20600425910595932</v>
      </c>
      <c r="BV50" s="552"/>
      <c r="BW50" s="551">
        <f t="array" ref="BW50">bdRateExtend($G48:$G51,R48:R51,$AC48:$AC51,AN48:AN51)</f>
        <v>-0.19379234369259646</v>
      </c>
      <c r="BX50" s="552"/>
      <c r="BY50" s="552"/>
      <c r="BZ50" s="541"/>
      <c r="CA50" s="541"/>
      <c r="CB50" s="552"/>
      <c r="CC50" s="561">
        <f t="array" ref="CC50">bdCAMBIExtend($G48:$G51,V48:V51,$AC48:$AC51,AR48:AR51)</f>
        <v>-4.2484130503678049E-3</v>
      </c>
      <c r="CD50" s="552"/>
      <c r="CE50" s="554">
        <f t="array" ref="CE50">testVMAFRange($G48:$G51,N48:N51,$AC48:$AC51,AJ48:AJ51)</f>
        <v>0</v>
      </c>
      <c r="CF50" s="541"/>
      <c r="CG50" s="554">
        <f t="array" ref="CG50">testVMAFRange($G48:$G51,O48:O51,$AC48:$AC51,AK48:AK51)</f>
        <v>0</v>
      </c>
      <c r="CH50" s="541"/>
    </row>
    <row r="51" spans="1:86" ht="17" customHeight="1" thickBot="1" x14ac:dyDescent="0.25">
      <c r="A51" s="539"/>
      <c r="B51" s="596"/>
      <c r="C51" s="486"/>
      <c r="D51" s="591"/>
      <c r="E51" s="559"/>
      <c r="F51" s="240">
        <v>210</v>
      </c>
      <c r="G51" s="294">
        <f>'Anchor-AI'!L49</f>
        <v>257.8861</v>
      </c>
      <c r="H51" s="295">
        <f>'Anchor-AI'!M49</f>
        <v>21.339549999999999</v>
      </c>
      <c r="I51" s="295">
        <f>'Anchor-AI'!N49</f>
        <v>29.713801</v>
      </c>
      <c r="J51" s="295">
        <f>'Anchor-AI'!O49</f>
        <v>31.831717000000001</v>
      </c>
      <c r="K51" s="295">
        <f>(Summary!$C$63*H51+Summary!$C$64*I51+Summary!$C$65*J51)/Summary!$C$66</f>
        <v>24.483953</v>
      </c>
      <c r="L51" s="295">
        <f>'Anchor-AI'!P49</f>
        <v>3.3480919999999998</v>
      </c>
      <c r="M51" s="295">
        <f>'Anchor-AI'!Q49</f>
        <v>6.455254</v>
      </c>
      <c r="N51" s="295">
        <f>'Anchor-AI'!R49</f>
        <v>23.7437</v>
      </c>
      <c r="O51" s="295">
        <f>'Anchor-AI'!S49</f>
        <v>23.071306</v>
      </c>
      <c r="P51" s="295">
        <f>'Anchor-AI'!T49</f>
        <v>18.649242000000001</v>
      </c>
      <c r="Q51" s="295">
        <f>'Anchor-AI'!U49</f>
        <v>24.599330999999999</v>
      </c>
      <c r="R51" s="295">
        <f>'Anchor-AI'!V49</f>
        <v>21.339176999999999</v>
      </c>
      <c r="S51" s="295">
        <f>'Anchor-AI'!W49</f>
        <v>29.713159999999998</v>
      </c>
      <c r="T51" s="295">
        <f>'Anchor-AI'!X49</f>
        <v>31.829560000000001</v>
      </c>
      <c r="U51" s="295">
        <f>10*LOG10(1/((Summary!$C$80/10^(R51/10)+Summary!$C$81/10^(S51/10)+Summary!$C$82/10^(T51/10))/Summary!$C$83))</f>
        <v>22.852426959190439</v>
      </c>
      <c r="V51" s="295">
        <f>'Anchor-AI'!Y49</f>
        <v>9.9435999999999997E-2</v>
      </c>
      <c r="W51" s="295">
        <f>'Anchor-AI'!Z49</f>
        <v>29.7</v>
      </c>
      <c r="X51" s="295">
        <f>'Anchor-AI'!AA49</f>
        <v>4.24E-2</v>
      </c>
      <c r="Y51" s="357">
        <f>'Anchor-AI'!AB49</f>
        <v>2</v>
      </c>
      <c r="Z51" s="357">
        <f>'Anchor-AI'!AC49</f>
        <v>4</v>
      </c>
      <c r="AA51" s="296">
        <f t="shared" si="0"/>
        <v>8.2500000000000004E-3</v>
      </c>
      <c r="AC51" s="170">
        <f>'Test-AI'!L49</f>
        <v>251.22077899999999</v>
      </c>
      <c r="AD51" s="167">
        <f>'Test-AI'!M49</f>
        <v>21.739262</v>
      </c>
      <c r="AE51" s="167">
        <f>'Test-AI'!N49</f>
        <v>29.982030000000002</v>
      </c>
      <c r="AF51" s="167">
        <f>'Test-AI'!O49</f>
        <v>32.054907</v>
      </c>
      <c r="AG51" s="167">
        <f>(Summary!$C$63*AD51+Summary!$C$64*AE51+Summary!$C$65*AF51)/Summary!$C$66</f>
        <v>24.832330833333334</v>
      </c>
      <c r="AH51" s="167">
        <f>'Test-AI'!P49</f>
        <v>3.635249</v>
      </c>
      <c r="AI51" s="167">
        <f>'Test-AI'!Q49</f>
        <v>6.8330760000000001</v>
      </c>
      <c r="AJ51" s="167">
        <f>'Test-AI'!R49</f>
        <v>28.861214</v>
      </c>
      <c r="AK51" s="167">
        <f>'Test-AI'!S49</f>
        <v>28.088052999999999</v>
      </c>
      <c r="AL51" s="167">
        <f>'Test-AI'!T49</f>
        <v>19.213629000000001</v>
      </c>
      <c r="AM51" s="167">
        <f>'Test-AI'!U49</f>
        <v>25.095348000000001</v>
      </c>
      <c r="AN51" s="167">
        <f>'Test-AI'!V49</f>
        <v>21.738927</v>
      </c>
      <c r="AO51" s="167">
        <f>'Test-AI'!W49</f>
        <v>29.981663000000001</v>
      </c>
      <c r="AP51" s="167">
        <f>'Test-AI'!X49</f>
        <v>32.053248000000004</v>
      </c>
      <c r="AQ51" s="167">
        <f>10*LOG10(1/((Summary!$C$80/10^(AN51/10)+Summary!$C$81/10^(AO51/10)+Summary!$C$82/10^(AP51/10))/Summary!$C$83))</f>
        <v>23.243819497771987</v>
      </c>
      <c r="AR51" s="167">
        <f>'Test-AI'!Y49</f>
        <v>8.4558999999999995E-2</v>
      </c>
      <c r="AS51" s="167">
        <f>'Test-AI'!Z49</f>
        <v>2503.6</v>
      </c>
      <c r="AT51" s="295">
        <f>'Test-AI'!AA49</f>
        <v>0.1754</v>
      </c>
      <c r="AU51" s="357">
        <f>'Test-AI'!AB49</f>
        <v>2</v>
      </c>
      <c r="AV51" s="357">
        <f>'Test-AI'!AC49</f>
        <v>4</v>
      </c>
      <c r="AW51" s="296">
        <f t="shared" si="1"/>
        <v>0.69544444444444442</v>
      </c>
      <c r="AX51" s="302">
        <f t="shared" si="2"/>
        <v>84.296296296296291</v>
      </c>
      <c r="AY51" s="303">
        <f t="shared" si="3"/>
        <v>4.1367924528301883</v>
      </c>
      <c r="AZ51" s="302">
        <f t="shared" si="4"/>
        <v>1</v>
      </c>
      <c r="BA51" s="346">
        <f t="shared" si="5"/>
        <v>1</v>
      </c>
      <c r="BB51" s="75"/>
      <c r="BC51" s="75"/>
      <c r="BD51" s="570"/>
      <c r="BE51" s="550"/>
      <c r="BF51" s="553"/>
      <c r="BG51" s="553"/>
      <c r="BH51" s="553"/>
      <c r="BI51" s="553"/>
      <c r="BJ51" s="553"/>
      <c r="BK51" s="553"/>
      <c r="BL51" s="553"/>
      <c r="BM51" s="553"/>
      <c r="BN51" s="553"/>
      <c r="BO51" s="546"/>
      <c r="BP51" s="544"/>
      <c r="BQ51" s="546"/>
      <c r="BR51" s="544"/>
      <c r="BS51" s="553"/>
      <c r="BT51" s="553"/>
      <c r="BU51" s="553"/>
      <c r="BV51" s="553"/>
      <c r="BW51" s="553"/>
      <c r="BX51" s="553"/>
      <c r="BY51" s="553"/>
      <c r="BZ51" s="544"/>
      <c r="CA51" s="544"/>
      <c r="CB51" s="553"/>
      <c r="CC51" s="553"/>
      <c r="CD51" s="553"/>
      <c r="CE51" s="546"/>
      <c r="CF51" s="544"/>
      <c r="CG51" s="546"/>
      <c r="CH51" s="544"/>
    </row>
    <row r="52" spans="1:86" ht="17" customHeight="1" thickBot="1" x14ac:dyDescent="0.25">
      <c r="A52" s="537" t="s">
        <v>249</v>
      </c>
      <c r="B52" s="595" t="s">
        <v>146</v>
      </c>
      <c r="C52" s="586" t="s">
        <v>230</v>
      </c>
      <c r="D52" s="589">
        <v>24</v>
      </c>
      <c r="E52" s="557">
        <v>10</v>
      </c>
      <c r="F52" s="361">
        <v>85</v>
      </c>
      <c r="G52" s="419">
        <f>'Anchor-AI'!L50</f>
        <v>102877.24800000001</v>
      </c>
      <c r="H52" s="385">
        <f>'Anchor-AI'!M50</f>
        <v>44.281717</v>
      </c>
      <c r="I52" s="385">
        <f>'Anchor-AI'!N50</f>
        <v>43.73133</v>
      </c>
      <c r="J52" s="385">
        <f>'Anchor-AI'!O50</f>
        <v>47.064801000000003</v>
      </c>
      <c r="K52" s="385">
        <f>(Summary!$C$69*H52+Summary!$C$70*I52+Summary!$C$71*J52)/Summary!$C$72</f>
        <v>44.504986700000003</v>
      </c>
      <c r="L52" s="385">
        <f>'Anchor-AI'!P50</f>
        <v>31.831052</v>
      </c>
      <c r="M52" s="385">
        <f>'Anchor-AI'!Q50</f>
        <v>22.465116999999999</v>
      </c>
      <c r="N52" s="385">
        <f>'Anchor-AI'!R50</f>
        <v>97.545485999999997</v>
      </c>
      <c r="O52" s="385">
        <f>'Anchor-AI'!S50</f>
        <v>97.294955999999999</v>
      </c>
      <c r="P52" s="385">
        <f>'Anchor-AI'!T50</f>
        <v>46.547910999999999</v>
      </c>
      <c r="Q52" s="385">
        <f>'Anchor-AI'!U50</f>
        <v>46.978462</v>
      </c>
      <c r="R52" s="385">
        <f>'Anchor-AI'!V50</f>
        <v>44.280268999999997</v>
      </c>
      <c r="S52" s="385">
        <f>'Anchor-AI'!W50</f>
        <v>43.731217000000001</v>
      </c>
      <c r="T52" s="385">
        <f>'Anchor-AI'!X50</f>
        <v>47.063549000000002</v>
      </c>
      <c r="U52" s="385">
        <f>10*LOG10(1/((Summary!$C$80/10^(R52/10)+Summary!$C$81/10^(S52/10)+Summary!$C$82/10^(T52/10))/Summary!$C$83))</f>
        <v>44.532393582881369</v>
      </c>
      <c r="V52" s="385">
        <f>'Anchor-AI'!Y50</f>
        <v>1.6100000000000001E-3</v>
      </c>
      <c r="W52" s="385">
        <f>'Anchor-AI'!Z50</f>
        <v>1487.7</v>
      </c>
      <c r="X52" s="385">
        <f>'Anchor-AI'!AA50</f>
        <v>2.8315999999999999</v>
      </c>
      <c r="Y52" s="360">
        <f>'Anchor-AI'!AB50</f>
        <v>8</v>
      </c>
      <c r="Z52" s="360">
        <f>'Anchor-AI'!AC50</f>
        <v>8</v>
      </c>
      <c r="AA52" s="398">
        <f t="shared" si="0"/>
        <v>0.41325000000000001</v>
      </c>
      <c r="AC52" s="383">
        <f>'Test-AI'!L50</f>
        <v>92732.505600000004</v>
      </c>
      <c r="AD52" s="384">
        <f>'Test-AI'!M50</f>
        <v>44.56682</v>
      </c>
      <c r="AE52" s="384">
        <f>'Test-AI'!N50</f>
        <v>43.568122000000002</v>
      </c>
      <c r="AF52" s="384">
        <f>'Test-AI'!O50</f>
        <v>47.028317000000001</v>
      </c>
      <c r="AG52" s="384">
        <f>(Summary!$C$69*AD52+Summary!$C$70*AE52+Summary!$C$71*AF52)/Summary!$C$72</f>
        <v>44.713099900000003</v>
      </c>
      <c r="AH52" s="384">
        <f>'Test-AI'!P50</f>
        <v>32.058790000000002</v>
      </c>
      <c r="AI52" s="384">
        <f>'Test-AI'!Q50</f>
        <v>22.764894000000002</v>
      </c>
      <c r="AJ52" s="384">
        <f>'Test-AI'!R50</f>
        <v>97.630989</v>
      </c>
      <c r="AK52" s="384">
        <f>'Test-AI'!S50</f>
        <v>97.375146000000001</v>
      </c>
      <c r="AL52" s="384">
        <f>'Test-AI'!T50</f>
        <v>46.760838</v>
      </c>
      <c r="AM52" s="384">
        <f>'Test-AI'!U50</f>
        <v>47.102741999999999</v>
      </c>
      <c r="AN52" s="384">
        <f>'Test-AI'!V50</f>
        <v>44.565181000000003</v>
      </c>
      <c r="AO52" s="384">
        <f>'Test-AI'!W50</f>
        <v>43.568010999999998</v>
      </c>
      <c r="AP52" s="384">
        <f>'Test-AI'!X50</f>
        <v>47.027104000000001</v>
      </c>
      <c r="AQ52" s="384">
        <f>10*LOG10(1/((Summary!$C$80/10^(AN52/10)+Summary!$C$81/10^(AO52/10)+Summary!$C$82/10^(AP52/10))/Summary!$C$83))</f>
        <v>44.693436970925625</v>
      </c>
      <c r="AR52" s="384">
        <f>'Test-AI'!Y50</f>
        <v>1.1609999999999999E-3</v>
      </c>
      <c r="AS52" s="384">
        <f>'Test-AI'!Z50</f>
        <v>129450.7</v>
      </c>
      <c r="AT52" s="385">
        <f>'Test-AI'!AA50</f>
        <v>7.5824999999999996</v>
      </c>
      <c r="AU52" s="360">
        <f>'Test-AI'!AB50</f>
        <v>8</v>
      </c>
      <c r="AV52" s="360">
        <f>'Test-AI'!AC50</f>
        <v>8</v>
      </c>
      <c r="AW52" s="398">
        <f t="shared" si="1"/>
        <v>35.958527777777775</v>
      </c>
      <c r="AX52" s="292">
        <f t="shared" si="2"/>
        <v>87.013981313436844</v>
      </c>
      <c r="AY52" s="293">
        <f t="shared" si="3"/>
        <v>2.6778146630880069</v>
      </c>
      <c r="AZ52" s="292">
        <f t="shared" si="4"/>
        <v>1</v>
      </c>
      <c r="BA52" s="344">
        <f t="shared" si="5"/>
        <v>1</v>
      </c>
      <c r="BB52" s="75"/>
      <c r="BC52" s="75"/>
      <c r="BD52" s="572" t="s">
        <v>39</v>
      </c>
      <c r="BE52" s="549">
        <f t="array" ref="BE52">bdRateExtend($G52:$G55,H52:H55,$AC52:$AC55,AD52:AD55)</f>
        <v>-0.21667150982399241</v>
      </c>
      <c r="BF52" s="551">
        <f t="array" ref="BF52">bdRateExtend($G52:$G57,H52:H57,$AC52:$AC57,AD52:AD57)</f>
        <v>-0.19417884176151878</v>
      </c>
      <c r="BG52" s="551">
        <f t="array" ref="BG52">bdRateExtend($G52:$G57,I52:I57,$AC52:$AC57,AE52:AE57)</f>
        <v>-0.11608983140194418</v>
      </c>
      <c r="BH52" s="551">
        <f t="array" ref="BH52">bdRateExtend($G52:$G57,J52:J57,$AC52:$AC57,AF52:AF57)</f>
        <v>-0.10779232129743133</v>
      </c>
      <c r="BI52" s="551">
        <f t="array" ref="BI52">bdRateExtend($G52:$G57,K52:K57,$AC52:$AC57,AG52:AG57)</f>
        <v>-0.17944815856541207</v>
      </c>
      <c r="BJ52" s="575">
        <f>(Summary!$C$94*BF52+Summary!$C$95*BG52+Summary!$C$96*BH52)/Summary!$C$97</f>
        <v>-0.1875998205285723</v>
      </c>
      <c r="BK52" s="551">
        <f t="array" ref="BK52">bdRateExtend($G52:$G55,L52:L55,$AC52:$AC55,AH52:AH55)</f>
        <v>-0.21256998628447843</v>
      </c>
      <c r="BL52" s="551">
        <f t="array" ref="BL52">bdRateExtend($G52:$G57,L52:L57,$AC52:$AC57,AH52:AH57)</f>
        <v>-0.19593122730106172</v>
      </c>
      <c r="BM52" s="551">
        <f t="array" ref="BM52">bdRateExtend($G52:$G55,M52:M55,$AC52:$AC55,AI52:AI55)</f>
        <v>-0.21637024208151889</v>
      </c>
      <c r="BN52" s="551">
        <f t="array" ref="BN52">bdRateExtend($G52:$G57,M52:M57,$AC52:$AC57,AI52:AI57)</f>
        <v>-0.20859047688462273</v>
      </c>
      <c r="BO52" s="548">
        <f t="array" ref="BO52">bdRateExtend($G52:$G55,N52:N55,$AC52:$AC55,AJ52:AJ55,"None", FALSE,1)</f>
        <v>-0.25654028983768318</v>
      </c>
      <c r="BP52" s="585">
        <f t="array" ref="BP52">bdRateExtend($G52:$G57,N52:N57,$AC52:$AC57,AJ52:AJ57,"None", FALSE,1)</f>
        <v>-0.17824220640823452</v>
      </c>
      <c r="BQ52" s="548">
        <f t="array" ref="BQ52">bdRateExtend($G52:$G55,O52:O55,$AC52:$AC55,AK52:AK55,"None", FALSE,1)</f>
        <v>-0.24141788497806727</v>
      </c>
      <c r="BR52" s="585">
        <f t="array" ref="BR52">bdRateExtend($G52:$G57,O52:O57,$AC52:$AC57,AK52:AK57,"None", FALSE,1)</f>
        <v>-0.17461183533341262</v>
      </c>
      <c r="BS52" s="551">
        <f t="array" ref="BS52">bdRateExtend($G52:$G55,P52:P55,$AC52:$AC55,AL52:AL55)</f>
        <v>-0.20768436263057322</v>
      </c>
      <c r="BT52" s="551">
        <f t="array" ref="BT52">bdRateExtend($G52:$G57,P52:P57,$AC52:$AC57,AL52:AL57)</f>
        <v>-0.18768374994815751</v>
      </c>
      <c r="BU52" s="551">
        <f t="array" ref="BU52">bdRateExtend($G52:$G55,Q52:Q55,$AC52:$AC55,AM52:AM55)</f>
        <v>-0.20712403095707721</v>
      </c>
      <c r="BV52" s="551">
        <f t="array" ref="BV52">bdRateExtend($G52:$G57,Q52:Q57,$AC52:$AC57,AM52:AM57)</f>
        <v>-0.16966712028180442</v>
      </c>
      <c r="BW52" s="551">
        <f t="array" ref="BW52">bdRateExtend($G52:$G55,R52:R55,$AC52:$AC55,AN52:AN55)</f>
        <v>-0.21666136267579417</v>
      </c>
      <c r="BX52" s="551">
        <f t="array" ref="BX52">bdRateExtend($G52:$G57,R52:R57,$AC52:$AC57,AN52:AN57)</f>
        <v>-0.19415536590249705</v>
      </c>
      <c r="BY52" s="551">
        <f t="array" ref="BY52">bdRateExtend($G52:$G57,S52:S57,$AC52:$AC57,AO52:AO57)</f>
        <v>-0.11616861747125473</v>
      </c>
      <c r="BZ52" s="555">
        <f t="array" ref="BZ52">bdRateExtend($G52:$G57,T52:T57,$AC52:$AC57,AP52:AP57)</f>
        <v>-0.10789470262497836</v>
      </c>
      <c r="CA52" s="555">
        <f t="array" ref="CA52">bdRateExtend($G52:$G57,U52:U57,$AC52:$AC57,AQ52:AQ57)</f>
        <v>-0.17378924728903344</v>
      </c>
      <c r="CB52" s="575">
        <f>(Summary!$C$108*BX52+Summary!$C$109*BY52+Summary!$C$110*BZ52)/Summary!$C$111</f>
        <v>-0.18758546943414661</v>
      </c>
      <c r="CC52" s="593">
        <f t="array" ref="CC52">bdCAMBIExtend($G52:$G55,V52:V55,$AC52:$AC55,AR52:AR55)</f>
        <v>-2.7687761482056185E-2</v>
      </c>
      <c r="CD52" s="578">
        <f t="array" ref="CD52">bdCAMBIExtend($G52:$G57,V52:V57,$AC52:$AC57,AR52:AR57)</f>
        <v>-2.8953337482483486E-2</v>
      </c>
      <c r="CE52" s="547">
        <f t="array" ref="CE52">testVMAFRange($G52:$G55,N52:N55,$AC52:$AC55,AJ52:AJ55)</f>
        <v>0</v>
      </c>
      <c r="CF52" s="543">
        <f t="array" ref="CF52">testVMAFRange($G52:$G57,N52:N57,$AC52:$AC57,AJ52:AJ57)</f>
        <v>0</v>
      </c>
      <c r="CG52" s="547">
        <f t="array" ref="CG52">testVMAFRange($G52:$G55,O52:O55,$AC52:$AC55,AK52:AK55)</f>
        <v>0</v>
      </c>
      <c r="CH52" s="543">
        <f t="array" ref="CH52">testVMAFRange($G52:$G57,O52:O57,$AC52:$AC57,AK52:AK57)</f>
        <v>0</v>
      </c>
    </row>
    <row r="53" spans="1:86" ht="17" customHeight="1" x14ac:dyDescent="0.2">
      <c r="A53" s="538"/>
      <c r="B53" s="566"/>
      <c r="C53" s="485"/>
      <c r="D53" s="590"/>
      <c r="E53" s="558"/>
      <c r="F53" s="362">
        <v>110</v>
      </c>
      <c r="G53" s="420">
        <f>'Anchor-AI'!L51</f>
        <v>13911.6672</v>
      </c>
      <c r="H53" s="295">
        <f>'Anchor-AI'!M51</f>
        <v>41.033273000000001</v>
      </c>
      <c r="I53" s="295">
        <f>'Anchor-AI'!N51</f>
        <v>41.624267000000003</v>
      </c>
      <c r="J53" s="295">
        <f>'Anchor-AI'!O51</f>
        <v>45.497971999999997</v>
      </c>
      <c r="K53" s="295">
        <f>(Summary!$C$69*H53+Summary!$C$70*I53+Summary!$C$71*J53)/Summary!$C$72</f>
        <v>41.538842299999999</v>
      </c>
      <c r="L53" s="295">
        <f>'Anchor-AI'!P51</f>
        <v>26.054555000000001</v>
      </c>
      <c r="M53" s="295">
        <f>'Anchor-AI'!Q51</f>
        <v>18.246022</v>
      </c>
      <c r="N53" s="295">
        <f>'Anchor-AI'!R51</f>
        <v>92.647098</v>
      </c>
      <c r="O53" s="295">
        <f>'Anchor-AI'!S51</f>
        <v>91.437995999999998</v>
      </c>
      <c r="P53" s="295">
        <f>'Anchor-AI'!T51</f>
        <v>41.258279000000002</v>
      </c>
      <c r="Q53" s="295">
        <f>'Anchor-AI'!U51</f>
        <v>44.504742999999998</v>
      </c>
      <c r="R53" s="295">
        <f>'Anchor-AI'!V51</f>
        <v>41.032238</v>
      </c>
      <c r="S53" s="295">
        <f>'Anchor-AI'!W51</f>
        <v>41.623823000000002</v>
      </c>
      <c r="T53" s="295">
        <f>'Anchor-AI'!X51</f>
        <v>45.493127999999999</v>
      </c>
      <c r="U53" s="295">
        <f>10*LOG10(1/((Summary!$C$80/10^(R53/10)+Summary!$C$81/10^(S53/10)+Summary!$C$82/10^(T53/10))/Summary!$C$83))</f>
        <v>41.628172400950596</v>
      </c>
      <c r="V53" s="295">
        <f>'Anchor-AI'!Y51</f>
        <v>0.36374600000000001</v>
      </c>
      <c r="W53" s="295">
        <f>'Anchor-AI'!Z51</f>
        <v>987.1</v>
      </c>
      <c r="X53" s="295">
        <f>'Anchor-AI'!AA51</f>
        <v>1.5598000000000001</v>
      </c>
      <c r="Y53" s="357">
        <f>'Anchor-AI'!AB51</f>
        <v>8</v>
      </c>
      <c r="Z53" s="357">
        <f>'Anchor-AI'!AC51</f>
        <v>9</v>
      </c>
      <c r="AA53" s="395">
        <f t="shared" si="0"/>
        <v>0.27419444444444446</v>
      </c>
      <c r="AC53" s="389">
        <f>'Test-AI'!L51</f>
        <v>10958.668799999999</v>
      </c>
      <c r="AD53" s="167">
        <f>'Test-AI'!M51</f>
        <v>41.057388000000003</v>
      </c>
      <c r="AE53" s="167">
        <f>'Test-AI'!N51</f>
        <v>41.624564999999997</v>
      </c>
      <c r="AF53" s="167">
        <f>'Test-AI'!O51</f>
        <v>45.446992999999999</v>
      </c>
      <c r="AG53" s="167">
        <f>(Summary!$C$69*AD53+Summary!$C$70*AE53+Summary!$C$71*AF53)/Summary!$C$72</f>
        <v>41.553066200000004</v>
      </c>
      <c r="AH53" s="167">
        <f>'Test-AI'!P51</f>
        <v>26.110057999999999</v>
      </c>
      <c r="AI53" s="167">
        <f>'Test-AI'!Q51</f>
        <v>18.272915999999999</v>
      </c>
      <c r="AJ53" s="167">
        <f>'Test-AI'!R51</f>
        <v>93.203181000000001</v>
      </c>
      <c r="AK53" s="167">
        <f>'Test-AI'!S51</f>
        <v>91.871527</v>
      </c>
      <c r="AL53" s="167">
        <f>'Test-AI'!T51</f>
        <v>41.29589</v>
      </c>
      <c r="AM53" s="167">
        <f>'Test-AI'!U51</f>
        <v>44.518993000000002</v>
      </c>
      <c r="AN53" s="167">
        <f>'Test-AI'!V51</f>
        <v>41.056328999999998</v>
      </c>
      <c r="AO53" s="167">
        <f>'Test-AI'!W51</f>
        <v>41.624093000000002</v>
      </c>
      <c r="AP53" s="167">
        <f>'Test-AI'!X51</f>
        <v>45.442295000000001</v>
      </c>
      <c r="AQ53" s="167">
        <f>10*LOG10(1/((Summary!$C$80/10^(AN53/10)+Summary!$C$81/10^(AO53/10)+Summary!$C$82/10^(AP53/10))/Summary!$C$83))</f>
        <v>41.643115178617627</v>
      </c>
      <c r="AR53" s="167">
        <f>'Test-AI'!Y51</f>
        <v>0.33985900000000002</v>
      </c>
      <c r="AS53" s="167">
        <f>'Test-AI'!Z51</f>
        <v>47119.1</v>
      </c>
      <c r="AT53" s="295">
        <f>'Test-AI'!AA51</f>
        <v>5.3654000000000002</v>
      </c>
      <c r="AU53" s="357">
        <f>'Test-AI'!AB51</f>
        <v>8</v>
      </c>
      <c r="AV53" s="357">
        <f>'Test-AI'!AC51</f>
        <v>9</v>
      </c>
      <c r="AW53" s="395">
        <f t="shared" si="1"/>
        <v>13.088638888888889</v>
      </c>
      <c r="AX53" s="297">
        <f t="shared" si="2"/>
        <v>47.734879951372704</v>
      </c>
      <c r="AY53" s="298">
        <f t="shared" si="3"/>
        <v>3.4397999743556866</v>
      </c>
      <c r="AZ53" s="297">
        <f t="shared" si="4"/>
        <v>1</v>
      </c>
      <c r="BA53" s="345">
        <f t="shared" si="5"/>
        <v>1</v>
      </c>
      <c r="BB53" s="75"/>
      <c r="BC53" s="75"/>
      <c r="BD53" s="565"/>
      <c r="BE53" s="550"/>
      <c r="BF53" s="552"/>
      <c r="BG53" s="552"/>
      <c r="BH53" s="552"/>
      <c r="BI53" s="552"/>
      <c r="BJ53" s="552"/>
      <c r="BK53" s="553"/>
      <c r="BL53" s="552"/>
      <c r="BM53" s="553"/>
      <c r="BN53" s="552"/>
      <c r="BO53" s="546"/>
      <c r="BP53" s="541"/>
      <c r="BQ53" s="546"/>
      <c r="BR53" s="541"/>
      <c r="BS53" s="553"/>
      <c r="BT53" s="552"/>
      <c r="BU53" s="553"/>
      <c r="BV53" s="552"/>
      <c r="BW53" s="553"/>
      <c r="BX53" s="552"/>
      <c r="BY53" s="552"/>
      <c r="BZ53" s="541"/>
      <c r="CA53" s="541"/>
      <c r="CB53" s="552"/>
      <c r="CC53" s="550"/>
      <c r="CD53" s="541"/>
      <c r="CE53" s="546"/>
      <c r="CF53" s="541"/>
      <c r="CG53" s="546"/>
      <c r="CH53" s="541"/>
    </row>
    <row r="54" spans="1:86" ht="17" customHeight="1" x14ac:dyDescent="0.2">
      <c r="A54" s="538"/>
      <c r="B54" s="566"/>
      <c r="C54" s="485"/>
      <c r="D54" s="590"/>
      <c r="E54" s="558"/>
      <c r="F54" s="362">
        <v>135</v>
      </c>
      <c r="G54" s="420">
        <f>'Anchor-AI'!L52</f>
        <v>5950.08</v>
      </c>
      <c r="H54" s="295">
        <f>'Anchor-AI'!M52</f>
        <v>40.236789999999999</v>
      </c>
      <c r="I54" s="295">
        <f>'Anchor-AI'!N52</f>
        <v>41.154508</v>
      </c>
      <c r="J54" s="295">
        <f>'Anchor-AI'!O52</f>
        <v>44.348345999999999</v>
      </c>
      <c r="K54" s="295">
        <f>(Summary!$C$69*H54+Summary!$C$70*I54+Summary!$C$71*J54)/Summary!$C$72</f>
        <v>40.739717400000004</v>
      </c>
      <c r="L54" s="295">
        <f>'Anchor-AI'!P52</f>
        <v>21.948919</v>
      </c>
      <c r="M54" s="295">
        <f>'Anchor-AI'!Q52</f>
        <v>16.867146999999999</v>
      </c>
      <c r="N54" s="295">
        <f>'Anchor-AI'!R52</f>
        <v>81.492783000000003</v>
      </c>
      <c r="O54" s="295">
        <f>'Anchor-AI'!S52</f>
        <v>80.207960999999997</v>
      </c>
      <c r="P54" s="295">
        <f>'Anchor-AI'!T52</f>
        <v>39.171010000000003</v>
      </c>
      <c r="Q54" s="295">
        <f>'Anchor-AI'!U52</f>
        <v>43.669764000000001</v>
      </c>
      <c r="R54" s="295">
        <f>'Anchor-AI'!V52</f>
        <v>40.234968000000002</v>
      </c>
      <c r="S54" s="295">
        <f>'Anchor-AI'!W52</f>
        <v>41.153576000000001</v>
      </c>
      <c r="T54" s="295">
        <f>'Anchor-AI'!X52</f>
        <v>44.343342</v>
      </c>
      <c r="U54" s="295">
        <f>10*LOG10(1/((Summary!$C$80/10^(R54/10)+Summary!$C$81/10^(S54/10)+Summary!$C$82/10^(T54/10))/Summary!$C$83))</f>
        <v>40.858409361844778</v>
      </c>
      <c r="V54" s="295">
        <f>'Anchor-AI'!Y52</f>
        <v>0.404333</v>
      </c>
      <c r="W54" s="295">
        <f>'Anchor-AI'!Z52</f>
        <v>528.4</v>
      </c>
      <c r="X54" s="295">
        <f>'Anchor-AI'!AA52</f>
        <v>1.1315</v>
      </c>
      <c r="Y54" s="357">
        <f>'Anchor-AI'!AB52</f>
        <v>8</v>
      </c>
      <c r="Z54" s="357">
        <f>'Anchor-AI'!AC52</f>
        <v>8</v>
      </c>
      <c r="AA54" s="395">
        <f t="shared" si="0"/>
        <v>0.14677777777777778</v>
      </c>
      <c r="AC54" s="389">
        <f>'Test-AI'!L52</f>
        <v>4617.4848000000002</v>
      </c>
      <c r="AD54" s="167">
        <f>'Test-AI'!M52</f>
        <v>40.242641999999996</v>
      </c>
      <c r="AE54" s="167">
        <f>'Test-AI'!N52</f>
        <v>41.093105000000001</v>
      </c>
      <c r="AF54" s="167">
        <f>'Test-AI'!O52</f>
        <v>44.214691000000002</v>
      </c>
      <c r="AG54" s="167">
        <f>(Summary!$C$69*AD54+Summary!$C$70*AE54+Summary!$C$71*AF54)/Summary!$C$72</f>
        <v>40.724893199999997</v>
      </c>
      <c r="AH54" s="167">
        <f>'Test-AI'!P52</f>
        <v>21.931332999999999</v>
      </c>
      <c r="AI54" s="167">
        <f>'Test-AI'!Q52</f>
        <v>16.863197</v>
      </c>
      <c r="AJ54" s="167">
        <f>'Test-AI'!R52</f>
        <v>82.559208999999996</v>
      </c>
      <c r="AK54" s="167">
        <f>'Test-AI'!S52</f>
        <v>80.930053000000001</v>
      </c>
      <c r="AL54" s="167">
        <f>'Test-AI'!T52</f>
        <v>39.137895999999998</v>
      </c>
      <c r="AM54" s="167">
        <f>'Test-AI'!U52</f>
        <v>43.649788999999998</v>
      </c>
      <c r="AN54" s="167">
        <f>'Test-AI'!V52</f>
        <v>40.240884999999999</v>
      </c>
      <c r="AO54" s="167">
        <f>'Test-AI'!W52</f>
        <v>41.092236999999997</v>
      </c>
      <c r="AP54" s="167">
        <f>'Test-AI'!X52</f>
        <v>44.209856000000002</v>
      </c>
      <c r="AQ54" s="167">
        <f>10*LOG10(1/((Summary!$C$80/10^(AN54/10)+Summary!$C$81/10^(AO54/10)+Summary!$C$82/10^(AP54/10))/Summary!$C$83))</f>
        <v>40.84324012926615</v>
      </c>
      <c r="AR54" s="167">
        <f>'Test-AI'!Y52</f>
        <v>0.42774000000000001</v>
      </c>
      <c r="AS54" s="167">
        <f>'Test-AI'!Z52</f>
        <v>30633</v>
      </c>
      <c r="AT54" s="295">
        <f>'Test-AI'!AA52</f>
        <v>4.4561999999999999</v>
      </c>
      <c r="AU54" s="357">
        <f>'Test-AI'!AB52</f>
        <v>8</v>
      </c>
      <c r="AV54" s="357">
        <f>'Test-AI'!AC52</f>
        <v>8</v>
      </c>
      <c r="AW54" s="395">
        <f t="shared" si="1"/>
        <v>8.5091666666666672</v>
      </c>
      <c r="AX54" s="297">
        <f t="shared" si="2"/>
        <v>57.973126419379263</v>
      </c>
      <c r="AY54" s="298">
        <f t="shared" si="3"/>
        <v>3.9383119752540878</v>
      </c>
      <c r="AZ54" s="297">
        <f t="shared" si="4"/>
        <v>1</v>
      </c>
      <c r="BA54" s="345">
        <f t="shared" si="5"/>
        <v>1</v>
      </c>
      <c r="BB54" s="75"/>
      <c r="BC54" s="75"/>
      <c r="BD54" s="573" t="s">
        <v>147</v>
      </c>
      <c r="BE54" s="549">
        <f t="array" ref="BE54">bdRateExtend($G53:$G56,H53:H56,$AC53:$AC56,AD53:AD56)</f>
        <v>-0.19936150331971847</v>
      </c>
      <c r="BF54" s="552"/>
      <c r="BG54" s="552"/>
      <c r="BH54" s="552"/>
      <c r="BI54" s="552"/>
      <c r="BJ54" s="552"/>
      <c r="BK54" s="551">
        <f t="array" ref="BK54">bdRateExtend($G53:$G56,L53:L56,$AC53:$AC56,AH53:AH56)</f>
        <v>-0.19945854504543592</v>
      </c>
      <c r="BL54" s="552"/>
      <c r="BM54" s="551">
        <f t="array" ref="BM54">bdRateExtend($G53:$G56,M53:M56,$AC53:$AC56,AI53:AI56)</f>
        <v>-0.2073330989047969</v>
      </c>
      <c r="BN54" s="552"/>
      <c r="BO54" s="545">
        <f t="array" ref="BO54">bdRateExtend($G53:$G56,N53:N56,$AC53:$AC56,AJ53:AJ56,"None", FALSE,1)</f>
        <v>-0.21403762348149302</v>
      </c>
      <c r="BP54" s="541"/>
      <c r="BQ54" s="545">
        <f t="array" ref="BQ54">bdRateExtend($G53:$G56,O53:O56,$AC53:$AC56,AK53:AK56,"None", FALSE,1)</f>
        <v>-0.20855563600072202</v>
      </c>
      <c r="BR54" s="541"/>
      <c r="BS54" s="551">
        <f t="array" ref="BS54">bdRateExtend($G53:$G56,P53:P56,$AC53:$AC56,AL53:AL56)</f>
        <v>-0.1921859536318048</v>
      </c>
      <c r="BT54" s="552"/>
      <c r="BU54" s="551">
        <f t="array" ref="BU54">bdRateExtend($G53:$G56,Q53:Q56,$AC53:$AC56,AM53:AM56)</f>
        <v>-0.17760973344599196</v>
      </c>
      <c r="BV54" s="552"/>
      <c r="BW54" s="551">
        <f t="array" ref="BW54">bdRateExtend($G53:$G56,R53:R56,$AC53:$AC56,AN53:AN56)</f>
        <v>-0.19936922122339173</v>
      </c>
      <c r="BX54" s="552"/>
      <c r="BY54" s="552"/>
      <c r="BZ54" s="541"/>
      <c r="CA54" s="541"/>
      <c r="CB54" s="552"/>
      <c r="CC54" s="560">
        <f t="array" ref="CC54">bdCAMBIExtend($G53:$G56,V53:V56,$AC53:$AC56,AR53:AR56)</f>
        <v>-1.287754407520607E-2</v>
      </c>
      <c r="CD54" s="541"/>
      <c r="CE54" s="554">
        <f t="array" ref="CE54">testVMAFRange($G53:$G56,N53:N56,$AC53:$AC56,AJ53:AJ56)</f>
        <v>0</v>
      </c>
      <c r="CF54" s="541"/>
      <c r="CG54" s="554">
        <f t="array" ref="CG54">testVMAFRange($G53:$G56,O53:O56,$AC53:$AC56,AK53:AK56)</f>
        <v>0</v>
      </c>
      <c r="CH54" s="541"/>
    </row>
    <row r="55" spans="1:86" ht="17" customHeight="1" x14ac:dyDescent="0.2">
      <c r="A55" s="538"/>
      <c r="B55" s="566"/>
      <c r="C55" s="485"/>
      <c r="D55" s="590"/>
      <c r="E55" s="558"/>
      <c r="F55" s="362">
        <v>160</v>
      </c>
      <c r="G55" s="420">
        <f>'Anchor-AI'!L53</f>
        <v>3004.7615999999998</v>
      </c>
      <c r="H55" s="295">
        <f>'Anchor-AI'!M53</f>
        <v>39.190640000000002</v>
      </c>
      <c r="I55" s="295">
        <f>'Anchor-AI'!N53</f>
        <v>40.136678000000003</v>
      </c>
      <c r="J55" s="295">
        <f>'Anchor-AI'!O53</f>
        <v>42.343685999999998</v>
      </c>
      <c r="K55" s="295">
        <f>(Summary!$C$69*H55+Summary!$C$70*I55+Summary!$C$71*J55)/Summary!$C$72</f>
        <v>39.600548400000001</v>
      </c>
      <c r="L55" s="295">
        <f>'Anchor-AI'!P53</f>
        <v>18.10538</v>
      </c>
      <c r="M55" s="295">
        <f>'Anchor-AI'!Q53</f>
        <v>15.401184000000001</v>
      </c>
      <c r="N55" s="295">
        <f>'Anchor-AI'!R53</f>
        <v>66.465271000000001</v>
      </c>
      <c r="O55" s="295">
        <f>'Anchor-AI'!S53</f>
        <v>64.965655999999996</v>
      </c>
      <c r="P55" s="295">
        <f>'Anchor-AI'!T53</f>
        <v>36.946410999999998</v>
      </c>
      <c r="Q55" s="295">
        <f>'Anchor-AI'!U53</f>
        <v>42.437192000000003</v>
      </c>
      <c r="R55" s="295">
        <f>'Anchor-AI'!V53</f>
        <v>39.187356999999999</v>
      </c>
      <c r="S55" s="295">
        <f>'Anchor-AI'!W53</f>
        <v>40.135420000000003</v>
      </c>
      <c r="T55" s="295">
        <f>'Anchor-AI'!X53</f>
        <v>42.341403999999997</v>
      </c>
      <c r="U55" s="295">
        <f>10*LOG10(1/((Summary!$C$80/10^(R55/10)+Summary!$C$81/10^(S55/10)+Summary!$C$82/10^(T55/10))/Summary!$C$83))</f>
        <v>39.736278651333606</v>
      </c>
      <c r="V55" s="295">
        <f>'Anchor-AI'!Y53</f>
        <v>0.41868699999999998</v>
      </c>
      <c r="W55" s="295">
        <f>'Anchor-AI'!Z53</f>
        <v>354.7</v>
      </c>
      <c r="X55" s="295">
        <f>'Anchor-AI'!AA53</f>
        <v>0.99450000000000005</v>
      </c>
      <c r="Y55" s="357">
        <f>'Anchor-AI'!AB53</f>
        <v>8</v>
      </c>
      <c r="Z55" s="357">
        <f>'Anchor-AI'!AC53</f>
        <v>8</v>
      </c>
      <c r="AA55" s="395">
        <f t="shared" si="0"/>
        <v>9.852777777777777E-2</v>
      </c>
      <c r="AC55" s="389">
        <f>'Test-AI'!L53</f>
        <v>2471.5007999999998</v>
      </c>
      <c r="AD55" s="167">
        <f>'Test-AI'!M53</f>
        <v>39.223970000000001</v>
      </c>
      <c r="AE55" s="167">
        <f>'Test-AI'!N53</f>
        <v>39.998725999999998</v>
      </c>
      <c r="AF55" s="167">
        <f>'Test-AI'!O53</f>
        <v>42.102218999999998</v>
      </c>
      <c r="AG55" s="167">
        <f>(Summary!$C$69*AD55+Summary!$C$70*AE55+Summary!$C$71*AF55)/Summary!$C$72</f>
        <v>39.589270499999998</v>
      </c>
      <c r="AH55" s="167">
        <f>'Test-AI'!P53</f>
        <v>18.108515000000001</v>
      </c>
      <c r="AI55" s="167">
        <f>'Test-AI'!Q53</f>
        <v>15.45045</v>
      </c>
      <c r="AJ55" s="167">
        <f>'Test-AI'!R53</f>
        <v>67.136519000000007</v>
      </c>
      <c r="AK55" s="167">
        <f>'Test-AI'!S53</f>
        <v>65.609466999999995</v>
      </c>
      <c r="AL55" s="167">
        <f>'Test-AI'!T53</f>
        <v>36.947769000000001</v>
      </c>
      <c r="AM55" s="167">
        <f>'Test-AI'!U53</f>
        <v>42.420181999999997</v>
      </c>
      <c r="AN55" s="167">
        <f>'Test-AI'!V53</f>
        <v>39.220647</v>
      </c>
      <c r="AO55" s="167">
        <f>'Test-AI'!W53</f>
        <v>39.996692000000003</v>
      </c>
      <c r="AP55" s="167">
        <f>'Test-AI'!X53</f>
        <v>42.099885</v>
      </c>
      <c r="AQ55" s="167">
        <f>10*LOG10(1/((Summary!$C$80/10^(AN55/10)+Summary!$C$81/10^(AO55/10)+Summary!$C$82/10^(AP55/10))/Summary!$C$83))</f>
        <v>39.717255390234214</v>
      </c>
      <c r="AR55" s="167">
        <f>'Test-AI'!Y53</f>
        <v>0.408078</v>
      </c>
      <c r="AS55" s="167">
        <f>'Test-AI'!Z53</f>
        <v>12773.9</v>
      </c>
      <c r="AT55" s="295">
        <f>'Test-AI'!AA53</f>
        <v>4.0749000000000004</v>
      </c>
      <c r="AU55" s="357">
        <f>'Test-AI'!AB53</f>
        <v>8</v>
      </c>
      <c r="AV55" s="357">
        <f>'Test-AI'!AC53</f>
        <v>8</v>
      </c>
      <c r="AW55" s="395">
        <f t="shared" si="1"/>
        <v>3.5483055555555554</v>
      </c>
      <c r="AX55" s="297">
        <f t="shared" si="2"/>
        <v>36.013250634338881</v>
      </c>
      <c r="AY55" s="298">
        <f t="shared" si="3"/>
        <v>4.097435897435898</v>
      </c>
      <c r="AZ55" s="297">
        <f t="shared" si="4"/>
        <v>1</v>
      </c>
      <c r="BA55" s="345">
        <f t="shared" si="5"/>
        <v>1</v>
      </c>
      <c r="BB55" s="75"/>
      <c r="BC55" s="75"/>
      <c r="BD55" s="565"/>
      <c r="BE55" s="550"/>
      <c r="BF55" s="552"/>
      <c r="BG55" s="552"/>
      <c r="BH55" s="552"/>
      <c r="BI55" s="552"/>
      <c r="BJ55" s="552"/>
      <c r="BK55" s="553"/>
      <c r="BL55" s="552"/>
      <c r="BM55" s="553"/>
      <c r="BN55" s="552"/>
      <c r="BO55" s="546"/>
      <c r="BP55" s="541"/>
      <c r="BQ55" s="546"/>
      <c r="BR55" s="541"/>
      <c r="BS55" s="553"/>
      <c r="BT55" s="552"/>
      <c r="BU55" s="553"/>
      <c r="BV55" s="552"/>
      <c r="BW55" s="553"/>
      <c r="BX55" s="552"/>
      <c r="BY55" s="552"/>
      <c r="BZ55" s="541"/>
      <c r="CA55" s="541"/>
      <c r="CB55" s="552"/>
      <c r="CC55" s="550"/>
      <c r="CD55" s="541"/>
      <c r="CE55" s="546"/>
      <c r="CF55" s="541"/>
      <c r="CG55" s="546"/>
      <c r="CH55" s="541"/>
    </row>
    <row r="56" spans="1:86" ht="17" customHeight="1" thickBot="1" x14ac:dyDescent="0.25">
      <c r="A56" s="538"/>
      <c r="B56" s="566"/>
      <c r="C56" s="485"/>
      <c r="D56" s="590"/>
      <c r="E56" s="558"/>
      <c r="F56" s="362">
        <v>185</v>
      </c>
      <c r="G56" s="420">
        <f>'Anchor-AI'!L54</f>
        <v>1394.7647999999999</v>
      </c>
      <c r="H56" s="295">
        <f>'Anchor-AI'!M54</f>
        <v>37.497407000000003</v>
      </c>
      <c r="I56" s="295">
        <f>'Anchor-AI'!N54</f>
        <v>38.345385</v>
      </c>
      <c r="J56" s="295">
        <f>'Anchor-AI'!O54</f>
        <v>39.696562</v>
      </c>
      <c r="K56" s="295">
        <f>(Summary!$C$69*H56+Summary!$C$70*I56+Summary!$C$71*J56)/Summary!$C$72</f>
        <v>37.802120299999999</v>
      </c>
      <c r="L56" s="295">
        <f>'Anchor-AI'!P54</f>
        <v>14.53051</v>
      </c>
      <c r="M56" s="295">
        <f>'Anchor-AI'!Q54</f>
        <v>13.618024999999999</v>
      </c>
      <c r="N56" s="295">
        <f>'Anchor-AI'!R54</f>
        <v>48.009086000000003</v>
      </c>
      <c r="O56" s="295">
        <f>'Anchor-AI'!S54</f>
        <v>46.525753999999999</v>
      </c>
      <c r="P56" s="295">
        <f>'Anchor-AI'!T54</f>
        <v>34.22533</v>
      </c>
      <c r="Q56" s="295">
        <f>'Anchor-AI'!U54</f>
        <v>40.610048999999997</v>
      </c>
      <c r="R56" s="295">
        <f>'Anchor-AI'!V54</f>
        <v>37.492106</v>
      </c>
      <c r="S56" s="295">
        <f>'Anchor-AI'!W54</f>
        <v>38.342855999999998</v>
      </c>
      <c r="T56" s="295">
        <f>'Anchor-AI'!X54</f>
        <v>39.695132999999998</v>
      </c>
      <c r="U56" s="295">
        <f>10*LOG10(1/((Summary!$C$80/10^(R56/10)+Summary!$C$81/10^(S56/10)+Summary!$C$82/10^(T56/10))/Summary!$C$83))</f>
        <v>37.93022919846991</v>
      </c>
      <c r="V56" s="295">
        <f>'Anchor-AI'!Y54</f>
        <v>0.44424200000000003</v>
      </c>
      <c r="W56" s="295">
        <f>'Anchor-AI'!Z54</f>
        <v>261</v>
      </c>
      <c r="X56" s="295">
        <f>'Anchor-AI'!AA54</f>
        <v>0.97509999999999997</v>
      </c>
      <c r="Y56" s="357">
        <f>'Anchor-AI'!AB54</f>
        <v>8</v>
      </c>
      <c r="Z56" s="357">
        <f>'Anchor-AI'!AC54</f>
        <v>9</v>
      </c>
      <c r="AA56" s="395">
        <f t="shared" si="0"/>
        <v>7.2499999999999995E-2</v>
      </c>
      <c r="AC56" s="389">
        <f>'Test-AI'!L54</f>
        <v>1208.9856</v>
      </c>
      <c r="AD56" s="167">
        <f>'Test-AI'!M54</f>
        <v>37.591842</v>
      </c>
      <c r="AE56" s="167">
        <f>'Test-AI'!N54</f>
        <v>38.169086</v>
      </c>
      <c r="AF56" s="167">
        <f>'Test-AI'!O54</f>
        <v>39.440204999999999</v>
      </c>
      <c r="AG56" s="167">
        <f>(Summary!$C$69*AD56+Summary!$C$70*AE56+Summary!$C$71*AF56)/Summary!$C$72</f>
        <v>37.834402699999998</v>
      </c>
      <c r="AH56" s="167">
        <f>'Test-AI'!P54</f>
        <v>14.643478999999999</v>
      </c>
      <c r="AI56" s="167">
        <f>'Test-AI'!Q54</f>
        <v>13.778255</v>
      </c>
      <c r="AJ56" s="167">
        <f>'Test-AI'!R54</f>
        <v>47.720089999999999</v>
      </c>
      <c r="AK56" s="167">
        <f>'Test-AI'!S54</f>
        <v>46.276311</v>
      </c>
      <c r="AL56" s="167">
        <f>'Test-AI'!T54</f>
        <v>34.305650999999997</v>
      </c>
      <c r="AM56" s="167">
        <f>'Test-AI'!U54</f>
        <v>40.585700000000003</v>
      </c>
      <c r="AN56" s="167">
        <f>'Test-AI'!V54</f>
        <v>37.586959999999998</v>
      </c>
      <c r="AO56" s="167">
        <f>'Test-AI'!W54</f>
        <v>38.168125000000003</v>
      </c>
      <c r="AP56" s="167">
        <f>'Test-AI'!X54</f>
        <v>39.439715</v>
      </c>
      <c r="AQ56" s="167">
        <f>10*LOG10(1/((Summary!$C$80/10^(AN56/10)+Summary!$C$81/10^(AO56/10)+Summary!$C$82/10^(AP56/10))/Summary!$C$83))</f>
        <v>37.943212134135166</v>
      </c>
      <c r="AR56" s="167">
        <f>'Test-AI'!Y54</f>
        <v>0.39666099999999999</v>
      </c>
      <c r="AS56" s="167">
        <f>'Test-AI'!Z54</f>
        <v>5306.4</v>
      </c>
      <c r="AT56" s="295">
        <f>'Test-AI'!AA54</f>
        <v>3.6991999999999998</v>
      </c>
      <c r="AU56" s="357">
        <f>'Test-AI'!AB54</f>
        <v>8</v>
      </c>
      <c r="AV56" s="357">
        <f>'Test-AI'!AC54</f>
        <v>9</v>
      </c>
      <c r="AW56" s="395">
        <f t="shared" si="1"/>
        <v>1.474</v>
      </c>
      <c r="AX56" s="297">
        <f t="shared" si="2"/>
        <v>20.331034482758618</v>
      </c>
      <c r="AY56" s="298">
        <f t="shared" si="3"/>
        <v>3.7936621884934878</v>
      </c>
      <c r="AZ56" s="297">
        <f t="shared" si="4"/>
        <v>1</v>
      </c>
      <c r="BA56" s="345">
        <f t="shared" si="5"/>
        <v>1</v>
      </c>
      <c r="BB56" s="75"/>
      <c r="BC56" s="75"/>
      <c r="BD56" s="574" t="s">
        <v>46</v>
      </c>
      <c r="BE56" s="549">
        <f t="array" ref="BE56">bdRateExtend($G54:$G57,H54:H57,$AC54:$AC57,AD54:AD57)</f>
        <v>-0.17358609615743237</v>
      </c>
      <c r="BF56" s="552"/>
      <c r="BG56" s="552"/>
      <c r="BH56" s="552"/>
      <c r="BI56" s="552"/>
      <c r="BJ56" s="552"/>
      <c r="BK56" s="551">
        <f t="array" ref="BK56">bdRateExtend($G54:$G57,L54:L57,$AC54:$AC57,AH54:AH57)</f>
        <v>-0.17496120382784064</v>
      </c>
      <c r="BL56" s="552"/>
      <c r="BM56" s="551">
        <f t="array" ref="BM56">bdRateExtend($G54:$G57,M54:M57,$AC54:$AC57,AI54:AI57)</f>
        <v>-0.19719840861700666</v>
      </c>
      <c r="BN56" s="552"/>
      <c r="BO56" s="545">
        <f t="array" ref="BO56">bdRateExtend($G54:$G57,N54:N57,$AC54:$AC57,AJ54:AJ57,"None", FALSE,1)</f>
        <v>-0.14769235624156629</v>
      </c>
      <c r="BP56" s="541"/>
      <c r="BQ56" s="545">
        <f t="array" ref="BQ56">bdRateExtend($G54:$G57,O54:O57,$AC54:$AC57,AK54:AK57,"None", FALSE,1)</f>
        <v>-0.14846776293633634</v>
      </c>
      <c r="BR56" s="541"/>
      <c r="BS56" s="551">
        <f t="array" ref="BS56">bdRateExtend($G54:$G57,P54:P57,$AC54:$AC57,AL54:AL57)</f>
        <v>-0.16475482601223845</v>
      </c>
      <c r="BT56" s="552"/>
      <c r="BU56" s="551">
        <f t="array" ref="BU56">bdRateExtend($G54:$G57,Q54:Q57,$AC54:$AC57,AM54:AM57)</f>
        <v>-0.14257768952263339</v>
      </c>
      <c r="BV56" s="552"/>
      <c r="BW56" s="551">
        <f t="array" ref="BW56">bdRateExtend($G54:$G57,R54:R57,$AC54:$AC57,AN54:AN57)</f>
        <v>-0.17357308212884137</v>
      </c>
      <c r="BX56" s="552"/>
      <c r="BY56" s="552"/>
      <c r="BZ56" s="541"/>
      <c r="CA56" s="541"/>
      <c r="CB56" s="552"/>
      <c r="CC56" s="560">
        <f t="array" ref="CC56">bdCAMBIExtend($G54:$G57,V54:V57,$AC54:$AC57,AR54:AR57)</f>
        <v>-2.3434273617240382E-2</v>
      </c>
      <c r="CD56" s="541"/>
      <c r="CE56" s="554">
        <f t="array" ref="CE56">testVMAFRange($G54:$G57,N54:N57,$AC54:$AC57,AJ54:AJ57)</f>
        <v>0</v>
      </c>
      <c r="CF56" s="541"/>
      <c r="CG56" s="554">
        <f t="array" ref="CG56">testVMAFRange($G54:$G57,O54:O57,$AC54:$AC57,AK54:AK57)</f>
        <v>0</v>
      </c>
      <c r="CH56" s="541"/>
    </row>
    <row r="57" spans="1:86" ht="17" customHeight="1" thickBot="1" x14ac:dyDescent="0.25">
      <c r="A57" s="538"/>
      <c r="B57" s="596"/>
      <c r="C57" s="486"/>
      <c r="D57" s="591"/>
      <c r="E57" s="559"/>
      <c r="F57" s="363">
        <v>210</v>
      </c>
      <c r="G57" s="421">
        <f>'Anchor-AI'!L55</f>
        <v>626.41920000000005</v>
      </c>
      <c r="H57" s="392">
        <f>'Anchor-AI'!M55</f>
        <v>35.192532</v>
      </c>
      <c r="I57" s="392">
        <f>'Anchor-AI'!N55</f>
        <v>36.007505999999999</v>
      </c>
      <c r="J57" s="392">
        <f>'Anchor-AI'!O55</f>
        <v>36.804944999999996</v>
      </c>
      <c r="K57" s="392">
        <f>(Summary!$C$69*H57+Summary!$C$70*I57+Summary!$C$71*J57)/Summary!$C$72</f>
        <v>35.435270699999997</v>
      </c>
      <c r="L57" s="392">
        <f>'Anchor-AI'!P55</f>
        <v>11.455185</v>
      </c>
      <c r="M57" s="392">
        <f>'Anchor-AI'!Q55</f>
        <v>11.738348</v>
      </c>
      <c r="N57" s="392">
        <f>'Anchor-AI'!R55</f>
        <v>27.709667</v>
      </c>
      <c r="O57" s="392">
        <f>'Anchor-AI'!S55</f>
        <v>26.561357000000001</v>
      </c>
      <c r="P57" s="392">
        <f>'Anchor-AI'!T55</f>
        <v>31.320008000000001</v>
      </c>
      <c r="Q57" s="392">
        <f>'Anchor-AI'!U55</f>
        <v>38.153728000000001</v>
      </c>
      <c r="R57" s="392">
        <f>'Anchor-AI'!V55</f>
        <v>35.186788</v>
      </c>
      <c r="S57" s="392">
        <f>'Anchor-AI'!W55</f>
        <v>36.0047</v>
      </c>
      <c r="T57" s="392">
        <f>'Anchor-AI'!X55</f>
        <v>36.804037000000001</v>
      </c>
      <c r="U57" s="392">
        <f>10*LOG10(1/((Summary!$C$80/10^(R57/10)+Summary!$C$81/10^(S57/10)+Summary!$C$82/10^(T57/10))/Summary!$C$83))</f>
        <v>35.550932993156735</v>
      </c>
      <c r="V57" s="392">
        <f>'Anchor-AI'!Y55</f>
        <v>0.42929499999999998</v>
      </c>
      <c r="W57" s="392">
        <f>'Anchor-AI'!Z55</f>
        <v>279.39999999999998</v>
      </c>
      <c r="X57" s="392">
        <f>'Anchor-AI'!AA55</f>
        <v>1.0527</v>
      </c>
      <c r="Y57" s="393">
        <f>'Anchor-AI'!AB55</f>
        <v>8</v>
      </c>
      <c r="Z57" s="393">
        <f>'Anchor-AI'!AC55</f>
        <v>8</v>
      </c>
      <c r="AA57" s="396">
        <f t="shared" si="0"/>
        <v>7.7611111111111103E-2</v>
      </c>
      <c r="AC57" s="390">
        <f>'Test-AI'!L55</f>
        <v>566.05439999999999</v>
      </c>
      <c r="AD57" s="391">
        <f>'Test-AI'!M55</f>
        <v>35.379182</v>
      </c>
      <c r="AE57" s="391">
        <f>'Test-AI'!N55</f>
        <v>35.741098000000001</v>
      </c>
      <c r="AF57" s="391">
        <f>'Test-AI'!O55</f>
        <v>36.508408000000003</v>
      </c>
      <c r="AG57" s="391">
        <f>(Summary!$C$69*AD57+Summary!$C$70*AE57+Summary!$C$71*AF57)/Summary!$C$72</f>
        <v>35.5282962</v>
      </c>
      <c r="AH57" s="391">
        <f>'Test-AI'!P55</f>
        <v>11.702071999999999</v>
      </c>
      <c r="AI57" s="391">
        <f>'Test-AI'!Q55</f>
        <v>12.031612000000001</v>
      </c>
      <c r="AJ57" s="391">
        <f>'Test-AI'!R55</f>
        <v>24.384072</v>
      </c>
      <c r="AK57" s="391">
        <f>'Test-AI'!S55</f>
        <v>23.612020000000001</v>
      </c>
      <c r="AL57" s="391">
        <f>'Test-AI'!T55</f>
        <v>31.461205</v>
      </c>
      <c r="AM57" s="391">
        <f>'Test-AI'!U55</f>
        <v>38.205081</v>
      </c>
      <c r="AN57" s="391">
        <f>'Test-AI'!V55</f>
        <v>35.371934000000003</v>
      </c>
      <c r="AO57" s="391">
        <f>'Test-AI'!W55</f>
        <v>35.737467000000002</v>
      </c>
      <c r="AP57" s="391">
        <f>'Test-AI'!X55</f>
        <v>36.507719000000002</v>
      </c>
      <c r="AQ57" s="391">
        <f>10*LOG10(1/((Summary!$C$80/10^(AN57/10)+Summary!$C$81/10^(AO57/10)+Summary!$C$82/10^(AP57/10))/Summary!$C$83))</f>
        <v>35.602968901971018</v>
      </c>
      <c r="AR57" s="391">
        <f>'Test-AI'!Y55</f>
        <v>0.40426200000000001</v>
      </c>
      <c r="AS57" s="391">
        <f>'Test-AI'!Z55</f>
        <v>3985.8</v>
      </c>
      <c r="AT57" s="392">
        <f>'Test-AI'!AA55</f>
        <v>3.8243999999999998</v>
      </c>
      <c r="AU57" s="393">
        <f>'Test-AI'!AB55</f>
        <v>8</v>
      </c>
      <c r="AV57" s="393">
        <f>'Test-AI'!AC55</f>
        <v>8</v>
      </c>
      <c r="AW57" s="396">
        <f t="shared" si="1"/>
        <v>1.1071666666666666</v>
      </c>
      <c r="AX57" s="302">
        <f t="shared" si="2"/>
        <v>14.265569076592701</v>
      </c>
      <c r="AY57" s="303">
        <f t="shared" si="3"/>
        <v>3.6329438586491878</v>
      </c>
      <c r="AZ57" s="297">
        <f t="shared" si="4"/>
        <v>1</v>
      </c>
      <c r="BA57" s="345">
        <f t="shared" si="5"/>
        <v>1</v>
      </c>
      <c r="BB57" s="75"/>
      <c r="BC57" s="75"/>
      <c r="BD57" s="570"/>
      <c r="BE57" s="550"/>
      <c r="BF57" s="553"/>
      <c r="BG57" s="553"/>
      <c r="BH57" s="553"/>
      <c r="BI57" s="553"/>
      <c r="BJ57" s="553"/>
      <c r="BK57" s="553"/>
      <c r="BL57" s="553"/>
      <c r="BM57" s="553"/>
      <c r="BN57" s="553"/>
      <c r="BO57" s="546"/>
      <c r="BP57" s="544"/>
      <c r="BQ57" s="546"/>
      <c r="BR57" s="544"/>
      <c r="BS57" s="553"/>
      <c r="BT57" s="553"/>
      <c r="BU57" s="553"/>
      <c r="BV57" s="553"/>
      <c r="BW57" s="553"/>
      <c r="BX57" s="553"/>
      <c r="BY57" s="553"/>
      <c r="BZ57" s="544"/>
      <c r="CA57" s="544"/>
      <c r="CB57" s="553"/>
      <c r="CC57" s="550"/>
      <c r="CD57" s="541"/>
      <c r="CE57" s="546"/>
      <c r="CF57" s="544"/>
      <c r="CG57" s="546"/>
      <c r="CH57" s="544"/>
    </row>
    <row r="58" spans="1:86" ht="17" customHeight="1" thickBot="1" x14ac:dyDescent="0.25">
      <c r="A58" s="538"/>
      <c r="B58" s="595" t="s">
        <v>146</v>
      </c>
      <c r="C58" s="586" t="s">
        <v>231</v>
      </c>
      <c r="D58" s="589">
        <v>50</v>
      </c>
      <c r="E58" s="557">
        <v>10</v>
      </c>
      <c r="F58" s="238">
        <v>85</v>
      </c>
      <c r="G58" s="294">
        <f>'Anchor-AI'!L56</f>
        <v>644933.36</v>
      </c>
      <c r="H58" s="295">
        <f>'Anchor-AI'!M56</f>
        <v>44.397089000000001</v>
      </c>
      <c r="I58" s="295">
        <f>'Anchor-AI'!N56</f>
        <v>45.454622999999998</v>
      </c>
      <c r="J58" s="295">
        <f>'Anchor-AI'!O56</f>
        <v>44.913328999999997</v>
      </c>
      <c r="K58" s="295">
        <f>(Summary!$C$69*H58+Summary!$C$70*I58+Summary!$C$71*J58)/Summary!$C$72</f>
        <v>44.554466400000003</v>
      </c>
      <c r="L58" s="295">
        <f>'Anchor-AI'!P56</f>
        <v>37.380701000000002</v>
      </c>
      <c r="M58" s="295">
        <f>'Anchor-AI'!Q56</f>
        <v>27.202611999999998</v>
      </c>
      <c r="N58" s="295">
        <f>'Anchor-AI'!R56</f>
        <v>99.134912999999997</v>
      </c>
      <c r="O58" s="295">
        <f>'Anchor-AI'!S56</f>
        <v>98.888746999999995</v>
      </c>
      <c r="P58" s="295">
        <f>'Anchor-AI'!T56</f>
        <v>50.009309000000002</v>
      </c>
      <c r="Q58" s="295">
        <f>'Anchor-AI'!U56</f>
        <v>42.562061999999997</v>
      </c>
      <c r="R58" s="295">
        <f>'Anchor-AI'!V56</f>
        <v>44.397084</v>
      </c>
      <c r="S58" s="295">
        <f>'Anchor-AI'!W56</f>
        <v>45.454610000000002</v>
      </c>
      <c r="T58" s="295">
        <f>'Anchor-AI'!X56</f>
        <v>44.913327000000002</v>
      </c>
      <c r="U58" s="295">
        <f>10*LOG10(1/((Summary!$C$80/10^(R58/10)+Summary!$C$81/10^(S58/10)+Summary!$C$82/10^(T58/10))/Summary!$C$83))</f>
        <v>44.641387525059784</v>
      </c>
      <c r="V58" s="295">
        <f>'Anchor-AI'!Y56</f>
        <v>2.6440000000000001E-3</v>
      </c>
      <c r="W58" s="295">
        <f>'Anchor-AI'!Z56</f>
        <v>1489.6</v>
      </c>
      <c r="X58" s="295">
        <f>'Anchor-AI'!AA56</f>
        <v>5.3010999999999999</v>
      </c>
      <c r="Y58" s="357">
        <f>'Anchor-AI'!AB56</f>
        <v>8</v>
      </c>
      <c r="Z58" s="357">
        <f>'Anchor-AI'!AC56</f>
        <v>9</v>
      </c>
      <c r="AA58" s="296">
        <f t="shared" si="0"/>
        <v>0.41377777777777774</v>
      </c>
      <c r="AC58" s="170">
        <f>'Test-AI'!L56</f>
        <v>589065.19999999995</v>
      </c>
      <c r="AD58" s="167">
        <f>'Test-AI'!M56</f>
        <v>44.411154000000003</v>
      </c>
      <c r="AE58" s="167">
        <f>'Test-AI'!N56</f>
        <v>45.348722000000002</v>
      </c>
      <c r="AF58" s="167">
        <f>'Test-AI'!O56</f>
        <v>44.884023999999997</v>
      </c>
      <c r="AG58" s="167">
        <f>(Summary!$C$69*AD58+Summary!$C$70*AE58+Summary!$C$71*AF58)/Summary!$C$72</f>
        <v>44.552197800000002</v>
      </c>
      <c r="AH58" s="167">
        <f>'Test-AI'!P56</f>
        <v>37.242429000000001</v>
      </c>
      <c r="AI58" s="167">
        <f>'Test-AI'!Q56</f>
        <v>27.309526000000002</v>
      </c>
      <c r="AJ58" s="167">
        <f>'Test-AI'!R56</f>
        <v>99.218781000000007</v>
      </c>
      <c r="AK58" s="167">
        <f>'Test-AI'!S56</f>
        <v>98.888981999999999</v>
      </c>
      <c r="AL58" s="167">
        <f>'Test-AI'!T56</f>
        <v>49.779389000000002</v>
      </c>
      <c r="AM58" s="167">
        <f>'Test-AI'!U56</f>
        <v>42.575006999999999</v>
      </c>
      <c r="AN58" s="167">
        <f>'Test-AI'!V56</f>
        <v>44.411146000000002</v>
      </c>
      <c r="AO58" s="167">
        <f>'Test-AI'!W56</f>
        <v>45.348716000000003</v>
      </c>
      <c r="AP58" s="167">
        <f>'Test-AI'!X56</f>
        <v>44.884022000000002</v>
      </c>
      <c r="AQ58" s="167">
        <f>10*LOG10(1/((Summary!$C$80/10^(AN58/10)+Summary!$C$81/10^(AO58/10)+Summary!$C$82/10^(AP58/10))/Summary!$C$83))</f>
        <v>44.631880748234863</v>
      </c>
      <c r="AR58" s="167">
        <f>'Test-AI'!Y56</f>
        <v>2.7079999999999999E-3</v>
      </c>
      <c r="AS58" s="167">
        <f>'Test-AI'!Z56</f>
        <v>87900.2</v>
      </c>
      <c r="AT58" s="295">
        <f>'Test-AI'!AA56</f>
        <v>14.3118</v>
      </c>
      <c r="AU58" s="357">
        <f>'Test-AI'!AB56</f>
        <v>8</v>
      </c>
      <c r="AV58" s="357">
        <f>'Test-AI'!AC56</f>
        <v>9</v>
      </c>
      <c r="AW58" s="296">
        <f t="shared" si="1"/>
        <v>24.416722222222223</v>
      </c>
      <c r="AX58" s="292">
        <f t="shared" si="2"/>
        <v>59.009264232008597</v>
      </c>
      <c r="AY58" s="293">
        <f t="shared" si="3"/>
        <v>2.6997792910905285</v>
      </c>
      <c r="AZ58" s="292">
        <f t="shared" si="4"/>
        <v>1</v>
      </c>
      <c r="BA58" s="344">
        <f t="shared" si="5"/>
        <v>1</v>
      </c>
      <c r="BB58" s="75"/>
      <c r="BC58" s="75"/>
      <c r="BD58" s="572" t="s">
        <v>39</v>
      </c>
      <c r="BE58" s="549">
        <f t="array" ref="BE58">bdRateExtend($G58:$G61,H58:H61,$AC58:$AC61,AD58:AD61)</f>
        <v>-0.13190531512777837</v>
      </c>
      <c r="BF58" s="551">
        <f t="array" ref="BF58">bdRateExtend($G58:$G63,H58:H63,$AC58:$AC63,AD58:AD63)</f>
        <v>-0.14626885922014776</v>
      </c>
      <c r="BG58" s="551">
        <f t="array" ref="BG58">bdRateExtend($G58:$G63,I58:I63,$AC58:$AC63,AE58:AE63)</f>
        <v>-0.13512230181133211</v>
      </c>
      <c r="BH58" s="551">
        <f t="array" ref="BH58">bdRateExtend($G58:$G63,J58:J63,$AC58:$AC63,AF58:AF63)</f>
        <v>-0.35096089165762578</v>
      </c>
      <c r="BI58" s="551">
        <f t="array" ref="BI58">bdRateExtend($G58:$G63,K58:K63,$AC58:$AC63,AG58:AG63)</f>
        <v>-0.15936694432702725</v>
      </c>
      <c r="BJ58" s="575">
        <f>(Summary!$C$94*BF58+Summary!$C$95*BG58+Summary!$C$96*BH58)/Summary!$C$97</f>
        <v>-0.15401067822129427</v>
      </c>
      <c r="BK58" s="551">
        <f t="array" ref="BK58">bdRateExtend($G58:$G61,L58:L61,$AC58:$AC61,AH58:AH61)</f>
        <v>-0.11444369633354334</v>
      </c>
      <c r="BL58" s="551">
        <f t="array" ref="BL58">bdRateExtend($G58:$G63,L58:L63,$AC58:$AC63,AH58:AH63)</f>
        <v>-0.12293354265434264</v>
      </c>
      <c r="BM58" s="551">
        <f t="array" ref="BM58">bdRateExtend($G58:$G61,M58:M61,$AC58:$AC61,AI58:AI61)</f>
        <v>-0.12654459707490961</v>
      </c>
      <c r="BN58" s="551">
        <f t="array" ref="BN58">bdRateExtend($G58:$G63,M58:M63,$AC58:$AC63,AI58:AI63)</f>
        <v>-0.13268173745627032</v>
      </c>
      <c r="BO58" s="548">
        <f t="array" ref="BO58">bdRateExtend($G58:$G61,N58:N61,$AC58:$AC61,AJ58:AJ61,"None", FALSE,1)</f>
        <v>-0.1241247941155772</v>
      </c>
      <c r="BP58" s="585">
        <f t="array" ref="BP58">bdRateExtend($G58:$G63,N58:N63,$AC58:$AC63,AJ58:AJ63,"None", FALSE,1)</f>
        <v>-0.17312684546586365</v>
      </c>
      <c r="BQ58" s="548">
        <f t="array" ref="BQ58">bdRateExtend($G58:$G61,O58:O61,$AC58:$AC61,AK58:AK61,"None", FALSE,1)</f>
        <v>-0.12675073904821244</v>
      </c>
      <c r="BR58" s="585">
        <f t="array" ref="BR58">bdRateExtend($G58:$G63,O58:O63,$AC58:$AC63,AK58:AK63,"None", FALSE,1)</f>
        <v>-0.17024578243507582</v>
      </c>
      <c r="BS58" s="551">
        <f t="array" ref="BS58">bdRateExtend($G58:$G61,P58:P61,$AC58:$AC61,AL58:AL61)</f>
        <v>-0.11386272688994747</v>
      </c>
      <c r="BT58" s="551">
        <f t="array" ref="BT58">bdRateExtend($G58:$G63,P58:P63,$AC58:$AC63,AL58:AL63)</f>
        <v>-0.12832563957702392</v>
      </c>
      <c r="BU58" s="551">
        <f t="array" ref="BU58">bdRateExtend($G58:$G61,Q58:Q61,$AC58:$AC61,AM58:AM61)</f>
        <v>-0.15861668281857033</v>
      </c>
      <c r="BV58" s="551">
        <f t="array" ref="BV58">bdRateExtend($G58:$G63,Q58:Q63,$AC58:$AC63,AM58:AM63)</f>
        <v>-0.1829821766731915</v>
      </c>
      <c r="BW58" s="551">
        <f t="array" ref="BW58">bdRateExtend($G58:$G61,R58:R61,$AC58:$AC61,AN58:AN61)</f>
        <v>-0.13190533058736242</v>
      </c>
      <c r="BX58" s="551">
        <f t="array" ref="BX58">bdRateExtend($G58:$G63,R58:R63,$AC58:$AC63,AN58:AN63)</f>
        <v>-0.14626877079795619</v>
      </c>
      <c r="BY58" s="551">
        <f t="array" ref="BY58">bdRateExtend($G58:$G63,S58:S63,$AC58:$AC63,AO58:AO63)</f>
        <v>-0.13512223056013639</v>
      </c>
      <c r="BZ58" s="555">
        <f t="array" ref="BZ58">bdRateExtend($G58:$G63,T58:T63,$AC58:$AC63,AP58:AP63)</f>
        <v>-0.35095411503923934</v>
      </c>
      <c r="CA58" s="555">
        <f t="array" ref="CA58">bdRateExtend($G58:$G63,U58:U63,$AC58:$AC63,AQ58:AQ63)</f>
        <v>-0.15486562398356629</v>
      </c>
      <c r="CB58" s="575">
        <f>(Summary!$C$108*BX58+Summary!$C$109*BY58+Summary!$C$110*BZ58)/Summary!$C$111</f>
        <v>-0.15401032295809472</v>
      </c>
      <c r="CC58" s="561">
        <f t="array" ref="CC58">bdCAMBIExtend($G58:$G61,V58:V61,$AC58:$AC61,AR58:AR61)</f>
        <v>-5.3913810814542099E-4</v>
      </c>
      <c r="CD58" s="561">
        <f t="array" ref="CD58">bdCAMBIExtend($G58:$G63,V58:V63,$AC58:$AC63,AR58:AR63)</f>
        <v>-2.6689148304702274E-3</v>
      </c>
      <c r="CE58" s="547">
        <f t="array" ref="CE58">testVMAFRange($G58:$G61,N58:N61,$AC58:$AC61,AJ58:AJ61)</f>
        <v>0</v>
      </c>
      <c r="CF58" s="543">
        <f t="array" ref="CF58">testVMAFRange($G58:$G63,N58:N63,$AC58:$AC63,AJ58:AJ63)</f>
        <v>0</v>
      </c>
      <c r="CG58" s="547">
        <f t="array" ref="CG58">testVMAFRange($G58:$G61,O58:O61,$AC58:$AC61,AK58:AK61)</f>
        <v>0</v>
      </c>
      <c r="CH58" s="543">
        <f t="array" ref="CH58">testVMAFRange($G58:$G63,O58:O63,$AC58:$AC63,AK58:AK63)</f>
        <v>0</v>
      </c>
    </row>
    <row r="59" spans="1:86" ht="17" customHeight="1" x14ac:dyDescent="0.2">
      <c r="A59" s="538"/>
      <c r="B59" s="566"/>
      <c r="C59" s="485"/>
      <c r="D59" s="590"/>
      <c r="E59" s="558"/>
      <c r="F59" s="239">
        <v>110</v>
      </c>
      <c r="G59" s="294">
        <f>'Anchor-AI'!L57</f>
        <v>333480.24</v>
      </c>
      <c r="H59" s="295">
        <f>'Anchor-AI'!M57</f>
        <v>39.614859000000003</v>
      </c>
      <c r="I59" s="295">
        <f>'Anchor-AI'!N57</f>
        <v>41.893639999999998</v>
      </c>
      <c r="J59" s="295">
        <f>'Anchor-AI'!O57</f>
        <v>40.923715000000001</v>
      </c>
      <c r="K59" s="295">
        <f>(Summary!$C$69*H59+Summary!$C$70*I59+Summary!$C$71*J59)/Summary!$C$72</f>
        <v>39.973622700000007</v>
      </c>
      <c r="L59" s="295">
        <f>'Anchor-AI'!P57</f>
        <v>31.227357999999999</v>
      </c>
      <c r="M59" s="295">
        <f>'Anchor-AI'!Q57</f>
        <v>21.893281999999999</v>
      </c>
      <c r="N59" s="295">
        <f>'Anchor-AI'!R57</f>
        <v>98.539347000000006</v>
      </c>
      <c r="O59" s="295">
        <f>'Anchor-AI'!S57</f>
        <v>98.194751999999994</v>
      </c>
      <c r="P59" s="295">
        <f>'Anchor-AI'!T57</f>
        <v>42.345320999999998</v>
      </c>
      <c r="Q59" s="295">
        <f>'Anchor-AI'!U57</f>
        <v>38.633495000000003</v>
      </c>
      <c r="R59" s="295">
        <f>'Anchor-AI'!V57</f>
        <v>39.614851000000002</v>
      </c>
      <c r="S59" s="295">
        <f>'Anchor-AI'!W57</f>
        <v>41.893628999999997</v>
      </c>
      <c r="T59" s="295">
        <f>'Anchor-AI'!X57</f>
        <v>40.92371</v>
      </c>
      <c r="U59" s="295">
        <f>10*LOG10(1/((Summary!$C$80/10^(R59/10)+Summary!$C$81/10^(S59/10)+Summary!$C$82/10^(T59/10))/Summary!$C$83))</f>
        <v>40.127846786507639</v>
      </c>
      <c r="V59" s="295">
        <f>'Anchor-AI'!Y57</f>
        <v>3.065E-3</v>
      </c>
      <c r="W59" s="295">
        <f>'Anchor-AI'!Z57</f>
        <v>1697.9</v>
      </c>
      <c r="X59" s="295">
        <f>'Anchor-AI'!AA57</f>
        <v>4.3922999999999996</v>
      </c>
      <c r="Y59" s="357">
        <f>'Anchor-AI'!AB57</f>
        <v>8</v>
      </c>
      <c r="Z59" s="357">
        <f>'Anchor-AI'!AC57</f>
        <v>9</v>
      </c>
      <c r="AA59" s="296">
        <f t="shared" si="0"/>
        <v>0.47163888888888894</v>
      </c>
      <c r="AC59" s="170">
        <f>'Test-AI'!L57</f>
        <v>300293.03999999998</v>
      </c>
      <c r="AD59" s="167">
        <f>'Test-AI'!M57</f>
        <v>39.797589000000002</v>
      </c>
      <c r="AE59" s="167">
        <f>'Test-AI'!N57</f>
        <v>41.937255999999998</v>
      </c>
      <c r="AF59" s="167">
        <f>'Test-AI'!O57</f>
        <v>41.380332000000003</v>
      </c>
      <c r="AG59" s="167">
        <f>(Summary!$C$69*AD59+Summary!$C$70*AE59+Summary!$C$71*AF59)/Summary!$C$72</f>
        <v>40.169830000000005</v>
      </c>
      <c r="AH59" s="167">
        <f>'Test-AI'!P57</f>
        <v>31.340544000000001</v>
      </c>
      <c r="AI59" s="167">
        <f>'Test-AI'!Q57</f>
        <v>22.115511000000001</v>
      </c>
      <c r="AJ59" s="167">
        <f>'Test-AI'!R57</f>
        <v>98.603606999999997</v>
      </c>
      <c r="AK59" s="167">
        <f>'Test-AI'!S57</f>
        <v>98.215660999999997</v>
      </c>
      <c r="AL59" s="167">
        <f>'Test-AI'!T57</f>
        <v>42.434919999999998</v>
      </c>
      <c r="AM59" s="167">
        <f>'Test-AI'!U57</f>
        <v>38.875309999999999</v>
      </c>
      <c r="AN59" s="167">
        <f>'Test-AI'!V57</f>
        <v>39.797584000000001</v>
      </c>
      <c r="AO59" s="167">
        <f>'Test-AI'!W57</f>
        <v>41.937247999999997</v>
      </c>
      <c r="AP59" s="167">
        <f>'Test-AI'!X57</f>
        <v>41.380322</v>
      </c>
      <c r="AQ59" s="167">
        <f>10*LOG10(1/((Summary!$C$80/10^(AN59/10)+Summary!$C$81/10^(AO59/10)+Summary!$C$82/10^(AP59/10))/Summary!$C$83))</f>
        <v>40.331771453856121</v>
      </c>
      <c r="AR59" s="167">
        <f>'Test-AI'!Y57</f>
        <v>3.9579999999999997E-3</v>
      </c>
      <c r="AS59" s="167">
        <f>'Test-AI'!Z57</f>
        <v>124954.6</v>
      </c>
      <c r="AT59" s="295">
        <f>'Test-AI'!AA57</f>
        <v>13.8971</v>
      </c>
      <c r="AU59" s="357">
        <f>'Test-AI'!AB57</f>
        <v>8</v>
      </c>
      <c r="AV59" s="357">
        <f>'Test-AI'!AC57</f>
        <v>9</v>
      </c>
      <c r="AW59" s="296">
        <f t="shared" si="1"/>
        <v>34.709611111111116</v>
      </c>
      <c r="AX59" s="297">
        <f t="shared" si="2"/>
        <v>73.593615642852939</v>
      </c>
      <c r="AY59" s="298">
        <f t="shared" si="3"/>
        <v>3.1639687635179747</v>
      </c>
      <c r="AZ59" s="297">
        <f t="shared" si="4"/>
        <v>1</v>
      </c>
      <c r="BA59" s="345">
        <f t="shared" si="5"/>
        <v>1</v>
      </c>
      <c r="BB59" s="75"/>
      <c r="BC59" s="75"/>
      <c r="BD59" s="565"/>
      <c r="BE59" s="550"/>
      <c r="BF59" s="552"/>
      <c r="BG59" s="552"/>
      <c r="BH59" s="552"/>
      <c r="BI59" s="552"/>
      <c r="BJ59" s="552"/>
      <c r="BK59" s="553"/>
      <c r="BL59" s="552"/>
      <c r="BM59" s="553"/>
      <c r="BN59" s="552"/>
      <c r="BO59" s="546"/>
      <c r="BP59" s="541"/>
      <c r="BQ59" s="546"/>
      <c r="BR59" s="541"/>
      <c r="BS59" s="553"/>
      <c r="BT59" s="552"/>
      <c r="BU59" s="553"/>
      <c r="BV59" s="552"/>
      <c r="BW59" s="553"/>
      <c r="BX59" s="552"/>
      <c r="BY59" s="552"/>
      <c r="BZ59" s="541"/>
      <c r="CA59" s="541"/>
      <c r="CB59" s="552"/>
      <c r="CC59" s="553"/>
      <c r="CD59" s="552"/>
      <c r="CE59" s="546"/>
      <c r="CF59" s="541"/>
      <c r="CG59" s="546"/>
      <c r="CH59" s="541"/>
    </row>
    <row r="60" spans="1:86" ht="17" customHeight="1" x14ac:dyDescent="0.2">
      <c r="A60" s="538"/>
      <c r="B60" s="566"/>
      <c r="C60" s="485"/>
      <c r="D60" s="590"/>
      <c r="E60" s="558"/>
      <c r="F60" s="239">
        <v>135</v>
      </c>
      <c r="G60" s="294">
        <f>'Anchor-AI'!L58</f>
        <v>165133.84</v>
      </c>
      <c r="H60" s="295">
        <f>'Anchor-AI'!M58</f>
        <v>35.117783000000003</v>
      </c>
      <c r="I60" s="295">
        <f>'Anchor-AI'!N58</f>
        <v>39.155586</v>
      </c>
      <c r="J60" s="295">
        <f>'Anchor-AI'!O58</f>
        <v>37.862067000000003</v>
      </c>
      <c r="K60" s="295">
        <f>(Summary!$C$69*H60+Summary!$C$70*I60+Summary!$C$71*J60)/Summary!$C$72</f>
        <v>35.795991700000002</v>
      </c>
      <c r="L60" s="295">
        <f>'Anchor-AI'!P58</f>
        <v>25.273465999999999</v>
      </c>
      <c r="M60" s="295">
        <f>'Anchor-AI'!Q58</f>
        <v>17.083828</v>
      </c>
      <c r="N60" s="295">
        <f>'Anchor-AI'!R58</f>
        <v>95.372230999999999</v>
      </c>
      <c r="O60" s="295">
        <f>'Anchor-AI'!S58</f>
        <v>93.199235000000002</v>
      </c>
      <c r="P60" s="295">
        <f>'Anchor-AI'!T58</f>
        <v>35.323019000000002</v>
      </c>
      <c r="Q60" s="295">
        <f>'Anchor-AI'!U58</f>
        <v>35.207036000000002</v>
      </c>
      <c r="R60" s="295">
        <f>'Anchor-AI'!V58</f>
        <v>35.117781000000001</v>
      </c>
      <c r="S60" s="295">
        <f>'Anchor-AI'!W58</f>
        <v>39.155576000000003</v>
      </c>
      <c r="T60" s="295">
        <f>'Anchor-AI'!X58</f>
        <v>37.862057999999998</v>
      </c>
      <c r="U60" s="295">
        <f>10*LOG10(1/((Summary!$C$80/10^(R60/10)+Summary!$C$81/10^(S60/10)+Summary!$C$82/10^(T60/10))/Summary!$C$83))</f>
        <v>35.974135976046107</v>
      </c>
      <c r="V60" s="295">
        <f>'Anchor-AI'!Y58</f>
        <v>7.228E-3</v>
      </c>
      <c r="W60" s="295">
        <f>'Anchor-AI'!Z58</f>
        <v>1625.6</v>
      </c>
      <c r="X60" s="295">
        <f>'Anchor-AI'!AA58</f>
        <v>2.9272</v>
      </c>
      <c r="Y60" s="357">
        <f>'Anchor-AI'!AB58</f>
        <v>8</v>
      </c>
      <c r="Z60" s="357">
        <f>'Anchor-AI'!AC58</f>
        <v>9</v>
      </c>
      <c r="AA60" s="296">
        <f t="shared" si="0"/>
        <v>0.45155555555555554</v>
      </c>
      <c r="AC60" s="170">
        <f>'Test-AI'!L58</f>
        <v>145802</v>
      </c>
      <c r="AD60" s="167">
        <f>'Test-AI'!M58</f>
        <v>35.327002999999998</v>
      </c>
      <c r="AE60" s="167">
        <f>'Test-AI'!N58</f>
        <v>39.227690000000003</v>
      </c>
      <c r="AF60" s="167">
        <f>'Test-AI'!O58</f>
        <v>38.916795999999998</v>
      </c>
      <c r="AG60" s="167">
        <f>(Summary!$C$69*AD60+Summary!$C$70*AE60+Summary!$C$71*AF60)/Summary!$C$72</f>
        <v>36.076050999999993</v>
      </c>
      <c r="AH60" s="167">
        <f>'Test-AI'!P58</f>
        <v>25.355440999999999</v>
      </c>
      <c r="AI60" s="167">
        <f>'Test-AI'!Q58</f>
        <v>17.208318999999999</v>
      </c>
      <c r="AJ60" s="167">
        <f>'Test-AI'!R58</f>
        <v>95.433792999999994</v>
      </c>
      <c r="AK60" s="167">
        <f>'Test-AI'!S58</f>
        <v>93.378056999999998</v>
      </c>
      <c r="AL60" s="167">
        <f>'Test-AI'!T58</f>
        <v>35.448070999999999</v>
      </c>
      <c r="AM60" s="167">
        <f>'Test-AI'!U58</f>
        <v>35.590335000000003</v>
      </c>
      <c r="AN60" s="167">
        <f>'Test-AI'!V58</f>
        <v>35.326998000000003</v>
      </c>
      <c r="AO60" s="167">
        <f>'Test-AI'!W58</f>
        <v>39.227688000000001</v>
      </c>
      <c r="AP60" s="167">
        <f>'Test-AI'!X58</f>
        <v>38.916763000000003</v>
      </c>
      <c r="AQ60" s="167">
        <f>10*LOG10(1/((Summary!$C$80/10^(AN60/10)+Summary!$C$81/10^(AO60/10)+Summary!$C$82/10^(AP60/10))/Summary!$C$83))</f>
        <v>36.255696983799723</v>
      </c>
      <c r="AR60" s="167">
        <f>'Test-AI'!Y58</f>
        <v>6.77E-3</v>
      </c>
      <c r="AS60" s="167">
        <f>'Test-AI'!Z58</f>
        <v>231128.1</v>
      </c>
      <c r="AT60" s="295">
        <f>'Test-AI'!AA58</f>
        <v>10.101800000000001</v>
      </c>
      <c r="AU60" s="357">
        <f>'Test-AI'!AB58</f>
        <v>8</v>
      </c>
      <c r="AV60" s="357">
        <f>'Test-AI'!AC58</f>
        <v>9</v>
      </c>
      <c r="AW60" s="296">
        <f t="shared" si="1"/>
        <v>64.202250000000006</v>
      </c>
      <c r="AX60" s="297">
        <f t="shared" si="2"/>
        <v>142.18017962598427</v>
      </c>
      <c r="AY60" s="298">
        <f t="shared" si="3"/>
        <v>3.4510112052473354</v>
      </c>
      <c r="AZ60" s="297">
        <f t="shared" si="4"/>
        <v>1</v>
      </c>
      <c r="BA60" s="345">
        <f t="shared" si="5"/>
        <v>1</v>
      </c>
      <c r="BB60" s="75"/>
      <c r="BC60" s="75"/>
      <c r="BD60" s="573" t="s">
        <v>147</v>
      </c>
      <c r="BE60" s="549">
        <f t="array" ref="BE60">bdRateExtend($G59:$G62,H59:H62,$AC59:$AC62,AD59:AD62)</f>
        <v>-0.15180262987288273</v>
      </c>
      <c r="BF60" s="552"/>
      <c r="BG60" s="552"/>
      <c r="BH60" s="552"/>
      <c r="BI60" s="552"/>
      <c r="BJ60" s="552"/>
      <c r="BK60" s="551">
        <f t="array" ref="BK60">bdRateExtend($G59:$G62,L59:L62,$AC59:$AC62,AH59:AH62)</f>
        <v>-0.12713867070276219</v>
      </c>
      <c r="BL60" s="552"/>
      <c r="BM60" s="551">
        <f t="array" ref="BM60">bdRateExtend($G59:$G62,M59:M62,$AC59:$AC62,AI59:AI62)</f>
        <v>-0.13521160998361048</v>
      </c>
      <c r="BN60" s="552"/>
      <c r="BO60" s="545">
        <f t="array" ref="BO60">bdRateExtend($G59:$G62,N59:N62,$AC59:$AC62,AJ59:AJ62,"None", FALSE,1)</f>
        <v>-0.14031277046766866</v>
      </c>
      <c r="BP60" s="541"/>
      <c r="BQ60" s="545">
        <f t="array" ref="BQ60">bdRateExtend($G59:$G62,O59:O62,$AC59:$AC62,AK59:AK62,"None", FALSE,1)</f>
        <v>-0.14136543672063395</v>
      </c>
      <c r="BR60" s="541"/>
      <c r="BS60" s="551">
        <f t="array" ref="BS60">bdRateExtend($G59:$G62,P59:P62,$AC59:$AC62,AL59:AL62)</f>
        <v>-0.13405092605329616</v>
      </c>
      <c r="BT60" s="552"/>
      <c r="BU60" s="551">
        <f t="array" ref="BU60">bdRateExtend($G59:$G62,Q59:Q62,$AC59:$AC62,AM59:AM62)</f>
        <v>-0.19669808863704508</v>
      </c>
      <c r="BV60" s="552"/>
      <c r="BW60" s="551">
        <f t="array" ref="BW60">bdRateExtend($G59:$G62,R59:R62,$AC59:$AC62,AN59:AN62)</f>
        <v>-0.15180265788949088</v>
      </c>
      <c r="BX60" s="552"/>
      <c r="BY60" s="552"/>
      <c r="BZ60" s="541"/>
      <c r="CA60" s="541"/>
      <c r="CB60" s="552"/>
      <c r="CC60" s="561">
        <f t="array" ref="CC60">bdCAMBIExtend($G59:$G62,V59:V62,$AC59:$AC62,AR59:AR62)</f>
        <v>-2.6050659722563446E-3</v>
      </c>
      <c r="CD60" s="552"/>
      <c r="CE60" s="554">
        <f t="array" ref="CE60">testVMAFRange($G59:$G62,N59:N62,$AC59:$AC62,AJ59:AJ62)</f>
        <v>0</v>
      </c>
      <c r="CF60" s="541"/>
      <c r="CG60" s="554">
        <f t="array" ref="CG60">testVMAFRange($G59:$G62,O59:O62,$AC59:$AC62,AK59:AK62)</f>
        <v>0</v>
      </c>
      <c r="CH60" s="541"/>
    </row>
    <row r="61" spans="1:86" ht="17" customHeight="1" x14ac:dyDescent="0.2">
      <c r="A61" s="538"/>
      <c r="B61" s="566"/>
      <c r="C61" s="485"/>
      <c r="D61" s="590"/>
      <c r="E61" s="558"/>
      <c r="F61" s="239">
        <v>160</v>
      </c>
      <c r="G61" s="294">
        <f>'Anchor-AI'!L59</f>
        <v>74180</v>
      </c>
      <c r="H61" s="295">
        <f>'Anchor-AI'!M59</f>
        <v>30.755583999999999</v>
      </c>
      <c r="I61" s="295">
        <f>'Anchor-AI'!N59</f>
        <v>36.693365999999997</v>
      </c>
      <c r="J61" s="295">
        <f>'Anchor-AI'!O59</f>
        <v>35.788536999999998</v>
      </c>
      <c r="K61" s="295">
        <f>(Summary!$C$69*H61+Summary!$C$70*I61+Summary!$C$71*J61)/Summary!$C$72</f>
        <v>31.852657499999999</v>
      </c>
      <c r="L61" s="295">
        <f>'Anchor-AI'!P59</f>
        <v>19.340382000000002</v>
      </c>
      <c r="M61" s="295">
        <f>'Anchor-AI'!Q59</f>
        <v>12.576758</v>
      </c>
      <c r="N61" s="295">
        <f>'Anchor-AI'!R59</f>
        <v>76.712309000000005</v>
      </c>
      <c r="O61" s="295">
        <f>'Anchor-AI'!S59</f>
        <v>74.548535000000001</v>
      </c>
      <c r="P61" s="295">
        <f>'Anchor-AI'!T59</f>
        <v>28.950890000000001</v>
      </c>
      <c r="Q61" s="295">
        <f>'Anchor-AI'!U59</f>
        <v>31.974684</v>
      </c>
      <c r="R61" s="295">
        <f>'Anchor-AI'!V59</f>
        <v>30.755576999999999</v>
      </c>
      <c r="S61" s="295">
        <f>'Anchor-AI'!W59</f>
        <v>36.693353000000002</v>
      </c>
      <c r="T61" s="295">
        <f>'Anchor-AI'!X59</f>
        <v>35.788525</v>
      </c>
      <c r="U61" s="295">
        <f>10*LOG10(1/((Summary!$C$80/10^(R61/10)+Summary!$C$81/10^(S61/10)+Summary!$C$82/10^(T61/10))/Summary!$C$83))</f>
        <v>31.93920943704267</v>
      </c>
      <c r="V61" s="295">
        <f>'Anchor-AI'!Y59</f>
        <v>1.2635E-2</v>
      </c>
      <c r="W61" s="295">
        <f>'Anchor-AI'!Z59</f>
        <v>1423.4</v>
      </c>
      <c r="X61" s="295">
        <f>'Anchor-AI'!AA59</f>
        <v>2.2334999999999998</v>
      </c>
      <c r="Y61" s="357">
        <f>'Anchor-AI'!AB59</f>
        <v>8</v>
      </c>
      <c r="Z61" s="357">
        <f>'Anchor-AI'!AC59</f>
        <v>9</v>
      </c>
      <c r="AA61" s="296">
        <f t="shared" si="0"/>
        <v>0.3953888888888889</v>
      </c>
      <c r="AC61" s="170">
        <f>'Test-AI'!L59</f>
        <v>66237.440000000002</v>
      </c>
      <c r="AD61" s="167">
        <f>'Test-AI'!M59</f>
        <v>31.048138999999999</v>
      </c>
      <c r="AE61" s="167">
        <f>'Test-AI'!N59</f>
        <v>36.833064</v>
      </c>
      <c r="AF61" s="167">
        <f>'Test-AI'!O59</f>
        <v>37.124485</v>
      </c>
      <c r="AG61" s="167">
        <f>(Summary!$C$69*AD61+Summary!$C$70*AE61+Summary!$C$71*AF61)/Summary!$C$72</f>
        <v>32.234266099999999</v>
      </c>
      <c r="AH61" s="167">
        <f>'Test-AI'!P59</f>
        <v>19.520244000000002</v>
      </c>
      <c r="AI61" s="167">
        <f>'Test-AI'!Q59</f>
        <v>12.743449999999999</v>
      </c>
      <c r="AJ61" s="167">
        <f>'Test-AI'!R59</f>
        <v>77.591257999999996</v>
      </c>
      <c r="AK61" s="167">
        <f>'Test-AI'!S59</f>
        <v>75.477305000000001</v>
      </c>
      <c r="AL61" s="167">
        <f>'Test-AI'!T59</f>
        <v>29.234256999999999</v>
      </c>
      <c r="AM61" s="167">
        <f>'Test-AI'!U59</f>
        <v>32.430613999999998</v>
      </c>
      <c r="AN61" s="167">
        <f>'Test-AI'!V59</f>
        <v>31.048136</v>
      </c>
      <c r="AO61" s="167">
        <f>'Test-AI'!W59</f>
        <v>36.833060000000003</v>
      </c>
      <c r="AP61" s="167">
        <f>'Test-AI'!X59</f>
        <v>37.124470000000002</v>
      </c>
      <c r="AQ61" s="167">
        <f>10*LOG10(1/((Summary!$C$80/10^(AN61/10)+Summary!$C$81/10^(AO61/10)+Summary!$C$82/10^(AP61/10))/Summary!$C$83))</f>
        <v>32.287157423336467</v>
      </c>
      <c r="AR61" s="167">
        <f>'Test-AI'!Y59</f>
        <v>1.1580999999999999E-2</v>
      </c>
      <c r="AS61" s="167">
        <f>'Test-AI'!Z59</f>
        <v>159451.9</v>
      </c>
      <c r="AT61" s="295">
        <f>'Test-AI'!AA59</f>
        <v>8.4300999999999995</v>
      </c>
      <c r="AU61" s="357">
        <f>'Test-AI'!AB59</f>
        <v>8</v>
      </c>
      <c r="AV61" s="357">
        <f>'Test-AI'!AC59</f>
        <v>9</v>
      </c>
      <c r="AW61" s="296">
        <f t="shared" si="1"/>
        <v>44.292194444444441</v>
      </c>
      <c r="AX61" s="297">
        <f t="shared" si="2"/>
        <v>112.02184909371925</v>
      </c>
      <c r="AY61" s="298">
        <f t="shared" si="3"/>
        <v>3.7743899708976945</v>
      </c>
      <c r="AZ61" s="297">
        <f t="shared" si="4"/>
        <v>1</v>
      </c>
      <c r="BA61" s="345">
        <f t="shared" si="5"/>
        <v>1</v>
      </c>
      <c r="BB61" s="75"/>
      <c r="BC61" s="75"/>
      <c r="BD61" s="565"/>
      <c r="BE61" s="550"/>
      <c r="BF61" s="552"/>
      <c r="BG61" s="552"/>
      <c r="BH61" s="552"/>
      <c r="BI61" s="552"/>
      <c r="BJ61" s="552"/>
      <c r="BK61" s="553"/>
      <c r="BL61" s="552"/>
      <c r="BM61" s="553"/>
      <c r="BN61" s="552"/>
      <c r="BO61" s="546"/>
      <c r="BP61" s="541"/>
      <c r="BQ61" s="546"/>
      <c r="BR61" s="541"/>
      <c r="BS61" s="553"/>
      <c r="BT61" s="552"/>
      <c r="BU61" s="553"/>
      <c r="BV61" s="552"/>
      <c r="BW61" s="553"/>
      <c r="BX61" s="552"/>
      <c r="BY61" s="552"/>
      <c r="BZ61" s="541"/>
      <c r="CA61" s="541"/>
      <c r="CB61" s="552"/>
      <c r="CC61" s="553"/>
      <c r="CD61" s="552"/>
      <c r="CE61" s="546"/>
      <c r="CF61" s="541"/>
      <c r="CG61" s="546"/>
      <c r="CH61" s="541"/>
    </row>
    <row r="62" spans="1:86" ht="17" customHeight="1" thickBot="1" x14ac:dyDescent="0.25">
      <c r="A62" s="538"/>
      <c r="B62" s="566"/>
      <c r="C62" s="485"/>
      <c r="D62" s="590"/>
      <c r="E62" s="558"/>
      <c r="F62" s="239">
        <v>185</v>
      </c>
      <c r="G62" s="294">
        <f>'Anchor-AI'!L60</f>
        <v>28656.16</v>
      </c>
      <c r="H62" s="295">
        <f>'Anchor-AI'!M60</f>
        <v>26.812259999999998</v>
      </c>
      <c r="I62" s="295">
        <f>'Anchor-AI'!N60</f>
        <v>34.195577999999998</v>
      </c>
      <c r="J62" s="295">
        <f>'Anchor-AI'!O60</f>
        <v>34.644084999999997</v>
      </c>
      <c r="K62" s="295">
        <f>(Summary!$C$69*H62+Summary!$C$70*I62+Summary!$C$71*J62)/Summary!$C$72</f>
        <v>28.333774299999998</v>
      </c>
      <c r="L62" s="295">
        <f>'Anchor-AI'!P60</f>
        <v>13.787894</v>
      </c>
      <c r="M62" s="295">
        <f>'Anchor-AI'!Q60</f>
        <v>8.6263159999999992</v>
      </c>
      <c r="N62" s="295">
        <f>'Anchor-AI'!R60</f>
        <v>48.226956000000001</v>
      </c>
      <c r="O62" s="295">
        <f>'Anchor-AI'!S60</f>
        <v>46.861049999999999</v>
      </c>
      <c r="P62" s="295">
        <f>'Anchor-AI'!T60</f>
        <v>23.627365000000001</v>
      </c>
      <c r="Q62" s="295">
        <f>'Anchor-AI'!U60</f>
        <v>28.987814</v>
      </c>
      <c r="R62" s="295">
        <f>'Anchor-AI'!V60</f>
        <v>26.812252000000001</v>
      </c>
      <c r="S62" s="295">
        <f>'Anchor-AI'!W60</f>
        <v>34.195515999999998</v>
      </c>
      <c r="T62" s="295">
        <f>'Anchor-AI'!X60</f>
        <v>34.644061000000001</v>
      </c>
      <c r="U62" s="295">
        <f>10*LOG10(1/((Summary!$C$80/10^(R62/10)+Summary!$C$81/10^(S62/10)+Summary!$C$82/10^(T62/10))/Summary!$C$83))</f>
        <v>28.211448233169722</v>
      </c>
      <c r="V62" s="295">
        <f>'Anchor-AI'!Y60</f>
        <v>3.9562E-2</v>
      </c>
      <c r="W62" s="295">
        <f>'Anchor-AI'!Z60</f>
        <v>612.79999999999995</v>
      </c>
      <c r="X62" s="295">
        <f>'Anchor-AI'!AA60</f>
        <v>1.5206999999999999</v>
      </c>
      <c r="Y62" s="357">
        <f>'Anchor-AI'!AB60</f>
        <v>8</v>
      </c>
      <c r="Z62" s="357">
        <f>'Anchor-AI'!AC60</f>
        <v>9</v>
      </c>
      <c r="AA62" s="296">
        <f t="shared" si="0"/>
        <v>0.17022222222222222</v>
      </c>
      <c r="AC62" s="170">
        <f>'Test-AI'!L60</f>
        <v>26122.240000000002</v>
      </c>
      <c r="AD62" s="167">
        <f>'Test-AI'!M60</f>
        <v>27.167960999999998</v>
      </c>
      <c r="AE62" s="167">
        <f>'Test-AI'!N60</f>
        <v>34.405251999999997</v>
      </c>
      <c r="AF62" s="167">
        <f>'Test-AI'!O60</f>
        <v>35.649574999999999</v>
      </c>
      <c r="AG62" s="167">
        <f>(Summary!$C$69*AD62+Summary!$C$70*AE62+Summary!$C$71*AF62)/Summary!$C$72</f>
        <v>28.739851499999997</v>
      </c>
      <c r="AH62" s="167">
        <f>'Test-AI'!P60</f>
        <v>14.070482999999999</v>
      </c>
      <c r="AI62" s="167">
        <f>'Test-AI'!Q60</f>
        <v>8.8539279999999998</v>
      </c>
      <c r="AJ62" s="167">
        <f>'Test-AI'!R60</f>
        <v>51.424680000000002</v>
      </c>
      <c r="AK62" s="167">
        <f>'Test-AI'!S60</f>
        <v>49.800604</v>
      </c>
      <c r="AL62" s="167">
        <f>'Test-AI'!T60</f>
        <v>24.013241000000001</v>
      </c>
      <c r="AM62" s="167">
        <f>'Test-AI'!U60</f>
        <v>29.441814999999998</v>
      </c>
      <c r="AN62" s="167">
        <f>'Test-AI'!V60</f>
        <v>27.167949</v>
      </c>
      <c r="AO62" s="167">
        <f>'Test-AI'!W60</f>
        <v>34.405208000000002</v>
      </c>
      <c r="AP62" s="167">
        <f>'Test-AI'!X60</f>
        <v>35.649535</v>
      </c>
      <c r="AQ62" s="167">
        <f>10*LOG10(1/((Summary!$C$80/10^(AN62/10)+Summary!$C$81/10^(AO62/10)+Summary!$C$82/10^(AP62/10))/Summary!$C$83))</f>
        <v>28.583808030610768</v>
      </c>
      <c r="AR62" s="167">
        <f>'Test-AI'!Y60</f>
        <v>3.569E-2</v>
      </c>
      <c r="AS62" s="167">
        <f>'Test-AI'!Z60</f>
        <v>66985.2</v>
      </c>
      <c r="AT62" s="295">
        <f>'Test-AI'!AA60</f>
        <v>6.0407999999999999</v>
      </c>
      <c r="AU62" s="357">
        <f>'Test-AI'!AB60</f>
        <v>8</v>
      </c>
      <c r="AV62" s="357">
        <f>'Test-AI'!AC60</f>
        <v>9</v>
      </c>
      <c r="AW62" s="296">
        <f t="shared" si="1"/>
        <v>18.606999999999999</v>
      </c>
      <c r="AX62" s="297">
        <f t="shared" si="2"/>
        <v>109.31005221932115</v>
      </c>
      <c r="AY62" s="298">
        <f t="shared" si="3"/>
        <v>3.9723811402643521</v>
      </c>
      <c r="AZ62" s="297">
        <f t="shared" si="4"/>
        <v>1</v>
      </c>
      <c r="BA62" s="345">
        <f t="shared" si="5"/>
        <v>1</v>
      </c>
      <c r="BB62" s="75"/>
      <c r="BC62" s="75"/>
      <c r="BD62" s="574" t="s">
        <v>46</v>
      </c>
      <c r="BE62" s="549">
        <f t="array" ref="BE62">bdRateExtend($G60:$G63,H60:H63,$AC60:$AC63,AD60:AD63)</f>
        <v>-0.16569793592957949</v>
      </c>
      <c r="BF62" s="552"/>
      <c r="BG62" s="552"/>
      <c r="BH62" s="552"/>
      <c r="BI62" s="552"/>
      <c r="BJ62" s="552"/>
      <c r="BK62" s="551">
        <f t="array" ref="BK62">bdRateExtend($G60:$G63,L60:L63,$AC60:$AC63,AH60:AH63)</f>
        <v>-0.13432036066735931</v>
      </c>
      <c r="BL62" s="552"/>
      <c r="BM62" s="551">
        <f t="array" ref="BM62">bdRateExtend($G60:$G63,M60:M63,$AC60:$AC63,AI60:AI63)</f>
        <v>-0.14154920405250537</v>
      </c>
      <c r="BN62" s="552"/>
      <c r="BO62" s="545">
        <f t="array" ref="BO62">bdRateExtend($G60:$G63,N60:N63,$AC60:$AC63,AJ60:AJ63,"None", FALSE,1)</f>
        <v>-0.17626813925909013</v>
      </c>
      <c r="BP62" s="541"/>
      <c r="BQ62" s="545">
        <f t="array" ref="BQ62">bdRateExtend($G60:$G63,O60:O63,$AC60:$AC63,AK60:AK63,"None", FALSE,1)</f>
        <v>-0.17461437688114478</v>
      </c>
      <c r="BR62" s="541"/>
      <c r="BS62" s="551">
        <f t="array" ref="BS62">bdRateExtend($G60:$G63,P60:P63,$AC60:$AC63,AL60:AL63)</f>
        <v>-0.15048510862905806</v>
      </c>
      <c r="BT62" s="552"/>
      <c r="BU62" s="551">
        <f t="array" ref="BU62">bdRateExtend($G60:$G63,Q60:Q63,$AC60:$AC63,AM60:AM63)</f>
        <v>-0.21733571111153815</v>
      </c>
      <c r="BV62" s="552"/>
      <c r="BW62" s="551">
        <f t="array" ref="BW62">bdRateExtend($G60:$G63,R60:R63,$AC60:$AC63,AN60:AN63)</f>
        <v>-0.16569778696063397</v>
      </c>
      <c r="BX62" s="552"/>
      <c r="BY62" s="552"/>
      <c r="BZ62" s="541"/>
      <c r="CA62" s="541"/>
      <c r="CB62" s="552"/>
      <c r="CC62" s="561">
        <f t="array" ref="CC62">bdCAMBIExtend($G60:$G63,V60:V63,$AC60:$AC63,AR60:AR63)</f>
        <v>-3.9656310904575198E-3</v>
      </c>
      <c r="CD62" s="552"/>
      <c r="CE62" s="554">
        <f t="array" ref="CE62">testVMAFRange($G60:$G63,N60:N63,$AC60:$AC63,AJ60:AJ63)</f>
        <v>0</v>
      </c>
      <c r="CF62" s="541"/>
      <c r="CG62" s="554">
        <f t="array" ref="CG62">testVMAFRange($G60:$G63,O60:O63,$AC60:$AC63,AK60:AK63)</f>
        <v>0</v>
      </c>
      <c r="CH62" s="541"/>
    </row>
    <row r="63" spans="1:86" ht="17" customHeight="1" thickBot="1" x14ac:dyDescent="0.25">
      <c r="A63" s="538"/>
      <c r="B63" s="596"/>
      <c r="C63" s="486"/>
      <c r="D63" s="591"/>
      <c r="E63" s="559"/>
      <c r="F63" s="240">
        <v>210</v>
      </c>
      <c r="G63" s="294">
        <f>'Anchor-AI'!L61</f>
        <v>8818</v>
      </c>
      <c r="H63" s="295">
        <f>'Anchor-AI'!M61</f>
        <v>23.564028</v>
      </c>
      <c r="I63" s="295">
        <f>'Anchor-AI'!N61</f>
        <v>31.622377</v>
      </c>
      <c r="J63" s="295">
        <f>'Anchor-AI'!O61</f>
        <v>33.516810999999997</v>
      </c>
      <c r="K63" s="295">
        <f>(Summary!$C$69*H63+Summary!$C$70*I63+Summary!$C$71*J63)/Summary!$C$72</f>
        <v>25.3651412</v>
      </c>
      <c r="L63" s="295">
        <f>'Anchor-AI'!P61</f>
        <v>8.9303480000000004</v>
      </c>
      <c r="M63" s="295">
        <f>'Anchor-AI'!Q61</f>
        <v>5.5648080000000002</v>
      </c>
      <c r="N63" s="295">
        <f>'Anchor-AI'!R61</f>
        <v>21.167033</v>
      </c>
      <c r="O63" s="295">
        <f>'Anchor-AI'!S61</f>
        <v>20.696535999999998</v>
      </c>
      <c r="P63" s="295">
        <f>'Anchor-AI'!T61</f>
        <v>19.591412999999999</v>
      </c>
      <c r="Q63" s="295">
        <f>'Anchor-AI'!U61</f>
        <v>26.200914000000001</v>
      </c>
      <c r="R63" s="295">
        <f>'Anchor-AI'!V61</f>
        <v>23.564005000000002</v>
      </c>
      <c r="S63" s="295">
        <f>'Anchor-AI'!W61</f>
        <v>31.622328</v>
      </c>
      <c r="T63" s="295">
        <f>'Anchor-AI'!X61</f>
        <v>33.516620000000003</v>
      </c>
      <c r="U63" s="295">
        <f>10*LOG10(1/((Summary!$C$80/10^(R63/10)+Summary!$C$81/10^(S63/10)+Summary!$C$82/10^(T63/10))/Summary!$C$83))</f>
        <v>25.053999305929327</v>
      </c>
      <c r="V63" s="295">
        <f>'Anchor-AI'!Y61</f>
        <v>9.9403000000000005E-2</v>
      </c>
      <c r="W63" s="295">
        <f>'Anchor-AI'!Z61</f>
        <v>461.6</v>
      </c>
      <c r="X63" s="295">
        <f>'Anchor-AI'!AA61</f>
        <v>1.2861</v>
      </c>
      <c r="Y63" s="357">
        <f>'Anchor-AI'!AB61</f>
        <v>8</v>
      </c>
      <c r="Z63" s="357">
        <f>'Anchor-AI'!AC61</f>
        <v>8</v>
      </c>
      <c r="AA63" s="296">
        <f t="shared" si="0"/>
        <v>0.12822222222222224</v>
      </c>
      <c r="AC63" s="170">
        <f>'Test-AI'!L61</f>
        <v>8337.84</v>
      </c>
      <c r="AD63" s="167">
        <f>'Test-AI'!M61</f>
        <v>23.880392000000001</v>
      </c>
      <c r="AE63" s="167">
        <f>'Test-AI'!N61</f>
        <v>31.958328000000002</v>
      </c>
      <c r="AF63" s="167">
        <f>'Test-AI'!O61</f>
        <v>34.158693999999997</v>
      </c>
      <c r="AG63" s="167">
        <f>(Summary!$C$69*AD63+Summary!$C$70*AE63+Summary!$C$71*AF63)/Summary!$C$72</f>
        <v>25.716015800000001</v>
      </c>
      <c r="AH63" s="167">
        <f>'Test-AI'!P61</f>
        <v>9.279935</v>
      </c>
      <c r="AI63" s="167">
        <f>'Test-AI'!Q61</f>
        <v>5.793736</v>
      </c>
      <c r="AJ63" s="167">
        <f>'Test-AI'!R61</f>
        <v>26.521844999999999</v>
      </c>
      <c r="AK63" s="167">
        <f>'Test-AI'!S61</f>
        <v>25.856185</v>
      </c>
      <c r="AL63" s="167">
        <f>'Test-AI'!T61</f>
        <v>19.955490000000001</v>
      </c>
      <c r="AM63" s="167">
        <f>'Test-AI'!U61</f>
        <v>26.641881999999999</v>
      </c>
      <c r="AN63" s="167">
        <f>'Test-AI'!V61</f>
        <v>23.880371</v>
      </c>
      <c r="AO63" s="167">
        <f>'Test-AI'!W61</f>
        <v>31.958182000000001</v>
      </c>
      <c r="AP63" s="167">
        <f>'Test-AI'!X61</f>
        <v>34.158200999999998</v>
      </c>
      <c r="AQ63" s="167">
        <f>10*LOG10(1/((Summary!$C$80/10^(AN63/10)+Summary!$C$81/10^(AO63/10)+Summary!$C$82/10^(AP63/10))/Summary!$C$83))</f>
        <v>25.378527582520775</v>
      </c>
      <c r="AR63" s="167">
        <f>'Test-AI'!Y61</f>
        <v>0.102682</v>
      </c>
      <c r="AS63" s="167">
        <f>'Test-AI'!Z61</f>
        <v>22767</v>
      </c>
      <c r="AT63" s="295">
        <f>'Test-AI'!AA61</f>
        <v>4.8280000000000003</v>
      </c>
      <c r="AU63" s="357">
        <f>'Test-AI'!AB61</f>
        <v>8</v>
      </c>
      <c r="AV63" s="357">
        <f>'Test-AI'!AC61</f>
        <v>8</v>
      </c>
      <c r="AW63" s="296">
        <f t="shared" si="1"/>
        <v>6.3241666666666667</v>
      </c>
      <c r="AX63" s="302">
        <f t="shared" si="2"/>
        <v>49.321923743500861</v>
      </c>
      <c r="AY63" s="303">
        <f t="shared" si="3"/>
        <v>3.7539849156364204</v>
      </c>
      <c r="AZ63" s="302">
        <f t="shared" si="4"/>
        <v>1</v>
      </c>
      <c r="BA63" s="346">
        <f t="shared" si="5"/>
        <v>1</v>
      </c>
      <c r="BB63" s="75"/>
      <c r="BC63" s="75"/>
      <c r="BD63" s="570"/>
      <c r="BE63" s="550"/>
      <c r="BF63" s="553"/>
      <c r="BG63" s="553"/>
      <c r="BH63" s="553"/>
      <c r="BI63" s="553"/>
      <c r="BJ63" s="553"/>
      <c r="BK63" s="553"/>
      <c r="BL63" s="553"/>
      <c r="BM63" s="553"/>
      <c r="BN63" s="553"/>
      <c r="BO63" s="546"/>
      <c r="BP63" s="544"/>
      <c r="BQ63" s="546"/>
      <c r="BR63" s="544"/>
      <c r="BS63" s="553"/>
      <c r="BT63" s="553"/>
      <c r="BU63" s="553"/>
      <c r="BV63" s="553"/>
      <c r="BW63" s="553"/>
      <c r="BX63" s="553"/>
      <c r="BY63" s="553"/>
      <c r="BZ63" s="544"/>
      <c r="CA63" s="544"/>
      <c r="CB63" s="553"/>
      <c r="CC63" s="553"/>
      <c r="CD63" s="553"/>
      <c r="CE63" s="546"/>
      <c r="CF63" s="544"/>
      <c r="CG63" s="546"/>
      <c r="CH63" s="544"/>
    </row>
    <row r="64" spans="1:86" ht="17" customHeight="1" thickBot="1" x14ac:dyDescent="0.25">
      <c r="A64" s="538"/>
      <c r="B64" s="595" t="s">
        <v>148</v>
      </c>
      <c r="C64" s="586" t="s">
        <v>232</v>
      </c>
      <c r="D64" s="589">
        <v>29.97</v>
      </c>
      <c r="E64" s="557">
        <v>8</v>
      </c>
      <c r="F64" s="361">
        <v>85</v>
      </c>
      <c r="G64" s="419">
        <f>'Anchor-AI'!L62</f>
        <v>23049.3986</v>
      </c>
      <c r="H64" s="385">
        <f>'Anchor-AI'!M62</f>
        <v>42.440849</v>
      </c>
      <c r="I64" s="385">
        <f>'Anchor-AI'!N62</f>
        <v>44.042535000000001</v>
      </c>
      <c r="J64" s="385">
        <f>'Anchor-AI'!O62</f>
        <v>47.536085999999997</v>
      </c>
      <c r="K64" s="385">
        <f>(Summary!$C$69*H64+Summary!$C$70*I64+Summary!$C$71*J64)/Summary!$C$72</f>
        <v>43.110541300000001</v>
      </c>
      <c r="L64" s="385">
        <f>'Anchor-AI'!P62</f>
        <v>24.578268000000001</v>
      </c>
      <c r="M64" s="385">
        <f>'Anchor-AI'!Q62</f>
        <v>20.969915</v>
      </c>
      <c r="N64" s="385">
        <f>'Anchor-AI'!R62</f>
        <v>95.319035</v>
      </c>
      <c r="O64" s="385">
        <f>'Anchor-AI'!S62</f>
        <v>94.234401000000005</v>
      </c>
      <c r="P64" s="385">
        <f>'Anchor-AI'!T62</f>
        <v>44.888675999999997</v>
      </c>
      <c r="Q64" s="385">
        <f>'Anchor-AI'!U62</f>
        <v>41.321916999999999</v>
      </c>
      <c r="R64" s="385">
        <f>'Anchor-AI'!V62</f>
        <v>42.440837000000002</v>
      </c>
      <c r="S64" s="385">
        <f>'Anchor-AI'!W62</f>
        <v>44.042524</v>
      </c>
      <c r="T64" s="385">
        <f>'Anchor-AI'!X62</f>
        <v>47.536085999999997</v>
      </c>
      <c r="U64" s="385">
        <f>10*LOG10(1/((Summary!$C$80/10^(R64/10)+Summary!$C$81/10^(S64/10)+Summary!$C$82/10^(T64/10))/Summary!$C$83))</f>
        <v>43.231841680385955</v>
      </c>
      <c r="V64" s="385">
        <f>'Anchor-AI'!Y62</f>
        <v>2.0512809999999999</v>
      </c>
      <c r="W64" s="385">
        <f>'Anchor-AI'!Z62</f>
        <v>712.9</v>
      </c>
      <c r="X64" s="385">
        <f>'Anchor-AI'!AA62</f>
        <v>0.7228</v>
      </c>
      <c r="Y64" s="360">
        <f>'Anchor-AI'!AB62</f>
        <v>4</v>
      </c>
      <c r="Z64" s="360">
        <f>'Anchor-AI'!AC62</f>
        <v>5</v>
      </c>
      <c r="AA64" s="398">
        <f t="shared" si="0"/>
        <v>0.19802777777777777</v>
      </c>
      <c r="AC64" s="383">
        <f>'Test-AI'!L62</f>
        <v>19926.665335000002</v>
      </c>
      <c r="AD64" s="384">
        <f>'Test-AI'!M62</f>
        <v>42.457574999999999</v>
      </c>
      <c r="AE64" s="384">
        <f>'Test-AI'!N62</f>
        <v>43.858307000000003</v>
      </c>
      <c r="AF64" s="384">
        <f>'Test-AI'!O62</f>
        <v>47.429062999999999</v>
      </c>
      <c r="AG64" s="384">
        <f>(Summary!$C$69*AD64+Summary!$C$70*AE64+Summary!$C$71*AF64)/Summary!$C$72</f>
        <v>43.094797</v>
      </c>
      <c r="AH64" s="384">
        <f>'Test-AI'!P62</f>
        <v>24.716584000000001</v>
      </c>
      <c r="AI64" s="384">
        <f>'Test-AI'!Q62</f>
        <v>21.036107000000001</v>
      </c>
      <c r="AJ64" s="384">
        <f>'Test-AI'!R62</f>
        <v>95.697748000000004</v>
      </c>
      <c r="AK64" s="384">
        <f>'Test-AI'!S62</f>
        <v>94.469515000000001</v>
      </c>
      <c r="AL64" s="384">
        <f>'Test-AI'!T62</f>
        <v>44.912078000000001</v>
      </c>
      <c r="AM64" s="384">
        <f>'Test-AI'!U62</f>
        <v>41.198241000000003</v>
      </c>
      <c r="AN64" s="384">
        <f>'Test-AI'!V62</f>
        <v>42.457568999999999</v>
      </c>
      <c r="AO64" s="384">
        <f>'Test-AI'!W62</f>
        <v>43.858280000000001</v>
      </c>
      <c r="AP64" s="384">
        <f>'Test-AI'!X62</f>
        <v>47.429057</v>
      </c>
      <c r="AQ64" s="384">
        <f>10*LOG10(1/((Summary!$C$80/10^(AN64/10)+Summary!$C$81/10^(AO64/10)+Summary!$C$82/10^(AP64/10))/Summary!$C$83))</f>
        <v>43.21251215787111</v>
      </c>
      <c r="AR64" s="384">
        <f>'Test-AI'!Y62</f>
        <v>2.0771229999999998</v>
      </c>
      <c r="AS64" s="384">
        <f>'Test-AI'!Z62</f>
        <v>68043.600000000006</v>
      </c>
      <c r="AT64" s="385">
        <f>'Test-AI'!AA62</f>
        <v>2.2107000000000001</v>
      </c>
      <c r="AU64" s="360">
        <f>'Test-AI'!AB62</f>
        <v>4</v>
      </c>
      <c r="AV64" s="360">
        <f>'Test-AI'!AC62</f>
        <v>5</v>
      </c>
      <c r="AW64" s="398">
        <f t="shared" si="1"/>
        <v>18.901000000000003</v>
      </c>
      <c r="AX64" s="292">
        <f t="shared" si="2"/>
        <v>95.44620563893956</v>
      </c>
      <c r="AY64" s="293">
        <f t="shared" si="3"/>
        <v>3.0585224128389599</v>
      </c>
      <c r="AZ64" s="292">
        <f t="shared" si="4"/>
        <v>1</v>
      </c>
      <c r="BA64" s="344">
        <f t="shared" si="5"/>
        <v>1</v>
      </c>
      <c r="BB64" s="75"/>
      <c r="BC64" s="75"/>
      <c r="BD64" s="572" t="s">
        <v>39</v>
      </c>
      <c r="BE64" s="549">
        <f t="array" ref="BE64">bdRateExtend($G64:$G67,H64:H67,$AC64:$AC67,AD64:AD67)</f>
        <v>-0.21801654106585155</v>
      </c>
      <c r="BF64" s="551">
        <f t="array" ref="BF64">bdRateExtend($G64:$G69,H64:H69,$AC64:$AC69,AD64:AD69)</f>
        <v>-0.1889921729263786</v>
      </c>
      <c r="BG64" s="551">
        <f t="array" ref="BG64">bdRateExtend($G64:$G69,I64:I69,$AC64:$AC69,AE64:AE69)</f>
        <v>-0.21191765323731049</v>
      </c>
      <c r="BH64" s="551">
        <f t="array" ref="BH64">bdRateExtend($G64:$G69,J64:J69,$AC64:$AC69,AF64:AF69)</f>
        <v>-0.29711985462305623</v>
      </c>
      <c r="BI64" s="551">
        <f t="array" ref="BI64">bdRateExtend($G64:$G69,K64:K69,$AC64:$AC69,AG64:AG69)</f>
        <v>-0.20170168576920999</v>
      </c>
      <c r="BJ64" s="575">
        <f>(Summary!$C$94*BF64+Summary!$C$95*BG64+Summary!$C$96*BH64)/Summary!$C$97</f>
        <v>-0.19423429940668296</v>
      </c>
      <c r="BK64" s="551">
        <f t="array" ref="BK64">bdRateExtend($G64:$G67,L64:L67,$AC64:$AC67,AH64:AH67)</f>
        <v>-0.2119781313363398</v>
      </c>
      <c r="BL64" s="551">
        <f t="array" ref="BL64">bdRateExtend($G64:$G69,L64:L69,$AC64:$AC69,AH64:AH69)</f>
        <v>-0.18675815743765167</v>
      </c>
      <c r="BM64" s="551">
        <f t="array" ref="BM64">bdRateExtend($G64:$G67,M64:M67,$AC64:$AC67,AI64:AI67)</f>
        <v>-0.21316483300074129</v>
      </c>
      <c r="BN64" s="551">
        <f t="array" ref="BN64">bdRateExtend($G64:$G69,M64:M69,$AC64:$AC69,AI64:AI69)</f>
        <v>-0.18412547769375387</v>
      </c>
      <c r="BO64" s="548">
        <f t="array" ref="BO64">bdRateExtend($G64:$G67,N64:N67,$AC64:$AC67,AJ64:AJ67,"None", FALSE,1)</f>
        <v>-0.2221294214687296</v>
      </c>
      <c r="BP64" s="585">
        <f t="array" ref="BP64">bdRateExtend($G64:$G69,N64:N69,$AC64:$AC69,AJ64:AJ69,"None", FALSE,1)</f>
        <v>-0.20588128625107871</v>
      </c>
      <c r="BQ64" s="548">
        <f t="array" ref="BQ64">bdRateExtend($G64:$G67,O64:O67,$AC64:$AC67,AK64:AK67,"None", FALSE,1)</f>
        <v>-0.2144942495916583</v>
      </c>
      <c r="BR64" s="585">
        <f t="array" ref="BR64">bdRateExtend($G64:$G69,O64:O69,$AC64:$AC69,AK64:AK69,"None", FALSE,1)</f>
        <v>-0.19981391230533263</v>
      </c>
      <c r="BS64" s="551">
        <f t="array" ref="BS64">bdRateExtend($G64:$G67,P64:P67,$AC64:$AC67,AL64:AL67)</f>
        <v>-0.20140699567176512</v>
      </c>
      <c r="BT64" s="551">
        <f t="array" ref="BT64">bdRateExtend($G64:$G69,P64:P69,$AC64:$AC69,AL64:AL69)</f>
        <v>-0.19159351967948934</v>
      </c>
      <c r="BU64" s="551">
        <f t="array" ref="BU64">bdRateExtend($G64:$G67,Q64:Q67,$AC64:$AC67,AM64:AM67)</f>
        <v>-0.15088577105044954</v>
      </c>
      <c r="BV64" s="551">
        <f t="array" ref="BV64">bdRateExtend($G64:$G69,Q64:Q69,$AC64:$AC69,AM64:AM69)</f>
        <v>-0.1252935866967344</v>
      </c>
      <c r="BW64" s="551">
        <f t="array" ref="BW64">bdRateExtend($G64:$G67,R64:R67,$AC64:$AC67,AN64:AN67)</f>
        <v>-0.21801901139145963</v>
      </c>
      <c r="BX64" s="551">
        <f t="array" ref="BX64">bdRateExtend($G64:$G69,R64:R69,$AC64:$AC69,AN64:AN69)</f>
        <v>-0.18900436909082663</v>
      </c>
      <c r="BY64" s="551">
        <f t="array" ref="BY64">bdRateExtend($G64:$G69,S64:S69,$AC64:$AC69,AO64:AO69)</f>
        <v>-0.21209583693139811</v>
      </c>
      <c r="BZ64" s="555">
        <f t="array" ref="BZ64">bdRateExtend($G64:$G69,T64:T69,$AC64:$AC69,AP64:AP69)</f>
        <v>-0.29698144636763268</v>
      </c>
      <c r="CA64" s="555">
        <f t="array" ref="CA64">bdRateExtend($G64:$G69,U64:U69,$AC64:$AC69,AQ64:AQ69)</f>
        <v>-0.19365797507231852</v>
      </c>
      <c r="CB64" s="575">
        <f>(Summary!$C$108*BX64+Summary!$C$109*BY64+Summary!$C$110*BZ64)/Summary!$C$111</f>
        <v>-0.19424711089552171</v>
      </c>
      <c r="CC64" s="561">
        <f t="array" ref="CC64">bdCAMBIExtend($G64:$G67,V64:V67,$AC64:$AC67,AR64:AR67)</f>
        <v>8.255987434252301E-4</v>
      </c>
      <c r="CD64" s="561">
        <f t="array" ref="CD64">bdCAMBIExtend($G64:$G69,V64:V69,$AC64:$AC69,AR64:AR69)</f>
        <v>7.6699558999714312E-2</v>
      </c>
      <c r="CE64" s="547">
        <f t="array" ref="CE64">testVMAFRange($G64:$G67,N64:N67,$AC64:$AC67,AJ64:AJ67)</f>
        <v>0</v>
      </c>
      <c r="CF64" s="543">
        <f t="array" ref="CF64">testVMAFRange($G64:$G69,N64:N69,$AC64:$AC69,AJ64:AJ69)</f>
        <v>0</v>
      </c>
      <c r="CG64" s="547">
        <f t="array" ref="CG64">testVMAFRange($G64:$G67,O64:O67,$AC64:$AC67,AK64:AK67)</f>
        <v>0</v>
      </c>
      <c r="CH64" s="543">
        <f t="array" ref="CH64">testVMAFRange($G64:$G69,O64:O69,$AC64:$AC69,AK64:AK69)</f>
        <v>0</v>
      </c>
    </row>
    <row r="65" spans="1:86" ht="17" customHeight="1" x14ac:dyDescent="0.2">
      <c r="A65" s="538"/>
      <c r="B65" s="566"/>
      <c r="C65" s="485"/>
      <c r="D65" s="590"/>
      <c r="E65" s="558"/>
      <c r="F65" s="362">
        <v>110</v>
      </c>
      <c r="G65" s="420">
        <f>'Anchor-AI'!L63</f>
        <v>4590.5933999999997</v>
      </c>
      <c r="H65" s="295">
        <f>'Anchor-AI'!M63</f>
        <v>41.232945000000001</v>
      </c>
      <c r="I65" s="295">
        <f>'Anchor-AI'!N63</f>
        <v>41.690128999999999</v>
      </c>
      <c r="J65" s="295">
        <f>'Anchor-AI'!O63</f>
        <v>46.497531000000002</v>
      </c>
      <c r="K65" s="295">
        <f>(Summary!$C$69*H65+Summary!$C$70*I65+Summary!$C$71*J65)/Summary!$C$72</f>
        <v>41.805121999999997</v>
      </c>
      <c r="L65" s="295">
        <f>'Anchor-AI'!P63</f>
        <v>21.885128000000002</v>
      </c>
      <c r="M65" s="295">
        <f>'Anchor-AI'!Q63</f>
        <v>19.220351000000001</v>
      </c>
      <c r="N65" s="295">
        <f>'Anchor-AI'!R63</f>
        <v>91.944914999999995</v>
      </c>
      <c r="O65" s="295">
        <f>'Anchor-AI'!S63</f>
        <v>90.329673</v>
      </c>
      <c r="P65" s="295">
        <f>'Anchor-AI'!T63</f>
        <v>41.848137000000001</v>
      </c>
      <c r="Q65" s="295">
        <f>'Anchor-AI'!U63</f>
        <v>39.377910999999997</v>
      </c>
      <c r="R65" s="295">
        <f>'Anchor-AI'!V63</f>
        <v>41.232895999999997</v>
      </c>
      <c r="S65" s="295">
        <f>'Anchor-AI'!W63</f>
        <v>41.690109999999997</v>
      </c>
      <c r="T65" s="295">
        <f>'Anchor-AI'!X63</f>
        <v>46.497523999999999</v>
      </c>
      <c r="U65" s="295">
        <f>10*LOG10(1/((Summary!$C$80/10^(R65/10)+Summary!$C$81/10^(S65/10)+Summary!$C$82/10^(T65/10))/Summary!$C$83))</f>
        <v>41.856372274881643</v>
      </c>
      <c r="V65" s="295">
        <f>'Anchor-AI'!Y63</f>
        <v>3.2683399999999998</v>
      </c>
      <c r="W65" s="295">
        <f>'Anchor-AI'!Z63</f>
        <v>258.89999999999998</v>
      </c>
      <c r="X65" s="295">
        <f>'Anchor-AI'!AA63</f>
        <v>0.45500000000000002</v>
      </c>
      <c r="Y65" s="357">
        <f>'Anchor-AI'!AB63</f>
        <v>4</v>
      </c>
      <c r="Z65" s="357">
        <f>'Anchor-AI'!AC63</f>
        <v>5</v>
      </c>
      <c r="AA65" s="395">
        <f t="shared" si="0"/>
        <v>7.1916666666666657E-2</v>
      </c>
      <c r="AC65" s="389">
        <f>'Test-AI'!L63</f>
        <v>3827.4845150000001</v>
      </c>
      <c r="AD65" s="167">
        <f>'Test-AI'!M63</f>
        <v>41.309359999999998</v>
      </c>
      <c r="AE65" s="167">
        <f>'Test-AI'!N63</f>
        <v>41.642291999999998</v>
      </c>
      <c r="AF65" s="167">
        <f>'Test-AI'!O63</f>
        <v>46.570625999999997</v>
      </c>
      <c r="AG65" s="167">
        <f>(Summary!$C$69*AD65+Summary!$C$70*AE65+Summary!$C$71*AF65)/Summary!$C$72</f>
        <v>41.868779799999999</v>
      </c>
      <c r="AH65" s="167">
        <f>'Test-AI'!P63</f>
        <v>22.029717000000002</v>
      </c>
      <c r="AI65" s="167">
        <f>'Test-AI'!Q63</f>
        <v>19.312909000000001</v>
      </c>
      <c r="AJ65" s="167">
        <f>'Test-AI'!R63</f>
        <v>92.542176999999995</v>
      </c>
      <c r="AK65" s="167">
        <f>'Test-AI'!S63</f>
        <v>90.805850000000007</v>
      </c>
      <c r="AL65" s="167">
        <f>'Test-AI'!T63</f>
        <v>41.961084</v>
      </c>
      <c r="AM65" s="167">
        <f>'Test-AI'!U63</f>
        <v>39.373092</v>
      </c>
      <c r="AN65" s="167">
        <f>'Test-AI'!V63</f>
        <v>41.309317999999998</v>
      </c>
      <c r="AO65" s="167">
        <f>'Test-AI'!W63</f>
        <v>41.642271999999998</v>
      </c>
      <c r="AP65" s="167">
        <f>'Test-AI'!X63</f>
        <v>46.570619000000001</v>
      </c>
      <c r="AQ65" s="167">
        <f>10*LOG10(1/((Summary!$C$80/10^(AN65/10)+Summary!$C$81/10^(AO65/10)+Summary!$C$82/10^(AP65/10))/Summary!$C$83))</f>
        <v>41.910830368123307</v>
      </c>
      <c r="AR65" s="167">
        <f>'Test-AI'!Y63</f>
        <v>3.40706</v>
      </c>
      <c r="AS65" s="167">
        <f>'Test-AI'!Z63</f>
        <v>19749</v>
      </c>
      <c r="AT65" s="295">
        <f>'Test-AI'!AA63</f>
        <v>1.6039000000000001</v>
      </c>
      <c r="AU65" s="357">
        <f>'Test-AI'!AB63</f>
        <v>4</v>
      </c>
      <c r="AV65" s="357">
        <f>'Test-AI'!AC63</f>
        <v>5</v>
      </c>
      <c r="AW65" s="395">
        <f t="shared" si="1"/>
        <v>5.4858333333333329</v>
      </c>
      <c r="AX65" s="297">
        <f t="shared" si="2"/>
        <v>76.280417149478566</v>
      </c>
      <c r="AY65" s="298">
        <f t="shared" si="3"/>
        <v>3.5250549450549453</v>
      </c>
      <c r="AZ65" s="297">
        <f t="shared" si="4"/>
        <v>1</v>
      </c>
      <c r="BA65" s="345">
        <f t="shared" si="5"/>
        <v>1</v>
      </c>
      <c r="BB65" s="75"/>
      <c r="BC65" s="75"/>
      <c r="BD65" s="565"/>
      <c r="BE65" s="550"/>
      <c r="BF65" s="552"/>
      <c r="BG65" s="552"/>
      <c r="BH65" s="552"/>
      <c r="BI65" s="552"/>
      <c r="BJ65" s="552"/>
      <c r="BK65" s="553"/>
      <c r="BL65" s="552"/>
      <c r="BM65" s="553"/>
      <c r="BN65" s="552"/>
      <c r="BO65" s="546"/>
      <c r="BP65" s="541"/>
      <c r="BQ65" s="546"/>
      <c r="BR65" s="541"/>
      <c r="BS65" s="553"/>
      <c r="BT65" s="552"/>
      <c r="BU65" s="553"/>
      <c r="BV65" s="552"/>
      <c r="BW65" s="553"/>
      <c r="BX65" s="552"/>
      <c r="BY65" s="552"/>
      <c r="BZ65" s="541"/>
      <c r="CA65" s="541"/>
      <c r="CB65" s="552"/>
      <c r="CC65" s="553"/>
      <c r="CD65" s="552"/>
      <c r="CE65" s="546"/>
      <c r="CF65" s="541"/>
      <c r="CG65" s="546"/>
      <c r="CH65" s="541"/>
    </row>
    <row r="66" spans="1:86" ht="17" customHeight="1" x14ac:dyDescent="0.2">
      <c r="A66" s="538"/>
      <c r="B66" s="566"/>
      <c r="C66" s="485"/>
      <c r="D66" s="590"/>
      <c r="E66" s="558"/>
      <c r="F66" s="362">
        <v>135</v>
      </c>
      <c r="G66" s="420">
        <f>'Anchor-AI'!L64</f>
        <v>2094.4495999999999</v>
      </c>
      <c r="H66" s="295">
        <f>'Anchor-AI'!M64</f>
        <v>40.201884999999997</v>
      </c>
      <c r="I66" s="295">
        <f>'Anchor-AI'!N64</f>
        <v>41.214893000000004</v>
      </c>
      <c r="J66" s="295">
        <f>'Anchor-AI'!O64</f>
        <v>45.726059999999997</v>
      </c>
      <c r="K66" s="295">
        <f>(Summary!$C$69*H66+Summary!$C$70*I66+Summary!$C$71*J66)/Summary!$C$72</f>
        <v>40.855603299999999</v>
      </c>
      <c r="L66" s="295">
        <f>'Anchor-AI'!P64</f>
        <v>19.472783</v>
      </c>
      <c r="M66" s="295">
        <f>'Anchor-AI'!Q64</f>
        <v>17.795476000000001</v>
      </c>
      <c r="N66" s="295">
        <f>'Anchor-AI'!R64</f>
        <v>84.019129000000007</v>
      </c>
      <c r="O66" s="295">
        <f>'Anchor-AI'!S64</f>
        <v>82.023393999999996</v>
      </c>
      <c r="P66" s="295">
        <f>'Anchor-AI'!T64</f>
        <v>39.382986000000002</v>
      </c>
      <c r="Q66" s="295">
        <f>'Anchor-AI'!U64</f>
        <v>38.769939999999998</v>
      </c>
      <c r="R66" s="295">
        <f>'Anchor-AI'!V64</f>
        <v>40.201844000000001</v>
      </c>
      <c r="S66" s="295">
        <f>'Anchor-AI'!W64</f>
        <v>41.214880999999998</v>
      </c>
      <c r="T66" s="295">
        <f>'Anchor-AI'!X64</f>
        <v>45.726022</v>
      </c>
      <c r="U66" s="295">
        <f>10*LOG10(1/((Summary!$C$80/10^(R66/10)+Summary!$C$81/10^(S66/10)+Summary!$C$82/10^(T66/10))/Summary!$C$83))</f>
        <v>40.931374879835403</v>
      </c>
      <c r="V66" s="295">
        <f>'Anchor-AI'!Y64</f>
        <v>3.2696529999999999</v>
      </c>
      <c r="W66" s="295">
        <f>'Anchor-AI'!Z64</f>
        <v>241.7</v>
      </c>
      <c r="X66" s="295">
        <f>'Anchor-AI'!AA64</f>
        <v>0.45810000000000001</v>
      </c>
      <c r="Y66" s="357">
        <f>'Anchor-AI'!AB64</f>
        <v>4</v>
      </c>
      <c r="Z66" s="357">
        <f>'Anchor-AI'!AC64</f>
        <v>5</v>
      </c>
      <c r="AA66" s="395">
        <f t="shared" si="0"/>
        <v>6.7138888888888887E-2</v>
      </c>
      <c r="AC66" s="389">
        <f>'Test-AI'!L64</f>
        <v>1773.506494</v>
      </c>
      <c r="AD66" s="167">
        <f>'Test-AI'!M64</f>
        <v>40.365017999999999</v>
      </c>
      <c r="AE66" s="167">
        <f>'Test-AI'!N64</f>
        <v>41.285114999999998</v>
      </c>
      <c r="AF66" s="167">
        <f>'Test-AI'!O64</f>
        <v>45.854376999999999</v>
      </c>
      <c r="AG66" s="167">
        <f>(Summary!$C$69*AD66+Summary!$C$70*AE66+Summary!$C$71*AF66)/Summary!$C$72</f>
        <v>41.005963600000001</v>
      </c>
      <c r="AH66" s="167">
        <f>'Test-AI'!P64</f>
        <v>19.728413</v>
      </c>
      <c r="AI66" s="167">
        <f>'Test-AI'!Q64</f>
        <v>17.976427000000001</v>
      </c>
      <c r="AJ66" s="167">
        <f>'Test-AI'!R64</f>
        <v>84.841840000000005</v>
      </c>
      <c r="AK66" s="167">
        <f>'Test-AI'!S64</f>
        <v>82.965845999999999</v>
      </c>
      <c r="AL66" s="167">
        <f>'Test-AI'!T64</f>
        <v>39.681427999999997</v>
      </c>
      <c r="AM66" s="167">
        <f>'Test-AI'!U64</f>
        <v>38.865806999999997</v>
      </c>
      <c r="AN66" s="167">
        <f>'Test-AI'!V64</f>
        <v>40.364969000000002</v>
      </c>
      <c r="AO66" s="167">
        <f>'Test-AI'!W64</f>
        <v>41.285091999999999</v>
      </c>
      <c r="AP66" s="167">
        <f>'Test-AI'!X64</f>
        <v>45.854216999999998</v>
      </c>
      <c r="AQ66" s="167">
        <f>10*LOG10(1/((Summary!$C$80/10^(AN66/10)+Summary!$C$81/10^(AO66/10)+Summary!$C$82/10^(AP66/10))/Summary!$C$83))</f>
        <v>41.077930281184464</v>
      </c>
      <c r="AR66" s="167">
        <f>'Test-AI'!Y64</f>
        <v>3.3856329999999999</v>
      </c>
      <c r="AS66" s="167">
        <f>'Test-AI'!Z64</f>
        <v>19474.7</v>
      </c>
      <c r="AT66" s="295">
        <f>'Test-AI'!AA64</f>
        <v>1.6395999999999999</v>
      </c>
      <c r="AU66" s="357">
        <f>'Test-AI'!AB64</f>
        <v>4</v>
      </c>
      <c r="AV66" s="357">
        <f>'Test-AI'!AC64</f>
        <v>5</v>
      </c>
      <c r="AW66" s="395">
        <f t="shared" si="1"/>
        <v>5.4096388888888889</v>
      </c>
      <c r="AX66" s="297">
        <f t="shared" si="2"/>
        <v>80.573851882498971</v>
      </c>
      <c r="AY66" s="298">
        <f t="shared" si="3"/>
        <v>3.5791311940624317</v>
      </c>
      <c r="AZ66" s="297">
        <f t="shared" si="4"/>
        <v>1</v>
      </c>
      <c r="BA66" s="345">
        <f t="shared" si="5"/>
        <v>1</v>
      </c>
      <c r="BB66" s="75"/>
      <c r="BC66" s="75"/>
      <c r="BD66" s="573" t="s">
        <v>147</v>
      </c>
      <c r="BE66" s="549">
        <f t="array" ref="BE66">bdRateExtend($G65:$G68,H65:H68,$AC65:$AC68,AD65:AD68)</f>
        <v>-0.20933128044628391</v>
      </c>
      <c r="BF66" s="552"/>
      <c r="BG66" s="552"/>
      <c r="BH66" s="552"/>
      <c r="BI66" s="552"/>
      <c r="BJ66" s="552"/>
      <c r="BK66" s="551">
        <f t="array" ref="BK66">bdRateExtend($G65:$G68,L65:L68,$AC65:$AC68,AH65:AH68)</f>
        <v>-0.19388214296321782</v>
      </c>
      <c r="BL66" s="552"/>
      <c r="BM66" s="551">
        <f t="array" ref="BM66">bdRateExtend($G65:$G68,M65:M68,$AC65:$AC68,AI65:AI68)</f>
        <v>-0.1989100610341421</v>
      </c>
      <c r="BN66" s="552"/>
      <c r="BO66" s="545">
        <f t="array" ref="BO66">bdRateExtend($G65:$G68,N65:N68,$AC65:$AC68,AJ65:AJ68,"None", FALSE,1)</f>
        <v>-0.21900978323671605</v>
      </c>
      <c r="BP66" s="541"/>
      <c r="BQ66" s="545">
        <f t="array" ref="BQ66">bdRateExtend($G65:$G68,O65:O68,$AC65:$AC68,AK65:AK68,"None", FALSE,1)</f>
        <v>-0.2094531107476777</v>
      </c>
      <c r="BR66" s="541"/>
      <c r="BS66" s="551">
        <f t="array" ref="BS66">bdRateExtend($G65:$G68,P65:P68,$AC65:$AC68,AL65:AL68)</f>
        <v>-0.20587087109381152</v>
      </c>
      <c r="BT66" s="552"/>
      <c r="BU66" s="551">
        <f t="array" ref="BU66">bdRateExtend($G65:$G68,Q65:Q68,$AC65:$AC68,AM65:AM68)</f>
        <v>-0.22519154010393139</v>
      </c>
      <c r="BV66" s="552"/>
      <c r="BW66" s="551">
        <f t="array" ref="BW66">bdRateExtend($G65:$G68,R65:R68,$AC65:$AC68,AN65:AN68)</f>
        <v>-0.20934806048340415</v>
      </c>
      <c r="BX66" s="552"/>
      <c r="BY66" s="552"/>
      <c r="BZ66" s="541"/>
      <c r="CA66" s="541"/>
      <c r="CB66" s="552"/>
      <c r="CC66" s="561">
        <f t="array" ref="CC66">bdCAMBIExtend($G65:$G68,V65:V68,$AC65:$AC68,AR65:AR68)</f>
        <v>3.6701656296261889E-2</v>
      </c>
      <c r="CD66" s="552"/>
      <c r="CE66" s="554">
        <f t="array" ref="CE66">testVMAFRange($G65:$G68,N65:N68,$AC65:$AC68,AJ65:AJ68)</f>
        <v>0</v>
      </c>
      <c r="CF66" s="541"/>
      <c r="CG66" s="554">
        <f t="array" ref="CG66">testVMAFRange($G65:$G68,O65:O68,$AC65:$AC68,AK65:AK68)</f>
        <v>0</v>
      </c>
      <c r="CH66" s="541"/>
    </row>
    <row r="67" spans="1:86" ht="17" customHeight="1" x14ac:dyDescent="0.2">
      <c r="A67" s="538"/>
      <c r="B67" s="566"/>
      <c r="C67" s="485"/>
      <c r="D67" s="590"/>
      <c r="E67" s="558"/>
      <c r="F67" s="362">
        <v>160</v>
      </c>
      <c r="G67" s="420">
        <f>'Anchor-AI'!L65</f>
        <v>1001.1908</v>
      </c>
      <c r="H67" s="295">
        <f>'Anchor-AI'!M65</f>
        <v>38.446382</v>
      </c>
      <c r="I67" s="295">
        <f>'Anchor-AI'!N65</f>
        <v>40.533690999999997</v>
      </c>
      <c r="J67" s="295">
        <f>'Anchor-AI'!O65</f>
        <v>44.536231000000001</v>
      </c>
      <c r="K67" s="295">
        <f>(Summary!$C$69*H67+Summary!$C$70*I67+Summary!$C$71*J67)/Summary!$C$72</f>
        <v>39.264097799999995</v>
      </c>
      <c r="L67" s="295">
        <f>'Anchor-AI'!P65</f>
        <v>16.381616000000001</v>
      </c>
      <c r="M67" s="295">
        <f>'Anchor-AI'!Q65</f>
        <v>15.668002</v>
      </c>
      <c r="N67" s="295">
        <f>'Anchor-AI'!R65</f>
        <v>66.684866999999997</v>
      </c>
      <c r="O67" s="295">
        <f>'Anchor-AI'!S65</f>
        <v>64.972769999999997</v>
      </c>
      <c r="P67" s="295">
        <f>'Anchor-AI'!T65</f>
        <v>36.030203</v>
      </c>
      <c r="Q67" s="295">
        <f>'Anchor-AI'!U65</f>
        <v>37.871516999999997</v>
      </c>
      <c r="R67" s="295">
        <f>'Anchor-AI'!V65</f>
        <v>38.446193999999998</v>
      </c>
      <c r="S67" s="295">
        <f>'Anchor-AI'!W65</f>
        <v>40.533664999999999</v>
      </c>
      <c r="T67" s="295">
        <f>'Anchor-AI'!X65</f>
        <v>44.536186999999998</v>
      </c>
      <c r="U67" s="295">
        <f>10*LOG10(1/((Summary!$C$80/10^(R67/10)+Summary!$C$81/10^(S67/10)+Summary!$C$82/10^(T67/10))/Summary!$C$83))</f>
        <v>39.357401610535611</v>
      </c>
      <c r="V67" s="295">
        <f>'Anchor-AI'!Y65</f>
        <v>3.462618</v>
      </c>
      <c r="W67" s="295">
        <f>'Anchor-AI'!Z65</f>
        <v>148.1</v>
      </c>
      <c r="X67" s="295">
        <f>'Anchor-AI'!AA65</f>
        <v>0.34229999999999999</v>
      </c>
      <c r="Y67" s="357">
        <f>'Anchor-AI'!AB65</f>
        <v>3</v>
      </c>
      <c r="Z67" s="357">
        <f>'Anchor-AI'!AC65</f>
        <v>5</v>
      </c>
      <c r="AA67" s="395">
        <f t="shared" si="0"/>
        <v>4.1138888888888885E-2</v>
      </c>
      <c r="AC67" s="389">
        <f>'Test-AI'!L65</f>
        <v>886.82517499999994</v>
      </c>
      <c r="AD67" s="167">
        <f>'Test-AI'!M65</f>
        <v>38.765847999999998</v>
      </c>
      <c r="AE67" s="167">
        <f>'Test-AI'!N65</f>
        <v>40.774797</v>
      </c>
      <c r="AF67" s="167">
        <f>'Test-AI'!O65</f>
        <v>44.753605</v>
      </c>
      <c r="AG67" s="167">
        <f>(Summary!$C$69*AD67+Summary!$C$70*AE67+Summary!$C$71*AF67)/Summary!$C$72</f>
        <v>39.565518599999997</v>
      </c>
      <c r="AH67" s="167">
        <f>'Test-AI'!P65</f>
        <v>16.795065000000001</v>
      </c>
      <c r="AI67" s="167">
        <f>'Test-AI'!Q65</f>
        <v>15.997375</v>
      </c>
      <c r="AJ67" s="167">
        <f>'Test-AI'!R65</f>
        <v>70.758551999999995</v>
      </c>
      <c r="AK67" s="167">
        <f>'Test-AI'!S65</f>
        <v>68.414959999999994</v>
      </c>
      <c r="AL67" s="167">
        <f>'Test-AI'!T65</f>
        <v>36.554127999999999</v>
      </c>
      <c r="AM67" s="167">
        <f>'Test-AI'!U65</f>
        <v>38.157949000000002</v>
      </c>
      <c r="AN67" s="167">
        <f>'Test-AI'!V65</f>
        <v>38.765760999999998</v>
      </c>
      <c r="AO67" s="167">
        <f>'Test-AI'!W65</f>
        <v>40.774751999999999</v>
      </c>
      <c r="AP67" s="167">
        <f>'Test-AI'!X65</f>
        <v>44.753435000000003</v>
      </c>
      <c r="AQ67" s="167">
        <f>10*LOG10(1/((Summary!$C$80/10^(AN67/10)+Summary!$C$81/10^(AO67/10)+Summary!$C$82/10^(AP67/10))/Summary!$C$83))</f>
        <v>39.661691613758222</v>
      </c>
      <c r="AR67" s="167">
        <f>'Test-AI'!Y65</f>
        <v>3.237708</v>
      </c>
      <c r="AS67" s="167">
        <f>'Test-AI'!Z65</f>
        <v>8391.4</v>
      </c>
      <c r="AT67" s="295">
        <f>'Test-AI'!AA65</f>
        <v>1.1003000000000001</v>
      </c>
      <c r="AU67" s="357">
        <f>'Test-AI'!AB65</f>
        <v>3</v>
      </c>
      <c r="AV67" s="357">
        <f>'Test-AI'!AC65</f>
        <v>5</v>
      </c>
      <c r="AW67" s="395">
        <f t="shared" si="1"/>
        <v>2.3309444444444445</v>
      </c>
      <c r="AX67" s="297">
        <f t="shared" si="2"/>
        <v>56.660364618501013</v>
      </c>
      <c r="AY67" s="298">
        <f t="shared" si="3"/>
        <v>3.2144317849839323</v>
      </c>
      <c r="AZ67" s="297">
        <f t="shared" si="4"/>
        <v>1</v>
      </c>
      <c r="BA67" s="345">
        <f t="shared" si="5"/>
        <v>1</v>
      </c>
      <c r="BB67" s="75"/>
      <c r="BC67" s="75"/>
      <c r="BD67" s="565"/>
      <c r="BE67" s="550"/>
      <c r="BF67" s="552"/>
      <c r="BG67" s="552"/>
      <c r="BH67" s="552"/>
      <c r="BI67" s="552"/>
      <c r="BJ67" s="552"/>
      <c r="BK67" s="553"/>
      <c r="BL67" s="552"/>
      <c r="BM67" s="553"/>
      <c r="BN67" s="552"/>
      <c r="BO67" s="546"/>
      <c r="BP67" s="541"/>
      <c r="BQ67" s="546"/>
      <c r="BR67" s="541"/>
      <c r="BS67" s="553"/>
      <c r="BT67" s="552"/>
      <c r="BU67" s="553"/>
      <c r="BV67" s="552"/>
      <c r="BW67" s="553"/>
      <c r="BX67" s="552"/>
      <c r="BY67" s="552"/>
      <c r="BZ67" s="541"/>
      <c r="CA67" s="541"/>
      <c r="CB67" s="552"/>
      <c r="CC67" s="553"/>
      <c r="CD67" s="552"/>
      <c r="CE67" s="546"/>
      <c r="CF67" s="541"/>
      <c r="CG67" s="546"/>
      <c r="CH67" s="541"/>
    </row>
    <row r="68" spans="1:86" ht="17" customHeight="1" thickBot="1" x14ac:dyDescent="0.25">
      <c r="A68" s="538"/>
      <c r="B68" s="566"/>
      <c r="C68" s="485"/>
      <c r="D68" s="590"/>
      <c r="E68" s="558"/>
      <c r="F68" s="362">
        <v>185</v>
      </c>
      <c r="G68" s="420">
        <f>'Anchor-AI'!L66</f>
        <v>449.7423</v>
      </c>
      <c r="H68" s="295">
        <f>'Anchor-AI'!M66</f>
        <v>36.052643000000003</v>
      </c>
      <c r="I68" s="295">
        <f>'Anchor-AI'!N66</f>
        <v>39.135328000000001</v>
      </c>
      <c r="J68" s="295">
        <f>'Anchor-AI'!O66</f>
        <v>42.055143999999999</v>
      </c>
      <c r="K68" s="295">
        <f>(Summary!$C$69*H68+Summary!$C$70*I68+Summary!$C$71*J68)/Summary!$C$72</f>
        <v>36.961161600000004</v>
      </c>
      <c r="L68" s="295">
        <f>'Anchor-AI'!P66</f>
        <v>13.204122</v>
      </c>
      <c r="M68" s="295">
        <f>'Anchor-AI'!Q66</f>
        <v>13.209056</v>
      </c>
      <c r="N68" s="295">
        <f>'Anchor-AI'!R66</f>
        <v>41.020819000000003</v>
      </c>
      <c r="O68" s="295">
        <f>'Anchor-AI'!S66</f>
        <v>39.433844000000001</v>
      </c>
      <c r="P68" s="295">
        <f>'Anchor-AI'!T66</f>
        <v>32.532426999999998</v>
      </c>
      <c r="Q68" s="295">
        <f>'Anchor-AI'!U66</f>
        <v>36.711602999999997</v>
      </c>
      <c r="R68" s="295">
        <f>'Anchor-AI'!V66</f>
        <v>36.052554000000001</v>
      </c>
      <c r="S68" s="295">
        <f>'Anchor-AI'!W66</f>
        <v>39.133842000000001</v>
      </c>
      <c r="T68" s="295">
        <f>'Anchor-AI'!X66</f>
        <v>42.053305000000002</v>
      </c>
      <c r="U68" s="295">
        <f>10*LOG10(1/((Summary!$C$80/10^(R68/10)+Summary!$C$81/10^(S68/10)+Summary!$C$82/10^(T68/10))/Summary!$C$83))</f>
        <v>37.073499691627099</v>
      </c>
      <c r="V68" s="295">
        <f>'Anchor-AI'!Y66</f>
        <v>2.8662909999999999</v>
      </c>
      <c r="W68" s="295">
        <f>'Anchor-AI'!Z66</f>
        <v>118.5</v>
      </c>
      <c r="X68" s="295">
        <f>'Anchor-AI'!AA66</f>
        <v>0.32129999999999997</v>
      </c>
      <c r="Y68" s="357">
        <f>'Anchor-AI'!AB66</f>
        <v>3</v>
      </c>
      <c r="Z68" s="357">
        <f>'Anchor-AI'!AC66</f>
        <v>5</v>
      </c>
      <c r="AA68" s="395">
        <f t="shared" ref="AA68:AA131" si="6">W68/3600</f>
        <v>3.2916666666666664E-2</v>
      </c>
      <c r="AC68" s="389">
        <f>'Test-AI'!L66</f>
        <v>419.72427599999997</v>
      </c>
      <c r="AD68" s="167">
        <f>'Test-AI'!M66</f>
        <v>36.397627999999997</v>
      </c>
      <c r="AE68" s="167">
        <f>'Test-AI'!N66</f>
        <v>39.703648999999999</v>
      </c>
      <c r="AF68" s="167">
        <f>'Test-AI'!O66</f>
        <v>43.259858999999999</v>
      </c>
      <c r="AG68" s="167">
        <f>(Summary!$C$69*AD68+Summary!$C$70*AE68+Summary!$C$71*AF68)/Summary!$C$72</f>
        <v>37.414453199999997</v>
      </c>
      <c r="AH68" s="167">
        <f>'Test-AI'!P66</f>
        <v>13.485588999999999</v>
      </c>
      <c r="AI68" s="167">
        <f>'Test-AI'!Q66</f>
        <v>13.454107</v>
      </c>
      <c r="AJ68" s="167">
        <f>'Test-AI'!R66</f>
        <v>45.699295999999997</v>
      </c>
      <c r="AK68" s="167">
        <f>'Test-AI'!S66</f>
        <v>44.080052999999999</v>
      </c>
      <c r="AL68" s="167">
        <f>'Test-AI'!T66</f>
        <v>33.033721999999997</v>
      </c>
      <c r="AM68" s="167">
        <f>'Test-AI'!U66</f>
        <v>36.641013999999998</v>
      </c>
      <c r="AN68" s="167">
        <f>'Test-AI'!V66</f>
        <v>36.397592000000003</v>
      </c>
      <c r="AO68" s="167">
        <f>'Test-AI'!W66</f>
        <v>39.703377000000003</v>
      </c>
      <c r="AP68" s="167">
        <f>'Test-AI'!X66</f>
        <v>43.257832999999998</v>
      </c>
      <c r="AQ68" s="167">
        <f>10*LOG10(1/((Summary!$C$80/10^(AN68/10)+Summary!$C$81/10^(AO68/10)+Summary!$C$82/10^(AP68/10))/Summary!$C$83))</f>
        <v>37.482994216136795</v>
      </c>
      <c r="AR68" s="167">
        <f>'Test-AI'!Y66</f>
        <v>3.1092629999999999</v>
      </c>
      <c r="AS68" s="167">
        <f>'Test-AI'!Z66</f>
        <v>3581.4</v>
      </c>
      <c r="AT68" s="295">
        <f>'Test-AI'!AA66</f>
        <v>1.0662</v>
      </c>
      <c r="AU68" s="357">
        <f>'Test-AI'!AB66</f>
        <v>3</v>
      </c>
      <c r="AV68" s="357">
        <f>'Test-AI'!AC66</f>
        <v>5</v>
      </c>
      <c r="AW68" s="395">
        <f t="shared" ref="AW68:AW131" si="7">AS68/3600</f>
        <v>0.99483333333333335</v>
      </c>
      <c r="AX68" s="297">
        <f t="shared" ref="AX68:AX131" si="8">AS68/W68</f>
        <v>30.222784810126583</v>
      </c>
      <c r="AY68" s="298">
        <f t="shared" ref="AY68:AY131" si="9">AT68/X68</f>
        <v>3.3183940242763774</v>
      </c>
      <c r="AZ68" s="297">
        <f t="shared" ref="AZ68:AZ131" si="10">AU68/Y68</f>
        <v>1</v>
      </c>
      <c r="BA68" s="345">
        <f t="shared" ref="BA68:BA131" si="11">AV68/Z68</f>
        <v>1</v>
      </c>
      <c r="BB68" s="75"/>
      <c r="BC68" s="75"/>
      <c r="BD68" s="574" t="s">
        <v>46</v>
      </c>
      <c r="BE68" s="549">
        <f t="array" ref="BE68">bdRateExtend($G66:$G69,H66:H69,$AC66:$AC69,AD66:AD69)</f>
        <v>-0.17961589207798856</v>
      </c>
      <c r="BF68" s="552"/>
      <c r="BG68" s="552"/>
      <c r="BH68" s="552"/>
      <c r="BI68" s="552"/>
      <c r="BJ68" s="552"/>
      <c r="BK68" s="551">
        <f t="array" ref="BK68">bdRateExtend($G66:$G69,L66:L69,$AC66:$AC69,AH66:AH69)</f>
        <v>-0.16909508365770054</v>
      </c>
      <c r="BL68" s="552"/>
      <c r="BM68" s="551">
        <f t="array" ref="BM68">bdRateExtend($G66:$G69,M66:M69,$AC66:$AC69,AI66:AI69)</f>
        <v>-0.16951090141214131</v>
      </c>
      <c r="BN68" s="552"/>
      <c r="BO68" s="545">
        <f t="array" ref="BO68">bdRateExtend($G66:$G69,N66:N69,$AC66:$AC69,AJ66:AJ69,"None", FALSE,1)</f>
        <v>-0.20083747746604108</v>
      </c>
      <c r="BP68" s="541"/>
      <c r="BQ68" s="545">
        <f t="array" ref="BQ68">bdRateExtend($G66:$G69,O66:O69,$AC66:$AC69,AK66:AK69,"None", FALSE,1)</f>
        <v>-0.19574740113472699</v>
      </c>
      <c r="BR68" s="541"/>
      <c r="BS68" s="551">
        <f t="array" ref="BS68">bdRateExtend($G66:$G69,P66:P69,$AC66:$AC69,AL66:AL69)</f>
        <v>-0.18955235680645277</v>
      </c>
      <c r="BT68" s="552"/>
      <c r="BU68" s="551">
        <f t="array" ref="BU68">bdRateExtend($G66:$G69,Q66:Q69,$AC66:$AC69,AM66:AM69)</f>
        <v>-0.12951948245723743</v>
      </c>
      <c r="BV68" s="552"/>
      <c r="BW68" s="551">
        <f t="array" ref="BW68">bdRateExtend($G66:$G69,R66:R69,$AC66:$AC69,AN66:AN69)</f>
        <v>-0.17963268070271976</v>
      </c>
      <c r="BX68" s="552"/>
      <c r="BY68" s="552"/>
      <c r="BZ68" s="541"/>
      <c r="CA68" s="541"/>
      <c r="CB68" s="552"/>
      <c r="CC68" s="561">
        <f t="array" ref="CC68">bdCAMBIExtend($G66:$G69,V66:V69,$AC66:$AC69,AR66:AR69)</f>
        <v>0.14227106078502874</v>
      </c>
      <c r="CD68" s="552"/>
      <c r="CE68" s="554">
        <f t="array" ref="CE68">testVMAFRange($G66:$G69,N66:N69,$AC66:$AC69,AJ66:AJ69)</f>
        <v>0</v>
      </c>
      <c r="CF68" s="541"/>
      <c r="CG68" s="554">
        <f t="array" ref="CG68">testVMAFRange($G66:$G69,O66:O69,$AC66:$AC69,AK66:AK69)</f>
        <v>0</v>
      </c>
      <c r="CH68" s="541"/>
    </row>
    <row r="69" spans="1:86" ht="17" customHeight="1" thickBot="1" x14ac:dyDescent="0.25">
      <c r="A69" s="538"/>
      <c r="B69" s="596"/>
      <c r="C69" s="486"/>
      <c r="D69" s="591"/>
      <c r="E69" s="559"/>
      <c r="F69" s="363">
        <v>210</v>
      </c>
      <c r="G69" s="421">
        <f>'Anchor-AI'!L67</f>
        <v>188.73929999999999</v>
      </c>
      <c r="H69" s="392">
        <f>'Anchor-AI'!M67</f>
        <v>33.236609999999999</v>
      </c>
      <c r="I69" s="392">
        <f>'Anchor-AI'!N67</f>
        <v>37.354199000000001</v>
      </c>
      <c r="J69" s="392">
        <f>'Anchor-AI'!O67</f>
        <v>39.856448</v>
      </c>
      <c r="K69" s="392">
        <f>(Summary!$C$69*H69+Summary!$C$70*I69+Summary!$C$71*J69)/Summary!$C$72</f>
        <v>34.310352699999996</v>
      </c>
      <c r="L69" s="392">
        <f>'Anchor-AI'!P67</f>
        <v>10.374402999999999</v>
      </c>
      <c r="M69" s="392">
        <f>'Anchor-AI'!Q67</f>
        <v>10.713305999999999</v>
      </c>
      <c r="N69" s="392">
        <f>'Anchor-AI'!R67</f>
        <v>13.760376000000001</v>
      </c>
      <c r="O69" s="392">
        <f>'Anchor-AI'!S67</f>
        <v>12.531043</v>
      </c>
      <c r="P69" s="392">
        <f>'Anchor-AI'!T67</f>
        <v>29.270496999999999</v>
      </c>
      <c r="Q69" s="392">
        <f>'Anchor-AI'!U67</f>
        <v>33.566097999999997</v>
      </c>
      <c r="R69" s="392">
        <f>'Anchor-AI'!V67</f>
        <v>33.236404999999998</v>
      </c>
      <c r="S69" s="392">
        <f>'Anchor-AI'!W67</f>
        <v>37.347332000000002</v>
      </c>
      <c r="T69" s="392">
        <f>'Anchor-AI'!X67</f>
        <v>39.850864000000001</v>
      </c>
      <c r="U69" s="392">
        <f>10*LOG10(1/((Summary!$C$80/10^(R69/10)+Summary!$C$81/10^(S69/10)+Summary!$C$82/10^(T69/10))/Summary!$C$83))</f>
        <v>34.384568299195017</v>
      </c>
      <c r="V69" s="392">
        <f>'Anchor-AI'!Y67</f>
        <v>3.1159289999999999</v>
      </c>
      <c r="W69" s="392">
        <f>'Anchor-AI'!Z67</f>
        <v>75</v>
      </c>
      <c r="X69" s="392">
        <f>'Anchor-AI'!AA67</f>
        <v>0.2</v>
      </c>
      <c r="Y69" s="393">
        <f>'Anchor-AI'!AB67</f>
        <v>3</v>
      </c>
      <c r="Z69" s="393">
        <f>'Anchor-AI'!AC67</f>
        <v>5</v>
      </c>
      <c r="AA69" s="396">
        <f t="shared" si="6"/>
        <v>2.0833333333333332E-2</v>
      </c>
      <c r="AC69" s="390">
        <f>'Test-AI'!L67</f>
        <v>181.93007</v>
      </c>
      <c r="AD69" s="391">
        <f>'Test-AI'!M67</f>
        <v>33.614542</v>
      </c>
      <c r="AE69" s="391">
        <f>'Test-AI'!N67</f>
        <v>38.074494999999999</v>
      </c>
      <c r="AF69" s="391">
        <f>'Test-AI'!O67</f>
        <v>41.179296999999998</v>
      </c>
      <c r="AG69" s="391">
        <f>(Summary!$C$69*AD69+Summary!$C$70*AE69+Summary!$C$71*AF69)/Summary!$C$72</f>
        <v>34.817012800000001</v>
      </c>
      <c r="AH69" s="391">
        <f>'Test-AI'!P67</f>
        <v>10.733408000000001</v>
      </c>
      <c r="AI69" s="391">
        <f>'Test-AI'!Q67</f>
        <v>11.018572000000001</v>
      </c>
      <c r="AJ69" s="391">
        <f>'Test-AI'!R67</f>
        <v>17.960557000000001</v>
      </c>
      <c r="AK69" s="391">
        <f>'Test-AI'!S67</f>
        <v>16.648195999999999</v>
      </c>
      <c r="AL69" s="391">
        <f>'Test-AI'!T67</f>
        <v>29.753799999999998</v>
      </c>
      <c r="AM69" s="391">
        <f>'Test-AI'!U67</f>
        <v>34.399307999999998</v>
      </c>
      <c r="AN69" s="391">
        <f>'Test-AI'!V67</f>
        <v>33.614401000000001</v>
      </c>
      <c r="AO69" s="391">
        <f>'Test-AI'!W67</f>
        <v>38.072881000000002</v>
      </c>
      <c r="AP69" s="391">
        <f>'Test-AI'!X67</f>
        <v>41.173532999999999</v>
      </c>
      <c r="AQ69" s="391">
        <f>10*LOG10(1/((Summary!$C$80/10^(AN69/10)+Summary!$C$81/10^(AO69/10)+Summary!$C$82/10^(AP69/10))/Summary!$C$83))</f>
        <v>34.83143849806487</v>
      </c>
      <c r="AR69" s="391">
        <f>'Test-AI'!Y67</f>
        <v>3.7146569999999999</v>
      </c>
      <c r="AS69" s="391">
        <f>'Test-AI'!Z67</f>
        <v>1459.4</v>
      </c>
      <c r="AT69" s="392">
        <f>'Test-AI'!AA67</f>
        <v>0.71750000000000003</v>
      </c>
      <c r="AU69" s="393">
        <f>'Test-AI'!AB67</f>
        <v>3</v>
      </c>
      <c r="AV69" s="393">
        <f>'Test-AI'!AC67</f>
        <v>5</v>
      </c>
      <c r="AW69" s="396">
        <f t="shared" si="7"/>
        <v>0.40538888888888891</v>
      </c>
      <c r="AX69" s="302">
        <f t="shared" si="8"/>
        <v>19.458666666666669</v>
      </c>
      <c r="AY69" s="303">
        <f t="shared" si="9"/>
        <v>3.5874999999999999</v>
      </c>
      <c r="AZ69" s="297">
        <f t="shared" si="10"/>
        <v>1</v>
      </c>
      <c r="BA69" s="345">
        <f t="shared" si="11"/>
        <v>1</v>
      </c>
      <c r="BB69" s="75"/>
      <c r="BC69" s="75"/>
      <c r="BD69" s="570"/>
      <c r="BE69" s="550"/>
      <c r="BF69" s="553"/>
      <c r="BG69" s="553"/>
      <c r="BH69" s="553"/>
      <c r="BI69" s="553"/>
      <c r="BJ69" s="553"/>
      <c r="BK69" s="553"/>
      <c r="BL69" s="553"/>
      <c r="BM69" s="553"/>
      <c r="BN69" s="553"/>
      <c r="BO69" s="546"/>
      <c r="BP69" s="544"/>
      <c r="BQ69" s="546"/>
      <c r="BR69" s="544"/>
      <c r="BS69" s="553"/>
      <c r="BT69" s="553"/>
      <c r="BU69" s="553"/>
      <c r="BV69" s="553"/>
      <c r="BW69" s="553"/>
      <c r="BX69" s="553"/>
      <c r="BY69" s="553"/>
      <c r="BZ69" s="544"/>
      <c r="CA69" s="544"/>
      <c r="CB69" s="553"/>
      <c r="CC69" s="553"/>
      <c r="CD69" s="553"/>
      <c r="CE69" s="546"/>
      <c r="CF69" s="544"/>
      <c r="CG69" s="546"/>
      <c r="CH69" s="544"/>
    </row>
    <row r="70" spans="1:86" ht="17" customHeight="1" thickBot="1" x14ac:dyDescent="0.25">
      <c r="A70" s="538"/>
      <c r="B70" s="595" t="s">
        <v>148</v>
      </c>
      <c r="C70" s="586" t="s">
        <v>265</v>
      </c>
      <c r="D70" s="589">
        <v>30</v>
      </c>
      <c r="E70" s="557">
        <v>10</v>
      </c>
      <c r="F70" s="238">
        <v>85</v>
      </c>
      <c r="G70" s="294">
        <f>'Anchor-AI'!L68</f>
        <v>229580.56</v>
      </c>
      <c r="H70" s="295">
        <f>'Anchor-AI'!M68</f>
        <v>43.567354000000002</v>
      </c>
      <c r="I70" s="295">
        <f>'Anchor-AI'!N68</f>
        <v>46.556448000000003</v>
      </c>
      <c r="J70" s="295">
        <f>'Anchor-AI'!O68</f>
        <v>48.447310000000002</v>
      </c>
      <c r="K70" s="295">
        <f>(Summary!$C$69*H70+Summary!$C$70*I70+Summary!$C$71*J70)/Summary!$C$72</f>
        <v>44.354258999999999</v>
      </c>
      <c r="L70" s="295">
        <f>'Anchor-AI'!P68</f>
        <v>30.487099000000001</v>
      </c>
      <c r="M70" s="295">
        <f>'Anchor-AI'!Q68</f>
        <v>27.231691000000001</v>
      </c>
      <c r="N70" s="295">
        <f>'Anchor-AI'!R68</f>
        <v>99.216031000000001</v>
      </c>
      <c r="O70" s="295">
        <f>'Anchor-AI'!S68</f>
        <v>98.958639000000005</v>
      </c>
      <c r="P70" s="295">
        <f>'Anchor-AI'!T68</f>
        <v>49.908946999999998</v>
      </c>
      <c r="Q70" s="295">
        <f>'Anchor-AI'!U68</f>
        <v>42.795651999999997</v>
      </c>
      <c r="R70" s="295">
        <f>'Anchor-AI'!V68</f>
        <v>43.567162000000003</v>
      </c>
      <c r="S70" s="295">
        <f>'Anchor-AI'!W68</f>
        <v>46.556320999999997</v>
      </c>
      <c r="T70" s="295">
        <f>'Anchor-AI'!X68</f>
        <v>48.447122999999998</v>
      </c>
      <c r="U70" s="295">
        <f>10*LOG10(1/((Summary!$C$80/10^(R70/10)+Summary!$C$81/10^(S70/10)+Summary!$C$82/10^(T70/10))/Summary!$C$83))</f>
        <v>44.511424606968042</v>
      </c>
      <c r="V70" s="295">
        <f>'Anchor-AI'!Y68</f>
        <v>2.2720000000000001E-3</v>
      </c>
      <c r="W70" s="295">
        <f>'Anchor-AI'!Z68</f>
        <v>1076.4000000000001</v>
      </c>
      <c r="X70" s="295">
        <f>'Anchor-AI'!AA68</f>
        <v>2.1219000000000001</v>
      </c>
      <c r="Y70" s="357">
        <f>'Anchor-AI'!AB68</f>
        <v>4</v>
      </c>
      <c r="Z70" s="357">
        <f>'Anchor-AI'!AC68</f>
        <v>5</v>
      </c>
      <c r="AA70" s="296">
        <f t="shared" si="6"/>
        <v>0.29900000000000004</v>
      </c>
      <c r="AC70" s="170">
        <f>'Test-AI'!L68</f>
        <v>207301.04</v>
      </c>
      <c r="AD70" s="167">
        <f>'Test-AI'!M68</f>
        <v>43.300763000000003</v>
      </c>
      <c r="AE70" s="167">
        <f>'Test-AI'!N68</f>
        <v>46.968575000000001</v>
      </c>
      <c r="AF70" s="167">
        <f>'Test-AI'!O68</f>
        <v>49.302970999999999</v>
      </c>
      <c r="AG70" s="167">
        <f>(Summary!$C$69*AD70+Summary!$C$70*AE70+Summary!$C$71*AF70)/Summary!$C$72</f>
        <v>44.267765000000004</v>
      </c>
      <c r="AH70" s="167">
        <f>'Test-AI'!P68</f>
        <v>30.494616000000001</v>
      </c>
      <c r="AI70" s="167">
        <f>'Test-AI'!Q68</f>
        <v>27.333649000000001</v>
      </c>
      <c r="AJ70" s="167">
        <f>'Test-AI'!R68</f>
        <v>99.258968999999993</v>
      </c>
      <c r="AK70" s="167">
        <f>'Test-AI'!S68</f>
        <v>98.941841999999994</v>
      </c>
      <c r="AL70" s="167">
        <f>'Test-AI'!T68</f>
        <v>49.891613999999997</v>
      </c>
      <c r="AM70" s="167">
        <f>'Test-AI'!U68</f>
        <v>42.950113999999999</v>
      </c>
      <c r="AN70" s="167">
        <f>'Test-AI'!V68</f>
        <v>43.300624999999997</v>
      </c>
      <c r="AO70" s="167">
        <f>'Test-AI'!W68</f>
        <v>46.968398999999998</v>
      </c>
      <c r="AP70" s="167">
        <f>'Test-AI'!X68</f>
        <v>49.302562000000002</v>
      </c>
      <c r="AQ70" s="167">
        <f>10*LOG10(1/((Summary!$C$80/10^(AN70/10)+Summary!$C$81/10^(AO70/10)+Summary!$C$82/10^(AP70/10))/Summary!$C$83))</f>
        <v>44.378905775284906</v>
      </c>
      <c r="AR70" s="167">
        <f>'Test-AI'!Y68</f>
        <v>1.97E-3</v>
      </c>
      <c r="AS70" s="167">
        <f>'Test-AI'!Z68</f>
        <v>52876.1</v>
      </c>
      <c r="AT70" s="295">
        <f>'Test-AI'!AA68</f>
        <v>5.1887999999999996</v>
      </c>
      <c r="AU70" s="357">
        <f>'Test-AI'!AB68</f>
        <v>4</v>
      </c>
      <c r="AV70" s="357">
        <f>'Test-AI'!AC68</f>
        <v>5</v>
      </c>
      <c r="AW70" s="296">
        <f t="shared" si="7"/>
        <v>14.687805555555554</v>
      </c>
      <c r="AX70" s="292">
        <f t="shared" si="8"/>
        <v>49.12309550353028</v>
      </c>
      <c r="AY70" s="293">
        <f t="shared" si="9"/>
        <v>2.4453555775484235</v>
      </c>
      <c r="AZ70" s="292">
        <f t="shared" si="10"/>
        <v>1</v>
      </c>
      <c r="BA70" s="344">
        <f t="shared" si="11"/>
        <v>1</v>
      </c>
      <c r="BB70" s="75"/>
      <c r="BC70" s="75"/>
      <c r="BD70" s="572" t="s">
        <v>39</v>
      </c>
      <c r="BE70" s="549">
        <f t="array" ref="BE70">bdRateExtend($G70:$G73,H70:H73,$AC70:$AC73,AD70:AD73)</f>
        <v>-0.10119408753733794</v>
      </c>
      <c r="BF70" s="551">
        <f t="array" ref="BF70">bdRateExtend($G70:$G75,H70:H75,$AC70:$AC75,AD70:AD75)</f>
        <v>-0.11301818697847443</v>
      </c>
      <c r="BG70" s="551">
        <f t="array" ref="BG70">bdRateExtend($G70:$G75,I70:I75,$AC70:$AC75,AE70:AE75)</f>
        <v>-0.52614399747809548</v>
      </c>
      <c r="BH70" s="551"/>
      <c r="BI70" s="551">
        <f t="array" ref="BI70">bdRateExtend($G70:$G75,K70:K75,$AC70:$AC75,AG70:AG75)</f>
        <v>-0.18497615069306561</v>
      </c>
      <c r="BJ70" s="575">
        <f>(Summary!$C$94*BF70+Summary!$C$95*BG70+Summary!$C$96*BH70)/Summary!$C$97</f>
        <v>-0.1250224919193203</v>
      </c>
      <c r="BK70" s="551">
        <f t="array" ref="BK70">bdRateExtend($G70:$G73,L70:L73,$AC70:$AC73,AH70:AH73)</f>
        <v>-0.11123736141459895</v>
      </c>
      <c r="BL70" s="551">
        <f t="array" ref="BL70">bdRateExtend($G70:$G75,L70:L75,$AC70:$AC75,AH70:AH75)</f>
        <v>-0.11034886773808184</v>
      </c>
      <c r="BM70" s="551">
        <f t="array" ref="BM70">bdRateExtend($G70:$G73,M70:M73,$AC70:$AC73,AI70:AI73)</f>
        <v>-0.11626840882072309</v>
      </c>
      <c r="BN70" s="551">
        <f t="array" ref="BN70">bdRateExtend($G70:$G75,M70:M75,$AC70:$AC75,AI70:AI75)</f>
        <v>-0.11243762880159003</v>
      </c>
      <c r="BO70" s="548">
        <f t="array" ref="BO70">bdRateExtend($G70:$G73,N70:N73,$AC70:$AC73,AJ70:AJ73,"None", FALSE,1)</f>
        <v>-0.12483532304453049</v>
      </c>
      <c r="BP70" s="585">
        <f t="array" ref="BP70">bdRateExtend($G70:$G75,N70:N75,$AC70:$AC75,AJ70:AJ75,"None", FALSE,1)</f>
        <v>-0.13087841340853712</v>
      </c>
      <c r="BQ70" s="548">
        <f t="array" ref="BQ70">bdRateExtend($G70:$G73,O70:O73,$AC70:$AC73,AK70:AK73,"None", FALSE,1)</f>
        <v>-0.10673902920616074</v>
      </c>
      <c r="BR70" s="585">
        <f t="array" ref="BR70">bdRateExtend($G70:$G75,O70:O75,$AC70:$AC75,AK70:AK75,"None", FALSE,1)</f>
        <v>-0.12374694148526744</v>
      </c>
      <c r="BS70" s="551">
        <f t="array" ref="BS70">bdRateExtend($G70:$G73,P70:P73,$AC70:$AC73,AL70:AL73)</f>
        <v>-0.10767031032282348</v>
      </c>
      <c r="BT70" s="551">
        <f t="array" ref="BT70">bdRateExtend($G70:$G75,P70:P75,$AC70:$AC75,AL70:AL75)</f>
        <v>-0.11147524625947058</v>
      </c>
      <c r="BU70" s="551">
        <f t="array" ref="BU70">bdRateExtend($G70:$G73,Q70:Q73,$AC70:$AC73,AM70:AM73)</f>
        <v>-0.1586668620806776</v>
      </c>
      <c r="BV70" s="551">
        <f t="array" ref="BV70">bdRateExtend($G70:$G75,Q70:Q75,$AC70:$AC75,AM70:AM75)</f>
        <v>-0.22083160845024674</v>
      </c>
      <c r="BW70" s="551">
        <f t="array" ref="BW70">bdRateExtend($G70:$G73,R70:R73,$AC70:$AC73,AN70:AN73)</f>
        <v>-0.10119489692124739</v>
      </c>
      <c r="BX70" s="551">
        <f t="array" ref="BX70">bdRateExtend($G70:$G75,R70:R75,$AC70:$AC75,AN70:AN75)</f>
        <v>-0.11302080613580578</v>
      </c>
      <c r="BY70" s="551">
        <f t="array" ref="BY70">bdRateExtend($G70:$G75,S70:S75,$AC70:$AC75,AO70:AO75)</f>
        <v>-0.52615793764415608</v>
      </c>
      <c r="BZ70" s="555"/>
      <c r="CA70" s="555">
        <f t="array" ref="CA70">bdRateExtend($G70:$G75,U70:U75,$AC70:$AC75,AQ70:AQ75)</f>
        <v>-0.1229031049105479</v>
      </c>
      <c r="CB70" s="575">
        <f>(Summary!$C$108*BX70+Summary!$C$109*BY70+Summary!$C$110*BZ70)/Summary!$C$111</f>
        <v>-0.12502545915070756</v>
      </c>
      <c r="CC70" s="561">
        <f t="array" ref="CC70">bdCAMBIExtend($G70:$G73,V70:V73,$AC70:$AC73,AR70:AR73)</f>
        <v>-4.6625059182880419E-3</v>
      </c>
      <c r="CD70" s="561">
        <f t="array" ref="CD70">bdCAMBIExtend($G70:$G75,V70:V75,$AC70:$AC75,AR70:AR75)</f>
        <v>2.4469283090423517E-2</v>
      </c>
      <c r="CE70" s="547">
        <f t="array" ref="CE70">testVMAFRange($G70:$G73,N70:N73,$AC70:$AC73,AJ70:AJ73)</f>
        <v>0</v>
      </c>
      <c r="CF70" s="543">
        <f t="array" ref="CF70">testVMAFRange($G70:$G75,N70:N75,$AC70:$AC75,AJ70:AJ75)</f>
        <v>0</v>
      </c>
      <c r="CG70" s="547">
        <f t="array" ref="CG70">testVMAFRange($G70:$G73,O70:O73,$AC70:$AC73,AK70:AK73)</f>
        <v>0</v>
      </c>
      <c r="CH70" s="543">
        <f t="array" ref="CH70">testVMAFRange($G70:$G75,O70:O75,$AC70:$AC75,AK70:AK75)</f>
        <v>0</v>
      </c>
    </row>
    <row r="71" spans="1:86" ht="17" customHeight="1" x14ac:dyDescent="0.2">
      <c r="A71" s="538"/>
      <c r="B71" s="566"/>
      <c r="C71" s="485"/>
      <c r="D71" s="590"/>
      <c r="E71" s="558"/>
      <c r="F71" s="239">
        <v>110</v>
      </c>
      <c r="G71" s="294">
        <f>'Anchor-AI'!L69</f>
        <v>139396.79999999999</v>
      </c>
      <c r="H71" s="295">
        <f>'Anchor-AI'!M69</f>
        <v>37.907021999999998</v>
      </c>
      <c r="I71" s="295">
        <f>'Anchor-AI'!N69</f>
        <v>43.244053999999998</v>
      </c>
      <c r="J71" s="295">
        <f>'Anchor-AI'!O69</f>
        <v>45.516485000000003</v>
      </c>
      <c r="K71" s="295">
        <f>(Summary!$C$69*H71+Summary!$C$70*I71+Summary!$C$71*J71)/Summary!$C$72</f>
        <v>39.201671499999996</v>
      </c>
      <c r="L71" s="295">
        <f>'Anchor-AI'!P69</f>
        <v>24.252177</v>
      </c>
      <c r="M71" s="295">
        <f>'Anchor-AI'!Q69</f>
        <v>21.717002999999998</v>
      </c>
      <c r="N71" s="295">
        <f>'Anchor-AI'!R69</f>
        <v>98.622225999999998</v>
      </c>
      <c r="O71" s="295">
        <f>'Anchor-AI'!S69</f>
        <v>97.98312</v>
      </c>
      <c r="P71" s="295">
        <f>'Anchor-AI'!T69</f>
        <v>42.671793999999998</v>
      </c>
      <c r="Q71" s="295">
        <f>'Anchor-AI'!U69</f>
        <v>38.508775</v>
      </c>
      <c r="R71" s="295">
        <f>'Anchor-AI'!V69</f>
        <v>37.906872999999997</v>
      </c>
      <c r="S71" s="295">
        <f>'Anchor-AI'!W69</f>
        <v>43.243682</v>
      </c>
      <c r="T71" s="295">
        <f>'Anchor-AI'!X69</f>
        <v>45.515925000000003</v>
      </c>
      <c r="U71" s="295">
        <f>10*LOG10(1/((Summary!$C$80/10^(R71/10)+Summary!$C$81/10^(S71/10)+Summary!$C$82/10^(T71/10))/Summary!$C$83))</f>
        <v>39.189151230381718</v>
      </c>
      <c r="V71" s="295">
        <f>'Anchor-AI'!Y69</f>
        <v>1.3505E-2</v>
      </c>
      <c r="W71" s="295">
        <f>'Anchor-AI'!Z69</f>
        <v>804.3</v>
      </c>
      <c r="X71" s="295">
        <f>'Anchor-AI'!AA69</f>
        <v>1.2492000000000001</v>
      </c>
      <c r="Y71" s="357">
        <f>'Anchor-AI'!AB69</f>
        <v>4</v>
      </c>
      <c r="Z71" s="357">
        <f>'Anchor-AI'!AC69</f>
        <v>5</v>
      </c>
      <c r="AA71" s="296">
        <f t="shared" si="6"/>
        <v>0.22341666666666665</v>
      </c>
      <c r="AC71" s="170">
        <f>'Test-AI'!L69</f>
        <v>126603.36</v>
      </c>
      <c r="AD71" s="167">
        <f>'Test-AI'!M69</f>
        <v>37.924301</v>
      </c>
      <c r="AE71" s="167">
        <f>'Test-AI'!N69</f>
        <v>43.995601000000001</v>
      </c>
      <c r="AF71" s="167">
        <f>'Test-AI'!O69</f>
        <v>46.415084</v>
      </c>
      <c r="AG71" s="167">
        <f>(Summary!$C$69*AD71+Summary!$C$70*AE71+Summary!$C$71*AF71)/Summary!$C$72</f>
        <v>39.3805093</v>
      </c>
      <c r="AH71" s="167">
        <f>'Test-AI'!P69</f>
        <v>24.439323000000002</v>
      </c>
      <c r="AI71" s="167">
        <f>'Test-AI'!Q69</f>
        <v>21.955749000000001</v>
      </c>
      <c r="AJ71" s="167">
        <f>'Test-AI'!R69</f>
        <v>98.703954999999993</v>
      </c>
      <c r="AK71" s="167">
        <f>'Test-AI'!S69</f>
        <v>98.073856000000006</v>
      </c>
      <c r="AL71" s="167">
        <f>'Test-AI'!T69</f>
        <v>42.827264</v>
      </c>
      <c r="AM71" s="167">
        <f>'Test-AI'!U69</f>
        <v>38.90381</v>
      </c>
      <c r="AN71" s="167">
        <f>'Test-AI'!V69</f>
        <v>37.924173000000003</v>
      </c>
      <c r="AO71" s="167">
        <f>'Test-AI'!W69</f>
        <v>43.995158000000004</v>
      </c>
      <c r="AP71" s="167">
        <f>'Test-AI'!X69</f>
        <v>46.414185000000003</v>
      </c>
      <c r="AQ71" s="167">
        <f>10*LOG10(1/((Summary!$C$80/10^(AN71/10)+Summary!$C$81/10^(AO71/10)+Summary!$C$82/10^(AP71/10))/Summary!$C$83))</f>
        <v>39.282331161228711</v>
      </c>
      <c r="AR71" s="167">
        <f>'Test-AI'!Y69</f>
        <v>1.5820000000000001E-2</v>
      </c>
      <c r="AS71" s="167">
        <f>'Test-AI'!Z69</f>
        <v>65623.7</v>
      </c>
      <c r="AT71" s="295">
        <f>'Test-AI'!AA69</f>
        <v>3.2645</v>
      </c>
      <c r="AU71" s="357">
        <f>'Test-AI'!AB69</f>
        <v>4</v>
      </c>
      <c r="AV71" s="357">
        <f>'Test-AI'!AC69</f>
        <v>5</v>
      </c>
      <c r="AW71" s="296">
        <f t="shared" si="7"/>
        <v>18.228805555555553</v>
      </c>
      <c r="AX71" s="297">
        <f t="shared" si="8"/>
        <v>81.59107298271789</v>
      </c>
      <c r="AY71" s="298">
        <f t="shared" si="9"/>
        <v>2.6132724943964134</v>
      </c>
      <c r="AZ71" s="297">
        <f t="shared" si="10"/>
        <v>1</v>
      </c>
      <c r="BA71" s="345">
        <f t="shared" si="11"/>
        <v>1</v>
      </c>
      <c r="BB71" s="75"/>
      <c r="BC71" s="75"/>
      <c r="BD71" s="565"/>
      <c r="BE71" s="550"/>
      <c r="BF71" s="552"/>
      <c r="BG71" s="552"/>
      <c r="BH71" s="552"/>
      <c r="BI71" s="552"/>
      <c r="BJ71" s="552"/>
      <c r="BK71" s="553"/>
      <c r="BL71" s="552"/>
      <c r="BM71" s="553"/>
      <c r="BN71" s="552"/>
      <c r="BO71" s="546"/>
      <c r="BP71" s="541"/>
      <c r="BQ71" s="546"/>
      <c r="BR71" s="541"/>
      <c r="BS71" s="553"/>
      <c r="BT71" s="552"/>
      <c r="BU71" s="553"/>
      <c r="BV71" s="552"/>
      <c r="BW71" s="553"/>
      <c r="BX71" s="552"/>
      <c r="BY71" s="552"/>
      <c r="BZ71" s="541"/>
      <c r="CA71" s="541"/>
      <c r="CB71" s="552"/>
      <c r="CC71" s="553"/>
      <c r="CD71" s="552"/>
      <c r="CE71" s="546"/>
      <c r="CF71" s="541"/>
      <c r="CG71" s="546"/>
      <c r="CH71" s="541"/>
    </row>
    <row r="72" spans="1:86" ht="17" customHeight="1" x14ac:dyDescent="0.2">
      <c r="A72" s="538"/>
      <c r="B72" s="566"/>
      <c r="C72" s="485"/>
      <c r="D72" s="590"/>
      <c r="E72" s="558"/>
      <c r="F72" s="239">
        <v>135</v>
      </c>
      <c r="G72" s="294">
        <f>'Anchor-AI'!L70</f>
        <v>76234.48</v>
      </c>
      <c r="H72" s="295">
        <f>'Anchor-AI'!M70</f>
        <v>32.655830999999999</v>
      </c>
      <c r="I72" s="295">
        <f>'Anchor-AI'!N70</f>
        <v>40.610951999999997</v>
      </c>
      <c r="J72" s="295">
        <f>'Anchor-AI'!O70</f>
        <v>43.442898999999997</v>
      </c>
      <c r="K72" s="295">
        <f>(Summary!$C$69*H72+Summary!$C$70*I72+Summary!$C$71*J72)/Summary!$C$72</f>
        <v>34.530049900000002</v>
      </c>
      <c r="L72" s="295">
        <f>'Anchor-AI'!P70</f>
        <v>18.509478000000001</v>
      </c>
      <c r="M72" s="295">
        <f>'Anchor-AI'!Q70</f>
        <v>16.702017000000001</v>
      </c>
      <c r="N72" s="295">
        <f>'Anchor-AI'!R70</f>
        <v>90.50882</v>
      </c>
      <c r="O72" s="295">
        <f>'Anchor-AI'!S70</f>
        <v>88.574824000000007</v>
      </c>
      <c r="P72" s="295">
        <f>'Anchor-AI'!T70</f>
        <v>35.773377000000004</v>
      </c>
      <c r="Q72" s="295">
        <f>'Anchor-AI'!U70</f>
        <v>34.617645000000003</v>
      </c>
      <c r="R72" s="295">
        <f>'Anchor-AI'!V70</f>
        <v>32.655740000000002</v>
      </c>
      <c r="S72" s="295">
        <f>'Anchor-AI'!W70</f>
        <v>40.610878</v>
      </c>
      <c r="T72" s="295">
        <f>'Anchor-AI'!X70</f>
        <v>43.441493000000001</v>
      </c>
      <c r="U72" s="295">
        <f>10*LOG10(1/((Summary!$C$80/10^(R72/10)+Summary!$C$81/10^(S72/10)+Summary!$C$82/10^(T72/10))/Summary!$C$83))</f>
        <v>34.159923794539594</v>
      </c>
      <c r="V72" s="295">
        <f>'Anchor-AI'!Y70</f>
        <v>6.4204999999999998E-2</v>
      </c>
      <c r="W72" s="295">
        <f>'Anchor-AI'!Z70</f>
        <v>987.3</v>
      </c>
      <c r="X72" s="295">
        <f>'Anchor-AI'!AA70</f>
        <v>0.91949999999999998</v>
      </c>
      <c r="Y72" s="357">
        <f>'Anchor-AI'!AB70</f>
        <v>4</v>
      </c>
      <c r="Z72" s="357">
        <f>'Anchor-AI'!AC70</f>
        <v>5</v>
      </c>
      <c r="AA72" s="296">
        <f t="shared" si="6"/>
        <v>0.27424999999999999</v>
      </c>
      <c r="AC72" s="170">
        <f>'Test-AI'!L70</f>
        <v>68706.48</v>
      </c>
      <c r="AD72" s="167">
        <f>'Test-AI'!M70</f>
        <v>32.776769000000002</v>
      </c>
      <c r="AE72" s="167">
        <f>'Test-AI'!N70</f>
        <v>41.905735</v>
      </c>
      <c r="AF72" s="167">
        <f>'Test-AI'!O70</f>
        <v>44.586326</v>
      </c>
      <c r="AG72" s="167">
        <f>(Summary!$C$69*AD72+Summary!$C$70*AE72+Summary!$C$71*AF72)/Summary!$C$72</f>
        <v>34.870621299999996</v>
      </c>
      <c r="AH72" s="167">
        <f>'Test-AI'!P70</f>
        <v>18.726904999999999</v>
      </c>
      <c r="AI72" s="167">
        <f>'Test-AI'!Q70</f>
        <v>16.921012999999999</v>
      </c>
      <c r="AJ72" s="167">
        <f>'Test-AI'!R70</f>
        <v>91.153675000000007</v>
      </c>
      <c r="AK72" s="167">
        <f>'Test-AI'!S70</f>
        <v>88.789708000000005</v>
      </c>
      <c r="AL72" s="167">
        <f>'Test-AI'!T70</f>
        <v>35.966999000000001</v>
      </c>
      <c r="AM72" s="167">
        <f>'Test-AI'!U70</f>
        <v>35.097070000000002</v>
      </c>
      <c r="AN72" s="167">
        <f>'Test-AI'!V70</f>
        <v>32.776676000000002</v>
      </c>
      <c r="AO72" s="167">
        <f>'Test-AI'!W70</f>
        <v>41.905233000000003</v>
      </c>
      <c r="AP72" s="167">
        <f>'Test-AI'!X70</f>
        <v>44.582177000000001</v>
      </c>
      <c r="AQ72" s="167">
        <f>10*LOG10(1/((Summary!$C$80/10^(AN72/10)+Summary!$C$81/10^(AO72/10)+Summary!$C$82/10^(AP72/10))/Summary!$C$83))</f>
        <v>34.337907867688635</v>
      </c>
      <c r="AR72" s="167">
        <f>'Test-AI'!Y70</f>
        <v>7.3636999999999994E-2</v>
      </c>
      <c r="AS72" s="167">
        <f>'Test-AI'!Z70</f>
        <v>191579.8</v>
      </c>
      <c r="AT72" s="295">
        <f>'Test-AI'!AA70</f>
        <v>2.4813000000000001</v>
      </c>
      <c r="AU72" s="357">
        <f>'Test-AI'!AB70</f>
        <v>4</v>
      </c>
      <c r="AV72" s="357">
        <f>'Test-AI'!AC70</f>
        <v>5</v>
      </c>
      <c r="AW72" s="296">
        <f t="shared" si="7"/>
        <v>53.216611111111106</v>
      </c>
      <c r="AX72" s="297">
        <f t="shared" si="8"/>
        <v>194.04416084270233</v>
      </c>
      <c r="AY72" s="298">
        <f t="shared" si="9"/>
        <v>2.6985318107667213</v>
      </c>
      <c r="AZ72" s="297">
        <f t="shared" si="10"/>
        <v>1</v>
      </c>
      <c r="BA72" s="345">
        <f t="shared" si="11"/>
        <v>1</v>
      </c>
      <c r="BB72" s="75"/>
      <c r="BC72" s="75"/>
      <c r="BD72" s="573" t="s">
        <v>147</v>
      </c>
      <c r="BE72" s="549">
        <f t="array" ref="BE72">bdRateExtend($G71:$G74,H71:H74,$AC71:$AC74,AD71:AD74)</f>
        <v>-0.11449651555012585</v>
      </c>
      <c r="BF72" s="552"/>
      <c r="BG72" s="552"/>
      <c r="BH72" s="552"/>
      <c r="BI72" s="552"/>
      <c r="BJ72" s="552"/>
      <c r="BK72" s="551">
        <f t="array" ref="BK72">bdRateExtend($G71:$G74,L71:L74,$AC71:$AC74,AH71:AH74)</f>
        <v>-0.11278215849870932</v>
      </c>
      <c r="BL72" s="552"/>
      <c r="BM72" s="551">
        <f t="array" ref="BM72">bdRateExtend($G71:$G74,M71:M74,$AC71:$AC74,AI71:AI74)</f>
        <v>-0.11511081030038639</v>
      </c>
      <c r="BN72" s="552"/>
      <c r="BO72" s="545">
        <f t="array" ref="BO72">bdRateExtend($G71:$G74,N71:N74,$AC71:$AC74,AJ71:AJ74,"None", FALSE,1)</f>
        <v>-0.11566306975258855</v>
      </c>
      <c r="BP72" s="541"/>
      <c r="BQ72" s="545">
        <f t="array" ref="BQ72">bdRateExtend($G71:$G74,O71:O74,$AC71:$AC74,AK71:AK74,"None", FALSE,1)</f>
        <v>-0.10625705112703232</v>
      </c>
      <c r="BR72" s="541"/>
      <c r="BS72" s="551">
        <f t="array" ref="BS72">bdRateExtend($G71:$G74,P71:P74,$AC71:$AC74,AL71:AL74)</f>
        <v>-0.11225486337662727</v>
      </c>
      <c r="BT72" s="552"/>
      <c r="BU72" s="551">
        <f t="array" ref="BU72">bdRateExtend($G71:$G74,Q71:Q74,$AC71:$AC74,AM71:AM74)</f>
        <v>-0.21250621914055168</v>
      </c>
      <c r="BV72" s="552"/>
      <c r="BW72" s="551">
        <f t="array" ref="BW72">bdRateExtend($G71:$G74,R71:R74,$AC71:$AC74,AN71:AN74)</f>
        <v>-0.11449640698024122</v>
      </c>
      <c r="BX72" s="552"/>
      <c r="BY72" s="552"/>
      <c r="BZ72" s="541"/>
      <c r="CA72" s="541"/>
      <c r="CB72" s="552"/>
      <c r="CC72" s="561">
        <f t="array" ref="CC72">bdCAMBIExtend($G71:$G74,V71:V74,$AC71:$AC74,AR71:AR74)</f>
        <v>-2.1602342857914392E-2</v>
      </c>
      <c r="CD72" s="552"/>
      <c r="CE72" s="554">
        <f t="array" ref="CE72">testVMAFRange($G71:$G74,N71:N74,$AC71:$AC74,AJ71:AJ74)</f>
        <v>0</v>
      </c>
      <c r="CF72" s="541"/>
      <c r="CG72" s="554">
        <f t="array" ref="CG72">testVMAFRange($G71:$G74,O71:O74,$AC71:$AC74,AK71:AK74)</f>
        <v>0</v>
      </c>
      <c r="CH72" s="541"/>
    </row>
    <row r="73" spans="1:86" ht="17" customHeight="1" x14ac:dyDescent="0.2">
      <c r="A73" s="538"/>
      <c r="B73" s="566"/>
      <c r="C73" s="485"/>
      <c r="D73" s="590"/>
      <c r="E73" s="558"/>
      <c r="F73" s="239">
        <v>160</v>
      </c>
      <c r="G73" s="294">
        <f>'Anchor-AI'!L71</f>
        <v>34740.720000000001</v>
      </c>
      <c r="H73" s="295">
        <f>'Anchor-AI'!M71</f>
        <v>27.856711000000001</v>
      </c>
      <c r="I73" s="295">
        <f>'Anchor-AI'!N71</f>
        <v>37.472242000000001</v>
      </c>
      <c r="J73" s="295">
        <f>'Anchor-AI'!O71</f>
        <v>42.034388</v>
      </c>
      <c r="K73" s="295">
        <f>(Summary!$C$69*H73+Summary!$C$70*I73+Summary!$C$71*J73)/Summary!$C$72</f>
        <v>30.236031799999999</v>
      </c>
      <c r="L73" s="295">
        <f>'Anchor-AI'!P71</f>
        <v>13.236503000000001</v>
      </c>
      <c r="M73" s="295">
        <f>'Anchor-AI'!Q71</f>
        <v>12.105841</v>
      </c>
      <c r="N73" s="295">
        <f>'Anchor-AI'!R71</f>
        <v>69.405556000000004</v>
      </c>
      <c r="O73" s="295">
        <f>'Anchor-AI'!S71</f>
        <v>67.617112000000006</v>
      </c>
      <c r="P73" s="295">
        <f>'Anchor-AI'!T71</f>
        <v>29.014016999999999</v>
      </c>
      <c r="Q73" s="295">
        <f>'Anchor-AI'!U71</f>
        <v>30.588889000000002</v>
      </c>
      <c r="R73" s="295">
        <f>'Anchor-AI'!V71</f>
        <v>27.856618999999998</v>
      </c>
      <c r="S73" s="295">
        <f>'Anchor-AI'!W71</f>
        <v>37.471761000000001</v>
      </c>
      <c r="T73" s="295">
        <f>'Anchor-AI'!X71</f>
        <v>42.030507</v>
      </c>
      <c r="U73" s="295">
        <f>10*LOG10(1/((Summary!$C$80/10^(R73/10)+Summary!$C$81/10^(S73/10)+Summary!$C$82/10^(T73/10))/Summary!$C$83))</f>
        <v>29.460252470480196</v>
      </c>
      <c r="V73" s="295">
        <f>'Anchor-AI'!Y71</f>
        <v>0.29864600000000002</v>
      </c>
      <c r="W73" s="295">
        <f>'Anchor-AI'!Z71</f>
        <v>864.9</v>
      </c>
      <c r="X73" s="295">
        <f>'Anchor-AI'!AA71</f>
        <v>0.85640000000000005</v>
      </c>
      <c r="Y73" s="357">
        <f>'Anchor-AI'!AB71</f>
        <v>4</v>
      </c>
      <c r="Z73" s="357">
        <f>'Anchor-AI'!AC71</f>
        <v>5</v>
      </c>
      <c r="AA73" s="296">
        <f t="shared" si="6"/>
        <v>0.24024999999999999</v>
      </c>
      <c r="AC73" s="170">
        <f>'Test-AI'!L71</f>
        <v>31878.32</v>
      </c>
      <c r="AD73" s="167">
        <f>'Test-AI'!M71</f>
        <v>28.05105</v>
      </c>
      <c r="AE73" s="167">
        <f>'Test-AI'!N71</f>
        <v>40.253059999999998</v>
      </c>
      <c r="AF73" s="167">
        <f>'Test-AI'!O71</f>
        <v>43.752175999999999</v>
      </c>
      <c r="AG73" s="167">
        <f>(Summary!$C$69*AD73+Summary!$C$70*AE73+Summary!$C$71*AF73)/Summary!$C$72</f>
        <v>30.841363600000001</v>
      </c>
      <c r="AH73" s="167">
        <f>'Test-AI'!P71</f>
        <v>13.380647</v>
      </c>
      <c r="AI73" s="167">
        <f>'Test-AI'!Q71</f>
        <v>12.237048</v>
      </c>
      <c r="AJ73" s="167">
        <f>'Test-AI'!R71</f>
        <v>70.378940999999998</v>
      </c>
      <c r="AK73" s="167">
        <f>'Test-AI'!S71</f>
        <v>68.328986</v>
      </c>
      <c r="AL73" s="167">
        <f>'Test-AI'!T71</f>
        <v>29.246811000000001</v>
      </c>
      <c r="AM73" s="167">
        <f>'Test-AI'!U71</f>
        <v>31.433911999999999</v>
      </c>
      <c r="AN73" s="167">
        <f>'Test-AI'!V71</f>
        <v>28.050937999999999</v>
      </c>
      <c r="AO73" s="167">
        <f>'Test-AI'!W71</f>
        <v>40.249948000000003</v>
      </c>
      <c r="AP73" s="167">
        <f>'Test-AI'!X71</f>
        <v>43.749454</v>
      </c>
      <c r="AQ73" s="167">
        <f>10*LOG10(1/((Summary!$C$80/10^(AN73/10)+Summary!$C$81/10^(AO73/10)+Summary!$C$82/10^(AP73/10))/Summary!$C$83))</f>
        <v>29.718197724795345</v>
      </c>
      <c r="AR73" s="167">
        <f>'Test-AI'!Y71</f>
        <v>0.335702</v>
      </c>
      <c r="AS73" s="167">
        <f>'Test-AI'!Z71</f>
        <v>157513.60000000001</v>
      </c>
      <c r="AT73" s="295">
        <f>'Test-AI'!AA71</f>
        <v>2.2240000000000002</v>
      </c>
      <c r="AU73" s="357">
        <f>'Test-AI'!AB71</f>
        <v>4</v>
      </c>
      <c r="AV73" s="357">
        <f>'Test-AI'!AC71</f>
        <v>5</v>
      </c>
      <c r="AW73" s="296">
        <f t="shared" si="7"/>
        <v>43.753777777777778</v>
      </c>
      <c r="AX73" s="297">
        <f t="shared" si="8"/>
        <v>182.11770146837785</v>
      </c>
      <c r="AY73" s="298">
        <f t="shared" si="9"/>
        <v>2.5969173283512377</v>
      </c>
      <c r="AZ73" s="297">
        <f t="shared" si="10"/>
        <v>1</v>
      </c>
      <c r="BA73" s="345">
        <f t="shared" si="11"/>
        <v>1</v>
      </c>
      <c r="BB73" s="75"/>
      <c r="BC73" s="75"/>
      <c r="BD73" s="565"/>
      <c r="BE73" s="550"/>
      <c r="BF73" s="552"/>
      <c r="BG73" s="552"/>
      <c r="BH73" s="552"/>
      <c r="BI73" s="552"/>
      <c r="BJ73" s="552"/>
      <c r="BK73" s="553"/>
      <c r="BL73" s="552"/>
      <c r="BM73" s="553"/>
      <c r="BN73" s="552"/>
      <c r="BO73" s="546"/>
      <c r="BP73" s="541"/>
      <c r="BQ73" s="546"/>
      <c r="BR73" s="541"/>
      <c r="BS73" s="553"/>
      <c r="BT73" s="552"/>
      <c r="BU73" s="553"/>
      <c r="BV73" s="552"/>
      <c r="BW73" s="553"/>
      <c r="BX73" s="552"/>
      <c r="BY73" s="552"/>
      <c r="BZ73" s="541"/>
      <c r="CA73" s="541"/>
      <c r="CB73" s="552"/>
      <c r="CC73" s="553"/>
      <c r="CD73" s="552"/>
      <c r="CE73" s="546"/>
      <c r="CF73" s="541"/>
      <c r="CG73" s="546"/>
      <c r="CH73" s="541"/>
    </row>
    <row r="74" spans="1:86" ht="17" customHeight="1" thickBot="1" x14ac:dyDescent="0.25">
      <c r="A74" s="538"/>
      <c r="B74" s="566"/>
      <c r="C74" s="485"/>
      <c r="D74" s="590"/>
      <c r="E74" s="558"/>
      <c r="F74" s="239">
        <v>185</v>
      </c>
      <c r="G74" s="294">
        <f>'Anchor-AI'!L72</f>
        <v>12419.12</v>
      </c>
      <c r="H74" s="295">
        <f>'Anchor-AI'!M72</f>
        <v>23.646163999999999</v>
      </c>
      <c r="I74" s="295">
        <f>'Anchor-AI'!N72</f>
        <v>36.099099000000002</v>
      </c>
      <c r="J74" s="295">
        <f>'Anchor-AI'!O72</f>
        <v>40.193784000000001</v>
      </c>
      <c r="K74" s="295">
        <f>(Summary!$C$69*H74+Summary!$C$70*I74+Summary!$C$71*J74)/Summary!$C$72</f>
        <v>26.546219499999999</v>
      </c>
      <c r="L74" s="295">
        <f>'Anchor-AI'!P72</f>
        <v>8.5158360000000002</v>
      </c>
      <c r="M74" s="295">
        <f>'Anchor-AI'!Q72</f>
        <v>7.974507</v>
      </c>
      <c r="N74" s="295">
        <f>'Anchor-AI'!R72</f>
        <v>38.273305999999998</v>
      </c>
      <c r="O74" s="295">
        <f>'Anchor-AI'!S72</f>
        <v>37.188746000000002</v>
      </c>
      <c r="P74" s="295">
        <f>'Anchor-AI'!T72</f>
        <v>22.876705999999999</v>
      </c>
      <c r="Q74" s="295">
        <f>'Anchor-AI'!U72</f>
        <v>27.295660000000002</v>
      </c>
      <c r="R74" s="295">
        <f>'Anchor-AI'!V72</f>
        <v>23.646032999999999</v>
      </c>
      <c r="S74" s="295">
        <f>'Anchor-AI'!W72</f>
        <v>36.098872</v>
      </c>
      <c r="T74" s="295">
        <f>'Anchor-AI'!X72</f>
        <v>40.182994999999998</v>
      </c>
      <c r="U74" s="295">
        <f>10*LOG10(1/((Summary!$C$80/10^(R74/10)+Summary!$C$81/10^(S74/10)+Summary!$C$82/10^(T74/10))/Summary!$C$83))</f>
        <v>25.321959894311274</v>
      </c>
      <c r="V74" s="295">
        <f>'Anchor-AI'!Y72</f>
        <v>0.91088499999999994</v>
      </c>
      <c r="W74" s="295">
        <f>'Anchor-AI'!Z72</f>
        <v>490.1</v>
      </c>
      <c r="X74" s="295">
        <f>'Anchor-AI'!AA72</f>
        <v>0.55989999999999995</v>
      </c>
      <c r="Y74" s="357">
        <f>'Anchor-AI'!AB72</f>
        <v>4</v>
      </c>
      <c r="Z74" s="357">
        <f>'Anchor-AI'!AC72</f>
        <v>5</v>
      </c>
      <c r="AA74" s="296">
        <f t="shared" si="6"/>
        <v>0.13613888888888889</v>
      </c>
      <c r="AC74" s="170">
        <f>'Test-AI'!L72</f>
        <v>11825.12</v>
      </c>
      <c r="AD74" s="167">
        <f>'Test-AI'!M72</f>
        <v>23.988333000000001</v>
      </c>
      <c r="AE74" s="167">
        <f>'Test-AI'!N72</f>
        <v>38.736840000000001</v>
      </c>
      <c r="AF74" s="167">
        <f>'Test-AI'!O72</f>
        <v>42.679890999999998</v>
      </c>
      <c r="AG74" s="167">
        <f>(Summary!$C$69*AD74+Summary!$C$70*AE74+Summary!$C$71*AF74)/Summary!$C$72</f>
        <v>27.3323395</v>
      </c>
      <c r="AH74" s="167">
        <f>'Test-AI'!P72</f>
        <v>8.754937</v>
      </c>
      <c r="AI74" s="167">
        <f>'Test-AI'!Q72</f>
        <v>8.1707940000000008</v>
      </c>
      <c r="AJ74" s="167">
        <f>'Test-AI'!R72</f>
        <v>40.49503</v>
      </c>
      <c r="AK74" s="167">
        <f>'Test-AI'!S72</f>
        <v>39.267614000000002</v>
      </c>
      <c r="AL74" s="167">
        <f>'Test-AI'!T72</f>
        <v>23.235901999999999</v>
      </c>
      <c r="AM74" s="167">
        <f>'Test-AI'!U72</f>
        <v>28.185500000000001</v>
      </c>
      <c r="AN74" s="167">
        <f>'Test-AI'!V72</f>
        <v>23.988240999999999</v>
      </c>
      <c r="AO74" s="167">
        <f>'Test-AI'!W72</f>
        <v>38.735680000000002</v>
      </c>
      <c r="AP74" s="167">
        <f>'Test-AI'!X72</f>
        <v>42.676712000000002</v>
      </c>
      <c r="AQ74" s="167">
        <f>10*LOG10(1/((Summary!$C$80/10^(AN74/10)+Summary!$C$81/10^(AO74/10)+Summary!$C$82/10^(AP74/10))/Summary!$C$83))</f>
        <v>25.698376615213057</v>
      </c>
      <c r="AR74" s="167">
        <f>'Test-AI'!Y72</f>
        <v>0.86091700000000004</v>
      </c>
      <c r="AS74" s="167">
        <f>'Test-AI'!Z72</f>
        <v>82062.8</v>
      </c>
      <c r="AT74" s="295">
        <f>'Test-AI'!AA72</f>
        <v>1.335</v>
      </c>
      <c r="AU74" s="357">
        <f>'Test-AI'!AB72</f>
        <v>4</v>
      </c>
      <c r="AV74" s="357">
        <f>'Test-AI'!AC72</f>
        <v>5</v>
      </c>
      <c r="AW74" s="296">
        <f t="shared" si="7"/>
        <v>22.795222222222222</v>
      </c>
      <c r="AX74" s="297">
        <f t="shared" si="8"/>
        <v>167.44093042236278</v>
      </c>
      <c r="AY74" s="298">
        <f t="shared" si="9"/>
        <v>2.3843543489908914</v>
      </c>
      <c r="AZ74" s="297">
        <f t="shared" si="10"/>
        <v>1</v>
      </c>
      <c r="BA74" s="345">
        <f t="shared" si="11"/>
        <v>1</v>
      </c>
      <c r="BB74" s="75"/>
      <c r="BC74" s="75"/>
      <c r="BD74" s="574" t="s">
        <v>46</v>
      </c>
      <c r="BE74" s="549">
        <f t="array" ref="BE74">bdRateExtend($G72:$G75,H72:H75,$AC72:$AC75,AD72:AD75)</f>
        <v>-0.12838490701365202</v>
      </c>
      <c r="BF74" s="552"/>
      <c r="BG74" s="552"/>
      <c r="BH74" s="552"/>
      <c r="BI74" s="552"/>
      <c r="BJ74" s="552"/>
      <c r="BK74" s="551">
        <f t="array" ref="BK74">bdRateExtend($G72:$G75,L72:L75,$AC72:$AC75,AH72:AH75)</f>
        <v>-0.1107748515851491</v>
      </c>
      <c r="BL74" s="552"/>
      <c r="BM74" s="551">
        <f t="array" ref="BM74">bdRateExtend($G72:$G75,M72:M75,$AC72:$AC75,AI72:AI75)</f>
        <v>-0.10924602480377832</v>
      </c>
      <c r="BN74" s="552"/>
      <c r="BO74" s="545">
        <f t="array" ref="BO74">bdRateExtend($G72:$G75,N72:N75,$AC72:$AC75,AJ72:AJ75,"None", FALSE,1)</f>
        <v>-0.13157357862344621</v>
      </c>
      <c r="BP74" s="541"/>
      <c r="BQ74" s="545">
        <f t="array" ref="BQ74">bdRateExtend($G72:$G75,O72:O75,$AC72:$AC75,AK72:AK75,"None", FALSE,1)</f>
        <v>-0.12597157602398523</v>
      </c>
      <c r="BR74" s="541"/>
      <c r="BS74" s="551">
        <f t="array" ref="BS74">bdRateExtend($G72:$G75,P72:P75,$AC72:$AC75,AL72:AL75)</f>
        <v>-0.11681427609198769</v>
      </c>
      <c r="BT74" s="552"/>
      <c r="BU74" s="551">
        <f t="array" ref="BU74">bdRateExtend($G72:$G75,Q72:Q75,$AC72:$AC75,AM72:AM75)</f>
        <v>-0.28630256794723541</v>
      </c>
      <c r="BV74" s="552"/>
      <c r="BW74" s="551">
        <f t="array" ref="BW74">bdRateExtend($G72:$G75,R72:R75,$AC72:$AC75,AN72:AN75)</f>
        <v>-0.12838779883299989</v>
      </c>
      <c r="BX74" s="552"/>
      <c r="BY74" s="552"/>
      <c r="BZ74" s="541"/>
      <c r="CA74" s="541"/>
      <c r="CB74" s="552"/>
      <c r="CC74" s="561">
        <f t="array" ref="CC74">bdCAMBIExtend($G72:$G75,V72:V75,$AC72:$AC75,AR72:AR75)</f>
        <v>3.3716889817119844E-2</v>
      </c>
      <c r="CD74" s="552"/>
      <c r="CE74" s="554">
        <f t="array" ref="CE74">testVMAFRange($G72:$G75,N72:N75,$AC72:$AC75,AJ72:AJ75)</f>
        <v>0</v>
      </c>
      <c r="CF74" s="541"/>
      <c r="CG74" s="554">
        <f t="array" ref="CG74">testVMAFRange($G72:$G75,O72:O75,$AC72:$AC75,AK72:AK75)</f>
        <v>0</v>
      </c>
      <c r="CH74" s="541"/>
    </row>
    <row r="75" spans="1:86" ht="17" customHeight="1" thickBot="1" x14ac:dyDescent="0.25">
      <c r="A75" s="538"/>
      <c r="B75" s="596"/>
      <c r="C75" s="486"/>
      <c r="D75" s="591"/>
      <c r="E75" s="559"/>
      <c r="F75" s="240">
        <v>210</v>
      </c>
      <c r="G75" s="294">
        <f>'Anchor-AI'!L73</f>
        <v>2505.84</v>
      </c>
      <c r="H75" s="295">
        <f>'Anchor-AI'!M73</f>
        <v>20.322558000000001</v>
      </c>
      <c r="I75" s="295">
        <f>'Anchor-AI'!N73</f>
        <v>34.306685000000002</v>
      </c>
      <c r="J75" s="295">
        <f>'Anchor-AI'!O73</f>
        <v>37.242525999999998</v>
      </c>
      <c r="K75" s="295">
        <f>(Summary!$C$69*H75+Summary!$C$70*I75+Summary!$C$71*J75)/Summary!$C$72</f>
        <v>23.412967500000001</v>
      </c>
      <c r="L75" s="295">
        <f>'Anchor-AI'!P73</f>
        <v>4.5562300000000002</v>
      </c>
      <c r="M75" s="295">
        <f>'Anchor-AI'!Q73</f>
        <v>4.5151649999999997</v>
      </c>
      <c r="N75" s="295">
        <f>'Anchor-AI'!R73</f>
        <v>9.7864199999999997</v>
      </c>
      <c r="O75" s="295">
        <f>'Anchor-AI'!S73</f>
        <v>9.5668989999999994</v>
      </c>
      <c r="P75" s="295">
        <f>'Anchor-AI'!T73</f>
        <v>17.789984</v>
      </c>
      <c r="Q75" s="295">
        <f>'Anchor-AI'!U73</f>
        <v>24.398586999999999</v>
      </c>
      <c r="R75" s="295">
        <f>'Anchor-AI'!V73</f>
        <v>20.322523</v>
      </c>
      <c r="S75" s="295">
        <f>'Anchor-AI'!W73</f>
        <v>34.304513</v>
      </c>
      <c r="T75" s="295">
        <f>'Anchor-AI'!X73</f>
        <v>37.242220000000003</v>
      </c>
      <c r="U75" s="295">
        <f>10*LOG10(1/((Summary!$C$80/10^(R75/10)+Summary!$C$81/10^(S75/10)+Summary!$C$82/10^(T75/10))/Summary!$C$83))</f>
        <v>22.018453051995891</v>
      </c>
      <c r="V75" s="295">
        <f>'Anchor-AI'!Y73</f>
        <v>1.404029</v>
      </c>
      <c r="W75" s="295">
        <f>'Anchor-AI'!Z73</f>
        <v>165.5</v>
      </c>
      <c r="X75" s="295">
        <f>'Anchor-AI'!AA73</f>
        <v>0.38059999999999999</v>
      </c>
      <c r="Y75" s="357">
        <f>'Anchor-AI'!AB73</f>
        <v>3</v>
      </c>
      <c r="Z75" s="357">
        <f>'Anchor-AI'!AC73</f>
        <v>5</v>
      </c>
      <c r="AA75" s="296">
        <f t="shared" si="6"/>
        <v>4.597222222222222E-2</v>
      </c>
      <c r="AC75" s="170">
        <f>'Test-AI'!L73</f>
        <v>2499.92</v>
      </c>
      <c r="AD75" s="167">
        <f>'Test-AI'!M73</f>
        <v>20.530193000000001</v>
      </c>
      <c r="AE75" s="167">
        <f>'Test-AI'!N73</f>
        <v>36.965657</v>
      </c>
      <c r="AF75" s="167">
        <f>'Test-AI'!O73</f>
        <v>42.610059</v>
      </c>
      <c r="AG75" s="167">
        <f>(Summary!$C$69*AD75+Summary!$C$70*AE75+Summary!$C$71*AF75)/Summary!$C$72</f>
        <v>24.381726</v>
      </c>
      <c r="AH75" s="167">
        <f>'Test-AI'!P73</f>
        <v>4.7862119999999999</v>
      </c>
      <c r="AI75" s="167">
        <f>'Test-AI'!Q73</f>
        <v>4.6953550000000002</v>
      </c>
      <c r="AJ75" s="167">
        <f>'Test-AI'!R73</f>
        <v>12.875728000000001</v>
      </c>
      <c r="AK75" s="167">
        <f>'Test-AI'!S73</f>
        <v>12.527412999999999</v>
      </c>
      <c r="AL75" s="167">
        <f>'Test-AI'!T73</f>
        <v>18.117858999999999</v>
      </c>
      <c r="AM75" s="167">
        <f>'Test-AI'!U73</f>
        <v>25.131724999999999</v>
      </c>
      <c r="AN75" s="167">
        <f>'Test-AI'!V73</f>
        <v>20.530161</v>
      </c>
      <c r="AO75" s="167">
        <f>'Test-AI'!W73</f>
        <v>36.960838000000003</v>
      </c>
      <c r="AP75" s="167">
        <f>'Test-AI'!X73</f>
        <v>42.605809000000001</v>
      </c>
      <c r="AQ75" s="167">
        <f>10*LOG10(1/((Summary!$C$80/10^(AN75/10)+Summary!$C$81/10^(AO75/10)+Summary!$C$82/10^(AP75/10))/Summary!$C$83))</f>
        <v>22.259756829146951</v>
      </c>
      <c r="AR75" s="167">
        <f>'Test-AI'!Y73</f>
        <v>1.6798649999999999</v>
      </c>
      <c r="AS75" s="167">
        <f>'Test-AI'!Z73</f>
        <v>17663.5</v>
      </c>
      <c r="AT75" s="295">
        <f>'Test-AI'!AA73</f>
        <v>1.101</v>
      </c>
      <c r="AU75" s="357">
        <f>'Test-AI'!AB73</f>
        <v>3</v>
      </c>
      <c r="AV75" s="357">
        <f>'Test-AI'!AC73</f>
        <v>5</v>
      </c>
      <c r="AW75" s="296">
        <f t="shared" si="7"/>
        <v>4.9065277777777778</v>
      </c>
      <c r="AX75" s="302">
        <f t="shared" si="8"/>
        <v>106.72809667673717</v>
      </c>
      <c r="AY75" s="303">
        <f t="shared" si="9"/>
        <v>2.8928008407777193</v>
      </c>
      <c r="AZ75" s="302">
        <f t="shared" si="10"/>
        <v>1</v>
      </c>
      <c r="BA75" s="346">
        <f t="shared" si="11"/>
        <v>1</v>
      </c>
      <c r="BB75" s="75"/>
      <c r="BC75" s="75"/>
      <c r="BD75" s="570"/>
      <c r="BE75" s="550"/>
      <c r="BF75" s="553"/>
      <c r="BG75" s="553"/>
      <c r="BH75" s="553"/>
      <c r="BI75" s="553"/>
      <c r="BJ75" s="553"/>
      <c r="BK75" s="553"/>
      <c r="BL75" s="553"/>
      <c r="BM75" s="553"/>
      <c r="BN75" s="553"/>
      <c r="BO75" s="546"/>
      <c r="BP75" s="544"/>
      <c r="BQ75" s="546"/>
      <c r="BR75" s="544"/>
      <c r="BS75" s="553"/>
      <c r="BT75" s="553"/>
      <c r="BU75" s="553"/>
      <c r="BV75" s="553"/>
      <c r="BW75" s="553"/>
      <c r="BX75" s="553"/>
      <c r="BY75" s="553"/>
      <c r="BZ75" s="544"/>
      <c r="CA75" s="544"/>
      <c r="CB75" s="553"/>
      <c r="CC75" s="553"/>
      <c r="CD75" s="553"/>
      <c r="CE75" s="546"/>
      <c r="CF75" s="544"/>
      <c r="CG75" s="546"/>
      <c r="CH75" s="544"/>
    </row>
    <row r="76" spans="1:86" ht="17" customHeight="1" thickBot="1" x14ac:dyDescent="0.25">
      <c r="A76" s="538"/>
      <c r="B76" s="595" t="s">
        <v>151</v>
      </c>
      <c r="C76" s="586" t="s">
        <v>234</v>
      </c>
      <c r="D76" s="589">
        <v>60</v>
      </c>
      <c r="E76" s="557">
        <v>10</v>
      </c>
      <c r="F76" s="361">
        <v>85</v>
      </c>
      <c r="G76" s="419">
        <f>'Anchor-AI'!L74</f>
        <v>124774.75199999999</v>
      </c>
      <c r="H76" s="385">
        <f>'Anchor-AI'!M74</f>
        <v>42.766407000000001</v>
      </c>
      <c r="I76" s="385">
        <f>'Anchor-AI'!N74</f>
        <v>43.619683000000002</v>
      </c>
      <c r="J76" s="385">
        <f>'Anchor-AI'!O74</f>
        <v>44.81765</v>
      </c>
      <c r="K76" s="385">
        <f>(Summary!$C$69*H76+Summary!$C$70*I76+Summary!$C$71*J76)/Summary!$C$72</f>
        <v>43.056858900000002</v>
      </c>
      <c r="L76" s="385">
        <f>'Anchor-AI'!P74</f>
        <v>28.364526000000001</v>
      </c>
      <c r="M76" s="385">
        <f>'Anchor-AI'!Q74</f>
        <v>27.117241</v>
      </c>
      <c r="N76" s="385">
        <f>'Anchor-AI'!R74</f>
        <v>99.217404000000002</v>
      </c>
      <c r="O76" s="385">
        <f>'Anchor-AI'!S74</f>
        <v>98.984821999999994</v>
      </c>
      <c r="P76" s="385">
        <f>'Anchor-AI'!T74</f>
        <v>49.678724000000003</v>
      </c>
      <c r="Q76" s="385">
        <f>'Anchor-AI'!U74</f>
        <v>41.624217999999999</v>
      </c>
      <c r="R76" s="385">
        <f>'Anchor-AI'!V74</f>
        <v>42.766407000000001</v>
      </c>
      <c r="S76" s="385">
        <f>'Anchor-AI'!W74</f>
        <v>43.619675000000001</v>
      </c>
      <c r="T76" s="385">
        <f>'Anchor-AI'!X74</f>
        <v>44.817639999999997</v>
      </c>
      <c r="U76" s="385">
        <f>10*LOG10(1/((Summary!$C$80/10^(R76/10)+Summary!$C$81/10^(S76/10)+Summary!$C$82/10^(T76/10))/Summary!$C$83))</f>
        <v>43.187795554019601</v>
      </c>
      <c r="V76" s="385">
        <f>'Anchor-AI'!Y74</f>
        <v>8.7550000000000006E-3</v>
      </c>
      <c r="W76" s="385">
        <f>'Anchor-AI'!Z74</f>
        <v>795.8</v>
      </c>
      <c r="X76" s="385">
        <f>'Anchor-AI'!AA74</f>
        <v>0.77800000000000002</v>
      </c>
      <c r="Y76" s="360">
        <f>'Anchor-AI'!AB74</f>
        <v>3</v>
      </c>
      <c r="Z76" s="360">
        <f>'Anchor-AI'!AC74</f>
        <v>4</v>
      </c>
      <c r="AA76" s="398">
        <f t="shared" si="6"/>
        <v>0.22105555555555553</v>
      </c>
      <c r="AC76" s="383">
        <f>'Test-AI'!L74</f>
        <v>113171.32799999999</v>
      </c>
      <c r="AD76" s="384">
        <f>'Test-AI'!M74</f>
        <v>42.643673999999997</v>
      </c>
      <c r="AE76" s="384">
        <f>'Test-AI'!N74</f>
        <v>43.759557999999998</v>
      </c>
      <c r="AF76" s="384">
        <f>'Test-AI'!O74</f>
        <v>44.917586</v>
      </c>
      <c r="AG76" s="384">
        <f>(Summary!$C$69*AD76+Summary!$C$70*AE76+Summary!$C$71*AF76)/Summary!$C$72</f>
        <v>42.982653600000006</v>
      </c>
      <c r="AH76" s="384">
        <f>'Test-AI'!P74</f>
        <v>28.370359000000001</v>
      </c>
      <c r="AI76" s="384">
        <f>'Test-AI'!Q74</f>
        <v>27.125366</v>
      </c>
      <c r="AJ76" s="384">
        <f>'Test-AI'!R74</f>
        <v>99.217136999999994</v>
      </c>
      <c r="AK76" s="384">
        <f>'Test-AI'!S74</f>
        <v>98.972537000000003</v>
      </c>
      <c r="AL76" s="384">
        <f>'Test-AI'!T74</f>
        <v>49.654432999999997</v>
      </c>
      <c r="AM76" s="384">
        <f>'Test-AI'!U74</f>
        <v>41.661850000000001</v>
      </c>
      <c r="AN76" s="384">
        <f>'Test-AI'!V74</f>
        <v>42.643659999999997</v>
      </c>
      <c r="AO76" s="384">
        <f>'Test-AI'!W74</f>
        <v>43.759495000000001</v>
      </c>
      <c r="AP76" s="384">
        <f>'Test-AI'!X74</f>
        <v>44.917563999999999</v>
      </c>
      <c r="AQ76" s="384">
        <f>10*LOG10(1/((Summary!$C$80/10^(AN76/10)+Summary!$C$81/10^(AO76/10)+Summary!$C$82/10^(AP76/10))/Summary!$C$83))</f>
        <v>43.128815933878812</v>
      </c>
      <c r="AR76" s="384">
        <f>'Test-AI'!Y74</f>
        <v>7.3670000000000003E-3</v>
      </c>
      <c r="AS76" s="384">
        <f>'Test-AI'!Z74</f>
        <v>45048.800000000003</v>
      </c>
      <c r="AT76" s="385">
        <f>'Test-AI'!AA74</f>
        <v>1.7053</v>
      </c>
      <c r="AU76" s="360">
        <f>'Test-AI'!AB74</f>
        <v>3</v>
      </c>
      <c r="AV76" s="360">
        <f>'Test-AI'!AC74</f>
        <v>4</v>
      </c>
      <c r="AW76" s="398">
        <f t="shared" si="7"/>
        <v>12.513555555555556</v>
      </c>
      <c r="AX76" s="292">
        <f t="shared" si="8"/>
        <v>56.608193013319934</v>
      </c>
      <c r="AY76" s="293">
        <f t="shared" si="9"/>
        <v>2.1919023136246785</v>
      </c>
      <c r="AZ76" s="292">
        <f t="shared" si="10"/>
        <v>1</v>
      </c>
      <c r="BA76" s="344">
        <f t="shared" si="11"/>
        <v>1</v>
      </c>
      <c r="BB76" s="75"/>
      <c r="BC76" s="75"/>
      <c r="BD76" s="572" t="s">
        <v>39</v>
      </c>
      <c r="BE76" s="549">
        <f t="array" ref="BE76">bdRateExtend($G76:$G79,H76:H79,$AC76:$AC79,AD76:AD79)</f>
        <v>-0.13138521016219284</v>
      </c>
      <c r="BF76" s="551">
        <f t="array" ref="BF76">bdRateExtend($G76:$G81,H76:H81,$AC76:$AC81,AD76:AD81)</f>
        <v>-0.16279198768661129</v>
      </c>
      <c r="BG76" s="551">
        <f t="array" ref="BG76">bdRateExtend($G76:$G81,I76:I81,$AC76:$AC81,AE76:AE81)</f>
        <v>-0.25809498374272799</v>
      </c>
      <c r="BH76" s="551">
        <f t="array" ref="BH76">bdRateExtend($G76:$G81,J76:J81,$AC76:$AC81,AF76:AF81)</f>
        <v>-0.26403622329855481</v>
      </c>
      <c r="BI76" s="551">
        <f t="array" ref="BI76">bdRateExtend($G76:$G81,K76:K81,$AC76:$AC81,AG76:AG81)</f>
        <v>-0.17588681008899776</v>
      </c>
      <c r="BJ76" s="575">
        <f>(Summary!$C$94*BF76+Summary!$C$95*BG76+Summary!$C$96*BH76)/Summary!$C$97</f>
        <v>-0.1706538769533337</v>
      </c>
      <c r="BK76" s="551">
        <f t="array" ref="BK76">bdRateExtend($G76:$G79,L76:L79,$AC76:$AC79,AH76:AH79)</f>
        <v>-0.12415900703016991</v>
      </c>
      <c r="BL76" s="551">
        <f t="array" ref="BL76">bdRateExtend($G76:$G81,L76:L81,$AC76:$AC81,AH76:AH81)</f>
        <v>-0.13711954076139077</v>
      </c>
      <c r="BM76" s="551">
        <f t="array" ref="BM76">bdRateExtend($G76:$G79,M76:M79,$AC76:$AC79,AI76:AI79)</f>
        <v>-0.12554701978472826</v>
      </c>
      <c r="BN76" s="551">
        <f t="array" ref="BN76">bdRateExtend($G76:$G81,M76:M81,$AC76:$AC81,AI76:AI81)</f>
        <v>-0.13702471728627663</v>
      </c>
      <c r="BO76" s="548">
        <f t="array" ref="BO76">bdRateExtend($G76:$G79,N76:N79,$AC76:$AC79,AJ76:AJ79,"None", FALSE,1)</f>
        <v>-0.20736017055373712</v>
      </c>
      <c r="BP76" s="585">
        <f t="array" ref="BP76">bdRateExtend($G76:$G81,N76:N81,$AC76:$AC81,AJ76:AJ81,"None", FALSE,1)</f>
        <v>-0.26993588028378757</v>
      </c>
      <c r="BQ76" s="548">
        <f t="array" ref="BQ76">bdRateExtend($G76:$G79,O76:O79,$AC76:$AC79,AK76:AK79,"None", FALSE,1)</f>
        <v>-0.18064504728847508</v>
      </c>
      <c r="BR76" s="585">
        <f t="array" ref="BR76">bdRateExtend($G76:$G81,O76:O81,$AC76:$AC81,AK76:AK81,"None", FALSE,1)</f>
        <v>-0.25394890335790332</v>
      </c>
      <c r="BS76" s="551">
        <f t="array" ref="BS76">bdRateExtend($G76:$G79,P76:P79,$AC76:$AC79,AL76:AL79)</f>
        <v>-0.12771476351096545</v>
      </c>
      <c r="BT76" s="551">
        <f t="array" ref="BT76">bdRateExtend($G76:$G81,P76:P81,$AC76:$AC81,AL76:AL81)</f>
        <v>-0.15262690653829314</v>
      </c>
      <c r="BU76" s="551">
        <f t="array" ref="BU76">bdRateExtend($G76:$G79,Q76:Q79,$AC76:$AC79,AM76:AM79)</f>
        <v>-0.15254927696579179</v>
      </c>
      <c r="BV76" s="551">
        <f t="array" ref="BV76">bdRateExtend($G76:$G81,Q76:Q81,$AC76:$AC81,AM76:AM81)</f>
        <v>-0.19101545855112001</v>
      </c>
      <c r="BW76" s="551">
        <f t="array" ref="BW76">bdRateExtend($G76:$G79,R76:R79,$AC76:$AC79,AN76:AN79)</f>
        <v>-0.13138503742997176</v>
      </c>
      <c r="BX76" s="551">
        <f t="array" ref="BX76">bdRateExtend($G76:$G81,R76:R81,$AC76:$AC81,AN76:AN81)</f>
        <v>-0.16279281623861963</v>
      </c>
      <c r="BY76" s="551">
        <f t="array" ref="BY76">bdRateExtend($G76:$G81,S76:S81,$AC76:$AC81,AO76:AO81)</f>
        <v>-0.25801836391467314</v>
      </c>
      <c r="BZ76" s="555">
        <f t="array" ref="BZ76">bdRateExtend($G76:$G81,T76:T81,$AC76:$AC81,AP76:AP81)</f>
        <v>-0.26394098498829255</v>
      </c>
      <c r="CA76" s="555">
        <f t="array" ref="CA76">bdRateExtend($G76:$G81,U76:U81,$AC76:$AC81,AQ76:AQ81)</f>
        <v>-0.16922370984972224</v>
      </c>
      <c r="CB76" s="575">
        <f>(Summary!$C$108*BX76+Summary!$C$109*BY76+Summary!$C$110*BZ76)/Summary!$C$111</f>
        <v>-0.1706477648956487</v>
      </c>
      <c r="CC76" s="593">
        <f t="array" ref="CC76">bdCAMBIExtend($G76:$G79,V76:V79,$AC76:$AC79,AR76:AR79)</f>
        <v>-1.4129546235991511E-2</v>
      </c>
      <c r="CD76" s="578">
        <f t="array" ref="CD76">bdCAMBIExtend($G76:$G81,V76:V81,$AC76:$AC81,AR76:AR81)</f>
        <v>-5.2878644608643213E-3</v>
      </c>
      <c r="CE76" s="547">
        <f t="array" ref="CE76">testVMAFRange($G76:$G79,N76:N79,$AC76:$AC79,AJ76:AJ79)</f>
        <v>0</v>
      </c>
      <c r="CF76" s="543">
        <f t="array" ref="CF76">testVMAFRange($G76:$G81,N76:N81,$AC76:$AC81,AJ76:AJ81)</f>
        <v>0</v>
      </c>
      <c r="CG76" s="547">
        <f t="array" ref="CG76">testVMAFRange($G76:$G79,O76:O79,$AC76:$AC79,AK76:AK79)</f>
        <v>0</v>
      </c>
      <c r="CH76" s="543">
        <f t="array" ref="CH76">testVMAFRange($G76:$G81,O76:O81,$AC76:$AC81,AK76:AK81)</f>
        <v>0</v>
      </c>
    </row>
    <row r="77" spans="1:86" ht="17" customHeight="1" x14ac:dyDescent="0.2">
      <c r="A77" s="538"/>
      <c r="B77" s="566"/>
      <c r="C77" s="485"/>
      <c r="D77" s="590"/>
      <c r="E77" s="558"/>
      <c r="F77" s="362">
        <v>110</v>
      </c>
      <c r="G77" s="420">
        <f>'Anchor-AI'!L75</f>
        <v>65868.096000000005</v>
      </c>
      <c r="H77" s="295">
        <f>'Anchor-AI'!M75</f>
        <v>36.852715000000003</v>
      </c>
      <c r="I77" s="295">
        <f>'Anchor-AI'!N75</f>
        <v>41.677664999999998</v>
      </c>
      <c r="J77" s="295">
        <f>'Anchor-AI'!O75</f>
        <v>42.940764000000001</v>
      </c>
      <c r="K77" s="295">
        <f>(Summary!$C$69*H77+Summary!$C$70*I77+Summary!$C$71*J77)/Summary!$C$72</f>
        <v>37.944014899999999</v>
      </c>
      <c r="L77" s="295">
        <f>'Anchor-AI'!P75</f>
        <v>22.034403000000001</v>
      </c>
      <c r="M77" s="295">
        <f>'Anchor-AI'!Q75</f>
        <v>20.921809</v>
      </c>
      <c r="N77" s="295">
        <f>'Anchor-AI'!R75</f>
        <v>98.635131000000001</v>
      </c>
      <c r="O77" s="295">
        <f>'Anchor-AI'!S75</f>
        <v>97.376969000000003</v>
      </c>
      <c r="P77" s="295">
        <f>'Anchor-AI'!T75</f>
        <v>42.448763999999997</v>
      </c>
      <c r="Q77" s="295">
        <f>'Anchor-AI'!U75</f>
        <v>37.609101000000003</v>
      </c>
      <c r="R77" s="295">
        <f>'Anchor-AI'!V75</f>
        <v>36.852711999999997</v>
      </c>
      <c r="S77" s="295">
        <f>'Anchor-AI'!W75</f>
        <v>41.677599000000001</v>
      </c>
      <c r="T77" s="295">
        <f>'Anchor-AI'!X75</f>
        <v>42.940658999999997</v>
      </c>
      <c r="U77" s="295">
        <f>10*LOG10(1/((Summary!$C$80/10^(R77/10)+Summary!$C$81/10^(S77/10)+Summary!$C$82/10^(T77/10))/Summary!$C$83))</f>
        <v>38.029941310414628</v>
      </c>
      <c r="V77" s="295">
        <f>'Anchor-AI'!Y75</f>
        <v>4.8448999999999999E-2</v>
      </c>
      <c r="W77" s="295">
        <f>'Anchor-AI'!Z75</f>
        <v>595.79999999999995</v>
      </c>
      <c r="X77" s="295">
        <f>'Anchor-AI'!AA75</f>
        <v>0.59430000000000005</v>
      </c>
      <c r="Y77" s="357">
        <f>'Anchor-AI'!AB75</f>
        <v>3</v>
      </c>
      <c r="Z77" s="357">
        <f>'Anchor-AI'!AC75</f>
        <v>4</v>
      </c>
      <c r="AA77" s="395">
        <f t="shared" si="6"/>
        <v>0.16549999999999998</v>
      </c>
      <c r="AC77" s="389">
        <f>'Test-AI'!L75</f>
        <v>59349.504000000001</v>
      </c>
      <c r="AD77" s="167">
        <f>'Test-AI'!M75</f>
        <v>36.974843</v>
      </c>
      <c r="AE77" s="167">
        <f>'Test-AI'!N75</f>
        <v>41.922423999999999</v>
      </c>
      <c r="AF77" s="167">
        <f>'Test-AI'!O75</f>
        <v>43.206355000000002</v>
      </c>
      <c r="AG77" s="167">
        <f>(Summary!$C$69*AD77+Summary!$C$70*AE77+Summary!$C$71*AF77)/Summary!$C$72</f>
        <v>38.092752299999994</v>
      </c>
      <c r="AH77" s="167">
        <f>'Test-AI'!P75</f>
        <v>22.148247999999999</v>
      </c>
      <c r="AI77" s="167">
        <f>'Test-AI'!Q75</f>
        <v>21.052472000000002</v>
      </c>
      <c r="AJ77" s="167">
        <f>'Test-AI'!R75</f>
        <v>98.729798000000002</v>
      </c>
      <c r="AK77" s="167">
        <f>'Test-AI'!S75</f>
        <v>97.667148999999995</v>
      </c>
      <c r="AL77" s="167">
        <f>'Test-AI'!T75</f>
        <v>42.573188999999999</v>
      </c>
      <c r="AM77" s="167">
        <f>'Test-AI'!U75</f>
        <v>37.795451</v>
      </c>
      <c r="AN77" s="167">
        <f>'Test-AI'!V75</f>
        <v>36.974837999999998</v>
      </c>
      <c r="AO77" s="167">
        <f>'Test-AI'!W75</f>
        <v>41.922415999999998</v>
      </c>
      <c r="AP77" s="167">
        <f>'Test-AI'!X75</f>
        <v>43.206313000000002</v>
      </c>
      <c r="AQ77" s="167">
        <f>10*LOG10(1/((Summary!$C$80/10^(AN77/10)+Summary!$C$81/10^(AO77/10)+Summary!$C$82/10^(AP77/10))/Summary!$C$83))</f>
        <v>38.16839862532963</v>
      </c>
      <c r="AR77" s="167">
        <f>'Test-AI'!Y75</f>
        <v>4.6348E-2</v>
      </c>
      <c r="AS77" s="167">
        <f>'Test-AI'!Z75</f>
        <v>56982</v>
      </c>
      <c r="AT77" s="295">
        <f>'Test-AI'!AA75</f>
        <v>1.3227</v>
      </c>
      <c r="AU77" s="357">
        <f>'Test-AI'!AB75</f>
        <v>3</v>
      </c>
      <c r="AV77" s="357">
        <f>'Test-AI'!AC75</f>
        <v>4</v>
      </c>
      <c r="AW77" s="395">
        <f t="shared" si="7"/>
        <v>15.828333333333333</v>
      </c>
      <c r="AX77" s="297">
        <f t="shared" si="8"/>
        <v>95.639476334340387</v>
      </c>
      <c r="AY77" s="298">
        <f t="shared" si="9"/>
        <v>2.2256436143361937</v>
      </c>
      <c r="AZ77" s="297">
        <f t="shared" si="10"/>
        <v>1</v>
      </c>
      <c r="BA77" s="345">
        <f t="shared" si="11"/>
        <v>1</v>
      </c>
      <c r="BB77" s="75"/>
      <c r="BC77" s="75"/>
      <c r="BD77" s="565"/>
      <c r="BE77" s="550"/>
      <c r="BF77" s="552"/>
      <c r="BG77" s="552"/>
      <c r="BH77" s="552"/>
      <c r="BI77" s="552"/>
      <c r="BJ77" s="552"/>
      <c r="BK77" s="553"/>
      <c r="BL77" s="552"/>
      <c r="BM77" s="553"/>
      <c r="BN77" s="552"/>
      <c r="BO77" s="546"/>
      <c r="BP77" s="541"/>
      <c r="BQ77" s="546"/>
      <c r="BR77" s="541"/>
      <c r="BS77" s="553"/>
      <c r="BT77" s="552"/>
      <c r="BU77" s="553"/>
      <c r="BV77" s="552"/>
      <c r="BW77" s="553"/>
      <c r="BX77" s="552"/>
      <c r="BY77" s="552"/>
      <c r="BZ77" s="541"/>
      <c r="CA77" s="541"/>
      <c r="CB77" s="552"/>
      <c r="CC77" s="550"/>
      <c r="CD77" s="541"/>
      <c r="CE77" s="546"/>
      <c r="CF77" s="541"/>
      <c r="CG77" s="546"/>
      <c r="CH77" s="541"/>
    </row>
    <row r="78" spans="1:86" ht="17" customHeight="1" x14ac:dyDescent="0.2">
      <c r="A78" s="538"/>
      <c r="B78" s="566"/>
      <c r="C78" s="485"/>
      <c r="D78" s="590"/>
      <c r="E78" s="558"/>
      <c r="F78" s="362">
        <v>135</v>
      </c>
      <c r="G78" s="420">
        <f>'Anchor-AI'!L76</f>
        <v>28875.360000000001</v>
      </c>
      <c r="H78" s="295">
        <f>'Anchor-AI'!M76</f>
        <v>31.964966</v>
      </c>
      <c r="I78" s="295">
        <f>'Anchor-AI'!N76</f>
        <v>39.420212999999997</v>
      </c>
      <c r="J78" s="295">
        <f>'Anchor-AI'!O76</f>
        <v>40.825184999999998</v>
      </c>
      <c r="K78" s="295">
        <f>(Summary!$C$69*H78+Summary!$C$70*I78+Summary!$C$71*J78)/Summary!$C$72</f>
        <v>33.596512599999997</v>
      </c>
      <c r="L78" s="295">
        <f>'Anchor-AI'!P76</f>
        <v>16.508137999999999</v>
      </c>
      <c r="M78" s="295">
        <f>'Anchor-AI'!Q76</f>
        <v>15.672122</v>
      </c>
      <c r="N78" s="295">
        <f>'Anchor-AI'!R76</f>
        <v>91.180565000000001</v>
      </c>
      <c r="O78" s="295">
        <f>'Anchor-AI'!S76</f>
        <v>89.068438999999998</v>
      </c>
      <c r="P78" s="295">
        <f>'Anchor-AI'!T76</f>
        <v>35.159168000000001</v>
      </c>
      <c r="Q78" s="295">
        <f>'Anchor-AI'!U76</f>
        <v>33.751679000000003</v>
      </c>
      <c r="R78" s="295">
        <f>'Anchor-AI'!V76</f>
        <v>31.964956000000001</v>
      </c>
      <c r="S78" s="295">
        <f>'Anchor-AI'!W76</f>
        <v>39.420191000000003</v>
      </c>
      <c r="T78" s="295">
        <f>'Anchor-AI'!X76</f>
        <v>40.824958000000002</v>
      </c>
      <c r="U78" s="295">
        <f>10*LOG10(1/((Summary!$C$80/10^(R78/10)+Summary!$C$81/10^(S78/10)+Summary!$C$82/10^(T78/10))/Summary!$C$83))</f>
        <v>33.402010920422477</v>
      </c>
      <c r="V78" s="295">
        <f>'Anchor-AI'!Y76</f>
        <v>8.7147000000000002E-2</v>
      </c>
      <c r="W78" s="295">
        <f>'Anchor-AI'!Z76</f>
        <v>402.3</v>
      </c>
      <c r="X78" s="295">
        <f>'Anchor-AI'!AA76</f>
        <v>0.46239999999999998</v>
      </c>
      <c r="Y78" s="357">
        <f>'Anchor-AI'!AB76</f>
        <v>3</v>
      </c>
      <c r="Z78" s="357">
        <f>'Anchor-AI'!AC76</f>
        <v>4</v>
      </c>
      <c r="AA78" s="395">
        <f t="shared" si="6"/>
        <v>0.11175</v>
      </c>
      <c r="AC78" s="389">
        <f>'Test-AI'!L76</f>
        <v>25313.567999999999</v>
      </c>
      <c r="AD78" s="167">
        <f>'Test-AI'!M76</f>
        <v>32.132404000000001</v>
      </c>
      <c r="AE78" s="167">
        <f>'Test-AI'!N76</f>
        <v>39.738692999999998</v>
      </c>
      <c r="AF78" s="167">
        <f>'Test-AI'!O76</f>
        <v>41.283537000000003</v>
      </c>
      <c r="AG78" s="167">
        <f>(Summary!$C$69*AD78+Summary!$C$70*AE78+Summary!$C$71*AF78)/Summary!$C$72</f>
        <v>33.808146200000003</v>
      </c>
      <c r="AH78" s="167">
        <f>'Test-AI'!P76</f>
        <v>16.629809000000002</v>
      </c>
      <c r="AI78" s="167">
        <f>'Test-AI'!Q76</f>
        <v>15.805372</v>
      </c>
      <c r="AJ78" s="167">
        <f>'Test-AI'!R76</f>
        <v>92.256001999999995</v>
      </c>
      <c r="AK78" s="167">
        <f>'Test-AI'!S76</f>
        <v>89.746249000000006</v>
      </c>
      <c r="AL78" s="167">
        <f>'Test-AI'!T76</f>
        <v>35.337823999999998</v>
      </c>
      <c r="AM78" s="167">
        <f>'Test-AI'!U76</f>
        <v>33.985441000000002</v>
      </c>
      <c r="AN78" s="167">
        <f>'Test-AI'!V76</f>
        <v>32.132390999999998</v>
      </c>
      <c r="AO78" s="167">
        <f>'Test-AI'!W76</f>
        <v>39.738593000000002</v>
      </c>
      <c r="AP78" s="167">
        <f>'Test-AI'!X76</f>
        <v>41.283301999999999</v>
      </c>
      <c r="AQ78" s="167">
        <f>10*LOG10(1/((Summary!$C$80/10^(AN78/10)+Summary!$C$81/10^(AO78/10)+Summary!$C$82/10^(AP78/10))/Summary!$C$83))</f>
        <v>33.584145244214831</v>
      </c>
      <c r="AR78" s="167">
        <f>'Test-AI'!Y76</f>
        <v>7.3824000000000001E-2</v>
      </c>
      <c r="AS78" s="167">
        <f>'Test-AI'!Z76</f>
        <v>86859.9</v>
      </c>
      <c r="AT78" s="295">
        <f>'Test-AI'!AA76</f>
        <v>1.258</v>
      </c>
      <c r="AU78" s="357">
        <f>'Test-AI'!AB76</f>
        <v>3</v>
      </c>
      <c r="AV78" s="357">
        <f>'Test-AI'!AC76</f>
        <v>4</v>
      </c>
      <c r="AW78" s="395">
        <f t="shared" si="7"/>
        <v>24.127749999999999</v>
      </c>
      <c r="AX78" s="297">
        <f t="shared" si="8"/>
        <v>215.90827740492168</v>
      </c>
      <c r="AY78" s="298">
        <f t="shared" si="9"/>
        <v>2.7205882352941178</v>
      </c>
      <c r="AZ78" s="297">
        <f t="shared" si="10"/>
        <v>1</v>
      </c>
      <c r="BA78" s="345">
        <f t="shared" si="11"/>
        <v>1</v>
      </c>
      <c r="BB78" s="75"/>
      <c r="BC78" s="75"/>
      <c r="BD78" s="573" t="s">
        <v>147</v>
      </c>
      <c r="BE78" s="549">
        <f t="array" ref="BE78">bdRateExtend($G77:$G80,H77:H80,$AC77:$AC80,AD77:AD80)</f>
        <v>-0.17332621478691379</v>
      </c>
      <c r="BF78" s="552"/>
      <c r="BG78" s="552"/>
      <c r="BH78" s="552"/>
      <c r="BI78" s="552"/>
      <c r="BJ78" s="552"/>
      <c r="BK78" s="551">
        <f t="array" ref="BK78">bdRateExtend($G77:$G80,L77:L80,$AC77:$AC80,AH77:AH80)</f>
        <v>-0.1438105535281653</v>
      </c>
      <c r="BL78" s="552"/>
      <c r="BM78" s="551">
        <f t="array" ref="BM78">bdRateExtend($G77:$G80,M77:M80,$AC77:$AC80,AI77:AI80)</f>
        <v>-0.14524850177752258</v>
      </c>
      <c r="BN78" s="552"/>
      <c r="BO78" s="545">
        <f t="array" ref="BO78">bdRateExtend($G77:$G80,N77:N80,$AC77:$AC80,AJ77:AJ80,"None", FALSE,1)</f>
        <v>-0.23461937027120916</v>
      </c>
      <c r="BP78" s="541"/>
      <c r="BQ78" s="545">
        <f t="array" ref="BQ78">bdRateExtend($G77:$G80,O77:O80,$AC77:$AC80,AK77:AK80,"None", FALSE,1)</f>
        <v>-0.21811073588888052</v>
      </c>
      <c r="BR78" s="541"/>
      <c r="BS78" s="551">
        <f t="array" ref="BS78">bdRateExtend($G77:$G80,P77:P80,$AC77:$AC80,AL77:AL80)</f>
        <v>-0.15652131440331096</v>
      </c>
      <c r="BT78" s="552"/>
      <c r="BU78" s="551">
        <f t="array" ref="BU78">bdRateExtend($G77:$G80,Q77:Q80,$AC77:$AC80,AM77:AM80)</f>
        <v>-0.19750823183702881</v>
      </c>
      <c r="BV78" s="552"/>
      <c r="BW78" s="551">
        <f t="array" ref="BW78">bdRateExtend($G77:$G80,R77:R80,$AC77:$AC80,AN77:AN80)</f>
        <v>-0.17332647412080238</v>
      </c>
      <c r="BX78" s="552"/>
      <c r="BY78" s="552"/>
      <c r="BZ78" s="541"/>
      <c r="CA78" s="541"/>
      <c r="CB78" s="552"/>
      <c r="CC78" s="560">
        <f t="array" ref="CC78">bdCAMBIExtend($G77:$G80,V77:V80,$AC77:$AC80,AR77:AR80)</f>
        <v>-7.0439826265508475E-3</v>
      </c>
      <c r="CD78" s="541"/>
      <c r="CE78" s="554">
        <f t="array" ref="CE78">testVMAFRange($G77:$G80,N77:N80,$AC77:$AC80,AJ77:AJ80)</f>
        <v>0</v>
      </c>
      <c r="CF78" s="541"/>
      <c r="CG78" s="554">
        <f t="array" ref="CG78">testVMAFRange($G77:$G80,O77:O80,$AC77:$AC80,AK77:AK80)</f>
        <v>0</v>
      </c>
      <c r="CH78" s="541"/>
    </row>
    <row r="79" spans="1:86" ht="17" customHeight="1" x14ac:dyDescent="0.2">
      <c r="A79" s="538"/>
      <c r="B79" s="566"/>
      <c r="C79" s="485"/>
      <c r="D79" s="590"/>
      <c r="E79" s="558"/>
      <c r="F79" s="362">
        <v>160</v>
      </c>
      <c r="G79" s="420">
        <f>'Anchor-AI'!L77</f>
        <v>9817.44</v>
      </c>
      <c r="H79" s="295">
        <f>'Anchor-AI'!M77</f>
        <v>28.065728</v>
      </c>
      <c r="I79" s="295">
        <f>'Anchor-AI'!N77</f>
        <v>36.824240000000003</v>
      </c>
      <c r="J79" s="295">
        <f>'Anchor-AI'!O77</f>
        <v>38.606959000000003</v>
      </c>
      <c r="K79" s="295">
        <f>(Summary!$C$69*H79+Summary!$C$70*I79+Summary!$C$71*J79)/Summary!$C$72</f>
        <v>29.995702299999998</v>
      </c>
      <c r="L79" s="295">
        <f>'Anchor-AI'!P77</f>
        <v>11.336444999999999</v>
      </c>
      <c r="M79" s="295">
        <f>'Anchor-AI'!Q77</f>
        <v>11.120710000000001</v>
      </c>
      <c r="N79" s="295">
        <f>'Anchor-AI'!R77</f>
        <v>73.793042999999997</v>
      </c>
      <c r="O79" s="295">
        <f>'Anchor-AI'!S77</f>
        <v>71.364193</v>
      </c>
      <c r="P79" s="295">
        <f>'Anchor-AI'!T77</f>
        <v>28.557513</v>
      </c>
      <c r="Q79" s="295">
        <f>'Anchor-AI'!U77</f>
        <v>30.438593000000001</v>
      </c>
      <c r="R79" s="295">
        <f>'Anchor-AI'!V77</f>
        <v>28.065702999999999</v>
      </c>
      <c r="S79" s="295">
        <f>'Anchor-AI'!W77</f>
        <v>36.824213999999998</v>
      </c>
      <c r="T79" s="295">
        <f>'Anchor-AI'!X77</f>
        <v>38.606130999999998</v>
      </c>
      <c r="U79" s="295">
        <f>10*LOG10(1/((Summary!$C$80/10^(R79/10)+Summary!$C$81/10^(S79/10)+Summary!$C$82/10^(T79/10))/Summary!$C$83))</f>
        <v>29.592660371000466</v>
      </c>
      <c r="V79" s="295">
        <f>'Anchor-AI'!Y77</f>
        <v>0.13075300000000001</v>
      </c>
      <c r="W79" s="295">
        <f>'Anchor-AI'!Z77</f>
        <v>337</v>
      </c>
      <c r="X79" s="295">
        <f>'Anchor-AI'!AA77</f>
        <v>0.29780000000000001</v>
      </c>
      <c r="Y79" s="357">
        <f>'Anchor-AI'!AB77</f>
        <v>2</v>
      </c>
      <c r="Z79" s="357">
        <f>'Anchor-AI'!AC77</f>
        <v>4</v>
      </c>
      <c r="AA79" s="395">
        <f t="shared" si="6"/>
        <v>9.3611111111111117E-2</v>
      </c>
      <c r="AC79" s="389">
        <f>'Test-AI'!L77</f>
        <v>8613.9840000000004</v>
      </c>
      <c r="AD79" s="167">
        <f>'Test-AI'!M77</f>
        <v>28.361142000000001</v>
      </c>
      <c r="AE79" s="167">
        <f>'Test-AI'!N77</f>
        <v>37.235588999999997</v>
      </c>
      <c r="AF79" s="167">
        <f>'Test-AI'!O77</f>
        <v>39.130352999999999</v>
      </c>
      <c r="AG79" s="167">
        <f>(Summary!$C$69*AD79+Summary!$C$70*AE79+Summary!$C$71*AF79)/Summary!$C$72</f>
        <v>30.325507800000004</v>
      </c>
      <c r="AH79" s="167">
        <f>'Test-AI'!P77</f>
        <v>11.472263</v>
      </c>
      <c r="AI79" s="167">
        <f>'Test-AI'!Q77</f>
        <v>11.236624000000001</v>
      </c>
      <c r="AJ79" s="167">
        <f>'Test-AI'!R77</f>
        <v>76.305272000000002</v>
      </c>
      <c r="AK79" s="167">
        <f>'Test-AI'!S77</f>
        <v>73.638936000000001</v>
      </c>
      <c r="AL79" s="167">
        <f>'Test-AI'!T77</f>
        <v>28.869997999999999</v>
      </c>
      <c r="AM79" s="167">
        <f>'Test-AI'!U77</f>
        <v>30.767710000000001</v>
      </c>
      <c r="AN79" s="167">
        <f>'Test-AI'!V77</f>
        <v>28.361128000000001</v>
      </c>
      <c r="AO79" s="167">
        <f>'Test-AI'!W77</f>
        <v>37.235458999999999</v>
      </c>
      <c r="AP79" s="167">
        <f>'Test-AI'!X77</f>
        <v>39.129997000000003</v>
      </c>
      <c r="AQ79" s="167">
        <f>10*LOG10(1/((Summary!$C$80/10^(AN79/10)+Summary!$C$81/10^(AO79/10)+Summary!$C$82/10^(AP79/10))/Summary!$C$83))</f>
        <v>29.896351348320426</v>
      </c>
      <c r="AR79" s="167">
        <f>'Test-AI'!Y77</f>
        <v>0.11604200000000001</v>
      </c>
      <c r="AS79" s="167">
        <f>'Test-AI'!Z77</f>
        <v>44970.7</v>
      </c>
      <c r="AT79" s="295">
        <f>'Test-AI'!AA77</f>
        <v>0.83460000000000001</v>
      </c>
      <c r="AU79" s="357">
        <f>'Test-AI'!AB77</f>
        <v>2</v>
      </c>
      <c r="AV79" s="357">
        <f>'Test-AI'!AC77</f>
        <v>4</v>
      </c>
      <c r="AW79" s="395">
        <f t="shared" si="7"/>
        <v>12.49186111111111</v>
      </c>
      <c r="AX79" s="297">
        <f t="shared" si="8"/>
        <v>133.44421364985163</v>
      </c>
      <c r="AY79" s="298">
        <f t="shared" si="9"/>
        <v>2.8025520483546003</v>
      </c>
      <c r="AZ79" s="297">
        <f t="shared" si="10"/>
        <v>1</v>
      </c>
      <c r="BA79" s="345">
        <f t="shared" si="11"/>
        <v>1</v>
      </c>
      <c r="BB79" s="75"/>
      <c r="BC79" s="75"/>
      <c r="BD79" s="565"/>
      <c r="BE79" s="550"/>
      <c r="BF79" s="552"/>
      <c r="BG79" s="552"/>
      <c r="BH79" s="552"/>
      <c r="BI79" s="552"/>
      <c r="BJ79" s="552"/>
      <c r="BK79" s="553"/>
      <c r="BL79" s="552"/>
      <c r="BM79" s="553"/>
      <c r="BN79" s="552"/>
      <c r="BO79" s="546"/>
      <c r="BP79" s="541"/>
      <c r="BQ79" s="546"/>
      <c r="BR79" s="541"/>
      <c r="BS79" s="553"/>
      <c r="BT79" s="552"/>
      <c r="BU79" s="553"/>
      <c r="BV79" s="552"/>
      <c r="BW79" s="553"/>
      <c r="BX79" s="552"/>
      <c r="BY79" s="552"/>
      <c r="BZ79" s="541"/>
      <c r="CA79" s="541"/>
      <c r="CB79" s="552"/>
      <c r="CC79" s="550"/>
      <c r="CD79" s="541"/>
      <c r="CE79" s="546"/>
      <c r="CF79" s="541"/>
      <c r="CG79" s="546"/>
      <c r="CH79" s="541"/>
    </row>
    <row r="80" spans="1:86" ht="17" customHeight="1" thickBot="1" x14ac:dyDescent="0.25">
      <c r="A80" s="538"/>
      <c r="B80" s="566"/>
      <c r="C80" s="485"/>
      <c r="D80" s="590"/>
      <c r="E80" s="558"/>
      <c r="F80" s="362">
        <v>185</v>
      </c>
      <c r="G80" s="420">
        <f>'Anchor-AI'!L78</f>
        <v>3040.9920000000002</v>
      </c>
      <c r="H80" s="295">
        <f>'Anchor-AI'!M78</f>
        <v>25.263176000000001</v>
      </c>
      <c r="I80" s="295">
        <f>'Anchor-AI'!N78</f>
        <v>33.962978999999997</v>
      </c>
      <c r="J80" s="295">
        <f>'Anchor-AI'!O78</f>
        <v>36.364145000000001</v>
      </c>
      <c r="K80" s="295">
        <f>(Summary!$C$69*H80+Summary!$C$70*I80+Summary!$C$71*J80)/Summary!$C$72</f>
        <v>27.243253199999998</v>
      </c>
      <c r="L80" s="295">
        <f>'Anchor-AI'!P78</f>
        <v>7.3633379999999997</v>
      </c>
      <c r="M80" s="295">
        <f>'Anchor-AI'!Q78</f>
        <v>7.7241799999999996</v>
      </c>
      <c r="N80" s="295">
        <f>'Anchor-AI'!R78</f>
        <v>49.559387999999998</v>
      </c>
      <c r="O80" s="295">
        <f>'Anchor-AI'!S78</f>
        <v>47.161985999999999</v>
      </c>
      <c r="P80" s="295">
        <f>'Anchor-AI'!T78</f>
        <v>23.683357000000001</v>
      </c>
      <c r="Q80" s="295">
        <f>'Anchor-AI'!U78</f>
        <v>27.812009</v>
      </c>
      <c r="R80" s="295">
        <f>'Anchor-AI'!V78</f>
        <v>25.263169000000001</v>
      </c>
      <c r="S80" s="295">
        <f>'Anchor-AI'!W78</f>
        <v>33.962693999999999</v>
      </c>
      <c r="T80" s="295">
        <f>'Anchor-AI'!X78</f>
        <v>36.363886000000001</v>
      </c>
      <c r="U80" s="295">
        <f>10*LOG10(1/((Summary!$C$80/10^(R80/10)+Summary!$C$81/10^(S80/10)+Summary!$C$82/10^(T80/10))/Summary!$C$83))</f>
        <v>26.799258714443489</v>
      </c>
      <c r="V80" s="295">
        <f>'Anchor-AI'!Y78</f>
        <v>0.123431</v>
      </c>
      <c r="W80" s="295">
        <f>'Anchor-AI'!Z78</f>
        <v>157.69999999999999</v>
      </c>
      <c r="X80" s="295">
        <f>'Anchor-AI'!AA78</f>
        <v>0.1893</v>
      </c>
      <c r="Y80" s="357">
        <f>'Anchor-AI'!AB78</f>
        <v>2</v>
      </c>
      <c r="Z80" s="357">
        <f>'Anchor-AI'!AC78</f>
        <v>4</v>
      </c>
      <c r="AA80" s="395">
        <f t="shared" si="6"/>
        <v>4.3805555555555549E-2</v>
      </c>
      <c r="AC80" s="389">
        <f>'Test-AI'!L78</f>
        <v>2704.0320000000002</v>
      </c>
      <c r="AD80" s="167">
        <f>'Test-AI'!M78</f>
        <v>25.642123000000002</v>
      </c>
      <c r="AE80" s="167">
        <f>'Test-AI'!N78</f>
        <v>34.700913999999997</v>
      </c>
      <c r="AF80" s="167">
        <f>'Test-AI'!O78</f>
        <v>36.863705000000003</v>
      </c>
      <c r="AG80" s="167">
        <f>(Summary!$C$69*AD80+Summary!$C$70*AE80+Summary!$C$71*AF80)/Summary!$C$72</f>
        <v>27.670160299999999</v>
      </c>
      <c r="AH80" s="167">
        <f>'Test-AI'!P78</f>
        <v>7.5643279999999997</v>
      </c>
      <c r="AI80" s="167">
        <f>'Test-AI'!Q78</f>
        <v>7.8998499999999998</v>
      </c>
      <c r="AJ80" s="167">
        <f>'Test-AI'!R78</f>
        <v>54.696072999999998</v>
      </c>
      <c r="AK80" s="167">
        <f>'Test-AI'!S78</f>
        <v>51.923380999999999</v>
      </c>
      <c r="AL80" s="167">
        <f>'Test-AI'!T78</f>
        <v>24.150773999999998</v>
      </c>
      <c r="AM80" s="167">
        <f>'Test-AI'!U78</f>
        <v>28.271543000000001</v>
      </c>
      <c r="AN80" s="167">
        <f>'Test-AI'!V78</f>
        <v>25.642102999999999</v>
      </c>
      <c r="AO80" s="167">
        <f>'Test-AI'!W78</f>
        <v>34.700633000000003</v>
      </c>
      <c r="AP80" s="167">
        <f>'Test-AI'!X78</f>
        <v>36.862212999999997</v>
      </c>
      <c r="AQ80" s="167">
        <f>10*LOG10(1/((Summary!$C$80/10^(AN80/10)+Summary!$C$81/10^(AO80/10)+Summary!$C$82/10^(AP80/10))/Summary!$C$83))</f>
        <v>27.19141774857691</v>
      </c>
      <c r="AR80" s="167">
        <f>'Test-AI'!Y78</f>
        <v>0.162658</v>
      </c>
      <c r="AS80" s="167">
        <f>'Test-AI'!Z78</f>
        <v>13997.5</v>
      </c>
      <c r="AT80" s="295">
        <f>'Test-AI'!AA78</f>
        <v>0.64319999999999999</v>
      </c>
      <c r="AU80" s="357">
        <f>'Test-AI'!AB78</f>
        <v>2</v>
      </c>
      <c r="AV80" s="357">
        <f>'Test-AI'!AC78</f>
        <v>4</v>
      </c>
      <c r="AW80" s="395">
        <f t="shared" si="7"/>
        <v>3.8881944444444443</v>
      </c>
      <c r="AX80" s="297">
        <f t="shared" si="8"/>
        <v>88.760304375396331</v>
      </c>
      <c r="AY80" s="298">
        <f t="shared" si="9"/>
        <v>3.3977812995245644</v>
      </c>
      <c r="AZ80" s="297">
        <f t="shared" si="10"/>
        <v>1</v>
      </c>
      <c r="BA80" s="345">
        <f t="shared" si="11"/>
        <v>1</v>
      </c>
      <c r="BB80" s="75"/>
      <c r="BC80" s="75"/>
      <c r="BD80" s="574" t="s">
        <v>46</v>
      </c>
      <c r="BE80" s="549">
        <f t="array" ref="BE80">bdRateExtend($G78:$G81,H78:H81,$AC78:$AC81,AD78:AD81)</f>
        <v>-0.22057747143784046</v>
      </c>
      <c r="BF80" s="552"/>
      <c r="BG80" s="552"/>
      <c r="BH80" s="552"/>
      <c r="BI80" s="552"/>
      <c r="BJ80" s="552"/>
      <c r="BK80" s="551">
        <f t="array" ref="BK80">bdRateExtend($G78:$G81,L78:L81,$AC78:$AC81,AH78:AH81)</f>
        <v>-0.16007901480255593</v>
      </c>
      <c r="BL80" s="552"/>
      <c r="BM80" s="551">
        <f t="array" ref="BM80">bdRateExtend($G78:$G81,M78:M81,$AC78:$AC81,AI78:AI81)</f>
        <v>-0.15974656092871042</v>
      </c>
      <c r="BN80" s="552"/>
      <c r="BO80" s="545">
        <f t="array" ref="BO80">bdRateExtend($G78:$G81,N78:N81,$AC78:$AC81,AJ78:AJ81,"None", FALSE,1)</f>
        <v>-0.28316225624728886</v>
      </c>
      <c r="BP80" s="541"/>
      <c r="BQ80" s="545">
        <f t="array" ref="BQ80">bdRateExtend($G78:$G81,O78:O81,$AC78:$AC81,AK78:AK81,"None", FALSE,1)</f>
        <v>-0.27026797278359915</v>
      </c>
      <c r="BR80" s="541"/>
      <c r="BS80" s="551">
        <f t="array" ref="BS80">bdRateExtend($G78:$G81,P78:P81,$AC78:$AC81,AL78:AL81)</f>
        <v>-0.19021414711930351</v>
      </c>
      <c r="BT80" s="552"/>
      <c r="BU80" s="551">
        <f t="array" ref="BU80">bdRateExtend($G78:$G81,Q78:Q81,$AC78:$AC81,AM78:AM81)</f>
        <v>-0.24621397951175328</v>
      </c>
      <c r="BV80" s="552"/>
      <c r="BW80" s="551">
        <f t="array" ref="BW80">bdRateExtend($G78:$G81,R78:R81,$AC78:$AC81,AN78:AN81)</f>
        <v>-0.220580184869961</v>
      </c>
      <c r="BX80" s="552"/>
      <c r="BY80" s="552"/>
      <c r="BZ80" s="541"/>
      <c r="CA80" s="541"/>
      <c r="CB80" s="552"/>
      <c r="CC80" s="560">
        <f t="array" ref="CC80">bdCAMBIExtend($G78:$G81,V78:V81,$AC78:$AC81,AR78:AR81)</f>
        <v>-2.705395190118978E-3</v>
      </c>
      <c r="CD80" s="541"/>
      <c r="CE80" s="554">
        <f t="array" ref="CE80">testVMAFRange($G78:$G81,N78:N81,$AC78:$AC81,AJ78:AJ81)</f>
        <v>0</v>
      </c>
      <c r="CF80" s="541"/>
      <c r="CG80" s="554">
        <f t="array" ref="CG80">testVMAFRange($G78:$G81,O78:O81,$AC78:$AC81,AK78:AK81)</f>
        <v>0</v>
      </c>
      <c r="CH80" s="541"/>
    </row>
    <row r="81" spans="1:86" ht="17" customHeight="1" thickBot="1" x14ac:dyDescent="0.25">
      <c r="A81" s="538"/>
      <c r="B81" s="596"/>
      <c r="C81" s="486"/>
      <c r="D81" s="591"/>
      <c r="E81" s="559"/>
      <c r="F81" s="363">
        <v>210</v>
      </c>
      <c r="G81" s="421">
        <f>'Anchor-AI'!L79</f>
        <v>978.14400000000001</v>
      </c>
      <c r="H81" s="392">
        <f>'Anchor-AI'!M79</f>
        <v>23.107250000000001</v>
      </c>
      <c r="I81" s="392">
        <f>'Anchor-AI'!N79</f>
        <v>31.506236999999999</v>
      </c>
      <c r="J81" s="392">
        <f>'Anchor-AI'!O79</f>
        <v>33.662038000000003</v>
      </c>
      <c r="K81" s="392">
        <f>(Summary!$C$69*H81+Summary!$C$70*I81+Summary!$C$71*J81)/Summary!$C$72</f>
        <v>25.002627499999999</v>
      </c>
      <c r="L81" s="392">
        <f>'Anchor-AI'!P79</f>
        <v>4.7434029999999998</v>
      </c>
      <c r="M81" s="392">
        <f>'Anchor-AI'!Q79</f>
        <v>5.3690879999999996</v>
      </c>
      <c r="N81" s="392">
        <f>'Anchor-AI'!R79</f>
        <v>26.105360999999998</v>
      </c>
      <c r="O81" s="392">
        <f>'Anchor-AI'!S79</f>
        <v>24.914173000000002</v>
      </c>
      <c r="P81" s="392">
        <f>'Anchor-AI'!T79</f>
        <v>20.316656999999999</v>
      </c>
      <c r="Q81" s="392">
        <f>'Anchor-AI'!U79</f>
        <v>25.637843</v>
      </c>
      <c r="R81" s="392">
        <f>'Anchor-AI'!V79</f>
        <v>23.107108</v>
      </c>
      <c r="S81" s="392">
        <f>'Anchor-AI'!W79</f>
        <v>31.506103</v>
      </c>
      <c r="T81" s="392">
        <f>'Anchor-AI'!X79</f>
        <v>33.661597</v>
      </c>
      <c r="U81" s="392">
        <f>10*LOG10(1/((Summary!$C$80/10^(R81/10)+Summary!$C$81/10^(S81/10)+Summary!$C$82/10^(T81/10))/Summary!$C$83))</f>
        <v>24.622557158415283</v>
      </c>
      <c r="V81" s="392">
        <f>'Anchor-AI'!Y79</f>
        <v>0.137157</v>
      </c>
      <c r="W81" s="392">
        <f>'Anchor-AI'!Z79</f>
        <v>73.900000000000006</v>
      </c>
      <c r="X81" s="392">
        <f>'Anchor-AI'!AA79</f>
        <v>0.16439999999999999</v>
      </c>
      <c r="Y81" s="393">
        <f>'Anchor-AI'!AB79</f>
        <v>2</v>
      </c>
      <c r="Z81" s="393">
        <f>'Anchor-AI'!AC79</f>
        <v>4</v>
      </c>
      <c r="AA81" s="396">
        <f t="shared" si="6"/>
        <v>2.052777777777778E-2</v>
      </c>
      <c r="AC81" s="390">
        <f>'Test-AI'!L79</f>
        <v>897.88800000000003</v>
      </c>
      <c r="AD81" s="391">
        <f>'Test-AI'!M79</f>
        <v>23.540834</v>
      </c>
      <c r="AE81" s="391">
        <f>'Test-AI'!N79</f>
        <v>31.969535</v>
      </c>
      <c r="AF81" s="391">
        <f>'Test-AI'!O79</f>
        <v>34.042797</v>
      </c>
      <c r="AG81" s="391">
        <f>(Summary!$C$69*AD81+Summary!$C$70*AE81+Summary!$C$71*AF81)/Summary!$C$72</f>
        <v>25.433900400000002</v>
      </c>
      <c r="AH81" s="391">
        <f>'Test-AI'!P79</f>
        <v>5.0337069999999997</v>
      </c>
      <c r="AI81" s="391">
        <f>'Test-AI'!Q79</f>
        <v>5.6068829999999998</v>
      </c>
      <c r="AJ81" s="391">
        <f>'Test-AI'!R79</f>
        <v>34.478073999999999</v>
      </c>
      <c r="AK81" s="391">
        <f>'Test-AI'!S79</f>
        <v>32.489854999999999</v>
      </c>
      <c r="AL81" s="391">
        <f>'Test-AI'!T79</f>
        <v>20.876785999999999</v>
      </c>
      <c r="AM81" s="391">
        <f>'Test-AI'!U79</f>
        <v>26.09234</v>
      </c>
      <c r="AN81" s="391">
        <f>'Test-AI'!V79</f>
        <v>23.54082</v>
      </c>
      <c r="AO81" s="391">
        <f>'Test-AI'!W79</f>
        <v>31.966718</v>
      </c>
      <c r="AP81" s="391">
        <f>'Test-AI'!X79</f>
        <v>34.042076000000002</v>
      </c>
      <c r="AQ81" s="391">
        <f>10*LOG10(1/((Summary!$C$80/10^(AN81/10)+Summary!$C$81/10^(AO81/10)+Summary!$C$82/10^(AP81/10))/Summary!$C$83))</f>
        <v>25.056071522763812</v>
      </c>
      <c r="AR81" s="391">
        <f>'Test-AI'!Y79</f>
        <v>8.6879999999999999E-2</v>
      </c>
      <c r="AS81" s="391">
        <f>'Test-AI'!Z79</f>
        <v>5288.5</v>
      </c>
      <c r="AT81" s="392">
        <f>'Test-AI'!AA79</f>
        <v>0.57030000000000003</v>
      </c>
      <c r="AU81" s="393">
        <f>'Test-AI'!AB79</f>
        <v>2</v>
      </c>
      <c r="AV81" s="393">
        <f>'Test-AI'!AC79</f>
        <v>4</v>
      </c>
      <c r="AW81" s="396">
        <f t="shared" si="7"/>
        <v>1.4690277777777778</v>
      </c>
      <c r="AX81" s="302">
        <f t="shared" si="8"/>
        <v>71.562922868741538</v>
      </c>
      <c r="AY81" s="303">
        <f t="shared" si="9"/>
        <v>3.4689781021897814</v>
      </c>
      <c r="AZ81" s="297">
        <f t="shared" si="10"/>
        <v>1</v>
      </c>
      <c r="BA81" s="345">
        <f t="shared" si="11"/>
        <v>1</v>
      </c>
      <c r="BB81" s="75"/>
      <c r="BC81" s="75"/>
      <c r="BD81" s="570"/>
      <c r="BE81" s="550"/>
      <c r="BF81" s="553"/>
      <c r="BG81" s="553"/>
      <c r="BH81" s="553"/>
      <c r="BI81" s="553"/>
      <c r="BJ81" s="553"/>
      <c r="BK81" s="553"/>
      <c r="BL81" s="553"/>
      <c r="BM81" s="553"/>
      <c r="BN81" s="553"/>
      <c r="BO81" s="546"/>
      <c r="BP81" s="544"/>
      <c r="BQ81" s="546"/>
      <c r="BR81" s="544"/>
      <c r="BS81" s="553"/>
      <c r="BT81" s="553"/>
      <c r="BU81" s="553"/>
      <c r="BV81" s="553"/>
      <c r="BW81" s="553"/>
      <c r="BX81" s="553"/>
      <c r="BY81" s="553"/>
      <c r="BZ81" s="544"/>
      <c r="CA81" s="544"/>
      <c r="CB81" s="553"/>
      <c r="CC81" s="550"/>
      <c r="CD81" s="541"/>
      <c r="CE81" s="546"/>
      <c r="CF81" s="544"/>
      <c r="CG81" s="546"/>
      <c r="CH81" s="544"/>
    </row>
    <row r="82" spans="1:86" ht="17" customHeight="1" thickBot="1" x14ac:dyDescent="0.25">
      <c r="A82" s="538"/>
      <c r="B82" s="595" t="s">
        <v>151</v>
      </c>
      <c r="C82" s="586" t="s">
        <v>235</v>
      </c>
      <c r="D82" s="589">
        <v>29.97</v>
      </c>
      <c r="E82" s="557">
        <v>10</v>
      </c>
      <c r="F82" s="238">
        <v>85</v>
      </c>
      <c r="G82" s="294">
        <f>'Anchor-AI'!L80</f>
        <v>14772.3477</v>
      </c>
      <c r="H82" s="295">
        <f>'Anchor-AI'!M80</f>
        <v>47.865907999999997</v>
      </c>
      <c r="I82" s="295">
        <f>'Anchor-AI'!N80</f>
        <v>49.208748999999997</v>
      </c>
      <c r="J82" s="295">
        <f>'Anchor-AI'!O80</f>
        <v>47.932305999999997</v>
      </c>
      <c r="K82" s="295">
        <f>(Summary!$C$69*H82+Summary!$C$70*I82+Summary!$C$71*J82)/Summary!$C$72</f>
        <v>48.006831899999995</v>
      </c>
      <c r="L82" s="295">
        <f>'Anchor-AI'!P80</f>
        <v>28.098835000000001</v>
      </c>
      <c r="M82" s="295">
        <f>'Anchor-AI'!Q80</f>
        <v>28.203628999999999</v>
      </c>
      <c r="N82" s="295">
        <f>'Anchor-AI'!R80</f>
        <v>99.149679000000006</v>
      </c>
      <c r="O82" s="295">
        <f>'Anchor-AI'!S80</f>
        <v>98.839062999999996</v>
      </c>
      <c r="P82" s="295">
        <f>'Anchor-AI'!T80</f>
        <v>50.159117000000002</v>
      </c>
      <c r="Q82" s="295">
        <f>'Anchor-AI'!U80</f>
        <v>50.723900999999998</v>
      </c>
      <c r="R82" s="295">
        <f>'Anchor-AI'!V80</f>
        <v>47.865212999999997</v>
      </c>
      <c r="S82" s="295">
        <f>'Anchor-AI'!W80</f>
        <v>49.208455000000001</v>
      </c>
      <c r="T82" s="295">
        <f>'Anchor-AI'!X80</f>
        <v>47.932040999999998</v>
      </c>
      <c r="U82" s="295">
        <f>10*LOG10(1/((Summary!$C$80/10^(R82/10)+Summary!$C$81/10^(S82/10)+Summary!$C$82/10^(T82/10))/Summary!$C$83))</f>
        <v>48.073755527911686</v>
      </c>
      <c r="V82" s="295">
        <f>'Anchor-AI'!Y80</f>
        <v>2.2699999999999999E-4</v>
      </c>
      <c r="W82" s="295">
        <f>'Anchor-AI'!Z80</f>
        <v>406.5</v>
      </c>
      <c r="X82" s="295">
        <f>'Anchor-AI'!AA80</f>
        <v>0.3478</v>
      </c>
      <c r="Y82" s="357">
        <f>'Anchor-AI'!AB80</f>
        <v>3</v>
      </c>
      <c r="Z82" s="357">
        <f>'Anchor-AI'!AC80</f>
        <v>4</v>
      </c>
      <c r="AA82" s="296">
        <f t="shared" si="6"/>
        <v>0.11291666666666667</v>
      </c>
      <c r="AC82" s="170">
        <f>'Test-AI'!L80</f>
        <v>12862.081918</v>
      </c>
      <c r="AD82" s="167">
        <f>'Test-AI'!M80</f>
        <v>48.036265</v>
      </c>
      <c r="AE82" s="167">
        <f>'Test-AI'!N80</f>
        <v>49.466090000000001</v>
      </c>
      <c r="AF82" s="167">
        <f>'Test-AI'!O80</f>
        <v>48.102226000000002</v>
      </c>
      <c r="AG82" s="167">
        <f>(Summary!$C$69*AD82+Summary!$C$70*AE82+Summary!$C$71*AF82)/Summary!$C$72</f>
        <v>48.185843599999998</v>
      </c>
      <c r="AH82" s="167">
        <f>'Test-AI'!P80</f>
        <v>28.339542000000002</v>
      </c>
      <c r="AI82" s="167">
        <f>'Test-AI'!Q80</f>
        <v>28.414100000000001</v>
      </c>
      <c r="AJ82" s="167">
        <f>'Test-AI'!R80</f>
        <v>99.140743000000001</v>
      </c>
      <c r="AK82" s="167">
        <f>'Test-AI'!S80</f>
        <v>98.843119000000002</v>
      </c>
      <c r="AL82" s="167">
        <f>'Test-AI'!T80</f>
        <v>50.342145000000002</v>
      </c>
      <c r="AM82" s="167">
        <f>'Test-AI'!U80</f>
        <v>50.875531000000002</v>
      </c>
      <c r="AN82" s="167">
        <f>'Test-AI'!V80</f>
        <v>48.035581000000001</v>
      </c>
      <c r="AO82" s="167">
        <f>'Test-AI'!W80</f>
        <v>49.465730000000001</v>
      </c>
      <c r="AP82" s="167">
        <f>'Test-AI'!X80</f>
        <v>48.101871000000003</v>
      </c>
      <c r="AQ82" s="167">
        <f>10*LOG10(1/((Summary!$C$80/10^(AN82/10)+Summary!$C$81/10^(AO82/10)+Summary!$C$82/10^(AP82/10))/Summary!$C$83))</f>
        <v>48.255087923510089</v>
      </c>
      <c r="AR82" s="167">
        <f>'Test-AI'!Y80</f>
        <v>1.4300000000000001E-4</v>
      </c>
      <c r="AS82" s="167">
        <f>'Test-AI'!Z80</f>
        <v>29519.1</v>
      </c>
      <c r="AT82" s="295">
        <f>'Test-AI'!AA80</f>
        <v>0.87860000000000005</v>
      </c>
      <c r="AU82" s="357">
        <f>'Test-AI'!AB80</f>
        <v>3</v>
      </c>
      <c r="AV82" s="357">
        <f>'Test-AI'!AC80</f>
        <v>4</v>
      </c>
      <c r="AW82" s="296">
        <f t="shared" si="7"/>
        <v>8.1997499999999999</v>
      </c>
      <c r="AX82" s="292">
        <f t="shared" si="8"/>
        <v>72.617712177121774</v>
      </c>
      <c r="AY82" s="293">
        <f t="shared" si="9"/>
        <v>2.5261644623346751</v>
      </c>
      <c r="AZ82" s="292">
        <f t="shared" si="10"/>
        <v>1</v>
      </c>
      <c r="BA82" s="344">
        <f t="shared" si="11"/>
        <v>1</v>
      </c>
      <c r="BB82" s="75"/>
      <c r="BC82" s="75"/>
      <c r="BD82" s="572" t="s">
        <v>39</v>
      </c>
      <c r="BE82" s="549">
        <f t="array" ref="BE82">bdRateExtend($G82:$G85,H82:H85,$AC82:$AC85,AD82:AD85)</f>
        <v>-0.16445601360852413</v>
      </c>
      <c r="BF82" s="551">
        <f t="array" ref="BF82">bdRateExtend($G82:$G87,H82:H87,$AC82:$AC87,AD82:AD87)</f>
        <v>-0.16392726849202977</v>
      </c>
      <c r="BG82" s="551">
        <f t="array" ref="BG82">bdRateExtend($G82:$G87,I82:I87,$AC82:$AC87,AE82:AE87)</f>
        <v>-0.20261597456113167</v>
      </c>
      <c r="BH82" s="551">
        <f t="array" ref="BH82">bdRateExtend($G82:$G87,J82:J87,$AC82:$AC87,AF82:AF87)</f>
        <v>-0.25013327975798116</v>
      </c>
      <c r="BI82" s="551">
        <f t="array" ref="BI82">bdRateExtend($G82:$G87,K82:K87,$AC82:$AC87,AG82:AG87)</f>
        <v>-0.17293117766583133</v>
      </c>
      <c r="BJ82" s="575">
        <f>(Summary!$C$94*BF82+Summary!$C$95*BG82+Summary!$C$96*BH82)/Summary!$C$97</f>
        <v>-0.16892305718543191</v>
      </c>
      <c r="BK82" s="551">
        <f t="array" ref="BK82">bdRateExtend($G82:$G85,L82:L85,$AC82:$AC85,AH82:AH85)</f>
        <v>-0.15785709234429512</v>
      </c>
      <c r="BL82" s="551">
        <f t="array" ref="BL82">bdRateExtend($G82:$G87,L82:L87,$AC82:$AC87,AH82:AH87)</f>
        <v>-0.15165366366575139</v>
      </c>
      <c r="BM82" s="551">
        <f t="array" ref="BM82">bdRateExtend($G82:$G85,M82:M85,$AC82:$AC85,AI82:AI85)</f>
        <v>-0.15932897865156948</v>
      </c>
      <c r="BN82" s="551">
        <f t="array" ref="BN82">bdRateExtend($G82:$G87,M82:M87,$AC82:$AC87,AI82:AI87)</f>
        <v>-0.14923328415568526</v>
      </c>
      <c r="BO82" s="548">
        <f t="array" ref="BO82">bdRateExtend($G82:$G85,N82:N85,$AC82:$AC85,AJ82:AJ85,"None", FALSE,1)</f>
        <v>-0.18292954741686906</v>
      </c>
      <c r="BP82" s="585">
        <f t="array" ref="BP82">bdRateExtend($G82:$G87,N82:N87,$AC82:$AC87,AJ82:AJ87,"None", FALSE,1)</f>
        <v>-0.17267626206248743</v>
      </c>
      <c r="BQ82" s="548">
        <f t="array" ref="BQ82">bdRateExtend($G82:$G85,O82:O85,$AC82:$AC85,AK82:AK85,"None", FALSE,1)</f>
        <v>-0.15588426118847243</v>
      </c>
      <c r="BR82" s="585">
        <f t="array" ref="BR82">bdRateExtend($G82:$G87,O82:O87,$AC82:$AC87,AK82:AK87,"None", FALSE,1)</f>
        <v>-0.16183919331673791</v>
      </c>
      <c r="BS82" s="551">
        <f t="array" ref="BS82">bdRateExtend($G82:$G85,P82:P85,$AC82:$AC85,AL82:AL85)</f>
        <v>-0.15340753633132997</v>
      </c>
      <c r="BT82" s="551">
        <f t="array" ref="BT82">bdRateExtend($G82:$G87,P82:P87,$AC82:$AC87,AL82:AL87)</f>
        <v>-0.14783326306593603</v>
      </c>
      <c r="BU82" s="551">
        <f t="array" ref="BU82">bdRateExtend($G82:$G85,Q82:Q85,$AC82:$AC85,AM82:AM85)</f>
        <v>-0.16698510038265357</v>
      </c>
      <c r="BV82" s="551">
        <f t="array" ref="BV82">bdRateExtend($G82:$G87,Q82:Q87,$AC82:$AC87,AM82:AM87)</f>
        <v>-0.15932102849388896</v>
      </c>
      <c r="BW82" s="551">
        <f t="array" ref="BW82">bdRateExtend($G82:$G85,R82:R85,$AC82:$AC85,AN82:AN85)</f>
        <v>-0.16448821880615072</v>
      </c>
      <c r="BX82" s="551">
        <f t="array" ref="BX82">bdRateExtend($G82:$G87,R82:R87,$AC82:$AC87,AN82:AN87)</f>
        <v>-0.16395538010151289</v>
      </c>
      <c r="BY82" s="551">
        <f t="array" ref="BY82">bdRateExtend($G82:$G87,S82:S87,$AC82:$AC87,AO82:AO87)</f>
        <v>-0.2024844911487611</v>
      </c>
      <c r="BZ82" s="555">
        <f t="array" ref="BZ82">bdRateExtend($G82:$G87,T82:T87,$AC82:$AC87,AP82:AP87)</f>
        <v>-0.25020305241662566</v>
      </c>
      <c r="CA82" s="555">
        <f t="array" ref="CA82">bdRateExtend($G82:$G87,U82:U87,$AC82:$AC87,AQ82:AQ87)</f>
        <v>-0.17136612839630527</v>
      </c>
      <c r="CB82" s="575">
        <f>(Summary!$C$108*BX82+Summary!$C$109*BY82+Summary!$C$110*BZ82)/Summary!$C$111</f>
        <v>-0.16894645143600734</v>
      </c>
      <c r="CC82" s="593">
        <f t="array" ref="CC82">bdCAMBIExtend($G82:$G85,V82:V85,$AC82:$AC85,AR82:AR85)</f>
        <v>1.01023173627427E-3</v>
      </c>
      <c r="CD82" s="578">
        <f t="array" ref="CD82">bdCAMBIExtend($G82:$G87,V82:V87,$AC82:$AC87,AR82:AR87)</f>
        <v>1.6770825120949926E-3</v>
      </c>
      <c r="CE82" s="547">
        <f t="array" ref="CE82">testVMAFRange($G82:$G85,N82:N85,$AC82:$AC85,AJ82:AJ85)</f>
        <v>0</v>
      </c>
      <c r="CF82" s="543">
        <f t="array" ref="CF82">testVMAFRange($G82:$G87,N82:N87,$AC82:$AC87,AJ82:AJ87)</f>
        <v>0</v>
      </c>
      <c r="CG82" s="547">
        <f t="array" ref="CG82">testVMAFRange($G82:$G85,O82:O85,$AC82:$AC85,AK82:AK85)</f>
        <v>0</v>
      </c>
      <c r="CH82" s="543">
        <f t="array" ref="CH82">testVMAFRange($G82:$G87,O82:O87,$AC82:$AC87,AK82:AK87)</f>
        <v>0</v>
      </c>
    </row>
    <row r="83" spans="1:86" ht="17" customHeight="1" x14ac:dyDescent="0.2">
      <c r="A83" s="538"/>
      <c r="B83" s="566"/>
      <c r="C83" s="485"/>
      <c r="D83" s="590"/>
      <c r="E83" s="558"/>
      <c r="F83" s="239">
        <v>110</v>
      </c>
      <c r="G83" s="294">
        <f>'Anchor-AI'!L81</f>
        <v>7609.5583999999999</v>
      </c>
      <c r="H83" s="295">
        <f>'Anchor-AI'!M81</f>
        <v>43.372430999999999</v>
      </c>
      <c r="I83" s="295">
        <f>'Anchor-AI'!N81</f>
        <v>45.998094000000002</v>
      </c>
      <c r="J83" s="295">
        <f>'Anchor-AI'!O81</f>
        <v>45.347555999999997</v>
      </c>
      <c r="K83" s="295">
        <f>(Summary!$C$69*H83+Summary!$C$70*I83+Summary!$C$71*J83)/Summary!$C$72</f>
        <v>43.832509799999997</v>
      </c>
      <c r="L83" s="295">
        <f>'Anchor-AI'!P81</f>
        <v>24.120018000000002</v>
      </c>
      <c r="M83" s="295">
        <f>'Anchor-AI'!Q81</f>
        <v>24.356598000000002</v>
      </c>
      <c r="N83" s="295">
        <f>'Anchor-AI'!R81</f>
        <v>96.927453999999997</v>
      </c>
      <c r="O83" s="295">
        <f>'Anchor-AI'!S81</f>
        <v>95.336513999999994</v>
      </c>
      <c r="P83" s="295">
        <f>'Anchor-AI'!T81</f>
        <v>45.319957000000002</v>
      </c>
      <c r="Q83" s="295">
        <f>'Anchor-AI'!U81</f>
        <v>47.635275999999998</v>
      </c>
      <c r="R83" s="295">
        <f>'Anchor-AI'!V81</f>
        <v>43.371490000000001</v>
      </c>
      <c r="S83" s="295">
        <f>'Anchor-AI'!W81</f>
        <v>45.997765999999999</v>
      </c>
      <c r="T83" s="295">
        <f>'Anchor-AI'!X81</f>
        <v>45.347253000000002</v>
      </c>
      <c r="U83" s="295">
        <f>10*LOG10(1/((Summary!$C$80/10^(R83/10)+Summary!$C$81/10^(S83/10)+Summary!$C$82/10^(T83/10))/Summary!$C$83))</f>
        <v>44.009105940422415</v>
      </c>
      <c r="V83" s="295">
        <f>'Anchor-AI'!Y81</f>
        <v>2.05E-4</v>
      </c>
      <c r="W83" s="295">
        <f>'Anchor-AI'!Z81</f>
        <v>186.2</v>
      </c>
      <c r="X83" s="295">
        <f>'Anchor-AI'!AA81</f>
        <v>0.2621</v>
      </c>
      <c r="Y83" s="357">
        <f>'Anchor-AI'!AB81</f>
        <v>3</v>
      </c>
      <c r="Z83" s="357">
        <f>'Anchor-AI'!AC81</f>
        <v>4</v>
      </c>
      <c r="AA83" s="296">
        <f t="shared" si="6"/>
        <v>5.1722222222222218E-2</v>
      </c>
      <c r="AC83" s="170">
        <f>'Test-AI'!L81</f>
        <v>6711.9440560000003</v>
      </c>
      <c r="AD83" s="167">
        <f>'Test-AI'!M81</f>
        <v>43.717669000000001</v>
      </c>
      <c r="AE83" s="167">
        <f>'Test-AI'!N81</f>
        <v>46.595044999999999</v>
      </c>
      <c r="AF83" s="167">
        <f>'Test-AI'!O81</f>
        <v>45.907862999999999</v>
      </c>
      <c r="AG83" s="167">
        <f>(Summary!$C$69*AD83+Summary!$C$70*AE83+Summary!$C$71*AF83)/Summary!$C$72</f>
        <v>44.224426000000008</v>
      </c>
      <c r="AH83" s="167">
        <f>'Test-AI'!P81</f>
        <v>24.422236000000002</v>
      </c>
      <c r="AI83" s="167">
        <f>'Test-AI'!Q81</f>
        <v>24.658225000000002</v>
      </c>
      <c r="AJ83" s="167">
        <f>'Test-AI'!R81</f>
        <v>97.954711000000003</v>
      </c>
      <c r="AK83" s="167">
        <f>'Test-AI'!S81</f>
        <v>95.876160999999996</v>
      </c>
      <c r="AL83" s="167">
        <f>'Test-AI'!T81</f>
        <v>45.668666000000002</v>
      </c>
      <c r="AM83" s="167">
        <f>'Test-AI'!U81</f>
        <v>47.926223</v>
      </c>
      <c r="AN83" s="167">
        <f>'Test-AI'!V81</f>
        <v>43.717187000000003</v>
      </c>
      <c r="AO83" s="167">
        <f>'Test-AI'!W81</f>
        <v>46.594577000000001</v>
      </c>
      <c r="AP83" s="167">
        <f>'Test-AI'!X81</f>
        <v>45.907626999999998</v>
      </c>
      <c r="AQ83" s="167">
        <f>10*LOG10(1/((Summary!$C$80/10^(AN83/10)+Summary!$C$81/10^(AO83/10)+Summary!$C$82/10^(AP83/10))/Summary!$C$83))</f>
        <v>44.406486957876517</v>
      </c>
      <c r="AR83" s="167">
        <f>'Test-AI'!Y81</f>
        <v>2.41E-4</v>
      </c>
      <c r="AS83" s="167">
        <f>'Test-AI'!Z81</f>
        <v>20719.3</v>
      </c>
      <c r="AT83" s="295">
        <f>'Test-AI'!AA81</f>
        <v>0.7611</v>
      </c>
      <c r="AU83" s="357">
        <f>'Test-AI'!AB81</f>
        <v>3</v>
      </c>
      <c r="AV83" s="357">
        <f>'Test-AI'!AC81</f>
        <v>4</v>
      </c>
      <c r="AW83" s="296">
        <f t="shared" si="7"/>
        <v>5.7553611111111111</v>
      </c>
      <c r="AX83" s="297">
        <f t="shared" si="8"/>
        <v>111.27443609022556</v>
      </c>
      <c r="AY83" s="298">
        <f t="shared" si="9"/>
        <v>2.9038534910339564</v>
      </c>
      <c r="AZ83" s="297">
        <f t="shared" si="10"/>
        <v>1</v>
      </c>
      <c r="BA83" s="345">
        <f t="shared" si="11"/>
        <v>1</v>
      </c>
      <c r="BB83" s="75"/>
      <c r="BC83" s="75"/>
      <c r="BD83" s="565"/>
      <c r="BE83" s="550"/>
      <c r="BF83" s="552"/>
      <c r="BG83" s="552"/>
      <c r="BH83" s="552"/>
      <c r="BI83" s="552"/>
      <c r="BJ83" s="552"/>
      <c r="BK83" s="553"/>
      <c r="BL83" s="552"/>
      <c r="BM83" s="553"/>
      <c r="BN83" s="552"/>
      <c r="BO83" s="546"/>
      <c r="BP83" s="541"/>
      <c r="BQ83" s="546"/>
      <c r="BR83" s="541"/>
      <c r="BS83" s="553"/>
      <c r="BT83" s="552"/>
      <c r="BU83" s="553"/>
      <c r="BV83" s="552"/>
      <c r="BW83" s="553"/>
      <c r="BX83" s="552"/>
      <c r="BY83" s="552"/>
      <c r="BZ83" s="541"/>
      <c r="CA83" s="541"/>
      <c r="CB83" s="552"/>
      <c r="CC83" s="550"/>
      <c r="CD83" s="541"/>
      <c r="CE83" s="546"/>
      <c r="CF83" s="541"/>
      <c r="CG83" s="546"/>
      <c r="CH83" s="541"/>
    </row>
    <row r="84" spans="1:86" ht="17" customHeight="1" x14ac:dyDescent="0.2">
      <c r="A84" s="538"/>
      <c r="B84" s="566"/>
      <c r="C84" s="485"/>
      <c r="D84" s="590"/>
      <c r="E84" s="558"/>
      <c r="F84" s="239">
        <v>135</v>
      </c>
      <c r="G84" s="294">
        <f>'Anchor-AI'!L82</f>
        <v>3640.4715000000001</v>
      </c>
      <c r="H84" s="295">
        <f>'Anchor-AI'!M82</f>
        <v>39.043947000000003</v>
      </c>
      <c r="I84" s="295">
        <f>'Anchor-AI'!N82</f>
        <v>42.851663000000002</v>
      </c>
      <c r="J84" s="295">
        <f>'Anchor-AI'!O82</f>
        <v>42.74174</v>
      </c>
      <c r="K84" s="295">
        <f>(Summary!$C$69*H84+Summary!$C$70*I84+Summary!$C$71*J84)/Summary!$C$72</f>
        <v>39.794497900000003</v>
      </c>
      <c r="L84" s="295">
        <f>'Anchor-AI'!P82</f>
        <v>20.349865000000001</v>
      </c>
      <c r="M84" s="295">
        <f>'Anchor-AI'!Q82</f>
        <v>20.560549999999999</v>
      </c>
      <c r="N84" s="295">
        <f>'Anchor-AI'!R82</f>
        <v>88.92371</v>
      </c>
      <c r="O84" s="295">
        <f>'Anchor-AI'!S82</f>
        <v>86.937231999999995</v>
      </c>
      <c r="P84" s="295">
        <f>'Anchor-AI'!T82</f>
        <v>39.752961999999997</v>
      </c>
      <c r="Q84" s="295">
        <f>'Anchor-AI'!U82</f>
        <v>44.105400000000003</v>
      </c>
      <c r="R84" s="295">
        <f>'Anchor-AI'!V82</f>
        <v>39.043269000000002</v>
      </c>
      <c r="S84" s="295">
        <f>'Anchor-AI'!W82</f>
        <v>42.850901</v>
      </c>
      <c r="T84" s="295">
        <f>'Anchor-AI'!X82</f>
        <v>42.741024000000003</v>
      </c>
      <c r="U84" s="295">
        <f>10*LOG10(1/((Summary!$C$80/10^(R84/10)+Summary!$C$81/10^(S84/10)+Summary!$C$82/10^(T84/10))/Summary!$C$83))</f>
        <v>39.973692827952718</v>
      </c>
      <c r="V84" s="295">
        <f>'Anchor-AI'!Y82</f>
        <v>2.297E-3</v>
      </c>
      <c r="W84" s="295">
        <f>'Anchor-AI'!Z82</f>
        <v>165.7</v>
      </c>
      <c r="X84" s="295">
        <f>'Anchor-AI'!AA82</f>
        <v>0.2422</v>
      </c>
      <c r="Y84" s="357">
        <f>'Anchor-AI'!AB82</f>
        <v>2</v>
      </c>
      <c r="Z84" s="357">
        <f>'Anchor-AI'!AC82</f>
        <v>4</v>
      </c>
      <c r="AA84" s="296">
        <f t="shared" si="6"/>
        <v>4.6027777777777772E-2</v>
      </c>
      <c r="AC84" s="170">
        <f>'Test-AI'!L82</f>
        <v>3236.619381</v>
      </c>
      <c r="AD84" s="167">
        <f>'Test-AI'!M82</f>
        <v>39.383831999999998</v>
      </c>
      <c r="AE84" s="167">
        <f>'Test-AI'!N82</f>
        <v>43.486865999999999</v>
      </c>
      <c r="AF84" s="167">
        <f>'Test-AI'!O82</f>
        <v>43.429231999999999</v>
      </c>
      <c r="AG84" s="167">
        <f>(Summary!$C$69*AD84+Summary!$C$70*AE84+Summary!$C$71*AF84)/Summary!$C$72</f>
        <v>40.198675399999999</v>
      </c>
      <c r="AH84" s="167">
        <f>'Test-AI'!P82</f>
        <v>20.572444000000001</v>
      </c>
      <c r="AI84" s="167">
        <f>'Test-AI'!Q82</f>
        <v>20.815481999999999</v>
      </c>
      <c r="AJ84" s="167">
        <f>'Test-AI'!R82</f>
        <v>89.898510000000002</v>
      </c>
      <c r="AK84" s="167">
        <f>'Test-AI'!S82</f>
        <v>87.634592999999995</v>
      </c>
      <c r="AL84" s="167">
        <f>'Test-AI'!T82</f>
        <v>40.113770000000002</v>
      </c>
      <c r="AM84" s="167">
        <f>'Test-AI'!U82</f>
        <v>44.435848</v>
      </c>
      <c r="AN84" s="167">
        <f>'Test-AI'!V82</f>
        <v>39.383290000000002</v>
      </c>
      <c r="AO84" s="167">
        <f>'Test-AI'!W82</f>
        <v>43.485495999999998</v>
      </c>
      <c r="AP84" s="167">
        <f>'Test-AI'!X82</f>
        <v>43.428595000000001</v>
      </c>
      <c r="AQ84" s="167">
        <f>10*LOG10(1/((Summary!$C$80/10^(AN84/10)+Summary!$C$81/10^(AO84/10)+Summary!$C$82/10^(AP84/10))/Summary!$C$83))</f>
        <v>40.367959106649522</v>
      </c>
      <c r="AR84" s="167">
        <f>'Test-AI'!Y82</f>
        <v>2.4550000000000002E-3</v>
      </c>
      <c r="AS84" s="167">
        <f>'Test-AI'!Z82</f>
        <v>21675.200000000001</v>
      </c>
      <c r="AT84" s="295">
        <f>'Test-AI'!AA82</f>
        <v>0.68379999999999996</v>
      </c>
      <c r="AU84" s="357">
        <f>'Test-AI'!AB82</f>
        <v>2</v>
      </c>
      <c r="AV84" s="357">
        <f>'Test-AI'!AC82</f>
        <v>4</v>
      </c>
      <c r="AW84" s="296">
        <f t="shared" si="7"/>
        <v>6.020888888888889</v>
      </c>
      <c r="AX84" s="297">
        <f t="shared" si="8"/>
        <v>130.80989740494871</v>
      </c>
      <c r="AY84" s="298">
        <f t="shared" si="9"/>
        <v>2.8232865400495455</v>
      </c>
      <c r="AZ84" s="297">
        <f t="shared" si="10"/>
        <v>1</v>
      </c>
      <c r="BA84" s="345">
        <f t="shared" si="11"/>
        <v>1</v>
      </c>
      <c r="BB84" s="75"/>
      <c r="BC84" s="75"/>
      <c r="BD84" s="573" t="s">
        <v>147</v>
      </c>
      <c r="BE84" s="549">
        <f t="array" ref="BE84">bdRateExtend($G83:$G86,H83:H86,$AC83:$AC86,AD83:AD86)</f>
        <v>-0.17007826964949546</v>
      </c>
      <c r="BF84" s="552"/>
      <c r="BG84" s="552"/>
      <c r="BH84" s="552"/>
      <c r="BI84" s="552"/>
      <c r="BJ84" s="552"/>
      <c r="BK84" s="551">
        <f t="array" ref="BK84">bdRateExtend($G83:$G86,L83:L86,$AC83:$AC86,AH83:AH86)</f>
        <v>-0.15466627711003444</v>
      </c>
      <c r="BL84" s="552"/>
      <c r="BM84" s="551">
        <f t="array" ref="BM84">bdRateExtend($G83:$G86,M83:M86,$AC83:$AC86,AI83:AI86)</f>
        <v>-0.1540793023963446</v>
      </c>
      <c r="BN84" s="552"/>
      <c r="BO84" s="545">
        <f t="array" ref="BO84">bdRateExtend($G83:$G86,N83:N86,$AC83:$AC86,AJ83:AJ86,"None", FALSE,1)</f>
        <v>-0.1677726260119089</v>
      </c>
      <c r="BP84" s="541"/>
      <c r="BQ84" s="545">
        <f t="array" ref="BQ84">bdRateExtend($G83:$G86,O83:O86,$AC83:$AC86,AK83:AK86,"None", FALSE,1)</f>
        <v>-0.15767497492948923</v>
      </c>
      <c r="BR84" s="541"/>
      <c r="BS84" s="551">
        <f t="array" ref="BS84">bdRateExtend($G83:$G86,P83:P86,$AC83:$AC86,AL83:AL86)</f>
        <v>-0.14915590556350433</v>
      </c>
      <c r="BT84" s="552"/>
      <c r="BU84" s="551">
        <f t="array" ref="BU84">bdRateExtend($G83:$G86,Q83:Q86,$AC83:$AC86,AM83:AM86)</f>
        <v>-0.159175277154747</v>
      </c>
      <c r="BV84" s="552"/>
      <c r="BW84" s="551">
        <f t="array" ref="BW84">bdRateExtend($G83:$G86,R83:R86,$AC83:$AC86,AN83:AN86)</f>
        <v>-0.17009179308996902</v>
      </c>
      <c r="BX84" s="552"/>
      <c r="BY84" s="552"/>
      <c r="BZ84" s="541"/>
      <c r="CA84" s="541"/>
      <c r="CB84" s="552"/>
      <c r="CC84" s="560">
        <f t="array" ref="CC84">bdCAMBIExtend($G83:$G86,V83:V86,$AC83:$AC86,AR83:AR86)</f>
        <v>2.8558127642161085E-3</v>
      </c>
      <c r="CD84" s="541"/>
      <c r="CE84" s="554">
        <f t="array" ref="CE84">testVMAFRange($G83:$G86,N83:N86,$AC83:$AC86,AJ83:AJ86)</f>
        <v>0</v>
      </c>
      <c r="CF84" s="541"/>
      <c r="CG84" s="554">
        <f t="array" ref="CG84">testVMAFRange($G83:$G86,O83:O86,$AC83:$AC86,AK83:AK86)</f>
        <v>0</v>
      </c>
      <c r="CH84" s="541"/>
    </row>
    <row r="85" spans="1:86" ht="17" customHeight="1" x14ac:dyDescent="0.2">
      <c r="A85" s="538"/>
      <c r="B85" s="566"/>
      <c r="C85" s="485"/>
      <c r="D85" s="590"/>
      <c r="E85" s="558"/>
      <c r="F85" s="239">
        <v>160</v>
      </c>
      <c r="G85" s="294">
        <f>'Anchor-AI'!L83</f>
        <v>1561.0309999999999</v>
      </c>
      <c r="H85" s="295">
        <f>'Anchor-AI'!M83</f>
        <v>34.914225000000002</v>
      </c>
      <c r="I85" s="295">
        <f>'Anchor-AI'!N83</f>
        <v>40.047701000000004</v>
      </c>
      <c r="J85" s="295">
        <f>'Anchor-AI'!O83</f>
        <v>40.416767999999998</v>
      </c>
      <c r="K85" s="295">
        <f>(Summary!$C$69*H85+Summary!$C$70*I85+Summary!$C$71*J85)/Summary!$C$72</f>
        <v>35.977826900000004</v>
      </c>
      <c r="L85" s="295">
        <f>'Anchor-AI'!P83</f>
        <v>16.297557999999999</v>
      </c>
      <c r="M85" s="295">
        <f>'Anchor-AI'!Q83</f>
        <v>16.622395999999998</v>
      </c>
      <c r="N85" s="295">
        <f>'Anchor-AI'!R83</f>
        <v>71.915501000000006</v>
      </c>
      <c r="O85" s="295">
        <f>'Anchor-AI'!S83</f>
        <v>69.450726000000003</v>
      </c>
      <c r="P85" s="295">
        <f>'Anchor-AI'!T83</f>
        <v>33.915354999999998</v>
      </c>
      <c r="Q85" s="295">
        <f>'Anchor-AI'!U83</f>
        <v>40.647171999999998</v>
      </c>
      <c r="R85" s="295">
        <f>'Anchor-AI'!V83</f>
        <v>34.913707000000002</v>
      </c>
      <c r="S85" s="295">
        <f>'Anchor-AI'!W83</f>
        <v>40.046629000000003</v>
      </c>
      <c r="T85" s="295">
        <f>'Anchor-AI'!X83</f>
        <v>40.414847999999999</v>
      </c>
      <c r="U85" s="295">
        <f>10*LOG10(1/((Summary!$C$80/10^(R85/10)+Summary!$C$81/10^(S85/10)+Summary!$C$82/10^(T85/10))/Summary!$C$83))</f>
        <v>36.078549968274473</v>
      </c>
      <c r="V85" s="295">
        <f>'Anchor-AI'!Y83</f>
        <v>8.2900000000000005E-3</v>
      </c>
      <c r="W85" s="295">
        <f>'Anchor-AI'!Z83</f>
        <v>139.9</v>
      </c>
      <c r="X85" s="295">
        <f>'Anchor-AI'!AA83</f>
        <v>0.16109999999999999</v>
      </c>
      <c r="Y85" s="357">
        <f>'Anchor-AI'!AB83</f>
        <v>2</v>
      </c>
      <c r="Z85" s="357">
        <f>'Anchor-AI'!AC83</f>
        <v>4</v>
      </c>
      <c r="AA85" s="296">
        <f t="shared" si="6"/>
        <v>3.886111111111111E-2</v>
      </c>
      <c r="AC85" s="170">
        <f>'Test-AI'!L83</f>
        <v>1423.0729269999999</v>
      </c>
      <c r="AD85" s="167">
        <f>'Test-AI'!M83</f>
        <v>35.37135</v>
      </c>
      <c r="AE85" s="167">
        <f>'Test-AI'!N83</f>
        <v>40.333789000000003</v>
      </c>
      <c r="AF85" s="167">
        <f>'Test-AI'!O83</f>
        <v>40.926789999999997</v>
      </c>
      <c r="AG85" s="167">
        <f>(Summary!$C$69*AD85+Summary!$C$70*AE85+Summary!$C$71*AF85)/Summary!$C$72</f>
        <v>36.4231379</v>
      </c>
      <c r="AH85" s="167">
        <f>'Test-AI'!P83</f>
        <v>16.664277999999999</v>
      </c>
      <c r="AI85" s="167">
        <f>'Test-AI'!Q83</f>
        <v>16.949535000000001</v>
      </c>
      <c r="AJ85" s="167">
        <f>'Test-AI'!R83</f>
        <v>74.116842000000005</v>
      </c>
      <c r="AK85" s="167">
        <f>'Test-AI'!S83</f>
        <v>71.462806999999998</v>
      </c>
      <c r="AL85" s="167">
        <f>'Test-AI'!T83</f>
        <v>34.310434000000001</v>
      </c>
      <c r="AM85" s="167">
        <f>'Test-AI'!U83</f>
        <v>40.885165000000001</v>
      </c>
      <c r="AN85" s="167">
        <f>'Test-AI'!V83</f>
        <v>35.370793999999997</v>
      </c>
      <c r="AO85" s="167">
        <f>'Test-AI'!W83</f>
        <v>40.333238000000001</v>
      </c>
      <c r="AP85" s="167">
        <f>'Test-AI'!X83</f>
        <v>40.926152999999999</v>
      </c>
      <c r="AQ85" s="167">
        <f>10*LOG10(1/((Summary!$C$80/10^(AN85/10)+Summary!$C$81/10^(AO85/10)+Summary!$C$82/10^(AP85/10))/Summary!$C$83))</f>
        <v>36.527332123289213</v>
      </c>
      <c r="AR85" s="167">
        <f>'Test-AI'!Y83</f>
        <v>1.7134E-2</v>
      </c>
      <c r="AS85" s="167">
        <f>'Test-AI'!Z83</f>
        <v>14309.8</v>
      </c>
      <c r="AT85" s="295">
        <f>'Test-AI'!AA83</f>
        <v>0.50890000000000002</v>
      </c>
      <c r="AU85" s="357">
        <f>'Test-AI'!AB83</f>
        <v>2</v>
      </c>
      <c r="AV85" s="357">
        <f>'Test-AI'!AC83</f>
        <v>4</v>
      </c>
      <c r="AW85" s="296">
        <f t="shared" si="7"/>
        <v>3.9749444444444442</v>
      </c>
      <c r="AX85" s="297">
        <f t="shared" si="8"/>
        <v>102.28591851322372</v>
      </c>
      <c r="AY85" s="298">
        <f t="shared" si="9"/>
        <v>3.1589075108628184</v>
      </c>
      <c r="AZ85" s="297">
        <f t="shared" si="10"/>
        <v>1</v>
      </c>
      <c r="BA85" s="345">
        <f t="shared" si="11"/>
        <v>1</v>
      </c>
      <c r="BB85" s="75"/>
      <c r="BC85" s="75"/>
      <c r="BD85" s="565"/>
      <c r="BE85" s="550"/>
      <c r="BF85" s="552"/>
      <c r="BG85" s="552"/>
      <c r="BH85" s="552"/>
      <c r="BI85" s="552"/>
      <c r="BJ85" s="552"/>
      <c r="BK85" s="553"/>
      <c r="BL85" s="552"/>
      <c r="BM85" s="553"/>
      <c r="BN85" s="552"/>
      <c r="BO85" s="546"/>
      <c r="BP85" s="541"/>
      <c r="BQ85" s="546"/>
      <c r="BR85" s="541"/>
      <c r="BS85" s="553"/>
      <c r="BT85" s="552"/>
      <c r="BU85" s="553"/>
      <c r="BV85" s="552"/>
      <c r="BW85" s="553"/>
      <c r="BX85" s="552"/>
      <c r="BY85" s="552"/>
      <c r="BZ85" s="541"/>
      <c r="CA85" s="541"/>
      <c r="CB85" s="552"/>
      <c r="CC85" s="550"/>
      <c r="CD85" s="541"/>
      <c r="CE85" s="546"/>
      <c r="CF85" s="541"/>
      <c r="CG85" s="546"/>
      <c r="CH85" s="541"/>
    </row>
    <row r="86" spans="1:86" ht="17" customHeight="1" thickBot="1" x14ac:dyDescent="0.25">
      <c r="A86" s="538"/>
      <c r="B86" s="566"/>
      <c r="C86" s="485"/>
      <c r="D86" s="590"/>
      <c r="E86" s="558"/>
      <c r="F86" s="239">
        <v>185</v>
      </c>
      <c r="G86" s="294">
        <f>'Anchor-AI'!L84</f>
        <v>583.86410000000001</v>
      </c>
      <c r="H86" s="295">
        <f>'Anchor-AI'!M84</f>
        <v>31.321815999999998</v>
      </c>
      <c r="I86" s="295">
        <f>'Anchor-AI'!N84</f>
        <v>37.128388000000001</v>
      </c>
      <c r="J86" s="295">
        <f>'Anchor-AI'!O84</f>
        <v>38.251821</v>
      </c>
      <c r="K86" s="295">
        <f>(Summary!$C$69*H86+Summary!$C$70*I86+Summary!$C$71*J86)/Summary!$C$72</f>
        <v>32.595473699999999</v>
      </c>
      <c r="L86" s="295">
        <f>'Anchor-AI'!P84</f>
        <v>12.404634</v>
      </c>
      <c r="M86" s="295">
        <f>'Anchor-AI'!Q84</f>
        <v>12.846043999999999</v>
      </c>
      <c r="N86" s="295">
        <f>'Anchor-AI'!R84</f>
        <v>44.228592999999996</v>
      </c>
      <c r="O86" s="295">
        <f>'Anchor-AI'!S84</f>
        <v>42.296996</v>
      </c>
      <c r="P86" s="295">
        <f>'Anchor-AI'!T84</f>
        <v>28.760300000000001</v>
      </c>
      <c r="Q86" s="295">
        <f>'Anchor-AI'!U84</f>
        <v>37.238615000000003</v>
      </c>
      <c r="R86" s="295">
        <f>'Anchor-AI'!V84</f>
        <v>31.321086000000001</v>
      </c>
      <c r="S86" s="295">
        <f>'Anchor-AI'!W84</f>
        <v>37.127924999999998</v>
      </c>
      <c r="T86" s="295">
        <f>'Anchor-AI'!X84</f>
        <v>38.251452999999998</v>
      </c>
      <c r="U86" s="295">
        <f>10*LOG10(1/((Summary!$C$80/10^(R86/10)+Summary!$C$81/10^(S86/10)+Summary!$C$82/10^(T86/10))/Summary!$C$83))</f>
        <v>32.604029773459629</v>
      </c>
      <c r="V86" s="295">
        <f>'Anchor-AI'!Y84</f>
        <v>1.4763E-2</v>
      </c>
      <c r="W86" s="295">
        <f>'Anchor-AI'!Z84</f>
        <v>101.5</v>
      </c>
      <c r="X86" s="295">
        <f>'Anchor-AI'!AA84</f>
        <v>0.12790000000000001</v>
      </c>
      <c r="Y86" s="357">
        <f>'Anchor-AI'!AB84</f>
        <v>2</v>
      </c>
      <c r="Z86" s="357">
        <f>'Anchor-AI'!AC84</f>
        <v>4</v>
      </c>
      <c r="AA86" s="296">
        <f t="shared" si="6"/>
        <v>2.8194444444444446E-2</v>
      </c>
      <c r="AC86" s="170">
        <f>'Test-AI'!L84</f>
        <v>554.03796199999999</v>
      </c>
      <c r="AD86" s="167">
        <f>'Test-AI'!M84</f>
        <v>31.727293</v>
      </c>
      <c r="AE86" s="167">
        <f>'Test-AI'!N84</f>
        <v>37.576011999999999</v>
      </c>
      <c r="AF86" s="167">
        <f>'Test-AI'!O84</f>
        <v>38.823729999999998</v>
      </c>
      <c r="AG86" s="167">
        <f>(Summary!$C$69*AD86+Summary!$C$70*AE86+Summary!$C$71*AF86)/Summary!$C$72</f>
        <v>33.0218086</v>
      </c>
      <c r="AH86" s="167">
        <f>'Test-AI'!P84</f>
        <v>12.765461999999999</v>
      </c>
      <c r="AI86" s="167">
        <f>'Test-AI'!Q84</f>
        <v>13.174721999999999</v>
      </c>
      <c r="AJ86" s="167">
        <f>'Test-AI'!R84</f>
        <v>47.767389000000001</v>
      </c>
      <c r="AK86" s="167">
        <f>'Test-AI'!S84</f>
        <v>45.648991000000002</v>
      </c>
      <c r="AL86" s="167">
        <f>'Test-AI'!T84</f>
        <v>29.217078999999998</v>
      </c>
      <c r="AM86" s="167">
        <f>'Test-AI'!U84</f>
        <v>37.595824</v>
      </c>
      <c r="AN86" s="167">
        <f>'Test-AI'!V84</f>
        <v>31.726579000000001</v>
      </c>
      <c r="AO86" s="167">
        <f>'Test-AI'!W84</f>
        <v>37.574624999999997</v>
      </c>
      <c r="AP86" s="167">
        <f>'Test-AI'!X84</f>
        <v>38.823025000000001</v>
      </c>
      <c r="AQ86" s="167">
        <f>10*LOG10(1/((Summary!$C$80/10^(AN86/10)+Summary!$C$81/10^(AO86/10)+Summary!$C$82/10^(AP86/10))/Summary!$C$83))</f>
        <v>33.019344338310496</v>
      </c>
      <c r="AR86" s="167">
        <f>'Test-AI'!Y84</f>
        <v>1.5636000000000001E-2</v>
      </c>
      <c r="AS86" s="167">
        <f>'Test-AI'!Z84</f>
        <v>7462.3</v>
      </c>
      <c r="AT86" s="295">
        <f>'Test-AI'!AA84</f>
        <v>0.42309999999999998</v>
      </c>
      <c r="AU86" s="357">
        <f>'Test-AI'!AB84</f>
        <v>2</v>
      </c>
      <c r="AV86" s="357">
        <f>'Test-AI'!AC84</f>
        <v>4</v>
      </c>
      <c r="AW86" s="296">
        <f t="shared" si="7"/>
        <v>2.072861111111111</v>
      </c>
      <c r="AX86" s="297">
        <f t="shared" si="8"/>
        <v>73.520197044334978</v>
      </c>
      <c r="AY86" s="298">
        <f t="shared" si="9"/>
        <v>3.3080531665363559</v>
      </c>
      <c r="AZ86" s="297">
        <f t="shared" si="10"/>
        <v>1</v>
      </c>
      <c r="BA86" s="345">
        <f t="shared" si="11"/>
        <v>1</v>
      </c>
      <c r="BB86" s="75"/>
      <c r="BC86" s="75"/>
      <c r="BD86" s="574" t="s">
        <v>46</v>
      </c>
      <c r="BE86" s="549">
        <f t="array" ref="BE86">bdRateExtend($G84:$G87,H84:H87,$AC84:$AC87,AD84:AD87)</f>
        <v>-0.16671987798165788</v>
      </c>
      <c r="BF86" s="552"/>
      <c r="BG86" s="552"/>
      <c r="BH86" s="552"/>
      <c r="BI86" s="552"/>
      <c r="BJ86" s="552"/>
      <c r="BK86" s="551">
        <f t="array" ref="BK86">bdRateExtend($G84:$G87,L84:L87,$AC84:$AC87,AH84:AH87)</f>
        <v>-0.14626664386108146</v>
      </c>
      <c r="BL86" s="552"/>
      <c r="BM86" s="551">
        <f t="array" ref="BM86">bdRateExtend($G84:$G87,M84:M87,$AC84:$AC87,AI84:AI87)</f>
        <v>-0.14065408231651488</v>
      </c>
      <c r="BN86" s="552"/>
      <c r="BO86" s="545">
        <f t="array" ref="BO86">bdRateExtend($G84:$G87,N84:N87,$AC84:$AC87,AJ84:AJ87,"None", FALSE,1)</f>
        <v>-0.16710413424663439</v>
      </c>
      <c r="BP86" s="541"/>
      <c r="BQ86" s="545">
        <f t="array" ref="BQ86">bdRateExtend($G84:$G87,O84:O87,$AC84:$AC87,AK84:AK87,"None", FALSE,1)</f>
        <v>-0.1621543439954477</v>
      </c>
      <c r="BR86" s="541"/>
      <c r="BS86" s="551">
        <f t="array" ref="BS86">bdRateExtend($G84:$G87,P84:P87,$AC84:$AC87,AL84:AL87)</f>
        <v>-0.14201335644317759</v>
      </c>
      <c r="BT86" s="552"/>
      <c r="BU86" s="551">
        <f t="array" ref="BU86">bdRateExtend($G84:$G87,Q84:Q87,$AC84:$AC87,AM84:AM87)</f>
        <v>-0.15110085793239003</v>
      </c>
      <c r="BV86" s="552"/>
      <c r="BW86" s="551">
        <f t="array" ref="BW86">bdRateExtend($G84:$G87,R84:R87,$AC84:$AC87,AN84:AN87)</f>
        <v>-0.16673490393721324</v>
      </c>
      <c r="BX86" s="552"/>
      <c r="BY86" s="552"/>
      <c r="BZ86" s="541"/>
      <c r="CA86" s="541"/>
      <c r="CB86" s="552"/>
      <c r="CC86" s="560">
        <f t="array" ref="CC86">bdCAMBIExtend($G84:$G87,V84:V87,$AC84:$AC87,AR84:AR87)</f>
        <v>2.5825880612378844E-3</v>
      </c>
      <c r="CD86" s="541"/>
      <c r="CE86" s="554">
        <f t="array" ref="CE86">testVMAFRange($G84:$G87,N84:N87,$AC84:$AC87,AJ84:AJ87)</f>
        <v>0</v>
      </c>
      <c r="CF86" s="541"/>
      <c r="CG86" s="554">
        <f t="array" ref="CG86">testVMAFRange($G84:$G87,O84:O87,$AC84:$AC87,AK84:AK87)</f>
        <v>0</v>
      </c>
      <c r="CH86" s="541"/>
    </row>
    <row r="87" spans="1:86" ht="17" customHeight="1" thickBot="1" x14ac:dyDescent="0.25">
      <c r="A87" s="538"/>
      <c r="B87" s="596"/>
      <c r="C87" s="486"/>
      <c r="D87" s="591"/>
      <c r="E87" s="559"/>
      <c r="F87" s="240">
        <v>210</v>
      </c>
      <c r="G87" s="294">
        <f>'Anchor-AI'!L85</f>
        <v>191.6643</v>
      </c>
      <c r="H87" s="295">
        <f>'Anchor-AI'!M85</f>
        <v>28.411037</v>
      </c>
      <c r="I87" s="295">
        <f>'Anchor-AI'!N85</f>
        <v>34.755226</v>
      </c>
      <c r="J87" s="295">
        <f>'Anchor-AI'!O85</f>
        <v>35.924965999999998</v>
      </c>
      <c r="K87" s="295">
        <f>(Summary!$C$69*H87+Summary!$C$70*I87+Summary!$C$71*J87)/Summary!$C$72</f>
        <v>29.796848799999999</v>
      </c>
      <c r="L87" s="295">
        <f>'Anchor-AI'!P85</f>
        <v>9.3263929999999995</v>
      </c>
      <c r="M87" s="295">
        <f>'Anchor-AI'!Q85</f>
        <v>9.7267329999999994</v>
      </c>
      <c r="N87" s="295">
        <f>'Anchor-AI'!R85</f>
        <v>11.330194000000001</v>
      </c>
      <c r="O87" s="295">
        <f>'Anchor-AI'!S85</f>
        <v>10.380191</v>
      </c>
      <c r="P87" s="295">
        <f>'Anchor-AI'!T85</f>
        <v>24.922775000000001</v>
      </c>
      <c r="Q87" s="295">
        <f>'Anchor-AI'!U85</f>
        <v>33.979934</v>
      </c>
      <c r="R87" s="295">
        <f>'Anchor-AI'!V85</f>
        <v>28.409849999999999</v>
      </c>
      <c r="S87" s="295">
        <f>'Anchor-AI'!W85</f>
        <v>34.753334000000002</v>
      </c>
      <c r="T87" s="295">
        <f>'Anchor-AI'!X85</f>
        <v>35.922685999999999</v>
      </c>
      <c r="U87" s="295">
        <f>10*LOG10(1/((Summary!$C$80/10^(R87/10)+Summary!$C$81/10^(S87/10)+Summary!$C$82/10^(T87/10))/Summary!$C$83))</f>
        <v>29.7475768351485</v>
      </c>
      <c r="V87" s="295">
        <f>'Anchor-AI'!Y85</f>
        <v>1.9325999999999999E-2</v>
      </c>
      <c r="W87" s="295">
        <f>'Anchor-AI'!Z85</f>
        <v>50</v>
      </c>
      <c r="X87" s="295">
        <f>'Anchor-AI'!AA85</f>
        <v>0.14449999999999999</v>
      </c>
      <c r="Y87" s="357">
        <f>'Anchor-AI'!AB85</f>
        <v>2</v>
      </c>
      <c r="Z87" s="357">
        <f>'Anchor-AI'!AC85</f>
        <v>4</v>
      </c>
      <c r="AA87" s="296">
        <f t="shared" si="6"/>
        <v>1.3888888888888888E-2</v>
      </c>
      <c r="AC87" s="170">
        <f>'Test-AI'!L85</f>
        <v>184.135864</v>
      </c>
      <c r="AD87" s="167">
        <f>'Test-AI'!M85</f>
        <v>28.602117</v>
      </c>
      <c r="AE87" s="167">
        <f>'Test-AI'!N85</f>
        <v>34.895386999999999</v>
      </c>
      <c r="AF87" s="167">
        <f>'Test-AI'!O85</f>
        <v>36.224181000000002</v>
      </c>
      <c r="AG87" s="167">
        <f>(Summary!$C$69*AD87+Summary!$C$70*AE87+Summary!$C$71*AF87)/Summary!$C$72</f>
        <v>29.993650399999996</v>
      </c>
      <c r="AH87" s="167">
        <f>'Test-AI'!P85</f>
        <v>9.4402480000000004</v>
      </c>
      <c r="AI87" s="167">
        <f>'Test-AI'!Q85</f>
        <v>9.8146529999999998</v>
      </c>
      <c r="AJ87" s="167">
        <f>'Test-AI'!R85</f>
        <v>16.340862999999999</v>
      </c>
      <c r="AK87" s="167">
        <f>'Test-AI'!S85</f>
        <v>15.134484</v>
      </c>
      <c r="AL87" s="167">
        <f>'Test-AI'!T85</f>
        <v>25.113033999999999</v>
      </c>
      <c r="AM87" s="167">
        <f>'Test-AI'!U85</f>
        <v>34.326444000000002</v>
      </c>
      <c r="AN87" s="167">
        <f>'Test-AI'!V85</f>
        <v>28.601427000000001</v>
      </c>
      <c r="AO87" s="167">
        <f>'Test-AI'!W85</f>
        <v>34.891877000000001</v>
      </c>
      <c r="AP87" s="167">
        <f>'Test-AI'!X85</f>
        <v>36.223286000000002</v>
      </c>
      <c r="AQ87" s="167">
        <f>10*LOG10(1/((Summary!$C$80/10^(AN87/10)+Summary!$C$81/10^(AO87/10)+Summary!$C$82/10^(AP87/10))/Summary!$C$83))</f>
        <v>29.940674839070969</v>
      </c>
      <c r="AR87" s="167">
        <f>'Test-AI'!Y85</f>
        <v>1.8925999999999998E-2</v>
      </c>
      <c r="AS87" s="167">
        <f>'Test-AI'!Z85</f>
        <v>2211.9</v>
      </c>
      <c r="AT87" s="295">
        <f>'Test-AI'!AA85</f>
        <v>0.47010000000000002</v>
      </c>
      <c r="AU87" s="357">
        <f>'Test-AI'!AB85</f>
        <v>2</v>
      </c>
      <c r="AV87" s="357">
        <f>'Test-AI'!AC85</f>
        <v>4</v>
      </c>
      <c r="AW87" s="296">
        <f t="shared" si="7"/>
        <v>0.61441666666666672</v>
      </c>
      <c r="AX87" s="302">
        <f t="shared" si="8"/>
        <v>44.238</v>
      </c>
      <c r="AY87" s="303">
        <f t="shared" si="9"/>
        <v>3.2532871972318342</v>
      </c>
      <c r="AZ87" s="297">
        <f t="shared" si="10"/>
        <v>1</v>
      </c>
      <c r="BA87" s="345">
        <f t="shared" si="11"/>
        <v>1</v>
      </c>
      <c r="BB87" s="75"/>
      <c r="BC87" s="75"/>
      <c r="BD87" s="570"/>
      <c r="BE87" s="550"/>
      <c r="BF87" s="553"/>
      <c r="BG87" s="553"/>
      <c r="BH87" s="553"/>
      <c r="BI87" s="553"/>
      <c r="BJ87" s="553"/>
      <c r="BK87" s="553"/>
      <c r="BL87" s="553"/>
      <c r="BM87" s="553"/>
      <c r="BN87" s="553"/>
      <c r="BO87" s="546"/>
      <c r="BP87" s="544"/>
      <c r="BQ87" s="546"/>
      <c r="BR87" s="544"/>
      <c r="BS87" s="553"/>
      <c r="BT87" s="553"/>
      <c r="BU87" s="553"/>
      <c r="BV87" s="553"/>
      <c r="BW87" s="553"/>
      <c r="BX87" s="553"/>
      <c r="BY87" s="553"/>
      <c r="BZ87" s="544"/>
      <c r="CA87" s="544"/>
      <c r="CB87" s="553"/>
      <c r="CC87" s="550"/>
      <c r="CD87" s="541"/>
      <c r="CE87" s="546"/>
      <c r="CF87" s="544"/>
      <c r="CG87" s="546"/>
      <c r="CH87" s="544"/>
    </row>
    <row r="88" spans="1:86" ht="17" customHeight="1" thickBot="1" x14ac:dyDescent="0.25">
      <c r="A88" s="538"/>
      <c r="B88" s="595" t="s">
        <v>153</v>
      </c>
      <c r="C88" s="586" t="s">
        <v>236</v>
      </c>
      <c r="D88" s="589">
        <v>30</v>
      </c>
      <c r="E88" s="557">
        <v>10</v>
      </c>
      <c r="F88" s="361">
        <v>85</v>
      </c>
      <c r="G88" s="419">
        <f>'Anchor-AI'!L86</f>
        <v>6043.2</v>
      </c>
      <c r="H88" s="385">
        <f>'Anchor-AI'!M86</f>
        <v>44.628990999999999</v>
      </c>
      <c r="I88" s="385">
        <f>'Anchor-AI'!N86</f>
        <v>46.914122999999996</v>
      </c>
      <c r="J88" s="385">
        <f>'Anchor-AI'!O86</f>
        <v>45.635958000000002</v>
      </c>
      <c r="K88" s="385">
        <f>(Summary!$C$69*H88+Summary!$C$70*I88+Summary!$C$71*J88)/Summary!$C$72</f>
        <v>44.958200900000001</v>
      </c>
      <c r="L88" s="385">
        <f>'Anchor-AI'!P86</f>
        <v>17.325883000000001</v>
      </c>
      <c r="M88" s="385">
        <f>'Anchor-AI'!Q86</f>
        <v>24.637585999999999</v>
      </c>
      <c r="N88" s="385">
        <f>'Anchor-AI'!R86</f>
        <v>98.968750999999997</v>
      </c>
      <c r="O88" s="385">
        <f>'Anchor-AI'!S86</f>
        <v>97.525936999999999</v>
      </c>
      <c r="P88" s="385">
        <f>'Anchor-AI'!T86</f>
        <v>47.217601000000002</v>
      </c>
      <c r="Q88" s="385">
        <f>'Anchor-AI'!U86</f>
        <v>44.627042000000003</v>
      </c>
      <c r="R88" s="385">
        <f>'Anchor-AI'!V86</f>
        <v>44.628739000000003</v>
      </c>
      <c r="S88" s="385">
        <f>'Anchor-AI'!W86</f>
        <v>46.913305000000001</v>
      </c>
      <c r="T88" s="385">
        <f>'Anchor-AI'!X86</f>
        <v>45.635246000000002</v>
      </c>
      <c r="U88" s="385">
        <f>10*LOG10(1/((Summary!$C$80/10^(R88/10)+Summary!$C$81/10^(S88/10)+Summary!$C$82/10^(T88/10))/Summary!$C$83))</f>
        <v>45.09913726226425</v>
      </c>
      <c r="V88" s="385">
        <f>'Anchor-AI'!Y86</f>
        <v>0.11064499999999999</v>
      </c>
      <c r="W88" s="385">
        <f>'Anchor-AI'!Z86</f>
        <v>85.7</v>
      </c>
      <c r="X88" s="385">
        <f>'Anchor-AI'!AA86</f>
        <v>0.1144</v>
      </c>
      <c r="Y88" s="360">
        <f>'Anchor-AI'!AB86</f>
        <v>2</v>
      </c>
      <c r="Z88" s="360">
        <f>'Anchor-AI'!AC86</f>
        <v>4</v>
      </c>
      <c r="AA88" s="398">
        <f t="shared" si="6"/>
        <v>2.3805555555555555E-2</v>
      </c>
      <c r="AC88" s="383">
        <f>'Test-AI'!L86</f>
        <v>5431.9679999999998</v>
      </c>
      <c r="AD88" s="384">
        <f>'Test-AI'!M86</f>
        <v>44.880043000000001</v>
      </c>
      <c r="AE88" s="384">
        <f>'Test-AI'!N86</f>
        <v>47.383057999999998</v>
      </c>
      <c r="AF88" s="384">
        <f>'Test-AI'!O86</f>
        <v>45.700888999999997</v>
      </c>
      <c r="AG88" s="384">
        <f>(Summary!$C$69*AD88+Summary!$C$70*AE88+Summary!$C$71*AF88)/Summary!$C$72</f>
        <v>45.212429100000001</v>
      </c>
      <c r="AH88" s="384">
        <f>'Test-AI'!P86</f>
        <v>17.614552</v>
      </c>
      <c r="AI88" s="384">
        <f>'Test-AI'!Q86</f>
        <v>24.952051000000001</v>
      </c>
      <c r="AJ88" s="384">
        <f>'Test-AI'!R86</f>
        <v>99.074779000000007</v>
      </c>
      <c r="AK88" s="384">
        <f>'Test-AI'!S86</f>
        <v>97.681359999999998</v>
      </c>
      <c r="AL88" s="384">
        <f>'Test-AI'!T86</f>
        <v>47.524247000000003</v>
      </c>
      <c r="AM88" s="384">
        <f>'Test-AI'!U86</f>
        <v>44.818655999999997</v>
      </c>
      <c r="AN88" s="384">
        <f>'Test-AI'!V86</f>
        <v>44.879797000000003</v>
      </c>
      <c r="AO88" s="384">
        <f>'Test-AI'!W86</f>
        <v>47.381152</v>
      </c>
      <c r="AP88" s="384">
        <f>'Test-AI'!X86</f>
        <v>45.700184</v>
      </c>
      <c r="AQ88" s="384">
        <f>10*LOG10(1/((Summary!$C$80/10^(AN88/10)+Summary!$C$81/10^(AO88/10)+Summary!$C$82/10^(AP88/10))/Summary!$C$83))</f>
        <v>45.345394222431857</v>
      </c>
      <c r="AR88" s="384">
        <f>'Test-AI'!Y86</f>
        <v>0.121646</v>
      </c>
      <c r="AS88" s="384">
        <f>'Test-AI'!Z86</f>
        <v>13897.5</v>
      </c>
      <c r="AT88" s="385">
        <f>'Test-AI'!AA86</f>
        <v>0.32290000000000002</v>
      </c>
      <c r="AU88" s="360">
        <f>'Test-AI'!AB86</f>
        <v>2</v>
      </c>
      <c r="AV88" s="360">
        <f>'Test-AI'!AC86</f>
        <v>4</v>
      </c>
      <c r="AW88" s="398">
        <f t="shared" si="7"/>
        <v>3.8604166666666666</v>
      </c>
      <c r="AX88" s="292">
        <f t="shared" si="8"/>
        <v>162.16452742123687</v>
      </c>
      <c r="AY88" s="293">
        <f t="shared" si="9"/>
        <v>2.8225524475524475</v>
      </c>
      <c r="AZ88" s="292">
        <f t="shared" si="10"/>
        <v>1</v>
      </c>
      <c r="BA88" s="344">
        <f t="shared" si="11"/>
        <v>1</v>
      </c>
      <c r="BB88" s="75"/>
      <c r="BC88" s="75"/>
      <c r="BD88" s="572" t="s">
        <v>39</v>
      </c>
      <c r="BE88" s="549">
        <f t="array" ref="BE88">bdRateExtend($G88:$G91,H88:H91,$AC88:$AC91,AD88:AD91)</f>
        <v>-0.16875423636228404</v>
      </c>
      <c r="BF88" s="551">
        <f t="array" ref="BF88">bdRateExtend($G88:$G93,H88:H93,$AC88:$AC93,AD88:AD93)</f>
        <v>-0.18532662167635339</v>
      </c>
      <c r="BG88" s="551">
        <f t="array" ref="BG88">bdRateExtend($G88:$G93,I88:I93,$AC88:$AC93,AE88:AE93)</f>
        <v>-0.3182232203727281</v>
      </c>
      <c r="BH88" s="551">
        <f t="array" ref="BH88">bdRateExtend($G88:$G93,J88:J93,$AC88:$AC93,AF88:AF93)</f>
        <v>-0.17063058908253947</v>
      </c>
      <c r="BI88" s="551">
        <f t="array" ref="BI88">bdRateExtend($G88:$G93,K88:K93,$AC88:$AC93,AG88:AG93)</f>
        <v>-0.19501709578391457</v>
      </c>
      <c r="BJ88" s="575">
        <f>(Summary!$C$94*BF88+Summary!$C$95*BG88+Summary!$C$96*BH88)/Summary!$C$97</f>
        <v>-0.19005464432045582</v>
      </c>
      <c r="BK88" s="551">
        <f t="array" ref="BK88">bdRateExtend($G88:$G91,L88:L91,$AC88:$AC91,AH88:AH91)</f>
        <v>-0.17452327608717755</v>
      </c>
      <c r="BL88" s="551">
        <f t="array" ref="BL88">bdRateExtend($G88:$G93,L88:L93,$AC88:$AC93,AH88:AH93)</f>
        <v>-0.18579686494100722</v>
      </c>
      <c r="BM88" s="551">
        <f t="array" ref="BM88">bdRateExtend($G88:$G91,M88:M91,$AC88:$AC91,AI88:AI91)</f>
        <v>-0.15766919293234527</v>
      </c>
      <c r="BN88" s="551">
        <f t="array" ref="BN88">bdRateExtend($G88:$G93,M88:M93,$AC88:$AC93,AI88:AI93)</f>
        <v>-0.16268887897965256</v>
      </c>
      <c r="BO88" s="548">
        <f t="array" ref="BO88">bdRateExtend($G88:$G91,N88:N91,$AC88:$AC91,AJ88:AJ91,"None", FALSE,1)</f>
        <v>-0.14859753301883694</v>
      </c>
      <c r="BP88" s="585">
        <f t="array" ref="BP88">bdRateExtend($G88:$G93,N88:N93,$AC88:$AC93,AJ88:AJ93,"None", FALSE,1)</f>
        <v>-0.19356656549454598</v>
      </c>
      <c r="BQ88" s="548">
        <f t="array" ref="BQ88">bdRateExtend($G88:$G91,O88:O91,$AC88:$AC91,AK88:AK91,"None", FALSE,1)</f>
        <v>-0.14214500115993445</v>
      </c>
      <c r="BR88" s="585">
        <f t="array" ref="BR88">bdRateExtend($G88:$G93,O88:O93,$AC88:$AC93,AK88:AK93,"None", FALSE,1)</f>
        <v>-0.18949758629126823</v>
      </c>
      <c r="BS88" s="551">
        <f t="array" ref="BS88">bdRateExtend($G88:$G91,P88:P91,$AC88:$AC91,AL88:AL91)</f>
        <v>-0.1561716801547568</v>
      </c>
      <c r="BT88" s="551">
        <f t="array" ref="BT88">bdRateExtend($G88:$G93,P88:P93,$AC88:$AC93,AL88:AL93)</f>
        <v>-0.16843963426087105</v>
      </c>
      <c r="BU88" s="551">
        <f t="array" ref="BU88">bdRateExtend($G88:$G91,Q88:Q91,$AC88:$AC91,AM88:AM91)</f>
        <v>-0.17926228851178261</v>
      </c>
      <c r="BV88" s="551">
        <f t="array" ref="BV88">bdRateExtend($G88:$G93,Q88:Q93,$AC88:$AC93,AM88:AM93)</f>
        <v>-0.20470297886951982</v>
      </c>
      <c r="BW88" s="551">
        <f t="array" ref="BW88">bdRateExtend($G88:$G91,R88:R91,$AC88:$AC91,AN88:AN91)</f>
        <v>-0.1687296789524888</v>
      </c>
      <c r="BX88" s="551">
        <f t="array" ref="BX88">bdRateExtend($G88:$G93,R88:R93,$AC88:$AC93,AN88:AN93)</f>
        <v>-0.18529701626461448</v>
      </c>
      <c r="BY88" s="551">
        <f t="array" ref="BY88">bdRateExtend($G88:$G93,S88:S93,$AC88:$AC93,AO88:AO93)</f>
        <v>-0.31775975445815452</v>
      </c>
      <c r="BZ88" s="555">
        <f t="array" ref="BZ88">bdRateExtend($G88:$G93,T88:T93,$AC88:$AC93,AP88:AP93)</f>
        <v>-0.17044593677237974</v>
      </c>
      <c r="CA88" s="555">
        <f t="array" ref="CA88">bdRateExtend($G88:$G93,U88:U93,$AC88:$AC93,AQ88:AQ93)</f>
        <v>-0.19074281335953391</v>
      </c>
      <c r="CB88" s="575">
        <f>(Summary!$C$108*BX88+Summary!$C$109*BY88+Summary!$C$110*BZ88)/Summary!$C$111</f>
        <v>-0.19000148261266667</v>
      </c>
      <c r="CC88" s="561">
        <f t="array" ref="CC88">bdCAMBIExtend($G88:$G91,V88:V91,$AC88:$AC91,AR88:AR91)</f>
        <v>5.2536596221135004E-2</v>
      </c>
      <c r="CD88" s="561">
        <f t="array" ref="CD88">bdCAMBIExtend($G88:$G93,V88:V93,$AC88:$AC93,AR88:AR93)</f>
        <v>7.4777855287499195E-2</v>
      </c>
      <c r="CE88" s="547">
        <f t="array" ref="CE88">testVMAFRange($G88:$G91,N88:N91,$AC88:$AC91,AJ88:AJ91)</f>
        <v>0</v>
      </c>
      <c r="CF88" s="543">
        <f t="array" ref="CF88">testVMAFRange($G88:$G93,N88:N93,$AC88:$AC93,AJ88:AJ93)</f>
        <v>0</v>
      </c>
      <c r="CG88" s="547">
        <f t="array" ref="CG88">testVMAFRange($G88:$G91,O88:O91,$AC88:$AC91,AK88:AK91)</f>
        <v>0</v>
      </c>
      <c r="CH88" s="543">
        <f t="array" ref="CH88">testVMAFRange($G88:$G93,O88:O93,$AC88:$AC93,AK88:AK93)</f>
        <v>0</v>
      </c>
    </row>
    <row r="89" spans="1:86" ht="17" customHeight="1" x14ac:dyDescent="0.2">
      <c r="A89" s="538"/>
      <c r="B89" s="566"/>
      <c r="C89" s="485"/>
      <c r="D89" s="590"/>
      <c r="E89" s="558"/>
      <c r="F89" s="362">
        <v>110</v>
      </c>
      <c r="G89" s="420">
        <f>'Anchor-AI'!L87</f>
        <v>2870.4479999999999</v>
      </c>
      <c r="H89" s="295">
        <f>'Anchor-AI'!M87</f>
        <v>40.329566</v>
      </c>
      <c r="I89" s="295">
        <f>'Anchor-AI'!N87</f>
        <v>45.315119000000003</v>
      </c>
      <c r="J89" s="295">
        <f>'Anchor-AI'!O87</f>
        <v>43.901609999999998</v>
      </c>
      <c r="K89" s="295">
        <f>(Summary!$C$69*H89+Summary!$C$70*I89+Summary!$C$71*J89)/Summary!$C$72</f>
        <v>41.1853257</v>
      </c>
      <c r="L89" s="295">
        <f>'Anchor-AI'!P87</f>
        <v>13.679207</v>
      </c>
      <c r="M89" s="295">
        <f>'Anchor-AI'!Q87</f>
        <v>19.7959</v>
      </c>
      <c r="N89" s="295">
        <f>'Anchor-AI'!R87</f>
        <v>94.719023000000007</v>
      </c>
      <c r="O89" s="295">
        <f>'Anchor-AI'!S87</f>
        <v>92.825800000000001</v>
      </c>
      <c r="P89" s="295">
        <f>'Anchor-AI'!T87</f>
        <v>41.036222000000002</v>
      </c>
      <c r="Q89" s="295">
        <f>'Anchor-AI'!U87</f>
        <v>41.753933000000004</v>
      </c>
      <c r="R89" s="295">
        <f>'Anchor-AI'!V87</f>
        <v>40.329445</v>
      </c>
      <c r="S89" s="295">
        <f>'Anchor-AI'!W87</f>
        <v>45.314743</v>
      </c>
      <c r="T89" s="295">
        <f>'Anchor-AI'!X87</f>
        <v>43.900930000000002</v>
      </c>
      <c r="U89" s="295">
        <f>10*LOG10(1/((Summary!$C$80/10^(R89/10)+Summary!$C$81/10^(S89/10)+Summary!$C$82/10^(T89/10))/Summary!$C$83))</f>
        <v>41.337907700961651</v>
      </c>
      <c r="V89" s="295">
        <f>'Anchor-AI'!Y87</f>
        <v>0.11312800000000001</v>
      </c>
      <c r="W89" s="295">
        <f>'Anchor-AI'!Z87</f>
        <v>74.5</v>
      </c>
      <c r="X89" s="295">
        <f>'Anchor-AI'!AA87</f>
        <v>9.35E-2</v>
      </c>
      <c r="Y89" s="357">
        <f>'Anchor-AI'!AB87</f>
        <v>2</v>
      </c>
      <c r="Z89" s="357">
        <f>'Anchor-AI'!AC87</f>
        <v>4</v>
      </c>
      <c r="AA89" s="395">
        <f t="shared" si="6"/>
        <v>2.0694444444444446E-2</v>
      </c>
      <c r="AC89" s="389">
        <f>'Test-AI'!L87</f>
        <v>2581.1999999999998</v>
      </c>
      <c r="AD89" s="167">
        <f>'Test-AI'!M87</f>
        <v>40.649365000000003</v>
      </c>
      <c r="AE89" s="167">
        <f>'Test-AI'!N87</f>
        <v>46.181392000000002</v>
      </c>
      <c r="AF89" s="167">
        <f>'Test-AI'!O87</f>
        <v>44.078896</v>
      </c>
      <c r="AG89" s="167">
        <f>(Summary!$C$69*AD89+Summary!$C$70*AE89+Summary!$C$71*AF89)/Summary!$C$72</f>
        <v>41.545520800000006</v>
      </c>
      <c r="AH89" s="167">
        <f>'Test-AI'!P87</f>
        <v>13.994490000000001</v>
      </c>
      <c r="AI89" s="167">
        <f>'Test-AI'!Q87</f>
        <v>20.112216</v>
      </c>
      <c r="AJ89" s="167">
        <f>'Test-AI'!R87</f>
        <v>95.516799000000006</v>
      </c>
      <c r="AK89" s="167">
        <f>'Test-AI'!S87</f>
        <v>93.253164999999996</v>
      </c>
      <c r="AL89" s="167">
        <f>'Test-AI'!T87</f>
        <v>41.417216000000003</v>
      </c>
      <c r="AM89" s="167">
        <f>'Test-AI'!U87</f>
        <v>42.072147000000001</v>
      </c>
      <c r="AN89" s="167">
        <f>'Test-AI'!V87</f>
        <v>40.649109000000003</v>
      </c>
      <c r="AO89" s="167">
        <f>'Test-AI'!W87</f>
        <v>46.180599999999998</v>
      </c>
      <c r="AP89" s="167">
        <f>'Test-AI'!X87</f>
        <v>44.078254999999999</v>
      </c>
      <c r="AQ89" s="167">
        <f>10*LOG10(1/((Summary!$C$80/10^(AN89/10)+Summary!$C$81/10^(AO89/10)+Summary!$C$82/10^(AP89/10))/Summary!$C$83))</f>
        <v>41.678492226874198</v>
      </c>
      <c r="AR89" s="167">
        <f>'Test-AI'!Y87</f>
        <v>0.151117</v>
      </c>
      <c r="AS89" s="167">
        <f>'Test-AI'!Z87</f>
        <v>12149.9</v>
      </c>
      <c r="AT89" s="295">
        <f>'Test-AI'!AA87</f>
        <v>0.27789999999999998</v>
      </c>
      <c r="AU89" s="357">
        <f>'Test-AI'!AB87</f>
        <v>2</v>
      </c>
      <c r="AV89" s="357">
        <f>'Test-AI'!AC87</f>
        <v>4</v>
      </c>
      <c r="AW89" s="395">
        <f t="shared" si="7"/>
        <v>3.374972222222222</v>
      </c>
      <c r="AX89" s="297">
        <f t="shared" si="8"/>
        <v>163.08590604026844</v>
      </c>
      <c r="AY89" s="298">
        <f t="shared" si="9"/>
        <v>2.9721925133689839</v>
      </c>
      <c r="AZ89" s="297">
        <f t="shared" si="10"/>
        <v>1</v>
      </c>
      <c r="BA89" s="345">
        <f t="shared" si="11"/>
        <v>1</v>
      </c>
      <c r="BB89" s="75"/>
      <c r="BC89" s="75"/>
      <c r="BD89" s="565"/>
      <c r="BE89" s="550"/>
      <c r="BF89" s="552"/>
      <c r="BG89" s="552"/>
      <c r="BH89" s="552"/>
      <c r="BI89" s="552"/>
      <c r="BJ89" s="552"/>
      <c r="BK89" s="553"/>
      <c r="BL89" s="552"/>
      <c r="BM89" s="553"/>
      <c r="BN89" s="552"/>
      <c r="BO89" s="546"/>
      <c r="BP89" s="541"/>
      <c r="BQ89" s="546"/>
      <c r="BR89" s="541"/>
      <c r="BS89" s="553"/>
      <c r="BT89" s="552"/>
      <c r="BU89" s="553"/>
      <c r="BV89" s="552"/>
      <c r="BW89" s="553"/>
      <c r="BX89" s="552"/>
      <c r="BY89" s="552"/>
      <c r="BZ89" s="541"/>
      <c r="CA89" s="541"/>
      <c r="CB89" s="552"/>
      <c r="CC89" s="553"/>
      <c r="CD89" s="552"/>
      <c r="CE89" s="546"/>
      <c r="CF89" s="541"/>
      <c r="CG89" s="546"/>
      <c r="CH89" s="541"/>
    </row>
    <row r="90" spans="1:86" ht="17" customHeight="1" x14ac:dyDescent="0.2">
      <c r="A90" s="538"/>
      <c r="B90" s="566"/>
      <c r="C90" s="485"/>
      <c r="D90" s="590"/>
      <c r="E90" s="558"/>
      <c r="F90" s="362">
        <v>135</v>
      </c>
      <c r="G90" s="420">
        <f>'Anchor-AI'!L88</f>
        <v>1289.424</v>
      </c>
      <c r="H90" s="295">
        <f>'Anchor-AI'!M88</f>
        <v>36.503050999999999</v>
      </c>
      <c r="I90" s="295">
        <f>'Anchor-AI'!N88</f>
        <v>43.734434999999998</v>
      </c>
      <c r="J90" s="295">
        <f>'Anchor-AI'!O88</f>
        <v>41.786014000000002</v>
      </c>
      <c r="K90" s="295">
        <f>(Summary!$C$69*H90+Summary!$C$70*I90+Summary!$C$71*J90)/Summary!$C$72</f>
        <v>37.754485700000004</v>
      </c>
      <c r="L90" s="295">
        <f>'Anchor-AI'!P88</f>
        <v>10.627952000000001</v>
      </c>
      <c r="M90" s="295">
        <f>'Anchor-AI'!Q88</f>
        <v>15.492366000000001</v>
      </c>
      <c r="N90" s="295">
        <f>'Anchor-AI'!R88</f>
        <v>83.838014000000001</v>
      </c>
      <c r="O90" s="295">
        <f>'Anchor-AI'!S88</f>
        <v>81.823312000000001</v>
      </c>
      <c r="P90" s="295">
        <f>'Anchor-AI'!T88</f>
        <v>35.242213</v>
      </c>
      <c r="Q90" s="295">
        <f>'Anchor-AI'!U88</f>
        <v>38.872793999999999</v>
      </c>
      <c r="R90" s="295">
        <f>'Anchor-AI'!V88</f>
        <v>36.502859999999998</v>
      </c>
      <c r="S90" s="295">
        <f>'Anchor-AI'!W88</f>
        <v>43.73433</v>
      </c>
      <c r="T90" s="295">
        <f>'Anchor-AI'!X88</f>
        <v>41.78537</v>
      </c>
      <c r="U90" s="295">
        <f>10*LOG10(1/((Summary!$C$80/10^(R90/10)+Summary!$C$81/10^(S90/10)+Summary!$C$82/10^(T90/10))/Summary!$C$83))</f>
        <v>37.766281169657347</v>
      </c>
      <c r="V90" s="295">
        <f>'Anchor-AI'!Y88</f>
        <v>0.14727999999999999</v>
      </c>
      <c r="W90" s="295">
        <f>'Anchor-AI'!Z88</f>
        <v>53.1</v>
      </c>
      <c r="X90" s="295">
        <f>'Anchor-AI'!AA88</f>
        <v>5.8999999999999997E-2</v>
      </c>
      <c r="Y90" s="357">
        <f>'Anchor-AI'!AB88</f>
        <v>2</v>
      </c>
      <c r="Z90" s="357">
        <f>'Anchor-AI'!AC88</f>
        <v>4</v>
      </c>
      <c r="AA90" s="395">
        <f t="shared" si="6"/>
        <v>1.4750000000000001E-2</v>
      </c>
      <c r="AC90" s="389">
        <f>'Test-AI'!L88</f>
        <v>1123.8240000000001</v>
      </c>
      <c r="AD90" s="167">
        <f>'Test-AI'!M88</f>
        <v>36.796146999999998</v>
      </c>
      <c r="AE90" s="167">
        <f>'Test-AI'!N88</f>
        <v>44.340409999999999</v>
      </c>
      <c r="AF90" s="167">
        <f>'Test-AI'!O88</f>
        <v>41.799259999999997</v>
      </c>
      <c r="AG90" s="167">
        <f>(Summary!$C$69*AD90+Summary!$C$70*AE90+Summary!$C$71*AF90)/Summary!$C$72</f>
        <v>38.050884600000003</v>
      </c>
      <c r="AH90" s="167">
        <f>'Test-AI'!P88</f>
        <v>10.870716</v>
      </c>
      <c r="AI90" s="167">
        <f>'Test-AI'!Q88</f>
        <v>15.745395</v>
      </c>
      <c r="AJ90" s="167">
        <f>'Test-AI'!R88</f>
        <v>84.046805000000006</v>
      </c>
      <c r="AK90" s="167">
        <f>'Test-AI'!S88</f>
        <v>81.994673000000006</v>
      </c>
      <c r="AL90" s="167">
        <f>'Test-AI'!T88</f>
        <v>35.564813000000001</v>
      </c>
      <c r="AM90" s="167">
        <f>'Test-AI'!U88</f>
        <v>39.104495</v>
      </c>
      <c r="AN90" s="167">
        <f>'Test-AI'!V88</f>
        <v>36.795805999999999</v>
      </c>
      <c r="AO90" s="167">
        <f>'Test-AI'!W88</f>
        <v>44.339438000000001</v>
      </c>
      <c r="AP90" s="167">
        <f>'Test-AI'!X88</f>
        <v>41.798465999999998</v>
      </c>
      <c r="AQ90" s="167">
        <f>10*LOG10(1/((Summary!$C$80/10^(AN90/10)+Summary!$C$81/10^(AO90/10)+Summary!$C$82/10^(AP90/10))/Summary!$C$83))</f>
        <v>38.052839378930827</v>
      </c>
      <c r="AR90" s="167">
        <f>'Test-AI'!Y88</f>
        <v>0.22378899999999999</v>
      </c>
      <c r="AS90" s="167">
        <f>'Test-AI'!Z88</f>
        <v>9478.2999999999993</v>
      </c>
      <c r="AT90" s="295">
        <f>'Test-AI'!AA88</f>
        <v>0.20250000000000001</v>
      </c>
      <c r="AU90" s="357">
        <f>'Test-AI'!AB88</f>
        <v>2</v>
      </c>
      <c r="AV90" s="357">
        <f>'Test-AI'!AC88</f>
        <v>4</v>
      </c>
      <c r="AW90" s="395">
        <f t="shared" si="7"/>
        <v>2.6328611111111111</v>
      </c>
      <c r="AX90" s="297">
        <f t="shared" si="8"/>
        <v>178.49905838041428</v>
      </c>
      <c r="AY90" s="298">
        <f t="shared" si="9"/>
        <v>3.4322033898305091</v>
      </c>
      <c r="AZ90" s="297">
        <f t="shared" si="10"/>
        <v>1</v>
      </c>
      <c r="BA90" s="345">
        <f t="shared" si="11"/>
        <v>1</v>
      </c>
      <c r="BB90" s="75"/>
      <c r="BC90" s="75"/>
      <c r="BD90" s="573" t="s">
        <v>147</v>
      </c>
      <c r="BE90" s="549">
        <f t="array" ref="BE90">bdRateExtend($G89:$G92,H89:H92,$AC89:$AC92,AD89:AD92)</f>
        <v>-0.19383921345814104</v>
      </c>
      <c r="BF90" s="552"/>
      <c r="BG90" s="552"/>
      <c r="BH90" s="552"/>
      <c r="BI90" s="552"/>
      <c r="BJ90" s="552"/>
      <c r="BK90" s="551">
        <f t="array" ref="BK90">bdRateExtend($G89:$G92,L89:L92,$AC89:$AC92,AH89:AH92)</f>
        <v>-0.19541618778621783</v>
      </c>
      <c r="BL90" s="552"/>
      <c r="BM90" s="551">
        <f t="array" ref="BM90">bdRateExtend($G89:$G92,M89:M92,$AC89:$AC92,AI89:AI92)</f>
        <v>-0.16868050063900009</v>
      </c>
      <c r="BN90" s="552"/>
      <c r="BO90" s="545">
        <f t="array" ref="BO90">bdRateExtend($G89:$G92,N89:N92,$AC89:$AC92,AJ89:AJ92,"None", FALSE,1)</f>
        <v>-0.16253595218702699</v>
      </c>
      <c r="BP90" s="541"/>
      <c r="BQ90" s="545">
        <f t="array" ref="BQ90">bdRateExtend($G89:$G92,O89:O92,$AC89:$AC92,AK89:AK92,"None", FALSE,1)</f>
        <v>-0.16397804166682872</v>
      </c>
      <c r="BR90" s="541"/>
      <c r="BS90" s="551">
        <f t="array" ref="BS90">bdRateExtend($G89:$G92,P89:P92,$AC89:$AC92,AL89:AL92)</f>
        <v>-0.17442756676010496</v>
      </c>
      <c r="BT90" s="552"/>
      <c r="BU90" s="551">
        <f t="array" ref="BU90">bdRateExtend($G89:$G92,Q89:Q92,$AC89:$AC92,AM89:AM92)</f>
        <v>-0.19834647583893394</v>
      </c>
      <c r="BV90" s="552"/>
      <c r="BW90" s="551">
        <f t="array" ref="BW90">bdRateExtend($G89:$G92,R89:R92,$AC89:$AC92,AN89:AN92)</f>
        <v>-0.19380351955684927</v>
      </c>
      <c r="BX90" s="552"/>
      <c r="BY90" s="552"/>
      <c r="BZ90" s="541"/>
      <c r="CA90" s="541"/>
      <c r="CB90" s="552"/>
      <c r="CC90" s="561">
        <f t="array" ref="CC90">bdCAMBIExtend($G89:$G92,V89:V92,$AC89:$AC92,AR89:AR92)</f>
        <v>7.8152711795117735E-2</v>
      </c>
      <c r="CD90" s="552"/>
      <c r="CE90" s="554">
        <f t="array" ref="CE90">testVMAFRange($G89:$G92,N89:N92,$AC89:$AC92,AJ89:AJ92)</f>
        <v>0</v>
      </c>
      <c r="CF90" s="541"/>
      <c r="CG90" s="554">
        <f t="array" ref="CG90">testVMAFRange($G89:$G92,O89:O92,$AC89:$AC92,AK89:AK92)</f>
        <v>0</v>
      </c>
      <c r="CH90" s="541"/>
    </row>
    <row r="91" spans="1:86" ht="17" customHeight="1" x14ac:dyDescent="0.2">
      <c r="A91" s="538"/>
      <c r="B91" s="566"/>
      <c r="C91" s="485"/>
      <c r="D91" s="590"/>
      <c r="E91" s="558"/>
      <c r="F91" s="362">
        <v>160</v>
      </c>
      <c r="G91" s="420">
        <f>'Anchor-AI'!L89</f>
        <v>525.88800000000003</v>
      </c>
      <c r="H91" s="295">
        <f>'Anchor-AI'!M89</f>
        <v>33.089343999999997</v>
      </c>
      <c r="I91" s="295">
        <f>'Anchor-AI'!N89</f>
        <v>41.596921000000002</v>
      </c>
      <c r="J91" s="295">
        <f>'Anchor-AI'!O89</f>
        <v>39.192208999999998</v>
      </c>
      <c r="K91" s="295">
        <f>(Summary!$C$69*H91+Summary!$C$70*I91+Summary!$C$71*J91)/Summary!$C$72</f>
        <v>34.5503882</v>
      </c>
      <c r="L91" s="295">
        <f>'Anchor-AI'!P89</f>
        <v>8.3180230000000002</v>
      </c>
      <c r="M91" s="295">
        <f>'Anchor-AI'!Q89</f>
        <v>11.801311</v>
      </c>
      <c r="N91" s="295">
        <f>'Anchor-AI'!R89</f>
        <v>62.478015999999997</v>
      </c>
      <c r="O91" s="295">
        <f>'Anchor-AI'!S89</f>
        <v>60.459816000000004</v>
      </c>
      <c r="P91" s="295">
        <f>'Anchor-AI'!T89</f>
        <v>30.483042999999999</v>
      </c>
      <c r="Q91" s="295">
        <f>'Anchor-AI'!U89</f>
        <v>35.917554000000003</v>
      </c>
      <c r="R91" s="295">
        <f>'Anchor-AI'!V89</f>
        <v>33.089078000000001</v>
      </c>
      <c r="S91" s="295">
        <f>'Anchor-AI'!W89</f>
        <v>41.596328999999997</v>
      </c>
      <c r="T91" s="295">
        <f>'Anchor-AI'!X89</f>
        <v>39.191560000000003</v>
      </c>
      <c r="U91" s="295">
        <f>10*LOG10(1/((Summary!$C$80/10^(R91/10)+Summary!$C$81/10^(S91/10)+Summary!$C$82/10^(T91/10))/Summary!$C$83))</f>
        <v>34.44955890976469</v>
      </c>
      <c r="V91" s="295">
        <f>'Anchor-AI'!Y89</f>
        <v>0.196127</v>
      </c>
      <c r="W91" s="295">
        <f>'Anchor-AI'!Z89</f>
        <v>32</v>
      </c>
      <c r="X91" s="295">
        <f>'Anchor-AI'!AA89</f>
        <v>5.11E-2</v>
      </c>
      <c r="Y91" s="357">
        <f>'Anchor-AI'!AB89</f>
        <v>2</v>
      </c>
      <c r="Z91" s="357">
        <f>'Anchor-AI'!AC89</f>
        <v>4</v>
      </c>
      <c r="AA91" s="395">
        <f t="shared" si="6"/>
        <v>8.8888888888888889E-3</v>
      </c>
      <c r="AC91" s="389">
        <f>'Test-AI'!L89</f>
        <v>455.80799999999999</v>
      </c>
      <c r="AD91" s="167">
        <f>'Test-AI'!M89</f>
        <v>33.391615999999999</v>
      </c>
      <c r="AE91" s="167">
        <f>'Test-AI'!N89</f>
        <v>42.166497999999997</v>
      </c>
      <c r="AF91" s="167">
        <f>'Test-AI'!O89</f>
        <v>39.167873999999998</v>
      </c>
      <c r="AG91" s="167">
        <f>(Summary!$C$69*AD91+Summary!$C$70*AE91+Summary!$C$71*AF91)/Summary!$C$72</f>
        <v>34.846729999999994</v>
      </c>
      <c r="AH91" s="167">
        <f>'Test-AI'!P89</f>
        <v>8.5021570000000004</v>
      </c>
      <c r="AI91" s="167">
        <f>'Test-AI'!Q89</f>
        <v>11.943229000000001</v>
      </c>
      <c r="AJ91" s="167">
        <f>'Test-AI'!R89</f>
        <v>63.018095000000002</v>
      </c>
      <c r="AK91" s="167">
        <f>'Test-AI'!S89</f>
        <v>61.260541000000003</v>
      </c>
      <c r="AL91" s="167">
        <f>'Test-AI'!T89</f>
        <v>30.750488000000001</v>
      </c>
      <c r="AM91" s="167">
        <f>'Test-AI'!U89</f>
        <v>36.186832000000003</v>
      </c>
      <c r="AN91" s="167">
        <f>'Test-AI'!V89</f>
        <v>33.391126999999997</v>
      </c>
      <c r="AO91" s="167">
        <f>'Test-AI'!W89</f>
        <v>42.165717000000001</v>
      </c>
      <c r="AP91" s="167">
        <f>'Test-AI'!X89</f>
        <v>39.167033000000004</v>
      </c>
      <c r="AQ91" s="167">
        <f>10*LOG10(1/((Summary!$C$80/10^(AN91/10)+Summary!$C$81/10^(AO91/10)+Summary!$C$82/10^(AP91/10))/Summary!$C$83))</f>
        <v>34.740986629890529</v>
      </c>
      <c r="AR91" s="167">
        <f>'Test-AI'!Y89</f>
        <v>0.30219200000000002</v>
      </c>
      <c r="AS91" s="167">
        <f>'Test-AI'!Z89</f>
        <v>3891</v>
      </c>
      <c r="AT91" s="295">
        <f>'Test-AI'!AA89</f>
        <v>0.2142</v>
      </c>
      <c r="AU91" s="357">
        <f>'Test-AI'!AB89</f>
        <v>2</v>
      </c>
      <c r="AV91" s="357">
        <f>'Test-AI'!AC89</f>
        <v>4</v>
      </c>
      <c r="AW91" s="395">
        <f t="shared" si="7"/>
        <v>1.0808333333333333</v>
      </c>
      <c r="AX91" s="297">
        <f t="shared" si="8"/>
        <v>121.59375</v>
      </c>
      <c r="AY91" s="298">
        <f t="shared" si="9"/>
        <v>4.1917808219178081</v>
      </c>
      <c r="AZ91" s="297">
        <f t="shared" si="10"/>
        <v>1</v>
      </c>
      <c r="BA91" s="345">
        <f t="shared" si="11"/>
        <v>1</v>
      </c>
      <c r="BB91" s="75"/>
      <c r="BC91" s="75"/>
      <c r="BD91" s="565"/>
      <c r="BE91" s="550"/>
      <c r="BF91" s="552"/>
      <c r="BG91" s="552"/>
      <c r="BH91" s="552"/>
      <c r="BI91" s="552"/>
      <c r="BJ91" s="552"/>
      <c r="BK91" s="553"/>
      <c r="BL91" s="552"/>
      <c r="BM91" s="553"/>
      <c r="BN91" s="552"/>
      <c r="BO91" s="546"/>
      <c r="BP91" s="541"/>
      <c r="BQ91" s="546"/>
      <c r="BR91" s="541"/>
      <c r="BS91" s="553"/>
      <c r="BT91" s="552"/>
      <c r="BU91" s="553"/>
      <c r="BV91" s="552"/>
      <c r="BW91" s="553"/>
      <c r="BX91" s="552"/>
      <c r="BY91" s="552"/>
      <c r="BZ91" s="541"/>
      <c r="CA91" s="541"/>
      <c r="CB91" s="552"/>
      <c r="CC91" s="553"/>
      <c r="CD91" s="552"/>
      <c r="CE91" s="546"/>
      <c r="CF91" s="541"/>
      <c r="CG91" s="546"/>
      <c r="CH91" s="541"/>
    </row>
    <row r="92" spans="1:86" ht="17" customHeight="1" thickBot="1" x14ac:dyDescent="0.25">
      <c r="A92" s="538"/>
      <c r="B92" s="566"/>
      <c r="C92" s="485"/>
      <c r="D92" s="590"/>
      <c r="E92" s="558"/>
      <c r="F92" s="362">
        <v>185</v>
      </c>
      <c r="G92" s="420">
        <f>'Anchor-AI'!L90</f>
        <v>199.63200000000001</v>
      </c>
      <c r="H92" s="295">
        <f>'Anchor-AI'!M90</f>
        <v>30.071646000000001</v>
      </c>
      <c r="I92" s="295">
        <f>'Anchor-AI'!N90</f>
        <v>38.527585999999999</v>
      </c>
      <c r="J92" s="295">
        <f>'Anchor-AI'!O90</f>
        <v>35.885541000000003</v>
      </c>
      <c r="K92" s="295">
        <f>(Summary!$C$69*H92+Summary!$C$70*I92+Summary!$C$71*J92)/Summary!$C$72</f>
        <v>31.4986295</v>
      </c>
      <c r="L92" s="295">
        <f>'Anchor-AI'!P90</f>
        <v>6.7972070000000002</v>
      </c>
      <c r="M92" s="295">
        <f>'Anchor-AI'!Q90</f>
        <v>8.6234629999999992</v>
      </c>
      <c r="N92" s="295">
        <f>'Anchor-AI'!R90</f>
        <v>34.127603000000001</v>
      </c>
      <c r="O92" s="295">
        <f>'Anchor-AI'!S90</f>
        <v>33.259008000000001</v>
      </c>
      <c r="P92" s="295">
        <f>'Anchor-AI'!T90</f>
        <v>26.597453999999999</v>
      </c>
      <c r="Q92" s="295">
        <f>'Anchor-AI'!U90</f>
        <v>32.887827999999999</v>
      </c>
      <c r="R92" s="295">
        <f>'Anchor-AI'!V90</f>
        <v>30.071386</v>
      </c>
      <c r="S92" s="295">
        <f>'Anchor-AI'!W90</f>
        <v>38.526133000000002</v>
      </c>
      <c r="T92" s="295">
        <f>'Anchor-AI'!X90</f>
        <v>35.884307999999997</v>
      </c>
      <c r="U92" s="295">
        <f>10*LOG10(1/((Summary!$C$80/10^(R92/10)+Summary!$C$81/10^(S92/10)+Summary!$C$82/10^(T92/10))/Summary!$C$83))</f>
        <v>31.413460425613952</v>
      </c>
      <c r="V92" s="295">
        <f>'Anchor-AI'!Y90</f>
        <v>0.26896599999999998</v>
      </c>
      <c r="W92" s="295">
        <f>'Anchor-AI'!Z90</f>
        <v>15.1</v>
      </c>
      <c r="X92" s="295">
        <f>'Anchor-AI'!AA90</f>
        <v>4.3400000000000001E-2</v>
      </c>
      <c r="Y92" s="357">
        <f>'Anchor-AI'!AB90</f>
        <v>2</v>
      </c>
      <c r="Z92" s="357">
        <f>'Anchor-AI'!AC90</f>
        <v>4</v>
      </c>
      <c r="AA92" s="395">
        <f t="shared" si="6"/>
        <v>4.1944444444444442E-3</v>
      </c>
      <c r="AC92" s="389">
        <f>'Test-AI'!L90</f>
        <v>172.416</v>
      </c>
      <c r="AD92" s="167">
        <f>'Test-AI'!M90</f>
        <v>30.396291999999999</v>
      </c>
      <c r="AE92" s="167">
        <f>'Test-AI'!N90</f>
        <v>39.114626000000001</v>
      </c>
      <c r="AF92" s="167">
        <f>'Test-AI'!O90</f>
        <v>36.157614000000002</v>
      </c>
      <c r="AG92" s="167">
        <f>(Summary!$C$69*AD92+Summary!$C$70*AE92+Summary!$C$71*AF92)/Summary!$C$72</f>
        <v>31.844257600000002</v>
      </c>
      <c r="AH92" s="167">
        <f>'Test-AI'!P90</f>
        <v>6.9433189999999998</v>
      </c>
      <c r="AI92" s="167">
        <f>'Test-AI'!Q90</f>
        <v>8.7871269999999999</v>
      </c>
      <c r="AJ92" s="167">
        <f>'Test-AI'!R90</f>
        <v>37.953811999999999</v>
      </c>
      <c r="AK92" s="167">
        <f>'Test-AI'!S90</f>
        <v>36.736648000000002</v>
      </c>
      <c r="AL92" s="167">
        <f>'Test-AI'!T90</f>
        <v>26.890253999999999</v>
      </c>
      <c r="AM92" s="167">
        <f>'Test-AI'!U90</f>
        <v>33.286530999999997</v>
      </c>
      <c r="AN92" s="167">
        <f>'Test-AI'!V90</f>
        <v>30.395976000000001</v>
      </c>
      <c r="AO92" s="167">
        <f>'Test-AI'!W90</f>
        <v>39.109993000000003</v>
      </c>
      <c r="AP92" s="167">
        <f>'Test-AI'!X90</f>
        <v>36.153857000000002</v>
      </c>
      <c r="AQ92" s="167">
        <f>10*LOG10(1/((Summary!$C$80/10^(AN92/10)+Summary!$C$81/10^(AO92/10)+Summary!$C$82/10^(AP92/10))/Summary!$C$83))</f>
        <v>31.742910691370248</v>
      </c>
      <c r="AR92" s="167">
        <f>'Test-AI'!Y90</f>
        <v>0.38357999999999998</v>
      </c>
      <c r="AS92" s="167">
        <f>'Test-AI'!Z90</f>
        <v>1313.1</v>
      </c>
      <c r="AT92" s="295">
        <f>'Test-AI'!AA90</f>
        <v>0.16139999999999999</v>
      </c>
      <c r="AU92" s="357">
        <f>'Test-AI'!AB90</f>
        <v>2</v>
      </c>
      <c r="AV92" s="357">
        <f>'Test-AI'!AC90</f>
        <v>4</v>
      </c>
      <c r="AW92" s="395">
        <f t="shared" si="7"/>
        <v>0.36474999999999996</v>
      </c>
      <c r="AX92" s="297">
        <f t="shared" si="8"/>
        <v>86.960264900662253</v>
      </c>
      <c r="AY92" s="298">
        <f t="shared" si="9"/>
        <v>3.7188940092165894</v>
      </c>
      <c r="AZ92" s="297">
        <f t="shared" si="10"/>
        <v>1</v>
      </c>
      <c r="BA92" s="345">
        <f t="shared" si="11"/>
        <v>1</v>
      </c>
      <c r="BB92" s="75"/>
      <c r="BC92" s="75"/>
      <c r="BD92" s="574" t="s">
        <v>46</v>
      </c>
      <c r="BE92" s="549">
        <f t="array" ref="BE92">bdRateExtend($G90:$G93,H90:H93,$AC90:$AC93,AD90:AD93)</f>
        <v>-0.21053882335270291</v>
      </c>
      <c r="BF92" s="552"/>
      <c r="BG92" s="552"/>
      <c r="BH92" s="552"/>
      <c r="BI92" s="552"/>
      <c r="BJ92" s="552"/>
      <c r="BK92" s="551">
        <f t="array" ref="BK92">bdRateExtend($G90:$G93,L90:L93,$AC90:$AC93,AH90:AH93)</f>
        <v>-0.2136870719015278</v>
      </c>
      <c r="BL92" s="552"/>
      <c r="BM92" s="551">
        <f t="array" ref="BM92">bdRateExtend($G90:$G93,M90:M93,$AC90:$AC93,AI90:AI93)</f>
        <v>-0.17254542295753028</v>
      </c>
      <c r="BN92" s="552"/>
      <c r="BO92" s="545">
        <f t="array" ref="BO92">bdRateExtend($G90:$G93,N90:N93,$AC90:$AC93,AJ90:AJ93,"None", FALSE,1)</f>
        <v>-0.20083497030359254</v>
      </c>
      <c r="BP92" s="541"/>
      <c r="BQ92" s="545">
        <f t="array" ref="BQ92">bdRateExtend($G90:$G93,O90:O93,$AC90:$AC93,AK90:AK93,"None", FALSE,1)</f>
        <v>-0.20172722319008818</v>
      </c>
      <c r="BR92" s="541"/>
      <c r="BS92" s="551">
        <f t="array" ref="BS92">bdRateExtend($G90:$G93,P90:P93,$AC90:$AC93,AL90:AL93)</f>
        <v>-0.18957309876244954</v>
      </c>
      <c r="BT92" s="552"/>
      <c r="BU92" s="551">
        <f t="array" ref="BU92">bdRateExtend($G90:$G93,Q90:Q93,$AC90:$AC93,AM90:AM93)</f>
        <v>-0.22672665495291389</v>
      </c>
      <c r="BV92" s="552"/>
      <c r="BW92" s="551">
        <f t="array" ref="BW92">bdRateExtend($G90:$G93,R90:R93,$AC90:$AC93,AN90:AN93)</f>
        <v>-0.21049581604624634</v>
      </c>
      <c r="BX92" s="552"/>
      <c r="BY92" s="552"/>
      <c r="BZ92" s="541"/>
      <c r="CA92" s="541"/>
      <c r="CB92" s="552"/>
      <c r="CC92" s="561">
        <f t="array" ref="CC92">bdCAMBIExtend($G90:$G93,V90:V93,$AC90:$AC93,AR90:AR93)</f>
        <v>9.5932201297297473E-2</v>
      </c>
      <c r="CD92" s="552"/>
      <c r="CE92" s="554">
        <f t="array" ref="CE92">testVMAFRange($G90:$G93,N90:N93,$AC90:$AC93,AJ90:AJ93)</f>
        <v>0</v>
      </c>
      <c r="CF92" s="541"/>
      <c r="CG92" s="554">
        <f t="array" ref="CG92">testVMAFRange($G90:$G93,O90:O93,$AC90:$AC93,AK90:AK93)</f>
        <v>0</v>
      </c>
      <c r="CH92" s="541"/>
    </row>
    <row r="93" spans="1:86" ht="17" customHeight="1" thickBot="1" x14ac:dyDescent="0.25">
      <c r="A93" s="538"/>
      <c r="B93" s="596"/>
      <c r="C93" s="486"/>
      <c r="D93" s="591"/>
      <c r="E93" s="559"/>
      <c r="F93" s="363">
        <v>210</v>
      </c>
      <c r="G93" s="421">
        <f>'Anchor-AI'!L91</f>
        <v>76.272000000000006</v>
      </c>
      <c r="H93" s="392">
        <f>'Anchor-AI'!M91</f>
        <v>27.557380999999999</v>
      </c>
      <c r="I93" s="392">
        <f>'Anchor-AI'!N91</f>
        <v>34.752191000000003</v>
      </c>
      <c r="J93" s="392">
        <f>'Anchor-AI'!O91</f>
        <v>32.250405000000001</v>
      </c>
      <c r="K93" s="392">
        <f>(Summary!$C$69*H93+Summary!$C$70*I93+Summary!$C$71*J93)/Summary!$C$72</f>
        <v>28.746164399999998</v>
      </c>
      <c r="L93" s="392">
        <f>'Anchor-AI'!P91</f>
        <v>5.932258</v>
      </c>
      <c r="M93" s="392">
        <f>'Anchor-AI'!Q91</f>
        <v>6.2793599999999996</v>
      </c>
      <c r="N93" s="392">
        <f>'Anchor-AI'!R91</f>
        <v>17.636666000000002</v>
      </c>
      <c r="O93" s="392">
        <f>'Anchor-AI'!S91</f>
        <v>17.209916</v>
      </c>
      <c r="P93" s="392">
        <f>'Anchor-AI'!T91</f>
        <v>23.588159999999998</v>
      </c>
      <c r="Q93" s="392">
        <f>'Anchor-AI'!U91</f>
        <v>29.88599</v>
      </c>
      <c r="R93" s="392">
        <f>'Anchor-AI'!V91</f>
        <v>27.556425999999998</v>
      </c>
      <c r="S93" s="392">
        <f>'Anchor-AI'!W91</f>
        <v>34.739531999999997</v>
      </c>
      <c r="T93" s="392">
        <f>'Anchor-AI'!X91</f>
        <v>32.230623000000001</v>
      </c>
      <c r="U93" s="392">
        <f>10*LOG10(1/((Summary!$C$80/10^(R93/10)+Summary!$C$81/10^(S93/10)+Summary!$C$82/10^(T93/10))/Summary!$C$83))</f>
        <v>28.774893757604609</v>
      </c>
      <c r="V93" s="392">
        <f>'Anchor-AI'!Y91</f>
        <v>0.53470099999999998</v>
      </c>
      <c r="W93" s="392">
        <f>'Anchor-AI'!Z91</f>
        <v>10</v>
      </c>
      <c r="X93" s="392">
        <f>'Anchor-AI'!AA91</f>
        <v>3.4099999999999998E-2</v>
      </c>
      <c r="Y93" s="393">
        <f>'Anchor-AI'!AB91</f>
        <v>1</v>
      </c>
      <c r="Z93" s="393">
        <f>'Anchor-AI'!AC91</f>
        <v>4</v>
      </c>
      <c r="AA93" s="396">
        <f t="shared" si="6"/>
        <v>2.7777777777777779E-3</v>
      </c>
      <c r="AC93" s="390">
        <f>'Test-AI'!L91</f>
        <v>69.84</v>
      </c>
      <c r="AD93" s="391">
        <f>'Test-AI'!M91</f>
        <v>27.877775</v>
      </c>
      <c r="AE93" s="391">
        <f>'Test-AI'!N91</f>
        <v>35.972335999999999</v>
      </c>
      <c r="AF93" s="391">
        <f>'Test-AI'!O91</f>
        <v>33.283517000000003</v>
      </c>
      <c r="AG93" s="391">
        <f>(Summary!$C$69*AD93+Summary!$C$70*AE93+Summary!$C$71*AF93)/Summary!$C$72</f>
        <v>29.2278053</v>
      </c>
      <c r="AH93" s="391">
        <f>'Test-AI'!P91</f>
        <v>6.0635440000000003</v>
      </c>
      <c r="AI93" s="391">
        <f>'Test-AI'!Q91</f>
        <v>6.4684869999999997</v>
      </c>
      <c r="AJ93" s="391">
        <f>'Test-AI'!R91</f>
        <v>20.248253999999999</v>
      </c>
      <c r="AK93" s="391">
        <f>'Test-AI'!S91</f>
        <v>19.965902</v>
      </c>
      <c r="AL93" s="391">
        <f>'Test-AI'!T91</f>
        <v>23.976315</v>
      </c>
      <c r="AM93" s="391">
        <f>'Test-AI'!U91</f>
        <v>30.719004999999999</v>
      </c>
      <c r="AN93" s="391">
        <f>'Test-AI'!V91</f>
        <v>27.876677000000001</v>
      </c>
      <c r="AO93" s="391">
        <f>'Test-AI'!W91</f>
        <v>35.959516000000001</v>
      </c>
      <c r="AP93" s="391">
        <f>'Test-AI'!X91</f>
        <v>33.268545000000003</v>
      </c>
      <c r="AQ93" s="391">
        <f>10*LOG10(1/((Summary!$C$80/10^(AN93/10)+Summary!$C$81/10^(AO93/10)+Summary!$C$82/10^(AP93/10))/Summary!$C$83))</f>
        <v>29.180020432540992</v>
      </c>
      <c r="AR93" s="391">
        <f>'Test-AI'!Y91</f>
        <v>0.70873399999999998</v>
      </c>
      <c r="AS93" s="391">
        <f>'Test-AI'!Z91</f>
        <v>441.1</v>
      </c>
      <c r="AT93" s="392">
        <f>'Test-AI'!AA91</f>
        <v>0.1326</v>
      </c>
      <c r="AU93" s="393">
        <f>'Test-AI'!AB91</f>
        <v>1</v>
      </c>
      <c r="AV93" s="393">
        <f>'Test-AI'!AC91</f>
        <v>4</v>
      </c>
      <c r="AW93" s="396">
        <f t="shared" si="7"/>
        <v>0.12252777777777779</v>
      </c>
      <c r="AX93" s="302">
        <f t="shared" si="8"/>
        <v>44.11</v>
      </c>
      <c r="AY93" s="303">
        <f t="shared" si="9"/>
        <v>3.8885630498533725</v>
      </c>
      <c r="AZ93" s="297">
        <f t="shared" si="10"/>
        <v>1</v>
      </c>
      <c r="BA93" s="345">
        <f t="shared" si="11"/>
        <v>1</v>
      </c>
      <c r="BB93" s="75"/>
      <c r="BC93" s="75"/>
      <c r="BD93" s="570"/>
      <c r="BE93" s="550"/>
      <c r="BF93" s="553"/>
      <c r="BG93" s="553"/>
      <c r="BH93" s="553"/>
      <c r="BI93" s="553"/>
      <c r="BJ93" s="553"/>
      <c r="BK93" s="553"/>
      <c r="BL93" s="553"/>
      <c r="BM93" s="553"/>
      <c r="BN93" s="553"/>
      <c r="BO93" s="546"/>
      <c r="BP93" s="544"/>
      <c r="BQ93" s="546"/>
      <c r="BR93" s="544"/>
      <c r="BS93" s="553"/>
      <c r="BT93" s="553"/>
      <c r="BU93" s="553"/>
      <c r="BV93" s="553"/>
      <c r="BW93" s="553"/>
      <c r="BX93" s="553"/>
      <c r="BY93" s="553"/>
      <c r="BZ93" s="544"/>
      <c r="CA93" s="544"/>
      <c r="CB93" s="553"/>
      <c r="CC93" s="553"/>
      <c r="CD93" s="553"/>
      <c r="CE93" s="546"/>
      <c r="CF93" s="544"/>
      <c r="CG93" s="546"/>
      <c r="CH93" s="544"/>
    </row>
    <row r="94" spans="1:86" ht="17" customHeight="1" thickBot="1" x14ac:dyDescent="0.25">
      <c r="A94" s="538"/>
      <c r="B94" s="595" t="s">
        <v>153</v>
      </c>
      <c r="C94" s="586" t="s">
        <v>237</v>
      </c>
      <c r="D94" s="589">
        <v>30</v>
      </c>
      <c r="E94" s="557">
        <v>8</v>
      </c>
      <c r="F94" s="361">
        <v>85</v>
      </c>
      <c r="G94" s="419">
        <f>'Anchor-AI'!L92</f>
        <v>22878.080000000002</v>
      </c>
      <c r="H94" s="385">
        <f>'Anchor-AI'!M92</f>
        <v>44.369753000000003</v>
      </c>
      <c r="I94" s="385">
        <f>'Anchor-AI'!N92</f>
        <v>45.323622999999998</v>
      </c>
      <c r="J94" s="385">
        <f>'Anchor-AI'!O92</f>
        <v>45.853986999999996</v>
      </c>
      <c r="K94" s="385">
        <f>(Summary!$C$69*H94+Summary!$C$70*I94+Summary!$C$71*J94)/Summary!$C$72</f>
        <v>44.613563400000004</v>
      </c>
      <c r="L94" s="385">
        <f>'Anchor-AI'!P92</f>
        <v>19.052987999999999</v>
      </c>
      <c r="M94" s="385">
        <f>'Anchor-AI'!Q92</f>
        <v>25.765889999999999</v>
      </c>
      <c r="N94" s="385">
        <f>'Anchor-AI'!R92</f>
        <v>99.133386999999999</v>
      </c>
      <c r="O94" s="385">
        <f>'Anchor-AI'!S92</f>
        <v>98.891452000000001</v>
      </c>
      <c r="P94" s="385">
        <f>'Anchor-AI'!T92</f>
        <v>48.788545999999997</v>
      </c>
      <c r="Q94" s="385">
        <f>'Anchor-AI'!U92</f>
        <v>43.370483999999998</v>
      </c>
      <c r="R94" s="385">
        <f>'Anchor-AI'!V92</f>
        <v>44.368468</v>
      </c>
      <c r="S94" s="385">
        <f>'Anchor-AI'!W92</f>
        <v>45.322223999999999</v>
      </c>
      <c r="T94" s="385">
        <f>'Anchor-AI'!X92</f>
        <v>45.852204999999998</v>
      </c>
      <c r="U94" s="385">
        <f>10*LOG10(1/((Summary!$C$80/10^(R94/10)+Summary!$C$81/10^(S94/10)+Summary!$C$82/10^(T94/10))/Summary!$C$83))</f>
        <v>44.735759264449236</v>
      </c>
      <c r="V94" s="385">
        <f>'Anchor-AI'!Y92</f>
        <v>0.27105099999999999</v>
      </c>
      <c r="W94" s="385">
        <f>'Anchor-AI'!Z92</f>
        <v>125.8</v>
      </c>
      <c r="X94" s="385">
        <f>'Anchor-AI'!AA92</f>
        <v>0.1663</v>
      </c>
      <c r="Y94" s="360">
        <f>'Anchor-AI'!AB92</f>
        <v>2</v>
      </c>
      <c r="Z94" s="360">
        <f>'Anchor-AI'!AC92</f>
        <v>4</v>
      </c>
      <c r="AA94" s="398">
        <f t="shared" si="6"/>
        <v>3.4944444444444445E-2</v>
      </c>
      <c r="AC94" s="170">
        <f>'Test-AI'!L92</f>
        <v>20836.48</v>
      </c>
      <c r="AD94" s="167">
        <f>'Test-AI'!M92</f>
        <v>44.156835999999998</v>
      </c>
      <c r="AE94" s="167">
        <f>'Test-AI'!N92</f>
        <v>44.853541999999997</v>
      </c>
      <c r="AF94" s="167">
        <f>'Test-AI'!O92</f>
        <v>45.843789999999998</v>
      </c>
      <c r="AG94" s="167">
        <f>(Summary!$C$69*AD94+Summary!$C$70*AE94+Summary!$C$71*AF94)/Summary!$C$72</f>
        <v>44.395201999999998</v>
      </c>
      <c r="AH94" s="167">
        <f>'Test-AI'!P92</f>
        <v>19.086821</v>
      </c>
      <c r="AI94" s="167">
        <f>'Test-AI'!Q92</f>
        <v>25.943460000000002</v>
      </c>
      <c r="AJ94" s="167">
        <f>'Test-AI'!R92</f>
        <v>99.141734</v>
      </c>
      <c r="AK94" s="167">
        <f>'Test-AI'!S92</f>
        <v>98.882350000000002</v>
      </c>
      <c r="AL94" s="167">
        <f>'Test-AI'!T92</f>
        <v>48.881438000000003</v>
      </c>
      <c r="AM94" s="167">
        <f>'Test-AI'!U92</f>
        <v>43.137286000000003</v>
      </c>
      <c r="AN94" s="167">
        <f>'Test-AI'!V92</f>
        <v>44.155510999999997</v>
      </c>
      <c r="AO94" s="167">
        <f>'Test-AI'!W92</f>
        <v>44.851795000000003</v>
      </c>
      <c r="AP94" s="167">
        <f>'Test-AI'!X92</f>
        <v>45.842027000000002</v>
      </c>
      <c r="AQ94" s="167">
        <f>10*LOG10(1/((Summary!$C$80/10^(AN94/10)+Summary!$C$81/10^(AO94/10)+Summary!$C$82/10^(AP94/10))/Summary!$C$83))</f>
        <v>44.509731383111614</v>
      </c>
      <c r="AR94" s="167">
        <f>'Test-AI'!Y92</f>
        <v>0.19617100000000001</v>
      </c>
      <c r="AS94" s="167">
        <f>'Test-AI'!Z92</f>
        <v>10392.299999999999</v>
      </c>
      <c r="AT94" s="295">
        <f>'Test-AI'!AA92</f>
        <v>0.38590000000000002</v>
      </c>
      <c r="AU94" s="357">
        <f>'Test-AI'!AB92</f>
        <v>2</v>
      </c>
      <c r="AV94" s="357">
        <f>'Test-AI'!AC92</f>
        <v>4</v>
      </c>
      <c r="AW94" s="296">
        <f t="shared" si="7"/>
        <v>2.8867499999999997</v>
      </c>
      <c r="AX94" s="292">
        <f t="shared" si="8"/>
        <v>82.609697933227338</v>
      </c>
      <c r="AY94" s="293">
        <f t="shared" si="9"/>
        <v>2.3205051112447386</v>
      </c>
      <c r="AZ94" s="292">
        <f t="shared" si="10"/>
        <v>1</v>
      </c>
      <c r="BA94" s="344">
        <f t="shared" si="11"/>
        <v>1</v>
      </c>
      <c r="BB94" s="75"/>
      <c r="BC94" s="75"/>
      <c r="BD94" s="572" t="s">
        <v>39</v>
      </c>
      <c r="BE94" s="549">
        <f t="array" ref="BE94">bdRateExtend($G94:$G97,H94:H97,$AC94:$AC97,AD94:AD97)</f>
        <v>-9.7459807178503888E-2</v>
      </c>
      <c r="BF94" s="551">
        <f t="array" ref="BF94">bdRateExtend($G94:$G99,H94:H99,$AC94:$AC99,AD94:AD99)</f>
        <v>-0.11134651381667082</v>
      </c>
      <c r="BG94" s="551">
        <f t="array" ref="BG94">bdRateExtend($G94:$G99,I94:I99,$AC94:$AC99,AE94:AE99)</f>
        <v>-8.5604065817001418E-2</v>
      </c>
      <c r="BH94" s="551">
        <f t="array" ref="BH94">bdRateExtend($G94:$G99,J94:J99,$AC94:$AC99,AF94:AF99)</f>
        <v>-0.18510411621174416</v>
      </c>
      <c r="BI94" s="551">
        <f t="array" ref="BI94">bdRateExtend($G94:$G99,K94:K99,$AC94:$AC99,AG94:AG99)</f>
        <v>-0.11363417583852087</v>
      </c>
      <c r="BJ94" s="575">
        <f>(Summary!$C$94*BF94+Summary!$C$95*BG94+Summary!$C$96*BH94)/Summary!$C$97</f>
        <v>-0.11326711999248698</v>
      </c>
      <c r="BK94" s="551">
        <f t="array" ref="BK94">bdRateExtend($G94:$G97,L94:L97,$AC94:$AC97,AH94:AH97)</f>
        <v>-0.11002158334758827</v>
      </c>
      <c r="BL94" s="551">
        <f t="array" ref="BL94">bdRateExtend($G94:$G99,L94:L99,$AC94:$AC99,AH94:AH99)</f>
        <v>-0.11521564766936987</v>
      </c>
      <c r="BM94" s="551">
        <f t="array" ref="BM94">bdRateExtend($G94:$G97,M94:M97,$AC94:$AC97,AI94:AI97)</f>
        <v>-0.1108113948677546</v>
      </c>
      <c r="BN94" s="551">
        <f t="array" ref="BN94">bdRateExtend($G94:$G99,M94:M99,$AC94:$AC99,AI94:AI99)</f>
        <v>-0.11189582471994619</v>
      </c>
      <c r="BO94" s="548">
        <f t="array" ref="BO94">bdRateExtend($G94:$G97,N94:N97,$AC94:$AC97,AJ94:AJ97,"None", FALSE,1)</f>
        <v>-0.13070378901768864</v>
      </c>
      <c r="BP94" s="585">
        <f t="array" ref="BP94">bdRateExtend($G94:$G99,N94:N99,$AC94:$AC99,AJ94:AJ99,"None", FALSE,1)</f>
        <v>-0.16950276486641913</v>
      </c>
      <c r="BQ94" s="548">
        <f t="array" ref="BQ94">bdRateExtend($G94:$G97,O94:O97,$AC94:$AC97,AK94:AK97,"None", FALSE,1)</f>
        <v>-0.10800487998992736</v>
      </c>
      <c r="BR94" s="585">
        <f t="array" ref="BR94">bdRateExtend($G94:$G99,O94:O99,$AC94:$AC99,AK94:AK99,"None", FALSE,1)</f>
        <v>-0.15855779364808142</v>
      </c>
      <c r="BS94" s="551">
        <f t="array" ref="BS94">bdRateExtend($G94:$G97,P94:P97,$AC94:$AC97,AL94:AL97)</f>
        <v>-0.10294774353574399</v>
      </c>
      <c r="BT94" s="551">
        <f t="array" ref="BT94">bdRateExtend($G94:$G99,P94:P99,$AC94:$AC99,AL94:AL99)</f>
        <v>-0.11254975729978811</v>
      </c>
      <c r="BU94" s="551">
        <f t="array" ref="BU94">bdRateExtend($G94:$G97,Q94:Q97,$AC94:$AC97,AM94:AM97)</f>
        <v>-0.1025727131760118</v>
      </c>
      <c r="BV94" s="551">
        <f t="array" ref="BV94">bdRateExtend($G94:$G99,Q94:Q99,$AC94:$AC99,AM94:AM99)</f>
        <v>-0.12493038292777214</v>
      </c>
      <c r="BW94" s="551">
        <f t="array" ref="BW94">bdRateExtend($G94:$G97,R94:R97,$AC94:$AC97,AN94:AN97)</f>
        <v>-9.7479301219298709E-2</v>
      </c>
      <c r="BX94" s="551">
        <f t="array" ref="BX94">bdRateExtend($G94:$G99,R94:R99,$AC94:$AC99,AN94:AN99)</f>
        <v>-0.11140056964238987</v>
      </c>
      <c r="BY94" s="551">
        <f t="array" ref="BY94">bdRateExtend($G94:$G99,S94:S99,$AC94:$AC99,AO94:AO99)</f>
        <v>-8.5522431254342224E-2</v>
      </c>
      <c r="BZ94" s="555">
        <f t="array" ref="BZ94">bdRateExtend($G94:$G99,T94:T99,$AC94:$AC99,AP94:AP99)</f>
        <v>-0.18492525378992486</v>
      </c>
      <c r="CA94" s="555">
        <f t="array" ref="CA94">bdRateExtend($G94:$G99,U94:U99,$AC94:$AC99,AQ94:AQ99)</f>
        <v>-0.11338271235559927</v>
      </c>
      <c r="CB94" s="575">
        <f>(Summary!$C$108*BX94+Summary!$C$109*BY94+Summary!$C$110*BZ94)/Summary!$C$111</f>
        <v>-0.11330643147276936</v>
      </c>
      <c r="CC94" s="561">
        <f t="array" ref="CC94">bdCAMBIExtend($G94:$G97,V94:V97,$AC94:$AC97,AR94:AR97)</f>
        <v>9.0223291916155599E-4</v>
      </c>
      <c r="CD94" s="561">
        <f t="array" ref="CD94">bdCAMBIExtend($G94:$G99,V94:V99,$AC94:$AC99,AR94:AR99)</f>
        <v>1.576364541697124E-3</v>
      </c>
      <c r="CE94" s="547">
        <f t="array" ref="CE94">testVMAFRange($G94:$G97,N94:N97,$AC94:$AC97,AJ94:AJ97)</f>
        <v>0</v>
      </c>
      <c r="CF94" s="543">
        <f t="array" ref="CF94">testVMAFRange($G94:$G99,N94:N99,$AC94:$AC99,AJ94:AJ99)</f>
        <v>0</v>
      </c>
      <c r="CG94" s="547">
        <f t="array" ref="CG94">testVMAFRange($G94:$G97,O94:O97,$AC94:$AC97,AK94:AK97)</f>
        <v>0</v>
      </c>
      <c r="CH94" s="543">
        <f t="array" ref="CH94">testVMAFRange($G94:$G99,O94:O99,$AC94:$AC99,AK94:AK99)</f>
        <v>0</v>
      </c>
    </row>
    <row r="95" spans="1:86" ht="17" customHeight="1" x14ac:dyDescent="0.2">
      <c r="A95" s="538"/>
      <c r="B95" s="566"/>
      <c r="C95" s="485"/>
      <c r="D95" s="590"/>
      <c r="E95" s="558"/>
      <c r="F95" s="362">
        <v>110</v>
      </c>
      <c r="G95" s="420">
        <f>'Anchor-AI'!L93</f>
        <v>12435.12</v>
      </c>
      <c r="H95" s="295">
        <f>'Anchor-AI'!M93</f>
        <v>38.674909999999997</v>
      </c>
      <c r="I95" s="295">
        <f>'Anchor-AI'!N93</f>
        <v>40.844642999999998</v>
      </c>
      <c r="J95" s="295">
        <f>'Anchor-AI'!O93</f>
        <v>42.173402000000003</v>
      </c>
      <c r="K95" s="295">
        <f>(Summary!$C$69*H95+Summary!$C$70*I95+Summary!$C$71*J95)/Summary!$C$72</f>
        <v>39.241732499999998</v>
      </c>
      <c r="L95" s="295">
        <f>'Anchor-AI'!P93</f>
        <v>14.671085</v>
      </c>
      <c r="M95" s="295">
        <f>'Anchor-AI'!Q93</f>
        <v>20.974854000000001</v>
      </c>
      <c r="N95" s="295">
        <f>'Anchor-AI'!R93</f>
        <v>98.468978000000007</v>
      </c>
      <c r="O95" s="295">
        <f>'Anchor-AI'!S93</f>
        <v>98.138914</v>
      </c>
      <c r="P95" s="295">
        <f>'Anchor-AI'!T93</f>
        <v>42.650827999999997</v>
      </c>
      <c r="Q95" s="295">
        <f>'Anchor-AI'!U93</f>
        <v>38.750442</v>
      </c>
      <c r="R95" s="295">
        <f>'Anchor-AI'!V93</f>
        <v>38.672277000000001</v>
      </c>
      <c r="S95" s="295">
        <f>'Anchor-AI'!W93</f>
        <v>40.841766</v>
      </c>
      <c r="T95" s="295">
        <f>'Anchor-AI'!X93</f>
        <v>42.171934</v>
      </c>
      <c r="U95" s="295">
        <f>10*LOG10(1/((Summary!$C$80/10^(R95/10)+Summary!$C$81/10^(S95/10)+Summary!$C$82/10^(T95/10))/Summary!$C$83))</f>
        <v>39.417843947377172</v>
      </c>
      <c r="V95" s="295">
        <f>'Anchor-AI'!Y93</f>
        <v>0.70588399999999996</v>
      </c>
      <c r="W95" s="295">
        <f>'Anchor-AI'!Z93</f>
        <v>121.3</v>
      </c>
      <c r="X95" s="295">
        <f>'Anchor-AI'!AA93</f>
        <v>0.11119999999999999</v>
      </c>
      <c r="Y95" s="357">
        <f>'Anchor-AI'!AB93</f>
        <v>2</v>
      </c>
      <c r="Z95" s="357">
        <f>'Anchor-AI'!AC93</f>
        <v>4</v>
      </c>
      <c r="AA95" s="395">
        <f t="shared" si="6"/>
        <v>3.3694444444444444E-2</v>
      </c>
      <c r="AC95" s="170">
        <f>'Test-AI'!L93</f>
        <v>11278.64</v>
      </c>
      <c r="AD95" s="167">
        <f>'Test-AI'!M93</f>
        <v>38.601533000000003</v>
      </c>
      <c r="AE95" s="167">
        <f>'Test-AI'!N93</f>
        <v>40.708759000000001</v>
      </c>
      <c r="AF95" s="167">
        <f>'Test-AI'!O93</f>
        <v>42.710521</v>
      </c>
      <c r="AG95" s="167">
        <f>(Summary!$C$69*AD95+Summary!$C$70*AE95+Summary!$C$71*AF95)/Summary!$C$72</f>
        <v>39.223154399999999</v>
      </c>
      <c r="AH95" s="167">
        <f>'Test-AI'!P93</f>
        <v>14.750769999999999</v>
      </c>
      <c r="AI95" s="167">
        <f>'Test-AI'!Q93</f>
        <v>21.089941</v>
      </c>
      <c r="AJ95" s="167">
        <f>'Test-AI'!R93</f>
        <v>98.521766</v>
      </c>
      <c r="AK95" s="167">
        <f>'Test-AI'!S93</f>
        <v>98.120962000000006</v>
      </c>
      <c r="AL95" s="167">
        <f>'Test-AI'!T93</f>
        <v>42.718401999999998</v>
      </c>
      <c r="AM95" s="167">
        <f>'Test-AI'!U93</f>
        <v>38.752124000000002</v>
      </c>
      <c r="AN95" s="167">
        <f>'Test-AI'!V93</f>
        <v>38.599010999999997</v>
      </c>
      <c r="AO95" s="167">
        <f>'Test-AI'!W93</f>
        <v>40.704338</v>
      </c>
      <c r="AP95" s="167">
        <f>'Test-AI'!X93</f>
        <v>42.708441000000001</v>
      </c>
      <c r="AQ95" s="167">
        <f>10*LOG10(1/((Summary!$C$80/10^(AN95/10)+Summary!$C$81/10^(AO95/10)+Summary!$C$82/10^(AP95/10))/Summary!$C$83))</f>
        <v>39.387315369123058</v>
      </c>
      <c r="AR95" s="167">
        <f>'Test-AI'!Y93</f>
        <v>0.72059300000000004</v>
      </c>
      <c r="AS95" s="167">
        <f>'Test-AI'!Z93</f>
        <v>9410.2999999999993</v>
      </c>
      <c r="AT95" s="295">
        <f>'Test-AI'!AA93</f>
        <v>0.30109999999999998</v>
      </c>
      <c r="AU95" s="357">
        <f>'Test-AI'!AB93</f>
        <v>2</v>
      </c>
      <c r="AV95" s="357">
        <f>'Test-AI'!AC93</f>
        <v>4</v>
      </c>
      <c r="AW95" s="296">
        <f t="shared" si="7"/>
        <v>2.6139722222222219</v>
      </c>
      <c r="AX95" s="297">
        <f t="shared" si="8"/>
        <v>77.578730420445169</v>
      </c>
      <c r="AY95" s="298">
        <f t="shared" si="9"/>
        <v>2.7077338129496402</v>
      </c>
      <c r="AZ95" s="297">
        <f t="shared" si="10"/>
        <v>1</v>
      </c>
      <c r="BA95" s="345">
        <f t="shared" si="11"/>
        <v>1</v>
      </c>
      <c r="BB95" s="75"/>
      <c r="BC95" s="75"/>
      <c r="BD95" s="565"/>
      <c r="BE95" s="550"/>
      <c r="BF95" s="552"/>
      <c r="BG95" s="552"/>
      <c r="BH95" s="552"/>
      <c r="BI95" s="552"/>
      <c r="BJ95" s="552"/>
      <c r="BK95" s="553"/>
      <c r="BL95" s="552"/>
      <c r="BM95" s="553"/>
      <c r="BN95" s="552"/>
      <c r="BO95" s="546"/>
      <c r="BP95" s="541"/>
      <c r="BQ95" s="546"/>
      <c r="BR95" s="541"/>
      <c r="BS95" s="553"/>
      <c r="BT95" s="552"/>
      <c r="BU95" s="553"/>
      <c r="BV95" s="552"/>
      <c r="BW95" s="553"/>
      <c r="BX95" s="552"/>
      <c r="BY95" s="552"/>
      <c r="BZ95" s="541"/>
      <c r="CA95" s="541"/>
      <c r="CB95" s="552"/>
      <c r="CC95" s="553"/>
      <c r="CD95" s="552"/>
      <c r="CE95" s="546"/>
      <c r="CF95" s="541"/>
      <c r="CG95" s="546"/>
      <c r="CH95" s="541"/>
    </row>
    <row r="96" spans="1:86" ht="17" customHeight="1" x14ac:dyDescent="0.2">
      <c r="A96" s="538"/>
      <c r="B96" s="566"/>
      <c r="C96" s="485"/>
      <c r="D96" s="590"/>
      <c r="E96" s="558"/>
      <c r="F96" s="362">
        <v>135</v>
      </c>
      <c r="G96" s="420">
        <f>'Anchor-AI'!L94</f>
        <v>6062.4</v>
      </c>
      <c r="H96" s="295">
        <f>'Anchor-AI'!M94</f>
        <v>33.484797</v>
      </c>
      <c r="I96" s="295">
        <f>'Anchor-AI'!N94</f>
        <v>37.939594</v>
      </c>
      <c r="J96" s="295">
        <f>'Anchor-AI'!O94</f>
        <v>40.149574999999999</v>
      </c>
      <c r="K96" s="295">
        <f>(Summary!$C$69*H96+Summary!$C$70*I96+Summary!$C$71*J96)/Summary!$C$72</f>
        <v>34.596754499999996</v>
      </c>
      <c r="L96" s="295">
        <f>'Anchor-AI'!P94</f>
        <v>10.889234999999999</v>
      </c>
      <c r="M96" s="295">
        <f>'Anchor-AI'!Q94</f>
        <v>16.761009999999999</v>
      </c>
      <c r="N96" s="295">
        <f>'Anchor-AI'!R94</f>
        <v>91.690256000000005</v>
      </c>
      <c r="O96" s="295">
        <f>'Anchor-AI'!S94</f>
        <v>89.871688000000006</v>
      </c>
      <c r="P96" s="295">
        <f>'Anchor-AI'!T94</f>
        <v>36.549284</v>
      </c>
      <c r="Q96" s="295">
        <f>'Anchor-AI'!U94</f>
        <v>35.027206</v>
      </c>
      <c r="R96" s="295">
        <f>'Anchor-AI'!V94</f>
        <v>33.481383000000001</v>
      </c>
      <c r="S96" s="295">
        <f>'Anchor-AI'!W94</f>
        <v>37.937075</v>
      </c>
      <c r="T96" s="295">
        <f>'Anchor-AI'!X94</f>
        <v>40.147879000000003</v>
      </c>
      <c r="U96" s="295">
        <f>10*LOG10(1/((Summary!$C$80/10^(R96/10)+Summary!$C$81/10^(S96/10)+Summary!$C$82/10^(T96/10))/Summary!$C$83))</f>
        <v>34.660025276776771</v>
      </c>
      <c r="V96" s="295">
        <f>'Anchor-AI'!Y94</f>
        <v>1.0199020000000001</v>
      </c>
      <c r="W96" s="295">
        <f>'Anchor-AI'!Z94</f>
        <v>60.6</v>
      </c>
      <c r="X96" s="295">
        <f>'Anchor-AI'!AA94</f>
        <v>9.1300000000000006E-2</v>
      </c>
      <c r="Y96" s="357">
        <f>'Anchor-AI'!AB94</f>
        <v>2</v>
      </c>
      <c r="Z96" s="357">
        <f>'Anchor-AI'!AC94</f>
        <v>4</v>
      </c>
      <c r="AA96" s="395">
        <f t="shared" si="6"/>
        <v>1.6833333333333332E-2</v>
      </c>
      <c r="AC96" s="170">
        <f>'Test-AI'!L94</f>
        <v>5433.28</v>
      </c>
      <c r="AD96" s="167">
        <f>'Test-AI'!M94</f>
        <v>33.521991999999997</v>
      </c>
      <c r="AE96" s="167">
        <f>'Test-AI'!N94</f>
        <v>37.842750000000002</v>
      </c>
      <c r="AF96" s="167">
        <f>'Test-AI'!O94</f>
        <v>40.614553999999998</v>
      </c>
      <c r="AG96" s="167">
        <f>(Summary!$C$69*AD96+Summary!$C$70*AE96+Summary!$C$71*AF96)/Summary!$C$72</f>
        <v>34.663324000000003</v>
      </c>
      <c r="AH96" s="167">
        <f>'Test-AI'!P94</f>
        <v>10.969936000000001</v>
      </c>
      <c r="AI96" s="167">
        <f>'Test-AI'!Q94</f>
        <v>16.826962999999999</v>
      </c>
      <c r="AJ96" s="167">
        <f>'Test-AI'!R94</f>
        <v>92.085114000000004</v>
      </c>
      <c r="AK96" s="167">
        <f>'Test-AI'!S94</f>
        <v>89.822382000000005</v>
      </c>
      <c r="AL96" s="167">
        <f>'Test-AI'!T94</f>
        <v>36.535781999999998</v>
      </c>
      <c r="AM96" s="167">
        <f>'Test-AI'!U94</f>
        <v>35.079873999999997</v>
      </c>
      <c r="AN96" s="167">
        <f>'Test-AI'!V94</f>
        <v>33.518538999999997</v>
      </c>
      <c r="AO96" s="167">
        <f>'Test-AI'!W94</f>
        <v>37.839941000000003</v>
      </c>
      <c r="AP96" s="167">
        <f>'Test-AI'!X94</f>
        <v>40.612242000000002</v>
      </c>
      <c r="AQ96" s="167">
        <f>10*LOG10(1/((Summary!$C$80/10^(AN96/10)+Summary!$C$81/10^(AO96/10)+Summary!$C$82/10^(AP96/10))/Summary!$C$83))</f>
        <v>34.705666336434838</v>
      </c>
      <c r="AR96" s="167">
        <f>'Test-AI'!Y94</f>
        <v>1.078414</v>
      </c>
      <c r="AS96" s="167">
        <f>'Test-AI'!Z94</f>
        <v>11662.6</v>
      </c>
      <c r="AT96" s="295">
        <f>'Test-AI'!AA94</f>
        <v>0.27739999999999998</v>
      </c>
      <c r="AU96" s="357">
        <f>'Test-AI'!AB94</f>
        <v>2</v>
      </c>
      <c r="AV96" s="357">
        <f>'Test-AI'!AC94</f>
        <v>4</v>
      </c>
      <c r="AW96" s="296">
        <f t="shared" si="7"/>
        <v>3.239611111111111</v>
      </c>
      <c r="AX96" s="297">
        <f t="shared" si="8"/>
        <v>192.45214521452147</v>
      </c>
      <c r="AY96" s="298">
        <f t="shared" si="9"/>
        <v>3.0383351588170862</v>
      </c>
      <c r="AZ96" s="297">
        <f t="shared" si="10"/>
        <v>1</v>
      </c>
      <c r="BA96" s="345">
        <f t="shared" si="11"/>
        <v>1</v>
      </c>
      <c r="BB96" s="75"/>
      <c r="BC96" s="75"/>
      <c r="BD96" s="573" t="s">
        <v>147</v>
      </c>
      <c r="BE96" s="549">
        <f t="array" ref="BE96">bdRateExtend($G95:$G98,H95:H98,$AC95:$AC98,AD95:AD98)</f>
        <v>-0.12047786031702812</v>
      </c>
      <c r="BF96" s="552"/>
      <c r="BG96" s="552"/>
      <c r="BH96" s="552"/>
      <c r="BI96" s="552"/>
      <c r="BJ96" s="552"/>
      <c r="BK96" s="551">
        <f t="array" ref="BK96">bdRateExtend($G95:$G98,L95:L98,$AC95:$AC98,AH95:AH98)</f>
        <v>-0.12010654242686214</v>
      </c>
      <c r="BL96" s="552"/>
      <c r="BM96" s="551">
        <f t="array" ref="BM96">bdRateExtend($G95:$G98,M95:M98,$AC95:$AC98,AI95:AI98)</f>
        <v>-0.11306370787413467</v>
      </c>
      <c r="BN96" s="552"/>
      <c r="BO96" s="545">
        <f t="array" ref="BO96">bdRateExtend($G95:$G98,N95:N98,$AC95:$AC98,AJ95:AJ98,"None", FALSE,1)</f>
        <v>-0.15497941434492868</v>
      </c>
      <c r="BP96" s="541"/>
      <c r="BQ96" s="545">
        <f t="array" ref="BQ96">bdRateExtend($G95:$G98,O95:O98,$AC95:$AC98,AK95:AK98,"None", FALSE,1)</f>
        <v>-0.14226573678685905</v>
      </c>
      <c r="BR96" s="541"/>
      <c r="BS96" s="551">
        <f t="array" ref="BS96">bdRateExtend($G95:$G98,P95:P98,$AC95:$AC98,AL95:AL98)</f>
        <v>-0.11271818536180245</v>
      </c>
      <c r="BT96" s="552"/>
      <c r="BU96" s="551">
        <f t="array" ref="BU96">bdRateExtend($G95:$G98,Q95:Q98,$AC95:$AC98,AM95:AM98)</f>
        <v>-0.12989293559206272</v>
      </c>
      <c r="BV96" s="552"/>
      <c r="BW96" s="551">
        <f t="array" ref="BW96">bdRateExtend($G95:$G98,R95:R98,$AC95:$AC98,AN95:AN98)</f>
        <v>-0.12054284068348575</v>
      </c>
      <c r="BX96" s="552"/>
      <c r="BY96" s="552"/>
      <c r="BZ96" s="541"/>
      <c r="CA96" s="541"/>
      <c r="CB96" s="552"/>
      <c r="CC96" s="561">
        <f t="array" ref="CC96">bdCAMBIExtend($G95:$G98,V95:V98,$AC95:$AC98,AR95:AR98)</f>
        <v>3.7387546417088129E-2</v>
      </c>
      <c r="CD96" s="552"/>
      <c r="CE96" s="554">
        <f t="array" ref="CE96">testVMAFRange($G95:$G98,N95:N98,$AC95:$AC98,AJ95:AJ98)</f>
        <v>0</v>
      </c>
      <c r="CF96" s="541"/>
      <c r="CG96" s="554">
        <f t="array" ref="CG96">testVMAFRange($G95:$G98,O95:O98,$AC95:$AC98,AK95:AK98)</f>
        <v>0</v>
      </c>
      <c r="CH96" s="541"/>
    </row>
    <row r="97" spans="1:86" ht="17" customHeight="1" x14ac:dyDescent="0.2">
      <c r="A97" s="538"/>
      <c r="B97" s="566"/>
      <c r="C97" s="485"/>
      <c r="D97" s="590"/>
      <c r="E97" s="558"/>
      <c r="F97" s="362">
        <v>160</v>
      </c>
      <c r="G97" s="420">
        <f>'Anchor-AI'!L95</f>
        <v>2225.36</v>
      </c>
      <c r="H97" s="295">
        <f>'Anchor-AI'!M95</f>
        <v>28.744810999999999</v>
      </c>
      <c r="I97" s="295">
        <f>'Anchor-AI'!N95</f>
        <v>35.482881999999996</v>
      </c>
      <c r="J97" s="295">
        <f>'Anchor-AI'!O95</f>
        <v>38.646112000000002</v>
      </c>
      <c r="K97" s="295">
        <f>(Summary!$C$69*H97+Summary!$C$70*I97+Summary!$C$71*J97)/Summary!$C$72</f>
        <v>30.408748200000002</v>
      </c>
      <c r="L97" s="295">
        <f>'Anchor-AI'!P95</f>
        <v>7.7564690000000001</v>
      </c>
      <c r="M97" s="295">
        <f>'Anchor-AI'!Q95</f>
        <v>12.831079000000001</v>
      </c>
      <c r="N97" s="295">
        <f>'Anchor-AI'!R95</f>
        <v>69.536277999999996</v>
      </c>
      <c r="O97" s="295">
        <f>'Anchor-AI'!S95</f>
        <v>67.718272999999996</v>
      </c>
      <c r="P97" s="295">
        <f>'Anchor-AI'!T95</f>
        <v>30.199774999999999</v>
      </c>
      <c r="Q97" s="295">
        <f>'Anchor-AI'!U95</f>
        <v>31.587440999999998</v>
      </c>
      <c r="R97" s="295">
        <f>'Anchor-AI'!V95</f>
        <v>28.741973000000002</v>
      </c>
      <c r="S97" s="295">
        <f>'Anchor-AI'!W95</f>
        <v>35.480569000000003</v>
      </c>
      <c r="T97" s="295">
        <f>'Anchor-AI'!X95</f>
        <v>38.645319000000001</v>
      </c>
      <c r="U97" s="295">
        <f>10*LOG10(1/((Summary!$C$80/10^(R97/10)+Summary!$C$81/10^(S97/10)+Summary!$C$82/10^(T97/10))/Summary!$C$83))</f>
        <v>30.174527960250327</v>
      </c>
      <c r="V97" s="295">
        <f>'Anchor-AI'!Y95</f>
        <v>1.0758840000000001</v>
      </c>
      <c r="W97" s="295">
        <f>'Anchor-AI'!Z95</f>
        <v>49.9</v>
      </c>
      <c r="X97" s="295">
        <f>'Anchor-AI'!AA95</f>
        <v>4.9599999999999998E-2</v>
      </c>
      <c r="Y97" s="357">
        <f>'Anchor-AI'!AB95</f>
        <v>2</v>
      </c>
      <c r="Z97" s="357">
        <f>'Anchor-AI'!AC95</f>
        <v>4</v>
      </c>
      <c r="AA97" s="395">
        <f t="shared" si="6"/>
        <v>1.3861111111111111E-2</v>
      </c>
      <c r="AC97" s="170">
        <f>'Test-AI'!L95</f>
        <v>2025.6</v>
      </c>
      <c r="AD97" s="167">
        <f>'Test-AI'!M95</f>
        <v>28.960874</v>
      </c>
      <c r="AE97" s="167">
        <f>'Test-AI'!N95</f>
        <v>35.466127</v>
      </c>
      <c r="AF97" s="167">
        <f>'Test-AI'!O95</f>
        <v>38.925595000000001</v>
      </c>
      <c r="AG97" s="167">
        <f>(Summary!$C$69*AD97+Summary!$C$70*AE97+Summary!$C$71*AF97)/Summary!$C$72</f>
        <v>30.607871400000001</v>
      </c>
      <c r="AH97" s="167">
        <f>'Test-AI'!P95</f>
        <v>7.8443560000000003</v>
      </c>
      <c r="AI97" s="167">
        <f>'Test-AI'!Q95</f>
        <v>12.904764999999999</v>
      </c>
      <c r="AJ97" s="167">
        <f>'Test-AI'!R95</f>
        <v>71.347508000000005</v>
      </c>
      <c r="AK97" s="167">
        <f>'Test-AI'!S95</f>
        <v>69.301388000000003</v>
      </c>
      <c r="AL97" s="167">
        <f>'Test-AI'!T95</f>
        <v>30.396766</v>
      </c>
      <c r="AM97" s="167">
        <f>'Test-AI'!U95</f>
        <v>31.7822</v>
      </c>
      <c r="AN97" s="167">
        <f>'Test-AI'!V95</f>
        <v>28.958805999999999</v>
      </c>
      <c r="AO97" s="167">
        <f>'Test-AI'!W95</f>
        <v>35.464022</v>
      </c>
      <c r="AP97" s="167">
        <f>'Test-AI'!X95</f>
        <v>38.924292999999999</v>
      </c>
      <c r="AQ97" s="167">
        <f>10*LOG10(1/((Summary!$C$80/10^(AN97/10)+Summary!$C$81/10^(AO97/10)+Summary!$C$82/10^(AP97/10))/Summary!$C$83))</f>
        <v>30.38105865595476</v>
      </c>
      <c r="AR97" s="167">
        <f>'Test-AI'!Y95</f>
        <v>1.178785</v>
      </c>
      <c r="AS97" s="167">
        <f>'Test-AI'!Z95</f>
        <v>9856</v>
      </c>
      <c r="AT97" s="295">
        <f>'Test-AI'!AA95</f>
        <v>0.18129999999999999</v>
      </c>
      <c r="AU97" s="357">
        <f>'Test-AI'!AB95</f>
        <v>2</v>
      </c>
      <c r="AV97" s="357">
        <f>'Test-AI'!AC95</f>
        <v>4</v>
      </c>
      <c r="AW97" s="296">
        <f t="shared" si="7"/>
        <v>2.7377777777777776</v>
      </c>
      <c r="AX97" s="297">
        <f t="shared" si="8"/>
        <v>197.51503006012024</v>
      </c>
      <c r="AY97" s="298">
        <f t="shared" si="9"/>
        <v>3.655241935483871</v>
      </c>
      <c r="AZ97" s="297">
        <f t="shared" si="10"/>
        <v>1</v>
      </c>
      <c r="BA97" s="345">
        <f t="shared" si="11"/>
        <v>1</v>
      </c>
      <c r="BB97" s="75"/>
      <c r="BC97" s="75"/>
      <c r="BD97" s="565"/>
      <c r="BE97" s="550"/>
      <c r="BF97" s="552"/>
      <c r="BG97" s="552"/>
      <c r="BH97" s="552"/>
      <c r="BI97" s="552"/>
      <c r="BJ97" s="552"/>
      <c r="BK97" s="553"/>
      <c r="BL97" s="552"/>
      <c r="BM97" s="553"/>
      <c r="BN97" s="552"/>
      <c r="BO97" s="546"/>
      <c r="BP97" s="541"/>
      <c r="BQ97" s="546"/>
      <c r="BR97" s="541"/>
      <c r="BS97" s="553"/>
      <c r="BT97" s="552"/>
      <c r="BU97" s="553"/>
      <c r="BV97" s="552"/>
      <c r="BW97" s="553"/>
      <c r="BX97" s="552"/>
      <c r="BY97" s="552"/>
      <c r="BZ97" s="541"/>
      <c r="CA97" s="541"/>
      <c r="CB97" s="552"/>
      <c r="CC97" s="553"/>
      <c r="CD97" s="552"/>
      <c r="CE97" s="546"/>
      <c r="CF97" s="541"/>
      <c r="CG97" s="546"/>
      <c r="CH97" s="541"/>
    </row>
    <row r="98" spans="1:86" ht="17" customHeight="1" thickBot="1" x14ac:dyDescent="0.25">
      <c r="A98" s="538"/>
      <c r="B98" s="566"/>
      <c r="C98" s="485"/>
      <c r="D98" s="590"/>
      <c r="E98" s="558"/>
      <c r="F98" s="362">
        <v>185</v>
      </c>
      <c r="G98" s="420">
        <f>'Anchor-AI'!L96</f>
        <v>601.20000000000005</v>
      </c>
      <c r="H98" s="295">
        <f>'Anchor-AI'!M96</f>
        <v>25.470367</v>
      </c>
      <c r="I98" s="295">
        <f>'Anchor-AI'!N96</f>
        <v>33.203116000000001</v>
      </c>
      <c r="J98" s="295">
        <f>'Anchor-AI'!O96</f>
        <v>37.395052</v>
      </c>
      <c r="K98" s="295">
        <f>(Summary!$C$69*H98+Summary!$C$70*I98+Summary!$C$71*J98)/Summary!$C$72</f>
        <v>27.4361104</v>
      </c>
      <c r="L98" s="295">
        <f>'Anchor-AI'!P96</f>
        <v>5.5545689999999999</v>
      </c>
      <c r="M98" s="295">
        <f>'Anchor-AI'!Q96</f>
        <v>9.3154430000000001</v>
      </c>
      <c r="N98" s="295">
        <f>'Anchor-AI'!R96</f>
        <v>36.213742000000003</v>
      </c>
      <c r="O98" s="295">
        <f>'Anchor-AI'!S96</f>
        <v>35.122145000000003</v>
      </c>
      <c r="P98" s="295">
        <f>'Anchor-AI'!T96</f>
        <v>24.661383000000001</v>
      </c>
      <c r="Q98" s="295">
        <f>'Anchor-AI'!U96</f>
        <v>28.826675999999999</v>
      </c>
      <c r="R98" s="295">
        <f>'Anchor-AI'!V96</f>
        <v>25.468862000000001</v>
      </c>
      <c r="S98" s="295">
        <f>'Anchor-AI'!W96</f>
        <v>33.201307999999997</v>
      </c>
      <c r="T98" s="295">
        <f>'Anchor-AI'!X96</f>
        <v>37.392420999999999</v>
      </c>
      <c r="U98" s="295">
        <f>10*LOG10(1/((Summary!$C$80/10^(R98/10)+Summary!$C$81/10^(S98/10)+Summary!$C$82/10^(T98/10))/Summary!$C$83))</f>
        <v>26.984121164825012</v>
      </c>
      <c r="V98" s="295">
        <f>'Anchor-AI'!Y96</f>
        <v>1.252127</v>
      </c>
      <c r="W98" s="295">
        <f>'Anchor-AI'!Z96</f>
        <v>30.2</v>
      </c>
      <c r="X98" s="295">
        <f>'Anchor-AI'!AA96</f>
        <v>4.6199999999999998E-2</v>
      </c>
      <c r="Y98" s="357">
        <f>'Anchor-AI'!AB96</f>
        <v>2</v>
      </c>
      <c r="Z98" s="357">
        <f>'Anchor-AI'!AC96</f>
        <v>4</v>
      </c>
      <c r="AA98" s="395">
        <f t="shared" si="6"/>
        <v>8.3888888888888884E-3</v>
      </c>
      <c r="AC98" s="170">
        <f>'Test-AI'!L96</f>
        <v>554.79999999999995</v>
      </c>
      <c r="AD98" s="167">
        <f>'Test-AI'!M96</f>
        <v>25.614466</v>
      </c>
      <c r="AE98" s="167">
        <f>'Test-AI'!N96</f>
        <v>33.235601000000003</v>
      </c>
      <c r="AF98" s="167">
        <f>'Test-AI'!O96</f>
        <v>37.394579999999998</v>
      </c>
      <c r="AG98" s="167">
        <f>(Summary!$C$69*AD98+Summary!$C$70*AE98+Summary!$C$71*AF98)/Summary!$C$72</f>
        <v>27.554590900000001</v>
      </c>
      <c r="AH98" s="167">
        <f>'Test-AI'!P96</f>
        <v>5.6307999999999998</v>
      </c>
      <c r="AI98" s="167">
        <f>'Test-AI'!Q96</f>
        <v>9.4197860000000002</v>
      </c>
      <c r="AJ98" s="167">
        <f>'Test-AI'!R96</f>
        <v>39.485776000000001</v>
      </c>
      <c r="AK98" s="167">
        <f>'Test-AI'!S96</f>
        <v>38.086202999999998</v>
      </c>
      <c r="AL98" s="167">
        <f>'Test-AI'!T96</f>
        <v>24.871428000000002</v>
      </c>
      <c r="AM98" s="167">
        <f>'Test-AI'!U96</f>
        <v>28.998322999999999</v>
      </c>
      <c r="AN98" s="167">
        <f>'Test-AI'!V96</f>
        <v>25.612967000000001</v>
      </c>
      <c r="AO98" s="167">
        <f>'Test-AI'!W96</f>
        <v>33.233690000000003</v>
      </c>
      <c r="AP98" s="167">
        <f>'Test-AI'!X96</f>
        <v>37.390659999999997</v>
      </c>
      <c r="AQ98" s="167">
        <f>10*LOG10(1/((Summary!$C$80/10^(AN98/10)+Summary!$C$81/10^(AO98/10)+Summary!$C$82/10^(AP98/10))/Summary!$C$83))</f>
        <v>27.121474051470251</v>
      </c>
      <c r="AR98" s="167">
        <f>'Test-AI'!Y96</f>
        <v>1.2309570000000001</v>
      </c>
      <c r="AS98" s="167">
        <f>'Test-AI'!Z96</f>
        <v>3712.8</v>
      </c>
      <c r="AT98" s="295">
        <f>'Test-AI'!AA96</f>
        <v>0.1678</v>
      </c>
      <c r="AU98" s="357">
        <f>'Test-AI'!AB96</f>
        <v>2</v>
      </c>
      <c r="AV98" s="357">
        <f>'Test-AI'!AC96</f>
        <v>4</v>
      </c>
      <c r="AW98" s="296">
        <f t="shared" si="7"/>
        <v>1.0313333333333334</v>
      </c>
      <c r="AX98" s="297">
        <f t="shared" si="8"/>
        <v>122.94039735099339</v>
      </c>
      <c r="AY98" s="298">
        <f t="shared" si="9"/>
        <v>3.6320346320346322</v>
      </c>
      <c r="AZ98" s="297">
        <f t="shared" si="10"/>
        <v>1</v>
      </c>
      <c r="BA98" s="345">
        <f t="shared" si="11"/>
        <v>1</v>
      </c>
      <c r="BB98" s="75"/>
      <c r="BC98" s="75"/>
      <c r="BD98" s="574" t="s">
        <v>46</v>
      </c>
      <c r="BE98" s="549">
        <f t="array" ref="BE98">bdRateExtend($G96:$G99,H96:H99,$AC96:$AC99,AD96:AD99)</f>
        <v>-0.14044666597968836</v>
      </c>
      <c r="BF98" s="552"/>
      <c r="BG98" s="552"/>
      <c r="BH98" s="552"/>
      <c r="BI98" s="552"/>
      <c r="BJ98" s="552"/>
      <c r="BK98" s="551">
        <f t="array" ref="BK98">bdRateExtend($G96:$G99,L96:L99,$AC96:$AC99,AH96:AH99)</f>
        <v>-0.1278735527372562</v>
      </c>
      <c r="BL98" s="552"/>
      <c r="BM98" s="551">
        <f t="array" ref="BM98">bdRateExtend($G96:$G99,M96:M99,$AC96:$AC99,AI96:AI99)</f>
        <v>-0.11371339998861452</v>
      </c>
      <c r="BN98" s="552"/>
      <c r="BO98" s="545">
        <f t="array" ref="BO98">bdRateExtend($G96:$G99,N96:N99,$AC96:$AC99,AJ96:AJ99,"None", FALSE,1)</f>
        <v>-0.17486849966795492</v>
      </c>
      <c r="BP98" s="541"/>
      <c r="BQ98" s="545">
        <f t="array" ref="BQ98">bdRateExtend($G96:$G99,O96:O99,$AC96:$AC99,AK96:AK99,"None", FALSE,1)</f>
        <v>-0.16706800930385701</v>
      </c>
      <c r="BR98" s="541"/>
      <c r="BS98" s="551">
        <f t="array" ref="BS98">bdRateExtend($G96:$G99,P96:P99,$AC96:$AC99,AL96:AL99)</f>
        <v>-0.12409733693582647</v>
      </c>
      <c r="BT98" s="552"/>
      <c r="BU98" s="551">
        <f t="array" ref="BU98">bdRateExtend($G96:$G99,Q96:Q99,$AC96:$AC99,AM96:AM99)</f>
        <v>-0.1590428764295444</v>
      </c>
      <c r="BV98" s="552"/>
      <c r="BW98" s="551">
        <f t="array" ref="BW98">bdRateExtend($G96:$G99,R96:R99,$AC96:$AC99,AN96:AN99)</f>
        <v>-0.14058583238179767</v>
      </c>
      <c r="BX98" s="552"/>
      <c r="BY98" s="552"/>
      <c r="BZ98" s="541"/>
      <c r="CA98" s="541"/>
      <c r="CB98" s="552"/>
      <c r="CC98" s="561">
        <f t="array" ref="CC98">bdCAMBIExtend($G96:$G99,V96:V99,$AC96:$AC99,AR96:AR99)</f>
        <v>2.050548914294803E-2</v>
      </c>
      <c r="CD98" s="552"/>
      <c r="CE98" s="554">
        <f t="array" ref="CE98">testVMAFRange($G96:$G99,N96:N99,$AC96:$AC99,AJ96:AJ99)</f>
        <v>0</v>
      </c>
      <c r="CF98" s="541"/>
      <c r="CG98" s="554">
        <f t="array" ref="CG98">testVMAFRange($G96:$G99,O96:O99,$AC96:$AC99,AK96:AK99)</f>
        <v>0</v>
      </c>
      <c r="CH98" s="541"/>
    </row>
    <row r="99" spans="1:86" ht="17" customHeight="1" thickBot="1" x14ac:dyDescent="0.25">
      <c r="A99" s="539"/>
      <c r="B99" s="596"/>
      <c r="C99" s="486"/>
      <c r="D99" s="591"/>
      <c r="E99" s="559"/>
      <c r="F99" s="363">
        <v>210</v>
      </c>
      <c r="G99" s="421">
        <f>'Anchor-AI'!L97</f>
        <v>174</v>
      </c>
      <c r="H99" s="392">
        <f>'Anchor-AI'!M97</f>
        <v>23.467476999999999</v>
      </c>
      <c r="I99" s="392">
        <f>'Anchor-AI'!N97</f>
        <v>30.672803999999999</v>
      </c>
      <c r="J99" s="392">
        <f>'Anchor-AI'!O97</f>
        <v>35.950732000000002</v>
      </c>
      <c r="K99" s="392">
        <f>(Summary!$C$69*H99+Summary!$C$70*I99+Summary!$C$71*J99)/Summary!$C$72</f>
        <v>25.436335200000002</v>
      </c>
      <c r="L99" s="392">
        <f>'Anchor-AI'!P97</f>
        <v>4.4573510000000001</v>
      </c>
      <c r="M99" s="392">
        <f>'Anchor-AI'!Q97</f>
        <v>6.6657190000000002</v>
      </c>
      <c r="N99" s="392">
        <f>'Anchor-AI'!R97</f>
        <v>9.0148069999999993</v>
      </c>
      <c r="O99" s="392">
        <f>'Anchor-AI'!S97</f>
        <v>8.6491520000000008</v>
      </c>
      <c r="P99" s="392">
        <f>'Anchor-AI'!T97</f>
        <v>20.985678</v>
      </c>
      <c r="Q99" s="392">
        <f>'Anchor-AI'!U97</f>
        <v>26.380352999999999</v>
      </c>
      <c r="R99" s="392">
        <f>'Anchor-AI'!V97</f>
        <v>23.465713999999998</v>
      </c>
      <c r="S99" s="392">
        <f>'Anchor-AI'!W97</f>
        <v>30.671206000000002</v>
      </c>
      <c r="T99" s="392">
        <f>'Anchor-AI'!X97</f>
        <v>35.944474</v>
      </c>
      <c r="U99" s="392">
        <f>10*LOG10(1/((Summary!$C$80/10^(R99/10)+Summary!$C$81/10^(S99/10)+Summary!$C$82/10^(T99/10))/Summary!$C$83))</f>
        <v>24.966592982025851</v>
      </c>
      <c r="V99" s="392">
        <f>'Anchor-AI'!Y97</f>
        <v>1.206016</v>
      </c>
      <c r="W99" s="392">
        <f>'Anchor-AI'!Z97</f>
        <v>15.6</v>
      </c>
      <c r="X99" s="392">
        <f>'Anchor-AI'!AA97</f>
        <v>3.2199999999999999E-2</v>
      </c>
      <c r="Y99" s="393">
        <f>'Anchor-AI'!AB97</f>
        <v>2</v>
      </c>
      <c r="Z99" s="393">
        <f>'Anchor-AI'!AC97</f>
        <v>4</v>
      </c>
      <c r="AA99" s="396">
        <f t="shared" si="6"/>
        <v>4.3333333333333331E-3</v>
      </c>
      <c r="AC99" s="170">
        <f>'Test-AI'!L97</f>
        <v>169.2</v>
      </c>
      <c r="AD99" s="167">
        <f>'Test-AI'!M97</f>
        <v>23.677886000000001</v>
      </c>
      <c r="AE99" s="167">
        <f>'Test-AI'!N97</f>
        <v>31.300090000000001</v>
      </c>
      <c r="AF99" s="167">
        <f>'Test-AI'!O97</f>
        <v>35.898440000000001</v>
      </c>
      <c r="AG99" s="167">
        <f>(Summary!$C$69*AD99+Summary!$C$70*AE99+Summary!$C$71*AF99)/Summary!$C$72</f>
        <v>25.6621618</v>
      </c>
      <c r="AH99" s="167">
        <f>'Test-AI'!P97</f>
        <v>4.5600509999999996</v>
      </c>
      <c r="AI99" s="167">
        <f>'Test-AI'!Q97</f>
        <v>6.8481199999999998</v>
      </c>
      <c r="AJ99" s="167">
        <f>'Test-AI'!R97</f>
        <v>13.081275</v>
      </c>
      <c r="AK99" s="167">
        <f>'Test-AI'!S97</f>
        <v>12.667436</v>
      </c>
      <c r="AL99" s="167">
        <f>'Test-AI'!T97</f>
        <v>21.302136999999998</v>
      </c>
      <c r="AM99" s="167">
        <f>'Test-AI'!U97</f>
        <v>26.913381999999999</v>
      </c>
      <c r="AN99" s="167">
        <f>'Test-AI'!V97</f>
        <v>23.676898999999999</v>
      </c>
      <c r="AO99" s="167">
        <f>'Test-AI'!W97</f>
        <v>31.299959999999999</v>
      </c>
      <c r="AP99" s="167">
        <f>'Test-AI'!X97</f>
        <v>35.897368</v>
      </c>
      <c r="AQ99" s="167">
        <f>10*LOG10(1/((Summary!$C$80/10^(AN99/10)+Summary!$C$81/10^(AO99/10)+Summary!$C$82/10^(AP99/10))/Summary!$C$83))</f>
        <v>25.192100787424856</v>
      </c>
      <c r="AR99" s="167">
        <f>'Test-AI'!Y97</f>
        <v>1.1509450000000001</v>
      </c>
      <c r="AS99" s="167">
        <f>'Test-AI'!Z97</f>
        <v>932.8</v>
      </c>
      <c r="AT99" s="295">
        <f>'Test-AI'!AA97</f>
        <v>0.1326</v>
      </c>
      <c r="AU99" s="357">
        <f>'Test-AI'!AB97</f>
        <v>2</v>
      </c>
      <c r="AV99" s="357">
        <f>'Test-AI'!AC97</f>
        <v>4</v>
      </c>
      <c r="AW99" s="296">
        <f t="shared" si="7"/>
        <v>0.25911111111111113</v>
      </c>
      <c r="AX99" s="302">
        <f t="shared" si="8"/>
        <v>59.794871794871796</v>
      </c>
      <c r="AY99" s="303">
        <f t="shared" si="9"/>
        <v>4.1180124223602483</v>
      </c>
      <c r="AZ99" s="297">
        <f t="shared" si="10"/>
        <v>1</v>
      </c>
      <c r="BA99" s="345">
        <f t="shared" si="11"/>
        <v>1</v>
      </c>
      <c r="BB99" s="75"/>
      <c r="BC99" s="75"/>
      <c r="BD99" s="570"/>
      <c r="BE99" s="550"/>
      <c r="BF99" s="553"/>
      <c r="BG99" s="553"/>
      <c r="BH99" s="553"/>
      <c r="BI99" s="553"/>
      <c r="BJ99" s="553"/>
      <c r="BK99" s="553"/>
      <c r="BL99" s="553"/>
      <c r="BM99" s="553"/>
      <c r="BN99" s="553"/>
      <c r="BO99" s="546"/>
      <c r="BP99" s="544"/>
      <c r="BQ99" s="546"/>
      <c r="BR99" s="544"/>
      <c r="BS99" s="553"/>
      <c r="BT99" s="553"/>
      <c r="BU99" s="553"/>
      <c r="BV99" s="553"/>
      <c r="BW99" s="553"/>
      <c r="BX99" s="553"/>
      <c r="BY99" s="553"/>
      <c r="BZ99" s="544"/>
      <c r="CA99" s="544"/>
      <c r="CB99" s="553"/>
      <c r="CC99" s="553"/>
      <c r="CD99" s="553"/>
      <c r="CE99" s="546"/>
      <c r="CF99" s="544"/>
      <c r="CG99" s="546"/>
      <c r="CH99" s="544"/>
    </row>
    <row r="100" spans="1:86" ht="17" customHeight="1" thickBot="1" x14ac:dyDescent="0.25">
      <c r="A100" s="537" t="s">
        <v>250</v>
      </c>
      <c r="B100" s="595" t="s">
        <v>146</v>
      </c>
      <c r="C100" s="586" t="s">
        <v>238</v>
      </c>
      <c r="D100" s="589">
        <v>59.94</v>
      </c>
      <c r="E100" s="557">
        <v>8</v>
      </c>
      <c r="F100" s="238">
        <v>85</v>
      </c>
      <c r="G100" s="294">
        <f>'Anchor-AI'!L98</f>
        <v>386711.59240000002</v>
      </c>
      <c r="H100" s="295">
        <f>'Anchor-AI'!M98</f>
        <v>44.710901999999997</v>
      </c>
      <c r="I100" s="295">
        <f>'Anchor-AI'!N98</f>
        <v>48.062463999999999</v>
      </c>
      <c r="J100" s="295">
        <f>'Anchor-AI'!O98</f>
        <v>48.649855000000002</v>
      </c>
      <c r="K100" s="295">
        <f>(Summary!$C$63*H100+Summary!$C$64*I100+Summary!$C$65*J100)/Summary!$C$66</f>
        <v>45.92598783333333</v>
      </c>
      <c r="L100" s="295">
        <f>'Anchor-AI'!P98</f>
        <v>32.920886000000003</v>
      </c>
      <c r="M100" s="295">
        <f>'Anchor-AI'!Q98</f>
        <v>23.550111000000001</v>
      </c>
      <c r="N100" s="295">
        <f>'Anchor-AI'!R98</f>
        <v>98.825294</v>
      </c>
      <c r="O100" s="295">
        <f>'Anchor-AI'!S98</f>
        <v>98.374319999999997</v>
      </c>
      <c r="P100" s="295">
        <f>'Anchor-AI'!T98</f>
        <v>47.907083999999998</v>
      </c>
      <c r="Q100" s="295">
        <f>'Anchor-AI'!U98</f>
        <v>44.487600999999998</v>
      </c>
      <c r="R100" s="295">
        <f>'Anchor-AI'!V98</f>
        <v>44.698529000000001</v>
      </c>
      <c r="S100" s="295">
        <f>'Anchor-AI'!W98</f>
        <v>47.999485999999997</v>
      </c>
      <c r="T100" s="295">
        <f>'Anchor-AI'!X98</f>
        <v>48.633045000000003</v>
      </c>
      <c r="U100" s="295">
        <f>10*LOG10(1/((Summary!$C$80/10^(R100/10)+Summary!$C$81/10^(S100/10)+Summary!$C$82/10^(T100/10))/Summary!$C$83))</f>
        <v>45.603158138905059</v>
      </c>
      <c r="V100" s="295">
        <f>'Anchor-AI'!Y98</f>
        <v>1.7802999999999999E-2</v>
      </c>
      <c r="W100" s="295">
        <f>'Anchor-AI'!Z98</f>
        <v>2551.4</v>
      </c>
      <c r="X100" s="295">
        <f>'Anchor-AI'!AA98</f>
        <v>4.9901999999999997</v>
      </c>
      <c r="Y100" s="357">
        <f>'Anchor-AI'!AB98</f>
        <v>11</v>
      </c>
      <c r="Z100" s="357">
        <f>'Anchor-AI'!AC98</f>
        <v>11</v>
      </c>
      <c r="AA100" s="296">
        <f t="shared" si="6"/>
        <v>0.70872222222222225</v>
      </c>
      <c r="AC100" s="383">
        <f>'Test-AI'!L98</f>
        <v>332928.76723300002</v>
      </c>
      <c r="AD100" s="384">
        <f>'Test-AI'!M98</f>
        <v>44.760866</v>
      </c>
      <c r="AE100" s="384">
        <f>'Test-AI'!N98</f>
        <v>48.011313999999999</v>
      </c>
      <c r="AF100" s="384">
        <f>'Test-AI'!O98</f>
        <v>48.854396999999999</v>
      </c>
      <c r="AG100" s="384">
        <f>(Summary!$C$63*AD100+Summary!$C$64*AE100+Summary!$C$65*AF100)/Summary!$C$66</f>
        <v>45.984862499999998</v>
      </c>
      <c r="AH100" s="384">
        <f>'Test-AI'!P98</f>
        <v>32.978141000000001</v>
      </c>
      <c r="AI100" s="384">
        <f>'Test-AI'!Q98</f>
        <v>23.724516999999999</v>
      </c>
      <c r="AJ100" s="384">
        <f>'Test-AI'!R98</f>
        <v>98.898587000000006</v>
      </c>
      <c r="AK100" s="384">
        <f>'Test-AI'!S98</f>
        <v>98.422922</v>
      </c>
      <c r="AL100" s="384">
        <f>'Test-AI'!T98</f>
        <v>48.010030999999998</v>
      </c>
      <c r="AM100" s="384">
        <f>'Test-AI'!U98</f>
        <v>44.455970999999998</v>
      </c>
      <c r="AN100" s="384">
        <f>'Test-AI'!V98</f>
        <v>44.746783000000001</v>
      </c>
      <c r="AO100" s="384">
        <f>'Test-AI'!W98</f>
        <v>47.948720999999999</v>
      </c>
      <c r="AP100" s="384">
        <f>'Test-AI'!X98</f>
        <v>48.846941000000001</v>
      </c>
      <c r="AQ100" s="384">
        <f>10*LOG10(1/((Summary!$C$80/10^(AN100/10)+Summary!$C$81/10^(AO100/10)+Summary!$C$82/10^(AP100/10))/Summary!$C$83))</f>
        <v>45.655282702415185</v>
      </c>
      <c r="AR100" s="384">
        <f>'Test-AI'!Y98</f>
        <v>1.0054E-2</v>
      </c>
      <c r="AS100" s="384">
        <f>'Test-AI'!Z98</f>
        <v>175989.3</v>
      </c>
      <c r="AT100" s="385">
        <f>'Test-AI'!AA98</f>
        <v>13.4496</v>
      </c>
      <c r="AU100" s="360">
        <f>'Test-AI'!AB98</f>
        <v>11</v>
      </c>
      <c r="AV100" s="360">
        <f>'Test-AI'!AC98</f>
        <v>11</v>
      </c>
      <c r="AW100" s="398">
        <f t="shared" si="7"/>
        <v>48.885916666666667</v>
      </c>
      <c r="AX100" s="292">
        <f t="shared" si="8"/>
        <v>68.977541741788812</v>
      </c>
      <c r="AY100" s="293">
        <f t="shared" si="9"/>
        <v>2.6952025970902973</v>
      </c>
      <c r="AZ100" s="292">
        <f t="shared" si="10"/>
        <v>1</v>
      </c>
      <c r="BA100" s="344">
        <f t="shared" si="11"/>
        <v>1</v>
      </c>
      <c r="BB100" s="75"/>
      <c r="BC100" s="75"/>
      <c r="BD100" s="572" t="s">
        <v>39</v>
      </c>
      <c r="BE100" s="549">
        <f t="array" ref="BE100">bdRateExtend($G100:$G103,H100:H103,$AC100:$AC103,AD100:AD103)</f>
        <v>-0.26019877177732176</v>
      </c>
      <c r="BF100" s="551">
        <f t="array" ref="BF100">bdRateExtend($G100:$G105,H100:H105,$AC100:$AC105,AD100:AD105)</f>
        <v>-0.27951970020074945</v>
      </c>
      <c r="BG100" s="551">
        <f t="array" ref="BG100">bdRateExtend($G100:$G105,I100:I105,$AC100:$AC105,AE100:AE105)</f>
        <v>-0.25333592833874263</v>
      </c>
      <c r="BH100" s="551">
        <f t="array" ref="BH100">bdRateExtend($G100:$G105,J100:J105,$AC100:$AC105,AF100:AF105)</f>
        <v>-0.34658186440810834</v>
      </c>
      <c r="BI100" s="551">
        <f t="array" ref="BI100">bdRateExtend($G100:$G105,K100:K105,$AC100:$AC105,AG100:AG105)</f>
        <v>-0.28507904494088576</v>
      </c>
      <c r="BJ100" s="575">
        <f>(Summary!$C$94*BF100+Summary!$C$95*BG100+Summary!$C$96*BH100)/Summary!$C$97</f>
        <v>-0.28115483589456353</v>
      </c>
      <c r="BK100" s="551">
        <f t="array" ref="BK100">bdRateExtend($G100:$G103,L100:L103,$AC100:$AC103,AH100:AH103)</f>
        <v>-0.19995387363595707</v>
      </c>
      <c r="BL100" s="551">
        <f t="array" ref="BL100">bdRateExtend($G100:$G105,L100:L105,$AC100:$AC105,AH100:AH105)</f>
        <v>-0.20280520568238702</v>
      </c>
      <c r="BM100" s="551">
        <f t="array" ref="BM100">bdRateExtend($G100:$G103,M100:M103,$AC100:$AC103,AI100:AI103)</f>
        <v>-0.22065850399829157</v>
      </c>
      <c r="BN100" s="551">
        <f t="array" ref="BN100">bdRateExtend($G100:$G105,M100:M105,$AC100:$AC105,AI100:AI105)</f>
        <v>-0.23786566521233166</v>
      </c>
      <c r="BO100" s="548">
        <f t="array" ref="BO100">bdRateExtend($G100:$G103,N100:N103,$AC100:$AC103,AJ100:AJ103,"None", FALSE,1)</f>
        <v>-0.27215458867329401</v>
      </c>
      <c r="BP100" s="585">
        <f t="array" ref="BP100">bdRateExtend($G100:$G105,N100:N105,$AC100:$AC105,AJ100:AJ105,"None", FALSE,1)</f>
        <v>-0.30464473872679398</v>
      </c>
      <c r="BQ100" s="548">
        <f t="array" ref="BQ100">bdRateExtend($G100:$G103,O100:O103,$AC100:$AC103,AK100:AK103,"None", FALSE,1)</f>
        <v>-0.26441717683288579</v>
      </c>
      <c r="BR100" s="585">
        <f t="array" ref="BR100">bdRateExtend($G100:$G105,O100:O105,$AC100:$AC105,AK100:AK105,"None", FALSE,1)</f>
        <v>-0.30130977266377246</v>
      </c>
      <c r="BS100" s="551">
        <f t="array" ref="BS100">bdRateExtend($G100:$G103,P100:P103,$AC100:$AC103,AL100:AL103)</f>
        <v>-0.21397454707040553</v>
      </c>
      <c r="BT100" s="551">
        <f t="array" ref="BT100">bdRateExtend($G100:$G105,P100:P105,$AC100:$AC105,AL100:AL105)</f>
        <v>-0.24090932538247956</v>
      </c>
      <c r="BU100" s="551">
        <f t="array" ref="BU100">bdRateExtend($G100:$G103,Q100:Q103,$AC100:$AC103,AM100:AM103)</f>
        <v>-0.22704441878840775</v>
      </c>
      <c r="BV100" s="551">
        <f t="array" ref="BV100">bdRateExtend($G100:$G105,Q100:Q105,$AC100:$AC105,AM100:AM105)</f>
        <v>-0.2501960587679164</v>
      </c>
      <c r="BW100" s="551">
        <f t="array" ref="BW100">bdRateExtend($G100:$G103,R100:R103,$AC100:$AC103,AN100:AN103)</f>
        <v>-0.26099848334229359</v>
      </c>
      <c r="BX100" s="551">
        <f t="array" ref="BX100">bdRateExtend($G100:$G105,R100:R105,$AC100:$AC105,AN100:AN105)</f>
        <v>-0.28100369939353054</v>
      </c>
      <c r="BY100" s="551">
        <f t="array" ref="BY100">bdRateExtend($G100:$G105,S100:S105,$AC100:$AC105,AO100:AO105)</f>
        <v>-0.25951340811755286</v>
      </c>
      <c r="BZ100" s="555">
        <f t="array" ref="BZ100">bdRateExtend($G100:$G105,T100:T105,$AC100:$AC105,AP100:AP105)</f>
        <v>-0.35242186170526679</v>
      </c>
      <c r="CA100" s="555">
        <f t="array" ref="CA100">bdRateExtend($G100:$G105,U100:U105,$AC100:$AC105,AQ100:AQ105)</f>
        <v>-0.28307367387290194</v>
      </c>
      <c r="CB100" s="575">
        <f>(Summary!$C$108*BX100+Summary!$C$109*BY100+Summary!$C$110*BZ100)/Summary!$C$111</f>
        <v>-0.28300081423496087</v>
      </c>
      <c r="CC100" s="593">
        <f t="array" ref="CC100">bdCAMBIExtend($G100:$G103,V100:V103,$AC100:$AC103,AR100:AR103)</f>
        <v>-0.15511729673781058</v>
      </c>
      <c r="CD100" s="578">
        <f t="array" ref="CD100">bdCAMBIExtend($G100:$G105,V100:V105,$AC100:$AC105,AR100:AR105)</f>
        <v>-0.10012636150955125</v>
      </c>
      <c r="CE100" s="547">
        <f t="array" ref="CE100">testVMAFRange($G100:$G103,N100:N103,$AC100:$AC103,AJ100:AJ103)</f>
        <v>0</v>
      </c>
      <c r="CF100" s="543">
        <f t="array" ref="CF100">testVMAFRange($G100:$G105,N100:N105,$AC100:$AC105,AJ100:AJ105)</f>
        <v>0</v>
      </c>
      <c r="CG100" s="547">
        <f t="array" ref="CG100">testVMAFRange($G100:$G103,O100:O103,$AC100:$AC103,AK100:AK103)</f>
        <v>0</v>
      </c>
      <c r="CH100" s="543">
        <f t="array" ref="CH100">testVMAFRange($G100:$G105,O100:O105,$AC100:$AC105,AK100:AK105)</f>
        <v>0</v>
      </c>
    </row>
    <row r="101" spans="1:86" ht="17" customHeight="1" x14ac:dyDescent="0.2">
      <c r="A101" s="538"/>
      <c r="B101" s="566"/>
      <c r="C101" s="485"/>
      <c r="D101" s="590"/>
      <c r="E101" s="558"/>
      <c r="F101" s="239">
        <v>110</v>
      </c>
      <c r="G101" s="294">
        <f>'Anchor-AI'!L99</f>
        <v>142430.7213</v>
      </c>
      <c r="H101" s="295">
        <f>'Anchor-AI'!M99</f>
        <v>41.331046999999998</v>
      </c>
      <c r="I101" s="295">
        <f>'Anchor-AI'!N99</f>
        <v>44.921413000000001</v>
      </c>
      <c r="J101" s="295">
        <f>'Anchor-AI'!O99</f>
        <v>45.589536000000003</v>
      </c>
      <c r="K101" s="295">
        <f>(Summary!$C$63*H101+Summary!$C$64*I101+Summary!$C$65*J101)/Summary!$C$66</f>
        <v>42.639189500000001</v>
      </c>
      <c r="L101" s="295">
        <f>'Anchor-AI'!P99</f>
        <v>26.865262000000001</v>
      </c>
      <c r="M101" s="295">
        <f>'Anchor-AI'!Q99</f>
        <v>19.002372999999999</v>
      </c>
      <c r="N101" s="295">
        <f>'Anchor-AI'!R99</f>
        <v>97.058487999999997</v>
      </c>
      <c r="O101" s="295">
        <f>'Anchor-AI'!S99</f>
        <v>95.734928999999994</v>
      </c>
      <c r="P101" s="295">
        <f>'Anchor-AI'!T99</f>
        <v>41.561259</v>
      </c>
      <c r="Q101" s="295">
        <f>'Anchor-AI'!U99</f>
        <v>41.418551000000001</v>
      </c>
      <c r="R101" s="295">
        <f>'Anchor-AI'!V99</f>
        <v>41.307099999999998</v>
      </c>
      <c r="S101" s="295">
        <f>'Anchor-AI'!W99</f>
        <v>44.851109000000001</v>
      </c>
      <c r="T101" s="295">
        <f>'Anchor-AI'!X99</f>
        <v>45.566181999999998</v>
      </c>
      <c r="U101" s="295">
        <f>10*LOG10(1/((Summary!$C$80/10^(R101/10)+Summary!$C$81/10^(S101/10)+Summary!$C$82/10^(T101/10))/Summary!$C$83))</f>
        <v>42.260636628581096</v>
      </c>
      <c r="V101" s="295">
        <f>'Anchor-AI'!Y99</f>
        <v>3.3688000000000003E-2</v>
      </c>
      <c r="W101" s="295">
        <f>'Anchor-AI'!Z99</f>
        <v>1849.6</v>
      </c>
      <c r="X101" s="295">
        <f>'Anchor-AI'!AA99</f>
        <v>3.7793999999999999</v>
      </c>
      <c r="Y101" s="357">
        <f>'Anchor-AI'!AB99</f>
        <v>11</v>
      </c>
      <c r="Z101" s="357">
        <f>'Anchor-AI'!AC99</f>
        <v>11</v>
      </c>
      <c r="AA101" s="296">
        <f t="shared" si="6"/>
        <v>0.51377777777777778</v>
      </c>
      <c r="AC101" s="389">
        <f>'Test-AI'!L99</f>
        <v>117430.44155800001</v>
      </c>
      <c r="AD101" s="167">
        <f>'Test-AI'!M99</f>
        <v>41.548901000000001</v>
      </c>
      <c r="AE101" s="167">
        <f>'Test-AI'!N99</f>
        <v>45.033501999999999</v>
      </c>
      <c r="AF101" s="167">
        <f>'Test-AI'!O99</f>
        <v>46.047727000000002</v>
      </c>
      <c r="AG101" s="167">
        <f>(Summary!$C$63*AD101+Summary!$C$64*AE101+Summary!$C$65*AF101)/Summary!$C$66</f>
        <v>42.879472166666666</v>
      </c>
      <c r="AH101" s="167">
        <f>'Test-AI'!P99</f>
        <v>26.996247</v>
      </c>
      <c r="AI101" s="167">
        <f>'Test-AI'!Q99</f>
        <v>19.148216999999999</v>
      </c>
      <c r="AJ101" s="167">
        <f>'Test-AI'!R99</f>
        <v>97.282158999999993</v>
      </c>
      <c r="AK101" s="167">
        <f>'Test-AI'!S99</f>
        <v>96.097409999999996</v>
      </c>
      <c r="AL101" s="167">
        <f>'Test-AI'!T99</f>
        <v>41.699865000000003</v>
      </c>
      <c r="AM101" s="167">
        <f>'Test-AI'!U99</f>
        <v>41.516120999999998</v>
      </c>
      <c r="AN101" s="167">
        <f>'Test-AI'!V99</f>
        <v>41.527760000000001</v>
      </c>
      <c r="AO101" s="167">
        <f>'Test-AI'!W99</f>
        <v>44.969912000000001</v>
      </c>
      <c r="AP101" s="167">
        <f>'Test-AI'!X99</f>
        <v>46.04224</v>
      </c>
      <c r="AQ101" s="167">
        <f>10*LOG10(1/((Summary!$C$80/10^(AN101/10)+Summary!$C$81/10^(AO101/10)+Summary!$C$82/10^(AP101/10))/Summary!$C$83))</f>
        <v>42.49115871228986</v>
      </c>
      <c r="AR101" s="167">
        <f>'Test-AI'!Y99</f>
        <v>2.2858E-2</v>
      </c>
      <c r="AS101" s="167">
        <f>'Test-AI'!Z99</f>
        <v>84936.1</v>
      </c>
      <c r="AT101" s="295">
        <f>'Test-AI'!AA99</f>
        <v>11.799300000000001</v>
      </c>
      <c r="AU101" s="357">
        <f>'Test-AI'!AB99</f>
        <v>11</v>
      </c>
      <c r="AV101" s="357">
        <f>'Test-AI'!AC99</f>
        <v>11</v>
      </c>
      <c r="AW101" s="395">
        <f t="shared" si="7"/>
        <v>23.593361111111111</v>
      </c>
      <c r="AX101" s="297">
        <f t="shared" si="8"/>
        <v>45.921334342560556</v>
      </c>
      <c r="AY101" s="298">
        <f t="shared" si="9"/>
        <v>3.1220034926178761</v>
      </c>
      <c r="AZ101" s="297">
        <f t="shared" si="10"/>
        <v>1</v>
      </c>
      <c r="BA101" s="345">
        <f t="shared" si="11"/>
        <v>1</v>
      </c>
      <c r="BB101" s="75"/>
      <c r="BC101" s="75"/>
      <c r="BD101" s="565"/>
      <c r="BE101" s="550"/>
      <c r="BF101" s="552"/>
      <c r="BG101" s="552"/>
      <c r="BH101" s="552"/>
      <c r="BI101" s="552"/>
      <c r="BJ101" s="552"/>
      <c r="BK101" s="553"/>
      <c r="BL101" s="552"/>
      <c r="BM101" s="553"/>
      <c r="BN101" s="552"/>
      <c r="BO101" s="546"/>
      <c r="BP101" s="541"/>
      <c r="BQ101" s="546"/>
      <c r="BR101" s="541"/>
      <c r="BS101" s="553"/>
      <c r="BT101" s="552"/>
      <c r="BU101" s="553"/>
      <c r="BV101" s="552"/>
      <c r="BW101" s="553"/>
      <c r="BX101" s="552"/>
      <c r="BY101" s="552"/>
      <c r="BZ101" s="541"/>
      <c r="CA101" s="541"/>
      <c r="CB101" s="552"/>
      <c r="CC101" s="550"/>
      <c r="CD101" s="541"/>
      <c r="CE101" s="546"/>
      <c r="CF101" s="541"/>
      <c r="CG101" s="546"/>
      <c r="CH101" s="541"/>
    </row>
    <row r="102" spans="1:86" ht="17" customHeight="1" x14ac:dyDescent="0.2">
      <c r="A102" s="538"/>
      <c r="B102" s="566"/>
      <c r="C102" s="485"/>
      <c r="D102" s="590"/>
      <c r="E102" s="558"/>
      <c r="F102" s="239">
        <v>135</v>
      </c>
      <c r="G102" s="294">
        <f>'Anchor-AI'!L100</f>
        <v>51380.427600000003</v>
      </c>
      <c r="H102" s="295">
        <f>'Anchor-AI'!M100</f>
        <v>38.520277999999998</v>
      </c>
      <c r="I102" s="295">
        <f>'Anchor-AI'!N100</f>
        <v>42.364908999999997</v>
      </c>
      <c r="J102" s="295">
        <f>'Anchor-AI'!O100</f>
        <v>43.167937000000002</v>
      </c>
      <c r="K102" s="295">
        <f>(Summary!$C$63*H102+Summary!$C$64*I102+Summary!$C$65*J102)/Summary!$C$66</f>
        <v>39.935659666666659</v>
      </c>
      <c r="L102" s="295">
        <f>'Anchor-AI'!P100</f>
        <v>21.024225999999999</v>
      </c>
      <c r="M102" s="295">
        <f>'Anchor-AI'!Q100</f>
        <v>15.773649000000001</v>
      </c>
      <c r="N102" s="295">
        <f>'Anchor-AI'!R100</f>
        <v>87.166659999999993</v>
      </c>
      <c r="O102" s="295">
        <f>'Anchor-AI'!S100</f>
        <v>85.022406000000004</v>
      </c>
      <c r="P102" s="295">
        <f>'Anchor-AI'!T100</f>
        <v>36.878227000000003</v>
      </c>
      <c r="Q102" s="295">
        <f>'Anchor-AI'!U100</f>
        <v>38.780157000000003</v>
      </c>
      <c r="R102" s="295">
        <f>'Anchor-AI'!V100</f>
        <v>38.479323999999998</v>
      </c>
      <c r="S102" s="295">
        <f>'Anchor-AI'!W100</f>
        <v>42.28349</v>
      </c>
      <c r="T102" s="295">
        <f>'Anchor-AI'!X100</f>
        <v>43.145594000000003</v>
      </c>
      <c r="U102" s="295">
        <f>10*LOG10(1/((Summary!$C$80/10^(R102/10)+Summary!$C$81/10^(S102/10)+Summary!$C$82/10^(T102/10))/Summary!$C$83))</f>
        <v>39.486632502122198</v>
      </c>
      <c r="V102" s="295">
        <f>'Anchor-AI'!Y100</f>
        <v>0.42260500000000001</v>
      </c>
      <c r="W102" s="295">
        <f>'Anchor-AI'!Z100</f>
        <v>1267.8</v>
      </c>
      <c r="X102" s="295">
        <f>'Anchor-AI'!AA100</f>
        <v>2.3254999999999999</v>
      </c>
      <c r="Y102" s="357">
        <f>'Anchor-AI'!AB100</f>
        <v>11</v>
      </c>
      <c r="Z102" s="357">
        <f>'Anchor-AI'!AC100</f>
        <v>11</v>
      </c>
      <c r="AA102" s="296">
        <f t="shared" si="6"/>
        <v>0.35216666666666663</v>
      </c>
      <c r="AC102" s="389">
        <f>'Test-AI'!L100</f>
        <v>40855.912087999997</v>
      </c>
      <c r="AD102" s="167">
        <f>'Test-AI'!M100</f>
        <v>38.914693999999997</v>
      </c>
      <c r="AE102" s="167">
        <f>'Test-AI'!N100</f>
        <v>42.623994000000003</v>
      </c>
      <c r="AF102" s="167">
        <f>'Test-AI'!O100</f>
        <v>43.632961999999999</v>
      </c>
      <c r="AG102" s="167">
        <f>(Summary!$C$63*AD102+Summary!$C$64*AE102+Summary!$C$65*AF102)/Summary!$C$66</f>
        <v>40.319288666666665</v>
      </c>
      <c r="AH102" s="167">
        <f>'Test-AI'!P100</f>
        <v>21.143228000000001</v>
      </c>
      <c r="AI102" s="167">
        <f>'Test-AI'!Q100</f>
        <v>15.953827</v>
      </c>
      <c r="AJ102" s="167">
        <f>'Test-AI'!R100</f>
        <v>88.501182</v>
      </c>
      <c r="AK102" s="167">
        <f>'Test-AI'!S100</f>
        <v>86.216667000000001</v>
      </c>
      <c r="AL102" s="167">
        <f>'Test-AI'!T100</f>
        <v>37.124313000000001</v>
      </c>
      <c r="AM102" s="167">
        <f>'Test-AI'!U100</f>
        <v>39.000638000000002</v>
      </c>
      <c r="AN102" s="167">
        <f>'Test-AI'!V100</f>
        <v>38.881441000000002</v>
      </c>
      <c r="AO102" s="167">
        <f>'Test-AI'!W100</f>
        <v>42.561757</v>
      </c>
      <c r="AP102" s="167">
        <f>'Test-AI'!X100</f>
        <v>43.627743000000002</v>
      </c>
      <c r="AQ102" s="167">
        <f>10*LOG10(1/((Summary!$C$80/10^(AN102/10)+Summary!$C$81/10^(AO102/10)+Summary!$C$82/10^(AP102/10))/Summary!$C$83))</f>
        <v>39.883447364903454</v>
      </c>
      <c r="AR102" s="167">
        <f>'Test-AI'!Y100</f>
        <v>0.27155699999999999</v>
      </c>
      <c r="AS102" s="167">
        <f>'Test-AI'!Z100</f>
        <v>84215.7</v>
      </c>
      <c r="AT102" s="295">
        <f>'Test-AI'!AA100</f>
        <v>8.2393999999999998</v>
      </c>
      <c r="AU102" s="357">
        <f>'Test-AI'!AB100</f>
        <v>11</v>
      </c>
      <c r="AV102" s="357">
        <f>'Test-AI'!AC100</f>
        <v>11</v>
      </c>
      <c r="AW102" s="395">
        <f t="shared" si="7"/>
        <v>23.393249999999998</v>
      </c>
      <c r="AX102" s="297">
        <f t="shared" si="8"/>
        <v>66.426644581164226</v>
      </c>
      <c r="AY102" s="298">
        <f t="shared" si="9"/>
        <v>3.543066007310256</v>
      </c>
      <c r="AZ102" s="297">
        <f t="shared" si="10"/>
        <v>1</v>
      </c>
      <c r="BA102" s="345">
        <f t="shared" si="11"/>
        <v>1</v>
      </c>
      <c r="BB102" s="75"/>
      <c r="BC102" s="75"/>
      <c r="BD102" s="573" t="s">
        <v>147</v>
      </c>
      <c r="BE102" s="549">
        <f t="array" ref="BE102">bdRateExtend($G101:$G104,H101:H104,$AC101:$AC104,AD101:AD104)</f>
        <v>-0.31062302062027014</v>
      </c>
      <c r="BF102" s="552"/>
      <c r="BG102" s="552"/>
      <c r="BH102" s="552"/>
      <c r="BI102" s="552"/>
      <c r="BJ102" s="552"/>
      <c r="BK102" s="551">
        <f t="array" ref="BK102">bdRateExtend($G101:$G104,L101:L104,$AC101:$AC104,AH101:AH104)</f>
        <v>-0.21771657971210179</v>
      </c>
      <c r="BL102" s="552"/>
      <c r="BM102" s="551">
        <f t="array" ref="BM102">bdRateExtend($G101:$G104,M101:M104,$AC101:$AC104,AI101:AI104)</f>
        <v>-0.260844388041784</v>
      </c>
      <c r="BN102" s="552"/>
      <c r="BO102" s="545">
        <f t="array" ref="BO102">bdRateExtend($G101:$G104,N101:N104,$AC101:$AC104,AJ101:AJ104,"None", FALSE,1)</f>
        <v>-0.2874864186554692</v>
      </c>
      <c r="BP102" s="541"/>
      <c r="BQ102" s="545">
        <f t="array" ref="BQ102">bdRateExtend($G101:$G104,O101:O104,$AC101:$AC104,AK101:AK104,"None", FALSE,1)</f>
        <v>-0.28479397150937624</v>
      </c>
      <c r="BR102" s="541"/>
      <c r="BS102" s="551">
        <f t="array" ref="BS102">bdRateExtend($G101:$G104,P101:P104,$AC101:$AC104,AL101:AL104)</f>
        <v>-0.26297418076355894</v>
      </c>
      <c r="BT102" s="552"/>
      <c r="BU102" s="551">
        <f t="array" ref="BU102">bdRateExtend($G101:$G104,Q101:Q104,$AC101:$AC104,AM101:AM104)</f>
        <v>-0.27599303839475609</v>
      </c>
      <c r="BV102" s="552"/>
      <c r="BW102" s="551">
        <f t="array" ref="BW102">bdRateExtend($G101:$G104,R101:R104,$AC101:$AC104,AN101:AN104)</f>
        <v>-0.31175508645757644</v>
      </c>
      <c r="BX102" s="552"/>
      <c r="BY102" s="552"/>
      <c r="BZ102" s="541"/>
      <c r="CA102" s="541"/>
      <c r="CB102" s="552"/>
      <c r="CC102" s="560">
        <f t="array" ref="CC102">bdCAMBIExtend($G101:$G104,V101:V104,$AC101:$AC104,AR101:AR104)</f>
        <v>-0.17864835816155794</v>
      </c>
      <c r="CD102" s="541"/>
      <c r="CE102" s="554">
        <f t="array" ref="CE102">testVMAFRange($G101:$G104,N101:N104,$AC101:$AC104,AJ101:AJ104)</f>
        <v>0</v>
      </c>
      <c r="CF102" s="541"/>
      <c r="CG102" s="554">
        <f t="array" ref="CG102">testVMAFRange($G101:$G104,O101:O104,$AC101:$AC104,AK101:AK104)</f>
        <v>0</v>
      </c>
      <c r="CH102" s="541"/>
    </row>
    <row r="103" spans="1:86" ht="17" customHeight="1" x14ac:dyDescent="0.2">
      <c r="A103" s="538"/>
      <c r="B103" s="566"/>
      <c r="C103" s="485"/>
      <c r="D103" s="590"/>
      <c r="E103" s="558"/>
      <c r="F103" s="239">
        <v>160</v>
      </c>
      <c r="G103" s="294">
        <f>'Anchor-AI'!L101</f>
        <v>19976.1518</v>
      </c>
      <c r="H103" s="295">
        <f>'Anchor-AI'!M101</f>
        <v>35.599530000000001</v>
      </c>
      <c r="I103" s="295">
        <f>'Anchor-AI'!N101</f>
        <v>40.939143000000001</v>
      </c>
      <c r="J103" s="295">
        <f>'Anchor-AI'!O101</f>
        <v>41.819457999999997</v>
      </c>
      <c r="K103" s="295">
        <f>(Summary!$C$63*H103+Summary!$C$64*I103+Summary!$C$65*J103)/Summary!$C$66</f>
        <v>37.526120166666665</v>
      </c>
      <c r="L103" s="295">
        <f>'Anchor-AI'!P101</f>
        <v>17.100933000000001</v>
      </c>
      <c r="M103" s="295">
        <f>'Anchor-AI'!Q101</f>
        <v>13.282246000000001</v>
      </c>
      <c r="N103" s="295">
        <f>'Anchor-AI'!R101</f>
        <v>67.425576000000007</v>
      </c>
      <c r="O103" s="295">
        <f>'Anchor-AI'!S101</f>
        <v>65.085847000000001</v>
      </c>
      <c r="P103" s="295">
        <f>'Anchor-AI'!T101</f>
        <v>32.961284999999997</v>
      </c>
      <c r="Q103" s="295">
        <f>'Anchor-AI'!U101</f>
        <v>36.647675999999997</v>
      </c>
      <c r="R103" s="295">
        <f>'Anchor-AI'!V101</f>
        <v>35.522978999999999</v>
      </c>
      <c r="S103" s="295">
        <f>'Anchor-AI'!W101</f>
        <v>40.833626000000002</v>
      </c>
      <c r="T103" s="295">
        <f>'Anchor-AI'!X101</f>
        <v>41.787346999999997</v>
      </c>
      <c r="U103" s="295">
        <f>10*LOG10(1/((Summary!$C$80/10^(R103/10)+Summary!$C$81/10^(S103/10)+Summary!$C$82/10^(T103/10))/Summary!$C$83))</f>
        <v>36.742788179588281</v>
      </c>
      <c r="V103" s="295">
        <f>'Anchor-AI'!Y101</f>
        <v>1.3288759999999999</v>
      </c>
      <c r="W103" s="295">
        <f>'Anchor-AI'!Z101</f>
        <v>926.9</v>
      </c>
      <c r="X103" s="295">
        <f>'Anchor-AI'!AA101</f>
        <v>1.9253</v>
      </c>
      <c r="Y103" s="357">
        <f>'Anchor-AI'!AB101</f>
        <v>11</v>
      </c>
      <c r="Z103" s="357">
        <f>'Anchor-AI'!AC101</f>
        <v>11</v>
      </c>
      <c r="AA103" s="296">
        <f t="shared" si="6"/>
        <v>0.25747222222222221</v>
      </c>
      <c r="AC103" s="389">
        <f>'Test-AI'!L101</f>
        <v>16401.806194000001</v>
      </c>
      <c r="AD103" s="167">
        <f>'Test-AI'!M101</f>
        <v>36.250092000000002</v>
      </c>
      <c r="AE103" s="167">
        <f>'Test-AI'!N101</f>
        <v>41.285344000000002</v>
      </c>
      <c r="AF103" s="167">
        <f>'Test-AI'!O101</f>
        <v>42.328927999999998</v>
      </c>
      <c r="AG103" s="167">
        <f>(Summary!$C$63*AD103+Summary!$C$64*AE103+Summary!$C$65*AF103)/Summary!$C$66</f>
        <v>38.102440000000001</v>
      </c>
      <c r="AH103" s="167">
        <f>'Test-AI'!P101</f>
        <v>17.321014999999999</v>
      </c>
      <c r="AI103" s="167">
        <f>'Test-AI'!Q101</f>
        <v>13.661065000000001</v>
      </c>
      <c r="AJ103" s="167">
        <f>'Test-AI'!R101</f>
        <v>71.055485000000004</v>
      </c>
      <c r="AK103" s="167">
        <f>'Test-AI'!S101</f>
        <v>68.725577000000001</v>
      </c>
      <c r="AL103" s="167">
        <f>'Test-AI'!T101</f>
        <v>33.595869999999998</v>
      </c>
      <c r="AM103" s="167">
        <f>'Test-AI'!U101</f>
        <v>37.022367000000003</v>
      </c>
      <c r="AN103" s="167">
        <f>'Test-AI'!V101</f>
        <v>36.186323000000002</v>
      </c>
      <c r="AO103" s="167">
        <f>'Test-AI'!W101</f>
        <v>41.205325999999999</v>
      </c>
      <c r="AP103" s="167">
        <f>'Test-AI'!X101</f>
        <v>42.316223999999998</v>
      </c>
      <c r="AQ103" s="167">
        <f>10*LOG10(1/((Summary!$C$80/10^(AN103/10)+Summary!$C$81/10^(AO103/10)+Summary!$C$82/10^(AP103/10))/Summary!$C$83))</f>
        <v>37.37948849759357</v>
      </c>
      <c r="AR103" s="167">
        <f>'Test-AI'!Y101</f>
        <v>1.268219</v>
      </c>
      <c r="AS103" s="167">
        <f>'Test-AI'!Z101</f>
        <v>41595.4</v>
      </c>
      <c r="AT103" s="295">
        <f>'Test-AI'!AA101</f>
        <v>6.4440999999999997</v>
      </c>
      <c r="AU103" s="357">
        <f>'Test-AI'!AB101</f>
        <v>11</v>
      </c>
      <c r="AV103" s="357">
        <f>'Test-AI'!AC101</f>
        <v>11</v>
      </c>
      <c r="AW103" s="395">
        <f t="shared" si="7"/>
        <v>11.554277777777779</v>
      </c>
      <c r="AX103" s="297">
        <f t="shared" si="8"/>
        <v>44.875822634588417</v>
      </c>
      <c r="AY103" s="298">
        <f t="shared" si="9"/>
        <v>3.3470627954085077</v>
      </c>
      <c r="AZ103" s="297">
        <f t="shared" si="10"/>
        <v>1</v>
      </c>
      <c r="BA103" s="345">
        <f t="shared" si="11"/>
        <v>1</v>
      </c>
      <c r="BB103" s="75"/>
      <c r="BC103" s="75"/>
      <c r="BD103" s="565"/>
      <c r="BE103" s="550"/>
      <c r="BF103" s="552"/>
      <c r="BG103" s="552"/>
      <c r="BH103" s="552"/>
      <c r="BI103" s="552"/>
      <c r="BJ103" s="552"/>
      <c r="BK103" s="553"/>
      <c r="BL103" s="552"/>
      <c r="BM103" s="553"/>
      <c r="BN103" s="552"/>
      <c r="BO103" s="546"/>
      <c r="BP103" s="541"/>
      <c r="BQ103" s="546"/>
      <c r="BR103" s="541"/>
      <c r="BS103" s="553"/>
      <c r="BT103" s="552"/>
      <c r="BU103" s="553"/>
      <c r="BV103" s="552"/>
      <c r="BW103" s="553"/>
      <c r="BX103" s="552"/>
      <c r="BY103" s="552"/>
      <c r="BZ103" s="541"/>
      <c r="CA103" s="541"/>
      <c r="CB103" s="552"/>
      <c r="CC103" s="550"/>
      <c r="CD103" s="541"/>
      <c r="CE103" s="546"/>
      <c r="CF103" s="541"/>
      <c r="CG103" s="546"/>
      <c r="CH103" s="541"/>
    </row>
    <row r="104" spans="1:86" ht="17" customHeight="1" thickBot="1" x14ac:dyDescent="0.25">
      <c r="A104" s="538"/>
      <c r="B104" s="566"/>
      <c r="C104" s="485"/>
      <c r="D104" s="590"/>
      <c r="E104" s="558"/>
      <c r="F104" s="239">
        <v>185</v>
      </c>
      <c r="G104" s="294">
        <f>'Anchor-AI'!L102</f>
        <v>7387.4925000000003</v>
      </c>
      <c r="H104" s="295">
        <f>'Anchor-AI'!M102</f>
        <v>32.535029000000002</v>
      </c>
      <c r="I104" s="295">
        <f>'Anchor-AI'!N102</f>
        <v>39.489432000000001</v>
      </c>
      <c r="J104" s="295">
        <f>'Anchor-AI'!O102</f>
        <v>40.518210000000003</v>
      </c>
      <c r="K104" s="295">
        <f>(Summary!$C$63*H104+Summary!$C$64*I104+Summary!$C$65*J104)/Summary!$C$66</f>
        <v>35.024626333333337</v>
      </c>
      <c r="L104" s="295">
        <f>'Anchor-AI'!P102</f>
        <v>13.458852</v>
      </c>
      <c r="M104" s="295">
        <f>'Anchor-AI'!Q102</f>
        <v>10.648339</v>
      </c>
      <c r="N104" s="295">
        <f>'Anchor-AI'!R102</f>
        <v>39.111736000000001</v>
      </c>
      <c r="O104" s="295">
        <f>'Anchor-AI'!S102</f>
        <v>37.323363000000001</v>
      </c>
      <c r="P104" s="295">
        <f>'Anchor-AI'!T102</f>
        <v>29.050117</v>
      </c>
      <c r="Q104" s="295">
        <f>'Anchor-AI'!U102</f>
        <v>34.345115999999997</v>
      </c>
      <c r="R104" s="295">
        <f>'Anchor-AI'!V102</f>
        <v>32.415199000000001</v>
      </c>
      <c r="S104" s="295">
        <f>'Anchor-AI'!W102</f>
        <v>39.415304999999996</v>
      </c>
      <c r="T104" s="295">
        <f>'Anchor-AI'!X102</f>
        <v>40.474640000000001</v>
      </c>
      <c r="U104" s="295">
        <f>10*LOG10(1/((Summary!$C$80/10^(R104/10)+Summary!$C$81/10^(S104/10)+Summary!$C$82/10^(T104/10))/Summary!$C$83))</f>
        <v>33.805976117352415</v>
      </c>
      <c r="V104" s="295">
        <f>'Anchor-AI'!Y102</f>
        <v>1.319844</v>
      </c>
      <c r="W104" s="295">
        <f>'Anchor-AI'!Z102</f>
        <v>433.9</v>
      </c>
      <c r="X104" s="295">
        <f>'Anchor-AI'!AA102</f>
        <v>1.6426000000000001</v>
      </c>
      <c r="Y104" s="357">
        <f>'Anchor-AI'!AB102</f>
        <v>11</v>
      </c>
      <c r="Z104" s="357">
        <f>'Anchor-AI'!AC102</f>
        <v>12</v>
      </c>
      <c r="AA104" s="296">
        <f t="shared" si="6"/>
        <v>0.12052777777777778</v>
      </c>
      <c r="AC104" s="389">
        <f>'Test-AI'!L102</f>
        <v>6665.3346650000003</v>
      </c>
      <c r="AD104" s="167">
        <f>'Test-AI'!M102</f>
        <v>33.320273999999998</v>
      </c>
      <c r="AE104" s="167">
        <f>'Test-AI'!N102</f>
        <v>39.831575000000001</v>
      </c>
      <c r="AF104" s="167">
        <f>'Test-AI'!O102</f>
        <v>41.053237000000003</v>
      </c>
      <c r="AG104" s="167">
        <f>(Summary!$C$63*AD104+Summary!$C$64*AE104+Summary!$C$65*AF104)/Summary!$C$66</f>
        <v>35.694317999999996</v>
      </c>
      <c r="AH104" s="167">
        <f>'Test-AI'!P102</f>
        <v>13.934013</v>
      </c>
      <c r="AI104" s="167">
        <f>'Test-AI'!Q102</f>
        <v>11.203758000000001</v>
      </c>
      <c r="AJ104" s="167">
        <f>'Test-AI'!R102</f>
        <v>47.364345999999998</v>
      </c>
      <c r="AK104" s="167">
        <f>'Test-AI'!S102</f>
        <v>45.316464000000003</v>
      </c>
      <c r="AL104" s="167">
        <f>'Test-AI'!T102</f>
        <v>29.946572</v>
      </c>
      <c r="AM104" s="167">
        <f>'Test-AI'!U102</f>
        <v>34.858156999999999</v>
      </c>
      <c r="AN104" s="167">
        <f>'Test-AI'!V102</f>
        <v>33.220435999999999</v>
      </c>
      <c r="AO104" s="167">
        <f>'Test-AI'!W102</f>
        <v>39.777805000000001</v>
      </c>
      <c r="AP104" s="167">
        <f>'Test-AI'!X102</f>
        <v>41.034491000000003</v>
      </c>
      <c r="AQ104" s="167">
        <f>10*LOG10(1/((Summary!$C$80/10^(AN104/10)+Summary!$C$81/10^(AO104/10)+Summary!$C$82/10^(AP104/10))/Summary!$C$83))</f>
        <v>34.580909000250919</v>
      </c>
      <c r="AR104" s="167">
        <f>'Test-AI'!Y102</f>
        <v>1.2681990000000001</v>
      </c>
      <c r="AS104" s="167">
        <f>'Test-AI'!Z102</f>
        <v>16369.2</v>
      </c>
      <c r="AT104" s="295">
        <f>'Test-AI'!AA102</f>
        <v>6.4787999999999997</v>
      </c>
      <c r="AU104" s="357">
        <f>'Test-AI'!AB102</f>
        <v>11</v>
      </c>
      <c r="AV104" s="357">
        <f>'Test-AI'!AC102</f>
        <v>12</v>
      </c>
      <c r="AW104" s="395">
        <f t="shared" si="7"/>
        <v>4.5470000000000006</v>
      </c>
      <c r="AX104" s="297">
        <f t="shared" si="8"/>
        <v>37.725743258815399</v>
      </c>
      <c r="AY104" s="298">
        <f t="shared" si="9"/>
        <v>3.944234749786923</v>
      </c>
      <c r="AZ104" s="297">
        <f t="shared" si="10"/>
        <v>1</v>
      </c>
      <c r="BA104" s="345">
        <f t="shared" si="11"/>
        <v>1</v>
      </c>
      <c r="BB104" s="75"/>
      <c r="BC104" s="75"/>
      <c r="BD104" s="574" t="s">
        <v>46</v>
      </c>
      <c r="BE104" s="549">
        <f t="array" ref="BE104">bdRateExtend($G102:$G105,H102:H105,$AC102:$AC105,AD102:AD105)</f>
        <v>-0.31143587219778091</v>
      </c>
      <c r="BF104" s="552"/>
      <c r="BG104" s="552"/>
      <c r="BH104" s="552"/>
      <c r="BI104" s="552"/>
      <c r="BJ104" s="552"/>
      <c r="BK104" s="551">
        <f t="array" ref="BK104">bdRateExtend($G102:$G105,L102:L105,$AC102:$AC105,AH102:AH105)</f>
        <v>-0.21501878003857289</v>
      </c>
      <c r="BL104" s="552"/>
      <c r="BM104" s="551">
        <f t="array" ref="BM104">bdRateExtend($G102:$G105,M102:M105,$AC102:$AC105,AI102:AI105)</f>
        <v>-0.27210784159040025</v>
      </c>
      <c r="BN104" s="552"/>
      <c r="BO104" s="545">
        <f t="array" ref="BO104">bdRateExtend($G102:$G105,N102:N105,$AC102:$AC105,AJ102:AJ105,"None", FALSE,1)</f>
        <v>-0.31433750511073488</v>
      </c>
      <c r="BP104" s="541"/>
      <c r="BQ104" s="545">
        <f t="array" ref="BQ104">bdRateExtend($G102:$G105,O102:O105,$AC102:$AC105,AK102:AK105,"None", FALSE,1)</f>
        <v>-0.31269205372441267</v>
      </c>
      <c r="BR104" s="541"/>
      <c r="BS104" s="551">
        <f t="array" ref="BS104">bdRateExtend($G102:$G105,P102:P105,$AC102:$AC105,AL102:AL105)</f>
        <v>-0.28758095167768705</v>
      </c>
      <c r="BT104" s="552"/>
      <c r="BU104" s="551">
        <f t="array" ref="BU104">bdRateExtend($G102:$G105,Q102:Q105,$AC102:$AC105,AM102:AM105)</f>
        <v>-0.2885466199940554</v>
      </c>
      <c r="BV104" s="552"/>
      <c r="BW104" s="551">
        <f t="array" ref="BW104">bdRateExtend($G102:$G105,R102:R105,$AC102:$AC105,AN102:AN105)</f>
        <v>-0.31331191835107586</v>
      </c>
      <c r="BX104" s="552"/>
      <c r="BY104" s="552"/>
      <c r="BZ104" s="541"/>
      <c r="CA104" s="541"/>
      <c r="CB104" s="552"/>
      <c r="CC104" s="560">
        <f t="array" ref="CC104">bdCAMBIExtend($G102:$G105,V102:V105,$AC102:$AC105,AR102:AR105)</f>
        <v>-0.10188669417501406</v>
      </c>
      <c r="CD104" s="541"/>
      <c r="CE104" s="554">
        <f t="array" ref="CE104">testVMAFRange($G102:$G105,N102:N105,$AC102:$AC105,AJ102:AJ105)</f>
        <v>0</v>
      </c>
      <c r="CF104" s="541"/>
      <c r="CG104" s="554">
        <f t="array" ref="CG104">testVMAFRange($G102:$G105,O102:O105,$AC102:$AC105,AK102:AK105)</f>
        <v>0</v>
      </c>
      <c r="CH104" s="541"/>
    </row>
    <row r="105" spans="1:86" ht="17" customHeight="1" thickBot="1" x14ac:dyDescent="0.25">
      <c r="A105" s="538"/>
      <c r="B105" s="596"/>
      <c r="C105" s="486"/>
      <c r="D105" s="591"/>
      <c r="E105" s="559"/>
      <c r="F105" s="240">
        <v>210</v>
      </c>
      <c r="G105" s="299">
        <f>'Anchor-AI'!L103</f>
        <v>2275.3247000000001</v>
      </c>
      <c r="H105" s="300">
        <f>'Anchor-AI'!M103</f>
        <v>29.680434999999999</v>
      </c>
      <c r="I105" s="300">
        <f>'Anchor-AI'!N103</f>
        <v>37.253999</v>
      </c>
      <c r="J105" s="300">
        <f>'Anchor-AI'!O103</f>
        <v>38.628728000000002</v>
      </c>
      <c r="K105" s="295">
        <f>(Summary!$C$63*H105+Summary!$C$64*I105+Summary!$C$65*J105)/Summary!$C$66</f>
        <v>32.434077833333333</v>
      </c>
      <c r="L105" s="300">
        <f>'Anchor-AI'!P103</f>
        <v>9.6125469999999993</v>
      </c>
      <c r="M105" s="300">
        <f>'Anchor-AI'!Q103</f>
        <v>8.0411330000000003</v>
      </c>
      <c r="N105" s="300">
        <f>'Anchor-AI'!R103</f>
        <v>10.778176</v>
      </c>
      <c r="O105" s="300">
        <f>'Anchor-AI'!S103</f>
        <v>9.8914930000000005</v>
      </c>
      <c r="P105" s="300">
        <f>'Anchor-AI'!T103</f>
        <v>25.671123000000001</v>
      </c>
      <c r="Q105" s="300">
        <f>'Anchor-AI'!U103</f>
        <v>31.470703</v>
      </c>
      <c r="R105" s="300">
        <f>'Anchor-AI'!V103</f>
        <v>29.530570000000001</v>
      </c>
      <c r="S105" s="300">
        <f>'Anchor-AI'!W103</f>
        <v>37.213847999999999</v>
      </c>
      <c r="T105" s="300">
        <f>'Anchor-AI'!X103</f>
        <v>38.620347000000002</v>
      </c>
      <c r="U105" s="300">
        <f>10*LOG10(1/((Summary!$C$80/10^(R105/10)+Summary!$C$81/10^(S105/10)+Summary!$C$82/10^(T105/10))/Summary!$C$83))</f>
        <v>30.983668099512084</v>
      </c>
      <c r="V105" s="300">
        <f>'Anchor-AI'!Y103</f>
        <v>1.2794570000000001</v>
      </c>
      <c r="W105" s="300">
        <f>'Anchor-AI'!Z103</f>
        <v>495.3</v>
      </c>
      <c r="X105" s="300">
        <f>'Anchor-AI'!AA103</f>
        <v>1.3416999999999999</v>
      </c>
      <c r="Y105" s="357">
        <f>'Anchor-AI'!AB103</f>
        <v>11</v>
      </c>
      <c r="Z105" s="357">
        <f>'Anchor-AI'!AC103</f>
        <v>12</v>
      </c>
      <c r="AA105" s="301">
        <f t="shared" si="6"/>
        <v>0.13758333333333334</v>
      </c>
      <c r="AC105" s="390">
        <f>'Test-AI'!L103</f>
        <v>2291.340659</v>
      </c>
      <c r="AD105" s="391">
        <f>'Test-AI'!M103</f>
        <v>30.318899999999999</v>
      </c>
      <c r="AE105" s="391">
        <f>'Test-AI'!N103</f>
        <v>37.982849999999999</v>
      </c>
      <c r="AF105" s="391">
        <f>'Test-AI'!O103</f>
        <v>39.498705000000001</v>
      </c>
      <c r="AG105" s="391">
        <f>(Summary!$C$63*AD105+Summary!$C$64*AE105+Summary!$C$65*AF105)/Summary!$C$66</f>
        <v>33.126192499999995</v>
      </c>
      <c r="AH105" s="391">
        <f>'Test-AI'!P103</f>
        <v>10.268046</v>
      </c>
      <c r="AI105" s="391">
        <f>'Test-AI'!Q103</f>
        <v>8.5742539999999998</v>
      </c>
      <c r="AJ105" s="391">
        <f>'Test-AI'!R103</f>
        <v>20.059448</v>
      </c>
      <c r="AK105" s="391">
        <f>'Test-AI'!S103</f>
        <v>18.781448999999999</v>
      </c>
      <c r="AL105" s="391">
        <f>'Test-AI'!T103</f>
        <v>26.428674999999998</v>
      </c>
      <c r="AM105" s="391">
        <f>'Test-AI'!U103</f>
        <v>32.371091999999997</v>
      </c>
      <c r="AN105" s="391">
        <f>'Test-AI'!V103</f>
        <v>30.187864999999999</v>
      </c>
      <c r="AO105" s="391">
        <f>'Test-AI'!W103</f>
        <v>37.954140000000002</v>
      </c>
      <c r="AP105" s="391">
        <f>'Test-AI'!X103</f>
        <v>39.470965</v>
      </c>
      <c r="AQ105" s="391">
        <f>10*LOG10(1/((Summary!$C$80/10^(AN105/10)+Summary!$C$81/10^(AO105/10)+Summary!$C$82/10^(AP105/10))/Summary!$C$83))</f>
        <v>31.649666240733609</v>
      </c>
      <c r="AR105" s="391">
        <f>'Test-AI'!Y103</f>
        <v>1.36547</v>
      </c>
      <c r="AS105" s="391">
        <f>'Test-AI'!Z103</f>
        <v>9501</v>
      </c>
      <c r="AT105" s="392">
        <f>'Test-AI'!AA103</f>
        <v>4.7218999999999998</v>
      </c>
      <c r="AU105" s="393">
        <f>'Test-AI'!AB103</f>
        <v>11</v>
      </c>
      <c r="AV105" s="393">
        <f>'Test-AI'!AC103</f>
        <v>12</v>
      </c>
      <c r="AW105" s="396">
        <f t="shared" si="7"/>
        <v>2.6391666666666667</v>
      </c>
      <c r="AX105" s="302">
        <f t="shared" si="8"/>
        <v>19.182313749242883</v>
      </c>
      <c r="AY105" s="303">
        <f t="shared" si="9"/>
        <v>3.5193411343817544</v>
      </c>
      <c r="AZ105" s="297">
        <f t="shared" si="10"/>
        <v>1</v>
      </c>
      <c r="BA105" s="345">
        <f t="shared" si="11"/>
        <v>1</v>
      </c>
      <c r="BB105" s="75"/>
      <c r="BC105" s="75"/>
      <c r="BD105" s="570"/>
      <c r="BE105" s="550"/>
      <c r="BF105" s="553"/>
      <c r="BG105" s="553"/>
      <c r="BH105" s="553"/>
      <c r="BI105" s="553"/>
      <c r="BJ105" s="553"/>
      <c r="BK105" s="553"/>
      <c r="BL105" s="553"/>
      <c r="BM105" s="553"/>
      <c r="BN105" s="553"/>
      <c r="BO105" s="546"/>
      <c r="BP105" s="544"/>
      <c r="BQ105" s="546"/>
      <c r="BR105" s="544"/>
      <c r="BS105" s="553"/>
      <c r="BT105" s="553"/>
      <c r="BU105" s="553"/>
      <c r="BV105" s="553"/>
      <c r="BW105" s="553"/>
      <c r="BX105" s="553"/>
      <c r="BY105" s="553"/>
      <c r="BZ105" s="544"/>
      <c r="CA105" s="544"/>
      <c r="CB105" s="553"/>
      <c r="CC105" s="550"/>
      <c r="CD105" s="541"/>
      <c r="CE105" s="546"/>
      <c r="CF105" s="544"/>
      <c r="CG105" s="546"/>
      <c r="CH105" s="544"/>
    </row>
    <row r="106" spans="1:86" ht="17" customHeight="1" thickBot="1" x14ac:dyDescent="0.25">
      <c r="A106" s="538"/>
      <c r="B106" s="595" t="s">
        <v>146</v>
      </c>
      <c r="C106" s="586" t="s">
        <v>239</v>
      </c>
      <c r="D106" s="589">
        <v>59.94</v>
      </c>
      <c r="E106" s="557">
        <v>8</v>
      </c>
      <c r="F106" s="238">
        <v>85</v>
      </c>
      <c r="G106" s="289">
        <f>'Anchor-AI'!L104</f>
        <v>255610.11790000001</v>
      </c>
      <c r="H106" s="290">
        <f>'Anchor-AI'!M104</f>
        <v>43.290742000000002</v>
      </c>
      <c r="I106" s="290">
        <f>'Anchor-AI'!N104</f>
        <v>44.477423999999999</v>
      </c>
      <c r="J106" s="290">
        <f>'Anchor-AI'!O104</f>
        <v>53.518608999999998</v>
      </c>
      <c r="K106" s="290">
        <f>(Summary!$C$63*H106+Summary!$C$64*I106+Summary!$C$65*J106)/Summary!$C$66</f>
        <v>45.193166833333329</v>
      </c>
      <c r="L106" s="290">
        <f>'Anchor-AI'!P104</f>
        <v>31.720051000000002</v>
      </c>
      <c r="M106" s="290">
        <f>'Anchor-AI'!Q104</f>
        <v>21.389616</v>
      </c>
      <c r="N106" s="290">
        <f>'Anchor-AI'!R104</f>
        <v>94.862748999999994</v>
      </c>
      <c r="O106" s="290">
        <f>'Anchor-AI'!S104</f>
        <v>93.554668000000007</v>
      </c>
      <c r="P106" s="290">
        <f>'Anchor-AI'!T104</f>
        <v>45.827091000000003</v>
      </c>
      <c r="Q106" s="290">
        <f>'Anchor-AI'!U104</f>
        <v>40.161807000000003</v>
      </c>
      <c r="R106" s="290">
        <f>'Anchor-AI'!V104</f>
        <v>43.290652000000001</v>
      </c>
      <c r="S106" s="290">
        <f>'Anchor-AI'!W104</f>
        <v>44.477148</v>
      </c>
      <c r="T106" s="290">
        <f>'Anchor-AI'!X104</f>
        <v>53.518586999999997</v>
      </c>
      <c r="U106" s="290">
        <f>10*LOG10(1/((Summary!$C$80/10^(R106/10)+Summary!$C$81/10^(S106/10)+Summary!$C$82/10^(T106/10))/Summary!$C$83))</f>
        <v>44.209532512047772</v>
      </c>
      <c r="V106" s="290">
        <f>'Anchor-AI'!Y104</f>
        <v>0.25442500000000001</v>
      </c>
      <c r="W106" s="290">
        <f>'Anchor-AI'!Z104</f>
        <v>2285</v>
      </c>
      <c r="X106" s="290">
        <f>'Anchor-AI'!AA104</f>
        <v>3.4045999999999998</v>
      </c>
      <c r="Y106" s="360">
        <f>'Anchor-AI'!AB104</f>
        <v>10</v>
      </c>
      <c r="Z106" s="360">
        <f>'Anchor-AI'!AC104</f>
        <v>11</v>
      </c>
      <c r="AA106" s="291">
        <f t="shared" si="6"/>
        <v>0.63472222222222219</v>
      </c>
      <c r="AC106" s="170">
        <f>'Test-AI'!L104</f>
        <v>230863.6004</v>
      </c>
      <c r="AD106" s="167">
        <f>'Test-AI'!M104</f>
        <v>43.341949</v>
      </c>
      <c r="AE106" s="167">
        <f>'Test-AI'!N104</f>
        <v>44.368237000000001</v>
      </c>
      <c r="AF106" s="167">
        <f>'Test-AI'!O104</f>
        <v>53.610666999999999</v>
      </c>
      <c r="AG106" s="167">
        <f>(Summary!$C$63*AD106+Summary!$C$64*AE106+Summary!$C$65*AF106)/Summary!$C$66</f>
        <v>45.224449999999997</v>
      </c>
      <c r="AH106" s="167">
        <f>'Test-AI'!P104</f>
        <v>31.825050999999998</v>
      </c>
      <c r="AI106" s="167">
        <f>'Test-AI'!Q104</f>
        <v>21.48441</v>
      </c>
      <c r="AJ106" s="167">
        <f>'Test-AI'!R104</f>
        <v>95.283116000000007</v>
      </c>
      <c r="AK106" s="167">
        <f>'Test-AI'!S104</f>
        <v>93.756394999999998</v>
      </c>
      <c r="AL106" s="167">
        <f>'Test-AI'!T104</f>
        <v>45.906022</v>
      </c>
      <c r="AM106" s="167">
        <f>'Test-AI'!U104</f>
        <v>40.112247000000004</v>
      </c>
      <c r="AN106" s="167">
        <f>'Test-AI'!V104</f>
        <v>43.341844000000002</v>
      </c>
      <c r="AO106" s="167">
        <f>'Test-AI'!W104</f>
        <v>44.36797</v>
      </c>
      <c r="AP106" s="167">
        <f>'Test-AI'!X104</f>
        <v>53.610643000000003</v>
      </c>
      <c r="AQ106" s="167">
        <f>10*LOG10(1/((Summary!$C$80/10^(AN106/10)+Summary!$C$81/10^(AO106/10)+Summary!$C$82/10^(AP106/10))/Summary!$C$83))</f>
        <v>44.235989060895861</v>
      </c>
      <c r="AR106" s="167">
        <f>'Test-AI'!Y104</f>
        <v>0.233654</v>
      </c>
      <c r="AS106" s="167">
        <f>'Test-AI'!Z104</f>
        <v>142112.4</v>
      </c>
      <c r="AT106" s="295">
        <f>'Test-AI'!AA104</f>
        <v>10.126899999999999</v>
      </c>
      <c r="AU106" s="357">
        <f>'Test-AI'!AB104</f>
        <v>10</v>
      </c>
      <c r="AV106" s="357">
        <f>'Test-AI'!AC104</f>
        <v>11</v>
      </c>
      <c r="AW106" s="296">
        <f t="shared" si="7"/>
        <v>39.475666666666662</v>
      </c>
      <c r="AX106" s="292">
        <f t="shared" si="8"/>
        <v>62.193610503282272</v>
      </c>
      <c r="AY106" s="293">
        <f t="shared" si="9"/>
        <v>2.9744757093344298</v>
      </c>
      <c r="AZ106" s="292">
        <f t="shared" si="10"/>
        <v>1</v>
      </c>
      <c r="BA106" s="344">
        <f t="shared" si="11"/>
        <v>1</v>
      </c>
      <c r="BB106" s="75"/>
      <c r="BC106" s="75"/>
      <c r="BD106" s="572" t="s">
        <v>39</v>
      </c>
      <c r="BE106" s="549">
        <f t="array" ref="BE106">bdRateExtend($G106:$G109,H106:H109,$AC106:$AC109,AD106:AD109)</f>
        <v>-0.13406389539113894</v>
      </c>
      <c r="BF106" s="551">
        <f t="array" ref="BF106">bdRateExtend($G106:$G111,H106:H111,$AC106:$AC111,AD106:AD111)</f>
        <v>-0.14178941479233265</v>
      </c>
      <c r="BG106" s="551">
        <f t="array" ref="BG106">bdRateExtend($G106:$G111,I106:I111,$AC106:$AC111,AE106:AE111)</f>
        <v>-0.31807856221434472</v>
      </c>
      <c r="BH106" s="551">
        <f t="array" ref="BH106">bdRateExtend($G106:$G111,J106:J111,$AC106:$AC111,AF106:AF111)</f>
        <v>-0.38620247351778969</v>
      </c>
      <c r="BI106" s="551">
        <f t="array" ref="BI106">bdRateExtend($G106:$G111,K106:K111,$AC106:$AC111,AG106:AG111)</f>
        <v>-0.22998748014864012</v>
      </c>
      <c r="BJ106" s="575">
        <f>(Summary!$C$94*BF106+Summary!$C$95*BG106+Summary!$C$96*BH106)/Summary!$C$97</f>
        <v>-0.15861750303823141</v>
      </c>
      <c r="BK106" s="551">
        <f t="array" ref="BK106">bdRateExtend($G106:$G109,L106:L109,$AC106:$AC109,AH106:AH109)</f>
        <v>-0.12306676424858309</v>
      </c>
      <c r="BL106" s="551">
        <f t="array" ref="BL106">bdRateExtend($G106:$G111,L106:L111,$AC106:$AC111,AH106:AH111)</f>
        <v>-0.12524800016171611</v>
      </c>
      <c r="BM106" s="551">
        <f t="array" ref="BM106">bdRateExtend($G106:$G109,M106:M109,$AC106:$AC109,AI106:AI109)</f>
        <v>-0.12587057968016568</v>
      </c>
      <c r="BN106" s="551">
        <f t="array" ref="BN106">bdRateExtend($G106:$G111,M106:M111,$AC106:$AC111,AI106:AI111)</f>
        <v>-0.13340457114449278</v>
      </c>
      <c r="BO106" s="548">
        <f t="array" ref="BO106">bdRateExtend($G106:$G109,N106:N109,$AC106:$AC109,AJ106:AJ109,"None", FALSE,1)</f>
        <v>-0.15859135822979564</v>
      </c>
      <c r="BP106" s="585">
        <f t="array" ref="BP106">bdRateExtend($G106:$G111,N106:N111,$AC106:$AC111,AJ106:AJ111,"None", FALSE,1)</f>
        <v>-0.17989705423021296</v>
      </c>
      <c r="BQ106" s="548">
        <f t="array" ref="BQ106">bdRateExtend($G106:$G109,O106:O109,$AC106:$AC109,AK106:AK109,"None", FALSE,1)</f>
        <v>-0.14416508730262001</v>
      </c>
      <c r="BR106" s="585">
        <f t="array" ref="BR106">bdRateExtend($G106:$G111,O106:O111,$AC106:$AC111,AK106:AK111,"None", FALSE,1)</f>
        <v>-0.17267090266422669</v>
      </c>
      <c r="BS106" s="551">
        <f t="array" ref="BS106">bdRateExtend($G106:$G109,P106:P109,$AC106:$AC109,AL106:AL109)</f>
        <v>-0.12374687794513184</v>
      </c>
      <c r="BT106" s="551">
        <f t="array" ref="BT106">bdRateExtend($G106:$G111,P106:P111,$AC106:$AC111,AL106:AL111)</f>
        <v>-0.13669239351380502</v>
      </c>
      <c r="BU106" s="551">
        <f t="array" ref="BU106">bdRateExtend($G106:$G109,Q106:Q109,$AC106:$AC109,AM106:AM109)</f>
        <v>-0.13801994314243371</v>
      </c>
      <c r="BV106" s="551">
        <f t="array" ref="BV106">bdRateExtend($G106:$G111,Q106:Q111,$AC106:$AC111,AM106:AM111)</f>
        <v>-0.26403791034814794</v>
      </c>
      <c r="BW106" s="551">
        <f t="array" ref="BW106">bdRateExtend($G106:$G109,R106:R109,$AC106:$AC109,AN106:AN109)</f>
        <v>-0.13406195691521872</v>
      </c>
      <c r="BX106" s="551">
        <f t="array" ref="BX106">bdRateExtend($G106:$G111,R106:R111,$AC106:$AC111,AN106:AN111)</f>
        <v>-0.14178865456604595</v>
      </c>
      <c r="BY106" s="551">
        <f t="array" ref="BY106">bdRateExtend($G106:$G111,S106:S111,$AC106:$AC111,AO106:AO111)</f>
        <v>-0.31805008497861353</v>
      </c>
      <c r="BZ106" s="555">
        <f t="array" ref="BZ106">bdRateExtend($G106:$G111,T106:T111,$AC106:$AC111,AP106:AP111)</f>
        <v>-0.3863447411559161</v>
      </c>
      <c r="CA106" s="555">
        <f t="array" ref="CA106">bdRateExtend($G106:$G111,U106:U111,$AC106:$AC111,AQ106:AQ111)</f>
        <v>-0.1494127078429226</v>
      </c>
      <c r="CB106" s="575">
        <f>(Summary!$C$108*BX106+Summary!$C$109*BY106+Summary!$C$110*BZ106)/Summary!$C$111</f>
        <v>-0.15862135524614346</v>
      </c>
      <c r="CC106" s="561">
        <f t="array" ref="CC106">bdCAMBIExtend($G106:$G109,V106:V109,$AC106:$AC109,AR106:AR109)</f>
        <v>-9.105750012402522E-2</v>
      </c>
      <c r="CD106" s="561">
        <f t="array" ref="CD106">bdCAMBIExtend($G106:$G111,V106:V111,$AC106:$AC111,AR106:AR111)</f>
        <v>-7.6322706586739855E-2</v>
      </c>
      <c r="CE106" s="547">
        <f t="array" ref="CE106">testVMAFRange($G106:$G109,N106:N109,$AC106:$AC109,AJ106:AJ109)</f>
        <v>0</v>
      </c>
      <c r="CF106" s="543">
        <f t="array" ref="CF106">testVMAFRange($G106:$G111,N106:N111,$AC106:$AC111,AJ106:AJ111)</f>
        <v>0</v>
      </c>
      <c r="CG106" s="547">
        <f t="array" ref="CG106">testVMAFRange($G106:$G109,O106:O109,$AC106:$AC109,AK106:AK109)</f>
        <v>0</v>
      </c>
      <c r="CH106" s="543">
        <f t="array" ref="CH106">testVMAFRange($G106:$G111,O106:O111,$AC106:$AC111,AK106:AK111)</f>
        <v>0</v>
      </c>
    </row>
    <row r="107" spans="1:86" ht="17" customHeight="1" x14ac:dyDescent="0.2">
      <c r="A107" s="538"/>
      <c r="B107" s="566"/>
      <c r="C107" s="485"/>
      <c r="D107" s="590"/>
      <c r="E107" s="558"/>
      <c r="F107" s="239">
        <v>110</v>
      </c>
      <c r="G107" s="294">
        <f>'Anchor-AI'!L105</f>
        <v>79180.051900000006</v>
      </c>
      <c r="H107" s="295">
        <f>'Anchor-AI'!M105</f>
        <v>40.536642999999998</v>
      </c>
      <c r="I107" s="295">
        <f>'Anchor-AI'!N105</f>
        <v>43.801943000000001</v>
      </c>
      <c r="J107" s="295">
        <f>'Anchor-AI'!O105</f>
        <v>52.707121999999998</v>
      </c>
      <c r="K107" s="295">
        <f>(Summary!$C$63*H107+Summary!$C$64*I107+Summary!$C$65*J107)/Summary!$C$66</f>
        <v>43.109272833333328</v>
      </c>
      <c r="L107" s="295">
        <f>'Anchor-AI'!P105</f>
        <v>26.011327999999999</v>
      </c>
      <c r="M107" s="295">
        <f>'Anchor-AI'!Q105</f>
        <v>17.999093999999999</v>
      </c>
      <c r="N107" s="295">
        <f>'Anchor-AI'!R105</f>
        <v>89.019812999999999</v>
      </c>
      <c r="O107" s="295">
        <f>'Anchor-AI'!S105</f>
        <v>87.462181999999999</v>
      </c>
      <c r="P107" s="295">
        <f>'Anchor-AI'!T105</f>
        <v>41.101140000000001</v>
      </c>
      <c r="Q107" s="295">
        <f>'Anchor-AI'!U105</f>
        <v>38.891483999999998</v>
      </c>
      <c r="R107" s="295">
        <f>'Anchor-AI'!V105</f>
        <v>40.536628</v>
      </c>
      <c r="S107" s="295">
        <f>'Anchor-AI'!W105</f>
        <v>43.801682</v>
      </c>
      <c r="T107" s="295">
        <f>'Anchor-AI'!X105</f>
        <v>52.707096</v>
      </c>
      <c r="U107" s="295">
        <f>10*LOG10(1/((Summary!$C$80/10^(R107/10)+Summary!$C$81/10^(S107/10)+Summary!$C$82/10^(T107/10))/Summary!$C$83))</f>
        <v>41.755067946663154</v>
      </c>
      <c r="V107" s="295">
        <f>'Anchor-AI'!Y105</f>
        <v>0.50827</v>
      </c>
      <c r="W107" s="295">
        <f>'Anchor-AI'!Z105</f>
        <v>1306</v>
      </c>
      <c r="X107" s="295">
        <f>'Anchor-AI'!AA105</f>
        <v>2.202</v>
      </c>
      <c r="Y107" s="357">
        <f>'Anchor-AI'!AB105</f>
        <v>10</v>
      </c>
      <c r="Z107" s="357">
        <f>'Anchor-AI'!AC105</f>
        <v>11</v>
      </c>
      <c r="AA107" s="296">
        <f t="shared" si="6"/>
        <v>0.36277777777777775</v>
      </c>
      <c r="AC107" s="170">
        <f>'Test-AI'!L105</f>
        <v>71875.612387999994</v>
      </c>
      <c r="AD107" s="167">
        <f>'Test-AI'!M105</f>
        <v>40.606535999999998</v>
      </c>
      <c r="AE107" s="167">
        <f>'Test-AI'!N105</f>
        <v>43.863737999999998</v>
      </c>
      <c r="AF107" s="167">
        <f>'Test-AI'!O105</f>
        <v>52.991974999999996</v>
      </c>
      <c r="AG107" s="167">
        <f>(Summary!$C$63*AD107+Summary!$C$64*AE107+Summary!$C$65*AF107)/Summary!$C$66</f>
        <v>43.213642833333324</v>
      </c>
      <c r="AH107" s="167">
        <f>'Test-AI'!P105</f>
        <v>26.14667</v>
      </c>
      <c r="AI107" s="167">
        <f>'Test-AI'!Q105</f>
        <v>18.059726999999999</v>
      </c>
      <c r="AJ107" s="167">
        <f>'Test-AI'!R105</f>
        <v>89.660818000000006</v>
      </c>
      <c r="AK107" s="167">
        <f>'Test-AI'!S105</f>
        <v>87.855006000000003</v>
      </c>
      <c r="AL107" s="167">
        <f>'Test-AI'!T105</f>
        <v>41.183117000000003</v>
      </c>
      <c r="AM107" s="167">
        <f>'Test-AI'!U105</f>
        <v>38.941234000000001</v>
      </c>
      <c r="AN107" s="167">
        <f>'Test-AI'!V105</f>
        <v>40.606521999999998</v>
      </c>
      <c r="AO107" s="167">
        <f>'Test-AI'!W105</f>
        <v>43.863470999999997</v>
      </c>
      <c r="AP107" s="167">
        <f>'Test-AI'!X105</f>
        <v>52.991968999999997</v>
      </c>
      <c r="AQ107" s="167">
        <f>10*LOG10(1/((Summary!$C$80/10^(AN107/10)+Summary!$C$81/10^(AO107/10)+Summary!$C$82/10^(AP107/10))/Summary!$C$83))</f>
        <v>41.826925998252591</v>
      </c>
      <c r="AR107" s="167">
        <f>'Test-AI'!Y105</f>
        <v>0.43485099999999999</v>
      </c>
      <c r="AS107" s="167">
        <f>'Test-AI'!Z105</f>
        <v>56915.4</v>
      </c>
      <c r="AT107" s="295">
        <f>'Test-AI'!AA105</f>
        <v>7.5320999999999998</v>
      </c>
      <c r="AU107" s="357">
        <f>'Test-AI'!AB105</f>
        <v>10</v>
      </c>
      <c r="AV107" s="357">
        <f>'Test-AI'!AC105</f>
        <v>11</v>
      </c>
      <c r="AW107" s="296">
        <f t="shared" si="7"/>
        <v>15.809833333333334</v>
      </c>
      <c r="AX107" s="297">
        <f t="shared" si="8"/>
        <v>43.579938744257277</v>
      </c>
      <c r="AY107" s="298">
        <f t="shared" si="9"/>
        <v>3.4205722070844686</v>
      </c>
      <c r="AZ107" s="297">
        <f t="shared" si="10"/>
        <v>1</v>
      </c>
      <c r="BA107" s="345">
        <f t="shared" si="11"/>
        <v>1</v>
      </c>
      <c r="BB107" s="75"/>
      <c r="BC107" s="75"/>
      <c r="BD107" s="565"/>
      <c r="BE107" s="550"/>
      <c r="BF107" s="552"/>
      <c r="BG107" s="552"/>
      <c r="BH107" s="552"/>
      <c r="BI107" s="552"/>
      <c r="BJ107" s="552"/>
      <c r="BK107" s="553"/>
      <c r="BL107" s="552"/>
      <c r="BM107" s="553"/>
      <c r="BN107" s="552"/>
      <c r="BO107" s="546"/>
      <c r="BP107" s="541"/>
      <c r="BQ107" s="546"/>
      <c r="BR107" s="541"/>
      <c r="BS107" s="553"/>
      <c r="BT107" s="552"/>
      <c r="BU107" s="553"/>
      <c r="BV107" s="552"/>
      <c r="BW107" s="553"/>
      <c r="BX107" s="552"/>
      <c r="BY107" s="552"/>
      <c r="BZ107" s="541"/>
      <c r="CA107" s="541"/>
      <c r="CB107" s="552"/>
      <c r="CC107" s="553"/>
      <c r="CD107" s="552"/>
      <c r="CE107" s="546"/>
      <c r="CF107" s="541"/>
      <c r="CG107" s="546"/>
      <c r="CH107" s="541"/>
    </row>
    <row r="108" spans="1:86" ht="17" customHeight="1" x14ac:dyDescent="0.2">
      <c r="A108" s="538"/>
      <c r="B108" s="566"/>
      <c r="C108" s="485"/>
      <c r="D108" s="590"/>
      <c r="E108" s="558"/>
      <c r="F108" s="239">
        <v>135</v>
      </c>
      <c r="G108" s="294">
        <f>'Anchor-AI'!L106</f>
        <v>30800.079900000001</v>
      </c>
      <c r="H108" s="295">
        <f>'Anchor-AI'!M106</f>
        <v>38.274174000000002</v>
      </c>
      <c r="I108" s="295">
        <f>'Anchor-AI'!N106</f>
        <v>43.521742000000003</v>
      </c>
      <c r="J108" s="295">
        <f>'Anchor-AI'!O106</f>
        <v>51.87115</v>
      </c>
      <c r="K108" s="295">
        <f>(Summary!$C$63*H108+Summary!$C$64*I108+Summary!$C$65*J108)/Summary!$C$66</f>
        <v>41.414931333333335</v>
      </c>
      <c r="L108" s="295">
        <f>'Anchor-AI'!P106</f>
        <v>21.177842999999999</v>
      </c>
      <c r="M108" s="295">
        <f>'Anchor-AI'!Q106</f>
        <v>15.568962000000001</v>
      </c>
      <c r="N108" s="295">
        <f>'Anchor-AI'!R106</f>
        <v>76.643990000000002</v>
      </c>
      <c r="O108" s="295">
        <f>'Anchor-AI'!S106</f>
        <v>74.900278</v>
      </c>
      <c r="P108" s="295">
        <f>'Anchor-AI'!T106</f>
        <v>37.427871000000003</v>
      </c>
      <c r="Q108" s="295">
        <f>'Anchor-AI'!U106</f>
        <v>37.965646</v>
      </c>
      <c r="R108" s="295">
        <f>'Anchor-AI'!V106</f>
        <v>38.274171000000003</v>
      </c>
      <c r="S108" s="295">
        <f>'Anchor-AI'!W106</f>
        <v>43.521501999999998</v>
      </c>
      <c r="T108" s="295">
        <f>'Anchor-AI'!X106</f>
        <v>51.871042000000003</v>
      </c>
      <c r="U108" s="295">
        <f>10*LOG10(1/((Summary!$C$80/10^(R108/10)+Summary!$C$81/10^(S108/10)+Summary!$C$82/10^(T108/10))/Summary!$C$83))</f>
        <v>39.678380410893922</v>
      </c>
      <c r="V108" s="295">
        <f>'Anchor-AI'!Y106</f>
        <v>0.87768299999999999</v>
      </c>
      <c r="W108" s="295">
        <f>'Anchor-AI'!Z106</f>
        <v>894.6</v>
      </c>
      <c r="X108" s="295">
        <f>'Anchor-AI'!AA106</f>
        <v>1.9646999999999999</v>
      </c>
      <c r="Y108" s="357">
        <f>'Anchor-AI'!AB106</f>
        <v>10</v>
      </c>
      <c r="Z108" s="357">
        <f>'Anchor-AI'!AC106</f>
        <v>11</v>
      </c>
      <c r="AA108" s="296">
        <f t="shared" si="6"/>
        <v>0.2485</v>
      </c>
      <c r="AC108" s="170">
        <f>'Test-AI'!L106</f>
        <v>27550.273725999999</v>
      </c>
      <c r="AD108" s="167">
        <f>'Test-AI'!M106</f>
        <v>38.392093000000003</v>
      </c>
      <c r="AE108" s="167">
        <f>'Test-AI'!N106</f>
        <v>43.631117000000003</v>
      </c>
      <c r="AF108" s="167">
        <f>'Test-AI'!O106</f>
        <v>52.263263000000002</v>
      </c>
      <c r="AG108" s="167">
        <f>(Summary!$C$63*AD108+Summary!$C$64*AE108+Summary!$C$65*AF108)/Summary!$C$66</f>
        <v>41.577125333333335</v>
      </c>
      <c r="AH108" s="167">
        <f>'Test-AI'!P106</f>
        <v>21.296751</v>
      </c>
      <c r="AI108" s="167">
        <f>'Test-AI'!Q106</f>
        <v>15.652125</v>
      </c>
      <c r="AJ108" s="167">
        <f>'Test-AI'!R106</f>
        <v>77.492254000000003</v>
      </c>
      <c r="AK108" s="167">
        <f>'Test-AI'!S106</f>
        <v>75.560312999999994</v>
      </c>
      <c r="AL108" s="167">
        <f>'Test-AI'!T106</f>
        <v>37.547480999999998</v>
      </c>
      <c r="AM108" s="167">
        <f>'Test-AI'!U106</f>
        <v>38.042692000000002</v>
      </c>
      <c r="AN108" s="167">
        <f>'Test-AI'!V106</f>
        <v>38.392076000000003</v>
      </c>
      <c r="AO108" s="167">
        <f>'Test-AI'!W106</f>
        <v>43.630895000000002</v>
      </c>
      <c r="AP108" s="167">
        <f>'Test-AI'!X106</f>
        <v>52.263164000000003</v>
      </c>
      <c r="AQ108" s="167">
        <f>10*LOG10(1/((Summary!$C$80/10^(AN108/10)+Summary!$C$81/10^(AO108/10)+Summary!$C$82/10^(AP108/10))/Summary!$C$83))</f>
        <v>39.798373024543963</v>
      </c>
      <c r="AR108" s="167">
        <f>'Test-AI'!Y106</f>
        <v>0.78081100000000003</v>
      </c>
      <c r="AS108" s="167">
        <f>'Test-AI'!Z106</f>
        <v>64962.9</v>
      </c>
      <c r="AT108" s="295">
        <f>'Test-AI'!AA106</f>
        <v>5.7506000000000004</v>
      </c>
      <c r="AU108" s="357">
        <f>'Test-AI'!AB106</f>
        <v>10</v>
      </c>
      <c r="AV108" s="357">
        <f>'Test-AI'!AC106</f>
        <v>11</v>
      </c>
      <c r="AW108" s="296">
        <f t="shared" si="7"/>
        <v>18.045249999999999</v>
      </c>
      <c r="AX108" s="297">
        <f t="shared" si="8"/>
        <v>72.616700201207237</v>
      </c>
      <c r="AY108" s="298">
        <f t="shared" si="9"/>
        <v>2.9269608591642493</v>
      </c>
      <c r="AZ108" s="297">
        <f t="shared" si="10"/>
        <v>1</v>
      </c>
      <c r="BA108" s="345">
        <f t="shared" si="11"/>
        <v>1</v>
      </c>
      <c r="BB108" s="75"/>
      <c r="BC108" s="75"/>
      <c r="BD108" s="573" t="s">
        <v>147</v>
      </c>
      <c r="BE108" s="549">
        <f t="array" ref="BE108">bdRateExtend($G107:$G110,H107:H110,$AC107:$AC110,AD107:AD110)</f>
        <v>-0.15251523319603955</v>
      </c>
      <c r="BF108" s="552"/>
      <c r="BG108" s="552"/>
      <c r="BH108" s="552"/>
      <c r="BI108" s="552"/>
      <c r="BJ108" s="552"/>
      <c r="BK108" s="551">
        <f t="array" ref="BK108">bdRateExtend($G107:$G110,L107:L110,$AC107:$AC110,AH107:AH110)</f>
        <v>-0.13206172044148989</v>
      </c>
      <c r="BL108" s="552"/>
      <c r="BM108" s="551">
        <f t="array" ref="BM108">bdRateExtend($G107:$G110,M107:M110,$AC107:$AC110,AI107:AI110)</f>
        <v>-0.14223277511520083</v>
      </c>
      <c r="BN108" s="552"/>
      <c r="BO108" s="545">
        <f t="array" ref="BO108">bdRateExtend($G107:$G110,N107:N110,$AC107:$AC110,AJ107:AJ110,"None", FALSE,1)</f>
        <v>-0.17235373369230811</v>
      </c>
      <c r="BP108" s="541"/>
      <c r="BQ108" s="545">
        <f t="array" ref="BQ108">bdRateExtend($G107:$G110,O107:O110,$AC107:$AC110,AK107:AK110,"None", FALSE,1)</f>
        <v>-0.16538743416953583</v>
      </c>
      <c r="BR108" s="541"/>
      <c r="BS108" s="551">
        <f t="array" ref="BS108">bdRateExtend($G107:$G110,P107:P110,$AC107:$AC110,AL107:AL110)</f>
        <v>-0.14321000305394016</v>
      </c>
      <c r="BT108" s="552"/>
      <c r="BU108" s="551">
        <f t="array" ref="BU108">bdRateExtend($G107:$G110,Q107:Q110,$AC107:$AC110,AM107:AM110)</f>
        <v>-0.18310814737388215</v>
      </c>
      <c r="BV108" s="552"/>
      <c r="BW108" s="551">
        <f t="array" ref="BW108">bdRateExtend($G107:$G110,R107:R110,$AC107:$AC110,AN107:AN110)</f>
        <v>-0.15251356280695327</v>
      </c>
      <c r="BX108" s="552"/>
      <c r="BY108" s="552"/>
      <c r="BZ108" s="541"/>
      <c r="CA108" s="541"/>
      <c r="CB108" s="552"/>
      <c r="CC108" s="561">
        <f t="array" ref="CC108">bdCAMBIExtend($G107:$G110,V107:V110,$AC107:$AC110,AR107:AR110)</f>
        <v>-8.886249773547758E-2</v>
      </c>
      <c r="CD108" s="552"/>
      <c r="CE108" s="554">
        <f t="array" ref="CE108">testVMAFRange($G107:$G110,N107:N110,$AC107:$AC110,AJ107:AJ110)</f>
        <v>0</v>
      </c>
      <c r="CF108" s="541"/>
      <c r="CG108" s="554">
        <f t="array" ref="CG108">testVMAFRange($G107:$G110,O107:O110,$AC107:$AC110,AK107:AK110)</f>
        <v>0</v>
      </c>
      <c r="CH108" s="541"/>
    </row>
    <row r="109" spans="1:86" ht="17" customHeight="1" x14ac:dyDescent="0.2">
      <c r="A109" s="538"/>
      <c r="B109" s="566"/>
      <c r="C109" s="485"/>
      <c r="D109" s="590"/>
      <c r="E109" s="558"/>
      <c r="F109" s="239">
        <v>160</v>
      </c>
      <c r="G109" s="294">
        <f>'Anchor-AI'!L107</f>
        <v>10640.5594</v>
      </c>
      <c r="H109" s="295">
        <f>'Anchor-AI'!M107</f>
        <v>35.873536000000001</v>
      </c>
      <c r="I109" s="295">
        <f>'Anchor-AI'!N107</f>
        <v>43.140335999999998</v>
      </c>
      <c r="J109" s="295">
        <f>'Anchor-AI'!O107</f>
        <v>49.997551999999999</v>
      </c>
      <c r="K109" s="295">
        <f>(Summary!$C$63*H109+Summary!$C$64*I109+Summary!$C$65*J109)/Summary!$C$66</f>
        <v>39.438671999999997</v>
      </c>
      <c r="L109" s="295">
        <f>'Anchor-AI'!P107</f>
        <v>16.932272000000001</v>
      </c>
      <c r="M109" s="295">
        <f>'Anchor-AI'!Q107</f>
        <v>13.008469</v>
      </c>
      <c r="N109" s="295">
        <f>'Anchor-AI'!R107</f>
        <v>53.434418000000001</v>
      </c>
      <c r="O109" s="295">
        <f>'Anchor-AI'!S107</f>
        <v>51.871015999999997</v>
      </c>
      <c r="P109" s="295">
        <f>'Anchor-AI'!T107</f>
        <v>33.623714</v>
      </c>
      <c r="Q109" s="295">
        <f>'Anchor-AI'!U107</f>
        <v>36.776662000000002</v>
      </c>
      <c r="R109" s="295">
        <f>'Anchor-AI'!V107</f>
        <v>35.873530000000002</v>
      </c>
      <c r="S109" s="295">
        <f>'Anchor-AI'!W107</f>
        <v>43.140104000000001</v>
      </c>
      <c r="T109" s="295">
        <f>'Anchor-AI'!X107</f>
        <v>49.992032000000002</v>
      </c>
      <c r="U109" s="295">
        <f>10*LOG10(1/((Summary!$C$80/10^(R109/10)+Summary!$C$81/10^(S109/10)+Summary!$C$82/10^(T109/10))/Summary!$C$83))</f>
        <v>37.395350352678349</v>
      </c>
      <c r="V109" s="295">
        <f>'Anchor-AI'!Y107</f>
        <v>1.302408</v>
      </c>
      <c r="W109" s="295">
        <f>'Anchor-AI'!Z107</f>
        <v>633.9</v>
      </c>
      <c r="X109" s="295">
        <f>'Anchor-AI'!AA107</f>
        <v>1.8105</v>
      </c>
      <c r="Y109" s="357">
        <f>'Anchor-AI'!AB107</f>
        <v>10</v>
      </c>
      <c r="Z109" s="357">
        <f>'Anchor-AI'!AC107</f>
        <v>12</v>
      </c>
      <c r="AA109" s="296">
        <f t="shared" si="6"/>
        <v>0.17608333333333331</v>
      </c>
      <c r="AC109" s="170">
        <f>'Test-AI'!L107</f>
        <v>9714.3176820000008</v>
      </c>
      <c r="AD109" s="167">
        <f>'Test-AI'!M107</f>
        <v>36.056894999999997</v>
      </c>
      <c r="AE109" s="167">
        <f>'Test-AI'!N107</f>
        <v>43.245711</v>
      </c>
      <c r="AF109" s="167">
        <f>'Test-AI'!O107</f>
        <v>50.873209000000003</v>
      </c>
      <c r="AG109" s="167">
        <f>(Summary!$C$63*AD109+Summary!$C$64*AE109+Summary!$C$65*AF109)/Summary!$C$66</f>
        <v>39.724416666666663</v>
      </c>
      <c r="AH109" s="167">
        <f>'Test-AI'!P107</f>
        <v>17.161087999999999</v>
      </c>
      <c r="AI109" s="167">
        <f>'Test-AI'!Q107</f>
        <v>13.186349</v>
      </c>
      <c r="AJ109" s="167">
        <f>'Test-AI'!R107</f>
        <v>55.936782999999998</v>
      </c>
      <c r="AK109" s="167">
        <f>'Test-AI'!S107</f>
        <v>54.188012999999998</v>
      </c>
      <c r="AL109" s="167">
        <f>'Test-AI'!T107</f>
        <v>33.884981000000003</v>
      </c>
      <c r="AM109" s="167">
        <f>'Test-AI'!U107</f>
        <v>36.844334000000003</v>
      </c>
      <c r="AN109" s="167">
        <f>'Test-AI'!V107</f>
        <v>36.056888999999998</v>
      </c>
      <c r="AO109" s="167">
        <f>'Test-AI'!W107</f>
        <v>43.245522999999999</v>
      </c>
      <c r="AP109" s="167">
        <f>'Test-AI'!X107</f>
        <v>50.872107999999997</v>
      </c>
      <c r="AQ109" s="167">
        <f>10*LOG10(1/((Summary!$C$80/10^(AN109/10)+Summary!$C$81/10^(AO109/10)+Summary!$C$82/10^(AP109/10))/Summary!$C$83))</f>
        <v>37.581118523544596</v>
      </c>
      <c r="AR109" s="167">
        <f>'Test-AI'!Y107</f>
        <v>1.3263609999999999</v>
      </c>
      <c r="AS109" s="167">
        <f>'Test-AI'!Z107</f>
        <v>26426.9</v>
      </c>
      <c r="AT109" s="295">
        <f>'Test-AI'!AA107</f>
        <v>5.5162000000000004</v>
      </c>
      <c r="AU109" s="357">
        <f>'Test-AI'!AB107</f>
        <v>10</v>
      </c>
      <c r="AV109" s="357">
        <f>'Test-AI'!AC107</f>
        <v>12</v>
      </c>
      <c r="AW109" s="296">
        <f t="shared" si="7"/>
        <v>7.3408055555555558</v>
      </c>
      <c r="AX109" s="297">
        <f t="shared" si="8"/>
        <v>41.689383183467427</v>
      </c>
      <c r="AY109" s="298">
        <f t="shared" si="9"/>
        <v>3.0467826567246621</v>
      </c>
      <c r="AZ109" s="297">
        <f t="shared" si="10"/>
        <v>1</v>
      </c>
      <c r="BA109" s="345">
        <f t="shared" si="11"/>
        <v>1</v>
      </c>
      <c r="BB109" s="75"/>
      <c r="BC109" s="75"/>
      <c r="BD109" s="565"/>
      <c r="BE109" s="550"/>
      <c r="BF109" s="552"/>
      <c r="BG109" s="552"/>
      <c r="BH109" s="552"/>
      <c r="BI109" s="552"/>
      <c r="BJ109" s="552"/>
      <c r="BK109" s="553"/>
      <c r="BL109" s="552"/>
      <c r="BM109" s="553"/>
      <c r="BN109" s="552"/>
      <c r="BO109" s="546"/>
      <c r="BP109" s="541"/>
      <c r="BQ109" s="546"/>
      <c r="BR109" s="541"/>
      <c r="BS109" s="553"/>
      <c r="BT109" s="552"/>
      <c r="BU109" s="553"/>
      <c r="BV109" s="552"/>
      <c r="BW109" s="553"/>
      <c r="BX109" s="552"/>
      <c r="BY109" s="552"/>
      <c r="BZ109" s="541"/>
      <c r="CA109" s="541"/>
      <c r="CB109" s="552"/>
      <c r="CC109" s="553"/>
      <c r="CD109" s="552"/>
      <c r="CE109" s="546"/>
      <c r="CF109" s="541"/>
      <c r="CG109" s="546"/>
      <c r="CH109" s="541"/>
    </row>
    <row r="110" spans="1:86" ht="17" customHeight="1" thickBot="1" x14ac:dyDescent="0.25">
      <c r="A110" s="538"/>
      <c r="B110" s="566"/>
      <c r="C110" s="485"/>
      <c r="D110" s="590"/>
      <c r="E110" s="558"/>
      <c r="F110" s="239">
        <v>185</v>
      </c>
      <c r="G110" s="294">
        <f>'Anchor-AI'!L108</f>
        <v>3460.6993000000002</v>
      </c>
      <c r="H110" s="295">
        <f>'Anchor-AI'!M108</f>
        <v>33.678609000000002</v>
      </c>
      <c r="I110" s="295">
        <f>'Anchor-AI'!N108</f>
        <v>42.184322999999999</v>
      </c>
      <c r="J110" s="295">
        <f>'Anchor-AI'!O108</f>
        <v>46.330281999999997</v>
      </c>
      <c r="K110" s="295">
        <f>(Summary!$C$63*H110+Summary!$C$64*I110+Summary!$C$65*J110)/Summary!$C$66</f>
        <v>37.204840166666663</v>
      </c>
      <c r="L110" s="295">
        <f>'Anchor-AI'!P108</f>
        <v>13.283505999999999</v>
      </c>
      <c r="M110" s="295">
        <f>'Anchor-AI'!Q108</f>
        <v>10.653756</v>
      </c>
      <c r="N110" s="295">
        <f>'Anchor-AI'!R108</f>
        <v>25.852468999999999</v>
      </c>
      <c r="O110" s="295">
        <f>'Anchor-AI'!S108</f>
        <v>24.814864</v>
      </c>
      <c r="P110" s="295">
        <f>'Anchor-AI'!T108</f>
        <v>30.43674</v>
      </c>
      <c r="Q110" s="295">
        <f>'Anchor-AI'!U108</f>
        <v>34.544403000000003</v>
      </c>
      <c r="R110" s="295">
        <f>'Anchor-AI'!V108</f>
        <v>33.678593999999997</v>
      </c>
      <c r="S110" s="295">
        <f>'Anchor-AI'!W108</f>
        <v>42.184260000000002</v>
      </c>
      <c r="T110" s="295">
        <f>'Anchor-AI'!X108</f>
        <v>46.323343999999999</v>
      </c>
      <c r="U110" s="295">
        <f>10*LOG10(1/((Summary!$C$80/10^(R110/10)+Summary!$C$81/10^(S110/10)+Summary!$C$82/10^(T110/10))/Summary!$C$83))</f>
        <v>35.232310311083197</v>
      </c>
      <c r="V110" s="295">
        <f>'Anchor-AI'!Y108</f>
        <v>1.783569</v>
      </c>
      <c r="W110" s="295">
        <f>'Anchor-AI'!Z108</f>
        <v>486.3</v>
      </c>
      <c r="X110" s="295">
        <f>'Anchor-AI'!AA108</f>
        <v>1.6488</v>
      </c>
      <c r="Y110" s="357">
        <f>'Anchor-AI'!AB108</f>
        <v>10</v>
      </c>
      <c r="Z110" s="357">
        <f>'Anchor-AI'!AC108</f>
        <v>11</v>
      </c>
      <c r="AA110" s="296">
        <f t="shared" si="6"/>
        <v>0.13508333333333333</v>
      </c>
      <c r="AC110" s="170">
        <f>'Test-AI'!L108</f>
        <v>3244.2437559999998</v>
      </c>
      <c r="AD110" s="167">
        <f>'Test-AI'!M108</f>
        <v>33.885505999999999</v>
      </c>
      <c r="AE110" s="167">
        <f>'Test-AI'!N108</f>
        <v>42.581471999999998</v>
      </c>
      <c r="AF110" s="167">
        <f>'Test-AI'!O108</f>
        <v>48.989441999999997</v>
      </c>
      <c r="AG110" s="167">
        <f>(Summary!$C$63*AD110+Summary!$C$64*AE110+Summary!$C$65*AF110)/Summary!$C$66</f>
        <v>37.852156333333333</v>
      </c>
      <c r="AH110" s="167">
        <f>'Test-AI'!P108</f>
        <v>13.521274999999999</v>
      </c>
      <c r="AI110" s="167">
        <f>'Test-AI'!Q108</f>
        <v>10.849503</v>
      </c>
      <c r="AJ110" s="167">
        <f>'Test-AI'!R108</f>
        <v>29.861090999999998</v>
      </c>
      <c r="AK110" s="167">
        <f>'Test-AI'!S108</f>
        <v>28.747975</v>
      </c>
      <c r="AL110" s="167">
        <f>'Test-AI'!T108</f>
        <v>30.737597000000001</v>
      </c>
      <c r="AM110" s="167">
        <f>'Test-AI'!U108</f>
        <v>35.477088999999999</v>
      </c>
      <c r="AN110" s="167">
        <f>'Test-AI'!V108</f>
        <v>33.885497000000001</v>
      </c>
      <c r="AO110" s="167">
        <f>'Test-AI'!W108</f>
        <v>42.581212999999998</v>
      </c>
      <c r="AP110" s="167">
        <f>'Test-AI'!X108</f>
        <v>48.987858000000003</v>
      </c>
      <c r="AQ110" s="167">
        <f>10*LOG10(1/((Summary!$C$80/10^(AN110/10)+Summary!$C$81/10^(AO110/10)+Summary!$C$82/10^(AP110/10))/Summary!$C$83))</f>
        <v>35.469904856197523</v>
      </c>
      <c r="AR110" s="167">
        <f>'Test-AI'!Y108</f>
        <v>1.6872020000000001</v>
      </c>
      <c r="AS110" s="167">
        <f>'Test-AI'!Z108</f>
        <v>9628.9</v>
      </c>
      <c r="AT110" s="295">
        <f>'Test-AI'!AA108</f>
        <v>4.1181999999999999</v>
      </c>
      <c r="AU110" s="357">
        <f>'Test-AI'!AB108</f>
        <v>10</v>
      </c>
      <c r="AV110" s="357">
        <f>'Test-AI'!AC108</f>
        <v>11</v>
      </c>
      <c r="AW110" s="296">
        <f t="shared" si="7"/>
        <v>2.6746944444444445</v>
      </c>
      <c r="AX110" s="297">
        <f t="shared" si="8"/>
        <v>19.800329015011307</v>
      </c>
      <c r="AY110" s="298">
        <f t="shared" si="9"/>
        <v>2.4976952935468217</v>
      </c>
      <c r="AZ110" s="297">
        <f t="shared" si="10"/>
        <v>1</v>
      </c>
      <c r="BA110" s="345">
        <f t="shared" si="11"/>
        <v>1</v>
      </c>
      <c r="BB110" s="75"/>
      <c r="BC110" s="75"/>
      <c r="BD110" s="574" t="s">
        <v>46</v>
      </c>
      <c r="BE110" s="549">
        <f t="array" ref="BE110">bdRateExtend($G108:$G111,H108:H111,$AC108:$AC111,AD108:AD111)</f>
        <v>-0.15584666653730683</v>
      </c>
      <c r="BF110" s="552"/>
      <c r="BG110" s="552"/>
      <c r="BH110" s="552"/>
      <c r="BI110" s="552"/>
      <c r="BJ110" s="552"/>
      <c r="BK110" s="551">
        <f t="array" ref="BK110">bdRateExtend($G108:$G111,L108:L111,$AC108:$AC111,AH108:AH111)</f>
        <v>-0.1326933969250732</v>
      </c>
      <c r="BL110" s="552"/>
      <c r="BM110" s="551">
        <f t="array" ref="BM110">bdRateExtend($G108:$G111,M108:M111,$AC108:$AC111,AI108:AI111)</f>
        <v>-0.14735484181439507</v>
      </c>
      <c r="BN110" s="552"/>
      <c r="BO110" s="545">
        <f t="array" ref="BO110">bdRateExtend($G108:$G111,N108:N111,$AC108:$AC111,AJ108:AJ111,"None", FALSE,1)</f>
        <v>-0.1861845478171158</v>
      </c>
      <c r="BP110" s="541"/>
      <c r="BQ110" s="545">
        <f t="array" ref="BQ110">bdRateExtend($G108:$G111,O108:O111,$AC108:$AC111,AK108:AK111,"None", FALSE,1)</f>
        <v>-0.18341313935817394</v>
      </c>
      <c r="BR110" s="541"/>
      <c r="BS110" s="551">
        <f t="array" ref="BS110">bdRateExtend($G108:$G111,P108:P111,$AC108:$AC111,AL108:AL111)</f>
        <v>-0.15703852925446971</v>
      </c>
      <c r="BT110" s="552"/>
      <c r="BU110" s="551">
        <f t="array" ref="BU110">bdRateExtend($G108:$G111,Q108:Q111,$AC108:$AC111,AM108:AM111)</f>
        <v>-0.3263854412435474</v>
      </c>
      <c r="BV110" s="552"/>
      <c r="BW110" s="551">
        <f t="array" ref="BW110">bdRateExtend($G108:$G111,R108:R111,$AC108:$AC111,AN108:AN111)</f>
        <v>-0.15584632926354136</v>
      </c>
      <c r="BX110" s="552"/>
      <c r="BY110" s="552"/>
      <c r="BZ110" s="541"/>
      <c r="CA110" s="541"/>
      <c r="CB110" s="552"/>
      <c r="CC110" s="561">
        <f t="array" ref="CC110">bdCAMBIExtend($G108:$G111,V108:V111,$AC108:$AC111,AR108:AR111)</f>
        <v>-6.3876680247151998E-2</v>
      </c>
      <c r="CD110" s="552"/>
      <c r="CE110" s="554">
        <f t="array" ref="CE110">testVMAFRange($G108:$G111,N108:N111,$AC108:$AC111,AJ108:AJ111)</f>
        <v>0</v>
      </c>
      <c r="CF110" s="541"/>
      <c r="CG110" s="554">
        <f t="array" ref="CG110">testVMAFRange($G108:$G111,O108:O111,$AC108:$AC111,AK108:AK111)</f>
        <v>0</v>
      </c>
      <c r="CH110" s="541"/>
    </row>
    <row r="111" spans="1:86" ht="17" customHeight="1" thickBot="1" x14ac:dyDescent="0.25">
      <c r="A111" s="538"/>
      <c r="B111" s="596"/>
      <c r="C111" s="486"/>
      <c r="D111" s="591"/>
      <c r="E111" s="559"/>
      <c r="F111" s="240">
        <v>210</v>
      </c>
      <c r="G111" s="299">
        <f>'Anchor-AI'!L109</f>
        <v>1162.4535000000001</v>
      </c>
      <c r="H111" s="300">
        <f>'Anchor-AI'!M109</f>
        <v>31.726120999999999</v>
      </c>
      <c r="I111" s="300">
        <f>'Anchor-AI'!N109</f>
        <v>40.888821999999998</v>
      </c>
      <c r="J111" s="300">
        <f>'Anchor-AI'!O109</f>
        <v>44.580570000000002</v>
      </c>
      <c r="K111" s="295">
        <f>(Summary!$C$63*H111+Summary!$C$64*I111+Summary!$C$65*J111)/Summary!$C$66</f>
        <v>35.395645999999999</v>
      </c>
      <c r="L111" s="300">
        <f>'Anchor-AI'!P109</f>
        <v>10.192553</v>
      </c>
      <c r="M111" s="300">
        <f>'Anchor-AI'!Q109</f>
        <v>8.8236950000000007</v>
      </c>
      <c r="N111" s="300">
        <f>'Anchor-AI'!R109</f>
        <v>7.3759969999999999</v>
      </c>
      <c r="O111" s="300">
        <f>'Anchor-AI'!S109</f>
        <v>6.758006</v>
      </c>
      <c r="P111" s="300">
        <f>'Anchor-AI'!T109</f>
        <v>28.095289000000001</v>
      </c>
      <c r="Q111" s="300">
        <f>'Anchor-AI'!U109</f>
        <v>31.669982999999998</v>
      </c>
      <c r="R111" s="300">
        <f>'Anchor-AI'!V109</f>
        <v>31.726105</v>
      </c>
      <c r="S111" s="300">
        <f>'Anchor-AI'!W109</f>
        <v>40.888697000000001</v>
      </c>
      <c r="T111" s="300">
        <f>'Anchor-AI'!X109</f>
        <v>44.574931999999997</v>
      </c>
      <c r="U111" s="300">
        <f>10*LOG10(1/((Summary!$C$80/10^(R111/10)+Summary!$C$81/10^(S111/10)+Summary!$C$82/10^(T111/10))/Summary!$C$83))</f>
        <v>33.30296661715802</v>
      </c>
      <c r="V111" s="300">
        <f>'Anchor-AI'!Y109</f>
        <v>2.312182</v>
      </c>
      <c r="W111" s="300">
        <f>'Anchor-AI'!Z109</f>
        <v>313.60000000000002</v>
      </c>
      <c r="X111" s="300">
        <f>'Anchor-AI'!AA109</f>
        <v>1.0987</v>
      </c>
      <c r="Y111" s="357">
        <f>'Anchor-AI'!AB109</f>
        <v>10</v>
      </c>
      <c r="Z111" s="357">
        <f>'Anchor-AI'!AC109</f>
        <v>11</v>
      </c>
      <c r="AA111" s="301">
        <f t="shared" si="6"/>
        <v>8.7111111111111111E-2</v>
      </c>
      <c r="AC111" s="171">
        <f>'Test-AI'!L109</f>
        <v>1124.5714290000001</v>
      </c>
      <c r="AD111" s="168">
        <f>'Test-AI'!M109</f>
        <v>31.893405000000001</v>
      </c>
      <c r="AE111" s="168">
        <f>'Test-AI'!N109</f>
        <v>42.104500000000002</v>
      </c>
      <c r="AF111" s="168">
        <f>'Test-AI'!O109</f>
        <v>48.927329</v>
      </c>
      <c r="AG111" s="168">
        <f>(Summary!$C$63*AD111+Summary!$C$64*AE111+Summary!$C$65*AF111)/Summary!$C$66</f>
        <v>36.434241500000006</v>
      </c>
      <c r="AH111" s="168">
        <f>'Test-AI'!P109</f>
        <v>10.361485</v>
      </c>
      <c r="AI111" s="168">
        <f>'Test-AI'!Q109</f>
        <v>8.9393980000000006</v>
      </c>
      <c r="AJ111" s="168">
        <f>'Test-AI'!R109</f>
        <v>8.777647</v>
      </c>
      <c r="AK111" s="168">
        <f>'Test-AI'!S109</f>
        <v>8.1624300000000005</v>
      </c>
      <c r="AL111" s="168">
        <f>'Test-AI'!T109</f>
        <v>28.333729999999999</v>
      </c>
      <c r="AM111" s="168">
        <f>'Test-AI'!U109</f>
        <v>34.002586000000001</v>
      </c>
      <c r="AN111" s="168">
        <f>'Test-AI'!V109</f>
        <v>31.893380000000001</v>
      </c>
      <c r="AO111" s="168">
        <f>'Test-AI'!W109</f>
        <v>42.104385000000001</v>
      </c>
      <c r="AP111" s="168">
        <f>'Test-AI'!X109</f>
        <v>48.927154999999999</v>
      </c>
      <c r="AQ111" s="168">
        <f>10*LOG10(1/((Summary!$C$80/10^(AN111/10)+Summary!$C$81/10^(AO111/10)+Summary!$C$82/10^(AP111/10))/Summary!$C$83))</f>
        <v>33.531135403416201</v>
      </c>
      <c r="AR111" s="168">
        <f>'Test-AI'!Y109</f>
        <v>2.3726340000000001</v>
      </c>
      <c r="AS111" s="168">
        <f>'Test-AI'!Z109</f>
        <v>5161.2</v>
      </c>
      <c r="AT111" s="300">
        <f>'Test-AI'!AA109</f>
        <v>3.6478000000000002</v>
      </c>
      <c r="AU111" s="357">
        <f>'Test-AI'!AB109</f>
        <v>10</v>
      </c>
      <c r="AV111" s="357">
        <f>'Test-AI'!AC109</f>
        <v>11</v>
      </c>
      <c r="AW111" s="301">
        <f t="shared" si="7"/>
        <v>1.4336666666666666</v>
      </c>
      <c r="AX111" s="302">
        <f t="shared" si="8"/>
        <v>16.457908163265305</v>
      </c>
      <c r="AY111" s="303">
        <f t="shared" si="9"/>
        <v>3.3201055793210159</v>
      </c>
      <c r="AZ111" s="297">
        <f t="shared" si="10"/>
        <v>1</v>
      </c>
      <c r="BA111" s="345">
        <f t="shared" si="11"/>
        <v>1</v>
      </c>
      <c r="BB111" s="75"/>
      <c r="BC111" s="75"/>
      <c r="BD111" s="570"/>
      <c r="BE111" s="550"/>
      <c r="BF111" s="553"/>
      <c r="BG111" s="553"/>
      <c r="BH111" s="553"/>
      <c r="BI111" s="553"/>
      <c r="BJ111" s="553"/>
      <c r="BK111" s="553"/>
      <c r="BL111" s="553"/>
      <c r="BM111" s="553"/>
      <c r="BN111" s="553"/>
      <c r="BO111" s="546"/>
      <c r="BP111" s="544"/>
      <c r="BQ111" s="546"/>
      <c r="BR111" s="544"/>
      <c r="BS111" s="553"/>
      <c r="BT111" s="553"/>
      <c r="BU111" s="553"/>
      <c r="BV111" s="553"/>
      <c r="BW111" s="553"/>
      <c r="BX111" s="553"/>
      <c r="BY111" s="553"/>
      <c r="BZ111" s="544"/>
      <c r="CA111" s="544"/>
      <c r="CB111" s="553"/>
      <c r="CC111" s="553"/>
      <c r="CD111" s="553"/>
      <c r="CE111" s="546"/>
      <c r="CF111" s="544"/>
      <c r="CG111" s="546"/>
      <c r="CH111" s="544"/>
    </row>
    <row r="112" spans="1:86" ht="17" customHeight="1" thickBot="1" x14ac:dyDescent="0.25">
      <c r="A112" s="538"/>
      <c r="B112" s="595" t="s">
        <v>158</v>
      </c>
      <c r="C112" s="586" t="s">
        <v>240</v>
      </c>
      <c r="D112" s="589">
        <v>24</v>
      </c>
      <c r="E112" s="557">
        <v>10</v>
      </c>
      <c r="F112" s="238">
        <v>85</v>
      </c>
      <c r="G112" s="289">
        <f>'Anchor-AI'!L110</f>
        <v>58747.852800000001</v>
      </c>
      <c r="H112" s="290">
        <f>'Anchor-AI'!M110</f>
        <v>43.654519000000001</v>
      </c>
      <c r="I112" s="290">
        <f>'Anchor-AI'!N110</f>
        <v>46.479035000000003</v>
      </c>
      <c r="J112" s="290">
        <f>'Anchor-AI'!O110</f>
        <v>48.324455</v>
      </c>
      <c r="K112" s="290">
        <f>(Summary!$C$63*H112+Summary!$C$64*I112+Summary!$C$65*J112)/Summary!$C$66</f>
        <v>44.903594333333331</v>
      </c>
      <c r="L112" s="290">
        <f>'Anchor-AI'!P110</f>
        <v>26.486619999999998</v>
      </c>
      <c r="M112" s="290">
        <f>'Anchor-AI'!Q110</f>
        <v>25.231259999999999</v>
      </c>
      <c r="N112" s="290">
        <f>'Anchor-AI'!R110</f>
        <v>98.921104999999997</v>
      </c>
      <c r="O112" s="290">
        <f>'Anchor-AI'!S110</f>
        <v>98.618267000000003</v>
      </c>
      <c r="P112" s="290">
        <f>'Anchor-AI'!T110</f>
        <v>49.322729000000002</v>
      </c>
      <c r="Q112" s="290">
        <f>'Anchor-AI'!U110</f>
        <v>43.923102999999998</v>
      </c>
      <c r="R112" s="290">
        <f>'Anchor-AI'!V110</f>
        <v>43.654508</v>
      </c>
      <c r="S112" s="290">
        <f>'Anchor-AI'!W110</f>
        <v>46.478712000000002</v>
      </c>
      <c r="T112" s="290">
        <f>'Anchor-AI'!X110</f>
        <v>48.323064000000002</v>
      </c>
      <c r="U112" s="290">
        <f>10*LOG10(1/((Summary!$C$80/10^(R112/10)+Summary!$C$81/10^(S112/10)+Summary!$C$82/10^(T112/10))/Summary!$C$83))</f>
        <v>44.566801767101055</v>
      </c>
      <c r="V112" s="290">
        <f>'Anchor-AI'!Y110</f>
        <v>0.288109</v>
      </c>
      <c r="W112" s="290">
        <f>'Anchor-AI'!Z110</f>
        <v>1269.9000000000001</v>
      </c>
      <c r="X112" s="290">
        <f>'Anchor-AI'!AA110</f>
        <v>1.8225</v>
      </c>
      <c r="Y112" s="360">
        <f>'Anchor-AI'!AB110</f>
        <v>4</v>
      </c>
      <c r="Z112" s="360">
        <f>'Anchor-AI'!AC110</f>
        <v>5</v>
      </c>
      <c r="AA112" s="291">
        <f t="shared" si="6"/>
        <v>0.35275000000000001</v>
      </c>
      <c r="AC112" s="169">
        <f>'Test-AI'!L110</f>
        <v>48962.8416</v>
      </c>
      <c r="AD112" s="166">
        <f>'Test-AI'!M110</f>
        <v>43.689146000000001</v>
      </c>
      <c r="AE112" s="166">
        <f>'Test-AI'!N110</f>
        <v>46.106484999999999</v>
      </c>
      <c r="AF112" s="166">
        <f>'Test-AI'!O110</f>
        <v>48.776335000000003</v>
      </c>
      <c r="AG112" s="166">
        <f>(Summary!$C$63*AD112+Summary!$C$64*AE112+Summary!$C$65*AF112)/Summary!$C$66</f>
        <v>44.939900666666666</v>
      </c>
      <c r="AH112" s="166">
        <f>'Test-AI'!P110</f>
        <v>26.622841000000001</v>
      </c>
      <c r="AI112" s="166">
        <f>'Test-AI'!Q110</f>
        <v>25.322424999999999</v>
      </c>
      <c r="AJ112" s="166">
        <f>'Test-AI'!R110</f>
        <v>98.943719999999999</v>
      </c>
      <c r="AK112" s="166">
        <f>'Test-AI'!S110</f>
        <v>98.635565</v>
      </c>
      <c r="AL112" s="166">
        <f>'Test-AI'!T110</f>
        <v>49.351775000000004</v>
      </c>
      <c r="AM112" s="166">
        <f>'Test-AI'!U110</f>
        <v>43.857816999999997</v>
      </c>
      <c r="AN112" s="166">
        <f>'Test-AI'!V110</f>
        <v>43.689141999999997</v>
      </c>
      <c r="AO112" s="166">
        <f>'Test-AI'!W110</f>
        <v>46.105562999999997</v>
      </c>
      <c r="AP112" s="166">
        <f>'Test-AI'!X110</f>
        <v>48.775973</v>
      </c>
      <c r="AQ112" s="166">
        <f>10*LOG10(1/((Summary!$C$80/10^(AN112/10)+Summary!$C$81/10^(AO112/10)+Summary!$C$82/10^(AP112/10))/Summary!$C$83))</f>
        <v>44.583577107971934</v>
      </c>
      <c r="AR112" s="166">
        <f>'Test-AI'!Y110</f>
        <v>0.25189899999999998</v>
      </c>
      <c r="AS112" s="166">
        <f>'Test-AI'!Z110</f>
        <v>89110.3</v>
      </c>
      <c r="AT112" s="290">
        <f>'Test-AI'!AA110</f>
        <v>4.1840999999999999</v>
      </c>
      <c r="AU112" s="356">
        <f>'Test-AI'!AB110</f>
        <v>4</v>
      </c>
      <c r="AV112" s="356">
        <f>'Test-AI'!AC110</f>
        <v>5</v>
      </c>
      <c r="AW112" s="291">
        <f t="shared" si="7"/>
        <v>24.752861111111113</v>
      </c>
      <c r="AX112" s="292">
        <f t="shared" si="8"/>
        <v>70.171115835892593</v>
      </c>
      <c r="AY112" s="293">
        <f t="shared" si="9"/>
        <v>2.2958024691358023</v>
      </c>
      <c r="AZ112" s="292">
        <f t="shared" si="10"/>
        <v>1</v>
      </c>
      <c r="BA112" s="344">
        <f t="shared" si="11"/>
        <v>1</v>
      </c>
      <c r="BB112" s="75"/>
      <c r="BC112" s="75"/>
      <c r="BD112" s="572" t="s">
        <v>39</v>
      </c>
      <c r="BE112" s="549">
        <f t="array" ref="BE112">bdRateExtend($G112:$G115,H112:H115,$AC112:$AC115,AD112:AD115)</f>
        <v>-0.18264727240265832</v>
      </c>
      <c r="BF112" s="551">
        <f t="array" ref="BF112">bdRateExtend($G112:$G117,H112:H117,$AC112:$AC117,AD112:AD117)</f>
        <v>-0.1801465960049411</v>
      </c>
      <c r="BG112" s="551">
        <f t="array" ref="BG112">bdRateExtend($G112:$G117,I112:I117,$AC112:$AC117,AE112:AE117)</f>
        <v>-0.19389826561241152</v>
      </c>
      <c r="BH112" s="551">
        <f t="array" ref="BH112">bdRateExtend($G112:$G117,J112:J117,$AC112:$AC117,AF112:AF117)</f>
        <v>-0.35543163284479629</v>
      </c>
      <c r="BI112" s="551">
        <f t="array" ref="BI112">bdRateExtend($G112:$G117,K112:K117,$AC112:$AC117,AG112:AG117)</f>
        <v>-0.20516248334511444</v>
      </c>
      <c r="BJ112" s="575">
        <f>(Summary!$C$94*BF112+Summary!$C$95*BG112+Summary!$C$96*BH112)/Summary!$C$97</f>
        <v>-0.18770806426283415</v>
      </c>
      <c r="BK112" s="551">
        <f t="array" ref="BK112">bdRateExtend($G112:$G115,L112:L115,$AC112:$AC115,AH112:AH115)</f>
        <v>-0.16699133174782821</v>
      </c>
      <c r="BL112" s="551">
        <f t="array" ref="BL112">bdRateExtend($G112:$G117,L112:L117,$AC112:$AC117,AH112:AH117)</f>
        <v>-0.16265346954562532</v>
      </c>
      <c r="BM112" s="551">
        <f t="array" ref="BM112">bdRateExtend($G112:$G115,M112:M115,$AC112:$AC115,AI112:AI115)</f>
        <v>-0.17184672657179789</v>
      </c>
      <c r="BN112" s="551">
        <f t="array" ref="BN112">bdRateExtend($G112:$G117,M112:M117,$AC112:$AC117,AI112:AI117)</f>
        <v>-0.1646608643261801</v>
      </c>
      <c r="BO112" s="548">
        <f t="array" ref="BO112">bdRateExtend($G112:$G115,N112:N115,$AC112:$AC115,AJ112:AJ115,"None", FALSE,1)</f>
        <v>-0.18824542993259796</v>
      </c>
      <c r="BP112" s="585">
        <f t="array" ref="BP112">bdRateExtend($G112:$G117,N112:N117,$AC112:$AC117,AJ112:AJ117,"None", FALSE,1)</f>
        <v>-0.19779269563231483</v>
      </c>
      <c r="BQ112" s="548">
        <f t="array" ref="BQ112">bdRateExtend($G112:$G115,O112:O115,$AC112:$AC115,AK112:AK115,"None", FALSE,1)</f>
        <v>-0.17620594560757841</v>
      </c>
      <c r="BR112" s="585">
        <f t="array" ref="BR112">bdRateExtend($G112:$G117,O112:O117,$AC112:$AC117,AK112:AK117,"None", FALSE,1)</f>
        <v>-0.19269924074772782</v>
      </c>
      <c r="BS112" s="551">
        <f t="array" ref="BS112">bdRateExtend($G112:$G115,P112:P115,$AC112:$AC115,AL112:AL115)</f>
        <v>-0.16442877910510734</v>
      </c>
      <c r="BT112" s="551">
        <f t="array" ref="BT112">bdRateExtend($G112:$G117,P112:P117,$AC112:$AC117,AL112:AL117)</f>
        <v>-0.16469037727455493</v>
      </c>
      <c r="BU112" s="551">
        <f t="array" ref="BU112">bdRateExtend($G112:$G115,Q112:Q115,$AC112:$AC115,AM112:AM115)</f>
        <v>-0.21891277820167332</v>
      </c>
      <c r="BV112" s="551">
        <f t="array" ref="BV112">bdRateExtend($G112:$G117,Q112:Q117,$AC112:$AC117,AM112:AM117)</f>
        <v>-0.22639483399224314</v>
      </c>
      <c r="BW112" s="551">
        <f t="array" ref="BW112">bdRateExtend($G112:$G115,R112:R115,$AC112:$AC115,AN112:AN115)</f>
        <v>-0.18296724259326647</v>
      </c>
      <c r="BX112" s="551">
        <f t="array" ref="BX112">bdRateExtend($G112:$G117,R112:R117,$AC112:$AC117,AN112:AN117)</f>
        <v>-0.1803707527187528</v>
      </c>
      <c r="BY112" s="551">
        <f t="array" ref="BY112">bdRateExtend($G112:$G117,S112:S117,$AC112:$AC117,AO112:AO117)</f>
        <v>-0.19393246762800964</v>
      </c>
      <c r="BZ112" s="555">
        <f t="array" ref="BZ112">bdRateExtend($G112:$G117,T112:T117,$AC112:$AC117,AP112:AP117)</f>
        <v>-0.35527477362170568</v>
      </c>
      <c r="CA112" s="555">
        <f t="array" ref="CA112">bdRateExtend($G112:$G117,U112:U117,$AC112:$AC117,AQ112:AQ117)</f>
        <v>-0.18384623742688444</v>
      </c>
      <c r="CB112" s="575">
        <f>(Summary!$C$108*BX112+Summary!$C$109*BY112+Summary!$C$110*BZ112)/Summary!$C$111</f>
        <v>-0.18790938215124117</v>
      </c>
      <c r="CC112" s="561">
        <f t="array" ref="CC112">bdCAMBIExtend($G112:$G115,V112:V115,$AC112:$AC115,AR112:AR115)</f>
        <v>-2.9506270549366408E-2</v>
      </c>
      <c r="CD112" s="561">
        <f t="array" ref="CD112">bdCAMBIExtend($G112:$G117,V112:V117,$AC112:$AC117,AR112:AR117)</f>
        <v>-9.0168200372585834E-3</v>
      </c>
      <c r="CE112" s="547">
        <f t="array" ref="CE112">testVMAFRange($G112:$G115,N112:N115,$AC112:$AC115,AJ112:AJ115)</f>
        <v>0</v>
      </c>
      <c r="CF112" s="543">
        <f t="array" ref="CF112">testVMAFRange($G112:$G117,N112:N117,$AC112:$AC117,AJ112:AJ117)</f>
        <v>0</v>
      </c>
      <c r="CG112" s="547">
        <f t="array" ref="CG112">testVMAFRange($G112:$G115,O112:O115,$AC112:$AC115,AK112:AK115)</f>
        <v>0</v>
      </c>
      <c r="CH112" s="543">
        <f t="array" ref="CH112">testVMAFRange($G112:$G117,O112:O117,$AC112:$AC117,AK112:AK117)</f>
        <v>0</v>
      </c>
    </row>
    <row r="113" spans="1:86" ht="17" customHeight="1" x14ac:dyDescent="0.2">
      <c r="A113" s="538"/>
      <c r="B113" s="566"/>
      <c r="C113" s="485"/>
      <c r="D113" s="590"/>
      <c r="E113" s="558"/>
      <c r="F113" s="239">
        <v>110</v>
      </c>
      <c r="G113" s="294">
        <f>'Anchor-AI'!L111</f>
        <v>27090.700799999999</v>
      </c>
      <c r="H113" s="295">
        <f>'Anchor-AI'!M111</f>
        <v>39.14349</v>
      </c>
      <c r="I113" s="295">
        <f>'Anchor-AI'!N111</f>
        <v>42.894365000000001</v>
      </c>
      <c r="J113" s="295">
        <f>'Anchor-AI'!O111</f>
        <v>45.727502999999999</v>
      </c>
      <c r="K113" s="295">
        <f>(Summary!$C$63*H113+Summary!$C$64*I113+Summary!$C$65*J113)/Summary!$C$66</f>
        <v>40.865971333333334</v>
      </c>
      <c r="L113" s="295">
        <f>'Anchor-AI'!P111</f>
        <v>21.705893</v>
      </c>
      <c r="M113" s="295">
        <f>'Anchor-AI'!Q111</f>
        <v>21.105239999999998</v>
      </c>
      <c r="N113" s="295">
        <f>'Anchor-AI'!R111</f>
        <v>97.639024000000006</v>
      </c>
      <c r="O113" s="295">
        <f>'Anchor-AI'!S111</f>
        <v>95.816682999999998</v>
      </c>
      <c r="P113" s="295">
        <f>'Anchor-AI'!T111</f>
        <v>42.943108000000002</v>
      </c>
      <c r="Q113" s="295">
        <f>'Anchor-AI'!U111</f>
        <v>40.370786000000003</v>
      </c>
      <c r="R113" s="295">
        <f>'Anchor-AI'!V111</f>
        <v>39.141173000000002</v>
      </c>
      <c r="S113" s="295">
        <f>'Anchor-AI'!W111</f>
        <v>42.893754999999999</v>
      </c>
      <c r="T113" s="295">
        <f>'Anchor-AI'!X111</f>
        <v>45.725802000000002</v>
      </c>
      <c r="U113" s="295">
        <f>10*LOG10(1/((Summary!$C$80/10^(R113/10)+Summary!$C$81/10^(S113/10)+Summary!$C$82/10^(T113/10))/Summary!$C$83))</f>
        <v>40.256571955733662</v>
      </c>
      <c r="V113" s="295">
        <f>'Anchor-AI'!Y111</f>
        <v>0.22867599999999999</v>
      </c>
      <c r="W113" s="295">
        <f>'Anchor-AI'!Z111</f>
        <v>1149.8</v>
      </c>
      <c r="X113" s="295">
        <f>'Anchor-AI'!AA111</f>
        <v>1.2653000000000001</v>
      </c>
      <c r="Y113" s="357">
        <f>'Anchor-AI'!AB111</f>
        <v>4</v>
      </c>
      <c r="Z113" s="357">
        <f>'Anchor-AI'!AC111</f>
        <v>5</v>
      </c>
      <c r="AA113" s="296">
        <f t="shared" si="6"/>
        <v>0.31938888888888889</v>
      </c>
      <c r="AC113" s="170">
        <f>'Test-AI'!L111</f>
        <v>23153.3184</v>
      </c>
      <c r="AD113" s="167">
        <f>'Test-AI'!M111</f>
        <v>39.343657</v>
      </c>
      <c r="AE113" s="167">
        <f>'Test-AI'!N111</f>
        <v>43.089413</v>
      </c>
      <c r="AF113" s="167">
        <f>'Test-AI'!O111</f>
        <v>46.365751000000003</v>
      </c>
      <c r="AG113" s="167">
        <f>(Summary!$C$63*AD113+Summary!$C$64*AE113+Summary!$C$65*AF113)/Summary!$C$66</f>
        <v>41.138298666666664</v>
      </c>
      <c r="AH113" s="167">
        <f>'Test-AI'!P111</f>
        <v>21.862217000000001</v>
      </c>
      <c r="AI113" s="167">
        <f>'Test-AI'!Q111</f>
        <v>21.259830000000001</v>
      </c>
      <c r="AJ113" s="167">
        <f>'Test-AI'!R111</f>
        <v>98.023151999999996</v>
      </c>
      <c r="AK113" s="167">
        <f>'Test-AI'!S111</f>
        <v>96.275148000000002</v>
      </c>
      <c r="AL113" s="167">
        <f>'Test-AI'!T111</f>
        <v>43.087977000000002</v>
      </c>
      <c r="AM113" s="167">
        <f>'Test-AI'!U111</f>
        <v>40.697181999999998</v>
      </c>
      <c r="AN113" s="167">
        <f>'Test-AI'!V111</f>
        <v>39.343494999999997</v>
      </c>
      <c r="AO113" s="167">
        <f>'Test-AI'!W111</f>
        <v>43.089092000000001</v>
      </c>
      <c r="AP113" s="167">
        <f>'Test-AI'!X111</f>
        <v>46.365591999999999</v>
      </c>
      <c r="AQ113" s="167">
        <f>10*LOG10(1/((Summary!$C$80/10^(AN113/10)+Summary!$C$81/10^(AO113/10)+Summary!$C$82/10^(AP113/10))/Summary!$C$83))</f>
        <v>40.477988177593218</v>
      </c>
      <c r="AR113" s="167">
        <f>'Test-AI'!Y111</f>
        <v>0.168849</v>
      </c>
      <c r="AS113" s="167">
        <f>'Test-AI'!Z111</f>
        <v>88098.5</v>
      </c>
      <c r="AT113" s="295">
        <f>'Test-AI'!AA111</f>
        <v>3.4192999999999998</v>
      </c>
      <c r="AU113" s="357">
        <f>'Test-AI'!AB111</f>
        <v>4</v>
      </c>
      <c r="AV113" s="357">
        <f>'Test-AI'!AC111</f>
        <v>5</v>
      </c>
      <c r="AW113" s="296">
        <f t="shared" si="7"/>
        <v>24.471805555555555</v>
      </c>
      <c r="AX113" s="297">
        <f t="shared" si="8"/>
        <v>76.620716646373282</v>
      </c>
      <c r="AY113" s="298">
        <f t="shared" si="9"/>
        <v>2.702363075950367</v>
      </c>
      <c r="AZ113" s="297">
        <f t="shared" si="10"/>
        <v>1</v>
      </c>
      <c r="BA113" s="345">
        <f t="shared" si="11"/>
        <v>1</v>
      </c>
      <c r="BB113" s="75"/>
      <c r="BC113" s="75"/>
      <c r="BD113" s="565"/>
      <c r="BE113" s="550"/>
      <c r="BF113" s="552"/>
      <c r="BG113" s="552"/>
      <c r="BH113" s="552"/>
      <c r="BI113" s="552"/>
      <c r="BJ113" s="552"/>
      <c r="BK113" s="553"/>
      <c r="BL113" s="552"/>
      <c r="BM113" s="553"/>
      <c r="BN113" s="552"/>
      <c r="BO113" s="546"/>
      <c r="BP113" s="541"/>
      <c r="BQ113" s="546"/>
      <c r="BR113" s="541"/>
      <c r="BS113" s="553"/>
      <c r="BT113" s="552"/>
      <c r="BU113" s="553"/>
      <c r="BV113" s="552"/>
      <c r="BW113" s="553"/>
      <c r="BX113" s="552"/>
      <c r="BY113" s="552"/>
      <c r="BZ113" s="541"/>
      <c r="CA113" s="541"/>
      <c r="CB113" s="552"/>
      <c r="CC113" s="553"/>
      <c r="CD113" s="552"/>
      <c r="CE113" s="546"/>
      <c r="CF113" s="541"/>
      <c r="CG113" s="546"/>
      <c r="CH113" s="541"/>
    </row>
    <row r="114" spans="1:86" ht="17" customHeight="1" x14ac:dyDescent="0.2">
      <c r="A114" s="538"/>
      <c r="B114" s="566"/>
      <c r="C114" s="485"/>
      <c r="D114" s="590"/>
      <c r="E114" s="558"/>
      <c r="F114" s="239">
        <v>135</v>
      </c>
      <c r="G114" s="294">
        <f>'Anchor-AI'!L112</f>
        <v>10890.8544</v>
      </c>
      <c r="H114" s="295">
        <f>'Anchor-AI'!M112</f>
        <v>34.840009999999999</v>
      </c>
      <c r="I114" s="295">
        <f>'Anchor-AI'!N112</f>
        <v>40.347923999999999</v>
      </c>
      <c r="J114" s="295">
        <f>'Anchor-AI'!O112</f>
        <v>43.755366000000002</v>
      </c>
      <c r="K114" s="295">
        <f>(Summary!$C$63*H114+Summary!$C$64*I114+Summary!$C$65*J114)/Summary!$C$66</f>
        <v>37.243888333333338</v>
      </c>
      <c r="L114" s="295">
        <f>'Anchor-AI'!P112</f>
        <v>16.604410999999999</v>
      </c>
      <c r="M114" s="295">
        <f>'Anchor-AI'!Q112</f>
        <v>16.481843999999999</v>
      </c>
      <c r="N114" s="295">
        <f>'Anchor-AI'!R112</f>
        <v>84.870778000000001</v>
      </c>
      <c r="O114" s="295">
        <f>'Anchor-AI'!S112</f>
        <v>82.623270000000005</v>
      </c>
      <c r="P114" s="295">
        <f>'Anchor-AI'!T112</f>
        <v>36.306508999999998</v>
      </c>
      <c r="Q114" s="295">
        <f>'Anchor-AI'!U112</f>
        <v>37.115653000000002</v>
      </c>
      <c r="R114" s="295">
        <f>'Anchor-AI'!V112</f>
        <v>34.836928999999998</v>
      </c>
      <c r="S114" s="295">
        <f>'Anchor-AI'!W112</f>
        <v>40.347513999999997</v>
      </c>
      <c r="T114" s="295">
        <f>'Anchor-AI'!X112</f>
        <v>43.754306999999997</v>
      </c>
      <c r="U114" s="295">
        <f>10*LOG10(1/((Summary!$C$80/10^(R114/10)+Summary!$C$81/10^(S114/10)+Summary!$C$82/10^(T114/10))/Summary!$C$83))</f>
        <v>36.174584762028864</v>
      </c>
      <c r="V114" s="295">
        <f>'Anchor-AI'!Y112</f>
        <v>0.22171199999999999</v>
      </c>
      <c r="W114" s="295">
        <f>'Anchor-AI'!Z112</f>
        <v>811.6</v>
      </c>
      <c r="X114" s="295">
        <f>'Anchor-AI'!AA112</f>
        <v>0.76870000000000005</v>
      </c>
      <c r="Y114" s="357">
        <f>'Anchor-AI'!AB112</f>
        <v>4</v>
      </c>
      <c r="Z114" s="357">
        <f>'Anchor-AI'!AC112</f>
        <v>5</v>
      </c>
      <c r="AA114" s="296">
        <f t="shared" si="6"/>
        <v>0.22544444444444445</v>
      </c>
      <c r="AC114" s="170">
        <f>'Test-AI'!L112</f>
        <v>9413.2224000000006</v>
      </c>
      <c r="AD114" s="167">
        <f>'Test-AI'!M112</f>
        <v>35.094929</v>
      </c>
      <c r="AE114" s="167">
        <f>'Test-AI'!N112</f>
        <v>40.570028999999998</v>
      </c>
      <c r="AF114" s="167">
        <f>'Test-AI'!O112</f>
        <v>44.311633</v>
      </c>
      <c r="AG114" s="167">
        <f>(Summary!$C$63*AD114+Summary!$C$64*AE114+Summary!$C$65*AF114)/Summary!$C$66</f>
        <v>37.543562999999999</v>
      </c>
      <c r="AH114" s="167">
        <f>'Test-AI'!P112</f>
        <v>16.762712000000001</v>
      </c>
      <c r="AI114" s="167">
        <f>'Test-AI'!Q112</f>
        <v>16.680581</v>
      </c>
      <c r="AJ114" s="167">
        <f>'Test-AI'!R112</f>
        <v>86.017110000000002</v>
      </c>
      <c r="AK114" s="167">
        <f>'Test-AI'!S112</f>
        <v>83.441480999999996</v>
      </c>
      <c r="AL114" s="167">
        <f>'Test-AI'!T112</f>
        <v>36.526049999999998</v>
      </c>
      <c r="AM114" s="167">
        <f>'Test-AI'!U112</f>
        <v>37.533132999999999</v>
      </c>
      <c r="AN114" s="167">
        <f>'Test-AI'!V112</f>
        <v>35.094275000000003</v>
      </c>
      <c r="AO114" s="167">
        <f>'Test-AI'!W112</f>
        <v>40.569670000000002</v>
      </c>
      <c r="AP114" s="167">
        <f>'Test-AI'!X112</f>
        <v>44.311562000000002</v>
      </c>
      <c r="AQ114" s="167">
        <f>10*LOG10(1/((Summary!$C$80/10^(AN114/10)+Summary!$C$81/10^(AO114/10)+Summary!$C$82/10^(AP114/10))/Summary!$C$83))</f>
        <v>36.438114804594001</v>
      </c>
      <c r="AR114" s="167">
        <f>'Test-AI'!Y112</f>
        <v>0.20099</v>
      </c>
      <c r="AS114" s="167">
        <f>'Test-AI'!Z112</f>
        <v>90028.9</v>
      </c>
      <c r="AT114" s="295">
        <f>'Test-AI'!AA112</f>
        <v>2.4798</v>
      </c>
      <c r="AU114" s="357">
        <f>'Test-AI'!AB112</f>
        <v>4</v>
      </c>
      <c r="AV114" s="357">
        <f>'Test-AI'!AC112</f>
        <v>5</v>
      </c>
      <c r="AW114" s="296">
        <f t="shared" si="7"/>
        <v>25.008027777777777</v>
      </c>
      <c r="AX114" s="297">
        <f t="shared" si="8"/>
        <v>110.92767373090192</v>
      </c>
      <c r="AY114" s="298">
        <f t="shared" si="9"/>
        <v>3.2259659164823726</v>
      </c>
      <c r="AZ114" s="297">
        <f t="shared" si="10"/>
        <v>1</v>
      </c>
      <c r="BA114" s="345">
        <f t="shared" si="11"/>
        <v>1</v>
      </c>
      <c r="BB114" s="75"/>
      <c r="BC114" s="75"/>
      <c r="BD114" s="573" t="s">
        <v>147</v>
      </c>
      <c r="BE114" s="549">
        <f t="array" ref="BE114">bdRateExtend($G113:$G116,H113:H116,$AC113:$AC116,AD113:AD116)</f>
        <v>-0.18947797961735191</v>
      </c>
      <c r="BF114" s="552"/>
      <c r="BG114" s="552"/>
      <c r="BH114" s="552"/>
      <c r="BI114" s="552"/>
      <c r="BJ114" s="552"/>
      <c r="BK114" s="551">
        <f t="array" ref="BK114">bdRateExtend($G113:$G116,L113:L116,$AC113:$AC116,AH113:AH116)</f>
        <v>-0.16510677145485464</v>
      </c>
      <c r="BL114" s="552"/>
      <c r="BM114" s="551">
        <f t="array" ref="BM114">bdRateExtend($G113:$G116,M113:M116,$AC113:$AC116,AI113:AI116)</f>
        <v>-0.17063649939744774</v>
      </c>
      <c r="BN114" s="552"/>
      <c r="BO114" s="545">
        <f t="array" ref="BO114">bdRateExtend($G113:$G116,N113:N116,$AC113:$AC116,AJ113:AJ116,"None", FALSE,1)</f>
        <v>-0.18670283137652111</v>
      </c>
      <c r="BP114" s="541"/>
      <c r="BQ114" s="545">
        <f t="array" ref="BQ114">bdRateExtend($G113:$G116,O113:O116,$AC113:$AC116,AK113:AK116,"None", FALSE,1)</f>
        <v>-0.17994149959523842</v>
      </c>
      <c r="BR114" s="541"/>
      <c r="BS114" s="551">
        <f t="array" ref="BS114">bdRateExtend($G113:$G116,P113:P116,$AC113:$AC116,AL113:AL116)</f>
        <v>-0.16767887932830849</v>
      </c>
      <c r="BT114" s="552"/>
      <c r="BU114" s="551">
        <f t="array" ref="BU114">bdRateExtend($G113:$G116,Q113:Q116,$AC113:$AC116,AM113:AM116)</f>
        <v>-0.23759798671725585</v>
      </c>
      <c r="BV114" s="552"/>
      <c r="BW114" s="551">
        <f t="array" ref="BW114">bdRateExtend($G113:$G116,R113:R116,$AC113:$AC116,AN113:AN116)</f>
        <v>-0.18977350579373298</v>
      </c>
      <c r="BX114" s="552"/>
      <c r="BY114" s="552"/>
      <c r="BZ114" s="541"/>
      <c r="CA114" s="541"/>
      <c r="CB114" s="552"/>
      <c r="CC114" s="561">
        <f t="array" ref="CC114">bdCAMBIExtend($G113:$G116,V113:V116,$AC113:$AC116,AR113:AR116)</f>
        <v>-1.434072476111113E-2</v>
      </c>
      <c r="CD114" s="552"/>
      <c r="CE114" s="554">
        <f t="array" ref="CE114">testVMAFRange($G113:$G116,N113:N116,$AC113:$AC116,AJ113:AJ116)</f>
        <v>0</v>
      </c>
      <c r="CF114" s="541"/>
      <c r="CG114" s="554">
        <f t="array" ref="CG114">testVMAFRange($G113:$G116,O113:O116,$AC113:$AC116,AK113:AK116)</f>
        <v>0</v>
      </c>
      <c r="CH114" s="541"/>
    </row>
    <row r="115" spans="1:86" ht="17" customHeight="1" x14ac:dyDescent="0.2">
      <c r="A115" s="538"/>
      <c r="B115" s="566"/>
      <c r="C115" s="485"/>
      <c r="D115" s="590"/>
      <c r="E115" s="558"/>
      <c r="F115" s="239">
        <v>160</v>
      </c>
      <c r="G115" s="294">
        <f>'Anchor-AI'!L113</f>
        <v>3809.28</v>
      </c>
      <c r="H115" s="295">
        <f>'Anchor-AI'!M113</f>
        <v>31.2913</v>
      </c>
      <c r="I115" s="295">
        <f>'Anchor-AI'!N113</f>
        <v>38.462055999999997</v>
      </c>
      <c r="J115" s="295">
        <f>'Anchor-AI'!O113</f>
        <v>42.199762</v>
      </c>
      <c r="K115" s="295">
        <f>(Summary!$C$63*H115+Summary!$C$64*I115+Summary!$C$65*J115)/Summary!$C$66</f>
        <v>34.304502999999997</v>
      </c>
      <c r="L115" s="295">
        <f>'Anchor-AI'!P113</f>
        <v>11.237914</v>
      </c>
      <c r="M115" s="295">
        <f>'Anchor-AI'!Q113</f>
        <v>11.684011999999999</v>
      </c>
      <c r="N115" s="295">
        <f>'Anchor-AI'!R113</f>
        <v>58.291178000000002</v>
      </c>
      <c r="O115" s="295">
        <f>'Anchor-AI'!S113</f>
        <v>56.409125000000003</v>
      </c>
      <c r="P115" s="295">
        <f>'Anchor-AI'!T113</f>
        <v>30.033659</v>
      </c>
      <c r="Q115" s="295">
        <f>'Anchor-AI'!U113</f>
        <v>34.064467999999998</v>
      </c>
      <c r="R115" s="295">
        <f>'Anchor-AI'!V113</f>
        <v>31.290749000000002</v>
      </c>
      <c r="S115" s="295">
        <f>'Anchor-AI'!W113</f>
        <v>38.461736999999999</v>
      </c>
      <c r="T115" s="295">
        <f>'Anchor-AI'!X113</f>
        <v>42.199706999999997</v>
      </c>
      <c r="U115" s="295">
        <f>10*LOG10(1/((Summary!$C$80/10^(R115/10)+Summary!$C$81/10^(S115/10)+Summary!$C$82/10^(T115/10))/Summary!$C$83))</f>
        <v>32.764994782309032</v>
      </c>
      <c r="V115" s="295">
        <f>'Anchor-AI'!Y113</f>
        <v>0.23241200000000001</v>
      </c>
      <c r="W115" s="295">
        <f>'Anchor-AI'!Z113</f>
        <v>502.6</v>
      </c>
      <c r="X115" s="295">
        <f>'Anchor-AI'!AA113</f>
        <v>0.46360000000000001</v>
      </c>
      <c r="Y115" s="357">
        <f>'Anchor-AI'!AB113</f>
        <v>4</v>
      </c>
      <c r="Z115" s="357">
        <f>'Anchor-AI'!AC113</f>
        <v>5</v>
      </c>
      <c r="AA115" s="296">
        <f t="shared" si="6"/>
        <v>0.13961111111111113</v>
      </c>
      <c r="AC115" s="170">
        <f>'Test-AI'!L113</f>
        <v>3390.0288</v>
      </c>
      <c r="AD115" s="167">
        <f>'Test-AI'!M113</f>
        <v>31.604956000000001</v>
      </c>
      <c r="AE115" s="167">
        <f>'Test-AI'!N113</f>
        <v>38.628822999999997</v>
      </c>
      <c r="AF115" s="167">
        <f>'Test-AI'!O113</f>
        <v>42.670161999999998</v>
      </c>
      <c r="AG115" s="167">
        <f>(Summary!$C$63*AD115+Summary!$C$64*AE115+Summary!$C$65*AF115)/Summary!$C$66</f>
        <v>34.619801500000001</v>
      </c>
      <c r="AH115" s="167">
        <f>'Test-AI'!P113</f>
        <v>11.57465</v>
      </c>
      <c r="AI115" s="167">
        <f>'Test-AI'!Q113</f>
        <v>12.00704</v>
      </c>
      <c r="AJ115" s="167">
        <f>'Test-AI'!R113</f>
        <v>60.881400999999997</v>
      </c>
      <c r="AK115" s="167">
        <f>'Test-AI'!S113</f>
        <v>58.742178000000003</v>
      </c>
      <c r="AL115" s="167">
        <f>'Test-AI'!T113</f>
        <v>30.430115000000001</v>
      </c>
      <c r="AM115" s="167">
        <f>'Test-AI'!U113</f>
        <v>34.488760999999997</v>
      </c>
      <c r="AN115" s="167">
        <f>'Test-AI'!V113</f>
        <v>31.604595</v>
      </c>
      <c r="AO115" s="167">
        <f>'Test-AI'!W113</f>
        <v>38.628520999999999</v>
      </c>
      <c r="AP115" s="167">
        <f>'Test-AI'!X113</f>
        <v>42.670008000000003</v>
      </c>
      <c r="AQ115" s="167">
        <f>10*LOG10(1/((Summary!$C$80/10^(AN115/10)+Summary!$C$81/10^(AO115/10)+Summary!$C$82/10^(AP115/10))/Summary!$C$83))</f>
        <v>33.075044608290966</v>
      </c>
      <c r="AR115" s="167">
        <f>'Test-AI'!Y113</f>
        <v>0.22936000000000001</v>
      </c>
      <c r="AS115" s="167">
        <f>'Test-AI'!Z113</f>
        <v>38936.1</v>
      </c>
      <c r="AT115" s="295">
        <f>'Test-AI'!AA113</f>
        <v>1.6684000000000001</v>
      </c>
      <c r="AU115" s="357">
        <f>'Test-AI'!AB113</f>
        <v>4</v>
      </c>
      <c r="AV115" s="357">
        <f>'Test-AI'!AC113</f>
        <v>5</v>
      </c>
      <c r="AW115" s="296">
        <f t="shared" si="7"/>
        <v>10.815583333333333</v>
      </c>
      <c r="AX115" s="297">
        <f t="shared" si="8"/>
        <v>77.469359331476312</v>
      </c>
      <c r="AY115" s="298">
        <f t="shared" si="9"/>
        <v>3.5987920621225196</v>
      </c>
      <c r="AZ115" s="297">
        <f t="shared" si="10"/>
        <v>1</v>
      </c>
      <c r="BA115" s="345">
        <f t="shared" si="11"/>
        <v>1</v>
      </c>
      <c r="BB115" s="75"/>
      <c r="BC115" s="75"/>
      <c r="BD115" s="565"/>
      <c r="BE115" s="550"/>
      <c r="BF115" s="552"/>
      <c r="BG115" s="552"/>
      <c r="BH115" s="552"/>
      <c r="BI115" s="552"/>
      <c r="BJ115" s="552"/>
      <c r="BK115" s="553"/>
      <c r="BL115" s="552"/>
      <c r="BM115" s="553"/>
      <c r="BN115" s="552"/>
      <c r="BO115" s="546"/>
      <c r="BP115" s="541"/>
      <c r="BQ115" s="546"/>
      <c r="BR115" s="541"/>
      <c r="BS115" s="553"/>
      <c r="BT115" s="552"/>
      <c r="BU115" s="553"/>
      <c r="BV115" s="552"/>
      <c r="BW115" s="553"/>
      <c r="BX115" s="552"/>
      <c r="BY115" s="552"/>
      <c r="BZ115" s="541"/>
      <c r="CA115" s="541"/>
      <c r="CB115" s="552"/>
      <c r="CC115" s="553"/>
      <c r="CD115" s="552"/>
      <c r="CE115" s="546"/>
      <c r="CF115" s="541"/>
      <c r="CG115" s="546"/>
      <c r="CH115" s="541"/>
    </row>
    <row r="116" spans="1:86" ht="17" customHeight="1" thickBot="1" x14ac:dyDescent="0.25">
      <c r="A116" s="538"/>
      <c r="B116" s="566"/>
      <c r="C116" s="485"/>
      <c r="D116" s="590"/>
      <c r="E116" s="558"/>
      <c r="F116" s="239">
        <v>185</v>
      </c>
      <c r="G116" s="294">
        <f>'Anchor-AI'!L114</f>
        <v>1143.3984</v>
      </c>
      <c r="H116" s="295">
        <f>'Anchor-AI'!M114</f>
        <v>28.447353</v>
      </c>
      <c r="I116" s="295">
        <f>'Anchor-AI'!N114</f>
        <v>36.605549000000003</v>
      </c>
      <c r="J116" s="295">
        <f>'Anchor-AI'!O114</f>
        <v>40.217897000000001</v>
      </c>
      <c r="K116" s="295">
        <f>(Summary!$C$63*H116+Summary!$C$64*I116+Summary!$C$65*J116)/Summary!$C$66</f>
        <v>31.768809666666666</v>
      </c>
      <c r="L116" s="295">
        <f>'Anchor-AI'!P114</f>
        <v>6.86069</v>
      </c>
      <c r="M116" s="295">
        <f>'Anchor-AI'!Q114</f>
        <v>7.6432229999999999</v>
      </c>
      <c r="N116" s="295">
        <f>'Anchor-AI'!R114</f>
        <v>26.287963000000001</v>
      </c>
      <c r="O116" s="295">
        <f>'Anchor-AI'!S114</f>
        <v>25.541257000000002</v>
      </c>
      <c r="P116" s="295">
        <f>'Anchor-AI'!T114</f>
        <v>25.441700000000001</v>
      </c>
      <c r="Q116" s="295">
        <f>'Anchor-AI'!U114</f>
        <v>31.186875000000001</v>
      </c>
      <c r="R116" s="295">
        <f>'Anchor-AI'!V114</f>
        <v>28.446819999999999</v>
      </c>
      <c r="S116" s="295">
        <f>'Anchor-AI'!W114</f>
        <v>36.605201000000001</v>
      </c>
      <c r="T116" s="295">
        <f>'Anchor-AI'!X114</f>
        <v>40.217185999999998</v>
      </c>
      <c r="U116" s="295">
        <f>10*LOG10(1/((Summary!$C$80/10^(R116/10)+Summary!$C$81/10^(S116/10)+Summary!$C$82/10^(T116/10))/Summary!$C$83))</f>
        <v>29.975892142553946</v>
      </c>
      <c r="V116" s="295">
        <f>'Anchor-AI'!Y114</f>
        <v>0.27494200000000002</v>
      </c>
      <c r="W116" s="295">
        <f>'Anchor-AI'!Z114</f>
        <v>271.7</v>
      </c>
      <c r="X116" s="295">
        <f>'Anchor-AI'!AA114</f>
        <v>0.35859999999999997</v>
      </c>
      <c r="Y116" s="357">
        <f>'Anchor-AI'!AB114</f>
        <v>4</v>
      </c>
      <c r="Z116" s="357">
        <f>'Anchor-AI'!AC114</f>
        <v>5</v>
      </c>
      <c r="AA116" s="296">
        <f t="shared" si="6"/>
        <v>7.5472222222222218E-2</v>
      </c>
      <c r="AC116" s="170">
        <f>'Test-AI'!L114</f>
        <v>1059.3407999999999</v>
      </c>
      <c r="AD116" s="167">
        <f>'Test-AI'!M114</f>
        <v>28.669316999999999</v>
      </c>
      <c r="AE116" s="167">
        <f>'Test-AI'!N114</f>
        <v>36.904536999999998</v>
      </c>
      <c r="AF116" s="167">
        <f>'Test-AI'!O114</f>
        <v>40.79157</v>
      </c>
      <c r="AG116" s="167">
        <f>(Summary!$C$63*AD116+Summary!$C$64*AE116+Summary!$C$65*AF116)/Summary!$C$66</f>
        <v>32.062229166666668</v>
      </c>
      <c r="AH116" s="167">
        <f>'Test-AI'!P114</f>
        <v>7.1105229999999997</v>
      </c>
      <c r="AI116" s="167">
        <f>'Test-AI'!Q114</f>
        <v>7.8798649999999997</v>
      </c>
      <c r="AJ116" s="167">
        <f>'Test-AI'!R114</f>
        <v>29.322654</v>
      </c>
      <c r="AK116" s="167">
        <f>'Test-AI'!S114</f>
        <v>28.496649000000001</v>
      </c>
      <c r="AL116" s="167">
        <f>'Test-AI'!T114</f>
        <v>25.732156</v>
      </c>
      <c r="AM116" s="167">
        <f>'Test-AI'!U114</f>
        <v>31.629799999999999</v>
      </c>
      <c r="AN116" s="167">
        <f>'Test-AI'!V114</f>
        <v>28.668932999999999</v>
      </c>
      <c r="AO116" s="167">
        <f>'Test-AI'!W114</f>
        <v>36.904344999999999</v>
      </c>
      <c r="AP116" s="167">
        <f>'Test-AI'!X114</f>
        <v>40.787728000000001</v>
      </c>
      <c r="AQ116" s="167">
        <f>10*LOG10(1/((Summary!$C$80/10^(AN116/10)+Summary!$C$81/10^(AO116/10)+Summary!$C$82/10^(AP116/10))/Summary!$C$83))</f>
        <v>30.206056591916699</v>
      </c>
      <c r="AR116" s="167">
        <f>'Test-AI'!Y114</f>
        <v>0.29750599999999999</v>
      </c>
      <c r="AS116" s="167">
        <f>'Test-AI'!Z114</f>
        <v>11339.1</v>
      </c>
      <c r="AT116" s="295">
        <f>'Test-AI'!AA114</f>
        <v>1.3102</v>
      </c>
      <c r="AU116" s="357">
        <f>'Test-AI'!AB114</f>
        <v>4</v>
      </c>
      <c r="AV116" s="357">
        <f>'Test-AI'!AC114</f>
        <v>5</v>
      </c>
      <c r="AW116" s="296">
        <f t="shared" si="7"/>
        <v>3.14975</v>
      </c>
      <c r="AX116" s="297">
        <f t="shared" si="8"/>
        <v>41.733897681266107</v>
      </c>
      <c r="AY116" s="298">
        <f t="shared" si="9"/>
        <v>3.653653095370887</v>
      </c>
      <c r="AZ116" s="297">
        <f t="shared" si="10"/>
        <v>1</v>
      </c>
      <c r="BA116" s="345">
        <f t="shared" si="11"/>
        <v>1</v>
      </c>
      <c r="BB116" s="75"/>
      <c r="BC116" s="75"/>
      <c r="BD116" s="574" t="s">
        <v>46</v>
      </c>
      <c r="BE116" s="549">
        <f t="array" ref="BE116">bdRateExtend($G114:$G117,H114:H117,$AC114:$AC117,AD114:AD117)</f>
        <v>-0.18360728019835837</v>
      </c>
      <c r="BF116" s="552"/>
      <c r="BG116" s="552"/>
      <c r="BH116" s="552"/>
      <c r="BI116" s="552"/>
      <c r="BJ116" s="552"/>
      <c r="BK116" s="551">
        <f t="array" ref="BK116">bdRateExtend($G114:$G117,L114:L117,$AC114:$AC117,AH114:AH117)</f>
        <v>-0.15989213072646347</v>
      </c>
      <c r="BL116" s="552"/>
      <c r="BM116" s="551">
        <f t="array" ref="BM116">bdRateExtend($G114:$G117,M114:M117,$AC114:$AC117,AI114:AI117)</f>
        <v>-0.16066508709452398</v>
      </c>
      <c r="BN116" s="552"/>
      <c r="BO116" s="545">
        <f t="array" ref="BO116">bdRateExtend($G114:$G117,N114:N117,$AC114:$AC117,AJ114:AJ117,"None", FALSE,1)</f>
        <v>-0.19950640188368607</v>
      </c>
      <c r="BP116" s="541"/>
      <c r="BQ116" s="545">
        <f t="array" ref="BQ116">bdRateExtend($G114:$G117,O114:O117,$AC114:$AC117,AK114:AK117,"None", FALSE,1)</f>
        <v>-0.19602940097744936</v>
      </c>
      <c r="BR116" s="541"/>
      <c r="BS116" s="551">
        <f t="array" ref="BS116">bdRateExtend($G114:$G117,P114:P117,$AC114:$AC117,AL114:AL117)</f>
        <v>-0.16864078903279323</v>
      </c>
      <c r="BT116" s="552"/>
      <c r="BU116" s="551">
        <f t="array" ref="BU116">bdRateExtend($G114:$G117,Q114:Q117,$AC114:$AC117,AM114:AM117)</f>
        <v>-0.24003618837101548</v>
      </c>
      <c r="BV116" s="552"/>
      <c r="BW116" s="551">
        <f t="array" ref="BW116">bdRateExtend($G114:$G117,R114:R117,$AC114:$AC117,AN114:AN117)</f>
        <v>-0.18371903031768244</v>
      </c>
      <c r="BX116" s="552"/>
      <c r="BY116" s="552"/>
      <c r="BZ116" s="541"/>
      <c r="CA116" s="541"/>
      <c r="CB116" s="552"/>
      <c r="CC116" s="561">
        <f t="array" ref="CC116">bdCAMBIExtend($G114:$G117,V114:V117,$AC114:$AC117,AR114:AR117)</f>
        <v>4.3516838138462216E-3</v>
      </c>
      <c r="CD116" s="552"/>
      <c r="CE116" s="554">
        <f t="array" ref="CE116">testVMAFRange($G114:$G117,N114:N117,$AC114:$AC117,AJ114:AJ117)</f>
        <v>0</v>
      </c>
      <c r="CF116" s="541"/>
      <c r="CG116" s="554">
        <f t="array" ref="CG116">testVMAFRange($G114:$G117,O114:O117,$AC114:$AC117,AK114:AK117)</f>
        <v>0</v>
      </c>
      <c r="CH116" s="541"/>
    </row>
    <row r="117" spans="1:86" ht="17" customHeight="1" thickBot="1" x14ac:dyDescent="0.25">
      <c r="A117" s="538"/>
      <c r="B117" s="596"/>
      <c r="C117" s="486"/>
      <c r="D117" s="591"/>
      <c r="E117" s="559"/>
      <c r="F117" s="240">
        <v>210</v>
      </c>
      <c r="G117" s="299">
        <f>'Anchor-AI'!L115</f>
        <v>267.57119999999998</v>
      </c>
      <c r="H117" s="300">
        <f>'Anchor-AI'!M115</f>
        <v>26.217738000000001</v>
      </c>
      <c r="I117" s="300">
        <f>'Anchor-AI'!N115</f>
        <v>34.461703</v>
      </c>
      <c r="J117" s="300">
        <f>'Anchor-AI'!O115</f>
        <v>37.857159000000003</v>
      </c>
      <c r="K117" s="295">
        <f>(Summary!$C$63*H117+Summary!$C$64*I117+Summary!$C$65*J117)/Summary!$C$66</f>
        <v>29.531635666666663</v>
      </c>
      <c r="L117" s="300">
        <f>'Anchor-AI'!P115</f>
        <v>4.2264980000000003</v>
      </c>
      <c r="M117" s="300">
        <f>'Anchor-AI'!Q115</f>
        <v>4.9290510000000003</v>
      </c>
      <c r="N117" s="300">
        <f>'Anchor-AI'!R115</f>
        <v>9.8568339999999992</v>
      </c>
      <c r="O117" s="300">
        <f>'Anchor-AI'!S115</f>
        <v>9.8598389999999991</v>
      </c>
      <c r="P117" s="300">
        <f>'Anchor-AI'!T115</f>
        <v>22.520379999999999</v>
      </c>
      <c r="Q117" s="300">
        <f>'Anchor-AI'!U115</f>
        <v>28.78388</v>
      </c>
      <c r="R117" s="300">
        <f>'Anchor-AI'!V115</f>
        <v>26.217192000000001</v>
      </c>
      <c r="S117" s="300">
        <f>'Anchor-AI'!W115</f>
        <v>34.459803000000001</v>
      </c>
      <c r="T117" s="300">
        <f>'Anchor-AI'!X115</f>
        <v>37.847520000000003</v>
      </c>
      <c r="U117" s="300">
        <f>10*LOG10(1/((Summary!$C$80/10^(R117/10)+Summary!$C$81/10^(S117/10)+Summary!$C$82/10^(T117/10))/Summary!$C$83))</f>
        <v>27.747041606107842</v>
      </c>
      <c r="V117" s="300">
        <f>'Anchor-AI'!Y115</f>
        <v>0.56303099999999995</v>
      </c>
      <c r="W117" s="300">
        <f>'Anchor-AI'!Z115</f>
        <v>123.8</v>
      </c>
      <c r="X117" s="300">
        <f>'Anchor-AI'!AA115</f>
        <v>0.30270000000000002</v>
      </c>
      <c r="Y117" s="357">
        <f>'Anchor-AI'!AB115</f>
        <v>4</v>
      </c>
      <c r="Z117" s="357">
        <f>'Anchor-AI'!AC115</f>
        <v>5</v>
      </c>
      <c r="AA117" s="301">
        <f t="shared" si="6"/>
        <v>3.4388888888888886E-2</v>
      </c>
      <c r="AC117" s="171">
        <f>'Test-AI'!L115</f>
        <v>267.76319999999998</v>
      </c>
      <c r="AD117" s="168">
        <f>'Test-AI'!M115</f>
        <v>26.379939</v>
      </c>
      <c r="AE117" s="168">
        <f>'Test-AI'!N115</f>
        <v>34.618164999999998</v>
      </c>
      <c r="AF117" s="168">
        <f>'Test-AI'!O115</f>
        <v>39.408016000000003</v>
      </c>
      <c r="AG117" s="168">
        <f>(Summary!$C$63*AD117+Summary!$C$64*AE117+Summary!$C$65*AF117)/Summary!$C$66</f>
        <v>29.924322833333335</v>
      </c>
      <c r="AH117" s="168">
        <f>'Test-AI'!P115</f>
        <v>4.3251059999999999</v>
      </c>
      <c r="AI117" s="168">
        <f>'Test-AI'!Q115</f>
        <v>5.0269139999999997</v>
      </c>
      <c r="AJ117" s="168">
        <f>'Test-AI'!R115</f>
        <v>12.156146</v>
      </c>
      <c r="AK117" s="168">
        <f>'Test-AI'!S115</f>
        <v>12.029215000000001</v>
      </c>
      <c r="AL117" s="168">
        <f>'Test-AI'!T115</f>
        <v>22.724105000000002</v>
      </c>
      <c r="AM117" s="168">
        <f>'Test-AI'!U115</f>
        <v>29.102014</v>
      </c>
      <c r="AN117" s="168">
        <f>'Test-AI'!V115</f>
        <v>26.379282</v>
      </c>
      <c r="AO117" s="168">
        <f>'Test-AI'!W115</f>
        <v>34.616557999999998</v>
      </c>
      <c r="AP117" s="168">
        <f>'Test-AI'!X115</f>
        <v>39.400970000000001</v>
      </c>
      <c r="AQ117" s="168">
        <f>10*LOG10(1/((Summary!$C$80/10^(AN117/10)+Summary!$C$81/10^(AO117/10)+Summary!$C$82/10^(AP117/10))/Summary!$C$83))</f>
        <v>27.92837228809698</v>
      </c>
      <c r="AR117" s="168">
        <f>'Test-AI'!Y115</f>
        <v>0.58784199999999998</v>
      </c>
      <c r="AS117" s="168">
        <f>'Test-AI'!Z115</f>
        <v>3874.3</v>
      </c>
      <c r="AT117" s="300">
        <f>'Test-AI'!AA115</f>
        <v>0.92490000000000006</v>
      </c>
      <c r="AU117" s="357">
        <f>'Test-AI'!AB115</f>
        <v>4</v>
      </c>
      <c r="AV117" s="357">
        <f>'Test-AI'!AC115</f>
        <v>5</v>
      </c>
      <c r="AW117" s="301">
        <f t="shared" si="7"/>
        <v>1.0761944444444445</v>
      </c>
      <c r="AX117" s="302">
        <f t="shared" si="8"/>
        <v>31.294830371567045</v>
      </c>
      <c r="AY117" s="303">
        <f t="shared" si="9"/>
        <v>3.0555004955401386</v>
      </c>
      <c r="AZ117" s="297">
        <f t="shared" si="10"/>
        <v>1</v>
      </c>
      <c r="BA117" s="345">
        <f t="shared" si="11"/>
        <v>1</v>
      </c>
      <c r="BB117" s="75"/>
      <c r="BC117" s="75"/>
      <c r="BD117" s="570"/>
      <c r="BE117" s="550"/>
      <c r="BF117" s="553"/>
      <c r="BG117" s="553"/>
      <c r="BH117" s="553"/>
      <c r="BI117" s="553"/>
      <c r="BJ117" s="553"/>
      <c r="BK117" s="553"/>
      <c r="BL117" s="553"/>
      <c r="BM117" s="553"/>
      <c r="BN117" s="553"/>
      <c r="BO117" s="546"/>
      <c r="BP117" s="544"/>
      <c r="BQ117" s="546"/>
      <c r="BR117" s="544"/>
      <c r="BS117" s="553"/>
      <c r="BT117" s="553"/>
      <c r="BU117" s="553"/>
      <c r="BV117" s="553"/>
      <c r="BW117" s="553"/>
      <c r="BX117" s="553"/>
      <c r="BY117" s="553"/>
      <c r="BZ117" s="544"/>
      <c r="CA117" s="544"/>
      <c r="CB117" s="553"/>
      <c r="CC117" s="553"/>
      <c r="CD117" s="553"/>
      <c r="CE117" s="546"/>
      <c r="CF117" s="544"/>
      <c r="CG117" s="546"/>
      <c r="CH117" s="544"/>
    </row>
    <row r="118" spans="1:86" ht="17" customHeight="1" thickBot="1" x14ac:dyDescent="0.25">
      <c r="A118" s="538"/>
      <c r="B118" s="595" t="s">
        <v>148</v>
      </c>
      <c r="C118" s="586" t="s">
        <v>241</v>
      </c>
      <c r="D118" s="589">
        <v>59.94</v>
      </c>
      <c r="E118" s="557">
        <v>8</v>
      </c>
      <c r="F118" s="238">
        <v>85</v>
      </c>
      <c r="G118" s="289">
        <f>'Anchor-AI'!L116</f>
        <v>26081.790199999999</v>
      </c>
      <c r="H118" s="290">
        <f>'Anchor-AI'!M116</f>
        <v>44.369560999999997</v>
      </c>
      <c r="I118" s="290">
        <f>'Anchor-AI'!N116</f>
        <v>47.898457999999998</v>
      </c>
      <c r="J118" s="290">
        <f>'Anchor-AI'!O116</f>
        <v>53.838887999999997</v>
      </c>
      <c r="K118" s="290">
        <f>(Summary!$C$63*H118+Summary!$C$64*I118+Summary!$C$65*J118)/Summary!$C$66</f>
        <v>46.53593166666667</v>
      </c>
      <c r="L118" s="290">
        <f>'Anchor-AI'!P116</f>
        <v>24.959478000000001</v>
      </c>
      <c r="M118" s="290">
        <f>'Anchor-AI'!Q116</f>
        <v>21.597884000000001</v>
      </c>
      <c r="N118" s="290">
        <f>'Anchor-AI'!R116</f>
        <v>93.291385000000005</v>
      </c>
      <c r="O118" s="290">
        <f>'Anchor-AI'!S116</f>
        <v>92.229551000000001</v>
      </c>
      <c r="P118" s="290">
        <f>'Anchor-AI'!T116</f>
        <v>45.755096000000002</v>
      </c>
      <c r="Q118" s="290">
        <f>'Anchor-AI'!U116</f>
        <v>43.293804999999999</v>
      </c>
      <c r="R118" s="290">
        <f>'Anchor-AI'!V116</f>
        <v>44.367778000000001</v>
      </c>
      <c r="S118" s="290">
        <f>'Anchor-AI'!W116</f>
        <v>47.896377999999999</v>
      </c>
      <c r="T118" s="290">
        <f>'Anchor-AI'!X116</f>
        <v>53.838844000000002</v>
      </c>
      <c r="U118" s="290">
        <f>10*LOG10(1/((Summary!$C$80/10^(R118/10)+Summary!$C$81/10^(S118/10)+Summary!$C$82/10^(T118/10))/Summary!$C$83))</f>
        <v>45.562782768390832</v>
      </c>
      <c r="V118" s="290">
        <f>'Anchor-AI'!Y116</f>
        <v>0.88441599999999998</v>
      </c>
      <c r="W118" s="290">
        <f>'Anchor-AI'!Z116</f>
        <v>1022.4</v>
      </c>
      <c r="X118" s="290">
        <f>'Anchor-AI'!AA116</f>
        <v>0.69220000000000004</v>
      </c>
      <c r="Y118" s="360">
        <f>'Anchor-AI'!AB116</f>
        <v>4</v>
      </c>
      <c r="Z118" s="360">
        <f>'Anchor-AI'!AC116</f>
        <v>5</v>
      </c>
      <c r="AA118" s="291">
        <f t="shared" si="6"/>
        <v>0.28399999999999997</v>
      </c>
      <c r="AC118" s="169">
        <f>'Test-AI'!L116</f>
        <v>23963.460539</v>
      </c>
      <c r="AD118" s="166">
        <f>'Test-AI'!M116</f>
        <v>44.438876999999998</v>
      </c>
      <c r="AE118" s="166">
        <f>'Test-AI'!N116</f>
        <v>47.914757999999999</v>
      </c>
      <c r="AF118" s="166">
        <f>'Test-AI'!O116</f>
        <v>53.923172999999998</v>
      </c>
      <c r="AG118" s="166">
        <f>(Summary!$C$63*AD118+Summary!$C$64*AE118+Summary!$C$65*AF118)/Summary!$C$66</f>
        <v>46.598906499999998</v>
      </c>
      <c r="AH118" s="166">
        <f>'Test-AI'!P116</f>
        <v>25.140252</v>
      </c>
      <c r="AI118" s="166">
        <f>'Test-AI'!Q116</f>
        <v>21.715769000000002</v>
      </c>
      <c r="AJ118" s="166">
        <f>'Test-AI'!R116</f>
        <v>93.611388000000005</v>
      </c>
      <c r="AK118" s="166">
        <f>'Test-AI'!S116</f>
        <v>92.468799000000004</v>
      </c>
      <c r="AL118" s="166">
        <f>'Test-AI'!T116</f>
        <v>45.900919999999999</v>
      </c>
      <c r="AM118" s="166">
        <f>'Test-AI'!U116</f>
        <v>43.334783999999999</v>
      </c>
      <c r="AN118" s="166">
        <f>'Test-AI'!V116</f>
        <v>44.436934999999998</v>
      </c>
      <c r="AO118" s="166">
        <f>'Test-AI'!W116</f>
        <v>47.91272</v>
      </c>
      <c r="AP118" s="166">
        <f>'Test-AI'!X116</f>
        <v>53.923082999999998</v>
      </c>
      <c r="AQ118" s="166">
        <f>10*LOG10(1/((Summary!$C$80/10^(AN118/10)+Summary!$C$81/10^(AO118/10)+Summary!$C$82/10^(AP118/10))/Summary!$C$83))</f>
        <v>45.627140869209654</v>
      </c>
      <c r="AR118" s="166">
        <f>'Test-AI'!Y116</f>
        <v>0.84591099999999997</v>
      </c>
      <c r="AS118" s="166">
        <f>'Test-AI'!Z116</f>
        <v>54907.4</v>
      </c>
      <c r="AT118" s="290">
        <f>'Test-AI'!AA116</f>
        <v>2.0198999999999998</v>
      </c>
      <c r="AU118" s="356">
        <f>'Test-AI'!AB116</f>
        <v>4</v>
      </c>
      <c r="AV118" s="356">
        <f>'Test-AI'!AC116</f>
        <v>5</v>
      </c>
      <c r="AW118" s="291">
        <f t="shared" si="7"/>
        <v>15.252055555555556</v>
      </c>
      <c r="AX118" s="292">
        <f t="shared" si="8"/>
        <v>53.704420970266042</v>
      </c>
      <c r="AY118" s="293">
        <f t="shared" si="9"/>
        <v>2.9180872580179136</v>
      </c>
      <c r="AZ118" s="292">
        <f t="shared" si="10"/>
        <v>1</v>
      </c>
      <c r="BA118" s="344">
        <f t="shared" si="11"/>
        <v>1</v>
      </c>
      <c r="BB118" s="75"/>
      <c r="BC118" s="75"/>
      <c r="BD118" s="572" t="s">
        <v>39</v>
      </c>
      <c r="BE118" s="549">
        <f t="array" ref="BE118">bdRateExtend($G118:$G121,H118:H121,$AC118:$AC121,AD118:AD121)</f>
        <v>-0.15823462669486743</v>
      </c>
      <c r="BF118" s="551">
        <f t="array" ref="BF118">bdRateExtend($G118:$G123,H118:H123,$AC118:$AC123,AD118:AD123)</f>
        <v>-0.17788235337729219</v>
      </c>
      <c r="BG118" s="551">
        <f t="array" ref="BG118">bdRateExtend($G118:$G123,I118:I123,$AC118:$AC123,AE118:AE123)</f>
        <v>-0.23644737209013544</v>
      </c>
      <c r="BH118" s="551">
        <f t="array" ref="BH118">bdRateExtend($G118:$G123,J118:J123,$AC118:$AC123,AF118:AF123)</f>
        <v>-0.17019499683128325</v>
      </c>
      <c r="BI118" s="551">
        <f t="array" ref="BI118">bdRateExtend($G118:$G123,K118:K123,$AC118:$AC123,AG118:AG123)</f>
        <v>-0.19172257147092842</v>
      </c>
      <c r="BJ118" s="575">
        <f>(Summary!$C$94*BF118+Summary!$C$95*BG118+Summary!$C$96*BH118)/Summary!$C$97</f>
        <v>-0.1799174598639656</v>
      </c>
      <c r="BK118" s="551">
        <f t="array" ref="BK118">bdRateExtend($G118:$G121,L118:L121,$AC118:$AC121,AH118:AH121)</f>
        <v>-0.15075161542911097</v>
      </c>
      <c r="BL118" s="551">
        <f t="array" ref="BL118">bdRateExtend($G118:$G123,L118:L123,$AC118:$AC123,AH118:AH123)</f>
        <v>-0.17199945479183265</v>
      </c>
      <c r="BM118" s="551">
        <f t="array" ref="BM118">bdRateExtend($G118:$G121,M118:M121,$AC118:$AC121,AI118:AI121)</f>
        <v>-0.15114803982060754</v>
      </c>
      <c r="BN118" s="551">
        <f t="array" ref="BN118">bdRateExtend($G118:$G123,M118:M123,$AC118:$AC123,AI118:AI123)</f>
        <v>-0.17163110047994945</v>
      </c>
      <c r="BO118" s="548">
        <f t="array" ref="BO118">bdRateExtend($G118:$G121,N118:N121,$AC118:$AC121,AJ118:AJ121,"None", FALSE,1)</f>
        <v>-0.18956906984089128</v>
      </c>
      <c r="BP118" s="585">
        <f t="array" ref="BP118">bdRateExtend($G118:$G123,N118:N123,$AC118:$AC123,AJ118:AJ123,"None", FALSE,1)</f>
        <v>-0.17608433267415935</v>
      </c>
      <c r="BQ118" s="548">
        <f t="array" ref="BQ118">bdRateExtend($G118:$G121,O118:O121,$AC118:$AC121,AK118:AK121,"None", FALSE,1)</f>
        <v>-0.18782317744790178</v>
      </c>
      <c r="BR118" s="585">
        <f t="array" ref="BR118">bdRateExtend($G118:$G123,O118:O123,$AC118:$AC123,AK118:AK123,"None", FALSE,1)</f>
        <v>-0.1784709201953133</v>
      </c>
      <c r="BS118" s="551">
        <f t="array" ref="BS118">bdRateExtend($G118:$G121,P118:P121,$AC118:$AC121,AL118:AL121)</f>
        <v>-0.15176641782271827</v>
      </c>
      <c r="BT118" s="551">
        <f t="array" ref="BT118">bdRateExtend($G118:$G123,P118:P123,$AC118:$AC123,AL118:AL123)</f>
        <v>-0.17190409231387749</v>
      </c>
      <c r="BU118" s="551">
        <f t="array" ref="BU118">bdRateExtend($G118:$G121,Q118:Q121,$AC118:$AC121,AM118:AM121)</f>
        <v>-0.17090256152410266</v>
      </c>
      <c r="BV118" s="551">
        <f t="array" ref="BV118">bdRateExtend($G118:$G123,Q118:Q123,$AC118:$AC123,AM118:AM123)</f>
        <v>-0.22351458105939315</v>
      </c>
      <c r="BW118" s="551">
        <f t="array" ref="BW118">bdRateExtend($G118:$G121,R118:R121,$AC118:$AC121,AN118:AN121)</f>
        <v>-0.15821391586813704</v>
      </c>
      <c r="BX118" s="551">
        <f t="array" ref="BX118">bdRateExtend($G118:$G123,R118:R123,$AC118:$AC123,AN118:AN123)</f>
        <v>-0.17788448964310033</v>
      </c>
      <c r="BY118" s="551">
        <f t="array" ref="BY118">bdRateExtend($G118:$G123,S118:S123,$AC118:$AC123,AO118:AO123)</f>
        <v>-0.23752933967731626</v>
      </c>
      <c r="BZ118" s="555">
        <f t="array" ref="BZ118">bdRateExtend($G118:$G123,T118:T123,$AC118:$AC123,AP118:AP123)</f>
        <v>-0.16982462136379739</v>
      </c>
      <c r="CA118" s="555">
        <f t="array" ref="CA118">bdRateExtend($G118:$G123,U118:U123,$AC118:$AC123,AQ118:AQ123)</f>
        <v>-0.18490551199318961</v>
      </c>
      <c r="CB118" s="575">
        <f>(Summary!$C$108*BX118+Summary!$C$109*BY118+Summary!$C$110*BZ118)/Summary!$C$111</f>
        <v>-0.17994788891329683</v>
      </c>
      <c r="CC118" s="561">
        <f t="array" ref="CC118">bdCAMBIExtend($G118:$G121,V118:V121,$AC118:$AC121,AR118:AR121)</f>
        <v>-3.6285362401339144E-2</v>
      </c>
      <c r="CD118" s="561">
        <f t="array" ref="CD118">bdCAMBIExtend($G118:$G123,V118:V123,$AC118:$AC123,AR118:AR123)</f>
        <v>8.831495386023111E-3</v>
      </c>
      <c r="CE118" s="547">
        <f t="array" ref="CE118">testVMAFRange($G118:$G121,N118:N121,$AC118:$AC121,AJ118:AJ121)</f>
        <v>0</v>
      </c>
      <c r="CF118" s="543">
        <f t="array" ref="CF118">testVMAFRange($G118:$G123,N118:N123,$AC118:$AC123,AJ118:AJ123)</f>
        <v>0</v>
      </c>
      <c r="CG118" s="547">
        <f t="array" ref="CG118">testVMAFRange($G118:$G121,O118:O121,$AC118:$AC121,AK118:AK121)</f>
        <v>0</v>
      </c>
      <c r="CH118" s="543">
        <f t="array" ref="CH118">testVMAFRange($G118:$G123,O118:O123,$AC118:$AC123,AK118:AK123)</f>
        <v>0</v>
      </c>
    </row>
    <row r="119" spans="1:86" ht="17" customHeight="1" x14ac:dyDescent="0.2">
      <c r="A119" s="538"/>
      <c r="B119" s="566"/>
      <c r="C119" s="485"/>
      <c r="D119" s="590"/>
      <c r="E119" s="558"/>
      <c r="F119" s="239">
        <v>110</v>
      </c>
      <c r="G119" s="294">
        <f>'Anchor-AI'!L117</f>
        <v>7711.0729000000001</v>
      </c>
      <c r="H119" s="295">
        <f>'Anchor-AI'!M117</f>
        <v>42.466999999999999</v>
      </c>
      <c r="I119" s="295">
        <f>'Anchor-AI'!N117</f>
        <v>47.712088000000001</v>
      </c>
      <c r="J119" s="295">
        <f>'Anchor-AI'!O117</f>
        <v>53.140540999999999</v>
      </c>
      <c r="K119" s="295">
        <f>(Summary!$C$63*H119+Summary!$C$64*I119+Summary!$C$65*J119)/Summary!$C$66</f>
        <v>45.120104833333329</v>
      </c>
      <c r="L119" s="295">
        <f>'Anchor-AI'!P117</f>
        <v>20.907730000000001</v>
      </c>
      <c r="M119" s="295">
        <f>'Anchor-AI'!Q117</f>
        <v>18.836993</v>
      </c>
      <c r="N119" s="295">
        <f>'Anchor-AI'!R117</f>
        <v>87.055975000000004</v>
      </c>
      <c r="O119" s="295">
        <f>'Anchor-AI'!S117</f>
        <v>85.686412000000004</v>
      </c>
      <c r="P119" s="295">
        <f>'Anchor-AI'!T117</f>
        <v>42.065525999999998</v>
      </c>
      <c r="Q119" s="295">
        <f>'Anchor-AI'!U117</f>
        <v>42.434669999999997</v>
      </c>
      <c r="R119" s="295">
        <f>'Anchor-AI'!V117</f>
        <v>42.465583000000002</v>
      </c>
      <c r="S119" s="295">
        <f>'Anchor-AI'!W117</f>
        <v>47.710104000000001</v>
      </c>
      <c r="T119" s="295">
        <f>'Anchor-AI'!X117</f>
        <v>53.140509999999999</v>
      </c>
      <c r="U119" s="295">
        <f>10*LOG10(1/((Summary!$C$80/10^(R119/10)+Summary!$C$81/10^(S119/10)+Summary!$C$82/10^(T119/10))/Summary!$C$83))</f>
        <v>43.827873224337154</v>
      </c>
      <c r="V119" s="295">
        <f>'Anchor-AI'!Y117</f>
        <v>1.5114570000000001</v>
      </c>
      <c r="W119" s="295">
        <f>'Anchor-AI'!Z117</f>
        <v>541.79999999999995</v>
      </c>
      <c r="X119" s="295">
        <f>'Anchor-AI'!AA117</f>
        <v>0.46329999999999999</v>
      </c>
      <c r="Y119" s="357">
        <f>'Anchor-AI'!AB117</f>
        <v>4</v>
      </c>
      <c r="Z119" s="357">
        <f>'Anchor-AI'!AC117</f>
        <v>5</v>
      </c>
      <c r="AA119" s="296">
        <f t="shared" si="6"/>
        <v>0.15049999999999999</v>
      </c>
      <c r="AC119" s="170">
        <f>'Test-AI'!L117</f>
        <v>6887.2567429999999</v>
      </c>
      <c r="AD119" s="167">
        <f>'Test-AI'!M117</f>
        <v>42.536399000000003</v>
      </c>
      <c r="AE119" s="167">
        <f>'Test-AI'!N117</f>
        <v>47.731465</v>
      </c>
      <c r="AF119" s="167">
        <f>'Test-AI'!O117</f>
        <v>53.209941000000001</v>
      </c>
      <c r="AG119" s="167">
        <f>(Summary!$C$63*AD119+Summary!$C$64*AE119+Summary!$C$65*AF119)/Summary!$C$66</f>
        <v>45.181167000000009</v>
      </c>
      <c r="AH119" s="167">
        <f>'Test-AI'!P117</f>
        <v>21.026586000000002</v>
      </c>
      <c r="AI119" s="167">
        <f>'Test-AI'!Q117</f>
        <v>18.917921</v>
      </c>
      <c r="AJ119" s="167">
        <f>'Test-AI'!R117</f>
        <v>87.599311</v>
      </c>
      <c r="AK119" s="167">
        <f>'Test-AI'!S117</f>
        <v>86.211279000000005</v>
      </c>
      <c r="AL119" s="167">
        <f>'Test-AI'!T117</f>
        <v>42.174461999999998</v>
      </c>
      <c r="AM119" s="167">
        <f>'Test-AI'!U117</f>
        <v>42.471207999999997</v>
      </c>
      <c r="AN119" s="167">
        <f>'Test-AI'!V117</f>
        <v>42.534908000000001</v>
      </c>
      <c r="AO119" s="167">
        <f>'Test-AI'!W117</f>
        <v>47.729337999999998</v>
      </c>
      <c r="AP119" s="167">
        <f>'Test-AI'!X117</f>
        <v>53.209888999999997</v>
      </c>
      <c r="AQ119" s="167">
        <f>10*LOG10(1/((Summary!$C$80/10^(AN119/10)+Summary!$C$81/10^(AO119/10)+Summary!$C$82/10^(AP119/10))/Summary!$C$83))</f>
        <v>43.893765907490618</v>
      </c>
      <c r="AR119" s="167">
        <f>'Test-AI'!Y117</f>
        <v>1.5065219999999999</v>
      </c>
      <c r="AS119" s="167">
        <f>'Test-AI'!Z117</f>
        <v>19536</v>
      </c>
      <c r="AT119" s="295">
        <f>'Test-AI'!AA117</f>
        <v>1.6026</v>
      </c>
      <c r="AU119" s="357">
        <f>'Test-AI'!AB117</f>
        <v>4</v>
      </c>
      <c r="AV119" s="357">
        <f>'Test-AI'!AC117</f>
        <v>5</v>
      </c>
      <c r="AW119" s="296">
        <f t="shared" si="7"/>
        <v>5.4266666666666667</v>
      </c>
      <c r="AX119" s="297">
        <f t="shared" si="8"/>
        <v>36.057585825027687</v>
      </c>
      <c r="AY119" s="298">
        <f t="shared" si="9"/>
        <v>3.4590977768184761</v>
      </c>
      <c r="AZ119" s="297">
        <f t="shared" si="10"/>
        <v>1</v>
      </c>
      <c r="BA119" s="345">
        <f t="shared" si="11"/>
        <v>1</v>
      </c>
      <c r="BB119" s="75"/>
      <c r="BC119" s="75"/>
      <c r="BD119" s="565"/>
      <c r="BE119" s="550"/>
      <c r="BF119" s="552"/>
      <c r="BG119" s="552"/>
      <c r="BH119" s="552"/>
      <c r="BI119" s="552"/>
      <c r="BJ119" s="552"/>
      <c r="BK119" s="553"/>
      <c r="BL119" s="552"/>
      <c r="BM119" s="553"/>
      <c r="BN119" s="552"/>
      <c r="BO119" s="546"/>
      <c r="BP119" s="541"/>
      <c r="BQ119" s="546"/>
      <c r="BR119" s="541"/>
      <c r="BS119" s="553"/>
      <c r="BT119" s="552"/>
      <c r="BU119" s="553"/>
      <c r="BV119" s="552"/>
      <c r="BW119" s="553"/>
      <c r="BX119" s="552"/>
      <c r="BY119" s="552"/>
      <c r="BZ119" s="541"/>
      <c r="CA119" s="541"/>
      <c r="CB119" s="552"/>
      <c r="CC119" s="553"/>
      <c r="CD119" s="552"/>
      <c r="CE119" s="546"/>
      <c r="CF119" s="541"/>
      <c r="CG119" s="546"/>
      <c r="CH119" s="541"/>
    </row>
    <row r="120" spans="1:86" ht="17" customHeight="1" x14ac:dyDescent="0.2">
      <c r="A120" s="538"/>
      <c r="B120" s="566"/>
      <c r="C120" s="485"/>
      <c r="D120" s="590"/>
      <c r="E120" s="558"/>
      <c r="F120" s="239">
        <v>135</v>
      </c>
      <c r="G120" s="294">
        <f>'Anchor-AI'!L118</f>
        <v>2682.2458000000001</v>
      </c>
      <c r="H120" s="295">
        <f>'Anchor-AI'!M118</f>
        <v>40.972548000000003</v>
      </c>
      <c r="I120" s="295">
        <f>'Anchor-AI'!N118</f>
        <v>47.367829999999998</v>
      </c>
      <c r="J120" s="295">
        <f>'Anchor-AI'!O118</f>
        <v>51.946201000000002</v>
      </c>
      <c r="K120" s="295">
        <f>(Summary!$C$63*H120+Summary!$C$64*I120+Summary!$C$65*J120)/Summary!$C$66</f>
        <v>43.8673705</v>
      </c>
      <c r="L120" s="295">
        <f>'Anchor-AI'!P118</f>
        <v>17.773472000000002</v>
      </c>
      <c r="M120" s="295">
        <f>'Anchor-AI'!Q118</f>
        <v>16.764548999999999</v>
      </c>
      <c r="N120" s="295">
        <f>'Anchor-AI'!R118</f>
        <v>75.491887000000006</v>
      </c>
      <c r="O120" s="295">
        <f>'Anchor-AI'!S118</f>
        <v>73.944237000000001</v>
      </c>
      <c r="P120" s="295">
        <f>'Anchor-AI'!T118</f>
        <v>39.323335</v>
      </c>
      <c r="Q120" s="295">
        <f>'Anchor-AI'!U118</f>
        <v>41.602414000000003</v>
      </c>
      <c r="R120" s="295">
        <f>'Anchor-AI'!V118</f>
        <v>40.972047000000003</v>
      </c>
      <c r="S120" s="295">
        <f>'Anchor-AI'!W118</f>
        <v>47.365355000000001</v>
      </c>
      <c r="T120" s="295">
        <f>'Anchor-AI'!X118</f>
        <v>51.945748000000002</v>
      </c>
      <c r="U120" s="295">
        <f>10*LOG10(1/((Summary!$C$80/10^(R120/10)+Summary!$C$81/10^(S120/10)+Summary!$C$82/10^(T120/10))/Summary!$C$83))</f>
        <v>42.409436449966442</v>
      </c>
      <c r="V120" s="295">
        <f>'Anchor-AI'!Y118</f>
        <v>1.573064</v>
      </c>
      <c r="W120" s="295">
        <f>'Anchor-AI'!Z118</f>
        <v>237.3</v>
      </c>
      <c r="X120" s="295">
        <f>'Anchor-AI'!AA118</f>
        <v>0.40189999999999998</v>
      </c>
      <c r="Y120" s="357">
        <f>'Anchor-AI'!AB118</f>
        <v>4</v>
      </c>
      <c r="Z120" s="357">
        <f>'Anchor-AI'!AC118</f>
        <v>5</v>
      </c>
      <c r="AA120" s="296">
        <f t="shared" si="6"/>
        <v>6.5916666666666665E-2</v>
      </c>
      <c r="AC120" s="170">
        <f>'Test-AI'!L118</f>
        <v>2319.4405590000001</v>
      </c>
      <c r="AD120" s="167">
        <f>'Test-AI'!M118</f>
        <v>41.043171000000001</v>
      </c>
      <c r="AE120" s="167">
        <f>'Test-AI'!N118</f>
        <v>47.397275999999998</v>
      </c>
      <c r="AF120" s="167">
        <f>'Test-AI'!O118</f>
        <v>51.957917000000002</v>
      </c>
      <c r="AG120" s="167">
        <f>(Summary!$C$63*AD120+Summary!$C$64*AE120+Summary!$C$65*AF120)/Summary!$C$66</f>
        <v>43.921312833333332</v>
      </c>
      <c r="AH120" s="167">
        <f>'Test-AI'!P118</f>
        <v>17.874293999999999</v>
      </c>
      <c r="AI120" s="167">
        <f>'Test-AI'!Q118</f>
        <v>16.837222000000001</v>
      </c>
      <c r="AJ120" s="167">
        <f>'Test-AI'!R118</f>
        <v>76.449719000000002</v>
      </c>
      <c r="AK120" s="167">
        <f>'Test-AI'!S118</f>
        <v>74.970878999999996</v>
      </c>
      <c r="AL120" s="167">
        <f>'Test-AI'!T118</f>
        <v>39.431206000000003</v>
      </c>
      <c r="AM120" s="167">
        <f>'Test-AI'!U118</f>
        <v>41.660417000000002</v>
      </c>
      <c r="AN120" s="167">
        <f>'Test-AI'!V118</f>
        <v>41.042668999999997</v>
      </c>
      <c r="AO120" s="167">
        <f>'Test-AI'!W118</f>
        <v>47.395144000000002</v>
      </c>
      <c r="AP120" s="167">
        <f>'Test-AI'!X118</f>
        <v>51.957832000000003</v>
      </c>
      <c r="AQ120" s="167">
        <f>10*LOG10(1/((Summary!$C$80/10^(AN120/10)+Summary!$C$81/10^(AO120/10)+Summary!$C$82/10^(AP120/10))/Summary!$C$83))</f>
        <v>42.476782476955506</v>
      </c>
      <c r="AR120" s="167">
        <f>'Test-AI'!Y118</f>
        <v>1.6375630000000001</v>
      </c>
      <c r="AS120" s="167">
        <f>'Test-AI'!Z118</f>
        <v>11217.6</v>
      </c>
      <c r="AT120" s="295">
        <f>'Test-AI'!AA118</f>
        <v>1.0499000000000001</v>
      </c>
      <c r="AU120" s="357">
        <f>'Test-AI'!AB118</f>
        <v>4</v>
      </c>
      <c r="AV120" s="357">
        <f>'Test-AI'!AC118</f>
        <v>5</v>
      </c>
      <c r="AW120" s="296">
        <f t="shared" si="7"/>
        <v>3.1160000000000001</v>
      </c>
      <c r="AX120" s="297">
        <f t="shared" si="8"/>
        <v>47.271807838179519</v>
      </c>
      <c r="AY120" s="298">
        <f t="shared" si="9"/>
        <v>2.6123413784523515</v>
      </c>
      <c r="AZ120" s="297">
        <f t="shared" si="10"/>
        <v>1</v>
      </c>
      <c r="BA120" s="345">
        <f t="shared" si="11"/>
        <v>1</v>
      </c>
      <c r="BB120" s="75"/>
      <c r="BC120" s="75"/>
      <c r="BD120" s="573" t="s">
        <v>147</v>
      </c>
      <c r="BE120" s="549">
        <f t="array" ref="BE120">bdRateExtend($G119:$G122,H119:H122,$AC119:$AC122,AD119:AD122)</f>
        <v>-0.18382130400777974</v>
      </c>
      <c r="BF120" s="552"/>
      <c r="BG120" s="552"/>
      <c r="BH120" s="552"/>
      <c r="BI120" s="552"/>
      <c r="BJ120" s="552"/>
      <c r="BK120" s="551">
        <f t="array" ref="BK120">bdRateExtend($G119:$G122,L119:L122,$AC119:$AC122,AH119:AH122)</f>
        <v>-0.17783444426377459</v>
      </c>
      <c r="BL120" s="552"/>
      <c r="BM120" s="551">
        <f t="array" ref="BM120">bdRateExtend($G119:$G122,M119:M122,$AC119:$AC122,AI119:AI122)</f>
        <v>-0.17841747492324334</v>
      </c>
      <c r="BN120" s="552"/>
      <c r="BO120" s="545">
        <f t="array" ref="BO120">bdRateExtend($G119:$G122,N119:N122,$AC119:$AC122,AJ119:AJ122,"None", FALSE,1)</f>
        <v>-0.20033833112540533</v>
      </c>
      <c r="BP120" s="541"/>
      <c r="BQ120" s="545">
        <f t="array" ref="BQ120">bdRateExtend($G119:$G122,O119:O122,$AC119:$AC122,AK119:AK122,"None", FALSE,1)</f>
        <v>-0.19896537617005905</v>
      </c>
      <c r="BR120" s="541"/>
      <c r="BS120" s="551">
        <f t="array" ref="BS120">bdRateExtend($G119:$G122,P119:P122,$AC119:$AC122,AL119:AL122)</f>
        <v>-0.17762666602329003</v>
      </c>
      <c r="BT120" s="552"/>
      <c r="BU120" s="551">
        <f t="array" ref="BU120">bdRateExtend($G119:$G122,Q119:Q122,$AC119:$AC122,AM119:AM122)</f>
        <v>-0.19749045902198792</v>
      </c>
      <c r="BV120" s="552"/>
      <c r="BW120" s="551">
        <f t="array" ref="BW120">bdRateExtend($G119:$G122,R119:R122,$AC119:$AC122,AN119:AN122)</f>
        <v>-0.18382570753713345</v>
      </c>
      <c r="BX120" s="552"/>
      <c r="BY120" s="552"/>
      <c r="BZ120" s="541"/>
      <c r="CA120" s="541"/>
      <c r="CB120" s="552"/>
      <c r="CC120" s="561">
        <f t="array" ref="CC120">bdCAMBIExtend($G119:$G122,V119:V122,$AC119:$AC122,AR119:AR122)</f>
        <v>4.1780405720902465E-4</v>
      </c>
      <c r="CD120" s="552"/>
      <c r="CE120" s="554">
        <f t="array" ref="CE120">testVMAFRange($G119:$G122,N119:N122,$AC119:$AC122,AJ119:AJ122)</f>
        <v>0</v>
      </c>
      <c r="CF120" s="541"/>
      <c r="CG120" s="554">
        <f t="array" ref="CG120">testVMAFRange($G119:$G122,O119:O122,$AC119:$AC122,AK119:AK122)</f>
        <v>0</v>
      </c>
      <c r="CH120" s="541"/>
    </row>
    <row r="121" spans="1:86" ht="17" customHeight="1" x14ac:dyDescent="0.2">
      <c r="A121" s="538"/>
      <c r="B121" s="566"/>
      <c r="C121" s="485"/>
      <c r="D121" s="590"/>
      <c r="E121" s="558"/>
      <c r="F121" s="239">
        <v>160</v>
      </c>
      <c r="G121" s="294">
        <f>'Anchor-AI'!L119</f>
        <v>1158.8091999999999</v>
      </c>
      <c r="H121" s="295">
        <f>'Anchor-AI'!M119</f>
        <v>39.647303000000001</v>
      </c>
      <c r="I121" s="295">
        <f>'Anchor-AI'!N119</f>
        <v>46.489704000000003</v>
      </c>
      <c r="J121" s="295">
        <f>'Anchor-AI'!O119</f>
        <v>49.634126999999999</v>
      </c>
      <c r="K121" s="295">
        <f>(Summary!$C$63*H121+Summary!$C$64*I121+Summary!$C$65*J121)/Summary!$C$66</f>
        <v>42.452173833333333</v>
      </c>
      <c r="L121" s="295">
        <f>'Anchor-AI'!P119</f>
        <v>15.639400999999999</v>
      </c>
      <c r="M121" s="295">
        <f>'Anchor-AI'!Q119</f>
        <v>15.273332999999999</v>
      </c>
      <c r="N121" s="295">
        <f>'Anchor-AI'!R119</f>
        <v>59.417648999999997</v>
      </c>
      <c r="O121" s="295">
        <f>'Anchor-AI'!S119</f>
        <v>57.582993000000002</v>
      </c>
      <c r="P121" s="295">
        <f>'Anchor-AI'!T119</f>
        <v>37.197693000000001</v>
      </c>
      <c r="Q121" s="295">
        <f>'Anchor-AI'!U119</f>
        <v>40.449573999999998</v>
      </c>
      <c r="R121" s="295">
        <f>'Anchor-AI'!V119</f>
        <v>39.647185999999998</v>
      </c>
      <c r="S121" s="295">
        <f>'Anchor-AI'!W119</f>
        <v>46.486030999999997</v>
      </c>
      <c r="T121" s="295">
        <f>'Anchor-AI'!X119</f>
        <v>49.631903999999999</v>
      </c>
      <c r="U121" s="295">
        <f>10*LOG10(1/((Summary!$C$80/10^(R121/10)+Summary!$C$81/10^(S121/10)+Summary!$C$82/10^(T121/10))/Summary!$C$83))</f>
        <v>41.086524589472191</v>
      </c>
      <c r="V121" s="295">
        <f>'Anchor-AI'!Y119</f>
        <v>1.877607</v>
      </c>
      <c r="W121" s="295">
        <f>'Anchor-AI'!Z119</f>
        <v>168.3</v>
      </c>
      <c r="X121" s="295">
        <f>'Anchor-AI'!AA119</f>
        <v>0.35189999999999999</v>
      </c>
      <c r="Y121" s="357">
        <f>'Anchor-AI'!AB119</f>
        <v>4</v>
      </c>
      <c r="Z121" s="357">
        <f>'Anchor-AI'!AC119</f>
        <v>5</v>
      </c>
      <c r="AA121" s="296">
        <f t="shared" si="6"/>
        <v>4.675E-2</v>
      </c>
      <c r="AC121" s="170">
        <f>'Test-AI'!L119</f>
        <v>1000.5674330000001</v>
      </c>
      <c r="AD121" s="167">
        <f>'Test-AI'!M119</f>
        <v>39.781272999999999</v>
      </c>
      <c r="AE121" s="167">
        <f>'Test-AI'!N119</f>
        <v>46.568553000000001</v>
      </c>
      <c r="AF121" s="167">
        <f>'Test-AI'!O119</f>
        <v>49.599027999999997</v>
      </c>
      <c r="AG121" s="167">
        <f>(Summary!$C$63*AD121+Summary!$C$64*AE121+Summary!$C$65*AF121)/Summary!$C$66</f>
        <v>42.548778833333337</v>
      </c>
      <c r="AH121" s="167">
        <f>'Test-AI'!P119</f>
        <v>15.849774999999999</v>
      </c>
      <c r="AI121" s="167">
        <f>'Test-AI'!Q119</f>
        <v>15.415665000000001</v>
      </c>
      <c r="AJ121" s="167">
        <f>'Test-AI'!R119</f>
        <v>61.846480999999997</v>
      </c>
      <c r="AK121" s="167">
        <f>'Test-AI'!S119</f>
        <v>59.869644000000001</v>
      </c>
      <c r="AL121" s="167">
        <f>'Test-AI'!T119</f>
        <v>37.386750999999997</v>
      </c>
      <c r="AM121" s="167">
        <f>'Test-AI'!U119</f>
        <v>40.594932</v>
      </c>
      <c r="AN121" s="167">
        <f>'Test-AI'!V119</f>
        <v>39.781109000000001</v>
      </c>
      <c r="AO121" s="167">
        <f>'Test-AI'!W119</f>
        <v>46.567146999999999</v>
      </c>
      <c r="AP121" s="167">
        <f>'Test-AI'!X119</f>
        <v>49.598343</v>
      </c>
      <c r="AQ121" s="167">
        <f>10*LOG10(1/((Summary!$C$80/10^(AN121/10)+Summary!$C$81/10^(AO121/10)+Summary!$C$82/10^(AP121/10))/Summary!$C$83))</f>
        <v>41.213920240668926</v>
      </c>
      <c r="AR121" s="167">
        <f>'Test-AI'!Y119</f>
        <v>1.7628680000000001</v>
      </c>
      <c r="AS121" s="167">
        <f>'Test-AI'!Z119</f>
        <v>4474.8</v>
      </c>
      <c r="AT121" s="295">
        <f>'Test-AI'!AA119</f>
        <v>0.99280000000000002</v>
      </c>
      <c r="AU121" s="357">
        <f>'Test-AI'!AB119</f>
        <v>4</v>
      </c>
      <c r="AV121" s="357">
        <f>'Test-AI'!AC119</f>
        <v>5</v>
      </c>
      <c r="AW121" s="296">
        <f t="shared" si="7"/>
        <v>1.2430000000000001</v>
      </c>
      <c r="AX121" s="297">
        <f t="shared" si="8"/>
        <v>26.588235294117645</v>
      </c>
      <c r="AY121" s="298">
        <f t="shared" si="9"/>
        <v>2.8212560386473431</v>
      </c>
      <c r="AZ121" s="297">
        <f t="shared" si="10"/>
        <v>1</v>
      </c>
      <c r="BA121" s="345">
        <f t="shared" si="11"/>
        <v>1</v>
      </c>
      <c r="BB121" s="75"/>
      <c r="BC121" s="75"/>
      <c r="BD121" s="565"/>
      <c r="BE121" s="550"/>
      <c r="BF121" s="552"/>
      <c r="BG121" s="552"/>
      <c r="BH121" s="552"/>
      <c r="BI121" s="552"/>
      <c r="BJ121" s="552"/>
      <c r="BK121" s="553"/>
      <c r="BL121" s="552"/>
      <c r="BM121" s="553"/>
      <c r="BN121" s="552"/>
      <c r="BO121" s="546"/>
      <c r="BP121" s="541"/>
      <c r="BQ121" s="546"/>
      <c r="BR121" s="541"/>
      <c r="BS121" s="553"/>
      <c r="BT121" s="552"/>
      <c r="BU121" s="553"/>
      <c r="BV121" s="552"/>
      <c r="BW121" s="553"/>
      <c r="BX121" s="552"/>
      <c r="BY121" s="552"/>
      <c r="BZ121" s="541"/>
      <c r="CA121" s="541"/>
      <c r="CB121" s="552"/>
      <c r="CC121" s="553"/>
      <c r="CD121" s="552"/>
      <c r="CE121" s="546"/>
      <c r="CF121" s="541"/>
      <c r="CG121" s="546"/>
      <c r="CH121" s="541"/>
    </row>
    <row r="122" spans="1:86" ht="17" customHeight="1" thickBot="1" x14ac:dyDescent="0.25">
      <c r="A122" s="538"/>
      <c r="B122" s="566"/>
      <c r="C122" s="485"/>
      <c r="D122" s="590"/>
      <c r="E122" s="558"/>
      <c r="F122" s="239">
        <v>185</v>
      </c>
      <c r="G122" s="294">
        <f>'Anchor-AI'!L120</f>
        <v>580.69929999999999</v>
      </c>
      <c r="H122" s="295">
        <f>'Anchor-AI'!M120</f>
        <v>37.857246000000004</v>
      </c>
      <c r="I122" s="295">
        <f>'Anchor-AI'!N120</f>
        <v>43.440226000000003</v>
      </c>
      <c r="J122" s="295">
        <f>'Anchor-AI'!O120</f>
        <v>45.663677999999997</v>
      </c>
      <c r="K122" s="295">
        <f>(Summary!$C$63*H122+Summary!$C$64*I122+Summary!$C$65*J122)/Summary!$C$66</f>
        <v>40.088814666666671</v>
      </c>
      <c r="L122" s="295">
        <f>'Anchor-AI'!P120</f>
        <v>13.840450000000001</v>
      </c>
      <c r="M122" s="295">
        <f>'Anchor-AI'!Q120</f>
        <v>13.864742</v>
      </c>
      <c r="N122" s="295">
        <f>'Anchor-AI'!R120</f>
        <v>40.611185999999996</v>
      </c>
      <c r="O122" s="295">
        <f>'Anchor-AI'!S120</f>
        <v>38.367412999999999</v>
      </c>
      <c r="P122" s="295">
        <f>'Anchor-AI'!T120</f>
        <v>34.819698000000002</v>
      </c>
      <c r="Q122" s="295">
        <f>'Anchor-AI'!U120</f>
        <v>37.658580999999998</v>
      </c>
      <c r="R122" s="295">
        <f>'Anchor-AI'!V120</f>
        <v>37.856973000000004</v>
      </c>
      <c r="S122" s="295">
        <f>'Anchor-AI'!W120</f>
        <v>43.422978000000001</v>
      </c>
      <c r="T122" s="295">
        <f>'Anchor-AI'!X120</f>
        <v>45.659395000000004</v>
      </c>
      <c r="U122" s="295">
        <f>10*LOG10(1/((Summary!$C$80/10^(R122/10)+Summary!$C$81/10^(S122/10)+Summary!$C$82/10^(T122/10))/Summary!$C$83))</f>
        <v>39.16127920012886</v>
      </c>
      <c r="V122" s="295">
        <f>'Anchor-AI'!Y120</f>
        <v>1.54694</v>
      </c>
      <c r="W122" s="295">
        <f>'Anchor-AI'!Z120</f>
        <v>131.69999999999999</v>
      </c>
      <c r="X122" s="295">
        <f>'Anchor-AI'!AA120</f>
        <v>0.4597</v>
      </c>
      <c r="Y122" s="357">
        <f>'Anchor-AI'!AB120</f>
        <v>4</v>
      </c>
      <c r="Z122" s="357">
        <f>'Anchor-AI'!AC120</f>
        <v>5</v>
      </c>
      <c r="AA122" s="296">
        <f t="shared" si="6"/>
        <v>3.6583333333333329E-2</v>
      </c>
      <c r="AC122" s="170">
        <f>'Test-AI'!L120</f>
        <v>520.27972</v>
      </c>
      <c r="AD122" s="167">
        <f>'Test-AI'!M120</f>
        <v>38.235048999999997</v>
      </c>
      <c r="AE122" s="167">
        <f>'Test-AI'!N120</f>
        <v>44.404192000000002</v>
      </c>
      <c r="AF122" s="167">
        <f>'Test-AI'!O120</f>
        <v>46.116</v>
      </c>
      <c r="AG122" s="167">
        <f>(Summary!$C$63*AD122+Summary!$C$64*AE122+Summary!$C$65*AF122)/Summary!$C$66</f>
        <v>40.576731333333328</v>
      </c>
      <c r="AH122" s="167">
        <f>'Test-AI'!P120</f>
        <v>14.242772</v>
      </c>
      <c r="AI122" s="167">
        <f>'Test-AI'!Q120</f>
        <v>14.163257</v>
      </c>
      <c r="AJ122" s="167">
        <f>'Test-AI'!R120</f>
        <v>42.745883999999997</v>
      </c>
      <c r="AK122" s="167">
        <f>'Test-AI'!S120</f>
        <v>40.794189000000003</v>
      </c>
      <c r="AL122" s="167">
        <f>'Test-AI'!T120</f>
        <v>35.275351999999998</v>
      </c>
      <c r="AM122" s="167">
        <f>'Test-AI'!U120</f>
        <v>38.432613000000003</v>
      </c>
      <c r="AN122" s="167">
        <f>'Test-AI'!V120</f>
        <v>38.234865999999997</v>
      </c>
      <c r="AO122" s="167">
        <f>'Test-AI'!W120</f>
        <v>44.397694999999999</v>
      </c>
      <c r="AP122" s="167">
        <f>'Test-AI'!X120</f>
        <v>46.103943999999998</v>
      </c>
      <c r="AQ122" s="167">
        <f>10*LOG10(1/((Summary!$C$80/10^(AN122/10)+Summary!$C$81/10^(AO122/10)+Summary!$C$82/10^(AP122/10))/Summary!$C$83))</f>
        <v>39.576638284264988</v>
      </c>
      <c r="AR122" s="167">
        <f>'Test-AI'!Y120</f>
        <v>1.718723</v>
      </c>
      <c r="AS122" s="167">
        <f>'Test-AI'!Z120</f>
        <v>2026.5</v>
      </c>
      <c r="AT122" s="295">
        <f>'Test-AI'!AA120</f>
        <v>1.2345999999999999</v>
      </c>
      <c r="AU122" s="357">
        <f>'Test-AI'!AB120</f>
        <v>4</v>
      </c>
      <c r="AV122" s="357">
        <f>'Test-AI'!AC120</f>
        <v>5</v>
      </c>
      <c r="AW122" s="296">
        <f t="shared" si="7"/>
        <v>0.56291666666666662</v>
      </c>
      <c r="AX122" s="297">
        <f t="shared" si="8"/>
        <v>15.3872437357631</v>
      </c>
      <c r="AY122" s="298">
        <f t="shared" si="9"/>
        <v>2.6856645638459864</v>
      </c>
      <c r="AZ122" s="297">
        <f t="shared" si="10"/>
        <v>1</v>
      </c>
      <c r="BA122" s="345">
        <f t="shared" si="11"/>
        <v>1</v>
      </c>
      <c r="BB122" s="75"/>
      <c r="BC122" s="75"/>
      <c r="BD122" s="574" t="s">
        <v>46</v>
      </c>
      <c r="BE122" s="549">
        <f t="array" ref="BE122">bdRateExtend($G120:$G123,H120:H123,$AC120:$AC123,AD120:AD123)</f>
        <v>-0.19805769567575748</v>
      </c>
      <c r="BF122" s="552"/>
      <c r="BG122" s="552"/>
      <c r="BH122" s="552"/>
      <c r="BI122" s="552"/>
      <c r="BJ122" s="552"/>
      <c r="BK122" s="551">
        <f t="array" ref="BK122">bdRateExtend($G120:$G123,L120:L123,$AC120:$AC123,AH120:AH123)</f>
        <v>-0.2126559825437806</v>
      </c>
      <c r="BL122" s="552"/>
      <c r="BM122" s="551">
        <f t="array" ref="BM122">bdRateExtend($G120:$G123,M120:M123,$AC120:$AC123,AI120:AI123)</f>
        <v>-0.20584247991354265</v>
      </c>
      <c r="BN122" s="552"/>
      <c r="BO122" s="545">
        <f t="array" ref="BO122">bdRateExtend($G120:$G123,N120:N123,$AC120:$AC123,AJ120:AJ123,"None", FALSE,1)</f>
        <v>-0.17706758949827528</v>
      </c>
      <c r="BP122" s="541"/>
      <c r="BQ122" s="545">
        <f t="array" ref="BQ122">bdRateExtend($G120:$G123,O120:O123,$AC120:$AC123,AK120:AK123,"None", FALSE,1)</f>
        <v>-0.18083524447741783</v>
      </c>
      <c r="BR122" s="541"/>
      <c r="BS122" s="551">
        <f t="array" ref="BS122">bdRateExtend($G120:$G123,P120:P123,$AC120:$AC123,AL120:AL123)</f>
        <v>-0.20033686061987166</v>
      </c>
      <c r="BT122" s="552"/>
      <c r="BU122" s="551">
        <f t="array" ref="BU122">bdRateExtend($G120:$G123,Q120:Q123,$AC120:$AC123,AM120:AM123)</f>
        <v>-0.24526685333034648</v>
      </c>
      <c r="BV122" s="552"/>
      <c r="BW122" s="551">
        <f t="array" ref="BW122">bdRateExtend($G120:$G123,R120:R123,$AC120:$AC123,AN120:AN123)</f>
        <v>-0.19807494882885857</v>
      </c>
      <c r="BX122" s="552"/>
      <c r="BY122" s="552"/>
      <c r="BZ122" s="541"/>
      <c r="CA122" s="541"/>
      <c r="CB122" s="552"/>
      <c r="CC122" s="561">
        <f t="array" ref="CC122">bdCAMBIExtend($G120:$G123,V120:V123,$AC120:$AC123,AR120:AR123)</f>
        <v>5.0932386813977645E-2</v>
      </c>
      <c r="CD122" s="552"/>
      <c r="CE122" s="554">
        <f t="array" ref="CE122">testVMAFRange($G120:$G123,N120:N123,$AC120:$AC123,AJ120:AJ123)</f>
        <v>0</v>
      </c>
      <c r="CF122" s="541"/>
      <c r="CG122" s="554">
        <f t="array" ref="CG122">testVMAFRange($G120:$G123,O120:O123,$AC120:$AC123,AK120:AK123)</f>
        <v>0</v>
      </c>
      <c r="CH122" s="541"/>
    </row>
    <row r="123" spans="1:86" ht="17" customHeight="1" thickBot="1" x14ac:dyDescent="0.25">
      <c r="A123" s="539"/>
      <c r="B123" s="596"/>
      <c r="C123" s="486"/>
      <c r="D123" s="591"/>
      <c r="E123" s="559"/>
      <c r="F123" s="240">
        <v>210</v>
      </c>
      <c r="G123" s="294">
        <f>'Anchor-AI'!L121</f>
        <v>292.21980000000002</v>
      </c>
      <c r="H123" s="295">
        <f>'Anchor-AI'!M121</f>
        <v>35.369549999999997</v>
      </c>
      <c r="I123" s="295">
        <f>'Anchor-AI'!N121</f>
        <v>40.051434</v>
      </c>
      <c r="J123" s="295">
        <f>'Anchor-AI'!O121</f>
        <v>39.443244</v>
      </c>
      <c r="K123" s="295">
        <f>(Summary!$C$63*H123+Summary!$C$64*I123+Summary!$C$65*J123)/Summary!$C$66</f>
        <v>36.828812999999997</v>
      </c>
      <c r="L123" s="295">
        <f>'Anchor-AI'!P121</f>
        <v>11.805192999999999</v>
      </c>
      <c r="M123" s="295">
        <f>'Anchor-AI'!Q121</f>
        <v>12.06274</v>
      </c>
      <c r="N123" s="295">
        <f>'Anchor-AI'!R121</f>
        <v>17.836860999999999</v>
      </c>
      <c r="O123" s="295">
        <f>'Anchor-AI'!S121</f>
        <v>15.247697000000001</v>
      </c>
      <c r="P123" s="295">
        <f>'Anchor-AI'!T121</f>
        <v>31.721591</v>
      </c>
      <c r="Q123" s="295">
        <f>'Anchor-AI'!U121</f>
        <v>32.857272999999999</v>
      </c>
      <c r="R123" s="295">
        <f>'Anchor-AI'!V121</f>
        <v>35.369177999999998</v>
      </c>
      <c r="S123" s="295">
        <f>'Anchor-AI'!W121</f>
        <v>40.044150999999999</v>
      </c>
      <c r="T123" s="295">
        <f>'Anchor-AI'!X121</f>
        <v>39.431279000000004</v>
      </c>
      <c r="U123" s="295">
        <f>10*LOG10(1/((Summary!$C$80/10^(R123/10)+Summary!$C$81/10^(S123/10)+Summary!$C$82/10^(T123/10))/Summary!$C$83))</f>
        <v>36.399089210645101</v>
      </c>
      <c r="V123" s="295">
        <f>'Anchor-AI'!Y121</f>
        <v>1.227538</v>
      </c>
      <c r="W123" s="295">
        <f>'Anchor-AI'!Z121</f>
        <v>110.8</v>
      </c>
      <c r="X123" s="295">
        <f>'Anchor-AI'!AA121</f>
        <v>0.39389999999999997</v>
      </c>
      <c r="Y123" s="357">
        <f>'Anchor-AI'!AB121</f>
        <v>4</v>
      </c>
      <c r="Z123" s="357">
        <f>'Anchor-AI'!AC121</f>
        <v>5</v>
      </c>
      <c r="AA123" s="296">
        <f t="shared" si="6"/>
        <v>3.0777777777777775E-2</v>
      </c>
      <c r="AC123" s="170">
        <f>'Test-AI'!L121</f>
        <v>275.14885099999998</v>
      </c>
      <c r="AD123" s="167">
        <f>'Test-AI'!M121</f>
        <v>35.921494000000003</v>
      </c>
      <c r="AE123" s="167">
        <f>'Test-AI'!N121</f>
        <v>43.243763000000001</v>
      </c>
      <c r="AF123" s="167">
        <f>'Test-AI'!O121</f>
        <v>44.094849000000004</v>
      </c>
      <c r="AG123" s="167">
        <f>(Summary!$C$63*AD123+Summary!$C$64*AE123+Summary!$C$65*AF123)/Summary!$C$66</f>
        <v>38.504098000000006</v>
      </c>
      <c r="AH123" s="167">
        <f>'Test-AI'!P121</f>
        <v>12.468521000000001</v>
      </c>
      <c r="AI123" s="167">
        <f>'Test-AI'!Q121</f>
        <v>12.602679</v>
      </c>
      <c r="AJ123" s="167">
        <f>'Test-AI'!R121</f>
        <v>19.677178000000001</v>
      </c>
      <c r="AK123" s="167">
        <f>'Test-AI'!S121</f>
        <v>17.759540999999999</v>
      </c>
      <c r="AL123" s="167">
        <f>'Test-AI'!T121</f>
        <v>32.687365</v>
      </c>
      <c r="AM123" s="167">
        <f>'Test-AI'!U121</f>
        <v>36.57443</v>
      </c>
      <c r="AN123" s="167">
        <f>'Test-AI'!V121</f>
        <v>35.921436</v>
      </c>
      <c r="AO123" s="167">
        <f>'Test-AI'!W121</f>
        <v>43.227544000000002</v>
      </c>
      <c r="AP123" s="167">
        <f>'Test-AI'!X121</f>
        <v>44.09057</v>
      </c>
      <c r="AQ123" s="167">
        <f>10*LOG10(1/((Summary!$C$80/10^(AN123/10)+Summary!$C$81/10^(AO123/10)+Summary!$C$82/10^(AP123/10))/Summary!$C$83))</f>
        <v>37.329669928857285</v>
      </c>
      <c r="AR123" s="167">
        <f>'Test-AI'!Y121</f>
        <v>1.32599</v>
      </c>
      <c r="AS123" s="167">
        <f>'Test-AI'!Z121</f>
        <v>1270.9000000000001</v>
      </c>
      <c r="AT123" s="295">
        <f>'Test-AI'!AA121</f>
        <v>1.0136000000000001</v>
      </c>
      <c r="AU123" s="357">
        <f>'Test-AI'!AB121</f>
        <v>4</v>
      </c>
      <c r="AV123" s="357">
        <f>'Test-AI'!AC121</f>
        <v>5</v>
      </c>
      <c r="AW123" s="296">
        <f t="shared" si="7"/>
        <v>0.35302777777777783</v>
      </c>
      <c r="AX123" s="302">
        <f t="shared" si="8"/>
        <v>11.470216606498196</v>
      </c>
      <c r="AY123" s="303">
        <f t="shared" si="9"/>
        <v>2.5732419395785735</v>
      </c>
      <c r="AZ123" s="297">
        <f t="shared" si="10"/>
        <v>1</v>
      </c>
      <c r="BA123" s="345">
        <f t="shared" si="11"/>
        <v>1</v>
      </c>
      <c r="BB123" s="75"/>
      <c r="BC123" s="75"/>
      <c r="BD123" s="570"/>
      <c r="BE123" s="550"/>
      <c r="BF123" s="553"/>
      <c r="BG123" s="553"/>
      <c r="BH123" s="553"/>
      <c r="BI123" s="553"/>
      <c r="BJ123" s="553"/>
      <c r="BK123" s="553"/>
      <c r="BL123" s="553"/>
      <c r="BM123" s="553"/>
      <c r="BN123" s="553"/>
      <c r="BO123" s="546"/>
      <c r="BP123" s="544"/>
      <c r="BQ123" s="546"/>
      <c r="BR123" s="544"/>
      <c r="BS123" s="553"/>
      <c r="BT123" s="553"/>
      <c r="BU123" s="553"/>
      <c r="BV123" s="553"/>
      <c r="BW123" s="553"/>
      <c r="BX123" s="553"/>
      <c r="BY123" s="553"/>
      <c r="BZ123" s="544"/>
      <c r="CA123" s="544"/>
      <c r="CB123" s="553"/>
      <c r="CC123" s="553"/>
      <c r="CD123" s="553"/>
      <c r="CE123" s="546"/>
      <c r="CF123" s="544"/>
      <c r="CG123" s="546"/>
      <c r="CH123" s="544"/>
    </row>
    <row r="124" spans="1:86" ht="17" customHeight="1" thickBot="1" x14ac:dyDescent="0.25">
      <c r="A124" s="537" t="s">
        <v>251</v>
      </c>
      <c r="B124" s="595" t="s">
        <v>146</v>
      </c>
      <c r="C124" s="586" t="s">
        <v>242</v>
      </c>
      <c r="D124" s="589">
        <v>60</v>
      </c>
      <c r="E124" s="557">
        <v>8</v>
      </c>
      <c r="F124" s="361">
        <v>85</v>
      </c>
      <c r="G124" s="419">
        <f>'Anchor-AI'!L122</f>
        <v>115079.424</v>
      </c>
      <c r="H124" s="385">
        <f>'Anchor-AI'!M122</f>
        <v>50.438211000000003</v>
      </c>
      <c r="I124" s="385">
        <f>'Anchor-AI'!N122</f>
        <v>51.023116000000002</v>
      </c>
      <c r="J124" s="385">
        <f>'Anchor-AI'!O122</f>
        <v>56.615572</v>
      </c>
      <c r="K124" s="385">
        <f>(Summary!$C$69*H124+Summary!$C$70*I124+Summary!$C$71*J124)/Summary!$C$72</f>
        <v>51.114437600000002</v>
      </c>
      <c r="L124" s="385">
        <f>'Anchor-AI'!P122</f>
        <v>31.45261</v>
      </c>
      <c r="M124" s="385">
        <f>'Anchor-AI'!Q122</f>
        <v>25.260672</v>
      </c>
      <c r="N124" s="385">
        <f>'Anchor-AI'!R122</f>
        <v>96.274269000000004</v>
      </c>
      <c r="O124" s="385">
        <f>'Anchor-AI'!S122</f>
        <v>94.323802999999998</v>
      </c>
      <c r="P124" s="385">
        <f>'Anchor-AI'!T122</f>
        <v>47.837823999999998</v>
      </c>
      <c r="Q124" s="385">
        <f>'Anchor-AI'!U122</f>
        <v>48.732089999999999</v>
      </c>
      <c r="R124" s="385">
        <f>'Anchor-AI'!V122</f>
        <v>50.437756</v>
      </c>
      <c r="S124" s="385">
        <f>'Anchor-AI'!W122</f>
        <v>51.022007000000002</v>
      </c>
      <c r="T124" s="385">
        <f>'Anchor-AI'!X122</f>
        <v>56.613371999999998</v>
      </c>
      <c r="U124" s="385">
        <f>10*LOG10(1/((Summary!$C$80/10^(R124/10)+Summary!$C$81/10^(S124/10)+Summary!$C$82/10^(T124/10))/Summary!$C$83))</f>
        <v>51.130505055134478</v>
      </c>
      <c r="V124" s="385">
        <f>'Anchor-AI'!Y122</f>
        <v>0.67751399999999995</v>
      </c>
      <c r="W124" s="385">
        <f>'Anchor-AI'!Z122</f>
        <v>960</v>
      </c>
      <c r="X124" s="385">
        <f>'Anchor-AI'!AA122</f>
        <v>2.5499000000000001</v>
      </c>
      <c r="Y124" s="360">
        <f>'Anchor-AI'!AB122</f>
        <v>8</v>
      </c>
      <c r="Z124" s="360">
        <f>'Anchor-AI'!AC122</f>
        <v>11</v>
      </c>
      <c r="AA124" s="398">
        <f t="shared" si="6"/>
        <v>0.26666666666666666</v>
      </c>
      <c r="AC124" s="383">
        <f>'Test-AI'!L122</f>
        <v>100402.944</v>
      </c>
      <c r="AD124" s="384">
        <f>'Test-AI'!M122</f>
        <v>50.688488999999997</v>
      </c>
      <c r="AE124" s="384">
        <f>'Test-AI'!N122</f>
        <v>51.585039999999999</v>
      </c>
      <c r="AF124" s="384">
        <f>'Test-AI'!O122</f>
        <v>57.420406</v>
      </c>
      <c r="AG124" s="384">
        <f>(Summary!$C$69*AD124+Summary!$C$70*AE124+Summary!$C$71*AF124)/Summary!$C$72</f>
        <v>51.451335799999995</v>
      </c>
      <c r="AH124" s="384">
        <f>'Test-AI'!P122</f>
        <v>31.507142999999999</v>
      </c>
      <c r="AI124" s="384">
        <f>'Test-AI'!Q122</f>
        <v>25.474540000000001</v>
      </c>
      <c r="AJ124" s="384">
        <f>'Test-AI'!R122</f>
        <v>96.622620999999995</v>
      </c>
      <c r="AK124" s="384">
        <f>'Test-AI'!S122</f>
        <v>94.645759999999996</v>
      </c>
      <c r="AL124" s="384">
        <f>'Test-AI'!T122</f>
        <v>48.081788000000003</v>
      </c>
      <c r="AM124" s="384">
        <f>'Test-AI'!U122</f>
        <v>49.010859000000004</v>
      </c>
      <c r="AN124" s="384">
        <f>'Test-AI'!V122</f>
        <v>50.687812999999998</v>
      </c>
      <c r="AO124" s="384">
        <f>'Test-AI'!W122</f>
        <v>51.583727000000003</v>
      </c>
      <c r="AP124" s="384">
        <f>'Test-AI'!X122</f>
        <v>57.418773000000002</v>
      </c>
      <c r="AQ124" s="384">
        <f>10*LOG10(1/((Summary!$C$80/10^(AN124/10)+Summary!$C$81/10^(AO124/10)+Summary!$C$82/10^(AP124/10))/Summary!$C$83))</f>
        <v>51.457210287091485</v>
      </c>
      <c r="AR124" s="384">
        <f>'Test-AI'!Y122</f>
        <v>0.66026700000000005</v>
      </c>
      <c r="AS124" s="384">
        <f>'Test-AI'!Z122</f>
        <v>79504.2</v>
      </c>
      <c r="AT124" s="385">
        <f>'Test-AI'!AA122</f>
        <v>8.1511999999999993</v>
      </c>
      <c r="AU124" s="360">
        <f>'Test-AI'!AB122</f>
        <v>8</v>
      </c>
      <c r="AV124" s="360">
        <f>'Test-AI'!AC122</f>
        <v>11</v>
      </c>
      <c r="AW124" s="398">
        <f t="shared" si="7"/>
        <v>22.084499999999998</v>
      </c>
      <c r="AX124" s="292">
        <f t="shared" si="8"/>
        <v>82.816874999999996</v>
      </c>
      <c r="AY124" s="293">
        <f t="shared" si="9"/>
        <v>3.1966743793874266</v>
      </c>
      <c r="AZ124" s="292">
        <f t="shared" si="10"/>
        <v>1</v>
      </c>
      <c r="BA124" s="344">
        <f t="shared" si="11"/>
        <v>1</v>
      </c>
      <c r="BB124" s="75"/>
      <c r="BC124" s="75"/>
      <c r="BD124" s="572" t="s">
        <v>39</v>
      </c>
      <c r="BE124" s="549">
        <f t="array" ref="BE124">bdRateExtend($G124:$G127,H124:H127,$AC124:$AC127,AD124:AD127)</f>
        <v>-0.19306754980494867</v>
      </c>
      <c r="BF124" s="551">
        <f t="array" ref="BF124">bdRateExtend($G124:$G129,H124:H129,$AC124:$AC129,AD124:AD129)</f>
        <v>-0.17601004590639224</v>
      </c>
      <c r="BG124" s="551">
        <f t="array" ref="BG124">bdRateExtend($G124:$G129,I124:I129,$AC124:$AC129,AE124:AE129)</f>
        <v>-0.45721919489636431</v>
      </c>
      <c r="BH124" s="551">
        <f t="array" ref="BH124">bdRateExtend($G124:$G129,J124:J129,$AC124:$AC129,AF124:AF129)</f>
        <v>-0.43173452965302117</v>
      </c>
      <c r="BI124" s="551">
        <f t="array" ref="BI124">bdRateExtend($G124:$G129,K124:K129,$AC124:$AC129,AG124:AG129)</f>
        <v>-0.22537054376125665</v>
      </c>
      <c r="BJ124" s="575">
        <f>(Summary!$C$94*BF124+Summary!$C$95*BG124+Summary!$C$96*BH124)/Summary!$C$97</f>
        <v>-0.19748739121585629</v>
      </c>
      <c r="BK124" s="551">
        <f t="array" ref="BK124">bdRateExtend($G124:$G127,L124:L127,$AC124:$AC127,AH124:AH127)</f>
        <v>-0.15931296547636875</v>
      </c>
      <c r="BL124" s="551">
        <f t="array" ref="BL124">bdRateExtend($G124:$G129,L124:L129,$AC124:$AC129,AH124:AH129)</f>
        <v>-0.14529202994376611</v>
      </c>
      <c r="BM124" s="551">
        <f t="array" ref="BM124">bdRateExtend($G124:$G127,M124:M127,$AC124:$AC127,AI124:AI127)</f>
        <v>-0.17960734838017833</v>
      </c>
      <c r="BN124" s="551">
        <f t="array" ref="BN124">bdRateExtend($G124:$G129,M124:M129,$AC124:$AC129,AI124:AI129)</f>
        <v>-0.16551084497091595</v>
      </c>
      <c r="BO124" s="548">
        <f t="array" ref="BO124">bdRateExtend($G124:$G127,N124:N127,$AC124:$AC127,AJ124:AJ127,"None", FALSE,1)</f>
        <v>-0.26358868952985348</v>
      </c>
      <c r="BP124" s="585">
        <f t="array" ref="BP124">bdRateExtend($G124:$G129,N124:N129,$AC124:$AC129,AJ124:AJ129,"None", FALSE,1)</f>
        <v>-0.25029995579011122</v>
      </c>
      <c r="BQ124" s="548">
        <f t="array" ref="BQ124">bdRateExtend($G124:$G127,O124:O127,$AC124:$AC127,AK124:AK127,"None", FALSE,1)</f>
        <v>-0.24293286334452047</v>
      </c>
      <c r="BR124" s="585">
        <f t="array" ref="BR124">bdRateExtend($G124:$G129,O124:O129,$AC124:$AC129,AK124:AK129,"None", FALSE,1)</f>
        <v>-0.24164889031929926</v>
      </c>
      <c r="BS124" s="551">
        <f t="array" ref="BS124">bdRateExtend($G124:$G127,P124:P127,$AC124:$AC127,AL124:AL127)</f>
        <v>-0.18933134572851718</v>
      </c>
      <c r="BT124" s="551">
        <f t="array" ref="BT124">bdRateExtend($G124:$G129,P124:P129,$AC124:$AC129,AL124:AL129)</f>
        <v>-0.18022850642203558</v>
      </c>
      <c r="BU124" s="551">
        <f t="array" ref="BU124">bdRateExtend($G124:$G127,Q124:Q127,$AC124:$AC127,AM124:AM127)</f>
        <v>-0.29368707901381097</v>
      </c>
      <c r="BV124" s="551">
        <f t="array" ref="BV124">bdRateExtend($G124:$G129,Q124:Q129,$AC124:$AC129,AM124:AM129)</f>
        <v>-0.29431201474529267</v>
      </c>
      <c r="BW124" s="551">
        <f t="array" ref="BW124">bdRateExtend($G124:$G127,R124:R127,$AC124:$AC127,AN124:AN127)</f>
        <v>-0.1930605182188293</v>
      </c>
      <c r="BX124" s="551">
        <f t="array" ref="BX124">bdRateExtend($G124:$G129,R124:R129,$AC124:$AC129,AN124:AN129)</f>
        <v>-0.17599724629546321</v>
      </c>
      <c r="BY124" s="551">
        <f t="array" ref="BY124">bdRateExtend($G124:$G129,S124:S129,$AC124:$AC129,AO124:AO129)</f>
        <v>-0.45674541095664556</v>
      </c>
      <c r="BZ124" s="555">
        <f t="array" ref="BZ124">bdRateExtend($G124:$G129,T124:T129,$AC124:$AC129,AP124:AP129)</f>
        <v>-0.43123361036325869</v>
      </c>
      <c r="CA124" s="555">
        <f t="array" ref="CA124">bdRateExtend($G124:$G129,U124:U129,$AC124:$AC129,AQ124:AQ129)</f>
        <v>-0.20197491808889056</v>
      </c>
      <c r="CB124" s="575">
        <f>(Summary!$C$108*BX124+Summary!$C$109*BY124+Summary!$C$110*BZ124)/Summary!$C$111</f>
        <v>-0.19743662744462231</v>
      </c>
      <c r="CC124" s="593">
        <f t="array" ref="CC124">bdCAMBIExtend($G124:$G127,V124:V127,$AC124:$AC127,AR124:AR127)</f>
        <v>1.6151585325282519E-2</v>
      </c>
      <c r="CD124" s="578">
        <f t="array" ref="CD124">bdCAMBIExtend($G124:$G129,V124:V129,$AC124:$AC129,AR124:AR129)</f>
        <v>0.11780205624720526</v>
      </c>
      <c r="CE124" s="547">
        <f t="array" ref="CE124">testVMAFRange($G124:$G127,N124:N127,$AC124:$AC127,AJ124:AJ127)</f>
        <v>0</v>
      </c>
      <c r="CF124" s="543">
        <f t="array" ref="CF124">testVMAFRange($G124:$G129,N124:N129,$AC124:$AC129,AJ124:AJ129)</f>
        <v>0</v>
      </c>
      <c r="CG124" s="547">
        <f t="array" ref="CG124">testVMAFRange($G124:$G127,O124:O127,$AC124:$AC127,AK124:AK127)</f>
        <v>0</v>
      </c>
      <c r="CH124" s="543">
        <f t="array" ref="CH124">testVMAFRange($G124:$G129,O124:O129,$AC124:$AC129,AK124:AK129)</f>
        <v>0</v>
      </c>
    </row>
    <row r="125" spans="1:86" ht="17" customHeight="1" x14ac:dyDescent="0.2">
      <c r="A125" s="538"/>
      <c r="B125" s="566"/>
      <c r="C125" s="485"/>
      <c r="D125" s="590"/>
      <c r="E125" s="558"/>
      <c r="F125" s="362">
        <v>110</v>
      </c>
      <c r="G125" s="420">
        <f>'Anchor-AI'!L123</f>
        <v>54968.160000000003</v>
      </c>
      <c r="H125" s="295">
        <f>'Anchor-AI'!M123</f>
        <v>46.241360999999998</v>
      </c>
      <c r="I125" s="295">
        <f>'Anchor-AI'!N123</f>
        <v>47.832292000000002</v>
      </c>
      <c r="J125" s="295">
        <f>'Anchor-AI'!O123</f>
        <v>54.801836999999999</v>
      </c>
      <c r="K125" s="295">
        <f>(Summary!$C$69*H125+Summary!$C$70*I125+Summary!$C$71*J125)/Summary!$C$72</f>
        <v>47.256501699999994</v>
      </c>
      <c r="L125" s="295">
        <f>'Anchor-AI'!P123</f>
        <v>25.589290999999999</v>
      </c>
      <c r="M125" s="295">
        <f>'Anchor-AI'!Q123</f>
        <v>20.841896999999999</v>
      </c>
      <c r="N125" s="295">
        <f>'Anchor-AI'!R123</f>
        <v>88.566218000000006</v>
      </c>
      <c r="O125" s="295">
        <f>'Anchor-AI'!S123</f>
        <v>86.762156000000004</v>
      </c>
      <c r="P125" s="295">
        <f>'Anchor-AI'!T123</f>
        <v>42.662568999999998</v>
      </c>
      <c r="Q125" s="295">
        <f>'Anchor-AI'!U123</f>
        <v>45.398904000000002</v>
      </c>
      <c r="R125" s="295">
        <f>'Anchor-AI'!V123</f>
        <v>46.240648</v>
      </c>
      <c r="S125" s="295">
        <f>'Anchor-AI'!W123</f>
        <v>47.830685000000003</v>
      </c>
      <c r="T125" s="295">
        <f>'Anchor-AI'!X123</f>
        <v>54.799846000000002</v>
      </c>
      <c r="U125" s="295">
        <f>10*LOG10(1/((Summary!$C$80/10^(R125/10)+Summary!$C$81/10^(S125/10)+Summary!$C$82/10^(T125/10))/Summary!$C$83))</f>
        <v>47.180207046848189</v>
      </c>
      <c r="V125" s="295">
        <f>'Anchor-AI'!Y123</f>
        <v>0.88819999999999999</v>
      </c>
      <c r="W125" s="295">
        <f>'Anchor-AI'!Z123</f>
        <v>632.29999999999995</v>
      </c>
      <c r="X125" s="295">
        <f>'Anchor-AI'!AA123</f>
        <v>1.9041999999999999</v>
      </c>
      <c r="Y125" s="357">
        <f>'Anchor-AI'!AB123</f>
        <v>8</v>
      </c>
      <c r="Z125" s="357">
        <f>'Anchor-AI'!AC123</f>
        <v>9</v>
      </c>
      <c r="AA125" s="395">
        <f t="shared" si="6"/>
        <v>0.17563888888888887</v>
      </c>
      <c r="AC125" s="389">
        <f>'Test-AI'!L123</f>
        <v>47555.904000000002</v>
      </c>
      <c r="AD125" s="167">
        <f>'Test-AI'!M123</f>
        <v>46.678938000000002</v>
      </c>
      <c r="AE125" s="167">
        <f>'Test-AI'!N123</f>
        <v>49.040087999999997</v>
      </c>
      <c r="AF125" s="167">
        <f>'Test-AI'!O123</f>
        <v>55.770341000000002</v>
      </c>
      <c r="AG125" s="167">
        <f>(Summary!$C$69*AD125+Summary!$C$70*AE125+Summary!$C$71*AF125)/Summary!$C$72</f>
        <v>47.824193300000005</v>
      </c>
      <c r="AH125" s="167">
        <f>'Test-AI'!P123</f>
        <v>25.894496</v>
      </c>
      <c r="AI125" s="167">
        <f>'Test-AI'!Q123</f>
        <v>21.212302000000001</v>
      </c>
      <c r="AJ125" s="167">
        <f>'Test-AI'!R123</f>
        <v>90.609989999999996</v>
      </c>
      <c r="AK125" s="167">
        <f>'Test-AI'!S123</f>
        <v>88.347729000000001</v>
      </c>
      <c r="AL125" s="167">
        <f>'Test-AI'!T123</f>
        <v>43.118428999999999</v>
      </c>
      <c r="AM125" s="167">
        <f>'Test-AI'!U123</f>
        <v>46.034348000000001</v>
      </c>
      <c r="AN125" s="167">
        <f>'Test-AI'!V123</f>
        <v>46.678074000000002</v>
      </c>
      <c r="AO125" s="167">
        <f>'Test-AI'!W123</f>
        <v>49.038811000000003</v>
      </c>
      <c r="AP125" s="167">
        <f>'Test-AI'!X123</f>
        <v>55.768549999999998</v>
      </c>
      <c r="AQ125" s="167">
        <f>10*LOG10(1/((Summary!$C$80/10^(AN125/10)+Summary!$C$81/10^(AO125/10)+Summary!$C$82/10^(AP125/10))/Summary!$C$83))</f>
        <v>47.734947682262259</v>
      </c>
      <c r="AR125" s="167">
        <f>'Test-AI'!Y123</f>
        <v>0.97571399999999997</v>
      </c>
      <c r="AS125" s="167">
        <f>'Test-AI'!Z123</f>
        <v>40884.5</v>
      </c>
      <c r="AT125" s="295">
        <f>'Test-AI'!AA123</f>
        <v>6.2149000000000001</v>
      </c>
      <c r="AU125" s="357">
        <f>'Test-AI'!AB123</f>
        <v>8</v>
      </c>
      <c r="AV125" s="357">
        <f>'Test-AI'!AC123</f>
        <v>9</v>
      </c>
      <c r="AW125" s="395">
        <f t="shared" si="7"/>
        <v>11.356805555555555</v>
      </c>
      <c r="AX125" s="297">
        <f t="shared" si="8"/>
        <v>64.659971532500407</v>
      </c>
      <c r="AY125" s="298">
        <f t="shared" si="9"/>
        <v>3.2637853166684172</v>
      </c>
      <c r="AZ125" s="297">
        <f t="shared" si="10"/>
        <v>1</v>
      </c>
      <c r="BA125" s="345">
        <f t="shared" si="11"/>
        <v>1</v>
      </c>
      <c r="BB125" s="75"/>
      <c r="BC125" s="75"/>
      <c r="BD125" s="565"/>
      <c r="BE125" s="550"/>
      <c r="BF125" s="552"/>
      <c r="BG125" s="552"/>
      <c r="BH125" s="552"/>
      <c r="BI125" s="552"/>
      <c r="BJ125" s="552"/>
      <c r="BK125" s="553"/>
      <c r="BL125" s="552"/>
      <c r="BM125" s="553"/>
      <c r="BN125" s="552"/>
      <c r="BO125" s="546"/>
      <c r="BP125" s="541"/>
      <c r="BQ125" s="546"/>
      <c r="BR125" s="541"/>
      <c r="BS125" s="553"/>
      <c r="BT125" s="552"/>
      <c r="BU125" s="553"/>
      <c r="BV125" s="552"/>
      <c r="BW125" s="553"/>
      <c r="BX125" s="552"/>
      <c r="BY125" s="552"/>
      <c r="BZ125" s="541"/>
      <c r="CA125" s="541"/>
      <c r="CB125" s="552"/>
      <c r="CC125" s="550"/>
      <c r="CD125" s="541"/>
      <c r="CE125" s="546"/>
      <c r="CF125" s="541"/>
      <c r="CG125" s="546"/>
      <c r="CH125" s="541"/>
    </row>
    <row r="126" spans="1:86" ht="17" customHeight="1" x14ac:dyDescent="0.2">
      <c r="A126" s="538"/>
      <c r="B126" s="566"/>
      <c r="C126" s="485"/>
      <c r="D126" s="590"/>
      <c r="E126" s="558"/>
      <c r="F126" s="362">
        <v>135</v>
      </c>
      <c r="G126" s="420">
        <f>'Anchor-AI'!L124</f>
        <v>24002.304</v>
      </c>
      <c r="H126" s="295">
        <f>'Anchor-AI'!M124</f>
        <v>42.239379999999997</v>
      </c>
      <c r="I126" s="295">
        <f>'Anchor-AI'!N124</f>
        <v>45.121797999999998</v>
      </c>
      <c r="J126" s="295">
        <f>'Anchor-AI'!O124</f>
        <v>52.783104999999999</v>
      </c>
      <c r="K126" s="295">
        <f>(Summary!$C$69*H126+Summary!$C$70*I126+Summary!$C$71*J126)/Summary!$C$72</f>
        <v>43.581994299999998</v>
      </c>
      <c r="L126" s="295">
        <f>'Anchor-AI'!P124</f>
        <v>20.000648999999999</v>
      </c>
      <c r="M126" s="295">
        <f>'Anchor-AI'!Q124</f>
        <v>16.674423000000001</v>
      </c>
      <c r="N126" s="295">
        <f>'Anchor-AI'!R124</f>
        <v>72.047867999999994</v>
      </c>
      <c r="O126" s="295">
        <f>'Anchor-AI'!S124</f>
        <v>70.611967000000007</v>
      </c>
      <c r="P126" s="295">
        <f>'Anchor-AI'!T124</f>
        <v>38.031522000000002</v>
      </c>
      <c r="Q126" s="295">
        <f>'Anchor-AI'!U124</f>
        <v>42.343305999999998</v>
      </c>
      <c r="R126" s="295">
        <f>'Anchor-AI'!V124</f>
        <v>42.238473999999997</v>
      </c>
      <c r="S126" s="295">
        <f>'Anchor-AI'!W124</f>
        <v>45.119903000000001</v>
      </c>
      <c r="T126" s="295">
        <f>'Anchor-AI'!X124</f>
        <v>52.780670999999998</v>
      </c>
      <c r="U126" s="295">
        <f>10*LOG10(1/((Summary!$C$80/10^(R126/10)+Summary!$C$81/10^(S126/10)+Summary!$C$82/10^(T126/10))/Summary!$C$83))</f>
        <v>43.389272513901965</v>
      </c>
      <c r="V126" s="295">
        <f>'Anchor-AI'!Y124</f>
        <v>1.0569440000000001</v>
      </c>
      <c r="W126" s="295">
        <f>'Anchor-AI'!Z124</f>
        <v>806.3</v>
      </c>
      <c r="X126" s="295">
        <f>'Anchor-AI'!AA124</f>
        <v>1.7153</v>
      </c>
      <c r="Y126" s="357">
        <f>'Anchor-AI'!AB124</f>
        <v>8</v>
      </c>
      <c r="Z126" s="357">
        <f>'Anchor-AI'!AC124</f>
        <v>9</v>
      </c>
      <c r="AA126" s="395">
        <f t="shared" si="6"/>
        <v>0.22397222222222221</v>
      </c>
      <c r="AC126" s="389">
        <f>'Test-AI'!L124</f>
        <v>21204</v>
      </c>
      <c r="AD126" s="167">
        <f>'Test-AI'!M124</f>
        <v>42.672932000000003</v>
      </c>
      <c r="AE126" s="167">
        <f>'Test-AI'!N124</f>
        <v>47.088175999999997</v>
      </c>
      <c r="AF126" s="167">
        <f>'Test-AI'!O124</f>
        <v>53.940223000000003</v>
      </c>
      <c r="AG126" s="167">
        <f>(Summary!$C$69*AD126+Summary!$C$70*AE126+Summary!$C$71*AF126)/Summary!$C$72</f>
        <v>44.2411855</v>
      </c>
      <c r="AH126" s="167">
        <f>'Test-AI'!P124</f>
        <v>20.345618999999999</v>
      </c>
      <c r="AI126" s="167">
        <f>'Test-AI'!Q124</f>
        <v>17.037216000000001</v>
      </c>
      <c r="AJ126" s="167">
        <f>'Test-AI'!R124</f>
        <v>76.660083999999998</v>
      </c>
      <c r="AK126" s="167">
        <f>'Test-AI'!S124</f>
        <v>74.463404999999995</v>
      </c>
      <c r="AL126" s="167">
        <f>'Test-AI'!T124</f>
        <v>38.512419999999999</v>
      </c>
      <c r="AM126" s="167">
        <f>'Test-AI'!U124</f>
        <v>43.315069999999999</v>
      </c>
      <c r="AN126" s="167">
        <f>'Test-AI'!V124</f>
        <v>42.672108000000001</v>
      </c>
      <c r="AO126" s="167">
        <f>'Test-AI'!W124</f>
        <v>47.086888999999999</v>
      </c>
      <c r="AP126" s="167">
        <f>'Test-AI'!X124</f>
        <v>53.939897000000002</v>
      </c>
      <c r="AQ126" s="167">
        <f>10*LOG10(1/((Summary!$C$80/10^(AN126/10)+Summary!$C$81/10^(AO126/10)+Summary!$C$82/10^(AP126/10))/Summary!$C$83))</f>
        <v>43.983188897370262</v>
      </c>
      <c r="AR126" s="167">
        <f>'Test-AI'!Y124</f>
        <v>1.064805</v>
      </c>
      <c r="AS126" s="167">
        <f>'Test-AI'!Z124</f>
        <v>38802.5</v>
      </c>
      <c r="AT126" s="295">
        <f>'Test-AI'!AA124</f>
        <v>5.8304</v>
      </c>
      <c r="AU126" s="357">
        <f>'Test-AI'!AB124</f>
        <v>8</v>
      </c>
      <c r="AV126" s="357">
        <f>'Test-AI'!AC124</f>
        <v>9</v>
      </c>
      <c r="AW126" s="395">
        <f t="shared" si="7"/>
        <v>10.778472222222222</v>
      </c>
      <c r="AX126" s="297">
        <f t="shared" si="8"/>
        <v>48.124147339699867</v>
      </c>
      <c r="AY126" s="298">
        <f t="shared" si="9"/>
        <v>3.3990555587943798</v>
      </c>
      <c r="AZ126" s="297">
        <f t="shared" si="10"/>
        <v>1</v>
      </c>
      <c r="BA126" s="345">
        <f t="shared" si="11"/>
        <v>1</v>
      </c>
      <c r="BB126" s="75"/>
      <c r="BC126" s="75"/>
      <c r="BD126" s="573" t="s">
        <v>147</v>
      </c>
      <c r="BE126" s="549">
        <f t="array" ref="BE126">bdRateExtend($G125:$G128,H125:H128,$AC125:$AC128,AD125:AD128)</f>
        <v>-0.18051416407585563</v>
      </c>
      <c r="BF126" s="552"/>
      <c r="BG126" s="552"/>
      <c r="BH126" s="552"/>
      <c r="BI126" s="552"/>
      <c r="BJ126" s="552"/>
      <c r="BK126" s="551">
        <f t="array" ref="BK126">bdRateExtend($G125:$G128,L125:L128,$AC125:$AC128,AH125:AH128)</f>
        <v>-0.14831077122260594</v>
      </c>
      <c r="BL126" s="552"/>
      <c r="BM126" s="551">
        <f t="array" ref="BM126">bdRateExtend($G125:$G128,M125:M128,$AC125:$AC128,AI125:AI128)</f>
        <v>-0.16636633448318849</v>
      </c>
      <c r="BN126" s="552"/>
      <c r="BO126" s="545">
        <f t="array" ref="BO126">bdRateExtend($G125:$G128,N125:N128,$AC125:$AC128,AJ125:AJ128,"None", FALSE,1)</f>
        <v>-0.26323356897435268</v>
      </c>
      <c r="BP126" s="541"/>
      <c r="BQ126" s="545">
        <f t="array" ref="BQ126">bdRateExtend($G125:$G128,O125:O128,$AC125:$AC128,AK125:AK128,"None", FALSE,1)</f>
        <v>-0.25094338930985527</v>
      </c>
      <c r="BR126" s="541"/>
      <c r="BS126" s="551">
        <f t="array" ref="BS126">bdRateExtend($G125:$G128,P125:P128,$AC125:$AC128,AL125:AL128)</f>
        <v>-0.18578875902372372</v>
      </c>
      <c r="BT126" s="552"/>
      <c r="BU126" s="551">
        <f t="array" ref="BU126">bdRateExtend($G125:$G128,Q125:Q128,$AC125:$AC128,AM125:AM128)</f>
        <v>-0.33461148604124846</v>
      </c>
      <c r="BV126" s="552"/>
      <c r="BW126" s="551">
        <f t="array" ref="BW126">bdRateExtend($G125:$G128,R125:R128,$AC125:$AC128,AN125:AN128)</f>
        <v>-0.18050861550714736</v>
      </c>
      <c r="BX126" s="552"/>
      <c r="BY126" s="552"/>
      <c r="BZ126" s="541"/>
      <c r="CA126" s="541"/>
      <c r="CB126" s="552"/>
      <c r="CC126" s="560">
        <f t="array" ref="CC126">bdCAMBIExtend($G125:$G128,V125:V128,$AC125:$AC128,AR125:AR128)</f>
        <v>4.683207674868875E-2</v>
      </c>
      <c r="CD126" s="541"/>
      <c r="CE126" s="554">
        <f t="array" ref="CE126">testVMAFRange($G125:$G128,N125:N128,$AC125:$AC128,AJ125:AJ128)</f>
        <v>0</v>
      </c>
      <c r="CF126" s="541"/>
      <c r="CG126" s="554">
        <f t="array" ref="CG126">testVMAFRange($G125:$G128,O125:O128,$AC125:$AC128,AK125:AK128)</f>
        <v>0</v>
      </c>
      <c r="CH126" s="541"/>
    </row>
    <row r="127" spans="1:86" ht="17" customHeight="1" x14ac:dyDescent="0.2">
      <c r="A127" s="538"/>
      <c r="B127" s="566"/>
      <c r="C127" s="485"/>
      <c r="D127" s="590"/>
      <c r="E127" s="558"/>
      <c r="F127" s="362">
        <v>160</v>
      </c>
      <c r="G127" s="420">
        <f>'Anchor-AI'!L125</f>
        <v>8649.0239999999994</v>
      </c>
      <c r="H127" s="295">
        <f>'Anchor-AI'!M125</f>
        <v>38.386130000000001</v>
      </c>
      <c r="I127" s="295">
        <f>'Anchor-AI'!N125</f>
        <v>43.320382000000002</v>
      </c>
      <c r="J127" s="295">
        <f>'Anchor-AI'!O125</f>
        <v>50.057765000000003</v>
      </c>
      <c r="K127" s="295">
        <f>(Summary!$C$69*H127+Summary!$C$70*I127+Summary!$C$71*J127)/Summary!$C$72</f>
        <v>40.0467187</v>
      </c>
      <c r="L127" s="295">
        <f>'Anchor-AI'!P125</f>
        <v>14.565740999999999</v>
      </c>
      <c r="M127" s="295">
        <f>'Anchor-AI'!Q125</f>
        <v>12.735094</v>
      </c>
      <c r="N127" s="295">
        <f>'Anchor-AI'!R125</f>
        <v>44.600836999999999</v>
      </c>
      <c r="O127" s="295">
        <f>'Anchor-AI'!S125</f>
        <v>43.69567</v>
      </c>
      <c r="P127" s="295">
        <f>'Anchor-AI'!T125</f>
        <v>33.891609000000003</v>
      </c>
      <c r="Q127" s="295">
        <f>'Anchor-AI'!U125</f>
        <v>39.556666999999997</v>
      </c>
      <c r="R127" s="295">
        <f>'Anchor-AI'!V125</f>
        <v>38.385174999999997</v>
      </c>
      <c r="S127" s="295">
        <f>'Anchor-AI'!W125</f>
        <v>43.318463999999999</v>
      </c>
      <c r="T127" s="295">
        <f>'Anchor-AI'!X125</f>
        <v>50.057499</v>
      </c>
      <c r="U127" s="295">
        <f>10*LOG10(1/((Summary!$C$80/10^(R127/10)+Summary!$C$81/10^(S127/10)+Summary!$C$82/10^(T127/10))/Summary!$C$83))</f>
        <v>39.742870126582297</v>
      </c>
      <c r="V127" s="295">
        <f>'Anchor-AI'!Y125</f>
        <v>1.2504420000000001</v>
      </c>
      <c r="W127" s="295">
        <f>'Anchor-AI'!Z125</f>
        <v>547.5</v>
      </c>
      <c r="X127" s="295">
        <f>'Anchor-AI'!AA125</f>
        <v>1.2686999999999999</v>
      </c>
      <c r="Y127" s="357">
        <f>'Anchor-AI'!AB125</f>
        <v>8</v>
      </c>
      <c r="Z127" s="357">
        <f>'Anchor-AI'!AC125</f>
        <v>9</v>
      </c>
      <c r="AA127" s="395">
        <f t="shared" si="6"/>
        <v>0.15208333333333332</v>
      </c>
      <c r="AC127" s="389">
        <f>'Test-AI'!L125</f>
        <v>8172.6719999999996</v>
      </c>
      <c r="AD127" s="167">
        <f>'Test-AI'!M125</f>
        <v>38.803311999999998</v>
      </c>
      <c r="AE127" s="167">
        <f>'Test-AI'!N125</f>
        <v>44.886215999999997</v>
      </c>
      <c r="AF127" s="167">
        <f>'Test-AI'!O125</f>
        <v>51.156913000000003</v>
      </c>
      <c r="AG127" s="167">
        <f>(Summary!$C$69*AD127+Summary!$C$70*AE127+Summary!$C$71*AF127)/Summary!$C$72</f>
        <v>40.646962499999994</v>
      </c>
      <c r="AH127" s="167">
        <f>'Test-AI'!P125</f>
        <v>14.978687000000001</v>
      </c>
      <c r="AI127" s="167">
        <f>'Test-AI'!Q125</f>
        <v>13.089146</v>
      </c>
      <c r="AJ127" s="167">
        <f>'Test-AI'!R125</f>
        <v>50.661372</v>
      </c>
      <c r="AK127" s="167">
        <f>'Test-AI'!S125</f>
        <v>49.299183999999997</v>
      </c>
      <c r="AL127" s="167">
        <f>'Test-AI'!T125</f>
        <v>34.366540000000001</v>
      </c>
      <c r="AM127" s="167">
        <f>'Test-AI'!U125</f>
        <v>40.487923000000002</v>
      </c>
      <c r="AN127" s="167">
        <f>'Test-AI'!V125</f>
        <v>38.802446000000003</v>
      </c>
      <c r="AO127" s="167">
        <f>'Test-AI'!W125</f>
        <v>44.885272000000001</v>
      </c>
      <c r="AP127" s="167">
        <f>'Test-AI'!X125</f>
        <v>51.155008000000002</v>
      </c>
      <c r="AQ127" s="167">
        <f>10*LOG10(1/((Summary!$C$80/10^(AN127/10)+Summary!$C$81/10^(AO127/10)+Summary!$C$82/10^(AP127/10))/Summary!$C$83))</f>
        <v>40.244610806109058</v>
      </c>
      <c r="AR127" s="167">
        <f>'Test-AI'!Y125</f>
        <v>1.3403050000000001</v>
      </c>
      <c r="AS127" s="167">
        <f>'Test-AI'!Z125</f>
        <v>19658.7</v>
      </c>
      <c r="AT127" s="295">
        <f>'Test-AI'!AA125</f>
        <v>4.5757000000000003</v>
      </c>
      <c r="AU127" s="357">
        <f>'Test-AI'!AB125</f>
        <v>8</v>
      </c>
      <c r="AV127" s="357">
        <f>'Test-AI'!AC125</f>
        <v>9</v>
      </c>
      <c r="AW127" s="395">
        <f t="shared" si="7"/>
        <v>5.46075</v>
      </c>
      <c r="AX127" s="297">
        <f t="shared" si="8"/>
        <v>35.906301369863016</v>
      </c>
      <c r="AY127" s="298">
        <f t="shared" si="9"/>
        <v>3.6066051864112874</v>
      </c>
      <c r="AZ127" s="297">
        <f t="shared" si="10"/>
        <v>1</v>
      </c>
      <c r="BA127" s="345">
        <f t="shared" si="11"/>
        <v>1</v>
      </c>
      <c r="BB127" s="75"/>
      <c r="BC127" s="75"/>
      <c r="BD127" s="565"/>
      <c r="BE127" s="550"/>
      <c r="BF127" s="552"/>
      <c r="BG127" s="552"/>
      <c r="BH127" s="552"/>
      <c r="BI127" s="552"/>
      <c r="BJ127" s="552"/>
      <c r="BK127" s="553"/>
      <c r="BL127" s="552"/>
      <c r="BM127" s="553"/>
      <c r="BN127" s="552"/>
      <c r="BO127" s="546"/>
      <c r="BP127" s="541"/>
      <c r="BQ127" s="546"/>
      <c r="BR127" s="541"/>
      <c r="BS127" s="553"/>
      <c r="BT127" s="552"/>
      <c r="BU127" s="553"/>
      <c r="BV127" s="552"/>
      <c r="BW127" s="553"/>
      <c r="BX127" s="552"/>
      <c r="BY127" s="552"/>
      <c r="BZ127" s="541"/>
      <c r="CA127" s="541"/>
      <c r="CB127" s="552"/>
      <c r="CC127" s="550"/>
      <c r="CD127" s="541"/>
      <c r="CE127" s="546"/>
      <c r="CF127" s="541"/>
      <c r="CG127" s="546"/>
      <c r="CH127" s="541"/>
    </row>
    <row r="128" spans="1:86" ht="17" customHeight="1" thickBot="1" x14ac:dyDescent="0.25">
      <c r="A128" s="538"/>
      <c r="B128" s="566"/>
      <c r="C128" s="485"/>
      <c r="D128" s="590"/>
      <c r="E128" s="558"/>
      <c r="F128" s="362">
        <v>185</v>
      </c>
      <c r="G128" s="420">
        <f>'Anchor-AI'!L126</f>
        <v>1965.9839999999999</v>
      </c>
      <c r="H128" s="295">
        <f>'Anchor-AI'!M126</f>
        <v>35.094749999999998</v>
      </c>
      <c r="I128" s="295">
        <f>'Anchor-AI'!N126</f>
        <v>41.687840000000001</v>
      </c>
      <c r="J128" s="295">
        <f>'Anchor-AI'!O126</f>
        <v>46.865968000000002</v>
      </c>
      <c r="K128" s="295">
        <f>(Summary!$C$69*H128+Summary!$C$70*I128+Summary!$C$71*J128)/Summary!$C$72</f>
        <v>36.9311808</v>
      </c>
      <c r="L128" s="295">
        <f>'Anchor-AI'!P126</f>
        <v>10.173855</v>
      </c>
      <c r="M128" s="295">
        <f>'Anchor-AI'!Q126</f>
        <v>9.6333629999999992</v>
      </c>
      <c r="N128" s="295">
        <f>'Anchor-AI'!R126</f>
        <v>16.215797999999999</v>
      </c>
      <c r="O128" s="295">
        <f>'Anchor-AI'!S126</f>
        <v>15.717124999999999</v>
      </c>
      <c r="P128" s="295">
        <f>'Anchor-AI'!T126</f>
        <v>30.588493</v>
      </c>
      <c r="Q128" s="295">
        <f>'Anchor-AI'!U126</f>
        <v>37.103968999999999</v>
      </c>
      <c r="R128" s="295">
        <f>'Anchor-AI'!V126</f>
        <v>35.093240000000002</v>
      </c>
      <c r="S128" s="295">
        <f>'Anchor-AI'!W126</f>
        <v>41.686416000000001</v>
      </c>
      <c r="T128" s="295">
        <f>'Anchor-AI'!X126</f>
        <v>46.841990000000003</v>
      </c>
      <c r="U128" s="295">
        <f>10*LOG10(1/((Summary!$C$80/10^(R128/10)+Summary!$C$81/10^(S128/10)+Summary!$C$82/10^(T128/10))/Summary!$C$83))</f>
        <v>36.554257361535228</v>
      </c>
      <c r="V128" s="295">
        <f>'Anchor-AI'!Y126</f>
        <v>1.661362</v>
      </c>
      <c r="W128" s="295">
        <f>'Anchor-AI'!Z126</f>
        <v>253.6</v>
      </c>
      <c r="X128" s="295">
        <f>'Anchor-AI'!AA126</f>
        <v>1.0407999999999999</v>
      </c>
      <c r="Y128" s="357">
        <f>'Anchor-AI'!AB126</f>
        <v>8</v>
      </c>
      <c r="Z128" s="357">
        <f>'Anchor-AI'!AC126</f>
        <v>8</v>
      </c>
      <c r="AA128" s="395">
        <f t="shared" si="6"/>
        <v>7.0444444444444448E-2</v>
      </c>
      <c r="AC128" s="389">
        <f>'Test-AI'!L126</f>
        <v>2008.5119999999999</v>
      </c>
      <c r="AD128" s="167">
        <f>'Test-AI'!M126</f>
        <v>35.323486000000003</v>
      </c>
      <c r="AE128" s="167">
        <f>'Test-AI'!N126</f>
        <v>42.286102999999997</v>
      </c>
      <c r="AF128" s="167">
        <f>'Test-AI'!O126</f>
        <v>48.497298999999998</v>
      </c>
      <c r="AG128" s="167">
        <f>(Summary!$C$69*AD128+Summary!$C$70*AE128+Summary!$C$71*AF128)/Summary!$C$72</f>
        <v>37.337129000000004</v>
      </c>
      <c r="AH128" s="167">
        <f>'Test-AI'!P126</f>
        <v>10.389994</v>
      </c>
      <c r="AI128" s="167">
        <f>'Test-AI'!Q126</f>
        <v>9.8061500000000006</v>
      </c>
      <c r="AJ128" s="167">
        <f>'Test-AI'!R126</f>
        <v>21.321152000000001</v>
      </c>
      <c r="AK128" s="167">
        <f>'Test-AI'!S126</f>
        <v>20.857099000000002</v>
      </c>
      <c r="AL128" s="167">
        <f>'Test-AI'!T126</f>
        <v>30.840340999999999</v>
      </c>
      <c r="AM128" s="167">
        <f>'Test-AI'!U126</f>
        <v>37.522770000000001</v>
      </c>
      <c r="AN128" s="167">
        <f>'Test-AI'!V126</f>
        <v>35.321806000000002</v>
      </c>
      <c r="AO128" s="167">
        <f>'Test-AI'!W126</f>
        <v>42.282536</v>
      </c>
      <c r="AP128" s="167">
        <f>'Test-AI'!X126</f>
        <v>48.485097000000003</v>
      </c>
      <c r="AQ128" s="167">
        <f>10*LOG10(1/((Summary!$C$80/10^(AN128/10)+Summary!$C$81/10^(AO128/10)+Summary!$C$82/10^(AP128/10))/Summary!$C$83))</f>
        <v>36.819829929292524</v>
      </c>
      <c r="AR128" s="167">
        <f>'Test-AI'!Y126</f>
        <v>1.726011</v>
      </c>
      <c r="AS128" s="167">
        <f>'Test-AI'!Z126</f>
        <v>6189.3</v>
      </c>
      <c r="AT128" s="295">
        <f>'Test-AI'!AA126</f>
        <v>3.3138999999999998</v>
      </c>
      <c r="AU128" s="357">
        <f>'Test-AI'!AB126</f>
        <v>8</v>
      </c>
      <c r="AV128" s="357">
        <f>'Test-AI'!AC126</f>
        <v>8</v>
      </c>
      <c r="AW128" s="395">
        <f t="shared" si="7"/>
        <v>1.7192499999999999</v>
      </c>
      <c r="AX128" s="297">
        <f t="shared" si="8"/>
        <v>24.405757097791799</v>
      </c>
      <c r="AY128" s="298">
        <f t="shared" si="9"/>
        <v>3.1839930822444273</v>
      </c>
      <c r="AZ128" s="297">
        <f t="shared" si="10"/>
        <v>1</v>
      </c>
      <c r="BA128" s="345">
        <f t="shared" si="11"/>
        <v>1</v>
      </c>
      <c r="BB128" s="75"/>
      <c r="BC128" s="75"/>
      <c r="BD128" s="574" t="s">
        <v>46</v>
      </c>
      <c r="BE128" s="549">
        <f t="array" ref="BE128">bdRateExtend($G126:$G129,H126:H129,$AC126:$AC129,AD126:AD129)</f>
        <v>-0.15742013513979314</v>
      </c>
      <c r="BF128" s="552"/>
      <c r="BG128" s="552"/>
      <c r="BH128" s="552"/>
      <c r="BI128" s="552"/>
      <c r="BJ128" s="552"/>
      <c r="BK128" s="551">
        <f t="array" ref="BK128">bdRateExtend($G126:$G129,L126:L129,$AC126:$AC129,AH126:AH129)</f>
        <v>-0.12968130209198059</v>
      </c>
      <c r="BL128" s="552"/>
      <c r="BM128" s="551">
        <f t="array" ref="BM128">bdRateExtend($G126:$G129,M126:M129,$AC126:$AC129,AI126:AI129)</f>
        <v>-0.14755495502010785</v>
      </c>
      <c r="BN128" s="552"/>
      <c r="BO128" s="545">
        <f t="array" ref="BO128">bdRateExtend($G126:$G129,N126:N129,$AC126:$AC129,AJ126:AJ129,"None", FALSE,1)</f>
        <v>-0.24794487577766566</v>
      </c>
      <c r="BP128" s="541"/>
      <c r="BQ128" s="545">
        <f t="array" ref="BQ128">bdRateExtend($G126:$G129,O126:O129,$AC126:$AC129,AK126:AK129,"None", FALSE,1)</f>
        <v>-0.2445555019567196</v>
      </c>
      <c r="BR128" s="541"/>
      <c r="BS128" s="551">
        <f t="array" ref="BS128">bdRateExtend($G126:$G129,P126:P129,$AC126:$AC129,AL126:AL129)</f>
        <v>-0.17224383345180461</v>
      </c>
      <c r="BT128" s="552"/>
      <c r="BU128" s="551">
        <f t="array" ref="BU128">bdRateExtend($G126:$G129,Q126:Q129,$AC126:$AC129,AM126:AM129)</f>
        <v>-0.31544916145029833</v>
      </c>
      <c r="BV128" s="552"/>
      <c r="BW128" s="551">
        <f t="array" ref="BW128">bdRateExtend($G126:$G129,R126:R129,$AC126:$AC129,AN126:AN129)</f>
        <v>-0.15741177929994721</v>
      </c>
      <c r="BX128" s="552"/>
      <c r="BY128" s="552"/>
      <c r="BZ128" s="541"/>
      <c r="CA128" s="541"/>
      <c r="CB128" s="552"/>
      <c r="CC128" s="560">
        <f t="array" ref="CC128">bdCAMBIExtend($G126:$G129,V126:V129,$AC126:$AC129,AR126:AR129)</f>
        <v>0.16298387012265819</v>
      </c>
      <c r="CD128" s="541"/>
      <c r="CE128" s="554">
        <f t="array" ref="CE128">testVMAFRange($G126:$G129,N126:N129,$AC126:$AC129,AJ126:AJ129)</f>
        <v>0</v>
      </c>
      <c r="CF128" s="541"/>
      <c r="CG128" s="554">
        <f t="array" ref="CG128">testVMAFRange($G126:$G129,O126:O129,$AC126:$AC129,AK126:AK129)</f>
        <v>0</v>
      </c>
      <c r="CH128" s="541"/>
    </row>
    <row r="129" spans="1:86" ht="17" customHeight="1" thickBot="1" x14ac:dyDescent="0.25">
      <c r="A129" s="538"/>
      <c r="B129" s="596"/>
      <c r="C129" s="486"/>
      <c r="D129" s="591"/>
      <c r="E129" s="559"/>
      <c r="F129" s="363">
        <v>210</v>
      </c>
      <c r="G129" s="421">
        <f>'Anchor-AI'!L127</f>
        <v>497.66399999999999</v>
      </c>
      <c r="H129" s="392">
        <f>'Anchor-AI'!M127</f>
        <v>33.532660999999997</v>
      </c>
      <c r="I129" s="392">
        <f>'Anchor-AI'!N127</f>
        <v>38.149881999999998</v>
      </c>
      <c r="J129" s="392">
        <f>'Anchor-AI'!O127</f>
        <v>41.970694000000002</v>
      </c>
      <c r="K129" s="392">
        <f>(Summary!$C$69*H129+Summary!$C$70*I129+Summary!$C$71*J129)/Summary!$C$72</f>
        <v>34.838186399999998</v>
      </c>
      <c r="L129" s="392">
        <f>'Anchor-AI'!P127</f>
        <v>8.3838609999999996</v>
      </c>
      <c r="M129" s="392">
        <f>'Anchor-AI'!Q127</f>
        <v>8.4977719999999994</v>
      </c>
      <c r="N129" s="392">
        <f>'Anchor-AI'!R127</f>
        <v>2.3572449999999998</v>
      </c>
      <c r="O129" s="392">
        <f>'Anchor-AI'!S127</f>
        <v>1.911586</v>
      </c>
      <c r="P129" s="392">
        <f>'Anchor-AI'!T127</f>
        <v>29.024325999999999</v>
      </c>
      <c r="Q129" s="392">
        <f>'Anchor-AI'!U127</f>
        <v>34.425238999999998</v>
      </c>
      <c r="R129" s="392">
        <f>'Anchor-AI'!V127</f>
        <v>33.532049999999998</v>
      </c>
      <c r="S129" s="392">
        <f>'Anchor-AI'!W127</f>
        <v>38.138126999999997</v>
      </c>
      <c r="T129" s="392">
        <f>'Anchor-AI'!X127</f>
        <v>41.930222000000001</v>
      </c>
      <c r="U129" s="392">
        <f>10*LOG10(1/((Summary!$C$80/10^(R129/10)+Summary!$C$81/10^(S129/10)+Summary!$C$82/10^(T129/10))/Summary!$C$83))</f>
        <v>34.79027039804371</v>
      </c>
      <c r="V129" s="392">
        <f>'Anchor-AI'!Y127</f>
        <v>2.063237</v>
      </c>
      <c r="W129" s="392">
        <f>'Anchor-AI'!Z127</f>
        <v>179.7</v>
      </c>
      <c r="X129" s="392">
        <f>'Anchor-AI'!AA127</f>
        <v>0.93459999999999999</v>
      </c>
      <c r="Y129" s="393">
        <f>'Anchor-AI'!AB127</f>
        <v>7</v>
      </c>
      <c r="Z129" s="393">
        <f>'Anchor-AI'!AC127</f>
        <v>8</v>
      </c>
      <c r="AA129" s="396">
        <f t="shared" si="6"/>
        <v>4.9916666666666665E-2</v>
      </c>
      <c r="AC129" s="390">
        <f>'Test-AI'!L127</f>
        <v>494.4</v>
      </c>
      <c r="AD129" s="391">
        <f>'Test-AI'!M127</f>
        <v>33.632040000000003</v>
      </c>
      <c r="AE129" s="391">
        <f>'Test-AI'!N127</f>
        <v>39.769443000000003</v>
      </c>
      <c r="AF129" s="391">
        <f>'Test-AI'!O127</f>
        <v>43.742379</v>
      </c>
      <c r="AG129" s="391">
        <f>(Summary!$C$69*AD129+Summary!$C$70*AE129+Summary!$C$71*AF129)/Summary!$C$72</f>
        <v>35.256814200000008</v>
      </c>
      <c r="AH129" s="391">
        <f>'Test-AI'!P127</f>
        <v>8.4697019999999998</v>
      </c>
      <c r="AI129" s="391">
        <f>'Test-AI'!Q127</f>
        <v>8.5656379999999999</v>
      </c>
      <c r="AJ129" s="391">
        <f>'Test-AI'!R127</f>
        <v>2.359591</v>
      </c>
      <c r="AK129" s="391">
        <f>'Test-AI'!S127</f>
        <v>2.104819</v>
      </c>
      <c r="AL129" s="391">
        <f>'Test-AI'!T127</f>
        <v>29.203696000000001</v>
      </c>
      <c r="AM129" s="391">
        <f>'Test-AI'!U127</f>
        <v>35.461624999999998</v>
      </c>
      <c r="AN129" s="391">
        <f>'Test-AI'!V127</f>
        <v>33.631368999999999</v>
      </c>
      <c r="AO129" s="391">
        <f>'Test-AI'!W127</f>
        <v>39.756030000000003</v>
      </c>
      <c r="AP129" s="391">
        <f>'Test-AI'!X127</f>
        <v>43.676968000000002</v>
      </c>
      <c r="AQ129" s="391">
        <f>10*LOG10(1/((Summary!$C$80/10^(AN129/10)+Summary!$C$81/10^(AO129/10)+Summary!$C$82/10^(AP129/10))/Summary!$C$83))</f>
        <v>35.034946715369955</v>
      </c>
      <c r="AR129" s="391">
        <f>'Test-AI'!Y127</f>
        <v>2.6846589999999999</v>
      </c>
      <c r="AS129" s="391">
        <f>'Test-AI'!Z127</f>
        <v>3505.6</v>
      </c>
      <c r="AT129" s="392">
        <f>'Test-AI'!AA127</f>
        <v>2.9045000000000001</v>
      </c>
      <c r="AU129" s="393">
        <f>'Test-AI'!AB127</f>
        <v>7</v>
      </c>
      <c r="AV129" s="393">
        <f>'Test-AI'!AC127</f>
        <v>8</v>
      </c>
      <c r="AW129" s="396">
        <f t="shared" si="7"/>
        <v>0.97377777777777774</v>
      </c>
      <c r="AX129" s="302">
        <f t="shared" si="8"/>
        <v>19.508069003895383</v>
      </c>
      <c r="AY129" s="303">
        <f t="shared" si="9"/>
        <v>3.1077466295741494</v>
      </c>
      <c r="AZ129" s="297">
        <f t="shared" si="10"/>
        <v>1</v>
      </c>
      <c r="BA129" s="345">
        <f t="shared" si="11"/>
        <v>1</v>
      </c>
      <c r="BB129" s="75"/>
      <c r="BC129" s="75"/>
      <c r="BD129" s="570"/>
      <c r="BE129" s="550"/>
      <c r="BF129" s="553"/>
      <c r="BG129" s="553"/>
      <c r="BH129" s="553"/>
      <c r="BI129" s="553"/>
      <c r="BJ129" s="553"/>
      <c r="BK129" s="553"/>
      <c r="BL129" s="553"/>
      <c r="BM129" s="553"/>
      <c r="BN129" s="553"/>
      <c r="BO129" s="546"/>
      <c r="BP129" s="544"/>
      <c r="BQ129" s="546"/>
      <c r="BR129" s="544"/>
      <c r="BS129" s="553"/>
      <c r="BT129" s="553"/>
      <c r="BU129" s="553"/>
      <c r="BV129" s="553"/>
      <c r="BW129" s="553"/>
      <c r="BX129" s="553"/>
      <c r="BY129" s="553"/>
      <c r="BZ129" s="544"/>
      <c r="CA129" s="544"/>
      <c r="CB129" s="553"/>
      <c r="CC129" s="550"/>
      <c r="CD129" s="541"/>
      <c r="CE129" s="546"/>
      <c r="CF129" s="544"/>
      <c r="CG129" s="546"/>
      <c r="CH129" s="544"/>
    </row>
    <row r="130" spans="1:86" ht="17" customHeight="1" thickBot="1" x14ac:dyDescent="0.25">
      <c r="A130" s="538"/>
      <c r="B130" s="595" t="s">
        <v>146</v>
      </c>
      <c r="C130" s="586" t="s">
        <v>243</v>
      </c>
      <c r="D130" s="589">
        <v>24</v>
      </c>
      <c r="E130" s="557">
        <v>10</v>
      </c>
      <c r="F130" s="238">
        <v>85</v>
      </c>
      <c r="G130" s="294">
        <f>'Anchor-AI'!L128</f>
        <v>20702.975999999999</v>
      </c>
      <c r="H130" s="295">
        <f>'Anchor-AI'!M128</f>
        <v>51.081885</v>
      </c>
      <c r="I130" s="295">
        <f>'Anchor-AI'!N128</f>
        <v>51.897013000000001</v>
      </c>
      <c r="J130" s="295">
        <f>'Anchor-AI'!O128</f>
        <v>54.541882999999999</v>
      </c>
      <c r="K130" s="295">
        <f>(Summary!$C$69*H130+Summary!$C$70*I130+Summary!$C$71*J130)/Summary!$C$72</f>
        <v>51.5093976</v>
      </c>
      <c r="L130" s="295">
        <f>'Anchor-AI'!P128</f>
        <v>31.849993999999999</v>
      </c>
      <c r="M130" s="295">
        <f>'Anchor-AI'!Q128</f>
        <v>26.662859000000001</v>
      </c>
      <c r="N130" s="295">
        <f>'Anchor-AI'!R128</f>
        <v>94.114202000000006</v>
      </c>
      <c r="O130" s="295">
        <f>'Anchor-AI'!S128</f>
        <v>92.168532999999996</v>
      </c>
      <c r="P130" s="295">
        <f>'Anchor-AI'!T128</f>
        <v>49.967818999999999</v>
      </c>
      <c r="Q130" s="295">
        <f>'Anchor-AI'!U128</f>
        <v>48.101714999999999</v>
      </c>
      <c r="R130" s="295">
        <f>'Anchor-AI'!V128</f>
        <v>51.081817000000001</v>
      </c>
      <c r="S130" s="295">
        <f>'Anchor-AI'!W128</f>
        <v>51.896939000000003</v>
      </c>
      <c r="T130" s="295">
        <f>'Anchor-AI'!X128</f>
        <v>54.541789999999999</v>
      </c>
      <c r="U130" s="295">
        <f>10*LOG10(1/((Summary!$C$80/10^(R130/10)+Summary!$C$81/10^(S130/10)+Summary!$C$82/10^(T130/10))/Summary!$C$83))</f>
        <v>51.637243510073603</v>
      </c>
      <c r="V130" s="295">
        <f>'Anchor-AI'!Y128</f>
        <v>0.193194</v>
      </c>
      <c r="W130" s="295">
        <f>'Anchor-AI'!Z128</f>
        <v>1021</v>
      </c>
      <c r="X130" s="295">
        <f>'Anchor-AI'!AA128</f>
        <v>1.9031</v>
      </c>
      <c r="Y130" s="357">
        <f>'Anchor-AI'!AB128</f>
        <v>8</v>
      </c>
      <c r="Z130" s="357">
        <f>'Anchor-AI'!AC128</f>
        <v>9</v>
      </c>
      <c r="AA130" s="296">
        <f t="shared" si="6"/>
        <v>0.28361111111111109</v>
      </c>
      <c r="AC130" s="170">
        <f>'Test-AI'!L128</f>
        <v>15290.688</v>
      </c>
      <c r="AD130" s="167">
        <f>'Test-AI'!M128</f>
        <v>52.390568000000002</v>
      </c>
      <c r="AE130" s="167">
        <f>'Test-AI'!N128</f>
        <v>52.151308</v>
      </c>
      <c r="AF130" s="167">
        <f>'Test-AI'!O128</f>
        <v>55.404124000000003</v>
      </c>
      <c r="AG130" s="167">
        <f>(Summary!$C$69*AD130+Summary!$C$70*AE130+Summary!$C$71*AF130)/Summary!$C$72</f>
        <v>52.6679976</v>
      </c>
      <c r="AH130" s="167">
        <f>'Test-AI'!P128</f>
        <v>32.860529</v>
      </c>
      <c r="AI130" s="167">
        <f>'Test-AI'!Q128</f>
        <v>27.987089000000001</v>
      </c>
      <c r="AJ130" s="167">
        <f>'Test-AI'!R128</f>
        <v>95.018066000000005</v>
      </c>
      <c r="AK130" s="167">
        <f>'Test-AI'!S128</f>
        <v>93.192830000000001</v>
      </c>
      <c r="AL130" s="167">
        <f>'Test-AI'!T128</f>
        <v>51.335667000000001</v>
      </c>
      <c r="AM130" s="167">
        <f>'Test-AI'!U128</f>
        <v>48.963341999999997</v>
      </c>
      <c r="AN130" s="167">
        <f>'Test-AI'!V128</f>
        <v>52.390532</v>
      </c>
      <c r="AO130" s="167">
        <f>'Test-AI'!W128</f>
        <v>52.151238999999997</v>
      </c>
      <c r="AP130" s="167">
        <f>'Test-AI'!X128</f>
        <v>55.404102999999999</v>
      </c>
      <c r="AQ130" s="167">
        <f>10*LOG10(1/((Summary!$C$80/10^(AN130/10)+Summary!$C$81/10^(AO130/10)+Summary!$C$82/10^(AP130/10))/Summary!$C$83))</f>
        <v>52.724211846275864</v>
      </c>
      <c r="AR130" s="167">
        <f>'Test-AI'!Y128</f>
        <v>0.19816300000000001</v>
      </c>
      <c r="AS130" s="167">
        <f>'Test-AI'!Z128</f>
        <v>42058.400000000001</v>
      </c>
      <c r="AT130" s="295">
        <f>'Test-AI'!AA128</f>
        <v>4.8440000000000003</v>
      </c>
      <c r="AU130" s="357">
        <f>'Test-AI'!AB128</f>
        <v>8</v>
      </c>
      <c r="AV130" s="357">
        <f>'Test-AI'!AC128</f>
        <v>9</v>
      </c>
      <c r="AW130" s="296">
        <f t="shared" si="7"/>
        <v>11.68288888888889</v>
      </c>
      <c r="AX130" s="292">
        <f t="shared" si="8"/>
        <v>41.193339862879533</v>
      </c>
      <c r="AY130" s="293">
        <f t="shared" si="9"/>
        <v>2.5453207923913617</v>
      </c>
      <c r="AZ130" s="292">
        <f t="shared" si="10"/>
        <v>1</v>
      </c>
      <c r="BA130" s="344">
        <f t="shared" si="11"/>
        <v>1</v>
      </c>
      <c r="BB130" s="75"/>
      <c r="BC130" s="75"/>
      <c r="BD130" s="572" t="s">
        <v>39</v>
      </c>
      <c r="BE130" s="549">
        <f t="array" ref="BE130">bdRateExtend($G130:$G133,H130:H133,$AC130:$AC133,AD130:AD133)</f>
        <v>-0.41308712079644716</v>
      </c>
      <c r="BF130" s="551">
        <f t="array" ref="BF130">bdRateExtend($G130:$G135,H130:H135,$AC130:$AC135,AD130:AD135)</f>
        <v>-0.37007175553015659</v>
      </c>
      <c r="BG130" s="551"/>
      <c r="BH130" s="551">
        <f t="array" ref="BH130">bdRateExtend($G130:$G135,J130:J135,$AC130:$AC135,AF130:AF135)</f>
        <v>-0.62971370464207643</v>
      </c>
      <c r="BI130" s="551">
        <f t="array" ref="BI130">bdRateExtend($G130:$G135,K130:K135,$AC130:$AC135,AG130:AG135)</f>
        <v>-0.41646332761767402</v>
      </c>
      <c r="BJ130" s="575">
        <f>(Summary!$C$94*BF130+Summary!$C$95*BG130+Summary!$C$96*BH130)/Summary!$C$97</f>
        <v>-0.36565456327342716</v>
      </c>
      <c r="BK130" s="551">
        <f t="array" ref="BK130">bdRateExtend($G130:$G133,L130:L133,$AC130:$AC133,AH130:AH133)</f>
        <v>-0.33590695981187602</v>
      </c>
      <c r="BL130" s="551">
        <f t="array" ref="BL130">bdRateExtend($G130:$G135,L130:L135,$AC130:$AC135,AH130:AH135)</f>
        <v>-0.31634450644112999</v>
      </c>
      <c r="BM130" s="551">
        <f t="array" ref="BM130">bdRateExtend($G130:$G133,M130:M133,$AC130:$AC133,AI130:AI133)</f>
        <v>-0.39428320005711537</v>
      </c>
      <c r="BN130" s="551">
        <f t="array" ref="BN130">bdRateExtend($G130:$G135,M130:M135,$AC130:$AC135,AI130:AI135)</f>
        <v>-0.37232791292041711</v>
      </c>
      <c r="BO130" s="548">
        <f t="array" ref="BO130">bdRateExtend($G130:$G133,N130:N133,$AC130:$AC133,AJ130:AJ133,"None", FALSE,1)</f>
        <v>-0.39420818773448829</v>
      </c>
      <c r="BP130" s="585">
        <f t="array" ref="BP130">bdRateExtend($G130:$G135,N130:N135,$AC130:$AC135,AJ130:AJ135,"None", FALSE,1)</f>
        <v>-0.36747744797942394</v>
      </c>
      <c r="BQ130" s="548">
        <f t="array" ref="BQ130">bdRateExtend($G130:$G133,O130:O133,$AC130:$AC133,AK130:AK133,"None", FALSE,1)</f>
        <v>-0.39317291321642001</v>
      </c>
      <c r="BR130" s="585">
        <f t="array" ref="BR130">bdRateExtend($G130:$G135,O130:O135,$AC130:$AC135,AK130:AK135,"None", FALSE,1)</f>
        <v>-0.36739860788261114</v>
      </c>
      <c r="BS130" s="551">
        <f t="array" ref="BS130">bdRateExtend($G130:$G133,P130:P133,$AC130:$AC133,AL130:AL133)</f>
        <v>-0.39389805320618043</v>
      </c>
      <c r="BT130" s="551">
        <f t="array" ref="BT130">bdRateExtend($G130:$G135,P130:P135,$AC130:$AC135,AL130:AL135)</f>
        <v>-0.37566421380832815</v>
      </c>
      <c r="BU130" s="551">
        <f t="array" ref="BU130">bdRateExtend($G130:$G133,Q130:Q133,$AC130:$AC133,AM130:AM133)</f>
        <v>-0.48475170014099678</v>
      </c>
      <c r="BV130" s="551">
        <f t="array" ref="BV130">bdRateExtend($G130:$G135,Q130:Q135,$AC130:$AC135,AM130:AM135)</f>
        <v>-0.36124651210545167</v>
      </c>
      <c r="BW130" s="551">
        <f t="array" ref="BW130">bdRateExtend($G130:$G133,R130:R133,$AC130:$AC133,AN130:AN133)</f>
        <v>-0.41310006453544856</v>
      </c>
      <c r="BX130" s="551">
        <f t="array" ref="BX130">bdRateExtend($G130:$G135,R130:R135,$AC130:$AC135,AN130:AN135)</f>
        <v>-0.37009793990545181</v>
      </c>
      <c r="BY130" s="551"/>
      <c r="BZ130" s="555">
        <f t="array" ref="BZ130">bdRateExtend($G130:$G135,T130:T135,$AC130:$AC135,AP130:AP135)</f>
        <v>-0.62918841058746799</v>
      </c>
      <c r="CA130" s="555">
        <f t="array" ref="CA130">bdRateExtend($G130:$G135,U130:U135,$AC130:$AC135,AQ130:AQ135)</f>
        <v>-0.39081906554655133</v>
      </c>
      <c r="CB130" s="575">
        <f>(Summary!$C$108*BX130+Summary!$C$109*BY130+Summary!$C$110*BZ130)/Summary!$C$111</f>
        <v>-0.36565764113651433</v>
      </c>
      <c r="CC130" s="561">
        <f t="array" ref="CC130">bdCAMBIExtend($G130:$G133,V130:V133,$AC130:$AC133,AR130:AR133)</f>
        <v>-3.6009250981104232E-2</v>
      </c>
      <c r="CD130" s="561">
        <f t="array" ref="CD130">bdCAMBIExtend($G130:$G135,V130:V135,$AC130:$AC135,AR130:AR135)</f>
        <v>-2.3101431828170912E-2</v>
      </c>
      <c r="CE130" s="547">
        <f t="array" ref="CE130">testVMAFRange($G130:$G133,N130:N133,$AC130:$AC133,AJ130:AJ133)</f>
        <v>0</v>
      </c>
      <c r="CF130" s="543">
        <f t="array" ref="CF130">testVMAFRange($G130:$G135,N130:N135,$AC130:$AC135,AJ130:AJ135)</f>
        <v>0</v>
      </c>
      <c r="CG130" s="547">
        <f t="array" ref="CG130">testVMAFRange($G130:$G133,O130:O133,$AC130:$AC133,AK130:AK133)</f>
        <v>0</v>
      </c>
      <c r="CH130" s="543">
        <f t="array" ref="CH130">testVMAFRange($G130:$G135,O130:O135,$AC130:$AC135,AK130:AK135)</f>
        <v>0</v>
      </c>
    </row>
    <row r="131" spans="1:86" ht="17" customHeight="1" x14ac:dyDescent="0.2">
      <c r="A131" s="538"/>
      <c r="B131" s="566"/>
      <c r="C131" s="485"/>
      <c r="D131" s="590"/>
      <c r="E131" s="558"/>
      <c r="F131" s="239">
        <v>110</v>
      </c>
      <c r="G131" s="294">
        <f>'Anchor-AI'!L129</f>
        <v>9803.9423999999999</v>
      </c>
      <c r="H131" s="295">
        <f>'Anchor-AI'!M129</f>
        <v>47.047767</v>
      </c>
      <c r="I131" s="295">
        <f>'Anchor-AI'!N129</f>
        <v>51.400941000000003</v>
      </c>
      <c r="J131" s="295">
        <f>'Anchor-AI'!O129</f>
        <v>52.879240000000003</v>
      </c>
      <c r="K131" s="295">
        <f>(Summary!$C$69*H131+Summary!$C$70*I131+Summary!$C$71*J131)/Summary!$C$72</f>
        <v>48.066231699999996</v>
      </c>
      <c r="L131" s="295">
        <f>'Anchor-AI'!P129</f>
        <v>26.354585</v>
      </c>
      <c r="M131" s="295">
        <f>'Anchor-AI'!Q129</f>
        <v>21.985119999999998</v>
      </c>
      <c r="N131" s="295">
        <f>'Anchor-AI'!R129</f>
        <v>87.684920000000005</v>
      </c>
      <c r="O131" s="295">
        <f>'Anchor-AI'!S129</f>
        <v>85.244795999999994</v>
      </c>
      <c r="P131" s="295">
        <f>'Anchor-AI'!T129</f>
        <v>44.678840000000001</v>
      </c>
      <c r="Q131" s="295">
        <f>'Anchor-AI'!U129</f>
        <v>46.046630999999998</v>
      </c>
      <c r="R131" s="295">
        <f>'Anchor-AI'!V129</f>
        <v>47.047665000000002</v>
      </c>
      <c r="S131" s="295">
        <f>'Anchor-AI'!W129</f>
        <v>51.400843999999999</v>
      </c>
      <c r="T131" s="295">
        <f>'Anchor-AI'!X129</f>
        <v>52.879185</v>
      </c>
      <c r="U131" s="295">
        <f>10*LOG10(1/((Summary!$C$80/10^(R131/10)+Summary!$C$81/10^(S131/10)+Summary!$C$82/10^(T131/10))/Summary!$C$83))</f>
        <v>48.175114241197704</v>
      </c>
      <c r="V131" s="295">
        <f>'Anchor-AI'!Y129</f>
        <v>0.18997600000000001</v>
      </c>
      <c r="W131" s="295">
        <f>'Anchor-AI'!Z129</f>
        <v>924.2</v>
      </c>
      <c r="X131" s="295">
        <f>'Anchor-AI'!AA129</f>
        <v>2.1543000000000001</v>
      </c>
      <c r="Y131" s="357">
        <f>'Anchor-AI'!AB129</f>
        <v>8</v>
      </c>
      <c r="Z131" s="357">
        <f>'Anchor-AI'!AC129</f>
        <v>9</v>
      </c>
      <c r="AA131" s="296">
        <f t="shared" si="6"/>
        <v>0.25672222222222224</v>
      </c>
      <c r="AC131" s="170">
        <f>'Test-AI'!L129</f>
        <v>7790.7071999999998</v>
      </c>
      <c r="AD131" s="167">
        <f>'Test-AI'!M129</f>
        <v>48.658946</v>
      </c>
      <c r="AE131" s="167">
        <f>'Test-AI'!N129</f>
        <v>51.778804000000001</v>
      </c>
      <c r="AF131" s="167">
        <f>'Test-AI'!O129</f>
        <v>54.537993999999998</v>
      </c>
      <c r="AG131" s="167">
        <f>(Summary!$C$69*AD131+Summary!$C$70*AE131+Summary!$C$71*AF131)/Summary!$C$72</f>
        <v>49.558836599999992</v>
      </c>
      <c r="AH131" s="167">
        <f>'Test-AI'!P129</f>
        <v>27.653413</v>
      </c>
      <c r="AI131" s="167">
        <f>'Test-AI'!Q129</f>
        <v>23.590758000000001</v>
      </c>
      <c r="AJ131" s="167">
        <f>'Test-AI'!R129</f>
        <v>90.261581000000007</v>
      </c>
      <c r="AK131" s="167">
        <f>'Test-AI'!S129</f>
        <v>87.992913999999999</v>
      </c>
      <c r="AL131" s="167">
        <f>'Test-AI'!T129</f>
        <v>46.468432</v>
      </c>
      <c r="AM131" s="167">
        <f>'Test-AI'!U129</f>
        <v>47.433095999999999</v>
      </c>
      <c r="AN131" s="167">
        <f>'Test-AI'!V129</f>
        <v>48.658853999999998</v>
      </c>
      <c r="AO131" s="167">
        <f>'Test-AI'!W129</f>
        <v>51.778745000000001</v>
      </c>
      <c r="AP131" s="167">
        <f>'Test-AI'!X129</f>
        <v>54.537832999999999</v>
      </c>
      <c r="AQ131" s="167">
        <f>10*LOG10(1/((Summary!$C$80/10^(AN131/10)+Summary!$C$81/10^(AO131/10)+Summary!$C$82/10^(AP131/10))/Summary!$C$83))</f>
        <v>49.677247054979397</v>
      </c>
      <c r="AR131" s="167">
        <f>'Test-AI'!Y129</f>
        <v>0.19970199999999999</v>
      </c>
      <c r="AS131" s="167">
        <f>'Test-AI'!Z129</f>
        <v>26346.799999999999</v>
      </c>
      <c r="AT131" s="295">
        <f>'Test-AI'!AA129</f>
        <v>5.7784000000000004</v>
      </c>
      <c r="AU131" s="357">
        <f>'Test-AI'!AB129</f>
        <v>8</v>
      </c>
      <c r="AV131" s="357">
        <f>'Test-AI'!AC129</f>
        <v>9</v>
      </c>
      <c r="AW131" s="296">
        <f t="shared" si="7"/>
        <v>7.3185555555555553</v>
      </c>
      <c r="AX131" s="297">
        <f t="shared" si="8"/>
        <v>28.507682319844186</v>
      </c>
      <c r="AY131" s="298">
        <f t="shared" si="9"/>
        <v>2.6822633802163116</v>
      </c>
      <c r="AZ131" s="297">
        <f t="shared" si="10"/>
        <v>1</v>
      </c>
      <c r="BA131" s="345">
        <f t="shared" si="11"/>
        <v>1</v>
      </c>
      <c r="BB131" s="75"/>
      <c r="BC131" s="75"/>
      <c r="BD131" s="565"/>
      <c r="BE131" s="550"/>
      <c r="BF131" s="552"/>
      <c r="BG131" s="552"/>
      <c r="BH131" s="552"/>
      <c r="BI131" s="552"/>
      <c r="BJ131" s="552"/>
      <c r="BK131" s="553"/>
      <c r="BL131" s="552"/>
      <c r="BM131" s="553"/>
      <c r="BN131" s="552"/>
      <c r="BO131" s="546"/>
      <c r="BP131" s="541"/>
      <c r="BQ131" s="546"/>
      <c r="BR131" s="541"/>
      <c r="BS131" s="553"/>
      <c r="BT131" s="552"/>
      <c r="BU131" s="553"/>
      <c r="BV131" s="552"/>
      <c r="BW131" s="553"/>
      <c r="BX131" s="552"/>
      <c r="BY131" s="552"/>
      <c r="BZ131" s="541"/>
      <c r="CA131" s="541"/>
      <c r="CB131" s="552"/>
      <c r="CC131" s="553"/>
      <c r="CD131" s="552"/>
      <c r="CE131" s="546"/>
      <c r="CF131" s="541"/>
      <c r="CG131" s="546"/>
      <c r="CH131" s="541"/>
    </row>
    <row r="132" spans="1:86" ht="17" customHeight="1" x14ac:dyDescent="0.2">
      <c r="A132" s="538"/>
      <c r="B132" s="566"/>
      <c r="C132" s="485"/>
      <c r="D132" s="590"/>
      <c r="E132" s="558"/>
      <c r="F132" s="239">
        <v>135</v>
      </c>
      <c r="G132" s="294">
        <f>'Anchor-AI'!L130</f>
        <v>3988.2240000000002</v>
      </c>
      <c r="H132" s="295">
        <f>'Anchor-AI'!M130</f>
        <v>43.163573999999997</v>
      </c>
      <c r="I132" s="295">
        <f>'Anchor-AI'!N130</f>
        <v>50.668224000000002</v>
      </c>
      <c r="J132" s="295">
        <f>'Anchor-AI'!O130</f>
        <v>50.860353000000003</v>
      </c>
      <c r="K132" s="295">
        <f>(Summary!$C$69*H132+Summary!$C$70*I132+Summary!$C$71*J132)/Summary!$C$72</f>
        <v>44.6837169</v>
      </c>
      <c r="L132" s="295">
        <f>'Anchor-AI'!P130</f>
        <v>21.267306000000001</v>
      </c>
      <c r="M132" s="295">
        <f>'Anchor-AI'!Q130</f>
        <v>17.590199999999999</v>
      </c>
      <c r="N132" s="295">
        <f>'Anchor-AI'!R130</f>
        <v>72.877774000000002</v>
      </c>
      <c r="O132" s="295">
        <f>'Anchor-AI'!S130</f>
        <v>70.609812000000005</v>
      </c>
      <c r="P132" s="295">
        <f>'Anchor-AI'!T130</f>
        <v>39.796990999999998</v>
      </c>
      <c r="Q132" s="295">
        <f>'Anchor-AI'!U130</f>
        <v>43.787092999999999</v>
      </c>
      <c r="R132" s="295">
        <f>'Anchor-AI'!V130</f>
        <v>43.163364000000001</v>
      </c>
      <c r="S132" s="295">
        <f>'Anchor-AI'!W130</f>
        <v>50.668094000000004</v>
      </c>
      <c r="T132" s="295">
        <f>'Anchor-AI'!X130</f>
        <v>50.860124999999996</v>
      </c>
      <c r="U132" s="295">
        <f>10*LOG10(1/((Summary!$C$80/10^(R132/10)+Summary!$C$81/10^(S132/10)+Summary!$C$82/10^(T132/10))/Summary!$C$83))</f>
        <v>44.562395248727562</v>
      </c>
      <c r="V132" s="295">
        <f>'Anchor-AI'!Y130</f>
        <v>0.30890899999999999</v>
      </c>
      <c r="W132" s="295">
        <f>'Anchor-AI'!Z130</f>
        <v>655.29999999999995</v>
      </c>
      <c r="X132" s="295">
        <f>'Anchor-AI'!AA130</f>
        <v>1.3880999999999999</v>
      </c>
      <c r="Y132" s="357">
        <f>'Anchor-AI'!AB130</f>
        <v>8</v>
      </c>
      <c r="Z132" s="357">
        <f>'Anchor-AI'!AC130</f>
        <v>8</v>
      </c>
      <c r="AA132" s="296">
        <f t="shared" ref="AA132:AA195" si="12">W132/3600</f>
        <v>0.18202777777777776</v>
      </c>
      <c r="AC132" s="170">
        <f>'Test-AI'!L130</f>
        <v>3545.4720000000002</v>
      </c>
      <c r="AD132" s="167">
        <f>'Test-AI'!M130</f>
        <v>44.829928000000002</v>
      </c>
      <c r="AE132" s="167">
        <f>'Test-AI'!N130</f>
        <v>51.050338000000004</v>
      </c>
      <c r="AF132" s="167">
        <f>'Test-AI'!O130</f>
        <v>52.779189000000002</v>
      </c>
      <c r="AG132" s="167">
        <f>(Summary!$C$69*AD132+Summary!$C$70*AE132+Summary!$C$71*AF132)/Summary!$C$72</f>
        <v>46.246895100000003</v>
      </c>
      <c r="AH132" s="167">
        <f>'Test-AI'!P130</f>
        <v>22.710995</v>
      </c>
      <c r="AI132" s="167">
        <f>'Test-AI'!Q130</f>
        <v>19.319969</v>
      </c>
      <c r="AJ132" s="167">
        <f>'Test-AI'!R130</f>
        <v>79.967236</v>
      </c>
      <c r="AK132" s="167">
        <f>'Test-AI'!S130</f>
        <v>77.548761999999996</v>
      </c>
      <c r="AL132" s="167">
        <f>'Test-AI'!T130</f>
        <v>41.695289000000002</v>
      </c>
      <c r="AM132" s="167">
        <f>'Test-AI'!U130</f>
        <v>45.104616</v>
      </c>
      <c r="AN132" s="167">
        <f>'Test-AI'!V130</f>
        <v>44.829901999999997</v>
      </c>
      <c r="AO132" s="167">
        <f>'Test-AI'!W130</f>
        <v>51.050158000000003</v>
      </c>
      <c r="AP132" s="167">
        <f>'Test-AI'!X130</f>
        <v>52.779027999999997</v>
      </c>
      <c r="AQ132" s="167">
        <f>10*LOG10(1/((Summary!$C$80/10^(AN132/10)+Summary!$C$81/10^(AO132/10)+Summary!$C$82/10^(AP132/10))/Summary!$C$83))</f>
        <v>46.177752603658007</v>
      </c>
      <c r="AR132" s="167">
        <f>'Test-AI'!Y130</f>
        <v>0.25838</v>
      </c>
      <c r="AS132" s="167">
        <f>'Test-AI'!Z130</f>
        <v>24692.1</v>
      </c>
      <c r="AT132" s="295">
        <f>'Test-AI'!AA130</f>
        <v>4.0827</v>
      </c>
      <c r="AU132" s="357">
        <f>'Test-AI'!AB130</f>
        <v>8</v>
      </c>
      <c r="AV132" s="357">
        <f>'Test-AI'!AC130</f>
        <v>8</v>
      </c>
      <c r="AW132" s="296">
        <f t="shared" ref="AW132:AW195" si="13">AS132/3600</f>
        <v>6.8589166666666666</v>
      </c>
      <c r="AX132" s="297">
        <f t="shared" ref="AX132:AX195" si="14">AS132/W132</f>
        <v>37.680604303372505</v>
      </c>
      <c r="AY132" s="298">
        <f t="shared" ref="AY132:AY195" si="15">AT132/X132</f>
        <v>2.9412146098984224</v>
      </c>
      <c r="AZ132" s="297">
        <f t="shared" ref="AZ132:AZ195" si="16">AU132/Y132</f>
        <v>1</v>
      </c>
      <c r="BA132" s="345">
        <f t="shared" ref="BA132:BA195" si="17">AV132/Z132</f>
        <v>1</v>
      </c>
      <c r="BB132" s="75"/>
      <c r="BC132" s="75"/>
      <c r="BD132" s="573" t="s">
        <v>147</v>
      </c>
      <c r="BE132" s="549">
        <f t="array" ref="BE132">bdRateExtend($G131:$G134,H131:H134,$AC131:$AC134,AD131:AD134)</f>
        <v>-0.38592372731725155</v>
      </c>
      <c r="BF132" s="552"/>
      <c r="BG132" s="552"/>
      <c r="BH132" s="552"/>
      <c r="BI132" s="552"/>
      <c r="BJ132" s="552"/>
      <c r="BK132" s="551">
        <f t="array" ref="BK132">bdRateExtend($G131:$G134,L131:L134,$AC131:$AC134,AH131:AH134)</f>
        <v>-0.32124016685993473</v>
      </c>
      <c r="BL132" s="552"/>
      <c r="BM132" s="551">
        <f t="array" ref="BM132">bdRateExtend($G131:$G134,M131:M134,$AC131:$AC134,AI131:AI134)</f>
        <v>-0.38199746820186653</v>
      </c>
      <c r="BN132" s="552"/>
      <c r="BO132" s="545">
        <f t="array" ref="BO132">bdRateExtend($G131:$G134,N131:N134,$AC131:$AC134,AJ131:AJ134,"None", FALSE,1)</f>
        <v>-0.40105837684255197</v>
      </c>
      <c r="BP132" s="541"/>
      <c r="BQ132" s="545">
        <f t="array" ref="BQ132">bdRateExtend($G131:$G134,O131:O134,$AC131:$AC134,AK131:AK134,"None", FALSE,1)</f>
        <v>-0.39934327721229335</v>
      </c>
      <c r="BR132" s="541"/>
      <c r="BS132" s="551">
        <f t="array" ref="BS132">bdRateExtend($G131:$G134,P131:P134,$AC131:$AC134,AL131:AL134)</f>
        <v>-0.38505169422889562</v>
      </c>
      <c r="BT132" s="552"/>
      <c r="BU132" s="551">
        <f t="array" ref="BU132">bdRateExtend($G131:$G134,Q131:Q134,$AC131:$AC134,AM131:AM134)</f>
        <v>-0.38007385166074659</v>
      </c>
      <c r="BV132" s="552"/>
      <c r="BW132" s="551">
        <f t="array" ref="BW132">bdRateExtend($G131:$G134,R131:R134,$AC131:$AC134,AN131:AN134)</f>
        <v>-0.38595347257791568</v>
      </c>
      <c r="BX132" s="552"/>
      <c r="BY132" s="552"/>
      <c r="BZ132" s="541"/>
      <c r="CA132" s="541"/>
      <c r="CB132" s="552"/>
      <c r="CC132" s="561">
        <f t="array" ref="CC132">bdCAMBIExtend($G131:$G134,V131:V134,$AC131:$AC134,AR131:AR134)</f>
        <v>-3.954061428380936E-2</v>
      </c>
      <c r="CD132" s="552"/>
      <c r="CE132" s="554">
        <f t="array" ref="CE132">testVMAFRange($G131:$G134,N131:N134,$AC131:$AC134,AJ131:AJ134)</f>
        <v>0</v>
      </c>
      <c r="CF132" s="541"/>
      <c r="CG132" s="554">
        <f t="array" ref="CG132">testVMAFRange($G131:$G134,O131:O134,$AC131:$AC134,AK131:AK134)</f>
        <v>0</v>
      </c>
      <c r="CH132" s="541"/>
    </row>
    <row r="133" spans="1:86" ht="17" customHeight="1" x14ac:dyDescent="0.2">
      <c r="A133" s="538"/>
      <c r="B133" s="566"/>
      <c r="C133" s="485"/>
      <c r="D133" s="590"/>
      <c r="E133" s="558"/>
      <c r="F133" s="239">
        <v>160</v>
      </c>
      <c r="G133" s="294">
        <f>'Anchor-AI'!L131</f>
        <v>1165.3632</v>
      </c>
      <c r="H133" s="295">
        <f>'Anchor-AI'!M131</f>
        <v>39.91874</v>
      </c>
      <c r="I133" s="295">
        <f>'Anchor-AI'!N131</f>
        <v>49.381613999999999</v>
      </c>
      <c r="J133" s="295">
        <f>'Anchor-AI'!O131</f>
        <v>48.766015000000003</v>
      </c>
      <c r="K133" s="295">
        <f>(Summary!$C$69*H133+Summary!$C$70*I133+Summary!$C$71*J133)/Summary!$C$72</f>
        <v>41.749754899999999</v>
      </c>
      <c r="L133" s="295">
        <f>'Anchor-AI'!P131</f>
        <v>16.319782</v>
      </c>
      <c r="M133" s="295">
        <f>'Anchor-AI'!Q131</f>
        <v>13.915335000000001</v>
      </c>
      <c r="N133" s="295">
        <f>'Anchor-AI'!R131</f>
        <v>42.296073</v>
      </c>
      <c r="O133" s="295">
        <f>'Anchor-AI'!S131</f>
        <v>41.239738000000003</v>
      </c>
      <c r="P133" s="295">
        <f>'Anchor-AI'!T131</f>
        <v>35.917619000000002</v>
      </c>
      <c r="Q133" s="295">
        <f>'Anchor-AI'!U131</f>
        <v>41.378825999999997</v>
      </c>
      <c r="R133" s="295">
        <f>'Anchor-AI'!V131</f>
        <v>39.918433999999998</v>
      </c>
      <c r="S133" s="295">
        <f>'Anchor-AI'!W131</f>
        <v>49.381447000000001</v>
      </c>
      <c r="T133" s="295">
        <f>'Anchor-AI'!X131</f>
        <v>48.765715</v>
      </c>
      <c r="U133" s="295">
        <f>10*LOG10(1/((Summary!$C$80/10^(R133/10)+Summary!$C$81/10^(S133/10)+Summary!$C$82/10^(T133/10))/Summary!$C$83))</f>
        <v>41.422643245646853</v>
      </c>
      <c r="V133" s="295">
        <f>'Anchor-AI'!Y131</f>
        <v>0.54223500000000002</v>
      </c>
      <c r="W133" s="295">
        <f>'Anchor-AI'!Z131</f>
        <v>394.8</v>
      </c>
      <c r="X133" s="295">
        <f>'Anchor-AI'!AA131</f>
        <v>1.1918</v>
      </c>
      <c r="Y133" s="357">
        <f>'Anchor-AI'!AB131</f>
        <v>8</v>
      </c>
      <c r="Z133" s="357">
        <f>'Anchor-AI'!AC131</f>
        <v>8</v>
      </c>
      <c r="AA133" s="296">
        <f t="shared" si="12"/>
        <v>0.10966666666666668</v>
      </c>
      <c r="AC133" s="170">
        <f>'Test-AI'!L131</f>
        <v>1172.5056</v>
      </c>
      <c r="AD133" s="167">
        <f>'Test-AI'!M131</f>
        <v>40.887906000000001</v>
      </c>
      <c r="AE133" s="167">
        <f>'Test-AI'!N131</f>
        <v>49.679299</v>
      </c>
      <c r="AF133" s="167">
        <f>'Test-AI'!O131</f>
        <v>50.166853000000003</v>
      </c>
      <c r="AG133" s="167">
        <f>(Summary!$C$69*AD133+Summary!$C$70*AE133+Summary!$C$71*AF133)/Summary!$C$72</f>
        <v>42.694940000000003</v>
      </c>
      <c r="AH133" s="167">
        <f>'Test-AI'!P131</f>
        <v>17.668609</v>
      </c>
      <c r="AI133" s="167">
        <f>'Test-AI'!Q131</f>
        <v>15.003159999999999</v>
      </c>
      <c r="AJ133" s="167">
        <f>'Test-AI'!R131</f>
        <v>56.007728999999998</v>
      </c>
      <c r="AK133" s="167">
        <f>'Test-AI'!S131</f>
        <v>54.303075999999997</v>
      </c>
      <c r="AL133" s="167">
        <f>'Test-AI'!T131</f>
        <v>37.05903</v>
      </c>
      <c r="AM133" s="167">
        <f>'Test-AI'!U131</f>
        <v>42.347000000000001</v>
      </c>
      <c r="AN133" s="167">
        <f>'Test-AI'!V131</f>
        <v>40.887779000000002</v>
      </c>
      <c r="AO133" s="167">
        <f>'Test-AI'!W131</f>
        <v>49.679020000000001</v>
      </c>
      <c r="AP133" s="167">
        <f>'Test-AI'!X131</f>
        <v>50.163457000000001</v>
      </c>
      <c r="AQ133" s="167">
        <f>10*LOG10(1/((Summary!$C$80/10^(AN133/10)+Summary!$C$81/10^(AO133/10)+Summary!$C$82/10^(AP133/10))/Summary!$C$83))</f>
        <v>42.385155533583458</v>
      </c>
      <c r="AR133" s="167">
        <f>'Test-AI'!Y131</f>
        <v>0.505386</v>
      </c>
      <c r="AS133" s="167">
        <f>'Test-AI'!Z131</f>
        <v>8695.5</v>
      </c>
      <c r="AT133" s="295">
        <f>'Test-AI'!AA131</f>
        <v>3.8151999999999999</v>
      </c>
      <c r="AU133" s="357">
        <f>'Test-AI'!AB131</f>
        <v>8</v>
      </c>
      <c r="AV133" s="357">
        <f>'Test-AI'!AC131</f>
        <v>8</v>
      </c>
      <c r="AW133" s="296">
        <f t="shared" si="13"/>
        <v>2.4154166666666668</v>
      </c>
      <c r="AX133" s="297">
        <f t="shared" si="14"/>
        <v>22.025075987841944</v>
      </c>
      <c r="AY133" s="298">
        <f t="shared" si="15"/>
        <v>3.2012082564188624</v>
      </c>
      <c r="AZ133" s="297">
        <f t="shared" si="16"/>
        <v>1</v>
      </c>
      <c r="BA133" s="345">
        <f t="shared" si="17"/>
        <v>1</v>
      </c>
      <c r="BB133" s="75"/>
      <c r="BC133" s="75"/>
      <c r="BD133" s="565"/>
      <c r="BE133" s="550"/>
      <c r="BF133" s="552"/>
      <c r="BG133" s="552"/>
      <c r="BH133" s="552"/>
      <c r="BI133" s="552"/>
      <c r="BJ133" s="552"/>
      <c r="BK133" s="553"/>
      <c r="BL133" s="552"/>
      <c r="BM133" s="553"/>
      <c r="BN133" s="552"/>
      <c r="BO133" s="546"/>
      <c r="BP133" s="541"/>
      <c r="BQ133" s="546"/>
      <c r="BR133" s="541"/>
      <c r="BS133" s="553"/>
      <c r="BT133" s="552"/>
      <c r="BU133" s="553"/>
      <c r="BV133" s="552"/>
      <c r="BW133" s="553"/>
      <c r="BX133" s="552"/>
      <c r="BY133" s="552"/>
      <c r="BZ133" s="541"/>
      <c r="CA133" s="541"/>
      <c r="CB133" s="552"/>
      <c r="CC133" s="553"/>
      <c r="CD133" s="552"/>
      <c r="CE133" s="546"/>
      <c r="CF133" s="541"/>
      <c r="CG133" s="546"/>
      <c r="CH133" s="541"/>
    </row>
    <row r="134" spans="1:86" ht="17" customHeight="1" thickBot="1" x14ac:dyDescent="0.25">
      <c r="A134" s="538"/>
      <c r="B134" s="566"/>
      <c r="C134" s="485"/>
      <c r="D134" s="590"/>
      <c r="E134" s="558"/>
      <c r="F134" s="239">
        <v>185</v>
      </c>
      <c r="G134" s="294">
        <f>'Anchor-AI'!L132</f>
        <v>318.14400000000001</v>
      </c>
      <c r="H134" s="295">
        <f>'Anchor-AI'!M132</f>
        <v>38.030878000000001</v>
      </c>
      <c r="I134" s="295">
        <f>'Anchor-AI'!N132</f>
        <v>44.252330999999998</v>
      </c>
      <c r="J134" s="295">
        <f>'Anchor-AI'!O132</f>
        <v>45.483908999999997</v>
      </c>
      <c r="K134" s="295">
        <f>(Summary!$C$69*H134+Summary!$C$70*I134+Summary!$C$71*J134)/Summary!$C$72</f>
        <v>39.398326400000002</v>
      </c>
      <c r="L134" s="295">
        <f>'Anchor-AI'!P132</f>
        <v>13.032924</v>
      </c>
      <c r="M134" s="295">
        <f>'Anchor-AI'!Q132</f>
        <v>12.027877999999999</v>
      </c>
      <c r="N134" s="295">
        <f>'Anchor-AI'!R132</f>
        <v>17.459284</v>
      </c>
      <c r="O134" s="295">
        <f>'Anchor-AI'!S132</f>
        <v>17.029320999999999</v>
      </c>
      <c r="P134" s="295">
        <f>'Anchor-AI'!T132</f>
        <v>33.826524999999997</v>
      </c>
      <c r="Q134" s="295">
        <f>'Anchor-AI'!U132</f>
        <v>39.564182000000002</v>
      </c>
      <c r="R134" s="295">
        <f>'Anchor-AI'!V132</f>
        <v>38.030472000000003</v>
      </c>
      <c r="S134" s="295">
        <f>'Anchor-AI'!W132</f>
        <v>44.245296000000003</v>
      </c>
      <c r="T134" s="295">
        <f>'Anchor-AI'!X132</f>
        <v>45.483116000000003</v>
      </c>
      <c r="U134" s="295">
        <f>10*LOG10(1/((Summary!$C$80/10^(R134/10)+Summary!$C$81/10^(S134/10)+Summary!$C$82/10^(T134/10))/Summary!$C$83))</f>
        <v>39.358898306707204</v>
      </c>
      <c r="V134" s="295">
        <f>'Anchor-AI'!Y132</f>
        <v>0.43387100000000001</v>
      </c>
      <c r="W134" s="295">
        <f>'Anchor-AI'!Z132</f>
        <v>202</v>
      </c>
      <c r="X134" s="295">
        <f>'Anchor-AI'!AA132</f>
        <v>1.2112000000000001</v>
      </c>
      <c r="Y134" s="357">
        <f>'Anchor-AI'!AB132</f>
        <v>8</v>
      </c>
      <c r="Z134" s="357">
        <f>'Anchor-AI'!AC132</f>
        <v>8</v>
      </c>
      <c r="AA134" s="296">
        <f t="shared" si="12"/>
        <v>5.6111111111111112E-2</v>
      </c>
      <c r="AC134" s="170">
        <f>'Test-AI'!L132</f>
        <v>299.40480000000002</v>
      </c>
      <c r="AD134" s="167">
        <f>'Test-AI'!M132</f>
        <v>38.295107000000002</v>
      </c>
      <c r="AE134" s="167">
        <f>'Test-AI'!N132</f>
        <v>47.544598999999998</v>
      </c>
      <c r="AF134" s="167">
        <f>'Test-AI'!O132</f>
        <v>48.241343999999998</v>
      </c>
      <c r="AG134" s="167">
        <f>(Summary!$C$69*AD134+Summary!$C$70*AE134+Summary!$C$71*AF134)/Summary!$C$72</f>
        <v>40.2146799</v>
      </c>
      <c r="AH134" s="167">
        <f>'Test-AI'!P132</f>
        <v>13.528026000000001</v>
      </c>
      <c r="AI134" s="167">
        <f>'Test-AI'!Q132</f>
        <v>12.32267</v>
      </c>
      <c r="AJ134" s="167">
        <f>'Test-AI'!R132</f>
        <v>22.683797999999999</v>
      </c>
      <c r="AK134" s="167">
        <f>'Test-AI'!S132</f>
        <v>22.214874999999999</v>
      </c>
      <c r="AL134" s="167">
        <f>'Test-AI'!T132</f>
        <v>34.232970000000002</v>
      </c>
      <c r="AM134" s="167">
        <f>'Test-AI'!U132</f>
        <v>39.127665999999998</v>
      </c>
      <c r="AN134" s="167">
        <f>'Test-AI'!V132</f>
        <v>38.294846</v>
      </c>
      <c r="AO134" s="167">
        <f>'Test-AI'!W132</f>
        <v>47.536405999999999</v>
      </c>
      <c r="AP134" s="167">
        <f>'Test-AI'!X132</f>
        <v>48.239445000000003</v>
      </c>
      <c r="AQ134" s="167">
        <f>10*LOG10(1/((Summary!$C$80/10^(AN134/10)+Summary!$C$81/10^(AO134/10)+Summary!$C$82/10^(AP134/10))/Summary!$C$83))</f>
        <v>39.822858124453347</v>
      </c>
      <c r="AR134" s="167">
        <f>'Test-AI'!Y132</f>
        <v>0.41850599999999999</v>
      </c>
      <c r="AS134" s="167">
        <f>'Test-AI'!Z132</f>
        <v>3826.6</v>
      </c>
      <c r="AT134" s="295">
        <f>'Test-AI'!AA132</f>
        <v>2.9870999999999999</v>
      </c>
      <c r="AU134" s="357">
        <f>'Test-AI'!AB132</f>
        <v>8</v>
      </c>
      <c r="AV134" s="357">
        <f>'Test-AI'!AC132</f>
        <v>8</v>
      </c>
      <c r="AW134" s="296">
        <f t="shared" si="13"/>
        <v>1.0629444444444445</v>
      </c>
      <c r="AX134" s="297">
        <f t="shared" si="14"/>
        <v>18.943564356435644</v>
      </c>
      <c r="AY134" s="298">
        <f t="shared" si="15"/>
        <v>2.4662318361955085</v>
      </c>
      <c r="AZ134" s="297">
        <f t="shared" si="16"/>
        <v>1</v>
      </c>
      <c r="BA134" s="345">
        <f t="shared" si="17"/>
        <v>1</v>
      </c>
      <c r="BB134" s="75"/>
      <c r="BC134" s="75"/>
      <c r="BD134" s="574" t="s">
        <v>46</v>
      </c>
      <c r="BE134" s="549">
        <f t="array" ref="BE134">bdRateExtend($G132:$G135,H132:H135,$AC132:$AC135,AD132:AD135)</f>
        <v>-0.30869102495702738</v>
      </c>
      <c r="BF134" s="552"/>
      <c r="BG134" s="552"/>
      <c r="BH134" s="552"/>
      <c r="BI134" s="552"/>
      <c r="BJ134" s="552"/>
      <c r="BK134" s="551">
        <f t="array" ref="BK134">bdRateExtend($G132:$G135,L132:L135,$AC132:$AC135,AH132:AH135)</f>
        <v>-0.29318112711079658</v>
      </c>
      <c r="BL134" s="552"/>
      <c r="BM134" s="551">
        <f t="array" ref="BM134">bdRateExtend($G132:$G135,M132:M135,$AC132:$AC135,AI132:AI135)</f>
        <v>-0.34438260013191857</v>
      </c>
      <c r="BN134" s="552"/>
      <c r="BO134" s="545">
        <f t="array" ref="BO134">bdRateExtend($G132:$G135,N132:N135,$AC132:$AC135,AJ132:AJ135,"None", FALSE,1)</f>
        <v>-0.37060835034774819</v>
      </c>
      <c r="BP134" s="541"/>
      <c r="BQ134" s="545">
        <f t="array" ref="BQ134">bdRateExtend($G132:$G135,O132:O135,$AC132:$AC135,AK132:AK135,"None", FALSE,1)</f>
        <v>-0.36917600543699591</v>
      </c>
      <c r="BR134" s="541"/>
      <c r="BS134" s="551">
        <f t="array" ref="BS134">bdRateExtend($G132:$G135,P132:P135,$AC132:$AC135,AL132:AL135)</f>
        <v>-0.3509179142742197</v>
      </c>
      <c r="BT134" s="552"/>
      <c r="BU134" s="551">
        <f t="array" ref="BU134">bdRateExtend($G132:$G135,Q132:Q135,$AC132:$AC135,AM132:AM135)</f>
        <v>-0.24323010411064638</v>
      </c>
      <c r="BV134" s="552"/>
      <c r="BW134" s="551">
        <f t="array" ref="BW134">bdRateExtend($G132:$G135,R132:R135,$AC132:$AC135,AN132:AN135)</f>
        <v>-0.30874433407937074</v>
      </c>
      <c r="BX134" s="552"/>
      <c r="BY134" s="552"/>
      <c r="BZ134" s="541"/>
      <c r="CA134" s="541"/>
      <c r="CB134" s="552"/>
      <c r="CC134" s="561">
        <f t="array" ref="CC134">bdCAMBIExtend($G132:$G135,V132:V135,$AC132:$AC135,AR132:AR135)</f>
        <v>-2.3489239230989657E-2</v>
      </c>
      <c r="CD134" s="552"/>
      <c r="CE134" s="554">
        <f t="array" ref="CE134">testVMAFRange($G132:$G135,N132:N135,$AC132:$AC135,AJ132:AJ135)</f>
        <v>0</v>
      </c>
      <c r="CF134" s="541"/>
      <c r="CG134" s="554">
        <f t="array" ref="CG134">testVMAFRange($G132:$G135,O132:O135,$AC132:$AC135,AK132:AK135)</f>
        <v>0</v>
      </c>
      <c r="CH134" s="541"/>
    </row>
    <row r="135" spans="1:86" ht="17" customHeight="1" thickBot="1" x14ac:dyDescent="0.25">
      <c r="A135" s="538"/>
      <c r="B135" s="596"/>
      <c r="C135" s="486"/>
      <c r="D135" s="591"/>
      <c r="E135" s="559"/>
      <c r="F135" s="240">
        <v>210</v>
      </c>
      <c r="G135" s="294">
        <f>'Anchor-AI'!L133</f>
        <v>112.512</v>
      </c>
      <c r="H135" s="295">
        <f>'Anchor-AI'!M133</f>
        <v>36.706159999999997</v>
      </c>
      <c r="I135" s="295">
        <f>'Anchor-AI'!N133</f>
        <v>42.131452000000003</v>
      </c>
      <c r="J135" s="295">
        <f>'Anchor-AI'!O133</f>
        <v>37.725482999999997</v>
      </c>
      <c r="K135" s="295">
        <f>(Summary!$C$69*H135+Summary!$C$70*I135+Summary!$C$71*J135)/Summary!$C$72</f>
        <v>37.350621500000003</v>
      </c>
      <c r="L135" s="295">
        <f>'Anchor-AI'!P133</f>
        <v>11.493147</v>
      </c>
      <c r="M135" s="295">
        <f>'Anchor-AI'!Q133</f>
        <v>11.22997</v>
      </c>
      <c r="N135" s="295">
        <f>'Anchor-AI'!R133</f>
        <v>7.6752929999999999</v>
      </c>
      <c r="O135" s="295">
        <f>'Anchor-AI'!S133</f>
        <v>7.4675640000000003</v>
      </c>
      <c r="P135" s="295">
        <f>'Anchor-AI'!T133</f>
        <v>32.182740000000003</v>
      </c>
      <c r="Q135" s="295">
        <f>'Anchor-AI'!U133</f>
        <v>32.665568999999998</v>
      </c>
      <c r="R135" s="295">
        <f>'Anchor-AI'!V133</f>
        <v>36.705854000000002</v>
      </c>
      <c r="S135" s="295">
        <f>'Anchor-AI'!W133</f>
        <v>42.131326000000001</v>
      </c>
      <c r="T135" s="295">
        <f>'Anchor-AI'!X133</f>
        <v>37.699722999999999</v>
      </c>
      <c r="U135" s="295">
        <f>10*LOG10(1/((Summary!$C$80/10^(R135/10)+Summary!$C$81/10^(S135/10)+Summary!$C$82/10^(T135/10))/Summary!$C$83))</f>
        <v>37.426877213754757</v>
      </c>
      <c r="V135" s="295">
        <f>'Anchor-AI'!Y133</f>
        <v>0.36346499999999998</v>
      </c>
      <c r="W135" s="295">
        <f>'Anchor-AI'!Z133</f>
        <v>168</v>
      </c>
      <c r="X135" s="295">
        <f>'Anchor-AI'!AA133</f>
        <v>0.87109999999999999</v>
      </c>
      <c r="Y135" s="357">
        <f>'Anchor-AI'!AB133</f>
        <v>8</v>
      </c>
      <c r="Z135" s="357">
        <f>'Anchor-AI'!AC133</f>
        <v>8</v>
      </c>
      <c r="AA135" s="296">
        <f t="shared" si="12"/>
        <v>4.6666666666666669E-2</v>
      </c>
      <c r="AC135" s="170">
        <f>'Test-AI'!L133</f>
        <v>106.2912</v>
      </c>
      <c r="AD135" s="167">
        <f>'Test-AI'!M133</f>
        <v>36.672524000000003</v>
      </c>
      <c r="AE135" s="167">
        <f>'Test-AI'!N133</f>
        <v>47.733896000000001</v>
      </c>
      <c r="AF135" s="167">
        <f>'Test-AI'!O133</f>
        <v>45.231465999999998</v>
      </c>
      <c r="AG135" s="167">
        <f>(Summary!$C$69*AD135+Summary!$C$70*AE135+Summary!$C$71*AF135)/Summary!$C$72</f>
        <v>38.634555400000004</v>
      </c>
      <c r="AH135" s="167">
        <f>'Test-AI'!P133</f>
        <v>11.4994</v>
      </c>
      <c r="AI135" s="167">
        <f>'Test-AI'!Q133</f>
        <v>11.238224000000001</v>
      </c>
      <c r="AJ135" s="167">
        <f>'Test-AI'!R133</f>
        <v>6.5585599999999999</v>
      </c>
      <c r="AK135" s="167">
        <f>'Test-AI'!S133</f>
        <v>6.4053849999999999</v>
      </c>
      <c r="AL135" s="167">
        <f>'Test-AI'!T133</f>
        <v>32.724004000000001</v>
      </c>
      <c r="AM135" s="167">
        <f>'Test-AI'!U133</f>
        <v>37.753566999999997</v>
      </c>
      <c r="AN135" s="167">
        <f>'Test-AI'!V133</f>
        <v>36.672443999999999</v>
      </c>
      <c r="AO135" s="167">
        <f>'Test-AI'!W133</f>
        <v>47.732013999999999</v>
      </c>
      <c r="AP135" s="167">
        <f>'Test-AI'!X133</f>
        <v>45.191167999999998</v>
      </c>
      <c r="AQ135" s="167">
        <f>10*LOG10(1/((Summary!$C$80/10^(AN135/10)+Summary!$C$81/10^(AO135/10)+Summary!$C$82/10^(AP135/10))/Summary!$C$83))</f>
        <v>38.201864553258147</v>
      </c>
      <c r="AR135" s="167">
        <f>'Test-AI'!Y133</f>
        <v>0.39715699999999998</v>
      </c>
      <c r="AS135" s="167">
        <f>'Test-AI'!Z133</f>
        <v>2487.5</v>
      </c>
      <c r="AT135" s="295">
        <f>'Test-AI'!AA133</f>
        <v>2.1947000000000001</v>
      </c>
      <c r="AU135" s="357">
        <f>'Test-AI'!AB133</f>
        <v>8</v>
      </c>
      <c r="AV135" s="357">
        <f>'Test-AI'!AC133</f>
        <v>8</v>
      </c>
      <c r="AW135" s="296">
        <f t="shared" si="13"/>
        <v>0.69097222222222221</v>
      </c>
      <c r="AX135" s="302">
        <f t="shared" si="14"/>
        <v>14.806547619047619</v>
      </c>
      <c r="AY135" s="303">
        <f t="shared" si="15"/>
        <v>2.5194581563540352</v>
      </c>
      <c r="AZ135" s="297">
        <f t="shared" si="16"/>
        <v>1</v>
      </c>
      <c r="BA135" s="345">
        <f t="shared" si="17"/>
        <v>1</v>
      </c>
      <c r="BB135" s="75"/>
      <c r="BC135" s="75"/>
      <c r="BD135" s="570"/>
      <c r="BE135" s="550"/>
      <c r="BF135" s="553"/>
      <c r="BG135" s="553"/>
      <c r="BH135" s="553"/>
      <c r="BI135" s="553"/>
      <c r="BJ135" s="553"/>
      <c r="BK135" s="553"/>
      <c r="BL135" s="553"/>
      <c r="BM135" s="553"/>
      <c r="BN135" s="553"/>
      <c r="BO135" s="546"/>
      <c r="BP135" s="544"/>
      <c r="BQ135" s="546"/>
      <c r="BR135" s="544"/>
      <c r="BS135" s="553"/>
      <c r="BT135" s="553"/>
      <c r="BU135" s="553"/>
      <c r="BV135" s="553"/>
      <c r="BW135" s="553"/>
      <c r="BX135" s="553"/>
      <c r="BY135" s="553"/>
      <c r="BZ135" s="544"/>
      <c r="CA135" s="544"/>
      <c r="CB135" s="553"/>
      <c r="CC135" s="553"/>
      <c r="CD135" s="553"/>
      <c r="CE135" s="546"/>
      <c r="CF135" s="544"/>
      <c r="CG135" s="546"/>
      <c r="CH135" s="544"/>
    </row>
    <row r="136" spans="1:86" ht="17" customHeight="1" thickBot="1" x14ac:dyDescent="0.25">
      <c r="A136" s="538"/>
      <c r="B136" s="595" t="s">
        <v>158</v>
      </c>
      <c r="C136" s="586" t="s">
        <v>244</v>
      </c>
      <c r="D136" s="589">
        <v>24</v>
      </c>
      <c r="E136" s="557">
        <v>10</v>
      </c>
      <c r="F136" s="361">
        <v>85</v>
      </c>
      <c r="G136" s="419">
        <f>'Anchor-AI'!L134</f>
        <v>13271.8848</v>
      </c>
      <c r="H136" s="385">
        <f>'Anchor-AI'!M134</f>
        <v>46.533163999999999</v>
      </c>
      <c r="I136" s="385">
        <f>'Anchor-AI'!N134</f>
        <v>51.754899000000002</v>
      </c>
      <c r="J136" s="385">
        <f>'Anchor-AI'!O134</f>
        <v>52.397958000000003</v>
      </c>
      <c r="K136" s="385">
        <f>(Summary!$C$69*H136+Summary!$C$70*I136+Summary!$C$71*J136)/Summary!$C$72</f>
        <v>47.641816900000002</v>
      </c>
      <c r="L136" s="385">
        <f>'Anchor-AI'!P134</f>
        <v>26.354997000000001</v>
      </c>
      <c r="M136" s="385">
        <f>'Anchor-AI'!Q134</f>
        <v>25.683178000000002</v>
      </c>
      <c r="N136" s="385">
        <f>'Anchor-AI'!R134</f>
        <v>96.458173000000002</v>
      </c>
      <c r="O136" s="385">
        <f>'Anchor-AI'!S134</f>
        <v>95.197782000000004</v>
      </c>
      <c r="P136" s="385">
        <f>'Anchor-AI'!T134</f>
        <v>48.702882000000002</v>
      </c>
      <c r="Q136" s="385">
        <f>'Anchor-AI'!U134</f>
        <v>47.427422</v>
      </c>
      <c r="R136" s="385">
        <f>'Anchor-AI'!V134</f>
        <v>46.533060999999996</v>
      </c>
      <c r="S136" s="385">
        <f>'Anchor-AI'!W134</f>
        <v>51.754797000000003</v>
      </c>
      <c r="T136" s="385">
        <f>'Anchor-AI'!X134</f>
        <v>52.397891999999999</v>
      </c>
      <c r="U136" s="385">
        <f>10*LOG10(1/((Summary!$C$80/10^(R136/10)+Summary!$C$81/10^(S136/10)+Summary!$C$82/10^(T136/10))/Summary!$C$83))</f>
        <v>47.725289844272439</v>
      </c>
      <c r="V136" s="385">
        <f>'Anchor-AI'!Y134</f>
        <v>0.18709799999999999</v>
      </c>
      <c r="W136" s="385">
        <f>'Anchor-AI'!Z134</f>
        <v>422.1</v>
      </c>
      <c r="X136" s="385">
        <f>'Anchor-AI'!AA134</f>
        <v>0.64810000000000001</v>
      </c>
      <c r="Y136" s="360">
        <f>'Anchor-AI'!AB134</f>
        <v>3</v>
      </c>
      <c r="Z136" s="360">
        <f>'Anchor-AI'!AC134</f>
        <v>5</v>
      </c>
      <c r="AA136" s="398">
        <f t="shared" si="12"/>
        <v>0.11725000000000001</v>
      </c>
      <c r="AC136" s="383">
        <f>'Test-AI'!L134</f>
        <v>11473.8048</v>
      </c>
      <c r="AD136" s="384">
        <f>'Test-AI'!M134</f>
        <v>46.625293999999997</v>
      </c>
      <c r="AE136" s="384">
        <f>'Test-AI'!N134</f>
        <v>51.956358999999999</v>
      </c>
      <c r="AF136" s="384">
        <f>'Test-AI'!O134</f>
        <v>52.687463000000001</v>
      </c>
      <c r="AG136" s="384">
        <f>(Summary!$C$69*AD136+Summary!$C$70*AE136+Summary!$C$71*AF136)/Summary!$C$72</f>
        <v>47.764617399999999</v>
      </c>
      <c r="AH136" s="384">
        <f>'Test-AI'!P134</f>
        <v>26.493122</v>
      </c>
      <c r="AI136" s="384">
        <f>'Test-AI'!Q134</f>
        <v>25.796921999999999</v>
      </c>
      <c r="AJ136" s="384">
        <f>'Test-AI'!R134</f>
        <v>96.909283000000002</v>
      </c>
      <c r="AK136" s="384">
        <f>'Test-AI'!S134</f>
        <v>95.408946</v>
      </c>
      <c r="AL136" s="384">
        <f>'Test-AI'!T134</f>
        <v>48.840345999999997</v>
      </c>
      <c r="AM136" s="384">
        <f>'Test-AI'!U134</f>
        <v>47.494486999999999</v>
      </c>
      <c r="AN136" s="384">
        <f>'Test-AI'!V134</f>
        <v>46.625172999999997</v>
      </c>
      <c r="AO136" s="384">
        <f>'Test-AI'!W134</f>
        <v>51.956311999999997</v>
      </c>
      <c r="AP136" s="384">
        <f>'Test-AI'!X134</f>
        <v>52.687423000000003</v>
      </c>
      <c r="AQ136" s="384">
        <f>10*LOG10(1/((Summary!$C$80/10^(AN136/10)+Summary!$C$81/10^(AO136/10)+Summary!$C$82/10^(AP136/10))/Summary!$C$83))</f>
        <v>47.835527847079021</v>
      </c>
      <c r="AR136" s="384">
        <f>'Test-AI'!Y134</f>
        <v>0.12993299999999999</v>
      </c>
      <c r="AS136" s="384">
        <f>'Test-AI'!Z134</f>
        <v>61450.2</v>
      </c>
      <c r="AT136" s="385">
        <f>'Test-AI'!AA134</f>
        <v>1.9189000000000001</v>
      </c>
      <c r="AU136" s="360">
        <f>'Test-AI'!AB134</f>
        <v>3</v>
      </c>
      <c r="AV136" s="360">
        <f>'Test-AI'!AC134</f>
        <v>5</v>
      </c>
      <c r="AW136" s="398">
        <f t="shared" si="13"/>
        <v>17.069499999999998</v>
      </c>
      <c r="AX136" s="292">
        <f t="shared" si="14"/>
        <v>145.58208955223878</v>
      </c>
      <c r="AY136" s="293">
        <f t="shared" si="15"/>
        <v>2.9608085172041352</v>
      </c>
      <c r="AZ136" s="292">
        <f t="shared" si="16"/>
        <v>1</v>
      </c>
      <c r="BA136" s="344">
        <f t="shared" si="17"/>
        <v>1</v>
      </c>
      <c r="BB136" s="75"/>
      <c r="BC136" s="75"/>
      <c r="BD136" s="572" t="s">
        <v>39</v>
      </c>
      <c r="BE136" s="549">
        <f t="array" ref="BE136">bdRateExtend($G136:$G139,H136:H139,$AC136:$AC139,AD136:AD139)</f>
        <v>-0.1892998683126339</v>
      </c>
      <c r="BF136" s="551">
        <f t="array" ref="BF136">bdRateExtend($G136:$G141,H136:H141,$AC136:$AC141,AD136:AD141)</f>
        <v>-0.19096403381588434</v>
      </c>
      <c r="BG136" s="551">
        <f t="array" ref="BG136">bdRateExtend($G136:$G141,I136:I141,$AC136:$AC141,AE136:AE141)</f>
        <v>-0.1510015269310464</v>
      </c>
      <c r="BH136" s="551">
        <f t="array" ref="BH136">bdRateExtend($G136:$G141,J136:J141,$AC136:$AC141,AF136:AF141)</f>
        <v>-0.16412722788742606</v>
      </c>
      <c r="BI136" s="551">
        <f t="array" ref="BI136">bdRateExtend($G136:$G141,K136:K141,$AC136:$AC141,AG136:AG141)</f>
        <v>-0.18390803798387834</v>
      </c>
      <c r="BJ136" s="575">
        <f>(Summary!$C$94*BF136+Summary!$C$95*BG136+Summary!$C$96*BH136)/Summary!$C$97</f>
        <v>-0.18829206130335246</v>
      </c>
      <c r="BK136" s="551">
        <f t="array" ref="BK136">bdRateExtend($G136:$G139,L136:L139,$AC136:$AC139,AH136:AH139)</f>
        <v>-0.16384900758079268</v>
      </c>
      <c r="BL136" s="551">
        <f t="array" ref="BL136">bdRateExtend($G136:$G141,L136:L141,$AC136:$AC141,AH136:AH141)</f>
        <v>-0.17062563797838437</v>
      </c>
      <c r="BM136" s="551">
        <f t="array" ref="BM136">bdRateExtend($G136:$G139,M136:M139,$AC136:$AC139,AI136:AI139)</f>
        <v>-0.16910089353263436</v>
      </c>
      <c r="BN136" s="551">
        <f t="array" ref="BN136">bdRateExtend($G136:$G141,M136:M141,$AC136:$AC141,AI136:AI141)</f>
        <v>-0.1720510170500712</v>
      </c>
      <c r="BO136" s="548">
        <f t="array" ref="BO136">bdRateExtend($G136:$G139,N136:N139,$AC136:$AC139,AJ136:AJ139,"None", FALSE,1)</f>
        <v>-0.20049969582613314</v>
      </c>
      <c r="BP136" s="585">
        <f t="array" ref="BP136">bdRateExtend($G136:$G141,N136:N141,$AC136:$AC141,AJ136:AJ141,"None", FALSE,1)</f>
        <v>-0.20708704143898993</v>
      </c>
      <c r="BQ136" s="548">
        <f t="array" ref="BQ136">bdRateExtend($G136:$G139,O136:O139,$AC136:$AC139,AK136:AK139,"None", FALSE,1)</f>
        <v>-0.18427925092653097</v>
      </c>
      <c r="BR136" s="585">
        <f t="array" ref="BR136">bdRateExtend($G136:$G141,O136:O141,$AC136:$AC141,AK136:AK141,"None", FALSE,1)</f>
        <v>-0.20183158024270664</v>
      </c>
      <c r="BS136" s="551">
        <f t="array" ref="BS136">bdRateExtend($G136:$G139,P136:P139,$AC136:$AC139,AL136:AL139)</f>
        <v>-0.16689091747228291</v>
      </c>
      <c r="BT136" s="551">
        <f t="array" ref="BT136">bdRateExtend($G136:$G141,P136:P141,$AC136:$AC141,AL136:AL141)</f>
        <v>-0.17381506894409582</v>
      </c>
      <c r="BU136" s="551">
        <f t="array" ref="BU136">bdRateExtend($G136:$G139,Q136:Q139,$AC136:$AC139,AM136:AM139)</f>
        <v>-0.15885128151122052</v>
      </c>
      <c r="BV136" s="551">
        <f t="array" ref="BV136">bdRateExtend($G136:$G141,Q136:Q141,$AC136:$AC141,AM136:AM141)</f>
        <v>-0.1589268320766094</v>
      </c>
      <c r="BW136" s="551">
        <f t="array" ref="BW136">bdRateExtend($G136:$G139,R136:R139,$AC136:$AC139,AN136:AN139)</f>
        <v>-0.18929997324345471</v>
      </c>
      <c r="BX136" s="551">
        <f t="array" ref="BX136">bdRateExtend($G136:$G141,R136:R141,$AC136:$AC141,AN136:AN141)</f>
        <v>-0.19095735023605342</v>
      </c>
      <c r="BY136" s="551">
        <f t="array" ref="BY136">bdRateExtend($G136:$G141,S136:S141,$AC136:$AC141,AO136:AO141)</f>
        <v>-0.15094070312674601</v>
      </c>
      <c r="BZ136" s="555">
        <f t="array" ref="BZ136">bdRateExtend($G136:$G141,T136:T141,$AC136:$AC141,AP136:AP141)</f>
        <v>-0.16417292366649283</v>
      </c>
      <c r="CA136" s="555">
        <f t="array" ref="CA136">bdRateExtend($G136:$G141,U136:U141,$AC136:$AC141,AQ136:AQ141)</f>
        <v>-0.18463077023668362</v>
      </c>
      <c r="CB136" s="575">
        <f>(Summary!$C$108*BX136+Summary!$C$109*BY136+Summary!$C$110*BZ136)/Summary!$C$111</f>
        <v>-0.18828530728889872</v>
      </c>
      <c r="CC136" s="561">
        <f t="array" ref="CC136">bdCAMBIExtend($G136:$G139,V136:V139,$AC136:$AC139,AR136:AR139)</f>
        <v>-2.7786815312295404E-2</v>
      </c>
      <c r="CD136" s="561">
        <f t="array" ref="CD136">bdCAMBIExtend($G136:$G141,V136:V141,$AC136:$AC141,AR136:AR141)</f>
        <v>-1.7812536351385165E-4</v>
      </c>
      <c r="CE136" s="547">
        <f t="array" ref="CE136">testVMAFRange($G136:$G139,N136:N139,$AC136:$AC139,AJ136:AJ139)</f>
        <v>0</v>
      </c>
      <c r="CF136" s="543">
        <f t="array" ref="CF136">testVMAFRange($G136:$G141,N136:N141,$AC136:$AC141,AJ136:AJ141)</f>
        <v>0</v>
      </c>
      <c r="CG136" s="547">
        <f t="array" ref="CG136">testVMAFRange($G136:$G139,O136:O139,$AC136:$AC139,AK136:AK139)</f>
        <v>0</v>
      </c>
      <c r="CH136" s="543">
        <f t="array" ref="CH136">testVMAFRange($G136:$G141,O136:O141,$AC136:$AC141,AK136:AK141)</f>
        <v>0</v>
      </c>
    </row>
    <row r="137" spans="1:86" ht="17" customHeight="1" x14ac:dyDescent="0.2">
      <c r="A137" s="538"/>
      <c r="B137" s="566"/>
      <c r="C137" s="485"/>
      <c r="D137" s="590"/>
      <c r="E137" s="558"/>
      <c r="F137" s="362">
        <v>110</v>
      </c>
      <c r="G137" s="420">
        <f>'Anchor-AI'!L135</f>
        <v>6934.8095999999996</v>
      </c>
      <c r="H137" s="295">
        <f>'Anchor-AI'!M135</f>
        <v>44.266716000000002</v>
      </c>
      <c r="I137" s="295">
        <f>'Anchor-AI'!N135</f>
        <v>48.452992000000002</v>
      </c>
      <c r="J137" s="295">
        <f>'Anchor-AI'!O135</f>
        <v>48.901085999999999</v>
      </c>
      <c r="K137" s="295">
        <f>(Summary!$C$69*H137+Summary!$C$70*I137+Summary!$C$71*J137)/Summary!$C$72</f>
        <v>45.148780600000002</v>
      </c>
      <c r="L137" s="295">
        <f>'Anchor-AI'!P135</f>
        <v>22.460522000000001</v>
      </c>
      <c r="M137" s="295">
        <f>'Anchor-AI'!Q135</f>
        <v>22.723345999999999</v>
      </c>
      <c r="N137" s="295">
        <f>'Anchor-AI'!R135</f>
        <v>91.751316000000003</v>
      </c>
      <c r="O137" s="295">
        <f>'Anchor-AI'!S135</f>
        <v>90.148656000000003</v>
      </c>
      <c r="P137" s="295">
        <f>'Anchor-AI'!T135</f>
        <v>43.755063</v>
      </c>
      <c r="Q137" s="295">
        <f>'Anchor-AI'!U135</f>
        <v>44.698430999999999</v>
      </c>
      <c r="R137" s="295">
        <f>'Anchor-AI'!V135</f>
        <v>44.266559999999998</v>
      </c>
      <c r="S137" s="295">
        <f>'Anchor-AI'!W135</f>
        <v>48.452931999999997</v>
      </c>
      <c r="T137" s="295">
        <f>'Anchor-AI'!X135</f>
        <v>48.900976</v>
      </c>
      <c r="U137" s="295">
        <f>10*LOG10(1/((Summary!$C$80/10^(R137/10)+Summary!$C$81/10^(S137/10)+Summary!$C$82/10^(T137/10))/Summary!$C$83))</f>
        <v>45.303701203427345</v>
      </c>
      <c r="V137" s="295">
        <f>'Anchor-AI'!Y135</f>
        <v>0.179898</v>
      </c>
      <c r="W137" s="295">
        <f>'Anchor-AI'!Z135</f>
        <v>301.2</v>
      </c>
      <c r="X137" s="295">
        <f>'Anchor-AI'!AA135</f>
        <v>0.47239999999999999</v>
      </c>
      <c r="Y137" s="357">
        <f>'Anchor-AI'!AB135</f>
        <v>3</v>
      </c>
      <c r="Z137" s="357">
        <f>'Anchor-AI'!AC135</f>
        <v>5</v>
      </c>
      <c r="AA137" s="395">
        <f t="shared" si="12"/>
        <v>8.3666666666666667E-2</v>
      </c>
      <c r="AC137" s="389">
        <f>'Test-AI'!L135</f>
        <v>5975.1935999999996</v>
      </c>
      <c r="AD137" s="167">
        <f>'Test-AI'!M135</f>
        <v>44.476207000000002</v>
      </c>
      <c r="AE137" s="167">
        <f>'Test-AI'!N135</f>
        <v>48.668863000000002</v>
      </c>
      <c r="AF137" s="167">
        <f>'Test-AI'!O135</f>
        <v>49.189495999999998</v>
      </c>
      <c r="AG137" s="167">
        <f>(Summary!$C$69*AD137+Summary!$C$70*AE137+Summary!$C$71*AF137)/Summary!$C$72</f>
        <v>45.366801500000001</v>
      </c>
      <c r="AH137" s="167">
        <f>'Test-AI'!P135</f>
        <v>22.632142999999999</v>
      </c>
      <c r="AI137" s="167">
        <f>'Test-AI'!Q135</f>
        <v>22.895164999999999</v>
      </c>
      <c r="AJ137" s="167">
        <f>'Test-AI'!R135</f>
        <v>92.654227000000006</v>
      </c>
      <c r="AK137" s="167">
        <f>'Test-AI'!S135</f>
        <v>90.698155</v>
      </c>
      <c r="AL137" s="167">
        <f>'Test-AI'!T135</f>
        <v>43.964391999999997</v>
      </c>
      <c r="AM137" s="167">
        <f>'Test-AI'!U135</f>
        <v>44.803376999999998</v>
      </c>
      <c r="AN137" s="167">
        <f>'Test-AI'!V135</f>
        <v>44.476084</v>
      </c>
      <c r="AO137" s="167">
        <f>'Test-AI'!W135</f>
        <v>48.668840000000003</v>
      </c>
      <c r="AP137" s="167">
        <f>'Test-AI'!X135</f>
        <v>49.189373000000003</v>
      </c>
      <c r="AQ137" s="167">
        <f>10*LOG10(1/((Summary!$C$80/10^(AN137/10)+Summary!$C$81/10^(AO137/10)+Summary!$C$82/10^(AP137/10))/Summary!$C$83))</f>
        <v>45.519434508140591</v>
      </c>
      <c r="AR137" s="167">
        <f>'Test-AI'!Y135</f>
        <v>0.169432</v>
      </c>
      <c r="AS137" s="167">
        <f>'Test-AI'!Z135</f>
        <v>35845.4</v>
      </c>
      <c r="AT137" s="295">
        <f>'Test-AI'!AA135</f>
        <v>1.5924</v>
      </c>
      <c r="AU137" s="357">
        <f>'Test-AI'!AB135</f>
        <v>3</v>
      </c>
      <c r="AV137" s="357">
        <f>'Test-AI'!AC135</f>
        <v>5</v>
      </c>
      <c r="AW137" s="395">
        <f t="shared" si="13"/>
        <v>9.9570555555555558</v>
      </c>
      <c r="AX137" s="297">
        <f t="shared" si="14"/>
        <v>119.00863213811422</v>
      </c>
      <c r="AY137" s="298">
        <f t="shared" si="15"/>
        <v>3.3708721422523289</v>
      </c>
      <c r="AZ137" s="297">
        <f t="shared" si="16"/>
        <v>1</v>
      </c>
      <c r="BA137" s="345">
        <f t="shared" si="17"/>
        <v>1</v>
      </c>
      <c r="BB137" s="75"/>
      <c r="BC137" s="75"/>
      <c r="BD137" s="565"/>
      <c r="BE137" s="550"/>
      <c r="BF137" s="552"/>
      <c r="BG137" s="552"/>
      <c r="BH137" s="552"/>
      <c r="BI137" s="552"/>
      <c r="BJ137" s="552"/>
      <c r="BK137" s="553"/>
      <c r="BL137" s="552"/>
      <c r="BM137" s="553"/>
      <c r="BN137" s="552"/>
      <c r="BO137" s="546"/>
      <c r="BP137" s="541"/>
      <c r="BQ137" s="546"/>
      <c r="BR137" s="541"/>
      <c r="BS137" s="553"/>
      <c r="BT137" s="552"/>
      <c r="BU137" s="553"/>
      <c r="BV137" s="552"/>
      <c r="BW137" s="553"/>
      <c r="BX137" s="552"/>
      <c r="BY137" s="552"/>
      <c r="BZ137" s="541"/>
      <c r="CA137" s="541"/>
      <c r="CB137" s="552"/>
      <c r="CC137" s="553"/>
      <c r="CD137" s="552"/>
      <c r="CE137" s="546"/>
      <c r="CF137" s="541"/>
      <c r="CG137" s="546"/>
      <c r="CH137" s="541"/>
    </row>
    <row r="138" spans="1:86" ht="17" customHeight="1" x14ac:dyDescent="0.2">
      <c r="A138" s="538"/>
      <c r="B138" s="566"/>
      <c r="C138" s="485"/>
      <c r="D138" s="590"/>
      <c r="E138" s="558"/>
      <c r="F138" s="362">
        <v>135</v>
      </c>
      <c r="G138" s="420">
        <f>'Anchor-AI'!L136</f>
        <v>3623.8463999999999</v>
      </c>
      <c r="H138" s="295">
        <f>'Anchor-AI'!M136</f>
        <v>41.401048000000003</v>
      </c>
      <c r="I138" s="295">
        <f>'Anchor-AI'!N136</f>
        <v>44.995234000000004</v>
      </c>
      <c r="J138" s="295">
        <f>'Anchor-AI'!O136</f>
        <v>45.298631</v>
      </c>
      <c r="K138" s="295">
        <f>(Summary!$C$69*H138+Summary!$C$70*I138+Summary!$C$71*J138)/Summary!$C$72</f>
        <v>42.150224899999998</v>
      </c>
      <c r="L138" s="295">
        <f>'Anchor-AI'!P136</f>
        <v>18.530279</v>
      </c>
      <c r="M138" s="295">
        <f>'Anchor-AI'!Q136</f>
        <v>19.346616999999998</v>
      </c>
      <c r="N138" s="295">
        <f>'Anchor-AI'!R136</f>
        <v>81.160601999999997</v>
      </c>
      <c r="O138" s="295">
        <f>'Anchor-AI'!S136</f>
        <v>79.300104000000005</v>
      </c>
      <c r="P138" s="295">
        <f>'Anchor-AI'!T136</f>
        <v>38.968502999999998</v>
      </c>
      <c r="Q138" s="295">
        <f>'Anchor-AI'!U136</f>
        <v>41.555531000000002</v>
      </c>
      <c r="R138" s="295">
        <f>'Anchor-AI'!V136</f>
        <v>41.401032999999998</v>
      </c>
      <c r="S138" s="295">
        <f>'Anchor-AI'!W136</f>
        <v>44.995103</v>
      </c>
      <c r="T138" s="295">
        <f>'Anchor-AI'!X136</f>
        <v>45.298589999999997</v>
      </c>
      <c r="U138" s="295">
        <f>10*LOG10(1/((Summary!$C$80/10^(R138/10)+Summary!$C$81/10^(S138/10)+Summary!$C$82/10^(T138/10))/Summary!$C$83))</f>
        <v>42.329857091607586</v>
      </c>
      <c r="V138" s="295">
        <f>'Anchor-AI'!Y136</f>
        <v>0.26978600000000003</v>
      </c>
      <c r="W138" s="295">
        <f>'Anchor-AI'!Z136</f>
        <v>198.4</v>
      </c>
      <c r="X138" s="295">
        <f>'Anchor-AI'!AA136</f>
        <v>0.43919999999999998</v>
      </c>
      <c r="Y138" s="357">
        <f>'Anchor-AI'!AB136</f>
        <v>3</v>
      </c>
      <c r="Z138" s="357">
        <f>'Anchor-AI'!AC136</f>
        <v>5</v>
      </c>
      <c r="AA138" s="395">
        <f t="shared" si="12"/>
        <v>5.5111111111111111E-2</v>
      </c>
      <c r="AC138" s="389">
        <f>'Test-AI'!L136</f>
        <v>3083.2512000000002</v>
      </c>
      <c r="AD138" s="167">
        <f>'Test-AI'!M136</f>
        <v>41.661313999999997</v>
      </c>
      <c r="AE138" s="167">
        <f>'Test-AI'!N136</f>
        <v>45.120486</v>
      </c>
      <c r="AF138" s="167">
        <f>'Test-AI'!O136</f>
        <v>45.465147000000002</v>
      </c>
      <c r="AG138" s="167">
        <f>(Summary!$C$69*AD138+Summary!$C$70*AE138+Summary!$C$71*AF138)/Summary!$C$72</f>
        <v>42.387614499999998</v>
      </c>
      <c r="AH138" s="167">
        <f>'Test-AI'!P136</f>
        <v>18.644159999999999</v>
      </c>
      <c r="AI138" s="167">
        <f>'Test-AI'!Q136</f>
        <v>19.485907000000001</v>
      </c>
      <c r="AJ138" s="167">
        <f>'Test-AI'!R136</f>
        <v>82.402193999999994</v>
      </c>
      <c r="AK138" s="167">
        <f>'Test-AI'!S136</f>
        <v>80.201672000000002</v>
      </c>
      <c r="AL138" s="167">
        <f>'Test-AI'!T136</f>
        <v>39.158712000000001</v>
      </c>
      <c r="AM138" s="167">
        <f>'Test-AI'!U136</f>
        <v>41.611826000000001</v>
      </c>
      <c r="AN138" s="167">
        <f>'Test-AI'!V136</f>
        <v>41.661259999999999</v>
      </c>
      <c r="AO138" s="167">
        <f>'Test-AI'!W136</f>
        <v>45.120404000000001</v>
      </c>
      <c r="AP138" s="167">
        <f>'Test-AI'!X136</f>
        <v>45.464979999999997</v>
      </c>
      <c r="AQ138" s="167">
        <f>10*LOG10(1/((Summary!$C$80/10^(AN138/10)+Summary!$C$81/10^(AO138/10)+Summary!$C$82/10^(AP138/10))/Summary!$C$83))</f>
        <v>42.569786037208274</v>
      </c>
      <c r="AR138" s="167">
        <f>'Test-AI'!Y136</f>
        <v>0.26063199999999997</v>
      </c>
      <c r="AS138" s="167">
        <f>'Test-AI'!Z136</f>
        <v>24681.4</v>
      </c>
      <c r="AT138" s="295">
        <f>'Test-AI'!AA136</f>
        <v>1.5681</v>
      </c>
      <c r="AU138" s="357">
        <f>'Test-AI'!AB136</f>
        <v>3</v>
      </c>
      <c r="AV138" s="357">
        <f>'Test-AI'!AC136</f>
        <v>5</v>
      </c>
      <c r="AW138" s="395">
        <f t="shared" si="13"/>
        <v>6.8559444444444448</v>
      </c>
      <c r="AX138" s="297">
        <f t="shared" si="14"/>
        <v>124.40221774193549</v>
      </c>
      <c r="AY138" s="298">
        <f t="shared" si="15"/>
        <v>3.570355191256831</v>
      </c>
      <c r="AZ138" s="297">
        <f t="shared" si="16"/>
        <v>1</v>
      </c>
      <c r="BA138" s="345">
        <f t="shared" si="17"/>
        <v>1</v>
      </c>
      <c r="BB138" s="75"/>
      <c r="BC138" s="75"/>
      <c r="BD138" s="573" t="s">
        <v>147</v>
      </c>
      <c r="BE138" s="549">
        <f t="array" ref="BE138">bdRateExtend($G137:$G140,H137:H140,$AC137:$AC140,AD137:AD140)</f>
        <v>-0.19578464127768358</v>
      </c>
      <c r="BF138" s="552"/>
      <c r="BG138" s="552"/>
      <c r="BH138" s="552"/>
      <c r="BI138" s="552"/>
      <c r="BJ138" s="552"/>
      <c r="BK138" s="551">
        <f t="array" ref="BK138">bdRateExtend($G137:$G140,L137:L140,$AC137:$AC140,AH137:AH140)</f>
        <v>-0.16878484374970981</v>
      </c>
      <c r="BL138" s="552"/>
      <c r="BM138" s="551">
        <f t="array" ref="BM138">bdRateExtend($G137:$G140,M137:M140,$AC137:$AC140,AI137:AI140)</f>
        <v>-0.17175583153857366</v>
      </c>
      <c r="BN138" s="552"/>
      <c r="BO138" s="545">
        <f t="array" ref="BO138">bdRateExtend($G137:$G140,N137:N140,$AC137:$AC140,AJ137:AJ140,"None", FALSE,1)</f>
        <v>-0.20460514300684651</v>
      </c>
      <c r="BP138" s="541"/>
      <c r="BQ138" s="545">
        <f t="array" ref="BQ138">bdRateExtend($G137:$G140,O137:O140,$AC137:$AC140,AK137:AK140,"None", FALSE,1)</f>
        <v>-0.19675517293972711</v>
      </c>
      <c r="BR138" s="541"/>
      <c r="BS138" s="551">
        <f t="array" ref="BS138">bdRateExtend($G137:$G140,P137:P140,$AC137:$AC140,AL137:AL140)</f>
        <v>-0.17687307021037735</v>
      </c>
      <c r="BT138" s="552"/>
      <c r="BU138" s="551">
        <f t="array" ref="BU138">bdRateExtend($G137:$G140,Q137:Q140,$AC137:$AC140,AM137:AM140)</f>
        <v>-0.16308039634306815</v>
      </c>
      <c r="BV138" s="552"/>
      <c r="BW138" s="551">
        <f t="array" ref="BW138">bdRateExtend($G137:$G140,R137:R140,$AC137:$AC140,AN137:AN140)</f>
        <v>-0.19578430302160066</v>
      </c>
      <c r="BX138" s="552"/>
      <c r="BY138" s="552"/>
      <c r="BZ138" s="541"/>
      <c r="CA138" s="541"/>
      <c r="CB138" s="552"/>
      <c r="CC138" s="561">
        <f t="array" ref="CC138">bdCAMBIExtend($G137:$G140,V137:V140,$AC137:$AC140,AR137:AR140)</f>
        <v>4.0334342715738353E-3</v>
      </c>
      <c r="CD138" s="552"/>
      <c r="CE138" s="554">
        <f t="array" ref="CE138">testVMAFRange($G137:$G140,N137:N140,$AC137:$AC140,AJ137:AJ140)</f>
        <v>0</v>
      </c>
      <c r="CF138" s="541"/>
      <c r="CG138" s="554">
        <f t="array" ref="CG138">testVMAFRange($G137:$G140,O137:O140,$AC137:$AC140,AK137:AK140)</f>
        <v>0</v>
      </c>
      <c r="CH138" s="541"/>
    </row>
    <row r="139" spans="1:86" ht="17" customHeight="1" x14ac:dyDescent="0.2">
      <c r="A139" s="538"/>
      <c r="B139" s="566"/>
      <c r="C139" s="485"/>
      <c r="D139" s="590"/>
      <c r="E139" s="558"/>
      <c r="F139" s="362">
        <v>160</v>
      </c>
      <c r="G139" s="420">
        <f>'Anchor-AI'!L137</f>
        <v>1721.0496000000001</v>
      </c>
      <c r="H139" s="295">
        <f>'Anchor-AI'!M137</f>
        <v>37.866129999999998</v>
      </c>
      <c r="I139" s="295">
        <f>'Anchor-AI'!N137</f>
        <v>41.476222</v>
      </c>
      <c r="J139" s="295">
        <f>'Anchor-AI'!O137</f>
        <v>41.397202999999998</v>
      </c>
      <c r="K139" s="295">
        <f>(Summary!$C$69*H139+Summary!$C$70*I139+Summary!$C$71*J139)/Summary!$C$72</f>
        <v>38.580246500000001</v>
      </c>
      <c r="L139" s="295">
        <f>'Anchor-AI'!P137</f>
        <v>14.515504</v>
      </c>
      <c r="M139" s="295">
        <f>'Anchor-AI'!Q137</f>
        <v>15.574783999999999</v>
      </c>
      <c r="N139" s="295">
        <f>'Anchor-AI'!R137</f>
        <v>59.663781</v>
      </c>
      <c r="O139" s="295">
        <f>'Anchor-AI'!S137</f>
        <v>57.822279999999999</v>
      </c>
      <c r="P139" s="295">
        <f>'Anchor-AI'!T137</f>
        <v>34.256722000000003</v>
      </c>
      <c r="Q139" s="295">
        <f>'Anchor-AI'!U137</f>
        <v>37.946446999999999</v>
      </c>
      <c r="R139" s="295">
        <f>'Anchor-AI'!V137</f>
        <v>37.866007000000003</v>
      </c>
      <c r="S139" s="295">
        <f>'Anchor-AI'!W137</f>
        <v>41.476067</v>
      </c>
      <c r="T139" s="295">
        <f>'Anchor-AI'!X137</f>
        <v>41.396847000000001</v>
      </c>
      <c r="U139" s="295">
        <f>10*LOG10(1/((Summary!$C$80/10^(R139/10)+Summary!$C$81/10^(S139/10)+Summary!$C$82/10^(T139/10))/Summary!$C$83))</f>
        <v>38.76418576927351</v>
      </c>
      <c r="V139" s="295">
        <f>'Anchor-AI'!Y137</f>
        <v>0.38023499999999999</v>
      </c>
      <c r="W139" s="295">
        <f>'Anchor-AI'!Z137</f>
        <v>200.1</v>
      </c>
      <c r="X139" s="295">
        <f>'Anchor-AI'!AA137</f>
        <v>0.3251</v>
      </c>
      <c r="Y139" s="357">
        <f>'Anchor-AI'!AB137</f>
        <v>3</v>
      </c>
      <c r="Z139" s="357">
        <f>'Anchor-AI'!AC137</f>
        <v>5</v>
      </c>
      <c r="AA139" s="395">
        <f t="shared" si="12"/>
        <v>5.5583333333333332E-2</v>
      </c>
      <c r="AC139" s="389">
        <f>'Test-AI'!L137</f>
        <v>1498.4064000000001</v>
      </c>
      <c r="AD139" s="167">
        <f>'Test-AI'!M137</f>
        <v>38.255273000000003</v>
      </c>
      <c r="AE139" s="167">
        <f>'Test-AI'!N137</f>
        <v>41.600625000000001</v>
      </c>
      <c r="AF139" s="167">
        <f>'Test-AI'!O137</f>
        <v>41.677334000000002</v>
      </c>
      <c r="AG139" s="167">
        <f>(Summary!$C$69*AD139+Summary!$C$70*AE139+Summary!$C$71*AF139)/Summary!$C$72</f>
        <v>38.932014300000006</v>
      </c>
      <c r="AH139" s="167">
        <f>'Test-AI'!P137</f>
        <v>14.759475999999999</v>
      </c>
      <c r="AI139" s="167">
        <f>'Test-AI'!Q137</f>
        <v>15.819739999999999</v>
      </c>
      <c r="AJ139" s="167">
        <f>'Test-AI'!R137</f>
        <v>62.529719999999998</v>
      </c>
      <c r="AK139" s="167">
        <f>'Test-AI'!S137</f>
        <v>60.408887</v>
      </c>
      <c r="AL139" s="167">
        <f>'Test-AI'!T137</f>
        <v>34.628523999999999</v>
      </c>
      <c r="AM139" s="167">
        <f>'Test-AI'!U137</f>
        <v>38.156996999999997</v>
      </c>
      <c r="AN139" s="167">
        <f>'Test-AI'!V137</f>
        <v>38.255212999999998</v>
      </c>
      <c r="AO139" s="167">
        <f>'Test-AI'!W137</f>
        <v>41.600493999999998</v>
      </c>
      <c r="AP139" s="167">
        <f>'Test-AI'!X137</f>
        <v>41.677202999999999</v>
      </c>
      <c r="AQ139" s="167">
        <f>10*LOG10(1/((Summary!$C$80/10^(AN139/10)+Summary!$C$81/10^(AO139/10)+Summary!$C$82/10^(AP139/10))/Summary!$C$83))</f>
        <v>39.119137565821774</v>
      </c>
      <c r="AR139" s="167">
        <f>'Test-AI'!Y137</f>
        <v>0.410522</v>
      </c>
      <c r="AS139" s="167">
        <f>'Test-AI'!Z137</f>
        <v>13610.4</v>
      </c>
      <c r="AT139" s="295">
        <f>'Test-AI'!AA137</f>
        <v>1.2499</v>
      </c>
      <c r="AU139" s="357">
        <f>'Test-AI'!AB137</f>
        <v>3</v>
      </c>
      <c r="AV139" s="357">
        <f>'Test-AI'!AC137</f>
        <v>5</v>
      </c>
      <c r="AW139" s="395">
        <f t="shared" si="13"/>
        <v>3.7806666666666664</v>
      </c>
      <c r="AX139" s="297">
        <f t="shared" si="14"/>
        <v>68.017991004497745</v>
      </c>
      <c r="AY139" s="298">
        <f t="shared" si="15"/>
        <v>3.8446631805598277</v>
      </c>
      <c r="AZ139" s="297">
        <f t="shared" si="16"/>
        <v>1</v>
      </c>
      <c r="BA139" s="345">
        <f t="shared" si="17"/>
        <v>1</v>
      </c>
      <c r="BB139" s="75"/>
      <c r="BC139" s="75"/>
      <c r="BD139" s="565"/>
      <c r="BE139" s="550"/>
      <c r="BF139" s="552"/>
      <c r="BG139" s="552"/>
      <c r="BH139" s="552"/>
      <c r="BI139" s="552"/>
      <c r="BJ139" s="552"/>
      <c r="BK139" s="553"/>
      <c r="BL139" s="552"/>
      <c r="BM139" s="553"/>
      <c r="BN139" s="552"/>
      <c r="BO139" s="546"/>
      <c r="BP139" s="541"/>
      <c r="BQ139" s="546"/>
      <c r="BR139" s="541"/>
      <c r="BS139" s="553"/>
      <c r="BT139" s="552"/>
      <c r="BU139" s="553"/>
      <c r="BV139" s="552"/>
      <c r="BW139" s="553"/>
      <c r="BX139" s="552"/>
      <c r="BY139" s="552"/>
      <c r="BZ139" s="541"/>
      <c r="CA139" s="541"/>
      <c r="CB139" s="552"/>
      <c r="CC139" s="553"/>
      <c r="CD139" s="552"/>
      <c r="CE139" s="546"/>
      <c r="CF139" s="541"/>
      <c r="CG139" s="546"/>
      <c r="CH139" s="541"/>
    </row>
    <row r="140" spans="1:86" ht="17" customHeight="1" thickBot="1" x14ac:dyDescent="0.25">
      <c r="A140" s="538"/>
      <c r="B140" s="566"/>
      <c r="C140" s="485"/>
      <c r="D140" s="590"/>
      <c r="E140" s="558"/>
      <c r="F140" s="362">
        <v>185</v>
      </c>
      <c r="G140" s="420">
        <f>'Anchor-AI'!L138</f>
        <v>761.77919999999995</v>
      </c>
      <c r="H140" s="295">
        <f>'Anchor-AI'!M138</f>
        <v>34.399771999999999</v>
      </c>
      <c r="I140" s="295">
        <f>'Anchor-AI'!N138</f>
        <v>38.425275999999997</v>
      </c>
      <c r="J140" s="295">
        <f>'Anchor-AI'!O138</f>
        <v>37.834881000000003</v>
      </c>
      <c r="K140" s="295">
        <f>(Summary!$C$69*H140+Summary!$C$70*I140+Summary!$C$71*J140)/Summary!$C$72</f>
        <v>35.1458333</v>
      </c>
      <c r="L140" s="295">
        <f>'Anchor-AI'!P138</f>
        <v>10.953016999999999</v>
      </c>
      <c r="M140" s="295">
        <f>'Anchor-AI'!Q138</f>
        <v>12.039567</v>
      </c>
      <c r="N140" s="295">
        <f>'Anchor-AI'!R138</f>
        <v>30.493556999999999</v>
      </c>
      <c r="O140" s="295">
        <f>'Anchor-AI'!S138</f>
        <v>29.154342</v>
      </c>
      <c r="P140" s="295">
        <f>'Anchor-AI'!T138</f>
        <v>30.169516999999999</v>
      </c>
      <c r="Q140" s="295">
        <f>'Anchor-AI'!U138</f>
        <v>34.493535999999999</v>
      </c>
      <c r="R140" s="295">
        <f>'Anchor-AI'!V138</f>
        <v>34.399726999999999</v>
      </c>
      <c r="S140" s="295">
        <f>'Anchor-AI'!W138</f>
        <v>38.425207999999998</v>
      </c>
      <c r="T140" s="295">
        <f>'Anchor-AI'!X138</f>
        <v>37.833820000000003</v>
      </c>
      <c r="U140" s="295">
        <f>10*LOG10(1/((Summary!$C$80/10^(R140/10)+Summary!$C$81/10^(S140/10)+Summary!$C$82/10^(T140/10))/Summary!$C$83))</f>
        <v>35.32445593847924</v>
      </c>
      <c r="V140" s="295">
        <f>'Anchor-AI'!Y138</f>
        <v>0.406113</v>
      </c>
      <c r="W140" s="295">
        <f>'Anchor-AI'!Z138</f>
        <v>125.3</v>
      </c>
      <c r="X140" s="295">
        <f>'Anchor-AI'!AA138</f>
        <v>0.1981</v>
      </c>
      <c r="Y140" s="357">
        <f>'Anchor-AI'!AB138</f>
        <v>3</v>
      </c>
      <c r="Z140" s="357">
        <f>'Anchor-AI'!AC138</f>
        <v>5</v>
      </c>
      <c r="AA140" s="395">
        <f t="shared" si="12"/>
        <v>3.4805555555555555E-2</v>
      </c>
      <c r="AC140" s="389">
        <f>'Test-AI'!L138</f>
        <v>673.19039999999995</v>
      </c>
      <c r="AD140" s="167">
        <f>'Test-AI'!M138</f>
        <v>34.758709000000003</v>
      </c>
      <c r="AE140" s="167">
        <f>'Test-AI'!N138</f>
        <v>38.472738</v>
      </c>
      <c r="AF140" s="167">
        <f>'Test-AI'!O138</f>
        <v>37.955029000000003</v>
      </c>
      <c r="AG140" s="167">
        <f>(Summary!$C$69*AD140+Summary!$C$70*AE140+Summary!$C$71*AF140)/Summary!$C$72</f>
        <v>35.449743900000001</v>
      </c>
      <c r="AH140" s="167">
        <f>'Test-AI'!P138</f>
        <v>11.242029</v>
      </c>
      <c r="AI140" s="167">
        <f>'Test-AI'!Q138</f>
        <v>12.30414</v>
      </c>
      <c r="AJ140" s="167">
        <f>'Test-AI'!R138</f>
        <v>35.235024000000003</v>
      </c>
      <c r="AK140" s="167">
        <f>'Test-AI'!S138</f>
        <v>33.87782</v>
      </c>
      <c r="AL140" s="167">
        <f>'Test-AI'!T138</f>
        <v>30.546310999999999</v>
      </c>
      <c r="AM140" s="167">
        <f>'Test-AI'!U138</f>
        <v>34.713566999999998</v>
      </c>
      <c r="AN140" s="167">
        <f>'Test-AI'!V138</f>
        <v>34.758529000000003</v>
      </c>
      <c r="AO140" s="167">
        <f>'Test-AI'!W138</f>
        <v>38.472129000000002</v>
      </c>
      <c r="AP140" s="167">
        <f>'Test-AI'!X138</f>
        <v>37.954900000000002</v>
      </c>
      <c r="AQ140" s="167">
        <f>10*LOG10(1/((Summary!$C$80/10^(AN140/10)+Summary!$C$81/10^(AO140/10)+Summary!$C$82/10^(AP140/10))/Summary!$C$83))</f>
        <v>35.634292494781285</v>
      </c>
      <c r="AR140" s="167">
        <f>'Test-AI'!Y138</f>
        <v>0.50220699999999996</v>
      </c>
      <c r="AS140" s="167">
        <f>'Test-AI'!Z138</f>
        <v>4830.6000000000004</v>
      </c>
      <c r="AT140" s="295">
        <f>'Test-AI'!AA138</f>
        <v>0.78949999999999998</v>
      </c>
      <c r="AU140" s="357">
        <f>'Test-AI'!AB138</f>
        <v>3</v>
      </c>
      <c r="AV140" s="357">
        <f>'Test-AI'!AC138</f>
        <v>5</v>
      </c>
      <c r="AW140" s="395">
        <f t="shared" si="13"/>
        <v>1.3418333333333334</v>
      </c>
      <c r="AX140" s="297">
        <f t="shared" si="14"/>
        <v>38.552274541101362</v>
      </c>
      <c r="AY140" s="298">
        <f t="shared" si="15"/>
        <v>3.9853609288238263</v>
      </c>
      <c r="AZ140" s="297">
        <f t="shared" si="16"/>
        <v>1</v>
      </c>
      <c r="BA140" s="345">
        <f t="shared" si="17"/>
        <v>1</v>
      </c>
      <c r="BB140" s="75"/>
      <c r="BC140" s="75"/>
      <c r="BD140" s="574" t="s">
        <v>46</v>
      </c>
      <c r="BE140" s="549">
        <f t="array" ref="BE140">bdRateExtend($G138:$G141,H138:H141,$AC138:$AC141,AD138:AD141)</f>
        <v>-0.1947808096003254</v>
      </c>
      <c r="BF140" s="552"/>
      <c r="BG140" s="552"/>
      <c r="BH140" s="552"/>
      <c r="BI140" s="552"/>
      <c r="BJ140" s="552"/>
      <c r="BK140" s="551">
        <f t="array" ref="BK140">bdRateExtend($G138:$G141,L138:L141,$AC138:$AC141,AH138:AH141)</f>
        <v>-0.17765813744478032</v>
      </c>
      <c r="BL140" s="552"/>
      <c r="BM140" s="551">
        <f t="array" ref="BM140">bdRateExtend($G138:$G141,M138:M141,$AC138:$AC141,AI138:AI141)</f>
        <v>-0.17510561665473456</v>
      </c>
      <c r="BN140" s="552"/>
      <c r="BO140" s="545">
        <f t="array" ref="BO140">bdRateExtend($G138:$G141,N138:N141,$AC138:$AC141,AJ138:AJ141,"None", FALSE,1)</f>
        <v>-0.2078886114553502</v>
      </c>
      <c r="BP140" s="541"/>
      <c r="BQ140" s="545">
        <f t="array" ref="BQ140">bdRateExtend($G138:$G141,O138:O141,$AC138:$AC141,AK138:AK141,"None", FALSE,1)</f>
        <v>-0.20687303349705044</v>
      </c>
      <c r="BR140" s="541"/>
      <c r="BS140" s="551">
        <f t="array" ref="BS140">bdRateExtend($G138:$G141,P138:P141,$AC138:$AC141,AL138:AL141)</f>
        <v>-0.1837232648225412</v>
      </c>
      <c r="BT140" s="552"/>
      <c r="BU140" s="551">
        <f t="array" ref="BU140">bdRateExtend($G138:$G141,Q138:Q141,$AC138:$AC141,AM138:AM141)</f>
        <v>-0.16059807463507425</v>
      </c>
      <c r="BV140" s="552"/>
      <c r="BW140" s="551">
        <f t="array" ref="BW140">bdRateExtend($G138:$G141,R138:R141,$AC138:$AC141,AN138:AN141)</f>
        <v>-0.19477121917546292</v>
      </c>
      <c r="BX140" s="552"/>
      <c r="BY140" s="552"/>
      <c r="BZ140" s="541"/>
      <c r="CA140" s="541"/>
      <c r="CB140" s="552"/>
      <c r="CC140" s="561">
        <f t="array" ref="CC140">bdCAMBIExtend($G138:$G141,V138:V141,$AC138:$AC141,AR138:AR141)</f>
        <v>1.8967965477612002E-2</v>
      </c>
      <c r="CD140" s="552"/>
      <c r="CE140" s="554">
        <f t="array" ref="CE140">testVMAFRange($G138:$G141,N138:N141,$AC138:$AC141,AJ138:AJ141)</f>
        <v>0</v>
      </c>
      <c r="CF140" s="541"/>
      <c r="CG140" s="554">
        <f t="array" ref="CG140">testVMAFRange($G138:$G141,O138:O141,$AC138:$AC141,AK138:AK141)</f>
        <v>0</v>
      </c>
      <c r="CH140" s="541"/>
    </row>
    <row r="141" spans="1:86" ht="17" customHeight="1" thickBot="1" x14ac:dyDescent="0.25">
      <c r="A141" s="538"/>
      <c r="B141" s="596"/>
      <c r="C141" s="486"/>
      <c r="D141" s="591"/>
      <c r="E141" s="559"/>
      <c r="F141" s="363">
        <v>210</v>
      </c>
      <c r="G141" s="421">
        <f>'Anchor-AI'!L139</f>
        <v>321.79199999999997</v>
      </c>
      <c r="H141" s="392">
        <f>'Anchor-AI'!M139</f>
        <v>31.094833999999999</v>
      </c>
      <c r="I141" s="392">
        <f>'Anchor-AI'!N139</f>
        <v>35.627963999999999</v>
      </c>
      <c r="J141" s="392">
        <f>'Anchor-AI'!O139</f>
        <v>34.400024000000002</v>
      </c>
      <c r="K141" s="392">
        <f>(Summary!$C$69*H141+Summary!$C$70*I141+Summary!$C$71*J141)/Summary!$C$72</f>
        <v>31.878665999999999</v>
      </c>
      <c r="L141" s="392">
        <f>'Anchor-AI'!P139</f>
        <v>8.2272820000000007</v>
      </c>
      <c r="M141" s="392">
        <f>'Anchor-AI'!Q139</f>
        <v>9.1682039999999994</v>
      </c>
      <c r="N141" s="392">
        <f>'Anchor-AI'!R139</f>
        <v>7.9816310000000001</v>
      </c>
      <c r="O141" s="392">
        <f>'Anchor-AI'!S139</f>
        <v>7.2777240000000001</v>
      </c>
      <c r="P141" s="392">
        <f>'Anchor-AI'!T139</f>
        <v>26.694711000000002</v>
      </c>
      <c r="Q141" s="392">
        <f>'Anchor-AI'!U139</f>
        <v>31.253487</v>
      </c>
      <c r="R141" s="392">
        <f>'Anchor-AI'!V139</f>
        <v>31.094771000000001</v>
      </c>
      <c r="S141" s="392">
        <f>'Anchor-AI'!W139</f>
        <v>35.627803</v>
      </c>
      <c r="T141" s="392">
        <f>'Anchor-AI'!X139</f>
        <v>34.39969</v>
      </c>
      <c r="U141" s="392">
        <f>10*LOG10(1/((Summary!$C$80/10^(R141/10)+Summary!$C$81/10^(S141/10)+Summary!$C$82/10^(T141/10))/Summary!$C$83))</f>
        <v>32.046416295405315</v>
      </c>
      <c r="V141" s="392">
        <f>'Anchor-AI'!Y139</f>
        <v>0.53221799999999997</v>
      </c>
      <c r="W141" s="392">
        <f>'Anchor-AI'!Z139</f>
        <v>98.1</v>
      </c>
      <c r="X141" s="392">
        <f>'Anchor-AI'!AA139</f>
        <v>0.25419999999999998</v>
      </c>
      <c r="Y141" s="393">
        <f>'Anchor-AI'!AB139</f>
        <v>3</v>
      </c>
      <c r="Z141" s="393">
        <f>'Anchor-AI'!AC139</f>
        <v>5</v>
      </c>
      <c r="AA141" s="396">
        <f t="shared" si="12"/>
        <v>2.725E-2</v>
      </c>
      <c r="AC141" s="390">
        <f>'Test-AI'!L139</f>
        <v>291.30239999999998</v>
      </c>
      <c r="AD141" s="391">
        <f>'Test-AI'!M139</f>
        <v>31.492646000000001</v>
      </c>
      <c r="AE141" s="391">
        <f>'Test-AI'!N139</f>
        <v>35.426658000000003</v>
      </c>
      <c r="AF141" s="391">
        <f>'Test-AI'!O139</f>
        <v>34.388568999999997</v>
      </c>
      <c r="AG141" s="391">
        <f>(Summary!$C$69*AD141+Summary!$C$70*AE141+Summary!$C$71*AF141)/Summary!$C$72</f>
        <v>32.175639500000003</v>
      </c>
      <c r="AH141" s="391">
        <f>'Test-AI'!P139</f>
        <v>8.6073850000000007</v>
      </c>
      <c r="AI141" s="391">
        <f>'Test-AI'!Q139</f>
        <v>9.4966670000000004</v>
      </c>
      <c r="AJ141" s="391">
        <f>'Test-AI'!R139</f>
        <v>8.9740260000000003</v>
      </c>
      <c r="AK141" s="391">
        <f>'Test-AI'!S139</f>
        <v>8.5366499999999998</v>
      </c>
      <c r="AL141" s="391">
        <f>'Test-AI'!T139</f>
        <v>27.078420000000001</v>
      </c>
      <c r="AM141" s="391">
        <f>'Test-AI'!U139</f>
        <v>31.382849</v>
      </c>
      <c r="AN141" s="391">
        <f>'Test-AI'!V139</f>
        <v>31.492466</v>
      </c>
      <c r="AO141" s="391">
        <f>'Test-AI'!W139</f>
        <v>35.423788000000002</v>
      </c>
      <c r="AP141" s="391">
        <f>'Test-AI'!X139</f>
        <v>34.388272000000001</v>
      </c>
      <c r="AQ141" s="391">
        <f>10*LOG10(1/((Summary!$C$80/10^(AN141/10)+Summary!$C$81/10^(AO141/10)+Summary!$C$82/10^(AP141/10))/Summary!$C$83))</f>
        <v>32.356261353546252</v>
      </c>
      <c r="AR141" s="391">
        <f>'Test-AI'!Y139</f>
        <v>0.45950800000000003</v>
      </c>
      <c r="AS141" s="391">
        <f>'Test-AI'!Z139</f>
        <v>2022.7</v>
      </c>
      <c r="AT141" s="392">
        <f>'Test-AI'!AA139</f>
        <v>0.84009999999999996</v>
      </c>
      <c r="AU141" s="393">
        <f>'Test-AI'!AB139</f>
        <v>3</v>
      </c>
      <c r="AV141" s="393">
        <f>'Test-AI'!AC139</f>
        <v>5</v>
      </c>
      <c r="AW141" s="396">
        <f t="shared" si="13"/>
        <v>0.56186111111111114</v>
      </c>
      <c r="AX141" s="302">
        <f t="shared" si="14"/>
        <v>20.618756371049951</v>
      </c>
      <c r="AY141" s="303">
        <f t="shared" si="15"/>
        <v>3.3048780487804881</v>
      </c>
      <c r="AZ141" s="297">
        <f t="shared" si="16"/>
        <v>1</v>
      </c>
      <c r="BA141" s="345">
        <f t="shared" si="17"/>
        <v>1</v>
      </c>
      <c r="BB141" s="75"/>
      <c r="BC141" s="75"/>
      <c r="BD141" s="570"/>
      <c r="BE141" s="550"/>
      <c r="BF141" s="553"/>
      <c r="BG141" s="553"/>
      <c r="BH141" s="553"/>
      <c r="BI141" s="553"/>
      <c r="BJ141" s="553"/>
      <c r="BK141" s="553"/>
      <c r="BL141" s="553"/>
      <c r="BM141" s="553"/>
      <c r="BN141" s="553"/>
      <c r="BO141" s="546"/>
      <c r="BP141" s="544"/>
      <c r="BQ141" s="546"/>
      <c r="BR141" s="544"/>
      <c r="BS141" s="553"/>
      <c r="BT141" s="553"/>
      <c r="BU141" s="553"/>
      <c r="BV141" s="553"/>
      <c r="BW141" s="553"/>
      <c r="BX141" s="553"/>
      <c r="BY141" s="553"/>
      <c r="BZ141" s="544"/>
      <c r="CA141" s="544"/>
      <c r="CB141" s="553"/>
      <c r="CC141" s="553"/>
      <c r="CD141" s="553"/>
      <c r="CE141" s="546"/>
      <c r="CF141" s="544"/>
      <c r="CG141" s="546"/>
      <c r="CH141" s="544"/>
    </row>
    <row r="142" spans="1:86" ht="17" customHeight="1" thickBot="1" x14ac:dyDescent="0.25">
      <c r="A142" s="538"/>
      <c r="B142" s="595" t="s">
        <v>148</v>
      </c>
      <c r="C142" s="586" t="s">
        <v>245</v>
      </c>
      <c r="D142" s="589">
        <v>60</v>
      </c>
      <c r="E142" s="557">
        <v>8</v>
      </c>
      <c r="F142" s="238">
        <v>85</v>
      </c>
      <c r="G142" s="294">
        <f>'Anchor-AI'!L140</f>
        <v>28326.912</v>
      </c>
      <c r="H142" s="295">
        <f>'Anchor-AI'!M140</f>
        <v>47.626890000000003</v>
      </c>
      <c r="I142" s="295">
        <f>'Anchor-AI'!N140</f>
        <v>48.795554000000003</v>
      </c>
      <c r="J142" s="295">
        <f>'Anchor-AI'!O140</f>
        <v>53.671245999999996</v>
      </c>
      <c r="K142" s="295">
        <f>(Summary!$C$69*H142+Summary!$C$70*I142+Summary!$C$71*J142)/Summary!$C$72</f>
        <v>48.348191999999997</v>
      </c>
      <c r="L142" s="295">
        <f>'Anchor-AI'!P140</f>
        <v>27.394479</v>
      </c>
      <c r="M142" s="295">
        <f>'Anchor-AI'!Q140</f>
        <v>24.757148999999998</v>
      </c>
      <c r="N142" s="295">
        <f>'Anchor-AI'!R140</f>
        <v>91.608058</v>
      </c>
      <c r="O142" s="295">
        <f>'Anchor-AI'!S140</f>
        <v>90.868480000000005</v>
      </c>
      <c r="P142" s="295">
        <f>'Anchor-AI'!T140</f>
        <v>48.585462</v>
      </c>
      <c r="Q142" s="295">
        <f>'Anchor-AI'!U140</f>
        <v>49.252383000000002</v>
      </c>
      <c r="R142" s="295">
        <f>'Anchor-AI'!V140</f>
        <v>47.626432000000001</v>
      </c>
      <c r="S142" s="295">
        <f>'Anchor-AI'!W140</f>
        <v>48.795532000000001</v>
      </c>
      <c r="T142" s="295">
        <f>'Anchor-AI'!X140</f>
        <v>53.671179000000002</v>
      </c>
      <c r="U142" s="295">
        <f>10*LOG10(1/((Summary!$C$80/10^(R142/10)+Summary!$C$81/10^(S142/10)+Summary!$C$82/10^(T142/10))/Summary!$C$83))</f>
        <v>48.407307134842739</v>
      </c>
      <c r="V142" s="295">
        <f>'Anchor-AI'!Y140</f>
        <v>1.297029</v>
      </c>
      <c r="W142" s="295">
        <f>'Anchor-AI'!Z140</f>
        <v>763.1</v>
      </c>
      <c r="X142" s="295">
        <f>'Anchor-AI'!AA140</f>
        <v>0.49340000000000001</v>
      </c>
      <c r="Y142" s="357">
        <f>'Anchor-AI'!AB140</f>
        <v>4</v>
      </c>
      <c r="Z142" s="357">
        <f>'Anchor-AI'!AC140</f>
        <v>5</v>
      </c>
      <c r="AA142" s="296">
        <f t="shared" si="12"/>
        <v>0.21197222222222223</v>
      </c>
      <c r="AC142" s="383">
        <f>'Test-AI'!L140</f>
        <v>25092.288</v>
      </c>
      <c r="AD142" s="384">
        <f>'Test-AI'!M140</f>
        <v>47.762044000000003</v>
      </c>
      <c r="AE142" s="384">
        <f>'Test-AI'!N140</f>
        <v>48.731830000000002</v>
      </c>
      <c r="AF142" s="384">
        <f>'Test-AI'!O140</f>
        <v>53.776716999999998</v>
      </c>
      <c r="AG142" s="384">
        <f>(Summary!$C$69*AD142+Summary!$C$70*AE142+Summary!$C$71*AF142)/Summary!$C$72</f>
        <v>48.460489900000006</v>
      </c>
      <c r="AH142" s="384">
        <f>'Test-AI'!P140</f>
        <v>27.608509999999999</v>
      </c>
      <c r="AI142" s="384">
        <f>'Test-AI'!Q140</f>
        <v>24.909504999999999</v>
      </c>
      <c r="AJ142" s="384">
        <f>'Test-AI'!R140</f>
        <v>92.238106000000002</v>
      </c>
      <c r="AK142" s="384">
        <f>'Test-AI'!S140</f>
        <v>91.364956000000006</v>
      </c>
      <c r="AL142" s="384">
        <f>'Test-AI'!T140</f>
        <v>48.716898</v>
      </c>
      <c r="AM142" s="384">
        <f>'Test-AI'!U140</f>
        <v>49.441783000000001</v>
      </c>
      <c r="AN142" s="384">
        <f>'Test-AI'!V140</f>
        <v>47.761992999999997</v>
      </c>
      <c r="AO142" s="384">
        <f>'Test-AI'!W140</f>
        <v>48.731774999999999</v>
      </c>
      <c r="AP142" s="384">
        <f>'Test-AI'!X140</f>
        <v>53.776696000000001</v>
      </c>
      <c r="AQ142" s="384">
        <f>10*LOG10(1/((Summary!$C$80/10^(AN142/10)+Summary!$C$81/10^(AO142/10)+Summary!$C$82/10^(AP142/10))/Summary!$C$83))</f>
        <v>48.510407612389457</v>
      </c>
      <c r="AR142" s="384">
        <f>'Test-AI'!Y140</f>
        <v>1.184053</v>
      </c>
      <c r="AS142" s="384">
        <f>'Test-AI'!Z140</f>
        <v>43183.1</v>
      </c>
      <c r="AT142" s="385">
        <f>'Test-AI'!AA140</f>
        <v>1.5147999999999999</v>
      </c>
      <c r="AU142" s="360">
        <f>'Test-AI'!AB140</f>
        <v>4</v>
      </c>
      <c r="AV142" s="360">
        <f>'Test-AI'!AC140</f>
        <v>5</v>
      </c>
      <c r="AW142" s="398">
        <f t="shared" si="13"/>
        <v>11.995305555555555</v>
      </c>
      <c r="AX142" s="292">
        <f t="shared" si="14"/>
        <v>56.589044686148604</v>
      </c>
      <c r="AY142" s="293">
        <f t="shared" si="15"/>
        <v>3.0701256586947707</v>
      </c>
      <c r="AZ142" s="292">
        <f t="shared" si="16"/>
        <v>1</v>
      </c>
      <c r="BA142" s="344">
        <f t="shared" si="17"/>
        <v>1</v>
      </c>
      <c r="BB142" s="75"/>
      <c r="BC142" s="75"/>
      <c r="BD142" s="572" t="s">
        <v>39</v>
      </c>
      <c r="BE142" s="549">
        <f t="array" ref="BE142">bdRateExtend($G142:$G145,H142:H145,$AC142:$AC145,AD142:AD145)</f>
        <v>-0.18082060858220017</v>
      </c>
      <c r="BF142" s="551">
        <f t="array" ref="BF142">bdRateExtend($G142:$G147,H142:H147,$AC142:$AC147,AD142:AD147)</f>
        <v>-0.16653947413630332</v>
      </c>
      <c r="BG142" s="551">
        <f t="array" ref="BG142">bdRateExtend($G142:$G147,I142:I147,$AC142:$AC147,AE142:AE147)</f>
        <v>-7.4301564020460953E-2</v>
      </c>
      <c r="BH142" s="551">
        <f t="array" ref="BH142">bdRateExtend($G142:$G147,J142:J147,$AC142:$AC147,AF142:AF147)</f>
        <v>-0.18228962261440018</v>
      </c>
      <c r="BI142" s="551">
        <f t="array" ref="BI142">bdRateExtend($G142:$G147,K142:K147,$AC142:$AC147,AG142:AG147)</f>
        <v>-0.15832374595898924</v>
      </c>
      <c r="BJ142" s="575">
        <f>(Summary!$C$94*BF142+Summary!$C$95*BG142+Summary!$C$96*BH142)/Summary!$C$97</f>
        <v>-0.16347996367079351</v>
      </c>
      <c r="BK142" s="551">
        <f t="array" ref="BK142">bdRateExtend($G142:$G145,L142:L145,$AC142:$AC145,AH142:AH145)</f>
        <v>-0.18758095113943274</v>
      </c>
      <c r="BL142" s="551">
        <f t="array" ref="BL142">bdRateExtend($G142:$G147,L142:L147,$AC142:$AC147,AH142:AH147)</f>
        <v>-0.16961740485775911</v>
      </c>
      <c r="BM142" s="551">
        <f t="array" ref="BM142">bdRateExtend($G142:$G145,M142:M145,$AC142:$AC145,AI142:AI145)</f>
        <v>-0.18226849323093497</v>
      </c>
      <c r="BN142" s="551">
        <f t="array" ref="BN142">bdRateExtend($G142:$G147,M142:M147,$AC142:$AC147,AI142:AI147)</f>
        <v>-0.15558997521063156</v>
      </c>
      <c r="BO142" s="548">
        <f t="array" ref="BO142">bdRateExtend($G142:$G145,N142:N145,$AC142:$AC145,AJ142:AJ145,"None", FALSE,1)</f>
        <v>-0.29571078647104898</v>
      </c>
      <c r="BP142" s="585">
        <f t="array" ref="BP142">bdRateExtend($G142:$G147,N142:N147,$AC142:$AC147,AJ142:AJ147,"None", FALSE,1)</f>
        <v>-0.17291213645836978</v>
      </c>
      <c r="BQ142" s="548">
        <f t="array" ref="BQ142">bdRateExtend($G142:$G145,O142:O145,$AC142:$AC145,AK142:AK145,"None", FALSE,1)</f>
        <v>-0.28121115167605248</v>
      </c>
      <c r="BR142" s="585">
        <f t="array" ref="BR142">bdRateExtend($G142:$G147,O142:O147,$AC142:$AC147,AK142:AK147,"None", FALSE,1)</f>
        <v>-0.16718080698118887</v>
      </c>
      <c r="BS142" s="551">
        <f t="array" ref="BS142">bdRateExtend($G142:$G145,P142:P145,$AC142:$AC145,AL142:AL145)</f>
        <v>-0.18352370749183866</v>
      </c>
      <c r="BT142" s="551">
        <f t="array" ref="BT142">bdRateExtend($G142:$G147,P142:P147,$AC142:$AC147,AL142:AL147)</f>
        <v>-0.16574348262703809</v>
      </c>
      <c r="BU142" s="551">
        <f t="array" ref="BU142">bdRateExtend($G142:$G145,Q142:Q145,$AC142:$AC145,AM142:AM145)</f>
        <v>-0.23005958014244499</v>
      </c>
      <c r="BV142" s="551">
        <f t="array" ref="BV142">bdRateExtend($G142:$G147,Q142:Q147,$AC142:$AC147,AM142:AM147)</f>
        <v>-0.23152495854628452</v>
      </c>
      <c r="BW142" s="551">
        <f t="array" ref="BW142">bdRateExtend($G142:$G145,R142:R145,$AC142:$AC145,AN142:AN145)</f>
        <v>-0.18084580317711574</v>
      </c>
      <c r="BX142" s="551">
        <f t="array" ref="BX142">bdRateExtend($G142:$G147,R142:R147,$AC142:$AC147,AN142:AN147)</f>
        <v>-0.16660911054112093</v>
      </c>
      <c r="BY142" s="551">
        <f t="array" ref="BY142">bdRateExtend($G142:$G147,S142:S147,$AC142:$AC147,AO142:AO147)</f>
        <v>-7.3998564140220657E-2</v>
      </c>
      <c r="BZ142" s="555">
        <f t="array" ref="BZ142">bdRateExtend($G142:$G147,T142:T147,$AC142:$AC147,AP142:AP147)</f>
        <v>-0.18214152210314605</v>
      </c>
      <c r="CA142" s="555">
        <f t="array" ref="CA142">bdRateExtend($G142:$G147,U142:U147,$AC142:$AC147,AQ142:AQ147)</f>
        <v>-0.15591339061818799</v>
      </c>
      <c r="CB142" s="575">
        <f>(Summary!$C$108*BX142+Summary!$C$109*BY142+Summary!$C$110*BZ142)/Summary!$C$111</f>
        <v>-0.16352598514756594</v>
      </c>
      <c r="CC142" s="561">
        <f t="array" ref="CC142">bdCAMBIExtend($G142:$G145,V142:V145,$AC142:$AC145,AR142:AR145)</f>
        <v>-0.18996326244212058</v>
      </c>
      <c r="CD142" s="561">
        <f t="array" ref="CD142">bdCAMBIExtend($G142:$G147,V142:V147,$AC142:$AC147,AR142:AR147)</f>
        <v>-7.0351924855426809E-2</v>
      </c>
      <c r="CE142" s="547">
        <f t="array" ref="CE142">testVMAFRange($G142:$G145,N142:N145,$AC142:$AC145,AJ142:AJ145)</f>
        <v>0</v>
      </c>
      <c r="CF142" s="543">
        <f t="array" ref="CF142">testVMAFRange($G142:$G147,N142:N147,$AC142:$AC147,AJ142:AJ147)</f>
        <v>0</v>
      </c>
      <c r="CG142" s="547">
        <f t="array" ref="CG142">testVMAFRange($G142:$G145,O142:O145,$AC142:$AC145,AK142:AK145)</f>
        <v>0</v>
      </c>
      <c r="CH142" s="543">
        <f t="array" ref="CH142">testVMAFRange($G142:$G147,O142:O147,$AC142:$AC147,AK142:AK147)</f>
        <v>0</v>
      </c>
    </row>
    <row r="143" spans="1:86" ht="17" customHeight="1" x14ac:dyDescent="0.2">
      <c r="A143" s="538"/>
      <c r="B143" s="566"/>
      <c r="C143" s="485"/>
      <c r="D143" s="590"/>
      <c r="E143" s="558"/>
      <c r="F143" s="239">
        <v>110</v>
      </c>
      <c r="G143" s="294">
        <f>'Anchor-AI'!L141</f>
        <v>5193.9840000000004</v>
      </c>
      <c r="H143" s="295">
        <f>'Anchor-AI'!M141</f>
        <v>43.915764000000003</v>
      </c>
      <c r="I143" s="295">
        <f>'Anchor-AI'!N141</f>
        <v>46.529918000000002</v>
      </c>
      <c r="J143" s="295">
        <f>'Anchor-AI'!O141</f>
        <v>52.823929</v>
      </c>
      <c r="K143" s="295">
        <f>(Summary!$C$69*H143+Summary!$C$70*I143+Summary!$C$71*J143)/Summary!$C$72</f>
        <v>45.067995900000007</v>
      </c>
      <c r="L143" s="295">
        <f>'Anchor-AI'!P141</f>
        <v>22.753361000000002</v>
      </c>
      <c r="M143" s="295">
        <f>'Anchor-AI'!Q141</f>
        <v>20.489713999999999</v>
      </c>
      <c r="N143" s="295">
        <f>'Anchor-AI'!R141</f>
        <v>82.452226999999993</v>
      </c>
      <c r="O143" s="295">
        <f>'Anchor-AI'!S141</f>
        <v>81.792041999999995</v>
      </c>
      <c r="P143" s="295">
        <f>'Anchor-AI'!T141</f>
        <v>43.700426</v>
      </c>
      <c r="Q143" s="295">
        <f>'Anchor-AI'!U141</f>
        <v>47.512019000000002</v>
      </c>
      <c r="R143" s="295">
        <f>'Anchor-AI'!V141</f>
        <v>43.915709999999997</v>
      </c>
      <c r="S143" s="295">
        <f>'Anchor-AI'!W141</f>
        <v>46.529822000000003</v>
      </c>
      <c r="T143" s="295">
        <f>'Anchor-AI'!X141</f>
        <v>52.823802999999998</v>
      </c>
      <c r="U143" s="295">
        <f>10*LOG10(1/((Summary!$C$80/10^(R143/10)+Summary!$C$81/10^(S143/10)+Summary!$C$82/10^(T143/10))/Summary!$C$83))</f>
        <v>44.998158730864077</v>
      </c>
      <c r="V143" s="295">
        <f>'Anchor-AI'!Y141</f>
        <v>2.0556399999999999</v>
      </c>
      <c r="W143" s="295">
        <f>'Anchor-AI'!Z141</f>
        <v>368.2</v>
      </c>
      <c r="X143" s="295">
        <f>'Anchor-AI'!AA141</f>
        <v>0.316</v>
      </c>
      <c r="Y143" s="357">
        <f>'Anchor-AI'!AB141</f>
        <v>4</v>
      </c>
      <c r="Z143" s="357">
        <f>'Anchor-AI'!AC141</f>
        <v>5</v>
      </c>
      <c r="AA143" s="296">
        <f t="shared" si="12"/>
        <v>0.10227777777777777</v>
      </c>
      <c r="AC143" s="389">
        <f>'Test-AI'!L141</f>
        <v>4814.6880000000001</v>
      </c>
      <c r="AD143" s="167">
        <f>'Test-AI'!M141</f>
        <v>44.076543000000001</v>
      </c>
      <c r="AE143" s="167">
        <f>'Test-AI'!N141</f>
        <v>46.541414000000003</v>
      </c>
      <c r="AF143" s="167">
        <f>'Test-AI'!O141</f>
        <v>52.903398000000003</v>
      </c>
      <c r="AG143" s="167">
        <f>(Summary!$C$69*AD143+Summary!$C$70*AE143+Summary!$C$71*AF143)/Summary!$C$72</f>
        <v>45.205715600000005</v>
      </c>
      <c r="AH143" s="167">
        <f>'Test-AI'!P141</f>
        <v>23.022373999999999</v>
      </c>
      <c r="AI143" s="167">
        <f>'Test-AI'!Q141</f>
        <v>20.709954</v>
      </c>
      <c r="AJ143" s="167">
        <f>'Test-AI'!R141</f>
        <v>83.691630000000004</v>
      </c>
      <c r="AK143" s="167">
        <f>'Test-AI'!S141</f>
        <v>82.925586999999993</v>
      </c>
      <c r="AL143" s="167">
        <f>'Test-AI'!T141</f>
        <v>43.964143</v>
      </c>
      <c r="AM143" s="167">
        <f>'Test-AI'!U141</f>
        <v>47.625818000000002</v>
      </c>
      <c r="AN143" s="167">
        <f>'Test-AI'!V141</f>
        <v>44.076486000000003</v>
      </c>
      <c r="AO143" s="167">
        <f>'Test-AI'!W141</f>
        <v>46.541307000000003</v>
      </c>
      <c r="AP143" s="167">
        <f>'Test-AI'!X141</f>
        <v>52.903212000000003</v>
      </c>
      <c r="AQ143" s="167">
        <f>10*LOG10(1/((Summary!$C$80/10^(AN143/10)+Summary!$C$81/10^(AO143/10)+Summary!$C$82/10^(AP143/10))/Summary!$C$83))</f>
        <v>45.138931368759991</v>
      </c>
      <c r="AR143" s="167">
        <f>'Test-AI'!Y141</f>
        <v>1.9412389999999999</v>
      </c>
      <c r="AS143" s="167">
        <f>'Test-AI'!Z141</f>
        <v>15940.1</v>
      </c>
      <c r="AT143" s="295">
        <f>'Test-AI'!AA141</f>
        <v>1.0456000000000001</v>
      </c>
      <c r="AU143" s="357">
        <f>'Test-AI'!AB141</f>
        <v>4</v>
      </c>
      <c r="AV143" s="357">
        <f>'Test-AI'!AC141</f>
        <v>5</v>
      </c>
      <c r="AW143" s="395">
        <f t="shared" si="13"/>
        <v>4.4278055555555556</v>
      </c>
      <c r="AX143" s="297">
        <f t="shared" si="14"/>
        <v>43.291960890820206</v>
      </c>
      <c r="AY143" s="298">
        <f t="shared" si="15"/>
        <v>3.3088607594936712</v>
      </c>
      <c r="AZ143" s="297">
        <f t="shared" si="16"/>
        <v>1</v>
      </c>
      <c r="BA143" s="345">
        <f t="shared" si="17"/>
        <v>1</v>
      </c>
      <c r="BB143" s="75"/>
      <c r="BC143" s="75"/>
      <c r="BD143" s="565"/>
      <c r="BE143" s="550"/>
      <c r="BF143" s="552"/>
      <c r="BG143" s="552"/>
      <c r="BH143" s="552"/>
      <c r="BI143" s="552"/>
      <c r="BJ143" s="552"/>
      <c r="BK143" s="553"/>
      <c r="BL143" s="552"/>
      <c r="BM143" s="553"/>
      <c r="BN143" s="552"/>
      <c r="BO143" s="546"/>
      <c r="BP143" s="541"/>
      <c r="BQ143" s="546"/>
      <c r="BR143" s="541"/>
      <c r="BS143" s="553"/>
      <c r="BT143" s="552"/>
      <c r="BU143" s="553"/>
      <c r="BV143" s="552"/>
      <c r="BW143" s="553"/>
      <c r="BX143" s="552"/>
      <c r="BY143" s="552"/>
      <c r="BZ143" s="541"/>
      <c r="CA143" s="541"/>
      <c r="CB143" s="552"/>
      <c r="CC143" s="553"/>
      <c r="CD143" s="552"/>
      <c r="CE143" s="546"/>
      <c r="CF143" s="541"/>
      <c r="CG143" s="546"/>
      <c r="CH143" s="541"/>
    </row>
    <row r="144" spans="1:86" ht="17" customHeight="1" x14ac:dyDescent="0.2">
      <c r="A144" s="538"/>
      <c r="B144" s="566"/>
      <c r="C144" s="485"/>
      <c r="D144" s="590"/>
      <c r="E144" s="558"/>
      <c r="F144" s="239">
        <v>135</v>
      </c>
      <c r="G144" s="294">
        <f>'Anchor-AI'!L142</f>
        <v>1090.56</v>
      </c>
      <c r="H144" s="295">
        <f>'Anchor-AI'!M142</f>
        <v>42.521729000000001</v>
      </c>
      <c r="I144" s="295">
        <f>'Anchor-AI'!N142</f>
        <v>45.395812999999997</v>
      </c>
      <c r="J144" s="295">
        <f>'Anchor-AI'!O142</f>
        <v>52.026958999999998</v>
      </c>
      <c r="K144" s="295">
        <f>(Summary!$C$69*H144+Summary!$C$70*I144+Summary!$C$71*J144)/Summary!$C$72</f>
        <v>43.759660399999994</v>
      </c>
      <c r="L144" s="295">
        <f>'Anchor-AI'!P142</f>
        <v>19.633161000000001</v>
      </c>
      <c r="M144" s="295">
        <f>'Anchor-AI'!Q142</f>
        <v>18.299116999999999</v>
      </c>
      <c r="N144" s="295">
        <f>'Anchor-AI'!R142</f>
        <v>71.467219999999998</v>
      </c>
      <c r="O144" s="295">
        <f>'Anchor-AI'!S142</f>
        <v>70.748328999999998</v>
      </c>
      <c r="P144" s="295">
        <f>'Anchor-AI'!T142</f>
        <v>40.909115999999997</v>
      </c>
      <c r="Q144" s="295">
        <f>'Anchor-AI'!U142</f>
        <v>46.481388000000003</v>
      </c>
      <c r="R144" s="295">
        <f>'Anchor-AI'!V142</f>
        <v>42.521709999999999</v>
      </c>
      <c r="S144" s="295">
        <f>'Anchor-AI'!W142</f>
        <v>45.395783000000002</v>
      </c>
      <c r="T144" s="295">
        <f>'Anchor-AI'!X142</f>
        <v>52.026485000000001</v>
      </c>
      <c r="U144" s="295">
        <f>10*LOG10(1/((Summary!$C$80/10^(R144/10)+Summary!$C$81/10^(S144/10)+Summary!$C$82/10^(T144/10))/Summary!$C$83))</f>
        <v>43.649278840056702</v>
      </c>
      <c r="V144" s="295">
        <f>'Anchor-AI'!Y142</f>
        <v>2.4299179999999998</v>
      </c>
      <c r="W144" s="295">
        <f>'Anchor-AI'!Z142</f>
        <v>179.8</v>
      </c>
      <c r="X144" s="295">
        <f>'Anchor-AI'!AA142</f>
        <v>0.3599</v>
      </c>
      <c r="Y144" s="357">
        <f>'Anchor-AI'!AB142</f>
        <v>4</v>
      </c>
      <c r="Z144" s="357">
        <f>'Anchor-AI'!AC142</f>
        <v>5</v>
      </c>
      <c r="AA144" s="296">
        <f t="shared" si="12"/>
        <v>4.9944444444444451E-2</v>
      </c>
      <c r="AC144" s="389">
        <f>'Test-AI'!L142</f>
        <v>935.904</v>
      </c>
      <c r="AD144" s="167">
        <f>'Test-AI'!M142</f>
        <v>42.606695000000002</v>
      </c>
      <c r="AE144" s="167">
        <f>'Test-AI'!N142</f>
        <v>45.498649999999998</v>
      </c>
      <c r="AF144" s="167">
        <f>'Test-AI'!O142</f>
        <v>52.105342999999998</v>
      </c>
      <c r="AG144" s="167">
        <f>(Summary!$C$69*AD144+Summary!$C$70*AE144+Summary!$C$71*AF144)/Summary!$C$72</f>
        <v>43.8457553</v>
      </c>
      <c r="AH144" s="167">
        <f>'Test-AI'!P142</f>
        <v>19.825951</v>
      </c>
      <c r="AI144" s="167">
        <f>'Test-AI'!Q142</f>
        <v>18.417981999999999</v>
      </c>
      <c r="AJ144" s="167">
        <f>'Test-AI'!R142</f>
        <v>74.277114999999995</v>
      </c>
      <c r="AK144" s="167">
        <f>'Test-AI'!S142</f>
        <v>73.352261999999996</v>
      </c>
      <c r="AL144" s="167">
        <f>'Test-AI'!T142</f>
        <v>41.086551999999998</v>
      </c>
      <c r="AM144" s="167">
        <f>'Test-AI'!U142</f>
        <v>46.709997000000001</v>
      </c>
      <c r="AN144" s="167">
        <f>'Test-AI'!V142</f>
        <v>42.606631</v>
      </c>
      <c r="AO144" s="167">
        <f>'Test-AI'!W142</f>
        <v>45.498551999999997</v>
      </c>
      <c r="AP144" s="167">
        <f>'Test-AI'!X142</f>
        <v>52.104427999999999</v>
      </c>
      <c r="AQ144" s="167">
        <f>10*LOG10(1/((Summary!$C$80/10^(AN144/10)+Summary!$C$81/10^(AO144/10)+Summary!$C$82/10^(AP144/10))/Summary!$C$83))</f>
        <v>43.736016713392956</v>
      </c>
      <c r="AR144" s="167">
        <f>'Test-AI'!Y142</f>
        <v>2.3039879999999999</v>
      </c>
      <c r="AS144" s="167">
        <f>'Test-AI'!Z142</f>
        <v>6479</v>
      </c>
      <c r="AT144" s="295">
        <f>'Test-AI'!AA142</f>
        <v>1.0061</v>
      </c>
      <c r="AU144" s="357">
        <f>'Test-AI'!AB142</f>
        <v>4</v>
      </c>
      <c r="AV144" s="357">
        <f>'Test-AI'!AC142</f>
        <v>5</v>
      </c>
      <c r="AW144" s="395">
        <f t="shared" si="13"/>
        <v>1.7997222222222222</v>
      </c>
      <c r="AX144" s="297">
        <f t="shared" si="14"/>
        <v>36.03448275862069</v>
      </c>
      <c r="AY144" s="298">
        <f t="shared" si="15"/>
        <v>2.7954987496526811</v>
      </c>
      <c r="AZ144" s="297">
        <f t="shared" si="16"/>
        <v>1</v>
      </c>
      <c r="BA144" s="345">
        <f t="shared" si="17"/>
        <v>1</v>
      </c>
      <c r="BB144" s="75"/>
      <c r="BC144" s="75"/>
      <c r="BD144" s="573" t="s">
        <v>147</v>
      </c>
      <c r="BE144" s="549">
        <f t="array" ref="BE144">bdRateExtend($G143:$G146,H143:H146,$AC143:$AC146,AD143:AD146)</f>
        <v>-0.19871856716797875</v>
      </c>
      <c r="BF144" s="552"/>
      <c r="BG144" s="552"/>
      <c r="BH144" s="552"/>
      <c r="BI144" s="552"/>
      <c r="BJ144" s="552"/>
      <c r="BK144" s="551">
        <f t="array" ref="BK144">bdRateExtend($G143:$G146,L143:L146,$AC143:$AC146,AH143:AH146)</f>
        <v>-0.19573119062911237</v>
      </c>
      <c r="BL144" s="552"/>
      <c r="BM144" s="551">
        <f t="array" ref="BM144">bdRateExtend($G143:$G146,M143:M146,$AC143:$AC146,AI143:AI146)</f>
        <v>-0.18984282184683543</v>
      </c>
      <c r="BN144" s="552"/>
      <c r="BO144" s="545">
        <f t="array" ref="BO144">bdRateExtend($G143:$G146,N143:N146,$AC143:$AC146,AJ143:AJ146,"None", FALSE,1)</f>
        <v>-0.23362628588114742</v>
      </c>
      <c r="BP144" s="541"/>
      <c r="BQ144" s="545">
        <f t="array" ref="BQ144">bdRateExtend($G143:$G146,O143:O146,$AC143:$AC146,AK143:AK146,"None", FALSE,1)</f>
        <v>-0.22557424769528689</v>
      </c>
      <c r="BR144" s="541"/>
      <c r="BS144" s="551">
        <f t="array" ref="BS144">bdRateExtend($G143:$G146,P143:P146,$AC143:$AC146,AL143:AL146)</f>
        <v>-0.19742976992834427</v>
      </c>
      <c r="BT144" s="552"/>
      <c r="BU144" s="551">
        <f t="array" ref="BU144">bdRateExtend($G143:$G146,Q143:Q146,$AC143:$AC146,AM143:AM146)</f>
        <v>-0.20900696097449911</v>
      </c>
      <c r="BV144" s="552"/>
      <c r="BW144" s="551">
        <f t="array" ref="BW144">bdRateExtend($G143:$G146,R143:R146,$AC143:$AC146,AN143:AN146)</f>
        <v>-0.19870732548060255</v>
      </c>
      <c r="BX144" s="552"/>
      <c r="BY144" s="552"/>
      <c r="BZ144" s="541"/>
      <c r="CA144" s="541"/>
      <c r="CB144" s="552"/>
      <c r="CC144" s="561">
        <f t="array" ref="CC144">bdCAMBIExtend($G143:$G146,V143:V146,$AC143:$AC146,AR143:AR146)</f>
        <v>-0.13088146261648348</v>
      </c>
      <c r="CD144" s="552"/>
      <c r="CE144" s="554">
        <f t="array" ref="CE144">testVMAFRange($G143:$G146,N143:N146,$AC143:$AC146,AJ143:AJ146)</f>
        <v>0</v>
      </c>
      <c r="CF144" s="541"/>
      <c r="CG144" s="554">
        <f t="array" ref="CG144">testVMAFRange($G143:$G146,O143:O146,$AC143:$AC146,AK143:AK146)</f>
        <v>0</v>
      </c>
      <c r="CH144" s="541"/>
    </row>
    <row r="145" spans="1:86" ht="17" customHeight="1" x14ac:dyDescent="0.2">
      <c r="A145" s="538"/>
      <c r="B145" s="566"/>
      <c r="C145" s="485"/>
      <c r="D145" s="590"/>
      <c r="E145" s="558"/>
      <c r="F145" s="239">
        <v>160</v>
      </c>
      <c r="G145" s="294">
        <f>'Anchor-AI'!L143</f>
        <v>479.71199999999999</v>
      </c>
      <c r="H145" s="295">
        <f>'Anchor-AI'!M143</f>
        <v>41.760233999999997</v>
      </c>
      <c r="I145" s="295">
        <f>'Anchor-AI'!N143</f>
        <v>44.243059000000002</v>
      </c>
      <c r="J145" s="295">
        <f>'Anchor-AI'!O143</f>
        <v>50.342846000000002</v>
      </c>
      <c r="K145" s="295">
        <f>(Summary!$C$69*H145+Summary!$C$70*I145+Summary!$C$71*J145)/Summary!$C$72</f>
        <v>42.8667777</v>
      </c>
      <c r="L145" s="295">
        <f>'Anchor-AI'!P143</f>
        <v>17.935607999999998</v>
      </c>
      <c r="M145" s="295">
        <f>'Anchor-AI'!Q143</f>
        <v>17.216308000000001</v>
      </c>
      <c r="N145" s="295">
        <f>'Anchor-AI'!R143</f>
        <v>60.255468</v>
      </c>
      <c r="O145" s="295">
        <f>'Anchor-AI'!S143</f>
        <v>59.553694999999998</v>
      </c>
      <c r="P145" s="295">
        <f>'Anchor-AI'!T143</f>
        <v>39.449463000000002</v>
      </c>
      <c r="Q145" s="295">
        <f>'Anchor-AI'!U143</f>
        <v>45.412263000000003</v>
      </c>
      <c r="R145" s="295">
        <f>'Anchor-AI'!V143</f>
        <v>41.760117000000001</v>
      </c>
      <c r="S145" s="295">
        <f>'Anchor-AI'!W143</f>
        <v>44.242773</v>
      </c>
      <c r="T145" s="295">
        <f>'Anchor-AI'!X143</f>
        <v>50.336846000000001</v>
      </c>
      <c r="U145" s="295">
        <f>10*LOG10(1/((Summary!$C$80/10^(R145/10)+Summary!$C$81/10^(S145/10)+Summary!$C$82/10^(T145/10))/Summary!$C$83))</f>
        <v>42.817536530040627</v>
      </c>
      <c r="V145" s="295">
        <f>'Anchor-AI'!Y143</f>
        <v>3.2251639999999999</v>
      </c>
      <c r="W145" s="295">
        <f>'Anchor-AI'!Z143</f>
        <v>115.3</v>
      </c>
      <c r="X145" s="295">
        <f>'Anchor-AI'!AA143</f>
        <v>0.26889999999999997</v>
      </c>
      <c r="Y145" s="357">
        <f>'Anchor-AI'!AB143</f>
        <v>3</v>
      </c>
      <c r="Z145" s="357">
        <f>'Anchor-AI'!AC143</f>
        <v>5</v>
      </c>
      <c r="AA145" s="296">
        <f t="shared" si="12"/>
        <v>3.202777777777778E-2</v>
      </c>
      <c r="AC145" s="389">
        <f>'Test-AI'!L143</f>
        <v>436.99200000000002</v>
      </c>
      <c r="AD145" s="167">
        <f>'Test-AI'!M143</f>
        <v>41.900226000000004</v>
      </c>
      <c r="AE145" s="167">
        <f>'Test-AI'!N143</f>
        <v>44.330730000000003</v>
      </c>
      <c r="AF145" s="167">
        <f>'Test-AI'!O143</f>
        <v>50.867153000000002</v>
      </c>
      <c r="AG145" s="167">
        <f>(Summary!$C$69*AD145+Summary!$C$70*AE145+Summary!$C$71*AF145)/Summary!$C$72</f>
        <v>43.039969100000008</v>
      </c>
      <c r="AH145" s="167">
        <f>'Test-AI'!P143</f>
        <v>18.193299</v>
      </c>
      <c r="AI145" s="167">
        <f>'Test-AI'!Q143</f>
        <v>17.38823</v>
      </c>
      <c r="AJ145" s="167">
        <f>'Test-AI'!R143</f>
        <v>62.431460999999999</v>
      </c>
      <c r="AK145" s="167">
        <f>'Test-AI'!S143</f>
        <v>61.591825</v>
      </c>
      <c r="AL145" s="167">
        <f>'Test-AI'!T143</f>
        <v>39.690444999999997</v>
      </c>
      <c r="AM145" s="167">
        <f>'Test-AI'!U143</f>
        <v>45.431336999999999</v>
      </c>
      <c r="AN145" s="167">
        <f>'Test-AI'!V143</f>
        <v>41.900075999999999</v>
      </c>
      <c r="AO145" s="167">
        <f>'Test-AI'!W143</f>
        <v>44.329408000000001</v>
      </c>
      <c r="AP145" s="167">
        <f>'Test-AI'!X143</f>
        <v>50.866346</v>
      </c>
      <c r="AQ145" s="167">
        <f>10*LOG10(1/((Summary!$C$80/10^(AN145/10)+Summary!$C$81/10^(AO145/10)+Summary!$C$82/10^(AP145/10))/Summary!$C$83))</f>
        <v>42.962051049587949</v>
      </c>
      <c r="AR145" s="167">
        <f>'Test-AI'!Y143</f>
        <v>2.842082</v>
      </c>
      <c r="AS145" s="167">
        <f>'Test-AI'!Z143</f>
        <v>2570.6999999999998</v>
      </c>
      <c r="AT145" s="295">
        <f>'Test-AI'!AA143</f>
        <v>0.82530000000000003</v>
      </c>
      <c r="AU145" s="357">
        <f>'Test-AI'!AB143</f>
        <v>3</v>
      </c>
      <c r="AV145" s="357">
        <f>'Test-AI'!AC143</f>
        <v>5</v>
      </c>
      <c r="AW145" s="395">
        <f t="shared" si="13"/>
        <v>0.71408333333333329</v>
      </c>
      <c r="AX145" s="297">
        <f t="shared" si="14"/>
        <v>22.29575021682567</v>
      </c>
      <c r="AY145" s="298">
        <f t="shared" si="15"/>
        <v>3.0691706954258091</v>
      </c>
      <c r="AZ145" s="297">
        <f t="shared" si="16"/>
        <v>1</v>
      </c>
      <c r="BA145" s="345">
        <f t="shared" si="17"/>
        <v>1</v>
      </c>
      <c r="BB145" s="75"/>
      <c r="BC145" s="75"/>
      <c r="BD145" s="565"/>
      <c r="BE145" s="550"/>
      <c r="BF145" s="552"/>
      <c r="BG145" s="552"/>
      <c r="BH145" s="552"/>
      <c r="BI145" s="552"/>
      <c r="BJ145" s="552"/>
      <c r="BK145" s="553"/>
      <c r="BL145" s="552"/>
      <c r="BM145" s="553"/>
      <c r="BN145" s="552"/>
      <c r="BO145" s="546"/>
      <c r="BP145" s="541"/>
      <c r="BQ145" s="546"/>
      <c r="BR145" s="541"/>
      <c r="BS145" s="553"/>
      <c r="BT145" s="552"/>
      <c r="BU145" s="553"/>
      <c r="BV145" s="552"/>
      <c r="BW145" s="553"/>
      <c r="BX145" s="552"/>
      <c r="BY145" s="552"/>
      <c r="BZ145" s="541"/>
      <c r="CA145" s="541"/>
      <c r="CB145" s="552"/>
      <c r="CC145" s="553"/>
      <c r="CD145" s="552"/>
      <c r="CE145" s="546"/>
      <c r="CF145" s="541"/>
      <c r="CG145" s="546"/>
      <c r="CH145" s="541"/>
    </row>
    <row r="146" spans="1:86" ht="17" customHeight="1" thickBot="1" x14ac:dyDescent="0.25">
      <c r="A146" s="538"/>
      <c r="B146" s="566"/>
      <c r="C146" s="485"/>
      <c r="D146" s="590"/>
      <c r="E146" s="558"/>
      <c r="F146" s="239">
        <v>185</v>
      </c>
      <c r="G146" s="294">
        <f>'Anchor-AI'!L144</f>
        <v>213.024</v>
      </c>
      <c r="H146" s="295">
        <f>'Anchor-AI'!M144</f>
        <v>40.344123000000003</v>
      </c>
      <c r="I146" s="295">
        <f>'Anchor-AI'!N144</f>
        <v>42.643526999999999</v>
      </c>
      <c r="J146" s="295">
        <f>'Anchor-AI'!O144</f>
        <v>48.159858999999997</v>
      </c>
      <c r="K146" s="295">
        <f>(Summary!$C$69*H146+Summary!$C$70*I146+Summary!$C$71*J146)/Summary!$C$72</f>
        <v>41.355637000000002</v>
      </c>
      <c r="L146" s="295">
        <f>'Anchor-AI'!P144</f>
        <v>15.976100000000001</v>
      </c>
      <c r="M146" s="295">
        <f>'Anchor-AI'!Q144</f>
        <v>15.794767</v>
      </c>
      <c r="N146" s="295">
        <f>'Anchor-AI'!R144</f>
        <v>42.218702</v>
      </c>
      <c r="O146" s="295">
        <f>'Anchor-AI'!S144</f>
        <v>41.570166999999998</v>
      </c>
      <c r="P146" s="295">
        <f>'Anchor-AI'!T144</f>
        <v>37.339874000000002</v>
      </c>
      <c r="Q146" s="295">
        <f>'Anchor-AI'!U144</f>
        <v>42.890735999999997</v>
      </c>
      <c r="R146" s="295">
        <f>'Anchor-AI'!V144</f>
        <v>40.343237000000002</v>
      </c>
      <c r="S146" s="295">
        <f>'Anchor-AI'!W144</f>
        <v>42.643405999999999</v>
      </c>
      <c r="T146" s="295">
        <f>'Anchor-AI'!X144</f>
        <v>48.143704999999997</v>
      </c>
      <c r="U146" s="295">
        <f>10*LOG10(1/((Summary!$C$80/10^(R146/10)+Summary!$C$81/10^(S146/10)+Summary!$C$82/10^(T146/10))/Summary!$C$83))</f>
        <v>41.353462083546802</v>
      </c>
      <c r="V146" s="295">
        <f>'Anchor-AI'!Y144</f>
        <v>2.9453990000000001</v>
      </c>
      <c r="W146" s="295">
        <f>'Anchor-AI'!Z144</f>
        <v>98.6</v>
      </c>
      <c r="X146" s="295">
        <f>'Anchor-AI'!AA144</f>
        <v>0.2029</v>
      </c>
      <c r="Y146" s="357">
        <f>'Anchor-AI'!AB144</f>
        <v>3</v>
      </c>
      <c r="Z146" s="357">
        <f>'Anchor-AI'!AC144</f>
        <v>5</v>
      </c>
      <c r="AA146" s="296">
        <f t="shared" si="12"/>
        <v>2.7388888888888886E-2</v>
      </c>
      <c r="AC146" s="389">
        <f>'Test-AI'!L144</f>
        <v>218.11199999999999</v>
      </c>
      <c r="AD146" s="167">
        <f>'Test-AI'!M144</f>
        <v>40.722662</v>
      </c>
      <c r="AE146" s="167">
        <f>'Test-AI'!N144</f>
        <v>42.566267000000003</v>
      </c>
      <c r="AF146" s="167">
        <f>'Test-AI'!O144</f>
        <v>48.466847000000001</v>
      </c>
      <c r="AG146" s="167">
        <f>(Summary!$C$69*AD146+Summary!$C$70*AE146+Summary!$C$71*AF146)/Summary!$C$72</f>
        <v>41.681440999999992</v>
      </c>
      <c r="AH146" s="167">
        <f>'Test-AI'!P144</f>
        <v>16.318688999999999</v>
      </c>
      <c r="AI146" s="167">
        <f>'Test-AI'!Q144</f>
        <v>15.989758999999999</v>
      </c>
      <c r="AJ146" s="167">
        <f>'Test-AI'!R144</f>
        <v>44.743437</v>
      </c>
      <c r="AK146" s="167">
        <f>'Test-AI'!S144</f>
        <v>44.140701999999997</v>
      </c>
      <c r="AL146" s="167">
        <f>'Test-AI'!T144</f>
        <v>37.777804000000003</v>
      </c>
      <c r="AM146" s="167">
        <f>'Test-AI'!U144</f>
        <v>43.998804999999997</v>
      </c>
      <c r="AN146" s="167">
        <f>'Test-AI'!V144</f>
        <v>40.722428000000001</v>
      </c>
      <c r="AO146" s="167">
        <f>'Test-AI'!W144</f>
        <v>42.564030000000002</v>
      </c>
      <c r="AP146" s="167">
        <f>'Test-AI'!X144</f>
        <v>48.465004</v>
      </c>
      <c r="AQ146" s="167">
        <f>10*LOG10(1/((Summary!$C$80/10^(AN146/10)+Summary!$C$81/10^(AO146/10)+Summary!$C$82/10^(AP146/10))/Summary!$C$83))</f>
        <v>41.671161974246289</v>
      </c>
      <c r="AR146" s="167">
        <f>'Test-AI'!Y144</f>
        <v>3.6618400000000002</v>
      </c>
      <c r="AS146" s="167">
        <f>'Test-AI'!Z144</f>
        <v>1295.0999999999999</v>
      </c>
      <c r="AT146" s="295">
        <f>'Test-AI'!AA144</f>
        <v>0.62219999999999998</v>
      </c>
      <c r="AU146" s="357">
        <f>'Test-AI'!AB144</f>
        <v>3</v>
      </c>
      <c r="AV146" s="357">
        <f>'Test-AI'!AC144</f>
        <v>5</v>
      </c>
      <c r="AW146" s="395">
        <f t="shared" si="13"/>
        <v>0.35974999999999996</v>
      </c>
      <c r="AX146" s="297">
        <f t="shared" si="14"/>
        <v>13.134888438133874</v>
      </c>
      <c r="AY146" s="298">
        <f t="shared" si="15"/>
        <v>3.0665352390340068</v>
      </c>
      <c r="AZ146" s="297">
        <f t="shared" si="16"/>
        <v>1</v>
      </c>
      <c r="BA146" s="345">
        <f t="shared" si="17"/>
        <v>1</v>
      </c>
      <c r="BB146" s="75"/>
      <c r="BC146" s="75"/>
      <c r="BD146" s="574" t="s">
        <v>46</v>
      </c>
      <c r="BE146" s="549">
        <f t="array" ref="BE146">bdRateExtend($G144:$G147,H144:H147,$AC144:$AC147,AD144:AD147)</f>
        <v>-0.15228380179400536</v>
      </c>
      <c r="BF146" s="552"/>
      <c r="BG146" s="552"/>
      <c r="BH146" s="552"/>
      <c r="BI146" s="552"/>
      <c r="BJ146" s="552"/>
      <c r="BK146" s="551">
        <f t="array" ref="BK146">bdRateExtend($G144:$G147,L144:L147,$AC144:$AC147,AH144:AH147)</f>
        <v>-0.14759974501552786</v>
      </c>
      <c r="BL146" s="552"/>
      <c r="BM146" s="551">
        <f t="array" ref="BM146">bdRateExtend($G144:$G147,M144:M147,$AC144:$AC147,AI144:AI147)</f>
        <v>-0.11659833607236147</v>
      </c>
      <c r="BN146" s="552"/>
      <c r="BO146" s="545">
        <f t="array" ref="BO146">bdRateExtend($G144:$G147,N144:N147,$AC144:$AC147,AJ144:AJ147,"None", FALSE,1)</f>
        <v>-0.11290493230573695</v>
      </c>
      <c r="BP146" s="541"/>
      <c r="BQ146" s="545">
        <f t="array" ref="BQ146">bdRateExtend($G144:$G147,O144:O147,$AC144:$AC147,AK144:AK147,"None", FALSE,1)</f>
        <v>-0.11223867253043074</v>
      </c>
      <c r="BR146" s="541"/>
      <c r="BS146" s="551">
        <f t="array" ref="BS146">bdRateExtend($G144:$G147,P144:P147,$AC144:$AC147,AL144:AL147)</f>
        <v>-0.14697332480988379</v>
      </c>
      <c r="BT146" s="552"/>
      <c r="BU146" s="551">
        <f t="array" ref="BU146">bdRateExtend($G144:$G147,Q144:Q147,$AC144:$AC147,AM144:AM147)</f>
        <v>-0.22794237642709769</v>
      </c>
      <c r="BV146" s="552"/>
      <c r="BW146" s="551">
        <f t="array" ref="BW146">bdRateExtend($G144:$G147,R144:R147,$AC144:$AC147,AN144:AN147)</f>
        <v>-0.15240831516565234</v>
      </c>
      <c r="BX146" s="552"/>
      <c r="BY146" s="552"/>
      <c r="BZ146" s="541"/>
      <c r="CA146" s="541"/>
      <c r="CB146" s="552"/>
      <c r="CC146" s="561">
        <f t="array" ref="CC146">bdCAMBIExtend($G144:$G147,V144:V147,$AC144:$AC147,AR144:AR147)</f>
        <v>5.9207256360418146E-2</v>
      </c>
      <c r="CD146" s="552"/>
      <c r="CE146" s="554">
        <f t="array" ref="CE146">testVMAFRange($G144:$G147,N144:N147,$AC144:$AC147,AJ144:AJ147)</f>
        <v>0</v>
      </c>
      <c r="CF146" s="541"/>
      <c r="CG146" s="554">
        <f t="array" ref="CG146">testVMAFRange($G144:$G147,O144:O147,$AC144:$AC147,AK144:AK147)</f>
        <v>0</v>
      </c>
      <c r="CH146" s="541"/>
    </row>
    <row r="147" spans="1:86" ht="17" customHeight="1" thickBot="1" x14ac:dyDescent="0.25">
      <c r="A147" s="539"/>
      <c r="B147" s="596"/>
      <c r="C147" s="486"/>
      <c r="D147" s="591"/>
      <c r="E147" s="559"/>
      <c r="F147" s="240">
        <v>210</v>
      </c>
      <c r="G147" s="294">
        <f>'Anchor-AI'!L145</f>
        <v>108.864</v>
      </c>
      <c r="H147" s="295">
        <f>'Anchor-AI'!M145</f>
        <v>38.625641999999999</v>
      </c>
      <c r="I147" s="295">
        <f>'Anchor-AI'!N145</f>
        <v>39.955765</v>
      </c>
      <c r="J147" s="295">
        <f>'Anchor-AI'!O145</f>
        <v>45.920121000000002</v>
      </c>
      <c r="K147" s="295">
        <f>(Summary!$C$69*H147+Summary!$C$70*I147+Summary!$C$71*J147)/Summary!$C$72</f>
        <v>39.4881022</v>
      </c>
      <c r="L147" s="295">
        <f>'Anchor-AI'!P145</f>
        <v>14.335894</v>
      </c>
      <c r="M147" s="295">
        <f>'Anchor-AI'!Q145</f>
        <v>14.294484000000001</v>
      </c>
      <c r="N147" s="295">
        <f>'Anchor-AI'!R145</f>
        <v>23.369333000000001</v>
      </c>
      <c r="O147" s="295">
        <f>'Anchor-AI'!S145</f>
        <v>22.972313</v>
      </c>
      <c r="P147" s="295">
        <f>'Anchor-AI'!T145</f>
        <v>35.121335999999999</v>
      </c>
      <c r="Q147" s="295">
        <f>'Anchor-AI'!U145</f>
        <v>40.725915999999998</v>
      </c>
      <c r="R147" s="295">
        <f>'Anchor-AI'!V145</f>
        <v>38.625121999999998</v>
      </c>
      <c r="S147" s="295">
        <f>'Anchor-AI'!W145</f>
        <v>39.943069999999999</v>
      </c>
      <c r="T147" s="295">
        <f>'Anchor-AI'!X145</f>
        <v>45.918705000000003</v>
      </c>
      <c r="U147" s="295">
        <f>10*LOG10(1/((Summary!$C$80/10^(R147/10)+Summary!$C$81/10^(S147/10)+Summary!$C$82/10^(T147/10))/Summary!$C$83))</f>
        <v>39.482804063086469</v>
      </c>
      <c r="V147" s="295">
        <f>'Anchor-AI'!Y145</f>
        <v>3.9104329999999998</v>
      </c>
      <c r="W147" s="295">
        <f>'Anchor-AI'!Z145</f>
        <v>48.2</v>
      </c>
      <c r="X147" s="295">
        <f>'Anchor-AI'!AA145</f>
        <v>0.28799999999999998</v>
      </c>
      <c r="Y147" s="357">
        <f>'Anchor-AI'!AB145</f>
        <v>3</v>
      </c>
      <c r="Z147" s="357">
        <f>'Anchor-AI'!AC145</f>
        <v>5</v>
      </c>
      <c r="AA147" s="296">
        <f t="shared" si="12"/>
        <v>1.3388888888888889E-2</v>
      </c>
      <c r="AC147" s="390">
        <f>'Test-AI'!L145</f>
        <v>107.42400000000001</v>
      </c>
      <c r="AD147" s="391">
        <f>'Test-AI'!M145</f>
        <v>38.868707000000001</v>
      </c>
      <c r="AE147" s="391">
        <f>'Test-AI'!N145</f>
        <v>40.649445999999998</v>
      </c>
      <c r="AF147" s="391">
        <f>'Test-AI'!O145</f>
        <v>46.628030000000003</v>
      </c>
      <c r="AG147" s="391">
        <f>(Summary!$C$69*AD147+Summary!$C$70*AE147+Summary!$C$71*AF147)/Summary!$C$72</f>
        <v>39.822713200000003</v>
      </c>
      <c r="AH147" s="391">
        <f>'Test-AI'!P145</f>
        <v>14.532197999999999</v>
      </c>
      <c r="AI147" s="391">
        <f>'Test-AI'!Q145</f>
        <v>14.356438000000001</v>
      </c>
      <c r="AJ147" s="391">
        <f>'Test-AI'!R145</f>
        <v>22.720918000000001</v>
      </c>
      <c r="AK147" s="391">
        <f>'Test-AI'!S145</f>
        <v>22.398322</v>
      </c>
      <c r="AL147" s="391">
        <f>'Test-AI'!T145</f>
        <v>35.471859000000002</v>
      </c>
      <c r="AM147" s="391">
        <f>'Test-AI'!U145</f>
        <v>41.633251999999999</v>
      </c>
      <c r="AN147" s="391">
        <f>'Test-AI'!V145</f>
        <v>38.868377000000002</v>
      </c>
      <c r="AO147" s="391">
        <f>'Test-AI'!W145</f>
        <v>40.643949999999997</v>
      </c>
      <c r="AP147" s="391">
        <f>'Test-AI'!X145</f>
        <v>46.569400999999999</v>
      </c>
      <c r="AQ147" s="391">
        <f>10*LOG10(1/((Summary!$C$80/10^(AN147/10)+Summary!$C$81/10^(AO147/10)+Summary!$C$82/10^(AP147/10))/Summary!$C$83))</f>
        <v>39.806639471089419</v>
      </c>
      <c r="AR147" s="391">
        <f>'Test-AI'!Y145</f>
        <v>3.979409</v>
      </c>
      <c r="AS147" s="391">
        <f>'Test-AI'!Z145</f>
        <v>650.29999999999995</v>
      </c>
      <c r="AT147" s="392">
        <f>'Test-AI'!AA145</f>
        <v>0.63180000000000003</v>
      </c>
      <c r="AU147" s="393">
        <f>'Test-AI'!AB145</f>
        <v>3</v>
      </c>
      <c r="AV147" s="393">
        <f>'Test-AI'!AC145</f>
        <v>5</v>
      </c>
      <c r="AW147" s="396">
        <f t="shared" si="13"/>
        <v>0.18063888888888888</v>
      </c>
      <c r="AX147" s="302">
        <f t="shared" si="14"/>
        <v>13.491701244813276</v>
      </c>
      <c r="AY147" s="303">
        <f t="shared" si="15"/>
        <v>2.1937500000000001</v>
      </c>
      <c r="AZ147" s="297">
        <f t="shared" si="16"/>
        <v>1</v>
      </c>
      <c r="BA147" s="345">
        <f t="shared" si="17"/>
        <v>1</v>
      </c>
      <c r="BB147" s="75"/>
      <c r="BC147" s="75"/>
      <c r="BD147" s="570"/>
      <c r="BE147" s="550"/>
      <c r="BF147" s="553"/>
      <c r="BG147" s="553"/>
      <c r="BH147" s="553"/>
      <c r="BI147" s="553"/>
      <c r="BJ147" s="553"/>
      <c r="BK147" s="553"/>
      <c r="BL147" s="553"/>
      <c r="BM147" s="553"/>
      <c r="BN147" s="553"/>
      <c r="BO147" s="546"/>
      <c r="BP147" s="544"/>
      <c r="BQ147" s="546"/>
      <c r="BR147" s="544"/>
      <c r="BS147" s="553"/>
      <c r="BT147" s="553"/>
      <c r="BU147" s="553"/>
      <c r="BV147" s="553"/>
      <c r="BW147" s="553"/>
      <c r="BX147" s="553"/>
      <c r="BY147" s="553"/>
      <c r="BZ147" s="544"/>
      <c r="CA147" s="544"/>
      <c r="CB147" s="553"/>
      <c r="CC147" s="553"/>
      <c r="CD147" s="553"/>
      <c r="CE147" s="546"/>
      <c r="CF147" s="544"/>
      <c r="CG147" s="546"/>
      <c r="CH147" s="544"/>
    </row>
    <row r="148" spans="1:86" ht="17" customHeight="1" thickBot="1" x14ac:dyDescent="0.25">
      <c r="A148" s="537" t="s">
        <v>252</v>
      </c>
      <c r="B148" s="595" t="s">
        <v>146</v>
      </c>
      <c r="C148" s="586" t="s">
        <v>246</v>
      </c>
      <c r="D148" s="589">
        <v>59.94</v>
      </c>
      <c r="E148" s="557">
        <v>10</v>
      </c>
      <c r="F148" s="361">
        <v>85</v>
      </c>
      <c r="G148" s="419">
        <f>'Anchor-AI'!L146</f>
        <v>17872.819200000002</v>
      </c>
      <c r="H148" s="385">
        <f>'Anchor-AI'!M146</f>
        <v>50.54515</v>
      </c>
      <c r="I148" s="385">
        <f>'Anchor-AI'!N146</f>
        <v>50.999130000000001</v>
      </c>
      <c r="J148" s="385">
        <f>'Anchor-AI'!O146</f>
        <v>47.813917000000004</v>
      </c>
      <c r="K148" s="385">
        <f>(Summary!$C$63*H148+Summary!$C$64*I148+Summary!$C$65*J148)/Summary!$C$66</f>
        <v>50.165607833333333</v>
      </c>
      <c r="L148" s="385">
        <f>'Anchor-AI'!P146</f>
        <v>31.896221000000001</v>
      </c>
      <c r="M148" s="385">
        <f>'Anchor-AI'!Q146</f>
        <v>25.863130999999999</v>
      </c>
      <c r="N148" s="385">
        <f>'Anchor-AI'!R146</f>
        <v>90.507063000000002</v>
      </c>
      <c r="O148" s="385">
        <f>'Anchor-AI'!S146</f>
        <v>90.069755000000001</v>
      </c>
      <c r="P148" s="385">
        <f>'Anchor-AI'!T146</f>
        <v>48.619988999999997</v>
      </c>
      <c r="Q148" s="385">
        <f>'Anchor-AI'!U146</f>
        <v>48.316574000000003</v>
      </c>
      <c r="R148" s="385">
        <f>'Anchor-AI'!V146</f>
        <v>50.545147999999998</v>
      </c>
      <c r="S148" s="385">
        <f>'Anchor-AI'!W146</f>
        <v>50.999127000000001</v>
      </c>
      <c r="T148" s="385">
        <f>'Anchor-AI'!X146</f>
        <v>47.813915000000001</v>
      </c>
      <c r="U148" s="385">
        <f>10*LOG10(1/((Summary!$C$80/10^(R148/10)+Summary!$C$81/10^(S148/10)+Summary!$C$82/10^(T148/10))/Summary!$C$83))</f>
        <v>50.016751939123679</v>
      </c>
      <c r="V148" s="385">
        <f>'Anchor-AI'!Y146</f>
        <v>4.2036179999999996</v>
      </c>
      <c r="W148" s="385">
        <f>'Anchor-AI'!Z146</f>
        <v>2061.4</v>
      </c>
      <c r="X148" s="385">
        <f>'Anchor-AI'!AA146</f>
        <v>0.69369999999999998</v>
      </c>
      <c r="Y148" s="360">
        <f>'Anchor-AI'!AB146</f>
        <v>12</v>
      </c>
      <c r="Z148" s="360">
        <f>'Anchor-AI'!AC146</f>
        <v>11</v>
      </c>
      <c r="AA148" s="398">
        <f t="shared" si="12"/>
        <v>0.57261111111111118</v>
      </c>
      <c r="AC148" s="170">
        <f>'Test-AI'!L146</f>
        <v>16429.977599999998</v>
      </c>
      <c r="AD148" s="167">
        <f>'Test-AI'!M146</f>
        <v>50.746599000000003</v>
      </c>
      <c r="AE148" s="167">
        <f>'Test-AI'!N146</f>
        <v>51.137611999999997</v>
      </c>
      <c r="AF148" s="167">
        <f>'Test-AI'!O146</f>
        <v>47.868524999999998</v>
      </c>
      <c r="AG148" s="167">
        <f>(Summary!$C$63*AD148+Summary!$C$64*AE148+Summary!$C$65*AF148)/Summary!$C$66</f>
        <v>50.33208883333333</v>
      </c>
      <c r="AH148" s="167">
        <f>'Test-AI'!P146</f>
        <v>31.974943</v>
      </c>
      <c r="AI148" s="167">
        <f>'Test-AI'!Q146</f>
        <v>26.010117999999999</v>
      </c>
      <c r="AJ148" s="167">
        <f>'Test-AI'!R146</f>
        <v>90.846267999999995</v>
      </c>
      <c r="AK148" s="167">
        <f>'Test-AI'!S146</f>
        <v>90.360139000000004</v>
      </c>
      <c r="AL148" s="167">
        <f>'Test-AI'!T146</f>
        <v>48.750031999999997</v>
      </c>
      <c r="AM148" s="167">
        <f>'Test-AI'!U146</f>
        <v>48.404203000000003</v>
      </c>
      <c r="AN148" s="167">
        <f>'Test-AI'!V146</f>
        <v>50.746597000000001</v>
      </c>
      <c r="AO148" s="167">
        <f>'Test-AI'!W146</f>
        <v>51.137608999999998</v>
      </c>
      <c r="AP148" s="167">
        <f>'Test-AI'!X146</f>
        <v>47.868521000000001</v>
      </c>
      <c r="AQ148" s="167">
        <f>10*LOG10(1/((Summary!$C$80/10^(AN148/10)+Summary!$C$81/10^(AO148/10)+Summary!$C$82/10^(AP148/10))/Summary!$C$83))</f>
        <v>50.168715088097741</v>
      </c>
      <c r="AR148" s="167">
        <f>'Test-AI'!Y146</f>
        <v>4.2118900000000004</v>
      </c>
      <c r="AS148" s="167">
        <f>'Test-AI'!Z146</f>
        <v>37981.4</v>
      </c>
      <c r="AT148" s="295">
        <f>'Test-AI'!AA146</f>
        <v>5.8178000000000001</v>
      </c>
      <c r="AU148" s="357">
        <f>'Test-AI'!AB146</f>
        <v>12</v>
      </c>
      <c r="AV148" s="357">
        <f>'Test-AI'!AC146</f>
        <v>11</v>
      </c>
      <c r="AW148" s="296">
        <f t="shared" si="13"/>
        <v>10.550388888888889</v>
      </c>
      <c r="AX148" s="292">
        <f t="shared" si="14"/>
        <v>18.425050936256913</v>
      </c>
      <c r="AY148" s="293">
        <f t="shared" si="15"/>
        <v>8.3866224592763441</v>
      </c>
      <c r="AZ148" s="292">
        <f t="shared" si="16"/>
        <v>1</v>
      </c>
      <c r="BA148" s="344">
        <f t="shared" si="17"/>
        <v>1</v>
      </c>
      <c r="BB148" s="75"/>
      <c r="BC148" s="75"/>
      <c r="BD148" s="572" t="s">
        <v>39</v>
      </c>
      <c r="BE148" s="549">
        <f t="array" ref="BE148">bdRateExtend($G148:$G151,H148:H151,$AC148:$AC151,AD148:AD151)</f>
        <v>-0.22053056806749116</v>
      </c>
      <c r="BF148" s="551">
        <f t="array" ref="BF148">bdRateExtend($G148:$G153,H148:H153,$AC148:$AC153,AD148:AD153)</f>
        <v>-0.18678976495588284</v>
      </c>
      <c r="BG148" s="551"/>
      <c r="BH148" s="551">
        <f t="array" ref="BH148">bdRateExtend($G148:$G153,J148:J153,$AC148:$AC153,AF148:AF153)</f>
        <v>-0.27560510648939318</v>
      </c>
      <c r="BI148" s="551">
        <f t="array" ref="BI148">bdRateExtend($G148:$G153,K148:K153,$AC148:$AC153,AG148:AG153)</f>
        <v>-0.27040352300675774</v>
      </c>
      <c r="BJ148" s="575">
        <f>(Summary!$C$94*BF148+Summary!$C$95*BG148+Summary!$C$96*BH148)/Summary!$C$97</f>
        <v>-0.18287078801898793</v>
      </c>
      <c r="BK148" s="551">
        <f t="array" ref="BK148">bdRateExtend($G148:$G151,L148:L151,$AC148:$AC151,AH148:AH151)</f>
        <v>-0.15260010049368045</v>
      </c>
      <c r="BL148" s="551">
        <f t="array" ref="BL148">bdRateExtend($G148:$G153,L148:L153,$AC148:$AC153,AH148:AH153)</f>
        <v>-0.14430968760368146</v>
      </c>
      <c r="BM148" s="551">
        <f t="array" ref="BM148">bdRateExtend($G148:$G151,M148:M151,$AC148:$AC151,AI148:AI151)</f>
        <v>-0.19163094804494674</v>
      </c>
      <c r="BN148" s="551">
        <f t="array" ref="BN148">bdRateExtend($G148:$G153,M148:M153,$AC148:$AC153,AI148:AI153)</f>
        <v>-0.19321998563876319</v>
      </c>
      <c r="BO148" s="548">
        <f t="array" ref="BO148">bdRateExtend($G148:$G151,N148:N151,$AC148:$AC151,AJ148:AJ151,"None", FALSE,1)</f>
        <v>-0.15671456816300477</v>
      </c>
      <c r="BP148" s="585">
        <f t="array" ref="BP148">bdRateExtend($G148:$G153,N148:N153,$AC148:$AC153,AJ148:AJ153,"None", FALSE,1)</f>
        <v>-0.10964998636399248</v>
      </c>
      <c r="BQ148" s="548">
        <f t="array" ref="BQ148">bdRateExtend($G148:$G151,O148:O151,$AC148:$AC151,AK148:AK151,"None", FALSE,1)</f>
        <v>-0.15188098415185236</v>
      </c>
      <c r="BR148" s="585">
        <f t="array" ref="BR148">bdRateExtend($G148:$G153,O148:O153,$AC148:$AC153,AK148:AK153,"None", FALSE,1)</f>
        <v>-0.106434276804802</v>
      </c>
      <c r="BS148" s="551">
        <f t="array" ref="BS148">bdRateExtend($G148:$G151,P148:P151,$AC148:$AC151,AL148:AL151)</f>
        <v>-0.18956567363190857</v>
      </c>
      <c r="BT148" s="551">
        <f t="array" ref="BT148">bdRateExtend($G148:$G153,P148:P153,$AC148:$AC153,AL148:AL153)</f>
        <v>-0.19859875347498657</v>
      </c>
      <c r="BU148" s="551">
        <f t="array" ref="BU148">bdRateExtend($G148:$G151,Q148:Q151,$AC148:$AC151,AM148:AM151)</f>
        <v>-0.18267532200720527</v>
      </c>
      <c r="BV148" s="551">
        <f t="array" ref="BV148">bdRateExtend($G148:$G153,Q148:Q153,$AC148:$AC153,AM148:AM153)</f>
        <v>-0.46499757116442464</v>
      </c>
      <c r="BW148" s="551">
        <f t="array" ref="BW148">bdRateExtend($G148:$G151,R148:R151,$AC148:$AC151,AN148:AN151)</f>
        <v>-0.22056835701553168</v>
      </c>
      <c r="BX148" s="551">
        <f t="array" ref="BX148">bdRateExtend($G148:$G153,R148:R153,$AC148:$AC153,AN148:AN153)</f>
        <v>-0.1868485861761926</v>
      </c>
      <c r="BY148" s="551"/>
      <c r="BZ148" s="555">
        <f t="array" ref="BZ148">bdRateExtend($G148:$G153,T148:T153,$AC148:$AC153,AP148:AP153)</f>
        <v>-0.27569278444321843</v>
      </c>
      <c r="CA148" s="555">
        <f t="array" ref="CA148">bdRateExtend($G148:$G153,U148:U153,$AC148:$AC153,AQ148:AQ153)</f>
        <v>-0.22684691190163586</v>
      </c>
      <c r="CB148" s="575">
        <f>(Summary!$C$108*BX148+Summary!$C$109*BY148+Summary!$C$110*BZ148)/Summary!$C$111</f>
        <v>-0.18292841065982593</v>
      </c>
      <c r="CC148" s="593">
        <f t="array" ref="CC148">bdCAMBIExtend($G148:$G151,V148:V151,$AC148:$AC151,AR148:AR151)</f>
        <v>-0.72816165303756886</v>
      </c>
      <c r="CD148" s="578">
        <f t="array" ref="CD148">bdCAMBIExtend($G148:$G153,V148:V153,$AC148:$AC153,AR148:AR153)</f>
        <v>-0.83657082832161689</v>
      </c>
      <c r="CE148" s="547">
        <f t="array" ref="CE148">testVMAFRange($G148:$G151,N148:N151,$AC148:$AC151,AJ148:AJ151)</f>
        <v>0</v>
      </c>
      <c r="CF148" s="543">
        <f t="array" ref="CF148">testVMAFRange($G148:$G153,N148:N153,$AC148:$AC153,AJ148:AJ153)</f>
        <v>0</v>
      </c>
      <c r="CG148" s="547">
        <f t="array" ref="CG148">testVMAFRange($G148:$G151,O148:O151,$AC148:$AC151,AK148:AK151)</f>
        <v>0</v>
      </c>
      <c r="CH148" s="543">
        <f t="array" ref="CH148">testVMAFRange($G148:$G153,O148:O153,$AC148:$AC153,AK148:AK153)</f>
        <v>0</v>
      </c>
    </row>
    <row r="149" spans="1:86" ht="17" customHeight="1" x14ac:dyDescent="0.2">
      <c r="A149" s="538"/>
      <c r="B149" s="566"/>
      <c r="C149" s="485"/>
      <c r="D149" s="590"/>
      <c r="E149" s="558"/>
      <c r="F149" s="362">
        <v>110</v>
      </c>
      <c r="G149" s="420">
        <f>'Anchor-AI'!L147</f>
        <v>4958.7839999999997</v>
      </c>
      <c r="H149" s="295">
        <f>'Anchor-AI'!M147</f>
        <v>48.422724000000002</v>
      </c>
      <c r="I149" s="295">
        <f>'Anchor-AI'!N147</f>
        <v>50.762193000000003</v>
      </c>
      <c r="J149" s="295">
        <f>'Anchor-AI'!O147</f>
        <v>46.880800000000001</v>
      </c>
      <c r="K149" s="295">
        <f>(Summary!$C$63*H149+Summary!$C$64*I149+Summary!$C$65*J149)/Summary!$C$66</f>
        <v>48.555648166666664</v>
      </c>
      <c r="L149" s="295">
        <f>'Anchor-AI'!P147</f>
        <v>26.729946999999999</v>
      </c>
      <c r="M149" s="295">
        <f>'Anchor-AI'!Q147</f>
        <v>22.913520999999999</v>
      </c>
      <c r="N149" s="295">
        <f>'Anchor-AI'!R147</f>
        <v>84.010631000000004</v>
      </c>
      <c r="O149" s="295">
        <f>'Anchor-AI'!S147</f>
        <v>83.568760999999995</v>
      </c>
      <c r="P149" s="295">
        <f>'Anchor-AI'!T147</f>
        <v>45.467551</v>
      </c>
      <c r="Q149" s="295">
        <f>'Anchor-AI'!U147</f>
        <v>47.517341999999999</v>
      </c>
      <c r="R149" s="295">
        <f>'Anchor-AI'!V147</f>
        <v>48.422525</v>
      </c>
      <c r="S149" s="295">
        <f>'Anchor-AI'!W147</f>
        <v>50.762182000000003</v>
      </c>
      <c r="T149" s="295">
        <f>'Anchor-AI'!X147</f>
        <v>46.880744</v>
      </c>
      <c r="U149" s="295">
        <f>10*LOG10(1/((Summary!$C$80/10^(R149/10)+Summary!$C$81/10^(S149/10)+Summary!$C$82/10^(T149/10))/Summary!$C$83))</f>
        <v>48.415521479259922</v>
      </c>
      <c r="V149" s="295">
        <f>'Anchor-AI'!Y147</f>
        <v>5.0335720000000004</v>
      </c>
      <c r="W149" s="295">
        <f>'Anchor-AI'!Z147</f>
        <v>1407</v>
      </c>
      <c r="X149" s="295">
        <f>'Anchor-AI'!AA147</f>
        <v>0.77590000000000003</v>
      </c>
      <c r="Y149" s="357">
        <f>'Anchor-AI'!AB147</f>
        <v>12</v>
      </c>
      <c r="Z149" s="357">
        <f>'Anchor-AI'!AC147</f>
        <v>11</v>
      </c>
      <c r="AA149" s="395">
        <f t="shared" si="12"/>
        <v>0.39083333333333331</v>
      </c>
      <c r="AC149" s="170">
        <f>'Test-AI'!L147</f>
        <v>4338.8927999999996</v>
      </c>
      <c r="AD149" s="167">
        <f>'Test-AI'!M147</f>
        <v>48.610194999999997</v>
      </c>
      <c r="AE149" s="167">
        <f>'Test-AI'!N147</f>
        <v>50.773690000000002</v>
      </c>
      <c r="AF149" s="167">
        <f>'Test-AI'!O147</f>
        <v>46.937711999999998</v>
      </c>
      <c r="AG149" s="167">
        <f>(Summary!$C$63*AD149+Summary!$C$64*AE149+Summary!$C$65*AF149)/Summary!$C$66</f>
        <v>48.692030333333328</v>
      </c>
      <c r="AH149" s="167">
        <f>'Test-AI'!P147</f>
        <v>26.880800000000001</v>
      </c>
      <c r="AI149" s="167">
        <f>'Test-AI'!Q147</f>
        <v>23.070596999999999</v>
      </c>
      <c r="AJ149" s="167">
        <f>'Test-AI'!R147</f>
        <v>84.483806000000001</v>
      </c>
      <c r="AK149" s="167">
        <f>'Test-AI'!S147</f>
        <v>84.016542999999999</v>
      </c>
      <c r="AL149" s="167">
        <f>'Test-AI'!T147</f>
        <v>45.630175999999999</v>
      </c>
      <c r="AM149" s="167">
        <f>'Test-AI'!U147</f>
        <v>47.549306000000001</v>
      </c>
      <c r="AN149" s="167">
        <f>'Test-AI'!V147</f>
        <v>48.610188000000001</v>
      </c>
      <c r="AO149" s="167">
        <f>'Test-AI'!W147</f>
        <v>50.773682999999998</v>
      </c>
      <c r="AP149" s="167">
        <f>'Test-AI'!X147</f>
        <v>46.937703999999997</v>
      </c>
      <c r="AQ149" s="167">
        <f>10*LOG10(1/((Summary!$C$80/10^(AN149/10)+Summary!$C$81/10^(AO149/10)+Summary!$C$82/10^(AP149/10))/Summary!$C$83))</f>
        <v>48.55451336499484</v>
      </c>
      <c r="AR149" s="167">
        <f>'Test-AI'!Y147</f>
        <v>4.8009919999999999</v>
      </c>
      <c r="AS149" s="167">
        <f>'Test-AI'!Z147</f>
        <v>19787.900000000001</v>
      </c>
      <c r="AT149" s="295">
        <f>'Test-AI'!AA147</f>
        <v>5.1676000000000002</v>
      </c>
      <c r="AU149" s="357">
        <f>'Test-AI'!AB147</f>
        <v>12</v>
      </c>
      <c r="AV149" s="357">
        <f>'Test-AI'!AC147</f>
        <v>11</v>
      </c>
      <c r="AW149" s="296">
        <f t="shared" si="13"/>
        <v>5.4966388888888895</v>
      </c>
      <c r="AX149" s="297">
        <f t="shared" si="14"/>
        <v>14.063894811656006</v>
      </c>
      <c r="AY149" s="298">
        <f t="shared" si="15"/>
        <v>6.66013661554324</v>
      </c>
      <c r="AZ149" s="297">
        <f t="shared" si="16"/>
        <v>1</v>
      </c>
      <c r="BA149" s="345">
        <f t="shared" si="17"/>
        <v>1</v>
      </c>
      <c r="BB149" s="75"/>
      <c r="BC149" s="75"/>
      <c r="BD149" s="565"/>
      <c r="BE149" s="550"/>
      <c r="BF149" s="552"/>
      <c r="BG149" s="552"/>
      <c r="BH149" s="552"/>
      <c r="BI149" s="552"/>
      <c r="BJ149" s="552"/>
      <c r="BK149" s="553"/>
      <c r="BL149" s="552"/>
      <c r="BM149" s="553"/>
      <c r="BN149" s="552"/>
      <c r="BO149" s="546"/>
      <c r="BP149" s="541"/>
      <c r="BQ149" s="546"/>
      <c r="BR149" s="541"/>
      <c r="BS149" s="553"/>
      <c r="BT149" s="552"/>
      <c r="BU149" s="553"/>
      <c r="BV149" s="552"/>
      <c r="BW149" s="553"/>
      <c r="BX149" s="552"/>
      <c r="BY149" s="552"/>
      <c r="BZ149" s="541"/>
      <c r="CA149" s="541"/>
      <c r="CB149" s="552"/>
      <c r="CC149" s="550"/>
      <c r="CD149" s="541"/>
      <c r="CE149" s="546"/>
      <c r="CF149" s="541"/>
      <c r="CG149" s="546"/>
      <c r="CH149" s="541"/>
    </row>
    <row r="150" spans="1:86" ht="17" customHeight="1" x14ac:dyDescent="0.2">
      <c r="A150" s="538"/>
      <c r="B150" s="566"/>
      <c r="C150" s="485"/>
      <c r="D150" s="590"/>
      <c r="E150" s="558"/>
      <c r="F150" s="362">
        <v>135</v>
      </c>
      <c r="G150" s="420">
        <f>'Anchor-AI'!L148</f>
        <v>1563.7632000000001</v>
      </c>
      <c r="H150" s="295">
        <f>'Anchor-AI'!M148</f>
        <v>46.572285999999998</v>
      </c>
      <c r="I150" s="295">
        <f>'Anchor-AI'!N148</f>
        <v>50.378165000000003</v>
      </c>
      <c r="J150" s="295">
        <f>'Anchor-AI'!O148</f>
        <v>46.035139999999998</v>
      </c>
      <c r="K150" s="295">
        <f>(Summary!$C$63*H150+Summary!$C$64*I150+Summary!$C$65*J150)/Summary!$C$66</f>
        <v>47.117074833333334</v>
      </c>
      <c r="L150" s="295">
        <f>'Anchor-AI'!P148</f>
        <v>22.649616000000002</v>
      </c>
      <c r="M150" s="295">
        <f>'Anchor-AI'!Q148</f>
        <v>20.579701</v>
      </c>
      <c r="N150" s="295">
        <f>'Anchor-AI'!R148</f>
        <v>73.324732999999995</v>
      </c>
      <c r="O150" s="295">
        <f>'Anchor-AI'!S148</f>
        <v>72.930418000000003</v>
      </c>
      <c r="P150" s="295">
        <f>'Anchor-AI'!T148</f>
        <v>42.964370000000002</v>
      </c>
      <c r="Q150" s="295">
        <f>'Anchor-AI'!U148</f>
        <v>46.750503000000002</v>
      </c>
      <c r="R150" s="295">
        <f>'Anchor-AI'!V148</f>
        <v>46.572284000000003</v>
      </c>
      <c r="S150" s="295">
        <f>'Anchor-AI'!W148</f>
        <v>50.378084999999999</v>
      </c>
      <c r="T150" s="295">
        <f>'Anchor-AI'!X148</f>
        <v>46.035133000000002</v>
      </c>
      <c r="U150" s="295">
        <f>10*LOG10(1/((Summary!$C$80/10^(R150/10)+Summary!$C$81/10^(S150/10)+Summary!$C$82/10^(T150/10))/Summary!$C$83))</f>
        <v>46.912454935134022</v>
      </c>
      <c r="V150" s="295">
        <f>'Anchor-AI'!Y148</f>
        <v>6.1630459999999996</v>
      </c>
      <c r="W150" s="295">
        <f>'Anchor-AI'!Z148</f>
        <v>967.7</v>
      </c>
      <c r="X150" s="295">
        <f>'Anchor-AI'!AA148</f>
        <v>0.40920000000000001</v>
      </c>
      <c r="Y150" s="357">
        <f>'Anchor-AI'!AB148</f>
        <v>12</v>
      </c>
      <c r="Z150" s="357">
        <f>'Anchor-AI'!AC148</f>
        <v>11</v>
      </c>
      <c r="AA150" s="395">
        <f t="shared" si="12"/>
        <v>0.26880555555555558</v>
      </c>
      <c r="AC150" s="170">
        <f>'Test-AI'!L148</f>
        <v>1338.6623999999999</v>
      </c>
      <c r="AD150" s="167">
        <f>'Test-AI'!M148</f>
        <v>46.756239000000001</v>
      </c>
      <c r="AE150" s="167">
        <f>'Test-AI'!N148</f>
        <v>50.428536000000001</v>
      </c>
      <c r="AF150" s="167">
        <f>'Test-AI'!O148</f>
        <v>46.070922000000003</v>
      </c>
      <c r="AG150" s="167">
        <f>(Summary!$C$63*AD150+Summary!$C$64*AE150+Summary!$C$65*AF150)/Summary!$C$66</f>
        <v>47.254069000000008</v>
      </c>
      <c r="AH150" s="167">
        <f>'Test-AI'!P148</f>
        <v>22.773661000000001</v>
      </c>
      <c r="AI150" s="167">
        <f>'Test-AI'!Q148</f>
        <v>20.748676</v>
      </c>
      <c r="AJ150" s="167">
        <f>'Test-AI'!R148</f>
        <v>73.736350000000002</v>
      </c>
      <c r="AK150" s="167">
        <f>'Test-AI'!S148</f>
        <v>73.241896999999994</v>
      </c>
      <c r="AL150" s="167">
        <f>'Test-AI'!T148</f>
        <v>43.141841999999997</v>
      </c>
      <c r="AM150" s="167">
        <f>'Test-AI'!U148</f>
        <v>46.717067</v>
      </c>
      <c r="AN150" s="167">
        <f>'Test-AI'!V148</f>
        <v>46.756230000000002</v>
      </c>
      <c r="AO150" s="167">
        <f>'Test-AI'!W148</f>
        <v>50.428420000000003</v>
      </c>
      <c r="AP150" s="167">
        <f>'Test-AI'!X148</f>
        <v>46.070919000000004</v>
      </c>
      <c r="AQ150" s="167">
        <f>10*LOG10(1/((Summary!$C$80/10^(AN150/10)+Summary!$C$81/10^(AO150/10)+Summary!$C$82/10^(AP150/10))/Summary!$C$83))</f>
        <v>47.055668100099986</v>
      </c>
      <c r="AR150" s="167">
        <f>'Test-AI'!Y148</f>
        <v>5.4329499999999999</v>
      </c>
      <c r="AS150" s="167">
        <f>'Test-AI'!Z148</f>
        <v>11779.3</v>
      </c>
      <c r="AT150" s="295">
        <f>'Test-AI'!AA148</f>
        <v>3.4517000000000002</v>
      </c>
      <c r="AU150" s="357">
        <f>'Test-AI'!AB148</f>
        <v>12</v>
      </c>
      <c r="AV150" s="357">
        <f>'Test-AI'!AC148</f>
        <v>11</v>
      </c>
      <c r="AW150" s="296">
        <f t="shared" si="13"/>
        <v>3.2720277777777778</v>
      </c>
      <c r="AX150" s="297">
        <f t="shared" si="14"/>
        <v>12.172470807068304</v>
      </c>
      <c r="AY150" s="298">
        <f t="shared" si="15"/>
        <v>8.4352394916911049</v>
      </c>
      <c r="AZ150" s="297">
        <f t="shared" si="16"/>
        <v>1</v>
      </c>
      <c r="BA150" s="345">
        <f t="shared" si="17"/>
        <v>1</v>
      </c>
      <c r="BB150" s="75"/>
      <c r="BC150" s="75"/>
      <c r="BD150" s="573" t="s">
        <v>147</v>
      </c>
      <c r="BE150" s="549">
        <f t="array" ref="BE150">bdRateExtend($G149:$G152,H149:H152,$AC149:$AC152,AD149:AD152)</f>
        <v>-0.21110009082788306</v>
      </c>
      <c r="BF150" s="552"/>
      <c r="BG150" s="552"/>
      <c r="BH150" s="552"/>
      <c r="BI150" s="552"/>
      <c r="BJ150" s="552"/>
      <c r="BK150" s="551">
        <f t="array" ref="BK150">bdRateExtend($G149:$G152,L149:L152,$AC149:$AC152,AH149:AH152)</f>
        <v>-0.15740232461936698</v>
      </c>
      <c r="BL150" s="552"/>
      <c r="BM150" s="551">
        <f t="array" ref="BM150">bdRateExtend($G149:$G152,M149:M152,$AC149:$AC152,AI149:AI152)</f>
        <v>-0.21290472129287241</v>
      </c>
      <c r="BN150" s="552"/>
      <c r="BO150" s="545">
        <f t="array" ref="BO150">bdRateExtend($G149:$G152,N149:N152,$AC149:$AC152,AJ149:AJ152,"None", FALSE,1)</f>
        <v>-0.10456503034843156</v>
      </c>
      <c r="BP150" s="541"/>
      <c r="BQ150" s="545">
        <f t="array" ref="BQ150">bdRateExtend($G149:$G152,O149:O152,$AC149:$AC152,AK149:AK152,"None", FALSE,1)</f>
        <v>-0.10389202681837018</v>
      </c>
      <c r="BR150" s="541"/>
      <c r="BS150" s="551">
        <f t="array" ref="BS150">bdRateExtend($G149:$G152,P149:P152,$AC149:$AC152,AL149:AL152)</f>
        <v>-0.21555982449394184</v>
      </c>
      <c r="BT150" s="552"/>
      <c r="BU150" s="551">
        <f t="array" ref="BU150">bdRateExtend($G149:$G152,Q149:Q152,$AC149:$AC152,AM149:AM152)</f>
        <v>-0.34918404326649666</v>
      </c>
      <c r="BV150" s="552"/>
      <c r="BW150" s="551">
        <f t="array" ref="BW150">bdRateExtend($G149:$G152,R149:R152,$AC149:$AC152,AN149:AN152)</f>
        <v>-0.21113219173526021</v>
      </c>
      <c r="BX150" s="552"/>
      <c r="BY150" s="552"/>
      <c r="BZ150" s="541"/>
      <c r="CA150" s="541"/>
      <c r="CB150" s="552"/>
      <c r="CC150" s="560">
        <f t="array" ref="CC150">bdCAMBIExtend($G149:$G152,V149:V152,$AC149:$AC152,AR149:AR152)</f>
        <v>-1.1703762049099666</v>
      </c>
      <c r="CD150" s="541"/>
      <c r="CE150" s="554">
        <f t="array" ref="CE150">testVMAFRange($G149:$G152,N149:N152,$AC149:$AC152,AJ149:AJ152)</f>
        <v>0</v>
      </c>
      <c r="CF150" s="541"/>
      <c r="CG150" s="554">
        <f t="array" ref="CG150">testVMAFRange($G149:$G152,O149:O152,$AC149:$AC152,AK149:AK152)</f>
        <v>0</v>
      </c>
      <c r="CH150" s="541"/>
    </row>
    <row r="151" spans="1:86" ht="17" customHeight="1" x14ac:dyDescent="0.2">
      <c r="A151" s="538"/>
      <c r="B151" s="566"/>
      <c r="C151" s="485"/>
      <c r="D151" s="590"/>
      <c r="E151" s="558"/>
      <c r="F151" s="362">
        <v>160</v>
      </c>
      <c r="G151" s="420">
        <f>'Anchor-AI'!L149</f>
        <v>502.464</v>
      </c>
      <c r="H151" s="295">
        <f>'Anchor-AI'!M149</f>
        <v>44.894136000000003</v>
      </c>
      <c r="I151" s="295">
        <f>'Anchor-AI'!N149</f>
        <v>48.945025000000001</v>
      </c>
      <c r="J151" s="295">
        <f>'Anchor-AI'!O149</f>
        <v>44.843102000000002</v>
      </c>
      <c r="K151" s="295">
        <f>(Summary!$C$63*H151+Summary!$C$64*I151+Summary!$C$65*J151)/Summary!$C$66</f>
        <v>45.560778499999998</v>
      </c>
      <c r="L151" s="295">
        <f>'Anchor-AI'!P149</f>
        <v>19.364737000000002</v>
      </c>
      <c r="M151" s="295">
        <f>'Anchor-AI'!Q149</f>
        <v>18.777588000000002</v>
      </c>
      <c r="N151" s="295">
        <f>'Anchor-AI'!R149</f>
        <v>59.493780000000001</v>
      </c>
      <c r="O151" s="295">
        <f>'Anchor-AI'!S149</f>
        <v>59.211964000000002</v>
      </c>
      <c r="P151" s="295">
        <f>'Anchor-AI'!T149</f>
        <v>40.913721000000002</v>
      </c>
      <c r="Q151" s="295">
        <f>'Anchor-AI'!U149</f>
        <v>44.966025000000002</v>
      </c>
      <c r="R151" s="295">
        <f>'Anchor-AI'!V149</f>
        <v>44.894126</v>
      </c>
      <c r="S151" s="295">
        <f>'Anchor-AI'!W149</f>
        <v>48.944234999999999</v>
      </c>
      <c r="T151" s="295">
        <f>'Anchor-AI'!X149</f>
        <v>44.843029000000001</v>
      </c>
      <c r="U151" s="295">
        <f>10*LOG10(1/((Summary!$C$80/10^(R151/10)+Summary!$C$81/10^(S151/10)+Summary!$C$82/10^(T151/10))/Summary!$C$83))</f>
        <v>45.347380053735442</v>
      </c>
      <c r="V151" s="295">
        <f>'Anchor-AI'!Y149</f>
        <v>8.3248820000000006</v>
      </c>
      <c r="W151" s="295">
        <f>'Anchor-AI'!Z149</f>
        <v>419.1</v>
      </c>
      <c r="X151" s="295">
        <f>'Anchor-AI'!AA149</f>
        <v>0.3372</v>
      </c>
      <c r="Y151" s="357">
        <f>'Anchor-AI'!AB149</f>
        <v>12</v>
      </c>
      <c r="Z151" s="357">
        <f>'Anchor-AI'!AC149</f>
        <v>11</v>
      </c>
      <c r="AA151" s="395">
        <f t="shared" si="12"/>
        <v>0.11641666666666667</v>
      </c>
      <c r="AC151" s="170">
        <f>'Test-AI'!L149</f>
        <v>458.15039999999999</v>
      </c>
      <c r="AD151" s="167">
        <f>'Test-AI'!M149</f>
        <v>45.078702</v>
      </c>
      <c r="AE151" s="167">
        <f>'Test-AI'!N149</f>
        <v>49.783847000000002</v>
      </c>
      <c r="AF151" s="167">
        <f>'Test-AI'!O149</f>
        <v>45.038763000000003</v>
      </c>
      <c r="AG151" s="167">
        <f>(Summary!$C$63*AD151+Summary!$C$64*AE151+Summary!$C$65*AF151)/Summary!$C$66</f>
        <v>45.856236333333335</v>
      </c>
      <c r="AH151" s="167">
        <f>'Test-AI'!P149</f>
        <v>19.484556000000001</v>
      </c>
      <c r="AI151" s="167">
        <f>'Test-AI'!Q149</f>
        <v>18.986139000000001</v>
      </c>
      <c r="AJ151" s="167">
        <f>'Test-AI'!R149</f>
        <v>58.797418</v>
      </c>
      <c r="AK151" s="167">
        <f>'Test-AI'!S149</f>
        <v>58.578878000000003</v>
      </c>
      <c r="AL151" s="167">
        <f>'Test-AI'!T149</f>
        <v>41.172471999999999</v>
      </c>
      <c r="AM151" s="167">
        <f>'Test-AI'!U149</f>
        <v>45.812536000000001</v>
      </c>
      <c r="AN151" s="167">
        <f>'Test-AI'!V149</f>
        <v>45.078693999999999</v>
      </c>
      <c r="AO151" s="167">
        <f>'Test-AI'!W149</f>
        <v>49.783526999999999</v>
      </c>
      <c r="AP151" s="167">
        <f>'Test-AI'!X149</f>
        <v>45.038738000000002</v>
      </c>
      <c r="AQ151" s="167">
        <f>10*LOG10(1/((Summary!$C$80/10^(AN151/10)+Summary!$C$81/10^(AO151/10)+Summary!$C$82/10^(AP151/10))/Summary!$C$83))</f>
        <v>45.578528066741612</v>
      </c>
      <c r="AR151" s="167">
        <f>'Test-AI'!Y149</f>
        <v>6.2590000000000003</v>
      </c>
      <c r="AS151" s="167">
        <f>'Test-AI'!Z149</f>
        <v>3466.1</v>
      </c>
      <c r="AT151" s="295">
        <f>'Test-AI'!AA149</f>
        <v>3.1623999999999999</v>
      </c>
      <c r="AU151" s="357">
        <f>'Test-AI'!AB149</f>
        <v>12</v>
      </c>
      <c r="AV151" s="357">
        <f>'Test-AI'!AC149</f>
        <v>11</v>
      </c>
      <c r="AW151" s="296">
        <f t="shared" si="13"/>
        <v>0.96280555555555558</v>
      </c>
      <c r="AX151" s="297">
        <f t="shared" si="14"/>
        <v>8.2703412073490803</v>
      </c>
      <c r="AY151" s="298">
        <f t="shared" si="15"/>
        <v>9.3784104389086593</v>
      </c>
      <c r="AZ151" s="297">
        <f t="shared" si="16"/>
        <v>1</v>
      </c>
      <c r="BA151" s="345">
        <f t="shared" si="17"/>
        <v>1</v>
      </c>
      <c r="BB151" s="75"/>
      <c r="BC151" s="75"/>
      <c r="BD151" s="565"/>
      <c r="BE151" s="550"/>
      <c r="BF151" s="552"/>
      <c r="BG151" s="552"/>
      <c r="BH151" s="552"/>
      <c r="BI151" s="552"/>
      <c r="BJ151" s="552"/>
      <c r="BK151" s="553"/>
      <c r="BL151" s="552"/>
      <c r="BM151" s="553"/>
      <c r="BN151" s="552"/>
      <c r="BO151" s="546"/>
      <c r="BP151" s="541"/>
      <c r="BQ151" s="546"/>
      <c r="BR151" s="541"/>
      <c r="BS151" s="553"/>
      <c r="BT151" s="552"/>
      <c r="BU151" s="553"/>
      <c r="BV151" s="552"/>
      <c r="BW151" s="553"/>
      <c r="BX151" s="552"/>
      <c r="BY151" s="552"/>
      <c r="BZ151" s="541"/>
      <c r="CA151" s="541"/>
      <c r="CB151" s="552"/>
      <c r="CC151" s="550"/>
      <c r="CD151" s="541"/>
      <c r="CE151" s="546"/>
      <c r="CF151" s="541"/>
      <c r="CG151" s="546"/>
      <c r="CH151" s="541"/>
    </row>
    <row r="152" spans="1:86" ht="17" customHeight="1" thickBot="1" x14ac:dyDescent="0.25">
      <c r="A152" s="538"/>
      <c r="B152" s="566"/>
      <c r="C152" s="485"/>
      <c r="D152" s="590"/>
      <c r="E152" s="558"/>
      <c r="F152" s="362">
        <v>185</v>
      </c>
      <c r="G152" s="420">
        <f>'Anchor-AI'!L150</f>
        <v>196.416</v>
      </c>
      <c r="H152" s="295">
        <f>'Anchor-AI'!M150</f>
        <v>43.430326999999998</v>
      </c>
      <c r="I152" s="295">
        <f>'Anchor-AI'!N150</f>
        <v>47.164841000000003</v>
      </c>
      <c r="J152" s="295">
        <f>'Anchor-AI'!O150</f>
        <v>43.107677000000002</v>
      </c>
      <c r="K152" s="295">
        <f>(Summary!$C$63*H152+Summary!$C$64*I152+Summary!$C$65*J152)/Summary!$C$66</f>
        <v>43.998971000000004</v>
      </c>
      <c r="L152" s="295">
        <f>'Anchor-AI'!P150</f>
        <v>17.095763000000002</v>
      </c>
      <c r="M152" s="295">
        <f>'Anchor-AI'!Q150</f>
        <v>17.703873000000002</v>
      </c>
      <c r="N152" s="295">
        <f>'Anchor-AI'!R150</f>
        <v>49.057808000000001</v>
      </c>
      <c r="O152" s="295">
        <f>'Anchor-AI'!S150</f>
        <v>48.815815999999998</v>
      </c>
      <c r="P152" s="295">
        <f>'Anchor-AI'!T150</f>
        <v>39.260044999999998</v>
      </c>
      <c r="Q152" s="295">
        <f>'Anchor-AI'!U150</f>
        <v>42.240380999999999</v>
      </c>
      <c r="R152" s="295">
        <f>'Anchor-AI'!V150</f>
        <v>43.429906000000003</v>
      </c>
      <c r="S152" s="295">
        <f>'Anchor-AI'!W150</f>
        <v>47.164836000000001</v>
      </c>
      <c r="T152" s="295">
        <f>'Anchor-AI'!X150</f>
        <v>43.106689000000003</v>
      </c>
      <c r="U152" s="295">
        <f>10*LOG10(1/((Summary!$C$80/10^(R152/10)+Summary!$C$81/10^(S152/10)+Summary!$C$82/10^(T152/10))/Summary!$C$83))</f>
        <v>43.80745585550094</v>
      </c>
      <c r="V152" s="295">
        <f>'Anchor-AI'!Y150</f>
        <v>6.1062690000000002</v>
      </c>
      <c r="W152" s="295">
        <f>'Anchor-AI'!Z150</f>
        <v>409.6</v>
      </c>
      <c r="X152" s="295">
        <f>'Anchor-AI'!AA150</f>
        <v>1.0771999999999999</v>
      </c>
      <c r="Y152" s="357">
        <f>'Anchor-AI'!AB150</f>
        <v>12</v>
      </c>
      <c r="Z152" s="357">
        <f>'Anchor-AI'!AC150</f>
        <v>11</v>
      </c>
      <c r="AA152" s="395">
        <f t="shared" si="12"/>
        <v>0.11377777777777778</v>
      </c>
      <c r="AC152" s="170">
        <f>'Test-AI'!L150</f>
        <v>169.7664</v>
      </c>
      <c r="AD152" s="167">
        <f>'Test-AI'!M150</f>
        <v>43.465803999999999</v>
      </c>
      <c r="AE152" s="167">
        <f>'Test-AI'!N150</f>
        <v>49.841258000000003</v>
      </c>
      <c r="AF152" s="167">
        <f>'Test-AI'!O150</f>
        <v>43.788884000000003</v>
      </c>
      <c r="AG152" s="167">
        <f>(Summary!$C$63*AD152+Summary!$C$64*AE152+Summary!$C$65*AF152)/Summary!$C$66</f>
        <v>44.582226333333331</v>
      </c>
      <c r="AH152" s="167">
        <f>'Test-AI'!P150</f>
        <v>17.128858000000001</v>
      </c>
      <c r="AI152" s="167">
        <f>'Test-AI'!Q150</f>
        <v>17.784206000000001</v>
      </c>
      <c r="AJ152" s="167">
        <f>'Test-AI'!R150</f>
        <v>47.336033999999998</v>
      </c>
      <c r="AK152" s="167">
        <f>'Test-AI'!S150</f>
        <v>47.256957999999997</v>
      </c>
      <c r="AL152" s="167">
        <f>'Test-AI'!T150</f>
        <v>39.528998000000001</v>
      </c>
      <c r="AM152" s="167">
        <f>'Test-AI'!U150</f>
        <v>44.739553000000001</v>
      </c>
      <c r="AN152" s="167">
        <f>'Test-AI'!V150</f>
        <v>43.465801999999996</v>
      </c>
      <c r="AO152" s="167">
        <f>'Test-AI'!W150</f>
        <v>49.841242999999999</v>
      </c>
      <c r="AP152" s="167">
        <f>'Test-AI'!X150</f>
        <v>43.788812999999998</v>
      </c>
      <c r="AQ152" s="167">
        <f>10*LOG10(1/((Summary!$C$80/10^(AN152/10)+Summary!$C$81/10^(AO152/10)+Summary!$C$82/10^(AP152/10))/Summary!$C$83))</f>
        <v>44.121904662774725</v>
      </c>
      <c r="AR152" s="167">
        <f>'Test-AI'!Y150</f>
        <v>5.0758330000000003</v>
      </c>
      <c r="AS152" s="167">
        <f>'Test-AI'!Z150</f>
        <v>2386.6999999999998</v>
      </c>
      <c r="AT152" s="295">
        <f>'Test-AI'!AA150</f>
        <v>2.8260999999999998</v>
      </c>
      <c r="AU152" s="357">
        <f>'Test-AI'!AB150</f>
        <v>12</v>
      </c>
      <c r="AV152" s="357">
        <f>'Test-AI'!AC150</f>
        <v>11</v>
      </c>
      <c r="AW152" s="296">
        <f t="shared" si="13"/>
        <v>0.66297222222222219</v>
      </c>
      <c r="AX152" s="297">
        <f t="shared" si="14"/>
        <v>5.8269042968749991</v>
      </c>
      <c r="AY152" s="298">
        <f t="shared" si="15"/>
        <v>2.6235610842926103</v>
      </c>
      <c r="AZ152" s="297">
        <f t="shared" si="16"/>
        <v>1</v>
      </c>
      <c r="BA152" s="345">
        <f t="shared" si="17"/>
        <v>1</v>
      </c>
      <c r="BB152" s="75"/>
      <c r="BC152" s="75"/>
      <c r="BD152" s="574" t="s">
        <v>46</v>
      </c>
      <c r="BE152" s="549">
        <f t="array" ref="BE152">bdRateExtend($G150:$G153,H150:H153,$AC150:$AC153,AD150:AD153)</f>
        <v>-0.15917646498275173</v>
      </c>
      <c r="BF152" s="552"/>
      <c r="BG152" s="552"/>
      <c r="BH152" s="552"/>
      <c r="BI152" s="552"/>
      <c r="BJ152" s="552"/>
      <c r="BK152" s="551">
        <f t="array" ref="BK152">bdRateExtend($G150:$G153,L150:L153,$AC150:$AC153,AH150:AH153)</f>
        <v>-0.13330376917786868</v>
      </c>
      <c r="BL152" s="552"/>
      <c r="BM152" s="551">
        <f t="array" ref="BM152">bdRateExtend($G150:$G153,M150:M153,$AC150:$AC153,AI150:AI153)</f>
        <v>-0.20775827905619815</v>
      </c>
      <c r="BN152" s="552"/>
      <c r="BO152" s="545">
        <f t="array" ref="BO152">bdRateExtend($G150:$G153,N150:N153,$AC150:$AC153,AJ150:AJ153,"None", FALSE,1)</f>
        <v>-5.2553042962896646E-2</v>
      </c>
      <c r="BP152" s="541"/>
      <c r="BQ152" s="545">
        <f t="array" ref="BQ152">bdRateExtend($G150:$G153,O150:O153,$AC150:$AC153,AK150:AK153,"None", FALSE,1)</f>
        <v>-5.2192579742322609E-2</v>
      </c>
      <c r="BR152" s="541"/>
      <c r="BS152" s="551">
        <f t="array" ref="BS152">bdRateExtend($G150:$G153,P150:P153,$AC150:$AC153,AL150:AL153)</f>
        <v>-0.21593308041180037</v>
      </c>
      <c r="BT152" s="552"/>
      <c r="BU152" s="551">
        <f t="array" ref="BU152">bdRateExtend($G150:$G153,Q150:Q153,$AC150:$AC153,AM150:AM153)</f>
        <v>-0.56694123307935707</v>
      </c>
      <c r="BV152" s="552"/>
      <c r="BW152" s="551">
        <f t="array" ref="BW152">bdRateExtend($G150:$G153,R150:R153,$AC150:$AC153,AN150:AN153)</f>
        <v>-0.15923724782858584</v>
      </c>
      <c r="BX152" s="552"/>
      <c r="BY152" s="552"/>
      <c r="BZ152" s="541"/>
      <c r="CA152" s="541"/>
      <c r="CB152" s="552"/>
      <c r="CC152" s="560">
        <f t="array" ref="CC152">bdCAMBIExtend($G150:$G153,V150:V153,$AC150:$AC153,AR150:AR153)</f>
        <v>-1.2374157348085231</v>
      </c>
      <c r="CD152" s="541"/>
      <c r="CE152" s="554">
        <f t="array" ref="CE152">testVMAFRange($G150:$G153,N150:N153,$AC150:$AC153,AJ150:AJ153)</f>
        <v>0</v>
      </c>
      <c r="CF152" s="541"/>
      <c r="CG152" s="554">
        <f t="array" ref="CG152">testVMAFRange($G150:$G153,O150:O153,$AC150:$AC153,AK150:AK153)</f>
        <v>0</v>
      </c>
      <c r="CH152" s="541"/>
    </row>
    <row r="153" spans="1:86" ht="17" customHeight="1" thickBot="1" x14ac:dyDescent="0.25">
      <c r="A153" s="538"/>
      <c r="B153" s="596"/>
      <c r="C153" s="486"/>
      <c r="D153" s="591"/>
      <c r="E153" s="559"/>
      <c r="F153" s="363">
        <v>210</v>
      </c>
      <c r="G153" s="421">
        <f>'Anchor-AI'!L151</f>
        <v>84.364800000000002</v>
      </c>
      <c r="H153" s="392">
        <f>'Anchor-AI'!M151</f>
        <v>41.381785000000001</v>
      </c>
      <c r="I153" s="392">
        <f>'Anchor-AI'!N151</f>
        <v>47.164841000000003</v>
      </c>
      <c r="J153" s="392">
        <f>'Anchor-AI'!O151</f>
        <v>40.297167999999999</v>
      </c>
      <c r="K153" s="392">
        <f>(Summary!$C$63*H153+Summary!$C$64*I153+Summary!$C$65*J153)/Summary!$C$66</f>
        <v>42.164858166666669</v>
      </c>
      <c r="L153" s="392">
        <f>'Anchor-AI'!P151</f>
        <v>15.027732</v>
      </c>
      <c r="M153" s="392">
        <f>'Anchor-AI'!Q151</f>
        <v>16.564346</v>
      </c>
      <c r="N153" s="392">
        <f>'Anchor-AI'!R151</f>
        <v>47.048577000000002</v>
      </c>
      <c r="O153" s="392">
        <f>'Anchor-AI'!S151</f>
        <v>46.546396000000001</v>
      </c>
      <c r="P153" s="392">
        <f>'Anchor-AI'!T151</f>
        <v>37.08276</v>
      </c>
      <c r="Q153" s="392">
        <f>'Anchor-AI'!U151</f>
        <v>40.172635</v>
      </c>
      <c r="R153" s="392">
        <f>'Anchor-AI'!V151</f>
        <v>41.381780999999997</v>
      </c>
      <c r="S153" s="392">
        <f>'Anchor-AI'!W151</f>
        <v>47.164836000000001</v>
      </c>
      <c r="T153" s="392">
        <f>'Anchor-AI'!X151</f>
        <v>40.293976000000001</v>
      </c>
      <c r="U153" s="392">
        <f>10*LOG10(1/((Summary!$C$80/10^(R153/10)+Summary!$C$81/10^(S153/10)+Summary!$C$82/10^(T153/10))/Summary!$C$83))</f>
        <v>41.721387099474931</v>
      </c>
      <c r="V153" s="392">
        <f>'Anchor-AI'!Y151</f>
        <v>6.3173310000000003</v>
      </c>
      <c r="W153" s="392">
        <f>'Anchor-AI'!Z151</f>
        <v>266.5</v>
      </c>
      <c r="X153" s="392">
        <f>'Anchor-AI'!AA151</f>
        <v>0.30280000000000001</v>
      </c>
      <c r="Y153" s="393">
        <f>'Anchor-AI'!AB151</f>
        <v>12</v>
      </c>
      <c r="Z153" s="393">
        <f>'Anchor-AI'!AC151</f>
        <v>11</v>
      </c>
      <c r="AA153" s="396">
        <f t="shared" si="12"/>
        <v>7.4027777777777776E-2</v>
      </c>
      <c r="AC153" s="171">
        <f>'Test-AI'!L151</f>
        <v>83.020799999999994</v>
      </c>
      <c r="AD153" s="168">
        <f>'Test-AI'!M151</f>
        <v>41.446213</v>
      </c>
      <c r="AE153" s="168">
        <f>'Test-AI'!N151</f>
        <v>49.400486999999998</v>
      </c>
      <c r="AF153" s="168">
        <f>'Test-AI'!O151</f>
        <v>41.891162999999999</v>
      </c>
      <c r="AG153" s="168">
        <f>(Summary!$C$63*AD153+Summary!$C$64*AE153+Summary!$C$65*AF153)/Summary!$C$66</f>
        <v>42.846083666666665</v>
      </c>
      <c r="AH153" s="168">
        <f>'Test-AI'!P151</f>
        <v>15.075984</v>
      </c>
      <c r="AI153" s="168">
        <f>'Test-AI'!Q151</f>
        <v>16.813098</v>
      </c>
      <c r="AJ153" s="168">
        <f>'Test-AI'!R151</f>
        <v>42.455241000000001</v>
      </c>
      <c r="AK153" s="168">
        <f>'Test-AI'!S151</f>
        <v>42.340164000000001</v>
      </c>
      <c r="AL153" s="168">
        <f>'Test-AI'!T151</f>
        <v>37.501055000000001</v>
      </c>
      <c r="AM153" s="168">
        <f>'Test-AI'!U151</f>
        <v>42.966664000000002</v>
      </c>
      <c r="AN153" s="168">
        <f>'Test-AI'!V151</f>
        <v>41.445940999999998</v>
      </c>
      <c r="AO153" s="168">
        <f>'Test-AI'!W151</f>
        <v>49.400472000000001</v>
      </c>
      <c r="AP153" s="168">
        <f>'Test-AI'!X151</f>
        <v>41.886119999999998</v>
      </c>
      <c r="AQ153" s="168">
        <f>10*LOG10(1/((Summary!$C$80/10^(AN153/10)+Summary!$C$81/10^(AO153/10)+Summary!$C$82/10^(AP153/10))/Summary!$C$83))</f>
        <v>42.182714141440286</v>
      </c>
      <c r="AR153" s="168">
        <f>'Test-AI'!Y151</f>
        <v>6.2629679999999999</v>
      </c>
      <c r="AS153" s="168">
        <f>'Test-AI'!Z151</f>
        <v>1998</v>
      </c>
      <c r="AT153" s="300">
        <f>'Test-AI'!AA151</f>
        <v>2.1132</v>
      </c>
      <c r="AU153" s="357">
        <f>'Test-AI'!AB151</f>
        <v>12</v>
      </c>
      <c r="AV153" s="357">
        <f>'Test-AI'!AC151</f>
        <v>11</v>
      </c>
      <c r="AW153" s="301">
        <f t="shared" si="13"/>
        <v>0.55500000000000005</v>
      </c>
      <c r="AX153" s="302">
        <f t="shared" si="14"/>
        <v>7.4971857410881801</v>
      </c>
      <c r="AY153" s="303">
        <f t="shared" si="15"/>
        <v>6.978863936591809</v>
      </c>
      <c r="AZ153" s="297">
        <f t="shared" si="16"/>
        <v>1</v>
      </c>
      <c r="BA153" s="345">
        <f t="shared" si="17"/>
        <v>1</v>
      </c>
      <c r="BB153" s="75"/>
      <c r="BC153" s="75"/>
      <c r="BD153" s="570"/>
      <c r="BE153" s="550"/>
      <c r="BF153" s="553"/>
      <c r="BG153" s="553"/>
      <c r="BH153" s="553"/>
      <c r="BI153" s="553"/>
      <c r="BJ153" s="553"/>
      <c r="BK153" s="553"/>
      <c r="BL153" s="553"/>
      <c r="BM153" s="553"/>
      <c r="BN153" s="553"/>
      <c r="BO153" s="546"/>
      <c r="BP153" s="544"/>
      <c r="BQ153" s="546"/>
      <c r="BR153" s="544"/>
      <c r="BS153" s="553"/>
      <c r="BT153" s="553"/>
      <c r="BU153" s="553"/>
      <c r="BV153" s="553"/>
      <c r="BW153" s="553"/>
      <c r="BX153" s="553"/>
      <c r="BY153" s="553"/>
      <c r="BZ153" s="544"/>
      <c r="CA153" s="544"/>
      <c r="CB153" s="553"/>
      <c r="CC153" s="550"/>
      <c r="CD153" s="541"/>
      <c r="CE153" s="546"/>
      <c r="CF153" s="544"/>
      <c r="CG153" s="546"/>
      <c r="CH153" s="544"/>
    </row>
    <row r="154" spans="1:86" ht="17" customHeight="1" thickBot="1" x14ac:dyDescent="0.25">
      <c r="A154" s="538"/>
      <c r="B154" s="595" t="s">
        <v>158</v>
      </c>
      <c r="C154" s="586" t="s">
        <v>266</v>
      </c>
      <c r="D154" s="589">
        <v>24</v>
      </c>
      <c r="E154" s="557">
        <v>8</v>
      </c>
      <c r="F154" s="238">
        <v>85</v>
      </c>
      <c r="G154" s="294">
        <f>'Anchor-AI'!L152</f>
        <v>5098.6751999999997</v>
      </c>
      <c r="H154" s="295">
        <f>'Anchor-AI'!M152</f>
        <v>52.542799000000002</v>
      </c>
      <c r="I154" s="295">
        <f>'Anchor-AI'!N152</f>
        <v>56.055585000000001</v>
      </c>
      <c r="J154" s="295">
        <f>'Anchor-AI'!O152</f>
        <v>51.913857</v>
      </c>
      <c r="K154" s="295">
        <f>(Summary!$C$63*H154+Summary!$C$64*I154+Summary!$C$65*J154)/Summary!$C$66</f>
        <v>53.023439666666668</v>
      </c>
      <c r="L154" s="295">
        <f>'Anchor-AI'!P152</f>
        <v>28.040006999999999</v>
      </c>
      <c r="M154" s="295">
        <f>'Anchor-AI'!Q152</f>
        <v>28.421887999999999</v>
      </c>
      <c r="N154" s="295">
        <f>'Anchor-AI'!R152</f>
        <v>95.743201999999997</v>
      </c>
      <c r="O154" s="295">
        <f>'Anchor-AI'!S152</f>
        <v>95.036247000000003</v>
      </c>
      <c r="P154" s="295">
        <f>'Anchor-AI'!T152</f>
        <v>51.062427</v>
      </c>
      <c r="Q154" s="295">
        <f>'Anchor-AI'!U152</f>
        <v>54.282032000000001</v>
      </c>
      <c r="R154" s="295">
        <f>'Anchor-AI'!V152</f>
        <v>52.534309</v>
      </c>
      <c r="S154" s="295">
        <f>'Anchor-AI'!W152</f>
        <v>56.011108999999998</v>
      </c>
      <c r="T154" s="295">
        <f>'Anchor-AI'!X152</f>
        <v>51.865882999999997</v>
      </c>
      <c r="U154" s="295">
        <f>10*LOG10(1/((Summary!$C$80/10^(R154/10)+Summary!$C$81/10^(S154/10)+Summary!$C$82/10^(T154/10))/Summary!$C$83))</f>
        <v>52.821965826497753</v>
      </c>
      <c r="V154" s="295">
        <f>'Anchor-AI'!Y152</f>
        <v>5.8860599999999996</v>
      </c>
      <c r="W154" s="295">
        <f>'Anchor-AI'!Z152</f>
        <v>443.9</v>
      </c>
      <c r="X154" s="295">
        <f>'Anchor-AI'!AA152</f>
        <v>0.41889999999999999</v>
      </c>
      <c r="Y154" s="357">
        <f>'Anchor-AI'!AB152</f>
        <v>4</v>
      </c>
      <c r="Z154" s="357">
        <f>'Anchor-AI'!AC152</f>
        <v>5</v>
      </c>
      <c r="AA154" s="296">
        <f t="shared" si="12"/>
        <v>0.12330555555555554</v>
      </c>
      <c r="AC154" s="169">
        <f>'Test-AI'!L152</f>
        <v>4406.9759999999997</v>
      </c>
      <c r="AD154" s="166">
        <f>'Test-AI'!M152</f>
        <v>52.666041999999997</v>
      </c>
      <c r="AE154" s="166">
        <f>'Test-AI'!N152</f>
        <v>56.920110000000001</v>
      </c>
      <c r="AF154" s="166">
        <f>'Test-AI'!O152</f>
        <v>51.836126</v>
      </c>
      <c r="AG154" s="166">
        <f>(Summary!$C$63*AD154+Summary!$C$64*AE154+Summary!$C$65*AF154)/Summary!$C$66</f>
        <v>53.236733999999991</v>
      </c>
      <c r="AH154" s="166">
        <f>'Test-AI'!P152</f>
        <v>28.214164</v>
      </c>
      <c r="AI154" s="166">
        <f>'Test-AI'!Q152</f>
        <v>28.581225</v>
      </c>
      <c r="AJ154" s="166">
        <f>'Test-AI'!R152</f>
        <v>95.957874000000004</v>
      </c>
      <c r="AK154" s="166">
        <f>'Test-AI'!S152</f>
        <v>95.281656999999996</v>
      </c>
      <c r="AL154" s="166">
        <f>'Test-AI'!T152</f>
        <v>51.255588000000003</v>
      </c>
      <c r="AM154" s="166">
        <f>'Test-AI'!U152</f>
        <v>54.304935</v>
      </c>
      <c r="AN154" s="166">
        <f>'Test-AI'!V152</f>
        <v>52.657656000000003</v>
      </c>
      <c r="AO154" s="166">
        <f>'Test-AI'!W152</f>
        <v>56.884461999999999</v>
      </c>
      <c r="AP154" s="166">
        <f>'Test-AI'!X152</f>
        <v>51.777028999999999</v>
      </c>
      <c r="AQ154" s="166">
        <f>10*LOG10(1/((Summary!$C$80/10^(AN154/10)+Summary!$C$81/10^(AO154/10)+Summary!$C$82/10^(AP154/10))/Summary!$C$83))</f>
        <v>52.955239010747732</v>
      </c>
      <c r="AR154" s="166">
        <f>'Test-AI'!Y152</f>
        <v>5.787058</v>
      </c>
      <c r="AS154" s="166">
        <f>'Test-AI'!Z152</f>
        <v>21637.9</v>
      </c>
      <c r="AT154" s="290">
        <f>'Test-AI'!AA152</f>
        <v>1.0645</v>
      </c>
      <c r="AU154" s="356">
        <f>'Test-AI'!AB152</f>
        <v>4</v>
      </c>
      <c r="AV154" s="356">
        <f>'Test-AI'!AC152</f>
        <v>5</v>
      </c>
      <c r="AW154" s="291">
        <f t="shared" si="13"/>
        <v>6.0105277777777779</v>
      </c>
      <c r="AX154" s="292">
        <f t="shared" si="14"/>
        <v>48.74498760982204</v>
      </c>
      <c r="AY154" s="293">
        <f t="shared" si="15"/>
        <v>2.5411792790642158</v>
      </c>
      <c r="AZ154" s="292">
        <f t="shared" si="16"/>
        <v>1</v>
      </c>
      <c r="BA154" s="344">
        <f t="shared" si="17"/>
        <v>1</v>
      </c>
      <c r="BB154" s="75"/>
      <c r="BC154" s="75"/>
      <c r="BD154" s="572" t="s">
        <v>39</v>
      </c>
      <c r="BE154" s="549">
        <f t="array" ref="BE154">bdRateExtend($G154:$G157,H154:H157,$AC154:$AC157,AD154:AD157)</f>
        <v>-0.17383682867032557</v>
      </c>
      <c r="BF154" s="551">
        <f t="array" ref="BF154">bdRateExtend($G154:$G159,H154:H159,$AC154:$AC159,AD154:AD159)</f>
        <v>-0.17117903609549678</v>
      </c>
      <c r="BG154" s="551">
        <f t="array" ref="BG154">bdRateExtend($G154:$G159,I154:I159,$AC154:$AC159,AE154:AE159)</f>
        <v>-0.12625060577251146</v>
      </c>
      <c r="BH154" s="551">
        <f t="array" ref="BH154">bdRateExtend($G154:$G159,J154:J159,$AC154:$AC159,AF154:AF159)</f>
        <v>-0.10095923889459946</v>
      </c>
      <c r="BI154" s="551">
        <f t="array" ref="BI154">bdRateExtend($G154:$G159,K154:K159,$AC154:$AC159,AG154:AG159)</f>
        <v>-0.15303761539532346</v>
      </c>
      <c r="BJ154" s="575">
        <f>(Summary!$C$94*BF154+Summary!$C$95*BG154+Summary!$C$96*BH154)/Summary!$C$97</f>
        <v>-0.1665731069945415</v>
      </c>
      <c r="BK154" s="551">
        <f t="array" ref="BK154">bdRateExtend($G154:$G157,L154:L157,$AC154:$AC157,AH154:AH157)</f>
        <v>-0.16941813526738492</v>
      </c>
      <c r="BL154" s="551">
        <f t="array" ref="BL154">bdRateExtend($G154:$G159,L154:L159,$AC154:$AC159,AH154:AH159)</f>
        <v>-0.17950116312072695</v>
      </c>
      <c r="BM154" s="551">
        <f t="array" ref="BM154">bdRateExtend($G154:$G157,M154:M157,$AC154:$AC157,AI154:AI157)</f>
        <v>-0.17077075298594935</v>
      </c>
      <c r="BN154" s="551">
        <f t="array" ref="BN154">bdRateExtend($G154:$G159,M154:M159,$AC154:$AC159,AI154:AI159)</f>
        <v>-0.17999572364168204</v>
      </c>
      <c r="BO154" s="548">
        <f t="array" ref="BO154">bdRateExtend($G154:$G157,N154:N157,$AC154:$AC157,AJ154:AJ157,"None", FALSE,1)</f>
        <v>-0.25443041074215356</v>
      </c>
      <c r="BP154" s="585">
        <f t="array" ref="BP154">bdRateExtend($G154:$G159,N154:N159,$AC154:$AC159,AJ154:AJ159,"None", FALSE,1)</f>
        <v>-0.22163301846989325</v>
      </c>
      <c r="BQ154" s="548">
        <f t="array" ref="BQ154">bdRateExtend($G154:$G157,O154:O157,$AC154:$AC157,AK154:AK157,"None", FALSE,1)</f>
        <v>-0.24477610680606476</v>
      </c>
      <c r="BR154" s="585">
        <f t="array" ref="BR154">bdRateExtend($G154:$G159,O154:O159,$AC154:$AC159,AK154:AK159,"None", FALSE,1)</f>
        <v>-0.21798077074590716</v>
      </c>
      <c r="BS154" s="551">
        <f t="array" ref="BS154">bdRateExtend($G154:$G157,P154:P157,$AC154:$AC157,AL154:AL157)</f>
        <v>-0.16223790163840446</v>
      </c>
      <c r="BT154" s="551">
        <f t="array" ref="BT154">bdRateExtend($G154:$G159,P154:P159,$AC154:$AC159,AL154:AL159)</f>
        <v>-0.15852067883496945</v>
      </c>
      <c r="BU154" s="551">
        <f t="array" ref="BU154">bdRateExtend($G154:$G157,Q154:Q157,$AC154:$AC157,AM154:AM157)</f>
        <v>-9.9631687652420475E-2</v>
      </c>
      <c r="BV154" s="551">
        <f t="array" ref="BV154">bdRateExtend($G154:$G159,Q154:Q159,$AC154:$AC159,AM154:AM159)</f>
        <v>-0.10196602486631101</v>
      </c>
      <c r="BW154" s="551">
        <f t="array" ref="BW154">bdRateExtend($G154:$G157,R154:R157,$AC154:$AC157,AN154:AN157)</f>
        <v>-0.17375443777532573</v>
      </c>
      <c r="BX154" s="551">
        <f t="array" ref="BX154">bdRateExtend($G154:$G159,R154:R159,$AC154:$AC159,AN154:AN159)</f>
        <v>-0.171143084900368</v>
      </c>
      <c r="BY154" s="551">
        <f t="array" ref="BY154">bdRateExtend($G154:$G159,S154:S159,$AC154:$AC159,AO154:AO159)</f>
        <v>-0.12778564718117869</v>
      </c>
      <c r="BZ154" s="555">
        <f t="array" ref="BZ154">bdRateExtend($G154:$G159,T154:T159,$AC154:$AC159,AP154:AP159)</f>
        <v>-0.10036481740868086</v>
      </c>
      <c r="CA154" s="555">
        <f t="array" ref="CA154">bdRateExtend($G154:$G159,U154:U159,$AC154:$AC159,AQ154:AQ159)</f>
        <v>-0.15254621011991532</v>
      </c>
      <c r="CB154" s="575">
        <f>(Summary!$C$108*BX154+Summary!$C$109*BY154+Summary!$C$110*BZ154)/Summary!$C$111</f>
        <v>-0.16657765669193295</v>
      </c>
      <c r="CC154" s="561">
        <f t="array" ref="CC154">bdCAMBIExtend($G154:$G157,V154:V157,$AC154:$AC157,AR154:AR157)</f>
        <v>-0.14179964995812286</v>
      </c>
      <c r="CD154" s="561">
        <f t="array" ref="CD154">bdCAMBIExtend($G154:$G159,V154:V159,$AC154:$AC159,AR154:AR159)</f>
        <v>8.3986666802119431E-3</v>
      </c>
      <c r="CE154" s="547">
        <f t="array" ref="CE154">testVMAFRange($G154:$G157,N154:N157,$AC154:$AC157,AJ154:AJ157)</f>
        <v>0</v>
      </c>
      <c r="CF154" s="543">
        <f t="array" ref="CF154">testVMAFRange($G154:$G159,N154:N159,$AC154:$AC159,AJ154:AJ159)</f>
        <v>0</v>
      </c>
      <c r="CG154" s="547">
        <f t="array" ref="CG154">testVMAFRange($G154:$G157,O154:O157,$AC154:$AC157,AK154:AK157)</f>
        <v>0</v>
      </c>
      <c r="CH154" s="543">
        <f t="array" ref="CH154">testVMAFRange($G154:$G159,O154:O159,$AC154:$AC159,AK154:AK159)</f>
        <v>0</v>
      </c>
    </row>
    <row r="155" spans="1:86" ht="17" customHeight="1" x14ac:dyDescent="0.2">
      <c r="A155" s="538"/>
      <c r="B155" s="566"/>
      <c r="C155" s="485"/>
      <c r="D155" s="590"/>
      <c r="E155" s="558"/>
      <c r="F155" s="239">
        <v>110</v>
      </c>
      <c r="G155" s="294">
        <f>'Anchor-AI'!L153</f>
        <v>1753.6512</v>
      </c>
      <c r="H155" s="295">
        <f>'Anchor-AI'!M153</f>
        <v>49.671458999999999</v>
      </c>
      <c r="I155" s="295">
        <f>'Anchor-AI'!N153</f>
        <v>54.145094</v>
      </c>
      <c r="J155" s="295">
        <f>'Anchor-AI'!O153</f>
        <v>49.166322999999998</v>
      </c>
      <c r="K155" s="295">
        <f>(Summary!$C$63*H155+Summary!$C$64*I155+Summary!$C$65*J155)/Summary!$C$66</f>
        <v>50.3328755</v>
      </c>
      <c r="L155" s="295">
        <f>'Anchor-AI'!P153</f>
        <v>24.175882000000001</v>
      </c>
      <c r="M155" s="295">
        <f>'Anchor-AI'!Q153</f>
        <v>24.900601999999999</v>
      </c>
      <c r="N155" s="295">
        <f>'Anchor-AI'!R153</f>
        <v>88.960476999999997</v>
      </c>
      <c r="O155" s="295">
        <f>'Anchor-AI'!S153</f>
        <v>88.293420999999995</v>
      </c>
      <c r="P155" s="295">
        <f>'Anchor-AI'!T153</f>
        <v>47.022689999999997</v>
      </c>
      <c r="Q155" s="295">
        <f>'Anchor-AI'!U153</f>
        <v>51.666719000000001</v>
      </c>
      <c r="R155" s="295">
        <f>'Anchor-AI'!V153</f>
        <v>49.666542</v>
      </c>
      <c r="S155" s="295">
        <f>'Anchor-AI'!W153</f>
        <v>54.092798000000002</v>
      </c>
      <c r="T155" s="295">
        <f>'Anchor-AI'!X153</f>
        <v>49.093525999999997</v>
      </c>
      <c r="U155" s="295">
        <f>10*LOG10(1/((Summary!$C$80/10^(R155/10)+Summary!$C$81/10^(S155/10)+Summary!$C$82/10^(T155/10))/Summary!$C$83))</f>
        <v>50.042902675816009</v>
      </c>
      <c r="V155" s="295">
        <f>'Anchor-AI'!Y153</f>
        <v>6.0411669999999997</v>
      </c>
      <c r="W155" s="295">
        <f>'Anchor-AI'!Z153</f>
        <v>294</v>
      </c>
      <c r="X155" s="295">
        <f>'Anchor-AI'!AA153</f>
        <v>0.3851</v>
      </c>
      <c r="Y155" s="357">
        <f>'Anchor-AI'!AB153</f>
        <v>4</v>
      </c>
      <c r="Z155" s="357">
        <f>'Anchor-AI'!AC153</f>
        <v>5</v>
      </c>
      <c r="AA155" s="296">
        <f t="shared" si="12"/>
        <v>8.1666666666666665E-2</v>
      </c>
      <c r="AC155" s="170">
        <f>'Test-AI'!L153</f>
        <v>1520.9856</v>
      </c>
      <c r="AD155" s="167">
        <f>'Test-AI'!M153</f>
        <v>49.783116</v>
      </c>
      <c r="AE155" s="167">
        <f>'Test-AI'!N153</f>
        <v>54.571243000000003</v>
      </c>
      <c r="AF155" s="167">
        <f>'Test-AI'!O153</f>
        <v>49.139457999999998</v>
      </c>
      <c r="AG155" s="167">
        <f>(Summary!$C$63*AD155+Summary!$C$64*AE155+Summary!$C$65*AF155)/Summary!$C$66</f>
        <v>50.473860833333333</v>
      </c>
      <c r="AH155" s="167">
        <f>'Test-AI'!P153</f>
        <v>24.298041999999999</v>
      </c>
      <c r="AI155" s="167">
        <f>'Test-AI'!Q153</f>
        <v>25.015657999999998</v>
      </c>
      <c r="AJ155" s="167">
        <f>'Test-AI'!R153</f>
        <v>89.855440000000002</v>
      </c>
      <c r="AK155" s="167">
        <f>'Test-AI'!S153</f>
        <v>89.038578999999999</v>
      </c>
      <c r="AL155" s="167">
        <f>'Test-AI'!T153</f>
        <v>47.141382999999998</v>
      </c>
      <c r="AM155" s="167">
        <f>'Test-AI'!U153</f>
        <v>51.616840000000003</v>
      </c>
      <c r="AN155" s="167">
        <f>'Test-AI'!V153</f>
        <v>49.777434999999997</v>
      </c>
      <c r="AO155" s="167">
        <f>'Test-AI'!W153</f>
        <v>54.526961</v>
      </c>
      <c r="AP155" s="167">
        <f>'Test-AI'!X153</f>
        <v>49.063144999999999</v>
      </c>
      <c r="AQ155" s="167">
        <f>10*LOG10(1/((Summary!$C$80/10^(AN155/10)+Summary!$C$81/10^(AO155/10)+Summary!$C$82/10^(AP155/10))/Summary!$C$83))</f>
        <v>50.144459626529276</v>
      </c>
      <c r="AR155" s="167">
        <f>'Test-AI'!Y153</f>
        <v>5.9245710000000003</v>
      </c>
      <c r="AS155" s="167">
        <f>'Test-AI'!Z153</f>
        <v>8401.7000000000007</v>
      </c>
      <c r="AT155" s="295">
        <f>'Test-AI'!AA153</f>
        <v>1.0842000000000001</v>
      </c>
      <c r="AU155" s="357">
        <f>'Test-AI'!AB153</f>
        <v>4</v>
      </c>
      <c r="AV155" s="357">
        <f>'Test-AI'!AC153</f>
        <v>5</v>
      </c>
      <c r="AW155" s="296">
        <f t="shared" si="13"/>
        <v>2.3338055555555557</v>
      </c>
      <c r="AX155" s="297">
        <f t="shared" si="14"/>
        <v>28.577210884353743</v>
      </c>
      <c r="AY155" s="298">
        <f t="shared" si="15"/>
        <v>2.8153726304855882</v>
      </c>
      <c r="AZ155" s="297">
        <f t="shared" si="16"/>
        <v>1</v>
      </c>
      <c r="BA155" s="345">
        <f t="shared" si="17"/>
        <v>1</v>
      </c>
      <c r="BB155" s="75"/>
      <c r="BC155" s="75"/>
      <c r="BD155" s="565"/>
      <c r="BE155" s="550"/>
      <c r="BF155" s="552"/>
      <c r="BG155" s="552"/>
      <c r="BH155" s="552"/>
      <c r="BI155" s="552"/>
      <c r="BJ155" s="552"/>
      <c r="BK155" s="553"/>
      <c r="BL155" s="552"/>
      <c r="BM155" s="553"/>
      <c r="BN155" s="552"/>
      <c r="BO155" s="546"/>
      <c r="BP155" s="541"/>
      <c r="BQ155" s="546"/>
      <c r="BR155" s="541"/>
      <c r="BS155" s="553"/>
      <c r="BT155" s="552"/>
      <c r="BU155" s="553"/>
      <c r="BV155" s="552"/>
      <c r="BW155" s="553"/>
      <c r="BX155" s="552"/>
      <c r="BY155" s="552"/>
      <c r="BZ155" s="541"/>
      <c r="CA155" s="541"/>
      <c r="CB155" s="552"/>
      <c r="CC155" s="553"/>
      <c r="CD155" s="552"/>
      <c r="CE155" s="546"/>
      <c r="CF155" s="541"/>
      <c r="CG155" s="546"/>
      <c r="CH155" s="541"/>
    </row>
    <row r="156" spans="1:86" ht="17" customHeight="1" x14ac:dyDescent="0.2">
      <c r="A156" s="538"/>
      <c r="B156" s="566"/>
      <c r="C156" s="485"/>
      <c r="D156" s="590"/>
      <c r="E156" s="558"/>
      <c r="F156" s="239">
        <v>135</v>
      </c>
      <c r="G156" s="294">
        <f>'Anchor-AI'!L154</f>
        <v>666.35519999999997</v>
      </c>
      <c r="H156" s="295">
        <f>'Anchor-AI'!M154</f>
        <v>47.514764999999997</v>
      </c>
      <c r="I156" s="295">
        <f>'Anchor-AI'!N154</f>
        <v>52.248910000000002</v>
      </c>
      <c r="J156" s="295">
        <f>'Anchor-AI'!O154</f>
        <v>46.985399000000001</v>
      </c>
      <c r="K156" s="295">
        <f>(Summary!$C$63*H156+Summary!$C$64*I156+Summary!$C$65*J156)/Summary!$C$66</f>
        <v>48.2155615</v>
      </c>
      <c r="L156" s="295">
        <f>'Anchor-AI'!P154</f>
        <v>21.172450000000001</v>
      </c>
      <c r="M156" s="295">
        <f>'Anchor-AI'!Q154</f>
        <v>22.154968</v>
      </c>
      <c r="N156" s="295">
        <f>'Anchor-AI'!R154</f>
        <v>77.989914999999996</v>
      </c>
      <c r="O156" s="295">
        <f>'Anchor-AI'!S154</f>
        <v>77.341869000000003</v>
      </c>
      <c r="P156" s="295">
        <f>'Anchor-AI'!T154</f>
        <v>43.833086999999999</v>
      </c>
      <c r="Q156" s="295">
        <f>'Anchor-AI'!U154</f>
        <v>49.077969000000003</v>
      </c>
      <c r="R156" s="295">
        <f>'Anchor-AI'!V154</f>
        <v>47.511868</v>
      </c>
      <c r="S156" s="295">
        <f>'Anchor-AI'!W154</f>
        <v>52.195335999999998</v>
      </c>
      <c r="T156" s="295">
        <f>'Anchor-AI'!X154</f>
        <v>46.906044999999999</v>
      </c>
      <c r="U156" s="295">
        <f>10*LOG10(1/((Summary!$C$80/10^(R156/10)+Summary!$C$81/10^(S156/10)+Summary!$C$82/10^(T156/10))/Summary!$C$83))</f>
        <v>47.897791097171776</v>
      </c>
      <c r="V156" s="295">
        <f>'Anchor-AI'!Y154</f>
        <v>6.2119059999999999</v>
      </c>
      <c r="W156" s="295">
        <f>'Anchor-AI'!Z154</f>
        <v>287.3</v>
      </c>
      <c r="X156" s="295">
        <f>'Anchor-AI'!AA154</f>
        <v>0.2273</v>
      </c>
      <c r="Y156" s="357">
        <f>'Anchor-AI'!AB154</f>
        <v>4</v>
      </c>
      <c r="Z156" s="357">
        <f>'Anchor-AI'!AC154</f>
        <v>5</v>
      </c>
      <c r="AA156" s="296">
        <f t="shared" si="12"/>
        <v>7.980555555555556E-2</v>
      </c>
      <c r="AC156" s="170">
        <f>'Test-AI'!L154</f>
        <v>570.54719999999998</v>
      </c>
      <c r="AD156" s="167">
        <f>'Test-AI'!M154</f>
        <v>47.590052</v>
      </c>
      <c r="AE156" s="167">
        <f>'Test-AI'!N154</f>
        <v>52.108595999999999</v>
      </c>
      <c r="AF156" s="167">
        <f>'Test-AI'!O154</f>
        <v>46.902709000000002</v>
      </c>
      <c r="AG156" s="167">
        <f>(Summary!$C$63*AD156+Summary!$C$64*AE156+Summary!$C$65*AF156)/Summary!$C$66</f>
        <v>48.228585500000001</v>
      </c>
      <c r="AH156" s="167">
        <f>'Test-AI'!P154</f>
        <v>21.259003</v>
      </c>
      <c r="AI156" s="167">
        <f>'Test-AI'!Q154</f>
        <v>22.239536000000001</v>
      </c>
      <c r="AJ156" s="167">
        <f>'Test-AI'!R154</f>
        <v>80.175208999999995</v>
      </c>
      <c r="AK156" s="167">
        <f>'Test-AI'!S154</f>
        <v>79.345438999999999</v>
      </c>
      <c r="AL156" s="167">
        <f>'Test-AI'!T154</f>
        <v>43.875751000000001</v>
      </c>
      <c r="AM156" s="167">
        <f>'Test-AI'!U154</f>
        <v>48.852747999999998</v>
      </c>
      <c r="AN156" s="167">
        <f>'Test-AI'!V154</f>
        <v>47.58708</v>
      </c>
      <c r="AO156" s="167">
        <f>'Test-AI'!W154</f>
        <v>52.072702999999997</v>
      </c>
      <c r="AP156" s="167">
        <f>'Test-AI'!X154</f>
        <v>46.820444999999999</v>
      </c>
      <c r="AQ156" s="167">
        <f>10*LOG10(1/((Summary!$C$80/10^(AN156/10)+Summary!$C$81/10^(AO156/10)+Summary!$C$82/10^(AP156/10))/Summary!$C$83))</f>
        <v>47.926403574663809</v>
      </c>
      <c r="AR156" s="167">
        <f>'Test-AI'!Y154</f>
        <v>6.1656940000000002</v>
      </c>
      <c r="AS156" s="167">
        <f>'Test-AI'!Z154</f>
        <v>4778.8999999999996</v>
      </c>
      <c r="AT156" s="295">
        <f>'Test-AI'!AA154</f>
        <v>0.72140000000000004</v>
      </c>
      <c r="AU156" s="357">
        <f>'Test-AI'!AB154</f>
        <v>4</v>
      </c>
      <c r="AV156" s="357">
        <f>'Test-AI'!AC154</f>
        <v>5</v>
      </c>
      <c r="AW156" s="296">
        <f t="shared" si="13"/>
        <v>1.3274722222222222</v>
      </c>
      <c r="AX156" s="297">
        <f t="shared" si="14"/>
        <v>16.633832231117296</v>
      </c>
      <c r="AY156" s="298">
        <f t="shared" si="15"/>
        <v>3.1737791465024197</v>
      </c>
      <c r="AZ156" s="297">
        <f t="shared" si="16"/>
        <v>1</v>
      </c>
      <c r="BA156" s="345">
        <f t="shared" si="17"/>
        <v>1</v>
      </c>
      <c r="BB156" s="75"/>
      <c r="BC156" s="75"/>
      <c r="BD156" s="573" t="s">
        <v>147</v>
      </c>
      <c r="BE156" s="549">
        <f t="array" ref="BE156">bdRateExtend($G155:$G158,H155:H158,$AC155:$AC158,AD155:AD158)</f>
        <v>-0.17824518136913303</v>
      </c>
      <c r="BF156" s="552"/>
      <c r="BG156" s="552"/>
      <c r="BH156" s="552"/>
      <c r="BI156" s="552"/>
      <c r="BJ156" s="552"/>
      <c r="BK156" s="551">
        <f t="array" ref="BK156">bdRateExtend($G155:$G158,L155:L158,$AC155:$AC158,AH155:AH158)</f>
        <v>-0.17891705743100617</v>
      </c>
      <c r="BL156" s="552"/>
      <c r="BM156" s="551">
        <f t="array" ref="BM156">bdRateExtend($G155:$G158,M155:M158,$AC155:$AC158,AI155:AI158)</f>
        <v>-0.18063105756560593</v>
      </c>
      <c r="BN156" s="552"/>
      <c r="BO156" s="545">
        <f t="array" ref="BO156">bdRateExtend($G155:$G158,N155:N158,$AC155:$AC158,AJ155:AJ158,"None", FALSE,1)</f>
        <v>-0.25574142851239157</v>
      </c>
      <c r="BP156" s="541"/>
      <c r="BQ156" s="545">
        <f t="array" ref="BQ156">bdRateExtend($G155:$G158,O155:O158,$AC155:$AC158,AK155:AK158,"None", FALSE,1)</f>
        <v>-0.25000967791524209</v>
      </c>
      <c r="BR156" s="541"/>
      <c r="BS156" s="551">
        <f t="array" ref="BS156">bdRateExtend($G155:$G158,P155:P158,$AC155:$AC158,AL155:AL158)</f>
        <v>-0.15880196918575729</v>
      </c>
      <c r="BT156" s="552"/>
      <c r="BU156" s="551">
        <f t="array" ref="BU156">bdRateExtend($G155:$G158,Q155:Q158,$AC155:$AC158,AM155:AM158)</f>
        <v>-7.9783415072204322E-2</v>
      </c>
      <c r="BV156" s="552"/>
      <c r="BW156" s="551">
        <f t="array" ref="BW156">bdRateExtend($G155:$G158,R155:R158,$AC155:$AC158,AN155:AN158)</f>
        <v>-0.17823094492037106</v>
      </c>
      <c r="BX156" s="552"/>
      <c r="BY156" s="552"/>
      <c r="BZ156" s="541"/>
      <c r="CA156" s="541"/>
      <c r="CB156" s="552"/>
      <c r="CC156" s="561">
        <f t="array" ref="CC156">bdCAMBIExtend($G155:$G158,V155:V158,$AC155:$AC158,AR155:AR158)</f>
        <v>-5.0796697158421125E-2</v>
      </c>
      <c r="CD156" s="552"/>
      <c r="CE156" s="554">
        <f t="array" ref="CE156">testVMAFRange($G155:$G158,N155:N158,$AC155:$AC158,AJ155:AJ158)</f>
        <v>0</v>
      </c>
      <c r="CF156" s="541"/>
      <c r="CG156" s="554">
        <f t="array" ref="CG156">testVMAFRange($G155:$G158,O155:O158,$AC155:$AC158,AK155:AK158)</f>
        <v>0</v>
      </c>
      <c r="CH156" s="541"/>
    </row>
    <row r="157" spans="1:86" ht="17" customHeight="1" x14ac:dyDescent="0.2">
      <c r="A157" s="538"/>
      <c r="B157" s="566"/>
      <c r="C157" s="485"/>
      <c r="D157" s="590"/>
      <c r="E157" s="558"/>
      <c r="F157" s="239">
        <v>160</v>
      </c>
      <c r="G157" s="294">
        <f>'Anchor-AI'!L155</f>
        <v>282.96960000000001</v>
      </c>
      <c r="H157" s="295">
        <f>'Anchor-AI'!M155</f>
        <v>45.524253999999999</v>
      </c>
      <c r="I157" s="295">
        <f>'Anchor-AI'!N155</f>
        <v>49.840980000000002</v>
      </c>
      <c r="J157" s="295">
        <f>'Anchor-AI'!O155</f>
        <v>44.860259999999997</v>
      </c>
      <c r="K157" s="295">
        <f>(Summary!$C$63*H157+Summary!$C$64*I157+Summary!$C$65*J157)/Summary!$C$66</f>
        <v>46.133042666666661</v>
      </c>
      <c r="L157" s="295">
        <f>'Anchor-AI'!P155</f>
        <v>18.958476999999998</v>
      </c>
      <c r="M157" s="295">
        <f>'Anchor-AI'!Q155</f>
        <v>19.991070000000001</v>
      </c>
      <c r="N157" s="295">
        <f>'Anchor-AI'!R155</f>
        <v>64.850409999999997</v>
      </c>
      <c r="O157" s="295">
        <f>'Anchor-AI'!S155</f>
        <v>64.183271000000005</v>
      </c>
      <c r="P157" s="295">
        <f>'Anchor-AI'!T155</f>
        <v>41.258023000000001</v>
      </c>
      <c r="Q157" s="295">
        <f>'Anchor-AI'!U155</f>
        <v>46.172652999999997</v>
      </c>
      <c r="R157" s="295">
        <f>'Anchor-AI'!V155</f>
        <v>45.520947999999997</v>
      </c>
      <c r="S157" s="295">
        <f>'Anchor-AI'!W155</f>
        <v>49.808356000000003</v>
      </c>
      <c r="T157" s="295">
        <f>'Anchor-AI'!X155</f>
        <v>44.786230000000003</v>
      </c>
      <c r="U157" s="295">
        <f>10*LOG10(1/((Summary!$C$80/10^(R157/10)+Summary!$C$81/10^(S157/10)+Summary!$C$82/10^(T157/10))/Summary!$C$83))</f>
        <v>45.854102263486453</v>
      </c>
      <c r="V157" s="295">
        <f>'Anchor-AI'!Y155</f>
        <v>6.5093319999999997</v>
      </c>
      <c r="W157" s="295">
        <f>'Anchor-AI'!Z155</f>
        <v>142</v>
      </c>
      <c r="X157" s="295">
        <f>'Anchor-AI'!AA155</f>
        <v>0.3024</v>
      </c>
      <c r="Y157" s="357">
        <f>'Anchor-AI'!AB155</f>
        <v>4</v>
      </c>
      <c r="Z157" s="357">
        <f>'Anchor-AI'!AC155</f>
        <v>5</v>
      </c>
      <c r="AA157" s="296">
        <f t="shared" si="12"/>
        <v>3.9444444444444442E-2</v>
      </c>
      <c r="AC157" s="170">
        <f>'Test-AI'!L155</f>
        <v>238.6944</v>
      </c>
      <c r="AD157" s="167">
        <f>'Test-AI'!M155</f>
        <v>45.627003999999999</v>
      </c>
      <c r="AE157" s="167">
        <f>'Test-AI'!N155</f>
        <v>49.276663999999997</v>
      </c>
      <c r="AF157" s="167">
        <f>'Test-AI'!O155</f>
        <v>44.634349999999998</v>
      </c>
      <c r="AG157" s="167">
        <f>(Summary!$C$63*AD157+Summary!$C$64*AE157+Summary!$C$65*AF157)/Summary!$C$66</f>
        <v>46.06983833333333</v>
      </c>
      <c r="AH157" s="167">
        <f>'Test-AI'!P155</f>
        <v>19.065785000000002</v>
      </c>
      <c r="AI157" s="167">
        <f>'Test-AI'!Q155</f>
        <v>20.111128000000001</v>
      </c>
      <c r="AJ157" s="167">
        <f>'Test-AI'!R155</f>
        <v>67.279245000000003</v>
      </c>
      <c r="AK157" s="167">
        <f>'Test-AI'!S155</f>
        <v>66.537249000000003</v>
      </c>
      <c r="AL157" s="167">
        <f>'Test-AI'!T155</f>
        <v>41.297406000000002</v>
      </c>
      <c r="AM157" s="167">
        <f>'Test-AI'!U155</f>
        <v>45.810993000000003</v>
      </c>
      <c r="AN157" s="167">
        <f>'Test-AI'!V155</f>
        <v>45.623921000000003</v>
      </c>
      <c r="AO157" s="167">
        <f>'Test-AI'!W155</f>
        <v>49.252887999999999</v>
      </c>
      <c r="AP157" s="167">
        <f>'Test-AI'!X155</f>
        <v>44.572133999999998</v>
      </c>
      <c r="AQ157" s="167">
        <f>10*LOG10(1/((Summary!$C$80/10^(AN157/10)+Summary!$C$81/10^(AO157/10)+Summary!$C$82/10^(AP157/10))/Summary!$C$83))</f>
        <v>45.840866858814621</v>
      </c>
      <c r="AR157" s="167">
        <f>'Test-AI'!Y155</f>
        <v>6.205222</v>
      </c>
      <c r="AS157" s="167">
        <f>'Test-AI'!Z155</f>
        <v>1574.2</v>
      </c>
      <c r="AT157" s="295">
        <f>'Test-AI'!AA155</f>
        <v>1.0051000000000001</v>
      </c>
      <c r="AU157" s="357">
        <f>'Test-AI'!AB155</f>
        <v>4</v>
      </c>
      <c r="AV157" s="357">
        <f>'Test-AI'!AC155</f>
        <v>5</v>
      </c>
      <c r="AW157" s="296">
        <f t="shared" si="13"/>
        <v>0.43727777777777777</v>
      </c>
      <c r="AX157" s="297">
        <f t="shared" si="14"/>
        <v>11.085915492957747</v>
      </c>
      <c r="AY157" s="298">
        <f t="shared" si="15"/>
        <v>3.3237433862433865</v>
      </c>
      <c r="AZ157" s="297">
        <f t="shared" si="16"/>
        <v>1</v>
      </c>
      <c r="BA157" s="345">
        <f t="shared" si="17"/>
        <v>1</v>
      </c>
      <c r="BB157" s="75"/>
      <c r="BC157" s="75"/>
      <c r="BD157" s="565"/>
      <c r="BE157" s="550"/>
      <c r="BF157" s="552"/>
      <c r="BG157" s="552"/>
      <c r="BH157" s="552"/>
      <c r="BI157" s="552"/>
      <c r="BJ157" s="552"/>
      <c r="BK157" s="553"/>
      <c r="BL157" s="552"/>
      <c r="BM157" s="553"/>
      <c r="BN157" s="552"/>
      <c r="BO157" s="546"/>
      <c r="BP157" s="541"/>
      <c r="BQ157" s="546"/>
      <c r="BR157" s="541"/>
      <c r="BS157" s="553"/>
      <c r="BT157" s="552"/>
      <c r="BU157" s="553"/>
      <c r="BV157" s="552"/>
      <c r="BW157" s="553"/>
      <c r="BX157" s="552"/>
      <c r="BY157" s="552"/>
      <c r="BZ157" s="541"/>
      <c r="CA157" s="541"/>
      <c r="CB157" s="552"/>
      <c r="CC157" s="553"/>
      <c r="CD157" s="552"/>
      <c r="CE157" s="546"/>
      <c r="CF157" s="541"/>
      <c r="CG157" s="546"/>
      <c r="CH157" s="541"/>
    </row>
    <row r="158" spans="1:86" ht="17" customHeight="1" thickBot="1" x14ac:dyDescent="0.25">
      <c r="A158" s="538"/>
      <c r="B158" s="566"/>
      <c r="C158" s="485"/>
      <c r="D158" s="590"/>
      <c r="E158" s="558"/>
      <c r="F158" s="239">
        <v>185</v>
      </c>
      <c r="G158" s="294">
        <f>'Anchor-AI'!L156</f>
        <v>130.48320000000001</v>
      </c>
      <c r="H158" s="295">
        <f>'Anchor-AI'!M156</f>
        <v>43.276913999999998</v>
      </c>
      <c r="I158" s="295">
        <f>'Anchor-AI'!N156</f>
        <v>46.397888999999999</v>
      </c>
      <c r="J158" s="295">
        <f>'Anchor-AI'!O156</f>
        <v>42.328747999999997</v>
      </c>
      <c r="K158" s="295">
        <f>(Summary!$C$63*H158+Summary!$C$64*I158+Summary!$C$65*J158)/Summary!$C$66</f>
        <v>43.639048833333334</v>
      </c>
      <c r="L158" s="295">
        <f>'Anchor-AI'!P156</f>
        <v>17.129317</v>
      </c>
      <c r="M158" s="295">
        <f>'Anchor-AI'!Q156</f>
        <v>18.087029000000001</v>
      </c>
      <c r="N158" s="295">
        <f>'Anchor-AI'!R156</f>
        <v>52.347503000000003</v>
      </c>
      <c r="O158" s="295">
        <f>'Anchor-AI'!S156</f>
        <v>51.616033999999999</v>
      </c>
      <c r="P158" s="295">
        <f>'Anchor-AI'!T156</f>
        <v>38.694139</v>
      </c>
      <c r="Q158" s="295">
        <f>'Anchor-AI'!U156</f>
        <v>42.831322</v>
      </c>
      <c r="R158" s="295">
        <f>'Anchor-AI'!V156</f>
        <v>43.274619000000001</v>
      </c>
      <c r="S158" s="295">
        <f>'Anchor-AI'!W156</f>
        <v>46.388466000000001</v>
      </c>
      <c r="T158" s="295">
        <f>'Anchor-AI'!X156</f>
        <v>42.293444999999998</v>
      </c>
      <c r="U158" s="295">
        <f>10*LOG10(1/((Summary!$C$80/10^(R158/10)+Summary!$C$81/10^(S158/10)+Summary!$C$82/10^(T158/10))/Summary!$C$83))</f>
        <v>43.465726778274743</v>
      </c>
      <c r="V158" s="295">
        <f>'Anchor-AI'!Y156</f>
        <v>4.9792170000000002</v>
      </c>
      <c r="W158" s="295">
        <f>'Anchor-AI'!Z156</f>
        <v>84.5</v>
      </c>
      <c r="X158" s="295">
        <f>'Anchor-AI'!AA156</f>
        <v>0.2424</v>
      </c>
      <c r="Y158" s="357">
        <f>'Anchor-AI'!AB156</f>
        <v>4</v>
      </c>
      <c r="Z158" s="357">
        <f>'Anchor-AI'!AC156</f>
        <v>5</v>
      </c>
      <c r="AA158" s="296">
        <f t="shared" si="12"/>
        <v>2.3472222222222221E-2</v>
      </c>
      <c r="AC158" s="170">
        <f>'Test-AI'!L156</f>
        <v>113.28</v>
      </c>
      <c r="AD158" s="167">
        <f>'Test-AI'!M156</f>
        <v>43.405808999999998</v>
      </c>
      <c r="AE158" s="167">
        <f>'Test-AI'!N156</f>
        <v>45.851357</v>
      </c>
      <c r="AF158" s="167">
        <f>'Test-AI'!O156</f>
        <v>42.089139000000003</v>
      </c>
      <c r="AG158" s="167">
        <f>(Summary!$C$63*AD158+Summary!$C$64*AE158+Summary!$C$65*AF158)/Summary!$C$66</f>
        <v>43.593955333333334</v>
      </c>
      <c r="AH158" s="167">
        <f>'Test-AI'!P156</f>
        <v>17.345018</v>
      </c>
      <c r="AI158" s="167">
        <f>'Test-AI'!Q156</f>
        <v>18.282101000000001</v>
      </c>
      <c r="AJ158" s="167">
        <f>'Test-AI'!R156</f>
        <v>52.993986999999997</v>
      </c>
      <c r="AK158" s="167">
        <f>'Test-AI'!S156</f>
        <v>52.346997000000002</v>
      </c>
      <c r="AL158" s="167">
        <f>'Test-AI'!T156</f>
        <v>38.741076999999997</v>
      </c>
      <c r="AM158" s="167">
        <f>'Test-AI'!U156</f>
        <v>42.502263999999997</v>
      </c>
      <c r="AN158" s="167">
        <f>'Test-AI'!V156</f>
        <v>43.403070999999997</v>
      </c>
      <c r="AO158" s="167">
        <f>'Test-AI'!W156</f>
        <v>45.83755</v>
      </c>
      <c r="AP158" s="167">
        <f>'Test-AI'!X156</f>
        <v>42.049086000000003</v>
      </c>
      <c r="AQ158" s="167">
        <f>10*LOG10(1/((Summary!$C$80/10^(AN158/10)+Summary!$C$81/10^(AO158/10)+Summary!$C$82/10^(AP158/10))/Summary!$C$83))</f>
        <v>43.449113901974521</v>
      </c>
      <c r="AR158" s="167">
        <f>'Test-AI'!Y156</f>
        <v>5.2699369999999996</v>
      </c>
      <c r="AS158" s="167">
        <f>'Test-AI'!Z156</f>
        <v>656.8</v>
      </c>
      <c r="AT158" s="295">
        <f>'Test-AI'!AA156</f>
        <v>0.6512</v>
      </c>
      <c r="AU158" s="357">
        <f>'Test-AI'!AB156</f>
        <v>4</v>
      </c>
      <c r="AV158" s="357">
        <f>'Test-AI'!AC156</f>
        <v>5</v>
      </c>
      <c r="AW158" s="296">
        <f t="shared" si="13"/>
        <v>0.18244444444444444</v>
      </c>
      <c r="AX158" s="297">
        <f t="shared" si="14"/>
        <v>7.7727810650887568</v>
      </c>
      <c r="AY158" s="298">
        <f t="shared" si="15"/>
        <v>2.6864686468646863</v>
      </c>
      <c r="AZ158" s="297">
        <f t="shared" si="16"/>
        <v>1</v>
      </c>
      <c r="BA158" s="345">
        <f t="shared" si="17"/>
        <v>1</v>
      </c>
      <c r="BB158" s="75"/>
      <c r="BC158" s="75"/>
      <c r="BD158" s="574" t="s">
        <v>46</v>
      </c>
      <c r="BE158" s="549">
        <f t="array" ref="BE158">bdRateExtend($G156:$G159,H156:H159,$AC156:$AC159,AD156:AD159)</f>
        <v>-0.171708255305141</v>
      </c>
      <c r="BF158" s="552"/>
      <c r="BG158" s="552"/>
      <c r="BH158" s="552"/>
      <c r="BI158" s="552"/>
      <c r="BJ158" s="552"/>
      <c r="BK158" s="551">
        <f t="array" ref="BK158">bdRateExtend($G156:$G159,L156:L159,$AC156:$AC159,AH156:AH159)</f>
        <v>-0.19678710692295953</v>
      </c>
      <c r="BL158" s="552"/>
      <c r="BM158" s="551">
        <f t="array" ref="BM158">bdRateExtend($G156:$G159,M156:M159,$AC156:$AC159,AI156:AI159)</f>
        <v>-0.19566887848385095</v>
      </c>
      <c r="BN158" s="552"/>
      <c r="BO158" s="545">
        <f t="array" ref="BO158">bdRateExtend($G156:$G159,N156:N159,$AC156:$AC159,AJ156:AJ159,"None", FALSE,1)</f>
        <v>-0.21423792256999696</v>
      </c>
      <c r="BP158" s="541"/>
      <c r="BQ158" s="545">
        <f t="array" ref="BQ158">bdRateExtend($G156:$G159,O156:O159,$AC156:$AC159,AK156:AK159,"None", FALSE,1)</f>
        <v>-0.21452123961559977</v>
      </c>
      <c r="BR158" s="541"/>
      <c r="BS158" s="551">
        <f t="array" ref="BS158">bdRateExtend($G156:$G159,P156:P159,$AC156:$AC159,AL156:AL159)</f>
        <v>-0.1551760735403177</v>
      </c>
      <c r="BT158" s="552"/>
      <c r="BU158" s="551">
        <f t="array" ref="BU158">bdRateExtend($G156:$G159,Q156:Q159,$AC156:$AC159,AM156:AM159)</f>
        <v>-9.6305987913918645E-2</v>
      </c>
      <c r="BV158" s="552"/>
      <c r="BW158" s="551">
        <f t="array" ref="BW158">bdRateExtend($G156:$G159,R156:R159,$AC156:$AC159,AN156:AN159)</f>
        <v>-0.17174280334474734</v>
      </c>
      <c r="BX158" s="552"/>
      <c r="BY158" s="552"/>
      <c r="BZ158" s="541"/>
      <c r="CA158" s="541"/>
      <c r="CB158" s="552"/>
      <c r="CC158" s="561">
        <f t="array" ref="CC158">bdCAMBIExtend($G156:$G159,V156:V159,$AC156:$AC159,AR156:AR159)</f>
        <v>0.12556090856776631</v>
      </c>
      <c r="CD158" s="552"/>
      <c r="CE158" s="554">
        <f t="array" ref="CE158">testVMAFRange($G156:$G159,N156:N159,$AC156:$AC159,AJ156:AJ159)</f>
        <v>0</v>
      </c>
      <c r="CF158" s="541"/>
      <c r="CG158" s="554">
        <f t="array" ref="CG158">testVMAFRange($G156:$G159,O156:O159,$AC156:$AC159,AK156:AK159)</f>
        <v>0</v>
      </c>
      <c r="CH158" s="541"/>
    </row>
    <row r="159" spans="1:86" ht="17" customHeight="1" thickBot="1" x14ac:dyDescent="0.25">
      <c r="A159" s="539"/>
      <c r="B159" s="596"/>
      <c r="C159" s="486"/>
      <c r="D159" s="591"/>
      <c r="E159" s="559"/>
      <c r="F159" s="240">
        <v>210</v>
      </c>
      <c r="G159" s="299">
        <f>'Anchor-AI'!L157</f>
        <v>60.940800000000003</v>
      </c>
      <c r="H159" s="300">
        <f>'Anchor-AI'!M157</f>
        <v>40.567847</v>
      </c>
      <c r="I159" s="300">
        <f>'Anchor-AI'!N157</f>
        <v>40.919097999999998</v>
      </c>
      <c r="J159" s="300">
        <f>'Anchor-AI'!O157</f>
        <v>38.848114000000002</v>
      </c>
      <c r="K159" s="295">
        <f>(Summary!$C$63*H159+Summary!$C$64*I159+Summary!$C$65*J159)/Summary!$C$66</f>
        <v>40.339766666666669</v>
      </c>
      <c r="L159" s="300">
        <f>'Anchor-AI'!P157</f>
        <v>15.489345999999999</v>
      </c>
      <c r="M159" s="300">
        <f>'Anchor-AI'!Q157</f>
        <v>16.408715999999998</v>
      </c>
      <c r="N159" s="300">
        <f>'Anchor-AI'!R157</f>
        <v>40.704197999999998</v>
      </c>
      <c r="O159" s="300">
        <f>'Anchor-AI'!S157</f>
        <v>40.040922000000002</v>
      </c>
      <c r="P159" s="300">
        <f>'Anchor-AI'!T157</f>
        <v>35.586058999999999</v>
      </c>
      <c r="Q159" s="300">
        <f>'Anchor-AI'!U157</f>
        <v>37.719658000000003</v>
      </c>
      <c r="R159" s="300">
        <f>'Anchor-AI'!V157</f>
        <v>40.561115000000001</v>
      </c>
      <c r="S159" s="300">
        <f>'Anchor-AI'!W157</f>
        <v>40.896966999999997</v>
      </c>
      <c r="T159" s="300">
        <f>'Anchor-AI'!X157</f>
        <v>38.830117000000001</v>
      </c>
      <c r="U159" s="300">
        <f>10*LOG10(1/((Summary!$C$80/10^(R159/10)+Summary!$C$81/10^(S159/10)+Summary!$C$82/10^(T159/10))/Summary!$C$83))</f>
        <v>40.270467851084192</v>
      </c>
      <c r="V159" s="300">
        <f>'Anchor-AI'!Y157</f>
        <v>4.663062</v>
      </c>
      <c r="W159" s="300">
        <f>'Anchor-AI'!Z157</f>
        <v>64</v>
      </c>
      <c r="X159" s="300">
        <f>'Anchor-AI'!AA157</f>
        <v>0.2379</v>
      </c>
      <c r="Y159" s="357">
        <f>'Anchor-AI'!AB157</f>
        <v>4</v>
      </c>
      <c r="Z159" s="357">
        <f>'Anchor-AI'!AC157</f>
        <v>5</v>
      </c>
      <c r="AA159" s="301">
        <f t="shared" si="12"/>
        <v>1.7777777777777778E-2</v>
      </c>
      <c r="AC159" s="171">
        <f>'Test-AI'!L157</f>
        <v>56.332799999999999</v>
      </c>
      <c r="AD159" s="168">
        <f>'Test-AI'!M157</f>
        <v>40.869790999999999</v>
      </c>
      <c r="AE159" s="168">
        <f>'Test-AI'!N157</f>
        <v>42.278391999999997</v>
      </c>
      <c r="AF159" s="168">
        <f>'Test-AI'!O157</f>
        <v>39.087063000000001</v>
      </c>
      <c r="AG159" s="168">
        <f>(Summary!$C$63*AD159+Summary!$C$64*AE159+Summary!$C$65*AF159)/Summary!$C$66</f>
        <v>40.807436500000001</v>
      </c>
      <c r="AH159" s="168">
        <f>'Test-AI'!P157</f>
        <v>15.810281</v>
      </c>
      <c r="AI159" s="168">
        <f>'Test-AI'!Q157</f>
        <v>16.736162</v>
      </c>
      <c r="AJ159" s="168">
        <f>'Test-AI'!R157</f>
        <v>41.154623999999998</v>
      </c>
      <c r="AK159" s="168">
        <f>'Test-AI'!S157</f>
        <v>40.616549999999997</v>
      </c>
      <c r="AL159" s="168">
        <f>'Test-AI'!T157</f>
        <v>36.000064999999999</v>
      </c>
      <c r="AM159" s="168">
        <f>'Test-AI'!U157</f>
        <v>39.264685999999998</v>
      </c>
      <c r="AN159" s="168">
        <f>'Test-AI'!V157</f>
        <v>40.866078999999999</v>
      </c>
      <c r="AO159" s="168">
        <f>'Test-AI'!W157</f>
        <v>42.243160000000003</v>
      </c>
      <c r="AP159" s="168">
        <f>'Test-AI'!X157</f>
        <v>39.070036999999999</v>
      </c>
      <c r="AQ159" s="168">
        <f>10*LOG10(1/((Summary!$C$80/10^(AN159/10)+Summary!$C$81/10^(AO159/10)+Summary!$C$82/10^(AP159/10))/Summary!$C$83))</f>
        <v>40.695431311335795</v>
      </c>
      <c r="AR159" s="168">
        <f>'Test-AI'!Y157</f>
        <v>5.0654370000000002</v>
      </c>
      <c r="AS159" s="168">
        <f>'Test-AI'!Z157</f>
        <v>609.9</v>
      </c>
      <c r="AT159" s="300">
        <f>'Test-AI'!AA157</f>
        <v>0.57299999999999995</v>
      </c>
      <c r="AU159" s="357">
        <f>'Test-AI'!AB157</f>
        <v>4</v>
      </c>
      <c r="AV159" s="357">
        <f>'Test-AI'!AC157</f>
        <v>5</v>
      </c>
      <c r="AW159" s="301">
        <f t="shared" si="13"/>
        <v>0.16941666666666666</v>
      </c>
      <c r="AX159" s="302">
        <f t="shared" si="14"/>
        <v>9.5296874999999996</v>
      </c>
      <c r="AY159" s="303">
        <f t="shared" si="15"/>
        <v>2.4085750315258512</v>
      </c>
      <c r="AZ159" s="297">
        <f t="shared" si="16"/>
        <v>1</v>
      </c>
      <c r="BA159" s="345">
        <f t="shared" si="17"/>
        <v>1</v>
      </c>
      <c r="BB159" s="75"/>
      <c r="BC159" s="75"/>
      <c r="BD159" s="570"/>
      <c r="BE159" s="550"/>
      <c r="BF159" s="553"/>
      <c r="BG159" s="553"/>
      <c r="BH159" s="553"/>
      <c r="BI159" s="553"/>
      <c r="BJ159" s="553"/>
      <c r="BK159" s="553"/>
      <c r="BL159" s="553"/>
      <c r="BM159" s="553"/>
      <c r="BN159" s="553"/>
      <c r="BO159" s="546"/>
      <c r="BP159" s="544"/>
      <c r="BQ159" s="546"/>
      <c r="BR159" s="544"/>
      <c r="BS159" s="553"/>
      <c r="BT159" s="553"/>
      <c r="BU159" s="553"/>
      <c r="BV159" s="553"/>
      <c r="BW159" s="553"/>
      <c r="BX159" s="553"/>
      <c r="BY159" s="553"/>
      <c r="BZ159" s="544"/>
      <c r="CA159" s="544"/>
      <c r="CB159" s="553"/>
      <c r="CC159" s="553"/>
      <c r="CD159" s="553"/>
      <c r="CE159" s="546"/>
      <c r="CF159" s="544"/>
      <c r="CG159" s="546"/>
      <c r="CH159" s="544"/>
    </row>
    <row r="160" spans="1:86" ht="17" customHeight="1" thickBot="1" x14ac:dyDescent="0.25">
      <c r="A160" s="537" t="s">
        <v>264</v>
      </c>
      <c r="B160" s="595" t="s">
        <v>310</v>
      </c>
      <c r="C160" s="586" t="s">
        <v>268</v>
      </c>
      <c r="D160" s="589">
        <v>120</v>
      </c>
      <c r="E160" s="557">
        <v>8</v>
      </c>
      <c r="F160" s="238">
        <v>85</v>
      </c>
      <c r="G160" s="289">
        <f>'Anchor-AI'!L158</f>
        <v>87344.831999999995</v>
      </c>
      <c r="H160" s="290">
        <f>'Anchor-AI'!M158</f>
        <v>55.357897000000001</v>
      </c>
      <c r="I160" s="290">
        <f>'Anchor-AI'!N158</f>
        <v>61.168157999999998</v>
      </c>
      <c r="J160" s="290">
        <f>'Anchor-AI'!O158</f>
        <v>61.755173999999997</v>
      </c>
      <c r="K160" s="290">
        <f>(Summary!$C$63*H160+Summary!$C$64*I160+Summary!$C$65*J160)/Summary!$C$66</f>
        <v>57.392486666666663</v>
      </c>
      <c r="L160" s="290">
        <f>'Anchor-AI'!P158</f>
        <v>46.298478000000003</v>
      </c>
      <c r="M160" s="290">
        <f>'Anchor-AI'!Q158</f>
        <v>40.573799000000001</v>
      </c>
      <c r="N160" s="290">
        <f>'Anchor-AI'!R158</f>
        <v>97.009073000000001</v>
      </c>
      <c r="O160" s="290">
        <f>'Anchor-AI'!S158</f>
        <v>96.383217999999999</v>
      </c>
      <c r="P160" s="290">
        <f>'Anchor-AI'!T158</f>
        <v>59.701103000000003</v>
      </c>
      <c r="Q160" s="290">
        <f>'Anchor-AI'!U158</f>
        <v>64.439877999999993</v>
      </c>
      <c r="R160" s="290">
        <f>'Anchor-AI'!V158</f>
        <v>55.356985000000002</v>
      </c>
      <c r="S160" s="290">
        <f>'Anchor-AI'!W158</f>
        <v>61.165140000000001</v>
      </c>
      <c r="T160" s="290">
        <f>'Anchor-AI'!X158</f>
        <v>61.749760999999999</v>
      </c>
      <c r="U160" s="290">
        <f>10*LOG10(1/((Summary!$C$80/10^(R160/10)+Summary!$C$81/10^(S160/10)+Summary!$C$82/10^(T160/10))/Summary!$C$83))</f>
        <v>56.614098573528373</v>
      </c>
      <c r="V160" s="290">
        <f>'Anchor-AI'!Y158</f>
        <v>3.4847999999999997E-2</v>
      </c>
      <c r="W160" s="290">
        <f>'Anchor-AI'!Z158</f>
        <v>2676.9</v>
      </c>
      <c r="X160" s="290">
        <f>'Anchor-AI'!AA158</f>
        <v>0.57020000000000004</v>
      </c>
      <c r="Y160" s="360">
        <f>'Anchor-AI'!AB158</f>
        <v>9</v>
      </c>
      <c r="Z160" s="360">
        <f>'Anchor-AI'!AC158</f>
        <v>6</v>
      </c>
      <c r="AA160" s="291">
        <f t="shared" si="12"/>
        <v>0.74358333333333337</v>
      </c>
      <c r="AC160" s="169">
        <f>'Test-AI'!L158</f>
        <v>65232.383999999998</v>
      </c>
      <c r="AD160" s="166">
        <f>'Test-AI'!M158</f>
        <v>55.854714000000001</v>
      </c>
      <c r="AE160" s="166">
        <f>'Test-AI'!N158</f>
        <v>62.237592999999997</v>
      </c>
      <c r="AF160" s="166">
        <f>'Test-AI'!O158</f>
        <v>62.103546000000001</v>
      </c>
      <c r="AG160" s="166">
        <f>(Summary!$C$63*AD160+Summary!$C$64*AE160+Summary!$C$65*AF160)/Summary!$C$66</f>
        <v>57.95999916666667</v>
      </c>
      <c r="AH160" s="166">
        <f>'Test-AI'!P158</f>
        <v>47.02355</v>
      </c>
      <c r="AI160" s="166">
        <f>'Test-AI'!Q158</f>
        <v>41.288379999999997</v>
      </c>
      <c r="AJ160" s="166">
        <f>'Test-AI'!R158</f>
        <v>97.086093000000005</v>
      </c>
      <c r="AK160" s="166">
        <f>'Test-AI'!S158</f>
        <v>96.434871999999999</v>
      </c>
      <c r="AL160" s="166">
        <f>'Test-AI'!T158</f>
        <v>60.561159000000004</v>
      </c>
      <c r="AM160" s="166">
        <f>'Test-AI'!U158</f>
        <v>65.380173999999997</v>
      </c>
      <c r="AN160" s="166">
        <f>'Test-AI'!V158</f>
        <v>55.853732999999998</v>
      </c>
      <c r="AO160" s="166">
        <f>'Test-AI'!W158</f>
        <v>62.231651999999997</v>
      </c>
      <c r="AP160" s="166">
        <f>'Test-AI'!X158</f>
        <v>62.098472000000001</v>
      </c>
      <c r="AQ160" s="166">
        <f>10*LOG10(1/((Summary!$C$80/10^(AN160/10)+Summary!$C$81/10^(AO160/10)+Summary!$C$82/10^(AP160/10))/Summary!$C$83))</f>
        <v>57.134425598032188</v>
      </c>
      <c r="AR160" s="166">
        <f>'Test-AI'!Y158</f>
        <v>3.0661999999999998E-2</v>
      </c>
      <c r="AS160" s="166">
        <f>'Test-AI'!Z158</f>
        <v>75190</v>
      </c>
      <c r="AT160" s="290">
        <f>'Test-AI'!AA158</f>
        <v>3.0350000000000001</v>
      </c>
      <c r="AU160" s="356">
        <f>'Test-AI'!AB158</f>
        <v>9</v>
      </c>
      <c r="AV160" s="356">
        <f>'Test-AI'!AC158</f>
        <v>6</v>
      </c>
      <c r="AW160" s="291">
        <f t="shared" si="13"/>
        <v>20.886111111111113</v>
      </c>
      <c r="AX160" s="292">
        <f t="shared" si="14"/>
        <v>28.088460532705742</v>
      </c>
      <c r="AY160" s="293">
        <f t="shared" si="15"/>
        <v>5.3226937916520516</v>
      </c>
      <c r="AZ160" s="292">
        <f t="shared" si="16"/>
        <v>1</v>
      </c>
      <c r="BA160" s="344">
        <f t="shared" si="17"/>
        <v>1</v>
      </c>
      <c r="BB160" s="75"/>
      <c r="BC160" s="75"/>
      <c r="BD160" s="572" t="s">
        <v>39</v>
      </c>
      <c r="BE160" s="549">
        <f t="array" ref="BE160">bdRateExtend($G160:$G163,H160:H163,$AC160:$AC163,AD160:AD163)</f>
        <v>-0.35050147423888678</v>
      </c>
      <c r="BF160" s="551">
        <f t="array" ref="BF160">bdRateExtend($G160:$G165,H160:H165,$AC160:$AC165,AD160:AD165)</f>
        <v>-0.38062321880392636</v>
      </c>
      <c r="BG160" s="551">
        <f t="array" ref="BG160">bdRateExtend($G160:$G165,I160:I165,$AC160:$AC165,AE160:AE165)</f>
        <v>-0.44538885810832807</v>
      </c>
      <c r="BH160" s="551">
        <f t="array" ref="BH160">bdRateExtend($G160:$G165,J160:J165,$AC160:$AC165,AF160:AF165)</f>
        <v>-0.42659440762823286</v>
      </c>
      <c r="BI160" s="551">
        <f t="array" ref="BI160">bdRateExtend($G160:$G165,K160:K165,$AC160:$AC165,AG160:AG165)</f>
        <v>-0.39643756169739142</v>
      </c>
      <c r="BJ160" s="575">
        <f>(Summary!$C$94*BF160+Summary!$C$95*BG160+Summary!$C$96*BH160)/Summary!$C$97</f>
        <v>-0.38505269192907471</v>
      </c>
      <c r="BK160" s="551">
        <f t="array" ref="BK160">bdRateExtend($G160:$G163,L160:L163,$AC160:$AC163,AH160:AH163)</f>
        <v>-0.36520669145228368</v>
      </c>
      <c r="BL160" s="551">
        <f t="array" ref="BL160">bdRateExtend($G160:$G165,L160:L165,$AC160:$AC165,AH160:AH165)</f>
        <v>-0.36504975651586302</v>
      </c>
      <c r="BM160" s="551">
        <f t="array" ref="BM160">bdRateExtend($G160:$G163,M160:M163,$AC160:$AC163,AI160:AI163)</f>
        <v>-0.3861007220963224</v>
      </c>
      <c r="BN160" s="551">
        <f t="array" ref="BN160">bdRateExtend($G160:$G165,M160:M165,$AC160:$AC165,AI160:AI165)</f>
        <v>-0.3975299805235375</v>
      </c>
      <c r="BO160" s="548">
        <f t="array" ref="BO160">bdRateExtend($G160:$G163,N160:N163,$AC160:$AC163,AJ160:AJ163,"None", FALSE,1)</f>
        <v>-0.41468059119956657</v>
      </c>
      <c r="BP160" s="585">
        <f t="array" ref="BP160">bdRateExtend($G160:$G165,N160:N165,$AC160:$AC165,AJ160:AJ165,"None", FALSE,1)</f>
        <v>-0.43793345808213402</v>
      </c>
      <c r="BQ160" s="548">
        <f t="array" ref="BQ160">bdRateExtend($G160:$G163,O160:O163,$AC160:$AC163,AK160:AK163,"None", FALSE,1)</f>
        <v>-0.37161304756097513</v>
      </c>
      <c r="BR160" s="585">
        <f t="array" ref="BR160">bdRateExtend($G160:$G165,O160:O165,$AC160:$AC165,AK160:AK165,"None", FALSE,1)</f>
        <v>-0.4142873366034201</v>
      </c>
      <c r="BS160" s="551">
        <f t="array" ref="BS160">bdRateExtend($G160:$G163,P160:P163,$AC160:$AC163,AL160:AL163)</f>
        <v>-0.36211707946718574</v>
      </c>
      <c r="BT160" s="551">
        <f t="array" ref="BT160">bdRateExtend($G160:$G165,P160:P165,$AC160:$AC165,AL160:AL165)</f>
        <v>-0.37302361776014958</v>
      </c>
      <c r="BU160" s="551">
        <f t="array" ref="BU160">bdRateExtend($G160:$G163,Q160:Q163,$AC160:$AC163,AM160:AM163)</f>
        <v>-0.41380326265344947</v>
      </c>
      <c r="BV160" s="551">
        <f t="array" ref="BV160">bdRateExtend($G160:$G165,Q160:Q165,$AC160:$AC165,AM160:AM165)</f>
        <v>-0.45065204014840743</v>
      </c>
      <c r="BW160" s="551">
        <f t="array" ref="BW160">bdRateExtend($G160:$G163,R160:R163,$AC160:$AC163,AN160:AN163)</f>
        <v>-0.35052888224915979</v>
      </c>
      <c r="BX160" s="551">
        <f t="array" ref="BX160">bdRateExtend($G160:$G165,R160:R165,$AC160:$AC165,AN160:AN165)</f>
        <v>-0.38063699023134556</v>
      </c>
      <c r="BY160" s="551">
        <f t="array" ref="BY160">bdRateExtend($G160:$G165,S160:S165,$AC160:$AC165,AO160:AO165)</f>
        <v>-0.44525105859452629</v>
      </c>
      <c r="BZ160" s="555">
        <f t="array" ref="BZ160">bdRateExtend($G160:$G165,T160:T165,$AC160:$AC165,AP160:AP165)</f>
        <v>-0.42692009942037346</v>
      </c>
      <c r="CA160" s="555">
        <f t="array" ref="CA160">bdRateExtend($G160:$G165,U160:U165,$AC160:$AC165,AQ160:AQ165)</f>
        <v>-0.38316787207311997</v>
      </c>
      <c r="CB160" s="575">
        <f>(Summary!$C$108*BX160+Summary!$C$109*BY160+Summary!$C$110*BZ160)/Summary!$C$111</f>
        <v>-0.38507287733343387</v>
      </c>
      <c r="CC160" s="593">
        <f t="array" ref="CC160">bdCAMBIExtend($G160:$G163,V160:V163,$AC160:$AC163,AR160:AR163)</f>
        <v>-2.0561263753950374E-2</v>
      </c>
      <c r="CD160" s="578">
        <f t="array" ref="CD160">bdCAMBIExtend($G160:$G165,V160:V165,$AC160:$AC165,AR160:AR165)</f>
        <v>-5.2069431924550227E-2</v>
      </c>
      <c r="CE160" s="547">
        <f t="array" ref="CE160">testVMAFRange($G160:$G163,N160:N163,$AC160:$AC163,AJ160:AJ163)</f>
        <v>0</v>
      </c>
      <c r="CF160" s="543">
        <f t="array" ref="CF160">testVMAFRange($G160:$G165,N160:N165,$AC160:$AC165,AJ160:AJ165)</f>
        <v>0</v>
      </c>
      <c r="CG160" s="547">
        <f t="array" ref="CG160">testVMAFRange($G160:$G163,O160:O163,$AC160:$AC163,AK160:AK163)</f>
        <v>0</v>
      </c>
      <c r="CH160" s="543">
        <f t="array" ref="CH160">testVMAFRange($G160:$G165,O160:O165,$AC160:$AC165,AK160:AK165)</f>
        <v>0</v>
      </c>
    </row>
    <row r="161" spans="1:86" ht="17" customHeight="1" x14ac:dyDescent="0.2">
      <c r="A161" s="538"/>
      <c r="B161" s="566"/>
      <c r="C161" s="485"/>
      <c r="D161" s="590"/>
      <c r="E161" s="558"/>
      <c r="F161" s="239">
        <v>110</v>
      </c>
      <c r="G161" s="294">
        <f>'Anchor-AI'!L159</f>
        <v>57768.383999999998</v>
      </c>
      <c r="H161" s="295">
        <f>'Anchor-AI'!M159</f>
        <v>49.830316000000003</v>
      </c>
      <c r="I161" s="295">
        <f>'Anchor-AI'!N159</f>
        <v>57.369754999999998</v>
      </c>
      <c r="J161" s="295">
        <f>'Anchor-AI'!O159</f>
        <v>57.301461000000003</v>
      </c>
      <c r="K161" s="295">
        <f>(Summary!$C$63*H161+Summary!$C$64*I161+Summary!$C$65*J161)/Summary!$C$66</f>
        <v>52.332079999999998</v>
      </c>
      <c r="L161" s="295">
        <f>'Anchor-AI'!P159</f>
        <v>40.488092999999999</v>
      </c>
      <c r="M161" s="295">
        <f>'Anchor-AI'!Q159</f>
        <v>36.065154999999997</v>
      </c>
      <c r="N161" s="295">
        <f>'Anchor-AI'!R159</f>
        <v>96.210744000000005</v>
      </c>
      <c r="O161" s="295">
        <f>'Anchor-AI'!S159</f>
        <v>95.231437999999997</v>
      </c>
      <c r="P161" s="295">
        <f>'Anchor-AI'!T159</f>
        <v>54.745541000000003</v>
      </c>
      <c r="Q161" s="295">
        <f>'Anchor-AI'!U159</f>
        <v>59.198203999999997</v>
      </c>
      <c r="R161" s="295">
        <f>'Anchor-AI'!V159</f>
        <v>49.829577</v>
      </c>
      <c r="S161" s="295">
        <f>'Anchor-AI'!W159</f>
        <v>57.358592999999999</v>
      </c>
      <c r="T161" s="295">
        <f>'Anchor-AI'!X159</f>
        <v>57.29551</v>
      </c>
      <c r="U161" s="295">
        <f>10*LOG10(1/((Summary!$C$80/10^(R161/10)+Summary!$C$81/10^(S161/10)+Summary!$C$82/10^(T161/10))/Summary!$C$83))</f>
        <v>51.220338263934678</v>
      </c>
      <c r="V161" s="295">
        <f>'Anchor-AI'!Y159</f>
        <v>8.8844999999999993E-2</v>
      </c>
      <c r="W161" s="295">
        <f>'Anchor-AI'!Z159</f>
        <v>2215.1999999999998</v>
      </c>
      <c r="X161" s="295">
        <f>'Anchor-AI'!AA159</f>
        <v>0.58409999999999995</v>
      </c>
      <c r="Y161" s="357">
        <f>'Anchor-AI'!AB159</f>
        <v>9</v>
      </c>
      <c r="Z161" s="357">
        <f>'Anchor-AI'!AC159</f>
        <v>6</v>
      </c>
      <c r="AA161" s="296">
        <f t="shared" si="12"/>
        <v>0.61533333333333329</v>
      </c>
      <c r="AC161" s="170">
        <f>'Test-AI'!L159</f>
        <v>41582.207999999999</v>
      </c>
      <c r="AD161" s="167">
        <f>'Test-AI'!M159</f>
        <v>50.621088</v>
      </c>
      <c r="AE161" s="167">
        <f>'Test-AI'!N159</f>
        <v>58.706071000000001</v>
      </c>
      <c r="AF161" s="167">
        <f>'Test-AI'!O159</f>
        <v>57.975490999999998</v>
      </c>
      <c r="AG161" s="167">
        <f>(Summary!$C$63*AD161+Summary!$C$64*AE161+Summary!$C$65*AF161)/Summary!$C$66</f>
        <v>53.194319</v>
      </c>
      <c r="AH161" s="167">
        <f>'Test-AI'!P159</f>
        <v>41.507624</v>
      </c>
      <c r="AI161" s="167">
        <f>'Test-AI'!Q159</f>
        <v>37.140861000000001</v>
      </c>
      <c r="AJ161" s="167">
        <f>'Test-AI'!R159</f>
        <v>96.548621999999995</v>
      </c>
      <c r="AK161" s="167">
        <f>'Test-AI'!S159</f>
        <v>95.447772000000001</v>
      </c>
      <c r="AL161" s="167">
        <f>'Test-AI'!T159</f>
        <v>55.823498000000001</v>
      </c>
      <c r="AM161" s="167">
        <f>'Test-AI'!U159</f>
        <v>60.707030000000003</v>
      </c>
      <c r="AN161" s="167">
        <f>'Test-AI'!V159</f>
        <v>50.620987</v>
      </c>
      <c r="AO161" s="167">
        <f>'Test-AI'!W159</f>
        <v>58.701898</v>
      </c>
      <c r="AP161" s="167">
        <f>'Test-AI'!X159</f>
        <v>57.973070999999997</v>
      </c>
      <c r="AQ161" s="167">
        <f>10*LOG10(1/((Summary!$C$80/10^(AN161/10)+Summary!$C$81/10^(AO161/10)+Summary!$C$82/10^(AP161/10))/Summary!$C$83))</f>
        <v>52.028049717116041</v>
      </c>
      <c r="AR161" s="167">
        <f>'Test-AI'!Y159</f>
        <v>2.6709E-2</v>
      </c>
      <c r="AS161" s="167">
        <f>'Test-AI'!Z159</f>
        <v>65871.600000000006</v>
      </c>
      <c r="AT161" s="295">
        <f>'Test-AI'!AA159</f>
        <v>3.7008999999999999</v>
      </c>
      <c r="AU161" s="357">
        <f>'Test-AI'!AB159</f>
        <v>9</v>
      </c>
      <c r="AV161" s="357">
        <f>'Test-AI'!AC159</f>
        <v>6</v>
      </c>
      <c r="AW161" s="296">
        <f t="shared" si="13"/>
        <v>18.297666666666668</v>
      </c>
      <c r="AX161" s="297">
        <f t="shared" si="14"/>
        <v>29.736186348862411</v>
      </c>
      <c r="AY161" s="298">
        <f t="shared" si="15"/>
        <v>6.3360725903098789</v>
      </c>
      <c r="AZ161" s="297">
        <f t="shared" si="16"/>
        <v>1</v>
      </c>
      <c r="BA161" s="345">
        <f t="shared" si="17"/>
        <v>1</v>
      </c>
      <c r="BB161" s="75"/>
      <c r="BC161" s="75"/>
      <c r="BD161" s="565"/>
      <c r="BE161" s="550"/>
      <c r="BF161" s="552"/>
      <c r="BG161" s="552"/>
      <c r="BH161" s="552"/>
      <c r="BI161" s="552"/>
      <c r="BJ161" s="552"/>
      <c r="BK161" s="553"/>
      <c r="BL161" s="552"/>
      <c r="BM161" s="553"/>
      <c r="BN161" s="552"/>
      <c r="BO161" s="546"/>
      <c r="BP161" s="541"/>
      <c r="BQ161" s="546"/>
      <c r="BR161" s="541"/>
      <c r="BS161" s="553"/>
      <c r="BT161" s="552"/>
      <c r="BU161" s="553"/>
      <c r="BV161" s="552"/>
      <c r="BW161" s="553"/>
      <c r="BX161" s="552"/>
      <c r="BY161" s="552"/>
      <c r="BZ161" s="541"/>
      <c r="CA161" s="541"/>
      <c r="CB161" s="552"/>
      <c r="CC161" s="550"/>
      <c r="CD161" s="541"/>
      <c r="CE161" s="546"/>
      <c r="CF161" s="541"/>
      <c r="CG161" s="546"/>
      <c r="CH161" s="541"/>
    </row>
    <row r="162" spans="1:86" ht="17" customHeight="1" x14ac:dyDescent="0.2">
      <c r="A162" s="538"/>
      <c r="B162" s="566"/>
      <c r="C162" s="485"/>
      <c r="D162" s="590"/>
      <c r="E162" s="558"/>
      <c r="F162" s="239">
        <v>135</v>
      </c>
      <c r="G162" s="294">
        <f>'Anchor-AI'!L160</f>
        <v>36496.127999999997</v>
      </c>
      <c r="H162" s="295">
        <f>'Anchor-AI'!M160</f>
        <v>44.569851999999997</v>
      </c>
      <c r="I162" s="295">
        <f>'Anchor-AI'!N160</f>
        <v>53.733955999999999</v>
      </c>
      <c r="J162" s="295">
        <f>'Anchor-AI'!O160</f>
        <v>53.148632999999997</v>
      </c>
      <c r="K162" s="295">
        <f>(Summary!$C$63*H162+Summary!$C$64*I162+Summary!$C$65*J162)/Summary!$C$66</f>
        <v>47.526999499999995</v>
      </c>
      <c r="L162" s="295">
        <f>'Anchor-AI'!P160</f>
        <v>35.334069999999997</v>
      </c>
      <c r="M162" s="295">
        <f>'Anchor-AI'!Q160</f>
        <v>31.163425</v>
      </c>
      <c r="N162" s="295">
        <f>'Anchor-AI'!R160</f>
        <v>94.058550999999994</v>
      </c>
      <c r="O162" s="295">
        <f>'Anchor-AI'!S160</f>
        <v>92.549017000000006</v>
      </c>
      <c r="P162" s="295">
        <f>'Anchor-AI'!T160</f>
        <v>48.725540000000002</v>
      </c>
      <c r="Q162" s="295">
        <f>'Anchor-AI'!U160</f>
        <v>53.339334999999998</v>
      </c>
      <c r="R162" s="295">
        <f>'Anchor-AI'!V160</f>
        <v>44.569401999999997</v>
      </c>
      <c r="S162" s="295">
        <f>'Anchor-AI'!W160</f>
        <v>53.725085999999997</v>
      </c>
      <c r="T162" s="295">
        <f>'Anchor-AI'!X160</f>
        <v>53.140050000000002</v>
      </c>
      <c r="U162" s="295">
        <f>10*LOG10(1/((Summary!$C$80/10^(R162/10)+Summary!$C$81/10^(S162/10)+Summary!$C$82/10^(T162/10))/Summary!$C$83))</f>
        <v>46.056376027421571</v>
      </c>
      <c r="V162" s="295">
        <f>'Anchor-AI'!Y160</f>
        <v>4.4958999999999999E-2</v>
      </c>
      <c r="W162" s="295">
        <f>'Anchor-AI'!Z160</f>
        <v>2415.1</v>
      </c>
      <c r="X162" s="295">
        <f>'Anchor-AI'!AA160</f>
        <v>0.501</v>
      </c>
      <c r="Y162" s="357">
        <f>'Anchor-AI'!AB160</f>
        <v>9</v>
      </c>
      <c r="Z162" s="357">
        <f>'Anchor-AI'!AC160</f>
        <v>6</v>
      </c>
      <c r="AA162" s="296">
        <f t="shared" si="12"/>
        <v>0.67086111111111113</v>
      </c>
      <c r="AC162" s="170">
        <f>'Test-AI'!L160</f>
        <v>24973.056</v>
      </c>
      <c r="AD162" s="167">
        <f>'Test-AI'!M160</f>
        <v>45.546005000000001</v>
      </c>
      <c r="AE162" s="167">
        <f>'Test-AI'!N160</f>
        <v>55.324703999999997</v>
      </c>
      <c r="AF162" s="167">
        <f>'Test-AI'!O160</f>
        <v>54.212524000000002</v>
      </c>
      <c r="AG162" s="167">
        <f>(Summary!$C$63*AD162+Summary!$C$64*AE162+Summary!$C$65*AF162)/Summary!$C$66</f>
        <v>48.620207999999998</v>
      </c>
      <c r="AH162" s="167">
        <f>'Test-AI'!P160</f>
        <v>36.702207999999999</v>
      </c>
      <c r="AI162" s="167">
        <f>'Test-AI'!Q160</f>
        <v>32.746620999999998</v>
      </c>
      <c r="AJ162" s="167">
        <f>'Test-AI'!R160</f>
        <v>94.942359999999994</v>
      </c>
      <c r="AK162" s="167">
        <f>'Test-AI'!S160</f>
        <v>93.200283999999996</v>
      </c>
      <c r="AL162" s="167">
        <f>'Test-AI'!T160</f>
        <v>49.918066000000003</v>
      </c>
      <c r="AM162" s="167">
        <f>'Test-AI'!U160</f>
        <v>56.030222000000002</v>
      </c>
      <c r="AN162" s="167">
        <f>'Test-AI'!V160</f>
        <v>45.545903000000003</v>
      </c>
      <c r="AO162" s="167">
        <f>'Test-AI'!W160</f>
        <v>55.321326999999997</v>
      </c>
      <c r="AP162" s="167">
        <f>'Test-AI'!X160</f>
        <v>54.207424000000003</v>
      </c>
      <c r="AQ162" s="167">
        <f>10*LOG10(1/((Summary!$C$80/10^(AN162/10)+Summary!$C$81/10^(AO162/10)+Summary!$C$82/10^(AP162/10))/Summary!$C$83))</f>
        <v>47.052319207663956</v>
      </c>
      <c r="AR162" s="167">
        <f>'Test-AI'!Y160</f>
        <v>6.0219000000000002E-2</v>
      </c>
      <c r="AS162" s="167">
        <f>'Test-AI'!Z160</f>
        <v>75930.100000000006</v>
      </c>
      <c r="AT162" s="295">
        <f>'Test-AI'!AA160</f>
        <v>3.4597000000000002</v>
      </c>
      <c r="AU162" s="357">
        <f>'Test-AI'!AB160</f>
        <v>9</v>
      </c>
      <c r="AV162" s="357">
        <f>'Test-AI'!AC160</f>
        <v>6</v>
      </c>
      <c r="AW162" s="296">
        <f t="shared" si="13"/>
        <v>21.091694444444446</v>
      </c>
      <c r="AX162" s="297">
        <f t="shared" si="14"/>
        <v>31.439733344374979</v>
      </c>
      <c r="AY162" s="298">
        <f t="shared" si="15"/>
        <v>6.9055888223552895</v>
      </c>
      <c r="AZ162" s="297">
        <f t="shared" si="16"/>
        <v>1</v>
      </c>
      <c r="BA162" s="345">
        <f t="shared" si="17"/>
        <v>1</v>
      </c>
      <c r="BB162" s="75"/>
      <c r="BC162" s="75"/>
      <c r="BD162" s="573" t="s">
        <v>147</v>
      </c>
      <c r="BE162" s="549">
        <f t="array" ref="BE162">bdRateExtend($G161:$G164,H161:H164,$AC161:$AC164,AD161:AD164)</f>
        <v>-0.39407375595064154</v>
      </c>
      <c r="BF162" s="552"/>
      <c r="BG162" s="552"/>
      <c r="BH162" s="552"/>
      <c r="BI162" s="552"/>
      <c r="BJ162" s="552"/>
      <c r="BK162" s="551">
        <f t="array" ref="BK162">bdRateExtend($G161:$G164,L161:L164,$AC161:$AC164,AH161:AH164)</f>
        <v>-0.39102139264908731</v>
      </c>
      <c r="BL162" s="552"/>
      <c r="BM162" s="551">
        <f t="array" ref="BM162">bdRateExtend($G161:$G164,M161:M164,$AC161:$AC164,AI161:AI164)</f>
        <v>-0.4205407529504599</v>
      </c>
      <c r="BN162" s="552"/>
      <c r="BO162" s="545">
        <f t="array" ref="BO162">bdRateExtend($G161:$G164,N161:N164,$AC161:$AC164,AJ161:AJ164,"None", FALSE,1)</f>
        <v>-0.43441614689040731</v>
      </c>
      <c r="BP162" s="541"/>
      <c r="BQ162" s="545">
        <f t="array" ref="BQ162">bdRateExtend($G161:$G164,O161:O164,$AC161:$AC164,AK161:AK164,"None", FALSE,1)</f>
        <v>-0.4026872084315738</v>
      </c>
      <c r="BR162" s="541"/>
      <c r="BS162" s="551">
        <f t="array" ref="BS162">bdRateExtend($G161:$G164,P161:P164,$AC161:$AC164,AL161:AL164)</f>
        <v>-0.38295413654731869</v>
      </c>
      <c r="BT162" s="552"/>
      <c r="BU162" s="551">
        <f t="array" ref="BU162">bdRateExtend($G161:$G164,Q161:Q164,$AC161:$AC164,AM161:AM164)</f>
        <v>-0.46414150057363657</v>
      </c>
      <c r="BV162" s="552"/>
      <c r="BW162" s="551">
        <f t="array" ref="BW162">bdRateExtend($G161:$G164,R161:R164,$AC161:$AC164,AN161:AN164)</f>
        <v>-0.39409382256375225</v>
      </c>
      <c r="BX162" s="552"/>
      <c r="BY162" s="552"/>
      <c r="BZ162" s="541"/>
      <c r="CA162" s="541"/>
      <c r="CB162" s="552"/>
      <c r="CC162" s="560">
        <f t="array" ref="CC162">bdCAMBIExtend($G161:$G164,V161:V164,$AC161:$AC164,AR161:AR164)</f>
        <v>-2.3751722978007688E-2</v>
      </c>
      <c r="CD162" s="541"/>
      <c r="CE162" s="554">
        <f t="array" ref="CE162">testVMAFRange($G161:$G164,N161:N164,$AC161:$AC164,AJ161:AJ164)</f>
        <v>0</v>
      </c>
      <c r="CF162" s="541"/>
      <c r="CG162" s="554">
        <f t="array" ref="CG162">testVMAFRange($G161:$G164,O161:O164,$AC161:$AC164,AK161:AK164)</f>
        <v>0</v>
      </c>
      <c r="CH162" s="541"/>
    </row>
    <row r="163" spans="1:86" ht="17" customHeight="1" x14ac:dyDescent="0.2">
      <c r="A163" s="538"/>
      <c r="B163" s="566"/>
      <c r="C163" s="485"/>
      <c r="D163" s="590"/>
      <c r="E163" s="558"/>
      <c r="F163" s="239">
        <v>160</v>
      </c>
      <c r="G163" s="294">
        <f>'Anchor-AI'!L161</f>
        <v>21761.279999999999</v>
      </c>
      <c r="H163" s="295">
        <f>'Anchor-AI'!M161</f>
        <v>39.242657999999999</v>
      </c>
      <c r="I163" s="295">
        <f>'Anchor-AI'!N161</f>
        <v>49.175688000000001</v>
      </c>
      <c r="J163" s="295">
        <f>'Anchor-AI'!O161</f>
        <v>48.796422</v>
      </c>
      <c r="K163" s="295">
        <f>(Summary!$C$63*H163+Summary!$C$64*I163+Summary!$C$65*J163)/Summary!$C$66</f>
        <v>42.490456999999999</v>
      </c>
      <c r="L163" s="295">
        <f>'Anchor-AI'!P161</f>
        <v>29.956032</v>
      </c>
      <c r="M163" s="295">
        <f>'Anchor-AI'!Q161</f>
        <v>25.548158999999998</v>
      </c>
      <c r="N163" s="295">
        <f>'Anchor-AI'!R161</f>
        <v>88.460680999999994</v>
      </c>
      <c r="O163" s="295">
        <f>'Anchor-AI'!S161</f>
        <v>86.323367000000005</v>
      </c>
      <c r="P163" s="295">
        <f>'Anchor-AI'!T161</f>
        <v>41.438761999999997</v>
      </c>
      <c r="Q163" s="295">
        <f>'Anchor-AI'!U161</f>
        <v>46.521441000000003</v>
      </c>
      <c r="R163" s="295">
        <f>'Anchor-AI'!V161</f>
        <v>39.242196999999997</v>
      </c>
      <c r="S163" s="295">
        <f>'Anchor-AI'!W161</f>
        <v>49.171680000000002</v>
      </c>
      <c r="T163" s="295">
        <f>'Anchor-AI'!X161</f>
        <v>48.783997999999997</v>
      </c>
      <c r="U163" s="295">
        <f>10*LOG10(1/((Summary!$C$80/10^(R163/10)+Summary!$C$81/10^(S163/10)+Summary!$C$82/10^(T163/10))/Summary!$C$83))</f>
        <v>40.778038149992454</v>
      </c>
      <c r="V163" s="295">
        <f>'Anchor-AI'!Y161</f>
        <v>5.6472000000000001E-2</v>
      </c>
      <c r="W163" s="295">
        <f>'Anchor-AI'!Z161</f>
        <v>2580.3000000000002</v>
      </c>
      <c r="X163" s="295">
        <f>'Anchor-AI'!AA161</f>
        <v>0.4965</v>
      </c>
      <c r="Y163" s="357">
        <f>'Anchor-AI'!AB161</f>
        <v>9</v>
      </c>
      <c r="Z163" s="357">
        <f>'Anchor-AI'!AC161</f>
        <v>6</v>
      </c>
      <c r="AA163" s="296">
        <f t="shared" si="12"/>
        <v>0.71675</v>
      </c>
      <c r="AC163" s="170">
        <f>'Test-AI'!L161</f>
        <v>14793.791999999999</v>
      </c>
      <c r="AD163" s="167">
        <f>'Test-AI'!M161</f>
        <v>40.715924000000001</v>
      </c>
      <c r="AE163" s="167">
        <f>'Test-AI'!N161</f>
        <v>50.879899999999999</v>
      </c>
      <c r="AF163" s="167">
        <f>'Test-AI'!O161</f>
        <v>50.920651999999997</v>
      </c>
      <c r="AG163" s="167">
        <f>(Summary!$C$63*AD163+Summary!$C$64*AE163+Summary!$C$65*AF163)/Summary!$C$66</f>
        <v>44.110707999999995</v>
      </c>
      <c r="AH163" s="167">
        <f>'Test-AI'!P161</f>
        <v>31.330880000000001</v>
      </c>
      <c r="AI163" s="167">
        <f>'Test-AI'!Q161</f>
        <v>27.584296999999999</v>
      </c>
      <c r="AJ163" s="167">
        <f>'Test-AI'!R161</f>
        <v>90.861828000000003</v>
      </c>
      <c r="AK163" s="167">
        <f>'Test-AI'!S161</f>
        <v>88.282359</v>
      </c>
      <c r="AL163" s="167">
        <f>'Test-AI'!T161</f>
        <v>43.050590999999997</v>
      </c>
      <c r="AM163" s="167">
        <f>'Test-AI'!U161</f>
        <v>49.501990999999997</v>
      </c>
      <c r="AN163" s="167">
        <f>'Test-AI'!V161</f>
        <v>40.715789999999998</v>
      </c>
      <c r="AO163" s="167">
        <f>'Test-AI'!W161</f>
        <v>50.874310999999999</v>
      </c>
      <c r="AP163" s="167">
        <f>'Test-AI'!X161</f>
        <v>50.920549000000001</v>
      </c>
      <c r="AQ163" s="167">
        <f>10*LOG10(1/((Summary!$C$80/10^(AN163/10)+Summary!$C$81/10^(AO163/10)+Summary!$C$82/10^(AP163/10))/Summary!$C$83))</f>
        <v>42.273286196454436</v>
      </c>
      <c r="AR163" s="167">
        <f>'Test-AI'!Y161</f>
        <v>0.106555</v>
      </c>
      <c r="AS163" s="167">
        <f>'Test-AI'!Z161</f>
        <v>60403.8</v>
      </c>
      <c r="AT163" s="295">
        <f>'Test-AI'!AA161</f>
        <v>3.2465000000000002</v>
      </c>
      <c r="AU163" s="357">
        <f>'Test-AI'!AB161</f>
        <v>9</v>
      </c>
      <c r="AV163" s="357">
        <f>'Test-AI'!AC161</f>
        <v>6</v>
      </c>
      <c r="AW163" s="296">
        <f t="shared" si="13"/>
        <v>16.778833333333335</v>
      </c>
      <c r="AX163" s="297">
        <f t="shared" si="14"/>
        <v>23.409603534472737</v>
      </c>
      <c r="AY163" s="298">
        <f t="shared" si="15"/>
        <v>6.5387713997985903</v>
      </c>
      <c r="AZ163" s="297">
        <f t="shared" si="16"/>
        <v>1</v>
      </c>
      <c r="BA163" s="345">
        <f t="shared" si="17"/>
        <v>1</v>
      </c>
      <c r="BB163" s="75"/>
      <c r="BC163" s="75"/>
      <c r="BD163" s="565"/>
      <c r="BE163" s="550"/>
      <c r="BF163" s="552"/>
      <c r="BG163" s="552"/>
      <c r="BH163" s="552"/>
      <c r="BI163" s="552"/>
      <c r="BJ163" s="552"/>
      <c r="BK163" s="553"/>
      <c r="BL163" s="552"/>
      <c r="BM163" s="553"/>
      <c r="BN163" s="552"/>
      <c r="BO163" s="546"/>
      <c r="BP163" s="541"/>
      <c r="BQ163" s="546"/>
      <c r="BR163" s="541"/>
      <c r="BS163" s="553"/>
      <c r="BT163" s="552"/>
      <c r="BU163" s="553"/>
      <c r="BV163" s="552"/>
      <c r="BW163" s="553"/>
      <c r="BX163" s="552"/>
      <c r="BY163" s="552"/>
      <c r="BZ163" s="541"/>
      <c r="CA163" s="541"/>
      <c r="CB163" s="552"/>
      <c r="CC163" s="550"/>
      <c r="CD163" s="541"/>
      <c r="CE163" s="546"/>
      <c r="CF163" s="541"/>
      <c r="CG163" s="546"/>
      <c r="CH163" s="541"/>
    </row>
    <row r="164" spans="1:86" ht="17" customHeight="1" thickBot="1" x14ac:dyDescent="0.25">
      <c r="A164" s="538"/>
      <c r="B164" s="566"/>
      <c r="C164" s="485"/>
      <c r="D164" s="590"/>
      <c r="E164" s="558"/>
      <c r="F164" s="239">
        <v>185</v>
      </c>
      <c r="G164" s="294">
        <f>'Anchor-AI'!L162</f>
        <v>11945.856</v>
      </c>
      <c r="H164" s="295">
        <f>'Anchor-AI'!M162</f>
        <v>34.187542999999998</v>
      </c>
      <c r="I164" s="295">
        <f>'Anchor-AI'!N162</f>
        <v>44.838228000000001</v>
      </c>
      <c r="J164" s="295">
        <f>'Anchor-AI'!O162</f>
        <v>45.684007000000001</v>
      </c>
      <c r="K164" s="295">
        <f>(Summary!$C$63*H164+Summary!$C$64*I164+Summary!$C$65*J164)/Summary!$C$66</f>
        <v>37.8787345</v>
      </c>
      <c r="L164" s="295">
        <f>'Anchor-AI'!P162</f>
        <v>23.495844000000002</v>
      </c>
      <c r="M164" s="295">
        <f>'Anchor-AI'!Q162</f>
        <v>20.173940000000002</v>
      </c>
      <c r="N164" s="295">
        <f>'Anchor-AI'!R162</f>
        <v>75.327134999999998</v>
      </c>
      <c r="O164" s="295">
        <f>'Anchor-AI'!S162</f>
        <v>72.631335000000007</v>
      </c>
      <c r="P164" s="295">
        <f>'Anchor-AI'!T162</f>
        <v>34.183349</v>
      </c>
      <c r="Q164" s="295">
        <f>'Anchor-AI'!U162</f>
        <v>42.324278999999997</v>
      </c>
      <c r="R164" s="295">
        <f>'Anchor-AI'!V162</f>
        <v>34.187263999999999</v>
      </c>
      <c r="S164" s="295">
        <f>'Anchor-AI'!W162</f>
        <v>44.831186000000002</v>
      </c>
      <c r="T164" s="295">
        <f>'Anchor-AI'!X162</f>
        <v>45.683148000000003</v>
      </c>
      <c r="U164" s="295">
        <f>10*LOG10(1/((Summary!$C$80/10^(R164/10)+Summary!$C$81/10^(S164/10)+Summary!$C$82/10^(T164/10))/Summary!$C$83))</f>
        <v>35.780890944828087</v>
      </c>
      <c r="V164" s="295">
        <f>'Anchor-AI'!Y162</f>
        <v>0.21652199999999999</v>
      </c>
      <c r="W164" s="295">
        <f>'Anchor-AI'!Z162</f>
        <v>2170.5</v>
      </c>
      <c r="X164" s="295">
        <f>'Anchor-AI'!AA162</f>
        <v>0.43809999999999999</v>
      </c>
      <c r="Y164" s="357">
        <f>'Anchor-AI'!AB162</f>
        <v>9</v>
      </c>
      <c r="Z164" s="357">
        <f>'Anchor-AI'!AC162</f>
        <v>6</v>
      </c>
      <c r="AA164" s="296">
        <f t="shared" si="12"/>
        <v>0.60291666666666666</v>
      </c>
      <c r="AC164" s="170">
        <f>'Test-AI'!L162</f>
        <v>8437.2479999999996</v>
      </c>
      <c r="AD164" s="167">
        <f>'Test-AI'!M162</f>
        <v>35.857985999999997</v>
      </c>
      <c r="AE164" s="167">
        <f>'Test-AI'!N162</f>
        <v>47.117852999999997</v>
      </c>
      <c r="AF164" s="167">
        <f>'Test-AI'!O162</f>
        <v>47.821218000000002</v>
      </c>
      <c r="AG164" s="167">
        <f>(Summary!$C$63*AD164+Summary!$C$64*AE164+Summary!$C$65*AF164)/Summary!$C$66</f>
        <v>39.728502499999998</v>
      </c>
      <c r="AH164" s="167">
        <f>'Test-AI'!P162</f>
        <v>24.576242000000001</v>
      </c>
      <c r="AI164" s="167">
        <f>'Test-AI'!Q162</f>
        <v>21.560144000000001</v>
      </c>
      <c r="AJ164" s="167">
        <f>'Test-AI'!R162</f>
        <v>81.424424999999999</v>
      </c>
      <c r="AK164" s="167">
        <f>'Test-AI'!S162</f>
        <v>78.170135999999999</v>
      </c>
      <c r="AL164" s="167">
        <f>'Test-AI'!T162</f>
        <v>35.729993</v>
      </c>
      <c r="AM164" s="167">
        <f>'Test-AI'!U162</f>
        <v>44.917876999999997</v>
      </c>
      <c r="AN164" s="167">
        <f>'Test-AI'!V162</f>
        <v>35.857298999999998</v>
      </c>
      <c r="AO164" s="167">
        <f>'Test-AI'!W162</f>
        <v>47.102226999999999</v>
      </c>
      <c r="AP164" s="167">
        <f>'Test-AI'!X162</f>
        <v>47.818370000000002</v>
      </c>
      <c r="AQ164" s="167">
        <f>10*LOG10(1/((Summary!$C$80/10^(AN164/10)+Summary!$C$81/10^(AO164/10)+Summary!$C$82/10^(AP164/10))/Summary!$C$83))</f>
        <v>37.470129114913718</v>
      </c>
      <c r="AR164" s="167">
        <f>'Test-AI'!Y162</f>
        <v>2.1448999999999999E-2</v>
      </c>
      <c r="AS164" s="167">
        <f>'Test-AI'!Z162</f>
        <v>47722.5</v>
      </c>
      <c r="AT164" s="295">
        <f>'Test-AI'!AA162</f>
        <v>3.7461000000000002</v>
      </c>
      <c r="AU164" s="357">
        <f>'Test-AI'!AB162</f>
        <v>9</v>
      </c>
      <c r="AV164" s="357">
        <f>'Test-AI'!AC162</f>
        <v>6</v>
      </c>
      <c r="AW164" s="296">
        <f t="shared" si="13"/>
        <v>13.25625</v>
      </c>
      <c r="AX164" s="297">
        <f t="shared" si="14"/>
        <v>21.986869384934348</v>
      </c>
      <c r="AY164" s="298">
        <f t="shared" si="15"/>
        <v>8.5507874914403104</v>
      </c>
      <c r="AZ164" s="297">
        <f t="shared" si="16"/>
        <v>1</v>
      </c>
      <c r="BA164" s="345">
        <f t="shared" si="17"/>
        <v>1</v>
      </c>
      <c r="BB164" s="75"/>
      <c r="BC164" s="75"/>
      <c r="BD164" s="574" t="s">
        <v>46</v>
      </c>
      <c r="BE164" s="549">
        <f t="array" ref="BE164">bdRateExtend($G162:$G165,H162:H165,$AC162:$AC165,AD162:AD165)</f>
        <v>-0.41797962351765616</v>
      </c>
      <c r="BF164" s="552"/>
      <c r="BG164" s="552"/>
      <c r="BH164" s="552"/>
      <c r="BI164" s="552"/>
      <c r="BJ164" s="552"/>
      <c r="BK164" s="551">
        <f t="array" ref="BK164">bdRateExtend($G162:$G165,L162:L165,$AC162:$AC165,AH162:AH165)</f>
        <v>-0.37553873018005512</v>
      </c>
      <c r="BL164" s="552"/>
      <c r="BM164" s="551">
        <f t="array" ref="BM164">bdRateExtend($G162:$G165,M162:M165,$AC162:$AC165,AI162:AI165)</f>
        <v>-0.41740896603757605</v>
      </c>
      <c r="BN164" s="552"/>
      <c r="BO164" s="545">
        <f t="array" ref="BO164">bdRateExtend($G162:$G165,N162:N165,$AC162:$AC165,AJ162:AJ165,"None", FALSE,1)</f>
        <v>-0.44270820218973628</v>
      </c>
      <c r="BP164" s="541"/>
      <c r="BQ164" s="545">
        <f t="array" ref="BQ164">bdRateExtend($G162:$G165,O162:O165,$AC162:$AC165,AK162:AK165,"None", FALSE,1)</f>
        <v>-0.42260005802680889</v>
      </c>
      <c r="BR164" s="541"/>
      <c r="BS164" s="551">
        <f t="array" ref="BS164">bdRateExtend($G162:$G165,P162:P165,$AC162:$AC165,AL162:AL165)</f>
        <v>-0.38688599046920669</v>
      </c>
      <c r="BT164" s="552"/>
      <c r="BU164" s="551">
        <f t="array" ref="BU164">bdRateExtend($G162:$G165,Q162:Q165,$AC162:$AC165,AM162:AM165)</f>
        <v>-0.50362075730975753</v>
      </c>
      <c r="BV164" s="552"/>
      <c r="BW164" s="551">
        <f t="array" ref="BW164">bdRateExtend($G162:$G165,R162:R165,$AC162:$AC165,AN162:AN165)</f>
        <v>-0.41798122965163298</v>
      </c>
      <c r="BX164" s="552"/>
      <c r="BY164" s="552"/>
      <c r="BZ164" s="541"/>
      <c r="CA164" s="541"/>
      <c r="CB164" s="552"/>
      <c r="CC164" s="560">
        <f t="array" ref="CC164">bdCAMBIExtend($G162:$G165,V162:V165,$AC162:$AC165,AR162:AR165)</f>
        <v>-7.0043510538235404E-2</v>
      </c>
      <c r="CD164" s="541"/>
      <c r="CE164" s="554">
        <f t="array" ref="CE164">testVMAFRange($G162:$G165,N162:N165,$AC162:$AC165,AJ162:AJ165)</f>
        <v>0</v>
      </c>
      <c r="CF164" s="541"/>
      <c r="CG164" s="554">
        <f t="array" ref="CG164">testVMAFRange($G162:$G165,O162:O165,$AC162:$AC165,AK162:AK165)</f>
        <v>0</v>
      </c>
      <c r="CH164" s="541"/>
    </row>
    <row r="165" spans="1:86" ht="17" customHeight="1" thickBot="1" x14ac:dyDescent="0.25">
      <c r="A165" s="538"/>
      <c r="B165" s="496"/>
      <c r="C165" s="485"/>
      <c r="D165" s="590"/>
      <c r="E165" s="559"/>
      <c r="F165" s="240">
        <v>210</v>
      </c>
      <c r="G165" s="299">
        <f>'Anchor-AI'!L163</f>
        <v>5925.3119999999999</v>
      </c>
      <c r="H165" s="300">
        <f>'Anchor-AI'!M163</f>
        <v>29.542933000000001</v>
      </c>
      <c r="I165" s="300">
        <f>'Anchor-AI'!N163</f>
        <v>41.471127000000003</v>
      </c>
      <c r="J165" s="300">
        <f>'Anchor-AI'!O163</f>
        <v>42.250781000000003</v>
      </c>
      <c r="K165" s="295">
        <f>(Summary!$C$63*H165+Summary!$C$64*I165+Summary!$C$65*J165)/Summary!$C$66</f>
        <v>33.648940000000003</v>
      </c>
      <c r="L165" s="300">
        <f>'Anchor-AI'!P163</f>
        <v>19.062615999999998</v>
      </c>
      <c r="M165" s="300">
        <f>'Anchor-AI'!Q163</f>
        <v>16.180990000000001</v>
      </c>
      <c r="N165" s="300">
        <f>'Anchor-AI'!R163</f>
        <v>51.000162000000003</v>
      </c>
      <c r="O165" s="300">
        <f>'Anchor-AI'!S163</f>
        <v>48.292400000000001</v>
      </c>
      <c r="P165" s="300">
        <f>'Anchor-AI'!T163</f>
        <v>27.791239000000001</v>
      </c>
      <c r="Q165" s="300">
        <f>'Anchor-AI'!U163</f>
        <v>38.151592000000001</v>
      </c>
      <c r="R165" s="300">
        <f>'Anchor-AI'!V163</f>
        <v>29.542774000000001</v>
      </c>
      <c r="S165" s="300">
        <f>'Anchor-AI'!W163</f>
        <v>41.433064000000002</v>
      </c>
      <c r="T165" s="300">
        <f>'Anchor-AI'!X163</f>
        <v>42.225211000000002</v>
      </c>
      <c r="U165" s="300">
        <f>10*LOG10(1/((Summary!$C$80/10^(R165/10)+Summary!$C$81/10^(S165/10)+Summary!$C$82/10^(T165/10))/Summary!$C$83))</f>
        <v>31.176757941011473</v>
      </c>
      <c r="V165" s="300">
        <f>'Anchor-AI'!Y163</f>
        <v>5.8230999999999998E-2</v>
      </c>
      <c r="W165" s="300">
        <f>'Anchor-AI'!Z163</f>
        <v>1946</v>
      </c>
      <c r="X165" s="300">
        <f>'Anchor-AI'!AA163</f>
        <v>0.37890000000000001</v>
      </c>
      <c r="Y165" s="357">
        <f>'Anchor-AI'!AB163</f>
        <v>9</v>
      </c>
      <c r="Z165" s="357">
        <f>'Anchor-AI'!AC163</f>
        <v>6</v>
      </c>
      <c r="AA165" s="301">
        <f t="shared" si="12"/>
        <v>0.54055555555555557</v>
      </c>
      <c r="AC165" s="171">
        <f>'Test-AI'!L163</f>
        <v>4674.8159999999998</v>
      </c>
      <c r="AD165" s="168">
        <f>'Test-AI'!M163</f>
        <v>31.328330000000001</v>
      </c>
      <c r="AE165" s="168">
        <f>'Test-AI'!N163</f>
        <v>43.509602999999998</v>
      </c>
      <c r="AF165" s="168">
        <f>'Test-AI'!O163</f>
        <v>43.979187000000003</v>
      </c>
      <c r="AG165" s="168">
        <f>(Summary!$C$63*AD165+Summary!$C$64*AE165+Summary!$C$65*AF165)/Summary!$C$66</f>
        <v>35.467018333333336</v>
      </c>
      <c r="AH165" s="168">
        <f>'Test-AI'!P163</f>
        <v>19.438157</v>
      </c>
      <c r="AI165" s="168">
        <f>'Test-AI'!Q163</f>
        <v>17.144311999999999</v>
      </c>
      <c r="AJ165" s="168">
        <f>'Test-AI'!R163</f>
        <v>63.974003000000003</v>
      </c>
      <c r="AK165" s="168">
        <f>'Test-AI'!S163</f>
        <v>60.497610999999999</v>
      </c>
      <c r="AL165" s="168">
        <f>'Test-AI'!T163</f>
        <v>29.547398999999999</v>
      </c>
      <c r="AM165" s="168">
        <f>'Test-AI'!U163</f>
        <v>41.711675999999997</v>
      </c>
      <c r="AN165" s="168">
        <f>'Test-AI'!V163</f>
        <v>31.328232</v>
      </c>
      <c r="AO165" s="168">
        <f>'Test-AI'!W163</f>
        <v>43.480491000000001</v>
      </c>
      <c r="AP165" s="168">
        <f>'Test-AI'!X163</f>
        <v>43.975143000000003</v>
      </c>
      <c r="AQ165" s="168">
        <f>10*LOG10(1/((Summary!$C$80/10^(AN165/10)+Summary!$C$81/10^(AO165/10)+Summary!$C$82/10^(AP165/10))/Summary!$C$83))</f>
        <v>32.96574461476083</v>
      </c>
      <c r="AR165" s="168">
        <f>'Test-AI'!Y163</f>
        <v>6.9700000000000003E-4</v>
      </c>
      <c r="AS165" s="168">
        <f>'Test-AI'!Z163</f>
        <v>32400.3</v>
      </c>
      <c r="AT165" s="300">
        <f>'Test-AI'!AA163</f>
        <v>2.9458000000000002</v>
      </c>
      <c r="AU165" s="357">
        <f>'Test-AI'!AB163</f>
        <v>9</v>
      </c>
      <c r="AV165" s="357">
        <f>'Test-AI'!AC163</f>
        <v>6</v>
      </c>
      <c r="AW165" s="301">
        <f t="shared" si="13"/>
        <v>9.0000833333333325</v>
      </c>
      <c r="AX165" s="302">
        <f t="shared" si="14"/>
        <v>16.649691675231242</v>
      </c>
      <c r="AY165" s="303">
        <f t="shared" si="15"/>
        <v>7.7746107152282926</v>
      </c>
      <c r="AZ165" s="297">
        <f t="shared" si="16"/>
        <v>1</v>
      </c>
      <c r="BA165" s="345">
        <f t="shared" si="17"/>
        <v>1</v>
      </c>
      <c r="BB165" s="75"/>
      <c r="BC165" s="75"/>
      <c r="BD165" s="570"/>
      <c r="BE165" s="550"/>
      <c r="BF165" s="553"/>
      <c r="BG165" s="553"/>
      <c r="BH165" s="553"/>
      <c r="BI165" s="553"/>
      <c r="BJ165" s="553"/>
      <c r="BK165" s="553"/>
      <c r="BL165" s="553"/>
      <c r="BM165" s="553"/>
      <c r="BN165" s="553"/>
      <c r="BO165" s="546"/>
      <c r="BP165" s="544"/>
      <c r="BQ165" s="546"/>
      <c r="BR165" s="544"/>
      <c r="BS165" s="553"/>
      <c r="BT165" s="553"/>
      <c r="BU165" s="553"/>
      <c r="BV165" s="553"/>
      <c r="BW165" s="553"/>
      <c r="BX165" s="553"/>
      <c r="BY165" s="553"/>
      <c r="BZ165" s="544"/>
      <c r="CA165" s="544"/>
      <c r="CB165" s="553"/>
      <c r="CC165" s="550"/>
      <c r="CD165" s="541"/>
      <c r="CE165" s="546"/>
      <c r="CF165" s="544"/>
      <c r="CG165" s="546"/>
      <c r="CH165" s="544"/>
    </row>
    <row r="166" spans="1:86" ht="17" customHeight="1" thickBot="1" x14ac:dyDescent="0.25">
      <c r="A166" s="538"/>
      <c r="B166" s="652" t="s">
        <v>148</v>
      </c>
      <c r="C166" s="586" t="s">
        <v>247</v>
      </c>
      <c r="D166" s="627">
        <v>60</v>
      </c>
      <c r="E166" s="557">
        <v>8</v>
      </c>
      <c r="F166" s="238">
        <v>85</v>
      </c>
      <c r="G166" s="289">
        <f>'Anchor-AI'!L164</f>
        <v>93032.928</v>
      </c>
      <c r="H166" s="290">
        <f>'Anchor-AI'!M164</f>
        <v>49.040367000000003</v>
      </c>
      <c r="I166" s="290">
        <f>'Anchor-AI'!N164</f>
        <v>48.874231000000002</v>
      </c>
      <c r="J166" s="290">
        <f>'Anchor-AI'!O164</f>
        <v>49.163085000000002</v>
      </c>
      <c r="K166" s="290">
        <f>(Summary!$C$63*H166+Summary!$C$64*I166+Summary!$C$65*J166)/Summary!$C$66</f>
        <v>49.033130666666672</v>
      </c>
      <c r="L166" s="290">
        <f>'Anchor-AI'!P164</f>
        <v>32.924922000000002</v>
      </c>
      <c r="M166" s="290">
        <f>'Anchor-AI'!Q164</f>
        <v>30.441828999999998</v>
      </c>
      <c r="N166" s="290">
        <f>'Anchor-AI'!R164</f>
        <v>96.566362999999996</v>
      </c>
      <c r="O166" s="290">
        <f>'Anchor-AI'!S164</f>
        <v>95.523989999999998</v>
      </c>
      <c r="P166" s="290">
        <f>'Anchor-AI'!T164</f>
        <v>51.710811999999997</v>
      </c>
      <c r="Q166" s="290">
        <f>'Anchor-AI'!U164</f>
        <v>52.419209000000002</v>
      </c>
      <c r="R166" s="290">
        <f>'Anchor-AI'!V164</f>
        <v>49.040359000000002</v>
      </c>
      <c r="S166" s="290">
        <f>'Anchor-AI'!W164</f>
        <v>48.874229</v>
      </c>
      <c r="T166" s="290">
        <f>'Anchor-AI'!X164</f>
        <v>49.163083999999998</v>
      </c>
      <c r="U166" s="290">
        <f>10*LOG10(1/((Summary!$C$80/10^(R166/10)+Summary!$C$81/10^(S166/10)+Summary!$C$82/10^(T166/10))/Summary!$C$83))</f>
        <v>49.032309602349791</v>
      </c>
      <c r="V166" s="290">
        <f>'Anchor-AI'!Y164</f>
        <v>0.13258</v>
      </c>
      <c r="W166" s="290">
        <f>'Anchor-AI'!Z164</f>
        <v>2910.7</v>
      </c>
      <c r="X166" s="290">
        <f>'Anchor-AI'!AA164</f>
        <v>0.79249999999999998</v>
      </c>
      <c r="Y166" s="360">
        <f>'Anchor-AI'!AB164</f>
        <v>5</v>
      </c>
      <c r="Z166" s="360">
        <f>'Anchor-AI'!AC164</f>
        <v>5</v>
      </c>
      <c r="AA166" s="291">
        <f t="shared" si="12"/>
        <v>0.80852777777777773</v>
      </c>
      <c r="AC166" s="169">
        <f>'Test-AI'!L164</f>
        <v>71387.903999999995</v>
      </c>
      <c r="AD166" s="166">
        <f>'Test-AI'!M164</f>
        <v>49.828094999999998</v>
      </c>
      <c r="AE166" s="166">
        <f>'Test-AI'!N164</f>
        <v>49.581673000000002</v>
      </c>
      <c r="AF166" s="166">
        <f>'Test-AI'!O164</f>
        <v>49.913015000000001</v>
      </c>
      <c r="AG166" s="166">
        <f>(Summary!$C$63*AD166+Summary!$C$64*AE166+Summary!$C$65*AF166)/Summary!$C$66</f>
        <v>49.801177999999993</v>
      </c>
      <c r="AH166" s="166">
        <f>'Test-AI'!P164</f>
        <v>33.347045999999999</v>
      </c>
      <c r="AI166" s="166">
        <f>'Test-AI'!Q164</f>
        <v>31.207457999999999</v>
      </c>
      <c r="AJ166" s="166">
        <f>'Test-AI'!R164</f>
        <v>96.559048000000004</v>
      </c>
      <c r="AK166" s="166">
        <f>'Test-AI'!S164</f>
        <v>95.578004000000007</v>
      </c>
      <c r="AL166" s="166">
        <f>'Test-AI'!T164</f>
        <v>52.344712000000001</v>
      </c>
      <c r="AM166" s="166">
        <f>'Test-AI'!U164</f>
        <v>53.390051999999997</v>
      </c>
      <c r="AN166" s="166">
        <f>'Test-AI'!V164</f>
        <v>49.828071000000001</v>
      </c>
      <c r="AO166" s="166">
        <f>'Test-AI'!W164</f>
        <v>49.581659000000002</v>
      </c>
      <c r="AP166" s="166">
        <f>'Test-AI'!X164</f>
        <v>49.913004999999998</v>
      </c>
      <c r="AQ166" s="166">
        <f>10*LOG10(1/((Summary!$C$80/10^(AN166/10)+Summary!$C$81/10^(AO166/10)+Summary!$C$82/10^(AP166/10))/Summary!$C$83))</f>
        <v>49.799924446726386</v>
      </c>
      <c r="AR166" s="166">
        <f>'Test-AI'!Y164</f>
        <v>0.126388</v>
      </c>
      <c r="AS166" s="166">
        <f>'Test-AI'!Z164</f>
        <v>120279</v>
      </c>
      <c r="AT166" s="290">
        <f>'Test-AI'!AA164</f>
        <v>2.5565000000000002</v>
      </c>
      <c r="AU166" s="356">
        <f>'Test-AI'!AB164</f>
        <v>5</v>
      </c>
      <c r="AV166" s="356">
        <f>'Test-AI'!AC164</f>
        <v>5</v>
      </c>
      <c r="AW166" s="291">
        <f t="shared" si="13"/>
        <v>33.410833333333336</v>
      </c>
      <c r="AX166" s="292">
        <f t="shared" si="14"/>
        <v>41.323049438279455</v>
      </c>
      <c r="AY166" s="293">
        <f t="shared" si="15"/>
        <v>3.2258675078864356</v>
      </c>
      <c r="AZ166" s="292">
        <f t="shared" si="16"/>
        <v>1</v>
      </c>
      <c r="BA166" s="344">
        <f t="shared" si="17"/>
        <v>1</v>
      </c>
      <c r="BB166" s="75"/>
      <c r="BC166" s="75"/>
      <c r="BD166" s="572" t="s">
        <v>39</v>
      </c>
      <c r="BE166" s="549">
        <f t="array" ref="BE166">bdRateExtend($G166:$G169,H166:H169,$AC166:$AC169,AD166:AD169)</f>
        <v>-0.32227241205843649</v>
      </c>
      <c r="BF166" s="551">
        <f t="array" ref="BF166">bdRateExtend($G166:$G171,H166:H171,$AC166:$AC171,AD166:AD171)</f>
        <v>-0.33557351517080192</v>
      </c>
      <c r="BG166" s="551">
        <f t="array" ref="BG166">bdRateExtend($G166:$G171,I166:I171,$AC166:$AC171,AE166:AE171)</f>
        <v>-0.31856533972331647</v>
      </c>
      <c r="BH166" s="551">
        <f t="array" ref="BH166">bdRateExtend($G166:$G171,J166:J171,$AC166:$AC171,AF166:AF171)</f>
        <v>-0.32035980006467379</v>
      </c>
      <c r="BI166" s="551">
        <f t="array" ref="BI166">bdRateExtend($G166:$G171,K166:K171,$AC166:$AC171,AG166:AG171)</f>
        <v>-0.33026078775878931</v>
      </c>
      <c r="BJ166" s="575">
        <f>(Summary!$C$94*BF166+Summary!$C$95*BG166+Summary!$C$96*BH166)/Summary!$C$97</f>
        <v>-0.33428463954865734</v>
      </c>
      <c r="BK166" s="551">
        <f t="array" ref="BK166">bdRateExtend($G166:$G169,L166:L169,$AC166:$AC169,AH166:AH169)</f>
        <v>-0.28370115563816933</v>
      </c>
      <c r="BL166" s="551">
        <f t="array" ref="BL166">bdRateExtend($G166:$G171,L166:L171,$AC166:$AC171,AH166:AH171)</f>
        <v>-0.29958503492007105</v>
      </c>
      <c r="BM166" s="551">
        <f t="array" ref="BM166">bdRateExtend($G166:$G169,M166:M169,$AC166:$AC169,AI166:AI169)</f>
        <v>-0.32551639459345316</v>
      </c>
      <c r="BN166" s="551">
        <f t="array" ref="BN166">bdRateExtend($G166:$G171,M166:M171,$AC166:$AC171,AI166:AI171)</f>
        <v>-0.3350211886877843</v>
      </c>
      <c r="BO166" s="548">
        <f t="array" ref="BO166">bdRateExtend($G166:$G169,N166:N169,$AC166:$AC169,AJ166:AJ169,"None", FALSE,1)</f>
        <v>-0.29110235824709985</v>
      </c>
      <c r="BP166" s="585">
        <f t="array" ref="BP166">bdRateExtend($G166:$G171,N166:N171,$AC166:$AC171,AJ166:AJ171,"None", FALSE,1)</f>
        <v>-0.30850427331989616</v>
      </c>
      <c r="BQ166" s="548">
        <f t="array" ref="BQ166">bdRateExtend($G166:$G169,O166:O169,$AC166:$AC169,AK166:AK169,"None", FALSE,1)</f>
        <v>-0.28145590245041152</v>
      </c>
      <c r="BR166" s="585">
        <f t="array" ref="BR166">bdRateExtend($G166:$G171,O166:O171,$AC166:$AC171,AK166:AK171,"None", FALSE,1)</f>
        <v>-0.30474366476749637</v>
      </c>
      <c r="BS166" s="551">
        <f t="array" ref="BS166">bdRateExtend($G166:$G169,P166:P169,$AC166:$AC169,AL166:AL169)</f>
        <v>-0.2958677598957794</v>
      </c>
      <c r="BT166" s="551">
        <f t="array" ref="BT166">bdRateExtend($G166:$G171,P166:P171,$AC166:$AC171,AL166:AL171)</f>
        <v>-0.30850563215147175</v>
      </c>
      <c r="BU166" s="551">
        <f t="array" ref="BU166">bdRateExtend($G166:$G169,Q166:Q169,$AC166:$AC169,AM166:AM169)</f>
        <v>-0.34354045585497017</v>
      </c>
      <c r="BV166" s="551">
        <f t="array" ref="BV166">bdRateExtend($G166:$G171,Q166:Q171,$AC166:$AC171,AM166:AM171)</f>
        <v>-0.35672547270637101</v>
      </c>
      <c r="BW166" s="551">
        <f t="array" ref="BW166">bdRateExtend($G166:$G169,R166:R169,$AC166:$AC169,AN166:AN169)</f>
        <v>-0.32227316592624644</v>
      </c>
      <c r="BX166" s="551">
        <f t="array" ref="BX166">bdRateExtend($G166:$G171,R166:R171,$AC166:$AC171,AN166:AN171)</f>
        <v>-0.33557340431141069</v>
      </c>
      <c r="BY166" s="551">
        <f t="array" ref="BY166">bdRateExtend($G166:$G171,S166:S171,$AC166:$AC171,AO166:AO171)</f>
        <v>-0.31856435627318846</v>
      </c>
      <c r="BZ166" s="555">
        <f t="array" ref="BZ166">bdRateExtend($G166:$G171,T166:T171,$AC166:$AC171,AP166:AP171)</f>
        <v>-0.32035293589836655</v>
      </c>
      <c r="CA166" s="555">
        <f t="array" ref="CA166">bdRateExtend($G166:$G171,U166:U171,$AC166:$AC171,AQ166:AQ171)</f>
        <v>-0.33016316007543567</v>
      </c>
      <c r="CB166" s="575">
        <f>(Summary!$C$108*BX166+Summary!$C$109*BY166+Summary!$C$110*BZ166)/Summary!$C$111</f>
        <v>-0.33428422365336002</v>
      </c>
      <c r="CC166" s="561">
        <f t="array" ref="CC166">bdCAMBIExtend($G166:$G169,V166:V169,$AC166:$AC169,AR166:AR169)</f>
        <v>-0.39012765346039124</v>
      </c>
      <c r="CD166" s="561">
        <f t="array" ref="CD166">bdCAMBIExtend($G166:$G171,V166:V171,$AC166:$AC171,AR166:AR171)</f>
        <v>-0.38556800743112002</v>
      </c>
      <c r="CE166" s="547">
        <f t="array" ref="CE166">testVMAFRange($G166:$G169,N166:N169,$AC166:$AC169,AJ166:AJ169)</f>
        <v>0</v>
      </c>
      <c r="CF166" s="543">
        <f t="array" ref="CF166">testVMAFRange($G166:$G171,N166:N171,$AC166:$AC171,AJ166:AJ171)</f>
        <v>0</v>
      </c>
      <c r="CG166" s="547">
        <f t="array" ref="CG166">testVMAFRange($G166:$G169,O166:O169,$AC166:$AC169,AK166:AK169)</f>
        <v>0</v>
      </c>
      <c r="CH166" s="543">
        <f t="array" ref="CH166">testVMAFRange($G166:$G171,O166:O171,$AC166:$AC171,AK166:AK171)</f>
        <v>0</v>
      </c>
    </row>
    <row r="167" spans="1:86" ht="17" customHeight="1" x14ac:dyDescent="0.2">
      <c r="A167" s="538"/>
      <c r="B167" s="653"/>
      <c r="C167" s="485"/>
      <c r="D167" s="590"/>
      <c r="E167" s="558"/>
      <c r="F167" s="239">
        <v>110</v>
      </c>
      <c r="G167" s="294">
        <f>'Anchor-AI'!L165</f>
        <v>59653.248</v>
      </c>
      <c r="H167" s="295">
        <f>'Anchor-AI'!M165</f>
        <v>44.422116000000003</v>
      </c>
      <c r="I167" s="295">
        <f>'Anchor-AI'!N165</f>
        <v>44.283031000000001</v>
      </c>
      <c r="J167" s="295">
        <f>'Anchor-AI'!O165</f>
        <v>44.550524000000003</v>
      </c>
      <c r="K167" s="295">
        <f>(Summary!$C$63*H167+Summary!$C$64*I167+Summary!$C$65*J167)/Summary!$C$66</f>
        <v>44.420336499999998</v>
      </c>
      <c r="L167" s="295">
        <f>'Anchor-AI'!P165</f>
        <v>27.944022</v>
      </c>
      <c r="M167" s="295">
        <f>'Anchor-AI'!Q165</f>
        <v>26.175594</v>
      </c>
      <c r="N167" s="295">
        <f>'Anchor-AI'!R165</f>
        <v>94.594950999999995</v>
      </c>
      <c r="O167" s="295">
        <f>'Anchor-AI'!S165</f>
        <v>93.071991999999995</v>
      </c>
      <c r="P167" s="295">
        <f>'Anchor-AI'!T165</f>
        <v>45.535738000000002</v>
      </c>
      <c r="Q167" s="295">
        <f>'Anchor-AI'!U165</f>
        <v>48.214320999999998</v>
      </c>
      <c r="R167" s="295">
        <f>'Anchor-AI'!V165</f>
        <v>44.422099000000003</v>
      </c>
      <c r="S167" s="295">
        <f>'Anchor-AI'!W165</f>
        <v>44.283003999999998</v>
      </c>
      <c r="T167" s="295">
        <f>'Anchor-AI'!X165</f>
        <v>44.550485000000002</v>
      </c>
      <c r="U167" s="295">
        <f>10*LOG10(1/((Summary!$C$80/10^(R167/10)+Summary!$C$81/10^(S167/10)+Summary!$C$82/10^(T167/10))/Summary!$C$83))</f>
        <v>44.419626448153515</v>
      </c>
      <c r="V167" s="295">
        <f>'Anchor-AI'!Y165</f>
        <v>0.231132</v>
      </c>
      <c r="W167" s="295">
        <f>'Anchor-AI'!Z165</f>
        <v>2499.1</v>
      </c>
      <c r="X167" s="295">
        <f>'Anchor-AI'!AA165</f>
        <v>0.65029999999999999</v>
      </c>
      <c r="Y167" s="357">
        <f>'Anchor-AI'!AB165</f>
        <v>5</v>
      </c>
      <c r="Z167" s="357">
        <f>'Anchor-AI'!AC165</f>
        <v>5</v>
      </c>
      <c r="AA167" s="296">
        <f t="shared" si="12"/>
        <v>0.69419444444444445</v>
      </c>
      <c r="AC167" s="170">
        <f>'Test-AI'!L165</f>
        <v>45726.239999999998</v>
      </c>
      <c r="AD167" s="167">
        <f>'Test-AI'!M165</f>
        <v>45.489792999999999</v>
      </c>
      <c r="AE167" s="167">
        <f>'Test-AI'!N165</f>
        <v>45.199916000000002</v>
      </c>
      <c r="AF167" s="167">
        <f>'Test-AI'!O165</f>
        <v>45.500571999999998</v>
      </c>
      <c r="AG167" s="167">
        <f>(Summary!$C$63*AD167+Summary!$C$64*AE167+Summary!$C$65*AF167)/Summary!$C$66</f>
        <v>45.443276666666662</v>
      </c>
      <c r="AH167" s="167">
        <f>'Test-AI'!P165</f>
        <v>28.467383000000002</v>
      </c>
      <c r="AI167" s="167">
        <f>'Test-AI'!Q165</f>
        <v>27.177184</v>
      </c>
      <c r="AJ167" s="167">
        <f>'Test-AI'!R165</f>
        <v>94.873193999999998</v>
      </c>
      <c r="AK167" s="167">
        <f>'Test-AI'!S165</f>
        <v>93.359136000000007</v>
      </c>
      <c r="AL167" s="167">
        <f>'Test-AI'!T165</f>
        <v>46.391091000000003</v>
      </c>
      <c r="AM167" s="167">
        <f>'Test-AI'!U165</f>
        <v>49.430261000000002</v>
      </c>
      <c r="AN167" s="167">
        <f>'Test-AI'!V165</f>
        <v>45.489770999999998</v>
      </c>
      <c r="AO167" s="167">
        <f>'Test-AI'!W165</f>
        <v>45.199866</v>
      </c>
      <c r="AP167" s="167">
        <f>'Test-AI'!X165</f>
        <v>45.500452000000003</v>
      </c>
      <c r="AQ167" s="167">
        <f>10*LOG10(1/((Summary!$C$80/10^(AN167/10)+Summary!$C$81/10^(AO167/10)+Summary!$C$82/10^(AP167/10))/Summary!$C$83))</f>
        <v>45.441847703567703</v>
      </c>
      <c r="AR167" s="167">
        <f>'Test-AI'!Y165</f>
        <v>0.116661</v>
      </c>
      <c r="AS167" s="167">
        <f>'Test-AI'!Z165</f>
        <v>103121.7</v>
      </c>
      <c r="AT167" s="295">
        <f>'Test-AI'!AA165</f>
        <v>2.5074999999999998</v>
      </c>
      <c r="AU167" s="357">
        <f>'Test-AI'!AB165</f>
        <v>5</v>
      </c>
      <c r="AV167" s="357">
        <f>'Test-AI'!AC165</f>
        <v>5</v>
      </c>
      <c r="AW167" s="296">
        <f t="shared" si="13"/>
        <v>28.644916666666667</v>
      </c>
      <c r="AX167" s="297">
        <f t="shared" si="14"/>
        <v>41.263534872554118</v>
      </c>
      <c r="AY167" s="298">
        <f t="shared" si="15"/>
        <v>3.8559126556973702</v>
      </c>
      <c r="AZ167" s="297">
        <f t="shared" si="16"/>
        <v>1</v>
      </c>
      <c r="BA167" s="345">
        <f t="shared" si="17"/>
        <v>1</v>
      </c>
      <c r="BB167" s="75"/>
      <c r="BC167" s="75"/>
      <c r="BD167" s="565"/>
      <c r="BE167" s="550"/>
      <c r="BF167" s="552"/>
      <c r="BG167" s="552"/>
      <c r="BH167" s="552"/>
      <c r="BI167" s="552"/>
      <c r="BJ167" s="552"/>
      <c r="BK167" s="553"/>
      <c r="BL167" s="552"/>
      <c r="BM167" s="553"/>
      <c r="BN167" s="552"/>
      <c r="BO167" s="546"/>
      <c r="BP167" s="541"/>
      <c r="BQ167" s="546"/>
      <c r="BR167" s="541"/>
      <c r="BS167" s="553"/>
      <c r="BT167" s="552"/>
      <c r="BU167" s="553"/>
      <c r="BV167" s="552"/>
      <c r="BW167" s="553"/>
      <c r="BX167" s="552"/>
      <c r="BY167" s="552"/>
      <c r="BZ167" s="541"/>
      <c r="CA167" s="541"/>
      <c r="CB167" s="552"/>
      <c r="CC167" s="553"/>
      <c r="CD167" s="552"/>
      <c r="CE167" s="546"/>
      <c r="CF167" s="541"/>
      <c r="CG167" s="546"/>
      <c r="CH167" s="541"/>
    </row>
    <row r="168" spans="1:86" ht="17" customHeight="1" x14ac:dyDescent="0.2">
      <c r="A168" s="538"/>
      <c r="B168" s="653"/>
      <c r="C168" s="485"/>
      <c r="D168" s="590"/>
      <c r="E168" s="558"/>
      <c r="F168" s="239">
        <v>135</v>
      </c>
      <c r="G168" s="294">
        <f>'Anchor-AI'!L166</f>
        <v>36376.031999999999</v>
      </c>
      <c r="H168" s="295">
        <f>'Anchor-AI'!M166</f>
        <v>39.507111999999999</v>
      </c>
      <c r="I168" s="295">
        <f>'Anchor-AI'!N166</f>
        <v>39.372238000000003</v>
      </c>
      <c r="J168" s="295">
        <f>'Anchor-AI'!O166</f>
        <v>39.579183999999998</v>
      </c>
      <c r="K168" s="295">
        <f>(Summary!$C$63*H168+Summary!$C$64*I168+Summary!$C$65*J168)/Summary!$C$66</f>
        <v>39.496645000000001</v>
      </c>
      <c r="L168" s="295">
        <f>'Anchor-AI'!P166</f>
        <v>22.680492000000001</v>
      </c>
      <c r="M168" s="295">
        <f>'Anchor-AI'!Q166</f>
        <v>21.531113999999999</v>
      </c>
      <c r="N168" s="295">
        <f>'Anchor-AI'!R166</f>
        <v>89.358877000000007</v>
      </c>
      <c r="O168" s="295">
        <f>'Anchor-AI'!S166</f>
        <v>87.295679000000007</v>
      </c>
      <c r="P168" s="295">
        <f>'Anchor-AI'!T166</f>
        <v>39.581046000000001</v>
      </c>
      <c r="Q168" s="295">
        <f>'Anchor-AI'!U166</f>
        <v>43.802352999999997</v>
      </c>
      <c r="R168" s="295">
        <f>'Anchor-AI'!V166</f>
        <v>39.507026000000003</v>
      </c>
      <c r="S168" s="295">
        <f>'Anchor-AI'!W166</f>
        <v>39.372135</v>
      </c>
      <c r="T168" s="295">
        <f>'Anchor-AI'!X166</f>
        <v>39.579051</v>
      </c>
      <c r="U168" s="295">
        <f>10*LOG10(1/((Summary!$C$80/10^(R168/10)+Summary!$C$81/10^(S168/10)+Summary!$C$82/10^(T168/10))/Summary!$C$83))</f>
        <v>39.496110286421448</v>
      </c>
      <c r="V168" s="295">
        <f>'Anchor-AI'!Y166</f>
        <v>0.70556399999999997</v>
      </c>
      <c r="W168" s="295">
        <f>'Anchor-AI'!Z166</f>
        <v>2746.7</v>
      </c>
      <c r="X168" s="295">
        <f>'Anchor-AI'!AA166</f>
        <v>0.49719999999999998</v>
      </c>
      <c r="Y168" s="357">
        <f>'Anchor-AI'!AB166</f>
        <v>5</v>
      </c>
      <c r="Z168" s="357">
        <f>'Anchor-AI'!AC166</f>
        <v>5</v>
      </c>
      <c r="AA168" s="296">
        <f t="shared" si="12"/>
        <v>0.76297222222222216</v>
      </c>
      <c r="AC168" s="170">
        <f>'Test-AI'!L166</f>
        <v>27681.024000000001</v>
      </c>
      <c r="AD168" s="167">
        <f>'Test-AI'!M166</f>
        <v>40.707568999999999</v>
      </c>
      <c r="AE168" s="167">
        <f>'Test-AI'!N166</f>
        <v>40.393841999999999</v>
      </c>
      <c r="AF168" s="167">
        <f>'Test-AI'!O166</f>
        <v>40.641567000000002</v>
      </c>
      <c r="AG168" s="167">
        <f>(Summary!$C$63*AD168+Summary!$C$64*AE168+Summary!$C$65*AF168)/Summary!$C$66</f>
        <v>40.644280833333333</v>
      </c>
      <c r="AH168" s="167">
        <f>'Test-AI'!P166</f>
        <v>23.397689</v>
      </c>
      <c r="AI168" s="167">
        <f>'Test-AI'!Q166</f>
        <v>22.706545999999999</v>
      </c>
      <c r="AJ168" s="167">
        <f>'Test-AI'!R166</f>
        <v>90.369692999999998</v>
      </c>
      <c r="AK168" s="167">
        <f>'Test-AI'!S166</f>
        <v>88.152338</v>
      </c>
      <c r="AL168" s="167">
        <f>'Test-AI'!T166</f>
        <v>40.624321000000002</v>
      </c>
      <c r="AM168" s="167">
        <f>'Test-AI'!U166</f>
        <v>45.177835999999999</v>
      </c>
      <c r="AN168" s="167">
        <f>'Test-AI'!V166</f>
        <v>40.707521</v>
      </c>
      <c r="AO168" s="167">
        <f>'Test-AI'!W166</f>
        <v>40.393808999999997</v>
      </c>
      <c r="AP168" s="167">
        <f>'Test-AI'!X166</f>
        <v>40.641531999999998</v>
      </c>
      <c r="AQ168" s="167">
        <f>10*LOG10(1/((Summary!$C$80/10^(AN168/10)+Summary!$C$81/10^(AO168/10)+Summary!$C$82/10^(AP168/10))/Summary!$C$83))</f>
        <v>40.642704892459605</v>
      </c>
      <c r="AR168" s="167">
        <f>'Test-AI'!Y166</f>
        <v>0.23700299999999999</v>
      </c>
      <c r="AS168" s="167">
        <f>'Test-AI'!Z166</f>
        <v>106438.8</v>
      </c>
      <c r="AT168" s="295">
        <f>'Test-AI'!AA166</f>
        <v>2.2296999999999998</v>
      </c>
      <c r="AU168" s="357">
        <f>'Test-AI'!AB166</f>
        <v>5</v>
      </c>
      <c r="AV168" s="357">
        <f>'Test-AI'!AC166</f>
        <v>5</v>
      </c>
      <c r="AW168" s="296">
        <f t="shared" si="13"/>
        <v>29.566333333333333</v>
      </c>
      <c r="AX168" s="297">
        <f t="shared" si="14"/>
        <v>38.751520005825178</v>
      </c>
      <c r="AY168" s="298">
        <f t="shared" si="15"/>
        <v>4.4845132743362832</v>
      </c>
      <c r="AZ168" s="297">
        <f t="shared" si="16"/>
        <v>1</v>
      </c>
      <c r="BA168" s="345">
        <f t="shared" si="17"/>
        <v>1</v>
      </c>
      <c r="BB168" s="75"/>
      <c r="BC168" s="75"/>
      <c r="BD168" s="573" t="s">
        <v>147</v>
      </c>
      <c r="BE168" s="549">
        <f t="array" ref="BE168">bdRateExtend($G167:$G170,H167:H170,$AC167:$AC170,AD167:AD170)</f>
        <v>-0.34011796206259948</v>
      </c>
      <c r="BF168" s="552"/>
      <c r="BG168" s="552"/>
      <c r="BH168" s="552"/>
      <c r="BI168" s="552"/>
      <c r="BJ168" s="552"/>
      <c r="BK168" s="551">
        <f t="array" ref="BK168">bdRateExtend($G167:$G170,L167:L170,$AC167:$AC170,AH167:AH170)</f>
        <v>-0.30357263770553122</v>
      </c>
      <c r="BL168" s="552"/>
      <c r="BM168" s="551">
        <f t="array" ref="BM168">bdRateExtend($G167:$G170,M167:M170,$AC167:$AC170,AI167:AI170)</f>
        <v>-0.34350337918623175</v>
      </c>
      <c r="BN168" s="552"/>
      <c r="BO168" s="545">
        <f t="array" ref="BO168">bdRateExtend($G167:$G170,N167:N170,$AC167:$AC170,AJ167:AJ170,"None", FALSE,1)</f>
        <v>-0.30093298055654805</v>
      </c>
      <c r="BP168" s="541"/>
      <c r="BQ168" s="545">
        <f t="array" ref="BQ168">bdRateExtend($G167:$G170,O167:O170,$AC167:$AC170,AK167:AK170,"None", FALSE,1)</f>
        <v>-0.29727561920561352</v>
      </c>
      <c r="BR168" s="541"/>
      <c r="BS168" s="551">
        <f t="array" ref="BS168">bdRateExtend($G167:$G170,P167:P170,$AC167:$AC170,AL167:AL170)</f>
        <v>-0.31572704451368505</v>
      </c>
      <c r="BT168" s="552"/>
      <c r="BU168" s="551">
        <f t="array" ref="BU168">bdRateExtend($G167:$G170,Q167:Q170,$AC167:$AC170,AM167:AM170)</f>
        <v>-0.36332180298876693</v>
      </c>
      <c r="BV168" s="552"/>
      <c r="BW168" s="551">
        <f t="array" ref="BW168">bdRateExtend($G167:$G170,R167:R170,$AC167:$AC170,AN167:AN170)</f>
        <v>-0.34011925739174587</v>
      </c>
      <c r="BX168" s="552"/>
      <c r="BY168" s="552"/>
      <c r="BZ168" s="541"/>
      <c r="CA168" s="541"/>
      <c r="CB168" s="552"/>
      <c r="CC168" s="561">
        <f t="array" ref="CC168">bdCAMBIExtend($G167:$G170,V167:V170,$AC167:$AC170,AR167:AR170)</f>
        <v>-0.46941645062073928</v>
      </c>
      <c r="CD168" s="552"/>
      <c r="CE168" s="554">
        <f t="array" ref="CE168">testVMAFRange($G167:$G170,N167:N170,$AC167:$AC170,AJ167:AJ170)</f>
        <v>0</v>
      </c>
      <c r="CF168" s="541"/>
      <c r="CG168" s="554">
        <f t="array" ref="CG168">testVMAFRange($G167:$G170,O167:O170,$AC167:$AC170,AK167:AK170)</f>
        <v>0</v>
      </c>
      <c r="CH168" s="541"/>
    </row>
    <row r="169" spans="1:86" ht="17" customHeight="1" x14ac:dyDescent="0.2">
      <c r="A169" s="538"/>
      <c r="B169" s="653"/>
      <c r="C169" s="485"/>
      <c r="D169" s="590"/>
      <c r="E169" s="558"/>
      <c r="F169" s="239">
        <v>160</v>
      </c>
      <c r="G169" s="294">
        <f>'Anchor-AI'!L167</f>
        <v>20373.216</v>
      </c>
      <c r="H169" s="295">
        <f>'Anchor-AI'!M167</f>
        <v>34.651882999999998</v>
      </c>
      <c r="I169" s="295">
        <f>'Anchor-AI'!N167</f>
        <v>34.487985000000002</v>
      </c>
      <c r="J169" s="295">
        <f>'Anchor-AI'!O167</f>
        <v>34.740367999999997</v>
      </c>
      <c r="K169" s="295">
        <f>(Summary!$C$63*H169+Summary!$C$64*I169+Summary!$C$65*J169)/Summary!$C$66</f>
        <v>34.639314166666665</v>
      </c>
      <c r="L169" s="295">
        <f>'Anchor-AI'!P167</f>
        <v>17.956911999999999</v>
      </c>
      <c r="M169" s="295">
        <f>'Anchor-AI'!Q167</f>
        <v>17.337599999999998</v>
      </c>
      <c r="N169" s="295">
        <f>'Anchor-AI'!R167</f>
        <v>78.347600999999997</v>
      </c>
      <c r="O169" s="295">
        <f>'Anchor-AI'!S167</f>
        <v>75.372988000000007</v>
      </c>
      <c r="P169" s="295">
        <f>'Anchor-AI'!T167</f>
        <v>33.903894999999999</v>
      </c>
      <c r="Q169" s="295">
        <f>'Anchor-AI'!U167</f>
        <v>39.312199</v>
      </c>
      <c r="R169" s="295">
        <f>'Anchor-AI'!V167</f>
        <v>34.651831000000001</v>
      </c>
      <c r="S169" s="295">
        <f>'Anchor-AI'!W167</f>
        <v>34.487955999999997</v>
      </c>
      <c r="T169" s="295">
        <f>'Anchor-AI'!X167</f>
        <v>34.740327999999998</v>
      </c>
      <c r="U169" s="295">
        <f>10*LOG10(1/((Summary!$C$80/10^(R169/10)+Summary!$C$81/10^(S169/10)+Summary!$C$82/10^(T169/10))/Summary!$C$83))</f>
        <v>34.638617019304682</v>
      </c>
      <c r="V169" s="295">
        <f>'Anchor-AI'!Y167</f>
        <v>0.83354300000000003</v>
      </c>
      <c r="W169" s="295">
        <f>'Anchor-AI'!Z167</f>
        <v>3495.3</v>
      </c>
      <c r="X169" s="295">
        <f>'Anchor-AI'!AA167</f>
        <v>0.39179999999999998</v>
      </c>
      <c r="Y169" s="357">
        <f>'Anchor-AI'!AB167</f>
        <v>5</v>
      </c>
      <c r="Z169" s="357">
        <f>'Anchor-AI'!AC167</f>
        <v>5</v>
      </c>
      <c r="AA169" s="296">
        <f t="shared" si="12"/>
        <v>0.97091666666666676</v>
      </c>
      <c r="AC169" s="170">
        <f>'Test-AI'!L167</f>
        <v>15612.48</v>
      </c>
      <c r="AD169" s="167">
        <f>'Test-AI'!M167</f>
        <v>35.954408000000001</v>
      </c>
      <c r="AE169" s="167">
        <f>'Test-AI'!N167</f>
        <v>35.609515999999999</v>
      </c>
      <c r="AF169" s="167">
        <f>'Test-AI'!O167</f>
        <v>35.884754000000001</v>
      </c>
      <c r="AG169" s="167">
        <f>(Summary!$C$63*AD169+Summary!$C$64*AE169+Summary!$C$65*AF169)/Summary!$C$66</f>
        <v>35.885316999999993</v>
      </c>
      <c r="AH169" s="167">
        <f>'Test-AI'!P167</f>
        <v>18.826350000000001</v>
      </c>
      <c r="AI169" s="167">
        <f>'Test-AI'!Q167</f>
        <v>18.508419</v>
      </c>
      <c r="AJ169" s="167">
        <f>'Test-AI'!R167</f>
        <v>80.401041000000006</v>
      </c>
      <c r="AK169" s="167">
        <f>'Test-AI'!S167</f>
        <v>77.545679000000007</v>
      </c>
      <c r="AL169" s="167">
        <f>'Test-AI'!T167</f>
        <v>35.109921999999997</v>
      </c>
      <c r="AM169" s="167">
        <f>'Test-AI'!U167</f>
        <v>40.801507000000001</v>
      </c>
      <c r="AN169" s="167">
        <f>'Test-AI'!V167</f>
        <v>35.954369</v>
      </c>
      <c r="AO169" s="167">
        <f>'Test-AI'!W167</f>
        <v>35.609498000000002</v>
      </c>
      <c r="AP169" s="167">
        <f>'Test-AI'!X167</f>
        <v>35.884712</v>
      </c>
      <c r="AQ169" s="167">
        <f>10*LOG10(1/((Summary!$C$80/10^(AN169/10)+Summary!$C$81/10^(AO169/10)+Summary!$C$82/10^(AP169/10))/Summary!$C$83))</f>
        <v>35.88342620080801</v>
      </c>
      <c r="AR169" s="167">
        <f>'Test-AI'!Y167</f>
        <v>0.37077300000000002</v>
      </c>
      <c r="AS169" s="167">
        <f>'Test-AI'!Z167</f>
        <v>91734.9</v>
      </c>
      <c r="AT169" s="295">
        <f>'Test-AI'!AA167</f>
        <v>2.0752999999999999</v>
      </c>
      <c r="AU169" s="357">
        <f>'Test-AI'!AB167</f>
        <v>5</v>
      </c>
      <c r="AV169" s="357">
        <f>'Test-AI'!AC167</f>
        <v>5</v>
      </c>
      <c r="AW169" s="296">
        <f t="shared" si="13"/>
        <v>25.481916666666667</v>
      </c>
      <c r="AX169" s="297">
        <f t="shared" si="14"/>
        <v>26.245215003004031</v>
      </c>
      <c r="AY169" s="298">
        <f t="shared" si="15"/>
        <v>5.2968351199591632</v>
      </c>
      <c r="AZ169" s="297">
        <f t="shared" si="16"/>
        <v>1</v>
      </c>
      <c r="BA169" s="345">
        <f t="shared" si="17"/>
        <v>1</v>
      </c>
      <c r="BB169" s="75"/>
      <c r="BC169" s="75"/>
      <c r="BD169" s="565"/>
      <c r="BE169" s="550"/>
      <c r="BF169" s="552"/>
      <c r="BG169" s="552"/>
      <c r="BH169" s="552"/>
      <c r="BI169" s="552"/>
      <c r="BJ169" s="552"/>
      <c r="BK169" s="553"/>
      <c r="BL169" s="552"/>
      <c r="BM169" s="553"/>
      <c r="BN169" s="552"/>
      <c r="BO169" s="546"/>
      <c r="BP169" s="541"/>
      <c r="BQ169" s="546"/>
      <c r="BR169" s="541"/>
      <c r="BS169" s="553"/>
      <c r="BT169" s="552"/>
      <c r="BU169" s="553"/>
      <c r="BV169" s="552"/>
      <c r="BW169" s="553"/>
      <c r="BX169" s="552"/>
      <c r="BY169" s="552"/>
      <c r="BZ169" s="541"/>
      <c r="CA169" s="541"/>
      <c r="CB169" s="552"/>
      <c r="CC169" s="553"/>
      <c r="CD169" s="552"/>
      <c r="CE169" s="546"/>
      <c r="CF169" s="541"/>
      <c r="CG169" s="546"/>
      <c r="CH169" s="541"/>
    </row>
    <row r="170" spans="1:86" ht="17" customHeight="1" thickBot="1" x14ac:dyDescent="0.25">
      <c r="A170" s="538"/>
      <c r="B170" s="653"/>
      <c r="C170" s="485"/>
      <c r="D170" s="590"/>
      <c r="E170" s="558"/>
      <c r="F170" s="239">
        <v>185</v>
      </c>
      <c r="G170" s="294">
        <f>'Anchor-AI'!L168</f>
        <v>10069.152</v>
      </c>
      <c r="H170" s="295">
        <f>'Anchor-AI'!M168</f>
        <v>29.906718000000001</v>
      </c>
      <c r="I170" s="295">
        <f>'Anchor-AI'!N168</f>
        <v>29.795427</v>
      </c>
      <c r="J170" s="295">
        <f>'Anchor-AI'!O168</f>
        <v>30.059685999999999</v>
      </c>
      <c r="K170" s="295">
        <f>(Summary!$C$63*H170+Summary!$C$64*I170+Summary!$C$65*J170)/Summary!$C$66</f>
        <v>29.913664166666667</v>
      </c>
      <c r="L170" s="295">
        <f>'Anchor-AI'!P168</f>
        <v>13.463945000000001</v>
      </c>
      <c r="M170" s="295">
        <f>'Anchor-AI'!Q168</f>
        <v>13.347904</v>
      </c>
      <c r="N170" s="295">
        <f>'Anchor-AI'!R168</f>
        <v>60.485691000000003</v>
      </c>
      <c r="O170" s="295">
        <f>'Anchor-AI'!S168</f>
        <v>56.725568000000003</v>
      </c>
      <c r="P170" s="295">
        <f>'Anchor-AI'!T168</f>
        <v>28.293634999999998</v>
      </c>
      <c r="Q170" s="295">
        <f>'Anchor-AI'!U168</f>
        <v>34.893073999999999</v>
      </c>
      <c r="R170" s="295">
        <f>'Anchor-AI'!V168</f>
        <v>29.906675</v>
      </c>
      <c r="S170" s="295">
        <f>'Anchor-AI'!W168</f>
        <v>29.795421999999999</v>
      </c>
      <c r="T170" s="295">
        <f>'Anchor-AI'!X168</f>
        <v>30.059639000000001</v>
      </c>
      <c r="U170" s="295">
        <f>10*LOG10(1/((Summary!$C$80/10^(R170/10)+Summary!$C$81/10^(S170/10)+Summary!$C$82/10^(T170/10))/Summary!$C$83))</f>
        <v>29.912948083276596</v>
      </c>
      <c r="V170" s="295">
        <f>'Anchor-AI'!Y168</f>
        <v>0.74392899999999995</v>
      </c>
      <c r="W170" s="295">
        <f>'Anchor-AI'!Z168</f>
        <v>3379.7</v>
      </c>
      <c r="X170" s="295">
        <f>'Anchor-AI'!AA168</f>
        <v>0.28589999999999999</v>
      </c>
      <c r="Y170" s="357">
        <f>'Anchor-AI'!AB168</f>
        <v>5</v>
      </c>
      <c r="Z170" s="357">
        <f>'Anchor-AI'!AC168</f>
        <v>5</v>
      </c>
      <c r="AA170" s="296">
        <f t="shared" si="12"/>
        <v>0.93880555555555556</v>
      </c>
      <c r="AC170" s="170">
        <f>'Test-AI'!L168</f>
        <v>8173.2479999999996</v>
      </c>
      <c r="AD170" s="167">
        <f>'Test-AI'!M168</f>
        <v>31.277567000000001</v>
      </c>
      <c r="AE170" s="167">
        <f>'Test-AI'!N168</f>
        <v>30.913981</v>
      </c>
      <c r="AF170" s="167">
        <f>'Test-AI'!O168</f>
        <v>31.191801999999999</v>
      </c>
      <c r="AG170" s="167">
        <f>(Summary!$C$63*AD170+Summary!$C$64*AE170+Summary!$C$65*AF170)/Summary!$C$66</f>
        <v>31.202675166666666</v>
      </c>
      <c r="AH170" s="167">
        <f>'Test-AI'!P168</f>
        <v>14.495172</v>
      </c>
      <c r="AI170" s="167">
        <f>'Test-AI'!Q168</f>
        <v>14.435900999999999</v>
      </c>
      <c r="AJ170" s="167">
        <f>'Test-AI'!R168</f>
        <v>64.946214999999995</v>
      </c>
      <c r="AK170" s="167">
        <f>'Test-AI'!S168</f>
        <v>61.300662000000003</v>
      </c>
      <c r="AL170" s="167">
        <f>'Test-AI'!T168</f>
        <v>29.627473999999999</v>
      </c>
      <c r="AM170" s="167">
        <f>'Test-AI'!U168</f>
        <v>36.357464</v>
      </c>
      <c r="AN170" s="167">
        <f>'Test-AI'!V168</f>
        <v>31.277512999999999</v>
      </c>
      <c r="AO170" s="167">
        <f>'Test-AI'!W168</f>
        <v>30.913955000000001</v>
      </c>
      <c r="AP170" s="167">
        <f>'Test-AI'!X168</f>
        <v>31.19162</v>
      </c>
      <c r="AQ170" s="167">
        <f>10*LOG10(1/((Summary!$C$80/10^(AN170/10)+Summary!$C$81/10^(AO170/10)+Summary!$C$82/10^(AP170/10))/Summary!$C$83))</f>
        <v>31.200539708053846</v>
      </c>
      <c r="AR170" s="167">
        <f>'Test-AI'!Y168</f>
        <v>0.38789499999999999</v>
      </c>
      <c r="AS170" s="167">
        <f>'Test-AI'!Z168</f>
        <v>72930.399999999994</v>
      </c>
      <c r="AT170" s="295">
        <f>'Test-AI'!AA168</f>
        <v>1.6156999999999999</v>
      </c>
      <c r="AU170" s="357">
        <f>'Test-AI'!AB168</f>
        <v>5</v>
      </c>
      <c r="AV170" s="357">
        <f>'Test-AI'!AC168</f>
        <v>5</v>
      </c>
      <c r="AW170" s="296">
        <f t="shared" si="13"/>
        <v>20.258444444444443</v>
      </c>
      <c r="AX170" s="297">
        <f t="shared" si="14"/>
        <v>21.578956712134211</v>
      </c>
      <c r="AY170" s="298">
        <f t="shared" si="15"/>
        <v>5.6512766701643935</v>
      </c>
      <c r="AZ170" s="297">
        <f t="shared" si="16"/>
        <v>1</v>
      </c>
      <c r="BA170" s="345">
        <f t="shared" si="17"/>
        <v>1</v>
      </c>
      <c r="BB170" s="75"/>
      <c r="BC170" s="75"/>
      <c r="BD170" s="574" t="s">
        <v>46</v>
      </c>
      <c r="BE170" s="549">
        <f t="array" ref="BE170">bdRateExtend($G168:$G171,H168:H171,$AC168:$AC171,AD168:AD171)</f>
        <v>-0.35203621842881494</v>
      </c>
      <c r="BF170" s="552"/>
      <c r="BG170" s="552"/>
      <c r="BH170" s="552"/>
      <c r="BI170" s="552"/>
      <c r="BJ170" s="552"/>
      <c r="BK170" s="551">
        <f t="array" ref="BK170">bdRateExtend($G168:$G171,L168:L171,$AC168:$AC171,AH168:AH171)</f>
        <v>-0.32114430870019284</v>
      </c>
      <c r="BL170" s="552"/>
      <c r="BM170" s="551">
        <f t="array" ref="BM170">bdRateExtend($G168:$G171,M168:M171,$AC168:$AC171,AI168:AI171)</f>
        <v>-0.35064313402791814</v>
      </c>
      <c r="BN170" s="552"/>
      <c r="BO170" s="545">
        <f t="array" ref="BO170">bdRateExtend($G168:$G171,N168:N171,$AC168:$AC171,AJ168:AJ171,"None", FALSE,1)</f>
        <v>-0.31341493106337659</v>
      </c>
      <c r="BP170" s="541"/>
      <c r="BQ170" s="545">
        <f t="array" ref="BQ170">bdRateExtend($G168:$G171,O168:O171,$AC168:$AC171,AK168:AK171,"None", FALSE,1)</f>
        <v>-0.31111269524588891</v>
      </c>
      <c r="BR170" s="541"/>
      <c r="BS170" s="551">
        <f t="array" ref="BS170">bdRateExtend($G168:$G171,P168:P171,$AC168:$AC171,AL168:AL171)</f>
        <v>-0.3262053884376821</v>
      </c>
      <c r="BT170" s="552"/>
      <c r="BU170" s="551">
        <f t="array" ref="BU170">bdRateExtend($G168:$G171,Q168:Q171,$AC168:$AC171,AM168:AM171)</f>
        <v>-0.37299312882140667</v>
      </c>
      <c r="BV170" s="552"/>
      <c r="BW170" s="551">
        <f t="array" ref="BW170">bdRateExtend($G168:$G171,R168:R171,$AC168:$AC171,AN168:AN171)</f>
        <v>-0.35203589547387748</v>
      </c>
      <c r="BX170" s="552"/>
      <c r="BY170" s="552"/>
      <c r="BZ170" s="541"/>
      <c r="CA170" s="541"/>
      <c r="CB170" s="552"/>
      <c r="CC170" s="561">
        <f t="array" ref="CC170">bdCAMBIExtend($G168:$G171,V168:V171,$AC168:$AC171,AR168:AR171)</f>
        <v>-0.40543916007536379</v>
      </c>
      <c r="CD170" s="552"/>
      <c r="CE170" s="554">
        <f t="array" ref="CE170">testVMAFRange($G168:$G171,N168:N171,$AC168:$AC171,AJ168:AJ171)</f>
        <v>0</v>
      </c>
      <c r="CF170" s="541"/>
      <c r="CG170" s="554">
        <f t="array" ref="CG170">testVMAFRange($G168:$G171,O168:O171,$AC168:$AC171,AK168:AK171)</f>
        <v>0</v>
      </c>
      <c r="CH170" s="541"/>
    </row>
    <row r="171" spans="1:86" ht="17" customHeight="1" thickBot="1" x14ac:dyDescent="0.25">
      <c r="A171" s="538"/>
      <c r="B171" s="570"/>
      <c r="C171" s="486"/>
      <c r="D171" s="602"/>
      <c r="E171" s="559"/>
      <c r="F171" s="240">
        <v>210</v>
      </c>
      <c r="G171" s="299">
        <f>'Anchor-AI'!L169</f>
        <v>4171.4880000000003</v>
      </c>
      <c r="H171" s="300">
        <f>'Anchor-AI'!M169</f>
        <v>25.619263</v>
      </c>
      <c r="I171" s="300">
        <f>'Anchor-AI'!N169</f>
        <v>25.536859</v>
      </c>
      <c r="J171" s="300">
        <f>'Anchor-AI'!O169</f>
        <v>25.74</v>
      </c>
      <c r="K171" s="295">
        <f>(Summary!$C$63*H171+Summary!$C$64*I171+Summary!$C$65*J171)/Summary!$C$66</f>
        <v>25.625651833333336</v>
      </c>
      <c r="L171" s="300">
        <f>'Anchor-AI'!P169</f>
        <v>9.5615389999999998</v>
      </c>
      <c r="M171" s="300">
        <f>'Anchor-AI'!Q169</f>
        <v>9.7879500000000004</v>
      </c>
      <c r="N171" s="300">
        <f>'Anchor-AI'!R169</f>
        <v>35.021332999999998</v>
      </c>
      <c r="O171" s="300">
        <f>'Anchor-AI'!S169</f>
        <v>31.208558</v>
      </c>
      <c r="P171" s="300">
        <f>'Anchor-AI'!T169</f>
        <v>23.073035000000001</v>
      </c>
      <c r="Q171" s="300">
        <f>'Anchor-AI'!U169</f>
        <v>30.749462000000001</v>
      </c>
      <c r="R171" s="300">
        <f>'Anchor-AI'!V169</f>
        <v>25.619073</v>
      </c>
      <c r="S171" s="300">
        <f>'Anchor-AI'!W169</f>
        <v>25.536798999999998</v>
      </c>
      <c r="T171" s="300">
        <f>'Anchor-AI'!X169</f>
        <v>25.739899999999999</v>
      </c>
      <c r="U171" s="300">
        <f>10*LOG10(1/((Summary!$C$80/10^(R171/10)+Summary!$C$81/10^(S171/10)+Summary!$C$82/10^(T171/10))/Summary!$C$83))</f>
        <v>25.625094411175688</v>
      </c>
      <c r="V171" s="300">
        <f>'Anchor-AI'!Y169</f>
        <v>0.76171999999999995</v>
      </c>
      <c r="W171" s="300">
        <f>'Anchor-AI'!Z169</f>
        <v>2727.1</v>
      </c>
      <c r="X171" s="300">
        <f>'Anchor-AI'!AA169</f>
        <v>0.21729999999999999</v>
      </c>
      <c r="Y171" s="357">
        <f>'Anchor-AI'!AB169</f>
        <v>5</v>
      </c>
      <c r="Z171" s="357">
        <f>'Anchor-AI'!AC169</f>
        <v>5</v>
      </c>
      <c r="AA171" s="301">
        <f t="shared" si="12"/>
        <v>0.7575277777777778</v>
      </c>
      <c r="AC171" s="171">
        <f>'Test-AI'!L169</f>
        <v>3694.3679999999999</v>
      </c>
      <c r="AD171" s="168">
        <f>'Test-AI'!M169</f>
        <v>27.050207</v>
      </c>
      <c r="AE171" s="168">
        <f>'Test-AI'!N169</f>
        <v>26.717542999999999</v>
      </c>
      <c r="AF171" s="168">
        <f>'Test-AI'!O169</f>
        <v>26.935172999999999</v>
      </c>
      <c r="AG171" s="168">
        <f>(Summary!$C$63*AD171+Summary!$C$64*AE171+Summary!$C$65*AF171)/Summary!$C$66</f>
        <v>26.975590666666665</v>
      </c>
      <c r="AH171" s="168">
        <f>'Test-AI'!P169</f>
        <v>10.700282</v>
      </c>
      <c r="AI171" s="168">
        <f>'Test-AI'!Q169</f>
        <v>10.899115</v>
      </c>
      <c r="AJ171" s="168">
        <f>'Test-AI'!R169</f>
        <v>43.737712999999999</v>
      </c>
      <c r="AK171" s="168">
        <f>'Test-AI'!S169</f>
        <v>39.579033000000003</v>
      </c>
      <c r="AL171" s="168">
        <f>'Test-AI'!T169</f>
        <v>24.549892</v>
      </c>
      <c r="AM171" s="168">
        <f>'Test-AI'!U169</f>
        <v>32.265487</v>
      </c>
      <c r="AN171" s="168">
        <f>'Test-AI'!V169</f>
        <v>27.050063000000002</v>
      </c>
      <c r="AO171" s="168">
        <f>'Test-AI'!W169</f>
        <v>26.717378</v>
      </c>
      <c r="AP171" s="168">
        <f>'Test-AI'!X169</f>
        <v>26.934757999999999</v>
      </c>
      <c r="AQ171" s="168">
        <f>10*LOG10(1/((Summary!$C$80/10^(AN171/10)+Summary!$C$81/10^(AO171/10)+Summary!$C$82/10^(AP171/10))/Summary!$C$83))</f>
        <v>26.973638000873379</v>
      </c>
      <c r="AR171" s="168">
        <f>'Test-AI'!Y169</f>
        <v>0.44639899999999999</v>
      </c>
      <c r="AS171" s="168">
        <f>'Test-AI'!Z169</f>
        <v>50249.5</v>
      </c>
      <c r="AT171" s="300">
        <f>'Test-AI'!AA169</f>
        <v>1.5770999999999999</v>
      </c>
      <c r="AU171" s="357">
        <f>'Test-AI'!AB169</f>
        <v>5</v>
      </c>
      <c r="AV171" s="357">
        <f>'Test-AI'!AC169</f>
        <v>5</v>
      </c>
      <c r="AW171" s="301">
        <f t="shared" si="13"/>
        <v>13.958194444444445</v>
      </c>
      <c r="AX171" s="302">
        <f t="shared" si="14"/>
        <v>18.42598364563089</v>
      </c>
      <c r="AY171" s="303">
        <f t="shared" si="15"/>
        <v>7.2577082374597328</v>
      </c>
      <c r="AZ171" s="297">
        <f t="shared" si="16"/>
        <v>1</v>
      </c>
      <c r="BA171" s="345">
        <f t="shared" si="17"/>
        <v>1</v>
      </c>
      <c r="BB171" s="75"/>
      <c r="BC171" s="75"/>
      <c r="BD171" s="570"/>
      <c r="BE171" s="550"/>
      <c r="BF171" s="553"/>
      <c r="BG171" s="553"/>
      <c r="BH171" s="553"/>
      <c r="BI171" s="553"/>
      <c r="BJ171" s="553"/>
      <c r="BK171" s="553"/>
      <c r="BL171" s="553"/>
      <c r="BM171" s="553"/>
      <c r="BN171" s="553"/>
      <c r="BO171" s="546"/>
      <c r="BP171" s="544"/>
      <c r="BQ171" s="546"/>
      <c r="BR171" s="544"/>
      <c r="BS171" s="553"/>
      <c r="BT171" s="553"/>
      <c r="BU171" s="553"/>
      <c r="BV171" s="553"/>
      <c r="BW171" s="553"/>
      <c r="BX171" s="553"/>
      <c r="BY171" s="553"/>
      <c r="BZ171" s="544"/>
      <c r="CA171" s="544"/>
      <c r="CB171" s="553"/>
      <c r="CC171" s="553"/>
      <c r="CD171" s="553"/>
      <c r="CE171" s="546"/>
      <c r="CF171" s="544"/>
      <c r="CG171" s="546"/>
      <c r="CH171" s="544"/>
    </row>
    <row r="172" spans="1:86" ht="17" customHeight="1" thickBot="1" x14ac:dyDescent="0.25">
      <c r="A172" s="538"/>
      <c r="B172" s="595" t="s">
        <v>311</v>
      </c>
      <c r="C172" s="586" t="s">
        <v>267</v>
      </c>
      <c r="D172" s="589">
        <v>60</v>
      </c>
      <c r="E172" s="557">
        <v>8</v>
      </c>
      <c r="F172" s="238">
        <v>85</v>
      </c>
      <c r="G172" s="289">
        <f>'Anchor-AI'!L170</f>
        <v>120501.216</v>
      </c>
      <c r="H172" s="290">
        <f>'Anchor-AI'!M170</f>
        <v>48.811610999999999</v>
      </c>
      <c r="I172" s="290">
        <f>'Anchor-AI'!N170</f>
        <v>51.745438</v>
      </c>
      <c r="J172" s="290">
        <f>'Anchor-AI'!O170</f>
        <v>53.388066000000002</v>
      </c>
      <c r="K172" s="290">
        <f>(Summary!$C$63*H172+Summary!$C$64*I172+Summary!$C$65*J172)/Summary!$C$66</f>
        <v>50.063324666666666</v>
      </c>
      <c r="L172" s="290">
        <f>'Anchor-AI'!P170</f>
        <v>34.244813999999998</v>
      </c>
      <c r="M172" s="290">
        <f>'Anchor-AI'!Q170</f>
        <v>29.072669000000001</v>
      </c>
      <c r="N172" s="290">
        <f>'Anchor-AI'!R170</f>
        <v>96.394827000000006</v>
      </c>
      <c r="O172" s="290">
        <f>'Anchor-AI'!S170</f>
        <v>95.322937999999994</v>
      </c>
      <c r="P172" s="290">
        <f>'Anchor-AI'!T170</f>
        <v>50.631053999999999</v>
      </c>
      <c r="Q172" s="290">
        <f>'Anchor-AI'!U170</f>
        <v>53.835366</v>
      </c>
      <c r="R172" s="290">
        <f>'Anchor-AI'!V170</f>
        <v>48.811593999999999</v>
      </c>
      <c r="S172" s="290">
        <f>'Anchor-AI'!W170</f>
        <v>51.745331</v>
      </c>
      <c r="T172" s="290">
        <f>'Anchor-AI'!X170</f>
        <v>53.387943999999997</v>
      </c>
      <c r="U172" s="290">
        <f>10*LOG10(1/((Summary!$C$80/10^(R172/10)+Summary!$C$81/10^(S172/10)+Summary!$C$82/10^(T172/10))/Summary!$C$83))</f>
        <v>49.72895785784587</v>
      </c>
      <c r="V172" s="290">
        <f>'Anchor-AI'!Y170</f>
        <v>1.5200000000000001E-4</v>
      </c>
      <c r="W172" s="290">
        <f>'Anchor-AI'!Z170</f>
        <v>4159.3999999999996</v>
      </c>
      <c r="X172" s="290">
        <f>'Anchor-AI'!AA170</f>
        <v>1.2604</v>
      </c>
      <c r="Y172" s="360">
        <f>'Anchor-AI'!AB170</f>
        <v>9</v>
      </c>
      <c r="Z172" s="360">
        <f>'Anchor-AI'!AC170</f>
        <v>6</v>
      </c>
      <c r="AA172" s="291">
        <f t="shared" si="12"/>
        <v>1.1553888888888888</v>
      </c>
      <c r="AC172" s="169">
        <f>'Test-AI'!L170</f>
        <v>90651.744000000006</v>
      </c>
      <c r="AD172" s="166">
        <f>'Test-AI'!M170</f>
        <v>49.311197</v>
      </c>
      <c r="AE172" s="166">
        <f>'Test-AI'!N170</f>
        <v>52.556227999999997</v>
      </c>
      <c r="AF172" s="166">
        <f>'Test-AI'!O170</f>
        <v>54.295164</v>
      </c>
      <c r="AG172" s="166">
        <f>(Summary!$C$63*AD172+Summary!$C$64*AE172+Summary!$C$65*AF172)/Summary!$C$66</f>
        <v>50.682696666666665</v>
      </c>
      <c r="AH172" s="166">
        <f>'Test-AI'!P170</f>
        <v>34.253131000000003</v>
      </c>
      <c r="AI172" s="166">
        <f>'Test-AI'!Q170</f>
        <v>29.439454999999999</v>
      </c>
      <c r="AJ172" s="166">
        <f>'Test-AI'!R170</f>
        <v>96.634034999999997</v>
      </c>
      <c r="AK172" s="166">
        <f>'Test-AI'!S170</f>
        <v>95.388244999999998</v>
      </c>
      <c r="AL172" s="166">
        <f>'Test-AI'!T170</f>
        <v>50.914628999999998</v>
      </c>
      <c r="AM172" s="166">
        <f>'Test-AI'!U170</f>
        <v>54.373548</v>
      </c>
      <c r="AN172" s="166">
        <f>'Test-AI'!V170</f>
        <v>49.311194</v>
      </c>
      <c r="AO172" s="166">
        <f>'Test-AI'!W170</f>
        <v>52.556114000000001</v>
      </c>
      <c r="AP172" s="166">
        <f>'Test-AI'!X170</f>
        <v>54.295129000000003</v>
      </c>
      <c r="AQ172" s="166">
        <f>10*LOG10(1/((Summary!$C$80/10^(AN172/10)+Summary!$C$81/10^(AO172/10)+Summary!$C$82/10^(AP172/10))/Summary!$C$83))</f>
        <v>50.288349864882569</v>
      </c>
      <c r="AR172" s="166">
        <f>'Test-AI'!Y170</f>
        <v>6.0000000000000002E-5</v>
      </c>
      <c r="AS172" s="166">
        <f>'Test-AI'!Z170</f>
        <v>214886.9</v>
      </c>
      <c r="AT172" s="290">
        <f>'Test-AI'!AA170</f>
        <v>5.2321999999999997</v>
      </c>
      <c r="AU172" s="356">
        <f>'Test-AI'!AB170</f>
        <v>9</v>
      </c>
      <c r="AV172" s="356">
        <f>'Test-AI'!AC170</f>
        <v>6</v>
      </c>
      <c r="AW172" s="291">
        <f t="shared" si="13"/>
        <v>59.690805555555556</v>
      </c>
      <c r="AX172" s="292">
        <f t="shared" si="14"/>
        <v>51.66295619560514</v>
      </c>
      <c r="AY172" s="293">
        <f t="shared" si="15"/>
        <v>4.1512218343383056</v>
      </c>
      <c r="AZ172" s="292">
        <f t="shared" si="16"/>
        <v>1</v>
      </c>
      <c r="BA172" s="344">
        <f t="shared" si="17"/>
        <v>1</v>
      </c>
      <c r="BB172" s="75"/>
      <c r="BC172" s="75"/>
      <c r="BD172" s="572" t="s">
        <v>39</v>
      </c>
      <c r="BE172" s="549">
        <f t="array" ref="BE172">bdRateExtend($G172:$G175,H172:H175,$AC172:$AC175,AD172:AD175)</f>
        <v>-0.35849703416438916</v>
      </c>
      <c r="BF172" s="551">
        <f t="array" ref="BF172">bdRateExtend($G172:$G177,H172:H177,$AC172:$AC177,AD172:AD177)</f>
        <v>-0.34961431217580408</v>
      </c>
      <c r="BG172" s="551">
        <f t="array" ref="BG172">bdRateExtend($G172:$G177,I172:I177,$AC172:$AC177,AE172:AE177)</f>
        <v>-0.37558646262750084</v>
      </c>
      <c r="BH172" s="551">
        <f t="array" ref="BH172">bdRateExtend($G172:$G177,J172:J177,$AC172:$AC177,AF172:AF177)</f>
        <v>-0.34991575925365859</v>
      </c>
      <c r="BI172" s="551">
        <f t="array" ref="BI172">bdRateExtend($G172:$G177,K172:K177,$AC172:$AC177,AG172:AG177)</f>
        <v>-0.35445388101748032</v>
      </c>
      <c r="BJ172" s="575">
        <f>(Summary!$C$94*BF172+Summary!$C$95*BG172+Summary!$C$96*BH172)/Summary!$C$97</f>
        <v>-0.35066525607698618</v>
      </c>
      <c r="BK172" s="551">
        <f t="array" ref="BK172">bdRateExtend($G172:$G175,L172:L175,$AC172:$AC175,AH172:AH175)</f>
        <v>-0.26200791308673177</v>
      </c>
      <c r="BL172" s="551">
        <f t="array" ref="BL172">bdRateExtend($G172:$G177,L172:L177,$AC172:$AC177,AH172:AH177)</f>
        <v>-0.24289300996881291</v>
      </c>
      <c r="BM172" s="551">
        <f t="array" ref="BM172">bdRateExtend($G172:$G175,M172:M175,$AC172:$AC175,AI172:AI175)</f>
        <v>-0.3286163151443009</v>
      </c>
      <c r="BN172" s="551">
        <f t="array" ref="BN172">bdRateExtend($G172:$G177,M172:M177,$AC172:$AC177,AI172:AI177)</f>
        <v>-0.31667438935362024</v>
      </c>
      <c r="BO172" s="548">
        <f t="array" ref="BO172">bdRateExtend($G172:$G175,N172:N175,$AC172:$AC175,AJ172:AJ175,"None", FALSE,1)</f>
        <v>-0.3306916181951165</v>
      </c>
      <c r="BP172" s="585">
        <f t="array" ref="BP172">bdRateExtend($G172:$G177,N172:N177,$AC172:$AC177,AJ172:AJ177,"None", FALSE,1)</f>
        <v>-0.32908180190190361</v>
      </c>
      <c r="BQ172" s="548">
        <f t="array" ref="BQ172">bdRateExtend($G172:$G175,O172:O175,$AC172:$AC175,AK172:AK175,"None", FALSE,1)</f>
        <v>-0.30011725535925271</v>
      </c>
      <c r="BR172" s="585">
        <f t="array" ref="BR172">bdRateExtend($G172:$G177,O172:O177,$AC172:$AC177,AK172:AK177,"None", FALSE,1)</f>
        <v>-0.30769472941746323</v>
      </c>
      <c r="BS172" s="551">
        <f t="array" ref="BS172">bdRateExtend($G172:$G175,P172:P175,$AC172:$AC175,AL172:AL175)</f>
        <v>-0.30805168925336812</v>
      </c>
      <c r="BT172" s="551">
        <f t="array" ref="BT172">bdRateExtend($G172:$G177,P172:P177,$AC172:$AC177,AL172:AL177)</f>
        <v>-0.30437436272369356</v>
      </c>
      <c r="BU172" s="551">
        <f t="array" ref="BU172">bdRateExtend($G172:$G175,Q172:Q175,$AC172:$AC175,AM172:AM175)</f>
        <v>-0.38491424042319577</v>
      </c>
      <c r="BV172" s="551">
        <f t="array" ref="BV172">bdRateExtend($G172:$G177,Q172:Q177,$AC172:$AC177,AM172:AM177)</f>
        <v>-0.36026658285057545</v>
      </c>
      <c r="BW172" s="551">
        <f t="array" ref="BW172">bdRateExtend($G172:$G175,R172:R175,$AC172:$AC175,AN172:AN175)</f>
        <v>-0.35850019636438479</v>
      </c>
      <c r="BX172" s="551">
        <f t="array" ref="BX172">bdRateExtend($G172:$G177,R172:R177,$AC172:$AC177,AN172:AN177)</f>
        <v>-0.34961793377004691</v>
      </c>
      <c r="BY172" s="551">
        <f t="array" ref="BY172">bdRateExtend($G172:$G177,S172:S177,$AC172:$AC177,AO172:AO177)</f>
        <v>-0.37557435366228287</v>
      </c>
      <c r="BZ172" s="555">
        <f t="array" ref="BZ172">bdRateExtend($G172:$G177,T172:T177,$AC172:$AC177,AP172:AP177)</f>
        <v>-0.34977485538375219</v>
      </c>
      <c r="CA172" s="555">
        <f t="array" ref="CA172">bdRateExtend($G172:$G177,U172:U177,$AC172:$AC177,AQ172:AQ177)</f>
        <v>-0.35246822258591282</v>
      </c>
      <c r="CB172" s="575">
        <f>(Summary!$C$108*BX172+Summary!$C$109*BY172+Summary!$C$110*BZ172)/Summary!$C$111</f>
        <v>-0.35066246743028451</v>
      </c>
      <c r="CC172" s="561">
        <f t="array" ref="CC172">bdCAMBIExtend($G172:$G175,V172:V175,$AC172:$AC175,AR172:AR175)</f>
        <v>-2.527921342854577E-4</v>
      </c>
      <c r="CD172" s="561">
        <f t="array" ref="CD172">bdCAMBIExtend($G172:$G177,V172:V177,$AC172:$AC177,AR172:AR177)</f>
        <v>-1.6448803193338867E-4</v>
      </c>
      <c r="CE172" s="547">
        <f t="array" ref="CE172">testVMAFRange($G172:$G175,N172:N175,$AC172:$AC175,AJ172:AJ175)</f>
        <v>0</v>
      </c>
      <c r="CF172" s="543">
        <f t="array" ref="CF172">testVMAFRange($G172:$G177,N172:N177,$AC172:$AC177,AJ172:AJ177)</f>
        <v>0</v>
      </c>
      <c r="CG172" s="547">
        <f t="array" ref="CG172">testVMAFRange($G172:$G175,O172:O175,$AC172:$AC175,AK172:AK175)</f>
        <v>0</v>
      </c>
      <c r="CH172" s="543">
        <f t="array" ref="CH172">testVMAFRange($G172:$G177,O172:O177,$AC172:$AC177,AK172:AK177)</f>
        <v>0</v>
      </c>
    </row>
    <row r="173" spans="1:86" ht="17" customHeight="1" x14ac:dyDescent="0.2">
      <c r="A173" s="538"/>
      <c r="B173" s="566"/>
      <c r="C173" s="485"/>
      <c r="D173" s="590"/>
      <c r="E173" s="558"/>
      <c r="F173" s="239">
        <v>110</v>
      </c>
      <c r="G173" s="294">
        <f>'Anchor-AI'!L171</f>
        <v>62978.400000000001</v>
      </c>
      <c r="H173" s="295">
        <f>'Anchor-AI'!M171</f>
        <v>44.244143999999999</v>
      </c>
      <c r="I173" s="295">
        <f>'Anchor-AI'!N171</f>
        <v>47.858190999999998</v>
      </c>
      <c r="J173" s="295">
        <f>'Anchor-AI'!O171</f>
        <v>50.502730999999997</v>
      </c>
      <c r="K173" s="295">
        <f>(Summary!$C$63*H173+Summary!$C$64*I173+Summary!$C$65*J173)/Summary!$C$66</f>
        <v>45.889582999999995</v>
      </c>
      <c r="L173" s="295">
        <f>'Anchor-AI'!P171</f>
        <v>29.714817</v>
      </c>
      <c r="M173" s="295">
        <f>'Anchor-AI'!Q171</f>
        <v>24.803733999999999</v>
      </c>
      <c r="N173" s="295">
        <f>'Anchor-AI'!R171</f>
        <v>93.633194000000003</v>
      </c>
      <c r="O173" s="295">
        <f>'Anchor-AI'!S171</f>
        <v>92.235105000000004</v>
      </c>
      <c r="P173" s="295">
        <f>'Anchor-AI'!T171</f>
        <v>45.576284000000001</v>
      </c>
      <c r="Q173" s="295">
        <f>'Anchor-AI'!U171</f>
        <v>50.240751000000003</v>
      </c>
      <c r="R173" s="295">
        <f>'Anchor-AI'!V171</f>
        <v>44.244112000000001</v>
      </c>
      <c r="S173" s="295">
        <f>'Anchor-AI'!W171</f>
        <v>47.857875999999997</v>
      </c>
      <c r="T173" s="295">
        <f>'Anchor-AI'!X171</f>
        <v>50.502561</v>
      </c>
      <c r="U173" s="295">
        <f>10*LOG10(1/((Summary!$C$80/10^(R173/10)+Summary!$C$81/10^(S173/10)+Summary!$C$82/10^(T173/10))/Summary!$C$83))</f>
        <v>45.330771797882257</v>
      </c>
      <c r="V173" s="295">
        <f>'Anchor-AI'!Y171</f>
        <v>1.8100000000000001E-4</v>
      </c>
      <c r="W173" s="295">
        <f>'Anchor-AI'!Z171</f>
        <v>5210.7</v>
      </c>
      <c r="X173" s="295">
        <f>'Anchor-AI'!AA171</f>
        <v>1.1851</v>
      </c>
      <c r="Y173" s="357">
        <f>'Anchor-AI'!AB171</f>
        <v>9</v>
      </c>
      <c r="Z173" s="357">
        <f>'Anchor-AI'!AC171</f>
        <v>6</v>
      </c>
      <c r="AA173" s="296">
        <f t="shared" si="12"/>
        <v>1.4474166666666666</v>
      </c>
      <c r="AC173" s="170">
        <f>'Test-AI'!L171</f>
        <v>46998.336000000003</v>
      </c>
      <c r="AD173" s="167">
        <f>'Test-AI'!M171</f>
        <v>45.162644999999998</v>
      </c>
      <c r="AE173" s="167">
        <f>'Test-AI'!N171</f>
        <v>49.229582000000001</v>
      </c>
      <c r="AF173" s="167">
        <f>'Test-AI'!O171</f>
        <v>51.680959000000001</v>
      </c>
      <c r="AG173" s="167">
        <f>(Summary!$C$63*AD173+Summary!$C$64*AE173+Summary!$C$65*AF173)/Summary!$C$66</f>
        <v>46.926853499999993</v>
      </c>
      <c r="AH173" s="167">
        <f>'Test-AI'!P171</f>
        <v>29.851407999999999</v>
      </c>
      <c r="AI173" s="167">
        <f>'Test-AI'!Q171</f>
        <v>25.451242000000001</v>
      </c>
      <c r="AJ173" s="167">
        <f>'Test-AI'!R171</f>
        <v>94.148469000000006</v>
      </c>
      <c r="AK173" s="167">
        <f>'Test-AI'!S171</f>
        <v>92.527980999999997</v>
      </c>
      <c r="AL173" s="167">
        <f>'Test-AI'!T171</f>
        <v>46.16554</v>
      </c>
      <c r="AM173" s="167">
        <f>'Test-AI'!U171</f>
        <v>51.228462999999998</v>
      </c>
      <c r="AN173" s="167">
        <f>'Test-AI'!V171</f>
        <v>45.162618000000002</v>
      </c>
      <c r="AO173" s="167">
        <f>'Test-AI'!W171</f>
        <v>49.229424000000002</v>
      </c>
      <c r="AP173" s="167">
        <f>'Test-AI'!X171</f>
        <v>51.680948000000001</v>
      </c>
      <c r="AQ173" s="167">
        <f>10*LOG10(1/((Summary!$C$80/10^(AN173/10)+Summary!$C$81/10^(AO173/10)+Summary!$C$82/10^(AP173/10))/Summary!$C$83))</f>
        <v>46.302451741937844</v>
      </c>
      <c r="AR173" s="167">
        <f>'Test-AI'!Y171</f>
        <v>6.2000000000000003E-5</v>
      </c>
      <c r="AS173" s="167">
        <f>'Test-AI'!Z171</f>
        <v>158547</v>
      </c>
      <c r="AT173" s="295">
        <f>'Test-AI'!AA171</f>
        <v>6.1668000000000003</v>
      </c>
      <c r="AU173" s="357">
        <f>'Test-AI'!AB171</f>
        <v>9</v>
      </c>
      <c r="AV173" s="357">
        <f>'Test-AI'!AC171</f>
        <v>6</v>
      </c>
      <c r="AW173" s="296">
        <f t="shared" si="13"/>
        <v>44.040833333333332</v>
      </c>
      <c r="AX173" s="297">
        <f t="shared" si="14"/>
        <v>30.427197881282748</v>
      </c>
      <c r="AY173" s="298">
        <f t="shared" si="15"/>
        <v>5.203611509577251</v>
      </c>
      <c r="AZ173" s="297">
        <f t="shared" si="16"/>
        <v>1</v>
      </c>
      <c r="BA173" s="345">
        <f t="shared" si="17"/>
        <v>1</v>
      </c>
      <c r="BB173" s="75"/>
      <c r="BC173" s="75"/>
      <c r="BD173" s="565"/>
      <c r="BE173" s="550"/>
      <c r="BF173" s="552"/>
      <c r="BG173" s="552"/>
      <c r="BH173" s="552"/>
      <c r="BI173" s="552"/>
      <c r="BJ173" s="552"/>
      <c r="BK173" s="553"/>
      <c r="BL173" s="552"/>
      <c r="BM173" s="553"/>
      <c r="BN173" s="552"/>
      <c r="BO173" s="546"/>
      <c r="BP173" s="541"/>
      <c r="BQ173" s="546"/>
      <c r="BR173" s="541"/>
      <c r="BS173" s="553"/>
      <c r="BT173" s="552"/>
      <c r="BU173" s="553"/>
      <c r="BV173" s="552"/>
      <c r="BW173" s="553"/>
      <c r="BX173" s="552"/>
      <c r="BY173" s="552"/>
      <c r="BZ173" s="541"/>
      <c r="CA173" s="541"/>
      <c r="CB173" s="552"/>
      <c r="CC173" s="553"/>
      <c r="CD173" s="552"/>
      <c r="CE173" s="546"/>
      <c r="CF173" s="541"/>
      <c r="CG173" s="546"/>
      <c r="CH173" s="541"/>
    </row>
    <row r="174" spans="1:86" ht="17" customHeight="1" x14ac:dyDescent="0.2">
      <c r="A174" s="538"/>
      <c r="B174" s="566"/>
      <c r="C174" s="485"/>
      <c r="D174" s="590"/>
      <c r="E174" s="558"/>
      <c r="F174" s="239">
        <v>135</v>
      </c>
      <c r="G174" s="294">
        <f>'Anchor-AI'!L172</f>
        <v>30561.984</v>
      </c>
      <c r="H174" s="295">
        <f>'Anchor-AI'!M172</f>
        <v>39.889795999999997</v>
      </c>
      <c r="I174" s="295">
        <f>'Anchor-AI'!N172</f>
        <v>44.067185000000002</v>
      </c>
      <c r="J174" s="295">
        <f>'Anchor-AI'!O172</f>
        <v>47.415796</v>
      </c>
      <c r="K174" s="295">
        <f>(Summary!$C$63*H174+Summary!$C$64*I174+Summary!$C$65*J174)/Summary!$C$66</f>
        <v>41.840360833333328</v>
      </c>
      <c r="L174" s="295">
        <f>'Anchor-AI'!P172</f>
        <v>25.140734999999999</v>
      </c>
      <c r="M174" s="295">
        <f>'Anchor-AI'!Q172</f>
        <v>20.233826000000001</v>
      </c>
      <c r="N174" s="295">
        <f>'Anchor-AI'!R172</f>
        <v>86.582623999999996</v>
      </c>
      <c r="O174" s="295">
        <f>'Anchor-AI'!S172</f>
        <v>84.436204000000004</v>
      </c>
      <c r="P174" s="295">
        <f>'Anchor-AI'!T172</f>
        <v>39.777518999999998</v>
      </c>
      <c r="Q174" s="295">
        <f>'Anchor-AI'!U172</f>
        <v>46.573143000000002</v>
      </c>
      <c r="R174" s="295">
        <f>'Anchor-AI'!V172</f>
        <v>39.889691999999997</v>
      </c>
      <c r="S174" s="295">
        <f>'Anchor-AI'!W172</f>
        <v>44.067098999999999</v>
      </c>
      <c r="T174" s="295">
        <f>'Anchor-AI'!X172</f>
        <v>47.415748999999998</v>
      </c>
      <c r="U174" s="295">
        <f>10*LOG10(1/((Summary!$C$80/10^(R174/10)+Summary!$C$81/10^(S174/10)+Summary!$C$82/10^(T174/10))/Summary!$C$83))</f>
        <v>41.082568998808199</v>
      </c>
      <c r="V174" s="295">
        <f>'Anchor-AI'!Y172</f>
        <v>5.0000000000000001E-4</v>
      </c>
      <c r="W174" s="295">
        <f>'Anchor-AI'!Z172</f>
        <v>5432.5</v>
      </c>
      <c r="X174" s="295">
        <f>'Anchor-AI'!AA172</f>
        <v>0.63549999999999995</v>
      </c>
      <c r="Y174" s="357">
        <f>'Anchor-AI'!AB172</f>
        <v>9</v>
      </c>
      <c r="Z174" s="357">
        <f>'Anchor-AI'!AC172</f>
        <v>6</v>
      </c>
      <c r="AA174" s="296">
        <f t="shared" si="12"/>
        <v>1.5090277777777779</v>
      </c>
      <c r="AC174" s="170">
        <f>'Test-AI'!L172</f>
        <v>23397.504000000001</v>
      </c>
      <c r="AD174" s="167">
        <f>'Test-AI'!M172</f>
        <v>41.054856999999998</v>
      </c>
      <c r="AE174" s="167">
        <f>'Test-AI'!N172</f>
        <v>45.586623000000003</v>
      </c>
      <c r="AF174" s="167">
        <f>'Test-AI'!O172</f>
        <v>48.612416000000003</v>
      </c>
      <c r="AG174" s="167">
        <f>(Summary!$C$63*AD174+Summary!$C$64*AE174+Summary!$C$65*AF174)/Summary!$C$66</f>
        <v>43.069744500000006</v>
      </c>
      <c r="AH174" s="167">
        <f>'Test-AI'!P172</f>
        <v>25.362656999999999</v>
      </c>
      <c r="AI174" s="167">
        <f>'Test-AI'!Q172</f>
        <v>21.131857</v>
      </c>
      <c r="AJ174" s="167">
        <f>'Test-AI'!R172</f>
        <v>88.450374999999994</v>
      </c>
      <c r="AK174" s="167">
        <f>'Test-AI'!S172</f>
        <v>85.853407000000004</v>
      </c>
      <c r="AL174" s="167">
        <f>'Test-AI'!T172</f>
        <v>40.640639</v>
      </c>
      <c r="AM174" s="167">
        <f>'Test-AI'!U172</f>
        <v>47.796492999999998</v>
      </c>
      <c r="AN174" s="167">
        <f>'Test-AI'!V172</f>
        <v>41.054811000000001</v>
      </c>
      <c r="AO174" s="167">
        <f>'Test-AI'!W172</f>
        <v>45.586461</v>
      </c>
      <c r="AP174" s="167">
        <f>'Test-AI'!X172</f>
        <v>48.612270000000002</v>
      </c>
      <c r="AQ174" s="167">
        <f>10*LOG10(1/((Summary!$C$80/10^(AN174/10)+Summary!$C$81/10^(AO174/10)+Summary!$C$82/10^(AP174/10))/Summary!$C$83))</f>
        <v>42.2775204831281</v>
      </c>
      <c r="AR174" s="167">
        <f>'Test-AI'!Y172</f>
        <v>3.8000000000000002E-5</v>
      </c>
      <c r="AS174" s="167">
        <f>'Test-AI'!Z172</f>
        <v>190488.3</v>
      </c>
      <c r="AT174" s="295">
        <f>'Test-AI'!AA172</f>
        <v>3.7090000000000001</v>
      </c>
      <c r="AU174" s="357">
        <f>'Test-AI'!AB172</f>
        <v>9</v>
      </c>
      <c r="AV174" s="357">
        <f>'Test-AI'!AC172</f>
        <v>6</v>
      </c>
      <c r="AW174" s="296">
        <f t="shared" si="13"/>
        <v>52.913416666666663</v>
      </c>
      <c r="AX174" s="297">
        <f t="shared" si="14"/>
        <v>35.064574321214906</v>
      </c>
      <c r="AY174" s="298">
        <f t="shared" si="15"/>
        <v>5.8363493312352483</v>
      </c>
      <c r="AZ174" s="297">
        <f t="shared" si="16"/>
        <v>1</v>
      </c>
      <c r="BA174" s="345">
        <f t="shared" si="17"/>
        <v>1</v>
      </c>
      <c r="BB174" s="75"/>
      <c r="BC174" s="75"/>
      <c r="BD174" s="573" t="s">
        <v>147</v>
      </c>
      <c r="BE174" s="549">
        <f t="array" ref="BE174">bdRateExtend($G173:$G176,H173:H176,$AC173:$AC176,AD173:AD176)</f>
        <v>-0.36883793927826725</v>
      </c>
      <c r="BF174" s="552"/>
      <c r="BG174" s="552"/>
      <c r="BH174" s="552"/>
      <c r="BI174" s="552"/>
      <c r="BJ174" s="552"/>
      <c r="BK174" s="551">
        <f t="array" ref="BK174">bdRateExtend($G173:$G176,L173:L176,$AC173:$AC176,AH173:AH176)</f>
        <v>-0.25480722204087469</v>
      </c>
      <c r="BL174" s="552"/>
      <c r="BM174" s="551">
        <f t="array" ref="BM174">bdRateExtend($G173:$G176,M173:M176,$AC173:$AC176,AI173:AI176)</f>
        <v>-0.33279763788164485</v>
      </c>
      <c r="BN174" s="552"/>
      <c r="BO174" s="545">
        <f t="array" ref="BO174">bdRateExtend($G173:$G176,N173:N176,$AC173:$AC176,AJ173:AJ176,"None", FALSE,1)</f>
        <v>-0.33224805687294778</v>
      </c>
      <c r="BP174" s="541"/>
      <c r="BQ174" s="545">
        <f t="array" ref="BQ174">bdRateExtend($G173:$G176,O173:O176,$AC173:$AC176,AK173:AK176,"None", FALSE,1)</f>
        <v>-0.30692138462601737</v>
      </c>
      <c r="BR174" s="541"/>
      <c r="BS174" s="551">
        <f t="array" ref="BS174">bdRateExtend($G173:$G176,P173:P176,$AC173:$AC176,AL173:AL176)</f>
        <v>-0.31270978924973802</v>
      </c>
      <c r="BT174" s="552"/>
      <c r="BU174" s="551">
        <f t="array" ref="BU174">bdRateExtend($G173:$G176,Q173:Q176,$AC173:$AC176,AM173:AM176)</f>
        <v>-0.38283068533049036</v>
      </c>
      <c r="BV174" s="552"/>
      <c r="BW174" s="551">
        <f t="array" ref="BW174">bdRateExtend($G173:$G176,R173:R176,$AC173:$AC176,AN173:AN176)</f>
        <v>-0.36884365902504945</v>
      </c>
      <c r="BX174" s="552"/>
      <c r="BY174" s="552"/>
      <c r="BZ174" s="541"/>
      <c r="CA174" s="541"/>
      <c r="CB174" s="552"/>
      <c r="CC174" s="561">
        <f t="array" ref="CC174">bdCAMBIExtend($G173:$G176,V173:V176,$AC173:$AC176,AR173:AR176)</f>
        <v>-2.2886039881788261E-4</v>
      </c>
      <c r="CD174" s="552"/>
      <c r="CE174" s="554">
        <f t="array" ref="CE174">testVMAFRange($G173:$G176,N173:N176,$AC173:$AC176,AJ173:AJ176)</f>
        <v>0</v>
      </c>
      <c r="CF174" s="541"/>
      <c r="CG174" s="554">
        <f t="array" ref="CG174">testVMAFRange($G173:$G176,O173:O176,$AC173:$AC176,AK173:AK176)</f>
        <v>0</v>
      </c>
      <c r="CH174" s="541"/>
    </row>
    <row r="175" spans="1:86" ht="17" customHeight="1" x14ac:dyDescent="0.2">
      <c r="A175" s="538"/>
      <c r="B175" s="566"/>
      <c r="C175" s="485"/>
      <c r="D175" s="590"/>
      <c r="E175" s="558"/>
      <c r="F175" s="239">
        <v>160</v>
      </c>
      <c r="G175" s="294">
        <f>'Anchor-AI'!L173</f>
        <v>14061.984</v>
      </c>
      <c r="H175" s="295">
        <f>'Anchor-AI'!M173</f>
        <v>35.928896000000002</v>
      </c>
      <c r="I175" s="295">
        <f>'Anchor-AI'!N173</f>
        <v>40.284286999999999</v>
      </c>
      <c r="J175" s="295">
        <f>'Anchor-AI'!O173</f>
        <v>44.200581999999997</v>
      </c>
      <c r="K175" s="295">
        <f>(Summary!$C$63*H175+Summary!$C$64*I175+Summary!$C$65*J175)/Summary!$C$66</f>
        <v>38.033408833333333</v>
      </c>
      <c r="L175" s="295">
        <f>'Anchor-AI'!P173</f>
        <v>20.059729000000001</v>
      </c>
      <c r="M175" s="295">
        <f>'Anchor-AI'!Q173</f>
        <v>15.747818000000001</v>
      </c>
      <c r="N175" s="295">
        <f>'Anchor-AI'!R173</f>
        <v>69.303027</v>
      </c>
      <c r="O175" s="295">
        <f>'Anchor-AI'!S173</f>
        <v>67.167395999999997</v>
      </c>
      <c r="P175" s="295">
        <f>'Anchor-AI'!T173</f>
        <v>34.086067999999997</v>
      </c>
      <c r="Q175" s="295">
        <f>'Anchor-AI'!U173</f>
        <v>42.833618999999999</v>
      </c>
      <c r="R175" s="295">
        <f>'Anchor-AI'!V173</f>
        <v>35.928848000000002</v>
      </c>
      <c r="S175" s="295">
        <f>'Anchor-AI'!W173</f>
        <v>40.284005999999998</v>
      </c>
      <c r="T175" s="295">
        <f>'Anchor-AI'!X173</f>
        <v>44.200387999999997</v>
      </c>
      <c r="U175" s="295">
        <f>10*LOG10(1/((Summary!$C$80/10^(R175/10)+Summary!$C$81/10^(S175/10)+Summary!$C$82/10^(T175/10))/Summary!$C$83))</f>
        <v>37.163081166566428</v>
      </c>
      <c r="V175" s="295">
        <f>'Anchor-AI'!Y173</f>
        <v>1.55E-4</v>
      </c>
      <c r="W175" s="295">
        <f>'Anchor-AI'!Z173</f>
        <v>5550.9</v>
      </c>
      <c r="X175" s="295">
        <f>'Anchor-AI'!AA173</f>
        <v>0.50590000000000002</v>
      </c>
      <c r="Y175" s="357">
        <f>'Anchor-AI'!AB173</f>
        <v>9</v>
      </c>
      <c r="Z175" s="357">
        <f>'Anchor-AI'!AC173</f>
        <v>6</v>
      </c>
      <c r="AA175" s="296">
        <f t="shared" si="12"/>
        <v>1.5419166666666666</v>
      </c>
      <c r="AC175" s="170">
        <f>'Test-AI'!L173</f>
        <v>11458.464</v>
      </c>
      <c r="AD175" s="167">
        <f>'Test-AI'!M173</f>
        <v>37.198199000000002</v>
      </c>
      <c r="AE175" s="167">
        <f>'Test-AI'!N173</f>
        <v>41.809069999999998</v>
      </c>
      <c r="AF175" s="167">
        <f>'Test-AI'!O173</f>
        <v>45.031319000000003</v>
      </c>
      <c r="AG175" s="167">
        <f>(Summary!$C$63*AD175+Summary!$C$64*AE175+Summary!$C$65*AF175)/Summary!$C$66</f>
        <v>39.272197499999997</v>
      </c>
      <c r="AH175" s="167">
        <f>'Test-AI'!P173</f>
        <v>20.689001000000001</v>
      </c>
      <c r="AI175" s="167">
        <f>'Test-AI'!Q173</f>
        <v>16.897175000000001</v>
      </c>
      <c r="AJ175" s="167">
        <f>'Test-AI'!R173</f>
        <v>74.649929</v>
      </c>
      <c r="AK175" s="167">
        <f>'Test-AI'!S173</f>
        <v>71.550370999999998</v>
      </c>
      <c r="AL175" s="167">
        <f>'Test-AI'!T173</f>
        <v>35.296965999999998</v>
      </c>
      <c r="AM175" s="167">
        <f>'Test-AI'!U173</f>
        <v>44.152234999999997</v>
      </c>
      <c r="AN175" s="167">
        <f>'Test-AI'!V173</f>
        <v>37.198197999999998</v>
      </c>
      <c r="AO175" s="167">
        <f>'Test-AI'!W173</f>
        <v>41.808954</v>
      </c>
      <c r="AP175" s="167">
        <f>'Test-AI'!X173</f>
        <v>45.031243000000003</v>
      </c>
      <c r="AQ175" s="167">
        <f>10*LOG10(1/((Summary!$C$80/10^(AN175/10)+Summary!$C$81/10^(AO175/10)+Summary!$C$82/10^(AP175/10))/Summary!$C$83))</f>
        <v>38.437386716100647</v>
      </c>
      <c r="AR175" s="167">
        <f>'Test-AI'!Y173</f>
        <v>2.6999999999999999E-5</v>
      </c>
      <c r="AS175" s="167">
        <f>'Test-AI'!Z173</f>
        <v>141091.9</v>
      </c>
      <c r="AT175" s="295">
        <f>'Test-AI'!AA173</f>
        <v>3.7841</v>
      </c>
      <c r="AU175" s="357">
        <f>'Test-AI'!AB173</f>
        <v>9</v>
      </c>
      <c r="AV175" s="357">
        <f>'Test-AI'!AC173</f>
        <v>6</v>
      </c>
      <c r="AW175" s="296">
        <f t="shared" si="13"/>
        <v>39.192194444444446</v>
      </c>
      <c r="AX175" s="297">
        <f t="shared" si="14"/>
        <v>25.417842151723146</v>
      </c>
      <c r="AY175" s="298">
        <f t="shared" si="15"/>
        <v>7.4799367463925677</v>
      </c>
      <c r="AZ175" s="297">
        <f t="shared" si="16"/>
        <v>1</v>
      </c>
      <c r="BA175" s="345">
        <f t="shared" si="17"/>
        <v>1</v>
      </c>
      <c r="BB175" s="75"/>
      <c r="BC175" s="75"/>
      <c r="BD175" s="565"/>
      <c r="BE175" s="550"/>
      <c r="BF175" s="552"/>
      <c r="BG175" s="552"/>
      <c r="BH175" s="552"/>
      <c r="BI175" s="552"/>
      <c r="BJ175" s="552"/>
      <c r="BK175" s="553"/>
      <c r="BL175" s="552"/>
      <c r="BM175" s="553"/>
      <c r="BN175" s="552"/>
      <c r="BO175" s="546"/>
      <c r="BP175" s="541"/>
      <c r="BQ175" s="546"/>
      <c r="BR175" s="541"/>
      <c r="BS175" s="553"/>
      <c r="BT175" s="552"/>
      <c r="BU175" s="553"/>
      <c r="BV175" s="552"/>
      <c r="BW175" s="553"/>
      <c r="BX175" s="552"/>
      <c r="BY175" s="552"/>
      <c r="BZ175" s="541"/>
      <c r="CA175" s="541"/>
      <c r="CB175" s="552"/>
      <c r="CC175" s="553"/>
      <c r="CD175" s="552"/>
      <c r="CE175" s="546"/>
      <c r="CF175" s="541"/>
      <c r="CG175" s="546"/>
      <c r="CH175" s="541"/>
    </row>
    <row r="176" spans="1:86" ht="17" customHeight="1" thickBot="1" x14ac:dyDescent="0.25">
      <c r="A176" s="538"/>
      <c r="B176" s="566"/>
      <c r="C176" s="485"/>
      <c r="D176" s="590"/>
      <c r="E176" s="558"/>
      <c r="F176" s="239">
        <v>185</v>
      </c>
      <c r="G176" s="294">
        <f>'Anchor-AI'!L174</f>
        <v>6128.64</v>
      </c>
      <c r="H176" s="295">
        <f>'Anchor-AI'!M174</f>
        <v>32.453707999999999</v>
      </c>
      <c r="I176" s="295">
        <f>'Anchor-AI'!N174</f>
        <v>36.722256000000002</v>
      </c>
      <c r="J176" s="295">
        <f>'Anchor-AI'!O174</f>
        <v>40.865335000000002</v>
      </c>
      <c r="K176" s="295">
        <f>(Summary!$C$63*H176+Summary!$C$64*I176+Summary!$C$65*J176)/Summary!$C$66</f>
        <v>34.5670705</v>
      </c>
      <c r="L176" s="295">
        <f>'Anchor-AI'!P174</f>
        <v>14.669617000000001</v>
      </c>
      <c r="M176" s="295">
        <f>'Anchor-AI'!Q174</f>
        <v>11.90091</v>
      </c>
      <c r="N176" s="295">
        <f>'Anchor-AI'!R174</f>
        <v>42.207838000000002</v>
      </c>
      <c r="O176" s="295">
        <f>'Anchor-AI'!S174</f>
        <v>40.521884</v>
      </c>
      <c r="P176" s="295">
        <f>'Anchor-AI'!T174</f>
        <v>29.239096</v>
      </c>
      <c r="Q176" s="295">
        <f>'Anchor-AI'!U174</f>
        <v>39.160739999999997</v>
      </c>
      <c r="R176" s="295">
        <f>'Anchor-AI'!V174</f>
        <v>32.453628999999999</v>
      </c>
      <c r="S176" s="295">
        <f>'Anchor-AI'!W174</f>
        <v>36.722102</v>
      </c>
      <c r="T176" s="295">
        <f>'Anchor-AI'!X174</f>
        <v>40.865316</v>
      </c>
      <c r="U176" s="295">
        <f>10*LOG10(1/((Summary!$C$80/10^(R176/10)+Summary!$C$81/10^(S176/10)+Summary!$C$82/10^(T176/10))/Summary!$C$83))</f>
        <v>33.685296985237841</v>
      </c>
      <c r="V176" s="295">
        <f>'Anchor-AI'!Y174</f>
        <v>1.05E-4</v>
      </c>
      <c r="W176" s="295">
        <f>'Anchor-AI'!Z174</f>
        <v>4476.3</v>
      </c>
      <c r="X176" s="295">
        <f>'Anchor-AI'!AA174</f>
        <v>0.36330000000000001</v>
      </c>
      <c r="Y176" s="357">
        <f>'Anchor-AI'!AB174</f>
        <v>9</v>
      </c>
      <c r="Z176" s="357">
        <f>'Anchor-AI'!AC174</f>
        <v>6</v>
      </c>
      <c r="AA176" s="296">
        <f t="shared" si="12"/>
        <v>1.2434166666666666</v>
      </c>
      <c r="AC176" s="170">
        <f>'Test-AI'!L174</f>
        <v>5389.8239999999996</v>
      </c>
      <c r="AD176" s="167">
        <f>'Test-AI'!M174</f>
        <v>33.537540999999997</v>
      </c>
      <c r="AE176" s="167">
        <f>'Test-AI'!N174</f>
        <v>37.783562000000003</v>
      </c>
      <c r="AF176" s="167">
        <f>'Test-AI'!O174</f>
        <v>41.575462000000002</v>
      </c>
      <c r="AG176" s="167">
        <f>(Summary!$C$63*AD176+Summary!$C$64*AE176+Summary!$C$65*AF176)/Summary!$C$66</f>
        <v>35.584864666666668</v>
      </c>
      <c r="AH176" s="167">
        <f>'Test-AI'!P174</f>
        <v>15.393117999999999</v>
      </c>
      <c r="AI176" s="167">
        <f>'Test-AI'!Q174</f>
        <v>12.813217</v>
      </c>
      <c r="AJ176" s="167">
        <f>'Test-AI'!R174</f>
        <v>51.481802000000002</v>
      </c>
      <c r="AK176" s="167">
        <f>'Test-AI'!S174</f>
        <v>48.690955000000002</v>
      </c>
      <c r="AL176" s="167">
        <f>'Test-AI'!T174</f>
        <v>30.408470999999999</v>
      </c>
      <c r="AM176" s="167">
        <f>'Test-AI'!U174</f>
        <v>40.324770999999998</v>
      </c>
      <c r="AN176" s="167">
        <f>'Test-AI'!V174</f>
        <v>33.537509</v>
      </c>
      <c r="AO176" s="167">
        <f>'Test-AI'!W174</f>
        <v>37.783110000000001</v>
      </c>
      <c r="AP176" s="167">
        <f>'Test-AI'!X174</f>
        <v>41.573863000000003</v>
      </c>
      <c r="AQ176" s="167">
        <f>10*LOG10(1/((Summary!$C$80/10^(AN176/10)+Summary!$C$81/10^(AO176/10)+Summary!$C$82/10^(AP176/10))/Summary!$C$83))</f>
        <v>34.754794075171532</v>
      </c>
      <c r="AR176" s="167">
        <f>'Test-AI'!Y174</f>
        <v>9.0000000000000002E-6</v>
      </c>
      <c r="AS176" s="167">
        <f>'Test-AI'!Z174</f>
        <v>72085.899999999994</v>
      </c>
      <c r="AT176" s="295">
        <f>'Test-AI'!AA174</f>
        <v>3.4744000000000002</v>
      </c>
      <c r="AU176" s="357">
        <f>'Test-AI'!AB174</f>
        <v>9</v>
      </c>
      <c r="AV176" s="357">
        <f>'Test-AI'!AC174</f>
        <v>6</v>
      </c>
      <c r="AW176" s="296">
        <f t="shared" si="13"/>
        <v>20.02386111111111</v>
      </c>
      <c r="AX176" s="297">
        <f t="shared" si="14"/>
        <v>16.103902776846947</v>
      </c>
      <c r="AY176" s="298">
        <f t="shared" si="15"/>
        <v>9.5634461877236436</v>
      </c>
      <c r="AZ176" s="297">
        <f t="shared" si="16"/>
        <v>1</v>
      </c>
      <c r="BA176" s="345">
        <f t="shared" si="17"/>
        <v>1</v>
      </c>
      <c r="BB176" s="75"/>
      <c r="BC176" s="75"/>
      <c r="BD176" s="574" t="s">
        <v>46</v>
      </c>
      <c r="BE176" s="549">
        <f t="array" ref="BE176">bdRateExtend($G174:$G177,H174:H177,$AC174:$AC177,AD174:AD177)</f>
        <v>-0.34727702641918234</v>
      </c>
      <c r="BF176" s="552"/>
      <c r="BG176" s="552"/>
      <c r="BH176" s="552"/>
      <c r="BI176" s="552"/>
      <c r="BJ176" s="552"/>
      <c r="BK176" s="551">
        <f t="array" ref="BK176">bdRateExtend($G174:$G177,L174:L177,$AC174:$AC177,AH174:AH177)</f>
        <v>-0.23058908952964863</v>
      </c>
      <c r="BL176" s="552"/>
      <c r="BM176" s="551">
        <f t="array" ref="BM176">bdRateExtend($G174:$G177,M174:M177,$AC174:$AC177,AI174:AI177)</f>
        <v>-0.31155951230781187</v>
      </c>
      <c r="BN176" s="552"/>
      <c r="BO176" s="545">
        <f t="array" ref="BO176">bdRateExtend($G174:$G177,N174:N177,$AC174:$AC177,AJ174:AJ177,"None", FALSE,1)</f>
        <v>-0.33085024921288231</v>
      </c>
      <c r="BP176" s="541"/>
      <c r="BQ176" s="545">
        <f t="array" ref="BQ176">bdRateExtend($G174:$G177,O174:O177,$AC174:$AC177,AK174:AK177,"None", FALSE,1)</f>
        <v>-0.31113838363360369</v>
      </c>
      <c r="BR176" s="541"/>
      <c r="BS176" s="551">
        <f t="array" ref="BS176">bdRateExtend($G174:$G177,P174:P177,$AC174:$AC177,AL174:AL177)</f>
        <v>-0.30489823765440949</v>
      </c>
      <c r="BT176" s="552"/>
      <c r="BU176" s="551">
        <f t="array" ref="BU176">bdRateExtend($G174:$G177,Q174:Q177,$AC174:$AC177,AM174:AM177)</f>
        <v>-0.34427464503464889</v>
      </c>
      <c r="BV176" s="552"/>
      <c r="BW176" s="551">
        <f t="array" ref="BW176">bdRateExtend($G174:$G177,R174:R177,$AC174:$AC177,AN174:AN177)</f>
        <v>-0.34728201978102424</v>
      </c>
      <c r="BX176" s="552"/>
      <c r="BY176" s="552"/>
      <c r="BZ176" s="541"/>
      <c r="CA176" s="541"/>
      <c r="CB176" s="552"/>
      <c r="CC176" s="561">
        <f t="array" ref="CC176">bdCAMBIExtend($G174:$G177,V174:V177,$AC174:$AC177,AR174:AR177)</f>
        <v>-1.0940317386104116E-4</v>
      </c>
      <c r="CD176" s="552"/>
      <c r="CE176" s="554">
        <f t="array" ref="CE176">testVMAFRange($G174:$G177,N174:N177,$AC174:$AC177,AJ174:AJ177)</f>
        <v>0</v>
      </c>
      <c r="CF176" s="541"/>
      <c r="CG176" s="554">
        <f t="array" ref="CG176">testVMAFRange($G174:$G177,O174:O177,$AC174:$AC177,AK174:AK177)</f>
        <v>0</v>
      </c>
      <c r="CH176" s="541"/>
    </row>
    <row r="177" spans="1:86" ht="17" customHeight="1" thickBot="1" x14ac:dyDescent="0.25">
      <c r="A177" s="538"/>
      <c r="B177" s="596"/>
      <c r="C177" s="486"/>
      <c r="D177" s="591"/>
      <c r="E177" s="559"/>
      <c r="F177" s="240">
        <v>210</v>
      </c>
      <c r="G177" s="299">
        <f>'Anchor-AI'!L175</f>
        <v>2244.192</v>
      </c>
      <c r="H177" s="300">
        <f>'Anchor-AI'!M175</f>
        <v>29.388407000000001</v>
      </c>
      <c r="I177" s="300">
        <f>'Anchor-AI'!N175</f>
        <v>33.298664000000002</v>
      </c>
      <c r="J177" s="300">
        <f>'Anchor-AI'!O175</f>
        <v>37.462879999999998</v>
      </c>
      <c r="K177" s="295">
        <f>(Summary!$C$63*H177+Summary!$C$64*I177+Summary!$C$65*J177)/Summary!$C$66</f>
        <v>31.385862000000003</v>
      </c>
      <c r="L177" s="300">
        <f>'Anchor-AI'!P175</f>
        <v>9.8272919999999999</v>
      </c>
      <c r="M177" s="300">
        <f>'Anchor-AI'!Q175</f>
        <v>8.7387359999999994</v>
      </c>
      <c r="N177" s="300">
        <f>'Anchor-AI'!R175</f>
        <v>14.296936000000001</v>
      </c>
      <c r="O177" s="300">
        <f>'Anchor-AI'!S175</f>
        <v>13.400418999999999</v>
      </c>
      <c r="P177" s="300">
        <f>'Anchor-AI'!T175</f>
        <v>25.483440999999999</v>
      </c>
      <c r="Q177" s="300">
        <f>'Anchor-AI'!U175</f>
        <v>35.527873</v>
      </c>
      <c r="R177" s="300">
        <f>'Anchor-AI'!V175</f>
        <v>29.388369000000001</v>
      </c>
      <c r="S177" s="300">
        <f>'Anchor-AI'!W175</f>
        <v>33.298341999999998</v>
      </c>
      <c r="T177" s="300">
        <f>'Anchor-AI'!X175</f>
        <v>37.462485999999998</v>
      </c>
      <c r="U177" s="300">
        <f>10*LOG10(1/((Summary!$C$80/10^(R177/10)+Summary!$C$81/10^(S177/10)+Summary!$C$82/10^(T177/10))/Summary!$C$83))</f>
        <v>30.578087530801188</v>
      </c>
      <c r="V177" s="300">
        <f>'Anchor-AI'!Y175</f>
        <v>9.9999999999999995E-7</v>
      </c>
      <c r="W177" s="300">
        <f>'Anchor-AI'!Z175</f>
        <v>2734.1</v>
      </c>
      <c r="X177" s="300">
        <f>'Anchor-AI'!AA175</f>
        <v>0.27539999999999998</v>
      </c>
      <c r="Y177" s="357">
        <f>'Anchor-AI'!AB175</f>
        <v>9</v>
      </c>
      <c r="Z177" s="357">
        <f>'Anchor-AI'!AC175</f>
        <v>6</v>
      </c>
      <c r="AA177" s="301">
        <f t="shared" si="12"/>
        <v>0.75947222222222222</v>
      </c>
      <c r="AC177" s="171">
        <f>'Test-AI'!L175</f>
        <v>2184.288</v>
      </c>
      <c r="AD177" s="168">
        <f>'Test-AI'!M175</f>
        <v>30.145116999999999</v>
      </c>
      <c r="AE177" s="168">
        <f>'Test-AI'!N175</f>
        <v>33.838397000000001</v>
      </c>
      <c r="AF177" s="168">
        <f>'Test-AI'!O175</f>
        <v>38.126274000000002</v>
      </c>
      <c r="AG177" s="168">
        <f>(Summary!$C$63*AD177+Summary!$C$64*AE177+Summary!$C$65*AF177)/Summary!$C$66</f>
        <v>32.090856499999994</v>
      </c>
      <c r="AH177" s="168">
        <f>'Test-AI'!P175</f>
        <v>10.343261</v>
      </c>
      <c r="AI177" s="168">
        <f>'Test-AI'!Q175</f>
        <v>9.3288679999999999</v>
      </c>
      <c r="AJ177" s="168">
        <f>'Test-AI'!R175</f>
        <v>22.578628999999999</v>
      </c>
      <c r="AK177" s="168">
        <f>'Test-AI'!S175</f>
        <v>21.055426000000001</v>
      </c>
      <c r="AL177" s="168">
        <f>'Test-AI'!T175</f>
        <v>26.282041</v>
      </c>
      <c r="AM177" s="168">
        <f>'Test-AI'!U175</f>
        <v>36.372011999999998</v>
      </c>
      <c r="AN177" s="168">
        <f>'Test-AI'!V175</f>
        <v>30.145036999999999</v>
      </c>
      <c r="AO177" s="168">
        <f>'Test-AI'!W175</f>
        <v>33.837780000000002</v>
      </c>
      <c r="AP177" s="168">
        <f>'Test-AI'!X175</f>
        <v>38.122618000000003</v>
      </c>
      <c r="AQ177" s="168">
        <f>10*LOG10(1/((Summary!$C$80/10^(AN177/10)+Summary!$C$81/10^(AO177/10)+Summary!$C$82/10^(AP177/10))/Summary!$C$83))</f>
        <v>31.311638464034456</v>
      </c>
      <c r="AR177" s="168">
        <f>'Test-AI'!Y175</f>
        <v>9.9999999999999995E-7</v>
      </c>
      <c r="AS177" s="168">
        <f>'Test-AI'!Z175</f>
        <v>35797.4</v>
      </c>
      <c r="AT177" s="300">
        <f>'Test-AI'!AA175</f>
        <v>2.3586</v>
      </c>
      <c r="AU177" s="357">
        <f>'Test-AI'!AB175</f>
        <v>9</v>
      </c>
      <c r="AV177" s="357">
        <f>'Test-AI'!AC175</f>
        <v>6</v>
      </c>
      <c r="AW177" s="301">
        <f t="shared" si="13"/>
        <v>9.9437222222222221</v>
      </c>
      <c r="AX177" s="302">
        <f t="shared" si="14"/>
        <v>13.09293734684174</v>
      </c>
      <c r="AY177" s="303">
        <f t="shared" si="15"/>
        <v>8.564270152505447</v>
      </c>
      <c r="AZ177" s="297">
        <f t="shared" si="16"/>
        <v>1</v>
      </c>
      <c r="BA177" s="345">
        <f t="shared" si="17"/>
        <v>1</v>
      </c>
      <c r="BB177" s="75"/>
      <c r="BC177" s="75"/>
      <c r="BD177" s="570"/>
      <c r="BE177" s="550"/>
      <c r="BF177" s="553"/>
      <c r="BG177" s="553"/>
      <c r="BH177" s="553"/>
      <c r="BI177" s="553"/>
      <c r="BJ177" s="553"/>
      <c r="BK177" s="553"/>
      <c r="BL177" s="553"/>
      <c r="BM177" s="553"/>
      <c r="BN177" s="553"/>
      <c r="BO177" s="546"/>
      <c r="BP177" s="544"/>
      <c r="BQ177" s="546"/>
      <c r="BR177" s="544"/>
      <c r="BS177" s="553"/>
      <c r="BT177" s="553"/>
      <c r="BU177" s="553"/>
      <c r="BV177" s="553"/>
      <c r="BW177" s="553"/>
      <c r="BX177" s="553"/>
      <c r="BY177" s="553"/>
      <c r="BZ177" s="544"/>
      <c r="CA177" s="544"/>
      <c r="CB177" s="553"/>
      <c r="CC177" s="553"/>
      <c r="CD177" s="553"/>
      <c r="CE177" s="546"/>
      <c r="CF177" s="544"/>
      <c r="CG177" s="546"/>
      <c r="CH177" s="544"/>
    </row>
    <row r="178" spans="1:86" ht="17" customHeight="1" thickBot="1" x14ac:dyDescent="0.25">
      <c r="A178" s="538"/>
      <c r="B178" s="595" t="s">
        <v>148</v>
      </c>
      <c r="C178" s="586" t="s">
        <v>269</v>
      </c>
      <c r="D178" s="589">
        <v>60</v>
      </c>
      <c r="E178" s="557">
        <v>10</v>
      </c>
      <c r="F178" s="238">
        <v>85</v>
      </c>
      <c r="G178" s="289">
        <f>'Anchor-AI'!L176</f>
        <v>83618.687999999995</v>
      </c>
      <c r="H178" s="290">
        <f>'Anchor-AI'!M176</f>
        <v>44.790182999999999</v>
      </c>
      <c r="I178" s="290">
        <f>'Anchor-AI'!N176</f>
        <v>45.224119999999999</v>
      </c>
      <c r="J178" s="290">
        <f>'Anchor-AI'!O176</f>
        <v>46.740319999999997</v>
      </c>
      <c r="K178" s="290">
        <f>(Summary!$C$63*H178+Summary!$C$64*I178+Summary!$C$65*J178)/Summary!$C$66</f>
        <v>45.187528666666672</v>
      </c>
      <c r="L178" s="290">
        <f>'Anchor-AI'!P176</f>
        <v>29.970614000000001</v>
      </c>
      <c r="M178" s="290">
        <f>'Anchor-AI'!Q176</f>
        <v>25.650503</v>
      </c>
      <c r="N178" s="290">
        <f>'Anchor-AI'!R176</f>
        <v>99.374726999999993</v>
      </c>
      <c r="O178" s="290">
        <f>'Anchor-AI'!S176</f>
        <v>99.269030999999998</v>
      </c>
      <c r="P178" s="290">
        <f>'Anchor-AI'!T176</f>
        <v>48.958689999999997</v>
      </c>
      <c r="Q178" s="290">
        <f>'Anchor-AI'!U176</f>
        <v>43.089148000000002</v>
      </c>
      <c r="R178" s="290">
        <f>'Anchor-AI'!V176</f>
        <v>44.790177</v>
      </c>
      <c r="S178" s="290">
        <f>'Anchor-AI'!W176</f>
        <v>45.224114</v>
      </c>
      <c r="T178" s="290">
        <f>'Anchor-AI'!X176</f>
        <v>46.740310999999998</v>
      </c>
      <c r="U178" s="290">
        <f>10*LOG10(1/((Summary!$C$80/10^(R178/10)+Summary!$C$81/10^(S178/10)+Summary!$C$82/10^(T178/10))/Summary!$C$83))</f>
        <v>45.134118733008478</v>
      </c>
      <c r="V178" s="290">
        <f>'Anchor-AI'!Y176</f>
        <v>0.378884</v>
      </c>
      <c r="W178" s="290">
        <f>'Anchor-AI'!Z176</f>
        <v>4246.6000000000004</v>
      </c>
      <c r="X178" s="290">
        <f>'Anchor-AI'!AA176</f>
        <v>0.75529999999999997</v>
      </c>
      <c r="Y178" s="360">
        <f>'Anchor-AI'!AB176</f>
        <v>5</v>
      </c>
      <c r="Z178" s="360">
        <f>'Anchor-AI'!AC176</f>
        <v>5</v>
      </c>
      <c r="AA178" s="291">
        <f t="shared" si="12"/>
        <v>1.1796111111111112</v>
      </c>
      <c r="AC178" s="169">
        <f>'Test-AI'!L176</f>
        <v>68631.360000000001</v>
      </c>
      <c r="AD178" s="166">
        <f>'Test-AI'!M176</f>
        <v>44.904004</v>
      </c>
      <c r="AE178" s="166">
        <f>'Test-AI'!N176</f>
        <v>44.982858</v>
      </c>
      <c r="AF178" s="166">
        <f>'Test-AI'!O176</f>
        <v>46.766793</v>
      </c>
      <c r="AG178" s="166">
        <f>(Summary!$C$63*AD178+Summary!$C$64*AE178+Summary!$C$65*AF178)/Summary!$C$66</f>
        <v>45.227611166666662</v>
      </c>
      <c r="AH178" s="166">
        <f>'Test-AI'!P176</f>
        <v>30.220997000000001</v>
      </c>
      <c r="AI178" s="166">
        <f>'Test-AI'!Q176</f>
        <v>25.817747000000001</v>
      </c>
      <c r="AJ178" s="166">
        <f>'Test-AI'!R176</f>
        <v>99.373194999999996</v>
      </c>
      <c r="AK178" s="166">
        <f>'Test-AI'!S176</f>
        <v>99.259242</v>
      </c>
      <c r="AL178" s="166">
        <f>'Test-AI'!T176</f>
        <v>49.084415</v>
      </c>
      <c r="AM178" s="166">
        <f>'Test-AI'!U176</f>
        <v>43.036827000000002</v>
      </c>
      <c r="AN178" s="166">
        <f>'Test-AI'!V176</f>
        <v>44.903993</v>
      </c>
      <c r="AO178" s="166">
        <f>'Test-AI'!W176</f>
        <v>44.982850999999997</v>
      </c>
      <c r="AP178" s="166">
        <f>'Test-AI'!X176</f>
        <v>46.766792000000002</v>
      </c>
      <c r="AQ178" s="166">
        <f>10*LOG10(1/((Summary!$C$80/10^(AN178/10)+Summary!$C$81/10^(AO178/10)+Summary!$C$82/10^(AP178/10))/Summary!$C$83))</f>
        <v>45.177942471027485</v>
      </c>
      <c r="AR178" s="166">
        <f>'Test-AI'!Y176</f>
        <v>0.19919400000000001</v>
      </c>
      <c r="AS178" s="166">
        <f>'Test-AI'!Z176</f>
        <v>159732.29999999999</v>
      </c>
      <c r="AT178" s="290">
        <f>'Test-AI'!AA176</f>
        <v>2.6638000000000002</v>
      </c>
      <c r="AU178" s="356">
        <f>'Test-AI'!AB176</f>
        <v>5</v>
      </c>
      <c r="AV178" s="356">
        <f>'Test-AI'!AC176</f>
        <v>5</v>
      </c>
      <c r="AW178" s="291">
        <f t="shared" si="13"/>
        <v>44.370083333333334</v>
      </c>
      <c r="AX178" s="292">
        <f t="shared" si="14"/>
        <v>37.614161917769501</v>
      </c>
      <c r="AY178" s="293">
        <f t="shared" si="15"/>
        <v>3.5268105388587321</v>
      </c>
      <c r="AZ178" s="292">
        <f t="shared" si="16"/>
        <v>1</v>
      </c>
      <c r="BA178" s="344">
        <f t="shared" si="17"/>
        <v>1</v>
      </c>
      <c r="BB178" s="75"/>
      <c r="BC178" s="75"/>
      <c r="BD178" s="572" t="s">
        <v>39</v>
      </c>
      <c r="BE178" s="549">
        <f t="array" ref="BE178">bdRateExtend($G178:$G181,H178:H181,$AC178:$AC181,AD178:AD181)</f>
        <v>-0.31042677782419681</v>
      </c>
      <c r="BF178" s="551">
        <f t="array" ref="BF178">bdRateExtend($G178:$G183,H178:H183,$AC178:$AC183,AD178:AD183)</f>
        <v>-0.33877526977021677</v>
      </c>
      <c r="BG178" s="551">
        <f t="array" ref="BG178">bdRateExtend($G178:$G183,I178:I183,$AC178:$AC183,AE178:AE183)</f>
        <v>-0.34530886826298257</v>
      </c>
      <c r="BH178" s="551">
        <f t="array" ref="BH178">bdRateExtend($G178:$G183,J178:J183,$AC178:$AC183,AF178:AF183)</f>
        <v>-0.36772317000149191</v>
      </c>
      <c r="BI178" s="551">
        <f t="array" ref="BI178">bdRateExtend($G178:$G183,K178:K183,$AC178:$AC183,AG178:AG183)</f>
        <v>-0.34266861763992118</v>
      </c>
      <c r="BJ178" s="575">
        <f>(Summary!$C$94*BF178+Summary!$C$95*BG178+Summary!$C$96*BH178)/Summary!$C$97</f>
        <v>-0.34019452971917835</v>
      </c>
      <c r="BK178" s="551">
        <f t="array" ref="BK178">bdRateExtend($G178:$G181,L178:L181,$AC178:$AC181,AH178:AH181)</f>
        <v>-0.2596681694364027</v>
      </c>
      <c r="BL178" s="551">
        <f t="array" ref="BL178">bdRateExtend($G178:$G183,L178:L183,$AC178:$AC183,AH178:AH183)</f>
        <v>-0.27384076091299048</v>
      </c>
      <c r="BM178" s="551">
        <f t="array" ref="BM178">bdRateExtend($G178:$G181,M178:M181,$AC178:$AC181,AI178:AI181)</f>
        <v>-0.27339659144819939</v>
      </c>
      <c r="BN178" s="551">
        <f t="array" ref="BN178">bdRateExtend($G178:$G183,M178:M183,$AC178:$AC183,AI178:AI183)</f>
        <v>-0.296390170048769</v>
      </c>
      <c r="BO178" s="548">
        <f t="array" ref="BO178">bdRateExtend($G178:$G181,N178:N181,$AC178:$AC181,AJ178:AJ181,"None", FALSE,1)</f>
        <v>-0.27022629798504572</v>
      </c>
      <c r="BP178" s="585">
        <f t="array" ref="BP178">bdRateExtend($G178:$G183,N178:N183,$AC178:$AC183,AJ178:AJ183,"None", FALSE,1)</f>
        <v>-0.33238396418422655</v>
      </c>
      <c r="BQ178" s="548">
        <f t="array" ref="BQ178">bdRateExtend($G178:$G181,O178:O181,$AC178:$AC181,AK178:AK181,"None", FALSE,1)</f>
        <v>-0.24195272699454951</v>
      </c>
      <c r="BR178" s="585">
        <f t="array" ref="BR178">bdRateExtend($G178:$G183,O178:O183,$AC178:$AC183,AK178:AK183,"None", FALSE,1)</f>
        <v>-0.30028110449452772</v>
      </c>
      <c r="BS178" s="551">
        <f t="array" ref="BS178">bdRateExtend($G178:$G181,P178:P181,$AC178:$AC181,AL178:AL181)</f>
        <v>-0.26607481709959002</v>
      </c>
      <c r="BT178" s="551">
        <f t="array" ref="BT178">bdRateExtend($G178:$G183,P178:P183,$AC178:$AC183,AL178:AL183)</f>
        <v>-0.29387216521129733</v>
      </c>
      <c r="BU178" s="551">
        <f t="array" ref="BU178">bdRateExtend($G178:$G181,Q178:Q181,$AC178:$AC181,AM178:AM181)</f>
        <v>-0.33692138528690441</v>
      </c>
      <c r="BV178" s="551">
        <f t="array" ref="BV178">bdRateExtend($G178:$G183,Q178:Q183,$AC178:$AC183,AM178:AM183)</f>
        <v>-0.35727324569462093</v>
      </c>
      <c r="BW178" s="551">
        <f t="array" ref="BW178">bdRateExtend($G178:$G181,R178:R181,$AC178:$AC181,AN178:AN181)</f>
        <v>-0.31042512220949714</v>
      </c>
      <c r="BX178" s="551">
        <f t="array" ref="BX178">bdRateExtend($G178:$G183,R178:R183,$AC178:$AC183,AN178:AN183)</f>
        <v>-0.33876789431431331</v>
      </c>
      <c r="BY178" s="551">
        <f t="array" ref="BY178">bdRateExtend($G178:$G183,S178:S183,$AC178:$AC183,AO178:AO183)</f>
        <v>-0.34528891007186402</v>
      </c>
      <c r="BZ178" s="555">
        <f t="array" ref="BZ178">bdRateExtend($G178:$G183,T178:T183,$AC178:$AC183,AP178:AP183)</f>
        <v>-0.36767583847177865</v>
      </c>
      <c r="CA178" s="555">
        <f t="array" ref="CA178">bdRateExtend($G178:$G183,U178:U183,$AC178:$AC183,AQ178:AQ183)</f>
        <v>-0.34006807448372278</v>
      </c>
      <c r="CB178" s="575">
        <f>(Summary!$C$108*BX178+Summary!$C$109*BY178+Summary!$C$110*BZ178)/Summary!$C$111</f>
        <v>-0.34018505271091398</v>
      </c>
      <c r="CC178" s="593">
        <f t="array" ref="CC178">bdCAMBIExtend($G178:$G181,V178:V181,$AC178:$AC181,AR178:AR181)</f>
        <v>-0.57861376323356517</v>
      </c>
      <c r="CD178" s="578">
        <f t="array" ref="CD178">bdCAMBIExtend($G178:$G183,V178:V183,$AC178:$AC183,AR178:AR183)</f>
        <v>-0.63915394485404675</v>
      </c>
      <c r="CE178" s="547">
        <f t="array" ref="CE178">testVMAFRange($G178:$G181,N178:N181,$AC178:$AC181,AJ178:AJ181)</f>
        <v>0</v>
      </c>
      <c r="CF178" s="543">
        <f t="array" ref="CF178">testVMAFRange($G178:$G183,N178:N183,$AC178:$AC183,AJ178:AJ183)</f>
        <v>0</v>
      </c>
      <c r="CG178" s="547">
        <f t="array" ref="CG178">testVMAFRange($G178:$G181,O178:O181,$AC178:$AC181,AK178:AK181)</f>
        <v>0</v>
      </c>
      <c r="CH178" s="543">
        <f t="array" ref="CH178">testVMAFRange($G178:$G183,O178:O183,$AC178:$AC183,AK178:AK183)</f>
        <v>0</v>
      </c>
    </row>
    <row r="179" spans="1:86" ht="17" customHeight="1" x14ac:dyDescent="0.2">
      <c r="A179" s="538"/>
      <c r="B179" s="566"/>
      <c r="C179" s="485"/>
      <c r="D179" s="590"/>
      <c r="E179" s="558"/>
      <c r="F179" s="239">
        <v>110</v>
      </c>
      <c r="G179" s="294">
        <f>'Anchor-AI'!L177</f>
        <v>26907.360000000001</v>
      </c>
      <c r="H179" s="295">
        <f>'Anchor-AI'!M177</f>
        <v>41.724142999999998</v>
      </c>
      <c r="I179" s="295">
        <f>'Anchor-AI'!N177</f>
        <v>42.656073999999997</v>
      </c>
      <c r="J179" s="295">
        <f>'Anchor-AI'!O177</f>
        <v>45.152518999999998</v>
      </c>
      <c r="K179" s="295">
        <f>(Summary!$C$63*H179+Summary!$C$64*I179+Summary!$C$65*J179)/Summary!$C$66</f>
        <v>42.45086083333333</v>
      </c>
      <c r="L179" s="295">
        <f>'Anchor-AI'!P177</f>
        <v>25.175602000000001</v>
      </c>
      <c r="M179" s="295">
        <f>'Anchor-AI'!Q177</f>
        <v>22.182314000000002</v>
      </c>
      <c r="N179" s="295">
        <f>'Anchor-AI'!R177</f>
        <v>98.715147000000002</v>
      </c>
      <c r="O179" s="295">
        <f>'Anchor-AI'!S177</f>
        <v>97.767764</v>
      </c>
      <c r="P179" s="295">
        <f>'Anchor-AI'!T177</f>
        <v>43.488855999999998</v>
      </c>
      <c r="Q179" s="295">
        <f>'Anchor-AI'!U177</f>
        <v>41.029353</v>
      </c>
      <c r="R179" s="295">
        <f>'Anchor-AI'!V177</f>
        <v>41.724127000000003</v>
      </c>
      <c r="S179" s="295">
        <f>'Anchor-AI'!W177</f>
        <v>42.65607</v>
      </c>
      <c r="T179" s="295">
        <f>'Anchor-AI'!X177</f>
        <v>45.152513999999996</v>
      </c>
      <c r="U179" s="295">
        <f>10*LOG10(1/((Summary!$C$80/10^(R179/10)+Summary!$C$81/10^(S179/10)+Summary!$C$82/10^(T179/10))/Summary!$C$83))</f>
        <v>42.294969524338171</v>
      </c>
      <c r="V179" s="295">
        <f>'Anchor-AI'!Y177</f>
        <v>1.100287</v>
      </c>
      <c r="W179" s="295">
        <f>'Anchor-AI'!Z177</f>
        <v>3065.4</v>
      </c>
      <c r="X179" s="295">
        <f>'Anchor-AI'!AA177</f>
        <v>0.44640000000000002</v>
      </c>
      <c r="Y179" s="357">
        <f>'Anchor-AI'!AB177</f>
        <v>5</v>
      </c>
      <c r="Z179" s="357">
        <f>'Anchor-AI'!AC177</f>
        <v>5</v>
      </c>
      <c r="AA179" s="296">
        <f t="shared" si="12"/>
        <v>0.85150000000000003</v>
      </c>
      <c r="AC179" s="170">
        <f>'Test-AI'!L177</f>
        <v>21525.504000000001</v>
      </c>
      <c r="AD179" s="167">
        <f>'Test-AI'!M177</f>
        <v>42.186236000000001</v>
      </c>
      <c r="AE179" s="167">
        <f>'Test-AI'!N177</f>
        <v>42.865186000000001</v>
      </c>
      <c r="AF179" s="167">
        <f>'Test-AI'!O177</f>
        <v>45.515742000000003</v>
      </c>
      <c r="AG179" s="167">
        <f>(Summary!$C$63*AD179+Summary!$C$64*AE179+Summary!$C$65*AF179)/Summary!$C$66</f>
        <v>42.854312</v>
      </c>
      <c r="AH179" s="167">
        <f>'Test-AI'!P177</f>
        <v>25.496682</v>
      </c>
      <c r="AI179" s="167">
        <f>'Test-AI'!Q177</f>
        <v>22.453226000000001</v>
      </c>
      <c r="AJ179" s="167">
        <f>'Test-AI'!R177</f>
        <v>98.887242000000001</v>
      </c>
      <c r="AK179" s="167">
        <f>'Test-AI'!S177</f>
        <v>97.913223000000002</v>
      </c>
      <c r="AL179" s="167">
        <f>'Test-AI'!T177</f>
        <v>43.878121</v>
      </c>
      <c r="AM179" s="167">
        <f>'Test-AI'!U177</f>
        <v>41.371935999999998</v>
      </c>
      <c r="AN179" s="167">
        <f>'Test-AI'!V177</f>
        <v>42.186230000000002</v>
      </c>
      <c r="AO179" s="167">
        <f>'Test-AI'!W177</f>
        <v>42.865181</v>
      </c>
      <c r="AP179" s="167">
        <f>'Test-AI'!X177</f>
        <v>45.515723000000001</v>
      </c>
      <c r="AQ179" s="167">
        <f>10*LOG10(1/((Summary!$C$80/10^(AN179/10)+Summary!$C$81/10^(AO179/10)+Summary!$C$82/10^(AP179/10))/Summary!$C$83))</f>
        <v>42.708754529826443</v>
      </c>
      <c r="AR179" s="167">
        <f>'Test-AI'!Y177</f>
        <v>0.63846800000000004</v>
      </c>
      <c r="AS179" s="167">
        <f>'Test-AI'!Z177</f>
        <v>97180.7</v>
      </c>
      <c r="AT179" s="295">
        <f>'Test-AI'!AA177</f>
        <v>2.0388000000000002</v>
      </c>
      <c r="AU179" s="357">
        <f>'Test-AI'!AB177</f>
        <v>5</v>
      </c>
      <c r="AV179" s="357">
        <f>'Test-AI'!AC177</f>
        <v>5</v>
      </c>
      <c r="AW179" s="296">
        <f t="shared" si="13"/>
        <v>26.99463888888889</v>
      </c>
      <c r="AX179" s="297">
        <f t="shared" si="14"/>
        <v>31.702453187186009</v>
      </c>
      <c r="AY179" s="298">
        <f t="shared" si="15"/>
        <v>4.567204301075269</v>
      </c>
      <c r="AZ179" s="297">
        <f t="shared" si="16"/>
        <v>1</v>
      </c>
      <c r="BA179" s="345">
        <f t="shared" si="17"/>
        <v>1</v>
      </c>
      <c r="BB179" s="75"/>
      <c r="BC179" s="75"/>
      <c r="BD179" s="565"/>
      <c r="BE179" s="550"/>
      <c r="BF179" s="552"/>
      <c r="BG179" s="552"/>
      <c r="BH179" s="552"/>
      <c r="BI179" s="552"/>
      <c r="BJ179" s="552"/>
      <c r="BK179" s="553"/>
      <c r="BL179" s="552"/>
      <c r="BM179" s="553"/>
      <c r="BN179" s="552"/>
      <c r="BO179" s="546"/>
      <c r="BP179" s="541"/>
      <c r="BQ179" s="546"/>
      <c r="BR179" s="541"/>
      <c r="BS179" s="553"/>
      <c r="BT179" s="552"/>
      <c r="BU179" s="553"/>
      <c r="BV179" s="552"/>
      <c r="BW179" s="553"/>
      <c r="BX179" s="552"/>
      <c r="BY179" s="552"/>
      <c r="BZ179" s="541"/>
      <c r="CA179" s="541"/>
      <c r="CB179" s="552"/>
      <c r="CC179" s="550"/>
      <c r="CD179" s="541"/>
      <c r="CE179" s="546"/>
      <c r="CF179" s="541"/>
      <c r="CG179" s="546"/>
      <c r="CH179" s="541"/>
    </row>
    <row r="180" spans="1:86" ht="17" customHeight="1" x14ac:dyDescent="0.2">
      <c r="A180" s="538"/>
      <c r="B180" s="566"/>
      <c r="C180" s="485"/>
      <c r="D180" s="590"/>
      <c r="E180" s="558"/>
      <c r="F180" s="239">
        <v>135</v>
      </c>
      <c r="G180" s="294">
        <f>'Anchor-AI'!L178</f>
        <v>13869.791999999999</v>
      </c>
      <c r="H180" s="295">
        <f>'Anchor-AI'!M178</f>
        <v>38.882204999999999</v>
      </c>
      <c r="I180" s="295">
        <f>'Anchor-AI'!N178</f>
        <v>41.627217000000002</v>
      </c>
      <c r="J180" s="295">
        <f>'Anchor-AI'!O178</f>
        <v>43.678798999999998</v>
      </c>
      <c r="K180" s="295">
        <f>(Summary!$C$63*H180+Summary!$C$64*I180+Summary!$C$65*J180)/Summary!$C$66</f>
        <v>40.139139333333333</v>
      </c>
      <c r="L180" s="295">
        <f>'Anchor-AI'!P178</f>
        <v>21.132161</v>
      </c>
      <c r="M180" s="295">
        <f>'Anchor-AI'!Q178</f>
        <v>19.3339</v>
      </c>
      <c r="N180" s="295">
        <f>'Anchor-AI'!R178</f>
        <v>95.316749000000002</v>
      </c>
      <c r="O180" s="295">
        <f>'Anchor-AI'!S178</f>
        <v>93.845840999999993</v>
      </c>
      <c r="P180" s="295">
        <f>'Anchor-AI'!T178</f>
        <v>38.860655999999999</v>
      </c>
      <c r="Q180" s="295">
        <f>'Anchor-AI'!U178</f>
        <v>39.371929000000002</v>
      </c>
      <c r="R180" s="295">
        <f>'Anchor-AI'!V178</f>
        <v>38.882168</v>
      </c>
      <c r="S180" s="295">
        <f>'Anchor-AI'!W178</f>
        <v>41.627146000000003</v>
      </c>
      <c r="T180" s="295">
        <f>'Anchor-AI'!X178</f>
        <v>43.678753</v>
      </c>
      <c r="U180" s="295">
        <f>10*LOG10(1/((Summary!$C$80/10^(R180/10)+Summary!$C$81/10^(S180/10)+Summary!$C$82/10^(T180/10))/Summary!$C$83))</f>
        <v>39.794735782225487</v>
      </c>
      <c r="V180" s="295">
        <f>'Anchor-AI'!Y178</f>
        <v>1.3986209999999999</v>
      </c>
      <c r="W180" s="295">
        <f>'Anchor-AI'!Z178</f>
        <v>3097.2</v>
      </c>
      <c r="X180" s="295">
        <f>'Anchor-AI'!AA178</f>
        <v>0.33229999999999998</v>
      </c>
      <c r="Y180" s="357">
        <f>'Anchor-AI'!AB178</f>
        <v>5</v>
      </c>
      <c r="Z180" s="357">
        <f>'Anchor-AI'!AC178</f>
        <v>5</v>
      </c>
      <c r="AA180" s="296">
        <f t="shared" si="12"/>
        <v>0.86033333333333328</v>
      </c>
      <c r="AC180" s="170">
        <f>'Test-AI'!L178</f>
        <v>10746.335999999999</v>
      </c>
      <c r="AD180" s="167">
        <f>'Test-AI'!M178</f>
        <v>39.536675000000002</v>
      </c>
      <c r="AE180" s="167">
        <f>'Test-AI'!N178</f>
        <v>42.039199000000004</v>
      </c>
      <c r="AF180" s="167">
        <f>'Test-AI'!O178</f>
        <v>44.328494999999997</v>
      </c>
      <c r="AG180" s="167">
        <f>(Summary!$C$63*AD180+Summary!$C$64*AE180+Summary!$C$65*AF180)/Summary!$C$66</f>
        <v>40.752399000000004</v>
      </c>
      <c r="AH180" s="167">
        <f>'Test-AI'!P178</f>
        <v>21.506786999999999</v>
      </c>
      <c r="AI180" s="167">
        <f>'Test-AI'!Q178</f>
        <v>19.732396000000001</v>
      </c>
      <c r="AJ180" s="167">
        <f>'Test-AI'!R178</f>
        <v>95.541569999999993</v>
      </c>
      <c r="AK180" s="167">
        <f>'Test-AI'!S178</f>
        <v>93.894363999999996</v>
      </c>
      <c r="AL180" s="167">
        <f>'Test-AI'!T178</f>
        <v>39.459108000000001</v>
      </c>
      <c r="AM180" s="167">
        <f>'Test-AI'!U178</f>
        <v>40.013823000000002</v>
      </c>
      <c r="AN180" s="167">
        <f>'Test-AI'!V178</f>
        <v>39.536611999999998</v>
      </c>
      <c r="AO180" s="167">
        <f>'Test-AI'!W178</f>
        <v>42.039181999999997</v>
      </c>
      <c r="AP180" s="167">
        <f>'Test-AI'!X178</f>
        <v>44.328468000000001</v>
      </c>
      <c r="AQ180" s="167">
        <f>10*LOG10(1/((Summary!$C$80/10^(AN180/10)+Summary!$C$81/10^(AO180/10)+Summary!$C$82/10^(AP180/10))/Summary!$C$83))</f>
        <v>40.421696682044498</v>
      </c>
      <c r="AR180" s="167">
        <f>'Test-AI'!Y178</f>
        <v>0.70417799999999997</v>
      </c>
      <c r="AS180" s="167">
        <f>'Test-AI'!Z178</f>
        <v>85685</v>
      </c>
      <c r="AT180" s="295">
        <f>'Test-AI'!AA178</f>
        <v>1.8513999999999999</v>
      </c>
      <c r="AU180" s="357">
        <f>'Test-AI'!AB178</f>
        <v>5</v>
      </c>
      <c r="AV180" s="357">
        <f>'Test-AI'!AC178</f>
        <v>5</v>
      </c>
      <c r="AW180" s="296">
        <f t="shared" si="13"/>
        <v>23.801388888888887</v>
      </c>
      <c r="AX180" s="297">
        <f t="shared" si="14"/>
        <v>27.665310603125405</v>
      </c>
      <c r="AY180" s="298">
        <f t="shared" si="15"/>
        <v>5.571471561841709</v>
      </c>
      <c r="AZ180" s="297">
        <f t="shared" si="16"/>
        <v>1</v>
      </c>
      <c r="BA180" s="345">
        <f t="shared" si="17"/>
        <v>1</v>
      </c>
      <c r="BB180" s="75"/>
      <c r="BC180" s="75"/>
      <c r="BD180" s="573" t="s">
        <v>147</v>
      </c>
      <c r="BE180" s="549">
        <f t="array" ref="BE180">bdRateExtend($G179:$G182,H179:H182,$AC179:$AC182,AD179:AD182)</f>
        <v>-0.34376304326644791</v>
      </c>
      <c r="BF180" s="552"/>
      <c r="BG180" s="552"/>
      <c r="BH180" s="552"/>
      <c r="BI180" s="552"/>
      <c r="BJ180" s="552"/>
      <c r="BK180" s="551">
        <f t="array" ref="BK180">bdRateExtend($G179:$G182,L179:L182,$AC179:$AC182,AH179:AH182)</f>
        <v>-0.28072015145095075</v>
      </c>
      <c r="BL180" s="552"/>
      <c r="BM180" s="551">
        <f t="array" ref="BM180">bdRateExtend($G179:$G182,M179:M182,$AC179:$AC182,AI179:AI182)</f>
        <v>-0.30639045584161584</v>
      </c>
      <c r="BN180" s="552"/>
      <c r="BO180" s="545">
        <f t="array" ref="BO180">bdRateExtend($G179:$G182,N179:N182,$AC179:$AC182,AJ179:AJ182,"None", FALSE,1)</f>
        <v>-0.30779521330342297</v>
      </c>
      <c r="BP180" s="541"/>
      <c r="BQ180" s="545">
        <f t="array" ref="BQ180">bdRateExtend($G179:$G182,O179:O182,$AC179:$AC182,AK179:AK182,"None", FALSE,1)</f>
        <v>-0.27829242816271726</v>
      </c>
      <c r="BR180" s="541"/>
      <c r="BS180" s="551">
        <f t="array" ref="BS180">bdRateExtend($G179:$G182,P179:P182,$AC179:$AC182,AL179:AL182)</f>
        <v>-0.30351466925995907</v>
      </c>
      <c r="BT180" s="552"/>
      <c r="BU180" s="551">
        <f t="array" ref="BU180">bdRateExtend($G179:$G182,Q179:Q182,$AC179:$AC182,AM179:AM182)</f>
        <v>-0.36692365623703982</v>
      </c>
      <c r="BV180" s="552"/>
      <c r="BW180" s="551">
        <f t="array" ref="BW180">bdRateExtend($G179:$G182,R179:R182,$AC179:$AC182,AN179:AN182)</f>
        <v>-0.34376321810116106</v>
      </c>
      <c r="BX180" s="552"/>
      <c r="BY180" s="552"/>
      <c r="BZ180" s="541"/>
      <c r="CA180" s="541"/>
      <c r="CB180" s="552"/>
      <c r="CC180" s="560">
        <f t="array" ref="CC180">bdCAMBIExtend($G179:$G182,V179:V182,$AC179:$AC182,AR179:AR182)</f>
        <v>-0.74282425066313096</v>
      </c>
      <c r="CD180" s="541"/>
      <c r="CE180" s="554">
        <f t="array" ref="CE180">testVMAFRange($G179:$G182,N179:N182,$AC179:$AC182,AJ179:AJ182)</f>
        <v>0</v>
      </c>
      <c r="CF180" s="541"/>
      <c r="CG180" s="554">
        <f t="array" ref="CG180">testVMAFRange($G179:$G182,O179:O182,$AC179:$AC182,AK179:AK182)</f>
        <v>0</v>
      </c>
      <c r="CH180" s="541"/>
    </row>
    <row r="181" spans="1:86" ht="17" customHeight="1" x14ac:dyDescent="0.2">
      <c r="A181" s="538"/>
      <c r="B181" s="566"/>
      <c r="C181" s="485"/>
      <c r="D181" s="590"/>
      <c r="E181" s="558"/>
      <c r="F181" s="239">
        <v>160</v>
      </c>
      <c r="G181" s="294">
        <f>'Anchor-AI'!L179</f>
        <v>7464.48</v>
      </c>
      <c r="H181" s="295">
        <f>'Anchor-AI'!M179</f>
        <v>35.247551000000001</v>
      </c>
      <c r="I181" s="295">
        <f>'Anchor-AI'!N179</f>
        <v>40.111077000000002</v>
      </c>
      <c r="J181" s="295">
        <f>'Anchor-AI'!O179</f>
        <v>41.803522000000001</v>
      </c>
      <c r="K181" s="295">
        <f>(Summary!$C$63*H181+Summary!$C$64*I181+Summary!$C$65*J181)/Summary!$C$66</f>
        <v>37.150800500000003</v>
      </c>
      <c r="L181" s="295">
        <f>'Anchor-AI'!P179</f>
        <v>17.042193000000001</v>
      </c>
      <c r="M181" s="295">
        <f>'Anchor-AI'!Q179</f>
        <v>16.24878</v>
      </c>
      <c r="N181" s="295">
        <f>'Anchor-AI'!R179</f>
        <v>86.661332999999999</v>
      </c>
      <c r="O181" s="295">
        <f>'Anchor-AI'!S179</f>
        <v>84.574191999999996</v>
      </c>
      <c r="P181" s="295">
        <f>'Anchor-AI'!T179</f>
        <v>34.079808</v>
      </c>
      <c r="Q181" s="295">
        <f>'Anchor-AI'!U179</f>
        <v>37.547918000000003</v>
      </c>
      <c r="R181" s="295">
        <f>'Anchor-AI'!V179</f>
        <v>35.247191000000001</v>
      </c>
      <c r="S181" s="295">
        <f>'Anchor-AI'!W179</f>
        <v>40.110973999999999</v>
      </c>
      <c r="T181" s="295">
        <f>'Anchor-AI'!X179</f>
        <v>41.803455</v>
      </c>
      <c r="U181" s="295">
        <f>10*LOG10(1/((Summary!$C$80/10^(R181/10)+Summary!$C$81/10^(S181/10)+Summary!$C$82/10^(T181/10))/Summary!$C$83))</f>
        <v>36.451173189929172</v>
      </c>
      <c r="V181" s="295">
        <f>'Anchor-AI'!Y179</f>
        <v>1.5615669999999999</v>
      </c>
      <c r="W181" s="295">
        <f>'Anchor-AI'!Z179</f>
        <v>3099</v>
      </c>
      <c r="X181" s="295">
        <f>'Anchor-AI'!AA179</f>
        <v>0.25580000000000003</v>
      </c>
      <c r="Y181" s="357">
        <f>'Anchor-AI'!AB179</f>
        <v>5</v>
      </c>
      <c r="Z181" s="357">
        <f>'Anchor-AI'!AC179</f>
        <v>5</v>
      </c>
      <c r="AA181" s="296">
        <f t="shared" si="12"/>
        <v>0.86083333333333334</v>
      </c>
      <c r="AC181" s="170">
        <f>'Test-AI'!L179</f>
        <v>5680.4160000000002</v>
      </c>
      <c r="AD181" s="167">
        <f>'Test-AI'!M179</f>
        <v>36.277261000000003</v>
      </c>
      <c r="AE181" s="167">
        <f>'Test-AI'!N179</f>
        <v>40.669013</v>
      </c>
      <c r="AF181" s="167">
        <f>'Test-AI'!O179</f>
        <v>42.581496999999999</v>
      </c>
      <c r="AG181" s="167">
        <f>(Summary!$C$63*AD181+Summary!$C$64*AE181+Summary!$C$65*AF181)/Summary!$C$66</f>
        <v>38.059925666666665</v>
      </c>
      <c r="AH181" s="167">
        <f>'Test-AI'!P179</f>
        <v>17.550571999999999</v>
      </c>
      <c r="AI181" s="167">
        <f>'Test-AI'!Q179</f>
        <v>16.852553</v>
      </c>
      <c r="AJ181" s="167">
        <f>'Test-AI'!R179</f>
        <v>88.570831999999996</v>
      </c>
      <c r="AK181" s="167">
        <f>'Test-AI'!S179</f>
        <v>85.797624999999996</v>
      </c>
      <c r="AL181" s="167">
        <f>'Test-AI'!T179</f>
        <v>34.986150000000002</v>
      </c>
      <c r="AM181" s="167">
        <f>'Test-AI'!U179</f>
        <v>38.115839000000001</v>
      </c>
      <c r="AN181" s="167">
        <f>'Test-AI'!V179</f>
        <v>36.277025999999999</v>
      </c>
      <c r="AO181" s="167">
        <f>'Test-AI'!W179</f>
        <v>40.668934999999998</v>
      </c>
      <c r="AP181" s="167">
        <f>'Test-AI'!X179</f>
        <v>42.581110000000002</v>
      </c>
      <c r="AQ181" s="167">
        <f>10*LOG10(1/((Summary!$C$80/10^(AN181/10)+Summary!$C$81/10^(AO181/10)+Summary!$C$82/10^(AP181/10))/Summary!$C$83))</f>
        <v>37.432888838262024</v>
      </c>
      <c r="AR181" s="167">
        <f>'Test-AI'!Y179</f>
        <v>0.74294300000000002</v>
      </c>
      <c r="AS181" s="167">
        <f>'Test-AI'!Z179</f>
        <v>67520.800000000003</v>
      </c>
      <c r="AT181" s="295">
        <f>'Test-AI'!AA179</f>
        <v>1.8127</v>
      </c>
      <c r="AU181" s="357">
        <f>'Test-AI'!AB179</f>
        <v>5</v>
      </c>
      <c r="AV181" s="357">
        <f>'Test-AI'!AC179</f>
        <v>5</v>
      </c>
      <c r="AW181" s="296">
        <f t="shared" si="13"/>
        <v>18.75577777777778</v>
      </c>
      <c r="AX181" s="297">
        <f t="shared" si="14"/>
        <v>21.787931590835754</v>
      </c>
      <c r="AY181" s="298">
        <f t="shared" si="15"/>
        <v>7.0863956215793582</v>
      </c>
      <c r="AZ181" s="297">
        <f t="shared" si="16"/>
        <v>1</v>
      </c>
      <c r="BA181" s="345">
        <f t="shared" si="17"/>
        <v>1</v>
      </c>
      <c r="BB181" s="75"/>
      <c r="BC181" s="75"/>
      <c r="BD181" s="565"/>
      <c r="BE181" s="550"/>
      <c r="BF181" s="552"/>
      <c r="BG181" s="552"/>
      <c r="BH181" s="552"/>
      <c r="BI181" s="552"/>
      <c r="BJ181" s="552"/>
      <c r="BK181" s="553"/>
      <c r="BL181" s="552"/>
      <c r="BM181" s="553"/>
      <c r="BN181" s="552"/>
      <c r="BO181" s="546"/>
      <c r="BP181" s="541"/>
      <c r="BQ181" s="546"/>
      <c r="BR181" s="541"/>
      <c r="BS181" s="553"/>
      <c r="BT181" s="552"/>
      <c r="BU181" s="553"/>
      <c r="BV181" s="552"/>
      <c r="BW181" s="553"/>
      <c r="BX181" s="552"/>
      <c r="BY181" s="552"/>
      <c r="BZ181" s="541"/>
      <c r="CA181" s="541"/>
      <c r="CB181" s="552"/>
      <c r="CC181" s="550"/>
      <c r="CD181" s="541"/>
      <c r="CE181" s="546"/>
      <c r="CF181" s="541"/>
      <c r="CG181" s="546"/>
      <c r="CH181" s="541"/>
    </row>
    <row r="182" spans="1:86" ht="17" customHeight="1" thickBot="1" x14ac:dyDescent="0.25">
      <c r="A182" s="538"/>
      <c r="B182" s="566"/>
      <c r="C182" s="485"/>
      <c r="D182" s="590"/>
      <c r="E182" s="558"/>
      <c r="F182" s="239">
        <v>185</v>
      </c>
      <c r="G182" s="294">
        <f>'Anchor-AI'!L180</f>
        <v>4054.6559999999999</v>
      </c>
      <c r="H182" s="295">
        <f>'Anchor-AI'!M180</f>
        <v>31.176907</v>
      </c>
      <c r="I182" s="295">
        <f>'Anchor-AI'!N180</f>
        <v>37.608561000000002</v>
      </c>
      <c r="J182" s="295">
        <f>'Anchor-AI'!O180</f>
        <v>39.318841999999997</v>
      </c>
      <c r="K182" s="295">
        <f>(Summary!$C$63*H182+Summary!$C$64*I182+Summary!$C$65*J182)/Summary!$C$66</f>
        <v>33.605838499999997</v>
      </c>
      <c r="L182" s="295">
        <f>'Anchor-AI'!P180</f>
        <v>13.314361999999999</v>
      </c>
      <c r="M182" s="295">
        <f>'Anchor-AI'!Q180</f>
        <v>13.155481999999999</v>
      </c>
      <c r="N182" s="295">
        <f>'Anchor-AI'!R180</f>
        <v>71.299171000000001</v>
      </c>
      <c r="O182" s="295">
        <f>'Anchor-AI'!S180</f>
        <v>68.831247000000005</v>
      </c>
      <c r="P182" s="295">
        <f>'Anchor-AI'!T180</f>
        <v>29.276654000000001</v>
      </c>
      <c r="Q182" s="295">
        <f>'Anchor-AI'!U180</f>
        <v>34.337868</v>
      </c>
      <c r="R182" s="295">
        <f>'Anchor-AI'!V180</f>
        <v>31.176836999999999</v>
      </c>
      <c r="S182" s="295">
        <f>'Anchor-AI'!W180</f>
        <v>37.606209</v>
      </c>
      <c r="T182" s="295">
        <f>'Anchor-AI'!X180</f>
        <v>39.316004999999997</v>
      </c>
      <c r="U182" s="295">
        <f>10*LOG10(1/((Summary!$C$80/10^(R182/10)+Summary!$C$81/10^(S182/10)+Summary!$C$82/10^(T182/10))/Summary!$C$83))</f>
        <v>32.542583520870316</v>
      </c>
      <c r="V182" s="295">
        <f>'Anchor-AI'!Y180</f>
        <v>1.4975480000000001</v>
      </c>
      <c r="W182" s="295">
        <f>'Anchor-AI'!Z180</f>
        <v>2752.7</v>
      </c>
      <c r="X182" s="295">
        <f>'Anchor-AI'!AA180</f>
        <v>0.19719999999999999</v>
      </c>
      <c r="Y182" s="357">
        <f>'Anchor-AI'!AB180</f>
        <v>5</v>
      </c>
      <c r="Z182" s="357">
        <f>'Anchor-AI'!AC180</f>
        <v>5</v>
      </c>
      <c r="AA182" s="296">
        <f t="shared" si="12"/>
        <v>0.76463888888888887</v>
      </c>
      <c r="AC182" s="170">
        <f>'Test-AI'!L180</f>
        <v>3143.904</v>
      </c>
      <c r="AD182" s="167">
        <f>'Test-AI'!M180</f>
        <v>32.652645</v>
      </c>
      <c r="AE182" s="167">
        <f>'Test-AI'!N180</f>
        <v>38.750070999999998</v>
      </c>
      <c r="AF182" s="167">
        <f>'Test-AI'!O180</f>
        <v>40.262664000000001</v>
      </c>
      <c r="AG182" s="167">
        <f>(Summary!$C$63*AD182+Summary!$C$64*AE182+Summary!$C$65*AF182)/Summary!$C$66</f>
        <v>34.937219166666665</v>
      </c>
      <c r="AH182" s="167">
        <f>'Test-AI'!P180</f>
        <v>13.922496000000001</v>
      </c>
      <c r="AI182" s="167">
        <f>'Test-AI'!Q180</f>
        <v>13.921436999999999</v>
      </c>
      <c r="AJ182" s="167">
        <f>'Test-AI'!R180</f>
        <v>76.501743000000005</v>
      </c>
      <c r="AK182" s="167">
        <f>'Test-AI'!S180</f>
        <v>72.830330000000004</v>
      </c>
      <c r="AL182" s="167">
        <f>'Test-AI'!T180</f>
        <v>30.550932</v>
      </c>
      <c r="AM182" s="167">
        <f>'Test-AI'!U180</f>
        <v>35.620117999999998</v>
      </c>
      <c r="AN182" s="167">
        <f>'Test-AI'!V180</f>
        <v>32.652327999999997</v>
      </c>
      <c r="AO182" s="167">
        <f>'Test-AI'!W180</f>
        <v>38.748032000000002</v>
      </c>
      <c r="AP182" s="167">
        <f>'Test-AI'!X180</f>
        <v>40.261192000000001</v>
      </c>
      <c r="AQ182" s="167">
        <f>10*LOG10(1/((Summary!$C$80/10^(AN182/10)+Summary!$C$81/10^(AO182/10)+Summary!$C$82/10^(AP182/10))/Summary!$C$83))</f>
        <v>33.980463306152288</v>
      </c>
      <c r="AR182" s="167">
        <f>'Test-AI'!Y180</f>
        <v>0.77970600000000001</v>
      </c>
      <c r="AS182" s="167">
        <f>'Test-AI'!Z180</f>
        <v>38725</v>
      </c>
      <c r="AT182" s="295">
        <f>'Test-AI'!AA180</f>
        <v>1.5547</v>
      </c>
      <c r="AU182" s="357">
        <f>'Test-AI'!AB180</f>
        <v>5</v>
      </c>
      <c r="AV182" s="357">
        <f>'Test-AI'!AC180</f>
        <v>5</v>
      </c>
      <c r="AW182" s="296">
        <f t="shared" si="13"/>
        <v>10.756944444444445</v>
      </c>
      <c r="AX182" s="297">
        <f t="shared" si="14"/>
        <v>14.068005957786902</v>
      </c>
      <c r="AY182" s="298">
        <f t="shared" si="15"/>
        <v>7.8838742393509129</v>
      </c>
      <c r="AZ182" s="297">
        <f t="shared" si="16"/>
        <v>1</v>
      </c>
      <c r="BA182" s="345">
        <f t="shared" si="17"/>
        <v>1</v>
      </c>
      <c r="BB182" s="75"/>
      <c r="BC182" s="75"/>
      <c r="BD182" s="574" t="s">
        <v>46</v>
      </c>
      <c r="BE182" s="549">
        <f t="array" ref="BE182">bdRateExtend($G180:$G183,H180:H183,$AC180:$AC183,AD180:AD183)</f>
        <v>-0.362218207362203</v>
      </c>
      <c r="BF182" s="552"/>
      <c r="BG182" s="552"/>
      <c r="BH182" s="552"/>
      <c r="BI182" s="552"/>
      <c r="BJ182" s="552"/>
      <c r="BK182" s="551">
        <f t="array" ref="BK182">bdRateExtend($G180:$G183,L180:L183,$AC180:$AC183,AH180:AH183)</f>
        <v>-0.29395016207814262</v>
      </c>
      <c r="BL182" s="552"/>
      <c r="BM182" s="551">
        <f t="array" ref="BM182">bdRateExtend($G180:$G183,M180:M183,$AC180:$AC183,AI180:AI183)</f>
        <v>-0.32386355187329707</v>
      </c>
      <c r="BN182" s="552"/>
      <c r="BO182" s="545">
        <f t="array" ref="BO182">bdRateExtend($G180:$G183,N180:N183,$AC180:$AC183,AJ180:AJ183,"None", FALSE,1)</f>
        <v>-0.34221738473336138</v>
      </c>
      <c r="BP182" s="541"/>
      <c r="BQ182" s="545">
        <f t="array" ref="BQ182">bdRateExtend($G180:$G183,O180:O183,$AC180:$AC183,AK180:AK183,"None", FALSE,1)</f>
        <v>-0.31104108491170557</v>
      </c>
      <c r="BR182" s="541"/>
      <c r="BS182" s="551">
        <f t="array" ref="BS182">bdRateExtend($G180:$G183,P180:P183,$AC180:$AC183,AL180:AL183)</f>
        <v>-0.32636372566923377</v>
      </c>
      <c r="BT182" s="552"/>
      <c r="BU182" s="551">
        <f t="array" ref="BU182">bdRateExtend($G180:$G183,Q180:Q183,$AC180:$AC183,AM180:AM183)</f>
        <v>-0.37588071727853045</v>
      </c>
      <c r="BV182" s="552"/>
      <c r="BW182" s="551">
        <f t="array" ref="BW182">bdRateExtend($G180:$G183,R180:R183,$AC180:$AC183,AN180:AN183)</f>
        <v>-0.36220785177600578</v>
      </c>
      <c r="BX182" s="552"/>
      <c r="BY182" s="552"/>
      <c r="BZ182" s="541"/>
      <c r="CA182" s="541"/>
      <c r="CB182" s="552"/>
      <c r="CC182" s="560">
        <f t="array" ref="CC182">bdCAMBIExtend($G180:$G183,V180:V183,$AC180:$AC183,AR180:AR183)</f>
        <v>-0.76073157422799942</v>
      </c>
      <c r="CD182" s="541"/>
      <c r="CE182" s="554">
        <f t="array" ref="CE182">testVMAFRange($G180:$G183,N180:N183,$AC180:$AC183,AJ180:AJ183)</f>
        <v>0</v>
      </c>
      <c r="CF182" s="541"/>
      <c r="CG182" s="554">
        <f t="array" ref="CG182">testVMAFRange($G180:$G183,O180:O183,$AC180:$AC183,AK180:AK183)</f>
        <v>0</v>
      </c>
      <c r="CH182" s="541"/>
    </row>
    <row r="183" spans="1:86" ht="17" customHeight="1" thickBot="1" x14ac:dyDescent="0.25">
      <c r="A183" s="538"/>
      <c r="B183" s="596"/>
      <c r="C183" s="486"/>
      <c r="D183" s="591"/>
      <c r="E183" s="559"/>
      <c r="F183" s="240">
        <v>210</v>
      </c>
      <c r="G183" s="299">
        <f>'Anchor-AI'!L181</f>
        <v>2208.96</v>
      </c>
      <c r="H183" s="300">
        <f>'Anchor-AI'!M181</f>
        <v>26.959523000000001</v>
      </c>
      <c r="I183" s="300">
        <f>'Anchor-AI'!N181</f>
        <v>33.568089999999998</v>
      </c>
      <c r="J183" s="300">
        <f>'Anchor-AI'!O181</f>
        <v>36.519620000000003</v>
      </c>
      <c r="K183" s="295">
        <f>(Summary!$C$63*H183+Summary!$C$64*I183+Summary!$C$65*J183)/Summary!$C$66</f>
        <v>29.654300333333335</v>
      </c>
      <c r="L183" s="300">
        <f>'Anchor-AI'!P181</f>
        <v>9.9722179999999998</v>
      </c>
      <c r="M183" s="300">
        <f>'Anchor-AI'!Q181</f>
        <v>10.185791</v>
      </c>
      <c r="N183" s="300">
        <f>'Anchor-AI'!R181</f>
        <v>52.779546000000003</v>
      </c>
      <c r="O183" s="300">
        <f>'Anchor-AI'!S181</f>
        <v>49.482522000000003</v>
      </c>
      <c r="P183" s="300">
        <f>'Anchor-AI'!T181</f>
        <v>24.259350000000001</v>
      </c>
      <c r="Q183" s="300">
        <f>'Anchor-AI'!U181</f>
        <v>30.664183000000001</v>
      </c>
      <c r="R183" s="300">
        <f>'Anchor-AI'!V181</f>
        <v>26.959503999999999</v>
      </c>
      <c r="S183" s="300">
        <f>'Anchor-AI'!W181</f>
        <v>33.559856000000003</v>
      </c>
      <c r="T183" s="300">
        <f>'Anchor-AI'!X181</f>
        <v>36.518602000000001</v>
      </c>
      <c r="U183" s="300">
        <f>10*LOG10(1/((Summary!$C$80/10^(R183/10)+Summary!$C$81/10^(S183/10)+Summary!$C$82/10^(T183/10))/Summary!$C$83))</f>
        <v>28.376695443251826</v>
      </c>
      <c r="V183" s="300">
        <f>'Anchor-AI'!Y181</f>
        <v>1.50396</v>
      </c>
      <c r="W183" s="300">
        <f>'Anchor-AI'!Z181</f>
        <v>2275.9</v>
      </c>
      <c r="X183" s="300">
        <f>'Anchor-AI'!AA181</f>
        <v>0.1779</v>
      </c>
      <c r="Y183" s="357">
        <f>'Anchor-AI'!AB181</f>
        <v>5</v>
      </c>
      <c r="Z183" s="357">
        <f>'Anchor-AI'!AC181</f>
        <v>5</v>
      </c>
      <c r="AA183" s="301">
        <f t="shared" si="12"/>
        <v>0.6321944444444445</v>
      </c>
      <c r="AC183" s="171">
        <f>'Test-AI'!L181</f>
        <v>1796.3520000000001</v>
      </c>
      <c r="AD183" s="168">
        <f>'Test-AI'!M181</f>
        <v>28.589206000000001</v>
      </c>
      <c r="AE183" s="168">
        <f>'Test-AI'!N181</f>
        <v>35.992376</v>
      </c>
      <c r="AF183" s="168">
        <f>'Test-AI'!O181</f>
        <v>37.325659999999999</v>
      </c>
      <c r="AG183" s="168">
        <f>(Summary!$C$63*AD183+Summary!$C$64*AE183+Summary!$C$65*AF183)/Summary!$C$66</f>
        <v>31.279143333333334</v>
      </c>
      <c r="AH183" s="168">
        <f>'Test-AI'!P181</f>
        <v>10.655673</v>
      </c>
      <c r="AI183" s="168">
        <f>'Test-AI'!Q181</f>
        <v>10.996433</v>
      </c>
      <c r="AJ183" s="168">
        <f>'Test-AI'!R181</f>
        <v>60.644179999999999</v>
      </c>
      <c r="AK183" s="168">
        <f>'Test-AI'!S181</f>
        <v>56.556040000000003</v>
      </c>
      <c r="AL183" s="168">
        <f>'Test-AI'!T181</f>
        <v>25.834043999999999</v>
      </c>
      <c r="AM183" s="168">
        <f>'Test-AI'!U181</f>
        <v>32.462724000000001</v>
      </c>
      <c r="AN183" s="168">
        <f>'Test-AI'!V181</f>
        <v>28.588735</v>
      </c>
      <c r="AO183" s="168">
        <f>'Test-AI'!W181</f>
        <v>35.988287999999997</v>
      </c>
      <c r="AP183" s="168">
        <f>'Test-AI'!X181</f>
        <v>37.320095999999999</v>
      </c>
      <c r="AQ183" s="168">
        <f>10*LOG10(1/((Summary!$C$80/10^(AN183/10)+Summary!$C$81/10^(AO183/10)+Summary!$C$82/10^(AP183/10))/Summary!$C$83))</f>
        <v>30.01951916982021</v>
      </c>
      <c r="AR183" s="168">
        <f>'Test-AI'!Y181</f>
        <v>0.83509999999999995</v>
      </c>
      <c r="AS183" s="168">
        <f>'Test-AI'!Z181</f>
        <v>21429.3</v>
      </c>
      <c r="AT183" s="300">
        <f>'Test-AI'!AA181</f>
        <v>1.4453</v>
      </c>
      <c r="AU183" s="357">
        <f>'Test-AI'!AB181</f>
        <v>5</v>
      </c>
      <c r="AV183" s="357">
        <f>'Test-AI'!AC181</f>
        <v>5</v>
      </c>
      <c r="AW183" s="301">
        <f t="shared" si="13"/>
        <v>5.9525833333333331</v>
      </c>
      <c r="AX183" s="302">
        <f t="shared" si="14"/>
        <v>9.4157476163276055</v>
      </c>
      <c r="AY183" s="303">
        <f t="shared" si="15"/>
        <v>8.1242270938729622</v>
      </c>
      <c r="AZ183" s="297">
        <f t="shared" si="16"/>
        <v>1</v>
      </c>
      <c r="BA183" s="345">
        <f t="shared" si="17"/>
        <v>1</v>
      </c>
      <c r="BB183" s="75"/>
      <c r="BC183" s="75"/>
      <c r="BD183" s="570"/>
      <c r="BE183" s="550"/>
      <c r="BF183" s="553"/>
      <c r="BG183" s="553"/>
      <c r="BH183" s="553"/>
      <c r="BI183" s="553"/>
      <c r="BJ183" s="553"/>
      <c r="BK183" s="553"/>
      <c r="BL183" s="553"/>
      <c r="BM183" s="553"/>
      <c r="BN183" s="553"/>
      <c r="BO183" s="546"/>
      <c r="BP183" s="544"/>
      <c r="BQ183" s="546"/>
      <c r="BR183" s="544"/>
      <c r="BS183" s="553"/>
      <c r="BT183" s="553"/>
      <c r="BU183" s="553"/>
      <c r="BV183" s="553"/>
      <c r="BW183" s="553"/>
      <c r="BX183" s="553"/>
      <c r="BY183" s="553"/>
      <c r="BZ183" s="544"/>
      <c r="CA183" s="544"/>
      <c r="CB183" s="553"/>
      <c r="CC183" s="550"/>
      <c r="CD183" s="541"/>
      <c r="CE183" s="546"/>
      <c r="CF183" s="544"/>
      <c r="CG183" s="546"/>
      <c r="CH183" s="544"/>
    </row>
    <row r="184" spans="1:86" ht="17" customHeight="1" thickBot="1" x14ac:dyDescent="0.25">
      <c r="A184" s="538"/>
      <c r="B184" s="595" t="s">
        <v>148</v>
      </c>
      <c r="C184" s="586" t="s">
        <v>224</v>
      </c>
      <c r="D184" s="589">
        <v>60</v>
      </c>
      <c r="E184" s="557">
        <v>8</v>
      </c>
      <c r="F184" s="238">
        <v>85</v>
      </c>
      <c r="G184" s="289">
        <f>'Anchor-AI'!L182</f>
        <v>87133.823999999993</v>
      </c>
      <c r="H184" s="290">
        <f>'Anchor-AI'!M182</f>
        <v>47.874952999999998</v>
      </c>
      <c r="I184" s="290">
        <f>'Anchor-AI'!N182</f>
        <v>49.864519000000001</v>
      </c>
      <c r="J184" s="290">
        <f>'Anchor-AI'!O182</f>
        <v>49.827325000000002</v>
      </c>
      <c r="K184" s="290">
        <f>(Summary!$C$63*H184+Summary!$C$64*I184+Summary!$C$65*J184)/Summary!$C$66</f>
        <v>48.531942666666659</v>
      </c>
      <c r="L184" s="290">
        <f>'Anchor-AI'!P182</f>
        <v>34.272553000000002</v>
      </c>
      <c r="M184" s="290">
        <f>'Anchor-AI'!Q182</f>
        <v>32.214244000000001</v>
      </c>
      <c r="N184" s="290">
        <f>'Anchor-AI'!R182</f>
        <v>96.919449</v>
      </c>
      <c r="O184" s="290">
        <f>'Anchor-AI'!S182</f>
        <v>96.115544</v>
      </c>
      <c r="P184" s="290">
        <f>'Anchor-AI'!T182</f>
        <v>52.968361000000002</v>
      </c>
      <c r="Q184" s="290">
        <f>'Anchor-AI'!U182</f>
        <v>50.093711999999996</v>
      </c>
      <c r="R184" s="290">
        <f>'Anchor-AI'!V182</f>
        <v>47.874906000000003</v>
      </c>
      <c r="S184" s="290">
        <f>'Anchor-AI'!W182</f>
        <v>49.864483999999997</v>
      </c>
      <c r="T184" s="290">
        <f>'Anchor-AI'!X182</f>
        <v>49.827303000000001</v>
      </c>
      <c r="U184" s="290">
        <f>10*LOG10(1/((Summary!$C$80/10^(R184/10)+Summary!$C$81/10^(S184/10)+Summary!$C$82/10^(T184/10))/Summary!$C$83))</f>
        <v>48.437995408987135</v>
      </c>
      <c r="V184" s="290">
        <f>'Anchor-AI'!Y182</f>
        <v>0.49290899999999999</v>
      </c>
      <c r="W184" s="290">
        <f>'Anchor-AI'!Z182</f>
        <v>2943.6</v>
      </c>
      <c r="X184" s="290">
        <f>'Anchor-AI'!AA182</f>
        <v>0.7258</v>
      </c>
      <c r="Y184" s="360">
        <f>'Anchor-AI'!AB182</f>
        <v>5</v>
      </c>
      <c r="Z184" s="360">
        <f>'Anchor-AI'!AC182</f>
        <v>8</v>
      </c>
      <c r="AA184" s="291">
        <f t="shared" si="12"/>
        <v>0.81766666666666665</v>
      </c>
      <c r="AC184" s="169">
        <f>'Test-AI'!L182</f>
        <v>59873.279999999999</v>
      </c>
      <c r="AD184" s="166">
        <f>'Test-AI'!M182</f>
        <v>48.329957999999998</v>
      </c>
      <c r="AE184" s="166">
        <f>'Test-AI'!N182</f>
        <v>50.651304000000003</v>
      </c>
      <c r="AF184" s="166">
        <f>'Test-AI'!O182</f>
        <v>50.598422999999997</v>
      </c>
      <c r="AG184" s="166">
        <f>(Summary!$C$63*AD184+Summary!$C$64*AE184+Summary!$C$65*AF184)/Summary!$C$66</f>
        <v>49.094926500000007</v>
      </c>
      <c r="AH184" s="166">
        <f>'Test-AI'!P182</f>
        <v>34.533498999999999</v>
      </c>
      <c r="AI184" s="166">
        <f>'Test-AI'!Q182</f>
        <v>32.656655999999998</v>
      </c>
      <c r="AJ184" s="166">
        <f>'Test-AI'!R182</f>
        <v>97.005197999999993</v>
      </c>
      <c r="AK184" s="166">
        <f>'Test-AI'!S182</f>
        <v>96.157194000000004</v>
      </c>
      <c r="AL184" s="166">
        <f>'Test-AI'!T182</f>
        <v>53.371944999999997</v>
      </c>
      <c r="AM184" s="166">
        <f>'Test-AI'!U182</f>
        <v>50.935164999999998</v>
      </c>
      <c r="AN184" s="166">
        <f>'Test-AI'!V182</f>
        <v>48.329904999999997</v>
      </c>
      <c r="AO184" s="166">
        <f>'Test-AI'!W182</f>
        <v>50.651150999999999</v>
      </c>
      <c r="AP184" s="166">
        <f>'Test-AI'!X182</f>
        <v>50.598342000000002</v>
      </c>
      <c r="AQ184" s="166">
        <f>10*LOG10(1/((Summary!$C$80/10^(AN184/10)+Summary!$C$81/10^(AO184/10)+Summary!$C$82/10^(AP184/10))/Summary!$C$83))</f>
        <v>48.968867177140595</v>
      </c>
      <c r="AR184" s="166">
        <f>'Test-AI'!Y182</f>
        <v>0.41310200000000002</v>
      </c>
      <c r="AS184" s="166">
        <f>'Test-AI'!Z182</f>
        <v>109480.5</v>
      </c>
      <c r="AT184" s="290">
        <f>'Test-AI'!AA182</f>
        <v>2.0975000000000001</v>
      </c>
      <c r="AU184" s="356">
        <f>'Test-AI'!AB182</f>
        <v>5</v>
      </c>
      <c r="AV184" s="356">
        <f>'Test-AI'!AC182</f>
        <v>8</v>
      </c>
      <c r="AW184" s="291">
        <f t="shared" si="13"/>
        <v>30.411249999999999</v>
      </c>
      <c r="AX184" s="292">
        <f t="shared" si="14"/>
        <v>37.192723196086426</v>
      </c>
      <c r="AY184" s="293">
        <f t="shared" si="15"/>
        <v>2.8899145770184624</v>
      </c>
      <c r="AZ184" s="292">
        <f t="shared" si="16"/>
        <v>1</v>
      </c>
      <c r="BA184" s="344">
        <f t="shared" si="17"/>
        <v>1</v>
      </c>
      <c r="BB184" s="75"/>
      <c r="BC184" s="75"/>
      <c r="BD184" s="572" t="s">
        <v>39</v>
      </c>
      <c r="BE184" s="549">
        <f t="array" ref="BE184">bdRateExtend($G184:$G187,H184:H187,$AC184:$AC187,AD184:AD187)</f>
        <v>-0.34627329867721734</v>
      </c>
      <c r="BF184" s="551">
        <f t="array" ref="BF184">bdRateExtend($G184:$G189,H184:H189,$AC184:$AC189,AD184:AD189)</f>
        <v>-0.33854347336193091</v>
      </c>
      <c r="BG184" s="551">
        <f t="array" ref="BG184">bdRateExtend($G184:$G189,I184:I189,$AC184:$AC189,AE184:AE189)</f>
        <v>-0.43286855876497154</v>
      </c>
      <c r="BH184" s="551">
        <f t="array" ref="BH184">bdRateExtend($G184:$G189,J184:J189,$AC184:$AC189,AF184:AF189)</f>
        <v>-0.45967730097412651</v>
      </c>
      <c r="BI184" s="551">
        <f t="array" ref="BI184">bdRateExtend($G184:$G189,K184:K189,$AC184:$AC189,AG184:AG189)</f>
        <v>-0.36869310682538714</v>
      </c>
      <c r="BJ184" s="575">
        <f>(Summary!$C$94*BF184+Summary!$C$95*BG184+Summary!$C$96*BH184)/Summary!$C$97</f>
        <v>-0.34716182988254041</v>
      </c>
      <c r="BK184" s="551">
        <f t="array" ref="BK184">bdRateExtend($G184:$G187,L184:L187,$AC184:$AC187,AH184:AH187)</f>
        <v>-0.34576278391659965</v>
      </c>
      <c r="BL184" s="551">
        <f t="array" ref="BL184">bdRateExtend($G184:$G189,L184:L189,$AC184:$AC189,AH184:AH189)</f>
        <v>-0.34927189105359591</v>
      </c>
      <c r="BM184" s="551">
        <f t="array" ref="BM184">bdRateExtend($G184:$G187,M184:M187,$AC184:$AC187,AI184:AI187)</f>
        <v>-0.36463104554470072</v>
      </c>
      <c r="BN184" s="551">
        <f t="array" ref="BN184">bdRateExtend($G184:$G189,M184:M189,$AC184:$AC189,AI184:AI189)</f>
        <v>-0.36826229549521095</v>
      </c>
      <c r="BO184" s="548">
        <f t="array" ref="BO184">bdRateExtend($G184:$G187,N184:N187,$AC184:$AC187,AJ184:AJ187,"None", FALSE,1)</f>
        <v>-0.39435180155959759</v>
      </c>
      <c r="BP184" s="585">
        <f t="array" ref="BP184">bdRateExtend($G184:$G189,N184:N189,$AC184:$AC189,AJ184:AJ189,"None", FALSE,1)</f>
        <v>-0.37902465965365773</v>
      </c>
      <c r="BQ184" s="548">
        <f t="array" ref="BQ184">bdRateExtend($G184:$G187,O184:O187,$AC184:$AC187,AK184:AK187,"None", FALSE,1)</f>
        <v>-0.36582209373747165</v>
      </c>
      <c r="BR184" s="585">
        <f t="array" ref="BR184">bdRateExtend($G184:$G189,O184:O189,$AC184:$AC189,AK184:AK189,"None", FALSE,1)</f>
        <v>-0.36104321823239738</v>
      </c>
      <c r="BS184" s="551">
        <f t="array" ref="BS184">bdRateExtend($G184:$G187,P184:P187,$AC184:$AC187,AL184:AL187)</f>
        <v>-0.3515589063289507</v>
      </c>
      <c r="BT184" s="551">
        <f t="array" ref="BT184">bdRateExtend($G184:$G189,P184:P189,$AC184:$AC189,AL184:AL189)</f>
        <v>-0.34571293854901508</v>
      </c>
      <c r="BU184" s="551">
        <f t="array" ref="BU184">bdRateExtend($G184:$G187,Q184:Q187,$AC184:$AC187,AM184:AM187)</f>
        <v>-0.36812791277040713</v>
      </c>
      <c r="BV184" s="551">
        <f t="array" ref="BV184">bdRateExtend($G184:$G189,Q184:Q189,$AC184:$AC189,AM184:AM189)</f>
        <v>-0.37948887549308008</v>
      </c>
      <c r="BW184" s="551">
        <f t="array" ref="BW184">bdRateExtend($G184:$G187,R184:R187,$AC184:$AC187,AN184:AN187)</f>
        <v>-0.34627849103801389</v>
      </c>
      <c r="BX184" s="551">
        <f t="array" ref="BX184">bdRateExtend($G184:$G189,R184:R189,$AC184:$AC189,AN184:AN189)</f>
        <v>-0.3385457029158333</v>
      </c>
      <c r="BY184" s="551">
        <f t="array" ref="BY184">bdRateExtend($G184:$G189,S184:S189,$AC184:$AC189,AO184:AO189)</f>
        <v>-0.43284068352721483</v>
      </c>
      <c r="BZ184" s="555">
        <f t="array" ref="BZ184">bdRateExtend($G184:$G189,T184:T189,$AC184:$AC189,AP184:AP189)</f>
        <v>-0.45968781524778224</v>
      </c>
      <c r="CA184" s="555">
        <f t="array" ref="CA184">bdRateExtend($G184:$G189,U184:U189,$AC184:$AC189,AQ184:AQ189)</f>
        <v>-0.35123903475041274</v>
      </c>
      <c r="CB184" s="575">
        <f>(Summary!$C$108*BX184+Summary!$C$109*BY184+Summary!$C$110*BZ184)/Summary!$C$111</f>
        <v>-0.34716318663356655</v>
      </c>
      <c r="CC184" s="561">
        <f t="array" ref="CC184">bdCAMBIExtend($G184:$G187,V184:V187,$AC184:$AC187,AR184:AR187)</f>
        <v>-0.26806862370240159</v>
      </c>
      <c r="CD184" s="561">
        <f t="array" ref="CD184">bdCAMBIExtend($G184:$G189,V184:V189,$AC184:$AC189,AR184:AR189)</f>
        <v>-0.22060450408714813</v>
      </c>
      <c r="CE184" s="547">
        <f t="array" ref="CE184">testVMAFRange($G184:$G187,N184:N187,$AC184:$AC187,AJ184:AJ187)</f>
        <v>0</v>
      </c>
      <c r="CF184" s="543">
        <f t="array" ref="CF184">testVMAFRange($G184:$G189,N184:N189,$AC184:$AC189,AJ184:AJ189)</f>
        <v>0</v>
      </c>
      <c r="CG184" s="547">
        <f t="array" ref="CG184">testVMAFRange($G184:$G187,O184:O187,$AC184:$AC187,AK184:AK187)</f>
        <v>0</v>
      </c>
      <c r="CH184" s="543">
        <f t="array" ref="CH184">testVMAFRange($G184:$G189,O184:O189,$AC184:$AC189,AK184:AK189)</f>
        <v>0</v>
      </c>
    </row>
    <row r="185" spans="1:86" ht="17" customHeight="1" x14ac:dyDescent="0.2">
      <c r="A185" s="538"/>
      <c r="B185" s="566"/>
      <c r="C185" s="485"/>
      <c r="D185" s="590"/>
      <c r="E185" s="558"/>
      <c r="F185" s="239">
        <v>110</v>
      </c>
      <c r="G185" s="294">
        <f>'Anchor-AI'!L183</f>
        <v>55523.232000000004</v>
      </c>
      <c r="H185" s="295">
        <f>'Anchor-AI'!M183</f>
        <v>42.628751000000001</v>
      </c>
      <c r="I185" s="295">
        <f>'Anchor-AI'!N183</f>
        <v>44.720415000000003</v>
      </c>
      <c r="J185" s="295">
        <f>'Anchor-AI'!O183</f>
        <v>44.689214</v>
      </c>
      <c r="K185" s="295">
        <f>(Summary!$C$63*H185+Summary!$C$64*I185+Summary!$C$65*J185)/Summary!$C$66</f>
        <v>43.320772166666671</v>
      </c>
      <c r="L185" s="295">
        <f>'Anchor-AI'!P183</f>
        <v>29.664852</v>
      </c>
      <c r="M185" s="295">
        <f>'Anchor-AI'!Q183</f>
        <v>28.123888999999998</v>
      </c>
      <c r="N185" s="295">
        <f>'Anchor-AI'!R183</f>
        <v>95.317111999999995</v>
      </c>
      <c r="O185" s="295">
        <f>'Anchor-AI'!S183</f>
        <v>94.114922000000007</v>
      </c>
      <c r="P185" s="295">
        <f>'Anchor-AI'!T183</f>
        <v>47.230049999999999</v>
      </c>
      <c r="Q185" s="295">
        <f>'Anchor-AI'!U183</f>
        <v>45.387045000000001</v>
      </c>
      <c r="R185" s="295">
        <f>'Anchor-AI'!V183</f>
        <v>42.628729999999997</v>
      </c>
      <c r="S185" s="295">
        <f>'Anchor-AI'!W183</f>
        <v>44.720216999999998</v>
      </c>
      <c r="T185" s="295">
        <f>'Anchor-AI'!X183</f>
        <v>44.688991999999999</v>
      </c>
      <c r="U185" s="295">
        <f>10*LOG10(1/((Summary!$C$80/10^(R185/10)+Summary!$C$81/10^(S185/10)+Summary!$C$82/10^(T185/10))/Summary!$C$83))</f>
        <v>43.216873627493399</v>
      </c>
      <c r="V185" s="295">
        <f>'Anchor-AI'!Y183</f>
        <v>0.58620899999999998</v>
      </c>
      <c r="W185" s="295">
        <f>'Anchor-AI'!Z183</f>
        <v>2564.8000000000002</v>
      </c>
      <c r="X185" s="295">
        <f>'Anchor-AI'!AA183</f>
        <v>0.68430000000000002</v>
      </c>
      <c r="Y185" s="357">
        <f>'Anchor-AI'!AB183</f>
        <v>5</v>
      </c>
      <c r="Z185" s="357">
        <f>'Anchor-AI'!AC183</f>
        <v>8</v>
      </c>
      <c r="AA185" s="296">
        <f t="shared" si="12"/>
        <v>0.71244444444444455</v>
      </c>
      <c r="AC185" s="170">
        <f>'Test-AI'!L183</f>
        <v>38386.944000000003</v>
      </c>
      <c r="AD185" s="167">
        <f>'Test-AI'!M183</f>
        <v>43.291210999999997</v>
      </c>
      <c r="AE185" s="167">
        <f>'Test-AI'!N183</f>
        <v>45.713481000000002</v>
      </c>
      <c r="AF185" s="167">
        <f>'Test-AI'!O183</f>
        <v>45.801943000000001</v>
      </c>
      <c r="AG185" s="167">
        <f>(Summary!$C$63*AD185+Summary!$C$64*AE185+Summary!$C$65*AF185)/Summary!$C$66</f>
        <v>44.113378000000004</v>
      </c>
      <c r="AH185" s="167">
        <f>'Test-AI'!P183</f>
        <v>30.171381</v>
      </c>
      <c r="AI185" s="167">
        <f>'Test-AI'!Q183</f>
        <v>28.824373999999999</v>
      </c>
      <c r="AJ185" s="167">
        <f>'Test-AI'!R183</f>
        <v>95.737765999999993</v>
      </c>
      <c r="AK185" s="167">
        <f>'Test-AI'!S183</f>
        <v>94.497878999999998</v>
      </c>
      <c r="AL185" s="167">
        <f>'Test-AI'!T183</f>
        <v>47.998713000000002</v>
      </c>
      <c r="AM185" s="167">
        <f>'Test-AI'!U183</f>
        <v>46.229688000000003</v>
      </c>
      <c r="AN185" s="167">
        <f>'Test-AI'!V183</f>
        <v>43.291204999999998</v>
      </c>
      <c r="AO185" s="167">
        <f>'Test-AI'!W183</f>
        <v>45.713239000000002</v>
      </c>
      <c r="AP185" s="167">
        <f>'Test-AI'!X183</f>
        <v>45.801865999999997</v>
      </c>
      <c r="AQ185" s="167">
        <f>10*LOG10(1/((Summary!$C$80/10^(AN185/10)+Summary!$C$81/10^(AO185/10)+Summary!$C$82/10^(AP185/10))/Summary!$C$83))</f>
        <v>43.96858994688354</v>
      </c>
      <c r="AR185" s="167">
        <f>'Test-AI'!Y183</f>
        <v>0.36249300000000001</v>
      </c>
      <c r="AS185" s="167">
        <f>'Test-AI'!Z183</f>
        <v>98318.7</v>
      </c>
      <c r="AT185" s="295">
        <f>'Test-AI'!AA183</f>
        <v>2.1926000000000001</v>
      </c>
      <c r="AU185" s="357">
        <f>'Test-AI'!AB183</f>
        <v>5</v>
      </c>
      <c r="AV185" s="357">
        <f>'Test-AI'!AC183</f>
        <v>8</v>
      </c>
      <c r="AW185" s="296">
        <f t="shared" si="13"/>
        <v>27.310749999999999</v>
      </c>
      <c r="AX185" s="297">
        <f t="shared" si="14"/>
        <v>38.333866188396755</v>
      </c>
      <c r="AY185" s="298">
        <f t="shared" si="15"/>
        <v>3.2041502265088413</v>
      </c>
      <c r="AZ185" s="297">
        <f t="shared" si="16"/>
        <v>1</v>
      </c>
      <c r="BA185" s="345">
        <f t="shared" si="17"/>
        <v>1</v>
      </c>
      <c r="BB185" s="75"/>
      <c r="BC185" s="75"/>
      <c r="BD185" s="565"/>
      <c r="BE185" s="550"/>
      <c r="BF185" s="552"/>
      <c r="BG185" s="552"/>
      <c r="BH185" s="552"/>
      <c r="BI185" s="552"/>
      <c r="BJ185" s="552"/>
      <c r="BK185" s="553"/>
      <c r="BL185" s="552"/>
      <c r="BM185" s="553"/>
      <c r="BN185" s="552"/>
      <c r="BO185" s="546"/>
      <c r="BP185" s="541"/>
      <c r="BQ185" s="546"/>
      <c r="BR185" s="541"/>
      <c r="BS185" s="553"/>
      <c r="BT185" s="552"/>
      <c r="BU185" s="553"/>
      <c r="BV185" s="552"/>
      <c r="BW185" s="553"/>
      <c r="BX185" s="552"/>
      <c r="BY185" s="552"/>
      <c r="BZ185" s="541"/>
      <c r="CA185" s="541"/>
      <c r="CB185" s="552"/>
      <c r="CC185" s="553"/>
      <c r="CD185" s="552"/>
      <c r="CE185" s="546"/>
      <c r="CF185" s="541"/>
      <c r="CG185" s="546"/>
      <c r="CH185" s="541"/>
    </row>
    <row r="186" spans="1:86" ht="17" customHeight="1" x14ac:dyDescent="0.2">
      <c r="A186" s="538"/>
      <c r="B186" s="566"/>
      <c r="C186" s="485"/>
      <c r="D186" s="590"/>
      <c r="E186" s="558"/>
      <c r="F186" s="239">
        <v>135</v>
      </c>
      <c r="G186" s="294">
        <f>'Anchor-AI'!L184</f>
        <v>33884.160000000003</v>
      </c>
      <c r="H186" s="295">
        <f>'Anchor-AI'!M184</f>
        <v>37.424532999999997</v>
      </c>
      <c r="I186" s="295">
        <f>'Anchor-AI'!N184</f>
        <v>39.574057000000003</v>
      </c>
      <c r="J186" s="295">
        <f>'Anchor-AI'!O184</f>
        <v>39.798535000000001</v>
      </c>
      <c r="K186" s="295">
        <f>(Summary!$C$63*H186+Summary!$C$64*I186+Summary!$C$65*J186)/Summary!$C$66</f>
        <v>38.178453999999995</v>
      </c>
      <c r="L186" s="295">
        <f>'Anchor-AI'!P184</f>
        <v>25.158781999999999</v>
      </c>
      <c r="M186" s="295">
        <f>'Anchor-AI'!Q184</f>
        <v>23.908729000000001</v>
      </c>
      <c r="N186" s="295">
        <f>'Anchor-AI'!R184</f>
        <v>91.090399000000005</v>
      </c>
      <c r="O186" s="295">
        <f>'Anchor-AI'!S184</f>
        <v>89.371803999999997</v>
      </c>
      <c r="P186" s="295">
        <f>'Anchor-AI'!T184</f>
        <v>41.232385000000001</v>
      </c>
      <c r="Q186" s="295">
        <f>'Anchor-AI'!U184</f>
        <v>40.583835000000001</v>
      </c>
      <c r="R186" s="295">
        <f>'Anchor-AI'!V184</f>
        <v>37.424332</v>
      </c>
      <c r="S186" s="295">
        <f>'Anchor-AI'!W184</f>
        <v>39.573898</v>
      </c>
      <c r="T186" s="295">
        <f>'Anchor-AI'!X184</f>
        <v>39.798423</v>
      </c>
      <c r="U186" s="295">
        <f>10*LOG10(1/((Summary!$C$80/10^(R186/10)+Summary!$C$81/10^(S186/10)+Summary!$C$82/10^(T186/10))/Summary!$C$83))</f>
        <v>38.055442237435848</v>
      </c>
      <c r="V186" s="295">
        <f>'Anchor-AI'!Y184</f>
        <v>0.641957</v>
      </c>
      <c r="W186" s="295">
        <f>'Anchor-AI'!Z184</f>
        <v>3936.6</v>
      </c>
      <c r="X186" s="295">
        <f>'Anchor-AI'!AA184</f>
        <v>0.52070000000000005</v>
      </c>
      <c r="Y186" s="357">
        <f>'Anchor-AI'!AB184</f>
        <v>5</v>
      </c>
      <c r="Z186" s="357">
        <f>'Anchor-AI'!AC184</f>
        <v>8</v>
      </c>
      <c r="AA186" s="296">
        <f t="shared" si="12"/>
        <v>1.0934999999999999</v>
      </c>
      <c r="AC186" s="170">
        <f>'Test-AI'!L184</f>
        <v>23421.887999999999</v>
      </c>
      <c r="AD186" s="167">
        <f>'Test-AI'!M184</f>
        <v>38.043100000000003</v>
      </c>
      <c r="AE186" s="167">
        <f>'Test-AI'!N184</f>
        <v>41.154891999999997</v>
      </c>
      <c r="AF186" s="167">
        <f>'Test-AI'!O184</f>
        <v>41.543683999999999</v>
      </c>
      <c r="AG186" s="167">
        <f>(Summary!$C$63*AD186+Summary!$C$64*AE186+Summary!$C$65*AF186)/Summary!$C$66</f>
        <v>39.145162666666664</v>
      </c>
      <c r="AH186" s="167">
        <f>'Test-AI'!P184</f>
        <v>25.690211000000001</v>
      </c>
      <c r="AI186" s="167">
        <f>'Test-AI'!Q184</f>
        <v>24.676217000000001</v>
      </c>
      <c r="AJ186" s="167">
        <f>'Test-AI'!R184</f>
        <v>92.716735999999997</v>
      </c>
      <c r="AK186" s="167">
        <f>'Test-AI'!S184</f>
        <v>90.567847999999998</v>
      </c>
      <c r="AL186" s="167">
        <f>'Test-AI'!T184</f>
        <v>42.109336999999996</v>
      </c>
      <c r="AM186" s="167">
        <f>'Test-AI'!U184</f>
        <v>41.426805999999999</v>
      </c>
      <c r="AN186" s="167">
        <f>'Test-AI'!V184</f>
        <v>38.042971000000001</v>
      </c>
      <c r="AO186" s="167">
        <f>'Test-AI'!W184</f>
        <v>41.154777000000003</v>
      </c>
      <c r="AP186" s="167">
        <f>'Test-AI'!X184</f>
        <v>41.543148000000002</v>
      </c>
      <c r="AQ186" s="167">
        <f>10*LOG10(1/((Summary!$C$80/10^(AN186/10)+Summary!$C$81/10^(AO186/10)+Summary!$C$82/10^(AP186/10))/Summary!$C$83))</f>
        <v>38.891511097114254</v>
      </c>
      <c r="AR186" s="167">
        <f>'Test-AI'!Y184</f>
        <v>0.30380499999999999</v>
      </c>
      <c r="AS186" s="167">
        <f>'Test-AI'!Z184</f>
        <v>120636.7</v>
      </c>
      <c r="AT186" s="295">
        <f>'Test-AI'!AA184</f>
        <v>1.9750000000000001</v>
      </c>
      <c r="AU186" s="357">
        <f>'Test-AI'!AB184</f>
        <v>5</v>
      </c>
      <c r="AV186" s="357">
        <f>'Test-AI'!AC184</f>
        <v>8</v>
      </c>
      <c r="AW186" s="296">
        <f t="shared" si="13"/>
        <v>33.510194444444444</v>
      </c>
      <c r="AX186" s="297">
        <f t="shared" si="14"/>
        <v>30.644896611288928</v>
      </c>
      <c r="AY186" s="298">
        <f t="shared" si="15"/>
        <v>3.7929710005761472</v>
      </c>
      <c r="AZ186" s="297">
        <f t="shared" si="16"/>
        <v>1</v>
      </c>
      <c r="BA186" s="345">
        <f t="shared" si="17"/>
        <v>1</v>
      </c>
      <c r="BB186" s="75"/>
      <c r="BC186" s="75"/>
      <c r="BD186" s="573" t="s">
        <v>147</v>
      </c>
      <c r="BE186" s="549">
        <f t="array" ref="BE186">bdRateExtend($G185:$G188,H185:H188,$AC185:$AC188,AD185:AD188)</f>
        <v>-0.33986145207072171</v>
      </c>
      <c r="BF186" s="552"/>
      <c r="BG186" s="552"/>
      <c r="BH186" s="552"/>
      <c r="BI186" s="552"/>
      <c r="BJ186" s="552"/>
      <c r="BK186" s="551">
        <f t="array" ref="BK186">bdRateExtend($G185:$G188,L185:L188,$AC185:$AC188,AH185:AH188)</f>
        <v>-0.3501565366957089</v>
      </c>
      <c r="BL186" s="552"/>
      <c r="BM186" s="551">
        <f t="array" ref="BM186">bdRateExtend($G185:$G188,M185:M188,$AC185:$AC188,AI185:AI188)</f>
        <v>-0.36854821948203187</v>
      </c>
      <c r="BN186" s="552"/>
      <c r="BO186" s="545">
        <f t="array" ref="BO186">bdRateExtend($G185:$G188,N185:N188,$AC185:$AC188,AJ185:AJ188,"None", FALSE,1)</f>
        <v>-0.37370949024215394</v>
      </c>
      <c r="BP186" s="541"/>
      <c r="BQ186" s="545">
        <f t="array" ref="BQ186">bdRateExtend($G185:$G188,O185:O188,$AC185:$AC188,AK185:AK188,"None", FALSE,1)</f>
        <v>-0.35582246992631961</v>
      </c>
      <c r="BR186" s="541"/>
      <c r="BS186" s="551">
        <f t="array" ref="BS186">bdRateExtend($G185:$G188,P185:P188,$AC185:$AC188,AL185:AL188)</f>
        <v>-0.35054296499758619</v>
      </c>
      <c r="BT186" s="552"/>
      <c r="BU186" s="551">
        <f t="array" ref="BU186">bdRateExtend($G185:$G188,Q185:Q188,$AC185:$AC188,AM185:AM188)</f>
        <v>-0.37371478767490951</v>
      </c>
      <c r="BV186" s="552"/>
      <c r="BW186" s="551">
        <f t="array" ref="BW186">bdRateExtend($G185:$G188,R185:R188,$AC185:$AC188,AN185:AN188)</f>
        <v>-0.33987876670155337</v>
      </c>
      <c r="BX186" s="552"/>
      <c r="BY186" s="552"/>
      <c r="BZ186" s="541"/>
      <c r="CA186" s="541"/>
      <c r="CB186" s="552"/>
      <c r="CC186" s="561">
        <f t="array" ref="CC186">bdCAMBIExtend($G185:$G188,V185:V188,$AC185:$AC188,AR185:AR188)</f>
        <v>-0.25990225401334499</v>
      </c>
      <c r="CD186" s="552"/>
      <c r="CE186" s="554">
        <f t="array" ref="CE186">testVMAFRange($G185:$G188,N185:N188,$AC185:$AC188,AJ185:AJ188)</f>
        <v>0</v>
      </c>
      <c r="CF186" s="541"/>
      <c r="CG186" s="554">
        <f t="array" ref="CG186">testVMAFRange($G185:$G188,O185:O188,$AC185:$AC188,AK185:AK188)</f>
        <v>0</v>
      </c>
      <c r="CH186" s="541"/>
    </row>
    <row r="187" spans="1:86" ht="17" customHeight="1" x14ac:dyDescent="0.2">
      <c r="A187" s="538"/>
      <c r="B187" s="566"/>
      <c r="C187" s="485"/>
      <c r="D187" s="590"/>
      <c r="E187" s="558"/>
      <c r="F187" s="239">
        <v>160</v>
      </c>
      <c r="G187" s="294">
        <f>'Anchor-AI'!L185</f>
        <v>19043.616000000002</v>
      </c>
      <c r="H187" s="295">
        <f>'Anchor-AI'!M185</f>
        <v>32.016441</v>
      </c>
      <c r="I187" s="295">
        <f>'Anchor-AI'!N185</f>
        <v>34.786295000000003</v>
      </c>
      <c r="J187" s="295">
        <f>'Anchor-AI'!O185</f>
        <v>35.403430999999998</v>
      </c>
      <c r="K187" s="295">
        <f>(Summary!$C$63*H187+Summary!$C$64*I187+Summary!$C$65*J187)/Summary!$C$66</f>
        <v>33.042581666666671</v>
      </c>
      <c r="L187" s="295">
        <f>'Anchor-AI'!P185</f>
        <v>20.340253000000001</v>
      </c>
      <c r="M187" s="295">
        <f>'Anchor-AI'!Q185</f>
        <v>19.283515000000001</v>
      </c>
      <c r="N187" s="295">
        <f>'Anchor-AI'!R185</f>
        <v>81.457459999999998</v>
      </c>
      <c r="O187" s="295">
        <f>'Anchor-AI'!S185</f>
        <v>78.717236999999997</v>
      </c>
      <c r="P187" s="295">
        <f>'Anchor-AI'!T185</f>
        <v>34.435282999999998</v>
      </c>
      <c r="Q187" s="295">
        <f>'Anchor-AI'!U185</f>
        <v>35.842947000000002</v>
      </c>
      <c r="R187" s="295">
        <f>'Anchor-AI'!V185</f>
        <v>32.015597999999997</v>
      </c>
      <c r="S187" s="295">
        <f>'Anchor-AI'!W185</f>
        <v>34.786144</v>
      </c>
      <c r="T187" s="295">
        <f>'Anchor-AI'!X185</f>
        <v>35.403297999999999</v>
      </c>
      <c r="U187" s="295">
        <f>10*LOG10(1/((Summary!$C$80/10^(R187/10)+Summary!$C$81/10^(S187/10)+Summary!$C$82/10^(T187/10))/Summary!$C$83))</f>
        <v>32.818922870718644</v>
      </c>
      <c r="V187" s="295">
        <f>'Anchor-AI'!Y185</f>
        <v>0.611398</v>
      </c>
      <c r="W187" s="295">
        <f>'Anchor-AI'!Z185</f>
        <v>3484.1</v>
      </c>
      <c r="X187" s="295">
        <f>'Anchor-AI'!AA185</f>
        <v>0.4274</v>
      </c>
      <c r="Y187" s="357">
        <f>'Anchor-AI'!AB185</f>
        <v>5</v>
      </c>
      <c r="Z187" s="357">
        <f>'Anchor-AI'!AC185</f>
        <v>8</v>
      </c>
      <c r="AA187" s="296">
        <f t="shared" si="12"/>
        <v>0.96780555555555559</v>
      </c>
      <c r="AC187" s="170">
        <f>'Test-AI'!L185</f>
        <v>13654.175999999999</v>
      </c>
      <c r="AD187" s="167">
        <f>'Test-AI'!M185</f>
        <v>32.680636</v>
      </c>
      <c r="AE187" s="167">
        <f>'Test-AI'!N185</f>
        <v>37.099255999999997</v>
      </c>
      <c r="AF187" s="167">
        <f>'Test-AI'!O185</f>
        <v>37.888204999999999</v>
      </c>
      <c r="AG187" s="167">
        <f>(Summary!$C$63*AD187+Summary!$C$64*AE187+Summary!$C$65*AF187)/Summary!$C$66</f>
        <v>34.285000833333335</v>
      </c>
      <c r="AH187" s="167">
        <f>'Test-AI'!P185</f>
        <v>21.179331000000001</v>
      </c>
      <c r="AI187" s="167">
        <f>'Test-AI'!Q185</f>
        <v>20.306560000000001</v>
      </c>
      <c r="AJ187" s="167">
        <f>'Test-AI'!R185</f>
        <v>84.218889000000004</v>
      </c>
      <c r="AK187" s="167">
        <f>'Test-AI'!S185</f>
        <v>81.155946999999998</v>
      </c>
      <c r="AL187" s="167">
        <f>'Test-AI'!T185</f>
        <v>35.565308999999999</v>
      </c>
      <c r="AM187" s="167">
        <f>'Test-AI'!U185</f>
        <v>36.973613</v>
      </c>
      <c r="AN187" s="167">
        <f>'Test-AI'!V185</f>
        <v>32.680334000000002</v>
      </c>
      <c r="AO187" s="167">
        <f>'Test-AI'!W185</f>
        <v>37.098730000000003</v>
      </c>
      <c r="AP187" s="167">
        <f>'Test-AI'!X185</f>
        <v>37.888136000000003</v>
      </c>
      <c r="AQ187" s="167">
        <f>10*LOG10(1/((Summary!$C$80/10^(AN187/10)+Summary!$C$81/10^(AO187/10)+Summary!$C$82/10^(AP187/10))/Summary!$C$83))</f>
        <v>33.775195608879038</v>
      </c>
      <c r="AR187" s="167">
        <f>'Test-AI'!Y185</f>
        <v>0.33110899999999999</v>
      </c>
      <c r="AS187" s="167">
        <f>'Test-AI'!Z185</f>
        <v>107077.1</v>
      </c>
      <c r="AT187" s="295">
        <f>'Test-AI'!AA185</f>
        <v>2.0335999999999999</v>
      </c>
      <c r="AU187" s="357">
        <f>'Test-AI'!AB185</f>
        <v>5</v>
      </c>
      <c r="AV187" s="357">
        <f>'Test-AI'!AC185</f>
        <v>8</v>
      </c>
      <c r="AW187" s="296">
        <f t="shared" si="13"/>
        <v>29.743638888888892</v>
      </c>
      <c r="AX187" s="297">
        <f t="shared" si="14"/>
        <v>30.733073103527456</v>
      </c>
      <c r="AY187" s="298">
        <f t="shared" si="15"/>
        <v>4.7580720636406175</v>
      </c>
      <c r="AZ187" s="297">
        <f t="shared" si="16"/>
        <v>1</v>
      </c>
      <c r="BA187" s="345">
        <f t="shared" si="17"/>
        <v>1</v>
      </c>
      <c r="BB187" s="75"/>
      <c r="BC187" s="75"/>
      <c r="BD187" s="565"/>
      <c r="BE187" s="550"/>
      <c r="BF187" s="552"/>
      <c r="BG187" s="552"/>
      <c r="BH187" s="552"/>
      <c r="BI187" s="552"/>
      <c r="BJ187" s="552"/>
      <c r="BK187" s="553"/>
      <c r="BL187" s="552"/>
      <c r="BM187" s="553"/>
      <c r="BN187" s="552"/>
      <c r="BO187" s="546"/>
      <c r="BP187" s="541"/>
      <c r="BQ187" s="546"/>
      <c r="BR187" s="541"/>
      <c r="BS187" s="553"/>
      <c r="BT187" s="552"/>
      <c r="BU187" s="553"/>
      <c r="BV187" s="552"/>
      <c r="BW187" s="553"/>
      <c r="BX187" s="552"/>
      <c r="BY187" s="552"/>
      <c r="BZ187" s="541"/>
      <c r="CA187" s="541"/>
      <c r="CB187" s="552"/>
      <c r="CC187" s="553"/>
      <c r="CD187" s="552"/>
      <c r="CE187" s="546"/>
      <c r="CF187" s="541"/>
      <c r="CG187" s="546"/>
      <c r="CH187" s="541"/>
    </row>
    <row r="188" spans="1:86" ht="17" customHeight="1" thickBot="1" x14ac:dyDescent="0.25">
      <c r="A188" s="538"/>
      <c r="B188" s="566"/>
      <c r="C188" s="485"/>
      <c r="D188" s="590"/>
      <c r="E188" s="558"/>
      <c r="F188" s="239">
        <v>185</v>
      </c>
      <c r="G188" s="294">
        <f>'Anchor-AI'!L186</f>
        <v>10186.175999999999</v>
      </c>
      <c r="H188" s="295">
        <f>'Anchor-AI'!M186</f>
        <v>26.213871999999999</v>
      </c>
      <c r="I188" s="295">
        <f>'Anchor-AI'!N186</f>
        <v>31.679766999999998</v>
      </c>
      <c r="J188" s="295">
        <f>'Anchor-AI'!O186</f>
        <v>33.301653000000002</v>
      </c>
      <c r="K188" s="295">
        <f>(Summary!$C$63*H188+Summary!$C$64*I188+Summary!$C$65*J188)/Summary!$C$66</f>
        <v>28.306151333333332</v>
      </c>
      <c r="L188" s="295">
        <f>'Anchor-AI'!P186</f>
        <v>14.970882</v>
      </c>
      <c r="M188" s="295">
        <f>'Anchor-AI'!Q186</f>
        <v>14.154292999999999</v>
      </c>
      <c r="N188" s="295">
        <f>'Anchor-AI'!R186</f>
        <v>59.739820000000002</v>
      </c>
      <c r="O188" s="295">
        <f>'Anchor-AI'!S186</f>
        <v>56.824486</v>
      </c>
      <c r="P188" s="295">
        <f>'Anchor-AI'!T186</f>
        <v>27.340501</v>
      </c>
      <c r="Q188" s="295">
        <f>'Anchor-AI'!U186</f>
        <v>31.058281999999998</v>
      </c>
      <c r="R188" s="295">
        <f>'Anchor-AI'!V186</f>
        <v>26.213733000000001</v>
      </c>
      <c r="S188" s="295">
        <f>'Anchor-AI'!W186</f>
        <v>31.679663999999999</v>
      </c>
      <c r="T188" s="295">
        <f>'Anchor-AI'!X186</f>
        <v>33.300660999999998</v>
      </c>
      <c r="U188" s="295">
        <f>10*LOG10(1/((Summary!$C$80/10^(R188/10)+Summary!$C$81/10^(S188/10)+Summary!$C$82/10^(T188/10))/Summary!$C$83))</f>
        <v>27.4828239102936</v>
      </c>
      <c r="V188" s="295">
        <f>'Anchor-AI'!Y186</f>
        <v>0.451127</v>
      </c>
      <c r="W188" s="295">
        <f>'Anchor-AI'!Z186</f>
        <v>3355.7</v>
      </c>
      <c r="X188" s="295">
        <f>'Anchor-AI'!AA186</f>
        <v>0.34570000000000001</v>
      </c>
      <c r="Y188" s="357">
        <f>'Anchor-AI'!AB186</f>
        <v>5</v>
      </c>
      <c r="Z188" s="357">
        <f>'Anchor-AI'!AC186</f>
        <v>8</v>
      </c>
      <c r="AA188" s="296">
        <f t="shared" si="12"/>
        <v>0.93213888888888885</v>
      </c>
      <c r="AC188" s="170">
        <f>'Test-AI'!L186</f>
        <v>7601.1840000000002</v>
      </c>
      <c r="AD188" s="167">
        <f>'Test-AI'!M186</f>
        <v>27.157048</v>
      </c>
      <c r="AE188" s="167">
        <f>'Test-AI'!N186</f>
        <v>33.465775000000001</v>
      </c>
      <c r="AF188" s="167">
        <f>'Test-AI'!O186</f>
        <v>34.957706000000002</v>
      </c>
      <c r="AG188" s="167">
        <f>(Summary!$C$63*AD188+Summary!$C$64*AE188+Summary!$C$65*AF188)/Summary!$C$66</f>
        <v>29.508612166666666</v>
      </c>
      <c r="AH188" s="167">
        <f>'Test-AI'!P186</f>
        <v>16.200990000000001</v>
      </c>
      <c r="AI188" s="167">
        <f>'Test-AI'!Q186</f>
        <v>15.539303</v>
      </c>
      <c r="AJ188" s="167">
        <f>'Test-AI'!R186</f>
        <v>66.714023999999995</v>
      </c>
      <c r="AK188" s="167">
        <f>'Test-AI'!S186</f>
        <v>62.827145000000002</v>
      </c>
      <c r="AL188" s="167">
        <f>'Test-AI'!T186</f>
        <v>28.639441000000001</v>
      </c>
      <c r="AM188" s="167">
        <f>'Test-AI'!U186</f>
        <v>32.432051000000001</v>
      </c>
      <c r="AN188" s="167">
        <f>'Test-AI'!V186</f>
        <v>27.156884000000002</v>
      </c>
      <c r="AO188" s="167">
        <f>'Test-AI'!W186</f>
        <v>33.464882000000003</v>
      </c>
      <c r="AP188" s="167">
        <f>'Test-AI'!X186</f>
        <v>34.957638000000003</v>
      </c>
      <c r="AQ188" s="167">
        <f>10*LOG10(1/((Summary!$C$80/10^(AN188/10)+Summary!$C$81/10^(AO188/10)+Summary!$C$82/10^(AP188/10))/Summary!$C$83))</f>
        <v>28.503947276823702</v>
      </c>
      <c r="AR188" s="167">
        <f>'Test-AI'!Y186</f>
        <v>0.26293499999999997</v>
      </c>
      <c r="AS188" s="167">
        <f>'Test-AI'!Z186</f>
        <v>78499.3</v>
      </c>
      <c r="AT188" s="295">
        <f>'Test-AI'!AA186</f>
        <v>1.8729</v>
      </c>
      <c r="AU188" s="357">
        <f>'Test-AI'!AB186</f>
        <v>5</v>
      </c>
      <c r="AV188" s="357">
        <f>'Test-AI'!AC186</f>
        <v>8</v>
      </c>
      <c r="AW188" s="296">
        <f t="shared" si="13"/>
        <v>21.805361111111111</v>
      </c>
      <c r="AX188" s="297">
        <f t="shared" si="14"/>
        <v>23.39282414995381</v>
      </c>
      <c r="AY188" s="298">
        <f t="shared" si="15"/>
        <v>5.417703210876482</v>
      </c>
      <c r="AZ188" s="297">
        <f t="shared" si="16"/>
        <v>1</v>
      </c>
      <c r="BA188" s="345">
        <f t="shared" si="17"/>
        <v>1</v>
      </c>
      <c r="BB188" s="75"/>
      <c r="BC188" s="75"/>
      <c r="BD188" s="574" t="s">
        <v>46</v>
      </c>
      <c r="BE188" s="549">
        <f t="array" ref="BE188">bdRateExtend($G186:$G189,H186:H189,$AC186:$AC189,AD186:AD189)</f>
        <v>-0.33194422714505467</v>
      </c>
      <c r="BF188" s="552"/>
      <c r="BG188" s="552"/>
      <c r="BH188" s="552"/>
      <c r="BI188" s="552"/>
      <c r="BJ188" s="552"/>
      <c r="BK188" s="551">
        <f t="array" ref="BK188">bdRateExtend($G186:$G189,L186:L189,$AC186:$AC189,AH186:AH189)</f>
        <v>-0.35295940838939754</v>
      </c>
      <c r="BL188" s="552"/>
      <c r="BM188" s="551">
        <f t="array" ref="BM188">bdRateExtend($G186:$G189,M186:M189,$AC186:$AC189,AI186:AI189)</f>
        <v>-0.37184514454123374</v>
      </c>
      <c r="BN188" s="552"/>
      <c r="BO188" s="545">
        <f t="array" ref="BO188">bdRateExtend($G186:$G189,N186:N189,$AC186:$AC189,AJ186:AJ189,"None", FALSE,1)</f>
        <v>-0.37791463944382475</v>
      </c>
      <c r="BP188" s="541"/>
      <c r="BQ188" s="545">
        <f t="array" ref="BQ188">bdRateExtend($G186:$G189,O186:O189,$AC186:$AC189,AK186:AK189,"None", FALSE,1)</f>
        <v>-0.3610857301544822</v>
      </c>
      <c r="BR188" s="541"/>
      <c r="BS188" s="551">
        <f t="array" ref="BS188">bdRateExtend($G186:$G189,P186:P189,$AC186:$AC189,AL186:AL189)</f>
        <v>-0.34286645801059501</v>
      </c>
      <c r="BT188" s="552"/>
      <c r="BU188" s="551">
        <f t="array" ref="BU188">bdRateExtend($G186:$G189,Q186:Q189,$AC186:$AC189,AM186:AM189)</f>
        <v>-0.38999902956268173</v>
      </c>
      <c r="BV188" s="552"/>
      <c r="BW188" s="551">
        <f t="array" ref="BW188">bdRateExtend($G186:$G189,R186:R189,$AC186:$AC189,AN186:AN189)</f>
        <v>-0.33194901545778899</v>
      </c>
      <c r="BX188" s="552"/>
      <c r="BY188" s="552"/>
      <c r="BZ188" s="541"/>
      <c r="CA188" s="541"/>
      <c r="CB188" s="552"/>
      <c r="CC188" s="561">
        <f t="array" ref="CC188">bdCAMBIExtend($G186:$G189,V186:V189,$AC186:$AC189,AR186:AR189)</f>
        <v>-0.20310886305738726</v>
      </c>
      <c r="CD188" s="552"/>
      <c r="CE188" s="554">
        <f t="array" ref="CE188">testVMAFRange($G186:$G189,N186:N189,$AC186:$AC189,AJ186:AJ189)</f>
        <v>0</v>
      </c>
      <c r="CF188" s="541"/>
      <c r="CG188" s="554">
        <f t="array" ref="CG188">testVMAFRange($G186:$G189,O186:O189,$AC186:$AC189,AK186:AK189)</f>
        <v>0</v>
      </c>
      <c r="CH188" s="541"/>
    </row>
    <row r="189" spans="1:86" ht="17" customHeight="1" thickBot="1" x14ac:dyDescent="0.25">
      <c r="A189" s="538"/>
      <c r="B189" s="596"/>
      <c r="C189" s="486"/>
      <c r="D189" s="591"/>
      <c r="E189" s="559"/>
      <c r="F189" s="240">
        <v>210</v>
      </c>
      <c r="G189" s="299">
        <f>'Anchor-AI'!L187</f>
        <v>2938.56</v>
      </c>
      <c r="H189" s="300">
        <f>'Anchor-AI'!M187</f>
        <v>20.414740999999999</v>
      </c>
      <c r="I189" s="300">
        <f>'Anchor-AI'!N187</f>
        <v>29.276458999999999</v>
      </c>
      <c r="J189" s="300">
        <f>'Anchor-AI'!O187</f>
        <v>32.255146000000003</v>
      </c>
      <c r="K189" s="295">
        <f>(Summary!$C$63*H189+Summary!$C$64*I189+Summary!$C$65*J189)/Summary!$C$66</f>
        <v>23.865094833333334</v>
      </c>
      <c r="L189" s="300">
        <f>'Anchor-AI'!P187</f>
        <v>9.5451680000000003</v>
      </c>
      <c r="M189" s="300">
        <f>'Anchor-AI'!Q187</f>
        <v>9.0110770000000002</v>
      </c>
      <c r="N189" s="300">
        <f>'Anchor-AI'!R187</f>
        <v>29.676767999999999</v>
      </c>
      <c r="O189" s="300">
        <f>'Anchor-AI'!S187</f>
        <v>26.784047999999999</v>
      </c>
      <c r="P189" s="300">
        <f>'Anchor-AI'!T187</f>
        <v>20.400841</v>
      </c>
      <c r="Q189" s="300">
        <f>'Anchor-AI'!U187</f>
        <v>26.534554</v>
      </c>
      <c r="R189" s="300">
        <f>'Anchor-AI'!V187</f>
        <v>20.414704</v>
      </c>
      <c r="S189" s="300">
        <f>'Anchor-AI'!W187</f>
        <v>29.276225</v>
      </c>
      <c r="T189" s="300">
        <f>'Anchor-AI'!X187</f>
        <v>32.254530000000003</v>
      </c>
      <c r="U189" s="300">
        <f>10*LOG10(1/((Summary!$C$80/10^(R189/10)+Summary!$C$81/10^(S189/10)+Summary!$C$82/10^(T189/10))/Summary!$C$83))</f>
        <v>21.968443769424084</v>
      </c>
      <c r="V189" s="300">
        <f>'Anchor-AI'!Y187</f>
        <v>0.35723899999999997</v>
      </c>
      <c r="W189" s="300">
        <f>'Anchor-AI'!Z187</f>
        <v>2444.6</v>
      </c>
      <c r="X189" s="300">
        <f>'Anchor-AI'!AA187</f>
        <v>0.18840000000000001</v>
      </c>
      <c r="Y189" s="357">
        <f>'Anchor-AI'!AB187</f>
        <v>5</v>
      </c>
      <c r="Z189" s="357">
        <f>'Anchor-AI'!AC187</f>
        <v>8</v>
      </c>
      <c r="AA189" s="301">
        <f t="shared" si="12"/>
        <v>0.67905555555555552</v>
      </c>
      <c r="AC189" s="171">
        <f>'Test-AI'!L187</f>
        <v>2867.52</v>
      </c>
      <c r="AD189" s="168">
        <f>'Test-AI'!M187</f>
        <v>21.529658000000001</v>
      </c>
      <c r="AE189" s="168">
        <f>'Test-AI'!N187</f>
        <v>30.010193000000001</v>
      </c>
      <c r="AF189" s="168">
        <f>'Test-AI'!O187</f>
        <v>32.887202000000002</v>
      </c>
      <c r="AG189" s="168">
        <f>(Summary!$C$63*AD189+Summary!$C$64*AE189+Summary!$C$65*AF189)/Summary!$C$66</f>
        <v>24.836004500000001</v>
      </c>
      <c r="AH189" s="168">
        <f>'Test-AI'!P187</f>
        <v>10.638158000000001</v>
      </c>
      <c r="AI189" s="168">
        <f>'Test-AI'!Q187</f>
        <v>10.158637000000001</v>
      </c>
      <c r="AJ189" s="168">
        <f>'Test-AI'!R187</f>
        <v>37.237662999999998</v>
      </c>
      <c r="AK189" s="168">
        <f>'Test-AI'!S187</f>
        <v>34.036310999999998</v>
      </c>
      <c r="AL189" s="168">
        <f>'Test-AI'!T187</f>
        <v>21.704865000000002</v>
      </c>
      <c r="AM189" s="168">
        <f>'Test-AI'!U187</f>
        <v>27.940159000000001</v>
      </c>
      <c r="AN189" s="168">
        <f>'Test-AI'!V187</f>
        <v>21.529140000000002</v>
      </c>
      <c r="AO189" s="168">
        <f>'Test-AI'!W187</f>
        <v>30.009889000000001</v>
      </c>
      <c r="AP189" s="168">
        <f>'Test-AI'!X187</f>
        <v>32.886012000000001</v>
      </c>
      <c r="AQ189" s="168">
        <f>10*LOG10(1/((Summary!$C$80/10^(AN189/10)+Summary!$C$81/10^(AO189/10)+Summary!$C$82/10^(AP189/10))/Summary!$C$83))</f>
        <v>23.062627393279087</v>
      </c>
      <c r="AR189" s="168">
        <f>'Test-AI'!Y187</f>
        <v>0.14579800000000001</v>
      </c>
      <c r="AS189" s="168">
        <f>'Test-AI'!Z187</f>
        <v>55132.6</v>
      </c>
      <c r="AT189" s="300">
        <f>'Test-AI'!AA187</f>
        <v>1.4752000000000001</v>
      </c>
      <c r="AU189" s="357">
        <f>'Test-AI'!AB187</f>
        <v>5</v>
      </c>
      <c r="AV189" s="357">
        <f>'Test-AI'!AC187</f>
        <v>8</v>
      </c>
      <c r="AW189" s="301">
        <f t="shared" si="13"/>
        <v>15.314611111111111</v>
      </c>
      <c r="AX189" s="302">
        <f t="shared" si="14"/>
        <v>22.552810275709728</v>
      </c>
      <c r="AY189" s="303">
        <f t="shared" si="15"/>
        <v>7.8301486199575372</v>
      </c>
      <c r="AZ189" s="297">
        <f t="shared" si="16"/>
        <v>1</v>
      </c>
      <c r="BA189" s="345">
        <f t="shared" si="17"/>
        <v>1</v>
      </c>
      <c r="BB189" s="75"/>
      <c r="BC189" s="75"/>
      <c r="BD189" s="570"/>
      <c r="BE189" s="550"/>
      <c r="BF189" s="553"/>
      <c r="BG189" s="553"/>
      <c r="BH189" s="553"/>
      <c r="BI189" s="553"/>
      <c r="BJ189" s="553"/>
      <c r="BK189" s="553"/>
      <c r="BL189" s="553"/>
      <c r="BM189" s="553"/>
      <c r="BN189" s="553"/>
      <c r="BO189" s="546"/>
      <c r="BP189" s="544"/>
      <c r="BQ189" s="546"/>
      <c r="BR189" s="544"/>
      <c r="BS189" s="553"/>
      <c r="BT189" s="553"/>
      <c r="BU189" s="553"/>
      <c r="BV189" s="553"/>
      <c r="BW189" s="553"/>
      <c r="BX189" s="553"/>
      <c r="BY189" s="553"/>
      <c r="BZ189" s="544"/>
      <c r="CA189" s="544"/>
      <c r="CB189" s="553"/>
      <c r="CC189" s="553"/>
      <c r="CD189" s="553"/>
      <c r="CE189" s="546"/>
      <c r="CF189" s="544"/>
      <c r="CG189" s="546"/>
      <c r="CH189" s="544"/>
    </row>
    <row r="190" spans="1:86" ht="17" customHeight="1" thickBot="1" x14ac:dyDescent="0.25">
      <c r="A190" s="538"/>
      <c r="B190" s="595" t="s">
        <v>310</v>
      </c>
      <c r="C190" s="586" t="s">
        <v>308</v>
      </c>
      <c r="D190" s="589">
        <v>60</v>
      </c>
      <c r="E190" s="557">
        <v>8</v>
      </c>
      <c r="F190" s="238">
        <v>85</v>
      </c>
      <c r="G190" s="289">
        <f>'Anchor-AI'!L188</f>
        <v>205345.44</v>
      </c>
      <c r="H190" s="290">
        <f>'Anchor-AI'!M188</f>
        <v>48.324286999999998</v>
      </c>
      <c r="I190" s="290">
        <f>'Anchor-AI'!N188</f>
        <v>52.545076000000002</v>
      </c>
      <c r="J190" s="290">
        <f>'Anchor-AI'!O188</f>
        <v>52.717604999999999</v>
      </c>
      <c r="K190" s="290">
        <f>(Summary!$C$63*H190+Summary!$C$64*I190+Summary!$C$65*J190)/Summary!$C$66</f>
        <v>49.759971499999999</v>
      </c>
      <c r="L190" s="290">
        <f>'Anchor-AI'!P188</f>
        <v>41.108249000000001</v>
      </c>
      <c r="M190" s="290">
        <f>'Anchor-AI'!Q188</f>
        <v>30.956420999999999</v>
      </c>
      <c r="N190" s="290">
        <f>'Anchor-AI'!R188</f>
        <v>97.331170999999998</v>
      </c>
      <c r="O190" s="290">
        <f>'Anchor-AI'!S188</f>
        <v>96.697456000000003</v>
      </c>
      <c r="P190" s="290">
        <f>'Anchor-AI'!T188</f>
        <v>52.314219999999999</v>
      </c>
      <c r="Q190" s="290">
        <f>'Anchor-AI'!U188</f>
        <v>51.958826000000002</v>
      </c>
      <c r="R190" s="290">
        <f>'Anchor-AI'!V188</f>
        <v>48.324153000000003</v>
      </c>
      <c r="S190" s="290">
        <f>'Anchor-AI'!W188</f>
        <v>52.545046999999997</v>
      </c>
      <c r="T190" s="290">
        <f>'Anchor-AI'!X188</f>
        <v>52.717576000000001</v>
      </c>
      <c r="U190" s="290">
        <f>10*LOG10(1/((Summary!$C$80/10^(R190/10)+Summary!$C$81/10^(S190/10)+Summary!$C$82/10^(T190/10))/Summary!$C$83))</f>
        <v>49.346056408863568</v>
      </c>
      <c r="V190" s="290">
        <f>'Anchor-AI'!Y188</f>
        <v>3.2743000000000001E-2</v>
      </c>
      <c r="W190" s="290">
        <f>'Anchor-AI'!Z188</f>
        <v>9745.4</v>
      </c>
      <c r="X190" s="290">
        <f>'Anchor-AI'!AA188</f>
        <v>1.5804</v>
      </c>
      <c r="Y190" s="360">
        <f>'Anchor-AI'!AB188</f>
        <v>10</v>
      </c>
      <c r="Z190" s="360">
        <f>'Anchor-AI'!AC188</f>
        <v>6</v>
      </c>
      <c r="AA190" s="291">
        <f t="shared" si="12"/>
        <v>2.7070555555555553</v>
      </c>
      <c r="AC190" s="169">
        <f>'Test-AI'!L188</f>
        <v>178848.576</v>
      </c>
      <c r="AD190" s="166">
        <f>'Test-AI'!M188</f>
        <v>48.428925</v>
      </c>
      <c r="AE190" s="166">
        <f>'Test-AI'!N188</f>
        <v>52.991247000000001</v>
      </c>
      <c r="AF190" s="166">
        <f>'Test-AI'!O188</f>
        <v>53.115805000000002</v>
      </c>
      <c r="AG190" s="166">
        <f>(Summary!$C$63*AD190+Summary!$C$64*AE190+Summary!$C$65*AF190)/Summary!$C$66</f>
        <v>49.970458666666673</v>
      </c>
      <c r="AH190" s="166">
        <f>'Test-AI'!P188</f>
        <v>41.148685</v>
      </c>
      <c r="AI190" s="166">
        <f>'Test-AI'!Q188</f>
        <v>31.188958</v>
      </c>
      <c r="AJ190" s="166">
        <f>'Test-AI'!R188</f>
        <v>97.424753999999993</v>
      </c>
      <c r="AK190" s="166">
        <f>'Test-AI'!S188</f>
        <v>96.718750999999997</v>
      </c>
      <c r="AL190" s="166">
        <f>'Test-AI'!T188</f>
        <v>52.372425</v>
      </c>
      <c r="AM190" s="166">
        <f>'Test-AI'!U188</f>
        <v>52.383775</v>
      </c>
      <c r="AN190" s="166">
        <f>'Test-AI'!V188</f>
        <v>48.428595000000001</v>
      </c>
      <c r="AO190" s="166">
        <f>'Test-AI'!W188</f>
        <v>52.991233999999999</v>
      </c>
      <c r="AP190" s="166">
        <f>'Test-AI'!X188</f>
        <v>53.115805000000002</v>
      </c>
      <c r="AQ190" s="166">
        <f>10*LOG10(1/((Summary!$C$80/10^(AN190/10)+Summary!$C$81/10^(AO190/10)+Summary!$C$82/10^(AP190/10))/Summary!$C$83))</f>
        <v>49.498771615290494</v>
      </c>
      <c r="AR190" s="166">
        <f>'Test-AI'!Y188</f>
        <v>2.2852999999999998E-2</v>
      </c>
      <c r="AS190" s="166">
        <f>'Test-AI'!Z188</f>
        <v>322240</v>
      </c>
      <c r="AT190" s="290">
        <f>'Test-AI'!AA188</f>
        <v>6.0769000000000002</v>
      </c>
      <c r="AU190" s="356">
        <f>'Test-AI'!AB188</f>
        <v>10</v>
      </c>
      <c r="AV190" s="356">
        <f>'Test-AI'!AC188</f>
        <v>6</v>
      </c>
      <c r="AW190" s="291">
        <f t="shared" si="13"/>
        <v>89.511111111111106</v>
      </c>
      <c r="AX190" s="292">
        <f t="shared" si="14"/>
        <v>33.065856711884585</v>
      </c>
      <c r="AY190" s="293">
        <f t="shared" si="15"/>
        <v>3.8451657808149835</v>
      </c>
      <c r="AZ190" s="292">
        <f t="shared" si="16"/>
        <v>1</v>
      </c>
      <c r="BA190" s="344">
        <f t="shared" si="17"/>
        <v>1</v>
      </c>
      <c r="BB190" s="75"/>
      <c r="BC190" s="75"/>
      <c r="BD190" s="572" t="s">
        <v>39</v>
      </c>
      <c r="BE190" s="549">
        <f t="array" ref="BE190">bdRateExtend($G190:$G193,H190:H193,$AC190:$AC193,AD190:AD193)</f>
        <v>-0.19153621023802192</v>
      </c>
      <c r="BF190" s="551">
        <f t="array" ref="BF190">bdRateExtend($G190:$G195,H190:H195,$AC190:$AC195,AD190:AD195)</f>
        <v>-0.22979005574357103</v>
      </c>
      <c r="BG190" s="551">
        <f t="array" ref="BG190">bdRateExtend($G190:$G195,I190:I195,$AC190:$AC195,AE190:AE195)</f>
        <v>-0.28965888381339011</v>
      </c>
      <c r="BH190" s="551">
        <f t="array" ref="BH190">bdRateExtend($G190:$G195,J190:J195,$AC190:$AC195,AF190:AF195)</f>
        <v>-0.26487359239496766</v>
      </c>
      <c r="BI190" s="551">
        <f t="array" ref="BI190">bdRateExtend($G190:$G195,K190:K195,$AC190:$AC195,AG190:AG195)</f>
        <v>-0.24331833746493536</v>
      </c>
      <c r="BJ190" s="575">
        <f>(Summary!$C$94*BF190+Summary!$C$95*BG190+Summary!$C$96*BH190)/Summary!$C$97</f>
        <v>-0.23358815033241964</v>
      </c>
      <c r="BK190" s="551">
        <f t="array" ref="BK190">bdRateExtend($G190:$G193,L190:L193,$AC190:$AC193,AH190:AH193)</f>
        <v>-0.19225006756924268</v>
      </c>
      <c r="BL190" s="551">
        <f t="array" ref="BL190">bdRateExtend($G190:$G195,L190:L195,$AC190:$AC195,AH190:AH195)</f>
        <v>-0.21467095045029183</v>
      </c>
      <c r="BM190" s="551">
        <f t="array" ref="BM190">bdRateExtend($G190:$G193,M190:M193,$AC190:$AC193,AI190:AI193)</f>
        <v>-0.19827527824978153</v>
      </c>
      <c r="BN190" s="551">
        <f t="array" ref="BN190">bdRateExtend($G190:$G195,M190:M195,$AC190:$AC195,AI190:AI195)</f>
        <v>-0.22650812288196909</v>
      </c>
      <c r="BO190" s="548">
        <f t="array" ref="BO190">bdRateExtend($G190:$G193,N190:N193,$AC190:$AC193,AJ190:AJ193,"None", FALSE,1)</f>
        <v>-0.21900226295998704</v>
      </c>
      <c r="BP190" s="585">
        <f t="array" ref="BP190">bdRateExtend($G190:$G195,N190:N195,$AC190:$AC195,AJ190:AJ195,"None", FALSE,1)</f>
        <v>-0.28743786967897256</v>
      </c>
      <c r="BQ190" s="548">
        <f t="array" ref="BQ190">bdRateExtend($G190:$G193,O190:O193,$AC190:$AC193,AK190:AK193,"None", FALSE,1)</f>
        <v>-0.19350351609162575</v>
      </c>
      <c r="BR190" s="585">
        <f t="array" ref="BR190">bdRateExtend($G190:$G195,O190:O195,$AC190:$AC195,AK190:AK195,"None", FALSE,1)</f>
        <v>-0.26182079884208109</v>
      </c>
      <c r="BS190" s="551">
        <f t="array" ref="BS190">bdRateExtend($G190:$G193,P190:P193,$AC190:$AC193,AL190:AL193)</f>
        <v>-0.17781291381783992</v>
      </c>
      <c r="BT190" s="551">
        <f t="array" ref="BT190">bdRateExtend($G190:$G195,P190:P195,$AC190:$AC195,AL190:AL195)</f>
        <v>-0.20327820108987493</v>
      </c>
      <c r="BU190" s="551">
        <f t="array" ref="BU190">bdRateExtend($G190:$G193,Q190:Q193,$AC190:$AC193,AM190:AM193)</f>
        <v>-0.25417043857429567</v>
      </c>
      <c r="BV190" s="551">
        <f t="array" ref="BV190">bdRateExtend($G190:$G195,Q190:Q195,$AC190:$AC195,AM190:AM195)</f>
        <v>-0.29544371192439012</v>
      </c>
      <c r="BW190" s="551">
        <f t="array" ref="BW190">bdRateExtend($G190:$G193,R190:R193,$AC190:$AC193,AN190:AN193)</f>
        <v>-0.19153316770894402</v>
      </c>
      <c r="BX190" s="551">
        <f t="array" ref="BX190">bdRateExtend($G190:$G195,R190:R195,$AC190:$AC195,AN190:AN195)</f>
        <v>-0.22978943036036537</v>
      </c>
      <c r="BY190" s="551">
        <f t="array" ref="BY190">bdRateExtend($G190:$G195,S190:S195,$AC190:$AC195,AO190:AO195)</f>
        <v>-0.28965875768759319</v>
      </c>
      <c r="BZ190" s="555">
        <f t="array" ref="BZ190">bdRateExtend($G190:$G195,T190:T195,$AC190:$AC195,AP190:AP195)</f>
        <v>-0.26487242103702868</v>
      </c>
      <c r="CA190" s="555">
        <f t="array" ref="CA190">bdRateExtend($G190:$G195,U190:U195,$AC190:$AC195,AQ190:AQ195)</f>
        <v>-0.23384512249672729</v>
      </c>
      <c r="CB190" s="575">
        <f>(Summary!$C$108*BX190+Summary!$C$109*BY190+Summary!$C$110*BZ190)/Summary!$C$111</f>
        <v>-0.233587523080521</v>
      </c>
      <c r="CC190" s="561">
        <f t="array" ref="CC190">bdCAMBIExtend($G190:$G193,V190:V193,$AC190:$AC193,AR190:AR193)</f>
        <v>-3.3828035836271565E-2</v>
      </c>
      <c r="CD190" s="561">
        <f t="array" ref="CD190">bdCAMBIExtend($G190:$G195,V190:V195,$AC190:$AC195,AR190:AR195)</f>
        <v>-5.3354536481433748E-2</v>
      </c>
      <c r="CE190" s="547">
        <f t="array" ref="CE190">testVMAFRange($G190:$G193,N190:N193,$AC190:$AC193,AJ190:AJ193)</f>
        <v>0</v>
      </c>
      <c r="CF190" s="543">
        <f t="array" ref="CF190">testVMAFRange($G190:$G195,N190:N195,$AC190:$AC195,AJ190:AJ195)</f>
        <v>0</v>
      </c>
      <c r="CG190" s="547">
        <f t="array" ref="CG190">testVMAFRange($G190:$G193,O190:O193,$AC190:$AC193,AK190:AK193)</f>
        <v>0</v>
      </c>
      <c r="CH190" s="543">
        <f t="array" ref="CH190">testVMAFRange($G190:$G195,O190:O195,$AC190:$AC195,AK190:AK195)</f>
        <v>0</v>
      </c>
    </row>
    <row r="191" spans="1:86" ht="17" customHeight="1" x14ac:dyDescent="0.2">
      <c r="A191" s="538"/>
      <c r="B191" s="566"/>
      <c r="C191" s="485"/>
      <c r="D191" s="590"/>
      <c r="E191" s="558"/>
      <c r="F191" s="239">
        <v>110</v>
      </c>
      <c r="G191" s="294">
        <f>'Anchor-AI'!L189</f>
        <v>118267.872</v>
      </c>
      <c r="H191" s="295">
        <f>'Anchor-AI'!M189</f>
        <v>43.278638999999998</v>
      </c>
      <c r="I191" s="295">
        <f>'Anchor-AI'!N189</f>
        <v>48.909100000000002</v>
      </c>
      <c r="J191" s="295">
        <f>'Anchor-AI'!O189</f>
        <v>49.110832000000002</v>
      </c>
      <c r="K191" s="295">
        <f>(Summary!$C$63*H191+Summary!$C$64*I191+Summary!$C$65*J191)/Summary!$C$66</f>
        <v>45.189081333333327</v>
      </c>
      <c r="L191" s="295">
        <f>'Anchor-AI'!P189</f>
        <v>35.264187</v>
      </c>
      <c r="M191" s="295">
        <f>'Anchor-AI'!Q189</f>
        <v>26.453399000000001</v>
      </c>
      <c r="N191" s="295">
        <f>'Anchor-AI'!R189</f>
        <v>96.214248999999995</v>
      </c>
      <c r="O191" s="295">
        <f>'Anchor-AI'!S189</f>
        <v>95.183479000000005</v>
      </c>
      <c r="P191" s="295">
        <f>'Anchor-AI'!T189</f>
        <v>46.231959000000003</v>
      </c>
      <c r="Q191" s="295">
        <f>'Anchor-AI'!U189</f>
        <v>47.926940999999999</v>
      </c>
      <c r="R191" s="295">
        <f>'Anchor-AI'!V189</f>
        <v>43.278491000000002</v>
      </c>
      <c r="S191" s="295">
        <f>'Anchor-AI'!W189</f>
        <v>48.909098</v>
      </c>
      <c r="T191" s="295">
        <f>'Anchor-AI'!X189</f>
        <v>49.110832000000002</v>
      </c>
      <c r="U191" s="295">
        <f>10*LOG10(1/((Summary!$C$80/10^(R191/10)+Summary!$C$81/10^(S191/10)+Summary!$C$82/10^(T191/10))/Summary!$C$83))</f>
        <v>44.494648132144611</v>
      </c>
      <c r="V191" s="295">
        <f>'Anchor-AI'!Y189</f>
        <v>4.5907999999999997E-2</v>
      </c>
      <c r="W191" s="295">
        <f>'Anchor-AI'!Z189</f>
        <v>6973</v>
      </c>
      <c r="X191" s="295">
        <f>'Anchor-AI'!AA189</f>
        <v>0.85229999999999995</v>
      </c>
      <c r="Y191" s="357">
        <f>'Anchor-AI'!AB189</f>
        <v>10</v>
      </c>
      <c r="Z191" s="357">
        <f>'Anchor-AI'!AC189</f>
        <v>6</v>
      </c>
      <c r="AA191" s="296">
        <f t="shared" si="12"/>
        <v>1.9369444444444444</v>
      </c>
      <c r="AC191" s="170">
        <f>'Test-AI'!L189</f>
        <v>102171.45600000001</v>
      </c>
      <c r="AD191" s="167">
        <f>'Test-AI'!M189</f>
        <v>43.651088999999999</v>
      </c>
      <c r="AE191" s="167">
        <f>'Test-AI'!N189</f>
        <v>49.683824000000001</v>
      </c>
      <c r="AF191" s="167">
        <f>'Test-AI'!O189</f>
        <v>49.771681000000001</v>
      </c>
      <c r="AG191" s="167">
        <f>(Summary!$C$63*AD191+Summary!$C$64*AE191+Summary!$C$65*AF191)/Summary!$C$66</f>
        <v>45.676643500000004</v>
      </c>
      <c r="AH191" s="167">
        <f>'Test-AI'!P189</f>
        <v>35.781213000000001</v>
      </c>
      <c r="AI191" s="167">
        <f>'Test-AI'!Q189</f>
        <v>26.873840999999999</v>
      </c>
      <c r="AJ191" s="167">
        <f>'Test-AI'!R189</f>
        <v>96.297437000000002</v>
      </c>
      <c r="AK191" s="167">
        <f>'Test-AI'!S189</f>
        <v>95.264774000000003</v>
      </c>
      <c r="AL191" s="167">
        <f>'Test-AI'!T189</f>
        <v>46.612712999999999</v>
      </c>
      <c r="AM191" s="167">
        <f>'Test-AI'!U189</f>
        <v>48.598717000000001</v>
      </c>
      <c r="AN191" s="167">
        <f>'Test-AI'!V189</f>
        <v>43.650931</v>
      </c>
      <c r="AO191" s="167">
        <f>'Test-AI'!W189</f>
        <v>49.683799</v>
      </c>
      <c r="AP191" s="167">
        <f>'Test-AI'!X189</f>
        <v>49.771680000000003</v>
      </c>
      <c r="AQ191" s="167">
        <f>10*LOG10(1/((Summary!$C$80/10^(AN191/10)+Summary!$C$81/10^(AO191/10)+Summary!$C$82/10^(AP191/10))/Summary!$C$83))</f>
        <v>44.906503543942939</v>
      </c>
      <c r="AR191" s="167">
        <f>'Test-AI'!Y189</f>
        <v>2.7407999999999998E-2</v>
      </c>
      <c r="AS191" s="167">
        <f>'Test-AI'!Z189</f>
        <v>253973.6</v>
      </c>
      <c r="AT191" s="295">
        <f>'Test-AI'!AA189</f>
        <v>3.6648000000000001</v>
      </c>
      <c r="AU191" s="357">
        <f>'Test-AI'!AB189</f>
        <v>10</v>
      </c>
      <c r="AV191" s="357">
        <f>'Test-AI'!AC189</f>
        <v>6</v>
      </c>
      <c r="AW191" s="296">
        <f t="shared" si="13"/>
        <v>70.548222222222222</v>
      </c>
      <c r="AX191" s="297">
        <f t="shared" si="14"/>
        <v>36.422429370428794</v>
      </c>
      <c r="AY191" s="298">
        <f t="shared" si="15"/>
        <v>4.299894403379092</v>
      </c>
      <c r="AZ191" s="297">
        <f t="shared" si="16"/>
        <v>1</v>
      </c>
      <c r="BA191" s="345">
        <f t="shared" si="17"/>
        <v>1</v>
      </c>
      <c r="BB191" s="75"/>
      <c r="BC191" s="75"/>
      <c r="BD191" s="565"/>
      <c r="BE191" s="550"/>
      <c r="BF191" s="552"/>
      <c r="BG191" s="552"/>
      <c r="BH191" s="552"/>
      <c r="BI191" s="552"/>
      <c r="BJ191" s="552"/>
      <c r="BK191" s="553"/>
      <c r="BL191" s="552"/>
      <c r="BM191" s="553"/>
      <c r="BN191" s="552"/>
      <c r="BO191" s="546"/>
      <c r="BP191" s="541"/>
      <c r="BQ191" s="546"/>
      <c r="BR191" s="541"/>
      <c r="BS191" s="553"/>
      <c r="BT191" s="552"/>
      <c r="BU191" s="553"/>
      <c r="BV191" s="552"/>
      <c r="BW191" s="553"/>
      <c r="BX191" s="552"/>
      <c r="BY191" s="552"/>
      <c r="BZ191" s="541"/>
      <c r="CA191" s="541"/>
      <c r="CB191" s="552"/>
      <c r="CC191" s="553"/>
      <c r="CD191" s="552"/>
      <c r="CE191" s="546"/>
      <c r="CF191" s="541"/>
      <c r="CG191" s="546"/>
      <c r="CH191" s="541"/>
    </row>
    <row r="192" spans="1:86" ht="17" customHeight="1" x14ac:dyDescent="0.2">
      <c r="A192" s="538"/>
      <c r="B192" s="566"/>
      <c r="C192" s="485"/>
      <c r="D192" s="590"/>
      <c r="E192" s="558"/>
      <c r="F192" s="239">
        <v>135</v>
      </c>
      <c r="G192" s="294">
        <f>'Anchor-AI'!L190</f>
        <v>64504.32</v>
      </c>
      <c r="H192" s="295">
        <f>'Anchor-AI'!M190</f>
        <v>38.531388999999997</v>
      </c>
      <c r="I192" s="295">
        <f>'Anchor-AI'!N190</f>
        <v>45.586654000000003</v>
      </c>
      <c r="J192" s="295">
        <f>'Anchor-AI'!O190</f>
        <v>45.680233999999999</v>
      </c>
      <c r="K192" s="295">
        <f>(Summary!$C$63*H192+Summary!$C$64*I192+Summary!$C$65*J192)/Summary!$C$66</f>
        <v>40.898740666666669</v>
      </c>
      <c r="L192" s="295">
        <f>'Anchor-AI'!P190</f>
        <v>29.830542999999999</v>
      </c>
      <c r="M192" s="295">
        <f>'Anchor-AI'!Q190</f>
        <v>22.136814000000001</v>
      </c>
      <c r="N192" s="295">
        <f>'Anchor-AI'!R190</f>
        <v>92.945193000000003</v>
      </c>
      <c r="O192" s="295">
        <f>'Anchor-AI'!S190</f>
        <v>91.493510000000001</v>
      </c>
      <c r="P192" s="295">
        <f>'Anchor-AI'!T190</f>
        <v>40.153104999999996</v>
      </c>
      <c r="Q192" s="295">
        <f>'Anchor-AI'!U190</f>
        <v>43.633322999999997</v>
      </c>
      <c r="R192" s="295">
        <f>'Anchor-AI'!V190</f>
        <v>38.531339000000003</v>
      </c>
      <c r="S192" s="295">
        <f>'Anchor-AI'!W190</f>
        <v>45.586599999999997</v>
      </c>
      <c r="T192" s="295">
        <f>'Anchor-AI'!X190</f>
        <v>45.680197</v>
      </c>
      <c r="U192" s="295">
        <f>10*LOG10(1/((Summary!$C$80/10^(R192/10)+Summary!$C$81/10^(S192/10)+Summary!$C$82/10^(T192/10))/Summary!$C$83))</f>
        <v>39.888397569102892</v>
      </c>
      <c r="V192" s="295">
        <f>'Anchor-AI'!Y190</f>
        <v>6.7701999999999998E-2</v>
      </c>
      <c r="W192" s="295">
        <f>'Anchor-AI'!Z190</f>
        <v>9117.4</v>
      </c>
      <c r="X192" s="295">
        <f>'Anchor-AI'!AA190</f>
        <v>0.86550000000000005</v>
      </c>
      <c r="Y192" s="357">
        <f>'Anchor-AI'!AB190</f>
        <v>10</v>
      </c>
      <c r="Z192" s="357">
        <f>'Anchor-AI'!AC190</f>
        <v>6</v>
      </c>
      <c r="AA192" s="296">
        <f t="shared" si="12"/>
        <v>2.5326111111111111</v>
      </c>
      <c r="AC192" s="170">
        <f>'Test-AI'!L190</f>
        <v>54487.296000000002</v>
      </c>
      <c r="AD192" s="167">
        <f>'Test-AI'!M190</f>
        <v>38.990540000000003</v>
      </c>
      <c r="AE192" s="167">
        <f>'Test-AI'!N190</f>
        <v>46.486814000000003</v>
      </c>
      <c r="AF192" s="167">
        <f>'Test-AI'!O190</f>
        <v>46.472763</v>
      </c>
      <c r="AG192" s="167">
        <f>(Summary!$C$63*AD192+Summary!$C$64*AE192+Summary!$C$65*AF192)/Summary!$C$66</f>
        <v>41.486956166666666</v>
      </c>
      <c r="AH192" s="167">
        <f>'Test-AI'!P190</f>
        <v>30.359545000000001</v>
      </c>
      <c r="AI192" s="167">
        <f>'Test-AI'!Q190</f>
        <v>22.597456999999999</v>
      </c>
      <c r="AJ192" s="167">
        <f>'Test-AI'!R190</f>
        <v>93.501699000000002</v>
      </c>
      <c r="AK192" s="167">
        <f>'Test-AI'!S190</f>
        <v>91.843682999999999</v>
      </c>
      <c r="AL192" s="167">
        <f>'Test-AI'!T190</f>
        <v>40.527391000000001</v>
      </c>
      <c r="AM192" s="167">
        <f>'Test-AI'!U190</f>
        <v>44.755383000000002</v>
      </c>
      <c r="AN192" s="167">
        <f>'Test-AI'!V190</f>
        <v>38.990478000000003</v>
      </c>
      <c r="AO192" s="167">
        <f>'Test-AI'!W190</f>
        <v>46.486674999999998</v>
      </c>
      <c r="AP192" s="167">
        <f>'Test-AI'!X190</f>
        <v>46.472731000000003</v>
      </c>
      <c r="AQ192" s="167">
        <f>10*LOG10(1/((Summary!$C$80/10^(AN192/10)+Summary!$C$81/10^(AO192/10)+Summary!$C$82/10^(AP192/10))/Summary!$C$83))</f>
        <v>40.38057361243154</v>
      </c>
      <c r="AR192" s="167">
        <f>'Test-AI'!Y190</f>
        <v>2.9926000000000001E-2</v>
      </c>
      <c r="AS192" s="167">
        <f>'Test-AI'!Z190</f>
        <v>286538.09999999998</v>
      </c>
      <c r="AT192" s="295">
        <f>'Test-AI'!AA190</f>
        <v>4.4817</v>
      </c>
      <c r="AU192" s="357">
        <f>'Test-AI'!AB190</f>
        <v>10</v>
      </c>
      <c r="AV192" s="357">
        <f>'Test-AI'!AC190</f>
        <v>6</v>
      </c>
      <c r="AW192" s="296">
        <f t="shared" si="13"/>
        <v>79.593916666666658</v>
      </c>
      <c r="AX192" s="297">
        <f t="shared" si="14"/>
        <v>31.427610941715837</v>
      </c>
      <c r="AY192" s="298">
        <f t="shared" si="15"/>
        <v>5.1781629116117847</v>
      </c>
      <c r="AZ192" s="297">
        <f t="shared" si="16"/>
        <v>1</v>
      </c>
      <c r="BA192" s="345">
        <f t="shared" si="17"/>
        <v>1</v>
      </c>
      <c r="BB192" s="75"/>
      <c r="BC192" s="75"/>
      <c r="BD192" s="573" t="s">
        <v>147</v>
      </c>
      <c r="BE192" s="549">
        <f t="array" ref="BE192">bdRateExtend($G191:$G194,H191:H194,$AC191:$AC194,AD191:AD194)</f>
        <v>-0.2324586597538848</v>
      </c>
      <c r="BF192" s="552"/>
      <c r="BG192" s="552"/>
      <c r="BH192" s="552"/>
      <c r="BI192" s="552"/>
      <c r="BJ192" s="552"/>
      <c r="BK192" s="551">
        <f t="array" ref="BK192">bdRateExtend($G191:$G194,L191:L194,$AC191:$AC194,AH191:AH194)</f>
        <v>-0.22273563279386777</v>
      </c>
      <c r="BL192" s="552"/>
      <c r="BM192" s="551">
        <f t="array" ref="BM192">bdRateExtend($G191:$G194,M191:M194,$AC191:$AC194,AI191:AI194)</f>
        <v>-0.23045966922261274</v>
      </c>
      <c r="BN192" s="552"/>
      <c r="BO192" s="545">
        <f t="array" ref="BO192">bdRateExtend($G191:$G194,N191:N194,$AC191:$AC194,AJ191:AJ194,"None", FALSE,1)</f>
        <v>-0.24790529957034457</v>
      </c>
      <c r="BP192" s="541"/>
      <c r="BQ192" s="545">
        <f t="array" ref="BQ192">bdRateExtend($G191:$G194,O191:O194,$AC191:$AC194,AK191:AK194,"None", FALSE,1)</f>
        <v>-0.22892547417482079</v>
      </c>
      <c r="BR192" s="541"/>
      <c r="BS192" s="551">
        <f t="array" ref="BS192">bdRateExtend($G191:$G194,P191:P194,$AC191:$AC194,AL191:AL194)</f>
        <v>-0.20465219876370255</v>
      </c>
      <c r="BT192" s="552"/>
      <c r="BU192" s="551">
        <f t="array" ref="BU192">bdRateExtend($G191:$G194,Q191:Q194,$AC191:$AC194,AM191:AM194)</f>
        <v>-0.296607619846188</v>
      </c>
      <c r="BV192" s="552"/>
      <c r="BW192" s="551">
        <f t="array" ref="BW192">bdRateExtend($G191:$G194,R191:R194,$AC191:$AC194,AN191:AN194)</f>
        <v>-0.23245799790227484</v>
      </c>
      <c r="BX192" s="552"/>
      <c r="BY192" s="552"/>
      <c r="BZ192" s="541"/>
      <c r="CA192" s="541"/>
      <c r="CB192" s="552"/>
      <c r="CC192" s="561">
        <f t="array" ref="CC192">bdCAMBIExtend($G191:$G194,V191:V194,$AC191:$AC194,AR191:AR194)</f>
        <v>-5.0258094762599258E-2</v>
      </c>
      <c r="CD192" s="552"/>
      <c r="CE192" s="554">
        <f t="array" ref="CE192">testVMAFRange($G191:$G194,N191:N194,$AC191:$AC194,AJ191:AJ194)</f>
        <v>0</v>
      </c>
      <c r="CF192" s="541"/>
      <c r="CG192" s="554">
        <f t="array" ref="CG192">testVMAFRange($G191:$G194,O191:O194,$AC191:$AC194,AK191:AK194)</f>
        <v>0</v>
      </c>
      <c r="CH192" s="541"/>
    </row>
    <row r="193" spans="1:86" ht="17" customHeight="1" x14ac:dyDescent="0.2">
      <c r="A193" s="538"/>
      <c r="B193" s="566"/>
      <c r="C193" s="485"/>
      <c r="D193" s="590"/>
      <c r="E193" s="558"/>
      <c r="F193" s="239">
        <v>160</v>
      </c>
      <c r="G193" s="294">
        <f>'Anchor-AI'!L191</f>
        <v>32070.144</v>
      </c>
      <c r="H193" s="295">
        <f>'Anchor-AI'!M191</f>
        <v>33.937747999999999</v>
      </c>
      <c r="I193" s="295">
        <f>'Anchor-AI'!N191</f>
        <v>42.285899000000001</v>
      </c>
      <c r="J193" s="295">
        <f>'Anchor-AI'!O191</f>
        <v>42.321553000000002</v>
      </c>
      <c r="K193" s="295">
        <f>(Summary!$C$63*H193+Summary!$C$64*I193+Summary!$C$65*J193)/Summary!$C$66</f>
        <v>36.726407333333334</v>
      </c>
      <c r="L193" s="295">
        <f>'Anchor-AI'!P191</f>
        <v>24.410546</v>
      </c>
      <c r="M193" s="295">
        <f>'Anchor-AI'!Q191</f>
        <v>17.911770000000001</v>
      </c>
      <c r="N193" s="295">
        <f>'Anchor-AI'!R191</f>
        <v>84.741671999999994</v>
      </c>
      <c r="O193" s="295">
        <f>'Anchor-AI'!S191</f>
        <v>82.926525999999996</v>
      </c>
      <c r="P193" s="295">
        <f>'Anchor-AI'!T191</f>
        <v>33.994501</v>
      </c>
      <c r="Q193" s="295">
        <f>'Anchor-AI'!U191</f>
        <v>39.993115000000003</v>
      </c>
      <c r="R193" s="295">
        <f>'Anchor-AI'!V191</f>
        <v>33.937702999999999</v>
      </c>
      <c r="S193" s="295">
        <f>'Anchor-AI'!W191</f>
        <v>42.285885999999998</v>
      </c>
      <c r="T193" s="295">
        <f>'Anchor-AI'!X191</f>
        <v>42.321505999999999</v>
      </c>
      <c r="U193" s="295">
        <f>10*LOG10(1/((Summary!$C$80/10^(R193/10)+Summary!$C$81/10^(S193/10)+Summary!$C$82/10^(T193/10))/Summary!$C$83))</f>
        <v>35.393263015488913</v>
      </c>
      <c r="V193" s="295">
        <f>'Anchor-AI'!Y191</f>
        <v>9.3635999999999997E-2</v>
      </c>
      <c r="W193" s="295">
        <f>'Anchor-AI'!Z191</f>
        <v>8985.7000000000007</v>
      </c>
      <c r="X193" s="295">
        <f>'Anchor-AI'!AA191</f>
        <v>0.60609999999999997</v>
      </c>
      <c r="Y193" s="357">
        <f>'Anchor-AI'!AB191</f>
        <v>10</v>
      </c>
      <c r="Z193" s="357">
        <f>'Anchor-AI'!AC191</f>
        <v>6</v>
      </c>
      <c r="AA193" s="296">
        <f t="shared" si="12"/>
        <v>2.496027777777778</v>
      </c>
      <c r="AC193" s="170">
        <f>'Test-AI'!L191</f>
        <v>26618.400000000001</v>
      </c>
      <c r="AD193" s="167">
        <f>'Test-AI'!M191</f>
        <v>34.590676000000002</v>
      </c>
      <c r="AE193" s="167">
        <f>'Test-AI'!N191</f>
        <v>43.231282</v>
      </c>
      <c r="AF193" s="167">
        <f>'Test-AI'!O191</f>
        <v>43.035313000000002</v>
      </c>
      <c r="AG193" s="167">
        <f>(Summary!$C$63*AD193+Summary!$C$64*AE193+Summary!$C$65*AF193)/Summary!$C$66</f>
        <v>37.438216500000003</v>
      </c>
      <c r="AH193" s="167">
        <f>'Test-AI'!P191</f>
        <v>25.041630999999999</v>
      </c>
      <c r="AI193" s="167">
        <f>'Test-AI'!Q191</f>
        <v>18.451097000000001</v>
      </c>
      <c r="AJ193" s="167">
        <f>'Test-AI'!R191</f>
        <v>86.077502999999993</v>
      </c>
      <c r="AK193" s="167">
        <f>'Test-AI'!S191</f>
        <v>84.049997000000005</v>
      </c>
      <c r="AL193" s="167">
        <f>'Test-AI'!T191</f>
        <v>34.485486999999999</v>
      </c>
      <c r="AM193" s="167">
        <f>'Test-AI'!U191</f>
        <v>40.838318999999998</v>
      </c>
      <c r="AN193" s="167">
        <f>'Test-AI'!V191</f>
        <v>34.590608000000003</v>
      </c>
      <c r="AO193" s="167">
        <f>'Test-AI'!W191</f>
        <v>43.231265</v>
      </c>
      <c r="AP193" s="167">
        <f>'Test-AI'!X191</f>
        <v>43.035299000000002</v>
      </c>
      <c r="AQ193" s="167">
        <f>10*LOG10(1/((Summary!$C$80/10^(AN193/10)+Summary!$C$81/10^(AO193/10)+Summary!$C$82/10^(AP193/10))/Summary!$C$83))</f>
        <v>36.05786914843798</v>
      </c>
      <c r="AR193" s="167">
        <f>'Test-AI'!Y191</f>
        <v>3.8404000000000001E-2</v>
      </c>
      <c r="AS193" s="167">
        <f>'Test-AI'!Z191</f>
        <v>233535.2</v>
      </c>
      <c r="AT193" s="295">
        <f>'Test-AI'!AA191</f>
        <v>3.6543999999999999</v>
      </c>
      <c r="AU193" s="357">
        <f>'Test-AI'!AB191</f>
        <v>10</v>
      </c>
      <c r="AV193" s="357">
        <f>'Test-AI'!AC191</f>
        <v>6</v>
      </c>
      <c r="AW193" s="296">
        <f t="shared" si="13"/>
        <v>64.870888888888885</v>
      </c>
      <c r="AX193" s="297">
        <f t="shared" si="14"/>
        <v>25.989650222019431</v>
      </c>
      <c r="AY193" s="298">
        <f t="shared" si="15"/>
        <v>6.0293680910740806</v>
      </c>
      <c r="AZ193" s="297">
        <f t="shared" si="16"/>
        <v>1</v>
      </c>
      <c r="BA193" s="345">
        <f t="shared" si="17"/>
        <v>1</v>
      </c>
      <c r="BB193" s="75"/>
      <c r="BC193" s="75"/>
      <c r="BD193" s="565"/>
      <c r="BE193" s="550"/>
      <c r="BF193" s="552"/>
      <c r="BG193" s="552"/>
      <c r="BH193" s="552"/>
      <c r="BI193" s="552"/>
      <c r="BJ193" s="552"/>
      <c r="BK193" s="553"/>
      <c r="BL193" s="552"/>
      <c r="BM193" s="553"/>
      <c r="BN193" s="552"/>
      <c r="BO193" s="546"/>
      <c r="BP193" s="541"/>
      <c r="BQ193" s="546"/>
      <c r="BR193" s="541"/>
      <c r="BS193" s="553"/>
      <c r="BT193" s="552"/>
      <c r="BU193" s="553"/>
      <c r="BV193" s="552"/>
      <c r="BW193" s="553"/>
      <c r="BX193" s="552"/>
      <c r="BY193" s="552"/>
      <c r="BZ193" s="541"/>
      <c r="CA193" s="541"/>
      <c r="CB193" s="552"/>
      <c r="CC193" s="553"/>
      <c r="CD193" s="552"/>
      <c r="CE193" s="546"/>
      <c r="CF193" s="541"/>
      <c r="CG193" s="546"/>
      <c r="CH193" s="541"/>
    </row>
    <row r="194" spans="1:86" ht="17" customHeight="1" thickBot="1" x14ac:dyDescent="0.25">
      <c r="A194" s="538"/>
      <c r="B194" s="566"/>
      <c r="C194" s="485"/>
      <c r="D194" s="590"/>
      <c r="E194" s="558"/>
      <c r="F194" s="239">
        <v>185</v>
      </c>
      <c r="G194" s="294">
        <f>'Anchor-AI'!L192</f>
        <v>14862.816000000001</v>
      </c>
      <c r="H194" s="295">
        <f>'Anchor-AI'!M192</f>
        <v>29.747724000000002</v>
      </c>
      <c r="I194" s="295">
        <f>'Anchor-AI'!N192</f>
        <v>38.956009999999999</v>
      </c>
      <c r="J194" s="295">
        <f>'Anchor-AI'!O192</f>
        <v>39.082362000000003</v>
      </c>
      <c r="K194" s="295">
        <f>(Summary!$C$63*H194+Summary!$C$64*I194+Summary!$C$65*J194)/Summary!$C$66</f>
        <v>32.838211333333334</v>
      </c>
      <c r="L194" s="295">
        <f>'Anchor-AI'!P192</f>
        <v>18.671716</v>
      </c>
      <c r="M194" s="295">
        <f>'Anchor-AI'!Q192</f>
        <v>13.885807</v>
      </c>
      <c r="N194" s="295">
        <f>'Anchor-AI'!R192</f>
        <v>67.286736000000005</v>
      </c>
      <c r="O194" s="295">
        <f>'Anchor-AI'!S192</f>
        <v>65.021049000000005</v>
      </c>
      <c r="P194" s="295">
        <f>'Anchor-AI'!T192</f>
        <v>28.316051000000002</v>
      </c>
      <c r="Q194" s="295">
        <f>'Anchor-AI'!U192</f>
        <v>35.611961999999998</v>
      </c>
      <c r="R194" s="295">
        <f>'Anchor-AI'!V192</f>
        <v>29.747682000000001</v>
      </c>
      <c r="S194" s="295">
        <f>'Anchor-AI'!W192</f>
        <v>38.955939999999998</v>
      </c>
      <c r="T194" s="295">
        <f>'Anchor-AI'!X192</f>
        <v>39.082295999999999</v>
      </c>
      <c r="U194" s="295">
        <f>10*LOG10(1/((Summary!$C$80/10^(R194/10)+Summary!$C$81/10^(S194/10)+Summary!$C$82/10^(T194/10))/Summary!$C$83))</f>
        <v>31.259065894605666</v>
      </c>
      <c r="V194" s="295">
        <f>'Anchor-AI'!Y192</f>
        <v>0.120444</v>
      </c>
      <c r="W194" s="295">
        <f>'Anchor-AI'!Z192</f>
        <v>8984.2000000000007</v>
      </c>
      <c r="X194" s="295">
        <f>'Anchor-AI'!AA192</f>
        <v>0.47589999999999999</v>
      </c>
      <c r="Y194" s="357">
        <f>'Anchor-AI'!AB192</f>
        <v>9</v>
      </c>
      <c r="Z194" s="357">
        <f>'Anchor-AI'!AC192</f>
        <v>6</v>
      </c>
      <c r="AA194" s="296">
        <f t="shared" si="12"/>
        <v>2.4956111111111112</v>
      </c>
      <c r="AC194" s="170">
        <f>'Test-AI'!L192</f>
        <v>12326.304</v>
      </c>
      <c r="AD194" s="167">
        <f>'Test-AI'!M192</f>
        <v>30.625288000000001</v>
      </c>
      <c r="AE194" s="167">
        <f>'Test-AI'!N192</f>
        <v>39.834448999999999</v>
      </c>
      <c r="AF194" s="167">
        <f>'Test-AI'!O192</f>
        <v>39.777672000000003</v>
      </c>
      <c r="AG194" s="167">
        <f>(Summary!$C$63*AD194+Summary!$C$64*AE194+Summary!$C$65*AF194)/Summary!$C$66</f>
        <v>33.685545499999996</v>
      </c>
      <c r="AH194" s="167">
        <f>'Test-AI'!P192</f>
        <v>19.467953000000001</v>
      </c>
      <c r="AI194" s="167">
        <f>'Test-AI'!Q192</f>
        <v>14.609515999999999</v>
      </c>
      <c r="AJ194" s="167">
        <f>'Test-AI'!R192</f>
        <v>72.078847999999994</v>
      </c>
      <c r="AK194" s="167">
        <f>'Test-AI'!S192</f>
        <v>68.894700999999998</v>
      </c>
      <c r="AL194" s="167">
        <f>'Test-AI'!T192</f>
        <v>29.016106000000001</v>
      </c>
      <c r="AM194" s="167">
        <f>'Test-AI'!U192</f>
        <v>37.138148000000001</v>
      </c>
      <c r="AN194" s="167">
        <f>'Test-AI'!V192</f>
        <v>30.625281999999999</v>
      </c>
      <c r="AO194" s="167">
        <f>'Test-AI'!W192</f>
        <v>39.834448000000002</v>
      </c>
      <c r="AP194" s="167">
        <f>'Test-AI'!X192</f>
        <v>39.777225000000001</v>
      </c>
      <c r="AQ194" s="167">
        <f>10*LOG10(1/((Summary!$C$80/10^(AN194/10)+Summary!$C$81/10^(AO194/10)+Summary!$C$82/10^(AP194/10))/Summary!$C$83))</f>
        <v>32.131561733472623</v>
      </c>
      <c r="AR194" s="167">
        <f>'Test-AI'!Y192</f>
        <v>5.7737999999999998E-2</v>
      </c>
      <c r="AS194" s="167">
        <f>'Test-AI'!Z192</f>
        <v>130860.2</v>
      </c>
      <c r="AT194" s="295">
        <f>'Test-AI'!AA192</f>
        <v>3.1985999999999999</v>
      </c>
      <c r="AU194" s="357">
        <f>'Test-AI'!AB192</f>
        <v>9</v>
      </c>
      <c r="AV194" s="357">
        <f>'Test-AI'!AC192</f>
        <v>6</v>
      </c>
      <c r="AW194" s="296">
        <f t="shared" si="13"/>
        <v>36.350055555555556</v>
      </c>
      <c r="AX194" s="297">
        <f t="shared" si="14"/>
        <v>14.56559292981011</v>
      </c>
      <c r="AY194" s="298">
        <f t="shared" si="15"/>
        <v>6.7211599075436013</v>
      </c>
      <c r="AZ194" s="297">
        <f t="shared" si="16"/>
        <v>1</v>
      </c>
      <c r="BA194" s="345">
        <f t="shared" si="17"/>
        <v>1</v>
      </c>
      <c r="BB194" s="75"/>
      <c r="BC194" s="75"/>
      <c r="BD194" s="574" t="s">
        <v>46</v>
      </c>
      <c r="BE194" s="549">
        <f t="array" ref="BE194">bdRateExtend($G192:$G195,H192:H195,$AC192:$AC195,AD192:AD195)</f>
        <v>-0.27386202073831634</v>
      </c>
      <c r="BF194" s="552"/>
      <c r="BG194" s="552"/>
      <c r="BH194" s="552"/>
      <c r="BI194" s="552"/>
      <c r="BJ194" s="552"/>
      <c r="BK194" s="551">
        <f t="array" ref="BK194">bdRateExtend($G192:$G195,L192:L195,$AC192:$AC195,AH192:AH195)</f>
        <v>-0.24053864071809372</v>
      </c>
      <c r="BL194" s="552"/>
      <c r="BM194" s="551">
        <f t="array" ref="BM194">bdRateExtend($G192:$G195,M192:M195,$AC192:$AC195,AI192:AI195)</f>
        <v>-0.25874036167222114</v>
      </c>
      <c r="BN194" s="552"/>
      <c r="BO194" s="545">
        <f t="array" ref="BO194">bdRateExtend($G192:$G195,N192:N195,$AC192:$AC195,AJ192:AJ195,"None", FALSE,1)</f>
        <v>-0.29756518595376291</v>
      </c>
      <c r="BP194" s="541"/>
      <c r="BQ194" s="545">
        <f t="array" ref="BQ194">bdRateExtend($G192:$G195,O192:O195,$AC192:$AC195,AK192:AK195,"None", FALSE,1)</f>
        <v>-0.27309966523341034</v>
      </c>
      <c r="BR194" s="541"/>
      <c r="BS194" s="551">
        <f t="array" ref="BS194">bdRateExtend($G192:$G195,P192:P195,$AC192:$AC195,AL192:AL195)</f>
        <v>-0.23093217386360054</v>
      </c>
      <c r="BT194" s="552"/>
      <c r="BU194" s="551">
        <f t="array" ref="BU194">bdRateExtend($G192:$G195,Q192:Q195,$AC192:$AC195,AM192:AM195)</f>
        <v>-0.33787975044234209</v>
      </c>
      <c r="BV194" s="552"/>
      <c r="BW194" s="551">
        <f t="array" ref="BW194">bdRateExtend($G192:$G195,R192:R195,$AC192:$AC195,AN192:AN195)</f>
        <v>-0.27386332710263572</v>
      </c>
      <c r="BX194" s="552"/>
      <c r="BY194" s="552"/>
      <c r="BZ194" s="541"/>
      <c r="CA194" s="541"/>
      <c r="CB194" s="552"/>
      <c r="CC194" s="561">
        <f t="array" ref="CC194">bdCAMBIExtend($G192:$G195,V192:V195,$AC192:$AC195,AR192:AR195)</f>
        <v>-6.8499284000406099E-2</v>
      </c>
      <c r="CD194" s="552"/>
      <c r="CE194" s="554">
        <f t="array" ref="CE194">testVMAFRange($G192:$G195,N192:N195,$AC192:$AC195,AJ192:AJ195)</f>
        <v>0</v>
      </c>
      <c r="CF194" s="541"/>
      <c r="CG194" s="554">
        <f t="array" ref="CG194">testVMAFRange($G192:$G195,O192:O195,$AC192:$AC195,AK192:AK195)</f>
        <v>0</v>
      </c>
      <c r="CH194" s="541"/>
    </row>
    <row r="195" spans="1:86" ht="17" customHeight="1" thickBot="1" x14ac:dyDescent="0.25">
      <c r="A195" s="538"/>
      <c r="B195" s="596"/>
      <c r="C195" s="486"/>
      <c r="D195" s="590"/>
      <c r="E195" s="558"/>
      <c r="F195" s="240">
        <v>210</v>
      </c>
      <c r="G195" s="299">
        <f>'Anchor-AI'!L193</f>
        <v>6512.2560000000003</v>
      </c>
      <c r="H195" s="300">
        <f>'Anchor-AI'!M193</f>
        <v>26.012930999999998</v>
      </c>
      <c r="I195" s="300">
        <f>'Anchor-AI'!N193</f>
        <v>35.816718000000002</v>
      </c>
      <c r="J195" s="300">
        <f>'Anchor-AI'!O193</f>
        <v>35.722943000000001</v>
      </c>
      <c r="K195" s="295">
        <f>(Summary!$C$63*H195+Summary!$C$64*I195+Summary!$C$65*J195)/Summary!$C$66</f>
        <v>29.265230833333334</v>
      </c>
      <c r="L195" s="300">
        <f>'Anchor-AI'!P193</f>
        <v>14.158188000000001</v>
      </c>
      <c r="M195" s="300">
        <f>'Anchor-AI'!Q193</f>
        <v>10.679429000000001</v>
      </c>
      <c r="N195" s="300">
        <f>'Anchor-AI'!R193</f>
        <v>45.725501000000001</v>
      </c>
      <c r="O195" s="300">
        <f>'Anchor-AI'!S193</f>
        <v>43.49586</v>
      </c>
      <c r="P195" s="300">
        <f>'Anchor-AI'!T193</f>
        <v>23.388179000000001</v>
      </c>
      <c r="Q195" s="300">
        <f>'Anchor-AI'!U193</f>
        <v>31.984224999999999</v>
      </c>
      <c r="R195" s="300">
        <f>'Anchor-AI'!V193</f>
        <v>26.012884</v>
      </c>
      <c r="S195" s="300">
        <f>'Anchor-AI'!W193</f>
        <v>35.816682999999998</v>
      </c>
      <c r="T195" s="300">
        <f>'Anchor-AI'!X193</f>
        <v>35.721381000000001</v>
      </c>
      <c r="U195" s="300">
        <f>10*LOG10(1/((Summary!$C$80/10^(R195/10)+Summary!$C$81/10^(S195/10)+Summary!$C$82/10^(T195/10))/Summary!$C$83))</f>
        <v>27.549962674053376</v>
      </c>
      <c r="V195" s="300">
        <f>'Anchor-AI'!Y193</f>
        <v>0.17071</v>
      </c>
      <c r="W195" s="300">
        <f>'Anchor-AI'!Z193</f>
        <v>6886.1</v>
      </c>
      <c r="X195" s="300">
        <f>'Anchor-AI'!AA193</f>
        <v>0.5141</v>
      </c>
      <c r="Y195" s="357">
        <f>'Anchor-AI'!AB193</f>
        <v>9</v>
      </c>
      <c r="Z195" s="357">
        <f>'Anchor-AI'!AC193</f>
        <v>6</v>
      </c>
      <c r="AA195" s="301">
        <f t="shared" si="12"/>
        <v>1.9128055555555556</v>
      </c>
      <c r="AC195" s="171">
        <f>'Test-AI'!L193</f>
        <v>5662.7520000000004</v>
      </c>
      <c r="AD195" s="168">
        <f>'Test-AI'!M193</f>
        <v>26.985893000000001</v>
      </c>
      <c r="AE195" s="168">
        <f>'Test-AI'!N193</f>
        <v>36.506875999999998</v>
      </c>
      <c r="AF195" s="168">
        <f>'Test-AI'!O193</f>
        <v>36.311621000000002</v>
      </c>
      <c r="AG195" s="168">
        <f>(Summary!$C$63*AD195+Summary!$C$64*AE195+Summary!$C$65*AF195)/Summary!$C$66</f>
        <v>30.127011499999998</v>
      </c>
      <c r="AH195" s="168">
        <f>'Test-AI'!P193</f>
        <v>14.580119</v>
      </c>
      <c r="AI195" s="168">
        <f>'Test-AI'!Q193</f>
        <v>11.188185000000001</v>
      </c>
      <c r="AJ195" s="168">
        <f>'Test-AI'!R193</f>
        <v>53.146278000000002</v>
      </c>
      <c r="AK195" s="168">
        <f>'Test-AI'!S193</f>
        <v>50.110649000000002</v>
      </c>
      <c r="AL195" s="168">
        <f>'Test-AI'!T193</f>
        <v>24.236726000000001</v>
      </c>
      <c r="AM195" s="168">
        <f>'Test-AI'!U193</f>
        <v>33.141503999999998</v>
      </c>
      <c r="AN195" s="168">
        <f>'Test-AI'!V193</f>
        <v>26.985892</v>
      </c>
      <c r="AO195" s="168">
        <f>'Test-AI'!W193</f>
        <v>36.506869000000002</v>
      </c>
      <c r="AP195" s="168">
        <f>'Test-AI'!X193</f>
        <v>36.311613000000001</v>
      </c>
      <c r="AQ195" s="168">
        <f>10*LOG10(1/((Summary!$C$80/10^(AN195/10)+Summary!$C$81/10^(AO195/10)+Summary!$C$82/10^(AP195/10))/Summary!$C$83))</f>
        <v>28.505585129922437</v>
      </c>
      <c r="AR195" s="168">
        <f>'Test-AI'!Y193</f>
        <v>6.9319000000000006E-2</v>
      </c>
      <c r="AS195" s="168">
        <f>'Test-AI'!Z193</f>
        <v>73862.100000000006</v>
      </c>
      <c r="AT195" s="300">
        <f>'Test-AI'!AA193</f>
        <v>4.1486000000000001</v>
      </c>
      <c r="AU195" s="357">
        <f>'Test-AI'!AB193</f>
        <v>9</v>
      </c>
      <c r="AV195" s="357">
        <f>'Test-AI'!AC193</f>
        <v>6</v>
      </c>
      <c r="AW195" s="301">
        <f t="shared" si="13"/>
        <v>20.517250000000001</v>
      </c>
      <c r="AX195" s="302">
        <f t="shared" si="14"/>
        <v>10.726260147253162</v>
      </c>
      <c r="AY195" s="303">
        <f t="shared" si="15"/>
        <v>8.0696362575374447</v>
      </c>
      <c r="AZ195" s="297">
        <f t="shared" si="16"/>
        <v>1</v>
      </c>
      <c r="BA195" s="345">
        <f t="shared" si="17"/>
        <v>1</v>
      </c>
      <c r="BB195" s="75"/>
      <c r="BC195" s="75"/>
      <c r="BD195" s="570"/>
      <c r="BE195" s="550"/>
      <c r="BF195" s="553"/>
      <c r="BG195" s="553"/>
      <c r="BH195" s="553"/>
      <c r="BI195" s="553"/>
      <c r="BJ195" s="553"/>
      <c r="BK195" s="553"/>
      <c r="BL195" s="553"/>
      <c r="BM195" s="553"/>
      <c r="BN195" s="553"/>
      <c r="BO195" s="546"/>
      <c r="BP195" s="544"/>
      <c r="BQ195" s="546"/>
      <c r="BR195" s="544"/>
      <c r="BS195" s="553"/>
      <c r="BT195" s="553"/>
      <c r="BU195" s="553"/>
      <c r="BV195" s="553"/>
      <c r="BW195" s="553"/>
      <c r="BX195" s="553"/>
      <c r="BY195" s="553"/>
      <c r="BZ195" s="544"/>
      <c r="CA195" s="544"/>
      <c r="CB195" s="553"/>
      <c r="CC195" s="553"/>
      <c r="CD195" s="553"/>
      <c r="CE195" s="546"/>
      <c r="CF195" s="544"/>
      <c r="CG195" s="546"/>
      <c r="CH195" s="544"/>
    </row>
    <row r="196" spans="1:86" ht="17" customHeight="1" thickBot="1" x14ac:dyDescent="0.25">
      <c r="A196" s="538"/>
      <c r="B196" s="595" t="s">
        <v>148</v>
      </c>
      <c r="C196" s="586" t="s">
        <v>233</v>
      </c>
      <c r="D196" s="627">
        <v>30</v>
      </c>
      <c r="E196" s="643">
        <v>8</v>
      </c>
      <c r="F196" s="238">
        <v>85</v>
      </c>
      <c r="G196" s="289">
        <f>'Anchor-AI'!L194</f>
        <v>29131.295999999998</v>
      </c>
      <c r="H196" s="290">
        <f>'Anchor-AI'!M194</f>
        <v>49.723770000000002</v>
      </c>
      <c r="I196" s="290">
        <f>'Anchor-AI'!N194</f>
        <v>46.599364999999999</v>
      </c>
      <c r="J196" s="290">
        <f>'Anchor-AI'!O194</f>
        <v>47.029021999999998</v>
      </c>
      <c r="K196" s="290">
        <f>(Summary!$C$63*H196+Summary!$C$64*I196+Summary!$C$65*J196)/Summary!$C$66</f>
        <v>48.753911166666661</v>
      </c>
      <c r="L196" s="290">
        <f>'Anchor-AI'!P194</f>
        <v>40.585374000000002</v>
      </c>
      <c r="M196" s="290">
        <f>'Anchor-AI'!Q194</f>
        <v>38.940863999999998</v>
      </c>
      <c r="N196" s="290">
        <f>'Anchor-AI'!R194</f>
        <v>99.369471000000004</v>
      </c>
      <c r="O196" s="290">
        <f>'Anchor-AI'!S194</f>
        <v>99.133292999999995</v>
      </c>
      <c r="P196" s="290">
        <f>'Anchor-AI'!T194</f>
        <v>54.489669999999997</v>
      </c>
      <c r="Q196" s="290">
        <f>'Anchor-AI'!U194</f>
        <v>49.912765</v>
      </c>
      <c r="R196" s="290">
        <f>'Anchor-AI'!V194</f>
        <v>49.722321000000001</v>
      </c>
      <c r="S196" s="290">
        <f>'Anchor-AI'!W194</f>
        <v>46.599331999999997</v>
      </c>
      <c r="T196" s="290">
        <f>'Anchor-AI'!X194</f>
        <v>47.028159000000002</v>
      </c>
      <c r="U196" s="290">
        <f>10*LOG10(1/((Summary!$C$80/10^(R196/10)+Summary!$C$81/10^(S196/10)+Summary!$C$82/10^(T196/10))/Summary!$C$83))</f>
        <v>48.520882854723169</v>
      </c>
      <c r="V196" s="290">
        <f>'Anchor-AI'!Y194</f>
        <v>9.0299999999999998E-3</v>
      </c>
      <c r="W196" s="290">
        <f>'Anchor-AI'!Z194</f>
        <v>2266.6</v>
      </c>
      <c r="X196" s="290">
        <f>'Anchor-AI'!AA194</f>
        <v>0.61829999999999996</v>
      </c>
      <c r="Y196" s="360">
        <f>'Anchor-AI'!AB194</f>
        <v>4</v>
      </c>
      <c r="Z196" s="360">
        <f>'Anchor-AI'!AC194</f>
        <v>5</v>
      </c>
      <c r="AA196" s="291">
        <f t="shared" ref="AA196:AA259" si="18">W196/3600</f>
        <v>0.62961111111111112</v>
      </c>
      <c r="AC196" s="169">
        <f>'Test-AI'!L194</f>
        <v>16578.768</v>
      </c>
      <c r="AD196" s="166">
        <f>'Test-AI'!M194</f>
        <v>50.515028000000001</v>
      </c>
      <c r="AE196" s="166">
        <f>'Test-AI'!N194</f>
        <v>47.229855999999998</v>
      </c>
      <c r="AF196" s="166">
        <f>'Test-AI'!O194</f>
        <v>47.618673000000001</v>
      </c>
      <c r="AG196" s="166">
        <f>(Summary!$C$63*AD196+Summary!$C$64*AE196+Summary!$C$65*AF196)/Summary!$C$66</f>
        <v>49.484773499999996</v>
      </c>
      <c r="AH196" s="166">
        <f>'Test-AI'!P194</f>
        <v>42.071148999999998</v>
      </c>
      <c r="AI196" s="166">
        <f>'Test-AI'!Q194</f>
        <v>40.634830999999998</v>
      </c>
      <c r="AJ196" s="166">
        <f>'Test-AI'!R194</f>
        <v>99.384124999999997</v>
      </c>
      <c r="AK196" s="166">
        <f>'Test-AI'!S194</f>
        <v>99.158693</v>
      </c>
      <c r="AL196" s="166">
        <f>'Test-AI'!T194</f>
        <v>55.809823000000002</v>
      </c>
      <c r="AM196" s="166">
        <f>'Test-AI'!U194</f>
        <v>51.625636999999998</v>
      </c>
      <c r="AN196" s="166">
        <f>'Test-AI'!V194</f>
        <v>50.513182</v>
      </c>
      <c r="AO196" s="166">
        <f>'Test-AI'!W194</f>
        <v>47.229737</v>
      </c>
      <c r="AP196" s="166">
        <f>'Test-AI'!X194</f>
        <v>47.617901000000003</v>
      </c>
      <c r="AQ196" s="166">
        <f>10*LOG10(1/((Summary!$C$80/10^(AN196/10)+Summary!$C$81/10^(AO196/10)+Summary!$C$82/10^(AP196/10))/Summary!$C$83))</f>
        <v>49.221895313685422</v>
      </c>
      <c r="AR196" s="166">
        <f>'Test-AI'!Y194</f>
        <v>2.2109999999999999E-3</v>
      </c>
      <c r="AS196" s="166">
        <f>'Test-AI'!Z194</f>
        <v>71527.899999999994</v>
      </c>
      <c r="AT196" s="290">
        <f>'Test-AI'!AA194</f>
        <v>1.7366999999999999</v>
      </c>
      <c r="AU196" s="356">
        <f>'Test-AI'!AB194</f>
        <v>4</v>
      </c>
      <c r="AV196" s="356">
        <f>'Test-AI'!AC194</f>
        <v>5</v>
      </c>
      <c r="AW196" s="291">
        <f t="shared" ref="AW196:AW259" si="19">AS196/3600</f>
        <v>19.868861111111109</v>
      </c>
      <c r="AX196" s="292">
        <f t="shared" ref="AX196:AX259" si="20">AS196/W196</f>
        <v>31.557354628077295</v>
      </c>
      <c r="AY196" s="293">
        <f t="shared" ref="AY196:AY259" si="21">AT196/X196</f>
        <v>2.8088306647258614</v>
      </c>
      <c r="AZ196" s="292">
        <f t="shared" ref="AZ196:AZ259" si="22">AU196/Y196</f>
        <v>1</v>
      </c>
      <c r="BA196" s="344">
        <f t="shared" ref="BA196:BA259" si="23">AV196/Z196</f>
        <v>1</v>
      </c>
      <c r="BB196" s="75"/>
      <c r="BC196" s="75"/>
      <c r="BD196" s="572" t="s">
        <v>39</v>
      </c>
      <c r="BE196" s="549">
        <f t="array" ref="BE196">bdRateExtend($G196:$G199,H196:H199,$AC196:$AC199,AD196:AD199)</f>
        <v>-0.52202159800826897</v>
      </c>
      <c r="BF196" s="551">
        <f t="array" ref="BF196">bdRateExtend($G196:$G201,H196:H201,$AC196:$AC201,AD196:AD201)</f>
        <v>-0.52474458181858408</v>
      </c>
      <c r="BG196" s="551">
        <f t="array" ref="BG196">bdRateExtend($G196:$G201,I196:I201,$AC196:$AC201,AE196:AE201)</f>
        <v>-0.60075922687332883</v>
      </c>
      <c r="BH196" s="551">
        <f t="array" ref="BH196">bdRateExtend($G196:$G201,J196:J201,$AC196:$AC201,AF196:AF201)</f>
        <v>-0.57795968182058521</v>
      </c>
      <c r="BI196" s="551">
        <f t="array" ref="BI196">bdRateExtend($G196:$G201,K196:K201,$AC196:$AC201,AG196:AG201)</f>
        <v>-0.53839294107659963</v>
      </c>
      <c r="BJ196" s="575">
        <f>(Summary!$C$94*BF196+Summary!$C$95*BG196+Summary!$C$96*BH196)/Summary!$C$97</f>
        <v>-0.52991377162085396</v>
      </c>
      <c r="BK196" s="551">
        <f t="array" ref="BK196">bdRateExtend($G196:$G199,L196:L199,$AC196:$AC199,AH196:AH199)</f>
        <v>-0.53232280662287146</v>
      </c>
      <c r="BL196" s="551">
        <f t="array" ref="BL196">bdRateExtend($G196:$G201,L196:L201,$AC196:$AC201,AH196:AH201)</f>
        <v>-0.51889741516939369</v>
      </c>
      <c r="BM196" s="551">
        <f t="array" ref="BM196">bdRateExtend($G196:$G199,M196:M199,$AC196:$AC199,AI196:AI199)</f>
        <v>-0.53711736406952459</v>
      </c>
      <c r="BN196" s="551">
        <f t="array" ref="BN196">bdRateExtend($G196:$G201,M196:M201,$AC196:$AC201,AI196:AI201)</f>
        <v>-0.5284474880740383</v>
      </c>
      <c r="BO196" s="548">
        <f t="array" ref="BO196">bdRateExtend($G196:$G199,N196:N199,$AC196:$AC199,AJ196:AJ199,"None", FALSE,1)</f>
        <v>-0.52350958606303033</v>
      </c>
      <c r="BP196" s="585">
        <f t="array" ref="BP196">bdRateExtend($G196:$G201,N196:N201,$AC196:$AC201,AJ196:AJ201,"None", FALSE,1)</f>
        <v>-0.46251933020990599</v>
      </c>
      <c r="BQ196" s="548">
        <f t="array" ref="BQ196">bdRateExtend($G196:$G199,O196:O199,$AC196:$AC199,AK196:AK199,"None", FALSE,1)</f>
        <v>-0.52382542927803633</v>
      </c>
      <c r="BR196" s="585">
        <f t="array" ref="BR196">bdRateExtend($G196:$G201,O196:O201,$AC196:$AC201,AK196:AK201,"None", FALSE,1)</f>
        <v>-0.46465546648208089</v>
      </c>
      <c r="BS196" s="551">
        <f t="array" ref="BS196">bdRateExtend($G196:$G199,P196:P199,$AC196:$AC199,AL196:AL199)</f>
        <v>-0.54065447913692544</v>
      </c>
      <c r="BT196" s="551">
        <f t="array" ref="BT196">bdRateExtend($G196:$G201,P196:P201,$AC196:$AC201,AL196:AL201)</f>
        <v>-0.5098905633127554</v>
      </c>
      <c r="BU196" s="551">
        <f t="array" ref="BU196">bdRateExtend($G196:$G199,Q196:Q199,$AC196:$AC199,AM196:AM199)</f>
        <v>-0.57644378382065731</v>
      </c>
      <c r="BV196" s="551">
        <f t="array" ref="BV196">bdRateExtend($G196:$G201,Q196:Q201,$AC196:$AC201,AM196:AM201)</f>
        <v>-0.56845494339159841</v>
      </c>
      <c r="BW196" s="551">
        <f t="array" ref="BW196">bdRateExtend($G196:$G199,R196:R199,$AC196:$AC199,AN196:AN199)</f>
        <v>-0.5220573952863542</v>
      </c>
      <c r="BX196" s="551">
        <f t="array" ref="BX196">bdRateExtend($G196:$G201,R196:R201,$AC196:$AC201,AN196:AN201)</f>
        <v>-0.52478733184519655</v>
      </c>
      <c r="BY196" s="551">
        <f t="array" ref="BY196">bdRateExtend($G196:$G201,S196:S201,$AC196:$AC201,AO196:AO201)</f>
        <v>-0.60070003340165146</v>
      </c>
      <c r="BZ196" s="555">
        <f t="array" ref="BZ196">bdRateExtend($G196:$G201,T196:T201,$AC196:$AC201,AP196:AP201)</f>
        <v>-0.57755661311122242</v>
      </c>
      <c r="CA196" s="555">
        <f t="array" ref="CA196">bdRateExtend($G196:$G201,U196:U201,$AC196:$AC201,AQ196:AQ201)</f>
        <v>-0.53291412641963987</v>
      </c>
      <c r="CB196" s="575">
        <f>(Summary!$C$108*BX196+Summary!$C$109*BY196+Summary!$C$110*BZ196)/Summary!$C$111</f>
        <v>-0.5299346111580957</v>
      </c>
      <c r="CC196" s="561">
        <f t="array" ref="CC196">bdCAMBIExtend($G196:$G199,V196:V199,$AC196:$AC199,AR196:AR199)</f>
        <v>-2.305208754033267E-2</v>
      </c>
      <c r="CD196" s="561">
        <f t="array" ref="CD196">bdCAMBIExtend($G196:$G201,V196:V201,$AC196:$AC201,AR196:AR201)</f>
        <v>-1.1391661800640973E-2</v>
      </c>
      <c r="CE196" s="547">
        <f t="array" ref="CE196">testVMAFRange($G196:$G199,N196:N199,$AC196:$AC199,AJ196:AJ199)</f>
        <v>0</v>
      </c>
      <c r="CF196" s="543">
        <f t="array" ref="CF196">testVMAFRange($G196:$G201,N196:N201,$AC196:$AC201,AJ196:AJ201)</f>
        <v>0</v>
      </c>
      <c r="CG196" s="547">
        <f t="array" ref="CG196">testVMAFRange($G196:$G199,O196:O199,$AC196:$AC199,AK196:AK199)</f>
        <v>0</v>
      </c>
      <c r="CH196" s="543">
        <f t="array" ref="CH196">testVMAFRange($G196:$G201,O196:O201,$AC196:$AC201,AK196:AK201)</f>
        <v>0</v>
      </c>
    </row>
    <row r="197" spans="1:86" ht="17" customHeight="1" x14ac:dyDescent="0.2">
      <c r="A197" s="538"/>
      <c r="B197" s="566"/>
      <c r="C197" s="485"/>
      <c r="D197" s="590"/>
      <c r="E197" s="558"/>
      <c r="F197" s="239">
        <v>110</v>
      </c>
      <c r="G197" s="294">
        <f>'Anchor-AI'!L195</f>
        <v>19459.008000000002</v>
      </c>
      <c r="H197" s="295">
        <f>'Anchor-AI'!M195</f>
        <v>43.419271999999999</v>
      </c>
      <c r="I197" s="295">
        <f>'Anchor-AI'!N195</f>
        <v>45.111696999999999</v>
      </c>
      <c r="J197" s="295">
        <f>'Anchor-AI'!O195</f>
        <v>45.628734000000001</v>
      </c>
      <c r="K197" s="295">
        <f>(Summary!$C$63*H197+Summary!$C$64*I197+Summary!$C$65*J197)/Summary!$C$66</f>
        <v>44.069586499999993</v>
      </c>
      <c r="L197" s="295">
        <f>'Anchor-AI'!P195</f>
        <v>34.174933000000003</v>
      </c>
      <c r="M197" s="295">
        <f>'Anchor-AI'!Q195</f>
        <v>32.669941000000001</v>
      </c>
      <c r="N197" s="295">
        <f>'Anchor-AI'!R195</f>
        <v>99.138908000000001</v>
      </c>
      <c r="O197" s="295">
        <f>'Anchor-AI'!S195</f>
        <v>98.780862999999997</v>
      </c>
      <c r="P197" s="295">
        <f>'Anchor-AI'!T195</f>
        <v>49.450764999999997</v>
      </c>
      <c r="Q197" s="295">
        <f>'Anchor-AI'!U195</f>
        <v>45.665661</v>
      </c>
      <c r="R197" s="295">
        <f>'Anchor-AI'!V195</f>
        <v>43.41675</v>
      </c>
      <c r="S197" s="295">
        <f>'Anchor-AI'!W195</f>
        <v>45.111420000000003</v>
      </c>
      <c r="T197" s="295">
        <f>'Anchor-AI'!X195</f>
        <v>45.628137000000002</v>
      </c>
      <c r="U197" s="295">
        <f>10*LOG10(1/((Summary!$C$80/10^(R197/10)+Summary!$C$81/10^(S197/10)+Summary!$C$82/10^(T197/10))/Summary!$C$83))</f>
        <v>43.973655045131999</v>
      </c>
      <c r="V197" s="295">
        <f>'Anchor-AI'!Y195</f>
        <v>2.3573E-2</v>
      </c>
      <c r="W197" s="295">
        <f>'Anchor-AI'!Z195</f>
        <v>2229.4</v>
      </c>
      <c r="X197" s="295">
        <f>'Anchor-AI'!AA195</f>
        <v>0.50629999999999997</v>
      </c>
      <c r="Y197" s="357">
        <f>'Anchor-AI'!AB195</f>
        <v>4</v>
      </c>
      <c r="Z197" s="357">
        <f>'Anchor-AI'!AC195</f>
        <v>5</v>
      </c>
      <c r="AA197" s="296">
        <f t="shared" si="18"/>
        <v>0.61927777777777782</v>
      </c>
      <c r="AC197" s="170">
        <f>'Test-AI'!L195</f>
        <v>10703.232</v>
      </c>
      <c r="AD197" s="167">
        <f>'Test-AI'!M195</f>
        <v>44.823453000000001</v>
      </c>
      <c r="AE197" s="167">
        <f>'Test-AI'!N195</f>
        <v>46.571289</v>
      </c>
      <c r="AF197" s="167">
        <f>'Test-AI'!O195</f>
        <v>46.971899000000001</v>
      </c>
      <c r="AG197" s="167">
        <f>(Summary!$C$63*AD197+Summary!$C$64*AE197+Summary!$C$65*AF197)/Summary!$C$66</f>
        <v>45.472833333333334</v>
      </c>
      <c r="AH197" s="167">
        <f>'Test-AI'!P195</f>
        <v>36.168416000000001</v>
      </c>
      <c r="AI197" s="167">
        <f>'Test-AI'!Q195</f>
        <v>34.775238000000002</v>
      </c>
      <c r="AJ197" s="167">
        <f>'Test-AI'!R195</f>
        <v>99.197012999999998</v>
      </c>
      <c r="AK197" s="167">
        <f>'Test-AI'!S195</f>
        <v>98.820554000000001</v>
      </c>
      <c r="AL197" s="167">
        <f>'Test-AI'!T195</f>
        <v>51.754455999999998</v>
      </c>
      <c r="AM197" s="167">
        <f>'Test-AI'!U195</f>
        <v>47.926433000000003</v>
      </c>
      <c r="AN197" s="167">
        <f>'Test-AI'!V195</f>
        <v>44.822156999999997</v>
      </c>
      <c r="AO197" s="167">
        <f>'Test-AI'!W195</f>
        <v>46.571151</v>
      </c>
      <c r="AP197" s="167">
        <f>'Test-AI'!X195</f>
        <v>46.971288999999999</v>
      </c>
      <c r="AQ197" s="167">
        <f>10*LOG10(1/((Summary!$C$80/10^(AN197/10)+Summary!$C$81/10^(AO197/10)+Summary!$C$82/10^(AP197/10))/Summary!$C$83))</f>
        <v>45.378846062228206</v>
      </c>
      <c r="AR197" s="167">
        <f>'Test-AI'!Y195</f>
        <v>1.732E-3</v>
      </c>
      <c r="AS197" s="167">
        <f>'Test-AI'!Z195</f>
        <v>62776.7</v>
      </c>
      <c r="AT197" s="295">
        <f>'Test-AI'!AA195</f>
        <v>1.5323</v>
      </c>
      <c r="AU197" s="357">
        <f>'Test-AI'!AB195</f>
        <v>4</v>
      </c>
      <c r="AV197" s="357">
        <f>'Test-AI'!AC195</f>
        <v>5</v>
      </c>
      <c r="AW197" s="296">
        <f t="shared" si="19"/>
        <v>17.437972222222221</v>
      </c>
      <c r="AX197" s="297">
        <f t="shared" si="20"/>
        <v>28.158562842020274</v>
      </c>
      <c r="AY197" s="298">
        <f t="shared" si="21"/>
        <v>3.0264665218250051</v>
      </c>
      <c r="AZ197" s="297">
        <f t="shared" si="22"/>
        <v>1</v>
      </c>
      <c r="BA197" s="345">
        <f t="shared" si="23"/>
        <v>1</v>
      </c>
      <c r="BB197" s="75"/>
      <c r="BC197" s="75"/>
      <c r="BD197" s="565"/>
      <c r="BE197" s="550"/>
      <c r="BF197" s="552"/>
      <c r="BG197" s="552"/>
      <c r="BH197" s="552"/>
      <c r="BI197" s="552"/>
      <c r="BJ197" s="552"/>
      <c r="BK197" s="553"/>
      <c r="BL197" s="552"/>
      <c r="BM197" s="553"/>
      <c r="BN197" s="552"/>
      <c r="BO197" s="546"/>
      <c r="BP197" s="541"/>
      <c r="BQ197" s="546"/>
      <c r="BR197" s="541"/>
      <c r="BS197" s="553"/>
      <c r="BT197" s="552"/>
      <c r="BU197" s="553"/>
      <c r="BV197" s="552"/>
      <c r="BW197" s="553"/>
      <c r="BX197" s="552"/>
      <c r="BY197" s="552"/>
      <c r="BZ197" s="541"/>
      <c r="CA197" s="541"/>
      <c r="CB197" s="552"/>
      <c r="CC197" s="553"/>
      <c r="CD197" s="552"/>
      <c r="CE197" s="546"/>
      <c r="CF197" s="541"/>
      <c r="CG197" s="546"/>
      <c r="CH197" s="541"/>
    </row>
    <row r="198" spans="1:86" ht="17" customHeight="1" x14ac:dyDescent="0.2">
      <c r="A198" s="538"/>
      <c r="B198" s="566"/>
      <c r="C198" s="485"/>
      <c r="D198" s="590"/>
      <c r="E198" s="558"/>
      <c r="F198" s="239">
        <v>135</v>
      </c>
      <c r="G198" s="294">
        <f>'Anchor-AI'!L196</f>
        <v>12574.512000000001</v>
      </c>
      <c r="H198" s="295">
        <f>'Anchor-AI'!M196</f>
        <v>37.616143000000001</v>
      </c>
      <c r="I198" s="295">
        <f>'Anchor-AI'!N196</f>
        <v>42.99156</v>
      </c>
      <c r="J198" s="295">
        <f>'Anchor-AI'!O196</f>
        <v>43.735773000000002</v>
      </c>
      <c r="K198" s="295">
        <f>(Summary!$C$63*H198+Summary!$C$64*I198+Summary!$C$65*J198)/Summary!$C$66</f>
        <v>39.531984166666668</v>
      </c>
      <c r="L198" s="295">
        <f>'Anchor-AI'!P196</f>
        <v>27.913917000000001</v>
      </c>
      <c r="M198" s="295">
        <f>'Anchor-AI'!Q196</f>
        <v>26.588256000000001</v>
      </c>
      <c r="N198" s="295">
        <f>'Anchor-AI'!R196</f>
        <v>98.364587999999998</v>
      </c>
      <c r="O198" s="295">
        <f>'Anchor-AI'!S196</f>
        <v>97.885857999999999</v>
      </c>
      <c r="P198" s="295">
        <f>'Anchor-AI'!T196</f>
        <v>43.310775999999997</v>
      </c>
      <c r="Q198" s="295">
        <f>'Anchor-AI'!U196</f>
        <v>41.953313999999999</v>
      </c>
      <c r="R198" s="295">
        <f>'Anchor-AI'!V196</f>
        <v>37.614154999999997</v>
      </c>
      <c r="S198" s="295">
        <f>'Anchor-AI'!W196</f>
        <v>42.990560000000002</v>
      </c>
      <c r="T198" s="295">
        <f>'Anchor-AI'!X196</f>
        <v>43.735571999999998</v>
      </c>
      <c r="U198" s="295">
        <f>10*LOG10(1/((Summary!$C$80/10^(R198/10)+Summary!$C$81/10^(S198/10)+Summary!$C$82/10^(T198/10))/Summary!$C$83))</f>
        <v>38.830624726507281</v>
      </c>
      <c r="V198" s="295">
        <f>'Anchor-AI'!Y196</f>
        <v>3.2499E-2</v>
      </c>
      <c r="W198" s="295">
        <f>'Anchor-AI'!Z196</f>
        <v>2522.5</v>
      </c>
      <c r="X198" s="295">
        <f>'Anchor-AI'!AA196</f>
        <v>0.38969999999999999</v>
      </c>
      <c r="Y198" s="357">
        <f>'Anchor-AI'!AB196</f>
        <v>4</v>
      </c>
      <c r="Z198" s="357">
        <f>'Anchor-AI'!AC196</f>
        <v>5</v>
      </c>
      <c r="AA198" s="296">
        <f t="shared" si="18"/>
        <v>0.7006944444444444</v>
      </c>
      <c r="AC198" s="170">
        <f>'Test-AI'!L196</f>
        <v>6639.84</v>
      </c>
      <c r="AD198" s="167">
        <f>'Test-AI'!M196</f>
        <v>39.444262999999999</v>
      </c>
      <c r="AE198" s="167">
        <f>'Test-AI'!N196</f>
        <v>45.099221</v>
      </c>
      <c r="AF198" s="167">
        <f>'Test-AI'!O196</f>
        <v>45.425837000000001</v>
      </c>
      <c r="AG198" s="167">
        <f>(Summary!$C$63*AD198+Summary!$C$64*AE198+Summary!$C$65*AF198)/Summary!$C$66</f>
        <v>41.383685</v>
      </c>
      <c r="AH198" s="167">
        <f>'Test-AI'!P196</f>
        <v>29.956848000000001</v>
      </c>
      <c r="AI198" s="167">
        <f>'Test-AI'!Q196</f>
        <v>28.719068</v>
      </c>
      <c r="AJ198" s="167">
        <f>'Test-AI'!R196</f>
        <v>98.592320999999998</v>
      </c>
      <c r="AK198" s="167">
        <f>'Test-AI'!S196</f>
        <v>98.050177000000005</v>
      </c>
      <c r="AL198" s="167">
        <f>'Test-AI'!T196</f>
        <v>45.507917999999997</v>
      </c>
      <c r="AM198" s="167">
        <f>'Test-AI'!U196</f>
        <v>43.980325000000001</v>
      </c>
      <c r="AN198" s="167">
        <f>'Test-AI'!V196</f>
        <v>39.443387999999999</v>
      </c>
      <c r="AO198" s="167">
        <f>'Test-AI'!W196</f>
        <v>45.097414000000001</v>
      </c>
      <c r="AP198" s="167">
        <f>'Test-AI'!X196</f>
        <v>45.423538000000001</v>
      </c>
      <c r="AQ198" s="167">
        <f>10*LOG10(1/((Summary!$C$80/10^(AN198/10)+Summary!$C$81/10^(AO198/10)+Summary!$C$82/10^(AP198/10))/Summary!$C$83))</f>
        <v>40.66933164142376</v>
      </c>
      <c r="AR198" s="167">
        <f>'Test-AI'!Y196</f>
        <v>4.6800000000000001E-3</v>
      </c>
      <c r="AS198" s="167">
        <f>'Test-AI'!Z196</f>
        <v>83414</v>
      </c>
      <c r="AT198" s="295">
        <f>'Test-AI'!AA196</f>
        <v>1.3849</v>
      </c>
      <c r="AU198" s="357">
        <f>'Test-AI'!AB196</f>
        <v>4</v>
      </c>
      <c r="AV198" s="357">
        <f>'Test-AI'!AC196</f>
        <v>5</v>
      </c>
      <c r="AW198" s="296">
        <f t="shared" si="19"/>
        <v>23.170555555555556</v>
      </c>
      <c r="AX198" s="297">
        <f t="shared" si="20"/>
        <v>33.067988107036669</v>
      </c>
      <c r="AY198" s="298">
        <f t="shared" si="21"/>
        <v>3.5537593020272005</v>
      </c>
      <c r="AZ198" s="297">
        <f t="shared" si="22"/>
        <v>1</v>
      </c>
      <c r="BA198" s="345">
        <f t="shared" si="23"/>
        <v>1</v>
      </c>
      <c r="BB198" s="75"/>
      <c r="BC198" s="75"/>
      <c r="BD198" s="573" t="s">
        <v>147</v>
      </c>
      <c r="BE198" s="549">
        <f t="array" ref="BE198">bdRateExtend($G197:$G200,H197:H200,$AC197:$AC200,AD197:AD200)</f>
        <v>-0.55197553203474459</v>
      </c>
      <c r="BF198" s="552"/>
      <c r="BG198" s="552"/>
      <c r="BH198" s="552"/>
      <c r="BI198" s="552"/>
      <c r="BJ198" s="552"/>
      <c r="BK198" s="551">
        <f t="array" ref="BK198">bdRateExtend($G197:$G200,L197:L200,$AC197:$AC200,AH197:AH200)</f>
        <v>-0.54900135756573909</v>
      </c>
      <c r="BL198" s="552"/>
      <c r="BM198" s="551">
        <f t="array" ref="BM198">bdRateExtend($G197:$G200,M197:M200,$AC197:$AC200,AI197:AI200)</f>
        <v>-0.55297714497369199</v>
      </c>
      <c r="BN198" s="552"/>
      <c r="BO198" s="545">
        <f t="array" ref="BO198">bdRateExtend($G197:$G200,N197:N200,$AC197:$AC200,AJ197:AJ200,"None", FALSE,1)</f>
        <v>-0.48090215614258391</v>
      </c>
      <c r="BP198" s="541"/>
      <c r="BQ198" s="545">
        <f t="array" ref="BQ198">bdRateExtend($G197:$G200,O197:O200,$AC197:$AC200,AK197:AK200,"None", FALSE,1)</f>
        <v>-0.50573953605209576</v>
      </c>
      <c r="BR198" s="541"/>
      <c r="BS198" s="551">
        <f t="array" ref="BS198">bdRateExtend($G197:$G200,P197:P200,$AC197:$AC200,AL197:AL200)</f>
        <v>-0.53212187238183817</v>
      </c>
      <c r="BT198" s="552"/>
      <c r="BU198" s="551">
        <f t="array" ref="BU198">bdRateExtend($G197:$G200,Q197:Q200,$AC197:$AC200,AM197:AM200)</f>
        <v>-0.5900754422858544</v>
      </c>
      <c r="BV198" s="552"/>
      <c r="BW198" s="551">
        <f t="array" ref="BW198">bdRateExtend($G197:$G200,R197:R200,$AC197:$AC200,AN197:AN200)</f>
        <v>-0.55201498576910746</v>
      </c>
      <c r="BX198" s="552"/>
      <c r="BY198" s="552"/>
      <c r="BZ198" s="541"/>
      <c r="CA198" s="541"/>
      <c r="CB198" s="552"/>
      <c r="CC198" s="561">
        <f t="array" ref="CC198">bdCAMBIExtend($G197:$G200,V197:V200,$AC197:$AC200,AR197:AR200)</f>
        <v>-1.031962719097102E-2</v>
      </c>
      <c r="CD198" s="552"/>
      <c r="CE198" s="554">
        <f t="array" ref="CE198">testVMAFRange($G197:$G200,N197:N200,$AC197:$AC200,AJ197:AJ200)</f>
        <v>0</v>
      </c>
      <c r="CF198" s="541"/>
      <c r="CG198" s="554">
        <f t="array" ref="CG198">testVMAFRange($G197:$G200,O197:O200,$AC197:$AC200,AK197:AK200)</f>
        <v>0</v>
      </c>
      <c r="CH198" s="541"/>
    </row>
    <row r="199" spans="1:86" ht="17" customHeight="1" x14ac:dyDescent="0.2">
      <c r="A199" s="538"/>
      <c r="B199" s="566"/>
      <c r="C199" s="485"/>
      <c r="D199" s="590"/>
      <c r="E199" s="558"/>
      <c r="F199" s="239">
        <v>160</v>
      </c>
      <c r="G199" s="294">
        <f>'Anchor-AI'!L197</f>
        <v>7448.9279999999999</v>
      </c>
      <c r="H199" s="295">
        <f>'Anchor-AI'!M197</f>
        <v>31.825576000000002</v>
      </c>
      <c r="I199" s="295">
        <f>'Anchor-AI'!N197</f>
        <v>39.961936999999999</v>
      </c>
      <c r="J199" s="295">
        <f>'Anchor-AI'!O197</f>
        <v>40.829048</v>
      </c>
      <c r="K199" s="295">
        <f>(Summary!$C$63*H199+Summary!$C$64*I199+Summary!$C$65*J199)/Summary!$C$66</f>
        <v>34.682214833333333</v>
      </c>
      <c r="L199" s="295">
        <f>'Anchor-AI'!P197</f>
        <v>20.411117000000001</v>
      </c>
      <c r="M199" s="295">
        <f>'Anchor-AI'!Q197</f>
        <v>19.214659999999999</v>
      </c>
      <c r="N199" s="295">
        <f>'Anchor-AI'!R197</f>
        <v>95.909263999999993</v>
      </c>
      <c r="O199" s="295">
        <f>'Anchor-AI'!S197</f>
        <v>93.164103999999995</v>
      </c>
      <c r="P199" s="295">
        <f>'Anchor-AI'!T197</f>
        <v>35.195120000000003</v>
      </c>
      <c r="Q199" s="295">
        <f>'Anchor-AI'!U197</f>
        <v>37.021887999999997</v>
      </c>
      <c r="R199" s="295">
        <f>'Anchor-AI'!V197</f>
        <v>31.823236000000001</v>
      </c>
      <c r="S199" s="295">
        <f>'Anchor-AI'!W197</f>
        <v>39.960050000000003</v>
      </c>
      <c r="T199" s="295">
        <f>'Anchor-AI'!X197</f>
        <v>40.825204999999997</v>
      </c>
      <c r="U199" s="295">
        <f>10*LOG10(1/((Summary!$C$80/10^(R199/10)+Summary!$C$81/10^(S199/10)+Summary!$C$82/10^(T199/10))/Summary!$C$83))</f>
        <v>33.290909738241446</v>
      </c>
      <c r="V199" s="295">
        <f>'Anchor-AI'!Y197</f>
        <v>1.3856E-2</v>
      </c>
      <c r="W199" s="295">
        <f>'Anchor-AI'!Z197</f>
        <v>2931.9</v>
      </c>
      <c r="X199" s="295">
        <f>'Anchor-AI'!AA197</f>
        <v>0.3266</v>
      </c>
      <c r="Y199" s="357">
        <f>'Anchor-AI'!AB197</f>
        <v>4</v>
      </c>
      <c r="Z199" s="357">
        <f>'Anchor-AI'!AC197</f>
        <v>5</v>
      </c>
      <c r="AA199" s="296">
        <f t="shared" si="18"/>
        <v>0.81441666666666668</v>
      </c>
      <c r="AC199" s="170">
        <f>'Test-AI'!L197</f>
        <v>4078.5120000000002</v>
      </c>
      <c r="AD199" s="167">
        <f>'Test-AI'!M197</f>
        <v>34.302342000000003</v>
      </c>
      <c r="AE199" s="167">
        <f>'Test-AI'!N197</f>
        <v>42.666240999999999</v>
      </c>
      <c r="AF199" s="167">
        <f>'Test-AI'!O197</f>
        <v>42.848821000000001</v>
      </c>
      <c r="AG199" s="167">
        <f>(Summary!$C$63*AD199+Summary!$C$64*AE199+Summary!$C$65*AF199)/Summary!$C$66</f>
        <v>37.120738333333328</v>
      </c>
      <c r="AH199" s="167">
        <f>'Test-AI'!P197</f>
        <v>23.543655999999999</v>
      </c>
      <c r="AI199" s="167">
        <f>'Test-AI'!Q197</f>
        <v>22.304005</v>
      </c>
      <c r="AJ199" s="167">
        <f>'Test-AI'!R197</f>
        <v>96.971441999999996</v>
      </c>
      <c r="AK199" s="167">
        <f>'Test-AI'!S197</f>
        <v>96.244954000000007</v>
      </c>
      <c r="AL199" s="167">
        <f>'Test-AI'!T197</f>
        <v>37.666387</v>
      </c>
      <c r="AM199" s="167">
        <f>'Test-AI'!U197</f>
        <v>39.952919000000001</v>
      </c>
      <c r="AN199" s="167">
        <f>'Test-AI'!V197</f>
        <v>34.300856000000003</v>
      </c>
      <c r="AO199" s="167">
        <f>'Test-AI'!W197</f>
        <v>42.665550000000003</v>
      </c>
      <c r="AP199" s="167">
        <f>'Test-AI'!X197</f>
        <v>42.845525000000002</v>
      </c>
      <c r="AQ199" s="167">
        <f>10*LOG10(1/((Summary!$C$80/10^(AN199/10)+Summary!$C$81/10^(AO199/10)+Summary!$C$82/10^(AP199/10))/Summary!$C$83))</f>
        <v>35.76232089377946</v>
      </c>
      <c r="AR199" s="167">
        <f>'Test-AI'!Y197</f>
        <v>3.0500000000000002E-3</v>
      </c>
      <c r="AS199" s="167">
        <f>'Test-AI'!Z197</f>
        <v>76594.2</v>
      </c>
      <c r="AT199" s="295">
        <f>'Test-AI'!AA197</f>
        <v>1.3482000000000001</v>
      </c>
      <c r="AU199" s="357">
        <f>'Test-AI'!AB197</f>
        <v>4</v>
      </c>
      <c r="AV199" s="357">
        <f>'Test-AI'!AC197</f>
        <v>5</v>
      </c>
      <c r="AW199" s="296">
        <f t="shared" si="19"/>
        <v>21.276166666666665</v>
      </c>
      <c r="AX199" s="297">
        <f t="shared" si="20"/>
        <v>26.124424434666938</v>
      </c>
      <c r="AY199" s="298">
        <f t="shared" si="21"/>
        <v>4.1279853031230864</v>
      </c>
      <c r="AZ199" s="297">
        <f t="shared" si="22"/>
        <v>1</v>
      </c>
      <c r="BA199" s="345">
        <f t="shared" si="23"/>
        <v>1</v>
      </c>
      <c r="BB199" s="75"/>
      <c r="BC199" s="75"/>
      <c r="BD199" s="565"/>
      <c r="BE199" s="550"/>
      <c r="BF199" s="552"/>
      <c r="BG199" s="552"/>
      <c r="BH199" s="552"/>
      <c r="BI199" s="552"/>
      <c r="BJ199" s="552"/>
      <c r="BK199" s="553"/>
      <c r="BL199" s="552"/>
      <c r="BM199" s="553"/>
      <c r="BN199" s="552"/>
      <c r="BO199" s="546"/>
      <c r="BP199" s="541"/>
      <c r="BQ199" s="546"/>
      <c r="BR199" s="541"/>
      <c r="BS199" s="553"/>
      <c r="BT199" s="552"/>
      <c r="BU199" s="553"/>
      <c r="BV199" s="552"/>
      <c r="BW199" s="553"/>
      <c r="BX199" s="552"/>
      <c r="BY199" s="552"/>
      <c r="BZ199" s="541"/>
      <c r="CA199" s="541"/>
      <c r="CB199" s="552"/>
      <c r="CC199" s="553"/>
      <c r="CD199" s="552"/>
      <c r="CE199" s="546"/>
      <c r="CF199" s="541"/>
      <c r="CG199" s="546"/>
      <c r="CH199" s="541"/>
    </row>
    <row r="200" spans="1:86" ht="17" customHeight="1" thickBot="1" x14ac:dyDescent="0.25">
      <c r="A200" s="538"/>
      <c r="B200" s="566"/>
      <c r="C200" s="485"/>
      <c r="D200" s="590"/>
      <c r="E200" s="558"/>
      <c r="F200" s="239">
        <v>185</v>
      </c>
      <c r="G200" s="294">
        <f>'Anchor-AI'!L198</f>
        <v>4071.4079999999999</v>
      </c>
      <c r="H200" s="295">
        <f>'Anchor-AI'!M198</f>
        <v>26.876180999999999</v>
      </c>
      <c r="I200" s="295">
        <f>'Anchor-AI'!N198</f>
        <v>36.390815000000003</v>
      </c>
      <c r="J200" s="295">
        <f>'Anchor-AI'!O198</f>
        <v>37.275173000000002</v>
      </c>
      <c r="K200" s="295">
        <f>(Summary!$C$63*H200+Summary!$C$64*I200+Summary!$C$65*J200)/Summary!$C$66</f>
        <v>30.195118666666662</v>
      </c>
      <c r="L200" s="295">
        <f>'Anchor-AI'!P198</f>
        <v>14.942864999999999</v>
      </c>
      <c r="M200" s="295">
        <f>'Anchor-AI'!Q198</f>
        <v>13.879417</v>
      </c>
      <c r="N200" s="295">
        <f>'Anchor-AI'!R198</f>
        <v>73.478584999999995</v>
      </c>
      <c r="O200" s="295">
        <f>'Anchor-AI'!S198</f>
        <v>70.390384999999995</v>
      </c>
      <c r="P200" s="295">
        <f>'Anchor-AI'!T198</f>
        <v>27.763522999999999</v>
      </c>
      <c r="Q200" s="295">
        <f>'Anchor-AI'!U198</f>
        <v>32.601711000000002</v>
      </c>
      <c r="R200" s="295">
        <f>'Anchor-AI'!V198</f>
        <v>26.873783</v>
      </c>
      <c r="S200" s="295">
        <f>'Anchor-AI'!W198</f>
        <v>36.383806</v>
      </c>
      <c r="T200" s="295">
        <f>'Anchor-AI'!X198</f>
        <v>37.274728000000003</v>
      </c>
      <c r="U200" s="295">
        <f>10*LOG10(1/((Summary!$C$80/10^(R200/10)+Summary!$C$81/10^(S200/10)+Summary!$C$82/10^(T200/10))/Summary!$C$83))</f>
        <v>28.41957302562852</v>
      </c>
      <c r="V200" s="295">
        <f>'Anchor-AI'!Y198</f>
        <v>6.117E-3</v>
      </c>
      <c r="W200" s="295">
        <f>'Anchor-AI'!Z198</f>
        <v>3102.3</v>
      </c>
      <c r="X200" s="295">
        <f>'Anchor-AI'!AA198</f>
        <v>0.25819999999999999</v>
      </c>
      <c r="Y200" s="357">
        <f>'Anchor-AI'!AB198</f>
        <v>4</v>
      </c>
      <c r="Z200" s="357">
        <f>'Anchor-AI'!AC198</f>
        <v>5</v>
      </c>
      <c r="AA200" s="296">
        <f t="shared" si="18"/>
        <v>0.86175000000000002</v>
      </c>
      <c r="AC200" s="170">
        <f>'Test-AI'!L198</f>
        <v>2595.12</v>
      </c>
      <c r="AD200" s="167">
        <f>'Test-AI'!M198</f>
        <v>29.44164</v>
      </c>
      <c r="AE200" s="167">
        <f>'Test-AI'!N198</f>
        <v>38.683582999999999</v>
      </c>
      <c r="AF200" s="167">
        <f>'Test-AI'!O198</f>
        <v>39.206722999999997</v>
      </c>
      <c r="AG200" s="167">
        <f>(Summary!$C$63*AD200+Summary!$C$64*AE200+Summary!$C$65*AF200)/Summary!$C$66</f>
        <v>32.609477666666663</v>
      </c>
      <c r="AH200" s="167">
        <f>'Test-AI'!P198</f>
        <v>16.983684</v>
      </c>
      <c r="AI200" s="167">
        <f>'Test-AI'!Q198</f>
        <v>16.107509</v>
      </c>
      <c r="AJ200" s="167">
        <f>'Test-AI'!R198</f>
        <v>82.801282</v>
      </c>
      <c r="AK200" s="167">
        <f>'Test-AI'!S198</f>
        <v>78.881838000000002</v>
      </c>
      <c r="AL200" s="167">
        <f>'Test-AI'!T198</f>
        <v>30.041281000000001</v>
      </c>
      <c r="AM200" s="167">
        <f>'Test-AI'!U198</f>
        <v>35.292858000000003</v>
      </c>
      <c r="AN200" s="167">
        <f>'Test-AI'!V198</f>
        <v>29.439771</v>
      </c>
      <c r="AO200" s="167">
        <f>'Test-AI'!W198</f>
        <v>38.675317999999997</v>
      </c>
      <c r="AP200" s="167">
        <f>'Test-AI'!X198</f>
        <v>39.204566999999997</v>
      </c>
      <c r="AQ200" s="167">
        <f>10*LOG10(1/((Summary!$C$80/10^(AN200/10)+Summary!$C$81/10^(AO200/10)+Summary!$C$82/10^(AP200/10))/Summary!$C$83))</f>
        <v>30.963210121753775</v>
      </c>
      <c r="AR200" s="167">
        <f>'Test-AI'!Y198</f>
        <v>3.457E-3</v>
      </c>
      <c r="AS200" s="167">
        <f>'Test-AI'!Z198</f>
        <v>67231.199999999997</v>
      </c>
      <c r="AT200" s="295">
        <f>'Test-AI'!AA198</f>
        <v>1.4356</v>
      </c>
      <c r="AU200" s="357">
        <f>'Test-AI'!AB198</f>
        <v>4</v>
      </c>
      <c r="AV200" s="357">
        <f>'Test-AI'!AC198</f>
        <v>5</v>
      </c>
      <c r="AW200" s="296">
        <f t="shared" si="19"/>
        <v>18.675333333333331</v>
      </c>
      <c r="AX200" s="297">
        <f t="shared" si="20"/>
        <v>21.671405086548688</v>
      </c>
      <c r="AY200" s="298">
        <f t="shared" si="21"/>
        <v>5.5600309837335402</v>
      </c>
      <c r="AZ200" s="297">
        <f t="shared" si="22"/>
        <v>1</v>
      </c>
      <c r="BA200" s="345">
        <f t="shared" si="23"/>
        <v>1</v>
      </c>
      <c r="BB200" s="75"/>
      <c r="BC200" s="75"/>
      <c r="BD200" s="574" t="s">
        <v>46</v>
      </c>
      <c r="BE200" s="549">
        <f t="array" ref="BE200">bdRateExtend($G198:$G201,H198:H201,$AC198:$AC201,AD198:AD201)</f>
        <v>-0.53786294129667267</v>
      </c>
      <c r="BF200" s="552"/>
      <c r="BG200" s="552"/>
      <c r="BH200" s="552"/>
      <c r="BI200" s="552"/>
      <c r="BJ200" s="552"/>
      <c r="BK200" s="551">
        <f t="array" ref="BK200">bdRateExtend($G198:$G201,L198:L201,$AC198:$AC201,AH198:AH201)</f>
        <v>-0.51796223621418302</v>
      </c>
      <c r="BL200" s="552"/>
      <c r="BM200" s="551">
        <f t="array" ref="BM200">bdRateExtend($G198:$G201,M198:M201,$AC198:$AC201,AI198:AI201)</f>
        <v>-0.53031221637591752</v>
      </c>
      <c r="BN200" s="552"/>
      <c r="BO200" s="545">
        <f t="array" ref="BO200">bdRateExtend($G198:$G201,N198:N201,$AC198:$AC201,AJ198:AJ201,"None", FALSE,1)</f>
        <v>-0.46191594537937131</v>
      </c>
      <c r="BP200" s="541"/>
      <c r="BQ200" s="545">
        <f t="array" ref="BQ200">bdRateExtend($G198:$G201,O198:O201,$AC198:$AC201,AK198:AK201,"None", FALSE,1)</f>
        <v>-0.46567618731102856</v>
      </c>
      <c r="BR200" s="541"/>
      <c r="BS200" s="551">
        <f t="array" ref="BS200">bdRateExtend($G198:$G201,P198:P201,$AC198:$AC201,AL198:AL201)</f>
        <v>-0.49326968520405623</v>
      </c>
      <c r="BT200" s="552"/>
      <c r="BU200" s="551">
        <f t="array" ref="BU200">bdRateExtend($G198:$G201,Q198:Q201,$AC198:$AC201,AM198:AM201)</f>
        <v>-0.56714843076264942</v>
      </c>
      <c r="BV200" s="552"/>
      <c r="BW200" s="551">
        <f t="array" ref="BW200">bdRateExtend($G198:$G201,R198:R201,$AC198:$AC201,AN198:AN201)</f>
        <v>-0.53791126396683142</v>
      </c>
      <c r="BX200" s="552"/>
      <c r="BY200" s="552"/>
      <c r="BZ200" s="541"/>
      <c r="CA200" s="541"/>
      <c r="CB200" s="552"/>
      <c r="CC200" s="561">
        <f t="array" ref="CC200">bdCAMBIExtend($G198:$G201,V198:V201,$AC198:$AC201,AR198:AR201)</f>
        <v>-4.4041178188686681E-3</v>
      </c>
      <c r="CD200" s="552"/>
      <c r="CE200" s="554">
        <f t="array" ref="CE200">testVMAFRange($G198:$G201,N198:N201,$AC198:$AC201,AJ198:AJ201)</f>
        <v>0</v>
      </c>
      <c r="CF200" s="541"/>
      <c r="CG200" s="554">
        <f t="array" ref="CG200">testVMAFRange($G198:$G201,O198:O201,$AC198:$AC201,AK198:AK201)</f>
        <v>0</v>
      </c>
      <c r="CH200" s="541"/>
    </row>
    <row r="201" spans="1:86" ht="17" customHeight="1" thickBot="1" x14ac:dyDescent="0.25">
      <c r="A201" s="538"/>
      <c r="B201" s="596"/>
      <c r="C201" s="486"/>
      <c r="D201" s="602"/>
      <c r="E201" s="577"/>
      <c r="F201" s="470">
        <v>210</v>
      </c>
      <c r="G201" s="471">
        <f>'Anchor-AI'!L199</f>
        <v>1823.472</v>
      </c>
      <c r="H201" s="392">
        <f>'Anchor-AI'!M199</f>
        <v>22.170311999999999</v>
      </c>
      <c r="I201" s="392">
        <f>'Anchor-AI'!N199</f>
        <v>33.373399999999997</v>
      </c>
      <c r="J201" s="392">
        <f>'Anchor-AI'!O199</f>
        <v>33.872925000000002</v>
      </c>
      <c r="K201" s="392">
        <f>(Summary!$C$63*H201+Summary!$C$64*I201+Summary!$C$65*J201)/Summary!$C$66</f>
        <v>25.987928833333331</v>
      </c>
      <c r="L201" s="392">
        <f>'Anchor-AI'!P199</f>
        <v>9.0366379999999999</v>
      </c>
      <c r="M201" s="392">
        <f>'Anchor-AI'!Q199</f>
        <v>8.8371289999999991</v>
      </c>
      <c r="N201" s="392">
        <f>'Anchor-AI'!R199</f>
        <v>39.042977999999998</v>
      </c>
      <c r="O201" s="392">
        <f>'Anchor-AI'!S199</f>
        <v>36.399276999999998</v>
      </c>
      <c r="P201" s="392">
        <f>'Anchor-AI'!T199</f>
        <v>20.493186000000001</v>
      </c>
      <c r="Q201" s="392">
        <f>'Anchor-AI'!U199</f>
        <v>28.514133000000001</v>
      </c>
      <c r="R201" s="392">
        <f>'Anchor-AI'!V199</f>
        <v>22.169312999999999</v>
      </c>
      <c r="S201" s="392">
        <f>'Anchor-AI'!W199</f>
        <v>33.369940999999997</v>
      </c>
      <c r="T201" s="392">
        <f>'Anchor-AI'!X199</f>
        <v>33.865800999999998</v>
      </c>
      <c r="U201" s="392">
        <f>10*LOG10(1/((Summary!$C$80/10^(R201/10)+Summary!$C$81/10^(S201/10)+Summary!$C$82/10^(T201/10))/Summary!$C$83))</f>
        <v>23.77714181983329</v>
      </c>
      <c r="V201" s="392">
        <f>'Anchor-AI'!Y199</f>
        <v>8.4279999999999997E-3</v>
      </c>
      <c r="W201" s="392">
        <f>'Anchor-AI'!Z199</f>
        <v>2211.4</v>
      </c>
      <c r="X201" s="392">
        <f>'Anchor-AI'!AA199</f>
        <v>0.1502</v>
      </c>
      <c r="Y201" s="393">
        <f>'Anchor-AI'!AB199</f>
        <v>4</v>
      </c>
      <c r="Z201" s="393">
        <f>'Anchor-AI'!AC199</f>
        <v>5</v>
      </c>
      <c r="AA201" s="394">
        <f t="shared" si="18"/>
        <v>0.61427777777777781</v>
      </c>
      <c r="AB201" s="76"/>
      <c r="AC201" s="472">
        <f>'Test-AI'!L199</f>
        <v>1477.8720000000001</v>
      </c>
      <c r="AD201" s="391">
        <f>'Test-AI'!M199</f>
        <v>23.919930999999998</v>
      </c>
      <c r="AE201" s="391">
        <f>'Test-AI'!N199</f>
        <v>34.504117999999998</v>
      </c>
      <c r="AF201" s="391">
        <f>'Test-AI'!O199</f>
        <v>35.29974</v>
      </c>
      <c r="AG201" s="391">
        <f>(Summary!$C$63*AD201+Summary!$C$64*AE201+Summary!$C$65*AF201)/Summary!$C$66</f>
        <v>27.580597000000001</v>
      </c>
      <c r="AH201" s="391">
        <f>'Test-AI'!P199</f>
        <v>10.762955</v>
      </c>
      <c r="AI201" s="391">
        <f>'Test-AI'!Q199</f>
        <v>10.518319</v>
      </c>
      <c r="AJ201" s="391">
        <f>'Test-AI'!R199</f>
        <v>50.355423999999999</v>
      </c>
      <c r="AK201" s="391">
        <f>'Test-AI'!S199</f>
        <v>47.334049</v>
      </c>
      <c r="AL201" s="391">
        <f>'Test-AI'!T199</f>
        <v>22.423076999999999</v>
      </c>
      <c r="AM201" s="391">
        <f>'Test-AI'!U199</f>
        <v>30.404517999999999</v>
      </c>
      <c r="AN201" s="391">
        <f>'Test-AI'!V199</f>
        <v>23.919353000000001</v>
      </c>
      <c r="AO201" s="391">
        <f>'Test-AI'!W199</f>
        <v>34.499738999999998</v>
      </c>
      <c r="AP201" s="391">
        <f>'Test-AI'!X199</f>
        <v>35.279285999999999</v>
      </c>
      <c r="AQ201" s="391">
        <f>10*LOG10(1/((Summary!$C$80/10^(AN201/10)+Summary!$C$81/10^(AO201/10)+Summary!$C$82/10^(AP201/10))/Summary!$C$83))</f>
        <v>25.509299972063396</v>
      </c>
      <c r="AR201" s="391">
        <f>'Test-AI'!Y199</f>
        <v>4.3579999999999999E-3</v>
      </c>
      <c r="AS201" s="391">
        <f>'Test-AI'!Z199</f>
        <v>57008</v>
      </c>
      <c r="AT201" s="392">
        <f>'Test-AI'!AA199</f>
        <v>1.1135999999999999</v>
      </c>
      <c r="AU201" s="393">
        <f>'Test-AI'!AB199</f>
        <v>4</v>
      </c>
      <c r="AV201" s="393">
        <f>'Test-AI'!AC199</f>
        <v>5</v>
      </c>
      <c r="AW201" s="394">
        <f t="shared" si="19"/>
        <v>15.835555555555555</v>
      </c>
      <c r="AX201" s="302">
        <f t="shared" si="20"/>
        <v>25.779144433390613</v>
      </c>
      <c r="AY201" s="303">
        <f t="shared" si="21"/>
        <v>7.4141145139813576</v>
      </c>
      <c r="AZ201" s="302">
        <f t="shared" si="22"/>
        <v>1</v>
      </c>
      <c r="BA201" s="346">
        <f t="shared" si="23"/>
        <v>1</v>
      </c>
      <c r="BB201" s="473"/>
      <c r="BC201" s="473"/>
      <c r="BD201" s="570"/>
      <c r="BE201" s="605"/>
      <c r="BF201" s="556"/>
      <c r="BG201" s="556"/>
      <c r="BH201" s="556"/>
      <c r="BI201" s="556"/>
      <c r="BJ201" s="556"/>
      <c r="BK201" s="556"/>
      <c r="BL201" s="556"/>
      <c r="BM201" s="556"/>
      <c r="BN201" s="556"/>
      <c r="BO201" s="597"/>
      <c r="BP201" s="542"/>
      <c r="BQ201" s="597"/>
      <c r="BR201" s="542"/>
      <c r="BS201" s="556"/>
      <c r="BT201" s="556"/>
      <c r="BU201" s="556"/>
      <c r="BV201" s="556"/>
      <c r="BW201" s="556"/>
      <c r="BX201" s="556"/>
      <c r="BY201" s="556"/>
      <c r="BZ201" s="542"/>
      <c r="CA201" s="542"/>
      <c r="CB201" s="556"/>
      <c r="CC201" s="556"/>
      <c r="CD201" s="556"/>
      <c r="CE201" s="597"/>
      <c r="CF201" s="542"/>
      <c r="CG201" s="597"/>
      <c r="CH201" s="542"/>
    </row>
    <row r="202" spans="1:86" ht="17" hidden="1" customHeight="1" thickBot="1" x14ac:dyDescent="0.25">
      <c r="A202" s="538"/>
      <c r="B202" s="595"/>
      <c r="C202" s="646"/>
      <c r="D202" s="629"/>
      <c r="E202" s="654"/>
      <c r="F202" s="362"/>
      <c r="G202" s="420"/>
      <c r="H202" s="295"/>
      <c r="I202" s="295"/>
      <c r="J202" s="295"/>
      <c r="K202" s="295"/>
      <c r="L202" s="295"/>
      <c r="M202" s="295"/>
      <c r="N202" s="295"/>
      <c r="O202" s="295"/>
      <c r="P202" s="295"/>
      <c r="Q202" s="295"/>
      <c r="R202" s="295"/>
      <c r="S202" s="295"/>
      <c r="T202" s="295"/>
      <c r="U202" s="295"/>
      <c r="V202" s="295"/>
      <c r="W202" s="295"/>
      <c r="X202" s="295"/>
      <c r="Y202" s="357"/>
      <c r="Z202" s="357"/>
      <c r="AA202" s="395"/>
      <c r="AC202" s="389"/>
      <c r="AD202" s="167"/>
      <c r="AE202" s="167"/>
      <c r="AF202" s="167"/>
      <c r="AG202" s="167"/>
      <c r="AH202" s="167"/>
      <c r="AI202" s="167"/>
      <c r="AJ202" s="167"/>
      <c r="AK202" s="167"/>
      <c r="AL202" s="167"/>
      <c r="AM202" s="167"/>
      <c r="AN202" s="167"/>
      <c r="AO202" s="167"/>
      <c r="AP202" s="167"/>
      <c r="AQ202" s="167"/>
      <c r="AR202" s="167"/>
      <c r="AS202" s="167"/>
      <c r="AT202" s="295"/>
      <c r="AU202" s="357"/>
      <c r="AV202" s="357"/>
      <c r="AW202" s="296"/>
      <c r="AX202" s="297"/>
      <c r="AY202" s="298"/>
      <c r="AZ202" s="345"/>
      <c r="BA202" s="345"/>
      <c r="BB202" s="75"/>
      <c r="BC202" s="75"/>
      <c r="BD202" s="573"/>
      <c r="BE202" s="616"/>
      <c r="BF202" s="575"/>
      <c r="BG202" s="575"/>
      <c r="BH202" s="575"/>
      <c r="BI202" s="575"/>
      <c r="BJ202" s="575"/>
      <c r="BK202" s="575"/>
      <c r="BL202" s="575"/>
      <c r="BM202" s="575"/>
      <c r="BN202" s="575"/>
      <c r="BO202" s="548"/>
      <c r="BP202" s="585"/>
      <c r="BQ202" s="548"/>
      <c r="BR202" s="585"/>
      <c r="BS202" s="575"/>
      <c r="BT202" s="575"/>
      <c r="BU202" s="575"/>
      <c r="BV202" s="575"/>
      <c r="BW202" s="575"/>
      <c r="BX202" s="575"/>
      <c r="BY202" s="575"/>
      <c r="BZ202" s="585"/>
      <c r="CA202" s="585"/>
      <c r="CB202" s="575"/>
      <c r="CC202" s="657"/>
      <c r="CD202" s="666"/>
      <c r="CE202" s="547"/>
      <c r="CF202" s="543"/>
      <c r="CG202" s="547"/>
      <c r="CH202" s="543"/>
    </row>
    <row r="203" spans="1:86" ht="17" hidden="1" customHeight="1" x14ac:dyDescent="0.2">
      <c r="A203" s="538"/>
      <c r="B203" s="566"/>
      <c r="C203" s="485"/>
      <c r="D203" s="590"/>
      <c r="E203" s="558"/>
      <c r="F203" s="362"/>
      <c r="G203" s="420"/>
      <c r="H203" s="295"/>
      <c r="I203" s="295"/>
      <c r="J203" s="295"/>
      <c r="K203" s="295"/>
      <c r="L203" s="295"/>
      <c r="M203" s="295"/>
      <c r="N203" s="295"/>
      <c r="O203" s="295"/>
      <c r="P203" s="295"/>
      <c r="Q203" s="295"/>
      <c r="R203" s="295"/>
      <c r="S203" s="295"/>
      <c r="T203" s="295"/>
      <c r="U203" s="295"/>
      <c r="V203" s="295"/>
      <c r="W203" s="295"/>
      <c r="X203" s="295"/>
      <c r="Y203" s="357"/>
      <c r="Z203" s="357"/>
      <c r="AA203" s="395"/>
      <c r="AC203" s="389"/>
      <c r="AD203" s="167"/>
      <c r="AE203" s="167"/>
      <c r="AF203" s="167"/>
      <c r="AG203" s="167"/>
      <c r="AH203" s="167"/>
      <c r="AI203" s="167"/>
      <c r="AJ203" s="167"/>
      <c r="AK203" s="167"/>
      <c r="AL203" s="167"/>
      <c r="AM203" s="167"/>
      <c r="AN203" s="167"/>
      <c r="AO203" s="167"/>
      <c r="AP203" s="167"/>
      <c r="AQ203" s="167"/>
      <c r="AR203" s="167"/>
      <c r="AS203" s="167"/>
      <c r="AT203" s="295"/>
      <c r="AU203" s="357"/>
      <c r="AV203" s="357"/>
      <c r="AW203" s="296"/>
      <c r="AX203" s="297"/>
      <c r="AY203" s="298"/>
      <c r="AZ203" s="345"/>
      <c r="BA203" s="345"/>
      <c r="BB203" s="75"/>
      <c r="BC203" s="75"/>
      <c r="BD203" s="565"/>
      <c r="BE203" s="550"/>
      <c r="BF203" s="552"/>
      <c r="BG203" s="552"/>
      <c r="BH203" s="552"/>
      <c r="BI203" s="552"/>
      <c r="BJ203" s="552"/>
      <c r="BK203" s="553"/>
      <c r="BL203" s="552"/>
      <c r="BM203" s="553"/>
      <c r="BN203" s="552"/>
      <c r="BO203" s="546"/>
      <c r="BP203" s="541"/>
      <c r="BQ203" s="546"/>
      <c r="BR203" s="541"/>
      <c r="BS203" s="553"/>
      <c r="BT203" s="552"/>
      <c r="BU203" s="553"/>
      <c r="BV203" s="552"/>
      <c r="BW203" s="553"/>
      <c r="BX203" s="552"/>
      <c r="BY203" s="552"/>
      <c r="BZ203" s="541"/>
      <c r="CA203" s="541"/>
      <c r="CB203" s="552"/>
      <c r="CC203" s="550"/>
      <c r="CD203" s="541"/>
      <c r="CE203" s="546"/>
      <c r="CF203" s="541"/>
      <c r="CG203" s="546"/>
      <c r="CH203" s="541"/>
    </row>
    <row r="204" spans="1:86" ht="17" hidden="1" customHeight="1" x14ac:dyDescent="0.2">
      <c r="A204" s="538"/>
      <c r="B204" s="566"/>
      <c r="C204" s="485"/>
      <c r="D204" s="590"/>
      <c r="E204" s="558"/>
      <c r="F204" s="362"/>
      <c r="G204" s="420"/>
      <c r="H204" s="295"/>
      <c r="I204" s="295"/>
      <c r="J204" s="295"/>
      <c r="K204" s="295"/>
      <c r="L204" s="295"/>
      <c r="M204" s="295"/>
      <c r="N204" s="295"/>
      <c r="O204" s="295"/>
      <c r="P204" s="295"/>
      <c r="Q204" s="295"/>
      <c r="R204" s="295"/>
      <c r="S204" s="295"/>
      <c r="T204" s="295"/>
      <c r="U204" s="295"/>
      <c r="V204" s="295"/>
      <c r="W204" s="295"/>
      <c r="X204" s="295"/>
      <c r="Y204" s="357"/>
      <c r="Z204" s="357"/>
      <c r="AA204" s="395"/>
      <c r="AC204" s="389"/>
      <c r="AD204" s="167"/>
      <c r="AE204" s="167"/>
      <c r="AF204" s="167"/>
      <c r="AG204" s="167"/>
      <c r="AH204" s="167"/>
      <c r="AI204" s="167"/>
      <c r="AJ204" s="167"/>
      <c r="AK204" s="167"/>
      <c r="AL204" s="167"/>
      <c r="AM204" s="167"/>
      <c r="AN204" s="167"/>
      <c r="AO204" s="167"/>
      <c r="AP204" s="167"/>
      <c r="AQ204" s="167"/>
      <c r="AR204" s="167"/>
      <c r="AS204" s="167"/>
      <c r="AT204" s="295"/>
      <c r="AU204" s="357"/>
      <c r="AV204" s="357"/>
      <c r="AW204" s="296"/>
      <c r="AX204" s="297"/>
      <c r="AY204" s="298"/>
      <c r="AZ204" s="345"/>
      <c r="BA204" s="345"/>
      <c r="BB204" s="75"/>
      <c r="BC204" s="75"/>
      <c r="BD204" s="573"/>
      <c r="BE204" s="549"/>
      <c r="BF204" s="552"/>
      <c r="BG204" s="552"/>
      <c r="BH204" s="552"/>
      <c r="BI204" s="552"/>
      <c r="BJ204" s="552"/>
      <c r="BK204" s="551"/>
      <c r="BL204" s="552"/>
      <c r="BM204" s="551"/>
      <c r="BN204" s="552"/>
      <c r="BO204" s="545"/>
      <c r="BP204" s="541"/>
      <c r="BQ204" s="545"/>
      <c r="BR204" s="541"/>
      <c r="BS204" s="551"/>
      <c r="BT204" s="552"/>
      <c r="BU204" s="551"/>
      <c r="BV204" s="552"/>
      <c r="BW204" s="551"/>
      <c r="BX204" s="552"/>
      <c r="BY204" s="552"/>
      <c r="BZ204" s="541"/>
      <c r="CA204" s="541"/>
      <c r="CB204" s="552"/>
      <c r="CC204" s="560"/>
      <c r="CD204" s="541"/>
      <c r="CE204" s="554"/>
      <c r="CF204" s="541"/>
      <c r="CG204" s="554"/>
      <c r="CH204" s="541"/>
    </row>
    <row r="205" spans="1:86" ht="17" hidden="1" customHeight="1" x14ac:dyDescent="0.2">
      <c r="A205" s="538"/>
      <c r="B205" s="566"/>
      <c r="C205" s="485"/>
      <c r="D205" s="590"/>
      <c r="E205" s="558"/>
      <c r="F205" s="362"/>
      <c r="G205" s="420"/>
      <c r="H205" s="295"/>
      <c r="I205" s="295"/>
      <c r="J205" s="295"/>
      <c r="K205" s="295"/>
      <c r="L205" s="295"/>
      <c r="M205" s="295"/>
      <c r="N205" s="295"/>
      <c r="O205" s="295"/>
      <c r="P205" s="295"/>
      <c r="Q205" s="295"/>
      <c r="R205" s="295"/>
      <c r="S205" s="295"/>
      <c r="T205" s="295"/>
      <c r="U205" s="295"/>
      <c r="V205" s="295"/>
      <c r="W205" s="295"/>
      <c r="X205" s="295"/>
      <c r="Y205" s="357"/>
      <c r="Z205" s="357"/>
      <c r="AA205" s="395"/>
      <c r="AC205" s="389"/>
      <c r="AD205" s="167"/>
      <c r="AE205" s="167"/>
      <c r="AF205" s="167"/>
      <c r="AG205" s="167"/>
      <c r="AH205" s="167"/>
      <c r="AI205" s="167"/>
      <c r="AJ205" s="167"/>
      <c r="AK205" s="167"/>
      <c r="AL205" s="167"/>
      <c r="AM205" s="167"/>
      <c r="AN205" s="167"/>
      <c r="AO205" s="167"/>
      <c r="AP205" s="167"/>
      <c r="AQ205" s="167"/>
      <c r="AR205" s="167"/>
      <c r="AS205" s="167"/>
      <c r="AT205" s="295"/>
      <c r="AU205" s="357"/>
      <c r="AV205" s="357"/>
      <c r="AW205" s="296"/>
      <c r="AX205" s="297"/>
      <c r="AY205" s="298"/>
      <c r="AZ205" s="345"/>
      <c r="BA205" s="345"/>
      <c r="BB205" s="75"/>
      <c r="BC205" s="75"/>
      <c r="BD205" s="565"/>
      <c r="BE205" s="550"/>
      <c r="BF205" s="552"/>
      <c r="BG205" s="552"/>
      <c r="BH205" s="552"/>
      <c r="BI205" s="552"/>
      <c r="BJ205" s="552"/>
      <c r="BK205" s="553"/>
      <c r="BL205" s="552"/>
      <c r="BM205" s="553"/>
      <c r="BN205" s="552"/>
      <c r="BO205" s="546"/>
      <c r="BP205" s="541"/>
      <c r="BQ205" s="546"/>
      <c r="BR205" s="541"/>
      <c r="BS205" s="553"/>
      <c r="BT205" s="552"/>
      <c r="BU205" s="553"/>
      <c r="BV205" s="552"/>
      <c r="BW205" s="553"/>
      <c r="BX205" s="552"/>
      <c r="BY205" s="552"/>
      <c r="BZ205" s="541"/>
      <c r="CA205" s="541"/>
      <c r="CB205" s="552"/>
      <c r="CC205" s="550"/>
      <c r="CD205" s="541"/>
      <c r="CE205" s="546"/>
      <c r="CF205" s="541"/>
      <c r="CG205" s="546"/>
      <c r="CH205" s="541"/>
    </row>
    <row r="206" spans="1:86" ht="17" hidden="1" customHeight="1" thickBot="1" x14ac:dyDescent="0.25">
      <c r="A206" s="538"/>
      <c r="B206" s="566"/>
      <c r="C206" s="485"/>
      <c r="D206" s="590"/>
      <c r="E206" s="558"/>
      <c r="F206" s="362"/>
      <c r="G206" s="420"/>
      <c r="H206" s="295"/>
      <c r="I206" s="295"/>
      <c r="J206" s="295"/>
      <c r="K206" s="295"/>
      <c r="L206" s="295"/>
      <c r="M206" s="295"/>
      <c r="N206" s="295"/>
      <c r="O206" s="295"/>
      <c r="P206" s="295"/>
      <c r="Q206" s="295"/>
      <c r="R206" s="295"/>
      <c r="S206" s="295"/>
      <c r="T206" s="295"/>
      <c r="U206" s="295"/>
      <c r="V206" s="295"/>
      <c r="W206" s="295"/>
      <c r="X206" s="295"/>
      <c r="Y206" s="357"/>
      <c r="Z206" s="357"/>
      <c r="AA206" s="395"/>
      <c r="AC206" s="389"/>
      <c r="AD206" s="167"/>
      <c r="AE206" s="167"/>
      <c r="AF206" s="167"/>
      <c r="AG206" s="167"/>
      <c r="AH206" s="167"/>
      <c r="AI206" s="167"/>
      <c r="AJ206" s="167"/>
      <c r="AK206" s="167"/>
      <c r="AL206" s="167"/>
      <c r="AM206" s="167"/>
      <c r="AN206" s="167"/>
      <c r="AO206" s="167"/>
      <c r="AP206" s="167"/>
      <c r="AQ206" s="167"/>
      <c r="AR206" s="167"/>
      <c r="AS206" s="167"/>
      <c r="AT206" s="295"/>
      <c r="AU206" s="357"/>
      <c r="AV206" s="357"/>
      <c r="AW206" s="296"/>
      <c r="AX206" s="297"/>
      <c r="AY206" s="298"/>
      <c r="AZ206" s="345"/>
      <c r="BA206" s="345"/>
      <c r="BB206" s="75"/>
      <c r="BC206" s="75"/>
      <c r="BD206" s="574"/>
      <c r="BE206" s="549"/>
      <c r="BF206" s="552"/>
      <c r="BG206" s="552"/>
      <c r="BH206" s="552"/>
      <c r="BI206" s="552"/>
      <c r="BJ206" s="552"/>
      <c r="BK206" s="551"/>
      <c r="BL206" s="552"/>
      <c r="BM206" s="551"/>
      <c r="BN206" s="552"/>
      <c r="BO206" s="545"/>
      <c r="BP206" s="541"/>
      <c r="BQ206" s="545"/>
      <c r="BR206" s="541"/>
      <c r="BS206" s="551"/>
      <c r="BT206" s="552"/>
      <c r="BU206" s="551"/>
      <c r="BV206" s="552"/>
      <c r="BW206" s="551"/>
      <c r="BX206" s="552"/>
      <c r="BY206" s="552"/>
      <c r="BZ206" s="541"/>
      <c r="CA206" s="541"/>
      <c r="CB206" s="552"/>
      <c r="CC206" s="560"/>
      <c r="CD206" s="541"/>
      <c r="CE206" s="554"/>
      <c r="CF206" s="541"/>
      <c r="CG206" s="554"/>
      <c r="CH206" s="541"/>
    </row>
    <row r="207" spans="1:86" ht="17" hidden="1" customHeight="1" thickBot="1" x14ac:dyDescent="0.25">
      <c r="A207" s="539"/>
      <c r="B207" s="596"/>
      <c r="C207" s="486"/>
      <c r="D207" s="602"/>
      <c r="E207" s="577"/>
      <c r="F207" s="418"/>
      <c r="G207" s="421"/>
      <c r="H207" s="392"/>
      <c r="I207" s="392"/>
      <c r="J207" s="392"/>
      <c r="K207" s="392"/>
      <c r="L207" s="392"/>
      <c r="M207" s="392"/>
      <c r="N207" s="392"/>
      <c r="O207" s="392"/>
      <c r="P207" s="392"/>
      <c r="Q207" s="392"/>
      <c r="R207" s="392"/>
      <c r="S207" s="392"/>
      <c r="T207" s="392"/>
      <c r="U207" s="392"/>
      <c r="V207" s="392"/>
      <c r="W207" s="392"/>
      <c r="X207" s="392"/>
      <c r="Y207" s="393"/>
      <c r="Z207" s="393"/>
      <c r="AA207" s="396"/>
      <c r="AC207" s="390"/>
      <c r="AD207" s="391"/>
      <c r="AE207" s="391"/>
      <c r="AF207" s="391"/>
      <c r="AG207" s="391"/>
      <c r="AH207" s="391"/>
      <c r="AI207" s="391"/>
      <c r="AJ207" s="391"/>
      <c r="AK207" s="391"/>
      <c r="AL207" s="391"/>
      <c r="AM207" s="391"/>
      <c r="AN207" s="391"/>
      <c r="AO207" s="391"/>
      <c r="AP207" s="391"/>
      <c r="AQ207" s="391"/>
      <c r="AR207" s="391"/>
      <c r="AS207" s="391"/>
      <c r="AT207" s="392"/>
      <c r="AU207" s="393"/>
      <c r="AV207" s="393"/>
      <c r="AW207" s="394"/>
      <c r="AX207" s="302"/>
      <c r="AY207" s="303"/>
      <c r="AZ207" s="346"/>
      <c r="BA207" s="346"/>
      <c r="BB207" s="75"/>
      <c r="BC207" s="75"/>
      <c r="BD207" s="570"/>
      <c r="BE207" s="550"/>
      <c r="BF207" s="553"/>
      <c r="BG207" s="553"/>
      <c r="BH207" s="553"/>
      <c r="BI207" s="553"/>
      <c r="BJ207" s="553"/>
      <c r="BK207" s="553"/>
      <c r="BL207" s="553"/>
      <c r="BM207" s="553"/>
      <c r="BN207" s="553"/>
      <c r="BO207" s="546"/>
      <c r="BP207" s="544"/>
      <c r="BQ207" s="546"/>
      <c r="BR207" s="544"/>
      <c r="BS207" s="553"/>
      <c r="BT207" s="553"/>
      <c r="BU207" s="553"/>
      <c r="BV207" s="553"/>
      <c r="BW207" s="553"/>
      <c r="BX207" s="553"/>
      <c r="BY207" s="553"/>
      <c r="BZ207" s="544"/>
      <c r="CA207" s="544"/>
      <c r="CB207" s="553"/>
      <c r="CC207" s="550"/>
      <c r="CD207" s="541"/>
      <c r="CE207" s="546"/>
      <c r="CF207" s="544"/>
      <c r="CG207" s="546"/>
      <c r="CH207" s="544"/>
    </row>
    <row r="208" spans="1:86" ht="17" hidden="1" customHeight="1" thickBot="1" x14ac:dyDescent="0.25">
      <c r="A208" s="402"/>
      <c r="B208" s="595" t="s">
        <v>151</v>
      </c>
      <c r="C208" s="586" t="s">
        <v>67</v>
      </c>
      <c r="D208" s="629">
        <v>30</v>
      </c>
      <c r="E208" s="654">
        <v>8</v>
      </c>
      <c r="F208" s="239">
        <v>85</v>
      </c>
      <c r="G208" s="294">
        <f>'Anchor-AI'!L206</f>
        <v>0</v>
      </c>
      <c r="H208" s="295">
        <f>'Anchor-AI'!M206</f>
        <v>0</v>
      </c>
      <c r="I208" s="295">
        <f>'Anchor-AI'!N206</f>
        <v>0</v>
      </c>
      <c r="J208" s="295">
        <f>'Anchor-AI'!O206</f>
        <v>0</v>
      </c>
      <c r="K208" s="295">
        <f>(Summary!$C$63*H208+Summary!$C$64*I208+Summary!$C$65*J208)/Summary!$C$66</f>
        <v>0</v>
      </c>
      <c r="L208" s="295">
        <f>'Anchor-AI'!P206</f>
        <v>0</v>
      </c>
      <c r="M208" s="295">
        <f>'Anchor-AI'!Q206</f>
        <v>0</v>
      </c>
      <c r="N208" s="295">
        <f>'Anchor-AI'!R206</f>
        <v>0</v>
      </c>
      <c r="O208" s="295">
        <f>'Anchor-AI'!S206</f>
        <v>0</v>
      </c>
      <c r="P208" s="295">
        <f>'Anchor-AI'!T206</f>
        <v>0</v>
      </c>
      <c r="Q208" s="295">
        <f>'Anchor-AI'!U206</f>
        <v>0</v>
      </c>
      <c r="R208" s="295">
        <f>'Anchor-AI'!V206</f>
        <v>0</v>
      </c>
      <c r="S208" s="295">
        <f>'Anchor-AI'!W206</f>
        <v>0</v>
      </c>
      <c r="T208" s="295">
        <f>'Anchor-AI'!X206</f>
        <v>0</v>
      </c>
      <c r="U208" s="295">
        <f>10*LOG10(1/((Summary!$C$80/10^(R208/10)+Summary!$C$81/10^(S208/10)+Summary!$C$82/10^(T208/10))/Summary!$C$83))</f>
        <v>0</v>
      </c>
      <c r="V208" s="295">
        <f>'Anchor-AI'!Y206</f>
        <v>0</v>
      </c>
      <c r="W208" s="295">
        <f>'Anchor-AI'!Z206</f>
        <v>0</v>
      </c>
      <c r="X208" s="295">
        <f>'Anchor-AI'!AA206</f>
        <v>0</v>
      </c>
      <c r="Y208" s="357">
        <f>'Anchor-AI'!AB206</f>
        <v>0</v>
      </c>
      <c r="Z208" s="357">
        <f>'Anchor-AI'!AC206</f>
        <v>0</v>
      </c>
      <c r="AA208" s="296">
        <f t="shared" si="18"/>
        <v>0</v>
      </c>
      <c r="AC208" s="170">
        <f>'Test-AI'!L206</f>
        <v>0</v>
      </c>
      <c r="AD208" s="167">
        <f>'Test-AI'!M206</f>
        <v>0</v>
      </c>
      <c r="AE208" s="167">
        <f>'Test-AI'!N206</f>
        <v>0</v>
      </c>
      <c r="AF208" s="167">
        <f>'Test-AI'!O206</f>
        <v>0</v>
      </c>
      <c r="AG208" s="167">
        <f>(Summary!$C$63*AD208+Summary!$C$64*AE208+Summary!$C$65*AF208)/Summary!$C$66</f>
        <v>0</v>
      </c>
      <c r="AH208" s="167">
        <f>'Test-AI'!P206</f>
        <v>0</v>
      </c>
      <c r="AI208" s="167">
        <f>'Test-AI'!Q206</f>
        <v>0</v>
      </c>
      <c r="AJ208" s="167">
        <f>'Test-AI'!R206</f>
        <v>0</v>
      </c>
      <c r="AK208" s="167">
        <f>'Test-AI'!S206</f>
        <v>0</v>
      </c>
      <c r="AL208" s="167">
        <f>'Test-AI'!T206</f>
        <v>0</v>
      </c>
      <c r="AM208" s="167">
        <f>'Test-AI'!U206</f>
        <v>0</v>
      </c>
      <c r="AN208" s="167">
        <f>'Test-AI'!V206</f>
        <v>0</v>
      </c>
      <c r="AO208" s="167">
        <f>'Test-AI'!W206</f>
        <v>0</v>
      </c>
      <c r="AP208" s="167">
        <f>'Test-AI'!X206</f>
        <v>0</v>
      </c>
      <c r="AQ208" s="167">
        <f>10*LOG10(1/((Summary!$C$80/10^(AN208/10)+Summary!$C$81/10^(AO208/10)+Summary!$C$82/10^(AP208/10))/Summary!$C$83))</f>
        <v>0</v>
      </c>
      <c r="AR208" s="167">
        <f>'Test-AI'!Y206</f>
        <v>0</v>
      </c>
      <c r="AS208" s="167">
        <f>'Test-AI'!Z206</f>
        <v>0</v>
      </c>
      <c r="AT208" s="295">
        <f>'Test-AI'!AA206</f>
        <v>0</v>
      </c>
      <c r="AU208" s="357">
        <f>'Test-AI'!AB206</f>
        <v>0</v>
      </c>
      <c r="AV208" s="357">
        <f>'Test-AI'!AC206</f>
        <v>0</v>
      </c>
      <c r="AW208" s="296">
        <f t="shared" si="19"/>
        <v>0</v>
      </c>
      <c r="AX208" s="297" t="e">
        <f t="shared" si="20"/>
        <v>#DIV/0!</v>
      </c>
      <c r="AY208" s="298" t="e">
        <f t="shared" si="21"/>
        <v>#DIV/0!</v>
      </c>
      <c r="AZ208" s="297" t="e">
        <f t="shared" si="22"/>
        <v>#DIV/0!</v>
      </c>
      <c r="BA208" s="345" t="e">
        <f t="shared" si="23"/>
        <v>#DIV/0!</v>
      </c>
      <c r="BB208" s="75"/>
      <c r="BC208" s="75"/>
      <c r="BD208" s="572" t="s">
        <v>39</v>
      </c>
      <c r="BE208" s="549" t="e">
        <f t="array" ref="BE208">bdRateExtend($G208:$G211,H208:H211,$AC208:$AC211,AD208:AD211)</f>
        <v>#VALUE!</v>
      </c>
      <c r="BF208" s="551" t="e">
        <f t="array" ref="BF208">bdRateExtend($G208:$G213,H208:H213,$AC208:$AC213,AD208:AD213)</f>
        <v>#VALUE!</v>
      </c>
      <c r="BG208" s="551" t="e">
        <f t="array" ref="BG208">bdRateExtend($G208:$G213,I208:I213,$AC208:$AC213,AE208:AE213)</f>
        <v>#VALUE!</v>
      </c>
      <c r="BH208" s="551" t="e">
        <f t="array" ref="BH208">bdRateExtend($G208:$G213,J208:J213,$AC208:$AC213,AF208:AF213)</f>
        <v>#VALUE!</v>
      </c>
      <c r="BI208" s="551" t="e">
        <f t="array" ref="BI208">bdRateExtend($G208:$G213,K208:K213,$AC208:$AC213,AG208:AG213)</f>
        <v>#VALUE!</v>
      </c>
      <c r="BJ208" s="575" t="e">
        <f>(Summary!$C$94*BF208+Summary!$C$95*BG208+Summary!$C$96*BH208)/Summary!$C$97</f>
        <v>#VALUE!</v>
      </c>
      <c r="BK208" s="551" t="e">
        <f t="array" ref="BK208">bdRateExtend($G208:$G211,L208:L211,$AC208:$AC211,AH208:AH211)</f>
        <v>#VALUE!</v>
      </c>
      <c r="BL208" s="551" t="e">
        <f t="array" ref="BL208">bdRateExtend($G208:$G213,L208:L213,$AC208:$AC213,AH208:AH213)</f>
        <v>#VALUE!</v>
      </c>
      <c r="BM208" s="551" t="e">
        <f t="array" ref="BM208">bdRateExtend($G208:$G211,M208:M211,$AC208:$AC211,AI208:AI211)</f>
        <v>#VALUE!</v>
      </c>
      <c r="BN208" s="551" t="e">
        <f t="array" ref="BN208">bdRateExtend($G208:$G213,M208:M213,$AC208:$AC213,AI208:AI213)</f>
        <v>#VALUE!</v>
      </c>
      <c r="BO208" s="548" t="e">
        <f t="array" ref="BO208">bdRateExtend($G208:$G211,N208:N211,$AC208:$AC211,AJ208:AJ211,"None", FALSE,1)</f>
        <v>#VALUE!</v>
      </c>
      <c r="BP208" s="585" t="e">
        <f t="array" ref="BP208">bdRateExtend($G208:$G213,N208:N213,$AC208:$AC213,AJ208:AJ213,"None", FALSE,1)</f>
        <v>#VALUE!</v>
      </c>
      <c r="BQ208" s="548" t="e">
        <f t="array" ref="BQ208">bdRateExtend($G208:$G211,O208:O211,$AC208:$AC211,AK208:AK211,"None", FALSE,1)</f>
        <v>#VALUE!</v>
      </c>
      <c r="BR208" s="585" t="e">
        <f t="array" ref="BR208">bdRateExtend($G208:$G213,O208:O213,$AC208:$AC213,AK208:AK213,"None", FALSE,1)</f>
        <v>#VALUE!</v>
      </c>
      <c r="BS208" s="551" t="e">
        <f t="array" ref="BS208">bdRateExtend($G208:$G211,P208:P211,$AC208:$AC211,AL208:AL211)</f>
        <v>#VALUE!</v>
      </c>
      <c r="BT208" s="551" t="e">
        <f t="array" ref="BT208">bdRateExtend($G208:$G213,P208:P213,$AC208:$AC213,AL208:AL213)</f>
        <v>#VALUE!</v>
      </c>
      <c r="BU208" s="551" t="e">
        <f t="array" ref="BU208">bdRateExtend($G208:$G211,Q208:Q211,$AC208:$AC211,AM208:AM211)</f>
        <v>#VALUE!</v>
      </c>
      <c r="BV208" s="551" t="e">
        <f t="array" ref="BV208">bdRateExtend($G208:$G213,Q208:Q213,$AC208:$AC213,AM208:AM213)</f>
        <v>#VALUE!</v>
      </c>
      <c r="BW208" s="551" t="e">
        <f t="array" ref="BW208">bdRateExtend($G208:$G211,R208:R211,$AC208:$AC211,AN208:AN211)</f>
        <v>#VALUE!</v>
      </c>
      <c r="BX208" s="551" t="e">
        <f t="array" ref="BX208">bdRateExtend($G208:$G213,R208:R213,$AC208:$AC213,AN208:AN213)</f>
        <v>#VALUE!</v>
      </c>
      <c r="BY208" s="551" t="e">
        <f t="array" ref="BY208">bdRateExtend($G208:$G213,S208:S213,$AC208:$AC213,AO208:AO213)</f>
        <v>#VALUE!</v>
      </c>
      <c r="BZ208" s="555" t="e">
        <f t="array" ref="BZ208">bdRateExtend($G208:$G213,T208:T213,$AC208:$AC213,AP208:AP213)</f>
        <v>#VALUE!</v>
      </c>
      <c r="CA208" s="555" t="e">
        <f t="array" ref="CA208">bdRateExtend($G208:$G213,U208:U213,$AC208:$AC213,AQ208:AQ213)</f>
        <v>#VALUE!</v>
      </c>
      <c r="CB208" s="575" t="e">
        <f>(Summary!$C$108*BX208+Summary!$C$109*BY208+Summary!$C$110*BZ208)/Summary!$C$111</f>
        <v>#VALUE!</v>
      </c>
      <c r="CC208" s="561" t="e">
        <f t="array" ref="CC208">bdCAMBIExtend($G208:$G211,V208:V211,$AC208:$AC211,AR208:AR211)</f>
        <v>#VALUE!</v>
      </c>
      <c r="CD208" s="561" t="e">
        <f t="array" ref="CD208">bdCAMBIExtend($G208:$G213,V208:V213,$AC208:$AC213,AR208:AR213)</f>
        <v>#VALUE!</v>
      </c>
      <c r="CE208" s="547">
        <f t="array" ref="CE208">testVMAFRange($G208:$G211,N208:N211,$AC208:$AC211,AJ208:AJ211)</f>
        <v>0</v>
      </c>
      <c r="CF208" s="543">
        <f t="array" ref="CF208">testVMAFRange($G208:$G213,N208:N213,$AC208:$AC213,AJ208:AJ213)</f>
        <v>0</v>
      </c>
      <c r="CG208" s="547">
        <f t="array" ref="CG208">testVMAFRange($G208:$G211,O208:O211,$AC208:$AC211,AK208:AK211)</f>
        <v>0</v>
      </c>
      <c r="CH208" s="543">
        <f t="array" ref="CH208">testVMAFRange($G208:$G213,O208:O213,$AC208:$AC213,AK208:AK213)</f>
        <v>0</v>
      </c>
    </row>
    <row r="209" spans="1:86" ht="17" hidden="1" customHeight="1" x14ac:dyDescent="0.2">
      <c r="A209" s="402"/>
      <c r="B209" s="566"/>
      <c r="C209" s="485"/>
      <c r="D209" s="590"/>
      <c r="E209" s="558"/>
      <c r="F209" s="239">
        <v>110</v>
      </c>
      <c r="G209" s="294">
        <f>'Anchor-AI'!L207</f>
        <v>0</v>
      </c>
      <c r="H209" s="295">
        <f>'Anchor-AI'!M207</f>
        <v>0</v>
      </c>
      <c r="I209" s="295">
        <f>'Anchor-AI'!N207</f>
        <v>0</v>
      </c>
      <c r="J209" s="295">
        <f>'Anchor-AI'!O207</f>
        <v>0</v>
      </c>
      <c r="K209" s="295">
        <f>(Summary!$C$63*H209+Summary!$C$64*I209+Summary!$C$65*J209)/Summary!$C$66</f>
        <v>0</v>
      </c>
      <c r="L209" s="295">
        <f>'Anchor-AI'!P207</f>
        <v>0</v>
      </c>
      <c r="M209" s="295">
        <f>'Anchor-AI'!Q207</f>
        <v>0</v>
      </c>
      <c r="N209" s="295">
        <f>'Anchor-AI'!R207</f>
        <v>0</v>
      </c>
      <c r="O209" s="295">
        <f>'Anchor-AI'!S207</f>
        <v>0</v>
      </c>
      <c r="P209" s="295">
        <f>'Anchor-AI'!T207</f>
        <v>0</v>
      </c>
      <c r="Q209" s="295">
        <f>'Anchor-AI'!U207</f>
        <v>0</v>
      </c>
      <c r="R209" s="295">
        <f>'Anchor-AI'!V207</f>
        <v>0</v>
      </c>
      <c r="S209" s="295">
        <f>'Anchor-AI'!W207</f>
        <v>0</v>
      </c>
      <c r="T209" s="295">
        <f>'Anchor-AI'!X207</f>
        <v>0</v>
      </c>
      <c r="U209" s="295">
        <f>10*LOG10(1/((Summary!$C$80/10^(R209/10)+Summary!$C$81/10^(S209/10)+Summary!$C$82/10^(T209/10))/Summary!$C$83))</f>
        <v>0</v>
      </c>
      <c r="V209" s="295">
        <f>'Anchor-AI'!Y207</f>
        <v>0</v>
      </c>
      <c r="W209" s="295">
        <f>'Anchor-AI'!Z207</f>
        <v>0</v>
      </c>
      <c r="X209" s="295">
        <f>'Anchor-AI'!AA207</f>
        <v>0</v>
      </c>
      <c r="Y209" s="357">
        <f>'Anchor-AI'!AB207</f>
        <v>0</v>
      </c>
      <c r="Z209" s="357">
        <f>'Anchor-AI'!AC207</f>
        <v>0</v>
      </c>
      <c r="AA209" s="296">
        <f t="shared" si="18"/>
        <v>0</v>
      </c>
      <c r="AC209" s="170">
        <f>'Test-AI'!L207</f>
        <v>0</v>
      </c>
      <c r="AD209" s="167">
        <f>'Test-AI'!M207</f>
        <v>0</v>
      </c>
      <c r="AE209" s="167">
        <f>'Test-AI'!N207</f>
        <v>0</v>
      </c>
      <c r="AF209" s="167">
        <f>'Test-AI'!O207</f>
        <v>0</v>
      </c>
      <c r="AG209" s="167">
        <f>(Summary!$C$63*AD209+Summary!$C$64*AE209+Summary!$C$65*AF209)/Summary!$C$66</f>
        <v>0</v>
      </c>
      <c r="AH209" s="167">
        <f>'Test-AI'!P207</f>
        <v>0</v>
      </c>
      <c r="AI209" s="167">
        <f>'Test-AI'!Q207</f>
        <v>0</v>
      </c>
      <c r="AJ209" s="167">
        <f>'Test-AI'!R207</f>
        <v>0</v>
      </c>
      <c r="AK209" s="167">
        <f>'Test-AI'!S207</f>
        <v>0</v>
      </c>
      <c r="AL209" s="167">
        <f>'Test-AI'!T207</f>
        <v>0</v>
      </c>
      <c r="AM209" s="167">
        <f>'Test-AI'!U207</f>
        <v>0</v>
      </c>
      <c r="AN209" s="167">
        <f>'Test-AI'!V207</f>
        <v>0</v>
      </c>
      <c r="AO209" s="167">
        <f>'Test-AI'!W207</f>
        <v>0</v>
      </c>
      <c r="AP209" s="167">
        <f>'Test-AI'!X207</f>
        <v>0</v>
      </c>
      <c r="AQ209" s="167">
        <f>10*LOG10(1/((Summary!$C$80/10^(AN209/10)+Summary!$C$81/10^(AO209/10)+Summary!$C$82/10^(AP209/10))/Summary!$C$83))</f>
        <v>0</v>
      </c>
      <c r="AR209" s="167">
        <f>'Test-AI'!Y207</f>
        <v>0</v>
      </c>
      <c r="AS209" s="167">
        <f>'Test-AI'!Z207</f>
        <v>0</v>
      </c>
      <c r="AT209" s="295">
        <f>'Test-AI'!AA207</f>
        <v>0</v>
      </c>
      <c r="AU209" s="357">
        <f>'Test-AI'!AB207</f>
        <v>0</v>
      </c>
      <c r="AV209" s="357">
        <f>'Test-AI'!AC207</f>
        <v>0</v>
      </c>
      <c r="AW209" s="296">
        <f t="shared" si="19"/>
        <v>0</v>
      </c>
      <c r="AX209" s="297" t="e">
        <f t="shared" si="20"/>
        <v>#DIV/0!</v>
      </c>
      <c r="AY209" s="298" t="e">
        <f t="shared" si="21"/>
        <v>#DIV/0!</v>
      </c>
      <c r="AZ209" s="297" t="e">
        <f t="shared" si="22"/>
        <v>#DIV/0!</v>
      </c>
      <c r="BA209" s="345" t="e">
        <f t="shared" si="23"/>
        <v>#DIV/0!</v>
      </c>
      <c r="BB209" s="75"/>
      <c r="BC209" s="75"/>
      <c r="BD209" s="565"/>
      <c r="BE209" s="550"/>
      <c r="BF209" s="552"/>
      <c r="BG209" s="552"/>
      <c r="BH209" s="552"/>
      <c r="BI209" s="552"/>
      <c r="BJ209" s="552"/>
      <c r="BK209" s="553"/>
      <c r="BL209" s="552"/>
      <c r="BM209" s="553"/>
      <c r="BN209" s="552"/>
      <c r="BO209" s="546"/>
      <c r="BP209" s="541"/>
      <c r="BQ209" s="546"/>
      <c r="BR209" s="541"/>
      <c r="BS209" s="553"/>
      <c r="BT209" s="552"/>
      <c r="BU209" s="553"/>
      <c r="BV209" s="552"/>
      <c r="BW209" s="553"/>
      <c r="BX209" s="552"/>
      <c r="BY209" s="552"/>
      <c r="BZ209" s="541"/>
      <c r="CA209" s="541"/>
      <c r="CB209" s="552"/>
      <c r="CC209" s="553"/>
      <c r="CD209" s="552"/>
      <c r="CE209" s="546"/>
      <c r="CF209" s="541"/>
      <c r="CG209" s="546"/>
      <c r="CH209" s="541"/>
    </row>
    <row r="210" spans="1:86" ht="17" hidden="1" customHeight="1" x14ac:dyDescent="0.2">
      <c r="A210" s="402"/>
      <c r="B210" s="566"/>
      <c r="C210" s="485"/>
      <c r="D210" s="590"/>
      <c r="E210" s="558"/>
      <c r="F210" s="239">
        <v>135</v>
      </c>
      <c r="G210" s="294">
        <f>'Anchor-AI'!L208</f>
        <v>0</v>
      </c>
      <c r="H210" s="295">
        <f>'Anchor-AI'!M208</f>
        <v>0</v>
      </c>
      <c r="I210" s="295">
        <f>'Anchor-AI'!N208</f>
        <v>0</v>
      </c>
      <c r="J210" s="295">
        <f>'Anchor-AI'!O208</f>
        <v>0</v>
      </c>
      <c r="K210" s="295">
        <f>(Summary!$C$63*H210+Summary!$C$64*I210+Summary!$C$65*J210)/Summary!$C$66</f>
        <v>0</v>
      </c>
      <c r="L210" s="295">
        <f>'Anchor-AI'!P208</f>
        <v>0</v>
      </c>
      <c r="M210" s="295">
        <f>'Anchor-AI'!Q208</f>
        <v>0</v>
      </c>
      <c r="N210" s="295">
        <f>'Anchor-AI'!R208</f>
        <v>0</v>
      </c>
      <c r="O210" s="295">
        <f>'Anchor-AI'!S208</f>
        <v>0</v>
      </c>
      <c r="P210" s="295">
        <f>'Anchor-AI'!T208</f>
        <v>0</v>
      </c>
      <c r="Q210" s="295">
        <f>'Anchor-AI'!U208</f>
        <v>0</v>
      </c>
      <c r="R210" s="295">
        <f>'Anchor-AI'!V208</f>
        <v>0</v>
      </c>
      <c r="S210" s="295">
        <f>'Anchor-AI'!W208</f>
        <v>0</v>
      </c>
      <c r="T210" s="295">
        <f>'Anchor-AI'!X208</f>
        <v>0</v>
      </c>
      <c r="U210" s="295">
        <f>10*LOG10(1/((Summary!$C$80/10^(R210/10)+Summary!$C$81/10^(S210/10)+Summary!$C$82/10^(T210/10))/Summary!$C$83))</f>
        <v>0</v>
      </c>
      <c r="V210" s="295">
        <f>'Anchor-AI'!Y208</f>
        <v>0</v>
      </c>
      <c r="W210" s="295">
        <f>'Anchor-AI'!Z208</f>
        <v>0</v>
      </c>
      <c r="X210" s="295">
        <f>'Anchor-AI'!AA208</f>
        <v>0</v>
      </c>
      <c r="Y210" s="357">
        <f>'Anchor-AI'!AB208</f>
        <v>0</v>
      </c>
      <c r="Z210" s="357">
        <f>'Anchor-AI'!AC208</f>
        <v>0</v>
      </c>
      <c r="AA210" s="296">
        <f t="shared" si="18"/>
        <v>0</v>
      </c>
      <c r="AC210" s="170">
        <f>'Test-AI'!L208</f>
        <v>0</v>
      </c>
      <c r="AD210" s="167">
        <f>'Test-AI'!M208</f>
        <v>0</v>
      </c>
      <c r="AE210" s="167">
        <f>'Test-AI'!N208</f>
        <v>0</v>
      </c>
      <c r="AF210" s="167">
        <f>'Test-AI'!O208</f>
        <v>0</v>
      </c>
      <c r="AG210" s="167">
        <f>(Summary!$C$63*AD210+Summary!$C$64*AE210+Summary!$C$65*AF210)/Summary!$C$66</f>
        <v>0</v>
      </c>
      <c r="AH210" s="167">
        <f>'Test-AI'!P208</f>
        <v>0</v>
      </c>
      <c r="AI210" s="167">
        <f>'Test-AI'!Q208</f>
        <v>0</v>
      </c>
      <c r="AJ210" s="167">
        <f>'Test-AI'!R208</f>
        <v>0</v>
      </c>
      <c r="AK210" s="167">
        <f>'Test-AI'!S208</f>
        <v>0</v>
      </c>
      <c r="AL210" s="167">
        <f>'Test-AI'!T208</f>
        <v>0</v>
      </c>
      <c r="AM210" s="167">
        <f>'Test-AI'!U208</f>
        <v>0</v>
      </c>
      <c r="AN210" s="167">
        <f>'Test-AI'!V208</f>
        <v>0</v>
      </c>
      <c r="AO210" s="167">
        <f>'Test-AI'!W208</f>
        <v>0</v>
      </c>
      <c r="AP210" s="167">
        <f>'Test-AI'!X208</f>
        <v>0</v>
      </c>
      <c r="AQ210" s="167">
        <f>10*LOG10(1/((Summary!$C$80/10^(AN210/10)+Summary!$C$81/10^(AO210/10)+Summary!$C$82/10^(AP210/10))/Summary!$C$83))</f>
        <v>0</v>
      </c>
      <c r="AR210" s="167">
        <f>'Test-AI'!Y208</f>
        <v>0</v>
      </c>
      <c r="AS210" s="167">
        <f>'Test-AI'!Z208</f>
        <v>0</v>
      </c>
      <c r="AT210" s="295">
        <f>'Test-AI'!AA208</f>
        <v>0</v>
      </c>
      <c r="AU210" s="357">
        <f>'Test-AI'!AB208</f>
        <v>0</v>
      </c>
      <c r="AV210" s="357">
        <f>'Test-AI'!AC208</f>
        <v>0</v>
      </c>
      <c r="AW210" s="296">
        <f t="shared" si="19"/>
        <v>0</v>
      </c>
      <c r="AX210" s="297" t="e">
        <f t="shared" si="20"/>
        <v>#DIV/0!</v>
      </c>
      <c r="AY210" s="298" t="e">
        <f t="shared" si="21"/>
        <v>#DIV/0!</v>
      </c>
      <c r="AZ210" s="297" t="e">
        <f t="shared" si="22"/>
        <v>#DIV/0!</v>
      </c>
      <c r="BA210" s="345" t="e">
        <f t="shared" si="23"/>
        <v>#DIV/0!</v>
      </c>
      <c r="BB210" s="75"/>
      <c r="BC210" s="75"/>
      <c r="BD210" s="573" t="s">
        <v>147</v>
      </c>
      <c r="BE210" s="549" t="e">
        <f t="array" ref="BE210">bdRateExtend($G209:$G212,H209:H212,$AC209:$AC212,AD209:AD212)</f>
        <v>#VALUE!</v>
      </c>
      <c r="BF210" s="552"/>
      <c r="BG210" s="552"/>
      <c r="BH210" s="552"/>
      <c r="BI210" s="552"/>
      <c r="BJ210" s="552"/>
      <c r="BK210" s="551" t="e">
        <f t="array" ref="BK210">bdRateExtend($G209:$G212,L209:L212,$AC209:$AC212,AH209:AH212)</f>
        <v>#VALUE!</v>
      </c>
      <c r="BL210" s="552"/>
      <c r="BM210" s="551" t="e">
        <f t="array" ref="BM210">bdRateExtend($G209:$G212,M209:M212,$AC209:$AC212,AI209:AI212)</f>
        <v>#VALUE!</v>
      </c>
      <c r="BN210" s="552"/>
      <c r="BO210" s="545" t="e">
        <f t="array" ref="BO210">bdRateExtend($G209:$G212,N209:N212,$AC209:$AC212,AJ209:AJ212,"None", FALSE,1)</f>
        <v>#VALUE!</v>
      </c>
      <c r="BP210" s="541"/>
      <c r="BQ210" s="545" t="e">
        <f t="array" ref="BQ210">bdRateExtend($G209:$G212,O209:O212,$AC209:$AC212,AK209:AK212,"None", FALSE,1)</f>
        <v>#VALUE!</v>
      </c>
      <c r="BR210" s="541"/>
      <c r="BS210" s="551" t="e">
        <f t="array" ref="BS210">bdRateExtend($G209:$G212,P209:P212,$AC209:$AC212,AL209:AL212)</f>
        <v>#VALUE!</v>
      </c>
      <c r="BT210" s="552"/>
      <c r="BU210" s="551" t="e">
        <f t="array" ref="BU210">bdRateExtend($G209:$G212,Q209:Q212,$AC209:$AC212,AM209:AM212)</f>
        <v>#VALUE!</v>
      </c>
      <c r="BV210" s="552"/>
      <c r="BW210" s="551" t="e">
        <f t="array" ref="BW210">bdRateExtend($G209:$G212,R209:R212,$AC209:$AC212,AN209:AN212)</f>
        <v>#VALUE!</v>
      </c>
      <c r="BX210" s="552"/>
      <c r="BY210" s="552"/>
      <c r="BZ210" s="541"/>
      <c r="CA210" s="541"/>
      <c r="CB210" s="552"/>
      <c r="CC210" s="561" t="e">
        <f t="array" ref="CC210">bdCAMBIExtend($G209:$G212,V209:V212,$AC209:$AC212,AR209:AR212)</f>
        <v>#VALUE!</v>
      </c>
      <c r="CD210" s="552"/>
      <c r="CE210" s="554">
        <f t="array" ref="CE210">testVMAFRange($G209:$G212,N209:N212,$AC209:$AC212,AJ209:AJ212)</f>
        <v>0</v>
      </c>
      <c r="CF210" s="541"/>
      <c r="CG210" s="554">
        <f t="array" ref="CG210">testVMAFRange($G209:$G212,O209:O212,$AC209:$AC212,AK209:AK212)</f>
        <v>0</v>
      </c>
      <c r="CH210" s="541"/>
    </row>
    <row r="211" spans="1:86" ht="17" hidden="1" customHeight="1" x14ac:dyDescent="0.2">
      <c r="A211" s="402"/>
      <c r="B211" s="566"/>
      <c r="C211" s="485"/>
      <c r="D211" s="590"/>
      <c r="E211" s="558"/>
      <c r="F211" s="239">
        <v>160</v>
      </c>
      <c r="G211" s="294">
        <f>'Anchor-AI'!L209</f>
        <v>0</v>
      </c>
      <c r="H211" s="295">
        <f>'Anchor-AI'!M209</f>
        <v>0</v>
      </c>
      <c r="I211" s="295">
        <f>'Anchor-AI'!N209</f>
        <v>0</v>
      </c>
      <c r="J211" s="295">
        <f>'Anchor-AI'!O209</f>
        <v>0</v>
      </c>
      <c r="K211" s="295">
        <f>(Summary!$C$63*H211+Summary!$C$64*I211+Summary!$C$65*J211)/Summary!$C$66</f>
        <v>0</v>
      </c>
      <c r="L211" s="295">
        <f>'Anchor-AI'!P209</f>
        <v>0</v>
      </c>
      <c r="M211" s="295">
        <f>'Anchor-AI'!Q209</f>
        <v>0</v>
      </c>
      <c r="N211" s="295">
        <f>'Anchor-AI'!R209</f>
        <v>0</v>
      </c>
      <c r="O211" s="295">
        <f>'Anchor-AI'!S209</f>
        <v>0</v>
      </c>
      <c r="P211" s="295">
        <f>'Anchor-AI'!T209</f>
        <v>0</v>
      </c>
      <c r="Q211" s="295">
        <f>'Anchor-AI'!U209</f>
        <v>0</v>
      </c>
      <c r="R211" s="295">
        <f>'Anchor-AI'!V209</f>
        <v>0</v>
      </c>
      <c r="S211" s="295">
        <f>'Anchor-AI'!W209</f>
        <v>0</v>
      </c>
      <c r="T211" s="295">
        <f>'Anchor-AI'!X209</f>
        <v>0</v>
      </c>
      <c r="U211" s="295">
        <f>10*LOG10(1/((Summary!$C$80/10^(R211/10)+Summary!$C$81/10^(S211/10)+Summary!$C$82/10^(T211/10))/Summary!$C$83))</f>
        <v>0</v>
      </c>
      <c r="V211" s="295">
        <f>'Anchor-AI'!Y209</f>
        <v>0</v>
      </c>
      <c r="W211" s="295">
        <f>'Anchor-AI'!Z209</f>
        <v>0</v>
      </c>
      <c r="X211" s="295">
        <f>'Anchor-AI'!AA209</f>
        <v>0</v>
      </c>
      <c r="Y211" s="357">
        <f>'Anchor-AI'!AB209</f>
        <v>0</v>
      </c>
      <c r="Z211" s="357">
        <f>'Anchor-AI'!AC209</f>
        <v>0</v>
      </c>
      <c r="AA211" s="296">
        <f t="shared" si="18"/>
        <v>0</v>
      </c>
      <c r="AC211" s="170">
        <f>'Test-AI'!L209</f>
        <v>0</v>
      </c>
      <c r="AD211" s="167">
        <f>'Test-AI'!M209</f>
        <v>0</v>
      </c>
      <c r="AE211" s="167">
        <f>'Test-AI'!N209</f>
        <v>0</v>
      </c>
      <c r="AF211" s="167">
        <f>'Test-AI'!O209</f>
        <v>0</v>
      </c>
      <c r="AG211" s="167">
        <f>(Summary!$C$63*AD211+Summary!$C$64*AE211+Summary!$C$65*AF211)/Summary!$C$66</f>
        <v>0</v>
      </c>
      <c r="AH211" s="167">
        <f>'Test-AI'!P209</f>
        <v>0</v>
      </c>
      <c r="AI211" s="167">
        <f>'Test-AI'!Q209</f>
        <v>0</v>
      </c>
      <c r="AJ211" s="167">
        <f>'Test-AI'!R209</f>
        <v>0</v>
      </c>
      <c r="AK211" s="167">
        <f>'Test-AI'!S209</f>
        <v>0</v>
      </c>
      <c r="AL211" s="167">
        <f>'Test-AI'!T209</f>
        <v>0</v>
      </c>
      <c r="AM211" s="167">
        <f>'Test-AI'!U209</f>
        <v>0</v>
      </c>
      <c r="AN211" s="167">
        <f>'Test-AI'!V209</f>
        <v>0</v>
      </c>
      <c r="AO211" s="167">
        <f>'Test-AI'!W209</f>
        <v>0</v>
      </c>
      <c r="AP211" s="167">
        <f>'Test-AI'!X209</f>
        <v>0</v>
      </c>
      <c r="AQ211" s="167">
        <f>10*LOG10(1/((Summary!$C$80/10^(AN211/10)+Summary!$C$81/10^(AO211/10)+Summary!$C$82/10^(AP211/10))/Summary!$C$83))</f>
        <v>0</v>
      </c>
      <c r="AR211" s="167">
        <f>'Test-AI'!Y209</f>
        <v>0</v>
      </c>
      <c r="AS211" s="167">
        <f>'Test-AI'!Z209</f>
        <v>0</v>
      </c>
      <c r="AT211" s="295">
        <f>'Test-AI'!AA209</f>
        <v>0</v>
      </c>
      <c r="AU211" s="357">
        <f>'Test-AI'!AB209</f>
        <v>0</v>
      </c>
      <c r="AV211" s="357">
        <f>'Test-AI'!AC209</f>
        <v>0</v>
      </c>
      <c r="AW211" s="296">
        <f t="shared" si="19"/>
        <v>0</v>
      </c>
      <c r="AX211" s="297" t="e">
        <f t="shared" si="20"/>
        <v>#DIV/0!</v>
      </c>
      <c r="AY211" s="298" t="e">
        <f t="shared" si="21"/>
        <v>#DIV/0!</v>
      </c>
      <c r="AZ211" s="297" t="e">
        <f t="shared" si="22"/>
        <v>#DIV/0!</v>
      </c>
      <c r="BA211" s="345" t="e">
        <f t="shared" si="23"/>
        <v>#DIV/0!</v>
      </c>
      <c r="BB211" s="75"/>
      <c r="BC211" s="75"/>
      <c r="BD211" s="565"/>
      <c r="BE211" s="550"/>
      <c r="BF211" s="552"/>
      <c r="BG211" s="552"/>
      <c r="BH211" s="552"/>
      <c r="BI211" s="552"/>
      <c r="BJ211" s="552"/>
      <c r="BK211" s="553"/>
      <c r="BL211" s="552"/>
      <c r="BM211" s="553"/>
      <c r="BN211" s="552"/>
      <c r="BO211" s="546"/>
      <c r="BP211" s="541"/>
      <c r="BQ211" s="546"/>
      <c r="BR211" s="541"/>
      <c r="BS211" s="553"/>
      <c r="BT211" s="552"/>
      <c r="BU211" s="553"/>
      <c r="BV211" s="552"/>
      <c r="BW211" s="553"/>
      <c r="BX211" s="552"/>
      <c r="BY211" s="552"/>
      <c r="BZ211" s="541"/>
      <c r="CA211" s="541"/>
      <c r="CB211" s="552"/>
      <c r="CC211" s="553"/>
      <c r="CD211" s="552"/>
      <c r="CE211" s="546"/>
      <c r="CF211" s="541"/>
      <c r="CG211" s="546"/>
      <c r="CH211" s="541"/>
    </row>
    <row r="212" spans="1:86" ht="17" hidden="1" customHeight="1" thickBot="1" x14ac:dyDescent="0.25">
      <c r="A212" s="402"/>
      <c r="B212" s="566"/>
      <c r="C212" s="485"/>
      <c r="D212" s="590"/>
      <c r="E212" s="558"/>
      <c r="F212" s="239">
        <v>185</v>
      </c>
      <c r="G212" s="294">
        <f>'Anchor-AI'!L210</f>
        <v>0</v>
      </c>
      <c r="H212" s="295">
        <f>'Anchor-AI'!M210</f>
        <v>0</v>
      </c>
      <c r="I212" s="295">
        <f>'Anchor-AI'!N210</f>
        <v>0</v>
      </c>
      <c r="J212" s="295">
        <f>'Anchor-AI'!O210</f>
        <v>0</v>
      </c>
      <c r="K212" s="295">
        <f>(Summary!$C$63*H212+Summary!$C$64*I212+Summary!$C$65*J212)/Summary!$C$66</f>
        <v>0</v>
      </c>
      <c r="L212" s="295">
        <f>'Anchor-AI'!P210</f>
        <v>0</v>
      </c>
      <c r="M212" s="295">
        <f>'Anchor-AI'!Q210</f>
        <v>0</v>
      </c>
      <c r="N212" s="295">
        <f>'Anchor-AI'!R210</f>
        <v>0</v>
      </c>
      <c r="O212" s="295">
        <f>'Anchor-AI'!S210</f>
        <v>0</v>
      </c>
      <c r="P212" s="295">
        <f>'Anchor-AI'!T210</f>
        <v>0</v>
      </c>
      <c r="Q212" s="295">
        <f>'Anchor-AI'!U210</f>
        <v>0</v>
      </c>
      <c r="R212" s="295">
        <f>'Anchor-AI'!V210</f>
        <v>0</v>
      </c>
      <c r="S212" s="295">
        <f>'Anchor-AI'!W210</f>
        <v>0</v>
      </c>
      <c r="T212" s="295">
        <f>'Anchor-AI'!X210</f>
        <v>0</v>
      </c>
      <c r="U212" s="295">
        <f>10*LOG10(1/((Summary!$C$80/10^(R212/10)+Summary!$C$81/10^(S212/10)+Summary!$C$82/10^(T212/10))/Summary!$C$83))</f>
        <v>0</v>
      </c>
      <c r="V212" s="295">
        <f>'Anchor-AI'!Y210</f>
        <v>0</v>
      </c>
      <c r="W212" s="295">
        <f>'Anchor-AI'!Z210</f>
        <v>0</v>
      </c>
      <c r="X212" s="295">
        <f>'Anchor-AI'!AA210</f>
        <v>0</v>
      </c>
      <c r="Y212" s="357">
        <f>'Anchor-AI'!AB210</f>
        <v>0</v>
      </c>
      <c r="Z212" s="357">
        <f>'Anchor-AI'!AC210</f>
        <v>0</v>
      </c>
      <c r="AA212" s="296">
        <f t="shared" si="18"/>
        <v>0</v>
      </c>
      <c r="AC212" s="170">
        <f>'Test-AI'!L210</f>
        <v>0</v>
      </c>
      <c r="AD212" s="167">
        <f>'Test-AI'!M210</f>
        <v>0</v>
      </c>
      <c r="AE212" s="167">
        <f>'Test-AI'!N210</f>
        <v>0</v>
      </c>
      <c r="AF212" s="167">
        <f>'Test-AI'!O210</f>
        <v>0</v>
      </c>
      <c r="AG212" s="167">
        <f>(Summary!$C$63*AD212+Summary!$C$64*AE212+Summary!$C$65*AF212)/Summary!$C$66</f>
        <v>0</v>
      </c>
      <c r="AH212" s="167">
        <f>'Test-AI'!P210</f>
        <v>0</v>
      </c>
      <c r="AI212" s="167">
        <f>'Test-AI'!Q210</f>
        <v>0</v>
      </c>
      <c r="AJ212" s="167">
        <f>'Test-AI'!R210</f>
        <v>0</v>
      </c>
      <c r="AK212" s="167">
        <f>'Test-AI'!S210</f>
        <v>0</v>
      </c>
      <c r="AL212" s="167">
        <f>'Test-AI'!T210</f>
        <v>0</v>
      </c>
      <c r="AM212" s="167">
        <f>'Test-AI'!U210</f>
        <v>0</v>
      </c>
      <c r="AN212" s="167">
        <f>'Test-AI'!V210</f>
        <v>0</v>
      </c>
      <c r="AO212" s="167">
        <f>'Test-AI'!W210</f>
        <v>0</v>
      </c>
      <c r="AP212" s="167">
        <f>'Test-AI'!X210</f>
        <v>0</v>
      </c>
      <c r="AQ212" s="167">
        <f>10*LOG10(1/((Summary!$C$80/10^(AN212/10)+Summary!$C$81/10^(AO212/10)+Summary!$C$82/10^(AP212/10))/Summary!$C$83))</f>
        <v>0</v>
      </c>
      <c r="AR212" s="167">
        <f>'Test-AI'!Y210</f>
        <v>0</v>
      </c>
      <c r="AS212" s="167">
        <f>'Test-AI'!Z210</f>
        <v>0</v>
      </c>
      <c r="AT212" s="295">
        <f>'Test-AI'!AA210</f>
        <v>0</v>
      </c>
      <c r="AU212" s="357">
        <f>'Test-AI'!AB210</f>
        <v>0</v>
      </c>
      <c r="AV212" s="357">
        <f>'Test-AI'!AC210</f>
        <v>0</v>
      </c>
      <c r="AW212" s="296">
        <f t="shared" si="19"/>
        <v>0</v>
      </c>
      <c r="AX212" s="297" t="e">
        <f t="shared" si="20"/>
        <v>#DIV/0!</v>
      </c>
      <c r="AY212" s="298" t="e">
        <f t="shared" si="21"/>
        <v>#DIV/0!</v>
      </c>
      <c r="AZ212" s="297" t="e">
        <f t="shared" si="22"/>
        <v>#DIV/0!</v>
      </c>
      <c r="BA212" s="345" t="e">
        <f t="shared" si="23"/>
        <v>#DIV/0!</v>
      </c>
      <c r="BB212" s="75"/>
      <c r="BC212" s="75"/>
      <c r="BD212" s="574" t="s">
        <v>46</v>
      </c>
      <c r="BE212" s="549" t="e">
        <f t="array" ref="BE212">bdRateExtend($G210:$G213,H210:H213,$AC210:$AC213,AD210:AD213)</f>
        <v>#VALUE!</v>
      </c>
      <c r="BF212" s="552"/>
      <c r="BG212" s="552"/>
      <c r="BH212" s="552"/>
      <c r="BI212" s="552"/>
      <c r="BJ212" s="552"/>
      <c r="BK212" s="551" t="e">
        <f t="array" ref="BK212">bdRateExtend($G210:$G213,L210:L213,$AC210:$AC213,AH210:AH213)</f>
        <v>#VALUE!</v>
      </c>
      <c r="BL212" s="552"/>
      <c r="BM212" s="551" t="e">
        <f t="array" ref="BM212">bdRateExtend($G210:$G213,M210:M213,$AC210:$AC213,AI210:AI213)</f>
        <v>#VALUE!</v>
      </c>
      <c r="BN212" s="552"/>
      <c r="BO212" s="545" t="e">
        <f t="array" ref="BO212">bdRateExtend($G210:$G213,N210:N213,$AC210:$AC213,AJ210:AJ213,"None", FALSE,1)</f>
        <v>#VALUE!</v>
      </c>
      <c r="BP212" s="541"/>
      <c r="BQ212" s="545" t="e">
        <f t="array" ref="BQ212">bdRateExtend($G210:$G213,O210:O213,$AC210:$AC213,AK210:AK213,"None", FALSE,1)</f>
        <v>#VALUE!</v>
      </c>
      <c r="BR212" s="541"/>
      <c r="BS212" s="551" t="e">
        <f t="array" ref="BS212">bdRateExtend($G210:$G213,P210:P213,$AC210:$AC213,AL210:AL213)</f>
        <v>#VALUE!</v>
      </c>
      <c r="BT212" s="552"/>
      <c r="BU212" s="551" t="e">
        <f t="array" ref="BU212">bdRateExtend($G210:$G213,Q210:Q213,$AC210:$AC213,AM210:AM213)</f>
        <v>#VALUE!</v>
      </c>
      <c r="BV212" s="552"/>
      <c r="BW212" s="551" t="e">
        <f t="array" ref="BW212">bdRateExtend($G210:$G213,R210:R213,$AC210:$AC213,AN210:AN213)</f>
        <v>#VALUE!</v>
      </c>
      <c r="BX212" s="552"/>
      <c r="BY212" s="552"/>
      <c r="BZ212" s="541"/>
      <c r="CA212" s="541"/>
      <c r="CB212" s="552"/>
      <c r="CC212" s="561" t="e">
        <f t="array" ref="CC212">bdCAMBIExtend($G210:$G213,V210:V213,$AC210:$AC213,AR210:AR213)</f>
        <v>#VALUE!</v>
      </c>
      <c r="CD212" s="552"/>
      <c r="CE212" s="554">
        <f t="array" ref="CE212">testVMAFRange($G210:$G213,N210:N213,$AC210:$AC213,AJ210:AJ213)</f>
        <v>0</v>
      </c>
      <c r="CF212" s="541"/>
      <c r="CG212" s="554">
        <f t="array" ref="CG212">testVMAFRange($G210:$G213,O210:O213,$AC210:$AC213,AK210:AK213)</f>
        <v>0</v>
      </c>
      <c r="CH212" s="541"/>
    </row>
    <row r="213" spans="1:86" ht="17" hidden="1" customHeight="1" thickBot="1" x14ac:dyDescent="0.25">
      <c r="A213" s="402"/>
      <c r="B213" s="596"/>
      <c r="C213" s="486"/>
      <c r="D213" s="591"/>
      <c r="E213" s="559"/>
      <c r="F213" s="240">
        <v>210</v>
      </c>
      <c r="G213" s="299">
        <f>'Anchor-AI'!L211</f>
        <v>0</v>
      </c>
      <c r="H213" s="300">
        <f>'Anchor-AI'!M211</f>
        <v>0</v>
      </c>
      <c r="I213" s="300">
        <f>'Anchor-AI'!N211</f>
        <v>0</v>
      </c>
      <c r="J213" s="300">
        <f>'Anchor-AI'!O211</f>
        <v>0</v>
      </c>
      <c r="K213" s="295">
        <f>(Summary!$C$63*H213+Summary!$C$64*I213+Summary!$C$65*J213)/Summary!$C$66</f>
        <v>0</v>
      </c>
      <c r="L213" s="300">
        <f>'Anchor-AI'!P211</f>
        <v>0</v>
      </c>
      <c r="M213" s="300">
        <f>'Anchor-AI'!Q211</f>
        <v>0</v>
      </c>
      <c r="N213" s="300">
        <f>'Anchor-AI'!R211</f>
        <v>0</v>
      </c>
      <c r="O213" s="300">
        <f>'Anchor-AI'!S211</f>
        <v>0</v>
      </c>
      <c r="P213" s="300">
        <f>'Anchor-AI'!T211</f>
        <v>0</v>
      </c>
      <c r="Q213" s="300">
        <f>'Anchor-AI'!U211</f>
        <v>0</v>
      </c>
      <c r="R213" s="300">
        <f>'Anchor-AI'!V211</f>
        <v>0</v>
      </c>
      <c r="S213" s="300">
        <f>'Anchor-AI'!W211</f>
        <v>0</v>
      </c>
      <c r="T213" s="300">
        <f>'Anchor-AI'!X211</f>
        <v>0</v>
      </c>
      <c r="U213" s="300">
        <f>10*LOG10(1/((Summary!$C$80/10^(R213/10)+Summary!$C$81/10^(S213/10)+Summary!$C$82/10^(T213/10))/Summary!$C$83))</f>
        <v>0</v>
      </c>
      <c r="V213" s="300">
        <f>'Anchor-AI'!Y211</f>
        <v>0</v>
      </c>
      <c r="W213" s="300">
        <f>'Anchor-AI'!Z211</f>
        <v>0</v>
      </c>
      <c r="X213" s="300">
        <f>'Anchor-AI'!AA211</f>
        <v>0</v>
      </c>
      <c r="Y213" s="357">
        <f>'Anchor-AI'!AB211</f>
        <v>0</v>
      </c>
      <c r="Z213" s="357">
        <f>'Anchor-AI'!AC211</f>
        <v>0</v>
      </c>
      <c r="AA213" s="301">
        <f t="shared" si="18"/>
        <v>0</v>
      </c>
      <c r="AC213" s="171">
        <f>'Test-AI'!L211</f>
        <v>0</v>
      </c>
      <c r="AD213" s="168">
        <f>'Test-AI'!M211</f>
        <v>0</v>
      </c>
      <c r="AE213" s="168">
        <f>'Test-AI'!N211</f>
        <v>0</v>
      </c>
      <c r="AF213" s="168">
        <f>'Test-AI'!O211</f>
        <v>0</v>
      </c>
      <c r="AG213" s="168">
        <f>(Summary!$C$63*AD213+Summary!$C$64*AE213+Summary!$C$65*AF213)/Summary!$C$66</f>
        <v>0</v>
      </c>
      <c r="AH213" s="168">
        <f>'Test-AI'!P211</f>
        <v>0</v>
      </c>
      <c r="AI213" s="168">
        <f>'Test-AI'!Q211</f>
        <v>0</v>
      </c>
      <c r="AJ213" s="168">
        <f>'Test-AI'!R211</f>
        <v>0</v>
      </c>
      <c r="AK213" s="168">
        <f>'Test-AI'!S211</f>
        <v>0</v>
      </c>
      <c r="AL213" s="168">
        <f>'Test-AI'!T211</f>
        <v>0</v>
      </c>
      <c r="AM213" s="168">
        <f>'Test-AI'!U211</f>
        <v>0</v>
      </c>
      <c r="AN213" s="168">
        <f>'Test-AI'!V211</f>
        <v>0</v>
      </c>
      <c r="AO213" s="168">
        <f>'Test-AI'!W211</f>
        <v>0</v>
      </c>
      <c r="AP213" s="168">
        <f>'Test-AI'!X211</f>
        <v>0</v>
      </c>
      <c r="AQ213" s="168">
        <f>10*LOG10(1/((Summary!$C$80/10^(AN213/10)+Summary!$C$81/10^(AO213/10)+Summary!$C$82/10^(AP213/10))/Summary!$C$83))</f>
        <v>0</v>
      </c>
      <c r="AR213" s="168">
        <f>'Test-AI'!Y211</f>
        <v>0</v>
      </c>
      <c r="AS213" s="168">
        <f>'Test-AI'!Z211</f>
        <v>0</v>
      </c>
      <c r="AT213" s="300">
        <f>'Test-AI'!AA211</f>
        <v>0</v>
      </c>
      <c r="AU213" s="357">
        <f>'Test-AI'!AB211</f>
        <v>0</v>
      </c>
      <c r="AV213" s="357">
        <f>'Test-AI'!AC211</f>
        <v>0</v>
      </c>
      <c r="AW213" s="301">
        <f t="shared" si="19"/>
        <v>0</v>
      </c>
      <c r="AX213" s="302" t="e">
        <f t="shared" si="20"/>
        <v>#DIV/0!</v>
      </c>
      <c r="AY213" s="303" t="e">
        <f t="shared" si="21"/>
        <v>#DIV/0!</v>
      </c>
      <c r="AZ213" s="297" t="e">
        <f t="shared" si="22"/>
        <v>#DIV/0!</v>
      </c>
      <c r="BA213" s="345" t="e">
        <f t="shared" si="23"/>
        <v>#DIV/0!</v>
      </c>
      <c r="BB213" s="75"/>
      <c r="BC213" s="75"/>
      <c r="BD213" s="570"/>
      <c r="BE213" s="550"/>
      <c r="BF213" s="553"/>
      <c r="BG213" s="553"/>
      <c r="BH213" s="553"/>
      <c r="BI213" s="553"/>
      <c r="BJ213" s="553"/>
      <c r="BK213" s="553"/>
      <c r="BL213" s="553"/>
      <c r="BM213" s="553"/>
      <c r="BN213" s="553"/>
      <c r="BO213" s="546"/>
      <c r="BP213" s="544"/>
      <c r="BQ213" s="546"/>
      <c r="BR213" s="544"/>
      <c r="BS213" s="553"/>
      <c r="BT213" s="553"/>
      <c r="BU213" s="553"/>
      <c r="BV213" s="553"/>
      <c r="BW213" s="553"/>
      <c r="BX213" s="553"/>
      <c r="BY213" s="553"/>
      <c r="BZ213" s="544"/>
      <c r="CA213" s="544"/>
      <c r="CB213" s="553"/>
      <c r="CC213" s="553"/>
      <c r="CD213" s="553"/>
      <c r="CE213" s="546"/>
      <c r="CF213" s="544"/>
      <c r="CG213" s="546"/>
      <c r="CH213" s="544"/>
    </row>
    <row r="214" spans="1:86" ht="17" hidden="1" customHeight="1" thickBot="1" x14ac:dyDescent="0.25">
      <c r="A214" s="626" t="s">
        <v>152</v>
      </c>
      <c r="B214" s="595" t="s">
        <v>153</v>
      </c>
      <c r="C214" s="586" t="s">
        <v>68</v>
      </c>
      <c r="D214" s="589">
        <v>25</v>
      </c>
      <c r="E214" s="557">
        <v>8</v>
      </c>
      <c r="F214" s="238">
        <v>85</v>
      </c>
      <c r="G214" s="289">
        <f>'Anchor-AI'!L212</f>
        <v>0</v>
      </c>
      <c r="H214" s="290">
        <f>'Anchor-AI'!M212</f>
        <v>0</v>
      </c>
      <c r="I214" s="290">
        <f>'Anchor-AI'!N212</f>
        <v>0</v>
      </c>
      <c r="J214" s="290">
        <f>'Anchor-AI'!O212</f>
        <v>0</v>
      </c>
      <c r="K214" s="290">
        <f>(Summary!$C$63*H214+Summary!$C$64*I214+Summary!$C$65*J214)/Summary!$C$66</f>
        <v>0</v>
      </c>
      <c r="L214" s="290">
        <f>'Anchor-AI'!P212</f>
        <v>0</v>
      </c>
      <c r="M214" s="290">
        <f>'Anchor-AI'!Q212</f>
        <v>0</v>
      </c>
      <c r="N214" s="290">
        <f>'Anchor-AI'!R212</f>
        <v>0</v>
      </c>
      <c r="O214" s="290">
        <f>'Anchor-AI'!S212</f>
        <v>0</v>
      </c>
      <c r="P214" s="290">
        <f>'Anchor-AI'!T212</f>
        <v>0</v>
      </c>
      <c r="Q214" s="290">
        <f>'Anchor-AI'!U212</f>
        <v>0</v>
      </c>
      <c r="R214" s="290">
        <f>'Anchor-AI'!V212</f>
        <v>0</v>
      </c>
      <c r="S214" s="290">
        <f>'Anchor-AI'!W212</f>
        <v>0</v>
      </c>
      <c r="T214" s="290">
        <f>'Anchor-AI'!X212</f>
        <v>0</v>
      </c>
      <c r="U214" s="290">
        <f>10*LOG10(1/((Summary!$C$80/10^(R214/10)+Summary!$C$81/10^(S214/10)+Summary!$C$82/10^(T214/10))/Summary!$C$83))</f>
        <v>0</v>
      </c>
      <c r="V214" s="290">
        <f>'Anchor-AI'!Y212</f>
        <v>0</v>
      </c>
      <c r="W214" s="290">
        <f>'Anchor-AI'!Z212</f>
        <v>0</v>
      </c>
      <c r="X214" s="290">
        <f>'Anchor-AI'!AA212</f>
        <v>0</v>
      </c>
      <c r="Y214" s="360">
        <f>'Anchor-AI'!AB212</f>
        <v>0</v>
      </c>
      <c r="Z214" s="360">
        <f>'Anchor-AI'!AC212</f>
        <v>0</v>
      </c>
      <c r="AA214" s="291">
        <f t="shared" si="18"/>
        <v>0</v>
      </c>
      <c r="AC214" s="169">
        <f>'Test-AI'!L212</f>
        <v>0</v>
      </c>
      <c r="AD214" s="166">
        <f>'Test-AI'!M212</f>
        <v>0</v>
      </c>
      <c r="AE214" s="166">
        <f>'Test-AI'!N212</f>
        <v>0</v>
      </c>
      <c r="AF214" s="166">
        <f>'Test-AI'!O212</f>
        <v>0</v>
      </c>
      <c r="AG214" s="166">
        <f>(Summary!$C$63*AD214+Summary!$C$64*AE214+Summary!$C$65*AF214)/Summary!$C$66</f>
        <v>0</v>
      </c>
      <c r="AH214" s="166">
        <f>'Test-AI'!P212</f>
        <v>0</v>
      </c>
      <c r="AI214" s="166">
        <f>'Test-AI'!Q212</f>
        <v>0</v>
      </c>
      <c r="AJ214" s="166">
        <f>'Test-AI'!R212</f>
        <v>0</v>
      </c>
      <c r="AK214" s="166">
        <f>'Test-AI'!S212</f>
        <v>0</v>
      </c>
      <c r="AL214" s="166">
        <f>'Test-AI'!T212</f>
        <v>0</v>
      </c>
      <c r="AM214" s="166">
        <f>'Test-AI'!U212</f>
        <v>0</v>
      </c>
      <c r="AN214" s="166">
        <f>'Test-AI'!V212</f>
        <v>0</v>
      </c>
      <c r="AO214" s="166">
        <f>'Test-AI'!W212</f>
        <v>0</v>
      </c>
      <c r="AP214" s="166">
        <f>'Test-AI'!X212</f>
        <v>0</v>
      </c>
      <c r="AQ214" s="166">
        <f>10*LOG10(1/((Summary!$C$80/10^(AN214/10)+Summary!$C$81/10^(AO214/10)+Summary!$C$82/10^(AP214/10))/Summary!$C$83))</f>
        <v>0</v>
      </c>
      <c r="AR214" s="166">
        <f>'Test-AI'!Y212</f>
        <v>0</v>
      </c>
      <c r="AS214" s="166">
        <f>'Test-AI'!Z212</f>
        <v>0</v>
      </c>
      <c r="AT214" s="290">
        <f>'Test-AI'!AA212</f>
        <v>0</v>
      </c>
      <c r="AU214" s="356">
        <f>'Test-AI'!AB212</f>
        <v>0</v>
      </c>
      <c r="AV214" s="356">
        <f>'Test-AI'!AC212</f>
        <v>0</v>
      </c>
      <c r="AW214" s="291">
        <f t="shared" si="19"/>
        <v>0</v>
      </c>
      <c r="AX214" s="292" t="e">
        <f t="shared" si="20"/>
        <v>#DIV/0!</v>
      </c>
      <c r="AY214" s="293" t="e">
        <f t="shared" si="21"/>
        <v>#DIV/0!</v>
      </c>
      <c r="AZ214" s="292" t="e">
        <f t="shared" si="22"/>
        <v>#DIV/0!</v>
      </c>
      <c r="BA214" s="344" t="e">
        <f t="shared" si="23"/>
        <v>#DIV/0!</v>
      </c>
      <c r="BB214" s="75"/>
      <c r="BC214" s="75"/>
      <c r="BD214" s="572" t="s">
        <v>39</v>
      </c>
      <c r="BE214" s="549" t="e">
        <f t="array" ref="BE214">bdRateExtend($G214:$G217,H214:H217,$AC214:$AC217,AD214:AD217)</f>
        <v>#VALUE!</v>
      </c>
      <c r="BF214" s="551" t="e">
        <f t="array" ref="BF214">bdRateExtend($G214:$G219,H214:H219,$AC214:$AC219,AD214:AD219)</f>
        <v>#VALUE!</v>
      </c>
      <c r="BG214" s="551" t="e">
        <f t="array" ref="BG214">bdRateExtend($G214:$G219,I214:I219,$AC214:$AC219,AE214:AE219)</f>
        <v>#VALUE!</v>
      </c>
      <c r="BH214" s="551" t="e">
        <f t="array" ref="BH214">bdRateExtend($G214:$G219,J214:J219,$AC214:$AC219,AF214:AF219)</f>
        <v>#VALUE!</v>
      </c>
      <c r="BI214" s="551" t="e">
        <f t="array" ref="BI214">bdRateExtend($G214:$G219,K214:K219,$AC214:$AC219,AG214:AG219)</f>
        <v>#VALUE!</v>
      </c>
      <c r="BJ214" s="575" t="e">
        <f>(Summary!$C$94*BF214+Summary!$C$95*BG214+Summary!$C$96*BH214)/Summary!$C$97</f>
        <v>#VALUE!</v>
      </c>
      <c r="BK214" s="551" t="e">
        <f t="array" ref="BK214">bdRateExtend($G214:$G217,L214:L217,$AC214:$AC217,AH214:AH217)</f>
        <v>#VALUE!</v>
      </c>
      <c r="BL214" s="551" t="e">
        <f t="array" ref="BL214">bdRateExtend($G214:$G219,L214:L219,$AC214:$AC219,AH214:AH219)</f>
        <v>#VALUE!</v>
      </c>
      <c r="BM214" s="551" t="e">
        <f t="array" ref="BM214">bdRateExtend($G214:$G217,M214:M217,$AC214:$AC217,AI214:AI217)</f>
        <v>#VALUE!</v>
      </c>
      <c r="BN214" s="551" t="e">
        <f t="array" ref="BN214">bdRateExtend($G214:$G219,M214:M219,$AC214:$AC219,AI214:AI219)</f>
        <v>#VALUE!</v>
      </c>
      <c r="BO214" s="548" t="e">
        <f t="array" ref="BO214">bdRateExtend($G214:$G217,N214:N217,$AC214:$AC217,AJ214:AJ217,"None", FALSE,1)</f>
        <v>#VALUE!</v>
      </c>
      <c r="BP214" s="585" t="e">
        <f t="array" ref="BP214">bdRateExtend($G214:$G219,N214:N219,$AC214:$AC219,AJ214:AJ219,"None", FALSE,1)</f>
        <v>#VALUE!</v>
      </c>
      <c r="BQ214" s="548" t="e">
        <f t="array" ref="BQ214">bdRateExtend($G214:$G217,O214:O217,$AC214:$AC217,AK214:AK217,"None", FALSE,1)</f>
        <v>#VALUE!</v>
      </c>
      <c r="BR214" s="585" t="e">
        <f t="array" ref="BR214">bdRateExtend($G214:$G219,O214:O219,$AC214:$AC219,AK214:AK219,"None", FALSE,1)</f>
        <v>#VALUE!</v>
      </c>
      <c r="BS214" s="551" t="e">
        <f t="array" ref="BS214">bdRateExtend($G214:$G217,P214:P217,$AC214:$AC217,AL214:AL217)</f>
        <v>#VALUE!</v>
      </c>
      <c r="BT214" s="551" t="e">
        <f t="array" ref="BT214">bdRateExtend($G214:$G219,P214:P219,$AC214:$AC219,AL214:AL219)</f>
        <v>#VALUE!</v>
      </c>
      <c r="BU214" s="551" t="e">
        <f t="array" ref="BU214">bdRateExtend($G214:$G217,Q214:Q217,$AC214:$AC217,AM214:AM217)</f>
        <v>#VALUE!</v>
      </c>
      <c r="BV214" s="551" t="e">
        <f t="array" ref="BV214">bdRateExtend($G214:$G219,Q214:Q219,$AC214:$AC219,AM214:AM219)</f>
        <v>#VALUE!</v>
      </c>
      <c r="BW214" s="551" t="e">
        <f t="array" ref="BW214">bdRateExtend($G214:$G217,R214:R217,$AC214:$AC217,AN214:AN217)</f>
        <v>#VALUE!</v>
      </c>
      <c r="BX214" s="551" t="e">
        <f t="array" ref="BX214">bdRateExtend($G214:$G219,R214:R219,$AC214:$AC219,AN214:AN219)</f>
        <v>#VALUE!</v>
      </c>
      <c r="BY214" s="551" t="e">
        <f t="array" ref="BY214">bdRateExtend($G214:$G219,S214:S219,$AC214:$AC219,AO214:AO219)</f>
        <v>#VALUE!</v>
      </c>
      <c r="BZ214" s="555" t="e">
        <f t="array" ref="BZ214">bdRateExtend($G214:$G219,T214:T219,$AC214:$AC219,AP214:AP219)</f>
        <v>#VALUE!</v>
      </c>
      <c r="CA214" s="555" t="e">
        <f t="array" ref="CA214">bdRateExtend($G214:$G219,U214:U219,$AC214:$AC219,AQ214:AQ219)</f>
        <v>#VALUE!</v>
      </c>
      <c r="CB214" s="575" t="e">
        <f>(Summary!$C$108*BX214+Summary!$C$109*BY214+Summary!$C$110*BZ214)/Summary!$C$111</f>
        <v>#VALUE!</v>
      </c>
      <c r="CC214" s="561" t="e">
        <f t="array" ref="CC214">bdCAMBIExtend($G214:$G217,V214:V217,$AC214:$AC217,AR214:AR217)</f>
        <v>#VALUE!</v>
      </c>
      <c r="CD214" s="561" t="e">
        <f t="array" ref="CD214">bdCAMBIExtend($G214:$G219,V214:V219,$AC214:$AC219,AR214:AR219)</f>
        <v>#VALUE!</v>
      </c>
      <c r="CE214" s="547">
        <f t="array" ref="CE214">testVMAFRange($G214:$G217,N214:N217,$AC214:$AC217,AJ214:AJ217)</f>
        <v>0</v>
      </c>
      <c r="CF214" s="543">
        <f t="array" ref="CF214">testVMAFRange($G214:$G219,N214:N219,$AC214:$AC219,AJ214:AJ219)</f>
        <v>0</v>
      </c>
      <c r="CG214" s="547">
        <f t="array" ref="CG214">testVMAFRange($G214:$G217,O214:O217,$AC214:$AC217,AK214:AK217)</f>
        <v>0</v>
      </c>
      <c r="CH214" s="543">
        <f t="array" ref="CH214">testVMAFRange($G214:$G219,O214:O219,$AC214:$AC219,AK214:AK219)</f>
        <v>0</v>
      </c>
    </row>
    <row r="215" spans="1:86" ht="17" hidden="1" customHeight="1" x14ac:dyDescent="0.2">
      <c r="A215" s="485"/>
      <c r="B215" s="566"/>
      <c r="C215" s="485"/>
      <c r="D215" s="590"/>
      <c r="E215" s="558"/>
      <c r="F215" s="239">
        <v>110</v>
      </c>
      <c r="G215" s="294">
        <f>'Anchor-AI'!L213</f>
        <v>0</v>
      </c>
      <c r="H215" s="295">
        <f>'Anchor-AI'!M213</f>
        <v>0</v>
      </c>
      <c r="I215" s="295">
        <f>'Anchor-AI'!N213</f>
        <v>0</v>
      </c>
      <c r="J215" s="295">
        <f>'Anchor-AI'!O213</f>
        <v>0</v>
      </c>
      <c r="K215" s="295">
        <f>(Summary!$C$63*H215+Summary!$C$64*I215+Summary!$C$65*J215)/Summary!$C$66</f>
        <v>0</v>
      </c>
      <c r="L215" s="295">
        <f>'Anchor-AI'!P213</f>
        <v>0</v>
      </c>
      <c r="M215" s="295">
        <f>'Anchor-AI'!Q213</f>
        <v>0</v>
      </c>
      <c r="N215" s="295">
        <f>'Anchor-AI'!R213</f>
        <v>0</v>
      </c>
      <c r="O215" s="295">
        <f>'Anchor-AI'!S213</f>
        <v>0</v>
      </c>
      <c r="P215" s="295">
        <f>'Anchor-AI'!T213</f>
        <v>0</v>
      </c>
      <c r="Q215" s="295">
        <f>'Anchor-AI'!U213</f>
        <v>0</v>
      </c>
      <c r="R215" s="295">
        <f>'Anchor-AI'!V213</f>
        <v>0</v>
      </c>
      <c r="S215" s="295">
        <f>'Anchor-AI'!W213</f>
        <v>0</v>
      </c>
      <c r="T215" s="295">
        <f>'Anchor-AI'!X213</f>
        <v>0</v>
      </c>
      <c r="U215" s="295">
        <f>10*LOG10(1/((Summary!$C$80/10^(R215/10)+Summary!$C$81/10^(S215/10)+Summary!$C$82/10^(T215/10))/Summary!$C$83))</f>
        <v>0</v>
      </c>
      <c r="V215" s="295">
        <f>'Anchor-AI'!Y213</f>
        <v>0</v>
      </c>
      <c r="W215" s="295">
        <f>'Anchor-AI'!Z213</f>
        <v>0</v>
      </c>
      <c r="X215" s="295">
        <f>'Anchor-AI'!AA213</f>
        <v>0</v>
      </c>
      <c r="Y215" s="357">
        <f>'Anchor-AI'!AB213</f>
        <v>0</v>
      </c>
      <c r="Z215" s="357">
        <f>'Anchor-AI'!AC213</f>
        <v>0</v>
      </c>
      <c r="AA215" s="296">
        <f t="shared" si="18"/>
        <v>0</v>
      </c>
      <c r="AC215" s="170">
        <f>'Test-AI'!L213</f>
        <v>0</v>
      </c>
      <c r="AD215" s="167">
        <f>'Test-AI'!M213</f>
        <v>0</v>
      </c>
      <c r="AE215" s="167">
        <f>'Test-AI'!N213</f>
        <v>0</v>
      </c>
      <c r="AF215" s="167">
        <f>'Test-AI'!O213</f>
        <v>0</v>
      </c>
      <c r="AG215" s="167">
        <f>(Summary!$C$63*AD215+Summary!$C$64*AE215+Summary!$C$65*AF215)/Summary!$C$66</f>
        <v>0</v>
      </c>
      <c r="AH215" s="167">
        <f>'Test-AI'!P213</f>
        <v>0</v>
      </c>
      <c r="AI215" s="167">
        <f>'Test-AI'!Q213</f>
        <v>0</v>
      </c>
      <c r="AJ215" s="167">
        <f>'Test-AI'!R213</f>
        <v>0</v>
      </c>
      <c r="AK215" s="167">
        <f>'Test-AI'!S213</f>
        <v>0</v>
      </c>
      <c r="AL215" s="167">
        <f>'Test-AI'!T213</f>
        <v>0</v>
      </c>
      <c r="AM215" s="167">
        <f>'Test-AI'!U213</f>
        <v>0</v>
      </c>
      <c r="AN215" s="167">
        <f>'Test-AI'!V213</f>
        <v>0</v>
      </c>
      <c r="AO215" s="167">
        <f>'Test-AI'!W213</f>
        <v>0</v>
      </c>
      <c r="AP215" s="167">
        <f>'Test-AI'!X213</f>
        <v>0</v>
      </c>
      <c r="AQ215" s="167">
        <f>10*LOG10(1/((Summary!$C$80/10^(AN215/10)+Summary!$C$81/10^(AO215/10)+Summary!$C$82/10^(AP215/10))/Summary!$C$83))</f>
        <v>0</v>
      </c>
      <c r="AR215" s="167">
        <f>'Test-AI'!Y213</f>
        <v>0</v>
      </c>
      <c r="AS215" s="167">
        <f>'Test-AI'!Z213</f>
        <v>0</v>
      </c>
      <c r="AT215" s="295">
        <f>'Test-AI'!AA213</f>
        <v>0</v>
      </c>
      <c r="AU215" s="357">
        <f>'Test-AI'!AB213</f>
        <v>0</v>
      </c>
      <c r="AV215" s="357">
        <f>'Test-AI'!AC213</f>
        <v>0</v>
      </c>
      <c r="AW215" s="296">
        <f t="shared" si="19"/>
        <v>0</v>
      </c>
      <c r="AX215" s="297" t="e">
        <f t="shared" si="20"/>
        <v>#DIV/0!</v>
      </c>
      <c r="AY215" s="298" t="e">
        <f t="shared" si="21"/>
        <v>#DIV/0!</v>
      </c>
      <c r="AZ215" s="297" t="e">
        <f t="shared" si="22"/>
        <v>#DIV/0!</v>
      </c>
      <c r="BA215" s="345" t="e">
        <f t="shared" si="23"/>
        <v>#DIV/0!</v>
      </c>
      <c r="BB215" s="75"/>
      <c r="BC215" s="75"/>
      <c r="BD215" s="565"/>
      <c r="BE215" s="550"/>
      <c r="BF215" s="552"/>
      <c r="BG215" s="552"/>
      <c r="BH215" s="552"/>
      <c r="BI215" s="552"/>
      <c r="BJ215" s="552"/>
      <c r="BK215" s="553"/>
      <c r="BL215" s="552"/>
      <c r="BM215" s="553"/>
      <c r="BN215" s="552"/>
      <c r="BO215" s="546"/>
      <c r="BP215" s="541"/>
      <c r="BQ215" s="546"/>
      <c r="BR215" s="541"/>
      <c r="BS215" s="553"/>
      <c r="BT215" s="552"/>
      <c r="BU215" s="553"/>
      <c r="BV215" s="552"/>
      <c r="BW215" s="553"/>
      <c r="BX215" s="552"/>
      <c r="BY215" s="552"/>
      <c r="BZ215" s="541"/>
      <c r="CA215" s="541"/>
      <c r="CB215" s="552"/>
      <c r="CC215" s="553"/>
      <c r="CD215" s="552"/>
      <c r="CE215" s="546"/>
      <c r="CF215" s="541"/>
      <c r="CG215" s="546"/>
      <c r="CH215" s="541"/>
    </row>
    <row r="216" spans="1:86" ht="17" hidden="1" customHeight="1" x14ac:dyDescent="0.2">
      <c r="A216" s="485"/>
      <c r="B216" s="566"/>
      <c r="C216" s="485"/>
      <c r="D216" s="590"/>
      <c r="E216" s="558"/>
      <c r="F216" s="239">
        <v>135</v>
      </c>
      <c r="G216" s="294">
        <f>'Anchor-AI'!L214</f>
        <v>0</v>
      </c>
      <c r="H216" s="295">
        <f>'Anchor-AI'!M214</f>
        <v>0</v>
      </c>
      <c r="I216" s="295">
        <f>'Anchor-AI'!N214</f>
        <v>0</v>
      </c>
      <c r="J216" s="295">
        <f>'Anchor-AI'!O214</f>
        <v>0</v>
      </c>
      <c r="K216" s="295">
        <f>(Summary!$C$63*H216+Summary!$C$64*I216+Summary!$C$65*J216)/Summary!$C$66</f>
        <v>0</v>
      </c>
      <c r="L216" s="295">
        <f>'Anchor-AI'!P214</f>
        <v>0</v>
      </c>
      <c r="M216" s="295">
        <f>'Anchor-AI'!Q214</f>
        <v>0</v>
      </c>
      <c r="N216" s="295">
        <f>'Anchor-AI'!R214</f>
        <v>0</v>
      </c>
      <c r="O216" s="295">
        <f>'Anchor-AI'!S214</f>
        <v>0</v>
      </c>
      <c r="P216" s="295">
        <f>'Anchor-AI'!T214</f>
        <v>0</v>
      </c>
      <c r="Q216" s="295">
        <f>'Anchor-AI'!U214</f>
        <v>0</v>
      </c>
      <c r="R216" s="295">
        <f>'Anchor-AI'!V214</f>
        <v>0</v>
      </c>
      <c r="S216" s="295">
        <f>'Anchor-AI'!W214</f>
        <v>0</v>
      </c>
      <c r="T216" s="295">
        <f>'Anchor-AI'!X214</f>
        <v>0</v>
      </c>
      <c r="U216" s="295">
        <f>10*LOG10(1/((Summary!$C$80/10^(R216/10)+Summary!$C$81/10^(S216/10)+Summary!$C$82/10^(T216/10))/Summary!$C$83))</f>
        <v>0</v>
      </c>
      <c r="V216" s="295">
        <f>'Anchor-AI'!Y214</f>
        <v>0</v>
      </c>
      <c r="W216" s="295">
        <f>'Anchor-AI'!Z214</f>
        <v>0</v>
      </c>
      <c r="X216" s="295">
        <f>'Anchor-AI'!AA214</f>
        <v>0</v>
      </c>
      <c r="Y216" s="357">
        <f>'Anchor-AI'!AB214</f>
        <v>0</v>
      </c>
      <c r="Z216" s="357">
        <f>'Anchor-AI'!AC214</f>
        <v>0</v>
      </c>
      <c r="AA216" s="296">
        <f t="shared" si="18"/>
        <v>0</v>
      </c>
      <c r="AC216" s="170">
        <f>'Test-AI'!L214</f>
        <v>0</v>
      </c>
      <c r="AD216" s="167">
        <f>'Test-AI'!M214</f>
        <v>0</v>
      </c>
      <c r="AE216" s="167">
        <f>'Test-AI'!N214</f>
        <v>0</v>
      </c>
      <c r="AF216" s="167">
        <f>'Test-AI'!O214</f>
        <v>0</v>
      </c>
      <c r="AG216" s="167">
        <f>(Summary!$C$63*AD216+Summary!$C$64*AE216+Summary!$C$65*AF216)/Summary!$C$66</f>
        <v>0</v>
      </c>
      <c r="AH216" s="167">
        <f>'Test-AI'!P214</f>
        <v>0</v>
      </c>
      <c r="AI216" s="167">
        <f>'Test-AI'!Q214</f>
        <v>0</v>
      </c>
      <c r="AJ216" s="167">
        <f>'Test-AI'!R214</f>
        <v>0</v>
      </c>
      <c r="AK216" s="167">
        <f>'Test-AI'!S214</f>
        <v>0</v>
      </c>
      <c r="AL216" s="167">
        <f>'Test-AI'!T214</f>
        <v>0</v>
      </c>
      <c r="AM216" s="167">
        <f>'Test-AI'!U214</f>
        <v>0</v>
      </c>
      <c r="AN216" s="167">
        <f>'Test-AI'!V214</f>
        <v>0</v>
      </c>
      <c r="AO216" s="167">
        <f>'Test-AI'!W214</f>
        <v>0</v>
      </c>
      <c r="AP216" s="167">
        <f>'Test-AI'!X214</f>
        <v>0</v>
      </c>
      <c r="AQ216" s="167">
        <f>10*LOG10(1/((Summary!$C$80/10^(AN216/10)+Summary!$C$81/10^(AO216/10)+Summary!$C$82/10^(AP216/10))/Summary!$C$83))</f>
        <v>0</v>
      </c>
      <c r="AR216" s="167">
        <f>'Test-AI'!Y214</f>
        <v>0</v>
      </c>
      <c r="AS216" s="167">
        <f>'Test-AI'!Z214</f>
        <v>0</v>
      </c>
      <c r="AT216" s="295">
        <f>'Test-AI'!AA214</f>
        <v>0</v>
      </c>
      <c r="AU216" s="357">
        <f>'Test-AI'!AB214</f>
        <v>0</v>
      </c>
      <c r="AV216" s="357">
        <f>'Test-AI'!AC214</f>
        <v>0</v>
      </c>
      <c r="AW216" s="296">
        <f t="shared" si="19"/>
        <v>0</v>
      </c>
      <c r="AX216" s="297" t="e">
        <f t="shared" si="20"/>
        <v>#DIV/0!</v>
      </c>
      <c r="AY216" s="298" t="e">
        <f t="shared" si="21"/>
        <v>#DIV/0!</v>
      </c>
      <c r="AZ216" s="297" t="e">
        <f t="shared" si="22"/>
        <v>#DIV/0!</v>
      </c>
      <c r="BA216" s="345" t="e">
        <f t="shared" si="23"/>
        <v>#DIV/0!</v>
      </c>
      <c r="BB216" s="75"/>
      <c r="BC216" s="75"/>
      <c r="BD216" s="573" t="s">
        <v>147</v>
      </c>
      <c r="BE216" s="549" t="e">
        <f t="array" ref="BE216">bdRateExtend($G215:$G218,H215:H218,$AC215:$AC218,AD215:AD218)</f>
        <v>#VALUE!</v>
      </c>
      <c r="BF216" s="552"/>
      <c r="BG216" s="552"/>
      <c r="BH216" s="552"/>
      <c r="BI216" s="552"/>
      <c r="BJ216" s="552"/>
      <c r="BK216" s="551" t="e">
        <f t="array" ref="BK216">bdRateExtend($G215:$G218,L215:L218,$AC215:$AC218,AH215:AH218)</f>
        <v>#VALUE!</v>
      </c>
      <c r="BL216" s="552"/>
      <c r="BM216" s="551" t="e">
        <f t="array" ref="BM216">bdRateExtend($G215:$G218,M215:M218,$AC215:$AC218,AI215:AI218)</f>
        <v>#VALUE!</v>
      </c>
      <c r="BN216" s="552"/>
      <c r="BO216" s="545" t="e">
        <f t="array" ref="BO216">bdRateExtend($G215:$G218,N215:N218,$AC215:$AC218,AJ215:AJ218,"None", FALSE,1)</f>
        <v>#VALUE!</v>
      </c>
      <c r="BP216" s="541"/>
      <c r="BQ216" s="545" t="e">
        <f t="array" ref="BQ216">bdRateExtend($G215:$G218,O215:O218,$AC215:$AC218,AK215:AK218,"None", FALSE,1)</f>
        <v>#VALUE!</v>
      </c>
      <c r="BR216" s="541"/>
      <c r="BS216" s="551" t="e">
        <f t="array" ref="BS216">bdRateExtend($G215:$G218,P215:P218,$AC215:$AC218,AL215:AL218)</f>
        <v>#VALUE!</v>
      </c>
      <c r="BT216" s="552"/>
      <c r="BU216" s="551" t="e">
        <f t="array" ref="BU216">bdRateExtend($G215:$G218,Q215:Q218,$AC215:$AC218,AM215:AM218)</f>
        <v>#VALUE!</v>
      </c>
      <c r="BV216" s="552"/>
      <c r="BW216" s="551" t="e">
        <f t="array" ref="BW216">bdRateExtend($G215:$G218,R215:R218,$AC215:$AC218,AN215:AN218)</f>
        <v>#VALUE!</v>
      </c>
      <c r="BX216" s="552"/>
      <c r="BY216" s="552"/>
      <c r="BZ216" s="541"/>
      <c r="CA216" s="541"/>
      <c r="CB216" s="552"/>
      <c r="CC216" s="561" t="e">
        <f t="array" ref="CC216">bdCAMBIExtend($G215:$G218,V215:V218,$AC215:$AC218,AR215:AR218)</f>
        <v>#VALUE!</v>
      </c>
      <c r="CD216" s="552"/>
      <c r="CE216" s="554">
        <f t="array" ref="CE216">testVMAFRange($G215:$G218,N215:N218,$AC215:$AC218,AJ215:AJ218)</f>
        <v>0</v>
      </c>
      <c r="CF216" s="541"/>
      <c r="CG216" s="554">
        <f t="array" ref="CG216">testVMAFRange($G215:$G218,O215:O218,$AC215:$AC218,AK215:AK218)</f>
        <v>0</v>
      </c>
      <c r="CH216" s="541"/>
    </row>
    <row r="217" spans="1:86" ht="17" hidden="1" customHeight="1" x14ac:dyDescent="0.2">
      <c r="A217" s="485"/>
      <c r="B217" s="566"/>
      <c r="C217" s="485"/>
      <c r="D217" s="590"/>
      <c r="E217" s="558"/>
      <c r="F217" s="239">
        <v>160</v>
      </c>
      <c r="G217" s="294">
        <f>'Anchor-AI'!L215</f>
        <v>0</v>
      </c>
      <c r="H217" s="295">
        <f>'Anchor-AI'!M215</f>
        <v>0</v>
      </c>
      <c r="I217" s="295">
        <f>'Anchor-AI'!N215</f>
        <v>0</v>
      </c>
      <c r="J217" s="295">
        <f>'Anchor-AI'!O215</f>
        <v>0</v>
      </c>
      <c r="K217" s="295">
        <f>(Summary!$C$63*H217+Summary!$C$64*I217+Summary!$C$65*J217)/Summary!$C$66</f>
        <v>0</v>
      </c>
      <c r="L217" s="295">
        <f>'Anchor-AI'!P215</f>
        <v>0</v>
      </c>
      <c r="M217" s="295">
        <f>'Anchor-AI'!Q215</f>
        <v>0</v>
      </c>
      <c r="N217" s="295">
        <f>'Anchor-AI'!R215</f>
        <v>0</v>
      </c>
      <c r="O217" s="295">
        <f>'Anchor-AI'!S215</f>
        <v>0</v>
      </c>
      <c r="P217" s="295">
        <f>'Anchor-AI'!T215</f>
        <v>0</v>
      </c>
      <c r="Q217" s="295">
        <f>'Anchor-AI'!U215</f>
        <v>0</v>
      </c>
      <c r="R217" s="295">
        <f>'Anchor-AI'!V215</f>
        <v>0</v>
      </c>
      <c r="S217" s="295">
        <f>'Anchor-AI'!W215</f>
        <v>0</v>
      </c>
      <c r="T217" s="295">
        <f>'Anchor-AI'!X215</f>
        <v>0</v>
      </c>
      <c r="U217" s="295">
        <f>10*LOG10(1/((Summary!$C$80/10^(R217/10)+Summary!$C$81/10^(S217/10)+Summary!$C$82/10^(T217/10))/Summary!$C$83))</f>
        <v>0</v>
      </c>
      <c r="V217" s="295">
        <f>'Anchor-AI'!Y215</f>
        <v>0</v>
      </c>
      <c r="W217" s="295">
        <f>'Anchor-AI'!Z215</f>
        <v>0</v>
      </c>
      <c r="X217" s="295">
        <f>'Anchor-AI'!AA215</f>
        <v>0</v>
      </c>
      <c r="Y217" s="357">
        <f>'Anchor-AI'!AB215</f>
        <v>0</v>
      </c>
      <c r="Z217" s="357">
        <f>'Anchor-AI'!AC215</f>
        <v>0</v>
      </c>
      <c r="AA217" s="296">
        <f t="shared" si="18"/>
        <v>0</v>
      </c>
      <c r="AC217" s="170">
        <f>'Test-AI'!L215</f>
        <v>0</v>
      </c>
      <c r="AD217" s="167">
        <f>'Test-AI'!M215</f>
        <v>0</v>
      </c>
      <c r="AE217" s="167">
        <f>'Test-AI'!N215</f>
        <v>0</v>
      </c>
      <c r="AF217" s="167">
        <f>'Test-AI'!O215</f>
        <v>0</v>
      </c>
      <c r="AG217" s="167">
        <f>(Summary!$C$63*AD217+Summary!$C$64*AE217+Summary!$C$65*AF217)/Summary!$C$66</f>
        <v>0</v>
      </c>
      <c r="AH217" s="167">
        <f>'Test-AI'!P215</f>
        <v>0</v>
      </c>
      <c r="AI217" s="167">
        <f>'Test-AI'!Q215</f>
        <v>0</v>
      </c>
      <c r="AJ217" s="167">
        <f>'Test-AI'!R215</f>
        <v>0</v>
      </c>
      <c r="AK217" s="167">
        <f>'Test-AI'!S215</f>
        <v>0</v>
      </c>
      <c r="AL217" s="167">
        <f>'Test-AI'!T215</f>
        <v>0</v>
      </c>
      <c r="AM217" s="167">
        <f>'Test-AI'!U215</f>
        <v>0</v>
      </c>
      <c r="AN217" s="167">
        <f>'Test-AI'!V215</f>
        <v>0</v>
      </c>
      <c r="AO217" s="167">
        <f>'Test-AI'!W215</f>
        <v>0</v>
      </c>
      <c r="AP217" s="167">
        <f>'Test-AI'!X215</f>
        <v>0</v>
      </c>
      <c r="AQ217" s="167">
        <f>10*LOG10(1/((Summary!$C$80/10^(AN217/10)+Summary!$C$81/10^(AO217/10)+Summary!$C$82/10^(AP217/10))/Summary!$C$83))</f>
        <v>0</v>
      </c>
      <c r="AR217" s="167">
        <f>'Test-AI'!Y215</f>
        <v>0</v>
      </c>
      <c r="AS217" s="167">
        <f>'Test-AI'!Z215</f>
        <v>0</v>
      </c>
      <c r="AT217" s="295">
        <f>'Test-AI'!AA215</f>
        <v>0</v>
      </c>
      <c r="AU217" s="357">
        <f>'Test-AI'!AB215</f>
        <v>0</v>
      </c>
      <c r="AV217" s="357">
        <f>'Test-AI'!AC215</f>
        <v>0</v>
      </c>
      <c r="AW217" s="296">
        <f t="shared" si="19"/>
        <v>0</v>
      </c>
      <c r="AX217" s="297" t="e">
        <f t="shared" si="20"/>
        <v>#DIV/0!</v>
      </c>
      <c r="AY217" s="298" t="e">
        <f t="shared" si="21"/>
        <v>#DIV/0!</v>
      </c>
      <c r="AZ217" s="297" t="e">
        <f t="shared" si="22"/>
        <v>#DIV/0!</v>
      </c>
      <c r="BA217" s="345" t="e">
        <f t="shared" si="23"/>
        <v>#DIV/0!</v>
      </c>
      <c r="BB217" s="75"/>
      <c r="BC217" s="75"/>
      <c r="BD217" s="565"/>
      <c r="BE217" s="550"/>
      <c r="BF217" s="552"/>
      <c r="BG217" s="552"/>
      <c r="BH217" s="552"/>
      <c r="BI217" s="552"/>
      <c r="BJ217" s="552"/>
      <c r="BK217" s="553"/>
      <c r="BL217" s="552"/>
      <c r="BM217" s="553"/>
      <c r="BN217" s="552"/>
      <c r="BO217" s="546"/>
      <c r="BP217" s="541"/>
      <c r="BQ217" s="546"/>
      <c r="BR217" s="541"/>
      <c r="BS217" s="553"/>
      <c r="BT217" s="552"/>
      <c r="BU217" s="553"/>
      <c r="BV217" s="552"/>
      <c r="BW217" s="553"/>
      <c r="BX217" s="552"/>
      <c r="BY217" s="552"/>
      <c r="BZ217" s="541"/>
      <c r="CA217" s="541"/>
      <c r="CB217" s="552"/>
      <c r="CC217" s="553"/>
      <c r="CD217" s="552"/>
      <c r="CE217" s="546"/>
      <c r="CF217" s="541"/>
      <c r="CG217" s="546"/>
      <c r="CH217" s="541"/>
    </row>
    <row r="218" spans="1:86" ht="17" hidden="1" customHeight="1" thickBot="1" x14ac:dyDescent="0.25">
      <c r="A218" s="485"/>
      <c r="B218" s="566"/>
      <c r="C218" s="485"/>
      <c r="D218" s="590"/>
      <c r="E218" s="558"/>
      <c r="F218" s="239">
        <v>185</v>
      </c>
      <c r="G218" s="294">
        <f>'Anchor-AI'!L216</f>
        <v>0</v>
      </c>
      <c r="H218" s="295">
        <f>'Anchor-AI'!M216</f>
        <v>0</v>
      </c>
      <c r="I218" s="295">
        <f>'Anchor-AI'!N216</f>
        <v>0</v>
      </c>
      <c r="J218" s="295">
        <f>'Anchor-AI'!O216</f>
        <v>0</v>
      </c>
      <c r="K218" s="295">
        <f>(Summary!$C$63*H218+Summary!$C$64*I218+Summary!$C$65*J218)/Summary!$C$66</f>
        <v>0</v>
      </c>
      <c r="L218" s="295">
        <f>'Anchor-AI'!P216</f>
        <v>0</v>
      </c>
      <c r="M218" s="295">
        <f>'Anchor-AI'!Q216</f>
        <v>0</v>
      </c>
      <c r="N218" s="295">
        <f>'Anchor-AI'!R216</f>
        <v>0</v>
      </c>
      <c r="O218" s="295">
        <f>'Anchor-AI'!S216</f>
        <v>0</v>
      </c>
      <c r="P218" s="295">
        <f>'Anchor-AI'!T216</f>
        <v>0</v>
      </c>
      <c r="Q218" s="295">
        <f>'Anchor-AI'!U216</f>
        <v>0</v>
      </c>
      <c r="R218" s="295">
        <f>'Anchor-AI'!V216</f>
        <v>0</v>
      </c>
      <c r="S218" s="295">
        <f>'Anchor-AI'!W216</f>
        <v>0</v>
      </c>
      <c r="T218" s="295">
        <f>'Anchor-AI'!X216</f>
        <v>0</v>
      </c>
      <c r="U218" s="295">
        <f>10*LOG10(1/((Summary!$C$80/10^(R218/10)+Summary!$C$81/10^(S218/10)+Summary!$C$82/10^(T218/10))/Summary!$C$83))</f>
        <v>0</v>
      </c>
      <c r="V218" s="295">
        <f>'Anchor-AI'!Y216</f>
        <v>0</v>
      </c>
      <c r="W218" s="295">
        <f>'Anchor-AI'!Z216</f>
        <v>0</v>
      </c>
      <c r="X218" s="295">
        <f>'Anchor-AI'!AA216</f>
        <v>0</v>
      </c>
      <c r="Y218" s="357">
        <f>'Anchor-AI'!AB216</f>
        <v>0</v>
      </c>
      <c r="Z218" s="357">
        <f>'Anchor-AI'!AC216</f>
        <v>0</v>
      </c>
      <c r="AA218" s="296">
        <f t="shared" si="18"/>
        <v>0</v>
      </c>
      <c r="AC218" s="170">
        <f>'Test-AI'!L216</f>
        <v>0</v>
      </c>
      <c r="AD218" s="167">
        <f>'Test-AI'!M216</f>
        <v>0</v>
      </c>
      <c r="AE218" s="167">
        <f>'Test-AI'!N216</f>
        <v>0</v>
      </c>
      <c r="AF218" s="167">
        <f>'Test-AI'!O216</f>
        <v>0</v>
      </c>
      <c r="AG218" s="167">
        <f>(Summary!$C$63*AD218+Summary!$C$64*AE218+Summary!$C$65*AF218)/Summary!$C$66</f>
        <v>0</v>
      </c>
      <c r="AH218" s="167">
        <f>'Test-AI'!P216</f>
        <v>0</v>
      </c>
      <c r="AI218" s="167">
        <f>'Test-AI'!Q216</f>
        <v>0</v>
      </c>
      <c r="AJ218" s="167">
        <f>'Test-AI'!R216</f>
        <v>0</v>
      </c>
      <c r="AK218" s="167">
        <f>'Test-AI'!S216</f>
        <v>0</v>
      </c>
      <c r="AL218" s="167">
        <f>'Test-AI'!T216</f>
        <v>0</v>
      </c>
      <c r="AM218" s="167">
        <f>'Test-AI'!U216</f>
        <v>0</v>
      </c>
      <c r="AN218" s="167">
        <f>'Test-AI'!V216</f>
        <v>0</v>
      </c>
      <c r="AO218" s="167">
        <f>'Test-AI'!W216</f>
        <v>0</v>
      </c>
      <c r="AP218" s="167">
        <f>'Test-AI'!X216</f>
        <v>0</v>
      </c>
      <c r="AQ218" s="167">
        <f>10*LOG10(1/((Summary!$C$80/10^(AN218/10)+Summary!$C$81/10^(AO218/10)+Summary!$C$82/10^(AP218/10))/Summary!$C$83))</f>
        <v>0</v>
      </c>
      <c r="AR218" s="167">
        <f>'Test-AI'!Y216</f>
        <v>0</v>
      </c>
      <c r="AS218" s="167">
        <f>'Test-AI'!Z216</f>
        <v>0</v>
      </c>
      <c r="AT218" s="295">
        <f>'Test-AI'!AA216</f>
        <v>0</v>
      </c>
      <c r="AU218" s="357">
        <f>'Test-AI'!AB216</f>
        <v>0</v>
      </c>
      <c r="AV218" s="357">
        <f>'Test-AI'!AC216</f>
        <v>0</v>
      </c>
      <c r="AW218" s="296">
        <f t="shared" si="19"/>
        <v>0</v>
      </c>
      <c r="AX218" s="297" t="e">
        <f t="shared" si="20"/>
        <v>#DIV/0!</v>
      </c>
      <c r="AY218" s="298" t="e">
        <f t="shared" si="21"/>
        <v>#DIV/0!</v>
      </c>
      <c r="AZ218" s="297" t="e">
        <f t="shared" si="22"/>
        <v>#DIV/0!</v>
      </c>
      <c r="BA218" s="345" t="e">
        <f t="shared" si="23"/>
        <v>#DIV/0!</v>
      </c>
      <c r="BB218" s="75"/>
      <c r="BC218" s="75"/>
      <c r="BD218" s="574" t="s">
        <v>46</v>
      </c>
      <c r="BE218" s="549" t="e">
        <f t="array" ref="BE218">bdRateExtend($G216:$G219,H216:H219,$AC216:$AC219,AD216:AD219)</f>
        <v>#VALUE!</v>
      </c>
      <c r="BF218" s="552"/>
      <c r="BG218" s="552"/>
      <c r="BH218" s="552"/>
      <c r="BI218" s="552"/>
      <c r="BJ218" s="552"/>
      <c r="BK218" s="551" t="e">
        <f t="array" ref="BK218">bdRateExtend($G216:$G219,L216:L219,$AC216:$AC219,AH216:AH219)</f>
        <v>#VALUE!</v>
      </c>
      <c r="BL218" s="552"/>
      <c r="BM218" s="551" t="e">
        <f t="array" ref="BM218">bdRateExtend($G216:$G219,M216:M219,$AC216:$AC219,AI216:AI219)</f>
        <v>#VALUE!</v>
      </c>
      <c r="BN218" s="552"/>
      <c r="BO218" s="545" t="e">
        <f t="array" ref="BO218">bdRateExtend($G216:$G219,N216:N219,$AC216:$AC219,AJ216:AJ219,"None", FALSE,1)</f>
        <v>#VALUE!</v>
      </c>
      <c r="BP218" s="541"/>
      <c r="BQ218" s="545" t="e">
        <f t="array" ref="BQ218">bdRateExtend($G216:$G219,O216:O219,$AC216:$AC219,AK216:AK219,"None", FALSE,1)</f>
        <v>#VALUE!</v>
      </c>
      <c r="BR218" s="541"/>
      <c r="BS218" s="551" t="e">
        <f t="array" ref="BS218">bdRateExtend($G216:$G219,P216:P219,$AC216:$AC219,AL216:AL219)</f>
        <v>#VALUE!</v>
      </c>
      <c r="BT218" s="552"/>
      <c r="BU218" s="551" t="e">
        <f t="array" ref="BU218">bdRateExtend($G216:$G219,Q216:Q219,$AC216:$AC219,AM216:AM219)</f>
        <v>#VALUE!</v>
      </c>
      <c r="BV218" s="552"/>
      <c r="BW218" s="551" t="e">
        <f t="array" ref="BW218">bdRateExtend($G216:$G219,R216:R219,$AC216:$AC219,AN216:AN219)</f>
        <v>#VALUE!</v>
      </c>
      <c r="BX218" s="552"/>
      <c r="BY218" s="552"/>
      <c r="BZ218" s="541"/>
      <c r="CA218" s="541"/>
      <c r="CB218" s="552"/>
      <c r="CC218" s="561" t="e">
        <f t="array" ref="CC218">bdCAMBIExtend($G216:$G219,V216:V219,$AC216:$AC219,AR216:AR219)</f>
        <v>#VALUE!</v>
      </c>
      <c r="CD218" s="552"/>
      <c r="CE218" s="554">
        <f t="array" ref="CE218">testVMAFRange($G216:$G219,N216:N219,$AC216:$AC219,AJ216:AJ219)</f>
        <v>0</v>
      </c>
      <c r="CF218" s="541"/>
      <c r="CG218" s="554">
        <f t="array" ref="CG218">testVMAFRange($G216:$G219,O216:O219,$AC216:$AC219,AK216:AK219)</f>
        <v>0</v>
      </c>
      <c r="CH218" s="541"/>
    </row>
    <row r="219" spans="1:86" ht="17" hidden="1" customHeight="1" thickBot="1" x14ac:dyDescent="0.25">
      <c r="A219" s="485"/>
      <c r="B219" s="596"/>
      <c r="C219" s="486"/>
      <c r="D219" s="591"/>
      <c r="E219" s="559"/>
      <c r="F219" s="240">
        <v>210</v>
      </c>
      <c r="G219" s="299">
        <f>'Anchor-AI'!L217</f>
        <v>0</v>
      </c>
      <c r="H219" s="300">
        <f>'Anchor-AI'!M217</f>
        <v>0</v>
      </c>
      <c r="I219" s="300">
        <f>'Anchor-AI'!N217</f>
        <v>0</v>
      </c>
      <c r="J219" s="300">
        <f>'Anchor-AI'!O217</f>
        <v>0</v>
      </c>
      <c r="K219" s="295">
        <f>(Summary!$C$63*H219+Summary!$C$64*I219+Summary!$C$65*J219)/Summary!$C$66</f>
        <v>0</v>
      </c>
      <c r="L219" s="300">
        <f>'Anchor-AI'!P217</f>
        <v>0</v>
      </c>
      <c r="M219" s="300">
        <f>'Anchor-AI'!Q217</f>
        <v>0</v>
      </c>
      <c r="N219" s="300">
        <f>'Anchor-AI'!R217</f>
        <v>0</v>
      </c>
      <c r="O219" s="300">
        <f>'Anchor-AI'!S217</f>
        <v>0</v>
      </c>
      <c r="P219" s="300">
        <f>'Anchor-AI'!T217</f>
        <v>0</v>
      </c>
      <c r="Q219" s="300">
        <f>'Anchor-AI'!U217</f>
        <v>0</v>
      </c>
      <c r="R219" s="300">
        <f>'Anchor-AI'!V217</f>
        <v>0</v>
      </c>
      <c r="S219" s="300">
        <f>'Anchor-AI'!W217</f>
        <v>0</v>
      </c>
      <c r="T219" s="300">
        <f>'Anchor-AI'!X217</f>
        <v>0</v>
      </c>
      <c r="U219" s="300">
        <f>10*LOG10(1/((Summary!$C$80/10^(R219/10)+Summary!$C$81/10^(S219/10)+Summary!$C$82/10^(T219/10))/Summary!$C$83))</f>
        <v>0</v>
      </c>
      <c r="V219" s="300">
        <f>'Anchor-AI'!Y217</f>
        <v>0</v>
      </c>
      <c r="W219" s="300">
        <f>'Anchor-AI'!Z217</f>
        <v>0</v>
      </c>
      <c r="X219" s="300">
        <f>'Anchor-AI'!AA217</f>
        <v>0</v>
      </c>
      <c r="Y219" s="357">
        <f>'Anchor-AI'!AB217</f>
        <v>0</v>
      </c>
      <c r="Z219" s="357">
        <f>'Anchor-AI'!AC217</f>
        <v>0</v>
      </c>
      <c r="AA219" s="301">
        <f t="shared" si="18"/>
        <v>0</v>
      </c>
      <c r="AC219" s="171">
        <f>'Test-AI'!L217</f>
        <v>0</v>
      </c>
      <c r="AD219" s="168">
        <f>'Test-AI'!M217</f>
        <v>0</v>
      </c>
      <c r="AE219" s="168">
        <f>'Test-AI'!N217</f>
        <v>0</v>
      </c>
      <c r="AF219" s="168">
        <f>'Test-AI'!O217</f>
        <v>0</v>
      </c>
      <c r="AG219" s="168">
        <f>(Summary!$C$63*AD219+Summary!$C$64*AE219+Summary!$C$65*AF219)/Summary!$C$66</f>
        <v>0</v>
      </c>
      <c r="AH219" s="168">
        <f>'Test-AI'!P217</f>
        <v>0</v>
      </c>
      <c r="AI219" s="168">
        <f>'Test-AI'!Q217</f>
        <v>0</v>
      </c>
      <c r="AJ219" s="168">
        <f>'Test-AI'!R217</f>
        <v>0</v>
      </c>
      <c r="AK219" s="168">
        <f>'Test-AI'!S217</f>
        <v>0</v>
      </c>
      <c r="AL219" s="168">
        <f>'Test-AI'!T217</f>
        <v>0</v>
      </c>
      <c r="AM219" s="168">
        <f>'Test-AI'!U217</f>
        <v>0</v>
      </c>
      <c r="AN219" s="168">
        <f>'Test-AI'!V217</f>
        <v>0</v>
      </c>
      <c r="AO219" s="168">
        <f>'Test-AI'!W217</f>
        <v>0</v>
      </c>
      <c r="AP219" s="168">
        <f>'Test-AI'!X217</f>
        <v>0</v>
      </c>
      <c r="AQ219" s="168">
        <f>10*LOG10(1/((Summary!$C$80/10^(AN219/10)+Summary!$C$81/10^(AO219/10)+Summary!$C$82/10^(AP219/10))/Summary!$C$83))</f>
        <v>0</v>
      </c>
      <c r="AR219" s="168">
        <f>'Test-AI'!Y217</f>
        <v>0</v>
      </c>
      <c r="AS219" s="168">
        <f>'Test-AI'!Z217</f>
        <v>0</v>
      </c>
      <c r="AT219" s="300">
        <f>'Test-AI'!AA217</f>
        <v>0</v>
      </c>
      <c r="AU219" s="357">
        <f>'Test-AI'!AB217</f>
        <v>0</v>
      </c>
      <c r="AV219" s="357">
        <f>'Test-AI'!AC217</f>
        <v>0</v>
      </c>
      <c r="AW219" s="301">
        <f t="shared" si="19"/>
        <v>0</v>
      </c>
      <c r="AX219" s="302" t="e">
        <f t="shared" si="20"/>
        <v>#DIV/0!</v>
      </c>
      <c r="AY219" s="303" t="e">
        <f t="shared" si="21"/>
        <v>#DIV/0!</v>
      </c>
      <c r="AZ219" s="297" t="e">
        <f t="shared" si="22"/>
        <v>#DIV/0!</v>
      </c>
      <c r="BA219" s="345" t="e">
        <f t="shared" si="23"/>
        <v>#DIV/0!</v>
      </c>
      <c r="BB219" s="75"/>
      <c r="BC219" s="75"/>
      <c r="BD219" s="570"/>
      <c r="BE219" s="550"/>
      <c r="BF219" s="553"/>
      <c r="BG219" s="553"/>
      <c r="BH219" s="553"/>
      <c r="BI219" s="553"/>
      <c r="BJ219" s="553"/>
      <c r="BK219" s="553"/>
      <c r="BL219" s="553"/>
      <c r="BM219" s="553"/>
      <c r="BN219" s="553"/>
      <c r="BO219" s="546"/>
      <c r="BP219" s="544"/>
      <c r="BQ219" s="546"/>
      <c r="BR219" s="544"/>
      <c r="BS219" s="553"/>
      <c r="BT219" s="553"/>
      <c r="BU219" s="553"/>
      <c r="BV219" s="553"/>
      <c r="BW219" s="553"/>
      <c r="BX219" s="553"/>
      <c r="BY219" s="553"/>
      <c r="BZ219" s="544"/>
      <c r="CA219" s="544"/>
      <c r="CB219" s="553"/>
      <c r="CC219" s="553"/>
      <c r="CD219" s="553"/>
      <c r="CE219" s="546"/>
      <c r="CF219" s="544"/>
      <c r="CG219" s="546"/>
      <c r="CH219" s="544"/>
    </row>
    <row r="220" spans="1:86" ht="17" hidden="1" customHeight="1" thickBot="1" x14ac:dyDescent="0.25">
      <c r="A220" s="485"/>
      <c r="B220" s="595" t="s">
        <v>153</v>
      </c>
      <c r="C220" s="586" t="s">
        <v>69</v>
      </c>
      <c r="D220" s="589">
        <v>29.97</v>
      </c>
      <c r="E220" s="557">
        <v>8</v>
      </c>
      <c r="F220" s="238">
        <v>85</v>
      </c>
      <c r="G220" s="289">
        <f>'Anchor-AI'!L218</f>
        <v>0</v>
      </c>
      <c r="H220" s="290">
        <f>'Anchor-AI'!M218</f>
        <v>0</v>
      </c>
      <c r="I220" s="290">
        <f>'Anchor-AI'!N218</f>
        <v>0</v>
      </c>
      <c r="J220" s="290">
        <f>'Anchor-AI'!O218</f>
        <v>0</v>
      </c>
      <c r="K220" s="290">
        <f>(Summary!$C$63*H220+Summary!$C$64*I220+Summary!$C$65*J220)/Summary!$C$66</f>
        <v>0</v>
      </c>
      <c r="L220" s="290">
        <f>'Anchor-AI'!P218</f>
        <v>0</v>
      </c>
      <c r="M220" s="290">
        <f>'Anchor-AI'!Q218</f>
        <v>0</v>
      </c>
      <c r="N220" s="290">
        <f>'Anchor-AI'!R218</f>
        <v>0</v>
      </c>
      <c r="O220" s="290">
        <f>'Anchor-AI'!S218</f>
        <v>0</v>
      </c>
      <c r="P220" s="290">
        <f>'Anchor-AI'!T218</f>
        <v>0</v>
      </c>
      <c r="Q220" s="290">
        <f>'Anchor-AI'!U218</f>
        <v>0</v>
      </c>
      <c r="R220" s="290">
        <f>'Anchor-AI'!V218</f>
        <v>0</v>
      </c>
      <c r="S220" s="290">
        <f>'Anchor-AI'!W218</f>
        <v>0</v>
      </c>
      <c r="T220" s="290">
        <f>'Anchor-AI'!X218</f>
        <v>0</v>
      </c>
      <c r="U220" s="290">
        <f>10*LOG10(1/((Summary!$C$80/10^(R220/10)+Summary!$C$81/10^(S220/10)+Summary!$C$82/10^(T220/10))/Summary!$C$83))</f>
        <v>0</v>
      </c>
      <c r="V220" s="290">
        <f>'Anchor-AI'!Y218</f>
        <v>0</v>
      </c>
      <c r="W220" s="290">
        <f>'Anchor-AI'!Z218</f>
        <v>0</v>
      </c>
      <c r="X220" s="290">
        <f>'Anchor-AI'!AA218</f>
        <v>0</v>
      </c>
      <c r="Y220" s="360">
        <f>'Anchor-AI'!AB218</f>
        <v>0</v>
      </c>
      <c r="Z220" s="360">
        <f>'Anchor-AI'!AC218</f>
        <v>0</v>
      </c>
      <c r="AA220" s="291">
        <f t="shared" si="18"/>
        <v>0</v>
      </c>
      <c r="AC220" s="169">
        <f>'Test-AI'!L218</f>
        <v>0</v>
      </c>
      <c r="AD220" s="166">
        <f>'Test-AI'!M218</f>
        <v>0</v>
      </c>
      <c r="AE220" s="166">
        <f>'Test-AI'!N218</f>
        <v>0</v>
      </c>
      <c r="AF220" s="166">
        <f>'Test-AI'!O218</f>
        <v>0</v>
      </c>
      <c r="AG220" s="166">
        <f>(Summary!$C$63*AD220+Summary!$C$64*AE220+Summary!$C$65*AF220)/Summary!$C$66</f>
        <v>0</v>
      </c>
      <c r="AH220" s="166">
        <f>'Test-AI'!P218</f>
        <v>0</v>
      </c>
      <c r="AI220" s="166">
        <f>'Test-AI'!Q218</f>
        <v>0</v>
      </c>
      <c r="AJ220" s="166">
        <f>'Test-AI'!R218</f>
        <v>0</v>
      </c>
      <c r="AK220" s="166">
        <f>'Test-AI'!S218</f>
        <v>0</v>
      </c>
      <c r="AL220" s="166">
        <f>'Test-AI'!T218</f>
        <v>0</v>
      </c>
      <c r="AM220" s="166">
        <f>'Test-AI'!U218</f>
        <v>0</v>
      </c>
      <c r="AN220" s="166">
        <f>'Test-AI'!V218</f>
        <v>0</v>
      </c>
      <c r="AO220" s="166">
        <f>'Test-AI'!W218</f>
        <v>0</v>
      </c>
      <c r="AP220" s="166">
        <f>'Test-AI'!X218</f>
        <v>0</v>
      </c>
      <c r="AQ220" s="166">
        <f>10*LOG10(1/((Summary!$C$80/10^(AN220/10)+Summary!$C$81/10^(AO220/10)+Summary!$C$82/10^(AP220/10))/Summary!$C$83))</f>
        <v>0</v>
      </c>
      <c r="AR220" s="166">
        <f>'Test-AI'!Y218</f>
        <v>0</v>
      </c>
      <c r="AS220" s="166">
        <f>'Test-AI'!Z218</f>
        <v>0</v>
      </c>
      <c r="AT220" s="290">
        <f>'Test-AI'!AA218</f>
        <v>0</v>
      </c>
      <c r="AU220" s="356">
        <f>'Test-AI'!AB218</f>
        <v>0</v>
      </c>
      <c r="AV220" s="356">
        <f>'Test-AI'!AC218</f>
        <v>0</v>
      </c>
      <c r="AW220" s="291">
        <f t="shared" si="19"/>
        <v>0</v>
      </c>
      <c r="AX220" s="292" t="e">
        <f t="shared" si="20"/>
        <v>#DIV/0!</v>
      </c>
      <c r="AY220" s="293" t="e">
        <f t="shared" si="21"/>
        <v>#DIV/0!</v>
      </c>
      <c r="AZ220" s="292" t="e">
        <f t="shared" si="22"/>
        <v>#DIV/0!</v>
      </c>
      <c r="BA220" s="344" t="e">
        <f t="shared" si="23"/>
        <v>#DIV/0!</v>
      </c>
      <c r="BB220" s="75"/>
      <c r="BC220" s="75"/>
      <c r="BD220" s="572" t="s">
        <v>39</v>
      </c>
      <c r="BE220" s="549" t="e">
        <f t="array" ref="BE220">bdRateExtend($G220:$G223,H220:H223,$AC220:$AC223,AD220:AD223)</f>
        <v>#VALUE!</v>
      </c>
      <c r="BF220" s="551" t="e">
        <f t="array" ref="BF220">bdRateExtend($G220:$G225,H220:H225,$AC220:$AC225,AD220:AD225)</f>
        <v>#VALUE!</v>
      </c>
      <c r="BG220" s="551" t="e">
        <f t="array" ref="BG220">bdRateExtend($G220:$G225,I220:I225,$AC220:$AC225,AE220:AE225)</f>
        <v>#VALUE!</v>
      </c>
      <c r="BH220" s="551" t="e">
        <f t="array" ref="BH220">bdRateExtend($G220:$G225,J220:J225,$AC220:$AC225,AF220:AF225)</f>
        <v>#VALUE!</v>
      </c>
      <c r="BI220" s="551" t="e">
        <f t="array" ref="BI220">bdRateExtend($G220:$G225,K220:K225,$AC220:$AC225,AG220:AG225)</f>
        <v>#VALUE!</v>
      </c>
      <c r="BJ220" s="575" t="e">
        <f>(Summary!$C$94*BF220+Summary!$C$95*BG220+Summary!$C$96*BH220)/Summary!$C$97</f>
        <v>#VALUE!</v>
      </c>
      <c r="BK220" s="551" t="e">
        <f t="array" ref="BK220">bdRateExtend($G220:$G223,L220:L223,$AC220:$AC223,AH220:AH223)</f>
        <v>#VALUE!</v>
      </c>
      <c r="BL220" s="551" t="e">
        <f t="array" ref="BL220">bdRateExtend($G220:$G225,L220:L225,$AC220:$AC225,AH220:AH225)</f>
        <v>#VALUE!</v>
      </c>
      <c r="BM220" s="551" t="e">
        <f t="array" ref="BM220">bdRateExtend($G220:$G223,M220:M223,$AC220:$AC223,AI220:AI223)</f>
        <v>#VALUE!</v>
      </c>
      <c r="BN220" s="551" t="e">
        <f t="array" ref="BN220">bdRateExtend($G220:$G225,M220:M225,$AC220:$AC225,AI220:AI225)</f>
        <v>#VALUE!</v>
      </c>
      <c r="BO220" s="548" t="e">
        <f t="array" ref="BO220">bdRateExtend($G220:$G223,N220:N223,$AC220:$AC223,AJ220:AJ223,"None", FALSE,1)</f>
        <v>#VALUE!</v>
      </c>
      <c r="BP220" s="585" t="e">
        <f t="array" ref="BP220">bdRateExtend($G220:$G225,N220:N225,$AC220:$AC225,AJ220:AJ225,"None", FALSE,1)</f>
        <v>#VALUE!</v>
      </c>
      <c r="BQ220" s="548" t="e">
        <f t="array" ref="BQ220">bdRateExtend($G220:$G223,O220:O223,$AC220:$AC223,AK220:AK223,"None", FALSE,1)</f>
        <v>#VALUE!</v>
      </c>
      <c r="BR220" s="585" t="e">
        <f t="array" ref="BR220">bdRateExtend($G220:$G225,O220:O225,$AC220:$AC225,AK220:AK225,"None", FALSE,1)</f>
        <v>#VALUE!</v>
      </c>
      <c r="BS220" s="551" t="e">
        <f t="array" ref="BS220">bdRateExtend($G220:$G223,P220:P223,$AC220:$AC223,AL220:AL223)</f>
        <v>#VALUE!</v>
      </c>
      <c r="BT220" s="551" t="e">
        <f t="array" ref="BT220">bdRateExtend($G220:$G225,P220:P225,$AC220:$AC225,AL220:AL225)</f>
        <v>#VALUE!</v>
      </c>
      <c r="BU220" s="551" t="e">
        <f t="array" ref="BU220">bdRateExtend($G220:$G223,Q220:Q223,$AC220:$AC223,AM220:AM223)</f>
        <v>#VALUE!</v>
      </c>
      <c r="BV220" s="551" t="e">
        <f t="array" ref="BV220">bdRateExtend($G220:$G225,Q220:Q225,$AC220:$AC225,AM220:AM225)</f>
        <v>#VALUE!</v>
      </c>
      <c r="BW220" s="551" t="e">
        <f t="array" ref="BW220">bdRateExtend($G220:$G223,R220:R223,$AC220:$AC223,AN220:AN223)</f>
        <v>#VALUE!</v>
      </c>
      <c r="BX220" s="551" t="e">
        <f t="array" ref="BX220">bdRateExtend($G220:$G225,R220:R225,$AC220:$AC225,AN220:AN225)</f>
        <v>#VALUE!</v>
      </c>
      <c r="BY220" s="551" t="e">
        <f t="array" ref="BY220">bdRateExtend($G220:$G225,S220:S225,$AC220:$AC225,AO220:AO225)</f>
        <v>#VALUE!</v>
      </c>
      <c r="BZ220" s="555" t="e">
        <f t="array" ref="BZ220">bdRateExtend($G220:$G225,T220:T225,$AC220:$AC225,AP220:AP225)</f>
        <v>#VALUE!</v>
      </c>
      <c r="CA220" s="555" t="e">
        <f t="array" ref="CA220">bdRateExtend($G220:$G225,U220:U225,$AC220:$AC225,AQ220:AQ225)</f>
        <v>#VALUE!</v>
      </c>
      <c r="CB220" s="575" t="e">
        <f>(Summary!$C$108*BX220+Summary!$C$109*BY220+Summary!$C$110*BZ220)/Summary!$C$111</f>
        <v>#VALUE!</v>
      </c>
      <c r="CC220" s="561" t="e">
        <f t="array" ref="CC220">bdCAMBIExtend($G220:$G223,V220:V223,$AC220:$AC223,AR220:AR223)</f>
        <v>#VALUE!</v>
      </c>
      <c r="CD220" s="561" t="e">
        <f t="array" ref="CD220">bdCAMBIExtend($G220:$G225,V220:V225,$AC220:$AC225,AR220:AR225)</f>
        <v>#VALUE!</v>
      </c>
      <c r="CE220" s="547">
        <f t="array" ref="CE220">testVMAFRange($G220:$G223,N220:N223,$AC220:$AC223,AJ220:AJ223)</f>
        <v>0</v>
      </c>
      <c r="CF220" s="543">
        <f t="array" ref="CF220">testVMAFRange($G220:$G225,N220:N225,$AC220:$AC225,AJ220:AJ225)</f>
        <v>0</v>
      </c>
      <c r="CG220" s="547">
        <f t="array" ref="CG220">testVMAFRange($G220:$G223,O220:O223,$AC220:$AC223,AK220:AK223)</f>
        <v>0</v>
      </c>
      <c r="CH220" s="543">
        <f t="array" ref="CH220">testVMAFRange($G220:$G225,O220:O225,$AC220:$AC225,AK220:AK225)</f>
        <v>0</v>
      </c>
    </row>
    <row r="221" spans="1:86" ht="17" hidden="1" customHeight="1" x14ac:dyDescent="0.2">
      <c r="A221" s="485"/>
      <c r="B221" s="566"/>
      <c r="C221" s="485"/>
      <c r="D221" s="590"/>
      <c r="E221" s="558"/>
      <c r="F221" s="239">
        <v>110</v>
      </c>
      <c r="G221" s="294">
        <f>'Anchor-AI'!L219</f>
        <v>0</v>
      </c>
      <c r="H221" s="295">
        <f>'Anchor-AI'!M219</f>
        <v>0</v>
      </c>
      <c r="I221" s="295">
        <f>'Anchor-AI'!N219</f>
        <v>0</v>
      </c>
      <c r="J221" s="295">
        <f>'Anchor-AI'!O219</f>
        <v>0</v>
      </c>
      <c r="K221" s="295">
        <f>(Summary!$C$63*H221+Summary!$C$64*I221+Summary!$C$65*J221)/Summary!$C$66</f>
        <v>0</v>
      </c>
      <c r="L221" s="295">
        <f>'Anchor-AI'!P219</f>
        <v>0</v>
      </c>
      <c r="M221" s="295">
        <f>'Anchor-AI'!Q219</f>
        <v>0</v>
      </c>
      <c r="N221" s="295">
        <f>'Anchor-AI'!R219</f>
        <v>0</v>
      </c>
      <c r="O221" s="295">
        <f>'Anchor-AI'!S219</f>
        <v>0</v>
      </c>
      <c r="P221" s="295">
        <f>'Anchor-AI'!T219</f>
        <v>0</v>
      </c>
      <c r="Q221" s="295">
        <f>'Anchor-AI'!U219</f>
        <v>0</v>
      </c>
      <c r="R221" s="295">
        <f>'Anchor-AI'!V219</f>
        <v>0</v>
      </c>
      <c r="S221" s="295">
        <f>'Anchor-AI'!W219</f>
        <v>0</v>
      </c>
      <c r="T221" s="295">
        <f>'Anchor-AI'!X219</f>
        <v>0</v>
      </c>
      <c r="U221" s="295">
        <f>10*LOG10(1/((Summary!$C$80/10^(R221/10)+Summary!$C$81/10^(S221/10)+Summary!$C$82/10^(T221/10))/Summary!$C$83))</f>
        <v>0</v>
      </c>
      <c r="V221" s="295">
        <f>'Anchor-AI'!Y219</f>
        <v>0</v>
      </c>
      <c r="W221" s="295">
        <f>'Anchor-AI'!Z219</f>
        <v>0</v>
      </c>
      <c r="X221" s="295">
        <f>'Anchor-AI'!AA219</f>
        <v>0</v>
      </c>
      <c r="Y221" s="357">
        <f>'Anchor-AI'!AB219</f>
        <v>0</v>
      </c>
      <c r="Z221" s="357">
        <f>'Anchor-AI'!AC219</f>
        <v>0</v>
      </c>
      <c r="AA221" s="296">
        <f t="shared" si="18"/>
        <v>0</v>
      </c>
      <c r="AC221" s="170">
        <f>'Test-AI'!L219</f>
        <v>0</v>
      </c>
      <c r="AD221" s="167">
        <f>'Test-AI'!M219</f>
        <v>0</v>
      </c>
      <c r="AE221" s="167">
        <f>'Test-AI'!N219</f>
        <v>0</v>
      </c>
      <c r="AF221" s="167">
        <f>'Test-AI'!O219</f>
        <v>0</v>
      </c>
      <c r="AG221" s="167">
        <f>(Summary!$C$63*AD221+Summary!$C$64*AE221+Summary!$C$65*AF221)/Summary!$C$66</f>
        <v>0</v>
      </c>
      <c r="AH221" s="167">
        <f>'Test-AI'!P219</f>
        <v>0</v>
      </c>
      <c r="AI221" s="167">
        <f>'Test-AI'!Q219</f>
        <v>0</v>
      </c>
      <c r="AJ221" s="167">
        <f>'Test-AI'!R219</f>
        <v>0</v>
      </c>
      <c r="AK221" s="167">
        <f>'Test-AI'!S219</f>
        <v>0</v>
      </c>
      <c r="AL221" s="167">
        <f>'Test-AI'!T219</f>
        <v>0</v>
      </c>
      <c r="AM221" s="167">
        <f>'Test-AI'!U219</f>
        <v>0</v>
      </c>
      <c r="AN221" s="167">
        <f>'Test-AI'!V219</f>
        <v>0</v>
      </c>
      <c r="AO221" s="167">
        <f>'Test-AI'!W219</f>
        <v>0</v>
      </c>
      <c r="AP221" s="167">
        <f>'Test-AI'!X219</f>
        <v>0</v>
      </c>
      <c r="AQ221" s="167">
        <f>10*LOG10(1/((Summary!$C$80/10^(AN221/10)+Summary!$C$81/10^(AO221/10)+Summary!$C$82/10^(AP221/10))/Summary!$C$83))</f>
        <v>0</v>
      </c>
      <c r="AR221" s="167">
        <f>'Test-AI'!Y219</f>
        <v>0</v>
      </c>
      <c r="AS221" s="167">
        <f>'Test-AI'!Z219</f>
        <v>0</v>
      </c>
      <c r="AT221" s="295">
        <f>'Test-AI'!AA219</f>
        <v>0</v>
      </c>
      <c r="AU221" s="357">
        <f>'Test-AI'!AB219</f>
        <v>0</v>
      </c>
      <c r="AV221" s="357">
        <f>'Test-AI'!AC219</f>
        <v>0</v>
      </c>
      <c r="AW221" s="296">
        <f t="shared" si="19"/>
        <v>0</v>
      </c>
      <c r="AX221" s="297" t="e">
        <f t="shared" si="20"/>
        <v>#DIV/0!</v>
      </c>
      <c r="AY221" s="298" t="e">
        <f t="shared" si="21"/>
        <v>#DIV/0!</v>
      </c>
      <c r="AZ221" s="297" t="e">
        <f t="shared" si="22"/>
        <v>#DIV/0!</v>
      </c>
      <c r="BA221" s="345" t="e">
        <f t="shared" si="23"/>
        <v>#DIV/0!</v>
      </c>
      <c r="BB221" s="75"/>
      <c r="BC221" s="75"/>
      <c r="BD221" s="565"/>
      <c r="BE221" s="550"/>
      <c r="BF221" s="552"/>
      <c r="BG221" s="552"/>
      <c r="BH221" s="552"/>
      <c r="BI221" s="552"/>
      <c r="BJ221" s="552"/>
      <c r="BK221" s="553"/>
      <c r="BL221" s="552"/>
      <c r="BM221" s="553"/>
      <c r="BN221" s="552"/>
      <c r="BO221" s="546"/>
      <c r="BP221" s="541"/>
      <c r="BQ221" s="546"/>
      <c r="BR221" s="541"/>
      <c r="BS221" s="553"/>
      <c r="BT221" s="552"/>
      <c r="BU221" s="553"/>
      <c r="BV221" s="552"/>
      <c r="BW221" s="553"/>
      <c r="BX221" s="552"/>
      <c r="BY221" s="552"/>
      <c r="BZ221" s="541"/>
      <c r="CA221" s="541"/>
      <c r="CB221" s="552"/>
      <c r="CC221" s="553"/>
      <c r="CD221" s="552"/>
      <c r="CE221" s="546"/>
      <c r="CF221" s="541"/>
      <c r="CG221" s="546"/>
      <c r="CH221" s="541"/>
    </row>
    <row r="222" spans="1:86" ht="17" hidden="1" customHeight="1" x14ac:dyDescent="0.2">
      <c r="A222" s="485"/>
      <c r="B222" s="566"/>
      <c r="C222" s="485"/>
      <c r="D222" s="590"/>
      <c r="E222" s="558"/>
      <c r="F222" s="239">
        <v>135</v>
      </c>
      <c r="G222" s="294">
        <f>'Anchor-AI'!L220</f>
        <v>0</v>
      </c>
      <c r="H222" s="295">
        <f>'Anchor-AI'!M220</f>
        <v>0</v>
      </c>
      <c r="I222" s="295">
        <f>'Anchor-AI'!N220</f>
        <v>0</v>
      </c>
      <c r="J222" s="295">
        <f>'Anchor-AI'!O220</f>
        <v>0</v>
      </c>
      <c r="K222" s="295">
        <f>(Summary!$C$63*H222+Summary!$C$64*I222+Summary!$C$65*J222)/Summary!$C$66</f>
        <v>0</v>
      </c>
      <c r="L222" s="295">
        <f>'Anchor-AI'!P220</f>
        <v>0</v>
      </c>
      <c r="M222" s="295">
        <f>'Anchor-AI'!Q220</f>
        <v>0</v>
      </c>
      <c r="N222" s="295">
        <f>'Anchor-AI'!R220</f>
        <v>0</v>
      </c>
      <c r="O222" s="295">
        <f>'Anchor-AI'!S220</f>
        <v>0</v>
      </c>
      <c r="P222" s="295">
        <f>'Anchor-AI'!T220</f>
        <v>0</v>
      </c>
      <c r="Q222" s="295">
        <f>'Anchor-AI'!U220</f>
        <v>0</v>
      </c>
      <c r="R222" s="295">
        <f>'Anchor-AI'!V220</f>
        <v>0</v>
      </c>
      <c r="S222" s="295">
        <f>'Anchor-AI'!W220</f>
        <v>0</v>
      </c>
      <c r="T222" s="295">
        <f>'Anchor-AI'!X220</f>
        <v>0</v>
      </c>
      <c r="U222" s="295">
        <f>10*LOG10(1/((Summary!$C$80/10^(R222/10)+Summary!$C$81/10^(S222/10)+Summary!$C$82/10^(T222/10))/Summary!$C$83))</f>
        <v>0</v>
      </c>
      <c r="V222" s="295">
        <f>'Anchor-AI'!Y220</f>
        <v>0</v>
      </c>
      <c r="W222" s="295">
        <f>'Anchor-AI'!Z220</f>
        <v>0</v>
      </c>
      <c r="X222" s="295">
        <f>'Anchor-AI'!AA220</f>
        <v>0</v>
      </c>
      <c r="Y222" s="357">
        <f>'Anchor-AI'!AB220</f>
        <v>0</v>
      </c>
      <c r="Z222" s="357">
        <f>'Anchor-AI'!AC220</f>
        <v>0</v>
      </c>
      <c r="AA222" s="296">
        <f t="shared" si="18"/>
        <v>0</v>
      </c>
      <c r="AC222" s="170">
        <f>'Test-AI'!L220</f>
        <v>0</v>
      </c>
      <c r="AD222" s="167">
        <f>'Test-AI'!M220</f>
        <v>0</v>
      </c>
      <c r="AE222" s="167">
        <f>'Test-AI'!N220</f>
        <v>0</v>
      </c>
      <c r="AF222" s="167">
        <f>'Test-AI'!O220</f>
        <v>0</v>
      </c>
      <c r="AG222" s="167">
        <f>(Summary!$C$63*AD222+Summary!$C$64*AE222+Summary!$C$65*AF222)/Summary!$C$66</f>
        <v>0</v>
      </c>
      <c r="AH222" s="167">
        <f>'Test-AI'!P220</f>
        <v>0</v>
      </c>
      <c r="AI222" s="167">
        <f>'Test-AI'!Q220</f>
        <v>0</v>
      </c>
      <c r="AJ222" s="167">
        <f>'Test-AI'!R220</f>
        <v>0</v>
      </c>
      <c r="AK222" s="167">
        <f>'Test-AI'!S220</f>
        <v>0</v>
      </c>
      <c r="AL222" s="167">
        <f>'Test-AI'!T220</f>
        <v>0</v>
      </c>
      <c r="AM222" s="167">
        <f>'Test-AI'!U220</f>
        <v>0</v>
      </c>
      <c r="AN222" s="167">
        <f>'Test-AI'!V220</f>
        <v>0</v>
      </c>
      <c r="AO222" s="167">
        <f>'Test-AI'!W220</f>
        <v>0</v>
      </c>
      <c r="AP222" s="167">
        <f>'Test-AI'!X220</f>
        <v>0</v>
      </c>
      <c r="AQ222" s="167">
        <f>10*LOG10(1/((Summary!$C$80/10^(AN222/10)+Summary!$C$81/10^(AO222/10)+Summary!$C$82/10^(AP222/10))/Summary!$C$83))</f>
        <v>0</v>
      </c>
      <c r="AR222" s="167">
        <f>'Test-AI'!Y220</f>
        <v>0</v>
      </c>
      <c r="AS222" s="167">
        <f>'Test-AI'!Z220</f>
        <v>0</v>
      </c>
      <c r="AT222" s="295">
        <f>'Test-AI'!AA220</f>
        <v>0</v>
      </c>
      <c r="AU222" s="357">
        <f>'Test-AI'!AB220</f>
        <v>0</v>
      </c>
      <c r="AV222" s="357">
        <f>'Test-AI'!AC220</f>
        <v>0</v>
      </c>
      <c r="AW222" s="296">
        <f t="shared" si="19"/>
        <v>0</v>
      </c>
      <c r="AX222" s="297" t="e">
        <f t="shared" si="20"/>
        <v>#DIV/0!</v>
      </c>
      <c r="AY222" s="298" t="e">
        <f t="shared" si="21"/>
        <v>#DIV/0!</v>
      </c>
      <c r="AZ222" s="297" t="e">
        <f t="shared" si="22"/>
        <v>#DIV/0!</v>
      </c>
      <c r="BA222" s="345" t="e">
        <f t="shared" si="23"/>
        <v>#DIV/0!</v>
      </c>
      <c r="BB222" s="75"/>
      <c r="BC222" s="75"/>
      <c r="BD222" s="573" t="s">
        <v>147</v>
      </c>
      <c r="BE222" s="549" t="e">
        <f t="array" ref="BE222">bdRateExtend($G221:$G224,H221:H224,$AC221:$AC224,AD221:AD224)</f>
        <v>#VALUE!</v>
      </c>
      <c r="BF222" s="552"/>
      <c r="BG222" s="552"/>
      <c r="BH222" s="552"/>
      <c r="BI222" s="552"/>
      <c r="BJ222" s="552"/>
      <c r="BK222" s="551" t="e">
        <f t="array" ref="BK222">bdRateExtend($G221:$G224,L221:L224,$AC221:$AC224,AH221:AH224)</f>
        <v>#VALUE!</v>
      </c>
      <c r="BL222" s="552"/>
      <c r="BM222" s="551" t="e">
        <f t="array" ref="BM222">bdRateExtend($G221:$G224,M221:M224,$AC221:$AC224,AI221:AI224)</f>
        <v>#VALUE!</v>
      </c>
      <c r="BN222" s="552"/>
      <c r="BO222" s="545" t="e">
        <f t="array" ref="BO222">bdRateExtend($G221:$G224,N221:N224,$AC221:$AC224,AJ221:AJ224,"None", FALSE,1)</f>
        <v>#VALUE!</v>
      </c>
      <c r="BP222" s="541"/>
      <c r="BQ222" s="545" t="e">
        <f t="array" ref="BQ222">bdRateExtend($G221:$G224,O221:O224,$AC221:$AC224,AK221:AK224,"None", FALSE,1)</f>
        <v>#VALUE!</v>
      </c>
      <c r="BR222" s="541"/>
      <c r="BS222" s="551" t="e">
        <f t="array" ref="BS222">bdRateExtend($G221:$G224,P221:P224,$AC221:$AC224,AL221:AL224)</f>
        <v>#VALUE!</v>
      </c>
      <c r="BT222" s="552"/>
      <c r="BU222" s="551" t="e">
        <f t="array" ref="BU222">bdRateExtend($G221:$G224,Q221:Q224,$AC221:$AC224,AM221:AM224)</f>
        <v>#VALUE!</v>
      </c>
      <c r="BV222" s="552"/>
      <c r="BW222" s="551" t="e">
        <f t="array" ref="BW222">bdRateExtend($G221:$G224,R221:R224,$AC221:$AC224,AN221:AN224)</f>
        <v>#VALUE!</v>
      </c>
      <c r="BX222" s="552"/>
      <c r="BY222" s="552"/>
      <c r="BZ222" s="541"/>
      <c r="CA222" s="541"/>
      <c r="CB222" s="552"/>
      <c r="CC222" s="561" t="e">
        <f t="array" ref="CC222">bdCAMBIExtend($G221:$G224,V221:V224,$AC221:$AC224,AR221:AR224)</f>
        <v>#VALUE!</v>
      </c>
      <c r="CD222" s="552"/>
      <c r="CE222" s="554">
        <f t="array" ref="CE222">testVMAFRange($G221:$G224,N221:N224,$AC221:$AC224,AJ221:AJ224)</f>
        <v>0</v>
      </c>
      <c r="CF222" s="541"/>
      <c r="CG222" s="554">
        <f t="array" ref="CG222">testVMAFRange($G221:$G224,O221:O224,$AC221:$AC224,AK221:AK224)</f>
        <v>0</v>
      </c>
      <c r="CH222" s="541"/>
    </row>
    <row r="223" spans="1:86" ht="17" hidden="1" customHeight="1" x14ac:dyDescent="0.2">
      <c r="A223" s="485"/>
      <c r="B223" s="566"/>
      <c r="C223" s="485"/>
      <c r="D223" s="590"/>
      <c r="E223" s="558"/>
      <c r="F223" s="239">
        <v>160</v>
      </c>
      <c r="G223" s="294">
        <f>'Anchor-AI'!L221</f>
        <v>0</v>
      </c>
      <c r="H223" s="295">
        <f>'Anchor-AI'!M221</f>
        <v>0</v>
      </c>
      <c r="I223" s="295">
        <f>'Anchor-AI'!N221</f>
        <v>0</v>
      </c>
      <c r="J223" s="295">
        <f>'Anchor-AI'!O221</f>
        <v>0</v>
      </c>
      <c r="K223" s="295">
        <f>(Summary!$C$63*H223+Summary!$C$64*I223+Summary!$C$65*J223)/Summary!$C$66</f>
        <v>0</v>
      </c>
      <c r="L223" s="295">
        <f>'Anchor-AI'!P221</f>
        <v>0</v>
      </c>
      <c r="M223" s="295">
        <f>'Anchor-AI'!Q221</f>
        <v>0</v>
      </c>
      <c r="N223" s="295">
        <f>'Anchor-AI'!R221</f>
        <v>0</v>
      </c>
      <c r="O223" s="295">
        <f>'Anchor-AI'!S221</f>
        <v>0</v>
      </c>
      <c r="P223" s="295">
        <f>'Anchor-AI'!T221</f>
        <v>0</v>
      </c>
      <c r="Q223" s="295">
        <f>'Anchor-AI'!U221</f>
        <v>0</v>
      </c>
      <c r="R223" s="295">
        <f>'Anchor-AI'!V221</f>
        <v>0</v>
      </c>
      <c r="S223" s="295">
        <f>'Anchor-AI'!W221</f>
        <v>0</v>
      </c>
      <c r="T223" s="295">
        <f>'Anchor-AI'!X221</f>
        <v>0</v>
      </c>
      <c r="U223" s="295">
        <f>10*LOG10(1/((Summary!$C$80/10^(R223/10)+Summary!$C$81/10^(S223/10)+Summary!$C$82/10^(T223/10))/Summary!$C$83))</f>
        <v>0</v>
      </c>
      <c r="V223" s="295">
        <f>'Anchor-AI'!Y221</f>
        <v>0</v>
      </c>
      <c r="W223" s="295">
        <f>'Anchor-AI'!Z221</f>
        <v>0</v>
      </c>
      <c r="X223" s="295">
        <f>'Anchor-AI'!AA221</f>
        <v>0</v>
      </c>
      <c r="Y223" s="357">
        <f>'Anchor-AI'!AB221</f>
        <v>0</v>
      </c>
      <c r="Z223" s="357">
        <f>'Anchor-AI'!AC221</f>
        <v>0</v>
      </c>
      <c r="AA223" s="296">
        <f t="shared" si="18"/>
        <v>0</v>
      </c>
      <c r="AC223" s="170">
        <f>'Test-AI'!L221</f>
        <v>0</v>
      </c>
      <c r="AD223" s="167">
        <f>'Test-AI'!M221</f>
        <v>0</v>
      </c>
      <c r="AE223" s="167">
        <f>'Test-AI'!N221</f>
        <v>0</v>
      </c>
      <c r="AF223" s="167">
        <f>'Test-AI'!O221</f>
        <v>0</v>
      </c>
      <c r="AG223" s="167">
        <f>(Summary!$C$63*AD223+Summary!$C$64*AE223+Summary!$C$65*AF223)/Summary!$C$66</f>
        <v>0</v>
      </c>
      <c r="AH223" s="167">
        <f>'Test-AI'!P221</f>
        <v>0</v>
      </c>
      <c r="AI223" s="167">
        <f>'Test-AI'!Q221</f>
        <v>0</v>
      </c>
      <c r="AJ223" s="167">
        <f>'Test-AI'!R221</f>
        <v>0</v>
      </c>
      <c r="AK223" s="167">
        <f>'Test-AI'!S221</f>
        <v>0</v>
      </c>
      <c r="AL223" s="167">
        <f>'Test-AI'!T221</f>
        <v>0</v>
      </c>
      <c r="AM223" s="167">
        <f>'Test-AI'!U221</f>
        <v>0</v>
      </c>
      <c r="AN223" s="167">
        <f>'Test-AI'!V221</f>
        <v>0</v>
      </c>
      <c r="AO223" s="167">
        <f>'Test-AI'!W221</f>
        <v>0</v>
      </c>
      <c r="AP223" s="167">
        <f>'Test-AI'!X221</f>
        <v>0</v>
      </c>
      <c r="AQ223" s="167">
        <f>10*LOG10(1/((Summary!$C$80/10^(AN223/10)+Summary!$C$81/10^(AO223/10)+Summary!$C$82/10^(AP223/10))/Summary!$C$83))</f>
        <v>0</v>
      </c>
      <c r="AR223" s="167">
        <f>'Test-AI'!Y221</f>
        <v>0</v>
      </c>
      <c r="AS223" s="167">
        <f>'Test-AI'!Z221</f>
        <v>0</v>
      </c>
      <c r="AT223" s="295">
        <f>'Test-AI'!AA221</f>
        <v>0</v>
      </c>
      <c r="AU223" s="357">
        <f>'Test-AI'!AB221</f>
        <v>0</v>
      </c>
      <c r="AV223" s="357">
        <f>'Test-AI'!AC221</f>
        <v>0</v>
      </c>
      <c r="AW223" s="296">
        <f t="shared" si="19"/>
        <v>0</v>
      </c>
      <c r="AX223" s="297" t="e">
        <f t="shared" si="20"/>
        <v>#DIV/0!</v>
      </c>
      <c r="AY223" s="298" t="e">
        <f t="shared" si="21"/>
        <v>#DIV/0!</v>
      </c>
      <c r="AZ223" s="297" t="e">
        <f t="shared" si="22"/>
        <v>#DIV/0!</v>
      </c>
      <c r="BA223" s="345" t="e">
        <f t="shared" si="23"/>
        <v>#DIV/0!</v>
      </c>
      <c r="BB223" s="75"/>
      <c r="BC223" s="75"/>
      <c r="BD223" s="565"/>
      <c r="BE223" s="550"/>
      <c r="BF223" s="552"/>
      <c r="BG223" s="552"/>
      <c r="BH223" s="552"/>
      <c r="BI223" s="552"/>
      <c r="BJ223" s="552"/>
      <c r="BK223" s="553"/>
      <c r="BL223" s="552"/>
      <c r="BM223" s="553"/>
      <c r="BN223" s="552"/>
      <c r="BO223" s="546"/>
      <c r="BP223" s="541"/>
      <c r="BQ223" s="546"/>
      <c r="BR223" s="541"/>
      <c r="BS223" s="553"/>
      <c r="BT223" s="552"/>
      <c r="BU223" s="553"/>
      <c r="BV223" s="552"/>
      <c r="BW223" s="553"/>
      <c r="BX223" s="552"/>
      <c r="BY223" s="552"/>
      <c r="BZ223" s="541"/>
      <c r="CA223" s="541"/>
      <c r="CB223" s="552"/>
      <c r="CC223" s="553"/>
      <c r="CD223" s="552"/>
      <c r="CE223" s="546"/>
      <c r="CF223" s="541"/>
      <c r="CG223" s="546"/>
      <c r="CH223" s="541"/>
    </row>
    <row r="224" spans="1:86" ht="17" hidden="1" customHeight="1" thickBot="1" x14ac:dyDescent="0.25">
      <c r="A224" s="485"/>
      <c r="B224" s="566"/>
      <c r="C224" s="485"/>
      <c r="D224" s="590"/>
      <c r="E224" s="558"/>
      <c r="F224" s="239">
        <v>185</v>
      </c>
      <c r="G224" s="294">
        <f>'Anchor-AI'!L222</f>
        <v>0</v>
      </c>
      <c r="H224" s="295">
        <f>'Anchor-AI'!M222</f>
        <v>0</v>
      </c>
      <c r="I224" s="295">
        <f>'Anchor-AI'!N222</f>
        <v>0</v>
      </c>
      <c r="J224" s="295">
        <f>'Anchor-AI'!O222</f>
        <v>0</v>
      </c>
      <c r="K224" s="295">
        <f>(Summary!$C$63*H224+Summary!$C$64*I224+Summary!$C$65*J224)/Summary!$C$66</f>
        <v>0</v>
      </c>
      <c r="L224" s="295">
        <f>'Anchor-AI'!P222</f>
        <v>0</v>
      </c>
      <c r="M224" s="295">
        <f>'Anchor-AI'!Q222</f>
        <v>0</v>
      </c>
      <c r="N224" s="295">
        <f>'Anchor-AI'!R222</f>
        <v>0</v>
      </c>
      <c r="O224" s="295">
        <f>'Anchor-AI'!S222</f>
        <v>0</v>
      </c>
      <c r="P224" s="295">
        <f>'Anchor-AI'!T222</f>
        <v>0</v>
      </c>
      <c r="Q224" s="295">
        <f>'Anchor-AI'!U222</f>
        <v>0</v>
      </c>
      <c r="R224" s="295">
        <f>'Anchor-AI'!V222</f>
        <v>0</v>
      </c>
      <c r="S224" s="295">
        <f>'Anchor-AI'!W222</f>
        <v>0</v>
      </c>
      <c r="T224" s="295">
        <f>'Anchor-AI'!X222</f>
        <v>0</v>
      </c>
      <c r="U224" s="295">
        <f>10*LOG10(1/((Summary!$C$80/10^(R224/10)+Summary!$C$81/10^(S224/10)+Summary!$C$82/10^(T224/10))/Summary!$C$83))</f>
        <v>0</v>
      </c>
      <c r="V224" s="295">
        <f>'Anchor-AI'!Y222</f>
        <v>0</v>
      </c>
      <c r="W224" s="295">
        <f>'Anchor-AI'!Z222</f>
        <v>0</v>
      </c>
      <c r="X224" s="295">
        <f>'Anchor-AI'!AA222</f>
        <v>0</v>
      </c>
      <c r="Y224" s="357">
        <f>'Anchor-AI'!AB222</f>
        <v>0</v>
      </c>
      <c r="Z224" s="357">
        <f>'Anchor-AI'!AC222</f>
        <v>0</v>
      </c>
      <c r="AA224" s="296">
        <f t="shared" si="18"/>
        <v>0</v>
      </c>
      <c r="AC224" s="170">
        <f>'Test-AI'!L222</f>
        <v>0</v>
      </c>
      <c r="AD224" s="167">
        <f>'Test-AI'!M222</f>
        <v>0</v>
      </c>
      <c r="AE224" s="167">
        <f>'Test-AI'!N222</f>
        <v>0</v>
      </c>
      <c r="AF224" s="167">
        <f>'Test-AI'!O222</f>
        <v>0</v>
      </c>
      <c r="AG224" s="167">
        <f>(Summary!$C$63*AD224+Summary!$C$64*AE224+Summary!$C$65*AF224)/Summary!$C$66</f>
        <v>0</v>
      </c>
      <c r="AH224" s="167">
        <f>'Test-AI'!P222</f>
        <v>0</v>
      </c>
      <c r="AI224" s="167">
        <f>'Test-AI'!Q222</f>
        <v>0</v>
      </c>
      <c r="AJ224" s="167">
        <f>'Test-AI'!R222</f>
        <v>0</v>
      </c>
      <c r="AK224" s="167">
        <f>'Test-AI'!S222</f>
        <v>0</v>
      </c>
      <c r="AL224" s="167">
        <f>'Test-AI'!T222</f>
        <v>0</v>
      </c>
      <c r="AM224" s="167">
        <f>'Test-AI'!U222</f>
        <v>0</v>
      </c>
      <c r="AN224" s="167">
        <f>'Test-AI'!V222</f>
        <v>0</v>
      </c>
      <c r="AO224" s="167">
        <f>'Test-AI'!W222</f>
        <v>0</v>
      </c>
      <c r="AP224" s="167">
        <f>'Test-AI'!X222</f>
        <v>0</v>
      </c>
      <c r="AQ224" s="167">
        <f>10*LOG10(1/((Summary!$C$80/10^(AN224/10)+Summary!$C$81/10^(AO224/10)+Summary!$C$82/10^(AP224/10))/Summary!$C$83))</f>
        <v>0</v>
      </c>
      <c r="AR224" s="167">
        <f>'Test-AI'!Y222</f>
        <v>0</v>
      </c>
      <c r="AS224" s="167">
        <f>'Test-AI'!Z222</f>
        <v>0</v>
      </c>
      <c r="AT224" s="295">
        <f>'Test-AI'!AA222</f>
        <v>0</v>
      </c>
      <c r="AU224" s="357">
        <f>'Test-AI'!AB222</f>
        <v>0</v>
      </c>
      <c r="AV224" s="357">
        <f>'Test-AI'!AC222</f>
        <v>0</v>
      </c>
      <c r="AW224" s="296">
        <f t="shared" si="19"/>
        <v>0</v>
      </c>
      <c r="AX224" s="297" t="e">
        <f t="shared" si="20"/>
        <v>#DIV/0!</v>
      </c>
      <c r="AY224" s="298" t="e">
        <f t="shared" si="21"/>
        <v>#DIV/0!</v>
      </c>
      <c r="AZ224" s="297" t="e">
        <f t="shared" si="22"/>
        <v>#DIV/0!</v>
      </c>
      <c r="BA224" s="345" t="e">
        <f t="shared" si="23"/>
        <v>#DIV/0!</v>
      </c>
      <c r="BB224" s="75"/>
      <c r="BC224" s="75"/>
      <c r="BD224" s="574" t="s">
        <v>46</v>
      </c>
      <c r="BE224" s="549" t="e">
        <f t="array" ref="BE224">bdRateExtend($G222:$G225,H222:H225,$AC222:$AC225,AD222:AD225)</f>
        <v>#VALUE!</v>
      </c>
      <c r="BF224" s="552"/>
      <c r="BG224" s="552"/>
      <c r="BH224" s="552"/>
      <c r="BI224" s="552"/>
      <c r="BJ224" s="552"/>
      <c r="BK224" s="551" t="e">
        <f t="array" ref="BK224">bdRateExtend($G222:$G225,L222:L225,$AC222:$AC225,AH222:AH225)</f>
        <v>#VALUE!</v>
      </c>
      <c r="BL224" s="552"/>
      <c r="BM224" s="551" t="e">
        <f t="array" ref="BM224">bdRateExtend($G222:$G225,M222:M225,$AC222:$AC225,AI222:AI225)</f>
        <v>#VALUE!</v>
      </c>
      <c r="BN224" s="552"/>
      <c r="BO224" s="545" t="e">
        <f t="array" ref="BO224">bdRateExtend($G222:$G225,N222:N225,$AC222:$AC225,AJ222:AJ225,"None", FALSE,1)</f>
        <v>#VALUE!</v>
      </c>
      <c r="BP224" s="541"/>
      <c r="BQ224" s="545" t="e">
        <f t="array" ref="BQ224">bdRateExtend($G222:$G225,O222:O225,$AC222:$AC225,AK222:AK225,"None", FALSE,1)</f>
        <v>#VALUE!</v>
      </c>
      <c r="BR224" s="541"/>
      <c r="BS224" s="551" t="e">
        <f t="array" ref="BS224">bdRateExtend($G222:$G225,P222:P225,$AC222:$AC225,AL222:AL225)</f>
        <v>#VALUE!</v>
      </c>
      <c r="BT224" s="552"/>
      <c r="BU224" s="551" t="e">
        <f t="array" ref="BU224">bdRateExtend($G222:$G225,Q222:Q225,$AC222:$AC225,AM222:AM225)</f>
        <v>#VALUE!</v>
      </c>
      <c r="BV224" s="552"/>
      <c r="BW224" s="551" t="e">
        <f t="array" ref="BW224">bdRateExtend($G222:$G225,R222:R225,$AC222:$AC225,AN222:AN225)</f>
        <v>#VALUE!</v>
      </c>
      <c r="BX224" s="552"/>
      <c r="BY224" s="552"/>
      <c r="BZ224" s="541"/>
      <c r="CA224" s="541"/>
      <c r="CB224" s="552"/>
      <c r="CC224" s="561" t="e">
        <f t="array" ref="CC224">bdCAMBIExtend($G222:$G225,V222:V225,$AC222:$AC225,AR222:AR225)</f>
        <v>#VALUE!</v>
      </c>
      <c r="CD224" s="552"/>
      <c r="CE224" s="554">
        <f t="array" ref="CE224">testVMAFRange($G222:$G225,N222:N225,$AC222:$AC225,AJ222:AJ225)</f>
        <v>0</v>
      </c>
      <c r="CF224" s="541"/>
      <c r="CG224" s="554">
        <f t="array" ref="CG224">testVMAFRange($G222:$G225,O222:O225,$AC222:$AC225,AK222:AK225)</f>
        <v>0</v>
      </c>
      <c r="CH224" s="541"/>
    </row>
    <row r="225" spans="1:86" ht="17" hidden="1" customHeight="1" thickBot="1" x14ac:dyDescent="0.25">
      <c r="A225" s="485"/>
      <c r="B225" s="596"/>
      <c r="C225" s="486"/>
      <c r="D225" s="591"/>
      <c r="E225" s="559"/>
      <c r="F225" s="240">
        <v>210</v>
      </c>
      <c r="G225" s="299">
        <f>'Anchor-AI'!L223</f>
        <v>0</v>
      </c>
      <c r="H225" s="300">
        <f>'Anchor-AI'!M223</f>
        <v>0</v>
      </c>
      <c r="I225" s="300">
        <f>'Anchor-AI'!N223</f>
        <v>0</v>
      </c>
      <c r="J225" s="300">
        <f>'Anchor-AI'!O223</f>
        <v>0</v>
      </c>
      <c r="K225" s="295">
        <f>(Summary!$C$63*H225+Summary!$C$64*I225+Summary!$C$65*J225)/Summary!$C$66</f>
        <v>0</v>
      </c>
      <c r="L225" s="300">
        <f>'Anchor-AI'!P223</f>
        <v>0</v>
      </c>
      <c r="M225" s="300">
        <f>'Anchor-AI'!Q223</f>
        <v>0</v>
      </c>
      <c r="N225" s="300">
        <f>'Anchor-AI'!R223</f>
        <v>0</v>
      </c>
      <c r="O225" s="300">
        <f>'Anchor-AI'!S223</f>
        <v>0</v>
      </c>
      <c r="P225" s="300">
        <f>'Anchor-AI'!T223</f>
        <v>0</v>
      </c>
      <c r="Q225" s="300">
        <f>'Anchor-AI'!U223</f>
        <v>0</v>
      </c>
      <c r="R225" s="300">
        <f>'Anchor-AI'!V223</f>
        <v>0</v>
      </c>
      <c r="S225" s="300">
        <f>'Anchor-AI'!W223</f>
        <v>0</v>
      </c>
      <c r="T225" s="300">
        <f>'Anchor-AI'!X223</f>
        <v>0</v>
      </c>
      <c r="U225" s="300">
        <f>10*LOG10(1/((Summary!$C$80/10^(R225/10)+Summary!$C$81/10^(S225/10)+Summary!$C$82/10^(T225/10))/Summary!$C$83))</f>
        <v>0</v>
      </c>
      <c r="V225" s="300">
        <f>'Anchor-AI'!Y223</f>
        <v>0</v>
      </c>
      <c r="W225" s="300">
        <f>'Anchor-AI'!Z223</f>
        <v>0</v>
      </c>
      <c r="X225" s="300">
        <f>'Anchor-AI'!AA223</f>
        <v>0</v>
      </c>
      <c r="Y225" s="357">
        <f>'Anchor-AI'!AB223</f>
        <v>0</v>
      </c>
      <c r="Z225" s="357">
        <f>'Anchor-AI'!AC223</f>
        <v>0</v>
      </c>
      <c r="AA225" s="301">
        <f t="shared" si="18"/>
        <v>0</v>
      </c>
      <c r="AC225" s="171">
        <f>'Test-AI'!L223</f>
        <v>0</v>
      </c>
      <c r="AD225" s="168">
        <f>'Test-AI'!M223</f>
        <v>0</v>
      </c>
      <c r="AE225" s="168">
        <f>'Test-AI'!N223</f>
        <v>0</v>
      </c>
      <c r="AF225" s="168">
        <f>'Test-AI'!O223</f>
        <v>0</v>
      </c>
      <c r="AG225" s="168">
        <f>(Summary!$C$63*AD225+Summary!$C$64*AE225+Summary!$C$65*AF225)/Summary!$C$66</f>
        <v>0</v>
      </c>
      <c r="AH225" s="168">
        <f>'Test-AI'!P223</f>
        <v>0</v>
      </c>
      <c r="AI225" s="168">
        <f>'Test-AI'!Q223</f>
        <v>0</v>
      </c>
      <c r="AJ225" s="168">
        <f>'Test-AI'!R223</f>
        <v>0</v>
      </c>
      <c r="AK225" s="168">
        <f>'Test-AI'!S223</f>
        <v>0</v>
      </c>
      <c r="AL225" s="168">
        <f>'Test-AI'!T223</f>
        <v>0</v>
      </c>
      <c r="AM225" s="168">
        <f>'Test-AI'!U223</f>
        <v>0</v>
      </c>
      <c r="AN225" s="168">
        <f>'Test-AI'!V223</f>
        <v>0</v>
      </c>
      <c r="AO225" s="168">
        <f>'Test-AI'!W223</f>
        <v>0</v>
      </c>
      <c r="AP225" s="168">
        <f>'Test-AI'!X223</f>
        <v>0</v>
      </c>
      <c r="AQ225" s="168">
        <f>10*LOG10(1/((Summary!$C$80/10^(AN225/10)+Summary!$C$81/10^(AO225/10)+Summary!$C$82/10^(AP225/10))/Summary!$C$83))</f>
        <v>0</v>
      </c>
      <c r="AR225" s="168">
        <f>'Test-AI'!Y223</f>
        <v>0</v>
      </c>
      <c r="AS225" s="168">
        <f>'Test-AI'!Z223</f>
        <v>0</v>
      </c>
      <c r="AT225" s="300">
        <f>'Test-AI'!AA223</f>
        <v>0</v>
      </c>
      <c r="AU225" s="357">
        <f>'Test-AI'!AB223</f>
        <v>0</v>
      </c>
      <c r="AV225" s="357">
        <f>'Test-AI'!AC223</f>
        <v>0</v>
      </c>
      <c r="AW225" s="301">
        <f t="shared" si="19"/>
        <v>0</v>
      </c>
      <c r="AX225" s="302" t="e">
        <f t="shared" si="20"/>
        <v>#DIV/0!</v>
      </c>
      <c r="AY225" s="303" t="e">
        <f t="shared" si="21"/>
        <v>#DIV/0!</v>
      </c>
      <c r="AZ225" s="297" t="e">
        <f t="shared" si="22"/>
        <v>#DIV/0!</v>
      </c>
      <c r="BA225" s="345" t="e">
        <f t="shared" si="23"/>
        <v>#DIV/0!</v>
      </c>
      <c r="BB225" s="75"/>
      <c r="BC225" s="75"/>
      <c r="BD225" s="570"/>
      <c r="BE225" s="550"/>
      <c r="BF225" s="553"/>
      <c r="BG225" s="553"/>
      <c r="BH225" s="553"/>
      <c r="BI225" s="553"/>
      <c r="BJ225" s="553"/>
      <c r="BK225" s="553"/>
      <c r="BL225" s="553"/>
      <c r="BM225" s="553"/>
      <c r="BN225" s="553"/>
      <c r="BO225" s="546"/>
      <c r="BP225" s="544"/>
      <c r="BQ225" s="546"/>
      <c r="BR225" s="544"/>
      <c r="BS225" s="553"/>
      <c r="BT225" s="553"/>
      <c r="BU225" s="553"/>
      <c r="BV225" s="553"/>
      <c r="BW225" s="553"/>
      <c r="BX225" s="553"/>
      <c r="BY225" s="553"/>
      <c r="BZ225" s="544"/>
      <c r="CA225" s="544"/>
      <c r="CB225" s="553"/>
      <c r="CC225" s="553"/>
      <c r="CD225" s="553"/>
      <c r="CE225" s="546"/>
      <c r="CF225" s="544"/>
      <c r="CG225" s="546"/>
      <c r="CH225" s="544"/>
    </row>
    <row r="226" spans="1:86" ht="17" hidden="1" customHeight="1" thickBot="1" x14ac:dyDescent="0.25">
      <c r="A226" s="485"/>
      <c r="B226" s="595" t="s">
        <v>153</v>
      </c>
      <c r="C226" s="586" t="s">
        <v>70</v>
      </c>
      <c r="D226" s="589">
        <v>29.97</v>
      </c>
      <c r="E226" s="557">
        <v>8</v>
      </c>
      <c r="F226" s="238">
        <v>85</v>
      </c>
      <c r="G226" s="289">
        <f>'Anchor-AI'!L224</f>
        <v>0</v>
      </c>
      <c r="H226" s="290">
        <f>'Anchor-AI'!M224</f>
        <v>0</v>
      </c>
      <c r="I226" s="290">
        <f>'Anchor-AI'!N224</f>
        <v>0</v>
      </c>
      <c r="J226" s="290">
        <f>'Anchor-AI'!O224</f>
        <v>0</v>
      </c>
      <c r="K226" s="290">
        <f>(Summary!$C$63*H226+Summary!$C$64*I226+Summary!$C$65*J226)/Summary!$C$66</f>
        <v>0</v>
      </c>
      <c r="L226" s="290">
        <f>'Anchor-AI'!P224</f>
        <v>0</v>
      </c>
      <c r="M226" s="290">
        <f>'Anchor-AI'!Q224</f>
        <v>0</v>
      </c>
      <c r="N226" s="290">
        <f>'Anchor-AI'!R224</f>
        <v>0</v>
      </c>
      <c r="O226" s="290">
        <f>'Anchor-AI'!S224</f>
        <v>0</v>
      </c>
      <c r="P226" s="290">
        <f>'Anchor-AI'!T224</f>
        <v>0</v>
      </c>
      <c r="Q226" s="290">
        <f>'Anchor-AI'!U224</f>
        <v>0</v>
      </c>
      <c r="R226" s="290">
        <f>'Anchor-AI'!V224</f>
        <v>0</v>
      </c>
      <c r="S226" s="290">
        <f>'Anchor-AI'!W224</f>
        <v>0</v>
      </c>
      <c r="T226" s="290">
        <f>'Anchor-AI'!X224</f>
        <v>0</v>
      </c>
      <c r="U226" s="290">
        <f>10*LOG10(1/((Summary!$C$80/10^(R226/10)+Summary!$C$81/10^(S226/10)+Summary!$C$82/10^(T226/10))/Summary!$C$83))</f>
        <v>0</v>
      </c>
      <c r="V226" s="290">
        <f>'Anchor-AI'!Y224</f>
        <v>0</v>
      </c>
      <c r="W226" s="290">
        <f>'Anchor-AI'!Z224</f>
        <v>0</v>
      </c>
      <c r="X226" s="290">
        <f>'Anchor-AI'!AA224</f>
        <v>0</v>
      </c>
      <c r="Y226" s="360">
        <f>'Anchor-AI'!AB224</f>
        <v>0</v>
      </c>
      <c r="Z226" s="360">
        <f>'Anchor-AI'!AC224</f>
        <v>0</v>
      </c>
      <c r="AA226" s="291">
        <f t="shared" si="18"/>
        <v>0</v>
      </c>
      <c r="AC226" s="169">
        <f>'Test-AI'!L224</f>
        <v>0</v>
      </c>
      <c r="AD226" s="166">
        <f>'Test-AI'!M224</f>
        <v>0</v>
      </c>
      <c r="AE226" s="166">
        <f>'Test-AI'!N224</f>
        <v>0</v>
      </c>
      <c r="AF226" s="166">
        <f>'Test-AI'!O224</f>
        <v>0</v>
      </c>
      <c r="AG226" s="166">
        <f>(Summary!$C$63*AD226+Summary!$C$64*AE226+Summary!$C$65*AF226)/Summary!$C$66</f>
        <v>0</v>
      </c>
      <c r="AH226" s="166">
        <f>'Test-AI'!P224</f>
        <v>0</v>
      </c>
      <c r="AI226" s="166">
        <f>'Test-AI'!Q224</f>
        <v>0</v>
      </c>
      <c r="AJ226" s="166">
        <f>'Test-AI'!R224</f>
        <v>0</v>
      </c>
      <c r="AK226" s="166">
        <f>'Test-AI'!S224</f>
        <v>0</v>
      </c>
      <c r="AL226" s="166">
        <f>'Test-AI'!T224</f>
        <v>0</v>
      </c>
      <c r="AM226" s="166">
        <f>'Test-AI'!U224</f>
        <v>0</v>
      </c>
      <c r="AN226" s="166">
        <f>'Test-AI'!V224</f>
        <v>0</v>
      </c>
      <c r="AO226" s="166">
        <f>'Test-AI'!W224</f>
        <v>0</v>
      </c>
      <c r="AP226" s="166">
        <f>'Test-AI'!X224</f>
        <v>0</v>
      </c>
      <c r="AQ226" s="166">
        <f>10*LOG10(1/((Summary!$C$80/10^(AN226/10)+Summary!$C$81/10^(AO226/10)+Summary!$C$82/10^(AP226/10))/Summary!$C$83))</f>
        <v>0</v>
      </c>
      <c r="AR226" s="166">
        <f>'Test-AI'!Y224</f>
        <v>0</v>
      </c>
      <c r="AS226" s="166">
        <f>'Test-AI'!Z224</f>
        <v>0</v>
      </c>
      <c r="AT226" s="290">
        <f>'Test-AI'!AA224</f>
        <v>0</v>
      </c>
      <c r="AU226" s="356">
        <f>'Test-AI'!AB224</f>
        <v>0</v>
      </c>
      <c r="AV226" s="356">
        <f>'Test-AI'!AC224</f>
        <v>0</v>
      </c>
      <c r="AW226" s="291">
        <f t="shared" si="19"/>
        <v>0</v>
      </c>
      <c r="AX226" s="292" t="e">
        <f t="shared" si="20"/>
        <v>#DIV/0!</v>
      </c>
      <c r="AY226" s="293" t="e">
        <f t="shared" si="21"/>
        <v>#DIV/0!</v>
      </c>
      <c r="AZ226" s="292" t="e">
        <f t="shared" si="22"/>
        <v>#DIV/0!</v>
      </c>
      <c r="BA226" s="344" t="e">
        <f t="shared" si="23"/>
        <v>#DIV/0!</v>
      </c>
      <c r="BB226" s="75"/>
      <c r="BC226" s="75"/>
      <c r="BD226" s="572" t="s">
        <v>39</v>
      </c>
      <c r="BE226" s="549" t="e">
        <f t="array" ref="BE226">bdRateExtend($G226:$G229,H226:H229,$AC226:$AC229,AD226:AD229)</f>
        <v>#VALUE!</v>
      </c>
      <c r="BF226" s="551" t="e">
        <f t="array" ref="BF226">bdRateExtend($G226:$G231,H226:H231,$AC226:$AC231,AD226:AD231)</f>
        <v>#VALUE!</v>
      </c>
      <c r="BG226" s="551" t="e">
        <f t="array" ref="BG226">bdRateExtend($G226:$G231,I226:I231,$AC226:$AC231,AE226:AE231)</f>
        <v>#VALUE!</v>
      </c>
      <c r="BH226" s="551" t="e">
        <f t="array" ref="BH226">bdRateExtend($G226:$G231,J226:J231,$AC226:$AC231,AF226:AF231)</f>
        <v>#VALUE!</v>
      </c>
      <c r="BI226" s="551" t="e">
        <f t="array" ref="BI226">bdRateExtend($G226:$G231,K226:K231,$AC226:$AC231,AG226:AG231)</f>
        <v>#VALUE!</v>
      </c>
      <c r="BJ226" s="575" t="e">
        <f>(Summary!$C$94*BF226+Summary!$C$95*BG226+Summary!$C$96*BH226)/Summary!$C$97</f>
        <v>#VALUE!</v>
      </c>
      <c r="BK226" s="551" t="e">
        <f t="array" ref="BK226">bdRateExtend($G226:$G229,L226:L229,$AC226:$AC229,AH226:AH229)</f>
        <v>#VALUE!</v>
      </c>
      <c r="BL226" s="551" t="e">
        <f t="array" ref="BL226">bdRateExtend($G226:$G231,L226:L231,$AC226:$AC231,AH226:AH231)</f>
        <v>#VALUE!</v>
      </c>
      <c r="BM226" s="551" t="e">
        <f t="array" ref="BM226">bdRateExtend($G226:$G229,M226:M229,$AC226:$AC229,AI226:AI229)</f>
        <v>#VALUE!</v>
      </c>
      <c r="BN226" s="551" t="e">
        <f t="array" ref="BN226">bdRateExtend($G226:$G231,M226:M231,$AC226:$AC231,AI226:AI231)</f>
        <v>#VALUE!</v>
      </c>
      <c r="BO226" s="548" t="e">
        <f t="array" ref="BO226">bdRateExtend($G226:$G229,N226:N229,$AC226:$AC229,AJ226:AJ229,"None", FALSE,1)</f>
        <v>#VALUE!</v>
      </c>
      <c r="BP226" s="585" t="e">
        <f t="array" ref="BP226">bdRateExtend($G226:$G231,N226:N231,$AC226:$AC231,AJ226:AJ231,"None", FALSE,1)</f>
        <v>#VALUE!</v>
      </c>
      <c r="BQ226" s="548" t="e">
        <f t="array" ref="BQ226">bdRateExtend($G226:$G229,O226:O229,$AC226:$AC229,AK226:AK229,"None", FALSE,1)</f>
        <v>#VALUE!</v>
      </c>
      <c r="BR226" s="585" t="e">
        <f t="array" ref="BR226">bdRateExtend($G226:$G231,O226:O231,$AC226:$AC231,AK226:AK231,"None", FALSE,1)</f>
        <v>#VALUE!</v>
      </c>
      <c r="BS226" s="551" t="e">
        <f t="array" ref="BS226">bdRateExtend($G226:$G229,P226:P229,$AC226:$AC229,AL226:AL229)</f>
        <v>#VALUE!</v>
      </c>
      <c r="BT226" s="551" t="e">
        <f t="array" ref="BT226">bdRateExtend($G226:$G231,P226:P231,$AC226:$AC231,AL226:AL231)</f>
        <v>#VALUE!</v>
      </c>
      <c r="BU226" s="551" t="e">
        <f t="array" ref="BU226">bdRateExtend($G226:$G229,Q226:Q229,$AC226:$AC229,AM226:AM229)</f>
        <v>#VALUE!</v>
      </c>
      <c r="BV226" s="551" t="e">
        <f t="array" ref="BV226">bdRateExtend($G226:$G231,Q226:Q231,$AC226:$AC231,AM226:AM231)</f>
        <v>#VALUE!</v>
      </c>
      <c r="BW226" s="551" t="e">
        <f t="array" ref="BW226">bdRateExtend($G226:$G229,R226:R229,$AC226:$AC229,AN226:AN229)</f>
        <v>#VALUE!</v>
      </c>
      <c r="BX226" s="551" t="e">
        <f t="array" ref="BX226">bdRateExtend($G226:$G231,R226:R231,$AC226:$AC231,AN226:AN231)</f>
        <v>#VALUE!</v>
      </c>
      <c r="BY226" s="551" t="e">
        <f t="array" ref="BY226">bdRateExtend($G226:$G231,S226:S231,$AC226:$AC231,AO226:AO231)</f>
        <v>#VALUE!</v>
      </c>
      <c r="BZ226" s="555" t="e">
        <f t="array" ref="BZ226">bdRateExtend($G226:$G231,T226:T231,$AC226:$AC231,AP226:AP231)</f>
        <v>#VALUE!</v>
      </c>
      <c r="CA226" s="555" t="e">
        <f t="array" ref="CA226">bdRateExtend($G226:$G231,U226:U231,$AC226:$AC231,AQ226:AQ231)</f>
        <v>#VALUE!</v>
      </c>
      <c r="CB226" s="575" t="e">
        <f>(Summary!$C$108*BX226+Summary!$C$109*BY226+Summary!$C$110*BZ226)/Summary!$C$111</f>
        <v>#VALUE!</v>
      </c>
      <c r="CC226" s="593" t="e">
        <f t="array" ref="CC226">bdCAMBIExtend($G226:$G229,V226:V229,$AC226:$AC229,AR226:AR229)</f>
        <v>#VALUE!</v>
      </c>
      <c r="CD226" s="578" t="e">
        <f t="array" ref="CD226">bdCAMBIExtend($G226:$G231,V226:V231,$AC226:$AC231,AR226:AR231)</f>
        <v>#VALUE!</v>
      </c>
      <c r="CE226" s="547">
        <f t="array" ref="CE226">testVMAFRange($G226:$G229,N226:N229,$AC226:$AC229,AJ226:AJ229)</f>
        <v>0</v>
      </c>
      <c r="CF226" s="543">
        <f t="array" ref="CF226">testVMAFRange($G226:$G231,N226:N231,$AC226:$AC231,AJ226:AJ231)</f>
        <v>0</v>
      </c>
      <c r="CG226" s="547">
        <f t="array" ref="CG226">testVMAFRange($G226:$G229,O226:O229,$AC226:$AC229,AK226:AK229)</f>
        <v>0</v>
      </c>
      <c r="CH226" s="543">
        <f t="array" ref="CH226">testVMAFRange($G226:$G231,O226:O231,$AC226:$AC231,AK226:AK231)</f>
        <v>0</v>
      </c>
    </row>
    <row r="227" spans="1:86" ht="17" hidden="1" customHeight="1" x14ac:dyDescent="0.2">
      <c r="A227" s="485"/>
      <c r="B227" s="566"/>
      <c r="C227" s="485"/>
      <c r="D227" s="590"/>
      <c r="E227" s="558"/>
      <c r="F227" s="239">
        <v>110</v>
      </c>
      <c r="G227" s="294">
        <f>'Anchor-AI'!L225</f>
        <v>0</v>
      </c>
      <c r="H227" s="295">
        <f>'Anchor-AI'!M225</f>
        <v>0</v>
      </c>
      <c r="I227" s="295">
        <f>'Anchor-AI'!N225</f>
        <v>0</v>
      </c>
      <c r="J227" s="295">
        <f>'Anchor-AI'!O225</f>
        <v>0</v>
      </c>
      <c r="K227" s="295">
        <f>(Summary!$C$63*H227+Summary!$C$64*I227+Summary!$C$65*J227)/Summary!$C$66</f>
        <v>0</v>
      </c>
      <c r="L227" s="295">
        <f>'Anchor-AI'!P225</f>
        <v>0</v>
      </c>
      <c r="M227" s="295">
        <f>'Anchor-AI'!Q225</f>
        <v>0</v>
      </c>
      <c r="N227" s="295">
        <f>'Anchor-AI'!R225</f>
        <v>0</v>
      </c>
      <c r="O227" s="295">
        <f>'Anchor-AI'!S225</f>
        <v>0</v>
      </c>
      <c r="P227" s="295">
        <f>'Anchor-AI'!T225</f>
        <v>0</v>
      </c>
      <c r="Q227" s="295">
        <f>'Anchor-AI'!U225</f>
        <v>0</v>
      </c>
      <c r="R227" s="295">
        <f>'Anchor-AI'!V225</f>
        <v>0</v>
      </c>
      <c r="S227" s="295">
        <f>'Anchor-AI'!W225</f>
        <v>0</v>
      </c>
      <c r="T227" s="295">
        <f>'Anchor-AI'!X225</f>
        <v>0</v>
      </c>
      <c r="U227" s="295">
        <f>10*LOG10(1/((Summary!$C$80/10^(R227/10)+Summary!$C$81/10^(S227/10)+Summary!$C$82/10^(T227/10))/Summary!$C$83))</f>
        <v>0</v>
      </c>
      <c r="V227" s="295">
        <f>'Anchor-AI'!Y225</f>
        <v>0</v>
      </c>
      <c r="W227" s="295">
        <f>'Anchor-AI'!Z225</f>
        <v>0</v>
      </c>
      <c r="X227" s="295">
        <f>'Anchor-AI'!AA225</f>
        <v>0</v>
      </c>
      <c r="Y227" s="357">
        <f>'Anchor-AI'!AB225</f>
        <v>0</v>
      </c>
      <c r="Z227" s="357">
        <f>'Anchor-AI'!AC225</f>
        <v>0</v>
      </c>
      <c r="AA227" s="296">
        <f t="shared" si="18"/>
        <v>0</v>
      </c>
      <c r="AC227" s="170">
        <f>'Test-AI'!L225</f>
        <v>0</v>
      </c>
      <c r="AD227" s="167">
        <f>'Test-AI'!M225</f>
        <v>0</v>
      </c>
      <c r="AE227" s="167">
        <f>'Test-AI'!N225</f>
        <v>0</v>
      </c>
      <c r="AF227" s="167">
        <f>'Test-AI'!O225</f>
        <v>0</v>
      </c>
      <c r="AG227" s="167">
        <f>(Summary!$C$63*AD227+Summary!$C$64*AE227+Summary!$C$65*AF227)/Summary!$C$66</f>
        <v>0</v>
      </c>
      <c r="AH227" s="167">
        <f>'Test-AI'!P225</f>
        <v>0</v>
      </c>
      <c r="AI227" s="167">
        <f>'Test-AI'!Q225</f>
        <v>0</v>
      </c>
      <c r="AJ227" s="167">
        <f>'Test-AI'!R225</f>
        <v>0</v>
      </c>
      <c r="AK227" s="167">
        <f>'Test-AI'!S225</f>
        <v>0</v>
      </c>
      <c r="AL227" s="167">
        <f>'Test-AI'!T225</f>
        <v>0</v>
      </c>
      <c r="AM227" s="167">
        <f>'Test-AI'!U225</f>
        <v>0</v>
      </c>
      <c r="AN227" s="167">
        <f>'Test-AI'!V225</f>
        <v>0</v>
      </c>
      <c r="AO227" s="167">
        <f>'Test-AI'!W225</f>
        <v>0</v>
      </c>
      <c r="AP227" s="167">
        <f>'Test-AI'!X225</f>
        <v>0</v>
      </c>
      <c r="AQ227" s="167">
        <f>10*LOG10(1/((Summary!$C$80/10^(AN227/10)+Summary!$C$81/10^(AO227/10)+Summary!$C$82/10^(AP227/10))/Summary!$C$83))</f>
        <v>0</v>
      </c>
      <c r="AR227" s="167">
        <f>'Test-AI'!Y225</f>
        <v>0</v>
      </c>
      <c r="AS227" s="167">
        <f>'Test-AI'!Z225</f>
        <v>0</v>
      </c>
      <c r="AT227" s="295">
        <f>'Test-AI'!AA225</f>
        <v>0</v>
      </c>
      <c r="AU227" s="357">
        <f>'Test-AI'!AB225</f>
        <v>0</v>
      </c>
      <c r="AV227" s="357">
        <f>'Test-AI'!AC225</f>
        <v>0</v>
      </c>
      <c r="AW227" s="296">
        <f t="shared" si="19"/>
        <v>0</v>
      </c>
      <c r="AX227" s="297" t="e">
        <f t="shared" si="20"/>
        <v>#DIV/0!</v>
      </c>
      <c r="AY227" s="298" t="e">
        <f t="shared" si="21"/>
        <v>#DIV/0!</v>
      </c>
      <c r="AZ227" s="297" t="e">
        <f t="shared" si="22"/>
        <v>#DIV/0!</v>
      </c>
      <c r="BA227" s="345" t="e">
        <f t="shared" si="23"/>
        <v>#DIV/0!</v>
      </c>
      <c r="BB227" s="75"/>
      <c r="BC227" s="75"/>
      <c r="BD227" s="565"/>
      <c r="BE227" s="550"/>
      <c r="BF227" s="552"/>
      <c r="BG227" s="552"/>
      <c r="BH227" s="552"/>
      <c r="BI227" s="552"/>
      <c r="BJ227" s="552"/>
      <c r="BK227" s="553"/>
      <c r="BL227" s="552"/>
      <c r="BM227" s="553"/>
      <c r="BN227" s="552"/>
      <c r="BO227" s="546"/>
      <c r="BP227" s="541"/>
      <c r="BQ227" s="546"/>
      <c r="BR227" s="541"/>
      <c r="BS227" s="553"/>
      <c r="BT227" s="552"/>
      <c r="BU227" s="553"/>
      <c r="BV227" s="552"/>
      <c r="BW227" s="553"/>
      <c r="BX227" s="552"/>
      <c r="BY227" s="552"/>
      <c r="BZ227" s="541"/>
      <c r="CA227" s="541"/>
      <c r="CB227" s="552"/>
      <c r="CC227" s="550"/>
      <c r="CD227" s="541"/>
      <c r="CE227" s="546"/>
      <c r="CF227" s="541"/>
      <c r="CG227" s="546"/>
      <c r="CH227" s="541"/>
    </row>
    <row r="228" spans="1:86" ht="17" hidden="1" customHeight="1" x14ac:dyDescent="0.2">
      <c r="A228" s="485"/>
      <c r="B228" s="566"/>
      <c r="C228" s="485"/>
      <c r="D228" s="590"/>
      <c r="E228" s="558"/>
      <c r="F228" s="239">
        <v>135</v>
      </c>
      <c r="G228" s="294">
        <f>'Anchor-AI'!L226</f>
        <v>0</v>
      </c>
      <c r="H228" s="295">
        <f>'Anchor-AI'!M226</f>
        <v>0</v>
      </c>
      <c r="I228" s="295">
        <f>'Anchor-AI'!N226</f>
        <v>0</v>
      </c>
      <c r="J228" s="295">
        <f>'Anchor-AI'!O226</f>
        <v>0</v>
      </c>
      <c r="K228" s="295">
        <f>(Summary!$C$63*H228+Summary!$C$64*I228+Summary!$C$65*J228)/Summary!$C$66</f>
        <v>0</v>
      </c>
      <c r="L228" s="295">
        <f>'Anchor-AI'!P226</f>
        <v>0</v>
      </c>
      <c r="M228" s="295">
        <f>'Anchor-AI'!Q226</f>
        <v>0</v>
      </c>
      <c r="N228" s="295">
        <f>'Anchor-AI'!R226</f>
        <v>0</v>
      </c>
      <c r="O228" s="295">
        <f>'Anchor-AI'!S226</f>
        <v>0</v>
      </c>
      <c r="P228" s="295">
        <f>'Anchor-AI'!T226</f>
        <v>0</v>
      </c>
      <c r="Q228" s="295">
        <f>'Anchor-AI'!U226</f>
        <v>0</v>
      </c>
      <c r="R228" s="295">
        <f>'Anchor-AI'!V226</f>
        <v>0</v>
      </c>
      <c r="S228" s="295">
        <f>'Anchor-AI'!W226</f>
        <v>0</v>
      </c>
      <c r="T228" s="295">
        <f>'Anchor-AI'!X226</f>
        <v>0</v>
      </c>
      <c r="U228" s="295">
        <f>10*LOG10(1/((Summary!$C$80/10^(R228/10)+Summary!$C$81/10^(S228/10)+Summary!$C$82/10^(T228/10))/Summary!$C$83))</f>
        <v>0</v>
      </c>
      <c r="V228" s="295">
        <f>'Anchor-AI'!Y226</f>
        <v>0</v>
      </c>
      <c r="W228" s="295">
        <f>'Anchor-AI'!Z226</f>
        <v>0</v>
      </c>
      <c r="X228" s="295">
        <f>'Anchor-AI'!AA226</f>
        <v>0</v>
      </c>
      <c r="Y228" s="357">
        <f>'Anchor-AI'!AB226</f>
        <v>0</v>
      </c>
      <c r="Z228" s="357">
        <f>'Anchor-AI'!AC226</f>
        <v>0</v>
      </c>
      <c r="AA228" s="296">
        <f t="shared" si="18"/>
        <v>0</v>
      </c>
      <c r="AC228" s="170">
        <f>'Test-AI'!L226</f>
        <v>0</v>
      </c>
      <c r="AD228" s="167">
        <f>'Test-AI'!M226</f>
        <v>0</v>
      </c>
      <c r="AE228" s="167">
        <f>'Test-AI'!N226</f>
        <v>0</v>
      </c>
      <c r="AF228" s="167">
        <f>'Test-AI'!O226</f>
        <v>0</v>
      </c>
      <c r="AG228" s="167">
        <f>(Summary!$C$63*AD228+Summary!$C$64*AE228+Summary!$C$65*AF228)/Summary!$C$66</f>
        <v>0</v>
      </c>
      <c r="AH228" s="167">
        <f>'Test-AI'!P226</f>
        <v>0</v>
      </c>
      <c r="AI228" s="167">
        <f>'Test-AI'!Q226</f>
        <v>0</v>
      </c>
      <c r="AJ228" s="167">
        <f>'Test-AI'!R226</f>
        <v>0</v>
      </c>
      <c r="AK228" s="167">
        <f>'Test-AI'!S226</f>
        <v>0</v>
      </c>
      <c r="AL228" s="167">
        <f>'Test-AI'!T226</f>
        <v>0</v>
      </c>
      <c r="AM228" s="167">
        <f>'Test-AI'!U226</f>
        <v>0</v>
      </c>
      <c r="AN228" s="167">
        <f>'Test-AI'!V226</f>
        <v>0</v>
      </c>
      <c r="AO228" s="167">
        <f>'Test-AI'!W226</f>
        <v>0</v>
      </c>
      <c r="AP228" s="167">
        <f>'Test-AI'!X226</f>
        <v>0</v>
      </c>
      <c r="AQ228" s="167">
        <f>10*LOG10(1/((Summary!$C$80/10^(AN228/10)+Summary!$C$81/10^(AO228/10)+Summary!$C$82/10^(AP228/10))/Summary!$C$83))</f>
        <v>0</v>
      </c>
      <c r="AR228" s="167">
        <f>'Test-AI'!Y226</f>
        <v>0</v>
      </c>
      <c r="AS228" s="167">
        <f>'Test-AI'!Z226</f>
        <v>0</v>
      </c>
      <c r="AT228" s="295">
        <f>'Test-AI'!AA226</f>
        <v>0</v>
      </c>
      <c r="AU228" s="357">
        <f>'Test-AI'!AB226</f>
        <v>0</v>
      </c>
      <c r="AV228" s="357">
        <f>'Test-AI'!AC226</f>
        <v>0</v>
      </c>
      <c r="AW228" s="296">
        <f t="shared" si="19"/>
        <v>0</v>
      </c>
      <c r="AX228" s="297" t="e">
        <f t="shared" si="20"/>
        <v>#DIV/0!</v>
      </c>
      <c r="AY228" s="298" t="e">
        <f t="shared" si="21"/>
        <v>#DIV/0!</v>
      </c>
      <c r="AZ228" s="297" t="e">
        <f t="shared" si="22"/>
        <v>#DIV/0!</v>
      </c>
      <c r="BA228" s="345" t="e">
        <f t="shared" si="23"/>
        <v>#DIV/0!</v>
      </c>
      <c r="BB228" s="75"/>
      <c r="BC228" s="75"/>
      <c r="BD228" s="573" t="s">
        <v>147</v>
      </c>
      <c r="BE228" s="549" t="e">
        <f t="array" ref="BE228">bdRateExtend($G227:$G230,H227:H230,$AC227:$AC230,AD227:AD230)</f>
        <v>#VALUE!</v>
      </c>
      <c r="BF228" s="552"/>
      <c r="BG228" s="552"/>
      <c r="BH228" s="552"/>
      <c r="BI228" s="552"/>
      <c r="BJ228" s="552"/>
      <c r="BK228" s="551" t="e">
        <f t="array" ref="BK228">bdRateExtend($G227:$G230,L227:L230,$AC227:$AC230,AH227:AH230)</f>
        <v>#VALUE!</v>
      </c>
      <c r="BL228" s="552"/>
      <c r="BM228" s="551" t="e">
        <f t="array" ref="BM228">bdRateExtend($G227:$G230,M227:M230,$AC227:$AC230,AI227:AI230)</f>
        <v>#VALUE!</v>
      </c>
      <c r="BN228" s="552"/>
      <c r="BO228" s="545" t="e">
        <f t="array" ref="BO228">bdRateExtend($G227:$G230,N227:N230,$AC227:$AC230,AJ227:AJ230,"None", FALSE,1)</f>
        <v>#VALUE!</v>
      </c>
      <c r="BP228" s="541"/>
      <c r="BQ228" s="545" t="e">
        <f t="array" ref="BQ228">bdRateExtend($G227:$G230,O227:O230,$AC227:$AC230,AK227:AK230,"None", FALSE,1)</f>
        <v>#VALUE!</v>
      </c>
      <c r="BR228" s="541"/>
      <c r="BS228" s="551" t="e">
        <f t="array" ref="BS228">bdRateExtend($G227:$G230,P227:P230,$AC227:$AC230,AL227:AL230)</f>
        <v>#VALUE!</v>
      </c>
      <c r="BT228" s="552"/>
      <c r="BU228" s="551" t="e">
        <f t="array" ref="BU228">bdRateExtend($G227:$G230,Q227:Q230,$AC227:$AC230,AM227:AM230)</f>
        <v>#VALUE!</v>
      </c>
      <c r="BV228" s="552"/>
      <c r="BW228" s="551" t="e">
        <f t="array" ref="BW228">bdRateExtend($G227:$G230,R227:R230,$AC227:$AC230,AN227:AN230)</f>
        <v>#VALUE!</v>
      </c>
      <c r="BX228" s="552"/>
      <c r="BY228" s="552"/>
      <c r="BZ228" s="541"/>
      <c r="CA228" s="541"/>
      <c r="CB228" s="552"/>
      <c r="CC228" s="560" t="e">
        <f t="array" ref="CC228">bdCAMBIExtend($G227:$G230,V227:V230,$AC227:$AC230,AR227:AR230)</f>
        <v>#VALUE!</v>
      </c>
      <c r="CD228" s="541"/>
      <c r="CE228" s="554">
        <f t="array" ref="CE228">testVMAFRange($G227:$G230,N227:N230,$AC227:$AC230,AJ227:AJ230)</f>
        <v>0</v>
      </c>
      <c r="CF228" s="541"/>
      <c r="CG228" s="554">
        <f t="array" ref="CG228">testVMAFRange($G227:$G230,O227:O230,$AC227:$AC230,AK227:AK230)</f>
        <v>0</v>
      </c>
      <c r="CH228" s="541"/>
    </row>
    <row r="229" spans="1:86" ht="17" hidden="1" customHeight="1" x14ac:dyDescent="0.2">
      <c r="A229" s="485"/>
      <c r="B229" s="566"/>
      <c r="C229" s="485"/>
      <c r="D229" s="590"/>
      <c r="E229" s="558"/>
      <c r="F229" s="239">
        <v>160</v>
      </c>
      <c r="G229" s="294">
        <f>'Anchor-AI'!L227</f>
        <v>0</v>
      </c>
      <c r="H229" s="295">
        <f>'Anchor-AI'!M227</f>
        <v>0</v>
      </c>
      <c r="I229" s="295">
        <f>'Anchor-AI'!N227</f>
        <v>0</v>
      </c>
      <c r="J229" s="295">
        <f>'Anchor-AI'!O227</f>
        <v>0</v>
      </c>
      <c r="K229" s="295">
        <f>(Summary!$C$63*H229+Summary!$C$64*I229+Summary!$C$65*J229)/Summary!$C$66</f>
        <v>0</v>
      </c>
      <c r="L229" s="295">
        <f>'Anchor-AI'!P227</f>
        <v>0</v>
      </c>
      <c r="M229" s="295">
        <f>'Anchor-AI'!Q227</f>
        <v>0</v>
      </c>
      <c r="N229" s="295">
        <f>'Anchor-AI'!R227</f>
        <v>0</v>
      </c>
      <c r="O229" s="295">
        <f>'Anchor-AI'!S227</f>
        <v>0</v>
      </c>
      <c r="P229" s="295">
        <f>'Anchor-AI'!T227</f>
        <v>0</v>
      </c>
      <c r="Q229" s="295">
        <f>'Anchor-AI'!U227</f>
        <v>0</v>
      </c>
      <c r="R229" s="295">
        <f>'Anchor-AI'!V227</f>
        <v>0</v>
      </c>
      <c r="S229" s="295">
        <f>'Anchor-AI'!W227</f>
        <v>0</v>
      </c>
      <c r="T229" s="295">
        <f>'Anchor-AI'!X227</f>
        <v>0</v>
      </c>
      <c r="U229" s="295">
        <f>10*LOG10(1/((Summary!$C$80/10^(R229/10)+Summary!$C$81/10^(S229/10)+Summary!$C$82/10^(T229/10))/Summary!$C$83))</f>
        <v>0</v>
      </c>
      <c r="V229" s="295">
        <f>'Anchor-AI'!Y227</f>
        <v>0</v>
      </c>
      <c r="W229" s="295">
        <f>'Anchor-AI'!Z227</f>
        <v>0</v>
      </c>
      <c r="X229" s="295">
        <f>'Anchor-AI'!AA227</f>
        <v>0</v>
      </c>
      <c r="Y229" s="357">
        <f>'Anchor-AI'!AB227</f>
        <v>0</v>
      </c>
      <c r="Z229" s="357">
        <f>'Anchor-AI'!AC227</f>
        <v>0</v>
      </c>
      <c r="AA229" s="296">
        <f t="shared" si="18"/>
        <v>0</v>
      </c>
      <c r="AC229" s="170">
        <f>'Test-AI'!L227</f>
        <v>0</v>
      </c>
      <c r="AD229" s="167">
        <f>'Test-AI'!M227</f>
        <v>0</v>
      </c>
      <c r="AE229" s="167">
        <f>'Test-AI'!N227</f>
        <v>0</v>
      </c>
      <c r="AF229" s="167">
        <f>'Test-AI'!O227</f>
        <v>0</v>
      </c>
      <c r="AG229" s="167">
        <f>(Summary!$C$63*AD229+Summary!$C$64*AE229+Summary!$C$65*AF229)/Summary!$C$66</f>
        <v>0</v>
      </c>
      <c r="AH229" s="167">
        <f>'Test-AI'!P227</f>
        <v>0</v>
      </c>
      <c r="AI229" s="167">
        <f>'Test-AI'!Q227</f>
        <v>0</v>
      </c>
      <c r="AJ229" s="167">
        <f>'Test-AI'!R227</f>
        <v>0</v>
      </c>
      <c r="AK229" s="167">
        <f>'Test-AI'!S227</f>
        <v>0</v>
      </c>
      <c r="AL229" s="167">
        <f>'Test-AI'!T227</f>
        <v>0</v>
      </c>
      <c r="AM229" s="167">
        <f>'Test-AI'!U227</f>
        <v>0</v>
      </c>
      <c r="AN229" s="167">
        <f>'Test-AI'!V227</f>
        <v>0</v>
      </c>
      <c r="AO229" s="167">
        <f>'Test-AI'!W227</f>
        <v>0</v>
      </c>
      <c r="AP229" s="167">
        <f>'Test-AI'!X227</f>
        <v>0</v>
      </c>
      <c r="AQ229" s="167">
        <f>10*LOG10(1/((Summary!$C$80/10^(AN229/10)+Summary!$C$81/10^(AO229/10)+Summary!$C$82/10^(AP229/10))/Summary!$C$83))</f>
        <v>0</v>
      </c>
      <c r="AR229" s="167">
        <f>'Test-AI'!Y227</f>
        <v>0</v>
      </c>
      <c r="AS229" s="167">
        <f>'Test-AI'!Z227</f>
        <v>0</v>
      </c>
      <c r="AT229" s="295">
        <f>'Test-AI'!AA227</f>
        <v>0</v>
      </c>
      <c r="AU229" s="357">
        <f>'Test-AI'!AB227</f>
        <v>0</v>
      </c>
      <c r="AV229" s="357">
        <f>'Test-AI'!AC227</f>
        <v>0</v>
      </c>
      <c r="AW229" s="296">
        <f t="shared" si="19"/>
        <v>0</v>
      </c>
      <c r="AX229" s="297" t="e">
        <f t="shared" si="20"/>
        <v>#DIV/0!</v>
      </c>
      <c r="AY229" s="298" t="e">
        <f t="shared" si="21"/>
        <v>#DIV/0!</v>
      </c>
      <c r="AZ229" s="297" t="e">
        <f t="shared" si="22"/>
        <v>#DIV/0!</v>
      </c>
      <c r="BA229" s="345" t="e">
        <f t="shared" si="23"/>
        <v>#DIV/0!</v>
      </c>
      <c r="BB229" s="75"/>
      <c r="BC229" s="75"/>
      <c r="BD229" s="565"/>
      <c r="BE229" s="550"/>
      <c r="BF229" s="552"/>
      <c r="BG229" s="552"/>
      <c r="BH229" s="552"/>
      <c r="BI229" s="552"/>
      <c r="BJ229" s="552"/>
      <c r="BK229" s="553"/>
      <c r="BL229" s="552"/>
      <c r="BM229" s="553"/>
      <c r="BN229" s="552"/>
      <c r="BO229" s="546"/>
      <c r="BP229" s="541"/>
      <c r="BQ229" s="546"/>
      <c r="BR229" s="541"/>
      <c r="BS229" s="553"/>
      <c r="BT229" s="552"/>
      <c r="BU229" s="553"/>
      <c r="BV229" s="552"/>
      <c r="BW229" s="553"/>
      <c r="BX229" s="552"/>
      <c r="BY229" s="552"/>
      <c r="BZ229" s="541"/>
      <c r="CA229" s="541"/>
      <c r="CB229" s="552"/>
      <c r="CC229" s="550"/>
      <c r="CD229" s="541"/>
      <c r="CE229" s="546"/>
      <c r="CF229" s="541"/>
      <c r="CG229" s="546"/>
      <c r="CH229" s="541"/>
    </row>
    <row r="230" spans="1:86" ht="17" hidden="1" customHeight="1" thickBot="1" x14ac:dyDescent="0.25">
      <c r="A230" s="485"/>
      <c r="B230" s="566"/>
      <c r="C230" s="485"/>
      <c r="D230" s="590"/>
      <c r="E230" s="558"/>
      <c r="F230" s="239">
        <v>185</v>
      </c>
      <c r="G230" s="294">
        <f>'Anchor-AI'!L228</f>
        <v>0</v>
      </c>
      <c r="H230" s="295">
        <f>'Anchor-AI'!M228</f>
        <v>0</v>
      </c>
      <c r="I230" s="295">
        <f>'Anchor-AI'!N228</f>
        <v>0</v>
      </c>
      <c r="J230" s="295">
        <f>'Anchor-AI'!O228</f>
        <v>0</v>
      </c>
      <c r="K230" s="295">
        <f>(Summary!$C$63*H230+Summary!$C$64*I230+Summary!$C$65*J230)/Summary!$C$66</f>
        <v>0</v>
      </c>
      <c r="L230" s="295">
        <f>'Anchor-AI'!P228</f>
        <v>0</v>
      </c>
      <c r="M230" s="295">
        <f>'Anchor-AI'!Q228</f>
        <v>0</v>
      </c>
      <c r="N230" s="295">
        <f>'Anchor-AI'!R228</f>
        <v>0</v>
      </c>
      <c r="O230" s="295">
        <f>'Anchor-AI'!S228</f>
        <v>0</v>
      </c>
      <c r="P230" s="295">
        <f>'Anchor-AI'!T228</f>
        <v>0</v>
      </c>
      <c r="Q230" s="295">
        <f>'Anchor-AI'!U228</f>
        <v>0</v>
      </c>
      <c r="R230" s="295">
        <f>'Anchor-AI'!V228</f>
        <v>0</v>
      </c>
      <c r="S230" s="295">
        <f>'Anchor-AI'!W228</f>
        <v>0</v>
      </c>
      <c r="T230" s="295">
        <f>'Anchor-AI'!X228</f>
        <v>0</v>
      </c>
      <c r="U230" s="295">
        <f>10*LOG10(1/((Summary!$C$80/10^(R230/10)+Summary!$C$81/10^(S230/10)+Summary!$C$82/10^(T230/10))/Summary!$C$83))</f>
        <v>0</v>
      </c>
      <c r="V230" s="295">
        <f>'Anchor-AI'!Y228</f>
        <v>0</v>
      </c>
      <c r="W230" s="295">
        <f>'Anchor-AI'!Z228</f>
        <v>0</v>
      </c>
      <c r="X230" s="295">
        <f>'Anchor-AI'!AA228</f>
        <v>0</v>
      </c>
      <c r="Y230" s="357">
        <f>'Anchor-AI'!AB228</f>
        <v>0</v>
      </c>
      <c r="Z230" s="357">
        <f>'Anchor-AI'!AC228</f>
        <v>0</v>
      </c>
      <c r="AA230" s="296">
        <f t="shared" si="18"/>
        <v>0</v>
      </c>
      <c r="AC230" s="170">
        <f>'Test-AI'!L228</f>
        <v>0</v>
      </c>
      <c r="AD230" s="167">
        <f>'Test-AI'!M228</f>
        <v>0</v>
      </c>
      <c r="AE230" s="167">
        <f>'Test-AI'!N228</f>
        <v>0</v>
      </c>
      <c r="AF230" s="167">
        <f>'Test-AI'!O228</f>
        <v>0</v>
      </c>
      <c r="AG230" s="167">
        <f>(Summary!$C$63*AD230+Summary!$C$64*AE230+Summary!$C$65*AF230)/Summary!$C$66</f>
        <v>0</v>
      </c>
      <c r="AH230" s="167">
        <f>'Test-AI'!P228</f>
        <v>0</v>
      </c>
      <c r="AI230" s="167">
        <f>'Test-AI'!Q228</f>
        <v>0</v>
      </c>
      <c r="AJ230" s="167">
        <f>'Test-AI'!R228</f>
        <v>0</v>
      </c>
      <c r="AK230" s="167">
        <f>'Test-AI'!S228</f>
        <v>0</v>
      </c>
      <c r="AL230" s="167">
        <f>'Test-AI'!T228</f>
        <v>0</v>
      </c>
      <c r="AM230" s="167">
        <f>'Test-AI'!U228</f>
        <v>0</v>
      </c>
      <c r="AN230" s="167">
        <f>'Test-AI'!V228</f>
        <v>0</v>
      </c>
      <c r="AO230" s="167">
        <f>'Test-AI'!W228</f>
        <v>0</v>
      </c>
      <c r="AP230" s="167">
        <f>'Test-AI'!X228</f>
        <v>0</v>
      </c>
      <c r="AQ230" s="167">
        <f>10*LOG10(1/((Summary!$C$80/10^(AN230/10)+Summary!$C$81/10^(AO230/10)+Summary!$C$82/10^(AP230/10))/Summary!$C$83))</f>
        <v>0</v>
      </c>
      <c r="AR230" s="167">
        <f>'Test-AI'!Y228</f>
        <v>0</v>
      </c>
      <c r="AS230" s="167">
        <f>'Test-AI'!Z228</f>
        <v>0</v>
      </c>
      <c r="AT230" s="295">
        <f>'Test-AI'!AA228</f>
        <v>0</v>
      </c>
      <c r="AU230" s="357">
        <f>'Test-AI'!AB228</f>
        <v>0</v>
      </c>
      <c r="AV230" s="357">
        <f>'Test-AI'!AC228</f>
        <v>0</v>
      </c>
      <c r="AW230" s="296">
        <f t="shared" si="19"/>
        <v>0</v>
      </c>
      <c r="AX230" s="297" t="e">
        <f t="shared" si="20"/>
        <v>#DIV/0!</v>
      </c>
      <c r="AY230" s="298" t="e">
        <f t="shared" si="21"/>
        <v>#DIV/0!</v>
      </c>
      <c r="AZ230" s="297" t="e">
        <f t="shared" si="22"/>
        <v>#DIV/0!</v>
      </c>
      <c r="BA230" s="345" t="e">
        <f t="shared" si="23"/>
        <v>#DIV/0!</v>
      </c>
      <c r="BB230" s="75"/>
      <c r="BC230" s="75"/>
      <c r="BD230" s="574" t="s">
        <v>46</v>
      </c>
      <c r="BE230" s="549" t="e">
        <f t="array" ref="BE230">bdRateExtend($G228:$G231,H228:H231,$AC228:$AC231,AD228:AD231)</f>
        <v>#VALUE!</v>
      </c>
      <c r="BF230" s="552"/>
      <c r="BG230" s="552"/>
      <c r="BH230" s="552"/>
      <c r="BI230" s="552"/>
      <c r="BJ230" s="552"/>
      <c r="BK230" s="551" t="e">
        <f t="array" ref="BK230">bdRateExtend($G228:$G231,L228:L231,$AC228:$AC231,AH228:AH231)</f>
        <v>#VALUE!</v>
      </c>
      <c r="BL230" s="552"/>
      <c r="BM230" s="551" t="e">
        <f t="array" ref="BM230">bdRateExtend($G228:$G231,M228:M231,$AC228:$AC231,AI228:AI231)</f>
        <v>#VALUE!</v>
      </c>
      <c r="BN230" s="552"/>
      <c r="BO230" s="545" t="e">
        <f t="array" ref="BO230">bdRateExtend($G228:$G231,N228:N231,$AC228:$AC231,AJ228:AJ231,"None", FALSE,1)</f>
        <v>#VALUE!</v>
      </c>
      <c r="BP230" s="541"/>
      <c r="BQ230" s="545" t="e">
        <f t="array" ref="BQ230">bdRateExtend($G228:$G231,O228:O231,$AC228:$AC231,AK228:AK231,"None", FALSE,1)</f>
        <v>#VALUE!</v>
      </c>
      <c r="BR230" s="541"/>
      <c r="BS230" s="551" t="e">
        <f t="array" ref="BS230">bdRateExtend($G228:$G231,P228:P231,$AC228:$AC231,AL228:AL231)</f>
        <v>#VALUE!</v>
      </c>
      <c r="BT230" s="552"/>
      <c r="BU230" s="551" t="e">
        <f t="array" ref="BU230">bdRateExtend($G228:$G231,Q228:Q231,$AC228:$AC231,AM228:AM231)</f>
        <v>#VALUE!</v>
      </c>
      <c r="BV230" s="552"/>
      <c r="BW230" s="551" t="e">
        <f t="array" ref="BW230">bdRateExtend($G228:$G231,R228:R231,$AC228:$AC231,AN228:AN231)</f>
        <v>#VALUE!</v>
      </c>
      <c r="BX230" s="552"/>
      <c r="BY230" s="552"/>
      <c r="BZ230" s="541"/>
      <c r="CA230" s="541"/>
      <c r="CB230" s="552"/>
      <c r="CC230" s="560" t="e">
        <f t="array" ref="CC230">bdCAMBIExtend($G228:$G231,V228:V231,$AC228:$AC231,AR228:AR231)</f>
        <v>#VALUE!</v>
      </c>
      <c r="CD230" s="541"/>
      <c r="CE230" s="554">
        <f t="array" ref="CE230">testVMAFRange($G228:$G231,N228:N231,$AC228:$AC231,AJ228:AJ231)</f>
        <v>0</v>
      </c>
      <c r="CF230" s="541"/>
      <c r="CG230" s="554">
        <f t="array" ref="CG230">testVMAFRange($G228:$G231,O228:O231,$AC228:$AC231,AK228:AK231)</f>
        <v>0</v>
      </c>
      <c r="CH230" s="541"/>
    </row>
    <row r="231" spans="1:86" ht="17" hidden="1" customHeight="1" thickBot="1" x14ac:dyDescent="0.25">
      <c r="A231" s="485"/>
      <c r="B231" s="596"/>
      <c r="C231" s="486"/>
      <c r="D231" s="591"/>
      <c r="E231" s="559"/>
      <c r="F231" s="240">
        <v>210</v>
      </c>
      <c r="G231" s="299">
        <f>'Anchor-AI'!L229</f>
        <v>0</v>
      </c>
      <c r="H231" s="300">
        <f>'Anchor-AI'!M229</f>
        <v>0</v>
      </c>
      <c r="I231" s="300">
        <f>'Anchor-AI'!N229</f>
        <v>0</v>
      </c>
      <c r="J231" s="300">
        <f>'Anchor-AI'!O229</f>
        <v>0</v>
      </c>
      <c r="K231" s="295">
        <f>(Summary!$C$63*H231+Summary!$C$64*I231+Summary!$C$65*J231)/Summary!$C$66</f>
        <v>0</v>
      </c>
      <c r="L231" s="300">
        <f>'Anchor-AI'!P229</f>
        <v>0</v>
      </c>
      <c r="M231" s="300">
        <f>'Anchor-AI'!Q229</f>
        <v>0</v>
      </c>
      <c r="N231" s="300">
        <f>'Anchor-AI'!R229</f>
        <v>0</v>
      </c>
      <c r="O231" s="300">
        <f>'Anchor-AI'!S229</f>
        <v>0</v>
      </c>
      <c r="P231" s="300">
        <f>'Anchor-AI'!T229</f>
        <v>0</v>
      </c>
      <c r="Q231" s="300">
        <f>'Anchor-AI'!U229</f>
        <v>0</v>
      </c>
      <c r="R231" s="300">
        <f>'Anchor-AI'!V229</f>
        <v>0</v>
      </c>
      <c r="S231" s="300">
        <f>'Anchor-AI'!W229</f>
        <v>0</v>
      </c>
      <c r="T231" s="300">
        <f>'Anchor-AI'!X229</f>
        <v>0</v>
      </c>
      <c r="U231" s="300">
        <f>10*LOG10(1/((Summary!$C$80/10^(R231/10)+Summary!$C$81/10^(S231/10)+Summary!$C$82/10^(T231/10))/Summary!$C$83))</f>
        <v>0</v>
      </c>
      <c r="V231" s="300">
        <f>'Anchor-AI'!Y229</f>
        <v>0</v>
      </c>
      <c r="W231" s="300">
        <f>'Anchor-AI'!Z229</f>
        <v>0</v>
      </c>
      <c r="X231" s="300">
        <f>'Anchor-AI'!AA229</f>
        <v>0</v>
      </c>
      <c r="Y231" s="357">
        <f>'Anchor-AI'!AB229</f>
        <v>0</v>
      </c>
      <c r="Z231" s="357">
        <f>'Anchor-AI'!AC229</f>
        <v>0</v>
      </c>
      <c r="AA231" s="301">
        <f t="shared" si="18"/>
        <v>0</v>
      </c>
      <c r="AC231" s="171">
        <f>'Test-AI'!L229</f>
        <v>0</v>
      </c>
      <c r="AD231" s="168">
        <f>'Test-AI'!M229</f>
        <v>0</v>
      </c>
      <c r="AE231" s="168">
        <f>'Test-AI'!N229</f>
        <v>0</v>
      </c>
      <c r="AF231" s="168">
        <f>'Test-AI'!O229</f>
        <v>0</v>
      </c>
      <c r="AG231" s="168">
        <f>(Summary!$C$63*AD231+Summary!$C$64*AE231+Summary!$C$65*AF231)/Summary!$C$66</f>
        <v>0</v>
      </c>
      <c r="AH231" s="168">
        <f>'Test-AI'!P229</f>
        <v>0</v>
      </c>
      <c r="AI231" s="168">
        <f>'Test-AI'!Q229</f>
        <v>0</v>
      </c>
      <c r="AJ231" s="168">
        <f>'Test-AI'!R229</f>
        <v>0</v>
      </c>
      <c r="AK231" s="168">
        <f>'Test-AI'!S229</f>
        <v>0</v>
      </c>
      <c r="AL231" s="168">
        <f>'Test-AI'!T229</f>
        <v>0</v>
      </c>
      <c r="AM231" s="168">
        <f>'Test-AI'!U229</f>
        <v>0</v>
      </c>
      <c r="AN231" s="168">
        <f>'Test-AI'!V229</f>
        <v>0</v>
      </c>
      <c r="AO231" s="168">
        <f>'Test-AI'!W229</f>
        <v>0</v>
      </c>
      <c r="AP231" s="168">
        <f>'Test-AI'!X229</f>
        <v>0</v>
      </c>
      <c r="AQ231" s="168">
        <f>10*LOG10(1/((Summary!$C$80/10^(AN231/10)+Summary!$C$81/10^(AO231/10)+Summary!$C$82/10^(AP231/10))/Summary!$C$83))</f>
        <v>0</v>
      </c>
      <c r="AR231" s="168">
        <f>'Test-AI'!Y229</f>
        <v>0</v>
      </c>
      <c r="AS231" s="168">
        <f>'Test-AI'!Z229</f>
        <v>0</v>
      </c>
      <c r="AT231" s="300">
        <f>'Test-AI'!AA229</f>
        <v>0</v>
      </c>
      <c r="AU231" s="357">
        <f>'Test-AI'!AB229</f>
        <v>0</v>
      </c>
      <c r="AV231" s="357">
        <f>'Test-AI'!AC229</f>
        <v>0</v>
      </c>
      <c r="AW231" s="301">
        <f t="shared" si="19"/>
        <v>0</v>
      </c>
      <c r="AX231" s="302" t="e">
        <f t="shared" si="20"/>
        <v>#DIV/0!</v>
      </c>
      <c r="AY231" s="303" t="e">
        <f t="shared" si="21"/>
        <v>#DIV/0!</v>
      </c>
      <c r="AZ231" s="297" t="e">
        <f t="shared" si="22"/>
        <v>#DIV/0!</v>
      </c>
      <c r="BA231" s="345" t="e">
        <f t="shared" si="23"/>
        <v>#DIV/0!</v>
      </c>
      <c r="BB231" s="75"/>
      <c r="BC231" s="75"/>
      <c r="BD231" s="570"/>
      <c r="BE231" s="550"/>
      <c r="BF231" s="553"/>
      <c r="BG231" s="553"/>
      <c r="BH231" s="553"/>
      <c r="BI231" s="553"/>
      <c r="BJ231" s="553"/>
      <c r="BK231" s="553"/>
      <c r="BL231" s="553"/>
      <c r="BM231" s="553"/>
      <c r="BN231" s="553"/>
      <c r="BO231" s="546"/>
      <c r="BP231" s="544"/>
      <c r="BQ231" s="546"/>
      <c r="BR231" s="544"/>
      <c r="BS231" s="553"/>
      <c r="BT231" s="553"/>
      <c r="BU231" s="553"/>
      <c r="BV231" s="553"/>
      <c r="BW231" s="553"/>
      <c r="BX231" s="553"/>
      <c r="BY231" s="553"/>
      <c r="BZ231" s="544"/>
      <c r="CA231" s="544"/>
      <c r="CB231" s="553"/>
      <c r="CC231" s="550"/>
      <c r="CD231" s="541"/>
      <c r="CE231" s="546"/>
      <c r="CF231" s="544"/>
      <c r="CG231" s="546"/>
      <c r="CH231" s="544"/>
    </row>
    <row r="232" spans="1:86" ht="17" hidden="1" customHeight="1" thickBot="1" x14ac:dyDescent="0.25">
      <c r="A232" s="485"/>
      <c r="B232" s="595" t="s">
        <v>153</v>
      </c>
      <c r="C232" s="586" t="s">
        <v>71</v>
      </c>
      <c r="D232" s="589">
        <v>29.97</v>
      </c>
      <c r="E232" s="557">
        <v>8</v>
      </c>
      <c r="F232" s="238">
        <v>85</v>
      </c>
      <c r="G232" s="289">
        <f>'Anchor-AI'!L230</f>
        <v>0</v>
      </c>
      <c r="H232" s="290">
        <f>'Anchor-AI'!M230</f>
        <v>0</v>
      </c>
      <c r="I232" s="290">
        <f>'Anchor-AI'!N230</f>
        <v>0</v>
      </c>
      <c r="J232" s="290">
        <f>'Anchor-AI'!O230</f>
        <v>0</v>
      </c>
      <c r="K232" s="290">
        <f>(Summary!$C$63*H232+Summary!$C$64*I232+Summary!$C$65*J232)/Summary!$C$66</f>
        <v>0</v>
      </c>
      <c r="L232" s="290">
        <f>'Anchor-AI'!P230</f>
        <v>0</v>
      </c>
      <c r="M232" s="290">
        <f>'Anchor-AI'!Q230</f>
        <v>0</v>
      </c>
      <c r="N232" s="290">
        <f>'Anchor-AI'!R230</f>
        <v>0</v>
      </c>
      <c r="O232" s="290">
        <f>'Anchor-AI'!S230</f>
        <v>0</v>
      </c>
      <c r="P232" s="290">
        <f>'Anchor-AI'!T230</f>
        <v>0</v>
      </c>
      <c r="Q232" s="290">
        <f>'Anchor-AI'!U230</f>
        <v>0</v>
      </c>
      <c r="R232" s="290">
        <f>'Anchor-AI'!V230</f>
        <v>0</v>
      </c>
      <c r="S232" s="290">
        <f>'Anchor-AI'!W230</f>
        <v>0</v>
      </c>
      <c r="T232" s="290">
        <f>'Anchor-AI'!X230</f>
        <v>0</v>
      </c>
      <c r="U232" s="290">
        <f>10*LOG10(1/((Summary!$C$80/10^(R232/10)+Summary!$C$81/10^(S232/10)+Summary!$C$82/10^(T232/10))/Summary!$C$83))</f>
        <v>0</v>
      </c>
      <c r="V232" s="290">
        <f>'Anchor-AI'!Y230</f>
        <v>0</v>
      </c>
      <c r="W232" s="290">
        <f>'Anchor-AI'!Z230</f>
        <v>0</v>
      </c>
      <c r="X232" s="290">
        <f>'Anchor-AI'!AA230</f>
        <v>0</v>
      </c>
      <c r="Y232" s="360">
        <f>'Anchor-AI'!AB230</f>
        <v>0</v>
      </c>
      <c r="Z232" s="360">
        <f>'Anchor-AI'!AC230</f>
        <v>0</v>
      </c>
      <c r="AA232" s="291">
        <f t="shared" si="18"/>
        <v>0</v>
      </c>
      <c r="AC232" s="169">
        <f>'Test-AI'!L230</f>
        <v>0</v>
      </c>
      <c r="AD232" s="166">
        <f>'Test-AI'!M230</f>
        <v>0</v>
      </c>
      <c r="AE232" s="166">
        <f>'Test-AI'!N230</f>
        <v>0</v>
      </c>
      <c r="AF232" s="166">
        <f>'Test-AI'!O230</f>
        <v>0</v>
      </c>
      <c r="AG232" s="166">
        <f>(Summary!$C$63*AD232+Summary!$C$64*AE232+Summary!$C$65*AF232)/Summary!$C$66</f>
        <v>0</v>
      </c>
      <c r="AH232" s="166">
        <f>'Test-AI'!P230</f>
        <v>0</v>
      </c>
      <c r="AI232" s="166">
        <f>'Test-AI'!Q230</f>
        <v>0</v>
      </c>
      <c r="AJ232" s="166">
        <f>'Test-AI'!R230</f>
        <v>0</v>
      </c>
      <c r="AK232" s="166">
        <f>'Test-AI'!S230</f>
        <v>0</v>
      </c>
      <c r="AL232" s="166">
        <f>'Test-AI'!T230</f>
        <v>0</v>
      </c>
      <c r="AM232" s="166">
        <f>'Test-AI'!U230</f>
        <v>0</v>
      </c>
      <c r="AN232" s="166">
        <f>'Test-AI'!V230</f>
        <v>0</v>
      </c>
      <c r="AO232" s="166">
        <f>'Test-AI'!W230</f>
        <v>0</v>
      </c>
      <c r="AP232" s="166">
        <f>'Test-AI'!X230</f>
        <v>0</v>
      </c>
      <c r="AQ232" s="166">
        <f>10*LOG10(1/((Summary!$C$80/10^(AN232/10)+Summary!$C$81/10^(AO232/10)+Summary!$C$82/10^(AP232/10))/Summary!$C$83))</f>
        <v>0</v>
      </c>
      <c r="AR232" s="166">
        <f>'Test-AI'!Y230</f>
        <v>0</v>
      </c>
      <c r="AS232" s="166">
        <f>'Test-AI'!Z230</f>
        <v>0</v>
      </c>
      <c r="AT232" s="290">
        <f>'Test-AI'!AA230</f>
        <v>0</v>
      </c>
      <c r="AU232" s="356">
        <f>'Test-AI'!AB230</f>
        <v>0</v>
      </c>
      <c r="AV232" s="356">
        <f>'Test-AI'!AC230</f>
        <v>0</v>
      </c>
      <c r="AW232" s="291">
        <f t="shared" si="19"/>
        <v>0</v>
      </c>
      <c r="AX232" s="292" t="e">
        <f t="shared" si="20"/>
        <v>#DIV/0!</v>
      </c>
      <c r="AY232" s="293" t="e">
        <f t="shared" si="21"/>
        <v>#DIV/0!</v>
      </c>
      <c r="AZ232" s="292" t="e">
        <f t="shared" si="22"/>
        <v>#DIV/0!</v>
      </c>
      <c r="BA232" s="344" t="e">
        <f t="shared" si="23"/>
        <v>#DIV/0!</v>
      </c>
      <c r="BB232" s="75"/>
      <c r="BC232" s="75"/>
      <c r="BD232" s="572" t="s">
        <v>39</v>
      </c>
      <c r="BE232" s="549" t="e">
        <f t="array" ref="BE232">bdRateExtend($G232:$G235,H232:H235,$AC232:$AC235,AD232:AD235)</f>
        <v>#VALUE!</v>
      </c>
      <c r="BF232" s="551" t="e">
        <f t="array" ref="BF232">bdRateExtend($G232:$G237,H232:H237,$AC232:$AC237,AD232:AD237)</f>
        <v>#VALUE!</v>
      </c>
      <c r="BG232" s="551" t="e">
        <f t="array" ref="BG232">bdRateExtend($G232:$G237,I232:I237,$AC232:$AC237,AE232:AE237)</f>
        <v>#VALUE!</v>
      </c>
      <c r="BH232" s="551" t="e">
        <f t="array" ref="BH232">bdRateExtend($G232:$G237,J232:J237,$AC232:$AC237,AF232:AF237)</f>
        <v>#VALUE!</v>
      </c>
      <c r="BI232" s="551" t="e">
        <f t="array" ref="BI232">bdRateExtend($G232:$G237,K232:K237,$AC232:$AC237,AG232:AG237)</f>
        <v>#VALUE!</v>
      </c>
      <c r="BJ232" s="575" t="e">
        <f>(Summary!$C$94*BF232+Summary!$C$95*BG232+Summary!$C$96*BH232)/Summary!$C$97</f>
        <v>#VALUE!</v>
      </c>
      <c r="BK232" s="551" t="e">
        <f t="array" ref="BK232">bdRateExtend($G232:$G235,L232:L235,$AC232:$AC235,AH232:AH235)</f>
        <v>#VALUE!</v>
      </c>
      <c r="BL232" s="551" t="e">
        <f t="array" ref="BL232">bdRateExtend($G232:$G237,L232:L237,$AC232:$AC237,AH232:AH237)</f>
        <v>#VALUE!</v>
      </c>
      <c r="BM232" s="551" t="e">
        <f t="array" ref="BM232">bdRateExtend($G232:$G235,M232:M235,$AC232:$AC235,AI232:AI235)</f>
        <v>#VALUE!</v>
      </c>
      <c r="BN232" s="551" t="e">
        <f t="array" ref="BN232">bdRateExtend($G232:$G237,M232:M237,$AC232:$AC237,AI232:AI237)</f>
        <v>#VALUE!</v>
      </c>
      <c r="BO232" s="548" t="e">
        <f t="array" ref="BO232">bdRateExtend($G232:$G235,N232:N235,$AC232:$AC235,AJ232:AJ235,"None", FALSE,1)</f>
        <v>#VALUE!</v>
      </c>
      <c r="BP232" s="585" t="e">
        <f t="array" ref="BP232">bdRateExtend($G232:$G237,N232:N237,$AC232:$AC237,AJ232:AJ237,"None", FALSE,1)</f>
        <v>#VALUE!</v>
      </c>
      <c r="BQ232" s="548" t="e">
        <f t="array" ref="BQ232">bdRateExtend($G232:$G235,O232:O235,$AC232:$AC235,AK232:AK235,"None", FALSE,1)</f>
        <v>#VALUE!</v>
      </c>
      <c r="BR232" s="585" t="e">
        <f t="array" ref="BR232">bdRateExtend($G232:$G237,O232:O237,$AC232:$AC237,AK232:AK237,"None", FALSE,1)</f>
        <v>#VALUE!</v>
      </c>
      <c r="BS232" s="551" t="e">
        <f t="array" ref="BS232">bdRateExtend($G232:$G235,P232:P235,$AC232:$AC235,AL232:AL235)</f>
        <v>#VALUE!</v>
      </c>
      <c r="BT232" s="551" t="e">
        <f t="array" ref="BT232">bdRateExtend($G232:$G237,P232:P237,$AC232:$AC237,AL232:AL237)</f>
        <v>#VALUE!</v>
      </c>
      <c r="BU232" s="551" t="e">
        <f t="array" ref="BU232">bdRateExtend($G232:$G235,Q232:Q235,$AC232:$AC235,AM232:AM235)</f>
        <v>#VALUE!</v>
      </c>
      <c r="BV232" s="551" t="e">
        <f t="array" ref="BV232">bdRateExtend($G232:$G237,Q232:Q237,$AC232:$AC237,AM232:AM237)</f>
        <v>#VALUE!</v>
      </c>
      <c r="BW232" s="551" t="e">
        <f t="array" ref="BW232">bdRateExtend($G232:$G235,R232:R235,$AC232:$AC235,AN232:AN235)</f>
        <v>#VALUE!</v>
      </c>
      <c r="BX232" s="551" t="e">
        <f t="array" ref="BX232">bdRateExtend($G232:$G237,R232:R237,$AC232:$AC237,AN232:AN237)</f>
        <v>#VALUE!</v>
      </c>
      <c r="BY232" s="551" t="e">
        <f t="array" ref="BY232">bdRateExtend($G232:$G237,S232:S237,$AC232:$AC237,AO232:AO237)</f>
        <v>#VALUE!</v>
      </c>
      <c r="BZ232" s="555" t="e">
        <f t="array" ref="BZ232">bdRateExtend($G232:$G237,T232:T237,$AC232:$AC237,AP232:AP237)</f>
        <v>#VALUE!</v>
      </c>
      <c r="CA232" s="555" t="e">
        <f t="array" ref="CA232">bdRateExtend($G232:$G237,U232:U237,$AC232:$AC237,AQ232:AQ237)</f>
        <v>#VALUE!</v>
      </c>
      <c r="CB232" s="575" t="e">
        <f>(Summary!$C$108*BX232+Summary!$C$109*BY232+Summary!$C$110*BZ232)/Summary!$C$111</f>
        <v>#VALUE!</v>
      </c>
      <c r="CC232" s="561" t="e">
        <f t="array" ref="CC232">bdCAMBIExtend($G232:$G235,V232:V235,$AC232:$AC235,AR232:AR235)</f>
        <v>#VALUE!</v>
      </c>
      <c r="CD232" s="561" t="e">
        <f t="array" ref="CD232">bdCAMBIExtend($G232:$G237,V232:V237,$AC232:$AC237,AR232:AR237)</f>
        <v>#VALUE!</v>
      </c>
      <c r="CE232" s="547">
        <f t="array" ref="CE232">testVMAFRange($G232:$G235,N232:N235,$AC232:$AC235,AJ232:AJ235)</f>
        <v>0</v>
      </c>
      <c r="CF232" s="543">
        <f t="array" ref="CF232">testVMAFRange($G232:$G237,N232:N237,$AC232:$AC237,AJ232:AJ237)</f>
        <v>0</v>
      </c>
      <c r="CG232" s="547">
        <f t="array" ref="CG232">testVMAFRange($G232:$G235,O232:O235,$AC232:$AC235,AK232:AK235)</f>
        <v>0</v>
      </c>
      <c r="CH232" s="543">
        <f t="array" ref="CH232">testVMAFRange($G232:$G237,O232:O237,$AC232:$AC237,AK232:AK237)</f>
        <v>0</v>
      </c>
    </row>
    <row r="233" spans="1:86" ht="17" hidden="1" customHeight="1" x14ac:dyDescent="0.2">
      <c r="A233" s="485"/>
      <c r="B233" s="566"/>
      <c r="C233" s="485"/>
      <c r="D233" s="590"/>
      <c r="E233" s="558"/>
      <c r="F233" s="239">
        <v>110</v>
      </c>
      <c r="G233" s="294">
        <f>'Anchor-AI'!L231</f>
        <v>0</v>
      </c>
      <c r="H233" s="295">
        <f>'Anchor-AI'!M231</f>
        <v>0</v>
      </c>
      <c r="I233" s="295">
        <f>'Anchor-AI'!N231</f>
        <v>0</v>
      </c>
      <c r="J233" s="295">
        <f>'Anchor-AI'!O231</f>
        <v>0</v>
      </c>
      <c r="K233" s="295">
        <f>(Summary!$C$63*H233+Summary!$C$64*I233+Summary!$C$65*J233)/Summary!$C$66</f>
        <v>0</v>
      </c>
      <c r="L233" s="295">
        <f>'Anchor-AI'!P231</f>
        <v>0</v>
      </c>
      <c r="M233" s="295">
        <f>'Anchor-AI'!Q231</f>
        <v>0</v>
      </c>
      <c r="N233" s="295">
        <f>'Anchor-AI'!R231</f>
        <v>0</v>
      </c>
      <c r="O233" s="295">
        <f>'Anchor-AI'!S231</f>
        <v>0</v>
      </c>
      <c r="P233" s="295">
        <f>'Anchor-AI'!T231</f>
        <v>0</v>
      </c>
      <c r="Q233" s="295">
        <f>'Anchor-AI'!U231</f>
        <v>0</v>
      </c>
      <c r="R233" s="295">
        <f>'Anchor-AI'!V231</f>
        <v>0</v>
      </c>
      <c r="S233" s="295">
        <f>'Anchor-AI'!W231</f>
        <v>0</v>
      </c>
      <c r="T233" s="295">
        <f>'Anchor-AI'!X231</f>
        <v>0</v>
      </c>
      <c r="U233" s="295">
        <f>10*LOG10(1/((Summary!$C$80/10^(R233/10)+Summary!$C$81/10^(S233/10)+Summary!$C$82/10^(T233/10))/Summary!$C$83))</f>
        <v>0</v>
      </c>
      <c r="V233" s="295">
        <f>'Anchor-AI'!Y231</f>
        <v>0</v>
      </c>
      <c r="W233" s="295">
        <f>'Anchor-AI'!Z231</f>
        <v>0</v>
      </c>
      <c r="X233" s="295">
        <f>'Anchor-AI'!AA231</f>
        <v>0</v>
      </c>
      <c r="Y233" s="357">
        <f>'Anchor-AI'!AB231</f>
        <v>0</v>
      </c>
      <c r="Z233" s="357">
        <f>'Anchor-AI'!AC231</f>
        <v>0</v>
      </c>
      <c r="AA233" s="296">
        <f t="shared" si="18"/>
        <v>0</v>
      </c>
      <c r="AC233" s="170">
        <f>'Test-AI'!L231</f>
        <v>0</v>
      </c>
      <c r="AD233" s="167">
        <f>'Test-AI'!M231</f>
        <v>0</v>
      </c>
      <c r="AE233" s="167">
        <f>'Test-AI'!N231</f>
        <v>0</v>
      </c>
      <c r="AF233" s="167">
        <f>'Test-AI'!O231</f>
        <v>0</v>
      </c>
      <c r="AG233" s="167">
        <f>(Summary!$C$63*AD233+Summary!$C$64*AE233+Summary!$C$65*AF233)/Summary!$C$66</f>
        <v>0</v>
      </c>
      <c r="AH233" s="167">
        <f>'Test-AI'!P231</f>
        <v>0</v>
      </c>
      <c r="AI233" s="167">
        <f>'Test-AI'!Q231</f>
        <v>0</v>
      </c>
      <c r="AJ233" s="167">
        <f>'Test-AI'!R231</f>
        <v>0</v>
      </c>
      <c r="AK233" s="167">
        <f>'Test-AI'!S231</f>
        <v>0</v>
      </c>
      <c r="AL233" s="167">
        <f>'Test-AI'!T231</f>
        <v>0</v>
      </c>
      <c r="AM233" s="167">
        <f>'Test-AI'!U231</f>
        <v>0</v>
      </c>
      <c r="AN233" s="167">
        <f>'Test-AI'!V231</f>
        <v>0</v>
      </c>
      <c r="AO233" s="167">
        <f>'Test-AI'!W231</f>
        <v>0</v>
      </c>
      <c r="AP233" s="167">
        <f>'Test-AI'!X231</f>
        <v>0</v>
      </c>
      <c r="AQ233" s="167">
        <f>10*LOG10(1/((Summary!$C$80/10^(AN233/10)+Summary!$C$81/10^(AO233/10)+Summary!$C$82/10^(AP233/10))/Summary!$C$83))</f>
        <v>0</v>
      </c>
      <c r="AR233" s="167">
        <f>'Test-AI'!Y231</f>
        <v>0</v>
      </c>
      <c r="AS233" s="167">
        <f>'Test-AI'!Z231</f>
        <v>0</v>
      </c>
      <c r="AT233" s="295">
        <f>'Test-AI'!AA231</f>
        <v>0</v>
      </c>
      <c r="AU233" s="357">
        <f>'Test-AI'!AB231</f>
        <v>0</v>
      </c>
      <c r="AV233" s="357">
        <f>'Test-AI'!AC231</f>
        <v>0</v>
      </c>
      <c r="AW233" s="296">
        <f t="shared" si="19"/>
        <v>0</v>
      </c>
      <c r="AX233" s="297" t="e">
        <f t="shared" si="20"/>
        <v>#DIV/0!</v>
      </c>
      <c r="AY233" s="298" t="e">
        <f t="shared" si="21"/>
        <v>#DIV/0!</v>
      </c>
      <c r="AZ233" s="297" t="e">
        <f t="shared" si="22"/>
        <v>#DIV/0!</v>
      </c>
      <c r="BA233" s="345" t="e">
        <f t="shared" si="23"/>
        <v>#DIV/0!</v>
      </c>
      <c r="BB233" s="75"/>
      <c r="BC233" s="75"/>
      <c r="BD233" s="565"/>
      <c r="BE233" s="550"/>
      <c r="BF233" s="552"/>
      <c r="BG233" s="552"/>
      <c r="BH233" s="552"/>
      <c r="BI233" s="552"/>
      <c r="BJ233" s="552"/>
      <c r="BK233" s="553"/>
      <c r="BL233" s="552"/>
      <c r="BM233" s="553"/>
      <c r="BN233" s="552"/>
      <c r="BO233" s="546"/>
      <c r="BP233" s="541"/>
      <c r="BQ233" s="546"/>
      <c r="BR233" s="541"/>
      <c r="BS233" s="553"/>
      <c r="BT233" s="552"/>
      <c r="BU233" s="553"/>
      <c r="BV233" s="552"/>
      <c r="BW233" s="553"/>
      <c r="BX233" s="552"/>
      <c r="BY233" s="552"/>
      <c r="BZ233" s="541"/>
      <c r="CA233" s="541"/>
      <c r="CB233" s="552"/>
      <c r="CC233" s="553"/>
      <c r="CD233" s="552"/>
      <c r="CE233" s="546"/>
      <c r="CF233" s="541"/>
      <c r="CG233" s="546"/>
      <c r="CH233" s="541"/>
    </row>
    <row r="234" spans="1:86" ht="17" hidden="1" customHeight="1" x14ac:dyDescent="0.2">
      <c r="A234" s="485"/>
      <c r="B234" s="566"/>
      <c r="C234" s="485"/>
      <c r="D234" s="590"/>
      <c r="E234" s="558"/>
      <c r="F234" s="239">
        <v>135</v>
      </c>
      <c r="G234" s="294">
        <f>'Anchor-AI'!L232</f>
        <v>0</v>
      </c>
      <c r="H234" s="295">
        <f>'Anchor-AI'!M232</f>
        <v>0</v>
      </c>
      <c r="I234" s="295">
        <f>'Anchor-AI'!N232</f>
        <v>0</v>
      </c>
      <c r="J234" s="295">
        <f>'Anchor-AI'!O232</f>
        <v>0</v>
      </c>
      <c r="K234" s="295">
        <f>(Summary!$C$63*H234+Summary!$C$64*I234+Summary!$C$65*J234)/Summary!$C$66</f>
        <v>0</v>
      </c>
      <c r="L234" s="295">
        <f>'Anchor-AI'!P232</f>
        <v>0</v>
      </c>
      <c r="M234" s="295">
        <f>'Anchor-AI'!Q232</f>
        <v>0</v>
      </c>
      <c r="N234" s="295">
        <f>'Anchor-AI'!R232</f>
        <v>0</v>
      </c>
      <c r="O234" s="295">
        <f>'Anchor-AI'!S232</f>
        <v>0</v>
      </c>
      <c r="P234" s="295">
        <f>'Anchor-AI'!T232</f>
        <v>0</v>
      </c>
      <c r="Q234" s="295">
        <f>'Anchor-AI'!U232</f>
        <v>0</v>
      </c>
      <c r="R234" s="295">
        <f>'Anchor-AI'!V232</f>
        <v>0</v>
      </c>
      <c r="S234" s="295">
        <f>'Anchor-AI'!W232</f>
        <v>0</v>
      </c>
      <c r="T234" s="295">
        <f>'Anchor-AI'!X232</f>
        <v>0</v>
      </c>
      <c r="U234" s="295">
        <f>10*LOG10(1/((Summary!$C$80/10^(R234/10)+Summary!$C$81/10^(S234/10)+Summary!$C$82/10^(T234/10))/Summary!$C$83))</f>
        <v>0</v>
      </c>
      <c r="V234" s="295">
        <f>'Anchor-AI'!Y232</f>
        <v>0</v>
      </c>
      <c r="W234" s="295">
        <f>'Anchor-AI'!Z232</f>
        <v>0</v>
      </c>
      <c r="X234" s="295">
        <f>'Anchor-AI'!AA232</f>
        <v>0</v>
      </c>
      <c r="Y234" s="357">
        <f>'Anchor-AI'!AB232</f>
        <v>0</v>
      </c>
      <c r="Z234" s="357">
        <f>'Anchor-AI'!AC232</f>
        <v>0</v>
      </c>
      <c r="AA234" s="296">
        <f t="shared" si="18"/>
        <v>0</v>
      </c>
      <c r="AC234" s="170">
        <f>'Test-AI'!L232</f>
        <v>0</v>
      </c>
      <c r="AD234" s="167">
        <f>'Test-AI'!M232</f>
        <v>0</v>
      </c>
      <c r="AE234" s="167">
        <f>'Test-AI'!N232</f>
        <v>0</v>
      </c>
      <c r="AF234" s="167">
        <f>'Test-AI'!O232</f>
        <v>0</v>
      </c>
      <c r="AG234" s="167">
        <f>(Summary!$C$63*AD234+Summary!$C$64*AE234+Summary!$C$65*AF234)/Summary!$C$66</f>
        <v>0</v>
      </c>
      <c r="AH234" s="167">
        <f>'Test-AI'!P232</f>
        <v>0</v>
      </c>
      <c r="AI234" s="167">
        <f>'Test-AI'!Q232</f>
        <v>0</v>
      </c>
      <c r="AJ234" s="167">
        <f>'Test-AI'!R232</f>
        <v>0</v>
      </c>
      <c r="AK234" s="167">
        <f>'Test-AI'!S232</f>
        <v>0</v>
      </c>
      <c r="AL234" s="167">
        <f>'Test-AI'!T232</f>
        <v>0</v>
      </c>
      <c r="AM234" s="167">
        <f>'Test-AI'!U232</f>
        <v>0</v>
      </c>
      <c r="AN234" s="167">
        <f>'Test-AI'!V232</f>
        <v>0</v>
      </c>
      <c r="AO234" s="167">
        <f>'Test-AI'!W232</f>
        <v>0</v>
      </c>
      <c r="AP234" s="167">
        <f>'Test-AI'!X232</f>
        <v>0</v>
      </c>
      <c r="AQ234" s="167">
        <f>10*LOG10(1/((Summary!$C$80/10^(AN234/10)+Summary!$C$81/10^(AO234/10)+Summary!$C$82/10^(AP234/10))/Summary!$C$83))</f>
        <v>0</v>
      </c>
      <c r="AR234" s="167">
        <f>'Test-AI'!Y232</f>
        <v>0</v>
      </c>
      <c r="AS234" s="167">
        <f>'Test-AI'!Z232</f>
        <v>0</v>
      </c>
      <c r="AT234" s="295">
        <f>'Test-AI'!AA232</f>
        <v>0</v>
      </c>
      <c r="AU234" s="357">
        <f>'Test-AI'!AB232</f>
        <v>0</v>
      </c>
      <c r="AV234" s="357">
        <f>'Test-AI'!AC232</f>
        <v>0</v>
      </c>
      <c r="AW234" s="296">
        <f t="shared" si="19"/>
        <v>0</v>
      </c>
      <c r="AX234" s="297" t="e">
        <f t="shared" si="20"/>
        <v>#DIV/0!</v>
      </c>
      <c r="AY234" s="298" t="e">
        <f t="shared" si="21"/>
        <v>#DIV/0!</v>
      </c>
      <c r="AZ234" s="297" t="e">
        <f t="shared" si="22"/>
        <v>#DIV/0!</v>
      </c>
      <c r="BA234" s="345" t="e">
        <f t="shared" si="23"/>
        <v>#DIV/0!</v>
      </c>
      <c r="BB234" s="75"/>
      <c r="BC234" s="75"/>
      <c r="BD234" s="573" t="s">
        <v>147</v>
      </c>
      <c r="BE234" s="549" t="e">
        <f t="array" ref="BE234">bdRateExtend($G233:$G236,H233:H236,$AC233:$AC236,AD233:AD236)</f>
        <v>#VALUE!</v>
      </c>
      <c r="BF234" s="552"/>
      <c r="BG234" s="552"/>
      <c r="BH234" s="552"/>
      <c r="BI234" s="552"/>
      <c r="BJ234" s="552"/>
      <c r="BK234" s="551" t="e">
        <f t="array" ref="BK234">bdRateExtend($G233:$G236,L233:L236,$AC233:$AC236,AH233:AH236)</f>
        <v>#VALUE!</v>
      </c>
      <c r="BL234" s="552"/>
      <c r="BM234" s="551" t="e">
        <f t="array" ref="BM234">bdRateExtend($G233:$G236,M233:M236,$AC233:$AC236,AI233:AI236)</f>
        <v>#VALUE!</v>
      </c>
      <c r="BN234" s="552"/>
      <c r="BO234" s="545" t="e">
        <f t="array" ref="BO234">bdRateExtend($G233:$G236,N233:N236,$AC233:$AC236,AJ233:AJ236,"None", FALSE,1)</f>
        <v>#VALUE!</v>
      </c>
      <c r="BP234" s="541"/>
      <c r="BQ234" s="545" t="e">
        <f t="array" ref="BQ234">bdRateExtend($G233:$G236,O233:O236,$AC233:$AC236,AK233:AK236,"None", FALSE,1)</f>
        <v>#VALUE!</v>
      </c>
      <c r="BR234" s="541"/>
      <c r="BS234" s="551" t="e">
        <f t="array" ref="BS234">bdRateExtend($G233:$G236,P233:P236,$AC233:$AC236,AL233:AL236)</f>
        <v>#VALUE!</v>
      </c>
      <c r="BT234" s="552"/>
      <c r="BU234" s="551" t="e">
        <f t="array" ref="BU234">bdRateExtend($G233:$G236,Q233:Q236,$AC233:$AC236,AM233:AM236)</f>
        <v>#VALUE!</v>
      </c>
      <c r="BV234" s="552"/>
      <c r="BW234" s="551" t="e">
        <f t="array" ref="BW234">bdRateExtend($G233:$G236,R233:R236,$AC233:$AC236,AN233:AN236)</f>
        <v>#VALUE!</v>
      </c>
      <c r="BX234" s="552"/>
      <c r="BY234" s="552"/>
      <c r="BZ234" s="541"/>
      <c r="CA234" s="541"/>
      <c r="CB234" s="552"/>
      <c r="CC234" s="561" t="e">
        <f t="array" ref="CC234">bdCAMBIExtend($G233:$G236,V233:V236,$AC233:$AC236,AR233:AR236)</f>
        <v>#VALUE!</v>
      </c>
      <c r="CD234" s="552"/>
      <c r="CE234" s="554">
        <f t="array" ref="CE234">testVMAFRange($G233:$G236,N233:N236,$AC233:$AC236,AJ233:AJ236)</f>
        <v>0</v>
      </c>
      <c r="CF234" s="541"/>
      <c r="CG234" s="554">
        <f t="array" ref="CG234">testVMAFRange($G233:$G236,O233:O236,$AC233:$AC236,AK233:AK236)</f>
        <v>0</v>
      </c>
      <c r="CH234" s="541"/>
    </row>
    <row r="235" spans="1:86" ht="17" hidden="1" customHeight="1" x14ac:dyDescent="0.2">
      <c r="A235" s="485"/>
      <c r="B235" s="566"/>
      <c r="C235" s="485"/>
      <c r="D235" s="590"/>
      <c r="E235" s="558"/>
      <c r="F235" s="239">
        <v>160</v>
      </c>
      <c r="G235" s="294">
        <f>'Anchor-AI'!L233</f>
        <v>0</v>
      </c>
      <c r="H235" s="295">
        <f>'Anchor-AI'!M233</f>
        <v>0</v>
      </c>
      <c r="I235" s="295">
        <f>'Anchor-AI'!N233</f>
        <v>0</v>
      </c>
      <c r="J235" s="295">
        <f>'Anchor-AI'!O233</f>
        <v>0</v>
      </c>
      <c r="K235" s="295">
        <f>(Summary!$C$63*H235+Summary!$C$64*I235+Summary!$C$65*J235)/Summary!$C$66</f>
        <v>0</v>
      </c>
      <c r="L235" s="295">
        <f>'Anchor-AI'!P233</f>
        <v>0</v>
      </c>
      <c r="M235" s="295">
        <f>'Anchor-AI'!Q233</f>
        <v>0</v>
      </c>
      <c r="N235" s="295">
        <f>'Anchor-AI'!R233</f>
        <v>0</v>
      </c>
      <c r="O235" s="295">
        <f>'Anchor-AI'!S233</f>
        <v>0</v>
      </c>
      <c r="P235" s="295">
        <f>'Anchor-AI'!T233</f>
        <v>0</v>
      </c>
      <c r="Q235" s="295">
        <f>'Anchor-AI'!U233</f>
        <v>0</v>
      </c>
      <c r="R235" s="295">
        <f>'Anchor-AI'!V233</f>
        <v>0</v>
      </c>
      <c r="S235" s="295">
        <f>'Anchor-AI'!W233</f>
        <v>0</v>
      </c>
      <c r="T235" s="295">
        <f>'Anchor-AI'!X233</f>
        <v>0</v>
      </c>
      <c r="U235" s="295">
        <f>10*LOG10(1/((Summary!$C$80/10^(R235/10)+Summary!$C$81/10^(S235/10)+Summary!$C$82/10^(T235/10))/Summary!$C$83))</f>
        <v>0</v>
      </c>
      <c r="V235" s="295">
        <f>'Anchor-AI'!Y233</f>
        <v>0</v>
      </c>
      <c r="W235" s="295">
        <f>'Anchor-AI'!Z233</f>
        <v>0</v>
      </c>
      <c r="X235" s="295">
        <f>'Anchor-AI'!AA233</f>
        <v>0</v>
      </c>
      <c r="Y235" s="357">
        <f>'Anchor-AI'!AB233</f>
        <v>0</v>
      </c>
      <c r="Z235" s="357">
        <f>'Anchor-AI'!AC233</f>
        <v>0</v>
      </c>
      <c r="AA235" s="296">
        <f t="shared" si="18"/>
        <v>0</v>
      </c>
      <c r="AC235" s="170">
        <f>'Test-AI'!L233</f>
        <v>0</v>
      </c>
      <c r="AD235" s="167">
        <f>'Test-AI'!M233</f>
        <v>0</v>
      </c>
      <c r="AE235" s="167">
        <f>'Test-AI'!N233</f>
        <v>0</v>
      </c>
      <c r="AF235" s="167">
        <f>'Test-AI'!O233</f>
        <v>0</v>
      </c>
      <c r="AG235" s="167">
        <f>(Summary!$C$63*AD235+Summary!$C$64*AE235+Summary!$C$65*AF235)/Summary!$C$66</f>
        <v>0</v>
      </c>
      <c r="AH235" s="167">
        <f>'Test-AI'!P233</f>
        <v>0</v>
      </c>
      <c r="AI235" s="167">
        <f>'Test-AI'!Q233</f>
        <v>0</v>
      </c>
      <c r="AJ235" s="167">
        <f>'Test-AI'!R233</f>
        <v>0</v>
      </c>
      <c r="AK235" s="167">
        <f>'Test-AI'!S233</f>
        <v>0</v>
      </c>
      <c r="AL235" s="167">
        <f>'Test-AI'!T233</f>
        <v>0</v>
      </c>
      <c r="AM235" s="167">
        <f>'Test-AI'!U233</f>
        <v>0</v>
      </c>
      <c r="AN235" s="167">
        <f>'Test-AI'!V233</f>
        <v>0</v>
      </c>
      <c r="AO235" s="167">
        <f>'Test-AI'!W233</f>
        <v>0</v>
      </c>
      <c r="AP235" s="167">
        <f>'Test-AI'!X233</f>
        <v>0</v>
      </c>
      <c r="AQ235" s="167">
        <f>10*LOG10(1/((Summary!$C$80/10^(AN235/10)+Summary!$C$81/10^(AO235/10)+Summary!$C$82/10^(AP235/10))/Summary!$C$83))</f>
        <v>0</v>
      </c>
      <c r="AR235" s="167">
        <f>'Test-AI'!Y233</f>
        <v>0</v>
      </c>
      <c r="AS235" s="167">
        <f>'Test-AI'!Z233</f>
        <v>0</v>
      </c>
      <c r="AT235" s="295">
        <f>'Test-AI'!AA233</f>
        <v>0</v>
      </c>
      <c r="AU235" s="357">
        <f>'Test-AI'!AB233</f>
        <v>0</v>
      </c>
      <c r="AV235" s="357">
        <f>'Test-AI'!AC233</f>
        <v>0</v>
      </c>
      <c r="AW235" s="296">
        <f t="shared" si="19"/>
        <v>0</v>
      </c>
      <c r="AX235" s="297" t="e">
        <f t="shared" si="20"/>
        <v>#DIV/0!</v>
      </c>
      <c r="AY235" s="298" t="e">
        <f t="shared" si="21"/>
        <v>#DIV/0!</v>
      </c>
      <c r="AZ235" s="297" t="e">
        <f t="shared" si="22"/>
        <v>#DIV/0!</v>
      </c>
      <c r="BA235" s="345" t="e">
        <f t="shared" si="23"/>
        <v>#DIV/0!</v>
      </c>
      <c r="BB235" s="75"/>
      <c r="BC235" s="75"/>
      <c r="BD235" s="565"/>
      <c r="BE235" s="550"/>
      <c r="BF235" s="552"/>
      <c r="BG235" s="552"/>
      <c r="BH235" s="552"/>
      <c r="BI235" s="552"/>
      <c r="BJ235" s="552"/>
      <c r="BK235" s="553"/>
      <c r="BL235" s="552"/>
      <c r="BM235" s="553"/>
      <c r="BN235" s="552"/>
      <c r="BO235" s="546"/>
      <c r="BP235" s="541"/>
      <c r="BQ235" s="546"/>
      <c r="BR235" s="541"/>
      <c r="BS235" s="553"/>
      <c r="BT235" s="552"/>
      <c r="BU235" s="553"/>
      <c r="BV235" s="552"/>
      <c r="BW235" s="553"/>
      <c r="BX235" s="552"/>
      <c r="BY235" s="552"/>
      <c r="BZ235" s="541"/>
      <c r="CA235" s="541"/>
      <c r="CB235" s="552"/>
      <c r="CC235" s="553"/>
      <c r="CD235" s="552"/>
      <c r="CE235" s="546"/>
      <c r="CF235" s="541"/>
      <c r="CG235" s="546"/>
      <c r="CH235" s="541"/>
    </row>
    <row r="236" spans="1:86" ht="17" hidden="1" customHeight="1" thickBot="1" x14ac:dyDescent="0.25">
      <c r="A236" s="485"/>
      <c r="B236" s="566"/>
      <c r="C236" s="485"/>
      <c r="D236" s="590"/>
      <c r="E236" s="558"/>
      <c r="F236" s="239">
        <v>185</v>
      </c>
      <c r="G236" s="294">
        <f>'Anchor-AI'!L234</f>
        <v>0</v>
      </c>
      <c r="H236" s="295">
        <f>'Anchor-AI'!M234</f>
        <v>0</v>
      </c>
      <c r="I236" s="295">
        <f>'Anchor-AI'!N234</f>
        <v>0</v>
      </c>
      <c r="J236" s="295">
        <f>'Anchor-AI'!O234</f>
        <v>0</v>
      </c>
      <c r="K236" s="295">
        <f>(Summary!$C$63*H236+Summary!$C$64*I236+Summary!$C$65*J236)/Summary!$C$66</f>
        <v>0</v>
      </c>
      <c r="L236" s="295">
        <f>'Anchor-AI'!P234</f>
        <v>0</v>
      </c>
      <c r="M236" s="295">
        <f>'Anchor-AI'!Q234</f>
        <v>0</v>
      </c>
      <c r="N236" s="295">
        <f>'Anchor-AI'!R234</f>
        <v>0</v>
      </c>
      <c r="O236" s="295">
        <f>'Anchor-AI'!S234</f>
        <v>0</v>
      </c>
      <c r="P236" s="295">
        <f>'Anchor-AI'!T234</f>
        <v>0</v>
      </c>
      <c r="Q236" s="295">
        <f>'Anchor-AI'!U234</f>
        <v>0</v>
      </c>
      <c r="R236" s="295">
        <f>'Anchor-AI'!V234</f>
        <v>0</v>
      </c>
      <c r="S236" s="295">
        <f>'Anchor-AI'!W234</f>
        <v>0</v>
      </c>
      <c r="T236" s="295">
        <f>'Anchor-AI'!X234</f>
        <v>0</v>
      </c>
      <c r="U236" s="295">
        <f>10*LOG10(1/((Summary!$C$80/10^(R236/10)+Summary!$C$81/10^(S236/10)+Summary!$C$82/10^(T236/10))/Summary!$C$83))</f>
        <v>0</v>
      </c>
      <c r="V236" s="295">
        <f>'Anchor-AI'!Y234</f>
        <v>0</v>
      </c>
      <c r="W236" s="295">
        <f>'Anchor-AI'!Z234</f>
        <v>0</v>
      </c>
      <c r="X236" s="295">
        <f>'Anchor-AI'!AA234</f>
        <v>0</v>
      </c>
      <c r="Y236" s="357">
        <f>'Anchor-AI'!AB234</f>
        <v>0</v>
      </c>
      <c r="Z236" s="357">
        <f>'Anchor-AI'!AC234</f>
        <v>0</v>
      </c>
      <c r="AA236" s="296">
        <f t="shared" si="18"/>
        <v>0</v>
      </c>
      <c r="AC236" s="170">
        <f>'Test-AI'!L234</f>
        <v>0</v>
      </c>
      <c r="AD236" s="167">
        <f>'Test-AI'!M234</f>
        <v>0</v>
      </c>
      <c r="AE236" s="167">
        <f>'Test-AI'!N234</f>
        <v>0</v>
      </c>
      <c r="AF236" s="167">
        <f>'Test-AI'!O234</f>
        <v>0</v>
      </c>
      <c r="AG236" s="167">
        <f>(Summary!$C$63*AD236+Summary!$C$64*AE236+Summary!$C$65*AF236)/Summary!$C$66</f>
        <v>0</v>
      </c>
      <c r="AH236" s="167">
        <f>'Test-AI'!P234</f>
        <v>0</v>
      </c>
      <c r="AI236" s="167">
        <f>'Test-AI'!Q234</f>
        <v>0</v>
      </c>
      <c r="AJ236" s="167">
        <f>'Test-AI'!R234</f>
        <v>0</v>
      </c>
      <c r="AK236" s="167">
        <f>'Test-AI'!S234</f>
        <v>0</v>
      </c>
      <c r="AL236" s="167">
        <f>'Test-AI'!T234</f>
        <v>0</v>
      </c>
      <c r="AM236" s="167">
        <f>'Test-AI'!U234</f>
        <v>0</v>
      </c>
      <c r="AN236" s="167">
        <f>'Test-AI'!V234</f>
        <v>0</v>
      </c>
      <c r="AO236" s="167">
        <f>'Test-AI'!W234</f>
        <v>0</v>
      </c>
      <c r="AP236" s="167">
        <f>'Test-AI'!X234</f>
        <v>0</v>
      </c>
      <c r="AQ236" s="167">
        <f>10*LOG10(1/((Summary!$C$80/10^(AN236/10)+Summary!$C$81/10^(AO236/10)+Summary!$C$82/10^(AP236/10))/Summary!$C$83))</f>
        <v>0</v>
      </c>
      <c r="AR236" s="167">
        <f>'Test-AI'!Y234</f>
        <v>0</v>
      </c>
      <c r="AS236" s="167">
        <f>'Test-AI'!Z234</f>
        <v>0</v>
      </c>
      <c r="AT236" s="295">
        <f>'Test-AI'!AA234</f>
        <v>0</v>
      </c>
      <c r="AU236" s="357">
        <f>'Test-AI'!AB234</f>
        <v>0</v>
      </c>
      <c r="AV236" s="357">
        <f>'Test-AI'!AC234</f>
        <v>0</v>
      </c>
      <c r="AW236" s="296">
        <f t="shared" si="19"/>
        <v>0</v>
      </c>
      <c r="AX236" s="297" t="e">
        <f t="shared" si="20"/>
        <v>#DIV/0!</v>
      </c>
      <c r="AY236" s="298" t="e">
        <f t="shared" si="21"/>
        <v>#DIV/0!</v>
      </c>
      <c r="AZ236" s="297" t="e">
        <f t="shared" si="22"/>
        <v>#DIV/0!</v>
      </c>
      <c r="BA236" s="345" t="e">
        <f t="shared" si="23"/>
        <v>#DIV/0!</v>
      </c>
      <c r="BB236" s="75"/>
      <c r="BC236" s="75"/>
      <c r="BD236" s="574" t="s">
        <v>46</v>
      </c>
      <c r="BE236" s="549" t="e">
        <f t="array" ref="BE236">bdRateExtend($G234:$G237,H234:H237,$AC234:$AC237,AD234:AD237)</f>
        <v>#VALUE!</v>
      </c>
      <c r="BF236" s="552"/>
      <c r="BG236" s="552"/>
      <c r="BH236" s="552"/>
      <c r="BI236" s="552"/>
      <c r="BJ236" s="552"/>
      <c r="BK236" s="551" t="e">
        <f t="array" ref="BK236">bdRateExtend($G234:$G237,L234:L237,$AC234:$AC237,AH234:AH237)</f>
        <v>#VALUE!</v>
      </c>
      <c r="BL236" s="552"/>
      <c r="BM236" s="551" t="e">
        <f t="array" ref="BM236">bdRateExtend($G234:$G237,M234:M237,$AC234:$AC237,AI234:AI237)</f>
        <v>#VALUE!</v>
      </c>
      <c r="BN236" s="552"/>
      <c r="BO236" s="545" t="e">
        <f t="array" ref="BO236">bdRateExtend($G234:$G237,N234:N237,$AC234:$AC237,AJ234:AJ237,"None", FALSE,1)</f>
        <v>#VALUE!</v>
      </c>
      <c r="BP236" s="541"/>
      <c r="BQ236" s="545" t="e">
        <f t="array" ref="BQ236">bdRateExtend($G234:$G237,O234:O237,$AC234:$AC237,AK234:AK237,"None", FALSE,1)</f>
        <v>#VALUE!</v>
      </c>
      <c r="BR236" s="541"/>
      <c r="BS236" s="551" t="e">
        <f t="array" ref="BS236">bdRateExtend($G234:$G237,P234:P237,$AC234:$AC237,AL234:AL237)</f>
        <v>#VALUE!</v>
      </c>
      <c r="BT236" s="552"/>
      <c r="BU236" s="551" t="e">
        <f t="array" ref="BU236">bdRateExtend($G234:$G237,Q234:Q237,$AC234:$AC237,AM234:AM237)</f>
        <v>#VALUE!</v>
      </c>
      <c r="BV236" s="552"/>
      <c r="BW236" s="551" t="e">
        <f t="array" ref="BW236">bdRateExtend($G234:$G237,R234:R237,$AC234:$AC237,AN234:AN237)</f>
        <v>#VALUE!</v>
      </c>
      <c r="BX236" s="552"/>
      <c r="BY236" s="552"/>
      <c r="BZ236" s="541"/>
      <c r="CA236" s="541"/>
      <c r="CB236" s="552"/>
      <c r="CC236" s="561" t="e">
        <f t="array" ref="CC236">bdCAMBIExtend($G234:$G237,V234:V237,$AC234:$AC237,AR234:AR237)</f>
        <v>#VALUE!</v>
      </c>
      <c r="CD236" s="552"/>
      <c r="CE236" s="554">
        <f t="array" ref="CE236">testVMAFRange($G234:$G237,N234:N237,$AC234:$AC237,AJ234:AJ237)</f>
        <v>0</v>
      </c>
      <c r="CF236" s="541"/>
      <c r="CG236" s="554">
        <f t="array" ref="CG236">testVMAFRange($G234:$G237,O234:O237,$AC234:$AC237,AK234:AK237)</f>
        <v>0</v>
      </c>
      <c r="CH236" s="541"/>
    </row>
    <row r="237" spans="1:86" ht="17" hidden="1" customHeight="1" thickBot="1" x14ac:dyDescent="0.25">
      <c r="A237" s="485"/>
      <c r="B237" s="596"/>
      <c r="C237" s="486"/>
      <c r="D237" s="591"/>
      <c r="E237" s="559"/>
      <c r="F237" s="240">
        <v>210</v>
      </c>
      <c r="G237" s="299">
        <f>'Anchor-AI'!L235</f>
        <v>0</v>
      </c>
      <c r="H237" s="300">
        <f>'Anchor-AI'!M235</f>
        <v>0</v>
      </c>
      <c r="I237" s="300">
        <f>'Anchor-AI'!N235</f>
        <v>0</v>
      </c>
      <c r="J237" s="300">
        <f>'Anchor-AI'!O235</f>
        <v>0</v>
      </c>
      <c r="K237" s="295">
        <f>(Summary!$C$63*H237+Summary!$C$64*I237+Summary!$C$65*J237)/Summary!$C$66</f>
        <v>0</v>
      </c>
      <c r="L237" s="300">
        <f>'Anchor-AI'!P235</f>
        <v>0</v>
      </c>
      <c r="M237" s="300">
        <f>'Anchor-AI'!Q235</f>
        <v>0</v>
      </c>
      <c r="N237" s="300">
        <f>'Anchor-AI'!R235</f>
        <v>0</v>
      </c>
      <c r="O237" s="300">
        <f>'Anchor-AI'!S235</f>
        <v>0</v>
      </c>
      <c r="P237" s="300">
        <f>'Anchor-AI'!T235</f>
        <v>0</v>
      </c>
      <c r="Q237" s="300">
        <f>'Anchor-AI'!U235</f>
        <v>0</v>
      </c>
      <c r="R237" s="300">
        <f>'Anchor-AI'!V235</f>
        <v>0</v>
      </c>
      <c r="S237" s="300">
        <f>'Anchor-AI'!W235</f>
        <v>0</v>
      </c>
      <c r="T237" s="300">
        <f>'Anchor-AI'!X235</f>
        <v>0</v>
      </c>
      <c r="U237" s="300">
        <f>10*LOG10(1/((Summary!$C$80/10^(R237/10)+Summary!$C$81/10^(S237/10)+Summary!$C$82/10^(T237/10))/Summary!$C$83))</f>
        <v>0</v>
      </c>
      <c r="V237" s="300">
        <f>'Anchor-AI'!Y235</f>
        <v>0</v>
      </c>
      <c r="W237" s="300">
        <f>'Anchor-AI'!Z235</f>
        <v>0</v>
      </c>
      <c r="X237" s="300">
        <f>'Anchor-AI'!AA235</f>
        <v>0</v>
      </c>
      <c r="Y237" s="357">
        <f>'Anchor-AI'!AB235</f>
        <v>0</v>
      </c>
      <c r="Z237" s="357">
        <f>'Anchor-AI'!AC235</f>
        <v>0</v>
      </c>
      <c r="AA237" s="301">
        <f t="shared" si="18"/>
        <v>0</v>
      </c>
      <c r="AC237" s="171">
        <f>'Test-AI'!L235</f>
        <v>0</v>
      </c>
      <c r="AD237" s="168">
        <f>'Test-AI'!M235</f>
        <v>0</v>
      </c>
      <c r="AE237" s="168">
        <f>'Test-AI'!N235</f>
        <v>0</v>
      </c>
      <c r="AF237" s="168">
        <f>'Test-AI'!O235</f>
        <v>0</v>
      </c>
      <c r="AG237" s="168">
        <f>(Summary!$C$63*AD237+Summary!$C$64*AE237+Summary!$C$65*AF237)/Summary!$C$66</f>
        <v>0</v>
      </c>
      <c r="AH237" s="168">
        <f>'Test-AI'!P235</f>
        <v>0</v>
      </c>
      <c r="AI237" s="168">
        <f>'Test-AI'!Q235</f>
        <v>0</v>
      </c>
      <c r="AJ237" s="168">
        <f>'Test-AI'!R235</f>
        <v>0</v>
      </c>
      <c r="AK237" s="168">
        <f>'Test-AI'!S235</f>
        <v>0</v>
      </c>
      <c r="AL237" s="168">
        <f>'Test-AI'!T235</f>
        <v>0</v>
      </c>
      <c r="AM237" s="168">
        <f>'Test-AI'!U235</f>
        <v>0</v>
      </c>
      <c r="AN237" s="168">
        <f>'Test-AI'!V235</f>
        <v>0</v>
      </c>
      <c r="AO237" s="168">
        <f>'Test-AI'!W235</f>
        <v>0</v>
      </c>
      <c r="AP237" s="168">
        <f>'Test-AI'!X235</f>
        <v>0</v>
      </c>
      <c r="AQ237" s="168">
        <f>10*LOG10(1/((Summary!$C$80/10^(AN237/10)+Summary!$C$81/10^(AO237/10)+Summary!$C$82/10^(AP237/10))/Summary!$C$83))</f>
        <v>0</v>
      </c>
      <c r="AR237" s="168">
        <f>'Test-AI'!Y235</f>
        <v>0</v>
      </c>
      <c r="AS237" s="168">
        <f>'Test-AI'!Z235</f>
        <v>0</v>
      </c>
      <c r="AT237" s="300">
        <f>'Test-AI'!AA235</f>
        <v>0</v>
      </c>
      <c r="AU237" s="357">
        <f>'Test-AI'!AB235</f>
        <v>0</v>
      </c>
      <c r="AV237" s="357">
        <f>'Test-AI'!AC235</f>
        <v>0</v>
      </c>
      <c r="AW237" s="301">
        <f t="shared" si="19"/>
        <v>0</v>
      </c>
      <c r="AX237" s="302" t="e">
        <f t="shared" si="20"/>
        <v>#DIV/0!</v>
      </c>
      <c r="AY237" s="303" t="e">
        <f t="shared" si="21"/>
        <v>#DIV/0!</v>
      </c>
      <c r="AZ237" s="297" t="e">
        <f t="shared" si="22"/>
        <v>#DIV/0!</v>
      </c>
      <c r="BA237" s="345" t="e">
        <f t="shared" si="23"/>
        <v>#DIV/0!</v>
      </c>
      <c r="BB237" s="75"/>
      <c r="BC237" s="75"/>
      <c r="BD237" s="570"/>
      <c r="BE237" s="550"/>
      <c r="BF237" s="553"/>
      <c r="BG237" s="553"/>
      <c r="BH237" s="553"/>
      <c r="BI237" s="553"/>
      <c r="BJ237" s="553"/>
      <c r="BK237" s="553"/>
      <c r="BL237" s="553"/>
      <c r="BM237" s="553"/>
      <c r="BN237" s="553"/>
      <c r="BO237" s="546"/>
      <c r="BP237" s="544"/>
      <c r="BQ237" s="546"/>
      <c r="BR237" s="544"/>
      <c r="BS237" s="553"/>
      <c r="BT237" s="553"/>
      <c r="BU237" s="553"/>
      <c r="BV237" s="553"/>
      <c r="BW237" s="553"/>
      <c r="BX237" s="553"/>
      <c r="BY237" s="553"/>
      <c r="BZ237" s="544"/>
      <c r="CA237" s="544"/>
      <c r="CB237" s="553"/>
      <c r="CC237" s="553"/>
      <c r="CD237" s="553"/>
      <c r="CE237" s="546"/>
      <c r="CF237" s="544"/>
      <c r="CG237" s="546"/>
      <c r="CH237" s="544"/>
    </row>
    <row r="238" spans="1:86" ht="17" hidden="1" customHeight="1" thickBot="1" x14ac:dyDescent="0.25">
      <c r="A238" s="485"/>
      <c r="B238" s="595" t="s">
        <v>153</v>
      </c>
      <c r="C238" s="586" t="s">
        <v>72</v>
      </c>
      <c r="D238" s="589">
        <v>59.94</v>
      </c>
      <c r="E238" s="557">
        <v>8</v>
      </c>
      <c r="F238" s="238">
        <v>85</v>
      </c>
      <c r="G238" s="289">
        <f>'Anchor-AI'!L236</f>
        <v>0</v>
      </c>
      <c r="H238" s="290">
        <f>'Anchor-AI'!M236</f>
        <v>0</v>
      </c>
      <c r="I238" s="290">
        <f>'Anchor-AI'!N236</f>
        <v>0</v>
      </c>
      <c r="J238" s="290">
        <f>'Anchor-AI'!O236</f>
        <v>0</v>
      </c>
      <c r="K238" s="290">
        <f>(Summary!$C$63*H238+Summary!$C$64*I238+Summary!$C$65*J238)/Summary!$C$66</f>
        <v>0</v>
      </c>
      <c r="L238" s="290">
        <f>'Anchor-AI'!P236</f>
        <v>0</v>
      </c>
      <c r="M238" s="290">
        <f>'Anchor-AI'!Q236</f>
        <v>0</v>
      </c>
      <c r="N238" s="290">
        <f>'Anchor-AI'!R236</f>
        <v>0</v>
      </c>
      <c r="O238" s="290">
        <f>'Anchor-AI'!S236</f>
        <v>0</v>
      </c>
      <c r="P238" s="290">
        <f>'Anchor-AI'!T236</f>
        <v>0</v>
      </c>
      <c r="Q238" s="290">
        <f>'Anchor-AI'!U236</f>
        <v>0</v>
      </c>
      <c r="R238" s="290">
        <f>'Anchor-AI'!V236</f>
        <v>0</v>
      </c>
      <c r="S238" s="290">
        <f>'Anchor-AI'!W236</f>
        <v>0</v>
      </c>
      <c r="T238" s="290">
        <f>'Anchor-AI'!X236</f>
        <v>0</v>
      </c>
      <c r="U238" s="290">
        <f>10*LOG10(1/((Summary!$C$80/10^(R238/10)+Summary!$C$81/10^(S238/10)+Summary!$C$82/10^(T238/10))/Summary!$C$83))</f>
        <v>0</v>
      </c>
      <c r="V238" s="290">
        <f>'Anchor-AI'!Y236</f>
        <v>0</v>
      </c>
      <c r="W238" s="290">
        <f>'Anchor-AI'!Z236</f>
        <v>0</v>
      </c>
      <c r="X238" s="290">
        <f>'Anchor-AI'!AA236</f>
        <v>0</v>
      </c>
      <c r="Y238" s="360">
        <f>'Anchor-AI'!AB236</f>
        <v>0</v>
      </c>
      <c r="Z238" s="360">
        <f>'Anchor-AI'!AC236</f>
        <v>0</v>
      </c>
      <c r="AA238" s="291">
        <f t="shared" si="18"/>
        <v>0</v>
      </c>
      <c r="AC238" s="169">
        <f>'Test-AI'!L236</f>
        <v>0</v>
      </c>
      <c r="AD238" s="166">
        <f>'Test-AI'!M236</f>
        <v>0</v>
      </c>
      <c r="AE238" s="166">
        <f>'Test-AI'!N236</f>
        <v>0</v>
      </c>
      <c r="AF238" s="166">
        <f>'Test-AI'!O236</f>
        <v>0</v>
      </c>
      <c r="AG238" s="166">
        <f>(Summary!$C$63*AD238+Summary!$C$64*AE238+Summary!$C$65*AF238)/Summary!$C$66</f>
        <v>0</v>
      </c>
      <c r="AH238" s="166">
        <f>'Test-AI'!P236</f>
        <v>0</v>
      </c>
      <c r="AI238" s="166">
        <f>'Test-AI'!Q236</f>
        <v>0</v>
      </c>
      <c r="AJ238" s="166">
        <f>'Test-AI'!R236</f>
        <v>0</v>
      </c>
      <c r="AK238" s="166">
        <f>'Test-AI'!S236</f>
        <v>0</v>
      </c>
      <c r="AL238" s="166">
        <f>'Test-AI'!T236</f>
        <v>0</v>
      </c>
      <c r="AM238" s="166">
        <f>'Test-AI'!U236</f>
        <v>0</v>
      </c>
      <c r="AN238" s="166">
        <f>'Test-AI'!V236</f>
        <v>0</v>
      </c>
      <c r="AO238" s="166">
        <f>'Test-AI'!W236</f>
        <v>0</v>
      </c>
      <c r="AP238" s="166">
        <f>'Test-AI'!X236</f>
        <v>0</v>
      </c>
      <c r="AQ238" s="166">
        <f>10*LOG10(1/((Summary!$C$80/10^(AN238/10)+Summary!$C$81/10^(AO238/10)+Summary!$C$82/10^(AP238/10))/Summary!$C$83))</f>
        <v>0</v>
      </c>
      <c r="AR238" s="166">
        <f>'Test-AI'!Y236</f>
        <v>0</v>
      </c>
      <c r="AS238" s="166">
        <f>'Test-AI'!Z236</f>
        <v>0</v>
      </c>
      <c r="AT238" s="290">
        <f>'Test-AI'!AA236</f>
        <v>0</v>
      </c>
      <c r="AU238" s="356">
        <f>'Test-AI'!AB236</f>
        <v>0</v>
      </c>
      <c r="AV238" s="356">
        <f>'Test-AI'!AC236</f>
        <v>0</v>
      </c>
      <c r="AW238" s="291">
        <f t="shared" si="19"/>
        <v>0</v>
      </c>
      <c r="AX238" s="292" t="e">
        <f t="shared" si="20"/>
        <v>#DIV/0!</v>
      </c>
      <c r="AY238" s="293" t="e">
        <f t="shared" si="21"/>
        <v>#DIV/0!</v>
      </c>
      <c r="AZ238" s="292" t="e">
        <f t="shared" si="22"/>
        <v>#DIV/0!</v>
      </c>
      <c r="BA238" s="344" t="e">
        <f t="shared" si="23"/>
        <v>#DIV/0!</v>
      </c>
      <c r="BB238" s="75"/>
      <c r="BC238" s="75"/>
      <c r="BD238" s="572" t="s">
        <v>39</v>
      </c>
      <c r="BE238" s="549" t="e">
        <f t="array" ref="BE238">bdRateExtend($G238:$G241,H238:H241,$AC238:$AC241,AD238:AD241)</f>
        <v>#VALUE!</v>
      </c>
      <c r="BF238" s="551" t="e">
        <f t="array" ref="BF238">bdRateExtend($G238:$G243,H238:H243,$AC238:$AC243,AD238:AD243)</f>
        <v>#VALUE!</v>
      </c>
      <c r="BG238" s="551" t="e">
        <f t="array" ref="BG238">bdRateExtend($G238:$G243,I238:I243,$AC238:$AC243,AE238:AE243)</f>
        <v>#VALUE!</v>
      </c>
      <c r="BH238" s="551" t="e">
        <f t="array" ref="BH238">bdRateExtend($G238:$G243,J238:J243,$AC238:$AC243,AF238:AF243)</f>
        <v>#VALUE!</v>
      </c>
      <c r="BI238" s="551" t="e">
        <f t="array" ref="BI238">bdRateExtend($G238:$G243,K238:K243,$AC238:$AC243,AG238:AG243)</f>
        <v>#VALUE!</v>
      </c>
      <c r="BJ238" s="575" t="e">
        <f>(Summary!$C$94*BF238+Summary!$C$95*BG238+Summary!$C$96*BH238)/Summary!$C$97</f>
        <v>#VALUE!</v>
      </c>
      <c r="BK238" s="551" t="e">
        <f t="array" ref="BK238">bdRateExtend($G238:$G241,L238:L241,$AC238:$AC241,AH238:AH241)</f>
        <v>#VALUE!</v>
      </c>
      <c r="BL238" s="551" t="e">
        <f t="array" ref="BL238">bdRateExtend($G238:$G243,L238:L243,$AC238:$AC243,AH238:AH243)</f>
        <v>#VALUE!</v>
      </c>
      <c r="BM238" s="551" t="e">
        <f t="array" ref="BM238">bdRateExtend($G238:$G241,M238:M241,$AC238:$AC241,AI238:AI241)</f>
        <v>#VALUE!</v>
      </c>
      <c r="BN238" s="551" t="e">
        <f t="array" ref="BN238">bdRateExtend($G238:$G243,M238:M243,$AC238:$AC243,AI238:AI243)</f>
        <v>#VALUE!</v>
      </c>
      <c r="BO238" s="548" t="e">
        <f t="array" ref="BO238">bdRateExtend($G238:$G241,N238:N241,$AC238:$AC241,AJ238:AJ241,"None", FALSE,1)</f>
        <v>#VALUE!</v>
      </c>
      <c r="BP238" s="585" t="e">
        <f t="array" ref="BP238">bdRateExtend($G238:$G243,N238:N243,$AC238:$AC243,AJ238:AJ243,"None", FALSE,1)</f>
        <v>#VALUE!</v>
      </c>
      <c r="BQ238" s="548" t="e">
        <f t="array" ref="BQ238">bdRateExtend($G238:$G241,O238:O241,$AC238:$AC241,AK238:AK241,"None", FALSE,1)</f>
        <v>#VALUE!</v>
      </c>
      <c r="BR238" s="585" t="e">
        <f t="array" ref="BR238">bdRateExtend($G238:$G243,O238:O243,$AC238:$AC243,AK238:AK243,"None", FALSE,1)</f>
        <v>#VALUE!</v>
      </c>
      <c r="BS238" s="551" t="e">
        <f t="array" ref="BS238">bdRateExtend($G238:$G241,P238:P241,$AC238:$AC241,AL238:AL241)</f>
        <v>#VALUE!</v>
      </c>
      <c r="BT238" s="551" t="e">
        <f t="array" ref="BT238">bdRateExtend($G238:$G243,P238:P243,$AC238:$AC243,AL238:AL243)</f>
        <v>#VALUE!</v>
      </c>
      <c r="BU238" s="551" t="e">
        <f t="array" ref="BU238">bdRateExtend($G238:$G241,Q238:Q241,$AC238:$AC241,AM238:AM241)</f>
        <v>#VALUE!</v>
      </c>
      <c r="BV238" s="551" t="e">
        <f t="array" ref="BV238">bdRateExtend($G238:$G243,Q238:Q243,$AC238:$AC243,AM238:AM243)</f>
        <v>#VALUE!</v>
      </c>
      <c r="BW238" s="551" t="e">
        <f t="array" ref="BW238">bdRateExtend($G238:$G241,R238:R241,$AC238:$AC241,AN238:AN241)</f>
        <v>#VALUE!</v>
      </c>
      <c r="BX238" s="551" t="e">
        <f t="array" ref="BX238">bdRateExtend($G238:$G243,R238:R243,$AC238:$AC243,AN238:AN243)</f>
        <v>#VALUE!</v>
      </c>
      <c r="BY238" s="551" t="e">
        <f t="array" ref="BY238">bdRateExtend($G238:$G243,S238:S243,$AC238:$AC243,AO238:AO243)</f>
        <v>#VALUE!</v>
      </c>
      <c r="BZ238" s="555" t="e">
        <f t="array" ref="BZ238">bdRateExtend($G238:$G243,T238:T243,$AC238:$AC243,AP238:AP243)</f>
        <v>#VALUE!</v>
      </c>
      <c r="CA238" s="555" t="e">
        <f t="array" ref="CA238">bdRateExtend($G238:$G243,U238:U243,$AC238:$AC243,AQ238:AQ243)</f>
        <v>#VALUE!</v>
      </c>
      <c r="CB238" s="575" t="e">
        <f>(Summary!$C$108*BX238+Summary!$C$109*BY238+Summary!$C$110*BZ238)/Summary!$C$111</f>
        <v>#VALUE!</v>
      </c>
      <c r="CC238" s="561" t="e">
        <f t="array" ref="CC238">bdCAMBIExtend($G238:$G241,V238:V241,$AC238:$AC241,AR238:AR241)</f>
        <v>#VALUE!</v>
      </c>
      <c r="CD238" s="561" t="e">
        <f t="array" ref="CD238">bdCAMBIExtend($G238:$G243,V238:V243,$AC238:$AC243,AR238:AR243)</f>
        <v>#VALUE!</v>
      </c>
      <c r="CE238" s="547">
        <f t="array" ref="CE238">testVMAFRange($G238:$G241,N238:N241,$AC238:$AC241,AJ238:AJ241)</f>
        <v>0</v>
      </c>
      <c r="CF238" s="543">
        <f t="array" ref="CF238">testVMAFRange($G238:$G243,N238:N243,$AC238:$AC243,AJ238:AJ243)</f>
        <v>0</v>
      </c>
      <c r="CG238" s="547">
        <f t="array" ref="CG238">testVMAFRange($G238:$G241,O238:O241,$AC238:$AC241,AK238:AK241)</f>
        <v>0</v>
      </c>
      <c r="CH238" s="543">
        <f t="array" ref="CH238">testVMAFRange($G238:$G243,O238:O243,$AC238:$AC243,AK238:AK243)</f>
        <v>0</v>
      </c>
    </row>
    <row r="239" spans="1:86" ht="17" hidden="1" customHeight="1" x14ac:dyDescent="0.2">
      <c r="A239" s="485"/>
      <c r="B239" s="566"/>
      <c r="C239" s="485"/>
      <c r="D239" s="590"/>
      <c r="E239" s="558"/>
      <c r="F239" s="239">
        <v>110</v>
      </c>
      <c r="G239" s="294">
        <f>'Anchor-AI'!L237</f>
        <v>0</v>
      </c>
      <c r="H239" s="295">
        <f>'Anchor-AI'!M237</f>
        <v>0</v>
      </c>
      <c r="I239" s="295">
        <f>'Anchor-AI'!N237</f>
        <v>0</v>
      </c>
      <c r="J239" s="295">
        <f>'Anchor-AI'!O237</f>
        <v>0</v>
      </c>
      <c r="K239" s="295">
        <f>(Summary!$C$63*H239+Summary!$C$64*I239+Summary!$C$65*J239)/Summary!$C$66</f>
        <v>0</v>
      </c>
      <c r="L239" s="295">
        <f>'Anchor-AI'!P237</f>
        <v>0</v>
      </c>
      <c r="M239" s="295">
        <f>'Anchor-AI'!Q237</f>
        <v>0</v>
      </c>
      <c r="N239" s="295">
        <f>'Anchor-AI'!R237</f>
        <v>0</v>
      </c>
      <c r="O239" s="295">
        <f>'Anchor-AI'!S237</f>
        <v>0</v>
      </c>
      <c r="P239" s="295">
        <f>'Anchor-AI'!T237</f>
        <v>0</v>
      </c>
      <c r="Q239" s="295">
        <f>'Anchor-AI'!U237</f>
        <v>0</v>
      </c>
      <c r="R239" s="295">
        <f>'Anchor-AI'!V237</f>
        <v>0</v>
      </c>
      <c r="S239" s="295">
        <f>'Anchor-AI'!W237</f>
        <v>0</v>
      </c>
      <c r="T239" s="295">
        <f>'Anchor-AI'!X237</f>
        <v>0</v>
      </c>
      <c r="U239" s="295">
        <f>10*LOG10(1/((Summary!$C$80/10^(R239/10)+Summary!$C$81/10^(S239/10)+Summary!$C$82/10^(T239/10))/Summary!$C$83))</f>
        <v>0</v>
      </c>
      <c r="V239" s="295">
        <f>'Anchor-AI'!Y237</f>
        <v>0</v>
      </c>
      <c r="W239" s="295">
        <f>'Anchor-AI'!Z237</f>
        <v>0</v>
      </c>
      <c r="X239" s="295">
        <f>'Anchor-AI'!AA237</f>
        <v>0</v>
      </c>
      <c r="Y239" s="357">
        <f>'Anchor-AI'!AB237</f>
        <v>0</v>
      </c>
      <c r="Z239" s="357">
        <f>'Anchor-AI'!AC237</f>
        <v>0</v>
      </c>
      <c r="AA239" s="296">
        <f t="shared" si="18"/>
        <v>0</v>
      </c>
      <c r="AC239" s="170">
        <f>'Test-AI'!L237</f>
        <v>0</v>
      </c>
      <c r="AD239" s="167">
        <f>'Test-AI'!M237</f>
        <v>0</v>
      </c>
      <c r="AE239" s="167">
        <f>'Test-AI'!N237</f>
        <v>0</v>
      </c>
      <c r="AF239" s="167">
        <f>'Test-AI'!O237</f>
        <v>0</v>
      </c>
      <c r="AG239" s="167">
        <f>(Summary!$C$63*AD239+Summary!$C$64*AE239+Summary!$C$65*AF239)/Summary!$C$66</f>
        <v>0</v>
      </c>
      <c r="AH239" s="167">
        <f>'Test-AI'!P237</f>
        <v>0</v>
      </c>
      <c r="AI239" s="167">
        <f>'Test-AI'!Q237</f>
        <v>0</v>
      </c>
      <c r="AJ239" s="167">
        <f>'Test-AI'!R237</f>
        <v>0</v>
      </c>
      <c r="AK239" s="167">
        <f>'Test-AI'!S237</f>
        <v>0</v>
      </c>
      <c r="AL239" s="167">
        <f>'Test-AI'!T237</f>
        <v>0</v>
      </c>
      <c r="AM239" s="167">
        <f>'Test-AI'!U237</f>
        <v>0</v>
      </c>
      <c r="AN239" s="167">
        <f>'Test-AI'!V237</f>
        <v>0</v>
      </c>
      <c r="AO239" s="167">
        <f>'Test-AI'!W237</f>
        <v>0</v>
      </c>
      <c r="AP239" s="167">
        <f>'Test-AI'!X237</f>
        <v>0</v>
      </c>
      <c r="AQ239" s="167">
        <f>10*LOG10(1/((Summary!$C$80/10^(AN239/10)+Summary!$C$81/10^(AO239/10)+Summary!$C$82/10^(AP239/10))/Summary!$C$83))</f>
        <v>0</v>
      </c>
      <c r="AR239" s="167">
        <f>'Test-AI'!Y237</f>
        <v>0</v>
      </c>
      <c r="AS239" s="167">
        <f>'Test-AI'!Z237</f>
        <v>0</v>
      </c>
      <c r="AT239" s="295">
        <f>'Test-AI'!AA237</f>
        <v>0</v>
      </c>
      <c r="AU239" s="357">
        <f>'Test-AI'!AB237</f>
        <v>0</v>
      </c>
      <c r="AV239" s="357">
        <f>'Test-AI'!AC237</f>
        <v>0</v>
      </c>
      <c r="AW239" s="296">
        <f t="shared" si="19"/>
        <v>0</v>
      </c>
      <c r="AX239" s="297" t="e">
        <f t="shared" si="20"/>
        <v>#DIV/0!</v>
      </c>
      <c r="AY239" s="298" t="e">
        <f t="shared" si="21"/>
        <v>#DIV/0!</v>
      </c>
      <c r="AZ239" s="297" t="e">
        <f t="shared" si="22"/>
        <v>#DIV/0!</v>
      </c>
      <c r="BA239" s="345" t="e">
        <f t="shared" si="23"/>
        <v>#DIV/0!</v>
      </c>
      <c r="BB239" s="75"/>
      <c r="BC239" s="75"/>
      <c r="BD239" s="565"/>
      <c r="BE239" s="550"/>
      <c r="BF239" s="552"/>
      <c r="BG239" s="552"/>
      <c r="BH239" s="552"/>
      <c r="BI239" s="552"/>
      <c r="BJ239" s="552"/>
      <c r="BK239" s="553"/>
      <c r="BL239" s="552"/>
      <c r="BM239" s="553"/>
      <c r="BN239" s="552"/>
      <c r="BO239" s="546"/>
      <c r="BP239" s="541"/>
      <c r="BQ239" s="546"/>
      <c r="BR239" s="541"/>
      <c r="BS239" s="553"/>
      <c r="BT239" s="552"/>
      <c r="BU239" s="553"/>
      <c r="BV239" s="552"/>
      <c r="BW239" s="553"/>
      <c r="BX239" s="552"/>
      <c r="BY239" s="552"/>
      <c r="BZ239" s="541"/>
      <c r="CA239" s="541"/>
      <c r="CB239" s="552"/>
      <c r="CC239" s="553"/>
      <c r="CD239" s="552"/>
      <c r="CE239" s="546"/>
      <c r="CF239" s="541"/>
      <c r="CG239" s="546"/>
      <c r="CH239" s="541"/>
    </row>
    <row r="240" spans="1:86" ht="17" hidden="1" customHeight="1" x14ac:dyDescent="0.2">
      <c r="A240" s="485"/>
      <c r="B240" s="566"/>
      <c r="C240" s="485"/>
      <c r="D240" s="590"/>
      <c r="E240" s="558"/>
      <c r="F240" s="239">
        <v>135</v>
      </c>
      <c r="G240" s="294">
        <f>'Anchor-AI'!L238</f>
        <v>0</v>
      </c>
      <c r="H240" s="295">
        <f>'Anchor-AI'!M238</f>
        <v>0</v>
      </c>
      <c r="I240" s="295">
        <f>'Anchor-AI'!N238</f>
        <v>0</v>
      </c>
      <c r="J240" s="295">
        <f>'Anchor-AI'!O238</f>
        <v>0</v>
      </c>
      <c r="K240" s="295">
        <f>(Summary!$C$63*H240+Summary!$C$64*I240+Summary!$C$65*J240)/Summary!$C$66</f>
        <v>0</v>
      </c>
      <c r="L240" s="295">
        <f>'Anchor-AI'!P238</f>
        <v>0</v>
      </c>
      <c r="M240" s="295">
        <f>'Anchor-AI'!Q238</f>
        <v>0</v>
      </c>
      <c r="N240" s="295">
        <f>'Anchor-AI'!R238</f>
        <v>0</v>
      </c>
      <c r="O240" s="295">
        <f>'Anchor-AI'!S238</f>
        <v>0</v>
      </c>
      <c r="P240" s="295">
        <f>'Anchor-AI'!T238</f>
        <v>0</v>
      </c>
      <c r="Q240" s="295">
        <f>'Anchor-AI'!U238</f>
        <v>0</v>
      </c>
      <c r="R240" s="295">
        <f>'Anchor-AI'!V238</f>
        <v>0</v>
      </c>
      <c r="S240" s="295">
        <f>'Anchor-AI'!W238</f>
        <v>0</v>
      </c>
      <c r="T240" s="295">
        <f>'Anchor-AI'!X238</f>
        <v>0</v>
      </c>
      <c r="U240" s="295">
        <f>10*LOG10(1/((Summary!$C$80/10^(R240/10)+Summary!$C$81/10^(S240/10)+Summary!$C$82/10^(T240/10))/Summary!$C$83))</f>
        <v>0</v>
      </c>
      <c r="V240" s="295">
        <f>'Anchor-AI'!Y238</f>
        <v>0</v>
      </c>
      <c r="W240" s="295">
        <f>'Anchor-AI'!Z238</f>
        <v>0</v>
      </c>
      <c r="X240" s="295">
        <f>'Anchor-AI'!AA238</f>
        <v>0</v>
      </c>
      <c r="Y240" s="357">
        <f>'Anchor-AI'!AB238</f>
        <v>0</v>
      </c>
      <c r="Z240" s="357">
        <f>'Anchor-AI'!AC238</f>
        <v>0</v>
      </c>
      <c r="AA240" s="296">
        <f t="shared" si="18"/>
        <v>0</v>
      </c>
      <c r="AC240" s="170">
        <f>'Test-AI'!L238</f>
        <v>0</v>
      </c>
      <c r="AD240" s="167">
        <f>'Test-AI'!M238</f>
        <v>0</v>
      </c>
      <c r="AE240" s="167">
        <f>'Test-AI'!N238</f>
        <v>0</v>
      </c>
      <c r="AF240" s="167">
        <f>'Test-AI'!O238</f>
        <v>0</v>
      </c>
      <c r="AG240" s="167">
        <f>(Summary!$C$63*AD240+Summary!$C$64*AE240+Summary!$C$65*AF240)/Summary!$C$66</f>
        <v>0</v>
      </c>
      <c r="AH240" s="167">
        <f>'Test-AI'!P238</f>
        <v>0</v>
      </c>
      <c r="AI240" s="167">
        <f>'Test-AI'!Q238</f>
        <v>0</v>
      </c>
      <c r="AJ240" s="167">
        <f>'Test-AI'!R238</f>
        <v>0</v>
      </c>
      <c r="AK240" s="167">
        <f>'Test-AI'!S238</f>
        <v>0</v>
      </c>
      <c r="AL240" s="167">
        <f>'Test-AI'!T238</f>
        <v>0</v>
      </c>
      <c r="AM240" s="167">
        <f>'Test-AI'!U238</f>
        <v>0</v>
      </c>
      <c r="AN240" s="167">
        <f>'Test-AI'!V238</f>
        <v>0</v>
      </c>
      <c r="AO240" s="167">
        <f>'Test-AI'!W238</f>
        <v>0</v>
      </c>
      <c r="AP240" s="167">
        <f>'Test-AI'!X238</f>
        <v>0</v>
      </c>
      <c r="AQ240" s="167">
        <f>10*LOG10(1/((Summary!$C$80/10^(AN240/10)+Summary!$C$81/10^(AO240/10)+Summary!$C$82/10^(AP240/10))/Summary!$C$83))</f>
        <v>0</v>
      </c>
      <c r="AR240" s="167">
        <f>'Test-AI'!Y238</f>
        <v>0</v>
      </c>
      <c r="AS240" s="167">
        <f>'Test-AI'!Z238</f>
        <v>0</v>
      </c>
      <c r="AT240" s="295">
        <f>'Test-AI'!AA238</f>
        <v>0</v>
      </c>
      <c r="AU240" s="357">
        <f>'Test-AI'!AB238</f>
        <v>0</v>
      </c>
      <c r="AV240" s="357">
        <f>'Test-AI'!AC238</f>
        <v>0</v>
      </c>
      <c r="AW240" s="296">
        <f t="shared" si="19"/>
        <v>0</v>
      </c>
      <c r="AX240" s="297" t="e">
        <f t="shared" si="20"/>
        <v>#DIV/0!</v>
      </c>
      <c r="AY240" s="298" t="e">
        <f t="shared" si="21"/>
        <v>#DIV/0!</v>
      </c>
      <c r="AZ240" s="297" t="e">
        <f t="shared" si="22"/>
        <v>#DIV/0!</v>
      </c>
      <c r="BA240" s="345" t="e">
        <f t="shared" si="23"/>
        <v>#DIV/0!</v>
      </c>
      <c r="BB240" s="75"/>
      <c r="BC240" s="75"/>
      <c r="BD240" s="573" t="s">
        <v>147</v>
      </c>
      <c r="BE240" s="549" t="e">
        <f t="array" ref="BE240">bdRateExtend($G239:$G242,H239:H242,$AC239:$AC242,AD239:AD242)</f>
        <v>#VALUE!</v>
      </c>
      <c r="BF240" s="552"/>
      <c r="BG240" s="552"/>
      <c r="BH240" s="552"/>
      <c r="BI240" s="552"/>
      <c r="BJ240" s="552"/>
      <c r="BK240" s="551" t="e">
        <f t="array" ref="BK240">bdRateExtend($G239:$G242,L239:L242,$AC239:$AC242,AH239:AH242)</f>
        <v>#VALUE!</v>
      </c>
      <c r="BL240" s="552"/>
      <c r="BM240" s="551" t="e">
        <f t="array" ref="BM240">bdRateExtend($G239:$G242,M239:M242,$AC239:$AC242,AI239:AI242)</f>
        <v>#VALUE!</v>
      </c>
      <c r="BN240" s="552"/>
      <c r="BO240" s="545" t="e">
        <f t="array" ref="BO240">bdRateExtend($G239:$G242,N239:N242,$AC239:$AC242,AJ239:AJ242,"None", FALSE,1)</f>
        <v>#VALUE!</v>
      </c>
      <c r="BP240" s="541"/>
      <c r="BQ240" s="545" t="e">
        <f t="array" ref="BQ240">bdRateExtend($G239:$G242,O239:O242,$AC239:$AC242,AK239:AK242,"None", FALSE,1)</f>
        <v>#VALUE!</v>
      </c>
      <c r="BR240" s="541"/>
      <c r="BS240" s="551" t="e">
        <f t="array" ref="BS240">bdRateExtend($G239:$G242,P239:P242,$AC239:$AC242,AL239:AL242)</f>
        <v>#VALUE!</v>
      </c>
      <c r="BT240" s="552"/>
      <c r="BU240" s="551" t="e">
        <f t="array" ref="BU240">bdRateExtend($G239:$G242,Q239:Q242,$AC239:$AC242,AM239:AM242)</f>
        <v>#VALUE!</v>
      </c>
      <c r="BV240" s="552"/>
      <c r="BW240" s="551" t="e">
        <f t="array" ref="BW240">bdRateExtend($G239:$G242,R239:R242,$AC239:$AC242,AN239:AN242)</f>
        <v>#VALUE!</v>
      </c>
      <c r="BX240" s="552"/>
      <c r="BY240" s="552"/>
      <c r="BZ240" s="541"/>
      <c r="CA240" s="541"/>
      <c r="CB240" s="552"/>
      <c r="CC240" s="561" t="e">
        <f t="array" ref="CC240">bdCAMBIExtend($G239:$G242,V239:V242,$AC239:$AC242,AR239:AR242)</f>
        <v>#VALUE!</v>
      </c>
      <c r="CD240" s="552"/>
      <c r="CE240" s="554">
        <f t="array" ref="CE240">testVMAFRange($G239:$G242,N239:N242,$AC239:$AC242,AJ239:AJ242)</f>
        <v>0</v>
      </c>
      <c r="CF240" s="541"/>
      <c r="CG240" s="554">
        <f t="array" ref="CG240">testVMAFRange($G239:$G242,O239:O242,$AC239:$AC242,AK239:AK242)</f>
        <v>0</v>
      </c>
      <c r="CH240" s="541"/>
    </row>
    <row r="241" spans="1:86" ht="17" hidden="1" customHeight="1" x14ac:dyDescent="0.2">
      <c r="A241" s="485"/>
      <c r="B241" s="566"/>
      <c r="C241" s="485"/>
      <c r="D241" s="590"/>
      <c r="E241" s="558"/>
      <c r="F241" s="239">
        <v>160</v>
      </c>
      <c r="G241" s="294">
        <f>'Anchor-AI'!L239</f>
        <v>0</v>
      </c>
      <c r="H241" s="295">
        <f>'Anchor-AI'!M239</f>
        <v>0</v>
      </c>
      <c r="I241" s="295">
        <f>'Anchor-AI'!N239</f>
        <v>0</v>
      </c>
      <c r="J241" s="295">
        <f>'Anchor-AI'!O239</f>
        <v>0</v>
      </c>
      <c r="K241" s="295">
        <f>(Summary!$C$63*H241+Summary!$C$64*I241+Summary!$C$65*J241)/Summary!$C$66</f>
        <v>0</v>
      </c>
      <c r="L241" s="295">
        <f>'Anchor-AI'!P239</f>
        <v>0</v>
      </c>
      <c r="M241" s="295">
        <f>'Anchor-AI'!Q239</f>
        <v>0</v>
      </c>
      <c r="N241" s="295">
        <f>'Anchor-AI'!R239</f>
        <v>0</v>
      </c>
      <c r="O241" s="295">
        <f>'Anchor-AI'!S239</f>
        <v>0</v>
      </c>
      <c r="P241" s="295">
        <f>'Anchor-AI'!T239</f>
        <v>0</v>
      </c>
      <c r="Q241" s="295">
        <f>'Anchor-AI'!U239</f>
        <v>0</v>
      </c>
      <c r="R241" s="295">
        <f>'Anchor-AI'!V239</f>
        <v>0</v>
      </c>
      <c r="S241" s="295">
        <f>'Anchor-AI'!W239</f>
        <v>0</v>
      </c>
      <c r="T241" s="295">
        <f>'Anchor-AI'!X239</f>
        <v>0</v>
      </c>
      <c r="U241" s="295">
        <f>10*LOG10(1/((Summary!$C$80/10^(R241/10)+Summary!$C$81/10^(S241/10)+Summary!$C$82/10^(T241/10))/Summary!$C$83))</f>
        <v>0</v>
      </c>
      <c r="V241" s="295">
        <f>'Anchor-AI'!Y239</f>
        <v>0</v>
      </c>
      <c r="W241" s="295">
        <f>'Anchor-AI'!Z239</f>
        <v>0</v>
      </c>
      <c r="X241" s="295">
        <f>'Anchor-AI'!AA239</f>
        <v>0</v>
      </c>
      <c r="Y241" s="357">
        <f>'Anchor-AI'!AB239</f>
        <v>0</v>
      </c>
      <c r="Z241" s="357">
        <f>'Anchor-AI'!AC239</f>
        <v>0</v>
      </c>
      <c r="AA241" s="296">
        <f t="shared" si="18"/>
        <v>0</v>
      </c>
      <c r="AC241" s="170">
        <f>'Test-AI'!L239</f>
        <v>0</v>
      </c>
      <c r="AD241" s="167">
        <f>'Test-AI'!M239</f>
        <v>0</v>
      </c>
      <c r="AE241" s="167">
        <f>'Test-AI'!N239</f>
        <v>0</v>
      </c>
      <c r="AF241" s="167">
        <f>'Test-AI'!O239</f>
        <v>0</v>
      </c>
      <c r="AG241" s="167">
        <f>(Summary!$C$63*AD241+Summary!$C$64*AE241+Summary!$C$65*AF241)/Summary!$C$66</f>
        <v>0</v>
      </c>
      <c r="AH241" s="167">
        <f>'Test-AI'!P239</f>
        <v>0</v>
      </c>
      <c r="AI241" s="167">
        <f>'Test-AI'!Q239</f>
        <v>0</v>
      </c>
      <c r="AJ241" s="167">
        <f>'Test-AI'!R239</f>
        <v>0</v>
      </c>
      <c r="AK241" s="167">
        <f>'Test-AI'!S239</f>
        <v>0</v>
      </c>
      <c r="AL241" s="167">
        <f>'Test-AI'!T239</f>
        <v>0</v>
      </c>
      <c r="AM241" s="167">
        <f>'Test-AI'!U239</f>
        <v>0</v>
      </c>
      <c r="AN241" s="167">
        <f>'Test-AI'!V239</f>
        <v>0</v>
      </c>
      <c r="AO241" s="167">
        <f>'Test-AI'!W239</f>
        <v>0</v>
      </c>
      <c r="AP241" s="167">
        <f>'Test-AI'!X239</f>
        <v>0</v>
      </c>
      <c r="AQ241" s="167">
        <f>10*LOG10(1/((Summary!$C$80/10^(AN241/10)+Summary!$C$81/10^(AO241/10)+Summary!$C$82/10^(AP241/10))/Summary!$C$83))</f>
        <v>0</v>
      </c>
      <c r="AR241" s="167">
        <f>'Test-AI'!Y239</f>
        <v>0</v>
      </c>
      <c r="AS241" s="167">
        <f>'Test-AI'!Z239</f>
        <v>0</v>
      </c>
      <c r="AT241" s="295">
        <f>'Test-AI'!AA239</f>
        <v>0</v>
      </c>
      <c r="AU241" s="357">
        <f>'Test-AI'!AB239</f>
        <v>0</v>
      </c>
      <c r="AV241" s="357">
        <f>'Test-AI'!AC239</f>
        <v>0</v>
      </c>
      <c r="AW241" s="296">
        <f t="shared" si="19"/>
        <v>0</v>
      </c>
      <c r="AX241" s="297" t="e">
        <f t="shared" si="20"/>
        <v>#DIV/0!</v>
      </c>
      <c r="AY241" s="298" t="e">
        <f t="shared" si="21"/>
        <v>#DIV/0!</v>
      </c>
      <c r="AZ241" s="297" t="e">
        <f t="shared" si="22"/>
        <v>#DIV/0!</v>
      </c>
      <c r="BA241" s="345" t="e">
        <f t="shared" si="23"/>
        <v>#DIV/0!</v>
      </c>
      <c r="BB241" s="75"/>
      <c r="BC241" s="75"/>
      <c r="BD241" s="565"/>
      <c r="BE241" s="550"/>
      <c r="BF241" s="552"/>
      <c r="BG241" s="552"/>
      <c r="BH241" s="552"/>
      <c r="BI241" s="552"/>
      <c r="BJ241" s="552"/>
      <c r="BK241" s="553"/>
      <c r="BL241" s="552"/>
      <c r="BM241" s="553"/>
      <c r="BN241" s="552"/>
      <c r="BO241" s="546"/>
      <c r="BP241" s="541"/>
      <c r="BQ241" s="546"/>
      <c r="BR241" s="541"/>
      <c r="BS241" s="553"/>
      <c r="BT241" s="552"/>
      <c r="BU241" s="553"/>
      <c r="BV241" s="552"/>
      <c r="BW241" s="553"/>
      <c r="BX241" s="552"/>
      <c r="BY241" s="552"/>
      <c r="BZ241" s="541"/>
      <c r="CA241" s="541"/>
      <c r="CB241" s="552"/>
      <c r="CC241" s="553"/>
      <c r="CD241" s="552"/>
      <c r="CE241" s="546"/>
      <c r="CF241" s="541"/>
      <c r="CG241" s="546"/>
      <c r="CH241" s="541"/>
    </row>
    <row r="242" spans="1:86" ht="17" hidden="1" customHeight="1" thickBot="1" x14ac:dyDescent="0.25">
      <c r="A242" s="485"/>
      <c r="B242" s="566"/>
      <c r="C242" s="485"/>
      <c r="D242" s="590"/>
      <c r="E242" s="558"/>
      <c r="F242" s="239">
        <v>185</v>
      </c>
      <c r="G242" s="294">
        <f>'Anchor-AI'!L240</f>
        <v>0</v>
      </c>
      <c r="H242" s="295">
        <f>'Anchor-AI'!M240</f>
        <v>0</v>
      </c>
      <c r="I242" s="295">
        <f>'Anchor-AI'!N240</f>
        <v>0</v>
      </c>
      <c r="J242" s="295">
        <f>'Anchor-AI'!O240</f>
        <v>0</v>
      </c>
      <c r="K242" s="295">
        <f>(Summary!$C$63*H242+Summary!$C$64*I242+Summary!$C$65*J242)/Summary!$C$66</f>
        <v>0</v>
      </c>
      <c r="L242" s="295">
        <f>'Anchor-AI'!P240</f>
        <v>0</v>
      </c>
      <c r="M242" s="295">
        <f>'Anchor-AI'!Q240</f>
        <v>0</v>
      </c>
      <c r="N242" s="295">
        <f>'Anchor-AI'!R240</f>
        <v>0</v>
      </c>
      <c r="O242" s="295">
        <f>'Anchor-AI'!S240</f>
        <v>0</v>
      </c>
      <c r="P242" s="295">
        <f>'Anchor-AI'!T240</f>
        <v>0</v>
      </c>
      <c r="Q242" s="295">
        <f>'Anchor-AI'!U240</f>
        <v>0</v>
      </c>
      <c r="R242" s="295">
        <f>'Anchor-AI'!V240</f>
        <v>0</v>
      </c>
      <c r="S242" s="295">
        <f>'Anchor-AI'!W240</f>
        <v>0</v>
      </c>
      <c r="T242" s="295">
        <f>'Anchor-AI'!X240</f>
        <v>0</v>
      </c>
      <c r="U242" s="295">
        <f>10*LOG10(1/((Summary!$C$80/10^(R242/10)+Summary!$C$81/10^(S242/10)+Summary!$C$82/10^(T242/10))/Summary!$C$83))</f>
        <v>0</v>
      </c>
      <c r="V242" s="295">
        <f>'Anchor-AI'!Y240</f>
        <v>0</v>
      </c>
      <c r="W242" s="295">
        <f>'Anchor-AI'!Z240</f>
        <v>0</v>
      </c>
      <c r="X242" s="295">
        <f>'Anchor-AI'!AA240</f>
        <v>0</v>
      </c>
      <c r="Y242" s="357">
        <f>'Anchor-AI'!AB240</f>
        <v>0</v>
      </c>
      <c r="Z242" s="357">
        <f>'Anchor-AI'!AC240</f>
        <v>0</v>
      </c>
      <c r="AA242" s="296">
        <f t="shared" si="18"/>
        <v>0</v>
      </c>
      <c r="AC242" s="170">
        <f>'Test-AI'!L240</f>
        <v>0</v>
      </c>
      <c r="AD242" s="167">
        <f>'Test-AI'!M240</f>
        <v>0</v>
      </c>
      <c r="AE242" s="167">
        <f>'Test-AI'!N240</f>
        <v>0</v>
      </c>
      <c r="AF242" s="167">
        <f>'Test-AI'!O240</f>
        <v>0</v>
      </c>
      <c r="AG242" s="167">
        <f>(Summary!$C$63*AD242+Summary!$C$64*AE242+Summary!$C$65*AF242)/Summary!$C$66</f>
        <v>0</v>
      </c>
      <c r="AH242" s="167">
        <f>'Test-AI'!P240</f>
        <v>0</v>
      </c>
      <c r="AI242" s="167">
        <f>'Test-AI'!Q240</f>
        <v>0</v>
      </c>
      <c r="AJ242" s="167">
        <f>'Test-AI'!R240</f>
        <v>0</v>
      </c>
      <c r="AK242" s="167">
        <f>'Test-AI'!S240</f>
        <v>0</v>
      </c>
      <c r="AL242" s="167">
        <f>'Test-AI'!T240</f>
        <v>0</v>
      </c>
      <c r="AM242" s="167">
        <f>'Test-AI'!U240</f>
        <v>0</v>
      </c>
      <c r="AN242" s="167">
        <f>'Test-AI'!V240</f>
        <v>0</v>
      </c>
      <c r="AO242" s="167">
        <f>'Test-AI'!W240</f>
        <v>0</v>
      </c>
      <c r="AP242" s="167">
        <f>'Test-AI'!X240</f>
        <v>0</v>
      </c>
      <c r="AQ242" s="167">
        <f>10*LOG10(1/((Summary!$C$80/10^(AN242/10)+Summary!$C$81/10^(AO242/10)+Summary!$C$82/10^(AP242/10))/Summary!$C$83))</f>
        <v>0</v>
      </c>
      <c r="AR242" s="167">
        <f>'Test-AI'!Y240</f>
        <v>0</v>
      </c>
      <c r="AS242" s="167">
        <f>'Test-AI'!Z240</f>
        <v>0</v>
      </c>
      <c r="AT242" s="295">
        <f>'Test-AI'!AA240</f>
        <v>0</v>
      </c>
      <c r="AU242" s="357">
        <f>'Test-AI'!AB240</f>
        <v>0</v>
      </c>
      <c r="AV242" s="357">
        <f>'Test-AI'!AC240</f>
        <v>0</v>
      </c>
      <c r="AW242" s="296">
        <f t="shared" si="19"/>
        <v>0</v>
      </c>
      <c r="AX242" s="297" t="e">
        <f t="shared" si="20"/>
        <v>#DIV/0!</v>
      </c>
      <c r="AY242" s="298" t="e">
        <f t="shared" si="21"/>
        <v>#DIV/0!</v>
      </c>
      <c r="AZ242" s="297" t="e">
        <f t="shared" si="22"/>
        <v>#DIV/0!</v>
      </c>
      <c r="BA242" s="345" t="e">
        <f t="shared" si="23"/>
        <v>#DIV/0!</v>
      </c>
      <c r="BB242" s="75"/>
      <c r="BC242" s="75"/>
      <c r="BD242" s="574" t="s">
        <v>46</v>
      </c>
      <c r="BE242" s="549" t="e">
        <f t="array" ref="BE242">bdRateExtend($G240:$G243,H240:H243,$AC240:$AC243,AD240:AD243)</f>
        <v>#VALUE!</v>
      </c>
      <c r="BF242" s="552"/>
      <c r="BG242" s="552"/>
      <c r="BH242" s="552"/>
      <c r="BI242" s="552"/>
      <c r="BJ242" s="552"/>
      <c r="BK242" s="551" t="e">
        <f t="array" ref="BK242">bdRateExtend($G240:$G243,L240:L243,$AC240:$AC243,AH240:AH243)</f>
        <v>#VALUE!</v>
      </c>
      <c r="BL242" s="552"/>
      <c r="BM242" s="551" t="e">
        <f t="array" ref="BM242">bdRateExtend($G240:$G243,M240:M243,$AC240:$AC243,AI240:AI243)</f>
        <v>#VALUE!</v>
      </c>
      <c r="BN242" s="552"/>
      <c r="BO242" s="545" t="e">
        <f t="array" ref="BO242">bdRateExtend($G240:$G243,N240:N243,$AC240:$AC243,AJ240:AJ243,"None", FALSE,1)</f>
        <v>#VALUE!</v>
      </c>
      <c r="BP242" s="541"/>
      <c r="BQ242" s="545" t="e">
        <f t="array" ref="BQ242">bdRateExtend($G240:$G243,O240:O243,$AC240:$AC243,AK240:AK243,"None", FALSE,1)</f>
        <v>#VALUE!</v>
      </c>
      <c r="BR242" s="541"/>
      <c r="BS242" s="551" t="e">
        <f t="array" ref="BS242">bdRateExtend($G240:$G243,P240:P243,$AC240:$AC243,AL240:AL243)</f>
        <v>#VALUE!</v>
      </c>
      <c r="BT242" s="552"/>
      <c r="BU242" s="551" t="e">
        <f t="array" ref="BU242">bdRateExtend($G240:$G243,Q240:Q243,$AC240:$AC243,AM240:AM243)</f>
        <v>#VALUE!</v>
      </c>
      <c r="BV242" s="552"/>
      <c r="BW242" s="551" t="e">
        <f t="array" ref="BW242">bdRateExtend($G240:$G243,R240:R243,$AC240:$AC243,AN240:AN243)</f>
        <v>#VALUE!</v>
      </c>
      <c r="BX242" s="552"/>
      <c r="BY242" s="552"/>
      <c r="BZ242" s="541"/>
      <c r="CA242" s="541"/>
      <c r="CB242" s="552"/>
      <c r="CC242" s="561" t="e">
        <f t="array" ref="CC242">bdCAMBIExtend($G240:$G243,V240:V243,$AC240:$AC243,AR240:AR243)</f>
        <v>#VALUE!</v>
      </c>
      <c r="CD242" s="552"/>
      <c r="CE242" s="554">
        <f t="array" ref="CE242">testVMAFRange($G240:$G243,N240:N243,$AC240:$AC243,AJ240:AJ243)</f>
        <v>0</v>
      </c>
      <c r="CF242" s="541"/>
      <c r="CG242" s="554">
        <f t="array" ref="CG242">testVMAFRange($G240:$G243,O240:O243,$AC240:$AC243,AK240:AK243)</f>
        <v>0</v>
      </c>
      <c r="CH242" s="541"/>
    </row>
    <row r="243" spans="1:86" ht="17" hidden="1" customHeight="1" thickBot="1" x14ac:dyDescent="0.25">
      <c r="A243" s="485"/>
      <c r="B243" s="596"/>
      <c r="C243" s="486"/>
      <c r="D243" s="591"/>
      <c r="E243" s="559"/>
      <c r="F243" s="240">
        <v>210</v>
      </c>
      <c r="G243" s="299">
        <f>'Anchor-AI'!L241</f>
        <v>0</v>
      </c>
      <c r="H243" s="300">
        <f>'Anchor-AI'!M241</f>
        <v>0</v>
      </c>
      <c r="I243" s="300">
        <f>'Anchor-AI'!N241</f>
        <v>0</v>
      </c>
      <c r="J243" s="300">
        <f>'Anchor-AI'!O241</f>
        <v>0</v>
      </c>
      <c r="K243" s="295">
        <f>(Summary!$C$63*H243+Summary!$C$64*I243+Summary!$C$65*J243)/Summary!$C$66</f>
        <v>0</v>
      </c>
      <c r="L243" s="300">
        <f>'Anchor-AI'!P241</f>
        <v>0</v>
      </c>
      <c r="M243" s="300">
        <f>'Anchor-AI'!Q241</f>
        <v>0</v>
      </c>
      <c r="N243" s="300">
        <f>'Anchor-AI'!R241</f>
        <v>0</v>
      </c>
      <c r="O243" s="300">
        <f>'Anchor-AI'!S241</f>
        <v>0</v>
      </c>
      <c r="P243" s="300">
        <f>'Anchor-AI'!T241</f>
        <v>0</v>
      </c>
      <c r="Q243" s="300">
        <f>'Anchor-AI'!U241</f>
        <v>0</v>
      </c>
      <c r="R243" s="300">
        <f>'Anchor-AI'!V241</f>
        <v>0</v>
      </c>
      <c r="S243" s="300">
        <f>'Anchor-AI'!W241</f>
        <v>0</v>
      </c>
      <c r="T243" s="300">
        <f>'Anchor-AI'!X241</f>
        <v>0</v>
      </c>
      <c r="U243" s="300">
        <f>10*LOG10(1/((Summary!$C$80/10^(R243/10)+Summary!$C$81/10^(S243/10)+Summary!$C$82/10^(T243/10))/Summary!$C$83))</f>
        <v>0</v>
      </c>
      <c r="V243" s="300">
        <f>'Anchor-AI'!Y241</f>
        <v>0</v>
      </c>
      <c r="W243" s="300">
        <f>'Anchor-AI'!Z241</f>
        <v>0</v>
      </c>
      <c r="X243" s="300">
        <f>'Anchor-AI'!AA241</f>
        <v>0</v>
      </c>
      <c r="Y243" s="357">
        <f>'Anchor-AI'!AB241</f>
        <v>0</v>
      </c>
      <c r="Z243" s="357">
        <f>'Anchor-AI'!AC241</f>
        <v>0</v>
      </c>
      <c r="AA243" s="301">
        <f t="shared" si="18"/>
        <v>0</v>
      </c>
      <c r="AC243" s="171">
        <f>'Test-AI'!L241</f>
        <v>0</v>
      </c>
      <c r="AD243" s="168">
        <f>'Test-AI'!M241</f>
        <v>0</v>
      </c>
      <c r="AE243" s="168">
        <f>'Test-AI'!N241</f>
        <v>0</v>
      </c>
      <c r="AF243" s="168">
        <f>'Test-AI'!O241</f>
        <v>0</v>
      </c>
      <c r="AG243" s="168">
        <f>(Summary!$C$63*AD243+Summary!$C$64*AE243+Summary!$C$65*AF243)/Summary!$C$66</f>
        <v>0</v>
      </c>
      <c r="AH243" s="168">
        <f>'Test-AI'!P241</f>
        <v>0</v>
      </c>
      <c r="AI243" s="168">
        <f>'Test-AI'!Q241</f>
        <v>0</v>
      </c>
      <c r="AJ243" s="168">
        <f>'Test-AI'!R241</f>
        <v>0</v>
      </c>
      <c r="AK243" s="168">
        <f>'Test-AI'!S241</f>
        <v>0</v>
      </c>
      <c r="AL243" s="168">
        <f>'Test-AI'!T241</f>
        <v>0</v>
      </c>
      <c r="AM243" s="168">
        <f>'Test-AI'!U241</f>
        <v>0</v>
      </c>
      <c r="AN243" s="168">
        <f>'Test-AI'!V241</f>
        <v>0</v>
      </c>
      <c r="AO243" s="168">
        <f>'Test-AI'!W241</f>
        <v>0</v>
      </c>
      <c r="AP243" s="168">
        <f>'Test-AI'!X241</f>
        <v>0</v>
      </c>
      <c r="AQ243" s="168">
        <f>10*LOG10(1/((Summary!$C$80/10^(AN243/10)+Summary!$C$81/10^(AO243/10)+Summary!$C$82/10^(AP243/10))/Summary!$C$83))</f>
        <v>0</v>
      </c>
      <c r="AR243" s="168">
        <f>'Test-AI'!Y241</f>
        <v>0</v>
      </c>
      <c r="AS243" s="168">
        <f>'Test-AI'!Z241</f>
        <v>0</v>
      </c>
      <c r="AT243" s="300">
        <f>'Test-AI'!AA241</f>
        <v>0</v>
      </c>
      <c r="AU243" s="357">
        <f>'Test-AI'!AB241</f>
        <v>0</v>
      </c>
      <c r="AV243" s="357">
        <f>'Test-AI'!AC241</f>
        <v>0</v>
      </c>
      <c r="AW243" s="301">
        <f t="shared" si="19"/>
        <v>0</v>
      </c>
      <c r="AX243" s="302" t="e">
        <f t="shared" si="20"/>
        <v>#DIV/0!</v>
      </c>
      <c r="AY243" s="303" t="e">
        <f t="shared" si="21"/>
        <v>#DIV/0!</v>
      </c>
      <c r="AZ243" s="297" t="e">
        <f t="shared" si="22"/>
        <v>#DIV/0!</v>
      </c>
      <c r="BA243" s="345" t="e">
        <f t="shared" si="23"/>
        <v>#DIV/0!</v>
      </c>
      <c r="BB243" s="75"/>
      <c r="BC243" s="75"/>
      <c r="BD243" s="570"/>
      <c r="BE243" s="550"/>
      <c r="BF243" s="553"/>
      <c r="BG243" s="553"/>
      <c r="BH243" s="553"/>
      <c r="BI243" s="553"/>
      <c r="BJ243" s="553"/>
      <c r="BK243" s="553"/>
      <c r="BL243" s="553"/>
      <c r="BM243" s="553"/>
      <c r="BN243" s="553"/>
      <c r="BO243" s="546"/>
      <c r="BP243" s="544"/>
      <c r="BQ243" s="546"/>
      <c r="BR243" s="544"/>
      <c r="BS243" s="553"/>
      <c r="BT243" s="553"/>
      <c r="BU243" s="553"/>
      <c r="BV243" s="553"/>
      <c r="BW243" s="553"/>
      <c r="BX243" s="553"/>
      <c r="BY243" s="553"/>
      <c r="BZ243" s="544"/>
      <c r="CA243" s="544"/>
      <c r="CB243" s="553"/>
      <c r="CC243" s="553"/>
      <c r="CD243" s="553"/>
      <c r="CE243" s="546"/>
      <c r="CF243" s="544"/>
      <c r="CG243" s="546"/>
      <c r="CH243" s="544"/>
    </row>
    <row r="244" spans="1:86" ht="17" hidden="1" customHeight="1" thickBot="1" x14ac:dyDescent="0.25">
      <c r="A244" s="485"/>
      <c r="B244" s="595" t="s">
        <v>153</v>
      </c>
      <c r="C244" s="586" t="s">
        <v>73</v>
      </c>
      <c r="D244" s="589">
        <v>29.97</v>
      </c>
      <c r="E244" s="557">
        <v>8</v>
      </c>
      <c r="F244" s="238">
        <v>85</v>
      </c>
      <c r="G244" s="289">
        <f>'Anchor-AI'!L242</f>
        <v>0</v>
      </c>
      <c r="H244" s="290">
        <f>'Anchor-AI'!M242</f>
        <v>0</v>
      </c>
      <c r="I244" s="290">
        <f>'Anchor-AI'!N242</f>
        <v>0</v>
      </c>
      <c r="J244" s="290">
        <f>'Anchor-AI'!O242</f>
        <v>0</v>
      </c>
      <c r="K244" s="290">
        <f>(Summary!$C$63*H244+Summary!$C$64*I244+Summary!$C$65*J244)/Summary!$C$66</f>
        <v>0</v>
      </c>
      <c r="L244" s="290">
        <f>'Anchor-AI'!P242</f>
        <v>0</v>
      </c>
      <c r="M244" s="290">
        <f>'Anchor-AI'!Q242</f>
        <v>0</v>
      </c>
      <c r="N244" s="290">
        <f>'Anchor-AI'!R242</f>
        <v>0</v>
      </c>
      <c r="O244" s="290">
        <f>'Anchor-AI'!S242</f>
        <v>0</v>
      </c>
      <c r="P244" s="290">
        <f>'Anchor-AI'!T242</f>
        <v>0</v>
      </c>
      <c r="Q244" s="290">
        <f>'Anchor-AI'!U242</f>
        <v>0</v>
      </c>
      <c r="R244" s="290">
        <f>'Anchor-AI'!V242</f>
        <v>0</v>
      </c>
      <c r="S244" s="290">
        <f>'Anchor-AI'!W242</f>
        <v>0</v>
      </c>
      <c r="T244" s="290">
        <f>'Anchor-AI'!X242</f>
        <v>0</v>
      </c>
      <c r="U244" s="290">
        <f>10*LOG10(1/((Summary!$C$80/10^(R244/10)+Summary!$C$81/10^(S244/10)+Summary!$C$82/10^(T244/10))/Summary!$C$83))</f>
        <v>0</v>
      </c>
      <c r="V244" s="290">
        <f>'Anchor-AI'!Y242</f>
        <v>0</v>
      </c>
      <c r="W244" s="290">
        <f>'Anchor-AI'!Z242</f>
        <v>0</v>
      </c>
      <c r="X244" s="290">
        <f>'Anchor-AI'!AA242</f>
        <v>0</v>
      </c>
      <c r="Y244" s="360">
        <f>'Anchor-AI'!AB242</f>
        <v>0</v>
      </c>
      <c r="Z244" s="360">
        <f>'Anchor-AI'!AC242</f>
        <v>0</v>
      </c>
      <c r="AA244" s="291">
        <f t="shared" si="18"/>
        <v>0</v>
      </c>
      <c r="AC244" s="169">
        <f>'Test-AI'!L242</f>
        <v>0</v>
      </c>
      <c r="AD244" s="166">
        <f>'Test-AI'!M242</f>
        <v>0</v>
      </c>
      <c r="AE244" s="166">
        <f>'Test-AI'!N242</f>
        <v>0</v>
      </c>
      <c r="AF244" s="166">
        <f>'Test-AI'!O242</f>
        <v>0</v>
      </c>
      <c r="AG244" s="166">
        <f>(Summary!$C$63*AD244+Summary!$C$64*AE244+Summary!$C$65*AF244)/Summary!$C$66</f>
        <v>0</v>
      </c>
      <c r="AH244" s="166">
        <f>'Test-AI'!P242</f>
        <v>0</v>
      </c>
      <c r="AI244" s="166">
        <f>'Test-AI'!Q242</f>
        <v>0</v>
      </c>
      <c r="AJ244" s="166">
        <f>'Test-AI'!R242</f>
        <v>0</v>
      </c>
      <c r="AK244" s="166">
        <f>'Test-AI'!S242</f>
        <v>0</v>
      </c>
      <c r="AL244" s="166">
        <f>'Test-AI'!T242</f>
        <v>0</v>
      </c>
      <c r="AM244" s="166">
        <f>'Test-AI'!U242</f>
        <v>0</v>
      </c>
      <c r="AN244" s="166">
        <f>'Test-AI'!V242</f>
        <v>0</v>
      </c>
      <c r="AO244" s="166">
        <f>'Test-AI'!W242</f>
        <v>0</v>
      </c>
      <c r="AP244" s="166">
        <f>'Test-AI'!X242</f>
        <v>0</v>
      </c>
      <c r="AQ244" s="166">
        <f>10*LOG10(1/((Summary!$C$80/10^(AN244/10)+Summary!$C$81/10^(AO244/10)+Summary!$C$82/10^(AP244/10))/Summary!$C$83))</f>
        <v>0</v>
      </c>
      <c r="AR244" s="166">
        <f>'Test-AI'!Y242</f>
        <v>0</v>
      </c>
      <c r="AS244" s="166">
        <f>'Test-AI'!Z242</f>
        <v>0</v>
      </c>
      <c r="AT244" s="290">
        <f>'Test-AI'!AA242</f>
        <v>0</v>
      </c>
      <c r="AU244" s="356">
        <f>'Test-AI'!AB242</f>
        <v>0</v>
      </c>
      <c r="AV244" s="356">
        <f>'Test-AI'!AC242</f>
        <v>0</v>
      </c>
      <c r="AW244" s="291">
        <f t="shared" si="19"/>
        <v>0</v>
      </c>
      <c r="AX244" s="292" t="e">
        <f t="shared" si="20"/>
        <v>#DIV/0!</v>
      </c>
      <c r="AY244" s="293" t="e">
        <f t="shared" si="21"/>
        <v>#DIV/0!</v>
      </c>
      <c r="AZ244" s="292" t="e">
        <f t="shared" si="22"/>
        <v>#DIV/0!</v>
      </c>
      <c r="BA244" s="344" t="e">
        <f t="shared" si="23"/>
        <v>#DIV/0!</v>
      </c>
      <c r="BB244" s="75"/>
      <c r="BC244" s="75"/>
      <c r="BD244" s="572" t="s">
        <v>39</v>
      </c>
      <c r="BE244" s="549" t="e">
        <f t="array" ref="BE244">bdRateExtend($G244:$G247,H244:H247,$AC244:$AC247,AD244:AD247)</f>
        <v>#VALUE!</v>
      </c>
      <c r="BF244" s="551" t="e">
        <f t="array" ref="BF244">bdRateExtend($G244:$G249,H244:H249,$AC244:$AC249,AD244:AD249)</f>
        <v>#VALUE!</v>
      </c>
      <c r="BG244" s="551" t="e">
        <f t="array" ref="BG244">bdRateExtend($G244:$G249,I244:I249,$AC244:$AC249,AE244:AE249)</f>
        <v>#VALUE!</v>
      </c>
      <c r="BH244" s="551" t="e">
        <f t="array" ref="BH244">bdRateExtend($G244:$G249,J244:J249,$AC244:$AC249,AF244:AF249)</f>
        <v>#VALUE!</v>
      </c>
      <c r="BI244" s="551" t="e">
        <f t="array" ref="BI244">bdRateExtend($G244:$G249,K244:K249,$AC244:$AC249,AG244:AG249)</f>
        <v>#VALUE!</v>
      </c>
      <c r="BJ244" s="575" t="e">
        <f>(Summary!$C$94*BF244+Summary!$C$95*BG244+Summary!$C$96*BH244)/Summary!$C$97</f>
        <v>#VALUE!</v>
      </c>
      <c r="BK244" s="551" t="e">
        <f t="array" ref="BK244">bdRateExtend($G244:$G247,L244:L247,$AC244:$AC247,AH244:AH247)</f>
        <v>#VALUE!</v>
      </c>
      <c r="BL244" s="551" t="e">
        <f t="array" ref="BL244">bdRateExtend($G244:$G249,L244:L249,$AC244:$AC249,AH244:AH249)</f>
        <v>#VALUE!</v>
      </c>
      <c r="BM244" s="551" t="e">
        <f t="array" ref="BM244">bdRateExtend($G244:$G247,M244:M247,$AC244:$AC247,AI244:AI247)</f>
        <v>#VALUE!</v>
      </c>
      <c r="BN244" s="551" t="e">
        <f t="array" ref="BN244">bdRateExtend($G244:$G249,M244:M249,$AC244:$AC249,AI244:AI249)</f>
        <v>#VALUE!</v>
      </c>
      <c r="BO244" s="548" t="e">
        <f t="array" ref="BO244">bdRateExtend($G244:$G247,N244:N247,$AC244:$AC247,AJ244:AJ247,"None", FALSE,1)</f>
        <v>#VALUE!</v>
      </c>
      <c r="BP244" s="585" t="e">
        <f t="array" ref="BP244">bdRateExtend($G244:$G249,N244:N249,$AC244:$AC249,AJ244:AJ249,"None", FALSE,1)</f>
        <v>#VALUE!</v>
      </c>
      <c r="BQ244" s="548" t="e">
        <f t="array" ref="BQ244">bdRateExtend($G244:$G247,O244:O247,$AC244:$AC247,AK244:AK247,"None", FALSE,1)</f>
        <v>#VALUE!</v>
      </c>
      <c r="BR244" s="585" t="e">
        <f t="array" ref="BR244">bdRateExtend($G244:$G249,O244:O249,$AC244:$AC249,AK244:AK249,"None", FALSE,1)</f>
        <v>#VALUE!</v>
      </c>
      <c r="BS244" s="551" t="e">
        <f t="array" ref="BS244">bdRateExtend($G244:$G247,P244:P247,$AC244:$AC247,AL244:AL247)</f>
        <v>#VALUE!</v>
      </c>
      <c r="BT244" s="551" t="e">
        <f t="array" ref="BT244">bdRateExtend($G244:$G249,P244:P249,$AC244:$AC249,AL244:AL249)</f>
        <v>#VALUE!</v>
      </c>
      <c r="BU244" s="551" t="e">
        <f t="array" ref="BU244">bdRateExtend($G244:$G247,Q244:Q247,$AC244:$AC247,AM244:AM247)</f>
        <v>#VALUE!</v>
      </c>
      <c r="BV244" s="551" t="e">
        <f t="array" ref="BV244">bdRateExtend($G244:$G249,Q244:Q249,$AC244:$AC249,AM244:AM249)</f>
        <v>#VALUE!</v>
      </c>
      <c r="BW244" s="551" t="e">
        <f t="array" ref="BW244">bdRateExtend($G244:$G247,R244:R247,$AC244:$AC247,AN244:AN247)</f>
        <v>#VALUE!</v>
      </c>
      <c r="BX244" s="551" t="e">
        <f t="array" ref="BX244">bdRateExtend($G244:$G249,R244:R249,$AC244:$AC249,AN244:AN249)</f>
        <v>#VALUE!</v>
      </c>
      <c r="BY244" s="551" t="e">
        <f t="array" ref="BY244">bdRateExtend($G244:$G249,S244:S249,$AC244:$AC249,AO244:AO249)</f>
        <v>#VALUE!</v>
      </c>
      <c r="BZ244" s="555" t="e">
        <f t="array" ref="BZ244">bdRateExtend($G244:$G249,T244:T249,$AC244:$AC249,AP244:AP249)</f>
        <v>#VALUE!</v>
      </c>
      <c r="CA244" s="555" t="e">
        <f t="array" ref="CA244">bdRateExtend($G244:$G249,U244:U249,$AC244:$AC249,AQ244:AQ249)</f>
        <v>#VALUE!</v>
      </c>
      <c r="CB244" s="575" t="e">
        <f>(Summary!$C$108*BX244+Summary!$C$109*BY244+Summary!$C$110*BZ244)/Summary!$C$111</f>
        <v>#VALUE!</v>
      </c>
      <c r="CC244" s="561" t="e">
        <f t="array" ref="CC244">bdCAMBIExtend($G244:$G247,V244:V247,$AC244:$AC247,AR244:AR247)</f>
        <v>#VALUE!</v>
      </c>
      <c r="CD244" s="561" t="e">
        <f t="array" ref="CD244">bdCAMBIExtend($G244:$G249,V244:V249,$AC244:$AC249,AR244:AR249)</f>
        <v>#VALUE!</v>
      </c>
      <c r="CE244" s="547">
        <f t="array" ref="CE244">testVMAFRange($G244:$G247,N244:N247,$AC244:$AC247,AJ244:AJ247)</f>
        <v>0</v>
      </c>
      <c r="CF244" s="543">
        <f t="array" ref="CF244">testVMAFRange($G244:$G249,N244:N249,$AC244:$AC249,AJ244:AJ249)</f>
        <v>0</v>
      </c>
      <c r="CG244" s="547">
        <f t="array" ref="CG244">testVMAFRange($G244:$G247,O244:O247,$AC244:$AC247,AK244:AK247)</f>
        <v>0</v>
      </c>
      <c r="CH244" s="543">
        <f t="array" ref="CH244">testVMAFRange($G244:$G249,O244:O249,$AC244:$AC249,AK244:AK249)</f>
        <v>0</v>
      </c>
    </row>
    <row r="245" spans="1:86" ht="17" hidden="1" customHeight="1" x14ac:dyDescent="0.2">
      <c r="A245" s="485"/>
      <c r="B245" s="566"/>
      <c r="C245" s="485"/>
      <c r="D245" s="590"/>
      <c r="E245" s="558"/>
      <c r="F245" s="239">
        <v>110</v>
      </c>
      <c r="G245" s="294">
        <f>'Anchor-AI'!L243</f>
        <v>0</v>
      </c>
      <c r="H245" s="295">
        <f>'Anchor-AI'!M243</f>
        <v>0</v>
      </c>
      <c r="I245" s="295">
        <f>'Anchor-AI'!N243</f>
        <v>0</v>
      </c>
      <c r="J245" s="295">
        <f>'Anchor-AI'!O243</f>
        <v>0</v>
      </c>
      <c r="K245" s="295">
        <f>(Summary!$C$63*H245+Summary!$C$64*I245+Summary!$C$65*J245)/Summary!$C$66</f>
        <v>0</v>
      </c>
      <c r="L245" s="295">
        <f>'Anchor-AI'!P243</f>
        <v>0</v>
      </c>
      <c r="M245" s="295">
        <f>'Anchor-AI'!Q243</f>
        <v>0</v>
      </c>
      <c r="N245" s="295">
        <f>'Anchor-AI'!R243</f>
        <v>0</v>
      </c>
      <c r="O245" s="295">
        <f>'Anchor-AI'!S243</f>
        <v>0</v>
      </c>
      <c r="P245" s="295">
        <f>'Anchor-AI'!T243</f>
        <v>0</v>
      </c>
      <c r="Q245" s="295">
        <f>'Anchor-AI'!U243</f>
        <v>0</v>
      </c>
      <c r="R245" s="295">
        <f>'Anchor-AI'!V243</f>
        <v>0</v>
      </c>
      <c r="S245" s="295">
        <f>'Anchor-AI'!W243</f>
        <v>0</v>
      </c>
      <c r="T245" s="295">
        <f>'Anchor-AI'!X243</f>
        <v>0</v>
      </c>
      <c r="U245" s="295">
        <f>10*LOG10(1/((Summary!$C$80/10^(R245/10)+Summary!$C$81/10^(S245/10)+Summary!$C$82/10^(T245/10))/Summary!$C$83))</f>
        <v>0</v>
      </c>
      <c r="V245" s="295">
        <f>'Anchor-AI'!Y243</f>
        <v>0</v>
      </c>
      <c r="W245" s="295">
        <f>'Anchor-AI'!Z243</f>
        <v>0</v>
      </c>
      <c r="X245" s="295">
        <f>'Anchor-AI'!AA243</f>
        <v>0</v>
      </c>
      <c r="Y245" s="357">
        <f>'Anchor-AI'!AB243</f>
        <v>0</v>
      </c>
      <c r="Z245" s="357">
        <f>'Anchor-AI'!AC243</f>
        <v>0</v>
      </c>
      <c r="AA245" s="296">
        <f t="shared" si="18"/>
        <v>0</v>
      </c>
      <c r="AC245" s="170">
        <f>'Test-AI'!L243</f>
        <v>0</v>
      </c>
      <c r="AD245" s="167">
        <f>'Test-AI'!M243</f>
        <v>0</v>
      </c>
      <c r="AE245" s="167">
        <f>'Test-AI'!N243</f>
        <v>0</v>
      </c>
      <c r="AF245" s="167">
        <f>'Test-AI'!O243</f>
        <v>0</v>
      </c>
      <c r="AG245" s="167">
        <f>(Summary!$C$63*AD245+Summary!$C$64*AE245+Summary!$C$65*AF245)/Summary!$C$66</f>
        <v>0</v>
      </c>
      <c r="AH245" s="167">
        <f>'Test-AI'!P243</f>
        <v>0</v>
      </c>
      <c r="AI245" s="167">
        <f>'Test-AI'!Q243</f>
        <v>0</v>
      </c>
      <c r="AJ245" s="167">
        <f>'Test-AI'!R243</f>
        <v>0</v>
      </c>
      <c r="AK245" s="167">
        <f>'Test-AI'!S243</f>
        <v>0</v>
      </c>
      <c r="AL245" s="167">
        <f>'Test-AI'!T243</f>
        <v>0</v>
      </c>
      <c r="AM245" s="167">
        <f>'Test-AI'!U243</f>
        <v>0</v>
      </c>
      <c r="AN245" s="167">
        <f>'Test-AI'!V243</f>
        <v>0</v>
      </c>
      <c r="AO245" s="167">
        <f>'Test-AI'!W243</f>
        <v>0</v>
      </c>
      <c r="AP245" s="167">
        <f>'Test-AI'!X243</f>
        <v>0</v>
      </c>
      <c r="AQ245" s="167">
        <f>10*LOG10(1/((Summary!$C$80/10^(AN245/10)+Summary!$C$81/10^(AO245/10)+Summary!$C$82/10^(AP245/10))/Summary!$C$83))</f>
        <v>0</v>
      </c>
      <c r="AR245" s="167">
        <f>'Test-AI'!Y243</f>
        <v>0</v>
      </c>
      <c r="AS245" s="167">
        <f>'Test-AI'!Z243</f>
        <v>0</v>
      </c>
      <c r="AT245" s="295">
        <f>'Test-AI'!AA243</f>
        <v>0</v>
      </c>
      <c r="AU245" s="357">
        <f>'Test-AI'!AB243</f>
        <v>0</v>
      </c>
      <c r="AV245" s="357">
        <f>'Test-AI'!AC243</f>
        <v>0</v>
      </c>
      <c r="AW245" s="296">
        <f t="shared" si="19"/>
        <v>0</v>
      </c>
      <c r="AX245" s="297" t="e">
        <f t="shared" si="20"/>
        <v>#DIV/0!</v>
      </c>
      <c r="AY245" s="298" t="e">
        <f t="shared" si="21"/>
        <v>#DIV/0!</v>
      </c>
      <c r="AZ245" s="297" t="e">
        <f t="shared" si="22"/>
        <v>#DIV/0!</v>
      </c>
      <c r="BA245" s="345" t="e">
        <f t="shared" si="23"/>
        <v>#DIV/0!</v>
      </c>
      <c r="BB245" s="75"/>
      <c r="BC245" s="75"/>
      <c r="BD245" s="565"/>
      <c r="BE245" s="550"/>
      <c r="BF245" s="552"/>
      <c r="BG245" s="552"/>
      <c r="BH245" s="552"/>
      <c r="BI245" s="552"/>
      <c r="BJ245" s="552"/>
      <c r="BK245" s="553"/>
      <c r="BL245" s="552"/>
      <c r="BM245" s="553"/>
      <c r="BN245" s="552"/>
      <c r="BO245" s="546"/>
      <c r="BP245" s="541"/>
      <c r="BQ245" s="546"/>
      <c r="BR245" s="541"/>
      <c r="BS245" s="553"/>
      <c r="BT245" s="552"/>
      <c r="BU245" s="553"/>
      <c r="BV245" s="552"/>
      <c r="BW245" s="553"/>
      <c r="BX245" s="552"/>
      <c r="BY245" s="552"/>
      <c r="BZ245" s="541"/>
      <c r="CA245" s="541"/>
      <c r="CB245" s="552"/>
      <c r="CC245" s="553"/>
      <c r="CD245" s="552"/>
      <c r="CE245" s="546"/>
      <c r="CF245" s="541"/>
      <c r="CG245" s="546"/>
      <c r="CH245" s="541"/>
    </row>
    <row r="246" spans="1:86" ht="17" hidden="1" customHeight="1" x14ac:dyDescent="0.2">
      <c r="A246" s="485"/>
      <c r="B246" s="566"/>
      <c r="C246" s="485"/>
      <c r="D246" s="590"/>
      <c r="E246" s="558"/>
      <c r="F246" s="239">
        <v>135</v>
      </c>
      <c r="G246" s="294">
        <f>'Anchor-AI'!L244</f>
        <v>0</v>
      </c>
      <c r="H246" s="295">
        <f>'Anchor-AI'!M244</f>
        <v>0</v>
      </c>
      <c r="I246" s="295">
        <f>'Anchor-AI'!N244</f>
        <v>0</v>
      </c>
      <c r="J246" s="295">
        <f>'Anchor-AI'!O244</f>
        <v>0</v>
      </c>
      <c r="K246" s="295">
        <f>(Summary!$C$63*H246+Summary!$C$64*I246+Summary!$C$65*J246)/Summary!$C$66</f>
        <v>0</v>
      </c>
      <c r="L246" s="295">
        <f>'Anchor-AI'!P244</f>
        <v>0</v>
      </c>
      <c r="M246" s="295">
        <f>'Anchor-AI'!Q244</f>
        <v>0</v>
      </c>
      <c r="N246" s="295">
        <f>'Anchor-AI'!R244</f>
        <v>0</v>
      </c>
      <c r="O246" s="295">
        <f>'Anchor-AI'!S244</f>
        <v>0</v>
      </c>
      <c r="P246" s="295">
        <f>'Anchor-AI'!T244</f>
        <v>0</v>
      </c>
      <c r="Q246" s="295">
        <f>'Anchor-AI'!U244</f>
        <v>0</v>
      </c>
      <c r="R246" s="295">
        <f>'Anchor-AI'!V244</f>
        <v>0</v>
      </c>
      <c r="S246" s="295">
        <f>'Anchor-AI'!W244</f>
        <v>0</v>
      </c>
      <c r="T246" s="295">
        <f>'Anchor-AI'!X244</f>
        <v>0</v>
      </c>
      <c r="U246" s="295">
        <f>10*LOG10(1/((Summary!$C$80/10^(R246/10)+Summary!$C$81/10^(S246/10)+Summary!$C$82/10^(T246/10))/Summary!$C$83))</f>
        <v>0</v>
      </c>
      <c r="V246" s="295">
        <f>'Anchor-AI'!Y244</f>
        <v>0</v>
      </c>
      <c r="W246" s="295">
        <f>'Anchor-AI'!Z244</f>
        <v>0</v>
      </c>
      <c r="X246" s="295">
        <f>'Anchor-AI'!AA244</f>
        <v>0</v>
      </c>
      <c r="Y246" s="357">
        <f>'Anchor-AI'!AB244</f>
        <v>0</v>
      </c>
      <c r="Z246" s="357">
        <f>'Anchor-AI'!AC244</f>
        <v>0</v>
      </c>
      <c r="AA246" s="296">
        <f t="shared" si="18"/>
        <v>0</v>
      </c>
      <c r="AC246" s="170">
        <f>'Test-AI'!L244</f>
        <v>0</v>
      </c>
      <c r="AD246" s="167">
        <f>'Test-AI'!M244</f>
        <v>0</v>
      </c>
      <c r="AE246" s="167">
        <f>'Test-AI'!N244</f>
        <v>0</v>
      </c>
      <c r="AF246" s="167">
        <f>'Test-AI'!O244</f>
        <v>0</v>
      </c>
      <c r="AG246" s="167">
        <f>(Summary!$C$63*AD246+Summary!$C$64*AE246+Summary!$C$65*AF246)/Summary!$C$66</f>
        <v>0</v>
      </c>
      <c r="AH246" s="167">
        <f>'Test-AI'!P244</f>
        <v>0</v>
      </c>
      <c r="AI246" s="167">
        <f>'Test-AI'!Q244</f>
        <v>0</v>
      </c>
      <c r="AJ246" s="167">
        <f>'Test-AI'!R244</f>
        <v>0</v>
      </c>
      <c r="AK246" s="167">
        <f>'Test-AI'!S244</f>
        <v>0</v>
      </c>
      <c r="AL246" s="167">
        <f>'Test-AI'!T244</f>
        <v>0</v>
      </c>
      <c r="AM246" s="167">
        <f>'Test-AI'!U244</f>
        <v>0</v>
      </c>
      <c r="AN246" s="167">
        <f>'Test-AI'!V244</f>
        <v>0</v>
      </c>
      <c r="AO246" s="167">
        <f>'Test-AI'!W244</f>
        <v>0</v>
      </c>
      <c r="AP246" s="167">
        <f>'Test-AI'!X244</f>
        <v>0</v>
      </c>
      <c r="AQ246" s="167">
        <f>10*LOG10(1/((Summary!$C$80/10^(AN246/10)+Summary!$C$81/10^(AO246/10)+Summary!$C$82/10^(AP246/10))/Summary!$C$83))</f>
        <v>0</v>
      </c>
      <c r="AR246" s="167">
        <f>'Test-AI'!Y244</f>
        <v>0</v>
      </c>
      <c r="AS246" s="167">
        <f>'Test-AI'!Z244</f>
        <v>0</v>
      </c>
      <c r="AT246" s="295">
        <f>'Test-AI'!AA244</f>
        <v>0</v>
      </c>
      <c r="AU246" s="357">
        <f>'Test-AI'!AB244</f>
        <v>0</v>
      </c>
      <c r="AV246" s="357">
        <f>'Test-AI'!AC244</f>
        <v>0</v>
      </c>
      <c r="AW246" s="296">
        <f t="shared" si="19"/>
        <v>0</v>
      </c>
      <c r="AX246" s="297" t="e">
        <f t="shared" si="20"/>
        <v>#DIV/0!</v>
      </c>
      <c r="AY246" s="298" t="e">
        <f t="shared" si="21"/>
        <v>#DIV/0!</v>
      </c>
      <c r="AZ246" s="297" t="e">
        <f t="shared" si="22"/>
        <v>#DIV/0!</v>
      </c>
      <c r="BA246" s="345" t="e">
        <f t="shared" si="23"/>
        <v>#DIV/0!</v>
      </c>
      <c r="BB246" s="75"/>
      <c r="BC246" s="75"/>
      <c r="BD246" s="573" t="s">
        <v>147</v>
      </c>
      <c r="BE246" s="549" t="e">
        <f t="array" ref="BE246">bdRateExtend($G245:$G248,H245:H248,$AC245:$AC248,AD245:AD248)</f>
        <v>#VALUE!</v>
      </c>
      <c r="BF246" s="552"/>
      <c r="BG246" s="552"/>
      <c r="BH246" s="552"/>
      <c r="BI246" s="552"/>
      <c r="BJ246" s="552"/>
      <c r="BK246" s="551" t="e">
        <f t="array" ref="BK246">bdRateExtend($G245:$G248,L245:L248,$AC245:$AC248,AH245:AH248)</f>
        <v>#VALUE!</v>
      </c>
      <c r="BL246" s="552"/>
      <c r="BM246" s="551" t="e">
        <f t="array" ref="BM246">bdRateExtend($G245:$G248,M245:M248,$AC245:$AC248,AI245:AI248)</f>
        <v>#VALUE!</v>
      </c>
      <c r="BN246" s="552"/>
      <c r="BO246" s="545" t="e">
        <f t="array" ref="BO246">bdRateExtend($G245:$G248,N245:N248,$AC245:$AC248,AJ245:AJ248,"None", FALSE,1)</f>
        <v>#VALUE!</v>
      </c>
      <c r="BP246" s="541"/>
      <c r="BQ246" s="545" t="e">
        <f t="array" ref="BQ246">bdRateExtend($G245:$G248,O245:O248,$AC245:$AC248,AK245:AK248,"None", FALSE,1)</f>
        <v>#VALUE!</v>
      </c>
      <c r="BR246" s="541"/>
      <c r="BS246" s="551" t="e">
        <f t="array" ref="BS246">bdRateExtend($G245:$G248,P245:P248,$AC245:$AC248,AL245:AL248)</f>
        <v>#VALUE!</v>
      </c>
      <c r="BT246" s="552"/>
      <c r="BU246" s="551" t="e">
        <f t="array" ref="BU246">bdRateExtend($G245:$G248,Q245:Q248,$AC245:$AC248,AM245:AM248)</f>
        <v>#VALUE!</v>
      </c>
      <c r="BV246" s="552"/>
      <c r="BW246" s="551" t="e">
        <f t="array" ref="BW246">bdRateExtend($G245:$G248,R245:R248,$AC245:$AC248,AN245:AN248)</f>
        <v>#VALUE!</v>
      </c>
      <c r="BX246" s="552"/>
      <c r="BY246" s="552"/>
      <c r="BZ246" s="541"/>
      <c r="CA246" s="541"/>
      <c r="CB246" s="552"/>
      <c r="CC246" s="561" t="e">
        <f t="array" ref="CC246">bdCAMBIExtend($G245:$G248,V245:V248,$AC245:$AC248,AR245:AR248)</f>
        <v>#VALUE!</v>
      </c>
      <c r="CD246" s="552"/>
      <c r="CE246" s="554">
        <f t="array" ref="CE246">testVMAFRange($G245:$G248,N245:N248,$AC245:$AC248,AJ245:AJ248)</f>
        <v>0</v>
      </c>
      <c r="CF246" s="541"/>
      <c r="CG246" s="554">
        <f t="array" ref="CG246">testVMAFRange($G245:$G248,O245:O248,$AC245:$AC248,AK245:AK248)</f>
        <v>0</v>
      </c>
      <c r="CH246" s="541"/>
    </row>
    <row r="247" spans="1:86" ht="17" hidden="1" customHeight="1" x14ac:dyDescent="0.2">
      <c r="A247" s="485"/>
      <c r="B247" s="566"/>
      <c r="C247" s="485"/>
      <c r="D247" s="590"/>
      <c r="E247" s="558"/>
      <c r="F247" s="239">
        <v>160</v>
      </c>
      <c r="G247" s="294">
        <f>'Anchor-AI'!L245</f>
        <v>0</v>
      </c>
      <c r="H247" s="295">
        <f>'Anchor-AI'!M245</f>
        <v>0</v>
      </c>
      <c r="I247" s="295">
        <f>'Anchor-AI'!N245</f>
        <v>0</v>
      </c>
      <c r="J247" s="295">
        <f>'Anchor-AI'!O245</f>
        <v>0</v>
      </c>
      <c r="K247" s="295">
        <f>(Summary!$C$63*H247+Summary!$C$64*I247+Summary!$C$65*J247)/Summary!$C$66</f>
        <v>0</v>
      </c>
      <c r="L247" s="295">
        <f>'Anchor-AI'!P245</f>
        <v>0</v>
      </c>
      <c r="M247" s="295">
        <f>'Anchor-AI'!Q245</f>
        <v>0</v>
      </c>
      <c r="N247" s="295">
        <f>'Anchor-AI'!R245</f>
        <v>0</v>
      </c>
      <c r="O247" s="295">
        <f>'Anchor-AI'!S245</f>
        <v>0</v>
      </c>
      <c r="P247" s="295">
        <f>'Anchor-AI'!T245</f>
        <v>0</v>
      </c>
      <c r="Q247" s="295">
        <f>'Anchor-AI'!U245</f>
        <v>0</v>
      </c>
      <c r="R247" s="295">
        <f>'Anchor-AI'!V245</f>
        <v>0</v>
      </c>
      <c r="S247" s="295">
        <f>'Anchor-AI'!W245</f>
        <v>0</v>
      </c>
      <c r="T247" s="295">
        <f>'Anchor-AI'!X245</f>
        <v>0</v>
      </c>
      <c r="U247" s="295">
        <f>10*LOG10(1/((Summary!$C$80/10^(R247/10)+Summary!$C$81/10^(S247/10)+Summary!$C$82/10^(T247/10))/Summary!$C$83))</f>
        <v>0</v>
      </c>
      <c r="V247" s="295">
        <f>'Anchor-AI'!Y245</f>
        <v>0</v>
      </c>
      <c r="W247" s="295">
        <f>'Anchor-AI'!Z245</f>
        <v>0</v>
      </c>
      <c r="X247" s="295">
        <f>'Anchor-AI'!AA245</f>
        <v>0</v>
      </c>
      <c r="Y247" s="357">
        <f>'Anchor-AI'!AB245</f>
        <v>0</v>
      </c>
      <c r="Z247" s="357">
        <f>'Anchor-AI'!AC245</f>
        <v>0</v>
      </c>
      <c r="AA247" s="296">
        <f t="shared" si="18"/>
        <v>0</v>
      </c>
      <c r="AC247" s="170">
        <f>'Test-AI'!L245</f>
        <v>0</v>
      </c>
      <c r="AD247" s="167">
        <f>'Test-AI'!M245</f>
        <v>0</v>
      </c>
      <c r="AE247" s="167">
        <f>'Test-AI'!N245</f>
        <v>0</v>
      </c>
      <c r="AF247" s="167">
        <f>'Test-AI'!O245</f>
        <v>0</v>
      </c>
      <c r="AG247" s="167">
        <f>(Summary!$C$63*AD247+Summary!$C$64*AE247+Summary!$C$65*AF247)/Summary!$C$66</f>
        <v>0</v>
      </c>
      <c r="AH247" s="167">
        <f>'Test-AI'!P245</f>
        <v>0</v>
      </c>
      <c r="AI247" s="167">
        <f>'Test-AI'!Q245</f>
        <v>0</v>
      </c>
      <c r="AJ247" s="167">
        <f>'Test-AI'!R245</f>
        <v>0</v>
      </c>
      <c r="AK247" s="167">
        <f>'Test-AI'!S245</f>
        <v>0</v>
      </c>
      <c r="AL247" s="167">
        <f>'Test-AI'!T245</f>
        <v>0</v>
      </c>
      <c r="AM247" s="167">
        <f>'Test-AI'!U245</f>
        <v>0</v>
      </c>
      <c r="AN247" s="167">
        <f>'Test-AI'!V245</f>
        <v>0</v>
      </c>
      <c r="AO247" s="167">
        <f>'Test-AI'!W245</f>
        <v>0</v>
      </c>
      <c r="AP247" s="167">
        <f>'Test-AI'!X245</f>
        <v>0</v>
      </c>
      <c r="AQ247" s="167">
        <f>10*LOG10(1/((Summary!$C$80/10^(AN247/10)+Summary!$C$81/10^(AO247/10)+Summary!$C$82/10^(AP247/10))/Summary!$C$83))</f>
        <v>0</v>
      </c>
      <c r="AR247" s="167">
        <f>'Test-AI'!Y245</f>
        <v>0</v>
      </c>
      <c r="AS247" s="167">
        <f>'Test-AI'!Z245</f>
        <v>0</v>
      </c>
      <c r="AT247" s="295">
        <f>'Test-AI'!AA245</f>
        <v>0</v>
      </c>
      <c r="AU247" s="357">
        <f>'Test-AI'!AB245</f>
        <v>0</v>
      </c>
      <c r="AV247" s="357">
        <f>'Test-AI'!AC245</f>
        <v>0</v>
      </c>
      <c r="AW247" s="296">
        <f t="shared" si="19"/>
        <v>0</v>
      </c>
      <c r="AX247" s="297" t="e">
        <f t="shared" si="20"/>
        <v>#DIV/0!</v>
      </c>
      <c r="AY247" s="298" t="e">
        <f t="shared" si="21"/>
        <v>#DIV/0!</v>
      </c>
      <c r="AZ247" s="297" t="e">
        <f t="shared" si="22"/>
        <v>#DIV/0!</v>
      </c>
      <c r="BA247" s="345" t="e">
        <f t="shared" si="23"/>
        <v>#DIV/0!</v>
      </c>
      <c r="BB247" s="75"/>
      <c r="BC247" s="75"/>
      <c r="BD247" s="565"/>
      <c r="BE247" s="550"/>
      <c r="BF247" s="552"/>
      <c r="BG247" s="552"/>
      <c r="BH247" s="552"/>
      <c r="BI247" s="552"/>
      <c r="BJ247" s="552"/>
      <c r="BK247" s="553"/>
      <c r="BL247" s="552"/>
      <c r="BM247" s="553"/>
      <c r="BN247" s="552"/>
      <c r="BO247" s="546"/>
      <c r="BP247" s="541"/>
      <c r="BQ247" s="546"/>
      <c r="BR247" s="541"/>
      <c r="BS247" s="553"/>
      <c r="BT247" s="552"/>
      <c r="BU247" s="553"/>
      <c r="BV247" s="552"/>
      <c r="BW247" s="553"/>
      <c r="BX247" s="552"/>
      <c r="BY247" s="552"/>
      <c r="BZ247" s="541"/>
      <c r="CA247" s="541"/>
      <c r="CB247" s="552"/>
      <c r="CC247" s="553"/>
      <c r="CD247" s="552"/>
      <c r="CE247" s="546"/>
      <c r="CF247" s="541"/>
      <c r="CG247" s="546"/>
      <c r="CH247" s="541"/>
    </row>
    <row r="248" spans="1:86" ht="17" hidden="1" customHeight="1" thickBot="1" x14ac:dyDescent="0.25">
      <c r="A248" s="485"/>
      <c r="B248" s="566"/>
      <c r="C248" s="485"/>
      <c r="D248" s="590"/>
      <c r="E248" s="558"/>
      <c r="F248" s="239">
        <v>185</v>
      </c>
      <c r="G248" s="294">
        <f>'Anchor-AI'!L246</f>
        <v>0</v>
      </c>
      <c r="H248" s="295">
        <f>'Anchor-AI'!M246</f>
        <v>0</v>
      </c>
      <c r="I248" s="295">
        <f>'Anchor-AI'!N246</f>
        <v>0</v>
      </c>
      <c r="J248" s="295">
        <f>'Anchor-AI'!O246</f>
        <v>0</v>
      </c>
      <c r="K248" s="295">
        <f>(Summary!$C$63*H248+Summary!$C$64*I248+Summary!$C$65*J248)/Summary!$C$66</f>
        <v>0</v>
      </c>
      <c r="L248" s="295">
        <f>'Anchor-AI'!P246</f>
        <v>0</v>
      </c>
      <c r="M248" s="295">
        <f>'Anchor-AI'!Q246</f>
        <v>0</v>
      </c>
      <c r="N248" s="295">
        <f>'Anchor-AI'!R246</f>
        <v>0</v>
      </c>
      <c r="O248" s="295">
        <f>'Anchor-AI'!S246</f>
        <v>0</v>
      </c>
      <c r="P248" s="295">
        <f>'Anchor-AI'!T246</f>
        <v>0</v>
      </c>
      <c r="Q248" s="295">
        <f>'Anchor-AI'!U246</f>
        <v>0</v>
      </c>
      <c r="R248" s="295">
        <f>'Anchor-AI'!V246</f>
        <v>0</v>
      </c>
      <c r="S248" s="295">
        <f>'Anchor-AI'!W246</f>
        <v>0</v>
      </c>
      <c r="T248" s="295">
        <f>'Anchor-AI'!X246</f>
        <v>0</v>
      </c>
      <c r="U248" s="295">
        <f>10*LOG10(1/((Summary!$C$80/10^(R248/10)+Summary!$C$81/10^(S248/10)+Summary!$C$82/10^(T248/10))/Summary!$C$83))</f>
        <v>0</v>
      </c>
      <c r="V248" s="295">
        <f>'Anchor-AI'!Y246</f>
        <v>0</v>
      </c>
      <c r="W248" s="295">
        <f>'Anchor-AI'!Z246</f>
        <v>0</v>
      </c>
      <c r="X248" s="295">
        <f>'Anchor-AI'!AA246</f>
        <v>0</v>
      </c>
      <c r="Y248" s="357">
        <f>'Anchor-AI'!AB246</f>
        <v>0</v>
      </c>
      <c r="Z248" s="357">
        <f>'Anchor-AI'!AC246</f>
        <v>0</v>
      </c>
      <c r="AA248" s="296">
        <f t="shared" si="18"/>
        <v>0</v>
      </c>
      <c r="AC248" s="170">
        <f>'Test-AI'!L246</f>
        <v>0</v>
      </c>
      <c r="AD248" s="167">
        <f>'Test-AI'!M246</f>
        <v>0</v>
      </c>
      <c r="AE248" s="167">
        <f>'Test-AI'!N246</f>
        <v>0</v>
      </c>
      <c r="AF248" s="167">
        <f>'Test-AI'!O246</f>
        <v>0</v>
      </c>
      <c r="AG248" s="167">
        <f>(Summary!$C$63*AD248+Summary!$C$64*AE248+Summary!$C$65*AF248)/Summary!$C$66</f>
        <v>0</v>
      </c>
      <c r="AH248" s="167">
        <f>'Test-AI'!P246</f>
        <v>0</v>
      </c>
      <c r="AI248" s="167">
        <f>'Test-AI'!Q246</f>
        <v>0</v>
      </c>
      <c r="AJ248" s="167">
        <f>'Test-AI'!R246</f>
        <v>0</v>
      </c>
      <c r="AK248" s="167">
        <f>'Test-AI'!S246</f>
        <v>0</v>
      </c>
      <c r="AL248" s="167">
        <f>'Test-AI'!T246</f>
        <v>0</v>
      </c>
      <c r="AM248" s="167">
        <f>'Test-AI'!U246</f>
        <v>0</v>
      </c>
      <c r="AN248" s="167">
        <f>'Test-AI'!V246</f>
        <v>0</v>
      </c>
      <c r="AO248" s="167">
        <f>'Test-AI'!W246</f>
        <v>0</v>
      </c>
      <c r="AP248" s="167">
        <f>'Test-AI'!X246</f>
        <v>0</v>
      </c>
      <c r="AQ248" s="167">
        <f>10*LOG10(1/((Summary!$C$80/10^(AN248/10)+Summary!$C$81/10^(AO248/10)+Summary!$C$82/10^(AP248/10))/Summary!$C$83))</f>
        <v>0</v>
      </c>
      <c r="AR248" s="167">
        <f>'Test-AI'!Y246</f>
        <v>0</v>
      </c>
      <c r="AS248" s="167">
        <f>'Test-AI'!Z246</f>
        <v>0</v>
      </c>
      <c r="AT248" s="295">
        <f>'Test-AI'!AA246</f>
        <v>0</v>
      </c>
      <c r="AU248" s="357">
        <f>'Test-AI'!AB246</f>
        <v>0</v>
      </c>
      <c r="AV248" s="357">
        <f>'Test-AI'!AC246</f>
        <v>0</v>
      </c>
      <c r="AW248" s="296">
        <f t="shared" si="19"/>
        <v>0</v>
      </c>
      <c r="AX248" s="297" t="e">
        <f t="shared" si="20"/>
        <v>#DIV/0!</v>
      </c>
      <c r="AY248" s="298" t="e">
        <f t="shared" si="21"/>
        <v>#DIV/0!</v>
      </c>
      <c r="AZ248" s="297" t="e">
        <f t="shared" si="22"/>
        <v>#DIV/0!</v>
      </c>
      <c r="BA248" s="345" t="e">
        <f t="shared" si="23"/>
        <v>#DIV/0!</v>
      </c>
      <c r="BB248" s="75"/>
      <c r="BC248" s="75"/>
      <c r="BD248" s="574" t="s">
        <v>46</v>
      </c>
      <c r="BE248" s="549" t="e">
        <f t="array" ref="BE248">bdRateExtend($G246:$G249,H246:H249,$AC246:$AC249,AD246:AD249)</f>
        <v>#VALUE!</v>
      </c>
      <c r="BF248" s="552"/>
      <c r="BG248" s="552"/>
      <c r="BH248" s="552"/>
      <c r="BI248" s="552"/>
      <c r="BJ248" s="552"/>
      <c r="BK248" s="551" t="e">
        <f t="array" ref="BK248">bdRateExtend($G246:$G249,L246:L249,$AC246:$AC249,AH246:AH249)</f>
        <v>#VALUE!</v>
      </c>
      <c r="BL248" s="552"/>
      <c r="BM248" s="551" t="e">
        <f t="array" ref="BM248">bdRateExtend($G246:$G249,M246:M249,$AC246:$AC249,AI246:AI249)</f>
        <v>#VALUE!</v>
      </c>
      <c r="BN248" s="552"/>
      <c r="BO248" s="545" t="e">
        <f t="array" ref="BO248">bdRateExtend($G246:$G249,N246:N249,$AC246:$AC249,AJ246:AJ249,"None", FALSE,1)</f>
        <v>#VALUE!</v>
      </c>
      <c r="BP248" s="541"/>
      <c r="BQ248" s="545" t="e">
        <f t="array" ref="BQ248">bdRateExtend($G246:$G249,O246:O249,$AC246:$AC249,AK246:AK249,"None", FALSE,1)</f>
        <v>#VALUE!</v>
      </c>
      <c r="BR248" s="541"/>
      <c r="BS248" s="551" t="e">
        <f t="array" ref="BS248">bdRateExtend($G246:$G249,P246:P249,$AC246:$AC249,AL246:AL249)</f>
        <v>#VALUE!</v>
      </c>
      <c r="BT248" s="552"/>
      <c r="BU248" s="551" t="e">
        <f t="array" ref="BU248">bdRateExtend($G246:$G249,Q246:Q249,$AC246:$AC249,AM246:AM249)</f>
        <v>#VALUE!</v>
      </c>
      <c r="BV248" s="552"/>
      <c r="BW248" s="551" t="e">
        <f t="array" ref="BW248">bdRateExtend($G246:$G249,R246:R249,$AC246:$AC249,AN246:AN249)</f>
        <v>#VALUE!</v>
      </c>
      <c r="BX248" s="552"/>
      <c r="BY248" s="552"/>
      <c r="BZ248" s="541"/>
      <c r="CA248" s="541"/>
      <c r="CB248" s="552"/>
      <c r="CC248" s="561" t="e">
        <f t="array" ref="CC248">bdCAMBIExtend($G246:$G249,V246:V249,$AC246:$AC249,AR246:AR249)</f>
        <v>#VALUE!</v>
      </c>
      <c r="CD248" s="552"/>
      <c r="CE248" s="554">
        <f t="array" ref="CE248">testVMAFRange($G246:$G249,N246:N249,$AC246:$AC249,AJ246:AJ249)</f>
        <v>0</v>
      </c>
      <c r="CF248" s="541"/>
      <c r="CG248" s="554">
        <f t="array" ref="CG248">testVMAFRange($G246:$G249,O246:O249,$AC246:$AC249,AK246:AK249)</f>
        <v>0</v>
      </c>
      <c r="CH248" s="541"/>
    </row>
    <row r="249" spans="1:86" ht="17" hidden="1" customHeight="1" thickBot="1" x14ac:dyDescent="0.25">
      <c r="A249" s="486"/>
      <c r="B249" s="596"/>
      <c r="C249" s="486"/>
      <c r="D249" s="591"/>
      <c r="E249" s="559"/>
      <c r="F249" s="240">
        <v>210</v>
      </c>
      <c r="G249" s="299">
        <f>'Anchor-AI'!L247</f>
        <v>0</v>
      </c>
      <c r="H249" s="300">
        <f>'Anchor-AI'!M247</f>
        <v>0</v>
      </c>
      <c r="I249" s="300">
        <f>'Anchor-AI'!N247</f>
        <v>0</v>
      </c>
      <c r="J249" s="300">
        <f>'Anchor-AI'!O247</f>
        <v>0</v>
      </c>
      <c r="K249" s="295">
        <f>(Summary!$C$63*H249+Summary!$C$64*I249+Summary!$C$65*J249)/Summary!$C$66</f>
        <v>0</v>
      </c>
      <c r="L249" s="300">
        <f>'Anchor-AI'!P247</f>
        <v>0</v>
      </c>
      <c r="M249" s="300">
        <f>'Anchor-AI'!Q247</f>
        <v>0</v>
      </c>
      <c r="N249" s="300">
        <f>'Anchor-AI'!R247</f>
        <v>0</v>
      </c>
      <c r="O249" s="300">
        <f>'Anchor-AI'!S247</f>
        <v>0</v>
      </c>
      <c r="P249" s="300">
        <f>'Anchor-AI'!T247</f>
        <v>0</v>
      </c>
      <c r="Q249" s="300">
        <f>'Anchor-AI'!U247</f>
        <v>0</v>
      </c>
      <c r="R249" s="300">
        <f>'Anchor-AI'!V247</f>
        <v>0</v>
      </c>
      <c r="S249" s="300">
        <f>'Anchor-AI'!W247</f>
        <v>0</v>
      </c>
      <c r="T249" s="300">
        <f>'Anchor-AI'!X247</f>
        <v>0</v>
      </c>
      <c r="U249" s="300">
        <f>10*LOG10(1/((Summary!$C$80/10^(R249/10)+Summary!$C$81/10^(S249/10)+Summary!$C$82/10^(T249/10))/Summary!$C$83))</f>
        <v>0</v>
      </c>
      <c r="V249" s="300">
        <f>'Anchor-AI'!Y247</f>
        <v>0</v>
      </c>
      <c r="W249" s="300">
        <f>'Anchor-AI'!Z247</f>
        <v>0</v>
      </c>
      <c r="X249" s="300">
        <f>'Anchor-AI'!AA247</f>
        <v>0</v>
      </c>
      <c r="Y249" s="357">
        <f>'Anchor-AI'!AB247</f>
        <v>0</v>
      </c>
      <c r="Z249" s="357">
        <f>'Anchor-AI'!AC247</f>
        <v>0</v>
      </c>
      <c r="AA249" s="301">
        <f t="shared" si="18"/>
        <v>0</v>
      </c>
      <c r="AC249" s="171">
        <f>'Test-AI'!L247</f>
        <v>0</v>
      </c>
      <c r="AD249" s="168">
        <f>'Test-AI'!M247</f>
        <v>0</v>
      </c>
      <c r="AE249" s="168">
        <f>'Test-AI'!N247</f>
        <v>0</v>
      </c>
      <c r="AF249" s="168">
        <f>'Test-AI'!O247</f>
        <v>0</v>
      </c>
      <c r="AG249" s="168">
        <f>(Summary!$C$63*AD249+Summary!$C$64*AE249+Summary!$C$65*AF249)/Summary!$C$66</f>
        <v>0</v>
      </c>
      <c r="AH249" s="168">
        <f>'Test-AI'!P247</f>
        <v>0</v>
      </c>
      <c r="AI249" s="168">
        <f>'Test-AI'!Q247</f>
        <v>0</v>
      </c>
      <c r="AJ249" s="168">
        <f>'Test-AI'!R247</f>
        <v>0</v>
      </c>
      <c r="AK249" s="168">
        <f>'Test-AI'!S247</f>
        <v>0</v>
      </c>
      <c r="AL249" s="168">
        <f>'Test-AI'!T247</f>
        <v>0</v>
      </c>
      <c r="AM249" s="168">
        <f>'Test-AI'!U247</f>
        <v>0</v>
      </c>
      <c r="AN249" s="168">
        <f>'Test-AI'!V247</f>
        <v>0</v>
      </c>
      <c r="AO249" s="168">
        <f>'Test-AI'!W247</f>
        <v>0</v>
      </c>
      <c r="AP249" s="168">
        <f>'Test-AI'!X247</f>
        <v>0</v>
      </c>
      <c r="AQ249" s="168">
        <f>10*LOG10(1/((Summary!$C$80/10^(AN249/10)+Summary!$C$81/10^(AO249/10)+Summary!$C$82/10^(AP249/10))/Summary!$C$83))</f>
        <v>0</v>
      </c>
      <c r="AR249" s="168">
        <f>'Test-AI'!Y247</f>
        <v>0</v>
      </c>
      <c r="AS249" s="168">
        <f>'Test-AI'!Z247</f>
        <v>0</v>
      </c>
      <c r="AT249" s="300">
        <f>'Test-AI'!AA247</f>
        <v>0</v>
      </c>
      <c r="AU249" s="357">
        <f>'Test-AI'!AB247</f>
        <v>0</v>
      </c>
      <c r="AV249" s="357">
        <f>'Test-AI'!AC247</f>
        <v>0</v>
      </c>
      <c r="AW249" s="301">
        <f t="shared" si="19"/>
        <v>0</v>
      </c>
      <c r="AX249" s="302" t="e">
        <f t="shared" si="20"/>
        <v>#DIV/0!</v>
      </c>
      <c r="AY249" s="303" t="e">
        <f t="shared" si="21"/>
        <v>#DIV/0!</v>
      </c>
      <c r="AZ249" s="297" t="e">
        <f t="shared" si="22"/>
        <v>#DIV/0!</v>
      </c>
      <c r="BA249" s="345" t="e">
        <f t="shared" si="23"/>
        <v>#DIV/0!</v>
      </c>
      <c r="BB249" s="75"/>
      <c r="BC249" s="75"/>
      <c r="BD249" s="570"/>
      <c r="BE249" s="550"/>
      <c r="BF249" s="553"/>
      <c r="BG249" s="553"/>
      <c r="BH249" s="553"/>
      <c r="BI249" s="553"/>
      <c r="BJ249" s="553"/>
      <c r="BK249" s="553"/>
      <c r="BL249" s="553"/>
      <c r="BM249" s="553"/>
      <c r="BN249" s="553"/>
      <c r="BO249" s="546"/>
      <c r="BP249" s="544"/>
      <c r="BQ249" s="546"/>
      <c r="BR249" s="544"/>
      <c r="BS249" s="553"/>
      <c r="BT249" s="553"/>
      <c r="BU249" s="553"/>
      <c r="BV249" s="553"/>
      <c r="BW249" s="553"/>
      <c r="BX249" s="553"/>
      <c r="BY249" s="553"/>
      <c r="BZ249" s="544"/>
      <c r="CA249" s="544"/>
      <c r="CB249" s="553"/>
      <c r="CC249" s="553"/>
      <c r="CD249" s="553"/>
      <c r="CE249" s="546"/>
      <c r="CF249" s="544"/>
      <c r="CG249" s="546"/>
      <c r="CH249" s="544"/>
    </row>
    <row r="250" spans="1:86" ht="17" hidden="1" customHeight="1" thickBot="1" x14ac:dyDescent="0.25">
      <c r="A250" s="626" t="s">
        <v>154</v>
      </c>
      <c r="B250" s="595" t="s">
        <v>155</v>
      </c>
      <c r="C250" s="586" t="s">
        <v>74</v>
      </c>
      <c r="D250" s="589">
        <v>60</v>
      </c>
      <c r="E250" s="557">
        <v>8</v>
      </c>
      <c r="F250" s="238">
        <v>85</v>
      </c>
      <c r="G250" s="289">
        <f>'Anchor-AI'!L248</f>
        <v>0</v>
      </c>
      <c r="H250" s="290">
        <f>'Anchor-AI'!M248</f>
        <v>0</v>
      </c>
      <c r="I250" s="290">
        <f>'Anchor-AI'!N248</f>
        <v>0</v>
      </c>
      <c r="J250" s="290">
        <f>'Anchor-AI'!O248</f>
        <v>0</v>
      </c>
      <c r="K250" s="290">
        <f>(Summary!$C$63*H250+Summary!$C$64*I250+Summary!$C$65*J250)/Summary!$C$66</f>
        <v>0</v>
      </c>
      <c r="L250" s="290">
        <f>'Anchor-AI'!P248</f>
        <v>0</v>
      </c>
      <c r="M250" s="290">
        <f>'Anchor-AI'!Q248</f>
        <v>0</v>
      </c>
      <c r="N250" s="290">
        <f>'Anchor-AI'!R248</f>
        <v>0</v>
      </c>
      <c r="O250" s="290">
        <f>'Anchor-AI'!S248</f>
        <v>0</v>
      </c>
      <c r="P250" s="290">
        <f>'Anchor-AI'!T248</f>
        <v>0</v>
      </c>
      <c r="Q250" s="290">
        <f>'Anchor-AI'!U248</f>
        <v>0</v>
      </c>
      <c r="R250" s="290">
        <f>'Anchor-AI'!V248</f>
        <v>0</v>
      </c>
      <c r="S250" s="290">
        <f>'Anchor-AI'!W248</f>
        <v>0</v>
      </c>
      <c r="T250" s="290">
        <f>'Anchor-AI'!X248</f>
        <v>0</v>
      </c>
      <c r="U250" s="290">
        <f>10*LOG10(1/((Summary!$C$80/10^(R250/10)+Summary!$C$81/10^(S250/10)+Summary!$C$82/10^(T250/10))/Summary!$C$83))</f>
        <v>0</v>
      </c>
      <c r="V250" s="290">
        <f>'Anchor-AI'!Y248</f>
        <v>0</v>
      </c>
      <c r="W250" s="290">
        <f>'Anchor-AI'!Z248</f>
        <v>0</v>
      </c>
      <c r="X250" s="290">
        <f>'Anchor-AI'!AA248</f>
        <v>0</v>
      </c>
      <c r="Y250" s="360">
        <f>'Anchor-AI'!AB248</f>
        <v>0</v>
      </c>
      <c r="Z250" s="360">
        <f>'Anchor-AI'!AC248</f>
        <v>0</v>
      </c>
      <c r="AA250" s="291">
        <f t="shared" si="18"/>
        <v>0</v>
      </c>
      <c r="AC250" s="169">
        <f>'Test-AI'!L248</f>
        <v>0</v>
      </c>
      <c r="AD250" s="166">
        <f>'Test-AI'!M248</f>
        <v>0</v>
      </c>
      <c r="AE250" s="166">
        <f>'Test-AI'!N248</f>
        <v>0</v>
      </c>
      <c r="AF250" s="166">
        <f>'Test-AI'!O248</f>
        <v>0</v>
      </c>
      <c r="AG250" s="166">
        <f>(Summary!$C$63*AD250+Summary!$C$64*AE250+Summary!$C$65*AF250)/Summary!$C$66</f>
        <v>0</v>
      </c>
      <c r="AH250" s="166">
        <f>'Test-AI'!P248</f>
        <v>0</v>
      </c>
      <c r="AI250" s="166">
        <f>'Test-AI'!Q248</f>
        <v>0</v>
      </c>
      <c r="AJ250" s="166">
        <f>'Test-AI'!R248</f>
        <v>0</v>
      </c>
      <c r="AK250" s="166">
        <f>'Test-AI'!S248</f>
        <v>0</v>
      </c>
      <c r="AL250" s="166">
        <f>'Test-AI'!T248</f>
        <v>0</v>
      </c>
      <c r="AM250" s="166">
        <f>'Test-AI'!U248</f>
        <v>0</v>
      </c>
      <c r="AN250" s="166">
        <f>'Test-AI'!V248</f>
        <v>0</v>
      </c>
      <c r="AO250" s="166">
        <f>'Test-AI'!W248</f>
        <v>0</v>
      </c>
      <c r="AP250" s="166">
        <f>'Test-AI'!X248</f>
        <v>0</v>
      </c>
      <c r="AQ250" s="166">
        <f>10*LOG10(1/((Summary!$C$80/10^(AN250/10)+Summary!$C$81/10^(AO250/10)+Summary!$C$82/10^(AP250/10))/Summary!$C$83))</f>
        <v>0</v>
      </c>
      <c r="AR250" s="166">
        <f>'Test-AI'!Y248</f>
        <v>0</v>
      </c>
      <c r="AS250" s="166">
        <f>'Test-AI'!Z248</f>
        <v>0</v>
      </c>
      <c r="AT250" s="290">
        <f>'Test-AI'!AA248</f>
        <v>0</v>
      </c>
      <c r="AU250" s="356">
        <f>'Test-AI'!AB248</f>
        <v>0</v>
      </c>
      <c r="AV250" s="356">
        <f>'Test-AI'!AC248</f>
        <v>0</v>
      </c>
      <c r="AW250" s="291">
        <f t="shared" si="19"/>
        <v>0</v>
      </c>
      <c r="AX250" s="292" t="e">
        <f t="shared" si="20"/>
        <v>#DIV/0!</v>
      </c>
      <c r="AY250" s="293" t="e">
        <f t="shared" si="21"/>
        <v>#DIV/0!</v>
      </c>
      <c r="AZ250" s="292" t="e">
        <f t="shared" si="22"/>
        <v>#DIV/0!</v>
      </c>
      <c r="BA250" s="344" t="e">
        <f t="shared" si="23"/>
        <v>#DIV/0!</v>
      </c>
      <c r="BB250" s="75"/>
      <c r="BC250" s="75"/>
      <c r="BD250" s="572" t="s">
        <v>39</v>
      </c>
      <c r="BE250" s="549" t="e">
        <f t="array" ref="BE250">bdRateExtend($G250:$G253,H250:H253,$AC250:$AC253,AD250:AD253)</f>
        <v>#VALUE!</v>
      </c>
      <c r="BF250" s="551" t="e">
        <f t="array" ref="BF250">bdRateExtend($G250:$G255,H250:H255,$AC250:$AC255,AD250:AD255)</f>
        <v>#VALUE!</v>
      </c>
      <c r="BG250" s="551" t="e">
        <f t="array" ref="BG250">bdRateExtend($G250:$G255,I250:I255,$AC250:$AC255,AE250:AE255)</f>
        <v>#VALUE!</v>
      </c>
      <c r="BH250" s="551" t="e">
        <f t="array" ref="BH250">bdRateExtend($G250:$G255,J250:J255,$AC250:$AC255,AF250:AF255)</f>
        <v>#VALUE!</v>
      </c>
      <c r="BI250" s="551" t="e">
        <f t="array" ref="BI250">bdRateExtend($G250:$G255,K250:K255,$AC250:$AC255,AG250:AG255)</f>
        <v>#VALUE!</v>
      </c>
      <c r="BJ250" s="575" t="e">
        <f>(Summary!$C$94*BF250+Summary!$C$95*BG250+Summary!$C$96*BH250)/Summary!$C$97</f>
        <v>#VALUE!</v>
      </c>
      <c r="BK250" s="551" t="e">
        <f t="array" ref="BK250">bdRateExtend($G250:$G253,L250:L253,$AC250:$AC253,AH250:AH253)</f>
        <v>#VALUE!</v>
      </c>
      <c r="BL250" s="551" t="e">
        <f t="array" ref="BL250">bdRateExtend($G250:$G255,L250:L255,$AC250:$AC255,AH250:AH255)</f>
        <v>#VALUE!</v>
      </c>
      <c r="BM250" s="551" t="e">
        <f t="array" ref="BM250">bdRateExtend($G250:$G253,M250:M253,$AC250:$AC253,AI250:AI253)</f>
        <v>#VALUE!</v>
      </c>
      <c r="BN250" s="551" t="e">
        <f t="array" ref="BN250">bdRateExtend($G250:$G255,M250:M255,$AC250:$AC255,AI250:AI255)</f>
        <v>#VALUE!</v>
      </c>
      <c r="BO250" s="548" t="e">
        <f t="array" ref="BO250">bdRateExtend($G250:$G253,N250:N253,$AC250:$AC253,AJ250:AJ253,"None", FALSE,1)</f>
        <v>#VALUE!</v>
      </c>
      <c r="BP250" s="585" t="e">
        <f t="array" ref="BP250">bdRateExtend($G250:$G255,N250:N255,$AC250:$AC255,AJ250:AJ255,"None", FALSE,1)</f>
        <v>#VALUE!</v>
      </c>
      <c r="BQ250" s="548" t="e">
        <f t="array" ref="BQ250">bdRateExtend($G250:$G253,O250:O253,$AC250:$AC253,AK250:AK253,"None", FALSE,1)</f>
        <v>#VALUE!</v>
      </c>
      <c r="BR250" s="585" t="e">
        <f t="array" ref="BR250">bdRateExtend($G250:$G255,O250:O255,$AC250:$AC255,AK250:AK255,"None", FALSE,1)</f>
        <v>#VALUE!</v>
      </c>
      <c r="BS250" s="551" t="e">
        <f t="array" ref="BS250">bdRateExtend($G250:$G253,P250:P253,$AC250:$AC253,AL250:AL253)</f>
        <v>#VALUE!</v>
      </c>
      <c r="BT250" s="551" t="e">
        <f t="array" ref="BT250">bdRateExtend($G250:$G255,P250:P255,$AC250:$AC255,AL250:AL255)</f>
        <v>#VALUE!</v>
      </c>
      <c r="BU250" s="551" t="e">
        <f t="array" ref="BU250">bdRateExtend($G250:$G253,Q250:Q253,$AC250:$AC253,AM250:AM253)</f>
        <v>#VALUE!</v>
      </c>
      <c r="BV250" s="551" t="e">
        <f t="array" ref="BV250">bdRateExtend($G250:$G255,Q250:Q255,$AC250:$AC255,AM250:AM255)</f>
        <v>#VALUE!</v>
      </c>
      <c r="BW250" s="551" t="e">
        <f t="array" ref="BW250">bdRateExtend($G250:$G253,R250:R253,$AC250:$AC253,AN250:AN253)</f>
        <v>#VALUE!</v>
      </c>
      <c r="BX250" s="551" t="e">
        <f t="array" ref="BX250">bdRateExtend($G250:$G255,R250:R255,$AC250:$AC255,AN250:AN255)</f>
        <v>#VALUE!</v>
      </c>
      <c r="BY250" s="551" t="e">
        <f t="array" ref="BY250">bdRateExtend($G250:$G255,S250:S255,$AC250:$AC255,AO250:AO255)</f>
        <v>#VALUE!</v>
      </c>
      <c r="BZ250" s="555" t="e">
        <f t="array" ref="BZ250">bdRateExtend($G250:$G255,T250:T255,$AC250:$AC255,AP250:AP255)</f>
        <v>#VALUE!</v>
      </c>
      <c r="CA250" s="555" t="e">
        <f t="array" ref="CA250">bdRateExtend($G250:$G255,U250:U255,$AC250:$AC255,AQ250:AQ255)</f>
        <v>#VALUE!</v>
      </c>
      <c r="CB250" s="575" t="e">
        <f>(Summary!$C$108*BX250+Summary!$C$109*BY250+Summary!$C$110*BZ250)/Summary!$C$111</f>
        <v>#VALUE!</v>
      </c>
      <c r="CC250" s="593" t="e">
        <f t="array" ref="CC250">bdCAMBIExtend($G250:$G253,V250:V253,$AC250:$AC253,AR250:AR253)</f>
        <v>#VALUE!</v>
      </c>
      <c r="CD250" s="578" t="e">
        <f t="array" ref="CD250">bdCAMBIExtend($G250:$G255,V250:V255,$AC250:$AC255,AR250:AR255)</f>
        <v>#VALUE!</v>
      </c>
      <c r="CE250" s="547">
        <f t="array" ref="CE250">testVMAFRange($G250:$G253,N250:N253,$AC250:$AC253,AJ250:AJ253)</f>
        <v>0</v>
      </c>
      <c r="CF250" s="543">
        <f t="array" ref="CF250">testVMAFRange($G250:$G255,N250:N255,$AC250:$AC255,AJ250:AJ255)</f>
        <v>0</v>
      </c>
      <c r="CG250" s="547">
        <f t="array" ref="CG250">testVMAFRange($G250:$G253,O250:O253,$AC250:$AC253,AK250:AK253)</f>
        <v>0</v>
      </c>
      <c r="CH250" s="543">
        <f t="array" ref="CH250">testVMAFRange($G250:$G255,O250:O255,$AC250:$AC255,AK250:AK255)</f>
        <v>0</v>
      </c>
    </row>
    <row r="251" spans="1:86" ht="17" hidden="1" customHeight="1" x14ac:dyDescent="0.2">
      <c r="A251" s="485"/>
      <c r="B251" s="566"/>
      <c r="C251" s="485"/>
      <c r="D251" s="590"/>
      <c r="E251" s="558"/>
      <c r="F251" s="239">
        <v>110</v>
      </c>
      <c r="G251" s="294">
        <f>'Anchor-AI'!L249</f>
        <v>0</v>
      </c>
      <c r="H251" s="295">
        <f>'Anchor-AI'!M249</f>
        <v>0</v>
      </c>
      <c r="I251" s="295">
        <f>'Anchor-AI'!N249</f>
        <v>0</v>
      </c>
      <c r="J251" s="295">
        <f>'Anchor-AI'!O249</f>
        <v>0</v>
      </c>
      <c r="K251" s="295">
        <f>(Summary!$C$63*H251+Summary!$C$64*I251+Summary!$C$65*J251)/Summary!$C$66</f>
        <v>0</v>
      </c>
      <c r="L251" s="295">
        <f>'Anchor-AI'!P249</f>
        <v>0</v>
      </c>
      <c r="M251" s="295">
        <f>'Anchor-AI'!Q249</f>
        <v>0</v>
      </c>
      <c r="N251" s="295">
        <f>'Anchor-AI'!R249</f>
        <v>0</v>
      </c>
      <c r="O251" s="295">
        <f>'Anchor-AI'!S249</f>
        <v>0</v>
      </c>
      <c r="P251" s="295">
        <f>'Anchor-AI'!T249</f>
        <v>0</v>
      </c>
      <c r="Q251" s="295">
        <f>'Anchor-AI'!U249</f>
        <v>0</v>
      </c>
      <c r="R251" s="295">
        <f>'Anchor-AI'!V249</f>
        <v>0</v>
      </c>
      <c r="S251" s="295">
        <f>'Anchor-AI'!W249</f>
        <v>0</v>
      </c>
      <c r="T251" s="295">
        <f>'Anchor-AI'!X249</f>
        <v>0</v>
      </c>
      <c r="U251" s="295">
        <f>10*LOG10(1/((Summary!$C$80/10^(R251/10)+Summary!$C$81/10^(S251/10)+Summary!$C$82/10^(T251/10))/Summary!$C$83))</f>
        <v>0</v>
      </c>
      <c r="V251" s="295">
        <f>'Anchor-AI'!Y249</f>
        <v>0</v>
      </c>
      <c r="W251" s="295">
        <f>'Anchor-AI'!Z249</f>
        <v>0</v>
      </c>
      <c r="X251" s="295">
        <f>'Anchor-AI'!AA249</f>
        <v>0</v>
      </c>
      <c r="Y251" s="357">
        <f>'Anchor-AI'!AB249</f>
        <v>0</v>
      </c>
      <c r="Z251" s="357">
        <f>'Anchor-AI'!AC249</f>
        <v>0</v>
      </c>
      <c r="AA251" s="296">
        <f t="shared" si="18"/>
        <v>0</v>
      </c>
      <c r="AC251" s="170">
        <f>'Test-AI'!L249</f>
        <v>0</v>
      </c>
      <c r="AD251" s="167">
        <f>'Test-AI'!M249</f>
        <v>0</v>
      </c>
      <c r="AE251" s="167">
        <f>'Test-AI'!N249</f>
        <v>0</v>
      </c>
      <c r="AF251" s="167">
        <f>'Test-AI'!O249</f>
        <v>0</v>
      </c>
      <c r="AG251" s="167">
        <f>(Summary!$C$63*AD251+Summary!$C$64*AE251+Summary!$C$65*AF251)/Summary!$C$66</f>
        <v>0</v>
      </c>
      <c r="AH251" s="167">
        <f>'Test-AI'!P249</f>
        <v>0</v>
      </c>
      <c r="AI251" s="167">
        <f>'Test-AI'!Q249</f>
        <v>0</v>
      </c>
      <c r="AJ251" s="167">
        <f>'Test-AI'!R249</f>
        <v>0</v>
      </c>
      <c r="AK251" s="167">
        <f>'Test-AI'!S249</f>
        <v>0</v>
      </c>
      <c r="AL251" s="167">
        <f>'Test-AI'!T249</f>
        <v>0</v>
      </c>
      <c r="AM251" s="167">
        <f>'Test-AI'!U249</f>
        <v>0</v>
      </c>
      <c r="AN251" s="167">
        <f>'Test-AI'!V249</f>
        <v>0</v>
      </c>
      <c r="AO251" s="167">
        <f>'Test-AI'!W249</f>
        <v>0</v>
      </c>
      <c r="AP251" s="167">
        <f>'Test-AI'!X249</f>
        <v>0</v>
      </c>
      <c r="AQ251" s="167">
        <f>10*LOG10(1/((Summary!$C$80/10^(AN251/10)+Summary!$C$81/10^(AO251/10)+Summary!$C$82/10^(AP251/10))/Summary!$C$83))</f>
        <v>0</v>
      </c>
      <c r="AR251" s="167">
        <f>'Test-AI'!Y249</f>
        <v>0</v>
      </c>
      <c r="AS251" s="167">
        <f>'Test-AI'!Z249</f>
        <v>0</v>
      </c>
      <c r="AT251" s="295">
        <f>'Test-AI'!AA249</f>
        <v>0</v>
      </c>
      <c r="AU251" s="357">
        <f>'Test-AI'!AB249</f>
        <v>0</v>
      </c>
      <c r="AV251" s="357">
        <f>'Test-AI'!AC249</f>
        <v>0</v>
      </c>
      <c r="AW251" s="296">
        <f t="shared" si="19"/>
        <v>0</v>
      </c>
      <c r="AX251" s="297" t="e">
        <f t="shared" si="20"/>
        <v>#DIV/0!</v>
      </c>
      <c r="AY251" s="298" t="e">
        <f t="shared" si="21"/>
        <v>#DIV/0!</v>
      </c>
      <c r="AZ251" s="297" t="e">
        <f t="shared" si="22"/>
        <v>#DIV/0!</v>
      </c>
      <c r="BA251" s="345" t="e">
        <f t="shared" si="23"/>
        <v>#DIV/0!</v>
      </c>
      <c r="BB251" s="75"/>
      <c r="BC251" s="75"/>
      <c r="BD251" s="565"/>
      <c r="BE251" s="550"/>
      <c r="BF251" s="552"/>
      <c r="BG251" s="552"/>
      <c r="BH251" s="552"/>
      <c r="BI251" s="552"/>
      <c r="BJ251" s="552"/>
      <c r="BK251" s="553"/>
      <c r="BL251" s="552"/>
      <c r="BM251" s="553"/>
      <c r="BN251" s="552"/>
      <c r="BO251" s="546"/>
      <c r="BP251" s="541"/>
      <c r="BQ251" s="546"/>
      <c r="BR251" s="541"/>
      <c r="BS251" s="553"/>
      <c r="BT251" s="552"/>
      <c r="BU251" s="553"/>
      <c r="BV251" s="552"/>
      <c r="BW251" s="553"/>
      <c r="BX251" s="552"/>
      <c r="BY251" s="552"/>
      <c r="BZ251" s="541"/>
      <c r="CA251" s="541"/>
      <c r="CB251" s="552"/>
      <c r="CC251" s="550"/>
      <c r="CD251" s="541"/>
      <c r="CE251" s="546"/>
      <c r="CF251" s="541"/>
      <c r="CG251" s="546"/>
      <c r="CH251" s="541"/>
    </row>
    <row r="252" spans="1:86" ht="17" hidden="1" customHeight="1" x14ac:dyDescent="0.2">
      <c r="A252" s="485"/>
      <c r="B252" s="566"/>
      <c r="C252" s="485"/>
      <c r="D252" s="590"/>
      <c r="E252" s="558"/>
      <c r="F252" s="239">
        <v>135</v>
      </c>
      <c r="G252" s="294">
        <f>'Anchor-AI'!L250</f>
        <v>0</v>
      </c>
      <c r="H252" s="295">
        <f>'Anchor-AI'!M250</f>
        <v>0</v>
      </c>
      <c r="I252" s="295">
        <f>'Anchor-AI'!N250</f>
        <v>0</v>
      </c>
      <c r="J252" s="295">
        <f>'Anchor-AI'!O250</f>
        <v>0</v>
      </c>
      <c r="K252" s="295">
        <f>(Summary!$C$63*H252+Summary!$C$64*I252+Summary!$C$65*J252)/Summary!$C$66</f>
        <v>0</v>
      </c>
      <c r="L252" s="295">
        <f>'Anchor-AI'!P250</f>
        <v>0</v>
      </c>
      <c r="M252" s="295">
        <f>'Anchor-AI'!Q250</f>
        <v>0</v>
      </c>
      <c r="N252" s="295">
        <f>'Anchor-AI'!R250</f>
        <v>0</v>
      </c>
      <c r="O252" s="295">
        <f>'Anchor-AI'!S250</f>
        <v>0</v>
      </c>
      <c r="P252" s="295">
        <f>'Anchor-AI'!T250</f>
        <v>0</v>
      </c>
      <c r="Q252" s="295">
        <f>'Anchor-AI'!U250</f>
        <v>0</v>
      </c>
      <c r="R252" s="295">
        <f>'Anchor-AI'!V250</f>
        <v>0</v>
      </c>
      <c r="S252" s="295">
        <f>'Anchor-AI'!W250</f>
        <v>0</v>
      </c>
      <c r="T252" s="295">
        <f>'Anchor-AI'!X250</f>
        <v>0</v>
      </c>
      <c r="U252" s="295">
        <f>10*LOG10(1/((Summary!$C$80/10^(R252/10)+Summary!$C$81/10^(S252/10)+Summary!$C$82/10^(T252/10))/Summary!$C$83))</f>
        <v>0</v>
      </c>
      <c r="V252" s="295">
        <f>'Anchor-AI'!Y250</f>
        <v>0</v>
      </c>
      <c r="W252" s="295">
        <f>'Anchor-AI'!Z250</f>
        <v>0</v>
      </c>
      <c r="X252" s="295">
        <f>'Anchor-AI'!AA250</f>
        <v>0</v>
      </c>
      <c r="Y252" s="357">
        <f>'Anchor-AI'!AB250</f>
        <v>0</v>
      </c>
      <c r="Z252" s="357">
        <f>'Anchor-AI'!AC250</f>
        <v>0</v>
      </c>
      <c r="AA252" s="296">
        <f t="shared" si="18"/>
        <v>0</v>
      </c>
      <c r="AC252" s="170">
        <f>'Test-AI'!L250</f>
        <v>0</v>
      </c>
      <c r="AD252" s="167">
        <f>'Test-AI'!M250</f>
        <v>0</v>
      </c>
      <c r="AE252" s="167">
        <f>'Test-AI'!N250</f>
        <v>0</v>
      </c>
      <c r="AF252" s="167">
        <f>'Test-AI'!O250</f>
        <v>0</v>
      </c>
      <c r="AG252" s="167">
        <f>(Summary!$C$63*AD252+Summary!$C$64*AE252+Summary!$C$65*AF252)/Summary!$C$66</f>
        <v>0</v>
      </c>
      <c r="AH252" s="167">
        <f>'Test-AI'!P250</f>
        <v>0</v>
      </c>
      <c r="AI252" s="167">
        <f>'Test-AI'!Q250</f>
        <v>0</v>
      </c>
      <c r="AJ252" s="167">
        <f>'Test-AI'!R250</f>
        <v>0</v>
      </c>
      <c r="AK252" s="167">
        <f>'Test-AI'!S250</f>
        <v>0</v>
      </c>
      <c r="AL252" s="167">
        <f>'Test-AI'!T250</f>
        <v>0</v>
      </c>
      <c r="AM252" s="167">
        <f>'Test-AI'!U250</f>
        <v>0</v>
      </c>
      <c r="AN252" s="167">
        <f>'Test-AI'!V250</f>
        <v>0</v>
      </c>
      <c r="AO252" s="167">
        <f>'Test-AI'!W250</f>
        <v>0</v>
      </c>
      <c r="AP252" s="167">
        <f>'Test-AI'!X250</f>
        <v>0</v>
      </c>
      <c r="AQ252" s="167">
        <f>10*LOG10(1/((Summary!$C$80/10^(AN252/10)+Summary!$C$81/10^(AO252/10)+Summary!$C$82/10^(AP252/10))/Summary!$C$83))</f>
        <v>0</v>
      </c>
      <c r="AR252" s="167">
        <f>'Test-AI'!Y250</f>
        <v>0</v>
      </c>
      <c r="AS252" s="167">
        <f>'Test-AI'!Z250</f>
        <v>0</v>
      </c>
      <c r="AT252" s="295">
        <f>'Test-AI'!AA250</f>
        <v>0</v>
      </c>
      <c r="AU252" s="357">
        <f>'Test-AI'!AB250</f>
        <v>0</v>
      </c>
      <c r="AV252" s="357">
        <f>'Test-AI'!AC250</f>
        <v>0</v>
      </c>
      <c r="AW252" s="296">
        <f t="shared" si="19"/>
        <v>0</v>
      </c>
      <c r="AX252" s="297" t="e">
        <f t="shared" si="20"/>
        <v>#DIV/0!</v>
      </c>
      <c r="AY252" s="298" t="e">
        <f t="shared" si="21"/>
        <v>#DIV/0!</v>
      </c>
      <c r="AZ252" s="297" t="e">
        <f t="shared" si="22"/>
        <v>#DIV/0!</v>
      </c>
      <c r="BA252" s="345" t="e">
        <f t="shared" si="23"/>
        <v>#DIV/0!</v>
      </c>
      <c r="BB252" s="75"/>
      <c r="BC252" s="75"/>
      <c r="BD252" s="573" t="s">
        <v>147</v>
      </c>
      <c r="BE252" s="549" t="e">
        <f t="array" ref="BE252">bdRateExtend($G251:$G254,H251:H254,$AC251:$AC254,AD251:AD254)</f>
        <v>#VALUE!</v>
      </c>
      <c r="BF252" s="552"/>
      <c r="BG252" s="552"/>
      <c r="BH252" s="552"/>
      <c r="BI252" s="552"/>
      <c r="BJ252" s="552"/>
      <c r="BK252" s="551" t="e">
        <f t="array" ref="BK252">bdRateExtend($G251:$G254,L251:L254,$AC251:$AC254,AH251:AH254)</f>
        <v>#VALUE!</v>
      </c>
      <c r="BL252" s="552"/>
      <c r="BM252" s="551" t="e">
        <f t="array" ref="BM252">bdRateExtend($G251:$G254,M251:M254,$AC251:$AC254,AI251:AI254)</f>
        <v>#VALUE!</v>
      </c>
      <c r="BN252" s="552"/>
      <c r="BO252" s="545" t="e">
        <f t="array" ref="BO252">bdRateExtend($G251:$G254,N251:N254,$AC251:$AC254,AJ251:AJ254,"None", FALSE,1)</f>
        <v>#VALUE!</v>
      </c>
      <c r="BP252" s="541"/>
      <c r="BQ252" s="545" t="e">
        <f t="array" ref="BQ252">bdRateExtend($G251:$G254,O251:O254,$AC251:$AC254,AK251:AK254,"None", FALSE,1)</f>
        <v>#VALUE!</v>
      </c>
      <c r="BR252" s="541"/>
      <c r="BS252" s="551" t="e">
        <f t="array" ref="BS252">bdRateExtend($G251:$G254,P251:P254,$AC251:$AC254,AL251:AL254)</f>
        <v>#VALUE!</v>
      </c>
      <c r="BT252" s="552"/>
      <c r="BU252" s="551" t="e">
        <f t="array" ref="BU252">bdRateExtend($G251:$G254,Q251:Q254,$AC251:$AC254,AM251:AM254)</f>
        <v>#VALUE!</v>
      </c>
      <c r="BV252" s="552"/>
      <c r="BW252" s="551" t="e">
        <f t="array" ref="BW252">bdRateExtend($G251:$G254,R251:R254,$AC251:$AC254,AN251:AN254)</f>
        <v>#VALUE!</v>
      </c>
      <c r="BX252" s="552"/>
      <c r="BY252" s="552"/>
      <c r="BZ252" s="541"/>
      <c r="CA252" s="541"/>
      <c r="CB252" s="552"/>
      <c r="CC252" s="560" t="e">
        <f t="array" ref="CC252">bdCAMBIExtend($G251:$G254,V251:V254,$AC251:$AC254,AR251:AR254)</f>
        <v>#VALUE!</v>
      </c>
      <c r="CD252" s="541"/>
      <c r="CE252" s="554">
        <f t="array" ref="CE252">testVMAFRange($G251:$G254,N251:N254,$AC251:$AC254,AJ251:AJ254)</f>
        <v>0</v>
      </c>
      <c r="CF252" s="541"/>
      <c r="CG252" s="554">
        <f t="array" ref="CG252">testVMAFRange($G251:$G254,O251:O254,$AC251:$AC254,AK251:AK254)</f>
        <v>0</v>
      </c>
      <c r="CH252" s="541"/>
    </row>
    <row r="253" spans="1:86" ht="17" hidden="1" customHeight="1" x14ac:dyDescent="0.2">
      <c r="A253" s="485"/>
      <c r="B253" s="566"/>
      <c r="C253" s="485"/>
      <c r="D253" s="590"/>
      <c r="E253" s="558"/>
      <c r="F253" s="239">
        <v>160</v>
      </c>
      <c r="G253" s="294">
        <f>'Anchor-AI'!L251</f>
        <v>0</v>
      </c>
      <c r="H253" s="295">
        <f>'Anchor-AI'!M251</f>
        <v>0</v>
      </c>
      <c r="I253" s="295">
        <f>'Anchor-AI'!N251</f>
        <v>0</v>
      </c>
      <c r="J253" s="295">
        <f>'Anchor-AI'!O251</f>
        <v>0</v>
      </c>
      <c r="K253" s="295">
        <f>(Summary!$C$63*H253+Summary!$C$64*I253+Summary!$C$65*J253)/Summary!$C$66</f>
        <v>0</v>
      </c>
      <c r="L253" s="295">
        <f>'Anchor-AI'!P251</f>
        <v>0</v>
      </c>
      <c r="M253" s="295">
        <f>'Anchor-AI'!Q251</f>
        <v>0</v>
      </c>
      <c r="N253" s="295">
        <f>'Anchor-AI'!R251</f>
        <v>0</v>
      </c>
      <c r="O253" s="295">
        <f>'Anchor-AI'!S251</f>
        <v>0</v>
      </c>
      <c r="P253" s="295">
        <f>'Anchor-AI'!T251</f>
        <v>0</v>
      </c>
      <c r="Q253" s="295">
        <f>'Anchor-AI'!U251</f>
        <v>0</v>
      </c>
      <c r="R253" s="295">
        <f>'Anchor-AI'!V251</f>
        <v>0</v>
      </c>
      <c r="S253" s="295">
        <f>'Anchor-AI'!W251</f>
        <v>0</v>
      </c>
      <c r="T253" s="295">
        <f>'Anchor-AI'!X251</f>
        <v>0</v>
      </c>
      <c r="U253" s="295">
        <f>10*LOG10(1/((Summary!$C$80/10^(R253/10)+Summary!$C$81/10^(S253/10)+Summary!$C$82/10^(T253/10))/Summary!$C$83))</f>
        <v>0</v>
      </c>
      <c r="V253" s="295">
        <f>'Anchor-AI'!Y251</f>
        <v>0</v>
      </c>
      <c r="W253" s="295">
        <f>'Anchor-AI'!Z251</f>
        <v>0</v>
      </c>
      <c r="X253" s="295">
        <f>'Anchor-AI'!AA251</f>
        <v>0</v>
      </c>
      <c r="Y253" s="357">
        <f>'Anchor-AI'!AB251</f>
        <v>0</v>
      </c>
      <c r="Z253" s="357">
        <f>'Anchor-AI'!AC251</f>
        <v>0</v>
      </c>
      <c r="AA253" s="296">
        <f t="shared" si="18"/>
        <v>0</v>
      </c>
      <c r="AC253" s="170">
        <f>'Test-AI'!L251</f>
        <v>0</v>
      </c>
      <c r="AD253" s="167">
        <f>'Test-AI'!M251</f>
        <v>0</v>
      </c>
      <c r="AE253" s="167">
        <f>'Test-AI'!N251</f>
        <v>0</v>
      </c>
      <c r="AF253" s="167">
        <f>'Test-AI'!O251</f>
        <v>0</v>
      </c>
      <c r="AG253" s="167">
        <f>(Summary!$C$63*AD253+Summary!$C$64*AE253+Summary!$C$65*AF253)/Summary!$C$66</f>
        <v>0</v>
      </c>
      <c r="AH253" s="167">
        <f>'Test-AI'!P251</f>
        <v>0</v>
      </c>
      <c r="AI253" s="167">
        <f>'Test-AI'!Q251</f>
        <v>0</v>
      </c>
      <c r="AJ253" s="167">
        <f>'Test-AI'!R251</f>
        <v>0</v>
      </c>
      <c r="AK253" s="167">
        <f>'Test-AI'!S251</f>
        <v>0</v>
      </c>
      <c r="AL253" s="167">
        <f>'Test-AI'!T251</f>
        <v>0</v>
      </c>
      <c r="AM253" s="167">
        <f>'Test-AI'!U251</f>
        <v>0</v>
      </c>
      <c r="AN253" s="167">
        <f>'Test-AI'!V251</f>
        <v>0</v>
      </c>
      <c r="AO253" s="167">
        <f>'Test-AI'!W251</f>
        <v>0</v>
      </c>
      <c r="AP253" s="167">
        <f>'Test-AI'!X251</f>
        <v>0</v>
      </c>
      <c r="AQ253" s="167">
        <f>10*LOG10(1/((Summary!$C$80/10^(AN253/10)+Summary!$C$81/10^(AO253/10)+Summary!$C$82/10^(AP253/10))/Summary!$C$83))</f>
        <v>0</v>
      </c>
      <c r="AR253" s="167">
        <f>'Test-AI'!Y251</f>
        <v>0</v>
      </c>
      <c r="AS253" s="167">
        <f>'Test-AI'!Z251</f>
        <v>0</v>
      </c>
      <c r="AT253" s="295">
        <f>'Test-AI'!AA251</f>
        <v>0</v>
      </c>
      <c r="AU253" s="357">
        <f>'Test-AI'!AB251</f>
        <v>0</v>
      </c>
      <c r="AV253" s="357">
        <f>'Test-AI'!AC251</f>
        <v>0</v>
      </c>
      <c r="AW253" s="296">
        <f t="shared" si="19"/>
        <v>0</v>
      </c>
      <c r="AX253" s="297" t="e">
        <f t="shared" si="20"/>
        <v>#DIV/0!</v>
      </c>
      <c r="AY253" s="298" t="e">
        <f t="shared" si="21"/>
        <v>#DIV/0!</v>
      </c>
      <c r="AZ253" s="297" t="e">
        <f t="shared" si="22"/>
        <v>#DIV/0!</v>
      </c>
      <c r="BA253" s="345" t="e">
        <f t="shared" si="23"/>
        <v>#DIV/0!</v>
      </c>
      <c r="BB253" s="75"/>
      <c r="BC253" s="75"/>
      <c r="BD253" s="565"/>
      <c r="BE253" s="550"/>
      <c r="BF253" s="552"/>
      <c r="BG253" s="552"/>
      <c r="BH253" s="552"/>
      <c r="BI253" s="552"/>
      <c r="BJ253" s="552"/>
      <c r="BK253" s="553"/>
      <c r="BL253" s="552"/>
      <c r="BM253" s="553"/>
      <c r="BN253" s="552"/>
      <c r="BO253" s="546"/>
      <c r="BP253" s="541"/>
      <c r="BQ253" s="546"/>
      <c r="BR253" s="541"/>
      <c r="BS253" s="553"/>
      <c r="BT253" s="552"/>
      <c r="BU253" s="553"/>
      <c r="BV253" s="552"/>
      <c r="BW253" s="553"/>
      <c r="BX253" s="552"/>
      <c r="BY253" s="552"/>
      <c r="BZ253" s="541"/>
      <c r="CA253" s="541"/>
      <c r="CB253" s="552"/>
      <c r="CC253" s="550"/>
      <c r="CD253" s="541"/>
      <c r="CE253" s="546"/>
      <c r="CF253" s="541"/>
      <c r="CG253" s="546"/>
      <c r="CH253" s="541"/>
    </row>
    <row r="254" spans="1:86" ht="17" hidden="1" customHeight="1" thickBot="1" x14ac:dyDescent="0.25">
      <c r="A254" s="485"/>
      <c r="B254" s="566"/>
      <c r="C254" s="485"/>
      <c r="D254" s="590"/>
      <c r="E254" s="558"/>
      <c r="F254" s="239">
        <v>185</v>
      </c>
      <c r="G254" s="294">
        <f>'Anchor-AI'!L252</f>
        <v>0</v>
      </c>
      <c r="H254" s="295">
        <f>'Anchor-AI'!M252</f>
        <v>0</v>
      </c>
      <c r="I254" s="295">
        <f>'Anchor-AI'!N252</f>
        <v>0</v>
      </c>
      <c r="J254" s="295">
        <f>'Anchor-AI'!O252</f>
        <v>0</v>
      </c>
      <c r="K254" s="295">
        <f>(Summary!$C$63*H254+Summary!$C$64*I254+Summary!$C$65*J254)/Summary!$C$66</f>
        <v>0</v>
      </c>
      <c r="L254" s="295">
        <f>'Anchor-AI'!P252</f>
        <v>0</v>
      </c>
      <c r="M254" s="295">
        <f>'Anchor-AI'!Q252</f>
        <v>0</v>
      </c>
      <c r="N254" s="295">
        <f>'Anchor-AI'!R252</f>
        <v>0</v>
      </c>
      <c r="O254" s="295">
        <f>'Anchor-AI'!S252</f>
        <v>0</v>
      </c>
      <c r="P254" s="295">
        <f>'Anchor-AI'!T252</f>
        <v>0</v>
      </c>
      <c r="Q254" s="295">
        <f>'Anchor-AI'!U252</f>
        <v>0</v>
      </c>
      <c r="R254" s="295">
        <f>'Anchor-AI'!V252</f>
        <v>0</v>
      </c>
      <c r="S254" s="295">
        <f>'Anchor-AI'!W252</f>
        <v>0</v>
      </c>
      <c r="T254" s="295">
        <f>'Anchor-AI'!X252</f>
        <v>0</v>
      </c>
      <c r="U254" s="295">
        <f>10*LOG10(1/((Summary!$C$80/10^(R254/10)+Summary!$C$81/10^(S254/10)+Summary!$C$82/10^(T254/10))/Summary!$C$83))</f>
        <v>0</v>
      </c>
      <c r="V254" s="295">
        <f>'Anchor-AI'!Y252</f>
        <v>0</v>
      </c>
      <c r="W254" s="295">
        <f>'Anchor-AI'!Z252</f>
        <v>0</v>
      </c>
      <c r="X254" s="295">
        <f>'Anchor-AI'!AA252</f>
        <v>0</v>
      </c>
      <c r="Y254" s="357">
        <f>'Anchor-AI'!AB252</f>
        <v>0</v>
      </c>
      <c r="Z254" s="357">
        <f>'Anchor-AI'!AC252</f>
        <v>0</v>
      </c>
      <c r="AA254" s="296">
        <f t="shared" si="18"/>
        <v>0</v>
      </c>
      <c r="AC254" s="170">
        <f>'Test-AI'!L252</f>
        <v>0</v>
      </c>
      <c r="AD254" s="167">
        <f>'Test-AI'!M252</f>
        <v>0</v>
      </c>
      <c r="AE254" s="167">
        <f>'Test-AI'!N252</f>
        <v>0</v>
      </c>
      <c r="AF254" s="167">
        <f>'Test-AI'!O252</f>
        <v>0</v>
      </c>
      <c r="AG254" s="167">
        <f>(Summary!$C$63*AD254+Summary!$C$64*AE254+Summary!$C$65*AF254)/Summary!$C$66</f>
        <v>0</v>
      </c>
      <c r="AH254" s="167">
        <f>'Test-AI'!P252</f>
        <v>0</v>
      </c>
      <c r="AI254" s="167">
        <f>'Test-AI'!Q252</f>
        <v>0</v>
      </c>
      <c r="AJ254" s="167">
        <f>'Test-AI'!R252</f>
        <v>0</v>
      </c>
      <c r="AK254" s="167">
        <f>'Test-AI'!S252</f>
        <v>0</v>
      </c>
      <c r="AL254" s="167">
        <f>'Test-AI'!T252</f>
        <v>0</v>
      </c>
      <c r="AM254" s="167">
        <f>'Test-AI'!U252</f>
        <v>0</v>
      </c>
      <c r="AN254" s="167">
        <f>'Test-AI'!V252</f>
        <v>0</v>
      </c>
      <c r="AO254" s="167">
        <f>'Test-AI'!W252</f>
        <v>0</v>
      </c>
      <c r="AP254" s="167">
        <f>'Test-AI'!X252</f>
        <v>0</v>
      </c>
      <c r="AQ254" s="167">
        <f>10*LOG10(1/((Summary!$C$80/10^(AN254/10)+Summary!$C$81/10^(AO254/10)+Summary!$C$82/10^(AP254/10))/Summary!$C$83))</f>
        <v>0</v>
      </c>
      <c r="AR254" s="167">
        <f>'Test-AI'!Y252</f>
        <v>0</v>
      </c>
      <c r="AS254" s="167">
        <f>'Test-AI'!Z252</f>
        <v>0</v>
      </c>
      <c r="AT254" s="295">
        <f>'Test-AI'!AA252</f>
        <v>0</v>
      </c>
      <c r="AU254" s="357">
        <f>'Test-AI'!AB252</f>
        <v>0</v>
      </c>
      <c r="AV254" s="357">
        <f>'Test-AI'!AC252</f>
        <v>0</v>
      </c>
      <c r="AW254" s="296">
        <f t="shared" si="19"/>
        <v>0</v>
      </c>
      <c r="AX254" s="297" t="e">
        <f t="shared" si="20"/>
        <v>#DIV/0!</v>
      </c>
      <c r="AY254" s="298" t="e">
        <f t="shared" si="21"/>
        <v>#DIV/0!</v>
      </c>
      <c r="AZ254" s="297" t="e">
        <f t="shared" si="22"/>
        <v>#DIV/0!</v>
      </c>
      <c r="BA254" s="345" t="e">
        <f t="shared" si="23"/>
        <v>#DIV/0!</v>
      </c>
      <c r="BB254" s="75"/>
      <c r="BC254" s="75"/>
      <c r="BD254" s="574" t="s">
        <v>46</v>
      </c>
      <c r="BE254" s="549" t="e">
        <f t="array" ref="BE254">bdRateExtend($G252:$G255,H252:H255,$AC252:$AC255,AD252:AD255)</f>
        <v>#VALUE!</v>
      </c>
      <c r="BF254" s="552"/>
      <c r="BG254" s="552"/>
      <c r="BH254" s="552"/>
      <c r="BI254" s="552"/>
      <c r="BJ254" s="552"/>
      <c r="BK254" s="551" t="e">
        <f t="array" ref="BK254">bdRateExtend($G252:$G255,L252:L255,$AC252:$AC255,AH252:AH255)</f>
        <v>#VALUE!</v>
      </c>
      <c r="BL254" s="552"/>
      <c r="BM254" s="551" t="e">
        <f t="array" ref="BM254">bdRateExtend($G252:$G255,M252:M255,$AC252:$AC255,AI252:AI255)</f>
        <v>#VALUE!</v>
      </c>
      <c r="BN254" s="552"/>
      <c r="BO254" s="545" t="e">
        <f t="array" ref="BO254">bdRateExtend($G252:$G255,N252:N255,$AC252:$AC255,AJ252:AJ255,"None", FALSE,1)</f>
        <v>#VALUE!</v>
      </c>
      <c r="BP254" s="541"/>
      <c r="BQ254" s="545" t="e">
        <f t="array" ref="BQ254">bdRateExtend($G252:$G255,O252:O255,$AC252:$AC255,AK252:AK255,"None", FALSE,1)</f>
        <v>#VALUE!</v>
      </c>
      <c r="BR254" s="541"/>
      <c r="BS254" s="551" t="e">
        <f t="array" ref="BS254">bdRateExtend($G252:$G255,P252:P255,$AC252:$AC255,AL252:AL255)</f>
        <v>#VALUE!</v>
      </c>
      <c r="BT254" s="552"/>
      <c r="BU254" s="551" t="e">
        <f t="array" ref="BU254">bdRateExtend($G252:$G255,Q252:Q255,$AC252:$AC255,AM252:AM255)</f>
        <v>#VALUE!</v>
      </c>
      <c r="BV254" s="552"/>
      <c r="BW254" s="551" t="e">
        <f t="array" ref="BW254">bdRateExtend($G252:$G255,R252:R255,$AC252:$AC255,AN252:AN255)</f>
        <v>#VALUE!</v>
      </c>
      <c r="BX254" s="552"/>
      <c r="BY254" s="552"/>
      <c r="BZ254" s="541"/>
      <c r="CA254" s="541"/>
      <c r="CB254" s="552"/>
      <c r="CC254" s="560" t="e">
        <f t="array" ref="CC254">bdCAMBIExtend($G252:$G255,V252:V255,$AC252:$AC255,AR252:AR255)</f>
        <v>#VALUE!</v>
      </c>
      <c r="CD254" s="541"/>
      <c r="CE254" s="554">
        <f t="array" ref="CE254">testVMAFRange($G252:$G255,N252:N255,$AC252:$AC255,AJ252:AJ255)</f>
        <v>0</v>
      </c>
      <c r="CF254" s="541"/>
      <c r="CG254" s="554">
        <f t="array" ref="CG254">testVMAFRange($G252:$G255,O252:O255,$AC252:$AC255,AK252:AK255)</f>
        <v>0</v>
      </c>
      <c r="CH254" s="541"/>
    </row>
    <row r="255" spans="1:86" ht="17" hidden="1" customHeight="1" thickBot="1" x14ac:dyDescent="0.25">
      <c r="A255" s="485"/>
      <c r="B255" s="596"/>
      <c r="C255" s="486"/>
      <c r="D255" s="591"/>
      <c r="E255" s="559"/>
      <c r="F255" s="240">
        <v>210</v>
      </c>
      <c r="G255" s="299">
        <f>'Anchor-AI'!L253</f>
        <v>0</v>
      </c>
      <c r="H255" s="300">
        <f>'Anchor-AI'!M253</f>
        <v>0</v>
      </c>
      <c r="I255" s="300">
        <f>'Anchor-AI'!N253</f>
        <v>0</v>
      </c>
      <c r="J255" s="300">
        <f>'Anchor-AI'!O253</f>
        <v>0</v>
      </c>
      <c r="K255" s="295">
        <f>(Summary!$C$63*H255+Summary!$C$64*I255+Summary!$C$65*J255)/Summary!$C$66</f>
        <v>0</v>
      </c>
      <c r="L255" s="300">
        <f>'Anchor-AI'!P253</f>
        <v>0</v>
      </c>
      <c r="M255" s="300">
        <f>'Anchor-AI'!Q253</f>
        <v>0</v>
      </c>
      <c r="N255" s="300">
        <f>'Anchor-AI'!R253</f>
        <v>0</v>
      </c>
      <c r="O255" s="300">
        <f>'Anchor-AI'!S253</f>
        <v>0</v>
      </c>
      <c r="P255" s="300">
        <f>'Anchor-AI'!T253</f>
        <v>0</v>
      </c>
      <c r="Q255" s="300">
        <f>'Anchor-AI'!U253</f>
        <v>0</v>
      </c>
      <c r="R255" s="300">
        <f>'Anchor-AI'!V253</f>
        <v>0</v>
      </c>
      <c r="S255" s="300">
        <f>'Anchor-AI'!W253</f>
        <v>0</v>
      </c>
      <c r="T255" s="300">
        <f>'Anchor-AI'!X253</f>
        <v>0</v>
      </c>
      <c r="U255" s="300">
        <f>10*LOG10(1/((Summary!$C$80/10^(R255/10)+Summary!$C$81/10^(S255/10)+Summary!$C$82/10^(T255/10))/Summary!$C$83))</f>
        <v>0</v>
      </c>
      <c r="V255" s="300">
        <f>'Anchor-AI'!Y253</f>
        <v>0</v>
      </c>
      <c r="W255" s="300">
        <f>'Anchor-AI'!Z253</f>
        <v>0</v>
      </c>
      <c r="X255" s="300">
        <f>'Anchor-AI'!AA253</f>
        <v>0</v>
      </c>
      <c r="Y255" s="357">
        <f>'Anchor-AI'!AB253</f>
        <v>0</v>
      </c>
      <c r="Z255" s="357">
        <f>'Anchor-AI'!AC253</f>
        <v>0</v>
      </c>
      <c r="AA255" s="301">
        <f t="shared" si="18"/>
        <v>0</v>
      </c>
      <c r="AC255" s="171">
        <f>'Test-AI'!L253</f>
        <v>0</v>
      </c>
      <c r="AD255" s="168">
        <f>'Test-AI'!M253</f>
        <v>0</v>
      </c>
      <c r="AE255" s="168">
        <f>'Test-AI'!N253</f>
        <v>0</v>
      </c>
      <c r="AF255" s="168">
        <f>'Test-AI'!O253</f>
        <v>0</v>
      </c>
      <c r="AG255" s="168">
        <f>(Summary!$C$63*AD255+Summary!$C$64*AE255+Summary!$C$65*AF255)/Summary!$C$66</f>
        <v>0</v>
      </c>
      <c r="AH255" s="168">
        <f>'Test-AI'!P253</f>
        <v>0</v>
      </c>
      <c r="AI255" s="168">
        <f>'Test-AI'!Q253</f>
        <v>0</v>
      </c>
      <c r="AJ255" s="168">
        <f>'Test-AI'!R253</f>
        <v>0</v>
      </c>
      <c r="AK255" s="168">
        <f>'Test-AI'!S253</f>
        <v>0</v>
      </c>
      <c r="AL255" s="168">
        <f>'Test-AI'!T253</f>
        <v>0</v>
      </c>
      <c r="AM255" s="168">
        <f>'Test-AI'!U253</f>
        <v>0</v>
      </c>
      <c r="AN255" s="168">
        <f>'Test-AI'!V253</f>
        <v>0</v>
      </c>
      <c r="AO255" s="168">
        <f>'Test-AI'!W253</f>
        <v>0</v>
      </c>
      <c r="AP255" s="168">
        <f>'Test-AI'!X253</f>
        <v>0</v>
      </c>
      <c r="AQ255" s="168">
        <f>10*LOG10(1/((Summary!$C$80/10^(AN255/10)+Summary!$C$81/10^(AO255/10)+Summary!$C$82/10^(AP255/10))/Summary!$C$83))</f>
        <v>0</v>
      </c>
      <c r="AR255" s="168">
        <f>'Test-AI'!Y253</f>
        <v>0</v>
      </c>
      <c r="AS255" s="168">
        <f>'Test-AI'!Z253</f>
        <v>0</v>
      </c>
      <c r="AT255" s="300">
        <f>'Test-AI'!AA253</f>
        <v>0</v>
      </c>
      <c r="AU255" s="357">
        <f>'Test-AI'!AB253</f>
        <v>0</v>
      </c>
      <c r="AV255" s="357">
        <f>'Test-AI'!AC253</f>
        <v>0</v>
      </c>
      <c r="AW255" s="301">
        <f t="shared" si="19"/>
        <v>0</v>
      </c>
      <c r="AX255" s="302" t="e">
        <f t="shared" si="20"/>
        <v>#DIV/0!</v>
      </c>
      <c r="AY255" s="303" t="e">
        <f t="shared" si="21"/>
        <v>#DIV/0!</v>
      </c>
      <c r="AZ255" s="297" t="e">
        <f t="shared" si="22"/>
        <v>#DIV/0!</v>
      </c>
      <c r="BA255" s="345" t="e">
        <f t="shared" si="23"/>
        <v>#DIV/0!</v>
      </c>
      <c r="BB255" s="75"/>
      <c r="BC255" s="75"/>
      <c r="BD255" s="570"/>
      <c r="BE255" s="550"/>
      <c r="BF255" s="553"/>
      <c r="BG255" s="553"/>
      <c r="BH255" s="553"/>
      <c r="BI255" s="553"/>
      <c r="BJ255" s="553"/>
      <c r="BK255" s="553"/>
      <c r="BL255" s="553"/>
      <c r="BM255" s="553"/>
      <c r="BN255" s="553"/>
      <c r="BO255" s="546"/>
      <c r="BP255" s="544"/>
      <c r="BQ255" s="546"/>
      <c r="BR255" s="544"/>
      <c r="BS255" s="553"/>
      <c r="BT255" s="553"/>
      <c r="BU255" s="553"/>
      <c r="BV255" s="553"/>
      <c r="BW255" s="553"/>
      <c r="BX255" s="553"/>
      <c r="BY255" s="553"/>
      <c r="BZ255" s="544"/>
      <c r="CA255" s="544"/>
      <c r="CB255" s="553"/>
      <c r="CC255" s="550"/>
      <c r="CD255" s="541"/>
      <c r="CE255" s="546"/>
      <c r="CF255" s="544"/>
      <c r="CG255" s="546"/>
      <c r="CH255" s="544"/>
    </row>
    <row r="256" spans="1:86" ht="17" hidden="1" customHeight="1" thickBot="1" x14ac:dyDescent="0.25">
      <c r="A256" s="485"/>
      <c r="B256" s="595" t="s">
        <v>155</v>
      </c>
      <c r="C256" s="586" t="s">
        <v>75</v>
      </c>
      <c r="D256" s="589">
        <v>50</v>
      </c>
      <c r="E256" s="557">
        <v>8</v>
      </c>
      <c r="F256" s="238">
        <v>85</v>
      </c>
      <c r="G256" s="289">
        <f>'Anchor-AI'!L254</f>
        <v>0</v>
      </c>
      <c r="H256" s="290">
        <f>'Anchor-AI'!M254</f>
        <v>0</v>
      </c>
      <c r="I256" s="290">
        <f>'Anchor-AI'!N254</f>
        <v>0</v>
      </c>
      <c r="J256" s="290">
        <f>'Anchor-AI'!O254</f>
        <v>0</v>
      </c>
      <c r="K256" s="290">
        <f>(Summary!$C$63*H256+Summary!$C$64*I256+Summary!$C$65*J256)/Summary!$C$66</f>
        <v>0</v>
      </c>
      <c r="L256" s="290">
        <f>'Anchor-AI'!P254</f>
        <v>0</v>
      </c>
      <c r="M256" s="290">
        <f>'Anchor-AI'!Q254</f>
        <v>0</v>
      </c>
      <c r="N256" s="290">
        <f>'Anchor-AI'!R254</f>
        <v>0</v>
      </c>
      <c r="O256" s="290">
        <f>'Anchor-AI'!S254</f>
        <v>0</v>
      </c>
      <c r="P256" s="290">
        <f>'Anchor-AI'!T254</f>
        <v>0</v>
      </c>
      <c r="Q256" s="290">
        <f>'Anchor-AI'!U254</f>
        <v>0</v>
      </c>
      <c r="R256" s="290">
        <f>'Anchor-AI'!V254</f>
        <v>0</v>
      </c>
      <c r="S256" s="290">
        <f>'Anchor-AI'!W254</f>
        <v>0</v>
      </c>
      <c r="T256" s="290">
        <f>'Anchor-AI'!X254</f>
        <v>0</v>
      </c>
      <c r="U256" s="290">
        <f>10*LOG10(1/((Summary!$C$80/10^(R256/10)+Summary!$C$81/10^(S256/10)+Summary!$C$82/10^(T256/10))/Summary!$C$83))</f>
        <v>0</v>
      </c>
      <c r="V256" s="290">
        <f>'Anchor-AI'!Y254</f>
        <v>0</v>
      </c>
      <c r="W256" s="290">
        <f>'Anchor-AI'!Z254</f>
        <v>0</v>
      </c>
      <c r="X256" s="290">
        <f>'Anchor-AI'!AA254</f>
        <v>0</v>
      </c>
      <c r="Y256" s="360">
        <f>'Anchor-AI'!AB254</f>
        <v>0</v>
      </c>
      <c r="Z256" s="360">
        <f>'Anchor-AI'!AC254</f>
        <v>0</v>
      </c>
      <c r="AA256" s="291">
        <f t="shared" si="18"/>
        <v>0</v>
      </c>
      <c r="AC256" s="169">
        <f>'Test-AI'!L254</f>
        <v>0</v>
      </c>
      <c r="AD256" s="166">
        <f>'Test-AI'!M254</f>
        <v>0</v>
      </c>
      <c r="AE256" s="166">
        <f>'Test-AI'!N254</f>
        <v>0</v>
      </c>
      <c r="AF256" s="166">
        <f>'Test-AI'!O254</f>
        <v>0</v>
      </c>
      <c r="AG256" s="166">
        <f>(Summary!$C$63*AD256+Summary!$C$64*AE256+Summary!$C$65*AF256)/Summary!$C$66</f>
        <v>0</v>
      </c>
      <c r="AH256" s="166">
        <f>'Test-AI'!P254</f>
        <v>0</v>
      </c>
      <c r="AI256" s="166">
        <f>'Test-AI'!Q254</f>
        <v>0</v>
      </c>
      <c r="AJ256" s="166">
        <f>'Test-AI'!R254</f>
        <v>0</v>
      </c>
      <c r="AK256" s="166">
        <f>'Test-AI'!S254</f>
        <v>0</v>
      </c>
      <c r="AL256" s="166">
        <f>'Test-AI'!T254</f>
        <v>0</v>
      </c>
      <c r="AM256" s="166">
        <f>'Test-AI'!U254</f>
        <v>0</v>
      </c>
      <c r="AN256" s="166">
        <f>'Test-AI'!V254</f>
        <v>0</v>
      </c>
      <c r="AO256" s="166">
        <f>'Test-AI'!W254</f>
        <v>0</v>
      </c>
      <c r="AP256" s="166">
        <f>'Test-AI'!X254</f>
        <v>0</v>
      </c>
      <c r="AQ256" s="166">
        <f>10*LOG10(1/((Summary!$C$80/10^(AN256/10)+Summary!$C$81/10^(AO256/10)+Summary!$C$82/10^(AP256/10))/Summary!$C$83))</f>
        <v>0</v>
      </c>
      <c r="AR256" s="166">
        <f>'Test-AI'!Y254</f>
        <v>0</v>
      </c>
      <c r="AS256" s="166">
        <f>'Test-AI'!Z254</f>
        <v>0</v>
      </c>
      <c r="AT256" s="290">
        <f>'Test-AI'!AA254</f>
        <v>0</v>
      </c>
      <c r="AU256" s="356">
        <f>'Test-AI'!AB254</f>
        <v>0</v>
      </c>
      <c r="AV256" s="356">
        <f>'Test-AI'!AC254</f>
        <v>0</v>
      </c>
      <c r="AW256" s="291">
        <f t="shared" si="19"/>
        <v>0</v>
      </c>
      <c r="AX256" s="292" t="e">
        <f t="shared" si="20"/>
        <v>#DIV/0!</v>
      </c>
      <c r="AY256" s="293" t="e">
        <f t="shared" si="21"/>
        <v>#DIV/0!</v>
      </c>
      <c r="AZ256" s="292" t="e">
        <f t="shared" si="22"/>
        <v>#DIV/0!</v>
      </c>
      <c r="BA256" s="344" t="e">
        <f t="shared" si="23"/>
        <v>#DIV/0!</v>
      </c>
      <c r="BB256" s="75"/>
      <c r="BC256" s="75"/>
      <c r="BD256" s="572" t="s">
        <v>39</v>
      </c>
      <c r="BE256" s="549" t="e">
        <f t="array" ref="BE256">bdRateExtend($G256:$G259,H256:H259,$AC256:$AC259,AD256:AD259)</f>
        <v>#VALUE!</v>
      </c>
      <c r="BF256" s="551" t="e">
        <f t="array" ref="BF256">bdRateExtend($G256:$G261,H256:H261,$AC256:$AC261,AD256:AD261)</f>
        <v>#VALUE!</v>
      </c>
      <c r="BG256" s="551" t="e">
        <f t="array" ref="BG256">bdRateExtend($G256:$G261,I256:I261,$AC256:$AC261,AE256:AE261)</f>
        <v>#VALUE!</v>
      </c>
      <c r="BH256" s="551" t="e">
        <f t="array" ref="BH256">bdRateExtend($G256:$G261,J256:J261,$AC256:$AC261,AF256:AF261)</f>
        <v>#VALUE!</v>
      </c>
      <c r="BI256" s="551" t="e">
        <f t="array" ref="BI256">bdRateExtend($G256:$G261,K256:K261,$AC256:$AC261,AG256:AG261)</f>
        <v>#VALUE!</v>
      </c>
      <c r="BJ256" s="575" t="e">
        <f>(Summary!$C$94*BF256+Summary!$C$95*BG256+Summary!$C$96*BH256)/Summary!$C$97</f>
        <v>#VALUE!</v>
      </c>
      <c r="BK256" s="551" t="e">
        <f t="array" ref="BK256">bdRateExtend($G256:$G259,L256:L259,$AC256:$AC259,AH256:AH259)</f>
        <v>#VALUE!</v>
      </c>
      <c r="BL256" s="551" t="e">
        <f t="array" ref="BL256">bdRateExtend($G256:$G261,L256:L261,$AC256:$AC261,AH256:AH261)</f>
        <v>#VALUE!</v>
      </c>
      <c r="BM256" s="551" t="e">
        <f t="array" ref="BM256">bdRateExtend($G256:$G259,M256:M259,$AC256:$AC259,AI256:AI259)</f>
        <v>#VALUE!</v>
      </c>
      <c r="BN256" s="551" t="e">
        <f t="array" ref="BN256">bdRateExtend($G256:$G261,M256:M261,$AC256:$AC261,AI256:AI261)</f>
        <v>#VALUE!</v>
      </c>
      <c r="BO256" s="548" t="e">
        <f t="array" ref="BO256">bdRateExtend($G256:$G259,N256:N259,$AC256:$AC259,AJ256:AJ259,"None", FALSE,1)</f>
        <v>#VALUE!</v>
      </c>
      <c r="BP256" s="585" t="e">
        <f t="array" ref="BP256">bdRateExtend($G256:$G261,N256:N261,$AC256:$AC261,AJ256:AJ261,"None", FALSE,1)</f>
        <v>#VALUE!</v>
      </c>
      <c r="BQ256" s="548" t="e">
        <f t="array" ref="BQ256">bdRateExtend($G256:$G259,O256:O259,$AC256:$AC259,AK256:AK259,"None", FALSE,1)</f>
        <v>#VALUE!</v>
      </c>
      <c r="BR256" s="585" t="e">
        <f t="array" ref="BR256">bdRateExtend($G256:$G261,O256:O261,$AC256:$AC261,AK256:AK261,"None", FALSE,1)</f>
        <v>#VALUE!</v>
      </c>
      <c r="BS256" s="551" t="e">
        <f t="array" ref="BS256">bdRateExtend($G256:$G259,P256:P259,$AC256:$AC259,AL256:AL259)</f>
        <v>#VALUE!</v>
      </c>
      <c r="BT256" s="551" t="e">
        <f t="array" ref="BT256">bdRateExtend($G256:$G261,P256:P261,$AC256:$AC261,AL256:AL261)</f>
        <v>#VALUE!</v>
      </c>
      <c r="BU256" s="551" t="e">
        <f t="array" ref="BU256">bdRateExtend($G256:$G259,Q256:Q259,$AC256:$AC259,AM256:AM259)</f>
        <v>#VALUE!</v>
      </c>
      <c r="BV256" s="551" t="e">
        <f t="array" ref="BV256">bdRateExtend($G256:$G261,Q256:Q261,$AC256:$AC261,AM256:AM261)</f>
        <v>#VALUE!</v>
      </c>
      <c r="BW256" s="551" t="e">
        <f t="array" ref="BW256">bdRateExtend($G256:$G259,R256:R259,$AC256:$AC259,AN256:AN259)</f>
        <v>#VALUE!</v>
      </c>
      <c r="BX256" s="551" t="e">
        <f t="array" ref="BX256">bdRateExtend($G256:$G261,R256:R261,$AC256:$AC261,AN256:AN261)</f>
        <v>#VALUE!</v>
      </c>
      <c r="BY256" s="551" t="e">
        <f t="array" ref="BY256">bdRateExtend($G256:$G261,S256:S261,$AC256:$AC261,AO256:AO261)</f>
        <v>#VALUE!</v>
      </c>
      <c r="BZ256" s="555" t="e">
        <f t="array" ref="BZ256">bdRateExtend($G256:$G261,T256:T261,$AC256:$AC261,AP256:AP261)</f>
        <v>#VALUE!</v>
      </c>
      <c r="CA256" s="555" t="e">
        <f t="array" ref="CA256">bdRateExtend($G256:$G261,U256:U261,$AC256:$AC261,AQ256:AQ261)</f>
        <v>#VALUE!</v>
      </c>
      <c r="CB256" s="575" t="e">
        <f>(Summary!$C$108*BX256+Summary!$C$109*BY256+Summary!$C$110*BZ256)/Summary!$C$111</f>
        <v>#VALUE!</v>
      </c>
      <c r="CC256" s="561" t="e">
        <f t="array" ref="CC256">bdCAMBIExtend($G256:$G259,V256:V259,$AC256:$AC259,AR256:AR259)</f>
        <v>#VALUE!</v>
      </c>
      <c r="CD256" s="561" t="e">
        <f t="array" ref="CD256">bdCAMBIExtend($G256:$G261,V256:V261,$AC256:$AC261,AR256:AR261)</f>
        <v>#VALUE!</v>
      </c>
      <c r="CE256" s="547">
        <f t="array" ref="CE256">testVMAFRange($G256:$G259,N256:N259,$AC256:$AC259,AJ256:AJ259)</f>
        <v>0</v>
      </c>
      <c r="CF256" s="543">
        <f t="array" ref="CF256">testVMAFRange($G256:$G261,N256:N261,$AC256:$AC261,AJ256:AJ261)</f>
        <v>0</v>
      </c>
      <c r="CG256" s="547">
        <f t="array" ref="CG256">testVMAFRange($G256:$G259,O256:O259,$AC256:$AC259,AK256:AK259)</f>
        <v>0</v>
      </c>
      <c r="CH256" s="543">
        <f t="array" ref="CH256">testVMAFRange($G256:$G261,O256:O261,$AC256:$AC261,AK256:AK261)</f>
        <v>0</v>
      </c>
    </row>
    <row r="257" spans="1:86" ht="17" hidden="1" customHeight="1" x14ac:dyDescent="0.2">
      <c r="A257" s="485"/>
      <c r="B257" s="566"/>
      <c r="C257" s="485"/>
      <c r="D257" s="590"/>
      <c r="E257" s="558"/>
      <c r="F257" s="239">
        <v>110</v>
      </c>
      <c r="G257" s="294">
        <f>'Anchor-AI'!L255</f>
        <v>0</v>
      </c>
      <c r="H257" s="295">
        <f>'Anchor-AI'!M255</f>
        <v>0</v>
      </c>
      <c r="I257" s="295">
        <f>'Anchor-AI'!N255</f>
        <v>0</v>
      </c>
      <c r="J257" s="295">
        <f>'Anchor-AI'!O255</f>
        <v>0</v>
      </c>
      <c r="K257" s="295">
        <f>(Summary!$C$63*H257+Summary!$C$64*I257+Summary!$C$65*J257)/Summary!$C$66</f>
        <v>0</v>
      </c>
      <c r="L257" s="295">
        <f>'Anchor-AI'!P255</f>
        <v>0</v>
      </c>
      <c r="M257" s="295">
        <f>'Anchor-AI'!Q255</f>
        <v>0</v>
      </c>
      <c r="N257" s="295">
        <f>'Anchor-AI'!R255</f>
        <v>0</v>
      </c>
      <c r="O257" s="295">
        <f>'Anchor-AI'!S255</f>
        <v>0</v>
      </c>
      <c r="P257" s="295">
        <f>'Anchor-AI'!T255</f>
        <v>0</v>
      </c>
      <c r="Q257" s="295">
        <f>'Anchor-AI'!U255</f>
        <v>0</v>
      </c>
      <c r="R257" s="295">
        <f>'Anchor-AI'!V255</f>
        <v>0</v>
      </c>
      <c r="S257" s="295">
        <f>'Anchor-AI'!W255</f>
        <v>0</v>
      </c>
      <c r="T257" s="295">
        <f>'Anchor-AI'!X255</f>
        <v>0</v>
      </c>
      <c r="U257" s="295">
        <f>10*LOG10(1/((Summary!$C$80/10^(R257/10)+Summary!$C$81/10^(S257/10)+Summary!$C$82/10^(T257/10))/Summary!$C$83))</f>
        <v>0</v>
      </c>
      <c r="V257" s="295">
        <f>'Anchor-AI'!Y255</f>
        <v>0</v>
      </c>
      <c r="W257" s="295">
        <f>'Anchor-AI'!Z255</f>
        <v>0</v>
      </c>
      <c r="X257" s="295">
        <f>'Anchor-AI'!AA255</f>
        <v>0</v>
      </c>
      <c r="Y257" s="357">
        <f>'Anchor-AI'!AB255</f>
        <v>0</v>
      </c>
      <c r="Z257" s="357">
        <f>'Anchor-AI'!AC255</f>
        <v>0</v>
      </c>
      <c r="AA257" s="296">
        <f t="shared" si="18"/>
        <v>0</v>
      </c>
      <c r="AC257" s="170">
        <f>'Test-AI'!L255</f>
        <v>0</v>
      </c>
      <c r="AD257" s="167">
        <f>'Test-AI'!M255</f>
        <v>0</v>
      </c>
      <c r="AE257" s="167">
        <f>'Test-AI'!N255</f>
        <v>0</v>
      </c>
      <c r="AF257" s="167">
        <f>'Test-AI'!O255</f>
        <v>0</v>
      </c>
      <c r="AG257" s="167">
        <f>(Summary!$C$63*AD257+Summary!$C$64*AE257+Summary!$C$65*AF257)/Summary!$C$66</f>
        <v>0</v>
      </c>
      <c r="AH257" s="167">
        <f>'Test-AI'!P255</f>
        <v>0</v>
      </c>
      <c r="AI257" s="167">
        <f>'Test-AI'!Q255</f>
        <v>0</v>
      </c>
      <c r="AJ257" s="167">
        <f>'Test-AI'!R255</f>
        <v>0</v>
      </c>
      <c r="AK257" s="167">
        <f>'Test-AI'!S255</f>
        <v>0</v>
      </c>
      <c r="AL257" s="167">
        <f>'Test-AI'!T255</f>
        <v>0</v>
      </c>
      <c r="AM257" s="167">
        <f>'Test-AI'!U255</f>
        <v>0</v>
      </c>
      <c r="AN257" s="167">
        <f>'Test-AI'!V255</f>
        <v>0</v>
      </c>
      <c r="AO257" s="167">
        <f>'Test-AI'!W255</f>
        <v>0</v>
      </c>
      <c r="AP257" s="167">
        <f>'Test-AI'!X255</f>
        <v>0</v>
      </c>
      <c r="AQ257" s="167">
        <f>10*LOG10(1/((Summary!$C$80/10^(AN257/10)+Summary!$C$81/10^(AO257/10)+Summary!$C$82/10^(AP257/10))/Summary!$C$83))</f>
        <v>0</v>
      </c>
      <c r="AR257" s="167">
        <f>'Test-AI'!Y255</f>
        <v>0</v>
      </c>
      <c r="AS257" s="167">
        <f>'Test-AI'!Z255</f>
        <v>0</v>
      </c>
      <c r="AT257" s="295">
        <f>'Test-AI'!AA255</f>
        <v>0</v>
      </c>
      <c r="AU257" s="357">
        <f>'Test-AI'!AB255</f>
        <v>0</v>
      </c>
      <c r="AV257" s="357">
        <f>'Test-AI'!AC255</f>
        <v>0</v>
      </c>
      <c r="AW257" s="296">
        <f t="shared" si="19"/>
        <v>0</v>
      </c>
      <c r="AX257" s="297" t="e">
        <f t="shared" si="20"/>
        <v>#DIV/0!</v>
      </c>
      <c r="AY257" s="298" t="e">
        <f t="shared" si="21"/>
        <v>#DIV/0!</v>
      </c>
      <c r="AZ257" s="297" t="e">
        <f t="shared" si="22"/>
        <v>#DIV/0!</v>
      </c>
      <c r="BA257" s="345" t="e">
        <f t="shared" si="23"/>
        <v>#DIV/0!</v>
      </c>
      <c r="BB257" s="75"/>
      <c r="BC257" s="75"/>
      <c r="BD257" s="565"/>
      <c r="BE257" s="550"/>
      <c r="BF257" s="552"/>
      <c r="BG257" s="552"/>
      <c r="BH257" s="552"/>
      <c r="BI257" s="552"/>
      <c r="BJ257" s="552"/>
      <c r="BK257" s="553"/>
      <c r="BL257" s="552"/>
      <c r="BM257" s="553"/>
      <c r="BN257" s="552"/>
      <c r="BO257" s="546"/>
      <c r="BP257" s="541"/>
      <c r="BQ257" s="546"/>
      <c r="BR257" s="541"/>
      <c r="BS257" s="553"/>
      <c r="BT257" s="552"/>
      <c r="BU257" s="553"/>
      <c r="BV257" s="552"/>
      <c r="BW257" s="553"/>
      <c r="BX257" s="552"/>
      <c r="BY257" s="552"/>
      <c r="BZ257" s="541"/>
      <c r="CA257" s="541"/>
      <c r="CB257" s="552"/>
      <c r="CC257" s="553"/>
      <c r="CD257" s="552"/>
      <c r="CE257" s="546"/>
      <c r="CF257" s="541"/>
      <c r="CG257" s="546"/>
      <c r="CH257" s="541"/>
    </row>
    <row r="258" spans="1:86" ht="17" hidden="1" customHeight="1" x14ac:dyDescent="0.2">
      <c r="A258" s="485"/>
      <c r="B258" s="566"/>
      <c r="C258" s="485"/>
      <c r="D258" s="590"/>
      <c r="E258" s="558"/>
      <c r="F258" s="239">
        <v>135</v>
      </c>
      <c r="G258" s="294">
        <f>'Anchor-AI'!L256</f>
        <v>0</v>
      </c>
      <c r="H258" s="295">
        <f>'Anchor-AI'!M256</f>
        <v>0</v>
      </c>
      <c r="I258" s="295">
        <f>'Anchor-AI'!N256</f>
        <v>0</v>
      </c>
      <c r="J258" s="295">
        <f>'Anchor-AI'!O256</f>
        <v>0</v>
      </c>
      <c r="K258" s="295">
        <f>(Summary!$C$63*H258+Summary!$C$64*I258+Summary!$C$65*J258)/Summary!$C$66</f>
        <v>0</v>
      </c>
      <c r="L258" s="295">
        <f>'Anchor-AI'!P256</f>
        <v>0</v>
      </c>
      <c r="M258" s="295">
        <f>'Anchor-AI'!Q256</f>
        <v>0</v>
      </c>
      <c r="N258" s="295">
        <f>'Anchor-AI'!R256</f>
        <v>0</v>
      </c>
      <c r="O258" s="295">
        <f>'Anchor-AI'!S256</f>
        <v>0</v>
      </c>
      <c r="P258" s="295">
        <f>'Anchor-AI'!T256</f>
        <v>0</v>
      </c>
      <c r="Q258" s="295">
        <f>'Anchor-AI'!U256</f>
        <v>0</v>
      </c>
      <c r="R258" s="295">
        <f>'Anchor-AI'!V256</f>
        <v>0</v>
      </c>
      <c r="S258" s="295">
        <f>'Anchor-AI'!W256</f>
        <v>0</v>
      </c>
      <c r="T258" s="295">
        <f>'Anchor-AI'!X256</f>
        <v>0</v>
      </c>
      <c r="U258" s="295">
        <f>10*LOG10(1/((Summary!$C$80/10^(R258/10)+Summary!$C$81/10^(S258/10)+Summary!$C$82/10^(T258/10))/Summary!$C$83))</f>
        <v>0</v>
      </c>
      <c r="V258" s="295">
        <f>'Anchor-AI'!Y256</f>
        <v>0</v>
      </c>
      <c r="W258" s="295">
        <f>'Anchor-AI'!Z256</f>
        <v>0</v>
      </c>
      <c r="X258" s="295">
        <f>'Anchor-AI'!AA256</f>
        <v>0</v>
      </c>
      <c r="Y258" s="357">
        <f>'Anchor-AI'!AB256</f>
        <v>0</v>
      </c>
      <c r="Z258" s="357">
        <f>'Anchor-AI'!AC256</f>
        <v>0</v>
      </c>
      <c r="AA258" s="296">
        <f t="shared" si="18"/>
        <v>0</v>
      </c>
      <c r="AC258" s="170">
        <f>'Test-AI'!L256</f>
        <v>0</v>
      </c>
      <c r="AD258" s="167">
        <f>'Test-AI'!M256</f>
        <v>0</v>
      </c>
      <c r="AE258" s="167">
        <f>'Test-AI'!N256</f>
        <v>0</v>
      </c>
      <c r="AF258" s="167">
        <f>'Test-AI'!O256</f>
        <v>0</v>
      </c>
      <c r="AG258" s="167">
        <f>(Summary!$C$63*AD258+Summary!$C$64*AE258+Summary!$C$65*AF258)/Summary!$C$66</f>
        <v>0</v>
      </c>
      <c r="AH258" s="167">
        <f>'Test-AI'!P256</f>
        <v>0</v>
      </c>
      <c r="AI258" s="167">
        <f>'Test-AI'!Q256</f>
        <v>0</v>
      </c>
      <c r="AJ258" s="167">
        <f>'Test-AI'!R256</f>
        <v>0</v>
      </c>
      <c r="AK258" s="167">
        <f>'Test-AI'!S256</f>
        <v>0</v>
      </c>
      <c r="AL258" s="167">
        <f>'Test-AI'!T256</f>
        <v>0</v>
      </c>
      <c r="AM258" s="167">
        <f>'Test-AI'!U256</f>
        <v>0</v>
      </c>
      <c r="AN258" s="167">
        <f>'Test-AI'!V256</f>
        <v>0</v>
      </c>
      <c r="AO258" s="167">
        <f>'Test-AI'!W256</f>
        <v>0</v>
      </c>
      <c r="AP258" s="167">
        <f>'Test-AI'!X256</f>
        <v>0</v>
      </c>
      <c r="AQ258" s="167">
        <f>10*LOG10(1/((Summary!$C$80/10^(AN258/10)+Summary!$C$81/10^(AO258/10)+Summary!$C$82/10^(AP258/10))/Summary!$C$83))</f>
        <v>0</v>
      </c>
      <c r="AR258" s="167">
        <f>'Test-AI'!Y256</f>
        <v>0</v>
      </c>
      <c r="AS258" s="167">
        <f>'Test-AI'!Z256</f>
        <v>0</v>
      </c>
      <c r="AT258" s="295">
        <f>'Test-AI'!AA256</f>
        <v>0</v>
      </c>
      <c r="AU258" s="357">
        <f>'Test-AI'!AB256</f>
        <v>0</v>
      </c>
      <c r="AV258" s="357">
        <f>'Test-AI'!AC256</f>
        <v>0</v>
      </c>
      <c r="AW258" s="296">
        <f t="shared" si="19"/>
        <v>0</v>
      </c>
      <c r="AX258" s="297" t="e">
        <f t="shared" si="20"/>
        <v>#DIV/0!</v>
      </c>
      <c r="AY258" s="298" t="e">
        <f t="shared" si="21"/>
        <v>#DIV/0!</v>
      </c>
      <c r="AZ258" s="297" t="e">
        <f t="shared" si="22"/>
        <v>#DIV/0!</v>
      </c>
      <c r="BA258" s="345" t="e">
        <f t="shared" si="23"/>
        <v>#DIV/0!</v>
      </c>
      <c r="BB258" s="75"/>
      <c r="BC258" s="75"/>
      <c r="BD258" s="573" t="s">
        <v>147</v>
      </c>
      <c r="BE258" s="549" t="e">
        <f t="array" ref="BE258">bdRateExtend($G257:$G260,H257:H260,$AC257:$AC260,AD257:AD260)</f>
        <v>#VALUE!</v>
      </c>
      <c r="BF258" s="552"/>
      <c r="BG258" s="552"/>
      <c r="BH258" s="552"/>
      <c r="BI258" s="552"/>
      <c r="BJ258" s="552"/>
      <c r="BK258" s="551" t="e">
        <f t="array" ref="BK258">bdRateExtend($G257:$G260,L257:L260,$AC257:$AC260,AH257:AH260)</f>
        <v>#VALUE!</v>
      </c>
      <c r="BL258" s="552"/>
      <c r="BM258" s="551" t="e">
        <f t="array" ref="BM258">bdRateExtend($G257:$G260,M257:M260,$AC257:$AC260,AI257:AI260)</f>
        <v>#VALUE!</v>
      </c>
      <c r="BN258" s="552"/>
      <c r="BO258" s="545" t="e">
        <f t="array" ref="BO258">bdRateExtend($G257:$G260,N257:N260,$AC257:$AC260,AJ257:AJ260,"None", FALSE,1)</f>
        <v>#VALUE!</v>
      </c>
      <c r="BP258" s="541"/>
      <c r="BQ258" s="545" t="e">
        <f t="array" ref="BQ258">bdRateExtend($G257:$G260,O257:O260,$AC257:$AC260,AK257:AK260,"None", FALSE,1)</f>
        <v>#VALUE!</v>
      </c>
      <c r="BR258" s="541"/>
      <c r="BS258" s="551" t="e">
        <f t="array" ref="BS258">bdRateExtend($G257:$G260,P257:P260,$AC257:$AC260,AL257:AL260)</f>
        <v>#VALUE!</v>
      </c>
      <c r="BT258" s="552"/>
      <c r="BU258" s="551" t="e">
        <f t="array" ref="BU258">bdRateExtend($G257:$G260,Q257:Q260,$AC257:$AC260,AM257:AM260)</f>
        <v>#VALUE!</v>
      </c>
      <c r="BV258" s="552"/>
      <c r="BW258" s="551" t="e">
        <f t="array" ref="BW258">bdRateExtend($G257:$G260,R257:R260,$AC257:$AC260,AN257:AN260)</f>
        <v>#VALUE!</v>
      </c>
      <c r="BX258" s="552"/>
      <c r="BY258" s="552"/>
      <c r="BZ258" s="541"/>
      <c r="CA258" s="541"/>
      <c r="CB258" s="552"/>
      <c r="CC258" s="561" t="e">
        <f t="array" ref="CC258">bdCAMBIExtend($G257:$G260,V257:V260,$AC257:$AC260,AR257:AR260)</f>
        <v>#VALUE!</v>
      </c>
      <c r="CD258" s="552"/>
      <c r="CE258" s="554">
        <f t="array" ref="CE258">testVMAFRange($G257:$G260,N257:N260,$AC257:$AC260,AJ257:AJ260)</f>
        <v>0</v>
      </c>
      <c r="CF258" s="541"/>
      <c r="CG258" s="554">
        <f t="array" ref="CG258">testVMAFRange($G257:$G260,O257:O260,$AC257:$AC260,AK257:AK260)</f>
        <v>0</v>
      </c>
      <c r="CH258" s="541"/>
    </row>
    <row r="259" spans="1:86" ht="17" hidden="1" customHeight="1" x14ac:dyDescent="0.2">
      <c r="A259" s="485"/>
      <c r="B259" s="566"/>
      <c r="C259" s="485"/>
      <c r="D259" s="590"/>
      <c r="E259" s="558"/>
      <c r="F259" s="239">
        <v>160</v>
      </c>
      <c r="G259" s="294">
        <f>'Anchor-AI'!L257</f>
        <v>0</v>
      </c>
      <c r="H259" s="295">
        <f>'Anchor-AI'!M257</f>
        <v>0</v>
      </c>
      <c r="I259" s="295">
        <f>'Anchor-AI'!N257</f>
        <v>0</v>
      </c>
      <c r="J259" s="295">
        <f>'Anchor-AI'!O257</f>
        <v>0</v>
      </c>
      <c r="K259" s="295">
        <f>(Summary!$C$63*H259+Summary!$C$64*I259+Summary!$C$65*J259)/Summary!$C$66</f>
        <v>0</v>
      </c>
      <c r="L259" s="295">
        <f>'Anchor-AI'!P257</f>
        <v>0</v>
      </c>
      <c r="M259" s="295">
        <f>'Anchor-AI'!Q257</f>
        <v>0</v>
      </c>
      <c r="N259" s="295">
        <f>'Anchor-AI'!R257</f>
        <v>0</v>
      </c>
      <c r="O259" s="295">
        <f>'Anchor-AI'!S257</f>
        <v>0</v>
      </c>
      <c r="P259" s="295">
        <f>'Anchor-AI'!T257</f>
        <v>0</v>
      </c>
      <c r="Q259" s="295">
        <f>'Anchor-AI'!U257</f>
        <v>0</v>
      </c>
      <c r="R259" s="295">
        <f>'Anchor-AI'!V257</f>
        <v>0</v>
      </c>
      <c r="S259" s="295">
        <f>'Anchor-AI'!W257</f>
        <v>0</v>
      </c>
      <c r="T259" s="295">
        <f>'Anchor-AI'!X257</f>
        <v>0</v>
      </c>
      <c r="U259" s="295">
        <f>10*LOG10(1/((Summary!$C$80/10^(R259/10)+Summary!$C$81/10^(S259/10)+Summary!$C$82/10^(T259/10))/Summary!$C$83))</f>
        <v>0</v>
      </c>
      <c r="V259" s="295">
        <f>'Anchor-AI'!Y257</f>
        <v>0</v>
      </c>
      <c r="W259" s="295">
        <f>'Anchor-AI'!Z257</f>
        <v>0</v>
      </c>
      <c r="X259" s="295">
        <f>'Anchor-AI'!AA257</f>
        <v>0</v>
      </c>
      <c r="Y259" s="357">
        <f>'Anchor-AI'!AB257</f>
        <v>0</v>
      </c>
      <c r="Z259" s="357">
        <f>'Anchor-AI'!AC257</f>
        <v>0</v>
      </c>
      <c r="AA259" s="296">
        <f t="shared" si="18"/>
        <v>0</v>
      </c>
      <c r="AC259" s="170">
        <f>'Test-AI'!L257</f>
        <v>0</v>
      </c>
      <c r="AD259" s="167">
        <f>'Test-AI'!M257</f>
        <v>0</v>
      </c>
      <c r="AE259" s="167">
        <f>'Test-AI'!N257</f>
        <v>0</v>
      </c>
      <c r="AF259" s="167">
        <f>'Test-AI'!O257</f>
        <v>0</v>
      </c>
      <c r="AG259" s="167">
        <f>(Summary!$C$63*AD259+Summary!$C$64*AE259+Summary!$C$65*AF259)/Summary!$C$66</f>
        <v>0</v>
      </c>
      <c r="AH259" s="167">
        <f>'Test-AI'!P257</f>
        <v>0</v>
      </c>
      <c r="AI259" s="167">
        <f>'Test-AI'!Q257</f>
        <v>0</v>
      </c>
      <c r="AJ259" s="167">
        <f>'Test-AI'!R257</f>
        <v>0</v>
      </c>
      <c r="AK259" s="167">
        <f>'Test-AI'!S257</f>
        <v>0</v>
      </c>
      <c r="AL259" s="167">
        <f>'Test-AI'!T257</f>
        <v>0</v>
      </c>
      <c r="AM259" s="167">
        <f>'Test-AI'!U257</f>
        <v>0</v>
      </c>
      <c r="AN259" s="167">
        <f>'Test-AI'!V257</f>
        <v>0</v>
      </c>
      <c r="AO259" s="167">
        <f>'Test-AI'!W257</f>
        <v>0</v>
      </c>
      <c r="AP259" s="167">
        <f>'Test-AI'!X257</f>
        <v>0</v>
      </c>
      <c r="AQ259" s="167">
        <f>10*LOG10(1/((Summary!$C$80/10^(AN259/10)+Summary!$C$81/10^(AO259/10)+Summary!$C$82/10^(AP259/10))/Summary!$C$83))</f>
        <v>0</v>
      </c>
      <c r="AR259" s="167">
        <f>'Test-AI'!Y257</f>
        <v>0</v>
      </c>
      <c r="AS259" s="167">
        <f>'Test-AI'!Z257</f>
        <v>0</v>
      </c>
      <c r="AT259" s="295">
        <f>'Test-AI'!AA257</f>
        <v>0</v>
      </c>
      <c r="AU259" s="357">
        <f>'Test-AI'!AB257</f>
        <v>0</v>
      </c>
      <c r="AV259" s="357">
        <f>'Test-AI'!AC257</f>
        <v>0</v>
      </c>
      <c r="AW259" s="296">
        <f t="shared" si="19"/>
        <v>0</v>
      </c>
      <c r="AX259" s="297" t="e">
        <f t="shared" si="20"/>
        <v>#DIV/0!</v>
      </c>
      <c r="AY259" s="298" t="e">
        <f t="shared" si="21"/>
        <v>#DIV/0!</v>
      </c>
      <c r="AZ259" s="297" t="e">
        <f t="shared" si="22"/>
        <v>#DIV/0!</v>
      </c>
      <c r="BA259" s="345" t="e">
        <f t="shared" si="23"/>
        <v>#DIV/0!</v>
      </c>
      <c r="BB259" s="75"/>
      <c r="BC259" s="75"/>
      <c r="BD259" s="565"/>
      <c r="BE259" s="550"/>
      <c r="BF259" s="552"/>
      <c r="BG259" s="552"/>
      <c r="BH259" s="552"/>
      <c r="BI259" s="552"/>
      <c r="BJ259" s="552"/>
      <c r="BK259" s="553"/>
      <c r="BL259" s="552"/>
      <c r="BM259" s="553"/>
      <c r="BN259" s="552"/>
      <c r="BO259" s="546"/>
      <c r="BP259" s="541"/>
      <c r="BQ259" s="546"/>
      <c r="BR259" s="541"/>
      <c r="BS259" s="553"/>
      <c r="BT259" s="552"/>
      <c r="BU259" s="553"/>
      <c r="BV259" s="552"/>
      <c r="BW259" s="553"/>
      <c r="BX259" s="552"/>
      <c r="BY259" s="552"/>
      <c r="BZ259" s="541"/>
      <c r="CA259" s="541"/>
      <c r="CB259" s="552"/>
      <c r="CC259" s="553"/>
      <c r="CD259" s="552"/>
      <c r="CE259" s="546"/>
      <c r="CF259" s="541"/>
      <c r="CG259" s="546"/>
      <c r="CH259" s="541"/>
    </row>
    <row r="260" spans="1:86" ht="17" hidden="1" customHeight="1" thickBot="1" x14ac:dyDescent="0.25">
      <c r="A260" s="485"/>
      <c r="B260" s="566"/>
      <c r="C260" s="485"/>
      <c r="D260" s="590"/>
      <c r="E260" s="558"/>
      <c r="F260" s="239">
        <v>185</v>
      </c>
      <c r="G260" s="294">
        <f>'Anchor-AI'!L258</f>
        <v>0</v>
      </c>
      <c r="H260" s="295">
        <f>'Anchor-AI'!M258</f>
        <v>0</v>
      </c>
      <c r="I260" s="295">
        <f>'Anchor-AI'!N258</f>
        <v>0</v>
      </c>
      <c r="J260" s="295">
        <f>'Anchor-AI'!O258</f>
        <v>0</v>
      </c>
      <c r="K260" s="295">
        <f>(Summary!$C$63*H260+Summary!$C$64*I260+Summary!$C$65*J260)/Summary!$C$66</f>
        <v>0</v>
      </c>
      <c r="L260" s="295">
        <f>'Anchor-AI'!P258</f>
        <v>0</v>
      </c>
      <c r="M260" s="295">
        <f>'Anchor-AI'!Q258</f>
        <v>0</v>
      </c>
      <c r="N260" s="295">
        <f>'Anchor-AI'!R258</f>
        <v>0</v>
      </c>
      <c r="O260" s="295">
        <f>'Anchor-AI'!S258</f>
        <v>0</v>
      </c>
      <c r="P260" s="295">
        <f>'Anchor-AI'!T258</f>
        <v>0</v>
      </c>
      <c r="Q260" s="295">
        <f>'Anchor-AI'!U258</f>
        <v>0</v>
      </c>
      <c r="R260" s="295">
        <f>'Anchor-AI'!V258</f>
        <v>0</v>
      </c>
      <c r="S260" s="295">
        <f>'Anchor-AI'!W258</f>
        <v>0</v>
      </c>
      <c r="T260" s="295">
        <f>'Anchor-AI'!X258</f>
        <v>0</v>
      </c>
      <c r="U260" s="295">
        <f>10*LOG10(1/((Summary!$C$80/10^(R260/10)+Summary!$C$81/10^(S260/10)+Summary!$C$82/10^(T260/10))/Summary!$C$83))</f>
        <v>0</v>
      </c>
      <c r="V260" s="295">
        <f>'Anchor-AI'!Y258</f>
        <v>0</v>
      </c>
      <c r="W260" s="295">
        <f>'Anchor-AI'!Z258</f>
        <v>0</v>
      </c>
      <c r="X260" s="295">
        <f>'Anchor-AI'!AA258</f>
        <v>0</v>
      </c>
      <c r="Y260" s="357">
        <f>'Anchor-AI'!AB258</f>
        <v>0</v>
      </c>
      <c r="Z260" s="357">
        <f>'Anchor-AI'!AC258</f>
        <v>0</v>
      </c>
      <c r="AA260" s="296">
        <f t="shared" ref="AA260:AA323" si="24">W260/3600</f>
        <v>0</v>
      </c>
      <c r="AC260" s="170">
        <f>'Test-AI'!L258</f>
        <v>0</v>
      </c>
      <c r="AD260" s="167">
        <f>'Test-AI'!M258</f>
        <v>0</v>
      </c>
      <c r="AE260" s="167">
        <f>'Test-AI'!N258</f>
        <v>0</v>
      </c>
      <c r="AF260" s="167">
        <f>'Test-AI'!O258</f>
        <v>0</v>
      </c>
      <c r="AG260" s="167">
        <f>(Summary!$C$63*AD260+Summary!$C$64*AE260+Summary!$C$65*AF260)/Summary!$C$66</f>
        <v>0</v>
      </c>
      <c r="AH260" s="167">
        <f>'Test-AI'!P258</f>
        <v>0</v>
      </c>
      <c r="AI260" s="167">
        <f>'Test-AI'!Q258</f>
        <v>0</v>
      </c>
      <c r="AJ260" s="167">
        <f>'Test-AI'!R258</f>
        <v>0</v>
      </c>
      <c r="AK260" s="167">
        <f>'Test-AI'!S258</f>
        <v>0</v>
      </c>
      <c r="AL260" s="167">
        <f>'Test-AI'!T258</f>
        <v>0</v>
      </c>
      <c r="AM260" s="167">
        <f>'Test-AI'!U258</f>
        <v>0</v>
      </c>
      <c r="AN260" s="167">
        <f>'Test-AI'!V258</f>
        <v>0</v>
      </c>
      <c r="AO260" s="167">
        <f>'Test-AI'!W258</f>
        <v>0</v>
      </c>
      <c r="AP260" s="167">
        <f>'Test-AI'!X258</f>
        <v>0</v>
      </c>
      <c r="AQ260" s="167">
        <f>10*LOG10(1/((Summary!$C$80/10^(AN260/10)+Summary!$C$81/10^(AO260/10)+Summary!$C$82/10^(AP260/10))/Summary!$C$83))</f>
        <v>0</v>
      </c>
      <c r="AR260" s="167">
        <f>'Test-AI'!Y258</f>
        <v>0</v>
      </c>
      <c r="AS260" s="167">
        <f>'Test-AI'!Z258</f>
        <v>0</v>
      </c>
      <c r="AT260" s="295">
        <f>'Test-AI'!AA258</f>
        <v>0</v>
      </c>
      <c r="AU260" s="357">
        <f>'Test-AI'!AB258</f>
        <v>0</v>
      </c>
      <c r="AV260" s="357">
        <f>'Test-AI'!AC258</f>
        <v>0</v>
      </c>
      <c r="AW260" s="296">
        <f t="shared" ref="AW260:AW323" si="25">AS260/3600</f>
        <v>0</v>
      </c>
      <c r="AX260" s="297" t="e">
        <f t="shared" ref="AX260:AX323" si="26">AS260/W260</f>
        <v>#DIV/0!</v>
      </c>
      <c r="AY260" s="298" t="e">
        <f t="shared" ref="AY260:AY323" si="27">AT260/X260</f>
        <v>#DIV/0!</v>
      </c>
      <c r="AZ260" s="297" t="e">
        <f t="shared" ref="AZ260:AZ323" si="28">AU260/Y260</f>
        <v>#DIV/0!</v>
      </c>
      <c r="BA260" s="345" t="e">
        <f t="shared" ref="BA260:BA323" si="29">AV260/Z260</f>
        <v>#DIV/0!</v>
      </c>
      <c r="BB260" s="75"/>
      <c r="BC260" s="75"/>
      <c r="BD260" s="574" t="s">
        <v>46</v>
      </c>
      <c r="BE260" s="549" t="e">
        <f t="array" ref="BE260">bdRateExtend($G258:$G261,H258:H261,$AC258:$AC261,AD258:AD261)</f>
        <v>#VALUE!</v>
      </c>
      <c r="BF260" s="552"/>
      <c r="BG260" s="552"/>
      <c r="BH260" s="552"/>
      <c r="BI260" s="552"/>
      <c r="BJ260" s="552"/>
      <c r="BK260" s="551" t="e">
        <f t="array" ref="BK260">bdRateExtend($G258:$G261,L258:L261,$AC258:$AC261,AH258:AH261)</f>
        <v>#VALUE!</v>
      </c>
      <c r="BL260" s="552"/>
      <c r="BM260" s="551" t="e">
        <f t="array" ref="BM260">bdRateExtend($G258:$G261,M258:M261,$AC258:$AC261,AI258:AI261)</f>
        <v>#VALUE!</v>
      </c>
      <c r="BN260" s="552"/>
      <c r="BO260" s="545" t="e">
        <f t="array" ref="BO260">bdRateExtend($G258:$G261,N258:N261,$AC258:$AC261,AJ258:AJ261,"None", FALSE,1)</f>
        <v>#VALUE!</v>
      </c>
      <c r="BP260" s="541"/>
      <c r="BQ260" s="545" t="e">
        <f t="array" ref="BQ260">bdRateExtend($G258:$G261,O258:O261,$AC258:$AC261,AK258:AK261,"None", FALSE,1)</f>
        <v>#VALUE!</v>
      </c>
      <c r="BR260" s="541"/>
      <c r="BS260" s="551" t="e">
        <f t="array" ref="BS260">bdRateExtend($G258:$G261,P258:P261,$AC258:$AC261,AL258:AL261)</f>
        <v>#VALUE!</v>
      </c>
      <c r="BT260" s="552"/>
      <c r="BU260" s="551" t="e">
        <f t="array" ref="BU260">bdRateExtend($G258:$G261,Q258:Q261,$AC258:$AC261,AM258:AM261)</f>
        <v>#VALUE!</v>
      </c>
      <c r="BV260" s="552"/>
      <c r="BW260" s="551" t="e">
        <f t="array" ref="BW260">bdRateExtend($G258:$G261,R258:R261,$AC258:$AC261,AN258:AN261)</f>
        <v>#VALUE!</v>
      </c>
      <c r="BX260" s="552"/>
      <c r="BY260" s="552"/>
      <c r="BZ260" s="541"/>
      <c r="CA260" s="541"/>
      <c r="CB260" s="552"/>
      <c r="CC260" s="561" t="e">
        <f t="array" ref="CC260">bdCAMBIExtend($G258:$G261,V258:V261,$AC258:$AC261,AR258:AR261)</f>
        <v>#VALUE!</v>
      </c>
      <c r="CD260" s="552"/>
      <c r="CE260" s="554">
        <f t="array" ref="CE260">testVMAFRange($G258:$G261,N258:N261,$AC258:$AC261,AJ258:AJ261)</f>
        <v>0</v>
      </c>
      <c r="CF260" s="541"/>
      <c r="CG260" s="554">
        <f t="array" ref="CG260">testVMAFRange($G258:$G261,O258:O261,$AC258:$AC261,AK258:AK261)</f>
        <v>0</v>
      </c>
      <c r="CH260" s="541"/>
    </row>
    <row r="261" spans="1:86" ht="17" hidden="1" customHeight="1" thickBot="1" x14ac:dyDescent="0.25">
      <c r="A261" s="485"/>
      <c r="B261" s="596"/>
      <c r="C261" s="486"/>
      <c r="D261" s="591"/>
      <c r="E261" s="559"/>
      <c r="F261" s="240">
        <v>210</v>
      </c>
      <c r="G261" s="299">
        <f>'Anchor-AI'!L259</f>
        <v>0</v>
      </c>
      <c r="H261" s="300">
        <f>'Anchor-AI'!M259</f>
        <v>0</v>
      </c>
      <c r="I261" s="300">
        <f>'Anchor-AI'!N259</f>
        <v>0</v>
      </c>
      <c r="J261" s="300">
        <f>'Anchor-AI'!O259</f>
        <v>0</v>
      </c>
      <c r="K261" s="295">
        <f>(Summary!$C$63*H261+Summary!$C$64*I261+Summary!$C$65*J261)/Summary!$C$66</f>
        <v>0</v>
      </c>
      <c r="L261" s="300">
        <f>'Anchor-AI'!P259</f>
        <v>0</v>
      </c>
      <c r="M261" s="300">
        <f>'Anchor-AI'!Q259</f>
        <v>0</v>
      </c>
      <c r="N261" s="300">
        <f>'Anchor-AI'!R259</f>
        <v>0</v>
      </c>
      <c r="O261" s="300">
        <f>'Anchor-AI'!S259</f>
        <v>0</v>
      </c>
      <c r="P261" s="300">
        <f>'Anchor-AI'!T259</f>
        <v>0</v>
      </c>
      <c r="Q261" s="300">
        <f>'Anchor-AI'!U259</f>
        <v>0</v>
      </c>
      <c r="R261" s="300">
        <f>'Anchor-AI'!V259</f>
        <v>0</v>
      </c>
      <c r="S261" s="300">
        <f>'Anchor-AI'!W259</f>
        <v>0</v>
      </c>
      <c r="T261" s="300">
        <f>'Anchor-AI'!X259</f>
        <v>0</v>
      </c>
      <c r="U261" s="300">
        <f>10*LOG10(1/((Summary!$C$80/10^(R261/10)+Summary!$C$81/10^(S261/10)+Summary!$C$82/10^(T261/10))/Summary!$C$83))</f>
        <v>0</v>
      </c>
      <c r="V261" s="300">
        <f>'Anchor-AI'!Y259</f>
        <v>0</v>
      </c>
      <c r="W261" s="300">
        <f>'Anchor-AI'!Z259</f>
        <v>0</v>
      </c>
      <c r="X261" s="300">
        <f>'Anchor-AI'!AA259</f>
        <v>0</v>
      </c>
      <c r="Y261" s="357">
        <f>'Anchor-AI'!AB259</f>
        <v>0</v>
      </c>
      <c r="Z261" s="357">
        <f>'Anchor-AI'!AC259</f>
        <v>0</v>
      </c>
      <c r="AA261" s="301">
        <f t="shared" si="24"/>
        <v>0</v>
      </c>
      <c r="AC261" s="171">
        <f>'Test-AI'!L259</f>
        <v>0</v>
      </c>
      <c r="AD261" s="168">
        <f>'Test-AI'!M259</f>
        <v>0</v>
      </c>
      <c r="AE261" s="168">
        <f>'Test-AI'!N259</f>
        <v>0</v>
      </c>
      <c r="AF261" s="168">
        <f>'Test-AI'!O259</f>
        <v>0</v>
      </c>
      <c r="AG261" s="168">
        <f>(Summary!$C$63*AD261+Summary!$C$64*AE261+Summary!$C$65*AF261)/Summary!$C$66</f>
        <v>0</v>
      </c>
      <c r="AH261" s="168">
        <f>'Test-AI'!P259</f>
        <v>0</v>
      </c>
      <c r="AI261" s="168">
        <f>'Test-AI'!Q259</f>
        <v>0</v>
      </c>
      <c r="AJ261" s="168">
        <f>'Test-AI'!R259</f>
        <v>0</v>
      </c>
      <c r="AK261" s="168">
        <f>'Test-AI'!S259</f>
        <v>0</v>
      </c>
      <c r="AL261" s="168">
        <f>'Test-AI'!T259</f>
        <v>0</v>
      </c>
      <c r="AM261" s="168">
        <f>'Test-AI'!U259</f>
        <v>0</v>
      </c>
      <c r="AN261" s="168">
        <f>'Test-AI'!V259</f>
        <v>0</v>
      </c>
      <c r="AO261" s="168">
        <f>'Test-AI'!W259</f>
        <v>0</v>
      </c>
      <c r="AP261" s="168">
        <f>'Test-AI'!X259</f>
        <v>0</v>
      </c>
      <c r="AQ261" s="168">
        <f>10*LOG10(1/((Summary!$C$80/10^(AN261/10)+Summary!$C$81/10^(AO261/10)+Summary!$C$82/10^(AP261/10))/Summary!$C$83))</f>
        <v>0</v>
      </c>
      <c r="AR261" s="168">
        <f>'Test-AI'!Y259</f>
        <v>0</v>
      </c>
      <c r="AS261" s="168">
        <f>'Test-AI'!Z259</f>
        <v>0</v>
      </c>
      <c r="AT261" s="300">
        <f>'Test-AI'!AA259</f>
        <v>0</v>
      </c>
      <c r="AU261" s="357">
        <f>'Test-AI'!AB259</f>
        <v>0</v>
      </c>
      <c r="AV261" s="357">
        <f>'Test-AI'!AC259</f>
        <v>0</v>
      </c>
      <c r="AW261" s="301">
        <f t="shared" si="25"/>
        <v>0</v>
      </c>
      <c r="AX261" s="302" t="e">
        <f t="shared" si="26"/>
        <v>#DIV/0!</v>
      </c>
      <c r="AY261" s="303" t="e">
        <f t="shared" si="27"/>
        <v>#DIV/0!</v>
      </c>
      <c r="AZ261" s="297" t="e">
        <f t="shared" si="28"/>
        <v>#DIV/0!</v>
      </c>
      <c r="BA261" s="345" t="e">
        <f t="shared" si="29"/>
        <v>#DIV/0!</v>
      </c>
      <c r="BB261" s="75"/>
      <c r="BC261" s="75"/>
      <c r="BD261" s="570"/>
      <c r="BE261" s="550"/>
      <c r="BF261" s="553"/>
      <c r="BG261" s="553"/>
      <c r="BH261" s="553"/>
      <c r="BI261" s="553"/>
      <c r="BJ261" s="553"/>
      <c r="BK261" s="553"/>
      <c r="BL261" s="553"/>
      <c r="BM261" s="553"/>
      <c r="BN261" s="553"/>
      <c r="BO261" s="546"/>
      <c r="BP261" s="544"/>
      <c r="BQ261" s="546"/>
      <c r="BR261" s="544"/>
      <c r="BS261" s="553"/>
      <c r="BT261" s="553"/>
      <c r="BU261" s="553"/>
      <c r="BV261" s="553"/>
      <c r="BW261" s="553"/>
      <c r="BX261" s="553"/>
      <c r="BY261" s="553"/>
      <c r="BZ261" s="544"/>
      <c r="CA261" s="544"/>
      <c r="CB261" s="553"/>
      <c r="CC261" s="553"/>
      <c r="CD261" s="553"/>
      <c r="CE261" s="546"/>
      <c r="CF261" s="544"/>
      <c r="CG261" s="546"/>
      <c r="CH261" s="544"/>
    </row>
    <row r="262" spans="1:86" ht="17" hidden="1" customHeight="1" thickBot="1" x14ac:dyDescent="0.25">
      <c r="A262" s="485"/>
      <c r="B262" s="595" t="s">
        <v>155</v>
      </c>
      <c r="C262" s="586" t="s">
        <v>76</v>
      </c>
      <c r="D262" s="589">
        <v>59.94</v>
      </c>
      <c r="E262" s="557">
        <v>10</v>
      </c>
      <c r="F262" s="238">
        <v>85</v>
      </c>
      <c r="G262" s="289">
        <f>'Anchor-AI'!L260</f>
        <v>0</v>
      </c>
      <c r="H262" s="290">
        <f>'Anchor-AI'!M260</f>
        <v>0</v>
      </c>
      <c r="I262" s="290">
        <f>'Anchor-AI'!N260</f>
        <v>0</v>
      </c>
      <c r="J262" s="290">
        <f>'Anchor-AI'!O260</f>
        <v>0</v>
      </c>
      <c r="K262" s="290">
        <f>(Summary!$C$63*H262+Summary!$C$64*I262+Summary!$C$65*J262)/Summary!$C$66</f>
        <v>0</v>
      </c>
      <c r="L262" s="290">
        <f>'Anchor-AI'!P260</f>
        <v>0</v>
      </c>
      <c r="M262" s="290">
        <f>'Anchor-AI'!Q260</f>
        <v>0</v>
      </c>
      <c r="N262" s="290">
        <f>'Anchor-AI'!R260</f>
        <v>0</v>
      </c>
      <c r="O262" s="290">
        <f>'Anchor-AI'!S260</f>
        <v>0</v>
      </c>
      <c r="P262" s="290">
        <f>'Anchor-AI'!T260</f>
        <v>0</v>
      </c>
      <c r="Q262" s="290">
        <f>'Anchor-AI'!U260</f>
        <v>0</v>
      </c>
      <c r="R262" s="290">
        <f>'Anchor-AI'!V260</f>
        <v>0</v>
      </c>
      <c r="S262" s="290">
        <f>'Anchor-AI'!W260</f>
        <v>0</v>
      </c>
      <c r="T262" s="290">
        <f>'Anchor-AI'!X260</f>
        <v>0</v>
      </c>
      <c r="U262" s="290">
        <f>10*LOG10(1/((Summary!$C$80/10^(R262/10)+Summary!$C$81/10^(S262/10)+Summary!$C$82/10^(T262/10))/Summary!$C$83))</f>
        <v>0</v>
      </c>
      <c r="V262" s="290">
        <f>'Anchor-AI'!Y260</f>
        <v>0</v>
      </c>
      <c r="W262" s="290">
        <f>'Anchor-AI'!Z260</f>
        <v>0</v>
      </c>
      <c r="X262" s="290">
        <f>'Anchor-AI'!AA260</f>
        <v>0</v>
      </c>
      <c r="Y262" s="360">
        <f>'Anchor-AI'!AB260</f>
        <v>0</v>
      </c>
      <c r="Z262" s="360">
        <f>'Anchor-AI'!AC260</f>
        <v>0</v>
      </c>
      <c r="AA262" s="291">
        <f t="shared" si="24"/>
        <v>0</v>
      </c>
      <c r="AC262" s="169">
        <f>'Test-AI'!L260</f>
        <v>0</v>
      </c>
      <c r="AD262" s="166">
        <f>'Test-AI'!M260</f>
        <v>0</v>
      </c>
      <c r="AE262" s="166">
        <f>'Test-AI'!N260</f>
        <v>0</v>
      </c>
      <c r="AF262" s="166">
        <f>'Test-AI'!O260</f>
        <v>0</v>
      </c>
      <c r="AG262" s="166">
        <f>(Summary!$C$63*AD262+Summary!$C$64*AE262+Summary!$C$65*AF262)/Summary!$C$66</f>
        <v>0</v>
      </c>
      <c r="AH262" s="166">
        <f>'Test-AI'!P260</f>
        <v>0</v>
      </c>
      <c r="AI262" s="166">
        <f>'Test-AI'!Q260</f>
        <v>0</v>
      </c>
      <c r="AJ262" s="166">
        <f>'Test-AI'!R260</f>
        <v>0</v>
      </c>
      <c r="AK262" s="166">
        <f>'Test-AI'!S260</f>
        <v>0</v>
      </c>
      <c r="AL262" s="166">
        <f>'Test-AI'!T260</f>
        <v>0</v>
      </c>
      <c r="AM262" s="166">
        <f>'Test-AI'!U260</f>
        <v>0</v>
      </c>
      <c r="AN262" s="166">
        <f>'Test-AI'!V260</f>
        <v>0</v>
      </c>
      <c r="AO262" s="166">
        <f>'Test-AI'!W260</f>
        <v>0</v>
      </c>
      <c r="AP262" s="166">
        <f>'Test-AI'!X260</f>
        <v>0</v>
      </c>
      <c r="AQ262" s="166">
        <f>10*LOG10(1/((Summary!$C$80/10^(AN262/10)+Summary!$C$81/10^(AO262/10)+Summary!$C$82/10^(AP262/10))/Summary!$C$83))</f>
        <v>0</v>
      </c>
      <c r="AR262" s="166">
        <f>'Test-AI'!Y260</f>
        <v>0</v>
      </c>
      <c r="AS262" s="166">
        <f>'Test-AI'!Z260</f>
        <v>0</v>
      </c>
      <c r="AT262" s="290">
        <f>'Test-AI'!AA260</f>
        <v>0</v>
      </c>
      <c r="AU262" s="356">
        <f>'Test-AI'!AB260</f>
        <v>0</v>
      </c>
      <c r="AV262" s="356">
        <f>'Test-AI'!AC260</f>
        <v>0</v>
      </c>
      <c r="AW262" s="291">
        <f t="shared" si="25"/>
        <v>0</v>
      </c>
      <c r="AX262" s="292" t="e">
        <f t="shared" si="26"/>
        <v>#DIV/0!</v>
      </c>
      <c r="AY262" s="293" t="e">
        <f t="shared" si="27"/>
        <v>#DIV/0!</v>
      </c>
      <c r="AZ262" s="292" t="e">
        <f t="shared" si="28"/>
        <v>#DIV/0!</v>
      </c>
      <c r="BA262" s="344" t="e">
        <f t="shared" si="29"/>
        <v>#DIV/0!</v>
      </c>
      <c r="BB262" s="75"/>
      <c r="BC262" s="75"/>
      <c r="BD262" s="572" t="s">
        <v>39</v>
      </c>
      <c r="BE262" s="549" t="e">
        <f t="array" ref="BE262">bdRateExtend($G262:$G265,H262:H265,$AC262:$AC265,AD262:AD265)</f>
        <v>#VALUE!</v>
      </c>
      <c r="BF262" s="551" t="e">
        <f t="array" ref="BF262">bdRateExtend($G262:$G267,H262:H267,$AC262:$AC267,AD262:AD267)</f>
        <v>#VALUE!</v>
      </c>
      <c r="BG262" s="551" t="e">
        <f t="array" ref="BG262">bdRateExtend($G262:$G267,I262:I267,$AC262:$AC267,AE262:AE267)</f>
        <v>#VALUE!</v>
      </c>
      <c r="BH262" s="551" t="e">
        <f t="array" ref="BH262">bdRateExtend($G262:$G267,J262:J267,$AC262:$AC267,AF262:AF267)</f>
        <v>#VALUE!</v>
      </c>
      <c r="BI262" s="551" t="e">
        <f t="array" ref="BI262">bdRateExtend($G262:$G267,K262:K267,$AC262:$AC267,AG262:AG267)</f>
        <v>#VALUE!</v>
      </c>
      <c r="BJ262" s="575" t="e">
        <f>(Summary!$C$94*BF262+Summary!$C$95*BG262+Summary!$C$96*BH262)/Summary!$C$97</f>
        <v>#VALUE!</v>
      </c>
      <c r="BK262" s="551" t="e">
        <f t="array" ref="BK262">bdRateExtend($G262:$G265,L262:L265,$AC262:$AC265,AH262:AH265)</f>
        <v>#VALUE!</v>
      </c>
      <c r="BL262" s="551" t="e">
        <f t="array" ref="BL262">bdRateExtend($G262:$G267,L262:L267,$AC262:$AC267,AH262:AH267)</f>
        <v>#VALUE!</v>
      </c>
      <c r="BM262" s="551" t="e">
        <f t="array" ref="BM262">bdRateExtend($G262:$G265,M262:M265,$AC262:$AC265,AI262:AI265)</f>
        <v>#VALUE!</v>
      </c>
      <c r="BN262" s="551" t="e">
        <f t="array" ref="BN262">bdRateExtend($G262:$G267,M262:M267,$AC262:$AC267,AI262:AI267)</f>
        <v>#VALUE!</v>
      </c>
      <c r="BO262" s="548" t="e">
        <f t="array" ref="BO262">bdRateExtend($G262:$G265,N262:N265,$AC262:$AC265,AJ262:AJ265,"None", FALSE,1)</f>
        <v>#VALUE!</v>
      </c>
      <c r="BP262" s="585" t="e">
        <f t="array" ref="BP262">bdRateExtend($G262:$G267,N262:N267,$AC262:$AC267,AJ262:AJ267,"None", FALSE,1)</f>
        <v>#VALUE!</v>
      </c>
      <c r="BQ262" s="548" t="e">
        <f t="array" ref="BQ262">bdRateExtend($G262:$G265,O262:O265,$AC262:$AC265,AK262:AK265,"None", FALSE,1)</f>
        <v>#VALUE!</v>
      </c>
      <c r="BR262" s="585" t="e">
        <f t="array" ref="BR262">bdRateExtend($G262:$G267,O262:O267,$AC262:$AC267,AK262:AK267,"None", FALSE,1)</f>
        <v>#VALUE!</v>
      </c>
      <c r="BS262" s="551" t="e">
        <f t="array" ref="BS262">bdRateExtend($G262:$G265,P262:P265,$AC262:$AC265,AL262:AL265)</f>
        <v>#VALUE!</v>
      </c>
      <c r="BT262" s="551" t="e">
        <f t="array" ref="BT262">bdRateExtend($G262:$G267,P262:P267,$AC262:$AC267,AL262:AL267)</f>
        <v>#VALUE!</v>
      </c>
      <c r="BU262" s="551" t="e">
        <f t="array" ref="BU262">bdRateExtend($G262:$G265,Q262:Q265,$AC262:$AC265,AM262:AM265)</f>
        <v>#VALUE!</v>
      </c>
      <c r="BV262" s="551" t="e">
        <f t="array" ref="BV262">bdRateExtend($G262:$G267,Q262:Q267,$AC262:$AC267,AM262:AM267)</f>
        <v>#VALUE!</v>
      </c>
      <c r="BW262" s="551" t="e">
        <f t="array" ref="BW262">bdRateExtend($G262:$G265,R262:R265,$AC262:$AC265,AN262:AN265)</f>
        <v>#VALUE!</v>
      </c>
      <c r="BX262" s="551" t="e">
        <f t="array" ref="BX262">bdRateExtend($G262:$G267,R262:R267,$AC262:$AC267,AN262:AN267)</f>
        <v>#VALUE!</v>
      </c>
      <c r="BY262" s="551" t="e">
        <f t="array" ref="BY262">bdRateExtend($G262:$G267,S262:S267,$AC262:$AC267,AO262:AO267)</f>
        <v>#VALUE!</v>
      </c>
      <c r="BZ262" s="555" t="e">
        <f t="array" ref="BZ262">bdRateExtend($G262:$G267,T262:T267,$AC262:$AC267,AP262:AP267)</f>
        <v>#VALUE!</v>
      </c>
      <c r="CA262" s="555" t="e">
        <f t="array" ref="CA262">bdRateExtend($G262:$G267,U262:U267,$AC262:$AC267,AQ262:AQ267)</f>
        <v>#VALUE!</v>
      </c>
      <c r="CB262" s="575" t="e">
        <f>(Summary!$C$108*BX262+Summary!$C$109*BY262+Summary!$C$110*BZ262)/Summary!$C$111</f>
        <v>#VALUE!</v>
      </c>
      <c r="CC262" s="561" t="e">
        <f t="array" ref="CC262">bdCAMBIExtend($G262:$G265,V262:V265,$AC262:$AC265,AR262:AR265)</f>
        <v>#VALUE!</v>
      </c>
      <c r="CD262" s="561" t="e">
        <f t="array" ref="CD262">bdCAMBIExtend($G262:$G267,V262:V267,$AC262:$AC267,AR262:AR267)</f>
        <v>#VALUE!</v>
      </c>
      <c r="CE262" s="547">
        <f t="array" ref="CE262">testVMAFRange($G262:$G265,N262:N265,$AC262:$AC265,AJ262:AJ265)</f>
        <v>0</v>
      </c>
      <c r="CF262" s="543">
        <f t="array" ref="CF262">testVMAFRange($G262:$G267,N262:N267,$AC262:$AC267,AJ262:AJ267)</f>
        <v>0</v>
      </c>
      <c r="CG262" s="547">
        <f t="array" ref="CG262">testVMAFRange($G262:$G265,O262:O265,$AC262:$AC265,AK262:AK265)</f>
        <v>0</v>
      </c>
      <c r="CH262" s="543">
        <f t="array" ref="CH262">testVMAFRange($G262:$G267,O262:O267,$AC262:$AC267,AK262:AK267)</f>
        <v>0</v>
      </c>
    </row>
    <row r="263" spans="1:86" ht="17" hidden="1" customHeight="1" x14ac:dyDescent="0.2">
      <c r="A263" s="485"/>
      <c r="B263" s="566"/>
      <c r="C263" s="485"/>
      <c r="D263" s="590"/>
      <c r="E263" s="558"/>
      <c r="F263" s="239">
        <v>110</v>
      </c>
      <c r="G263" s="294">
        <f>'Anchor-AI'!L261</f>
        <v>0</v>
      </c>
      <c r="H263" s="295">
        <f>'Anchor-AI'!M261</f>
        <v>0</v>
      </c>
      <c r="I263" s="295">
        <f>'Anchor-AI'!N261</f>
        <v>0</v>
      </c>
      <c r="J263" s="295">
        <f>'Anchor-AI'!O261</f>
        <v>0</v>
      </c>
      <c r="K263" s="295">
        <f>(Summary!$C$63*H263+Summary!$C$64*I263+Summary!$C$65*J263)/Summary!$C$66</f>
        <v>0</v>
      </c>
      <c r="L263" s="295">
        <f>'Anchor-AI'!P261</f>
        <v>0</v>
      </c>
      <c r="M263" s="295">
        <f>'Anchor-AI'!Q261</f>
        <v>0</v>
      </c>
      <c r="N263" s="295">
        <f>'Anchor-AI'!R261</f>
        <v>0</v>
      </c>
      <c r="O263" s="295">
        <f>'Anchor-AI'!S261</f>
        <v>0</v>
      </c>
      <c r="P263" s="295">
        <f>'Anchor-AI'!T261</f>
        <v>0</v>
      </c>
      <c r="Q263" s="295">
        <f>'Anchor-AI'!U261</f>
        <v>0</v>
      </c>
      <c r="R263" s="295">
        <f>'Anchor-AI'!V261</f>
        <v>0</v>
      </c>
      <c r="S263" s="295">
        <f>'Anchor-AI'!W261</f>
        <v>0</v>
      </c>
      <c r="T263" s="295">
        <f>'Anchor-AI'!X261</f>
        <v>0</v>
      </c>
      <c r="U263" s="295">
        <f>10*LOG10(1/((Summary!$C$80/10^(R263/10)+Summary!$C$81/10^(S263/10)+Summary!$C$82/10^(T263/10))/Summary!$C$83))</f>
        <v>0</v>
      </c>
      <c r="V263" s="295">
        <f>'Anchor-AI'!Y261</f>
        <v>0</v>
      </c>
      <c r="W263" s="295">
        <f>'Anchor-AI'!Z261</f>
        <v>0</v>
      </c>
      <c r="X263" s="295">
        <f>'Anchor-AI'!AA261</f>
        <v>0</v>
      </c>
      <c r="Y263" s="357">
        <f>'Anchor-AI'!AB261</f>
        <v>0</v>
      </c>
      <c r="Z263" s="357">
        <f>'Anchor-AI'!AC261</f>
        <v>0</v>
      </c>
      <c r="AA263" s="296">
        <f t="shared" si="24"/>
        <v>0</v>
      </c>
      <c r="AC263" s="170">
        <f>'Test-AI'!L261</f>
        <v>0</v>
      </c>
      <c r="AD263" s="167">
        <f>'Test-AI'!M261</f>
        <v>0</v>
      </c>
      <c r="AE263" s="167">
        <f>'Test-AI'!N261</f>
        <v>0</v>
      </c>
      <c r="AF263" s="167">
        <f>'Test-AI'!O261</f>
        <v>0</v>
      </c>
      <c r="AG263" s="167">
        <f>(Summary!$C$63*AD263+Summary!$C$64*AE263+Summary!$C$65*AF263)/Summary!$C$66</f>
        <v>0</v>
      </c>
      <c r="AH263" s="167">
        <f>'Test-AI'!P261</f>
        <v>0</v>
      </c>
      <c r="AI263" s="167">
        <f>'Test-AI'!Q261</f>
        <v>0</v>
      </c>
      <c r="AJ263" s="167">
        <f>'Test-AI'!R261</f>
        <v>0</v>
      </c>
      <c r="AK263" s="167">
        <f>'Test-AI'!S261</f>
        <v>0</v>
      </c>
      <c r="AL263" s="167">
        <f>'Test-AI'!T261</f>
        <v>0</v>
      </c>
      <c r="AM263" s="167">
        <f>'Test-AI'!U261</f>
        <v>0</v>
      </c>
      <c r="AN263" s="167">
        <f>'Test-AI'!V261</f>
        <v>0</v>
      </c>
      <c r="AO263" s="167">
        <f>'Test-AI'!W261</f>
        <v>0</v>
      </c>
      <c r="AP263" s="167">
        <f>'Test-AI'!X261</f>
        <v>0</v>
      </c>
      <c r="AQ263" s="167">
        <f>10*LOG10(1/((Summary!$C$80/10^(AN263/10)+Summary!$C$81/10^(AO263/10)+Summary!$C$82/10^(AP263/10))/Summary!$C$83))</f>
        <v>0</v>
      </c>
      <c r="AR263" s="167">
        <f>'Test-AI'!Y261</f>
        <v>0</v>
      </c>
      <c r="AS263" s="167">
        <f>'Test-AI'!Z261</f>
        <v>0</v>
      </c>
      <c r="AT263" s="295">
        <f>'Test-AI'!AA261</f>
        <v>0</v>
      </c>
      <c r="AU263" s="357">
        <f>'Test-AI'!AB261</f>
        <v>0</v>
      </c>
      <c r="AV263" s="357">
        <f>'Test-AI'!AC261</f>
        <v>0</v>
      </c>
      <c r="AW263" s="296">
        <f t="shared" si="25"/>
        <v>0</v>
      </c>
      <c r="AX263" s="297" t="e">
        <f t="shared" si="26"/>
        <v>#DIV/0!</v>
      </c>
      <c r="AY263" s="298" t="e">
        <f t="shared" si="27"/>
        <v>#DIV/0!</v>
      </c>
      <c r="AZ263" s="297" t="e">
        <f t="shared" si="28"/>
        <v>#DIV/0!</v>
      </c>
      <c r="BA263" s="345" t="e">
        <f t="shared" si="29"/>
        <v>#DIV/0!</v>
      </c>
      <c r="BB263" s="75"/>
      <c r="BC263" s="75"/>
      <c r="BD263" s="565"/>
      <c r="BE263" s="550"/>
      <c r="BF263" s="552"/>
      <c r="BG263" s="552"/>
      <c r="BH263" s="552"/>
      <c r="BI263" s="552"/>
      <c r="BJ263" s="552"/>
      <c r="BK263" s="553"/>
      <c r="BL263" s="552"/>
      <c r="BM263" s="553"/>
      <c r="BN263" s="552"/>
      <c r="BO263" s="546"/>
      <c r="BP263" s="541"/>
      <c r="BQ263" s="546"/>
      <c r="BR263" s="541"/>
      <c r="BS263" s="553"/>
      <c r="BT263" s="552"/>
      <c r="BU263" s="553"/>
      <c r="BV263" s="552"/>
      <c r="BW263" s="553"/>
      <c r="BX263" s="552"/>
      <c r="BY263" s="552"/>
      <c r="BZ263" s="541"/>
      <c r="CA263" s="541"/>
      <c r="CB263" s="552"/>
      <c r="CC263" s="553"/>
      <c r="CD263" s="552"/>
      <c r="CE263" s="546"/>
      <c r="CF263" s="541"/>
      <c r="CG263" s="546"/>
      <c r="CH263" s="541"/>
    </row>
    <row r="264" spans="1:86" ht="17" hidden="1" customHeight="1" x14ac:dyDescent="0.2">
      <c r="A264" s="485"/>
      <c r="B264" s="566"/>
      <c r="C264" s="485"/>
      <c r="D264" s="590"/>
      <c r="E264" s="558"/>
      <c r="F264" s="239">
        <v>135</v>
      </c>
      <c r="G264" s="294">
        <f>'Anchor-AI'!L262</f>
        <v>0</v>
      </c>
      <c r="H264" s="295">
        <f>'Anchor-AI'!M262</f>
        <v>0</v>
      </c>
      <c r="I264" s="295">
        <f>'Anchor-AI'!N262</f>
        <v>0</v>
      </c>
      <c r="J264" s="295">
        <f>'Anchor-AI'!O262</f>
        <v>0</v>
      </c>
      <c r="K264" s="295">
        <f>(Summary!$C$63*H264+Summary!$C$64*I264+Summary!$C$65*J264)/Summary!$C$66</f>
        <v>0</v>
      </c>
      <c r="L264" s="295">
        <f>'Anchor-AI'!P262</f>
        <v>0</v>
      </c>
      <c r="M264" s="295">
        <f>'Anchor-AI'!Q262</f>
        <v>0</v>
      </c>
      <c r="N264" s="295">
        <f>'Anchor-AI'!R262</f>
        <v>0</v>
      </c>
      <c r="O264" s="295">
        <f>'Anchor-AI'!S262</f>
        <v>0</v>
      </c>
      <c r="P264" s="295">
        <f>'Anchor-AI'!T262</f>
        <v>0</v>
      </c>
      <c r="Q264" s="295">
        <f>'Anchor-AI'!U262</f>
        <v>0</v>
      </c>
      <c r="R264" s="295">
        <f>'Anchor-AI'!V262</f>
        <v>0</v>
      </c>
      <c r="S264" s="295">
        <f>'Anchor-AI'!W262</f>
        <v>0</v>
      </c>
      <c r="T264" s="295">
        <f>'Anchor-AI'!X262</f>
        <v>0</v>
      </c>
      <c r="U264" s="295">
        <f>10*LOG10(1/((Summary!$C$80/10^(R264/10)+Summary!$C$81/10^(S264/10)+Summary!$C$82/10^(T264/10))/Summary!$C$83))</f>
        <v>0</v>
      </c>
      <c r="V264" s="295">
        <f>'Anchor-AI'!Y262</f>
        <v>0</v>
      </c>
      <c r="W264" s="295">
        <f>'Anchor-AI'!Z262</f>
        <v>0</v>
      </c>
      <c r="X264" s="295">
        <f>'Anchor-AI'!AA262</f>
        <v>0</v>
      </c>
      <c r="Y264" s="357">
        <f>'Anchor-AI'!AB262</f>
        <v>0</v>
      </c>
      <c r="Z264" s="357">
        <f>'Anchor-AI'!AC262</f>
        <v>0</v>
      </c>
      <c r="AA264" s="296">
        <f t="shared" si="24"/>
        <v>0</v>
      </c>
      <c r="AC264" s="170">
        <f>'Test-AI'!L262</f>
        <v>0</v>
      </c>
      <c r="AD264" s="167">
        <f>'Test-AI'!M262</f>
        <v>0</v>
      </c>
      <c r="AE264" s="167">
        <f>'Test-AI'!N262</f>
        <v>0</v>
      </c>
      <c r="AF264" s="167">
        <f>'Test-AI'!O262</f>
        <v>0</v>
      </c>
      <c r="AG264" s="167">
        <f>(Summary!$C$63*AD264+Summary!$C$64*AE264+Summary!$C$65*AF264)/Summary!$C$66</f>
        <v>0</v>
      </c>
      <c r="AH264" s="167">
        <f>'Test-AI'!P262</f>
        <v>0</v>
      </c>
      <c r="AI264" s="167">
        <f>'Test-AI'!Q262</f>
        <v>0</v>
      </c>
      <c r="AJ264" s="167">
        <f>'Test-AI'!R262</f>
        <v>0</v>
      </c>
      <c r="AK264" s="167">
        <f>'Test-AI'!S262</f>
        <v>0</v>
      </c>
      <c r="AL264" s="167">
        <f>'Test-AI'!T262</f>
        <v>0</v>
      </c>
      <c r="AM264" s="167">
        <f>'Test-AI'!U262</f>
        <v>0</v>
      </c>
      <c r="AN264" s="167">
        <f>'Test-AI'!V262</f>
        <v>0</v>
      </c>
      <c r="AO264" s="167">
        <f>'Test-AI'!W262</f>
        <v>0</v>
      </c>
      <c r="AP264" s="167">
        <f>'Test-AI'!X262</f>
        <v>0</v>
      </c>
      <c r="AQ264" s="167">
        <f>10*LOG10(1/((Summary!$C$80/10^(AN264/10)+Summary!$C$81/10^(AO264/10)+Summary!$C$82/10^(AP264/10))/Summary!$C$83))</f>
        <v>0</v>
      </c>
      <c r="AR264" s="167">
        <f>'Test-AI'!Y262</f>
        <v>0</v>
      </c>
      <c r="AS264" s="167">
        <f>'Test-AI'!Z262</f>
        <v>0</v>
      </c>
      <c r="AT264" s="295">
        <f>'Test-AI'!AA262</f>
        <v>0</v>
      </c>
      <c r="AU264" s="357">
        <f>'Test-AI'!AB262</f>
        <v>0</v>
      </c>
      <c r="AV264" s="357">
        <f>'Test-AI'!AC262</f>
        <v>0</v>
      </c>
      <c r="AW264" s="296">
        <f t="shared" si="25"/>
        <v>0</v>
      </c>
      <c r="AX264" s="297" t="e">
        <f t="shared" si="26"/>
        <v>#DIV/0!</v>
      </c>
      <c r="AY264" s="298" t="e">
        <f t="shared" si="27"/>
        <v>#DIV/0!</v>
      </c>
      <c r="AZ264" s="297" t="e">
        <f t="shared" si="28"/>
        <v>#DIV/0!</v>
      </c>
      <c r="BA264" s="345" t="e">
        <f t="shared" si="29"/>
        <v>#DIV/0!</v>
      </c>
      <c r="BB264" s="75"/>
      <c r="BC264" s="75"/>
      <c r="BD264" s="573" t="s">
        <v>147</v>
      </c>
      <c r="BE264" s="549" t="e">
        <f t="array" ref="BE264">bdRateExtend($G263:$G266,H263:H266,$AC263:$AC266,AD263:AD266)</f>
        <v>#VALUE!</v>
      </c>
      <c r="BF264" s="552"/>
      <c r="BG264" s="552"/>
      <c r="BH264" s="552"/>
      <c r="BI264" s="552"/>
      <c r="BJ264" s="552"/>
      <c r="BK264" s="551" t="e">
        <f t="array" ref="BK264">bdRateExtend($G263:$G266,L263:L266,$AC263:$AC266,AH263:AH266)</f>
        <v>#VALUE!</v>
      </c>
      <c r="BL264" s="552"/>
      <c r="BM264" s="551" t="e">
        <f t="array" ref="BM264">bdRateExtend($G263:$G266,M263:M266,$AC263:$AC266,AI263:AI266)</f>
        <v>#VALUE!</v>
      </c>
      <c r="BN264" s="552"/>
      <c r="BO264" s="545" t="e">
        <f t="array" ref="BO264">bdRateExtend($G263:$G266,N263:N266,$AC263:$AC266,AJ263:AJ266,"None", FALSE,1)</f>
        <v>#VALUE!</v>
      </c>
      <c r="BP264" s="541"/>
      <c r="BQ264" s="545" t="e">
        <f t="array" ref="BQ264">bdRateExtend($G263:$G266,O263:O266,$AC263:$AC266,AK263:AK266,"None", FALSE,1)</f>
        <v>#VALUE!</v>
      </c>
      <c r="BR264" s="541"/>
      <c r="BS264" s="551" t="e">
        <f t="array" ref="BS264">bdRateExtend($G263:$G266,P263:P266,$AC263:$AC266,AL263:AL266)</f>
        <v>#VALUE!</v>
      </c>
      <c r="BT264" s="552"/>
      <c r="BU264" s="551" t="e">
        <f t="array" ref="BU264">bdRateExtend($G263:$G266,Q263:Q266,$AC263:$AC266,AM263:AM266)</f>
        <v>#VALUE!</v>
      </c>
      <c r="BV264" s="552"/>
      <c r="BW264" s="551" t="e">
        <f t="array" ref="BW264">bdRateExtend($G263:$G266,R263:R266,$AC263:$AC266,AN263:AN266)</f>
        <v>#VALUE!</v>
      </c>
      <c r="BX264" s="552"/>
      <c r="BY264" s="552"/>
      <c r="BZ264" s="541"/>
      <c r="CA264" s="541"/>
      <c r="CB264" s="552"/>
      <c r="CC264" s="561" t="e">
        <f t="array" ref="CC264">bdCAMBIExtend($G263:$G266,V263:V266,$AC263:$AC266,AR263:AR266)</f>
        <v>#VALUE!</v>
      </c>
      <c r="CD264" s="552"/>
      <c r="CE264" s="554">
        <f t="array" ref="CE264">testVMAFRange($G263:$G266,N263:N266,$AC263:$AC266,AJ263:AJ266)</f>
        <v>0</v>
      </c>
      <c r="CF264" s="541"/>
      <c r="CG264" s="554">
        <f t="array" ref="CG264">testVMAFRange($G263:$G266,O263:O266,$AC263:$AC266,AK263:AK266)</f>
        <v>0</v>
      </c>
      <c r="CH264" s="541"/>
    </row>
    <row r="265" spans="1:86" ht="17" hidden="1" customHeight="1" x14ac:dyDescent="0.2">
      <c r="A265" s="485"/>
      <c r="B265" s="566"/>
      <c r="C265" s="485"/>
      <c r="D265" s="590"/>
      <c r="E265" s="558"/>
      <c r="F265" s="239">
        <v>160</v>
      </c>
      <c r="G265" s="294">
        <f>'Anchor-AI'!L263</f>
        <v>0</v>
      </c>
      <c r="H265" s="295">
        <f>'Anchor-AI'!M263</f>
        <v>0</v>
      </c>
      <c r="I265" s="295">
        <f>'Anchor-AI'!N263</f>
        <v>0</v>
      </c>
      <c r="J265" s="295">
        <f>'Anchor-AI'!O263</f>
        <v>0</v>
      </c>
      <c r="K265" s="295">
        <f>(Summary!$C$63*H265+Summary!$C$64*I265+Summary!$C$65*J265)/Summary!$C$66</f>
        <v>0</v>
      </c>
      <c r="L265" s="295">
        <f>'Anchor-AI'!P263</f>
        <v>0</v>
      </c>
      <c r="M265" s="295">
        <f>'Anchor-AI'!Q263</f>
        <v>0</v>
      </c>
      <c r="N265" s="295">
        <f>'Anchor-AI'!R263</f>
        <v>0</v>
      </c>
      <c r="O265" s="295">
        <f>'Anchor-AI'!S263</f>
        <v>0</v>
      </c>
      <c r="P265" s="295">
        <f>'Anchor-AI'!T263</f>
        <v>0</v>
      </c>
      <c r="Q265" s="295">
        <f>'Anchor-AI'!U263</f>
        <v>0</v>
      </c>
      <c r="R265" s="295">
        <f>'Anchor-AI'!V263</f>
        <v>0</v>
      </c>
      <c r="S265" s="295">
        <f>'Anchor-AI'!W263</f>
        <v>0</v>
      </c>
      <c r="T265" s="295">
        <f>'Anchor-AI'!X263</f>
        <v>0</v>
      </c>
      <c r="U265" s="295">
        <f>10*LOG10(1/((Summary!$C$80/10^(R265/10)+Summary!$C$81/10^(S265/10)+Summary!$C$82/10^(T265/10))/Summary!$C$83))</f>
        <v>0</v>
      </c>
      <c r="V265" s="295">
        <f>'Anchor-AI'!Y263</f>
        <v>0</v>
      </c>
      <c r="W265" s="295">
        <f>'Anchor-AI'!Z263</f>
        <v>0</v>
      </c>
      <c r="X265" s="295">
        <f>'Anchor-AI'!AA263</f>
        <v>0</v>
      </c>
      <c r="Y265" s="357">
        <f>'Anchor-AI'!AB263</f>
        <v>0</v>
      </c>
      <c r="Z265" s="357">
        <f>'Anchor-AI'!AC263</f>
        <v>0</v>
      </c>
      <c r="AA265" s="296">
        <f t="shared" si="24"/>
        <v>0</v>
      </c>
      <c r="AC265" s="170">
        <f>'Test-AI'!L263</f>
        <v>0</v>
      </c>
      <c r="AD265" s="167">
        <f>'Test-AI'!M263</f>
        <v>0</v>
      </c>
      <c r="AE265" s="167">
        <f>'Test-AI'!N263</f>
        <v>0</v>
      </c>
      <c r="AF265" s="167">
        <f>'Test-AI'!O263</f>
        <v>0</v>
      </c>
      <c r="AG265" s="167">
        <f>(Summary!$C$63*AD265+Summary!$C$64*AE265+Summary!$C$65*AF265)/Summary!$C$66</f>
        <v>0</v>
      </c>
      <c r="AH265" s="167">
        <f>'Test-AI'!P263</f>
        <v>0</v>
      </c>
      <c r="AI265" s="167">
        <f>'Test-AI'!Q263</f>
        <v>0</v>
      </c>
      <c r="AJ265" s="167">
        <f>'Test-AI'!R263</f>
        <v>0</v>
      </c>
      <c r="AK265" s="167">
        <f>'Test-AI'!S263</f>
        <v>0</v>
      </c>
      <c r="AL265" s="167">
        <f>'Test-AI'!T263</f>
        <v>0</v>
      </c>
      <c r="AM265" s="167">
        <f>'Test-AI'!U263</f>
        <v>0</v>
      </c>
      <c r="AN265" s="167">
        <f>'Test-AI'!V263</f>
        <v>0</v>
      </c>
      <c r="AO265" s="167">
        <f>'Test-AI'!W263</f>
        <v>0</v>
      </c>
      <c r="AP265" s="167">
        <f>'Test-AI'!X263</f>
        <v>0</v>
      </c>
      <c r="AQ265" s="167">
        <f>10*LOG10(1/((Summary!$C$80/10^(AN265/10)+Summary!$C$81/10^(AO265/10)+Summary!$C$82/10^(AP265/10))/Summary!$C$83))</f>
        <v>0</v>
      </c>
      <c r="AR265" s="167">
        <f>'Test-AI'!Y263</f>
        <v>0</v>
      </c>
      <c r="AS265" s="167">
        <f>'Test-AI'!Z263</f>
        <v>0</v>
      </c>
      <c r="AT265" s="295">
        <f>'Test-AI'!AA263</f>
        <v>0</v>
      </c>
      <c r="AU265" s="357">
        <f>'Test-AI'!AB263</f>
        <v>0</v>
      </c>
      <c r="AV265" s="357">
        <f>'Test-AI'!AC263</f>
        <v>0</v>
      </c>
      <c r="AW265" s="296">
        <f t="shared" si="25"/>
        <v>0</v>
      </c>
      <c r="AX265" s="297" t="e">
        <f t="shared" si="26"/>
        <v>#DIV/0!</v>
      </c>
      <c r="AY265" s="298" t="e">
        <f t="shared" si="27"/>
        <v>#DIV/0!</v>
      </c>
      <c r="AZ265" s="297" t="e">
        <f t="shared" si="28"/>
        <v>#DIV/0!</v>
      </c>
      <c r="BA265" s="345" t="e">
        <f t="shared" si="29"/>
        <v>#DIV/0!</v>
      </c>
      <c r="BB265" s="75"/>
      <c r="BC265" s="75"/>
      <c r="BD265" s="565"/>
      <c r="BE265" s="550"/>
      <c r="BF265" s="552"/>
      <c r="BG265" s="552"/>
      <c r="BH265" s="552"/>
      <c r="BI265" s="552"/>
      <c r="BJ265" s="552"/>
      <c r="BK265" s="553"/>
      <c r="BL265" s="552"/>
      <c r="BM265" s="553"/>
      <c r="BN265" s="552"/>
      <c r="BO265" s="546"/>
      <c r="BP265" s="541"/>
      <c r="BQ265" s="546"/>
      <c r="BR265" s="541"/>
      <c r="BS265" s="553"/>
      <c r="BT265" s="552"/>
      <c r="BU265" s="553"/>
      <c r="BV265" s="552"/>
      <c r="BW265" s="553"/>
      <c r="BX265" s="552"/>
      <c r="BY265" s="552"/>
      <c r="BZ265" s="541"/>
      <c r="CA265" s="541"/>
      <c r="CB265" s="552"/>
      <c r="CC265" s="553"/>
      <c r="CD265" s="552"/>
      <c r="CE265" s="546"/>
      <c r="CF265" s="541"/>
      <c r="CG265" s="546"/>
      <c r="CH265" s="541"/>
    </row>
    <row r="266" spans="1:86" ht="17" hidden="1" customHeight="1" thickBot="1" x14ac:dyDescent="0.25">
      <c r="A266" s="485"/>
      <c r="B266" s="566"/>
      <c r="C266" s="485"/>
      <c r="D266" s="590"/>
      <c r="E266" s="558"/>
      <c r="F266" s="239">
        <v>185</v>
      </c>
      <c r="G266" s="294">
        <f>'Anchor-AI'!L264</f>
        <v>0</v>
      </c>
      <c r="H266" s="295">
        <f>'Anchor-AI'!M264</f>
        <v>0</v>
      </c>
      <c r="I266" s="295">
        <f>'Anchor-AI'!N264</f>
        <v>0</v>
      </c>
      <c r="J266" s="295">
        <f>'Anchor-AI'!O264</f>
        <v>0</v>
      </c>
      <c r="K266" s="295">
        <f>(Summary!$C$63*H266+Summary!$C$64*I266+Summary!$C$65*J266)/Summary!$C$66</f>
        <v>0</v>
      </c>
      <c r="L266" s="295">
        <f>'Anchor-AI'!P264</f>
        <v>0</v>
      </c>
      <c r="M266" s="295">
        <f>'Anchor-AI'!Q264</f>
        <v>0</v>
      </c>
      <c r="N266" s="295">
        <f>'Anchor-AI'!R264</f>
        <v>0</v>
      </c>
      <c r="O266" s="295">
        <f>'Anchor-AI'!S264</f>
        <v>0</v>
      </c>
      <c r="P266" s="295">
        <f>'Anchor-AI'!T264</f>
        <v>0</v>
      </c>
      <c r="Q266" s="295">
        <f>'Anchor-AI'!U264</f>
        <v>0</v>
      </c>
      <c r="R266" s="295">
        <f>'Anchor-AI'!V264</f>
        <v>0</v>
      </c>
      <c r="S266" s="295">
        <f>'Anchor-AI'!W264</f>
        <v>0</v>
      </c>
      <c r="T266" s="295">
        <f>'Anchor-AI'!X264</f>
        <v>0</v>
      </c>
      <c r="U266" s="295">
        <f>10*LOG10(1/((Summary!$C$80/10^(R266/10)+Summary!$C$81/10^(S266/10)+Summary!$C$82/10^(T266/10))/Summary!$C$83))</f>
        <v>0</v>
      </c>
      <c r="V266" s="295">
        <f>'Anchor-AI'!Y264</f>
        <v>0</v>
      </c>
      <c r="W266" s="295">
        <f>'Anchor-AI'!Z264</f>
        <v>0</v>
      </c>
      <c r="X266" s="295">
        <f>'Anchor-AI'!AA264</f>
        <v>0</v>
      </c>
      <c r="Y266" s="357">
        <f>'Anchor-AI'!AB264</f>
        <v>0</v>
      </c>
      <c r="Z266" s="357">
        <f>'Anchor-AI'!AC264</f>
        <v>0</v>
      </c>
      <c r="AA266" s="296">
        <f t="shared" si="24"/>
        <v>0</v>
      </c>
      <c r="AC266" s="170">
        <f>'Test-AI'!L264</f>
        <v>0</v>
      </c>
      <c r="AD266" s="167">
        <f>'Test-AI'!M264</f>
        <v>0</v>
      </c>
      <c r="AE266" s="167">
        <f>'Test-AI'!N264</f>
        <v>0</v>
      </c>
      <c r="AF266" s="167">
        <f>'Test-AI'!O264</f>
        <v>0</v>
      </c>
      <c r="AG266" s="167">
        <f>(Summary!$C$63*AD266+Summary!$C$64*AE266+Summary!$C$65*AF266)/Summary!$C$66</f>
        <v>0</v>
      </c>
      <c r="AH266" s="167">
        <f>'Test-AI'!P264</f>
        <v>0</v>
      </c>
      <c r="AI266" s="167">
        <f>'Test-AI'!Q264</f>
        <v>0</v>
      </c>
      <c r="AJ266" s="167">
        <f>'Test-AI'!R264</f>
        <v>0</v>
      </c>
      <c r="AK266" s="167">
        <f>'Test-AI'!S264</f>
        <v>0</v>
      </c>
      <c r="AL266" s="167">
        <f>'Test-AI'!T264</f>
        <v>0</v>
      </c>
      <c r="AM266" s="167">
        <f>'Test-AI'!U264</f>
        <v>0</v>
      </c>
      <c r="AN266" s="167">
        <f>'Test-AI'!V264</f>
        <v>0</v>
      </c>
      <c r="AO266" s="167">
        <f>'Test-AI'!W264</f>
        <v>0</v>
      </c>
      <c r="AP266" s="167">
        <f>'Test-AI'!X264</f>
        <v>0</v>
      </c>
      <c r="AQ266" s="167">
        <f>10*LOG10(1/((Summary!$C$80/10^(AN266/10)+Summary!$C$81/10^(AO266/10)+Summary!$C$82/10^(AP266/10))/Summary!$C$83))</f>
        <v>0</v>
      </c>
      <c r="AR266" s="167">
        <f>'Test-AI'!Y264</f>
        <v>0</v>
      </c>
      <c r="AS266" s="167">
        <f>'Test-AI'!Z264</f>
        <v>0</v>
      </c>
      <c r="AT266" s="295">
        <f>'Test-AI'!AA264</f>
        <v>0</v>
      </c>
      <c r="AU266" s="357">
        <f>'Test-AI'!AB264</f>
        <v>0</v>
      </c>
      <c r="AV266" s="357">
        <f>'Test-AI'!AC264</f>
        <v>0</v>
      </c>
      <c r="AW266" s="296">
        <f t="shared" si="25"/>
        <v>0</v>
      </c>
      <c r="AX266" s="297" t="e">
        <f t="shared" si="26"/>
        <v>#DIV/0!</v>
      </c>
      <c r="AY266" s="298" t="e">
        <f t="shared" si="27"/>
        <v>#DIV/0!</v>
      </c>
      <c r="AZ266" s="297" t="e">
        <f t="shared" si="28"/>
        <v>#DIV/0!</v>
      </c>
      <c r="BA266" s="345" t="e">
        <f t="shared" si="29"/>
        <v>#DIV/0!</v>
      </c>
      <c r="BB266" s="75"/>
      <c r="BC266" s="75"/>
      <c r="BD266" s="574" t="s">
        <v>46</v>
      </c>
      <c r="BE266" s="549" t="e">
        <f t="array" ref="BE266">bdRateExtend($G264:$G267,H264:H267,$AC264:$AC267,AD264:AD267)</f>
        <v>#VALUE!</v>
      </c>
      <c r="BF266" s="552"/>
      <c r="BG266" s="552"/>
      <c r="BH266" s="552"/>
      <c r="BI266" s="552"/>
      <c r="BJ266" s="552"/>
      <c r="BK266" s="551" t="e">
        <f t="array" ref="BK266">bdRateExtend($G264:$G267,L264:L267,$AC264:$AC267,AH264:AH267)</f>
        <v>#VALUE!</v>
      </c>
      <c r="BL266" s="552"/>
      <c r="BM266" s="551" t="e">
        <f t="array" ref="BM266">bdRateExtend($G264:$G267,M264:M267,$AC264:$AC267,AI264:AI267)</f>
        <v>#VALUE!</v>
      </c>
      <c r="BN266" s="552"/>
      <c r="BO266" s="545" t="e">
        <f t="array" ref="BO266">bdRateExtend($G264:$G267,N264:N267,$AC264:$AC267,AJ264:AJ267,"None", FALSE,1)</f>
        <v>#VALUE!</v>
      </c>
      <c r="BP266" s="541"/>
      <c r="BQ266" s="545" t="e">
        <f t="array" ref="BQ266">bdRateExtend($G264:$G267,O264:O267,$AC264:$AC267,AK264:AK267,"None", FALSE,1)</f>
        <v>#VALUE!</v>
      </c>
      <c r="BR266" s="541"/>
      <c r="BS266" s="551" t="e">
        <f t="array" ref="BS266">bdRateExtend($G264:$G267,P264:P267,$AC264:$AC267,AL264:AL267)</f>
        <v>#VALUE!</v>
      </c>
      <c r="BT266" s="552"/>
      <c r="BU266" s="551" t="e">
        <f t="array" ref="BU266">bdRateExtend($G264:$G267,Q264:Q267,$AC264:$AC267,AM264:AM267)</f>
        <v>#VALUE!</v>
      </c>
      <c r="BV266" s="552"/>
      <c r="BW266" s="551" t="e">
        <f t="array" ref="BW266">bdRateExtend($G264:$G267,R264:R267,$AC264:$AC267,AN264:AN267)</f>
        <v>#VALUE!</v>
      </c>
      <c r="BX266" s="552"/>
      <c r="BY266" s="552"/>
      <c r="BZ266" s="541"/>
      <c r="CA266" s="541"/>
      <c r="CB266" s="552"/>
      <c r="CC266" s="561" t="e">
        <f t="array" ref="CC266">bdCAMBIExtend($G264:$G267,V264:V267,$AC264:$AC267,AR264:AR267)</f>
        <v>#VALUE!</v>
      </c>
      <c r="CD266" s="552"/>
      <c r="CE266" s="554">
        <f t="array" ref="CE266">testVMAFRange($G264:$G267,N264:N267,$AC264:$AC267,AJ264:AJ267)</f>
        <v>0</v>
      </c>
      <c r="CF266" s="541"/>
      <c r="CG266" s="554">
        <f t="array" ref="CG266">testVMAFRange($G264:$G267,O264:O267,$AC264:$AC267,AK264:AK267)</f>
        <v>0</v>
      </c>
      <c r="CH266" s="541"/>
    </row>
    <row r="267" spans="1:86" ht="17" hidden="1" customHeight="1" thickBot="1" x14ac:dyDescent="0.25">
      <c r="A267" s="485"/>
      <c r="B267" s="596"/>
      <c r="C267" s="486"/>
      <c r="D267" s="591"/>
      <c r="E267" s="559"/>
      <c r="F267" s="240">
        <v>210</v>
      </c>
      <c r="G267" s="299">
        <f>'Anchor-AI'!L265</f>
        <v>0</v>
      </c>
      <c r="H267" s="300">
        <f>'Anchor-AI'!M265</f>
        <v>0</v>
      </c>
      <c r="I267" s="300">
        <f>'Anchor-AI'!N265</f>
        <v>0</v>
      </c>
      <c r="J267" s="300">
        <f>'Anchor-AI'!O265</f>
        <v>0</v>
      </c>
      <c r="K267" s="295">
        <f>(Summary!$C$63*H267+Summary!$C$64*I267+Summary!$C$65*J267)/Summary!$C$66</f>
        <v>0</v>
      </c>
      <c r="L267" s="300">
        <f>'Anchor-AI'!P265</f>
        <v>0</v>
      </c>
      <c r="M267" s="300">
        <f>'Anchor-AI'!Q265</f>
        <v>0</v>
      </c>
      <c r="N267" s="300">
        <f>'Anchor-AI'!R265</f>
        <v>0</v>
      </c>
      <c r="O267" s="300">
        <f>'Anchor-AI'!S265</f>
        <v>0</v>
      </c>
      <c r="P267" s="300">
        <f>'Anchor-AI'!T265</f>
        <v>0</v>
      </c>
      <c r="Q267" s="300">
        <f>'Anchor-AI'!U265</f>
        <v>0</v>
      </c>
      <c r="R267" s="300">
        <f>'Anchor-AI'!V265</f>
        <v>0</v>
      </c>
      <c r="S267" s="300">
        <f>'Anchor-AI'!W265</f>
        <v>0</v>
      </c>
      <c r="T267" s="300">
        <f>'Anchor-AI'!X265</f>
        <v>0</v>
      </c>
      <c r="U267" s="300">
        <f>10*LOG10(1/((Summary!$C$80/10^(R267/10)+Summary!$C$81/10^(S267/10)+Summary!$C$82/10^(T267/10))/Summary!$C$83))</f>
        <v>0</v>
      </c>
      <c r="V267" s="300">
        <f>'Anchor-AI'!Y265</f>
        <v>0</v>
      </c>
      <c r="W267" s="300">
        <f>'Anchor-AI'!Z265</f>
        <v>0</v>
      </c>
      <c r="X267" s="300">
        <f>'Anchor-AI'!AA265</f>
        <v>0</v>
      </c>
      <c r="Y267" s="357">
        <f>'Anchor-AI'!AB265</f>
        <v>0</v>
      </c>
      <c r="Z267" s="357">
        <f>'Anchor-AI'!AC265</f>
        <v>0</v>
      </c>
      <c r="AA267" s="301">
        <f t="shared" si="24"/>
        <v>0</v>
      </c>
      <c r="AC267" s="171">
        <f>'Test-AI'!L265</f>
        <v>0</v>
      </c>
      <c r="AD267" s="168">
        <f>'Test-AI'!M265</f>
        <v>0</v>
      </c>
      <c r="AE267" s="168">
        <f>'Test-AI'!N265</f>
        <v>0</v>
      </c>
      <c r="AF267" s="168">
        <f>'Test-AI'!O265</f>
        <v>0</v>
      </c>
      <c r="AG267" s="168">
        <f>(Summary!$C$63*AD267+Summary!$C$64*AE267+Summary!$C$65*AF267)/Summary!$C$66</f>
        <v>0</v>
      </c>
      <c r="AH267" s="168">
        <f>'Test-AI'!P265</f>
        <v>0</v>
      </c>
      <c r="AI267" s="168">
        <f>'Test-AI'!Q265</f>
        <v>0</v>
      </c>
      <c r="AJ267" s="168">
        <f>'Test-AI'!R265</f>
        <v>0</v>
      </c>
      <c r="AK267" s="168">
        <f>'Test-AI'!S265</f>
        <v>0</v>
      </c>
      <c r="AL267" s="168">
        <f>'Test-AI'!T265</f>
        <v>0</v>
      </c>
      <c r="AM267" s="168">
        <f>'Test-AI'!U265</f>
        <v>0</v>
      </c>
      <c r="AN267" s="168">
        <f>'Test-AI'!V265</f>
        <v>0</v>
      </c>
      <c r="AO267" s="168">
        <f>'Test-AI'!W265</f>
        <v>0</v>
      </c>
      <c r="AP267" s="168">
        <f>'Test-AI'!X265</f>
        <v>0</v>
      </c>
      <c r="AQ267" s="168">
        <f>10*LOG10(1/((Summary!$C$80/10^(AN267/10)+Summary!$C$81/10^(AO267/10)+Summary!$C$82/10^(AP267/10))/Summary!$C$83))</f>
        <v>0</v>
      </c>
      <c r="AR267" s="168">
        <f>'Test-AI'!Y265</f>
        <v>0</v>
      </c>
      <c r="AS267" s="168">
        <f>'Test-AI'!Z265</f>
        <v>0</v>
      </c>
      <c r="AT267" s="300">
        <f>'Test-AI'!AA265</f>
        <v>0</v>
      </c>
      <c r="AU267" s="357">
        <f>'Test-AI'!AB265</f>
        <v>0</v>
      </c>
      <c r="AV267" s="357">
        <f>'Test-AI'!AC265</f>
        <v>0</v>
      </c>
      <c r="AW267" s="301">
        <f t="shared" si="25"/>
        <v>0</v>
      </c>
      <c r="AX267" s="302" t="e">
        <f t="shared" si="26"/>
        <v>#DIV/0!</v>
      </c>
      <c r="AY267" s="303" t="e">
        <f t="shared" si="27"/>
        <v>#DIV/0!</v>
      </c>
      <c r="AZ267" s="297" t="e">
        <f t="shared" si="28"/>
        <v>#DIV/0!</v>
      </c>
      <c r="BA267" s="345" t="e">
        <f t="shared" si="29"/>
        <v>#DIV/0!</v>
      </c>
      <c r="BB267" s="75"/>
      <c r="BC267" s="75"/>
      <c r="BD267" s="570"/>
      <c r="BE267" s="550"/>
      <c r="BF267" s="553"/>
      <c r="BG267" s="553"/>
      <c r="BH267" s="553"/>
      <c r="BI267" s="553"/>
      <c r="BJ267" s="553"/>
      <c r="BK267" s="553"/>
      <c r="BL267" s="553"/>
      <c r="BM267" s="553"/>
      <c r="BN267" s="553"/>
      <c r="BO267" s="546"/>
      <c r="BP267" s="544"/>
      <c r="BQ267" s="546"/>
      <c r="BR267" s="544"/>
      <c r="BS267" s="553"/>
      <c r="BT267" s="553"/>
      <c r="BU267" s="553"/>
      <c r="BV267" s="553"/>
      <c r="BW267" s="553"/>
      <c r="BX267" s="553"/>
      <c r="BY267" s="553"/>
      <c r="BZ267" s="544"/>
      <c r="CA267" s="544"/>
      <c r="CB267" s="553"/>
      <c r="CC267" s="553"/>
      <c r="CD267" s="553"/>
      <c r="CE267" s="546"/>
      <c r="CF267" s="544"/>
      <c r="CG267" s="546"/>
      <c r="CH267" s="544"/>
    </row>
    <row r="268" spans="1:86" ht="17" hidden="1" customHeight="1" thickBot="1" x14ac:dyDescent="0.25">
      <c r="A268" s="485"/>
      <c r="B268" s="595" t="s">
        <v>156</v>
      </c>
      <c r="C268" s="586" t="s">
        <v>77</v>
      </c>
      <c r="D268" s="589">
        <v>29.97</v>
      </c>
      <c r="E268" s="557">
        <v>8</v>
      </c>
      <c r="F268" s="238">
        <v>85</v>
      </c>
      <c r="G268" s="289">
        <f>'Anchor-AI'!L266</f>
        <v>0</v>
      </c>
      <c r="H268" s="290">
        <f>'Anchor-AI'!M266</f>
        <v>0</v>
      </c>
      <c r="I268" s="290">
        <f>'Anchor-AI'!N266</f>
        <v>0</v>
      </c>
      <c r="J268" s="290">
        <f>'Anchor-AI'!O266</f>
        <v>0</v>
      </c>
      <c r="K268" s="290">
        <f>(Summary!$C$63*H268+Summary!$C$64*I268+Summary!$C$65*J268)/Summary!$C$66</f>
        <v>0</v>
      </c>
      <c r="L268" s="290">
        <f>'Anchor-AI'!P266</f>
        <v>0</v>
      </c>
      <c r="M268" s="290">
        <f>'Anchor-AI'!Q266</f>
        <v>0</v>
      </c>
      <c r="N268" s="290">
        <f>'Anchor-AI'!R266</f>
        <v>0</v>
      </c>
      <c r="O268" s="290">
        <f>'Anchor-AI'!S266</f>
        <v>0</v>
      </c>
      <c r="P268" s="290">
        <f>'Anchor-AI'!T266</f>
        <v>0</v>
      </c>
      <c r="Q268" s="290">
        <f>'Anchor-AI'!U266</f>
        <v>0</v>
      </c>
      <c r="R268" s="290">
        <f>'Anchor-AI'!V266</f>
        <v>0</v>
      </c>
      <c r="S268" s="290">
        <f>'Anchor-AI'!W266</f>
        <v>0</v>
      </c>
      <c r="T268" s="290">
        <f>'Anchor-AI'!X266</f>
        <v>0</v>
      </c>
      <c r="U268" s="290">
        <f>10*LOG10(1/((Summary!$C$80/10^(R268/10)+Summary!$C$81/10^(S268/10)+Summary!$C$82/10^(T268/10))/Summary!$C$83))</f>
        <v>0</v>
      </c>
      <c r="V268" s="290">
        <f>'Anchor-AI'!Y266</f>
        <v>0</v>
      </c>
      <c r="W268" s="290">
        <f>'Anchor-AI'!Z266</f>
        <v>0</v>
      </c>
      <c r="X268" s="290">
        <f>'Anchor-AI'!AA266</f>
        <v>0</v>
      </c>
      <c r="Y268" s="360">
        <f>'Anchor-AI'!AB266</f>
        <v>0</v>
      </c>
      <c r="Z268" s="360">
        <f>'Anchor-AI'!AC266</f>
        <v>0</v>
      </c>
      <c r="AA268" s="291">
        <f t="shared" si="24"/>
        <v>0</v>
      </c>
      <c r="AC268" s="169">
        <f>'Test-AI'!L266</f>
        <v>0</v>
      </c>
      <c r="AD268" s="166">
        <f>'Test-AI'!M266</f>
        <v>0</v>
      </c>
      <c r="AE268" s="166">
        <f>'Test-AI'!N266</f>
        <v>0</v>
      </c>
      <c r="AF268" s="166">
        <f>'Test-AI'!O266</f>
        <v>0</v>
      </c>
      <c r="AG268" s="166">
        <f>(Summary!$C$63*AD268+Summary!$C$64*AE268+Summary!$C$65*AF268)/Summary!$C$66</f>
        <v>0</v>
      </c>
      <c r="AH268" s="166">
        <f>'Test-AI'!P266</f>
        <v>0</v>
      </c>
      <c r="AI268" s="166">
        <f>'Test-AI'!Q266</f>
        <v>0</v>
      </c>
      <c r="AJ268" s="166">
        <f>'Test-AI'!R266</f>
        <v>0</v>
      </c>
      <c r="AK268" s="166">
        <f>'Test-AI'!S266</f>
        <v>0</v>
      </c>
      <c r="AL268" s="166">
        <f>'Test-AI'!T266</f>
        <v>0</v>
      </c>
      <c r="AM268" s="166">
        <f>'Test-AI'!U266</f>
        <v>0</v>
      </c>
      <c r="AN268" s="166">
        <f>'Test-AI'!V266</f>
        <v>0</v>
      </c>
      <c r="AO268" s="166">
        <f>'Test-AI'!W266</f>
        <v>0</v>
      </c>
      <c r="AP268" s="166">
        <f>'Test-AI'!X266</f>
        <v>0</v>
      </c>
      <c r="AQ268" s="166">
        <f>10*LOG10(1/((Summary!$C$80/10^(AN268/10)+Summary!$C$81/10^(AO268/10)+Summary!$C$82/10^(AP268/10))/Summary!$C$83))</f>
        <v>0</v>
      </c>
      <c r="AR268" s="166">
        <f>'Test-AI'!Y266</f>
        <v>0</v>
      </c>
      <c r="AS268" s="166">
        <f>'Test-AI'!Z266</f>
        <v>0</v>
      </c>
      <c r="AT268" s="290">
        <f>'Test-AI'!AA266</f>
        <v>0</v>
      </c>
      <c r="AU268" s="356">
        <f>'Test-AI'!AB266</f>
        <v>0</v>
      </c>
      <c r="AV268" s="356">
        <f>'Test-AI'!AC266</f>
        <v>0</v>
      </c>
      <c r="AW268" s="291">
        <f t="shared" si="25"/>
        <v>0</v>
      </c>
      <c r="AX268" s="292" t="e">
        <f t="shared" si="26"/>
        <v>#DIV/0!</v>
      </c>
      <c r="AY268" s="293" t="e">
        <f t="shared" si="27"/>
        <v>#DIV/0!</v>
      </c>
      <c r="AZ268" s="292" t="e">
        <f t="shared" si="28"/>
        <v>#DIV/0!</v>
      </c>
      <c r="BA268" s="344" t="e">
        <f t="shared" si="29"/>
        <v>#DIV/0!</v>
      </c>
      <c r="BB268" s="75"/>
      <c r="BC268" s="75"/>
      <c r="BD268" s="572" t="s">
        <v>39</v>
      </c>
      <c r="BE268" s="549" t="e">
        <f t="array" ref="BE268">bdRateExtend($G268:$G271,H268:H271,$AC268:$AC271,AD268:AD271)</f>
        <v>#VALUE!</v>
      </c>
      <c r="BF268" s="551" t="e">
        <f t="array" ref="BF268">bdRateExtend($G268:$G273,H268:H273,$AC268:$AC273,AD268:AD273)</f>
        <v>#VALUE!</v>
      </c>
      <c r="BG268" s="551" t="e">
        <f t="array" ref="BG268">bdRateExtend($G268:$G273,I268:I273,$AC268:$AC273,AE268:AE273)</f>
        <v>#VALUE!</v>
      </c>
      <c r="BH268" s="551" t="e">
        <f t="array" ref="BH268">bdRateExtend($G268:$G273,J268:J273,$AC268:$AC273,AF268:AF273)</f>
        <v>#VALUE!</v>
      </c>
      <c r="BI268" s="551" t="e">
        <f t="array" ref="BI268">bdRateExtend($G268:$G273,K268:K273,$AC268:$AC273,AG268:AG273)</f>
        <v>#VALUE!</v>
      </c>
      <c r="BJ268" s="575" t="e">
        <f>(Summary!$C$94*BF268+Summary!$C$95*BG268+Summary!$C$96*BH268)/Summary!$C$97</f>
        <v>#VALUE!</v>
      </c>
      <c r="BK268" s="551" t="e">
        <f t="array" ref="BK268">bdRateExtend($G268:$G271,L268:L271,$AC268:$AC271,AH268:AH271)</f>
        <v>#VALUE!</v>
      </c>
      <c r="BL268" s="551" t="e">
        <f t="array" ref="BL268">bdRateExtend($G268:$G273,L268:L273,$AC268:$AC273,AH268:AH273)</f>
        <v>#VALUE!</v>
      </c>
      <c r="BM268" s="551" t="e">
        <f t="array" ref="BM268">bdRateExtend($G268:$G271,M268:M271,$AC268:$AC271,AI268:AI271)</f>
        <v>#VALUE!</v>
      </c>
      <c r="BN268" s="551" t="e">
        <f t="array" ref="BN268">bdRateExtend($G268:$G273,M268:M273,$AC268:$AC273,AI268:AI273)</f>
        <v>#VALUE!</v>
      </c>
      <c r="BO268" s="548" t="e">
        <f t="array" ref="BO268">bdRateExtend($G268:$G271,N268:N271,$AC268:$AC271,AJ268:AJ271,"None", FALSE,1)</f>
        <v>#VALUE!</v>
      </c>
      <c r="BP268" s="585" t="e">
        <f t="array" ref="BP268">bdRateExtend($G268:$G273,N268:N273,$AC268:$AC273,AJ268:AJ273,"None", FALSE,1)</f>
        <v>#VALUE!</v>
      </c>
      <c r="BQ268" s="548" t="e">
        <f t="array" ref="BQ268">bdRateExtend($G268:$G271,O268:O271,$AC268:$AC271,AK268:AK271,"None", FALSE,1)</f>
        <v>#VALUE!</v>
      </c>
      <c r="BR268" s="585" t="e">
        <f t="array" ref="BR268">bdRateExtend($G268:$G273,O268:O273,$AC268:$AC273,AK268:AK273,"None", FALSE,1)</f>
        <v>#VALUE!</v>
      </c>
      <c r="BS268" s="551" t="e">
        <f t="array" ref="BS268">bdRateExtend($G268:$G271,P268:P271,$AC268:$AC271,AL268:AL271)</f>
        <v>#VALUE!</v>
      </c>
      <c r="BT268" s="551" t="e">
        <f t="array" ref="BT268">bdRateExtend($G268:$G273,P268:P273,$AC268:$AC273,AL268:AL273)</f>
        <v>#VALUE!</v>
      </c>
      <c r="BU268" s="551" t="e">
        <f t="array" ref="BU268">bdRateExtend($G268:$G271,Q268:Q271,$AC268:$AC271,AM268:AM271)</f>
        <v>#VALUE!</v>
      </c>
      <c r="BV268" s="551" t="e">
        <f t="array" ref="BV268">bdRateExtend($G268:$G273,Q268:Q273,$AC268:$AC273,AM268:AM273)</f>
        <v>#VALUE!</v>
      </c>
      <c r="BW268" s="551" t="e">
        <f t="array" ref="BW268">bdRateExtend($G268:$G271,R268:R271,$AC268:$AC271,AN268:AN271)</f>
        <v>#VALUE!</v>
      </c>
      <c r="BX268" s="551" t="e">
        <f t="array" ref="BX268">bdRateExtend($G268:$G273,R268:R273,$AC268:$AC273,AN268:AN273)</f>
        <v>#VALUE!</v>
      </c>
      <c r="BY268" s="551" t="e">
        <f t="array" ref="BY268">bdRateExtend($G268:$G273,S268:S273,$AC268:$AC273,AO268:AO273)</f>
        <v>#VALUE!</v>
      </c>
      <c r="BZ268" s="555" t="e">
        <f t="array" ref="BZ268">bdRateExtend($G268:$G273,T268:T273,$AC268:$AC273,AP268:AP273)</f>
        <v>#VALUE!</v>
      </c>
      <c r="CA268" s="555" t="e">
        <f t="array" ref="CA268">bdRateExtend($G268:$G273,U268:U273,$AC268:$AC273,AQ268:AQ273)</f>
        <v>#VALUE!</v>
      </c>
      <c r="CB268" s="575" t="e">
        <f>(Summary!$C$108*BX268+Summary!$C$109*BY268+Summary!$C$110*BZ268)/Summary!$C$111</f>
        <v>#VALUE!</v>
      </c>
      <c r="CC268" s="561" t="e">
        <f t="array" ref="CC268">bdCAMBIExtend($G268:$G271,V268:V271,$AC268:$AC271,AR268:AR271)</f>
        <v>#VALUE!</v>
      </c>
      <c r="CD268" s="561" t="e">
        <f t="array" ref="CD268">bdCAMBIExtend($G268:$G273,V268:V273,$AC268:$AC273,AR268:AR273)</f>
        <v>#VALUE!</v>
      </c>
      <c r="CE268" s="547">
        <f t="array" ref="CE268">testVMAFRange($G268:$G271,N268:N271,$AC268:$AC271,AJ268:AJ271)</f>
        <v>0</v>
      </c>
      <c r="CF268" s="543">
        <f t="array" ref="CF268">testVMAFRange($G268:$G273,N268:N273,$AC268:$AC273,AJ268:AJ273)</f>
        <v>0</v>
      </c>
      <c r="CG268" s="547">
        <f t="array" ref="CG268">testVMAFRange($G268:$G271,O268:O271,$AC268:$AC271,AK268:AK271)</f>
        <v>0</v>
      </c>
      <c r="CH268" s="543">
        <f t="array" ref="CH268">testVMAFRange($G268:$G273,O268:O273,$AC268:$AC273,AK268:AK273)</f>
        <v>0</v>
      </c>
    </row>
    <row r="269" spans="1:86" ht="17" hidden="1" customHeight="1" x14ac:dyDescent="0.2">
      <c r="A269" s="485"/>
      <c r="B269" s="566"/>
      <c r="C269" s="485"/>
      <c r="D269" s="590"/>
      <c r="E269" s="558"/>
      <c r="F269" s="239">
        <v>110</v>
      </c>
      <c r="G269" s="294">
        <f>'Anchor-AI'!L267</f>
        <v>0</v>
      </c>
      <c r="H269" s="295">
        <f>'Anchor-AI'!M267</f>
        <v>0</v>
      </c>
      <c r="I269" s="295">
        <f>'Anchor-AI'!N267</f>
        <v>0</v>
      </c>
      <c r="J269" s="295">
        <f>'Anchor-AI'!O267</f>
        <v>0</v>
      </c>
      <c r="K269" s="295">
        <f>(Summary!$C$63*H269+Summary!$C$64*I269+Summary!$C$65*J269)/Summary!$C$66</f>
        <v>0</v>
      </c>
      <c r="L269" s="295">
        <f>'Anchor-AI'!P267</f>
        <v>0</v>
      </c>
      <c r="M269" s="295">
        <f>'Anchor-AI'!Q267</f>
        <v>0</v>
      </c>
      <c r="N269" s="295">
        <f>'Anchor-AI'!R267</f>
        <v>0</v>
      </c>
      <c r="O269" s="295">
        <f>'Anchor-AI'!S267</f>
        <v>0</v>
      </c>
      <c r="P269" s="295">
        <f>'Anchor-AI'!T267</f>
        <v>0</v>
      </c>
      <c r="Q269" s="295">
        <f>'Anchor-AI'!U267</f>
        <v>0</v>
      </c>
      <c r="R269" s="295">
        <f>'Anchor-AI'!V267</f>
        <v>0</v>
      </c>
      <c r="S269" s="295">
        <f>'Anchor-AI'!W267</f>
        <v>0</v>
      </c>
      <c r="T269" s="295">
        <f>'Anchor-AI'!X267</f>
        <v>0</v>
      </c>
      <c r="U269" s="295">
        <f>10*LOG10(1/((Summary!$C$80/10^(R269/10)+Summary!$C$81/10^(S269/10)+Summary!$C$82/10^(T269/10))/Summary!$C$83))</f>
        <v>0</v>
      </c>
      <c r="V269" s="295">
        <f>'Anchor-AI'!Y267</f>
        <v>0</v>
      </c>
      <c r="W269" s="295">
        <f>'Anchor-AI'!Z267</f>
        <v>0</v>
      </c>
      <c r="X269" s="295">
        <f>'Anchor-AI'!AA267</f>
        <v>0</v>
      </c>
      <c r="Y269" s="357">
        <f>'Anchor-AI'!AB267</f>
        <v>0</v>
      </c>
      <c r="Z269" s="357">
        <f>'Anchor-AI'!AC267</f>
        <v>0</v>
      </c>
      <c r="AA269" s="296">
        <f t="shared" si="24"/>
        <v>0</v>
      </c>
      <c r="AC269" s="170">
        <f>'Test-AI'!L267</f>
        <v>0</v>
      </c>
      <c r="AD269" s="167">
        <f>'Test-AI'!M267</f>
        <v>0</v>
      </c>
      <c r="AE269" s="167">
        <f>'Test-AI'!N267</f>
        <v>0</v>
      </c>
      <c r="AF269" s="167">
        <f>'Test-AI'!O267</f>
        <v>0</v>
      </c>
      <c r="AG269" s="167">
        <f>(Summary!$C$63*AD269+Summary!$C$64*AE269+Summary!$C$65*AF269)/Summary!$C$66</f>
        <v>0</v>
      </c>
      <c r="AH269" s="167">
        <f>'Test-AI'!P267</f>
        <v>0</v>
      </c>
      <c r="AI269" s="167">
        <f>'Test-AI'!Q267</f>
        <v>0</v>
      </c>
      <c r="AJ269" s="167">
        <f>'Test-AI'!R267</f>
        <v>0</v>
      </c>
      <c r="AK269" s="167">
        <f>'Test-AI'!S267</f>
        <v>0</v>
      </c>
      <c r="AL269" s="167">
        <f>'Test-AI'!T267</f>
        <v>0</v>
      </c>
      <c r="AM269" s="167">
        <f>'Test-AI'!U267</f>
        <v>0</v>
      </c>
      <c r="AN269" s="167">
        <f>'Test-AI'!V267</f>
        <v>0</v>
      </c>
      <c r="AO269" s="167">
        <f>'Test-AI'!W267</f>
        <v>0</v>
      </c>
      <c r="AP269" s="167">
        <f>'Test-AI'!X267</f>
        <v>0</v>
      </c>
      <c r="AQ269" s="167">
        <f>10*LOG10(1/((Summary!$C$80/10^(AN269/10)+Summary!$C$81/10^(AO269/10)+Summary!$C$82/10^(AP269/10))/Summary!$C$83))</f>
        <v>0</v>
      </c>
      <c r="AR269" s="167">
        <f>'Test-AI'!Y267</f>
        <v>0</v>
      </c>
      <c r="AS269" s="167">
        <f>'Test-AI'!Z267</f>
        <v>0</v>
      </c>
      <c r="AT269" s="295">
        <f>'Test-AI'!AA267</f>
        <v>0</v>
      </c>
      <c r="AU269" s="357">
        <f>'Test-AI'!AB267</f>
        <v>0</v>
      </c>
      <c r="AV269" s="357">
        <f>'Test-AI'!AC267</f>
        <v>0</v>
      </c>
      <c r="AW269" s="296">
        <f t="shared" si="25"/>
        <v>0</v>
      </c>
      <c r="AX269" s="297" t="e">
        <f t="shared" si="26"/>
        <v>#DIV/0!</v>
      </c>
      <c r="AY269" s="298" t="e">
        <f t="shared" si="27"/>
        <v>#DIV/0!</v>
      </c>
      <c r="AZ269" s="297" t="e">
        <f t="shared" si="28"/>
        <v>#DIV/0!</v>
      </c>
      <c r="BA269" s="345" t="e">
        <f t="shared" si="29"/>
        <v>#DIV/0!</v>
      </c>
      <c r="BB269" s="75"/>
      <c r="BC269" s="75"/>
      <c r="BD269" s="565"/>
      <c r="BE269" s="550"/>
      <c r="BF269" s="552"/>
      <c r="BG269" s="552"/>
      <c r="BH269" s="552"/>
      <c r="BI269" s="552"/>
      <c r="BJ269" s="552"/>
      <c r="BK269" s="553"/>
      <c r="BL269" s="552"/>
      <c r="BM269" s="553"/>
      <c r="BN269" s="552"/>
      <c r="BO269" s="546"/>
      <c r="BP269" s="541"/>
      <c r="BQ269" s="546"/>
      <c r="BR269" s="541"/>
      <c r="BS269" s="553"/>
      <c r="BT269" s="552"/>
      <c r="BU269" s="553"/>
      <c r="BV269" s="552"/>
      <c r="BW269" s="553"/>
      <c r="BX269" s="552"/>
      <c r="BY269" s="552"/>
      <c r="BZ269" s="541"/>
      <c r="CA269" s="541"/>
      <c r="CB269" s="552"/>
      <c r="CC269" s="553"/>
      <c r="CD269" s="552"/>
      <c r="CE269" s="546"/>
      <c r="CF269" s="541"/>
      <c r="CG269" s="546"/>
      <c r="CH269" s="541"/>
    </row>
    <row r="270" spans="1:86" ht="17" hidden="1" customHeight="1" x14ac:dyDescent="0.2">
      <c r="A270" s="485"/>
      <c r="B270" s="566"/>
      <c r="C270" s="485"/>
      <c r="D270" s="590"/>
      <c r="E270" s="558"/>
      <c r="F270" s="239">
        <v>135</v>
      </c>
      <c r="G270" s="294">
        <f>'Anchor-AI'!L268</f>
        <v>0</v>
      </c>
      <c r="H270" s="295">
        <f>'Anchor-AI'!M268</f>
        <v>0</v>
      </c>
      <c r="I270" s="295">
        <f>'Anchor-AI'!N268</f>
        <v>0</v>
      </c>
      <c r="J270" s="295">
        <f>'Anchor-AI'!O268</f>
        <v>0</v>
      </c>
      <c r="K270" s="295">
        <f>(Summary!$C$63*H270+Summary!$C$64*I270+Summary!$C$65*J270)/Summary!$C$66</f>
        <v>0</v>
      </c>
      <c r="L270" s="295">
        <f>'Anchor-AI'!P268</f>
        <v>0</v>
      </c>
      <c r="M270" s="295">
        <f>'Anchor-AI'!Q268</f>
        <v>0</v>
      </c>
      <c r="N270" s="295">
        <f>'Anchor-AI'!R268</f>
        <v>0</v>
      </c>
      <c r="O270" s="295">
        <f>'Anchor-AI'!S268</f>
        <v>0</v>
      </c>
      <c r="P270" s="295">
        <f>'Anchor-AI'!T268</f>
        <v>0</v>
      </c>
      <c r="Q270" s="295">
        <f>'Anchor-AI'!U268</f>
        <v>0</v>
      </c>
      <c r="R270" s="295">
        <f>'Anchor-AI'!V268</f>
        <v>0</v>
      </c>
      <c r="S270" s="295">
        <f>'Anchor-AI'!W268</f>
        <v>0</v>
      </c>
      <c r="T270" s="295">
        <f>'Anchor-AI'!X268</f>
        <v>0</v>
      </c>
      <c r="U270" s="295">
        <f>10*LOG10(1/((Summary!$C$80/10^(R270/10)+Summary!$C$81/10^(S270/10)+Summary!$C$82/10^(T270/10))/Summary!$C$83))</f>
        <v>0</v>
      </c>
      <c r="V270" s="295">
        <f>'Anchor-AI'!Y268</f>
        <v>0</v>
      </c>
      <c r="W270" s="295">
        <f>'Anchor-AI'!Z268</f>
        <v>0</v>
      </c>
      <c r="X270" s="295">
        <f>'Anchor-AI'!AA268</f>
        <v>0</v>
      </c>
      <c r="Y270" s="357">
        <f>'Anchor-AI'!AB268</f>
        <v>0</v>
      </c>
      <c r="Z270" s="357">
        <f>'Anchor-AI'!AC268</f>
        <v>0</v>
      </c>
      <c r="AA270" s="296">
        <f t="shared" si="24"/>
        <v>0</v>
      </c>
      <c r="AC270" s="170">
        <f>'Test-AI'!L268</f>
        <v>0</v>
      </c>
      <c r="AD270" s="167">
        <f>'Test-AI'!M268</f>
        <v>0</v>
      </c>
      <c r="AE270" s="167">
        <f>'Test-AI'!N268</f>
        <v>0</v>
      </c>
      <c r="AF270" s="167">
        <f>'Test-AI'!O268</f>
        <v>0</v>
      </c>
      <c r="AG270" s="167">
        <f>(Summary!$C$63*AD270+Summary!$C$64*AE270+Summary!$C$65*AF270)/Summary!$C$66</f>
        <v>0</v>
      </c>
      <c r="AH270" s="167">
        <f>'Test-AI'!P268</f>
        <v>0</v>
      </c>
      <c r="AI270" s="167">
        <f>'Test-AI'!Q268</f>
        <v>0</v>
      </c>
      <c r="AJ270" s="167">
        <f>'Test-AI'!R268</f>
        <v>0</v>
      </c>
      <c r="AK270" s="167">
        <f>'Test-AI'!S268</f>
        <v>0</v>
      </c>
      <c r="AL270" s="167">
        <f>'Test-AI'!T268</f>
        <v>0</v>
      </c>
      <c r="AM270" s="167">
        <f>'Test-AI'!U268</f>
        <v>0</v>
      </c>
      <c r="AN270" s="167">
        <f>'Test-AI'!V268</f>
        <v>0</v>
      </c>
      <c r="AO270" s="167">
        <f>'Test-AI'!W268</f>
        <v>0</v>
      </c>
      <c r="AP270" s="167">
        <f>'Test-AI'!X268</f>
        <v>0</v>
      </c>
      <c r="AQ270" s="167">
        <f>10*LOG10(1/((Summary!$C$80/10^(AN270/10)+Summary!$C$81/10^(AO270/10)+Summary!$C$82/10^(AP270/10))/Summary!$C$83))</f>
        <v>0</v>
      </c>
      <c r="AR270" s="167">
        <f>'Test-AI'!Y268</f>
        <v>0</v>
      </c>
      <c r="AS270" s="167">
        <f>'Test-AI'!Z268</f>
        <v>0</v>
      </c>
      <c r="AT270" s="295">
        <f>'Test-AI'!AA268</f>
        <v>0</v>
      </c>
      <c r="AU270" s="357">
        <f>'Test-AI'!AB268</f>
        <v>0</v>
      </c>
      <c r="AV270" s="357">
        <f>'Test-AI'!AC268</f>
        <v>0</v>
      </c>
      <c r="AW270" s="296">
        <f t="shared" si="25"/>
        <v>0</v>
      </c>
      <c r="AX270" s="297" t="e">
        <f t="shared" si="26"/>
        <v>#DIV/0!</v>
      </c>
      <c r="AY270" s="298" t="e">
        <f t="shared" si="27"/>
        <v>#DIV/0!</v>
      </c>
      <c r="AZ270" s="297" t="e">
        <f t="shared" si="28"/>
        <v>#DIV/0!</v>
      </c>
      <c r="BA270" s="345" t="e">
        <f t="shared" si="29"/>
        <v>#DIV/0!</v>
      </c>
      <c r="BB270" s="75"/>
      <c r="BC270" s="75"/>
      <c r="BD270" s="573" t="s">
        <v>147</v>
      </c>
      <c r="BE270" s="549" t="e">
        <f t="array" ref="BE270">bdRateExtend($G269:$G272,H269:H272,$AC269:$AC272,AD269:AD272)</f>
        <v>#VALUE!</v>
      </c>
      <c r="BF270" s="552"/>
      <c r="BG270" s="552"/>
      <c r="BH270" s="552"/>
      <c r="BI270" s="552"/>
      <c r="BJ270" s="552"/>
      <c r="BK270" s="551" t="e">
        <f t="array" ref="BK270">bdRateExtend($G269:$G272,L269:L272,$AC269:$AC272,AH269:AH272)</f>
        <v>#VALUE!</v>
      </c>
      <c r="BL270" s="552"/>
      <c r="BM270" s="551" t="e">
        <f t="array" ref="BM270">bdRateExtend($G269:$G272,M269:M272,$AC269:$AC272,AI269:AI272)</f>
        <v>#VALUE!</v>
      </c>
      <c r="BN270" s="552"/>
      <c r="BO270" s="545" t="e">
        <f t="array" ref="BO270">bdRateExtend($G269:$G272,N269:N272,$AC269:$AC272,AJ269:AJ272,"None", FALSE,1)</f>
        <v>#VALUE!</v>
      </c>
      <c r="BP270" s="541"/>
      <c r="BQ270" s="545" t="e">
        <f t="array" ref="BQ270">bdRateExtend($G269:$G272,O269:O272,$AC269:$AC272,AK269:AK272,"None", FALSE,1)</f>
        <v>#VALUE!</v>
      </c>
      <c r="BR270" s="541"/>
      <c r="BS270" s="551" t="e">
        <f t="array" ref="BS270">bdRateExtend($G269:$G272,P269:P272,$AC269:$AC272,AL269:AL272)</f>
        <v>#VALUE!</v>
      </c>
      <c r="BT270" s="552"/>
      <c r="BU270" s="551" t="e">
        <f t="array" ref="BU270">bdRateExtend($G269:$G272,Q269:Q272,$AC269:$AC272,AM269:AM272)</f>
        <v>#VALUE!</v>
      </c>
      <c r="BV270" s="552"/>
      <c r="BW270" s="551" t="e">
        <f t="array" ref="BW270">bdRateExtend($G269:$G272,R269:R272,$AC269:$AC272,AN269:AN272)</f>
        <v>#VALUE!</v>
      </c>
      <c r="BX270" s="552"/>
      <c r="BY270" s="552"/>
      <c r="BZ270" s="541"/>
      <c r="CA270" s="541"/>
      <c r="CB270" s="552"/>
      <c r="CC270" s="561" t="e">
        <f t="array" ref="CC270">bdCAMBIExtend($G269:$G272,V269:V272,$AC269:$AC272,AR269:AR272)</f>
        <v>#VALUE!</v>
      </c>
      <c r="CD270" s="552"/>
      <c r="CE270" s="554">
        <f t="array" ref="CE270">testVMAFRange($G269:$G272,N269:N272,$AC269:$AC272,AJ269:AJ272)</f>
        <v>0</v>
      </c>
      <c r="CF270" s="541"/>
      <c r="CG270" s="554">
        <f t="array" ref="CG270">testVMAFRange($G269:$G272,O269:O272,$AC269:$AC272,AK269:AK272)</f>
        <v>0</v>
      </c>
      <c r="CH270" s="541"/>
    </row>
    <row r="271" spans="1:86" ht="17" hidden="1" customHeight="1" x14ac:dyDescent="0.2">
      <c r="A271" s="485"/>
      <c r="B271" s="566"/>
      <c r="C271" s="485"/>
      <c r="D271" s="590"/>
      <c r="E271" s="558"/>
      <c r="F271" s="239">
        <v>160</v>
      </c>
      <c r="G271" s="294">
        <f>'Anchor-AI'!L269</f>
        <v>0</v>
      </c>
      <c r="H271" s="295">
        <f>'Anchor-AI'!M269</f>
        <v>0</v>
      </c>
      <c r="I271" s="295">
        <f>'Anchor-AI'!N269</f>
        <v>0</v>
      </c>
      <c r="J271" s="295">
        <f>'Anchor-AI'!O269</f>
        <v>0</v>
      </c>
      <c r="K271" s="295">
        <f>(Summary!$C$63*H271+Summary!$C$64*I271+Summary!$C$65*J271)/Summary!$C$66</f>
        <v>0</v>
      </c>
      <c r="L271" s="295">
        <f>'Anchor-AI'!P269</f>
        <v>0</v>
      </c>
      <c r="M271" s="295">
        <f>'Anchor-AI'!Q269</f>
        <v>0</v>
      </c>
      <c r="N271" s="295">
        <f>'Anchor-AI'!R269</f>
        <v>0</v>
      </c>
      <c r="O271" s="295">
        <f>'Anchor-AI'!S269</f>
        <v>0</v>
      </c>
      <c r="P271" s="295">
        <f>'Anchor-AI'!T269</f>
        <v>0</v>
      </c>
      <c r="Q271" s="295">
        <f>'Anchor-AI'!U269</f>
        <v>0</v>
      </c>
      <c r="R271" s="295">
        <f>'Anchor-AI'!V269</f>
        <v>0</v>
      </c>
      <c r="S271" s="295">
        <f>'Anchor-AI'!W269</f>
        <v>0</v>
      </c>
      <c r="T271" s="295">
        <f>'Anchor-AI'!X269</f>
        <v>0</v>
      </c>
      <c r="U271" s="295">
        <f>10*LOG10(1/((Summary!$C$80/10^(R271/10)+Summary!$C$81/10^(S271/10)+Summary!$C$82/10^(T271/10))/Summary!$C$83))</f>
        <v>0</v>
      </c>
      <c r="V271" s="295">
        <f>'Anchor-AI'!Y269</f>
        <v>0</v>
      </c>
      <c r="W271" s="295">
        <f>'Anchor-AI'!Z269</f>
        <v>0</v>
      </c>
      <c r="X271" s="295">
        <f>'Anchor-AI'!AA269</f>
        <v>0</v>
      </c>
      <c r="Y271" s="357">
        <f>'Anchor-AI'!AB269</f>
        <v>0</v>
      </c>
      <c r="Z271" s="357">
        <f>'Anchor-AI'!AC269</f>
        <v>0</v>
      </c>
      <c r="AA271" s="296">
        <f t="shared" si="24"/>
        <v>0</v>
      </c>
      <c r="AC271" s="170">
        <f>'Test-AI'!L269</f>
        <v>0</v>
      </c>
      <c r="AD271" s="167">
        <f>'Test-AI'!M269</f>
        <v>0</v>
      </c>
      <c r="AE271" s="167">
        <f>'Test-AI'!N269</f>
        <v>0</v>
      </c>
      <c r="AF271" s="167">
        <f>'Test-AI'!O269</f>
        <v>0</v>
      </c>
      <c r="AG271" s="167">
        <f>(Summary!$C$63*AD271+Summary!$C$64*AE271+Summary!$C$65*AF271)/Summary!$C$66</f>
        <v>0</v>
      </c>
      <c r="AH271" s="167">
        <f>'Test-AI'!P269</f>
        <v>0</v>
      </c>
      <c r="AI271" s="167">
        <f>'Test-AI'!Q269</f>
        <v>0</v>
      </c>
      <c r="AJ271" s="167">
        <f>'Test-AI'!R269</f>
        <v>0</v>
      </c>
      <c r="AK271" s="167">
        <f>'Test-AI'!S269</f>
        <v>0</v>
      </c>
      <c r="AL271" s="167">
        <f>'Test-AI'!T269</f>
        <v>0</v>
      </c>
      <c r="AM271" s="167">
        <f>'Test-AI'!U269</f>
        <v>0</v>
      </c>
      <c r="AN271" s="167">
        <f>'Test-AI'!V269</f>
        <v>0</v>
      </c>
      <c r="AO271" s="167">
        <f>'Test-AI'!W269</f>
        <v>0</v>
      </c>
      <c r="AP271" s="167">
        <f>'Test-AI'!X269</f>
        <v>0</v>
      </c>
      <c r="AQ271" s="167">
        <f>10*LOG10(1/((Summary!$C$80/10^(AN271/10)+Summary!$C$81/10^(AO271/10)+Summary!$C$82/10^(AP271/10))/Summary!$C$83))</f>
        <v>0</v>
      </c>
      <c r="AR271" s="167">
        <f>'Test-AI'!Y269</f>
        <v>0</v>
      </c>
      <c r="AS271" s="167">
        <f>'Test-AI'!Z269</f>
        <v>0</v>
      </c>
      <c r="AT271" s="295">
        <f>'Test-AI'!AA269</f>
        <v>0</v>
      </c>
      <c r="AU271" s="357">
        <f>'Test-AI'!AB269</f>
        <v>0</v>
      </c>
      <c r="AV271" s="357">
        <f>'Test-AI'!AC269</f>
        <v>0</v>
      </c>
      <c r="AW271" s="296">
        <f t="shared" si="25"/>
        <v>0</v>
      </c>
      <c r="AX271" s="297" t="e">
        <f t="shared" si="26"/>
        <v>#DIV/0!</v>
      </c>
      <c r="AY271" s="298" t="e">
        <f t="shared" si="27"/>
        <v>#DIV/0!</v>
      </c>
      <c r="AZ271" s="297" t="e">
        <f t="shared" si="28"/>
        <v>#DIV/0!</v>
      </c>
      <c r="BA271" s="345" t="e">
        <f t="shared" si="29"/>
        <v>#DIV/0!</v>
      </c>
      <c r="BB271" s="75"/>
      <c r="BC271" s="75"/>
      <c r="BD271" s="565"/>
      <c r="BE271" s="550"/>
      <c r="BF271" s="552"/>
      <c r="BG271" s="552"/>
      <c r="BH271" s="552"/>
      <c r="BI271" s="552"/>
      <c r="BJ271" s="552"/>
      <c r="BK271" s="553"/>
      <c r="BL271" s="552"/>
      <c r="BM271" s="553"/>
      <c r="BN271" s="552"/>
      <c r="BO271" s="546"/>
      <c r="BP271" s="541"/>
      <c r="BQ271" s="546"/>
      <c r="BR271" s="541"/>
      <c r="BS271" s="553"/>
      <c r="BT271" s="552"/>
      <c r="BU271" s="553"/>
      <c r="BV271" s="552"/>
      <c r="BW271" s="553"/>
      <c r="BX271" s="552"/>
      <c r="BY271" s="552"/>
      <c r="BZ271" s="541"/>
      <c r="CA271" s="541"/>
      <c r="CB271" s="552"/>
      <c r="CC271" s="553"/>
      <c r="CD271" s="552"/>
      <c r="CE271" s="546"/>
      <c r="CF271" s="541"/>
      <c r="CG271" s="546"/>
      <c r="CH271" s="541"/>
    </row>
    <row r="272" spans="1:86" ht="17" hidden="1" customHeight="1" thickBot="1" x14ac:dyDescent="0.25">
      <c r="A272" s="485"/>
      <c r="B272" s="566"/>
      <c r="C272" s="485"/>
      <c r="D272" s="590"/>
      <c r="E272" s="558"/>
      <c r="F272" s="239">
        <v>185</v>
      </c>
      <c r="G272" s="294">
        <f>'Anchor-AI'!L270</f>
        <v>0</v>
      </c>
      <c r="H272" s="295">
        <f>'Anchor-AI'!M270</f>
        <v>0</v>
      </c>
      <c r="I272" s="295">
        <f>'Anchor-AI'!N270</f>
        <v>0</v>
      </c>
      <c r="J272" s="295">
        <f>'Anchor-AI'!O270</f>
        <v>0</v>
      </c>
      <c r="K272" s="295">
        <f>(Summary!$C$63*H272+Summary!$C$64*I272+Summary!$C$65*J272)/Summary!$C$66</f>
        <v>0</v>
      </c>
      <c r="L272" s="295">
        <f>'Anchor-AI'!P270</f>
        <v>0</v>
      </c>
      <c r="M272" s="295">
        <f>'Anchor-AI'!Q270</f>
        <v>0</v>
      </c>
      <c r="N272" s="295">
        <f>'Anchor-AI'!R270</f>
        <v>0</v>
      </c>
      <c r="O272" s="295">
        <f>'Anchor-AI'!S270</f>
        <v>0</v>
      </c>
      <c r="P272" s="295">
        <f>'Anchor-AI'!T270</f>
        <v>0</v>
      </c>
      <c r="Q272" s="295">
        <f>'Anchor-AI'!U270</f>
        <v>0</v>
      </c>
      <c r="R272" s="295">
        <f>'Anchor-AI'!V270</f>
        <v>0</v>
      </c>
      <c r="S272" s="295">
        <f>'Anchor-AI'!W270</f>
        <v>0</v>
      </c>
      <c r="T272" s="295">
        <f>'Anchor-AI'!X270</f>
        <v>0</v>
      </c>
      <c r="U272" s="295">
        <f>10*LOG10(1/((Summary!$C$80/10^(R272/10)+Summary!$C$81/10^(S272/10)+Summary!$C$82/10^(T272/10))/Summary!$C$83))</f>
        <v>0</v>
      </c>
      <c r="V272" s="295">
        <f>'Anchor-AI'!Y270</f>
        <v>0</v>
      </c>
      <c r="W272" s="295">
        <f>'Anchor-AI'!Z270</f>
        <v>0</v>
      </c>
      <c r="X272" s="295">
        <f>'Anchor-AI'!AA270</f>
        <v>0</v>
      </c>
      <c r="Y272" s="357">
        <f>'Anchor-AI'!AB270</f>
        <v>0</v>
      </c>
      <c r="Z272" s="357">
        <f>'Anchor-AI'!AC270</f>
        <v>0</v>
      </c>
      <c r="AA272" s="296">
        <f t="shared" si="24"/>
        <v>0</v>
      </c>
      <c r="AC272" s="170">
        <f>'Test-AI'!L270</f>
        <v>0</v>
      </c>
      <c r="AD272" s="167">
        <f>'Test-AI'!M270</f>
        <v>0</v>
      </c>
      <c r="AE272" s="167">
        <f>'Test-AI'!N270</f>
        <v>0</v>
      </c>
      <c r="AF272" s="167">
        <f>'Test-AI'!O270</f>
        <v>0</v>
      </c>
      <c r="AG272" s="167">
        <f>(Summary!$C$63*AD272+Summary!$C$64*AE272+Summary!$C$65*AF272)/Summary!$C$66</f>
        <v>0</v>
      </c>
      <c r="AH272" s="167">
        <f>'Test-AI'!P270</f>
        <v>0</v>
      </c>
      <c r="AI272" s="167">
        <f>'Test-AI'!Q270</f>
        <v>0</v>
      </c>
      <c r="AJ272" s="167">
        <f>'Test-AI'!R270</f>
        <v>0</v>
      </c>
      <c r="AK272" s="167">
        <f>'Test-AI'!S270</f>
        <v>0</v>
      </c>
      <c r="AL272" s="167">
        <f>'Test-AI'!T270</f>
        <v>0</v>
      </c>
      <c r="AM272" s="167">
        <f>'Test-AI'!U270</f>
        <v>0</v>
      </c>
      <c r="AN272" s="167">
        <f>'Test-AI'!V270</f>
        <v>0</v>
      </c>
      <c r="AO272" s="167">
        <f>'Test-AI'!W270</f>
        <v>0</v>
      </c>
      <c r="AP272" s="167">
        <f>'Test-AI'!X270</f>
        <v>0</v>
      </c>
      <c r="AQ272" s="167">
        <f>10*LOG10(1/((Summary!$C$80/10^(AN272/10)+Summary!$C$81/10^(AO272/10)+Summary!$C$82/10^(AP272/10))/Summary!$C$83))</f>
        <v>0</v>
      </c>
      <c r="AR272" s="167">
        <f>'Test-AI'!Y270</f>
        <v>0</v>
      </c>
      <c r="AS272" s="167">
        <f>'Test-AI'!Z270</f>
        <v>0</v>
      </c>
      <c r="AT272" s="295">
        <f>'Test-AI'!AA270</f>
        <v>0</v>
      </c>
      <c r="AU272" s="357">
        <f>'Test-AI'!AB270</f>
        <v>0</v>
      </c>
      <c r="AV272" s="357">
        <f>'Test-AI'!AC270</f>
        <v>0</v>
      </c>
      <c r="AW272" s="296">
        <f t="shared" si="25"/>
        <v>0</v>
      </c>
      <c r="AX272" s="297" t="e">
        <f t="shared" si="26"/>
        <v>#DIV/0!</v>
      </c>
      <c r="AY272" s="298" t="e">
        <f t="shared" si="27"/>
        <v>#DIV/0!</v>
      </c>
      <c r="AZ272" s="297" t="e">
        <f t="shared" si="28"/>
        <v>#DIV/0!</v>
      </c>
      <c r="BA272" s="345" t="e">
        <f t="shared" si="29"/>
        <v>#DIV/0!</v>
      </c>
      <c r="BB272" s="75"/>
      <c r="BC272" s="75"/>
      <c r="BD272" s="574" t="s">
        <v>46</v>
      </c>
      <c r="BE272" s="549" t="e">
        <f t="array" ref="BE272">bdRateExtend($G270:$G273,H270:H273,$AC270:$AC273,AD270:AD273)</f>
        <v>#VALUE!</v>
      </c>
      <c r="BF272" s="552"/>
      <c r="BG272" s="552"/>
      <c r="BH272" s="552"/>
      <c r="BI272" s="552"/>
      <c r="BJ272" s="552"/>
      <c r="BK272" s="551" t="e">
        <f t="array" ref="BK272">bdRateExtend($G270:$G273,L270:L273,$AC270:$AC273,AH270:AH273)</f>
        <v>#VALUE!</v>
      </c>
      <c r="BL272" s="552"/>
      <c r="BM272" s="551" t="e">
        <f t="array" ref="BM272">bdRateExtend($G270:$G273,M270:M273,$AC270:$AC273,AI270:AI273)</f>
        <v>#VALUE!</v>
      </c>
      <c r="BN272" s="552"/>
      <c r="BO272" s="545" t="e">
        <f t="array" ref="BO272">bdRateExtend($G270:$G273,N270:N273,$AC270:$AC273,AJ270:AJ273,"None", FALSE,1)</f>
        <v>#VALUE!</v>
      </c>
      <c r="BP272" s="541"/>
      <c r="BQ272" s="545" t="e">
        <f t="array" ref="BQ272">bdRateExtend($G270:$G273,O270:O273,$AC270:$AC273,AK270:AK273,"None", FALSE,1)</f>
        <v>#VALUE!</v>
      </c>
      <c r="BR272" s="541"/>
      <c r="BS272" s="551" t="e">
        <f t="array" ref="BS272">bdRateExtend($G270:$G273,P270:P273,$AC270:$AC273,AL270:AL273)</f>
        <v>#VALUE!</v>
      </c>
      <c r="BT272" s="552"/>
      <c r="BU272" s="551" t="e">
        <f t="array" ref="BU272">bdRateExtend($G270:$G273,Q270:Q273,$AC270:$AC273,AM270:AM273)</f>
        <v>#VALUE!</v>
      </c>
      <c r="BV272" s="552"/>
      <c r="BW272" s="551" t="e">
        <f t="array" ref="BW272">bdRateExtend($G270:$G273,R270:R273,$AC270:$AC273,AN270:AN273)</f>
        <v>#VALUE!</v>
      </c>
      <c r="BX272" s="552"/>
      <c r="BY272" s="552"/>
      <c r="BZ272" s="541"/>
      <c r="CA272" s="541"/>
      <c r="CB272" s="552"/>
      <c r="CC272" s="561" t="e">
        <f t="array" ref="CC272">bdCAMBIExtend($G270:$G273,V270:V273,$AC270:$AC273,AR270:AR273)</f>
        <v>#VALUE!</v>
      </c>
      <c r="CD272" s="552"/>
      <c r="CE272" s="554">
        <f t="array" ref="CE272">testVMAFRange($G270:$G273,N270:N273,$AC270:$AC273,AJ270:AJ273)</f>
        <v>0</v>
      </c>
      <c r="CF272" s="541"/>
      <c r="CG272" s="554">
        <f t="array" ref="CG272">testVMAFRange($G270:$G273,O270:O273,$AC270:$AC273,AK270:AK273)</f>
        <v>0</v>
      </c>
      <c r="CH272" s="541"/>
    </row>
    <row r="273" spans="1:86" ht="17" hidden="1" customHeight="1" thickBot="1" x14ac:dyDescent="0.25">
      <c r="A273" s="486"/>
      <c r="B273" s="596"/>
      <c r="C273" s="486"/>
      <c r="D273" s="591"/>
      <c r="E273" s="559"/>
      <c r="F273" s="240">
        <v>210</v>
      </c>
      <c r="G273" s="299">
        <f>'Anchor-AI'!L271</f>
        <v>0</v>
      </c>
      <c r="H273" s="300">
        <f>'Anchor-AI'!M271</f>
        <v>0</v>
      </c>
      <c r="I273" s="300">
        <f>'Anchor-AI'!N271</f>
        <v>0</v>
      </c>
      <c r="J273" s="300">
        <f>'Anchor-AI'!O271</f>
        <v>0</v>
      </c>
      <c r="K273" s="295">
        <f>(Summary!$C$63*H273+Summary!$C$64*I273+Summary!$C$65*J273)/Summary!$C$66</f>
        <v>0</v>
      </c>
      <c r="L273" s="300">
        <f>'Anchor-AI'!P271</f>
        <v>0</v>
      </c>
      <c r="M273" s="300">
        <f>'Anchor-AI'!Q271</f>
        <v>0</v>
      </c>
      <c r="N273" s="300">
        <f>'Anchor-AI'!R271</f>
        <v>0</v>
      </c>
      <c r="O273" s="300">
        <f>'Anchor-AI'!S271</f>
        <v>0</v>
      </c>
      <c r="P273" s="300">
        <f>'Anchor-AI'!T271</f>
        <v>0</v>
      </c>
      <c r="Q273" s="300">
        <f>'Anchor-AI'!U271</f>
        <v>0</v>
      </c>
      <c r="R273" s="300">
        <f>'Anchor-AI'!V271</f>
        <v>0</v>
      </c>
      <c r="S273" s="300">
        <f>'Anchor-AI'!W271</f>
        <v>0</v>
      </c>
      <c r="T273" s="300">
        <f>'Anchor-AI'!X271</f>
        <v>0</v>
      </c>
      <c r="U273" s="300">
        <f>10*LOG10(1/((Summary!$C$80/10^(R273/10)+Summary!$C$81/10^(S273/10)+Summary!$C$82/10^(T273/10))/Summary!$C$83))</f>
        <v>0</v>
      </c>
      <c r="V273" s="300">
        <f>'Anchor-AI'!Y271</f>
        <v>0</v>
      </c>
      <c r="W273" s="300">
        <f>'Anchor-AI'!Z271</f>
        <v>0</v>
      </c>
      <c r="X273" s="300">
        <f>'Anchor-AI'!AA271</f>
        <v>0</v>
      </c>
      <c r="Y273" s="357">
        <f>'Anchor-AI'!AB271</f>
        <v>0</v>
      </c>
      <c r="Z273" s="357">
        <f>'Anchor-AI'!AC271</f>
        <v>0</v>
      </c>
      <c r="AA273" s="301">
        <f t="shared" si="24"/>
        <v>0</v>
      </c>
      <c r="AC273" s="171">
        <f>'Test-AI'!L271</f>
        <v>0</v>
      </c>
      <c r="AD273" s="168">
        <f>'Test-AI'!M271</f>
        <v>0</v>
      </c>
      <c r="AE273" s="168">
        <f>'Test-AI'!N271</f>
        <v>0</v>
      </c>
      <c r="AF273" s="168">
        <f>'Test-AI'!O271</f>
        <v>0</v>
      </c>
      <c r="AG273" s="168">
        <f>(Summary!$C$63*AD273+Summary!$C$64*AE273+Summary!$C$65*AF273)/Summary!$C$66</f>
        <v>0</v>
      </c>
      <c r="AH273" s="168">
        <f>'Test-AI'!P271</f>
        <v>0</v>
      </c>
      <c r="AI273" s="168">
        <f>'Test-AI'!Q271</f>
        <v>0</v>
      </c>
      <c r="AJ273" s="168">
        <f>'Test-AI'!R271</f>
        <v>0</v>
      </c>
      <c r="AK273" s="168">
        <f>'Test-AI'!S271</f>
        <v>0</v>
      </c>
      <c r="AL273" s="168">
        <f>'Test-AI'!T271</f>
        <v>0</v>
      </c>
      <c r="AM273" s="168">
        <f>'Test-AI'!U271</f>
        <v>0</v>
      </c>
      <c r="AN273" s="168">
        <f>'Test-AI'!V271</f>
        <v>0</v>
      </c>
      <c r="AO273" s="168">
        <f>'Test-AI'!W271</f>
        <v>0</v>
      </c>
      <c r="AP273" s="168">
        <f>'Test-AI'!X271</f>
        <v>0</v>
      </c>
      <c r="AQ273" s="168">
        <f>10*LOG10(1/((Summary!$C$80/10^(AN273/10)+Summary!$C$81/10^(AO273/10)+Summary!$C$82/10^(AP273/10))/Summary!$C$83))</f>
        <v>0</v>
      </c>
      <c r="AR273" s="168">
        <f>'Test-AI'!Y271</f>
        <v>0</v>
      </c>
      <c r="AS273" s="168">
        <f>'Test-AI'!Z271</f>
        <v>0</v>
      </c>
      <c r="AT273" s="300">
        <f>'Test-AI'!AA271</f>
        <v>0</v>
      </c>
      <c r="AU273" s="357">
        <f>'Test-AI'!AB271</f>
        <v>0</v>
      </c>
      <c r="AV273" s="357">
        <f>'Test-AI'!AC271</f>
        <v>0</v>
      </c>
      <c r="AW273" s="301">
        <f t="shared" si="25"/>
        <v>0</v>
      </c>
      <c r="AX273" s="302" t="e">
        <f t="shared" si="26"/>
        <v>#DIV/0!</v>
      </c>
      <c r="AY273" s="303" t="e">
        <f t="shared" si="27"/>
        <v>#DIV/0!</v>
      </c>
      <c r="AZ273" s="297" t="e">
        <f t="shared" si="28"/>
        <v>#DIV/0!</v>
      </c>
      <c r="BA273" s="345" t="e">
        <f t="shared" si="29"/>
        <v>#DIV/0!</v>
      </c>
      <c r="BB273" s="75"/>
      <c r="BC273" s="75"/>
      <c r="BD273" s="570"/>
      <c r="BE273" s="550"/>
      <c r="BF273" s="553"/>
      <c r="BG273" s="553"/>
      <c r="BH273" s="553"/>
      <c r="BI273" s="553"/>
      <c r="BJ273" s="553"/>
      <c r="BK273" s="553"/>
      <c r="BL273" s="553"/>
      <c r="BM273" s="553"/>
      <c r="BN273" s="553"/>
      <c r="BO273" s="546"/>
      <c r="BP273" s="544"/>
      <c r="BQ273" s="546"/>
      <c r="BR273" s="544"/>
      <c r="BS273" s="553"/>
      <c r="BT273" s="553"/>
      <c r="BU273" s="553"/>
      <c r="BV273" s="553"/>
      <c r="BW273" s="553"/>
      <c r="BX273" s="553"/>
      <c r="BY273" s="553"/>
      <c r="BZ273" s="544"/>
      <c r="CA273" s="544"/>
      <c r="CB273" s="553"/>
      <c r="CC273" s="553"/>
      <c r="CD273" s="553"/>
      <c r="CE273" s="546"/>
      <c r="CF273" s="544"/>
      <c r="CG273" s="546"/>
      <c r="CH273" s="544"/>
    </row>
    <row r="274" spans="1:86" ht="17" hidden="1" customHeight="1" thickBot="1" x14ac:dyDescent="0.25">
      <c r="A274" s="626" t="s">
        <v>157</v>
      </c>
      <c r="B274" s="595" t="s">
        <v>158</v>
      </c>
      <c r="C274" s="586" t="s">
        <v>78</v>
      </c>
      <c r="D274" s="589">
        <v>24</v>
      </c>
      <c r="E274" s="557">
        <v>8</v>
      </c>
      <c r="F274" s="238">
        <v>85</v>
      </c>
      <c r="G274" s="289">
        <f>'Anchor-AI'!L272</f>
        <v>0</v>
      </c>
      <c r="H274" s="290">
        <f>'Anchor-AI'!M272</f>
        <v>0</v>
      </c>
      <c r="I274" s="290">
        <f>'Anchor-AI'!N272</f>
        <v>0</v>
      </c>
      <c r="J274" s="290">
        <f>'Anchor-AI'!O272</f>
        <v>0</v>
      </c>
      <c r="K274" s="290">
        <f>(Summary!$C$63*H274+Summary!$C$64*I274+Summary!$C$65*J274)/Summary!$C$66</f>
        <v>0</v>
      </c>
      <c r="L274" s="290">
        <f>'Anchor-AI'!P272</f>
        <v>0</v>
      </c>
      <c r="M274" s="290">
        <f>'Anchor-AI'!Q272</f>
        <v>0</v>
      </c>
      <c r="N274" s="290">
        <f>'Anchor-AI'!R272</f>
        <v>0</v>
      </c>
      <c r="O274" s="290">
        <f>'Anchor-AI'!S272</f>
        <v>0</v>
      </c>
      <c r="P274" s="290">
        <f>'Anchor-AI'!T272</f>
        <v>0</v>
      </c>
      <c r="Q274" s="290">
        <f>'Anchor-AI'!U272</f>
        <v>0</v>
      </c>
      <c r="R274" s="290">
        <f>'Anchor-AI'!V272</f>
        <v>0</v>
      </c>
      <c r="S274" s="290">
        <f>'Anchor-AI'!W272</f>
        <v>0</v>
      </c>
      <c r="T274" s="290">
        <f>'Anchor-AI'!X272</f>
        <v>0</v>
      </c>
      <c r="U274" s="290">
        <f>10*LOG10(1/((Summary!$C$80/10^(R274/10)+Summary!$C$81/10^(S274/10)+Summary!$C$82/10^(T274/10))/Summary!$C$83))</f>
        <v>0</v>
      </c>
      <c r="V274" s="290">
        <f>'Anchor-AI'!Y272</f>
        <v>0</v>
      </c>
      <c r="W274" s="290">
        <f>'Anchor-AI'!Z272</f>
        <v>0</v>
      </c>
      <c r="X274" s="290">
        <f>'Anchor-AI'!AA272</f>
        <v>0</v>
      </c>
      <c r="Y274" s="360">
        <f>'Anchor-AI'!AB272</f>
        <v>0</v>
      </c>
      <c r="Z274" s="360">
        <f>'Anchor-AI'!AC272</f>
        <v>0</v>
      </c>
      <c r="AA274" s="291">
        <f t="shared" si="24"/>
        <v>0</v>
      </c>
      <c r="AC274" s="169">
        <f>'Test-AI'!L272</f>
        <v>0</v>
      </c>
      <c r="AD274" s="166">
        <f>'Test-AI'!M272</f>
        <v>0</v>
      </c>
      <c r="AE274" s="166">
        <f>'Test-AI'!N272</f>
        <v>0</v>
      </c>
      <c r="AF274" s="166">
        <f>'Test-AI'!O272</f>
        <v>0</v>
      </c>
      <c r="AG274" s="166">
        <f>(Summary!$C$63*AD274+Summary!$C$64*AE274+Summary!$C$65*AF274)/Summary!$C$66</f>
        <v>0</v>
      </c>
      <c r="AH274" s="166">
        <f>'Test-AI'!P272</f>
        <v>0</v>
      </c>
      <c r="AI274" s="166">
        <f>'Test-AI'!Q272</f>
        <v>0</v>
      </c>
      <c r="AJ274" s="166">
        <f>'Test-AI'!R272</f>
        <v>0</v>
      </c>
      <c r="AK274" s="166">
        <f>'Test-AI'!S272</f>
        <v>0</v>
      </c>
      <c r="AL274" s="166">
        <f>'Test-AI'!T272</f>
        <v>0</v>
      </c>
      <c r="AM274" s="166">
        <f>'Test-AI'!U272</f>
        <v>0</v>
      </c>
      <c r="AN274" s="166">
        <f>'Test-AI'!V272</f>
        <v>0</v>
      </c>
      <c r="AO274" s="166">
        <f>'Test-AI'!W272</f>
        <v>0</v>
      </c>
      <c r="AP274" s="166">
        <f>'Test-AI'!X272</f>
        <v>0</v>
      </c>
      <c r="AQ274" s="166">
        <f>10*LOG10(1/((Summary!$C$80/10^(AN274/10)+Summary!$C$81/10^(AO274/10)+Summary!$C$82/10^(AP274/10))/Summary!$C$83))</f>
        <v>0</v>
      </c>
      <c r="AR274" s="166">
        <f>'Test-AI'!Y272</f>
        <v>0</v>
      </c>
      <c r="AS274" s="166">
        <f>'Test-AI'!Z272</f>
        <v>0</v>
      </c>
      <c r="AT274" s="290">
        <f>'Test-AI'!AA272</f>
        <v>0</v>
      </c>
      <c r="AU274" s="356">
        <f>'Test-AI'!AB272</f>
        <v>0</v>
      </c>
      <c r="AV274" s="356">
        <f>'Test-AI'!AC272</f>
        <v>0</v>
      </c>
      <c r="AW274" s="291">
        <f t="shared" si="25"/>
        <v>0</v>
      </c>
      <c r="AX274" s="292" t="e">
        <f t="shared" si="26"/>
        <v>#DIV/0!</v>
      </c>
      <c r="AY274" s="293" t="e">
        <f t="shared" si="27"/>
        <v>#DIV/0!</v>
      </c>
      <c r="AZ274" s="292" t="e">
        <f t="shared" si="28"/>
        <v>#DIV/0!</v>
      </c>
      <c r="BA274" s="344" t="e">
        <f t="shared" si="29"/>
        <v>#DIV/0!</v>
      </c>
      <c r="BB274" s="75"/>
      <c r="BC274" s="75"/>
      <c r="BD274" s="572" t="s">
        <v>39</v>
      </c>
      <c r="BE274" s="549" t="e">
        <f t="array" ref="BE274">bdRateExtend($G274:$G277,H274:H277,$AC274:$AC277,AD274:AD277)</f>
        <v>#VALUE!</v>
      </c>
      <c r="BF274" s="551" t="e">
        <f t="array" ref="BF274">bdRateExtend($G274:$G279,H274:H279,$AC274:$AC279,AD274:AD279)</f>
        <v>#VALUE!</v>
      </c>
      <c r="BG274" s="551" t="e">
        <f t="array" ref="BG274">bdRateExtend($G274:$G279,I274:I279,$AC274:$AC279,AE274:AE279)</f>
        <v>#VALUE!</v>
      </c>
      <c r="BH274" s="551" t="e">
        <f t="array" ref="BH274">bdRateExtend($G274:$G279,J274:J279,$AC274:$AC279,AF274:AF279)</f>
        <v>#VALUE!</v>
      </c>
      <c r="BI274" s="551" t="e">
        <f t="array" ref="BI274">bdRateExtend($G274:$G279,K274:K279,$AC274:$AC279,AG274:AG279)</f>
        <v>#VALUE!</v>
      </c>
      <c r="BJ274" s="575" t="e">
        <f>(Summary!$C$94*BF274+Summary!$C$95*BG274+Summary!$C$96*BH274)/Summary!$C$97</f>
        <v>#VALUE!</v>
      </c>
      <c r="BK274" s="551" t="e">
        <f t="array" ref="BK274">bdRateExtend($G274:$G277,L274:L277,$AC274:$AC277,AH274:AH277)</f>
        <v>#VALUE!</v>
      </c>
      <c r="BL274" s="551" t="e">
        <f t="array" ref="BL274">bdRateExtend($G274:$G279,L274:L279,$AC274:$AC279,AH274:AH279)</f>
        <v>#VALUE!</v>
      </c>
      <c r="BM274" s="551" t="e">
        <f t="array" ref="BM274">bdRateExtend($G274:$G277,M274:M277,$AC274:$AC277,AI274:AI277)</f>
        <v>#VALUE!</v>
      </c>
      <c r="BN274" s="551" t="e">
        <f t="array" ref="BN274">bdRateExtend($G274:$G279,M274:M279,$AC274:$AC279,AI274:AI279)</f>
        <v>#VALUE!</v>
      </c>
      <c r="BO274" s="548" t="e">
        <f t="array" ref="BO274">bdRateExtend($G274:$G277,N274:N277,$AC274:$AC277,AJ274:AJ277,"None", FALSE,1)</f>
        <v>#VALUE!</v>
      </c>
      <c r="BP274" s="585" t="e">
        <f t="array" ref="BP274">bdRateExtend($G274:$G279,N274:N279,$AC274:$AC279,AJ274:AJ279,"None", FALSE,1)</f>
        <v>#VALUE!</v>
      </c>
      <c r="BQ274" s="548" t="e">
        <f t="array" ref="BQ274">bdRateExtend($G274:$G277,O274:O277,$AC274:$AC277,AK274:AK277,"None", FALSE,1)</f>
        <v>#VALUE!</v>
      </c>
      <c r="BR274" s="585" t="e">
        <f t="array" ref="BR274">bdRateExtend($G274:$G279,O274:O279,$AC274:$AC279,AK274:AK279,"None", FALSE,1)</f>
        <v>#VALUE!</v>
      </c>
      <c r="BS274" s="551" t="e">
        <f t="array" ref="BS274">bdRateExtend($G274:$G277,P274:P277,$AC274:$AC277,AL274:AL277)</f>
        <v>#VALUE!</v>
      </c>
      <c r="BT274" s="551" t="e">
        <f t="array" ref="BT274">bdRateExtend($G274:$G279,P274:P279,$AC274:$AC279,AL274:AL279)</f>
        <v>#VALUE!</v>
      </c>
      <c r="BU274" s="551" t="e">
        <f t="array" ref="BU274">bdRateExtend($G274:$G277,Q274:Q277,$AC274:$AC277,AM274:AM277)</f>
        <v>#VALUE!</v>
      </c>
      <c r="BV274" s="551" t="e">
        <f t="array" ref="BV274">bdRateExtend($G274:$G279,Q274:Q279,$AC274:$AC279,AM274:AM279)</f>
        <v>#VALUE!</v>
      </c>
      <c r="BW274" s="551" t="e">
        <f t="array" ref="BW274">bdRateExtend($G274:$G277,R274:R277,$AC274:$AC277,AN274:AN277)</f>
        <v>#VALUE!</v>
      </c>
      <c r="BX274" s="551" t="e">
        <f t="array" ref="BX274">bdRateExtend($G274:$G279,R274:R279,$AC274:$AC279,AN274:AN279)</f>
        <v>#VALUE!</v>
      </c>
      <c r="BY274" s="551" t="e">
        <f t="array" ref="BY274">bdRateExtend($G274:$G279,S274:S279,$AC274:$AC279,AO274:AO279)</f>
        <v>#VALUE!</v>
      </c>
      <c r="BZ274" s="555" t="e">
        <f t="array" ref="BZ274">bdRateExtend($G274:$G279,T274:T279,$AC274:$AC279,AP274:AP279)</f>
        <v>#VALUE!</v>
      </c>
      <c r="CA274" s="555" t="e">
        <f t="array" ref="CA274">bdRateExtend($G274:$G279,U274:U279,$AC274:$AC279,AQ274:AQ279)</f>
        <v>#VALUE!</v>
      </c>
      <c r="CB274" s="575" t="e">
        <f>(Summary!$C$108*BX274+Summary!$C$109*BY274+Summary!$C$110*BZ274)/Summary!$C$111</f>
        <v>#VALUE!</v>
      </c>
      <c r="CC274" s="593" t="e">
        <f t="array" ref="CC274">bdCAMBIExtend($G274:$G277,V274:V277,$AC274:$AC277,AR274:AR277)</f>
        <v>#VALUE!</v>
      </c>
      <c r="CD274" s="578" t="e">
        <f t="array" ref="CD274">bdCAMBIExtend($G274:$G279,V274:V279,$AC274:$AC279,AR274:AR279)</f>
        <v>#VALUE!</v>
      </c>
      <c r="CE274" s="547">
        <f t="array" ref="CE274">testVMAFRange($G274:$G277,N274:N277,$AC274:$AC277,AJ274:AJ277)</f>
        <v>0</v>
      </c>
      <c r="CF274" s="543">
        <f t="array" ref="CF274">testVMAFRange($G274:$G279,N274:N279,$AC274:$AC279,AJ274:AJ279)</f>
        <v>0</v>
      </c>
      <c r="CG274" s="547">
        <f t="array" ref="CG274">testVMAFRange($G274:$G277,O274:O277,$AC274:$AC277,AK274:AK277)</f>
        <v>0</v>
      </c>
      <c r="CH274" s="543">
        <f t="array" ref="CH274">testVMAFRange($G274:$G279,O274:O279,$AC274:$AC279,AK274:AK279)</f>
        <v>0</v>
      </c>
    </row>
    <row r="275" spans="1:86" ht="17" hidden="1" customHeight="1" x14ac:dyDescent="0.2">
      <c r="A275" s="485"/>
      <c r="B275" s="566"/>
      <c r="C275" s="485"/>
      <c r="D275" s="590"/>
      <c r="E275" s="558"/>
      <c r="F275" s="239">
        <v>110</v>
      </c>
      <c r="G275" s="294">
        <f>'Anchor-AI'!L273</f>
        <v>0</v>
      </c>
      <c r="H275" s="295">
        <f>'Anchor-AI'!M273</f>
        <v>0</v>
      </c>
      <c r="I275" s="295">
        <f>'Anchor-AI'!N273</f>
        <v>0</v>
      </c>
      <c r="J275" s="295">
        <f>'Anchor-AI'!O273</f>
        <v>0</v>
      </c>
      <c r="K275" s="295">
        <f>(Summary!$C$63*H275+Summary!$C$64*I275+Summary!$C$65*J275)/Summary!$C$66</f>
        <v>0</v>
      </c>
      <c r="L275" s="295">
        <f>'Anchor-AI'!P273</f>
        <v>0</v>
      </c>
      <c r="M275" s="295">
        <f>'Anchor-AI'!Q273</f>
        <v>0</v>
      </c>
      <c r="N275" s="295">
        <f>'Anchor-AI'!R273</f>
        <v>0</v>
      </c>
      <c r="O275" s="295">
        <f>'Anchor-AI'!S273</f>
        <v>0</v>
      </c>
      <c r="P275" s="295">
        <f>'Anchor-AI'!T273</f>
        <v>0</v>
      </c>
      <c r="Q275" s="295">
        <f>'Anchor-AI'!U273</f>
        <v>0</v>
      </c>
      <c r="R275" s="295">
        <f>'Anchor-AI'!V273</f>
        <v>0</v>
      </c>
      <c r="S275" s="295">
        <f>'Anchor-AI'!W273</f>
        <v>0</v>
      </c>
      <c r="T275" s="295">
        <f>'Anchor-AI'!X273</f>
        <v>0</v>
      </c>
      <c r="U275" s="295">
        <f>10*LOG10(1/((Summary!$C$80/10^(R275/10)+Summary!$C$81/10^(S275/10)+Summary!$C$82/10^(T275/10))/Summary!$C$83))</f>
        <v>0</v>
      </c>
      <c r="V275" s="295">
        <f>'Anchor-AI'!Y273</f>
        <v>0</v>
      </c>
      <c r="W275" s="295">
        <f>'Anchor-AI'!Z273</f>
        <v>0</v>
      </c>
      <c r="X275" s="295">
        <f>'Anchor-AI'!AA273</f>
        <v>0</v>
      </c>
      <c r="Y275" s="357">
        <f>'Anchor-AI'!AB273</f>
        <v>0</v>
      </c>
      <c r="Z275" s="357">
        <f>'Anchor-AI'!AC273</f>
        <v>0</v>
      </c>
      <c r="AA275" s="296">
        <f t="shared" si="24"/>
        <v>0</v>
      </c>
      <c r="AC275" s="170">
        <f>'Test-AI'!L273</f>
        <v>0</v>
      </c>
      <c r="AD275" s="167">
        <f>'Test-AI'!M273</f>
        <v>0</v>
      </c>
      <c r="AE275" s="167">
        <f>'Test-AI'!N273</f>
        <v>0</v>
      </c>
      <c r="AF275" s="167">
        <f>'Test-AI'!O273</f>
        <v>0</v>
      </c>
      <c r="AG275" s="167">
        <f>(Summary!$C$63*AD275+Summary!$C$64*AE275+Summary!$C$65*AF275)/Summary!$C$66</f>
        <v>0</v>
      </c>
      <c r="AH275" s="167">
        <f>'Test-AI'!P273</f>
        <v>0</v>
      </c>
      <c r="AI275" s="167">
        <f>'Test-AI'!Q273</f>
        <v>0</v>
      </c>
      <c r="AJ275" s="167">
        <f>'Test-AI'!R273</f>
        <v>0</v>
      </c>
      <c r="AK275" s="167">
        <f>'Test-AI'!S273</f>
        <v>0</v>
      </c>
      <c r="AL275" s="167">
        <f>'Test-AI'!T273</f>
        <v>0</v>
      </c>
      <c r="AM275" s="167">
        <f>'Test-AI'!U273</f>
        <v>0</v>
      </c>
      <c r="AN275" s="167">
        <f>'Test-AI'!V273</f>
        <v>0</v>
      </c>
      <c r="AO275" s="167">
        <f>'Test-AI'!W273</f>
        <v>0</v>
      </c>
      <c r="AP275" s="167">
        <f>'Test-AI'!X273</f>
        <v>0</v>
      </c>
      <c r="AQ275" s="167">
        <f>10*LOG10(1/((Summary!$C$80/10^(AN275/10)+Summary!$C$81/10^(AO275/10)+Summary!$C$82/10^(AP275/10))/Summary!$C$83))</f>
        <v>0</v>
      </c>
      <c r="AR275" s="167">
        <f>'Test-AI'!Y273</f>
        <v>0</v>
      </c>
      <c r="AS275" s="167">
        <f>'Test-AI'!Z273</f>
        <v>0</v>
      </c>
      <c r="AT275" s="295">
        <f>'Test-AI'!AA273</f>
        <v>0</v>
      </c>
      <c r="AU275" s="357">
        <f>'Test-AI'!AB273</f>
        <v>0</v>
      </c>
      <c r="AV275" s="357">
        <f>'Test-AI'!AC273</f>
        <v>0</v>
      </c>
      <c r="AW275" s="296">
        <f t="shared" si="25"/>
        <v>0</v>
      </c>
      <c r="AX275" s="297" t="e">
        <f t="shared" si="26"/>
        <v>#DIV/0!</v>
      </c>
      <c r="AY275" s="298" t="e">
        <f t="shared" si="27"/>
        <v>#DIV/0!</v>
      </c>
      <c r="AZ275" s="297" t="e">
        <f t="shared" si="28"/>
        <v>#DIV/0!</v>
      </c>
      <c r="BA275" s="345" t="e">
        <f t="shared" si="29"/>
        <v>#DIV/0!</v>
      </c>
      <c r="BB275" s="75"/>
      <c r="BC275" s="75"/>
      <c r="BD275" s="565"/>
      <c r="BE275" s="550"/>
      <c r="BF275" s="552"/>
      <c r="BG275" s="552"/>
      <c r="BH275" s="552"/>
      <c r="BI275" s="552"/>
      <c r="BJ275" s="552"/>
      <c r="BK275" s="553"/>
      <c r="BL275" s="552"/>
      <c r="BM275" s="553"/>
      <c r="BN275" s="552"/>
      <c r="BO275" s="546"/>
      <c r="BP275" s="541"/>
      <c r="BQ275" s="546"/>
      <c r="BR275" s="541"/>
      <c r="BS275" s="553"/>
      <c r="BT275" s="552"/>
      <c r="BU275" s="553"/>
      <c r="BV275" s="552"/>
      <c r="BW275" s="553"/>
      <c r="BX275" s="552"/>
      <c r="BY275" s="552"/>
      <c r="BZ275" s="541"/>
      <c r="CA275" s="541"/>
      <c r="CB275" s="552"/>
      <c r="CC275" s="550"/>
      <c r="CD275" s="541"/>
      <c r="CE275" s="546"/>
      <c r="CF275" s="541"/>
      <c r="CG275" s="546"/>
      <c r="CH275" s="541"/>
    </row>
    <row r="276" spans="1:86" ht="17" hidden="1" customHeight="1" x14ac:dyDescent="0.2">
      <c r="A276" s="485"/>
      <c r="B276" s="566"/>
      <c r="C276" s="485"/>
      <c r="D276" s="590"/>
      <c r="E276" s="558"/>
      <c r="F276" s="239">
        <v>135</v>
      </c>
      <c r="G276" s="294">
        <f>'Anchor-AI'!L274</f>
        <v>0</v>
      </c>
      <c r="H276" s="295">
        <f>'Anchor-AI'!M274</f>
        <v>0</v>
      </c>
      <c r="I276" s="295">
        <f>'Anchor-AI'!N274</f>
        <v>0</v>
      </c>
      <c r="J276" s="295">
        <f>'Anchor-AI'!O274</f>
        <v>0</v>
      </c>
      <c r="K276" s="295">
        <f>(Summary!$C$63*H276+Summary!$C$64*I276+Summary!$C$65*J276)/Summary!$C$66</f>
        <v>0</v>
      </c>
      <c r="L276" s="295">
        <f>'Anchor-AI'!P274</f>
        <v>0</v>
      </c>
      <c r="M276" s="295">
        <f>'Anchor-AI'!Q274</f>
        <v>0</v>
      </c>
      <c r="N276" s="295">
        <f>'Anchor-AI'!R274</f>
        <v>0</v>
      </c>
      <c r="O276" s="295">
        <f>'Anchor-AI'!S274</f>
        <v>0</v>
      </c>
      <c r="P276" s="295">
        <f>'Anchor-AI'!T274</f>
        <v>0</v>
      </c>
      <c r="Q276" s="295">
        <f>'Anchor-AI'!U274</f>
        <v>0</v>
      </c>
      <c r="R276" s="295">
        <f>'Anchor-AI'!V274</f>
        <v>0</v>
      </c>
      <c r="S276" s="295">
        <f>'Anchor-AI'!W274</f>
        <v>0</v>
      </c>
      <c r="T276" s="295">
        <f>'Anchor-AI'!X274</f>
        <v>0</v>
      </c>
      <c r="U276" s="295">
        <f>10*LOG10(1/((Summary!$C$80/10^(R276/10)+Summary!$C$81/10^(S276/10)+Summary!$C$82/10^(T276/10))/Summary!$C$83))</f>
        <v>0</v>
      </c>
      <c r="V276" s="295">
        <f>'Anchor-AI'!Y274</f>
        <v>0</v>
      </c>
      <c r="W276" s="295">
        <f>'Anchor-AI'!Z274</f>
        <v>0</v>
      </c>
      <c r="X276" s="295">
        <f>'Anchor-AI'!AA274</f>
        <v>0</v>
      </c>
      <c r="Y276" s="357">
        <f>'Anchor-AI'!AB274</f>
        <v>0</v>
      </c>
      <c r="Z276" s="357">
        <f>'Anchor-AI'!AC274</f>
        <v>0</v>
      </c>
      <c r="AA276" s="296">
        <f t="shared" si="24"/>
        <v>0</v>
      </c>
      <c r="AC276" s="170">
        <f>'Test-AI'!L274</f>
        <v>0</v>
      </c>
      <c r="AD276" s="167">
        <f>'Test-AI'!M274</f>
        <v>0</v>
      </c>
      <c r="AE276" s="167">
        <f>'Test-AI'!N274</f>
        <v>0</v>
      </c>
      <c r="AF276" s="167">
        <f>'Test-AI'!O274</f>
        <v>0</v>
      </c>
      <c r="AG276" s="167">
        <f>(Summary!$C$63*AD276+Summary!$C$64*AE276+Summary!$C$65*AF276)/Summary!$C$66</f>
        <v>0</v>
      </c>
      <c r="AH276" s="167">
        <f>'Test-AI'!P274</f>
        <v>0</v>
      </c>
      <c r="AI276" s="167">
        <f>'Test-AI'!Q274</f>
        <v>0</v>
      </c>
      <c r="AJ276" s="167">
        <f>'Test-AI'!R274</f>
        <v>0</v>
      </c>
      <c r="AK276" s="167">
        <f>'Test-AI'!S274</f>
        <v>0</v>
      </c>
      <c r="AL276" s="167">
        <f>'Test-AI'!T274</f>
        <v>0</v>
      </c>
      <c r="AM276" s="167">
        <f>'Test-AI'!U274</f>
        <v>0</v>
      </c>
      <c r="AN276" s="167">
        <f>'Test-AI'!V274</f>
        <v>0</v>
      </c>
      <c r="AO276" s="167">
        <f>'Test-AI'!W274</f>
        <v>0</v>
      </c>
      <c r="AP276" s="167">
        <f>'Test-AI'!X274</f>
        <v>0</v>
      </c>
      <c r="AQ276" s="167">
        <f>10*LOG10(1/((Summary!$C$80/10^(AN276/10)+Summary!$C$81/10^(AO276/10)+Summary!$C$82/10^(AP276/10))/Summary!$C$83))</f>
        <v>0</v>
      </c>
      <c r="AR276" s="167">
        <f>'Test-AI'!Y274</f>
        <v>0</v>
      </c>
      <c r="AS276" s="167">
        <f>'Test-AI'!Z274</f>
        <v>0</v>
      </c>
      <c r="AT276" s="295">
        <f>'Test-AI'!AA274</f>
        <v>0</v>
      </c>
      <c r="AU276" s="357">
        <f>'Test-AI'!AB274</f>
        <v>0</v>
      </c>
      <c r="AV276" s="357">
        <f>'Test-AI'!AC274</f>
        <v>0</v>
      </c>
      <c r="AW276" s="296">
        <f t="shared" si="25"/>
        <v>0</v>
      </c>
      <c r="AX276" s="297" t="e">
        <f t="shared" si="26"/>
        <v>#DIV/0!</v>
      </c>
      <c r="AY276" s="298" t="e">
        <f t="shared" si="27"/>
        <v>#DIV/0!</v>
      </c>
      <c r="AZ276" s="297" t="e">
        <f t="shared" si="28"/>
        <v>#DIV/0!</v>
      </c>
      <c r="BA276" s="345" t="e">
        <f t="shared" si="29"/>
        <v>#DIV/0!</v>
      </c>
      <c r="BB276" s="75"/>
      <c r="BC276" s="75"/>
      <c r="BD276" s="573" t="s">
        <v>147</v>
      </c>
      <c r="BE276" s="549" t="e">
        <f t="array" ref="BE276">bdRateExtend($G275:$G278,H275:H278,$AC275:$AC278,AD275:AD278)</f>
        <v>#VALUE!</v>
      </c>
      <c r="BF276" s="552"/>
      <c r="BG276" s="552"/>
      <c r="BH276" s="552"/>
      <c r="BI276" s="552"/>
      <c r="BJ276" s="552"/>
      <c r="BK276" s="551" t="e">
        <f t="array" ref="BK276">bdRateExtend($G275:$G278,L275:L278,$AC275:$AC278,AH275:AH278)</f>
        <v>#VALUE!</v>
      </c>
      <c r="BL276" s="552"/>
      <c r="BM276" s="551" t="e">
        <f t="array" ref="BM276">bdRateExtend($G275:$G278,M275:M278,$AC275:$AC278,AI275:AI278)</f>
        <v>#VALUE!</v>
      </c>
      <c r="BN276" s="552"/>
      <c r="BO276" s="545" t="e">
        <f t="array" ref="BO276">bdRateExtend($G275:$G278,N275:N278,$AC275:$AC278,AJ275:AJ278,"None", FALSE,1)</f>
        <v>#VALUE!</v>
      </c>
      <c r="BP276" s="541"/>
      <c r="BQ276" s="545" t="e">
        <f t="array" ref="BQ276">bdRateExtend($G275:$G278,O275:O278,$AC275:$AC278,AK275:AK278,"None", FALSE,1)</f>
        <v>#VALUE!</v>
      </c>
      <c r="BR276" s="541"/>
      <c r="BS276" s="551" t="e">
        <f t="array" ref="BS276">bdRateExtend($G275:$G278,P275:P278,$AC275:$AC278,AL275:AL278)</f>
        <v>#VALUE!</v>
      </c>
      <c r="BT276" s="552"/>
      <c r="BU276" s="551" t="e">
        <f t="array" ref="BU276">bdRateExtend($G275:$G278,Q275:Q278,$AC275:$AC278,AM275:AM278)</f>
        <v>#VALUE!</v>
      </c>
      <c r="BV276" s="552"/>
      <c r="BW276" s="551" t="e">
        <f t="array" ref="BW276">bdRateExtend($G275:$G278,R275:R278,$AC275:$AC278,AN275:AN278)</f>
        <v>#VALUE!</v>
      </c>
      <c r="BX276" s="552"/>
      <c r="BY276" s="552"/>
      <c r="BZ276" s="541"/>
      <c r="CA276" s="541"/>
      <c r="CB276" s="552"/>
      <c r="CC276" s="560" t="e">
        <f t="array" ref="CC276">bdCAMBIExtend($G275:$G278,V275:V278,$AC275:$AC278,AR275:AR278)</f>
        <v>#VALUE!</v>
      </c>
      <c r="CD276" s="541"/>
      <c r="CE276" s="554">
        <f t="array" ref="CE276">testVMAFRange($G275:$G278,N275:N278,$AC275:$AC278,AJ275:AJ278)</f>
        <v>0</v>
      </c>
      <c r="CF276" s="541"/>
      <c r="CG276" s="554">
        <f t="array" ref="CG276">testVMAFRange($G275:$G278,O275:O278,$AC275:$AC278,AK275:AK278)</f>
        <v>0</v>
      </c>
      <c r="CH276" s="541"/>
    </row>
    <row r="277" spans="1:86" ht="17" hidden="1" customHeight="1" x14ac:dyDescent="0.2">
      <c r="A277" s="485"/>
      <c r="B277" s="566"/>
      <c r="C277" s="485"/>
      <c r="D277" s="590"/>
      <c r="E277" s="558"/>
      <c r="F277" s="239">
        <v>160</v>
      </c>
      <c r="G277" s="294">
        <f>'Anchor-AI'!L275</f>
        <v>0</v>
      </c>
      <c r="H277" s="295">
        <f>'Anchor-AI'!M275</f>
        <v>0</v>
      </c>
      <c r="I277" s="295">
        <f>'Anchor-AI'!N275</f>
        <v>0</v>
      </c>
      <c r="J277" s="295">
        <f>'Anchor-AI'!O275</f>
        <v>0</v>
      </c>
      <c r="K277" s="295">
        <f>(Summary!$C$63*H277+Summary!$C$64*I277+Summary!$C$65*J277)/Summary!$C$66</f>
        <v>0</v>
      </c>
      <c r="L277" s="295">
        <f>'Anchor-AI'!P275</f>
        <v>0</v>
      </c>
      <c r="M277" s="295">
        <f>'Anchor-AI'!Q275</f>
        <v>0</v>
      </c>
      <c r="N277" s="295">
        <f>'Anchor-AI'!R275</f>
        <v>0</v>
      </c>
      <c r="O277" s="295">
        <f>'Anchor-AI'!S275</f>
        <v>0</v>
      </c>
      <c r="P277" s="295">
        <f>'Anchor-AI'!T275</f>
        <v>0</v>
      </c>
      <c r="Q277" s="295">
        <f>'Anchor-AI'!U275</f>
        <v>0</v>
      </c>
      <c r="R277" s="295">
        <f>'Anchor-AI'!V275</f>
        <v>0</v>
      </c>
      <c r="S277" s="295">
        <f>'Anchor-AI'!W275</f>
        <v>0</v>
      </c>
      <c r="T277" s="295">
        <f>'Anchor-AI'!X275</f>
        <v>0</v>
      </c>
      <c r="U277" s="295">
        <f>10*LOG10(1/((Summary!$C$80/10^(R277/10)+Summary!$C$81/10^(S277/10)+Summary!$C$82/10^(T277/10))/Summary!$C$83))</f>
        <v>0</v>
      </c>
      <c r="V277" s="295">
        <f>'Anchor-AI'!Y275</f>
        <v>0</v>
      </c>
      <c r="W277" s="295">
        <f>'Anchor-AI'!Z275</f>
        <v>0</v>
      </c>
      <c r="X277" s="295">
        <f>'Anchor-AI'!AA275</f>
        <v>0</v>
      </c>
      <c r="Y277" s="357">
        <f>'Anchor-AI'!AB275</f>
        <v>0</v>
      </c>
      <c r="Z277" s="357">
        <f>'Anchor-AI'!AC275</f>
        <v>0</v>
      </c>
      <c r="AA277" s="296">
        <f t="shared" si="24"/>
        <v>0</v>
      </c>
      <c r="AC277" s="170">
        <f>'Test-AI'!L275</f>
        <v>0</v>
      </c>
      <c r="AD277" s="167">
        <f>'Test-AI'!M275</f>
        <v>0</v>
      </c>
      <c r="AE277" s="167">
        <f>'Test-AI'!N275</f>
        <v>0</v>
      </c>
      <c r="AF277" s="167">
        <f>'Test-AI'!O275</f>
        <v>0</v>
      </c>
      <c r="AG277" s="167">
        <f>(Summary!$C$63*AD277+Summary!$C$64*AE277+Summary!$C$65*AF277)/Summary!$C$66</f>
        <v>0</v>
      </c>
      <c r="AH277" s="167">
        <f>'Test-AI'!P275</f>
        <v>0</v>
      </c>
      <c r="AI277" s="167">
        <f>'Test-AI'!Q275</f>
        <v>0</v>
      </c>
      <c r="AJ277" s="167">
        <f>'Test-AI'!R275</f>
        <v>0</v>
      </c>
      <c r="AK277" s="167">
        <f>'Test-AI'!S275</f>
        <v>0</v>
      </c>
      <c r="AL277" s="167">
        <f>'Test-AI'!T275</f>
        <v>0</v>
      </c>
      <c r="AM277" s="167">
        <f>'Test-AI'!U275</f>
        <v>0</v>
      </c>
      <c r="AN277" s="167">
        <f>'Test-AI'!V275</f>
        <v>0</v>
      </c>
      <c r="AO277" s="167">
        <f>'Test-AI'!W275</f>
        <v>0</v>
      </c>
      <c r="AP277" s="167">
        <f>'Test-AI'!X275</f>
        <v>0</v>
      </c>
      <c r="AQ277" s="167">
        <f>10*LOG10(1/((Summary!$C$80/10^(AN277/10)+Summary!$C$81/10^(AO277/10)+Summary!$C$82/10^(AP277/10))/Summary!$C$83))</f>
        <v>0</v>
      </c>
      <c r="AR277" s="167">
        <f>'Test-AI'!Y275</f>
        <v>0</v>
      </c>
      <c r="AS277" s="167">
        <f>'Test-AI'!Z275</f>
        <v>0</v>
      </c>
      <c r="AT277" s="295">
        <f>'Test-AI'!AA275</f>
        <v>0</v>
      </c>
      <c r="AU277" s="357">
        <f>'Test-AI'!AB275</f>
        <v>0</v>
      </c>
      <c r="AV277" s="357">
        <f>'Test-AI'!AC275</f>
        <v>0</v>
      </c>
      <c r="AW277" s="296">
        <f t="shared" si="25"/>
        <v>0</v>
      </c>
      <c r="AX277" s="297" t="e">
        <f t="shared" si="26"/>
        <v>#DIV/0!</v>
      </c>
      <c r="AY277" s="298" t="e">
        <f t="shared" si="27"/>
        <v>#DIV/0!</v>
      </c>
      <c r="AZ277" s="297" t="e">
        <f t="shared" si="28"/>
        <v>#DIV/0!</v>
      </c>
      <c r="BA277" s="345" t="e">
        <f t="shared" si="29"/>
        <v>#DIV/0!</v>
      </c>
      <c r="BB277" s="75"/>
      <c r="BC277" s="75"/>
      <c r="BD277" s="565"/>
      <c r="BE277" s="550"/>
      <c r="BF277" s="552"/>
      <c r="BG277" s="552"/>
      <c r="BH277" s="552"/>
      <c r="BI277" s="552"/>
      <c r="BJ277" s="552"/>
      <c r="BK277" s="553"/>
      <c r="BL277" s="552"/>
      <c r="BM277" s="553"/>
      <c r="BN277" s="552"/>
      <c r="BO277" s="546"/>
      <c r="BP277" s="541"/>
      <c r="BQ277" s="546"/>
      <c r="BR277" s="541"/>
      <c r="BS277" s="553"/>
      <c r="BT277" s="552"/>
      <c r="BU277" s="553"/>
      <c r="BV277" s="552"/>
      <c r="BW277" s="553"/>
      <c r="BX277" s="552"/>
      <c r="BY277" s="552"/>
      <c r="BZ277" s="541"/>
      <c r="CA277" s="541"/>
      <c r="CB277" s="552"/>
      <c r="CC277" s="550"/>
      <c r="CD277" s="541"/>
      <c r="CE277" s="546"/>
      <c r="CF277" s="541"/>
      <c r="CG277" s="546"/>
      <c r="CH277" s="541"/>
    </row>
    <row r="278" spans="1:86" ht="17" hidden="1" customHeight="1" thickBot="1" x14ac:dyDescent="0.25">
      <c r="A278" s="485"/>
      <c r="B278" s="566"/>
      <c r="C278" s="485"/>
      <c r="D278" s="590"/>
      <c r="E278" s="558"/>
      <c r="F278" s="239">
        <v>185</v>
      </c>
      <c r="G278" s="294">
        <f>'Anchor-AI'!L276</f>
        <v>0</v>
      </c>
      <c r="H278" s="295">
        <f>'Anchor-AI'!M276</f>
        <v>0</v>
      </c>
      <c r="I278" s="295">
        <f>'Anchor-AI'!N276</f>
        <v>0</v>
      </c>
      <c r="J278" s="295">
        <f>'Anchor-AI'!O276</f>
        <v>0</v>
      </c>
      <c r="K278" s="295">
        <f>(Summary!$C$63*H278+Summary!$C$64*I278+Summary!$C$65*J278)/Summary!$C$66</f>
        <v>0</v>
      </c>
      <c r="L278" s="295">
        <f>'Anchor-AI'!P276</f>
        <v>0</v>
      </c>
      <c r="M278" s="295">
        <f>'Anchor-AI'!Q276</f>
        <v>0</v>
      </c>
      <c r="N278" s="295">
        <f>'Anchor-AI'!R276</f>
        <v>0</v>
      </c>
      <c r="O278" s="295">
        <f>'Anchor-AI'!S276</f>
        <v>0</v>
      </c>
      <c r="P278" s="295">
        <f>'Anchor-AI'!T276</f>
        <v>0</v>
      </c>
      <c r="Q278" s="295">
        <f>'Anchor-AI'!U276</f>
        <v>0</v>
      </c>
      <c r="R278" s="295">
        <f>'Anchor-AI'!V276</f>
        <v>0</v>
      </c>
      <c r="S278" s="295">
        <f>'Anchor-AI'!W276</f>
        <v>0</v>
      </c>
      <c r="T278" s="295">
        <f>'Anchor-AI'!X276</f>
        <v>0</v>
      </c>
      <c r="U278" s="295">
        <f>10*LOG10(1/((Summary!$C$80/10^(R278/10)+Summary!$C$81/10^(S278/10)+Summary!$C$82/10^(T278/10))/Summary!$C$83))</f>
        <v>0</v>
      </c>
      <c r="V278" s="295">
        <f>'Anchor-AI'!Y276</f>
        <v>0</v>
      </c>
      <c r="W278" s="295">
        <f>'Anchor-AI'!Z276</f>
        <v>0</v>
      </c>
      <c r="X278" s="295">
        <f>'Anchor-AI'!AA276</f>
        <v>0</v>
      </c>
      <c r="Y278" s="357">
        <f>'Anchor-AI'!AB276</f>
        <v>0</v>
      </c>
      <c r="Z278" s="357">
        <f>'Anchor-AI'!AC276</f>
        <v>0</v>
      </c>
      <c r="AA278" s="296">
        <f t="shared" si="24"/>
        <v>0</v>
      </c>
      <c r="AC278" s="170">
        <f>'Test-AI'!L276</f>
        <v>0</v>
      </c>
      <c r="AD278" s="167">
        <f>'Test-AI'!M276</f>
        <v>0</v>
      </c>
      <c r="AE278" s="167">
        <f>'Test-AI'!N276</f>
        <v>0</v>
      </c>
      <c r="AF278" s="167">
        <f>'Test-AI'!O276</f>
        <v>0</v>
      </c>
      <c r="AG278" s="167">
        <f>(Summary!$C$63*AD278+Summary!$C$64*AE278+Summary!$C$65*AF278)/Summary!$C$66</f>
        <v>0</v>
      </c>
      <c r="AH278" s="167">
        <f>'Test-AI'!P276</f>
        <v>0</v>
      </c>
      <c r="AI278" s="167">
        <f>'Test-AI'!Q276</f>
        <v>0</v>
      </c>
      <c r="AJ278" s="167">
        <f>'Test-AI'!R276</f>
        <v>0</v>
      </c>
      <c r="AK278" s="167">
        <f>'Test-AI'!S276</f>
        <v>0</v>
      </c>
      <c r="AL278" s="167">
        <f>'Test-AI'!T276</f>
        <v>0</v>
      </c>
      <c r="AM278" s="167">
        <f>'Test-AI'!U276</f>
        <v>0</v>
      </c>
      <c r="AN278" s="167">
        <f>'Test-AI'!V276</f>
        <v>0</v>
      </c>
      <c r="AO278" s="167">
        <f>'Test-AI'!W276</f>
        <v>0</v>
      </c>
      <c r="AP278" s="167">
        <f>'Test-AI'!X276</f>
        <v>0</v>
      </c>
      <c r="AQ278" s="167">
        <f>10*LOG10(1/((Summary!$C$80/10^(AN278/10)+Summary!$C$81/10^(AO278/10)+Summary!$C$82/10^(AP278/10))/Summary!$C$83))</f>
        <v>0</v>
      </c>
      <c r="AR278" s="167">
        <f>'Test-AI'!Y276</f>
        <v>0</v>
      </c>
      <c r="AS278" s="167">
        <f>'Test-AI'!Z276</f>
        <v>0</v>
      </c>
      <c r="AT278" s="295">
        <f>'Test-AI'!AA276</f>
        <v>0</v>
      </c>
      <c r="AU278" s="357">
        <f>'Test-AI'!AB276</f>
        <v>0</v>
      </c>
      <c r="AV278" s="357">
        <f>'Test-AI'!AC276</f>
        <v>0</v>
      </c>
      <c r="AW278" s="296">
        <f t="shared" si="25"/>
        <v>0</v>
      </c>
      <c r="AX278" s="297" t="e">
        <f t="shared" si="26"/>
        <v>#DIV/0!</v>
      </c>
      <c r="AY278" s="298" t="e">
        <f t="shared" si="27"/>
        <v>#DIV/0!</v>
      </c>
      <c r="AZ278" s="297" t="e">
        <f t="shared" si="28"/>
        <v>#DIV/0!</v>
      </c>
      <c r="BA278" s="345" t="e">
        <f t="shared" si="29"/>
        <v>#DIV/0!</v>
      </c>
      <c r="BB278" s="75"/>
      <c r="BC278" s="75"/>
      <c r="BD278" s="574" t="s">
        <v>46</v>
      </c>
      <c r="BE278" s="549" t="e">
        <f t="array" ref="BE278">bdRateExtend($G276:$G279,H276:H279,$AC276:$AC279,AD276:AD279)</f>
        <v>#VALUE!</v>
      </c>
      <c r="BF278" s="552"/>
      <c r="BG278" s="552"/>
      <c r="BH278" s="552"/>
      <c r="BI278" s="552"/>
      <c r="BJ278" s="552"/>
      <c r="BK278" s="551" t="e">
        <f t="array" ref="BK278">bdRateExtend($G276:$G279,L276:L279,$AC276:$AC279,AH276:AH279)</f>
        <v>#VALUE!</v>
      </c>
      <c r="BL278" s="552"/>
      <c r="BM278" s="551" t="e">
        <f t="array" ref="BM278">bdRateExtend($G276:$G279,M276:M279,$AC276:$AC279,AI276:AI279)</f>
        <v>#VALUE!</v>
      </c>
      <c r="BN278" s="552"/>
      <c r="BO278" s="545" t="e">
        <f t="array" ref="BO278">bdRateExtend($G276:$G279,N276:N279,$AC276:$AC279,AJ276:AJ279,"None", FALSE,1)</f>
        <v>#VALUE!</v>
      </c>
      <c r="BP278" s="541"/>
      <c r="BQ278" s="545" t="e">
        <f t="array" ref="BQ278">bdRateExtend($G276:$G279,O276:O279,$AC276:$AC279,AK276:AK279,"None", FALSE,1)</f>
        <v>#VALUE!</v>
      </c>
      <c r="BR278" s="541"/>
      <c r="BS278" s="551" t="e">
        <f t="array" ref="BS278">bdRateExtend($G276:$G279,P276:P279,$AC276:$AC279,AL276:AL279)</f>
        <v>#VALUE!</v>
      </c>
      <c r="BT278" s="552"/>
      <c r="BU278" s="551" t="e">
        <f t="array" ref="BU278">bdRateExtend($G276:$G279,Q276:Q279,$AC276:$AC279,AM276:AM279)</f>
        <v>#VALUE!</v>
      </c>
      <c r="BV278" s="552"/>
      <c r="BW278" s="551" t="e">
        <f t="array" ref="BW278">bdRateExtend($G276:$G279,R276:R279,$AC276:$AC279,AN276:AN279)</f>
        <v>#VALUE!</v>
      </c>
      <c r="BX278" s="552"/>
      <c r="BY278" s="552"/>
      <c r="BZ278" s="541"/>
      <c r="CA278" s="541"/>
      <c r="CB278" s="552"/>
      <c r="CC278" s="560" t="e">
        <f t="array" ref="CC278">bdCAMBIExtend($G276:$G279,V276:V279,$AC276:$AC279,AR276:AR279)</f>
        <v>#VALUE!</v>
      </c>
      <c r="CD278" s="541"/>
      <c r="CE278" s="554">
        <f t="array" ref="CE278">testVMAFRange($G276:$G279,N276:N279,$AC276:$AC279,AJ276:AJ279)</f>
        <v>0</v>
      </c>
      <c r="CF278" s="541"/>
      <c r="CG278" s="554">
        <f t="array" ref="CG278">testVMAFRange($G276:$G279,O276:O279,$AC276:$AC279,AK276:AK279)</f>
        <v>0</v>
      </c>
      <c r="CH278" s="541"/>
    </row>
    <row r="279" spans="1:86" ht="17" hidden="1" customHeight="1" thickBot="1" x14ac:dyDescent="0.25">
      <c r="A279" s="485"/>
      <c r="B279" s="596"/>
      <c r="C279" s="486"/>
      <c r="D279" s="591"/>
      <c r="E279" s="559"/>
      <c r="F279" s="240">
        <v>210</v>
      </c>
      <c r="G279" s="299">
        <f>'Anchor-AI'!L277</f>
        <v>0</v>
      </c>
      <c r="H279" s="300">
        <f>'Anchor-AI'!M277</f>
        <v>0</v>
      </c>
      <c r="I279" s="300">
        <f>'Anchor-AI'!N277</f>
        <v>0</v>
      </c>
      <c r="J279" s="300">
        <f>'Anchor-AI'!O277</f>
        <v>0</v>
      </c>
      <c r="K279" s="295">
        <f>(Summary!$C$63*H279+Summary!$C$64*I279+Summary!$C$65*J279)/Summary!$C$66</f>
        <v>0</v>
      </c>
      <c r="L279" s="300">
        <f>'Anchor-AI'!P277</f>
        <v>0</v>
      </c>
      <c r="M279" s="300">
        <f>'Anchor-AI'!Q277</f>
        <v>0</v>
      </c>
      <c r="N279" s="300">
        <f>'Anchor-AI'!R277</f>
        <v>0</v>
      </c>
      <c r="O279" s="300">
        <f>'Anchor-AI'!S277</f>
        <v>0</v>
      </c>
      <c r="P279" s="300">
        <f>'Anchor-AI'!T277</f>
        <v>0</v>
      </c>
      <c r="Q279" s="300">
        <f>'Anchor-AI'!U277</f>
        <v>0</v>
      </c>
      <c r="R279" s="300">
        <f>'Anchor-AI'!V277</f>
        <v>0</v>
      </c>
      <c r="S279" s="300">
        <f>'Anchor-AI'!W277</f>
        <v>0</v>
      </c>
      <c r="T279" s="300">
        <f>'Anchor-AI'!X277</f>
        <v>0</v>
      </c>
      <c r="U279" s="300">
        <f>10*LOG10(1/((Summary!$C$80/10^(R279/10)+Summary!$C$81/10^(S279/10)+Summary!$C$82/10^(T279/10))/Summary!$C$83))</f>
        <v>0</v>
      </c>
      <c r="V279" s="300">
        <f>'Anchor-AI'!Y277</f>
        <v>0</v>
      </c>
      <c r="W279" s="300">
        <f>'Anchor-AI'!Z277</f>
        <v>0</v>
      </c>
      <c r="X279" s="300">
        <f>'Anchor-AI'!AA277</f>
        <v>0</v>
      </c>
      <c r="Y279" s="357">
        <f>'Anchor-AI'!AB277</f>
        <v>0</v>
      </c>
      <c r="Z279" s="357">
        <f>'Anchor-AI'!AC277</f>
        <v>0</v>
      </c>
      <c r="AA279" s="301">
        <f t="shared" si="24"/>
        <v>0</v>
      </c>
      <c r="AC279" s="171">
        <f>'Test-AI'!L277</f>
        <v>0</v>
      </c>
      <c r="AD279" s="168">
        <f>'Test-AI'!M277</f>
        <v>0</v>
      </c>
      <c r="AE279" s="168">
        <f>'Test-AI'!N277</f>
        <v>0</v>
      </c>
      <c r="AF279" s="168">
        <f>'Test-AI'!O277</f>
        <v>0</v>
      </c>
      <c r="AG279" s="168">
        <f>(Summary!$C$63*AD279+Summary!$C$64*AE279+Summary!$C$65*AF279)/Summary!$C$66</f>
        <v>0</v>
      </c>
      <c r="AH279" s="168">
        <f>'Test-AI'!P277</f>
        <v>0</v>
      </c>
      <c r="AI279" s="168">
        <f>'Test-AI'!Q277</f>
        <v>0</v>
      </c>
      <c r="AJ279" s="168">
        <f>'Test-AI'!R277</f>
        <v>0</v>
      </c>
      <c r="AK279" s="168">
        <f>'Test-AI'!S277</f>
        <v>0</v>
      </c>
      <c r="AL279" s="168">
        <f>'Test-AI'!T277</f>
        <v>0</v>
      </c>
      <c r="AM279" s="168">
        <f>'Test-AI'!U277</f>
        <v>0</v>
      </c>
      <c r="AN279" s="168">
        <f>'Test-AI'!V277</f>
        <v>0</v>
      </c>
      <c r="AO279" s="168">
        <f>'Test-AI'!W277</f>
        <v>0</v>
      </c>
      <c r="AP279" s="168">
        <f>'Test-AI'!X277</f>
        <v>0</v>
      </c>
      <c r="AQ279" s="168">
        <f>10*LOG10(1/((Summary!$C$80/10^(AN279/10)+Summary!$C$81/10^(AO279/10)+Summary!$C$82/10^(AP279/10))/Summary!$C$83))</f>
        <v>0</v>
      </c>
      <c r="AR279" s="168">
        <f>'Test-AI'!Y277</f>
        <v>0</v>
      </c>
      <c r="AS279" s="168">
        <f>'Test-AI'!Z277</f>
        <v>0</v>
      </c>
      <c r="AT279" s="300">
        <f>'Test-AI'!AA277</f>
        <v>0</v>
      </c>
      <c r="AU279" s="357">
        <f>'Test-AI'!AB277</f>
        <v>0</v>
      </c>
      <c r="AV279" s="357">
        <f>'Test-AI'!AC277</f>
        <v>0</v>
      </c>
      <c r="AW279" s="301">
        <f t="shared" si="25"/>
        <v>0</v>
      </c>
      <c r="AX279" s="302" t="e">
        <f t="shared" si="26"/>
        <v>#DIV/0!</v>
      </c>
      <c r="AY279" s="303" t="e">
        <f t="shared" si="27"/>
        <v>#DIV/0!</v>
      </c>
      <c r="AZ279" s="297" t="e">
        <f t="shared" si="28"/>
        <v>#DIV/0!</v>
      </c>
      <c r="BA279" s="345" t="e">
        <f t="shared" si="29"/>
        <v>#DIV/0!</v>
      </c>
      <c r="BB279" s="75"/>
      <c r="BC279" s="75"/>
      <c r="BD279" s="570"/>
      <c r="BE279" s="550"/>
      <c r="BF279" s="553"/>
      <c r="BG279" s="553"/>
      <c r="BH279" s="553"/>
      <c r="BI279" s="553"/>
      <c r="BJ279" s="553"/>
      <c r="BK279" s="553"/>
      <c r="BL279" s="553"/>
      <c r="BM279" s="553"/>
      <c r="BN279" s="553"/>
      <c r="BO279" s="546"/>
      <c r="BP279" s="544"/>
      <c r="BQ279" s="546"/>
      <c r="BR279" s="544"/>
      <c r="BS279" s="553"/>
      <c r="BT279" s="553"/>
      <c r="BU279" s="553"/>
      <c r="BV279" s="553"/>
      <c r="BW279" s="553"/>
      <c r="BX279" s="553"/>
      <c r="BY279" s="553"/>
      <c r="BZ279" s="544"/>
      <c r="CA279" s="544"/>
      <c r="CB279" s="553"/>
      <c r="CC279" s="550"/>
      <c r="CD279" s="541"/>
      <c r="CE279" s="546"/>
      <c r="CF279" s="544"/>
      <c r="CG279" s="546"/>
      <c r="CH279" s="544"/>
    </row>
    <row r="280" spans="1:86" ht="17" hidden="1" customHeight="1" thickBot="1" x14ac:dyDescent="0.25">
      <c r="A280" s="485"/>
      <c r="B280" s="595" t="s">
        <v>148</v>
      </c>
      <c r="C280" s="586" t="s">
        <v>79</v>
      </c>
      <c r="D280" s="589">
        <v>60</v>
      </c>
      <c r="E280" s="557">
        <v>8</v>
      </c>
      <c r="F280" s="238">
        <v>85</v>
      </c>
      <c r="G280" s="289">
        <f>'Anchor-AI'!L278</f>
        <v>0</v>
      </c>
      <c r="H280" s="290">
        <f>'Anchor-AI'!M278</f>
        <v>0</v>
      </c>
      <c r="I280" s="290">
        <f>'Anchor-AI'!N278</f>
        <v>0</v>
      </c>
      <c r="J280" s="290">
        <f>'Anchor-AI'!O278</f>
        <v>0</v>
      </c>
      <c r="K280" s="290">
        <f>(Summary!$C$63*H280+Summary!$C$64*I280+Summary!$C$65*J280)/Summary!$C$66</f>
        <v>0</v>
      </c>
      <c r="L280" s="290">
        <f>'Anchor-AI'!P278</f>
        <v>0</v>
      </c>
      <c r="M280" s="290">
        <f>'Anchor-AI'!Q278</f>
        <v>0</v>
      </c>
      <c r="N280" s="290">
        <f>'Anchor-AI'!R278</f>
        <v>0</v>
      </c>
      <c r="O280" s="290">
        <f>'Anchor-AI'!S278</f>
        <v>0</v>
      </c>
      <c r="P280" s="290">
        <f>'Anchor-AI'!T278</f>
        <v>0</v>
      </c>
      <c r="Q280" s="290">
        <f>'Anchor-AI'!U278</f>
        <v>0</v>
      </c>
      <c r="R280" s="290">
        <f>'Anchor-AI'!V278</f>
        <v>0</v>
      </c>
      <c r="S280" s="290">
        <f>'Anchor-AI'!W278</f>
        <v>0</v>
      </c>
      <c r="T280" s="290">
        <f>'Anchor-AI'!X278</f>
        <v>0</v>
      </c>
      <c r="U280" s="290">
        <f>10*LOG10(1/((Summary!$C$80/10^(R280/10)+Summary!$C$81/10^(S280/10)+Summary!$C$82/10^(T280/10))/Summary!$C$83))</f>
        <v>0</v>
      </c>
      <c r="V280" s="290">
        <f>'Anchor-AI'!Y278</f>
        <v>0</v>
      </c>
      <c r="W280" s="290">
        <f>'Anchor-AI'!Z278</f>
        <v>0</v>
      </c>
      <c r="X280" s="290">
        <f>'Anchor-AI'!AA278</f>
        <v>0</v>
      </c>
      <c r="Y280" s="360">
        <f>'Anchor-AI'!AB278</f>
        <v>0</v>
      </c>
      <c r="Z280" s="360">
        <f>'Anchor-AI'!AC278</f>
        <v>0</v>
      </c>
      <c r="AA280" s="291">
        <f t="shared" si="24"/>
        <v>0</v>
      </c>
      <c r="AC280" s="169">
        <f>'Test-AI'!L278</f>
        <v>0</v>
      </c>
      <c r="AD280" s="166">
        <f>'Test-AI'!M278</f>
        <v>0</v>
      </c>
      <c r="AE280" s="166">
        <f>'Test-AI'!N278</f>
        <v>0</v>
      </c>
      <c r="AF280" s="166">
        <f>'Test-AI'!O278</f>
        <v>0</v>
      </c>
      <c r="AG280" s="166">
        <f>(Summary!$C$63*AD280+Summary!$C$64*AE280+Summary!$C$65*AF280)/Summary!$C$66</f>
        <v>0</v>
      </c>
      <c r="AH280" s="166">
        <f>'Test-AI'!P278</f>
        <v>0</v>
      </c>
      <c r="AI280" s="166">
        <f>'Test-AI'!Q278</f>
        <v>0</v>
      </c>
      <c r="AJ280" s="166">
        <f>'Test-AI'!R278</f>
        <v>0</v>
      </c>
      <c r="AK280" s="166">
        <f>'Test-AI'!S278</f>
        <v>0</v>
      </c>
      <c r="AL280" s="166">
        <f>'Test-AI'!T278</f>
        <v>0</v>
      </c>
      <c r="AM280" s="166">
        <f>'Test-AI'!U278</f>
        <v>0</v>
      </c>
      <c r="AN280" s="166">
        <f>'Test-AI'!V278</f>
        <v>0</v>
      </c>
      <c r="AO280" s="166">
        <f>'Test-AI'!W278</f>
        <v>0</v>
      </c>
      <c r="AP280" s="166">
        <f>'Test-AI'!X278</f>
        <v>0</v>
      </c>
      <c r="AQ280" s="166">
        <f>10*LOG10(1/((Summary!$C$80/10^(AN280/10)+Summary!$C$81/10^(AO280/10)+Summary!$C$82/10^(AP280/10))/Summary!$C$83))</f>
        <v>0</v>
      </c>
      <c r="AR280" s="166">
        <f>'Test-AI'!Y278</f>
        <v>0</v>
      </c>
      <c r="AS280" s="166">
        <f>'Test-AI'!Z278</f>
        <v>0</v>
      </c>
      <c r="AT280" s="290">
        <f>'Test-AI'!AA278</f>
        <v>0</v>
      </c>
      <c r="AU280" s="356">
        <f>'Test-AI'!AB278</f>
        <v>0</v>
      </c>
      <c r="AV280" s="356">
        <f>'Test-AI'!AC278</f>
        <v>0</v>
      </c>
      <c r="AW280" s="291">
        <f t="shared" si="25"/>
        <v>0</v>
      </c>
      <c r="AX280" s="292" t="e">
        <f t="shared" si="26"/>
        <v>#DIV/0!</v>
      </c>
      <c r="AY280" s="293" t="e">
        <f t="shared" si="27"/>
        <v>#DIV/0!</v>
      </c>
      <c r="AZ280" s="292" t="e">
        <f t="shared" si="28"/>
        <v>#DIV/0!</v>
      </c>
      <c r="BA280" s="344" t="e">
        <f t="shared" si="29"/>
        <v>#DIV/0!</v>
      </c>
      <c r="BB280" s="75"/>
      <c r="BC280" s="75"/>
      <c r="BD280" s="572" t="s">
        <v>39</v>
      </c>
      <c r="BE280" s="549" t="e">
        <f t="array" ref="BE280">bdRateExtend($G280:$G283,H280:H283,$AC280:$AC283,AD280:AD283)</f>
        <v>#VALUE!</v>
      </c>
      <c r="BF280" s="551" t="e">
        <f t="array" ref="BF280">bdRateExtend($G280:$G285,H280:H285,$AC280:$AC285,AD280:AD285)</f>
        <v>#VALUE!</v>
      </c>
      <c r="BG280" s="551" t="e">
        <f t="array" ref="BG280">bdRateExtend($G280:$G285,I280:I285,$AC280:$AC285,AE280:AE285)</f>
        <v>#VALUE!</v>
      </c>
      <c r="BH280" s="551" t="e">
        <f t="array" ref="BH280">bdRateExtend($G280:$G285,J280:J285,$AC280:$AC285,AF280:AF285)</f>
        <v>#VALUE!</v>
      </c>
      <c r="BI280" s="551" t="e">
        <f t="array" ref="BI280">bdRateExtend($G280:$G285,K280:K285,$AC280:$AC285,AG280:AG285)</f>
        <v>#VALUE!</v>
      </c>
      <c r="BJ280" s="575" t="e">
        <f>(Summary!$C$94*BF280+Summary!$C$95*BG280+Summary!$C$96*BH280)/Summary!$C$97</f>
        <v>#VALUE!</v>
      </c>
      <c r="BK280" s="551" t="e">
        <f t="array" ref="BK280">bdRateExtend($G280:$G283,L280:L283,$AC280:$AC283,AH280:AH283)</f>
        <v>#VALUE!</v>
      </c>
      <c r="BL280" s="551" t="e">
        <f t="array" ref="BL280">bdRateExtend($G280:$G285,L280:L285,$AC280:$AC285,AH280:AH285)</f>
        <v>#VALUE!</v>
      </c>
      <c r="BM280" s="551" t="e">
        <f t="array" ref="BM280">bdRateExtend($G280:$G283,M280:M283,$AC280:$AC283,AI280:AI283)</f>
        <v>#VALUE!</v>
      </c>
      <c r="BN280" s="551" t="e">
        <f t="array" ref="BN280">bdRateExtend($G280:$G285,M280:M285,$AC280:$AC285,AI280:AI285)</f>
        <v>#VALUE!</v>
      </c>
      <c r="BO280" s="548" t="e">
        <f t="array" ref="BO280">bdRateExtend($G280:$G283,N280:N283,$AC280:$AC283,AJ280:AJ283,"None", FALSE,1)</f>
        <v>#VALUE!</v>
      </c>
      <c r="BP280" s="585" t="e">
        <f t="array" ref="BP280">bdRateExtend($G280:$G285,N280:N285,$AC280:$AC285,AJ280:AJ285,"None", FALSE,1)</f>
        <v>#VALUE!</v>
      </c>
      <c r="BQ280" s="548" t="e">
        <f t="array" ref="BQ280">bdRateExtend($G280:$G283,O280:O283,$AC280:$AC283,AK280:AK283,"None", FALSE,1)</f>
        <v>#VALUE!</v>
      </c>
      <c r="BR280" s="585" t="e">
        <f t="array" ref="BR280">bdRateExtend($G280:$G285,O280:O285,$AC280:$AC285,AK280:AK285,"None", FALSE,1)</f>
        <v>#VALUE!</v>
      </c>
      <c r="BS280" s="551" t="e">
        <f t="array" ref="BS280">bdRateExtend($G280:$G283,P280:P283,$AC280:$AC283,AL280:AL283)</f>
        <v>#VALUE!</v>
      </c>
      <c r="BT280" s="551" t="e">
        <f t="array" ref="BT280">bdRateExtend($G280:$G285,P280:P285,$AC280:$AC285,AL280:AL285)</f>
        <v>#VALUE!</v>
      </c>
      <c r="BU280" s="551" t="e">
        <f t="array" ref="BU280">bdRateExtend($G280:$G283,Q280:Q283,$AC280:$AC283,AM280:AM283)</f>
        <v>#VALUE!</v>
      </c>
      <c r="BV280" s="551" t="e">
        <f t="array" ref="BV280">bdRateExtend($G280:$G285,Q280:Q285,$AC280:$AC285,AM280:AM285)</f>
        <v>#VALUE!</v>
      </c>
      <c r="BW280" s="551" t="e">
        <f t="array" ref="BW280">bdRateExtend($G280:$G283,R280:R283,$AC280:$AC283,AN280:AN283)</f>
        <v>#VALUE!</v>
      </c>
      <c r="BX280" s="551" t="e">
        <f t="array" ref="BX280">bdRateExtend($G280:$G285,R280:R285,$AC280:$AC285,AN280:AN285)</f>
        <v>#VALUE!</v>
      </c>
      <c r="BY280" s="551" t="e">
        <f t="array" ref="BY280">bdRateExtend($G280:$G285,S280:S285,$AC280:$AC285,AO280:AO285)</f>
        <v>#VALUE!</v>
      </c>
      <c r="BZ280" s="555" t="e">
        <f t="array" ref="BZ280">bdRateExtend($G280:$G285,T280:T285,$AC280:$AC285,AP280:AP285)</f>
        <v>#VALUE!</v>
      </c>
      <c r="CA280" s="555" t="e">
        <f t="array" ref="CA280">bdRateExtend($G280:$G285,U280:U285,$AC280:$AC285,AQ280:AQ285)</f>
        <v>#VALUE!</v>
      </c>
      <c r="CB280" s="575" t="e">
        <f>(Summary!$C$108*BX280+Summary!$C$109*BY280+Summary!$C$110*BZ280)/Summary!$C$111</f>
        <v>#VALUE!</v>
      </c>
      <c r="CC280" s="561" t="e">
        <f t="array" ref="CC280">bdCAMBIExtend($G280:$G283,V280:V283,$AC280:$AC283,AR280:AR283)</f>
        <v>#VALUE!</v>
      </c>
      <c r="CD280" s="561" t="e">
        <f t="array" ref="CD280">bdCAMBIExtend($G280:$G285,V280:V285,$AC280:$AC285,AR280:AR285)</f>
        <v>#VALUE!</v>
      </c>
      <c r="CE280" s="547">
        <f t="array" ref="CE280">testVMAFRange($G280:$G283,N280:N283,$AC280:$AC283,AJ280:AJ283)</f>
        <v>0</v>
      </c>
      <c r="CF280" s="543">
        <f t="array" ref="CF280">testVMAFRange($G280:$G285,N280:N285,$AC280:$AC285,AJ280:AJ285)</f>
        <v>0</v>
      </c>
      <c r="CG280" s="547">
        <f t="array" ref="CG280">testVMAFRange($G280:$G283,O280:O283,$AC280:$AC283,AK280:AK283)</f>
        <v>0</v>
      </c>
      <c r="CH280" s="543">
        <f t="array" ref="CH280">testVMAFRange($G280:$G285,O280:O285,$AC280:$AC285,AK280:AK285)</f>
        <v>0</v>
      </c>
    </row>
    <row r="281" spans="1:86" ht="17" hidden="1" customHeight="1" x14ac:dyDescent="0.2">
      <c r="A281" s="485"/>
      <c r="B281" s="566"/>
      <c r="C281" s="485"/>
      <c r="D281" s="590"/>
      <c r="E281" s="558"/>
      <c r="F281" s="239">
        <v>110</v>
      </c>
      <c r="G281" s="294">
        <f>'Anchor-AI'!L279</f>
        <v>0</v>
      </c>
      <c r="H281" s="295">
        <f>'Anchor-AI'!M279</f>
        <v>0</v>
      </c>
      <c r="I281" s="295">
        <f>'Anchor-AI'!N279</f>
        <v>0</v>
      </c>
      <c r="J281" s="295">
        <f>'Anchor-AI'!O279</f>
        <v>0</v>
      </c>
      <c r="K281" s="295">
        <f>(Summary!$C$63*H281+Summary!$C$64*I281+Summary!$C$65*J281)/Summary!$C$66</f>
        <v>0</v>
      </c>
      <c r="L281" s="295">
        <f>'Anchor-AI'!P279</f>
        <v>0</v>
      </c>
      <c r="M281" s="295">
        <f>'Anchor-AI'!Q279</f>
        <v>0</v>
      </c>
      <c r="N281" s="295">
        <f>'Anchor-AI'!R279</f>
        <v>0</v>
      </c>
      <c r="O281" s="295">
        <f>'Anchor-AI'!S279</f>
        <v>0</v>
      </c>
      <c r="P281" s="295">
        <f>'Anchor-AI'!T279</f>
        <v>0</v>
      </c>
      <c r="Q281" s="295">
        <f>'Anchor-AI'!U279</f>
        <v>0</v>
      </c>
      <c r="R281" s="295">
        <f>'Anchor-AI'!V279</f>
        <v>0</v>
      </c>
      <c r="S281" s="295">
        <f>'Anchor-AI'!W279</f>
        <v>0</v>
      </c>
      <c r="T281" s="295">
        <f>'Anchor-AI'!X279</f>
        <v>0</v>
      </c>
      <c r="U281" s="295">
        <f>10*LOG10(1/((Summary!$C$80/10^(R281/10)+Summary!$C$81/10^(S281/10)+Summary!$C$82/10^(T281/10))/Summary!$C$83))</f>
        <v>0</v>
      </c>
      <c r="V281" s="295">
        <f>'Anchor-AI'!Y279</f>
        <v>0</v>
      </c>
      <c r="W281" s="295">
        <f>'Anchor-AI'!Z279</f>
        <v>0</v>
      </c>
      <c r="X281" s="295">
        <f>'Anchor-AI'!AA279</f>
        <v>0</v>
      </c>
      <c r="Y281" s="357">
        <f>'Anchor-AI'!AB279</f>
        <v>0</v>
      </c>
      <c r="Z281" s="357">
        <f>'Anchor-AI'!AC279</f>
        <v>0</v>
      </c>
      <c r="AA281" s="296">
        <f t="shared" si="24"/>
        <v>0</v>
      </c>
      <c r="AC281" s="170">
        <f>'Test-AI'!L279</f>
        <v>0</v>
      </c>
      <c r="AD281" s="167">
        <f>'Test-AI'!M279</f>
        <v>0</v>
      </c>
      <c r="AE281" s="167">
        <f>'Test-AI'!N279</f>
        <v>0</v>
      </c>
      <c r="AF281" s="167">
        <f>'Test-AI'!O279</f>
        <v>0</v>
      </c>
      <c r="AG281" s="167">
        <f>(Summary!$C$63*AD281+Summary!$C$64*AE281+Summary!$C$65*AF281)/Summary!$C$66</f>
        <v>0</v>
      </c>
      <c r="AH281" s="167">
        <f>'Test-AI'!P279</f>
        <v>0</v>
      </c>
      <c r="AI281" s="167">
        <f>'Test-AI'!Q279</f>
        <v>0</v>
      </c>
      <c r="AJ281" s="167">
        <f>'Test-AI'!R279</f>
        <v>0</v>
      </c>
      <c r="AK281" s="167">
        <f>'Test-AI'!S279</f>
        <v>0</v>
      </c>
      <c r="AL281" s="167">
        <f>'Test-AI'!T279</f>
        <v>0</v>
      </c>
      <c r="AM281" s="167">
        <f>'Test-AI'!U279</f>
        <v>0</v>
      </c>
      <c r="AN281" s="167">
        <f>'Test-AI'!V279</f>
        <v>0</v>
      </c>
      <c r="AO281" s="167">
        <f>'Test-AI'!W279</f>
        <v>0</v>
      </c>
      <c r="AP281" s="167">
        <f>'Test-AI'!X279</f>
        <v>0</v>
      </c>
      <c r="AQ281" s="167">
        <f>10*LOG10(1/((Summary!$C$80/10^(AN281/10)+Summary!$C$81/10^(AO281/10)+Summary!$C$82/10^(AP281/10))/Summary!$C$83))</f>
        <v>0</v>
      </c>
      <c r="AR281" s="167">
        <f>'Test-AI'!Y279</f>
        <v>0</v>
      </c>
      <c r="AS281" s="167">
        <f>'Test-AI'!Z279</f>
        <v>0</v>
      </c>
      <c r="AT281" s="295">
        <f>'Test-AI'!AA279</f>
        <v>0</v>
      </c>
      <c r="AU281" s="357">
        <f>'Test-AI'!AB279</f>
        <v>0</v>
      </c>
      <c r="AV281" s="357">
        <f>'Test-AI'!AC279</f>
        <v>0</v>
      </c>
      <c r="AW281" s="296">
        <f t="shared" si="25"/>
        <v>0</v>
      </c>
      <c r="AX281" s="297" t="e">
        <f t="shared" si="26"/>
        <v>#DIV/0!</v>
      </c>
      <c r="AY281" s="298" t="e">
        <f t="shared" si="27"/>
        <v>#DIV/0!</v>
      </c>
      <c r="AZ281" s="297" t="e">
        <f t="shared" si="28"/>
        <v>#DIV/0!</v>
      </c>
      <c r="BA281" s="345" t="e">
        <f t="shared" si="29"/>
        <v>#DIV/0!</v>
      </c>
      <c r="BB281" s="75"/>
      <c r="BC281" s="75"/>
      <c r="BD281" s="565"/>
      <c r="BE281" s="550"/>
      <c r="BF281" s="552"/>
      <c r="BG281" s="552"/>
      <c r="BH281" s="552"/>
      <c r="BI281" s="552"/>
      <c r="BJ281" s="552"/>
      <c r="BK281" s="553"/>
      <c r="BL281" s="552"/>
      <c r="BM281" s="553"/>
      <c r="BN281" s="552"/>
      <c r="BO281" s="546"/>
      <c r="BP281" s="541"/>
      <c r="BQ281" s="546"/>
      <c r="BR281" s="541"/>
      <c r="BS281" s="553"/>
      <c r="BT281" s="552"/>
      <c r="BU281" s="553"/>
      <c r="BV281" s="552"/>
      <c r="BW281" s="553"/>
      <c r="BX281" s="552"/>
      <c r="BY281" s="552"/>
      <c r="BZ281" s="541"/>
      <c r="CA281" s="541"/>
      <c r="CB281" s="552"/>
      <c r="CC281" s="553"/>
      <c r="CD281" s="552"/>
      <c r="CE281" s="546"/>
      <c r="CF281" s="541"/>
      <c r="CG281" s="546"/>
      <c r="CH281" s="541"/>
    </row>
    <row r="282" spans="1:86" ht="17" hidden="1" customHeight="1" x14ac:dyDescent="0.2">
      <c r="A282" s="485"/>
      <c r="B282" s="566"/>
      <c r="C282" s="485"/>
      <c r="D282" s="590"/>
      <c r="E282" s="558"/>
      <c r="F282" s="239">
        <v>135</v>
      </c>
      <c r="G282" s="294">
        <f>'Anchor-AI'!L280</f>
        <v>0</v>
      </c>
      <c r="H282" s="295">
        <f>'Anchor-AI'!M280</f>
        <v>0</v>
      </c>
      <c r="I282" s="295">
        <f>'Anchor-AI'!N280</f>
        <v>0</v>
      </c>
      <c r="J282" s="295">
        <f>'Anchor-AI'!O280</f>
        <v>0</v>
      </c>
      <c r="K282" s="295">
        <f>(Summary!$C$63*H282+Summary!$C$64*I282+Summary!$C$65*J282)/Summary!$C$66</f>
        <v>0</v>
      </c>
      <c r="L282" s="295">
        <f>'Anchor-AI'!P280</f>
        <v>0</v>
      </c>
      <c r="M282" s="295">
        <f>'Anchor-AI'!Q280</f>
        <v>0</v>
      </c>
      <c r="N282" s="295">
        <f>'Anchor-AI'!R280</f>
        <v>0</v>
      </c>
      <c r="O282" s="295">
        <f>'Anchor-AI'!S280</f>
        <v>0</v>
      </c>
      <c r="P282" s="295">
        <f>'Anchor-AI'!T280</f>
        <v>0</v>
      </c>
      <c r="Q282" s="295">
        <f>'Anchor-AI'!U280</f>
        <v>0</v>
      </c>
      <c r="R282" s="295">
        <f>'Anchor-AI'!V280</f>
        <v>0</v>
      </c>
      <c r="S282" s="295">
        <f>'Anchor-AI'!W280</f>
        <v>0</v>
      </c>
      <c r="T282" s="295">
        <f>'Anchor-AI'!X280</f>
        <v>0</v>
      </c>
      <c r="U282" s="295">
        <f>10*LOG10(1/((Summary!$C$80/10^(R282/10)+Summary!$C$81/10^(S282/10)+Summary!$C$82/10^(T282/10))/Summary!$C$83))</f>
        <v>0</v>
      </c>
      <c r="V282" s="295">
        <f>'Anchor-AI'!Y280</f>
        <v>0</v>
      </c>
      <c r="W282" s="295">
        <f>'Anchor-AI'!Z280</f>
        <v>0</v>
      </c>
      <c r="X282" s="295">
        <f>'Anchor-AI'!AA280</f>
        <v>0</v>
      </c>
      <c r="Y282" s="357">
        <f>'Anchor-AI'!AB280</f>
        <v>0</v>
      </c>
      <c r="Z282" s="357">
        <f>'Anchor-AI'!AC280</f>
        <v>0</v>
      </c>
      <c r="AA282" s="296">
        <f t="shared" si="24"/>
        <v>0</v>
      </c>
      <c r="AC282" s="170">
        <f>'Test-AI'!L280</f>
        <v>0</v>
      </c>
      <c r="AD282" s="167">
        <f>'Test-AI'!M280</f>
        <v>0</v>
      </c>
      <c r="AE282" s="167">
        <f>'Test-AI'!N280</f>
        <v>0</v>
      </c>
      <c r="AF282" s="167">
        <f>'Test-AI'!O280</f>
        <v>0</v>
      </c>
      <c r="AG282" s="167">
        <f>(Summary!$C$63*AD282+Summary!$C$64*AE282+Summary!$C$65*AF282)/Summary!$C$66</f>
        <v>0</v>
      </c>
      <c r="AH282" s="167">
        <f>'Test-AI'!P280</f>
        <v>0</v>
      </c>
      <c r="AI282" s="167">
        <f>'Test-AI'!Q280</f>
        <v>0</v>
      </c>
      <c r="AJ282" s="167">
        <f>'Test-AI'!R280</f>
        <v>0</v>
      </c>
      <c r="AK282" s="167">
        <f>'Test-AI'!S280</f>
        <v>0</v>
      </c>
      <c r="AL282" s="167">
        <f>'Test-AI'!T280</f>
        <v>0</v>
      </c>
      <c r="AM282" s="167">
        <f>'Test-AI'!U280</f>
        <v>0</v>
      </c>
      <c r="AN282" s="167">
        <f>'Test-AI'!V280</f>
        <v>0</v>
      </c>
      <c r="AO282" s="167">
        <f>'Test-AI'!W280</f>
        <v>0</v>
      </c>
      <c r="AP282" s="167">
        <f>'Test-AI'!X280</f>
        <v>0</v>
      </c>
      <c r="AQ282" s="167">
        <f>10*LOG10(1/((Summary!$C$80/10^(AN282/10)+Summary!$C$81/10^(AO282/10)+Summary!$C$82/10^(AP282/10))/Summary!$C$83))</f>
        <v>0</v>
      </c>
      <c r="AR282" s="167">
        <f>'Test-AI'!Y280</f>
        <v>0</v>
      </c>
      <c r="AS282" s="167">
        <f>'Test-AI'!Z280</f>
        <v>0</v>
      </c>
      <c r="AT282" s="295">
        <f>'Test-AI'!AA280</f>
        <v>0</v>
      </c>
      <c r="AU282" s="357">
        <f>'Test-AI'!AB280</f>
        <v>0</v>
      </c>
      <c r="AV282" s="357">
        <f>'Test-AI'!AC280</f>
        <v>0</v>
      </c>
      <c r="AW282" s="296">
        <f t="shared" si="25"/>
        <v>0</v>
      </c>
      <c r="AX282" s="297" t="e">
        <f t="shared" si="26"/>
        <v>#DIV/0!</v>
      </c>
      <c r="AY282" s="298" t="e">
        <f t="shared" si="27"/>
        <v>#DIV/0!</v>
      </c>
      <c r="AZ282" s="297" t="e">
        <f t="shared" si="28"/>
        <v>#DIV/0!</v>
      </c>
      <c r="BA282" s="345" t="e">
        <f t="shared" si="29"/>
        <v>#DIV/0!</v>
      </c>
      <c r="BB282" s="75"/>
      <c r="BC282" s="75"/>
      <c r="BD282" s="573" t="s">
        <v>147</v>
      </c>
      <c r="BE282" s="549" t="e">
        <f t="array" ref="BE282">bdRateExtend($G281:$G284,H281:H284,$AC281:$AC284,AD281:AD284)</f>
        <v>#VALUE!</v>
      </c>
      <c r="BF282" s="552"/>
      <c r="BG282" s="552"/>
      <c r="BH282" s="552"/>
      <c r="BI282" s="552"/>
      <c r="BJ282" s="552"/>
      <c r="BK282" s="551" t="e">
        <f t="array" ref="BK282">bdRateExtend($G281:$G284,L281:L284,$AC281:$AC284,AH281:AH284)</f>
        <v>#VALUE!</v>
      </c>
      <c r="BL282" s="552"/>
      <c r="BM282" s="551" t="e">
        <f t="array" ref="BM282">bdRateExtend($G281:$G284,M281:M284,$AC281:$AC284,AI281:AI284)</f>
        <v>#VALUE!</v>
      </c>
      <c r="BN282" s="552"/>
      <c r="BO282" s="545" t="e">
        <f t="array" ref="BO282">bdRateExtend($G281:$G284,N281:N284,$AC281:$AC284,AJ281:AJ284,"None", FALSE,1)</f>
        <v>#VALUE!</v>
      </c>
      <c r="BP282" s="541"/>
      <c r="BQ282" s="545" t="e">
        <f t="array" ref="BQ282">bdRateExtend($G281:$G284,O281:O284,$AC281:$AC284,AK281:AK284,"None", FALSE,1)</f>
        <v>#VALUE!</v>
      </c>
      <c r="BR282" s="541"/>
      <c r="BS282" s="551" t="e">
        <f t="array" ref="BS282">bdRateExtend($G281:$G284,P281:P284,$AC281:$AC284,AL281:AL284)</f>
        <v>#VALUE!</v>
      </c>
      <c r="BT282" s="552"/>
      <c r="BU282" s="551" t="e">
        <f t="array" ref="BU282">bdRateExtend($G281:$G284,Q281:Q284,$AC281:$AC284,AM281:AM284)</f>
        <v>#VALUE!</v>
      </c>
      <c r="BV282" s="552"/>
      <c r="BW282" s="551" t="e">
        <f t="array" ref="BW282">bdRateExtend($G281:$G284,R281:R284,$AC281:$AC284,AN281:AN284)</f>
        <v>#VALUE!</v>
      </c>
      <c r="BX282" s="552"/>
      <c r="BY282" s="552"/>
      <c r="BZ282" s="541"/>
      <c r="CA282" s="541"/>
      <c r="CB282" s="552"/>
      <c r="CC282" s="561" t="e">
        <f t="array" ref="CC282">bdCAMBIExtend($G281:$G284,V281:V284,$AC281:$AC284,AR281:AR284)</f>
        <v>#VALUE!</v>
      </c>
      <c r="CD282" s="552"/>
      <c r="CE282" s="554">
        <f t="array" ref="CE282">testVMAFRange($G281:$G284,N281:N284,$AC281:$AC284,AJ281:AJ284)</f>
        <v>0</v>
      </c>
      <c r="CF282" s="541"/>
      <c r="CG282" s="554">
        <f t="array" ref="CG282">testVMAFRange($G281:$G284,O281:O284,$AC281:$AC284,AK281:AK284)</f>
        <v>0</v>
      </c>
      <c r="CH282" s="541"/>
    </row>
    <row r="283" spans="1:86" ht="17" hidden="1" customHeight="1" x14ac:dyDescent="0.2">
      <c r="A283" s="485"/>
      <c r="B283" s="566"/>
      <c r="C283" s="485"/>
      <c r="D283" s="590"/>
      <c r="E283" s="558"/>
      <c r="F283" s="239">
        <v>160</v>
      </c>
      <c r="G283" s="294">
        <f>'Anchor-AI'!L281</f>
        <v>0</v>
      </c>
      <c r="H283" s="295">
        <f>'Anchor-AI'!M281</f>
        <v>0</v>
      </c>
      <c r="I283" s="295">
        <f>'Anchor-AI'!N281</f>
        <v>0</v>
      </c>
      <c r="J283" s="295">
        <f>'Anchor-AI'!O281</f>
        <v>0</v>
      </c>
      <c r="K283" s="295">
        <f>(Summary!$C$63*H283+Summary!$C$64*I283+Summary!$C$65*J283)/Summary!$C$66</f>
        <v>0</v>
      </c>
      <c r="L283" s="295">
        <f>'Anchor-AI'!P281</f>
        <v>0</v>
      </c>
      <c r="M283" s="295">
        <f>'Anchor-AI'!Q281</f>
        <v>0</v>
      </c>
      <c r="N283" s="295">
        <f>'Anchor-AI'!R281</f>
        <v>0</v>
      </c>
      <c r="O283" s="295">
        <f>'Anchor-AI'!S281</f>
        <v>0</v>
      </c>
      <c r="P283" s="295">
        <f>'Anchor-AI'!T281</f>
        <v>0</v>
      </c>
      <c r="Q283" s="295">
        <f>'Anchor-AI'!U281</f>
        <v>0</v>
      </c>
      <c r="R283" s="295">
        <f>'Anchor-AI'!V281</f>
        <v>0</v>
      </c>
      <c r="S283" s="295">
        <f>'Anchor-AI'!W281</f>
        <v>0</v>
      </c>
      <c r="T283" s="295">
        <f>'Anchor-AI'!X281</f>
        <v>0</v>
      </c>
      <c r="U283" s="295">
        <f>10*LOG10(1/((Summary!$C$80/10^(R283/10)+Summary!$C$81/10^(S283/10)+Summary!$C$82/10^(T283/10))/Summary!$C$83))</f>
        <v>0</v>
      </c>
      <c r="V283" s="295">
        <f>'Anchor-AI'!Y281</f>
        <v>0</v>
      </c>
      <c r="W283" s="295">
        <f>'Anchor-AI'!Z281</f>
        <v>0</v>
      </c>
      <c r="X283" s="295">
        <f>'Anchor-AI'!AA281</f>
        <v>0</v>
      </c>
      <c r="Y283" s="357">
        <f>'Anchor-AI'!AB281</f>
        <v>0</v>
      </c>
      <c r="Z283" s="357">
        <f>'Anchor-AI'!AC281</f>
        <v>0</v>
      </c>
      <c r="AA283" s="296">
        <f t="shared" si="24"/>
        <v>0</v>
      </c>
      <c r="AC283" s="170">
        <f>'Test-AI'!L281</f>
        <v>0</v>
      </c>
      <c r="AD283" s="167">
        <f>'Test-AI'!M281</f>
        <v>0</v>
      </c>
      <c r="AE283" s="167">
        <f>'Test-AI'!N281</f>
        <v>0</v>
      </c>
      <c r="AF283" s="167">
        <f>'Test-AI'!O281</f>
        <v>0</v>
      </c>
      <c r="AG283" s="167">
        <f>(Summary!$C$63*AD283+Summary!$C$64*AE283+Summary!$C$65*AF283)/Summary!$C$66</f>
        <v>0</v>
      </c>
      <c r="AH283" s="167">
        <f>'Test-AI'!P281</f>
        <v>0</v>
      </c>
      <c r="AI283" s="167">
        <f>'Test-AI'!Q281</f>
        <v>0</v>
      </c>
      <c r="AJ283" s="167">
        <f>'Test-AI'!R281</f>
        <v>0</v>
      </c>
      <c r="AK283" s="167">
        <f>'Test-AI'!S281</f>
        <v>0</v>
      </c>
      <c r="AL283" s="167">
        <f>'Test-AI'!T281</f>
        <v>0</v>
      </c>
      <c r="AM283" s="167">
        <f>'Test-AI'!U281</f>
        <v>0</v>
      </c>
      <c r="AN283" s="167">
        <f>'Test-AI'!V281</f>
        <v>0</v>
      </c>
      <c r="AO283" s="167">
        <f>'Test-AI'!W281</f>
        <v>0</v>
      </c>
      <c r="AP283" s="167">
        <f>'Test-AI'!X281</f>
        <v>0</v>
      </c>
      <c r="AQ283" s="167">
        <f>10*LOG10(1/((Summary!$C$80/10^(AN283/10)+Summary!$C$81/10^(AO283/10)+Summary!$C$82/10^(AP283/10))/Summary!$C$83))</f>
        <v>0</v>
      </c>
      <c r="AR283" s="167">
        <f>'Test-AI'!Y281</f>
        <v>0</v>
      </c>
      <c r="AS283" s="167">
        <f>'Test-AI'!Z281</f>
        <v>0</v>
      </c>
      <c r="AT283" s="295">
        <f>'Test-AI'!AA281</f>
        <v>0</v>
      </c>
      <c r="AU283" s="357">
        <f>'Test-AI'!AB281</f>
        <v>0</v>
      </c>
      <c r="AV283" s="357">
        <f>'Test-AI'!AC281</f>
        <v>0</v>
      </c>
      <c r="AW283" s="296">
        <f t="shared" si="25"/>
        <v>0</v>
      </c>
      <c r="AX283" s="297" t="e">
        <f t="shared" si="26"/>
        <v>#DIV/0!</v>
      </c>
      <c r="AY283" s="298" t="e">
        <f t="shared" si="27"/>
        <v>#DIV/0!</v>
      </c>
      <c r="AZ283" s="297" t="e">
        <f t="shared" si="28"/>
        <v>#DIV/0!</v>
      </c>
      <c r="BA283" s="345" t="e">
        <f t="shared" si="29"/>
        <v>#DIV/0!</v>
      </c>
      <c r="BB283" s="75"/>
      <c r="BC283" s="75"/>
      <c r="BD283" s="565"/>
      <c r="BE283" s="550"/>
      <c r="BF283" s="552"/>
      <c r="BG283" s="552"/>
      <c r="BH283" s="552"/>
      <c r="BI283" s="552"/>
      <c r="BJ283" s="552"/>
      <c r="BK283" s="553"/>
      <c r="BL283" s="552"/>
      <c r="BM283" s="553"/>
      <c r="BN283" s="552"/>
      <c r="BO283" s="546"/>
      <c r="BP283" s="541"/>
      <c r="BQ283" s="546"/>
      <c r="BR283" s="541"/>
      <c r="BS283" s="553"/>
      <c r="BT283" s="552"/>
      <c r="BU283" s="553"/>
      <c r="BV283" s="552"/>
      <c r="BW283" s="553"/>
      <c r="BX283" s="552"/>
      <c r="BY283" s="552"/>
      <c r="BZ283" s="541"/>
      <c r="CA283" s="541"/>
      <c r="CB283" s="552"/>
      <c r="CC283" s="553"/>
      <c r="CD283" s="552"/>
      <c r="CE283" s="546"/>
      <c r="CF283" s="541"/>
      <c r="CG283" s="546"/>
      <c r="CH283" s="541"/>
    </row>
    <row r="284" spans="1:86" ht="17" hidden="1" customHeight="1" thickBot="1" x14ac:dyDescent="0.25">
      <c r="A284" s="485"/>
      <c r="B284" s="566"/>
      <c r="C284" s="485"/>
      <c r="D284" s="590"/>
      <c r="E284" s="558"/>
      <c r="F284" s="239">
        <v>185</v>
      </c>
      <c r="G284" s="294">
        <f>'Anchor-AI'!L282</f>
        <v>0</v>
      </c>
      <c r="H284" s="295">
        <f>'Anchor-AI'!M282</f>
        <v>0</v>
      </c>
      <c r="I284" s="295">
        <f>'Anchor-AI'!N282</f>
        <v>0</v>
      </c>
      <c r="J284" s="295">
        <f>'Anchor-AI'!O282</f>
        <v>0</v>
      </c>
      <c r="K284" s="295">
        <f>(Summary!$C$63*H284+Summary!$C$64*I284+Summary!$C$65*J284)/Summary!$C$66</f>
        <v>0</v>
      </c>
      <c r="L284" s="295">
        <f>'Anchor-AI'!P282</f>
        <v>0</v>
      </c>
      <c r="M284" s="295">
        <f>'Anchor-AI'!Q282</f>
        <v>0</v>
      </c>
      <c r="N284" s="295">
        <f>'Anchor-AI'!R282</f>
        <v>0</v>
      </c>
      <c r="O284" s="295">
        <f>'Anchor-AI'!S282</f>
        <v>0</v>
      </c>
      <c r="P284" s="295">
        <f>'Anchor-AI'!T282</f>
        <v>0</v>
      </c>
      <c r="Q284" s="295">
        <f>'Anchor-AI'!U282</f>
        <v>0</v>
      </c>
      <c r="R284" s="295">
        <f>'Anchor-AI'!V282</f>
        <v>0</v>
      </c>
      <c r="S284" s="295">
        <f>'Anchor-AI'!W282</f>
        <v>0</v>
      </c>
      <c r="T284" s="295">
        <f>'Anchor-AI'!X282</f>
        <v>0</v>
      </c>
      <c r="U284" s="295">
        <f>10*LOG10(1/((Summary!$C$80/10^(R284/10)+Summary!$C$81/10^(S284/10)+Summary!$C$82/10^(T284/10))/Summary!$C$83))</f>
        <v>0</v>
      </c>
      <c r="V284" s="295">
        <f>'Anchor-AI'!Y282</f>
        <v>0</v>
      </c>
      <c r="W284" s="295">
        <f>'Anchor-AI'!Z282</f>
        <v>0</v>
      </c>
      <c r="X284" s="295">
        <f>'Anchor-AI'!AA282</f>
        <v>0</v>
      </c>
      <c r="Y284" s="357">
        <f>'Anchor-AI'!AB282</f>
        <v>0</v>
      </c>
      <c r="Z284" s="357">
        <f>'Anchor-AI'!AC282</f>
        <v>0</v>
      </c>
      <c r="AA284" s="296">
        <f t="shared" si="24"/>
        <v>0</v>
      </c>
      <c r="AC284" s="170">
        <f>'Test-AI'!L282</f>
        <v>0</v>
      </c>
      <c r="AD284" s="167">
        <f>'Test-AI'!M282</f>
        <v>0</v>
      </c>
      <c r="AE284" s="167">
        <f>'Test-AI'!N282</f>
        <v>0</v>
      </c>
      <c r="AF284" s="167">
        <f>'Test-AI'!O282</f>
        <v>0</v>
      </c>
      <c r="AG284" s="167">
        <f>(Summary!$C$63*AD284+Summary!$C$64*AE284+Summary!$C$65*AF284)/Summary!$C$66</f>
        <v>0</v>
      </c>
      <c r="AH284" s="167">
        <f>'Test-AI'!P282</f>
        <v>0</v>
      </c>
      <c r="AI284" s="167">
        <f>'Test-AI'!Q282</f>
        <v>0</v>
      </c>
      <c r="AJ284" s="167">
        <f>'Test-AI'!R282</f>
        <v>0</v>
      </c>
      <c r="AK284" s="167">
        <f>'Test-AI'!S282</f>
        <v>0</v>
      </c>
      <c r="AL284" s="167">
        <f>'Test-AI'!T282</f>
        <v>0</v>
      </c>
      <c r="AM284" s="167">
        <f>'Test-AI'!U282</f>
        <v>0</v>
      </c>
      <c r="AN284" s="167">
        <f>'Test-AI'!V282</f>
        <v>0</v>
      </c>
      <c r="AO284" s="167">
        <f>'Test-AI'!W282</f>
        <v>0</v>
      </c>
      <c r="AP284" s="167">
        <f>'Test-AI'!X282</f>
        <v>0</v>
      </c>
      <c r="AQ284" s="167">
        <f>10*LOG10(1/((Summary!$C$80/10^(AN284/10)+Summary!$C$81/10^(AO284/10)+Summary!$C$82/10^(AP284/10))/Summary!$C$83))</f>
        <v>0</v>
      </c>
      <c r="AR284" s="167">
        <f>'Test-AI'!Y282</f>
        <v>0</v>
      </c>
      <c r="AS284" s="167">
        <f>'Test-AI'!Z282</f>
        <v>0</v>
      </c>
      <c r="AT284" s="295">
        <f>'Test-AI'!AA282</f>
        <v>0</v>
      </c>
      <c r="AU284" s="357">
        <f>'Test-AI'!AB282</f>
        <v>0</v>
      </c>
      <c r="AV284" s="357">
        <f>'Test-AI'!AC282</f>
        <v>0</v>
      </c>
      <c r="AW284" s="296">
        <f t="shared" si="25"/>
        <v>0</v>
      </c>
      <c r="AX284" s="297" t="e">
        <f t="shared" si="26"/>
        <v>#DIV/0!</v>
      </c>
      <c r="AY284" s="298" t="e">
        <f t="shared" si="27"/>
        <v>#DIV/0!</v>
      </c>
      <c r="AZ284" s="297" t="e">
        <f t="shared" si="28"/>
        <v>#DIV/0!</v>
      </c>
      <c r="BA284" s="345" t="e">
        <f t="shared" si="29"/>
        <v>#DIV/0!</v>
      </c>
      <c r="BB284" s="75"/>
      <c r="BC284" s="75"/>
      <c r="BD284" s="574" t="s">
        <v>46</v>
      </c>
      <c r="BE284" s="549" t="e">
        <f t="array" ref="BE284">bdRateExtend($G282:$G285,H282:H285,$AC282:$AC285,AD282:AD285)</f>
        <v>#VALUE!</v>
      </c>
      <c r="BF284" s="552"/>
      <c r="BG284" s="552"/>
      <c r="BH284" s="552"/>
      <c r="BI284" s="552"/>
      <c r="BJ284" s="552"/>
      <c r="BK284" s="551" t="e">
        <f t="array" ref="BK284">bdRateExtend($G282:$G285,L282:L285,$AC282:$AC285,AH282:AH285)</f>
        <v>#VALUE!</v>
      </c>
      <c r="BL284" s="552"/>
      <c r="BM284" s="551" t="e">
        <f t="array" ref="BM284">bdRateExtend($G282:$G285,M282:M285,$AC282:$AC285,AI282:AI285)</f>
        <v>#VALUE!</v>
      </c>
      <c r="BN284" s="552"/>
      <c r="BO284" s="545" t="e">
        <f t="array" ref="BO284">bdRateExtend($G282:$G285,N282:N285,$AC282:$AC285,AJ282:AJ285,"None", FALSE,1)</f>
        <v>#VALUE!</v>
      </c>
      <c r="BP284" s="541"/>
      <c r="BQ284" s="545" t="e">
        <f t="array" ref="BQ284">bdRateExtend($G282:$G285,O282:O285,$AC282:$AC285,AK282:AK285,"None", FALSE,1)</f>
        <v>#VALUE!</v>
      </c>
      <c r="BR284" s="541"/>
      <c r="BS284" s="551" t="e">
        <f t="array" ref="BS284">bdRateExtend($G282:$G285,P282:P285,$AC282:$AC285,AL282:AL285)</f>
        <v>#VALUE!</v>
      </c>
      <c r="BT284" s="552"/>
      <c r="BU284" s="551" t="e">
        <f t="array" ref="BU284">bdRateExtend($G282:$G285,Q282:Q285,$AC282:$AC285,AM282:AM285)</f>
        <v>#VALUE!</v>
      </c>
      <c r="BV284" s="552"/>
      <c r="BW284" s="551" t="e">
        <f t="array" ref="BW284">bdRateExtend($G282:$G285,R282:R285,$AC282:$AC285,AN282:AN285)</f>
        <v>#VALUE!</v>
      </c>
      <c r="BX284" s="552"/>
      <c r="BY284" s="552"/>
      <c r="BZ284" s="541"/>
      <c r="CA284" s="541"/>
      <c r="CB284" s="552"/>
      <c r="CC284" s="561" t="e">
        <f t="array" ref="CC284">bdCAMBIExtend($G282:$G285,V282:V285,$AC282:$AC285,AR282:AR285)</f>
        <v>#VALUE!</v>
      </c>
      <c r="CD284" s="552"/>
      <c r="CE284" s="554">
        <f t="array" ref="CE284">testVMAFRange($G282:$G285,N282:N285,$AC282:$AC285,AJ282:AJ285)</f>
        <v>0</v>
      </c>
      <c r="CF284" s="541"/>
      <c r="CG284" s="554">
        <f t="array" ref="CG284">testVMAFRange($G282:$G285,O282:O285,$AC282:$AC285,AK282:AK285)</f>
        <v>0</v>
      </c>
      <c r="CH284" s="541"/>
    </row>
    <row r="285" spans="1:86" ht="17" hidden="1" customHeight="1" thickBot="1" x14ac:dyDescent="0.25">
      <c r="A285" s="485"/>
      <c r="B285" s="596"/>
      <c r="C285" s="486"/>
      <c r="D285" s="591"/>
      <c r="E285" s="559"/>
      <c r="F285" s="240">
        <v>210</v>
      </c>
      <c r="G285" s="299">
        <f>'Anchor-AI'!L283</f>
        <v>0</v>
      </c>
      <c r="H285" s="300">
        <f>'Anchor-AI'!M283</f>
        <v>0</v>
      </c>
      <c r="I285" s="300">
        <f>'Anchor-AI'!N283</f>
        <v>0</v>
      </c>
      <c r="J285" s="300">
        <f>'Anchor-AI'!O283</f>
        <v>0</v>
      </c>
      <c r="K285" s="295">
        <f>(Summary!$C$63*H285+Summary!$C$64*I285+Summary!$C$65*J285)/Summary!$C$66</f>
        <v>0</v>
      </c>
      <c r="L285" s="300">
        <f>'Anchor-AI'!P283</f>
        <v>0</v>
      </c>
      <c r="M285" s="300">
        <f>'Anchor-AI'!Q283</f>
        <v>0</v>
      </c>
      <c r="N285" s="300">
        <f>'Anchor-AI'!R283</f>
        <v>0</v>
      </c>
      <c r="O285" s="300">
        <f>'Anchor-AI'!S283</f>
        <v>0</v>
      </c>
      <c r="P285" s="300">
        <f>'Anchor-AI'!T283</f>
        <v>0</v>
      </c>
      <c r="Q285" s="300">
        <f>'Anchor-AI'!U283</f>
        <v>0</v>
      </c>
      <c r="R285" s="300">
        <f>'Anchor-AI'!V283</f>
        <v>0</v>
      </c>
      <c r="S285" s="300">
        <f>'Anchor-AI'!W283</f>
        <v>0</v>
      </c>
      <c r="T285" s="300">
        <f>'Anchor-AI'!X283</f>
        <v>0</v>
      </c>
      <c r="U285" s="300">
        <f>10*LOG10(1/((Summary!$C$80/10^(R285/10)+Summary!$C$81/10^(S285/10)+Summary!$C$82/10^(T285/10))/Summary!$C$83))</f>
        <v>0</v>
      </c>
      <c r="V285" s="300">
        <f>'Anchor-AI'!Y283</f>
        <v>0</v>
      </c>
      <c r="W285" s="300">
        <f>'Anchor-AI'!Z283</f>
        <v>0</v>
      </c>
      <c r="X285" s="300">
        <f>'Anchor-AI'!AA283</f>
        <v>0</v>
      </c>
      <c r="Y285" s="357">
        <f>'Anchor-AI'!AB283</f>
        <v>0</v>
      </c>
      <c r="Z285" s="357">
        <f>'Anchor-AI'!AC283</f>
        <v>0</v>
      </c>
      <c r="AA285" s="301">
        <f t="shared" si="24"/>
        <v>0</v>
      </c>
      <c r="AC285" s="171">
        <f>'Test-AI'!L283</f>
        <v>0</v>
      </c>
      <c r="AD285" s="168">
        <f>'Test-AI'!M283</f>
        <v>0</v>
      </c>
      <c r="AE285" s="168">
        <f>'Test-AI'!N283</f>
        <v>0</v>
      </c>
      <c r="AF285" s="168">
        <f>'Test-AI'!O283</f>
        <v>0</v>
      </c>
      <c r="AG285" s="168">
        <f>(Summary!$C$63*AD285+Summary!$C$64*AE285+Summary!$C$65*AF285)/Summary!$C$66</f>
        <v>0</v>
      </c>
      <c r="AH285" s="168">
        <f>'Test-AI'!P283</f>
        <v>0</v>
      </c>
      <c r="AI285" s="168">
        <f>'Test-AI'!Q283</f>
        <v>0</v>
      </c>
      <c r="AJ285" s="168">
        <f>'Test-AI'!R283</f>
        <v>0</v>
      </c>
      <c r="AK285" s="168">
        <f>'Test-AI'!S283</f>
        <v>0</v>
      </c>
      <c r="AL285" s="168">
        <f>'Test-AI'!T283</f>
        <v>0</v>
      </c>
      <c r="AM285" s="168">
        <f>'Test-AI'!U283</f>
        <v>0</v>
      </c>
      <c r="AN285" s="168">
        <f>'Test-AI'!V283</f>
        <v>0</v>
      </c>
      <c r="AO285" s="168">
        <f>'Test-AI'!W283</f>
        <v>0</v>
      </c>
      <c r="AP285" s="168">
        <f>'Test-AI'!X283</f>
        <v>0</v>
      </c>
      <c r="AQ285" s="168">
        <f>10*LOG10(1/((Summary!$C$80/10^(AN285/10)+Summary!$C$81/10^(AO285/10)+Summary!$C$82/10^(AP285/10))/Summary!$C$83))</f>
        <v>0</v>
      </c>
      <c r="AR285" s="168">
        <f>'Test-AI'!Y283</f>
        <v>0</v>
      </c>
      <c r="AS285" s="168">
        <f>'Test-AI'!Z283</f>
        <v>0</v>
      </c>
      <c r="AT285" s="300">
        <f>'Test-AI'!AA283</f>
        <v>0</v>
      </c>
      <c r="AU285" s="357">
        <f>'Test-AI'!AB283</f>
        <v>0</v>
      </c>
      <c r="AV285" s="357">
        <f>'Test-AI'!AC283</f>
        <v>0</v>
      </c>
      <c r="AW285" s="301">
        <f t="shared" si="25"/>
        <v>0</v>
      </c>
      <c r="AX285" s="302" t="e">
        <f t="shared" si="26"/>
        <v>#DIV/0!</v>
      </c>
      <c r="AY285" s="303" t="e">
        <f t="shared" si="27"/>
        <v>#DIV/0!</v>
      </c>
      <c r="AZ285" s="297" t="e">
        <f t="shared" si="28"/>
        <v>#DIV/0!</v>
      </c>
      <c r="BA285" s="345" t="e">
        <f t="shared" si="29"/>
        <v>#DIV/0!</v>
      </c>
      <c r="BB285" s="75"/>
      <c r="BC285" s="75"/>
      <c r="BD285" s="570"/>
      <c r="BE285" s="550"/>
      <c r="BF285" s="553"/>
      <c r="BG285" s="553"/>
      <c r="BH285" s="553"/>
      <c r="BI285" s="553"/>
      <c r="BJ285" s="553"/>
      <c r="BK285" s="553"/>
      <c r="BL285" s="553"/>
      <c r="BM285" s="553"/>
      <c r="BN285" s="553"/>
      <c r="BO285" s="546"/>
      <c r="BP285" s="544"/>
      <c r="BQ285" s="546"/>
      <c r="BR285" s="544"/>
      <c r="BS285" s="553"/>
      <c r="BT285" s="553"/>
      <c r="BU285" s="553"/>
      <c r="BV285" s="553"/>
      <c r="BW285" s="553"/>
      <c r="BX285" s="553"/>
      <c r="BY285" s="553"/>
      <c r="BZ285" s="544"/>
      <c r="CA285" s="544"/>
      <c r="CB285" s="553"/>
      <c r="CC285" s="553"/>
      <c r="CD285" s="553"/>
      <c r="CE285" s="546"/>
      <c r="CF285" s="544"/>
      <c r="CG285" s="546"/>
      <c r="CH285" s="544"/>
    </row>
    <row r="286" spans="1:86" ht="17" hidden="1" customHeight="1" thickBot="1" x14ac:dyDescent="0.25">
      <c r="A286" s="485"/>
      <c r="B286" s="595" t="s">
        <v>148</v>
      </c>
      <c r="C286" s="586" t="s">
        <v>80</v>
      </c>
      <c r="D286" s="589">
        <v>60</v>
      </c>
      <c r="E286" s="557">
        <v>8</v>
      </c>
      <c r="F286" s="238">
        <v>85</v>
      </c>
      <c r="G286" s="289">
        <f>'Anchor-AI'!L284</f>
        <v>0</v>
      </c>
      <c r="H286" s="290">
        <f>'Anchor-AI'!M284</f>
        <v>0</v>
      </c>
      <c r="I286" s="290">
        <f>'Anchor-AI'!N284</f>
        <v>0</v>
      </c>
      <c r="J286" s="290">
        <f>'Anchor-AI'!O284</f>
        <v>0</v>
      </c>
      <c r="K286" s="290">
        <f>(Summary!$C$63*H286+Summary!$C$64*I286+Summary!$C$65*J286)/Summary!$C$66</f>
        <v>0</v>
      </c>
      <c r="L286" s="290">
        <f>'Anchor-AI'!P284</f>
        <v>0</v>
      </c>
      <c r="M286" s="290">
        <f>'Anchor-AI'!Q284</f>
        <v>0</v>
      </c>
      <c r="N286" s="290">
        <f>'Anchor-AI'!R284</f>
        <v>0</v>
      </c>
      <c r="O286" s="290">
        <f>'Anchor-AI'!S284</f>
        <v>0</v>
      </c>
      <c r="P286" s="290">
        <f>'Anchor-AI'!T284</f>
        <v>0</v>
      </c>
      <c r="Q286" s="290">
        <f>'Anchor-AI'!U284</f>
        <v>0</v>
      </c>
      <c r="R286" s="290">
        <f>'Anchor-AI'!V284</f>
        <v>0</v>
      </c>
      <c r="S286" s="290">
        <f>'Anchor-AI'!W284</f>
        <v>0</v>
      </c>
      <c r="T286" s="290">
        <f>'Anchor-AI'!X284</f>
        <v>0</v>
      </c>
      <c r="U286" s="290">
        <f>10*LOG10(1/((Summary!$C$80/10^(R286/10)+Summary!$C$81/10^(S286/10)+Summary!$C$82/10^(T286/10))/Summary!$C$83))</f>
        <v>0</v>
      </c>
      <c r="V286" s="290">
        <f>'Anchor-AI'!Y284</f>
        <v>0</v>
      </c>
      <c r="W286" s="290">
        <f>'Anchor-AI'!Z284</f>
        <v>0</v>
      </c>
      <c r="X286" s="290">
        <f>'Anchor-AI'!AA284</f>
        <v>0</v>
      </c>
      <c r="Y286" s="360">
        <f>'Anchor-AI'!AB284</f>
        <v>0</v>
      </c>
      <c r="Z286" s="360">
        <f>'Anchor-AI'!AC284</f>
        <v>0</v>
      </c>
      <c r="AA286" s="291">
        <f t="shared" si="24"/>
        <v>0</v>
      </c>
      <c r="AC286" s="169">
        <f>'Test-AI'!L284</f>
        <v>0</v>
      </c>
      <c r="AD286" s="166">
        <f>'Test-AI'!M284</f>
        <v>0</v>
      </c>
      <c r="AE286" s="166">
        <f>'Test-AI'!N284</f>
        <v>0</v>
      </c>
      <c r="AF286" s="166">
        <f>'Test-AI'!O284</f>
        <v>0</v>
      </c>
      <c r="AG286" s="166">
        <f>(Summary!$C$63*AD286+Summary!$C$64*AE286+Summary!$C$65*AF286)/Summary!$C$66</f>
        <v>0</v>
      </c>
      <c r="AH286" s="166">
        <f>'Test-AI'!P284</f>
        <v>0</v>
      </c>
      <c r="AI286" s="166">
        <f>'Test-AI'!Q284</f>
        <v>0</v>
      </c>
      <c r="AJ286" s="166">
        <f>'Test-AI'!R284</f>
        <v>0</v>
      </c>
      <c r="AK286" s="166">
        <f>'Test-AI'!S284</f>
        <v>0</v>
      </c>
      <c r="AL286" s="166">
        <f>'Test-AI'!T284</f>
        <v>0</v>
      </c>
      <c r="AM286" s="166">
        <f>'Test-AI'!U284</f>
        <v>0</v>
      </c>
      <c r="AN286" s="166">
        <f>'Test-AI'!V284</f>
        <v>0</v>
      </c>
      <c r="AO286" s="166">
        <f>'Test-AI'!W284</f>
        <v>0</v>
      </c>
      <c r="AP286" s="166">
        <f>'Test-AI'!X284</f>
        <v>0</v>
      </c>
      <c r="AQ286" s="166">
        <f>10*LOG10(1/((Summary!$C$80/10^(AN286/10)+Summary!$C$81/10^(AO286/10)+Summary!$C$82/10^(AP286/10))/Summary!$C$83))</f>
        <v>0</v>
      </c>
      <c r="AR286" s="166">
        <f>'Test-AI'!Y284</f>
        <v>0</v>
      </c>
      <c r="AS286" s="166">
        <f>'Test-AI'!Z284</f>
        <v>0</v>
      </c>
      <c r="AT286" s="290">
        <f>'Test-AI'!AA284</f>
        <v>0</v>
      </c>
      <c r="AU286" s="356">
        <f>'Test-AI'!AB284</f>
        <v>0</v>
      </c>
      <c r="AV286" s="356">
        <f>'Test-AI'!AC284</f>
        <v>0</v>
      </c>
      <c r="AW286" s="291">
        <f t="shared" si="25"/>
        <v>0</v>
      </c>
      <c r="AX286" s="292" t="e">
        <f t="shared" si="26"/>
        <v>#DIV/0!</v>
      </c>
      <c r="AY286" s="293" t="e">
        <f t="shared" si="27"/>
        <v>#DIV/0!</v>
      </c>
      <c r="AZ286" s="292" t="e">
        <f t="shared" si="28"/>
        <v>#DIV/0!</v>
      </c>
      <c r="BA286" s="344" t="e">
        <f t="shared" si="29"/>
        <v>#DIV/0!</v>
      </c>
      <c r="BB286" s="75"/>
      <c r="BC286" s="75"/>
      <c r="BD286" s="572" t="s">
        <v>39</v>
      </c>
      <c r="BE286" s="549" t="e">
        <f t="array" ref="BE286">bdRateExtend($G286:$G289,H286:H289,$AC286:$AC289,AD286:AD289)</f>
        <v>#VALUE!</v>
      </c>
      <c r="BF286" s="551" t="e">
        <f t="array" ref="BF286">bdRateExtend($G286:$G291,H286:H291,$AC286:$AC291,AD286:AD291)</f>
        <v>#VALUE!</v>
      </c>
      <c r="BG286" s="551" t="e">
        <f t="array" ref="BG286">bdRateExtend($G286:$G291,I286:I291,$AC286:$AC291,AE286:AE291)</f>
        <v>#VALUE!</v>
      </c>
      <c r="BH286" s="551" t="e">
        <f t="array" ref="BH286">bdRateExtend($G286:$G291,J286:J291,$AC286:$AC291,AF286:AF291)</f>
        <v>#VALUE!</v>
      </c>
      <c r="BI286" s="551" t="e">
        <f t="array" ref="BI286">bdRateExtend($G286:$G291,K286:K291,$AC286:$AC291,AG286:AG291)</f>
        <v>#VALUE!</v>
      </c>
      <c r="BJ286" s="575" t="e">
        <f>(Summary!$C$94*BF286+Summary!$C$95*BG286+Summary!$C$96*BH286)/Summary!$C$97</f>
        <v>#VALUE!</v>
      </c>
      <c r="BK286" s="551" t="e">
        <f t="array" ref="BK286">bdRateExtend($G286:$G289,L286:L289,$AC286:$AC289,AH286:AH289)</f>
        <v>#VALUE!</v>
      </c>
      <c r="BL286" s="551" t="e">
        <f t="array" ref="BL286">bdRateExtend($G286:$G291,L286:L291,$AC286:$AC291,AH286:AH291)</f>
        <v>#VALUE!</v>
      </c>
      <c r="BM286" s="551" t="e">
        <f t="array" ref="BM286">bdRateExtend($G286:$G289,M286:M289,$AC286:$AC289,AI286:AI289)</f>
        <v>#VALUE!</v>
      </c>
      <c r="BN286" s="551" t="e">
        <f t="array" ref="BN286">bdRateExtend($G286:$G291,M286:M291,$AC286:$AC291,AI286:AI291)</f>
        <v>#VALUE!</v>
      </c>
      <c r="BO286" s="548" t="e">
        <f t="array" ref="BO286">bdRateExtend($G286:$G289,N286:N289,$AC286:$AC289,AJ286:AJ289,"None", FALSE,1)</f>
        <v>#VALUE!</v>
      </c>
      <c r="BP286" s="585" t="e">
        <f t="array" ref="BP286">bdRateExtend($G286:$G291,N286:N291,$AC286:$AC291,AJ286:AJ291,"None", FALSE,1)</f>
        <v>#VALUE!</v>
      </c>
      <c r="BQ286" s="548" t="e">
        <f t="array" ref="BQ286">bdRateExtend($G286:$G289,O286:O289,$AC286:$AC289,AK286:AK289,"None", FALSE,1)</f>
        <v>#VALUE!</v>
      </c>
      <c r="BR286" s="585" t="e">
        <f t="array" ref="BR286">bdRateExtend($G286:$G291,O286:O291,$AC286:$AC291,AK286:AK291,"None", FALSE,1)</f>
        <v>#VALUE!</v>
      </c>
      <c r="BS286" s="551" t="e">
        <f t="array" ref="BS286">bdRateExtend($G286:$G289,P286:P289,$AC286:$AC289,AL286:AL289)</f>
        <v>#VALUE!</v>
      </c>
      <c r="BT286" s="551" t="e">
        <f t="array" ref="BT286">bdRateExtend($G286:$G291,P286:P291,$AC286:$AC291,AL286:AL291)</f>
        <v>#VALUE!</v>
      </c>
      <c r="BU286" s="551" t="e">
        <f t="array" ref="BU286">bdRateExtend($G286:$G289,Q286:Q289,$AC286:$AC289,AM286:AM289)</f>
        <v>#VALUE!</v>
      </c>
      <c r="BV286" s="551" t="e">
        <f t="array" ref="BV286">bdRateExtend($G286:$G291,Q286:Q291,$AC286:$AC291,AM286:AM291)</f>
        <v>#VALUE!</v>
      </c>
      <c r="BW286" s="551" t="e">
        <f t="array" ref="BW286">bdRateExtend($G286:$G289,R286:R289,$AC286:$AC289,AN286:AN289)</f>
        <v>#VALUE!</v>
      </c>
      <c r="BX286" s="551" t="e">
        <f t="array" ref="BX286">bdRateExtend($G286:$G291,R286:R291,$AC286:$AC291,AN286:AN291)</f>
        <v>#VALUE!</v>
      </c>
      <c r="BY286" s="551" t="e">
        <f t="array" ref="BY286">bdRateExtend($G286:$G291,S286:S291,$AC286:$AC291,AO286:AO291)</f>
        <v>#VALUE!</v>
      </c>
      <c r="BZ286" s="555" t="e">
        <f t="array" ref="BZ286">bdRateExtend($G286:$G291,T286:T291,$AC286:$AC291,AP286:AP291)</f>
        <v>#VALUE!</v>
      </c>
      <c r="CA286" s="555" t="e">
        <f t="array" ref="CA286">bdRateExtend($G286:$G291,U286:U291,$AC286:$AC291,AQ286:AQ291)</f>
        <v>#VALUE!</v>
      </c>
      <c r="CB286" s="575" t="e">
        <f>(Summary!$C$108*BX286+Summary!$C$109*BY286+Summary!$C$110*BZ286)/Summary!$C$111</f>
        <v>#VALUE!</v>
      </c>
      <c r="CC286" s="561" t="e">
        <f t="array" ref="CC286">bdCAMBIExtend($G286:$G289,V286:V289,$AC286:$AC289,AR286:AR289)</f>
        <v>#VALUE!</v>
      </c>
      <c r="CD286" s="561" t="e">
        <f t="array" ref="CD286">bdCAMBIExtend($G286:$G291,V286:V291,$AC286:$AC291,AR286:AR291)</f>
        <v>#VALUE!</v>
      </c>
      <c r="CE286" s="547">
        <f t="array" ref="CE286">testVMAFRange($G286:$G289,N286:N289,$AC286:$AC289,AJ286:AJ289)</f>
        <v>0</v>
      </c>
      <c r="CF286" s="543">
        <f t="array" ref="CF286">testVMAFRange($G286:$G291,N286:N291,$AC286:$AC291,AJ286:AJ291)</f>
        <v>0</v>
      </c>
      <c r="CG286" s="547">
        <f t="array" ref="CG286">testVMAFRange($G286:$G289,O286:O289,$AC286:$AC289,AK286:AK289)</f>
        <v>0</v>
      </c>
      <c r="CH286" s="543">
        <f t="array" ref="CH286">testVMAFRange($G286:$G291,O286:O291,$AC286:$AC291,AK286:AK291)</f>
        <v>0</v>
      </c>
    </row>
    <row r="287" spans="1:86" ht="17" hidden="1" customHeight="1" x14ac:dyDescent="0.2">
      <c r="A287" s="485"/>
      <c r="B287" s="566"/>
      <c r="C287" s="485"/>
      <c r="D287" s="590"/>
      <c r="E287" s="558"/>
      <c r="F287" s="239">
        <v>110</v>
      </c>
      <c r="G287" s="294">
        <f>'Anchor-AI'!L285</f>
        <v>0</v>
      </c>
      <c r="H287" s="295">
        <f>'Anchor-AI'!M285</f>
        <v>0</v>
      </c>
      <c r="I287" s="295">
        <f>'Anchor-AI'!N285</f>
        <v>0</v>
      </c>
      <c r="J287" s="295">
        <f>'Anchor-AI'!O285</f>
        <v>0</v>
      </c>
      <c r="K287" s="295">
        <f>(Summary!$C$63*H287+Summary!$C$64*I287+Summary!$C$65*J287)/Summary!$C$66</f>
        <v>0</v>
      </c>
      <c r="L287" s="295">
        <f>'Anchor-AI'!P285</f>
        <v>0</v>
      </c>
      <c r="M287" s="295">
        <f>'Anchor-AI'!Q285</f>
        <v>0</v>
      </c>
      <c r="N287" s="295">
        <f>'Anchor-AI'!R285</f>
        <v>0</v>
      </c>
      <c r="O287" s="295">
        <f>'Anchor-AI'!S285</f>
        <v>0</v>
      </c>
      <c r="P287" s="295">
        <f>'Anchor-AI'!T285</f>
        <v>0</v>
      </c>
      <c r="Q287" s="295">
        <f>'Anchor-AI'!U285</f>
        <v>0</v>
      </c>
      <c r="R287" s="295">
        <f>'Anchor-AI'!V285</f>
        <v>0</v>
      </c>
      <c r="S287" s="295">
        <f>'Anchor-AI'!W285</f>
        <v>0</v>
      </c>
      <c r="T287" s="295">
        <f>'Anchor-AI'!X285</f>
        <v>0</v>
      </c>
      <c r="U287" s="295">
        <f>10*LOG10(1/((Summary!$C$80/10^(R287/10)+Summary!$C$81/10^(S287/10)+Summary!$C$82/10^(T287/10))/Summary!$C$83))</f>
        <v>0</v>
      </c>
      <c r="V287" s="295">
        <f>'Anchor-AI'!Y285</f>
        <v>0</v>
      </c>
      <c r="W287" s="295">
        <f>'Anchor-AI'!Z285</f>
        <v>0</v>
      </c>
      <c r="X287" s="295">
        <f>'Anchor-AI'!AA285</f>
        <v>0</v>
      </c>
      <c r="Y287" s="357">
        <f>'Anchor-AI'!AB285</f>
        <v>0</v>
      </c>
      <c r="Z287" s="357">
        <f>'Anchor-AI'!AC285</f>
        <v>0</v>
      </c>
      <c r="AA287" s="296">
        <f t="shared" si="24"/>
        <v>0</v>
      </c>
      <c r="AC287" s="170">
        <f>'Test-AI'!L285</f>
        <v>0</v>
      </c>
      <c r="AD287" s="167">
        <f>'Test-AI'!M285</f>
        <v>0</v>
      </c>
      <c r="AE287" s="167">
        <f>'Test-AI'!N285</f>
        <v>0</v>
      </c>
      <c r="AF287" s="167">
        <f>'Test-AI'!O285</f>
        <v>0</v>
      </c>
      <c r="AG287" s="167">
        <f>(Summary!$C$63*AD287+Summary!$C$64*AE287+Summary!$C$65*AF287)/Summary!$C$66</f>
        <v>0</v>
      </c>
      <c r="AH287" s="167">
        <f>'Test-AI'!P285</f>
        <v>0</v>
      </c>
      <c r="AI287" s="167">
        <f>'Test-AI'!Q285</f>
        <v>0</v>
      </c>
      <c r="AJ287" s="167">
        <f>'Test-AI'!R285</f>
        <v>0</v>
      </c>
      <c r="AK287" s="167">
        <f>'Test-AI'!S285</f>
        <v>0</v>
      </c>
      <c r="AL287" s="167">
        <f>'Test-AI'!T285</f>
        <v>0</v>
      </c>
      <c r="AM287" s="167">
        <f>'Test-AI'!U285</f>
        <v>0</v>
      </c>
      <c r="AN287" s="167">
        <f>'Test-AI'!V285</f>
        <v>0</v>
      </c>
      <c r="AO287" s="167">
        <f>'Test-AI'!W285</f>
        <v>0</v>
      </c>
      <c r="AP287" s="167">
        <f>'Test-AI'!X285</f>
        <v>0</v>
      </c>
      <c r="AQ287" s="167">
        <f>10*LOG10(1/((Summary!$C$80/10^(AN287/10)+Summary!$C$81/10^(AO287/10)+Summary!$C$82/10^(AP287/10))/Summary!$C$83))</f>
        <v>0</v>
      </c>
      <c r="AR287" s="167">
        <f>'Test-AI'!Y285</f>
        <v>0</v>
      </c>
      <c r="AS287" s="167">
        <f>'Test-AI'!Z285</f>
        <v>0</v>
      </c>
      <c r="AT287" s="295">
        <f>'Test-AI'!AA285</f>
        <v>0</v>
      </c>
      <c r="AU287" s="357">
        <f>'Test-AI'!AB285</f>
        <v>0</v>
      </c>
      <c r="AV287" s="357">
        <f>'Test-AI'!AC285</f>
        <v>0</v>
      </c>
      <c r="AW287" s="296">
        <f t="shared" si="25"/>
        <v>0</v>
      </c>
      <c r="AX287" s="297" t="e">
        <f t="shared" si="26"/>
        <v>#DIV/0!</v>
      </c>
      <c r="AY287" s="298" t="e">
        <f t="shared" si="27"/>
        <v>#DIV/0!</v>
      </c>
      <c r="AZ287" s="297" t="e">
        <f t="shared" si="28"/>
        <v>#DIV/0!</v>
      </c>
      <c r="BA287" s="345" t="e">
        <f t="shared" si="29"/>
        <v>#DIV/0!</v>
      </c>
      <c r="BB287" s="75"/>
      <c r="BC287" s="75"/>
      <c r="BD287" s="565"/>
      <c r="BE287" s="550"/>
      <c r="BF287" s="552"/>
      <c r="BG287" s="552"/>
      <c r="BH287" s="552"/>
      <c r="BI287" s="552"/>
      <c r="BJ287" s="552"/>
      <c r="BK287" s="553"/>
      <c r="BL287" s="552"/>
      <c r="BM287" s="553"/>
      <c r="BN287" s="552"/>
      <c r="BO287" s="546"/>
      <c r="BP287" s="541"/>
      <c r="BQ287" s="546"/>
      <c r="BR287" s="541"/>
      <c r="BS287" s="553"/>
      <c r="BT287" s="552"/>
      <c r="BU287" s="553"/>
      <c r="BV287" s="552"/>
      <c r="BW287" s="553"/>
      <c r="BX287" s="552"/>
      <c r="BY287" s="552"/>
      <c r="BZ287" s="541"/>
      <c r="CA287" s="541"/>
      <c r="CB287" s="552"/>
      <c r="CC287" s="553"/>
      <c r="CD287" s="552"/>
      <c r="CE287" s="546"/>
      <c r="CF287" s="541"/>
      <c r="CG287" s="546"/>
      <c r="CH287" s="541"/>
    </row>
    <row r="288" spans="1:86" ht="17" hidden="1" customHeight="1" x14ac:dyDescent="0.2">
      <c r="A288" s="485"/>
      <c r="B288" s="566"/>
      <c r="C288" s="485"/>
      <c r="D288" s="590"/>
      <c r="E288" s="558"/>
      <c r="F288" s="239">
        <v>135</v>
      </c>
      <c r="G288" s="294">
        <f>'Anchor-AI'!L286</f>
        <v>0</v>
      </c>
      <c r="H288" s="295">
        <f>'Anchor-AI'!M286</f>
        <v>0</v>
      </c>
      <c r="I288" s="295">
        <f>'Anchor-AI'!N286</f>
        <v>0</v>
      </c>
      <c r="J288" s="295">
        <f>'Anchor-AI'!O286</f>
        <v>0</v>
      </c>
      <c r="K288" s="295">
        <f>(Summary!$C$63*H288+Summary!$C$64*I288+Summary!$C$65*J288)/Summary!$C$66</f>
        <v>0</v>
      </c>
      <c r="L288" s="295">
        <f>'Anchor-AI'!P286</f>
        <v>0</v>
      </c>
      <c r="M288" s="295">
        <f>'Anchor-AI'!Q286</f>
        <v>0</v>
      </c>
      <c r="N288" s="295">
        <f>'Anchor-AI'!R286</f>
        <v>0</v>
      </c>
      <c r="O288" s="295">
        <f>'Anchor-AI'!S286</f>
        <v>0</v>
      </c>
      <c r="P288" s="295">
        <f>'Anchor-AI'!T286</f>
        <v>0</v>
      </c>
      <c r="Q288" s="295">
        <f>'Anchor-AI'!U286</f>
        <v>0</v>
      </c>
      <c r="R288" s="295">
        <f>'Anchor-AI'!V286</f>
        <v>0</v>
      </c>
      <c r="S288" s="295">
        <f>'Anchor-AI'!W286</f>
        <v>0</v>
      </c>
      <c r="T288" s="295">
        <f>'Anchor-AI'!X286</f>
        <v>0</v>
      </c>
      <c r="U288" s="295">
        <f>10*LOG10(1/((Summary!$C$80/10^(R288/10)+Summary!$C$81/10^(S288/10)+Summary!$C$82/10^(T288/10))/Summary!$C$83))</f>
        <v>0</v>
      </c>
      <c r="V288" s="295">
        <f>'Anchor-AI'!Y286</f>
        <v>0</v>
      </c>
      <c r="W288" s="295">
        <f>'Anchor-AI'!Z286</f>
        <v>0</v>
      </c>
      <c r="X288" s="295">
        <f>'Anchor-AI'!AA286</f>
        <v>0</v>
      </c>
      <c r="Y288" s="357">
        <f>'Anchor-AI'!AB286</f>
        <v>0</v>
      </c>
      <c r="Z288" s="357">
        <f>'Anchor-AI'!AC286</f>
        <v>0</v>
      </c>
      <c r="AA288" s="296">
        <f t="shared" si="24"/>
        <v>0</v>
      </c>
      <c r="AC288" s="170">
        <f>'Test-AI'!L286</f>
        <v>0</v>
      </c>
      <c r="AD288" s="167">
        <f>'Test-AI'!M286</f>
        <v>0</v>
      </c>
      <c r="AE288" s="167">
        <f>'Test-AI'!N286</f>
        <v>0</v>
      </c>
      <c r="AF288" s="167">
        <f>'Test-AI'!O286</f>
        <v>0</v>
      </c>
      <c r="AG288" s="167">
        <f>(Summary!$C$63*AD288+Summary!$C$64*AE288+Summary!$C$65*AF288)/Summary!$C$66</f>
        <v>0</v>
      </c>
      <c r="AH288" s="167">
        <f>'Test-AI'!P286</f>
        <v>0</v>
      </c>
      <c r="AI288" s="167">
        <f>'Test-AI'!Q286</f>
        <v>0</v>
      </c>
      <c r="AJ288" s="167">
        <f>'Test-AI'!R286</f>
        <v>0</v>
      </c>
      <c r="AK288" s="167">
        <f>'Test-AI'!S286</f>
        <v>0</v>
      </c>
      <c r="AL288" s="167">
        <f>'Test-AI'!T286</f>
        <v>0</v>
      </c>
      <c r="AM288" s="167">
        <f>'Test-AI'!U286</f>
        <v>0</v>
      </c>
      <c r="AN288" s="167">
        <f>'Test-AI'!V286</f>
        <v>0</v>
      </c>
      <c r="AO288" s="167">
        <f>'Test-AI'!W286</f>
        <v>0</v>
      </c>
      <c r="AP288" s="167">
        <f>'Test-AI'!X286</f>
        <v>0</v>
      </c>
      <c r="AQ288" s="167">
        <f>10*LOG10(1/((Summary!$C$80/10^(AN288/10)+Summary!$C$81/10^(AO288/10)+Summary!$C$82/10^(AP288/10))/Summary!$C$83))</f>
        <v>0</v>
      </c>
      <c r="AR288" s="167">
        <f>'Test-AI'!Y286</f>
        <v>0</v>
      </c>
      <c r="AS288" s="167">
        <f>'Test-AI'!Z286</f>
        <v>0</v>
      </c>
      <c r="AT288" s="295">
        <f>'Test-AI'!AA286</f>
        <v>0</v>
      </c>
      <c r="AU288" s="357">
        <f>'Test-AI'!AB286</f>
        <v>0</v>
      </c>
      <c r="AV288" s="357">
        <f>'Test-AI'!AC286</f>
        <v>0</v>
      </c>
      <c r="AW288" s="296">
        <f t="shared" si="25"/>
        <v>0</v>
      </c>
      <c r="AX288" s="297" t="e">
        <f t="shared" si="26"/>
        <v>#DIV/0!</v>
      </c>
      <c r="AY288" s="298" t="e">
        <f t="shared" si="27"/>
        <v>#DIV/0!</v>
      </c>
      <c r="AZ288" s="297" t="e">
        <f t="shared" si="28"/>
        <v>#DIV/0!</v>
      </c>
      <c r="BA288" s="345" t="e">
        <f t="shared" si="29"/>
        <v>#DIV/0!</v>
      </c>
      <c r="BB288" s="75"/>
      <c r="BC288" s="75"/>
      <c r="BD288" s="573" t="s">
        <v>147</v>
      </c>
      <c r="BE288" s="549" t="e">
        <f t="array" ref="BE288">bdRateExtend($G287:$G290,H287:H290,$AC287:$AC290,AD287:AD290)</f>
        <v>#VALUE!</v>
      </c>
      <c r="BF288" s="552"/>
      <c r="BG288" s="552"/>
      <c r="BH288" s="552"/>
      <c r="BI288" s="552"/>
      <c r="BJ288" s="552"/>
      <c r="BK288" s="551" t="e">
        <f t="array" ref="BK288">bdRateExtend($G287:$G290,L287:L290,$AC287:$AC290,AH287:AH290)</f>
        <v>#VALUE!</v>
      </c>
      <c r="BL288" s="552"/>
      <c r="BM288" s="551" t="e">
        <f t="array" ref="BM288">bdRateExtend($G287:$G290,M287:M290,$AC287:$AC290,AI287:AI290)</f>
        <v>#VALUE!</v>
      </c>
      <c r="BN288" s="552"/>
      <c r="BO288" s="545" t="e">
        <f t="array" ref="BO288">bdRateExtend($G287:$G290,N287:N290,$AC287:$AC290,AJ287:AJ290,"None", FALSE,1)</f>
        <v>#VALUE!</v>
      </c>
      <c r="BP288" s="541"/>
      <c r="BQ288" s="545" t="e">
        <f t="array" ref="BQ288">bdRateExtend($G287:$G290,O287:O290,$AC287:$AC290,AK287:AK290,"None", FALSE,1)</f>
        <v>#VALUE!</v>
      </c>
      <c r="BR288" s="541"/>
      <c r="BS288" s="551" t="e">
        <f t="array" ref="BS288">bdRateExtend($G287:$G290,P287:P290,$AC287:$AC290,AL287:AL290)</f>
        <v>#VALUE!</v>
      </c>
      <c r="BT288" s="552"/>
      <c r="BU288" s="551" t="e">
        <f t="array" ref="BU288">bdRateExtend($G287:$G290,Q287:Q290,$AC287:$AC290,AM287:AM290)</f>
        <v>#VALUE!</v>
      </c>
      <c r="BV288" s="552"/>
      <c r="BW288" s="551" t="e">
        <f t="array" ref="BW288">bdRateExtend($G287:$G290,R287:R290,$AC287:$AC290,AN287:AN290)</f>
        <v>#VALUE!</v>
      </c>
      <c r="BX288" s="552"/>
      <c r="BY288" s="552"/>
      <c r="BZ288" s="541"/>
      <c r="CA288" s="541"/>
      <c r="CB288" s="552"/>
      <c r="CC288" s="561" t="e">
        <f t="array" ref="CC288">bdCAMBIExtend($G287:$G290,V287:V290,$AC287:$AC290,AR287:AR290)</f>
        <v>#VALUE!</v>
      </c>
      <c r="CD288" s="552"/>
      <c r="CE288" s="554">
        <f t="array" ref="CE288">testVMAFRange($G287:$G290,N287:N290,$AC287:$AC290,AJ287:AJ290)</f>
        <v>0</v>
      </c>
      <c r="CF288" s="541"/>
      <c r="CG288" s="554">
        <f t="array" ref="CG288">testVMAFRange($G287:$G290,O287:O290,$AC287:$AC290,AK287:AK290)</f>
        <v>0</v>
      </c>
      <c r="CH288" s="541"/>
    </row>
    <row r="289" spans="1:86" ht="17" hidden="1" customHeight="1" x14ac:dyDescent="0.2">
      <c r="A289" s="485"/>
      <c r="B289" s="566"/>
      <c r="C289" s="485"/>
      <c r="D289" s="590"/>
      <c r="E289" s="558"/>
      <c r="F289" s="239">
        <v>160</v>
      </c>
      <c r="G289" s="294">
        <f>'Anchor-AI'!L287</f>
        <v>0</v>
      </c>
      <c r="H289" s="295">
        <f>'Anchor-AI'!M287</f>
        <v>0</v>
      </c>
      <c r="I289" s="295">
        <f>'Anchor-AI'!N287</f>
        <v>0</v>
      </c>
      <c r="J289" s="295">
        <f>'Anchor-AI'!O287</f>
        <v>0</v>
      </c>
      <c r="K289" s="295">
        <f>(Summary!$C$63*H289+Summary!$C$64*I289+Summary!$C$65*J289)/Summary!$C$66</f>
        <v>0</v>
      </c>
      <c r="L289" s="295">
        <f>'Anchor-AI'!P287</f>
        <v>0</v>
      </c>
      <c r="M289" s="295">
        <f>'Anchor-AI'!Q287</f>
        <v>0</v>
      </c>
      <c r="N289" s="295">
        <f>'Anchor-AI'!R287</f>
        <v>0</v>
      </c>
      <c r="O289" s="295">
        <f>'Anchor-AI'!S287</f>
        <v>0</v>
      </c>
      <c r="P289" s="295">
        <f>'Anchor-AI'!T287</f>
        <v>0</v>
      </c>
      <c r="Q289" s="295">
        <f>'Anchor-AI'!U287</f>
        <v>0</v>
      </c>
      <c r="R289" s="295">
        <f>'Anchor-AI'!V287</f>
        <v>0</v>
      </c>
      <c r="S289" s="295">
        <f>'Anchor-AI'!W287</f>
        <v>0</v>
      </c>
      <c r="T289" s="295">
        <f>'Anchor-AI'!X287</f>
        <v>0</v>
      </c>
      <c r="U289" s="295">
        <f>10*LOG10(1/((Summary!$C$80/10^(R289/10)+Summary!$C$81/10^(S289/10)+Summary!$C$82/10^(T289/10))/Summary!$C$83))</f>
        <v>0</v>
      </c>
      <c r="V289" s="295">
        <f>'Anchor-AI'!Y287</f>
        <v>0</v>
      </c>
      <c r="W289" s="295">
        <f>'Anchor-AI'!Z287</f>
        <v>0</v>
      </c>
      <c r="X289" s="295">
        <f>'Anchor-AI'!AA287</f>
        <v>0</v>
      </c>
      <c r="Y289" s="357">
        <f>'Anchor-AI'!AB287</f>
        <v>0</v>
      </c>
      <c r="Z289" s="357">
        <f>'Anchor-AI'!AC287</f>
        <v>0</v>
      </c>
      <c r="AA289" s="296">
        <f t="shared" si="24"/>
        <v>0</v>
      </c>
      <c r="AC289" s="170">
        <f>'Test-AI'!L287</f>
        <v>0</v>
      </c>
      <c r="AD289" s="167">
        <f>'Test-AI'!M287</f>
        <v>0</v>
      </c>
      <c r="AE289" s="167">
        <f>'Test-AI'!N287</f>
        <v>0</v>
      </c>
      <c r="AF289" s="167">
        <f>'Test-AI'!O287</f>
        <v>0</v>
      </c>
      <c r="AG289" s="167">
        <f>(Summary!$C$63*AD289+Summary!$C$64*AE289+Summary!$C$65*AF289)/Summary!$C$66</f>
        <v>0</v>
      </c>
      <c r="AH289" s="167">
        <f>'Test-AI'!P287</f>
        <v>0</v>
      </c>
      <c r="AI289" s="167">
        <f>'Test-AI'!Q287</f>
        <v>0</v>
      </c>
      <c r="AJ289" s="167">
        <f>'Test-AI'!R287</f>
        <v>0</v>
      </c>
      <c r="AK289" s="167">
        <f>'Test-AI'!S287</f>
        <v>0</v>
      </c>
      <c r="AL289" s="167">
        <f>'Test-AI'!T287</f>
        <v>0</v>
      </c>
      <c r="AM289" s="167">
        <f>'Test-AI'!U287</f>
        <v>0</v>
      </c>
      <c r="AN289" s="167">
        <f>'Test-AI'!V287</f>
        <v>0</v>
      </c>
      <c r="AO289" s="167">
        <f>'Test-AI'!W287</f>
        <v>0</v>
      </c>
      <c r="AP289" s="167">
        <f>'Test-AI'!X287</f>
        <v>0</v>
      </c>
      <c r="AQ289" s="167">
        <f>10*LOG10(1/((Summary!$C$80/10^(AN289/10)+Summary!$C$81/10^(AO289/10)+Summary!$C$82/10^(AP289/10))/Summary!$C$83))</f>
        <v>0</v>
      </c>
      <c r="AR289" s="167">
        <f>'Test-AI'!Y287</f>
        <v>0</v>
      </c>
      <c r="AS289" s="167">
        <f>'Test-AI'!Z287</f>
        <v>0</v>
      </c>
      <c r="AT289" s="295">
        <f>'Test-AI'!AA287</f>
        <v>0</v>
      </c>
      <c r="AU289" s="357">
        <f>'Test-AI'!AB287</f>
        <v>0</v>
      </c>
      <c r="AV289" s="357">
        <f>'Test-AI'!AC287</f>
        <v>0</v>
      </c>
      <c r="AW289" s="296">
        <f t="shared" si="25"/>
        <v>0</v>
      </c>
      <c r="AX289" s="297" t="e">
        <f t="shared" si="26"/>
        <v>#DIV/0!</v>
      </c>
      <c r="AY289" s="298" t="e">
        <f t="shared" si="27"/>
        <v>#DIV/0!</v>
      </c>
      <c r="AZ289" s="297" t="e">
        <f t="shared" si="28"/>
        <v>#DIV/0!</v>
      </c>
      <c r="BA289" s="345" t="e">
        <f t="shared" si="29"/>
        <v>#DIV/0!</v>
      </c>
      <c r="BB289" s="75"/>
      <c r="BC289" s="75"/>
      <c r="BD289" s="565"/>
      <c r="BE289" s="550"/>
      <c r="BF289" s="552"/>
      <c r="BG289" s="552"/>
      <c r="BH289" s="552"/>
      <c r="BI289" s="552"/>
      <c r="BJ289" s="552"/>
      <c r="BK289" s="553"/>
      <c r="BL289" s="552"/>
      <c r="BM289" s="553"/>
      <c r="BN289" s="552"/>
      <c r="BO289" s="546"/>
      <c r="BP289" s="541"/>
      <c r="BQ289" s="546"/>
      <c r="BR289" s="541"/>
      <c r="BS289" s="553"/>
      <c r="BT289" s="552"/>
      <c r="BU289" s="553"/>
      <c r="BV289" s="552"/>
      <c r="BW289" s="553"/>
      <c r="BX289" s="552"/>
      <c r="BY289" s="552"/>
      <c r="BZ289" s="541"/>
      <c r="CA289" s="541"/>
      <c r="CB289" s="552"/>
      <c r="CC289" s="553"/>
      <c r="CD289" s="552"/>
      <c r="CE289" s="546"/>
      <c r="CF289" s="541"/>
      <c r="CG289" s="546"/>
      <c r="CH289" s="541"/>
    </row>
    <row r="290" spans="1:86" ht="17" hidden="1" customHeight="1" thickBot="1" x14ac:dyDescent="0.25">
      <c r="A290" s="485"/>
      <c r="B290" s="566"/>
      <c r="C290" s="485"/>
      <c r="D290" s="590"/>
      <c r="E290" s="558"/>
      <c r="F290" s="239">
        <v>185</v>
      </c>
      <c r="G290" s="294">
        <f>'Anchor-AI'!L288</f>
        <v>0</v>
      </c>
      <c r="H290" s="295">
        <f>'Anchor-AI'!M288</f>
        <v>0</v>
      </c>
      <c r="I290" s="295">
        <f>'Anchor-AI'!N288</f>
        <v>0</v>
      </c>
      <c r="J290" s="295">
        <f>'Anchor-AI'!O288</f>
        <v>0</v>
      </c>
      <c r="K290" s="295">
        <f>(Summary!$C$63*H290+Summary!$C$64*I290+Summary!$C$65*J290)/Summary!$C$66</f>
        <v>0</v>
      </c>
      <c r="L290" s="295">
        <f>'Anchor-AI'!P288</f>
        <v>0</v>
      </c>
      <c r="M290" s="295">
        <f>'Anchor-AI'!Q288</f>
        <v>0</v>
      </c>
      <c r="N290" s="295">
        <f>'Anchor-AI'!R288</f>
        <v>0</v>
      </c>
      <c r="O290" s="295">
        <f>'Anchor-AI'!S288</f>
        <v>0</v>
      </c>
      <c r="P290" s="295">
        <f>'Anchor-AI'!T288</f>
        <v>0</v>
      </c>
      <c r="Q290" s="295">
        <f>'Anchor-AI'!U288</f>
        <v>0</v>
      </c>
      <c r="R290" s="295">
        <f>'Anchor-AI'!V288</f>
        <v>0</v>
      </c>
      <c r="S290" s="295">
        <f>'Anchor-AI'!W288</f>
        <v>0</v>
      </c>
      <c r="T290" s="295">
        <f>'Anchor-AI'!X288</f>
        <v>0</v>
      </c>
      <c r="U290" s="295">
        <f>10*LOG10(1/((Summary!$C$80/10^(R290/10)+Summary!$C$81/10^(S290/10)+Summary!$C$82/10^(T290/10))/Summary!$C$83))</f>
        <v>0</v>
      </c>
      <c r="V290" s="295">
        <f>'Anchor-AI'!Y288</f>
        <v>0</v>
      </c>
      <c r="W290" s="295">
        <f>'Anchor-AI'!Z288</f>
        <v>0</v>
      </c>
      <c r="X290" s="295">
        <f>'Anchor-AI'!AA288</f>
        <v>0</v>
      </c>
      <c r="Y290" s="357">
        <f>'Anchor-AI'!AB288</f>
        <v>0</v>
      </c>
      <c r="Z290" s="357">
        <f>'Anchor-AI'!AC288</f>
        <v>0</v>
      </c>
      <c r="AA290" s="296">
        <f t="shared" si="24"/>
        <v>0</v>
      </c>
      <c r="AC290" s="170">
        <f>'Test-AI'!L288</f>
        <v>0</v>
      </c>
      <c r="AD290" s="167">
        <f>'Test-AI'!M288</f>
        <v>0</v>
      </c>
      <c r="AE290" s="167">
        <f>'Test-AI'!N288</f>
        <v>0</v>
      </c>
      <c r="AF290" s="167">
        <f>'Test-AI'!O288</f>
        <v>0</v>
      </c>
      <c r="AG290" s="167">
        <f>(Summary!$C$63*AD290+Summary!$C$64*AE290+Summary!$C$65*AF290)/Summary!$C$66</f>
        <v>0</v>
      </c>
      <c r="AH290" s="167">
        <f>'Test-AI'!P288</f>
        <v>0</v>
      </c>
      <c r="AI290" s="167">
        <f>'Test-AI'!Q288</f>
        <v>0</v>
      </c>
      <c r="AJ290" s="167">
        <f>'Test-AI'!R288</f>
        <v>0</v>
      </c>
      <c r="AK290" s="167">
        <f>'Test-AI'!S288</f>
        <v>0</v>
      </c>
      <c r="AL290" s="167">
        <f>'Test-AI'!T288</f>
        <v>0</v>
      </c>
      <c r="AM290" s="167">
        <f>'Test-AI'!U288</f>
        <v>0</v>
      </c>
      <c r="AN290" s="167">
        <f>'Test-AI'!V288</f>
        <v>0</v>
      </c>
      <c r="AO290" s="167">
        <f>'Test-AI'!W288</f>
        <v>0</v>
      </c>
      <c r="AP290" s="167">
        <f>'Test-AI'!X288</f>
        <v>0</v>
      </c>
      <c r="AQ290" s="167">
        <f>10*LOG10(1/((Summary!$C$80/10^(AN290/10)+Summary!$C$81/10^(AO290/10)+Summary!$C$82/10^(AP290/10))/Summary!$C$83))</f>
        <v>0</v>
      </c>
      <c r="AR290" s="167">
        <f>'Test-AI'!Y288</f>
        <v>0</v>
      </c>
      <c r="AS290" s="167">
        <f>'Test-AI'!Z288</f>
        <v>0</v>
      </c>
      <c r="AT290" s="295">
        <f>'Test-AI'!AA288</f>
        <v>0</v>
      </c>
      <c r="AU290" s="357">
        <f>'Test-AI'!AB288</f>
        <v>0</v>
      </c>
      <c r="AV290" s="357">
        <f>'Test-AI'!AC288</f>
        <v>0</v>
      </c>
      <c r="AW290" s="296">
        <f t="shared" si="25"/>
        <v>0</v>
      </c>
      <c r="AX290" s="297" t="e">
        <f t="shared" si="26"/>
        <v>#DIV/0!</v>
      </c>
      <c r="AY290" s="298" t="e">
        <f t="shared" si="27"/>
        <v>#DIV/0!</v>
      </c>
      <c r="AZ290" s="297" t="e">
        <f t="shared" si="28"/>
        <v>#DIV/0!</v>
      </c>
      <c r="BA290" s="345" t="e">
        <f t="shared" si="29"/>
        <v>#DIV/0!</v>
      </c>
      <c r="BB290" s="75"/>
      <c r="BC290" s="75"/>
      <c r="BD290" s="574" t="s">
        <v>46</v>
      </c>
      <c r="BE290" s="549" t="e">
        <f t="array" ref="BE290">bdRateExtend($G288:$G291,H288:H291,$AC288:$AC291,AD288:AD291)</f>
        <v>#VALUE!</v>
      </c>
      <c r="BF290" s="552"/>
      <c r="BG290" s="552"/>
      <c r="BH290" s="552"/>
      <c r="BI290" s="552"/>
      <c r="BJ290" s="552"/>
      <c r="BK290" s="551" t="e">
        <f t="array" ref="BK290">bdRateExtend($G288:$G291,L288:L291,$AC288:$AC291,AH288:AH291)</f>
        <v>#VALUE!</v>
      </c>
      <c r="BL290" s="552"/>
      <c r="BM290" s="551" t="e">
        <f t="array" ref="BM290">bdRateExtend($G288:$G291,M288:M291,$AC288:$AC291,AI288:AI291)</f>
        <v>#VALUE!</v>
      </c>
      <c r="BN290" s="552"/>
      <c r="BO290" s="545" t="e">
        <f t="array" ref="BO290">bdRateExtend($G288:$G291,N288:N291,$AC288:$AC291,AJ288:AJ291,"None", FALSE,1)</f>
        <v>#VALUE!</v>
      </c>
      <c r="BP290" s="541"/>
      <c r="BQ290" s="545" t="e">
        <f t="array" ref="BQ290">bdRateExtend($G288:$G291,O288:O291,$AC288:$AC291,AK288:AK291,"None", FALSE,1)</f>
        <v>#VALUE!</v>
      </c>
      <c r="BR290" s="541"/>
      <c r="BS290" s="551" t="e">
        <f t="array" ref="BS290">bdRateExtend($G288:$G291,P288:P291,$AC288:$AC291,AL288:AL291)</f>
        <v>#VALUE!</v>
      </c>
      <c r="BT290" s="552"/>
      <c r="BU290" s="551" t="e">
        <f t="array" ref="BU290">bdRateExtend($G288:$G291,Q288:Q291,$AC288:$AC291,AM288:AM291)</f>
        <v>#VALUE!</v>
      </c>
      <c r="BV290" s="552"/>
      <c r="BW290" s="551" t="e">
        <f t="array" ref="BW290">bdRateExtend($G288:$G291,R288:R291,$AC288:$AC291,AN288:AN291)</f>
        <v>#VALUE!</v>
      </c>
      <c r="BX290" s="552"/>
      <c r="BY290" s="552"/>
      <c r="BZ290" s="541"/>
      <c r="CA290" s="541"/>
      <c r="CB290" s="552"/>
      <c r="CC290" s="561" t="e">
        <f t="array" ref="CC290">bdCAMBIExtend($G288:$G291,V288:V291,$AC288:$AC291,AR288:AR291)</f>
        <v>#VALUE!</v>
      </c>
      <c r="CD290" s="552"/>
      <c r="CE290" s="554">
        <f t="array" ref="CE290">testVMAFRange($G288:$G291,N288:N291,$AC288:$AC291,AJ288:AJ291)</f>
        <v>0</v>
      </c>
      <c r="CF290" s="541"/>
      <c r="CG290" s="554">
        <f t="array" ref="CG290">testVMAFRange($G288:$G291,O288:O291,$AC288:$AC291,AK288:AK291)</f>
        <v>0</v>
      </c>
      <c r="CH290" s="541"/>
    </row>
    <row r="291" spans="1:86" ht="17" hidden="1" customHeight="1" thickBot="1" x14ac:dyDescent="0.25">
      <c r="A291" s="485"/>
      <c r="B291" s="596"/>
      <c r="C291" s="486"/>
      <c r="D291" s="591"/>
      <c r="E291" s="559"/>
      <c r="F291" s="240">
        <v>210</v>
      </c>
      <c r="G291" s="299">
        <f>'Anchor-AI'!L289</f>
        <v>0</v>
      </c>
      <c r="H291" s="300">
        <f>'Anchor-AI'!M289</f>
        <v>0</v>
      </c>
      <c r="I291" s="300">
        <f>'Anchor-AI'!N289</f>
        <v>0</v>
      </c>
      <c r="J291" s="300">
        <f>'Anchor-AI'!O289</f>
        <v>0</v>
      </c>
      <c r="K291" s="295">
        <f>(Summary!$C$63*H291+Summary!$C$64*I291+Summary!$C$65*J291)/Summary!$C$66</f>
        <v>0</v>
      </c>
      <c r="L291" s="300">
        <f>'Anchor-AI'!P289</f>
        <v>0</v>
      </c>
      <c r="M291" s="300">
        <f>'Anchor-AI'!Q289</f>
        <v>0</v>
      </c>
      <c r="N291" s="300">
        <f>'Anchor-AI'!R289</f>
        <v>0</v>
      </c>
      <c r="O291" s="300">
        <f>'Anchor-AI'!S289</f>
        <v>0</v>
      </c>
      <c r="P291" s="300">
        <f>'Anchor-AI'!T289</f>
        <v>0</v>
      </c>
      <c r="Q291" s="300">
        <f>'Anchor-AI'!U289</f>
        <v>0</v>
      </c>
      <c r="R291" s="300">
        <f>'Anchor-AI'!V289</f>
        <v>0</v>
      </c>
      <c r="S291" s="300">
        <f>'Anchor-AI'!W289</f>
        <v>0</v>
      </c>
      <c r="T291" s="300">
        <f>'Anchor-AI'!X289</f>
        <v>0</v>
      </c>
      <c r="U291" s="300">
        <f>10*LOG10(1/((Summary!$C$80/10^(R291/10)+Summary!$C$81/10^(S291/10)+Summary!$C$82/10^(T291/10))/Summary!$C$83))</f>
        <v>0</v>
      </c>
      <c r="V291" s="300">
        <f>'Anchor-AI'!Y289</f>
        <v>0</v>
      </c>
      <c r="W291" s="300">
        <f>'Anchor-AI'!Z289</f>
        <v>0</v>
      </c>
      <c r="X291" s="300">
        <f>'Anchor-AI'!AA289</f>
        <v>0</v>
      </c>
      <c r="Y291" s="357">
        <f>'Anchor-AI'!AB289</f>
        <v>0</v>
      </c>
      <c r="Z291" s="357">
        <f>'Anchor-AI'!AC289</f>
        <v>0</v>
      </c>
      <c r="AA291" s="301">
        <f t="shared" si="24"/>
        <v>0</v>
      </c>
      <c r="AC291" s="171">
        <f>'Test-AI'!L289</f>
        <v>0</v>
      </c>
      <c r="AD291" s="168">
        <f>'Test-AI'!M289</f>
        <v>0</v>
      </c>
      <c r="AE291" s="168">
        <f>'Test-AI'!N289</f>
        <v>0</v>
      </c>
      <c r="AF291" s="168">
        <f>'Test-AI'!O289</f>
        <v>0</v>
      </c>
      <c r="AG291" s="168">
        <f>(Summary!$C$63*AD291+Summary!$C$64*AE291+Summary!$C$65*AF291)/Summary!$C$66</f>
        <v>0</v>
      </c>
      <c r="AH291" s="168">
        <f>'Test-AI'!P289</f>
        <v>0</v>
      </c>
      <c r="AI291" s="168">
        <f>'Test-AI'!Q289</f>
        <v>0</v>
      </c>
      <c r="AJ291" s="168">
        <f>'Test-AI'!R289</f>
        <v>0</v>
      </c>
      <c r="AK291" s="168">
        <f>'Test-AI'!S289</f>
        <v>0</v>
      </c>
      <c r="AL291" s="168">
        <f>'Test-AI'!T289</f>
        <v>0</v>
      </c>
      <c r="AM291" s="168">
        <f>'Test-AI'!U289</f>
        <v>0</v>
      </c>
      <c r="AN291" s="168">
        <f>'Test-AI'!V289</f>
        <v>0</v>
      </c>
      <c r="AO291" s="168">
        <f>'Test-AI'!W289</f>
        <v>0</v>
      </c>
      <c r="AP291" s="168">
        <f>'Test-AI'!X289</f>
        <v>0</v>
      </c>
      <c r="AQ291" s="168">
        <f>10*LOG10(1/((Summary!$C$80/10^(AN291/10)+Summary!$C$81/10^(AO291/10)+Summary!$C$82/10^(AP291/10))/Summary!$C$83))</f>
        <v>0</v>
      </c>
      <c r="AR291" s="168">
        <f>'Test-AI'!Y289</f>
        <v>0</v>
      </c>
      <c r="AS291" s="168">
        <f>'Test-AI'!Z289</f>
        <v>0</v>
      </c>
      <c r="AT291" s="300">
        <f>'Test-AI'!AA289</f>
        <v>0</v>
      </c>
      <c r="AU291" s="357">
        <f>'Test-AI'!AB289</f>
        <v>0</v>
      </c>
      <c r="AV291" s="357">
        <f>'Test-AI'!AC289</f>
        <v>0</v>
      </c>
      <c r="AW291" s="301">
        <f t="shared" si="25"/>
        <v>0</v>
      </c>
      <c r="AX291" s="302" t="e">
        <f t="shared" si="26"/>
        <v>#DIV/0!</v>
      </c>
      <c r="AY291" s="303" t="e">
        <f t="shared" si="27"/>
        <v>#DIV/0!</v>
      </c>
      <c r="AZ291" s="297" t="e">
        <f t="shared" si="28"/>
        <v>#DIV/0!</v>
      </c>
      <c r="BA291" s="345" t="e">
        <f t="shared" si="29"/>
        <v>#DIV/0!</v>
      </c>
      <c r="BB291" s="75"/>
      <c r="BC291" s="75"/>
      <c r="BD291" s="570"/>
      <c r="BE291" s="550"/>
      <c r="BF291" s="553"/>
      <c r="BG291" s="553"/>
      <c r="BH291" s="553"/>
      <c r="BI291" s="553"/>
      <c r="BJ291" s="553"/>
      <c r="BK291" s="553"/>
      <c r="BL291" s="553"/>
      <c r="BM291" s="553"/>
      <c r="BN291" s="553"/>
      <c r="BO291" s="546"/>
      <c r="BP291" s="544"/>
      <c r="BQ291" s="546"/>
      <c r="BR291" s="544"/>
      <c r="BS291" s="553"/>
      <c r="BT291" s="553"/>
      <c r="BU291" s="553"/>
      <c r="BV291" s="553"/>
      <c r="BW291" s="553"/>
      <c r="BX291" s="553"/>
      <c r="BY291" s="553"/>
      <c r="BZ291" s="544"/>
      <c r="CA291" s="544"/>
      <c r="CB291" s="553"/>
      <c r="CC291" s="553"/>
      <c r="CD291" s="553"/>
      <c r="CE291" s="546"/>
      <c r="CF291" s="544"/>
      <c r="CG291" s="546"/>
      <c r="CH291" s="544"/>
    </row>
    <row r="292" spans="1:86" ht="17" hidden="1" customHeight="1" thickBot="1" x14ac:dyDescent="0.25">
      <c r="A292" s="485"/>
      <c r="B292" s="595" t="s">
        <v>148</v>
      </c>
      <c r="C292" s="586" t="s">
        <v>81</v>
      </c>
      <c r="D292" s="589">
        <v>24</v>
      </c>
      <c r="E292" s="557">
        <v>8</v>
      </c>
      <c r="F292" s="238">
        <v>85</v>
      </c>
      <c r="G292" s="289">
        <f>'Anchor-AI'!L290</f>
        <v>0</v>
      </c>
      <c r="H292" s="290">
        <f>'Anchor-AI'!M290</f>
        <v>0</v>
      </c>
      <c r="I292" s="290">
        <f>'Anchor-AI'!N290</f>
        <v>0</v>
      </c>
      <c r="J292" s="290">
        <f>'Anchor-AI'!O290</f>
        <v>0</v>
      </c>
      <c r="K292" s="290">
        <f>(Summary!$C$63*H292+Summary!$C$64*I292+Summary!$C$65*J292)/Summary!$C$66</f>
        <v>0</v>
      </c>
      <c r="L292" s="290">
        <f>'Anchor-AI'!P290</f>
        <v>0</v>
      </c>
      <c r="M292" s="290">
        <f>'Anchor-AI'!Q290</f>
        <v>0</v>
      </c>
      <c r="N292" s="290">
        <f>'Anchor-AI'!R290</f>
        <v>0</v>
      </c>
      <c r="O292" s="290">
        <f>'Anchor-AI'!S290</f>
        <v>0</v>
      </c>
      <c r="P292" s="290">
        <f>'Anchor-AI'!T290</f>
        <v>0</v>
      </c>
      <c r="Q292" s="290">
        <f>'Anchor-AI'!U290</f>
        <v>0</v>
      </c>
      <c r="R292" s="290">
        <f>'Anchor-AI'!V290</f>
        <v>0</v>
      </c>
      <c r="S292" s="290">
        <f>'Anchor-AI'!W290</f>
        <v>0</v>
      </c>
      <c r="T292" s="290">
        <f>'Anchor-AI'!X290</f>
        <v>0</v>
      </c>
      <c r="U292" s="290">
        <f>10*LOG10(1/((Summary!$C$80/10^(R292/10)+Summary!$C$81/10^(S292/10)+Summary!$C$82/10^(T292/10))/Summary!$C$83))</f>
        <v>0</v>
      </c>
      <c r="V292" s="290">
        <f>'Anchor-AI'!Y290</f>
        <v>0</v>
      </c>
      <c r="W292" s="290">
        <f>'Anchor-AI'!Z290</f>
        <v>0</v>
      </c>
      <c r="X292" s="290">
        <f>'Anchor-AI'!AA290</f>
        <v>0</v>
      </c>
      <c r="Y292" s="360">
        <f>'Anchor-AI'!AB290</f>
        <v>0</v>
      </c>
      <c r="Z292" s="360">
        <f>'Anchor-AI'!AC290</f>
        <v>0</v>
      </c>
      <c r="AA292" s="291">
        <f t="shared" si="24"/>
        <v>0</v>
      </c>
      <c r="AC292" s="169">
        <f>'Test-AI'!L290</f>
        <v>0</v>
      </c>
      <c r="AD292" s="166">
        <f>'Test-AI'!M290</f>
        <v>0</v>
      </c>
      <c r="AE292" s="166">
        <f>'Test-AI'!N290</f>
        <v>0</v>
      </c>
      <c r="AF292" s="166">
        <f>'Test-AI'!O290</f>
        <v>0</v>
      </c>
      <c r="AG292" s="166">
        <f>(Summary!$C$63*AD292+Summary!$C$64*AE292+Summary!$C$65*AF292)/Summary!$C$66</f>
        <v>0</v>
      </c>
      <c r="AH292" s="166">
        <f>'Test-AI'!P290</f>
        <v>0</v>
      </c>
      <c r="AI292" s="166">
        <f>'Test-AI'!Q290</f>
        <v>0</v>
      </c>
      <c r="AJ292" s="166">
        <f>'Test-AI'!R290</f>
        <v>0</v>
      </c>
      <c r="AK292" s="166">
        <f>'Test-AI'!S290</f>
        <v>0</v>
      </c>
      <c r="AL292" s="166">
        <f>'Test-AI'!T290</f>
        <v>0</v>
      </c>
      <c r="AM292" s="166">
        <f>'Test-AI'!U290</f>
        <v>0</v>
      </c>
      <c r="AN292" s="166">
        <f>'Test-AI'!V290</f>
        <v>0</v>
      </c>
      <c r="AO292" s="166">
        <f>'Test-AI'!W290</f>
        <v>0</v>
      </c>
      <c r="AP292" s="166">
        <f>'Test-AI'!X290</f>
        <v>0</v>
      </c>
      <c r="AQ292" s="166">
        <f>10*LOG10(1/((Summary!$C$80/10^(AN292/10)+Summary!$C$81/10^(AO292/10)+Summary!$C$82/10^(AP292/10))/Summary!$C$83))</f>
        <v>0</v>
      </c>
      <c r="AR292" s="166">
        <f>'Test-AI'!Y290</f>
        <v>0</v>
      </c>
      <c r="AS292" s="166">
        <f>'Test-AI'!Z290</f>
        <v>0</v>
      </c>
      <c r="AT292" s="290">
        <f>'Test-AI'!AA290</f>
        <v>0</v>
      </c>
      <c r="AU292" s="356">
        <f>'Test-AI'!AB290</f>
        <v>0</v>
      </c>
      <c r="AV292" s="356">
        <f>'Test-AI'!AC290</f>
        <v>0</v>
      </c>
      <c r="AW292" s="291">
        <f t="shared" si="25"/>
        <v>0</v>
      </c>
      <c r="AX292" s="292" t="e">
        <f t="shared" si="26"/>
        <v>#DIV/0!</v>
      </c>
      <c r="AY292" s="293" t="e">
        <f t="shared" si="27"/>
        <v>#DIV/0!</v>
      </c>
      <c r="AZ292" s="292" t="e">
        <f t="shared" si="28"/>
        <v>#DIV/0!</v>
      </c>
      <c r="BA292" s="344" t="e">
        <f t="shared" si="29"/>
        <v>#DIV/0!</v>
      </c>
      <c r="BB292" s="75"/>
      <c r="BC292" s="75"/>
      <c r="BD292" s="572" t="s">
        <v>39</v>
      </c>
      <c r="BE292" s="549" t="e">
        <f t="array" ref="BE292">bdRateExtend($G292:$G295,H292:H295,$AC292:$AC295,AD292:AD295)</f>
        <v>#VALUE!</v>
      </c>
      <c r="BF292" s="551" t="e">
        <f t="array" ref="BF292">bdRateExtend($G292:$G297,H292:H297,$AC292:$AC297,AD292:AD297)</f>
        <v>#VALUE!</v>
      </c>
      <c r="BG292" s="551" t="e">
        <f t="array" ref="BG292">bdRateExtend($G292:$G297,I292:I297,$AC292:$AC297,AE292:AE297)</f>
        <v>#VALUE!</v>
      </c>
      <c r="BH292" s="551" t="e">
        <f t="array" ref="BH292">bdRateExtend($G292:$G297,J292:J297,$AC292:$AC297,AF292:AF297)</f>
        <v>#VALUE!</v>
      </c>
      <c r="BI292" s="551" t="e">
        <f t="array" ref="BI292">bdRateExtend($G292:$G297,K292:K297,$AC292:$AC297,AG292:AG297)</f>
        <v>#VALUE!</v>
      </c>
      <c r="BJ292" s="575" t="e">
        <f>(Summary!$C$94*BF292+Summary!$C$95*BG292+Summary!$C$96*BH292)/Summary!$C$97</f>
        <v>#VALUE!</v>
      </c>
      <c r="BK292" s="551" t="e">
        <f t="array" ref="BK292">bdRateExtend($G292:$G295,L292:L295,$AC292:$AC295,AH292:AH295)</f>
        <v>#VALUE!</v>
      </c>
      <c r="BL292" s="551" t="e">
        <f t="array" ref="BL292">bdRateExtend($G292:$G297,L292:L297,$AC292:$AC297,AH292:AH297)</f>
        <v>#VALUE!</v>
      </c>
      <c r="BM292" s="551" t="e">
        <f t="array" ref="BM292">bdRateExtend($G292:$G295,M292:M295,$AC292:$AC295,AI292:AI295)</f>
        <v>#VALUE!</v>
      </c>
      <c r="BN292" s="551" t="e">
        <f t="array" ref="BN292">bdRateExtend($G292:$G297,M292:M297,$AC292:$AC297,AI292:AI297)</f>
        <v>#VALUE!</v>
      </c>
      <c r="BO292" s="548" t="e">
        <f t="array" ref="BO292">bdRateExtend($G292:$G295,N292:N295,$AC292:$AC295,AJ292:AJ295,"None", FALSE,1)</f>
        <v>#VALUE!</v>
      </c>
      <c r="BP292" s="585" t="e">
        <f t="array" ref="BP292">bdRateExtend($G292:$G297,N292:N297,$AC292:$AC297,AJ292:AJ297,"None", FALSE,1)</f>
        <v>#VALUE!</v>
      </c>
      <c r="BQ292" s="548" t="e">
        <f t="array" ref="BQ292">bdRateExtend($G292:$G295,O292:O295,$AC292:$AC295,AK292:AK295,"None", FALSE,1)</f>
        <v>#VALUE!</v>
      </c>
      <c r="BR292" s="585" t="e">
        <f t="array" ref="BR292">bdRateExtend($G292:$G297,O292:O297,$AC292:$AC297,AK292:AK297,"None", FALSE,1)</f>
        <v>#VALUE!</v>
      </c>
      <c r="BS292" s="551" t="e">
        <f t="array" ref="BS292">bdRateExtend($G292:$G295,P292:P295,$AC292:$AC295,AL292:AL295)</f>
        <v>#VALUE!</v>
      </c>
      <c r="BT292" s="551" t="e">
        <f t="array" ref="BT292">bdRateExtend($G292:$G297,P292:P297,$AC292:$AC297,AL292:AL297)</f>
        <v>#VALUE!</v>
      </c>
      <c r="BU292" s="551" t="e">
        <f t="array" ref="BU292">bdRateExtend($G292:$G295,Q292:Q295,$AC292:$AC295,AM292:AM295)</f>
        <v>#VALUE!</v>
      </c>
      <c r="BV292" s="551" t="e">
        <f t="array" ref="BV292">bdRateExtend($G292:$G297,Q292:Q297,$AC292:$AC297,AM292:AM297)</f>
        <v>#VALUE!</v>
      </c>
      <c r="BW292" s="551" t="e">
        <f t="array" ref="BW292">bdRateExtend($G292:$G295,R292:R295,$AC292:$AC295,AN292:AN295)</f>
        <v>#VALUE!</v>
      </c>
      <c r="BX292" s="551" t="e">
        <f t="array" ref="BX292">bdRateExtend($G292:$G297,R292:R297,$AC292:$AC297,AN292:AN297)</f>
        <v>#VALUE!</v>
      </c>
      <c r="BY292" s="551" t="e">
        <f t="array" ref="BY292">bdRateExtend($G292:$G297,S292:S297,$AC292:$AC297,AO292:AO297)</f>
        <v>#VALUE!</v>
      </c>
      <c r="BZ292" s="555" t="e">
        <f t="array" ref="BZ292">bdRateExtend($G292:$G297,T292:T297,$AC292:$AC297,AP292:AP297)</f>
        <v>#VALUE!</v>
      </c>
      <c r="CA292" s="555" t="e">
        <f t="array" ref="CA292">bdRateExtend($G292:$G297,U292:U297,$AC292:$AC297,AQ292:AQ297)</f>
        <v>#VALUE!</v>
      </c>
      <c r="CB292" s="575" t="e">
        <f>(Summary!$C$108*BX292+Summary!$C$109*BY292+Summary!$C$110*BZ292)/Summary!$C$111</f>
        <v>#VALUE!</v>
      </c>
      <c r="CC292" s="561" t="e">
        <f t="array" ref="CC292">bdCAMBIExtend($G292:$G295,V292:V295,$AC292:$AC295,AR292:AR295)</f>
        <v>#VALUE!</v>
      </c>
      <c r="CD292" s="561" t="e">
        <f t="array" ref="CD292">bdCAMBIExtend($G292:$G297,V292:V297,$AC292:$AC297,AR292:AR297)</f>
        <v>#VALUE!</v>
      </c>
      <c r="CE292" s="547">
        <f t="array" ref="CE292">testVMAFRange($G292:$G295,N292:N295,$AC292:$AC295,AJ292:AJ295)</f>
        <v>0</v>
      </c>
      <c r="CF292" s="543">
        <f t="array" ref="CF292">testVMAFRange($G292:$G297,N292:N297,$AC292:$AC297,AJ292:AJ297)</f>
        <v>0</v>
      </c>
      <c r="CG292" s="547">
        <f t="array" ref="CG292">testVMAFRange($G292:$G295,O292:O295,$AC292:$AC295,AK292:AK295)</f>
        <v>0</v>
      </c>
      <c r="CH292" s="543">
        <f t="array" ref="CH292">testVMAFRange($G292:$G297,O292:O297,$AC292:$AC297,AK292:AK297)</f>
        <v>0</v>
      </c>
    </row>
    <row r="293" spans="1:86" ht="17" hidden="1" customHeight="1" x14ac:dyDescent="0.2">
      <c r="A293" s="485"/>
      <c r="B293" s="566"/>
      <c r="C293" s="485"/>
      <c r="D293" s="590"/>
      <c r="E293" s="558"/>
      <c r="F293" s="239">
        <v>110</v>
      </c>
      <c r="G293" s="294">
        <f>'Anchor-AI'!L291</f>
        <v>0</v>
      </c>
      <c r="H293" s="295">
        <f>'Anchor-AI'!M291</f>
        <v>0</v>
      </c>
      <c r="I293" s="295">
        <f>'Anchor-AI'!N291</f>
        <v>0</v>
      </c>
      <c r="J293" s="295">
        <f>'Anchor-AI'!O291</f>
        <v>0</v>
      </c>
      <c r="K293" s="295">
        <f>(Summary!$C$63*H293+Summary!$C$64*I293+Summary!$C$65*J293)/Summary!$C$66</f>
        <v>0</v>
      </c>
      <c r="L293" s="295">
        <f>'Anchor-AI'!P291</f>
        <v>0</v>
      </c>
      <c r="M293" s="295">
        <f>'Anchor-AI'!Q291</f>
        <v>0</v>
      </c>
      <c r="N293" s="295">
        <f>'Anchor-AI'!R291</f>
        <v>0</v>
      </c>
      <c r="O293" s="295">
        <f>'Anchor-AI'!S291</f>
        <v>0</v>
      </c>
      <c r="P293" s="295">
        <f>'Anchor-AI'!T291</f>
        <v>0</v>
      </c>
      <c r="Q293" s="295">
        <f>'Anchor-AI'!U291</f>
        <v>0</v>
      </c>
      <c r="R293" s="295">
        <f>'Anchor-AI'!V291</f>
        <v>0</v>
      </c>
      <c r="S293" s="295">
        <f>'Anchor-AI'!W291</f>
        <v>0</v>
      </c>
      <c r="T293" s="295">
        <f>'Anchor-AI'!X291</f>
        <v>0</v>
      </c>
      <c r="U293" s="295">
        <f>10*LOG10(1/((Summary!$C$80/10^(R293/10)+Summary!$C$81/10^(S293/10)+Summary!$C$82/10^(T293/10))/Summary!$C$83))</f>
        <v>0</v>
      </c>
      <c r="V293" s="295">
        <f>'Anchor-AI'!Y291</f>
        <v>0</v>
      </c>
      <c r="W293" s="295">
        <f>'Anchor-AI'!Z291</f>
        <v>0</v>
      </c>
      <c r="X293" s="295">
        <f>'Anchor-AI'!AA291</f>
        <v>0</v>
      </c>
      <c r="Y293" s="357">
        <f>'Anchor-AI'!AB291</f>
        <v>0</v>
      </c>
      <c r="Z293" s="357">
        <f>'Anchor-AI'!AC291</f>
        <v>0</v>
      </c>
      <c r="AA293" s="296">
        <f t="shared" si="24"/>
        <v>0</v>
      </c>
      <c r="AC293" s="170">
        <f>'Test-AI'!L291</f>
        <v>0</v>
      </c>
      <c r="AD293" s="167">
        <f>'Test-AI'!M291</f>
        <v>0</v>
      </c>
      <c r="AE293" s="167">
        <f>'Test-AI'!N291</f>
        <v>0</v>
      </c>
      <c r="AF293" s="167">
        <f>'Test-AI'!O291</f>
        <v>0</v>
      </c>
      <c r="AG293" s="167">
        <f>(Summary!$C$63*AD293+Summary!$C$64*AE293+Summary!$C$65*AF293)/Summary!$C$66</f>
        <v>0</v>
      </c>
      <c r="AH293" s="167">
        <f>'Test-AI'!P291</f>
        <v>0</v>
      </c>
      <c r="AI293" s="167">
        <f>'Test-AI'!Q291</f>
        <v>0</v>
      </c>
      <c r="AJ293" s="167">
        <f>'Test-AI'!R291</f>
        <v>0</v>
      </c>
      <c r="AK293" s="167">
        <f>'Test-AI'!S291</f>
        <v>0</v>
      </c>
      <c r="AL293" s="167">
        <f>'Test-AI'!T291</f>
        <v>0</v>
      </c>
      <c r="AM293" s="167">
        <f>'Test-AI'!U291</f>
        <v>0</v>
      </c>
      <c r="AN293" s="167">
        <f>'Test-AI'!V291</f>
        <v>0</v>
      </c>
      <c r="AO293" s="167">
        <f>'Test-AI'!W291</f>
        <v>0</v>
      </c>
      <c r="AP293" s="167">
        <f>'Test-AI'!X291</f>
        <v>0</v>
      </c>
      <c r="AQ293" s="167">
        <f>10*LOG10(1/((Summary!$C$80/10^(AN293/10)+Summary!$C$81/10^(AO293/10)+Summary!$C$82/10^(AP293/10))/Summary!$C$83))</f>
        <v>0</v>
      </c>
      <c r="AR293" s="167">
        <f>'Test-AI'!Y291</f>
        <v>0</v>
      </c>
      <c r="AS293" s="167">
        <f>'Test-AI'!Z291</f>
        <v>0</v>
      </c>
      <c r="AT293" s="295">
        <f>'Test-AI'!AA291</f>
        <v>0</v>
      </c>
      <c r="AU293" s="357">
        <f>'Test-AI'!AB291</f>
        <v>0</v>
      </c>
      <c r="AV293" s="357">
        <f>'Test-AI'!AC291</f>
        <v>0</v>
      </c>
      <c r="AW293" s="296">
        <f t="shared" si="25"/>
        <v>0</v>
      </c>
      <c r="AX293" s="297" t="e">
        <f t="shared" si="26"/>
        <v>#DIV/0!</v>
      </c>
      <c r="AY293" s="298" t="e">
        <f t="shared" si="27"/>
        <v>#DIV/0!</v>
      </c>
      <c r="AZ293" s="297" t="e">
        <f t="shared" si="28"/>
        <v>#DIV/0!</v>
      </c>
      <c r="BA293" s="345" t="e">
        <f t="shared" si="29"/>
        <v>#DIV/0!</v>
      </c>
      <c r="BB293" s="75"/>
      <c r="BC293" s="75"/>
      <c r="BD293" s="565"/>
      <c r="BE293" s="550"/>
      <c r="BF293" s="552"/>
      <c r="BG293" s="552"/>
      <c r="BH293" s="552"/>
      <c r="BI293" s="552"/>
      <c r="BJ293" s="552"/>
      <c r="BK293" s="553"/>
      <c r="BL293" s="552"/>
      <c r="BM293" s="553"/>
      <c r="BN293" s="552"/>
      <c r="BO293" s="546"/>
      <c r="BP293" s="541"/>
      <c r="BQ293" s="546"/>
      <c r="BR293" s="541"/>
      <c r="BS293" s="553"/>
      <c r="BT293" s="552"/>
      <c r="BU293" s="553"/>
      <c r="BV293" s="552"/>
      <c r="BW293" s="553"/>
      <c r="BX293" s="552"/>
      <c r="BY293" s="552"/>
      <c r="BZ293" s="541"/>
      <c r="CA293" s="541"/>
      <c r="CB293" s="552"/>
      <c r="CC293" s="553"/>
      <c r="CD293" s="552"/>
      <c r="CE293" s="546"/>
      <c r="CF293" s="541"/>
      <c r="CG293" s="546"/>
      <c r="CH293" s="541"/>
    </row>
    <row r="294" spans="1:86" ht="17" hidden="1" customHeight="1" x14ac:dyDescent="0.2">
      <c r="A294" s="485"/>
      <c r="B294" s="566"/>
      <c r="C294" s="485"/>
      <c r="D294" s="590"/>
      <c r="E294" s="558"/>
      <c r="F294" s="239">
        <v>135</v>
      </c>
      <c r="G294" s="294">
        <f>'Anchor-AI'!L292</f>
        <v>0</v>
      </c>
      <c r="H294" s="295">
        <f>'Anchor-AI'!M292</f>
        <v>0</v>
      </c>
      <c r="I294" s="295">
        <f>'Anchor-AI'!N292</f>
        <v>0</v>
      </c>
      <c r="J294" s="295">
        <f>'Anchor-AI'!O292</f>
        <v>0</v>
      </c>
      <c r="K294" s="295">
        <f>(Summary!$C$63*H294+Summary!$C$64*I294+Summary!$C$65*J294)/Summary!$C$66</f>
        <v>0</v>
      </c>
      <c r="L294" s="295">
        <f>'Anchor-AI'!P292</f>
        <v>0</v>
      </c>
      <c r="M294" s="295">
        <f>'Anchor-AI'!Q292</f>
        <v>0</v>
      </c>
      <c r="N294" s="295">
        <f>'Anchor-AI'!R292</f>
        <v>0</v>
      </c>
      <c r="O294" s="295">
        <f>'Anchor-AI'!S292</f>
        <v>0</v>
      </c>
      <c r="P294" s="295">
        <f>'Anchor-AI'!T292</f>
        <v>0</v>
      </c>
      <c r="Q294" s="295">
        <f>'Anchor-AI'!U292</f>
        <v>0</v>
      </c>
      <c r="R294" s="295">
        <f>'Anchor-AI'!V292</f>
        <v>0</v>
      </c>
      <c r="S294" s="295">
        <f>'Anchor-AI'!W292</f>
        <v>0</v>
      </c>
      <c r="T294" s="295">
        <f>'Anchor-AI'!X292</f>
        <v>0</v>
      </c>
      <c r="U294" s="295">
        <f>10*LOG10(1/((Summary!$C$80/10^(R294/10)+Summary!$C$81/10^(S294/10)+Summary!$C$82/10^(T294/10))/Summary!$C$83))</f>
        <v>0</v>
      </c>
      <c r="V294" s="295">
        <f>'Anchor-AI'!Y292</f>
        <v>0</v>
      </c>
      <c r="W294" s="295">
        <f>'Anchor-AI'!Z292</f>
        <v>0</v>
      </c>
      <c r="X294" s="295">
        <f>'Anchor-AI'!AA292</f>
        <v>0</v>
      </c>
      <c r="Y294" s="357">
        <f>'Anchor-AI'!AB292</f>
        <v>0</v>
      </c>
      <c r="Z294" s="357">
        <f>'Anchor-AI'!AC292</f>
        <v>0</v>
      </c>
      <c r="AA294" s="296">
        <f t="shared" si="24"/>
        <v>0</v>
      </c>
      <c r="AC294" s="170">
        <f>'Test-AI'!L292</f>
        <v>0</v>
      </c>
      <c r="AD294" s="167">
        <f>'Test-AI'!M292</f>
        <v>0</v>
      </c>
      <c r="AE294" s="167">
        <f>'Test-AI'!N292</f>
        <v>0</v>
      </c>
      <c r="AF294" s="167">
        <f>'Test-AI'!O292</f>
        <v>0</v>
      </c>
      <c r="AG294" s="167">
        <f>(Summary!$C$63*AD294+Summary!$C$64*AE294+Summary!$C$65*AF294)/Summary!$C$66</f>
        <v>0</v>
      </c>
      <c r="AH294" s="167">
        <f>'Test-AI'!P292</f>
        <v>0</v>
      </c>
      <c r="AI294" s="167">
        <f>'Test-AI'!Q292</f>
        <v>0</v>
      </c>
      <c r="AJ294" s="167">
        <f>'Test-AI'!R292</f>
        <v>0</v>
      </c>
      <c r="AK294" s="167">
        <f>'Test-AI'!S292</f>
        <v>0</v>
      </c>
      <c r="AL294" s="167">
        <f>'Test-AI'!T292</f>
        <v>0</v>
      </c>
      <c r="AM294" s="167">
        <f>'Test-AI'!U292</f>
        <v>0</v>
      </c>
      <c r="AN294" s="167">
        <f>'Test-AI'!V292</f>
        <v>0</v>
      </c>
      <c r="AO294" s="167">
        <f>'Test-AI'!W292</f>
        <v>0</v>
      </c>
      <c r="AP294" s="167">
        <f>'Test-AI'!X292</f>
        <v>0</v>
      </c>
      <c r="AQ294" s="167">
        <f>10*LOG10(1/((Summary!$C$80/10^(AN294/10)+Summary!$C$81/10^(AO294/10)+Summary!$C$82/10^(AP294/10))/Summary!$C$83))</f>
        <v>0</v>
      </c>
      <c r="AR294" s="167">
        <f>'Test-AI'!Y292</f>
        <v>0</v>
      </c>
      <c r="AS294" s="167">
        <f>'Test-AI'!Z292</f>
        <v>0</v>
      </c>
      <c r="AT294" s="295">
        <f>'Test-AI'!AA292</f>
        <v>0</v>
      </c>
      <c r="AU294" s="357">
        <f>'Test-AI'!AB292</f>
        <v>0</v>
      </c>
      <c r="AV294" s="357">
        <f>'Test-AI'!AC292</f>
        <v>0</v>
      </c>
      <c r="AW294" s="296">
        <f t="shared" si="25"/>
        <v>0</v>
      </c>
      <c r="AX294" s="297" t="e">
        <f t="shared" si="26"/>
        <v>#DIV/0!</v>
      </c>
      <c r="AY294" s="298" t="e">
        <f t="shared" si="27"/>
        <v>#DIV/0!</v>
      </c>
      <c r="AZ294" s="297" t="e">
        <f t="shared" si="28"/>
        <v>#DIV/0!</v>
      </c>
      <c r="BA294" s="345" t="e">
        <f t="shared" si="29"/>
        <v>#DIV/0!</v>
      </c>
      <c r="BB294" s="75"/>
      <c r="BC294" s="75"/>
      <c r="BD294" s="573" t="s">
        <v>147</v>
      </c>
      <c r="BE294" s="549" t="e">
        <f t="array" ref="BE294">bdRateExtend($G293:$G296,H293:H296,$AC293:$AC296,AD293:AD296)</f>
        <v>#VALUE!</v>
      </c>
      <c r="BF294" s="552"/>
      <c r="BG294" s="552"/>
      <c r="BH294" s="552"/>
      <c r="BI294" s="552"/>
      <c r="BJ294" s="552"/>
      <c r="BK294" s="551" t="e">
        <f t="array" ref="BK294">bdRateExtend($G293:$G296,L293:L296,$AC293:$AC296,AH293:AH296)</f>
        <v>#VALUE!</v>
      </c>
      <c r="BL294" s="552"/>
      <c r="BM294" s="551" t="e">
        <f t="array" ref="BM294">bdRateExtend($G293:$G296,M293:M296,$AC293:$AC296,AI293:AI296)</f>
        <v>#VALUE!</v>
      </c>
      <c r="BN294" s="552"/>
      <c r="BO294" s="545" t="e">
        <f t="array" ref="BO294">bdRateExtend($G293:$G296,N293:N296,$AC293:$AC296,AJ293:AJ296,"None", FALSE,1)</f>
        <v>#VALUE!</v>
      </c>
      <c r="BP294" s="541"/>
      <c r="BQ294" s="545" t="e">
        <f t="array" ref="BQ294">bdRateExtend($G293:$G296,O293:O296,$AC293:$AC296,AK293:AK296,"None", FALSE,1)</f>
        <v>#VALUE!</v>
      </c>
      <c r="BR294" s="541"/>
      <c r="BS294" s="551" t="e">
        <f t="array" ref="BS294">bdRateExtend($G293:$G296,P293:P296,$AC293:$AC296,AL293:AL296)</f>
        <v>#VALUE!</v>
      </c>
      <c r="BT294" s="552"/>
      <c r="BU294" s="551" t="e">
        <f t="array" ref="BU294">bdRateExtend($G293:$G296,Q293:Q296,$AC293:$AC296,AM293:AM296)</f>
        <v>#VALUE!</v>
      </c>
      <c r="BV294" s="552"/>
      <c r="BW294" s="551" t="e">
        <f t="array" ref="BW294">bdRateExtend($G293:$G296,R293:R296,$AC293:$AC296,AN293:AN296)</f>
        <v>#VALUE!</v>
      </c>
      <c r="BX294" s="552"/>
      <c r="BY294" s="552"/>
      <c r="BZ294" s="541"/>
      <c r="CA294" s="541"/>
      <c r="CB294" s="552"/>
      <c r="CC294" s="561" t="e">
        <f t="array" ref="CC294">bdCAMBIExtend($G293:$G296,V293:V296,$AC293:$AC296,AR293:AR296)</f>
        <v>#VALUE!</v>
      </c>
      <c r="CD294" s="552"/>
      <c r="CE294" s="554">
        <f t="array" ref="CE294">testVMAFRange($G293:$G296,N293:N296,$AC293:$AC296,AJ293:AJ296)</f>
        <v>0</v>
      </c>
      <c r="CF294" s="541"/>
      <c r="CG294" s="554">
        <f t="array" ref="CG294">testVMAFRange($G293:$G296,O293:O296,$AC293:$AC296,AK293:AK296)</f>
        <v>0</v>
      </c>
      <c r="CH294" s="541"/>
    </row>
    <row r="295" spans="1:86" ht="17" hidden="1" customHeight="1" x14ac:dyDescent="0.2">
      <c r="A295" s="485"/>
      <c r="B295" s="566"/>
      <c r="C295" s="485"/>
      <c r="D295" s="590"/>
      <c r="E295" s="558"/>
      <c r="F295" s="239">
        <v>160</v>
      </c>
      <c r="G295" s="294">
        <f>'Anchor-AI'!L293</f>
        <v>0</v>
      </c>
      <c r="H295" s="295">
        <f>'Anchor-AI'!M293</f>
        <v>0</v>
      </c>
      <c r="I295" s="295">
        <f>'Anchor-AI'!N293</f>
        <v>0</v>
      </c>
      <c r="J295" s="295">
        <f>'Anchor-AI'!O293</f>
        <v>0</v>
      </c>
      <c r="K295" s="295">
        <f>(Summary!$C$63*H295+Summary!$C$64*I295+Summary!$C$65*J295)/Summary!$C$66</f>
        <v>0</v>
      </c>
      <c r="L295" s="295">
        <f>'Anchor-AI'!P293</f>
        <v>0</v>
      </c>
      <c r="M295" s="295">
        <f>'Anchor-AI'!Q293</f>
        <v>0</v>
      </c>
      <c r="N295" s="295">
        <f>'Anchor-AI'!R293</f>
        <v>0</v>
      </c>
      <c r="O295" s="295">
        <f>'Anchor-AI'!S293</f>
        <v>0</v>
      </c>
      <c r="P295" s="295">
        <f>'Anchor-AI'!T293</f>
        <v>0</v>
      </c>
      <c r="Q295" s="295">
        <f>'Anchor-AI'!U293</f>
        <v>0</v>
      </c>
      <c r="R295" s="295">
        <f>'Anchor-AI'!V293</f>
        <v>0</v>
      </c>
      <c r="S295" s="295">
        <f>'Anchor-AI'!W293</f>
        <v>0</v>
      </c>
      <c r="T295" s="295">
        <f>'Anchor-AI'!X293</f>
        <v>0</v>
      </c>
      <c r="U295" s="295">
        <f>10*LOG10(1/((Summary!$C$80/10^(R295/10)+Summary!$C$81/10^(S295/10)+Summary!$C$82/10^(T295/10))/Summary!$C$83))</f>
        <v>0</v>
      </c>
      <c r="V295" s="295">
        <f>'Anchor-AI'!Y293</f>
        <v>0</v>
      </c>
      <c r="W295" s="295">
        <f>'Anchor-AI'!Z293</f>
        <v>0</v>
      </c>
      <c r="X295" s="295">
        <f>'Anchor-AI'!AA293</f>
        <v>0</v>
      </c>
      <c r="Y295" s="357">
        <f>'Anchor-AI'!AB293</f>
        <v>0</v>
      </c>
      <c r="Z295" s="357">
        <f>'Anchor-AI'!AC293</f>
        <v>0</v>
      </c>
      <c r="AA295" s="296">
        <f t="shared" si="24"/>
        <v>0</v>
      </c>
      <c r="AC295" s="170">
        <f>'Test-AI'!L293</f>
        <v>0</v>
      </c>
      <c r="AD295" s="167">
        <f>'Test-AI'!M293</f>
        <v>0</v>
      </c>
      <c r="AE295" s="167">
        <f>'Test-AI'!N293</f>
        <v>0</v>
      </c>
      <c r="AF295" s="167">
        <f>'Test-AI'!O293</f>
        <v>0</v>
      </c>
      <c r="AG295" s="167">
        <f>(Summary!$C$63*AD295+Summary!$C$64*AE295+Summary!$C$65*AF295)/Summary!$C$66</f>
        <v>0</v>
      </c>
      <c r="AH295" s="167">
        <f>'Test-AI'!P293</f>
        <v>0</v>
      </c>
      <c r="AI295" s="167">
        <f>'Test-AI'!Q293</f>
        <v>0</v>
      </c>
      <c r="AJ295" s="167">
        <f>'Test-AI'!R293</f>
        <v>0</v>
      </c>
      <c r="AK295" s="167">
        <f>'Test-AI'!S293</f>
        <v>0</v>
      </c>
      <c r="AL295" s="167">
        <f>'Test-AI'!T293</f>
        <v>0</v>
      </c>
      <c r="AM295" s="167">
        <f>'Test-AI'!U293</f>
        <v>0</v>
      </c>
      <c r="AN295" s="167">
        <f>'Test-AI'!V293</f>
        <v>0</v>
      </c>
      <c r="AO295" s="167">
        <f>'Test-AI'!W293</f>
        <v>0</v>
      </c>
      <c r="AP295" s="167">
        <f>'Test-AI'!X293</f>
        <v>0</v>
      </c>
      <c r="AQ295" s="167">
        <f>10*LOG10(1/((Summary!$C$80/10^(AN295/10)+Summary!$C$81/10^(AO295/10)+Summary!$C$82/10^(AP295/10))/Summary!$C$83))</f>
        <v>0</v>
      </c>
      <c r="AR295" s="167">
        <f>'Test-AI'!Y293</f>
        <v>0</v>
      </c>
      <c r="AS295" s="167">
        <f>'Test-AI'!Z293</f>
        <v>0</v>
      </c>
      <c r="AT295" s="295">
        <f>'Test-AI'!AA293</f>
        <v>0</v>
      </c>
      <c r="AU295" s="357">
        <f>'Test-AI'!AB293</f>
        <v>0</v>
      </c>
      <c r="AV295" s="357">
        <f>'Test-AI'!AC293</f>
        <v>0</v>
      </c>
      <c r="AW295" s="296">
        <f t="shared" si="25"/>
        <v>0</v>
      </c>
      <c r="AX295" s="297" t="e">
        <f t="shared" si="26"/>
        <v>#DIV/0!</v>
      </c>
      <c r="AY295" s="298" t="e">
        <f t="shared" si="27"/>
        <v>#DIV/0!</v>
      </c>
      <c r="AZ295" s="297" t="e">
        <f t="shared" si="28"/>
        <v>#DIV/0!</v>
      </c>
      <c r="BA295" s="345" t="e">
        <f t="shared" si="29"/>
        <v>#DIV/0!</v>
      </c>
      <c r="BB295" s="75"/>
      <c r="BC295" s="75"/>
      <c r="BD295" s="565"/>
      <c r="BE295" s="550"/>
      <c r="BF295" s="552"/>
      <c r="BG295" s="552"/>
      <c r="BH295" s="552"/>
      <c r="BI295" s="552"/>
      <c r="BJ295" s="552"/>
      <c r="BK295" s="553"/>
      <c r="BL295" s="552"/>
      <c r="BM295" s="553"/>
      <c r="BN295" s="552"/>
      <c r="BO295" s="546"/>
      <c r="BP295" s="541"/>
      <c r="BQ295" s="546"/>
      <c r="BR295" s="541"/>
      <c r="BS295" s="553"/>
      <c r="BT295" s="552"/>
      <c r="BU295" s="553"/>
      <c r="BV295" s="552"/>
      <c r="BW295" s="553"/>
      <c r="BX295" s="552"/>
      <c r="BY295" s="552"/>
      <c r="BZ295" s="541"/>
      <c r="CA295" s="541"/>
      <c r="CB295" s="552"/>
      <c r="CC295" s="553"/>
      <c r="CD295" s="552"/>
      <c r="CE295" s="546"/>
      <c r="CF295" s="541"/>
      <c r="CG295" s="546"/>
      <c r="CH295" s="541"/>
    </row>
    <row r="296" spans="1:86" ht="17" hidden="1" customHeight="1" thickBot="1" x14ac:dyDescent="0.25">
      <c r="A296" s="485"/>
      <c r="B296" s="566"/>
      <c r="C296" s="485"/>
      <c r="D296" s="590"/>
      <c r="E296" s="558"/>
      <c r="F296" s="239">
        <v>185</v>
      </c>
      <c r="G296" s="294">
        <f>'Anchor-AI'!L294</f>
        <v>0</v>
      </c>
      <c r="H296" s="295">
        <f>'Anchor-AI'!M294</f>
        <v>0</v>
      </c>
      <c r="I296" s="295">
        <f>'Anchor-AI'!N294</f>
        <v>0</v>
      </c>
      <c r="J296" s="295">
        <f>'Anchor-AI'!O294</f>
        <v>0</v>
      </c>
      <c r="K296" s="295">
        <f>(Summary!$C$63*H296+Summary!$C$64*I296+Summary!$C$65*J296)/Summary!$C$66</f>
        <v>0</v>
      </c>
      <c r="L296" s="295">
        <f>'Anchor-AI'!P294</f>
        <v>0</v>
      </c>
      <c r="M296" s="295">
        <f>'Anchor-AI'!Q294</f>
        <v>0</v>
      </c>
      <c r="N296" s="295">
        <f>'Anchor-AI'!R294</f>
        <v>0</v>
      </c>
      <c r="O296" s="295">
        <f>'Anchor-AI'!S294</f>
        <v>0</v>
      </c>
      <c r="P296" s="295">
        <f>'Anchor-AI'!T294</f>
        <v>0</v>
      </c>
      <c r="Q296" s="295">
        <f>'Anchor-AI'!U294</f>
        <v>0</v>
      </c>
      <c r="R296" s="295">
        <f>'Anchor-AI'!V294</f>
        <v>0</v>
      </c>
      <c r="S296" s="295">
        <f>'Anchor-AI'!W294</f>
        <v>0</v>
      </c>
      <c r="T296" s="295">
        <f>'Anchor-AI'!X294</f>
        <v>0</v>
      </c>
      <c r="U296" s="295">
        <f>10*LOG10(1/((Summary!$C$80/10^(R296/10)+Summary!$C$81/10^(S296/10)+Summary!$C$82/10^(T296/10))/Summary!$C$83))</f>
        <v>0</v>
      </c>
      <c r="V296" s="295">
        <f>'Anchor-AI'!Y294</f>
        <v>0</v>
      </c>
      <c r="W296" s="295">
        <f>'Anchor-AI'!Z294</f>
        <v>0</v>
      </c>
      <c r="X296" s="295">
        <f>'Anchor-AI'!AA294</f>
        <v>0</v>
      </c>
      <c r="Y296" s="357">
        <f>'Anchor-AI'!AB294</f>
        <v>0</v>
      </c>
      <c r="Z296" s="357">
        <f>'Anchor-AI'!AC294</f>
        <v>0</v>
      </c>
      <c r="AA296" s="296">
        <f t="shared" si="24"/>
        <v>0</v>
      </c>
      <c r="AC296" s="170">
        <f>'Test-AI'!L294</f>
        <v>0</v>
      </c>
      <c r="AD296" s="167">
        <f>'Test-AI'!M294</f>
        <v>0</v>
      </c>
      <c r="AE296" s="167">
        <f>'Test-AI'!N294</f>
        <v>0</v>
      </c>
      <c r="AF296" s="167">
        <f>'Test-AI'!O294</f>
        <v>0</v>
      </c>
      <c r="AG296" s="167">
        <f>(Summary!$C$63*AD296+Summary!$C$64*AE296+Summary!$C$65*AF296)/Summary!$C$66</f>
        <v>0</v>
      </c>
      <c r="AH296" s="167">
        <f>'Test-AI'!P294</f>
        <v>0</v>
      </c>
      <c r="AI296" s="167">
        <f>'Test-AI'!Q294</f>
        <v>0</v>
      </c>
      <c r="AJ296" s="167">
        <f>'Test-AI'!R294</f>
        <v>0</v>
      </c>
      <c r="AK296" s="167">
        <f>'Test-AI'!S294</f>
        <v>0</v>
      </c>
      <c r="AL296" s="167">
        <f>'Test-AI'!T294</f>
        <v>0</v>
      </c>
      <c r="AM296" s="167">
        <f>'Test-AI'!U294</f>
        <v>0</v>
      </c>
      <c r="AN296" s="167">
        <f>'Test-AI'!V294</f>
        <v>0</v>
      </c>
      <c r="AO296" s="167">
        <f>'Test-AI'!W294</f>
        <v>0</v>
      </c>
      <c r="AP296" s="167">
        <f>'Test-AI'!X294</f>
        <v>0</v>
      </c>
      <c r="AQ296" s="167">
        <f>10*LOG10(1/((Summary!$C$80/10^(AN296/10)+Summary!$C$81/10^(AO296/10)+Summary!$C$82/10^(AP296/10))/Summary!$C$83))</f>
        <v>0</v>
      </c>
      <c r="AR296" s="167">
        <f>'Test-AI'!Y294</f>
        <v>0</v>
      </c>
      <c r="AS296" s="167">
        <f>'Test-AI'!Z294</f>
        <v>0</v>
      </c>
      <c r="AT296" s="295">
        <f>'Test-AI'!AA294</f>
        <v>0</v>
      </c>
      <c r="AU296" s="357">
        <f>'Test-AI'!AB294</f>
        <v>0</v>
      </c>
      <c r="AV296" s="357">
        <f>'Test-AI'!AC294</f>
        <v>0</v>
      </c>
      <c r="AW296" s="296">
        <f t="shared" si="25"/>
        <v>0</v>
      </c>
      <c r="AX296" s="297" t="e">
        <f t="shared" si="26"/>
        <v>#DIV/0!</v>
      </c>
      <c r="AY296" s="298" t="e">
        <f t="shared" si="27"/>
        <v>#DIV/0!</v>
      </c>
      <c r="AZ296" s="297" t="e">
        <f t="shared" si="28"/>
        <v>#DIV/0!</v>
      </c>
      <c r="BA296" s="345" t="e">
        <f t="shared" si="29"/>
        <v>#DIV/0!</v>
      </c>
      <c r="BB296" s="75"/>
      <c r="BC296" s="75"/>
      <c r="BD296" s="574" t="s">
        <v>46</v>
      </c>
      <c r="BE296" s="549" t="e">
        <f t="array" ref="BE296">bdRateExtend($G294:$G297,H294:H297,$AC294:$AC297,AD294:AD297)</f>
        <v>#VALUE!</v>
      </c>
      <c r="BF296" s="552"/>
      <c r="BG296" s="552"/>
      <c r="BH296" s="552"/>
      <c r="BI296" s="552"/>
      <c r="BJ296" s="552"/>
      <c r="BK296" s="551" t="e">
        <f t="array" ref="BK296">bdRateExtend($G294:$G297,L294:L297,$AC294:$AC297,AH294:AH297)</f>
        <v>#VALUE!</v>
      </c>
      <c r="BL296" s="552"/>
      <c r="BM296" s="551" t="e">
        <f t="array" ref="BM296">bdRateExtend($G294:$G297,M294:M297,$AC294:$AC297,AI294:AI297)</f>
        <v>#VALUE!</v>
      </c>
      <c r="BN296" s="552"/>
      <c r="BO296" s="545" t="e">
        <f t="array" ref="BO296">bdRateExtend($G294:$G297,N294:N297,$AC294:$AC297,AJ294:AJ297,"None", FALSE,1)</f>
        <v>#VALUE!</v>
      </c>
      <c r="BP296" s="541"/>
      <c r="BQ296" s="545" t="e">
        <f t="array" ref="BQ296">bdRateExtend($G294:$G297,O294:O297,$AC294:$AC297,AK294:AK297,"None", FALSE,1)</f>
        <v>#VALUE!</v>
      </c>
      <c r="BR296" s="541"/>
      <c r="BS296" s="551" t="e">
        <f t="array" ref="BS296">bdRateExtend($G294:$G297,P294:P297,$AC294:$AC297,AL294:AL297)</f>
        <v>#VALUE!</v>
      </c>
      <c r="BT296" s="552"/>
      <c r="BU296" s="551" t="e">
        <f t="array" ref="BU296">bdRateExtend($G294:$G297,Q294:Q297,$AC294:$AC297,AM294:AM297)</f>
        <v>#VALUE!</v>
      </c>
      <c r="BV296" s="552"/>
      <c r="BW296" s="551" t="e">
        <f t="array" ref="BW296">bdRateExtend($G294:$G297,R294:R297,$AC294:$AC297,AN294:AN297)</f>
        <v>#VALUE!</v>
      </c>
      <c r="BX296" s="552"/>
      <c r="BY296" s="552"/>
      <c r="BZ296" s="541"/>
      <c r="CA296" s="541"/>
      <c r="CB296" s="552"/>
      <c r="CC296" s="561" t="e">
        <f t="array" ref="CC296">bdCAMBIExtend($G294:$G297,V294:V297,$AC294:$AC297,AR294:AR297)</f>
        <v>#VALUE!</v>
      </c>
      <c r="CD296" s="552"/>
      <c r="CE296" s="554">
        <f t="array" ref="CE296">testVMAFRange($G294:$G297,N294:N297,$AC294:$AC297,AJ294:AJ297)</f>
        <v>0</v>
      </c>
      <c r="CF296" s="541"/>
      <c r="CG296" s="554">
        <f t="array" ref="CG296">testVMAFRange($G294:$G297,O294:O297,$AC294:$AC297,AK294:AK297)</f>
        <v>0</v>
      </c>
      <c r="CH296" s="541"/>
    </row>
    <row r="297" spans="1:86" ht="17" hidden="1" customHeight="1" thickBot="1" x14ac:dyDescent="0.25">
      <c r="A297" s="485"/>
      <c r="B297" s="596"/>
      <c r="C297" s="486"/>
      <c r="D297" s="591"/>
      <c r="E297" s="559"/>
      <c r="F297" s="240">
        <v>210</v>
      </c>
      <c r="G297" s="299">
        <f>'Anchor-AI'!L295</f>
        <v>0</v>
      </c>
      <c r="H297" s="300">
        <f>'Anchor-AI'!M295</f>
        <v>0</v>
      </c>
      <c r="I297" s="300">
        <f>'Anchor-AI'!N295</f>
        <v>0</v>
      </c>
      <c r="J297" s="300">
        <f>'Anchor-AI'!O295</f>
        <v>0</v>
      </c>
      <c r="K297" s="295">
        <f>(Summary!$C$63*H297+Summary!$C$64*I297+Summary!$C$65*J297)/Summary!$C$66</f>
        <v>0</v>
      </c>
      <c r="L297" s="300">
        <f>'Anchor-AI'!P295</f>
        <v>0</v>
      </c>
      <c r="M297" s="300">
        <f>'Anchor-AI'!Q295</f>
        <v>0</v>
      </c>
      <c r="N297" s="300">
        <f>'Anchor-AI'!R295</f>
        <v>0</v>
      </c>
      <c r="O297" s="300">
        <f>'Anchor-AI'!S295</f>
        <v>0</v>
      </c>
      <c r="P297" s="300">
        <f>'Anchor-AI'!T295</f>
        <v>0</v>
      </c>
      <c r="Q297" s="300">
        <f>'Anchor-AI'!U295</f>
        <v>0</v>
      </c>
      <c r="R297" s="300">
        <f>'Anchor-AI'!V295</f>
        <v>0</v>
      </c>
      <c r="S297" s="300">
        <f>'Anchor-AI'!W295</f>
        <v>0</v>
      </c>
      <c r="T297" s="300">
        <f>'Anchor-AI'!X295</f>
        <v>0</v>
      </c>
      <c r="U297" s="300">
        <f>10*LOG10(1/((Summary!$C$80/10^(R297/10)+Summary!$C$81/10^(S297/10)+Summary!$C$82/10^(T297/10))/Summary!$C$83))</f>
        <v>0</v>
      </c>
      <c r="V297" s="300">
        <f>'Anchor-AI'!Y295</f>
        <v>0</v>
      </c>
      <c r="W297" s="300">
        <f>'Anchor-AI'!Z295</f>
        <v>0</v>
      </c>
      <c r="X297" s="300">
        <f>'Anchor-AI'!AA295</f>
        <v>0</v>
      </c>
      <c r="Y297" s="357">
        <f>'Anchor-AI'!AB295</f>
        <v>0</v>
      </c>
      <c r="Z297" s="357">
        <f>'Anchor-AI'!AC295</f>
        <v>0</v>
      </c>
      <c r="AA297" s="301">
        <f t="shared" si="24"/>
        <v>0</v>
      </c>
      <c r="AC297" s="171">
        <f>'Test-AI'!L295</f>
        <v>0</v>
      </c>
      <c r="AD297" s="168">
        <f>'Test-AI'!M295</f>
        <v>0</v>
      </c>
      <c r="AE297" s="168">
        <f>'Test-AI'!N295</f>
        <v>0</v>
      </c>
      <c r="AF297" s="168">
        <f>'Test-AI'!O295</f>
        <v>0</v>
      </c>
      <c r="AG297" s="168">
        <f>(Summary!$C$63*AD297+Summary!$C$64*AE297+Summary!$C$65*AF297)/Summary!$C$66</f>
        <v>0</v>
      </c>
      <c r="AH297" s="168">
        <f>'Test-AI'!P295</f>
        <v>0</v>
      </c>
      <c r="AI297" s="168">
        <f>'Test-AI'!Q295</f>
        <v>0</v>
      </c>
      <c r="AJ297" s="168">
        <f>'Test-AI'!R295</f>
        <v>0</v>
      </c>
      <c r="AK297" s="168">
        <f>'Test-AI'!S295</f>
        <v>0</v>
      </c>
      <c r="AL297" s="168">
        <f>'Test-AI'!T295</f>
        <v>0</v>
      </c>
      <c r="AM297" s="168">
        <f>'Test-AI'!U295</f>
        <v>0</v>
      </c>
      <c r="AN297" s="168">
        <f>'Test-AI'!V295</f>
        <v>0</v>
      </c>
      <c r="AO297" s="168">
        <f>'Test-AI'!W295</f>
        <v>0</v>
      </c>
      <c r="AP297" s="168">
        <f>'Test-AI'!X295</f>
        <v>0</v>
      </c>
      <c r="AQ297" s="168">
        <f>10*LOG10(1/((Summary!$C$80/10^(AN297/10)+Summary!$C$81/10^(AO297/10)+Summary!$C$82/10^(AP297/10))/Summary!$C$83))</f>
        <v>0</v>
      </c>
      <c r="AR297" s="168">
        <f>'Test-AI'!Y295</f>
        <v>0</v>
      </c>
      <c r="AS297" s="168">
        <f>'Test-AI'!Z295</f>
        <v>0</v>
      </c>
      <c r="AT297" s="300">
        <f>'Test-AI'!AA295</f>
        <v>0</v>
      </c>
      <c r="AU297" s="357">
        <f>'Test-AI'!AB295</f>
        <v>0</v>
      </c>
      <c r="AV297" s="357">
        <f>'Test-AI'!AC295</f>
        <v>0</v>
      </c>
      <c r="AW297" s="301">
        <f t="shared" si="25"/>
        <v>0</v>
      </c>
      <c r="AX297" s="302" t="e">
        <f t="shared" si="26"/>
        <v>#DIV/0!</v>
      </c>
      <c r="AY297" s="303" t="e">
        <f t="shared" si="27"/>
        <v>#DIV/0!</v>
      </c>
      <c r="AZ297" s="297" t="e">
        <f t="shared" si="28"/>
        <v>#DIV/0!</v>
      </c>
      <c r="BA297" s="345" t="e">
        <f t="shared" si="29"/>
        <v>#DIV/0!</v>
      </c>
      <c r="BB297" s="75"/>
      <c r="BC297" s="75"/>
      <c r="BD297" s="570"/>
      <c r="BE297" s="550"/>
      <c r="BF297" s="553"/>
      <c r="BG297" s="553"/>
      <c r="BH297" s="553"/>
      <c r="BI297" s="553"/>
      <c r="BJ297" s="553"/>
      <c r="BK297" s="553"/>
      <c r="BL297" s="553"/>
      <c r="BM297" s="553"/>
      <c r="BN297" s="553"/>
      <c r="BO297" s="546"/>
      <c r="BP297" s="544"/>
      <c r="BQ297" s="546"/>
      <c r="BR297" s="544"/>
      <c r="BS297" s="553"/>
      <c r="BT297" s="553"/>
      <c r="BU297" s="553"/>
      <c r="BV297" s="553"/>
      <c r="BW297" s="553"/>
      <c r="BX297" s="553"/>
      <c r="BY297" s="553"/>
      <c r="BZ297" s="544"/>
      <c r="CA297" s="544"/>
      <c r="CB297" s="553"/>
      <c r="CC297" s="553"/>
      <c r="CD297" s="553"/>
      <c r="CE297" s="546"/>
      <c r="CF297" s="544"/>
      <c r="CG297" s="546"/>
      <c r="CH297" s="544"/>
    </row>
    <row r="298" spans="1:86" ht="17" hidden="1" customHeight="1" thickBot="1" x14ac:dyDescent="0.25">
      <c r="A298" s="485"/>
      <c r="B298" s="595" t="s">
        <v>148</v>
      </c>
      <c r="C298" s="586" t="s">
        <v>82</v>
      </c>
      <c r="D298" s="589">
        <v>30</v>
      </c>
      <c r="E298" s="557">
        <v>8</v>
      </c>
      <c r="F298" s="238">
        <v>85</v>
      </c>
      <c r="G298" s="289">
        <f>'Anchor-AI'!L296</f>
        <v>0</v>
      </c>
      <c r="H298" s="290">
        <f>'Anchor-AI'!M296</f>
        <v>0</v>
      </c>
      <c r="I298" s="290">
        <f>'Anchor-AI'!N296</f>
        <v>0</v>
      </c>
      <c r="J298" s="290">
        <f>'Anchor-AI'!O296</f>
        <v>0</v>
      </c>
      <c r="K298" s="290">
        <f>(Summary!$C$63*H298+Summary!$C$64*I298+Summary!$C$65*J298)/Summary!$C$66</f>
        <v>0</v>
      </c>
      <c r="L298" s="290">
        <f>'Anchor-AI'!P296</f>
        <v>0</v>
      </c>
      <c r="M298" s="290">
        <f>'Anchor-AI'!Q296</f>
        <v>0</v>
      </c>
      <c r="N298" s="290">
        <f>'Anchor-AI'!R296</f>
        <v>0</v>
      </c>
      <c r="O298" s="290">
        <f>'Anchor-AI'!S296</f>
        <v>0</v>
      </c>
      <c r="P298" s="290">
        <f>'Anchor-AI'!T296</f>
        <v>0</v>
      </c>
      <c r="Q298" s="290">
        <f>'Anchor-AI'!U296</f>
        <v>0</v>
      </c>
      <c r="R298" s="290">
        <f>'Anchor-AI'!V296</f>
        <v>0</v>
      </c>
      <c r="S298" s="290">
        <f>'Anchor-AI'!W296</f>
        <v>0</v>
      </c>
      <c r="T298" s="290">
        <f>'Anchor-AI'!X296</f>
        <v>0</v>
      </c>
      <c r="U298" s="290">
        <f>10*LOG10(1/((Summary!$C$80/10^(R298/10)+Summary!$C$81/10^(S298/10)+Summary!$C$82/10^(T298/10))/Summary!$C$83))</f>
        <v>0</v>
      </c>
      <c r="V298" s="290">
        <f>'Anchor-AI'!Y296</f>
        <v>0</v>
      </c>
      <c r="W298" s="290">
        <f>'Anchor-AI'!Z296</f>
        <v>0</v>
      </c>
      <c r="X298" s="290">
        <f>'Anchor-AI'!AA296</f>
        <v>0</v>
      </c>
      <c r="Y298" s="360">
        <f>'Anchor-AI'!AB296</f>
        <v>0</v>
      </c>
      <c r="Z298" s="360">
        <f>'Anchor-AI'!AC296</f>
        <v>0</v>
      </c>
      <c r="AA298" s="291">
        <f t="shared" si="24"/>
        <v>0</v>
      </c>
      <c r="AC298" s="169">
        <f>'Test-AI'!L296</f>
        <v>0</v>
      </c>
      <c r="AD298" s="166">
        <f>'Test-AI'!M296</f>
        <v>0</v>
      </c>
      <c r="AE298" s="166">
        <f>'Test-AI'!N296</f>
        <v>0</v>
      </c>
      <c r="AF298" s="166">
        <f>'Test-AI'!O296</f>
        <v>0</v>
      </c>
      <c r="AG298" s="166">
        <f>(Summary!$C$63*AD298+Summary!$C$64*AE298+Summary!$C$65*AF298)/Summary!$C$66</f>
        <v>0</v>
      </c>
      <c r="AH298" s="166">
        <f>'Test-AI'!P296</f>
        <v>0</v>
      </c>
      <c r="AI298" s="166">
        <f>'Test-AI'!Q296</f>
        <v>0</v>
      </c>
      <c r="AJ298" s="166">
        <f>'Test-AI'!R296</f>
        <v>0</v>
      </c>
      <c r="AK298" s="166">
        <f>'Test-AI'!S296</f>
        <v>0</v>
      </c>
      <c r="AL298" s="166">
        <f>'Test-AI'!T296</f>
        <v>0</v>
      </c>
      <c r="AM298" s="166">
        <f>'Test-AI'!U296</f>
        <v>0</v>
      </c>
      <c r="AN298" s="166">
        <f>'Test-AI'!V296</f>
        <v>0</v>
      </c>
      <c r="AO298" s="166">
        <f>'Test-AI'!W296</f>
        <v>0</v>
      </c>
      <c r="AP298" s="166">
        <f>'Test-AI'!X296</f>
        <v>0</v>
      </c>
      <c r="AQ298" s="166">
        <f>10*LOG10(1/((Summary!$C$80/10^(AN298/10)+Summary!$C$81/10^(AO298/10)+Summary!$C$82/10^(AP298/10))/Summary!$C$83))</f>
        <v>0</v>
      </c>
      <c r="AR298" s="166">
        <f>'Test-AI'!Y296</f>
        <v>0</v>
      </c>
      <c r="AS298" s="166">
        <f>'Test-AI'!Z296</f>
        <v>0</v>
      </c>
      <c r="AT298" s="290">
        <f>'Test-AI'!AA296</f>
        <v>0</v>
      </c>
      <c r="AU298" s="356">
        <f>'Test-AI'!AB296</f>
        <v>0</v>
      </c>
      <c r="AV298" s="356">
        <f>'Test-AI'!AC296</f>
        <v>0</v>
      </c>
      <c r="AW298" s="291">
        <f t="shared" si="25"/>
        <v>0</v>
      </c>
      <c r="AX298" s="292" t="e">
        <f t="shared" si="26"/>
        <v>#DIV/0!</v>
      </c>
      <c r="AY298" s="293" t="e">
        <f t="shared" si="27"/>
        <v>#DIV/0!</v>
      </c>
      <c r="AZ298" s="292" t="e">
        <f t="shared" si="28"/>
        <v>#DIV/0!</v>
      </c>
      <c r="BA298" s="344" t="e">
        <f t="shared" si="29"/>
        <v>#DIV/0!</v>
      </c>
      <c r="BB298" s="75"/>
      <c r="BC298" s="75"/>
      <c r="BD298" s="572" t="s">
        <v>39</v>
      </c>
      <c r="BE298" s="549" t="e">
        <f t="array" ref="BE298">bdRateExtend($G298:$G301,H298:H301,$AC298:$AC301,AD298:AD301)</f>
        <v>#VALUE!</v>
      </c>
      <c r="BF298" s="551" t="e">
        <f t="array" ref="BF298">bdRateExtend($G298:$G303,H298:H303,$AC298:$AC303,AD298:AD303)</f>
        <v>#VALUE!</v>
      </c>
      <c r="BG298" s="551" t="e">
        <f t="array" ref="BG298">bdRateExtend($G298:$G303,I298:I303,$AC298:$AC303,AE298:AE303)</f>
        <v>#VALUE!</v>
      </c>
      <c r="BH298" s="551" t="e">
        <f t="array" ref="BH298">bdRateExtend($G298:$G303,J298:J303,$AC298:$AC303,AF298:AF303)</f>
        <v>#VALUE!</v>
      </c>
      <c r="BI298" s="551" t="e">
        <f t="array" ref="BI298">bdRateExtend($G298:$G303,K298:K303,$AC298:$AC303,AG298:AG303)</f>
        <v>#VALUE!</v>
      </c>
      <c r="BJ298" s="575" t="e">
        <f>(Summary!$C$94*BF298+Summary!$C$95*BG298+Summary!$C$96*BH298)/Summary!$C$97</f>
        <v>#VALUE!</v>
      </c>
      <c r="BK298" s="551" t="e">
        <f t="array" ref="BK298">bdRateExtend($G298:$G301,L298:L301,$AC298:$AC301,AH298:AH301)</f>
        <v>#VALUE!</v>
      </c>
      <c r="BL298" s="551" t="e">
        <f t="array" ref="BL298">bdRateExtend($G298:$G303,L298:L303,$AC298:$AC303,AH298:AH303)</f>
        <v>#VALUE!</v>
      </c>
      <c r="BM298" s="551" t="e">
        <f t="array" ref="BM298">bdRateExtend($G298:$G301,M298:M301,$AC298:$AC301,AI298:AI301)</f>
        <v>#VALUE!</v>
      </c>
      <c r="BN298" s="551" t="e">
        <f t="array" ref="BN298">bdRateExtend($G298:$G303,M298:M303,$AC298:$AC303,AI298:AI303)</f>
        <v>#VALUE!</v>
      </c>
      <c r="BO298" s="548" t="e">
        <f t="array" ref="BO298">bdRateExtend($G298:$G301,N298:N301,$AC298:$AC301,AJ298:AJ301,"None", FALSE,1)</f>
        <v>#VALUE!</v>
      </c>
      <c r="BP298" s="585" t="e">
        <f t="array" ref="BP298">bdRateExtend($G298:$G303,N298:N303,$AC298:$AC303,AJ298:AJ303,"None", FALSE,1)</f>
        <v>#VALUE!</v>
      </c>
      <c r="BQ298" s="548" t="e">
        <f t="array" ref="BQ298">bdRateExtend($G298:$G301,O298:O301,$AC298:$AC301,AK298:AK301,"None", FALSE,1)</f>
        <v>#VALUE!</v>
      </c>
      <c r="BR298" s="585" t="e">
        <f t="array" ref="BR298">bdRateExtend($G298:$G303,O298:O303,$AC298:$AC303,AK298:AK303,"None", FALSE,1)</f>
        <v>#VALUE!</v>
      </c>
      <c r="BS298" s="551" t="e">
        <f t="array" ref="BS298">bdRateExtend($G298:$G301,P298:P301,$AC298:$AC301,AL298:AL301)</f>
        <v>#VALUE!</v>
      </c>
      <c r="BT298" s="551" t="e">
        <f t="array" ref="BT298">bdRateExtend($G298:$G303,P298:P303,$AC298:$AC303,AL298:AL303)</f>
        <v>#VALUE!</v>
      </c>
      <c r="BU298" s="551" t="e">
        <f t="array" ref="BU298">bdRateExtend($G298:$G301,Q298:Q301,$AC298:$AC301,AM298:AM301)</f>
        <v>#VALUE!</v>
      </c>
      <c r="BV298" s="551" t="e">
        <f t="array" ref="BV298">bdRateExtend($G298:$G303,Q298:Q303,$AC298:$AC303,AM298:AM303)</f>
        <v>#VALUE!</v>
      </c>
      <c r="BW298" s="551" t="e">
        <f t="array" ref="BW298">bdRateExtend($G298:$G301,R298:R301,$AC298:$AC301,AN298:AN301)</f>
        <v>#VALUE!</v>
      </c>
      <c r="BX298" s="551" t="e">
        <f t="array" ref="BX298">bdRateExtend($G298:$G303,R298:R303,$AC298:$AC303,AN298:AN303)</f>
        <v>#VALUE!</v>
      </c>
      <c r="BY298" s="551" t="e">
        <f t="array" ref="BY298">bdRateExtend($G298:$G303,S298:S303,$AC298:$AC303,AO298:AO303)</f>
        <v>#VALUE!</v>
      </c>
      <c r="BZ298" s="555" t="e">
        <f t="array" ref="BZ298">bdRateExtend($G298:$G303,T298:T303,$AC298:$AC303,AP298:AP303)</f>
        <v>#VALUE!</v>
      </c>
      <c r="CA298" s="555" t="e">
        <f t="array" ref="CA298">bdRateExtend($G298:$G303,U298:U303,$AC298:$AC303,AQ298:AQ303)</f>
        <v>#VALUE!</v>
      </c>
      <c r="CB298" s="575" t="e">
        <f>(Summary!$C$108*BX298+Summary!$C$109*BY298+Summary!$C$110*BZ298)/Summary!$C$111</f>
        <v>#VALUE!</v>
      </c>
      <c r="CC298" s="593" t="e">
        <f t="array" ref="CC298">bdCAMBIExtend($G298:$G301,V298:V301,$AC298:$AC301,AR298:AR301)</f>
        <v>#VALUE!</v>
      </c>
      <c r="CD298" s="578" t="e">
        <f t="array" ref="CD298">bdCAMBIExtend($G298:$G303,V298:V303,$AC298:$AC303,AR298:AR303)</f>
        <v>#VALUE!</v>
      </c>
      <c r="CE298" s="547">
        <f t="array" ref="CE298">testVMAFRange($G298:$G301,N298:N301,$AC298:$AC301,AJ298:AJ301)</f>
        <v>0</v>
      </c>
      <c r="CF298" s="543">
        <f t="array" ref="CF298">testVMAFRange($G298:$G303,N298:N303,$AC298:$AC303,AJ298:AJ303)</f>
        <v>0</v>
      </c>
      <c r="CG298" s="547">
        <f t="array" ref="CG298">testVMAFRange($G298:$G301,O298:O301,$AC298:$AC301,AK298:AK301)</f>
        <v>0</v>
      </c>
      <c r="CH298" s="543">
        <f t="array" ref="CH298">testVMAFRange($G298:$G303,O298:O303,$AC298:$AC303,AK298:AK303)</f>
        <v>0</v>
      </c>
    </row>
    <row r="299" spans="1:86" ht="17" hidden="1" customHeight="1" x14ac:dyDescent="0.2">
      <c r="A299" s="485"/>
      <c r="B299" s="566"/>
      <c r="C299" s="485"/>
      <c r="D299" s="590"/>
      <c r="E299" s="558"/>
      <c r="F299" s="239">
        <v>110</v>
      </c>
      <c r="G299" s="294">
        <f>'Anchor-AI'!L297</f>
        <v>0</v>
      </c>
      <c r="H299" s="295">
        <f>'Anchor-AI'!M297</f>
        <v>0</v>
      </c>
      <c r="I299" s="295">
        <f>'Anchor-AI'!N297</f>
        <v>0</v>
      </c>
      <c r="J299" s="295">
        <f>'Anchor-AI'!O297</f>
        <v>0</v>
      </c>
      <c r="K299" s="295">
        <f>(Summary!$C$63*H299+Summary!$C$64*I299+Summary!$C$65*J299)/Summary!$C$66</f>
        <v>0</v>
      </c>
      <c r="L299" s="295">
        <f>'Anchor-AI'!P297</f>
        <v>0</v>
      </c>
      <c r="M299" s="295">
        <f>'Anchor-AI'!Q297</f>
        <v>0</v>
      </c>
      <c r="N299" s="295">
        <f>'Anchor-AI'!R297</f>
        <v>0</v>
      </c>
      <c r="O299" s="295">
        <f>'Anchor-AI'!S297</f>
        <v>0</v>
      </c>
      <c r="P299" s="295">
        <f>'Anchor-AI'!T297</f>
        <v>0</v>
      </c>
      <c r="Q299" s="295">
        <f>'Anchor-AI'!U297</f>
        <v>0</v>
      </c>
      <c r="R299" s="295">
        <f>'Anchor-AI'!V297</f>
        <v>0</v>
      </c>
      <c r="S299" s="295">
        <f>'Anchor-AI'!W297</f>
        <v>0</v>
      </c>
      <c r="T299" s="295">
        <f>'Anchor-AI'!X297</f>
        <v>0</v>
      </c>
      <c r="U299" s="295">
        <f>10*LOG10(1/((Summary!$C$80/10^(R299/10)+Summary!$C$81/10^(S299/10)+Summary!$C$82/10^(T299/10))/Summary!$C$83))</f>
        <v>0</v>
      </c>
      <c r="V299" s="295">
        <f>'Anchor-AI'!Y297</f>
        <v>0</v>
      </c>
      <c r="W299" s="295">
        <f>'Anchor-AI'!Z297</f>
        <v>0</v>
      </c>
      <c r="X299" s="295">
        <f>'Anchor-AI'!AA297</f>
        <v>0</v>
      </c>
      <c r="Y299" s="357">
        <f>'Anchor-AI'!AB297</f>
        <v>0</v>
      </c>
      <c r="Z299" s="357">
        <f>'Anchor-AI'!AC297</f>
        <v>0</v>
      </c>
      <c r="AA299" s="296">
        <f t="shared" si="24"/>
        <v>0</v>
      </c>
      <c r="AC299" s="170">
        <f>'Test-AI'!L297</f>
        <v>0</v>
      </c>
      <c r="AD299" s="167">
        <f>'Test-AI'!M297</f>
        <v>0</v>
      </c>
      <c r="AE299" s="167">
        <f>'Test-AI'!N297</f>
        <v>0</v>
      </c>
      <c r="AF299" s="167">
        <f>'Test-AI'!O297</f>
        <v>0</v>
      </c>
      <c r="AG299" s="167">
        <f>(Summary!$C$63*AD299+Summary!$C$64*AE299+Summary!$C$65*AF299)/Summary!$C$66</f>
        <v>0</v>
      </c>
      <c r="AH299" s="167">
        <f>'Test-AI'!P297</f>
        <v>0</v>
      </c>
      <c r="AI299" s="167">
        <f>'Test-AI'!Q297</f>
        <v>0</v>
      </c>
      <c r="AJ299" s="167">
        <f>'Test-AI'!R297</f>
        <v>0</v>
      </c>
      <c r="AK299" s="167">
        <f>'Test-AI'!S297</f>
        <v>0</v>
      </c>
      <c r="AL299" s="167">
        <f>'Test-AI'!T297</f>
        <v>0</v>
      </c>
      <c r="AM299" s="167">
        <f>'Test-AI'!U297</f>
        <v>0</v>
      </c>
      <c r="AN299" s="167">
        <f>'Test-AI'!V297</f>
        <v>0</v>
      </c>
      <c r="AO299" s="167">
        <f>'Test-AI'!W297</f>
        <v>0</v>
      </c>
      <c r="AP299" s="167">
        <f>'Test-AI'!X297</f>
        <v>0</v>
      </c>
      <c r="AQ299" s="167">
        <f>10*LOG10(1/((Summary!$C$80/10^(AN299/10)+Summary!$C$81/10^(AO299/10)+Summary!$C$82/10^(AP299/10))/Summary!$C$83))</f>
        <v>0</v>
      </c>
      <c r="AR299" s="167">
        <f>'Test-AI'!Y297</f>
        <v>0</v>
      </c>
      <c r="AS299" s="167">
        <f>'Test-AI'!Z297</f>
        <v>0</v>
      </c>
      <c r="AT299" s="295">
        <f>'Test-AI'!AA297</f>
        <v>0</v>
      </c>
      <c r="AU299" s="357">
        <f>'Test-AI'!AB297</f>
        <v>0</v>
      </c>
      <c r="AV299" s="357">
        <f>'Test-AI'!AC297</f>
        <v>0</v>
      </c>
      <c r="AW299" s="296">
        <f t="shared" si="25"/>
        <v>0</v>
      </c>
      <c r="AX299" s="297" t="e">
        <f t="shared" si="26"/>
        <v>#DIV/0!</v>
      </c>
      <c r="AY299" s="298" t="e">
        <f t="shared" si="27"/>
        <v>#DIV/0!</v>
      </c>
      <c r="AZ299" s="297" t="e">
        <f t="shared" si="28"/>
        <v>#DIV/0!</v>
      </c>
      <c r="BA299" s="345" t="e">
        <f t="shared" si="29"/>
        <v>#DIV/0!</v>
      </c>
      <c r="BB299" s="75"/>
      <c r="BC299" s="75"/>
      <c r="BD299" s="565"/>
      <c r="BE299" s="550"/>
      <c r="BF299" s="552"/>
      <c r="BG299" s="552"/>
      <c r="BH299" s="552"/>
      <c r="BI299" s="552"/>
      <c r="BJ299" s="552"/>
      <c r="BK299" s="553"/>
      <c r="BL299" s="552"/>
      <c r="BM299" s="553"/>
      <c r="BN299" s="552"/>
      <c r="BO299" s="546"/>
      <c r="BP299" s="541"/>
      <c r="BQ299" s="546"/>
      <c r="BR299" s="541"/>
      <c r="BS299" s="553"/>
      <c r="BT299" s="552"/>
      <c r="BU299" s="553"/>
      <c r="BV299" s="552"/>
      <c r="BW299" s="553"/>
      <c r="BX299" s="552"/>
      <c r="BY299" s="552"/>
      <c r="BZ299" s="541"/>
      <c r="CA299" s="541"/>
      <c r="CB299" s="552"/>
      <c r="CC299" s="550"/>
      <c r="CD299" s="541"/>
      <c r="CE299" s="546"/>
      <c r="CF299" s="541"/>
      <c r="CG299" s="546"/>
      <c r="CH299" s="541"/>
    </row>
    <row r="300" spans="1:86" ht="17" hidden="1" customHeight="1" x14ac:dyDescent="0.2">
      <c r="A300" s="485"/>
      <c r="B300" s="566"/>
      <c r="C300" s="485"/>
      <c r="D300" s="590"/>
      <c r="E300" s="558"/>
      <c r="F300" s="239">
        <v>135</v>
      </c>
      <c r="G300" s="294">
        <f>'Anchor-AI'!L298</f>
        <v>0</v>
      </c>
      <c r="H300" s="295">
        <f>'Anchor-AI'!M298</f>
        <v>0</v>
      </c>
      <c r="I300" s="295">
        <f>'Anchor-AI'!N298</f>
        <v>0</v>
      </c>
      <c r="J300" s="295">
        <f>'Anchor-AI'!O298</f>
        <v>0</v>
      </c>
      <c r="K300" s="295">
        <f>(Summary!$C$63*H300+Summary!$C$64*I300+Summary!$C$65*J300)/Summary!$C$66</f>
        <v>0</v>
      </c>
      <c r="L300" s="295">
        <f>'Anchor-AI'!P298</f>
        <v>0</v>
      </c>
      <c r="M300" s="295">
        <f>'Anchor-AI'!Q298</f>
        <v>0</v>
      </c>
      <c r="N300" s="295">
        <f>'Anchor-AI'!R298</f>
        <v>0</v>
      </c>
      <c r="O300" s="295">
        <f>'Anchor-AI'!S298</f>
        <v>0</v>
      </c>
      <c r="P300" s="295">
        <f>'Anchor-AI'!T298</f>
        <v>0</v>
      </c>
      <c r="Q300" s="295">
        <f>'Anchor-AI'!U298</f>
        <v>0</v>
      </c>
      <c r="R300" s="295">
        <f>'Anchor-AI'!V298</f>
        <v>0</v>
      </c>
      <c r="S300" s="295">
        <f>'Anchor-AI'!W298</f>
        <v>0</v>
      </c>
      <c r="T300" s="295">
        <f>'Anchor-AI'!X298</f>
        <v>0</v>
      </c>
      <c r="U300" s="295">
        <f>10*LOG10(1/((Summary!$C$80/10^(R300/10)+Summary!$C$81/10^(S300/10)+Summary!$C$82/10^(T300/10))/Summary!$C$83))</f>
        <v>0</v>
      </c>
      <c r="V300" s="295">
        <f>'Anchor-AI'!Y298</f>
        <v>0</v>
      </c>
      <c r="W300" s="295">
        <f>'Anchor-AI'!Z298</f>
        <v>0</v>
      </c>
      <c r="X300" s="295">
        <f>'Anchor-AI'!AA298</f>
        <v>0</v>
      </c>
      <c r="Y300" s="357">
        <f>'Anchor-AI'!AB298</f>
        <v>0</v>
      </c>
      <c r="Z300" s="357">
        <f>'Anchor-AI'!AC298</f>
        <v>0</v>
      </c>
      <c r="AA300" s="296">
        <f t="shared" si="24"/>
        <v>0</v>
      </c>
      <c r="AC300" s="170">
        <f>'Test-AI'!L298</f>
        <v>0</v>
      </c>
      <c r="AD300" s="167">
        <f>'Test-AI'!M298</f>
        <v>0</v>
      </c>
      <c r="AE300" s="167">
        <f>'Test-AI'!N298</f>
        <v>0</v>
      </c>
      <c r="AF300" s="167">
        <f>'Test-AI'!O298</f>
        <v>0</v>
      </c>
      <c r="AG300" s="167">
        <f>(Summary!$C$63*AD300+Summary!$C$64*AE300+Summary!$C$65*AF300)/Summary!$C$66</f>
        <v>0</v>
      </c>
      <c r="AH300" s="167">
        <f>'Test-AI'!P298</f>
        <v>0</v>
      </c>
      <c r="AI300" s="167">
        <f>'Test-AI'!Q298</f>
        <v>0</v>
      </c>
      <c r="AJ300" s="167">
        <f>'Test-AI'!R298</f>
        <v>0</v>
      </c>
      <c r="AK300" s="167">
        <f>'Test-AI'!S298</f>
        <v>0</v>
      </c>
      <c r="AL300" s="167">
        <f>'Test-AI'!T298</f>
        <v>0</v>
      </c>
      <c r="AM300" s="167">
        <f>'Test-AI'!U298</f>
        <v>0</v>
      </c>
      <c r="AN300" s="167">
        <f>'Test-AI'!V298</f>
        <v>0</v>
      </c>
      <c r="AO300" s="167">
        <f>'Test-AI'!W298</f>
        <v>0</v>
      </c>
      <c r="AP300" s="167">
        <f>'Test-AI'!X298</f>
        <v>0</v>
      </c>
      <c r="AQ300" s="167">
        <f>10*LOG10(1/((Summary!$C$80/10^(AN300/10)+Summary!$C$81/10^(AO300/10)+Summary!$C$82/10^(AP300/10))/Summary!$C$83))</f>
        <v>0</v>
      </c>
      <c r="AR300" s="167">
        <f>'Test-AI'!Y298</f>
        <v>0</v>
      </c>
      <c r="AS300" s="167">
        <f>'Test-AI'!Z298</f>
        <v>0</v>
      </c>
      <c r="AT300" s="295">
        <f>'Test-AI'!AA298</f>
        <v>0</v>
      </c>
      <c r="AU300" s="357">
        <f>'Test-AI'!AB298</f>
        <v>0</v>
      </c>
      <c r="AV300" s="357">
        <f>'Test-AI'!AC298</f>
        <v>0</v>
      </c>
      <c r="AW300" s="296">
        <f t="shared" si="25"/>
        <v>0</v>
      </c>
      <c r="AX300" s="297" t="e">
        <f t="shared" si="26"/>
        <v>#DIV/0!</v>
      </c>
      <c r="AY300" s="298" t="e">
        <f t="shared" si="27"/>
        <v>#DIV/0!</v>
      </c>
      <c r="AZ300" s="297" t="e">
        <f t="shared" si="28"/>
        <v>#DIV/0!</v>
      </c>
      <c r="BA300" s="345" t="e">
        <f t="shared" si="29"/>
        <v>#DIV/0!</v>
      </c>
      <c r="BB300" s="75"/>
      <c r="BC300" s="75"/>
      <c r="BD300" s="573" t="s">
        <v>147</v>
      </c>
      <c r="BE300" s="549" t="e">
        <f t="array" ref="BE300">bdRateExtend($G299:$G302,H299:H302,$AC299:$AC302,AD299:AD302)</f>
        <v>#VALUE!</v>
      </c>
      <c r="BF300" s="552"/>
      <c r="BG300" s="552"/>
      <c r="BH300" s="552"/>
      <c r="BI300" s="552"/>
      <c r="BJ300" s="552"/>
      <c r="BK300" s="551" t="e">
        <f t="array" ref="BK300">bdRateExtend($G299:$G302,L299:L302,$AC299:$AC302,AH299:AH302)</f>
        <v>#VALUE!</v>
      </c>
      <c r="BL300" s="552"/>
      <c r="BM300" s="551" t="e">
        <f t="array" ref="BM300">bdRateExtend($G299:$G302,M299:M302,$AC299:$AC302,AI299:AI302)</f>
        <v>#VALUE!</v>
      </c>
      <c r="BN300" s="552"/>
      <c r="BO300" s="545" t="e">
        <f t="array" ref="BO300">bdRateExtend($G299:$G302,N299:N302,$AC299:$AC302,AJ299:AJ302,"None", FALSE,1)</f>
        <v>#VALUE!</v>
      </c>
      <c r="BP300" s="541"/>
      <c r="BQ300" s="545" t="e">
        <f t="array" ref="BQ300">bdRateExtend($G299:$G302,O299:O302,$AC299:$AC302,AK299:AK302,"None", FALSE,1)</f>
        <v>#VALUE!</v>
      </c>
      <c r="BR300" s="541"/>
      <c r="BS300" s="551" t="e">
        <f t="array" ref="BS300">bdRateExtend($G299:$G302,P299:P302,$AC299:$AC302,AL299:AL302)</f>
        <v>#VALUE!</v>
      </c>
      <c r="BT300" s="552"/>
      <c r="BU300" s="551" t="e">
        <f t="array" ref="BU300">bdRateExtend($G299:$G302,Q299:Q302,$AC299:$AC302,AM299:AM302)</f>
        <v>#VALUE!</v>
      </c>
      <c r="BV300" s="552"/>
      <c r="BW300" s="551" t="e">
        <f t="array" ref="BW300">bdRateExtend($G299:$G302,R299:R302,$AC299:$AC302,AN299:AN302)</f>
        <v>#VALUE!</v>
      </c>
      <c r="BX300" s="552"/>
      <c r="BY300" s="552"/>
      <c r="BZ300" s="541"/>
      <c r="CA300" s="541"/>
      <c r="CB300" s="552"/>
      <c r="CC300" s="560" t="e">
        <f t="array" ref="CC300">bdCAMBIExtend($G299:$G302,V299:V302,$AC299:$AC302,AR299:AR302)</f>
        <v>#VALUE!</v>
      </c>
      <c r="CD300" s="541"/>
      <c r="CE300" s="554">
        <f t="array" ref="CE300">testVMAFRange($G299:$G302,N299:N302,$AC299:$AC302,AJ299:AJ302)</f>
        <v>0</v>
      </c>
      <c r="CF300" s="541"/>
      <c r="CG300" s="554">
        <f t="array" ref="CG300">testVMAFRange($G299:$G302,O299:O302,$AC299:$AC302,AK299:AK302)</f>
        <v>0</v>
      </c>
      <c r="CH300" s="541"/>
    </row>
    <row r="301" spans="1:86" ht="17" hidden="1" customHeight="1" x14ac:dyDescent="0.2">
      <c r="A301" s="485"/>
      <c r="B301" s="566"/>
      <c r="C301" s="485"/>
      <c r="D301" s="590"/>
      <c r="E301" s="558"/>
      <c r="F301" s="239">
        <v>160</v>
      </c>
      <c r="G301" s="294">
        <f>'Anchor-AI'!L299</f>
        <v>0</v>
      </c>
      <c r="H301" s="295">
        <f>'Anchor-AI'!M299</f>
        <v>0</v>
      </c>
      <c r="I301" s="295">
        <f>'Anchor-AI'!N299</f>
        <v>0</v>
      </c>
      <c r="J301" s="295">
        <f>'Anchor-AI'!O299</f>
        <v>0</v>
      </c>
      <c r="K301" s="295">
        <f>(Summary!$C$63*H301+Summary!$C$64*I301+Summary!$C$65*J301)/Summary!$C$66</f>
        <v>0</v>
      </c>
      <c r="L301" s="295">
        <f>'Anchor-AI'!P299</f>
        <v>0</v>
      </c>
      <c r="M301" s="295">
        <f>'Anchor-AI'!Q299</f>
        <v>0</v>
      </c>
      <c r="N301" s="295">
        <f>'Anchor-AI'!R299</f>
        <v>0</v>
      </c>
      <c r="O301" s="295">
        <f>'Anchor-AI'!S299</f>
        <v>0</v>
      </c>
      <c r="P301" s="295">
        <f>'Anchor-AI'!T299</f>
        <v>0</v>
      </c>
      <c r="Q301" s="295">
        <f>'Anchor-AI'!U299</f>
        <v>0</v>
      </c>
      <c r="R301" s="295">
        <f>'Anchor-AI'!V299</f>
        <v>0</v>
      </c>
      <c r="S301" s="295">
        <f>'Anchor-AI'!W299</f>
        <v>0</v>
      </c>
      <c r="T301" s="295">
        <f>'Anchor-AI'!X299</f>
        <v>0</v>
      </c>
      <c r="U301" s="295">
        <f>10*LOG10(1/((Summary!$C$80/10^(R301/10)+Summary!$C$81/10^(S301/10)+Summary!$C$82/10^(T301/10))/Summary!$C$83))</f>
        <v>0</v>
      </c>
      <c r="V301" s="295">
        <f>'Anchor-AI'!Y299</f>
        <v>0</v>
      </c>
      <c r="W301" s="295">
        <f>'Anchor-AI'!Z299</f>
        <v>0</v>
      </c>
      <c r="X301" s="295">
        <f>'Anchor-AI'!AA299</f>
        <v>0</v>
      </c>
      <c r="Y301" s="357">
        <f>'Anchor-AI'!AB299</f>
        <v>0</v>
      </c>
      <c r="Z301" s="357">
        <f>'Anchor-AI'!AC299</f>
        <v>0</v>
      </c>
      <c r="AA301" s="296">
        <f t="shared" si="24"/>
        <v>0</v>
      </c>
      <c r="AC301" s="170">
        <f>'Test-AI'!L299</f>
        <v>0</v>
      </c>
      <c r="AD301" s="167">
        <f>'Test-AI'!M299</f>
        <v>0</v>
      </c>
      <c r="AE301" s="167">
        <f>'Test-AI'!N299</f>
        <v>0</v>
      </c>
      <c r="AF301" s="167">
        <f>'Test-AI'!O299</f>
        <v>0</v>
      </c>
      <c r="AG301" s="167">
        <f>(Summary!$C$63*AD301+Summary!$C$64*AE301+Summary!$C$65*AF301)/Summary!$C$66</f>
        <v>0</v>
      </c>
      <c r="AH301" s="167">
        <f>'Test-AI'!P299</f>
        <v>0</v>
      </c>
      <c r="AI301" s="167">
        <f>'Test-AI'!Q299</f>
        <v>0</v>
      </c>
      <c r="AJ301" s="167">
        <f>'Test-AI'!R299</f>
        <v>0</v>
      </c>
      <c r="AK301" s="167">
        <f>'Test-AI'!S299</f>
        <v>0</v>
      </c>
      <c r="AL301" s="167">
        <f>'Test-AI'!T299</f>
        <v>0</v>
      </c>
      <c r="AM301" s="167">
        <f>'Test-AI'!U299</f>
        <v>0</v>
      </c>
      <c r="AN301" s="167">
        <f>'Test-AI'!V299</f>
        <v>0</v>
      </c>
      <c r="AO301" s="167">
        <f>'Test-AI'!W299</f>
        <v>0</v>
      </c>
      <c r="AP301" s="167">
        <f>'Test-AI'!X299</f>
        <v>0</v>
      </c>
      <c r="AQ301" s="167">
        <f>10*LOG10(1/((Summary!$C$80/10^(AN301/10)+Summary!$C$81/10^(AO301/10)+Summary!$C$82/10^(AP301/10))/Summary!$C$83))</f>
        <v>0</v>
      </c>
      <c r="AR301" s="167">
        <f>'Test-AI'!Y299</f>
        <v>0</v>
      </c>
      <c r="AS301" s="167">
        <f>'Test-AI'!Z299</f>
        <v>0</v>
      </c>
      <c r="AT301" s="295">
        <f>'Test-AI'!AA299</f>
        <v>0</v>
      </c>
      <c r="AU301" s="357">
        <f>'Test-AI'!AB299</f>
        <v>0</v>
      </c>
      <c r="AV301" s="357">
        <f>'Test-AI'!AC299</f>
        <v>0</v>
      </c>
      <c r="AW301" s="296">
        <f t="shared" si="25"/>
        <v>0</v>
      </c>
      <c r="AX301" s="297" t="e">
        <f t="shared" si="26"/>
        <v>#DIV/0!</v>
      </c>
      <c r="AY301" s="298" t="e">
        <f t="shared" si="27"/>
        <v>#DIV/0!</v>
      </c>
      <c r="AZ301" s="297" t="e">
        <f t="shared" si="28"/>
        <v>#DIV/0!</v>
      </c>
      <c r="BA301" s="345" t="e">
        <f t="shared" si="29"/>
        <v>#DIV/0!</v>
      </c>
      <c r="BB301" s="75"/>
      <c r="BC301" s="75"/>
      <c r="BD301" s="565"/>
      <c r="BE301" s="550"/>
      <c r="BF301" s="552"/>
      <c r="BG301" s="552"/>
      <c r="BH301" s="552"/>
      <c r="BI301" s="552"/>
      <c r="BJ301" s="552"/>
      <c r="BK301" s="553"/>
      <c r="BL301" s="552"/>
      <c r="BM301" s="553"/>
      <c r="BN301" s="552"/>
      <c r="BO301" s="546"/>
      <c r="BP301" s="541"/>
      <c r="BQ301" s="546"/>
      <c r="BR301" s="541"/>
      <c r="BS301" s="553"/>
      <c r="BT301" s="552"/>
      <c r="BU301" s="553"/>
      <c r="BV301" s="552"/>
      <c r="BW301" s="553"/>
      <c r="BX301" s="552"/>
      <c r="BY301" s="552"/>
      <c r="BZ301" s="541"/>
      <c r="CA301" s="541"/>
      <c r="CB301" s="552"/>
      <c r="CC301" s="550"/>
      <c r="CD301" s="541"/>
      <c r="CE301" s="546"/>
      <c r="CF301" s="541"/>
      <c r="CG301" s="546"/>
      <c r="CH301" s="541"/>
    </row>
    <row r="302" spans="1:86" ht="17" hidden="1" customHeight="1" thickBot="1" x14ac:dyDescent="0.25">
      <c r="A302" s="485"/>
      <c r="B302" s="566"/>
      <c r="C302" s="485"/>
      <c r="D302" s="590"/>
      <c r="E302" s="558"/>
      <c r="F302" s="239">
        <v>185</v>
      </c>
      <c r="G302" s="294">
        <f>'Anchor-AI'!L300</f>
        <v>0</v>
      </c>
      <c r="H302" s="295">
        <f>'Anchor-AI'!M300</f>
        <v>0</v>
      </c>
      <c r="I302" s="295">
        <f>'Anchor-AI'!N300</f>
        <v>0</v>
      </c>
      <c r="J302" s="295">
        <f>'Anchor-AI'!O300</f>
        <v>0</v>
      </c>
      <c r="K302" s="295">
        <f>(Summary!$C$63*H302+Summary!$C$64*I302+Summary!$C$65*J302)/Summary!$C$66</f>
        <v>0</v>
      </c>
      <c r="L302" s="295">
        <f>'Anchor-AI'!P300</f>
        <v>0</v>
      </c>
      <c r="M302" s="295">
        <f>'Anchor-AI'!Q300</f>
        <v>0</v>
      </c>
      <c r="N302" s="295">
        <f>'Anchor-AI'!R300</f>
        <v>0</v>
      </c>
      <c r="O302" s="295">
        <f>'Anchor-AI'!S300</f>
        <v>0</v>
      </c>
      <c r="P302" s="295">
        <f>'Anchor-AI'!T300</f>
        <v>0</v>
      </c>
      <c r="Q302" s="295">
        <f>'Anchor-AI'!U300</f>
        <v>0</v>
      </c>
      <c r="R302" s="295">
        <f>'Anchor-AI'!V300</f>
        <v>0</v>
      </c>
      <c r="S302" s="295">
        <f>'Anchor-AI'!W300</f>
        <v>0</v>
      </c>
      <c r="T302" s="295">
        <f>'Anchor-AI'!X300</f>
        <v>0</v>
      </c>
      <c r="U302" s="295">
        <f>10*LOG10(1/((Summary!$C$80/10^(R302/10)+Summary!$C$81/10^(S302/10)+Summary!$C$82/10^(T302/10))/Summary!$C$83))</f>
        <v>0</v>
      </c>
      <c r="V302" s="295">
        <f>'Anchor-AI'!Y300</f>
        <v>0</v>
      </c>
      <c r="W302" s="295">
        <f>'Anchor-AI'!Z300</f>
        <v>0</v>
      </c>
      <c r="X302" s="295">
        <f>'Anchor-AI'!AA300</f>
        <v>0</v>
      </c>
      <c r="Y302" s="357">
        <f>'Anchor-AI'!AB300</f>
        <v>0</v>
      </c>
      <c r="Z302" s="357">
        <f>'Anchor-AI'!AC300</f>
        <v>0</v>
      </c>
      <c r="AA302" s="296">
        <f t="shared" si="24"/>
        <v>0</v>
      </c>
      <c r="AC302" s="170">
        <f>'Test-AI'!L300</f>
        <v>0</v>
      </c>
      <c r="AD302" s="167">
        <f>'Test-AI'!M300</f>
        <v>0</v>
      </c>
      <c r="AE302" s="167">
        <f>'Test-AI'!N300</f>
        <v>0</v>
      </c>
      <c r="AF302" s="167">
        <f>'Test-AI'!O300</f>
        <v>0</v>
      </c>
      <c r="AG302" s="167">
        <f>(Summary!$C$63*AD302+Summary!$C$64*AE302+Summary!$C$65*AF302)/Summary!$C$66</f>
        <v>0</v>
      </c>
      <c r="AH302" s="167">
        <f>'Test-AI'!P300</f>
        <v>0</v>
      </c>
      <c r="AI302" s="167">
        <f>'Test-AI'!Q300</f>
        <v>0</v>
      </c>
      <c r="AJ302" s="167">
        <f>'Test-AI'!R300</f>
        <v>0</v>
      </c>
      <c r="AK302" s="167">
        <f>'Test-AI'!S300</f>
        <v>0</v>
      </c>
      <c r="AL302" s="167">
        <f>'Test-AI'!T300</f>
        <v>0</v>
      </c>
      <c r="AM302" s="167">
        <f>'Test-AI'!U300</f>
        <v>0</v>
      </c>
      <c r="AN302" s="167">
        <f>'Test-AI'!V300</f>
        <v>0</v>
      </c>
      <c r="AO302" s="167">
        <f>'Test-AI'!W300</f>
        <v>0</v>
      </c>
      <c r="AP302" s="167">
        <f>'Test-AI'!X300</f>
        <v>0</v>
      </c>
      <c r="AQ302" s="167">
        <f>10*LOG10(1/((Summary!$C$80/10^(AN302/10)+Summary!$C$81/10^(AO302/10)+Summary!$C$82/10^(AP302/10))/Summary!$C$83))</f>
        <v>0</v>
      </c>
      <c r="AR302" s="167">
        <f>'Test-AI'!Y300</f>
        <v>0</v>
      </c>
      <c r="AS302" s="167">
        <f>'Test-AI'!Z300</f>
        <v>0</v>
      </c>
      <c r="AT302" s="295">
        <f>'Test-AI'!AA300</f>
        <v>0</v>
      </c>
      <c r="AU302" s="357">
        <f>'Test-AI'!AB300</f>
        <v>0</v>
      </c>
      <c r="AV302" s="357">
        <f>'Test-AI'!AC300</f>
        <v>0</v>
      </c>
      <c r="AW302" s="296">
        <f t="shared" si="25"/>
        <v>0</v>
      </c>
      <c r="AX302" s="297" t="e">
        <f t="shared" si="26"/>
        <v>#DIV/0!</v>
      </c>
      <c r="AY302" s="298" t="e">
        <f t="shared" si="27"/>
        <v>#DIV/0!</v>
      </c>
      <c r="AZ302" s="297" t="e">
        <f t="shared" si="28"/>
        <v>#DIV/0!</v>
      </c>
      <c r="BA302" s="345" t="e">
        <f t="shared" si="29"/>
        <v>#DIV/0!</v>
      </c>
      <c r="BB302" s="75"/>
      <c r="BC302" s="75"/>
      <c r="BD302" s="574" t="s">
        <v>46</v>
      </c>
      <c r="BE302" s="549" t="e">
        <f t="array" ref="BE302">bdRateExtend($G300:$G303,H300:H303,$AC300:$AC303,AD300:AD303)</f>
        <v>#VALUE!</v>
      </c>
      <c r="BF302" s="552"/>
      <c r="BG302" s="552"/>
      <c r="BH302" s="552"/>
      <c r="BI302" s="552"/>
      <c r="BJ302" s="552"/>
      <c r="BK302" s="551" t="e">
        <f t="array" ref="BK302">bdRateExtend($G300:$G303,L300:L303,$AC300:$AC303,AH300:AH303)</f>
        <v>#VALUE!</v>
      </c>
      <c r="BL302" s="552"/>
      <c r="BM302" s="551" t="e">
        <f t="array" ref="BM302">bdRateExtend($G300:$G303,M300:M303,$AC300:$AC303,AI300:AI303)</f>
        <v>#VALUE!</v>
      </c>
      <c r="BN302" s="552"/>
      <c r="BO302" s="545" t="e">
        <f t="array" ref="BO302">bdRateExtend($G300:$G303,N300:N303,$AC300:$AC303,AJ300:AJ303,"None", FALSE,1)</f>
        <v>#VALUE!</v>
      </c>
      <c r="BP302" s="541"/>
      <c r="BQ302" s="545" t="e">
        <f t="array" ref="BQ302">bdRateExtend($G300:$G303,O300:O303,$AC300:$AC303,AK300:AK303,"None", FALSE,1)</f>
        <v>#VALUE!</v>
      </c>
      <c r="BR302" s="541"/>
      <c r="BS302" s="551" t="e">
        <f t="array" ref="BS302">bdRateExtend($G300:$G303,P300:P303,$AC300:$AC303,AL300:AL303)</f>
        <v>#VALUE!</v>
      </c>
      <c r="BT302" s="552"/>
      <c r="BU302" s="551" t="e">
        <f t="array" ref="BU302">bdRateExtend($G300:$G303,Q300:Q303,$AC300:$AC303,AM300:AM303)</f>
        <v>#VALUE!</v>
      </c>
      <c r="BV302" s="552"/>
      <c r="BW302" s="551" t="e">
        <f t="array" ref="BW302">bdRateExtend($G300:$G303,R300:R303,$AC300:$AC303,AN300:AN303)</f>
        <v>#VALUE!</v>
      </c>
      <c r="BX302" s="552"/>
      <c r="BY302" s="552"/>
      <c r="BZ302" s="541"/>
      <c r="CA302" s="541"/>
      <c r="CB302" s="552"/>
      <c r="CC302" s="560" t="e">
        <f t="array" ref="CC302">bdCAMBIExtend($G300:$G303,V300:V303,$AC300:$AC303,AR300:AR303)</f>
        <v>#VALUE!</v>
      </c>
      <c r="CD302" s="541"/>
      <c r="CE302" s="554">
        <f t="array" ref="CE302">testVMAFRange($G300:$G303,N300:N303,$AC300:$AC303,AJ300:AJ303)</f>
        <v>0</v>
      </c>
      <c r="CF302" s="541"/>
      <c r="CG302" s="554">
        <f t="array" ref="CG302">testVMAFRange($G300:$G303,O300:O303,$AC300:$AC303,AK300:AK303)</f>
        <v>0</v>
      </c>
      <c r="CH302" s="541"/>
    </row>
    <row r="303" spans="1:86" ht="17" hidden="1" customHeight="1" thickBot="1" x14ac:dyDescent="0.25">
      <c r="A303" s="485"/>
      <c r="B303" s="596"/>
      <c r="C303" s="486"/>
      <c r="D303" s="591"/>
      <c r="E303" s="559"/>
      <c r="F303" s="240">
        <v>210</v>
      </c>
      <c r="G303" s="299">
        <f>'Anchor-AI'!L301</f>
        <v>0</v>
      </c>
      <c r="H303" s="300">
        <f>'Anchor-AI'!M301</f>
        <v>0</v>
      </c>
      <c r="I303" s="300">
        <f>'Anchor-AI'!N301</f>
        <v>0</v>
      </c>
      <c r="J303" s="300">
        <f>'Anchor-AI'!O301</f>
        <v>0</v>
      </c>
      <c r="K303" s="295">
        <f>(Summary!$C$63*H303+Summary!$C$64*I303+Summary!$C$65*J303)/Summary!$C$66</f>
        <v>0</v>
      </c>
      <c r="L303" s="300">
        <f>'Anchor-AI'!P301</f>
        <v>0</v>
      </c>
      <c r="M303" s="300">
        <f>'Anchor-AI'!Q301</f>
        <v>0</v>
      </c>
      <c r="N303" s="300">
        <f>'Anchor-AI'!R301</f>
        <v>0</v>
      </c>
      <c r="O303" s="300">
        <f>'Anchor-AI'!S301</f>
        <v>0</v>
      </c>
      <c r="P303" s="300">
        <f>'Anchor-AI'!T301</f>
        <v>0</v>
      </c>
      <c r="Q303" s="300">
        <f>'Anchor-AI'!U301</f>
        <v>0</v>
      </c>
      <c r="R303" s="300">
        <f>'Anchor-AI'!V301</f>
        <v>0</v>
      </c>
      <c r="S303" s="300">
        <f>'Anchor-AI'!W301</f>
        <v>0</v>
      </c>
      <c r="T303" s="300">
        <f>'Anchor-AI'!X301</f>
        <v>0</v>
      </c>
      <c r="U303" s="300">
        <f>10*LOG10(1/((Summary!$C$80/10^(R303/10)+Summary!$C$81/10^(S303/10)+Summary!$C$82/10^(T303/10))/Summary!$C$83))</f>
        <v>0</v>
      </c>
      <c r="V303" s="300">
        <f>'Anchor-AI'!Y301</f>
        <v>0</v>
      </c>
      <c r="W303" s="300">
        <f>'Anchor-AI'!Z301</f>
        <v>0</v>
      </c>
      <c r="X303" s="300">
        <f>'Anchor-AI'!AA301</f>
        <v>0</v>
      </c>
      <c r="Y303" s="357">
        <f>'Anchor-AI'!AB301</f>
        <v>0</v>
      </c>
      <c r="Z303" s="357">
        <f>'Anchor-AI'!AC301</f>
        <v>0</v>
      </c>
      <c r="AA303" s="301">
        <f t="shared" si="24"/>
        <v>0</v>
      </c>
      <c r="AC303" s="171">
        <f>'Test-AI'!L301</f>
        <v>0</v>
      </c>
      <c r="AD303" s="168">
        <f>'Test-AI'!M301</f>
        <v>0</v>
      </c>
      <c r="AE303" s="168">
        <f>'Test-AI'!N301</f>
        <v>0</v>
      </c>
      <c r="AF303" s="168">
        <f>'Test-AI'!O301</f>
        <v>0</v>
      </c>
      <c r="AG303" s="168">
        <f>(Summary!$C$63*AD303+Summary!$C$64*AE303+Summary!$C$65*AF303)/Summary!$C$66</f>
        <v>0</v>
      </c>
      <c r="AH303" s="168">
        <f>'Test-AI'!P301</f>
        <v>0</v>
      </c>
      <c r="AI303" s="168">
        <f>'Test-AI'!Q301</f>
        <v>0</v>
      </c>
      <c r="AJ303" s="168">
        <f>'Test-AI'!R301</f>
        <v>0</v>
      </c>
      <c r="AK303" s="168">
        <f>'Test-AI'!S301</f>
        <v>0</v>
      </c>
      <c r="AL303" s="168">
        <f>'Test-AI'!T301</f>
        <v>0</v>
      </c>
      <c r="AM303" s="168">
        <f>'Test-AI'!U301</f>
        <v>0</v>
      </c>
      <c r="AN303" s="168">
        <f>'Test-AI'!V301</f>
        <v>0</v>
      </c>
      <c r="AO303" s="168">
        <f>'Test-AI'!W301</f>
        <v>0</v>
      </c>
      <c r="AP303" s="168">
        <f>'Test-AI'!X301</f>
        <v>0</v>
      </c>
      <c r="AQ303" s="168">
        <f>10*LOG10(1/((Summary!$C$80/10^(AN303/10)+Summary!$C$81/10^(AO303/10)+Summary!$C$82/10^(AP303/10))/Summary!$C$83))</f>
        <v>0</v>
      </c>
      <c r="AR303" s="168">
        <f>'Test-AI'!Y301</f>
        <v>0</v>
      </c>
      <c r="AS303" s="168">
        <f>'Test-AI'!Z301</f>
        <v>0</v>
      </c>
      <c r="AT303" s="300">
        <f>'Test-AI'!AA301</f>
        <v>0</v>
      </c>
      <c r="AU303" s="357">
        <f>'Test-AI'!AB301</f>
        <v>0</v>
      </c>
      <c r="AV303" s="357">
        <f>'Test-AI'!AC301</f>
        <v>0</v>
      </c>
      <c r="AW303" s="301">
        <f t="shared" si="25"/>
        <v>0</v>
      </c>
      <c r="AX303" s="302" t="e">
        <f t="shared" si="26"/>
        <v>#DIV/0!</v>
      </c>
      <c r="AY303" s="303" t="e">
        <f t="shared" si="27"/>
        <v>#DIV/0!</v>
      </c>
      <c r="AZ303" s="297" t="e">
        <f t="shared" si="28"/>
        <v>#DIV/0!</v>
      </c>
      <c r="BA303" s="345" t="e">
        <f t="shared" si="29"/>
        <v>#DIV/0!</v>
      </c>
      <c r="BB303" s="75"/>
      <c r="BC303" s="75"/>
      <c r="BD303" s="570"/>
      <c r="BE303" s="550"/>
      <c r="BF303" s="553"/>
      <c r="BG303" s="553"/>
      <c r="BH303" s="553"/>
      <c r="BI303" s="553"/>
      <c r="BJ303" s="553"/>
      <c r="BK303" s="553"/>
      <c r="BL303" s="553"/>
      <c r="BM303" s="553"/>
      <c r="BN303" s="553"/>
      <c r="BO303" s="546"/>
      <c r="BP303" s="544"/>
      <c r="BQ303" s="546"/>
      <c r="BR303" s="544"/>
      <c r="BS303" s="553"/>
      <c r="BT303" s="553"/>
      <c r="BU303" s="553"/>
      <c r="BV303" s="553"/>
      <c r="BW303" s="553"/>
      <c r="BX303" s="553"/>
      <c r="BY303" s="553"/>
      <c r="BZ303" s="544"/>
      <c r="CA303" s="544"/>
      <c r="CB303" s="553"/>
      <c r="CC303" s="550"/>
      <c r="CD303" s="541"/>
      <c r="CE303" s="546"/>
      <c r="CF303" s="544"/>
      <c r="CG303" s="546"/>
      <c r="CH303" s="544"/>
    </row>
    <row r="304" spans="1:86" ht="17" hidden="1" customHeight="1" thickBot="1" x14ac:dyDescent="0.25">
      <c r="A304" s="485"/>
      <c r="B304" s="595" t="s">
        <v>148</v>
      </c>
      <c r="C304" s="586" t="s">
        <v>83</v>
      </c>
      <c r="D304" s="589">
        <v>60</v>
      </c>
      <c r="E304" s="557">
        <v>8</v>
      </c>
      <c r="F304" s="238">
        <v>85</v>
      </c>
      <c r="G304" s="289">
        <f>'Anchor-AI'!L302</f>
        <v>0</v>
      </c>
      <c r="H304" s="290">
        <f>'Anchor-AI'!M302</f>
        <v>0</v>
      </c>
      <c r="I304" s="290">
        <f>'Anchor-AI'!N302</f>
        <v>0</v>
      </c>
      <c r="J304" s="290">
        <f>'Anchor-AI'!O302</f>
        <v>0</v>
      </c>
      <c r="K304" s="290">
        <f>(Summary!$C$63*H304+Summary!$C$64*I304+Summary!$C$65*J304)/Summary!$C$66</f>
        <v>0</v>
      </c>
      <c r="L304" s="290">
        <f>'Anchor-AI'!P302</f>
        <v>0</v>
      </c>
      <c r="M304" s="290">
        <f>'Anchor-AI'!Q302</f>
        <v>0</v>
      </c>
      <c r="N304" s="290">
        <f>'Anchor-AI'!R302</f>
        <v>0</v>
      </c>
      <c r="O304" s="290">
        <f>'Anchor-AI'!S302</f>
        <v>0</v>
      </c>
      <c r="P304" s="290">
        <f>'Anchor-AI'!T302</f>
        <v>0</v>
      </c>
      <c r="Q304" s="290">
        <f>'Anchor-AI'!U302</f>
        <v>0</v>
      </c>
      <c r="R304" s="290">
        <f>'Anchor-AI'!V302</f>
        <v>0</v>
      </c>
      <c r="S304" s="290">
        <f>'Anchor-AI'!W302</f>
        <v>0</v>
      </c>
      <c r="T304" s="290">
        <f>'Anchor-AI'!X302</f>
        <v>0</v>
      </c>
      <c r="U304" s="290">
        <f>10*LOG10(1/((Summary!$C$80/10^(R304/10)+Summary!$C$81/10^(S304/10)+Summary!$C$82/10^(T304/10))/Summary!$C$83))</f>
        <v>0</v>
      </c>
      <c r="V304" s="290">
        <f>'Anchor-AI'!Y302</f>
        <v>0</v>
      </c>
      <c r="W304" s="290">
        <f>'Anchor-AI'!Z302</f>
        <v>0</v>
      </c>
      <c r="X304" s="290">
        <f>'Anchor-AI'!AA302</f>
        <v>0</v>
      </c>
      <c r="Y304" s="360">
        <f>'Anchor-AI'!AB302</f>
        <v>0</v>
      </c>
      <c r="Z304" s="360">
        <f>'Anchor-AI'!AC302</f>
        <v>0</v>
      </c>
      <c r="AA304" s="291">
        <f t="shared" si="24"/>
        <v>0</v>
      </c>
      <c r="AC304" s="169">
        <f>'Test-AI'!L302</f>
        <v>0</v>
      </c>
      <c r="AD304" s="166">
        <f>'Test-AI'!M302</f>
        <v>0</v>
      </c>
      <c r="AE304" s="166">
        <f>'Test-AI'!N302</f>
        <v>0</v>
      </c>
      <c r="AF304" s="166">
        <f>'Test-AI'!O302</f>
        <v>0</v>
      </c>
      <c r="AG304" s="166">
        <f>(Summary!$C$63*AD304+Summary!$C$64*AE304+Summary!$C$65*AF304)/Summary!$C$66</f>
        <v>0</v>
      </c>
      <c r="AH304" s="166">
        <f>'Test-AI'!P302</f>
        <v>0</v>
      </c>
      <c r="AI304" s="166">
        <f>'Test-AI'!Q302</f>
        <v>0</v>
      </c>
      <c r="AJ304" s="166">
        <f>'Test-AI'!R302</f>
        <v>0</v>
      </c>
      <c r="AK304" s="166">
        <f>'Test-AI'!S302</f>
        <v>0</v>
      </c>
      <c r="AL304" s="166">
        <f>'Test-AI'!T302</f>
        <v>0</v>
      </c>
      <c r="AM304" s="166">
        <f>'Test-AI'!U302</f>
        <v>0</v>
      </c>
      <c r="AN304" s="166">
        <f>'Test-AI'!V302</f>
        <v>0</v>
      </c>
      <c r="AO304" s="166">
        <f>'Test-AI'!W302</f>
        <v>0</v>
      </c>
      <c r="AP304" s="166">
        <f>'Test-AI'!X302</f>
        <v>0</v>
      </c>
      <c r="AQ304" s="166">
        <f>10*LOG10(1/((Summary!$C$80/10^(AN304/10)+Summary!$C$81/10^(AO304/10)+Summary!$C$82/10^(AP304/10))/Summary!$C$83))</f>
        <v>0</v>
      </c>
      <c r="AR304" s="166">
        <f>'Test-AI'!Y302</f>
        <v>0</v>
      </c>
      <c r="AS304" s="166">
        <f>'Test-AI'!Z302</f>
        <v>0</v>
      </c>
      <c r="AT304" s="290">
        <f>'Test-AI'!AA302</f>
        <v>0</v>
      </c>
      <c r="AU304" s="356">
        <f>'Test-AI'!AB302</f>
        <v>0</v>
      </c>
      <c r="AV304" s="356">
        <f>'Test-AI'!AC302</f>
        <v>0</v>
      </c>
      <c r="AW304" s="291">
        <f t="shared" si="25"/>
        <v>0</v>
      </c>
      <c r="AX304" s="292" t="e">
        <f t="shared" si="26"/>
        <v>#DIV/0!</v>
      </c>
      <c r="AY304" s="293" t="e">
        <f t="shared" si="27"/>
        <v>#DIV/0!</v>
      </c>
      <c r="AZ304" s="292" t="e">
        <f t="shared" si="28"/>
        <v>#DIV/0!</v>
      </c>
      <c r="BA304" s="344" t="e">
        <f t="shared" si="29"/>
        <v>#DIV/0!</v>
      </c>
      <c r="BB304" s="75"/>
      <c r="BC304" s="75"/>
      <c r="BD304" s="572" t="s">
        <v>39</v>
      </c>
      <c r="BE304" s="549" t="e">
        <f t="array" ref="BE304">bdRateExtend($G304:$G307,H304:H307,$AC304:$AC307,AD304:AD307)</f>
        <v>#VALUE!</v>
      </c>
      <c r="BF304" s="551" t="e">
        <f t="array" ref="BF304">bdRateExtend($G304:$G309,H304:H309,$AC304:$AC309,AD304:AD309)</f>
        <v>#VALUE!</v>
      </c>
      <c r="BG304" s="551" t="e">
        <f t="array" ref="BG304">bdRateExtend($G304:$G309,I304:I309,$AC304:$AC309,AE304:AE309)</f>
        <v>#VALUE!</v>
      </c>
      <c r="BH304" s="551" t="e">
        <f t="array" ref="BH304">bdRateExtend($G304:$G309,J304:J309,$AC304:$AC309,AF304:AF309)</f>
        <v>#VALUE!</v>
      </c>
      <c r="BI304" s="551" t="e">
        <f t="array" ref="BI304">bdRateExtend($G304:$G309,K304:K309,$AC304:$AC309,AG304:AG309)</f>
        <v>#VALUE!</v>
      </c>
      <c r="BJ304" s="575" t="e">
        <f>(Summary!$C$94*BF304+Summary!$C$95*BG304+Summary!$C$96*BH304)/Summary!$C$97</f>
        <v>#VALUE!</v>
      </c>
      <c r="BK304" s="551" t="e">
        <f t="array" ref="BK304">bdRateExtend($G304:$G307,L304:L307,$AC304:$AC307,AH304:AH307)</f>
        <v>#VALUE!</v>
      </c>
      <c r="BL304" s="551" t="e">
        <f t="array" ref="BL304">bdRateExtend($G304:$G309,L304:L309,$AC304:$AC309,AH304:AH309)</f>
        <v>#VALUE!</v>
      </c>
      <c r="BM304" s="551" t="e">
        <f t="array" ref="BM304">bdRateExtend($G304:$G307,M304:M307,$AC304:$AC307,AI304:AI307)</f>
        <v>#VALUE!</v>
      </c>
      <c r="BN304" s="551" t="e">
        <f t="array" ref="BN304">bdRateExtend($G304:$G309,M304:M309,$AC304:$AC309,AI304:AI309)</f>
        <v>#VALUE!</v>
      </c>
      <c r="BO304" s="548" t="e">
        <f t="array" ref="BO304">bdRateExtend($G304:$G307,N304:N307,$AC304:$AC307,AJ304:AJ307,"None", FALSE,1)</f>
        <v>#VALUE!</v>
      </c>
      <c r="BP304" s="585" t="e">
        <f t="array" ref="BP304">bdRateExtend($G304:$G309,N304:N309,$AC304:$AC309,AJ304:AJ309,"None", FALSE,1)</f>
        <v>#VALUE!</v>
      </c>
      <c r="BQ304" s="548" t="e">
        <f t="array" ref="BQ304">bdRateExtend($G304:$G307,O304:O307,$AC304:$AC307,AK304:AK307,"None", FALSE,1)</f>
        <v>#VALUE!</v>
      </c>
      <c r="BR304" s="585" t="e">
        <f t="array" ref="BR304">bdRateExtend($G304:$G309,O304:O309,$AC304:$AC309,AK304:AK309,"None", FALSE,1)</f>
        <v>#VALUE!</v>
      </c>
      <c r="BS304" s="551" t="e">
        <f t="array" ref="BS304">bdRateExtend($G304:$G307,P304:P307,$AC304:$AC307,AL304:AL307)</f>
        <v>#VALUE!</v>
      </c>
      <c r="BT304" s="551" t="e">
        <f t="array" ref="BT304">bdRateExtend($G304:$G309,P304:P309,$AC304:$AC309,AL304:AL309)</f>
        <v>#VALUE!</v>
      </c>
      <c r="BU304" s="551" t="e">
        <f t="array" ref="BU304">bdRateExtend($G304:$G307,Q304:Q307,$AC304:$AC307,AM304:AM307)</f>
        <v>#VALUE!</v>
      </c>
      <c r="BV304" s="551" t="e">
        <f t="array" ref="BV304">bdRateExtend($G304:$G309,Q304:Q309,$AC304:$AC309,AM304:AM309)</f>
        <v>#VALUE!</v>
      </c>
      <c r="BW304" s="551" t="e">
        <f t="array" ref="BW304">bdRateExtend($G304:$G307,R304:R307,$AC304:$AC307,AN304:AN307)</f>
        <v>#VALUE!</v>
      </c>
      <c r="BX304" s="551" t="e">
        <f t="array" ref="BX304">bdRateExtend($G304:$G309,R304:R309,$AC304:$AC309,AN304:AN309)</f>
        <v>#VALUE!</v>
      </c>
      <c r="BY304" s="551" t="e">
        <f t="array" ref="BY304">bdRateExtend($G304:$G309,S304:S309,$AC304:$AC309,AO304:AO309)</f>
        <v>#VALUE!</v>
      </c>
      <c r="BZ304" s="555" t="e">
        <f t="array" ref="BZ304">bdRateExtend($G304:$G309,T304:T309,$AC304:$AC309,AP304:AP309)</f>
        <v>#VALUE!</v>
      </c>
      <c r="CA304" s="555" t="e">
        <f t="array" ref="CA304">bdRateExtend($G304:$G309,U304:U309,$AC304:$AC309,AQ304:AQ309)</f>
        <v>#VALUE!</v>
      </c>
      <c r="CB304" s="575" t="e">
        <f>(Summary!$C$108*BX304+Summary!$C$109*BY304+Summary!$C$110*BZ304)/Summary!$C$111</f>
        <v>#VALUE!</v>
      </c>
      <c r="CC304" s="561" t="e">
        <f t="array" ref="CC304">bdCAMBIExtend($G304:$G307,V304:V307,$AC304:$AC307,AR304:AR307)</f>
        <v>#VALUE!</v>
      </c>
      <c r="CD304" s="561" t="e">
        <f t="array" ref="CD304">bdCAMBIExtend($G304:$G309,V304:V309,$AC304:$AC309,AR304:AR309)</f>
        <v>#VALUE!</v>
      </c>
      <c r="CE304" s="547">
        <f t="array" ref="CE304">testVMAFRange($G304:$G307,N304:N307,$AC304:$AC307,AJ304:AJ307)</f>
        <v>0</v>
      </c>
      <c r="CF304" s="543">
        <f t="array" ref="CF304">testVMAFRange($G304:$G309,N304:N309,$AC304:$AC309,AJ304:AJ309)</f>
        <v>0</v>
      </c>
      <c r="CG304" s="547">
        <f t="array" ref="CG304">testVMAFRange($G304:$G307,O304:O307,$AC304:$AC307,AK304:AK307)</f>
        <v>0</v>
      </c>
      <c r="CH304" s="543">
        <f t="array" ref="CH304">testVMAFRange($G304:$G309,O304:O309,$AC304:$AC309,AK304:AK309)</f>
        <v>0</v>
      </c>
    </row>
    <row r="305" spans="1:86" ht="17" hidden="1" customHeight="1" x14ac:dyDescent="0.2">
      <c r="A305" s="485"/>
      <c r="B305" s="566"/>
      <c r="C305" s="485"/>
      <c r="D305" s="590"/>
      <c r="E305" s="558"/>
      <c r="F305" s="239">
        <v>110</v>
      </c>
      <c r="G305" s="294">
        <f>'Anchor-AI'!L303</f>
        <v>0</v>
      </c>
      <c r="H305" s="295">
        <f>'Anchor-AI'!M303</f>
        <v>0</v>
      </c>
      <c r="I305" s="295">
        <f>'Anchor-AI'!N303</f>
        <v>0</v>
      </c>
      <c r="J305" s="295">
        <f>'Anchor-AI'!O303</f>
        <v>0</v>
      </c>
      <c r="K305" s="295">
        <f>(Summary!$C$63*H305+Summary!$C$64*I305+Summary!$C$65*J305)/Summary!$C$66</f>
        <v>0</v>
      </c>
      <c r="L305" s="295">
        <f>'Anchor-AI'!P303</f>
        <v>0</v>
      </c>
      <c r="M305" s="295">
        <f>'Anchor-AI'!Q303</f>
        <v>0</v>
      </c>
      <c r="N305" s="295">
        <f>'Anchor-AI'!R303</f>
        <v>0</v>
      </c>
      <c r="O305" s="295">
        <f>'Anchor-AI'!S303</f>
        <v>0</v>
      </c>
      <c r="P305" s="295">
        <f>'Anchor-AI'!T303</f>
        <v>0</v>
      </c>
      <c r="Q305" s="295">
        <f>'Anchor-AI'!U303</f>
        <v>0</v>
      </c>
      <c r="R305" s="295">
        <f>'Anchor-AI'!V303</f>
        <v>0</v>
      </c>
      <c r="S305" s="295">
        <f>'Anchor-AI'!W303</f>
        <v>0</v>
      </c>
      <c r="T305" s="295">
        <f>'Anchor-AI'!X303</f>
        <v>0</v>
      </c>
      <c r="U305" s="295">
        <f>10*LOG10(1/((Summary!$C$80/10^(R305/10)+Summary!$C$81/10^(S305/10)+Summary!$C$82/10^(T305/10))/Summary!$C$83))</f>
        <v>0</v>
      </c>
      <c r="V305" s="295">
        <f>'Anchor-AI'!Y303</f>
        <v>0</v>
      </c>
      <c r="W305" s="295">
        <f>'Anchor-AI'!Z303</f>
        <v>0</v>
      </c>
      <c r="X305" s="295">
        <f>'Anchor-AI'!AA303</f>
        <v>0</v>
      </c>
      <c r="Y305" s="357">
        <f>'Anchor-AI'!AB303</f>
        <v>0</v>
      </c>
      <c r="Z305" s="357">
        <f>'Anchor-AI'!AC303</f>
        <v>0</v>
      </c>
      <c r="AA305" s="296">
        <f t="shared" si="24"/>
        <v>0</v>
      </c>
      <c r="AC305" s="170">
        <f>'Test-AI'!L303</f>
        <v>0</v>
      </c>
      <c r="AD305" s="167">
        <f>'Test-AI'!M303</f>
        <v>0</v>
      </c>
      <c r="AE305" s="167">
        <f>'Test-AI'!N303</f>
        <v>0</v>
      </c>
      <c r="AF305" s="167">
        <f>'Test-AI'!O303</f>
        <v>0</v>
      </c>
      <c r="AG305" s="167">
        <f>(Summary!$C$63*AD305+Summary!$C$64*AE305+Summary!$C$65*AF305)/Summary!$C$66</f>
        <v>0</v>
      </c>
      <c r="AH305" s="167">
        <f>'Test-AI'!P303</f>
        <v>0</v>
      </c>
      <c r="AI305" s="167">
        <f>'Test-AI'!Q303</f>
        <v>0</v>
      </c>
      <c r="AJ305" s="167">
        <f>'Test-AI'!R303</f>
        <v>0</v>
      </c>
      <c r="AK305" s="167">
        <f>'Test-AI'!S303</f>
        <v>0</v>
      </c>
      <c r="AL305" s="167">
        <f>'Test-AI'!T303</f>
        <v>0</v>
      </c>
      <c r="AM305" s="167">
        <f>'Test-AI'!U303</f>
        <v>0</v>
      </c>
      <c r="AN305" s="167">
        <f>'Test-AI'!V303</f>
        <v>0</v>
      </c>
      <c r="AO305" s="167">
        <f>'Test-AI'!W303</f>
        <v>0</v>
      </c>
      <c r="AP305" s="167">
        <f>'Test-AI'!X303</f>
        <v>0</v>
      </c>
      <c r="AQ305" s="167">
        <f>10*LOG10(1/((Summary!$C$80/10^(AN305/10)+Summary!$C$81/10^(AO305/10)+Summary!$C$82/10^(AP305/10))/Summary!$C$83))</f>
        <v>0</v>
      </c>
      <c r="AR305" s="167">
        <f>'Test-AI'!Y303</f>
        <v>0</v>
      </c>
      <c r="AS305" s="167">
        <f>'Test-AI'!Z303</f>
        <v>0</v>
      </c>
      <c r="AT305" s="295">
        <f>'Test-AI'!AA303</f>
        <v>0</v>
      </c>
      <c r="AU305" s="357">
        <f>'Test-AI'!AB303</f>
        <v>0</v>
      </c>
      <c r="AV305" s="357">
        <f>'Test-AI'!AC303</f>
        <v>0</v>
      </c>
      <c r="AW305" s="296">
        <f t="shared" si="25"/>
        <v>0</v>
      </c>
      <c r="AX305" s="297" t="e">
        <f t="shared" si="26"/>
        <v>#DIV/0!</v>
      </c>
      <c r="AY305" s="298" t="e">
        <f t="shared" si="27"/>
        <v>#DIV/0!</v>
      </c>
      <c r="AZ305" s="297" t="e">
        <f t="shared" si="28"/>
        <v>#DIV/0!</v>
      </c>
      <c r="BA305" s="345" t="e">
        <f t="shared" si="29"/>
        <v>#DIV/0!</v>
      </c>
      <c r="BB305" s="75"/>
      <c r="BC305" s="75"/>
      <c r="BD305" s="565"/>
      <c r="BE305" s="550"/>
      <c r="BF305" s="552"/>
      <c r="BG305" s="552"/>
      <c r="BH305" s="552"/>
      <c r="BI305" s="552"/>
      <c r="BJ305" s="552"/>
      <c r="BK305" s="553"/>
      <c r="BL305" s="552"/>
      <c r="BM305" s="553"/>
      <c r="BN305" s="552"/>
      <c r="BO305" s="546"/>
      <c r="BP305" s="541"/>
      <c r="BQ305" s="546"/>
      <c r="BR305" s="541"/>
      <c r="BS305" s="553"/>
      <c r="BT305" s="552"/>
      <c r="BU305" s="553"/>
      <c r="BV305" s="552"/>
      <c r="BW305" s="553"/>
      <c r="BX305" s="552"/>
      <c r="BY305" s="552"/>
      <c r="BZ305" s="541"/>
      <c r="CA305" s="541"/>
      <c r="CB305" s="552"/>
      <c r="CC305" s="553"/>
      <c r="CD305" s="552"/>
      <c r="CE305" s="546"/>
      <c r="CF305" s="541"/>
      <c r="CG305" s="546"/>
      <c r="CH305" s="541"/>
    </row>
    <row r="306" spans="1:86" ht="17" hidden="1" customHeight="1" x14ac:dyDescent="0.2">
      <c r="A306" s="485"/>
      <c r="B306" s="566"/>
      <c r="C306" s="485"/>
      <c r="D306" s="590"/>
      <c r="E306" s="558"/>
      <c r="F306" s="239">
        <v>135</v>
      </c>
      <c r="G306" s="294">
        <f>'Anchor-AI'!L304</f>
        <v>0</v>
      </c>
      <c r="H306" s="295">
        <f>'Anchor-AI'!M304</f>
        <v>0</v>
      </c>
      <c r="I306" s="295">
        <f>'Anchor-AI'!N304</f>
        <v>0</v>
      </c>
      <c r="J306" s="295">
        <f>'Anchor-AI'!O304</f>
        <v>0</v>
      </c>
      <c r="K306" s="295">
        <f>(Summary!$C$63*H306+Summary!$C$64*I306+Summary!$C$65*J306)/Summary!$C$66</f>
        <v>0</v>
      </c>
      <c r="L306" s="295">
        <f>'Anchor-AI'!P304</f>
        <v>0</v>
      </c>
      <c r="M306" s="295">
        <f>'Anchor-AI'!Q304</f>
        <v>0</v>
      </c>
      <c r="N306" s="295">
        <f>'Anchor-AI'!R304</f>
        <v>0</v>
      </c>
      <c r="O306" s="295">
        <f>'Anchor-AI'!S304</f>
        <v>0</v>
      </c>
      <c r="P306" s="295">
        <f>'Anchor-AI'!T304</f>
        <v>0</v>
      </c>
      <c r="Q306" s="295">
        <f>'Anchor-AI'!U304</f>
        <v>0</v>
      </c>
      <c r="R306" s="295">
        <f>'Anchor-AI'!V304</f>
        <v>0</v>
      </c>
      <c r="S306" s="295">
        <f>'Anchor-AI'!W304</f>
        <v>0</v>
      </c>
      <c r="T306" s="295">
        <f>'Anchor-AI'!X304</f>
        <v>0</v>
      </c>
      <c r="U306" s="295">
        <f>10*LOG10(1/((Summary!$C$80/10^(R306/10)+Summary!$C$81/10^(S306/10)+Summary!$C$82/10^(T306/10))/Summary!$C$83))</f>
        <v>0</v>
      </c>
      <c r="V306" s="295">
        <f>'Anchor-AI'!Y304</f>
        <v>0</v>
      </c>
      <c r="W306" s="295">
        <f>'Anchor-AI'!Z304</f>
        <v>0</v>
      </c>
      <c r="X306" s="295">
        <f>'Anchor-AI'!AA304</f>
        <v>0</v>
      </c>
      <c r="Y306" s="357">
        <f>'Anchor-AI'!AB304</f>
        <v>0</v>
      </c>
      <c r="Z306" s="357">
        <f>'Anchor-AI'!AC304</f>
        <v>0</v>
      </c>
      <c r="AA306" s="296">
        <f t="shared" si="24"/>
        <v>0</v>
      </c>
      <c r="AC306" s="170">
        <f>'Test-AI'!L304</f>
        <v>0</v>
      </c>
      <c r="AD306" s="167">
        <f>'Test-AI'!M304</f>
        <v>0</v>
      </c>
      <c r="AE306" s="167">
        <f>'Test-AI'!N304</f>
        <v>0</v>
      </c>
      <c r="AF306" s="167">
        <f>'Test-AI'!O304</f>
        <v>0</v>
      </c>
      <c r="AG306" s="167">
        <f>(Summary!$C$63*AD306+Summary!$C$64*AE306+Summary!$C$65*AF306)/Summary!$C$66</f>
        <v>0</v>
      </c>
      <c r="AH306" s="167">
        <f>'Test-AI'!P304</f>
        <v>0</v>
      </c>
      <c r="AI306" s="167">
        <f>'Test-AI'!Q304</f>
        <v>0</v>
      </c>
      <c r="AJ306" s="167">
        <f>'Test-AI'!R304</f>
        <v>0</v>
      </c>
      <c r="AK306" s="167">
        <f>'Test-AI'!S304</f>
        <v>0</v>
      </c>
      <c r="AL306" s="167">
        <f>'Test-AI'!T304</f>
        <v>0</v>
      </c>
      <c r="AM306" s="167">
        <f>'Test-AI'!U304</f>
        <v>0</v>
      </c>
      <c r="AN306" s="167">
        <f>'Test-AI'!V304</f>
        <v>0</v>
      </c>
      <c r="AO306" s="167">
        <f>'Test-AI'!W304</f>
        <v>0</v>
      </c>
      <c r="AP306" s="167">
        <f>'Test-AI'!X304</f>
        <v>0</v>
      </c>
      <c r="AQ306" s="167">
        <f>10*LOG10(1/((Summary!$C$80/10^(AN306/10)+Summary!$C$81/10^(AO306/10)+Summary!$C$82/10^(AP306/10))/Summary!$C$83))</f>
        <v>0</v>
      </c>
      <c r="AR306" s="167">
        <f>'Test-AI'!Y304</f>
        <v>0</v>
      </c>
      <c r="AS306" s="167">
        <f>'Test-AI'!Z304</f>
        <v>0</v>
      </c>
      <c r="AT306" s="295">
        <f>'Test-AI'!AA304</f>
        <v>0</v>
      </c>
      <c r="AU306" s="357">
        <f>'Test-AI'!AB304</f>
        <v>0</v>
      </c>
      <c r="AV306" s="357">
        <f>'Test-AI'!AC304</f>
        <v>0</v>
      </c>
      <c r="AW306" s="296">
        <f t="shared" si="25"/>
        <v>0</v>
      </c>
      <c r="AX306" s="297" t="e">
        <f t="shared" si="26"/>
        <v>#DIV/0!</v>
      </c>
      <c r="AY306" s="298" t="e">
        <f t="shared" si="27"/>
        <v>#DIV/0!</v>
      </c>
      <c r="AZ306" s="297" t="e">
        <f t="shared" si="28"/>
        <v>#DIV/0!</v>
      </c>
      <c r="BA306" s="345" t="e">
        <f t="shared" si="29"/>
        <v>#DIV/0!</v>
      </c>
      <c r="BB306" s="75"/>
      <c r="BC306" s="75"/>
      <c r="BD306" s="573" t="s">
        <v>147</v>
      </c>
      <c r="BE306" s="549" t="e">
        <f t="array" ref="BE306">bdRateExtend($G305:$G308,H305:H308,$AC305:$AC308,AD305:AD308)</f>
        <v>#VALUE!</v>
      </c>
      <c r="BF306" s="552"/>
      <c r="BG306" s="552"/>
      <c r="BH306" s="552"/>
      <c r="BI306" s="552"/>
      <c r="BJ306" s="552"/>
      <c r="BK306" s="551" t="e">
        <f t="array" ref="BK306">bdRateExtend($G305:$G308,L305:L308,$AC305:$AC308,AH305:AH308)</f>
        <v>#VALUE!</v>
      </c>
      <c r="BL306" s="552"/>
      <c r="BM306" s="551" t="e">
        <f t="array" ref="BM306">bdRateExtend($G305:$G308,M305:M308,$AC305:$AC308,AI305:AI308)</f>
        <v>#VALUE!</v>
      </c>
      <c r="BN306" s="552"/>
      <c r="BO306" s="545" t="e">
        <f t="array" ref="BO306">bdRateExtend($G305:$G308,N305:N308,$AC305:$AC308,AJ305:AJ308,"None", FALSE,1)</f>
        <v>#VALUE!</v>
      </c>
      <c r="BP306" s="541"/>
      <c r="BQ306" s="545" t="e">
        <f t="array" ref="BQ306">bdRateExtend($G305:$G308,O305:O308,$AC305:$AC308,AK305:AK308,"None", FALSE,1)</f>
        <v>#VALUE!</v>
      </c>
      <c r="BR306" s="541"/>
      <c r="BS306" s="551" t="e">
        <f t="array" ref="BS306">bdRateExtend($G305:$G308,P305:P308,$AC305:$AC308,AL305:AL308)</f>
        <v>#VALUE!</v>
      </c>
      <c r="BT306" s="552"/>
      <c r="BU306" s="551" t="e">
        <f t="array" ref="BU306">bdRateExtend($G305:$G308,Q305:Q308,$AC305:$AC308,AM305:AM308)</f>
        <v>#VALUE!</v>
      </c>
      <c r="BV306" s="552"/>
      <c r="BW306" s="551" t="e">
        <f t="array" ref="BW306">bdRateExtend($G305:$G308,R305:R308,$AC305:$AC308,AN305:AN308)</f>
        <v>#VALUE!</v>
      </c>
      <c r="BX306" s="552"/>
      <c r="BY306" s="552"/>
      <c r="BZ306" s="541"/>
      <c r="CA306" s="541"/>
      <c r="CB306" s="552"/>
      <c r="CC306" s="561" t="e">
        <f t="array" ref="CC306">bdCAMBIExtend($G305:$G308,V305:V308,$AC305:$AC308,AR305:AR308)</f>
        <v>#VALUE!</v>
      </c>
      <c r="CD306" s="552"/>
      <c r="CE306" s="554">
        <f t="array" ref="CE306">testVMAFRange($G305:$G308,N305:N308,$AC305:$AC308,AJ305:AJ308)</f>
        <v>0</v>
      </c>
      <c r="CF306" s="541"/>
      <c r="CG306" s="554">
        <f t="array" ref="CG306">testVMAFRange($G305:$G308,O305:O308,$AC305:$AC308,AK305:AK308)</f>
        <v>0</v>
      </c>
      <c r="CH306" s="541"/>
    </row>
    <row r="307" spans="1:86" ht="17" hidden="1" customHeight="1" x14ac:dyDescent="0.2">
      <c r="A307" s="485"/>
      <c r="B307" s="566"/>
      <c r="C307" s="485"/>
      <c r="D307" s="590"/>
      <c r="E307" s="558"/>
      <c r="F307" s="239">
        <v>160</v>
      </c>
      <c r="G307" s="294">
        <f>'Anchor-AI'!L305</f>
        <v>0</v>
      </c>
      <c r="H307" s="295">
        <f>'Anchor-AI'!M305</f>
        <v>0</v>
      </c>
      <c r="I307" s="295">
        <f>'Anchor-AI'!N305</f>
        <v>0</v>
      </c>
      <c r="J307" s="295">
        <f>'Anchor-AI'!O305</f>
        <v>0</v>
      </c>
      <c r="K307" s="295">
        <f>(Summary!$C$63*H307+Summary!$C$64*I307+Summary!$C$65*J307)/Summary!$C$66</f>
        <v>0</v>
      </c>
      <c r="L307" s="295">
        <f>'Anchor-AI'!P305</f>
        <v>0</v>
      </c>
      <c r="M307" s="295">
        <f>'Anchor-AI'!Q305</f>
        <v>0</v>
      </c>
      <c r="N307" s="295">
        <f>'Anchor-AI'!R305</f>
        <v>0</v>
      </c>
      <c r="O307" s="295">
        <f>'Anchor-AI'!S305</f>
        <v>0</v>
      </c>
      <c r="P307" s="295">
        <f>'Anchor-AI'!T305</f>
        <v>0</v>
      </c>
      <c r="Q307" s="295">
        <f>'Anchor-AI'!U305</f>
        <v>0</v>
      </c>
      <c r="R307" s="295">
        <f>'Anchor-AI'!V305</f>
        <v>0</v>
      </c>
      <c r="S307" s="295">
        <f>'Anchor-AI'!W305</f>
        <v>0</v>
      </c>
      <c r="T307" s="295">
        <f>'Anchor-AI'!X305</f>
        <v>0</v>
      </c>
      <c r="U307" s="295">
        <f>10*LOG10(1/((Summary!$C$80/10^(R307/10)+Summary!$C$81/10^(S307/10)+Summary!$C$82/10^(T307/10))/Summary!$C$83))</f>
        <v>0</v>
      </c>
      <c r="V307" s="295">
        <f>'Anchor-AI'!Y305</f>
        <v>0</v>
      </c>
      <c r="W307" s="295">
        <f>'Anchor-AI'!Z305</f>
        <v>0</v>
      </c>
      <c r="X307" s="295">
        <f>'Anchor-AI'!AA305</f>
        <v>0</v>
      </c>
      <c r="Y307" s="357">
        <f>'Anchor-AI'!AB305</f>
        <v>0</v>
      </c>
      <c r="Z307" s="357">
        <f>'Anchor-AI'!AC305</f>
        <v>0</v>
      </c>
      <c r="AA307" s="296">
        <f t="shared" si="24"/>
        <v>0</v>
      </c>
      <c r="AC307" s="170">
        <f>'Test-AI'!L305</f>
        <v>0</v>
      </c>
      <c r="AD307" s="167">
        <f>'Test-AI'!M305</f>
        <v>0</v>
      </c>
      <c r="AE307" s="167">
        <f>'Test-AI'!N305</f>
        <v>0</v>
      </c>
      <c r="AF307" s="167">
        <f>'Test-AI'!O305</f>
        <v>0</v>
      </c>
      <c r="AG307" s="167">
        <f>(Summary!$C$63*AD307+Summary!$C$64*AE307+Summary!$C$65*AF307)/Summary!$C$66</f>
        <v>0</v>
      </c>
      <c r="AH307" s="167">
        <f>'Test-AI'!P305</f>
        <v>0</v>
      </c>
      <c r="AI307" s="167">
        <f>'Test-AI'!Q305</f>
        <v>0</v>
      </c>
      <c r="AJ307" s="167">
        <f>'Test-AI'!R305</f>
        <v>0</v>
      </c>
      <c r="AK307" s="167">
        <f>'Test-AI'!S305</f>
        <v>0</v>
      </c>
      <c r="AL307" s="167">
        <f>'Test-AI'!T305</f>
        <v>0</v>
      </c>
      <c r="AM307" s="167">
        <f>'Test-AI'!U305</f>
        <v>0</v>
      </c>
      <c r="AN307" s="167">
        <f>'Test-AI'!V305</f>
        <v>0</v>
      </c>
      <c r="AO307" s="167">
        <f>'Test-AI'!W305</f>
        <v>0</v>
      </c>
      <c r="AP307" s="167">
        <f>'Test-AI'!X305</f>
        <v>0</v>
      </c>
      <c r="AQ307" s="167">
        <f>10*LOG10(1/((Summary!$C$80/10^(AN307/10)+Summary!$C$81/10^(AO307/10)+Summary!$C$82/10^(AP307/10))/Summary!$C$83))</f>
        <v>0</v>
      </c>
      <c r="AR307" s="167">
        <f>'Test-AI'!Y305</f>
        <v>0</v>
      </c>
      <c r="AS307" s="167">
        <f>'Test-AI'!Z305</f>
        <v>0</v>
      </c>
      <c r="AT307" s="295">
        <f>'Test-AI'!AA305</f>
        <v>0</v>
      </c>
      <c r="AU307" s="357">
        <f>'Test-AI'!AB305</f>
        <v>0</v>
      </c>
      <c r="AV307" s="357">
        <f>'Test-AI'!AC305</f>
        <v>0</v>
      </c>
      <c r="AW307" s="296">
        <f t="shared" si="25"/>
        <v>0</v>
      </c>
      <c r="AX307" s="297" t="e">
        <f t="shared" si="26"/>
        <v>#DIV/0!</v>
      </c>
      <c r="AY307" s="298" t="e">
        <f t="shared" si="27"/>
        <v>#DIV/0!</v>
      </c>
      <c r="AZ307" s="297" t="e">
        <f t="shared" si="28"/>
        <v>#DIV/0!</v>
      </c>
      <c r="BA307" s="345" t="e">
        <f t="shared" si="29"/>
        <v>#DIV/0!</v>
      </c>
      <c r="BB307" s="75"/>
      <c r="BC307" s="75"/>
      <c r="BD307" s="565"/>
      <c r="BE307" s="550"/>
      <c r="BF307" s="552"/>
      <c r="BG307" s="552"/>
      <c r="BH307" s="552"/>
      <c r="BI307" s="552"/>
      <c r="BJ307" s="552"/>
      <c r="BK307" s="553"/>
      <c r="BL307" s="552"/>
      <c r="BM307" s="553"/>
      <c r="BN307" s="552"/>
      <c r="BO307" s="546"/>
      <c r="BP307" s="541"/>
      <c r="BQ307" s="546"/>
      <c r="BR307" s="541"/>
      <c r="BS307" s="553"/>
      <c r="BT307" s="552"/>
      <c r="BU307" s="553"/>
      <c r="BV307" s="552"/>
      <c r="BW307" s="553"/>
      <c r="BX307" s="552"/>
      <c r="BY307" s="552"/>
      <c r="BZ307" s="541"/>
      <c r="CA307" s="541"/>
      <c r="CB307" s="552"/>
      <c r="CC307" s="553"/>
      <c r="CD307" s="552"/>
      <c r="CE307" s="546"/>
      <c r="CF307" s="541"/>
      <c r="CG307" s="546"/>
      <c r="CH307" s="541"/>
    </row>
    <row r="308" spans="1:86" ht="17" hidden="1" customHeight="1" thickBot="1" x14ac:dyDescent="0.25">
      <c r="A308" s="485"/>
      <c r="B308" s="566"/>
      <c r="C308" s="485"/>
      <c r="D308" s="590"/>
      <c r="E308" s="558"/>
      <c r="F308" s="239">
        <v>185</v>
      </c>
      <c r="G308" s="294">
        <f>'Anchor-AI'!L306</f>
        <v>0</v>
      </c>
      <c r="H308" s="295">
        <f>'Anchor-AI'!M306</f>
        <v>0</v>
      </c>
      <c r="I308" s="295">
        <f>'Anchor-AI'!N306</f>
        <v>0</v>
      </c>
      <c r="J308" s="295">
        <f>'Anchor-AI'!O306</f>
        <v>0</v>
      </c>
      <c r="K308" s="295">
        <f>(Summary!$C$63*H308+Summary!$C$64*I308+Summary!$C$65*J308)/Summary!$C$66</f>
        <v>0</v>
      </c>
      <c r="L308" s="295">
        <f>'Anchor-AI'!P306</f>
        <v>0</v>
      </c>
      <c r="M308" s="295">
        <f>'Anchor-AI'!Q306</f>
        <v>0</v>
      </c>
      <c r="N308" s="295">
        <f>'Anchor-AI'!R306</f>
        <v>0</v>
      </c>
      <c r="O308" s="295">
        <f>'Anchor-AI'!S306</f>
        <v>0</v>
      </c>
      <c r="P308" s="295">
        <f>'Anchor-AI'!T306</f>
        <v>0</v>
      </c>
      <c r="Q308" s="295">
        <f>'Anchor-AI'!U306</f>
        <v>0</v>
      </c>
      <c r="R308" s="295">
        <f>'Anchor-AI'!V306</f>
        <v>0</v>
      </c>
      <c r="S308" s="295">
        <f>'Anchor-AI'!W306</f>
        <v>0</v>
      </c>
      <c r="T308" s="295">
        <f>'Anchor-AI'!X306</f>
        <v>0</v>
      </c>
      <c r="U308" s="295">
        <f>10*LOG10(1/((Summary!$C$80/10^(R308/10)+Summary!$C$81/10^(S308/10)+Summary!$C$82/10^(T308/10))/Summary!$C$83))</f>
        <v>0</v>
      </c>
      <c r="V308" s="295">
        <f>'Anchor-AI'!Y306</f>
        <v>0</v>
      </c>
      <c r="W308" s="295">
        <f>'Anchor-AI'!Z306</f>
        <v>0</v>
      </c>
      <c r="X308" s="295">
        <f>'Anchor-AI'!AA306</f>
        <v>0</v>
      </c>
      <c r="Y308" s="357">
        <f>'Anchor-AI'!AB306</f>
        <v>0</v>
      </c>
      <c r="Z308" s="357">
        <f>'Anchor-AI'!AC306</f>
        <v>0</v>
      </c>
      <c r="AA308" s="296">
        <f t="shared" si="24"/>
        <v>0</v>
      </c>
      <c r="AC308" s="170">
        <f>'Test-AI'!L306</f>
        <v>0</v>
      </c>
      <c r="AD308" s="167">
        <f>'Test-AI'!M306</f>
        <v>0</v>
      </c>
      <c r="AE308" s="167">
        <f>'Test-AI'!N306</f>
        <v>0</v>
      </c>
      <c r="AF308" s="167">
        <f>'Test-AI'!O306</f>
        <v>0</v>
      </c>
      <c r="AG308" s="167">
        <f>(Summary!$C$63*AD308+Summary!$C$64*AE308+Summary!$C$65*AF308)/Summary!$C$66</f>
        <v>0</v>
      </c>
      <c r="AH308" s="167">
        <f>'Test-AI'!P306</f>
        <v>0</v>
      </c>
      <c r="AI308" s="167">
        <f>'Test-AI'!Q306</f>
        <v>0</v>
      </c>
      <c r="AJ308" s="167">
        <f>'Test-AI'!R306</f>
        <v>0</v>
      </c>
      <c r="AK308" s="167">
        <f>'Test-AI'!S306</f>
        <v>0</v>
      </c>
      <c r="AL308" s="167">
        <f>'Test-AI'!T306</f>
        <v>0</v>
      </c>
      <c r="AM308" s="167">
        <f>'Test-AI'!U306</f>
        <v>0</v>
      </c>
      <c r="AN308" s="167">
        <f>'Test-AI'!V306</f>
        <v>0</v>
      </c>
      <c r="AO308" s="167">
        <f>'Test-AI'!W306</f>
        <v>0</v>
      </c>
      <c r="AP308" s="167">
        <f>'Test-AI'!X306</f>
        <v>0</v>
      </c>
      <c r="AQ308" s="167">
        <f>10*LOG10(1/((Summary!$C$80/10^(AN308/10)+Summary!$C$81/10^(AO308/10)+Summary!$C$82/10^(AP308/10))/Summary!$C$83))</f>
        <v>0</v>
      </c>
      <c r="AR308" s="167">
        <f>'Test-AI'!Y306</f>
        <v>0</v>
      </c>
      <c r="AS308" s="167">
        <f>'Test-AI'!Z306</f>
        <v>0</v>
      </c>
      <c r="AT308" s="295">
        <f>'Test-AI'!AA306</f>
        <v>0</v>
      </c>
      <c r="AU308" s="357">
        <f>'Test-AI'!AB306</f>
        <v>0</v>
      </c>
      <c r="AV308" s="357">
        <f>'Test-AI'!AC306</f>
        <v>0</v>
      </c>
      <c r="AW308" s="296">
        <f t="shared" si="25"/>
        <v>0</v>
      </c>
      <c r="AX308" s="297" t="e">
        <f t="shared" si="26"/>
        <v>#DIV/0!</v>
      </c>
      <c r="AY308" s="298" t="e">
        <f t="shared" si="27"/>
        <v>#DIV/0!</v>
      </c>
      <c r="AZ308" s="297" t="e">
        <f t="shared" si="28"/>
        <v>#DIV/0!</v>
      </c>
      <c r="BA308" s="345" t="e">
        <f t="shared" si="29"/>
        <v>#DIV/0!</v>
      </c>
      <c r="BB308" s="75"/>
      <c r="BC308" s="75"/>
      <c r="BD308" s="574" t="s">
        <v>46</v>
      </c>
      <c r="BE308" s="549" t="e">
        <f t="array" ref="BE308">bdRateExtend($G306:$G309,H306:H309,$AC306:$AC309,AD306:AD309)</f>
        <v>#VALUE!</v>
      </c>
      <c r="BF308" s="552"/>
      <c r="BG308" s="552"/>
      <c r="BH308" s="552"/>
      <c r="BI308" s="552"/>
      <c r="BJ308" s="552"/>
      <c r="BK308" s="551" t="e">
        <f t="array" ref="BK308">bdRateExtend($G306:$G309,L306:L309,$AC306:$AC309,AH306:AH309)</f>
        <v>#VALUE!</v>
      </c>
      <c r="BL308" s="552"/>
      <c r="BM308" s="551" t="e">
        <f t="array" ref="BM308">bdRateExtend($G306:$G309,M306:M309,$AC306:$AC309,AI306:AI309)</f>
        <v>#VALUE!</v>
      </c>
      <c r="BN308" s="552"/>
      <c r="BO308" s="545" t="e">
        <f t="array" ref="BO308">bdRateExtend($G306:$G309,N306:N309,$AC306:$AC309,AJ306:AJ309,"None", FALSE,1)</f>
        <v>#VALUE!</v>
      </c>
      <c r="BP308" s="541"/>
      <c r="BQ308" s="545" t="e">
        <f t="array" ref="BQ308">bdRateExtend($G306:$G309,O306:O309,$AC306:$AC309,AK306:AK309,"None", FALSE,1)</f>
        <v>#VALUE!</v>
      </c>
      <c r="BR308" s="541"/>
      <c r="BS308" s="551" t="e">
        <f t="array" ref="BS308">bdRateExtend($G306:$G309,P306:P309,$AC306:$AC309,AL306:AL309)</f>
        <v>#VALUE!</v>
      </c>
      <c r="BT308" s="552"/>
      <c r="BU308" s="551" t="e">
        <f t="array" ref="BU308">bdRateExtend($G306:$G309,Q306:Q309,$AC306:$AC309,AM306:AM309)</f>
        <v>#VALUE!</v>
      </c>
      <c r="BV308" s="552"/>
      <c r="BW308" s="551" t="e">
        <f t="array" ref="BW308">bdRateExtend($G306:$G309,R306:R309,$AC306:$AC309,AN306:AN309)</f>
        <v>#VALUE!</v>
      </c>
      <c r="BX308" s="552"/>
      <c r="BY308" s="552"/>
      <c r="BZ308" s="541"/>
      <c r="CA308" s="541"/>
      <c r="CB308" s="552"/>
      <c r="CC308" s="561" t="e">
        <f t="array" ref="CC308">bdCAMBIExtend($G306:$G309,V306:V309,$AC306:$AC309,AR306:AR309)</f>
        <v>#VALUE!</v>
      </c>
      <c r="CD308" s="552"/>
      <c r="CE308" s="554">
        <f t="array" ref="CE308">testVMAFRange($G306:$G309,N306:N309,$AC306:$AC309,AJ306:AJ309)</f>
        <v>0</v>
      </c>
      <c r="CF308" s="541"/>
      <c r="CG308" s="554">
        <f t="array" ref="CG308">testVMAFRange($G306:$G309,O306:O309,$AC306:$AC309,AK306:AK309)</f>
        <v>0</v>
      </c>
      <c r="CH308" s="541"/>
    </row>
    <row r="309" spans="1:86" ht="17" hidden="1" customHeight="1" thickBot="1" x14ac:dyDescent="0.25">
      <c r="A309" s="485"/>
      <c r="B309" s="596"/>
      <c r="C309" s="486"/>
      <c r="D309" s="591"/>
      <c r="E309" s="559"/>
      <c r="F309" s="240">
        <v>210</v>
      </c>
      <c r="G309" s="299">
        <f>'Anchor-AI'!L307</f>
        <v>0</v>
      </c>
      <c r="H309" s="300">
        <f>'Anchor-AI'!M307</f>
        <v>0</v>
      </c>
      <c r="I309" s="300">
        <f>'Anchor-AI'!N307</f>
        <v>0</v>
      </c>
      <c r="J309" s="300">
        <f>'Anchor-AI'!O307</f>
        <v>0</v>
      </c>
      <c r="K309" s="295">
        <f>(Summary!$C$63*H309+Summary!$C$64*I309+Summary!$C$65*J309)/Summary!$C$66</f>
        <v>0</v>
      </c>
      <c r="L309" s="300">
        <f>'Anchor-AI'!P307</f>
        <v>0</v>
      </c>
      <c r="M309" s="300">
        <f>'Anchor-AI'!Q307</f>
        <v>0</v>
      </c>
      <c r="N309" s="300">
        <f>'Anchor-AI'!R307</f>
        <v>0</v>
      </c>
      <c r="O309" s="300">
        <f>'Anchor-AI'!S307</f>
        <v>0</v>
      </c>
      <c r="P309" s="300">
        <f>'Anchor-AI'!T307</f>
        <v>0</v>
      </c>
      <c r="Q309" s="300">
        <f>'Anchor-AI'!U307</f>
        <v>0</v>
      </c>
      <c r="R309" s="300">
        <f>'Anchor-AI'!V307</f>
        <v>0</v>
      </c>
      <c r="S309" s="300">
        <f>'Anchor-AI'!W307</f>
        <v>0</v>
      </c>
      <c r="T309" s="300">
        <f>'Anchor-AI'!X307</f>
        <v>0</v>
      </c>
      <c r="U309" s="300">
        <f>10*LOG10(1/((Summary!$C$80/10^(R309/10)+Summary!$C$81/10^(S309/10)+Summary!$C$82/10^(T309/10))/Summary!$C$83))</f>
        <v>0</v>
      </c>
      <c r="V309" s="300">
        <f>'Anchor-AI'!Y307</f>
        <v>0</v>
      </c>
      <c r="W309" s="300">
        <f>'Anchor-AI'!Z307</f>
        <v>0</v>
      </c>
      <c r="X309" s="300">
        <f>'Anchor-AI'!AA307</f>
        <v>0</v>
      </c>
      <c r="Y309" s="357">
        <f>'Anchor-AI'!AB307</f>
        <v>0</v>
      </c>
      <c r="Z309" s="357">
        <f>'Anchor-AI'!AC307</f>
        <v>0</v>
      </c>
      <c r="AA309" s="301">
        <f t="shared" si="24"/>
        <v>0</v>
      </c>
      <c r="AC309" s="171">
        <f>'Test-AI'!L307</f>
        <v>0</v>
      </c>
      <c r="AD309" s="168">
        <f>'Test-AI'!M307</f>
        <v>0</v>
      </c>
      <c r="AE309" s="168">
        <f>'Test-AI'!N307</f>
        <v>0</v>
      </c>
      <c r="AF309" s="168">
        <f>'Test-AI'!O307</f>
        <v>0</v>
      </c>
      <c r="AG309" s="168">
        <f>(Summary!$C$63*AD309+Summary!$C$64*AE309+Summary!$C$65*AF309)/Summary!$C$66</f>
        <v>0</v>
      </c>
      <c r="AH309" s="168">
        <f>'Test-AI'!P307</f>
        <v>0</v>
      </c>
      <c r="AI309" s="168">
        <f>'Test-AI'!Q307</f>
        <v>0</v>
      </c>
      <c r="AJ309" s="168">
        <f>'Test-AI'!R307</f>
        <v>0</v>
      </c>
      <c r="AK309" s="168">
        <f>'Test-AI'!S307</f>
        <v>0</v>
      </c>
      <c r="AL309" s="168">
        <f>'Test-AI'!T307</f>
        <v>0</v>
      </c>
      <c r="AM309" s="168">
        <f>'Test-AI'!U307</f>
        <v>0</v>
      </c>
      <c r="AN309" s="168">
        <f>'Test-AI'!V307</f>
        <v>0</v>
      </c>
      <c r="AO309" s="168">
        <f>'Test-AI'!W307</f>
        <v>0</v>
      </c>
      <c r="AP309" s="168">
        <f>'Test-AI'!X307</f>
        <v>0</v>
      </c>
      <c r="AQ309" s="168">
        <f>10*LOG10(1/((Summary!$C$80/10^(AN309/10)+Summary!$C$81/10^(AO309/10)+Summary!$C$82/10^(AP309/10))/Summary!$C$83))</f>
        <v>0</v>
      </c>
      <c r="AR309" s="168">
        <f>'Test-AI'!Y307</f>
        <v>0</v>
      </c>
      <c r="AS309" s="168">
        <f>'Test-AI'!Z307</f>
        <v>0</v>
      </c>
      <c r="AT309" s="300">
        <f>'Test-AI'!AA307</f>
        <v>0</v>
      </c>
      <c r="AU309" s="357">
        <f>'Test-AI'!AB307</f>
        <v>0</v>
      </c>
      <c r="AV309" s="357">
        <f>'Test-AI'!AC307</f>
        <v>0</v>
      </c>
      <c r="AW309" s="301">
        <f t="shared" si="25"/>
        <v>0</v>
      </c>
      <c r="AX309" s="302" t="e">
        <f t="shared" si="26"/>
        <v>#DIV/0!</v>
      </c>
      <c r="AY309" s="303" t="e">
        <f t="shared" si="27"/>
        <v>#DIV/0!</v>
      </c>
      <c r="AZ309" s="297" t="e">
        <f t="shared" si="28"/>
        <v>#DIV/0!</v>
      </c>
      <c r="BA309" s="345" t="e">
        <f t="shared" si="29"/>
        <v>#DIV/0!</v>
      </c>
      <c r="BB309" s="75"/>
      <c r="BC309" s="75"/>
      <c r="BD309" s="570"/>
      <c r="BE309" s="550"/>
      <c r="BF309" s="553"/>
      <c r="BG309" s="553"/>
      <c r="BH309" s="553"/>
      <c r="BI309" s="553"/>
      <c r="BJ309" s="553"/>
      <c r="BK309" s="553"/>
      <c r="BL309" s="553"/>
      <c r="BM309" s="553"/>
      <c r="BN309" s="553"/>
      <c r="BO309" s="546"/>
      <c r="BP309" s="544"/>
      <c r="BQ309" s="546"/>
      <c r="BR309" s="544"/>
      <c r="BS309" s="553"/>
      <c r="BT309" s="553"/>
      <c r="BU309" s="553"/>
      <c r="BV309" s="553"/>
      <c r="BW309" s="553"/>
      <c r="BX309" s="553"/>
      <c r="BY309" s="553"/>
      <c r="BZ309" s="544"/>
      <c r="CA309" s="544"/>
      <c r="CB309" s="553"/>
      <c r="CC309" s="553"/>
      <c r="CD309" s="553"/>
      <c r="CE309" s="546"/>
      <c r="CF309" s="544"/>
      <c r="CG309" s="546"/>
      <c r="CH309" s="544"/>
    </row>
    <row r="310" spans="1:86" ht="17" hidden="1" customHeight="1" thickBot="1" x14ac:dyDescent="0.25">
      <c r="A310" s="485"/>
      <c r="B310" s="655" t="s">
        <v>148</v>
      </c>
      <c r="C310" s="586" t="s">
        <v>84</v>
      </c>
      <c r="D310" s="589">
        <v>30</v>
      </c>
      <c r="E310" s="557">
        <v>8</v>
      </c>
      <c r="F310" s="238">
        <v>85</v>
      </c>
      <c r="G310" s="289">
        <f>'Anchor-AI'!L308</f>
        <v>0</v>
      </c>
      <c r="H310" s="290">
        <f>'Anchor-AI'!M308</f>
        <v>0</v>
      </c>
      <c r="I310" s="290">
        <f>'Anchor-AI'!N308</f>
        <v>0</v>
      </c>
      <c r="J310" s="290">
        <f>'Anchor-AI'!O308</f>
        <v>0</v>
      </c>
      <c r="K310" s="290">
        <f>(Summary!$C$63*H310+Summary!$C$64*I310+Summary!$C$65*J310)/Summary!$C$66</f>
        <v>0</v>
      </c>
      <c r="L310" s="290">
        <f>'Anchor-AI'!P308</f>
        <v>0</v>
      </c>
      <c r="M310" s="290">
        <f>'Anchor-AI'!Q308</f>
        <v>0</v>
      </c>
      <c r="N310" s="290">
        <f>'Anchor-AI'!R308</f>
        <v>0</v>
      </c>
      <c r="O310" s="290">
        <f>'Anchor-AI'!S308</f>
        <v>0</v>
      </c>
      <c r="P310" s="290">
        <f>'Anchor-AI'!T308</f>
        <v>0</v>
      </c>
      <c r="Q310" s="290">
        <f>'Anchor-AI'!U308</f>
        <v>0</v>
      </c>
      <c r="R310" s="290">
        <f>'Anchor-AI'!V308</f>
        <v>0</v>
      </c>
      <c r="S310" s="290">
        <f>'Anchor-AI'!W308</f>
        <v>0</v>
      </c>
      <c r="T310" s="290">
        <f>'Anchor-AI'!X308</f>
        <v>0</v>
      </c>
      <c r="U310" s="290">
        <f>10*LOG10(1/((Summary!$C$80/10^(R310/10)+Summary!$C$81/10^(S310/10)+Summary!$C$82/10^(T310/10))/Summary!$C$83))</f>
        <v>0</v>
      </c>
      <c r="V310" s="290">
        <f>'Anchor-AI'!Y308</f>
        <v>0</v>
      </c>
      <c r="W310" s="290">
        <f>'Anchor-AI'!Z308</f>
        <v>0</v>
      </c>
      <c r="X310" s="290">
        <f>'Anchor-AI'!AA308</f>
        <v>0</v>
      </c>
      <c r="Y310" s="360">
        <f>'Anchor-AI'!AB308</f>
        <v>0</v>
      </c>
      <c r="Z310" s="360">
        <f>'Anchor-AI'!AC308</f>
        <v>0</v>
      </c>
      <c r="AA310" s="291">
        <f t="shared" si="24"/>
        <v>0</v>
      </c>
      <c r="AC310" s="169">
        <f>'Test-AI'!L308</f>
        <v>0</v>
      </c>
      <c r="AD310" s="166">
        <f>'Test-AI'!M308</f>
        <v>0</v>
      </c>
      <c r="AE310" s="166">
        <f>'Test-AI'!N308</f>
        <v>0</v>
      </c>
      <c r="AF310" s="166">
        <f>'Test-AI'!O308</f>
        <v>0</v>
      </c>
      <c r="AG310" s="166">
        <f>(Summary!$C$63*AD310+Summary!$C$64*AE310+Summary!$C$65*AF310)/Summary!$C$66</f>
        <v>0</v>
      </c>
      <c r="AH310" s="166">
        <f>'Test-AI'!P308</f>
        <v>0</v>
      </c>
      <c r="AI310" s="166">
        <f>'Test-AI'!Q308</f>
        <v>0</v>
      </c>
      <c r="AJ310" s="166">
        <f>'Test-AI'!R308</f>
        <v>0</v>
      </c>
      <c r="AK310" s="166">
        <f>'Test-AI'!S308</f>
        <v>0</v>
      </c>
      <c r="AL310" s="166">
        <f>'Test-AI'!T308</f>
        <v>0</v>
      </c>
      <c r="AM310" s="166">
        <f>'Test-AI'!U308</f>
        <v>0</v>
      </c>
      <c r="AN310" s="166">
        <f>'Test-AI'!V308</f>
        <v>0</v>
      </c>
      <c r="AO310" s="166">
        <f>'Test-AI'!W308</f>
        <v>0</v>
      </c>
      <c r="AP310" s="166">
        <f>'Test-AI'!X308</f>
        <v>0</v>
      </c>
      <c r="AQ310" s="166">
        <f>10*LOG10(1/((Summary!$C$80/10^(AN310/10)+Summary!$C$81/10^(AO310/10)+Summary!$C$82/10^(AP310/10))/Summary!$C$83))</f>
        <v>0</v>
      </c>
      <c r="AR310" s="166">
        <f>'Test-AI'!Y308</f>
        <v>0</v>
      </c>
      <c r="AS310" s="166">
        <f>'Test-AI'!Z308</f>
        <v>0</v>
      </c>
      <c r="AT310" s="290">
        <f>'Test-AI'!AA308</f>
        <v>0</v>
      </c>
      <c r="AU310" s="356">
        <f>'Test-AI'!AB308</f>
        <v>0</v>
      </c>
      <c r="AV310" s="356">
        <f>'Test-AI'!AC308</f>
        <v>0</v>
      </c>
      <c r="AW310" s="291">
        <f t="shared" si="25"/>
        <v>0</v>
      </c>
      <c r="AX310" s="292" t="e">
        <f t="shared" si="26"/>
        <v>#DIV/0!</v>
      </c>
      <c r="AY310" s="293" t="e">
        <f t="shared" si="27"/>
        <v>#DIV/0!</v>
      </c>
      <c r="AZ310" s="292" t="e">
        <f t="shared" si="28"/>
        <v>#DIV/0!</v>
      </c>
      <c r="BA310" s="344" t="e">
        <f t="shared" si="29"/>
        <v>#DIV/0!</v>
      </c>
      <c r="BB310" s="75"/>
      <c r="BC310" s="75"/>
      <c r="BD310" s="648" t="s">
        <v>39</v>
      </c>
      <c r="BE310" s="549" t="e">
        <f t="array" ref="BE310">bdRateExtend($G310:$G313,H310:H313,$AC310:$AC313,AD310:AD313)</f>
        <v>#VALUE!</v>
      </c>
      <c r="BF310" s="551" t="e">
        <f t="array" ref="BF310">bdRateExtend($G310:$G315,H310:H315,$AC310:$AC315,AD310:AD315)</f>
        <v>#VALUE!</v>
      </c>
      <c r="BG310" s="551" t="e">
        <f t="array" ref="BG310">bdRateExtend($G310:$G315,I310:I315,$AC310:$AC315,AE310:AE315)</f>
        <v>#VALUE!</v>
      </c>
      <c r="BH310" s="551" t="e">
        <f t="array" ref="BH310">bdRateExtend($G310:$G315,J310:J315,$AC310:$AC315,AF310:AF315)</f>
        <v>#VALUE!</v>
      </c>
      <c r="BI310" s="551" t="e">
        <f t="array" ref="BI310">bdRateExtend($G310:$G315,K310:K315,$AC310:$AC315,AG310:AG315)</f>
        <v>#VALUE!</v>
      </c>
      <c r="BJ310" s="640" t="e">
        <f>(Summary!$C$94*BF310+Summary!$C$95*BG310+Summary!$C$96*BH310)/Summary!$C$97</f>
        <v>#VALUE!</v>
      </c>
      <c r="BK310" s="551" t="e">
        <f t="array" ref="BK310">bdRateExtend($G310:$G313,L310:L313,$AC310:$AC313,AH310:AH313)</f>
        <v>#VALUE!</v>
      </c>
      <c r="BL310" s="551" t="e">
        <f t="array" ref="BL310">bdRateExtend($G310:$G315,L310:L315,$AC310:$AC315,AH310:AH315)</f>
        <v>#VALUE!</v>
      </c>
      <c r="BM310" s="551" t="e">
        <f t="array" ref="BM310">bdRateExtend($G310:$G313,M310:M313,$AC310:$AC313,AI310:AI313)</f>
        <v>#VALUE!</v>
      </c>
      <c r="BN310" s="551" t="e">
        <f t="array" ref="BN310">bdRateExtend($G310:$G315,M310:M315,$AC310:$AC315,AI310:AI315)</f>
        <v>#VALUE!</v>
      </c>
      <c r="BO310" s="603" t="e">
        <f t="array" ref="BO310">bdRateExtend($G310:$G313,N310:N313,$AC310:$AC313,AJ310:AJ313,"None", FALSE,1)</f>
        <v>#VALUE!</v>
      </c>
      <c r="BP310" s="658" t="e">
        <f t="array" ref="BP310">bdRateExtend($G310:$G315,N310:N315,$AC310:$AC315,AJ310:AJ315,"None", FALSE,1)</f>
        <v>#VALUE!</v>
      </c>
      <c r="BQ310" s="650" t="e">
        <f t="array" ref="BQ310">bdRateExtend($G310:$G313,O310:O313,$AC310:$AC313,AK310:AK313,"None", FALSE,1)</f>
        <v>#VALUE!</v>
      </c>
      <c r="BR310" s="658" t="e">
        <f t="array" ref="BR310">bdRateExtend($G310:$G315,O310:O315,$AC310:$AC315,AK310:AK315,"None", FALSE,1)</f>
        <v>#VALUE!</v>
      </c>
      <c r="BS310" s="549" t="e">
        <f t="array" ref="BS310">bdRateExtend($G310:$G313,P310:P313,$AC310:$AC313,AL310:AL313)</f>
        <v>#VALUE!</v>
      </c>
      <c r="BT310" s="551" t="e">
        <f t="array" ref="BT310">bdRateExtend($G310:$G315,P310:P315,$AC310:$AC315,AL310:AL315)</f>
        <v>#VALUE!</v>
      </c>
      <c r="BU310" s="551" t="e">
        <f t="array" ref="BU310">bdRateExtend($G310:$G313,Q310:Q313,$AC310:$AC313,AM310:AM313)</f>
        <v>#VALUE!</v>
      </c>
      <c r="BV310" s="551" t="e">
        <f t="array" ref="BV310">bdRateExtend($G310:$G315,Q310:Q315,$AC310:$AC315,AM310:AM315)</f>
        <v>#VALUE!</v>
      </c>
      <c r="BW310" s="551" t="e">
        <f t="array" ref="BW310">bdRateExtend($G310:$G313,R310:R313,$AC310:$AC313,AN310:AN313)</f>
        <v>#VALUE!</v>
      </c>
      <c r="BX310" s="551" t="e">
        <f t="array" ref="BX310">bdRateExtend($G310:$G315,R310:R315,$AC310:$AC315,AN310:AN315)</f>
        <v>#VALUE!</v>
      </c>
      <c r="BY310" s="551" t="e">
        <f t="array" ref="BY310">bdRateExtend($G310:$G315,S310:S315,$AC310:$AC315,AO310:AO315)</f>
        <v>#VALUE!</v>
      </c>
      <c r="BZ310" s="555" t="e">
        <f t="array" ref="BZ310">bdRateExtend($G310:$G315,T310:T315,$AC310:$AC315,AP310:AP315)</f>
        <v>#VALUE!</v>
      </c>
      <c r="CA310" s="587" t="e">
        <f t="array" ref="CA310">bdRateExtend($G310:$G315,U310:U315,$AC310:$AC315,AQ310:AQ315)</f>
        <v>#VALUE!</v>
      </c>
      <c r="CB310" s="612" t="e">
        <f>(Summary!$C$108*BX310+Summary!$C$109*BY310+Summary!$C$110*BZ310)/Summary!$C$111</f>
        <v>#VALUE!</v>
      </c>
      <c r="CC310" s="561" t="e">
        <f t="array" ref="CC310">bdCAMBIExtend($G310:$G313,V310:V313,$AC310:$AC313,AR310:AR313)</f>
        <v>#VALUE!</v>
      </c>
      <c r="CD310" s="561" t="e">
        <f t="array" ref="CD310">bdCAMBIExtend($G310:$G315,V310:V315,$AC310:$AC315,AR310:AR315)</f>
        <v>#VALUE!</v>
      </c>
      <c r="CE310" s="642">
        <f t="array" ref="CE310">testVMAFRange($G310:$G313,N310:N313,$AC310:$AC313,AJ310:AJ313)</f>
        <v>0</v>
      </c>
      <c r="CF310" s="637">
        <f t="array" ref="CF310">testVMAFRange($G310:$G315,N310:N315,$AC310:$AC315,AJ310:AJ315)</f>
        <v>0</v>
      </c>
      <c r="CG310" s="639">
        <f t="array" ref="CG310">testVMAFRange($G310:$G313,O310:O313,$AC310:$AC313,AK310:AK313)</f>
        <v>0</v>
      </c>
      <c r="CH310" s="637">
        <f t="array" ref="CH310">testVMAFRange($G310:$G315,O310:O315,$AC310:$AC315,AK310:AK315)</f>
        <v>0</v>
      </c>
    </row>
    <row r="311" spans="1:86" ht="17" hidden="1" customHeight="1" x14ac:dyDescent="0.2">
      <c r="A311" s="485"/>
      <c r="B311" s="485"/>
      <c r="C311" s="485"/>
      <c r="D311" s="590"/>
      <c r="E311" s="558"/>
      <c r="F311" s="239">
        <v>110</v>
      </c>
      <c r="G311" s="294">
        <f>'Anchor-AI'!L309</f>
        <v>0</v>
      </c>
      <c r="H311" s="295">
        <f>'Anchor-AI'!M309</f>
        <v>0</v>
      </c>
      <c r="I311" s="295">
        <f>'Anchor-AI'!N309</f>
        <v>0</v>
      </c>
      <c r="J311" s="295">
        <f>'Anchor-AI'!O309</f>
        <v>0</v>
      </c>
      <c r="K311" s="295">
        <f>(Summary!$C$63*H311+Summary!$C$64*I311+Summary!$C$65*J311)/Summary!$C$66</f>
        <v>0</v>
      </c>
      <c r="L311" s="295">
        <f>'Anchor-AI'!P309</f>
        <v>0</v>
      </c>
      <c r="M311" s="295">
        <f>'Anchor-AI'!Q309</f>
        <v>0</v>
      </c>
      <c r="N311" s="295">
        <f>'Anchor-AI'!R309</f>
        <v>0</v>
      </c>
      <c r="O311" s="295">
        <f>'Anchor-AI'!S309</f>
        <v>0</v>
      </c>
      <c r="P311" s="295">
        <f>'Anchor-AI'!T309</f>
        <v>0</v>
      </c>
      <c r="Q311" s="295">
        <f>'Anchor-AI'!U309</f>
        <v>0</v>
      </c>
      <c r="R311" s="295">
        <f>'Anchor-AI'!V309</f>
        <v>0</v>
      </c>
      <c r="S311" s="295">
        <f>'Anchor-AI'!W309</f>
        <v>0</v>
      </c>
      <c r="T311" s="295">
        <f>'Anchor-AI'!X309</f>
        <v>0</v>
      </c>
      <c r="U311" s="295">
        <f>10*LOG10(1/((Summary!$C$80/10^(R311/10)+Summary!$C$81/10^(S311/10)+Summary!$C$82/10^(T311/10))/Summary!$C$83))</f>
        <v>0</v>
      </c>
      <c r="V311" s="295">
        <f>'Anchor-AI'!Y309</f>
        <v>0</v>
      </c>
      <c r="W311" s="295">
        <f>'Anchor-AI'!Z309</f>
        <v>0</v>
      </c>
      <c r="X311" s="295">
        <f>'Anchor-AI'!AA309</f>
        <v>0</v>
      </c>
      <c r="Y311" s="357">
        <f>'Anchor-AI'!AB309</f>
        <v>0</v>
      </c>
      <c r="Z311" s="357">
        <f>'Anchor-AI'!AC309</f>
        <v>0</v>
      </c>
      <c r="AA311" s="296">
        <f t="shared" si="24"/>
        <v>0</v>
      </c>
      <c r="AC311" s="170">
        <f>'Test-AI'!L309</f>
        <v>0</v>
      </c>
      <c r="AD311" s="167">
        <f>'Test-AI'!M309</f>
        <v>0</v>
      </c>
      <c r="AE311" s="167">
        <f>'Test-AI'!N309</f>
        <v>0</v>
      </c>
      <c r="AF311" s="167">
        <f>'Test-AI'!O309</f>
        <v>0</v>
      </c>
      <c r="AG311" s="167">
        <f>(Summary!$C$63*AD311+Summary!$C$64*AE311+Summary!$C$65*AF311)/Summary!$C$66</f>
        <v>0</v>
      </c>
      <c r="AH311" s="167">
        <f>'Test-AI'!P309</f>
        <v>0</v>
      </c>
      <c r="AI311" s="167">
        <f>'Test-AI'!Q309</f>
        <v>0</v>
      </c>
      <c r="AJ311" s="167">
        <f>'Test-AI'!R309</f>
        <v>0</v>
      </c>
      <c r="AK311" s="167">
        <f>'Test-AI'!S309</f>
        <v>0</v>
      </c>
      <c r="AL311" s="167">
        <f>'Test-AI'!T309</f>
        <v>0</v>
      </c>
      <c r="AM311" s="167">
        <f>'Test-AI'!U309</f>
        <v>0</v>
      </c>
      <c r="AN311" s="167">
        <f>'Test-AI'!V309</f>
        <v>0</v>
      </c>
      <c r="AO311" s="167">
        <f>'Test-AI'!W309</f>
        <v>0</v>
      </c>
      <c r="AP311" s="167">
        <f>'Test-AI'!X309</f>
        <v>0</v>
      </c>
      <c r="AQ311" s="167">
        <f>10*LOG10(1/((Summary!$C$80/10^(AN311/10)+Summary!$C$81/10^(AO311/10)+Summary!$C$82/10^(AP311/10))/Summary!$C$83))</f>
        <v>0</v>
      </c>
      <c r="AR311" s="167">
        <f>'Test-AI'!Y309</f>
        <v>0</v>
      </c>
      <c r="AS311" s="167">
        <f>'Test-AI'!Z309</f>
        <v>0</v>
      </c>
      <c r="AT311" s="295">
        <f>'Test-AI'!AA309</f>
        <v>0</v>
      </c>
      <c r="AU311" s="357">
        <f>'Test-AI'!AB309</f>
        <v>0</v>
      </c>
      <c r="AV311" s="357">
        <f>'Test-AI'!AC309</f>
        <v>0</v>
      </c>
      <c r="AW311" s="296">
        <f t="shared" si="25"/>
        <v>0</v>
      </c>
      <c r="AX311" s="297" t="e">
        <f t="shared" si="26"/>
        <v>#DIV/0!</v>
      </c>
      <c r="AY311" s="298" t="e">
        <f t="shared" si="27"/>
        <v>#DIV/0!</v>
      </c>
      <c r="AZ311" s="297" t="e">
        <f t="shared" si="28"/>
        <v>#DIV/0!</v>
      </c>
      <c r="BA311" s="345" t="e">
        <f t="shared" si="29"/>
        <v>#DIV/0!</v>
      </c>
      <c r="BB311" s="75"/>
      <c r="BC311" s="75"/>
      <c r="BD311" s="485"/>
      <c r="BE311" s="550"/>
      <c r="BF311" s="552"/>
      <c r="BG311" s="552"/>
      <c r="BH311" s="552"/>
      <c r="BI311" s="552"/>
      <c r="BJ311" s="552"/>
      <c r="BK311" s="553"/>
      <c r="BL311" s="552"/>
      <c r="BM311" s="553"/>
      <c r="BN311" s="552"/>
      <c r="BO311" s="553"/>
      <c r="BP311" s="541"/>
      <c r="BQ311" s="550"/>
      <c r="BR311" s="541"/>
      <c r="BS311" s="550"/>
      <c r="BT311" s="552"/>
      <c r="BU311" s="553"/>
      <c r="BV311" s="552"/>
      <c r="BW311" s="553"/>
      <c r="BX311" s="552"/>
      <c r="BY311" s="552"/>
      <c r="BZ311" s="541"/>
      <c r="CA311" s="485"/>
      <c r="CB311" s="613"/>
      <c r="CC311" s="553"/>
      <c r="CD311" s="552"/>
      <c r="CE311" s="553"/>
      <c r="CF311" s="541"/>
      <c r="CG311" s="550"/>
      <c r="CH311" s="541"/>
    </row>
    <row r="312" spans="1:86" ht="17" hidden="1" customHeight="1" x14ac:dyDescent="0.2">
      <c r="A312" s="485"/>
      <c r="B312" s="485"/>
      <c r="C312" s="485"/>
      <c r="D312" s="590"/>
      <c r="E312" s="558"/>
      <c r="F312" s="239">
        <v>135</v>
      </c>
      <c r="G312" s="294">
        <f>'Anchor-AI'!L310</f>
        <v>0</v>
      </c>
      <c r="H312" s="295">
        <f>'Anchor-AI'!M310</f>
        <v>0</v>
      </c>
      <c r="I312" s="295">
        <f>'Anchor-AI'!N310</f>
        <v>0</v>
      </c>
      <c r="J312" s="295">
        <f>'Anchor-AI'!O310</f>
        <v>0</v>
      </c>
      <c r="K312" s="295">
        <f>(Summary!$C$63*H312+Summary!$C$64*I312+Summary!$C$65*J312)/Summary!$C$66</f>
        <v>0</v>
      </c>
      <c r="L312" s="295">
        <f>'Anchor-AI'!P310</f>
        <v>0</v>
      </c>
      <c r="M312" s="295">
        <f>'Anchor-AI'!Q310</f>
        <v>0</v>
      </c>
      <c r="N312" s="295">
        <f>'Anchor-AI'!R310</f>
        <v>0</v>
      </c>
      <c r="O312" s="295">
        <f>'Anchor-AI'!S310</f>
        <v>0</v>
      </c>
      <c r="P312" s="295">
        <f>'Anchor-AI'!T310</f>
        <v>0</v>
      </c>
      <c r="Q312" s="295">
        <f>'Anchor-AI'!U310</f>
        <v>0</v>
      </c>
      <c r="R312" s="295">
        <f>'Anchor-AI'!V310</f>
        <v>0</v>
      </c>
      <c r="S312" s="295">
        <f>'Anchor-AI'!W310</f>
        <v>0</v>
      </c>
      <c r="T312" s="295">
        <f>'Anchor-AI'!X310</f>
        <v>0</v>
      </c>
      <c r="U312" s="295">
        <f>10*LOG10(1/((Summary!$C$80/10^(R312/10)+Summary!$C$81/10^(S312/10)+Summary!$C$82/10^(T312/10))/Summary!$C$83))</f>
        <v>0</v>
      </c>
      <c r="V312" s="295">
        <f>'Anchor-AI'!Y310</f>
        <v>0</v>
      </c>
      <c r="W312" s="295">
        <f>'Anchor-AI'!Z310</f>
        <v>0</v>
      </c>
      <c r="X312" s="295">
        <f>'Anchor-AI'!AA310</f>
        <v>0</v>
      </c>
      <c r="Y312" s="357">
        <f>'Anchor-AI'!AB310</f>
        <v>0</v>
      </c>
      <c r="Z312" s="357">
        <f>'Anchor-AI'!AC310</f>
        <v>0</v>
      </c>
      <c r="AA312" s="296">
        <f t="shared" si="24"/>
        <v>0</v>
      </c>
      <c r="AC312" s="170">
        <f>'Test-AI'!L310</f>
        <v>0</v>
      </c>
      <c r="AD312" s="167">
        <f>'Test-AI'!M310</f>
        <v>0</v>
      </c>
      <c r="AE312" s="167">
        <f>'Test-AI'!N310</f>
        <v>0</v>
      </c>
      <c r="AF312" s="167">
        <f>'Test-AI'!O310</f>
        <v>0</v>
      </c>
      <c r="AG312" s="167">
        <f>(Summary!$C$63*AD312+Summary!$C$64*AE312+Summary!$C$65*AF312)/Summary!$C$66</f>
        <v>0</v>
      </c>
      <c r="AH312" s="167">
        <f>'Test-AI'!P310</f>
        <v>0</v>
      </c>
      <c r="AI312" s="167">
        <f>'Test-AI'!Q310</f>
        <v>0</v>
      </c>
      <c r="AJ312" s="167">
        <f>'Test-AI'!R310</f>
        <v>0</v>
      </c>
      <c r="AK312" s="167">
        <f>'Test-AI'!S310</f>
        <v>0</v>
      </c>
      <c r="AL312" s="167">
        <f>'Test-AI'!T310</f>
        <v>0</v>
      </c>
      <c r="AM312" s="167">
        <f>'Test-AI'!U310</f>
        <v>0</v>
      </c>
      <c r="AN312" s="167">
        <f>'Test-AI'!V310</f>
        <v>0</v>
      </c>
      <c r="AO312" s="167">
        <f>'Test-AI'!W310</f>
        <v>0</v>
      </c>
      <c r="AP312" s="167">
        <f>'Test-AI'!X310</f>
        <v>0</v>
      </c>
      <c r="AQ312" s="167">
        <f>10*LOG10(1/((Summary!$C$80/10^(AN312/10)+Summary!$C$81/10^(AO312/10)+Summary!$C$82/10^(AP312/10))/Summary!$C$83))</f>
        <v>0</v>
      </c>
      <c r="AR312" s="167">
        <f>'Test-AI'!Y310</f>
        <v>0</v>
      </c>
      <c r="AS312" s="167">
        <f>'Test-AI'!Z310</f>
        <v>0</v>
      </c>
      <c r="AT312" s="295">
        <f>'Test-AI'!AA310</f>
        <v>0</v>
      </c>
      <c r="AU312" s="357">
        <f>'Test-AI'!AB310</f>
        <v>0</v>
      </c>
      <c r="AV312" s="357">
        <f>'Test-AI'!AC310</f>
        <v>0</v>
      </c>
      <c r="AW312" s="296">
        <f t="shared" si="25"/>
        <v>0</v>
      </c>
      <c r="AX312" s="297" t="e">
        <f t="shared" si="26"/>
        <v>#DIV/0!</v>
      </c>
      <c r="AY312" s="298" t="e">
        <f t="shared" si="27"/>
        <v>#DIV/0!</v>
      </c>
      <c r="AZ312" s="297" t="e">
        <f t="shared" si="28"/>
        <v>#DIV/0!</v>
      </c>
      <c r="BA312" s="345" t="e">
        <f t="shared" si="29"/>
        <v>#DIV/0!</v>
      </c>
      <c r="BB312" s="75"/>
      <c r="BC312" s="75"/>
      <c r="BD312" s="615" t="s">
        <v>147</v>
      </c>
      <c r="BE312" s="549" t="e">
        <f t="array" ref="BE312">bdRateExtend($G311:$G314,H311:H314,$AC311:$AC314,AD311:AD314)</f>
        <v>#VALUE!</v>
      </c>
      <c r="BF312" s="552"/>
      <c r="BG312" s="552"/>
      <c r="BH312" s="552"/>
      <c r="BI312" s="552"/>
      <c r="BJ312" s="552"/>
      <c r="BK312" s="551" t="e">
        <f t="array" ref="BK312">bdRateExtend($G311:$G314,L311:L314,$AC311:$AC314,AH311:AH314)</f>
        <v>#VALUE!</v>
      </c>
      <c r="BL312" s="552"/>
      <c r="BM312" s="551" t="e">
        <f t="array" ref="BM312">bdRateExtend($G311:$G314,M311:M314,$AC311:$AC314,AI311:AI314)</f>
        <v>#VALUE!</v>
      </c>
      <c r="BN312" s="552"/>
      <c r="BO312" s="551" t="e">
        <f t="array" ref="BO312">bdRateExtend($G311:$G314,N311:N314,$AC311:$AC314,AJ311:AJ314,"None", FALSE,1)</f>
        <v>#VALUE!</v>
      </c>
      <c r="BP312" s="541"/>
      <c r="BQ312" s="549" t="e">
        <f t="array" ref="BQ312">bdRateExtend($G311:$G314,O311:O314,$AC311:$AC314,AK311:AK314,"None", FALSE,1)</f>
        <v>#VALUE!</v>
      </c>
      <c r="BR312" s="541"/>
      <c r="BS312" s="549" t="e">
        <f t="array" ref="BS312">bdRateExtend($G311:$G314,P311:P314,$AC311:$AC314,AL311:AL314)</f>
        <v>#VALUE!</v>
      </c>
      <c r="BT312" s="552"/>
      <c r="BU312" s="551" t="e">
        <f t="array" ref="BU312">bdRateExtend($G311:$G314,Q311:Q314,$AC311:$AC314,AM311:AM314)</f>
        <v>#VALUE!</v>
      </c>
      <c r="BV312" s="552"/>
      <c r="BW312" s="551" t="e">
        <f t="array" ref="BW312">bdRateExtend($G311:$G314,R311:R314,$AC311:$AC314,AN311:AN314)</f>
        <v>#VALUE!</v>
      </c>
      <c r="BX312" s="552"/>
      <c r="BY312" s="552"/>
      <c r="BZ312" s="541"/>
      <c r="CA312" s="485"/>
      <c r="CB312" s="613"/>
      <c r="CC312" s="561" t="e">
        <f t="array" ref="CC312">bdCAMBIExtend($G311:$G314,V311:V314,$AC311:$AC314,AR311:AR314)</f>
        <v>#VALUE!</v>
      </c>
      <c r="CD312" s="552"/>
      <c r="CE312" s="632">
        <f t="array" ref="CE312">testVMAFRange($G311:$G314,N311:N314,$AC311:$AC314,AJ311:AJ314)</f>
        <v>0</v>
      </c>
      <c r="CF312" s="541"/>
      <c r="CG312" s="630">
        <f t="array" ref="CG312">testVMAFRange($G311:$G314,O311:O314,$AC311:$AC314,AK311:AK314)</f>
        <v>0</v>
      </c>
      <c r="CH312" s="541"/>
    </row>
    <row r="313" spans="1:86" ht="17" hidden="1" customHeight="1" x14ac:dyDescent="0.2">
      <c r="A313" s="485"/>
      <c r="B313" s="485"/>
      <c r="C313" s="485"/>
      <c r="D313" s="590"/>
      <c r="E313" s="558"/>
      <c r="F313" s="239">
        <v>160</v>
      </c>
      <c r="G313" s="294">
        <f>'Anchor-AI'!L311</f>
        <v>0</v>
      </c>
      <c r="H313" s="295">
        <f>'Anchor-AI'!M311</f>
        <v>0</v>
      </c>
      <c r="I313" s="295">
        <f>'Anchor-AI'!N311</f>
        <v>0</v>
      </c>
      <c r="J313" s="295">
        <f>'Anchor-AI'!O311</f>
        <v>0</v>
      </c>
      <c r="K313" s="295">
        <f>(Summary!$C$63*H313+Summary!$C$64*I313+Summary!$C$65*J313)/Summary!$C$66</f>
        <v>0</v>
      </c>
      <c r="L313" s="295">
        <f>'Anchor-AI'!P311</f>
        <v>0</v>
      </c>
      <c r="M313" s="295">
        <f>'Anchor-AI'!Q311</f>
        <v>0</v>
      </c>
      <c r="N313" s="295">
        <f>'Anchor-AI'!R311</f>
        <v>0</v>
      </c>
      <c r="O313" s="295">
        <f>'Anchor-AI'!S311</f>
        <v>0</v>
      </c>
      <c r="P313" s="295">
        <f>'Anchor-AI'!T311</f>
        <v>0</v>
      </c>
      <c r="Q313" s="295">
        <f>'Anchor-AI'!U311</f>
        <v>0</v>
      </c>
      <c r="R313" s="295">
        <f>'Anchor-AI'!V311</f>
        <v>0</v>
      </c>
      <c r="S313" s="295">
        <f>'Anchor-AI'!W311</f>
        <v>0</v>
      </c>
      <c r="T313" s="295">
        <f>'Anchor-AI'!X311</f>
        <v>0</v>
      </c>
      <c r="U313" s="295">
        <f>10*LOG10(1/((Summary!$C$80/10^(R313/10)+Summary!$C$81/10^(S313/10)+Summary!$C$82/10^(T313/10))/Summary!$C$83))</f>
        <v>0</v>
      </c>
      <c r="V313" s="295">
        <f>'Anchor-AI'!Y311</f>
        <v>0</v>
      </c>
      <c r="W313" s="295">
        <f>'Anchor-AI'!Z311</f>
        <v>0</v>
      </c>
      <c r="X313" s="295">
        <f>'Anchor-AI'!AA311</f>
        <v>0</v>
      </c>
      <c r="Y313" s="357">
        <f>'Anchor-AI'!AB311</f>
        <v>0</v>
      </c>
      <c r="Z313" s="357">
        <f>'Anchor-AI'!AC311</f>
        <v>0</v>
      </c>
      <c r="AA313" s="296">
        <f t="shared" si="24"/>
        <v>0</v>
      </c>
      <c r="AC313" s="170">
        <f>'Test-AI'!L311</f>
        <v>0</v>
      </c>
      <c r="AD313" s="167">
        <f>'Test-AI'!M311</f>
        <v>0</v>
      </c>
      <c r="AE313" s="167">
        <f>'Test-AI'!N311</f>
        <v>0</v>
      </c>
      <c r="AF313" s="167">
        <f>'Test-AI'!O311</f>
        <v>0</v>
      </c>
      <c r="AG313" s="167">
        <f>(Summary!$C$63*AD313+Summary!$C$64*AE313+Summary!$C$65*AF313)/Summary!$C$66</f>
        <v>0</v>
      </c>
      <c r="AH313" s="167">
        <f>'Test-AI'!P311</f>
        <v>0</v>
      </c>
      <c r="AI313" s="167">
        <f>'Test-AI'!Q311</f>
        <v>0</v>
      </c>
      <c r="AJ313" s="167">
        <f>'Test-AI'!R311</f>
        <v>0</v>
      </c>
      <c r="AK313" s="167">
        <f>'Test-AI'!S311</f>
        <v>0</v>
      </c>
      <c r="AL313" s="167">
        <f>'Test-AI'!T311</f>
        <v>0</v>
      </c>
      <c r="AM313" s="167">
        <f>'Test-AI'!U311</f>
        <v>0</v>
      </c>
      <c r="AN313" s="167">
        <f>'Test-AI'!V311</f>
        <v>0</v>
      </c>
      <c r="AO313" s="167">
        <f>'Test-AI'!W311</f>
        <v>0</v>
      </c>
      <c r="AP313" s="167">
        <f>'Test-AI'!X311</f>
        <v>0</v>
      </c>
      <c r="AQ313" s="167">
        <f>10*LOG10(1/((Summary!$C$80/10^(AN313/10)+Summary!$C$81/10^(AO313/10)+Summary!$C$82/10^(AP313/10))/Summary!$C$83))</f>
        <v>0</v>
      </c>
      <c r="AR313" s="167">
        <f>'Test-AI'!Y311</f>
        <v>0</v>
      </c>
      <c r="AS313" s="167">
        <f>'Test-AI'!Z311</f>
        <v>0</v>
      </c>
      <c r="AT313" s="295">
        <f>'Test-AI'!AA311</f>
        <v>0</v>
      </c>
      <c r="AU313" s="357">
        <f>'Test-AI'!AB311</f>
        <v>0</v>
      </c>
      <c r="AV313" s="357">
        <f>'Test-AI'!AC311</f>
        <v>0</v>
      </c>
      <c r="AW313" s="296">
        <f t="shared" si="25"/>
        <v>0</v>
      </c>
      <c r="AX313" s="297" t="e">
        <f t="shared" si="26"/>
        <v>#DIV/0!</v>
      </c>
      <c r="AY313" s="298" t="e">
        <f t="shared" si="27"/>
        <v>#DIV/0!</v>
      </c>
      <c r="AZ313" s="297" t="e">
        <f t="shared" si="28"/>
        <v>#DIV/0!</v>
      </c>
      <c r="BA313" s="345" t="e">
        <f t="shared" si="29"/>
        <v>#DIV/0!</v>
      </c>
      <c r="BB313" s="75"/>
      <c r="BC313" s="75"/>
      <c r="BD313" s="485"/>
      <c r="BE313" s="550"/>
      <c r="BF313" s="552"/>
      <c r="BG313" s="552"/>
      <c r="BH313" s="552"/>
      <c r="BI313" s="552"/>
      <c r="BJ313" s="552"/>
      <c r="BK313" s="553"/>
      <c r="BL313" s="552"/>
      <c r="BM313" s="553"/>
      <c r="BN313" s="552"/>
      <c r="BO313" s="553"/>
      <c r="BP313" s="541"/>
      <c r="BQ313" s="550"/>
      <c r="BR313" s="541"/>
      <c r="BS313" s="550"/>
      <c r="BT313" s="552"/>
      <c r="BU313" s="553"/>
      <c r="BV313" s="552"/>
      <c r="BW313" s="553"/>
      <c r="BX313" s="552"/>
      <c r="BY313" s="552"/>
      <c r="BZ313" s="541"/>
      <c r="CA313" s="485"/>
      <c r="CB313" s="613"/>
      <c r="CC313" s="553"/>
      <c r="CD313" s="552"/>
      <c r="CE313" s="553"/>
      <c r="CF313" s="541"/>
      <c r="CG313" s="550"/>
      <c r="CH313" s="541"/>
    </row>
    <row r="314" spans="1:86" ht="17" hidden="1" customHeight="1" thickBot="1" x14ac:dyDescent="0.25">
      <c r="A314" s="485"/>
      <c r="B314" s="485"/>
      <c r="C314" s="485"/>
      <c r="D314" s="590"/>
      <c r="E314" s="558"/>
      <c r="F314" s="239">
        <v>185</v>
      </c>
      <c r="G314" s="294">
        <f>'Anchor-AI'!L312</f>
        <v>0</v>
      </c>
      <c r="H314" s="295">
        <f>'Anchor-AI'!M312</f>
        <v>0</v>
      </c>
      <c r="I314" s="295">
        <f>'Anchor-AI'!N312</f>
        <v>0</v>
      </c>
      <c r="J314" s="295">
        <f>'Anchor-AI'!O312</f>
        <v>0</v>
      </c>
      <c r="K314" s="295">
        <f>(Summary!$C$63*H314+Summary!$C$64*I314+Summary!$C$65*J314)/Summary!$C$66</f>
        <v>0</v>
      </c>
      <c r="L314" s="295">
        <f>'Anchor-AI'!P312</f>
        <v>0</v>
      </c>
      <c r="M314" s="295">
        <f>'Anchor-AI'!Q312</f>
        <v>0</v>
      </c>
      <c r="N314" s="295">
        <f>'Anchor-AI'!R312</f>
        <v>0</v>
      </c>
      <c r="O314" s="295">
        <f>'Anchor-AI'!S312</f>
        <v>0</v>
      </c>
      <c r="P314" s="295">
        <f>'Anchor-AI'!T312</f>
        <v>0</v>
      </c>
      <c r="Q314" s="295">
        <f>'Anchor-AI'!U312</f>
        <v>0</v>
      </c>
      <c r="R314" s="295">
        <f>'Anchor-AI'!V312</f>
        <v>0</v>
      </c>
      <c r="S314" s="295">
        <f>'Anchor-AI'!W312</f>
        <v>0</v>
      </c>
      <c r="T314" s="295">
        <f>'Anchor-AI'!X312</f>
        <v>0</v>
      </c>
      <c r="U314" s="295">
        <f>10*LOG10(1/((Summary!$C$80/10^(R314/10)+Summary!$C$81/10^(S314/10)+Summary!$C$82/10^(T314/10))/Summary!$C$83))</f>
        <v>0</v>
      </c>
      <c r="V314" s="295">
        <f>'Anchor-AI'!Y312</f>
        <v>0</v>
      </c>
      <c r="W314" s="295">
        <f>'Anchor-AI'!Z312</f>
        <v>0</v>
      </c>
      <c r="X314" s="295">
        <f>'Anchor-AI'!AA312</f>
        <v>0</v>
      </c>
      <c r="Y314" s="357">
        <f>'Anchor-AI'!AB312</f>
        <v>0</v>
      </c>
      <c r="Z314" s="357">
        <f>'Anchor-AI'!AC312</f>
        <v>0</v>
      </c>
      <c r="AA314" s="296">
        <f t="shared" si="24"/>
        <v>0</v>
      </c>
      <c r="AC314" s="170">
        <f>'Test-AI'!L312</f>
        <v>0</v>
      </c>
      <c r="AD314" s="167">
        <f>'Test-AI'!M312</f>
        <v>0</v>
      </c>
      <c r="AE314" s="167">
        <f>'Test-AI'!N312</f>
        <v>0</v>
      </c>
      <c r="AF314" s="167">
        <f>'Test-AI'!O312</f>
        <v>0</v>
      </c>
      <c r="AG314" s="167">
        <f>(Summary!$C$63*AD314+Summary!$C$64*AE314+Summary!$C$65*AF314)/Summary!$C$66</f>
        <v>0</v>
      </c>
      <c r="AH314" s="167">
        <f>'Test-AI'!P312</f>
        <v>0</v>
      </c>
      <c r="AI314" s="167">
        <f>'Test-AI'!Q312</f>
        <v>0</v>
      </c>
      <c r="AJ314" s="167">
        <f>'Test-AI'!R312</f>
        <v>0</v>
      </c>
      <c r="AK314" s="167">
        <f>'Test-AI'!S312</f>
        <v>0</v>
      </c>
      <c r="AL314" s="167">
        <f>'Test-AI'!T312</f>
        <v>0</v>
      </c>
      <c r="AM314" s="167">
        <f>'Test-AI'!U312</f>
        <v>0</v>
      </c>
      <c r="AN314" s="167">
        <f>'Test-AI'!V312</f>
        <v>0</v>
      </c>
      <c r="AO314" s="167">
        <f>'Test-AI'!W312</f>
        <v>0</v>
      </c>
      <c r="AP314" s="167">
        <f>'Test-AI'!X312</f>
        <v>0</v>
      </c>
      <c r="AQ314" s="167">
        <f>10*LOG10(1/((Summary!$C$80/10^(AN314/10)+Summary!$C$81/10^(AO314/10)+Summary!$C$82/10^(AP314/10))/Summary!$C$83))</f>
        <v>0</v>
      </c>
      <c r="AR314" s="167">
        <f>'Test-AI'!Y312</f>
        <v>0</v>
      </c>
      <c r="AS314" s="167">
        <f>'Test-AI'!Z312</f>
        <v>0</v>
      </c>
      <c r="AT314" s="295">
        <f>'Test-AI'!AA312</f>
        <v>0</v>
      </c>
      <c r="AU314" s="357">
        <f>'Test-AI'!AB312</f>
        <v>0</v>
      </c>
      <c r="AV314" s="357">
        <f>'Test-AI'!AC312</f>
        <v>0</v>
      </c>
      <c r="AW314" s="296">
        <f t="shared" si="25"/>
        <v>0</v>
      </c>
      <c r="AX314" s="297" t="e">
        <f t="shared" si="26"/>
        <v>#DIV/0!</v>
      </c>
      <c r="AY314" s="298" t="e">
        <f t="shared" si="27"/>
        <v>#DIV/0!</v>
      </c>
      <c r="AZ314" s="297" t="e">
        <f t="shared" si="28"/>
        <v>#DIV/0!</v>
      </c>
      <c r="BA314" s="345" t="e">
        <f t="shared" si="29"/>
        <v>#DIV/0!</v>
      </c>
      <c r="BB314" s="75"/>
      <c r="BC314" s="75"/>
      <c r="BD314" s="641" t="s">
        <v>46</v>
      </c>
      <c r="BE314" s="549" t="e">
        <f t="array" ref="BE314">bdRateExtend($G312:$G315,H312:H315,$AC312:$AC315,AD312:AD315)</f>
        <v>#VALUE!</v>
      </c>
      <c r="BF314" s="552"/>
      <c r="BG314" s="552"/>
      <c r="BH314" s="552"/>
      <c r="BI314" s="552"/>
      <c r="BJ314" s="552"/>
      <c r="BK314" s="551" t="e">
        <f t="array" ref="BK314">bdRateExtend($G312:$G315,L312:L315,$AC312:$AC315,AH312:AH315)</f>
        <v>#VALUE!</v>
      </c>
      <c r="BL314" s="552"/>
      <c r="BM314" s="551" t="e">
        <f t="array" ref="BM314">bdRateExtend($G312:$G315,M312:M315,$AC312:$AC315,AI312:AI315)</f>
        <v>#VALUE!</v>
      </c>
      <c r="BN314" s="552"/>
      <c r="BO314" s="625" t="e">
        <f t="array" ref="BO314">bdRateExtend($G312:$G315,N312:N315,$AC312:$AC315,AJ312:AJ315,"None", FALSE,1)</f>
        <v>#VALUE!</v>
      </c>
      <c r="BP314" s="541"/>
      <c r="BQ314" s="647" t="e">
        <f t="array" ref="BQ314">bdRateExtend($G312:$G315,O312:O315,$AC312:$AC315,AK312:AK315,"None", FALSE,1)</f>
        <v>#VALUE!</v>
      </c>
      <c r="BR314" s="541"/>
      <c r="BS314" s="549" t="e">
        <f t="array" ref="BS314">bdRateExtend($G312:$G315,P312:P315,$AC312:$AC315,AL312:AL315)</f>
        <v>#VALUE!</v>
      </c>
      <c r="BT314" s="552"/>
      <c r="BU314" s="551" t="e">
        <f t="array" ref="BU314">bdRateExtend($G312:$G315,Q312:Q315,$AC312:$AC315,AM312:AM315)</f>
        <v>#VALUE!</v>
      </c>
      <c r="BV314" s="552"/>
      <c r="BW314" s="551" t="e">
        <f t="array" ref="BW314">bdRateExtend($G312:$G315,R312:R315,$AC312:$AC315,AN312:AN315)</f>
        <v>#VALUE!</v>
      </c>
      <c r="BX314" s="552"/>
      <c r="BY314" s="552"/>
      <c r="BZ314" s="541"/>
      <c r="CA314" s="485"/>
      <c r="CB314" s="613"/>
      <c r="CC314" s="561" t="e">
        <f t="array" ref="CC314">bdCAMBIExtend($G312:$G315,V312:V315,$AC312:$AC315,AR312:AR315)</f>
        <v>#VALUE!</v>
      </c>
      <c r="CD314" s="552"/>
      <c r="CE314" s="651">
        <f t="array" ref="CE314">testVMAFRange($G312:$G315,N312:N315,$AC312:$AC315,AJ312:AJ315)</f>
        <v>0</v>
      </c>
      <c r="CF314" s="541"/>
      <c r="CG314" s="604">
        <f t="array" ref="CG314">testVMAFRange($G312:$G315,O312:O315,$AC312:$AC315,AK312:AK315)</f>
        <v>0</v>
      </c>
      <c r="CH314" s="541"/>
    </row>
    <row r="315" spans="1:86" ht="17" hidden="1" customHeight="1" thickBot="1" x14ac:dyDescent="0.25">
      <c r="A315" s="485"/>
      <c r="B315" s="656"/>
      <c r="C315" s="486"/>
      <c r="D315" s="591"/>
      <c r="E315" s="559"/>
      <c r="F315" s="240">
        <v>210</v>
      </c>
      <c r="G315" s="299">
        <f>'Anchor-AI'!L313</f>
        <v>0</v>
      </c>
      <c r="H315" s="300">
        <f>'Anchor-AI'!M313</f>
        <v>0</v>
      </c>
      <c r="I315" s="300">
        <f>'Anchor-AI'!N313</f>
        <v>0</v>
      </c>
      <c r="J315" s="300">
        <f>'Anchor-AI'!O313</f>
        <v>0</v>
      </c>
      <c r="K315" s="295">
        <f>(Summary!$C$63*H315+Summary!$C$64*I315+Summary!$C$65*J315)/Summary!$C$66</f>
        <v>0</v>
      </c>
      <c r="L315" s="300">
        <f>'Anchor-AI'!P313</f>
        <v>0</v>
      </c>
      <c r="M315" s="300">
        <f>'Anchor-AI'!Q313</f>
        <v>0</v>
      </c>
      <c r="N315" s="300">
        <f>'Anchor-AI'!R313</f>
        <v>0</v>
      </c>
      <c r="O315" s="300">
        <f>'Anchor-AI'!S313</f>
        <v>0</v>
      </c>
      <c r="P315" s="300">
        <f>'Anchor-AI'!T313</f>
        <v>0</v>
      </c>
      <c r="Q315" s="300">
        <f>'Anchor-AI'!U313</f>
        <v>0</v>
      </c>
      <c r="R315" s="300">
        <f>'Anchor-AI'!V313</f>
        <v>0</v>
      </c>
      <c r="S315" s="300">
        <f>'Anchor-AI'!W313</f>
        <v>0</v>
      </c>
      <c r="T315" s="300">
        <f>'Anchor-AI'!X313</f>
        <v>0</v>
      </c>
      <c r="U315" s="300">
        <f>10*LOG10(1/((Summary!$C$80/10^(R315/10)+Summary!$C$81/10^(S315/10)+Summary!$C$82/10^(T315/10))/Summary!$C$83))</f>
        <v>0</v>
      </c>
      <c r="V315" s="300">
        <f>'Anchor-AI'!Y313</f>
        <v>0</v>
      </c>
      <c r="W315" s="300">
        <f>'Anchor-AI'!Z313</f>
        <v>0</v>
      </c>
      <c r="X315" s="300">
        <f>'Anchor-AI'!AA313</f>
        <v>0</v>
      </c>
      <c r="Y315" s="357">
        <f>'Anchor-AI'!AB313</f>
        <v>0</v>
      </c>
      <c r="Z315" s="357">
        <f>'Anchor-AI'!AC313</f>
        <v>0</v>
      </c>
      <c r="AA315" s="301">
        <f t="shared" si="24"/>
        <v>0</v>
      </c>
      <c r="AC315" s="171">
        <f>'Test-AI'!L313</f>
        <v>0</v>
      </c>
      <c r="AD315" s="168">
        <f>'Test-AI'!M313</f>
        <v>0</v>
      </c>
      <c r="AE315" s="168">
        <f>'Test-AI'!N313</f>
        <v>0</v>
      </c>
      <c r="AF315" s="168">
        <f>'Test-AI'!O313</f>
        <v>0</v>
      </c>
      <c r="AG315" s="168">
        <f>(Summary!$C$63*AD315+Summary!$C$64*AE315+Summary!$C$65*AF315)/Summary!$C$66</f>
        <v>0</v>
      </c>
      <c r="AH315" s="168">
        <f>'Test-AI'!P313</f>
        <v>0</v>
      </c>
      <c r="AI315" s="168">
        <f>'Test-AI'!Q313</f>
        <v>0</v>
      </c>
      <c r="AJ315" s="168">
        <f>'Test-AI'!R313</f>
        <v>0</v>
      </c>
      <c r="AK315" s="168">
        <f>'Test-AI'!S313</f>
        <v>0</v>
      </c>
      <c r="AL315" s="168">
        <f>'Test-AI'!T313</f>
        <v>0</v>
      </c>
      <c r="AM315" s="168">
        <f>'Test-AI'!U313</f>
        <v>0</v>
      </c>
      <c r="AN315" s="168">
        <f>'Test-AI'!V313</f>
        <v>0</v>
      </c>
      <c r="AO315" s="168">
        <f>'Test-AI'!W313</f>
        <v>0</v>
      </c>
      <c r="AP315" s="168">
        <f>'Test-AI'!X313</f>
        <v>0</v>
      </c>
      <c r="AQ315" s="168">
        <f>10*LOG10(1/((Summary!$C$80/10^(AN315/10)+Summary!$C$81/10^(AO315/10)+Summary!$C$82/10^(AP315/10))/Summary!$C$83))</f>
        <v>0</v>
      </c>
      <c r="AR315" s="168">
        <f>'Test-AI'!Y313</f>
        <v>0</v>
      </c>
      <c r="AS315" s="168">
        <f>'Test-AI'!Z313</f>
        <v>0</v>
      </c>
      <c r="AT315" s="300">
        <f>'Test-AI'!AA313</f>
        <v>0</v>
      </c>
      <c r="AU315" s="357">
        <f>'Test-AI'!AB313</f>
        <v>0</v>
      </c>
      <c r="AV315" s="357">
        <f>'Test-AI'!AC313</f>
        <v>0</v>
      </c>
      <c r="AW315" s="301">
        <f t="shared" si="25"/>
        <v>0</v>
      </c>
      <c r="AX315" s="302" t="e">
        <f t="shared" si="26"/>
        <v>#DIV/0!</v>
      </c>
      <c r="AY315" s="303" t="e">
        <f t="shared" si="27"/>
        <v>#DIV/0!</v>
      </c>
      <c r="AZ315" s="297" t="e">
        <f t="shared" si="28"/>
        <v>#DIV/0!</v>
      </c>
      <c r="BA315" s="345" t="e">
        <f t="shared" si="29"/>
        <v>#DIV/0!</v>
      </c>
      <c r="BB315" s="75"/>
      <c r="BC315" s="75"/>
      <c r="BD315" s="486"/>
      <c r="BE315" s="550"/>
      <c r="BF315" s="553"/>
      <c r="BG315" s="553"/>
      <c r="BH315" s="553"/>
      <c r="BI315" s="553"/>
      <c r="BJ315" s="556"/>
      <c r="BK315" s="553"/>
      <c r="BL315" s="553"/>
      <c r="BM315" s="553"/>
      <c r="BN315" s="553"/>
      <c r="BO315" s="556"/>
      <c r="BP315" s="542"/>
      <c r="BQ315" s="605"/>
      <c r="BR315" s="542"/>
      <c r="BS315" s="550"/>
      <c r="BT315" s="553"/>
      <c r="BU315" s="553"/>
      <c r="BV315" s="553"/>
      <c r="BW315" s="553"/>
      <c r="BX315" s="553"/>
      <c r="BY315" s="553"/>
      <c r="BZ315" s="544"/>
      <c r="CA315" s="588"/>
      <c r="CB315" s="605"/>
      <c r="CC315" s="553"/>
      <c r="CD315" s="553"/>
      <c r="CE315" s="556"/>
      <c r="CF315" s="542"/>
      <c r="CG315" s="605"/>
      <c r="CH315" s="542"/>
    </row>
    <row r="316" spans="1:86" ht="17" hidden="1" customHeight="1" thickBot="1" x14ac:dyDescent="0.25">
      <c r="A316" s="485"/>
      <c r="B316" s="595" t="s">
        <v>148</v>
      </c>
      <c r="C316" s="586" t="s">
        <v>85</v>
      </c>
      <c r="D316" s="589">
        <v>24</v>
      </c>
      <c r="E316" s="557">
        <v>10</v>
      </c>
      <c r="F316" s="238">
        <v>85</v>
      </c>
      <c r="G316" s="289">
        <f>'Anchor-AI'!L314</f>
        <v>0</v>
      </c>
      <c r="H316" s="290">
        <f>'Anchor-AI'!M314</f>
        <v>0</v>
      </c>
      <c r="I316" s="290">
        <f>'Anchor-AI'!N314</f>
        <v>0</v>
      </c>
      <c r="J316" s="290">
        <f>'Anchor-AI'!O314</f>
        <v>0</v>
      </c>
      <c r="K316" s="290">
        <f>(Summary!$C$63*H316+Summary!$C$64*I316+Summary!$C$65*J316)/Summary!$C$66</f>
        <v>0</v>
      </c>
      <c r="L316" s="290">
        <f>'Anchor-AI'!P314</f>
        <v>0</v>
      </c>
      <c r="M316" s="290">
        <f>'Anchor-AI'!Q314</f>
        <v>0</v>
      </c>
      <c r="N316" s="290">
        <f>'Anchor-AI'!R314</f>
        <v>0</v>
      </c>
      <c r="O316" s="290">
        <f>'Anchor-AI'!S314</f>
        <v>0</v>
      </c>
      <c r="P316" s="290">
        <f>'Anchor-AI'!T314</f>
        <v>0</v>
      </c>
      <c r="Q316" s="290">
        <f>'Anchor-AI'!U314</f>
        <v>0</v>
      </c>
      <c r="R316" s="290">
        <f>'Anchor-AI'!V314</f>
        <v>0</v>
      </c>
      <c r="S316" s="290">
        <f>'Anchor-AI'!W314</f>
        <v>0</v>
      </c>
      <c r="T316" s="290">
        <f>'Anchor-AI'!X314</f>
        <v>0</v>
      </c>
      <c r="U316" s="290">
        <f>10*LOG10(1/((Summary!$C$80/10^(R316/10)+Summary!$C$81/10^(S316/10)+Summary!$C$82/10^(T316/10))/Summary!$C$83))</f>
        <v>0</v>
      </c>
      <c r="V316" s="290">
        <f>'Anchor-AI'!Y314</f>
        <v>0</v>
      </c>
      <c r="W316" s="290">
        <f>'Anchor-AI'!Z314</f>
        <v>0</v>
      </c>
      <c r="X316" s="290">
        <f>'Anchor-AI'!AA314</f>
        <v>0</v>
      </c>
      <c r="Y316" s="360">
        <f>'Anchor-AI'!AB314</f>
        <v>0</v>
      </c>
      <c r="Z316" s="360">
        <f>'Anchor-AI'!AC314</f>
        <v>0</v>
      </c>
      <c r="AA316" s="291">
        <f t="shared" si="24"/>
        <v>0</v>
      </c>
      <c r="AC316" s="169">
        <f>'Test-AI'!L314</f>
        <v>0</v>
      </c>
      <c r="AD316" s="166">
        <f>'Test-AI'!M314</f>
        <v>0</v>
      </c>
      <c r="AE316" s="166">
        <f>'Test-AI'!N314</f>
        <v>0</v>
      </c>
      <c r="AF316" s="166">
        <f>'Test-AI'!O314</f>
        <v>0</v>
      </c>
      <c r="AG316" s="166">
        <f>(Summary!$C$63*AD316+Summary!$C$64*AE316+Summary!$C$65*AF316)/Summary!$C$66</f>
        <v>0</v>
      </c>
      <c r="AH316" s="166">
        <f>'Test-AI'!P314</f>
        <v>0</v>
      </c>
      <c r="AI316" s="166">
        <f>'Test-AI'!Q314</f>
        <v>0</v>
      </c>
      <c r="AJ316" s="166">
        <f>'Test-AI'!R314</f>
        <v>0</v>
      </c>
      <c r="AK316" s="166">
        <f>'Test-AI'!S314</f>
        <v>0</v>
      </c>
      <c r="AL316" s="166">
        <f>'Test-AI'!T314</f>
        <v>0</v>
      </c>
      <c r="AM316" s="166">
        <f>'Test-AI'!U314</f>
        <v>0</v>
      </c>
      <c r="AN316" s="166">
        <f>'Test-AI'!V314</f>
        <v>0</v>
      </c>
      <c r="AO316" s="166">
        <f>'Test-AI'!W314</f>
        <v>0</v>
      </c>
      <c r="AP316" s="166">
        <f>'Test-AI'!X314</f>
        <v>0</v>
      </c>
      <c r="AQ316" s="166">
        <f>10*LOG10(1/((Summary!$C$80/10^(AN316/10)+Summary!$C$81/10^(AO316/10)+Summary!$C$82/10^(AP316/10))/Summary!$C$83))</f>
        <v>0</v>
      </c>
      <c r="AR316" s="166">
        <f>'Test-AI'!Y314</f>
        <v>0</v>
      </c>
      <c r="AS316" s="166">
        <f>'Test-AI'!Z314</f>
        <v>0</v>
      </c>
      <c r="AT316" s="290">
        <f>'Test-AI'!AA314</f>
        <v>0</v>
      </c>
      <c r="AU316" s="356">
        <f>'Test-AI'!AB314</f>
        <v>0</v>
      </c>
      <c r="AV316" s="356">
        <f>'Test-AI'!AC314</f>
        <v>0</v>
      </c>
      <c r="AW316" s="291">
        <f t="shared" si="25"/>
        <v>0</v>
      </c>
      <c r="AX316" s="292" t="e">
        <f t="shared" si="26"/>
        <v>#DIV/0!</v>
      </c>
      <c r="AY316" s="293" t="e">
        <f t="shared" si="27"/>
        <v>#DIV/0!</v>
      </c>
      <c r="AZ316" s="292" t="e">
        <f t="shared" si="28"/>
        <v>#DIV/0!</v>
      </c>
      <c r="BA316" s="344" t="e">
        <f t="shared" si="29"/>
        <v>#DIV/0!</v>
      </c>
      <c r="BB316" s="75"/>
      <c r="BC316" s="75"/>
      <c r="BD316" s="572" t="s">
        <v>39</v>
      </c>
      <c r="BE316" s="549" t="e">
        <f t="array" ref="BE316">bdRateExtend($G316:$G319,H316:H319,$AC316:$AC319,AD316:AD319)</f>
        <v>#VALUE!</v>
      </c>
      <c r="BF316" s="551" t="e">
        <f t="array" ref="BF316">bdRateExtend($G316:$G321,H316:H321,$AC316:$AC321,AD316:AD321)</f>
        <v>#VALUE!</v>
      </c>
      <c r="BG316" s="551" t="e">
        <f t="array" ref="BG316">bdRateExtend($G316:$G321,I316:I321,$AC316:$AC321,AE316:AE321)</f>
        <v>#VALUE!</v>
      </c>
      <c r="BH316" s="551" t="e">
        <f t="array" ref="BH316">bdRateExtend($G316:$G321,J316:J321,$AC316:$AC321,AF316:AF321)</f>
        <v>#VALUE!</v>
      </c>
      <c r="BI316" s="551" t="e">
        <f t="array" ref="BI316">bdRateExtend($G316:$G321,K316:K321,$AC316:$AC321,AG316:AG321)</f>
        <v>#VALUE!</v>
      </c>
      <c r="BJ316" s="575" t="e">
        <f>(Summary!$C$94*BF316+Summary!$C$95*BG316+Summary!$C$96*BH316)/Summary!$C$97</f>
        <v>#VALUE!</v>
      </c>
      <c r="BK316" s="551" t="e">
        <f t="array" ref="BK316">bdRateExtend($G316:$G319,L316:L319,$AC316:$AC319,AH316:AH319)</f>
        <v>#VALUE!</v>
      </c>
      <c r="BL316" s="551" t="e">
        <f t="array" ref="BL316">bdRateExtend($G316:$G321,L316:L321,$AC316:$AC321,AH316:AH321)</f>
        <v>#VALUE!</v>
      </c>
      <c r="BM316" s="551" t="e">
        <f t="array" ref="BM316">bdRateExtend($G316:$G319,M316:M319,$AC316:$AC319,AI316:AI319)</f>
        <v>#VALUE!</v>
      </c>
      <c r="BN316" s="551" t="e">
        <f t="array" ref="BN316">bdRateExtend($G316:$G321,M316:M321,$AC316:$AC321,AI316:AI321)</f>
        <v>#VALUE!</v>
      </c>
      <c r="BO316" s="548" t="e">
        <f t="array" ref="BO316">bdRateExtend($G316:$G319,N316:N319,$AC316:$AC319,AJ316:AJ319,"None", FALSE,1)</f>
        <v>#VALUE!</v>
      </c>
      <c r="BP316" s="585" t="e">
        <f t="array" ref="BP316">bdRateExtend($G316:$G321,N316:N321,$AC316:$AC321,AJ316:AJ321,"None", FALSE,1)</f>
        <v>#VALUE!</v>
      </c>
      <c r="BQ316" s="548" t="e">
        <f t="array" ref="BQ316">bdRateExtend($G316:$G319,O316:O319,$AC316:$AC319,AK316:AK319,"None", FALSE,1)</f>
        <v>#VALUE!</v>
      </c>
      <c r="BR316" s="585" t="e">
        <f t="array" ref="BR316">bdRateExtend($G316:$G321,O316:O321,$AC316:$AC321,AK316:AK321,"None", FALSE,1)</f>
        <v>#VALUE!</v>
      </c>
      <c r="BS316" s="551" t="e">
        <f t="array" ref="BS316">bdRateExtend($G316:$G319,P316:P319,$AC316:$AC319,AL316:AL319)</f>
        <v>#VALUE!</v>
      </c>
      <c r="BT316" s="551" t="e">
        <f t="array" ref="BT316">bdRateExtend($G316:$G321,P316:P321,$AC316:$AC321,AL316:AL321)</f>
        <v>#VALUE!</v>
      </c>
      <c r="BU316" s="551" t="e">
        <f t="array" ref="BU316">bdRateExtend($G316:$G319,Q316:Q319,$AC316:$AC319,AM316:AM319)</f>
        <v>#VALUE!</v>
      </c>
      <c r="BV316" s="551" t="e">
        <f t="array" ref="BV316">bdRateExtend($G316:$G321,Q316:Q321,$AC316:$AC321,AM316:AM321)</f>
        <v>#VALUE!</v>
      </c>
      <c r="BW316" s="551" t="e">
        <f t="array" ref="BW316">bdRateExtend($G316:$G319,R316:R319,$AC316:$AC319,AN316:AN319)</f>
        <v>#VALUE!</v>
      </c>
      <c r="BX316" s="551" t="e">
        <f t="array" ref="BX316">bdRateExtend($G316:$G321,R316:R321,$AC316:$AC321,AN316:AN321)</f>
        <v>#VALUE!</v>
      </c>
      <c r="BY316" s="551" t="e">
        <f t="array" ref="BY316">bdRateExtend($G316:$G321,S316:S321,$AC316:$AC321,AO316:AO321)</f>
        <v>#VALUE!</v>
      </c>
      <c r="BZ316" s="555" t="e">
        <f t="array" ref="BZ316">bdRateExtend($G316:$G321,T316:T321,$AC316:$AC321,AP316:AP321)</f>
        <v>#VALUE!</v>
      </c>
      <c r="CA316" s="555" t="e">
        <f t="array" ref="CA316">bdRateExtend($G316:$G321,U316:U321,$AC316:$AC321,AQ316:AQ321)</f>
        <v>#VALUE!</v>
      </c>
      <c r="CB316" s="575" t="e">
        <f>(Summary!$C$108*BX316+Summary!$C$109*BY316+Summary!$C$110*BZ316)/Summary!$C$111</f>
        <v>#VALUE!</v>
      </c>
      <c r="CC316" s="561" t="e">
        <f t="array" ref="CC316">bdCAMBIExtend($G316:$G319,V316:V319,$AC316:$AC319,AR316:AR319)</f>
        <v>#VALUE!</v>
      </c>
      <c r="CD316" s="561" t="e">
        <f t="array" ref="CD316">bdCAMBIExtend($G316:$G321,V316:V321,$AC316:$AC321,AR316:AR321)</f>
        <v>#VALUE!</v>
      </c>
      <c r="CE316" s="547">
        <f t="array" ref="CE316">testVMAFRange($G316:$G319,N316:N319,$AC316:$AC319,AJ316:AJ319)</f>
        <v>0</v>
      </c>
      <c r="CF316" s="543">
        <f t="array" ref="CF316">testVMAFRange($G316:$G321,N316:N321,$AC316:$AC321,AJ316:AJ321)</f>
        <v>0</v>
      </c>
      <c r="CG316" s="547">
        <f t="array" ref="CG316">testVMAFRange($G316:$G319,O316:O319,$AC316:$AC319,AK316:AK319)</f>
        <v>0</v>
      </c>
      <c r="CH316" s="543">
        <f t="array" ref="CH316">testVMAFRange($G316:$G321,O316:O321,$AC316:$AC321,AK316:AK321)</f>
        <v>0</v>
      </c>
    </row>
    <row r="317" spans="1:86" ht="17" hidden="1" customHeight="1" x14ac:dyDescent="0.2">
      <c r="A317" s="485"/>
      <c r="B317" s="566"/>
      <c r="C317" s="485"/>
      <c r="D317" s="590"/>
      <c r="E317" s="558"/>
      <c r="F317" s="239">
        <v>110</v>
      </c>
      <c r="G317" s="294">
        <f>'Anchor-AI'!L315</f>
        <v>0</v>
      </c>
      <c r="H317" s="295">
        <f>'Anchor-AI'!M315</f>
        <v>0</v>
      </c>
      <c r="I317" s="295">
        <f>'Anchor-AI'!N315</f>
        <v>0</v>
      </c>
      <c r="J317" s="295">
        <f>'Anchor-AI'!O315</f>
        <v>0</v>
      </c>
      <c r="K317" s="295">
        <f>(Summary!$C$63*H317+Summary!$C$64*I317+Summary!$C$65*J317)/Summary!$C$66</f>
        <v>0</v>
      </c>
      <c r="L317" s="295">
        <f>'Anchor-AI'!P315</f>
        <v>0</v>
      </c>
      <c r="M317" s="295">
        <f>'Anchor-AI'!Q315</f>
        <v>0</v>
      </c>
      <c r="N317" s="295">
        <f>'Anchor-AI'!R315</f>
        <v>0</v>
      </c>
      <c r="O317" s="295">
        <f>'Anchor-AI'!S315</f>
        <v>0</v>
      </c>
      <c r="P317" s="295">
        <f>'Anchor-AI'!T315</f>
        <v>0</v>
      </c>
      <c r="Q317" s="295">
        <f>'Anchor-AI'!U315</f>
        <v>0</v>
      </c>
      <c r="R317" s="295">
        <f>'Anchor-AI'!V315</f>
        <v>0</v>
      </c>
      <c r="S317" s="295">
        <f>'Anchor-AI'!W315</f>
        <v>0</v>
      </c>
      <c r="T317" s="295">
        <f>'Anchor-AI'!X315</f>
        <v>0</v>
      </c>
      <c r="U317" s="295">
        <f>10*LOG10(1/((Summary!$C$80/10^(R317/10)+Summary!$C$81/10^(S317/10)+Summary!$C$82/10^(T317/10))/Summary!$C$83))</f>
        <v>0</v>
      </c>
      <c r="V317" s="295">
        <f>'Anchor-AI'!Y315</f>
        <v>0</v>
      </c>
      <c r="W317" s="295">
        <f>'Anchor-AI'!Z315</f>
        <v>0</v>
      </c>
      <c r="X317" s="295">
        <f>'Anchor-AI'!AA315</f>
        <v>0</v>
      </c>
      <c r="Y317" s="357">
        <f>'Anchor-AI'!AB315</f>
        <v>0</v>
      </c>
      <c r="Z317" s="357">
        <f>'Anchor-AI'!AC315</f>
        <v>0</v>
      </c>
      <c r="AA317" s="296">
        <f t="shared" si="24"/>
        <v>0</v>
      </c>
      <c r="AC317" s="170">
        <f>'Test-AI'!L315</f>
        <v>0</v>
      </c>
      <c r="AD317" s="167">
        <f>'Test-AI'!M315</f>
        <v>0</v>
      </c>
      <c r="AE317" s="167">
        <f>'Test-AI'!N315</f>
        <v>0</v>
      </c>
      <c r="AF317" s="167">
        <f>'Test-AI'!O315</f>
        <v>0</v>
      </c>
      <c r="AG317" s="167">
        <f>(Summary!$C$63*AD317+Summary!$C$64*AE317+Summary!$C$65*AF317)/Summary!$C$66</f>
        <v>0</v>
      </c>
      <c r="AH317" s="167">
        <f>'Test-AI'!P315</f>
        <v>0</v>
      </c>
      <c r="AI317" s="167">
        <f>'Test-AI'!Q315</f>
        <v>0</v>
      </c>
      <c r="AJ317" s="167">
        <f>'Test-AI'!R315</f>
        <v>0</v>
      </c>
      <c r="AK317" s="167">
        <f>'Test-AI'!S315</f>
        <v>0</v>
      </c>
      <c r="AL317" s="167">
        <f>'Test-AI'!T315</f>
        <v>0</v>
      </c>
      <c r="AM317" s="167">
        <f>'Test-AI'!U315</f>
        <v>0</v>
      </c>
      <c r="AN317" s="167">
        <f>'Test-AI'!V315</f>
        <v>0</v>
      </c>
      <c r="AO317" s="167">
        <f>'Test-AI'!W315</f>
        <v>0</v>
      </c>
      <c r="AP317" s="167">
        <f>'Test-AI'!X315</f>
        <v>0</v>
      </c>
      <c r="AQ317" s="167">
        <f>10*LOG10(1/((Summary!$C$80/10^(AN317/10)+Summary!$C$81/10^(AO317/10)+Summary!$C$82/10^(AP317/10))/Summary!$C$83))</f>
        <v>0</v>
      </c>
      <c r="AR317" s="167">
        <f>'Test-AI'!Y315</f>
        <v>0</v>
      </c>
      <c r="AS317" s="167">
        <f>'Test-AI'!Z315</f>
        <v>0</v>
      </c>
      <c r="AT317" s="295">
        <f>'Test-AI'!AA315</f>
        <v>0</v>
      </c>
      <c r="AU317" s="357">
        <f>'Test-AI'!AB315</f>
        <v>0</v>
      </c>
      <c r="AV317" s="357">
        <f>'Test-AI'!AC315</f>
        <v>0</v>
      </c>
      <c r="AW317" s="296">
        <f t="shared" si="25"/>
        <v>0</v>
      </c>
      <c r="AX317" s="297" t="e">
        <f t="shared" si="26"/>
        <v>#DIV/0!</v>
      </c>
      <c r="AY317" s="298" t="e">
        <f t="shared" si="27"/>
        <v>#DIV/0!</v>
      </c>
      <c r="AZ317" s="297" t="e">
        <f t="shared" si="28"/>
        <v>#DIV/0!</v>
      </c>
      <c r="BA317" s="345" t="e">
        <f t="shared" si="29"/>
        <v>#DIV/0!</v>
      </c>
      <c r="BB317" s="75"/>
      <c r="BC317" s="75"/>
      <c r="BD317" s="565"/>
      <c r="BE317" s="550"/>
      <c r="BF317" s="552"/>
      <c r="BG317" s="552"/>
      <c r="BH317" s="552"/>
      <c r="BI317" s="552"/>
      <c r="BJ317" s="552"/>
      <c r="BK317" s="553"/>
      <c r="BL317" s="552"/>
      <c r="BM317" s="553"/>
      <c r="BN317" s="552"/>
      <c r="BO317" s="546"/>
      <c r="BP317" s="541"/>
      <c r="BQ317" s="546"/>
      <c r="BR317" s="541"/>
      <c r="BS317" s="553"/>
      <c r="BT317" s="552"/>
      <c r="BU317" s="553"/>
      <c r="BV317" s="552"/>
      <c r="BW317" s="553"/>
      <c r="BX317" s="552"/>
      <c r="BY317" s="552"/>
      <c r="BZ317" s="541"/>
      <c r="CA317" s="541"/>
      <c r="CB317" s="552"/>
      <c r="CC317" s="553"/>
      <c r="CD317" s="552"/>
      <c r="CE317" s="546"/>
      <c r="CF317" s="541"/>
      <c r="CG317" s="546"/>
      <c r="CH317" s="541"/>
    </row>
    <row r="318" spans="1:86" ht="17" hidden="1" customHeight="1" x14ac:dyDescent="0.2">
      <c r="A318" s="485"/>
      <c r="B318" s="566"/>
      <c r="C318" s="485"/>
      <c r="D318" s="590"/>
      <c r="E318" s="558"/>
      <c r="F318" s="239">
        <v>135</v>
      </c>
      <c r="G318" s="294">
        <f>'Anchor-AI'!L316</f>
        <v>0</v>
      </c>
      <c r="H318" s="295">
        <f>'Anchor-AI'!M316</f>
        <v>0</v>
      </c>
      <c r="I318" s="295">
        <f>'Anchor-AI'!N316</f>
        <v>0</v>
      </c>
      <c r="J318" s="295">
        <f>'Anchor-AI'!O316</f>
        <v>0</v>
      </c>
      <c r="K318" s="295">
        <f>(Summary!$C$63*H318+Summary!$C$64*I318+Summary!$C$65*J318)/Summary!$C$66</f>
        <v>0</v>
      </c>
      <c r="L318" s="295">
        <f>'Anchor-AI'!P316</f>
        <v>0</v>
      </c>
      <c r="M318" s="295">
        <f>'Anchor-AI'!Q316</f>
        <v>0</v>
      </c>
      <c r="N318" s="295">
        <f>'Anchor-AI'!R316</f>
        <v>0</v>
      </c>
      <c r="O318" s="295">
        <f>'Anchor-AI'!S316</f>
        <v>0</v>
      </c>
      <c r="P318" s="295">
        <f>'Anchor-AI'!T316</f>
        <v>0</v>
      </c>
      <c r="Q318" s="295">
        <f>'Anchor-AI'!U316</f>
        <v>0</v>
      </c>
      <c r="R318" s="295">
        <f>'Anchor-AI'!V316</f>
        <v>0</v>
      </c>
      <c r="S318" s="295">
        <f>'Anchor-AI'!W316</f>
        <v>0</v>
      </c>
      <c r="T318" s="295">
        <f>'Anchor-AI'!X316</f>
        <v>0</v>
      </c>
      <c r="U318" s="295">
        <f>10*LOG10(1/((Summary!$C$80/10^(R318/10)+Summary!$C$81/10^(S318/10)+Summary!$C$82/10^(T318/10))/Summary!$C$83))</f>
        <v>0</v>
      </c>
      <c r="V318" s="295">
        <f>'Anchor-AI'!Y316</f>
        <v>0</v>
      </c>
      <c r="W318" s="295">
        <f>'Anchor-AI'!Z316</f>
        <v>0</v>
      </c>
      <c r="X318" s="295">
        <f>'Anchor-AI'!AA316</f>
        <v>0</v>
      </c>
      <c r="Y318" s="357">
        <f>'Anchor-AI'!AB316</f>
        <v>0</v>
      </c>
      <c r="Z318" s="357">
        <f>'Anchor-AI'!AC316</f>
        <v>0</v>
      </c>
      <c r="AA318" s="296">
        <f t="shared" si="24"/>
        <v>0</v>
      </c>
      <c r="AC318" s="170">
        <f>'Test-AI'!L316</f>
        <v>0</v>
      </c>
      <c r="AD318" s="167">
        <f>'Test-AI'!M316</f>
        <v>0</v>
      </c>
      <c r="AE318" s="167">
        <f>'Test-AI'!N316</f>
        <v>0</v>
      </c>
      <c r="AF318" s="167">
        <f>'Test-AI'!O316</f>
        <v>0</v>
      </c>
      <c r="AG318" s="167">
        <f>(Summary!$C$63*AD318+Summary!$C$64*AE318+Summary!$C$65*AF318)/Summary!$C$66</f>
        <v>0</v>
      </c>
      <c r="AH318" s="167">
        <f>'Test-AI'!P316</f>
        <v>0</v>
      </c>
      <c r="AI318" s="167">
        <f>'Test-AI'!Q316</f>
        <v>0</v>
      </c>
      <c r="AJ318" s="167">
        <f>'Test-AI'!R316</f>
        <v>0</v>
      </c>
      <c r="AK318" s="167">
        <f>'Test-AI'!S316</f>
        <v>0</v>
      </c>
      <c r="AL318" s="167">
        <f>'Test-AI'!T316</f>
        <v>0</v>
      </c>
      <c r="AM318" s="167">
        <f>'Test-AI'!U316</f>
        <v>0</v>
      </c>
      <c r="AN318" s="167">
        <f>'Test-AI'!V316</f>
        <v>0</v>
      </c>
      <c r="AO318" s="167">
        <f>'Test-AI'!W316</f>
        <v>0</v>
      </c>
      <c r="AP318" s="167">
        <f>'Test-AI'!X316</f>
        <v>0</v>
      </c>
      <c r="AQ318" s="167">
        <f>10*LOG10(1/((Summary!$C$80/10^(AN318/10)+Summary!$C$81/10^(AO318/10)+Summary!$C$82/10^(AP318/10))/Summary!$C$83))</f>
        <v>0</v>
      </c>
      <c r="AR318" s="167">
        <f>'Test-AI'!Y316</f>
        <v>0</v>
      </c>
      <c r="AS318" s="167">
        <f>'Test-AI'!Z316</f>
        <v>0</v>
      </c>
      <c r="AT318" s="295">
        <f>'Test-AI'!AA316</f>
        <v>0</v>
      </c>
      <c r="AU318" s="357">
        <f>'Test-AI'!AB316</f>
        <v>0</v>
      </c>
      <c r="AV318" s="357">
        <f>'Test-AI'!AC316</f>
        <v>0</v>
      </c>
      <c r="AW318" s="296">
        <f t="shared" si="25"/>
        <v>0</v>
      </c>
      <c r="AX318" s="297" t="e">
        <f t="shared" si="26"/>
        <v>#DIV/0!</v>
      </c>
      <c r="AY318" s="298" t="e">
        <f t="shared" si="27"/>
        <v>#DIV/0!</v>
      </c>
      <c r="AZ318" s="297" t="e">
        <f t="shared" si="28"/>
        <v>#DIV/0!</v>
      </c>
      <c r="BA318" s="345" t="e">
        <f t="shared" si="29"/>
        <v>#DIV/0!</v>
      </c>
      <c r="BB318" s="75"/>
      <c r="BC318" s="75"/>
      <c r="BD318" s="573" t="s">
        <v>147</v>
      </c>
      <c r="BE318" s="549" t="e">
        <f t="array" ref="BE318">bdRateExtend($G317:$G320,H317:H320,$AC317:$AC320,AD317:AD320)</f>
        <v>#VALUE!</v>
      </c>
      <c r="BF318" s="552"/>
      <c r="BG318" s="552"/>
      <c r="BH318" s="552"/>
      <c r="BI318" s="552"/>
      <c r="BJ318" s="552"/>
      <c r="BK318" s="551" t="e">
        <f t="array" ref="BK318">bdRateExtend($G317:$G320,L317:L320,$AC317:$AC320,AH317:AH320)</f>
        <v>#VALUE!</v>
      </c>
      <c r="BL318" s="552"/>
      <c r="BM318" s="551" t="e">
        <f t="array" ref="BM318">bdRateExtend($G317:$G320,M317:M320,$AC317:$AC320,AI317:AI320)</f>
        <v>#VALUE!</v>
      </c>
      <c r="BN318" s="552"/>
      <c r="BO318" s="545" t="e">
        <f t="array" ref="BO318">bdRateExtend($G317:$G320,N317:N320,$AC317:$AC320,AJ317:AJ320,"None", FALSE,1)</f>
        <v>#VALUE!</v>
      </c>
      <c r="BP318" s="541"/>
      <c r="BQ318" s="545" t="e">
        <f t="array" ref="BQ318">bdRateExtend($G317:$G320,O317:O320,$AC317:$AC320,AK317:AK320,"None", FALSE,1)</f>
        <v>#VALUE!</v>
      </c>
      <c r="BR318" s="541"/>
      <c r="BS318" s="551" t="e">
        <f t="array" ref="BS318">bdRateExtend($G317:$G320,P317:P320,$AC317:$AC320,AL317:AL320)</f>
        <v>#VALUE!</v>
      </c>
      <c r="BT318" s="552"/>
      <c r="BU318" s="551" t="e">
        <f t="array" ref="BU318">bdRateExtend($G317:$G320,Q317:Q320,$AC317:$AC320,AM317:AM320)</f>
        <v>#VALUE!</v>
      </c>
      <c r="BV318" s="552"/>
      <c r="BW318" s="551" t="e">
        <f t="array" ref="BW318">bdRateExtend($G317:$G320,R317:R320,$AC317:$AC320,AN317:AN320)</f>
        <v>#VALUE!</v>
      </c>
      <c r="BX318" s="552"/>
      <c r="BY318" s="552"/>
      <c r="BZ318" s="541"/>
      <c r="CA318" s="541"/>
      <c r="CB318" s="552"/>
      <c r="CC318" s="561" t="e">
        <f t="array" ref="CC318">bdCAMBIExtend($G317:$G320,V317:V320,$AC317:$AC320,AR317:AR320)</f>
        <v>#VALUE!</v>
      </c>
      <c r="CD318" s="552"/>
      <c r="CE318" s="554">
        <f t="array" ref="CE318">testVMAFRange($G317:$G320,N317:N320,$AC317:$AC320,AJ317:AJ320)</f>
        <v>0</v>
      </c>
      <c r="CF318" s="541"/>
      <c r="CG318" s="554">
        <f t="array" ref="CG318">testVMAFRange($G317:$G320,O317:O320,$AC317:$AC320,AK317:AK320)</f>
        <v>0</v>
      </c>
      <c r="CH318" s="541"/>
    </row>
    <row r="319" spans="1:86" ht="17" hidden="1" customHeight="1" x14ac:dyDescent="0.2">
      <c r="A319" s="485"/>
      <c r="B319" s="566"/>
      <c r="C319" s="485"/>
      <c r="D319" s="590"/>
      <c r="E319" s="558"/>
      <c r="F319" s="239">
        <v>160</v>
      </c>
      <c r="G319" s="294">
        <f>'Anchor-AI'!L317</f>
        <v>0</v>
      </c>
      <c r="H319" s="295">
        <f>'Anchor-AI'!M317</f>
        <v>0</v>
      </c>
      <c r="I319" s="295">
        <f>'Anchor-AI'!N317</f>
        <v>0</v>
      </c>
      <c r="J319" s="295">
        <f>'Anchor-AI'!O317</f>
        <v>0</v>
      </c>
      <c r="K319" s="295">
        <f>(Summary!$C$63*H319+Summary!$C$64*I319+Summary!$C$65*J319)/Summary!$C$66</f>
        <v>0</v>
      </c>
      <c r="L319" s="295">
        <f>'Anchor-AI'!P317</f>
        <v>0</v>
      </c>
      <c r="M319" s="295">
        <f>'Anchor-AI'!Q317</f>
        <v>0</v>
      </c>
      <c r="N319" s="295">
        <f>'Anchor-AI'!R317</f>
        <v>0</v>
      </c>
      <c r="O319" s="295">
        <f>'Anchor-AI'!S317</f>
        <v>0</v>
      </c>
      <c r="P319" s="295">
        <f>'Anchor-AI'!T317</f>
        <v>0</v>
      </c>
      <c r="Q319" s="295">
        <f>'Anchor-AI'!U317</f>
        <v>0</v>
      </c>
      <c r="R319" s="295">
        <f>'Anchor-AI'!V317</f>
        <v>0</v>
      </c>
      <c r="S319" s="295">
        <f>'Anchor-AI'!W317</f>
        <v>0</v>
      </c>
      <c r="T319" s="295">
        <f>'Anchor-AI'!X317</f>
        <v>0</v>
      </c>
      <c r="U319" s="295">
        <f>10*LOG10(1/((Summary!$C$80/10^(R319/10)+Summary!$C$81/10^(S319/10)+Summary!$C$82/10^(T319/10))/Summary!$C$83))</f>
        <v>0</v>
      </c>
      <c r="V319" s="295">
        <f>'Anchor-AI'!Y317</f>
        <v>0</v>
      </c>
      <c r="W319" s="295">
        <f>'Anchor-AI'!Z317</f>
        <v>0</v>
      </c>
      <c r="X319" s="295">
        <f>'Anchor-AI'!AA317</f>
        <v>0</v>
      </c>
      <c r="Y319" s="357">
        <f>'Anchor-AI'!AB317</f>
        <v>0</v>
      </c>
      <c r="Z319" s="357">
        <f>'Anchor-AI'!AC317</f>
        <v>0</v>
      </c>
      <c r="AA319" s="296">
        <f t="shared" si="24"/>
        <v>0</v>
      </c>
      <c r="AC319" s="170">
        <f>'Test-AI'!L317</f>
        <v>0</v>
      </c>
      <c r="AD319" s="167">
        <f>'Test-AI'!M317</f>
        <v>0</v>
      </c>
      <c r="AE319" s="167">
        <f>'Test-AI'!N317</f>
        <v>0</v>
      </c>
      <c r="AF319" s="167">
        <f>'Test-AI'!O317</f>
        <v>0</v>
      </c>
      <c r="AG319" s="167">
        <f>(Summary!$C$63*AD319+Summary!$C$64*AE319+Summary!$C$65*AF319)/Summary!$C$66</f>
        <v>0</v>
      </c>
      <c r="AH319" s="167">
        <f>'Test-AI'!P317</f>
        <v>0</v>
      </c>
      <c r="AI319" s="167">
        <f>'Test-AI'!Q317</f>
        <v>0</v>
      </c>
      <c r="AJ319" s="167">
        <f>'Test-AI'!R317</f>
        <v>0</v>
      </c>
      <c r="AK319" s="167">
        <f>'Test-AI'!S317</f>
        <v>0</v>
      </c>
      <c r="AL319" s="167">
        <f>'Test-AI'!T317</f>
        <v>0</v>
      </c>
      <c r="AM319" s="167">
        <f>'Test-AI'!U317</f>
        <v>0</v>
      </c>
      <c r="AN319" s="167">
        <f>'Test-AI'!V317</f>
        <v>0</v>
      </c>
      <c r="AO319" s="167">
        <f>'Test-AI'!W317</f>
        <v>0</v>
      </c>
      <c r="AP319" s="167">
        <f>'Test-AI'!X317</f>
        <v>0</v>
      </c>
      <c r="AQ319" s="167">
        <f>10*LOG10(1/((Summary!$C$80/10^(AN319/10)+Summary!$C$81/10^(AO319/10)+Summary!$C$82/10^(AP319/10))/Summary!$C$83))</f>
        <v>0</v>
      </c>
      <c r="AR319" s="167">
        <f>'Test-AI'!Y317</f>
        <v>0</v>
      </c>
      <c r="AS319" s="167">
        <f>'Test-AI'!Z317</f>
        <v>0</v>
      </c>
      <c r="AT319" s="295">
        <f>'Test-AI'!AA317</f>
        <v>0</v>
      </c>
      <c r="AU319" s="357">
        <f>'Test-AI'!AB317</f>
        <v>0</v>
      </c>
      <c r="AV319" s="357">
        <f>'Test-AI'!AC317</f>
        <v>0</v>
      </c>
      <c r="AW319" s="296">
        <f t="shared" si="25"/>
        <v>0</v>
      </c>
      <c r="AX319" s="297" t="e">
        <f t="shared" si="26"/>
        <v>#DIV/0!</v>
      </c>
      <c r="AY319" s="298" t="e">
        <f t="shared" si="27"/>
        <v>#DIV/0!</v>
      </c>
      <c r="AZ319" s="297" t="e">
        <f t="shared" si="28"/>
        <v>#DIV/0!</v>
      </c>
      <c r="BA319" s="345" t="e">
        <f t="shared" si="29"/>
        <v>#DIV/0!</v>
      </c>
      <c r="BB319" s="75"/>
      <c r="BC319" s="75"/>
      <c r="BD319" s="565"/>
      <c r="BE319" s="550"/>
      <c r="BF319" s="552"/>
      <c r="BG319" s="552"/>
      <c r="BH319" s="552"/>
      <c r="BI319" s="552"/>
      <c r="BJ319" s="552"/>
      <c r="BK319" s="553"/>
      <c r="BL319" s="552"/>
      <c r="BM319" s="553"/>
      <c r="BN319" s="552"/>
      <c r="BO319" s="546"/>
      <c r="BP319" s="541"/>
      <c r="BQ319" s="546"/>
      <c r="BR319" s="541"/>
      <c r="BS319" s="553"/>
      <c r="BT319" s="552"/>
      <c r="BU319" s="553"/>
      <c r="BV319" s="552"/>
      <c r="BW319" s="553"/>
      <c r="BX319" s="552"/>
      <c r="BY319" s="552"/>
      <c r="BZ319" s="541"/>
      <c r="CA319" s="541"/>
      <c r="CB319" s="552"/>
      <c r="CC319" s="553"/>
      <c r="CD319" s="552"/>
      <c r="CE319" s="546"/>
      <c r="CF319" s="541"/>
      <c r="CG319" s="546"/>
      <c r="CH319" s="541"/>
    </row>
    <row r="320" spans="1:86" ht="17" hidden="1" customHeight="1" thickBot="1" x14ac:dyDescent="0.25">
      <c r="A320" s="485"/>
      <c r="B320" s="566"/>
      <c r="C320" s="485"/>
      <c r="D320" s="590"/>
      <c r="E320" s="558"/>
      <c r="F320" s="239">
        <v>185</v>
      </c>
      <c r="G320" s="294">
        <f>'Anchor-AI'!L318</f>
        <v>0</v>
      </c>
      <c r="H320" s="295">
        <f>'Anchor-AI'!M318</f>
        <v>0</v>
      </c>
      <c r="I320" s="295">
        <f>'Anchor-AI'!N318</f>
        <v>0</v>
      </c>
      <c r="J320" s="295">
        <f>'Anchor-AI'!O318</f>
        <v>0</v>
      </c>
      <c r="K320" s="295">
        <f>(Summary!$C$63*H320+Summary!$C$64*I320+Summary!$C$65*J320)/Summary!$C$66</f>
        <v>0</v>
      </c>
      <c r="L320" s="295">
        <f>'Anchor-AI'!P318</f>
        <v>0</v>
      </c>
      <c r="M320" s="295">
        <f>'Anchor-AI'!Q318</f>
        <v>0</v>
      </c>
      <c r="N320" s="295">
        <f>'Anchor-AI'!R318</f>
        <v>0</v>
      </c>
      <c r="O320" s="295">
        <f>'Anchor-AI'!S318</f>
        <v>0</v>
      </c>
      <c r="P320" s="295">
        <f>'Anchor-AI'!T318</f>
        <v>0</v>
      </c>
      <c r="Q320" s="295">
        <f>'Anchor-AI'!U318</f>
        <v>0</v>
      </c>
      <c r="R320" s="295">
        <f>'Anchor-AI'!V318</f>
        <v>0</v>
      </c>
      <c r="S320" s="295">
        <f>'Anchor-AI'!W318</f>
        <v>0</v>
      </c>
      <c r="T320" s="295">
        <f>'Anchor-AI'!X318</f>
        <v>0</v>
      </c>
      <c r="U320" s="295">
        <f>10*LOG10(1/((Summary!$C$80/10^(R320/10)+Summary!$C$81/10^(S320/10)+Summary!$C$82/10^(T320/10))/Summary!$C$83))</f>
        <v>0</v>
      </c>
      <c r="V320" s="295">
        <f>'Anchor-AI'!Y318</f>
        <v>0</v>
      </c>
      <c r="W320" s="295">
        <f>'Anchor-AI'!Z318</f>
        <v>0</v>
      </c>
      <c r="X320" s="295">
        <f>'Anchor-AI'!AA318</f>
        <v>0</v>
      </c>
      <c r="Y320" s="357">
        <f>'Anchor-AI'!AB318</f>
        <v>0</v>
      </c>
      <c r="Z320" s="357">
        <f>'Anchor-AI'!AC318</f>
        <v>0</v>
      </c>
      <c r="AA320" s="296">
        <f t="shared" si="24"/>
        <v>0</v>
      </c>
      <c r="AC320" s="170">
        <f>'Test-AI'!L318</f>
        <v>0</v>
      </c>
      <c r="AD320" s="167">
        <f>'Test-AI'!M318</f>
        <v>0</v>
      </c>
      <c r="AE320" s="167">
        <f>'Test-AI'!N318</f>
        <v>0</v>
      </c>
      <c r="AF320" s="167">
        <f>'Test-AI'!O318</f>
        <v>0</v>
      </c>
      <c r="AG320" s="167">
        <f>(Summary!$C$63*AD320+Summary!$C$64*AE320+Summary!$C$65*AF320)/Summary!$C$66</f>
        <v>0</v>
      </c>
      <c r="AH320" s="167">
        <f>'Test-AI'!P318</f>
        <v>0</v>
      </c>
      <c r="AI320" s="167">
        <f>'Test-AI'!Q318</f>
        <v>0</v>
      </c>
      <c r="AJ320" s="167">
        <f>'Test-AI'!R318</f>
        <v>0</v>
      </c>
      <c r="AK320" s="167">
        <f>'Test-AI'!S318</f>
        <v>0</v>
      </c>
      <c r="AL320" s="167">
        <f>'Test-AI'!T318</f>
        <v>0</v>
      </c>
      <c r="AM320" s="167">
        <f>'Test-AI'!U318</f>
        <v>0</v>
      </c>
      <c r="AN320" s="167">
        <f>'Test-AI'!V318</f>
        <v>0</v>
      </c>
      <c r="AO320" s="167">
        <f>'Test-AI'!W318</f>
        <v>0</v>
      </c>
      <c r="AP320" s="167">
        <f>'Test-AI'!X318</f>
        <v>0</v>
      </c>
      <c r="AQ320" s="167">
        <f>10*LOG10(1/((Summary!$C$80/10^(AN320/10)+Summary!$C$81/10^(AO320/10)+Summary!$C$82/10^(AP320/10))/Summary!$C$83))</f>
        <v>0</v>
      </c>
      <c r="AR320" s="167">
        <f>'Test-AI'!Y318</f>
        <v>0</v>
      </c>
      <c r="AS320" s="167">
        <f>'Test-AI'!Z318</f>
        <v>0</v>
      </c>
      <c r="AT320" s="295">
        <f>'Test-AI'!AA318</f>
        <v>0</v>
      </c>
      <c r="AU320" s="357">
        <f>'Test-AI'!AB318</f>
        <v>0</v>
      </c>
      <c r="AV320" s="357">
        <f>'Test-AI'!AC318</f>
        <v>0</v>
      </c>
      <c r="AW320" s="296">
        <f t="shared" si="25"/>
        <v>0</v>
      </c>
      <c r="AX320" s="297" t="e">
        <f t="shared" si="26"/>
        <v>#DIV/0!</v>
      </c>
      <c r="AY320" s="298" t="e">
        <f t="shared" si="27"/>
        <v>#DIV/0!</v>
      </c>
      <c r="AZ320" s="297" t="e">
        <f t="shared" si="28"/>
        <v>#DIV/0!</v>
      </c>
      <c r="BA320" s="345" t="e">
        <f t="shared" si="29"/>
        <v>#DIV/0!</v>
      </c>
      <c r="BB320" s="75"/>
      <c r="BC320" s="75"/>
      <c r="BD320" s="574" t="s">
        <v>46</v>
      </c>
      <c r="BE320" s="549" t="e">
        <f t="array" ref="BE320">bdRateExtend($G318:$G321,H318:H321,$AC318:$AC321,AD318:AD321)</f>
        <v>#VALUE!</v>
      </c>
      <c r="BF320" s="552"/>
      <c r="BG320" s="552"/>
      <c r="BH320" s="552"/>
      <c r="BI320" s="552"/>
      <c r="BJ320" s="552"/>
      <c r="BK320" s="551" t="e">
        <f t="array" ref="BK320">bdRateExtend($G318:$G321,L318:L321,$AC318:$AC321,AH318:AH321)</f>
        <v>#VALUE!</v>
      </c>
      <c r="BL320" s="552"/>
      <c r="BM320" s="551" t="e">
        <f t="array" ref="BM320">bdRateExtend($G318:$G321,M318:M321,$AC318:$AC321,AI318:AI321)</f>
        <v>#VALUE!</v>
      </c>
      <c r="BN320" s="552"/>
      <c r="BO320" s="545" t="e">
        <f t="array" ref="BO320">bdRateExtend($G318:$G321,N318:N321,$AC318:$AC321,AJ318:AJ321,"None", FALSE,1)</f>
        <v>#VALUE!</v>
      </c>
      <c r="BP320" s="541"/>
      <c r="BQ320" s="545" t="e">
        <f t="array" ref="BQ320">bdRateExtend($G318:$G321,O318:O321,$AC318:$AC321,AK318:AK321,"None", FALSE,1)</f>
        <v>#VALUE!</v>
      </c>
      <c r="BR320" s="541"/>
      <c r="BS320" s="551" t="e">
        <f t="array" ref="BS320">bdRateExtend($G318:$G321,P318:P321,$AC318:$AC321,AL318:AL321)</f>
        <v>#VALUE!</v>
      </c>
      <c r="BT320" s="552"/>
      <c r="BU320" s="551" t="e">
        <f t="array" ref="BU320">bdRateExtend($G318:$G321,Q318:Q321,$AC318:$AC321,AM318:AM321)</f>
        <v>#VALUE!</v>
      </c>
      <c r="BV320" s="552"/>
      <c r="BW320" s="551" t="e">
        <f t="array" ref="BW320">bdRateExtend($G318:$G321,R318:R321,$AC318:$AC321,AN318:AN321)</f>
        <v>#VALUE!</v>
      </c>
      <c r="BX320" s="552"/>
      <c r="BY320" s="552"/>
      <c r="BZ320" s="541"/>
      <c r="CA320" s="541"/>
      <c r="CB320" s="552"/>
      <c r="CC320" s="561" t="e">
        <f t="array" ref="CC320">bdCAMBIExtend($G318:$G321,V318:V321,$AC318:$AC321,AR318:AR321)</f>
        <v>#VALUE!</v>
      </c>
      <c r="CD320" s="552"/>
      <c r="CE320" s="554">
        <f t="array" ref="CE320">testVMAFRange($G318:$G321,N318:N321,$AC318:$AC321,AJ318:AJ321)</f>
        <v>0</v>
      </c>
      <c r="CF320" s="541"/>
      <c r="CG320" s="554">
        <f t="array" ref="CG320">testVMAFRange($G318:$G321,O318:O321,$AC318:$AC321,AK318:AK321)</f>
        <v>0</v>
      </c>
      <c r="CH320" s="541"/>
    </row>
    <row r="321" spans="1:86" ht="17" hidden="1" customHeight="1" thickBot="1" x14ac:dyDescent="0.25">
      <c r="A321" s="485"/>
      <c r="B321" s="596"/>
      <c r="C321" s="486"/>
      <c r="D321" s="591"/>
      <c r="E321" s="559"/>
      <c r="F321" s="240">
        <v>210</v>
      </c>
      <c r="G321" s="299">
        <f>'Anchor-AI'!L319</f>
        <v>0</v>
      </c>
      <c r="H321" s="300">
        <f>'Anchor-AI'!M319</f>
        <v>0</v>
      </c>
      <c r="I321" s="300">
        <f>'Anchor-AI'!N319</f>
        <v>0</v>
      </c>
      <c r="J321" s="300">
        <f>'Anchor-AI'!O319</f>
        <v>0</v>
      </c>
      <c r="K321" s="295">
        <f>(Summary!$C$63*H321+Summary!$C$64*I321+Summary!$C$65*J321)/Summary!$C$66</f>
        <v>0</v>
      </c>
      <c r="L321" s="300">
        <f>'Anchor-AI'!P319</f>
        <v>0</v>
      </c>
      <c r="M321" s="300">
        <f>'Anchor-AI'!Q319</f>
        <v>0</v>
      </c>
      <c r="N321" s="300">
        <f>'Anchor-AI'!R319</f>
        <v>0</v>
      </c>
      <c r="O321" s="300">
        <f>'Anchor-AI'!S319</f>
        <v>0</v>
      </c>
      <c r="P321" s="300">
        <f>'Anchor-AI'!T319</f>
        <v>0</v>
      </c>
      <c r="Q321" s="300">
        <f>'Anchor-AI'!U319</f>
        <v>0</v>
      </c>
      <c r="R321" s="300">
        <f>'Anchor-AI'!V319</f>
        <v>0</v>
      </c>
      <c r="S321" s="300">
        <f>'Anchor-AI'!W319</f>
        <v>0</v>
      </c>
      <c r="T321" s="300">
        <f>'Anchor-AI'!X319</f>
        <v>0</v>
      </c>
      <c r="U321" s="300">
        <f>10*LOG10(1/((Summary!$C$80/10^(R321/10)+Summary!$C$81/10^(S321/10)+Summary!$C$82/10^(T321/10))/Summary!$C$83))</f>
        <v>0</v>
      </c>
      <c r="V321" s="300">
        <f>'Anchor-AI'!Y319</f>
        <v>0</v>
      </c>
      <c r="W321" s="300">
        <f>'Anchor-AI'!Z319</f>
        <v>0</v>
      </c>
      <c r="X321" s="300">
        <f>'Anchor-AI'!AA319</f>
        <v>0</v>
      </c>
      <c r="Y321" s="357">
        <f>'Anchor-AI'!AB319</f>
        <v>0</v>
      </c>
      <c r="Z321" s="357">
        <f>'Anchor-AI'!AC319</f>
        <v>0</v>
      </c>
      <c r="AA321" s="301">
        <f t="shared" si="24"/>
        <v>0</v>
      </c>
      <c r="AC321" s="171">
        <f>'Test-AI'!L319</f>
        <v>0</v>
      </c>
      <c r="AD321" s="168">
        <f>'Test-AI'!M319</f>
        <v>0</v>
      </c>
      <c r="AE321" s="168">
        <f>'Test-AI'!N319</f>
        <v>0</v>
      </c>
      <c r="AF321" s="168">
        <f>'Test-AI'!O319</f>
        <v>0</v>
      </c>
      <c r="AG321" s="168">
        <f>(Summary!$C$63*AD321+Summary!$C$64*AE321+Summary!$C$65*AF321)/Summary!$C$66</f>
        <v>0</v>
      </c>
      <c r="AH321" s="168">
        <f>'Test-AI'!P319</f>
        <v>0</v>
      </c>
      <c r="AI321" s="168">
        <f>'Test-AI'!Q319</f>
        <v>0</v>
      </c>
      <c r="AJ321" s="168">
        <f>'Test-AI'!R319</f>
        <v>0</v>
      </c>
      <c r="AK321" s="168">
        <f>'Test-AI'!S319</f>
        <v>0</v>
      </c>
      <c r="AL321" s="168">
        <f>'Test-AI'!T319</f>
        <v>0</v>
      </c>
      <c r="AM321" s="168">
        <f>'Test-AI'!U319</f>
        <v>0</v>
      </c>
      <c r="AN321" s="168">
        <f>'Test-AI'!V319</f>
        <v>0</v>
      </c>
      <c r="AO321" s="168">
        <f>'Test-AI'!W319</f>
        <v>0</v>
      </c>
      <c r="AP321" s="168">
        <f>'Test-AI'!X319</f>
        <v>0</v>
      </c>
      <c r="AQ321" s="168">
        <f>10*LOG10(1/((Summary!$C$80/10^(AN321/10)+Summary!$C$81/10^(AO321/10)+Summary!$C$82/10^(AP321/10))/Summary!$C$83))</f>
        <v>0</v>
      </c>
      <c r="AR321" s="168">
        <f>'Test-AI'!Y319</f>
        <v>0</v>
      </c>
      <c r="AS321" s="168">
        <f>'Test-AI'!Z319</f>
        <v>0</v>
      </c>
      <c r="AT321" s="300">
        <f>'Test-AI'!AA319</f>
        <v>0</v>
      </c>
      <c r="AU321" s="357">
        <f>'Test-AI'!AB319</f>
        <v>0</v>
      </c>
      <c r="AV321" s="357">
        <f>'Test-AI'!AC319</f>
        <v>0</v>
      </c>
      <c r="AW321" s="301">
        <f t="shared" si="25"/>
        <v>0</v>
      </c>
      <c r="AX321" s="302" t="e">
        <f t="shared" si="26"/>
        <v>#DIV/0!</v>
      </c>
      <c r="AY321" s="303" t="e">
        <f t="shared" si="27"/>
        <v>#DIV/0!</v>
      </c>
      <c r="AZ321" s="297" t="e">
        <f t="shared" si="28"/>
        <v>#DIV/0!</v>
      </c>
      <c r="BA321" s="345" t="e">
        <f t="shared" si="29"/>
        <v>#DIV/0!</v>
      </c>
      <c r="BB321" s="75"/>
      <c r="BC321" s="75"/>
      <c r="BD321" s="570"/>
      <c r="BE321" s="550"/>
      <c r="BF321" s="553"/>
      <c r="BG321" s="553"/>
      <c r="BH321" s="553"/>
      <c r="BI321" s="553"/>
      <c r="BJ321" s="553"/>
      <c r="BK321" s="553"/>
      <c r="BL321" s="553"/>
      <c r="BM321" s="553"/>
      <c r="BN321" s="553"/>
      <c r="BO321" s="546"/>
      <c r="BP321" s="544"/>
      <c r="BQ321" s="546"/>
      <c r="BR321" s="544"/>
      <c r="BS321" s="553"/>
      <c r="BT321" s="553"/>
      <c r="BU321" s="553"/>
      <c r="BV321" s="553"/>
      <c r="BW321" s="553"/>
      <c r="BX321" s="553"/>
      <c r="BY321" s="553"/>
      <c r="BZ321" s="544"/>
      <c r="CA321" s="544"/>
      <c r="CB321" s="553"/>
      <c r="CC321" s="553"/>
      <c r="CD321" s="553"/>
      <c r="CE321" s="546"/>
      <c r="CF321" s="544"/>
      <c r="CG321" s="546"/>
      <c r="CH321" s="544"/>
    </row>
    <row r="322" spans="1:86" ht="17" hidden="1" customHeight="1" thickBot="1" x14ac:dyDescent="0.25">
      <c r="A322" s="485"/>
      <c r="B322" s="655" t="s">
        <v>148</v>
      </c>
      <c r="C322" s="586" t="s">
        <v>86</v>
      </c>
      <c r="D322" s="589">
        <v>60</v>
      </c>
      <c r="E322" s="557">
        <v>8</v>
      </c>
      <c r="F322" s="238">
        <v>85</v>
      </c>
      <c r="G322" s="289">
        <f>'Anchor-AI'!L320</f>
        <v>0</v>
      </c>
      <c r="H322" s="290">
        <f>'Anchor-AI'!M320</f>
        <v>0</v>
      </c>
      <c r="I322" s="290">
        <f>'Anchor-AI'!N320</f>
        <v>0</v>
      </c>
      <c r="J322" s="290">
        <f>'Anchor-AI'!O320</f>
        <v>0</v>
      </c>
      <c r="K322" s="290">
        <f>(Summary!$C$63*H322+Summary!$C$64*I322+Summary!$C$65*J322)/Summary!$C$66</f>
        <v>0</v>
      </c>
      <c r="L322" s="290">
        <f>'Anchor-AI'!P320</f>
        <v>0</v>
      </c>
      <c r="M322" s="290">
        <f>'Anchor-AI'!Q320</f>
        <v>0</v>
      </c>
      <c r="N322" s="290">
        <f>'Anchor-AI'!R320</f>
        <v>0</v>
      </c>
      <c r="O322" s="290">
        <f>'Anchor-AI'!S320</f>
        <v>0</v>
      </c>
      <c r="P322" s="290">
        <f>'Anchor-AI'!T320</f>
        <v>0</v>
      </c>
      <c r="Q322" s="290">
        <f>'Anchor-AI'!U320</f>
        <v>0</v>
      </c>
      <c r="R322" s="290">
        <f>'Anchor-AI'!V320</f>
        <v>0</v>
      </c>
      <c r="S322" s="290">
        <f>'Anchor-AI'!W320</f>
        <v>0</v>
      </c>
      <c r="T322" s="290">
        <f>'Anchor-AI'!X320</f>
        <v>0</v>
      </c>
      <c r="U322" s="290">
        <f>10*LOG10(1/((Summary!$C$80/10^(R322/10)+Summary!$C$81/10^(S322/10)+Summary!$C$82/10^(T322/10))/Summary!$C$83))</f>
        <v>0</v>
      </c>
      <c r="V322" s="290">
        <f>'Anchor-AI'!Y320</f>
        <v>0</v>
      </c>
      <c r="W322" s="290">
        <f>'Anchor-AI'!Z320</f>
        <v>0</v>
      </c>
      <c r="X322" s="290">
        <f>'Anchor-AI'!AA320</f>
        <v>0</v>
      </c>
      <c r="Y322" s="360">
        <f>'Anchor-AI'!AB320</f>
        <v>0</v>
      </c>
      <c r="Z322" s="360">
        <f>'Anchor-AI'!AC320</f>
        <v>0</v>
      </c>
      <c r="AA322" s="291">
        <f t="shared" si="24"/>
        <v>0</v>
      </c>
      <c r="AC322" s="169">
        <f>'Test-AI'!L320</f>
        <v>0</v>
      </c>
      <c r="AD322" s="166">
        <f>'Test-AI'!M320</f>
        <v>0</v>
      </c>
      <c r="AE322" s="166">
        <f>'Test-AI'!N320</f>
        <v>0</v>
      </c>
      <c r="AF322" s="166">
        <f>'Test-AI'!O320</f>
        <v>0</v>
      </c>
      <c r="AG322" s="166">
        <f>(Summary!$C$63*AD322+Summary!$C$64*AE322+Summary!$C$65*AF322)/Summary!$C$66</f>
        <v>0</v>
      </c>
      <c r="AH322" s="166">
        <f>'Test-AI'!P320</f>
        <v>0</v>
      </c>
      <c r="AI322" s="166">
        <f>'Test-AI'!Q320</f>
        <v>0</v>
      </c>
      <c r="AJ322" s="166">
        <f>'Test-AI'!R320</f>
        <v>0</v>
      </c>
      <c r="AK322" s="166">
        <f>'Test-AI'!S320</f>
        <v>0</v>
      </c>
      <c r="AL322" s="166">
        <f>'Test-AI'!T320</f>
        <v>0</v>
      </c>
      <c r="AM322" s="166">
        <f>'Test-AI'!U320</f>
        <v>0</v>
      </c>
      <c r="AN322" s="166">
        <f>'Test-AI'!V320</f>
        <v>0</v>
      </c>
      <c r="AO322" s="166">
        <f>'Test-AI'!W320</f>
        <v>0</v>
      </c>
      <c r="AP322" s="166">
        <f>'Test-AI'!X320</f>
        <v>0</v>
      </c>
      <c r="AQ322" s="166">
        <f>10*LOG10(1/((Summary!$C$80/10^(AN322/10)+Summary!$C$81/10^(AO322/10)+Summary!$C$82/10^(AP322/10))/Summary!$C$83))</f>
        <v>0</v>
      </c>
      <c r="AR322" s="166">
        <f>'Test-AI'!Y320</f>
        <v>0</v>
      </c>
      <c r="AS322" s="166">
        <f>'Test-AI'!Z320</f>
        <v>0</v>
      </c>
      <c r="AT322" s="290">
        <f>'Test-AI'!AA320</f>
        <v>0</v>
      </c>
      <c r="AU322" s="356">
        <f>'Test-AI'!AB320</f>
        <v>0</v>
      </c>
      <c r="AV322" s="356">
        <f>'Test-AI'!AC320</f>
        <v>0</v>
      </c>
      <c r="AW322" s="291">
        <f t="shared" si="25"/>
        <v>0</v>
      </c>
      <c r="AX322" s="292" t="e">
        <f t="shared" si="26"/>
        <v>#DIV/0!</v>
      </c>
      <c r="AY322" s="293" t="e">
        <f t="shared" si="27"/>
        <v>#DIV/0!</v>
      </c>
      <c r="AZ322" s="292" t="e">
        <f t="shared" si="28"/>
        <v>#DIV/0!</v>
      </c>
      <c r="BA322" s="344" t="e">
        <f t="shared" si="29"/>
        <v>#DIV/0!</v>
      </c>
      <c r="BB322" s="75"/>
      <c r="BC322" s="75"/>
      <c r="BD322" s="572" t="s">
        <v>39</v>
      </c>
      <c r="BE322" s="549" t="e">
        <f t="array" ref="BE322">bdRateExtend($G322:$G325,H322:H325,$AC322:$AC325,AD322:AD325)</f>
        <v>#VALUE!</v>
      </c>
      <c r="BF322" s="551" t="e">
        <f t="array" ref="BF322">bdRateExtend($G322:$G327,H322:H327,$AC322:$AC327,AD322:AD327)</f>
        <v>#VALUE!</v>
      </c>
      <c r="BG322" s="551" t="e">
        <f t="array" ref="BG322">bdRateExtend($G322:$G327,I322:I327,$AC322:$AC327,AE322:AE327)</f>
        <v>#VALUE!</v>
      </c>
      <c r="BH322" s="551" t="e">
        <f t="array" ref="BH322">bdRateExtend($G322:$G327,J322:J327,$AC322:$AC327,AF322:AF327)</f>
        <v>#VALUE!</v>
      </c>
      <c r="BI322" s="551" t="e">
        <f t="array" ref="BI322">bdRateExtend($G322:$G327,K322:K327,$AC322:$AC327,AG322:AG327)</f>
        <v>#VALUE!</v>
      </c>
      <c r="BJ322" s="575" t="e">
        <f>(Summary!$C$94*BF322+Summary!$C$95*BG322+Summary!$C$96*BH322)/Summary!$C$97</f>
        <v>#VALUE!</v>
      </c>
      <c r="BK322" s="551" t="e">
        <f t="array" ref="BK322">bdRateExtend($G322:$G325,L322:L325,$AC322:$AC325,AH322:AH325)</f>
        <v>#VALUE!</v>
      </c>
      <c r="BL322" s="551" t="e">
        <f t="array" ref="BL322">bdRateExtend($G322:$G327,L322:L327,$AC322:$AC327,AH322:AH327)</f>
        <v>#VALUE!</v>
      </c>
      <c r="BM322" s="551" t="e">
        <f t="array" ref="BM322">bdRateExtend($G322:$G325,M322:M325,$AC322:$AC325,AI322:AI325)</f>
        <v>#VALUE!</v>
      </c>
      <c r="BN322" s="551" t="e">
        <f t="array" ref="BN322">bdRateExtend($G322:$G327,M322:M327,$AC322:$AC327,AI322:AI327)</f>
        <v>#VALUE!</v>
      </c>
      <c r="BO322" s="548" t="e">
        <f t="array" ref="BO322">bdRateExtend($G322:$G325,N322:N325,$AC322:$AC325,AJ322:AJ325,"None", FALSE,1)</f>
        <v>#VALUE!</v>
      </c>
      <c r="BP322" s="585" t="e">
        <f t="array" ref="BP322">bdRateExtend($G322:$G327,N322:N327,$AC322:$AC327,AJ322:AJ327,"None", FALSE,1)</f>
        <v>#VALUE!</v>
      </c>
      <c r="BQ322" s="548" t="e">
        <f t="array" ref="BQ322">bdRateExtend($G322:$G325,O322:O325,$AC322:$AC325,AK322:AK325,"None", FALSE,1)</f>
        <v>#VALUE!</v>
      </c>
      <c r="BR322" s="585" t="e">
        <f t="array" ref="BR322">bdRateExtend($G322:$G327,O322:O327,$AC322:$AC327,AK322:AK327,"None", FALSE,1)</f>
        <v>#VALUE!</v>
      </c>
      <c r="BS322" s="551" t="e">
        <f t="array" ref="BS322">bdRateExtend($G322:$G325,P322:P325,$AC322:$AC325,AL322:AL325)</f>
        <v>#VALUE!</v>
      </c>
      <c r="BT322" s="551" t="e">
        <f t="array" ref="BT322">bdRateExtend($G322:$G327,P322:P327,$AC322:$AC327,AL322:AL327)</f>
        <v>#VALUE!</v>
      </c>
      <c r="BU322" s="551" t="e">
        <f t="array" ref="BU322">bdRateExtend($G322:$G325,Q322:Q325,$AC322:$AC325,AM322:AM325)</f>
        <v>#VALUE!</v>
      </c>
      <c r="BV322" s="551" t="e">
        <f t="array" ref="BV322">bdRateExtend($G322:$G327,Q322:Q327,$AC322:$AC327,AM322:AM327)</f>
        <v>#VALUE!</v>
      </c>
      <c r="BW322" s="551" t="e">
        <f t="array" ref="BW322">bdRateExtend($G322:$G325,R322:R325,$AC322:$AC325,AN322:AN325)</f>
        <v>#VALUE!</v>
      </c>
      <c r="BX322" s="551" t="e">
        <f t="array" ref="BX322">bdRateExtend($G322:$G327,R322:R327,$AC322:$AC327,AN322:AN327)</f>
        <v>#VALUE!</v>
      </c>
      <c r="BY322" s="551" t="e">
        <f t="array" ref="BY322">bdRateExtend($G322:$G327,S322:S327,$AC322:$AC327,AO322:AO327)</f>
        <v>#VALUE!</v>
      </c>
      <c r="BZ322" s="555" t="e">
        <f t="array" ref="BZ322">bdRateExtend($G322:$G327,T322:T327,$AC322:$AC327,AP322:AP327)</f>
        <v>#VALUE!</v>
      </c>
      <c r="CA322" s="555" t="e">
        <f t="array" ref="CA322">bdRateExtend($G322:$G327,U322:U327,$AC322:$AC327,AQ322:AQ327)</f>
        <v>#VALUE!</v>
      </c>
      <c r="CB322" s="575" t="e">
        <f>(Summary!$C$108*BX322+Summary!$C$109*BY322+Summary!$C$110*BZ322)/Summary!$C$111</f>
        <v>#VALUE!</v>
      </c>
      <c r="CC322" s="593" t="e">
        <f t="array" ref="CC322">bdCAMBIExtend($G322:$G325,V322:V325,$AC322:$AC325,AR322:AR325)</f>
        <v>#VALUE!</v>
      </c>
      <c r="CD322" s="578" t="e">
        <f t="array" ref="CD322">bdCAMBIExtend($G322:$G327,V322:V327,$AC322:$AC327,AR322:AR327)</f>
        <v>#VALUE!</v>
      </c>
      <c r="CE322" s="547">
        <f t="array" ref="CE322">testVMAFRange($G322:$G325,N322:N325,$AC322:$AC325,AJ322:AJ325)</f>
        <v>0</v>
      </c>
      <c r="CF322" s="543">
        <f t="array" ref="CF322">testVMAFRange($G322:$G327,N322:N327,$AC322:$AC327,AJ322:AJ327)</f>
        <v>0</v>
      </c>
      <c r="CG322" s="547">
        <f t="array" ref="CG322">testVMAFRange($G322:$G325,O322:O325,$AC322:$AC325,AK322:AK325)</f>
        <v>0</v>
      </c>
      <c r="CH322" s="543">
        <f t="array" ref="CH322">testVMAFRange($G322:$G327,O322:O327,$AC322:$AC327,AK322:AK327)</f>
        <v>0</v>
      </c>
    </row>
    <row r="323" spans="1:86" ht="17" hidden="1" customHeight="1" x14ac:dyDescent="0.2">
      <c r="A323" s="485"/>
      <c r="B323" s="485"/>
      <c r="C323" s="485"/>
      <c r="D323" s="590"/>
      <c r="E323" s="558"/>
      <c r="F323" s="239">
        <v>110</v>
      </c>
      <c r="G323" s="294">
        <f>'Anchor-AI'!L321</f>
        <v>0</v>
      </c>
      <c r="H323" s="295">
        <f>'Anchor-AI'!M321</f>
        <v>0</v>
      </c>
      <c r="I323" s="295">
        <f>'Anchor-AI'!N321</f>
        <v>0</v>
      </c>
      <c r="J323" s="295">
        <f>'Anchor-AI'!O321</f>
        <v>0</v>
      </c>
      <c r="K323" s="295">
        <f>(Summary!$C$63*H323+Summary!$C$64*I323+Summary!$C$65*J323)/Summary!$C$66</f>
        <v>0</v>
      </c>
      <c r="L323" s="295">
        <f>'Anchor-AI'!P321</f>
        <v>0</v>
      </c>
      <c r="M323" s="295">
        <f>'Anchor-AI'!Q321</f>
        <v>0</v>
      </c>
      <c r="N323" s="295">
        <f>'Anchor-AI'!R321</f>
        <v>0</v>
      </c>
      <c r="O323" s="295">
        <f>'Anchor-AI'!S321</f>
        <v>0</v>
      </c>
      <c r="P323" s="295">
        <f>'Anchor-AI'!T321</f>
        <v>0</v>
      </c>
      <c r="Q323" s="295">
        <f>'Anchor-AI'!U321</f>
        <v>0</v>
      </c>
      <c r="R323" s="295">
        <f>'Anchor-AI'!V321</f>
        <v>0</v>
      </c>
      <c r="S323" s="295">
        <f>'Anchor-AI'!W321</f>
        <v>0</v>
      </c>
      <c r="T323" s="295">
        <f>'Anchor-AI'!X321</f>
        <v>0</v>
      </c>
      <c r="U323" s="295">
        <f>10*LOG10(1/((Summary!$C$80/10^(R323/10)+Summary!$C$81/10^(S323/10)+Summary!$C$82/10^(T323/10))/Summary!$C$83))</f>
        <v>0</v>
      </c>
      <c r="V323" s="295">
        <f>'Anchor-AI'!Y321</f>
        <v>0</v>
      </c>
      <c r="W323" s="295">
        <f>'Anchor-AI'!Z321</f>
        <v>0</v>
      </c>
      <c r="X323" s="295">
        <f>'Anchor-AI'!AA321</f>
        <v>0</v>
      </c>
      <c r="Y323" s="357">
        <f>'Anchor-AI'!AB321</f>
        <v>0</v>
      </c>
      <c r="Z323" s="357">
        <f>'Anchor-AI'!AC321</f>
        <v>0</v>
      </c>
      <c r="AA323" s="296">
        <f t="shared" si="24"/>
        <v>0</v>
      </c>
      <c r="AC323" s="170">
        <f>'Test-AI'!L321</f>
        <v>0</v>
      </c>
      <c r="AD323" s="167">
        <f>'Test-AI'!M321</f>
        <v>0</v>
      </c>
      <c r="AE323" s="167">
        <f>'Test-AI'!N321</f>
        <v>0</v>
      </c>
      <c r="AF323" s="167">
        <f>'Test-AI'!O321</f>
        <v>0</v>
      </c>
      <c r="AG323" s="167">
        <f>(Summary!$C$63*AD323+Summary!$C$64*AE323+Summary!$C$65*AF323)/Summary!$C$66</f>
        <v>0</v>
      </c>
      <c r="AH323" s="167">
        <f>'Test-AI'!P321</f>
        <v>0</v>
      </c>
      <c r="AI323" s="167">
        <f>'Test-AI'!Q321</f>
        <v>0</v>
      </c>
      <c r="AJ323" s="167">
        <f>'Test-AI'!R321</f>
        <v>0</v>
      </c>
      <c r="AK323" s="167">
        <f>'Test-AI'!S321</f>
        <v>0</v>
      </c>
      <c r="AL323" s="167">
        <f>'Test-AI'!T321</f>
        <v>0</v>
      </c>
      <c r="AM323" s="167">
        <f>'Test-AI'!U321</f>
        <v>0</v>
      </c>
      <c r="AN323" s="167">
        <f>'Test-AI'!V321</f>
        <v>0</v>
      </c>
      <c r="AO323" s="167">
        <f>'Test-AI'!W321</f>
        <v>0</v>
      </c>
      <c r="AP323" s="167">
        <f>'Test-AI'!X321</f>
        <v>0</v>
      </c>
      <c r="AQ323" s="167">
        <f>10*LOG10(1/((Summary!$C$80/10^(AN323/10)+Summary!$C$81/10^(AO323/10)+Summary!$C$82/10^(AP323/10))/Summary!$C$83))</f>
        <v>0</v>
      </c>
      <c r="AR323" s="167">
        <f>'Test-AI'!Y321</f>
        <v>0</v>
      </c>
      <c r="AS323" s="167">
        <f>'Test-AI'!Z321</f>
        <v>0</v>
      </c>
      <c r="AT323" s="295">
        <f>'Test-AI'!AA321</f>
        <v>0</v>
      </c>
      <c r="AU323" s="357">
        <f>'Test-AI'!AB321</f>
        <v>0</v>
      </c>
      <c r="AV323" s="357">
        <f>'Test-AI'!AC321</f>
        <v>0</v>
      </c>
      <c r="AW323" s="296">
        <f t="shared" si="25"/>
        <v>0</v>
      </c>
      <c r="AX323" s="297" t="e">
        <f t="shared" si="26"/>
        <v>#DIV/0!</v>
      </c>
      <c r="AY323" s="298" t="e">
        <f t="shared" si="27"/>
        <v>#DIV/0!</v>
      </c>
      <c r="AZ323" s="297" t="e">
        <f t="shared" si="28"/>
        <v>#DIV/0!</v>
      </c>
      <c r="BA323" s="345" t="e">
        <f t="shared" si="29"/>
        <v>#DIV/0!</v>
      </c>
      <c r="BB323" s="75"/>
      <c r="BC323" s="75"/>
      <c r="BD323" s="565"/>
      <c r="BE323" s="550"/>
      <c r="BF323" s="552"/>
      <c r="BG323" s="552"/>
      <c r="BH323" s="552"/>
      <c r="BI323" s="552"/>
      <c r="BJ323" s="552"/>
      <c r="BK323" s="553"/>
      <c r="BL323" s="552"/>
      <c r="BM323" s="553"/>
      <c r="BN323" s="552"/>
      <c r="BO323" s="546"/>
      <c r="BP323" s="541"/>
      <c r="BQ323" s="546"/>
      <c r="BR323" s="541"/>
      <c r="BS323" s="553"/>
      <c r="BT323" s="552"/>
      <c r="BU323" s="553"/>
      <c r="BV323" s="552"/>
      <c r="BW323" s="553"/>
      <c r="BX323" s="552"/>
      <c r="BY323" s="552"/>
      <c r="BZ323" s="541"/>
      <c r="CA323" s="541"/>
      <c r="CB323" s="552"/>
      <c r="CC323" s="550"/>
      <c r="CD323" s="541"/>
      <c r="CE323" s="546"/>
      <c r="CF323" s="541"/>
      <c r="CG323" s="546"/>
      <c r="CH323" s="541"/>
    </row>
    <row r="324" spans="1:86" ht="17" hidden="1" customHeight="1" x14ac:dyDescent="0.2">
      <c r="A324" s="485"/>
      <c r="B324" s="485"/>
      <c r="C324" s="485"/>
      <c r="D324" s="590"/>
      <c r="E324" s="558"/>
      <c r="F324" s="239">
        <v>135</v>
      </c>
      <c r="G324" s="294">
        <f>'Anchor-AI'!L322</f>
        <v>0</v>
      </c>
      <c r="H324" s="295">
        <f>'Anchor-AI'!M322</f>
        <v>0</v>
      </c>
      <c r="I324" s="295">
        <f>'Anchor-AI'!N322</f>
        <v>0</v>
      </c>
      <c r="J324" s="295">
        <f>'Anchor-AI'!O322</f>
        <v>0</v>
      </c>
      <c r="K324" s="295">
        <f>(Summary!$C$63*H324+Summary!$C$64*I324+Summary!$C$65*J324)/Summary!$C$66</f>
        <v>0</v>
      </c>
      <c r="L324" s="295">
        <f>'Anchor-AI'!P322</f>
        <v>0</v>
      </c>
      <c r="M324" s="295">
        <f>'Anchor-AI'!Q322</f>
        <v>0</v>
      </c>
      <c r="N324" s="295">
        <f>'Anchor-AI'!R322</f>
        <v>0</v>
      </c>
      <c r="O324" s="295">
        <f>'Anchor-AI'!S322</f>
        <v>0</v>
      </c>
      <c r="P324" s="295">
        <f>'Anchor-AI'!T322</f>
        <v>0</v>
      </c>
      <c r="Q324" s="295">
        <f>'Anchor-AI'!U322</f>
        <v>0</v>
      </c>
      <c r="R324" s="295">
        <f>'Anchor-AI'!V322</f>
        <v>0</v>
      </c>
      <c r="S324" s="295">
        <f>'Anchor-AI'!W322</f>
        <v>0</v>
      </c>
      <c r="T324" s="295">
        <f>'Anchor-AI'!X322</f>
        <v>0</v>
      </c>
      <c r="U324" s="295">
        <f>10*LOG10(1/((Summary!$C$80/10^(R324/10)+Summary!$C$81/10^(S324/10)+Summary!$C$82/10^(T324/10))/Summary!$C$83))</f>
        <v>0</v>
      </c>
      <c r="V324" s="295">
        <f>'Anchor-AI'!Y322</f>
        <v>0</v>
      </c>
      <c r="W324" s="295">
        <f>'Anchor-AI'!Z322</f>
        <v>0</v>
      </c>
      <c r="X324" s="295">
        <f>'Anchor-AI'!AA322</f>
        <v>0</v>
      </c>
      <c r="Y324" s="357">
        <f>'Anchor-AI'!AB322</f>
        <v>0</v>
      </c>
      <c r="Z324" s="357">
        <f>'Anchor-AI'!AC322</f>
        <v>0</v>
      </c>
      <c r="AA324" s="296">
        <f t="shared" ref="AA324:AA387" si="30">W324/3600</f>
        <v>0</v>
      </c>
      <c r="AC324" s="170">
        <f>'Test-AI'!L322</f>
        <v>0</v>
      </c>
      <c r="AD324" s="167">
        <f>'Test-AI'!M322</f>
        <v>0</v>
      </c>
      <c r="AE324" s="167">
        <f>'Test-AI'!N322</f>
        <v>0</v>
      </c>
      <c r="AF324" s="167">
        <f>'Test-AI'!O322</f>
        <v>0</v>
      </c>
      <c r="AG324" s="167">
        <f>(Summary!$C$63*AD324+Summary!$C$64*AE324+Summary!$C$65*AF324)/Summary!$C$66</f>
        <v>0</v>
      </c>
      <c r="AH324" s="167">
        <f>'Test-AI'!P322</f>
        <v>0</v>
      </c>
      <c r="AI324" s="167">
        <f>'Test-AI'!Q322</f>
        <v>0</v>
      </c>
      <c r="AJ324" s="167">
        <f>'Test-AI'!R322</f>
        <v>0</v>
      </c>
      <c r="AK324" s="167">
        <f>'Test-AI'!S322</f>
        <v>0</v>
      </c>
      <c r="AL324" s="167">
        <f>'Test-AI'!T322</f>
        <v>0</v>
      </c>
      <c r="AM324" s="167">
        <f>'Test-AI'!U322</f>
        <v>0</v>
      </c>
      <c r="AN324" s="167">
        <f>'Test-AI'!V322</f>
        <v>0</v>
      </c>
      <c r="AO324" s="167">
        <f>'Test-AI'!W322</f>
        <v>0</v>
      </c>
      <c r="AP324" s="167">
        <f>'Test-AI'!X322</f>
        <v>0</v>
      </c>
      <c r="AQ324" s="167">
        <f>10*LOG10(1/((Summary!$C$80/10^(AN324/10)+Summary!$C$81/10^(AO324/10)+Summary!$C$82/10^(AP324/10))/Summary!$C$83))</f>
        <v>0</v>
      </c>
      <c r="AR324" s="167">
        <f>'Test-AI'!Y322</f>
        <v>0</v>
      </c>
      <c r="AS324" s="167">
        <f>'Test-AI'!Z322</f>
        <v>0</v>
      </c>
      <c r="AT324" s="295">
        <f>'Test-AI'!AA322</f>
        <v>0</v>
      </c>
      <c r="AU324" s="357">
        <f>'Test-AI'!AB322</f>
        <v>0</v>
      </c>
      <c r="AV324" s="357">
        <f>'Test-AI'!AC322</f>
        <v>0</v>
      </c>
      <c r="AW324" s="296">
        <f t="shared" ref="AW324:AW387" si="31">AS324/3600</f>
        <v>0</v>
      </c>
      <c r="AX324" s="297" t="e">
        <f t="shared" ref="AX324:AX387" si="32">AS324/W324</f>
        <v>#DIV/0!</v>
      </c>
      <c r="AY324" s="298" t="e">
        <f t="shared" ref="AY324:AY387" si="33">AT324/X324</f>
        <v>#DIV/0!</v>
      </c>
      <c r="AZ324" s="297" t="e">
        <f t="shared" ref="AZ324:AZ387" si="34">AU324/Y324</f>
        <v>#DIV/0!</v>
      </c>
      <c r="BA324" s="345" t="e">
        <f t="shared" ref="BA324:BA387" si="35">AV324/Z324</f>
        <v>#DIV/0!</v>
      </c>
      <c r="BB324" s="75"/>
      <c r="BC324" s="75"/>
      <c r="BD324" s="573" t="s">
        <v>147</v>
      </c>
      <c r="BE324" s="549" t="e">
        <f t="array" ref="BE324">bdRateExtend($G323:$G326,H323:H326,$AC323:$AC326,AD323:AD326)</f>
        <v>#VALUE!</v>
      </c>
      <c r="BF324" s="552"/>
      <c r="BG324" s="552"/>
      <c r="BH324" s="552"/>
      <c r="BI324" s="552"/>
      <c r="BJ324" s="552"/>
      <c r="BK324" s="551" t="e">
        <f t="array" ref="BK324">bdRateExtend($G323:$G326,L323:L326,$AC323:$AC326,AH323:AH326)</f>
        <v>#VALUE!</v>
      </c>
      <c r="BL324" s="552"/>
      <c r="BM324" s="551" t="e">
        <f t="array" ref="BM324">bdRateExtend($G323:$G326,M323:M326,$AC323:$AC326,AI323:AI326)</f>
        <v>#VALUE!</v>
      </c>
      <c r="BN324" s="552"/>
      <c r="BO324" s="545" t="e">
        <f t="array" ref="BO324">bdRateExtend($G323:$G326,N323:N326,$AC323:$AC326,AJ323:AJ326,"None", FALSE,1)</f>
        <v>#VALUE!</v>
      </c>
      <c r="BP324" s="541"/>
      <c r="BQ324" s="545" t="e">
        <f t="array" ref="BQ324">bdRateExtend($G323:$G326,O323:O326,$AC323:$AC326,AK323:AK326,"None", FALSE,1)</f>
        <v>#VALUE!</v>
      </c>
      <c r="BR324" s="541"/>
      <c r="BS324" s="551" t="e">
        <f t="array" ref="BS324">bdRateExtend($G323:$G326,P323:P326,$AC323:$AC326,AL323:AL326)</f>
        <v>#VALUE!</v>
      </c>
      <c r="BT324" s="552"/>
      <c r="BU324" s="551" t="e">
        <f t="array" ref="BU324">bdRateExtend($G323:$G326,Q323:Q326,$AC323:$AC326,AM323:AM326)</f>
        <v>#VALUE!</v>
      </c>
      <c r="BV324" s="552"/>
      <c r="BW324" s="551" t="e">
        <f t="array" ref="BW324">bdRateExtend($G323:$G326,R323:R326,$AC323:$AC326,AN323:AN326)</f>
        <v>#VALUE!</v>
      </c>
      <c r="BX324" s="552"/>
      <c r="BY324" s="552"/>
      <c r="BZ324" s="541"/>
      <c r="CA324" s="541"/>
      <c r="CB324" s="552"/>
      <c r="CC324" s="560" t="e">
        <f t="array" ref="CC324">bdCAMBIExtend($G323:$G326,V323:V326,$AC323:$AC326,AR323:AR326)</f>
        <v>#VALUE!</v>
      </c>
      <c r="CD324" s="541"/>
      <c r="CE324" s="554">
        <f t="array" ref="CE324">testVMAFRange($G323:$G326,N323:N326,$AC323:$AC326,AJ323:AJ326)</f>
        <v>0</v>
      </c>
      <c r="CF324" s="541"/>
      <c r="CG324" s="554">
        <f t="array" ref="CG324">testVMAFRange($G323:$G326,O323:O326,$AC323:$AC326,AK323:AK326)</f>
        <v>0</v>
      </c>
      <c r="CH324" s="541"/>
    </row>
    <row r="325" spans="1:86" ht="17" hidden="1" customHeight="1" x14ac:dyDescent="0.2">
      <c r="A325" s="485"/>
      <c r="B325" s="485"/>
      <c r="C325" s="485"/>
      <c r="D325" s="590"/>
      <c r="E325" s="558"/>
      <c r="F325" s="239">
        <v>160</v>
      </c>
      <c r="G325" s="294">
        <f>'Anchor-AI'!L323</f>
        <v>0</v>
      </c>
      <c r="H325" s="295">
        <f>'Anchor-AI'!M323</f>
        <v>0</v>
      </c>
      <c r="I325" s="295">
        <f>'Anchor-AI'!N323</f>
        <v>0</v>
      </c>
      <c r="J325" s="295">
        <f>'Anchor-AI'!O323</f>
        <v>0</v>
      </c>
      <c r="K325" s="295">
        <f>(Summary!$C$63*H325+Summary!$C$64*I325+Summary!$C$65*J325)/Summary!$C$66</f>
        <v>0</v>
      </c>
      <c r="L325" s="295">
        <f>'Anchor-AI'!P323</f>
        <v>0</v>
      </c>
      <c r="M325" s="295">
        <f>'Anchor-AI'!Q323</f>
        <v>0</v>
      </c>
      <c r="N325" s="295">
        <f>'Anchor-AI'!R323</f>
        <v>0</v>
      </c>
      <c r="O325" s="295">
        <f>'Anchor-AI'!S323</f>
        <v>0</v>
      </c>
      <c r="P325" s="295">
        <f>'Anchor-AI'!T323</f>
        <v>0</v>
      </c>
      <c r="Q325" s="295">
        <f>'Anchor-AI'!U323</f>
        <v>0</v>
      </c>
      <c r="R325" s="295">
        <f>'Anchor-AI'!V323</f>
        <v>0</v>
      </c>
      <c r="S325" s="295">
        <f>'Anchor-AI'!W323</f>
        <v>0</v>
      </c>
      <c r="T325" s="295">
        <f>'Anchor-AI'!X323</f>
        <v>0</v>
      </c>
      <c r="U325" s="295">
        <f>10*LOG10(1/((Summary!$C$80/10^(R325/10)+Summary!$C$81/10^(S325/10)+Summary!$C$82/10^(T325/10))/Summary!$C$83))</f>
        <v>0</v>
      </c>
      <c r="V325" s="295">
        <f>'Anchor-AI'!Y323</f>
        <v>0</v>
      </c>
      <c r="W325" s="295">
        <f>'Anchor-AI'!Z323</f>
        <v>0</v>
      </c>
      <c r="X325" s="295">
        <f>'Anchor-AI'!AA323</f>
        <v>0</v>
      </c>
      <c r="Y325" s="357">
        <f>'Anchor-AI'!AB323</f>
        <v>0</v>
      </c>
      <c r="Z325" s="357">
        <f>'Anchor-AI'!AC323</f>
        <v>0</v>
      </c>
      <c r="AA325" s="296">
        <f t="shared" si="30"/>
        <v>0</v>
      </c>
      <c r="AC325" s="170">
        <f>'Test-AI'!L323</f>
        <v>0</v>
      </c>
      <c r="AD325" s="167">
        <f>'Test-AI'!M323</f>
        <v>0</v>
      </c>
      <c r="AE325" s="167">
        <f>'Test-AI'!N323</f>
        <v>0</v>
      </c>
      <c r="AF325" s="167">
        <f>'Test-AI'!O323</f>
        <v>0</v>
      </c>
      <c r="AG325" s="167">
        <f>(Summary!$C$63*AD325+Summary!$C$64*AE325+Summary!$C$65*AF325)/Summary!$C$66</f>
        <v>0</v>
      </c>
      <c r="AH325" s="167">
        <f>'Test-AI'!P323</f>
        <v>0</v>
      </c>
      <c r="AI325" s="167">
        <f>'Test-AI'!Q323</f>
        <v>0</v>
      </c>
      <c r="AJ325" s="167">
        <f>'Test-AI'!R323</f>
        <v>0</v>
      </c>
      <c r="AK325" s="167">
        <f>'Test-AI'!S323</f>
        <v>0</v>
      </c>
      <c r="AL325" s="167">
        <f>'Test-AI'!T323</f>
        <v>0</v>
      </c>
      <c r="AM325" s="167">
        <f>'Test-AI'!U323</f>
        <v>0</v>
      </c>
      <c r="AN325" s="167">
        <f>'Test-AI'!V323</f>
        <v>0</v>
      </c>
      <c r="AO325" s="167">
        <f>'Test-AI'!W323</f>
        <v>0</v>
      </c>
      <c r="AP325" s="167">
        <f>'Test-AI'!X323</f>
        <v>0</v>
      </c>
      <c r="AQ325" s="167">
        <f>10*LOG10(1/((Summary!$C$80/10^(AN325/10)+Summary!$C$81/10^(AO325/10)+Summary!$C$82/10^(AP325/10))/Summary!$C$83))</f>
        <v>0</v>
      </c>
      <c r="AR325" s="167">
        <f>'Test-AI'!Y323</f>
        <v>0</v>
      </c>
      <c r="AS325" s="167">
        <f>'Test-AI'!Z323</f>
        <v>0</v>
      </c>
      <c r="AT325" s="295">
        <f>'Test-AI'!AA323</f>
        <v>0</v>
      </c>
      <c r="AU325" s="357">
        <f>'Test-AI'!AB323</f>
        <v>0</v>
      </c>
      <c r="AV325" s="357">
        <f>'Test-AI'!AC323</f>
        <v>0</v>
      </c>
      <c r="AW325" s="296">
        <f t="shared" si="31"/>
        <v>0</v>
      </c>
      <c r="AX325" s="297" t="e">
        <f t="shared" si="32"/>
        <v>#DIV/0!</v>
      </c>
      <c r="AY325" s="298" t="e">
        <f t="shared" si="33"/>
        <v>#DIV/0!</v>
      </c>
      <c r="AZ325" s="297" t="e">
        <f t="shared" si="34"/>
        <v>#DIV/0!</v>
      </c>
      <c r="BA325" s="345" t="e">
        <f t="shared" si="35"/>
        <v>#DIV/0!</v>
      </c>
      <c r="BB325" s="75"/>
      <c r="BC325" s="75"/>
      <c r="BD325" s="565"/>
      <c r="BE325" s="550"/>
      <c r="BF325" s="552"/>
      <c r="BG325" s="552"/>
      <c r="BH325" s="552"/>
      <c r="BI325" s="552"/>
      <c r="BJ325" s="552"/>
      <c r="BK325" s="553"/>
      <c r="BL325" s="552"/>
      <c r="BM325" s="553"/>
      <c r="BN325" s="552"/>
      <c r="BO325" s="546"/>
      <c r="BP325" s="541"/>
      <c r="BQ325" s="546"/>
      <c r="BR325" s="541"/>
      <c r="BS325" s="553"/>
      <c r="BT325" s="552"/>
      <c r="BU325" s="553"/>
      <c r="BV325" s="552"/>
      <c r="BW325" s="553"/>
      <c r="BX325" s="552"/>
      <c r="BY325" s="552"/>
      <c r="BZ325" s="541"/>
      <c r="CA325" s="541"/>
      <c r="CB325" s="552"/>
      <c r="CC325" s="550"/>
      <c r="CD325" s="541"/>
      <c r="CE325" s="546"/>
      <c r="CF325" s="541"/>
      <c r="CG325" s="546"/>
      <c r="CH325" s="541"/>
    </row>
    <row r="326" spans="1:86" ht="17" hidden="1" customHeight="1" thickBot="1" x14ac:dyDescent="0.25">
      <c r="A326" s="485"/>
      <c r="B326" s="485"/>
      <c r="C326" s="485"/>
      <c r="D326" s="590"/>
      <c r="E326" s="558"/>
      <c r="F326" s="239">
        <v>185</v>
      </c>
      <c r="G326" s="294">
        <f>'Anchor-AI'!L324</f>
        <v>0</v>
      </c>
      <c r="H326" s="295">
        <f>'Anchor-AI'!M324</f>
        <v>0</v>
      </c>
      <c r="I326" s="295">
        <f>'Anchor-AI'!N324</f>
        <v>0</v>
      </c>
      <c r="J326" s="295">
        <f>'Anchor-AI'!O324</f>
        <v>0</v>
      </c>
      <c r="K326" s="295">
        <f>(Summary!$C$63*H326+Summary!$C$64*I326+Summary!$C$65*J326)/Summary!$C$66</f>
        <v>0</v>
      </c>
      <c r="L326" s="295">
        <f>'Anchor-AI'!P324</f>
        <v>0</v>
      </c>
      <c r="M326" s="295">
        <f>'Anchor-AI'!Q324</f>
        <v>0</v>
      </c>
      <c r="N326" s="295">
        <f>'Anchor-AI'!R324</f>
        <v>0</v>
      </c>
      <c r="O326" s="295">
        <f>'Anchor-AI'!S324</f>
        <v>0</v>
      </c>
      <c r="P326" s="295">
        <f>'Anchor-AI'!T324</f>
        <v>0</v>
      </c>
      <c r="Q326" s="295">
        <f>'Anchor-AI'!U324</f>
        <v>0</v>
      </c>
      <c r="R326" s="295">
        <f>'Anchor-AI'!V324</f>
        <v>0</v>
      </c>
      <c r="S326" s="295">
        <f>'Anchor-AI'!W324</f>
        <v>0</v>
      </c>
      <c r="T326" s="295">
        <f>'Anchor-AI'!X324</f>
        <v>0</v>
      </c>
      <c r="U326" s="295">
        <f>10*LOG10(1/((Summary!$C$80/10^(R326/10)+Summary!$C$81/10^(S326/10)+Summary!$C$82/10^(T326/10))/Summary!$C$83))</f>
        <v>0</v>
      </c>
      <c r="V326" s="295">
        <f>'Anchor-AI'!Y324</f>
        <v>0</v>
      </c>
      <c r="W326" s="295">
        <f>'Anchor-AI'!Z324</f>
        <v>0</v>
      </c>
      <c r="X326" s="295">
        <f>'Anchor-AI'!AA324</f>
        <v>0</v>
      </c>
      <c r="Y326" s="357">
        <f>'Anchor-AI'!AB324</f>
        <v>0</v>
      </c>
      <c r="Z326" s="357">
        <f>'Anchor-AI'!AC324</f>
        <v>0</v>
      </c>
      <c r="AA326" s="296">
        <f t="shared" si="30"/>
        <v>0</v>
      </c>
      <c r="AC326" s="170">
        <f>'Test-AI'!L324</f>
        <v>0</v>
      </c>
      <c r="AD326" s="167">
        <f>'Test-AI'!M324</f>
        <v>0</v>
      </c>
      <c r="AE326" s="167">
        <f>'Test-AI'!N324</f>
        <v>0</v>
      </c>
      <c r="AF326" s="167">
        <f>'Test-AI'!O324</f>
        <v>0</v>
      </c>
      <c r="AG326" s="167">
        <f>(Summary!$C$63*AD326+Summary!$C$64*AE326+Summary!$C$65*AF326)/Summary!$C$66</f>
        <v>0</v>
      </c>
      <c r="AH326" s="167">
        <f>'Test-AI'!P324</f>
        <v>0</v>
      </c>
      <c r="AI326" s="167">
        <f>'Test-AI'!Q324</f>
        <v>0</v>
      </c>
      <c r="AJ326" s="167">
        <f>'Test-AI'!R324</f>
        <v>0</v>
      </c>
      <c r="AK326" s="167">
        <f>'Test-AI'!S324</f>
        <v>0</v>
      </c>
      <c r="AL326" s="167">
        <f>'Test-AI'!T324</f>
        <v>0</v>
      </c>
      <c r="AM326" s="167">
        <f>'Test-AI'!U324</f>
        <v>0</v>
      </c>
      <c r="AN326" s="167">
        <f>'Test-AI'!V324</f>
        <v>0</v>
      </c>
      <c r="AO326" s="167">
        <f>'Test-AI'!W324</f>
        <v>0</v>
      </c>
      <c r="AP326" s="167">
        <f>'Test-AI'!X324</f>
        <v>0</v>
      </c>
      <c r="AQ326" s="167">
        <f>10*LOG10(1/((Summary!$C$80/10^(AN326/10)+Summary!$C$81/10^(AO326/10)+Summary!$C$82/10^(AP326/10))/Summary!$C$83))</f>
        <v>0</v>
      </c>
      <c r="AR326" s="167">
        <f>'Test-AI'!Y324</f>
        <v>0</v>
      </c>
      <c r="AS326" s="167">
        <f>'Test-AI'!Z324</f>
        <v>0</v>
      </c>
      <c r="AT326" s="295">
        <f>'Test-AI'!AA324</f>
        <v>0</v>
      </c>
      <c r="AU326" s="357">
        <f>'Test-AI'!AB324</f>
        <v>0</v>
      </c>
      <c r="AV326" s="357">
        <f>'Test-AI'!AC324</f>
        <v>0</v>
      </c>
      <c r="AW326" s="296">
        <f t="shared" si="31"/>
        <v>0</v>
      </c>
      <c r="AX326" s="297" t="e">
        <f t="shared" si="32"/>
        <v>#DIV/0!</v>
      </c>
      <c r="AY326" s="298" t="e">
        <f t="shared" si="33"/>
        <v>#DIV/0!</v>
      </c>
      <c r="AZ326" s="297" t="e">
        <f t="shared" si="34"/>
        <v>#DIV/0!</v>
      </c>
      <c r="BA326" s="345" t="e">
        <f t="shared" si="35"/>
        <v>#DIV/0!</v>
      </c>
      <c r="BB326" s="75"/>
      <c r="BC326" s="75"/>
      <c r="BD326" s="574" t="s">
        <v>46</v>
      </c>
      <c r="BE326" s="549" t="e">
        <f t="array" ref="BE326">bdRateExtend($G324:$G327,H324:H327,$AC324:$AC327,AD324:AD327)</f>
        <v>#VALUE!</v>
      </c>
      <c r="BF326" s="552"/>
      <c r="BG326" s="552"/>
      <c r="BH326" s="552"/>
      <c r="BI326" s="552"/>
      <c r="BJ326" s="552"/>
      <c r="BK326" s="551" t="e">
        <f t="array" ref="BK326">bdRateExtend($G324:$G327,L324:L327,$AC324:$AC327,AH324:AH327)</f>
        <v>#VALUE!</v>
      </c>
      <c r="BL326" s="552"/>
      <c r="BM326" s="551" t="e">
        <f t="array" ref="BM326">bdRateExtend($G324:$G327,M324:M327,$AC324:$AC327,AI324:AI327)</f>
        <v>#VALUE!</v>
      </c>
      <c r="BN326" s="552"/>
      <c r="BO326" s="545" t="e">
        <f t="array" ref="BO326">bdRateExtend($G324:$G327,N324:N327,$AC324:$AC327,AJ324:AJ327,"None", FALSE,1)</f>
        <v>#VALUE!</v>
      </c>
      <c r="BP326" s="541"/>
      <c r="BQ326" s="545" t="e">
        <f t="array" ref="BQ326">bdRateExtend($G324:$G327,O324:O327,$AC324:$AC327,AK324:AK327,"None", FALSE,1)</f>
        <v>#VALUE!</v>
      </c>
      <c r="BR326" s="541"/>
      <c r="BS326" s="551" t="e">
        <f t="array" ref="BS326">bdRateExtend($G324:$G327,P324:P327,$AC324:$AC327,AL324:AL327)</f>
        <v>#VALUE!</v>
      </c>
      <c r="BT326" s="552"/>
      <c r="BU326" s="551" t="e">
        <f t="array" ref="BU326">bdRateExtend($G324:$G327,Q324:Q327,$AC324:$AC327,AM324:AM327)</f>
        <v>#VALUE!</v>
      </c>
      <c r="BV326" s="552"/>
      <c r="BW326" s="551" t="e">
        <f t="array" ref="BW326">bdRateExtend($G324:$G327,R324:R327,$AC324:$AC327,AN324:AN327)</f>
        <v>#VALUE!</v>
      </c>
      <c r="BX326" s="552"/>
      <c r="BY326" s="552"/>
      <c r="BZ326" s="541"/>
      <c r="CA326" s="541"/>
      <c r="CB326" s="552"/>
      <c r="CC326" s="560" t="e">
        <f t="array" ref="CC326">bdCAMBIExtend($G324:$G327,V324:V327,$AC324:$AC327,AR324:AR327)</f>
        <v>#VALUE!</v>
      </c>
      <c r="CD326" s="541"/>
      <c r="CE326" s="554">
        <f t="array" ref="CE326">testVMAFRange($G324:$G327,N324:N327,$AC324:$AC327,AJ324:AJ327)</f>
        <v>0</v>
      </c>
      <c r="CF326" s="541"/>
      <c r="CG326" s="554">
        <f t="array" ref="CG326">testVMAFRange($G324:$G327,O324:O327,$AC324:$AC327,AK324:AK327)</f>
        <v>0</v>
      </c>
      <c r="CH326" s="541"/>
    </row>
    <row r="327" spans="1:86" ht="17" hidden="1" customHeight="1" thickBot="1" x14ac:dyDescent="0.25">
      <c r="A327" s="485"/>
      <c r="B327" s="656"/>
      <c r="C327" s="486"/>
      <c r="D327" s="591"/>
      <c r="E327" s="559"/>
      <c r="F327" s="240">
        <v>210</v>
      </c>
      <c r="G327" s="299">
        <f>'Anchor-AI'!L325</f>
        <v>0</v>
      </c>
      <c r="H327" s="300">
        <f>'Anchor-AI'!M325</f>
        <v>0</v>
      </c>
      <c r="I327" s="300">
        <f>'Anchor-AI'!N325</f>
        <v>0</v>
      </c>
      <c r="J327" s="300">
        <f>'Anchor-AI'!O325</f>
        <v>0</v>
      </c>
      <c r="K327" s="295">
        <f>(Summary!$C$63*H327+Summary!$C$64*I327+Summary!$C$65*J327)/Summary!$C$66</f>
        <v>0</v>
      </c>
      <c r="L327" s="300">
        <f>'Anchor-AI'!P325</f>
        <v>0</v>
      </c>
      <c r="M327" s="300">
        <f>'Anchor-AI'!Q325</f>
        <v>0</v>
      </c>
      <c r="N327" s="300">
        <f>'Anchor-AI'!R325</f>
        <v>0</v>
      </c>
      <c r="O327" s="300">
        <f>'Anchor-AI'!S325</f>
        <v>0</v>
      </c>
      <c r="P327" s="300">
        <f>'Anchor-AI'!T325</f>
        <v>0</v>
      </c>
      <c r="Q327" s="300">
        <f>'Anchor-AI'!U325</f>
        <v>0</v>
      </c>
      <c r="R327" s="300">
        <f>'Anchor-AI'!V325</f>
        <v>0</v>
      </c>
      <c r="S327" s="300">
        <f>'Anchor-AI'!W325</f>
        <v>0</v>
      </c>
      <c r="T327" s="300">
        <f>'Anchor-AI'!X325</f>
        <v>0</v>
      </c>
      <c r="U327" s="300">
        <f>10*LOG10(1/((Summary!$C$80/10^(R327/10)+Summary!$C$81/10^(S327/10)+Summary!$C$82/10^(T327/10))/Summary!$C$83))</f>
        <v>0</v>
      </c>
      <c r="V327" s="300">
        <f>'Anchor-AI'!Y325</f>
        <v>0</v>
      </c>
      <c r="W327" s="300">
        <f>'Anchor-AI'!Z325</f>
        <v>0</v>
      </c>
      <c r="X327" s="300">
        <f>'Anchor-AI'!AA325</f>
        <v>0</v>
      </c>
      <c r="Y327" s="357">
        <f>'Anchor-AI'!AB325</f>
        <v>0</v>
      </c>
      <c r="Z327" s="357">
        <f>'Anchor-AI'!AC325</f>
        <v>0</v>
      </c>
      <c r="AA327" s="301">
        <f t="shared" si="30"/>
        <v>0</v>
      </c>
      <c r="AC327" s="171">
        <f>'Test-AI'!L325</f>
        <v>0</v>
      </c>
      <c r="AD327" s="168">
        <f>'Test-AI'!M325</f>
        <v>0</v>
      </c>
      <c r="AE327" s="168">
        <f>'Test-AI'!N325</f>
        <v>0</v>
      </c>
      <c r="AF327" s="168">
        <f>'Test-AI'!O325</f>
        <v>0</v>
      </c>
      <c r="AG327" s="168">
        <f>(Summary!$C$63*AD327+Summary!$C$64*AE327+Summary!$C$65*AF327)/Summary!$C$66</f>
        <v>0</v>
      </c>
      <c r="AH327" s="168">
        <f>'Test-AI'!P325</f>
        <v>0</v>
      </c>
      <c r="AI327" s="168">
        <f>'Test-AI'!Q325</f>
        <v>0</v>
      </c>
      <c r="AJ327" s="168">
        <f>'Test-AI'!R325</f>
        <v>0</v>
      </c>
      <c r="AK327" s="168">
        <f>'Test-AI'!S325</f>
        <v>0</v>
      </c>
      <c r="AL327" s="168">
        <f>'Test-AI'!T325</f>
        <v>0</v>
      </c>
      <c r="AM327" s="168">
        <f>'Test-AI'!U325</f>
        <v>0</v>
      </c>
      <c r="AN327" s="168">
        <f>'Test-AI'!V325</f>
        <v>0</v>
      </c>
      <c r="AO327" s="168">
        <f>'Test-AI'!W325</f>
        <v>0</v>
      </c>
      <c r="AP327" s="168">
        <f>'Test-AI'!X325</f>
        <v>0</v>
      </c>
      <c r="AQ327" s="168">
        <f>10*LOG10(1/((Summary!$C$80/10^(AN327/10)+Summary!$C$81/10^(AO327/10)+Summary!$C$82/10^(AP327/10))/Summary!$C$83))</f>
        <v>0</v>
      </c>
      <c r="AR327" s="168">
        <f>'Test-AI'!Y325</f>
        <v>0</v>
      </c>
      <c r="AS327" s="168">
        <f>'Test-AI'!Z325</f>
        <v>0</v>
      </c>
      <c r="AT327" s="300">
        <f>'Test-AI'!AA325</f>
        <v>0</v>
      </c>
      <c r="AU327" s="357">
        <f>'Test-AI'!AB325</f>
        <v>0</v>
      </c>
      <c r="AV327" s="357">
        <f>'Test-AI'!AC325</f>
        <v>0</v>
      </c>
      <c r="AW327" s="301">
        <f t="shared" si="31"/>
        <v>0</v>
      </c>
      <c r="AX327" s="302" t="e">
        <f t="shared" si="32"/>
        <v>#DIV/0!</v>
      </c>
      <c r="AY327" s="303" t="e">
        <f t="shared" si="33"/>
        <v>#DIV/0!</v>
      </c>
      <c r="AZ327" s="297" t="e">
        <f t="shared" si="34"/>
        <v>#DIV/0!</v>
      </c>
      <c r="BA327" s="345" t="e">
        <f t="shared" si="35"/>
        <v>#DIV/0!</v>
      </c>
      <c r="BB327" s="75"/>
      <c r="BC327" s="75"/>
      <c r="BD327" s="570"/>
      <c r="BE327" s="550"/>
      <c r="BF327" s="553"/>
      <c r="BG327" s="553"/>
      <c r="BH327" s="553"/>
      <c r="BI327" s="553"/>
      <c r="BJ327" s="553"/>
      <c r="BK327" s="553"/>
      <c r="BL327" s="553"/>
      <c r="BM327" s="553"/>
      <c r="BN327" s="553"/>
      <c r="BO327" s="546"/>
      <c r="BP327" s="544"/>
      <c r="BQ327" s="546"/>
      <c r="BR327" s="544"/>
      <c r="BS327" s="553"/>
      <c r="BT327" s="553"/>
      <c r="BU327" s="553"/>
      <c r="BV327" s="553"/>
      <c r="BW327" s="553"/>
      <c r="BX327" s="553"/>
      <c r="BY327" s="553"/>
      <c r="BZ327" s="544"/>
      <c r="CA327" s="544"/>
      <c r="CB327" s="553"/>
      <c r="CC327" s="550"/>
      <c r="CD327" s="541"/>
      <c r="CE327" s="546"/>
      <c r="CF327" s="544"/>
      <c r="CG327" s="546"/>
      <c r="CH327" s="544"/>
    </row>
    <row r="328" spans="1:86" ht="17" hidden="1" customHeight="1" thickBot="1" x14ac:dyDescent="0.25">
      <c r="A328" s="485"/>
      <c r="B328" s="595" t="s">
        <v>148</v>
      </c>
      <c r="C328" s="586" t="s">
        <v>87</v>
      </c>
      <c r="D328" s="589">
        <v>60</v>
      </c>
      <c r="E328" s="557">
        <v>8</v>
      </c>
      <c r="F328" s="238">
        <v>85</v>
      </c>
      <c r="G328" s="289">
        <f>'Anchor-AI'!L326</f>
        <v>0</v>
      </c>
      <c r="H328" s="290">
        <f>'Anchor-AI'!M326</f>
        <v>0</v>
      </c>
      <c r="I328" s="290">
        <f>'Anchor-AI'!N326</f>
        <v>0</v>
      </c>
      <c r="J328" s="290">
        <f>'Anchor-AI'!O326</f>
        <v>0</v>
      </c>
      <c r="K328" s="290">
        <f>(Summary!$C$63*H328+Summary!$C$64*I328+Summary!$C$65*J328)/Summary!$C$66</f>
        <v>0</v>
      </c>
      <c r="L328" s="290">
        <f>'Anchor-AI'!P326</f>
        <v>0</v>
      </c>
      <c r="M328" s="290">
        <f>'Anchor-AI'!Q326</f>
        <v>0</v>
      </c>
      <c r="N328" s="290">
        <f>'Anchor-AI'!R326</f>
        <v>0</v>
      </c>
      <c r="O328" s="290">
        <f>'Anchor-AI'!S326</f>
        <v>0</v>
      </c>
      <c r="P328" s="290">
        <f>'Anchor-AI'!T326</f>
        <v>0</v>
      </c>
      <c r="Q328" s="290">
        <f>'Anchor-AI'!U326</f>
        <v>0</v>
      </c>
      <c r="R328" s="290">
        <f>'Anchor-AI'!V326</f>
        <v>0</v>
      </c>
      <c r="S328" s="290">
        <f>'Anchor-AI'!W326</f>
        <v>0</v>
      </c>
      <c r="T328" s="290">
        <f>'Anchor-AI'!X326</f>
        <v>0</v>
      </c>
      <c r="U328" s="290">
        <f>10*LOG10(1/((Summary!$C$80/10^(R328/10)+Summary!$C$81/10^(S328/10)+Summary!$C$82/10^(T328/10))/Summary!$C$83))</f>
        <v>0</v>
      </c>
      <c r="V328" s="290">
        <f>'Anchor-AI'!Y326</f>
        <v>0</v>
      </c>
      <c r="W328" s="290">
        <f>'Anchor-AI'!Z326</f>
        <v>0</v>
      </c>
      <c r="X328" s="290">
        <f>'Anchor-AI'!AA326</f>
        <v>0</v>
      </c>
      <c r="Y328" s="360">
        <f>'Anchor-AI'!AB326</f>
        <v>0</v>
      </c>
      <c r="Z328" s="360">
        <f>'Anchor-AI'!AC326</f>
        <v>0</v>
      </c>
      <c r="AA328" s="291">
        <f t="shared" si="30"/>
        <v>0</v>
      </c>
      <c r="AC328" s="169">
        <f>'Test-AI'!L326</f>
        <v>0</v>
      </c>
      <c r="AD328" s="166">
        <f>'Test-AI'!M326</f>
        <v>0</v>
      </c>
      <c r="AE328" s="166">
        <f>'Test-AI'!N326</f>
        <v>0</v>
      </c>
      <c r="AF328" s="166">
        <f>'Test-AI'!O326</f>
        <v>0</v>
      </c>
      <c r="AG328" s="166">
        <f>(Summary!$C$63*AD328+Summary!$C$64*AE328+Summary!$C$65*AF328)/Summary!$C$66</f>
        <v>0</v>
      </c>
      <c r="AH328" s="166">
        <f>'Test-AI'!P326</f>
        <v>0</v>
      </c>
      <c r="AI328" s="166">
        <f>'Test-AI'!Q326</f>
        <v>0</v>
      </c>
      <c r="AJ328" s="166">
        <f>'Test-AI'!R326</f>
        <v>0</v>
      </c>
      <c r="AK328" s="166">
        <f>'Test-AI'!S326</f>
        <v>0</v>
      </c>
      <c r="AL328" s="166">
        <f>'Test-AI'!T326</f>
        <v>0</v>
      </c>
      <c r="AM328" s="166">
        <f>'Test-AI'!U326</f>
        <v>0</v>
      </c>
      <c r="AN328" s="166">
        <f>'Test-AI'!V326</f>
        <v>0</v>
      </c>
      <c r="AO328" s="166">
        <f>'Test-AI'!W326</f>
        <v>0</v>
      </c>
      <c r="AP328" s="166">
        <f>'Test-AI'!X326</f>
        <v>0</v>
      </c>
      <c r="AQ328" s="166">
        <f>10*LOG10(1/((Summary!$C$80/10^(AN328/10)+Summary!$C$81/10^(AO328/10)+Summary!$C$82/10^(AP328/10))/Summary!$C$83))</f>
        <v>0</v>
      </c>
      <c r="AR328" s="166">
        <f>'Test-AI'!Y326</f>
        <v>0</v>
      </c>
      <c r="AS328" s="166">
        <f>'Test-AI'!Z326</f>
        <v>0</v>
      </c>
      <c r="AT328" s="290">
        <f>'Test-AI'!AA326</f>
        <v>0</v>
      </c>
      <c r="AU328" s="356">
        <f>'Test-AI'!AB326</f>
        <v>0</v>
      </c>
      <c r="AV328" s="356">
        <f>'Test-AI'!AC326</f>
        <v>0</v>
      </c>
      <c r="AW328" s="291">
        <f t="shared" si="31"/>
        <v>0</v>
      </c>
      <c r="AX328" s="292" t="e">
        <f t="shared" si="32"/>
        <v>#DIV/0!</v>
      </c>
      <c r="AY328" s="293" t="e">
        <f t="shared" si="33"/>
        <v>#DIV/0!</v>
      </c>
      <c r="AZ328" s="292" t="e">
        <f t="shared" si="34"/>
        <v>#DIV/0!</v>
      </c>
      <c r="BA328" s="344" t="e">
        <f t="shared" si="35"/>
        <v>#DIV/0!</v>
      </c>
      <c r="BB328" s="75"/>
      <c r="BC328" s="75"/>
      <c r="BD328" s="572" t="s">
        <v>39</v>
      </c>
      <c r="BE328" s="549" t="e">
        <f t="array" ref="BE328">bdRateExtend($G328:$G331,H328:H331,$AC328:$AC331,AD328:AD331)</f>
        <v>#VALUE!</v>
      </c>
      <c r="BF328" s="551" t="e">
        <f t="array" ref="BF328">bdRateExtend($G328:$G333,H328:H333,$AC328:$AC333,AD328:AD333)</f>
        <v>#VALUE!</v>
      </c>
      <c r="BG328" s="551" t="e">
        <f t="array" ref="BG328">bdRateExtend($G328:$G333,I328:I333,$AC328:$AC333,AE328:AE333)</f>
        <v>#VALUE!</v>
      </c>
      <c r="BH328" s="551" t="e">
        <f t="array" ref="BH328">bdRateExtend($G328:$G333,J328:J333,$AC328:$AC333,AF328:AF333)</f>
        <v>#VALUE!</v>
      </c>
      <c r="BI328" s="551" t="e">
        <f t="array" ref="BI328">bdRateExtend($G328:$G333,K328:K333,$AC328:$AC333,AG328:AG333)</f>
        <v>#VALUE!</v>
      </c>
      <c r="BJ328" s="575" t="e">
        <f>(Summary!$C$94*BF328+Summary!$C$95*BG328+Summary!$C$96*BH328)/Summary!$C$97</f>
        <v>#VALUE!</v>
      </c>
      <c r="BK328" s="551" t="e">
        <f t="array" ref="BK328">bdRateExtend($G328:$G331,L328:L331,$AC328:$AC331,AH328:AH331)</f>
        <v>#VALUE!</v>
      </c>
      <c r="BL328" s="551" t="e">
        <f t="array" ref="BL328">bdRateExtend($G328:$G333,L328:L333,$AC328:$AC333,AH328:AH333)</f>
        <v>#VALUE!</v>
      </c>
      <c r="BM328" s="551" t="e">
        <f t="array" ref="BM328">bdRateExtend($G328:$G331,M328:M331,$AC328:$AC331,AI328:AI331)</f>
        <v>#VALUE!</v>
      </c>
      <c r="BN328" s="551" t="e">
        <f t="array" ref="BN328">bdRateExtend($G328:$G333,M328:M333,$AC328:$AC333,AI328:AI333)</f>
        <v>#VALUE!</v>
      </c>
      <c r="BO328" s="548" t="e">
        <f t="array" ref="BO328">bdRateExtend($G328:$G331,N328:N331,$AC328:$AC331,AJ328:AJ331,"None", FALSE,1)</f>
        <v>#VALUE!</v>
      </c>
      <c r="BP328" s="585" t="e">
        <f t="array" ref="BP328">bdRateExtend($G328:$G333,N328:N333,$AC328:$AC333,AJ328:AJ333,"None", FALSE,1)</f>
        <v>#VALUE!</v>
      </c>
      <c r="BQ328" s="548" t="e">
        <f t="array" ref="BQ328">bdRateExtend($G328:$G331,O328:O331,$AC328:$AC331,AK328:AK331,"None", FALSE,1)</f>
        <v>#VALUE!</v>
      </c>
      <c r="BR328" s="585" t="e">
        <f t="array" ref="BR328">bdRateExtend($G328:$G333,O328:O333,$AC328:$AC333,AK328:AK333,"None", FALSE,1)</f>
        <v>#VALUE!</v>
      </c>
      <c r="BS328" s="551" t="e">
        <f t="array" ref="BS328">bdRateExtend($G328:$G331,P328:P331,$AC328:$AC331,AL328:AL331)</f>
        <v>#VALUE!</v>
      </c>
      <c r="BT328" s="551" t="e">
        <f t="array" ref="BT328">bdRateExtend($G328:$G333,P328:P333,$AC328:$AC333,AL328:AL333)</f>
        <v>#VALUE!</v>
      </c>
      <c r="BU328" s="551" t="e">
        <f t="array" ref="BU328">bdRateExtend($G328:$G331,Q328:Q331,$AC328:$AC331,AM328:AM331)</f>
        <v>#VALUE!</v>
      </c>
      <c r="BV328" s="551" t="e">
        <f t="array" ref="BV328">bdRateExtend($G328:$G333,Q328:Q333,$AC328:$AC333,AM328:AM333)</f>
        <v>#VALUE!</v>
      </c>
      <c r="BW328" s="551" t="e">
        <f t="array" ref="BW328">bdRateExtend($G328:$G331,R328:R331,$AC328:$AC331,AN328:AN331)</f>
        <v>#VALUE!</v>
      </c>
      <c r="BX328" s="551" t="e">
        <f t="array" ref="BX328">bdRateExtend($G328:$G333,R328:R333,$AC328:$AC333,AN328:AN333)</f>
        <v>#VALUE!</v>
      </c>
      <c r="BY328" s="551" t="e">
        <f t="array" ref="BY328">bdRateExtend($G328:$G333,S328:S333,$AC328:$AC333,AO328:AO333)</f>
        <v>#VALUE!</v>
      </c>
      <c r="BZ328" s="555" t="e">
        <f t="array" ref="BZ328">bdRateExtend($G328:$G333,T328:T333,$AC328:$AC333,AP328:AP333)</f>
        <v>#VALUE!</v>
      </c>
      <c r="CA328" s="555" t="e">
        <f t="array" ref="CA328">bdRateExtend($G328:$G333,U328:U333,$AC328:$AC333,AQ328:AQ333)</f>
        <v>#VALUE!</v>
      </c>
      <c r="CB328" s="575" t="e">
        <f>(Summary!$C$108*BX328+Summary!$C$109*BY328+Summary!$C$110*BZ328)/Summary!$C$111</f>
        <v>#VALUE!</v>
      </c>
      <c r="CC328" s="561" t="e">
        <f t="array" ref="CC328">bdCAMBIExtend($G328:$G331,V328:V331,$AC328:$AC331,AR328:AR331)</f>
        <v>#VALUE!</v>
      </c>
      <c r="CD328" s="561" t="e">
        <f t="array" ref="CD328">bdCAMBIExtend($G328:$G333,V328:V333,$AC328:$AC333,AR328:AR333)</f>
        <v>#VALUE!</v>
      </c>
      <c r="CE328" s="547">
        <f t="array" ref="CE328">testVMAFRange($G328:$G331,N328:N331,$AC328:$AC331,AJ328:AJ331)</f>
        <v>0</v>
      </c>
      <c r="CF328" s="543">
        <f t="array" ref="CF328">testVMAFRange($G328:$G333,N328:N333,$AC328:$AC333,AJ328:AJ333)</f>
        <v>0</v>
      </c>
      <c r="CG328" s="547">
        <f t="array" ref="CG328">testVMAFRange($G328:$G331,O328:O331,$AC328:$AC331,AK328:AK331)</f>
        <v>0</v>
      </c>
      <c r="CH328" s="543">
        <f t="array" ref="CH328">testVMAFRange($G328:$G333,O328:O333,$AC328:$AC333,AK328:AK333)</f>
        <v>0</v>
      </c>
    </row>
    <row r="329" spans="1:86" ht="17" hidden="1" customHeight="1" x14ac:dyDescent="0.2">
      <c r="A329" s="485"/>
      <c r="B329" s="566"/>
      <c r="C329" s="485"/>
      <c r="D329" s="590"/>
      <c r="E329" s="558"/>
      <c r="F329" s="239">
        <v>110</v>
      </c>
      <c r="G329" s="294">
        <f>'Anchor-AI'!L327</f>
        <v>0</v>
      </c>
      <c r="H329" s="295">
        <f>'Anchor-AI'!M327</f>
        <v>0</v>
      </c>
      <c r="I329" s="295">
        <f>'Anchor-AI'!N327</f>
        <v>0</v>
      </c>
      <c r="J329" s="295">
        <f>'Anchor-AI'!O327</f>
        <v>0</v>
      </c>
      <c r="K329" s="295">
        <f>(Summary!$C$63*H329+Summary!$C$64*I329+Summary!$C$65*J329)/Summary!$C$66</f>
        <v>0</v>
      </c>
      <c r="L329" s="295">
        <f>'Anchor-AI'!P327</f>
        <v>0</v>
      </c>
      <c r="M329" s="295">
        <f>'Anchor-AI'!Q327</f>
        <v>0</v>
      </c>
      <c r="N329" s="295">
        <f>'Anchor-AI'!R327</f>
        <v>0</v>
      </c>
      <c r="O329" s="295">
        <f>'Anchor-AI'!S327</f>
        <v>0</v>
      </c>
      <c r="P329" s="295">
        <f>'Anchor-AI'!T327</f>
        <v>0</v>
      </c>
      <c r="Q329" s="295">
        <f>'Anchor-AI'!U327</f>
        <v>0</v>
      </c>
      <c r="R329" s="295">
        <f>'Anchor-AI'!V327</f>
        <v>0</v>
      </c>
      <c r="S329" s="295">
        <f>'Anchor-AI'!W327</f>
        <v>0</v>
      </c>
      <c r="T329" s="295">
        <f>'Anchor-AI'!X327</f>
        <v>0</v>
      </c>
      <c r="U329" s="295">
        <f>10*LOG10(1/((Summary!$C$80/10^(R329/10)+Summary!$C$81/10^(S329/10)+Summary!$C$82/10^(T329/10))/Summary!$C$83))</f>
        <v>0</v>
      </c>
      <c r="V329" s="295">
        <f>'Anchor-AI'!Y327</f>
        <v>0</v>
      </c>
      <c r="W329" s="295">
        <f>'Anchor-AI'!Z327</f>
        <v>0</v>
      </c>
      <c r="X329" s="295">
        <f>'Anchor-AI'!AA327</f>
        <v>0</v>
      </c>
      <c r="Y329" s="357">
        <f>'Anchor-AI'!AB327</f>
        <v>0</v>
      </c>
      <c r="Z329" s="357">
        <f>'Anchor-AI'!AC327</f>
        <v>0</v>
      </c>
      <c r="AA329" s="296">
        <f t="shared" si="30"/>
        <v>0</v>
      </c>
      <c r="AC329" s="170">
        <f>'Test-AI'!L327</f>
        <v>0</v>
      </c>
      <c r="AD329" s="167">
        <f>'Test-AI'!M327</f>
        <v>0</v>
      </c>
      <c r="AE329" s="167">
        <f>'Test-AI'!N327</f>
        <v>0</v>
      </c>
      <c r="AF329" s="167">
        <f>'Test-AI'!O327</f>
        <v>0</v>
      </c>
      <c r="AG329" s="167">
        <f>(Summary!$C$63*AD329+Summary!$C$64*AE329+Summary!$C$65*AF329)/Summary!$C$66</f>
        <v>0</v>
      </c>
      <c r="AH329" s="167">
        <f>'Test-AI'!P327</f>
        <v>0</v>
      </c>
      <c r="AI329" s="167">
        <f>'Test-AI'!Q327</f>
        <v>0</v>
      </c>
      <c r="AJ329" s="167">
        <f>'Test-AI'!R327</f>
        <v>0</v>
      </c>
      <c r="AK329" s="167">
        <f>'Test-AI'!S327</f>
        <v>0</v>
      </c>
      <c r="AL329" s="167">
        <f>'Test-AI'!T327</f>
        <v>0</v>
      </c>
      <c r="AM329" s="167">
        <f>'Test-AI'!U327</f>
        <v>0</v>
      </c>
      <c r="AN329" s="167">
        <f>'Test-AI'!V327</f>
        <v>0</v>
      </c>
      <c r="AO329" s="167">
        <f>'Test-AI'!W327</f>
        <v>0</v>
      </c>
      <c r="AP329" s="167">
        <f>'Test-AI'!X327</f>
        <v>0</v>
      </c>
      <c r="AQ329" s="167">
        <f>10*LOG10(1/((Summary!$C$80/10^(AN329/10)+Summary!$C$81/10^(AO329/10)+Summary!$C$82/10^(AP329/10))/Summary!$C$83))</f>
        <v>0</v>
      </c>
      <c r="AR329" s="167">
        <f>'Test-AI'!Y327</f>
        <v>0</v>
      </c>
      <c r="AS329" s="167">
        <f>'Test-AI'!Z327</f>
        <v>0</v>
      </c>
      <c r="AT329" s="295">
        <f>'Test-AI'!AA327</f>
        <v>0</v>
      </c>
      <c r="AU329" s="357">
        <f>'Test-AI'!AB327</f>
        <v>0</v>
      </c>
      <c r="AV329" s="357">
        <f>'Test-AI'!AC327</f>
        <v>0</v>
      </c>
      <c r="AW329" s="296">
        <f t="shared" si="31"/>
        <v>0</v>
      </c>
      <c r="AX329" s="297" t="e">
        <f t="shared" si="32"/>
        <v>#DIV/0!</v>
      </c>
      <c r="AY329" s="298" t="e">
        <f t="shared" si="33"/>
        <v>#DIV/0!</v>
      </c>
      <c r="AZ329" s="297" t="e">
        <f t="shared" si="34"/>
        <v>#DIV/0!</v>
      </c>
      <c r="BA329" s="345" t="e">
        <f t="shared" si="35"/>
        <v>#DIV/0!</v>
      </c>
      <c r="BB329" s="75"/>
      <c r="BC329" s="75"/>
      <c r="BD329" s="565"/>
      <c r="BE329" s="550"/>
      <c r="BF329" s="552"/>
      <c r="BG329" s="552"/>
      <c r="BH329" s="552"/>
      <c r="BI329" s="552"/>
      <c r="BJ329" s="552"/>
      <c r="BK329" s="553"/>
      <c r="BL329" s="552"/>
      <c r="BM329" s="553"/>
      <c r="BN329" s="552"/>
      <c r="BO329" s="546"/>
      <c r="BP329" s="541"/>
      <c r="BQ329" s="546"/>
      <c r="BR329" s="541"/>
      <c r="BS329" s="553"/>
      <c r="BT329" s="552"/>
      <c r="BU329" s="553"/>
      <c r="BV329" s="552"/>
      <c r="BW329" s="553"/>
      <c r="BX329" s="552"/>
      <c r="BY329" s="552"/>
      <c r="BZ329" s="541"/>
      <c r="CA329" s="541"/>
      <c r="CB329" s="552"/>
      <c r="CC329" s="553"/>
      <c r="CD329" s="552"/>
      <c r="CE329" s="546"/>
      <c r="CF329" s="541"/>
      <c r="CG329" s="546"/>
      <c r="CH329" s="541"/>
    </row>
    <row r="330" spans="1:86" ht="17" hidden="1" customHeight="1" x14ac:dyDescent="0.2">
      <c r="A330" s="485"/>
      <c r="B330" s="566"/>
      <c r="C330" s="485"/>
      <c r="D330" s="590"/>
      <c r="E330" s="558"/>
      <c r="F330" s="239">
        <v>135</v>
      </c>
      <c r="G330" s="294">
        <f>'Anchor-AI'!L328</f>
        <v>0</v>
      </c>
      <c r="H330" s="295">
        <f>'Anchor-AI'!M328</f>
        <v>0</v>
      </c>
      <c r="I330" s="295">
        <f>'Anchor-AI'!N328</f>
        <v>0</v>
      </c>
      <c r="J330" s="295">
        <f>'Anchor-AI'!O328</f>
        <v>0</v>
      </c>
      <c r="K330" s="295">
        <f>(Summary!$C$63*H330+Summary!$C$64*I330+Summary!$C$65*J330)/Summary!$C$66</f>
        <v>0</v>
      </c>
      <c r="L330" s="295">
        <f>'Anchor-AI'!P328</f>
        <v>0</v>
      </c>
      <c r="M330" s="295">
        <f>'Anchor-AI'!Q328</f>
        <v>0</v>
      </c>
      <c r="N330" s="295">
        <f>'Anchor-AI'!R328</f>
        <v>0</v>
      </c>
      <c r="O330" s="295">
        <f>'Anchor-AI'!S328</f>
        <v>0</v>
      </c>
      <c r="P330" s="295">
        <f>'Anchor-AI'!T328</f>
        <v>0</v>
      </c>
      <c r="Q330" s="295">
        <f>'Anchor-AI'!U328</f>
        <v>0</v>
      </c>
      <c r="R330" s="295">
        <f>'Anchor-AI'!V328</f>
        <v>0</v>
      </c>
      <c r="S330" s="295">
        <f>'Anchor-AI'!W328</f>
        <v>0</v>
      </c>
      <c r="T330" s="295">
        <f>'Anchor-AI'!X328</f>
        <v>0</v>
      </c>
      <c r="U330" s="295">
        <f>10*LOG10(1/((Summary!$C$80/10^(R330/10)+Summary!$C$81/10^(S330/10)+Summary!$C$82/10^(T330/10))/Summary!$C$83))</f>
        <v>0</v>
      </c>
      <c r="V330" s="295">
        <f>'Anchor-AI'!Y328</f>
        <v>0</v>
      </c>
      <c r="W330" s="295">
        <f>'Anchor-AI'!Z328</f>
        <v>0</v>
      </c>
      <c r="X330" s="295">
        <f>'Anchor-AI'!AA328</f>
        <v>0</v>
      </c>
      <c r="Y330" s="357">
        <f>'Anchor-AI'!AB328</f>
        <v>0</v>
      </c>
      <c r="Z330" s="357">
        <f>'Anchor-AI'!AC328</f>
        <v>0</v>
      </c>
      <c r="AA330" s="296">
        <f t="shared" si="30"/>
        <v>0</v>
      </c>
      <c r="AC330" s="170">
        <f>'Test-AI'!L328</f>
        <v>0</v>
      </c>
      <c r="AD330" s="167">
        <f>'Test-AI'!M328</f>
        <v>0</v>
      </c>
      <c r="AE330" s="167">
        <f>'Test-AI'!N328</f>
        <v>0</v>
      </c>
      <c r="AF330" s="167">
        <f>'Test-AI'!O328</f>
        <v>0</v>
      </c>
      <c r="AG330" s="167">
        <f>(Summary!$C$63*AD330+Summary!$C$64*AE330+Summary!$C$65*AF330)/Summary!$C$66</f>
        <v>0</v>
      </c>
      <c r="AH330" s="167">
        <f>'Test-AI'!P328</f>
        <v>0</v>
      </c>
      <c r="AI330" s="167">
        <f>'Test-AI'!Q328</f>
        <v>0</v>
      </c>
      <c r="AJ330" s="167">
        <f>'Test-AI'!R328</f>
        <v>0</v>
      </c>
      <c r="AK330" s="167">
        <f>'Test-AI'!S328</f>
        <v>0</v>
      </c>
      <c r="AL330" s="167">
        <f>'Test-AI'!T328</f>
        <v>0</v>
      </c>
      <c r="AM330" s="167">
        <f>'Test-AI'!U328</f>
        <v>0</v>
      </c>
      <c r="AN330" s="167">
        <f>'Test-AI'!V328</f>
        <v>0</v>
      </c>
      <c r="AO330" s="167">
        <f>'Test-AI'!W328</f>
        <v>0</v>
      </c>
      <c r="AP330" s="167">
        <f>'Test-AI'!X328</f>
        <v>0</v>
      </c>
      <c r="AQ330" s="167">
        <f>10*LOG10(1/((Summary!$C$80/10^(AN330/10)+Summary!$C$81/10^(AO330/10)+Summary!$C$82/10^(AP330/10))/Summary!$C$83))</f>
        <v>0</v>
      </c>
      <c r="AR330" s="167">
        <f>'Test-AI'!Y328</f>
        <v>0</v>
      </c>
      <c r="AS330" s="167">
        <f>'Test-AI'!Z328</f>
        <v>0</v>
      </c>
      <c r="AT330" s="295">
        <f>'Test-AI'!AA328</f>
        <v>0</v>
      </c>
      <c r="AU330" s="357">
        <f>'Test-AI'!AB328</f>
        <v>0</v>
      </c>
      <c r="AV330" s="357">
        <f>'Test-AI'!AC328</f>
        <v>0</v>
      </c>
      <c r="AW330" s="296">
        <f t="shared" si="31"/>
        <v>0</v>
      </c>
      <c r="AX330" s="297" t="e">
        <f t="shared" si="32"/>
        <v>#DIV/0!</v>
      </c>
      <c r="AY330" s="298" t="e">
        <f t="shared" si="33"/>
        <v>#DIV/0!</v>
      </c>
      <c r="AZ330" s="297" t="e">
        <f t="shared" si="34"/>
        <v>#DIV/0!</v>
      </c>
      <c r="BA330" s="345" t="e">
        <f t="shared" si="35"/>
        <v>#DIV/0!</v>
      </c>
      <c r="BB330" s="75"/>
      <c r="BC330" s="75"/>
      <c r="BD330" s="573" t="s">
        <v>147</v>
      </c>
      <c r="BE330" s="549" t="e">
        <f t="array" ref="BE330">bdRateExtend($G329:$G332,H329:H332,$AC329:$AC332,AD329:AD332)</f>
        <v>#VALUE!</v>
      </c>
      <c r="BF330" s="552"/>
      <c r="BG330" s="552"/>
      <c r="BH330" s="552"/>
      <c r="BI330" s="552"/>
      <c r="BJ330" s="552"/>
      <c r="BK330" s="551" t="e">
        <f t="array" ref="BK330">bdRateExtend($G329:$G332,L329:L332,$AC329:$AC332,AH329:AH332)</f>
        <v>#VALUE!</v>
      </c>
      <c r="BL330" s="552"/>
      <c r="BM330" s="551" t="e">
        <f t="array" ref="BM330">bdRateExtend($G329:$G332,M329:M332,$AC329:$AC332,AI329:AI332)</f>
        <v>#VALUE!</v>
      </c>
      <c r="BN330" s="552"/>
      <c r="BO330" s="545" t="e">
        <f t="array" ref="BO330">bdRateExtend($G329:$G332,N329:N332,$AC329:$AC332,AJ329:AJ332,"None", FALSE,1)</f>
        <v>#VALUE!</v>
      </c>
      <c r="BP330" s="541"/>
      <c r="BQ330" s="545" t="e">
        <f t="array" ref="BQ330">bdRateExtend($G329:$G332,O329:O332,$AC329:$AC332,AK329:AK332,"None", FALSE,1)</f>
        <v>#VALUE!</v>
      </c>
      <c r="BR330" s="541"/>
      <c r="BS330" s="551" t="e">
        <f t="array" ref="BS330">bdRateExtend($G329:$G332,P329:P332,$AC329:$AC332,AL329:AL332)</f>
        <v>#VALUE!</v>
      </c>
      <c r="BT330" s="552"/>
      <c r="BU330" s="551" t="e">
        <f t="array" ref="BU330">bdRateExtend($G329:$G332,Q329:Q332,$AC329:$AC332,AM329:AM332)</f>
        <v>#VALUE!</v>
      </c>
      <c r="BV330" s="552"/>
      <c r="BW330" s="551" t="e">
        <f t="array" ref="BW330">bdRateExtend($G329:$G332,R329:R332,$AC329:$AC332,AN329:AN332)</f>
        <v>#VALUE!</v>
      </c>
      <c r="BX330" s="552"/>
      <c r="BY330" s="552"/>
      <c r="BZ330" s="541"/>
      <c r="CA330" s="541"/>
      <c r="CB330" s="552"/>
      <c r="CC330" s="561" t="e">
        <f t="array" ref="CC330">bdCAMBIExtend($G329:$G332,V329:V332,$AC329:$AC332,AR329:AR332)</f>
        <v>#VALUE!</v>
      </c>
      <c r="CD330" s="552"/>
      <c r="CE330" s="554">
        <f t="array" ref="CE330">testVMAFRange($G329:$G332,N329:N332,$AC329:$AC332,AJ329:AJ332)</f>
        <v>0</v>
      </c>
      <c r="CF330" s="541"/>
      <c r="CG330" s="554">
        <f t="array" ref="CG330">testVMAFRange($G329:$G332,O329:O332,$AC329:$AC332,AK329:AK332)</f>
        <v>0</v>
      </c>
      <c r="CH330" s="541"/>
    </row>
    <row r="331" spans="1:86" ht="17" hidden="1" customHeight="1" x14ac:dyDescent="0.2">
      <c r="A331" s="485"/>
      <c r="B331" s="566"/>
      <c r="C331" s="485"/>
      <c r="D331" s="590"/>
      <c r="E331" s="558"/>
      <c r="F331" s="239">
        <v>160</v>
      </c>
      <c r="G331" s="294">
        <f>'Anchor-AI'!L329</f>
        <v>0</v>
      </c>
      <c r="H331" s="295">
        <f>'Anchor-AI'!M329</f>
        <v>0</v>
      </c>
      <c r="I331" s="295">
        <f>'Anchor-AI'!N329</f>
        <v>0</v>
      </c>
      <c r="J331" s="295">
        <f>'Anchor-AI'!O329</f>
        <v>0</v>
      </c>
      <c r="K331" s="295">
        <f>(Summary!$C$63*H331+Summary!$C$64*I331+Summary!$C$65*J331)/Summary!$C$66</f>
        <v>0</v>
      </c>
      <c r="L331" s="295">
        <f>'Anchor-AI'!P329</f>
        <v>0</v>
      </c>
      <c r="M331" s="295">
        <f>'Anchor-AI'!Q329</f>
        <v>0</v>
      </c>
      <c r="N331" s="295">
        <f>'Anchor-AI'!R329</f>
        <v>0</v>
      </c>
      <c r="O331" s="295">
        <f>'Anchor-AI'!S329</f>
        <v>0</v>
      </c>
      <c r="P331" s="295">
        <f>'Anchor-AI'!T329</f>
        <v>0</v>
      </c>
      <c r="Q331" s="295">
        <f>'Anchor-AI'!U329</f>
        <v>0</v>
      </c>
      <c r="R331" s="295">
        <f>'Anchor-AI'!V329</f>
        <v>0</v>
      </c>
      <c r="S331" s="295">
        <f>'Anchor-AI'!W329</f>
        <v>0</v>
      </c>
      <c r="T331" s="295">
        <f>'Anchor-AI'!X329</f>
        <v>0</v>
      </c>
      <c r="U331" s="295">
        <f>10*LOG10(1/((Summary!$C$80/10^(R331/10)+Summary!$C$81/10^(S331/10)+Summary!$C$82/10^(T331/10))/Summary!$C$83))</f>
        <v>0</v>
      </c>
      <c r="V331" s="295">
        <f>'Anchor-AI'!Y329</f>
        <v>0</v>
      </c>
      <c r="W331" s="295">
        <f>'Anchor-AI'!Z329</f>
        <v>0</v>
      </c>
      <c r="X331" s="295">
        <f>'Anchor-AI'!AA329</f>
        <v>0</v>
      </c>
      <c r="Y331" s="357">
        <f>'Anchor-AI'!AB329</f>
        <v>0</v>
      </c>
      <c r="Z331" s="357">
        <f>'Anchor-AI'!AC329</f>
        <v>0</v>
      </c>
      <c r="AA331" s="296">
        <f t="shared" si="30"/>
        <v>0</v>
      </c>
      <c r="AC331" s="170">
        <f>'Test-AI'!L329</f>
        <v>0</v>
      </c>
      <c r="AD331" s="167">
        <f>'Test-AI'!M329</f>
        <v>0</v>
      </c>
      <c r="AE331" s="167">
        <f>'Test-AI'!N329</f>
        <v>0</v>
      </c>
      <c r="AF331" s="167">
        <f>'Test-AI'!O329</f>
        <v>0</v>
      </c>
      <c r="AG331" s="167">
        <f>(Summary!$C$63*AD331+Summary!$C$64*AE331+Summary!$C$65*AF331)/Summary!$C$66</f>
        <v>0</v>
      </c>
      <c r="AH331" s="167">
        <f>'Test-AI'!P329</f>
        <v>0</v>
      </c>
      <c r="AI331" s="167">
        <f>'Test-AI'!Q329</f>
        <v>0</v>
      </c>
      <c r="AJ331" s="167">
        <f>'Test-AI'!R329</f>
        <v>0</v>
      </c>
      <c r="AK331" s="167">
        <f>'Test-AI'!S329</f>
        <v>0</v>
      </c>
      <c r="AL331" s="167">
        <f>'Test-AI'!T329</f>
        <v>0</v>
      </c>
      <c r="AM331" s="167">
        <f>'Test-AI'!U329</f>
        <v>0</v>
      </c>
      <c r="AN331" s="167">
        <f>'Test-AI'!V329</f>
        <v>0</v>
      </c>
      <c r="AO331" s="167">
        <f>'Test-AI'!W329</f>
        <v>0</v>
      </c>
      <c r="AP331" s="167">
        <f>'Test-AI'!X329</f>
        <v>0</v>
      </c>
      <c r="AQ331" s="167">
        <f>10*LOG10(1/((Summary!$C$80/10^(AN331/10)+Summary!$C$81/10^(AO331/10)+Summary!$C$82/10^(AP331/10))/Summary!$C$83))</f>
        <v>0</v>
      </c>
      <c r="AR331" s="167">
        <f>'Test-AI'!Y329</f>
        <v>0</v>
      </c>
      <c r="AS331" s="167">
        <f>'Test-AI'!Z329</f>
        <v>0</v>
      </c>
      <c r="AT331" s="295">
        <f>'Test-AI'!AA329</f>
        <v>0</v>
      </c>
      <c r="AU331" s="357">
        <f>'Test-AI'!AB329</f>
        <v>0</v>
      </c>
      <c r="AV331" s="357">
        <f>'Test-AI'!AC329</f>
        <v>0</v>
      </c>
      <c r="AW331" s="296">
        <f t="shared" si="31"/>
        <v>0</v>
      </c>
      <c r="AX331" s="297" t="e">
        <f t="shared" si="32"/>
        <v>#DIV/0!</v>
      </c>
      <c r="AY331" s="298" t="e">
        <f t="shared" si="33"/>
        <v>#DIV/0!</v>
      </c>
      <c r="AZ331" s="297" t="e">
        <f t="shared" si="34"/>
        <v>#DIV/0!</v>
      </c>
      <c r="BA331" s="345" t="e">
        <f t="shared" si="35"/>
        <v>#DIV/0!</v>
      </c>
      <c r="BB331" s="75"/>
      <c r="BC331" s="75"/>
      <c r="BD331" s="565"/>
      <c r="BE331" s="550"/>
      <c r="BF331" s="552"/>
      <c r="BG331" s="552"/>
      <c r="BH331" s="552"/>
      <c r="BI331" s="552"/>
      <c r="BJ331" s="552"/>
      <c r="BK331" s="553"/>
      <c r="BL331" s="552"/>
      <c r="BM331" s="553"/>
      <c r="BN331" s="552"/>
      <c r="BO331" s="546"/>
      <c r="BP331" s="541"/>
      <c r="BQ331" s="546"/>
      <c r="BR331" s="541"/>
      <c r="BS331" s="553"/>
      <c r="BT331" s="552"/>
      <c r="BU331" s="553"/>
      <c r="BV331" s="552"/>
      <c r="BW331" s="553"/>
      <c r="BX331" s="552"/>
      <c r="BY331" s="552"/>
      <c r="BZ331" s="541"/>
      <c r="CA331" s="541"/>
      <c r="CB331" s="552"/>
      <c r="CC331" s="553"/>
      <c r="CD331" s="552"/>
      <c r="CE331" s="546"/>
      <c r="CF331" s="541"/>
      <c r="CG331" s="546"/>
      <c r="CH331" s="541"/>
    </row>
    <row r="332" spans="1:86" ht="17" hidden="1" customHeight="1" thickBot="1" x14ac:dyDescent="0.25">
      <c r="A332" s="485"/>
      <c r="B332" s="566"/>
      <c r="C332" s="485"/>
      <c r="D332" s="590"/>
      <c r="E332" s="558"/>
      <c r="F332" s="239">
        <v>185</v>
      </c>
      <c r="G332" s="294">
        <f>'Anchor-AI'!L330</f>
        <v>0</v>
      </c>
      <c r="H332" s="295">
        <f>'Anchor-AI'!M330</f>
        <v>0</v>
      </c>
      <c r="I332" s="295">
        <f>'Anchor-AI'!N330</f>
        <v>0</v>
      </c>
      <c r="J332" s="295">
        <f>'Anchor-AI'!O330</f>
        <v>0</v>
      </c>
      <c r="K332" s="295">
        <f>(Summary!$C$63*H332+Summary!$C$64*I332+Summary!$C$65*J332)/Summary!$C$66</f>
        <v>0</v>
      </c>
      <c r="L332" s="295">
        <f>'Anchor-AI'!P330</f>
        <v>0</v>
      </c>
      <c r="M332" s="295">
        <f>'Anchor-AI'!Q330</f>
        <v>0</v>
      </c>
      <c r="N332" s="295">
        <f>'Anchor-AI'!R330</f>
        <v>0</v>
      </c>
      <c r="O332" s="295">
        <f>'Anchor-AI'!S330</f>
        <v>0</v>
      </c>
      <c r="P332" s="295">
        <f>'Anchor-AI'!T330</f>
        <v>0</v>
      </c>
      <c r="Q332" s="295">
        <f>'Anchor-AI'!U330</f>
        <v>0</v>
      </c>
      <c r="R332" s="295">
        <f>'Anchor-AI'!V330</f>
        <v>0</v>
      </c>
      <c r="S332" s="295">
        <f>'Anchor-AI'!W330</f>
        <v>0</v>
      </c>
      <c r="T332" s="295">
        <f>'Anchor-AI'!X330</f>
        <v>0</v>
      </c>
      <c r="U332" s="295">
        <f>10*LOG10(1/((Summary!$C$80/10^(R332/10)+Summary!$C$81/10^(S332/10)+Summary!$C$82/10^(T332/10))/Summary!$C$83))</f>
        <v>0</v>
      </c>
      <c r="V332" s="295">
        <f>'Anchor-AI'!Y330</f>
        <v>0</v>
      </c>
      <c r="W332" s="295">
        <f>'Anchor-AI'!Z330</f>
        <v>0</v>
      </c>
      <c r="X332" s="295">
        <f>'Anchor-AI'!AA330</f>
        <v>0</v>
      </c>
      <c r="Y332" s="357">
        <f>'Anchor-AI'!AB330</f>
        <v>0</v>
      </c>
      <c r="Z332" s="357">
        <f>'Anchor-AI'!AC330</f>
        <v>0</v>
      </c>
      <c r="AA332" s="296">
        <f t="shared" si="30"/>
        <v>0</v>
      </c>
      <c r="AC332" s="170">
        <f>'Test-AI'!L330</f>
        <v>0</v>
      </c>
      <c r="AD332" s="167">
        <f>'Test-AI'!M330</f>
        <v>0</v>
      </c>
      <c r="AE332" s="167">
        <f>'Test-AI'!N330</f>
        <v>0</v>
      </c>
      <c r="AF332" s="167">
        <f>'Test-AI'!O330</f>
        <v>0</v>
      </c>
      <c r="AG332" s="167">
        <f>(Summary!$C$63*AD332+Summary!$C$64*AE332+Summary!$C$65*AF332)/Summary!$C$66</f>
        <v>0</v>
      </c>
      <c r="AH332" s="167">
        <f>'Test-AI'!P330</f>
        <v>0</v>
      </c>
      <c r="AI332" s="167">
        <f>'Test-AI'!Q330</f>
        <v>0</v>
      </c>
      <c r="AJ332" s="167">
        <f>'Test-AI'!R330</f>
        <v>0</v>
      </c>
      <c r="AK332" s="167">
        <f>'Test-AI'!S330</f>
        <v>0</v>
      </c>
      <c r="AL332" s="167">
        <f>'Test-AI'!T330</f>
        <v>0</v>
      </c>
      <c r="AM332" s="167">
        <f>'Test-AI'!U330</f>
        <v>0</v>
      </c>
      <c r="AN332" s="167">
        <f>'Test-AI'!V330</f>
        <v>0</v>
      </c>
      <c r="AO332" s="167">
        <f>'Test-AI'!W330</f>
        <v>0</v>
      </c>
      <c r="AP332" s="167">
        <f>'Test-AI'!X330</f>
        <v>0</v>
      </c>
      <c r="AQ332" s="167">
        <f>10*LOG10(1/((Summary!$C$80/10^(AN332/10)+Summary!$C$81/10^(AO332/10)+Summary!$C$82/10^(AP332/10))/Summary!$C$83))</f>
        <v>0</v>
      </c>
      <c r="AR332" s="167">
        <f>'Test-AI'!Y330</f>
        <v>0</v>
      </c>
      <c r="AS332" s="167">
        <f>'Test-AI'!Z330</f>
        <v>0</v>
      </c>
      <c r="AT332" s="295">
        <f>'Test-AI'!AA330</f>
        <v>0</v>
      </c>
      <c r="AU332" s="357">
        <f>'Test-AI'!AB330</f>
        <v>0</v>
      </c>
      <c r="AV332" s="357">
        <f>'Test-AI'!AC330</f>
        <v>0</v>
      </c>
      <c r="AW332" s="296">
        <f t="shared" si="31"/>
        <v>0</v>
      </c>
      <c r="AX332" s="297" t="e">
        <f t="shared" si="32"/>
        <v>#DIV/0!</v>
      </c>
      <c r="AY332" s="298" t="e">
        <f t="shared" si="33"/>
        <v>#DIV/0!</v>
      </c>
      <c r="AZ332" s="297" t="e">
        <f t="shared" si="34"/>
        <v>#DIV/0!</v>
      </c>
      <c r="BA332" s="345" t="e">
        <f t="shared" si="35"/>
        <v>#DIV/0!</v>
      </c>
      <c r="BB332" s="75"/>
      <c r="BC332" s="75"/>
      <c r="BD332" s="574" t="s">
        <v>46</v>
      </c>
      <c r="BE332" s="549" t="e">
        <f t="array" ref="BE332">bdRateExtend($G330:$G333,H330:H333,$AC330:$AC333,AD330:AD333)</f>
        <v>#VALUE!</v>
      </c>
      <c r="BF332" s="552"/>
      <c r="BG332" s="552"/>
      <c r="BH332" s="552"/>
      <c r="BI332" s="552"/>
      <c r="BJ332" s="552"/>
      <c r="BK332" s="551" t="e">
        <f t="array" ref="BK332">bdRateExtend($G330:$G333,L330:L333,$AC330:$AC333,AH330:AH333)</f>
        <v>#VALUE!</v>
      </c>
      <c r="BL332" s="552"/>
      <c r="BM332" s="551" t="e">
        <f t="array" ref="BM332">bdRateExtend($G330:$G333,M330:M333,$AC330:$AC333,AI330:AI333)</f>
        <v>#VALUE!</v>
      </c>
      <c r="BN332" s="552"/>
      <c r="BO332" s="545" t="e">
        <f t="array" ref="BO332">bdRateExtend($G330:$G333,N330:N333,$AC330:$AC333,AJ330:AJ333,"None", FALSE,1)</f>
        <v>#VALUE!</v>
      </c>
      <c r="BP332" s="541"/>
      <c r="BQ332" s="545" t="e">
        <f t="array" ref="BQ332">bdRateExtend($G330:$G333,O330:O333,$AC330:$AC333,AK330:AK333,"None", FALSE,1)</f>
        <v>#VALUE!</v>
      </c>
      <c r="BR332" s="541"/>
      <c r="BS332" s="551" t="e">
        <f t="array" ref="BS332">bdRateExtend($G330:$G333,P330:P333,$AC330:$AC333,AL330:AL333)</f>
        <v>#VALUE!</v>
      </c>
      <c r="BT332" s="552"/>
      <c r="BU332" s="551" t="e">
        <f t="array" ref="BU332">bdRateExtend($G330:$G333,Q330:Q333,$AC330:$AC333,AM330:AM333)</f>
        <v>#VALUE!</v>
      </c>
      <c r="BV332" s="552"/>
      <c r="BW332" s="551" t="e">
        <f t="array" ref="BW332">bdRateExtend($G330:$G333,R330:R333,$AC330:$AC333,AN330:AN333)</f>
        <v>#VALUE!</v>
      </c>
      <c r="BX332" s="552"/>
      <c r="BY332" s="552"/>
      <c r="BZ332" s="541"/>
      <c r="CA332" s="541"/>
      <c r="CB332" s="552"/>
      <c r="CC332" s="561" t="e">
        <f t="array" ref="CC332">bdCAMBIExtend($G330:$G333,V330:V333,$AC330:$AC333,AR330:AR333)</f>
        <v>#VALUE!</v>
      </c>
      <c r="CD332" s="552"/>
      <c r="CE332" s="554">
        <f t="array" ref="CE332">testVMAFRange($G330:$G333,N330:N333,$AC330:$AC333,AJ330:AJ333)</f>
        <v>0</v>
      </c>
      <c r="CF332" s="541"/>
      <c r="CG332" s="554">
        <f t="array" ref="CG332">testVMAFRange($G330:$G333,O330:O333,$AC330:$AC333,AK330:AK333)</f>
        <v>0</v>
      </c>
      <c r="CH332" s="541"/>
    </row>
    <row r="333" spans="1:86" ht="17" hidden="1" customHeight="1" thickBot="1" x14ac:dyDescent="0.25">
      <c r="A333" s="486"/>
      <c r="B333" s="596"/>
      <c r="C333" s="486"/>
      <c r="D333" s="591"/>
      <c r="E333" s="559"/>
      <c r="F333" s="240">
        <v>210</v>
      </c>
      <c r="G333" s="299">
        <f>'Anchor-AI'!L331</f>
        <v>0</v>
      </c>
      <c r="H333" s="300">
        <f>'Anchor-AI'!M331</f>
        <v>0</v>
      </c>
      <c r="I333" s="300">
        <f>'Anchor-AI'!N331</f>
        <v>0</v>
      </c>
      <c r="J333" s="300">
        <f>'Anchor-AI'!O331</f>
        <v>0</v>
      </c>
      <c r="K333" s="295">
        <f>(Summary!$C$63*H333+Summary!$C$64*I333+Summary!$C$65*J333)/Summary!$C$66</f>
        <v>0</v>
      </c>
      <c r="L333" s="300">
        <f>'Anchor-AI'!P331</f>
        <v>0</v>
      </c>
      <c r="M333" s="300">
        <f>'Anchor-AI'!Q331</f>
        <v>0</v>
      </c>
      <c r="N333" s="300">
        <f>'Anchor-AI'!R331</f>
        <v>0</v>
      </c>
      <c r="O333" s="300">
        <f>'Anchor-AI'!S331</f>
        <v>0</v>
      </c>
      <c r="P333" s="300">
        <f>'Anchor-AI'!T331</f>
        <v>0</v>
      </c>
      <c r="Q333" s="300">
        <f>'Anchor-AI'!U331</f>
        <v>0</v>
      </c>
      <c r="R333" s="300">
        <f>'Anchor-AI'!V331</f>
        <v>0</v>
      </c>
      <c r="S333" s="300">
        <f>'Anchor-AI'!W331</f>
        <v>0</v>
      </c>
      <c r="T333" s="300">
        <f>'Anchor-AI'!X331</f>
        <v>0</v>
      </c>
      <c r="U333" s="300">
        <f>10*LOG10(1/((Summary!$C$80/10^(R333/10)+Summary!$C$81/10^(S333/10)+Summary!$C$82/10^(T333/10))/Summary!$C$83))</f>
        <v>0</v>
      </c>
      <c r="V333" s="300">
        <f>'Anchor-AI'!Y331</f>
        <v>0</v>
      </c>
      <c r="W333" s="300">
        <f>'Anchor-AI'!Z331</f>
        <v>0</v>
      </c>
      <c r="X333" s="300">
        <f>'Anchor-AI'!AA331</f>
        <v>0</v>
      </c>
      <c r="Y333" s="357">
        <f>'Anchor-AI'!AB331</f>
        <v>0</v>
      </c>
      <c r="Z333" s="357">
        <f>'Anchor-AI'!AC331</f>
        <v>0</v>
      </c>
      <c r="AA333" s="301">
        <f t="shared" si="30"/>
        <v>0</v>
      </c>
      <c r="AC333" s="171">
        <f>'Test-AI'!L331</f>
        <v>0</v>
      </c>
      <c r="AD333" s="168">
        <f>'Test-AI'!M331</f>
        <v>0</v>
      </c>
      <c r="AE333" s="168">
        <f>'Test-AI'!N331</f>
        <v>0</v>
      </c>
      <c r="AF333" s="168">
        <f>'Test-AI'!O331</f>
        <v>0</v>
      </c>
      <c r="AG333" s="168">
        <f>(Summary!$C$63*AD333+Summary!$C$64*AE333+Summary!$C$65*AF333)/Summary!$C$66</f>
        <v>0</v>
      </c>
      <c r="AH333" s="168">
        <f>'Test-AI'!P331</f>
        <v>0</v>
      </c>
      <c r="AI333" s="168">
        <f>'Test-AI'!Q331</f>
        <v>0</v>
      </c>
      <c r="AJ333" s="168">
        <f>'Test-AI'!R331</f>
        <v>0</v>
      </c>
      <c r="AK333" s="168">
        <f>'Test-AI'!S331</f>
        <v>0</v>
      </c>
      <c r="AL333" s="168">
        <f>'Test-AI'!T331</f>
        <v>0</v>
      </c>
      <c r="AM333" s="168">
        <f>'Test-AI'!U331</f>
        <v>0</v>
      </c>
      <c r="AN333" s="168">
        <f>'Test-AI'!V331</f>
        <v>0</v>
      </c>
      <c r="AO333" s="168">
        <f>'Test-AI'!W331</f>
        <v>0</v>
      </c>
      <c r="AP333" s="168">
        <f>'Test-AI'!X331</f>
        <v>0</v>
      </c>
      <c r="AQ333" s="168">
        <f>10*LOG10(1/((Summary!$C$80/10^(AN333/10)+Summary!$C$81/10^(AO333/10)+Summary!$C$82/10^(AP333/10))/Summary!$C$83))</f>
        <v>0</v>
      </c>
      <c r="AR333" s="168">
        <f>'Test-AI'!Y331</f>
        <v>0</v>
      </c>
      <c r="AS333" s="168">
        <f>'Test-AI'!Z331</f>
        <v>0</v>
      </c>
      <c r="AT333" s="300">
        <f>'Test-AI'!AA331</f>
        <v>0</v>
      </c>
      <c r="AU333" s="357">
        <f>'Test-AI'!AB331</f>
        <v>0</v>
      </c>
      <c r="AV333" s="357">
        <f>'Test-AI'!AC331</f>
        <v>0</v>
      </c>
      <c r="AW333" s="301">
        <f t="shared" si="31"/>
        <v>0</v>
      </c>
      <c r="AX333" s="302" t="e">
        <f t="shared" si="32"/>
        <v>#DIV/0!</v>
      </c>
      <c r="AY333" s="303" t="e">
        <f t="shared" si="33"/>
        <v>#DIV/0!</v>
      </c>
      <c r="AZ333" s="297" t="e">
        <f t="shared" si="34"/>
        <v>#DIV/0!</v>
      </c>
      <c r="BA333" s="345" t="e">
        <f t="shared" si="35"/>
        <v>#DIV/0!</v>
      </c>
      <c r="BB333" s="75"/>
      <c r="BC333" s="75"/>
      <c r="BD333" s="570"/>
      <c r="BE333" s="550"/>
      <c r="BF333" s="553"/>
      <c r="BG333" s="553"/>
      <c r="BH333" s="553"/>
      <c r="BI333" s="553"/>
      <c r="BJ333" s="553"/>
      <c r="BK333" s="553"/>
      <c r="BL333" s="553"/>
      <c r="BM333" s="553"/>
      <c r="BN333" s="553"/>
      <c r="BO333" s="546"/>
      <c r="BP333" s="544"/>
      <c r="BQ333" s="546"/>
      <c r="BR333" s="544"/>
      <c r="BS333" s="553"/>
      <c r="BT333" s="553"/>
      <c r="BU333" s="553"/>
      <c r="BV333" s="553"/>
      <c r="BW333" s="553"/>
      <c r="BX333" s="553"/>
      <c r="BY333" s="553"/>
      <c r="BZ333" s="544"/>
      <c r="CA333" s="544"/>
      <c r="CB333" s="553"/>
      <c r="CC333" s="553"/>
      <c r="CD333" s="553"/>
      <c r="CE333" s="546"/>
      <c r="CF333" s="544"/>
      <c r="CG333" s="546"/>
      <c r="CH333" s="544"/>
    </row>
    <row r="334" spans="1:86" ht="17" hidden="1" customHeight="1" thickBot="1" x14ac:dyDescent="0.25">
      <c r="A334" s="626" t="s">
        <v>159</v>
      </c>
      <c r="B334" s="595" t="s">
        <v>148</v>
      </c>
      <c r="C334" s="586" t="s">
        <v>88</v>
      </c>
      <c r="D334" s="589">
        <v>60</v>
      </c>
      <c r="E334" s="557">
        <v>10</v>
      </c>
      <c r="F334" s="238">
        <v>85</v>
      </c>
      <c r="G334" s="289">
        <f>'Anchor-AI'!L332</f>
        <v>0</v>
      </c>
      <c r="H334" s="290">
        <f>'Anchor-AI'!M332</f>
        <v>0</v>
      </c>
      <c r="I334" s="290">
        <f>'Anchor-AI'!N332</f>
        <v>0</v>
      </c>
      <c r="J334" s="290">
        <f>'Anchor-AI'!O332</f>
        <v>0</v>
      </c>
      <c r="K334" s="290">
        <f>(Summary!$C$63*H334+Summary!$C$64*I334+Summary!$C$65*J334)/Summary!$C$66</f>
        <v>0</v>
      </c>
      <c r="L334" s="290">
        <f>'Anchor-AI'!P332</f>
        <v>0</v>
      </c>
      <c r="M334" s="290">
        <f>'Anchor-AI'!Q332</f>
        <v>0</v>
      </c>
      <c r="N334" s="290">
        <f>'Anchor-AI'!R332</f>
        <v>0</v>
      </c>
      <c r="O334" s="290">
        <f>'Anchor-AI'!S332</f>
        <v>0</v>
      </c>
      <c r="P334" s="290">
        <f>'Anchor-AI'!T332</f>
        <v>0</v>
      </c>
      <c r="Q334" s="290">
        <f>'Anchor-AI'!U332</f>
        <v>0</v>
      </c>
      <c r="R334" s="290">
        <f>'Anchor-AI'!V332</f>
        <v>0</v>
      </c>
      <c r="S334" s="290">
        <f>'Anchor-AI'!W332</f>
        <v>0</v>
      </c>
      <c r="T334" s="290">
        <f>'Anchor-AI'!X332</f>
        <v>0</v>
      </c>
      <c r="U334" s="290">
        <f>10*LOG10(1/((Summary!$C$80/10^(R334/10)+Summary!$C$81/10^(S334/10)+Summary!$C$82/10^(T334/10))/Summary!$C$83))</f>
        <v>0</v>
      </c>
      <c r="V334" s="290">
        <f>'Anchor-AI'!Y332</f>
        <v>0</v>
      </c>
      <c r="W334" s="290">
        <f>'Anchor-AI'!Z332</f>
        <v>0</v>
      </c>
      <c r="X334" s="290">
        <f>'Anchor-AI'!AA332</f>
        <v>0</v>
      </c>
      <c r="Y334" s="360">
        <f>'Anchor-AI'!AB332</f>
        <v>0</v>
      </c>
      <c r="Z334" s="360">
        <f>'Anchor-AI'!AC332</f>
        <v>0</v>
      </c>
      <c r="AA334" s="291">
        <f t="shared" si="30"/>
        <v>0</v>
      </c>
      <c r="AC334" s="169">
        <f>'Test-AI'!L332</f>
        <v>0</v>
      </c>
      <c r="AD334" s="166">
        <f>'Test-AI'!M332</f>
        <v>0</v>
      </c>
      <c r="AE334" s="166">
        <f>'Test-AI'!N332</f>
        <v>0</v>
      </c>
      <c r="AF334" s="166">
        <f>'Test-AI'!O332</f>
        <v>0</v>
      </c>
      <c r="AG334" s="166">
        <f>(Summary!$C$63*AD334+Summary!$C$64*AE334+Summary!$C$65*AF334)/Summary!$C$66</f>
        <v>0</v>
      </c>
      <c r="AH334" s="166">
        <f>'Test-AI'!P332</f>
        <v>0</v>
      </c>
      <c r="AI334" s="166">
        <f>'Test-AI'!Q332</f>
        <v>0</v>
      </c>
      <c r="AJ334" s="166">
        <f>'Test-AI'!R332</f>
        <v>0</v>
      </c>
      <c r="AK334" s="166">
        <f>'Test-AI'!S332</f>
        <v>0</v>
      </c>
      <c r="AL334" s="166">
        <f>'Test-AI'!T332</f>
        <v>0</v>
      </c>
      <c r="AM334" s="166">
        <f>'Test-AI'!U332</f>
        <v>0</v>
      </c>
      <c r="AN334" s="166">
        <f>'Test-AI'!V332</f>
        <v>0</v>
      </c>
      <c r="AO334" s="166">
        <f>'Test-AI'!W332</f>
        <v>0</v>
      </c>
      <c r="AP334" s="166">
        <f>'Test-AI'!X332</f>
        <v>0</v>
      </c>
      <c r="AQ334" s="166">
        <f>10*LOG10(1/((Summary!$C$80/10^(AN334/10)+Summary!$C$81/10^(AO334/10)+Summary!$C$82/10^(AP334/10))/Summary!$C$83))</f>
        <v>0</v>
      </c>
      <c r="AR334" s="166">
        <f>'Test-AI'!Y332</f>
        <v>0</v>
      </c>
      <c r="AS334" s="166">
        <f>'Test-AI'!Z332</f>
        <v>0</v>
      </c>
      <c r="AT334" s="290">
        <f>'Test-AI'!AA332</f>
        <v>0</v>
      </c>
      <c r="AU334" s="356">
        <f>'Test-AI'!AB332</f>
        <v>0</v>
      </c>
      <c r="AV334" s="356">
        <f>'Test-AI'!AC332</f>
        <v>0</v>
      </c>
      <c r="AW334" s="291">
        <f t="shared" si="31"/>
        <v>0</v>
      </c>
      <c r="AX334" s="292" t="e">
        <f t="shared" si="32"/>
        <v>#DIV/0!</v>
      </c>
      <c r="AY334" s="293" t="e">
        <f t="shared" si="33"/>
        <v>#DIV/0!</v>
      </c>
      <c r="AZ334" s="292" t="e">
        <f t="shared" si="34"/>
        <v>#DIV/0!</v>
      </c>
      <c r="BA334" s="344" t="e">
        <f t="shared" si="35"/>
        <v>#DIV/0!</v>
      </c>
      <c r="BB334" s="75"/>
      <c r="BC334" s="75"/>
      <c r="BD334" s="572" t="s">
        <v>39</v>
      </c>
      <c r="BE334" s="549" t="e">
        <f t="array" ref="BE334">bdRateExtend($G334:$G337,H334:H337,$AC334:$AC337,AD334:AD337)</f>
        <v>#VALUE!</v>
      </c>
      <c r="BF334" s="551" t="e">
        <f t="array" ref="BF334">bdRateExtend($G334:$G339,H334:H339,$AC334:$AC339,AD334:AD339)</f>
        <v>#VALUE!</v>
      </c>
      <c r="BG334" s="551" t="e">
        <f t="array" ref="BG334">bdRateExtend($G334:$G339,I334:I339,$AC334:$AC339,AE334:AE339)</f>
        <v>#VALUE!</v>
      </c>
      <c r="BH334" s="551" t="e">
        <f t="array" ref="BH334">bdRateExtend($G334:$G339,J334:J339,$AC334:$AC339,AF334:AF339)</f>
        <v>#VALUE!</v>
      </c>
      <c r="BI334" s="551" t="e">
        <f t="array" ref="BI334">bdRateExtend($G334:$G339,K334:K339,$AC334:$AC339,AG334:AG339)</f>
        <v>#VALUE!</v>
      </c>
      <c r="BJ334" s="575" t="e">
        <f>(Summary!$C$94*BF334+Summary!$C$95*BG334+Summary!$C$96*BH334)/Summary!$C$97</f>
        <v>#VALUE!</v>
      </c>
      <c r="BK334" s="551" t="e">
        <f t="array" ref="BK334">bdRateExtend($G334:$G337,L334:L337,$AC334:$AC337,AH334:AH337)</f>
        <v>#VALUE!</v>
      </c>
      <c r="BL334" s="551" t="e">
        <f t="array" ref="BL334">bdRateExtend($G334:$G339,L334:L339,$AC334:$AC339,AH334:AH339)</f>
        <v>#VALUE!</v>
      </c>
      <c r="BM334" s="551" t="e">
        <f t="array" ref="BM334">bdRateExtend($G334:$G337,M334:M337,$AC334:$AC337,AI334:AI337)</f>
        <v>#VALUE!</v>
      </c>
      <c r="BN334" s="551" t="e">
        <f t="array" ref="BN334">bdRateExtend($G334:$G339,M334:M339,$AC334:$AC339,AI334:AI339)</f>
        <v>#VALUE!</v>
      </c>
      <c r="BO334" s="548" t="e">
        <f t="array" ref="BO334">bdRateExtend($G334:$G337,N334:N337,$AC334:$AC337,AJ334:AJ337,"None", FALSE,1)</f>
        <v>#VALUE!</v>
      </c>
      <c r="BP334" s="585" t="e">
        <f t="array" ref="BP334">bdRateExtend($G334:$G339,N334:N339,$AC334:$AC339,AJ334:AJ339,"None", FALSE,1)</f>
        <v>#VALUE!</v>
      </c>
      <c r="BQ334" s="548" t="e">
        <f t="array" ref="BQ334">bdRateExtend($G334:$G337,O334:O337,$AC334:$AC337,AK334:AK337,"None", FALSE,1)</f>
        <v>#VALUE!</v>
      </c>
      <c r="BR334" s="585" t="e">
        <f t="array" ref="BR334">bdRateExtend($G334:$G339,O334:O339,$AC334:$AC339,AK334:AK339,"None", FALSE,1)</f>
        <v>#VALUE!</v>
      </c>
      <c r="BS334" s="551" t="e">
        <f t="array" ref="BS334">bdRateExtend($G334:$G337,P334:P337,$AC334:$AC337,AL334:AL337)</f>
        <v>#VALUE!</v>
      </c>
      <c r="BT334" s="551" t="e">
        <f t="array" ref="BT334">bdRateExtend($G334:$G339,P334:P339,$AC334:$AC339,AL334:AL339)</f>
        <v>#VALUE!</v>
      </c>
      <c r="BU334" s="551" t="e">
        <f t="array" ref="BU334">bdRateExtend($G334:$G337,Q334:Q337,$AC334:$AC337,AM334:AM337)</f>
        <v>#VALUE!</v>
      </c>
      <c r="BV334" s="551" t="e">
        <f t="array" ref="BV334">bdRateExtend($G334:$G339,Q334:Q339,$AC334:$AC339,AM334:AM339)</f>
        <v>#VALUE!</v>
      </c>
      <c r="BW334" s="551" t="e">
        <f t="array" ref="BW334">bdRateExtend($G334:$G337,R334:R337,$AC334:$AC337,AN334:AN337)</f>
        <v>#VALUE!</v>
      </c>
      <c r="BX334" s="551" t="e">
        <f t="array" ref="BX334">bdRateExtend($G334:$G339,R334:R339,$AC334:$AC339,AN334:AN339)</f>
        <v>#VALUE!</v>
      </c>
      <c r="BY334" s="551" t="e">
        <f t="array" ref="BY334">bdRateExtend($G334:$G339,S334:S339,$AC334:$AC339,AO334:AO339)</f>
        <v>#VALUE!</v>
      </c>
      <c r="BZ334" s="555" t="e">
        <f t="array" ref="BZ334">bdRateExtend($G334:$G339,T334:T339,$AC334:$AC339,AP334:AP339)</f>
        <v>#VALUE!</v>
      </c>
      <c r="CA334" s="555" t="e">
        <f t="array" ref="CA334">bdRateExtend($G334:$G339,U334:U339,$AC334:$AC339,AQ334:AQ339)</f>
        <v>#VALUE!</v>
      </c>
      <c r="CB334" s="575" t="e">
        <f>(Summary!$C$108*BX334+Summary!$C$109*BY334+Summary!$C$110*BZ334)/Summary!$C$111</f>
        <v>#VALUE!</v>
      </c>
      <c r="CC334" s="561" t="e">
        <f t="array" ref="CC334">bdCAMBIExtend($G334:$G337,V334:V337,$AC334:$AC337,AR334:AR337)</f>
        <v>#VALUE!</v>
      </c>
      <c r="CD334" s="561" t="e">
        <f t="array" ref="CD334">bdCAMBIExtend($G334:$G339,V334:V339,$AC334:$AC339,AR334:AR339)</f>
        <v>#VALUE!</v>
      </c>
      <c r="CE334" s="547">
        <f t="array" ref="CE334">testVMAFRange($G334:$G337,N334:N337,$AC334:$AC337,AJ334:AJ337)</f>
        <v>0</v>
      </c>
      <c r="CF334" s="543">
        <f t="array" ref="CF334">testVMAFRange($G334:$G339,N334:N339,$AC334:$AC339,AJ334:AJ339)</f>
        <v>0</v>
      </c>
      <c r="CG334" s="547">
        <f t="array" ref="CG334">testVMAFRange($G334:$G337,O334:O337,$AC334:$AC337,AK334:AK337)</f>
        <v>0</v>
      </c>
      <c r="CH334" s="543">
        <f t="array" ref="CH334">testVMAFRange($G334:$G339,O334:O339,$AC334:$AC339,AK334:AK339)</f>
        <v>0</v>
      </c>
    </row>
    <row r="335" spans="1:86" ht="17" hidden="1" customHeight="1" x14ac:dyDescent="0.2">
      <c r="A335" s="485"/>
      <c r="B335" s="566"/>
      <c r="C335" s="485"/>
      <c r="D335" s="590"/>
      <c r="E335" s="558"/>
      <c r="F335" s="239">
        <v>110</v>
      </c>
      <c r="G335" s="294">
        <f>'Anchor-AI'!L333</f>
        <v>0</v>
      </c>
      <c r="H335" s="295">
        <f>'Anchor-AI'!M333</f>
        <v>0</v>
      </c>
      <c r="I335" s="295">
        <f>'Anchor-AI'!N333</f>
        <v>0</v>
      </c>
      <c r="J335" s="295">
        <f>'Anchor-AI'!O333</f>
        <v>0</v>
      </c>
      <c r="K335" s="295">
        <f>(Summary!$C$63*H335+Summary!$C$64*I335+Summary!$C$65*J335)/Summary!$C$66</f>
        <v>0</v>
      </c>
      <c r="L335" s="295">
        <f>'Anchor-AI'!P333</f>
        <v>0</v>
      </c>
      <c r="M335" s="295">
        <f>'Anchor-AI'!Q333</f>
        <v>0</v>
      </c>
      <c r="N335" s="295">
        <f>'Anchor-AI'!R333</f>
        <v>0</v>
      </c>
      <c r="O335" s="295">
        <f>'Anchor-AI'!S333</f>
        <v>0</v>
      </c>
      <c r="P335" s="295">
        <f>'Anchor-AI'!T333</f>
        <v>0</v>
      </c>
      <c r="Q335" s="295">
        <f>'Anchor-AI'!U333</f>
        <v>0</v>
      </c>
      <c r="R335" s="295">
        <f>'Anchor-AI'!V333</f>
        <v>0</v>
      </c>
      <c r="S335" s="295">
        <f>'Anchor-AI'!W333</f>
        <v>0</v>
      </c>
      <c r="T335" s="295">
        <f>'Anchor-AI'!X333</f>
        <v>0</v>
      </c>
      <c r="U335" s="295">
        <f>10*LOG10(1/((Summary!$C$80/10^(R335/10)+Summary!$C$81/10^(S335/10)+Summary!$C$82/10^(T335/10))/Summary!$C$83))</f>
        <v>0</v>
      </c>
      <c r="V335" s="295">
        <f>'Anchor-AI'!Y333</f>
        <v>0</v>
      </c>
      <c r="W335" s="295">
        <f>'Anchor-AI'!Z333</f>
        <v>0</v>
      </c>
      <c r="X335" s="295">
        <f>'Anchor-AI'!AA333</f>
        <v>0</v>
      </c>
      <c r="Y335" s="357">
        <f>'Anchor-AI'!AB333</f>
        <v>0</v>
      </c>
      <c r="Z335" s="357">
        <f>'Anchor-AI'!AC333</f>
        <v>0</v>
      </c>
      <c r="AA335" s="296">
        <f t="shared" si="30"/>
        <v>0</v>
      </c>
      <c r="AC335" s="170">
        <f>'Test-AI'!L333</f>
        <v>0</v>
      </c>
      <c r="AD335" s="167">
        <f>'Test-AI'!M333</f>
        <v>0</v>
      </c>
      <c r="AE335" s="167">
        <f>'Test-AI'!N333</f>
        <v>0</v>
      </c>
      <c r="AF335" s="167">
        <f>'Test-AI'!O333</f>
        <v>0</v>
      </c>
      <c r="AG335" s="167">
        <f>(Summary!$C$63*AD335+Summary!$C$64*AE335+Summary!$C$65*AF335)/Summary!$C$66</f>
        <v>0</v>
      </c>
      <c r="AH335" s="167">
        <f>'Test-AI'!P333</f>
        <v>0</v>
      </c>
      <c r="AI335" s="167">
        <f>'Test-AI'!Q333</f>
        <v>0</v>
      </c>
      <c r="AJ335" s="167">
        <f>'Test-AI'!R333</f>
        <v>0</v>
      </c>
      <c r="AK335" s="167">
        <f>'Test-AI'!S333</f>
        <v>0</v>
      </c>
      <c r="AL335" s="167">
        <f>'Test-AI'!T333</f>
        <v>0</v>
      </c>
      <c r="AM335" s="167">
        <f>'Test-AI'!U333</f>
        <v>0</v>
      </c>
      <c r="AN335" s="167">
        <f>'Test-AI'!V333</f>
        <v>0</v>
      </c>
      <c r="AO335" s="167">
        <f>'Test-AI'!W333</f>
        <v>0</v>
      </c>
      <c r="AP335" s="167">
        <f>'Test-AI'!X333</f>
        <v>0</v>
      </c>
      <c r="AQ335" s="167">
        <f>10*LOG10(1/((Summary!$C$80/10^(AN335/10)+Summary!$C$81/10^(AO335/10)+Summary!$C$82/10^(AP335/10))/Summary!$C$83))</f>
        <v>0</v>
      </c>
      <c r="AR335" s="167">
        <f>'Test-AI'!Y333</f>
        <v>0</v>
      </c>
      <c r="AS335" s="167">
        <f>'Test-AI'!Z333</f>
        <v>0</v>
      </c>
      <c r="AT335" s="295">
        <f>'Test-AI'!AA333</f>
        <v>0</v>
      </c>
      <c r="AU335" s="357">
        <f>'Test-AI'!AB333</f>
        <v>0</v>
      </c>
      <c r="AV335" s="357">
        <f>'Test-AI'!AC333</f>
        <v>0</v>
      </c>
      <c r="AW335" s="296">
        <f t="shared" si="31"/>
        <v>0</v>
      </c>
      <c r="AX335" s="297" t="e">
        <f t="shared" si="32"/>
        <v>#DIV/0!</v>
      </c>
      <c r="AY335" s="298" t="e">
        <f t="shared" si="33"/>
        <v>#DIV/0!</v>
      </c>
      <c r="AZ335" s="297" t="e">
        <f t="shared" si="34"/>
        <v>#DIV/0!</v>
      </c>
      <c r="BA335" s="345" t="e">
        <f t="shared" si="35"/>
        <v>#DIV/0!</v>
      </c>
      <c r="BB335" s="75"/>
      <c r="BC335" s="75"/>
      <c r="BD335" s="565"/>
      <c r="BE335" s="550"/>
      <c r="BF335" s="552"/>
      <c r="BG335" s="552"/>
      <c r="BH335" s="552"/>
      <c r="BI335" s="552"/>
      <c r="BJ335" s="552"/>
      <c r="BK335" s="553"/>
      <c r="BL335" s="552"/>
      <c r="BM335" s="553"/>
      <c r="BN335" s="552"/>
      <c r="BO335" s="546"/>
      <c r="BP335" s="541"/>
      <c r="BQ335" s="546"/>
      <c r="BR335" s="541"/>
      <c r="BS335" s="553"/>
      <c r="BT335" s="552"/>
      <c r="BU335" s="553"/>
      <c r="BV335" s="552"/>
      <c r="BW335" s="553"/>
      <c r="BX335" s="552"/>
      <c r="BY335" s="552"/>
      <c r="BZ335" s="541"/>
      <c r="CA335" s="541"/>
      <c r="CB335" s="552"/>
      <c r="CC335" s="553"/>
      <c r="CD335" s="552"/>
      <c r="CE335" s="546"/>
      <c r="CF335" s="541"/>
      <c r="CG335" s="546"/>
      <c r="CH335" s="541"/>
    </row>
    <row r="336" spans="1:86" ht="17" hidden="1" customHeight="1" x14ac:dyDescent="0.2">
      <c r="A336" s="485"/>
      <c r="B336" s="566"/>
      <c r="C336" s="485"/>
      <c r="D336" s="590"/>
      <c r="E336" s="558"/>
      <c r="F336" s="239">
        <v>135</v>
      </c>
      <c r="G336" s="294">
        <f>'Anchor-AI'!L334</f>
        <v>0</v>
      </c>
      <c r="H336" s="295">
        <f>'Anchor-AI'!M334</f>
        <v>0</v>
      </c>
      <c r="I336" s="295">
        <f>'Anchor-AI'!N334</f>
        <v>0</v>
      </c>
      <c r="J336" s="295">
        <f>'Anchor-AI'!O334</f>
        <v>0</v>
      </c>
      <c r="K336" s="295">
        <f>(Summary!$C$63*H336+Summary!$C$64*I336+Summary!$C$65*J336)/Summary!$C$66</f>
        <v>0</v>
      </c>
      <c r="L336" s="295">
        <f>'Anchor-AI'!P334</f>
        <v>0</v>
      </c>
      <c r="M336" s="295">
        <f>'Anchor-AI'!Q334</f>
        <v>0</v>
      </c>
      <c r="N336" s="295">
        <f>'Anchor-AI'!R334</f>
        <v>0</v>
      </c>
      <c r="O336" s="295">
        <f>'Anchor-AI'!S334</f>
        <v>0</v>
      </c>
      <c r="P336" s="295">
        <f>'Anchor-AI'!T334</f>
        <v>0</v>
      </c>
      <c r="Q336" s="295">
        <f>'Anchor-AI'!U334</f>
        <v>0</v>
      </c>
      <c r="R336" s="295">
        <f>'Anchor-AI'!V334</f>
        <v>0</v>
      </c>
      <c r="S336" s="295">
        <f>'Anchor-AI'!W334</f>
        <v>0</v>
      </c>
      <c r="T336" s="295">
        <f>'Anchor-AI'!X334</f>
        <v>0</v>
      </c>
      <c r="U336" s="295">
        <f>10*LOG10(1/((Summary!$C$80/10^(R336/10)+Summary!$C$81/10^(S336/10)+Summary!$C$82/10^(T336/10))/Summary!$C$83))</f>
        <v>0</v>
      </c>
      <c r="V336" s="295">
        <f>'Anchor-AI'!Y334</f>
        <v>0</v>
      </c>
      <c r="W336" s="295">
        <f>'Anchor-AI'!Z334</f>
        <v>0</v>
      </c>
      <c r="X336" s="295">
        <f>'Anchor-AI'!AA334</f>
        <v>0</v>
      </c>
      <c r="Y336" s="357">
        <f>'Anchor-AI'!AB334</f>
        <v>0</v>
      </c>
      <c r="Z336" s="357">
        <f>'Anchor-AI'!AC334</f>
        <v>0</v>
      </c>
      <c r="AA336" s="296">
        <f t="shared" si="30"/>
        <v>0</v>
      </c>
      <c r="AC336" s="170">
        <f>'Test-AI'!L334</f>
        <v>0</v>
      </c>
      <c r="AD336" s="167">
        <f>'Test-AI'!M334</f>
        <v>0</v>
      </c>
      <c r="AE336" s="167">
        <f>'Test-AI'!N334</f>
        <v>0</v>
      </c>
      <c r="AF336" s="167">
        <f>'Test-AI'!O334</f>
        <v>0</v>
      </c>
      <c r="AG336" s="167">
        <f>(Summary!$C$63*AD336+Summary!$C$64*AE336+Summary!$C$65*AF336)/Summary!$C$66</f>
        <v>0</v>
      </c>
      <c r="AH336" s="167">
        <f>'Test-AI'!P334</f>
        <v>0</v>
      </c>
      <c r="AI336" s="167">
        <f>'Test-AI'!Q334</f>
        <v>0</v>
      </c>
      <c r="AJ336" s="167">
        <f>'Test-AI'!R334</f>
        <v>0</v>
      </c>
      <c r="AK336" s="167">
        <f>'Test-AI'!S334</f>
        <v>0</v>
      </c>
      <c r="AL336" s="167">
        <f>'Test-AI'!T334</f>
        <v>0</v>
      </c>
      <c r="AM336" s="167">
        <f>'Test-AI'!U334</f>
        <v>0</v>
      </c>
      <c r="AN336" s="167">
        <f>'Test-AI'!V334</f>
        <v>0</v>
      </c>
      <c r="AO336" s="167">
        <f>'Test-AI'!W334</f>
        <v>0</v>
      </c>
      <c r="AP336" s="167">
        <f>'Test-AI'!X334</f>
        <v>0</v>
      </c>
      <c r="AQ336" s="167">
        <f>10*LOG10(1/((Summary!$C$80/10^(AN336/10)+Summary!$C$81/10^(AO336/10)+Summary!$C$82/10^(AP336/10))/Summary!$C$83))</f>
        <v>0</v>
      </c>
      <c r="AR336" s="167">
        <f>'Test-AI'!Y334</f>
        <v>0</v>
      </c>
      <c r="AS336" s="167">
        <f>'Test-AI'!Z334</f>
        <v>0</v>
      </c>
      <c r="AT336" s="295">
        <f>'Test-AI'!AA334</f>
        <v>0</v>
      </c>
      <c r="AU336" s="357">
        <f>'Test-AI'!AB334</f>
        <v>0</v>
      </c>
      <c r="AV336" s="357">
        <f>'Test-AI'!AC334</f>
        <v>0</v>
      </c>
      <c r="AW336" s="296">
        <f t="shared" si="31"/>
        <v>0</v>
      </c>
      <c r="AX336" s="297" t="e">
        <f t="shared" si="32"/>
        <v>#DIV/0!</v>
      </c>
      <c r="AY336" s="298" t="e">
        <f t="shared" si="33"/>
        <v>#DIV/0!</v>
      </c>
      <c r="AZ336" s="297" t="e">
        <f t="shared" si="34"/>
        <v>#DIV/0!</v>
      </c>
      <c r="BA336" s="345" t="e">
        <f t="shared" si="35"/>
        <v>#DIV/0!</v>
      </c>
      <c r="BB336" s="75"/>
      <c r="BC336" s="75"/>
      <c r="BD336" s="573" t="s">
        <v>147</v>
      </c>
      <c r="BE336" s="549" t="e">
        <f t="array" ref="BE336">bdRateExtend($G335:$G338,H335:H338,$AC335:$AC338,AD335:AD338)</f>
        <v>#VALUE!</v>
      </c>
      <c r="BF336" s="552"/>
      <c r="BG336" s="552"/>
      <c r="BH336" s="552"/>
      <c r="BI336" s="552"/>
      <c r="BJ336" s="552"/>
      <c r="BK336" s="551" t="e">
        <f t="array" ref="BK336">bdRateExtend($G335:$G338,L335:L338,$AC335:$AC338,AH335:AH338)</f>
        <v>#VALUE!</v>
      </c>
      <c r="BL336" s="552"/>
      <c r="BM336" s="551" t="e">
        <f t="array" ref="BM336">bdRateExtend($G335:$G338,M335:M338,$AC335:$AC338,AI335:AI338)</f>
        <v>#VALUE!</v>
      </c>
      <c r="BN336" s="552"/>
      <c r="BO336" s="545" t="e">
        <f t="array" ref="BO336">bdRateExtend($G335:$G338,N335:N338,$AC335:$AC338,AJ335:AJ338,"None", FALSE,1)</f>
        <v>#VALUE!</v>
      </c>
      <c r="BP336" s="541"/>
      <c r="BQ336" s="545" t="e">
        <f t="array" ref="BQ336">bdRateExtend($G335:$G338,O335:O338,$AC335:$AC338,AK335:AK338,"None", FALSE,1)</f>
        <v>#VALUE!</v>
      </c>
      <c r="BR336" s="541"/>
      <c r="BS336" s="551" t="e">
        <f t="array" ref="BS336">bdRateExtend($G335:$G338,P335:P338,$AC335:$AC338,AL335:AL338)</f>
        <v>#VALUE!</v>
      </c>
      <c r="BT336" s="552"/>
      <c r="BU336" s="551" t="e">
        <f t="array" ref="BU336">bdRateExtend($G335:$G338,Q335:Q338,$AC335:$AC338,AM335:AM338)</f>
        <v>#VALUE!</v>
      </c>
      <c r="BV336" s="552"/>
      <c r="BW336" s="551" t="e">
        <f t="array" ref="BW336">bdRateExtend($G335:$G338,R335:R338,$AC335:$AC338,AN335:AN338)</f>
        <v>#VALUE!</v>
      </c>
      <c r="BX336" s="552"/>
      <c r="BY336" s="552"/>
      <c r="BZ336" s="541"/>
      <c r="CA336" s="541"/>
      <c r="CB336" s="552"/>
      <c r="CC336" s="561" t="e">
        <f t="array" ref="CC336">bdCAMBIExtend($G335:$G338,V335:V338,$AC335:$AC338,AR335:AR338)</f>
        <v>#VALUE!</v>
      </c>
      <c r="CD336" s="552"/>
      <c r="CE336" s="554">
        <f t="array" ref="CE336">testVMAFRange($G335:$G338,N335:N338,$AC335:$AC338,AJ335:AJ338)</f>
        <v>0</v>
      </c>
      <c r="CF336" s="541"/>
      <c r="CG336" s="554">
        <f t="array" ref="CG336">testVMAFRange($G335:$G338,O335:O338,$AC335:$AC338,AK335:AK338)</f>
        <v>0</v>
      </c>
      <c r="CH336" s="541"/>
    </row>
    <row r="337" spans="1:86" ht="17" hidden="1" customHeight="1" x14ac:dyDescent="0.2">
      <c r="A337" s="485"/>
      <c r="B337" s="566"/>
      <c r="C337" s="485"/>
      <c r="D337" s="590"/>
      <c r="E337" s="558"/>
      <c r="F337" s="239">
        <v>160</v>
      </c>
      <c r="G337" s="294">
        <f>'Anchor-AI'!L335</f>
        <v>0</v>
      </c>
      <c r="H337" s="295">
        <f>'Anchor-AI'!M335</f>
        <v>0</v>
      </c>
      <c r="I337" s="295">
        <f>'Anchor-AI'!N335</f>
        <v>0</v>
      </c>
      <c r="J337" s="295">
        <f>'Anchor-AI'!O335</f>
        <v>0</v>
      </c>
      <c r="K337" s="295">
        <f>(Summary!$C$63*H337+Summary!$C$64*I337+Summary!$C$65*J337)/Summary!$C$66</f>
        <v>0</v>
      </c>
      <c r="L337" s="295">
        <f>'Anchor-AI'!P335</f>
        <v>0</v>
      </c>
      <c r="M337" s="295">
        <f>'Anchor-AI'!Q335</f>
        <v>0</v>
      </c>
      <c r="N337" s="295">
        <f>'Anchor-AI'!R335</f>
        <v>0</v>
      </c>
      <c r="O337" s="295">
        <f>'Anchor-AI'!S335</f>
        <v>0</v>
      </c>
      <c r="P337" s="295">
        <f>'Anchor-AI'!T335</f>
        <v>0</v>
      </c>
      <c r="Q337" s="295">
        <f>'Anchor-AI'!U335</f>
        <v>0</v>
      </c>
      <c r="R337" s="295">
        <f>'Anchor-AI'!V335</f>
        <v>0</v>
      </c>
      <c r="S337" s="295">
        <f>'Anchor-AI'!W335</f>
        <v>0</v>
      </c>
      <c r="T337" s="295">
        <f>'Anchor-AI'!X335</f>
        <v>0</v>
      </c>
      <c r="U337" s="295">
        <f>10*LOG10(1/((Summary!$C$80/10^(R337/10)+Summary!$C$81/10^(S337/10)+Summary!$C$82/10^(T337/10))/Summary!$C$83))</f>
        <v>0</v>
      </c>
      <c r="V337" s="295">
        <f>'Anchor-AI'!Y335</f>
        <v>0</v>
      </c>
      <c r="W337" s="295">
        <f>'Anchor-AI'!Z335</f>
        <v>0</v>
      </c>
      <c r="X337" s="295">
        <f>'Anchor-AI'!AA335</f>
        <v>0</v>
      </c>
      <c r="Y337" s="357">
        <f>'Anchor-AI'!AB335</f>
        <v>0</v>
      </c>
      <c r="Z337" s="357">
        <f>'Anchor-AI'!AC335</f>
        <v>0</v>
      </c>
      <c r="AA337" s="296">
        <f t="shared" si="30"/>
        <v>0</v>
      </c>
      <c r="AC337" s="170">
        <f>'Test-AI'!L335</f>
        <v>0</v>
      </c>
      <c r="AD337" s="167">
        <f>'Test-AI'!M335</f>
        <v>0</v>
      </c>
      <c r="AE337" s="167">
        <f>'Test-AI'!N335</f>
        <v>0</v>
      </c>
      <c r="AF337" s="167">
        <f>'Test-AI'!O335</f>
        <v>0</v>
      </c>
      <c r="AG337" s="167">
        <f>(Summary!$C$63*AD337+Summary!$C$64*AE337+Summary!$C$65*AF337)/Summary!$C$66</f>
        <v>0</v>
      </c>
      <c r="AH337" s="167">
        <f>'Test-AI'!P335</f>
        <v>0</v>
      </c>
      <c r="AI337" s="167">
        <f>'Test-AI'!Q335</f>
        <v>0</v>
      </c>
      <c r="AJ337" s="167">
        <f>'Test-AI'!R335</f>
        <v>0</v>
      </c>
      <c r="AK337" s="167">
        <f>'Test-AI'!S335</f>
        <v>0</v>
      </c>
      <c r="AL337" s="167">
        <f>'Test-AI'!T335</f>
        <v>0</v>
      </c>
      <c r="AM337" s="167">
        <f>'Test-AI'!U335</f>
        <v>0</v>
      </c>
      <c r="AN337" s="167">
        <f>'Test-AI'!V335</f>
        <v>0</v>
      </c>
      <c r="AO337" s="167">
        <f>'Test-AI'!W335</f>
        <v>0</v>
      </c>
      <c r="AP337" s="167">
        <f>'Test-AI'!X335</f>
        <v>0</v>
      </c>
      <c r="AQ337" s="167">
        <f>10*LOG10(1/((Summary!$C$80/10^(AN337/10)+Summary!$C$81/10^(AO337/10)+Summary!$C$82/10^(AP337/10))/Summary!$C$83))</f>
        <v>0</v>
      </c>
      <c r="AR337" s="167">
        <f>'Test-AI'!Y335</f>
        <v>0</v>
      </c>
      <c r="AS337" s="167">
        <f>'Test-AI'!Z335</f>
        <v>0</v>
      </c>
      <c r="AT337" s="295">
        <f>'Test-AI'!AA335</f>
        <v>0</v>
      </c>
      <c r="AU337" s="357">
        <f>'Test-AI'!AB335</f>
        <v>0</v>
      </c>
      <c r="AV337" s="357">
        <f>'Test-AI'!AC335</f>
        <v>0</v>
      </c>
      <c r="AW337" s="296">
        <f t="shared" si="31"/>
        <v>0</v>
      </c>
      <c r="AX337" s="297" t="e">
        <f t="shared" si="32"/>
        <v>#DIV/0!</v>
      </c>
      <c r="AY337" s="298" t="e">
        <f t="shared" si="33"/>
        <v>#DIV/0!</v>
      </c>
      <c r="AZ337" s="297" t="e">
        <f t="shared" si="34"/>
        <v>#DIV/0!</v>
      </c>
      <c r="BA337" s="345" t="e">
        <f t="shared" si="35"/>
        <v>#DIV/0!</v>
      </c>
      <c r="BB337" s="75"/>
      <c r="BC337" s="75"/>
      <c r="BD337" s="565"/>
      <c r="BE337" s="550"/>
      <c r="BF337" s="552"/>
      <c r="BG337" s="552"/>
      <c r="BH337" s="552"/>
      <c r="BI337" s="552"/>
      <c r="BJ337" s="552"/>
      <c r="BK337" s="553"/>
      <c r="BL337" s="552"/>
      <c r="BM337" s="553"/>
      <c r="BN337" s="552"/>
      <c r="BO337" s="546"/>
      <c r="BP337" s="541"/>
      <c r="BQ337" s="546"/>
      <c r="BR337" s="541"/>
      <c r="BS337" s="553"/>
      <c r="BT337" s="552"/>
      <c r="BU337" s="553"/>
      <c r="BV337" s="552"/>
      <c r="BW337" s="553"/>
      <c r="BX337" s="552"/>
      <c r="BY337" s="552"/>
      <c r="BZ337" s="541"/>
      <c r="CA337" s="541"/>
      <c r="CB337" s="552"/>
      <c r="CC337" s="553"/>
      <c r="CD337" s="552"/>
      <c r="CE337" s="546"/>
      <c r="CF337" s="541"/>
      <c r="CG337" s="546"/>
      <c r="CH337" s="541"/>
    </row>
    <row r="338" spans="1:86" ht="17" hidden="1" customHeight="1" thickBot="1" x14ac:dyDescent="0.25">
      <c r="A338" s="485"/>
      <c r="B338" s="566"/>
      <c r="C338" s="485"/>
      <c r="D338" s="590"/>
      <c r="E338" s="558"/>
      <c r="F338" s="239">
        <v>185</v>
      </c>
      <c r="G338" s="294">
        <f>'Anchor-AI'!L336</f>
        <v>0</v>
      </c>
      <c r="H338" s="295">
        <f>'Anchor-AI'!M336</f>
        <v>0</v>
      </c>
      <c r="I338" s="295">
        <f>'Anchor-AI'!N336</f>
        <v>0</v>
      </c>
      <c r="J338" s="295">
        <f>'Anchor-AI'!O336</f>
        <v>0</v>
      </c>
      <c r="K338" s="295">
        <f>(Summary!$C$63*H338+Summary!$C$64*I338+Summary!$C$65*J338)/Summary!$C$66</f>
        <v>0</v>
      </c>
      <c r="L338" s="295">
        <f>'Anchor-AI'!P336</f>
        <v>0</v>
      </c>
      <c r="M338" s="295">
        <f>'Anchor-AI'!Q336</f>
        <v>0</v>
      </c>
      <c r="N338" s="295">
        <f>'Anchor-AI'!R336</f>
        <v>0</v>
      </c>
      <c r="O338" s="295">
        <f>'Anchor-AI'!S336</f>
        <v>0</v>
      </c>
      <c r="P338" s="295">
        <f>'Anchor-AI'!T336</f>
        <v>0</v>
      </c>
      <c r="Q338" s="295">
        <f>'Anchor-AI'!U336</f>
        <v>0</v>
      </c>
      <c r="R338" s="295">
        <f>'Anchor-AI'!V336</f>
        <v>0</v>
      </c>
      <c r="S338" s="295">
        <f>'Anchor-AI'!W336</f>
        <v>0</v>
      </c>
      <c r="T338" s="295">
        <f>'Anchor-AI'!X336</f>
        <v>0</v>
      </c>
      <c r="U338" s="295">
        <f>10*LOG10(1/((Summary!$C$80/10^(R338/10)+Summary!$C$81/10^(S338/10)+Summary!$C$82/10^(T338/10))/Summary!$C$83))</f>
        <v>0</v>
      </c>
      <c r="V338" s="295">
        <f>'Anchor-AI'!Y336</f>
        <v>0</v>
      </c>
      <c r="W338" s="295">
        <f>'Anchor-AI'!Z336</f>
        <v>0</v>
      </c>
      <c r="X338" s="295">
        <f>'Anchor-AI'!AA336</f>
        <v>0</v>
      </c>
      <c r="Y338" s="357">
        <f>'Anchor-AI'!AB336</f>
        <v>0</v>
      </c>
      <c r="Z338" s="357">
        <f>'Anchor-AI'!AC336</f>
        <v>0</v>
      </c>
      <c r="AA338" s="296">
        <f t="shared" si="30"/>
        <v>0</v>
      </c>
      <c r="AC338" s="170">
        <f>'Test-AI'!L336</f>
        <v>0</v>
      </c>
      <c r="AD338" s="167">
        <f>'Test-AI'!M336</f>
        <v>0</v>
      </c>
      <c r="AE338" s="167">
        <f>'Test-AI'!N336</f>
        <v>0</v>
      </c>
      <c r="AF338" s="167">
        <f>'Test-AI'!O336</f>
        <v>0</v>
      </c>
      <c r="AG338" s="167">
        <f>(Summary!$C$63*AD338+Summary!$C$64*AE338+Summary!$C$65*AF338)/Summary!$C$66</f>
        <v>0</v>
      </c>
      <c r="AH338" s="167">
        <f>'Test-AI'!P336</f>
        <v>0</v>
      </c>
      <c r="AI338" s="167">
        <f>'Test-AI'!Q336</f>
        <v>0</v>
      </c>
      <c r="AJ338" s="167">
        <f>'Test-AI'!R336</f>
        <v>0</v>
      </c>
      <c r="AK338" s="167">
        <f>'Test-AI'!S336</f>
        <v>0</v>
      </c>
      <c r="AL338" s="167">
        <f>'Test-AI'!T336</f>
        <v>0</v>
      </c>
      <c r="AM338" s="167">
        <f>'Test-AI'!U336</f>
        <v>0</v>
      </c>
      <c r="AN338" s="167">
        <f>'Test-AI'!V336</f>
        <v>0</v>
      </c>
      <c r="AO338" s="167">
        <f>'Test-AI'!W336</f>
        <v>0</v>
      </c>
      <c r="AP338" s="167">
        <f>'Test-AI'!X336</f>
        <v>0</v>
      </c>
      <c r="AQ338" s="167">
        <f>10*LOG10(1/((Summary!$C$80/10^(AN338/10)+Summary!$C$81/10^(AO338/10)+Summary!$C$82/10^(AP338/10))/Summary!$C$83))</f>
        <v>0</v>
      </c>
      <c r="AR338" s="167">
        <f>'Test-AI'!Y336</f>
        <v>0</v>
      </c>
      <c r="AS338" s="167">
        <f>'Test-AI'!Z336</f>
        <v>0</v>
      </c>
      <c r="AT338" s="295">
        <f>'Test-AI'!AA336</f>
        <v>0</v>
      </c>
      <c r="AU338" s="357">
        <f>'Test-AI'!AB336</f>
        <v>0</v>
      </c>
      <c r="AV338" s="357">
        <f>'Test-AI'!AC336</f>
        <v>0</v>
      </c>
      <c r="AW338" s="296">
        <f t="shared" si="31"/>
        <v>0</v>
      </c>
      <c r="AX338" s="297" t="e">
        <f t="shared" si="32"/>
        <v>#DIV/0!</v>
      </c>
      <c r="AY338" s="298" t="e">
        <f t="shared" si="33"/>
        <v>#DIV/0!</v>
      </c>
      <c r="AZ338" s="297" t="e">
        <f t="shared" si="34"/>
        <v>#DIV/0!</v>
      </c>
      <c r="BA338" s="345" t="e">
        <f t="shared" si="35"/>
        <v>#DIV/0!</v>
      </c>
      <c r="BB338" s="75"/>
      <c r="BC338" s="75"/>
      <c r="BD338" s="574" t="s">
        <v>46</v>
      </c>
      <c r="BE338" s="549" t="e">
        <f t="array" ref="BE338">bdRateExtend($G336:$G339,H336:H339,$AC336:$AC339,AD336:AD339)</f>
        <v>#VALUE!</v>
      </c>
      <c r="BF338" s="552"/>
      <c r="BG338" s="552"/>
      <c r="BH338" s="552"/>
      <c r="BI338" s="552"/>
      <c r="BJ338" s="552"/>
      <c r="BK338" s="551" t="e">
        <f t="array" ref="BK338">bdRateExtend($G336:$G339,L336:L339,$AC336:$AC339,AH336:AH339)</f>
        <v>#VALUE!</v>
      </c>
      <c r="BL338" s="552"/>
      <c r="BM338" s="551" t="e">
        <f t="array" ref="BM338">bdRateExtend($G336:$G339,M336:M339,$AC336:$AC339,AI336:AI339)</f>
        <v>#VALUE!</v>
      </c>
      <c r="BN338" s="552"/>
      <c r="BO338" s="545" t="e">
        <f t="array" ref="BO338">bdRateExtend($G336:$G339,N336:N339,$AC336:$AC339,AJ336:AJ339,"None", FALSE,1)</f>
        <v>#VALUE!</v>
      </c>
      <c r="BP338" s="541"/>
      <c r="BQ338" s="545" t="e">
        <f t="array" ref="BQ338">bdRateExtend($G336:$G339,O336:O339,$AC336:$AC339,AK336:AK339,"None", FALSE,1)</f>
        <v>#VALUE!</v>
      </c>
      <c r="BR338" s="541"/>
      <c r="BS338" s="551" t="e">
        <f t="array" ref="BS338">bdRateExtend($G336:$G339,P336:P339,$AC336:$AC339,AL336:AL339)</f>
        <v>#VALUE!</v>
      </c>
      <c r="BT338" s="552"/>
      <c r="BU338" s="551" t="e">
        <f t="array" ref="BU338">bdRateExtend($G336:$G339,Q336:Q339,$AC336:$AC339,AM336:AM339)</f>
        <v>#VALUE!</v>
      </c>
      <c r="BV338" s="552"/>
      <c r="BW338" s="551" t="e">
        <f t="array" ref="BW338">bdRateExtend($G336:$G339,R336:R339,$AC336:$AC339,AN336:AN339)</f>
        <v>#VALUE!</v>
      </c>
      <c r="BX338" s="552"/>
      <c r="BY338" s="552"/>
      <c r="BZ338" s="541"/>
      <c r="CA338" s="541"/>
      <c r="CB338" s="552"/>
      <c r="CC338" s="561" t="e">
        <f t="array" ref="CC338">bdCAMBIExtend($G336:$G339,V336:V339,$AC336:$AC339,AR336:AR339)</f>
        <v>#VALUE!</v>
      </c>
      <c r="CD338" s="552"/>
      <c r="CE338" s="554">
        <f t="array" ref="CE338">testVMAFRange($G336:$G339,N336:N339,$AC336:$AC339,AJ336:AJ339)</f>
        <v>0</v>
      </c>
      <c r="CF338" s="541"/>
      <c r="CG338" s="554">
        <f t="array" ref="CG338">testVMAFRange($G336:$G339,O336:O339,$AC336:$AC339,AK336:AK339)</f>
        <v>0</v>
      </c>
      <c r="CH338" s="541"/>
    </row>
    <row r="339" spans="1:86" ht="17" hidden="1" customHeight="1" thickBot="1" x14ac:dyDescent="0.25">
      <c r="A339" s="485"/>
      <c r="B339" s="596"/>
      <c r="C339" s="486"/>
      <c r="D339" s="591"/>
      <c r="E339" s="559"/>
      <c r="F339" s="240">
        <v>210</v>
      </c>
      <c r="G339" s="299">
        <f>'Anchor-AI'!L337</f>
        <v>0</v>
      </c>
      <c r="H339" s="300">
        <f>'Anchor-AI'!M337</f>
        <v>0</v>
      </c>
      <c r="I339" s="300">
        <f>'Anchor-AI'!N337</f>
        <v>0</v>
      </c>
      <c r="J339" s="300">
        <f>'Anchor-AI'!O337</f>
        <v>0</v>
      </c>
      <c r="K339" s="295">
        <f>(Summary!$C$63*H339+Summary!$C$64*I339+Summary!$C$65*J339)/Summary!$C$66</f>
        <v>0</v>
      </c>
      <c r="L339" s="300">
        <f>'Anchor-AI'!P337</f>
        <v>0</v>
      </c>
      <c r="M339" s="300">
        <f>'Anchor-AI'!Q337</f>
        <v>0</v>
      </c>
      <c r="N339" s="300">
        <f>'Anchor-AI'!R337</f>
        <v>0</v>
      </c>
      <c r="O339" s="300">
        <f>'Anchor-AI'!S337</f>
        <v>0</v>
      </c>
      <c r="P339" s="300">
        <f>'Anchor-AI'!T337</f>
        <v>0</v>
      </c>
      <c r="Q339" s="300">
        <f>'Anchor-AI'!U337</f>
        <v>0</v>
      </c>
      <c r="R339" s="300">
        <f>'Anchor-AI'!V337</f>
        <v>0</v>
      </c>
      <c r="S339" s="300">
        <f>'Anchor-AI'!W337</f>
        <v>0</v>
      </c>
      <c r="T339" s="300">
        <f>'Anchor-AI'!X337</f>
        <v>0</v>
      </c>
      <c r="U339" s="300">
        <f>10*LOG10(1/((Summary!$C$80/10^(R339/10)+Summary!$C$81/10^(S339/10)+Summary!$C$82/10^(T339/10))/Summary!$C$83))</f>
        <v>0</v>
      </c>
      <c r="V339" s="300">
        <f>'Anchor-AI'!Y337</f>
        <v>0</v>
      </c>
      <c r="W339" s="300">
        <f>'Anchor-AI'!Z337</f>
        <v>0</v>
      </c>
      <c r="X339" s="300">
        <f>'Anchor-AI'!AA337</f>
        <v>0</v>
      </c>
      <c r="Y339" s="357">
        <f>'Anchor-AI'!AB337</f>
        <v>0</v>
      </c>
      <c r="Z339" s="357">
        <f>'Anchor-AI'!AC337</f>
        <v>0</v>
      </c>
      <c r="AA339" s="301">
        <f t="shared" si="30"/>
        <v>0</v>
      </c>
      <c r="AC339" s="171">
        <f>'Test-AI'!L337</f>
        <v>0</v>
      </c>
      <c r="AD339" s="168">
        <f>'Test-AI'!M337</f>
        <v>0</v>
      </c>
      <c r="AE339" s="168">
        <f>'Test-AI'!N337</f>
        <v>0</v>
      </c>
      <c r="AF339" s="168">
        <f>'Test-AI'!O337</f>
        <v>0</v>
      </c>
      <c r="AG339" s="168">
        <f>(Summary!$C$63*AD339+Summary!$C$64*AE339+Summary!$C$65*AF339)/Summary!$C$66</f>
        <v>0</v>
      </c>
      <c r="AH339" s="168">
        <f>'Test-AI'!P337</f>
        <v>0</v>
      </c>
      <c r="AI339" s="168">
        <f>'Test-AI'!Q337</f>
        <v>0</v>
      </c>
      <c r="AJ339" s="168">
        <f>'Test-AI'!R337</f>
        <v>0</v>
      </c>
      <c r="AK339" s="168">
        <f>'Test-AI'!S337</f>
        <v>0</v>
      </c>
      <c r="AL339" s="168">
        <f>'Test-AI'!T337</f>
        <v>0</v>
      </c>
      <c r="AM339" s="168">
        <f>'Test-AI'!U337</f>
        <v>0</v>
      </c>
      <c r="AN339" s="168">
        <f>'Test-AI'!V337</f>
        <v>0</v>
      </c>
      <c r="AO339" s="168">
        <f>'Test-AI'!W337</f>
        <v>0</v>
      </c>
      <c r="AP339" s="168">
        <f>'Test-AI'!X337</f>
        <v>0</v>
      </c>
      <c r="AQ339" s="168">
        <f>10*LOG10(1/((Summary!$C$80/10^(AN339/10)+Summary!$C$81/10^(AO339/10)+Summary!$C$82/10^(AP339/10))/Summary!$C$83))</f>
        <v>0</v>
      </c>
      <c r="AR339" s="168">
        <f>'Test-AI'!Y337</f>
        <v>0</v>
      </c>
      <c r="AS339" s="168">
        <f>'Test-AI'!Z337</f>
        <v>0</v>
      </c>
      <c r="AT339" s="300">
        <f>'Test-AI'!AA337</f>
        <v>0</v>
      </c>
      <c r="AU339" s="357">
        <f>'Test-AI'!AB337</f>
        <v>0</v>
      </c>
      <c r="AV339" s="357">
        <f>'Test-AI'!AC337</f>
        <v>0</v>
      </c>
      <c r="AW339" s="301">
        <f t="shared" si="31"/>
        <v>0</v>
      </c>
      <c r="AX339" s="302" t="e">
        <f t="shared" si="32"/>
        <v>#DIV/0!</v>
      </c>
      <c r="AY339" s="303" t="e">
        <f t="shared" si="33"/>
        <v>#DIV/0!</v>
      </c>
      <c r="AZ339" s="297" t="e">
        <f t="shared" si="34"/>
        <v>#DIV/0!</v>
      </c>
      <c r="BA339" s="345" t="e">
        <f t="shared" si="35"/>
        <v>#DIV/0!</v>
      </c>
      <c r="BB339" s="75"/>
      <c r="BC339" s="75"/>
      <c r="BD339" s="570"/>
      <c r="BE339" s="550"/>
      <c r="BF339" s="553"/>
      <c r="BG339" s="553"/>
      <c r="BH339" s="553"/>
      <c r="BI339" s="553"/>
      <c r="BJ339" s="553"/>
      <c r="BK339" s="553"/>
      <c r="BL339" s="553"/>
      <c r="BM339" s="553"/>
      <c r="BN339" s="553"/>
      <c r="BO339" s="546"/>
      <c r="BP339" s="544"/>
      <c r="BQ339" s="546"/>
      <c r="BR339" s="544"/>
      <c r="BS339" s="553"/>
      <c r="BT339" s="553"/>
      <c r="BU339" s="553"/>
      <c r="BV339" s="553"/>
      <c r="BW339" s="553"/>
      <c r="BX339" s="553"/>
      <c r="BY339" s="553"/>
      <c r="BZ339" s="544"/>
      <c r="CA339" s="544"/>
      <c r="CB339" s="553"/>
      <c r="CC339" s="553"/>
      <c r="CD339" s="553"/>
      <c r="CE339" s="546"/>
      <c r="CF339" s="544"/>
      <c r="CG339" s="546"/>
      <c r="CH339" s="544"/>
    </row>
    <row r="340" spans="1:86" ht="17" hidden="1" customHeight="1" thickBot="1" x14ac:dyDescent="0.25">
      <c r="A340" s="485"/>
      <c r="B340" s="595" t="s">
        <v>148</v>
      </c>
      <c r="C340" s="586" t="s">
        <v>89</v>
      </c>
      <c r="D340" s="589">
        <v>30</v>
      </c>
      <c r="E340" s="557">
        <v>8</v>
      </c>
      <c r="F340" s="238">
        <v>85</v>
      </c>
      <c r="G340" s="289">
        <f>'Anchor-AI'!L338</f>
        <v>0</v>
      </c>
      <c r="H340" s="290">
        <f>'Anchor-AI'!M338</f>
        <v>0</v>
      </c>
      <c r="I340" s="290">
        <f>'Anchor-AI'!N338</f>
        <v>0</v>
      </c>
      <c r="J340" s="290">
        <f>'Anchor-AI'!O338</f>
        <v>0</v>
      </c>
      <c r="K340" s="290">
        <f>(Summary!$C$63*H340+Summary!$C$64*I340+Summary!$C$65*J340)/Summary!$C$66</f>
        <v>0</v>
      </c>
      <c r="L340" s="290">
        <f>'Anchor-AI'!P338</f>
        <v>0</v>
      </c>
      <c r="M340" s="290">
        <f>'Anchor-AI'!Q338</f>
        <v>0</v>
      </c>
      <c r="N340" s="290">
        <f>'Anchor-AI'!R338</f>
        <v>0</v>
      </c>
      <c r="O340" s="290">
        <f>'Anchor-AI'!S338</f>
        <v>0</v>
      </c>
      <c r="P340" s="290">
        <f>'Anchor-AI'!T338</f>
        <v>0</v>
      </c>
      <c r="Q340" s="290">
        <f>'Anchor-AI'!U338</f>
        <v>0</v>
      </c>
      <c r="R340" s="290">
        <f>'Anchor-AI'!V338</f>
        <v>0</v>
      </c>
      <c r="S340" s="290">
        <f>'Anchor-AI'!W338</f>
        <v>0</v>
      </c>
      <c r="T340" s="290">
        <f>'Anchor-AI'!X338</f>
        <v>0</v>
      </c>
      <c r="U340" s="290">
        <f>10*LOG10(1/((Summary!$C$80/10^(R340/10)+Summary!$C$81/10^(S340/10)+Summary!$C$82/10^(T340/10))/Summary!$C$83))</f>
        <v>0</v>
      </c>
      <c r="V340" s="290">
        <f>'Anchor-AI'!Y338</f>
        <v>0</v>
      </c>
      <c r="W340" s="290">
        <f>'Anchor-AI'!Z338</f>
        <v>0</v>
      </c>
      <c r="X340" s="290">
        <f>'Anchor-AI'!AA338</f>
        <v>0</v>
      </c>
      <c r="Y340" s="360">
        <f>'Anchor-AI'!AB338</f>
        <v>0</v>
      </c>
      <c r="Z340" s="360">
        <f>'Anchor-AI'!AC338</f>
        <v>0</v>
      </c>
      <c r="AA340" s="291">
        <f t="shared" si="30"/>
        <v>0</v>
      </c>
      <c r="AC340" s="169">
        <f>'Test-AI'!L338</f>
        <v>0</v>
      </c>
      <c r="AD340" s="166">
        <f>'Test-AI'!M338</f>
        <v>0</v>
      </c>
      <c r="AE340" s="166">
        <f>'Test-AI'!N338</f>
        <v>0</v>
      </c>
      <c r="AF340" s="166">
        <f>'Test-AI'!O338</f>
        <v>0</v>
      </c>
      <c r="AG340" s="166">
        <f>(Summary!$C$63*AD340+Summary!$C$64*AE340+Summary!$C$65*AF340)/Summary!$C$66</f>
        <v>0</v>
      </c>
      <c r="AH340" s="166">
        <f>'Test-AI'!P338</f>
        <v>0</v>
      </c>
      <c r="AI340" s="166">
        <f>'Test-AI'!Q338</f>
        <v>0</v>
      </c>
      <c r="AJ340" s="166">
        <f>'Test-AI'!R338</f>
        <v>0</v>
      </c>
      <c r="AK340" s="166">
        <f>'Test-AI'!S338</f>
        <v>0</v>
      </c>
      <c r="AL340" s="166">
        <f>'Test-AI'!T338</f>
        <v>0</v>
      </c>
      <c r="AM340" s="166">
        <f>'Test-AI'!U338</f>
        <v>0</v>
      </c>
      <c r="AN340" s="166">
        <f>'Test-AI'!V338</f>
        <v>0</v>
      </c>
      <c r="AO340" s="166">
        <f>'Test-AI'!W338</f>
        <v>0</v>
      </c>
      <c r="AP340" s="166">
        <f>'Test-AI'!X338</f>
        <v>0</v>
      </c>
      <c r="AQ340" s="166">
        <f>10*LOG10(1/((Summary!$C$80/10^(AN340/10)+Summary!$C$81/10^(AO340/10)+Summary!$C$82/10^(AP340/10))/Summary!$C$83))</f>
        <v>0</v>
      </c>
      <c r="AR340" s="166">
        <f>'Test-AI'!Y338</f>
        <v>0</v>
      </c>
      <c r="AS340" s="166">
        <f>'Test-AI'!Z338</f>
        <v>0</v>
      </c>
      <c r="AT340" s="290">
        <f>'Test-AI'!AA338</f>
        <v>0</v>
      </c>
      <c r="AU340" s="356">
        <f>'Test-AI'!AB338</f>
        <v>0</v>
      </c>
      <c r="AV340" s="356">
        <f>'Test-AI'!AC338</f>
        <v>0</v>
      </c>
      <c r="AW340" s="291">
        <f t="shared" si="31"/>
        <v>0</v>
      </c>
      <c r="AX340" s="292" t="e">
        <f t="shared" si="32"/>
        <v>#DIV/0!</v>
      </c>
      <c r="AY340" s="293" t="e">
        <f t="shared" si="33"/>
        <v>#DIV/0!</v>
      </c>
      <c r="AZ340" s="292" t="e">
        <f t="shared" si="34"/>
        <v>#DIV/0!</v>
      </c>
      <c r="BA340" s="344" t="e">
        <f t="shared" si="35"/>
        <v>#DIV/0!</v>
      </c>
      <c r="BB340" s="75"/>
      <c r="BC340" s="75"/>
      <c r="BD340" s="572" t="s">
        <v>39</v>
      </c>
      <c r="BE340" s="549" t="e">
        <f t="array" ref="BE340">bdRateExtend($G340:$G343,H340:H343,$AC340:$AC343,AD340:AD343)</f>
        <v>#VALUE!</v>
      </c>
      <c r="BF340" s="551" t="e">
        <f t="array" ref="BF340">bdRateExtend($G340:$G345,H340:H345,$AC340:$AC345,AD340:AD345)</f>
        <v>#VALUE!</v>
      </c>
      <c r="BG340" s="551" t="e">
        <f t="array" ref="BG340">bdRateExtend($G340:$G345,I340:I345,$AC340:$AC345,AE340:AE345)</f>
        <v>#VALUE!</v>
      </c>
      <c r="BH340" s="551" t="e">
        <f t="array" ref="BH340">bdRateExtend($G340:$G345,J340:J345,$AC340:$AC345,AF340:AF345)</f>
        <v>#VALUE!</v>
      </c>
      <c r="BI340" s="551" t="e">
        <f t="array" ref="BI340">bdRateExtend($G340:$G345,K340:K345,$AC340:$AC345,AG340:AG345)</f>
        <v>#VALUE!</v>
      </c>
      <c r="BJ340" s="575" t="e">
        <f>(Summary!$C$94*BF340+Summary!$C$95*BG340+Summary!$C$96*BH340)/Summary!$C$97</f>
        <v>#VALUE!</v>
      </c>
      <c r="BK340" s="551" t="e">
        <f t="array" ref="BK340">bdRateExtend($G340:$G343,L340:L343,$AC340:$AC343,AH340:AH343)</f>
        <v>#VALUE!</v>
      </c>
      <c r="BL340" s="551" t="e">
        <f t="array" ref="BL340">bdRateExtend($G340:$G345,L340:L345,$AC340:$AC345,AH340:AH345)</f>
        <v>#VALUE!</v>
      </c>
      <c r="BM340" s="551" t="e">
        <f t="array" ref="BM340">bdRateExtend($G340:$G343,M340:M343,$AC340:$AC343,AI340:AI343)</f>
        <v>#VALUE!</v>
      </c>
      <c r="BN340" s="551" t="e">
        <f t="array" ref="BN340">bdRateExtend($G340:$G345,M340:M345,$AC340:$AC345,AI340:AI345)</f>
        <v>#VALUE!</v>
      </c>
      <c r="BO340" s="548" t="e">
        <f t="array" ref="BO340">bdRateExtend($G340:$G343,N340:N343,$AC340:$AC343,AJ340:AJ343,"None", FALSE,1)</f>
        <v>#VALUE!</v>
      </c>
      <c r="BP340" s="585" t="e">
        <f t="array" ref="BP340">bdRateExtend($G340:$G345,N340:N345,$AC340:$AC345,AJ340:AJ345,"None", FALSE,1)</f>
        <v>#VALUE!</v>
      </c>
      <c r="BQ340" s="548" t="e">
        <f t="array" ref="BQ340">bdRateExtend($G340:$G343,O340:O343,$AC340:$AC343,AK340:AK343,"None", FALSE,1)</f>
        <v>#VALUE!</v>
      </c>
      <c r="BR340" s="585" t="e">
        <f t="array" ref="BR340">bdRateExtend($G340:$G345,O340:O345,$AC340:$AC345,AK340:AK345,"None", FALSE,1)</f>
        <v>#VALUE!</v>
      </c>
      <c r="BS340" s="551" t="e">
        <f t="array" ref="BS340">bdRateExtend($G340:$G343,P340:P343,$AC340:$AC343,AL340:AL343)</f>
        <v>#VALUE!</v>
      </c>
      <c r="BT340" s="551" t="e">
        <f t="array" ref="BT340">bdRateExtend($G340:$G345,P340:P345,$AC340:$AC345,AL340:AL345)</f>
        <v>#VALUE!</v>
      </c>
      <c r="BU340" s="551" t="e">
        <f t="array" ref="BU340">bdRateExtend($G340:$G343,Q340:Q343,$AC340:$AC343,AM340:AM343)</f>
        <v>#VALUE!</v>
      </c>
      <c r="BV340" s="551" t="e">
        <f t="array" ref="BV340">bdRateExtend($G340:$G345,Q340:Q345,$AC340:$AC345,AM340:AM345)</f>
        <v>#VALUE!</v>
      </c>
      <c r="BW340" s="551" t="e">
        <f t="array" ref="BW340">bdRateExtend($G340:$G343,R340:R343,$AC340:$AC343,AN340:AN343)</f>
        <v>#VALUE!</v>
      </c>
      <c r="BX340" s="551" t="e">
        <f t="array" ref="BX340">bdRateExtend($G340:$G345,R340:R345,$AC340:$AC345,AN340:AN345)</f>
        <v>#VALUE!</v>
      </c>
      <c r="BY340" s="551" t="e">
        <f t="array" ref="BY340">bdRateExtend($G340:$G345,S340:S345,$AC340:$AC345,AO340:AO345)</f>
        <v>#VALUE!</v>
      </c>
      <c r="BZ340" s="555" t="e">
        <f t="array" ref="BZ340">bdRateExtend($G340:$G345,T340:T345,$AC340:$AC345,AP340:AP345)</f>
        <v>#VALUE!</v>
      </c>
      <c r="CA340" s="555" t="e">
        <f t="array" ref="CA340">bdRateExtend($G340:$G345,U340:U345,$AC340:$AC345,AQ340:AQ345)</f>
        <v>#VALUE!</v>
      </c>
      <c r="CB340" s="575" t="e">
        <f>(Summary!$C$108*BX340+Summary!$C$109*BY340+Summary!$C$110*BZ340)/Summary!$C$111</f>
        <v>#VALUE!</v>
      </c>
      <c r="CC340" s="561" t="e">
        <f t="array" ref="CC340">bdCAMBIExtend($G340:$G343,V340:V343,$AC340:$AC343,AR340:AR343)</f>
        <v>#VALUE!</v>
      </c>
      <c r="CD340" s="561" t="e">
        <f t="array" ref="CD340">bdCAMBIExtend($G340:$G345,V340:V345,$AC340:$AC345,AR340:AR345)</f>
        <v>#VALUE!</v>
      </c>
      <c r="CE340" s="547">
        <f t="array" ref="CE340">testVMAFRange($G340:$G343,N340:N343,$AC340:$AC343,AJ340:AJ343)</f>
        <v>0</v>
      </c>
      <c r="CF340" s="543">
        <f t="array" ref="CF340">testVMAFRange($G340:$G345,N340:N345,$AC340:$AC345,AJ340:AJ345)</f>
        <v>0</v>
      </c>
      <c r="CG340" s="547">
        <f t="array" ref="CG340">testVMAFRange($G340:$G343,O340:O343,$AC340:$AC343,AK340:AK343)</f>
        <v>0</v>
      </c>
      <c r="CH340" s="543">
        <f t="array" ref="CH340">testVMAFRange($G340:$G345,O340:O345,$AC340:$AC345,AK340:AK345)</f>
        <v>0</v>
      </c>
    </row>
    <row r="341" spans="1:86" ht="17" hidden="1" customHeight="1" x14ac:dyDescent="0.2">
      <c r="A341" s="485"/>
      <c r="B341" s="566"/>
      <c r="C341" s="485"/>
      <c r="D341" s="590"/>
      <c r="E341" s="558"/>
      <c r="F341" s="239">
        <v>110</v>
      </c>
      <c r="G341" s="294">
        <f>'Anchor-AI'!L339</f>
        <v>0</v>
      </c>
      <c r="H341" s="295">
        <f>'Anchor-AI'!M339</f>
        <v>0</v>
      </c>
      <c r="I341" s="295">
        <f>'Anchor-AI'!N339</f>
        <v>0</v>
      </c>
      <c r="J341" s="295">
        <f>'Anchor-AI'!O339</f>
        <v>0</v>
      </c>
      <c r="K341" s="295">
        <f>(Summary!$C$63*H341+Summary!$C$64*I341+Summary!$C$65*J341)/Summary!$C$66</f>
        <v>0</v>
      </c>
      <c r="L341" s="295">
        <f>'Anchor-AI'!P339</f>
        <v>0</v>
      </c>
      <c r="M341" s="295">
        <f>'Anchor-AI'!Q339</f>
        <v>0</v>
      </c>
      <c r="N341" s="295">
        <f>'Anchor-AI'!R339</f>
        <v>0</v>
      </c>
      <c r="O341" s="295">
        <f>'Anchor-AI'!S339</f>
        <v>0</v>
      </c>
      <c r="P341" s="295">
        <f>'Anchor-AI'!T339</f>
        <v>0</v>
      </c>
      <c r="Q341" s="295">
        <f>'Anchor-AI'!U339</f>
        <v>0</v>
      </c>
      <c r="R341" s="295">
        <f>'Anchor-AI'!V339</f>
        <v>0</v>
      </c>
      <c r="S341" s="295">
        <f>'Anchor-AI'!W339</f>
        <v>0</v>
      </c>
      <c r="T341" s="295">
        <f>'Anchor-AI'!X339</f>
        <v>0</v>
      </c>
      <c r="U341" s="295">
        <f>10*LOG10(1/((Summary!$C$80/10^(R341/10)+Summary!$C$81/10^(S341/10)+Summary!$C$82/10^(T341/10))/Summary!$C$83))</f>
        <v>0</v>
      </c>
      <c r="V341" s="295">
        <f>'Anchor-AI'!Y339</f>
        <v>0</v>
      </c>
      <c r="W341" s="295">
        <f>'Anchor-AI'!Z339</f>
        <v>0</v>
      </c>
      <c r="X341" s="295">
        <f>'Anchor-AI'!AA339</f>
        <v>0</v>
      </c>
      <c r="Y341" s="357">
        <f>'Anchor-AI'!AB339</f>
        <v>0</v>
      </c>
      <c r="Z341" s="357">
        <f>'Anchor-AI'!AC339</f>
        <v>0</v>
      </c>
      <c r="AA341" s="296">
        <f t="shared" si="30"/>
        <v>0</v>
      </c>
      <c r="AC341" s="170">
        <f>'Test-AI'!L339</f>
        <v>0</v>
      </c>
      <c r="AD341" s="167">
        <f>'Test-AI'!M339</f>
        <v>0</v>
      </c>
      <c r="AE341" s="167">
        <f>'Test-AI'!N339</f>
        <v>0</v>
      </c>
      <c r="AF341" s="167">
        <f>'Test-AI'!O339</f>
        <v>0</v>
      </c>
      <c r="AG341" s="167">
        <f>(Summary!$C$63*AD341+Summary!$C$64*AE341+Summary!$C$65*AF341)/Summary!$C$66</f>
        <v>0</v>
      </c>
      <c r="AH341" s="167">
        <f>'Test-AI'!P339</f>
        <v>0</v>
      </c>
      <c r="AI341" s="167">
        <f>'Test-AI'!Q339</f>
        <v>0</v>
      </c>
      <c r="AJ341" s="167">
        <f>'Test-AI'!R339</f>
        <v>0</v>
      </c>
      <c r="AK341" s="167">
        <f>'Test-AI'!S339</f>
        <v>0</v>
      </c>
      <c r="AL341" s="167">
        <f>'Test-AI'!T339</f>
        <v>0</v>
      </c>
      <c r="AM341" s="167">
        <f>'Test-AI'!U339</f>
        <v>0</v>
      </c>
      <c r="AN341" s="167">
        <f>'Test-AI'!V339</f>
        <v>0</v>
      </c>
      <c r="AO341" s="167">
        <f>'Test-AI'!W339</f>
        <v>0</v>
      </c>
      <c r="AP341" s="167">
        <f>'Test-AI'!X339</f>
        <v>0</v>
      </c>
      <c r="AQ341" s="167">
        <f>10*LOG10(1/((Summary!$C$80/10^(AN341/10)+Summary!$C$81/10^(AO341/10)+Summary!$C$82/10^(AP341/10))/Summary!$C$83))</f>
        <v>0</v>
      </c>
      <c r="AR341" s="167">
        <f>'Test-AI'!Y339</f>
        <v>0</v>
      </c>
      <c r="AS341" s="167">
        <f>'Test-AI'!Z339</f>
        <v>0</v>
      </c>
      <c r="AT341" s="295">
        <f>'Test-AI'!AA339</f>
        <v>0</v>
      </c>
      <c r="AU341" s="357">
        <f>'Test-AI'!AB339</f>
        <v>0</v>
      </c>
      <c r="AV341" s="357">
        <f>'Test-AI'!AC339</f>
        <v>0</v>
      </c>
      <c r="AW341" s="296">
        <f t="shared" si="31"/>
        <v>0</v>
      </c>
      <c r="AX341" s="297" t="e">
        <f t="shared" si="32"/>
        <v>#DIV/0!</v>
      </c>
      <c r="AY341" s="298" t="e">
        <f t="shared" si="33"/>
        <v>#DIV/0!</v>
      </c>
      <c r="AZ341" s="297" t="e">
        <f t="shared" si="34"/>
        <v>#DIV/0!</v>
      </c>
      <c r="BA341" s="345" t="e">
        <f t="shared" si="35"/>
        <v>#DIV/0!</v>
      </c>
      <c r="BB341" s="75"/>
      <c r="BC341" s="75"/>
      <c r="BD341" s="565"/>
      <c r="BE341" s="550"/>
      <c r="BF341" s="552"/>
      <c r="BG341" s="552"/>
      <c r="BH341" s="552"/>
      <c r="BI341" s="552"/>
      <c r="BJ341" s="552"/>
      <c r="BK341" s="553"/>
      <c r="BL341" s="552"/>
      <c r="BM341" s="553"/>
      <c r="BN341" s="552"/>
      <c r="BO341" s="546"/>
      <c r="BP341" s="541"/>
      <c r="BQ341" s="546"/>
      <c r="BR341" s="541"/>
      <c r="BS341" s="553"/>
      <c r="BT341" s="552"/>
      <c r="BU341" s="553"/>
      <c r="BV341" s="552"/>
      <c r="BW341" s="553"/>
      <c r="BX341" s="552"/>
      <c r="BY341" s="552"/>
      <c r="BZ341" s="541"/>
      <c r="CA341" s="541"/>
      <c r="CB341" s="552"/>
      <c r="CC341" s="553"/>
      <c r="CD341" s="552"/>
      <c r="CE341" s="546"/>
      <c r="CF341" s="541"/>
      <c r="CG341" s="546"/>
      <c r="CH341" s="541"/>
    </row>
    <row r="342" spans="1:86" ht="17" hidden="1" customHeight="1" x14ac:dyDescent="0.2">
      <c r="A342" s="485"/>
      <c r="B342" s="566"/>
      <c r="C342" s="485"/>
      <c r="D342" s="590"/>
      <c r="E342" s="558"/>
      <c r="F342" s="239">
        <v>135</v>
      </c>
      <c r="G342" s="294">
        <f>'Anchor-AI'!L340</f>
        <v>0</v>
      </c>
      <c r="H342" s="295">
        <f>'Anchor-AI'!M340</f>
        <v>0</v>
      </c>
      <c r="I342" s="295">
        <f>'Anchor-AI'!N340</f>
        <v>0</v>
      </c>
      <c r="J342" s="295">
        <f>'Anchor-AI'!O340</f>
        <v>0</v>
      </c>
      <c r="K342" s="295">
        <f>(Summary!$C$63*H342+Summary!$C$64*I342+Summary!$C$65*J342)/Summary!$C$66</f>
        <v>0</v>
      </c>
      <c r="L342" s="295">
        <f>'Anchor-AI'!P340</f>
        <v>0</v>
      </c>
      <c r="M342" s="295">
        <f>'Anchor-AI'!Q340</f>
        <v>0</v>
      </c>
      <c r="N342" s="295">
        <f>'Anchor-AI'!R340</f>
        <v>0</v>
      </c>
      <c r="O342" s="295">
        <f>'Anchor-AI'!S340</f>
        <v>0</v>
      </c>
      <c r="P342" s="295">
        <f>'Anchor-AI'!T340</f>
        <v>0</v>
      </c>
      <c r="Q342" s="295">
        <f>'Anchor-AI'!U340</f>
        <v>0</v>
      </c>
      <c r="R342" s="295">
        <f>'Anchor-AI'!V340</f>
        <v>0</v>
      </c>
      <c r="S342" s="295">
        <f>'Anchor-AI'!W340</f>
        <v>0</v>
      </c>
      <c r="T342" s="295">
        <f>'Anchor-AI'!X340</f>
        <v>0</v>
      </c>
      <c r="U342" s="295">
        <f>10*LOG10(1/((Summary!$C$80/10^(R342/10)+Summary!$C$81/10^(S342/10)+Summary!$C$82/10^(T342/10))/Summary!$C$83))</f>
        <v>0</v>
      </c>
      <c r="V342" s="295">
        <f>'Anchor-AI'!Y340</f>
        <v>0</v>
      </c>
      <c r="W342" s="295">
        <f>'Anchor-AI'!Z340</f>
        <v>0</v>
      </c>
      <c r="X342" s="295">
        <f>'Anchor-AI'!AA340</f>
        <v>0</v>
      </c>
      <c r="Y342" s="357">
        <f>'Anchor-AI'!AB340</f>
        <v>0</v>
      </c>
      <c r="Z342" s="357">
        <f>'Anchor-AI'!AC340</f>
        <v>0</v>
      </c>
      <c r="AA342" s="296">
        <f t="shared" si="30"/>
        <v>0</v>
      </c>
      <c r="AC342" s="170">
        <f>'Test-AI'!L340</f>
        <v>0</v>
      </c>
      <c r="AD342" s="167">
        <f>'Test-AI'!M340</f>
        <v>0</v>
      </c>
      <c r="AE342" s="167">
        <f>'Test-AI'!N340</f>
        <v>0</v>
      </c>
      <c r="AF342" s="167">
        <f>'Test-AI'!O340</f>
        <v>0</v>
      </c>
      <c r="AG342" s="167">
        <f>(Summary!$C$63*AD342+Summary!$C$64*AE342+Summary!$C$65*AF342)/Summary!$C$66</f>
        <v>0</v>
      </c>
      <c r="AH342" s="167">
        <f>'Test-AI'!P340</f>
        <v>0</v>
      </c>
      <c r="AI342" s="167">
        <f>'Test-AI'!Q340</f>
        <v>0</v>
      </c>
      <c r="AJ342" s="167">
        <f>'Test-AI'!R340</f>
        <v>0</v>
      </c>
      <c r="AK342" s="167">
        <f>'Test-AI'!S340</f>
        <v>0</v>
      </c>
      <c r="AL342" s="167">
        <f>'Test-AI'!T340</f>
        <v>0</v>
      </c>
      <c r="AM342" s="167">
        <f>'Test-AI'!U340</f>
        <v>0</v>
      </c>
      <c r="AN342" s="167">
        <f>'Test-AI'!V340</f>
        <v>0</v>
      </c>
      <c r="AO342" s="167">
        <f>'Test-AI'!W340</f>
        <v>0</v>
      </c>
      <c r="AP342" s="167">
        <f>'Test-AI'!X340</f>
        <v>0</v>
      </c>
      <c r="AQ342" s="167">
        <f>10*LOG10(1/((Summary!$C$80/10^(AN342/10)+Summary!$C$81/10^(AO342/10)+Summary!$C$82/10^(AP342/10))/Summary!$C$83))</f>
        <v>0</v>
      </c>
      <c r="AR342" s="167">
        <f>'Test-AI'!Y340</f>
        <v>0</v>
      </c>
      <c r="AS342" s="167">
        <f>'Test-AI'!Z340</f>
        <v>0</v>
      </c>
      <c r="AT342" s="295">
        <f>'Test-AI'!AA340</f>
        <v>0</v>
      </c>
      <c r="AU342" s="357">
        <f>'Test-AI'!AB340</f>
        <v>0</v>
      </c>
      <c r="AV342" s="357">
        <f>'Test-AI'!AC340</f>
        <v>0</v>
      </c>
      <c r="AW342" s="296">
        <f t="shared" si="31"/>
        <v>0</v>
      </c>
      <c r="AX342" s="297" t="e">
        <f t="shared" si="32"/>
        <v>#DIV/0!</v>
      </c>
      <c r="AY342" s="298" t="e">
        <f t="shared" si="33"/>
        <v>#DIV/0!</v>
      </c>
      <c r="AZ342" s="297" t="e">
        <f t="shared" si="34"/>
        <v>#DIV/0!</v>
      </c>
      <c r="BA342" s="345" t="e">
        <f t="shared" si="35"/>
        <v>#DIV/0!</v>
      </c>
      <c r="BB342" s="75"/>
      <c r="BC342" s="75"/>
      <c r="BD342" s="573" t="s">
        <v>147</v>
      </c>
      <c r="BE342" s="549" t="e">
        <f t="array" ref="BE342">bdRateExtend($G341:$G344,H341:H344,$AC341:$AC344,AD341:AD344)</f>
        <v>#VALUE!</v>
      </c>
      <c r="BF342" s="552"/>
      <c r="BG342" s="552"/>
      <c r="BH342" s="552"/>
      <c r="BI342" s="552"/>
      <c r="BJ342" s="552"/>
      <c r="BK342" s="551" t="e">
        <f t="array" ref="BK342">bdRateExtend($G341:$G344,L341:L344,$AC341:$AC344,AH341:AH344)</f>
        <v>#VALUE!</v>
      </c>
      <c r="BL342" s="552"/>
      <c r="BM342" s="551" t="e">
        <f t="array" ref="BM342">bdRateExtend($G341:$G344,M341:M344,$AC341:$AC344,AI341:AI344)</f>
        <v>#VALUE!</v>
      </c>
      <c r="BN342" s="552"/>
      <c r="BO342" s="545" t="e">
        <f t="array" ref="BO342">bdRateExtend($G341:$G344,N341:N344,$AC341:$AC344,AJ341:AJ344,"None", FALSE,1)</f>
        <v>#VALUE!</v>
      </c>
      <c r="BP342" s="541"/>
      <c r="BQ342" s="545" t="e">
        <f t="array" ref="BQ342">bdRateExtend($G341:$G344,O341:O344,$AC341:$AC344,AK341:AK344,"None", FALSE,1)</f>
        <v>#VALUE!</v>
      </c>
      <c r="BR342" s="541"/>
      <c r="BS342" s="551" t="e">
        <f t="array" ref="BS342">bdRateExtend($G341:$G344,P341:P344,$AC341:$AC344,AL341:AL344)</f>
        <v>#VALUE!</v>
      </c>
      <c r="BT342" s="552"/>
      <c r="BU342" s="551" t="e">
        <f t="array" ref="BU342">bdRateExtend($G341:$G344,Q341:Q344,$AC341:$AC344,AM341:AM344)</f>
        <v>#VALUE!</v>
      </c>
      <c r="BV342" s="552"/>
      <c r="BW342" s="551" t="e">
        <f t="array" ref="BW342">bdRateExtend($G341:$G344,R341:R344,$AC341:$AC344,AN341:AN344)</f>
        <v>#VALUE!</v>
      </c>
      <c r="BX342" s="552"/>
      <c r="BY342" s="552"/>
      <c r="BZ342" s="541"/>
      <c r="CA342" s="541"/>
      <c r="CB342" s="552"/>
      <c r="CC342" s="561" t="e">
        <f t="array" ref="CC342">bdCAMBIExtend($G341:$G344,V341:V344,$AC341:$AC344,AR341:AR344)</f>
        <v>#VALUE!</v>
      </c>
      <c r="CD342" s="552"/>
      <c r="CE342" s="554">
        <f t="array" ref="CE342">testVMAFRange($G341:$G344,N341:N344,$AC341:$AC344,AJ341:AJ344)</f>
        <v>0</v>
      </c>
      <c r="CF342" s="541"/>
      <c r="CG342" s="554">
        <f t="array" ref="CG342">testVMAFRange($G341:$G344,O341:O344,$AC341:$AC344,AK341:AK344)</f>
        <v>0</v>
      </c>
      <c r="CH342" s="541"/>
    </row>
    <row r="343" spans="1:86" ht="17" hidden="1" customHeight="1" x14ac:dyDescent="0.2">
      <c r="A343" s="485"/>
      <c r="B343" s="566"/>
      <c r="C343" s="485"/>
      <c r="D343" s="590"/>
      <c r="E343" s="558"/>
      <c r="F343" s="239">
        <v>160</v>
      </c>
      <c r="G343" s="294">
        <f>'Anchor-AI'!L341</f>
        <v>0</v>
      </c>
      <c r="H343" s="295">
        <f>'Anchor-AI'!M341</f>
        <v>0</v>
      </c>
      <c r="I343" s="295">
        <f>'Anchor-AI'!N341</f>
        <v>0</v>
      </c>
      <c r="J343" s="295">
        <f>'Anchor-AI'!O341</f>
        <v>0</v>
      </c>
      <c r="K343" s="295">
        <f>(Summary!$C$63*H343+Summary!$C$64*I343+Summary!$C$65*J343)/Summary!$C$66</f>
        <v>0</v>
      </c>
      <c r="L343" s="295">
        <f>'Anchor-AI'!P341</f>
        <v>0</v>
      </c>
      <c r="M343" s="295">
        <f>'Anchor-AI'!Q341</f>
        <v>0</v>
      </c>
      <c r="N343" s="295">
        <f>'Anchor-AI'!R341</f>
        <v>0</v>
      </c>
      <c r="O343" s="295">
        <f>'Anchor-AI'!S341</f>
        <v>0</v>
      </c>
      <c r="P343" s="295">
        <f>'Anchor-AI'!T341</f>
        <v>0</v>
      </c>
      <c r="Q343" s="295">
        <f>'Anchor-AI'!U341</f>
        <v>0</v>
      </c>
      <c r="R343" s="295">
        <f>'Anchor-AI'!V341</f>
        <v>0</v>
      </c>
      <c r="S343" s="295">
        <f>'Anchor-AI'!W341</f>
        <v>0</v>
      </c>
      <c r="T343" s="295">
        <f>'Anchor-AI'!X341</f>
        <v>0</v>
      </c>
      <c r="U343" s="295">
        <f>10*LOG10(1/((Summary!$C$80/10^(R343/10)+Summary!$C$81/10^(S343/10)+Summary!$C$82/10^(T343/10))/Summary!$C$83))</f>
        <v>0</v>
      </c>
      <c r="V343" s="295">
        <f>'Anchor-AI'!Y341</f>
        <v>0</v>
      </c>
      <c r="W343" s="295">
        <f>'Anchor-AI'!Z341</f>
        <v>0</v>
      </c>
      <c r="X343" s="295">
        <f>'Anchor-AI'!AA341</f>
        <v>0</v>
      </c>
      <c r="Y343" s="357">
        <f>'Anchor-AI'!AB341</f>
        <v>0</v>
      </c>
      <c r="Z343" s="357">
        <f>'Anchor-AI'!AC341</f>
        <v>0</v>
      </c>
      <c r="AA343" s="296">
        <f t="shared" si="30"/>
        <v>0</v>
      </c>
      <c r="AC343" s="170">
        <f>'Test-AI'!L341</f>
        <v>0</v>
      </c>
      <c r="AD343" s="167">
        <f>'Test-AI'!M341</f>
        <v>0</v>
      </c>
      <c r="AE343" s="167">
        <f>'Test-AI'!N341</f>
        <v>0</v>
      </c>
      <c r="AF343" s="167">
        <f>'Test-AI'!O341</f>
        <v>0</v>
      </c>
      <c r="AG343" s="167">
        <f>(Summary!$C$63*AD343+Summary!$C$64*AE343+Summary!$C$65*AF343)/Summary!$C$66</f>
        <v>0</v>
      </c>
      <c r="AH343" s="167">
        <f>'Test-AI'!P341</f>
        <v>0</v>
      </c>
      <c r="AI343" s="167">
        <f>'Test-AI'!Q341</f>
        <v>0</v>
      </c>
      <c r="AJ343" s="167">
        <f>'Test-AI'!R341</f>
        <v>0</v>
      </c>
      <c r="AK343" s="167">
        <f>'Test-AI'!S341</f>
        <v>0</v>
      </c>
      <c r="AL343" s="167">
        <f>'Test-AI'!T341</f>
        <v>0</v>
      </c>
      <c r="AM343" s="167">
        <f>'Test-AI'!U341</f>
        <v>0</v>
      </c>
      <c r="AN343" s="167">
        <f>'Test-AI'!V341</f>
        <v>0</v>
      </c>
      <c r="AO343" s="167">
        <f>'Test-AI'!W341</f>
        <v>0</v>
      </c>
      <c r="AP343" s="167">
        <f>'Test-AI'!X341</f>
        <v>0</v>
      </c>
      <c r="AQ343" s="167">
        <f>10*LOG10(1/((Summary!$C$80/10^(AN343/10)+Summary!$C$81/10^(AO343/10)+Summary!$C$82/10^(AP343/10))/Summary!$C$83))</f>
        <v>0</v>
      </c>
      <c r="AR343" s="167">
        <f>'Test-AI'!Y341</f>
        <v>0</v>
      </c>
      <c r="AS343" s="167">
        <f>'Test-AI'!Z341</f>
        <v>0</v>
      </c>
      <c r="AT343" s="295">
        <f>'Test-AI'!AA341</f>
        <v>0</v>
      </c>
      <c r="AU343" s="357">
        <f>'Test-AI'!AB341</f>
        <v>0</v>
      </c>
      <c r="AV343" s="357">
        <f>'Test-AI'!AC341</f>
        <v>0</v>
      </c>
      <c r="AW343" s="296">
        <f t="shared" si="31"/>
        <v>0</v>
      </c>
      <c r="AX343" s="297" t="e">
        <f t="shared" si="32"/>
        <v>#DIV/0!</v>
      </c>
      <c r="AY343" s="298" t="e">
        <f t="shared" si="33"/>
        <v>#DIV/0!</v>
      </c>
      <c r="AZ343" s="297" t="e">
        <f t="shared" si="34"/>
        <v>#DIV/0!</v>
      </c>
      <c r="BA343" s="345" t="e">
        <f t="shared" si="35"/>
        <v>#DIV/0!</v>
      </c>
      <c r="BB343" s="75"/>
      <c r="BC343" s="75"/>
      <c r="BD343" s="565"/>
      <c r="BE343" s="550"/>
      <c r="BF343" s="552"/>
      <c r="BG343" s="552"/>
      <c r="BH343" s="552"/>
      <c r="BI343" s="552"/>
      <c r="BJ343" s="552"/>
      <c r="BK343" s="553"/>
      <c r="BL343" s="552"/>
      <c r="BM343" s="553"/>
      <c r="BN343" s="552"/>
      <c r="BO343" s="546"/>
      <c r="BP343" s="541"/>
      <c r="BQ343" s="546"/>
      <c r="BR343" s="541"/>
      <c r="BS343" s="553"/>
      <c r="BT343" s="552"/>
      <c r="BU343" s="553"/>
      <c r="BV343" s="552"/>
      <c r="BW343" s="553"/>
      <c r="BX343" s="552"/>
      <c r="BY343" s="552"/>
      <c r="BZ343" s="541"/>
      <c r="CA343" s="541"/>
      <c r="CB343" s="552"/>
      <c r="CC343" s="553"/>
      <c r="CD343" s="552"/>
      <c r="CE343" s="546"/>
      <c r="CF343" s="541"/>
      <c r="CG343" s="546"/>
      <c r="CH343" s="541"/>
    </row>
    <row r="344" spans="1:86" ht="17" hidden="1" customHeight="1" thickBot="1" x14ac:dyDescent="0.25">
      <c r="A344" s="485"/>
      <c r="B344" s="566"/>
      <c r="C344" s="485"/>
      <c r="D344" s="590"/>
      <c r="E344" s="558"/>
      <c r="F344" s="239">
        <v>185</v>
      </c>
      <c r="G344" s="294">
        <f>'Anchor-AI'!L342</f>
        <v>0</v>
      </c>
      <c r="H344" s="295">
        <f>'Anchor-AI'!M342</f>
        <v>0</v>
      </c>
      <c r="I344" s="295">
        <f>'Anchor-AI'!N342</f>
        <v>0</v>
      </c>
      <c r="J344" s="295">
        <f>'Anchor-AI'!O342</f>
        <v>0</v>
      </c>
      <c r="K344" s="295">
        <f>(Summary!$C$63*H344+Summary!$C$64*I344+Summary!$C$65*J344)/Summary!$C$66</f>
        <v>0</v>
      </c>
      <c r="L344" s="295">
        <f>'Anchor-AI'!P342</f>
        <v>0</v>
      </c>
      <c r="M344" s="295">
        <f>'Anchor-AI'!Q342</f>
        <v>0</v>
      </c>
      <c r="N344" s="295">
        <f>'Anchor-AI'!R342</f>
        <v>0</v>
      </c>
      <c r="O344" s="295">
        <f>'Anchor-AI'!S342</f>
        <v>0</v>
      </c>
      <c r="P344" s="295">
        <f>'Anchor-AI'!T342</f>
        <v>0</v>
      </c>
      <c r="Q344" s="295">
        <f>'Anchor-AI'!U342</f>
        <v>0</v>
      </c>
      <c r="R344" s="295">
        <f>'Anchor-AI'!V342</f>
        <v>0</v>
      </c>
      <c r="S344" s="295">
        <f>'Anchor-AI'!W342</f>
        <v>0</v>
      </c>
      <c r="T344" s="295">
        <f>'Anchor-AI'!X342</f>
        <v>0</v>
      </c>
      <c r="U344" s="295">
        <f>10*LOG10(1/((Summary!$C$80/10^(R344/10)+Summary!$C$81/10^(S344/10)+Summary!$C$82/10^(T344/10))/Summary!$C$83))</f>
        <v>0</v>
      </c>
      <c r="V344" s="295">
        <f>'Anchor-AI'!Y342</f>
        <v>0</v>
      </c>
      <c r="W344" s="295">
        <f>'Anchor-AI'!Z342</f>
        <v>0</v>
      </c>
      <c r="X344" s="295">
        <f>'Anchor-AI'!AA342</f>
        <v>0</v>
      </c>
      <c r="Y344" s="357">
        <f>'Anchor-AI'!AB342</f>
        <v>0</v>
      </c>
      <c r="Z344" s="357">
        <f>'Anchor-AI'!AC342</f>
        <v>0</v>
      </c>
      <c r="AA344" s="296">
        <f t="shared" si="30"/>
        <v>0</v>
      </c>
      <c r="AC344" s="170">
        <f>'Test-AI'!L342</f>
        <v>0</v>
      </c>
      <c r="AD344" s="167">
        <f>'Test-AI'!M342</f>
        <v>0</v>
      </c>
      <c r="AE344" s="167">
        <f>'Test-AI'!N342</f>
        <v>0</v>
      </c>
      <c r="AF344" s="167">
        <f>'Test-AI'!O342</f>
        <v>0</v>
      </c>
      <c r="AG344" s="167">
        <f>(Summary!$C$63*AD344+Summary!$C$64*AE344+Summary!$C$65*AF344)/Summary!$C$66</f>
        <v>0</v>
      </c>
      <c r="AH344" s="167">
        <f>'Test-AI'!P342</f>
        <v>0</v>
      </c>
      <c r="AI344" s="167">
        <f>'Test-AI'!Q342</f>
        <v>0</v>
      </c>
      <c r="AJ344" s="167">
        <f>'Test-AI'!R342</f>
        <v>0</v>
      </c>
      <c r="AK344" s="167">
        <f>'Test-AI'!S342</f>
        <v>0</v>
      </c>
      <c r="AL344" s="167">
        <f>'Test-AI'!T342</f>
        <v>0</v>
      </c>
      <c r="AM344" s="167">
        <f>'Test-AI'!U342</f>
        <v>0</v>
      </c>
      <c r="AN344" s="167">
        <f>'Test-AI'!V342</f>
        <v>0</v>
      </c>
      <c r="AO344" s="167">
        <f>'Test-AI'!W342</f>
        <v>0</v>
      </c>
      <c r="AP344" s="167">
        <f>'Test-AI'!X342</f>
        <v>0</v>
      </c>
      <c r="AQ344" s="167">
        <f>10*LOG10(1/((Summary!$C$80/10^(AN344/10)+Summary!$C$81/10^(AO344/10)+Summary!$C$82/10^(AP344/10))/Summary!$C$83))</f>
        <v>0</v>
      </c>
      <c r="AR344" s="167">
        <f>'Test-AI'!Y342</f>
        <v>0</v>
      </c>
      <c r="AS344" s="167">
        <f>'Test-AI'!Z342</f>
        <v>0</v>
      </c>
      <c r="AT344" s="295">
        <f>'Test-AI'!AA342</f>
        <v>0</v>
      </c>
      <c r="AU344" s="357">
        <f>'Test-AI'!AB342</f>
        <v>0</v>
      </c>
      <c r="AV344" s="357">
        <f>'Test-AI'!AC342</f>
        <v>0</v>
      </c>
      <c r="AW344" s="296">
        <f t="shared" si="31"/>
        <v>0</v>
      </c>
      <c r="AX344" s="297" t="e">
        <f t="shared" si="32"/>
        <v>#DIV/0!</v>
      </c>
      <c r="AY344" s="298" t="e">
        <f t="shared" si="33"/>
        <v>#DIV/0!</v>
      </c>
      <c r="AZ344" s="297" t="e">
        <f t="shared" si="34"/>
        <v>#DIV/0!</v>
      </c>
      <c r="BA344" s="345" t="e">
        <f t="shared" si="35"/>
        <v>#DIV/0!</v>
      </c>
      <c r="BB344" s="75"/>
      <c r="BC344" s="75"/>
      <c r="BD344" s="574" t="s">
        <v>46</v>
      </c>
      <c r="BE344" s="549" t="e">
        <f t="array" ref="BE344">bdRateExtend($G342:$G345,H342:H345,$AC342:$AC345,AD342:AD345)</f>
        <v>#VALUE!</v>
      </c>
      <c r="BF344" s="552"/>
      <c r="BG344" s="552"/>
      <c r="BH344" s="552"/>
      <c r="BI344" s="552"/>
      <c r="BJ344" s="552"/>
      <c r="BK344" s="551" t="e">
        <f t="array" ref="BK344">bdRateExtend($G342:$G345,L342:L345,$AC342:$AC345,AH342:AH345)</f>
        <v>#VALUE!</v>
      </c>
      <c r="BL344" s="552"/>
      <c r="BM344" s="551" t="e">
        <f t="array" ref="BM344">bdRateExtend($G342:$G345,M342:M345,$AC342:$AC345,AI342:AI345)</f>
        <v>#VALUE!</v>
      </c>
      <c r="BN344" s="552"/>
      <c r="BO344" s="545" t="e">
        <f t="array" ref="BO344">bdRateExtend($G342:$G345,N342:N345,$AC342:$AC345,AJ342:AJ345,"None", FALSE,1)</f>
        <v>#VALUE!</v>
      </c>
      <c r="BP344" s="541"/>
      <c r="BQ344" s="545" t="e">
        <f t="array" ref="BQ344">bdRateExtend($G342:$G345,O342:O345,$AC342:$AC345,AK342:AK345,"None", FALSE,1)</f>
        <v>#VALUE!</v>
      </c>
      <c r="BR344" s="541"/>
      <c r="BS344" s="551" t="e">
        <f t="array" ref="BS344">bdRateExtend($G342:$G345,P342:P345,$AC342:$AC345,AL342:AL345)</f>
        <v>#VALUE!</v>
      </c>
      <c r="BT344" s="552"/>
      <c r="BU344" s="551" t="e">
        <f t="array" ref="BU344">bdRateExtend($G342:$G345,Q342:Q345,$AC342:$AC345,AM342:AM345)</f>
        <v>#VALUE!</v>
      </c>
      <c r="BV344" s="552"/>
      <c r="BW344" s="551" t="e">
        <f t="array" ref="BW344">bdRateExtend($G342:$G345,R342:R345,$AC342:$AC345,AN342:AN345)</f>
        <v>#VALUE!</v>
      </c>
      <c r="BX344" s="552"/>
      <c r="BY344" s="552"/>
      <c r="BZ344" s="541"/>
      <c r="CA344" s="541"/>
      <c r="CB344" s="552"/>
      <c r="CC344" s="561" t="e">
        <f t="array" ref="CC344">bdCAMBIExtend($G342:$G345,V342:V345,$AC342:$AC345,AR342:AR345)</f>
        <v>#VALUE!</v>
      </c>
      <c r="CD344" s="552"/>
      <c r="CE344" s="554">
        <f t="array" ref="CE344">testVMAFRange($G342:$G345,N342:N345,$AC342:$AC345,AJ342:AJ345)</f>
        <v>0</v>
      </c>
      <c r="CF344" s="541"/>
      <c r="CG344" s="554">
        <f t="array" ref="CG344">testVMAFRange($G342:$G345,O342:O345,$AC342:$AC345,AK342:AK345)</f>
        <v>0</v>
      </c>
      <c r="CH344" s="541"/>
    </row>
    <row r="345" spans="1:86" ht="17" hidden="1" customHeight="1" thickBot="1" x14ac:dyDescent="0.25">
      <c r="A345" s="485"/>
      <c r="B345" s="596"/>
      <c r="C345" s="486"/>
      <c r="D345" s="591"/>
      <c r="E345" s="559"/>
      <c r="F345" s="240">
        <v>210</v>
      </c>
      <c r="G345" s="299">
        <f>'Anchor-AI'!L343</f>
        <v>0</v>
      </c>
      <c r="H345" s="300">
        <f>'Anchor-AI'!M343</f>
        <v>0</v>
      </c>
      <c r="I345" s="300">
        <f>'Anchor-AI'!N343</f>
        <v>0</v>
      </c>
      <c r="J345" s="300">
        <f>'Anchor-AI'!O343</f>
        <v>0</v>
      </c>
      <c r="K345" s="295">
        <f>(Summary!$C$63*H345+Summary!$C$64*I345+Summary!$C$65*J345)/Summary!$C$66</f>
        <v>0</v>
      </c>
      <c r="L345" s="300">
        <f>'Anchor-AI'!P343</f>
        <v>0</v>
      </c>
      <c r="M345" s="300">
        <f>'Anchor-AI'!Q343</f>
        <v>0</v>
      </c>
      <c r="N345" s="300">
        <f>'Anchor-AI'!R343</f>
        <v>0</v>
      </c>
      <c r="O345" s="300">
        <f>'Anchor-AI'!S343</f>
        <v>0</v>
      </c>
      <c r="P345" s="300">
        <f>'Anchor-AI'!T343</f>
        <v>0</v>
      </c>
      <c r="Q345" s="300">
        <f>'Anchor-AI'!U343</f>
        <v>0</v>
      </c>
      <c r="R345" s="300">
        <f>'Anchor-AI'!V343</f>
        <v>0</v>
      </c>
      <c r="S345" s="300">
        <f>'Anchor-AI'!W343</f>
        <v>0</v>
      </c>
      <c r="T345" s="300">
        <f>'Anchor-AI'!X343</f>
        <v>0</v>
      </c>
      <c r="U345" s="300">
        <f>10*LOG10(1/((Summary!$C$80/10^(R345/10)+Summary!$C$81/10^(S345/10)+Summary!$C$82/10^(T345/10))/Summary!$C$83))</f>
        <v>0</v>
      </c>
      <c r="V345" s="300">
        <f>'Anchor-AI'!Y343</f>
        <v>0</v>
      </c>
      <c r="W345" s="300">
        <f>'Anchor-AI'!Z343</f>
        <v>0</v>
      </c>
      <c r="X345" s="300">
        <f>'Anchor-AI'!AA343</f>
        <v>0</v>
      </c>
      <c r="Y345" s="357">
        <f>'Anchor-AI'!AB343</f>
        <v>0</v>
      </c>
      <c r="Z345" s="357">
        <f>'Anchor-AI'!AC343</f>
        <v>0</v>
      </c>
      <c r="AA345" s="301">
        <f t="shared" si="30"/>
        <v>0</v>
      </c>
      <c r="AC345" s="171">
        <f>'Test-AI'!L343</f>
        <v>0</v>
      </c>
      <c r="AD345" s="168">
        <f>'Test-AI'!M343</f>
        <v>0</v>
      </c>
      <c r="AE345" s="168">
        <f>'Test-AI'!N343</f>
        <v>0</v>
      </c>
      <c r="AF345" s="168">
        <f>'Test-AI'!O343</f>
        <v>0</v>
      </c>
      <c r="AG345" s="168">
        <f>(Summary!$C$63*AD345+Summary!$C$64*AE345+Summary!$C$65*AF345)/Summary!$C$66</f>
        <v>0</v>
      </c>
      <c r="AH345" s="168">
        <f>'Test-AI'!P343</f>
        <v>0</v>
      </c>
      <c r="AI345" s="168">
        <f>'Test-AI'!Q343</f>
        <v>0</v>
      </c>
      <c r="AJ345" s="168">
        <f>'Test-AI'!R343</f>
        <v>0</v>
      </c>
      <c r="AK345" s="168">
        <f>'Test-AI'!S343</f>
        <v>0</v>
      </c>
      <c r="AL345" s="168">
        <f>'Test-AI'!T343</f>
        <v>0</v>
      </c>
      <c r="AM345" s="168">
        <f>'Test-AI'!U343</f>
        <v>0</v>
      </c>
      <c r="AN345" s="168">
        <f>'Test-AI'!V343</f>
        <v>0</v>
      </c>
      <c r="AO345" s="168">
        <f>'Test-AI'!W343</f>
        <v>0</v>
      </c>
      <c r="AP345" s="168">
        <f>'Test-AI'!X343</f>
        <v>0</v>
      </c>
      <c r="AQ345" s="168">
        <f>10*LOG10(1/((Summary!$C$80/10^(AN345/10)+Summary!$C$81/10^(AO345/10)+Summary!$C$82/10^(AP345/10))/Summary!$C$83))</f>
        <v>0</v>
      </c>
      <c r="AR345" s="168">
        <f>'Test-AI'!Y343</f>
        <v>0</v>
      </c>
      <c r="AS345" s="168">
        <f>'Test-AI'!Z343</f>
        <v>0</v>
      </c>
      <c r="AT345" s="300">
        <f>'Test-AI'!AA343</f>
        <v>0</v>
      </c>
      <c r="AU345" s="357">
        <f>'Test-AI'!AB343</f>
        <v>0</v>
      </c>
      <c r="AV345" s="357">
        <f>'Test-AI'!AC343</f>
        <v>0</v>
      </c>
      <c r="AW345" s="301">
        <f t="shared" si="31"/>
        <v>0</v>
      </c>
      <c r="AX345" s="302" t="e">
        <f t="shared" si="32"/>
        <v>#DIV/0!</v>
      </c>
      <c r="AY345" s="303" t="e">
        <f t="shared" si="33"/>
        <v>#DIV/0!</v>
      </c>
      <c r="AZ345" s="297" t="e">
        <f t="shared" si="34"/>
        <v>#DIV/0!</v>
      </c>
      <c r="BA345" s="345" t="e">
        <f t="shared" si="35"/>
        <v>#DIV/0!</v>
      </c>
      <c r="BB345" s="75"/>
      <c r="BC345" s="75"/>
      <c r="BD345" s="570"/>
      <c r="BE345" s="550"/>
      <c r="BF345" s="553"/>
      <c r="BG345" s="553"/>
      <c r="BH345" s="553"/>
      <c r="BI345" s="553"/>
      <c r="BJ345" s="553"/>
      <c r="BK345" s="553"/>
      <c r="BL345" s="553"/>
      <c r="BM345" s="553"/>
      <c r="BN345" s="553"/>
      <c r="BO345" s="546"/>
      <c r="BP345" s="544"/>
      <c r="BQ345" s="546"/>
      <c r="BR345" s="544"/>
      <c r="BS345" s="553"/>
      <c r="BT345" s="553"/>
      <c r="BU345" s="553"/>
      <c r="BV345" s="553"/>
      <c r="BW345" s="553"/>
      <c r="BX345" s="553"/>
      <c r="BY345" s="553"/>
      <c r="BZ345" s="544"/>
      <c r="CA345" s="544"/>
      <c r="CB345" s="553"/>
      <c r="CC345" s="553"/>
      <c r="CD345" s="553"/>
      <c r="CE345" s="546"/>
      <c r="CF345" s="544"/>
      <c r="CG345" s="546"/>
      <c r="CH345" s="544"/>
    </row>
    <row r="346" spans="1:86" ht="17" hidden="1" customHeight="1" thickBot="1" x14ac:dyDescent="0.25">
      <c r="A346" s="485"/>
      <c r="B346" s="595" t="s">
        <v>148</v>
      </c>
      <c r="C346" s="586" t="s">
        <v>90</v>
      </c>
      <c r="D346" s="589">
        <v>60</v>
      </c>
      <c r="E346" s="557">
        <v>10</v>
      </c>
      <c r="F346" s="238">
        <v>85</v>
      </c>
      <c r="G346" s="289">
        <f>'Anchor-AI'!L344</f>
        <v>0</v>
      </c>
      <c r="H346" s="290">
        <f>'Anchor-AI'!M344</f>
        <v>0</v>
      </c>
      <c r="I346" s="290">
        <f>'Anchor-AI'!N344</f>
        <v>0</v>
      </c>
      <c r="J346" s="290">
        <f>'Anchor-AI'!O344</f>
        <v>0</v>
      </c>
      <c r="K346" s="290">
        <f>(Summary!$C$63*H346+Summary!$C$64*I346+Summary!$C$65*J346)/Summary!$C$66</f>
        <v>0</v>
      </c>
      <c r="L346" s="290">
        <f>'Anchor-AI'!P344</f>
        <v>0</v>
      </c>
      <c r="M346" s="290">
        <f>'Anchor-AI'!Q344</f>
        <v>0</v>
      </c>
      <c r="N346" s="290">
        <f>'Anchor-AI'!R344</f>
        <v>0</v>
      </c>
      <c r="O346" s="290">
        <f>'Anchor-AI'!S344</f>
        <v>0</v>
      </c>
      <c r="P346" s="290">
        <f>'Anchor-AI'!T344</f>
        <v>0</v>
      </c>
      <c r="Q346" s="290">
        <f>'Anchor-AI'!U344</f>
        <v>0</v>
      </c>
      <c r="R346" s="290">
        <f>'Anchor-AI'!V344</f>
        <v>0</v>
      </c>
      <c r="S346" s="290">
        <f>'Anchor-AI'!W344</f>
        <v>0</v>
      </c>
      <c r="T346" s="290">
        <f>'Anchor-AI'!X344</f>
        <v>0</v>
      </c>
      <c r="U346" s="290">
        <f>10*LOG10(1/((Summary!$C$80/10^(R346/10)+Summary!$C$81/10^(S346/10)+Summary!$C$82/10^(T346/10))/Summary!$C$83))</f>
        <v>0</v>
      </c>
      <c r="V346" s="290">
        <f>'Anchor-AI'!Y344</f>
        <v>0</v>
      </c>
      <c r="W346" s="290">
        <f>'Anchor-AI'!Z344</f>
        <v>0</v>
      </c>
      <c r="X346" s="290">
        <f>'Anchor-AI'!AA344</f>
        <v>0</v>
      </c>
      <c r="Y346" s="360">
        <f>'Anchor-AI'!AB344</f>
        <v>0</v>
      </c>
      <c r="Z346" s="360">
        <f>'Anchor-AI'!AC344</f>
        <v>0</v>
      </c>
      <c r="AA346" s="291">
        <f t="shared" si="30"/>
        <v>0</v>
      </c>
      <c r="AC346" s="169">
        <f>'Test-AI'!L344</f>
        <v>0</v>
      </c>
      <c r="AD346" s="166">
        <f>'Test-AI'!M344</f>
        <v>0</v>
      </c>
      <c r="AE346" s="166">
        <f>'Test-AI'!N344</f>
        <v>0</v>
      </c>
      <c r="AF346" s="166">
        <f>'Test-AI'!O344</f>
        <v>0</v>
      </c>
      <c r="AG346" s="166">
        <f>(Summary!$C$63*AD346+Summary!$C$64*AE346+Summary!$C$65*AF346)/Summary!$C$66</f>
        <v>0</v>
      </c>
      <c r="AH346" s="166">
        <f>'Test-AI'!P344</f>
        <v>0</v>
      </c>
      <c r="AI346" s="166">
        <f>'Test-AI'!Q344</f>
        <v>0</v>
      </c>
      <c r="AJ346" s="166">
        <f>'Test-AI'!R344</f>
        <v>0</v>
      </c>
      <c r="AK346" s="166">
        <f>'Test-AI'!S344</f>
        <v>0</v>
      </c>
      <c r="AL346" s="166">
        <f>'Test-AI'!T344</f>
        <v>0</v>
      </c>
      <c r="AM346" s="166">
        <f>'Test-AI'!U344</f>
        <v>0</v>
      </c>
      <c r="AN346" s="166">
        <f>'Test-AI'!V344</f>
        <v>0</v>
      </c>
      <c r="AO346" s="166">
        <f>'Test-AI'!W344</f>
        <v>0</v>
      </c>
      <c r="AP346" s="166">
        <f>'Test-AI'!X344</f>
        <v>0</v>
      </c>
      <c r="AQ346" s="166">
        <f>10*LOG10(1/((Summary!$C$80/10^(AN346/10)+Summary!$C$81/10^(AO346/10)+Summary!$C$82/10^(AP346/10))/Summary!$C$83))</f>
        <v>0</v>
      </c>
      <c r="AR346" s="166">
        <f>'Test-AI'!Y344</f>
        <v>0</v>
      </c>
      <c r="AS346" s="166">
        <f>'Test-AI'!Z344</f>
        <v>0</v>
      </c>
      <c r="AT346" s="290">
        <f>'Test-AI'!AA344</f>
        <v>0</v>
      </c>
      <c r="AU346" s="356">
        <f>'Test-AI'!AB344</f>
        <v>0</v>
      </c>
      <c r="AV346" s="356">
        <f>'Test-AI'!AC344</f>
        <v>0</v>
      </c>
      <c r="AW346" s="291">
        <f t="shared" si="31"/>
        <v>0</v>
      </c>
      <c r="AX346" s="292" t="e">
        <f t="shared" si="32"/>
        <v>#DIV/0!</v>
      </c>
      <c r="AY346" s="293" t="e">
        <f t="shared" si="33"/>
        <v>#DIV/0!</v>
      </c>
      <c r="AZ346" s="292" t="e">
        <f t="shared" si="34"/>
        <v>#DIV/0!</v>
      </c>
      <c r="BA346" s="344" t="e">
        <f t="shared" si="35"/>
        <v>#DIV/0!</v>
      </c>
      <c r="BB346" s="75"/>
      <c r="BC346" s="75"/>
      <c r="BD346" s="572" t="s">
        <v>39</v>
      </c>
      <c r="BE346" s="549" t="e">
        <f t="array" ref="BE346">bdRateExtend($G346:$G349,H346:H349,$AC346:$AC349,AD346:AD349)</f>
        <v>#VALUE!</v>
      </c>
      <c r="BF346" s="551" t="e">
        <f t="array" ref="BF346">bdRateExtend($G346:$G351,H346:H351,$AC346:$AC351,AD346:AD351)</f>
        <v>#VALUE!</v>
      </c>
      <c r="BG346" s="551" t="e">
        <f t="array" ref="BG346">bdRateExtend($G346:$G351,I346:I351,$AC346:$AC351,AE346:AE351)</f>
        <v>#VALUE!</v>
      </c>
      <c r="BH346" s="551" t="e">
        <f t="array" ref="BH346">bdRateExtend($G346:$G351,J346:J351,$AC346:$AC351,AF346:AF351)</f>
        <v>#VALUE!</v>
      </c>
      <c r="BI346" s="551" t="e">
        <f t="array" ref="BI346">bdRateExtend($G346:$G351,K346:K351,$AC346:$AC351,AG346:AG351)</f>
        <v>#VALUE!</v>
      </c>
      <c r="BJ346" s="575" t="e">
        <f>(Summary!$C$94*BF346+Summary!$C$95*BG346+Summary!$C$96*BH346)/Summary!$C$97</f>
        <v>#VALUE!</v>
      </c>
      <c r="BK346" s="551" t="e">
        <f t="array" ref="BK346">bdRateExtend($G346:$G349,L346:L349,$AC346:$AC349,AH346:AH349)</f>
        <v>#VALUE!</v>
      </c>
      <c r="BL346" s="551" t="e">
        <f t="array" ref="BL346">bdRateExtend($G346:$G351,L346:L351,$AC346:$AC351,AH346:AH351)</f>
        <v>#VALUE!</v>
      </c>
      <c r="BM346" s="551" t="e">
        <f t="array" ref="BM346">bdRateExtend($G346:$G349,M346:M349,$AC346:$AC349,AI346:AI349)</f>
        <v>#VALUE!</v>
      </c>
      <c r="BN346" s="551" t="e">
        <f t="array" ref="BN346">bdRateExtend($G346:$G351,M346:M351,$AC346:$AC351,AI346:AI351)</f>
        <v>#VALUE!</v>
      </c>
      <c r="BO346" s="548" t="e">
        <f t="array" ref="BO346">bdRateExtend($G346:$G349,N346:N349,$AC346:$AC349,AJ346:AJ349,"None", FALSE,1)</f>
        <v>#VALUE!</v>
      </c>
      <c r="BP346" s="585" t="e">
        <f t="array" ref="BP346">bdRateExtend($G346:$G351,N346:N351,$AC346:$AC351,AJ346:AJ351,"None", FALSE,1)</f>
        <v>#VALUE!</v>
      </c>
      <c r="BQ346" s="548" t="e">
        <f t="array" ref="BQ346">bdRateExtend($G346:$G349,O346:O349,$AC346:$AC349,AK346:AK349,"None", FALSE,1)</f>
        <v>#VALUE!</v>
      </c>
      <c r="BR346" s="585" t="e">
        <f t="array" ref="BR346">bdRateExtend($G346:$G351,O346:O351,$AC346:$AC351,AK346:AK351,"None", FALSE,1)</f>
        <v>#VALUE!</v>
      </c>
      <c r="BS346" s="551" t="e">
        <f t="array" ref="BS346">bdRateExtend($G346:$G349,P346:P349,$AC346:$AC349,AL346:AL349)</f>
        <v>#VALUE!</v>
      </c>
      <c r="BT346" s="551" t="e">
        <f t="array" ref="BT346">bdRateExtend($G346:$G351,P346:P351,$AC346:$AC351,AL346:AL351)</f>
        <v>#VALUE!</v>
      </c>
      <c r="BU346" s="551" t="e">
        <f t="array" ref="BU346">bdRateExtend($G346:$G349,Q346:Q349,$AC346:$AC349,AM346:AM349)</f>
        <v>#VALUE!</v>
      </c>
      <c r="BV346" s="551" t="e">
        <f t="array" ref="BV346">bdRateExtend($G346:$G351,Q346:Q351,$AC346:$AC351,AM346:AM351)</f>
        <v>#VALUE!</v>
      </c>
      <c r="BW346" s="551" t="e">
        <f t="array" ref="BW346">bdRateExtend($G346:$G349,R346:R349,$AC346:$AC349,AN346:AN349)</f>
        <v>#VALUE!</v>
      </c>
      <c r="BX346" s="551" t="e">
        <f t="array" ref="BX346">bdRateExtend($G346:$G351,R346:R351,$AC346:$AC351,AN346:AN351)</f>
        <v>#VALUE!</v>
      </c>
      <c r="BY346" s="551" t="e">
        <f t="array" ref="BY346">bdRateExtend($G346:$G351,S346:S351,$AC346:$AC351,AO346:AO351)</f>
        <v>#VALUE!</v>
      </c>
      <c r="BZ346" s="555" t="e">
        <f t="array" ref="BZ346">bdRateExtend($G346:$G351,T346:T351,$AC346:$AC351,AP346:AP351)</f>
        <v>#VALUE!</v>
      </c>
      <c r="CA346" s="555" t="e">
        <f t="array" ref="CA346">bdRateExtend($G346:$G351,U346:U351,$AC346:$AC351,AQ346:AQ351)</f>
        <v>#VALUE!</v>
      </c>
      <c r="CB346" s="575" t="e">
        <f>(Summary!$C$108*BX346+Summary!$C$109*BY346+Summary!$C$110*BZ346)/Summary!$C$111</f>
        <v>#VALUE!</v>
      </c>
      <c r="CC346" s="593" t="e">
        <f t="array" ref="CC346">bdCAMBIExtend($G346:$G349,V346:V349,$AC346:$AC349,AR346:AR349)</f>
        <v>#VALUE!</v>
      </c>
      <c r="CD346" s="578" t="e">
        <f t="array" ref="CD346">bdCAMBIExtend($G346:$G351,V346:V351,$AC346:$AC351,AR346:AR351)</f>
        <v>#VALUE!</v>
      </c>
      <c r="CE346" s="547">
        <f t="array" ref="CE346">testVMAFRange($G346:$G349,N346:N349,$AC346:$AC349,AJ346:AJ349)</f>
        <v>0</v>
      </c>
      <c r="CF346" s="543">
        <f t="array" ref="CF346">testVMAFRange($G346:$G351,N346:N351,$AC346:$AC351,AJ346:AJ351)</f>
        <v>0</v>
      </c>
      <c r="CG346" s="547">
        <f t="array" ref="CG346">testVMAFRange($G346:$G349,O346:O349,$AC346:$AC349,AK346:AK349)</f>
        <v>0</v>
      </c>
      <c r="CH346" s="543">
        <f t="array" ref="CH346">testVMAFRange($G346:$G351,O346:O351,$AC346:$AC351,AK346:AK351)</f>
        <v>0</v>
      </c>
    </row>
    <row r="347" spans="1:86" ht="17" hidden="1" customHeight="1" x14ac:dyDescent="0.2">
      <c r="A347" s="485"/>
      <c r="B347" s="566"/>
      <c r="C347" s="485"/>
      <c r="D347" s="590"/>
      <c r="E347" s="558"/>
      <c r="F347" s="239">
        <v>110</v>
      </c>
      <c r="G347" s="294">
        <f>'Anchor-AI'!L345</f>
        <v>0</v>
      </c>
      <c r="H347" s="295">
        <f>'Anchor-AI'!M345</f>
        <v>0</v>
      </c>
      <c r="I347" s="295">
        <f>'Anchor-AI'!N345</f>
        <v>0</v>
      </c>
      <c r="J347" s="295">
        <f>'Anchor-AI'!O345</f>
        <v>0</v>
      </c>
      <c r="K347" s="295">
        <f>(Summary!$C$63*H347+Summary!$C$64*I347+Summary!$C$65*J347)/Summary!$C$66</f>
        <v>0</v>
      </c>
      <c r="L347" s="295">
        <f>'Anchor-AI'!P345</f>
        <v>0</v>
      </c>
      <c r="M347" s="295">
        <f>'Anchor-AI'!Q345</f>
        <v>0</v>
      </c>
      <c r="N347" s="295">
        <f>'Anchor-AI'!R345</f>
        <v>0</v>
      </c>
      <c r="O347" s="295">
        <f>'Anchor-AI'!S345</f>
        <v>0</v>
      </c>
      <c r="P347" s="295">
        <f>'Anchor-AI'!T345</f>
        <v>0</v>
      </c>
      <c r="Q347" s="295">
        <f>'Anchor-AI'!U345</f>
        <v>0</v>
      </c>
      <c r="R347" s="295">
        <f>'Anchor-AI'!V345</f>
        <v>0</v>
      </c>
      <c r="S347" s="295">
        <f>'Anchor-AI'!W345</f>
        <v>0</v>
      </c>
      <c r="T347" s="295">
        <f>'Anchor-AI'!X345</f>
        <v>0</v>
      </c>
      <c r="U347" s="295">
        <f>10*LOG10(1/((Summary!$C$80/10^(R347/10)+Summary!$C$81/10^(S347/10)+Summary!$C$82/10^(T347/10))/Summary!$C$83))</f>
        <v>0</v>
      </c>
      <c r="V347" s="295">
        <f>'Anchor-AI'!Y345</f>
        <v>0</v>
      </c>
      <c r="W347" s="295">
        <f>'Anchor-AI'!Z345</f>
        <v>0</v>
      </c>
      <c r="X347" s="295">
        <f>'Anchor-AI'!AA345</f>
        <v>0</v>
      </c>
      <c r="Y347" s="357">
        <f>'Anchor-AI'!AB345</f>
        <v>0</v>
      </c>
      <c r="Z347" s="357">
        <f>'Anchor-AI'!AC345</f>
        <v>0</v>
      </c>
      <c r="AA347" s="296">
        <f t="shared" si="30"/>
        <v>0</v>
      </c>
      <c r="AC347" s="170">
        <f>'Test-AI'!L345</f>
        <v>0</v>
      </c>
      <c r="AD347" s="167">
        <f>'Test-AI'!M345</f>
        <v>0</v>
      </c>
      <c r="AE347" s="167">
        <f>'Test-AI'!N345</f>
        <v>0</v>
      </c>
      <c r="AF347" s="167">
        <f>'Test-AI'!O345</f>
        <v>0</v>
      </c>
      <c r="AG347" s="167">
        <f>(Summary!$C$63*AD347+Summary!$C$64*AE347+Summary!$C$65*AF347)/Summary!$C$66</f>
        <v>0</v>
      </c>
      <c r="AH347" s="167">
        <f>'Test-AI'!P345</f>
        <v>0</v>
      </c>
      <c r="AI347" s="167">
        <f>'Test-AI'!Q345</f>
        <v>0</v>
      </c>
      <c r="AJ347" s="167">
        <f>'Test-AI'!R345</f>
        <v>0</v>
      </c>
      <c r="AK347" s="167">
        <f>'Test-AI'!S345</f>
        <v>0</v>
      </c>
      <c r="AL347" s="167">
        <f>'Test-AI'!T345</f>
        <v>0</v>
      </c>
      <c r="AM347" s="167">
        <f>'Test-AI'!U345</f>
        <v>0</v>
      </c>
      <c r="AN347" s="167">
        <f>'Test-AI'!V345</f>
        <v>0</v>
      </c>
      <c r="AO347" s="167">
        <f>'Test-AI'!W345</f>
        <v>0</v>
      </c>
      <c r="AP347" s="167">
        <f>'Test-AI'!X345</f>
        <v>0</v>
      </c>
      <c r="AQ347" s="167">
        <f>10*LOG10(1/((Summary!$C$80/10^(AN347/10)+Summary!$C$81/10^(AO347/10)+Summary!$C$82/10^(AP347/10))/Summary!$C$83))</f>
        <v>0</v>
      </c>
      <c r="AR347" s="167">
        <f>'Test-AI'!Y345</f>
        <v>0</v>
      </c>
      <c r="AS347" s="167">
        <f>'Test-AI'!Z345</f>
        <v>0</v>
      </c>
      <c r="AT347" s="295">
        <f>'Test-AI'!AA345</f>
        <v>0</v>
      </c>
      <c r="AU347" s="357">
        <f>'Test-AI'!AB345</f>
        <v>0</v>
      </c>
      <c r="AV347" s="357">
        <f>'Test-AI'!AC345</f>
        <v>0</v>
      </c>
      <c r="AW347" s="296">
        <f t="shared" si="31"/>
        <v>0</v>
      </c>
      <c r="AX347" s="297" t="e">
        <f t="shared" si="32"/>
        <v>#DIV/0!</v>
      </c>
      <c r="AY347" s="298" t="e">
        <f t="shared" si="33"/>
        <v>#DIV/0!</v>
      </c>
      <c r="AZ347" s="297" t="e">
        <f t="shared" si="34"/>
        <v>#DIV/0!</v>
      </c>
      <c r="BA347" s="345" t="e">
        <f t="shared" si="35"/>
        <v>#DIV/0!</v>
      </c>
      <c r="BB347" s="75"/>
      <c r="BC347" s="75"/>
      <c r="BD347" s="565"/>
      <c r="BE347" s="550"/>
      <c r="BF347" s="552"/>
      <c r="BG347" s="552"/>
      <c r="BH347" s="552"/>
      <c r="BI347" s="552"/>
      <c r="BJ347" s="552"/>
      <c r="BK347" s="553"/>
      <c r="BL347" s="552"/>
      <c r="BM347" s="553"/>
      <c r="BN347" s="552"/>
      <c r="BO347" s="546"/>
      <c r="BP347" s="541"/>
      <c r="BQ347" s="546"/>
      <c r="BR347" s="541"/>
      <c r="BS347" s="553"/>
      <c r="BT347" s="552"/>
      <c r="BU347" s="553"/>
      <c r="BV347" s="552"/>
      <c r="BW347" s="553"/>
      <c r="BX347" s="552"/>
      <c r="BY347" s="552"/>
      <c r="BZ347" s="541"/>
      <c r="CA347" s="541"/>
      <c r="CB347" s="552"/>
      <c r="CC347" s="550"/>
      <c r="CD347" s="541"/>
      <c r="CE347" s="546"/>
      <c r="CF347" s="541"/>
      <c r="CG347" s="546"/>
      <c r="CH347" s="541"/>
    </row>
    <row r="348" spans="1:86" ht="17" hidden="1" customHeight="1" x14ac:dyDescent="0.2">
      <c r="A348" s="485"/>
      <c r="B348" s="566"/>
      <c r="C348" s="485"/>
      <c r="D348" s="590"/>
      <c r="E348" s="558"/>
      <c r="F348" s="239">
        <v>135</v>
      </c>
      <c r="G348" s="294">
        <f>'Anchor-AI'!L346</f>
        <v>0</v>
      </c>
      <c r="H348" s="295">
        <f>'Anchor-AI'!M346</f>
        <v>0</v>
      </c>
      <c r="I348" s="295">
        <f>'Anchor-AI'!N346</f>
        <v>0</v>
      </c>
      <c r="J348" s="295">
        <f>'Anchor-AI'!O346</f>
        <v>0</v>
      </c>
      <c r="K348" s="295">
        <f>(Summary!$C$63*H348+Summary!$C$64*I348+Summary!$C$65*J348)/Summary!$C$66</f>
        <v>0</v>
      </c>
      <c r="L348" s="295">
        <f>'Anchor-AI'!P346</f>
        <v>0</v>
      </c>
      <c r="M348" s="295">
        <f>'Anchor-AI'!Q346</f>
        <v>0</v>
      </c>
      <c r="N348" s="295">
        <f>'Anchor-AI'!R346</f>
        <v>0</v>
      </c>
      <c r="O348" s="295">
        <f>'Anchor-AI'!S346</f>
        <v>0</v>
      </c>
      <c r="P348" s="295">
        <f>'Anchor-AI'!T346</f>
        <v>0</v>
      </c>
      <c r="Q348" s="295">
        <f>'Anchor-AI'!U346</f>
        <v>0</v>
      </c>
      <c r="R348" s="295">
        <f>'Anchor-AI'!V346</f>
        <v>0</v>
      </c>
      <c r="S348" s="295">
        <f>'Anchor-AI'!W346</f>
        <v>0</v>
      </c>
      <c r="T348" s="295">
        <f>'Anchor-AI'!X346</f>
        <v>0</v>
      </c>
      <c r="U348" s="295">
        <f>10*LOG10(1/((Summary!$C$80/10^(R348/10)+Summary!$C$81/10^(S348/10)+Summary!$C$82/10^(T348/10))/Summary!$C$83))</f>
        <v>0</v>
      </c>
      <c r="V348" s="295">
        <f>'Anchor-AI'!Y346</f>
        <v>0</v>
      </c>
      <c r="W348" s="295">
        <f>'Anchor-AI'!Z346</f>
        <v>0</v>
      </c>
      <c r="X348" s="295">
        <f>'Anchor-AI'!AA346</f>
        <v>0</v>
      </c>
      <c r="Y348" s="357">
        <f>'Anchor-AI'!AB346</f>
        <v>0</v>
      </c>
      <c r="Z348" s="357">
        <f>'Anchor-AI'!AC346</f>
        <v>0</v>
      </c>
      <c r="AA348" s="296">
        <f t="shared" si="30"/>
        <v>0</v>
      </c>
      <c r="AC348" s="170">
        <f>'Test-AI'!L346</f>
        <v>0</v>
      </c>
      <c r="AD348" s="167">
        <f>'Test-AI'!M346</f>
        <v>0</v>
      </c>
      <c r="AE348" s="167">
        <f>'Test-AI'!N346</f>
        <v>0</v>
      </c>
      <c r="AF348" s="167">
        <f>'Test-AI'!O346</f>
        <v>0</v>
      </c>
      <c r="AG348" s="167">
        <f>(Summary!$C$63*AD348+Summary!$C$64*AE348+Summary!$C$65*AF348)/Summary!$C$66</f>
        <v>0</v>
      </c>
      <c r="AH348" s="167">
        <f>'Test-AI'!P346</f>
        <v>0</v>
      </c>
      <c r="AI348" s="167">
        <f>'Test-AI'!Q346</f>
        <v>0</v>
      </c>
      <c r="AJ348" s="167">
        <f>'Test-AI'!R346</f>
        <v>0</v>
      </c>
      <c r="AK348" s="167">
        <f>'Test-AI'!S346</f>
        <v>0</v>
      </c>
      <c r="AL348" s="167">
        <f>'Test-AI'!T346</f>
        <v>0</v>
      </c>
      <c r="AM348" s="167">
        <f>'Test-AI'!U346</f>
        <v>0</v>
      </c>
      <c r="AN348" s="167">
        <f>'Test-AI'!V346</f>
        <v>0</v>
      </c>
      <c r="AO348" s="167">
        <f>'Test-AI'!W346</f>
        <v>0</v>
      </c>
      <c r="AP348" s="167">
        <f>'Test-AI'!X346</f>
        <v>0</v>
      </c>
      <c r="AQ348" s="167">
        <f>10*LOG10(1/((Summary!$C$80/10^(AN348/10)+Summary!$C$81/10^(AO348/10)+Summary!$C$82/10^(AP348/10))/Summary!$C$83))</f>
        <v>0</v>
      </c>
      <c r="AR348" s="167">
        <f>'Test-AI'!Y346</f>
        <v>0</v>
      </c>
      <c r="AS348" s="167">
        <f>'Test-AI'!Z346</f>
        <v>0</v>
      </c>
      <c r="AT348" s="295">
        <f>'Test-AI'!AA346</f>
        <v>0</v>
      </c>
      <c r="AU348" s="357">
        <f>'Test-AI'!AB346</f>
        <v>0</v>
      </c>
      <c r="AV348" s="357">
        <f>'Test-AI'!AC346</f>
        <v>0</v>
      </c>
      <c r="AW348" s="296">
        <f t="shared" si="31"/>
        <v>0</v>
      </c>
      <c r="AX348" s="297" t="e">
        <f t="shared" si="32"/>
        <v>#DIV/0!</v>
      </c>
      <c r="AY348" s="298" t="e">
        <f t="shared" si="33"/>
        <v>#DIV/0!</v>
      </c>
      <c r="AZ348" s="297" t="e">
        <f t="shared" si="34"/>
        <v>#DIV/0!</v>
      </c>
      <c r="BA348" s="345" t="e">
        <f t="shared" si="35"/>
        <v>#DIV/0!</v>
      </c>
      <c r="BB348" s="75"/>
      <c r="BC348" s="75"/>
      <c r="BD348" s="573" t="s">
        <v>147</v>
      </c>
      <c r="BE348" s="549" t="e">
        <f t="array" ref="BE348">bdRateExtend($G347:$G350,H347:H350,$AC347:$AC350,AD347:AD350)</f>
        <v>#VALUE!</v>
      </c>
      <c r="BF348" s="552"/>
      <c r="BG348" s="552"/>
      <c r="BH348" s="552"/>
      <c r="BI348" s="552"/>
      <c r="BJ348" s="552"/>
      <c r="BK348" s="551" t="e">
        <f t="array" ref="BK348">bdRateExtend($G347:$G350,L347:L350,$AC347:$AC350,AH347:AH350)</f>
        <v>#VALUE!</v>
      </c>
      <c r="BL348" s="552"/>
      <c r="BM348" s="551" t="e">
        <f t="array" ref="BM348">bdRateExtend($G347:$G350,M347:M350,$AC347:$AC350,AI347:AI350)</f>
        <v>#VALUE!</v>
      </c>
      <c r="BN348" s="552"/>
      <c r="BO348" s="545" t="e">
        <f t="array" ref="BO348">bdRateExtend($G347:$G350,N347:N350,$AC347:$AC350,AJ347:AJ350,"None", FALSE,1)</f>
        <v>#VALUE!</v>
      </c>
      <c r="BP348" s="541"/>
      <c r="BQ348" s="545" t="e">
        <f t="array" ref="BQ348">bdRateExtend($G347:$G350,O347:O350,$AC347:$AC350,AK347:AK350,"None", FALSE,1)</f>
        <v>#VALUE!</v>
      </c>
      <c r="BR348" s="541"/>
      <c r="BS348" s="551" t="e">
        <f t="array" ref="BS348">bdRateExtend($G347:$G350,P347:P350,$AC347:$AC350,AL347:AL350)</f>
        <v>#VALUE!</v>
      </c>
      <c r="BT348" s="552"/>
      <c r="BU348" s="551" t="e">
        <f t="array" ref="BU348">bdRateExtend($G347:$G350,Q347:Q350,$AC347:$AC350,AM347:AM350)</f>
        <v>#VALUE!</v>
      </c>
      <c r="BV348" s="552"/>
      <c r="BW348" s="551" t="e">
        <f t="array" ref="BW348">bdRateExtend($G347:$G350,R347:R350,$AC347:$AC350,AN347:AN350)</f>
        <v>#VALUE!</v>
      </c>
      <c r="BX348" s="552"/>
      <c r="BY348" s="552"/>
      <c r="BZ348" s="541"/>
      <c r="CA348" s="541"/>
      <c r="CB348" s="552"/>
      <c r="CC348" s="560" t="e">
        <f t="array" ref="CC348">bdCAMBIExtend($G347:$G350,V347:V350,$AC347:$AC350,AR347:AR350)</f>
        <v>#VALUE!</v>
      </c>
      <c r="CD348" s="541"/>
      <c r="CE348" s="554">
        <f t="array" ref="CE348">testVMAFRange($G347:$G350,N347:N350,$AC347:$AC350,AJ347:AJ350)</f>
        <v>0</v>
      </c>
      <c r="CF348" s="541"/>
      <c r="CG348" s="554">
        <f t="array" ref="CG348">testVMAFRange($G347:$G350,O347:O350,$AC347:$AC350,AK347:AK350)</f>
        <v>0</v>
      </c>
      <c r="CH348" s="541"/>
    </row>
    <row r="349" spans="1:86" ht="17" hidden="1" customHeight="1" x14ac:dyDescent="0.2">
      <c r="A349" s="485"/>
      <c r="B349" s="566"/>
      <c r="C349" s="485"/>
      <c r="D349" s="590"/>
      <c r="E349" s="558"/>
      <c r="F349" s="239">
        <v>160</v>
      </c>
      <c r="G349" s="294">
        <f>'Anchor-AI'!L347</f>
        <v>0</v>
      </c>
      <c r="H349" s="295">
        <f>'Anchor-AI'!M347</f>
        <v>0</v>
      </c>
      <c r="I349" s="295">
        <f>'Anchor-AI'!N347</f>
        <v>0</v>
      </c>
      <c r="J349" s="295">
        <f>'Anchor-AI'!O347</f>
        <v>0</v>
      </c>
      <c r="K349" s="295">
        <f>(Summary!$C$63*H349+Summary!$C$64*I349+Summary!$C$65*J349)/Summary!$C$66</f>
        <v>0</v>
      </c>
      <c r="L349" s="295">
        <f>'Anchor-AI'!P347</f>
        <v>0</v>
      </c>
      <c r="M349" s="295">
        <f>'Anchor-AI'!Q347</f>
        <v>0</v>
      </c>
      <c r="N349" s="295">
        <f>'Anchor-AI'!R347</f>
        <v>0</v>
      </c>
      <c r="O349" s="295">
        <f>'Anchor-AI'!S347</f>
        <v>0</v>
      </c>
      <c r="P349" s="295">
        <f>'Anchor-AI'!T347</f>
        <v>0</v>
      </c>
      <c r="Q349" s="295">
        <f>'Anchor-AI'!U347</f>
        <v>0</v>
      </c>
      <c r="R349" s="295">
        <f>'Anchor-AI'!V347</f>
        <v>0</v>
      </c>
      <c r="S349" s="295">
        <f>'Anchor-AI'!W347</f>
        <v>0</v>
      </c>
      <c r="T349" s="295">
        <f>'Anchor-AI'!X347</f>
        <v>0</v>
      </c>
      <c r="U349" s="295">
        <f>10*LOG10(1/((Summary!$C$80/10^(R349/10)+Summary!$C$81/10^(S349/10)+Summary!$C$82/10^(T349/10))/Summary!$C$83))</f>
        <v>0</v>
      </c>
      <c r="V349" s="295">
        <f>'Anchor-AI'!Y347</f>
        <v>0</v>
      </c>
      <c r="W349" s="295">
        <f>'Anchor-AI'!Z347</f>
        <v>0</v>
      </c>
      <c r="X349" s="295">
        <f>'Anchor-AI'!AA347</f>
        <v>0</v>
      </c>
      <c r="Y349" s="357">
        <f>'Anchor-AI'!AB347</f>
        <v>0</v>
      </c>
      <c r="Z349" s="357">
        <f>'Anchor-AI'!AC347</f>
        <v>0</v>
      </c>
      <c r="AA349" s="296">
        <f t="shared" si="30"/>
        <v>0</v>
      </c>
      <c r="AC349" s="170">
        <f>'Test-AI'!L347</f>
        <v>0</v>
      </c>
      <c r="AD349" s="167">
        <f>'Test-AI'!M347</f>
        <v>0</v>
      </c>
      <c r="AE349" s="167">
        <f>'Test-AI'!N347</f>
        <v>0</v>
      </c>
      <c r="AF349" s="167">
        <f>'Test-AI'!O347</f>
        <v>0</v>
      </c>
      <c r="AG349" s="167">
        <f>(Summary!$C$63*AD349+Summary!$C$64*AE349+Summary!$C$65*AF349)/Summary!$C$66</f>
        <v>0</v>
      </c>
      <c r="AH349" s="167">
        <f>'Test-AI'!P347</f>
        <v>0</v>
      </c>
      <c r="AI349" s="167">
        <f>'Test-AI'!Q347</f>
        <v>0</v>
      </c>
      <c r="AJ349" s="167">
        <f>'Test-AI'!R347</f>
        <v>0</v>
      </c>
      <c r="AK349" s="167">
        <f>'Test-AI'!S347</f>
        <v>0</v>
      </c>
      <c r="AL349" s="167">
        <f>'Test-AI'!T347</f>
        <v>0</v>
      </c>
      <c r="AM349" s="167">
        <f>'Test-AI'!U347</f>
        <v>0</v>
      </c>
      <c r="AN349" s="167">
        <f>'Test-AI'!V347</f>
        <v>0</v>
      </c>
      <c r="AO349" s="167">
        <f>'Test-AI'!W347</f>
        <v>0</v>
      </c>
      <c r="AP349" s="167">
        <f>'Test-AI'!X347</f>
        <v>0</v>
      </c>
      <c r="AQ349" s="167">
        <f>10*LOG10(1/((Summary!$C$80/10^(AN349/10)+Summary!$C$81/10^(AO349/10)+Summary!$C$82/10^(AP349/10))/Summary!$C$83))</f>
        <v>0</v>
      </c>
      <c r="AR349" s="167">
        <f>'Test-AI'!Y347</f>
        <v>0</v>
      </c>
      <c r="AS349" s="167">
        <f>'Test-AI'!Z347</f>
        <v>0</v>
      </c>
      <c r="AT349" s="295">
        <f>'Test-AI'!AA347</f>
        <v>0</v>
      </c>
      <c r="AU349" s="357">
        <f>'Test-AI'!AB347</f>
        <v>0</v>
      </c>
      <c r="AV349" s="357">
        <f>'Test-AI'!AC347</f>
        <v>0</v>
      </c>
      <c r="AW349" s="296">
        <f t="shared" si="31"/>
        <v>0</v>
      </c>
      <c r="AX349" s="297" t="e">
        <f t="shared" si="32"/>
        <v>#DIV/0!</v>
      </c>
      <c r="AY349" s="298" t="e">
        <f t="shared" si="33"/>
        <v>#DIV/0!</v>
      </c>
      <c r="AZ349" s="297" t="e">
        <f t="shared" si="34"/>
        <v>#DIV/0!</v>
      </c>
      <c r="BA349" s="345" t="e">
        <f t="shared" si="35"/>
        <v>#DIV/0!</v>
      </c>
      <c r="BB349" s="75"/>
      <c r="BC349" s="75"/>
      <c r="BD349" s="565"/>
      <c r="BE349" s="550"/>
      <c r="BF349" s="552"/>
      <c r="BG349" s="552"/>
      <c r="BH349" s="552"/>
      <c r="BI349" s="552"/>
      <c r="BJ349" s="552"/>
      <c r="BK349" s="553"/>
      <c r="BL349" s="552"/>
      <c r="BM349" s="553"/>
      <c r="BN349" s="552"/>
      <c r="BO349" s="546"/>
      <c r="BP349" s="541"/>
      <c r="BQ349" s="546"/>
      <c r="BR349" s="541"/>
      <c r="BS349" s="553"/>
      <c r="BT349" s="552"/>
      <c r="BU349" s="553"/>
      <c r="BV349" s="552"/>
      <c r="BW349" s="553"/>
      <c r="BX349" s="552"/>
      <c r="BY349" s="552"/>
      <c r="BZ349" s="541"/>
      <c r="CA349" s="541"/>
      <c r="CB349" s="552"/>
      <c r="CC349" s="550"/>
      <c r="CD349" s="541"/>
      <c r="CE349" s="546"/>
      <c r="CF349" s="541"/>
      <c r="CG349" s="546"/>
      <c r="CH349" s="541"/>
    </row>
    <row r="350" spans="1:86" ht="17" hidden="1" customHeight="1" thickBot="1" x14ac:dyDescent="0.25">
      <c r="A350" s="485"/>
      <c r="B350" s="566"/>
      <c r="C350" s="485"/>
      <c r="D350" s="590"/>
      <c r="E350" s="558"/>
      <c r="F350" s="239">
        <v>185</v>
      </c>
      <c r="G350" s="294">
        <f>'Anchor-AI'!L348</f>
        <v>0</v>
      </c>
      <c r="H350" s="295">
        <f>'Anchor-AI'!M348</f>
        <v>0</v>
      </c>
      <c r="I350" s="295">
        <f>'Anchor-AI'!N348</f>
        <v>0</v>
      </c>
      <c r="J350" s="295">
        <f>'Anchor-AI'!O348</f>
        <v>0</v>
      </c>
      <c r="K350" s="295">
        <f>(Summary!$C$63*H350+Summary!$C$64*I350+Summary!$C$65*J350)/Summary!$C$66</f>
        <v>0</v>
      </c>
      <c r="L350" s="295">
        <f>'Anchor-AI'!P348</f>
        <v>0</v>
      </c>
      <c r="M350" s="295">
        <f>'Anchor-AI'!Q348</f>
        <v>0</v>
      </c>
      <c r="N350" s="295">
        <f>'Anchor-AI'!R348</f>
        <v>0</v>
      </c>
      <c r="O350" s="295">
        <f>'Anchor-AI'!S348</f>
        <v>0</v>
      </c>
      <c r="P350" s="295">
        <f>'Anchor-AI'!T348</f>
        <v>0</v>
      </c>
      <c r="Q350" s="295">
        <f>'Anchor-AI'!U348</f>
        <v>0</v>
      </c>
      <c r="R350" s="295">
        <f>'Anchor-AI'!V348</f>
        <v>0</v>
      </c>
      <c r="S350" s="295">
        <f>'Anchor-AI'!W348</f>
        <v>0</v>
      </c>
      <c r="T350" s="295">
        <f>'Anchor-AI'!X348</f>
        <v>0</v>
      </c>
      <c r="U350" s="295">
        <f>10*LOG10(1/((Summary!$C$80/10^(R350/10)+Summary!$C$81/10^(S350/10)+Summary!$C$82/10^(T350/10))/Summary!$C$83))</f>
        <v>0</v>
      </c>
      <c r="V350" s="295">
        <f>'Anchor-AI'!Y348</f>
        <v>0</v>
      </c>
      <c r="W350" s="295">
        <f>'Anchor-AI'!Z348</f>
        <v>0</v>
      </c>
      <c r="X350" s="295">
        <f>'Anchor-AI'!AA348</f>
        <v>0</v>
      </c>
      <c r="Y350" s="357">
        <f>'Anchor-AI'!AB348</f>
        <v>0</v>
      </c>
      <c r="Z350" s="357">
        <f>'Anchor-AI'!AC348</f>
        <v>0</v>
      </c>
      <c r="AA350" s="296">
        <f t="shared" si="30"/>
        <v>0</v>
      </c>
      <c r="AC350" s="170">
        <f>'Test-AI'!L348</f>
        <v>0</v>
      </c>
      <c r="AD350" s="167">
        <f>'Test-AI'!M348</f>
        <v>0</v>
      </c>
      <c r="AE350" s="167">
        <f>'Test-AI'!N348</f>
        <v>0</v>
      </c>
      <c r="AF350" s="167">
        <f>'Test-AI'!O348</f>
        <v>0</v>
      </c>
      <c r="AG350" s="167">
        <f>(Summary!$C$63*AD350+Summary!$C$64*AE350+Summary!$C$65*AF350)/Summary!$C$66</f>
        <v>0</v>
      </c>
      <c r="AH350" s="167">
        <f>'Test-AI'!P348</f>
        <v>0</v>
      </c>
      <c r="AI350" s="167">
        <f>'Test-AI'!Q348</f>
        <v>0</v>
      </c>
      <c r="AJ350" s="167">
        <f>'Test-AI'!R348</f>
        <v>0</v>
      </c>
      <c r="AK350" s="167">
        <f>'Test-AI'!S348</f>
        <v>0</v>
      </c>
      <c r="AL350" s="167">
        <f>'Test-AI'!T348</f>
        <v>0</v>
      </c>
      <c r="AM350" s="167">
        <f>'Test-AI'!U348</f>
        <v>0</v>
      </c>
      <c r="AN350" s="167">
        <f>'Test-AI'!V348</f>
        <v>0</v>
      </c>
      <c r="AO350" s="167">
        <f>'Test-AI'!W348</f>
        <v>0</v>
      </c>
      <c r="AP350" s="167">
        <f>'Test-AI'!X348</f>
        <v>0</v>
      </c>
      <c r="AQ350" s="167">
        <f>10*LOG10(1/((Summary!$C$80/10^(AN350/10)+Summary!$C$81/10^(AO350/10)+Summary!$C$82/10^(AP350/10))/Summary!$C$83))</f>
        <v>0</v>
      </c>
      <c r="AR350" s="167">
        <f>'Test-AI'!Y348</f>
        <v>0</v>
      </c>
      <c r="AS350" s="167">
        <f>'Test-AI'!Z348</f>
        <v>0</v>
      </c>
      <c r="AT350" s="295">
        <f>'Test-AI'!AA348</f>
        <v>0</v>
      </c>
      <c r="AU350" s="357">
        <f>'Test-AI'!AB348</f>
        <v>0</v>
      </c>
      <c r="AV350" s="357">
        <f>'Test-AI'!AC348</f>
        <v>0</v>
      </c>
      <c r="AW350" s="296">
        <f t="shared" si="31"/>
        <v>0</v>
      </c>
      <c r="AX350" s="297" t="e">
        <f t="shared" si="32"/>
        <v>#DIV/0!</v>
      </c>
      <c r="AY350" s="298" t="e">
        <f t="shared" si="33"/>
        <v>#DIV/0!</v>
      </c>
      <c r="AZ350" s="297" t="e">
        <f t="shared" si="34"/>
        <v>#DIV/0!</v>
      </c>
      <c r="BA350" s="345" t="e">
        <f t="shared" si="35"/>
        <v>#DIV/0!</v>
      </c>
      <c r="BB350" s="75"/>
      <c r="BC350" s="75"/>
      <c r="BD350" s="574" t="s">
        <v>46</v>
      </c>
      <c r="BE350" s="549" t="e">
        <f t="array" ref="BE350">bdRateExtend($G348:$G351,H348:H351,$AC348:$AC351,AD348:AD351)</f>
        <v>#VALUE!</v>
      </c>
      <c r="BF350" s="552"/>
      <c r="BG350" s="552"/>
      <c r="BH350" s="552"/>
      <c r="BI350" s="552"/>
      <c r="BJ350" s="552"/>
      <c r="BK350" s="551" t="e">
        <f t="array" ref="BK350">bdRateExtend($G348:$G351,L348:L351,$AC348:$AC351,AH348:AH351)</f>
        <v>#VALUE!</v>
      </c>
      <c r="BL350" s="552"/>
      <c r="BM350" s="551" t="e">
        <f t="array" ref="BM350">bdRateExtend($G348:$G351,M348:M351,$AC348:$AC351,AI348:AI351)</f>
        <v>#VALUE!</v>
      </c>
      <c r="BN350" s="552"/>
      <c r="BO350" s="545" t="e">
        <f t="array" ref="BO350">bdRateExtend($G348:$G351,N348:N351,$AC348:$AC351,AJ348:AJ351,"None", FALSE,1)</f>
        <v>#VALUE!</v>
      </c>
      <c r="BP350" s="541"/>
      <c r="BQ350" s="545" t="e">
        <f t="array" ref="BQ350">bdRateExtend($G348:$G351,O348:O351,$AC348:$AC351,AK348:AK351,"None", FALSE,1)</f>
        <v>#VALUE!</v>
      </c>
      <c r="BR350" s="541"/>
      <c r="BS350" s="551" t="e">
        <f t="array" ref="BS350">bdRateExtend($G348:$G351,P348:P351,$AC348:$AC351,AL348:AL351)</f>
        <v>#VALUE!</v>
      </c>
      <c r="BT350" s="552"/>
      <c r="BU350" s="551" t="e">
        <f t="array" ref="BU350">bdRateExtend($G348:$G351,Q348:Q351,$AC348:$AC351,AM348:AM351)</f>
        <v>#VALUE!</v>
      </c>
      <c r="BV350" s="552"/>
      <c r="BW350" s="551" t="e">
        <f t="array" ref="BW350">bdRateExtend($G348:$G351,R348:R351,$AC348:$AC351,AN348:AN351)</f>
        <v>#VALUE!</v>
      </c>
      <c r="BX350" s="552"/>
      <c r="BY350" s="552"/>
      <c r="BZ350" s="541"/>
      <c r="CA350" s="541"/>
      <c r="CB350" s="552"/>
      <c r="CC350" s="560" t="e">
        <f t="array" ref="CC350">bdCAMBIExtend($G348:$G351,V348:V351,$AC348:$AC351,AR348:AR351)</f>
        <v>#VALUE!</v>
      </c>
      <c r="CD350" s="541"/>
      <c r="CE350" s="554">
        <f t="array" ref="CE350">testVMAFRange($G348:$G351,N348:N351,$AC348:$AC351,AJ348:AJ351)</f>
        <v>0</v>
      </c>
      <c r="CF350" s="541"/>
      <c r="CG350" s="554">
        <f t="array" ref="CG350">testVMAFRange($G348:$G351,O348:O351,$AC348:$AC351,AK348:AK351)</f>
        <v>0</v>
      </c>
      <c r="CH350" s="541"/>
    </row>
    <row r="351" spans="1:86" ht="17" hidden="1" customHeight="1" thickBot="1" x14ac:dyDescent="0.25">
      <c r="A351" s="485"/>
      <c r="B351" s="596"/>
      <c r="C351" s="486"/>
      <c r="D351" s="591"/>
      <c r="E351" s="559"/>
      <c r="F351" s="240">
        <v>210</v>
      </c>
      <c r="G351" s="299">
        <f>'Anchor-AI'!L349</f>
        <v>0</v>
      </c>
      <c r="H351" s="300">
        <f>'Anchor-AI'!M349</f>
        <v>0</v>
      </c>
      <c r="I351" s="300">
        <f>'Anchor-AI'!N349</f>
        <v>0</v>
      </c>
      <c r="J351" s="300">
        <f>'Anchor-AI'!O349</f>
        <v>0</v>
      </c>
      <c r="K351" s="295">
        <f>(Summary!$C$63*H351+Summary!$C$64*I351+Summary!$C$65*J351)/Summary!$C$66</f>
        <v>0</v>
      </c>
      <c r="L351" s="300">
        <f>'Anchor-AI'!P349</f>
        <v>0</v>
      </c>
      <c r="M351" s="300">
        <f>'Anchor-AI'!Q349</f>
        <v>0</v>
      </c>
      <c r="N351" s="300">
        <f>'Anchor-AI'!R349</f>
        <v>0</v>
      </c>
      <c r="O351" s="300">
        <f>'Anchor-AI'!S349</f>
        <v>0</v>
      </c>
      <c r="P351" s="300">
        <f>'Anchor-AI'!T349</f>
        <v>0</v>
      </c>
      <c r="Q351" s="300">
        <f>'Anchor-AI'!U349</f>
        <v>0</v>
      </c>
      <c r="R351" s="300">
        <f>'Anchor-AI'!V349</f>
        <v>0</v>
      </c>
      <c r="S351" s="300">
        <f>'Anchor-AI'!W349</f>
        <v>0</v>
      </c>
      <c r="T351" s="300">
        <f>'Anchor-AI'!X349</f>
        <v>0</v>
      </c>
      <c r="U351" s="300">
        <f>10*LOG10(1/((Summary!$C$80/10^(R351/10)+Summary!$C$81/10^(S351/10)+Summary!$C$82/10^(T351/10))/Summary!$C$83))</f>
        <v>0</v>
      </c>
      <c r="V351" s="300">
        <f>'Anchor-AI'!Y349</f>
        <v>0</v>
      </c>
      <c r="W351" s="300">
        <f>'Anchor-AI'!Z349</f>
        <v>0</v>
      </c>
      <c r="X351" s="300">
        <f>'Anchor-AI'!AA349</f>
        <v>0</v>
      </c>
      <c r="Y351" s="357">
        <f>'Anchor-AI'!AB349</f>
        <v>0</v>
      </c>
      <c r="Z351" s="357">
        <f>'Anchor-AI'!AC349</f>
        <v>0</v>
      </c>
      <c r="AA351" s="301">
        <f t="shared" si="30"/>
        <v>0</v>
      </c>
      <c r="AC351" s="171">
        <f>'Test-AI'!L349</f>
        <v>0</v>
      </c>
      <c r="AD351" s="168">
        <f>'Test-AI'!M349</f>
        <v>0</v>
      </c>
      <c r="AE351" s="168">
        <f>'Test-AI'!N349</f>
        <v>0</v>
      </c>
      <c r="AF351" s="168">
        <f>'Test-AI'!O349</f>
        <v>0</v>
      </c>
      <c r="AG351" s="168">
        <f>(Summary!$C$63*AD351+Summary!$C$64*AE351+Summary!$C$65*AF351)/Summary!$C$66</f>
        <v>0</v>
      </c>
      <c r="AH351" s="168">
        <f>'Test-AI'!P349</f>
        <v>0</v>
      </c>
      <c r="AI351" s="168">
        <f>'Test-AI'!Q349</f>
        <v>0</v>
      </c>
      <c r="AJ351" s="168">
        <f>'Test-AI'!R349</f>
        <v>0</v>
      </c>
      <c r="AK351" s="168">
        <f>'Test-AI'!S349</f>
        <v>0</v>
      </c>
      <c r="AL351" s="168">
        <f>'Test-AI'!T349</f>
        <v>0</v>
      </c>
      <c r="AM351" s="168">
        <f>'Test-AI'!U349</f>
        <v>0</v>
      </c>
      <c r="AN351" s="168">
        <f>'Test-AI'!V349</f>
        <v>0</v>
      </c>
      <c r="AO351" s="168">
        <f>'Test-AI'!W349</f>
        <v>0</v>
      </c>
      <c r="AP351" s="168">
        <f>'Test-AI'!X349</f>
        <v>0</v>
      </c>
      <c r="AQ351" s="168">
        <f>10*LOG10(1/((Summary!$C$80/10^(AN351/10)+Summary!$C$81/10^(AO351/10)+Summary!$C$82/10^(AP351/10))/Summary!$C$83))</f>
        <v>0</v>
      </c>
      <c r="AR351" s="168">
        <f>'Test-AI'!Y349</f>
        <v>0</v>
      </c>
      <c r="AS351" s="168">
        <f>'Test-AI'!Z349</f>
        <v>0</v>
      </c>
      <c r="AT351" s="300">
        <f>'Test-AI'!AA349</f>
        <v>0</v>
      </c>
      <c r="AU351" s="357">
        <f>'Test-AI'!AB349</f>
        <v>0</v>
      </c>
      <c r="AV351" s="357">
        <f>'Test-AI'!AC349</f>
        <v>0</v>
      </c>
      <c r="AW351" s="301">
        <f t="shared" si="31"/>
        <v>0</v>
      </c>
      <c r="AX351" s="302" t="e">
        <f t="shared" si="32"/>
        <v>#DIV/0!</v>
      </c>
      <c r="AY351" s="303" t="e">
        <f t="shared" si="33"/>
        <v>#DIV/0!</v>
      </c>
      <c r="AZ351" s="297" t="e">
        <f t="shared" si="34"/>
        <v>#DIV/0!</v>
      </c>
      <c r="BA351" s="345" t="e">
        <f t="shared" si="35"/>
        <v>#DIV/0!</v>
      </c>
      <c r="BB351" s="75"/>
      <c r="BC351" s="75"/>
      <c r="BD351" s="570"/>
      <c r="BE351" s="550"/>
      <c r="BF351" s="553"/>
      <c r="BG351" s="553"/>
      <c r="BH351" s="553"/>
      <c r="BI351" s="553"/>
      <c r="BJ351" s="553"/>
      <c r="BK351" s="553"/>
      <c r="BL351" s="553"/>
      <c r="BM351" s="553"/>
      <c r="BN351" s="553"/>
      <c r="BO351" s="546"/>
      <c r="BP351" s="544"/>
      <c r="BQ351" s="546"/>
      <c r="BR351" s="544"/>
      <c r="BS351" s="553"/>
      <c r="BT351" s="553"/>
      <c r="BU351" s="553"/>
      <c r="BV351" s="553"/>
      <c r="BW351" s="553"/>
      <c r="BX351" s="553"/>
      <c r="BY351" s="553"/>
      <c r="BZ351" s="544"/>
      <c r="CA351" s="544"/>
      <c r="CB351" s="553"/>
      <c r="CC351" s="550"/>
      <c r="CD351" s="541"/>
      <c r="CE351" s="546"/>
      <c r="CF351" s="544"/>
      <c r="CG351" s="546"/>
      <c r="CH351" s="544"/>
    </row>
    <row r="352" spans="1:86" ht="17" hidden="1" customHeight="1" thickBot="1" x14ac:dyDescent="0.25">
      <c r="A352" s="485"/>
      <c r="B352" s="595" t="s">
        <v>160</v>
      </c>
      <c r="C352" s="586" t="s">
        <v>91</v>
      </c>
      <c r="D352" s="589">
        <v>15</v>
      </c>
      <c r="E352" s="557"/>
      <c r="F352" s="238">
        <v>85</v>
      </c>
      <c r="G352" s="289">
        <f>'Anchor-AI'!L350</f>
        <v>0</v>
      </c>
      <c r="H352" s="290">
        <f>'Anchor-AI'!M350</f>
        <v>0</v>
      </c>
      <c r="I352" s="290">
        <f>'Anchor-AI'!N350</f>
        <v>0</v>
      </c>
      <c r="J352" s="290">
        <f>'Anchor-AI'!O350</f>
        <v>0</v>
      </c>
      <c r="K352" s="290">
        <f>(Summary!$C$63*H352+Summary!$C$64*I352+Summary!$C$65*J352)/Summary!$C$66</f>
        <v>0</v>
      </c>
      <c r="L352" s="290">
        <f>'Anchor-AI'!P350</f>
        <v>0</v>
      </c>
      <c r="M352" s="290">
        <f>'Anchor-AI'!Q350</f>
        <v>0</v>
      </c>
      <c r="N352" s="290">
        <f>'Anchor-AI'!R350</f>
        <v>0</v>
      </c>
      <c r="O352" s="290">
        <f>'Anchor-AI'!S350</f>
        <v>0</v>
      </c>
      <c r="P352" s="290">
        <f>'Anchor-AI'!T350</f>
        <v>0</v>
      </c>
      <c r="Q352" s="290">
        <f>'Anchor-AI'!U350</f>
        <v>0</v>
      </c>
      <c r="R352" s="290">
        <f>'Anchor-AI'!V350</f>
        <v>0</v>
      </c>
      <c r="S352" s="290">
        <f>'Anchor-AI'!W350</f>
        <v>0</v>
      </c>
      <c r="T352" s="290">
        <f>'Anchor-AI'!X350</f>
        <v>0</v>
      </c>
      <c r="U352" s="290">
        <f>10*LOG10(1/((Summary!$C$80/10^(R352/10)+Summary!$C$81/10^(S352/10)+Summary!$C$82/10^(T352/10))/Summary!$C$83))</f>
        <v>0</v>
      </c>
      <c r="V352" s="290">
        <f>'Anchor-AI'!Y350</f>
        <v>0</v>
      </c>
      <c r="W352" s="290">
        <f>'Anchor-AI'!Z350</f>
        <v>0</v>
      </c>
      <c r="X352" s="290">
        <f>'Anchor-AI'!AA350</f>
        <v>0</v>
      </c>
      <c r="Y352" s="360">
        <f>'Anchor-AI'!AB350</f>
        <v>0</v>
      </c>
      <c r="Z352" s="360">
        <f>'Anchor-AI'!AC350</f>
        <v>0</v>
      </c>
      <c r="AA352" s="291">
        <f t="shared" si="30"/>
        <v>0</v>
      </c>
      <c r="AC352" s="169">
        <f>'Test-AI'!L350</f>
        <v>0</v>
      </c>
      <c r="AD352" s="166">
        <f>'Test-AI'!M350</f>
        <v>0</v>
      </c>
      <c r="AE352" s="166">
        <f>'Test-AI'!N350</f>
        <v>0</v>
      </c>
      <c r="AF352" s="166">
        <f>'Test-AI'!O350</f>
        <v>0</v>
      </c>
      <c r="AG352" s="166">
        <f>(Summary!$C$63*AD352+Summary!$C$64*AE352+Summary!$C$65*AF352)/Summary!$C$66</f>
        <v>0</v>
      </c>
      <c r="AH352" s="166">
        <f>'Test-AI'!P350</f>
        <v>0</v>
      </c>
      <c r="AI352" s="166">
        <f>'Test-AI'!Q350</f>
        <v>0</v>
      </c>
      <c r="AJ352" s="166">
        <f>'Test-AI'!R350</f>
        <v>0</v>
      </c>
      <c r="AK352" s="166">
        <f>'Test-AI'!S350</f>
        <v>0</v>
      </c>
      <c r="AL352" s="166">
        <f>'Test-AI'!T350</f>
        <v>0</v>
      </c>
      <c r="AM352" s="166">
        <f>'Test-AI'!U350</f>
        <v>0</v>
      </c>
      <c r="AN352" s="166">
        <f>'Test-AI'!V350</f>
        <v>0</v>
      </c>
      <c r="AO352" s="166">
        <f>'Test-AI'!W350</f>
        <v>0</v>
      </c>
      <c r="AP352" s="166">
        <f>'Test-AI'!X350</f>
        <v>0</v>
      </c>
      <c r="AQ352" s="166">
        <f>10*LOG10(1/((Summary!$C$80/10^(AN352/10)+Summary!$C$81/10^(AO352/10)+Summary!$C$82/10^(AP352/10))/Summary!$C$83))</f>
        <v>0</v>
      </c>
      <c r="AR352" s="166">
        <f>'Test-AI'!Y350</f>
        <v>0</v>
      </c>
      <c r="AS352" s="166">
        <f>'Test-AI'!Z350</f>
        <v>0</v>
      </c>
      <c r="AT352" s="290">
        <f>'Test-AI'!AA350</f>
        <v>0</v>
      </c>
      <c r="AU352" s="356">
        <f>'Test-AI'!AB350</f>
        <v>0</v>
      </c>
      <c r="AV352" s="356">
        <f>'Test-AI'!AC350</f>
        <v>0</v>
      </c>
      <c r="AW352" s="291">
        <f t="shared" si="31"/>
        <v>0</v>
      </c>
      <c r="AX352" s="292" t="e">
        <f t="shared" si="32"/>
        <v>#DIV/0!</v>
      </c>
      <c r="AY352" s="293" t="e">
        <f t="shared" si="33"/>
        <v>#DIV/0!</v>
      </c>
      <c r="AZ352" s="292" t="e">
        <f t="shared" si="34"/>
        <v>#DIV/0!</v>
      </c>
      <c r="BA352" s="344" t="e">
        <f t="shared" si="35"/>
        <v>#DIV/0!</v>
      </c>
      <c r="BB352" s="75"/>
      <c r="BC352" s="75"/>
      <c r="BD352" s="572" t="s">
        <v>39</v>
      </c>
      <c r="BE352" s="549" t="e">
        <f t="array" ref="BE352">bdRateExtend($G352:$G355,H352:H355,$AC352:$AC355,AD352:AD355)</f>
        <v>#VALUE!</v>
      </c>
      <c r="BF352" s="551" t="e">
        <f t="array" ref="BF352">bdRateExtend($G352:$G357,H352:H357,$AC352:$AC357,AD352:AD357)</f>
        <v>#VALUE!</v>
      </c>
      <c r="BG352" s="551" t="e">
        <f t="array" ref="BG352">bdRateExtend($G352:$G357,I352:I357,$AC352:$AC357,AE352:AE357)</f>
        <v>#VALUE!</v>
      </c>
      <c r="BH352" s="551" t="e">
        <f t="array" ref="BH352">bdRateExtend($G352:$G357,J352:J357,$AC352:$AC357,AF352:AF357)</f>
        <v>#VALUE!</v>
      </c>
      <c r="BI352" s="551" t="e">
        <f t="array" ref="BI352">bdRateExtend($G352:$G357,K352:K357,$AC352:$AC357,AG352:AG357)</f>
        <v>#VALUE!</v>
      </c>
      <c r="BJ352" s="575" t="e">
        <f>(Summary!$C$94*BF352+Summary!$C$95*BG352+Summary!$C$96*BH352)/Summary!$C$97</f>
        <v>#VALUE!</v>
      </c>
      <c r="BK352" s="551" t="e">
        <f t="array" ref="BK352">bdRateExtend($G352:$G355,L352:L355,$AC352:$AC355,AH352:AH355)</f>
        <v>#VALUE!</v>
      </c>
      <c r="BL352" s="551" t="e">
        <f t="array" ref="BL352">bdRateExtend($G352:$G357,L352:L357,$AC352:$AC357,AH352:AH357)</f>
        <v>#VALUE!</v>
      </c>
      <c r="BM352" s="551" t="e">
        <f t="array" ref="BM352">bdRateExtend($G352:$G355,M352:M355,$AC352:$AC355,AI352:AI355)</f>
        <v>#VALUE!</v>
      </c>
      <c r="BN352" s="551" t="e">
        <f t="array" ref="BN352">bdRateExtend($G352:$G357,M352:M357,$AC352:$AC357,AI352:AI357)</f>
        <v>#VALUE!</v>
      </c>
      <c r="BO352" s="548" t="e">
        <f t="array" ref="BO352">bdRateExtend($G352:$G355,N352:N355,$AC352:$AC355,AJ352:AJ355,"None", FALSE,1)</f>
        <v>#VALUE!</v>
      </c>
      <c r="BP352" s="585" t="e">
        <f t="array" ref="BP352">bdRateExtend($G352:$G357,N352:N357,$AC352:$AC357,AJ352:AJ357,"None", FALSE,1)</f>
        <v>#VALUE!</v>
      </c>
      <c r="BQ352" s="548" t="e">
        <f t="array" ref="BQ352">bdRateExtend($G352:$G355,O352:O355,$AC352:$AC355,AK352:AK355,"None", FALSE,1)</f>
        <v>#VALUE!</v>
      </c>
      <c r="BR352" s="585" t="e">
        <f t="array" ref="BR352">bdRateExtend($G352:$G357,O352:O357,$AC352:$AC357,AK352:AK357,"None", FALSE,1)</f>
        <v>#VALUE!</v>
      </c>
      <c r="BS352" s="551" t="e">
        <f t="array" ref="BS352">bdRateExtend($G352:$G355,P352:P355,$AC352:$AC355,AL352:AL355)</f>
        <v>#VALUE!</v>
      </c>
      <c r="BT352" s="551" t="e">
        <f t="array" ref="BT352">bdRateExtend($G352:$G357,P352:P357,$AC352:$AC357,AL352:AL357)</f>
        <v>#VALUE!</v>
      </c>
      <c r="BU352" s="551" t="e">
        <f t="array" ref="BU352">bdRateExtend($G352:$G355,Q352:Q355,$AC352:$AC355,AM352:AM355)</f>
        <v>#VALUE!</v>
      </c>
      <c r="BV352" s="551" t="e">
        <f t="array" ref="BV352">bdRateExtend($G352:$G357,Q352:Q357,$AC352:$AC357,AM352:AM357)</f>
        <v>#VALUE!</v>
      </c>
      <c r="BW352" s="551" t="e">
        <f t="array" ref="BW352">bdRateExtend($G352:$G355,R352:R355,$AC352:$AC355,AN352:AN355)</f>
        <v>#VALUE!</v>
      </c>
      <c r="BX352" s="551" t="e">
        <f t="array" ref="BX352">bdRateExtend($G352:$G357,R352:R357,$AC352:$AC357,AN352:AN357)</f>
        <v>#VALUE!</v>
      </c>
      <c r="BY352" s="551" t="e">
        <f t="array" ref="BY352">bdRateExtend($G352:$G357,S352:S357,$AC352:$AC357,AO352:AO357)</f>
        <v>#VALUE!</v>
      </c>
      <c r="BZ352" s="555" t="e">
        <f t="array" ref="BZ352">bdRateExtend($G352:$G357,T352:T357,$AC352:$AC357,AP352:AP357)</f>
        <v>#VALUE!</v>
      </c>
      <c r="CA352" s="555" t="e">
        <f t="array" ref="CA352">bdRateExtend($G352:$G357,U352:U357,$AC352:$AC357,AQ352:AQ357)</f>
        <v>#VALUE!</v>
      </c>
      <c r="CB352" s="575" t="e">
        <f>(Summary!$C$108*BX352+Summary!$C$109*BY352+Summary!$C$110*BZ352)/Summary!$C$111</f>
        <v>#VALUE!</v>
      </c>
      <c r="CC352" s="561" t="e">
        <f t="array" ref="CC352">bdCAMBIExtend($G352:$G355,V352:V355,$AC352:$AC355,AR352:AR355)</f>
        <v>#VALUE!</v>
      </c>
      <c r="CD352" s="561" t="e">
        <f t="array" ref="CD352">bdCAMBIExtend($G352:$G357,V352:V357,$AC352:$AC357,AR352:AR357)</f>
        <v>#VALUE!</v>
      </c>
      <c r="CE352" s="547">
        <f t="array" ref="CE352">testVMAFRange($G352:$G355,N352:N355,$AC352:$AC355,AJ352:AJ355)</f>
        <v>0</v>
      </c>
      <c r="CF352" s="543">
        <f t="array" ref="CF352">testVMAFRange($G352:$G357,N352:N357,$AC352:$AC357,AJ352:AJ357)</f>
        <v>0</v>
      </c>
      <c r="CG352" s="547">
        <f t="array" ref="CG352">testVMAFRange($G352:$G355,O352:O355,$AC352:$AC355,AK352:AK355)</f>
        <v>0</v>
      </c>
      <c r="CH352" s="543">
        <f t="array" ref="CH352">testVMAFRange($G352:$G357,O352:O357,$AC352:$AC357,AK352:AK357)</f>
        <v>0</v>
      </c>
    </row>
    <row r="353" spans="1:86" ht="17" hidden="1" customHeight="1" x14ac:dyDescent="0.2">
      <c r="A353" s="485"/>
      <c r="B353" s="566"/>
      <c r="C353" s="485"/>
      <c r="D353" s="590"/>
      <c r="E353" s="558"/>
      <c r="F353" s="239">
        <v>110</v>
      </c>
      <c r="G353" s="294">
        <f>'Anchor-AI'!L351</f>
        <v>0</v>
      </c>
      <c r="H353" s="295">
        <f>'Anchor-AI'!M351</f>
        <v>0</v>
      </c>
      <c r="I353" s="295">
        <f>'Anchor-AI'!N351</f>
        <v>0</v>
      </c>
      <c r="J353" s="295">
        <f>'Anchor-AI'!O351</f>
        <v>0</v>
      </c>
      <c r="K353" s="295">
        <f>(Summary!$C$63*H353+Summary!$C$64*I353+Summary!$C$65*J353)/Summary!$C$66</f>
        <v>0</v>
      </c>
      <c r="L353" s="295">
        <f>'Anchor-AI'!P351</f>
        <v>0</v>
      </c>
      <c r="M353" s="295">
        <f>'Anchor-AI'!Q351</f>
        <v>0</v>
      </c>
      <c r="N353" s="295">
        <f>'Anchor-AI'!R351</f>
        <v>0</v>
      </c>
      <c r="O353" s="295">
        <f>'Anchor-AI'!S351</f>
        <v>0</v>
      </c>
      <c r="P353" s="295">
        <f>'Anchor-AI'!T351</f>
        <v>0</v>
      </c>
      <c r="Q353" s="295">
        <f>'Anchor-AI'!U351</f>
        <v>0</v>
      </c>
      <c r="R353" s="295">
        <f>'Anchor-AI'!V351</f>
        <v>0</v>
      </c>
      <c r="S353" s="295">
        <f>'Anchor-AI'!W351</f>
        <v>0</v>
      </c>
      <c r="T353" s="295">
        <f>'Anchor-AI'!X351</f>
        <v>0</v>
      </c>
      <c r="U353" s="295">
        <f>10*LOG10(1/((Summary!$C$80/10^(R353/10)+Summary!$C$81/10^(S353/10)+Summary!$C$82/10^(T353/10))/Summary!$C$83))</f>
        <v>0</v>
      </c>
      <c r="V353" s="295">
        <f>'Anchor-AI'!Y351</f>
        <v>0</v>
      </c>
      <c r="W353" s="295">
        <f>'Anchor-AI'!Z351</f>
        <v>0</v>
      </c>
      <c r="X353" s="295">
        <f>'Anchor-AI'!AA351</f>
        <v>0</v>
      </c>
      <c r="Y353" s="357">
        <f>'Anchor-AI'!AB351</f>
        <v>0</v>
      </c>
      <c r="Z353" s="357">
        <f>'Anchor-AI'!AC351</f>
        <v>0</v>
      </c>
      <c r="AA353" s="296">
        <f t="shared" si="30"/>
        <v>0</v>
      </c>
      <c r="AC353" s="170">
        <f>'Test-AI'!L351</f>
        <v>0</v>
      </c>
      <c r="AD353" s="167">
        <f>'Test-AI'!M351</f>
        <v>0</v>
      </c>
      <c r="AE353" s="167">
        <f>'Test-AI'!N351</f>
        <v>0</v>
      </c>
      <c r="AF353" s="167">
        <f>'Test-AI'!O351</f>
        <v>0</v>
      </c>
      <c r="AG353" s="167">
        <f>(Summary!$C$63*AD353+Summary!$C$64*AE353+Summary!$C$65*AF353)/Summary!$C$66</f>
        <v>0</v>
      </c>
      <c r="AH353" s="167">
        <f>'Test-AI'!P351</f>
        <v>0</v>
      </c>
      <c r="AI353" s="167">
        <f>'Test-AI'!Q351</f>
        <v>0</v>
      </c>
      <c r="AJ353" s="167">
        <f>'Test-AI'!R351</f>
        <v>0</v>
      </c>
      <c r="AK353" s="167">
        <f>'Test-AI'!S351</f>
        <v>0</v>
      </c>
      <c r="AL353" s="167">
        <f>'Test-AI'!T351</f>
        <v>0</v>
      </c>
      <c r="AM353" s="167">
        <f>'Test-AI'!U351</f>
        <v>0</v>
      </c>
      <c r="AN353" s="167">
        <f>'Test-AI'!V351</f>
        <v>0</v>
      </c>
      <c r="AO353" s="167">
        <f>'Test-AI'!W351</f>
        <v>0</v>
      </c>
      <c r="AP353" s="167">
        <f>'Test-AI'!X351</f>
        <v>0</v>
      </c>
      <c r="AQ353" s="167">
        <f>10*LOG10(1/((Summary!$C$80/10^(AN353/10)+Summary!$C$81/10^(AO353/10)+Summary!$C$82/10^(AP353/10))/Summary!$C$83))</f>
        <v>0</v>
      </c>
      <c r="AR353" s="167">
        <f>'Test-AI'!Y351</f>
        <v>0</v>
      </c>
      <c r="AS353" s="167">
        <f>'Test-AI'!Z351</f>
        <v>0</v>
      </c>
      <c r="AT353" s="295">
        <f>'Test-AI'!AA351</f>
        <v>0</v>
      </c>
      <c r="AU353" s="357">
        <f>'Test-AI'!AB351</f>
        <v>0</v>
      </c>
      <c r="AV353" s="357">
        <f>'Test-AI'!AC351</f>
        <v>0</v>
      </c>
      <c r="AW353" s="296">
        <f t="shared" si="31"/>
        <v>0</v>
      </c>
      <c r="AX353" s="297" t="e">
        <f t="shared" si="32"/>
        <v>#DIV/0!</v>
      </c>
      <c r="AY353" s="298" t="e">
        <f t="shared" si="33"/>
        <v>#DIV/0!</v>
      </c>
      <c r="AZ353" s="297" t="e">
        <f t="shared" si="34"/>
        <v>#DIV/0!</v>
      </c>
      <c r="BA353" s="345" t="e">
        <f t="shared" si="35"/>
        <v>#DIV/0!</v>
      </c>
      <c r="BB353" s="75"/>
      <c r="BC353" s="75"/>
      <c r="BD353" s="565"/>
      <c r="BE353" s="550"/>
      <c r="BF353" s="552"/>
      <c r="BG353" s="552"/>
      <c r="BH353" s="552"/>
      <c r="BI353" s="552"/>
      <c r="BJ353" s="552"/>
      <c r="BK353" s="553"/>
      <c r="BL353" s="552"/>
      <c r="BM353" s="553"/>
      <c r="BN353" s="552"/>
      <c r="BO353" s="546"/>
      <c r="BP353" s="541"/>
      <c r="BQ353" s="546"/>
      <c r="BR353" s="541"/>
      <c r="BS353" s="553"/>
      <c r="BT353" s="552"/>
      <c r="BU353" s="553"/>
      <c r="BV353" s="552"/>
      <c r="BW353" s="553"/>
      <c r="BX353" s="552"/>
      <c r="BY353" s="552"/>
      <c r="BZ353" s="541"/>
      <c r="CA353" s="541"/>
      <c r="CB353" s="552"/>
      <c r="CC353" s="553"/>
      <c r="CD353" s="552"/>
      <c r="CE353" s="546"/>
      <c r="CF353" s="541"/>
      <c r="CG353" s="546"/>
      <c r="CH353" s="541"/>
    </row>
    <row r="354" spans="1:86" ht="17" hidden="1" customHeight="1" x14ac:dyDescent="0.2">
      <c r="A354" s="485"/>
      <c r="B354" s="566"/>
      <c r="C354" s="485"/>
      <c r="D354" s="590"/>
      <c r="E354" s="558"/>
      <c r="F354" s="239">
        <v>135</v>
      </c>
      <c r="G354" s="294">
        <f>'Anchor-AI'!L352</f>
        <v>0</v>
      </c>
      <c r="H354" s="295">
        <f>'Anchor-AI'!M352</f>
        <v>0</v>
      </c>
      <c r="I354" s="295">
        <f>'Anchor-AI'!N352</f>
        <v>0</v>
      </c>
      <c r="J354" s="295">
        <f>'Anchor-AI'!O352</f>
        <v>0</v>
      </c>
      <c r="K354" s="295">
        <f>(Summary!$C$63*H354+Summary!$C$64*I354+Summary!$C$65*J354)/Summary!$C$66</f>
        <v>0</v>
      </c>
      <c r="L354" s="295">
        <f>'Anchor-AI'!P352</f>
        <v>0</v>
      </c>
      <c r="M354" s="295">
        <f>'Anchor-AI'!Q352</f>
        <v>0</v>
      </c>
      <c r="N354" s="295">
        <f>'Anchor-AI'!R352</f>
        <v>0</v>
      </c>
      <c r="O354" s="295">
        <f>'Anchor-AI'!S352</f>
        <v>0</v>
      </c>
      <c r="P354" s="295">
        <f>'Anchor-AI'!T352</f>
        <v>0</v>
      </c>
      <c r="Q354" s="295">
        <f>'Anchor-AI'!U352</f>
        <v>0</v>
      </c>
      <c r="R354" s="295">
        <f>'Anchor-AI'!V352</f>
        <v>0</v>
      </c>
      <c r="S354" s="295">
        <f>'Anchor-AI'!W352</f>
        <v>0</v>
      </c>
      <c r="T354" s="295">
        <f>'Anchor-AI'!X352</f>
        <v>0</v>
      </c>
      <c r="U354" s="295">
        <f>10*LOG10(1/((Summary!$C$80/10^(R354/10)+Summary!$C$81/10^(S354/10)+Summary!$C$82/10^(T354/10))/Summary!$C$83))</f>
        <v>0</v>
      </c>
      <c r="V354" s="295">
        <f>'Anchor-AI'!Y352</f>
        <v>0</v>
      </c>
      <c r="W354" s="295">
        <f>'Anchor-AI'!Z352</f>
        <v>0</v>
      </c>
      <c r="X354" s="295">
        <f>'Anchor-AI'!AA352</f>
        <v>0</v>
      </c>
      <c r="Y354" s="357">
        <f>'Anchor-AI'!AB352</f>
        <v>0</v>
      </c>
      <c r="Z354" s="357">
        <f>'Anchor-AI'!AC352</f>
        <v>0</v>
      </c>
      <c r="AA354" s="296">
        <f t="shared" si="30"/>
        <v>0</v>
      </c>
      <c r="AC354" s="170">
        <f>'Test-AI'!L352</f>
        <v>0</v>
      </c>
      <c r="AD354" s="167">
        <f>'Test-AI'!M352</f>
        <v>0</v>
      </c>
      <c r="AE354" s="167">
        <f>'Test-AI'!N352</f>
        <v>0</v>
      </c>
      <c r="AF354" s="167">
        <f>'Test-AI'!O352</f>
        <v>0</v>
      </c>
      <c r="AG354" s="167">
        <f>(Summary!$C$63*AD354+Summary!$C$64*AE354+Summary!$C$65*AF354)/Summary!$C$66</f>
        <v>0</v>
      </c>
      <c r="AH354" s="167">
        <f>'Test-AI'!P352</f>
        <v>0</v>
      </c>
      <c r="AI354" s="167">
        <f>'Test-AI'!Q352</f>
        <v>0</v>
      </c>
      <c r="AJ354" s="167">
        <f>'Test-AI'!R352</f>
        <v>0</v>
      </c>
      <c r="AK354" s="167">
        <f>'Test-AI'!S352</f>
        <v>0</v>
      </c>
      <c r="AL354" s="167">
        <f>'Test-AI'!T352</f>
        <v>0</v>
      </c>
      <c r="AM354" s="167">
        <f>'Test-AI'!U352</f>
        <v>0</v>
      </c>
      <c r="AN354" s="167">
        <f>'Test-AI'!V352</f>
        <v>0</v>
      </c>
      <c r="AO354" s="167">
        <f>'Test-AI'!W352</f>
        <v>0</v>
      </c>
      <c r="AP354" s="167">
        <f>'Test-AI'!X352</f>
        <v>0</v>
      </c>
      <c r="AQ354" s="167">
        <f>10*LOG10(1/((Summary!$C$80/10^(AN354/10)+Summary!$C$81/10^(AO354/10)+Summary!$C$82/10^(AP354/10))/Summary!$C$83))</f>
        <v>0</v>
      </c>
      <c r="AR354" s="167">
        <f>'Test-AI'!Y352</f>
        <v>0</v>
      </c>
      <c r="AS354" s="167">
        <f>'Test-AI'!Z352</f>
        <v>0</v>
      </c>
      <c r="AT354" s="295">
        <f>'Test-AI'!AA352</f>
        <v>0</v>
      </c>
      <c r="AU354" s="357">
        <f>'Test-AI'!AB352</f>
        <v>0</v>
      </c>
      <c r="AV354" s="357">
        <f>'Test-AI'!AC352</f>
        <v>0</v>
      </c>
      <c r="AW354" s="296">
        <f t="shared" si="31"/>
        <v>0</v>
      </c>
      <c r="AX354" s="297" t="e">
        <f t="shared" si="32"/>
        <v>#DIV/0!</v>
      </c>
      <c r="AY354" s="298" t="e">
        <f t="shared" si="33"/>
        <v>#DIV/0!</v>
      </c>
      <c r="AZ354" s="297" t="e">
        <f t="shared" si="34"/>
        <v>#DIV/0!</v>
      </c>
      <c r="BA354" s="345" t="e">
        <f t="shared" si="35"/>
        <v>#DIV/0!</v>
      </c>
      <c r="BB354" s="75"/>
      <c r="BC354" s="75"/>
      <c r="BD354" s="573" t="s">
        <v>147</v>
      </c>
      <c r="BE354" s="549" t="e">
        <f t="array" ref="BE354">bdRateExtend($G353:$G356,H353:H356,$AC353:$AC356,AD353:AD356)</f>
        <v>#VALUE!</v>
      </c>
      <c r="BF354" s="552"/>
      <c r="BG354" s="552"/>
      <c r="BH354" s="552"/>
      <c r="BI354" s="552"/>
      <c r="BJ354" s="552"/>
      <c r="BK354" s="551" t="e">
        <f t="array" ref="BK354">bdRateExtend($G353:$G356,L353:L356,$AC353:$AC356,AH353:AH356)</f>
        <v>#VALUE!</v>
      </c>
      <c r="BL354" s="552"/>
      <c r="BM354" s="551" t="e">
        <f t="array" ref="BM354">bdRateExtend($G353:$G356,M353:M356,$AC353:$AC356,AI353:AI356)</f>
        <v>#VALUE!</v>
      </c>
      <c r="BN354" s="552"/>
      <c r="BO354" s="545" t="e">
        <f t="array" ref="BO354">bdRateExtend($G353:$G356,N353:N356,$AC353:$AC356,AJ353:AJ356,"None", FALSE,1)</f>
        <v>#VALUE!</v>
      </c>
      <c r="BP354" s="541"/>
      <c r="BQ354" s="545" t="e">
        <f t="array" ref="BQ354">bdRateExtend($G353:$G356,O353:O356,$AC353:$AC356,AK353:AK356,"None", FALSE,1)</f>
        <v>#VALUE!</v>
      </c>
      <c r="BR354" s="541"/>
      <c r="BS354" s="551" t="e">
        <f t="array" ref="BS354">bdRateExtend($G353:$G356,P353:P356,$AC353:$AC356,AL353:AL356)</f>
        <v>#VALUE!</v>
      </c>
      <c r="BT354" s="552"/>
      <c r="BU354" s="551" t="e">
        <f t="array" ref="BU354">bdRateExtend($G353:$G356,Q353:Q356,$AC353:$AC356,AM353:AM356)</f>
        <v>#VALUE!</v>
      </c>
      <c r="BV354" s="552"/>
      <c r="BW354" s="551" t="e">
        <f t="array" ref="BW354">bdRateExtend($G353:$G356,R353:R356,$AC353:$AC356,AN353:AN356)</f>
        <v>#VALUE!</v>
      </c>
      <c r="BX354" s="552"/>
      <c r="BY354" s="552"/>
      <c r="BZ354" s="541"/>
      <c r="CA354" s="541"/>
      <c r="CB354" s="552"/>
      <c r="CC354" s="561" t="e">
        <f t="array" ref="CC354">bdCAMBIExtend($G353:$G356,V353:V356,$AC353:$AC356,AR353:AR356)</f>
        <v>#VALUE!</v>
      </c>
      <c r="CD354" s="552"/>
      <c r="CE354" s="554">
        <f t="array" ref="CE354">testVMAFRange($G353:$G356,N353:N356,$AC353:$AC356,AJ353:AJ356)</f>
        <v>0</v>
      </c>
      <c r="CF354" s="541"/>
      <c r="CG354" s="554">
        <f t="array" ref="CG354">testVMAFRange($G353:$G356,O353:O356,$AC353:$AC356,AK353:AK356)</f>
        <v>0</v>
      </c>
      <c r="CH354" s="541"/>
    </row>
    <row r="355" spans="1:86" ht="17" hidden="1" customHeight="1" x14ac:dyDescent="0.2">
      <c r="A355" s="485"/>
      <c r="B355" s="566"/>
      <c r="C355" s="485"/>
      <c r="D355" s="590"/>
      <c r="E355" s="558"/>
      <c r="F355" s="239">
        <v>160</v>
      </c>
      <c r="G355" s="294">
        <f>'Anchor-AI'!L353</f>
        <v>0</v>
      </c>
      <c r="H355" s="295">
        <f>'Anchor-AI'!M353</f>
        <v>0</v>
      </c>
      <c r="I355" s="295">
        <f>'Anchor-AI'!N353</f>
        <v>0</v>
      </c>
      <c r="J355" s="295">
        <f>'Anchor-AI'!O353</f>
        <v>0</v>
      </c>
      <c r="K355" s="295">
        <f>(Summary!$C$63*H355+Summary!$C$64*I355+Summary!$C$65*J355)/Summary!$C$66</f>
        <v>0</v>
      </c>
      <c r="L355" s="295">
        <f>'Anchor-AI'!P353</f>
        <v>0</v>
      </c>
      <c r="M355" s="295">
        <f>'Anchor-AI'!Q353</f>
        <v>0</v>
      </c>
      <c r="N355" s="295">
        <f>'Anchor-AI'!R353</f>
        <v>0</v>
      </c>
      <c r="O355" s="295">
        <f>'Anchor-AI'!S353</f>
        <v>0</v>
      </c>
      <c r="P355" s="295">
        <f>'Anchor-AI'!T353</f>
        <v>0</v>
      </c>
      <c r="Q355" s="295">
        <f>'Anchor-AI'!U353</f>
        <v>0</v>
      </c>
      <c r="R355" s="295">
        <f>'Anchor-AI'!V353</f>
        <v>0</v>
      </c>
      <c r="S355" s="295">
        <f>'Anchor-AI'!W353</f>
        <v>0</v>
      </c>
      <c r="T355" s="295">
        <f>'Anchor-AI'!X353</f>
        <v>0</v>
      </c>
      <c r="U355" s="295">
        <f>10*LOG10(1/((Summary!$C$80/10^(R355/10)+Summary!$C$81/10^(S355/10)+Summary!$C$82/10^(T355/10))/Summary!$C$83))</f>
        <v>0</v>
      </c>
      <c r="V355" s="295">
        <f>'Anchor-AI'!Y353</f>
        <v>0</v>
      </c>
      <c r="W355" s="295">
        <f>'Anchor-AI'!Z353</f>
        <v>0</v>
      </c>
      <c r="X355" s="295">
        <f>'Anchor-AI'!AA353</f>
        <v>0</v>
      </c>
      <c r="Y355" s="357">
        <f>'Anchor-AI'!AB353</f>
        <v>0</v>
      </c>
      <c r="Z355" s="357">
        <f>'Anchor-AI'!AC353</f>
        <v>0</v>
      </c>
      <c r="AA355" s="296">
        <f t="shared" si="30"/>
        <v>0</v>
      </c>
      <c r="AC355" s="170">
        <f>'Test-AI'!L353</f>
        <v>0</v>
      </c>
      <c r="AD355" s="167">
        <f>'Test-AI'!M353</f>
        <v>0</v>
      </c>
      <c r="AE355" s="167">
        <f>'Test-AI'!N353</f>
        <v>0</v>
      </c>
      <c r="AF355" s="167">
        <f>'Test-AI'!O353</f>
        <v>0</v>
      </c>
      <c r="AG355" s="167">
        <f>(Summary!$C$63*AD355+Summary!$C$64*AE355+Summary!$C$65*AF355)/Summary!$C$66</f>
        <v>0</v>
      </c>
      <c r="AH355" s="167">
        <f>'Test-AI'!P353</f>
        <v>0</v>
      </c>
      <c r="AI355" s="167">
        <f>'Test-AI'!Q353</f>
        <v>0</v>
      </c>
      <c r="AJ355" s="167">
        <f>'Test-AI'!R353</f>
        <v>0</v>
      </c>
      <c r="AK355" s="167">
        <f>'Test-AI'!S353</f>
        <v>0</v>
      </c>
      <c r="AL355" s="167">
        <f>'Test-AI'!T353</f>
        <v>0</v>
      </c>
      <c r="AM355" s="167">
        <f>'Test-AI'!U353</f>
        <v>0</v>
      </c>
      <c r="AN355" s="167">
        <f>'Test-AI'!V353</f>
        <v>0</v>
      </c>
      <c r="AO355" s="167">
        <f>'Test-AI'!W353</f>
        <v>0</v>
      </c>
      <c r="AP355" s="167">
        <f>'Test-AI'!X353</f>
        <v>0</v>
      </c>
      <c r="AQ355" s="167">
        <f>10*LOG10(1/((Summary!$C$80/10^(AN355/10)+Summary!$C$81/10^(AO355/10)+Summary!$C$82/10^(AP355/10))/Summary!$C$83))</f>
        <v>0</v>
      </c>
      <c r="AR355" s="167">
        <f>'Test-AI'!Y353</f>
        <v>0</v>
      </c>
      <c r="AS355" s="167">
        <f>'Test-AI'!Z353</f>
        <v>0</v>
      </c>
      <c r="AT355" s="295">
        <f>'Test-AI'!AA353</f>
        <v>0</v>
      </c>
      <c r="AU355" s="357">
        <f>'Test-AI'!AB353</f>
        <v>0</v>
      </c>
      <c r="AV355" s="357">
        <f>'Test-AI'!AC353</f>
        <v>0</v>
      </c>
      <c r="AW355" s="296">
        <f t="shared" si="31"/>
        <v>0</v>
      </c>
      <c r="AX355" s="297" t="e">
        <f t="shared" si="32"/>
        <v>#DIV/0!</v>
      </c>
      <c r="AY355" s="298" t="e">
        <f t="shared" si="33"/>
        <v>#DIV/0!</v>
      </c>
      <c r="AZ355" s="297" t="e">
        <f t="shared" si="34"/>
        <v>#DIV/0!</v>
      </c>
      <c r="BA355" s="345" t="e">
        <f t="shared" si="35"/>
        <v>#DIV/0!</v>
      </c>
      <c r="BB355" s="75"/>
      <c r="BC355" s="75"/>
      <c r="BD355" s="565"/>
      <c r="BE355" s="550"/>
      <c r="BF355" s="552"/>
      <c r="BG355" s="552"/>
      <c r="BH355" s="552"/>
      <c r="BI355" s="552"/>
      <c r="BJ355" s="552"/>
      <c r="BK355" s="553"/>
      <c r="BL355" s="552"/>
      <c r="BM355" s="553"/>
      <c r="BN355" s="552"/>
      <c r="BO355" s="546"/>
      <c r="BP355" s="541"/>
      <c r="BQ355" s="546"/>
      <c r="BR355" s="541"/>
      <c r="BS355" s="553"/>
      <c r="BT355" s="552"/>
      <c r="BU355" s="553"/>
      <c r="BV355" s="552"/>
      <c r="BW355" s="553"/>
      <c r="BX355" s="552"/>
      <c r="BY355" s="552"/>
      <c r="BZ355" s="541"/>
      <c r="CA355" s="541"/>
      <c r="CB355" s="552"/>
      <c r="CC355" s="553"/>
      <c r="CD355" s="552"/>
      <c r="CE355" s="546"/>
      <c r="CF355" s="541"/>
      <c r="CG355" s="546"/>
      <c r="CH355" s="541"/>
    </row>
    <row r="356" spans="1:86" ht="17" hidden="1" customHeight="1" thickBot="1" x14ac:dyDescent="0.25">
      <c r="A356" s="485"/>
      <c r="B356" s="566"/>
      <c r="C356" s="485"/>
      <c r="D356" s="590"/>
      <c r="E356" s="558"/>
      <c r="F356" s="239">
        <v>185</v>
      </c>
      <c r="G356" s="294">
        <f>'Anchor-AI'!L354</f>
        <v>0</v>
      </c>
      <c r="H356" s="295">
        <f>'Anchor-AI'!M354</f>
        <v>0</v>
      </c>
      <c r="I356" s="295">
        <f>'Anchor-AI'!N354</f>
        <v>0</v>
      </c>
      <c r="J356" s="295">
        <f>'Anchor-AI'!O354</f>
        <v>0</v>
      </c>
      <c r="K356" s="295">
        <f>(Summary!$C$63*H356+Summary!$C$64*I356+Summary!$C$65*J356)/Summary!$C$66</f>
        <v>0</v>
      </c>
      <c r="L356" s="295">
        <f>'Anchor-AI'!P354</f>
        <v>0</v>
      </c>
      <c r="M356" s="295">
        <f>'Anchor-AI'!Q354</f>
        <v>0</v>
      </c>
      <c r="N356" s="295">
        <f>'Anchor-AI'!R354</f>
        <v>0</v>
      </c>
      <c r="O356" s="295">
        <f>'Anchor-AI'!S354</f>
        <v>0</v>
      </c>
      <c r="P356" s="295">
        <f>'Anchor-AI'!T354</f>
        <v>0</v>
      </c>
      <c r="Q356" s="295">
        <f>'Anchor-AI'!U354</f>
        <v>0</v>
      </c>
      <c r="R356" s="295">
        <f>'Anchor-AI'!V354</f>
        <v>0</v>
      </c>
      <c r="S356" s="295">
        <f>'Anchor-AI'!W354</f>
        <v>0</v>
      </c>
      <c r="T356" s="295">
        <f>'Anchor-AI'!X354</f>
        <v>0</v>
      </c>
      <c r="U356" s="295">
        <f>10*LOG10(1/((Summary!$C$80/10^(R356/10)+Summary!$C$81/10^(S356/10)+Summary!$C$82/10^(T356/10))/Summary!$C$83))</f>
        <v>0</v>
      </c>
      <c r="V356" s="295">
        <f>'Anchor-AI'!Y354</f>
        <v>0</v>
      </c>
      <c r="W356" s="295">
        <f>'Anchor-AI'!Z354</f>
        <v>0</v>
      </c>
      <c r="X356" s="295">
        <f>'Anchor-AI'!AA354</f>
        <v>0</v>
      </c>
      <c r="Y356" s="357">
        <f>'Anchor-AI'!AB354</f>
        <v>0</v>
      </c>
      <c r="Z356" s="357">
        <f>'Anchor-AI'!AC354</f>
        <v>0</v>
      </c>
      <c r="AA356" s="296">
        <f t="shared" si="30"/>
        <v>0</v>
      </c>
      <c r="AC356" s="170">
        <f>'Test-AI'!L354</f>
        <v>0</v>
      </c>
      <c r="AD356" s="167">
        <f>'Test-AI'!M354</f>
        <v>0</v>
      </c>
      <c r="AE356" s="167">
        <f>'Test-AI'!N354</f>
        <v>0</v>
      </c>
      <c r="AF356" s="167">
        <f>'Test-AI'!O354</f>
        <v>0</v>
      </c>
      <c r="AG356" s="167">
        <f>(Summary!$C$63*AD356+Summary!$C$64*AE356+Summary!$C$65*AF356)/Summary!$C$66</f>
        <v>0</v>
      </c>
      <c r="AH356" s="167">
        <f>'Test-AI'!P354</f>
        <v>0</v>
      </c>
      <c r="AI356" s="167">
        <f>'Test-AI'!Q354</f>
        <v>0</v>
      </c>
      <c r="AJ356" s="167">
        <f>'Test-AI'!R354</f>
        <v>0</v>
      </c>
      <c r="AK356" s="167">
        <f>'Test-AI'!S354</f>
        <v>0</v>
      </c>
      <c r="AL356" s="167">
        <f>'Test-AI'!T354</f>
        <v>0</v>
      </c>
      <c r="AM356" s="167">
        <f>'Test-AI'!U354</f>
        <v>0</v>
      </c>
      <c r="AN356" s="167">
        <f>'Test-AI'!V354</f>
        <v>0</v>
      </c>
      <c r="AO356" s="167">
        <f>'Test-AI'!W354</f>
        <v>0</v>
      </c>
      <c r="AP356" s="167">
        <f>'Test-AI'!X354</f>
        <v>0</v>
      </c>
      <c r="AQ356" s="167">
        <f>10*LOG10(1/((Summary!$C$80/10^(AN356/10)+Summary!$C$81/10^(AO356/10)+Summary!$C$82/10^(AP356/10))/Summary!$C$83))</f>
        <v>0</v>
      </c>
      <c r="AR356" s="167">
        <f>'Test-AI'!Y354</f>
        <v>0</v>
      </c>
      <c r="AS356" s="167">
        <f>'Test-AI'!Z354</f>
        <v>0</v>
      </c>
      <c r="AT356" s="295">
        <f>'Test-AI'!AA354</f>
        <v>0</v>
      </c>
      <c r="AU356" s="357">
        <f>'Test-AI'!AB354</f>
        <v>0</v>
      </c>
      <c r="AV356" s="357">
        <f>'Test-AI'!AC354</f>
        <v>0</v>
      </c>
      <c r="AW356" s="296">
        <f t="shared" si="31"/>
        <v>0</v>
      </c>
      <c r="AX356" s="297" t="e">
        <f t="shared" si="32"/>
        <v>#DIV/0!</v>
      </c>
      <c r="AY356" s="298" t="e">
        <f t="shared" si="33"/>
        <v>#DIV/0!</v>
      </c>
      <c r="AZ356" s="297" t="e">
        <f t="shared" si="34"/>
        <v>#DIV/0!</v>
      </c>
      <c r="BA356" s="345" t="e">
        <f t="shared" si="35"/>
        <v>#DIV/0!</v>
      </c>
      <c r="BB356" s="75"/>
      <c r="BC356" s="75"/>
      <c r="BD356" s="574" t="s">
        <v>46</v>
      </c>
      <c r="BE356" s="549" t="e">
        <f t="array" ref="BE356">bdRateExtend($G354:$G357,H354:H357,$AC354:$AC357,AD354:AD357)</f>
        <v>#VALUE!</v>
      </c>
      <c r="BF356" s="552"/>
      <c r="BG356" s="552"/>
      <c r="BH356" s="552"/>
      <c r="BI356" s="552"/>
      <c r="BJ356" s="552"/>
      <c r="BK356" s="551" t="e">
        <f t="array" ref="BK356">bdRateExtend($G354:$G357,L354:L357,$AC354:$AC357,AH354:AH357)</f>
        <v>#VALUE!</v>
      </c>
      <c r="BL356" s="552"/>
      <c r="BM356" s="551" t="e">
        <f t="array" ref="BM356">bdRateExtend($G354:$G357,M354:M357,$AC354:$AC357,AI354:AI357)</f>
        <v>#VALUE!</v>
      </c>
      <c r="BN356" s="552"/>
      <c r="BO356" s="545" t="e">
        <f t="array" ref="BO356">bdRateExtend($G354:$G357,N354:N357,$AC354:$AC357,AJ354:AJ357,"None", FALSE,1)</f>
        <v>#VALUE!</v>
      </c>
      <c r="BP356" s="541"/>
      <c r="BQ356" s="545" t="e">
        <f t="array" ref="BQ356">bdRateExtend($G354:$G357,O354:O357,$AC354:$AC357,AK354:AK357,"None", FALSE,1)</f>
        <v>#VALUE!</v>
      </c>
      <c r="BR356" s="541"/>
      <c r="BS356" s="551" t="e">
        <f t="array" ref="BS356">bdRateExtend($G354:$G357,P354:P357,$AC354:$AC357,AL354:AL357)</f>
        <v>#VALUE!</v>
      </c>
      <c r="BT356" s="552"/>
      <c r="BU356" s="551" t="e">
        <f t="array" ref="BU356">bdRateExtend($G354:$G357,Q354:Q357,$AC354:$AC357,AM354:AM357)</f>
        <v>#VALUE!</v>
      </c>
      <c r="BV356" s="552"/>
      <c r="BW356" s="551" t="e">
        <f t="array" ref="BW356">bdRateExtend($G354:$G357,R354:R357,$AC354:$AC357,AN354:AN357)</f>
        <v>#VALUE!</v>
      </c>
      <c r="BX356" s="552"/>
      <c r="BY356" s="552"/>
      <c r="BZ356" s="541"/>
      <c r="CA356" s="541"/>
      <c r="CB356" s="552"/>
      <c r="CC356" s="561" t="e">
        <f t="array" ref="CC356">bdCAMBIExtend($G354:$G357,V354:V357,$AC354:$AC357,AR354:AR357)</f>
        <v>#VALUE!</v>
      </c>
      <c r="CD356" s="552"/>
      <c r="CE356" s="554">
        <f t="array" ref="CE356">testVMAFRange($G354:$G357,N354:N357,$AC354:$AC357,AJ354:AJ357)</f>
        <v>0</v>
      </c>
      <c r="CF356" s="541"/>
      <c r="CG356" s="554">
        <f t="array" ref="CG356">testVMAFRange($G354:$G357,O354:O357,$AC354:$AC357,AK354:AK357)</f>
        <v>0</v>
      </c>
      <c r="CH356" s="541"/>
    </row>
    <row r="357" spans="1:86" ht="17" hidden="1" customHeight="1" thickBot="1" x14ac:dyDescent="0.25">
      <c r="A357" s="485"/>
      <c r="B357" s="596"/>
      <c r="C357" s="486"/>
      <c r="D357" s="591"/>
      <c r="E357" s="559"/>
      <c r="F357" s="240">
        <v>210</v>
      </c>
      <c r="G357" s="299">
        <f>'Anchor-AI'!L355</f>
        <v>0</v>
      </c>
      <c r="H357" s="300">
        <f>'Anchor-AI'!M355</f>
        <v>0</v>
      </c>
      <c r="I357" s="300">
        <f>'Anchor-AI'!N355</f>
        <v>0</v>
      </c>
      <c r="J357" s="300">
        <f>'Anchor-AI'!O355</f>
        <v>0</v>
      </c>
      <c r="K357" s="295">
        <f>(Summary!$C$63*H357+Summary!$C$64*I357+Summary!$C$65*J357)/Summary!$C$66</f>
        <v>0</v>
      </c>
      <c r="L357" s="300">
        <f>'Anchor-AI'!P355</f>
        <v>0</v>
      </c>
      <c r="M357" s="300">
        <f>'Anchor-AI'!Q355</f>
        <v>0</v>
      </c>
      <c r="N357" s="300">
        <f>'Anchor-AI'!R355</f>
        <v>0</v>
      </c>
      <c r="O357" s="300">
        <f>'Anchor-AI'!S355</f>
        <v>0</v>
      </c>
      <c r="P357" s="300">
        <f>'Anchor-AI'!T355</f>
        <v>0</v>
      </c>
      <c r="Q357" s="300">
        <f>'Anchor-AI'!U355</f>
        <v>0</v>
      </c>
      <c r="R357" s="300">
        <f>'Anchor-AI'!V355</f>
        <v>0</v>
      </c>
      <c r="S357" s="300">
        <f>'Anchor-AI'!W355</f>
        <v>0</v>
      </c>
      <c r="T357" s="300">
        <f>'Anchor-AI'!X355</f>
        <v>0</v>
      </c>
      <c r="U357" s="300">
        <f>10*LOG10(1/((Summary!$C$80/10^(R357/10)+Summary!$C$81/10^(S357/10)+Summary!$C$82/10^(T357/10))/Summary!$C$83))</f>
        <v>0</v>
      </c>
      <c r="V357" s="300">
        <f>'Anchor-AI'!Y355</f>
        <v>0</v>
      </c>
      <c r="W357" s="300">
        <f>'Anchor-AI'!Z355</f>
        <v>0</v>
      </c>
      <c r="X357" s="300">
        <f>'Anchor-AI'!AA355</f>
        <v>0</v>
      </c>
      <c r="Y357" s="357">
        <f>'Anchor-AI'!AB355</f>
        <v>0</v>
      </c>
      <c r="Z357" s="357">
        <f>'Anchor-AI'!AC355</f>
        <v>0</v>
      </c>
      <c r="AA357" s="301">
        <f t="shared" si="30"/>
        <v>0</v>
      </c>
      <c r="AC357" s="171">
        <f>'Test-AI'!L355</f>
        <v>0</v>
      </c>
      <c r="AD357" s="168">
        <f>'Test-AI'!M355</f>
        <v>0</v>
      </c>
      <c r="AE357" s="168">
        <f>'Test-AI'!N355</f>
        <v>0</v>
      </c>
      <c r="AF357" s="168">
        <f>'Test-AI'!O355</f>
        <v>0</v>
      </c>
      <c r="AG357" s="168">
        <f>(Summary!$C$63*AD357+Summary!$C$64*AE357+Summary!$C$65*AF357)/Summary!$C$66</f>
        <v>0</v>
      </c>
      <c r="AH357" s="168">
        <f>'Test-AI'!P355</f>
        <v>0</v>
      </c>
      <c r="AI357" s="168">
        <f>'Test-AI'!Q355</f>
        <v>0</v>
      </c>
      <c r="AJ357" s="168">
        <f>'Test-AI'!R355</f>
        <v>0</v>
      </c>
      <c r="AK357" s="168">
        <f>'Test-AI'!S355</f>
        <v>0</v>
      </c>
      <c r="AL357" s="168">
        <f>'Test-AI'!T355</f>
        <v>0</v>
      </c>
      <c r="AM357" s="168">
        <f>'Test-AI'!U355</f>
        <v>0</v>
      </c>
      <c r="AN357" s="168">
        <f>'Test-AI'!V355</f>
        <v>0</v>
      </c>
      <c r="AO357" s="168">
        <f>'Test-AI'!W355</f>
        <v>0</v>
      </c>
      <c r="AP357" s="168">
        <f>'Test-AI'!X355</f>
        <v>0</v>
      </c>
      <c r="AQ357" s="168">
        <f>10*LOG10(1/((Summary!$C$80/10^(AN357/10)+Summary!$C$81/10^(AO357/10)+Summary!$C$82/10^(AP357/10))/Summary!$C$83))</f>
        <v>0</v>
      </c>
      <c r="AR357" s="168">
        <f>'Test-AI'!Y355</f>
        <v>0</v>
      </c>
      <c r="AS357" s="168">
        <f>'Test-AI'!Z355</f>
        <v>0</v>
      </c>
      <c r="AT357" s="300">
        <f>'Test-AI'!AA355</f>
        <v>0</v>
      </c>
      <c r="AU357" s="357">
        <f>'Test-AI'!AB355</f>
        <v>0</v>
      </c>
      <c r="AV357" s="357">
        <f>'Test-AI'!AC355</f>
        <v>0</v>
      </c>
      <c r="AW357" s="301">
        <f t="shared" si="31"/>
        <v>0</v>
      </c>
      <c r="AX357" s="302" t="e">
        <f t="shared" si="32"/>
        <v>#DIV/0!</v>
      </c>
      <c r="AY357" s="303" t="e">
        <f t="shared" si="33"/>
        <v>#DIV/0!</v>
      </c>
      <c r="AZ357" s="297" t="e">
        <f t="shared" si="34"/>
        <v>#DIV/0!</v>
      </c>
      <c r="BA357" s="345" t="e">
        <f t="shared" si="35"/>
        <v>#DIV/0!</v>
      </c>
      <c r="BB357" s="75"/>
      <c r="BC357" s="75"/>
      <c r="BD357" s="570"/>
      <c r="BE357" s="550"/>
      <c r="BF357" s="553"/>
      <c r="BG357" s="553"/>
      <c r="BH357" s="553"/>
      <c r="BI357" s="553"/>
      <c r="BJ357" s="553"/>
      <c r="BK357" s="553"/>
      <c r="BL357" s="553"/>
      <c r="BM357" s="553"/>
      <c r="BN357" s="553"/>
      <c r="BO357" s="546"/>
      <c r="BP357" s="544"/>
      <c r="BQ357" s="546"/>
      <c r="BR357" s="544"/>
      <c r="BS357" s="553"/>
      <c r="BT357" s="553"/>
      <c r="BU357" s="553"/>
      <c r="BV357" s="553"/>
      <c r="BW357" s="553"/>
      <c r="BX357" s="553"/>
      <c r="BY357" s="553"/>
      <c r="BZ357" s="544"/>
      <c r="CA357" s="544"/>
      <c r="CB357" s="553"/>
      <c r="CC357" s="553"/>
      <c r="CD357" s="553"/>
      <c r="CE357" s="546"/>
      <c r="CF357" s="544"/>
      <c r="CG357" s="546"/>
      <c r="CH357" s="544"/>
    </row>
    <row r="358" spans="1:86" ht="17" hidden="1" customHeight="1" thickBot="1" x14ac:dyDescent="0.25">
      <c r="A358" s="485"/>
      <c r="B358" s="595" t="s">
        <v>148</v>
      </c>
      <c r="C358" s="586" t="s">
        <v>92</v>
      </c>
      <c r="D358" s="589">
        <v>15</v>
      </c>
      <c r="E358" s="557"/>
      <c r="F358" s="238">
        <v>85</v>
      </c>
      <c r="G358" s="289">
        <f>'Anchor-AI'!L356</f>
        <v>0</v>
      </c>
      <c r="H358" s="290">
        <f>'Anchor-AI'!M356</f>
        <v>0</v>
      </c>
      <c r="I358" s="290">
        <f>'Anchor-AI'!N356</f>
        <v>0</v>
      </c>
      <c r="J358" s="290">
        <f>'Anchor-AI'!O356</f>
        <v>0</v>
      </c>
      <c r="K358" s="290">
        <f>(Summary!$C$63*H358+Summary!$C$64*I358+Summary!$C$65*J358)/Summary!$C$66</f>
        <v>0</v>
      </c>
      <c r="L358" s="290">
        <f>'Anchor-AI'!P356</f>
        <v>0</v>
      </c>
      <c r="M358" s="290">
        <f>'Anchor-AI'!Q356</f>
        <v>0</v>
      </c>
      <c r="N358" s="290">
        <f>'Anchor-AI'!R356</f>
        <v>0</v>
      </c>
      <c r="O358" s="290">
        <f>'Anchor-AI'!S356</f>
        <v>0</v>
      </c>
      <c r="P358" s="290">
        <f>'Anchor-AI'!T356</f>
        <v>0</v>
      </c>
      <c r="Q358" s="290">
        <f>'Anchor-AI'!U356</f>
        <v>0</v>
      </c>
      <c r="R358" s="290">
        <f>'Anchor-AI'!V356</f>
        <v>0</v>
      </c>
      <c r="S358" s="290">
        <f>'Anchor-AI'!W356</f>
        <v>0</v>
      </c>
      <c r="T358" s="290">
        <f>'Anchor-AI'!X356</f>
        <v>0</v>
      </c>
      <c r="U358" s="290">
        <f>10*LOG10(1/((Summary!$C$80/10^(R358/10)+Summary!$C$81/10^(S358/10)+Summary!$C$82/10^(T358/10))/Summary!$C$83))</f>
        <v>0</v>
      </c>
      <c r="V358" s="290">
        <f>'Anchor-AI'!Y356</f>
        <v>0</v>
      </c>
      <c r="W358" s="290">
        <f>'Anchor-AI'!Z356</f>
        <v>0</v>
      </c>
      <c r="X358" s="290">
        <f>'Anchor-AI'!AA356</f>
        <v>0</v>
      </c>
      <c r="Y358" s="360">
        <f>'Anchor-AI'!AB356</f>
        <v>0</v>
      </c>
      <c r="Z358" s="360">
        <f>'Anchor-AI'!AC356</f>
        <v>0</v>
      </c>
      <c r="AA358" s="291">
        <f t="shared" si="30"/>
        <v>0</v>
      </c>
      <c r="AC358" s="169">
        <f>'Test-AI'!L356</f>
        <v>0</v>
      </c>
      <c r="AD358" s="166">
        <f>'Test-AI'!M356</f>
        <v>0</v>
      </c>
      <c r="AE358" s="166">
        <f>'Test-AI'!N356</f>
        <v>0</v>
      </c>
      <c r="AF358" s="166">
        <f>'Test-AI'!O356</f>
        <v>0</v>
      </c>
      <c r="AG358" s="166">
        <f>(Summary!$C$63*AD358+Summary!$C$64*AE358+Summary!$C$65*AF358)/Summary!$C$66</f>
        <v>0</v>
      </c>
      <c r="AH358" s="166">
        <f>'Test-AI'!P356</f>
        <v>0</v>
      </c>
      <c r="AI358" s="166">
        <f>'Test-AI'!Q356</f>
        <v>0</v>
      </c>
      <c r="AJ358" s="166">
        <f>'Test-AI'!R356</f>
        <v>0</v>
      </c>
      <c r="AK358" s="166">
        <f>'Test-AI'!S356</f>
        <v>0</v>
      </c>
      <c r="AL358" s="166">
        <f>'Test-AI'!T356</f>
        <v>0</v>
      </c>
      <c r="AM358" s="166">
        <f>'Test-AI'!U356</f>
        <v>0</v>
      </c>
      <c r="AN358" s="166">
        <f>'Test-AI'!V356</f>
        <v>0</v>
      </c>
      <c r="AO358" s="166">
        <f>'Test-AI'!W356</f>
        <v>0</v>
      </c>
      <c r="AP358" s="166">
        <f>'Test-AI'!X356</f>
        <v>0</v>
      </c>
      <c r="AQ358" s="166">
        <f>10*LOG10(1/((Summary!$C$80/10^(AN358/10)+Summary!$C$81/10^(AO358/10)+Summary!$C$82/10^(AP358/10))/Summary!$C$83))</f>
        <v>0</v>
      </c>
      <c r="AR358" s="166">
        <f>'Test-AI'!Y356</f>
        <v>0</v>
      </c>
      <c r="AS358" s="166">
        <f>'Test-AI'!Z356</f>
        <v>0</v>
      </c>
      <c r="AT358" s="290">
        <f>'Test-AI'!AA356</f>
        <v>0</v>
      </c>
      <c r="AU358" s="356">
        <f>'Test-AI'!AB356</f>
        <v>0</v>
      </c>
      <c r="AV358" s="356">
        <f>'Test-AI'!AC356</f>
        <v>0</v>
      </c>
      <c r="AW358" s="291">
        <f t="shared" si="31"/>
        <v>0</v>
      </c>
      <c r="AX358" s="292" t="e">
        <f t="shared" si="32"/>
        <v>#DIV/0!</v>
      </c>
      <c r="AY358" s="293" t="e">
        <f t="shared" si="33"/>
        <v>#DIV/0!</v>
      </c>
      <c r="AZ358" s="292" t="e">
        <f t="shared" si="34"/>
        <v>#DIV/0!</v>
      </c>
      <c r="BA358" s="344" t="e">
        <f t="shared" si="35"/>
        <v>#DIV/0!</v>
      </c>
      <c r="BB358" s="75"/>
      <c r="BC358" s="75"/>
      <c r="BD358" s="648" t="s">
        <v>39</v>
      </c>
      <c r="BE358" s="549" t="e">
        <f t="array" ref="BE358">bdRateExtend($G358:$G361,H358:H361,$AC358:$AC361,AD358:AD361)</f>
        <v>#VALUE!</v>
      </c>
      <c r="BF358" s="551" t="e">
        <f t="array" ref="BF358">bdRateExtend($G358:$G363,H358:H363,$AC358:$AC363,AD358:AD363)</f>
        <v>#VALUE!</v>
      </c>
      <c r="BG358" s="551" t="e">
        <f t="array" ref="BG358">bdRateExtend($G358:$G363,I358:I363,$AC358:$AC363,AE358:AE363)</f>
        <v>#VALUE!</v>
      </c>
      <c r="BH358" s="551" t="e">
        <f t="array" ref="BH358">bdRateExtend($G358:$G363,J358:J363,$AC358:$AC363,AF358:AF363)</f>
        <v>#VALUE!</v>
      </c>
      <c r="BI358" s="551" t="e">
        <f t="array" ref="BI358">bdRateExtend($G358:$G363,K358:K363,$AC358:$AC363,AG358:AG363)</f>
        <v>#VALUE!</v>
      </c>
      <c r="BJ358" s="640" t="e">
        <f>(Summary!$C$94*BF358+Summary!$C$95*BG358+Summary!$C$96*BH358)/Summary!$C$97</f>
        <v>#VALUE!</v>
      </c>
      <c r="BK358" s="551" t="e">
        <f t="array" ref="BK358">bdRateExtend($G358:$G361,L358:L361,$AC358:$AC361,AH358:AH361)</f>
        <v>#VALUE!</v>
      </c>
      <c r="BL358" s="551" t="e">
        <f t="array" ref="BL358">bdRateExtend($G358:$G363,L358:L363,$AC358:$AC363,AH358:AH363)</f>
        <v>#VALUE!</v>
      </c>
      <c r="BM358" s="551" t="e">
        <f t="array" ref="BM358">bdRateExtend($G358:$G361,M358:M361,$AC358:$AC361,AI358:AI361)</f>
        <v>#VALUE!</v>
      </c>
      <c r="BN358" s="551" t="e">
        <f t="array" ref="BN358">bdRateExtend($G358:$G363,M358:M363,$AC358:$AC363,AI358:AI363)</f>
        <v>#VALUE!</v>
      </c>
      <c r="BO358" s="603" t="e">
        <f t="array" ref="BO358">bdRateExtend($G358:$G361,N358:N361,$AC358:$AC361,AJ358:AJ361,"None", FALSE,1)</f>
        <v>#VALUE!</v>
      </c>
      <c r="BP358" s="658" t="e">
        <f t="array" ref="BP358">bdRateExtend($G358:$G363,N358:N363,$AC358:$AC363,AJ358:AJ363,"None", FALSE,1)</f>
        <v>#VALUE!</v>
      </c>
      <c r="BQ358" s="650" t="e">
        <f t="array" ref="BQ358">bdRateExtend($G358:$G361,O358:O361,$AC358:$AC361,AK358:AK361,"None", FALSE,1)</f>
        <v>#VALUE!</v>
      </c>
      <c r="BR358" s="658" t="e">
        <f t="array" ref="BR358">bdRateExtend($G358:$G363,O358:O363,$AC358:$AC363,AK358:AK363,"None", FALSE,1)</f>
        <v>#VALUE!</v>
      </c>
      <c r="BS358" s="549" t="e">
        <f t="array" ref="BS358">bdRateExtend($G358:$G361,P358:P361,$AC358:$AC361,AL358:AL361)</f>
        <v>#VALUE!</v>
      </c>
      <c r="BT358" s="551" t="e">
        <f t="array" ref="BT358">bdRateExtend($G358:$G363,P358:P363,$AC358:$AC363,AL358:AL363)</f>
        <v>#VALUE!</v>
      </c>
      <c r="BU358" s="551" t="e">
        <f t="array" ref="BU358">bdRateExtend($G358:$G361,Q358:Q361,$AC358:$AC361,AM358:AM361)</f>
        <v>#VALUE!</v>
      </c>
      <c r="BV358" s="551" t="e">
        <f t="array" ref="BV358">bdRateExtend($G358:$G363,Q358:Q363,$AC358:$AC363,AM358:AM363)</f>
        <v>#VALUE!</v>
      </c>
      <c r="BW358" s="551" t="e">
        <f t="array" ref="BW358">bdRateExtend($G358:$G361,R358:R361,$AC358:$AC361,AN358:AN361)</f>
        <v>#VALUE!</v>
      </c>
      <c r="BX358" s="551" t="e">
        <f t="array" ref="BX358">bdRateExtend($G358:$G363,R358:R363,$AC358:$AC363,AN358:AN363)</f>
        <v>#VALUE!</v>
      </c>
      <c r="BY358" s="551" t="e">
        <f t="array" ref="BY358">bdRateExtend($G358:$G363,S358:S363,$AC358:$AC363,AO358:AO363)</f>
        <v>#VALUE!</v>
      </c>
      <c r="BZ358" s="555" t="e">
        <f t="array" ref="BZ358">bdRateExtend($G358:$G363,T358:T363,$AC358:$AC363,AP358:AP363)</f>
        <v>#VALUE!</v>
      </c>
      <c r="CA358" s="587" t="e">
        <f t="array" ref="CA358">bdRateExtend($G358:$G363,U358:U363,$AC358:$AC363,AQ358:AQ363)</f>
        <v>#VALUE!</v>
      </c>
      <c r="CB358" s="612" t="e">
        <f>(Summary!$C$108*BX358+Summary!$C$109*BY358+Summary!$C$110*BZ358)/Summary!$C$111</f>
        <v>#VALUE!</v>
      </c>
      <c r="CC358" s="593" t="e">
        <f t="array" ref="CC358">bdCAMBIExtend($G358:$G361,V358:V361,$AC358:$AC361,AR358:AR361)</f>
        <v>#VALUE!</v>
      </c>
      <c r="CD358" s="578" t="e">
        <f t="array" ref="CD358">bdCAMBIExtend($G358:$G363,V358:V363,$AC358:$AC363,AR358:AR363)</f>
        <v>#VALUE!</v>
      </c>
      <c r="CE358" s="642">
        <f t="array" ref="CE358">testVMAFRange($G358:$G361,N358:N361,$AC358:$AC361,AJ358:AJ361)</f>
        <v>0</v>
      </c>
      <c r="CF358" s="637">
        <f t="array" ref="CF358">testVMAFRange($G358:$G363,N358:N363,$AC358:$AC363,AJ358:AJ363)</f>
        <v>0</v>
      </c>
      <c r="CG358" s="639">
        <f t="array" ref="CG358">testVMAFRange($G358:$G361,O358:O361,$AC358:$AC361,AK358:AK361)</f>
        <v>0</v>
      </c>
      <c r="CH358" s="637">
        <f t="array" ref="CH358">testVMAFRange($G358:$G363,O358:O363,$AC358:$AC363,AK358:AK363)</f>
        <v>0</v>
      </c>
    </row>
    <row r="359" spans="1:86" ht="17" hidden="1" customHeight="1" x14ac:dyDescent="0.2">
      <c r="A359" s="485"/>
      <c r="B359" s="566"/>
      <c r="C359" s="485"/>
      <c r="D359" s="590"/>
      <c r="E359" s="558"/>
      <c r="F359" s="239">
        <v>110</v>
      </c>
      <c r="G359" s="294">
        <f>'Anchor-AI'!L357</f>
        <v>0</v>
      </c>
      <c r="H359" s="295">
        <f>'Anchor-AI'!M357</f>
        <v>0</v>
      </c>
      <c r="I359" s="295">
        <f>'Anchor-AI'!N357</f>
        <v>0</v>
      </c>
      <c r="J359" s="295">
        <f>'Anchor-AI'!O357</f>
        <v>0</v>
      </c>
      <c r="K359" s="295">
        <f>(Summary!$C$63*H359+Summary!$C$64*I359+Summary!$C$65*J359)/Summary!$C$66</f>
        <v>0</v>
      </c>
      <c r="L359" s="295">
        <f>'Anchor-AI'!P357</f>
        <v>0</v>
      </c>
      <c r="M359" s="295">
        <f>'Anchor-AI'!Q357</f>
        <v>0</v>
      </c>
      <c r="N359" s="295">
        <f>'Anchor-AI'!R357</f>
        <v>0</v>
      </c>
      <c r="O359" s="295">
        <f>'Anchor-AI'!S357</f>
        <v>0</v>
      </c>
      <c r="P359" s="295">
        <f>'Anchor-AI'!T357</f>
        <v>0</v>
      </c>
      <c r="Q359" s="295">
        <f>'Anchor-AI'!U357</f>
        <v>0</v>
      </c>
      <c r="R359" s="295">
        <f>'Anchor-AI'!V357</f>
        <v>0</v>
      </c>
      <c r="S359" s="295">
        <f>'Anchor-AI'!W357</f>
        <v>0</v>
      </c>
      <c r="T359" s="295">
        <f>'Anchor-AI'!X357</f>
        <v>0</v>
      </c>
      <c r="U359" s="295">
        <f>10*LOG10(1/((Summary!$C$80/10^(R359/10)+Summary!$C$81/10^(S359/10)+Summary!$C$82/10^(T359/10))/Summary!$C$83))</f>
        <v>0</v>
      </c>
      <c r="V359" s="295">
        <f>'Anchor-AI'!Y357</f>
        <v>0</v>
      </c>
      <c r="W359" s="295">
        <f>'Anchor-AI'!Z357</f>
        <v>0</v>
      </c>
      <c r="X359" s="295">
        <f>'Anchor-AI'!AA357</f>
        <v>0</v>
      </c>
      <c r="Y359" s="357">
        <f>'Anchor-AI'!AB357</f>
        <v>0</v>
      </c>
      <c r="Z359" s="357">
        <f>'Anchor-AI'!AC357</f>
        <v>0</v>
      </c>
      <c r="AA359" s="296">
        <f t="shared" si="30"/>
        <v>0</v>
      </c>
      <c r="AC359" s="170">
        <f>'Test-AI'!L357</f>
        <v>0</v>
      </c>
      <c r="AD359" s="167">
        <f>'Test-AI'!M357</f>
        <v>0</v>
      </c>
      <c r="AE359" s="167">
        <f>'Test-AI'!N357</f>
        <v>0</v>
      </c>
      <c r="AF359" s="167">
        <f>'Test-AI'!O357</f>
        <v>0</v>
      </c>
      <c r="AG359" s="167">
        <f>(Summary!$C$63*AD359+Summary!$C$64*AE359+Summary!$C$65*AF359)/Summary!$C$66</f>
        <v>0</v>
      </c>
      <c r="AH359" s="167">
        <f>'Test-AI'!P357</f>
        <v>0</v>
      </c>
      <c r="AI359" s="167">
        <f>'Test-AI'!Q357</f>
        <v>0</v>
      </c>
      <c r="AJ359" s="167">
        <f>'Test-AI'!R357</f>
        <v>0</v>
      </c>
      <c r="AK359" s="167">
        <f>'Test-AI'!S357</f>
        <v>0</v>
      </c>
      <c r="AL359" s="167">
        <f>'Test-AI'!T357</f>
        <v>0</v>
      </c>
      <c r="AM359" s="167">
        <f>'Test-AI'!U357</f>
        <v>0</v>
      </c>
      <c r="AN359" s="167">
        <f>'Test-AI'!V357</f>
        <v>0</v>
      </c>
      <c r="AO359" s="167">
        <f>'Test-AI'!W357</f>
        <v>0</v>
      </c>
      <c r="AP359" s="167">
        <f>'Test-AI'!X357</f>
        <v>0</v>
      </c>
      <c r="AQ359" s="167">
        <f>10*LOG10(1/((Summary!$C$80/10^(AN359/10)+Summary!$C$81/10^(AO359/10)+Summary!$C$82/10^(AP359/10))/Summary!$C$83))</f>
        <v>0</v>
      </c>
      <c r="AR359" s="167">
        <f>'Test-AI'!Y357</f>
        <v>0</v>
      </c>
      <c r="AS359" s="167">
        <f>'Test-AI'!Z357</f>
        <v>0</v>
      </c>
      <c r="AT359" s="295">
        <f>'Test-AI'!AA357</f>
        <v>0</v>
      </c>
      <c r="AU359" s="357">
        <f>'Test-AI'!AB357</f>
        <v>0</v>
      </c>
      <c r="AV359" s="357">
        <f>'Test-AI'!AC357</f>
        <v>0</v>
      </c>
      <c r="AW359" s="296">
        <f t="shared" si="31"/>
        <v>0</v>
      </c>
      <c r="AX359" s="297" t="e">
        <f t="shared" si="32"/>
        <v>#DIV/0!</v>
      </c>
      <c r="AY359" s="298" t="e">
        <f t="shared" si="33"/>
        <v>#DIV/0!</v>
      </c>
      <c r="AZ359" s="297" t="e">
        <f t="shared" si="34"/>
        <v>#DIV/0!</v>
      </c>
      <c r="BA359" s="345" t="e">
        <f t="shared" si="35"/>
        <v>#DIV/0!</v>
      </c>
      <c r="BB359" s="75"/>
      <c r="BC359" s="75"/>
      <c r="BD359" s="485"/>
      <c r="BE359" s="550"/>
      <c r="BF359" s="552"/>
      <c r="BG359" s="552"/>
      <c r="BH359" s="552"/>
      <c r="BI359" s="552"/>
      <c r="BJ359" s="552"/>
      <c r="BK359" s="553"/>
      <c r="BL359" s="552"/>
      <c r="BM359" s="553"/>
      <c r="BN359" s="552"/>
      <c r="BO359" s="553"/>
      <c r="BP359" s="541"/>
      <c r="BQ359" s="550"/>
      <c r="BR359" s="541"/>
      <c r="BS359" s="550"/>
      <c r="BT359" s="552"/>
      <c r="BU359" s="553"/>
      <c r="BV359" s="552"/>
      <c r="BW359" s="553"/>
      <c r="BX359" s="552"/>
      <c r="BY359" s="552"/>
      <c r="BZ359" s="541"/>
      <c r="CA359" s="485"/>
      <c r="CB359" s="613"/>
      <c r="CC359" s="550"/>
      <c r="CD359" s="541"/>
      <c r="CE359" s="553"/>
      <c r="CF359" s="541"/>
      <c r="CG359" s="550"/>
      <c r="CH359" s="541"/>
    </row>
    <row r="360" spans="1:86" ht="17" hidden="1" customHeight="1" x14ac:dyDescent="0.2">
      <c r="A360" s="485"/>
      <c r="B360" s="566"/>
      <c r="C360" s="485"/>
      <c r="D360" s="590"/>
      <c r="E360" s="558"/>
      <c r="F360" s="239">
        <v>135</v>
      </c>
      <c r="G360" s="294">
        <f>'Anchor-AI'!L358</f>
        <v>0</v>
      </c>
      <c r="H360" s="295">
        <f>'Anchor-AI'!M358</f>
        <v>0</v>
      </c>
      <c r="I360" s="295">
        <f>'Anchor-AI'!N358</f>
        <v>0</v>
      </c>
      <c r="J360" s="295">
        <f>'Anchor-AI'!O358</f>
        <v>0</v>
      </c>
      <c r="K360" s="295">
        <f>(Summary!$C$63*H360+Summary!$C$64*I360+Summary!$C$65*J360)/Summary!$C$66</f>
        <v>0</v>
      </c>
      <c r="L360" s="295">
        <f>'Anchor-AI'!P358</f>
        <v>0</v>
      </c>
      <c r="M360" s="295">
        <f>'Anchor-AI'!Q358</f>
        <v>0</v>
      </c>
      <c r="N360" s="295">
        <f>'Anchor-AI'!R358</f>
        <v>0</v>
      </c>
      <c r="O360" s="295">
        <f>'Anchor-AI'!S358</f>
        <v>0</v>
      </c>
      <c r="P360" s="295">
        <f>'Anchor-AI'!T358</f>
        <v>0</v>
      </c>
      <c r="Q360" s="295">
        <f>'Anchor-AI'!U358</f>
        <v>0</v>
      </c>
      <c r="R360" s="295">
        <f>'Anchor-AI'!V358</f>
        <v>0</v>
      </c>
      <c r="S360" s="295">
        <f>'Anchor-AI'!W358</f>
        <v>0</v>
      </c>
      <c r="T360" s="295">
        <f>'Anchor-AI'!X358</f>
        <v>0</v>
      </c>
      <c r="U360" s="295">
        <f>10*LOG10(1/((Summary!$C$80/10^(R360/10)+Summary!$C$81/10^(S360/10)+Summary!$C$82/10^(T360/10))/Summary!$C$83))</f>
        <v>0</v>
      </c>
      <c r="V360" s="295">
        <f>'Anchor-AI'!Y358</f>
        <v>0</v>
      </c>
      <c r="W360" s="295">
        <f>'Anchor-AI'!Z358</f>
        <v>0</v>
      </c>
      <c r="X360" s="295">
        <f>'Anchor-AI'!AA358</f>
        <v>0</v>
      </c>
      <c r="Y360" s="357">
        <f>'Anchor-AI'!AB358</f>
        <v>0</v>
      </c>
      <c r="Z360" s="357">
        <f>'Anchor-AI'!AC358</f>
        <v>0</v>
      </c>
      <c r="AA360" s="296">
        <f t="shared" si="30"/>
        <v>0</v>
      </c>
      <c r="AC360" s="170">
        <f>'Test-AI'!L358</f>
        <v>0</v>
      </c>
      <c r="AD360" s="167">
        <f>'Test-AI'!M358</f>
        <v>0</v>
      </c>
      <c r="AE360" s="167">
        <f>'Test-AI'!N358</f>
        <v>0</v>
      </c>
      <c r="AF360" s="167">
        <f>'Test-AI'!O358</f>
        <v>0</v>
      </c>
      <c r="AG360" s="167">
        <f>(Summary!$C$63*AD360+Summary!$C$64*AE360+Summary!$C$65*AF360)/Summary!$C$66</f>
        <v>0</v>
      </c>
      <c r="AH360" s="167">
        <f>'Test-AI'!P358</f>
        <v>0</v>
      </c>
      <c r="AI360" s="167">
        <f>'Test-AI'!Q358</f>
        <v>0</v>
      </c>
      <c r="AJ360" s="167">
        <f>'Test-AI'!R358</f>
        <v>0</v>
      </c>
      <c r="AK360" s="167">
        <f>'Test-AI'!S358</f>
        <v>0</v>
      </c>
      <c r="AL360" s="167">
        <f>'Test-AI'!T358</f>
        <v>0</v>
      </c>
      <c r="AM360" s="167">
        <f>'Test-AI'!U358</f>
        <v>0</v>
      </c>
      <c r="AN360" s="167">
        <f>'Test-AI'!V358</f>
        <v>0</v>
      </c>
      <c r="AO360" s="167">
        <f>'Test-AI'!W358</f>
        <v>0</v>
      </c>
      <c r="AP360" s="167">
        <f>'Test-AI'!X358</f>
        <v>0</v>
      </c>
      <c r="AQ360" s="167">
        <f>10*LOG10(1/((Summary!$C$80/10^(AN360/10)+Summary!$C$81/10^(AO360/10)+Summary!$C$82/10^(AP360/10))/Summary!$C$83))</f>
        <v>0</v>
      </c>
      <c r="AR360" s="167">
        <f>'Test-AI'!Y358</f>
        <v>0</v>
      </c>
      <c r="AS360" s="167">
        <f>'Test-AI'!Z358</f>
        <v>0</v>
      </c>
      <c r="AT360" s="295">
        <f>'Test-AI'!AA358</f>
        <v>0</v>
      </c>
      <c r="AU360" s="357">
        <f>'Test-AI'!AB358</f>
        <v>0</v>
      </c>
      <c r="AV360" s="357">
        <f>'Test-AI'!AC358</f>
        <v>0</v>
      </c>
      <c r="AW360" s="296">
        <f t="shared" si="31"/>
        <v>0</v>
      </c>
      <c r="AX360" s="297" t="e">
        <f t="shared" si="32"/>
        <v>#DIV/0!</v>
      </c>
      <c r="AY360" s="298" t="e">
        <f t="shared" si="33"/>
        <v>#DIV/0!</v>
      </c>
      <c r="AZ360" s="297" t="e">
        <f t="shared" si="34"/>
        <v>#DIV/0!</v>
      </c>
      <c r="BA360" s="345" t="e">
        <f t="shared" si="35"/>
        <v>#DIV/0!</v>
      </c>
      <c r="BB360" s="75"/>
      <c r="BC360" s="75"/>
      <c r="BD360" s="615" t="s">
        <v>147</v>
      </c>
      <c r="BE360" s="549" t="e">
        <f t="array" ref="BE360">bdRateExtend($G359:$G362,H359:H362,$AC359:$AC362,AD359:AD362)</f>
        <v>#VALUE!</v>
      </c>
      <c r="BF360" s="552"/>
      <c r="BG360" s="552"/>
      <c r="BH360" s="552"/>
      <c r="BI360" s="552"/>
      <c r="BJ360" s="552"/>
      <c r="BK360" s="551" t="e">
        <f t="array" ref="BK360">bdRateExtend($G359:$G362,L359:L362,$AC359:$AC362,AH359:AH362)</f>
        <v>#VALUE!</v>
      </c>
      <c r="BL360" s="552"/>
      <c r="BM360" s="551" t="e">
        <f t="array" ref="BM360">bdRateExtend($G359:$G362,M359:M362,$AC359:$AC362,AI359:AI362)</f>
        <v>#VALUE!</v>
      </c>
      <c r="BN360" s="552"/>
      <c r="BO360" s="551" t="e">
        <f t="array" ref="BO360">bdRateExtend($G359:$G362,N359:N362,$AC359:$AC362,AJ359:AJ362,"None", FALSE,1)</f>
        <v>#VALUE!</v>
      </c>
      <c r="BP360" s="541"/>
      <c r="BQ360" s="549" t="e">
        <f t="array" ref="BQ360">bdRateExtend($G359:$G362,O359:O362,$AC359:$AC362,AK359:AK362,"None", FALSE,1)</f>
        <v>#VALUE!</v>
      </c>
      <c r="BR360" s="541"/>
      <c r="BS360" s="549" t="e">
        <f t="array" ref="BS360">bdRateExtend($G359:$G362,P359:P362,$AC359:$AC362,AL359:AL362)</f>
        <v>#VALUE!</v>
      </c>
      <c r="BT360" s="552"/>
      <c r="BU360" s="551" t="e">
        <f t="array" ref="BU360">bdRateExtend($G359:$G362,Q359:Q362,$AC359:$AC362,AM359:AM362)</f>
        <v>#VALUE!</v>
      </c>
      <c r="BV360" s="552"/>
      <c r="BW360" s="551" t="e">
        <f t="array" ref="BW360">bdRateExtend($G359:$G362,R359:R362,$AC359:$AC362,AN359:AN362)</f>
        <v>#VALUE!</v>
      </c>
      <c r="BX360" s="552"/>
      <c r="BY360" s="552"/>
      <c r="BZ360" s="541"/>
      <c r="CA360" s="485"/>
      <c r="CB360" s="613"/>
      <c r="CC360" s="560" t="e">
        <f t="array" ref="CC360">bdCAMBIExtend($G359:$G362,V359:V362,$AC359:$AC362,AR359:AR362)</f>
        <v>#VALUE!</v>
      </c>
      <c r="CD360" s="541"/>
      <c r="CE360" s="632">
        <f t="array" ref="CE360">testVMAFRange($G359:$G362,N359:N362,$AC359:$AC362,AJ359:AJ362)</f>
        <v>0</v>
      </c>
      <c r="CF360" s="541"/>
      <c r="CG360" s="630">
        <f t="array" ref="CG360">testVMAFRange($G359:$G362,O359:O362,$AC359:$AC362,AK359:AK362)</f>
        <v>0</v>
      </c>
      <c r="CH360" s="541"/>
    </row>
    <row r="361" spans="1:86" ht="17" hidden="1" customHeight="1" x14ac:dyDescent="0.2">
      <c r="A361" s="485"/>
      <c r="B361" s="566"/>
      <c r="C361" s="485"/>
      <c r="D361" s="590"/>
      <c r="E361" s="558"/>
      <c r="F361" s="239">
        <v>160</v>
      </c>
      <c r="G361" s="294">
        <f>'Anchor-AI'!L359</f>
        <v>0</v>
      </c>
      <c r="H361" s="295">
        <f>'Anchor-AI'!M359</f>
        <v>0</v>
      </c>
      <c r="I361" s="295">
        <f>'Anchor-AI'!N359</f>
        <v>0</v>
      </c>
      <c r="J361" s="295">
        <f>'Anchor-AI'!O359</f>
        <v>0</v>
      </c>
      <c r="K361" s="295">
        <f>(Summary!$C$63*H361+Summary!$C$64*I361+Summary!$C$65*J361)/Summary!$C$66</f>
        <v>0</v>
      </c>
      <c r="L361" s="295">
        <f>'Anchor-AI'!P359</f>
        <v>0</v>
      </c>
      <c r="M361" s="295">
        <f>'Anchor-AI'!Q359</f>
        <v>0</v>
      </c>
      <c r="N361" s="295">
        <f>'Anchor-AI'!R359</f>
        <v>0</v>
      </c>
      <c r="O361" s="295">
        <f>'Anchor-AI'!S359</f>
        <v>0</v>
      </c>
      <c r="P361" s="295">
        <f>'Anchor-AI'!T359</f>
        <v>0</v>
      </c>
      <c r="Q361" s="295">
        <f>'Anchor-AI'!U359</f>
        <v>0</v>
      </c>
      <c r="R361" s="295">
        <f>'Anchor-AI'!V359</f>
        <v>0</v>
      </c>
      <c r="S361" s="295">
        <f>'Anchor-AI'!W359</f>
        <v>0</v>
      </c>
      <c r="T361" s="295">
        <f>'Anchor-AI'!X359</f>
        <v>0</v>
      </c>
      <c r="U361" s="295">
        <f>10*LOG10(1/((Summary!$C$80/10^(R361/10)+Summary!$C$81/10^(S361/10)+Summary!$C$82/10^(T361/10))/Summary!$C$83))</f>
        <v>0</v>
      </c>
      <c r="V361" s="295">
        <f>'Anchor-AI'!Y359</f>
        <v>0</v>
      </c>
      <c r="W361" s="295">
        <f>'Anchor-AI'!Z359</f>
        <v>0</v>
      </c>
      <c r="X361" s="295">
        <f>'Anchor-AI'!AA359</f>
        <v>0</v>
      </c>
      <c r="Y361" s="357">
        <f>'Anchor-AI'!AB359</f>
        <v>0</v>
      </c>
      <c r="Z361" s="357">
        <f>'Anchor-AI'!AC359</f>
        <v>0</v>
      </c>
      <c r="AA361" s="296">
        <f t="shared" si="30"/>
        <v>0</v>
      </c>
      <c r="AC361" s="170">
        <f>'Test-AI'!L359</f>
        <v>0</v>
      </c>
      <c r="AD361" s="167">
        <f>'Test-AI'!M359</f>
        <v>0</v>
      </c>
      <c r="AE361" s="167">
        <f>'Test-AI'!N359</f>
        <v>0</v>
      </c>
      <c r="AF361" s="167">
        <f>'Test-AI'!O359</f>
        <v>0</v>
      </c>
      <c r="AG361" s="167">
        <f>(Summary!$C$63*AD361+Summary!$C$64*AE361+Summary!$C$65*AF361)/Summary!$C$66</f>
        <v>0</v>
      </c>
      <c r="AH361" s="167">
        <f>'Test-AI'!P359</f>
        <v>0</v>
      </c>
      <c r="AI361" s="167">
        <f>'Test-AI'!Q359</f>
        <v>0</v>
      </c>
      <c r="AJ361" s="167">
        <f>'Test-AI'!R359</f>
        <v>0</v>
      </c>
      <c r="AK361" s="167">
        <f>'Test-AI'!S359</f>
        <v>0</v>
      </c>
      <c r="AL361" s="167">
        <f>'Test-AI'!T359</f>
        <v>0</v>
      </c>
      <c r="AM361" s="167">
        <f>'Test-AI'!U359</f>
        <v>0</v>
      </c>
      <c r="AN361" s="167">
        <f>'Test-AI'!V359</f>
        <v>0</v>
      </c>
      <c r="AO361" s="167">
        <f>'Test-AI'!W359</f>
        <v>0</v>
      </c>
      <c r="AP361" s="167">
        <f>'Test-AI'!X359</f>
        <v>0</v>
      </c>
      <c r="AQ361" s="167">
        <f>10*LOG10(1/((Summary!$C$80/10^(AN361/10)+Summary!$C$81/10^(AO361/10)+Summary!$C$82/10^(AP361/10))/Summary!$C$83))</f>
        <v>0</v>
      </c>
      <c r="AR361" s="167">
        <f>'Test-AI'!Y359</f>
        <v>0</v>
      </c>
      <c r="AS361" s="167">
        <f>'Test-AI'!Z359</f>
        <v>0</v>
      </c>
      <c r="AT361" s="295">
        <f>'Test-AI'!AA359</f>
        <v>0</v>
      </c>
      <c r="AU361" s="357">
        <f>'Test-AI'!AB359</f>
        <v>0</v>
      </c>
      <c r="AV361" s="357">
        <f>'Test-AI'!AC359</f>
        <v>0</v>
      </c>
      <c r="AW361" s="296">
        <f t="shared" si="31"/>
        <v>0</v>
      </c>
      <c r="AX361" s="297" t="e">
        <f t="shared" si="32"/>
        <v>#DIV/0!</v>
      </c>
      <c r="AY361" s="298" t="e">
        <f t="shared" si="33"/>
        <v>#DIV/0!</v>
      </c>
      <c r="AZ361" s="297" t="e">
        <f t="shared" si="34"/>
        <v>#DIV/0!</v>
      </c>
      <c r="BA361" s="345" t="e">
        <f t="shared" si="35"/>
        <v>#DIV/0!</v>
      </c>
      <c r="BB361" s="75"/>
      <c r="BC361" s="75"/>
      <c r="BD361" s="485"/>
      <c r="BE361" s="550"/>
      <c r="BF361" s="552"/>
      <c r="BG361" s="552"/>
      <c r="BH361" s="552"/>
      <c r="BI361" s="552"/>
      <c r="BJ361" s="552"/>
      <c r="BK361" s="553"/>
      <c r="BL361" s="552"/>
      <c r="BM361" s="553"/>
      <c r="BN361" s="552"/>
      <c r="BO361" s="553"/>
      <c r="BP361" s="541"/>
      <c r="BQ361" s="550"/>
      <c r="BR361" s="541"/>
      <c r="BS361" s="550"/>
      <c r="BT361" s="552"/>
      <c r="BU361" s="553"/>
      <c r="BV361" s="552"/>
      <c r="BW361" s="553"/>
      <c r="BX361" s="552"/>
      <c r="BY361" s="552"/>
      <c r="BZ361" s="541"/>
      <c r="CA361" s="485"/>
      <c r="CB361" s="613"/>
      <c r="CC361" s="550"/>
      <c r="CD361" s="541"/>
      <c r="CE361" s="553"/>
      <c r="CF361" s="541"/>
      <c r="CG361" s="550"/>
      <c r="CH361" s="541"/>
    </row>
    <row r="362" spans="1:86" ht="17" hidden="1" customHeight="1" thickBot="1" x14ac:dyDescent="0.25">
      <c r="A362" s="485"/>
      <c r="B362" s="566"/>
      <c r="C362" s="485"/>
      <c r="D362" s="590"/>
      <c r="E362" s="558"/>
      <c r="F362" s="239">
        <v>185</v>
      </c>
      <c r="G362" s="294">
        <f>'Anchor-AI'!L360</f>
        <v>0</v>
      </c>
      <c r="H362" s="295">
        <f>'Anchor-AI'!M360</f>
        <v>0</v>
      </c>
      <c r="I362" s="295">
        <f>'Anchor-AI'!N360</f>
        <v>0</v>
      </c>
      <c r="J362" s="295">
        <f>'Anchor-AI'!O360</f>
        <v>0</v>
      </c>
      <c r="K362" s="295">
        <f>(Summary!$C$63*H362+Summary!$C$64*I362+Summary!$C$65*J362)/Summary!$C$66</f>
        <v>0</v>
      </c>
      <c r="L362" s="295">
        <f>'Anchor-AI'!P360</f>
        <v>0</v>
      </c>
      <c r="M362" s="295">
        <f>'Anchor-AI'!Q360</f>
        <v>0</v>
      </c>
      <c r="N362" s="295">
        <f>'Anchor-AI'!R360</f>
        <v>0</v>
      </c>
      <c r="O362" s="295">
        <f>'Anchor-AI'!S360</f>
        <v>0</v>
      </c>
      <c r="P362" s="295">
        <f>'Anchor-AI'!T360</f>
        <v>0</v>
      </c>
      <c r="Q362" s="295">
        <f>'Anchor-AI'!U360</f>
        <v>0</v>
      </c>
      <c r="R362" s="295">
        <f>'Anchor-AI'!V360</f>
        <v>0</v>
      </c>
      <c r="S362" s="295">
        <f>'Anchor-AI'!W360</f>
        <v>0</v>
      </c>
      <c r="T362" s="295">
        <f>'Anchor-AI'!X360</f>
        <v>0</v>
      </c>
      <c r="U362" s="295">
        <f>10*LOG10(1/((Summary!$C$80/10^(R362/10)+Summary!$C$81/10^(S362/10)+Summary!$C$82/10^(T362/10))/Summary!$C$83))</f>
        <v>0</v>
      </c>
      <c r="V362" s="295">
        <f>'Anchor-AI'!Y360</f>
        <v>0</v>
      </c>
      <c r="W362" s="295">
        <f>'Anchor-AI'!Z360</f>
        <v>0</v>
      </c>
      <c r="X362" s="295">
        <f>'Anchor-AI'!AA360</f>
        <v>0</v>
      </c>
      <c r="Y362" s="357">
        <f>'Anchor-AI'!AB360</f>
        <v>0</v>
      </c>
      <c r="Z362" s="357">
        <f>'Anchor-AI'!AC360</f>
        <v>0</v>
      </c>
      <c r="AA362" s="296">
        <f t="shared" si="30"/>
        <v>0</v>
      </c>
      <c r="AC362" s="170">
        <f>'Test-AI'!L360</f>
        <v>0</v>
      </c>
      <c r="AD362" s="167">
        <f>'Test-AI'!M360</f>
        <v>0</v>
      </c>
      <c r="AE362" s="167">
        <f>'Test-AI'!N360</f>
        <v>0</v>
      </c>
      <c r="AF362" s="167">
        <f>'Test-AI'!O360</f>
        <v>0</v>
      </c>
      <c r="AG362" s="167">
        <f>(Summary!$C$63*AD362+Summary!$C$64*AE362+Summary!$C$65*AF362)/Summary!$C$66</f>
        <v>0</v>
      </c>
      <c r="AH362" s="167">
        <f>'Test-AI'!P360</f>
        <v>0</v>
      </c>
      <c r="AI362" s="167">
        <f>'Test-AI'!Q360</f>
        <v>0</v>
      </c>
      <c r="AJ362" s="167">
        <f>'Test-AI'!R360</f>
        <v>0</v>
      </c>
      <c r="AK362" s="167">
        <f>'Test-AI'!S360</f>
        <v>0</v>
      </c>
      <c r="AL362" s="167">
        <f>'Test-AI'!T360</f>
        <v>0</v>
      </c>
      <c r="AM362" s="167">
        <f>'Test-AI'!U360</f>
        <v>0</v>
      </c>
      <c r="AN362" s="167">
        <f>'Test-AI'!V360</f>
        <v>0</v>
      </c>
      <c r="AO362" s="167">
        <f>'Test-AI'!W360</f>
        <v>0</v>
      </c>
      <c r="AP362" s="167">
        <f>'Test-AI'!X360</f>
        <v>0</v>
      </c>
      <c r="AQ362" s="167">
        <f>10*LOG10(1/((Summary!$C$80/10^(AN362/10)+Summary!$C$81/10^(AO362/10)+Summary!$C$82/10^(AP362/10))/Summary!$C$83))</f>
        <v>0</v>
      </c>
      <c r="AR362" s="167">
        <f>'Test-AI'!Y360</f>
        <v>0</v>
      </c>
      <c r="AS362" s="167">
        <f>'Test-AI'!Z360</f>
        <v>0</v>
      </c>
      <c r="AT362" s="295">
        <f>'Test-AI'!AA360</f>
        <v>0</v>
      </c>
      <c r="AU362" s="357">
        <f>'Test-AI'!AB360</f>
        <v>0</v>
      </c>
      <c r="AV362" s="357">
        <f>'Test-AI'!AC360</f>
        <v>0</v>
      </c>
      <c r="AW362" s="296">
        <f t="shared" si="31"/>
        <v>0</v>
      </c>
      <c r="AX362" s="297" t="e">
        <f t="shared" si="32"/>
        <v>#DIV/0!</v>
      </c>
      <c r="AY362" s="298" t="e">
        <f t="shared" si="33"/>
        <v>#DIV/0!</v>
      </c>
      <c r="AZ362" s="297" t="e">
        <f t="shared" si="34"/>
        <v>#DIV/0!</v>
      </c>
      <c r="BA362" s="345" t="e">
        <f t="shared" si="35"/>
        <v>#DIV/0!</v>
      </c>
      <c r="BB362" s="75"/>
      <c r="BC362" s="75"/>
      <c r="BD362" s="641" t="s">
        <v>46</v>
      </c>
      <c r="BE362" s="549" t="e">
        <f t="array" ref="BE362">bdRateExtend($G360:$G363,H360:H363,$AC360:$AC363,AD360:AD363)</f>
        <v>#VALUE!</v>
      </c>
      <c r="BF362" s="552"/>
      <c r="BG362" s="552"/>
      <c r="BH362" s="552"/>
      <c r="BI362" s="552"/>
      <c r="BJ362" s="552"/>
      <c r="BK362" s="551" t="e">
        <f t="array" ref="BK362">bdRateExtend($G360:$G363,L360:L363,$AC360:$AC363,AH360:AH363)</f>
        <v>#VALUE!</v>
      </c>
      <c r="BL362" s="552"/>
      <c r="BM362" s="551" t="e">
        <f t="array" ref="BM362">bdRateExtend($G360:$G363,M360:M363,$AC360:$AC363,AI360:AI363)</f>
        <v>#VALUE!</v>
      </c>
      <c r="BN362" s="552"/>
      <c r="BO362" s="625" t="e">
        <f t="array" ref="BO362">bdRateExtend($G360:$G363,N360:N363,$AC360:$AC363,AJ360:AJ363,"None", FALSE,1)</f>
        <v>#VALUE!</v>
      </c>
      <c r="BP362" s="541"/>
      <c r="BQ362" s="647" t="e">
        <f t="array" ref="BQ362">bdRateExtend($G360:$G363,O360:O363,$AC360:$AC363,AK360:AK363,"None", FALSE,1)</f>
        <v>#VALUE!</v>
      </c>
      <c r="BR362" s="541"/>
      <c r="BS362" s="549" t="e">
        <f t="array" ref="BS362">bdRateExtend($G360:$G363,P360:P363,$AC360:$AC363,AL360:AL363)</f>
        <v>#VALUE!</v>
      </c>
      <c r="BT362" s="552"/>
      <c r="BU362" s="551" t="e">
        <f t="array" ref="BU362">bdRateExtend($G360:$G363,Q360:Q363,$AC360:$AC363,AM360:AM363)</f>
        <v>#VALUE!</v>
      </c>
      <c r="BV362" s="552"/>
      <c r="BW362" s="551" t="e">
        <f t="array" ref="BW362">bdRateExtend($G360:$G363,R360:R363,$AC360:$AC363,AN360:AN363)</f>
        <v>#VALUE!</v>
      </c>
      <c r="BX362" s="552"/>
      <c r="BY362" s="552"/>
      <c r="BZ362" s="541"/>
      <c r="CA362" s="485"/>
      <c r="CB362" s="613"/>
      <c r="CC362" s="560" t="e">
        <f t="array" ref="CC362">bdCAMBIExtend($G360:$G363,V360:V363,$AC360:$AC363,AR360:AR363)</f>
        <v>#VALUE!</v>
      </c>
      <c r="CD362" s="541"/>
      <c r="CE362" s="651">
        <f t="array" ref="CE362">testVMAFRange($G360:$G363,N360:N363,$AC360:$AC363,AJ360:AJ363)</f>
        <v>0</v>
      </c>
      <c r="CF362" s="541"/>
      <c r="CG362" s="604">
        <f t="array" ref="CG362">testVMAFRange($G360:$G363,O360:O363,$AC360:$AC363,AK360:AK363)</f>
        <v>0</v>
      </c>
      <c r="CH362" s="541"/>
    </row>
    <row r="363" spans="1:86" ht="17" hidden="1" customHeight="1" thickBot="1" x14ac:dyDescent="0.25">
      <c r="A363" s="485"/>
      <c r="B363" s="596"/>
      <c r="C363" s="486"/>
      <c r="D363" s="591"/>
      <c r="E363" s="559"/>
      <c r="F363" s="240">
        <v>210</v>
      </c>
      <c r="G363" s="299">
        <f>'Anchor-AI'!L361</f>
        <v>0</v>
      </c>
      <c r="H363" s="300">
        <f>'Anchor-AI'!M361</f>
        <v>0</v>
      </c>
      <c r="I363" s="300">
        <f>'Anchor-AI'!N361</f>
        <v>0</v>
      </c>
      <c r="J363" s="300">
        <f>'Anchor-AI'!O361</f>
        <v>0</v>
      </c>
      <c r="K363" s="295">
        <f>(Summary!$C$63*H363+Summary!$C$64*I363+Summary!$C$65*J363)/Summary!$C$66</f>
        <v>0</v>
      </c>
      <c r="L363" s="300">
        <f>'Anchor-AI'!P361</f>
        <v>0</v>
      </c>
      <c r="M363" s="300">
        <f>'Anchor-AI'!Q361</f>
        <v>0</v>
      </c>
      <c r="N363" s="300">
        <f>'Anchor-AI'!R361</f>
        <v>0</v>
      </c>
      <c r="O363" s="300">
        <f>'Anchor-AI'!S361</f>
        <v>0</v>
      </c>
      <c r="P363" s="300">
        <f>'Anchor-AI'!T361</f>
        <v>0</v>
      </c>
      <c r="Q363" s="300">
        <f>'Anchor-AI'!U361</f>
        <v>0</v>
      </c>
      <c r="R363" s="300">
        <f>'Anchor-AI'!V361</f>
        <v>0</v>
      </c>
      <c r="S363" s="300">
        <f>'Anchor-AI'!W361</f>
        <v>0</v>
      </c>
      <c r="T363" s="300">
        <f>'Anchor-AI'!X361</f>
        <v>0</v>
      </c>
      <c r="U363" s="300">
        <f>10*LOG10(1/((Summary!$C$80/10^(R363/10)+Summary!$C$81/10^(S363/10)+Summary!$C$82/10^(T363/10))/Summary!$C$83))</f>
        <v>0</v>
      </c>
      <c r="V363" s="300">
        <f>'Anchor-AI'!Y361</f>
        <v>0</v>
      </c>
      <c r="W363" s="300">
        <f>'Anchor-AI'!Z361</f>
        <v>0</v>
      </c>
      <c r="X363" s="300">
        <f>'Anchor-AI'!AA361</f>
        <v>0</v>
      </c>
      <c r="Y363" s="357">
        <f>'Anchor-AI'!AB361</f>
        <v>0</v>
      </c>
      <c r="Z363" s="357">
        <f>'Anchor-AI'!AC361</f>
        <v>0</v>
      </c>
      <c r="AA363" s="301">
        <f t="shared" si="30"/>
        <v>0</v>
      </c>
      <c r="AC363" s="171">
        <f>'Test-AI'!L361</f>
        <v>0</v>
      </c>
      <c r="AD363" s="168">
        <f>'Test-AI'!M361</f>
        <v>0</v>
      </c>
      <c r="AE363" s="168">
        <f>'Test-AI'!N361</f>
        <v>0</v>
      </c>
      <c r="AF363" s="168">
        <f>'Test-AI'!O361</f>
        <v>0</v>
      </c>
      <c r="AG363" s="168">
        <f>(Summary!$C$63*AD363+Summary!$C$64*AE363+Summary!$C$65*AF363)/Summary!$C$66</f>
        <v>0</v>
      </c>
      <c r="AH363" s="168">
        <f>'Test-AI'!P361</f>
        <v>0</v>
      </c>
      <c r="AI363" s="168">
        <f>'Test-AI'!Q361</f>
        <v>0</v>
      </c>
      <c r="AJ363" s="168">
        <f>'Test-AI'!R361</f>
        <v>0</v>
      </c>
      <c r="AK363" s="168">
        <f>'Test-AI'!S361</f>
        <v>0</v>
      </c>
      <c r="AL363" s="168">
        <f>'Test-AI'!T361</f>
        <v>0</v>
      </c>
      <c r="AM363" s="168">
        <f>'Test-AI'!U361</f>
        <v>0</v>
      </c>
      <c r="AN363" s="168">
        <f>'Test-AI'!V361</f>
        <v>0</v>
      </c>
      <c r="AO363" s="168">
        <f>'Test-AI'!W361</f>
        <v>0</v>
      </c>
      <c r="AP363" s="168">
        <f>'Test-AI'!X361</f>
        <v>0</v>
      </c>
      <c r="AQ363" s="168">
        <f>10*LOG10(1/((Summary!$C$80/10^(AN363/10)+Summary!$C$81/10^(AO363/10)+Summary!$C$82/10^(AP363/10))/Summary!$C$83))</f>
        <v>0</v>
      </c>
      <c r="AR363" s="168">
        <f>'Test-AI'!Y361</f>
        <v>0</v>
      </c>
      <c r="AS363" s="168">
        <f>'Test-AI'!Z361</f>
        <v>0</v>
      </c>
      <c r="AT363" s="300">
        <f>'Test-AI'!AA361</f>
        <v>0</v>
      </c>
      <c r="AU363" s="357">
        <f>'Test-AI'!AB361</f>
        <v>0</v>
      </c>
      <c r="AV363" s="357">
        <f>'Test-AI'!AC361</f>
        <v>0</v>
      </c>
      <c r="AW363" s="301">
        <f t="shared" si="31"/>
        <v>0</v>
      </c>
      <c r="AX363" s="302" t="e">
        <f t="shared" si="32"/>
        <v>#DIV/0!</v>
      </c>
      <c r="AY363" s="303" t="e">
        <f t="shared" si="33"/>
        <v>#DIV/0!</v>
      </c>
      <c r="AZ363" s="297" t="e">
        <f t="shared" si="34"/>
        <v>#DIV/0!</v>
      </c>
      <c r="BA363" s="345" t="e">
        <f t="shared" si="35"/>
        <v>#DIV/0!</v>
      </c>
      <c r="BB363" s="75"/>
      <c r="BC363" s="75"/>
      <c r="BD363" s="486"/>
      <c r="BE363" s="550"/>
      <c r="BF363" s="553"/>
      <c r="BG363" s="553"/>
      <c r="BH363" s="553"/>
      <c r="BI363" s="553"/>
      <c r="BJ363" s="556"/>
      <c r="BK363" s="553"/>
      <c r="BL363" s="553"/>
      <c r="BM363" s="553"/>
      <c r="BN363" s="553"/>
      <c r="BO363" s="556"/>
      <c r="BP363" s="542"/>
      <c r="BQ363" s="605"/>
      <c r="BR363" s="542"/>
      <c r="BS363" s="550"/>
      <c r="BT363" s="553"/>
      <c r="BU363" s="553"/>
      <c r="BV363" s="553"/>
      <c r="BW363" s="553"/>
      <c r="BX363" s="553"/>
      <c r="BY363" s="553"/>
      <c r="BZ363" s="544"/>
      <c r="CA363" s="588"/>
      <c r="CB363" s="605"/>
      <c r="CC363" s="550"/>
      <c r="CD363" s="541"/>
      <c r="CE363" s="556"/>
      <c r="CF363" s="542"/>
      <c r="CG363" s="605"/>
      <c r="CH363" s="542"/>
    </row>
    <row r="364" spans="1:86" ht="17" hidden="1" customHeight="1" thickBot="1" x14ac:dyDescent="0.25">
      <c r="A364" s="485"/>
      <c r="B364" s="595" t="s">
        <v>148</v>
      </c>
      <c r="C364" s="586" t="s">
        <v>93</v>
      </c>
      <c r="D364" s="589">
        <v>30</v>
      </c>
      <c r="E364" s="557">
        <v>8</v>
      </c>
      <c r="F364" s="238">
        <v>85</v>
      </c>
      <c r="G364" s="289">
        <f>'Anchor-AI'!L362</f>
        <v>0</v>
      </c>
      <c r="H364" s="290">
        <f>'Anchor-AI'!M362</f>
        <v>0</v>
      </c>
      <c r="I364" s="290">
        <f>'Anchor-AI'!N362</f>
        <v>0</v>
      </c>
      <c r="J364" s="290">
        <f>'Anchor-AI'!O362</f>
        <v>0</v>
      </c>
      <c r="K364" s="290">
        <f>(Summary!$C$63*H364+Summary!$C$64*I364+Summary!$C$65*J364)/Summary!$C$66</f>
        <v>0</v>
      </c>
      <c r="L364" s="290">
        <f>'Anchor-AI'!P362</f>
        <v>0</v>
      </c>
      <c r="M364" s="290">
        <f>'Anchor-AI'!Q362</f>
        <v>0</v>
      </c>
      <c r="N364" s="290">
        <f>'Anchor-AI'!R362</f>
        <v>0</v>
      </c>
      <c r="O364" s="290">
        <f>'Anchor-AI'!S362</f>
        <v>0</v>
      </c>
      <c r="P364" s="290">
        <f>'Anchor-AI'!T362</f>
        <v>0</v>
      </c>
      <c r="Q364" s="290">
        <f>'Anchor-AI'!U362</f>
        <v>0</v>
      </c>
      <c r="R364" s="290">
        <f>'Anchor-AI'!V362</f>
        <v>0</v>
      </c>
      <c r="S364" s="290">
        <f>'Anchor-AI'!W362</f>
        <v>0</v>
      </c>
      <c r="T364" s="290">
        <f>'Anchor-AI'!X362</f>
        <v>0</v>
      </c>
      <c r="U364" s="290">
        <f>10*LOG10(1/((Summary!$C$80/10^(R364/10)+Summary!$C$81/10^(S364/10)+Summary!$C$82/10^(T364/10))/Summary!$C$83))</f>
        <v>0</v>
      </c>
      <c r="V364" s="290">
        <f>'Anchor-AI'!Y362</f>
        <v>0</v>
      </c>
      <c r="W364" s="290">
        <f>'Anchor-AI'!Z362</f>
        <v>0</v>
      </c>
      <c r="X364" s="290">
        <f>'Anchor-AI'!AA362</f>
        <v>0</v>
      </c>
      <c r="Y364" s="360">
        <f>'Anchor-AI'!AB362</f>
        <v>0</v>
      </c>
      <c r="Z364" s="360">
        <f>'Anchor-AI'!AC362</f>
        <v>0</v>
      </c>
      <c r="AA364" s="291">
        <f t="shared" si="30"/>
        <v>0</v>
      </c>
      <c r="AC364" s="169">
        <f>'Test-AI'!L362</f>
        <v>0</v>
      </c>
      <c r="AD364" s="166">
        <f>'Test-AI'!M362</f>
        <v>0</v>
      </c>
      <c r="AE364" s="166">
        <f>'Test-AI'!N362</f>
        <v>0</v>
      </c>
      <c r="AF364" s="166">
        <f>'Test-AI'!O362</f>
        <v>0</v>
      </c>
      <c r="AG364" s="166">
        <f>(Summary!$C$63*AD364+Summary!$C$64*AE364+Summary!$C$65*AF364)/Summary!$C$66</f>
        <v>0</v>
      </c>
      <c r="AH364" s="166">
        <f>'Test-AI'!P362</f>
        <v>0</v>
      </c>
      <c r="AI364" s="166">
        <f>'Test-AI'!Q362</f>
        <v>0</v>
      </c>
      <c r="AJ364" s="166">
        <f>'Test-AI'!R362</f>
        <v>0</v>
      </c>
      <c r="AK364" s="166">
        <f>'Test-AI'!S362</f>
        <v>0</v>
      </c>
      <c r="AL364" s="166">
        <f>'Test-AI'!T362</f>
        <v>0</v>
      </c>
      <c r="AM364" s="166">
        <f>'Test-AI'!U362</f>
        <v>0</v>
      </c>
      <c r="AN364" s="166">
        <f>'Test-AI'!V362</f>
        <v>0</v>
      </c>
      <c r="AO364" s="166">
        <f>'Test-AI'!W362</f>
        <v>0</v>
      </c>
      <c r="AP364" s="166">
        <f>'Test-AI'!X362</f>
        <v>0</v>
      </c>
      <c r="AQ364" s="166">
        <f>10*LOG10(1/((Summary!$C$80/10^(AN364/10)+Summary!$C$81/10^(AO364/10)+Summary!$C$82/10^(AP364/10))/Summary!$C$83))</f>
        <v>0</v>
      </c>
      <c r="AR364" s="166">
        <f>'Test-AI'!Y362</f>
        <v>0</v>
      </c>
      <c r="AS364" s="166">
        <f>'Test-AI'!Z362</f>
        <v>0</v>
      </c>
      <c r="AT364" s="290">
        <f>'Test-AI'!AA362</f>
        <v>0</v>
      </c>
      <c r="AU364" s="356">
        <f>'Test-AI'!AB362</f>
        <v>0</v>
      </c>
      <c r="AV364" s="356">
        <f>'Test-AI'!AC362</f>
        <v>0</v>
      </c>
      <c r="AW364" s="291">
        <f t="shared" si="31"/>
        <v>0</v>
      </c>
      <c r="AX364" s="292" t="e">
        <f t="shared" si="32"/>
        <v>#DIV/0!</v>
      </c>
      <c r="AY364" s="293" t="e">
        <f t="shared" si="33"/>
        <v>#DIV/0!</v>
      </c>
      <c r="AZ364" s="292" t="e">
        <f t="shared" si="34"/>
        <v>#DIV/0!</v>
      </c>
      <c r="BA364" s="344" t="e">
        <f t="shared" si="35"/>
        <v>#DIV/0!</v>
      </c>
      <c r="BB364" s="75"/>
      <c r="BC364" s="75"/>
      <c r="BD364" s="572" t="s">
        <v>39</v>
      </c>
      <c r="BE364" s="549" t="e">
        <f t="array" ref="BE364">bdRateExtend($G364:$G367,H364:H367,$AC364:$AC367,AD364:AD367)</f>
        <v>#VALUE!</v>
      </c>
      <c r="BF364" s="551" t="e">
        <f t="array" ref="BF364">bdRateExtend($G364:$G369,H364:H369,$AC364:$AC369,AD364:AD369)</f>
        <v>#VALUE!</v>
      </c>
      <c r="BG364" s="551" t="e">
        <f t="array" ref="BG364">bdRateExtend($G364:$G369,I364:I369,$AC364:$AC369,AE364:AE369)</f>
        <v>#VALUE!</v>
      </c>
      <c r="BH364" s="551" t="e">
        <f t="array" ref="BH364">bdRateExtend($G364:$G369,J364:J369,$AC364:$AC369,AF364:AF369)</f>
        <v>#VALUE!</v>
      </c>
      <c r="BI364" s="551" t="e">
        <f t="array" ref="BI364">bdRateExtend($G364:$G369,K364:K369,$AC364:$AC369,AG364:AG369)</f>
        <v>#VALUE!</v>
      </c>
      <c r="BJ364" s="575" t="e">
        <f>(Summary!$C$94*BF364+Summary!$C$95*BG364+Summary!$C$96*BH364)/Summary!$C$97</f>
        <v>#VALUE!</v>
      </c>
      <c r="BK364" s="551" t="e">
        <f t="array" ref="BK364">bdRateExtend($G364:$G367,L364:L367,$AC364:$AC367,AH364:AH367)</f>
        <v>#VALUE!</v>
      </c>
      <c r="BL364" s="551" t="e">
        <f t="array" ref="BL364">bdRateExtend($G364:$G369,L364:L369,$AC364:$AC369,AH364:AH369)</f>
        <v>#VALUE!</v>
      </c>
      <c r="BM364" s="551" t="e">
        <f t="array" ref="BM364">bdRateExtend($G364:$G367,M364:M367,$AC364:$AC367,AI364:AI367)</f>
        <v>#VALUE!</v>
      </c>
      <c r="BN364" s="551" t="e">
        <f t="array" ref="BN364">bdRateExtend($G364:$G369,M364:M369,$AC364:$AC369,AI364:AI369)</f>
        <v>#VALUE!</v>
      </c>
      <c r="BO364" s="548" t="e">
        <f t="array" ref="BO364">bdRateExtend($G364:$G367,N364:N367,$AC364:$AC367,AJ364:AJ367,"None", FALSE,1)</f>
        <v>#VALUE!</v>
      </c>
      <c r="BP364" s="585" t="e">
        <f t="array" ref="BP364">bdRateExtend($G364:$G369,N364:N369,$AC364:$AC369,AJ364:AJ369,"None", FALSE,1)</f>
        <v>#VALUE!</v>
      </c>
      <c r="BQ364" s="548" t="e">
        <f t="array" ref="BQ364">bdRateExtend($G364:$G367,O364:O367,$AC364:$AC367,AK364:AK367,"None", FALSE,1)</f>
        <v>#VALUE!</v>
      </c>
      <c r="BR364" s="585" t="e">
        <f t="array" ref="BR364">bdRateExtend($G364:$G369,O364:O369,$AC364:$AC369,AK364:AK369,"None", FALSE,1)</f>
        <v>#VALUE!</v>
      </c>
      <c r="BS364" s="551" t="e">
        <f t="array" ref="BS364">bdRateExtend($G364:$G367,P364:P367,$AC364:$AC367,AL364:AL367)</f>
        <v>#VALUE!</v>
      </c>
      <c r="BT364" s="551" t="e">
        <f t="array" ref="BT364">bdRateExtend($G364:$G369,P364:P369,$AC364:$AC369,AL364:AL369)</f>
        <v>#VALUE!</v>
      </c>
      <c r="BU364" s="551" t="e">
        <f t="array" ref="BU364">bdRateExtend($G364:$G367,Q364:Q367,$AC364:$AC367,AM364:AM367)</f>
        <v>#VALUE!</v>
      </c>
      <c r="BV364" s="551" t="e">
        <f t="array" ref="BV364">bdRateExtend($G364:$G369,Q364:Q369,$AC364:$AC369,AM364:AM369)</f>
        <v>#VALUE!</v>
      </c>
      <c r="BW364" s="551" t="e">
        <f t="array" ref="BW364">bdRateExtend($G364:$G367,R364:R367,$AC364:$AC367,AN364:AN367)</f>
        <v>#VALUE!</v>
      </c>
      <c r="BX364" s="551" t="e">
        <f t="array" ref="BX364">bdRateExtend($G364:$G369,R364:R369,$AC364:$AC369,AN364:AN369)</f>
        <v>#VALUE!</v>
      </c>
      <c r="BY364" s="551" t="e">
        <f t="array" ref="BY364">bdRateExtend($G364:$G369,S364:S369,$AC364:$AC369,AO364:AO369)</f>
        <v>#VALUE!</v>
      </c>
      <c r="BZ364" s="555" t="e">
        <f t="array" ref="BZ364">bdRateExtend($G364:$G369,T364:T369,$AC364:$AC369,AP364:AP369)</f>
        <v>#VALUE!</v>
      </c>
      <c r="CA364" s="555" t="e">
        <f t="array" ref="CA364">bdRateExtend($G364:$G369,U364:U369,$AC364:$AC369,AQ364:AQ369)</f>
        <v>#VALUE!</v>
      </c>
      <c r="CB364" s="575" t="e">
        <f>(Summary!$C$108*BX364+Summary!$C$109*BY364+Summary!$C$110*BZ364)/Summary!$C$111</f>
        <v>#VALUE!</v>
      </c>
      <c r="CC364" s="561" t="e">
        <f t="array" ref="CC364">bdCAMBIExtend($G364:$G367,V364:V367,$AC364:$AC367,AR364:AR367)</f>
        <v>#VALUE!</v>
      </c>
      <c r="CD364" s="561" t="e">
        <f t="array" ref="CD364">bdCAMBIExtend($G364:$G369,V364:V369,$AC364:$AC369,AR364:AR369)</f>
        <v>#VALUE!</v>
      </c>
      <c r="CE364" s="547">
        <f t="array" ref="CE364">testVMAFRange($G364:$G367,N364:N367,$AC364:$AC367,AJ364:AJ367)</f>
        <v>0</v>
      </c>
      <c r="CF364" s="543">
        <f t="array" ref="CF364">testVMAFRange($G364:$G369,N364:N369,$AC364:$AC369,AJ364:AJ369)</f>
        <v>0</v>
      </c>
      <c r="CG364" s="547">
        <f t="array" ref="CG364">testVMAFRange($G364:$G367,O364:O367,$AC364:$AC367,AK364:AK367)</f>
        <v>0</v>
      </c>
      <c r="CH364" s="543">
        <f t="array" ref="CH364">testVMAFRange($G364:$G369,O364:O369,$AC364:$AC369,AK364:AK369)</f>
        <v>0</v>
      </c>
    </row>
    <row r="365" spans="1:86" ht="17" hidden="1" customHeight="1" x14ac:dyDescent="0.2">
      <c r="A365" s="485"/>
      <c r="B365" s="566"/>
      <c r="C365" s="485"/>
      <c r="D365" s="590"/>
      <c r="E365" s="558"/>
      <c r="F365" s="239">
        <v>110</v>
      </c>
      <c r="G365" s="294">
        <f>'Anchor-AI'!L363</f>
        <v>0</v>
      </c>
      <c r="H365" s="295">
        <f>'Anchor-AI'!M363</f>
        <v>0</v>
      </c>
      <c r="I365" s="295">
        <f>'Anchor-AI'!N363</f>
        <v>0</v>
      </c>
      <c r="J365" s="295">
        <f>'Anchor-AI'!O363</f>
        <v>0</v>
      </c>
      <c r="K365" s="295">
        <f>(Summary!$C$63*H365+Summary!$C$64*I365+Summary!$C$65*J365)/Summary!$C$66</f>
        <v>0</v>
      </c>
      <c r="L365" s="295">
        <f>'Anchor-AI'!P363</f>
        <v>0</v>
      </c>
      <c r="M365" s="295">
        <f>'Anchor-AI'!Q363</f>
        <v>0</v>
      </c>
      <c r="N365" s="295">
        <f>'Anchor-AI'!R363</f>
        <v>0</v>
      </c>
      <c r="O365" s="295">
        <f>'Anchor-AI'!S363</f>
        <v>0</v>
      </c>
      <c r="P365" s="295">
        <f>'Anchor-AI'!T363</f>
        <v>0</v>
      </c>
      <c r="Q365" s="295">
        <f>'Anchor-AI'!U363</f>
        <v>0</v>
      </c>
      <c r="R365" s="295">
        <f>'Anchor-AI'!V363</f>
        <v>0</v>
      </c>
      <c r="S365" s="295">
        <f>'Anchor-AI'!W363</f>
        <v>0</v>
      </c>
      <c r="T365" s="295">
        <f>'Anchor-AI'!X363</f>
        <v>0</v>
      </c>
      <c r="U365" s="295">
        <f>10*LOG10(1/((Summary!$C$80/10^(R365/10)+Summary!$C$81/10^(S365/10)+Summary!$C$82/10^(T365/10))/Summary!$C$83))</f>
        <v>0</v>
      </c>
      <c r="V365" s="295">
        <f>'Anchor-AI'!Y363</f>
        <v>0</v>
      </c>
      <c r="W365" s="295">
        <f>'Anchor-AI'!Z363</f>
        <v>0</v>
      </c>
      <c r="X365" s="295">
        <f>'Anchor-AI'!AA363</f>
        <v>0</v>
      </c>
      <c r="Y365" s="357">
        <f>'Anchor-AI'!AB363</f>
        <v>0</v>
      </c>
      <c r="Z365" s="357">
        <f>'Anchor-AI'!AC363</f>
        <v>0</v>
      </c>
      <c r="AA365" s="296">
        <f t="shared" si="30"/>
        <v>0</v>
      </c>
      <c r="AC365" s="170">
        <f>'Test-AI'!L363</f>
        <v>0</v>
      </c>
      <c r="AD365" s="167">
        <f>'Test-AI'!M363</f>
        <v>0</v>
      </c>
      <c r="AE365" s="167">
        <f>'Test-AI'!N363</f>
        <v>0</v>
      </c>
      <c r="AF365" s="167">
        <f>'Test-AI'!O363</f>
        <v>0</v>
      </c>
      <c r="AG365" s="167">
        <f>(Summary!$C$63*AD365+Summary!$C$64*AE365+Summary!$C$65*AF365)/Summary!$C$66</f>
        <v>0</v>
      </c>
      <c r="AH365" s="167">
        <f>'Test-AI'!P363</f>
        <v>0</v>
      </c>
      <c r="AI365" s="167">
        <f>'Test-AI'!Q363</f>
        <v>0</v>
      </c>
      <c r="AJ365" s="167">
        <f>'Test-AI'!R363</f>
        <v>0</v>
      </c>
      <c r="AK365" s="167">
        <f>'Test-AI'!S363</f>
        <v>0</v>
      </c>
      <c r="AL365" s="167">
        <f>'Test-AI'!T363</f>
        <v>0</v>
      </c>
      <c r="AM365" s="167">
        <f>'Test-AI'!U363</f>
        <v>0</v>
      </c>
      <c r="AN365" s="167">
        <f>'Test-AI'!V363</f>
        <v>0</v>
      </c>
      <c r="AO365" s="167">
        <f>'Test-AI'!W363</f>
        <v>0</v>
      </c>
      <c r="AP365" s="167">
        <f>'Test-AI'!X363</f>
        <v>0</v>
      </c>
      <c r="AQ365" s="167">
        <f>10*LOG10(1/((Summary!$C$80/10^(AN365/10)+Summary!$C$81/10^(AO365/10)+Summary!$C$82/10^(AP365/10))/Summary!$C$83))</f>
        <v>0</v>
      </c>
      <c r="AR365" s="167">
        <f>'Test-AI'!Y363</f>
        <v>0</v>
      </c>
      <c r="AS365" s="167">
        <f>'Test-AI'!Z363</f>
        <v>0</v>
      </c>
      <c r="AT365" s="295">
        <f>'Test-AI'!AA363</f>
        <v>0</v>
      </c>
      <c r="AU365" s="357">
        <f>'Test-AI'!AB363</f>
        <v>0</v>
      </c>
      <c r="AV365" s="357">
        <f>'Test-AI'!AC363</f>
        <v>0</v>
      </c>
      <c r="AW365" s="296">
        <f t="shared" si="31"/>
        <v>0</v>
      </c>
      <c r="AX365" s="297" t="e">
        <f t="shared" si="32"/>
        <v>#DIV/0!</v>
      </c>
      <c r="AY365" s="298" t="e">
        <f t="shared" si="33"/>
        <v>#DIV/0!</v>
      </c>
      <c r="AZ365" s="297" t="e">
        <f t="shared" si="34"/>
        <v>#DIV/0!</v>
      </c>
      <c r="BA365" s="345" t="e">
        <f t="shared" si="35"/>
        <v>#DIV/0!</v>
      </c>
      <c r="BB365" s="75"/>
      <c r="BC365" s="75"/>
      <c r="BD365" s="565"/>
      <c r="BE365" s="550"/>
      <c r="BF365" s="552"/>
      <c r="BG365" s="552"/>
      <c r="BH365" s="552"/>
      <c r="BI365" s="552"/>
      <c r="BJ365" s="552"/>
      <c r="BK365" s="553"/>
      <c r="BL365" s="552"/>
      <c r="BM365" s="553"/>
      <c r="BN365" s="552"/>
      <c r="BO365" s="546"/>
      <c r="BP365" s="541"/>
      <c r="BQ365" s="546"/>
      <c r="BR365" s="541"/>
      <c r="BS365" s="553"/>
      <c r="BT365" s="552"/>
      <c r="BU365" s="553"/>
      <c r="BV365" s="552"/>
      <c r="BW365" s="553"/>
      <c r="BX365" s="552"/>
      <c r="BY365" s="552"/>
      <c r="BZ365" s="541"/>
      <c r="CA365" s="541"/>
      <c r="CB365" s="552"/>
      <c r="CC365" s="553"/>
      <c r="CD365" s="552"/>
      <c r="CE365" s="546"/>
      <c r="CF365" s="541"/>
      <c r="CG365" s="546"/>
      <c r="CH365" s="541"/>
    </row>
    <row r="366" spans="1:86" ht="17" hidden="1" customHeight="1" x14ac:dyDescent="0.2">
      <c r="A366" s="485"/>
      <c r="B366" s="566"/>
      <c r="C366" s="485"/>
      <c r="D366" s="590"/>
      <c r="E366" s="558"/>
      <c r="F366" s="239">
        <v>135</v>
      </c>
      <c r="G366" s="294">
        <f>'Anchor-AI'!L364</f>
        <v>0</v>
      </c>
      <c r="H366" s="295">
        <f>'Anchor-AI'!M364</f>
        <v>0</v>
      </c>
      <c r="I366" s="295">
        <f>'Anchor-AI'!N364</f>
        <v>0</v>
      </c>
      <c r="J366" s="295">
        <f>'Anchor-AI'!O364</f>
        <v>0</v>
      </c>
      <c r="K366" s="295">
        <f>(Summary!$C$63*H366+Summary!$C$64*I366+Summary!$C$65*J366)/Summary!$C$66</f>
        <v>0</v>
      </c>
      <c r="L366" s="295">
        <f>'Anchor-AI'!P364</f>
        <v>0</v>
      </c>
      <c r="M366" s="295">
        <f>'Anchor-AI'!Q364</f>
        <v>0</v>
      </c>
      <c r="N366" s="295">
        <f>'Anchor-AI'!R364</f>
        <v>0</v>
      </c>
      <c r="O366" s="295">
        <f>'Anchor-AI'!S364</f>
        <v>0</v>
      </c>
      <c r="P366" s="295">
        <f>'Anchor-AI'!T364</f>
        <v>0</v>
      </c>
      <c r="Q366" s="295">
        <f>'Anchor-AI'!U364</f>
        <v>0</v>
      </c>
      <c r="R366" s="295">
        <f>'Anchor-AI'!V364</f>
        <v>0</v>
      </c>
      <c r="S366" s="295">
        <f>'Anchor-AI'!W364</f>
        <v>0</v>
      </c>
      <c r="T366" s="295">
        <f>'Anchor-AI'!X364</f>
        <v>0</v>
      </c>
      <c r="U366" s="295">
        <f>10*LOG10(1/((Summary!$C$80/10^(R366/10)+Summary!$C$81/10^(S366/10)+Summary!$C$82/10^(T366/10))/Summary!$C$83))</f>
        <v>0</v>
      </c>
      <c r="V366" s="295">
        <f>'Anchor-AI'!Y364</f>
        <v>0</v>
      </c>
      <c r="W366" s="295">
        <f>'Anchor-AI'!Z364</f>
        <v>0</v>
      </c>
      <c r="X366" s="295">
        <f>'Anchor-AI'!AA364</f>
        <v>0</v>
      </c>
      <c r="Y366" s="357">
        <f>'Anchor-AI'!AB364</f>
        <v>0</v>
      </c>
      <c r="Z366" s="357">
        <f>'Anchor-AI'!AC364</f>
        <v>0</v>
      </c>
      <c r="AA366" s="296">
        <f t="shared" si="30"/>
        <v>0</v>
      </c>
      <c r="AC366" s="170">
        <f>'Test-AI'!L364</f>
        <v>0</v>
      </c>
      <c r="AD366" s="167">
        <f>'Test-AI'!M364</f>
        <v>0</v>
      </c>
      <c r="AE366" s="167">
        <f>'Test-AI'!N364</f>
        <v>0</v>
      </c>
      <c r="AF366" s="167">
        <f>'Test-AI'!O364</f>
        <v>0</v>
      </c>
      <c r="AG366" s="167">
        <f>(Summary!$C$63*AD366+Summary!$C$64*AE366+Summary!$C$65*AF366)/Summary!$C$66</f>
        <v>0</v>
      </c>
      <c r="AH366" s="167">
        <f>'Test-AI'!P364</f>
        <v>0</v>
      </c>
      <c r="AI366" s="167">
        <f>'Test-AI'!Q364</f>
        <v>0</v>
      </c>
      <c r="AJ366" s="167">
        <f>'Test-AI'!R364</f>
        <v>0</v>
      </c>
      <c r="AK366" s="167">
        <f>'Test-AI'!S364</f>
        <v>0</v>
      </c>
      <c r="AL366" s="167">
        <f>'Test-AI'!T364</f>
        <v>0</v>
      </c>
      <c r="AM366" s="167">
        <f>'Test-AI'!U364</f>
        <v>0</v>
      </c>
      <c r="AN366" s="167">
        <f>'Test-AI'!V364</f>
        <v>0</v>
      </c>
      <c r="AO366" s="167">
        <f>'Test-AI'!W364</f>
        <v>0</v>
      </c>
      <c r="AP366" s="167">
        <f>'Test-AI'!X364</f>
        <v>0</v>
      </c>
      <c r="AQ366" s="167">
        <f>10*LOG10(1/((Summary!$C$80/10^(AN366/10)+Summary!$C$81/10^(AO366/10)+Summary!$C$82/10^(AP366/10))/Summary!$C$83))</f>
        <v>0</v>
      </c>
      <c r="AR366" s="167">
        <f>'Test-AI'!Y364</f>
        <v>0</v>
      </c>
      <c r="AS366" s="167">
        <f>'Test-AI'!Z364</f>
        <v>0</v>
      </c>
      <c r="AT366" s="295">
        <f>'Test-AI'!AA364</f>
        <v>0</v>
      </c>
      <c r="AU366" s="357">
        <f>'Test-AI'!AB364</f>
        <v>0</v>
      </c>
      <c r="AV366" s="357">
        <f>'Test-AI'!AC364</f>
        <v>0</v>
      </c>
      <c r="AW366" s="296">
        <f t="shared" si="31"/>
        <v>0</v>
      </c>
      <c r="AX366" s="297" t="e">
        <f t="shared" si="32"/>
        <v>#DIV/0!</v>
      </c>
      <c r="AY366" s="298" t="e">
        <f t="shared" si="33"/>
        <v>#DIV/0!</v>
      </c>
      <c r="AZ366" s="297" t="e">
        <f t="shared" si="34"/>
        <v>#DIV/0!</v>
      </c>
      <c r="BA366" s="345" t="e">
        <f t="shared" si="35"/>
        <v>#DIV/0!</v>
      </c>
      <c r="BB366" s="75"/>
      <c r="BC366" s="75"/>
      <c r="BD366" s="573" t="s">
        <v>147</v>
      </c>
      <c r="BE366" s="549" t="e">
        <f t="array" ref="BE366">bdRateExtend($G365:$G368,H365:H368,$AC365:$AC368,AD365:AD368)</f>
        <v>#VALUE!</v>
      </c>
      <c r="BF366" s="552"/>
      <c r="BG366" s="552"/>
      <c r="BH366" s="552"/>
      <c r="BI366" s="552"/>
      <c r="BJ366" s="552"/>
      <c r="BK366" s="551" t="e">
        <f t="array" ref="BK366">bdRateExtend($G365:$G368,L365:L368,$AC365:$AC368,AH365:AH368)</f>
        <v>#VALUE!</v>
      </c>
      <c r="BL366" s="552"/>
      <c r="BM366" s="551" t="e">
        <f t="array" ref="BM366">bdRateExtend($G365:$G368,M365:M368,$AC365:$AC368,AI365:AI368)</f>
        <v>#VALUE!</v>
      </c>
      <c r="BN366" s="552"/>
      <c r="BO366" s="545" t="e">
        <f t="array" ref="BO366">bdRateExtend($G365:$G368,N365:N368,$AC365:$AC368,AJ365:AJ368,"None", FALSE,1)</f>
        <v>#VALUE!</v>
      </c>
      <c r="BP366" s="541"/>
      <c r="BQ366" s="545" t="e">
        <f t="array" ref="BQ366">bdRateExtend($G365:$G368,O365:O368,$AC365:$AC368,AK365:AK368,"None", FALSE,1)</f>
        <v>#VALUE!</v>
      </c>
      <c r="BR366" s="541"/>
      <c r="BS366" s="551" t="e">
        <f t="array" ref="BS366">bdRateExtend($G365:$G368,P365:P368,$AC365:$AC368,AL365:AL368)</f>
        <v>#VALUE!</v>
      </c>
      <c r="BT366" s="552"/>
      <c r="BU366" s="551" t="e">
        <f t="array" ref="BU366">bdRateExtend($G365:$G368,Q365:Q368,$AC365:$AC368,AM365:AM368)</f>
        <v>#VALUE!</v>
      </c>
      <c r="BV366" s="552"/>
      <c r="BW366" s="551" t="e">
        <f t="array" ref="BW366">bdRateExtend($G365:$G368,R365:R368,$AC365:$AC368,AN365:AN368)</f>
        <v>#VALUE!</v>
      </c>
      <c r="BX366" s="552"/>
      <c r="BY366" s="552"/>
      <c r="BZ366" s="541"/>
      <c r="CA366" s="541"/>
      <c r="CB366" s="552"/>
      <c r="CC366" s="561" t="e">
        <f t="array" ref="CC366">bdCAMBIExtend($G365:$G368,V365:V368,$AC365:$AC368,AR365:AR368)</f>
        <v>#VALUE!</v>
      </c>
      <c r="CD366" s="552"/>
      <c r="CE366" s="554">
        <f t="array" ref="CE366">testVMAFRange($G365:$G368,N365:N368,$AC365:$AC368,AJ365:AJ368)</f>
        <v>0</v>
      </c>
      <c r="CF366" s="541"/>
      <c r="CG366" s="554">
        <f t="array" ref="CG366">testVMAFRange($G365:$G368,O365:O368,$AC365:$AC368,AK365:AK368)</f>
        <v>0</v>
      </c>
      <c r="CH366" s="541"/>
    </row>
    <row r="367" spans="1:86" ht="17" hidden="1" customHeight="1" x14ac:dyDescent="0.2">
      <c r="A367" s="485"/>
      <c r="B367" s="566"/>
      <c r="C367" s="485"/>
      <c r="D367" s="590"/>
      <c r="E367" s="558"/>
      <c r="F367" s="239">
        <v>160</v>
      </c>
      <c r="G367" s="294">
        <f>'Anchor-AI'!L365</f>
        <v>0</v>
      </c>
      <c r="H367" s="295">
        <f>'Anchor-AI'!M365</f>
        <v>0</v>
      </c>
      <c r="I367" s="295">
        <f>'Anchor-AI'!N365</f>
        <v>0</v>
      </c>
      <c r="J367" s="295">
        <f>'Anchor-AI'!O365</f>
        <v>0</v>
      </c>
      <c r="K367" s="295">
        <f>(Summary!$C$63*H367+Summary!$C$64*I367+Summary!$C$65*J367)/Summary!$C$66</f>
        <v>0</v>
      </c>
      <c r="L367" s="295">
        <f>'Anchor-AI'!P365</f>
        <v>0</v>
      </c>
      <c r="M367" s="295">
        <f>'Anchor-AI'!Q365</f>
        <v>0</v>
      </c>
      <c r="N367" s="295">
        <f>'Anchor-AI'!R365</f>
        <v>0</v>
      </c>
      <c r="O367" s="295">
        <f>'Anchor-AI'!S365</f>
        <v>0</v>
      </c>
      <c r="P367" s="295">
        <f>'Anchor-AI'!T365</f>
        <v>0</v>
      </c>
      <c r="Q367" s="295">
        <f>'Anchor-AI'!U365</f>
        <v>0</v>
      </c>
      <c r="R367" s="295">
        <f>'Anchor-AI'!V365</f>
        <v>0</v>
      </c>
      <c r="S367" s="295">
        <f>'Anchor-AI'!W365</f>
        <v>0</v>
      </c>
      <c r="T367" s="295">
        <f>'Anchor-AI'!X365</f>
        <v>0</v>
      </c>
      <c r="U367" s="295">
        <f>10*LOG10(1/((Summary!$C$80/10^(R367/10)+Summary!$C$81/10^(S367/10)+Summary!$C$82/10^(T367/10))/Summary!$C$83))</f>
        <v>0</v>
      </c>
      <c r="V367" s="295">
        <f>'Anchor-AI'!Y365</f>
        <v>0</v>
      </c>
      <c r="W367" s="295">
        <f>'Anchor-AI'!Z365</f>
        <v>0</v>
      </c>
      <c r="X367" s="295">
        <f>'Anchor-AI'!AA365</f>
        <v>0</v>
      </c>
      <c r="Y367" s="357">
        <f>'Anchor-AI'!AB365</f>
        <v>0</v>
      </c>
      <c r="Z367" s="357">
        <f>'Anchor-AI'!AC365</f>
        <v>0</v>
      </c>
      <c r="AA367" s="296">
        <f t="shared" si="30"/>
        <v>0</v>
      </c>
      <c r="AC367" s="170">
        <f>'Test-AI'!L365</f>
        <v>0</v>
      </c>
      <c r="AD367" s="167">
        <f>'Test-AI'!M365</f>
        <v>0</v>
      </c>
      <c r="AE367" s="167">
        <f>'Test-AI'!N365</f>
        <v>0</v>
      </c>
      <c r="AF367" s="167">
        <f>'Test-AI'!O365</f>
        <v>0</v>
      </c>
      <c r="AG367" s="167">
        <f>(Summary!$C$63*AD367+Summary!$C$64*AE367+Summary!$C$65*AF367)/Summary!$C$66</f>
        <v>0</v>
      </c>
      <c r="AH367" s="167">
        <f>'Test-AI'!P365</f>
        <v>0</v>
      </c>
      <c r="AI367" s="167">
        <f>'Test-AI'!Q365</f>
        <v>0</v>
      </c>
      <c r="AJ367" s="167">
        <f>'Test-AI'!R365</f>
        <v>0</v>
      </c>
      <c r="AK367" s="167">
        <f>'Test-AI'!S365</f>
        <v>0</v>
      </c>
      <c r="AL367" s="167">
        <f>'Test-AI'!T365</f>
        <v>0</v>
      </c>
      <c r="AM367" s="167">
        <f>'Test-AI'!U365</f>
        <v>0</v>
      </c>
      <c r="AN367" s="167">
        <f>'Test-AI'!V365</f>
        <v>0</v>
      </c>
      <c r="AO367" s="167">
        <f>'Test-AI'!W365</f>
        <v>0</v>
      </c>
      <c r="AP367" s="167">
        <f>'Test-AI'!X365</f>
        <v>0</v>
      </c>
      <c r="AQ367" s="167">
        <f>10*LOG10(1/((Summary!$C$80/10^(AN367/10)+Summary!$C$81/10^(AO367/10)+Summary!$C$82/10^(AP367/10))/Summary!$C$83))</f>
        <v>0</v>
      </c>
      <c r="AR367" s="167">
        <f>'Test-AI'!Y365</f>
        <v>0</v>
      </c>
      <c r="AS367" s="167">
        <f>'Test-AI'!Z365</f>
        <v>0</v>
      </c>
      <c r="AT367" s="295">
        <f>'Test-AI'!AA365</f>
        <v>0</v>
      </c>
      <c r="AU367" s="357">
        <f>'Test-AI'!AB365</f>
        <v>0</v>
      </c>
      <c r="AV367" s="357">
        <f>'Test-AI'!AC365</f>
        <v>0</v>
      </c>
      <c r="AW367" s="296">
        <f t="shared" si="31"/>
        <v>0</v>
      </c>
      <c r="AX367" s="297" t="e">
        <f t="shared" si="32"/>
        <v>#DIV/0!</v>
      </c>
      <c r="AY367" s="298" t="e">
        <f t="shared" si="33"/>
        <v>#DIV/0!</v>
      </c>
      <c r="AZ367" s="297" t="e">
        <f t="shared" si="34"/>
        <v>#DIV/0!</v>
      </c>
      <c r="BA367" s="345" t="e">
        <f t="shared" si="35"/>
        <v>#DIV/0!</v>
      </c>
      <c r="BB367" s="75"/>
      <c r="BC367" s="75"/>
      <c r="BD367" s="565"/>
      <c r="BE367" s="550"/>
      <c r="BF367" s="552"/>
      <c r="BG367" s="552"/>
      <c r="BH367" s="552"/>
      <c r="BI367" s="552"/>
      <c r="BJ367" s="552"/>
      <c r="BK367" s="553"/>
      <c r="BL367" s="552"/>
      <c r="BM367" s="553"/>
      <c r="BN367" s="552"/>
      <c r="BO367" s="546"/>
      <c r="BP367" s="541"/>
      <c r="BQ367" s="546"/>
      <c r="BR367" s="541"/>
      <c r="BS367" s="553"/>
      <c r="BT367" s="552"/>
      <c r="BU367" s="553"/>
      <c r="BV367" s="552"/>
      <c r="BW367" s="553"/>
      <c r="BX367" s="552"/>
      <c r="BY367" s="552"/>
      <c r="BZ367" s="541"/>
      <c r="CA367" s="541"/>
      <c r="CB367" s="552"/>
      <c r="CC367" s="553"/>
      <c r="CD367" s="552"/>
      <c r="CE367" s="546"/>
      <c r="CF367" s="541"/>
      <c r="CG367" s="546"/>
      <c r="CH367" s="541"/>
    </row>
    <row r="368" spans="1:86" ht="17" hidden="1" customHeight="1" thickBot="1" x14ac:dyDescent="0.25">
      <c r="A368" s="485"/>
      <c r="B368" s="566"/>
      <c r="C368" s="485"/>
      <c r="D368" s="590"/>
      <c r="E368" s="558"/>
      <c r="F368" s="239">
        <v>185</v>
      </c>
      <c r="G368" s="294">
        <f>'Anchor-AI'!L366</f>
        <v>0</v>
      </c>
      <c r="H368" s="295">
        <f>'Anchor-AI'!M366</f>
        <v>0</v>
      </c>
      <c r="I368" s="295">
        <f>'Anchor-AI'!N366</f>
        <v>0</v>
      </c>
      <c r="J368" s="295">
        <f>'Anchor-AI'!O366</f>
        <v>0</v>
      </c>
      <c r="K368" s="295">
        <f>(Summary!$C$63*H368+Summary!$C$64*I368+Summary!$C$65*J368)/Summary!$C$66</f>
        <v>0</v>
      </c>
      <c r="L368" s="295">
        <f>'Anchor-AI'!P366</f>
        <v>0</v>
      </c>
      <c r="M368" s="295">
        <f>'Anchor-AI'!Q366</f>
        <v>0</v>
      </c>
      <c r="N368" s="295">
        <f>'Anchor-AI'!R366</f>
        <v>0</v>
      </c>
      <c r="O368" s="295">
        <f>'Anchor-AI'!S366</f>
        <v>0</v>
      </c>
      <c r="P368" s="295">
        <f>'Anchor-AI'!T366</f>
        <v>0</v>
      </c>
      <c r="Q368" s="295">
        <f>'Anchor-AI'!U366</f>
        <v>0</v>
      </c>
      <c r="R368" s="295">
        <f>'Anchor-AI'!V366</f>
        <v>0</v>
      </c>
      <c r="S368" s="295">
        <f>'Anchor-AI'!W366</f>
        <v>0</v>
      </c>
      <c r="T368" s="295">
        <f>'Anchor-AI'!X366</f>
        <v>0</v>
      </c>
      <c r="U368" s="295">
        <f>10*LOG10(1/((Summary!$C$80/10^(R368/10)+Summary!$C$81/10^(S368/10)+Summary!$C$82/10^(T368/10))/Summary!$C$83))</f>
        <v>0</v>
      </c>
      <c r="V368" s="295">
        <f>'Anchor-AI'!Y366</f>
        <v>0</v>
      </c>
      <c r="W368" s="295">
        <f>'Anchor-AI'!Z366</f>
        <v>0</v>
      </c>
      <c r="X368" s="295">
        <f>'Anchor-AI'!AA366</f>
        <v>0</v>
      </c>
      <c r="Y368" s="357">
        <f>'Anchor-AI'!AB366</f>
        <v>0</v>
      </c>
      <c r="Z368" s="357">
        <f>'Anchor-AI'!AC366</f>
        <v>0</v>
      </c>
      <c r="AA368" s="296">
        <f t="shared" si="30"/>
        <v>0</v>
      </c>
      <c r="AC368" s="170">
        <f>'Test-AI'!L366</f>
        <v>0</v>
      </c>
      <c r="AD368" s="167">
        <f>'Test-AI'!M366</f>
        <v>0</v>
      </c>
      <c r="AE368" s="167">
        <f>'Test-AI'!N366</f>
        <v>0</v>
      </c>
      <c r="AF368" s="167">
        <f>'Test-AI'!O366</f>
        <v>0</v>
      </c>
      <c r="AG368" s="167">
        <f>(Summary!$C$63*AD368+Summary!$C$64*AE368+Summary!$C$65*AF368)/Summary!$C$66</f>
        <v>0</v>
      </c>
      <c r="AH368" s="167">
        <f>'Test-AI'!P366</f>
        <v>0</v>
      </c>
      <c r="AI368" s="167">
        <f>'Test-AI'!Q366</f>
        <v>0</v>
      </c>
      <c r="AJ368" s="167">
        <f>'Test-AI'!R366</f>
        <v>0</v>
      </c>
      <c r="AK368" s="167">
        <f>'Test-AI'!S366</f>
        <v>0</v>
      </c>
      <c r="AL368" s="167">
        <f>'Test-AI'!T366</f>
        <v>0</v>
      </c>
      <c r="AM368" s="167">
        <f>'Test-AI'!U366</f>
        <v>0</v>
      </c>
      <c r="AN368" s="167">
        <f>'Test-AI'!V366</f>
        <v>0</v>
      </c>
      <c r="AO368" s="167">
        <f>'Test-AI'!W366</f>
        <v>0</v>
      </c>
      <c r="AP368" s="167">
        <f>'Test-AI'!X366</f>
        <v>0</v>
      </c>
      <c r="AQ368" s="167">
        <f>10*LOG10(1/((Summary!$C$80/10^(AN368/10)+Summary!$C$81/10^(AO368/10)+Summary!$C$82/10^(AP368/10))/Summary!$C$83))</f>
        <v>0</v>
      </c>
      <c r="AR368" s="167">
        <f>'Test-AI'!Y366</f>
        <v>0</v>
      </c>
      <c r="AS368" s="167">
        <f>'Test-AI'!Z366</f>
        <v>0</v>
      </c>
      <c r="AT368" s="295">
        <f>'Test-AI'!AA366</f>
        <v>0</v>
      </c>
      <c r="AU368" s="357">
        <f>'Test-AI'!AB366</f>
        <v>0</v>
      </c>
      <c r="AV368" s="357">
        <f>'Test-AI'!AC366</f>
        <v>0</v>
      </c>
      <c r="AW368" s="296">
        <f t="shared" si="31"/>
        <v>0</v>
      </c>
      <c r="AX368" s="297" t="e">
        <f t="shared" si="32"/>
        <v>#DIV/0!</v>
      </c>
      <c r="AY368" s="298" t="e">
        <f t="shared" si="33"/>
        <v>#DIV/0!</v>
      </c>
      <c r="AZ368" s="297" t="e">
        <f t="shared" si="34"/>
        <v>#DIV/0!</v>
      </c>
      <c r="BA368" s="345" t="e">
        <f t="shared" si="35"/>
        <v>#DIV/0!</v>
      </c>
      <c r="BB368" s="75"/>
      <c r="BC368" s="75"/>
      <c r="BD368" s="574" t="s">
        <v>46</v>
      </c>
      <c r="BE368" s="549" t="e">
        <f t="array" ref="BE368">bdRateExtend($G366:$G369,H366:H369,$AC366:$AC369,AD366:AD369)</f>
        <v>#VALUE!</v>
      </c>
      <c r="BF368" s="552"/>
      <c r="BG368" s="552"/>
      <c r="BH368" s="552"/>
      <c r="BI368" s="552"/>
      <c r="BJ368" s="552"/>
      <c r="BK368" s="551" t="e">
        <f t="array" ref="BK368">bdRateExtend($G366:$G369,L366:L369,$AC366:$AC369,AH366:AH369)</f>
        <v>#VALUE!</v>
      </c>
      <c r="BL368" s="552"/>
      <c r="BM368" s="551" t="e">
        <f t="array" ref="BM368">bdRateExtend($G366:$G369,M366:M369,$AC366:$AC369,AI366:AI369)</f>
        <v>#VALUE!</v>
      </c>
      <c r="BN368" s="552"/>
      <c r="BO368" s="545" t="e">
        <f t="array" ref="BO368">bdRateExtend($G366:$G369,N366:N369,$AC366:$AC369,AJ366:AJ369,"None", FALSE,1)</f>
        <v>#VALUE!</v>
      </c>
      <c r="BP368" s="541"/>
      <c r="BQ368" s="545" t="e">
        <f t="array" ref="BQ368">bdRateExtend($G366:$G369,O366:O369,$AC366:$AC369,AK366:AK369,"None", FALSE,1)</f>
        <v>#VALUE!</v>
      </c>
      <c r="BR368" s="541"/>
      <c r="BS368" s="551" t="e">
        <f t="array" ref="BS368">bdRateExtend($G366:$G369,P366:P369,$AC366:$AC369,AL366:AL369)</f>
        <v>#VALUE!</v>
      </c>
      <c r="BT368" s="552"/>
      <c r="BU368" s="551" t="e">
        <f t="array" ref="BU368">bdRateExtend($G366:$G369,Q366:Q369,$AC366:$AC369,AM366:AM369)</f>
        <v>#VALUE!</v>
      </c>
      <c r="BV368" s="552"/>
      <c r="BW368" s="551" t="e">
        <f t="array" ref="BW368">bdRateExtend($G366:$G369,R366:R369,$AC366:$AC369,AN366:AN369)</f>
        <v>#VALUE!</v>
      </c>
      <c r="BX368" s="552"/>
      <c r="BY368" s="552"/>
      <c r="BZ368" s="541"/>
      <c r="CA368" s="541"/>
      <c r="CB368" s="552"/>
      <c r="CC368" s="561" t="e">
        <f t="array" ref="CC368">bdCAMBIExtend($G366:$G369,V366:V369,$AC366:$AC369,AR366:AR369)</f>
        <v>#VALUE!</v>
      </c>
      <c r="CD368" s="552"/>
      <c r="CE368" s="554">
        <f t="array" ref="CE368">testVMAFRange($G366:$G369,N366:N369,$AC366:$AC369,AJ366:AJ369)</f>
        <v>0</v>
      </c>
      <c r="CF368" s="541"/>
      <c r="CG368" s="554">
        <f t="array" ref="CG368">testVMAFRange($G366:$G369,O366:O369,$AC366:$AC369,AK366:AK369)</f>
        <v>0</v>
      </c>
      <c r="CH368" s="541"/>
    </row>
    <row r="369" spans="1:86" ht="17" hidden="1" customHeight="1" thickBot="1" x14ac:dyDescent="0.25">
      <c r="A369" s="485"/>
      <c r="B369" s="596"/>
      <c r="C369" s="486"/>
      <c r="D369" s="591"/>
      <c r="E369" s="559"/>
      <c r="F369" s="240">
        <v>210</v>
      </c>
      <c r="G369" s="299">
        <f>'Anchor-AI'!L367</f>
        <v>0</v>
      </c>
      <c r="H369" s="300">
        <f>'Anchor-AI'!M367</f>
        <v>0</v>
      </c>
      <c r="I369" s="300">
        <f>'Anchor-AI'!N367</f>
        <v>0</v>
      </c>
      <c r="J369" s="300">
        <f>'Anchor-AI'!O367</f>
        <v>0</v>
      </c>
      <c r="K369" s="295">
        <f>(Summary!$C$63*H369+Summary!$C$64*I369+Summary!$C$65*J369)/Summary!$C$66</f>
        <v>0</v>
      </c>
      <c r="L369" s="300">
        <f>'Anchor-AI'!P367</f>
        <v>0</v>
      </c>
      <c r="M369" s="300">
        <f>'Anchor-AI'!Q367</f>
        <v>0</v>
      </c>
      <c r="N369" s="300">
        <f>'Anchor-AI'!R367</f>
        <v>0</v>
      </c>
      <c r="O369" s="300">
        <f>'Anchor-AI'!S367</f>
        <v>0</v>
      </c>
      <c r="P369" s="300">
        <f>'Anchor-AI'!T367</f>
        <v>0</v>
      </c>
      <c r="Q369" s="300">
        <f>'Anchor-AI'!U367</f>
        <v>0</v>
      </c>
      <c r="R369" s="300">
        <f>'Anchor-AI'!V367</f>
        <v>0</v>
      </c>
      <c r="S369" s="300">
        <f>'Anchor-AI'!W367</f>
        <v>0</v>
      </c>
      <c r="T369" s="300">
        <f>'Anchor-AI'!X367</f>
        <v>0</v>
      </c>
      <c r="U369" s="300">
        <f>10*LOG10(1/((Summary!$C$80/10^(R369/10)+Summary!$C$81/10^(S369/10)+Summary!$C$82/10^(T369/10))/Summary!$C$83))</f>
        <v>0</v>
      </c>
      <c r="V369" s="300">
        <f>'Anchor-AI'!Y367</f>
        <v>0</v>
      </c>
      <c r="W369" s="300">
        <f>'Anchor-AI'!Z367</f>
        <v>0</v>
      </c>
      <c r="X369" s="300">
        <f>'Anchor-AI'!AA367</f>
        <v>0</v>
      </c>
      <c r="Y369" s="357">
        <f>'Anchor-AI'!AB367</f>
        <v>0</v>
      </c>
      <c r="Z369" s="357">
        <f>'Anchor-AI'!AC367</f>
        <v>0</v>
      </c>
      <c r="AA369" s="301">
        <f t="shared" si="30"/>
        <v>0</v>
      </c>
      <c r="AC369" s="171">
        <f>'Test-AI'!L367</f>
        <v>0</v>
      </c>
      <c r="AD369" s="168">
        <f>'Test-AI'!M367</f>
        <v>0</v>
      </c>
      <c r="AE369" s="168">
        <f>'Test-AI'!N367</f>
        <v>0</v>
      </c>
      <c r="AF369" s="168">
        <f>'Test-AI'!O367</f>
        <v>0</v>
      </c>
      <c r="AG369" s="168">
        <f>(Summary!$C$63*AD369+Summary!$C$64*AE369+Summary!$C$65*AF369)/Summary!$C$66</f>
        <v>0</v>
      </c>
      <c r="AH369" s="168">
        <f>'Test-AI'!P367</f>
        <v>0</v>
      </c>
      <c r="AI369" s="168">
        <f>'Test-AI'!Q367</f>
        <v>0</v>
      </c>
      <c r="AJ369" s="168">
        <f>'Test-AI'!R367</f>
        <v>0</v>
      </c>
      <c r="AK369" s="168">
        <f>'Test-AI'!S367</f>
        <v>0</v>
      </c>
      <c r="AL369" s="168">
        <f>'Test-AI'!T367</f>
        <v>0</v>
      </c>
      <c r="AM369" s="168">
        <f>'Test-AI'!U367</f>
        <v>0</v>
      </c>
      <c r="AN369" s="168">
        <f>'Test-AI'!V367</f>
        <v>0</v>
      </c>
      <c r="AO369" s="168">
        <f>'Test-AI'!W367</f>
        <v>0</v>
      </c>
      <c r="AP369" s="168">
        <f>'Test-AI'!X367</f>
        <v>0</v>
      </c>
      <c r="AQ369" s="168">
        <f>10*LOG10(1/((Summary!$C$80/10^(AN369/10)+Summary!$C$81/10^(AO369/10)+Summary!$C$82/10^(AP369/10))/Summary!$C$83))</f>
        <v>0</v>
      </c>
      <c r="AR369" s="168">
        <f>'Test-AI'!Y367</f>
        <v>0</v>
      </c>
      <c r="AS369" s="168">
        <f>'Test-AI'!Z367</f>
        <v>0</v>
      </c>
      <c r="AT369" s="300">
        <f>'Test-AI'!AA367</f>
        <v>0</v>
      </c>
      <c r="AU369" s="357">
        <f>'Test-AI'!AB367</f>
        <v>0</v>
      </c>
      <c r="AV369" s="357">
        <f>'Test-AI'!AC367</f>
        <v>0</v>
      </c>
      <c r="AW369" s="301">
        <f t="shared" si="31"/>
        <v>0</v>
      </c>
      <c r="AX369" s="302" t="e">
        <f t="shared" si="32"/>
        <v>#DIV/0!</v>
      </c>
      <c r="AY369" s="303" t="e">
        <f t="shared" si="33"/>
        <v>#DIV/0!</v>
      </c>
      <c r="AZ369" s="297" t="e">
        <f t="shared" si="34"/>
        <v>#DIV/0!</v>
      </c>
      <c r="BA369" s="345" t="e">
        <f t="shared" si="35"/>
        <v>#DIV/0!</v>
      </c>
      <c r="BB369" s="75"/>
      <c r="BC369" s="75"/>
      <c r="BD369" s="570"/>
      <c r="BE369" s="550"/>
      <c r="BF369" s="553"/>
      <c r="BG369" s="553"/>
      <c r="BH369" s="553"/>
      <c r="BI369" s="553"/>
      <c r="BJ369" s="553"/>
      <c r="BK369" s="553"/>
      <c r="BL369" s="553"/>
      <c r="BM369" s="553"/>
      <c r="BN369" s="553"/>
      <c r="BO369" s="546"/>
      <c r="BP369" s="544"/>
      <c r="BQ369" s="546"/>
      <c r="BR369" s="544"/>
      <c r="BS369" s="553"/>
      <c r="BT369" s="553"/>
      <c r="BU369" s="553"/>
      <c r="BV369" s="553"/>
      <c r="BW369" s="553"/>
      <c r="BX369" s="553"/>
      <c r="BY369" s="553"/>
      <c r="BZ369" s="544"/>
      <c r="CA369" s="544"/>
      <c r="CB369" s="553"/>
      <c r="CC369" s="553"/>
      <c r="CD369" s="553"/>
      <c r="CE369" s="546"/>
      <c r="CF369" s="544"/>
      <c r="CG369" s="546"/>
      <c r="CH369" s="544"/>
    </row>
    <row r="370" spans="1:86" ht="17" hidden="1" customHeight="1" thickBot="1" x14ac:dyDescent="0.25">
      <c r="A370" s="485"/>
      <c r="B370" s="595" t="s">
        <v>148</v>
      </c>
      <c r="C370" s="586" t="s">
        <v>94</v>
      </c>
      <c r="D370" s="589">
        <v>30</v>
      </c>
      <c r="E370" s="557">
        <v>8</v>
      </c>
      <c r="F370" s="238">
        <v>85</v>
      </c>
      <c r="G370" s="289">
        <f>'Anchor-AI'!L368</f>
        <v>0</v>
      </c>
      <c r="H370" s="290">
        <f>'Anchor-AI'!M368</f>
        <v>0</v>
      </c>
      <c r="I370" s="290">
        <f>'Anchor-AI'!N368</f>
        <v>0</v>
      </c>
      <c r="J370" s="290">
        <f>'Anchor-AI'!O368</f>
        <v>0</v>
      </c>
      <c r="K370" s="290">
        <f>(Summary!$C$63*H370+Summary!$C$64*I370+Summary!$C$65*J370)/Summary!$C$66</f>
        <v>0</v>
      </c>
      <c r="L370" s="290">
        <f>'Anchor-AI'!P368</f>
        <v>0</v>
      </c>
      <c r="M370" s="290">
        <f>'Anchor-AI'!Q368</f>
        <v>0</v>
      </c>
      <c r="N370" s="290">
        <f>'Anchor-AI'!R368</f>
        <v>0</v>
      </c>
      <c r="O370" s="290">
        <f>'Anchor-AI'!S368</f>
        <v>0</v>
      </c>
      <c r="P370" s="290">
        <f>'Anchor-AI'!T368</f>
        <v>0</v>
      </c>
      <c r="Q370" s="290">
        <f>'Anchor-AI'!U368</f>
        <v>0</v>
      </c>
      <c r="R370" s="290">
        <f>'Anchor-AI'!V368</f>
        <v>0</v>
      </c>
      <c r="S370" s="290">
        <f>'Anchor-AI'!W368</f>
        <v>0</v>
      </c>
      <c r="T370" s="290">
        <f>'Anchor-AI'!X368</f>
        <v>0</v>
      </c>
      <c r="U370" s="290">
        <f>10*LOG10(1/((Summary!$C$80/10^(R370/10)+Summary!$C$81/10^(S370/10)+Summary!$C$82/10^(T370/10))/Summary!$C$83))</f>
        <v>0</v>
      </c>
      <c r="V370" s="290">
        <f>'Anchor-AI'!Y368</f>
        <v>0</v>
      </c>
      <c r="W370" s="290">
        <f>'Anchor-AI'!Z368</f>
        <v>0</v>
      </c>
      <c r="X370" s="290">
        <f>'Anchor-AI'!AA368</f>
        <v>0</v>
      </c>
      <c r="Y370" s="360">
        <f>'Anchor-AI'!AB368</f>
        <v>0</v>
      </c>
      <c r="Z370" s="360">
        <f>'Anchor-AI'!AC368</f>
        <v>0</v>
      </c>
      <c r="AA370" s="291">
        <f t="shared" si="30"/>
        <v>0</v>
      </c>
      <c r="AC370" s="169">
        <f>'Test-AI'!L368</f>
        <v>0</v>
      </c>
      <c r="AD370" s="166">
        <f>'Test-AI'!M368</f>
        <v>0</v>
      </c>
      <c r="AE370" s="166">
        <f>'Test-AI'!N368</f>
        <v>0</v>
      </c>
      <c r="AF370" s="166">
        <f>'Test-AI'!O368</f>
        <v>0</v>
      </c>
      <c r="AG370" s="166">
        <f>(Summary!$C$63*AD370+Summary!$C$64*AE370+Summary!$C$65*AF370)/Summary!$C$66</f>
        <v>0</v>
      </c>
      <c r="AH370" s="166">
        <f>'Test-AI'!P368</f>
        <v>0</v>
      </c>
      <c r="AI370" s="166">
        <f>'Test-AI'!Q368</f>
        <v>0</v>
      </c>
      <c r="AJ370" s="166">
        <f>'Test-AI'!R368</f>
        <v>0</v>
      </c>
      <c r="AK370" s="166">
        <f>'Test-AI'!S368</f>
        <v>0</v>
      </c>
      <c r="AL370" s="166">
        <f>'Test-AI'!T368</f>
        <v>0</v>
      </c>
      <c r="AM370" s="166">
        <f>'Test-AI'!U368</f>
        <v>0</v>
      </c>
      <c r="AN370" s="166">
        <f>'Test-AI'!V368</f>
        <v>0</v>
      </c>
      <c r="AO370" s="166">
        <f>'Test-AI'!W368</f>
        <v>0</v>
      </c>
      <c r="AP370" s="166">
        <f>'Test-AI'!X368</f>
        <v>0</v>
      </c>
      <c r="AQ370" s="166">
        <f>10*LOG10(1/((Summary!$C$80/10^(AN370/10)+Summary!$C$81/10^(AO370/10)+Summary!$C$82/10^(AP370/10))/Summary!$C$83))</f>
        <v>0</v>
      </c>
      <c r="AR370" s="166">
        <f>'Test-AI'!Y368</f>
        <v>0</v>
      </c>
      <c r="AS370" s="166">
        <f>'Test-AI'!Z368</f>
        <v>0</v>
      </c>
      <c r="AT370" s="290">
        <f>'Test-AI'!AA368</f>
        <v>0</v>
      </c>
      <c r="AU370" s="356">
        <f>'Test-AI'!AB368</f>
        <v>0</v>
      </c>
      <c r="AV370" s="356">
        <f>'Test-AI'!AC368</f>
        <v>0</v>
      </c>
      <c r="AW370" s="291">
        <f t="shared" si="31"/>
        <v>0</v>
      </c>
      <c r="AX370" s="292" t="e">
        <f t="shared" si="32"/>
        <v>#DIV/0!</v>
      </c>
      <c r="AY370" s="293" t="e">
        <f t="shared" si="33"/>
        <v>#DIV/0!</v>
      </c>
      <c r="AZ370" s="292" t="e">
        <f t="shared" si="34"/>
        <v>#DIV/0!</v>
      </c>
      <c r="BA370" s="344" t="e">
        <f t="shared" si="35"/>
        <v>#DIV/0!</v>
      </c>
      <c r="BB370" s="75"/>
      <c r="BC370" s="75"/>
      <c r="BD370" s="572" t="s">
        <v>39</v>
      </c>
      <c r="BE370" s="549" t="e">
        <f t="array" ref="BE370">bdRateExtend($G370:$G373,H370:H373,$AC370:$AC373,AD370:AD373)</f>
        <v>#VALUE!</v>
      </c>
      <c r="BF370" s="551" t="e">
        <f t="array" ref="BF370">bdRateExtend($G370:$G375,H370:H375,$AC370:$AC375,AD370:AD375)</f>
        <v>#VALUE!</v>
      </c>
      <c r="BG370" s="551" t="e">
        <f t="array" ref="BG370">bdRateExtend($G370:$G375,I370:I375,$AC370:$AC375,AE370:AE375)</f>
        <v>#VALUE!</v>
      </c>
      <c r="BH370" s="551" t="e">
        <f t="array" ref="BH370">bdRateExtend($G370:$G375,J370:J375,$AC370:$AC375,AF370:AF375)</f>
        <v>#VALUE!</v>
      </c>
      <c r="BI370" s="551" t="e">
        <f t="array" ref="BI370">bdRateExtend($G370:$G375,K370:K375,$AC370:$AC375,AG370:AG375)</f>
        <v>#VALUE!</v>
      </c>
      <c r="BJ370" s="575" t="e">
        <f>(Summary!$C$94*BF370+Summary!$C$95*BG370+Summary!$C$96*BH370)/Summary!$C$97</f>
        <v>#VALUE!</v>
      </c>
      <c r="BK370" s="551" t="e">
        <f t="array" ref="BK370">bdRateExtend($G370:$G373,L370:L373,$AC370:$AC373,AH370:AH373)</f>
        <v>#VALUE!</v>
      </c>
      <c r="BL370" s="551" t="e">
        <f t="array" ref="BL370">bdRateExtend($G370:$G375,L370:L375,$AC370:$AC375,AH370:AH375)</f>
        <v>#VALUE!</v>
      </c>
      <c r="BM370" s="551" t="e">
        <f t="array" ref="BM370">bdRateExtend($G370:$G373,M370:M373,$AC370:$AC373,AI370:AI373)</f>
        <v>#VALUE!</v>
      </c>
      <c r="BN370" s="551" t="e">
        <f t="array" ref="BN370">bdRateExtend($G370:$G375,M370:M375,$AC370:$AC375,AI370:AI375)</f>
        <v>#VALUE!</v>
      </c>
      <c r="BO370" s="548" t="e">
        <f t="array" ref="BO370">bdRateExtend($G370:$G373,N370:N373,$AC370:$AC373,AJ370:AJ373,"None", FALSE,1)</f>
        <v>#VALUE!</v>
      </c>
      <c r="BP370" s="585" t="e">
        <f t="array" ref="BP370">bdRateExtend($G370:$G375,N370:N375,$AC370:$AC375,AJ370:AJ375,"None", FALSE,1)</f>
        <v>#VALUE!</v>
      </c>
      <c r="BQ370" s="548" t="e">
        <f t="array" ref="BQ370">bdRateExtend($G370:$G373,O370:O373,$AC370:$AC373,AK370:AK373,"None", FALSE,1)</f>
        <v>#VALUE!</v>
      </c>
      <c r="BR370" s="585" t="e">
        <f t="array" ref="BR370">bdRateExtend($G370:$G375,O370:O375,$AC370:$AC375,AK370:AK375,"None", FALSE,1)</f>
        <v>#VALUE!</v>
      </c>
      <c r="BS370" s="551" t="e">
        <f t="array" ref="BS370">bdRateExtend($G370:$G373,P370:P373,$AC370:$AC373,AL370:AL373)</f>
        <v>#VALUE!</v>
      </c>
      <c r="BT370" s="551" t="e">
        <f t="array" ref="BT370">bdRateExtend($G370:$G375,P370:P375,$AC370:$AC375,AL370:AL375)</f>
        <v>#VALUE!</v>
      </c>
      <c r="BU370" s="551" t="e">
        <f t="array" ref="BU370">bdRateExtend($G370:$G373,Q370:Q373,$AC370:$AC373,AM370:AM373)</f>
        <v>#VALUE!</v>
      </c>
      <c r="BV370" s="551" t="e">
        <f t="array" ref="BV370">bdRateExtend($G370:$G375,Q370:Q375,$AC370:$AC375,AM370:AM375)</f>
        <v>#VALUE!</v>
      </c>
      <c r="BW370" s="551" t="e">
        <f t="array" ref="BW370">bdRateExtend($G370:$G373,R370:R373,$AC370:$AC373,AN370:AN373)</f>
        <v>#VALUE!</v>
      </c>
      <c r="BX370" s="551" t="e">
        <f t="array" ref="BX370">bdRateExtend($G370:$G375,R370:R375,$AC370:$AC375,AN370:AN375)</f>
        <v>#VALUE!</v>
      </c>
      <c r="BY370" s="551" t="e">
        <f t="array" ref="BY370">bdRateExtend($G370:$G375,S370:S375,$AC370:$AC375,AO370:AO375)</f>
        <v>#VALUE!</v>
      </c>
      <c r="BZ370" s="555" t="e">
        <f t="array" ref="BZ370">bdRateExtend($G370:$G375,T370:T375,$AC370:$AC375,AP370:AP375)</f>
        <v>#VALUE!</v>
      </c>
      <c r="CA370" s="555" t="e">
        <f t="array" ref="CA370">bdRateExtend($G370:$G375,U370:U375,$AC370:$AC375,AQ370:AQ375)</f>
        <v>#VALUE!</v>
      </c>
      <c r="CB370" s="575" t="e">
        <f>(Summary!$C$108*BX370+Summary!$C$109*BY370+Summary!$C$110*BZ370)/Summary!$C$111</f>
        <v>#VALUE!</v>
      </c>
      <c r="CC370" s="561" t="e">
        <f t="array" ref="CC370">bdCAMBIExtend($G370:$G373,V370:V373,$AC370:$AC373,AR370:AR373)</f>
        <v>#VALUE!</v>
      </c>
      <c r="CD370" s="561" t="e">
        <f t="array" ref="CD370">bdCAMBIExtend($G370:$G375,V370:V375,$AC370:$AC375,AR370:AR375)</f>
        <v>#VALUE!</v>
      </c>
      <c r="CE370" s="547">
        <f t="array" ref="CE370">testVMAFRange($G370:$G373,N370:N373,$AC370:$AC373,AJ370:AJ373)</f>
        <v>0</v>
      </c>
      <c r="CF370" s="543">
        <f t="array" ref="CF370">testVMAFRange($G370:$G375,N370:N375,$AC370:$AC375,AJ370:AJ375)</f>
        <v>0</v>
      </c>
      <c r="CG370" s="547">
        <f t="array" ref="CG370">testVMAFRange($G370:$G373,O370:O373,$AC370:$AC373,AK370:AK373)</f>
        <v>0</v>
      </c>
      <c r="CH370" s="543">
        <f t="array" ref="CH370">testVMAFRange($G370:$G375,O370:O375,$AC370:$AC375,AK370:AK375)</f>
        <v>0</v>
      </c>
    </row>
    <row r="371" spans="1:86" ht="17" hidden="1" customHeight="1" x14ac:dyDescent="0.2">
      <c r="A371" s="485"/>
      <c r="B371" s="566"/>
      <c r="C371" s="485"/>
      <c r="D371" s="590"/>
      <c r="E371" s="558"/>
      <c r="F371" s="239">
        <v>110</v>
      </c>
      <c r="G371" s="294">
        <f>'Anchor-AI'!L369</f>
        <v>0</v>
      </c>
      <c r="H371" s="295">
        <f>'Anchor-AI'!M369</f>
        <v>0</v>
      </c>
      <c r="I371" s="295">
        <f>'Anchor-AI'!N369</f>
        <v>0</v>
      </c>
      <c r="J371" s="295">
        <f>'Anchor-AI'!O369</f>
        <v>0</v>
      </c>
      <c r="K371" s="295">
        <f>(Summary!$C$63*H371+Summary!$C$64*I371+Summary!$C$65*J371)/Summary!$C$66</f>
        <v>0</v>
      </c>
      <c r="L371" s="295">
        <f>'Anchor-AI'!P369</f>
        <v>0</v>
      </c>
      <c r="M371" s="295">
        <f>'Anchor-AI'!Q369</f>
        <v>0</v>
      </c>
      <c r="N371" s="295">
        <f>'Anchor-AI'!R369</f>
        <v>0</v>
      </c>
      <c r="O371" s="295">
        <f>'Anchor-AI'!S369</f>
        <v>0</v>
      </c>
      <c r="P371" s="295">
        <f>'Anchor-AI'!T369</f>
        <v>0</v>
      </c>
      <c r="Q371" s="295">
        <f>'Anchor-AI'!U369</f>
        <v>0</v>
      </c>
      <c r="R371" s="295">
        <f>'Anchor-AI'!V369</f>
        <v>0</v>
      </c>
      <c r="S371" s="295">
        <f>'Anchor-AI'!W369</f>
        <v>0</v>
      </c>
      <c r="T371" s="295">
        <f>'Anchor-AI'!X369</f>
        <v>0</v>
      </c>
      <c r="U371" s="295">
        <f>10*LOG10(1/((Summary!$C$80/10^(R371/10)+Summary!$C$81/10^(S371/10)+Summary!$C$82/10^(T371/10))/Summary!$C$83))</f>
        <v>0</v>
      </c>
      <c r="V371" s="295">
        <f>'Anchor-AI'!Y369</f>
        <v>0</v>
      </c>
      <c r="W371" s="295">
        <f>'Anchor-AI'!Z369</f>
        <v>0</v>
      </c>
      <c r="X371" s="295">
        <f>'Anchor-AI'!AA369</f>
        <v>0</v>
      </c>
      <c r="Y371" s="357">
        <f>'Anchor-AI'!AB369</f>
        <v>0</v>
      </c>
      <c r="Z371" s="357">
        <f>'Anchor-AI'!AC369</f>
        <v>0</v>
      </c>
      <c r="AA371" s="296">
        <f t="shared" si="30"/>
        <v>0</v>
      </c>
      <c r="AC371" s="170">
        <f>'Test-AI'!L369</f>
        <v>0</v>
      </c>
      <c r="AD371" s="167">
        <f>'Test-AI'!M369</f>
        <v>0</v>
      </c>
      <c r="AE371" s="167">
        <f>'Test-AI'!N369</f>
        <v>0</v>
      </c>
      <c r="AF371" s="167">
        <f>'Test-AI'!O369</f>
        <v>0</v>
      </c>
      <c r="AG371" s="167">
        <f>(Summary!$C$63*AD371+Summary!$C$64*AE371+Summary!$C$65*AF371)/Summary!$C$66</f>
        <v>0</v>
      </c>
      <c r="AH371" s="167">
        <f>'Test-AI'!P369</f>
        <v>0</v>
      </c>
      <c r="AI371" s="167">
        <f>'Test-AI'!Q369</f>
        <v>0</v>
      </c>
      <c r="AJ371" s="167">
        <f>'Test-AI'!R369</f>
        <v>0</v>
      </c>
      <c r="AK371" s="167">
        <f>'Test-AI'!S369</f>
        <v>0</v>
      </c>
      <c r="AL371" s="167">
        <f>'Test-AI'!T369</f>
        <v>0</v>
      </c>
      <c r="AM371" s="167">
        <f>'Test-AI'!U369</f>
        <v>0</v>
      </c>
      <c r="AN371" s="167">
        <f>'Test-AI'!V369</f>
        <v>0</v>
      </c>
      <c r="AO371" s="167">
        <f>'Test-AI'!W369</f>
        <v>0</v>
      </c>
      <c r="AP371" s="167">
        <f>'Test-AI'!X369</f>
        <v>0</v>
      </c>
      <c r="AQ371" s="167">
        <f>10*LOG10(1/((Summary!$C$80/10^(AN371/10)+Summary!$C$81/10^(AO371/10)+Summary!$C$82/10^(AP371/10))/Summary!$C$83))</f>
        <v>0</v>
      </c>
      <c r="AR371" s="167">
        <f>'Test-AI'!Y369</f>
        <v>0</v>
      </c>
      <c r="AS371" s="167">
        <f>'Test-AI'!Z369</f>
        <v>0</v>
      </c>
      <c r="AT371" s="295">
        <f>'Test-AI'!AA369</f>
        <v>0</v>
      </c>
      <c r="AU371" s="357">
        <f>'Test-AI'!AB369</f>
        <v>0</v>
      </c>
      <c r="AV371" s="357">
        <f>'Test-AI'!AC369</f>
        <v>0</v>
      </c>
      <c r="AW371" s="296">
        <f t="shared" si="31"/>
        <v>0</v>
      </c>
      <c r="AX371" s="297" t="e">
        <f t="shared" si="32"/>
        <v>#DIV/0!</v>
      </c>
      <c r="AY371" s="298" t="e">
        <f t="shared" si="33"/>
        <v>#DIV/0!</v>
      </c>
      <c r="AZ371" s="297" t="e">
        <f t="shared" si="34"/>
        <v>#DIV/0!</v>
      </c>
      <c r="BA371" s="345" t="e">
        <f t="shared" si="35"/>
        <v>#DIV/0!</v>
      </c>
      <c r="BB371" s="75"/>
      <c r="BC371" s="75"/>
      <c r="BD371" s="565"/>
      <c r="BE371" s="550"/>
      <c r="BF371" s="552"/>
      <c r="BG371" s="552"/>
      <c r="BH371" s="552"/>
      <c r="BI371" s="552"/>
      <c r="BJ371" s="552"/>
      <c r="BK371" s="553"/>
      <c r="BL371" s="552"/>
      <c r="BM371" s="553"/>
      <c r="BN371" s="552"/>
      <c r="BO371" s="546"/>
      <c r="BP371" s="541"/>
      <c r="BQ371" s="546"/>
      <c r="BR371" s="541"/>
      <c r="BS371" s="553"/>
      <c r="BT371" s="552"/>
      <c r="BU371" s="553"/>
      <c r="BV371" s="552"/>
      <c r="BW371" s="553"/>
      <c r="BX371" s="552"/>
      <c r="BY371" s="552"/>
      <c r="BZ371" s="541"/>
      <c r="CA371" s="541"/>
      <c r="CB371" s="552"/>
      <c r="CC371" s="553"/>
      <c r="CD371" s="552"/>
      <c r="CE371" s="546"/>
      <c r="CF371" s="541"/>
      <c r="CG371" s="546"/>
      <c r="CH371" s="541"/>
    </row>
    <row r="372" spans="1:86" ht="17" hidden="1" customHeight="1" x14ac:dyDescent="0.2">
      <c r="A372" s="485"/>
      <c r="B372" s="566"/>
      <c r="C372" s="485"/>
      <c r="D372" s="590"/>
      <c r="E372" s="558"/>
      <c r="F372" s="239">
        <v>135</v>
      </c>
      <c r="G372" s="294">
        <f>'Anchor-AI'!L370</f>
        <v>0</v>
      </c>
      <c r="H372" s="295">
        <f>'Anchor-AI'!M370</f>
        <v>0</v>
      </c>
      <c r="I372" s="295">
        <f>'Anchor-AI'!N370</f>
        <v>0</v>
      </c>
      <c r="J372" s="295">
        <f>'Anchor-AI'!O370</f>
        <v>0</v>
      </c>
      <c r="K372" s="295">
        <f>(Summary!$C$63*H372+Summary!$C$64*I372+Summary!$C$65*J372)/Summary!$C$66</f>
        <v>0</v>
      </c>
      <c r="L372" s="295">
        <f>'Anchor-AI'!P370</f>
        <v>0</v>
      </c>
      <c r="M372" s="295">
        <f>'Anchor-AI'!Q370</f>
        <v>0</v>
      </c>
      <c r="N372" s="295">
        <f>'Anchor-AI'!R370</f>
        <v>0</v>
      </c>
      <c r="O372" s="295">
        <f>'Anchor-AI'!S370</f>
        <v>0</v>
      </c>
      <c r="P372" s="295">
        <f>'Anchor-AI'!T370</f>
        <v>0</v>
      </c>
      <c r="Q372" s="295">
        <f>'Anchor-AI'!U370</f>
        <v>0</v>
      </c>
      <c r="R372" s="295">
        <f>'Anchor-AI'!V370</f>
        <v>0</v>
      </c>
      <c r="S372" s="295">
        <f>'Anchor-AI'!W370</f>
        <v>0</v>
      </c>
      <c r="T372" s="295">
        <f>'Anchor-AI'!X370</f>
        <v>0</v>
      </c>
      <c r="U372" s="295">
        <f>10*LOG10(1/((Summary!$C$80/10^(R372/10)+Summary!$C$81/10^(S372/10)+Summary!$C$82/10^(T372/10))/Summary!$C$83))</f>
        <v>0</v>
      </c>
      <c r="V372" s="295">
        <f>'Anchor-AI'!Y370</f>
        <v>0</v>
      </c>
      <c r="W372" s="295">
        <f>'Anchor-AI'!Z370</f>
        <v>0</v>
      </c>
      <c r="X372" s="295">
        <f>'Anchor-AI'!AA370</f>
        <v>0</v>
      </c>
      <c r="Y372" s="357">
        <f>'Anchor-AI'!AB370</f>
        <v>0</v>
      </c>
      <c r="Z372" s="357">
        <f>'Anchor-AI'!AC370</f>
        <v>0</v>
      </c>
      <c r="AA372" s="296">
        <f t="shared" si="30"/>
        <v>0</v>
      </c>
      <c r="AC372" s="170">
        <f>'Test-AI'!L370</f>
        <v>0</v>
      </c>
      <c r="AD372" s="167">
        <f>'Test-AI'!M370</f>
        <v>0</v>
      </c>
      <c r="AE372" s="167">
        <f>'Test-AI'!N370</f>
        <v>0</v>
      </c>
      <c r="AF372" s="167">
        <f>'Test-AI'!O370</f>
        <v>0</v>
      </c>
      <c r="AG372" s="167">
        <f>(Summary!$C$63*AD372+Summary!$C$64*AE372+Summary!$C$65*AF372)/Summary!$C$66</f>
        <v>0</v>
      </c>
      <c r="AH372" s="167">
        <f>'Test-AI'!P370</f>
        <v>0</v>
      </c>
      <c r="AI372" s="167">
        <f>'Test-AI'!Q370</f>
        <v>0</v>
      </c>
      <c r="AJ372" s="167">
        <f>'Test-AI'!R370</f>
        <v>0</v>
      </c>
      <c r="AK372" s="167">
        <f>'Test-AI'!S370</f>
        <v>0</v>
      </c>
      <c r="AL372" s="167">
        <f>'Test-AI'!T370</f>
        <v>0</v>
      </c>
      <c r="AM372" s="167">
        <f>'Test-AI'!U370</f>
        <v>0</v>
      </c>
      <c r="AN372" s="167">
        <f>'Test-AI'!V370</f>
        <v>0</v>
      </c>
      <c r="AO372" s="167">
        <f>'Test-AI'!W370</f>
        <v>0</v>
      </c>
      <c r="AP372" s="167">
        <f>'Test-AI'!X370</f>
        <v>0</v>
      </c>
      <c r="AQ372" s="167">
        <f>10*LOG10(1/((Summary!$C$80/10^(AN372/10)+Summary!$C$81/10^(AO372/10)+Summary!$C$82/10^(AP372/10))/Summary!$C$83))</f>
        <v>0</v>
      </c>
      <c r="AR372" s="167">
        <f>'Test-AI'!Y370</f>
        <v>0</v>
      </c>
      <c r="AS372" s="167">
        <f>'Test-AI'!Z370</f>
        <v>0</v>
      </c>
      <c r="AT372" s="295">
        <f>'Test-AI'!AA370</f>
        <v>0</v>
      </c>
      <c r="AU372" s="357">
        <f>'Test-AI'!AB370</f>
        <v>0</v>
      </c>
      <c r="AV372" s="357">
        <f>'Test-AI'!AC370</f>
        <v>0</v>
      </c>
      <c r="AW372" s="296">
        <f t="shared" si="31"/>
        <v>0</v>
      </c>
      <c r="AX372" s="297" t="e">
        <f t="shared" si="32"/>
        <v>#DIV/0!</v>
      </c>
      <c r="AY372" s="298" t="e">
        <f t="shared" si="33"/>
        <v>#DIV/0!</v>
      </c>
      <c r="AZ372" s="297" t="e">
        <f t="shared" si="34"/>
        <v>#DIV/0!</v>
      </c>
      <c r="BA372" s="345" t="e">
        <f t="shared" si="35"/>
        <v>#DIV/0!</v>
      </c>
      <c r="BB372" s="75"/>
      <c r="BC372" s="75"/>
      <c r="BD372" s="573" t="s">
        <v>147</v>
      </c>
      <c r="BE372" s="549" t="e">
        <f t="array" ref="BE372">bdRateExtend($G371:$G374,H371:H374,$AC371:$AC374,AD371:AD374)</f>
        <v>#VALUE!</v>
      </c>
      <c r="BF372" s="552"/>
      <c r="BG372" s="552"/>
      <c r="BH372" s="552"/>
      <c r="BI372" s="552"/>
      <c r="BJ372" s="552"/>
      <c r="BK372" s="551" t="e">
        <f t="array" ref="BK372">bdRateExtend($G371:$G374,L371:L374,$AC371:$AC374,AH371:AH374)</f>
        <v>#VALUE!</v>
      </c>
      <c r="BL372" s="552"/>
      <c r="BM372" s="551" t="e">
        <f t="array" ref="BM372">bdRateExtend($G371:$G374,M371:M374,$AC371:$AC374,AI371:AI374)</f>
        <v>#VALUE!</v>
      </c>
      <c r="BN372" s="552"/>
      <c r="BO372" s="545" t="e">
        <f t="array" ref="BO372">bdRateExtend($G371:$G374,N371:N374,$AC371:$AC374,AJ371:AJ374,"None", FALSE,1)</f>
        <v>#VALUE!</v>
      </c>
      <c r="BP372" s="541"/>
      <c r="BQ372" s="545" t="e">
        <f t="array" ref="BQ372">bdRateExtend($G371:$G374,O371:O374,$AC371:$AC374,AK371:AK374,"None", FALSE,1)</f>
        <v>#VALUE!</v>
      </c>
      <c r="BR372" s="541"/>
      <c r="BS372" s="551" t="e">
        <f t="array" ref="BS372">bdRateExtend($G371:$G374,P371:P374,$AC371:$AC374,AL371:AL374)</f>
        <v>#VALUE!</v>
      </c>
      <c r="BT372" s="552"/>
      <c r="BU372" s="551" t="e">
        <f t="array" ref="BU372">bdRateExtend($G371:$G374,Q371:Q374,$AC371:$AC374,AM371:AM374)</f>
        <v>#VALUE!</v>
      </c>
      <c r="BV372" s="552"/>
      <c r="BW372" s="551" t="e">
        <f t="array" ref="BW372">bdRateExtend($G371:$G374,R371:R374,$AC371:$AC374,AN371:AN374)</f>
        <v>#VALUE!</v>
      </c>
      <c r="BX372" s="552"/>
      <c r="BY372" s="552"/>
      <c r="BZ372" s="541"/>
      <c r="CA372" s="541"/>
      <c r="CB372" s="552"/>
      <c r="CC372" s="561" t="e">
        <f t="array" ref="CC372">bdCAMBIExtend($G371:$G374,V371:V374,$AC371:$AC374,AR371:AR374)</f>
        <v>#VALUE!</v>
      </c>
      <c r="CD372" s="552"/>
      <c r="CE372" s="554">
        <f t="array" ref="CE372">testVMAFRange($G371:$G374,N371:N374,$AC371:$AC374,AJ371:AJ374)</f>
        <v>0</v>
      </c>
      <c r="CF372" s="541"/>
      <c r="CG372" s="554">
        <f t="array" ref="CG372">testVMAFRange($G371:$G374,O371:O374,$AC371:$AC374,AK371:AK374)</f>
        <v>0</v>
      </c>
      <c r="CH372" s="541"/>
    </row>
    <row r="373" spans="1:86" ht="17" hidden="1" customHeight="1" x14ac:dyDescent="0.2">
      <c r="A373" s="485"/>
      <c r="B373" s="566"/>
      <c r="C373" s="485"/>
      <c r="D373" s="590"/>
      <c r="E373" s="558"/>
      <c r="F373" s="239">
        <v>160</v>
      </c>
      <c r="G373" s="294">
        <f>'Anchor-AI'!L371</f>
        <v>0</v>
      </c>
      <c r="H373" s="295">
        <f>'Anchor-AI'!M371</f>
        <v>0</v>
      </c>
      <c r="I373" s="295">
        <f>'Anchor-AI'!N371</f>
        <v>0</v>
      </c>
      <c r="J373" s="295">
        <f>'Anchor-AI'!O371</f>
        <v>0</v>
      </c>
      <c r="K373" s="295">
        <f>(Summary!$C$63*H373+Summary!$C$64*I373+Summary!$C$65*J373)/Summary!$C$66</f>
        <v>0</v>
      </c>
      <c r="L373" s="295">
        <f>'Anchor-AI'!P371</f>
        <v>0</v>
      </c>
      <c r="M373" s="295">
        <f>'Anchor-AI'!Q371</f>
        <v>0</v>
      </c>
      <c r="N373" s="295">
        <f>'Anchor-AI'!R371</f>
        <v>0</v>
      </c>
      <c r="O373" s="295">
        <f>'Anchor-AI'!S371</f>
        <v>0</v>
      </c>
      <c r="P373" s="295">
        <f>'Anchor-AI'!T371</f>
        <v>0</v>
      </c>
      <c r="Q373" s="295">
        <f>'Anchor-AI'!U371</f>
        <v>0</v>
      </c>
      <c r="R373" s="295">
        <f>'Anchor-AI'!V371</f>
        <v>0</v>
      </c>
      <c r="S373" s="295">
        <f>'Anchor-AI'!W371</f>
        <v>0</v>
      </c>
      <c r="T373" s="295">
        <f>'Anchor-AI'!X371</f>
        <v>0</v>
      </c>
      <c r="U373" s="295">
        <f>10*LOG10(1/((Summary!$C$80/10^(R373/10)+Summary!$C$81/10^(S373/10)+Summary!$C$82/10^(T373/10))/Summary!$C$83))</f>
        <v>0</v>
      </c>
      <c r="V373" s="295">
        <f>'Anchor-AI'!Y371</f>
        <v>0</v>
      </c>
      <c r="W373" s="295">
        <f>'Anchor-AI'!Z371</f>
        <v>0</v>
      </c>
      <c r="X373" s="295">
        <f>'Anchor-AI'!AA371</f>
        <v>0</v>
      </c>
      <c r="Y373" s="357">
        <f>'Anchor-AI'!AB371</f>
        <v>0</v>
      </c>
      <c r="Z373" s="357">
        <f>'Anchor-AI'!AC371</f>
        <v>0</v>
      </c>
      <c r="AA373" s="296">
        <f t="shared" si="30"/>
        <v>0</v>
      </c>
      <c r="AC373" s="170">
        <f>'Test-AI'!L371</f>
        <v>0</v>
      </c>
      <c r="AD373" s="167">
        <f>'Test-AI'!M371</f>
        <v>0</v>
      </c>
      <c r="AE373" s="167">
        <f>'Test-AI'!N371</f>
        <v>0</v>
      </c>
      <c r="AF373" s="167">
        <f>'Test-AI'!O371</f>
        <v>0</v>
      </c>
      <c r="AG373" s="167">
        <f>(Summary!$C$63*AD373+Summary!$C$64*AE373+Summary!$C$65*AF373)/Summary!$C$66</f>
        <v>0</v>
      </c>
      <c r="AH373" s="167">
        <f>'Test-AI'!P371</f>
        <v>0</v>
      </c>
      <c r="AI373" s="167">
        <f>'Test-AI'!Q371</f>
        <v>0</v>
      </c>
      <c r="AJ373" s="167">
        <f>'Test-AI'!R371</f>
        <v>0</v>
      </c>
      <c r="AK373" s="167">
        <f>'Test-AI'!S371</f>
        <v>0</v>
      </c>
      <c r="AL373" s="167">
        <f>'Test-AI'!T371</f>
        <v>0</v>
      </c>
      <c r="AM373" s="167">
        <f>'Test-AI'!U371</f>
        <v>0</v>
      </c>
      <c r="AN373" s="167">
        <f>'Test-AI'!V371</f>
        <v>0</v>
      </c>
      <c r="AO373" s="167">
        <f>'Test-AI'!W371</f>
        <v>0</v>
      </c>
      <c r="AP373" s="167">
        <f>'Test-AI'!X371</f>
        <v>0</v>
      </c>
      <c r="AQ373" s="167">
        <f>10*LOG10(1/((Summary!$C$80/10^(AN373/10)+Summary!$C$81/10^(AO373/10)+Summary!$C$82/10^(AP373/10))/Summary!$C$83))</f>
        <v>0</v>
      </c>
      <c r="AR373" s="167">
        <f>'Test-AI'!Y371</f>
        <v>0</v>
      </c>
      <c r="AS373" s="167">
        <f>'Test-AI'!Z371</f>
        <v>0</v>
      </c>
      <c r="AT373" s="295">
        <f>'Test-AI'!AA371</f>
        <v>0</v>
      </c>
      <c r="AU373" s="357">
        <f>'Test-AI'!AB371</f>
        <v>0</v>
      </c>
      <c r="AV373" s="357">
        <f>'Test-AI'!AC371</f>
        <v>0</v>
      </c>
      <c r="AW373" s="296">
        <f t="shared" si="31"/>
        <v>0</v>
      </c>
      <c r="AX373" s="297" t="e">
        <f t="shared" si="32"/>
        <v>#DIV/0!</v>
      </c>
      <c r="AY373" s="298" t="e">
        <f t="shared" si="33"/>
        <v>#DIV/0!</v>
      </c>
      <c r="AZ373" s="297" t="e">
        <f t="shared" si="34"/>
        <v>#DIV/0!</v>
      </c>
      <c r="BA373" s="345" t="e">
        <f t="shared" si="35"/>
        <v>#DIV/0!</v>
      </c>
      <c r="BB373" s="75"/>
      <c r="BC373" s="75"/>
      <c r="BD373" s="565"/>
      <c r="BE373" s="550"/>
      <c r="BF373" s="552"/>
      <c r="BG373" s="552"/>
      <c r="BH373" s="552"/>
      <c r="BI373" s="552"/>
      <c r="BJ373" s="552"/>
      <c r="BK373" s="553"/>
      <c r="BL373" s="552"/>
      <c r="BM373" s="553"/>
      <c r="BN373" s="552"/>
      <c r="BO373" s="546"/>
      <c r="BP373" s="541"/>
      <c r="BQ373" s="546"/>
      <c r="BR373" s="541"/>
      <c r="BS373" s="553"/>
      <c r="BT373" s="552"/>
      <c r="BU373" s="553"/>
      <c r="BV373" s="552"/>
      <c r="BW373" s="553"/>
      <c r="BX373" s="552"/>
      <c r="BY373" s="552"/>
      <c r="BZ373" s="541"/>
      <c r="CA373" s="541"/>
      <c r="CB373" s="552"/>
      <c r="CC373" s="553"/>
      <c r="CD373" s="552"/>
      <c r="CE373" s="546"/>
      <c r="CF373" s="541"/>
      <c r="CG373" s="546"/>
      <c r="CH373" s="541"/>
    </row>
    <row r="374" spans="1:86" ht="17" hidden="1" customHeight="1" thickBot="1" x14ac:dyDescent="0.25">
      <c r="A374" s="485"/>
      <c r="B374" s="566"/>
      <c r="C374" s="485"/>
      <c r="D374" s="590"/>
      <c r="E374" s="558"/>
      <c r="F374" s="239">
        <v>185</v>
      </c>
      <c r="G374" s="294">
        <f>'Anchor-AI'!L372</f>
        <v>0</v>
      </c>
      <c r="H374" s="295">
        <f>'Anchor-AI'!M372</f>
        <v>0</v>
      </c>
      <c r="I374" s="295">
        <f>'Anchor-AI'!N372</f>
        <v>0</v>
      </c>
      <c r="J374" s="295">
        <f>'Anchor-AI'!O372</f>
        <v>0</v>
      </c>
      <c r="K374" s="295">
        <f>(Summary!$C$63*H374+Summary!$C$64*I374+Summary!$C$65*J374)/Summary!$C$66</f>
        <v>0</v>
      </c>
      <c r="L374" s="295">
        <f>'Anchor-AI'!P372</f>
        <v>0</v>
      </c>
      <c r="M374" s="295">
        <f>'Anchor-AI'!Q372</f>
        <v>0</v>
      </c>
      <c r="N374" s="295">
        <f>'Anchor-AI'!R372</f>
        <v>0</v>
      </c>
      <c r="O374" s="295">
        <f>'Anchor-AI'!S372</f>
        <v>0</v>
      </c>
      <c r="P374" s="295">
        <f>'Anchor-AI'!T372</f>
        <v>0</v>
      </c>
      <c r="Q374" s="295">
        <f>'Anchor-AI'!U372</f>
        <v>0</v>
      </c>
      <c r="R374" s="295">
        <f>'Anchor-AI'!V372</f>
        <v>0</v>
      </c>
      <c r="S374" s="295">
        <f>'Anchor-AI'!W372</f>
        <v>0</v>
      </c>
      <c r="T374" s="295">
        <f>'Anchor-AI'!X372</f>
        <v>0</v>
      </c>
      <c r="U374" s="295">
        <f>10*LOG10(1/((Summary!$C$80/10^(R374/10)+Summary!$C$81/10^(S374/10)+Summary!$C$82/10^(T374/10))/Summary!$C$83))</f>
        <v>0</v>
      </c>
      <c r="V374" s="295">
        <f>'Anchor-AI'!Y372</f>
        <v>0</v>
      </c>
      <c r="W374" s="295">
        <f>'Anchor-AI'!Z372</f>
        <v>0</v>
      </c>
      <c r="X374" s="295">
        <f>'Anchor-AI'!AA372</f>
        <v>0</v>
      </c>
      <c r="Y374" s="357">
        <f>'Anchor-AI'!AB372</f>
        <v>0</v>
      </c>
      <c r="Z374" s="357">
        <f>'Anchor-AI'!AC372</f>
        <v>0</v>
      </c>
      <c r="AA374" s="296">
        <f t="shared" si="30"/>
        <v>0</v>
      </c>
      <c r="AC374" s="170">
        <f>'Test-AI'!L372</f>
        <v>0</v>
      </c>
      <c r="AD374" s="167">
        <f>'Test-AI'!M372</f>
        <v>0</v>
      </c>
      <c r="AE374" s="167">
        <f>'Test-AI'!N372</f>
        <v>0</v>
      </c>
      <c r="AF374" s="167">
        <f>'Test-AI'!O372</f>
        <v>0</v>
      </c>
      <c r="AG374" s="167">
        <f>(Summary!$C$63*AD374+Summary!$C$64*AE374+Summary!$C$65*AF374)/Summary!$C$66</f>
        <v>0</v>
      </c>
      <c r="AH374" s="167">
        <f>'Test-AI'!P372</f>
        <v>0</v>
      </c>
      <c r="AI374" s="167">
        <f>'Test-AI'!Q372</f>
        <v>0</v>
      </c>
      <c r="AJ374" s="167">
        <f>'Test-AI'!R372</f>
        <v>0</v>
      </c>
      <c r="AK374" s="167">
        <f>'Test-AI'!S372</f>
        <v>0</v>
      </c>
      <c r="AL374" s="167">
        <f>'Test-AI'!T372</f>
        <v>0</v>
      </c>
      <c r="AM374" s="167">
        <f>'Test-AI'!U372</f>
        <v>0</v>
      </c>
      <c r="AN374" s="167">
        <f>'Test-AI'!V372</f>
        <v>0</v>
      </c>
      <c r="AO374" s="167">
        <f>'Test-AI'!W372</f>
        <v>0</v>
      </c>
      <c r="AP374" s="167">
        <f>'Test-AI'!X372</f>
        <v>0</v>
      </c>
      <c r="AQ374" s="167">
        <f>10*LOG10(1/((Summary!$C$80/10^(AN374/10)+Summary!$C$81/10^(AO374/10)+Summary!$C$82/10^(AP374/10))/Summary!$C$83))</f>
        <v>0</v>
      </c>
      <c r="AR374" s="167">
        <f>'Test-AI'!Y372</f>
        <v>0</v>
      </c>
      <c r="AS374" s="167">
        <f>'Test-AI'!Z372</f>
        <v>0</v>
      </c>
      <c r="AT374" s="295">
        <f>'Test-AI'!AA372</f>
        <v>0</v>
      </c>
      <c r="AU374" s="357">
        <f>'Test-AI'!AB372</f>
        <v>0</v>
      </c>
      <c r="AV374" s="357">
        <f>'Test-AI'!AC372</f>
        <v>0</v>
      </c>
      <c r="AW374" s="296">
        <f t="shared" si="31"/>
        <v>0</v>
      </c>
      <c r="AX374" s="297" t="e">
        <f t="shared" si="32"/>
        <v>#DIV/0!</v>
      </c>
      <c r="AY374" s="298" t="e">
        <f t="shared" si="33"/>
        <v>#DIV/0!</v>
      </c>
      <c r="AZ374" s="297" t="e">
        <f t="shared" si="34"/>
        <v>#DIV/0!</v>
      </c>
      <c r="BA374" s="345" t="e">
        <f t="shared" si="35"/>
        <v>#DIV/0!</v>
      </c>
      <c r="BB374" s="75"/>
      <c r="BC374" s="75"/>
      <c r="BD374" s="574" t="s">
        <v>46</v>
      </c>
      <c r="BE374" s="549" t="e">
        <f t="array" ref="BE374">bdRateExtend($G372:$G375,H372:H375,$AC372:$AC375,AD372:AD375)</f>
        <v>#VALUE!</v>
      </c>
      <c r="BF374" s="552"/>
      <c r="BG374" s="552"/>
      <c r="BH374" s="552"/>
      <c r="BI374" s="552"/>
      <c r="BJ374" s="552"/>
      <c r="BK374" s="551" t="e">
        <f t="array" ref="BK374">bdRateExtend($G372:$G375,L372:L375,$AC372:$AC375,AH372:AH375)</f>
        <v>#VALUE!</v>
      </c>
      <c r="BL374" s="552"/>
      <c r="BM374" s="551" t="e">
        <f t="array" ref="BM374">bdRateExtend($G372:$G375,M372:M375,$AC372:$AC375,AI372:AI375)</f>
        <v>#VALUE!</v>
      </c>
      <c r="BN374" s="552"/>
      <c r="BO374" s="545" t="e">
        <f t="array" ref="BO374">bdRateExtend($G372:$G375,N372:N375,$AC372:$AC375,AJ372:AJ375,"None", FALSE,1)</f>
        <v>#VALUE!</v>
      </c>
      <c r="BP374" s="541"/>
      <c r="BQ374" s="545" t="e">
        <f t="array" ref="BQ374">bdRateExtend($G372:$G375,O372:O375,$AC372:$AC375,AK372:AK375,"None", FALSE,1)</f>
        <v>#VALUE!</v>
      </c>
      <c r="BR374" s="541"/>
      <c r="BS374" s="551" t="e">
        <f t="array" ref="BS374">bdRateExtend($G372:$G375,P372:P375,$AC372:$AC375,AL372:AL375)</f>
        <v>#VALUE!</v>
      </c>
      <c r="BT374" s="552"/>
      <c r="BU374" s="551" t="e">
        <f t="array" ref="BU374">bdRateExtend($G372:$G375,Q372:Q375,$AC372:$AC375,AM372:AM375)</f>
        <v>#VALUE!</v>
      </c>
      <c r="BV374" s="552"/>
      <c r="BW374" s="551" t="e">
        <f t="array" ref="BW374">bdRateExtend($G372:$G375,R372:R375,$AC372:$AC375,AN372:AN375)</f>
        <v>#VALUE!</v>
      </c>
      <c r="BX374" s="552"/>
      <c r="BY374" s="552"/>
      <c r="BZ374" s="541"/>
      <c r="CA374" s="541"/>
      <c r="CB374" s="552"/>
      <c r="CC374" s="561" t="e">
        <f t="array" ref="CC374">bdCAMBIExtend($G372:$G375,V372:V375,$AC372:$AC375,AR372:AR375)</f>
        <v>#VALUE!</v>
      </c>
      <c r="CD374" s="552"/>
      <c r="CE374" s="554">
        <f t="array" ref="CE374">testVMAFRange($G372:$G375,N372:N375,$AC372:$AC375,AJ372:AJ375)</f>
        <v>0</v>
      </c>
      <c r="CF374" s="541"/>
      <c r="CG374" s="554">
        <f t="array" ref="CG374">testVMAFRange($G372:$G375,O372:O375,$AC372:$AC375,AK372:AK375)</f>
        <v>0</v>
      </c>
      <c r="CH374" s="541"/>
    </row>
    <row r="375" spans="1:86" ht="17" hidden="1" customHeight="1" thickBot="1" x14ac:dyDescent="0.25">
      <c r="A375" s="485"/>
      <c r="B375" s="596"/>
      <c r="C375" s="486"/>
      <c r="D375" s="591"/>
      <c r="E375" s="559"/>
      <c r="F375" s="240">
        <v>210</v>
      </c>
      <c r="G375" s="299">
        <f>'Anchor-AI'!L373</f>
        <v>0</v>
      </c>
      <c r="H375" s="300">
        <f>'Anchor-AI'!M373</f>
        <v>0</v>
      </c>
      <c r="I375" s="300">
        <f>'Anchor-AI'!N373</f>
        <v>0</v>
      </c>
      <c r="J375" s="300">
        <f>'Anchor-AI'!O373</f>
        <v>0</v>
      </c>
      <c r="K375" s="295">
        <f>(Summary!$C$63*H375+Summary!$C$64*I375+Summary!$C$65*J375)/Summary!$C$66</f>
        <v>0</v>
      </c>
      <c r="L375" s="300">
        <f>'Anchor-AI'!P373</f>
        <v>0</v>
      </c>
      <c r="M375" s="300">
        <f>'Anchor-AI'!Q373</f>
        <v>0</v>
      </c>
      <c r="N375" s="300">
        <f>'Anchor-AI'!R373</f>
        <v>0</v>
      </c>
      <c r="O375" s="300">
        <f>'Anchor-AI'!S373</f>
        <v>0</v>
      </c>
      <c r="P375" s="300">
        <f>'Anchor-AI'!T373</f>
        <v>0</v>
      </c>
      <c r="Q375" s="300">
        <f>'Anchor-AI'!U373</f>
        <v>0</v>
      </c>
      <c r="R375" s="300">
        <f>'Anchor-AI'!V373</f>
        <v>0</v>
      </c>
      <c r="S375" s="300">
        <f>'Anchor-AI'!W373</f>
        <v>0</v>
      </c>
      <c r="T375" s="300">
        <f>'Anchor-AI'!X373</f>
        <v>0</v>
      </c>
      <c r="U375" s="300">
        <f>10*LOG10(1/((Summary!$C$80/10^(R375/10)+Summary!$C$81/10^(S375/10)+Summary!$C$82/10^(T375/10))/Summary!$C$83))</f>
        <v>0</v>
      </c>
      <c r="V375" s="300">
        <f>'Anchor-AI'!Y373</f>
        <v>0</v>
      </c>
      <c r="W375" s="300">
        <f>'Anchor-AI'!Z373</f>
        <v>0</v>
      </c>
      <c r="X375" s="300">
        <f>'Anchor-AI'!AA373</f>
        <v>0</v>
      </c>
      <c r="Y375" s="357">
        <f>'Anchor-AI'!AB373</f>
        <v>0</v>
      </c>
      <c r="Z375" s="357">
        <f>'Anchor-AI'!AC373</f>
        <v>0</v>
      </c>
      <c r="AA375" s="301">
        <f t="shared" si="30"/>
        <v>0</v>
      </c>
      <c r="AC375" s="171">
        <f>'Test-AI'!L373</f>
        <v>0</v>
      </c>
      <c r="AD375" s="168">
        <f>'Test-AI'!M373</f>
        <v>0</v>
      </c>
      <c r="AE375" s="168">
        <f>'Test-AI'!N373</f>
        <v>0</v>
      </c>
      <c r="AF375" s="168">
        <f>'Test-AI'!O373</f>
        <v>0</v>
      </c>
      <c r="AG375" s="168">
        <f>(Summary!$C$63*AD375+Summary!$C$64*AE375+Summary!$C$65*AF375)/Summary!$C$66</f>
        <v>0</v>
      </c>
      <c r="AH375" s="168">
        <f>'Test-AI'!P373</f>
        <v>0</v>
      </c>
      <c r="AI375" s="168">
        <f>'Test-AI'!Q373</f>
        <v>0</v>
      </c>
      <c r="AJ375" s="168">
        <f>'Test-AI'!R373</f>
        <v>0</v>
      </c>
      <c r="AK375" s="168">
        <f>'Test-AI'!S373</f>
        <v>0</v>
      </c>
      <c r="AL375" s="168">
        <f>'Test-AI'!T373</f>
        <v>0</v>
      </c>
      <c r="AM375" s="168">
        <f>'Test-AI'!U373</f>
        <v>0</v>
      </c>
      <c r="AN375" s="168">
        <f>'Test-AI'!V373</f>
        <v>0</v>
      </c>
      <c r="AO375" s="168">
        <f>'Test-AI'!W373</f>
        <v>0</v>
      </c>
      <c r="AP375" s="168">
        <f>'Test-AI'!X373</f>
        <v>0</v>
      </c>
      <c r="AQ375" s="168">
        <f>10*LOG10(1/((Summary!$C$80/10^(AN375/10)+Summary!$C$81/10^(AO375/10)+Summary!$C$82/10^(AP375/10))/Summary!$C$83))</f>
        <v>0</v>
      </c>
      <c r="AR375" s="168">
        <f>'Test-AI'!Y373</f>
        <v>0</v>
      </c>
      <c r="AS375" s="168">
        <f>'Test-AI'!Z373</f>
        <v>0</v>
      </c>
      <c r="AT375" s="300">
        <f>'Test-AI'!AA373</f>
        <v>0</v>
      </c>
      <c r="AU375" s="357">
        <f>'Test-AI'!AB373</f>
        <v>0</v>
      </c>
      <c r="AV375" s="357">
        <f>'Test-AI'!AC373</f>
        <v>0</v>
      </c>
      <c r="AW375" s="301">
        <f t="shared" si="31"/>
        <v>0</v>
      </c>
      <c r="AX375" s="302" t="e">
        <f t="shared" si="32"/>
        <v>#DIV/0!</v>
      </c>
      <c r="AY375" s="303" t="e">
        <f t="shared" si="33"/>
        <v>#DIV/0!</v>
      </c>
      <c r="AZ375" s="297" t="e">
        <f t="shared" si="34"/>
        <v>#DIV/0!</v>
      </c>
      <c r="BA375" s="345" t="e">
        <f t="shared" si="35"/>
        <v>#DIV/0!</v>
      </c>
      <c r="BB375" s="75"/>
      <c r="BC375" s="75"/>
      <c r="BD375" s="570"/>
      <c r="BE375" s="550"/>
      <c r="BF375" s="553"/>
      <c r="BG375" s="553"/>
      <c r="BH375" s="553"/>
      <c r="BI375" s="553"/>
      <c r="BJ375" s="553"/>
      <c r="BK375" s="553"/>
      <c r="BL375" s="553"/>
      <c r="BM375" s="553"/>
      <c r="BN375" s="553"/>
      <c r="BO375" s="546"/>
      <c r="BP375" s="544"/>
      <c r="BQ375" s="546"/>
      <c r="BR375" s="544"/>
      <c r="BS375" s="553"/>
      <c r="BT375" s="553"/>
      <c r="BU375" s="553"/>
      <c r="BV375" s="553"/>
      <c r="BW375" s="553"/>
      <c r="BX375" s="553"/>
      <c r="BY375" s="553"/>
      <c r="BZ375" s="544"/>
      <c r="CA375" s="544"/>
      <c r="CB375" s="553"/>
      <c r="CC375" s="553"/>
      <c r="CD375" s="553"/>
      <c r="CE375" s="546"/>
      <c r="CF375" s="544"/>
      <c r="CG375" s="546"/>
      <c r="CH375" s="544"/>
    </row>
    <row r="376" spans="1:86" ht="17" hidden="1" customHeight="1" thickBot="1" x14ac:dyDescent="0.25">
      <c r="A376" s="485"/>
      <c r="B376" s="595" t="s">
        <v>148</v>
      </c>
      <c r="C376" s="586" t="s">
        <v>95</v>
      </c>
      <c r="D376" s="589">
        <v>30</v>
      </c>
      <c r="E376" s="557">
        <v>8</v>
      </c>
      <c r="F376" s="238">
        <v>85</v>
      </c>
      <c r="G376" s="289">
        <f>'Anchor-AI'!L374</f>
        <v>0</v>
      </c>
      <c r="H376" s="290">
        <f>'Anchor-AI'!M374</f>
        <v>0</v>
      </c>
      <c r="I376" s="290">
        <f>'Anchor-AI'!N374</f>
        <v>0</v>
      </c>
      <c r="J376" s="290">
        <f>'Anchor-AI'!O374</f>
        <v>0</v>
      </c>
      <c r="K376" s="290">
        <f>(Summary!$C$63*H376+Summary!$C$64*I376+Summary!$C$65*J376)/Summary!$C$66</f>
        <v>0</v>
      </c>
      <c r="L376" s="290">
        <f>'Anchor-AI'!P374</f>
        <v>0</v>
      </c>
      <c r="M376" s="290">
        <f>'Anchor-AI'!Q374</f>
        <v>0</v>
      </c>
      <c r="N376" s="290">
        <f>'Anchor-AI'!R374</f>
        <v>0</v>
      </c>
      <c r="O376" s="290">
        <f>'Anchor-AI'!S374</f>
        <v>0</v>
      </c>
      <c r="P376" s="290">
        <f>'Anchor-AI'!T374</f>
        <v>0</v>
      </c>
      <c r="Q376" s="290">
        <f>'Anchor-AI'!U374</f>
        <v>0</v>
      </c>
      <c r="R376" s="290">
        <f>'Anchor-AI'!V374</f>
        <v>0</v>
      </c>
      <c r="S376" s="290">
        <f>'Anchor-AI'!W374</f>
        <v>0</v>
      </c>
      <c r="T376" s="290">
        <f>'Anchor-AI'!X374</f>
        <v>0</v>
      </c>
      <c r="U376" s="290">
        <f>10*LOG10(1/((Summary!$C$80/10^(R376/10)+Summary!$C$81/10^(S376/10)+Summary!$C$82/10^(T376/10))/Summary!$C$83))</f>
        <v>0</v>
      </c>
      <c r="V376" s="290">
        <f>'Anchor-AI'!Y374</f>
        <v>0</v>
      </c>
      <c r="W376" s="290">
        <f>'Anchor-AI'!Z374</f>
        <v>0</v>
      </c>
      <c r="X376" s="290">
        <f>'Anchor-AI'!AA374</f>
        <v>0</v>
      </c>
      <c r="Y376" s="360">
        <f>'Anchor-AI'!AB374</f>
        <v>0</v>
      </c>
      <c r="Z376" s="360">
        <f>'Anchor-AI'!AC374</f>
        <v>0</v>
      </c>
      <c r="AA376" s="291">
        <f t="shared" si="30"/>
        <v>0</v>
      </c>
      <c r="AC376" s="169">
        <f>'Test-AI'!L374</f>
        <v>0</v>
      </c>
      <c r="AD376" s="166">
        <f>'Test-AI'!M374</f>
        <v>0</v>
      </c>
      <c r="AE376" s="166">
        <f>'Test-AI'!N374</f>
        <v>0</v>
      </c>
      <c r="AF376" s="166">
        <f>'Test-AI'!O374</f>
        <v>0</v>
      </c>
      <c r="AG376" s="166">
        <f>(Summary!$C$63*AD376+Summary!$C$64*AE376+Summary!$C$65*AF376)/Summary!$C$66</f>
        <v>0</v>
      </c>
      <c r="AH376" s="166">
        <f>'Test-AI'!P374</f>
        <v>0</v>
      </c>
      <c r="AI376" s="166">
        <f>'Test-AI'!Q374</f>
        <v>0</v>
      </c>
      <c r="AJ376" s="166">
        <f>'Test-AI'!R374</f>
        <v>0</v>
      </c>
      <c r="AK376" s="166">
        <f>'Test-AI'!S374</f>
        <v>0</v>
      </c>
      <c r="AL376" s="166">
        <f>'Test-AI'!T374</f>
        <v>0</v>
      </c>
      <c r="AM376" s="166">
        <f>'Test-AI'!U374</f>
        <v>0</v>
      </c>
      <c r="AN376" s="166">
        <f>'Test-AI'!V374</f>
        <v>0</v>
      </c>
      <c r="AO376" s="166">
        <f>'Test-AI'!W374</f>
        <v>0</v>
      </c>
      <c r="AP376" s="166">
        <f>'Test-AI'!X374</f>
        <v>0</v>
      </c>
      <c r="AQ376" s="166">
        <f>10*LOG10(1/((Summary!$C$80/10^(AN376/10)+Summary!$C$81/10^(AO376/10)+Summary!$C$82/10^(AP376/10))/Summary!$C$83))</f>
        <v>0</v>
      </c>
      <c r="AR376" s="166">
        <f>'Test-AI'!Y374</f>
        <v>0</v>
      </c>
      <c r="AS376" s="166">
        <f>'Test-AI'!Z374</f>
        <v>0</v>
      </c>
      <c r="AT376" s="290">
        <f>'Test-AI'!AA374</f>
        <v>0</v>
      </c>
      <c r="AU376" s="356">
        <f>'Test-AI'!AB374</f>
        <v>0</v>
      </c>
      <c r="AV376" s="356">
        <f>'Test-AI'!AC374</f>
        <v>0</v>
      </c>
      <c r="AW376" s="291">
        <f t="shared" si="31"/>
        <v>0</v>
      </c>
      <c r="AX376" s="292" t="e">
        <f t="shared" si="32"/>
        <v>#DIV/0!</v>
      </c>
      <c r="AY376" s="293" t="e">
        <f t="shared" si="33"/>
        <v>#DIV/0!</v>
      </c>
      <c r="AZ376" s="292" t="e">
        <f t="shared" si="34"/>
        <v>#DIV/0!</v>
      </c>
      <c r="BA376" s="344" t="e">
        <f t="shared" si="35"/>
        <v>#DIV/0!</v>
      </c>
      <c r="BB376" s="75"/>
      <c r="BC376" s="75"/>
      <c r="BD376" s="572" t="s">
        <v>39</v>
      </c>
      <c r="BE376" s="549" t="e">
        <f t="array" ref="BE376">bdRateExtend($G376:$G379,H376:H379,$AC376:$AC379,AD376:AD379)</f>
        <v>#VALUE!</v>
      </c>
      <c r="BF376" s="551" t="e">
        <f t="array" ref="BF376">bdRateExtend($G376:$G381,H376:H381,$AC376:$AC381,AD376:AD381)</f>
        <v>#VALUE!</v>
      </c>
      <c r="BG376" s="551" t="e">
        <f t="array" ref="BG376">bdRateExtend($G376:$G381,I376:I381,$AC376:$AC381,AE376:AE381)</f>
        <v>#VALUE!</v>
      </c>
      <c r="BH376" s="551" t="e">
        <f t="array" ref="BH376">bdRateExtend($G376:$G381,J376:J381,$AC376:$AC381,AF376:AF381)</f>
        <v>#VALUE!</v>
      </c>
      <c r="BI376" s="551" t="e">
        <f t="array" ref="BI376">bdRateExtend($G376:$G381,K376:K381,$AC376:$AC381,AG376:AG381)</f>
        <v>#VALUE!</v>
      </c>
      <c r="BJ376" s="575" t="e">
        <f>(Summary!$C$94*BF376+Summary!$C$95*BG376+Summary!$C$96*BH376)/Summary!$C$97</f>
        <v>#VALUE!</v>
      </c>
      <c r="BK376" s="551" t="e">
        <f t="array" ref="BK376">bdRateExtend($G376:$G379,L376:L379,$AC376:$AC379,AH376:AH379)</f>
        <v>#VALUE!</v>
      </c>
      <c r="BL376" s="551" t="e">
        <f t="array" ref="BL376">bdRateExtend($G376:$G381,L376:L381,$AC376:$AC381,AH376:AH381)</f>
        <v>#VALUE!</v>
      </c>
      <c r="BM376" s="551" t="e">
        <f t="array" ref="BM376">bdRateExtend($G376:$G379,M376:M379,$AC376:$AC379,AI376:AI379)</f>
        <v>#VALUE!</v>
      </c>
      <c r="BN376" s="551" t="e">
        <f t="array" ref="BN376">bdRateExtend($G376:$G381,M376:M381,$AC376:$AC381,AI376:AI381)</f>
        <v>#VALUE!</v>
      </c>
      <c r="BO376" s="548" t="e">
        <f t="array" ref="BO376">bdRateExtend($G376:$G379,N376:N379,$AC376:$AC379,AJ376:AJ379,"None", FALSE,1)</f>
        <v>#VALUE!</v>
      </c>
      <c r="BP376" s="585" t="e">
        <f t="array" ref="BP376">bdRateExtend($G376:$G381,N376:N381,$AC376:$AC381,AJ376:AJ381,"None", FALSE,1)</f>
        <v>#VALUE!</v>
      </c>
      <c r="BQ376" s="548" t="e">
        <f t="array" ref="BQ376">bdRateExtend($G376:$G379,O376:O379,$AC376:$AC379,AK376:AK379,"None", FALSE,1)</f>
        <v>#VALUE!</v>
      </c>
      <c r="BR376" s="585" t="e">
        <f t="array" ref="BR376">bdRateExtend($G376:$G381,O376:O381,$AC376:$AC381,AK376:AK381,"None", FALSE,1)</f>
        <v>#VALUE!</v>
      </c>
      <c r="BS376" s="551" t="e">
        <f t="array" ref="BS376">bdRateExtend($G376:$G379,P376:P379,$AC376:$AC379,AL376:AL379)</f>
        <v>#VALUE!</v>
      </c>
      <c r="BT376" s="551" t="e">
        <f t="array" ref="BT376">bdRateExtend($G376:$G381,P376:P381,$AC376:$AC381,AL376:AL381)</f>
        <v>#VALUE!</v>
      </c>
      <c r="BU376" s="551" t="e">
        <f t="array" ref="BU376">bdRateExtend($G376:$G379,Q376:Q379,$AC376:$AC379,AM376:AM379)</f>
        <v>#VALUE!</v>
      </c>
      <c r="BV376" s="551" t="e">
        <f t="array" ref="BV376">bdRateExtend($G376:$G381,Q376:Q381,$AC376:$AC381,AM376:AM381)</f>
        <v>#VALUE!</v>
      </c>
      <c r="BW376" s="551" t="e">
        <f t="array" ref="BW376">bdRateExtend($G376:$G379,R376:R379,$AC376:$AC379,AN376:AN379)</f>
        <v>#VALUE!</v>
      </c>
      <c r="BX376" s="551" t="e">
        <f t="array" ref="BX376">bdRateExtend($G376:$G381,R376:R381,$AC376:$AC381,AN376:AN381)</f>
        <v>#VALUE!</v>
      </c>
      <c r="BY376" s="551" t="e">
        <f t="array" ref="BY376">bdRateExtend($G376:$G381,S376:S381,$AC376:$AC381,AO376:AO381)</f>
        <v>#VALUE!</v>
      </c>
      <c r="BZ376" s="555" t="e">
        <f t="array" ref="BZ376">bdRateExtend($G376:$G381,T376:T381,$AC376:$AC381,AP376:AP381)</f>
        <v>#VALUE!</v>
      </c>
      <c r="CA376" s="555" t="e">
        <f t="array" ref="CA376">bdRateExtend($G376:$G381,U376:U381,$AC376:$AC381,AQ376:AQ381)</f>
        <v>#VALUE!</v>
      </c>
      <c r="CB376" s="575" t="e">
        <f>(Summary!$C$108*BX376+Summary!$C$109*BY376+Summary!$C$110*BZ376)/Summary!$C$111</f>
        <v>#VALUE!</v>
      </c>
      <c r="CC376" s="561" t="e">
        <f t="array" ref="CC376">bdCAMBIExtend($G376:$G379,V376:V379,$AC376:$AC379,AR376:AR379)</f>
        <v>#VALUE!</v>
      </c>
      <c r="CD376" s="561" t="e">
        <f t="array" ref="CD376">bdCAMBIExtend($G376:$G381,V376:V381,$AC376:$AC381,AR376:AR381)</f>
        <v>#VALUE!</v>
      </c>
      <c r="CE376" s="547">
        <f t="array" ref="CE376">testVMAFRange($G376:$G379,N376:N379,$AC376:$AC379,AJ376:AJ379)</f>
        <v>0</v>
      </c>
      <c r="CF376" s="543">
        <f t="array" ref="CF376">testVMAFRange($G376:$G381,N376:N381,$AC376:$AC381,AJ376:AJ381)</f>
        <v>0</v>
      </c>
      <c r="CG376" s="547">
        <f t="array" ref="CG376">testVMAFRange($G376:$G379,O376:O379,$AC376:$AC379,AK376:AK379)</f>
        <v>0</v>
      </c>
      <c r="CH376" s="543">
        <f t="array" ref="CH376">testVMAFRange($G376:$G381,O376:O381,$AC376:$AC381,AK376:AK381)</f>
        <v>0</v>
      </c>
    </row>
    <row r="377" spans="1:86" ht="17" hidden="1" customHeight="1" x14ac:dyDescent="0.2">
      <c r="A377" s="485"/>
      <c r="B377" s="566"/>
      <c r="C377" s="485"/>
      <c r="D377" s="590"/>
      <c r="E377" s="558"/>
      <c r="F377" s="239">
        <v>110</v>
      </c>
      <c r="G377" s="294">
        <f>'Anchor-AI'!L375</f>
        <v>0</v>
      </c>
      <c r="H377" s="295">
        <f>'Anchor-AI'!M375</f>
        <v>0</v>
      </c>
      <c r="I377" s="295">
        <f>'Anchor-AI'!N375</f>
        <v>0</v>
      </c>
      <c r="J377" s="295">
        <f>'Anchor-AI'!O375</f>
        <v>0</v>
      </c>
      <c r="K377" s="295">
        <f>(Summary!$C$63*H377+Summary!$C$64*I377+Summary!$C$65*J377)/Summary!$C$66</f>
        <v>0</v>
      </c>
      <c r="L377" s="295">
        <f>'Anchor-AI'!P375</f>
        <v>0</v>
      </c>
      <c r="M377" s="295">
        <f>'Anchor-AI'!Q375</f>
        <v>0</v>
      </c>
      <c r="N377" s="295">
        <f>'Anchor-AI'!R375</f>
        <v>0</v>
      </c>
      <c r="O377" s="295">
        <f>'Anchor-AI'!S375</f>
        <v>0</v>
      </c>
      <c r="P377" s="295">
        <f>'Anchor-AI'!T375</f>
        <v>0</v>
      </c>
      <c r="Q377" s="295">
        <f>'Anchor-AI'!U375</f>
        <v>0</v>
      </c>
      <c r="R377" s="295">
        <f>'Anchor-AI'!V375</f>
        <v>0</v>
      </c>
      <c r="S377" s="295">
        <f>'Anchor-AI'!W375</f>
        <v>0</v>
      </c>
      <c r="T377" s="295">
        <f>'Anchor-AI'!X375</f>
        <v>0</v>
      </c>
      <c r="U377" s="295">
        <f>10*LOG10(1/((Summary!$C$80/10^(R377/10)+Summary!$C$81/10^(S377/10)+Summary!$C$82/10^(T377/10))/Summary!$C$83))</f>
        <v>0</v>
      </c>
      <c r="V377" s="295">
        <f>'Anchor-AI'!Y375</f>
        <v>0</v>
      </c>
      <c r="W377" s="295">
        <f>'Anchor-AI'!Z375</f>
        <v>0</v>
      </c>
      <c r="X377" s="295">
        <f>'Anchor-AI'!AA375</f>
        <v>0</v>
      </c>
      <c r="Y377" s="357">
        <f>'Anchor-AI'!AB375</f>
        <v>0</v>
      </c>
      <c r="Z377" s="357">
        <f>'Anchor-AI'!AC375</f>
        <v>0</v>
      </c>
      <c r="AA377" s="296">
        <f t="shared" si="30"/>
        <v>0</v>
      </c>
      <c r="AC377" s="170">
        <f>'Test-AI'!L375</f>
        <v>0</v>
      </c>
      <c r="AD377" s="167">
        <f>'Test-AI'!M375</f>
        <v>0</v>
      </c>
      <c r="AE377" s="167">
        <f>'Test-AI'!N375</f>
        <v>0</v>
      </c>
      <c r="AF377" s="167">
        <f>'Test-AI'!O375</f>
        <v>0</v>
      </c>
      <c r="AG377" s="167">
        <f>(Summary!$C$63*AD377+Summary!$C$64*AE377+Summary!$C$65*AF377)/Summary!$C$66</f>
        <v>0</v>
      </c>
      <c r="AH377" s="167">
        <f>'Test-AI'!P375</f>
        <v>0</v>
      </c>
      <c r="AI377" s="167">
        <f>'Test-AI'!Q375</f>
        <v>0</v>
      </c>
      <c r="AJ377" s="167">
        <f>'Test-AI'!R375</f>
        <v>0</v>
      </c>
      <c r="AK377" s="167">
        <f>'Test-AI'!S375</f>
        <v>0</v>
      </c>
      <c r="AL377" s="167">
        <f>'Test-AI'!T375</f>
        <v>0</v>
      </c>
      <c r="AM377" s="167">
        <f>'Test-AI'!U375</f>
        <v>0</v>
      </c>
      <c r="AN377" s="167">
        <f>'Test-AI'!V375</f>
        <v>0</v>
      </c>
      <c r="AO377" s="167">
        <f>'Test-AI'!W375</f>
        <v>0</v>
      </c>
      <c r="AP377" s="167">
        <f>'Test-AI'!X375</f>
        <v>0</v>
      </c>
      <c r="AQ377" s="167">
        <f>10*LOG10(1/((Summary!$C$80/10^(AN377/10)+Summary!$C$81/10^(AO377/10)+Summary!$C$82/10^(AP377/10))/Summary!$C$83))</f>
        <v>0</v>
      </c>
      <c r="AR377" s="167">
        <f>'Test-AI'!Y375</f>
        <v>0</v>
      </c>
      <c r="AS377" s="167">
        <f>'Test-AI'!Z375</f>
        <v>0</v>
      </c>
      <c r="AT377" s="295">
        <f>'Test-AI'!AA375</f>
        <v>0</v>
      </c>
      <c r="AU377" s="357">
        <f>'Test-AI'!AB375</f>
        <v>0</v>
      </c>
      <c r="AV377" s="357">
        <f>'Test-AI'!AC375</f>
        <v>0</v>
      </c>
      <c r="AW377" s="296">
        <f t="shared" si="31"/>
        <v>0</v>
      </c>
      <c r="AX377" s="297" t="e">
        <f t="shared" si="32"/>
        <v>#DIV/0!</v>
      </c>
      <c r="AY377" s="298" t="e">
        <f t="shared" si="33"/>
        <v>#DIV/0!</v>
      </c>
      <c r="AZ377" s="297" t="e">
        <f t="shared" si="34"/>
        <v>#DIV/0!</v>
      </c>
      <c r="BA377" s="345" t="e">
        <f t="shared" si="35"/>
        <v>#DIV/0!</v>
      </c>
      <c r="BB377" s="75"/>
      <c r="BC377" s="75"/>
      <c r="BD377" s="565"/>
      <c r="BE377" s="550"/>
      <c r="BF377" s="552"/>
      <c r="BG377" s="552"/>
      <c r="BH377" s="552"/>
      <c r="BI377" s="552"/>
      <c r="BJ377" s="552"/>
      <c r="BK377" s="553"/>
      <c r="BL377" s="552"/>
      <c r="BM377" s="553"/>
      <c r="BN377" s="552"/>
      <c r="BO377" s="546"/>
      <c r="BP377" s="541"/>
      <c r="BQ377" s="546"/>
      <c r="BR377" s="541"/>
      <c r="BS377" s="553"/>
      <c r="BT377" s="552"/>
      <c r="BU377" s="553"/>
      <c r="BV377" s="552"/>
      <c r="BW377" s="553"/>
      <c r="BX377" s="552"/>
      <c r="BY377" s="552"/>
      <c r="BZ377" s="541"/>
      <c r="CA377" s="541"/>
      <c r="CB377" s="552"/>
      <c r="CC377" s="553"/>
      <c r="CD377" s="552"/>
      <c r="CE377" s="546"/>
      <c r="CF377" s="541"/>
      <c r="CG377" s="546"/>
      <c r="CH377" s="541"/>
    </row>
    <row r="378" spans="1:86" ht="17" hidden="1" customHeight="1" x14ac:dyDescent="0.2">
      <c r="A378" s="485"/>
      <c r="B378" s="566"/>
      <c r="C378" s="485"/>
      <c r="D378" s="590"/>
      <c r="E378" s="558"/>
      <c r="F378" s="239">
        <v>135</v>
      </c>
      <c r="G378" s="294">
        <f>'Anchor-AI'!L376</f>
        <v>0</v>
      </c>
      <c r="H378" s="295">
        <f>'Anchor-AI'!M376</f>
        <v>0</v>
      </c>
      <c r="I378" s="295">
        <f>'Anchor-AI'!N376</f>
        <v>0</v>
      </c>
      <c r="J378" s="295">
        <f>'Anchor-AI'!O376</f>
        <v>0</v>
      </c>
      <c r="K378" s="295">
        <f>(Summary!$C$63*H378+Summary!$C$64*I378+Summary!$C$65*J378)/Summary!$C$66</f>
        <v>0</v>
      </c>
      <c r="L378" s="295">
        <f>'Anchor-AI'!P376</f>
        <v>0</v>
      </c>
      <c r="M378" s="295">
        <f>'Anchor-AI'!Q376</f>
        <v>0</v>
      </c>
      <c r="N378" s="295">
        <f>'Anchor-AI'!R376</f>
        <v>0</v>
      </c>
      <c r="O378" s="295">
        <f>'Anchor-AI'!S376</f>
        <v>0</v>
      </c>
      <c r="P378" s="295">
        <f>'Anchor-AI'!T376</f>
        <v>0</v>
      </c>
      <c r="Q378" s="295">
        <f>'Anchor-AI'!U376</f>
        <v>0</v>
      </c>
      <c r="R378" s="295">
        <f>'Anchor-AI'!V376</f>
        <v>0</v>
      </c>
      <c r="S378" s="295">
        <f>'Anchor-AI'!W376</f>
        <v>0</v>
      </c>
      <c r="T378" s="295">
        <f>'Anchor-AI'!X376</f>
        <v>0</v>
      </c>
      <c r="U378" s="295">
        <f>10*LOG10(1/((Summary!$C$80/10^(R378/10)+Summary!$C$81/10^(S378/10)+Summary!$C$82/10^(T378/10))/Summary!$C$83))</f>
        <v>0</v>
      </c>
      <c r="V378" s="295">
        <f>'Anchor-AI'!Y376</f>
        <v>0</v>
      </c>
      <c r="W378" s="295">
        <f>'Anchor-AI'!Z376</f>
        <v>0</v>
      </c>
      <c r="X378" s="295">
        <f>'Anchor-AI'!AA376</f>
        <v>0</v>
      </c>
      <c r="Y378" s="357">
        <f>'Anchor-AI'!AB376</f>
        <v>0</v>
      </c>
      <c r="Z378" s="357">
        <f>'Anchor-AI'!AC376</f>
        <v>0</v>
      </c>
      <c r="AA378" s="296">
        <f t="shared" si="30"/>
        <v>0</v>
      </c>
      <c r="AC378" s="170">
        <f>'Test-AI'!L376</f>
        <v>0</v>
      </c>
      <c r="AD378" s="167">
        <f>'Test-AI'!M376</f>
        <v>0</v>
      </c>
      <c r="AE378" s="167">
        <f>'Test-AI'!N376</f>
        <v>0</v>
      </c>
      <c r="AF378" s="167">
        <f>'Test-AI'!O376</f>
        <v>0</v>
      </c>
      <c r="AG378" s="167">
        <f>(Summary!$C$63*AD378+Summary!$C$64*AE378+Summary!$C$65*AF378)/Summary!$C$66</f>
        <v>0</v>
      </c>
      <c r="AH378" s="167">
        <f>'Test-AI'!P376</f>
        <v>0</v>
      </c>
      <c r="AI378" s="167">
        <f>'Test-AI'!Q376</f>
        <v>0</v>
      </c>
      <c r="AJ378" s="167">
        <f>'Test-AI'!R376</f>
        <v>0</v>
      </c>
      <c r="AK378" s="167">
        <f>'Test-AI'!S376</f>
        <v>0</v>
      </c>
      <c r="AL378" s="167">
        <f>'Test-AI'!T376</f>
        <v>0</v>
      </c>
      <c r="AM378" s="167">
        <f>'Test-AI'!U376</f>
        <v>0</v>
      </c>
      <c r="AN378" s="167">
        <f>'Test-AI'!V376</f>
        <v>0</v>
      </c>
      <c r="AO378" s="167">
        <f>'Test-AI'!W376</f>
        <v>0</v>
      </c>
      <c r="AP378" s="167">
        <f>'Test-AI'!X376</f>
        <v>0</v>
      </c>
      <c r="AQ378" s="167">
        <f>10*LOG10(1/((Summary!$C$80/10^(AN378/10)+Summary!$C$81/10^(AO378/10)+Summary!$C$82/10^(AP378/10))/Summary!$C$83))</f>
        <v>0</v>
      </c>
      <c r="AR378" s="167">
        <f>'Test-AI'!Y376</f>
        <v>0</v>
      </c>
      <c r="AS378" s="167">
        <f>'Test-AI'!Z376</f>
        <v>0</v>
      </c>
      <c r="AT378" s="295">
        <f>'Test-AI'!AA376</f>
        <v>0</v>
      </c>
      <c r="AU378" s="357">
        <f>'Test-AI'!AB376</f>
        <v>0</v>
      </c>
      <c r="AV378" s="357">
        <f>'Test-AI'!AC376</f>
        <v>0</v>
      </c>
      <c r="AW378" s="296">
        <f t="shared" si="31"/>
        <v>0</v>
      </c>
      <c r="AX378" s="297" t="e">
        <f t="shared" si="32"/>
        <v>#DIV/0!</v>
      </c>
      <c r="AY378" s="298" t="e">
        <f t="shared" si="33"/>
        <v>#DIV/0!</v>
      </c>
      <c r="AZ378" s="297" t="e">
        <f t="shared" si="34"/>
        <v>#DIV/0!</v>
      </c>
      <c r="BA378" s="345" t="e">
        <f t="shared" si="35"/>
        <v>#DIV/0!</v>
      </c>
      <c r="BB378" s="75"/>
      <c r="BC378" s="75"/>
      <c r="BD378" s="573" t="s">
        <v>147</v>
      </c>
      <c r="BE378" s="549" t="e">
        <f t="array" ref="BE378">bdRateExtend($G377:$G380,H377:H380,$AC377:$AC380,AD377:AD380)</f>
        <v>#VALUE!</v>
      </c>
      <c r="BF378" s="552"/>
      <c r="BG378" s="552"/>
      <c r="BH378" s="552"/>
      <c r="BI378" s="552"/>
      <c r="BJ378" s="552"/>
      <c r="BK378" s="551" t="e">
        <f t="array" ref="BK378">bdRateExtend($G377:$G380,L377:L380,$AC377:$AC380,AH377:AH380)</f>
        <v>#VALUE!</v>
      </c>
      <c r="BL378" s="552"/>
      <c r="BM378" s="551" t="e">
        <f t="array" ref="BM378">bdRateExtend($G377:$G380,M377:M380,$AC377:$AC380,AI377:AI380)</f>
        <v>#VALUE!</v>
      </c>
      <c r="BN378" s="552"/>
      <c r="BO378" s="545" t="e">
        <f t="array" ref="BO378">bdRateExtend($G377:$G380,N377:N380,$AC377:$AC380,AJ377:AJ380,"None", FALSE,1)</f>
        <v>#VALUE!</v>
      </c>
      <c r="BP378" s="541"/>
      <c r="BQ378" s="545" t="e">
        <f t="array" ref="BQ378">bdRateExtend($G377:$G380,O377:O380,$AC377:$AC380,AK377:AK380,"None", FALSE,1)</f>
        <v>#VALUE!</v>
      </c>
      <c r="BR378" s="541"/>
      <c r="BS378" s="551" t="e">
        <f t="array" ref="BS378">bdRateExtend($G377:$G380,P377:P380,$AC377:$AC380,AL377:AL380)</f>
        <v>#VALUE!</v>
      </c>
      <c r="BT378" s="552"/>
      <c r="BU378" s="551" t="e">
        <f t="array" ref="BU378">bdRateExtend($G377:$G380,Q377:Q380,$AC377:$AC380,AM377:AM380)</f>
        <v>#VALUE!</v>
      </c>
      <c r="BV378" s="552"/>
      <c r="BW378" s="551" t="e">
        <f t="array" ref="BW378">bdRateExtend($G377:$G380,R377:R380,$AC377:$AC380,AN377:AN380)</f>
        <v>#VALUE!</v>
      </c>
      <c r="BX378" s="552"/>
      <c r="BY378" s="552"/>
      <c r="BZ378" s="541"/>
      <c r="CA378" s="541"/>
      <c r="CB378" s="552"/>
      <c r="CC378" s="561" t="e">
        <f t="array" ref="CC378">bdCAMBIExtend($G377:$G380,V377:V380,$AC377:$AC380,AR377:AR380)</f>
        <v>#VALUE!</v>
      </c>
      <c r="CD378" s="552"/>
      <c r="CE378" s="554">
        <f t="array" ref="CE378">testVMAFRange($G377:$G380,N377:N380,$AC377:$AC380,AJ377:AJ380)</f>
        <v>0</v>
      </c>
      <c r="CF378" s="541"/>
      <c r="CG378" s="554">
        <f t="array" ref="CG378">testVMAFRange($G377:$G380,O377:O380,$AC377:$AC380,AK377:AK380)</f>
        <v>0</v>
      </c>
      <c r="CH378" s="541"/>
    </row>
    <row r="379" spans="1:86" ht="17" hidden="1" customHeight="1" x14ac:dyDescent="0.2">
      <c r="A379" s="485"/>
      <c r="B379" s="566"/>
      <c r="C379" s="485"/>
      <c r="D379" s="590"/>
      <c r="E379" s="558"/>
      <c r="F379" s="239">
        <v>160</v>
      </c>
      <c r="G379" s="294">
        <f>'Anchor-AI'!L377</f>
        <v>0</v>
      </c>
      <c r="H379" s="295">
        <f>'Anchor-AI'!M377</f>
        <v>0</v>
      </c>
      <c r="I379" s="295">
        <f>'Anchor-AI'!N377</f>
        <v>0</v>
      </c>
      <c r="J379" s="295">
        <f>'Anchor-AI'!O377</f>
        <v>0</v>
      </c>
      <c r="K379" s="295">
        <f>(Summary!$C$63*H379+Summary!$C$64*I379+Summary!$C$65*J379)/Summary!$C$66</f>
        <v>0</v>
      </c>
      <c r="L379" s="295">
        <f>'Anchor-AI'!P377</f>
        <v>0</v>
      </c>
      <c r="M379" s="295">
        <f>'Anchor-AI'!Q377</f>
        <v>0</v>
      </c>
      <c r="N379" s="295">
        <f>'Anchor-AI'!R377</f>
        <v>0</v>
      </c>
      <c r="O379" s="295">
        <f>'Anchor-AI'!S377</f>
        <v>0</v>
      </c>
      <c r="P379" s="295">
        <f>'Anchor-AI'!T377</f>
        <v>0</v>
      </c>
      <c r="Q379" s="295">
        <f>'Anchor-AI'!U377</f>
        <v>0</v>
      </c>
      <c r="R379" s="295">
        <f>'Anchor-AI'!V377</f>
        <v>0</v>
      </c>
      <c r="S379" s="295">
        <f>'Anchor-AI'!W377</f>
        <v>0</v>
      </c>
      <c r="T379" s="295">
        <f>'Anchor-AI'!X377</f>
        <v>0</v>
      </c>
      <c r="U379" s="295">
        <f>10*LOG10(1/((Summary!$C$80/10^(R379/10)+Summary!$C$81/10^(S379/10)+Summary!$C$82/10^(T379/10))/Summary!$C$83))</f>
        <v>0</v>
      </c>
      <c r="V379" s="295">
        <f>'Anchor-AI'!Y377</f>
        <v>0</v>
      </c>
      <c r="W379" s="295">
        <f>'Anchor-AI'!Z377</f>
        <v>0</v>
      </c>
      <c r="X379" s="295">
        <f>'Anchor-AI'!AA377</f>
        <v>0</v>
      </c>
      <c r="Y379" s="357">
        <f>'Anchor-AI'!AB377</f>
        <v>0</v>
      </c>
      <c r="Z379" s="357">
        <f>'Anchor-AI'!AC377</f>
        <v>0</v>
      </c>
      <c r="AA379" s="296">
        <f t="shared" si="30"/>
        <v>0</v>
      </c>
      <c r="AC379" s="170">
        <f>'Test-AI'!L377</f>
        <v>0</v>
      </c>
      <c r="AD379" s="167">
        <f>'Test-AI'!M377</f>
        <v>0</v>
      </c>
      <c r="AE379" s="167">
        <f>'Test-AI'!N377</f>
        <v>0</v>
      </c>
      <c r="AF379" s="167">
        <f>'Test-AI'!O377</f>
        <v>0</v>
      </c>
      <c r="AG379" s="167">
        <f>(Summary!$C$63*AD379+Summary!$C$64*AE379+Summary!$C$65*AF379)/Summary!$C$66</f>
        <v>0</v>
      </c>
      <c r="AH379" s="167">
        <f>'Test-AI'!P377</f>
        <v>0</v>
      </c>
      <c r="AI379" s="167">
        <f>'Test-AI'!Q377</f>
        <v>0</v>
      </c>
      <c r="AJ379" s="167">
        <f>'Test-AI'!R377</f>
        <v>0</v>
      </c>
      <c r="AK379" s="167">
        <f>'Test-AI'!S377</f>
        <v>0</v>
      </c>
      <c r="AL379" s="167">
        <f>'Test-AI'!T377</f>
        <v>0</v>
      </c>
      <c r="AM379" s="167">
        <f>'Test-AI'!U377</f>
        <v>0</v>
      </c>
      <c r="AN379" s="167">
        <f>'Test-AI'!V377</f>
        <v>0</v>
      </c>
      <c r="AO379" s="167">
        <f>'Test-AI'!W377</f>
        <v>0</v>
      </c>
      <c r="AP379" s="167">
        <f>'Test-AI'!X377</f>
        <v>0</v>
      </c>
      <c r="AQ379" s="167">
        <f>10*LOG10(1/((Summary!$C$80/10^(AN379/10)+Summary!$C$81/10^(AO379/10)+Summary!$C$82/10^(AP379/10))/Summary!$C$83))</f>
        <v>0</v>
      </c>
      <c r="AR379" s="167">
        <f>'Test-AI'!Y377</f>
        <v>0</v>
      </c>
      <c r="AS379" s="167">
        <f>'Test-AI'!Z377</f>
        <v>0</v>
      </c>
      <c r="AT379" s="295">
        <f>'Test-AI'!AA377</f>
        <v>0</v>
      </c>
      <c r="AU379" s="357">
        <f>'Test-AI'!AB377</f>
        <v>0</v>
      </c>
      <c r="AV379" s="357">
        <f>'Test-AI'!AC377</f>
        <v>0</v>
      </c>
      <c r="AW379" s="296">
        <f t="shared" si="31"/>
        <v>0</v>
      </c>
      <c r="AX379" s="297" t="e">
        <f t="shared" si="32"/>
        <v>#DIV/0!</v>
      </c>
      <c r="AY379" s="298" t="e">
        <f t="shared" si="33"/>
        <v>#DIV/0!</v>
      </c>
      <c r="AZ379" s="297" t="e">
        <f t="shared" si="34"/>
        <v>#DIV/0!</v>
      </c>
      <c r="BA379" s="345" t="e">
        <f t="shared" si="35"/>
        <v>#DIV/0!</v>
      </c>
      <c r="BB379" s="75"/>
      <c r="BC379" s="75"/>
      <c r="BD379" s="565"/>
      <c r="BE379" s="550"/>
      <c r="BF379" s="552"/>
      <c r="BG379" s="552"/>
      <c r="BH379" s="552"/>
      <c r="BI379" s="552"/>
      <c r="BJ379" s="552"/>
      <c r="BK379" s="553"/>
      <c r="BL379" s="552"/>
      <c r="BM379" s="553"/>
      <c r="BN379" s="552"/>
      <c r="BO379" s="546"/>
      <c r="BP379" s="541"/>
      <c r="BQ379" s="546"/>
      <c r="BR379" s="541"/>
      <c r="BS379" s="553"/>
      <c r="BT379" s="552"/>
      <c r="BU379" s="553"/>
      <c r="BV379" s="552"/>
      <c r="BW379" s="553"/>
      <c r="BX379" s="552"/>
      <c r="BY379" s="552"/>
      <c r="BZ379" s="541"/>
      <c r="CA379" s="541"/>
      <c r="CB379" s="552"/>
      <c r="CC379" s="553"/>
      <c r="CD379" s="552"/>
      <c r="CE379" s="546"/>
      <c r="CF379" s="541"/>
      <c r="CG379" s="546"/>
      <c r="CH379" s="541"/>
    </row>
    <row r="380" spans="1:86" ht="17" hidden="1" customHeight="1" thickBot="1" x14ac:dyDescent="0.25">
      <c r="A380" s="485"/>
      <c r="B380" s="566"/>
      <c r="C380" s="485"/>
      <c r="D380" s="590"/>
      <c r="E380" s="558"/>
      <c r="F380" s="239">
        <v>185</v>
      </c>
      <c r="G380" s="294">
        <f>'Anchor-AI'!L378</f>
        <v>0</v>
      </c>
      <c r="H380" s="295">
        <f>'Anchor-AI'!M378</f>
        <v>0</v>
      </c>
      <c r="I380" s="295">
        <f>'Anchor-AI'!N378</f>
        <v>0</v>
      </c>
      <c r="J380" s="295">
        <f>'Anchor-AI'!O378</f>
        <v>0</v>
      </c>
      <c r="K380" s="295">
        <f>(Summary!$C$63*H380+Summary!$C$64*I380+Summary!$C$65*J380)/Summary!$C$66</f>
        <v>0</v>
      </c>
      <c r="L380" s="295">
        <f>'Anchor-AI'!P378</f>
        <v>0</v>
      </c>
      <c r="M380" s="295">
        <f>'Anchor-AI'!Q378</f>
        <v>0</v>
      </c>
      <c r="N380" s="295">
        <f>'Anchor-AI'!R378</f>
        <v>0</v>
      </c>
      <c r="O380" s="295">
        <f>'Anchor-AI'!S378</f>
        <v>0</v>
      </c>
      <c r="P380" s="295">
        <f>'Anchor-AI'!T378</f>
        <v>0</v>
      </c>
      <c r="Q380" s="295">
        <f>'Anchor-AI'!U378</f>
        <v>0</v>
      </c>
      <c r="R380" s="295">
        <f>'Anchor-AI'!V378</f>
        <v>0</v>
      </c>
      <c r="S380" s="295">
        <f>'Anchor-AI'!W378</f>
        <v>0</v>
      </c>
      <c r="T380" s="295">
        <f>'Anchor-AI'!X378</f>
        <v>0</v>
      </c>
      <c r="U380" s="295">
        <f>10*LOG10(1/((Summary!$C$80/10^(R380/10)+Summary!$C$81/10^(S380/10)+Summary!$C$82/10^(T380/10))/Summary!$C$83))</f>
        <v>0</v>
      </c>
      <c r="V380" s="295">
        <f>'Anchor-AI'!Y378</f>
        <v>0</v>
      </c>
      <c r="W380" s="295">
        <f>'Anchor-AI'!Z378</f>
        <v>0</v>
      </c>
      <c r="X380" s="295">
        <f>'Anchor-AI'!AA378</f>
        <v>0</v>
      </c>
      <c r="Y380" s="357">
        <f>'Anchor-AI'!AB378</f>
        <v>0</v>
      </c>
      <c r="Z380" s="357">
        <f>'Anchor-AI'!AC378</f>
        <v>0</v>
      </c>
      <c r="AA380" s="296">
        <f t="shared" si="30"/>
        <v>0</v>
      </c>
      <c r="AC380" s="170">
        <f>'Test-AI'!L378</f>
        <v>0</v>
      </c>
      <c r="AD380" s="167">
        <f>'Test-AI'!M378</f>
        <v>0</v>
      </c>
      <c r="AE380" s="167">
        <f>'Test-AI'!N378</f>
        <v>0</v>
      </c>
      <c r="AF380" s="167">
        <f>'Test-AI'!O378</f>
        <v>0</v>
      </c>
      <c r="AG380" s="167">
        <f>(Summary!$C$63*AD380+Summary!$C$64*AE380+Summary!$C$65*AF380)/Summary!$C$66</f>
        <v>0</v>
      </c>
      <c r="AH380" s="167">
        <f>'Test-AI'!P378</f>
        <v>0</v>
      </c>
      <c r="AI380" s="167">
        <f>'Test-AI'!Q378</f>
        <v>0</v>
      </c>
      <c r="AJ380" s="167">
        <f>'Test-AI'!R378</f>
        <v>0</v>
      </c>
      <c r="AK380" s="167">
        <f>'Test-AI'!S378</f>
        <v>0</v>
      </c>
      <c r="AL380" s="167">
        <f>'Test-AI'!T378</f>
        <v>0</v>
      </c>
      <c r="AM380" s="167">
        <f>'Test-AI'!U378</f>
        <v>0</v>
      </c>
      <c r="AN380" s="167">
        <f>'Test-AI'!V378</f>
        <v>0</v>
      </c>
      <c r="AO380" s="167">
        <f>'Test-AI'!W378</f>
        <v>0</v>
      </c>
      <c r="AP380" s="167">
        <f>'Test-AI'!X378</f>
        <v>0</v>
      </c>
      <c r="AQ380" s="167">
        <f>10*LOG10(1/((Summary!$C$80/10^(AN380/10)+Summary!$C$81/10^(AO380/10)+Summary!$C$82/10^(AP380/10))/Summary!$C$83))</f>
        <v>0</v>
      </c>
      <c r="AR380" s="167">
        <f>'Test-AI'!Y378</f>
        <v>0</v>
      </c>
      <c r="AS380" s="167">
        <f>'Test-AI'!Z378</f>
        <v>0</v>
      </c>
      <c r="AT380" s="295">
        <f>'Test-AI'!AA378</f>
        <v>0</v>
      </c>
      <c r="AU380" s="357">
        <f>'Test-AI'!AB378</f>
        <v>0</v>
      </c>
      <c r="AV380" s="357">
        <f>'Test-AI'!AC378</f>
        <v>0</v>
      </c>
      <c r="AW380" s="296">
        <f t="shared" si="31"/>
        <v>0</v>
      </c>
      <c r="AX380" s="297" t="e">
        <f t="shared" si="32"/>
        <v>#DIV/0!</v>
      </c>
      <c r="AY380" s="298" t="e">
        <f t="shared" si="33"/>
        <v>#DIV/0!</v>
      </c>
      <c r="AZ380" s="297" t="e">
        <f t="shared" si="34"/>
        <v>#DIV/0!</v>
      </c>
      <c r="BA380" s="345" t="e">
        <f t="shared" si="35"/>
        <v>#DIV/0!</v>
      </c>
      <c r="BB380" s="75"/>
      <c r="BC380" s="75"/>
      <c r="BD380" s="574" t="s">
        <v>46</v>
      </c>
      <c r="BE380" s="549" t="e">
        <f t="array" ref="BE380">bdRateExtend($G378:$G381,H378:H381,$AC378:$AC381,AD378:AD381)</f>
        <v>#VALUE!</v>
      </c>
      <c r="BF380" s="552"/>
      <c r="BG380" s="552"/>
      <c r="BH380" s="552"/>
      <c r="BI380" s="552"/>
      <c r="BJ380" s="552"/>
      <c r="BK380" s="551" t="e">
        <f t="array" ref="BK380">bdRateExtend($G378:$G381,L378:L381,$AC378:$AC381,AH378:AH381)</f>
        <v>#VALUE!</v>
      </c>
      <c r="BL380" s="552"/>
      <c r="BM380" s="551" t="e">
        <f t="array" ref="BM380">bdRateExtend($G378:$G381,M378:M381,$AC378:$AC381,AI378:AI381)</f>
        <v>#VALUE!</v>
      </c>
      <c r="BN380" s="552"/>
      <c r="BO380" s="545" t="e">
        <f t="array" ref="BO380">bdRateExtend($G378:$G381,N378:N381,$AC378:$AC381,AJ378:AJ381,"None", FALSE,1)</f>
        <v>#VALUE!</v>
      </c>
      <c r="BP380" s="541"/>
      <c r="BQ380" s="545" t="e">
        <f t="array" ref="BQ380">bdRateExtend($G378:$G381,O378:O381,$AC378:$AC381,AK378:AK381,"None", FALSE,1)</f>
        <v>#VALUE!</v>
      </c>
      <c r="BR380" s="541"/>
      <c r="BS380" s="551" t="e">
        <f t="array" ref="BS380">bdRateExtend($G378:$G381,P378:P381,$AC378:$AC381,AL378:AL381)</f>
        <v>#VALUE!</v>
      </c>
      <c r="BT380" s="552"/>
      <c r="BU380" s="551" t="e">
        <f t="array" ref="BU380">bdRateExtend($G378:$G381,Q378:Q381,$AC378:$AC381,AM378:AM381)</f>
        <v>#VALUE!</v>
      </c>
      <c r="BV380" s="552"/>
      <c r="BW380" s="551" t="e">
        <f t="array" ref="BW380">bdRateExtend($G378:$G381,R378:R381,$AC378:$AC381,AN378:AN381)</f>
        <v>#VALUE!</v>
      </c>
      <c r="BX380" s="552"/>
      <c r="BY380" s="552"/>
      <c r="BZ380" s="541"/>
      <c r="CA380" s="541"/>
      <c r="CB380" s="552"/>
      <c r="CC380" s="561" t="e">
        <f t="array" ref="CC380">bdCAMBIExtend($G378:$G381,V378:V381,$AC378:$AC381,AR378:AR381)</f>
        <v>#VALUE!</v>
      </c>
      <c r="CD380" s="552"/>
      <c r="CE380" s="554">
        <f t="array" ref="CE380">testVMAFRange($G378:$G381,N378:N381,$AC378:$AC381,AJ378:AJ381)</f>
        <v>0</v>
      </c>
      <c r="CF380" s="541"/>
      <c r="CG380" s="554">
        <f t="array" ref="CG380">testVMAFRange($G378:$G381,O378:O381,$AC378:$AC381,AK378:AK381)</f>
        <v>0</v>
      </c>
      <c r="CH380" s="541"/>
    </row>
    <row r="381" spans="1:86" ht="17" hidden="1" customHeight="1" thickBot="1" x14ac:dyDescent="0.25">
      <c r="A381" s="485"/>
      <c r="B381" s="596"/>
      <c r="C381" s="486"/>
      <c r="D381" s="591"/>
      <c r="E381" s="559"/>
      <c r="F381" s="240">
        <v>210</v>
      </c>
      <c r="G381" s="299">
        <f>'Anchor-AI'!L379</f>
        <v>0</v>
      </c>
      <c r="H381" s="300">
        <f>'Anchor-AI'!M379</f>
        <v>0</v>
      </c>
      <c r="I381" s="300">
        <f>'Anchor-AI'!N379</f>
        <v>0</v>
      </c>
      <c r="J381" s="300">
        <f>'Anchor-AI'!O379</f>
        <v>0</v>
      </c>
      <c r="K381" s="295">
        <f>(Summary!$C$63*H381+Summary!$C$64*I381+Summary!$C$65*J381)/Summary!$C$66</f>
        <v>0</v>
      </c>
      <c r="L381" s="300">
        <f>'Anchor-AI'!P379</f>
        <v>0</v>
      </c>
      <c r="M381" s="300">
        <f>'Anchor-AI'!Q379</f>
        <v>0</v>
      </c>
      <c r="N381" s="300">
        <f>'Anchor-AI'!R379</f>
        <v>0</v>
      </c>
      <c r="O381" s="300">
        <f>'Anchor-AI'!S379</f>
        <v>0</v>
      </c>
      <c r="P381" s="300">
        <f>'Anchor-AI'!T379</f>
        <v>0</v>
      </c>
      <c r="Q381" s="300">
        <f>'Anchor-AI'!U379</f>
        <v>0</v>
      </c>
      <c r="R381" s="300">
        <f>'Anchor-AI'!V379</f>
        <v>0</v>
      </c>
      <c r="S381" s="300">
        <f>'Anchor-AI'!W379</f>
        <v>0</v>
      </c>
      <c r="T381" s="300">
        <f>'Anchor-AI'!X379</f>
        <v>0</v>
      </c>
      <c r="U381" s="300">
        <f>10*LOG10(1/((Summary!$C$80/10^(R381/10)+Summary!$C$81/10^(S381/10)+Summary!$C$82/10^(T381/10))/Summary!$C$83))</f>
        <v>0</v>
      </c>
      <c r="V381" s="300">
        <f>'Anchor-AI'!Y379</f>
        <v>0</v>
      </c>
      <c r="W381" s="300">
        <f>'Anchor-AI'!Z379</f>
        <v>0</v>
      </c>
      <c r="X381" s="300">
        <f>'Anchor-AI'!AA379</f>
        <v>0</v>
      </c>
      <c r="Y381" s="357">
        <f>'Anchor-AI'!AB379</f>
        <v>0</v>
      </c>
      <c r="Z381" s="357">
        <f>'Anchor-AI'!AC379</f>
        <v>0</v>
      </c>
      <c r="AA381" s="301">
        <f t="shared" si="30"/>
        <v>0</v>
      </c>
      <c r="AC381" s="171">
        <f>'Test-AI'!L379</f>
        <v>0</v>
      </c>
      <c r="AD381" s="168">
        <f>'Test-AI'!M379</f>
        <v>0</v>
      </c>
      <c r="AE381" s="168">
        <f>'Test-AI'!N379</f>
        <v>0</v>
      </c>
      <c r="AF381" s="168">
        <f>'Test-AI'!O379</f>
        <v>0</v>
      </c>
      <c r="AG381" s="168">
        <f>(Summary!$C$63*AD381+Summary!$C$64*AE381+Summary!$C$65*AF381)/Summary!$C$66</f>
        <v>0</v>
      </c>
      <c r="AH381" s="168">
        <f>'Test-AI'!P379</f>
        <v>0</v>
      </c>
      <c r="AI381" s="168">
        <f>'Test-AI'!Q379</f>
        <v>0</v>
      </c>
      <c r="AJ381" s="168">
        <f>'Test-AI'!R379</f>
        <v>0</v>
      </c>
      <c r="AK381" s="168">
        <f>'Test-AI'!S379</f>
        <v>0</v>
      </c>
      <c r="AL381" s="168">
        <f>'Test-AI'!T379</f>
        <v>0</v>
      </c>
      <c r="AM381" s="168">
        <f>'Test-AI'!U379</f>
        <v>0</v>
      </c>
      <c r="AN381" s="168">
        <f>'Test-AI'!V379</f>
        <v>0</v>
      </c>
      <c r="AO381" s="168">
        <f>'Test-AI'!W379</f>
        <v>0</v>
      </c>
      <c r="AP381" s="168">
        <f>'Test-AI'!X379</f>
        <v>0</v>
      </c>
      <c r="AQ381" s="168">
        <f>10*LOG10(1/((Summary!$C$80/10^(AN381/10)+Summary!$C$81/10^(AO381/10)+Summary!$C$82/10^(AP381/10))/Summary!$C$83))</f>
        <v>0</v>
      </c>
      <c r="AR381" s="168">
        <f>'Test-AI'!Y379</f>
        <v>0</v>
      </c>
      <c r="AS381" s="168">
        <f>'Test-AI'!Z379</f>
        <v>0</v>
      </c>
      <c r="AT381" s="300">
        <f>'Test-AI'!AA379</f>
        <v>0</v>
      </c>
      <c r="AU381" s="357">
        <f>'Test-AI'!AB379</f>
        <v>0</v>
      </c>
      <c r="AV381" s="357">
        <f>'Test-AI'!AC379</f>
        <v>0</v>
      </c>
      <c r="AW381" s="301">
        <f t="shared" si="31"/>
        <v>0</v>
      </c>
      <c r="AX381" s="302" t="e">
        <f t="shared" si="32"/>
        <v>#DIV/0!</v>
      </c>
      <c r="AY381" s="303" t="e">
        <f t="shared" si="33"/>
        <v>#DIV/0!</v>
      </c>
      <c r="AZ381" s="297" t="e">
        <f t="shared" si="34"/>
        <v>#DIV/0!</v>
      </c>
      <c r="BA381" s="345" t="e">
        <f t="shared" si="35"/>
        <v>#DIV/0!</v>
      </c>
      <c r="BB381" s="75"/>
      <c r="BC381" s="75"/>
      <c r="BD381" s="570"/>
      <c r="BE381" s="550"/>
      <c r="BF381" s="553"/>
      <c r="BG381" s="553"/>
      <c r="BH381" s="553"/>
      <c r="BI381" s="553"/>
      <c r="BJ381" s="553"/>
      <c r="BK381" s="553"/>
      <c r="BL381" s="553"/>
      <c r="BM381" s="553"/>
      <c r="BN381" s="553"/>
      <c r="BO381" s="546"/>
      <c r="BP381" s="544"/>
      <c r="BQ381" s="546"/>
      <c r="BR381" s="544"/>
      <c r="BS381" s="553"/>
      <c r="BT381" s="553"/>
      <c r="BU381" s="553"/>
      <c r="BV381" s="553"/>
      <c r="BW381" s="553"/>
      <c r="BX381" s="553"/>
      <c r="BY381" s="553"/>
      <c r="BZ381" s="544"/>
      <c r="CA381" s="544"/>
      <c r="CB381" s="553"/>
      <c r="CC381" s="553"/>
      <c r="CD381" s="553"/>
      <c r="CE381" s="546"/>
      <c r="CF381" s="544"/>
      <c r="CG381" s="546"/>
      <c r="CH381" s="544"/>
    </row>
    <row r="382" spans="1:86" ht="17" hidden="1" customHeight="1" thickBot="1" x14ac:dyDescent="0.25">
      <c r="A382" s="485"/>
      <c r="B382" s="595" t="s">
        <v>148</v>
      </c>
      <c r="C382" s="586" t="s">
        <v>96</v>
      </c>
      <c r="D382" s="589">
        <v>30</v>
      </c>
      <c r="E382" s="557">
        <v>8</v>
      </c>
      <c r="F382" s="238">
        <v>85</v>
      </c>
      <c r="G382" s="289">
        <f>'Anchor-AI'!L380</f>
        <v>0</v>
      </c>
      <c r="H382" s="290">
        <f>'Anchor-AI'!M380</f>
        <v>0</v>
      </c>
      <c r="I382" s="290">
        <f>'Anchor-AI'!N380</f>
        <v>0</v>
      </c>
      <c r="J382" s="290">
        <f>'Anchor-AI'!O380</f>
        <v>0</v>
      </c>
      <c r="K382" s="290">
        <f>(Summary!$C$63*H382+Summary!$C$64*I382+Summary!$C$65*J382)/Summary!$C$66</f>
        <v>0</v>
      </c>
      <c r="L382" s="290">
        <f>'Anchor-AI'!P380</f>
        <v>0</v>
      </c>
      <c r="M382" s="290">
        <f>'Anchor-AI'!Q380</f>
        <v>0</v>
      </c>
      <c r="N382" s="290">
        <f>'Anchor-AI'!R380</f>
        <v>0</v>
      </c>
      <c r="O382" s="290">
        <f>'Anchor-AI'!S380</f>
        <v>0</v>
      </c>
      <c r="P382" s="290">
        <f>'Anchor-AI'!T380</f>
        <v>0</v>
      </c>
      <c r="Q382" s="290">
        <f>'Anchor-AI'!U380</f>
        <v>0</v>
      </c>
      <c r="R382" s="290">
        <f>'Anchor-AI'!V380</f>
        <v>0</v>
      </c>
      <c r="S382" s="290">
        <f>'Anchor-AI'!W380</f>
        <v>0</v>
      </c>
      <c r="T382" s="290">
        <f>'Anchor-AI'!X380</f>
        <v>0</v>
      </c>
      <c r="U382" s="290">
        <f>10*LOG10(1/((Summary!$C$80/10^(R382/10)+Summary!$C$81/10^(S382/10)+Summary!$C$82/10^(T382/10))/Summary!$C$83))</f>
        <v>0</v>
      </c>
      <c r="V382" s="290">
        <f>'Anchor-AI'!Y380</f>
        <v>0</v>
      </c>
      <c r="W382" s="290">
        <f>'Anchor-AI'!Z380</f>
        <v>0</v>
      </c>
      <c r="X382" s="290">
        <f>'Anchor-AI'!AA380</f>
        <v>0</v>
      </c>
      <c r="Y382" s="360">
        <f>'Anchor-AI'!AB380</f>
        <v>0</v>
      </c>
      <c r="Z382" s="360">
        <f>'Anchor-AI'!AC380</f>
        <v>0</v>
      </c>
      <c r="AA382" s="291">
        <f t="shared" si="30"/>
        <v>0</v>
      </c>
      <c r="AC382" s="169">
        <f>'Test-AI'!L380</f>
        <v>0</v>
      </c>
      <c r="AD382" s="166">
        <f>'Test-AI'!M380</f>
        <v>0</v>
      </c>
      <c r="AE382" s="166">
        <f>'Test-AI'!N380</f>
        <v>0</v>
      </c>
      <c r="AF382" s="166">
        <f>'Test-AI'!O380</f>
        <v>0</v>
      </c>
      <c r="AG382" s="166">
        <f>(Summary!$C$63*AD382+Summary!$C$64*AE382+Summary!$C$65*AF382)/Summary!$C$66</f>
        <v>0</v>
      </c>
      <c r="AH382" s="166">
        <f>'Test-AI'!P380</f>
        <v>0</v>
      </c>
      <c r="AI382" s="166">
        <f>'Test-AI'!Q380</f>
        <v>0</v>
      </c>
      <c r="AJ382" s="166">
        <f>'Test-AI'!R380</f>
        <v>0</v>
      </c>
      <c r="AK382" s="166">
        <f>'Test-AI'!S380</f>
        <v>0</v>
      </c>
      <c r="AL382" s="166">
        <f>'Test-AI'!T380</f>
        <v>0</v>
      </c>
      <c r="AM382" s="166">
        <f>'Test-AI'!U380</f>
        <v>0</v>
      </c>
      <c r="AN382" s="166">
        <f>'Test-AI'!V380</f>
        <v>0</v>
      </c>
      <c r="AO382" s="166">
        <f>'Test-AI'!W380</f>
        <v>0</v>
      </c>
      <c r="AP382" s="166">
        <f>'Test-AI'!X380</f>
        <v>0</v>
      </c>
      <c r="AQ382" s="166">
        <f>10*LOG10(1/((Summary!$C$80/10^(AN382/10)+Summary!$C$81/10^(AO382/10)+Summary!$C$82/10^(AP382/10))/Summary!$C$83))</f>
        <v>0</v>
      </c>
      <c r="AR382" s="166">
        <f>'Test-AI'!Y380</f>
        <v>0</v>
      </c>
      <c r="AS382" s="166">
        <f>'Test-AI'!Z380</f>
        <v>0</v>
      </c>
      <c r="AT382" s="290">
        <f>'Test-AI'!AA380</f>
        <v>0</v>
      </c>
      <c r="AU382" s="356">
        <f>'Test-AI'!AB380</f>
        <v>0</v>
      </c>
      <c r="AV382" s="356">
        <f>'Test-AI'!AC380</f>
        <v>0</v>
      </c>
      <c r="AW382" s="291">
        <f t="shared" si="31"/>
        <v>0</v>
      </c>
      <c r="AX382" s="292" t="e">
        <f t="shared" si="32"/>
        <v>#DIV/0!</v>
      </c>
      <c r="AY382" s="293" t="e">
        <f t="shared" si="33"/>
        <v>#DIV/0!</v>
      </c>
      <c r="AZ382" s="292" t="e">
        <f t="shared" si="34"/>
        <v>#DIV/0!</v>
      </c>
      <c r="BA382" s="344" t="e">
        <f t="shared" si="35"/>
        <v>#DIV/0!</v>
      </c>
      <c r="BB382" s="75"/>
      <c r="BC382" s="75"/>
      <c r="BD382" s="572" t="s">
        <v>39</v>
      </c>
      <c r="BE382" s="549" t="e">
        <f t="array" ref="BE382">bdRateExtend($G382:$G385,H382:H385,$AC382:$AC385,AD382:AD385)</f>
        <v>#VALUE!</v>
      </c>
      <c r="BF382" s="551" t="e">
        <f t="array" ref="BF382">bdRateExtend($G382:$G387,H382:H387,$AC382:$AC387,AD382:AD387)</f>
        <v>#VALUE!</v>
      </c>
      <c r="BG382" s="551" t="e">
        <f t="array" ref="BG382">bdRateExtend($G382:$G387,I382:I387,$AC382:$AC387,AE382:AE387)</f>
        <v>#VALUE!</v>
      </c>
      <c r="BH382" s="551" t="e">
        <f t="array" ref="BH382">bdRateExtend($G382:$G387,J382:J387,$AC382:$AC387,AF382:AF387)</f>
        <v>#VALUE!</v>
      </c>
      <c r="BI382" s="551" t="e">
        <f t="array" ref="BI382">bdRateExtend($G382:$G387,K382:K387,$AC382:$AC387,AG382:AG387)</f>
        <v>#VALUE!</v>
      </c>
      <c r="BJ382" s="575" t="e">
        <f>(Summary!$C$94*BF382+Summary!$C$95*BG382+Summary!$C$96*BH382)/Summary!$C$97</f>
        <v>#VALUE!</v>
      </c>
      <c r="BK382" s="551" t="e">
        <f t="array" ref="BK382">bdRateExtend($G382:$G385,L382:L385,$AC382:$AC385,AH382:AH385)</f>
        <v>#VALUE!</v>
      </c>
      <c r="BL382" s="551" t="e">
        <f t="array" ref="BL382">bdRateExtend($G382:$G387,L382:L387,$AC382:$AC387,AH382:AH387)</f>
        <v>#VALUE!</v>
      </c>
      <c r="BM382" s="551" t="e">
        <f t="array" ref="BM382">bdRateExtend($G382:$G385,M382:M385,$AC382:$AC385,AI382:AI385)</f>
        <v>#VALUE!</v>
      </c>
      <c r="BN382" s="551" t="e">
        <f t="array" ref="BN382">bdRateExtend($G382:$G387,M382:M387,$AC382:$AC387,AI382:AI387)</f>
        <v>#VALUE!</v>
      </c>
      <c r="BO382" s="548" t="e">
        <f t="array" ref="BO382">bdRateExtend($G382:$G385,N382:N385,$AC382:$AC385,AJ382:AJ385,"None", FALSE,1)</f>
        <v>#VALUE!</v>
      </c>
      <c r="BP382" s="585" t="e">
        <f t="array" ref="BP382">bdRateExtend($G382:$G387,N382:N387,$AC382:$AC387,AJ382:AJ387,"None", FALSE,1)</f>
        <v>#VALUE!</v>
      </c>
      <c r="BQ382" s="548" t="e">
        <f t="array" ref="BQ382">bdRateExtend($G382:$G385,O382:O385,$AC382:$AC385,AK382:AK385,"None", FALSE,1)</f>
        <v>#VALUE!</v>
      </c>
      <c r="BR382" s="585" t="e">
        <f t="array" ref="BR382">bdRateExtend($G382:$G387,O382:O387,$AC382:$AC387,AK382:AK387,"None", FALSE,1)</f>
        <v>#VALUE!</v>
      </c>
      <c r="BS382" s="551" t="e">
        <f t="array" ref="BS382">bdRateExtend($G382:$G385,P382:P385,$AC382:$AC385,AL382:AL385)</f>
        <v>#VALUE!</v>
      </c>
      <c r="BT382" s="551" t="e">
        <f t="array" ref="BT382">bdRateExtend($G382:$G387,P382:P387,$AC382:$AC387,AL382:AL387)</f>
        <v>#VALUE!</v>
      </c>
      <c r="BU382" s="551" t="e">
        <f t="array" ref="BU382">bdRateExtend($G382:$G385,Q382:Q385,$AC382:$AC385,AM382:AM385)</f>
        <v>#VALUE!</v>
      </c>
      <c r="BV382" s="551" t="e">
        <f t="array" ref="BV382">bdRateExtend($G382:$G387,Q382:Q387,$AC382:$AC387,AM382:AM387)</f>
        <v>#VALUE!</v>
      </c>
      <c r="BW382" s="551" t="e">
        <f t="array" ref="BW382">bdRateExtend($G382:$G385,R382:R385,$AC382:$AC385,AN382:AN385)</f>
        <v>#VALUE!</v>
      </c>
      <c r="BX382" s="551" t="e">
        <f t="array" ref="BX382">bdRateExtend($G382:$G387,R382:R387,$AC382:$AC387,AN382:AN387)</f>
        <v>#VALUE!</v>
      </c>
      <c r="BY382" s="551" t="e">
        <f t="array" ref="BY382">bdRateExtend($G382:$G387,S382:S387,$AC382:$AC387,AO382:AO387)</f>
        <v>#VALUE!</v>
      </c>
      <c r="BZ382" s="555" t="e">
        <f t="array" ref="BZ382">bdRateExtend($G382:$G387,T382:T387,$AC382:$AC387,AP382:AP387)</f>
        <v>#VALUE!</v>
      </c>
      <c r="CA382" s="555" t="e">
        <f t="array" ref="CA382">bdRateExtend($G382:$G387,U382:U387,$AC382:$AC387,AQ382:AQ387)</f>
        <v>#VALUE!</v>
      </c>
      <c r="CB382" s="575" t="e">
        <f>(Summary!$C$108*BX382+Summary!$C$109*BY382+Summary!$C$110*BZ382)/Summary!$C$111</f>
        <v>#VALUE!</v>
      </c>
      <c r="CC382" s="593" t="e">
        <f t="array" ref="CC382">bdCAMBIExtend($G382:$G385,V382:V385,$AC382:$AC385,AR382:AR385)</f>
        <v>#VALUE!</v>
      </c>
      <c r="CD382" s="578" t="e">
        <f t="array" ref="CD382">bdCAMBIExtend($G382:$G387,V382:V387,$AC382:$AC387,AR382:AR387)</f>
        <v>#VALUE!</v>
      </c>
      <c r="CE382" s="547">
        <f t="array" ref="CE382">testVMAFRange($G382:$G385,N382:N385,$AC382:$AC385,AJ382:AJ385)</f>
        <v>0</v>
      </c>
      <c r="CF382" s="543">
        <f t="array" ref="CF382">testVMAFRange($G382:$G387,N382:N387,$AC382:$AC387,AJ382:AJ387)</f>
        <v>0</v>
      </c>
      <c r="CG382" s="547">
        <f t="array" ref="CG382">testVMAFRange($G382:$G385,O382:O385,$AC382:$AC385,AK382:AK385)</f>
        <v>0</v>
      </c>
      <c r="CH382" s="543">
        <f t="array" ref="CH382">testVMAFRange($G382:$G387,O382:O387,$AC382:$AC387,AK382:AK387)</f>
        <v>0</v>
      </c>
    </row>
    <row r="383" spans="1:86" ht="17" hidden="1" customHeight="1" x14ac:dyDescent="0.2">
      <c r="A383" s="485"/>
      <c r="B383" s="566"/>
      <c r="C383" s="485"/>
      <c r="D383" s="590"/>
      <c r="E383" s="558"/>
      <c r="F383" s="239">
        <v>110</v>
      </c>
      <c r="G383" s="294">
        <f>'Anchor-AI'!L381</f>
        <v>0</v>
      </c>
      <c r="H383" s="295">
        <f>'Anchor-AI'!M381</f>
        <v>0</v>
      </c>
      <c r="I383" s="295">
        <f>'Anchor-AI'!N381</f>
        <v>0</v>
      </c>
      <c r="J383" s="295">
        <f>'Anchor-AI'!O381</f>
        <v>0</v>
      </c>
      <c r="K383" s="295">
        <f>(Summary!$C$63*H383+Summary!$C$64*I383+Summary!$C$65*J383)/Summary!$C$66</f>
        <v>0</v>
      </c>
      <c r="L383" s="295">
        <f>'Anchor-AI'!P381</f>
        <v>0</v>
      </c>
      <c r="M383" s="295">
        <f>'Anchor-AI'!Q381</f>
        <v>0</v>
      </c>
      <c r="N383" s="295">
        <f>'Anchor-AI'!R381</f>
        <v>0</v>
      </c>
      <c r="O383" s="295">
        <f>'Anchor-AI'!S381</f>
        <v>0</v>
      </c>
      <c r="P383" s="295">
        <f>'Anchor-AI'!T381</f>
        <v>0</v>
      </c>
      <c r="Q383" s="295">
        <f>'Anchor-AI'!U381</f>
        <v>0</v>
      </c>
      <c r="R383" s="295">
        <f>'Anchor-AI'!V381</f>
        <v>0</v>
      </c>
      <c r="S383" s="295">
        <f>'Anchor-AI'!W381</f>
        <v>0</v>
      </c>
      <c r="T383" s="295">
        <f>'Anchor-AI'!X381</f>
        <v>0</v>
      </c>
      <c r="U383" s="295">
        <f>10*LOG10(1/((Summary!$C$80/10^(R383/10)+Summary!$C$81/10^(S383/10)+Summary!$C$82/10^(T383/10))/Summary!$C$83))</f>
        <v>0</v>
      </c>
      <c r="V383" s="295">
        <f>'Anchor-AI'!Y381</f>
        <v>0</v>
      </c>
      <c r="W383" s="295">
        <f>'Anchor-AI'!Z381</f>
        <v>0</v>
      </c>
      <c r="X383" s="295">
        <f>'Anchor-AI'!AA381</f>
        <v>0</v>
      </c>
      <c r="Y383" s="357">
        <f>'Anchor-AI'!AB381</f>
        <v>0</v>
      </c>
      <c r="Z383" s="357">
        <f>'Anchor-AI'!AC381</f>
        <v>0</v>
      </c>
      <c r="AA383" s="296">
        <f t="shared" si="30"/>
        <v>0</v>
      </c>
      <c r="AC383" s="170">
        <f>'Test-AI'!L381</f>
        <v>0</v>
      </c>
      <c r="AD383" s="167">
        <f>'Test-AI'!M381</f>
        <v>0</v>
      </c>
      <c r="AE383" s="167">
        <f>'Test-AI'!N381</f>
        <v>0</v>
      </c>
      <c r="AF383" s="167">
        <f>'Test-AI'!O381</f>
        <v>0</v>
      </c>
      <c r="AG383" s="167">
        <f>(Summary!$C$63*AD383+Summary!$C$64*AE383+Summary!$C$65*AF383)/Summary!$C$66</f>
        <v>0</v>
      </c>
      <c r="AH383" s="167">
        <f>'Test-AI'!P381</f>
        <v>0</v>
      </c>
      <c r="AI383" s="167">
        <f>'Test-AI'!Q381</f>
        <v>0</v>
      </c>
      <c r="AJ383" s="167">
        <f>'Test-AI'!R381</f>
        <v>0</v>
      </c>
      <c r="AK383" s="167">
        <f>'Test-AI'!S381</f>
        <v>0</v>
      </c>
      <c r="AL383" s="167">
        <f>'Test-AI'!T381</f>
        <v>0</v>
      </c>
      <c r="AM383" s="167">
        <f>'Test-AI'!U381</f>
        <v>0</v>
      </c>
      <c r="AN383" s="167">
        <f>'Test-AI'!V381</f>
        <v>0</v>
      </c>
      <c r="AO383" s="167">
        <f>'Test-AI'!W381</f>
        <v>0</v>
      </c>
      <c r="AP383" s="167">
        <f>'Test-AI'!X381</f>
        <v>0</v>
      </c>
      <c r="AQ383" s="167">
        <f>10*LOG10(1/((Summary!$C$80/10^(AN383/10)+Summary!$C$81/10^(AO383/10)+Summary!$C$82/10^(AP383/10))/Summary!$C$83))</f>
        <v>0</v>
      </c>
      <c r="AR383" s="167">
        <f>'Test-AI'!Y381</f>
        <v>0</v>
      </c>
      <c r="AS383" s="167">
        <f>'Test-AI'!Z381</f>
        <v>0</v>
      </c>
      <c r="AT383" s="295">
        <f>'Test-AI'!AA381</f>
        <v>0</v>
      </c>
      <c r="AU383" s="357">
        <f>'Test-AI'!AB381</f>
        <v>0</v>
      </c>
      <c r="AV383" s="357">
        <f>'Test-AI'!AC381</f>
        <v>0</v>
      </c>
      <c r="AW383" s="296">
        <f t="shared" si="31"/>
        <v>0</v>
      </c>
      <c r="AX383" s="297" t="e">
        <f t="shared" si="32"/>
        <v>#DIV/0!</v>
      </c>
      <c r="AY383" s="298" t="e">
        <f t="shared" si="33"/>
        <v>#DIV/0!</v>
      </c>
      <c r="AZ383" s="297" t="e">
        <f t="shared" si="34"/>
        <v>#DIV/0!</v>
      </c>
      <c r="BA383" s="345" t="e">
        <f t="shared" si="35"/>
        <v>#DIV/0!</v>
      </c>
      <c r="BB383" s="75"/>
      <c r="BC383" s="75"/>
      <c r="BD383" s="565"/>
      <c r="BE383" s="550"/>
      <c r="BF383" s="552"/>
      <c r="BG383" s="552"/>
      <c r="BH383" s="552"/>
      <c r="BI383" s="552"/>
      <c r="BJ383" s="552"/>
      <c r="BK383" s="553"/>
      <c r="BL383" s="552"/>
      <c r="BM383" s="553"/>
      <c r="BN383" s="552"/>
      <c r="BO383" s="546"/>
      <c r="BP383" s="541"/>
      <c r="BQ383" s="546"/>
      <c r="BR383" s="541"/>
      <c r="BS383" s="553"/>
      <c r="BT383" s="552"/>
      <c r="BU383" s="553"/>
      <c r="BV383" s="552"/>
      <c r="BW383" s="553"/>
      <c r="BX383" s="552"/>
      <c r="BY383" s="552"/>
      <c r="BZ383" s="541"/>
      <c r="CA383" s="541"/>
      <c r="CB383" s="552"/>
      <c r="CC383" s="550"/>
      <c r="CD383" s="541"/>
      <c r="CE383" s="546"/>
      <c r="CF383" s="541"/>
      <c r="CG383" s="546"/>
      <c r="CH383" s="541"/>
    </row>
    <row r="384" spans="1:86" ht="17" hidden="1" customHeight="1" x14ac:dyDescent="0.2">
      <c r="A384" s="485"/>
      <c r="B384" s="566"/>
      <c r="C384" s="485"/>
      <c r="D384" s="590"/>
      <c r="E384" s="558"/>
      <c r="F384" s="239">
        <v>135</v>
      </c>
      <c r="G384" s="294">
        <f>'Anchor-AI'!L382</f>
        <v>0</v>
      </c>
      <c r="H384" s="295">
        <f>'Anchor-AI'!M382</f>
        <v>0</v>
      </c>
      <c r="I384" s="295">
        <f>'Anchor-AI'!N382</f>
        <v>0</v>
      </c>
      <c r="J384" s="295">
        <f>'Anchor-AI'!O382</f>
        <v>0</v>
      </c>
      <c r="K384" s="295">
        <f>(Summary!$C$63*H384+Summary!$C$64*I384+Summary!$C$65*J384)/Summary!$C$66</f>
        <v>0</v>
      </c>
      <c r="L384" s="295">
        <f>'Anchor-AI'!P382</f>
        <v>0</v>
      </c>
      <c r="M384" s="295">
        <f>'Anchor-AI'!Q382</f>
        <v>0</v>
      </c>
      <c r="N384" s="295">
        <f>'Anchor-AI'!R382</f>
        <v>0</v>
      </c>
      <c r="O384" s="295">
        <f>'Anchor-AI'!S382</f>
        <v>0</v>
      </c>
      <c r="P384" s="295">
        <f>'Anchor-AI'!T382</f>
        <v>0</v>
      </c>
      <c r="Q384" s="295">
        <f>'Anchor-AI'!U382</f>
        <v>0</v>
      </c>
      <c r="R384" s="295">
        <f>'Anchor-AI'!V382</f>
        <v>0</v>
      </c>
      <c r="S384" s="295">
        <f>'Anchor-AI'!W382</f>
        <v>0</v>
      </c>
      <c r="T384" s="295">
        <f>'Anchor-AI'!X382</f>
        <v>0</v>
      </c>
      <c r="U384" s="295">
        <f>10*LOG10(1/((Summary!$C$80/10^(R384/10)+Summary!$C$81/10^(S384/10)+Summary!$C$82/10^(T384/10))/Summary!$C$83))</f>
        <v>0</v>
      </c>
      <c r="V384" s="295">
        <f>'Anchor-AI'!Y382</f>
        <v>0</v>
      </c>
      <c r="W384" s="295">
        <f>'Anchor-AI'!Z382</f>
        <v>0</v>
      </c>
      <c r="X384" s="295">
        <f>'Anchor-AI'!AA382</f>
        <v>0</v>
      </c>
      <c r="Y384" s="357">
        <f>'Anchor-AI'!AB382</f>
        <v>0</v>
      </c>
      <c r="Z384" s="357">
        <f>'Anchor-AI'!AC382</f>
        <v>0</v>
      </c>
      <c r="AA384" s="296">
        <f t="shared" si="30"/>
        <v>0</v>
      </c>
      <c r="AC384" s="170">
        <f>'Test-AI'!L382</f>
        <v>0</v>
      </c>
      <c r="AD384" s="167">
        <f>'Test-AI'!M382</f>
        <v>0</v>
      </c>
      <c r="AE384" s="167">
        <f>'Test-AI'!N382</f>
        <v>0</v>
      </c>
      <c r="AF384" s="167">
        <f>'Test-AI'!O382</f>
        <v>0</v>
      </c>
      <c r="AG384" s="167">
        <f>(Summary!$C$63*AD384+Summary!$C$64*AE384+Summary!$C$65*AF384)/Summary!$C$66</f>
        <v>0</v>
      </c>
      <c r="AH384" s="167">
        <f>'Test-AI'!P382</f>
        <v>0</v>
      </c>
      <c r="AI384" s="167">
        <f>'Test-AI'!Q382</f>
        <v>0</v>
      </c>
      <c r="AJ384" s="167">
        <f>'Test-AI'!R382</f>
        <v>0</v>
      </c>
      <c r="AK384" s="167">
        <f>'Test-AI'!S382</f>
        <v>0</v>
      </c>
      <c r="AL384" s="167">
        <f>'Test-AI'!T382</f>
        <v>0</v>
      </c>
      <c r="AM384" s="167">
        <f>'Test-AI'!U382</f>
        <v>0</v>
      </c>
      <c r="AN384" s="167">
        <f>'Test-AI'!V382</f>
        <v>0</v>
      </c>
      <c r="AO384" s="167">
        <f>'Test-AI'!W382</f>
        <v>0</v>
      </c>
      <c r="AP384" s="167">
        <f>'Test-AI'!X382</f>
        <v>0</v>
      </c>
      <c r="AQ384" s="167">
        <f>10*LOG10(1/((Summary!$C$80/10^(AN384/10)+Summary!$C$81/10^(AO384/10)+Summary!$C$82/10^(AP384/10))/Summary!$C$83))</f>
        <v>0</v>
      </c>
      <c r="AR384" s="167">
        <f>'Test-AI'!Y382</f>
        <v>0</v>
      </c>
      <c r="AS384" s="167">
        <f>'Test-AI'!Z382</f>
        <v>0</v>
      </c>
      <c r="AT384" s="295">
        <f>'Test-AI'!AA382</f>
        <v>0</v>
      </c>
      <c r="AU384" s="357">
        <f>'Test-AI'!AB382</f>
        <v>0</v>
      </c>
      <c r="AV384" s="357">
        <f>'Test-AI'!AC382</f>
        <v>0</v>
      </c>
      <c r="AW384" s="296">
        <f t="shared" si="31"/>
        <v>0</v>
      </c>
      <c r="AX384" s="297" t="e">
        <f t="shared" si="32"/>
        <v>#DIV/0!</v>
      </c>
      <c r="AY384" s="298" t="e">
        <f t="shared" si="33"/>
        <v>#DIV/0!</v>
      </c>
      <c r="AZ384" s="297" t="e">
        <f t="shared" si="34"/>
        <v>#DIV/0!</v>
      </c>
      <c r="BA384" s="345" t="e">
        <f t="shared" si="35"/>
        <v>#DIV/0!</v>
      </c>
      <c r="BB384" s="75"/>
      <c r="BC384" s="75"/>
      <c r="BD384" s="573" t="s">
        <v>147</v>
      </c>
      <c r="BE384" s="549" t="e">
        <f t="array" ref="BE384">bdRateExtend($G383:$G386,H383:H386,$AC383:$AC386,AD383:AD386)</f>
        <v>#VALUE!</v>
      </c>
      <c r="BF384" s="552"/>
      <c r="BG384" s="552"/>
      <c r="BH384" s="552"/>
      <c r="BI384" s="552"/>
      <c r="BJ384" s="552"/>
      <c r="BK384" s="551" t="e">
        <f t="array" ref="BK384">bdRateExtend($G383:$G386,L383:L386,$AC383:$AC386,AH383:AH386)</f>
        <v>#VALUE!</v>
      </c>
      <c r="BL384" s="552"/>
      <c r="BM384" s="551" t="e">
        <f t="array" ref="BM384">bdRateExtend($G383:$G386,M383:M386,$AC383:$AC386,AI383:AI386)</f>
        <v>#VALUE!</v>
      </c>
      <c r="BN384" s="552"/>
      <c r="BO384" s="545" t="e">
        <f t="array" ref="BO384">bdRateExtend($G383:$G386,N383:N386,$AC383:$AC386,AJ383:AJ386,"None", FALSE,1)</f>
        <v>#VALUE!</v>
      </c>
      <c r="BP384" s="541"/>
      <c r="BQ384" s="545" t="e">
        <f t="array" ref="BQ384">bdRateExtend($G383:$G386,O383:O386,$AC383:$AC386,AK383:AK386,"None", FALSE,1)</f>
        <v>#VALUE!</v>
      </c>
      <c r="BR384" s="541"/>
      <c r="BS384" s="551" t="e">
        <f t="array" ref="BS384">bdRateExtend($G383:$G386,P383:P386,$AC383:$AC386,AL383:AL386)</f>
        <v>#VALUE!</v>
      </c>
      <c r="BT384" s="552"/>
      <c r="BU384" s="551" t="e">
        <f t="array" ref="BU384">bdRateExtend($G383:$G386,Q383:Q386,$AC383:$AC386,AM383:AM386)</f>
        <v>#VALUE!</v>
      </c>
      <c r="BV384" s="552"/>
      <c r="BW384" s="551" t="e">
        <f t="array" ref="BW384">bdRateExtend($G383:$G386,R383:R386,$AC383:$AC386,AN383:AN386)</f>
        <v>#VALUE!</v>
      </c>
      <c r="BX384" s="552"/>
      <c r="BY384" s="552"/>
      <c r="BZ384" s="541"/>
      <c r="CA384" s="541"/>
      <c r="CB384" s="552"/>
      <c r="CC384" s="560" t="e">
        <f t="array" ref="CC384">bdCAMBIExtend($G383:$G386,V383:V386,$AC383:$AC386,AR383:AR386)</f>
        <v>#VALUE!</v>
      </c>
      <c r="CD384" s="541"/>
      <c r="CE384" s="554">
        <f t="array" ref="CE384">testVMAFRange($G383:$G386,N383:N386,$AC383:$AC386,AJ383:AJ386)</f>
        <v>0</v>
      </c>
      <c r="CF384" s="541"/>
      <c r="CG384" s="554">
        <f t="array" ref="CG384">testVMAFRange($G383:$G386,O383:O386,$AC383:$AC386,AK383:AK386)</f>
        <v>0</v>
      </c>
      <c r="CH384" s="541"/>
    </row>
    <row r="385" spans="1:86" ht="17" hidden="1" customHeight="1" x14ac:dyDescent="0.2">
      <c r="A385" s="485"/>
      <c r="B385" s="566"/>
      <c r="C385" s="485"/>
      <c r="D385" s="590"/>
      <c r="E385" s="558"/>
      <c r="F385" s="239">
        <v>160</v>
      </c>
      <c r="G385" s="294">
        <f>'Anchor-AI'!L383</f>
        <v>0</v>
      </c>
      <c r="H385" s="295">
        <f>'Anchor-AI'!M383</f>
        <v>0</v>
      </c>
      <c r="I385" s="295">
        <f>'Anchor-AI'!N383</f>
        <v>0</v>
      </c>
      <c r="J385" s="295">
        <f>'Anchor-AI'!O383</f>
        <v>0</v>
      </c>
      <c r="K385" s="295">
        <f>(Summary!$C$63*H385+Summary!$C$64*I385+Summary!$C$65*J385)/Summary!$C$66</f>
        <v>0</v>
      </c>
      <c r="L385" s="295">
        <f>'Anchor-AI'!P383</f>
        <v>0</v>
      </c>
      <c r="M385" s="295">
        <f>'Anchor-AI'!Q383</f>
        <v>0</v>
      </c>
      <c r="N385" s="295">
        <f>'Anchor-AI'!R383</f>
        <v>0</v>
      </c>
      <c r="O385" s="295">
        <f>'Anchor-AI'!S383</f>
        <v>0</v>
      </c>
      <c r="P385" s="295">
        <f>'Anchor-AI'!T383</f>
        <v>0</v>
      </c>
      <c r="Q385" s="295">
        <f>'Anchor-AI'!U383</f>
        <v>0</v>
      </c>
      <c r="R385" s="295">
        <f>'Anchor-AI'!V383</f>
        <v>0</v>
      </c>
      <c r="S385" s="295">
        <f>'Anchor-AI'!W383</f>
        <v>0</v>
      </c>
      <c r="T385" s="295">
        <f>'Anchor-AI'!X383</f>
        <v>0</v>
      </c>
      <c r="U385" s="295">
        <f>10*LOG10(1/((Summary!$C$80/10^(R385/10)+Summary!$C$81/10^(S385/10)+Summary!$C$82/10^(T385/10))/Summary!$C$83))</f>
        <v>0</v>
      </c>
      <c r="V385" s="295">
        <f>'Anchor-AI'!Y383</f>
        <v>0</v>
      </c>
      <c r="W385" s="295">
        <f>'Anchor-AI'!Z383</f>
        <v>0</v>
      </c>
      <c r="X385" s="295">
        <f>'Anchor-AI'!AA383</f>
        <v>0</v>
      </c>
      <c r="Y385" s="357">
        <f>'Anchor-AI'!AB383</f>
        <v>0</v>
      </c>
      <c r="Z385" s="357">
        <f>'Anchor-AI'!AC383</f>
        <v>0</v>
      </c>
      <c r="AA385" s="296">
        <f t="shared" si="30"/>
        <v>0</v>
      </c>
      <c r="AC385" s="170">
        <f>'Test-AI'!L383</f>
        <v>0</v>
      </c>
      <c r="AD385" s="167">
        <f>'Test-AI'!M383</f>
        <v>0</v>
      </c>
      <c r="AE385" s="167">
        <f>'Test-AI'!N383</f>
        <v>0</v>
      </c>
      <c r="AF385" s="167">
        <f>'Test-AI'!O383</f>
        <v>0</v>
      </c>
      <c r="AG385" s="167">
        <f>(Summary!$C$63*AD385+Summary!$C$64*AE385+Summary!$C$65*AF385)/Summary!$C$66</f>
        <v>0</v>
      </c>
      <c r="AH385" s="167">
        <f>'Test-AI'!P383</f>
        <v>0</v>
      </c>
      <c r="AI385" s="167">
        <f>'Test-AI'!Q383</f>
        <v>0</v>
      </c>
      <c r="AJ385" s="167">
        <f>'Test-AI'!R383</f>
        <v>0</v>
      </c>
      <c r="AK385" s="167">
        <f>'Test-AI'!S383</f>
        <v>0</v>
      </c>
      <c r="AL385" s="167">
        <f>'Test-AI'!T383</f>
        <v>0</v>
      </c>
      <c r="AM385" s="167">
        <f>'Test-AI'!U383</f>
        <v>0</v>
      </c>
      <c r="AN385" s="167">
        <f>'Test-AI'!V383</f>
        <v>0</v>
      </c>
      <c r="AO385" s="167">
        <f>'Test-AI'!W383</f>
        <v>0</v>
      </c>
      <c r="AP385" s="167">
        <f>'Test-AI'!X383</f>
        <v>0</v>
      </c>
      <c r="AQ385" s="167">
        <f>10*LOG10(1/((Summary!$C$80/10^(AN385/10)+Summary!$C$81/10^(AO385/10)+Summary!$C$82/10^(AP385/10))/Summary!$C$83))</f>
        <v>0</v>
      </c>
      <c r="AR385" s="167">
        <f>'Test-AI'!Y383</f>
        <v>0</v>
      </c>
      <c r="AS385" s="167">
        <f>'Test-AI'!Z383</f>
        <v>0</v>
      </c>
      <c r="AT385" s="295">
        <f>'Test-AI'!AA383</f>
        <v>0</v>
      </c>
      <c r="AU385" s="357">
        <f>'Test-AI'!AB383</f>
        <v>0</v>
      </c>
      <c r="AV385" s="357">
        <f>'Test-AI'!AC383</f>
        <v>0</v>
      </c>
      <c r="AW385" s="296">
        <f t="shared" si="31"/>
        <v>0</v>
      </c>
      <c r="AX385" s="297" t="e">
        <f t="shared" si="32"/>
        <v>#DIV/0!</v>
      </c>
      <c r="AY385" s="298" t="e">
        <f t="shared" si="33"/>
        <v>#DIV/0!</v>
      </c>
      <c r="AZ385" s="297" t="e">
        <f t="shared" si="34"/>
        <v>#DIV/0!</v>
      </c>
      <c r="BA385" s="345" t="e">
        <f t="shared" si="35"/>
        <v>#DIV/0!</v>
      </c>
      <c r="BB385" s="75"/>
      <c r="BC385" s="75"/>
      <c r="BD385" s="565"/>
      <c r="BE385" s="550"/>
      <c r="BF385" s="552"/>
      <c r="BG385" s="552"/>
      <c r="BH385" s="552"/>
      <c r="BI385" s="552"/>
      <c r="BJ385" s="552"/>
      <c r="BK385" s="553"/>
      <c r="BL385" s="552"/>
      <c r="BM385" s="553"/>
      <c r="BN385" s="552"/>
      <c r="BO385" s="546"/>
      <c r="BP385" s="541"/>
      <c r="BQ385" s="546"/>
      <c r="BR385" s="541"/>
      <c r="BS385" s="553"/>
      <c r="BT385" s="552"/>
      <c r="BU385" s="553"/>
      <c r="BV385" s="552"/>
      <c r="BW385" s="553"/>
      <c r="BX385" s="552"/>
      <c r="BY385" s="552"/>
      <c r="BZ385" s="541"/>
      <c r="CA385" s="541"/>
      <c r="CB385" s="552"/>
      <c r="CC385" s="550"/>
      <c r="CD385" s="541"/>
      <c r="CE385" s="546"/>
      <c r="CF385" s="541"/>
      <c r="CG385" s="546"/>
      <c r="CH385" s="541"/>
    </row>
    <row r="386" spans="1:86" ht="17" hidden="1" customHeight="1" thickBot="1" x14ac:dyDescent="0.25">
      <c r="A386" s="485"/>
      <c r="B386" s="566"/>
      <c r="C386" s="485"/>
      <c r="D386" s="590"/>
      <c r="E386" s="558"/>
      <c r="F386" s="239">
        <v>185</v>
      </c>
      <c r="G386" s="294">
        <f>'Anchor-AI'!L384</f>
        <v>0</v>
      </c>
      <c r="H386" s="295">
        <f>'Anchor-AI'!M384</f>
        <v>0</v>
      </c>
      <c r="I386" s="295">
        <f>'Anchor-AI'!N384</f>
        <v>0</v>
      </c>
      <c r="J386" s="295">
        <f>'Anchor-AI'!O384</f>
        <v>0</v>
      </c>
      <c r="K386" s="295">
        <f>(Summary!$C$63*H386+Summary!$C$64*I386+Summary!$C$65*J386)/Summary!$C$66</f>
        <v>0</v>
      </c>
      <c r="L386" s="295">
        <f>'Anchor-AI'!P384</f>
        <v>0</v>
      </c>
      <c r="M386" s="295">
        <f>'Anchor-AI'!Q384</f>
        <v>0</v>
      </c>
      <c r="N386" s="295">
        <f>'Anchor-AI'!R384</f>
        <v>0</v>
      </c>
      <c r="O386" s="295">
        <f>'Anchor-AI'!S384</f>
        <v>0</v>
      </c>
      <c r="P386" s="295">
        <f>'Anchor-AI'!T384</f>
        <v>0</v>
      </c>
      <c r="Q386" s="295">
        <f>'Anchor-AI'!U384</f>
        <v>0</v>
      </c>
      <c r="R386" s="295">
        <f>'Anchor-AI'!V384</f>
        <v>0</v>
      </c>
      <c r="S386" s="295">
        <f>'Anchor-AI'!W384</f>
        <v>0</v>
      </c>
      <c r="T386" s="295">
        <f>'Anchor-AI'!X384</f>
        <v>0</v>
      </c>
      <c r="U386" s="295">
        <f>10*LOG10(1/((Summary!$C$80/10^(R386/10)+Summary!$C$81/10^(S386/10)+Summary!$C$82/10^(T386/10))/Summary!$C$83))</f>
        <v>0</v>
      </c>
      <c r="V386" s="295">
        <f>'Anchor-AI'!Y384</f>
        <v>0</v>
      </c>
      <c r="W386" s="295">
        <f>'Anchor-AI'!Z384</f>
        <v>0</v>
      </c>
      <c r="X386" s="295">
        <f>'Anchor-AI'!AA384</f>
        <v>0</v>
      </c>
      <c r="Y386" s="357">
        <f>'Anchor-AI'!AB384</f>
        <v>0</v>
      </c>
      <c r="Z386" s="357">
        <f>'Anchor-AI'!AC384</f>
        <v>0</v>
      </c>
      <c r="AA386" s="296">
        <f t="shared" si="30"/>
        <v>0</v>
      </c>
      <c r="AC386" s="170">
        <f>'Test-AI'!L384</f>
        <v>0</v>
      </c>
      <c r="AD386" s="167">
        <f>'Test-AI'!M384</f>
        <v>0</v>
      </c>
      <c r="AE386" s="167">
        <f>'Test-AI'!N384</f>
        <v>0</v>
      </c>
      <c r="AF386" s="167">
        <f>'Test-AI'!O384</f>
        <v>0</v>
      </c>
      <c r="AG386" s="167">
        <f>(Summary!$C$63*AD386+Summary!$C$64*AE386+Summary!$C$65*AF386)/Summary!$C$66</f>
        <v>0</v>
      </c>
      <c r="AH386" s="167">
        <f>'Test-AI'!P384</f>
        <v>0</v>
      </c>
      <c r="AI386" s="167">
        <f>'Test-AI'!Q384</f>
        <v>0</v>
      </c>
      <c r="AJ386" s="167">
        <f>'Test-AI'!R384</f>
        <v>0</v>
      </c>
      <c r="AK386" s="167">
        <f>'Test-AI'!S384</f>
        <v>0</v>
      </c>
      <c r="AL386" s="167">
        <f>'Test-AI'!T384</f>
        <v>0</v>
      </c>
      <c r="AM386" s="167">
        <f>'Test-AI'!U384</f>
        <v>0</v>
      </c>
      <c r="AN386" s="167">
        <f>'Test-AI'!V384</f>
        <v>0</v>
      </c>
      <c r="AO386" s="167">
        <f>'Test-AI'!W384</f>
        <v>0</v>
      </c>
      <c r="AP386" s="167">
        <f>'Test-AI'!X384</f>
        <v>0</v>
      </c>
      <c r="AQ386" s="167">
        <f>10*LOG10(1/((Summary!$C$80/10^(AN386/10)+Summary!$C$81/10^(AO386/10)+Summary!$C$82/10^(AP386/10))/Summary!$C$83))</f>
        <v>0</v>
      </c>
      <c r="AR386" s="167">
        <f>'Test-AI'!Y384</f>
        <v>0</v>
      </c>
      <c r="AS386" s="167">
        <f>'Test-AI'!Z384</f>
        <v>0</v>
      </c>
      <c r="AT386" s="295">
        <f>'Test-AI'!AA384</f>
        <v>0</v>
      </c>
      <c r="AU386" s="357">
        <f>'Test-AI'!AB384</f>
        <v>0</v>
      </c>
      <c r="AV386" s="357">
        <f>'Test-AI'!AC384</f>
        <v>0</v>
      </c>
      <c r="AW386" s="296">
        <f t="shared" si="31"/>
        <v>0</v>
      </c>
      <c r="AX386" s="297" t="e">
        <f t="shared" si="32"/>
        <v>#DIV/0!</v>
      </c>
      <c r="AY386" s="298" t="e">
        <f t="shared" si="33"/>
        <v>#DIV/0!</v>
      </c>
      <c r="AZ386" s="297" t="e">
        <f t="shared" si="34"/>
        <v>#DIV/0!</v>
      </c>
      <c r="BA386" s="345" t="e">
        <f t="shared" si="35"/>
        <v>#DIV/0!</v>
      </c>
      <c r="BB386" s="75"/>
      <c r="BC386" s="75"/>
      <c r="BD386" s="574" t="s">
        <v>46</v>
      </c>
      <c r="BE386" s="549" t="e">
        <f t="array" ref="BE386">bdRateExtend($G384:$G387,H384:H387,$AC384:$AC387,AD384:AD387)</f>
        <v>#VALUE!</v>
      </c>
      <c r="BF386" s="552"/>
      <c r="BG386" s="552"/>
      <c r="BH386" s="552"/>
      <c r="BI386" s="552"/>
      <c r="BJ386" s="552"/>
      <c r="BK386" s="551" t="e">
        <f t="array" ref="BK386">bdRateExtend($G384:$G387,L384:L387,$AC384:$AC387,AH384:AH387)</f>
        <v>#VALUE!</v>
      </c>
      <c r="BL386" s="552"/>
      <c r="BM386" s="551" t="e">
        <f t="array" ref="BM386">bdRateExtend($G384:$G387,M384:M387,$AC384:$AC387,AI384:AI387)</f>
        <v>#VALUE!</v>
      </c>
      <c r="BN386" s="552"/>
      <c r="BO386" s="545" t="e">
        <f t="array" ref="BO386">bdRateExtend($G384:$G387,N384:N387,$AC384:$AC387,AJ384:AJ387,"None", FALSE,1)</f>
        <v>#VALUE!</v>
      </c>
      <c r="BP386" s="541"/>
      <c r="BQ386" s="545" t="e">
        <f t="array" ref="BQ386">bdRateExtend($G384:$G387,O384:O387,$AC384:$AC387,AK384:AK387,"None", FALSE,1)</f>
        <v>#VALUE!</v>
      </c>
      <c r="BR386" s="541"/>
      <c r="BS386" s="551" t="e">
        <f t="array" ref="BS386">bdRateExtend($G384:$G387,P384:P387,$AC384:$AC387,AL384:AL387)</f>
        <v>#VALUE!</v>
      </c>
      <c r="BT386" s="552"/>
      <c r="BU386" s="551" t="e">
        <f t="array" ref="BU386">bdRateExtend($G384:$G387,Q384:Q387,$AC384:$AC387,AM384:AM387)</f>
        <v>#VALUE!</v>
      </c>
      <c r="BV386" s="552"/>
      <c r="BW386" s="551" t="e">
        <f t="array" ref="BW386">bdRateExtend($G384:$G387,R384:R387,$AC384:$AC387,AN384:AN387)</f>
        <v>#VALUE!</v>
      </c>
      <c r="BX386" s="552"/>
      <c r="BY386" s="552"/>
      <c r="BZ386" s="541"/>
      <c r="CA386" s="541"/>
      <c r="CB386" s="552"/>
      <c r="CC386" s="560" t="e">
        <f t="array" ref="CC386">bdCAMBIExtend($G384:$G387,V384:V387,$AC384:$AC387,AR384:AR387)</f>
        <v>#VALUE!</v>
      </c>
      <c r="CD386" s="541"/>
      <c r="CE386" s="554">
        <f t="array" ref="CE386">testVMAFRange($G384:$G387,N384:N387,$AC384:$AC387,AJ384:AJ387)</f>
        <v>0</v>
      </c>
      <c r="CF386" s="541"/>
      <c r="CG386" s="554">
        <f t="array" ref="CG386">testVMAFRange($G384:$G387,O384:O387,$AC384:$AC387,AK384:AK387)</f>
        <v>0</v>
      </c>
      <c r="CH386" s="541"/>
    </row>
    <row r="387" spans="1:86" ht="17" hidden="1" customHeight="1" thickBot="1" x14ac:dyDescent="0.25">
      <c r="A387" s="486"/>
      <c r="B387" s="596"/>
      <c r="C387" s="486"/>
      <c r="D387" s="591"/>
      <c r="E387" s="559"/>
      <c r="F387" s="240">
        <v>210</v>
      </c>
      <c r="G387" s="299">
        <f>'Anchor-AI'!L385</f>
        <v>0</v>
      </c>
      <c r="H387" s="300">
        <f>'Anchor-AI'!M385</f>
        <v>0</v>
      </c>
      <c r="I387" s="300">
        <f>'Anchor-AI'!N385</f>
        <v>0</v>
      </c>
      <c r="J387" s="300">
        <f>'Anchor-AI'!O385</f>
        <v>0</v>
      </c>
      <c r="K387" s="295">
        <f>(Summary!$C$63*H387+Summary!$C$64*I387+Summary!$C$65*J387)/Summary!$C$66</f>
        <v>0</v>
      </c>
      <c r="L387" s="300">
        <f>'Anchor-AI'!P385</f>
        <v>0</v>
      </c>
      <c r="M387" s="300">
        <f>'Anchor-AI'!Q385</f>
        <v>0</v>
      </c>
      <c r="N387" s="300">
        <f>'Anchor-AI'!R385</f>
        <v>0</v>
      </c>
      <c r="O387" s="300">
        <f>'Anchor-AI'!S385</f>
        <v>0</v>
      </c>
      <c r="P387" s="300">
        <f>'Anchor-AI'!T385</f>
        <v>0</v>
      </c>
      <c r="Q387" s="300">
        <f>'Anchor-AI'!U385</f>
        <v>0</v>
      </c>
      <c r="R387" s="300">
        <f>'Anchor-AI'!V385</f>
        <v>0</v>
      </c>
      <c r="S387" s="300">
        <f>'Anchor-AI'!W385</f>
        <v>0</v>
      </c>
      <c r="T387" s="300">
        <f>'Anchor-AI'!X385</f>
        <v>0</v>
      </c>
      <c r="U387" s="300">
        <f>10*LOG10(1/((Summary!$C$80/10^(R387/10)+Summary!$C$81/10^(S387/10)+Summary!$C$82/10^(T387/10))/Summary!$C$83))</f>
        <v>0</v>
      </c>
      <c r="V387" s="300">
        <f>'Anchor-AI'!Y385</f>
        <v>0</v>
      </c>
      <c r="W387" s="300">
        <f>'Anchor-AI'!Z385</f>
        <v>0</v>
      </c>
      <c r="X387" s="300">
        <f>'Anchor-AI'!AA385</f>
        <v>0</v>
      </c>
      <c r="Y387" s="357">
        <f>'Anchor-AI'!AB385</f>
        <v>0</v>
      </c>
      <c r="Z387" s="357">
        <f>'Anchor-AI'!AC385</f>
        <v>0</v>
      </c>
      <c r="AA387" s="301">
        <f t="shared" si="30"/>
        <v>0</v>
      </c>
      <c r="AC387" s="171">
        <f>'Test-AI'!L385</f>
        <v>0</v>
      </c>
      <c r="AD387" s="168">
        <f>'Test-AI'!M385</f>
        <v>0</v>
      </c>
      <c r="AE387" s="168">
        <f>'Test-AI'!N385</f>
        <v>0</v>
      </c>
      <c r="AF387" s="168">
        <f>'Test-AI'!O385</f>
        <v>0</v>
      </c>
      <c r="AG387" s="168">
        <f>(Summary!$C$63*AD387+Summary!$C$64*AE387+Summary!$C$65*AF387)/Summary!$C$66</f>
        <v>0</v>
      </c>
      <c r="AH387" s="168">
        <f>'Test-AI'!P385</f>
        <v>0</v>
      </c>
      <c r="AI387" s="168">
        <f>'Test-AI'!Q385</f>
        <v>0</v>
      </c>
      <c r="AJ387" s="168">
        <f>'Test-AI'!R385</f>
        <v>0</v>
      </c>
      <c r="AK387" s="168">
        <f>'Test-AI'!S385</f>
        <v>0</v>
      </c>
      <c r="AL387" s="168">
        <f>'Test-AI'!T385</f>
        <v>0</v>
      </c>
      <c r="AM387" s="168">
        <f>'Test-AI'!U385</f>
        <v>0</v>
      </c>
      <c r="AN387" s="168">
        <f>'Test-AI'!V385</f>
        <v>0</v>
      </c>
      <c r="AO387" s="168">
        <f>'Test-AI'!W385</f>
        <v>0</v>
      </c>
      <c r="AP387" s="168">
        <f>'Test-AI'!X385</f>
        <v>0</v>
      </c>
      <c r="AQ387" s="168">
        <f>10*LOG10(1/((Summary!$C$80/10^(AN387/10)+Summary!$C$81/10^(AO387/10)+Summary!$C$82/10^(AP387/10))/Summary!$C$83))</f>
        <v>0</v>
      </c>
      <c r="AR387" s="168">
        <f>'Test-AI'!Y385</f>
        <v>0</v>
      </c>
      <c r="AS387" s="168">
        <f>'Test-AI'!Z385</f>
        <v>0</v>
      </c>
      <c r="AT387" s="300">
        <f>'Test-AI'!AA385</f>
        <v>0</v>
      </c>
      <c r="AU387" s="357">
        <f>'Test-AI'!AB385</f>
        <v>0</v>
      </c>
      <c r="AV387" s="357">
        <f>'Test-AI'!AC385</f>
        <v>0</v>
      </c>
      <c r="AW387" s="301">
        <f t="shared" si="31"/>
        <v>0</v>
      </c>
      <c r="AX387" s="302" t="e">
        <f t="shared" si="32"/>
        <v>#DIV/0!</v>
      </c>
      <c r="AY387" s="303" t="e">
        <f t="shared" si="33"/>
        <v>#DIV/0!</v>
      </c>
      <c r="AZ387" s="297" t="e">
        <f t="shared" si="34"/>
        <v>#DIV/0!</v>
      </c>
      <c r="BA387" s="345" t="e">
        <f t="shared" si="35"/>
        <v>#DIV/0!</v>
      </c>
      <c r="BB387" s="75"/>
      <c r="BC387" s="75"/>
      <c r="BD387" s="570"/>
      <c r="BE387" s="550"/>
      <c r="BF387" s="553"/>
      <c r="BG387" s="553"/>
      <c r="BH387" s="553"/>
      <c r="BI387" s="553"/>
      <c r="BJ387" s="553"/>
      <c r="BK387" s="553"/>
      <c r="BL387" s="553"/>
      <c r="BM387" s="553"/>
      <c r="BN387" s="553"/>
      <c r="BO387" s="546"/>
      <c r="BP387" s="544"/>
      <c r="BQ387" s="546"/>
      <c r="BR387" s="544"/>
      <c r="BS387" s="553"/>
      <c r="BT387" s="553"/>
      <c r="BU387" s="553"/>
      <c r="BV387" s="553"/>
      <c r="BW387" s="553"/>
      <c r="BX387" s="553"/>
      <c r="BY387" s="553"/>
      <c r="BZ387" s="544"/>
      <c r="CA387" s="544"/>
      <c r="CB387" s="553"/>
      <c r="CC387" s="550"/>
      <c r="CD387" s="541"/>
      <c r="CE387" s="546"/>
      <c r="CF387" s="544"/>
      <c r="CG387" s="546"/>
      <c r="CH387" s="544"/>
    </row>
    <row r="388" spans="1:86" ht="17" hidden="1" customHeight="1" thickBot="1" x14ac:dyDescent="0.25">
      <c r="A388" s="626" t="s">
        <v>161</v>
      </c>
      <c r="B388" s="595" t="s">
        <v>146</v>
      </c>
      <c r="C388" s="586" t="s">
        <v>97</v>
      </c>
      <c r="D388" s="589">
        <v>59.94</v>
      </c>
      <c r="E388" s="557">
        <v>10</v>
      </c>
      <c r="F388" s="238">
        <v>85</v>
      </c>
      <c r="G388" s="289">
        <f>'Anchor-AI'!L386</f>
        <v>0</v>
      </c>
      <c r="H388" s="290">
        <f>'Anchor-AI'!M386</f>
        <v>0</v>
      </c>
      <c r="I388" s="290">
        <f>'Anchor-AI'!N386</f>
        <v>0</v>
      </c>
      <c r="J388" s="290">
        <f>'Anchor-AI'!O386</f>
        <v>0</v>
      </c>
      <c r="K388" s="290">
        <f>(Summary!$C$63*H388+Summary!$C$64*I388+Summary!$C$65*J388)/Summary!$C$66</f>
        <v>0</v>
      </c>
      <c r="L388" s="290">
        <f>'Anchor-AI'!P386</f>
        <v>0</v>
      </c>
      <c r="M388" s="290">
        <f>'Anchor-AI'!Q386</f>
        <v>0</v>
      </c>
      <c r="N388" s="290">
        <f>'Anchor-AI'!R386</f>
        <v>0</v>
      </c>
      <c r="O388" s="290">
        <f>'Anchor-AI'!S386</f>
        <v>0</v>
      </c>
      <c r="P388" s="290">
        <f>'Anchor-AI'!T386</f>
        <v>0</v>
      </c>
      <c r="Q388" s="290">
        <f>'Anchor-AI'!U386</f>
        <v>0</v>
      </c>
      <c r="R388" s="290">
        <f>'Anchor-AI'!V386</f>
        <v>0</v>
      </c>
      <c r="S388" s="290">
        <f>'Anchor-AI'!W386</f>
        <v>0</v>
      </c>
      <c r="T388" s="290">
        <f>'Anchor-AI'!X386</f>
        <v>0</v>
      </c>
      <c r="U388" s="290">
        <f>10*LOG10(1/((Summary!$C$80/10^(R388/10)+Summary!$C$81/10^(S388/10)+Summary!$C$82/10^(T388/10))/Summary!$C$83))</f>
        <v>0</v>
      </c>
      <c r="V388" s="290">
        <f>'Anchor-AI'!Y386</f>
        <v>0</v>
      </c>
      <c r="W388" s="290">
        <f>'Anchor-AI'!Z386</f>
        <v>0</v>
      </c>
      <c r="X388" s="290">
        <f>'Anchor-AI'!AA386</f>
        <v>0</v>
      </c>
      <c r="Y388" s="360">
        <f>'Anchor-AI'!AB386</f>
        <v>0</v>
      </c>
      <c r="Z388" s="360">
        <f>'Anchor-AI'!AC386</f>
        <v>0</v>
      </c>
      <c r="AA388" s="291">
        <f t="shared" ref="AA388:AA451" si="36">W388/3600</f>
        <v>0</v>
      </c>
      <c r="AC388" s="169">
        <f>'Test-AI'!L386</f>
        <v>0</v>
      </c>
      <c r="AD388" s="166">
        <f>'Test-AI'!M386</f>
        <v>0</v>
      </c>
      <c r="AE388" s="166">
        <f>'Test-AI'!N386</f>
        <v>0</v>
      </c>
      <c r="AF388" s="166">
        <f>'Test-AI'!O386</f>
        <v>0</v>
      </c>
      <c r="AG388" s="166">
        <f>(Summary!$C$63*AD388+Summary!$C$64*AE388+Summary!$C$65*AF388)/Summary!$C$66</f>
        <v>0</v>
      </c>
      <c r="AH388" s="166">
        <f>'Test-AI'!P386</f>
        <v>0</v>
      </c>
      <c r="AI388" s="166">
        <f>'Test-AI'!Q386</f>
        <v>0</v>
      </c>
      <c r="AJ388" s="166">
        <f>'Test-AI'!R386</f>
        <v>0</v>
      </c>
      <c r="AK388" s="166">
        <f>'Test-AI'!S386</f>
        <v>0</v>
      </c>
      <c r="AL388" s="166">
        <f>'Test-AI'!T386</f>
        <v>0</v>
      </c>
      <c r="AM388" s="166">
        <f>'Test-AI'!U386</f>
        <v>0</v>
      </c>
      <c r="AN388" s="166">
        <f>'Test-AI'!V386</f>
        <v>0</v>
      </c>
      <c r="AO388" s="166">
        <f>'Test-AI'!W386</f>
        <v>0</v>
      </c>
      <c r="AP388" s="166">
        <f>'Test-AI'!X386</f>
        <v>0</v>
      </c>
      <c r="AQ388" s="166">
        <f>10*LOG10(1/((Summary!$C$80/10^(AN388/10)+Summary!$C$81/10^(AO388/10)+Summary!$C$82/10^(AP388/10))/Summary!$C$83))</f>
        <v>0</v>
      </c>
      <c r="AR388" s="166">
        <f>'Test-AI'!Y386</f>
        <v>0</v>
      </c>
      <c r="AS388" s="166">
        <f>'Test-AI'!Z386</f>
        <v>0</v>
      </c>
      <c r="AT388" s="290">
        <f>'Test-AI'!AA386</f>
        <v>0</v>
      </c>
      <c r="AU388" s="356">
        <f>'Test-AI'!AB386</f>
        <v>0</v>
      </c>
      <c r="AV388" s="356">
        <f>'Test-AI'!AC386</f>
        <v>0</v>
      </c>
      <c r="AW388" s="291">
        <f t="shared" ref="AW388:AW451" si="37">AS388/3600</f>
        <v>0</v>
      </c>
      <c r="AX388" s="292" t="e">
        <f t="shared" ref="AX388:AX451" si="38">AS388/W388</f>
        <v>#DIV/0!</v>
      </c>
      <c r="AY388" s="293" t="e">
        <f t="shared" ref="AY388:AY451" si="39">AT388/X388</f>
        <v>#DIV/0!</v>
      </c>
      <c r="AZ388" s="292" t="e">
        <f t="shared" ref="AZ388:AZ451" si="40">AU388/Y388</f>
        <v>#DIV/0!</v>
      </c>
      <c r="BA388" s="344" t="e">
        <f t="shared" ref="BA388:BA451" si="41">AV388/Z388</f>
        <v>#DIV/0!</v>
      </c>
      <c r="BB388" s="75"/>
      <c r="BC388" s="75"/>
      <c r="BD388" s="572" t="s">
        <v>39</v>
      </c>
      <c r="BE388" s="549" t="e">
        <f t="array" ref="BE388">bdRateExtend($G388:$G391,H388:H391,$AC388:$AC391,AD388:AD391)</f>
        <v>#VALUE!</v>
      </c>
      <c r="BF388" s="551" t="e">
        <f t="array" ref="BF388">bdRateExtend($G388:$G393,H388:H393,$AC388:$AC393,AD388:AD393)</f>
        <v>#VALUE!</v>
      </c>
      <c r="BG388" s="551" t="e">
        <f t="array" ref="BG388">bdRateExtend($G388:$G393,I388:I393,$AC388:$AC393,AE388:AE393)</f>
        <v>#VALUE!</v>
      </c>
      <c r="BH388" s="551" t="e">
        <f t="array" ref="BH388">bdRateExtend($G388:$G393,J388:J393,$AC388:$AC393,AF388:AF393)</f>
        <v>#VALUE!</v>
      </c>
      <c r="BI388" s="551" t="e">
        <f t="array" ref="BI388">bdRateExtend($G388:$G393,K388:K393,$AC388:$AC393,AG388:AG393)</f>
        <v>#VALUE!</v>
      </c>
      <c r="BJ388" s="575" t="e">
        <f>(Summary!$C$94*BF388+Summary!$C$95*BG388+Summary!$C$96*BH388)/Summary!$C$97</f>
        <v>#VALUE!</v>
      </c>
      <c r="BK388" s="551" t="e">
        <f t="array" ref="BK388">bdRateExtend($G388:$G391,L388:L391,$AC388:$AC391,AH388:AH391)</f>
        <v>#VALUE!</v>
      </c>
      <c r="BL388" s="551" t="e">
        <f t="array" ref="BL388">bdRateExtend($G388:$G393,L388:L393,$AC388:$AC393,AH388:AH393)</f>
        <v>#VALUE!</v>
      </c>
      <c r="BM388" s="551" t="e">
        <f t="array" ref="BM388">bdRateExtend($G388:$G391,M388:M391,$AC388:$AC391,AI388:AI391)</f>
        <v>#VALUE!</v>
      </c>
      <c r="BN388" s="551" t="e">
        <f t="array" ref="BN388">bdRateExtend($G388:$G393,M388:M393,$AC388:$AC393,AI388:AI393)</f>
        <v>#VALUE!</v>
      </c>
      <c r="BO388" s="548" t="e">
        <f t="array" ref="BO388">bdRateExtend($G388:$G391,N388:N391,$AC388:$AC391,AJ388:AJ391,"None", FALSE,1)</f>
        <v>#VALUE!</v>
      </c>
      <c r="BP388" s="585" t="e">
        <f t="array" ref="BP388">bdRateExtend($G388:$G393,N388:N393,$AC388:$AC393,AJ388:AJ393,"None", FALSE,1)</f>
        <v>#VALUE!</v>
      </c>
      <c r="BQ388" s="548" t="e">
        <f t="array" ref="BQ388">bdRateExtend($G388:$G391,O388:O391,$AC388:$AC391,AK388:AK391,"None", FALSE,1)</f>
        <v>#VALUE!</v>
      </c>
      <c r="BR388" s="585" t="e">
        <f t="array" ref="BR388">bdRateExtend($G388:$G393,O388:O393,$AC388:$AC393,AK388:AK393,"None", FALSE,1)</f>
        <v>#VALUE!</v>
      </c>
      <c r="BS388" s="551" t="e">
        <f t="array" ref="BS388">bdRateExtend($G388:$G391,P388:P391,$AC388:$AC391,AL388:AL391)</f>
        <v>#VALUE!</v>
      </c>
      <c r="BT388" s="551" t="e">
        <f t="array" ref="BT388">bdRateExtend($G388:$G393,P388:P393,$AC388:$AC393,AL388:AL393)</f>
        <v>#VALUE!</v>
      </c>
      <c r="BU388" s="551" t="e">
        <f t="array" ref="BU388">bdRateExtend($G388:$G391,Q388:Q391,$AC388:$AC391,AM388:AM391)</f>
        <v>#VALUE!</v>
      </c>
      <c r="BV388" s="551" t="e">
        <f t="array" ref="BV388">bdRateExtend($G388:$G393,Q388:Q393,$AC388:$AC393,AM388:AM393)</f>
        <v>#VALUE!</v>
      </c>
      <c r="BW388" s="551" t="e">
        <f t="array" ref="BW388">bdRateExtend($G388:$G391,R388:R391,$AC388:$AC391,AN388:AN391)</f>
        <v>#VALUE!</v>
      </c>
      <c r="BX388" s="551" t="e">
        <f t="array" ref="BX388">bdRateExtend($G388:$G393,R388:R393,$AC388:$AC393,AN388:AN393)</f>
        <v>#VALUE!</v>
      </c>
      <c r="BY388" s="551" t="e">
        <f t="array" ref="BY388">bdRateExtend($G388:$G393,S388:S393,$AC388:$AC393,AO388:AO393)</f>
        <v>#VALUE!</v>
      </c>
      <c r="BZ388" s="555" t="e">
        <f t="array" ref="BZ388">bdRateExtend($G388:$G393,T388:T393,$AC388:$AC393,AP388:AP393)</f>
        <v>#VALUE!</v>
      </c>
      <c r="CA388" s="555" t="e">
        <f t="array" ref="CA388">bdRateExtend($G388:$G393,U388:U393,$AC388:$AC393,AQ388:AQ393)</f>
        <v>#VALUE!</v>
      </c>
      <c r="CB388" s="575" t="e">
        <f>(Summary!$C$108*BX388+Summary!$C$109*BY388+Summary!$C$110*BZ388)/Summary!$C$111</f>
        <v>#VALUE!</v>
      </c>
      <c r="CC388" s="561" t="e">
        <f t="array" ref="CC388">bdCAMBIExtend($G388:$G391,V388:V391,$AC388:$AC391,AR388:AR391)</f>
        <v>#VALUE!</v>
      </c>
      <c r="CD388" s="561" t="e">
        <f t="array" ref="CD388">bdCAMBIExtend($G388:$G393,V388:V393,$AC388:$AC393,AR388:AR393)</f>
        <v>#VALUE!</v>
      </c>
      <c r="CE388" s="547">
        <f t="array" ref="CE388">testVMAFRange($G388:$G391,N388:N391,$AC388:$AC391,AJ388:AJ391)</f>
        <v>0</v>
      </c>
      <c r="CF388" s="543">
        <f t="array" ref="CF388">testVMAFRange($G388:$G393,N388:N393,$AC388:$AC393,AJ388:AJ393)</f>
        <v>0</v>
      </c>
      <c r="CG388" s="547">
        <f t="array" ref="CG388">testVMAFRange($G388:$G391,O388:O391,$AC388:$AC391,AK388:AK391)</f>
        <v>0</v>
      </c>
      <c r="CH388" s="543">
        <f t="array" ref="CH388">testVMAFRange($G388:$G393,O388:O393,$AC388:$AC393,AK388:AK393)</f>
        <v>0</v>
      </c>
    </row>
    <row r="389" spans="1:86" ht="17" hidden="1" customHeight="1" x14ac:dyDescent="0.2">
      <c r="A389" s="485"/>
      <c r="B389" s="566"/>
      <c r="C389" s="485"/>
      <c r="D389" s="590"/>
      <c r="E389" s="558"/>
      <c r="F389" s="239">
        <v>110</v>
      </c>
      <c r="G389" s="294">
        <f>'Anchor-AI'!L387</f>
        <v>0</v>
      </c>
      <c r="H389" s="295">
        <f>'Anchor-AI'!M387</f>
        <v>0</v>
      </c>
      <c r="I389" s="295">
        <f>'Anchor-AI'!N387</f>
        <v>0</v>
      </c>
      <c r="J389" s="295">
        <f>'Anchor-AI'!O387</f>
        <v>0</v>
      </c>
      <c r="K389" s="295">
        <f>(Summary!$C$63*H389+Summary!$C$64*I389+Summary!$C$65*J389)/Summary!$C$66</f>
        <v>0</v>
      </c>
      <c r="L389" s="295">
        <f>'Anchor-AI'!P387</f>
        <v>0</v>
      </c>
      <c r="M389" s="295">
        <f>'Anchor-AI'!Q387</f>
        <v>0</v>
      </c>
      <c r="N389" s="295">
        <f>'Anchor-AI'!R387</f>
        <v>0</v>
      </c>
      <c r="O389" s="295">
        <f>'Anchor-AI'!S387</f>
        <v>0</v>
      </c>
      <c r="P389" s="295">
        <f>'Anchor-AI'!T387</f>
        <v>0</v>
      </c>
      <c r="Q389" s="295">
        <f>'Anchor-AI'!U387</f>
        <v>0</v>
      </c>
      <c r="R389" s="295">
        <f>'Anchor-AI'!V387</f>
        <v>0</v>
      </c>
      <c r="S389" s="295">
        <f>'Anchor-AI'!W387</f>
        <v>0</v>
      </c>
      <c r="T389" s="295">
        <f>'Anchor-AI'!X387</f>
        <v>0</v>
      </c>
      <c r="U389" s="295">
        <f>10*LOG10(1/((Summary!$C$80/10^(R389/10)+Summary!$C$81/10^(S389/10)+Summary!$C$82/10^(T389/10))/Summary!$C$83))</f>
        <v>0</v>
      </c>
      <c r="V389" s="295">
        <f>'Anchor-AI'!Y387</f>
        <v>0</v>
      </c>
      <c r="W389" s="295">
        <f>'Anchor-AI'!Z387</f>
        <v>0</v>
      </c>
      <c r="X389" s="295">
        <f>'Anchor-AI'!AA387</f>
        <v>0</v>
      </c>
      <c r="Y389" s="357">
        <f>'Anchor-AI'!AB387</f>
        <v>0</v>
      </c>
      <c r="Z389" s="357">
        <f>'Anchor-AI'!AC387</f>
        <v>0</v>
      </c>
      <c r="AA389" s="296">
        <f t="shared" si="36"/>
        <v>0</v>
      </c>
      <c r="AC389" s="170">
        <f>'Test-AI'!L387</f>
        <v>0</v>
      </c>
      <c r="AD389" s="167">
        <f>'Test-AI'!M387</f>
        <v>0</v>
      </c>
      <c r="AE389" s="167">
        <f>'Test-AI'!N387</f>
        <v>0</v>
      </c>
      <c r="AF389" s="167">
        <f>'Test-AI'!O387</f>
        <v>0</v>
      </c>
      <c r="AG389" s="167">
        <f>(Summary!$C$63*AD389+Summary!$C$64*AE389+Summary!$C$65*AF389)/Summary!$C$66</f>
        <v>0</v>
      </c>
      <c r="AH389" s="167">
        <f>'Test-AI'!P387</f>
        <v>0</v>
      </c>
      <c r="AI389" s="167">
        <f>'Test-AI'!Q387</f>
        <v>0</v>
      </c>
      <c r="AJ389" s="167">
        <f>'Test-AI'!R387</f>
        <v>0</v>
      </c>
      <c r="AK389" s="167">
        <f>'Test-AI'!S387</f>
        <v>0</v>
      </c>
      <c r="AL389" s="167">
        <f>'Test-AI'!T387</f>
        <v>0</v>
      </c>
      <c r="AM389" s="167">
        <f>'Test-AI'!U387</f>
        <v>0</v>
      </c>
      <c r="AN389" s="167">
        <f>'Test-AI'!V387</f>
        <v>0</v>
      </c>
      <c r="AO389" s="167">
        <f>'Test-AI'!W387</f>
        <v>0</v>
      </c>
      <c r="AP389" s="167">
        <f>'Test-AI'!X387</f>
        <v>0</v>
      </c>
      <c r="AQ389" s="167">
        <f>10*LOG10(1/((Summary!$C$80/10^(AN389/10)+Summary!$C$81/10^(AO389/10)+Summary!$C$82/10^(AP389/10))/Summary!$C$83))</f>
        <v>0</v>
      </c>
      <c r="AR389" s="167">
        <f>'Test-AI'!Y387</f>
        <v>0</v>
      </c>
      <c r="AS389" s="167">
        <f>'Test-AI'!Z387</f>
        <v>0</v>
      </c>
      <c r="AT389" s="295">
        <f>'Test-AI'!AA387</f>
        <v>0</v>
      </c>
      <c r="AU389" s="357">
        <f>'Test-AI'!AB387</f>
        <v>0</v>
      </c>
      <c r="AV389" s="357">
        <f>'Test-AI'!AC387</f>
        <v>0</v>
      </c>
      <c r="AW389" s="296">
        <f t="shared" si="37"/>
        <v>0</v>
      </c>
      <c r="AX389" s="297" t="e">
        <f t="shared" si="38"/>
        <v>#DIV/0!</v>
      </c>
      <c r="AY389" s="298" t="e">
        <f t="shared" si="39"/>
        <v>#DIV/0!</v>
      </c>
      <c r="AZ389" s="297" t="e">
        <f t="shared" si="40"/>
        <v>#DIV/0!</v>
      </c>
      <c r="BA389" s="345" t="e">
        <f t="shared" si="41"/>
        <v>#DIV/0!</v>
      </c>
      <c r="BB389" s="75"/>
      <c r="BC389" s="75"/>
      <c r="BD389" s="565"/>
      <c r="BE389" s="550"/>
      <c r="BF389" s="552"/>
      <c r="BG389" s="552"/>
      <c r="BH389" s="552"/>
      <c r="BI389" s="552"/>
      <c r="BJ389" s="552"/>
      <c r="BK389" s="553"/>
      <c r="BL389" s="552"/>
      <c r="BM389" s="553"/>
      <c r="BN389" s="552"/>
      <c r="BO389" s="546"/>
      <c r="BP389" s="541"/>
      <c r="BQ389" s="546"/>
      <c r="BR389" s="541"/>
      <c r="BS389" s="553"/>
      <c r="BT389" s="552"/>
      <c r="BU389" s="553"/>
      <c r="BV389" s="552"/>
      <c r="BW389" s="553"/>
      <c r="BX389" s="552"/>
      <c r="BY389" s="552"/>
      <c r="BZ389" s="541"/>
      <c r="CA389" s="541"/>
      <c r="CB389" s="552"/>
      <c r="CC389" s="553"/>
      <c r="CD389" s="552"/>
      <c r="CE389" s="546"/>
      <c r="CF389" s="541"/>
      <c r="CG389" s="546"/>
      <c r="CH389" s="541"/>
    </row>
    <row r="390" spans="1:86" ht="17" hidden="1" customHeight="1" x14ac:dyDescent="0.2">
      <c r="A390" s="485"/>
      <c r="B390" s="566"/>
      <c r="C390" s="485"/>
      <c r="D390" s="590"/>
      <c r="E390" s="558"/>
      <c r="F390" s="239">
        <v>135</v>
      </c>
      <c r="G390" s="294">
        <f>'Anchor-AI'!L388</f>
        <v>0</v>
      </c>
      <c r="H390" s="295">
        <f>'Anchor-AI'!M388</f>
        <v>0</v>
      </c>
      <c r="I390" s="295">
        <f>'Anchor-AI'!N388</f>
        <v>0</v>
      </c>
      <c r="J390" s="295">
        <f>'Anchor-AI'!O388</f>
        <v>0</v>
      </c>
      <c r="K390" s="295">
        <f>(Summary!$C$63*H390+Summary!$C$64*I390+Summary!$C$65*J390)/Summary!$C$66</f>
        <v>0</v>
      </c>
      <c r="L390" s="295">
        <f>'Anchor-AI'!P388</f>
        <v>0</v>
      </c>
      <c r="M390" s="295">
        <f>'Anchor-AI'!Q388</f>
        <v>0</v>
      </c>
      <c r="N390" s="295">
        <f>'Anchor-AI'!R388</f>
        <v>0</v>
      </c>
      <c r="O390" s="295">
        <f>'Anchor-AI'!S388</f>
        <v>0</v>
      </c>
      <c r="P390" s="295">
        <f>'Anchor-AI'!T388</f>
        <v>0</v>
      </c>
      <c r="Q390" s="295">
        <f>'Anchor-AI'!U388</f>
        <v>0</v>
      </c>
      <c r="R390" s="295">
        <f>'Anchor-AI'!V388</f>
        <v>0</v>
      </c>
      <c r="S390" s="295">
        <f>'Anchor-AI'!W388</f>
        <v>0</v>
      </c>
      <c r="T390" s="295">
        <f>'Anchor-AI'!X388</f>
        <v>0</v>
      </c>
      <c r="U390" s="295">
        <f>10*LOG10(1/((Summary!$C$80/10^(R390/10)+Summary!$C$81/10^(S390/10)+Summary!$C$82/10^(T390/10))/Summary!$C$83))</f>
        <v>0</v>
      </c>
      <c r="V390" s="295">
        <f>'Anchor-AI'!Y388</f>
        <v>0</v>
      </c>
      <c r="W390" s="295">
        <f>'Anchor-AI'!Z388</f>
        <v>0</v>
      </c>
      <c r="X390" s="295">
        <f>'Anchor-AI'!AA388</f>
        <v>0</v>
      </c>
      <c r="Y390" s="357">
        <f>'Anchor-AI'!AB388</f>
        <v>0</v>
      </c>
      <c r="Z390" s="357">
        <f>'Anchor-AI'!AC388</f>
        <v>0</v>
      </c>
      <c r="AA390" s="296">
        <f t="shared" si="36"/>
        <v>0</v>
      </c>
      <c r="AC390" s="170">
        <f>'Test-AI'!L388</f>
        <v>0</v>
      </c>
      <c r="AD390" s="167">
        <f>'Test-AI'!M388</f>
        <v>0</v>
      </c>
      <c r="AE390" s="167">
        <f>'Test-AI'!N388</f>
        <v>0</v>
      </c>
      <c r="AF390" s="167">
        <f>'Test-AI'!O388</f>
        <v>0</v>
      </c>
      <c r="AG390" s="167">
        <f>(Summary!$C$63*AD390+Summary!$C$64*AE390+Summary!$C$65*AF390)/Summary!$C$66</f>
        <v>0</v>
      </c>
      <c r="AH390" s="167">
        <f>'Test-AI'!P388</f>
        <v>0</v>
      </c>
      <c r="AI390" s="167">
        <f>'Test-AI'!Q388</f>
        <v>0</v>
      </c>
      <c r="AJ390" s="167">
        <f>'Test-AI'!R388</f>
        <v>0</v>
      </c>
      <c r="AK390" s="167">
        <f>'Test-AI'!S388</f>
        <v>0</v>
      </c>
      <c r="AL390" s="167">
        <f>'Test-AI'!T388</f>
        <v>0</v>
      </c>
      <c r="AM390" s="167">
        <f>'Test-AI'!U388</f>
        <v>0</v>
      </c>
      <c r="AN390" s="167">
        <f>'Test-AI'!V388</f>
        <v>0</v>
      </c>
      <c r="AO390" s="167">
        <f>'Test-AI'!W388</f>
        <v>0</v>
      </c>
      <c r="AP390" s="167">
        <f>'Test-AI'!X388</f>
        <v>0</v>
      </c>
      <c r="AQ390" s="167">
        <f>10*LOG10(1/((Summary!$C$80/10^(AN390/10)+Summary!$C$81/10^(AO390/10)+Summary!$C$82/10^(AP390/10))/Summary!$C$83))</f>
        <v>0</v>
      </c>
      <c r="AR390" s="167">
        <f>'Test-AI'!Y388</f>
        <v>0</v>
      </c>
      <c r="AS390" s="167">
        <f>'Test-AI'!Z388</f>
        <v>0</v>
      </c>
      <c r="AT390" s="295">
        <f>'Test-AI'!AA388</f>
        <v>0</v>
      </c>
      <c r="AU390" s="357">
        <f>'Test-AI'!AB388</f>
        <v>0</v>
      </c>
      <c r="AV390" s="357">
        <f>'Test-AI'!AC388</f>
        <v>0</v>
      </c>
      <c r="AW390" s="296">
        <f t="shared" si="37"/>
        <v>0</v>
      </c>
      <c r="AX390" s="297" t="e">
        <f t="shared" si="38"/>
        <v>#DIV/0!</v>
      </c>
      <c r="AY390" s="298" t="e">
        <f t="shared" si="39"/>
        <v>#DIV/0!</v>
      </c>
      <c r="AZ390" s="297" t="e">
        <f t="shared" si="40"/>
        <v>#DIV/0!</v>
      </c>
      <c r="BA390" s="345" t="e">
        <f t="shared" si="41"/>
        <v>#DIV/0!</v>
      </c>
      <c r="BB390" s="75"/>
      <c r="BC390" s="75"/>
      <c r="BD390" s="573" t="s">
        <v>147</v>
      </c>
      <c r="BE390" s="549" t="e">
        <f t="array" ref="BE390">bdRateExtend($G389:$G392,H389:H392,$AC389:$AC392,AD389:AD392)</f>
        <v>#VALUE!</v>
      </c>
      <c r="BF390" s="552"/>
      <c r="BG390" s="552"/>
      <c r="BH390" s="552"/>
      <c r="BI390" s="552"/>
      <c r="BJ390" s="552"/>
      <c r="BK390" s="551" t="e">
        <f t="array" ref="BK390">bdRateExtend($G389:$G392,L389:L392,$AC389:$AC392,AH389:AH392)</f>
        <v>#VALUE!</v>
      </c>
      <c r="BL390" s="552"/>
      <c r="BM390" s="551" t="e">
        <f t="array" ref="BM390">bdRateExtend($G389:$G392,M389:M392,$AC389:$AC392,AI389:AI392)</f>
        <v>#VALUE!</v>
      </c>
      <c r="BN390" s="552"/>
      <c r="BO390" s="545" t="e">
        <f t="array" ref="BO390">bdRateExtend($G389:$G392,N389:N392,$AC389:$AC392,AJ389:AJ392,"None", FALSE,1)</f>
        <v>#VALUE!</v>
      </c>
      <c r="BP390" s="541"/>
      <c r="BQ390" s="545" t="e">
        <f t="array" ref="BQ390">bdRateExtend($G389:$G392,O389:O392,$AC389:$AC392,AK389:AK392,"None", FALSE,1)</f>
        <v>#VALUE!</v>
      </c>
      <c r="BR390" s="541"/>
      <c r="BS390" s="551" t="e">
        <f t="array" ref="BS390">bdRateExtend($G389:$G392,P389:P392,$AC389:$AC392,AL389:AL392)</f>
        <v>#VALUE!</v>
      </c>
      <c r="BT390" s="552"/>
      <c r="BU390" s="551" t="e">
        <f t="array" ref="BU390">bdRateExtend($G389:$G392,Q389:Q392,$AC389:$AC392,AM389:AM392)</f>
        <v>#VALUE!</v>
      </c>
      <c r="BV390" s="552"/>
      <c r="BW390" s="551" t="e">
        <f t="array" ref="BW390">bdRateExtend($G389:$G392,R389:R392,$AC389:$AC392,AN389:AN392)</f>
        <v>#VALUE!</v>
      </c>
      <c r="BX390" s="552"/>
      <c r="BY390" s="552"/>
      <c r="BZ390" s="541"/>
      <c r="CA390" s="541"/>
      <c r="CB390" s="552"/>
      <c r="CC390" s="561" t="e">
        <f t="array" ref="CC390">bdCAMBIExtend($G389:$G392,V389:V392,$AC389:$AC392,AR389:AR392)</f>
        <v>#VALUE!</v>
      </c>
      <c r="CD390" s="552"/>
      <c r="CE390" s="554">
        <f t="array" ref="CE390">testVMAFRange($G389:$G392,N389:N392,$AC389:$AC392,AJ389:AJ392)</f>
        <v>0</v>
      </c>
      <c r="CF390" s="541"/>
      <c r="CG390" s="554">
        <f t="array" ref="CG390">testVMAFRange($G389:$G392,O389:O392,$AC389:$AC392,AK389:AK392)</f>
        <v>0</v>
      </c>
      <c r="CH390" s="541"/>
    </row>
    <row r="391" spans="1:86" ht="17" hidden="1" customHeight="1" x14ac:dyDescent="0.2">
      <c r="A391" s="485"/>
      <c r="B391" s="566"/>
      <c r="C391" s="485"/>
      <c r="D391" s="590"/>
      <c r="E391" s="558"/>
      <c r="F391" s="239">
        <v>160</v>
      </c>
      <c r="G391" s="294">
        <f>'Anchor-AI'!L389</f>
        <v>0</v>
      </c>
      <c r="H391" s="295">
        <f>'Anchor-AI'!M389</f>
        <v>0</v>
      </c>
      <c r="I391" s="295">
        <f>'Anchor-AI'!N389</f>
        <v>0</v>
      </c>
      <c r="J391" s="295">
        <f>'Anchor-AI'!O389</f>
        <v>0</v>
      </c>
      <c r="K391" s="295">
        <f>(Summary!$C$63*H391+Summary!$C$64*I391+Summary!$C$65*J391)/Summary!$C$66</f>
        <v>0</v>
      </c>
      <c r="L391" s="295">
        <f>'Anchor-AI'!P389</f>
        <v>0</v>
      </c>
      <c r="M391" s="295">
        <f>'Anchor-AI'!Q389</f>
        <v>0</v>
      </c>
      <c r="N391" s="295">
        <f>'Anchor-AI'!R389</f>
        <v>0</v>
      </c>
      <c r="O391" s="295">
        <f>'Anchor-AI'!S389</f>
        <v>0</v>
      </c>
      <c r="P391" s="295">
        <f>'Anchor-AI'!T389</f>
        <v>0</v>
      </c>
      <c r="Q391" s="295">
        <f>'Anchor-AI'!U389</f>
        <v>0</v>
      </c>
      <c r="R391" s="295">
        <f>'Anchor-AI'!V389</f>
        <v>0</v>
      </c>
      <c r="S391" s="295">
        <f>'Anchor-AI'!W389</f>
        <v>0</v>
      </c>
      <c r="T391" s="295">
        <f>'Anchor-AI'!X389</f>
        <v>0</v>
      </c>
      <c r="U391" s="295">
        <f>10*LOG10(1/((Summary!$C$80/10^(R391/10)+Summary!$C$81/10^(S391/10)+Summary!$C$82/10^(T391/10))/Summary!$C$83))</f>
        <v>0</v>
      </c>
      <c r="V391" s="295">
        <f>'Anchor-AI'!Y389</f>
        <v>0</v>
      </c>
      <c r="W391" s="295">
        <f>'Anchor-AI'!Z389</f>
        <v>0</v>
      </c>
      <c r="X391" s="295">
        <f>'Anchor-AI'!AA389</f>
        <v>0</v>
      </c>
      <c r="Y391" s="357">
        <f>'Anchor-AI'!AB389</f>
        <v>0</v>
      </c>
      <c r="Z391" s="357">
        <f>'Anchor-AI'!AC389</f>
        <v>0</v>
      </c>
      <c r="AA391" s="296">
        <f t="shared" si="36"/>
        <v>0</v>
      </c>
      <c r="AC391" s="170">
        <f>'Test-AI'!L389</f>
        <v>0</v>
      </c>
      <c r="AD391" s="167">
        <f>'Test-AI'!M389</f>
        <v>0</v>
      </c>
      <c r="AE391" s="167">
        <f>'Test-AI'!N389</f>
        <v>0</v>
      </c>
      <c r="AF391" s="167">
        <f>'Test-AI'!O389</f>
        <v>0</v>
      </c>
      <c r="AG391" s="167">
        <f>(Summary!$C$63*AD391+Summary!$C$64*AE391+Summary!$C$65*AF391)/Summary!$C$66</f>
        <v>0</v>
      </c>
      <c r="AH391" s="167">
        <f>'Test-AI'!P389</f>
        <v>0</v>
      </c>
      <c r="AI391" s="167">
        <f>'Test-AI'!Q389</f>
        <v>0</v>
      </c>
      <c r="AJ391" s="167">
        <f>'Test-AI'!R389</f>
        <v>0</v>
      </c>
      <c r="AK391" s="167">
        <f>'Test-AI'!S389</f>
        <v>0</v>
      </c>
      <c r="AL391" s="167">
        <f>'Test-AI'!T389</f>
        <v>0</v>
      </c>
      <c r="AM391" s="167">
        <f>'Test-AI'!U389</f>
        <v>0</v>
      </c>
      <c r="AN391" s="167">
        <f>'Test-AI'!V389</f>
        <v>0</v>
      </c>
      <c r="AO391" s="167">
        <f>'Test-AI'!W389</f>
        <v>0</v>
      </c>
      <c r="AP391" s="167">
        <f>'Test-AI'!X389</f>
        <v>0</v>
      </c>
      <c r="AQ391" s="167">
        <f>10*LOG10(1/((Summary!$C$80/10^(AN391/10)+Summary!$C$81/10^(AO391/10)+Summary!$C$82/10^(AP391/10))/Summary!$C$83))</f>
        <v>0</v>
      </c>
      <c r="AR391" s="167">
        <f>'Test-AI'!Y389</f>
        <v>0</v>
      </c>
      <c r="AS391" s="167">
        <f>'Test-AI'!Z389</f>
        <v>0</v>
      </c>
      <c r="AT391" s="295">
        <f>'Test-AI'!AA389</f>
        <v>0</v>
      </c>
      <c r="AU391" s="357">
        <f>'Test-AI'!AB389</f>
        <v>0</v>
      </c>
      <c r="AV391" s="357">
        <f>'Test-AI'!AC389</f>
        <v>0</v>
      </c>
      <c r="AW391" s="296">
        <f t="shared" si="37"/>
        <v>0</v>
      </c>
      <c r="AX391" s="297" t="e">
        <f t="shared" si="38"/>
        <v>#DIV/0!</v>
      </c>
      <c r="AY391" s="298" t="e">
        <f t="shared" si="39"/>
        <v>#DIV/0!</v>
      </c>
      <c r="AZ391" s="297" t="e">
        <f t="shared" si="40"/>
        <v>#DIV/0!</v>
      </c>
      <c r="BA391" s="345" t="e">
        <f t="shared" si="41"/>
        <v>#DIV/0!</v>
      </c>
      <c r="BB391" s="75"/>
      <c r="BC391" s="75"/>
      <c r="BD391" s="565"/>
      <c r="BE391" s="550"/>
      <c r="BF391" s="552"/>
      <c r="BG391" s="552"/>
      <c r="BH391" s="552"/>
      <c r="BI391" s="552"/>
      <c r="BJ391" s="552"/>
      <c r="BK391" s="553"/>
      <c r="BL391" s="552"/>
      <c r="BM391" s="553"/>
      <c r="BN391" s="552"/>
      <c r="BO391" s="546"/>
      <c r="BP391" s="541"/>
      <c r="BQ391" s="546"/>
      <c r="BR391" s="541"/>
      <c r="BS391" s="553"/>
      <c r="BT391" s="552"/>
      <c r="BU391" s="553"/>
      <c r="BV391" s="552"/>
      <c r="BW391" s="553"/>
      <c r="BX391" s="552"/>
      <c r="BY391" s="552"/>
      <c r="BZ391" s="541"/>
      <c r="CA391" s="541"/>
      <c r="CB391" s="552"/>
      <c r="CC391" s="553"/>
      <c r="CD391" s="552"/>
      <c r="CE391" s="546"/>
      <c r="CF391" s="541"/>
      <c r="CG391" s="546"/>
      <c r="CH391" s="541"/>
    </row>
    <row r="392" spans="1:86" ht="17" hidden="1" customHeight="1" thickBot="1" x14ac:dyDescent="0.25">
      <c r="A392" s="485"/>
      <c r="B392" s="566"/>
      <c r="C392" s="485"/>
      <c r="D392" s="590"/>
      <c r="E392" s="558"/>
      <c r="F392" s="239">
        <v>185</v>
      </c>
      <c r="G392" s="294">
        <f>'Anchor-AI'!L390</f>
        <v>0</v>
      </c>
      <c r="H392" s="295">
        <f>'Anchor-AI'!M390</f>
        <v>0</v>
      </c>
      <c r="I392" s="295">
        <f>'Anchor-AI'!N390</f>
        <v>0</v>
      </c>
      <c r="J392" s="295">
        <f>'Anchor-AI'!O390</f>
        <v>0</v>
      </c>
      <c r="K392" s="295">
        <f>(Summary!$C$63*H392+Summary!$C$64*I392+Summary!$C$65*J392)/Summary!$C$66</f>
        <v>0</v>
      </c>
      <c r="L392" s="295">
        <f>'Anchor-AI'!P390</f>
        <v>0</v>
      </c>
      <c r="M392" s="295">
        <f>'Anchor-AI'!Q390</f>
        <v>0</v>
      </c>
      <c r="N392" s="295">
        <f>'Anchor-AI'!R390</f>
        <v>0</v>
      </c>
      <c r="O392" s="295">
        <f>'Anchor-AI'!S390</f>
        <v>0</v>
      </c>
      <c r="P392" s="295">
        <f>'Anchor-AI'!T390</f>
        <v>0</v>
      </c>
      <c r="Q392" s="295">
        <f>'Anchor-AI'!U390</f>
        <v>0</v>
      </c>
      <c r="R392" s="295">
        <f>'Anchor-AI'!V390</f>
        <v>0</v>
      </c>
      <c r="S392" s="295">
        <f>'Anchor-AI'!W390</f>
        <v>0</v>
      </c>
      <c r="T392" s="295">
        <f>'Anchor-AI'!X390</f>
        <v>0</v>
      </c>
      <c r="U392" s="295">
        <f>10*LOG10(1/((Summary!$C$80/10^(R392/10)+Summary!$C$81/10^(S392/10)+Summary!$C$82/10^(T392/10))/Summary!$C$83))</f>
        <v>0</v>
      </c>
      <c r="V392" s="295">
        <f>'Anchor-AI'!Y390</f>
        <v>0</v>
      </c>
      <c r="W392" s="295">
        <f>'Anchor-AI'!Z390</f>
        <v>0</v>
      </c>
      <c r="X392" s="295">
        <f>'Anchor-AI'!AA390</f>
        <v>0</v>
      </c>
      <c r="Y392" s="357">
        <f>'Anchor-AI'!AB390</f>
        <v>0</v>
      </c>
      <c r="Z392" s="357">
        <f>'Anchor-AI'!AC390</f>
        <v>0</v>
      </c>
      <c r="AA392" s="296">
        <f t="shared" si="36"/>
        <v>0</v>
      </c>
      <c r="AC392" s="170">
        <f>'Test-AI'!L390</f>
        <v>0</v>
      </c>
      <c r="AD392" s="167">
        <f>'Test-AI'!M390</f>
        <v>0</v>
      </c>
      <c r="AE392" s="167">
        <f>'Test-AI'!N390</f>
        <v>0</v>
      </c>
      <c r="AF392" s="167">
        <f>'Test-AI'!O390</f>
        <v>0</v>
      </c>
      <c r="AG392" s="167">
        <f>(Summary!$C$63*AD392+Summary!$C$64*AE392+Summary!$C$65*AF392)/Summary!$C$66</f>
        <v>0</v>
      </c>
      <c r="AH392" s="167">
        <f>'Test-AI'!P390</f>
        <v>0</v>
      </c>
      <c r="AI392" s="167">
        <f>'Test-AI'!Q390</f>
        <v>0</v>
      </c>
      <c r="AJ392" s="167">
        <f>'Test-AI'!R390</f>
        <v>0</v>
      </c>
      <c r="AK392" s="167">
        <f>'Test-AI'!S390</f>
        <v>0</v>
      </c>
      <c r="AL392" s="167">
        <f>'Test-AI'!T390</f>
        <v>0</v>
      </c>
      <c r="AM392" s="167">
        <f>'Test-AI'!U390</f>
        <v>0</v>
      </c>
      <c r="AN392" s="167">
        <f>'Test-AI'!V390</f>
        <v>0</v>
      </c>
      <c r="AO392" s="167">
        <f>'Test-AI'!W390</f>
        <v>0</v>
      </c>
      <c r="AP392" s="167">
        <f>'Test-AI'!X390</f>
        <v>0</v>
      </c>
      <c r="AQ392" s="167">
        <f>10*LOG10(1/((Summary!$C$80/10^(AN392/10)+Summary!$C$81/10^(AO392/10)+Summary!$C$82/10^(AP392/10))/Summary!$C$83))</f>
        <v>0</v>
      </c>
      <c r="AR392" s="167">
        <f>'Test-AI'!Y390</f>
        <v>0</v>
      </c>
      <c r="AS392" s="167">
        <f>'Test-AI'!Z390</f>
        <v>0</v>
      </c>
      <c r="AT392" s="295">
        <f>'Test-AI'!AA390</f>
        <v>0</v>
      </c>
      <c r="AU392" s="357">
        <f>'Test-AI'!AB390</f>
        <v>0</v>
      </c>
      <c r="AV392" s="357">
        <f>'Test-AI'!AC390</f>
        <v>0</v>
      </c>
      <c r="AW392" s="296">
        <f t="shared" si="37"/>
        <v>0</v>
      </c>
      <c r="AX392" s="297" t="e">
        <f t="shared" si="38"/>
        <v>#DIV/0!</v>
      </c>
      <c r="AY392" s="298" t="e">
        <f t="shared" si="39"/>
        <v>#DIV/0!</v>
      </c>
      <c r="AZ392" s="297" t="e">
        <f t="shared" si="40"/>
        <v>#DIV/0!</v>
      </c>
      <c r="BA392" s="345" t="e">
        <f t="shared" si="41"/>
        <v>#DIV/0!</v>
      </c>
      <c r="BB392" s="75"/>
      <c r="BC392" s="75"/>
      <c r="BD392" s="574" t="s">
        <v>46</v>
      </c>
      <c r="BE392" s="549" t="e">
        <f t="array" ref="BE392">bdRateExtend($G390:$G393,H390:H393,$AC390:$AC393,AD390:AD393)</f>
        <v>#VALUE!</v>
      </c>
      <c r="BF392" s="552"/>
      <c r="BG392" s="552"/>
      <c r="BH392" s="552"/>
      <c r="BI392" s="552"/>
      <c r="BJ392" s="552"/>
      <c r="BK392" s="551" t="e">
        <f t="array" ref="BK392">bdRateExtend($G390:$G393,L390:L393,$AC390:$AC393,AH390:AH393)</f>
        <v>#VALUE!</v>
      </c>
      <c r="BL392" s="552"/>
      <c r="BM392" s="551" t="e">
        <f t="array" ref="BM392">bdRateExtend($G390:$G393,M390:M393,$AC390:$AC393,AI390:AI393)</f>
        <v>#VALUE!</v>
      </c>
      <c r="BN392" s="552"/>
      <c r="BO392" s="545" t="e">
        <f t="array" ref="BO392">bdRateExtend($G390:$G393,N390:N393,$AC390:$AC393,AJ390:AJ393,"None", FALSE,1)</f>
        <v>#VALUE!</v>
      </c>
      <c r="BP392" s="541"/>
      <c r="BQ392" s="545" t="e">
        <f t="array" ref="BQ392">bdRateExtend($G390:$G393,O390:O393,$AC390:$AC393,AK390:AK393,"None", FALSE,1)</f>
        <v>#VALUE!</v>
      </c>
      <c r="BR392" s="541"/>
      <c r="BS392" s="551" t="e">
        <f t="array" ref="BS392">bdRateExtend($G390:$G393,P390:P393,$AC390:$AC393,AL390:AL393)</f>
        <v>#VALUE!</v>
      </c>
      <c r="BT392" s="552"/>
      <c r="BU392" s="551" t="e">
        <f t="array" ref="BU392">bdRateExtend($G390:$G393,Q390:Q393,$AC390:$AC393,AM390:AM393)</f>
        <v>#VALUE!</v>
      </c>
      <c r="BV392" s="552"/>
      <c r="BW392" s="551" t="e">
        <f t="array" ref="BW392">bdRateExtend($G390:$G393,R390:R393,$AC390:$AC393,AN390:AN393)</f>
        <v>#VALUE!</v>
      </c>
      <c r="BX392" s="552"/>
      <c r="BY392" s="552"/>
      <c r="BZ392" s="541"/>
      <c r="CA392" s="541"/>
      <c r="CB392" s="552"/>
      <c r="CC392" s="561" t="e">
        <f t="array" ref="CC392">bdCAMBIExtend($G390:$G393,V390:V393,$AC390:$AC393,AR390:AR393)</f>
        <v>#VALUE!</v>
      </c>
      <c r="CD392" s="552"/>
      <c r="CE392" s="554">
        <f t="array" ref="CE392">testVMAFRange($G390:$G393,N390:N393,$AC390:$AC393,AJ390:AJ393)</f>
        <v>0</v>
      </c>
      <c r="CF392" s="541"/>
      <c r="CG392" s="554">
        <f t="array" ref="CG392">testVMAFRange($G390:$G393,O390:O393,$AC390:$AC393,AK390:AK393)</f>
        <v>0</v>
      </c>
      <c r="CH392" s="541"/>
    </row>
    <row r="393" spans="1:86" ht="17" hidden="1" customHeight="1" thickBot="1" x14ac:dyDescent="0.25">
      <c r="A393" s="485"/>
      <c r="B393" s="596"/>
      <c r="C393" s="486"/>
      <c r="D393" s="591"/>
      <c r="E393" s="559"/>
      <c r="F393" s="240">
        <v>210</v>
      </c>
      <c r="G393" s="299">
        <f>'Anchor-AI'!L391</f>
        <v>0</v>
      </c>
      <c r="H393" s="300">
        <f>'Anchor-AI'!M391</f>
        <v>0</v>
      </c>
      <c r="I393" s="300">
        <f>'Anchor-AI'!N391</f>
        <v>0</v>
      </c>
      <c r="J393" s="300">
        <f>'Anchor-AI'!O391</f>
        <v>0</v>
      </c>
      <c r="K393" s="295">
        <f>(Summary!$C$63*H393+Summary!$C$64*I393+Summary!$C$65*J393)/Summary!$C$66</f>
        <v>0</v>
      </c>
      <c r="L393" s="300">
        <f>'Anchor-AI'!P391</f>
        <v>0</v>
      </c>
      <c r="M393" s="300">
        <f>'Anchor-AI'!Q391</f>
        <v>0</v>
      </c>
      <c r="N393" s="300">
        <f>'Anchor-AI'!R391</f>
        <v>0</v>
      </c>
      <c r="O393" s="300">
        <f>'Anchor-AI'!S391</f>
        <v>0</v>
      </c>
      <c r="P393" s="300">
        <f>'Anchor-AI'!T391</f>
        <v>0</v>
      </c>
      <c r="Q393" s="300">
        <f>'Anchor-AI'!U391</f>
        <v>0</v>
      </c>
      <c r="R393" s="300">
        <f>'Anchor-AI'!V391</f>
        <v>0</v>
      </c>
      <c r="S393" s="300">
        <f>'Anchor-AI'!W391</f>
        <v>0</v>
      </c>
      <c r="T393" s="300">
        <f>'Anchor-AI'!X391</f>
        <v>0</v>
      </c>
      <c r="U393" s="300">
        <f>10*LOG10(1/((Summary!$C$80/10^(R393/10)+Summary!$C$81/10^(S393/10)+Summary!$C$82/10^(T393/10))/Summary!$C$83))</f>
        <v>0</v>
      </c>
      <c r="V393" s="300">
        <f>'Anchor-AI'!Y391</f>
        <v>0</v>
      </c>
      <c r="W393" s="300">
        <f>'Anchor-AI'!Z391</f>
        <v>0</v>
      </c>
      <c r="X393" s="300">
        <f>'Anchor-AI'!AA391</f>
        <v>0</v>
      </c>
      <c r="Y393" s="357">
        <f>'Anchor-AI'!AB391</f>
        <v>0</v>
      </c>
      <c r="Z393" s="357">
        <f>'Anchor-AI'!AC391</f>
        <v>0</v>
      </c>
      <c r="AA393" s="301">
        <f t="shared" si="36"/>
        <v>0</v>
      </c>
      <c r="AC393" s="171">
        <f>'Test-AI'!L391</f>
        <v>0</v>
      </c>
      <c r="AD393" s="168">
        <f>'Test-AI'!M391</f>
        <v>0</v>
      </c>
      <c r="AE393" s="168">
        <f>'Test-AI'!N391</f>
        <v>0</v>
      </c>
      <c r="AF393" s="168">
        <f>'Test-AI'!O391</f>
        <v>0</v>
      </c>
      <c r="AG393" s="168">
        <f>(Summary!$C$63*AD393+Summary!$C$64*AE393+Summary!$C$65*AF393)/Summary!$C$66</f>
        <v>0</v>
      </c>
      <c r="AH393" s="168">
        <f>'Test-AI'!P391</f>
        <v>0</v>
      </c>
      <c r="AI393" s="168">
        <f>'Test-AI'!Q391</f>
        <v>0</v>
      </c>
      <c r="AJ393" s="168">
        <f>'Test-AI'!R391</f>
        <v>0</v>
      </c>
      <c r="AK393" s="168">
        <f>'Test-AI'!S391</f>
        <v>0</v>
      </c>
      <c r="AL393" s="168">
        <f>'Test-AI'!T391</f>
        <v>0</v>
      </c>
      <c r="AM393" s="168">
        <f>'Test-AI'!U391</f>
        <v>0</v>
      </c>
      <c r="AN393" s="168">
        <f>'Test-AI'!V391</f>
        <v>0</v>
      </c>
      <c r="AO393" s="168">
        <f>'Test-AI'!W391</f>
        <v>0</v>
      </c>
      <c r="AP393" s="168">
        <f>'Test-AI'!X391</f>
        <v>0</v>
      </c>
      <c r="AQ393" s="168">
        <f>10*LOG10(1/((Summary!$C$80/10^(AN393/10)+Summary!$C$81/10^(AO393/10)+Summary!$C$82/10^(AP393/10))/Summary!$C$83))</f>
        <v>0</v>
      </c>
      <c r="AR393" s="168">
        <f>'Test-AI'!Y391</f>
        <v>0</v>
      </c>
      <c r="AS393" s="168">
        <f>'Test-AI'!Z391</f>
        <v>0</v>
      </c>
      <c r="AT393" s="300">
        <f>'Test-AI'!AA391</f>
        <v>0</v>
      </c>
      <c r="AU393" s="357">
        <f>'Test-AI'!AB391</f>
        <v>0</v>
      </c>
      <c r="AV393" s="357">
        <f>'Test-AI'!AC391</f>
        <v>0</v>
      </c>
      <c r="AW393" s="301">
        <f t="shared" si="37"/>
        <v>0</v>
      </c>
      <c r="AX393" s="302" t="e">
        <f t="shared" si="38"/>
        <v>#DIV/0!</v>
      </c>
      <c r="AY393" s="303" t="e">
        <f t="shared" si="39"/>
        <v>#DIV/0!</v>
      </c>
      <c r="AZ393" s="297" t="e">
        <f t="shared" si="40"/>
        <v>#DIV/0!</v>
      </c>
      <c r="BA393" s="345" t="e">
        <f t="shared" si="41"/>
        <v>#DIV/0!</v>
      </c>
      <c r="BB393" s="75"/>
      <c r="BC393" s="75"/>
      <c r="BD393" s="570"/>
      <c r="BE393" s="550"/>
      <c r="BF393" s="553"/>
      <c r="BG393" s="553"/>
      <c r="BH393" s="553"/>
      <c r="BI393" s="553"/>
      <c r="BJ393" s="553"/>
      <c r="BK393" s="553"/>
      <c r="BL393" s="553"/>
      <c r="BM393" s="553"/>
      <c r="BN393" s="553"/>
      <c r="BO393" s="546"/>
      <c r="BP393" s="544"/>
      <c r="BQ393" s="546"/>
      <c r="BR393" s="544"/>
      <c r="BS393" s="553"/>
      <c r="BT393" s="553"/>
      <c r="BU393" s="553"/>
      <c r="BV393" s="553"/>
      <c r="BW393" s="553"/>
      <c r="BX393" s="553"/>
      <c r="BY393" s="553"/>
      <c r="BZ393" s="544"/>
      <c r="CA393" s="544"/>
      <c r="CB393" s="553"/>
      <c r="CC393" s="553"/>
      <c r="CD393" s="553"/>
      <c r="CE393" s="546"/>
      <c r="CF393" s="544"/>
      <c r="CG393" s="546"/>
      <c r="CH393" s="544"/>
    </row>
    <row r="394" spans="1:86" ht="17" hidden="1" customHeight="1" thickBot="1" x14ac:dyDescent="0.25">
      <c r="A394" s="485"/>
      <c r="B394" s="595" t="s">
        <v>146</v>
      </c>
      <c r="C394" s="586" t="s">
        <v>98</v>
      </c>
      <c r="D394" s="589">
        <v>60</v>
      </c>
      <c r="E394" s="557">
        <v>10</v>
      </c>
      <c r="F394" s="238">
        <v>85</v>
      </c>
      <c r="G394" s="289">
        <f>'Anchor-AI'!L392</f>
        <v>0</v>
      </c>
      <c r="H394" s="290">
        <f>'Anchor-AI'!M392</f>
        <v>0</v>
      </c>
      <c r="I394" s="290">
        <f>'Anchor-AI'!N392</f>
        <v>0</v>
      </c>
      <c r="J394" s="290">
        <f>'Anchor-AI'!O392</f>
        <v>0</v>
      </c>
      <c r="K394" s="290">
        <f>(Summary!$C$63*H394+Summary!$C$64*I394+Summary!$C$65*J394)/Summary!$C$66</f>
        <v>0</v>
      </c>
      <c r="L394" s="290">
        <f>'Anchor-AI'!P392</f>
        <v>0</v>
      </c>
      <c r="M394" s="290">
        <f>'Anchor-AI'!Q392</f>
        <v>0</v>
      </c>
      <c r="N394" s="290">
        <f>'Anchor-AI'!R392</f>
        <v>0</v>
      </c>
      <c r="O394" s="290">
        <f>'Anchor-AI'!S392</f>
        <v>0</v>
      </c>
      <c r="P394" s="290">
        <f>'Anchor-AI'!T392</f>
        <v>0</v>
      </c>
      <c r="Q394" s="290">
        <f>'Anchor-AI'!U392</f>
        <v>0</v>
      </c>
      <c r="R394" s="290">
        <f>'Anchor-AI'!V392</f>
        <v>0</v>
      </c>
      <c r="S394" s="290">
        <f>'Anchor-AI'!W392</f>
        <v>0</v>
      </c>
      <c r="T394" s="290">
        <f>'Anchor-AI'!X392</f>
        <v>0</v>
      </c>
      <c r="U394" s="290">
        <f>10*LOG10(1/((Summary!$C$80/10^(R394/10)+Summary!$C$81/10^(S394/10)+Summary!$C$82/10^(T394/10))/Summary!$C$83))</f>
        <v>0</v>
      </c>
      <c r="V394" s="290">
        <f>'Anchor-AI'!Y392</f>
        <v>0</v>
      </c>
      <c r="W394" s="290">
        <f>'Anchor-AI'!Z392</f>
        <v>0</v>
      </c>
      <c r="X394" s="290">
        <f>'Anchor-AI'!AA392</f>
        <v>0</v>
      </c>
      <c r="Y394" s="360">
        <f>'Anchor-AI'!AB392</f>
        <v>0</v>
      </c>
      <c r="Z394" s="360">
        <f>'Anchor-AI'!AC392</f>
        <v>0</v>
      </c>
      <c r="AA394" s="291">
        <f t="shared" si="36"/>
        <v>0</v>
      </c>
      <c r="AC394" s="169">
        <f>'Test-AI'!L392</f>
        <v>0</v>
      </c>
      <c r="AD394" s="166">
        <f>'Test-AI'!M392</f>
        <v>0</v>
      </c>
      <c r="AE394" s="166">
        <f>'Test-AI'!N392</f>
        <v>0</v>
      </c>
      <c r="AF394" s="166">
        <f>'Test-AI'!O392</f>
        <v>0</v>
      </c>
      <c r="AG394" s="166">
        <f>(Summary!$C$63*AD394+Summary!$C$64*AE394+Summary!$C$65*AF394)/Summary!$C$66</f>
        <v>0</v>
      </c>
      <c r="AH394" s="166">
        <f>'Test-AI'!P392</f>
        <v>0</v>
      </c>
      <c r="AI394" s="166">
        <f>'Test-AI'!Q392</f>
        <v>0</v>
      </c>
      <c r="AJ394" s="166">
        <f>'Test-AI'!R392</f>
        <v>0</v>
      </c>
      <c r="AK394" s="166">
        <f>'Test-AI'!S392</f>
        <v>0</v>
      </c>
      <c r="AL394" s="166">
        <f>'Test-AI'!T392</f>
        <v>0</v>
      </c>
      <c r="AM394" s="166">
        <f>'Test-AI'!U392</f>
        <v>0</v>
      </c>
      <c r="AN394" s="166">
        <f>'Test-AI'!V392</f>
        <v>0</v>
      </c>
      <c r="AO394" s="166">
        <f>'Test-AI'!W392</f>
        <v>0</v>
      </c>
      <c r="AP394" s="166">
        <f>'Test-AI'!X392</f>
        <v>0</v>
      </c>
      <c r="AQ394" s="166">
        <f>10*LOG10(1/((Summary!$C$80/10^(AN394/10)+Summary!$C$81/10^(AO394/10)+Summary!$C$82/10^(AP394/10))/Summary!$C$83))</f>
        <v>0</v>
      </c>
      <c r="AR394" s="166">
        <f>'Test-AI'!Y392</f>
        <v>0</v>
      </c>
      <c r="AS394" s="166">
        <f>'Test-AI'!Z392</f>
        <v>0</v>
      </c>
      <c r="AT394" s="290">
        <f>'Test-AI'!AA392</f>
        <v>0</v>
      </c>
      <c r="AU394" s="356">
        <f>'Test-AI'!AB392</f>
        <v>0</v>
      </c>
      <c r="AV394" s="356">
        <f>'Test-AI'!AC392</f>
        <v>0</v>
      </c>
      <c r="AW394" s="291">
        <f t="shared" si="37"/>
        <v>0</v>
      </c>
      <c r="AX394" s="292" t="e">
        <f t="shared" si="38"/>
        <v>#DIV/0!</v>
      </c>
      <c r="AY394" s="293" t="e">
        <f t="shared" si="39"/>
        <v>#DIV/0!</v>
      </c>
      <c r="AZ394" s="292" t="e">
        <f t="shared" si="40"/>
        <v>#DIV/0!</v>
      </c>
      <c r="BA394" s="344" t="e">
        <f t="shared" si="41"/>
        <v>#DIV/0!</v>
      </c>
      <c r="BB394" s="75"/>
      <c r="BC394" s="75"/>
      <c r="BD394" s="572" t="s">
        <v>39</v>
      </c>
      <c r="BE394" s="549" t="e">
        <f t="array" ref="BE394">bdRateExtend($G394:$G397,H394:H397,$AC394:$AC397,AD394:AD397)</f>
        <v>#VALUE!</v>
      </c>
      <c r="BF394" s="551" t="e">
        <f t="array" ref="BF394">bdRateExtend($G394:$G399,H394:H399,$AC394:$AC399,AD394:AD399)</f>
        <v>#VALUE!</v>
      </c>
      <c r="BG394" s="551" t="e">
        <f t="array" ref="BG394">bdRateExtend($G394:$G399,I394:I399,$AC394:$AC399,AE394:AE399)</f>
        <v>#VALUE!</v>
      </c>
      <c r="BH394" s="551" t="e">
        <f t="array" ref="BH394">bdRateExtend($G394:$G399,J394:J399,$AC394:$AC399,AF394:AF399)</f>
        <v>#VALUE!</v>
      </c>
      <c r="BI394" s="551" t="e">
        <f t="array" ref="BI394">bdRateExtend($G394:$G399,K394:K399,$AC394:$AC399,AG394:AG399)</f>
        <v>#VALUE!</v>
      </c>
      <c r="BJ394" s="575" t="e">
        <f>(Summary!$C$94*BF394+Summary!$C$95*BG394+Summary!$C$96*BH394)/Summary!$C$97</f>
        <v>#VALUE!</v>
      </c>
      <c r="BK394" s="551" t="e">
        <f t="array" ref="BK394">bdRateExtend($G394:$G397,L394:L397,$AC394:$AC397,AH394:AH397)</f>
        <v>#VALUE!</v>
      </c>
      <c r="BL394" s="551" t="e">
        <f t="array" ref="BL394">bdRateExtend($G394:$G399,L394:L399,$AC394:$AC399,AH394:AH399)</f>
        <v>#VALUE!</v>
      </c>
      <c r="BM394" s="551" t="e">
        <f t="array" ref="BM394">bdRateExtend($G394:$G397,M394:M397,$AC394:$AC397,AI394:AI397)</f>
        <v>#VALUE!</v>
      </c>
      <c r="BN394" s="551" t="e">
        <f t="array" ref="BN394">bdRateExtend($G394:$G399,M394:M399,$AC394:$AC399,AI394:AI399)</f>
        <v>#VALUE!</v>
      </c>
      <c r="BO394" s="548" t="e">
        <f t="array" ref="BO394">bdRateExtend($G394:$G397,N394:N397,$AC394:$AC397,AJ394:AJ397,"None", FALSE,1)</f>
        <v>#VALUE!</v>
      </c>
      <c r="BP394" s="585" t="e">
        <f t="array" ref="BP394">bdRateExtend($G394:$G399,N394:N399,$AC394:$AC399,AJ394:AJ399,"None", FALSE,1)</f>
        <v>#VALUE!</v>
      </c>
      <c r="BQ394" s="548" t="e">
        <f t="array" ref="BQ394">bdRateExtend($G394:$G397,O394:O397,$AC394:$AC397,AK394:AK397,"None", FALSE,1)</f>
        <v>#VALUE!</v>
      </c>
      <c r="BR394" s="585" t="e">
        <f t="array" ref="BR394">bdRateExtend($G394:$G399,O394:O399,$AC394:$AC399,AK394:AK399,"None", FALSE,1)</f>
        <v>#VALUE!</v>
      </c>
      <c r="BS394" s="551" t="e">
        <f t="array" ref="BS394">bdRateExtend($G394:$G397,P394:P397,$AC394:$AC397,AL394:AL397)</f>
        <v>#VALUE!</v>
      </c>
      <c r="BT394" s="551" t="e">
        <f t="array" ref="BT394">bdRateExtend($G394:$G399,P394:P399,$AC394:$AC399,AL394:AL399)</f>
        <v>#VALUE!</v>
      </c>
      <c r="BU394" s="551" t="e">
        <f t="array" ref="BU394">bdRateExtend($G394:$G397,Q394:Q397,$AC394:$AC397,AM394:AM397)</f>
        <v>#VALUE!</v>
      </c>
      <c r="BV394" s="551" t="e">
        <f t="array" ref="BV394">bdRateExtend($G394:$G399,Q394:Q399,$AC394:$AC399,AM394:AM399)</f>
        <v>#VALUE!</v>
      </c>
      <c r="BW394" s="551" t="e">
        <f t="array" ref="BW394">bdRateExtend($G394:$G397,R394:R397,$AC394:$AC397,AN394:AN397)</f>
        <v>#VALUE!</v>
      </c>
      <c r="BX394" s="551" t="e">
        <f t="array" ref="BX394">bdRateExtend($G394:$G399,R394:R399,$AC394:$AC399,AN394:AN399)</f>
        <v>#VALUE!</v>
      </c>
      <c r="BY394" s="551" t="e">
        <f t="array" ref="BY394">bdRateExtend($G394:$G399,S394:S399,$AC394:$AC399,AO394:AO399)</f>
        <v>#VALUE!</v>
      </c>
      <c r="BZ394" s="555" t="e">
        <f t="array" ref="BZ394">bdRateExtend($G394:$G399,T394:T399,$AC394:$AC399,AP394:AP399)</f>
        <v>#VALUE!</v>
      </c>
      <c r="CA394" s="555" t="e">
        <f t="array" ref="CA394">bdRateExtend($G394:$G399,U394:U399,$AC394:$AC399,AQ394:AQ399)</f>
        <v>#VALUE!</v>
      </c>
      <c r="CB394" s="575" t="e">
        <f>(Summary!$C$108*BX394+Summary!$C$109*BY394+Summary!$C$110*BZ394)/Summary!$C$111</f>
        <v>#VALUE!</v>
      </c>
      <c r="CC394" s="561" t="e">
        <f t="array" ref="CC394">bdCAMBIExtend($G394:$G397,V394:V397,$AC394:$AC397,AR394:AR397)</f>
        <v>#VALUE!</v>
      </c>
      <c r="CD394" s="561" t="e">
        <f t="array" ref="CD394">bdCAMBIExtend($G394:$G399,V394:V399,$AC394:$AC399,AR394:AR399)</f>
        <v>#VALUE!</v>
      </c>
      <c r="CE394" s="547">
        <f t="array" ref="CE394">testVMAFRange($G394:$G397,N394:N397,$AC394:$AC397,AJ394:AJ397)</f>
        <v>0</v>
      </c>
      <c r="CF394" s="543">
        <f t="array" ref="CF394">testVMAFRange($G394:$G399,N394:N399,$AC394:$AC399,AJ394:AJ399)</f>
        <v>0</v>
      </c>
      <c r="CG394" s="547">
        <f t="array" ref="CG394">testVMAFRange($G394:$G397,O394:O397,$AC394:$AC397,AK394:AK397)</f>
        <v>0</v>
      </c>
      <c r="CH394" s="543">
        <f t="array" ref="CH394">testVMAFRange($G394:$G399,O394:O399,$AC394:$AC399,AK394:AK399)</f>
        <v>0</v>
      </c>
    </row>
    <row r="395" spans="1:86" ht="17" hidden="1" customHeight="1" x14ac:dyDescent="0.2">
      <c r="A395" s="485"/>
      <c r="B395" s="566"/>
      <c r="C395" s="485"/>
      <c r="D395" s="590"/>
      <c r="E395" s="558"/>
      <c r="F395" s="239">
        <v>110</v>
      </c>
      <c r="G395" s="294">
        <f>'Anchor-AI'!L393</f>
        <v>0</v>
      </c>
      <c r="H395" s="295">
        <f>'Anchor-AI'!M393</f>
        <v>0</v>
      </c>
      <c r="I395" s="295">
        <f>'Anchor-AI'!N393</f>
        <v>0</v>
      </c>
      <c r="J395" s="295">
        <f>'Anchor-AI'!O393</f>
        <v>0</v>
      </c>
      <c r="K395" s="295">
        <f>(Summary!$C$63*H395+Summary!$C$64*I395+Summary!$C$65*J395)/Summary!$C$66</f>
        <v>0</v>
      </c>
      <c r="L395" s="295">
        <f>'Anchor-AI'!P393</f>
        <v>0</v>
      </c>
      <c r="M395" s="295">
        <f>'Anchor-AI'!Q393</f>
        <v>0</v>
      </c>
      <c r="N395" s="295">
        <f>'Anchor-AI'!R393</f>
        <v>0</v>
      </c>
      <c r="O395" s="295">
        <f>'Anchor-AI'!S393</f>
        <v>0</v>
      </c>
      <c r="P395" s="295">
        <f>'Anchor-AI'!T393</f>
        <v>0</v>
      </c>
      <c r="Q395" s="295">
        <f>'Anchor-AI'!U393</f>
        <v>0</v>
      </c>
      <c r="R395" s="295">
        <f>'Anchor-AI'!V393</f>
        <v>0</v>
      </c>
      <c r="S395" s="295">
        <f>'Anchor-AI'!W393</f>
        <v>0</v>
      </c>
      <c r="T395" s="295">
        <f>'Anchor-AI'!X393</f>
        <v>0</v>
      </c>
      <c r="U395" s="295">
        <f>10*LOG10(1/((Summary!$C$80/10^(R395/10)+Summary!$C$81/10^(S395/10)+Summary!$C$82/10^(T395/10))/Summary!$C$83))</f>
        <v>0</v>
      </c>
      <c r="V395" s="295">
        <f>'Anchor-AI'!Y393</f>
        <v>0</v>
      </c>
      <c r="W395" s="295">
        <f>'Anchor-AI'!Z393</f>
        <v>0</v>
      </c>
      <c r="X395" s="295">
        <f>'Anchor-AI'!AA393</f>
        <v>0</v>
      </c>
      <c r="Y395" s="357">
        <f>'Anchor-AI'!AB393</f>
        <v>0</v>
      </c>
      <c r="Z395" s="357">
        <f>'Anchor-AI'!AC393</f>
        <v>0</v>
      </c>
      <c r="AA395" s="296">
        <f t="shared" si="36"/>
        <v>0</v>
      </c>
      <c r="AC395" s="170">
        <f>'Test-AI'!L393</f>
        <v>0</v>
      </c>
      <c r="AD395" s="167">
        <f>'Test-AI'!M393</f>
        <v>0</v>
      </c>
      <c r="AE395" s="167">
        <f>'Test-AI'!N393</f>
        <v>0</v>
      </c>
      <c r="AF395" s="167">
        <f>'Test-AI'!O393</f>
        <v>0</v>
      </c>
      <c r="AG395" s="167">
        <f>(Summary!$C$63*AD395+Summary!$C$64*AE395+Summary!$C$65*AF395)/Summary!$C$66</f>
        <v>0</v>
      </c>
      <c r="AH395" s="167">
        <f>'Test-AI'!P393</f>
        <v>0</v>
      </c>
      <c r="AI395" s="167">
        <f>'Test-AI'!Q393</f>
        <v>0</v>
      </c>
      <c r="AJ395" s="167">
        <f>'Test-AI'!R393</f>
        <v>0</v>
      </c>
      <c r="AK395" s="167">
        <f>'Test-AI'!S393</f>
        <v>0</v>
      </c>
      <c r="AL395" s="167">
        <f>'Test-AI'!T393</f>
        <v>0</v>
      </c>
      <c r="AM395" s="167">
        <f>'Test-AI'!U393</f>
        <v>0</v>
      </c>
      <c r="AN395" s="167">
        <f>'Test-AI'!V393</f>
        <v>0</v>
      </c>
      <c r="AO395" s="167">
        <f>'Test-AI'!W393</f>
        <v>0</v>
      </c>
      <c r="AP395" s="167">
        <f>'Test-AI'!X393</f>
        <v>0</v>
      </c>
      <c r="AQ395" s="167">
        <f>10*LOG10(1/((Summary!$C$80/10^(AN395/10)+Summary!$C$81/10^(AO395/10)+Summary!$C$82/10^(AP395/10))/Summary!$C$83))</f>
        <v>0</v>
      </c>
      <c r="AR395" s="167">
        <f>'Test-AI'!Y393</f>
        <v>0</v>
      </c>
      <c r="AS395" s="167">
        <f>'Test-AI'!Z393</f>
        <v>0</v>
      </c>
      <c r="AT395" s="295">
        <f>'Test-AI'!AA393</f>
        <v>0</v>
      </c>
      <c r="AU395" s="357">
        <f>'Test-AI'!AB393</f>
        <v>0</v>
      </c>
      <c r="AV395" s="357">
        <f>'Test-AI'!AC393</f>
        <v>0</v>
      </c>
      <c r="AW395" s="296">
        <f t="shared" si="37"/>
        <v>0</v>
      </c>
      <c r="AX395" s="297" t="e">
        <f t="shared" si="38"/>
        <v>#DIV/0!</v>
      </c>
      <c r="AY395" s="298" t="e">
        <f t="shared" si="39"/>
        <v>#DIV/0!</v>
      </c>
      <c r="AZ395" s="297" t="e">
        <f t="shared" si="40"/>
        <v>#DIV/0!</v>
      </c>
      <c r="BA395" s="345" t="e">
        <f t="shared" si="41"/>
        <v>#DIV/0!</v>
      </c>
      <c r="BB395" s="75"/>
      <c r="BC395" s="75"/>
      <c r="BD395" s="565"/>
      <c r="BE395" s="550"/>
      <c r="BF395" s="552"/>
      <c r="BG395" s="552"/>
      <c r="BH395" s="552"/>
      <c r="BI395" s="552"/>
      <c r="BJ395" s="552"/>
      <c r="BK395" s="553"/>
      <c r="BL395" s="552"/>
      <c r="BM395" s="553"/>
      <c r="BN395" s="552"/>
      <c r="BO395" s="546"/>
      <c r="BP395" s="541"/>
      <c r="BQ395" s="546"/>
      <c r="BR395" s="541"/>
      <c r="BS395" s="553"/>
      <c r="BT395" s="552"/>
      <c r="BU395" s="553"/>
      <c r="BV395" s="552"/>
      <c r="BW395" s="553"/>
      <c r="BX395" s="552"/>
      <c r="BY395" s="552"/>
      <c r="BZ395" s="541"/>
      <c r="CA395" s="541"/>
      <c r="CB395" s="552"/>
      <c r="CC395" s="553"/>
      <c r="CD395" s="552"/>
      <c r="CE395" s="546"/>
      <c r="CF395" s="541"/>
      <c r="CG395" s="546"/>
      <c r="CH395" s="541"/>
    </row>
    <row r="396" spans="1:86" ht="17" hidden="1" customHeight="1" x14ac:dyDescent="0.2">
      <c r="A396" s="485"/>
      <c r="B396" s="566"/>
      <c r="C396" s="485"/>
      <c r="D396" s="590"/>
      <c r="E396" s="558"/>
      <c r="F396" s="239">
        <v>135</v>
      </c>
      <c r="G396" s="294">
        <f>'Anchor-AI'!L394</f>
        <v>0</v>
      </c>
      <c r="H396" s="295">
        <f>'Anchor-AI'!M394</f>
        <v>0</v>
      </c>
      <c r="I396" s="295">
        <f>'Anchor-AI'!N394</f>
        <v>0</v>
      </c>
      <c r="J396" s="295">
        <f>'Anchor-AI'!O394</f>
        <v>0</v>
      </c>
      <c r="K396" s="295">
        <f>(Summary!$C$63*H396+Summary!$C$64*I396+Summary!$C$65*J396)/Summary!$C$66</f>
        <v>0</v>
      </c>
      <c r="L396" s="295">
        <f>'Anchor-AI'!P394</f>
        <v>0</v>
      </c>
      <c r="M396" s="295">
        <f>'Anchor-AI'!Q394</f>
        <v>0</v>
      </c>
      <c r="N396" s="295">
        <f>'Anchor-AI'!R394</f>
        <v>0</v>
      </c>
      <c r="O396" s="295">
        <f>'Anchor-AI'!S394</f>
        <v>0</v>
      </c>
      <c r="P396" s="295">
        <f>'Anchor-AI'!T394</f>
        <v>0</v>
      </c>
      <c r="Q396" s="295">
        <f>'Anchor-AI'!U394</f>
        <v>0</v>
      </c>
      <c r="R396" s="295">
        <f>'Anchor-AI'!V394</f>
        <v>0</v>
      </c>
      <c r="S396" s="295">
        <f>'Anchor-AI'!W394</f>
        <v>0</v>
      </c>
      <c r="T396" s="295">
        <f>'Anchor-AI'!X394</f>
        <v>0</v>
      </c>
      <c r="U396" s="295">
        <f>10*LOG10(1/((Summary!$C$80/10^(R396/10)+Summary!$C$81/10^(S396/10)+Summary!$C$82/10^(T396/10))/Summary!$C$83))</f>
        <v>0</v>
      </c>
      <c r="V396" s="295">
        <f>'Anchor-AI'!Y394</f>
        <v>0</v>
      </c>
      <c r="W396" s="295">
        <f>'Anchor-AI'!Z394</f>
        <v>0</v>
      </c>
      <c r="X396" s="295">
        <f>'Anchor-AI'!AA394</f>
        <v>0</v>
      </c>
      <c r="Y396" s="357">
        <f>'Anchor-AI'!AB394</f>
        <v>0</v>
      </c>
      <c r="Z396" s="357">
        <f>'Anchor-AI'!AC394</f>
        <v>0</v>
      </c>
      <c r="AA396" s="296">
        <f t="shared" si="36"/>
        <v>0</v>
      </c>
      <c r="AC396" s="170">
        <f>'Test-AI'!L394</f>
        <v>0</v>
      </c>
      <c r="AD396" s="167">
        <f>'Test-AI'!M394</f>
        <v>0</v>
      </c>
      <c r="AE396" s="167">
        <f>'Test-AI'!N394</f>
        <v>0</v>
      </c>
      <c r="AF396" s="167">
        <f>'Test-AI'!O394</f>
        <v>0</v>
      </c>
      <c r="AG396" s="167">
        <f>(Summary!$C$63*AD396+Summary!$C$64*AE396+Summary!$C$65*AF396)/Summary!$C$66</f>
        <v>0</v>
      </c>
      <c r="AH396" s="167">
        <f>'Test-AI'!P394</f>
        <v>0</v>
      </c>
      <c r="AI396" s="167">
        <f>'Test-AI'!Q394</f>
        <v>0</v>
      </c>
      <c r="AJ396" s="167">
        <f>'Test-AI'!R394</f>
        <v>0</v>
      </c>
      <c r="AK396" s="167">
        <f>'Test-AI'!S394</f>
        <v>0</v>
      </c>
      <c r="AL396" s="167">
        <f>'Test-AI'!T394</f>
        <v>0</v>
      </c>
      <c r="AM396" s="167">
        <f>'Test-AI'!U394</f>
        <v>0</v>
      </c>
      <c r="AN396" s="167">
        <f>'Test-AI'!V394</f>
        <v>0</v>
      </c>
      <c r="AO396" s="167">
        <f>'Test-AI'!W394</f>
        <v>0</v>
      </c>
      <c r="AP396" s="167">
        <f>'Test-AI'!X394</f>
        <v>0</v>
      </c>
      <c r="AQ396" s="167">
        <f>10*LOG10(1/((Summary!$C$80/10^(AN396/10)+Summary!$C$81/10^(AO396/10)+Summary!$C$82/10^(AP396/10))/Summary!$C$83))</f>
        <v>0</v>
      </c>
      <c r="AR396" s="167">
        <f>'Test-AI'!Y394</f>
        <v>0</v>
      </c>
      <c r="AS396" s="167">
        <f>'Test-AI'!Z394</f>
        <v>0</v>
      </c>
      <c r="AT396" s="295">
        <f>'Test-AI'!AA394</f>
        <v>0</v>
      </c>
      <c r="AU396" s="357">
        <f>'Test-AI'!AB394</f>
        <v>0</v>
      </c>
      <c r="AV396" s="357">
        <f>'Test-AI'!AC394</f>
        <v>0</v>
      </c>
      <c r="AW396" s="296">
        <f t="shared" si="37"/>
        <v>0</v>
      </c>
      <c r="AX396" s="297" t="e">
        <f t="shared" si="38"/>
        <v>#DIV/0!</v>
      </c>
      <c r="AY396" s="298" t="e">
        <f t="shared" si="39"/>
        <v>#DIV/0!</v>
      </c>
      <c r="AZ396" s="297" t="e">
        <f t="shared" si="40"/>
        <v>#DIV/0!</v>
      </c>
      <c r="BA396" s="345" t="e">
        <f t="shared" si="41"/>
        <v>#DIV/0!</v>
      </c>
      <c r="BB396" s="75"/>
      <c r="BC396" s="75"/>
      <c r="BD396" s="573" t="s">
        <v>147</v>
      </c>
      <c r="BE396" s="549" t="e">
        <f t="array" ref="BE396">bdRateExtend($G395:$G398,H395:H398,$AC395:$AC398,AD395:AD398)</f>
        <v>#VALUE!</v>
      </c>
      <c r="BF396" s="552"/>
      <c r="BG396" s="552"/>
      <c r="BH396" s="552"/>
      <c r="BI396" s="552"/>
      <c r="BJ396" s="552"/>
      <c r="BK396" s="551" t="e">
        <f t="array" ref="BK396">bdRateExtend($G395:$G398,L395:L398,$AC395:$AC398,AH395:AH398)</f>
        <v>#VALUE!</v>
      </c>
      <c r="BL396" s="552"/>
      <c r="BM396" s="551" t="e">
        <f t="array" ref="BM396">bdRateExtend($G395:$G398,M395:M398,$AC395:$AC398,AI395:AI398)</f>
        <v>#VALUE!</v>
      </c>
      <c r="BN396" s="552"/>
      <c r="BO396" s="545" t="e">
        <f t="array" ref="BO396">bdRateExtend($G395:$G398,N395:N398,$AC395:$AC398,AJ395:AJ398,"None", FALSE,1)</f>
        <v>#VALUE!</v>
      </c>
      <c r="BP396" s="541"/>
      <c r="BQ396" s="545" t="e">
        <f t="array" ref="BQ396">bdRateExtend($G395:$G398,O395:O398,$AC395:$AC398,AK395:AK398,"None", FALSE,1)</f>
        <v>#VALUE!</v>
      </c>
      <c r="BR396" s="541"/>
      <c r="BS396" s="551" t="e">
        <f t="array" ref="BS396">bdRateExtend($G395:$G398,P395:P398,$AC395:$AC398,AL395:AL398)</f>
        <v>#VALUE!</v>
      </c>
      <c r="BT396" s="552"/>
      <c r="BU396" s="551" t="e">
        <f t="array" ref="BU396">bdRateExtend($G395:$G398,Q395:Q398,$AC395:$AC398,AM395:AM398)</f>
        <v>#VALUE!</v>
      </c>
      <c r="BV396" s="552"/>
      <c r="BW396" s="551" t="e">
        <f t="array" ref="BW396">bdRateExtend($G395:$G398,R395:R398,$AC395:$AC398,AN395:AN398)</f>
        <v>#VALUE!</v>
      </c>
      <c r="BX396" s="552"/>
      <c r="BY396" s="552"/>
      <c r="BZ396" s="541"/>
      <c r="CA396" s="541"/>
      <c r="CB396" s="552"/>
      <c r="CC396" s="561" t="e">
        <f t="array" ref="CC396">bdCAMBIExtend($G395:$G398,V395:V398,$AC395:$AC398,AR395:AR398)</f>
        <v>#VALUE!</v>
      </c>
      <c r="CD396" s="552"/>
      <c r="CE396" s="554">
        <f t="array" ref="CE396">testVMAFRange($G395:$G398,N395:N398,$AC395:$AC398,AJ395:AJ398)</f>
        <v>0</v>
      </c>
      <c r="CF396" s="541"/>
      <c r="CG396" s="554">
        <f t="array" ref="CG396">testVMAFRange($G395:$G398,O395:O398,$AC395:$AC398,AK395:AK398)</f>
        <v>0</v>
      </c>
      <c r="CH396" s="541"/>
    </row>
    <row r="397" spans="1:86" ht="17" hidden="1" customHeight="1" x14ac:dyDescent="0.2">
      <c r="A397" s="485"/>
      <c r="B397" s="566"/>
      <c r="C397" s="485"/>
      <c r="D397" s="590"/>
      <c r="E397" s="558"/>
      <c r="F397" s="239">
        <v>160</v>
      </c>
      <c r="G397" s="294">
        <f>'Anchor-AI'!L395</f>
        <v>0</v>
      </c>
      <c r="H397" s="295">
        <f>'Anchor-AI'!M395</f>
        <v>0</v>
      </c>
      <c r="I397" s="295">
        <f>'Anchor-AI'!N395</f>
        <v>0</v>
      </c>
      <c r="J397" s="295">
        <f>'Anchor-AI'!O395</f>
        <v>0</v>
      </c>
      <c r="K397" s="295">
        <f>(Summary!$C$63*H397+Summary!$C$64*I397+Summary!$C$65*J397)/Summary!$C$66</f>
        <v>0</v>
      </c>
      <c r="L397" s="295">
        <f>'Anchor-AI'!P395</f>
        <v>0</v>
      </c>
      <c r="M397" s="295">
        <f>'Anchor-AI'!Q395</f>
        <v>0</v>
      </c>
      <c r="N397" s="295">
        <f>'Anchor-AI'!R395</f>
        <v>0</v>
      </c>
      <c r="O397" s="295">
        <f>'Anchor-AI'!S395</f>
        <v>0</v>
      </c>
      <c r="P397" s="295">
        <f>'Anchor-AI'!T395</f>
        <v>0</v>
      </c>
      <c r="Q397" s="295">
        <f>'Anchor-AI'!U395</f>
        <v>0</v>
      </c>
      <c r="R397" s="295">
        <f>'Anchor-AI'!V395</f>
        <v>0</v>
      </c>
      <c r="S397" s="295">
        <f>'Anchor-AI'!W395</f>
        <v>0</v>
      </c>
      <c r="T397" s="295">
        <f>'Anchor-AI'!X395</f>
        <v>0</v>
      </c>
      <c r="U397" s="295">
        <f>10*LOG10(1/((Summary!$C$80/10^(R397/10)+Summary!$C$81/10^(S397/10)+Summary!$C$82/10^(T397/10))/Summary!$C$83))</f>
        <v>0</v>
      </c>
      <c r="V397" s="295">
        <f>'Anchor-AI'!Y395</f>
        <v>0</v>
      </c>
      <c r="W397" s="295">
        <f>'Anchor-AI'!Z395</f>
        <v>0</v>
      </c>
      <c r="X397" s="295">
        <f>'Anchor-AI'!AA395</f>
        <v>0</v>
      </c>
      <c r="Y397" s="357">
        <f>'Anchor-AI'!AB395</f>
        <v>0</v>
      </c>
      <c r="Z397" s="357">
        <f>'Anchor-AI'!AC395</f>
        <v>0</v>
      </c>
      <c r="AA397" s="296">
        <f t="shared" si="36"/>
        <v>0</v>
      </c>
      <c r="AC397" s="170">
        <f>'Test-AI'!L395</f>
        <v>0</v>
      </c>
      <c r="AD397" s="167">
        <f>'Test-AI'!M395</f>
        <v>0</v>
      </c>
      <c r="AE397" s="167">
        <f>'Test-AI'!N395</f>
        <v>0</v>
      </c>
      <c r="AF397" s="167">
        <f>'Test-AI'!O395</f>
        <v>0</v>
      </c>
      <c r="AG397" s="167">
        <f>(Summary!$C$63*AD397+Summary!$C$64*AE397+Summary!$C$65*AF397)/Summary!$C$66</f>
        <v>0</v>
      </c>
      <c r="AH397" s="167">
        <f>'Test-AI'!P395</f>
        <v>0</v>
      </c>
      <c r="AI397" s="167">
        <f>'Test-AI'!Q395</f>
        <v>0</v>
      </c>
      <c r="AJ397" s="167">
        <f>'Test-AI'!R395</f>
        <v>0</v>
      </c>
      <c r="AK397" s="167">
        <f>'Test-AI'!S395</f>
        <v>0</v>
      </c>
      <c r="AL397" s="167">
        <f>'Test-AI'!T395</f>
        <v>0</v>
      </c>
      <c r="AM397" s="167">
        <f>'Test-AI'!U395</f>
        <v>0</v>
      </c>
      <c r="AN397" s="167">
        <f>'Test-AI'!V395</f>
        <v>0</v>
      </c>
      <c r="AO397" s="167">
        <f>'Test-AI'!W395</f>
        <v>0</v>
      </c>
      <c r="AP397" s="167">
        <f>'Test-AI'!X395</f>
        <v>0</v>
      </c>
      <c r="AQ397" s="167">
        <f>10*LOG10(1/((Summary!$C$80/10^(AN397/10)+Summary!$C$81/10^(AO397/10)+Summary!$C$82/10^(AP397/10))/Summary!$C$83))</f>
        <v>0</v>
      </c>
      <c r="AR397" s="167">
        <f>'Test-AI'!Y395</f>
        <v>0</v>
      </c>
      <c r="AS397" s="167">
        <f>'Test-AI'!Z395</f>
        <v>0</v>
      </c>
      <c r="AT397" s="295">
        <f>'Test-AI'!AA395</f>
        <v>0</v>
      </c>
      <c r="AU397" s="357">
        <f>'Test-AI'!AB395</f>
        <v>0</v>
      </c>
      <c r="AV397" s="357">
        <f>'Test-AI'!AC395</f>
        <v>0</v>
      </c>
      <c r="AW397" s="296">
        <f t="shared" si="37"/>
        <v>0</v>
      </c>
      <c r="AX397" s="297" t="e">
        <f t="shared" si="38"/>
        <v>#DIV/0!</v>
      </c>
      <c r="AY397" s="298" t="e">
        <f t="shared" si="39"/>
        <v>#DIV/0!</v>
      </c>
      <c r="AZ397" s="297" t="e">
        <f t="shared" si="40"/>
        <v>#DIV/0!</v>
      </c>
      <c r="BA397" s="345" t="e">
        <f t="shared" si="41"/>
        <v>#DIV/0!</v>
      </c>
      <c r="BB397" s="75"/>
      <c r="BC397" s="75"/>
      <c r="BD397" s="565"/>
      <c r="BE397" s="550"/>
      <c r="BF397" s="552"/>
      <c r="BG397" s="552"/>
      <c r="BH397" s="552"/>
      <c r="BI397" s="552"/>
      <c r="BJ397" s="552"/>
      <c r="BK397" s="553"/>
      <c r="BL397" s="552"/>
      <c r="BM397" s="553"/>
      <c r="BN397" s="552"/>
      <c r="BO397" s="546"/>
      <c r="BP397" s="541"/>
      <c r="BQ397" s="546"/>
      <c r="BR397" s="541"/>
      <c r="BS397" s="553"/>
      <c r="BT397" s="552"/>
      <c r="BU397" s="553"/>
      <c r="BV397" s="552"/>
      <c r="BW397" s="553"/>
      <c r="BX397" s="552"/>
      <c r="BY397" s="552"/>
      <c r="BZ397" s="541"/>
      <c r="CA397" s="541"/>
      <c r="CB397" s="552"/>
      <c r="CC397" s="553"/>
      <c r="CD397" s="552"/>
      <c r="CE397" s="546"/>
      <c r="CF397" s="541"/>
      <c r="CG397" s="546"/>
      <c r="CH397" s="541"/>
    </row>
    <row r="398" spans="1:86" ht="17" hidden="1" customHeight="1" thickBot="1" x14ac:dyDescent="0.25">
      <c r="A398" s="485"/>
      <c r="B398" s="566"/>
      <c r="C398" s="485"/>
      <c r="D398" s="590"/>
      <c r="E398" s="558"/>
      <c r="F398" s="239">
        <v>185</v>
      </c>
      <c r="G398" s="294">
        <f>'Anchor-AI'!L396</f>
        <v>0</v>
      </c>
      <c r="H398" s="295">
        <f>'Anchor-AI'!M396</f>
        <v>0</v>
      </c>
      <c r="I398" s="295">
        <f>'Anchor-AI'!N396</f>
        <v>0</v>
      </c>
      <c r="J398" s="295">
        <f>'Anchor-AI'!O396</f>
        <v>0</v>
      </c>
      <c r="K398" s="295">
        <f>(Summary!$C$63*H398+Summary!$C$64*I398+Summary!$C$65*J398)/Summary!$C$66</f>
        <v>0</v>
      </c>
      <c r="L398" s="295">
        <f>'Anchor-AI'!P396</f>
        <v>0</v>
      </c>
      <c r="M398" s="295">
        <f>'Anchor-AI'!Q396</f>
        <v>0</v>
      </c>
      <c r="N398" s="295">
        <f>'Anchor-AI'!R396</f>
        <v>0</v>
      </c>
      <c r="O398" s="295">
        <f>'Anchor-AI'!S396</f>
        <v>0</v>
      </c>
      <c r="P398" s="295">
        <f>'Anchor-AI'!T396</f>
        <v>0</v>
      </c>
      <c r="Q398" s="295">
        <f>'Anchor-AI'!U396</f>
        <v>0</v>
      </c>
      <c r="R398" s="295">
        <f>'Anchor-AI'!V396</f>
        <v>0</v>
      </c>
      <c r="S398" s="295">
        <f>'Anchor-AI'!W396</f>
        <v>0</v>
      </c>
      <c r="T398" s="295">
        <f>'Anchor-AI'!X396</f>
        <v>0</v>
      </c>
      <c r="U398" s="295">
        <f>10*LOG10(1/((Summary!$C$80/10^(R398/10)+Summary!$C$81/10^(S398/10)+Summary!$C$82/10^(T398/10))/Summary!$C$83))</f>
        <v>0</v>
      </c>
      <c r="V398" s="295">
        <f>'Anchor-AI'!Y396</f>
        <v>0</v>
      </c>
      <c r="W398" s="295">
        <f>'Anchor-AI'!Z396</f>
        <v>0</v>
      </c>
      <c r="X398" s="295">
        <f>'Anchor-AI'!AA396</f>
        <v>0</v>
      </c>
      <c r="Y398" s="357">
        <f>'Anchor-AI'!AB396</f>
        <v>0</v>
      </c>
      <c r="Z398" s="357">
        <f>'Anchor-AI'!AC396</f>
        <v>0</v>
      </c>
      <c r="AA398" s="296">
        <f t="shared" si="36"/>
        <v>0</v>
      </c>
      <c r="AC398" s="170">
        <f>'Test-AI'!L396</f>
        <v>0</v>
      </c>
      <c r="AD398" s="167">
        <f>'Test-AI'!M396</f>
        <v>0</v>
      </c>
      <c r="AE398" s="167">
        <f>'Test-AI'!N396</f>
        <v>0</v>
      </c>
      <c r="AF398" s="167">
        <f>'Test-AI'!O396</f>
        <v>0</v>
      </c>
      <c r="AG398" s="167">
        <f>(Summary!$C$63*AD398+Summary!$C$64*AE398+Summary!$C$65*AF398)/Summary!$C$66</f>
        <v>0</v>
      </c>
      <c r="AH398" s="167">
        <f>'Test-AI'!P396</f>
        <v>0</v>
      </c>
      <c r="AI398" s="167">
        <f>'Test-AI'!Q396</f>
        <v>0</v>
      </c>
      <c r="AJ398" s="167">
        <f>'Test-AI'!R396</f>
        <v>0</v>
      </c>
      <c r="AK398" s="167">
        <f>'Test-AI'!S396</f>
        <v>0</v>
      </c>
      <c r="AL398" s="167">
        <f>'Test-AI'!T396</f>
        <v>0</v>
      </c>
      <c r="AM398" s="167">
        <f>'Test-AI'!U396</f>
        <v>0</v>
      </c>
      <c r="AN398" s="167">
        <f>'Test-AI'!V396</f>
        <v>0</v>
      </c>
      <c r="AO398" s="167">
        <f>'Test-AI'!W396</f>
        <v>0</v>
      </c>
      <c r="AP398" s="167">
        <f>'Test-AI'!X396</f>
        <v>0</v>
      </c>
      <c r="AQ398" s="167">
        <f>10*LOG10(1/((Summary!$C$80/10^(AN398/10)+Summary!$C$81/10^(AO398/10)+Summary!$C$82/10^(AP398/10))/Summary!$C$83))</f>
        <v>0</v>
      </c>
      <c r="AR398" s="167">
        <f>'Test-AI'!Y396</f>
        <v>0</v>
      </c>
      <c r="AS398" s="167">
        <f>'Test-AI'!Z396</f>
        <v>0</v>
      </c>
      <c r="AT398" s="295">
        <f>'Test-AI'!AA396</f>
        <v>0</v>
      </c>
      <c r="AU398" s="357">
        <f>'Test-AI'!AB396</f>
        <v>0</v>
      </c>
      <c r="AV398" s="357">
        <f>'Test-AI'!AC396</f>
        <v>0</v>
      </c>
      <c r="AW398" s="296">
        <f t="shared" si="37"/>
        <v>0</v>
      </c>
      <c r="AX398" s="297" t="e">
        <f t="shared" si="38"/>
        <v>#DIV/0!</v>
      </c>
      <c r="AY398" s="298" t="e">
        <f t="shared" si="39"/>
        <v>#DIV/0!</v>
      </c>
      <c r="AZ398" s="297" t="e">
        <f t="shared" si="40"/>
        <v>#DIV/0!</v>
      </c>
      <c r="BA398" s="345" t="e">
        <f t="shared" si="41"/>
        <v>#DIV/0!</v>
      </c>
      <c r="BB398" s="75"/>
      <c r="BC398" s="75"/>
      <c r="BD398" s="574" t="s">
        <v>46</v>
      </c>
      <c r="BE398" s="549" t="e">
        <f t="array" ref="BE398">bdRateExtend($G396:$G399,H396:H399,$AC396:$AC399,AD396:AD399)</f>
        <v>#VALUE!</v>
      </c>
      <c r="BF398" s="552"/>
      <c r="BG398" s="552"/>
      <c r="BH398" s="552"/>
      <c r="BI398" s="552"/>
      <c r="BJ398" s="552"/>
      <c r="BK398" s="551" t="e">
        <f t="array" ref="BK398">bdRateExtend($G396:$G399,L396:L399,$AC396:$AC399,AH396:AH399)</f>
        <v>#VALUE!</v>
      </c>
      <c r="BL398" s="552"/>
      <c r="BM398" s="551" t="e">
        <f t="array" ref="BM398">bdRateExtend($G396:$G399,M396:M399,$AC396:$AC399,AI396:AI399)</f>
        <v>#VALUE!</v>
      </c>
      <c r="BN398" s="552"/>
      <c r="BO398" s="545" t="e">
        <f t="array" ref="BO398">bdRateExtend($G396:$G399,N396:N399,$AC396:$AC399,AJ396:AJ399,"None", FALSE,1)</f>
        <v>#VALUE!</v>
      </c>
      <c r="BP398" s="541"/>
      <c r="BQ398" s="545" t="e">
        <f t="array" ref="BQ398">bdRateExtend($G396:$G399,O396:O399,$AC396:$AC399,AK396:AK399,"None", FALSE,1)</f>
        <v>#VALUE!</v>
      </c>
      <c r="BR398" s="541"/>
      <c r="BS398" s="551" t="e">
        <f t="array" ref="BS398">bdRateExtend($G396:$G399,P396:P399,$AC396:$AC399,AL396:AL399)</f>
        <v>#VALUE!</v>
      </c>
      <c r="BT398" s="552"/>
      <c r="BU398" s="551" t="e">
        <f t="array" ref="BU398">bdRateExtend($G396:$G399,Q396:Q399,$AC396:$AC399,AM396:AM399)</f>
        <v>#VALUE!</v>
      </c>
      <c r="BV398" s="552"/>
      <c r="BW398" s="551" t="e">
        <f t="array" ref="BW398">bdRateExtend($G396:$G399,R396:R399,$AC396:$AC399,AN396:AN399)</f>
        <v>#VALUE!</v>
      </c>
      <c r="BX398" s="552"/>
      <c r="BY398" s="552"/>
      <c r="BZ398" s="541"/>
      <c r="CA398" s="541"/>
      <c r="CB398" s="552"/>
      <c r="CC398" s="561" t="e">
        <f t="array" ref="CC398">bdCAMBIExtend($G396:$G399,V396:V399,$AC396:$AC399,AR396:AR399)</f>
        <v>#VALUE!</v>
      </c>
      <c r="CD398" s="552"/>
      <c r="CE398" s="554">
        <f t="array" ref="CE398">testVMAFRange($G396:$G399,N396:N399,$AC396:$AC399,AJ396:AJ399)</f>
        <v>0</v>
      </c>
      <c r="CF398" s="541"/>
      <c r="CG398" s="554">
        <f t="array" ref="CG398">testVMAFRange($G396:$G399,O396:O399,$AC396:$AC399,AK396:AK399)</f>
        <v>0</v>
      </c>
      <c r="CH398" s="541"/>
    </row>
    <row r="399" spans="1:86" ht="17" hidden="1" customHeight="1" thickBot="1" x14ac:dyDescent="0.25">
      <c r="A399" s="485"/>
      <c r="B399" s="596"/>
      <c r="C399" s="486"/>
      <c r="D399" s="591"/>
      <c r="E399" s="559"/>
      <c r="F399" s="240">
        <v>210</v>
      </c>
      <c r="G399" s="299">
        <f>'Anchor-AI'!L397</f>
        <v>0</v>
      </c>
      <c r="H399" s="300">
        <f>'Anchor-AI'!M397</f>
        <v>0</v>
      </c>
      <c r="I399" s="300">
        <f>'Anchor-AI'!N397</f>
        <v>0</v>
      </c>
      <c r="J399" s="300">
        <f>'Anchor-AI'!O397</f>
        <v>0</v>
      </c>
      <c r="K399" s="295">
        <f>(Summary!$C$63*H399+Summary!$C$64*I399+Summary!$C$65*J399)/Summary!$C$66</f>
        <v>0</v>
      </c>
      <c r="L399" s="300">
        <f>'Anchor-AI'!P397</f>
        <v>0</v>
      </c>
      <c r="M399" s="300">
        <f>'Anchor-AI'!Q397</f>
        <v>0</v>
      </c>
      <c r="N399" s="300">
        <f>'Anchor-AI'!R397</f>
        <v>0</v>
      </c>
      <c r="O399" s="300">
        <f>'Anchor-AI'!S397</f>
        <v>0</v>
      </c>
      <c r="P399" s="300">
        <f>'Anchor-AI'!T397</f>
        <v>0</v>
      </c>
      <c r="Q399" s="300">
        <f>'Anchor-AI'!U397</f>
        <v>0</v>
      </c>
      <c r="R399" s="300">
        <f>'Anchor-AI'!V397</f>
        <v>0</v>
      </c>
      <c r="S399" s="300">
        <f>'Anchor-AI'!W397</f>
        <v>0</v>
      </c>
      <c r="T399" s="300">
        <f>'Anchor-AI'!X397</f>
        <v>0</v>
      </c>
      <c r="U399" s="300">
        <f>10*LOG10(1/((Summary!$C$80/10^(R399/10)+Summary!$C$81/10^(S399/10)+Summary!$C$82/10^(T399/10))/Summary!$C$83))</f>
        <v>0</v>
      </c>
      <c r="V399" s="300">
        <f>'Anchor-AI'!Y397</f>
        <v>0</v>
      </c>
      <c r="W399" s="300">
        <f>'Anchor-AI'!Z397</f>
        <v>0</v>
      </c>
      <c r="X399" s="300">
        <f>'Anchor-AI'!AA397</f>
        <v>0</v>
      </c>
      <c r="Y399" s="357">
        <f>'Anchor-AI'!AB397</f>
        <v>0</v>
      </c>
      <c r="Z399" s="357">
        <f>'Anchor-AI'!AC397</f>
        <v>0</v>
      </c>
      <c r="AA399" s="301">
        <f t="shared" si="36"/>
        <v>0</v>
      </c>
      <c r="AC399" s="171">
        <f>'Test-AI'!L397</f>
        <v>0</v>
      </c>
      <c r="AD399" s="168">
        <f>'Test-AI'!M397</f>
        <v>0</v>
      </c>
      <c r="AE399" s="168">
        <f>'Test-AI'!N397</f>
        <v>0</v>
      </c>
      <c r="AF399" s="168">
        <f>'Test-AI'!O397</f>
        <v>0</v>
      </c>
      <c r="AG399" s="168">
        <f>(Summary!$C$63*AD399+Summary!$C$64*AE399+Summary!$C$65*AF399)/Summary!$C$66</f>
        <v>0</v>
      </c>
      <c r="AH399" s="168">
        <f>'Test-AI'!P397</f>
        <v>0</v>
      </c>
      <c r="AI399" s="168">
        <f>'Test-AI'!Q397</f>
        <v>0</v>
      </c>
      <c r="AJ399" s="168">
        <f>'Test-AI'!R397</f>
        <v>0</v>
      </c>
      <c r="AK399" s="168">
        <f>'Test-AI'!S397</f>
        <v>0</v>
      </c>
      <c r="AL399" s="168">
        <f>'Test-AI'!T397</f>
        <v>0</v>
      </c>
      <c r="AM399" s="168">
        <f>'Test-AI'!U397</f>
        <v>0</v>
      </c>
      <c r="AN399" s="168">
        <f>'Test-AI'!V397</f>
        <v>0</v>
      </c>
      <c r="AO399" s="168">
        <f>'Test-AI'!W397</f>
        <v>0</v>
      </c>
      <c r="AP399" s="168">
        <f>'Test-AI'!X397</f>
        <v>0</v>
      </c>
      <c r="AQ399" s="168">
        <f>10*LOG10(1/((Summary!$C$80/10^(AN399/10)+Summary!$C$81/10^(AO399/10)+Summary!$C$82/10^(AP399/10))/Summary!$C$83))</f>
        <v>0</v>
      </c>
      <c r="AR399" s="168">
        <f>'Test-AI'!Y397</f>
        <v>0</v>
      </c>
      <c r="AS399" s="168">
        <f>'Test-AI'!Z397</f>
        <v>0</v>
      </c>
      <c r="AT399" s="300">
        <f>'Test-AI'!AA397</f>
        <v>0</v>
      </c>
      <c r="AU399" s="357">
        <f>'Test-AI'!AB397</f>
        <v>0</v>
      </c>
      <c r="AV399" s="357">
        <f>'Test-AI'!AC397</f>
        <v>0</v>
      </c>
      <c r="AW399" s="301">
        <f t="shared" si="37"/>
        <v>0</v>
      </c>
      <c r="AX399" s="302" t="e">
        <f t="shared" si="38"/>
        <v>#DIV/0!</v>
      </c>
      <c r="AY399" s="303" t="e">
        <f t="shared" si="39"/>
        <v>#DIV/0!</v>
      </c>
      <c r="AZ399" s="297" t="e">
        <f t="shared" si="40"/>
        <v>#DIV/0!</v>
      </c>
      <c r="BA399" s="345" t="e">
        <f t="shared" si="41"/>
        <v>#DIV/0!</v>
      </c>
      <c r="BB399" s="75"/>
      <c r="BC399" s="75"/>
      <c r="BD399" s="570"/>
      <c r="BE399" s="550"/>
      <c r="BF399" s="553"/>
      <c r="BG399" s="553"/>
      <c r="BH399" s="553"/>
      <c r="BI399" s="553"/>
      <c r="BJ399" s="553"/>
      <c r="BK399" s="553"/>
      <c r="BL399" s="553"/>
      <c r="BM399" s="553"/>
      <c r="BN399" s="553"/>
      <c r="BO399" s="546"/>
      <c r="BP399" s="544"/>
      <c r="BQ399" s="546"/>
      <c r="BR399" s="544"/>
      <c r="BS399" s="553"/>
      <c r="BT399" s="553"/>
      <c r="BU399" s="553"/>
      <c r="BV399" s="553"/>
      <c r="BW399" s="553"/>
      <c r="BX399" s="553"/>
      <c r="BY399" s="553"/>
      <c r="BZ399" s="544"/>
      <c r="CA399" s="544"/>
      <c r="CB399" s="553"/>
      <c r="CC399" s="553"/>
      <c r="CD399" s="553"/>
      <c r="CE399" s="546"/>
      <c r="CF399" s="544"/>
      <c r="CG399" s="546"/>
      <c r="CH399" s="544"/>
    </row>
    <row r="400" spans="1:86" ht="17" hidden="1" customHeight="1" thickBot="1" x14ac:dyDescent="0.25">
      <c r="A400" s="485"/>
      <c r="B400" s="595" t="s">
        <v>146</v>
      </c>
      <c r="C400" s="586" t="s">
        <v>99</v>
      </c>
      <c r="D400" s="589">
        <v>60</v>
      </c>
      <c r="E400" s="557">
        <v>10</v>
      </c>
      <c r="F400" s="238">
        <v>85</v>
      </c>
      <c r="G400" s="289">
        <f>'Anchor-AI'!L398</f>
        <v>0</v>
      </c>
      <c r="H400" s="290">
        <f>'Anchor-AI'!M398</f>
        <v>0</v>
      </c>
      <c r="I400" s="290">
        <f>'Anchor-AI'!N398</f>
        <v>0</v>
      </c>
      <c r="J400" s="290">
        <f>'Anchor-AI'!O398</f>
        <v>0</v>
      </c>
      <c r="K400" s="290">
        <f>(Summary!$C$63*H400+Summary!$C$64*I400+Summary!$C$65*J400)/Summary!$C$66</f>
        <v>0</v>
      </c>
      <c r="L400" s="290">
        <f>'Anchor-AI'!P398</f>
        <v>0</v>
      </c>
      <c r="M400" s="290">
        <f>'Anchor-AI'!Q398</f>
        <v>0</v>
      </c>
      <c r="N400" s="290">
        <f>'Anchor-AI'!R398</f>
        <v>0</v>
      </c>
      <c r="O400" s="290">
        <f>'Anchor-AI'!S398</f>
        <v>0</v>
      </c>
      <c r="P400" s="290">
        <f>'Anchor-AI'!T398</f>
        <v>0</v>
      </c>
      <c r="Q400" s="290">
        <f>'Anchor-AI'!U398</f>
        <v>0</v>
      </c>
      <c r="R400" s="290">
        <f>'Anchor-AI'!V398</f>
        <v>0</v>
      </c>
      <c r="S400" s="290">
        <f>'Anchor-AI'!W398</f>
        <v>0</v>
      </c>
      <c r="T400" s="290">
        <f>'Anchor-AI'!X398</f>
        <v>0</v>
      </c>
      <c r="U400" s="290">
        <f>10*LOG10(1/((Summary!$C$80/10^(R400/10)+Summary!$C$81/10^(S400/10)+Summary!$C$82/10^(T400/10))/Summary!$C$83))</f>
        <v>0</v>
      </c>
      <c r="V400" s="290">
        <f>'Anchor-AI'!Y398</f>
        <v>0</v>
      </c>
      <c r="W400" s="290">
        <f>'Anchor-AI'!Z398</f>
        <v>0</v>
      </c>
      <c r="X400" s="290">
        <f>'Anchor-AI'!AA398</f>
        <v>0</v>
      </c>
      <c r="Y400" s="360">
        <f>'Anchor-AI'!AB398</f>
        <v>0</v>
      </c>
      <c r="Z400" s="360">
        <f>'Anchor-AI'!AC398</f>
        <v>0</v>
      </c>
      <c r="AA400" s="291">
        <f t="shared" si="36"/>
        <v>0</v>
      </c>
      <c r="AC400" s="169">
        <f>'Test-AI'!L398</f>
        <v>0</v>
      </c>
      <c r="AD400" s="166">
        <f>'Test-AI'!M398</f>
        <v>0</v>
      </c>
      <c r="AE400" s="166">
        <f>'Test-AI'!N398</f>
        <v>0</v>
      </c>
      <c r="AF400" s="166">
        <f>'Test-AI'!O398</f>
        <v>0</v>
      </c>
      <c r="AG400" s="166">
        <f>(Summary!$C$63*AD400+Summary!$C$64*AE400+Summary!$C$65*AF400)/Summary!$C$66</f>
        <v>0</v>
      </c>
      <c r="AH400" s="166">
        <f>'Test-AI'!P398</f>
        <v>0</v>
      </c>
      <c r="AI400" s="166">
        <f>'Test-AI'!Q398</f>
        <v>0</v>
      </c>
      <c r="AJ400" s="166">
        <f>'Test-AI'!R398</f>
        <v>0</v>
      </c>
      <c r="AK400" s="166">
        <f>'Test-AI'!S398</f>
        <v>0</v>
      </c>
      <c r="AL400" s="166">
        <f>'Test-AI'!T398</f>
        <v>0</v>
      </c>
      <c r="AM400" s="166">
        <f>'Test-AI'!U398</f>
        <v>0</v>
      </c>
      <c r="AN400" s="166">
        <f>'Test-AI'!V398</f>
        <v>0</v>
      </c>
      <c r="AO400" s="166">
        <f>'Test-AI'!W398</f>
        <v>0</v>
      </c>
      <c r="AP400" s="166">
        <f>'Test-AI'!X398</f>
        <v>0</v>
      </c>
      <c r="AQ400" s="166">
        <f>10*LOG10(1/((Summary!$C$80/10^(AN400/10)+Summary!$C$81/10^(AO400/10)+Summary!$C$82/10^(AP400/10))/Summary!$C$83))</f>
        <v>0</v>
      </c>
      <c r="AR400" s="166">
        <f>'Test-AI'!Y398</f>
        <v>0</v>
      </c>
      <c r="AS400" s="166">
        <f>'Test-AI'!Z398</f>
        <v>0</v>
      </c>
      <c r="AT400" s="290">
        <f>'Test-AI'!AA398</f>
        <v>0</v>
      </c>
      <c r="AU400" s="356">
        <f>'Test-AI'!AB398</f>
        <v>0</v>
      </c>
      <c r="AV400" s="356">
        <f>'Test-AI'!AC398</f>
        <v>0</v>
      </c>
      <c r="AW400" s="291">
        <f t="shared" si="37"/>
        <v>0</v>
      </c>
      <c r="AX400" s="292" t="e">
        <f t="shared" si="38"/>
        <v>#DIV/0!</v>
      </c>
      <c r="AY400" s="293" t="e">
        <f t="shared" si="39"/>
        <v>#DIV/0!</v>
      </c>
      <c r="AZ400" s="292" t="e">
        <f t="shared" si="40"/>
        <v>#DIV/0!</v>
      </c>
      <c r="BA400" s="344" t="e">
        <f t="shared" si="41"/>
        <v>#DIV/0!</v>
      </c>
      <c r="BB400" s="75"/>
      <c r="BC400" s="75"/>
      <c r="BD400" s="572" t="s">
        <v>39</v>
      </c>
      <c r="BE400" s="549" t="e">
        <f t="array" ref="BE400">bdRateExtend($G400:$G403,H400:H403,$AC400:$AC403,AD400:AD403)</f>
        <v>#VALUE!</v>
      </c>
      <c r="BF400" s="551" t="e">
        <f t="array" ref="BF400">bdRateExtend($G400:$G405,H400:H405,$AC400:$AC405,AD400:AD405)</f>
        <v>#VALUE!</v>
      </c>
      <c r="BG400" s="551" t="e">
        <f t="array" ref="BG400">bdRateExtend($G400:$G405,I400:I405,$AC400:$AC405,AE400:AE405)</f>
        <v>#VALUE!</v>
      </c>
      <c r="BH400" s="551" t="e">
        <f t="array" ref="BH400">bdRateExtend($G400:$G405,J400:J405,$AC400:$AC405,AF400:AF405)</f>
        <v>#VALUE!</v>
      </c>
      <c r="BI400" s="551" t="e">
        <f t="array" ref="BI400">bdRateExtend($G400:$G405,K400:K405,$AC400:$AC405,AG400:AG405)</f>
        <v>#VALUE!</v>
      </c>
      <c r="BJ400" s="575" t="e">
        <f>(Summary!$C$94*BF400+Summary!$C$95*BG400+Summary!$C$96*BH400)/Summary!$C$97</f>
        <v>#VALUE!</v>
      </c>
      <c r="BK400" s="551" t="e">
        <f t="array" ref="BK400">bdRateExtend($G400:$G403,L400:L403,$AC400:$AC403,AH400:AH403)</f>
        <v>#VALUE!</v>
      </c>
      <c r="BL400" s="551" t="e">
        <f t="array" ref="BL400">bdRateExtend($G400:$G405,L400:L405,$AC400:$AC405,AH400:AH405)</f>
        <v>#VALUE!</v>
      </c>
      <c r="BM400" s="551" t="e">
        <f t="array" ref="BM400">bdRateExtend($G400:$G403,M400:M403,$AC400:$AC403,AI400:AI403)</f>
        <v>#VALUE!</v>
      </c>
      <c r="BN400" s="551" t="e">
        <f t="array" ref="BN400">bdRateExtend($G400:$G405,M400:M405,$AC400:$AC405,AI400:AI405)</f>
        <v>#VALUE!</v>
      </c>
      <c r="BO400" s="548" t="e">
        <f t="array" ref="BO400">bdRateExtend($G400:$G403,N400:N403,$AC400:$AC403,AJ400:AJ403,"None", FALSE,1)</f>
        <v>#VALUE!</v>
      </c>
      <c r="BP400" s="585" t="e">
        <f t="array" ref="BP400">bdRateExtend($G400:$G405,N400:N405,$AC400:$AC405,AJ400:AJ405,"None", FALSE,1)</f>
        <v>#VALUE!</v>
      </c>
      <c r="BQ400" s="548" t="e">
        <f t="array" ref="BQ400">bdRateExtend($G400:$G403,O400:O403,$AC400:$AC403,AK400:AK403,"None", FALSE,1)</f>
        <v>#VALUE!</v>
      </c>
      <c r="BR400" s="585" t="e">
        <f t="array" ref="BR400">bdRateExtend($G400:$G405,O400:O405,$AC400:$AC405,AK400:AK405,"None", FALSE,1)</f>
        <v>#VALUE!</v>
      </c>
      <c r="BS400" s="551" t="e">
        <f t="array" ref="BS400">bdRateExtend($G400:$G403,P400:P403,$AC400:$AC403,AL400:AL403)</f>
        <v>#VALUE!</v>
      </c>
      <c r="BT400" s="551" t="e">
        <f t="array" ref="BT400">bdRateExtend($G400:$G405,P400:P405,$AC400:$AC405,AL400:AL405)</f>
        <v>#VALUE!</v>
      </c>
      <c r="BU400" s="551" t="e">
        <f t="array" ref="BU400">bdRateExtend($G400:$G403,Q400:Q403,$AC400:$AC403,AM400:AM403)</f>
        <v>#VALUE!</v>
      </c>
      <c r="BV400" s="551" t="e">
        <f t="array" ref="BV400">bdRateExtend($G400:$G405,Q400:Q405,$AC400:$AC405,AM400:AM405)</f>
        <v>#VALUE!</v>
      </c>
      <c r="BW400" s="551" t="e">
        <f t="array" ref="BW400">bdRateExtend($G400:$G403,R400:R403,$AC400:$AC403,AN400:AN403)</f>
        <v>#VALUE!</v>
      </c>
      <c r="BX400" s="551" t="e">
        <f t="array" ref="BX400">bdRateExtend($G400:$G405,R400:R405,$AC400:$AC405,AN400:AN405)</f>
        <v>#VALUE!</v>
      </c>
      <c r="BY400" s="551" t="e">
        <f t="array" ref="BY400">bdRateExtend($G400:$G405,S400:S405,$AC400:$AC405,AO400:AO405)</f>
        <v>#VALUE!</v>
      </c>
      <c r="BZ400" s="555" t="e">
        <f t="array" ref="BZ400">bdRateExtend($G400:$G405,T400:T405,$AC400:$AC405,AP400:AP405)</f>
        <v>#VALUE!</v>
      </c>
      <c r="CA400" s="555" t="e">
        <f t="array" ref="CA400">bdRateExtend($G400:$G405,U400:U405,$AC400:$AC405,AQ400:AQ405)</f>
        <v>#VALUE!</v>
      </c>
      <c r="CB400" s="575" t="e">
        <f>(Summary!$C$108*BX400+Summary!$C$109*BY400+Summary!$C$110*BZ400)/Summary!$C$111</f>
        <v>#VALUE!</v>
      </c>
      <c r="CC400" s="561" t="e">
        <f t="array" ref="CC400">bdCAMBIExtend($G400:$G403,V400:V403,$AC400:$AC403,AR400:AR403)</f>
        <v>#VALUE!</v>
      </c>
      <c r="CD400" s="561" t="e">
        <f t="array" ref="CD400">bdCAMBIExtend($G400:$G405,V400:V405,$AC400:$AC405,AR400:AR405)</f>
        <v>#VALUE!</v>
      </c>
      <c r="CE400" s="547">
        <f t="array" ref="CE400">testVMAFRange($G400:$G403,N400:N403,$AC400:$AC403,AJ400:AJ403)</f>
        <v>0</v>
      </c>
      <c r="CF400" s="543">
        <f t="array" ref="CF400">testVMAFRange($G400:$G405,N400:N405,$AC400:$AC405,AJ400:AJ405)</f>
        <v>0</v>
      </c>
      <c r="CG400" s="547">
        <f t="array" ref="CG400">testVMAFRange($G400:$G403,O400:O403,$AC400:$AC403,AK400:AK403)</f>
        <v>0</v>
      </c>
      <c r="CH400" s="543">
        <f t="array" ref="CH400">testVMAFRange($G400:$G405,O400:O405,$AC400:$AC405,AK400:AK405)</f>
        <v>0</v>
      </c>
    </row>
    <row r="401" spans="1:86" ht="17" hidden="1" customHeight="1" x14ac:dyDescent="0.2">
      <c r="A401" s="485"/>
      <c r="B401" s="566"/>
      <c r="C401" s="485"/>
      <c r="D401" s="590"/>
      <c r="E401" s="558"/>
      <c r="F401" s="239">
        <v>110</v>
      </c>
      <c r="G401" s="294">
        <f>'Anchor-AI'!L399</f>
        <v>0</v>
      </c>
      <c r="H401" s="295">
        <f>'Anchor-AI'!M399</f>
        <v>0</v>
      </c>
      <c r="I401" s="295">
        <f>'Anchor-AI'!N399</f>
        <v>0</v>
      </c>
      <c r="J401" s="295">
        <f>'Anchor-AI'!O399</f>
        <v>0</v>
      </c>
      <c r="K401" s="295">
        <f>(Summary!$C$63*H401+Summary!$C$64*I401+Summary!$C$65*J401)/Summary!$C$66</f>
        <v>0</v>
      </c>
      <c r="L401" s="295">
        <f>'Anchor-AI'!P399</f>
        <v>0</v>
      </c>
      <c r="M401" s="295">
        <f>'Anchor-AI'!Q399</f>
        <v>0</v>
      </c>
      <c r="N401" s="295">
        <f>'Anchor-AI'!R399</f>
        <v>0</v>
      </c>
      <c r="O401" s="295">
        <f>'Anchor-AI'!S399</f>
        <v>0</v>
      </c>
      <c r="P401" s="295">
        <f>'Anchor-AI'!T399</f>
        <v>0</v>
      </c>
      <c r="Q401" s="295">
        <f>'Anchor-AI'!U399</f>
        <v>0</v>
      </c>
      <c r="R401" s="295">
        <f>'Anchor-AI'!V399</f>
        <v>0</v>
      </c>
      <c r="S401" s="295">
        <f>'Anchor-AI'!W399</f>
        <v>0</v>
      </c>
      <c r="T401" s="295">
        <f>'Anchor-AI'!X399</f>
        <v>0</v>
      </c>
      <c r="U401" s="295">
        <f>10*LOG10(1/((Summary!$C$80/10^(R401/10)+Summary!$C$81/10^(S401/10)+Summary!$C$82/10^(T401/10))/Summary!$C$83))</f>
        <v>0</v>
      </c>
      <c r="V401" s="295">
        <f>'Anchor-AI'!Y399</f>
        <v>0</v>
      </c>
      <c r="W401" s="295">
        <f>'Anchor-AI'!Z399</f>
        <v>0</v>
      </c>
      <c r="X401" s="295">
        <f>'Anchor-AI'!AA399</f>
        <v>0</v>
      </c>
      <c r="Y401" s="357">
        <f>'Anchor-AI'!AB399</f>
        <v>0</v>
      </c>
      <c r="Z401" s="357">
        <f>'Anchor-AI'!AC399</f>
        <v>0</v>
      </c>
      <c r="AA401" s="296">
        <f t="shared" si="36"/>
        <v>0</v>
      </c>
      <c r="AC401" s="170">
        <f>'Test-AI'!L399</f>
        <v>0</v>
      </c>
      <c r="AD401" s="167">
        <f>'Test-AI'!M399</f>
        <v>0</v>
      </c>
      <c r="AE401" s="167">
        <f>'Test-AI'!N399</f>
        <v>0</v>
      </c>
      <c r="AF401" s="167">
        <f>'Test-AI'!O399</f>
        <v>0</v>
      </c>
      <c r="AG401" s="167">
        <f>(Summary!$C$63*AD401+Summary!$C$64*AE401+Summary!$C$65*AF401)/Summary!$C$66</f>
        <v>0</v>
      </c>
      <c r="AH401" s="167">
        <f>'Test-AI'!P399</f>
        <v>0</v>
      </c>
      <c r="AI401" s="167">
        <f>'Test-AI'!Q399</f>
        <v>0</v>
      </c>
      <c r="AJ401" s="167">
        <f>'Test-AI'!R399</f>
        <v>0</v>
      </c>
      <c r="AK401" s="167">
        <f>'Test-AI'!S399</f>
        <v>0</v>
      </c>
      <c r="AL401" s="167">
        <f>'Test-AI'!T399</f>
        <v>0</v>
      </c>
      <c r="AM401" s="167">
        <f>'Test-AI'!U399</f>
        <v>0</v>
      </c>
      <c r="AN401" s="167">
        <f>'Test-AI'!V399</f>
        <v>0</v>
      </c>
      <c r="AO401" s="167">
        <f>'Test-AI'!W399</f>
        <v>0</v>
      </c>
      <c r="AP401" s="167">
        <f>'Test-AI'!X399</f>
        <v>0</v>
      </c>
      <c r="AQ401" s="167">
        <f>10*LOG10(1/((Summary!$C$80/10^(AN401/10)+Summary!$C$81/10^(AO401/10)+Summary!$C$82/10^(AP401/10))/Summary!$C$83))</f>
        <v>0</v>
      </c>
      <c r="AR401" s="167">
        <f>'Test-AI'!Y399</f>
        <v>0</v>
      </c>
      <c r="AS401" s="167">
        <f>'Test-AI'!Z399</f>
        <v>0</v>
      </c>
      <c r="AT401" s="295">
        <f>'Test-AI'!AA399</f>
        <v>0</v>
      </c>
      <c r="AU401" s="357">
        <f>'Test-AI'!AB399</f>
        <v>0</v>
      </c>
      <c r="AV401" s="357">
        <f>'Test-AI'!AC399</f>
        <v>0</v>
      </c>
      <c r="AW401" s="296">
        <f t="shared" si="37"/>
        <v>0</v>
      </c>
      <c r="AX401" s="297" t="e">
        <f t="shared" si="38"/>
        <v>#DIV/0!</v>
      </c>
      <c r="AY401" s="298" t="e">
        <f t="shared" si="39"/>
        <v>#DIV/0!</v>
      </c>
      <c r="AZ401" s="297" t="e">
        <f t="shared" si="40"/>
        <v>#DIV/0!</v>
      </c>
      <c r="BA401" s="345" t="e">
        <f t="shared" si="41"/>
        <v>#DIV/0!</v>
      </c>
      <c r="BB401" s="75"/>
      <c r="BC401" s="75"/>
      <c r="BD401" s="565"/>
      <c r="BE401" s="550"/>
      <c r="BF401" s="552"/>
      <c r="BG401" s="552"/>
      <c r="BH401" s="552"/>
      <c r="BI401" s="552"/>
      <c r="BJ401" s="552"/>
      <c r="BK401" s="553"/>
      <c r="BL401" s="552"/>
      <c r="BM401" s="553"/>
      <c r="BN401" s="552"/>
      <c r="BO401" s="546"/>
      <c r="BP401" s="541"/>
      <c r="BQ401" s="546"/>
      <c r="BR401" s="541"/>
      <c r="BS401" s="553"/>
      <c r="BT401" s="552"/>
      <c r="BU401" s="553"/>
      <c r="BV401" s="552"/>
      <c r="BW401" s="553"/>
      <c r="BX401" s="552"/>
      <c r="BY401" s="552"/>
      <c r="BZ401" s="541"/>
      <c r="CA401" s="541"/>
      <c r="CB401" s="552"/>
      <c r="CC401" s="553"/>
      <c r="CD401" s="552"/>
      <c r="CE401" s="546"/>
      <c r="CF401" s="541"/>
      <c r="CG401" s="546"/>
      <c r="CH401" s="541"/>
    </row>
    <row r="402" spans="1:86" ht="17" hidden="1" customHeight="1" x14ac:dyDescent="0.2">
      <c r="A402" s="485"/>
      <c r="B402" s="566"/>
      <c r="C402" s="485"/>
      <c r="D402" s="590"/>
      <c r="E402" s="558"/>
      <c r="F402" s="239">
        <v>135</v>
      </c>
      <c r="G402" s="294">
        <f>'Anchor-AI'!L400</f>
        <v>0</v>
      </c>
      <c r="H402" s="295">
        <f>'Anchor-AI'!M400</f>
        <v>0</v>
      </c>
      <c r="I402" s="295">
        <f>'Anchor-AI'!N400</f>
        <v>0</v>
      </c>
      <c r="J402" s="295">
        <f>'Anchor-AI'!O400</f>
        <v>0</v>
      </c>
      <c r="K402" s="295">
        <f>(Summary!$C$63*H402+Summary!$C$64*I402+Summary!$C$65*J402)/Summary!$C$66</f>
        <v>0</v>
      </c>
      <c r="L402" s="295">
        <f>'Anchor-AI'!P400</f>
        <v>0</v>
      </c>
      <c r="M402" s="295">
        <f>'Anchor-AI'!Q400</f>
        <v>0</v>
      </c>
      <c r="N402" s="295">
        <f>'Anchor-AI'!R400</f>
        <v>0</v>
      </c>
      <c r="O402" s="295">
        <f>'Anchor-AI'!S400</f>
        <v>0</v>
      </c>
      <c r="P402" s="295">
        <f>'Anchor-AI'!T400</f>
        <v>0</v>
      </c>
      <c r="Q402" s="295">
        <f>'Anchor-AI'!U400</f>
        <v>0</v>
      </c>
      <c r="R402" s="295">
        <f>'Anchor-AI'!V400</f>
        <v>0</v>
      </c>
      <c r="S402" s="295">
        <f>'Anchor-AI'!W400</f>
        <v>0</v>
      </c>
      <c r="T402" s="295">
        <f>'Anchor-AI'!X400</f>
        <v>0</v>
      </c>
      <c r="U402" s="295">
        <f>10*LOG10(1/((Summary!$C$80/10^(R402/10)+Summary!$C$81/10^(S402/10)+Summary!$C$82/10^(T402/10))/Summary!$C$83))</f>
        <v>0</v>
      </c>
      <c r="V402" s="295">
        <f>'Anchor-AI'!Y400</f>
        <v>0</v>
      </c>
      <c r="W402" s="295">
        <f>'Anchor-AI'!Z400</f>
        <v>0</v>
      </c>
      <c r="X402" s="295">
        <f>'Anchor-AI'!AA400</f>
        <v>0</v>
      </c>
      <c r="Y402" s="357">
        <f>'Anchor-AI'!AB400</f>
        <v>0</v>
      </c>
      <c r="Z402" s="357">
        <f>'Anchor-AI'!AC400</f>
        <v>0</v>
      </c>
      <c r="AA402" s="296">
        <f t="shared" si="36"/>
        <v>0</v>
      </c>
      <c r="AC402" s="170">
        <f>'Test-AI'!L400</f>
        <v>0</v>
      </c>
      <c r="AD402" s="167">
        <f>'Test-AI'!M400</f>
        <v>0</v>
      </c>
      <c r="AE402" s="167">
        <f>'Test-AI'!N400</f>
        <v>0</v>
      </c>
      <c r="AF402" s="167">
        <f>'Test-AI'!O400</f>
        <v>0</v>
      </c>
      <c r="AG402" s="167">
        <f>(Summary!$C$63*AD402+Summary!$C$64*AE402+Summary!$C$65*AF402)/Summary!$C$66</f>
        <v>0</v>
      </c>
      <c r="AH402" s="167">
        <f>'Test-AI'!P400</f>
        <v>0</v>
      </c>
      <c r="AI402" s="167">
        <f>'Test-AI'!Q400</f>
        <v>0</v>
      </c>
      <c r="AJ402" s="167">
        <f>'Test-AI'!R400</f>
        <v>0</v>
      </c>
      <c r="AK402" s="167">
        <f>'Test-AI'!S400</f>
        <v>0</v>
      </c>
      <c r="AL402" s="167">
        <f>'Test-AI'!T400</f>
        <v>0</v>
      </c>
      <c r="AM402" s="167">
        <f>'Test-AI'!U400</f>
        <v>0</v>
      </c>
      <c r="AN402" s="167">
        <f>'Test-AI'!V400</f>
        <v>0</v>
      </c>
      <c r="AO402" s="167">
        <f>'Test-AI'!W400</f>
        <v>0</v>
      </c>
      <c r="AP402" s="167">
        <f>'Test-AI'!X400</f>
        <v>0</v>
      </c>
      <c r="AQ402" s="167">
        <f>10*LOG10(1/((Summary!$C$80/10^(AN402/10)+Summary!$C$81/10^(AO402/10)+Summary!$C$82/10^(AP402/10))/Summary!$C$83))</f>
        <v>0</v>
      </c>
      <c r="AR402" s="167">
        <f>'Test-AI'!Y400</f>
        <v>0</v>
      </c>
      <c r="AS402" s="167">
        <f>'Test-AI'!Z400</f>
        <v>0</v>
      </c>
      <c r="AT402" s="295">
        <f>'Test-AI'!AA400</f>
        <v>0</v>
      </c>
      <c r="AU402" s="357">
        <f>'Test-AI'!AB400</f>
        <v>0</v>
      </c>
      <c r="AV402" s="357">
        <f>'Test-AI'!AC400</f>
        <v>0</v>
      </c>
      <c r="AW402" s="296">
        <f t="shared" si="37"/>
        <v>0</v>
      </c>
      <c r="AX402" s="297" t="e">
        <f t="shared" si="38"/>
        <v>#DIV/0!</v>
      </c>
      <c r="AY402" s="298" t="e">
        <f t="shared" si="39"/>
        <v>#DIV/0!</v>
      </c>
      <c r="AZ402" s="297" t="e">
        <f t="shared" si="40"/>
        <v>#DIV/0!</v>
      </c>
      <c r="BA402" s="345" t="e">
        <f t="shared" si="41"/>
        <v>#DIV/0!</v>
      </c>
      <c r="BB402" s="75"/>
      <c r="BC402" s="75"/>
      <c r="BD402" s="573" t="s">
        <v>147</v>
      </c>
      <c r="BE402" s="549" t="e">
        <f t="array" ref="BE402">bdRateExtend($G401:$G404,H401:H404,$AC401:$AC404,AD401:AD404)</f>
        <v>#VALUE!</v>
      </c>
      <c r="BF402" s="552"/>
      <c r="BG402" s="552"/>
      <c r="BH402" s="552"/>
      <c r="BI402" s="552"/>
      <c r="BJ402" s="552"/>
      <c r="BK402" s="551" t="e">
        <f t="array" ref="BK402">bdRateExtend($G401:$G404,L401:L404,$AC401:$AC404,AH401:AH404)</f>
        <v>#VALUE!</v>
      </c>
      <c r="BL402" s="552"/>
      <c r="BM402" s="551" t="e">
        <f t="array" ref="BM402">bdRateExtend($G401:$G404,M401:M404,$AC401:$AC404,AI401:AI404)</f>
        <v>#VALUE!</v>
      </c>
      <c r="BN402" s="552"/>
      <c r="BO402" s="545" t="e">
        <f t="array" ref="BO402">bdRateExtend($G401:$G404,N401:N404,$AC401:$AC404,AJ401:AJ404,"None", FALSE,1)</f>
        <v>#VALUE!</v>
      </c>
      <c r="BP402" s="541"/>
      <c r="BQ402" s="545" t="e">
        <f t="array" ref="BQ402">bdRateExtend($G401:$G404,O401:O404,$AC401:$AC404,AK401:AK404,"None", FALSE,1)</f>
        <v>#VALUE!</v>
      </c>
      <c r="BR402" s="541"/>
      <c r="BS402" s="551" t="e">
        <f t="array" ref="BS402">bdRateExtend($G401:$G404,P401:P404,$AC401:$AC404,AL401:AL404)</f>
        <v>#VALUE!</v>
      </c>
      <c r="BT402" s="552"/>
      <c r="BU402" s="551" t="e">
        <f t="array" ref="BU402">bdRateExtend($G401:$G404,Q401:Q404,$AC401:$AC404,AM401:AM404)</f>
        <v>#VALUE!</v>
      </c>
      <c r="BV402" s="552"/>
      <c r="BW402" s="551" t="e">
        <f t="array" ref="BW402">bdRateExtend($G401:$G404,R401:R404,$AC401:$AC404,AN401:AN404)</f>
        <v>#VALUE!</v>
      </c>
      <c r="BX402" s="552"/>
      <c r="BY402" s="552"/>
      <c r="BZ402" s="541"/>
      <c r="CA402" s="541"/>
      <c r="CB402" s="552"/>
      <c r="CC402" s="561" t="e">
        <f t="array" ref="CC402">bdCAMBIExtend($G401:$G404,V401:V404,$AC401:$AC404,AR401:AR404)</f>
        <v>#VALUE!</v>
      </c>
      <c r="CD402" s="552"/>
      <c r="CE402" s="554">
        <f t="array" ref="CE402">testVMAFRange($G401:$G404,N401:N404,$AC401:$AC404,AJ401:AJ404)</f>
        <v>0</v>
      </c>
      <c r="CF402" s="541"/>
      <c r="CG402" s="554">
        <f t="array" ref="CG402">testVMAFRange($G401:$G404,O401:O404,$AC401:$AC404,AK401:AK404)</f>
        <v>0</v>
      </c>
      <c r="CH402" s="541"/>
    </row>
    <row r="403" spans="1:86" ht="17" hidden="1" customHeight="1" x14ac:dyDescent="0.2">
      <c r="A403" s="485"/>
      <c r="B403" s="566"/>
      <c r="C403" s="485"/>
      <c r="D403" s="590"/>
      <c r="E403" s="558"/>
      <c r="F403" s="239">
        <v>160</v>
      </c>
      <c r="G403" s="294">
        <f>'Anchor-AI'!L401</f>
        <v>0</v>
      </c>
      <c r="H403" s="295">
        <f>'Anchor-AI'!M401</f>
        <v>0</v>
      </c>
      <c r="I403" s="295">
        <f>'Anchor-AI'!N401</f>
        <v>0</v>
      </c>
      <c r="J403" s="295">
        <f>'Anchor-AI'!O401</f>
        <v>0</v>
      </c>
      <c r="K403" s="295">
        <f>(Summary!$C$63*H403+Summary!$C$64*I403+Summary!$C$65*J403)/Summary!$C$66</f>
        <v>0</v>
      </c>
      <c r="L403" s="295">
        <f>'Anchor-AI'!P401</f>
        <v>0</v>
      </c>
      <c r="M403" s="295">
        <f>'Anchor-AI'!Q401</f>
        <v>0</v>
      </c>
      <c r="N403" s="295">
        <f>'Anchor-AI'!R401</f>
        <v>0</v>
      </c>
      <c r="O403" s="295">
        <f>'Anchor-AI'!S401</f>
        <v>0</v>
      </c>
      <c r="P403" s="295">
        <f>'Anchor-AI'!T401</f>
        <v>0</v>
      </c>
      <c r="Q403" s="295">
        <f>'Anchor-AI'!U401</f>
        <v>0</v>
      </c>
      <c r="R403" s="295">
        <f>'Anchor-AI'!V401</f>
        <v>0</v>
      </c>
      <c r="S403" s="295">
        <f>'Anchor-AI'!W401</f>
        <v>0</v>
      </c>
      <c r="T403" s="295">
        <f>'Anchor-AI'!X401</f>
        <v>0</v>
      </c>
      <c r="U403" s="295">
        <f>10*LOG10(1/((Summary!$C$80/10^(R403/10)+Summary!$C$81/10^(S403/10)+Summary!$C$82/10^(T403/10))/Summary!$C$83))</f>
        <v>0</v>
      </c>
      <c r="V403" s="295">
        <f>'Anchor-AI'!Y401</f>
        <v>0</v>
      </c>
      <c r="W403" s="295">
        <f>'Anchor-AI'!Z401</f>
        <v>0</v>
      </c>
      <c r="X403" s="295">
        <f>'Anchor-AI'!AA401</f>
        <v>0</v>
      </c>
      <c r="Y403" s="357">
        <f>'Anchor-AI'!AB401</f>
        <v>0</v>
      </c>
      <c r="Z403" s="357">
        <f>'Anchor-AI'!AC401</f>
        <v>0</v>
      </c>
      <c r="AA403" s="296">
        <f t="shared" si="36"/>
        <v>0</v>
      </c>
      <c r="AC403" s="170">
        <f>'Test-AI'!L401</f>
        <v>0</v>
      </c>
      <c r="AD403" s="167">
        <f>'Test-AI'!M401</f>
        <v>0</v>
      </c>
      <c r="AE403" s="167">
        <f>'Test-AI'!N401</f>
        <v>0</v>
      </c>
      <c r="AF403" s="167">
        <f>'Test-AI'!O401</f>
        <v>0</v>
      </c>
      <c r="AG403" s="167">
        <f>(Summary!$C$63*AD403+Summary!$C$64*AE403+Summary!$C$65*AF403)/Summary!$C$66</f>
        <v>0</v>
      </c>
      <c r="AH403" s="167">
        <f>'Test-AI'!P401</f>
        <v>0</v>
      </c>
      <c r="AI403" s="167">
        <f>'Test-AI'!Q401</f>
        <v>0</v>
      </c>
      <c r="AJ403" s="167">
        <f>'Test-AI'!R401</f>
        <v>0</v>
      </c>
      <c r="AK403" s="167">
        <f>'Test-AI'!S401</f>
        <v>0</v>
      </c>
      <c r="AL403" s="167">
        <f>'Test-AI'!T401</f>
        <v>0</v>
      </c>
      <c r="AM403" s="167">
        <f>'Test-AI'!U401</f>
        <v>0</v>
      </c>
      <c r="AN403" s="167">
        <f>'Test-AI'!V401</f>
        <v>0</v>
      </c>
      <c r="AO403" s="167">
        <f>'Test-AI'!W401</f>
        <v>0</v>
      </c>
      <c r="AP403" s="167">
        <f>'Test-AI'!X401</f>
        <v>0</v>
      </c>
      <c r="AQ403" s="167">
        <f>10*LOG10(1/((Summary!$C$80/10^(AN403/10)+Summary!$C$81/10^(AO403/10)+Summary!$C$82/10^(AP403/10))/Summary!$C$83))</f>
        <v>0</v>
      </c>
      <c r="AR403" s="167">
        <f>'Test-AI'!Y401</f>
        <v>0</v>
      </c>
      <c r="AS403" s="167">
        <f>'Test-AI'!Z401</f>
        <v>0</v>
      </c>
      <c r="AT403" s="295">
        <f>'Test-AI'!AA401</f>
        <v>0</v>
      </c>
      <c r="AU403" s="357">
        <f>'Test-AI'!AB401</f>
        <v>0</v>
      </c>
      <c r="AV403" s="357">
        <f>'Test-AI'!AC401</f>
        <v>0</v>
      </c>
      <c r="AW403" s="296">
        <f t="shared" si="37"/>
        <v>0</v>
      </c>
      <c r="AX403" s="297" t="e">
        <f t="shared" si="38"/>
        <v>#DIV/0!</v>
      </c>
      <c r="AY403" s="298" t="e">
        <f t="shared" si="39"/>
        <v>#DIV/0!</v>
      </c>
      <c r="AZ403" s="297" t="e">
        <f t="shared" si="40"/>
        <v>#DIV/0!</v>
      </c>
      <c r="BA403" s="345" t="e">
        <f t="shared" si="41"/>
        <v>#DIV/0!</v>
      </c>
      <c r="BB403" s="75"/>
      <c r="BC403" s="75"/>
      <c r="BD403" s="565"/>
      <c r="BE403" s="550"/>
      <c r="BF403" s="552"/>
      <c r="BG403" s="552"/>
      <c r="BH403" s="552"/>
      <c r="BI403" s="552"/>
      <c r="BJ403" s="552"/>
      <c r="BK403" s="553"/>
      <c r="BL403" s="552"/>
      <c r="BM403" s="553"/>
      <c r="BN403" s="552"/>
      <c r="BO403" s="546"/>
      <c r="BP403" s="541"/>
      <c r="BQ403" s="546"/>
      <c r="BR403" s="541"/>
      <c r="BS403" s="553"/>
      <c r="BT403" s="552"/>
      <c r="BU403" s="553"/>
      <c r="BV403" s="552"/>
      <c r="BW403" s="553"/>
      <c r="BX403" s="552"/>
      <c r="BY403" s="552"/>
      <c r="BZ403" s="541"/>
      <c r="CA403" s="541"/>
      <c r="CB403" s="552"/>
      <c r="CC403" s="553"/>
      <c r="CD403" s="552"/>
      <c r="CE403" s="546"/>
      <c r="CF403" s="541"/>
      <c r="CG403" s="546"/>
      <c r="CH403" s="541"/>
    </row>
    <row r="404" spans="1:86" ht="17" hidden="1" customHeight="1" thickBot="1" x14ac:dyDescent="0.25">
      <c r="A404" s="485"/>
      <c r="B404" s="566"/>
      <c r="C404" s="485"/>
      <c r="D404" s="590"/>
      <c r="E404" s="558"/>
      <c r="F404" s="239">
        <v>185</v>
      </c>
      <c r="G404" s="294">
        <f>'Anchor-AI'!L402</f>
        <v>0</v>
      </c>
      <c r="H404" s="295">
        <f>'Anchor-AI'!M402</f>
        <v>0</v>
      </c>
      <c r="I404" s="295">
        <f>'Anchor-AI'!N402</f>
        <v>0</v>
      </c>
      <c r="J404" s="295">
        <f>'Anchor-AI'!O402</f>
        <v>0</v>
      </c>
      <c r="K404" s="295">
        <f>(Summary!$C$63*H404+Summary!$C$64*I404+Summary!$C$65*J404)/Summary!$C$66</f>
        <v>0</v>
      </c>
      <c r="L404" s="295">
        <f>'Anchor-AI'!P402</f>
        <v>0</v>
      </c>
      <c r="M404" s="295">
        <f>'Anchor-AI'!Q402</f>
        <v>0</v>
      </c>
      <c r="N404" s="295">
        <f>'Anchor-AI'!R402</f>
        <v>0</v>
      </c>
      <c r="O404" s="295">
        <f>'Anchor-AI'!S402</f>
        <v>0</v>
      </c>
      <c r="P404" s="295">
        <f>'Anchor-AI'!T402</f>
        <v>0</v>
      </c>
      <c r="Q404" s="295">
        <f>'Anchor-AI'!U402</f>
        <v>0</v>
      </c>
      <c r="R404" s="295">
        <f>'Anchor-AI'!V402</f>
        <v>0</v>
      </c>
      <c r="S404" s="295">
        <f>'Anchor-AI'!W402</f>
        <v>0</v>
      </c>
      <c r="T404" s="295">
        <f>'Anchor-AI'!X402</f>
        <v>0</v>
      </c>
      <c r="U404" s="295">
        <f>10*LOG10(1/((Summary!$C$80/10^(R404/10)+Summary!$C$81/10^(S404/10)+Summary!$C$82/10^(T404/10))/Summary!$C$83))</f>
        <v>0</v>
      </c>
      <c r="V404" s="295">
        <f>'Anchor-AI'!Y402</f>
        <v>0</v>
      </c>
      <c r="W404" s="295">
        <f>'Anchor-AI'!Z402</f>
        <v>0</v>
      </c>
      <c r="X404" s="295">
        <f>'Anchor-AI'!AA402</f>
        <v>0</v>
      </c>
      <c r="Y404" s="357">
        <f>'Anchor-AI'!AB402</f>
        <v>0</v>
      </c>
      <c r="Z404" s="357">
        <f>'Anchor-AI'!AC402</f>
        <v>0</v>
      </c>
      <c r="AA404" s="296">
        <f t="shared" si="36"/>
        <v>0</v>
      </c>
      <c r="AC404" s="170">
        <f>'Test-AI'!L402</f>
        <v>0</v>
      </c>
      <c r="AD404" s="167">
        <f>'Test-AI'!M402</f>
        <v>0</v>
      </c>
      <c r="AE404" s="167">
        <f>'Test-AI'!N402</f>
        <v>0</v>
      </c>
      <c r="AF404" s="167">
        <f>'Test-AI'!O402</f>
        <v>0</v>
      </c>
      <c r="AG404" s="167">
        <f>(Summary!$C$63*AD404+Summary!$C$64*AE404+Summary!$C$65*AF404)/Summary!$C$66</f>
        <v>0</v>
      </c>
      <c r="AH404" s="167">
        <f>'Test-AI'!P402</f>
        <v>0</v>
      </c>
      <c r="AI404" s="167">
        <f>'Test-AI'!Q402</f>
        <v>0</v>
      </c>
      <c r="AJ404" s="167">
        <f>'Test-AI'!R402</f>
        <v>0</v>
      </c>
      <c r="AK404" s="167">
        <f>'Test-AI'!S402</f>
        <v>0</v>
      </c>
      <c r="AL404" s="167">
        <f>'Test-AI'!T402</f>
        <v>0</v>
      </c>
      <c r="AM404" s="167">
        <f>'Test-AI'!U402</f>
        <v>0</v>
      </c>
      <c r="AN404" s="167">
        <f>'Test-AI'!V402</f>
        <v>0</v>
      </c>
      <c r="AO404" s="167">
        <f>'Test-AI'!W402</f>
        <v>0</v>
      </c>
      <c r="AP404" s="167">
        <f>'Test-AI'!X402</f>
        <v>0</v>
      </c>
      <c r="AQ404" s="167">
        <f>10*LOG10(1/((Summary!$C$80/10^(AN404/10)+Summary!$C$81/10^(AO404/10)+Summary!$C$82/10^(AP404/10))/Summary!$C$83))</f>
        <v>0</v>
      </c>
      <c r="AR404" s="167">
        <f>'Test-AI'!Y402</f>
        <v>0</v>
      </c>
      <c r="AS404" s="167">
        <f>'Test-AI'!Z402</f>
        <v>0</v>
      </c>
      <c r="AT404" s="295">
        <f>'Test-AI'!AA402</f>
        <v>0</v>
      </c>
      <c r="AU404" s="357">
        <f>'Test-AI'!AB402</f>
        <v>0</v>
      </c>
      <c r="AV404" s="357">
        <f>'Test-AI'!AC402</f>
        <v>0</v>
      </c>
      <c r="AW404" s="296">
        <f t="shared" si="37"/>
        <v>0</v>
      </c>
      <c r="AX404" s="297" t="e">
        <f t="shared" si="38"/>
        <v>#DIV/0!</v>
      </c>
      <c r="AY404" s="298" t="e">
        <f t="shared" si="39"/>
        <v>#DIV/0!</v>
      </c>
      <c r="AZ404" s="297" t="e">
        <f t="shared" si="40"/>
        <v>#DIV/0!</v>
      </c>
      <c r="BA404" s="345" t="e">
        <f t="shared" si="41"/>
        <v>#DIV/0!</v>
      </c>
      <c r="BB404" s="75"/>
      <c r="BC404" s="75"/>
      <c r="BD404" s="574" t="s">
        <v>46</v>
      </c>
      <c r="BE404" s="549" t="e">
        <f t="array" ref="BE404">bdRateExtend($G402:$G405,H402:H405,$AC402:$AC405,AD402:AD405)</f>
        <v>#VALUE!</v>
      </c>
      <c r="BF404" s="552"/>
      <c r="BG404" s="552"/>
      <c r="BH404" s="552"/>
      <c r="BI404" s="552"/>
      <c r="BJ404" s="552"/>
      <c r="BK404" s="551" t="e">
        <f t="array" ref="BK404">bdRateExtend($G402:$G405,L402:L405,$AC402:$AC405,AH402:AH405)</f>
        <v>#VALUE!</v>
      </c>
      <c r="BL404" s="552"/>
      <c r="BM404" s="551" t="e">
        <f t="array" ref="BM404">bdRateExtend($G402:$G405,M402:M405,$AC402:$AC405,AI402:AI405)</f>
        <v>#VALUE!</v>
      </c>
      <c r="BN404" s="552"/>
      <c r="BO404" s="545" t="e">
        <f t="array" ref="BO404">bdRateExtend($G402:$G405,N402:N405,$AC402:$AC405,AJ402:AJ405,"None", FALSE,1)</f>
        <v>#VALUE!</v>
      </c>
      <c r="BP404" s="541"/>
      <c r="BQ404" s="545" t="e">
        <f t="array" ref="BQ404">bdRateExtend($G402:$G405,O402:O405,$AC402:$AC405,AK402:AK405,"None", FALSE,1)</f>
        <v>#VALUE!</v>
      </c>
      <c r="BR404" s="541"/>
      <c r="BS404" s="551" t="e">
        <f t="array" ref="BS404">bdRateExtend($G402:$G405,P402:P405,$AC402:$AC405,AL402:AL405)</f>
        <v>#VALUE!</v>
      </c>
      <c r="BT404" s="552"/>
      <c r="BU404" s="551" t="e">
        <f t="array" ref="BU404">bdRateExtend($G402:$G405,Q402:Q405,$AC402:$AC405,AM402:AM405)</f>
        <v>#VALUE!</v>
      </c>
      <c r="BV404" s="552"/>
      <c r="BW404" s="551" t="e">
        <f t="array" ref="BW404">bdRateExtend($G402:$G405,R402:R405,$AC402:$AC405,AN402:AN405)</f>
        <v>#VALUE!</v>
      </c>
      <c r="BX404" s="552"/>
      <c r="BY404" s="552"/>
      <c r="BZ404" s="541"/>
      <c r="CA404" s="541"/>
      <c r="CB404" s="552"/>
      <c r="CC404" s="561" t="e">
        <f t="array" ref="CC404">bdCAMBIExtend($G402:$G405,V402:V405,$AC402:$AC405,AR402:AR405)</f>
        <v>#VALUE!</v>
      </c>
      <c r="CD404" s="552"/>
      <c r="CE404" s="554">
        <f t="array" ref="CE404">testVMAFRange($G402:$G405,N402:N405,$AC402:$AC405,AJ402:AJ405)</f>
        <v>0</v>
      </c>
      <c r="CF404" s="541"/>
      <c r="CG404" s="554">
        <f t="array" ref="CG404">testVMAFRange($G402:$G405,O402:O405,$AC402:$AC405,AK402:AK405)</f>
        <v>0</v>
      </c>
      <c r="CH404" s="541"/>
    </row>
    <row r="405" spans="1:86" ht="17" hidden="1" customHeight="1" thickBot="1" x14ac:dyDescent="0.25">
      <c r="A405" s="485"/>
      <c r="B405" s="596"/>
      <c r="C405" s="486"/>
      <c r="D405" s="591"/>
      <c r="E405" s="559"/>
      <c r="F405" s="240">
        <v>210</v>
      </c>
      <c r="G405" s="299">
        <f>'Anchor-AI'!L403</f>
        <v>0</v>
      </c>
      <c r="H405" s="300">
        <f>'Anchor-AI'!M403</f>
        <v>0</v>
      </c>
      <c r="I405" s="300">
        <f>'Anchor-AI'!N403</f>
        <v>0</v>
      </c>
      <c r="J405" s="300">
        <f>'Anchor-AI'!O403</f>
        <v>0</v>
      </c>
      <c r="K405" s="295">
        <f>(Summary!$C$63*H405+Summary!$C$64*I405+Summary!$C$65*J405)/Summary!$C$66</f>
        <v>0</v>
      </c>
      <c r="L405" s="300">
        <f>'Anchor-AI'!P403</f>
        <v>0</v>
      </c>
      <c r="M405" s="300">
        <f>'Anchor-AI'!Q403</f>
        <v>0</v>
      </c>
      <c r="N405" s="300">
        <f>'Anchor-AI'!R403</f>
        <v>0</v>
      </c>
      <c r="O405" s="300">
        <f>'Anchor-AI'!S403</f>
        <v>0</v>
      </c>
      <c r="P405" s="300">
        <f>'Anchor-AI'!T403</f>
        <v>0</v>
      </c>
      <c r="Q405" s="300">
        <f>'Anchor-AI'!U403</f>
        <v>0</v>
      </c>
      <c r="R405" s="300">
        <f>'Anchor-AI'!V403</f>
        <v>0</v>
      </c>
      <c r="S405" s="300">
        <f>'Anchor-AI'!W403</f>
        <v>0</v>
      </c>
      <c r="T405" s="300">
        <f>'Anchor-AI'!X403</f>
        <v>0</v>
      </c>
      <c r="U405" s="300">
        <f>10*LOG10(1/((Summary!$C$80/10^(R405/10)+Summary!$C$81/10^(S405/10)+Summary!$C$82/10^(T405/10))/Summary!$C$83))</f>
        <v>0</v>
      </c>
      <c r="V405" s="300">
        <f>'Anchor-AI'!Y403</f>
        <v>0</v>
      </c>
      <c r="W405" s="300">
        <f>'Anchor-AI'!Z403</f>
        <v>0</v>
      </c>
      <c r="X405" s="300">
        <f>'Anchor-AI'!AA403</f>
        <v>0</v>
      </c>
      <c r="Y405" s="357">
        <f>'Anchor-AI'!AB403</f>
        <v>0</v>
      </c>
      <c r="Z405" s="357">
        <f>'Anchor-AI'!AC403</f>
        <v>0</v>
      </c>
      <c r="AA405" s="301">
        <f t="shared" si="36"/>
        <v>0</v>
      </c>
      <c r="AC405" s="171">
        <f>'Test-AI'!L403</f>
        <v>0</v>
      </c>
      <c r="AD405" s="168">
        <f>'Test-AI'!M403</f>
        <v>0</v>
      </c>
      <c r="AE405" s="168">
        <f>'Test-AI'!N403</f>
        <v>0</v>
      </c>
      <c r="AF405" s="168">
        <f>'Test-AI'!O403</f>
        <v>0</v>
      </c>
      <c r="AG405" s="168">
        <f>(Summary!$C$63*AD405+Summary!$C$64*AE405+Summary!$C$65*AF405)/Summary!$C$66</f>
        <v>0</v>
      </c>
      <c r="AH405" s="168">
        <f>'Test-AI'!P403</f>
        <v>0</v>
      </c>
      <c r="AI405" s="168">
        <f>'Test-AI'!Q403</f>
        <v>0</v>
      </c>
      <c r="AJ405" s="168">
        <f>'Test-AI'!R403</f>
        <v>0</v>
      </c>
      <c r="AK405" s="168">
        <f>'Test-AI'!S403</f>
        <v>0</v>
      </c>
      <c r="AL405" s="168">
        <f>'Test-AI'!T403</f>
        <v>0</v>
      </c>
      <c r="AM405" s="168">
        <f>'Test-AI'!U403</f>
        <v>0</v>
      </c>
      <c r="AN405" s="168">
        <f>'Test-AI'!V403</f>
        <v>0</v>
      </c>
      <c r="AO405" s="168">
        <f>'Test-AI'!W403</f>
        <v>0</v>
      </c>
      <c r="AP405" s="168">
        <f>'Test-AI'!X403</f>
        <v>0</v>
      </c>
      <c r="AQ405" s="168">
        <f>10*LOG10(1/((Summary!$C$80/10^(AN405/10)+Summary!$C$81/10^(AO405/10)+Summary!$C$82/10^(AP405/10))/Summary!$C$83))</f>
        <v>0</v>
      </c>
      <c r="AR405" s="168">
        <f>'Test-AI'!Y403</f>
        <v>0</v>
      </c>
      <c r="AS405" s="168">
        <f>'Test-AI'!Z403</f>
        <v>0</v>
      </c>
      <c r="AT405" s="300">
        <f>'Test-AI'!AA403</f>
        <v>0</v>
      </c>
      <c r="AU405" s="357">
        <f>'Test-AI'!AB403</f>
        <v>0</v>
      </c>
      <c r="AV405" s="357">
        <f>'Test-AI'!AC403</f>
        <v>0</v>
      </c>
      <c r="AW405" s="301">
        <f t="shared" si="37"/>
        <v>0</v>
      </c>
      <c r="AX405" s="302" t="e">
        <f t="shared" si="38"/>
        <v>#DIV/0!</v>
      </c>
      <c r="AY405" s="303" t="e">
        <f t="shared" si="39"/>
        <v>#DIV/0!</v>
      </c>
      <c r="AZ405" s="297" t="e">
        <f t="shared" si="40"/>
        <v>#DIV/0!</v>
      </c>
      <c r="BA405" s="345" t="e">
        <f t="shared" si="41"/>
        <v>#DIV/0!</v>
      </c>
      <c r="BB405" s="75"/>
      <c r="BC405" s="75"/>
      <c r="BD405" s="570"/>
      <c r="BE405" s="550"/>
      <c r="BF405" s="553"/>
      <c r="BG405" s="553"/>
      <c r="BH405" s="553"/>
      <c r="BI405" s="553"/>
      <c r="BJ405" s="553"/>
      <c r="BK405" s="553"/>
      <c r="BL405" s="553"/>
      <c r="BM405" s="553"/>
      <c r="BN405" s="553"/>
      <c r="BO405" s="546"/>
      <c r="BP405" s="544"/>
      <c r="BQ405" s="546"/>
      <c r="BR405" s="544"/>
      <c r="BS405" s="553"/>
      <c r="BT405" s="553"/>
      <c r="BU405" s="553"/>
      <c r="BV405" s="553"/>
      <c r="BW405" s="553"/>
      <c r="BX405" s="553"/>
      <c r="BY405" s="553"/>
      <c r="BZ405" s="544"/>
      <c r="CA405" s="544"/>
      <c r="CB405" s="553"/>
      <c r="CC405" s="553"/>
      <c r="CD405" s="553"/>
      <c r="CE405" s="546"/>
      <c r="CF405" s="544"/>
      <c r="CG405" s="546"/>
      <c r="CH405" s="544"/>
    </row>
    <row r="406" spans="1:86" ht="17" hidden="1" customHeight="1" thickBot="1" x14ac:dyDescent="0.25">
      <c r="A406" s="485"/>
      <c r="B406" s="595" t="s">
        <v>162</v>
      </c>
      <c r="C406" s="586" t="s">
        <v>100</v>
      </c>
      <c r="D406" s="589">
        <v>59.94</v>
      </c>
      <c r="E406" s="557">
        <v>10</v>
      </c>
      <c r="F406" s="238">
        <v>85</v>
      </c>
      <c r="G406" s="289">
        <f>'Anchor-AI'!L404</f>
        <v>0</v>
      </c>
      <c r="H406" s="290">
        <f>'Anchor-AI'!M404</f>
        <v>0</v>
      </c>
      <c r="I406" s="290">
        <f>'Anchor-AI'!N404</f>
        <v>0</v>
      </c>
      <c r="J406" s="290">
        <f>'Anchor-AI'!O404</f>
        <v>0</v>
      </c>
      <c r="K406" s="290">
        <f>(Summary!$C$63*H406+Summary!$C$64*I406+Summary!$C$65*J406)/Summary!$C$66</f>
        <v>0</v>
      </c>
      <c r="L406" s="290">
        <f>'Anchor-AI'!P404</f>
        <v>0</v>
      </c>
      <c r="M406" s="290">
        <f>'Anchor-AI'!Q404</f>
        <v>0</v>
      </c>
      <c r="N406" s="290">
        <f>'Anchor-AI'!R404</f>
        <v>0</v>
      </c>
      <c r="O406" s="290">
        <f>'Anchor-AI'!S404</f>
        <v>0</v>
      </c>
      <c r="P406" s="290">
        <f>'Anchor-AI'!T404</f>
        <v>0</v>
      </c>
      <c r="Q406" s="290">
        <f>'Anchor-AI'!U404</f>
        <v>0</v>
      </c>
      <c r="R406" s="290">
        <f>'Anchor-AI'!V404</f>
        <v>0</v>
      </c>
      <c r="S406" s="290">
        <f>'Anchor-AI'!W404</f>
        <v>0</v>
      </c>
      <c r="T406" s="290">
        <f>'Anchor-AI'!X404</f>
        <v>0</v>
      </c>
      <c r="U406" s="290">
        <f>10*LOG10(1/((Summary!$C$80/10^(R406/10)+Summary!$C$81/10^(S406/10)+Summary!$C$82/10^(T406/10))/Summary!$C$83))</f>
        <v>0</v>
      </c>
      <c r="V406" s="290">
        <f>'Anchor-AI'!Y404</f>
        <v>0</v>
      </c>
      <c r="W406" s="290">
        <f>'Anchor-AI'!Z404</f>
        <v>0</v>
      </c>
      <c r="X406" s="290">
        <f>'Anchor-AI'!AA404</f>
        <v>0</v>
      </c>
      <c r="Y406" s="360">
        <f>'Anchor-AI'!AB404</f>
        <v>0</v>
      </c>
      <c r="Z406" s="360">
        <f>'Anchor-AI'!AC404</f>
        <v>0</v>
      </c>
      <c r="AA406" s="291">
        <f t="shared" si="36"/>
        <v>0</v>
      </c>
      <c r="AC406" s="169">
        <f>'Test-AI'!L404</f>
        <v>0</v>
      </c>
      <c r="AD406" s="166">
        <f>'Test-AI'!M404</f>
        <v>0</v>
      </c>
      <c r="AE406" s="166">
        <f>'Test-AI'!N404</f>
        <v>0</v>
      </c>
      <c r="AF406" s="166">
        <f>'Test-AI'!O404</f>
        <v>0</v>
      </c>
      <c r="AG406" s="166">
        <f>(Summary!$C$63*AD406+Summary!$C$64*AE406+Summary!$C$65*AF406)/Summary!$C$66</f>
        <v>0</v>
      </c>
      <c r="AH406" s="166">
        <f>'Test-AI'!P404</f>
        <v>0</v>
      </c>
      <c r="AI406" s="166">
        <f>'Test-AI'!Q404</f>
        <v>0</v>
      </c>
      <c r="AJ406" s="166">
        <f>'Test-AI'!R404</f>
        <v>0</v>
      </c>
      <c r="AK406" s="166">
        <f>'Test-AI'!S404</f>
        <v>0</v>
      </c>
      <c r="AL406" s="166">
        <f>'Test-AI'!T404</f>
        <v>0</v>
      </c>
      <c r="AM406" s="166">
        <f>'Test-AI'!U404</f>
        <v>0</v>
      </c>
      <c r="AN406" s="166">
        <f>'Test-AI'!V404</f>
        <v>0</v>
      </c>
      <c r="AO406" s="166">
        <f>'Test-AI'!W404</f>
        <v>0</v>
      </c>
      <c r="AP406" s="166">
        <f>'Test-AI'!X404</f>
        <v>0</v>
      </c>
      <c r="AQ406" s="166">
        <f>10*LOG10(1/((Summary!$C$80/10^(AN406/10)+Summary!$C$81/10^(AO406/10)+Summary!$C$82/10^(AP406/10))/Summary!$C$83))</f>
        <v>0</v>
      </c>
      <c r="AR406" s="166">
        <f>'Test-AI'!Y404</f>
        <v>0</v>
      </c>
      <c r="AS406" s="166">
        <f>'Test-AI'!Z404</f>
        <v>0</v>
      </c>
      <c r="AT406" s="290">
        <f>'Test-AI'!AA404</f>
        <v>0</v>
      </c>
      <c r="AU406" s="356">
        <f>'Test-AI'!AB404</f>
        <v>0</v>
      </c>
      <c r="AV406" s="356">
        <f>'Test-AI'!AC404</f>
        <v>0</v>
      </c>
      <c r="AW406" s="291">
        <f t="shared" si="37"/>
        <v>0</v>
      </c>
      <c r="AX406" s="292" t="e">
        <f t="shared" si="38"/>
        <v>#DIV/0!</v>
      </c>
      <c r="AY406" s="293" t="e">
        <f t="shared" si="39"/>
        <v>#DIV/0!</v>
      </c>
      <c r="AZ406" s="292" t="e">
        <f t="shared" si="40"/>
        <v>#DIV/0!</v>
      </c>
      <c r="BA406" s="344" t="e">
        <f t="shared" si="41"/>
        <v>#DIV/0!</v>
      </c>
      <c r="BB406" s="75"/>
      <c r="BC406" s="75"/>
      <c r="BD406" s="572" t="s">
        <v>39</v>
      </c>
      <c r="BE406" s="549" t="e">
        <f t="array" ref="BE406">bdRateExtend($G406:$G409,H406:H409,$AC406:$AC409,AD406:AD409)</f>
        <v>#VALUE!</v>
      </c>
      <c r="BF406" s="551" t="e">
        <f t="array" ref="BF406">bdRateExtend($G406:$G411,H406:H411,$AC406:$AC411,AD406:AD411)</f>
        <v>#VALUE!</v>
      </c>
      <c r="BG406" s="551" t="e">
        <f t="array" ref="BG406">bdRateExtend($G406:$G411,I406:I411,$AC406:$AC411,AE406:AE411)</f>
        <v>#VALUE!</v>
      </c>
      <c r="BH406" s="551" t="e">
        <f t="array" ref="BH406">bdRateExtend($G406:$G411,J406:J411,$AC406:$AC411,AF406:AF411)</f>
        <v>#VALUE!</v>
      </c>
      <c r="BI406" s="551" t="e">
        <f t="array" ref="BI406">bdRateExtend($G406:$G411,K406:K411,$AC406:$AC411,AG406:AG411)</f>
        <v>#VALUE!</v>
      </c>
      <c r="BJ406" s="575" t="e">
        <f>(Summary!$C$94*BF406+Summary!$C$95*BG406+Summary!$C$96*BH406)/Summary!$C$97</f>
        <v>#VALUE!</v>
      </c>
      <c r="BK406" s="551" t="e">
        <f t="array" ref="BK406">bdRateExtend($G406:$G409,L406:L409,$AC406:$AC409,AH406:AH409)</f>
        <v>#VALUE!</v>
      </c>
      <c r="BL406" s="551" t="e">
        <f t="array" ref="BL406">bdRateExtend($G406:$G411,L406:L411,$AC406:$AC411,AH406:AH411)</f>
        <v>#VALUE!</v>
      </c>
      <c r="BM406" s="551" t="e">
        <f t="array" ref="BM406">bdRateExtend($G406:$G409,M406:M409,$AC406:$AC409,AI406:AI409)</f>
        <v>#VALUE!</v>
      </c>
      <c r="BN406" s="551" t="e">
        <f t="array" ref="BN406">bdRateExtend($G406:$G411,M406:M411,$AC406:$AC411,AI406:AI411)</f>
        <v>#VALUE!</v>
      </c>
      <c r="BO406" s="548" t="e">
        <f t="array" ref="BO406">bdRateExtend($G406:$G409,N406:N409,$AC406:$AC409,AJ406:AJ409,"None", FALSE,1)</f>
        <v>#VALUE!</v>
      </c>
      <c r="BP406" s="585" t="e">
        <f t="array" ref="BP406">bdRateExtend($G406:$G411,N406:N411,$AC406:$AC411,AJ406:AJ411,"None", FALSE,1)</f>
        <v>#VALUE!</v>
      </c>
      <c r="BQ406" s="548" t="e">
        <f t="array" ref="BQ406">bdRateExtend($G406:$G409,O406:O409,$AC406:$AC409,AK406:AK409,"None", FALSE,1)</f>
        <v>#VALUE!</v>
      </c>
      <c r="BR406" s="585" t="e">
        <f t="array" ref="BR406">bdRateExtend($G406:$G411,O406:O411,$AC406:$AC411,AK406:AK411,"None", FALSE,1)</f>
        <v>#VALUE!</v>
      </c>
      <c r="BS406" s="551" t="e">
        <f t="array" ref="BS406">bdRateExtend($G406:$G409,P406:P409,$AC406:$AC409,AL406:AL409)</f>
        <v>#VALUE!</v>
      </c>
      <c r="BT406" s="551" t="e">
        <f t="array" ref="BT406">bdRateExtend($G406:$G411,P406:P411,$AC406:$AC411,AL406:AL411)</f>
        <v>#VALUE!</v>
      </c>
      <c r="BU406" s="551" t="e">
        <f t="array" ref="BU406">bdRateExtend($G406:$G409,Q406:Q409,$AC406:$AC409,AM406:AM409)</f>
        <v>#VALUE!</v>
      </c>
      <c r="BV406" s="551" t="e">
        <f t="array" ref="BV406">bdRateExtend($G406:$G411,Q406:Q411,$AC406:$AC411,AM406:AM411)</f>
        <v>#VALUE!</v>
      </c>
      <c r="BW406" s="551" t="e">
        <f t="array" ref="BW406">bdRateExtend($G406:$G409,R406:R409,$AC406:$AC409,AN406:AN409)</f>
        <v>#VALUE!</v>
      </c>
      <c r="BX406" s="551" t="e">
        <f t="array" ref="BX406">bdRateExtend($G406:$G411,R406:R411,$AC406:$AC411,AN406:AN411)</f>
        <v>#VALUE!</v>
      </c>
      <c r="BY406" s="551" t="e">
        <f t="array" ref="BY406">bdRateExtend($G406:$G411,S406:S411,$AC406:$AC411,AO406:AO411)</f>
        <v>#VALUE!</v>
      </c>
      <c r="BZ406" s="555" t="e">
        <f t="array" ref="BZ406">bdRateExtend($G406:$G411,T406:T411,$AC406:$AC411,AP406:AP411)</f>
        <v>#VALUE!</v>
      </c>
      <c r="CA406" s="555" t="e">
        <f t="array" ref="CA406">bdRateExtend($G406:$G411,U406:U411,$AC406:$AC411,AQ406:AQ411)</f>
        <v>#VALUE!</v>
      </c>
      <c r="CB406" s="575" t="e">
        <f>(Summary!$C$108*BX406+Summary!$C$109*BY406+Summary!$C$110*BZ406)/Summary!$C$111</f>
        <v>#VALUE!</v>
      </c>
      <c r="CC406" s="561" t="e">
        <f t="array" ref="CC406">bdCAMBIExtend($G406:$G409,V406:V409,$AC406:$AC409,AR406:AR409)</f>
        <v>#VALUE!</v>
      </c>
      <c r="CD406" s="561" t="e">
        <f t="array" ref="CD406">bdCAMBIExtend($G406:$G411,V406:V411,$AC406:$AC411,AR406:AR411)</f>
        <v>#VALUE!</v>
      </c>
      <c r="CE406" s="547">
        <f t="array" ref="CE406">testVMAFRange($G406:$G409,N406:N409,$AC406:$AC409,AJ406:AJ409)</f>
        <v>0</v>
      </c>
      <c r="CF406" s="543">
        <f t="array" ref="CF406">testVMAFRange($G406:$G411,N406:N411,$AC406:$AC411,AJ406:AJ411)</f>
        <v>0</v>
      </c>
      <c r="CG406" s="547">
        <f t="array" ref="CG406">testVMAFRange($G406:$G409,O406:O409,$AC406:$AC409,AK406:AK409)</f>
        <v>0</v>
      </c>
      <c r="CH406" s="543">
        <f t="array" ref="CH406">testVMAFRange($G406:$G411,O406:O411,$AC406:$AC411,AK406:AK411)</f>
        <v>0</v>
      </c>
    </row>
    <row r="407" spans="1:86" ht="17" hidden="1" customHeight="1" x14ac:dyDescent="0.2">
      <c r="A407" s="485"/>
      <c r="B407" s="566"/>
      <c r="C407" s="485"/>
      <c r="D407" s="590"/>
      <c r="E407" s="558"/>
      <c r="F407" s="239">
        <v>110</v>
      </c>
      <c r="G407" s="294">
        <f>'Anchor-AI'!L405</f>
        <v>0</v>
      </c>
      <c r="H407" s="295">
        <f>'Anchor-AI'!M405</f>
        <v>0</v>
      </c>
      <c r="I407" s="295">
        <f>'Anchor-AI'!N405</f>
        <v>0</v>
      </c>
      <c r="J407" s="295">
        <f>'Anchor-AI'!O405</f>
        <v>0</v>
      </c>
      <c r="K407" s="295">
        <f>(Summary!$C$63*H407+Summary!$C$64*I407+Summary!$C$65*J407)/Summary!$C$66</f>
        <v>0</v>
      </c>
      <c r="L407" s="295">
        <f>'Anchor-AI'!P405</f>
        <v>0</v>
      </c>
      <c r="M407" s="295">
        <f>'Anchor-AI'!Q405</f>
        <v>0</v>
      </c>
      <c r="N407" s="295">
        <f>'Anchor-AI'!R405</f>
        <v>0</v>
      </c>
      <c r="O407" s="295">
        <f>'Anchor-AI'!S405</f>
        <v>0</v>
      </c>
      <c r="P407" s="295">
        <f>'Anchor-AI'!T405</f>
        <v>0</v>
      </c>
      <c r="Q407" s="295">
        <f>'Anchor-AI'!U405</f>
        <v>0</v>
      </c>
      <c r="R407" s="295">
        <f>'Anchor-AI'!V405</f>
        <v>0</v>
      </c>
      <c r="S407" s="295">
        <f>'Anchor-AI'!W405</f>
        <v>0</v>
      </c>
      <c r="T407" s="295">
        <f>'Anchor-AI'!X405</f>
        <v>0</v>
      </c>
      <c r="U407" s="295">
        <f>10*LOG10(1/((Summary!$C$80/10^(R407/10)+Summary!$C$81/10^(S407/10)+Summary!$C$82/10^(T407/10))/Summary!$C$83))</f>
        <v>0</v>
      </c>
      <c r="V407" s="295">
        <f>'Anchor-AI'!Y405</f>
        <v>0</v>
      </c>
      <c r="W407" s="295">
        <f>'Anchor-AI'!Z405</f>
        <v>0</v>
      </c>
      <c r="X407" s="295">
        <f>'Anchor-AI'!AA405</f>
        <v>0</v>
      </c>
      <c r="Y407" s="357">
        <f>'Anchor-AI'!AB405</f>
        <v>0</v>
      </c>
      <c r="Z407" s="357">
        <f>'Anchor-AI'!AC405</f>
        <v>0</v>
      </c>
      <c r="AA407" s="296">
        <f t="shared" si="36"/>
        <v>0</v>
      </c>
      <c r="AC407" s="170">
        <f>'Test-AI'!L405</f>
        <v>0</v>
      </c>
      <c r="AD407" s="167">
        <f>'Test-AI'!M405</f>
        <v>0</v>
      </c>
      <c r="AE407" s="167">
        <f>'Test-AI'!N405</f>
        <v>0</v>
      </c>
      <c r="AF407" s="167">
        <f>'Test-AI'!O405</f>
        <v>0</v>
      </c>
      <c r="AG407" s="167">
        <f>(Summary!$C$63*AD407+Summary!$C$64*AE407+Summary!$C$65*AF407)/Summary!$C$66</f>
        <v>0</v>
      </c>
      <c r="AH407" s="167">
        <f>'Test-AI'!P405</f>
        <v>0</v>
      </c>
      <c r="AI407" s="167">
        <f>'Test-AI'!Q405</f>
        <v>0</v>
      </c>
      <c r="AJ407" s="167">
        <f>'Test-AI'!R405</f>
        <v>0</v>
      </c>
      <c r="AK407" s="167">
        <f>'Test-AI'!S405</f>
        <v>0</v>
      </c>
      <c r="AL407" s="167">
        <f>'Test-AI'!T405</f>
        <v>0</v>
      </c>
      <c r="AM407" s="167">
        <f>'Test-AI'!U405</f>
        <v>0</v>
      </c>
      <c r="AN407" s="167">
        <f>'Test-AI'!V405</f>
        <v>0</v>
      </c>
      <c r="AO407" s="167">
        <f>'Test-AI'!W405</f>
        <v>0</v>
      </c>
      <c r="AP407" s="167">
        <f>'Test-AI'!X405</f>
        <v>0</v>
      </c>
      <c r="AQ407" s="167">
        <f>10*LOG10(1/((Summary!$C$80/10^(AN407/10)+Summary!$C$81/10^(AO407/10)+Summary!$C$82/10^(AP407/10))/Summary!$C$83))</f>
        <v>0</v>
      </c>
      <c r="AR407" s="167">
        <f>'Test-AI'!Y405</f>
        <v>0</v>
      </c>
      <c r="AS407" s="167">
        <f>'Test-AI'!Z405</f>
        <v>0</v>
      </c>
      <c r="AT407" s="295">
        <f>'Test-AI'!AA405</f>
        <v>0</v>
      </c>
      <c r="AU407" s="357">
        <f>'Test-AI'!AB405</f>
        <v>0</v>
      </c>
      <c r="AV407" s="357">
        <f>'Test-AI'!AC405</f>
        <v>0</v>
      </c>
      <c r="AW407" s="296">
        <f t="shared" si="37"/>
        <v>0</v>
      </c>
      <c r="AX407" s="297" t="e">
        <f t="shared" si="38"/>
        <v>#DIV/0!</v>
      </c>
      <c r="AY407" s="298" t="e">
        <f t="shared" si="39"/>
        <v>#DIV/0!</v>
      </c>
      <c r="AZ407" s="297" t="e">
        <f t="shared" si="40"/>
        <v>#DIV/0!</v>
      </c>
      <c r="BA407" s="345" t="e">
        <f t="shared" si="41"/>
        <v>#DIV/0!</v>
      </c>
      <c r="BB407" s="75"/>
      <c r="BC407" s="75"/>
      <c r="BD407" s="565"/>
      <c r="BE407" s="550"/>
      <c r="BF407" s="552"/>
      <c r="BG407" s="552"/>
      <c r="BH407" s="552"/>
      <c r="BI407" s="552"/>
      <c r="BJ407" s="552"/>
      <c r="BK407" s="553"/>
      <c r="BL407" s="552"/>
      <c r="BM407" s="553"/>
      <c r="BN407" s="552"/>
      <c r="BO407" s="546"/>
      <c r="BP407" s="541"/>
      <c r="BQ407" s="546"/>
      <c r="BR407" s="541"/>
      <c r="BS407" s="553"/>
      <c r="BT407" s="552"/>
      <c r="BU407" s="553"/>
      <c r="BV407" s="552"/>
      <c r="BW407" s="553"/>
      <c r="BX407" s="552"/>
      <c r="BY407" s="552"/>
      <c r="BZ407" s="541"/>
      <c r="CA407" s="541"/>
      <c r="CB407" s="552"/>
      <c r="CC407" s="553"/>
      <c r="CD407" s="552"/>
      <c r="CE407" s="546"/>
      <c r="CF407" s="541"/>
      <c r="CG407" s="546"/>
      <c r="CH407" s="541"/>
    </row>
    <row r="408" spans="1:86" ht="17" hidden="1" customHeight="1" x14ac:dyDescent="0.2">
      <c r="A408" s="485"/>
      <c r="B408" s="566"/>
      <c r="C408" s="485"/>
      <c r="D408" s="590"/>
      <c r="E408" s="558"/>
      <c r="F408" s="239">
        <v>135</v>
      </c>
      <c r="G408" s="294">
        <f>'Anchor-AI'!L406</f>
        <v>0</v>
      </c>
      <c r="H408" s="295">
        <f>'Anchor-AI'!M406</f>
        <v>0</v>
      </c>
      <c r="I408" s="295">
        <f>'Anchor-AI'!N406</f>
        <v>0</v>
      </c>
      <c r="J408" s="295">
        <f>'Anchor-AI'!O406</f>
        <v>0</v>
      </c>
      <c r="K408" s="295">
        <f>(Summary!$C$63*H408+Summary!$C$64*I408+Summary!$C$65*J408)/Summary!$C$66</f>
        <v>0</v>
      </c>
      <c r="L408" s="295">
        <f>'Anchor-AI'!P406</f>
        <v>0</v>
      </c>
      <c r="M408" s="295">
        <f>'Anchor-AI'!Q406</f>
        <v>0</v>
      </c>
      <c r="N408" s="295">
        <f>'Anchor-AI'!R406</f>
        <v>0</v>
      </c>
      <c r="O408" s="295">
        <f>'Anchor-AI'!S406</f>
        <v>0</v>
      </c>
      <c r="P408" s="295">
        <f>'Anchor-AI'!T406</f>
        <v>0</v>
      </c>
      <c r="Q408" s="295">
        <f>'Anchor-AI'!U406</f>
        <v>0</v>
      </c>
      <c r="R408" s="295">
        <f>'Anchor-AI'!V406</f>
        <v>0</v>
      </c>
      <c r="S408" s="295">
        <f>'Anchor-AI'!W406</f>
        <v>0</v>
      </c>
      <c r="T408" s="295">
        <f>'Anchor-AI'!X406</f>
        <v>0</v>
      </c>
      <c r="U408" s="295">
        <f>10*LOG10(1/((Summary!$C$80/10^(R408/10)+Summary!$C$81/10^(S408/10)+Summary!$C$82/10^(T408/10))/Summary!$C$83))</f>
        <v>0</v>
      </c>
      <c r="V408" s="295">
        <f>'Anchor-AI'!Y406</f>
        <v>0</v>
      </c>
      <c r="W408" s="295">
        <f>'Anchor-AI'!Z406</f>
        <v>0</v>
      </c>
      <c r="X408" s="295">
        <f>'Anchor-AI'!AA406</f>
        <v>0</v>
      </c>
      <c r="Y408" s="357">
        <f>'Anchor-AI'!AB406</f>
        <v>0</v>
      </c>
      <c r="Z408" s="357">
        <f>'Anchor-AI'!AC406</f>
        <v>0</v>
      </c>
      <c r="AA408" s="296">
        <f t="shared" si="36"/>
        <v>0</v>
      </c>
      <c r="AC408" s="170">
        <f>'Test-AI'!L406</f>
        <v>0</v>
      </c>
      <c r="AD408" s="167">
        <f>'Test-AI'!M406</f>
        <v>0</v>
      </c>
      <c r="AE408" s="167">
        <f>'Test-AI'!N406</f>
        <v>0</v>
      </c>
      <c r="AF408" s="167">
        <f>'Test-AI'!O406</f>
        <v>0</v>
      </c>
      <c r="AG408" s="167">
        <f>(Summary!$C$63*AD408+Summary!$C$64*AE408+Summary!$C$65*AF408)/Summary!$C$66</f>
        <v>0</v>
      </c>
      <c r="AH408" s="167">
        <f>'Test-AI'!P406</f>
        <v>0</v>
      </c>
      <c r="AI408" s="167">
        <f>'Test-AI'!Q406</f>
        <v>0</v>
      </c>
      <c r="AJ408" s="167">
        <f>'Test-AI'!R406</f>
        <v>0</v>
      </c>
      <c r="AK408" s="167">
        <f>'Test-AI'!S406</f>
        <v>0</v>
      </c>
      <c r="AL408" s="167">
        <f>'Test-AI'!T406</f>
        <v>0</v>
      </c>
      <c r="AM408" s="167">
        <f>'Test-AI'!U406</f>
        <v>0</v>
      </c>
      <c r="AN408" s="167">
        <f>'Test-AI'!V406</f>
        <v>0</v>
      </c>
      <c r="AO408" s="167">
        <f>'Test-AI'!W406</f>
        <v>0</v>
      </c>
      <c r="AP408" s="167">
        <f>'Test-AI'!X406</f>
        <v>0</v>
      </c>
      <c r="AQ408" s="167">
        <f>10*LOG10(1/((Summary!$C$80/10^(AN408/10)+Summary!$C$81/10^(AO408/10)+Summary!$C$82/10^(AP408/10))/Summary!$C$83))</f>
        <v>0</v>
      </c>
      <c r="AR408" s="167">
        <f>'Test-AI'!Y406</f>
        <v>0</v>
      </c>
      <c r="AS408" s="167">
        <f>'Test-AI'!Z406</f>
        <v>0</v>
      </c>
      <c r="AT408" s="295">
        <f>'Test-AI'!AA406</f>
        <v>0</v>
      </c>
      <c r="AU408" s="357">
        <f>'Test-AI'!AB406</f>
        <v>0</v>
      </c>
      <c r="AV408" s="357">
        <f>'Test-AI'!AC406</f>
        <v>0</v>
      </c>
      <c r="AW408" s="296">
        <f t="shared" si="37"/>
        <v>0</v>
      </c>
      <c r="AX408" s="297" t="e">
        <f t="shared" si="38"/>
        <v>#DIV/0!</v>
      </c>
      <c r="AY408" s="298" t="e">
        <f t="shared" si="39"/>
        <v>#DIV/0!</v>
      </c>
      <c r="AZ408" s="297" t="e">
        <f t="shared" si="40"/>
        <v>#DIV/0!</v>
      </c>
      <c r="BA408" s="345" t="e">
        <f t="shared" si="41"/>
        <v>#DIV/0!</v>
      </c>
      <c r="BB408" s="75"/>
      <c r="BC408" s="75"/>
      <c r="BD408" s="573" t="s">
        <v>147</v>
      </c>
      <c r="BE408" s="549" t="e">
        <f t="array" ref="BE408">bdRateExtend($G407:$G410,H407:H410,$AC407:$AC410,AD407:AD410)</f>
        <v>#VALUE!</v>
      </c>
      <c r="BF408" s="552"/>
      <c r="BG408" s="552"/>
      <c r="BH408" s="552"/>
      <c r="BI408" s="552"/>
      <c r="BJ408" s="552"/>
      <c r="BK408" s="551" t="e">
        <f t="array" ref="BK408">bdRateExtend($G407:$G410,L407:L410,$AC407:$AC410,AH407:AH410)</f>
        <v>#VALUE!</v>
      </c>
      <c r="BL408" s="552"/>
      <c r="BM408" s="551" t="e">
        <f t="array" ref="BM408">bdRateExtend($G407:$G410,M407:M410,$AC407:$AC410,AI407:AI410)</f>
        <v>#VALUE!</v>
      </c>
      <c r="BN408" s="552"/>
      <c r="BO408" s="545" t="e">
        <f t="array" ref="BO408">bdRateExtend($G407:$G410,N407:N410,$AC407:$AC410,AJ407:AJ410,"None", FALSE,1)</f>
        <v>#VALUE!</v>
      </c>
      <c r="BP408" s="541"/>
      <c r="BQ408" s="545" t="e">
        <f t="array" ref="BQ408">bdRateExtend($G407:$G410,O407:O410,$AC407:$AC410,AK407:AK410,"None", FALSE,1)</f>
        <v>#VALUE!</v>
      </c>
      <c r="BR408" s="541"/>
      <c r="BS408" s="551" t="e">
        <f t="array" ref="BS408">bdRateExtend($G407:$G410,P407:P410,$AC407:$AC410,AL407:AL410)</f>
        <v>#VALUE!</v>
      </c>
      <c r="BT408" s="552"/>
      <c r="BU408" s="551" t="e">
        <f t="array" ref="BU408">bdRateExtend($G407:$G410,Q407:Q410,$AC407:$AC410,AM407:AM410)</f>
        <v>#VALUE!</v>
      </c>
      <c r="BV408" s="552"/>
      <c r="BW408" s="551" t="e">
        <f t="array" ref="BW408">bdRateExtend($G407:$G410,R407:R410,$AC407:$AC410,AN407:AN410)</f>
        <v>#VALUE!</v>
      </c>
      <c r="BX408" s="552"/>
      <c r="BY408" s="552"/>
      <c r="BZ408" s="541"/>
      <c r="CA408" s="541"/>
      <c r="CB408" s="552"/>
      <c r="CC408" s="561" t="e">
        <f t="array" ref="CC408">bdCAMBIExtend($G407:$G410,V407:V410,$AC407:$AC410,AR407:AR410)</f>
        <v>#VALUE!</v>
      </c>
      <c r="CD408" s="552"/>
      <c r="CE408" s="554">
        <f t="array" ref="CE408">testVMAFRange($G407:$G410,N407:N410,$AC407:$AC410,AJ407:AJ410)</f>
        <v>0</v>
      </c>
      <c r="CF408" s="541"/>
      <c r="CG408" s="554">
        <f t="array" ref="CG408">testVMAFRange($G407:$G410,O407:O410,$AC407:$AC410,AK407:AK410)</f>
        <v>0</v>
      </c>
      <c r="CH408" s="541"/>
    </row>
    <row r="409" spans="1:86" ht="17" hidden="1" customHeight="1" x14ac:dyDescent="0.2">
      <c r="A409" s="485"/>
      <c r="B409" s="566"/>
      <c r="C409" s="485"/>
      <c r="D409" s="590"/>
      <c r="E409" s="558"/>
      <c r="F409" s="239">
        <v>160</v>
      </c>
      <c r="G409" s="294">
        <f>'Anchor-AI'!L407</f>
        <v>0</v>
      </c>
      <c r="H409" s="295">
        <f>'Anchor-AI'!M407</f>
        <v>0</v>
      </c>
      <c r="I409" s="295">
        <f>'Anchor-AI'!N407</f>
        <v>0</v>
      </c>
      <c r="J409" s="295">
        <f>'Anchor-AI'!O407</f>
        <v>0</v>
      </c>
      <c r="K409" s="295">
        <f>(Summary!$C$63*H409+Summary!$C$64*I409+Summary!$C$65*J409)/Summary!$C$66</f>
        <v>0</v>
      </c>
      <c r="L409" s="295">
        <f>'Anchor-AI'!P407</f>
        <v>0</v>
      </c>
      <c r="M409" s="295">
        <f>'Anchor-AI'!Q407</f>
        <v>0</v>
      </c>
      <c r="N409" s="295">
        <f>'Anchor-AI'!R407</f>
        <v>0</v>
      </c>
      <c r="O409" s="295">
        <f>'Anchor-AI'!S407</f>
        <v>0</v>
      </c>
      <c r="P409" s="295">
        <f>'Anchor-AI'!T407</f>
        <v>0</v>
      </c>
      <c r="Q409" s="295">
        <f>'Anchor-AI'!U407</f>
        <v>0</v>
      </c>
      <c r="R409" s="295">
        <f>'Anchor-AI'!V407</f>
        <v>0</v>
      </c>
      <c r="S409" s="295">
        <f>'Anchor-AI'!W407</f>
        <v>0</v>
      </c>
      <c r="T409" s="295">
        <f>'Anchor-AI'!X407</f>
        <v>0</v>
      </c>
      <c r="U409" s="295">
        <f>10*LOG10(1/((Summary!$C$80/10^(R409/10)+Summary!$C$81/10^(S409/10)+Summary!$C$82/10^(T409/10))/Summary!$C$83))</f>
        <v>0</v>
      </c>
      <c r="V409" s="295">
        <f>'Anchor-AI'!Y407</f>
        <v>0</v>
      </c>
      <c r="W409" s="295">
        <f>'Anchor-AI'!Z407</f>
        <v>0</v>
      </c>
      <c r="X409" s="295">
        <f>'Anchor-AI'!AA407</f>
        <v>0</v>
      </c>
      <c r="Y409" s="357">
        <f>'Anchor-AI'!AB407</f>
        <v>0</v>
      </c>
      <c r="Z409" s="357">
        <f>'Anchor-AI'!AC407</f>
        <v>0</v>
      </c>
      <c r="AA409" s="296">
        <f t="shared" si="36"/>
        <v>0</v>
      </c>
      <c r="AC409" s="170">
        <f>'Test-AI'!L407</f>
        <v>0</v>
      </c>
      <c r="AD409" s="167">
        <f>'Test-AI'!M407</f>
        <v>0</v>
      </c>
      <c r="AE409" s="167">
        <f>'Test-AI'!N407</f>
        <v>0</v>
      </c>
      <c r="AF409" s="167">
        <f>'Test-AI'!O407</f>
        <v>0</v>
      </c>
      <c r="AG409" s="167">
        <f>(Summary!$C$63*AD409+Summary!$C$64*AE409+Summary!$C$65*AF409)/Summary!$C$66</f>
        <v>0</v>
      </c>
      <c r="AH409" s="167">
        <f>'Test-AI'!P407</f>
        <v>0</v>
      </c>
      <c r="AI409" s="167">
        <f>'Test-AI'!Q407</f>
        <v>0</v>
      </c>
      <c r="AJ409" s="167">
        <f>'Test-AI'!R407</f>
        <v>0</v>
      </c>
      <c r="AK409" s="167">
        <f>'Test-AI'!S407</f>
        <v>0</v>
      </c>
      <c r="AL409" s="167">
        <f>'Test-AI'!T407</f>
        <v>0</v>
      </c>
      <c r="AM409" s="167">
        <f>'Test-AI'!U407</f>
        <v>0</v>
      </c>
      <c r="AN409" s="167">
        <f>'Test-AI'!V407</f>
        <v>0</v>
      </c>
      <c r="AO409" s="167">
        <f>'Test-AI'!W407</f>
        <v>0</v>
      </c>
      <c r="AP409" s="167">
        <f>'Test-AI'!X407</f>
        <v>0</v>
      </c>
      <c r="AQ409" s="167">
        <f>10*LOG10(1/((Summary!$C$80/10^(AN409/10)+Summary!$C$81/10^(AO409/10)+Summary!$C$82/10^(AP409/10))/Summary!$C$83))</f>
        <v>0</v>
      </c>
      <c r="AR409" s="167">
        <f>'Test-AI'!Y407</f>
        <v>0</v>
      </c>
      <c r="AS409" s="167">
        <f>'Test-AI'!Z407</f>
        <v>0</v>
      </c>
      <c r="AT409" s="295">
        <f>'Test-AI'!AA407</f>
        <v>0</v>
      </c>
      <c r="AU409" s="357">
        <f>'Test-AI'!AB407</f>
        <v>0</v>
      </c>
      <c r="AV409" s="357">
        <f>'Test-AI'!AC407</f>
        <v>0</v>
      </c>
      <c r="AW409" s="296">
        <f t="shared" si="37"/>
        <v>0</v>
      </c>
      <c r="AX409" s="297" t="e">
        <f t="shared" si="38"/>
        <v>#DIV/0!</v>
      </c>
      <c r="AY409" s="298" t="e">
        <f t="shared" si="39"/>
        <v>#DIV/0!</v>
      </c>
      <c r="AZ409" s="297" t="e">
        <f t="shared" si="40"/>
        <v>#DIV/0!</v>
      </c>
      <c r="BA409" s="345" t="e">
        <f t="shared" si="41"/>
        <v>#DIV/0!</v>
      </c>
      <c r="BB409" s="75"/>
      <c r="BC409" s="75"/>
      <c r="BD409" s="565"/>
      <c r="BE409" s="550"/>
      <c r="BF409" s="552"/>
      <c r="BG409" s="552"/>
      <c r="BH409" s="552"/>
      <c r="BI409" s="552"/>
      <c r="BJ409" s="552"/>
      <c r="BK409" s="553"/>
      <c r="BL409" s="552"/>
      <c r="BM409" s="553"/>
      <c r="BN409" s="552"/>
      <c r="BO409" s="546"/>
      <c r="BP409" s="541"/>
      <c r="BQ409" s="546"/>
      <c r="BR409" s="541"/>
      <c r="BS409" s="553"/>
      <c r="BT409" s="552"/>
      <c r="BU409" s="553"/>
      <c r="BV409" s="552"/>
      <c r="BW409" s="553"/>
      <c r="BX409" s="552"/>
      <c r="BY409" s="552"/>
      <c r="BZ409" s="541"/>
      <c r="CA409" s="541"/>
      <c r="CB409" s="552"/>
      <c r="CC409" s="553"/>
      <c r="CD409" s="552"/>
      <c r="CE409" s="546"/>
      <c r="CF409" s="541"/>
      <c r="CG409" s="546"/>
      <c r="CH409" s="541"/>
    </row>
    <row r="410" spans="1:86" ht="17" hidden="1" customHeight="1" thickBot="1" x14ac:dyDescent="0.25">
      <c r="A410" s="485"/>
      <c r="B410" s="566"/>
      <c r="C410" s="485"/>
      <c r="D410" s="590"/>
      <c r="E410" s="558"/>
      <c r="F410" s="239">
        <v>185</v>
      </c>
      <c r="G410" s="294">
        <f>'Anchor-AI'!L408</f>
        <v>0</v>
      </c>
      <c r="H410" s="295">
        <f>'Anchor-AI'!M408</f>
        <v>0</v>
      </c>
      <c r="I410" s="295">
        <f>'Anchor-AI'!N408</f>
        <v>0</v>
      </c>
      <c r="J410" s="295">
        <f>'Anchor-AI'!O408</f>
        <v>0</v>
      </c>
      <c r="K410" s="295">
        <f>(Summary!$C$63*H410+Summary!$C$64*I410+Summary!$C$65*J410)/Summary!$C$66</f>
        <v>0</v>
      </c>
      <c r="L410" s="295">
        <f>'Anchor-AI'!P408</f>
        <v>0</v>
      </c>
      <c r="M410" s="295">
        <f>'Anchor-AI'!Q408</f>
        <v>0</v>
      </c>
      <c r="N410" s="295">
        <f>'Anchor-AI'!R408</f>
        <v>0</v>
      </c>
      <c r="O410" s="295">
        <f>'Anchor-AI'!S408</f>
        <v>0</v>
      </c>
      <c r="P410" s="295">
        <f>'Anchor-AI'!T408</f>
        <v>0</v>
      </c>
      <c r="Q410" s="295">
        <f>'Anchor-AI'!U408</f>
        <v>0</v>
      </c>
      <c r="R410" s="295">
        <f>'Anchor-AI'!V408</f>
        <v>0</v>
      </c>
      <c r="S410" s="295">
        <f>'Anchor-AI'!W408</f>
        <v>0</v>
      </c>
      <c r="T410" s="295">
        <f>'Anchor-AI'!X408</f>
        <v>0</v>
      </c>
      <c r="U410" s="295">
        <f>10*LOG10(1/((Summary!$C$80/10^(R410/10)+Summary!$C$81/10^(S410/10)+Summary!$C$82/10^(T410/10))/Summary!$C$83))</f>
        <v>0</v>
      </c>
      <c r="V410" s="295">
        <f>'Anchor-AI'!Y408</f>
        <v>0</v>
      </c>
      <c r="W410" s="295">
        <f>'Anchor-AI'!Z408</f>
        <v>0</v>
      </c>
      <c r="X410" s="295">
        <f>'Anchor-AI'!AA408</f>
        <v>0</v>
      </c>
      <c r="Y410" s="357">
        <f>'Anchor-AI'!AB408</f>
        <v>0</v>
      </c>
      <c r="Z410" s="357">
        <f>'Anchor-AI'!AC408</f>
        <v>0</v>
      </c>
      <c r="AA410" s="296">
        <f t="shared" si="36"/>
        <v>0</v>
      </c>
      <c r="AC410" s="170">
        <f>'Test-AI'!L408</f>
        <v>0</v>
      </c>
      <c r="AD410" s="167">
        <f>'Test-AI'!M408</f>
        <v>0</v>
      </c>
      <c r="AE410" s="167">
        <f>'Test-AI'!N408</f>
        <v>0</v>
      </c>
      <c r="AF410" s="167">
        <f>'Test-AI'!O408</f>
        <v>0</v>
      </c>
      <c r="AG410" s="167">
        <f>(Summary!$C$63*AD410+Summary!$C$64*AE410+Summary!$C$65*AF410)/Summary!$C$66</f>
        <v>0</v>
      </c>
      <c r="AH410" s="167">
        <f>'Test-AI'!P408</f>
        <v>0</v>
      </c>
      <c r="AI410" s="167">
        <f>'Test-AI'!Q408</f>
        <v>0</v>
      </c>
      <c r="AJ410" s="167">
        <f>'Test-AI'!R408</f>
        <v>0</v>
      </c>
      <c r="AK410" s="167">
        <f>'Test-AI'!S408</f>
        <v>0</v>
      </c>
      <c r="AL410" s="167">
        <f>'Test-AI'!T408</f>
        <v>0</v>
      </c>
      <c r="AM410" s="167">
        <f>'Test-AI'!U408</f>
        <v>0</v>
      </c>
      <c r="AN410" s="167">
        <f>'Test-AI'!V408</f>
        <v>0</v>
      </c>
      <c r="AO410" s="167">
        <f>'Test-AI'!W408</f>
        <v>0</v>
      </c>
      <c r="AP410" s="167">
        <f>'Test-AI'!X408</f>
        <v>0</v>
      </c>
      <c r="AQ410" s="167">
        <f>10*LOG10(1/((Summary!$C$80/10^(AN410/10)+Summary!$C$81/10^(AO410/10)+Summary!$C$82/10^(AP410/10))/Summary!$C$83))</f>
        <v>0</v>
      </c>
      <c r="AR410" s="167">
        <f>'Test-AI'!Y408</f>
        <v>0</v>
      </c>
      <c r="AS410" s="167">
        <f>'Test-AI'!Z408</f>
        <v>0</v>
      </c>
      <c r="AT410" s="295">
        <f>'Test-AI'!AA408</f>
        <v>0</v>
      </c>
      <c r="AU410" s="357">
        <f>'Test-AI'!AB408</f>
        <v>0</v>
      </c>
      <c r="AV410" s="357">
        <f>'Test-AI'!AC408</f>
        <v>0</v>
      </c>
      <c r="AW410" s="296">
        <f t="shared" si="37"/>
        <v>0</v>
      </c>
      <c r="AX410" s="297" t="e">
        <f t="shared" si="38"/>
        <v>#DIV/0!</v>
      </c>
      <c r="AY410" s="298" t="e">
        <f t="shared" si="39"/>
        <v>#DIV/0!</v>
      </c>
      <c r="AZ410" s="297" t="e">
        <f t="shared" si="40"/>
        <v>#DIV/0!</v>
      </c>
      <c r="BA410" s="345" t="e">
        <f t="shared" si="41"/>
        <v>#DIV/0!</v>
      </c>
      <c r="BB410" s="75"/>
      <c r="BC410" s="75"/>
      <c r="BD410" s="574" t="s">
        <v>46</v>
      </c>
      <c r="BE410" s="549" t="e">
        <f t="array" ref="BE410">bdRateExtend($G408:$G411,H408:H411,$AC408:$AC411,AD408:AD411)</f>
        <v>#VALUE!</v>
      </c>
      <c r="BF410" s="552"/>
      <c r="BG410" s="552"/>
      <c r="BH410" s="552"/>
      <c r="BI410" s="552"/>
      <c r="BJ410" s="552"/>
      <c r="BK410" s="551" t="e">
        <f t="array" ref="BK410">bdRateExtend($G408:$G411,L408:L411,$AC408:$AC411,AH408:AH411)</f>
        <v>#VALUE!</v>
      </c>
      <c r="BL410" s="552"/>
      <c r="BM410" s="551" t="e">
        <f t="array" ref="BM410">bdRateExtend($G408:$G411,M408:M411,$AC408:$AC411,AI408:AI411)</f>
        <v>#VALUE!</v>
      </c>
      <c r="BN410" s="552"/>
      <c r="BO410" s="545" t="e">
        <f t="array" ref="BO410">bdRateExtend($G408:$G411,N408:N411,$AC408:$AC411,AJ408:AJ411,"None", FALSE,1)</f>
        <v>#VALUE!</v>
      </c>
      <c r="BP410" s="541"/>
      <c r="BQ410" s="545" t="e">
        <f t="array" ref="BQ410">bdRateExtend($G408:$G411,O408:O411,$AC408:$AC411,AK408:AK411,"None", FALSE,1)</f>
        <v>#VALUE!</v>
      </c>
      <c r="BR410" s="541"/>
      <c r="BS410" s="551" t="e">
        <f t="array" ref="BS410">bdRateExtend($G408:$G411,P408:P411,$AC408:$AC411,AL408:AL411)</f>
        <v>#VALUE!</v>
      </c>
      <c r="BT410" s="552"/>
      <c r="BU410" s="551" t="e">
        <f t="array" ref="BU410">bdRateExtend($G408:$G411,Q408:Q411,$AC408:$AC411,AM408:AM411)</f>
        <v>#VALUE!</v>
      </c>
      <c r="BV410" s="552"/>
      <c r="BW410" s="551" t="e">
        <f t="array" ref="BW410">bdRateExtend($G408:$G411,R408:R411,$AC408:$AC411,AN408:AN411)</f>
        <v>#VALUE!</v>
      </c>
      <c r="BX410" s="552"/>
      <c r="BY410" s="552"/>
      <c r="BZ410" s="541"/>
      <c r="CA410" s="541"/>
      <c r="CB410" s="552"/>
      <c r="CC410" s="561" t="e">
        <f t="array" ref="CC410">bdCAMBIExtend($G408:$G411,V408:V411,$AC408:$AC411,AR408:AR411)</f>
        <v>#VALUE!</v>
      </c>
      <c r="CD410" s="552"/>
      <c r="CE410" s="554">
        <f t="array" ref="CE410">testVMAFRange($G408:$G411,N408:N411,$AC408:$AC411,AJ408:AJ411)</f>
        <v>0</v>
      </c>
      <c r="CF410" s="541"/>
      <c r="CG410" s="554">
        <f t="array" ref="CG410">testVMAFRange($G408:$G411,O408:O411,$AC408:$AC411,AK408:AK411)</f>
        <v>0</v>
      </c>
      <c r="CH410" s="541"/>
    </row>
    <row r="411" spans="1:86" ht="17" hidden="1" customHeight="1" thickBot="1" x14ac:dyDescent="0.25">
      <c r="A411" s="486"/>
      <c r="B411" s="596"/>
      <c r="C411" s="486"/>
      <c r="D411" s="591"/>
      <c r="E411" s="559"/>
      <c r="F411" s="240">
        <v>210</v>
      </c>
      <c r="G411" s="299">
        <f>'Anchor-AI'!L409</f>
        <v>0</v>
      </c>
      <c r="H411" s="300">
        <f>'Anchor-AI'!M409</f>
        <v>0</v>
      </c>
      <c r="I411" s="300">
        <f>'Anchor-AI'!N409</f>
        <v>0</v>
      </c>
      <c r="J411" s="300">
        <f>'Anchor-AI'!O409</f>
        <v>0</v>
      </c>
      <c r="K411" s="295">
        <f>(Summary!$C$63*H411+Summary!$C$64*I411+Summary!$C$65*J411)/Summary!$C$66</f>
        <v>0</v>
      </c>
      <c r="L411" s="300">
        <f>'Anchor-AI'!P409</f>
        <v>0</v>
      </c>
      <c r="M411" s="300">
        <f>'Anchor-AI'!Q409</f>
        <v>0</v>
      </c>
      <c r="N411" s="300">
        <f>'Anchor-AI'!R409</f>
        <v>0</v>
      </c>
      <c r="O411" s="300">
        <f>'Anchor-AI'!S409</f>
        <v>0</v>
      </c>
      <c r="P411" s="300">
        <f>'Anchor-AI'!T409</f>
        <v>0</v>
      </c>
      <c r="Q411" s="300">
        <f>'Anchor-AI'!U409</f>
        <v>0</v>
      </c>
      <c r="R411" s="300">
        <f>'Anchor-AI'!V409</f>
        <v>0</v>
      </c>
      <c r="S411" s="300">
        <f>'Anchor-AI'!W409</f>
        <v>0</v>
      </c>
      <c r="T411" s="300">
        <f>'Anchor-AI'!X409</f>
        <v>0</v>
      </c>
      <c r="U411" s="300">
        <f>10*LOG10(1/((Summary!$C$80/10^(R411/10)+Summary!$C$81/10^(S411/10)+Summary!$C$82/10^(T411/10))/Summary!$C$83))</f>
        <v>0</v>
      </c>
      <c r="V411" s="300">
        <f>'Anchor-AI'!Y409</f>
        <v>0</v>
      </c>
      <c r="W411" s="300">
        <f>'Anchor-AI'!Z409</f>
        <v>0</v>
      </c>
      <c r="X411" s="300">
        <f>'Anchor-AI'!AA409</f>
        <v>0</v>
      </c>
      <c r="Y411" s="357">
        <f>'Anchor-AI'!AB409</f>
        <v>0</v>
      </c>
      <c r="Z411" s="357">
        <f>'Anchor-AI'!AC409</f>
        <v>0</v>
      </c>
      <c r="AA411" s="301">
        <f t="shared" si="36"/>
        <v>0</v>
      </c>
      <c r="AC411" s="171">
        <f>'Test-AI'!L409</f>
        <v>0</v>
      </c>
      <c r="AD411" s="168">
        <f>'Test-AI'!M409</f>
        <v>0</v>
      </c>
      <c r="AE411" s="168">
        <f>'Test-AI'!N409</f>
        <v>0</v>
      </c>
      <c r="AF411" s="168">
        <f>'Test-AI'!O409</f>
        <v>0</v>
      </c>
      <c r="AG411" s="168">
        <f>(Summary!$C$63*AD411+Summary!$C$64*AE411+Summary!$C$65*AF411)/Summary!$C$66</f>
        <v>0</v>
      </c>
      <c r="AH411" s="168">
        <f>'Test-AI'!P409</f>
        <v>0</v>
      </c>
      <c r="AI411" s="168">
        <f>'Test-AI'!Q409</f>
        <v>0</v>
      </c>
      <c r="AJ411" s="168">
        <f>'Test-AI'!R409</f>
        <v>0</v>
      </c>
      <c r="AK411" s="168">
        <f>'Test-AI'!S409</f>
        <v>0</v>
      </c>
      <c r="AL411" s="168">
        <f>'Test-AI'!T409</f>
        <v>0</v>
      </c>
      <c r="AM411" s="168">
        <f>'Test-AI'!U409</f>
        <v>0</v>
      </c>
      <c r="AN411" s="168">
        <f>'Test-AI'!V409</f>
        <v>0</v>
      </c>
      <c r="AO411" s="168">
        <f>'Test-AI'!W409</f>
        <v>0</v>
      </c>
      <c r="AP411" s="168">
        <f>'Test-AI'!X409</f>
        <v>0</v>
      </c>
      <c r="AQ411" s="168">
        <f>10*LOG10(1/((Summary!$C$80/10^(AN411/10)+Summary!$C$81/10^(AO411/10)+Summary!$C$82/10^(AP411/10))/Summary!$C$83))</f>
        <v>0</v>
      </c>
      <c r="AR411" s="168">
        <f>'Test-AI'!Y409</f>
        <v>0</v>
      </c>
      <c r="AS411" s="168">
        <f>'Test-AI'!Z409</f>
        <v>0</v>
      </c>
      <c r="AT411" s="300">
        <f>'Test-AI'!AA409</f>
        <v>0</v>
      </c>
      <c r="AU411" s="357">
        <f>'Test-AI'!AB409</f>
        <v>0</v>
      </c>
      <c r="AV411" s="357">
        <f>'Test-AI'!AC409</f>
        <v>0</v>
      </c>
      <c r="AW411" s="301">
        <f t="shared" si="37"/>
        <v>0</v>
      </c>
      <c r="AX411" s="302" t="e">
        <f t="shared" si="38"/>
        <v>#DIV/0!</v>
      </c>
      <c r="AY411" s="303" t="e">
        <f t="shared" si="39"/>
        <v>#DIV/0!</v>
      </c>
      <c r="AZ411" s="297" t="e">
        <f t="shared" si="40"/>
        <v>#DIV/0!</v>
      </c>
      <c r="BA411" s="345" t="e">
        <f t="shared" si="41"/>
        <v>#DIV/0!</v>
      </c>
      <c r="BB411" s="75"/>
      <c r="BC411" s="75"/>
      <c r="BD411" s="570"/>
      <c r="BE411" s="550"/>
      <c r="BF411" s="553"/>
      <c r="BG411" s="553"/>
      <c r="BH411" s="553"/>
      <c r="BI411" s="553"/>
      <c r="BJ411" s="553"/>
      <c r="BK411" s="553"/>
      <c r="BL411" s="553"/>
      <c r="BM411" s="553"/>
      <c r="BN411" s="553"/>
      <c r="BO411" s="546"/>
      <c r="BP411" s="544"/>
      <c r="BQ411" s="546"/>
      <c r="BR411" s="544"/>
      <c r="BS411" s="553"/>
      <c r="BT411" s="553"/>
      <c r="BU411" s="553"/>
      <c r="BV411" s="553"/>
      <c r="BW411" s="553"/>
      <c r="BX411" s="553"/>
      <c r="BY411" s="553"/>
      <c r="BZ411" s="544"/>
      <c r="CA411" s="544"/>
      <c r="CB411" s="553"/>
      <c r="CC411" s="553"/>
      <c r="CD411" s="553"/>
      <c r="CE411" s="546"/>
      <c r="CF411" s="544"/>
      <c r="CG411" s="546"/>
      <c r="CH411" s="544"/>
    </row>
    <row r="412" spans="1:86" ht="17" hidden="1" customHeight="1" thickBot="1" x14ac:dyDescent="0.25">
      <c r="A412" s="626" t="s">
        <v>163</v>
      </c>
      <c r="B412" s="595" t="s">
        <v>158</v>
      </c>
      <c r="C412" s="586" t="s">
        <v>101</v>
      </c>
      <c r="D412" s="589">
        <v>24</v>
      </c>
      <c r="E412" s="557">
        <v>10</v>
      </c>
      <c r="F412" s="238">
        <v>85</v>
      </c>
      <c r="G412" s="289">
        <f>'Anchor-AI'!L410</f>
        <v>0</v>
      </c>
      <c r="H412" s="290">
        <f>'Anchor-AI'!M410</f>
        <v>0</v>
      </c>
      <c r="I412" s="290">
        <f>'Anchor-AI'!N410</f>
        <v>0</v>
      </c>
      <c r="J412" s="290">
        <f>'Anchor-AI'!O410</f>
        <v>0</v>
      </c>
      <c r="K412" s="290">
        <f>(Summary!$C$63*H412+Summary!$C$64*I412+Summary!$C$65*J412)/Summary!$C$66</f>
        <v>0</v>
      </c>
      <c r="L412" s="290">
        <f>'Anchor-AI'!P410</f>
        <v>0</v>
      </c>
      <c r="M412" s="290">
        <f>'Anchor-AI'!Q410</f>
        <v>0</v>
      </c>
      <c r="N412" s="290">
        <f>'Anchor-AI'!R410</f>
        <v>0</v>
      </c>
      <c r="O412" s="290">
        <f>'Anchor-AI'!S410</f>
        <v>0</v>
      </c>
      <c r="P412" s="290">
        <f>'Anchor-AI'!T410</f>
        <v>0</v>
      </c>
      <c r="Q412" s="290">
        <f>'Anchor-AI'!U410</f>
        <v>0</v>
      </c>
      <c r="R412" s="290">
        <f>'Anchor-AI'!V410</f>
        <v>0</v>
      </c>
      <c r="S412" s="290">
        <f>'Anchor-AI'!W410</f>
        <v>0</v>
      </c>
      <c r="T412" s="290">
        <f>'Anchor-AI'!X410</f>
        <v>0</v>
      </c>
      <c r="U412" s="290">
        <f>10*LOG10(1/((Summary!$C$80/10^(R412/10)+Summary!$C$81/10^(S412/10)+Summary!$C$82/10^(T412/10))/Summary!$C$83))</f>
        <v>0</v>
      </c>
      <c r="V412" s="290">
        <f>'Anchor-AI'!Y410</f>
        <v>0</v>
      </c>
      <c r="W412" s="290">
        <f>'Anchor-AI'!Z410</f>
        <v>0</v>
      </c>
      <c r="X412" s="290">
        <f>'Anchor-AI'!AA410</f>
        <v>0</v>
      </c>
      <c r="Y412" s="360">
        <f>'Anchor-AI'!AB410</f>
        <v>0</v>
      </c>
      <c r="Z412" s="360">
        <f>'Anchor-AI'!AC410</f>
        <v>0</v>
      </c>
      <c r="AA412" s="291">
        <f t="shared" si="36"/>
        <v>0</v>
      </c>
      <c r="AC412" s="169">
        <f>'Test-AI'!L410</f>
        <v>0</v>
      </c>
      <c r="AD412" s="166">
        <f>'Test-AI'!M410</f>
        <v>0</v>
      </c>
      <c r="AE412" s="166">
        <f>'Test-AI'!N410</f>
        <v>0</v>
      </c>
      <c r="AF412" s="166">
        <f>'Test-AI'!O410</f>
        <v>0</v>
      </c>
      <c r="AG412" s="166">
        <f>(Summary!$C$63*AD412+Summary!$C$64*AE412+Summary!$C$65*AF412)/Summary!$C$66</f>
        <v>0</v>
      </c>
      <c r="AH412" s="166">
        <f>'Test-AI'!P410</f>
        <v>0</v>
      </c>
      <c r="AI412" s="166">
        <f>'Test-AI'!Q410</f>
        <v>0</v>
      </c>
      <c r="AJ412" s="166">
        <f>'Test-AI'!R410</f>
        <v>0</v>
      </c>
      <c r="AK412" s="166">
        <f>'Test-AI'!S410</f>
        <v>0</v>
      </c>
      <c r="AL412" s="166">
        <f>'Test-AI'!T410</f>
        <v>0</v>
      </c>
      <c r="AM412" s="166">
        <f>'Test-AI'!U410</f>
        <v>0</v>
      </c>
      <c r="AN412" s="166">
        <f>'Test-AI'!V410</f>
        <v>0</v>
      </c>
      <c r="AO412" s="166">
        <f>'Test-AI'!W410</f>
        <v>0</v>
      </c>
      <c r="AP412" s="166">
        <f>'Test-AI'!X410</f>
        <v>0</v>
      </c>
      <c r="AQ412" s="166">
        <f>10*LOG10(1/((Summary!$C$80/10^(AN412/10)+Summary!$C$81/10^(AO412/10)+Summary!$C$82/10^(AP412/10))/Summary!$C$83))</f>
        <v>0</v>
      </c>
      <c r="AR412" s="166">
        <f>'Test-AI'!Y410</f>
        <v>0</v>
      </c>
      <c r="AS412" s="166">
        <f>'Test-AI'!Z410</f>
        <v>0</v>
      </c>
      <c r="AT412" s="290">
        <f>'Test-AI'!AA410</f>
        <v>0</v>
      </c>
      <c r="AU412" s="356">
        <f>'Test-AI'!AB410</f>
        <v>0</v>
      </c>
      <c r="AV412" s="356">
        <f>'Test-AI'!AC410</f>
        <v>0</v>
      </c>
      <c r="AW412" s="291">
        <f t="shared" si="37"/>
        <v>0</v>
      </c>
      <c r="AX412" s="292" t="e">
        <f t="shared" si="38"/>
        <v>#DIV/0!</v>
      </c>
      <c r="AY412" s="293" t="e">
        <f t="shared" si="39"/>
        <v>#DIV/0!</v>
      </c>
      <c r="AZ412" s="292" t="e">
        <f t="shared" si="40"/>
        <v>#DIV/0!</v>
      </c>
      <c r="BA412" s="344" t="e">
        <f t="shared" si="41"/>
        <v>#DIV/0!</v>
      </c>
      <c r="BB412" s="75"/>
      <c r="BC412" s="75"/>
      <c r="BD412" s="572" t="s">
        <v>39</v>
      </c>
      <c r="BE412" s="549" t="e">
        <f t="array" ref="BE412">bdRateExtend($G412:$G415,H412:H415,$AC412:$AC415,AD412:AD415)</f>
        <v>#VALUE!</v>
      </c>
      <c r="BF412" s="551" t="e">
        <f t="array" ref="BF412">bdRateExtend($G412:$G417,H412:H417,$AC412:$AC417,AD412:AD417)</f>
        <v>#VALUE!</v>
      </c>
      <c r="BG412" s="551" t="e">
        <f t="array" ref="BG412">bdRateExtend($G412:$G417,I412:I417,$AC412:$AC417,AE412:AE417)</f>
        <v>#VALUE!</v>
      </c>
      <c r="BH412" s="551" t="e">
        <f t="array" ref="BH412">bdRateExtend($G412:$G417,J412:J417,$AC412:$AC417,AF412:AF417)</f>
        <v>#VALUE!</v>
      </c>
      <c r="BI412" s="551" t="e">
        <f t="array" ref="BI412">bdRateExtend($G412:$G417,K412:K417,$AC412:$AC417,AG412:AG417)</f>
        <v>#VALUE!</v>
      </c>
      <c r="BJ412" s="575" t="e">
        <f>(Summary!$C$94*BF412+Summary!$C$95*BG412+Summary!$C$96*BH412)/Summary!$C$97</f>
        <v>#VALUE!</v>
      </c>
      <c r="BK412" s="551" t="e">
        <f t="array" ref="BK412">bdRateExtend($G412:$G415,L412:L415,$AC412:$AC415,AH412:AH415)</f>
        <v>#VALUE!</v>
      </c>
      <c r="BL412" s="551" t="e">
        <f t="array" ref="BL412">bdRateExtend($G412:$G417,L412:L417,$AC412:$AC417,AH412:AH417)</f>
        <v>#VALUE!</v>
      </c>
      <c r="BM412" s="551" t="e">
        <f t="array" ref="BM412">bdRateExtend($G412:$G415,M412:M415,$AC412:$AC415,AI412:AI415)</f>
        <v>#VALUE!</v>
      </c>
      <c r="BN412" s="551" t="e">
        <f t="array" ref="BN412">bdRateExtend($G412:$G417,M412:M417,$AC412:$AC417,AI412:AI417)</f>
        <v>#VALUE!</v>
      </c>
      <c r="BO412" s="548" t="e">
        <f t="array" ref="BO412">bdRateExtend($G412:$G415,N412:N415,$AC412:$AC415,AJ412:AJ415,"None", FALSE,1)</f>
        <v>#VALUE!</v>
      </c>
      <c r="BP412" s="585" t="e">
        <f t="array" ref="BP412">bdRateExtend($G412:$G417,N412:N417,$AC412:$AC417,AJ412:AJ417,"None", FALSE,1)</f>
        <v>#VALUE!</v>
      </c>
      <c r="BQ412" s="548" t="e">
        <f t="array" ref="BQ412">bdRateExtend($G412:$G415,O412:O415,$AC412:$AC415,AK412:AK415,"None", FALSE,1)</f>
        <v>#VALUE!</v>
      </c>
      <c r="BR412" s="585" t="e">
        <f t="array" ref="BR412">bdRateExtend($G412:$G417,O412:O417,$AC412:$AC417,AK412:AK417,"None", FALSE,1)</f>
        <v>#VALUE!</v>
      </c>
      <c r="BS412" s="551" t="e">
        <f t="array" ref="BS412">bdRateExtend($G412:$G415,P412:P415,$AC412:$AC415,AL412:AL415)</f>
        <v>#VALUE!</v>
      </c>
      <c r="BT412" s="551" t="e">
        <f t="array" ref="BT412">bdRateExtend($G412:$G417,P412:P417,$AC412:$AC417,AL412:AL417)</f>
        <v>#VALUE!</v>
      </c>
      <c r="BU412" s="551" t="e">
        <f t="array" ref="BU412">bdRateExtend($G412:$G415,Q412:Q415,$AC412:$AC415,AM412:AM415)</f>
        <v>#VALUE!</v>
      </c>
      <c r="BV412" s="551" t="e">
        <f t="array" ref="BV412">bdRateExtend($G412:$G417,Q412:Q417,$AC412:$AC417,AM412:AM417)</f>
        <v>#VALUE!</v>
      </c>
      <c r="BW412" s="551" t="e">
        <f t="array" ref="BW412">bdRateExtend($G412:$G415,R412:R415,$AC412:$AC415,AN412:AN415)</f>
        <v>#VALUE!</v>
      </c>
      <c r="BX412" s="551" t="e">
        <f t="array" ref="BX412">bdRateExtend($G412:$G417,R412:R417,$AC412:$AC417,AN412:AN417)</f>
        <v>#VALUE!</v>
      </c>
      <c r="BY412" s="551" t="e">
        <f t="array" ref="BY412">bdRateExtend($G412:$G417,S412:S417,$AC412:$AC417,AO412:AO417)</f>
        <v>#VALUE!</v>
      </c>
      <c r="BZ412" s="555" t="e">
        <f t="array" ref="BZ412">bdRateExtend($G412:$G417,T412:T417,$AC412:$AC417,AP412:AP417)</f>
        <v>#VALUE!</v>
      </c>
      <c r="CA412" s="555" t="e">
        <f t="array" ref="CA412">bdRateExtend($G412:$G417,U412:U417,$AC412:$AC417,AQ412:AQ417)</f>
        <v>#VALUE!</v>
      </c>
      <c r="CB412" s="575" t="e">
        <f>(Summary!$C$108*BX412+Summary!$C$109*BY412+Summary!$C$110*BZ412)/Summary!$C$111</f>
        <v>#VALUE!</v>
      </c>
      <c r="CC412" s="561" t="e">
        <f t="array" ref="CC412">bdCAMBIExtend($G412:$G415,V412:V415,$AC412:$AC415,AR412:AR415)</f>
        <v>#VALUE!</v>
      </c>
      <c r="CD412" s="561" t="e">
        <f t="array" ref="CD412">bdCAMBIExtend($G412:$G417,V412:V417,$AC412:$AC417,AR412:AR417)</f>
        <v>#VALUE!</v>
      </c>
      <c r="CE412" s="547">
        <f t="array" ref="CE412">testVMAFRange($G412:$G415,N412:N415,$AC412:$AC415,AJ412:AJ415)</f>
        <v>0</v>
      </c>
      <c r="CF412" s="543">
        <f t="array" ref="CF412">testVMAFRange($G412:$G417,N412:N417,$AC412:$AC417,AJ412:AJ417)</f>
        <v>0</v>
      </c>
      <c r="CG412" s="547">
        <f t="array" ref="CG412">testVMAFRange($G412:$G415,O412:O415,$AC412:$AC415,AK412:AK415)</f>
        <v>0</v>
      </c>
      <c r="CH412" s="543">
        <f t="array" ref="CH412">testVMAFRange($G412:$G417,O412:O417,$AC412:$AC417,AK412:AK417)</f>
        <v>0</v>
      </c>
    </row>
    <row r="413" spans="1:86" ht="17" hidden="1" customHeight="1" x14ac:dyDescent="0.2">
      <c r="A413" s="485"/>
      <c r="B413" s="566"/>
      <c r="C413" s="485"/>
      <c r="D413" s="590"/>
      <c r="E413" s="558"/>
      <c r="F413" s="239">
        <v>110</v>
      </c>
      <c r="G413" s="294">
        <f>'Anchor-AI'!L411</f>
        <v>0</v>
      </c>
      <c r="H413" s="295">
        <f>'Anchor-AI'!M411</f>
        <v>0</v>
      </c>
      <c r="I413" s="295">
        <f>'Anchor-AI'!N411</f>
        <v>0</v>
      </c>
      <c r="J413" s="295">
        <f>'Anchor-AI'!O411</f>
        <v>0</v>
      </c>
      <c r="K413" s="295">
        <f>(Summary!$C$63*H413+Summary!$C$64*I413+Summary!$C$65*J413)/Summary!$C$66</f>
        <v>0</v>
      </c>
      <c r="L413" s="295">
        <f>'Anchor-AI'!P411</f>
        <v>0</v>
      </c>
      <c r="M413" s="295">
        <f>'Anchor-AI'!Q411</f>
        <v>0</v>
      </c>
      <c r="N413" s="295">
        <f>'Anchor-AI'!R411</f>
        <v>0</v>
      </c>
      <c r="O413" s="295">
        <f>'Anchor-AI'!S411</f>
        <v>0</v>
      </c>
      <c r="P413" s="295">
        <f>'Anchor-AI'!T411</f>
        <v>0</v>
      </c>
      <c r="Q413" s="295">
        <f>'Anchor-AI'!U411</f>
        <v>0</v>
      </c>
      <c r="R413" s="295">
        <f>'Anchor-AI'!V411</f>
        <v>0</v>
      </c>
      <c r="S413" s="295">
        <f>'Anchor-AI'!W411</f>
        <v>0</v>
      </c>
      <c r="T413" s="295">
        <f>'Anchor-AI'!X411</f>
        <v>0</v>
      </c>
      <c r="U413" s="295">
        <f>10*LOG10(1/((Summary!$C$80/10^(R413/10)+Summary!$C$81/10^(S413/10)+Summary!$C$82/10^(T413/10))/Summary!$C$83))</f>
        <v>0</v>
      </c>
      <c r="V413" s="295">
        <f>'Anchor-AI'!Y411</f>
        <v>0</v>
      </c>
      <c r="W413" s="295">
        <f>'Anchor-AI'!Z411</f>
        <v>0</v>
      </c>
      <c r="X413" s="295">
        <f>'Anchor-AI'!AA411</f>
        <v>0</v>
      </c>
      <c r="Y413" s="357">
        <f>'Anchor-AI'!AB411</f>
        <v>0</v>
      </c>
      <c r="Z413" s="357">
        <f>'Anchor-AI'!AC411</f>
        <v>0</v>
      </c>
      <c r="AA413" s="296">
        <f t="shared" si="36"/>
        <v>0</v>
      </c>
      <c r="AC413" s="170">
        <f>'Test-AI'!L411</f>
        <v>0</v>
      </c>
      <c r="AD413" s="167">
        <f>'Test-AI'!M411</f>
        <v>0</v>
      </c>
      <c r="AE413" s="167">
        <f>'Test-AI'!N411</f>
        <v>0</v>
      </c>
      <c r="AF413" s="167">
        <f>'Test-AI'!O411</f>
        <v>0</v>
      </c>
      <c r="AG413" s="167">
        <f>(Summary!$C$63*AD413+Summary!$C$64*AE413+Summary!$C$65*AF413)/Summary!$C$66</f>
        <v>0</v>
      </c>
      <c r="AH413" s="167">
        <f>'Test-AI'!P411</f>
        <v>0</v>
      </c>
      <c r="AI413" s="167">
        <f>'Test-AI'!Q411</f>
        <v>0</v>
      </c>
      <c r="AJ413" s="167">
        <f>'Test-AI'!R411</f>
        <v>0</v>
      </c>
      <c r="AK413" s="167">
        <f>'Test-AI'!S411</f>
        <v>0</v>
      </c>
      <c r="AL413" s="167">
        <f>'Test-AI'!T411</f>
        <v>0</v>
      </c>
      <c r="AM413" s="167">
        <f>'Test-AI'!U411</f>
        <v>0</v>
      </c>
      <c r="AN413" s="167">
        <f>'Test-AI'!V411</f>
        <v>0</v>
      </c>
      <c r="AO413" s="167">
        <f>'Test-AI'!W411</f>
        <v>0</v>
      </c>
      <c r="AP413" s="167">
        <f>'Test-AI'!X411</f>
        <v>0</v>
      </c>
      <c r="AQ413" s="167">
        <f>10*LOG10(1/((Summary!$C$80/10^(AN413/10)+Summary!$C$81/10^(AO413/10)+Summary!$C$82/10^(AP413/10))/Summary!$C$83))</f>
        <v>0</v>
      </c>
      <c r="AR413" s="167">
        <f>'Test-AI'!Y411</f>
        <v>0</v>
      </c>
      <c r="AS413" s="167">
        <f>'Test-AI'!Z411</f>
        <v>0</v>
      </c>
      <c r="AT413" s="295">
        <f>'Test-AI'!AA411</f>
        <v>0</v>
      </c>
      <c r="AU413" s="357">
        <f>'Test-AI'!AB411</f>
        <v>0</v>
      </c>
      <c r="AV413" s="357">
        <f>'Test-AI'!AC411</f>
        <v>0</v>
      </c>
      <c r="AW413" s="296">
        <f t="shared" si="37"/>
        <v>0</v>
      </c>
      <c r="AX413" s="297" t="e">
        <f t="shared" si="38"/>
        <v>#DIV/0!</v>
      </c>
      <c r="AY413" s="298" t="e">
        <f t="shared" si="39"/>
        <v>#DIV/0!</v>
      </c>
      <c r="AZ413" s="297" t="e">
        <f t="shared" si="40"/>
        <v>#DIV/0!</v>
      </c>
      <c r="BA413" s="345" t="e">
        <f t="shared" si="41"/>
        <v>#DIV/0!</v>
      </c>
      <c r="BB413" s="75"/>
      <c r="BC413" s="75"/>
      <c r="BD413" s="565"/>
      <c r="BE413" s="550"/>
      <c r="BF413" s="552"/>
      <c r="BG413" s="552"/>
      <c r="BH413" s="552"/>
      <c r="BI413" s="552"/>
      <c r="BJ413" s="552"/>
      <c r="BK413" s="553"/>
      <c r="BL413" s="552"/>
      <c r="BM413" s="553"/>
      <c r="BN413" s="552"/>
      <c r="BO413" s="546"/>
      <c r="BP413" s="541"/>
      <c r="BQ413" s="546"/>
      <c r="BR413" s="541"/>
      <c r="BS413" s="553"/>
      <c r="BT413" s="552"/>
      <c r="BU413" s="553"/>
      <c r="BV413" s="552"/>
      <c r="BW413" s="553"/>
      <c r="BX413" s="552"/>
      <c r="BY413" s="552"/>
      <c r="BZ413" s="541"/>
      <c r="CA413" s="541"/>
      <c r="CB413" s="552"/>
      <c r="CC413" s="553"/>
      <c r="CD413" s="552"/>
      <c r="CE413" s="546"/>
      <c r="CF413" s="541"/>
      <c r="CG413" s="546"/>
      <c r="CH413" s="541"/>
    </row>
    <row r="414" spans="1:86" ht="17" hidden="1" customHeight="1" x14ac:dyDescent="0.2">
      <c r="A414" s="485"/>
      <c r="B414" s="566"/>
      <c r="C414" s="485"/>
      <c r="D414" s="590"/>
      <c r="E414" s="558"/>
      <c r="F414" s="239">
        <v>135</v>
      </c>
      <c r="G414" s="294">
        <f>'Anchor-AI'!L412</f>
        <v>0</v>
      </c>
      <c r="H414" s="295">
        <f>'Anchor-AI'!M412</f>
        <v>0</v>
      </c>
      <c r="I414" s="295">
        <f>'Anchor-AI'!N412</f>
        <v>0</v>
      </c>
      <c r="J414" s="295">
        <f>'Anchor-AI'!O412</f>
        <v>0</v>
      </c>
      <c r="K414" s="295">
        <f>(Summary!$C$63*H414+Summary!$C$64*I414+Summary!$C$65*J414)/Summary!$C$66</f>
        <v>0</v>
      </c>
      <c r="L414" s="295">
        <f>'Anchor-AI'!P412</f>
        <v>0</v>
      </c>
      <c r="M414" s="295">
        <f>'Anchor-AI'!Q412</f>
        <v>0</v>
      </c>
      <c r="N414" s="295">
        <f>'Anchor-AI'!R412</f>
        <v>0</v>
      </c>
      <c r="O414" s="295">
        <f>'Anchor-AI'!S412</f>
        <v>0</v>
      </c>
      <c r="P414" s="295">
        <f>'Anchor-AI'!T412</f>
        <v>0</v>
      </c>
      <c r="Q414" s="295">
        <f>'Anchor-AI'!U412</f>
        <v>0</v>
      </c>
      <c r="R414" s="295">
        <f>'Anchor-AI'!V412</f>
        <v>0</v>
      </c>
      <c r="S414" s="295">
        <f>'Anchor-AI'!W412</f>
        <v>0</v>
      </c>
      <c r="T414" s="295">
        <f>'Anchor-AI'!X412</f>
        <v>0</v>
      </c>
      <c r="U414" s="295">
        <f>10*LOG10(1/((Summary!$C$80/10^(R414/10)+Summary!$C$81/10^(S414/10)+Summary!$C$82/10^(T414/10))/Summary!$C$83))</f>
        <v>0</v>
      </c>
      <c r="V414" s="295">
        <f>'Anchor-AI'!Y412</f>
        <v>0</v>
      </c>
      <c r="W414" s="295">
        <f>'Anchor-AI'!Z412</f>
        <v>0</v>
      </c>
      <c r="X414" s="295">
        <f>'Anchor-AI'!AA412</f>
        <v>0</v>
      </c>
      <c r="Y414" s="357">
        <f>'Anchor-AI'!AB412</f>
        <v>0</v>
      </c>
      <c r="Z414" s="357">
        <f>'Anchor-AI'!AC412</f>
        <v>0</v>
      </c>
      <c r="AA414" s="296">
        <f t="shared" si="36"/>
        <v>0</v>
      </c>
      <c r="AC414" s="170">
        <f>'Test-AI'!L412</f>
        <v>0</v>
      </c>
      <c r="AD414" s="167">
        <f>'Test-AI'!M412</f>
        <v>0</v>
      </c>
      <c r="AE414" s="167">
        <f>'Test-AI'!N412</f>
        <v>0</v>
      </c>
      <c r="AF414" s="167">
        <f>'Test-AI'!O412</f>
        <v>0</v>
      </c>
      <c r="AG414" s="167">
        <f>(Summary!$C$63*AD414+Summary!$C$64*AE414+Summary!$C$65*AF414)/Summary!$C$66</f>
        <v>0</v>
      </c>
      <c r="AH414" s="167">
        <f>'Test-AI'!P412</f>
        <v>0</v>
      </c>
      <c r="AI414" s="167">
        <f>'Test-AI'!Q412</f>
        <v>0</v>
      </c>
      <c r="AJ414" s="167">
        <f>'Test-AI'!R412</f>
        <v>0</v>
      </c>
      <c r="AK414" s="167">
        <f>'Test-AI'!S412</f>
        <v>0</v>
      </c>
      <c r="AL414" s="167">
        <f>'Test-AI'!T412</f>
        <v>0</v>
      </c>
      <c r="AM414" s="167">
        <f>'Test-AI'!U412</f>
        <v>0</v>
      </c>
      <c r="AN414" s="167">
        <f>'Test-AI'!V412</f>
        <v>0</v>
      </c>
      <c r="AO414" s="167">
        <f>'Test-AI'!W412</f>
        <v>0</v>
      </c>
      <c r="AP414" s="167">
        <f>'Test-AI'!X412</f>
        <v>0</v>
      </c>
      <c r="AQ414" s="167">
        <f>10*LOG10(1/((Summary!$C$80/10^(AN414/10)+Summary!$C$81/10^(AO414/10)+Summary!$C$82/10^(AP414/10))/Summary!$C$83))</f>
        <v>0</v>
      </c>
      <c r="AR414" s="167">
        <f>'Test-AI'!Y412</f>
        <v>0</v>
      </c>
      <c r="AS414" s="167">
        <f>'Test-AI'!Z412</f>
        <v>0</v>
      </c>
      <c r="AT414" s="295">
        <f>'Test-AI'!AA412</f>
        <v>0</v>
      </c>
      <c r="AU414" s="357">
        <f>'Test-AI'!AB412</f>
        <v>0</v>
      </c>
      <c r="AV414" s="357">
        <f>'Test-AI'!AC412</f>
        <v>0</v>
      </c>
      <c r="AW414" s="296">
        <f t="shared" si="37"/>
        <v>0</v>
      </c>
      <c r="AX414" s="297" t="e">
        <f t="shared" si="38"/>
        <v>#DIV/0!</v>
      </c>
      <c r="AY414" s="298" t="e">
        <f t="shared" si="39"/>
        <v>#DIV/0!</v>
      </c>
      <c r="AZ414" s="297" t="e">
        <f t="shared" si="40"/>
        <v>#DIV/0!</v>
      </c>
      <c r="BA414" s="345" t="e">
        <f t="shared" si="41"/>
        <v>#DIV/0!</v>
      </c>
      <c r="BB414" s="75"/>
      <c r="BC414" s="75"/>
      <c r="BD414" s="573" t="s">
        <v>147</v>
      </c>
      <c r="BE414" s="549" t="e">
        <f t="array" ref="BE414">bdRateExtend($G413:$G416,H413:H416,$AC413:$AC416,AD413:AD416)</f>
        <v>#VALUE!</v>
      </c>
      <c r="BF414" s="552"/>
      <c r="BG414" s="552"/>
      <c r="BH414" s="552"/>
      <c r="BI414" s="552"/>
      <c r="BJ414" s="552"/>
      <c r="BK414" s="551" t="e">
        <f t="array" ref="BK414">bdRateExtend($G413:$G416,L413:L416,$AC413:$AC416,AH413:AH416)</f>
        <v>#VALUE!</v>
      </c>
      <c r="BL414" s="552"/>
      <c r="BM414" s="551" t="e">
        <f t="array" ref="BM414">bdRateExtend($G413:$G416,M413:M416,$AC413:$AC416,AI413:AI416)</f>
        <v>#VALUE!</v>
      </c>
      <c r="BN414" s="552"/>
      <c r="BO414" s="545" t="e">
        <f t="array" ref="BO414">bdRateExtend($G413:$G416,N413:N416,$AC413:$AC416,AJ413:AJ416,"None", FALSE,1)</f>
        <v>#VALUE!</v>
      </c>
      <c r="BP414" s="541"/>
      <c r="BQ414" s="545" t="e">
        <f t="array" ref="BQ414">bdRateExtend($G413:$G416,O413:O416,$AC413:$AC416,AK413:AK416,"None", FALSE,1)</f>
        <v>#VALUE!</v>
      </c>
      <c r="BR414" s="541"/>
      <c r="BS414" s="551" t="e">
        <f t="array" ref="BS414">bdRateExtend($G413:$G416,P413:P416,$AC413:$AC416,AL413:AL416)</f>
        <v>#VALUE!</v>
      </c>
      <c r="BT414" s="552"/>
      <c r="BU414" s="551" t="e">
        <f t="array" ref="BU414">bdRateExtend($G413:$G416,Q413:Q416,$AC413:$AC416,AM413:AM416)</f>
        <v>#VALUE!</v>
      </c>
      <c r="BV414" s="552"/>
      <c r="BW414" s="551" t="e">
        <f t="array" ref="BW414">bdRateExtend($G413:$G416,R413:R416,$AC413:$AC416,AN413:AN416)</f>
        <v>#VALUE!</v>
      </c>
      <c r="BX414" s="552"/>
      <c r="BY414" s="552"/>
      <c r="BZ414" s="541"/>
      <c r="CA414" s="541"/>
      <c r="CB414" s="552"/>
      <c r="CC414" s="561" t="e">
        <f t="array" ref="CC414">bdCAMBIExtend($G413:$G416,V413:V416,$AC413:$AC416,AR413:AR416)</f>
        <v>#VALUE!</v>
      </c>
      <c r="CD414" s="552"/>
      <c r="CE414" s="554">
        <f t="array" ref="CE414">testVMAFRange($G413:$G416,N413:N416,$AC413:$AC416,AJ413:AJ416)</f>
        <v>0</v>
      </c>
      <c r="CF414" s="541"/>
      <c r="CG414" s="554">
        <f t="array" ref="CG414">testVMAFRange($G413:$G416,O413:O416,$AC413:$AC416,AK413:AK416)</f>
        <v>0</v>
      </c>
      <c r="CH414" s="541"/>
    </row>
    <row r="415" spans="1:86" ht="17" hidden="1" customHeight="1" x14ac:dyDescent="0.2">
      <c r="A415" s="485"/>
      <c r="B415" s="566"/>
      <c r="C415" s="485"/>
      <c r="D415" s="590"/>
      <c r="E415" s="558"/>
      <c r="F415" s="239">
        <v>160</v>
      </c>
      <c r="G415" s="294">
        <f>'Anchor-AI'!L413</f>
        <v>0</v>
      </c>
      <c r="H415" s="295">
        <f>'Anchor-AI'!M413</f>
        <v>0</v>
      </c>
      <c r="I415" s="295">
        <f>'Anchor-AI'!N413</f>
        <v>0</v>
      </c>
      <c r="J415" s="295">
        <f>'Anchor-AI'!O413</f>
        <v>0</v>
      </c>
      <c r="K415" s="295">
        <f>(Summary!$C$63*H415+Summary!$C$64*I415+Summary!$C$65*J415)/Summary!$C$66</f>
        <v>0</v>
      </c>
      <c r="L415" s="295">
        <f>'Anchor-AI'!P413</f>
        <v>0</v>
      </c>
      <c r="M415" s="295">
        <f>'Anchor-AI'!Q413</f>
        <v>0</v>
      </c>
      <c r="N415" s="295">
        <f>'Anchor-AI'!R413</f>
        <v>0</v>
      </c>
      <c r="O415" s="295">
        <f>'Anchor-AI'!S413</f>
        <v>0</v>
      </c>
      <c r="P415" s="295">
        <f>'Anchor-AI'!T413</f>
        <v>0</v>
      </c>
      <c r="Q415" s="295">
        <f>'Anchor-AI'!U413</f>
        <v>0</v>
      </c>
      <c r="R415" s="295">
        <f>'Anchor-AI'!V413</f>
        <v>0</v>
      </c>
      <c r="S415" s="295">
        <f>'Anchor-AI'!W413</f>
        <v>0</v>
      </c>
      <c r="T415" s="295">
        <f>'Anchor-AI'!X413</f>
        <v>0</v>
      </c>
      <c r="U415" s="295">
        <f>10*LOG10(1/((Summary!$C$80/10^(R415/10)+Summary!$C$81/10^(S415/10)+Summary!$C$82/10^(T415/10))/Summary!$C$83))</f>
        <v>0</v>
      </c>
      <c r="V415" s="295">
        <f>'Anchor-AI'!Y413</f>
        <v>0</v>
      </c>
      <c r="W415" s="295">
        <f>'Anchor-AI'!Z413</f>
        <v>0</v>
      </c>
      <c r="X415" s="295">
        <f>'Anchor-AI'!AA413</f>
        <v>0</v>
      </c>
      <c r="Y415" s="357">
        <f>'Anchor-AI'!AB413</f>
        <v>0</v>
      </c>
      <c r="Z415" s="357">
        <f>'Anchor-AI'!AC413</f>
        <v>0</v>
      </c>
      <c r="AA415" s="296">
        <f t="shared" si="36"/>
        <v>0</v>
      </c>
      <c r="AC415" s="170">
        <f>'Test-AI'!L413</f>
        <v>0</v>
      </c>
      <c r="AD415" s="167">
        <f>'Test-AI'!M413</f>
        <v>0</v>
      </c>
      <c r="AE415" s="167">
        <f>'Test-AI'!N413</f>
        <v>0</v>
      </c>
      <c r="AF415" s="167">
        <f>'Test-AI'!O413</f>
        <v>0</v>
      </c>
      <c r="AG415" s="167">
        <f>(Summary!$C$63*AD415+Summary!$C$64*AE415+Summary!$C$65*AF415)/Summary!$C$66</f>
        <v>0</v>
      </c>
      <c r="AH415" s="167">
        <f>'Test-AI'!P413</f>
        <v>0</v>
      </c>
      <c r="AI415" s="167">
        <f>'Test-AI'!Q413</f>
        <v>0</v>
      </c>
      <c r="AJ415" s="167">
        <f>'Test-AI'!R413</f>
        <v>0</v>
      </c>
      <c r="AK415" s="167">
        <f>'Test-AI'!S413</f>
        <v>0</v>
      </c>
      <c r="AL415" s="167">
        <f>'Test-AI'!T413</f>
        <v>0</v>
      </c>
      <c r="AM415" s="167">
        <f>'Test-AI'!U413</f>
        <v>0</v>
      </c>
      <c r="AN415" s="167">
        <f>'Test-AI'!V413</f>
        <v>0</v>
      </c>
      <c r="AO415" s="167">
        <f>'Test-AI'!W413</f>
        <v>0</v>
      </c>
      <c r="AP415" s="167">
        <f>'Test-AI'!X413</f>
        <v>0</v>
      </c>
      <c r="AQ415" s="167">
        <f>10*LOG10(1/((Summary!$C$80/10^(AN415/10)+Summary!$C$81/10^(AO415/10)+Summary!$C$82/10^(AP415/10))/Summary!$C$83))</f>
        <v>0</v>
      </c>
      <c r="AR415" s="167">
        <f>'Test-AI'!Y413</f>
        <v>0</v>
      </c>
      <c r="AS415" s="167">
        <f>'Test-AI'!Z413</f>
        <v>0</v>
      </c>
      <c r="AT415" s="295">
        <f>'Test-AI'!AA413</f>
        <v>0</v>
      </c>
      <c r="AU415" s="357">
        <f>'Test-AI'!AB413</f>
        <v>0</v>
      </c>
      <c r="AV415" s="357">
        <f>'Test-AI'!AC413</f>
        <v>0</v>
      </c>
      <c r="AW415" s="296">
        <f t="shared" si="37"/>
        <v>0</v>
      </c>
      <c r="AX415" s="297" t="e">
        <f t="shared" si="38"/>
        <v>#DIV/0!</v>
      </c>
      <c r="AY415" s="298" t="e">
        <f t="shared" si="39"/>
        <v>#DIV/0!</v>
      </c>
      <c r="AZ415" s="297" t="e">
        <f t="shared" si="40"/>
        <v>#DIV/0!</v>
      </c>
      <c r="BA415" s="345" t="e">
        <f t="shared" si="41"/>
        <v>#DIV/0!</v>
      </c>
      <c r="BB415" s="75"/>
      <c r="BC415" s="75"/>
      <c r="BD415" s="565"/>
      <c r="BE415" s="550"/>
      <c r="BF415" s="552"/>
      <c r="BG415" s="552"/>
      <c r="BH415" s="552"/>
      <c r="BI415" s="552"/>
      <c r="BJ415" s="552"/>
      <c r="BK415" s="553"/>
      <c r="BL415" s="552"/>
      <c r="BM415" s="553"/>
      <c r="BN415" s="552"/>
      <c r="BO415" s="546"/>
      <c r="BP415" s="541"/>
      <c r="BQ415" s="546"/>
      <c r="BR415" s="541"/>
      <c r="BS415" s="553"/>
      <c r="BT415" s="552"/>
      <c r="BU415" s="553"/>
      <c r="BV415" s="552"/>
      <c r="BW415" s="553"/>
      <c r="BX415" s="552"/>
      <c r="BY415" s="552"/>
      <c r="BZ415" s="541"/>
      <c r="CA415" s="541"/>
      <c r="CB415" s="552"/>
      <c r="CC415" s="553"/>
      <c r="CD415" s="552"/>
      <c r="CE415" s="546"/>
      <c r="CF415" s="541"/>
      <c r="CG415" s="546"/>
      <c r="CH415" s="541"/>
    </row>
    <row r="416" spans="1:86" ht="17" hidden="1" customHeight="1" thickBot="1" x14ac:dyDescent="0.25">
      <c r="A416" s="485"/>
      <c r="B416" s="566"/>
      <c r="C416" s="485"/>
      <c r="D416" s="590"/>
      <c r="E416" s="558"/>
      <c r="F416" s="239">
        <v>185</v>
      </c>
      <c r="G416" s="294">
        <f>'Anchor-AI'!L414</f>
        <v>0</v>
      </c>
      <c r="H416" s="295">
        <f>'Anchor-AI'!M414</f>
        <v>0</v>
      </c>
      <c r="I416" s="295">
        <f>'Anchor-AI'!N414</f>
        <v>0</v>
      </c>
      <c r="J416" s="295">
        <f>'Anchor-AI'!O414</f>
        <v>0</v>
      </c>
      <c r="K416" s="295">
        <f>(Summary!$C$63*H416+Summary!$C$64*I416+Summary!$C$65*J416)/Summary!$C$66</f>
        <v>0</v>
      </c>
      <c r="L416" s="295">
        <f>'Anchor-AI'!P414</f>
        <v>0</v>
      </c>
      <c r="M416" s="295">
        <f>'Anchor-AI'!Q414</f>
        <v>0</v>
      </c>
      <c r="N416" s="295">
        <f>'Anchor-AI'!R414</f>
        <v>0</v>
      </c>
      <c r="O416" s="295">
        <f>'Anchor-AI'!S414</f>
        <v>0</v>
      </c>
      <c r="P416" s="295">
        <f>'Anchor-AI'!T414</f>
        <v>0</v>
      </c>
      <c r="Q416" s="295">
        <f>'Anchor-AI'!U414</f>
        <v>0</v>
      </c>
      <c r="R416" s="295">
        <f>'Anchor-AI'!V414</f>
        <v>0</v>
      </c>
      <c r="S416" s="295">
        <f>'Anchor-AI'!W414</f>
        <v>0</v>
      </c>
      <c r="T416" s="295">
        <f>'Anchor-AI'!X414</f>
        <v>0</v>
      </c>
      <c r="U416" s="295">
        <f>10*LOG10(1/((Summary!$C$80/10^(R416/10)+Summary!$C$81/10^(S416/10)+Summary!$C$82/10^(T416/10))/Summary!$C$83))</f>
        <v>0</v>
      </c>
      <c r="V416" s="295">
        <f>'Anchor-AI'!Y414</f>
        <v>0</v>
      </c>
      <c r="W416" s="295">
        <f>'Anchor-AI'!Z414</f>
        <v>0</v>
      </c>
      <c r="X416" s="295">
        <f>'Anchor-AI'!AA414</f>
        <v>0</v>
      </c>
      <c r="Y416" s="357">
        <f>'Anchor-AI'!AB414</f>
        <v>0</v>
      </c>
      <c r="Z416" s="357">
        <f>'Anchor-AI'!AC414</f>
        <v>0</v>
      </c>
      <c r="AA416" s="296">
        <f t="shared" si="36"/>
        <v>0</v>
      </c>
      <c r="AC416" s="170">
        <f>'Test-AI'!L414</f>
        <v>0</v>
      </c>
      <c r="AD416" s="167">
        <f>'Test-AI'!M414</f>
        <v>0</v>
      </c>
      <c r="AE416" s="167">
        <f>'Test-AI'!N414</f>
        <v>0</v>
      </c>
      <c r="AF416" s="167">
        <f>'Test-AI'!O414</f>
        <v>0</v>
      </c>
      <c r="AG416" s="167">
        <f>(Summary!$C$63*AD416+Summary!$C$64*AE416+Summary!$C$65*AF416)/Summary!$C$66</f>
        <v>0</v>
      </c>
      <c r="AH416" s="167">
        <f>'Test-AI'!P414</f>
        <v>0</v>
      </c>
      <c r="AI416" s="167">
        <f>'Test-AI'!Q414</f>
        <v>0</v>
      </c>
      <c r="AJ416" s="167">
        <f>'Test-AI'!R414</f>
        <v>0</v>
      </c>
      <c r="AK416" s="167">
        <f>'Test-AI'!S414</f>
        <v>0</v>
      </c>
      <c r="AL416" s="167">
        <f>'Test-AI'!T414</f>
        <v>0</v>
      </c>
      <c r="AM416" s="167">
        <f>'Test-AI'!U414</f>
        <v>0</v>
      </c>
      <c r="AN416" s="167">
        <f>'Test-AI'!V414</f>
        <v>0</v>
      </c>
      <c r="AO416" s="167">
        <f>'Test-AI'!W414</f>
        <v>0</v>
      </c>
      <c r="AP416" s="167">
        <f>'Test-AI'!X414</f>
        <v>0</v>
      </c>
      <c r="AQ416" s="167">
        <f>10*LOG10(1/((Summary!$C$80/10^(AN416/10)+Summary!$C$81/10^(AO416/10)+Summary!$C$82/10^(AP416/10))/Summary!$C$83))</f>
        <v>0</v>
      </c>
      <c r="AR416" s="167">
        <f>'Test-AI'!Y414</f>
        <v>0</v>
      </c>
      <c r="AS416" s="167">
        <f>'Test-AI'!Z414</f>
        <v>0</v>
      </c>
      <c r="AT416" s="295">
        <f>'Test-AI'!AA414</f>
        <v>0</v>
      </c>
      <c r="AU416" s="357">
        <f>'Test-AI'!AB414</f>
        <v>0</v>
      </c>
      <c r="AV416" s="357">
        <f>'Test-AI'!AC414</f>
        <v>0</v>
      </c>
      <c r="AW416" s="296">
        <f t="shared" si="37"/>
        <v>0</v>
      </c>
      <c r="AX416" s="297" t="e">
        <f t="shared" si="38"/>
        <v>#DIV/0!</v>
      </c>
      <c r="AY416" s="298" t="e">
        <f t="shared" si="39"/>
        <v>#DIV/0!</v>
      </c>
      <c r="AZ416" s="297" t="e">
        <f t="shared" si="40"/>
        <v>#DIV/0!</v>
      </c>
      <c r="BA416" s="345" t="e">
        <f t="shared" si="41"/>
        <v>#DIV/0!</v>
      </c>
      <c r="BB416" s="75"/>
      <c r="BC416" s="75"/>
      <c r="BD416" s="574" t="s">
        <v>46</v>
      </c>
      <c r="BE416" s="549" t="e">
        <f t="array" ref="BE416">bdRateExtend($G414:$G417,H414:H417,$AC414:$AC417,AD414:AD417)</f>
        <v>#VALUE!</v>
      </c>
      <c r="BF416" s="552"/>
      <c r="BG416" s="552"/>
      <c r="BH416" s="552"/>
      <c r="BI416" s="552"/>
      <c r="BJ416" s="552"/>
      <c r="BK416" s="551" t="e">
        <f t="array" ref="BK416">bdRateExtend($G414:$G417,L414:L417,$AC414:$AC417,AH414:AH417)</f>
        <v>#VALUE!</v>
      </c>
      <c r="BL416" s="552"/>
      <c r="BM416" s="551" t="e">
        <f t="array" ref="BM416">bdRateExtend($G414:$G417,M414:M417,$AC414:$AC417,AI414:AI417)</f>
        <v>#VALUE!</v>
      </c>
      <c r="BN416" s="552"/>
      <c r="BO416" s="545" t="e">
        <f t="array" ref="BO416">bdRateExtend($G414:$G417,N414:N417,$AC414:$AC417,AJ414:AJ417,"None", FALSE,1)</f>
        <v>#VALUE!</v>
      </c>
      <c r="BP416" s="541"/>
      <c r="BQ416" s="545" t="e">
        <f t="array" ref="BQ416">bdRateExtend($G414:$G417,O414:O417,$AC414:$AC417,AK414:AK417,"None", FALSE,1)</f>
        <v>#VALUE!</v>
      </c>
      <c r="BR416" s="541"/>
      <c r="BS416" s="551" t="e">
        <f t="array" ref="BS416">bdRateExtend($G414:$G417,P414:P417,$AC414:$AC417,AL414:AL417)</f>
        <v>#VALUE!</v>
      </c>
      <c r="BT416" s="552"/>
      <c r="BU416" s="551" t="e">
        <f t="array" ref="BU416">bdRateExtend($G414:$G417,Q414:Q417,$AC414:$AC417,AM414:AM417)</f>
        <v>#VALUE!</v>
      </c>
      <c r="BV416" s="552"/>
      <c r="BW416" s="551" t="e">
        <f t="array" ref="BW416">bdRateExtend($G414:$G417,R414:R417,$AC414:$AC417,AN414:AN417)</f>
        <v>#VALUE!</v>
      </c>
      <c r="BX416" s="552"/>
      <c r="BY416" s="552"/>
      <c r="BZ416" s="541"/>
      <c r="CA416" s="541"/>
      <c r="CB416" s="552"/>
      <c r="CC416" s="561" t="e">
        <f t="array" ref="CC416">bdCAMBIExtend($G414:$G417,V414:V417,$AC414:$AC417,AR414:AR417)</f>
        <v>#VALUE!</v>
      </c>
      <c r="CD416" s="552"/>
      <c r="CE416" s="554">
        <f t="array" ref="CE416">testVMAFRange($G414:$G417,N414:N417,$AC414:$AC417,AJ414:AJ417)</f>
        <v>0</v>
      </c>
      <c r="CF416" s="541"/>
      <c r="CG416" s="554">
        <f t="array" ref="CG416">testVMAFRange($G414:$G417,O414:O417,$AC414:$AC417,AK414:AK417)</f>
        <v>0</v>
      </c>
      <c r="CH416" s="541"/>
    </row>
    <row r="417" spans="1:86" ht="17" hidden="1" customHeight="1" thickBot="1" x14ac:dyDescent="0.25">
      <c r="A417" s="485"/>
      <c r="B417" s="596"/>
      <c r="C417" s="486"/>
      <c r="D417" s="591"/>
      <c r="E417" s="559"/>
      <c r="F417" s="240">
        <v>210</v>
      </c>
      <c r="G417" s="299">
        <f>'Anchor-AI'!L415</f>
        <v>0</v>
      </c>
      <c r="H417" s="300">
        <f>'Anchor-AI'!M415</f>
        <v>0</v>
      </c>
      <c r="I417" s="300">
        <f>'Anchor-AI'!N415</f>
        <v>0</v>
      </c>
      <c r="J417" s="300">
        <f>'Anchor-AI'!O415</f>
        <v>0</v>
      </c>
      <c r="K417" s="295">
        <f>(Summary!$C$63*H417+Summary!$C$64*I417+Summary!$C$65*J417)/Summary!$C$66</f>
        <v>0</v>
      </c>
      <c r="L417" s="300">
        <f>'Anchor-AI'!P415</f>
        <v>0</v>
      </c>
      <c r="M417" s="300">
        <f>'Anchor-AI'!Q415</f>
        <v>0</v>
      </c>
      <c r="N417" s="300">
        <f>'Anchor-AI'!R415</f>
        <v>0</v>
      </c>
      <c r="O417" s="300">
        <f>'Anchor-AI'!S415</f>
        <v>0</v>
      </c>
      <c r="P417" s="300">
        <f>'Anchor-AI'!T415</f>
        <v>0</v>
      </c>
      <c r="Q417" s="300">
        <f>'Anchor-AI'!U415</f>
        <v>0</v>
      </c>
      <c r="R417" s="300">
        <f>'Anchor-AI'!V415</f>
        <v>0</v>
      </c>
      <c r="S417" s="300">
        <f>'Anchor-AI'!W415</f>
        <v>0</v>
      </c>
      <c r="T417" s="300">
        <f>'Anchor-AI'!X415</f>
        <v>0</v>
      </c>
      <c r="U417" s="300">
        <f>10*LOG10(1/((Summary!$C$80/10^(R417/10)+Summary!$C$81/10^(S417/10)+Summary!$C$82/10^(T417/10))/Summary!$C$83))</f>
        <v>0</v>
      </c>
      <c r="V417" s="300">
        <f>'Anchor-AI'!Y415</f>
        <v>0</v>
      </c>
      <c r="W417" s="300">
        <f>'Anchor-AI'!Z415</f>
        <v>0</v>
      </c>
      <c r="X417" s="300">
        <f>'Anchor-AI'!AA415</f>
        <v>0</v>
      </c>
      <c r="Y417" s="357">
        <f>'Anchor-AI'!AB415</f>
        <v>0</v>
      </c>
      <c r="Z417" s="357">
        <f>'Anchor-AI'!AC415</f>
        <v>0</v>
      </c>
      <c r="AA417" s="301">
        <f t="shared" si="36"/>
        <v>0</v>
      </c>
      <c r="AC417" s="171">
        <f>'Test-AI'!L415</f>
        <v>0</v>
      </c>
      <c r="AD417" s="168">
        <f>'Test-AI'!M415</f>
        <v>0</v>
      </c>
      <c r="AE417" s="168">
        <f>'Test-AI'!N415</f>
        <v>0</v>
      </c>
      <c r="AF417" s="168">
        <f>'Test-AI'!O415</f>
        <v>0</v>
      </c>
      <c r="AG417" s="168">
        <f>(Summary!$C$63*AD417+Summary!$C$64*AE417+Summary!$C$65*AF417)/Summary!$C$66</f>
        <v>0</v>
      </c>
      <c r="AH417" s="168">
        <f>'Test-AI'!P415</f>
        <v>0</v>
      </c>
      <c r="AI417" s="168">
        <f>'Test-AI'!Q415</f>
        <v>0</v>
      </c>
      <c r="AJ417" s="168">
        <f>'Test-AI'!R415</f>
        <v>0</v>
      </c>
      <c r="AK417" s="168">
        <f>'Test-AI'!S415</f>
        <v>0</v>
      </c>
      <c r="AL417" s="168">
        <f>'Test-AI'!T415</f>
        <v>0</v>
      </c>
      <c r="AM417" s="168">
        <f>'Test-AI'!U415</f>
        <v>0</v>
      </c>
      <c r="AN417" s="168">
        <f>'Test-AI'!V415</f>
        <v>0</v>
      </c>
      <c r="AO417" s="168">
        <f>'Test-AI'!W415</f>
        <v>0</v>
      </c>
      <c r="AP417" s="168">
        <f>'Test-AI'!X415</f>
        <v>0</v>
      </c>
      <c r="AQ417" s="168">
        <f>10*LOG10(1/((Summary!$C$80/10^(AN417/10)+Summary!$C$81/10^(AO417/10)+Summary!$C$82/10^(AP417/10))/Summary!$C$83))</f>
        <v>0</v>
      </c>
      <c r="AR417" s="168">
        <f>'Test-AI'!Y415</f>
        <v>0</v>
      </c>
      <c r="AS417" s="168">
        <f>'Test-AI'!Z415</f>
        <v>0</v>
      </c>
      <c r="AT417" s="300">
        <f>'Test-AI'!AA415</f>
        <v>0</v>
      </c>
      <c r="AU417" s="357">
        <f>'Test-AI'!AB415</f>
        <v>0</v>
      </c>
      <c r="AV417" s="357">
        <f>'Test-AI'!AC415</f>
        <v>0</v>
      </c>
      <c r="AW417" s="301">
        <f t="shared" si="37"/>
        <v>0</v>
      </c>
      <c r="AX417" s="302" t="e">
        <f t="shared" si="38"/>
        <v>#DIV/0!</v>
      </c>
      <c r="AY417" s="303" t="e">
        <f t="shared" si="39"/>
        <v>#DIV/0!</v>
      </c>
      <c r="AZ417" s="297" t="e">
        <f t="shared" si="40"/>
        <v>#DIV/0!</v>
      </c>
      <c r="BA417" s="345" t="e">
        <f t="shared" si="41"/>
        <v>#DIV/0!</v>
      </c>
      <c r="BB417" s="75"/>
      <c r="BC417" s="75"/>
      <c r="BD417" s="570"/>
      <c r="BE417" s="550"/>
      <c r="BF417" s="553"/>
      <c r="BG417" s="553"/>
      <c r="BH417" s="553"/>
      <c r="BI417" s="553"/>
      <c r="BJ417" s="553"/>
      <c r="BK417" s="553"/>
      <c r="BL417" s="553"/>
      <c r="BM417" s="553"/>
      <c r="BN417" s="553"/>
      <c r="BO417" s="546"/>
      <c r="BP417" s="544"/>
      <c r="BQ417" s="546"/>
      <c r="BR417" s="544"/>
      <c r="BS417" s="553"/>
      <c r="BT417" s="553"/>
      <c r="BU417" s="553"/>
      <c r="BV417" s="553"/>
      <c r="BW417" s="553"/>
      <c r="BX417" s="553"/>
      <c r="BY417" s="553"/>
      <c r="BZ417" s="544"/>
      <c r="CA417" s="544"/>
      <c r="CB417" s="553"/>
      <c r="CC417" s="553"/>
      <c r="CD417" s="553"/>
      <c r="CE417" s="546"/>
      <c r="CF417" s="544"/>
      <c r="CG417" s="546"/>
      <c r="CH417" s="544"/>
    </row>
    <row r="418" spans="1:86" ht="17" hidden="1" customHeight="1" thickBot="1" x14ac:dyDescent="0.25">
      <c r="A418" s="485"/>
      <c r="B418" s="595" t="s">
        <v>158</v>
      </c>
      <c r="C418" s="586" t="s">
        <v>102</v>
      </c>
      <c r="D418" s="589">
        <v>24</v>
      </c>
      <c r="E418" s="557">
        <v>10</v>
      </c>
      <c r="F418" s="238">
        <v>85</v>
      </c>
      <c r="G418" s="289">
        <f>'Anchor-AI'!L416</f>
        <v>0</v>
      </c>
      <c r="H418" s="290">
        <f>'Anchor-AI'!M416</f>
        <v>0</v>
      </c>
      <c r="I418" s="290">
        <f>'Anchor-AI'!N416</f>
        <v>0</v>
      </c>
      <c r="J418" s="290">
        <f>'Anchor-AI'!O416</f>
        <v>0</v>
      </c>
      <c r="K418" s="290">
        <f>(Summary!$C$63*H418+Summary!$C$64*I418+Summary!$C$65*J418)/Summary!$C$66</f>
        <v>0</v>
      </c>
      <c r="L418" s="290">
        <f>'Anchor-AI'!P416</f>
        <v>0</v>
      </c>
      <c r="M418" s="290">
        <f>'Anchor-AI'!Q416</f>
        <v>0</v>
      </c>
      <c r="N418" s="290">
        <f>'Anchor-AI'!R416</f>
        <v>0</v>
      </c>
      <c r="O418" s="290">
        <f>'Anchor-AI'!S416</f>
        <v>0</v>
      </c>
      <c r="P418" s="290">
        <f>'Anchor-AI'!T416</f>
        <v>0</v>
      </c>
      <c r="Q418" s="290">
        <f>'Anchor-AI'!U416</f>
        <v>0</v>
      </c>
      <c r="R418" s="290">
        <f>'Anchor-AI'!V416</f>
        <v>0</v>
      </c>
      <c r="S418" s="290">
        <f>'Anchor-AI'!W416</f>
        <v>0</v>
      </c>
      <c r="T418" s="290">
        <f>'Anchor-AI'!X416</f>
        <v>0</v>
      </c>
      <c r="U418" s="290">
        <f>10*LOG10(1/((Summary!$C$80/10^(R418/10)+Summary!$C$81/10^(S418/10)+Summary!$C$82/10^(T418/10))/Summary!$C$83))</f>
        <v>0</v>
      </c>
      <c r="V418" s="290">
        <f>'Anchor-AI'!Y416</f>
        <v>0</v>
      </c>
      <c r="W418" s="290">
        <f>'Anchor-AI'!Z416</f>
        <v>0</v>
      </c>
      <c r="X418" s="290">
        <f>'Anchor-AI'!AA416</f>
        <v>0</v>
      </c>
      <c r="Y418" s="360">
        <f>'Anchor-AI'!AB416</f>
        <v>0</v>
      </c>
      <c r="Z418" s="360">
        <f>'Anchor-AI'!AC416</f>
        <v>0</v>
      </c>
      <c r="AA418" s="291">
        <f t="shared" si="36"/>
        <v>0</v>
      </c>
      <c r="AC418" s="169">
        <f>'Test-AI'!L416</f>
        <v>0</v>
      </c>
      <c r="AD418" s="166">
        <f>'Test-AI'!M416</f>
        <v>0</v>
      </c>
      <c r="AE418" s="166">
        <f>'Test-AI'!N416</f>
        <v>0</v>
      </c>
      <c r="AF418" s="166">
        <f>'Test-AI'!O416</f>
        <v>0</v>
      </c>
      <c r="AG418" s="166">
        <f>(Summary!$C$63*AD418+Summary!$C$64*AE418+Summary!$C$65*AF418)/Summary!$C$66</f>
        <v>0</v>
      </c>
      <c r="AH418" s="166">
        <f>'Test-AI'!P416</f>
        <v>0</v>
      </c>
      <c r="AI418" s="166">
        <f>'Test-AI'!Q416</f>
        <v>0</v>
      </c>
      <c r="AJ418" s="166">
        <f>'Test-AI'!R416</f>
        <v>0</v>
      </c>
      <c r="AK418" s="166">
        <f>'Test-AI'!S416</f>
        <v>0</v>
      </c>
      <c r="AL418" s="166">
        <f>'Test-AI'!T416</f>
        <v>0</v>
      </c>
      <c r="AM418" s="166">
        <f>'Test-AI'!U416</f>
        <v>0</v>
      </c>
      <c r="AN418" s="166">
        <f>'Test-AI'!V416</f>
        <v>0</v>
      </c>
      <c r="AO418" s="166">
        <f>'Test-AI'!W416</f>
        <v>0</v>
      </c>
      <c r="AP418" s="166">
        <f>'Test-AI'!X416</f>
        <v>0</v>
      </c>
      <c r="AQ418" s="166">
        <f>10*LOG10(1/((Summary!$C$80/10^(AN418/10)+Summary!$C$81/10^(AO418/10)+Summary!$C$82/10^(AP418/10))/Summary!$C$83))</f>
        <v>0</v>
      </c>
      <c r="AR418" s="166">
        <f>'Test-AI'!Y416</f>
        <v>0</v>
      </c>
      <c r="AS418" s="166">
        <f>'Test-AI'!Z416</f>
        <v>0</v>
      </c>
      <c r="AT418" s="290">
        <f>'Test-AI'!AA416</f>
        <v>0</v>
      </c>
      <c r="AU418" s="356">
        <f>'Test-AI'!AB416</f>
        <v>0</v>
      </c>
      <c r="AV418" s="356">
        <f>'Test-AI'!AC416</f>
        <v>0</v>
      </c>
      <c r="AW418" s="291">
        <f t="shared" si="37"/>
        <v>0</v>
      </c>
      <c r="AX418" s="292" t="e">
        <f t="shared" si="38"/>
        <v>#DIV/0!</v>
      </c>
      <c r="AY418" s="293" t="e">
        <f t="shared" si="39"/>
        <v>#DIV/0!</v>
      </c>
      <c r="AZ418" s="292" t="e">
        <f t="shared" si="40"/>
        <v>#DIV/0!</v>
      </c>
      <c r="BA418" s="344" t="e">
        <f t="shared" si="41"/>
        <v>#DIV/0!</v>
      </c>
      <c r="BB418" s="75"/>
      <c r="BC418" s="75"/>
      <c r="BD418" s="572" t="s">
        <v>39</v>
      </c>
      <c r="BE418" s="549" t="e">
        <f t="array" ref="BE418">bdRateExtend($G418:$G421,H418:H421,$AC418:$AC421,AD418:AD421)</f>
        <v>#VALUE!</v>
      </c>
      <c r="BF418" s="551" t="e">
        <f t="array" ref="BF418">bdRateExtend($G418:$G423,H418:H423,$AC418:$AC423,AD418:AD423)</f>
        <v>#VALUE!</v>
      </c>
      <c r="BG418" s="551" t="e">
        <f t="array" ref="BG418">bdRateExtend($G418:$G423,I418:I423,$AC418:$AC423,AE418:AE423)</f>
        <v>#VALUE!</v>
      </c>
      <c r="BH418" s="551" t="e">
        <f t="array" ref="BH418">bdRateExtend($G418:$G423,J418:J423,$AC418:$AC423,AF418:AF423)</f>
        <v>#VALUE!</v>
      </c>
      <c r="BI418" s="551" t="e">
        <f t="array" ref="BI418">bdRateExtend($G418:$G423,K418:K423,$AC418:$AC423,AG418:AG423)</f>
        <v>#VALUE!</v>
      </c>
      <c r="BJ418" s="575" t="e">
        <f>(Summary!$C$94*BF418+Summary!$C$95*BG418+Summary!$C$96*BH418)/Summary!$C$97</f>
        <v>#VALUE!</v>
      </c>
      <c r="BK418" s="551" t="e">
        <f t="array" ref="BK418">bdRateExtend($G418:$G421,L418:L421,$AC418:$AC421,AH418:AH421)</f>
        <v>#VALUE!</v>
      </c>
      <c r="BL418" s="551" t="e">
        <f t="array" ref="BL418">bdRateExtend($G418:$G423,L418:L423,$AC418:$AC423,AH418:AH423)</f>
        <v>#VALUE!</v>
      </c>
      <c r="BM418" s="551" t="e">
        <f t="array" ref="BM418">bdRateExtend($G418:$G421,M418:M421,$AC418:$AC421,AI418:AI421)</f>
        <v>#VALUE!</v>
      </c>
      <c r="BN418" s="551" t="e">
        <f t="array" ref="BN418">bdRateExtend($G418:$G423,M418:M423,$AC418:$AC423,AI418:AI423)</f>
        <v>#VALUE!</v>
      </c>
      <c r="BO418" s="548" t="e">
        <f t="array" ref="BO418">bdRateExtend($G418:$G421,N418:N421,$AC418:$AC421,AJ418:AJ421,"None", FALSE,1)</f>
        <v>#VALUE!</v>
      </c>
      <c r="BP418" s="585" t="e">
        <f t="array" ref="BP418">bdRateExtend($G418:$G423,N418:N423,$AC418:$AC423,AJ418:AJ423,"None", FALSE,1)</f>
        <v>#VALUE!</v>
      </c>
      <c r="BQ418" s="548" t="e">
        <f t="array" ref="BQ418">bdRateExtend($G418:$G421,O418:O421,$AC418:$AC421,AK418:AK421,"None", FALSE,1)</f>
        <v>#VALUE!</v>
      </c>
      <c r="BR418" s="585" t="e">
        <f t="array" ref="BR418">bdRateExtend($G418:$G423,O418:O423,$AC418:$AC423,AK418:AK423,"None", FALSE,1)</f>
        <v>#VALUE!</v>
      </c>
      <c r="BS418" s="551" t="e">
        <f t="array" ref="BS418">bdRateExtend($G418:$G421,P418:P421,$AC418:$AC421,AL418:AL421)</f>
        <v>#VALUE!</v>
      </c>
      <c r="BT418" s="551" t="e">
        <f t="array" ref="BT418">bdRateExtend($G418:$G423,P418:P423,$AC418:$AC423,AL418:AL423)</f>
        <v>#VALUE!</v>
      </c>
      <c r="BU418" s="551" t="e">
        <f t="array" ref="BU418">bdRateExtend($G418:$G421,Q418:Q421,$AC418:$AC421,AM418:AM421)</f>
        <v>#VALUE!</v>
      </c>
      <c r="BV418" s="551" t="e">
        <f t="array" ref="BV418">bdRateExtend($G418:$G423,Q418:Q423,$AC418:$AC423,AM418:AM423)</f>
        <v>#VALUE!</v>
      </c>
      <c r="BW418" s="551" t="e">
        <f t="array" ref="BW418">bdRateExtend($G418:$G421,R418:R421,$AC418:$AC421,AN418:AN421)</f>
        <v>#VALUE!</v>
      </c>
      <c r="BX418" s="551" t="e">
        <f t="array" ref="BX418">bdRateExtend($G418:$G423,R418:R423,$AC418:$AC423,AN418:AN423)</f>
        <v>#VALUE!</v>
      </c>
      <c r="BY418" s="551" t="e">
        <f t="array" ref="BY418">bdRateExtend($G418:$G423,S418:S423,$AC418:$AC423,AO418:AO423)</f>
        <v>#VALUE!</v>
      </c>
      <c r="BZ418" s="555" t="e">
        <f t="array" ref="BZ418">bdRateExtend($G418:$G423,T418:T423,$AC418:$AC423,AP418:AP423)</f>
        <v>#VALUE!</v>
      </c>
      <c r="CA418" s="555" t="e">
        <f t="array" ref="CA418">bdRateExtend($G418:$G423,U418:U423,$AC418:$AC423,AQ418:AQ423)</f>
        <v>#VALUE!</v>
      </c>
      <c r="CB418" s="575" t="e">
        <f>(Summary!$C$108*BX418+Summary!$C$109*BY418+Summary!$C$110*BZ418)/Summary!$C$111</f>
        <v>#VALUE!</v>
      </c>
      <c r="CC418" s="593" t="e">
        <f t="array" ref="CC418">bdCAMBIExtend($G418:$G421,V418:V421,$AC418:$AC421,AR418:AR421)</f>
        <v>#VALUE!</v>
      </c>
      <c r="CD418" s="578" t="e">
        <f t="array" ref="CD418">bdCAMBIExtend($G418:$G423,V418:V423,$AC418:$AC423,AR418:AR423)</f>
        <v>#VALUE!</v>
      </c>
      <c r="CE418" s="547">
        <f t="array" ref="CE418">testVMAFRange($G418:$G421,N418:N421,$AC418:$AC421,AJ418:AJ421)</f>
        <v>0</v>
      </c>
      <c r="CF418" s="543">
        <f t="array" ref="CF418">testVMAFRange($G418:$G423,N418:N423,$AC418:$AC423,AJ418:AJ423)</f>
        <v>0</v>
      </c>
      <c r="CG418" s="547">
        <f t="array" ref="CG418">testVMAFRange($G418:$G421,O418:O421,$AC418:$AC421,AK418:AK421)</f>
        <v>0</v>
      </c>
      <c r="CH418" s="543">
        <f t="array" ref="CH418">testVMAFRange($G418:$G423,O418:O423,$AC418:$AC423,AK418:AK423)</f>
        <v>0</v>
      </c>
    </row>
    <row r="419" spans="1:86" ht="17" hidden="1" customHeight="1" x14ac:dyDescent="0.2">
      <c r="A419" s="485"/>
      <c r="B419" s="566"/>
      <c r="C419" s="485"/>
      <c r="D419" s="590"/>
      <c r="E419" s="558"/>
      <c r="F419" s="239">
        <v>110</v>
      </c>
      <c r="G419" s="294">
        <f>'Anchor-AI'!L417</f>
        <v>0</v>
      </c>
      <c r="H419" s="295">
        <f>'Anchor-AI'!M417</f>
        <v>0</v>
      </c>
      <c r="I419" s="295">
        <f>'Anchor-AI'!N417</f>
        <v>0</v>
      </c>
      <c r="J419" s="295">
        <f>'Anchor-AI'!O417</f>
        <v>0</v>
      </c>
      <c r="K419" s="295">
        <f>(Summary!$C$63*H419+Summary!$C$64*I419+Summary!$C$65*J419)/Summary!$C$66</f>
        <v>0</v>
      </c>
      <c r="L419" s="295">
        <f>'Anchor-AI'!P417</f>
        <v>0</v>
      </c>
      <c r="M419" s="295">
        <f>'Anchor-AI'!Q417</f>
        <v>0</v>
      </c>
      <c r="N419" s="295">
        <f>'Anchor-AI'!R417</f>
        <v>0</v>
      </c>
      <c r="O419" s="295">
        <f>'Anchor-AI'!S417</f>
        <v>0</v>
      </c>
      <c r="P419" s="295">
        <f>'Anchor-AI'!T417</f>
        <v>0</v>
      </c>
      <c r="Q419" s="295">
        <f>'Anchor-AI'!U417</f>
        <v>0</v>
      </c>
      <c r="R419" s="295">
        <f>'Anchor-AI'!V417</f>
        <v>0</v>
      </c>
      <c r="S419" s="295">
        <f>'Anchor-AI'!W417</f>
        <v>0</v>
      </c>
      <c r="T419" s="295">
        <f>'Anchor-AI'!X417</f>
        <v>0</v>
      </c>
      <c r="U419" s="295">
        <f>10*LOG10(1/((Summary!$C$80/10^(R419/10)+Summary!$C$81/10^(S419/10)+Summary!$C$82/10^(T419/10))/Summary!$C$83))</f>
        <v>0</v>
      </c>
      <c r="V419" s="295">
        <f>'Anchor-AI'!Y417</f>
        <v>0</v>
      </c>
      <c r="W419" s="295">
        <f>'Anchor-AI'!Z417</f>
        <v>0</v>
      </c>
      <c r="X419" s="295">
        <f>'Anchor-AI'!AA417</f>
        <v>0</v>
      </c>
      <c r="Y419" s="357">
        <f>'Anchor-AI'!AB417</f>
        <v>0</v>
      </c>
      <c r="Z419" s="357">
        <f>'Anchor-AI'!AC417</f>
        <v>0</v>
      </c>
      <c r="AA419" s="296">
        <f t="shared" si="36"/>
        <v>0</v>
      </c>
      <c r="AC419" s="170">
        <f>'Test-AI'!L417</f>
        <v>0</v>
      </c>
      <c r="AD419" s="167">
        <f>'Test-AI'!M417</f>
        <v>0</v>
      </c>
      <c r="AE419" s="167">
        <f>'Test-AI'!N417</f>
        <v>0</v>
      </c>
      <c r="AF419" s="167">
        <f>'Test-AI'!O417</f>
        <v>0</v>
      </c>
      <c r="AG419" s="167">
        <f>(Summary!$C$63*AD419+Summary!$C$64*AE419+Summary!$C$65*AF419)/Summary!$C$66</f>
        <v>0</v>
      </c>
      <c r="AH419" s="167">
        <f>'Test-AI'!P417</f>
        <v>0</v>
      </c>
      <c r="AI419" s="167">
        <f>'Test-AI'!Q417</f>
        <v>0</v>
      </c>
      <c r="AJ419" s="167">
        <f>'Test-AI'!R417</f>
        <v>0</v>
      </c>
      <c r="AK419" s="167">
        <f>'Test-AI'!S417</f>
        <v>0</v>
      </c>
      <c r="AL419" s="167">
        <f>'Test-AI'!T417</f>
        <v>0</v>
      </c>
      <c r="AM419" s="167">
        <f>'Test-AI'!U417</f>
        <v>0</v>
      </c>
      <c r="AN419" s="167">
        <f>'Test-AI'!V417</f>
        <v>0</v>
      </c>
      <c r="AO419" s="167">
        <f>'Test-AI'!W417</f>
        <v>0</v>
      </c>
      <c r="AP419" s="167">
        <f>'Test-AI'!X417</f>
        <v>0</v>
      </c>
      <c r="AQ419" s="167">
        <f>10*LOG10(1/((Summary!$C$80/10^(AN419/10)+Summary!$C$81/10^(AO419/10)+Summary!$C$82/10^(AP419/10))/Summary!$C$83))</f>
        <v>0</v>
      </c>
      <c r="AR419" s="167">
        <f>'Test-AI'!Y417</f>
        <v>0</v>
      </c>
      <c r="AS419" s="167">
        <f>'Test-AI'!Z417</f>
        <v>0</v>
      </c>
      <c r="AT419" s="295">
        <f>'Test-AI'!AA417</f>
        <v>0</v>
      </c>
      <c r="AU419" s="357">
        <f>'Test-AI'!AB417</f>
        <v>0</v>
      </c>
      <c r="AV419" s="357">
        <f>'Test-AI'!AC417</f>
        <v>0</v>
      </c>
      <c r="AW419" s="296">
        <f t="shared" si="37"/>
        <v>0</v>
      </c>
      <c r="AX419" s="297" t="e">
        <f t="shared" si="38"/>
        <v>#DIV/0!</v>
      </c>
      <c r="AY419" s="298" t="e">
        <f t="shared" si="39"/>
        <v>#DIV/0!</v>
      </c>
      <c r="AZ419" s="297" t="e">
        <f t="shared" si="40"/>
        <v>#DIV/0!</v>
      </c>
      <c r="BA419" s="345" t="e">
        <f t="shared" si="41"/>
        <v>#DIV/0!</v>
      </c>
      <c r="BB419" s="75"/>
      <c r="BC419" s="75"/>
      <c r="BD419" s="565"/>
      <c r="BE419" s="550"/>
      <c r="BF419" s="552"/>
      <c r="BG419" s="552"/>
      <c r="BH419" s="552"/>
      <c r="BI419" s="552"/>
      <c r="BJ419" s="552"/>
      <c r="BK419" s="553"/>
      <c r="BL419" s="552"/>
      <c r="BM419" s="553"/>
      <c r="BN419" s="552"/>
      <c r="BO419" s="546"/>
      <c r="BP419" s="541"/>
      <c r="BQ419" s="546"/>
      <c r="BR419" s="541"/>
      <c r="BS419" s="553"/>
      <c r="BT419" s="552"/>
      <c r="BU419" s="553"/>
      <c r="BV419" s="552"/>
      <c r="BW419" s="553"/>
      <c r="BX419" s="552"/>
      <c r="BY419" s="552"/>
      <c r="BZ419" s="541"/>
      <c r="CA419" s="541"/>
      <c r="CB419" s="552"/>
      <c r="CC419" s="550"/>
      <c r="CD419" s="541"/>
      <c r="CE419" s="546"/>
      <c r="CF419" s="541"/>
      <c r="CG419" s="546"/>
      <c r="CH419" s="541"/>
    </row>
    <row r="420" spans="1:86" ht="17" hidden="1" customHeight="1" x14ac:dyDescent="0.2">
      <c r="A420" s="485"/>
      <c r="B420" s="566"/>
      <c r="C420" s="485"/>
      <c r="D420" s="590"/>
      <c r="E420" s="558"/>
      <c r="F420" s="239">
        <v>135</v>
      </c>
      <c r="G420" s="294">
        <f>'Anchor-AI'!L418</f>
        <v>0</v>
      </c>
      <c r="H420" s="295">
        <f>'Anchor-AI'!M418</f>
        <v>0</v>
      </c>
      <c r="I420" s="295">
        <f>'Anchor-AI'!N418</f>
        <v>0</v>
      </c>
      <c r="J420" s="295">
        <f>'Anchor-AI'!O418</f>
        <v>0</v>
      </c>
      <c r="K420" s="295">
        <f>(Summary!$C$63*H420+Summary!$C$64*I420+Summary!$C$65*J420)/Summary!$C$66</f>
        <v>0</v>
      </c>
      <c r="L420" s="295">
        <f>'Anchor-AI'!P418</f>
        <v>0</v>
      </c>
      <c r="M420" s="295">
        <f>'Anchor-AI'!Q418</f>
        <v>0</v>
      </c>
      <c r="N420" s="295">
        <f>'Anchor-AI'!R418</f>
        <v>0</v>
      </c>
      <c r="O420" s="295">
        <f>'Anchor-AI'!S418</f>
        <v>0</v>
      </c>
      <c r="P420" s="295">
        <f>'Anchor-AI'!T418</f>
        <v>0</v>
      </c>
      <c r="Q420" s="295">
        <f>'Anchor-AI'!U418</f>
        <v>0</v>
      </c>
      <c r="R420" s="295">
        <f>'Anchor-AI'!V418</f>
        <v>0</v>
      </c>
      <c r="S420" s="295">
        <f>'Anchor-AI'!W418</f>
        <v>0</v>
      </c>
      <c r="T420" s="295">
        <f>'Anchor-AI'!X418</f>
        <v>0</v>
      </c>
      <c r="U420" s="295">
        <f>10*LOG10(1/((Summary!$C$80/10^(R420/10)+Summary!$C$81/10^(S420/10)+Summary!$C$82/10^(T420/10))/Summary!$C$83))</f>
        <v>0</v>
      </c>
      <c r="V420" s="295">
        <f>'Anchor-AI'!Y418</f>
        <v>0</v>
      </c>
      <c r="W420" s="295">
        <f>'Anchor-AI'!Z418</f>
        <v>0</v>
      </c>
      <c r="X420" s="295">
        <f>'Anchor-AI'!AA418</f>
        <v>0</v>
      </c>
      <c r="Y420" s="357">
        <f>'Anchor-AI'!AB418</f>
        <v>0</v>
      </c>
      <c r="Z420" s="357">
        <f>'Anchor-AI'!AC418</f>
        <v>0</v>
      </c>
      <c r="AA420" s="296">
        <f t="shared" si="36"/>
        <v>0</v>
      </c>
      <c r="AC420" s="170">
        <f>'Test-AI'!L418</f>
        <v>0</v>
      </c>
      <c r="AD420" s="167">
        <f>'Test-AI'!M418</f>
        <v>0</v>
      </c>
      <c r="AE420" s="167">
        <f>'Test-AI'!N418</f>
        <v>0</v>
      </c>
      <c r="AF420" s="167">
        <f>'Test-AI'!O418</f>
        <v>0</v>
      </c>
      <c r="AG420" s="167">
        <f>(Summary!$C$63*AD420+Summary!$C$64*AE420+Summary!$C$65*AF420)/Summary!$C$66</f>
        <v>0</v>
      </c>
      <c r="AH420" s="167">
        <f>'Test-AI'!P418</f>
        <v>0</v>
      </c>
      <c r="AI420" s="167">
        <f>'Test-AI'!Q418</f>
        <v>0</v>
      </c>
      <c r="AJ420" s="167">
        <f>'Test-AI'!R418</f>
        <v>0</v>
      </c>
      <c r="AK420" s="167">
        <f>'Test-AI'!S418</f>
        <v>0</v>
      </c>
      <c r="AL420" s="167">
        <f>'Test-AI'!T418</f>
        <v>0</v>
      </c>
      <c r="AM420" s="167">
        <f>'Test-AI'!U418</f>
        <v>0</v>
      </c>
      <c r="AN420" s="167">
        <f>'Test-AI'!V418</f>
        <v>0</v>
      </c>
      <c r="AO420" s="167">
        <f>'Test-AI'!W418</f>
        <v>0</v>
      </c>
      <c r="AP420" s="167">
        <f>'Test-AI'!X418</f>
        <v>0</v>
      </c>
      <c r="AQ420" s="167">
        <f>10*LOG10(1/((Summary!$C$80/10^(AN420/10)+Summary!$C$81/10^(AO420/10)+Summary!$C$82/10^(AP420/10))/Summary!$C$83))</f>
        <v>0</v>
      </c>
      <c r="AR420" s="167">
        <f>'Test-AI'!Y418</f>
        <v>0</v>
      </c>
      <c r="AS420" s="167">
        <f>'Test-AI'!Z418</f>
        <v>0</v>
      </c>
      <c r="AT420" s="295">
        <f>'Test-AI'!AA418</f>
        <v>0</v>
      </c>
      <c r="AU420" s="357">
        <f>'Test-AI'!AB418</f>
        <v>0</v>
      </c>
      <c r="AV420" s="357">
        <f>'Test-AI'!AC418</f>
        <v>0</v>
      </c>
      <c r="AW420" s="296">
        <f t="shared" si="37"/>
        <v>0</v>
      </c>
      <c r="AX420" s="297" t="e">
        <f t="shared" si="38"/>
        <v>#DIV/0!</v>
      </c>
      <c r="AY420" s="298" t="e">
        <f t="shared" si="39"/>
        <v>#DIV/0!</v>
      </c>
      <c r="AZ420" s="297" t="e">
        <f t="shared" si="40"/>
        <v>#DIV/0!</v>
      </c>
      <c r="BA420" s="345" t="e">
        <f t="shared" si="41"/>
        <v>#DIV/0!</v>
      </c>
      <c r="BB420" s="75"/>
      <c r="BC420" s="75"/>
      <c r="BD420" s="573" t="s">
        <v>147</v>
      </c>
      <c r="BE420" s="549" t="e">
        <f t="array" ref="BE420">bdRateExtend($G419:$G422,H419:H422,$AC419:$AC422,AD419:AD422)</f>
        <v>#VALUE!</v>
      </c>
      <c r="BF420" s="552"/>
      <c r="BG420" s="552"/>
      <c r="BH420" s="552"/>
      <c r="BI420" s="552"/>
      <c r="BJ420" s="552"/>
      <c r="BK420" s="551" t="e">
        <f t="array" ref="BK420">bdRateExtend($G419:$G422,L419:L422,$AC419:$AC422,AH419:AH422)</f>
        <v>#VALUE!</v>
      </c>
      <c r="BL420" s="552"/>
      <c r="BM420" s="551" t="e">
        <f t="array" ref="BM420">bdRateExtend($G419:$G422,M419:M422,$AC419:$AC422,AI419:AI422)</f>
        <v>#VALUE!</v>
      </c>
      <c r="BN420" s="552"/>
      <c r="BO420" s="545" t="e">
        <f t="array" ref="BO420">bdRateExtend($G419:$G422,N419:N422,$AC419:$AC422,AJ419:AJ422,"None", FALSE,1)</f>
        <v>#VALUE!</v>
      </c>
      <c r="BP420" s="541"/>
      <c r="BQ420" s="545" t="e">
        <f t="array" ref="BQ420">bdRateExtend($G419:$G422,O419:O422,$AC419:$AC422,AK419:AK422,"None", FALSE,1)</f>
        <v>#VALUE!</v>
      </c>
      <c r="BR420" s="541"/>
      <c r="BS420" s="551" t="e">
        <f t="array" ref="BS420">bdRateExtend($G419:$G422,P419:P422,$AC419:$AC422,AL419:AL422)</f>
        <v>#VALUE!</v>
      </c>
      <c r="BT420" s="552"/>
      <c r="BU420" s="551" t="e">
        <f t="array" ref="BU420">bdRateExtend($G419:$G422,Q419:Q422,$AC419:$AC422,AM419:AM422)</f>
        <v>#VALUE!</v>
      </c>
      <c r="BV420" s="552"/>
      <c r="BW420" s="551" t="e">
        <f t="array" ref="BW420">bdRateExtend($G419:$G422,R419:R422,$AC419:$AC422,AN419:AN422)</f>
        <v>#VALUE!</v>
      </c>
      <c r="BX420" s="552"/>
      <c r="BY420" s="552"/>
      <c r="BZ420" s="541"/>
      <c r="CA420" s="541"/>
      <c r="CB420" s="552"/>
      <c r="CC420" s="560" t="e">
        <f t="array" ref="CC420">bdCAMBIExtend($G419:$G422,V419:V422,$AC419:$AC422,AR419:AR422)</f>
        <v>#VALUE!</v>
      </c>
      <c r="CD420" s="541"/>
      <c r="CE420" s="554">
        <f t="array" ref="CE420">testVMAFRange($G419:$G422,N419:N422,$AC419:$AC422,AJ419:AJ422)</f>
        <v>0</v>
      </c>
      <c r="CF420" s="541"/>
      <c r="CG420" s="554">
        <f t="array" ref="CG420">testVMAFRange($G419:$G422,O419:O422,$AC419:$AC422,AK419:AK422)</f>
        <v>0</v>
      </c>
      <c r="CH420" s="541"/>
    </row>
    <row r="421" spans="1:86" ht="17" hidden="1" customHeight="1" x14ac:dyDescent="0.2">
      <c r="A421" s="485"/>
      <c r="B421" s="566"/>
      <c r="C421" s="485"/>
      <c r="D421" s="590"/>
      <c r="E421" s="558"/>
      <c r="F421" s="239">
        <v>160</v>
      </c>
      <c r="G421" s="294">
        <f>'Anchor-AI'!L419</f>
        <v>0</v>
      </c>
      <c r="H421" s="295">
        <f>'Anchor-AI'!M419</f>
        <v>0</v>
      </c>
      <c r="I421" s="295">
        <f>'Anchor-AI'!N419</f>
        <v>0</v>
      </c>
      <c r="J421" s="295">
        <f>'Anchor-AI'!O419</f>
        <v>0</v>
      </c>
      <c r="K421" s="295">
        <f>(Summary!$C$63*H421+Summary!$C$64*I421+Summary!$C$65*J421)/Summary!$C$66</f>
        <v>0</v>
      </c>
      <c r="L421" s="295">
        <f>'Anchor-AI'!P419</f>
        <v>0</v>
      </c>
      <c r="M421" s="295">
        <f>'Anchor-AI'!Q419</f>
        <v>0</v>
      </c>
      <c r="N421" s="295">
        <f>'Anchor-AI'!R419</f>
        <v>0</v>
      </c>
      <c r="O421" s="295">
        <f>'Anchor-AI'!S419</f>
        <v>0</v>
      </c>
      <c r="P421" s="295">
        <f>'Anchor-AI'!T419</f>
        <v>0</v>
      </c>
      <c r="Q421" s="295">
        <f>'Anchor-AI'!U419</f>
        <v>0</v>
      </c>
      <c r="R421" s="295">
        <f>'Anchor-AI'!V419</f>
        <v>0</v>
      </c>
      <c r="S421" s="295">
        <f>'Anchor-AI'!W419</f>
        <v>0</v>
      </c>
      <c r="T421" s="295">
        <f>'Anchor-AI'!X419</f>
        <v>0</v>
      </c>
      <c r="U421" s="295">
        <f>10*LOG10(1/((Summary!$C$80/10^(R421/10)+Summary!$C$81/10^(S421/10)+Summary!$C$82/10^(T421/10))/Summary!$C$83))</f>
        <v>0</v>
      </c>
      <c r="V421" s="295">
        <f>'Anchor-AI'!Y419</f>
        <v>0</v>
      </c>
      <c r="W421" s="295">
        <f>'Anchor-AI'!Z419</f>
        <v>0</v>
      </c>
      <c r="X421" s="295">
        <f>'Anchor-AI'!AA419</f>
        <v>0</v>
      </c>
      <c r="Y421" s="357">
        <f>'Anchor-AI'!AB419</f>
        <v>0</v>
      </c>
      <c r="Z421" s="357">
        <f>'Anchor-AI'!AC419</f>
        <v>0</v>
      </c>
      <c r="AA421" s="296">
        <f t="shared" si="36"/>
        <v>0</v>
      </c>
      <c r="AC421" s="170">
        <f>'Test-AI'!L419</f>
        <v>0</v>
      </c>
      <c r="AD421" s="167">
        <f>'Test-AI'!M419</f>
        <v>0</v>
      </c>
      <c r="AE421" s="167">
        <f>'Test-AI'!N419</f>
        <v>0</v>
      </c>
      <c r="AF421" s="167">
        <f>'Test-AI'!O419</f>
        <v>0</v>
      </c>
      <c r="AG421" s="167">
        <f>(Summary!$C$63*AD421+Summary!$C$64*AE421+Summary!$C$65*AF421)/Summary!$C$66</f>
        <v>0</v>
      </c>
      <c r="AH421" s="167">
        <f>'Test-AI'!P419</f>
        <v>0</v>
      </c>
      <c r="AI421" s="167">
        <f>'Test-AI'!Q419</f>
        <v>0</v>
      </c>
      <c r="AJ421" s="167">
        <f>'Test-AI'!R419</f>
        <v>0</v>
      </c>
      <c r="AK421" s="167">
        <f>'Test-AI'!S419</f>
        <v>0</v>
      </c>
      <c r="AL421" s="167">
        <f>'Test-AI'!T419</f>
        <v>0</v>
      </c>
      <c r="AM421" s="167">
        <f>'Test-AI'!U419</f>
        <v>0</v>
      </c>
      <c r="AN421" s="167">
        <f>'Test-AI'!V419</f>
        <v>0</v>
      </c>
      <c r="AO421" s="167">
        <f>'Test-AI'!W419</f>
        <v>0</v>
      </c>
      <c r="AP421" s="167">
        <f>'Test-AI'!X419</f>
        <v>0</v>
      </c>
      <c r="AQ421" s="167">
        <f>10*LOG10(1/((Summary!$C$80/10^(AN421/10)+Summary!$C$81/10^(AO421/10)+Summary!$C$82/10^(AP421/10))/Summary!$C$83))</f>
        <v>0</v>
      </c>
      <c r="AR421" s="167">
        <f>'Test-AI'!Y419</f>
        <v>0</v>
      </c>
      <c r="AS421" s="167">
        <f>'Test-AI'!Z419</f>
        <v>0</v>
      </c>
      <c r="AT421" s="295">
        <f>'Test-AI'!AA419</f>
        <v>0</v>
      </c>
      <c r="AU421" s="357">
        <f>'Test-AI'!AB419</f>
        <v>0</v>
      </c>
      <c r="AV421" s="357">
        <f>'Test-AI'!AC419</f>
        <v>0</v>
      </c>
      <c r="AW421" s="296">
        <f t="shared" si="37"/>
        <v>0</v>
      </c>
      <c r="AX421" s="297" t="e">
        <f t="shared" si="38"/>
        <v>#DIV/0!</v>
      </c>
      <c r="AY421" s="298" t="e">
        <f t="shared" si="39"/>
        <v>#DIV/0!</v>
      </c>
      <c r="AZ421" s="297" t="e">
        <f t="shared" si="40"/>
        <v>#DIV/0!</v>
      </c>
      <c r="BA421" s="345" t="e">
        <f t="shared" si="41"/>
        <v>#DIV/0!</v>
      </c>
      <c r="BB421" s="75"/>
      <c r="BC421" s="75"/>
      <c r="BD421" s="565"/>
      <c r="BE421" s="550"/>
      <c r="BF421" s="552"/>
      <c r="BG421" s="552"/>
      <c r="BH421" s="552"/>
      <c r="BI421" s="552"/>
      <c r="BJ421" s="552"/>
      <c r="BK421" s="553"/>
      <c r="BL421" s="552"/>
      <c r="BM421" s="553"/>
      <c r="BN421" s="552"/>
      <c r="BO421" s="546"/>
      <c r="BP421" s="541"/>
      <c r="BQ421" s="546"/>
      <c r="BR421" s="541"/>
      <c r="BS421" s="553"/>
      <c r="BT421" s="552"/>
      <c r="BU421" s="553"/>
      <c r="BV421" s="552"/>
      <c r="BW421" s="553"/>
      <c r="BX421" s="552"/>
      <c r="BY421" s="552"/>
      <c r="BZ421" s="541"/>
      <c r="CA421" s="541"/>
      <c r="CB421" s="552"/>
      <c r="CC421" s="550"/>
      <c r="CD421" s="541"/>
      <c r="CE421" s="546"/>
      <c r="CF421" s="541"/>
      <c r="CG421" s="546"/>
      <c r="CH421" s="541"/>
    </row>
    <row r="422" spans="1:86" ht="17" hidden="1" customHeight="1" thickBot="1" x14ac:dyDescent="0.25">
      <c r="A422" s="485"/>
      <c r="B422" s="566"/>
      <c r="C422" s="485"/>
      <c r="D422" s="590"/>
      <c r="E422" s="558"/>
      <c r="F422" s="239">
        <v>185</v>
      </c>
      <c r="G422" s="294">
        <f>'Anchor-AI'!L420</f>
        <v>0</v>
      </c>
      <c r="H422" s="295">
        <f>'Anchor-AI'!M420</f>
        <v>0</v>
      </c>
      <c r="I422" s="295">
        <f>'Anchor-AI'!N420</f>
        <v>0</v>
      </c>
      <c r="J422" s="295">
        <f>'Anchor-AI'!O420</f>
        <v>0</v>
      </c>
      <c r="K422" s="295">
        <f>(Summary!$C$63*H422+Summary!$C$64*I422+Summary!$C$65*J422)/Summary!$C$66</f>
        <v>0</v>
      </c>
      <c r="L422" s="295">
        <f>'Anchor-AI'!P420</f>
        <v>0</v>
      </c>
      <c r="M422" s="295">
        <f>'Anchor-AI'!Q420</f>
        <v>0</v>
      </c>
      <c r="N422" s="295">
        <f>'Anchor-AI'!R420</f>
        <v>0</v>
      </c>
      <c r="O422" s="295">
        <f>'Anchor-AI'!S420</f>
        <v>0</v>
      </c>
      <c r="P422" s="295">
        <f>'Anchor-AI'!T420</f>
        <v>0</v>
      </c>
      <c r="Q422" s="295">
        <f>'Anchor-AI'!U420</f>
        <v>0</v>
      </c>
      <c r="R422" s="295">
        <f>'Anchor-AI'!V420</f>
        <v>0</v>
      </c>
      <c r="S422" s="295">
        <f>'Anchor-AI'!W420</f>
        <v>0</v>
      </c>
      <c r="T422" s="295">
        <f>'Anchor-AI'!X420</f>
        <v>0</v>
      </c>
      <c r="U422" s="295">
        <f>10*LOG10(1/((Summary!$C$80/10^(R422/10)+Summary!$C$81/10^(S422/10)+Summary!$C$82/10^(T422/10))/Summary!$C$83))</f>
        <v>0</v>
      </c>
      <c r="V422" s="295">
        <f>'Anchor-AI'!Y420</f>
        <v>0</v>
      </c>
      <c r="W422" s="295">
        <f>'Anchor-AI'!Z420</f>
        <v>0</v>
      </c>
      <c r="X422" s="295">
        <f>'Anchor-AI'!AA420</f>
        <v>0</v>
      </c>
      <c r="Y422" s="357">
        <f>'Anchor-AI'!AB420</f>
        <v>0</v>
      </c>
      <c r="Z422" s="357">
        <f>'Anchor-AI'!AC420</f>
        <v>0</v>
      </c>
      <c r="AA422" s="296">
        <f t="shared" si="36"/>
        <v>0</v>
      </c>
      <c r="AC422" s="170">
        <f>'Test-AI'!L420</f>
        <v>0</v>
      </c>
      <c r="AD422" s="167">
        <f>'Test-AI'!M420</f>
        <v>0</v>
      </c>
      <c r="AE422" s="167">
        <f>'Test-AI'!N420</f>
        <v>0</v>
      </c>
      <c r="AF422" s="167">
        <f>'Test-AI'!O420</f>
        <v>0</v>
      </c>
      <c r="AG422" s="167">
        <f>(Summary!$C$63*AD422+Summary!$C$64*AE422+Summary!$C$65*AF422)/Summary!$C$66</f>
        <v>0</v>
      </c>
      <c r="AH422" s="167">
        <f>'Test-AI'!P420</f>
        <v>0</v>
      </c>
      <c r="AI422" s="167">
        <f>'Test-AI'!Q420</f>
        <v>0</v>
      </c>
      <c r="AJ422" s="167">
        <f>'Test-AI'!R420</f>
        <v>0</v>
      </c>
      <c r="AK422" s="167">
        <f>'Test-AI'!S420</f>
        <v>0</v>
      </c>
      <c r="AL422" s="167">
        <f>'Test-AI'!T420</f>
        <v>0</v>
      </c>
      <c r="AM422" s="167">
        <f>'Test-AI'!U420</f>
        <v>0</v>
      </c>
      <c r="AN422" s="167">
        <f>'Test-AI'!V420</f>
        <v>0</v>
      </c>
      <c r="AO422" s="167">
        <f>'Test-AI'!W420</f>
        <v>0</v>
      </c>
      <c r="AP422" s="167">
        <f>'Test-AI'!X420</f>
        <v>0</v>
      </c>
      <c r="AQ422" s="167">
        <f>10*LOG10(1/((Summary!$C$80/10^(AN422/10)+Summary!$C$81/10^(AO422/10)+Summary!$C$82/10^(AP422/10))/Summary!$C$83))</f>
        <v>0</v>
      </c>
      <c r="AR422" s="167">
        <f>'Test-AI'!Y420</f>
        <v>0</v>
      </c>
      <c r="AS422" s="167">
        <f>'Test-AI'!Z420</f>
        <v>0</v>
      </c>
      <c r="AT422" s="295">
        <f>'Test-AI'!AA420</f>
        <v>0</v>
      </c>
      <c r="AU422" s="357">
        <f>'Test-AI'!AB420</f>
        <v>0</v>
      </c>
      <c r="AV422" s="357">
        <f>'Test-AI'!AC420</f>
        <v>0</v>
      </c>
      <c r="AW422" s="296">
        <f t="shared" si="37"/>
        <v>0</v>
      </c>
      <c r="AX422" s="297" t="e">
        <f t="shared" si="38"/>
        <v>#DIV/0!</v>
      </c>
      <c r="AY422" s="298" t="e">
        <f t="shared" si="39"/>
        <v>#DIV/0!</v>
      </c>
      <c r="AZ422" s="297" t="e">
        <f t="shared" si="40"/>
        <v>#DIV/0!</v>
      </c>
      <c r="BA422" s="345" t="e">
        <f t="shared" si="41"/>
        <v>#DIV/0!</v>
      </c>
      <c r="BB422" s="75"/>
      <c r="BC422" s="75"/>
      <c r="BD422" s="574" t="s">
        <v>46</v>
      </c>
      <c r="BE422" s="549" t="e">
        <f t="array" ref="BE422">bdRateExtend($G420:$G423,H420:H423,$AC420:$AC423,AD420:AD423)</f>
        <v>#VALUE!</v>
      </c>
      <c r="BF422" s="552"/>
      <c r="BG422" s="552"/>
      <c r="BH422" s="552"/>
      <c r="BI422" s="552"/>
      <c r="BJ422" s="552"/>
      <c r="BK422" s="551" t="e">
        <f t="array" ref="BK422">bdRateExtend($G420:$G423,L420:L423,$AC420:$AC423,AH420:AH423)</f>
        <v>#VALUE!</v>
      </c>
      <c r="BL422" s="552"/>
      <c r="BM422" s="551" t="e">
        <f t="array" ref="BM422">bdRateExtend($G420:$G423,M420:M423,$AC420:$AC423,AI420:AI423)</f>
        <v>#VALUE!</v>
      </c>
      <c r="BN422" s="552"/>
      <c r="BO422" s="545" t="e">
        <f t="array" ref="BO422">bdRateExtend($G420:$G423,N420:N423,$AC420:$AC423,AJ420:AJ423,"None", FALSE,1)</f>
        <v>#VALUE!</v>
      </c>
      <c r="BP422" s="541"/>
      <c r="BQ422" s="545" t="e">
        <f t="array" ref="BQ422">bdRateExtend($G420:$G423,O420:O423,$AC420:$AC423,AK420:AK423,"None", FALSE,1)</f>
        <v>#VALUE!</v>
      </c>
      <c r="BR422" s="541"/>
      <c r="BS422" s="551" t="e">
        <f t="array" ref="BS422">bdRateExtend($G420:$G423,P420:P423,$AC420:$AC423,AL420:AL423)</f>
        <v>#VALUE!</v>
      </c>
      <c r="BT422" s="552"/>
      <c r="BU422" s="551" t="e">
        <f t="array" ref="BU422">bdRateExtend($G420:$G423,Q420:Q423,$AC420:$AC423,AM420:AM423)</f>
        <v>#VALUE!</v>
      </c>
      <c r="BV422" s="552"/>
      <c r="BW422" s="551" t="e">
        <f t="array" ref="BW422">bdRateExtend($G420:$G423,R420:R423,$AC420:$AC423,AN420:AN423)</f>
        <v>#VALUE!</v>
      </c>
      <c r="BX422" s="552"/>
      <c r="BY422" s="552"/>
      <c r="BZ422" s="541"/>
      <c r="CA422" s="541"/>
      <c r="CB422" s="552"/>
      <c r="CC422" s="560" t="e">
        <f t="array" ref="CC422">bdCAMBIExtend($G420:$G423,V420:V423,$AC420:$AC423,AR420:AR423)</f>
        <v>#VALUE!</v>
      </c>
      <c r="CD422" s="541"/>
      <c r="CE422" s="554">
        <f t="array" ref="CE422">testVMAFRange($G420:$G423,N420:N423,$AC420:$AC423,AJ420:AJ423)</f>
        <v>0</v>
      </c>
      <c r="CF422" s="541"/>
      <c r="CG422" s="554">
        <f t="array" ref="CG422">testVMAFRange($G420:$G423,O420:O423,$AC420:$AC423,AK420:AK423)</f>
        <v>0</v>
      </c>
      <c r="CH422" s="541"/>
    </row>
    <row r="423" spans="1:86" ht="17" hidden="1" customHeight="1" thickBot="1" x14ac:dyDescent="0.25">
      <c r="A423" s="485"/>
      <c r="B423" s="596"/>
      <c r="C423" s="486"/>
      <c r="D423" s="591"/>
      <c r="E423" s="559"/>
      <c r="F423" s="240">
        <v>210</v>
      </c>
      <c r="G423" s="299">
        <f>'Anchor-AI'!L421</f>
        <v>0</v>
      </c>
      <c r="H423" s="300">
        <f>'Anchor-AI'!M421</f>
        <v>0</v>
      </c>
      <c r="I423" s="300">
        <f>'Anchor-AI'!N421</f>
        <v>0</v>
      </c>
      <c r="J423" s="300">
        <f>'Anchor-AI'!O421</f>
        <v>0</v>
      </c>
      <c r="K423" s="295">
        <f>(Summary!$C$63*H423+Summary!$C$64*I423+Summary!$C$65*J423)/Summary!$C$66</f>
        <v>0</v>
      </c>
      <c r="L423" s="300">
        <f>'Anchor-AI'!P421</f>
        <v>0</v>
      </c>
      <c r="M423" s="300">
        <f>'Anchor-AI'!Q421</f>
        <v>0</v>
      </c>
      <c r="N423" s="300">
        <f>'Anchor-AI'!R421</f>
        <v>0</v>
      </c>
      <c r="O423" s="300">
        <f>'Anchor-AI'!S421</f>
        <v>0</v>
      </c>
      <c r="P423" s="300">
        <f>'Anchor-AI'!T421</f>
        <v>0</v>
      </c>
      <c r="Q423" s="300">
        <f>'Anchor-AI'!U421</f>
        <v>0</v>
      </c>
      <c r="R423" s="300">
        <f>'Anchor-AI'!V421</f>
        <v>0</v>
      </c>
      <c r="S423" s="300">
        <f>'Anchor-AI'!W421</f>
        <v>0</v>
      </c>
      <c r="T423" s="300">
        <f>'Anchor-AI'!X421</f>
        <v>0</v>
      </c>
      <c r="U423" s="300">
        <f>10*LOG10(1/((Summary!$C$80/10^(R423/10)+Summary!$C$81/10^(S423/10)+Summary!$C$82/10^(T423/10))/Summary!$C$83))</f>
        <v>0</v>
      </c>
      <c r="V423" s="300">
        <f>'Anchor-AI'!Y421</f>
        <v>0</v>
      </c>
      <c r="W423" s="300">
        <f>'Anchor-AI'!Z421</f>
        <v>0</v>
      </c>
      <c r="X423" s="300">
        <f>'Anchor-AI'!AA421</f>
        <v>0</v>
      </c>
      <c r="Y423" s="357">
        <f>'Anchor-AI'!AB421</f>
        <v>0</v>
      </c>
      <c r="Z423" s="357">
        <f>'Anchor-AI'!AC421</f>
        <v>0</v>
      </c>
      <c r="AA423" s="301">
        <f t="shared" si="36"/>
        <v>0</v>
      </c>
      <c r="AC423" s="171">
        <f>'Test-AI'!L421</f>
        <v>0</v>
      </c>
      <c r="AD423" s="168">
        <f>'Test-AI'!M421</f>
        <v>0</v>
      </c>
      <c r="AE423" s="168">
        <f>'Test-AI'!N421</f>
        <v>0</v>
      </c>
      <c r="AF423" s="168">
        <f>'Test-AI'!O421</f>
        <v>0</v>
      </c>
      <c r="AG423" s="168">
        <f>(Summary!$C$63*AD423+Summary!$C$64*AE423+Summary!$C$65*AF423)/Summary!$C$66</f>
        <v>0</v>
      </c>
      <c r="AH423" s="168">
        <f>'Test-AI'!P421</f>
        <v>0</v>
      </c>
      <c r="AI423" s="168">
        <f>'Test-AI'!Q421</f>
        <v>0</v>
      </c>
      <c r="AJ423" s="168">
        <f>'Test-AI'!R421</f>
        <v>0</v>
      </c>
      <c r="AK423" s="168">
        <f>'Test-AI'!S421</f>
        <v>0</v>
      </c>
      <c r="AL423" s="168">
        <f>'Test-AI'!T421</f>
        <v>0</v>
      </c>
      <c r="AM423" s="168">
        <f>'Test-AI'!U421</f>
        <v>0</v>
      </c>
      <c r="AN423" s="168">
        <f>'Test-AI'!V421</f>
        <v>0</v>
      </c>
      <c r="AO423" s="168">
        <f>'Test-AI'!W421</f>
        <v>0</v>
      </c>
      <c r="AP423" s="168">
        <f>'Test-AI'!X421</f>
        <v>0</v>
      </c>
      <c r="AQ423" s="168">
        <f>10*LOG10(1/((Summary!$C$80/10^(AN423/10)+Summary!$C$81/10^(AO423/10)+Summary!$C$82/10^(AP423/10))/Summary!$C$83))</f>
        <v>0</v>
      </c>
      <c r="AR423" s="168">
        <f>'Test-AI'!Y421</f>
        <v>0</v>
      </c>
      <c r="AS423" s="168">
        <f>'Test-AI'!Z421</f>
        <v>0</v>
      </c>
      <c r="AT423" s="300">
        <f>'Test-AI'!AA421</f>
        <v>0</v>
      </c>
      <c r="AU423" s="357">
        <f>'Test-AI'!AB421</f>
        <v>0</v>
      </c>
      <c r="AV423" s="357">
        <f>'Test-AI'!AC421</f>
        <v>0</v>
      </c>
      <c r="AW423" s="301">
        <f t="shared" si="37"/>
        <v>0</v>
      </c>
      <c r="AX423" s="302" t="e">
        <f t="shared" si="38"/>
        <v>#DIV/0!</v>
      </c>
      <c r="AY423" s="303" t="e">
        <f t="shared" si="39"/>
        <v>#DIV/0!</v>
      </c>
      <c r="AZ423" s="297" t="e">
        <f t="shared" si="40"/>
        <v>#DIV/0!</v>
      </c>
      <c r="BA423" s="345" t="e">
        <f t="shared" si="41"/>
        <v>#DIV/0!</v>
      </c>
      <c r="BB423" s="75"/>
      <c r="BC423" s="75"/>
      <c r="BD423" s="570"/>
      <c r="BE423" s="550"/>
      <c r="BF423" s="553"/>
      <c r="BG423" s="553"/>
      <c r="BH423" s="553"/>
      <c r="BI423" s="553"/>
      <c r="BJ423" s="553"/>
      <c r="BK423" s="553"/>
      <c r="BL423" s="553"/>
      <c r="BM423" s="553"/>
      <c r="BN423" s="553"/>
      <c r="BO423" s="546"/>
      <c r="BP423" s="544"/>
      <c r="BQ423" s="546"/>
      <c r="BR423" s="544"/>
      <c r="BS423" s="553"/>
      <c r="BT423" s="553"/>
      <c r="BU423" s="553"/>
      <c r="BV423" s="553"/>
      <c r="BW423" s="553"/>
      <c r="BX423" s="553"/>
      <c r="BY423" s="553"/>
      <c r="BZ423" s="544"/>
      <c r="CA423" s="544"/>
      <c r="CB423" s="553"/>
      <c r="CC423" s="550"/>
      <c r="CD423" s="541"/>
      <c r="CE423" s="546"/>
      <c r="CF423" s="544"/>
      <c r="CG423" s="546"/>
      <c r="CH423" s="544"/>
    </row>
    <row r="424" spans="1:86" ht="17" hidden="1" customHeight="1" thickBot="1" x14ac:dyDescent="0.25">
      <c r="A424" s="485"/>
      <c r="B424" s="595" t="s">
        <v>148</v>
      </c>
      <c r="C424" s="586" t="s">
        <v>103</v>
      </c>
      <c r="D424" s="589">
        <v>59.94</v>
      </c>
      <c r="E424" s="557">
        <v>10</v>
      </c>
      <c r="F424" s="238">
        <v>85</v>
      </c>
      <c r="G424" s="289">
        <f>'Anchor-AI'!L422</f>
        <v>0</v>
      </c>
      <c r="H424" s="290">
        <f>'Anchor-AI'!M422</f>
        <v>0</v>
      </c>
      <c r="I424" s="290">
        <f>'Anchor-AI'!N422</f>
        <v>0</v>
      </c>
      <c r="J424" s="290">
        <f>'Anchor-AI'!O422</f>
        <v>0</v>
      </c>
      <c r="K424" s="290">
        <f>(Summary!$C$63*H424+Summary!$C$64*I424+Summary!$C$65*J424)/Summary!$C$66</f>
        <v>0</v>
      </c>
      <c r="L424" s="290">
        <f>'Anchor-AI'!P422</f>
        <v>0</v>
      </c>
      <c r="M424" s="290">
        <f>'Anchor-AI'!Q422</f>
        <v>0</v>
      </c>
      <c r="N424" s="290">
        <f>'Anchor-AI'!R422</f>
        <v>0</v>
      </c>
      <c r="O424" s="290">
        <f>'Anchor-AI'!S422</f>
        <v>0</v>
      </c>
      <c r="P424" s="290">
        <f>'Anchor-AI'!T422</f>
        <v>0</v>
      </c>
      <c r="Q424" s="290">
        <f>'Anchor-AI'!U422</f>
        <v>0</v>
      </c>
      <c r="R424" s="290">
        <f>'Anchor-AI'!V422</f>
        <v>0</v>
      </c>
      <c r="S424" s="290">
        <f>'Anchor-AI'!W422</f>
        <v>0</v>
      </c>
      <c r="T424" s="290">
        <f>'Anchor-AI'!X422</f>
        <v>0</v>
      </c>
      <c r="U424" s="290">
        <f>10*LOG10(1/((Summary!$C$80/10^(R424/10)+Summary!$C$81/10^(S424/10)+Summary!$C$82/10^(T424/10))/Summary!$C$83))</f>
        <v>0</v>
      </c>
      <c r="V424" s="290">
        <f>'Anchor-AI'!Y422</f>
        <v>0</v>
      </c>
      <c r="W424" s="290">
        <f>'Anchor-AI'!Z422</f>
        <v>0</v>
      </c>
      <c r="X424" s="290">
        <f>'Anchor-AI'!AA422</f>
        <v>0</v>
      </c>
      <c r="Y424" s="360">
        <f>'Anchor-AI'!AB422</f>
        <v>0</v>
      </c>
      <c r="Z424" s="360">
        <f>'Anchor-AI'!AC422</f>
        <v>0</v>
      </c>
      <c r="AA424" s="291">
        <f t="shared" si="36"/>
        <v>0</v>
      </c>
      <c r="AC424" s="169">
        <f>'Test-AI'!L422</f>
        <v>0</v>
      </c>
      <c r="AD424" s="166">
        <f>'Test-AI'!M422</f>
        <v>0</v>
      </c>
      <c r="AE424" s="166">
        <f>'Test-AI'!N422</f>
        <v>0</v>
      </c>
      <c r="AF424" s="166">
        <f>'Test-AI'!O422</f>
        <v>0</v>
      </c>
      <c r="AG424" s="166">
        <f>(Summary!$C$63*AD424+Summary!$C$64*AE424+Summary!$C$65*AF424)/Summary!$C$66</f>
        <v>0</v>
      </c>
      <c r="AH424" s="166">
        <f>'Test-AI'!P422</f>
        <v>0</v>
      </c>
      <c r="AI424" s="166">
        <f>'Test-AI'!Q422</f>
        <v>0</v>
      </c>
      <c r="AJ424" s="166">
        <f>'Test-AI'!R422</f>
        <v>0</v>
      </c>
      <c r="AK424" s="166">
        <f>'Test-AI'!S422</f>
        <v>0</v>
      </c>
      <c r="AL424" s="166">
        <f>'Test-AI'!T422</f>
        <v>0</v>
      </c>
      <c r="AM424" s="166">
        <f>'Test-AI'!U422</f>
        <v>0</v>
      </c>
      <c r="AN424" s="166">
        <f>'Test-AI'!V422</f>
        <v>0</v>
      </c>
      <c r="AO424" s="166">
        <f>'Test-AI'!W422</f>
        <v>0</v>
      </c>
      <c r="AP424" s="166">
        <f>'Test-AI'!X422</f>
        <v>0</v>
      </c>
      <c r="AQ424" s="166">
        <f>10*LOG10(1/((Summary!$C$80/10^(AN424/10)+Summary!$C$81/10^(AO424/10)+Summary!$C$82/10^(AP424/10))/Summary!$C$83))</f>
        <v>0</v>
      </c>
      <c r="AR424" s="166">
        <f>'Test-AI'!Y422</f>
        <v>0</v>
      </c>
      <c r="AS424" s="166">
        <f>'Test-AI'!Z422</f>
        <v>0</v>
      </c>
      <c r="AT424" s="290">
        <f>'Test-AI'!AA422</f>
        <v>0</v>
      </c>
      <c r="AU424" s="356">
        <f>'Test-AI'!AB422</f>
        <v>0</v>
      </c>
      <c r="AV424" s="356">
        <f>'Test-AI'!AC422</f>
        <v>0</v>
      </c>
      <c r="AW424" s="291">
        <f t="shared" si="37"/>
        <v>0</v>
      </c>
      <c r="AX424" s="292" t="e">
        <f t="shared" si="38"/>
        <v>#DIV/0!</v>
      </c>
      <c r="AY424" s="293" t="e">
        <f t="shared" si="39"/>
        <v>#DIV/0!</v>
      </c>
      <c r="AZ424" s="292" t="e">
        <f t="shared" si="40"/>
        <v>#DIV/0!</v>
      </c>
      <c r="BA424" s="344" t="e">
        <f t="shared" si="41"/>
        <v>#DIV/0!</v>
      </c>
      <c r="BB424" s="75"/>
      <c r="BC424" s="75"/>
      <c r="BD424" s="572" t="s">
        <v>39</v>
      </c>
      <c r="BE424" s="549" t="e">
        <f t="array" ref="BE424">bdRateExtend($G424:$G427,H424:H427,$AC424:$AC427,AD424:AD427)</f>
        <v>#VALUE!</v>
      </c>
      <c r="BF424" s="551" t="e">
        <f t="array" ref="BF424">bdRateExtend($G424:$G429,H424:H429,$AC424:$AC429,AD424:AD429)</f>
        <v>#VALUE!</v>
      </c>
      <c r="BG424" s="551" t="e">
        <f t="array" ref="BG424">bdRateExtend($G424:$G429,I424:I429,$AC424:$AC429,AE424:AE429)</f>
        <v>#VALUE!</v>
      </c>
      <c r="BH424" s="551" t="e">
        <f t="array" ref="BH424">bdRateExtend($G424:$G429,J424:J429,$AC424:$AC429,AF424:AF429)</f>
        <v>#VALUE!</v>
      </c>
      <c r="BI424" s="551" t="e">
        <f t="array" ref="BI424">bdRateExtend($G424:$G429,K424:K429,$AC424:$AC429,AG424:AG429)</f>
        <v>#VALUE!</v>
      </c>
      <c r="BJ424" s="575" t="e">
        <f>(Summary!$C$94*BF424+Summary!$C$95*BG424+Summary!$C$96*BH424)/Summary!$C$97</f>
        <v>#VALUE!</v>
      </c>
      <c r="BK424" s="551" t="e">
        <f t="array" ref="BK424">bdRateExtend($G424:$G427,L424:L427,$AC424:$AC427,AH424:AH427)</f>
        <v>#VALUE!</v>
      </c>
      <c r="BL424" s="551" t="e">
        <f t="array" ref="BL424">bdRateExtend($G424:$G429,L424:L429,$AC424:$AC429,AH424:AH429)</f>
        <v>#VALUE!</v>
      </c>
      <c r="BM424" s="551" t="e">
        <f t="array" ref="BM424">bdRateExtend($G424:$G427,M424:M427,$AC424:$AC427,AI424:AI427)</f>
        <v>#VALUE!</v>
      </c>
      <c r="BN424" s="551" t="e">
        <f t="array" ref="BN424">bdRateExtend($G424:$G429,M424:M429,$AC424:$AC429,AI424:AI429)</f>
        <v>#VALUE!</v>
      </c>
      <c r="BO424" s="548" t="e">
        <f t="array" ref="BO424">bdRateExtend($G424:$G427,N424:N427,$AC424:$AC427,AJ424:AJ427,"None", FALSE,1)</f>
        <v>#VALUE!</v>
      </c>
      <c r="BP424" s="585" t="e">
        <f t="array" ref="BP424">bdRateExtend($G424:$G429,N424:N429,$AC424:$AC429,AJ424:AJ429,"None", FALSE,1)</f>
        <v>#VALUE!</v>
      </c>
      <c r="BQ424" s="548" t="e">
        <f t="array" ref="BQ424">bdRateExtend($G424:$G427,O424:O427,$AC424:$AC427,AK424:AK427,"None", FALSE,1)</f>
        <v>#VALUE!</v>
      </c>
      <c r="BR424" s="585" t="e">
        <f t="array" ref="BR424">bdRateExtend($G424:$G429,O424:O429,$AC424:$AC429,AK424:AK429,"None", FALSE,1)</f>
        <v>#VALUE!</v>
      </c>
      <c r="BS424" s="551" t="e">
        <f t="array" ref="BS424">bdRateExtend($G424:$G427,P424:P427,$AC424:$AC427,AL424:AL427)</f>
        <v>#VALUE!</v>
      </c>
      <c r="BT424" s="551" t="e">
        <f t="array" ref="BT424">bdRateExtend($G424:$G429,P424:P429,$AC424:$AC429,AL424:AL429)</f>
        <v>#VALUE!</v>
      </c>
      <c r="BU424" s="551" t="e">
        <f t="array" ref="BU424">bdRateExtend($G424:$G427,Q424:Q427,$AC424:$AC427,AM424:AM427)</f>
        <v>#VALUE!</v>
      </c>
      <c r="BV424" s="551" t="e">
        <f t="array" ref="BV424">bdRateExtend($G424:$G429,Q424:Q429,$AC424:$AC429,AM424:AM429)</f>
        <v>#VALUE!</v>
      </c>
      <c r="BW424" s="551" t="e">
        <f t="array" ref="BW424">bdRateExtend($G424:$G427,R424:R427,$AC424:$AC427,AN424:AN427)</f>
        <v>#VALUE!</v>
      </c>
      <c r="BX424" s="551" t="e">
        <f t="array" ref="BX424">bdRateExtend($G424:$G429,R424:R429,$AC424:$AC429,AN424:AN429)</f>
        <v>#VALUE!</v>
      </c>
      <c r="BY424" s="551" t="e">
        <f t="array" ref="BY424">bdRateExtend($G424:$G429,S424:S429,$AC424:$AC429,AO424:AO429)</f>
        <v>#VALUE!</v>
      </c>
      <c r="BZ424" s="555" t="e">
        <f t="array" ref="BZ424">bdRateExtend($G424:$G429,T424:T429,$AC424:$AC429,AP424:AP429)</f>
        <v>#VALUE!</v>
      </c>
      <c r="CA424" s="555" t="e">
        <f t="array" ref="CA424">bdRateExtend($G424:$G429,U424:U429,$AC424:$AC429,AQ424:AQ429)</f>
        <v>#VALUE!</v>
      </c>
      <c r="CB424" s="575" t="e">
        <f>(Summary!$C$108*BX424+Summary!$C$109*BY424+Summary!$C$110*BZ424)/Summary!$C$111</f>
        <v>#VALUE!</v>
      </c>
      <c r="CC424" s="561" t="e">
        <f t="array" ref="CC424">bdCAMBIExtend($G424:$G427,V424:V427,$AC424:$AC427,AR424:AR427)</f>
        <v>#VALUE!</v>
      </c>
      <c r="CD424" s="561" t="e">
        <f t="array" ref="CD424">bdCAMBIExtend($G424:$G429,V424:V429,$AC424:$AC429,AR424:AR429)</f>
        <v>#VALUE!</v>
      </c>
      <c r="CE424" s="547">
        <f t="array" ref="CE424">testVMAFRange($G424:$G427,N424:N427,$AC424:$AC427,AJ424:AJ427)</f>
        <v>0</v>
      </c>
      <c r="CF424" s="543">
        <f t="array" ref="CF424">testVMAFRange($G424:$G429,N424:N429,$AC424:$AC429,AJ424:AJ429)</f>
        <v>0</v>
      </c>
      <c r="CG424" s="547">
        <f t="array" ref="CG424">testVMAFRange($G424:$G427,O424:O427,$AC424:$AC427,AK424:AK427)</f>
        <v>0</v>
      </c>
      <c r="CH424" s="543">
        <f t="array" ref="CH424">testVMAFRange($G424:$G429,O424:O429,$AC424:$AC429,AK424:AK429)</f>
        <v>0</v>
      </c>
    </row>
    <row r="425" spans="1:86" ht="17" hidden="1" customHeight="1" x14ac:dyDescent="0.2">
      <c r="A425" s="485"/>
      <c r="B425" s="566"/>
      <c r="C425" s="485"/>
      <c r="D425" s="590"/>
      <c r="E425" s="558"/>
      <c r="F425" s="239">
        <v>110</v>
      </c>
      <c r="G425" s="294">
        <f>'Anchor-AI'!L423</f>
        <v>0</v>
      </c>
      <c r="H425" s="295">
        <f>'Anchor-AI'!M423</f>
        <v>0</v>
      </c>
      <c r="I425" s="295">
        <f>'Anchor-AI'!N423</f>
        <v>0</v>
      </c>
      <c r="J425" s="295">
        <f>'Anchor-AI'!O423</f>
        <v>0</v>
      </c>
      <c r="K425" s="295">
        <f>(Summary!$C$63*H425+Summary!$C$64*I425+Summary!$C$65*J425)/Summary!$C$66</f>
        <v>0</v>
      </c>
      <c r="L425" s="295">
        <f>'Anchor-AI'!P423</f>
        <v>0</v>
      </c>
      <c r="M425" s="295">
        <f>'Anchor-AI'!Q423</f>
        <v>0</v>
      </c>
      <c r="N425" s="295">
        <f>'Anchor-AI'!R423</f>
        <v>0</v>
      </c>
      <c r="O425" s="295">
        <f>'Anchor-AI'!S423</f>
        <v>0</v>
      </c>
      <c r="P425" s="295">
        <f>'Anchor-AI'!T423</f>
        <v>0</v>
      </c>
      <c r="Q425" s="295">
        <f>'Anchor-AI'!U423</f>
        <v>0</v>
      </c>
      <c r="R425" s="295">
        <f>'Anchor-AI'!V423</f>
        <v>0</v>
      </c>
      <c r="S425" s="295">
        <f>'Anchor-AI'!W423</f>
        <v>0</v>
      </c>
      <c r="T425" s="295">
        <f>'Anchor-AI'!X423</f>
        <v>0</v>
      </c>
      <c r="U425" s="295">
        <f>10*LOG10(1/((Summary!$C$80/10^(R425/10)+Summary!$C$81/10^(S425/10)+Summary!$C$82/10^(T425/10))/Summary!$C$83))</f>
        <v>0</v>
      </c>
      <c r="V425" s="295">
        <f>'Anchor-AI'!Y423</f>
        <v>0</v>
      </c>
      <c r="W425" s="295">
        <f>'Anchor-AI'!Z423</f>
        <v>0</v>
      </c>
      <c r="X425" s="295">
        <f>'Anchor-AI'!AA423</f>
        <v>0</v>
      </c>
      <c r="Y425" s="357">
        <f>'Anchor-AI'!AB423</f>
        <v>0</v>
      </c>
      <c r="Z425" s="357">
        <f>'Anchor-AI'!AC423</f>
        <v>0</v>
      </c>
      <c r="AA425" s="296">
        <f t="shared" si="36"/>
        <v>0</v>
      </c>
      <c r="AC425" s="170">
        <f>'Test-AI'!L423</f>
        <v>0</v>
      </c>
      <c r="AD425" s="167">
        <f>'Test-AI'!M423</f>
        <v>0</v>
      </c>
      <c r="AE425" s="167">
        <f>'Test-AI'!N423</f>
        <v>0</v>
      </c>
      <c r="AF425" s="167">
        <f>'Test-AI'!O423</f>
        <v>0</v>
      </c>
      <c r="AG425" s="167">
        <f>(Summary!$C$63*AD425+Summary!$C$64*AE425+Summary!$C$65*AF425)/Summary!$C$66</f>
        <v>0</v>
      </c>
      <c r="AH425" s="167">
        <f>'Test-AI'!P423</f>
        <v>0</v>
      </c>
      <c r="AI425" s="167">
        <f>'Test-AI'!Q423</f>
        <v>0</v>
      </c>
      <c r="AJ425" s="167">
        <f>'Test-AI'!R423</f>
        <v>0</v>
      </c>
      <c r="AK425" s="167">
        <f>'Test-AI'!S423</f>
        <v>0</v>
      </c>
      <c r="AL425" s="167">
        <f>'Test-AI'!T423</f>
        <v>0</v>
      </c>
      <c r="AM425" s="167">
        <f>'Test-AI'!U423</f>
        <v>0</v>
      </c>
      <c r="AN425" s="167">
        <f>'Test-AI'!V423</f>
        <v>0</v>
      </c>
      <c r="AO425" s="167">
        <f>'Test-AI'!W423</f>
        <v>0</v>
      </c>
      <c r="AP425" s="167">
        <f>'Test-AI'!X423</f>
        <v>0</v>
      </c>
      <c r="AQ425" s="167">
        <f>10*LOG10(1/((Summary!$C$80/10^(AN425/10)+Summary!$C$81/10^(AO425/10)+Summary!$C$82/10^(AP425/10))/Summary!$C$83))</f>
        <v>0</v>
      </c>
      <c r="AR425" s="167">
        <f>'Test-AI'!Y423</f>
        <v>0</v>
      </c>
      <c r="AS425" s="167">
        <f>'Test-AI'!Z423</f>
        <v>0</v>
      </c>
      <c r="AT425" s="295">
        <f>'Test-AI'!AA423</f>
        <v>0</v>
      </c>
      <c r="AU425" s="357">
        <f>'Test-AI'!AB423</f>
        <v>0</v>
      </c>
      <c r="AV425" s="357">
        <f>'Test-AI'!AC423</f>
        <v>0</v>
      </c>
      <c r="AW425" s="296">
        <f t="shared" si="37"/>
        <v>0</v>
      </c>
      <c r="AX425" s="297" t="e">
        <f t="shared" si="38"/>
        <v>#DIV/0!</v>
      </c>
      <c r="AY425" s="298" t="e">
        <f t="shared" si="39"/>
        <v>#DIV/0!</v>
      </c>
      <c r="AZ425" s="297" t="e">
        <f t="shared" si="40"/>
        <v>#DIV/0!</v>
      </c>
      <c r="BA425" s="345" t="e">
        <f t="shared" si="41"/>
        <v>#DIV/0!</v>
      </c>
      <c r="BB425" s="75"/>
      <c r="BC425" s="75"/>
      <c r="BD425" s="565"/>
      <c r="BE425" s="550"/>
      <c r="BF425" s="552"/>
      <c r="BG425" s="552"/>
      <c r="BH425" s="552"/>
      <c r="BI425" s="552"/>
      <c r="BJ425" s="552"/>
      <c r="BK425" s="553"/>
      <c r="BL425" s="552"/>
      <c r="BM425" s="553"/>
      <c r="BN425" s="552"/>
      <c r="BO425" s="546"/>
      <c r="BP425" s="541"/>
      <c r="BQ425" s="546"/>
      <c r="BR425" s="541"/>
      <c r="BS425" s="553"/>
      <c r="BT425" s="552"/>
      <c r="BU425" s="553"/>
      <c r="BV425" s="552"/>
      <c r="BW425" s="553"/>
      <c r="BX425" s="552"/>
      <c r="BY425" s="552"/>
      <c r="BZ425" s="541"/>
      <c r="CA425" s="541"/>
      <c r="CB425" s="552"/>
      <c r="CC425" s="553"/>
      <c r="CD425" s="552"/>
      <c r="CE425" s="546"/>
      <c r="CF425" s="541"/>
      <c r="CG425" s="546"/>
      <c r="CH425" s="541"/>
    </row>
    <row r="426" spans="1:86" ht="17" hidden="1" customHeight="1" x14ac:dyDescent="0.2">
      <c r="A426" s="485"/>
      <c r="B426" s="566"/>
      <c r="C426" s="485"/>
      <c r="D426" s="590"/>
      <c r="E426" s="558"/>
      <c r="F426" s="239">
        <v>135</v>
      </c>
      <c r="G426" s="294">
        <f>'Anchor-AI'!L424</f>
        <v>0</v>
      </c>
      <c r="H426" s="295">
        <f>'Anchor-AI'!M424</f>
        <v>0</v>
      </c>
      <c r="I426" s="295">
        <f>'Anchor-AI'!N424</f>
        <v>0</v>
      </c>
      <c r="J426" s="295">
        <f>'Anchor-AI'!O424</f>
        <v>0</v>
      </c>
      <c r="K426" s="295">
        <f>(Summary!$C$63*H426+Summary!$C$64*I426+Summary!$C$65*J426)/Summary!$C$66</f>
        <v>0</v>
      </c>
      <c r="L426" s="295">
        <f>'Anchor-AI'!P424</f>
        <v>0</v>
      </c>
      <c r="M426" s="295">
        <f>'Anchor-AI'!Q424</f>
        <v>0</v>
      </c>
      <c r="N426" s="295">
        <f>'Anchor-AI'!R424</f>
        <v>0</v>
      </c>
      <c r="O426" s="295">
        <f>'Anchor-AI'!S424</f>
        <v>0</v>
      </c>
      <c r="P426" s="295">
        <f>'Anchor-AI'!T424</f>
        <v>0</v>
      </c>
      <c r="Q426" s="295">
        <f>'Anchor-AI'!U424</f>
        <v>0</v>
      </c>
      <c r="R426" s="295">
        <f>'Anchor-AI'!V424</f>
        <v>0</v>
      </c>
      <c r="S426" s="295">
        <f>'Anchor-AI'!W424</f>
        <v>0</v>
      </c>
      <c r="T426" s="295">
        <f>'Anchor-AI'!X424</f>
        <v>0</v>
      </c>
      <c r="U426" s="295">
        <f>10*LOG10(1/((Summary!$C$80/10^(R426/10)+Summary!$C$81/10^(S426/10)+Summary!$C$82/10^(T426/10))/Summary!$C$83))</f>
        <v>0</v>
      </c>
      <c r="V426" s="295">
        <f>'Anchor-AI'!Y424</f>
        <v>0</v>
      </c>
      <c r="W426" s="295">
        <f>'Anchor-AI'!Z424</f>
        <v>0</v>
      </c>
      <c r="X426" s="295">
        <f>'Anchor-AI'!AA424</f>
        <v>0</v>
      </c>
      <c r="Y426" s="357">
        <f>'Anchor-AI'!AB424</f>
        <v>0</v>
      </c>
      <c r="Z426" s="357">
        <f>'Anchor-AI'!AC424</f>
        <v>0</v>
      </c>
      <c r="AA426" s="296">
        <f t="shared" si="36"/>
        <v>0</v>
      </c>
      <c r="AC426" s="170">
        <f>'Test-AI'!L424</f>
        <v>0</v>
      </c>
      <c r="AD426" s="167">
        <f>'Test-AI'!M424</f>
        <v>0</v>
      </c>
      <c r="AE426" s="167">
        <f>'Test-AI'!N424</f>
        <v>0</v>
      </c>
      <c r="AF426" s="167">
        <f>'Test-AI'!O424</f>
        <v>0</v>
      </c>
      <c r="AG426" s="167">
        <f>(Summary!$C$63*AD426+Summary!$C$64*AE426+Summary!$C$65*AF426)/Summary!$C$66</f>
        <v>0</v>
      </c>
      <c r="AH426" s="167">
        <f>'Test-AI'!P424</f>
        <v>0</v>
      </c>
      <c r="AI426" s="167">
        <f>'Test-AI'!Q424</f>
        <v>0</v>
      </c>
      <c r="AJ426" s="167">
        <f>'Test-AI'!R424</f>
        <v>0</v>
      </c>
      <c r="AK426" s="167">
        <f>'Test-AI'!S424</f>
        <v>0</v>
      </c>
      <c r="AL426" s="167">
        <f>'Test-AI'!T424</f>
        <v>0</v>
      </c>
      <c r="AM426" s="167">
        <f>'Test-AI'!U424</f>
        <v>0</v>
      </c>
      <c r="AN426" s="167">
        <f>'Test-AI'!V424</f>
        <v>0</v>
      </c>
      <c r="AO426" s="167">
        <f>'Test-AI'!W424</f>
        <v>0</v>
      </c>
      <c r="AP426" s="167">
        <f>'Test-AI'!X424</f>
        <v>0</v>
      </c>
      <c r="AQ426" s="167">
        <f>10*LOG10(1/((Summary!$C$80/10^(AN426/10)+Summary!$C$81/10^(AO426/10)+Summary!$C$82/10^(AP426/10))/Summary!$C$83))</f>
        <v>0</v>
      </c>
      <c r="AR426" s="167">
        <f>'Test-AI'!Y424</f>
        <v>0</v>
      </c>
      <c r="AS426" s="167">
        <f>'Test-AI'!Z424</f>
        <v>0</v>
      </c>
      <c r="AT426" s="295">
        <f>'Test-AI'!AA424</f>
        <v>0</v>
      </c>
      <c r="AU426" s="357">
        <f>'Test-AI'!AB424</f>
        <v>0</v>
      </c>
      <c r="AV426" s="357">
        <f>'Test-AI'!AC424</f>
        <v>0</v>
      </c>
      <c r="AW426" s="296">
        <f t="shared" si="37"/>
        <v>0</v>
      </c>
      <c r="AX426" s="297" t="e">
        <f t="shared" si="38"/>
        <v>#DIV/0!</v>
      </c>
      <c r="AY426" s="298" t="e">
        <f t="shared" si="39"/>
        <v>#DIV/0!</v>
      </c>
      <c r="AZ426" s="297" t="e">
        <f t="shared" si="40"/>
        <v>#DIV/0!</v>
      </c>
      <c r="BA426" s="345" t="e">
        <f t="shared" si="41"/>
        <v>#DIV/0!</v>
      </c>
      <c r="BB426" s="75"/>
      <c r="BC426" s="75"/>
      <c r="BD426" s="573" t="s">
        <v>147</v>
      </c>
      <c r="BE426" s="549" t="e">
        <f t="array" ref="BE426">bdRateExtend($G425:$G428,H425:H428,$AC425:$AC428,AD425:AD428)</f>
        <v>#VALUE!</v>
      </c>
      <c r="BF426" s="552"/>
      <c r="BG426" s="552"/>
      <c r="BH426" s="552"/>
      <c r="BI426" s="552"/>
      <c r="BJ426" s="552"/>
      <c r="BK426" s="551" t="e">
        <f t="array" ref="BK426">bdRateExtend($G425:$G428,L425:L428,$AC425:$AC428,AH425:AH428)</f>
        <v>#VALUE!</v>
      </c>
      <c r="BL426" s="552"/>
      <c r="BM426" s="551" t="e">
        <f t="array" ref="BM426">bdRateExtend($G425:$G428,M425:M428,$AC425:$AC428,AI425:AI428)</f>
        <v>#VALUE!</v>
      </c>
      <c r="BN426" s="552"/>
      <c r="BO426" s="545" t="e">
        <f t="array" ref="BO426">bdRateExtend($G425:$G428,N425:N428,$AC425:$AC428,AJ425:AJ428,"None", FALSE,1)</f>
        <v>#VALUE!</v>
      </c>
      <c r="BP426" s="541"/>
      <c r="BQ426" s="545" t="e">
        <f t="array" ref="BQ426">bdRateExtend($G425:$G428,O425:O428,$AC425:$AC428,AK425:AK428,"None", FALSE,1)</f>
        <v>#VALUE!</v>
      </c>
      <c r="BR426" s="541"/>
      <c r="BS426" s="551" t="e">
        <f t="array" ref="BS426">bdRateExtend($G425:$G428,P425:P428,$AC425:$AC428,AL425:AL428)</f>
        <v>#VALUE!</v>
      </c>
      <c r="BT426" s="552"/>
      <c r="BU426" s="551" t="e">
        <f t="array" ref="BU426">bdRateExtend($G425:$G428,Q425:Q428,$AC425:$AC428,AM425:AM428)</f>
        <v>#VALUE!</v>
      </c>
      <c r="BV426" s="552"/>
      <c r="BW426" s="551" t="e">
        <f t="array" ref="BW426">bdRateExtend($G425:$G428,R425:R428,$AC425:$AC428,AN425:AN428)</f>
        <v>#VALUE!</v>
      </c>
      <c r="BX426" s="552"/>
      <c r="BY426" s="552"/>
      <c r="BZ426" s="541"/>
      <c r="CA426" s="541"/>
      <c r="CB426" s="552"/>
      <c r="CC426" s="561" t="e">
        <f t="array" ref="CC426">bdCAMBIExtend($G425:$G428,V425:V428,$AC425:$AC428,AR425:AR428)</f>
        <v>#VALUE!</v>
      </c>
      <c r="CD426" s="552"/>
      <c r="CE426" s="554">
        <f t="array" ref="CE426">testVMAFRange($G425:$G428,N425:N428,$AC425:$AC428,AJ425:AJ428)</f>
        <v>0</v>
      </c>
      <c r="CF426" s="541"/>
      <c r="CG426" s="554">
        <f t="array" ref="CG426">testVMAFRange($G425:$G428,O425:O428,$AC425:$AC428,AK425:AK428)</f>
        <v>0</v>
      </c>
      <c r="CH426" s="541"/>
    </row>
    <row r="427" spans="1:86" ht="17" hidden="1" customHeight="1" x14ac:dyDescent="0.2">
      <c r="A427" s="485"/>
      <c r="B427" s="566"/>
      <c r="C427" s="485"/>
      <c r="D427" s="590"/>
      <c r="E427" s="558"/>
      <c r="F427" s="239">
        <v>160</v>
      </c>
      <c r="G427" s="294">
        <f>'Anchor-AI'!L425</f>
        <v>0</v>
      </c>
      <c r="H427" s="295">
        <f>'Anchor-AI'!M425</f>
        <v>0</v>
      </c>
      <c r="I427" s="295">
        <f>'Anchor-AI'!N425</f>
        <v>0</v>
      </c>
      <c r="J427" s="295">
        <f>'Anchor-AI'!O425</f>
        <v>0</v>
      </c>
      <c r="K427" s="295">
        <f>(Summary!$C$63*H427+Summary!$C$64*I427+Summary!$C$65*J427)/Summary!$C$66</f>
        <v>0</v>
      </c>
      <c r="L427" s="295">
        <f>'Anchor-AI'!P425</f>
        <v>0</v>
      </c>
      <c r="M427" s="295">
        <f>'Anchor-AI'!Q425</f>
        <v>0</v>
      </c>
      <c r="N427" s="295">
        <f>'Anchor-AI'!R425</f>
        <v>0</v>
      </c>
      <c r="O427" s="295">
        <f>'Anchor-AI'!S425</f>
        <v>0</v>
      </c>
      <c r="P427" s="295">
        <f>'Anchor-AI'!T425</f>
        <v>0</v>
      </c>
      <c r="Q427" s="295">
        <f>'Anchor-AI'!U425</f>
        <v>0</v>
      </c>
      <c r="R427" s="295">
        <f>'Anchor-AI'!V425</f>
        <v>0</v>
      </c>
      <c r="S427" s="295">
        <f>'Anchor-AI'!W425</f>
        <v>0</v>
      </c>
      <c r="T427" s="295">
        <f>'Anchor-AI'!X425</f>
        <v>0</v>
      </c>
      <c r="U427" s="295">
        <f>10*LOG10(1/((Summary!$C$80/10^(R427/10)+Summary!$C$81/10^(S427/10)+Summary!$C$82/10^(T427/10))/Summary!$C$83))</f>
        <v>0</v>
      </c>
      <c r="V427" s="295">
        <f>'Anchor-AI'!Y425</f>
        <v>0</v>
      </c>
      <c r="W427" s="295">
        <f>'Anchor-AI'!Z425</f>
        <v>0</v>
      </c>
      <c r="X427" s="295">
        <f>'Anchor-AI'!AA425</f>
        <v>0</v>
      </c>
      <c r="Y427" s="357">
        <f>'Anchor-AI'!AB425</f>
        <v>0</v>
      </c>
      <c r="Z427" s="357">
        <f>'Anchor-AI'!AC425</f>
        <v>0</v>
      </c>
      <c r="AA427" s="296">
        <f t="shared" si="36"/>
        <v>0</v>
      </c>
      <c r="AC427" s="170">
        <f>'Test-AI'!L425</f>
        <v>0</v>
      </c>
      <c r="AD427" s="167">
        <f>'Test-AI'!M425</f>
        <v>0</v>
      </c>
      <c r="AE427" s="167">
        <f>'Test-AI'!N425</f>
        <v>0</v>
      </c>
      <c r="AF427" s="167">
        <f>'Test-AI'!O425</f>
        <v>0</v>
      </c>
      <c r="AG427" s="167">
        <f>(Summary!$C$63*AD427+Summary!$C$64*AE427+Summary!$C$65*AF427)/Summary!$C$66</f>
        <v>0</v>
      </c>
      <c r="AH427" s="167">
        <f>'Test-AI'!P425</f>
        <v>0</v>
      </c>
      <c r="AI427" s="167">
        <f>'Test-AI'!Q425</f>
        <v>0</v>
      </c>
      <c r="AJ427" s="167">
        <f>'Test-AI'!R425</f>
        <v>0</v>
      </c>
      <c r="AK427" s="167">
        <f>'Test-AI'!S425</f>
        <v>0</v>
      </c>
      <c r="AL427" s="167">
        <f>'Test-AI'!T425</f>
        <v>0</v>
      </c>
      <c r="AM427" s="167">
        <f>'Test-AI'!U425</f>
        <v>0</v>
      </c>
      <c r="AN427" s="167">
        <f>'Test-AI'!V425</f>
        <v>0</v>
      </c>
      <c r="AO427" s="167">
        <f>'Test-AI'!W425</f>
        <v>0</v>
      </c>
      <c r="AP427" s="167">
        <f>'Test-AI'!X425</f>
        <v>0</v>
      </c>
      <c r="AQ427" s="167">
        <f>10*LOG10(1/((Summary!$C$80/10^(AN427/10)+Summary!$C$81/10^(AO427/10)+Summary!$C$82/10^(AP427/10))/Summary!$C$83))</f>
        <v>0</v>
      </c>
      <c r="AR427" s="167">
        <f>'Test-AI'!Y425</f>
        <v>0</v>
      </c>
      <c r="AS427" s="167">
        <f>'Test-AI'!Z425</f>
        <v>0</v>
      </c>
      <c r="AT427" s="295">
        <f>'Test-AI'!AA425</f>
        <v>0</v>
      </c>
      <c r="AU427" s="357">
        <f>'Test-AI'!AB425</f>
        <v>0</v>
      </c>
      <c r="AV427" s="357">
        <f>'Test-AI'!AC425</f>
        <v>0</v>
      </c>
      <c r="AW427" s="296">
        <f t="shared" si="37"/>
        <v>0</v>
      </c>
      <c r="AX427" s="297" t="e">
        <f t="shared" si="38"/>
        <v>#DIV/0!</v>
      </c>
      <c r="AY427" s="298" t="e">
        <f t="shared" si="39"/>
        <v>#DIV/0!</v>
      </c>
      <c r="AZ427" s="297" t="e">
        <f t="shared" si="40"/>
        <v>#DIV/0!</v>
      </c>
      <c r="BA427" s="345" t="e">
        <f t="shared" si="41"/>
        <v>#DIV/0!</v>
      </c>
      <c r="BB427" s="75"/>
      <c r="BC427" s="75"/>
      <c r="BD427" s="565"/>
      <c r="BE427" s="550"/>
      <c r="BF427" s="552"/>
      <c r="BG427" s="552"/>
      <c r="BH427" s="552"/>
      <c r="BI427" s="552"/>
      <c r="BJ427" s="552"/>
      <c r="BK427" s="553"/>
      <c r="BL427" s="552"/>
      <c r="BM427" s="553"/>
      <c r="BN427" s="552"/>
      <c r="BO427" s="546"/>
      <c r="BP427" s="541"/>
      <c r="BQ427" s="546"/>
      <c r="BR427" s="541"/>
      <c r="BS427" s="553"/>
      <c r="BT427" s="552"/>
      <c r="BU427" s="553"/>
      <c r="BV427" s="552"/>
      <c r="BW427" s="553"/>
      <c r="BX427" s="552"/>
      <c r="BY427" s="552"/>
      <c r="BZ427" s="541"/>
      <c r="CA427" s="541"/>
      <c r="CB427" s="552"/>
      <c r="CC427" s="553"/>
      <c r="CD427" s="552"/>
      <c r="CE427" s="546"/>
      <c r="CF427" s="541"/>
      <c r="CG427" s="546"/>
      <c r="CH427" s="541"/>
    </row>
    <row r="428" spans="1:86" ht="17" hidden="1" customHeight="1" thickBot="1" x14ac:dyDescent="0.25">
      <c r="A428" s="485"/>
      <c r="B428" s="566"/>
      <c r="C428" s="485"/>
      <c r="D428" s="590"/>
      <c r="E428" s="558"/>
      <c r="F428" s="239">
        <v>185</v>
      </c>
      <c r="G428" s="294">
        <f>'Anchor-AI'!L426</f>
        <v>0</v>
      </c>
      <c r="H428" s="295">
        <f>'Anchor-AI'!M426</f>
        <v>0</v>
      </c>
      <c r="I428" s="295">
        <f>'Anchor-AI'!N426</f>
        <v>0</v>
      </c>
      <c r="J428" s="295">
        <f>'Anchor-AI'!O426</f>
        <v>0</v>
      </c>
      <c r="K428" s="295">
        <f>(Summary!$C$63*H428+Summary!$C$64*I428+Summary!$C$65*J428)/Summary!$C$66</f>
        <v>0</v>
      </c>
      <c r="L428" s="295">
        <f>'Anchor-AI'!P426</f>
        <v>0</v>
      </c>
      <c r="M428" s="295">
        <f>'Anchor-AI'!Q426</f>
        <v>0</v>
      </c>
      <c r="N428" s="295">
        <f>'Anchor-AI'!R426</f>
        <v>0</v>
      </c>
      <c r="O428" s="295">
        <f>'Anchor-AI'!S426</f>
        <v>0</v>
      </c>
      <c r="P428" s="295">
        <f>'Anchor-AI'!T426</f>
        <v>0</v>
      </c>
      <c r="Q428" s="295">
        <f>'Anchor-AI'!U426</f>
        <v>0</v>
      </c>
      <c r="R428" s="295">
        <f>'Anchor-AI'!V426</f>
        <v>0</v>
      </c>
      <c r="S428" s="295">
        <f>'Anchor-AI'!W426</f>
        <v>0</v>
      </c>
      <c r="T428" s="295">
        <f>'Anchor-AI'!X426</f>
        <v>0</v>
      </c>
      <c r="U428" s="295">
        <f>10*LOG10(1/((Summary!$C$80/10^(R428/10)+Summary!$C$81/10^(S428/10)+Summary!$C$82/10^(T428/10))/Summary!$C$83))</f>
        <v>0</v>
      </c>
      <c r="V428" s="295">
        <f>'Anchor-AI'!Y426</f>
        <v>0</v>
      </c>
      <c r="W428" s="295">
        <f>'Anchor-AI'!Z426</f>
        <v>0</v>
      </c>
      <c r="X428" s="295">
        <f>'Anchor-AI'!AA426</f>
        <v>0</v>
      </c>
      <c r="Y428" s="357">
        <f>'Anchor-AI'!AB426</f>
        <v>0</v>
      </c>
      <c r="Z428" s="357">
        <f>'Anchor-AI'!AC426</f>
        <v>0</v>
      </c>
      <c r="AA428" s="296">
        <f t="shared" si="36"/>
        <v>0</v>
      </c>
      <c r="AC428" s="170">
        <f>'Test-AI'!L426</f>
        <v>0</v>
      </c>
      <c r="AD428" s="167">
        <f>'Test-AI'!M426</f>
        <v>0</v>
      </c>
      <c r="AE428" s="167">
        <f>'Test-AI'!N426</f>
        <v>0</v>
      </c>
      <c r="AF428" s="167">
        <f>'Test-AI'!O426</f>
        <v>0</v>
      </c>
      <c r="AG428" s="167">
        <f>(Summary!$C$63*AD428+Summary!$C$64*AE428+Summary!$C$65*AF428)/Summary!$C$66</f>
        <v>0</v>
      </c>
      <c r="AH428" s="167">
        <f>'Test-AI'!P426</f>
        <v>0</v>
      </c>
      <c r="AI428" s="167">
        <f>'Test-AI'!Q426</f>
        <v>0</v>
      </c>
      <c r="AJ428" s="167">
        <f>'Test-AI'!R426</f>
        <v>0</v>
      </c>
      <c r="AK428" s="167">
        <f>'Test-AI'!S426</f>
        <v>0</v>
      </c>
      <c r="AL428" s="167">
        <f>'Test-AI'!T426</f>
        <v>0</v>
      </c>
      <c r="AM428" s="167">
        <f>'Test-AI'!U426</f>
        <v>0</v>
      </c>
      <c r="AN428" s="167">
        <f>'Test-AI'!V426</f>
        <v>0</v>
      </c>
      <c r="AO428" s="167">
        <f>'Test-AI'!W426</f>
        <v>0</v>
      </c>
      <c r="AP428" s="167">
        <f>'Test-AI'!X426</f>
        <v>0</v>
      </c>
      <c r="AQ428" s="167">
        <f>10*LOG10(1/((Summary!$C$80/10^(AN428/10)+Summary!$C$81/10^(AO428/10)+Summary!$C$82/10^(AP428/10))/Summary!$C$83))</f>
        <v>0</v>
      </c>
      <c r="AR428" s="167">
        <f>'Test-AI'!Y426</f>
        <v>0</v>
      </c>
      <c r="AS428" s="167">
        <f>'Test-AI'!Z426</f>
        <v>0</v>
      </c>
      <c r="AT428" s="295">
        <f>'Test-AI'!AA426</f>
        <v>0</v>
      </c>
      <c r="AU428" s="357">
        <f>'Test-AI'!AB426</f>
        <v>0</v>
      </c>
      <c r="AV428" s="357">
        <f>'Test-AI'!AC426</f>
        <v>0</v>
      </c>
      <c r="AW428" s="296">
        <f t="shared" si="37"/>
        <v>0</v>
      </c>
      <c r="AX428" s="297" t="e">
        <f t="shared" si="38"/>
        <v>#DIV/0!</v>
      </c>
      <c r="AY428" s="298" t="e">
        <f t="shared" si="39"/>
        <v>#DIV/0!</v>
      </c>
      <c r="AZ428" s="297" t="e">
        <f t="shared" si="40"/>
        <v>#DIV/0!</v>
      </c>
      <c r="BA428" s="345" t="e">
        <f t="shared" si="41"/>
        <v>#DIV/0!</v>
      </c>
      <c r="BB428" s="75"/>
      <c r="BC428" s="75"/>
      <c r="BD428" s="574" t="s">
        <v>46</v>
      </c>
      <c r="BE428" s="549" t="e">
        <f t="array" ref="BE428">bdRateExtend($G426:$G429,H426:H429,$AC426:$AC429,AD426:AD429)</f>
        <v>#VALUE!</v>
      </c>
      <c r="BF428" s="552"/>
      <c r="BG428" s="552"/>
      <c r="BH428" s="552"/>
      <c r="BI428" s="552"/>
      <c r="BJ428" s="552"/>
      <c r="BK428" s="551" t="e">
        <f t="array" ref="BK428">bdRateExtend($G426:$G429,L426:L429,$AC426:$AC429,AH426:AH429)</f>
        <v>#VALUE!</v>
      </c>
      <c r="BL428" s="552"/>
      <c r="BM428" s="551" t="e">
        <f t="array" ref="BM428">bdRateExtend($G426:$G429,M426:M429,$AC426:$AC429,AI426:AI429)</f>
        <v>#VALUE!</v>
      </c>
      <c r="BN428" s="552"/>
      <c r="BO428" s="545" t="e">
        <f t="array" ref="BO428">bdRateExtend($G426:$G429,N426:N429,$AC426:$AC429,AJ426:AJ429,"None", FALSE,1)</f>
        <v>#VALUE!</v>
      </c>
      <c r="BP428" s="541"/>
      <c r="BQ428" s="545" t="e">
        <f t="array" ref="BQ428">bdRateExtend($G426:$G429,O426:O429,$AC426:$AC429,AK426:AK429,"None", FALSE,1)</f>
        <v>#VALUE!</v>
      </c>
      <c r="BR428" s="541"/>
      <c r="BS428" s="551" t="e">
        <f t="array" ref="BS428">bdRateExtend($G426:$G429,P426:P429,$AC426:$AC429,AL426:AL429)</f>
        <v>#VALUE!</v>
      </c>
      <c r="BT428" s="552"/>
      <c r="BU428" s="551" t="e">
        <f t="array" ref="BU428">bdRateExtend($G426:$G429,Q426:Q429,$AC426:$AC429,AM426:AM429)</f>
        <v>#VALUE!</v>
      </c>
      <c r="BV428" s="552"/>
      <c r="BW428" s="551" t="e">
        <f t="array" ref="BW428">bdRateExtend($G426:$G429,R426:R429,$AC426:$AC429,AN426:AN429)</f>
        <v>#VALUE!</v>
      </c>
      <c r="BX428" s="552"/>
      <c r="BY428" s="552"/>
      <c r="BZ428" s="541"/>
      <c r="CA428" s="541"/>
      <c r="CB428" s="552"/>
      <c r="CC428" s="561" t="e">
        <f t="array" ref="CC428">bdCAMBIExtend($G426:$G429,V426:V429,$AC426:$AC429,AR426:AR429)</f>
        <v>#VALUE!</v>
      </c>
      <c r="CD428" s="552"/>
      <c r="CE428" s="554">
        <f t="array" ref="CE428">testVMAFRange($G426:$G429,N426:N429,$AC426:$AC429,AJ426:AJ429)</f>
        <v>0</v>
      </c>
      <c r="CF428" s="541"/>
      <c r="CG428" s="554">
        <f t="array" ref="CG428">testVMAFRange($G426:$G429,O426:O429,$AC426:$AC429,AK426:AK429)</f>
        <v>0</v>
      </c>
      <c r="CH428" s="541"/>
    </row>
    <row r="429" spans="1:86" ht="17" hidden="1" customHeight="1" thickBot="1" x14ac:dyDescent="0.25">
      <c r="A429" s="485"/>
      <c r="B429" s="596"/>
      <c r="C429" s="486"/>
      <c r="D429" s="591"/>
      <c r="E429" s="559"/>
      <c r="F429" s="240">
        <v>210</v>
      </c>
      <c r="G429" s="299">
        <f>'Anchor-AI'!L427</f>
        <v>0</v>
      </c>
      <c r="H429" s="300">
        <f>'Anchor-AI'!M427</f>
        <v>0</v>
      </c>
      <c r="I429" s="300">
        <f>'Anchor-AI'!N427</f>
        <v>0</v>
      </c>
      <c r="J429" s="300">
        <f>'Anchor-AI'!O427</f>
        <v>0</v>
      </c>
      <c r="K429" s="295">
        <f>(Summary!$C$63*H429+Summary!$C$64*I429+Summary!$C$65*J429)/Summary!$C$66</f>
        <v>0</v>
      </c>
      <c r="L429" s="300">
        <f>'Anchor-AI'!P427</f>
        <v>0</v>
      </c>
      <c r="M429" s="300">
        <f>'Anchor-AI'!Q427</f>
        <v>0</v>
      </c>
      <c r="N429" s="300">
        <f>'Anchor-AI'!R427</f>
        <v>0</v>
      </c>
      <c r="O429" s="300">
        <f>'Anchor-AI'!S427</f>
        <v>0</v>
      </c>
      <c r="P429" s="300">
        <f>'Anchor-AI'!T427</f>
        <v>0</v>
      </c>
      <c r="Q429" s="300">
        <f>'Anchor-AI'!U427</f>
        <v>0</v>
      </c>
      <c r="R429" s="300">
        <f>'Anchor-AI'!V427</f>
        <v>0</v>
      </c>
      <c r="S429" s="300">
        <f>'Anchor-AI'!W427</f>
        <v>0</v>
      </c>
      <c r="T429" s="300">
        <f>'Anchor-AI'!X427</f>
        <v>0</v>
      </c>
      <c r="U429" s="300">
        <f>10*LOG10(1/((Summary!$C$80/10^(R429/10)+Summary!$C$81/10^(S429/10)+Summary!$C$82/10^(T429/10))/Summary!$C$83))</f>
        <v>0</v>
      </c>
      <c r="V429" s="300">
        <f>'Anchor-AI'!Y427</f>
        <v>0</v>
      </c>
      <c r="W429" s="300">
        <f>'Anchor-AI'!Z427</f>
        <v>0</v>
      </c>
      <c r="X429" s="300">
        <f>'Anchor-AI'!AA427</f>
        <v>0</v>
      </c>
      <c r="Y429" s="357">
        <f>'Anchor-AI'!AB427</f>
        <v>0</v>
      </c>
      <c r="Z429" s="357">
        <f>'Anchor-AI'!AC427</f>
        <v>0</v>
      </c>
      <c r="AA429" s="301">
        <f t="shared" si="36"/>
        <v>0</v>
      </c>
      <c r="AC429" s="171">
        <f>'Test-AI'!L427</f>
        <v>0</v>
      </c>
      <c r="AD429" s="168">
        <f>'Test-AI'!M427</f>
        <v>0</v>
      </c>
      <c r="AE429" s="168">
        <f>'Test-AI'!N427</f>
        <v>0</v>
      </c>
      <c r="AF429" s="168">
        <f>'Test-AI'!O427</f>
        <v>0</v>
      </c>
      <c r="AG429" s="168">
        <f>(Summary!$C$63*AD429+Summary!$C$64*AE429+Summary!$C$65*AF429)/Summary!$C$66</f>
        <v>0</v>
      </c>
      <c r="AH429" s="168">
        <f>'Test-AI'!P427</f>
        <v>0</v>
      </c>
      <c r="AI429" s="168">
        <f>'Test-AI'!Q427</f>
        <v>0</v>
      </c>
      <c r="AJ429" s="168">
        <f>'Test-AI'!R427</f>
        <v>0</v>
      </c>
      <c r="AK429" s="168">
        <f>'Test-AI'!S427</f>
        <v>0</v>
      </c>
      <c r="AL429" s="168">
        <f>'Test-AI'!T427</f>
        <v>0</v>
      </c>
      <c r="AM429" s="168">
        <f>'Test-AI'!U427</f>
        <v>0</v>
      </c>
      <c r="AN429" s="168">
        <f>'Test-AI'!V427</f>
        <v>0</v>
      </c>
      <c r="AO429" s="168">
        <f>'Test-AI'!W427</f>
        <v>0</v>
      </c>
      <c r="AP429" s="168">
        <f>'Test-AI'!X427</f>
        <v>0</v>
      </c>
      <c r="AQ429" s="168">
        <f>10*LOG10(1/((Summary!$C$80/10^(AN429/10)+Summary!$C$81/10^(AO429/10)+Summary!$C$82/10^(AP429/10))/Summary!$C$83))</f>
        <v>0</v>
      </c>
      <c r="AR429" s="168">
        <f>'Test-AI'!Y427</f>
        <v>0</v>
      </c>
      <c r="AS429" s="168">
        <f>'Test-AI'!Z427</f>
        <v>0</v>
      </c>
      <c r="AT429" s="300">
        <f>'Test-AI'!AA427</f>
        <v>0</v>
      </c>
      <c r="AU429" s="357">
        <f>'Test-AI'!AB427</f>
        <v>0</v>
      </c>
      <c r="AV429" s="357">
        <f>'Test-AI'!AC427</f>
        <v>0</v>
      </c>
      <c r="AW429" s="301">
        <f t="shared" si="37"/>
        <v>0</v>
      </c>
      <c r="AX429" s="302" t="e">
        <f t="shared" si="38"/>
        <v>#DIV/0!</v>
      </c>
      <c r="AY429" s="303" t="e">
        <f t="shared" si="39"/>
        <v>#DIV/0!</v>
      </c>
      <c r="AZ429" s="297" t="e">
        <f t="shared" si="40"/>
        <v>#DIV/0!</v>
      </c>
      <c r="BA429" s="345" t="e">
        <f t="shared" si="41"/>
        <v>#DIV/0!</v>
      </c>
      <c r="BB429" s="75"/>
      <c r="BC429" s="75"/>
      <c r="BD429" s="570"/>
      <c r="BE429" s="550"/>
      <c r="BF429" s="553"/>
      <c r="BG429" s="553"/>
      <c r="BH429" s="553"/>
      <c r="BI429" s="553"/>
      <c r="BJ429" s="553"/>
      <c r="BK429" s="553"/>
      <c r="BL429" s="553"/>
      <c r="BM429" s="553"/>
      <c r="BN429" s="553"/>
      <c r="BO429" s="546"/>
      <c r="BP429" s="544"/>
      <c r="BQ429" s="546"/>
      <c r="BR429" s="544"/>
      <c r="BS429" s="553"/>
      <c r="BT429" s="553"/>
      <c r="BU429" s="553"/>
      <c r="BV429" s="553"/>
      <c r="BW429" s="553"/>
      <c r="BX429" s="553"/>
      <c r="BY429" s="553"/>
      <c r="BZ429" s="544"/>
      <c r="CA429" s="544"/>
      <c r="CB429" s="553"/>
      <c r="CC429" s="553"/>
      <c r="CD429" s="553"/>
      <c r="CE429" s="546"/>
      <c r="CF429" s="544"/>
      <c r="CG429" s="546"/>
      <c r="CH429" s="544"/>
    </row>
    <row r="430" spans="1:86" ht="17" hidden="1" customHeight="1" thickBot="1" x14ac:dyDescent="0.25">
      <c r="A430" s="485"/>
      <c r="B430" s="595" t="s">
        <v>148</v>
      </c>
      <c r="C430" s="586" t="s">
        <v>104</v>
      </c>
      <c r="D430" s="589">
        <v>59.94</v>
      </c>
      <c r="E430" s="557">
        <v>10</v>
      </c>
      <c r="F430" s="238">
        <v>85</v>
      </c>
      <c r="G430" s="289">
        <f>'Anchor-AI'!L428</f>
        <v>0</v>
      </c>
      <c r="H430" s="290">
        <f>'Anchor-AI'!M428</f>
        <v>0</v>
      </c>
      <c r="I430" s="290">
        <f>'Anchor-AI'!N428</f>
        <v>0</v>
      </c>
      <c r="J430" s="290">
        <f>'Anchor-AI'!O428</f>
        <v>0</v>
      </c>
      <c r="K430" s="290">
        <f>(Summary!$C$63*H430+Summary!$C$64*I430+Summary!$C$65*J430)/Summary!$C$66</f>
        <v>0</v>
      </c>
      <c r="L430" s="290">
        <f>'Anchor-AI'!P428</f>
        <v>0</v>
      </c>
      <c r="M430" s="290">
        <f>'Anchor-AI'!Q428</f>
        <v>0</v>
      </c>
      <c r="N430" s="290">
        <f>'Anchor-AI'!R428</f>
        <v>0</v>
      </c>
      <c r="O430" s="290">
        <f>'Anchor-AI'!S428</f>
        <v>0</v>
      </c>
      <c r="P430" s="290">
        <f>'Anchor-AI'!T428</f>
        <v>0</v>
      </c>
      <c r="Q430" s="290">
        <f>'Anchor-AI'!U428</f>
        <v>0</v>
      </c>
      <c r="R430" s="290">
        <f>'Anchor-AI'!V428</f>
        <v>0</v>
      </c>
      <c r="S430" s="290">
        <f>'Anchor-AI'!W428</f>
        <v>0</v>
      </c>
      <c r="T430" s="290">
        <f>'Anchor-AI'!X428</f>
        <v>0</v>
      </c>
      <c r="U430" s="290">
        <f>10*LOG10(1/((Summary!$C$80/10^(R430/10)+Summary!$C$81/10^(S430/10)+Summary!$C$82/10^(T430/10))/Summary!$C$83))</f>
        <v>0</v>
      </c>
      <c r="V430" s="290">
        <f>'Anchor-AI'!Y428</f>
        <v>0</v>
      </c>
      <c r="W430" s="290">
        <f>'Anchor-AI'!Z428</f>
        <v>0</v>
      </c>
      <c r="X430" s="290">
        <f>'Anchor-AI'!AA428</f>
        <v>0</v>
      </c>
      <c r="Y430" s="360">
        <f>'Anchor-AI'!AB428</f>
        <v>0</v>
      </c>
      <c r="Z430" s="360">
        <f>'Anchor-AI'!AC428</f>
        <v>0</v>
      </c>
      <c r="AA430" s="291">
        <f t="shared" si="36"/>
        <v>0</v>
      </c>
      <c r="AC430" s="169">
        <f>'Test-AI'!L428</f>
        <v>0</v>
      </c>
      <c r="AD430" s="166">
        <f>'Test-AI'!M428</f>
        <v>0</v>
      </c>
      <c r="AE430" s="166">
        <f>'Test-AI'!N428</f>
        <v>0</v>
      </c>
      <c r="AF430" s="166">
        <f>'Test-AI'!O428</f>
        <v>0</v>
      </c>
      <c r="AG430" s="166">
        <f>(Summary!$C$63*AD430+Summary!$C$64*AE430+Summary!$C$65*AF430)/Summary!$C$66</f>
        <v>0</v>
      </c>
      <c r="AH430" s="166">
        <f>'Test-AI'!P428</f>
        <v>0</v>
      </c>
      <c r="AI430" s="166">
        <f>'Test-AI'!Q428</f>
        <v>0</v>
      </c>
      <c r="AJ430" s="166">
        <f>'Test-AI'!R428</f>
        <v>0</v>
      </c>
      <c r="AK430" s="166">
        <f>'Test-AI'!S428</f>
        <v>0</v>
      </c>
      <c r="AL430" s="166">
        <f>'Test-AI'!T428</f>
        <v>0</v>
      </c>
      <c r="AM430" s="166">
        <f>'Test-AI'!U428</f>
        <v>0</v>
      </c>
      <c r="AN430" s="166">
        <f>'Test-AI'!V428</f>
        <v>0</v>
      </c>
      <c r="AO430" s="166">
        <f>'Test-AI'!W428</f>
        <v>0</v>
      </c>
      <c r="AP430" s="166">
        <f>'Test-AI'!X428</f>
        <v>0</v>
      </c>
      <c r="AQ430" s="166">
        <f>10*LOG10(1/((Summary!$C$80/10^(AN430/10)+Summary!$C$81/10^(AO430/10)+Summary!$C$82/10^(AP430/10))/Summary!$C$83))</f>
        <v>0</v>
      </c>
      <c r="AR430" s="166">
        <f>'Test-AI'!Y428</f>
        <v>0</v>
      </c>
      <c r="AS430" s="166">
        <f>'Test-AI'!Z428</f>
        <v>0</v>
      </c>
      <c r="AT430" s="290">
        <f>'Test-AI'!AA428</f>
        <v>0</v>
      </c>
      <c r="AU430" s="356">
        <f>'Test-AI'!AB428</f>
        <v>0</v>
      </c>
      <c r="AV430" s="356">
        <f>'Test-AI'!AC428</f>
        <v>0</v>
      </c>
      <c r="AW430" s="291">
        <f t="shared" si="37"/>
        <v>0</v>
      </c>
      <c r="AX430" s="292" t="e">
        <f t="shared" si="38"/>
        <v>#DIV/0!</v>
      </c>
      <c r="AY430" s="293" t="e">
        <f t="shared" si="39"/>
        <v>#DIV/0!</v>
      </c>
      <c r="AZ430" s="292" t="e">
        <f t="shared" si="40"/>
        <v>#DIV/0!</v>
      </c>
      <c r="BA430" s="344" t="e">
        <f t="shared" si="41"/>
        <v>#DIV/0!</v>
      </c>
      <c r="BB430" s="75"/>
      <c r="BC430" s="75"/>
      <c r="BD430" s="572" t="s">
        <v>39</v>
      </c>
      <c r="BE430" s="549" t="e">
        <f t="array" ref="BE430">bdRateExtend($G430:$G433,H430:H433,$AC430:$AC433,AD430:AD433)</f>
        <v>#VALUE!</v>
      </c>
      <c r="BF430" s="551" t="e">
        <f t="array" ref="BF430">bdRateExtend($G430:$G435,H430:H435,$AC430:$AC435,AD430:AD435)</f>
        <v>#VALUE!</v>
      </c>
      <c r="BG430" s="551" t="e">
        <f t="array" ref="BG430">bdRateExtend($G430:$G435,I430:I435,$AC430:$AC435,AE430:AE435)</f>
        <v>#VALUE!</v>
      </c>
      <c r="BH430" s="551" t="e">
        <f t="array" ref="BH430">bdRateExtend($G430:$G435,J430:J435,$AC430:$AC435,AF430:AF435)</f>
        <v>#VALUE!</v>
      </c>
      <c r="BI430" s="551" t="e">
        <f t="array" ref="BI430">bdRateExtend($G430:$G435,K430:K435,$AC430:$AC435,AG430:AG435)</f>
        <v>#VALUE!</v>
      </c>
      <c r="BJ430" s="575" t="e">
        <f>(Summary!$C$94*BF430+Summary!$C$95*BG430+Summary!$C$96*BH430)/Summary!$C$97</f>
        <v>#VALUE!</v>
      </c>
      <c r="BK430" s="551" t="e">
        <f t="array" ref="BK430">bdRateExtend($G430:$G433,L430:L433,$AC430:$AC433,AH430:AH433)</f>
        <v>#VALUE!</v>
      </c>
      <c r="BL430" s="551" t="e">
        <f t="array" ref="BL430">bdRateExtend($G430:$G435,L430:L435,$AC430:$AC435,AH430:AH435)</f>
        <v>#VALUE!</v>
      </c>
      <c r="BM430" s="551" t="e">
        <f t="array" ref="BM430">bdRateExtend($G430:$G433,M430:M433,$AC430:$AC433,AI430:AI433)</f>
        <v>#VALUE!</v>
      </c>
      <c r="BN430" s="551" t="e">
        <f t="array" ref="BN430">bdRateExtend($G430:$G435,M430:M435,$AC430:$AC435,AI430:AI435)</f>
        <v>#VALUE!</v>
      </c>
      <c r="BO430" s="548" t="e">
        <f t="array" ref="BO430">bdRateExtend($G430:$G433,N430:N433,$AC430:$AC433,AJ430:AJ433,"None", FALSE,1)</f>
        <v>#VALUE!</v>
      </c>
      <c r="BP430" s="585" t="e">
        <f t="array" ref="BP430">bdRateExtend($G430:$G435,N430:N435,$AC430:$AC435,AJ430:AJ435,"None", FALSE,1)</f>
        <v>#VALUE!</v>
      </c>
      <c r="BQ430" s="548" t="e">
        <f t="array" ref="BQ430">bdRateExtend($G430:$G433,O430:O433,$AC430:$AC433,AK430:AK433,"None", FALSE,1)</f>
        <v>#VALUE!</v>
      </c>
      <c r="BR430" s="585" t="e">
        <f t="array" ref="BR430">bdRateExtend($G430:$G435,O430:O435,$AC430:$AC435,AK430:AK435,"None", FALSE,1)</f>
        <v>#VALUE!</v>
      </c>
      <c r="BS430" s="551" t="e">
        <f t="array" ref="BS430">bdRateExtend($G430:$G433,P430:P433,$AC430:$AC433,AL430:AL433)</f>
        <v>#VALUE!</v>
      </c>
      <c r="BT430" s="551" t="e">
        <f t="array" ref="BT430">bdRateExtend($G430:$G435,P430:P435,$AC430:$AC435,AL430:AL435)</f>
        <v>#VALUE!</v>
      </c>
      <c r="BU430" s="551" t="e">
        <f t="array" ref="BU430">bdRateExtend($G430:$G433,Q430:Q433,$AC430:$AC433,AM430:AM433)</f>
        <v>#VALUE!</v>
      </c>
      <c r="BV430" s="551" t="e">
        <f t="array" ref="BV430">bdRateExtend($G430:$G435,Q430:Q435,$AC430:$AC435,AM430:AM435)</f>
        <v>#VALUE!</v>
      </c>
      <c r="BW430" s="551" t="e">
        <f t="array" ref="BW430">bdRateExtend($G430:$G433,R430:R433,$AC430:$AC433,AN430:AN433)</f>
        <v>#VALUE!</v>
      </c>
      <c r="BX430" s="551" t="e">
        <f t="array" ref="BX430">bdRateExtend($G430:$G435,R430:R435,$AC430:$AC435,AN430:AN435)</f>
        <v>#VALUE!</v>
      </c>
      <c r="BY430" s="551" t="e">
        <f t="array" ref="BY430">bdRateExtend($G430:$G435,S430:S435,$AC430:$AC435,AO430:AO435)</f>
        <v>#VALUE!</v>
      </c>
      <c r="BZ430" s="555" t="e">
        <f t="array" ref="BZ430">bdRateExtend($G430:$G435,T430:T435,$AC430:$AC435,AP430:AP435)</f>
        <v>#VALUE!</v>
      </c>
      <c r="CA430" s="555" t="e">
        <f t="array" ref="CA430">bdRateExtend($G430:$G435,U430:U435,$AC430:$AC435,AQ430:AQ435)</f>
        <v>#VALUE!</v>
      </c>
      <c r="CB430" s="575" t="e">
        <f>(Summary!$C$108*BX430+Summary!$C$109*BY430+Summary!$C$110*BZ430)/Summary!$C$111</f>
        <v>#VALUE!</v>
      </c>
      <c r="CC430" s="561" t="e">
        <f t="array" ref="CC430">bdCAMBIExtend($G430:$G433,V430:V433,$AC430:$AC433,AR430:AR433)</f>
        <v>#VALUE!</v>
      </c>
      <c r="CD430" s="561" t="e">
        <f t="array" ref="CD430">bdCAMBIExtend($G430:$G435,V430:V435,$AC430:$AC435,AR430:AR435)</f>
        <v>#VALUE!</v>
      </c>
      <c r="CE430" s="547">
        <f t="array" ref="CE430">testVMAFRange($G430:$G433,N430:N433,$AC430:$AC433,AJ430:AJ433)</f>
        <v>0</v>
      </c>
      <c r="CF430" s="543">
        <f t="array" ref="CF430">testVMAFRange($G430:$G435,N430:N435,$AC430:$AC435,AJ430:AJ435)</f>
        <v>0</v>
      </c>
      <c r="CG430" s="547">
        <f t="array" ref="CG430">testVMAFRange($G430:$G433,O430:O433,$AC430:$AC433,AK430:AK433)</f>
        <v>0</v>
      </c>
      <c r="CH430" s="543">
        <f t="array" ref="CH430">testVMAFRange($G430:$G435,O430:O435,$AC430:$AC435,AK430:AK435)</f>
        <v>0</v>
      </c>
    </row>
    <row r="431" spans="1:86" ht="17" hidden="1" customHeight="1" x14ac:dyDescent="0.2">
      <c r="A431" s="485"/>
      <c r="B431" s="566"/>
      <c r="C431" s="485"/>
      <c r="D431" s="590"/>
      <c r="E431" s="558"/>
      <c r="F431" s="239">
        <v>110</v>
      </c>
      <c r="G431" s="294">
        <f>'Anchor-AI'!L429</f>
        <v>0</v>
      </c>
      <c r="H431" s="295">
        <f>'Anchor-AI'!M429</f>
        <v>0</v>
      </c>
      <c r="I431" s="295">
        <f>'Anchor-AI'!N429</f>
        <v>0</v>
      </c>
      <c r="J431" s="295">
        <f>'Anchor-AI'!O429</f>
        <v>0</v>
      </c>
      <c r="K431" s="295">
        <f>(Summary!$C$63*H431+Summary!$C$64*I431+Summary!$C$65*J431)/Summary!$C$66</f>
        <v>0</v>
      </c>
      <c r="L431" s="295">
        <f>'Anchor-AI'!P429</f>
        <v>0</v>
      </c>
      <c r="M431" s="295">
        <f>'Anchor-AI'!Q429</f>
        <v>0</v>
      </c>
      <c r="N431" s="295">
        <f>'Anchor-AI'!R429</f>
        <v>0</v>
      </c>
      <c r="O431" s="295">
        <f>'Anchor-AI'!S429</f>
        <v>0</v>
      </c>
      <c r="P431" s="295">
        <f>'Anchor-AI'!T429</f>
        <v>0</v>
      </c>
      <c r="Q431" s="295">
        <f>'Anchor-AI'!U429</f>
        <v>0</v>
      </c>
      <c r="R431" s="295">
        <f>'Anchor-AI'!V429</f>
        <v>0</v>
      </c>
      <c r="S431" s="295">
        <f>'Anchor-AI'!W429</f>
        <v>0</v>
      </c>
      <c r="T431" s="295">
        <f>'Anchor-AI'!X429</f>
        <v>0</v>
      </c>
      <c r="U431" s="295">
        <f>10*LOG10(1/((Summary!$C$80/10^(R431/10)+Summary!$C$81/10^(S431/10)+Summary!$C$82/10^(T431/10))/Summary!$C$83))</f>
        <v>0</v>
      </c>
      <c r="V431" s="295">
        <f>'Anchor-AI'!Y429</f>
        <v>0</v>
      </c>
      <c r="W431" s="295">
        <f>'Anchor-AI'!Z429</f>
        <v>0</v>
      </c>
      <c r="X431" s="295">
        <f>'Anchor-AI'!AA429</f>
        <v>0</v>
      </c>
      <c r="Y431" s="357">
        <f>'Anchor-AI'!AB429</f>
        <v>0</v>
      </c>
      <c r="Z431" s="357">
        <f>'Anchor-AI'!AC429</f>
        <v>0</v>
      </c>
      <c r="AA431" s="296">
        <f t="shared" si="36"/>
        <v>0</v>
      </c>
      <c r="AC431" s="170">
        <f>'Test-AI'!L429</f>
        <v>0</v>
      </c>
      <c r="AD431" s="167">
        <f>'Test-AI'!M429</f>
        <v>0</v>
      </c>
      <c r="AE431" s="167">
        <f>'Test-AI'!N429</f>
        <v>0</v>
      </c>
      <c r="AF431" s="167">
        <f>'Test-AI'!O429</f>
        <v>0</v>
      </c>
      <c r="AG431" s="167">
        <f>(Summary!$C$63*AD431+Summary!$C$64*AE431+Summary!$C$65*AF431)/Summary!$C$66</f>
        <v>0</v>
      </c>
      <c r="AH431" s="167">
        <f>'Test-AI'!P429</f>
        <v>0</v>
      </c>
      <c r="AI431" s="167">
        <f>'Test-AI'!Q429</f>
        <v>0</v>
      </c>
      <c r="AJ431" s="167">
        <f>'Test-AI'!R429</f>
        <v>0</v>
      </c>
      <c r="AK431" s="167">
        <f>'Test-AI'!S429</f>
        <v>0</v>
      </c>
      <c r="AL431" s="167">
        <f>'Test-AI'!T429</f>
        <v>0</v>
      </c>
      <c r="AM431" s="167">
        <f>'Test-AI'!U429</f>
        <v>0</v>
      </c>
      <c r="AN431" s="167">
        <f>'Test-AI'!V429</f>
        <v>0</v>
      </c>
      <c r="AO431" s="167">
        <f>'Test-AI'!W429</f>
        <v>0</v>
      </c>
      <c r="AP431" s="167">
        <f>'Test-AI'!X429</f>
        <v>0</v>
      </c>
      <c r="AQ431" s="167">
        <f>10*LOG10(1/((Summary!$C$80/10^(AN431/10)+Summary!$C$81/10^(AO431/10)+Summary!$C$82/10^(AP431/10))/Summary!$C$83))</f>
        <v>0</v>
      </c>
      <c r="AR431" s="167">
        <f>'Test-AI'!Y429</f>
        <v>0</v>
      </c>
      <c r="AS431" s="167">
        <f>'Test-AI'!Z429</f>
        <v>0</v>
      </c>
      <c r="AT431" s="295">
        <f>'Test-AI'!AA429</f>
        <v>0</v>
      </c>
      <c r="AU431" s="357">
        <f>'Test-AI'!AB429</f>
        <v>0</v>
      </c>
      <c r="AV431" s="357">
        <f>'Test-AI'!AC429</f>
        <v>0</v>
      </c>
      <c r="AW431" s="296">
        <f t="shared" si="37"/>
        <v>0</v>
      </c>
      <c r="AX431" s="297" t="e">
        <f t="shared" si="38"/>
        <v>#DIV/0!</v>
      </c>
      <c r="AY431" s="298" t="e">
        <f t="shared" si="39"/>
        <v>#DIV/0!</v>
      </c>
      <c r="AZ431" s="297" t="e">
        <f t="shared" si="40"/>
        <v>#DIV/0!</v>
      </c>
      <c r="BA431" s="345" t="e">
        <f t="shared" si="41"/>
        <v>#DIV/0!</v>
      </c>
      <c r="BB431" s="75"/>
      <c r="BC431" s="75"/>
      <c r="BD431" s="565"/>
      <c r="BE431" s="550"/>
      <c r="BF431" s="552"/>
      <c r="BG431" s="552"/>
      <c r="BH431" s="552"/>
      <c r="BI431" s="552"/>
      <c r="BJ431" s="552"/>
      <c r="BK431" s="553"/>
      <c r="BL431" s="552"/>
      <c r="BM431" s="553"/>
      <c r="BN431" s="552"/>
      <c r="BO431" s="546"/>
      <c r="BP431" s="541"/>
      <c r="BQ431" s="546"/>
      <c r="BR431" s="541"/>
      <c r="BS431" s="553"/>
      <c r="BT431" s="552"/>
      <c r="BU431" s="553"/>
      <c r="BV431" s="552"/>
      <c r="BW431" s="553"/>
      <c r="BX431" s="552"/>
      <c r="BY431" s="552"/>
      <c r="BZ431" s="541"/>
      <c r="CA431" s="541"/>
      <c r="CB431" s="552"/>
      <c r="CC431" s="553"/>
      <c r="CD431" s="552"/>
      <c r="CE431" s="546"/>
      <c r="CF431" s="541"/>
      <c r="CG431" s="546"/>
      <c r="CH431" s="541"/>
    </row>
    <row r="432" spans="1:86" ht="17" hidden="1" customHeight="1" x14ac:dyDescent="0.2">
      <c r="A432" s="485"/>
      <c r="B432" s="566"/>
      <c r="C432" s="485"/>
      <c r="D432" s="590"/>
      <c r="E432" s="558"/>
      <c r="F432" s="239">
        <v>135</v>
      </c>
      <c r="G432" s="294">
        <f>'Anchor-AI'!L430</f>
        <v>0</v>
      </c>
      <c r="H432" s="295">
        <f>'Anchor-AI'!M430</f>
        <v>0</v>
      </c>
      <c r="I432" s="295">
        <f>'Anchor-AI'!N430</f>
        <v>0</v>
      </c>
      <c r="J432" s="295">
        <f>'Anchor-AI'!O430</f>
        <v>0</v>
      </c>
      <c r="K432" s="295">
        <f>(Summary!$C$63*H432+Summary!$C$64*I432+Summary!$C$65*J432)/Summary!$C$66</f>
        <v>0</v>
      </c>
      <c r="L432" s="295">
        <f>'Anchor-AI'!P430</f>
        <v>0</v>
      </c>
      <c r="M432" s="295">
        <f>'Anchor-AI'!Q430</f>
        <v>0</v>
      </c>
      <c r="N432" s="295">
        <f>'Anchor-AI'!R430</f>
        <v>0</v>
      </c>
      <c r="O432" s="295">
        <f>'Anchor-AI'!S430</f>
        <v>0</v>
      </c>
      <c r="P432" s="295">
        <f>'Anchor-AI'!T430</f>
        <v>0</v>
      </c>
      <c r="Q432" s="295">
        <f>'Anchor-AI'!U430</f>
        <v>0</v>
      </c>
      <c r="R432" s="295">
        <f>'Anchor-AI'!V430</f>
        <v>0</v>
      </c>
      <c r="S432" s="295">
        <f>'Anchor-AI'!W430</f>
        <v>0</v>
      </c>
      <c r="T432" s="295">
        <f>'Anchor-AI'!X430</f>
        <v>0</v>
      </c>
      <c r="U432" s="295">
        <f>10*LOG10(1/((Summary!$C$80/10^(R432/10)+Summary!$C$81/10^(S432/10)+Summary!$C$82/10^(T432/10))/Summary!$C$83))</f>
        <v>0</v>
      </c>
      <c r="V432" s="295">
        <f>'Anchor-AI'!Y430</f>
        <v>0</v>
      </c>
      <c r="W432" s="295">
        <f>'Anchor-AI'!Z430</f>
        <v>0</v>
      </c>
      <c r="X432" s="295">
        <f>'Anchor-AI'!AA430</f>
        <v>0</v>
      </c>
      <c r="Y432" s="357">
        <f>'Anchor-AI'!AB430</f>
        <v>0</v>
      </c>
      <c r="Z432" s="357">
        <f>'Anchor-AI'!AC430</f>
        <v>0</v>
      </c>
      <c r="AA432" s="296">
        <f t="shared" si="36"/>
        <v>0</v>
      </c>
      <c r="AC432" s="170">
        <f>'Test-AI'!L430</f>
        <v>0</v>
      </c>
      <c r="AD432" s="167">
        <f>'Test-AI'!M430</f>
        <v>0</v>
      </c>
      <c r="AE432" s="167">
        <f>'Test-AI'!N430</f>
        <v>0</v>
      </c>
      <c r="AF432" s="167">
        <f>'Test-AI'!O430</f>
        <v>0</v>
      </c>
      <c r="AG432" s="167">
        <f>(Summary!$C$63*AD432+Summary!$C$64*AE432+Summary!$C$65*AF432)/Summary!$C$66</f>
        <v>0</v>
      </c>
      <c r="AH432" s="167">
        <f>'Test-AI'!P430</f>
        <v>0</v>
      </c>
      <c r="AI432" s="167">
        <f>'Test-AI'!Q430</f>
        <v>0</v>
      </c>
      <c r="AJ432" s="167">
        <f>'Test-AI'!R430</f>
        <v>0</v>
      </c>
      <c r="AK432" s="167">
        <f>'Test-AI'!S430</f>
        <v>0</v>
      </c>
      <c r="AL432" s="167">
        <f>'Test-AI'!T430</f>
        <v>0</v>
      </c>
      <c r="AM432" s="167">
        <f>'Test-AI'!U430</f>
        <v>0</v>
      </c>
      <c r="AN432" s="167">
        <f>'Test-AI'!V430</f>
        <v>0</v>
      </c>
      <c r="AO432" s="167">
        <f>'Test-AI'!W430</f>
        <v>0</v>
      </c>
      <c r="AP432" s="167">
        <f>'Test-AI'!X430</f>
        <v>0</v>
      </c>
      <c r="AQ432" s="167">
        <f>10*LOG10(1/((Summary!$C$80/10^(AN432/10)+Summary!$C$81/10^(AO432/10)+Summary!$C$82/10^(AP432/10))/Summary!$C$83))</f>
        <v>0</v>
      </c>
      <c r="AR432" s="167">
        <f>'Test-AI'!Y430</f>
        <v>0</v>
      </c>
      <c r="AS432" s="167">
        <f>'Test-AI'!Z430</f>
        <v>0</v>
      </c>
      <c r="AT432" s="295">
        <f>'Test-AI'!AA430</f>
        <v>0</v>
      </c>
      <c r="AU432" s="357">
        <f>'Test-AI'!AB430</f>
        <v>0</v>
      </c>
      <c r="AV432" s="357">
        <f>'Test-AI'!AC430</f>
        <v>0</v>
      </c>
      <c r="AW432" s="296">
        <f t="shared" si="37"/>
        <v>0</v>
      </c>
      <c r="AX432" s="297" t="e">
        <f t="shared" si="38"/>
        <v>#DIV/0!</v>
      </c>
      <c r="AY432" s="298" t="e">
        <f t="shared" si="39"/>
        <v>#DIV/0!</v>
      </c>
      <c r="AZ432" s="297" t="e">
        <f t="shared" si="40"/>
        <v>#DIV/0!</v>
      </c>
      <c r="BA432" s="345" t="e">
        <f t="shared" si="41"/>
        <v>#DIV/0!</v>
      </c>
      <c r="BB432" s="75"/>
      <c r="BC432" s="75"/>
      <c r="BD432" s="573" t="s">
        <v>147</v>
      </c>
      <c r="BE432" s="549" t="e">
        <f t="array" ref="BE432">bdRateExtend($G431:$G434,H431:H434,$AC431:$AC434,AD431:AD434)</f>
        <v>#VALUE!</v>
      </c>
      <c r="BF432" s="552"/>
      <c r="BG432" s="552"/>
      <c r="BH432" s="552"/>
      <c r="BI432" s="552"/>
      <c r="BJ432" s="552"/>
      <c r="BK432" s="551" t="e">
        <f t="array" ref="BK432">bdRateExtend($G431:$G434,L431:L434,$AC431:$AC434,AH431:AH434)</f>
        <v>#VALUE!</v>
      </c>
      <c r="BL432" s="552"/>
      <c r="BM432" s="551" t="e">
        <f t="array" ref="BM432">bdRateExtend($G431:$G434,M431:M434,$AC431:$AC434,AI431:AI434)</f>
        <v>#VALUE!</v>
      </c>
      <c r="BN432" s="552"/>
      <c r="BO432" s="545" t="e">
        <f t="array" ref="BO432">bdRateExtend($G431:$G434,N431:N434,$AC431:$AC434,AJ431:AJ434,"None", FALSE,1)</f>
        <v>#VALUE!</v>
      </c>
      <c r="BP432" s="541"/>
      <c r="BQ432" s="545" t="e">
        <f t="array" ref="BQ432">bdRateExtend($G431:$G434,O431:O434,$AC431:$AC434,AK431:AK434,"None", FALSE,1)</f>
        <v>#VALUE!</v>
      </c>
      <c r="BR432" s="541"/>
      <c r="BS432" s="551" t="e">
        <f t="array" ref="BS432">bdRateExtend($G431:$G434,P431:P434,$AC431:$AC434,AL431:AL434)</f>
        <v>#VALUE!</v>
      </c>
      <c r="BT432" s="552"/>
      <c r="BU432" s="551" t="e">
        <f t="array" ref="BU432">bdRateExtend($G431:$G434,Q431:Q434,$AC431:$AC434,AM431:AM434)</f>
        <v>#VALUE!</v>
      </c>
      <c r="BV432" s="552"/>
      <c r="BW432" s="551" t="e">
        <f t="array" ref="BW432">bdRateExtend($G431:$G434,R431:R434,$AC431:$AC434,AN431:AN434)</f>
        <v>#VALUE!</v>
      </c>
      <c r="BX432" s="552"/>
      <c r="BY432" s="552"/>
      <c r="BZ432" s="541"/>
      <c r="CA432" s="541"/>
      <c r="CB432" s="552"/>
      <c r="CC432" s="561" t="e">
        <f t="array" ref="CC432">bdCAMBIExtend($G431:$G434,V431:V434,$AC431:$AC434,AR431:AR434)</f>
        <v>#VALUE!</v>
      </c>
      <c r="CD432" s="552"/>
      <c r="CE432" s="554">
        <f t="array" ref="CE432">testVMAFRange($G431:$G434,N431:N434,$AC431:$AC434,AJ431:AJ434)</f>
        <v>0</v>
      </c>
      <c r="CF432" s="541"/>
      <c r="CG432" s="554">
        <f t="array" ref="CG432">testVMAFRange($G431:$G434,O431:O434,$AC431:$AC434,AK431:AK434)</f>
        <v>0</v>
      </c>
      <c r="CH432" s="541"/>
    </row>
    <row r="433" spans="1:86" ht="17" hidden="1" customHeight="1" x14ac:dyDescent="0.2">
      <c r="A433" s="485"/>
      <c r="B433" s="566"/>
      <c r="C433" s="485"/>
      <c r="D433" s="590"/>
      <c r="E433" s="558"/>
      <c r="F433" s="239">
        <v>160</v>
      </c>
      <c r="G433" s="294">
        <f>'Anchor-AI'!L431</f>
        <v>0</v>
      </c>
      <c r="H433" s="295">
        <f>'Anchor-AI'!M431</f>
        <v>0</v>
      </c>
      <c r="I433" s="295">
        <f>'Anchor-AI'!N431</f>
        <v>0</v>
      </c>
      <c r="J433" s="295">
        <f>'Anchor-AI'!O431</f>
        <v>0</v>
      </c>
      <c r="K433" s="295">
        <f>(Summary!$C$63*H433+Summary!$C$64*I433+Summary!$C$65*J433)/Summary!$C$66</f>
        <v>0</v>
      </c>
      <c r="L433" s="295">
        <f>'Anchor-AI'!P431</f>
        <v>0</v>
      </c>
      <c r="M433" s="295">
        <f>'Anchor-AI'!Q431</f>
        <v>0</v>
      </c>
      <c r="N433" s="295">
        <f>'Anchor-AI'!R431</f>
        <v>0</v>
      </c>
      <c r="O433" s="295">
        <f>'Anchor-AI'!S431</f>
        <v>0</v>
      </c>
      <c r="P433" s="295">
        <f>'Anchor-AI'!T431</f>
        <v>0</v>
      </c>
      <c r="Q433" s="295">
        <f>'Anchor-AI'!U431</f>
        <v>0</v>
      </c>
      <c r="R433" s="295">
        <f>'Anchor-AI'!V431</f>
        <v>0</v>
      </c>
      <c r="S433" s="295">
        <f>'Anchor-AI'!W431</f>
        <v>0</v>
      </c>
      <c r="T433" s="295">
        <f>'Anchor-AI'!X431</f>
        <v>0</v>
      </c>
      <c r="U433" s="295">
        <f>10*LOG10(1/((Summary!$C$80/10^(R433/10)+Summary!$C$81/10^(S433/10)+Summary!$C$82/10^(T433/10))/Summary!$C$83))</f>
        <v>0</v>
      </c>
      <c r="V433" s="295">
        <f>'Anchor-AI'!Y431</f>
        <v>0</v>
      </c>
      <c r="W433" s="295">
        <f>'Anchor-AI'!Z431</f>
        <v>0</v>
      </c>
      <c r="X433" s="295">
        <f>'Anchor-AI'!AA431</f>
        <v>0</v>
      </c>
      <c r="Y433" s="357">
        <f>'Anchor-AI'!AB431</f>
        <v>0</v>
      </c>
      <c r="Z433" s="357">
        <f>'Anchor-AI'!AC431</f>
        <v>0</v>
      </c>
      <c r="AA433" s="296">
        <f t="shared" si="36"/>
        <v>0</v>
      </c>
      <c r="AC433" s="170">
        <f>'Test-AI'!L431</f>
        <v>0</v>
      </c>
      <c r="AD433" s="167">
        <f>'Test-AI'!M431</f>
        <v>0</v>
      </c>
      <c r="AE433" s="167">
        <f>'Test-AI'!N431</f>
        <v>0</v>
      </c>
      <c r="AF433" s="167">
        <f>'Test-AI'!O431</f>
        <v>0</v>
      </c>
      <c r="AG433" s="167">
        <f>(Summary!$C$63*AD433+Summary!$C$64*AE433+Summary!$C$65*AF433)/Summary!$C$66</f>
        <v>0</v>
      </c>
      <c r="AH433" s="167">
        <f>'Test-AI'!P431</f>
        <v>0</v>
      </c>
      <c r="AI433" s="167">
        <f>'Test-AI'!Q431</f>
        <v>0</v>
      </c>
      <c r="AJ433" s="167">
        <f>'Test-AI'!R431</f>
        <v>0</v>
      </c>
      <c r="AK433" s="167">
        <f>'Test-AI'!S431</f>
        <v>0</v>
      </c>
      <c r="AL433" s="167">
        <f>'Test-AI'!T431</f>
        <v>0</v>
      </c>
      <c r="AM433" s="167">
        <f>'Test-AI'!U431</f>
        <v>0</v>
      </c>
      <c r="AN433" s="167">
        <f>'Test-AI'!V431</f>
        <v>0</v>
      </c>
      <c r="AO433" s="167">
        <f>'Test-AI'!W431</f>
        <v>0</v>
      </c>
      <c r="AP433" s="167">
        <f>'Test-AI'!X431</f>
        <v>0</v>
      </c>
      <c r="AQ433" s="167">
        <f>10*LOG10(1/((Summary!$C$80/10^(AN433/10)+Summary!$C$81/10^(AO433/10)+Summary!$C$82/10^(AP433/10))/Summary!$C$83))</f>
        <v>0</v>
      </c>
      <c r="AR433" s="167">
        <f>'Test-AI'!Y431</f>
        <v>0</v>
      </c>
      <c r="AS433" s="167">
        <f>'Test-AI'!Z431</f>
        <v>0</v>
      </c>
      <c r="AT433" s="295">
        <f>'Test-AI'!AA431</f>
        <v>0</v>
      </c>
      <c r="AU433" s="357">
        <f>'Test-AI'!AB431</f>
        <v>0</v>
      </c>
      <c r="AV433" s="357">
        <f>'Test-AI'!AC431</f>
        <v>0</v>
      </c>
      <c r="AW433" s="296">
        <f t="shared" si="37"/>
        <v>0</v>
      </c>
      <c r="AX433" s="297" t="e">
        <f t="shared" si="38"/>
        <v>#DIV/0!</v>
      </c>
      <c r="AY433" s="298" t="e">
        <f t="shared" si="39"/>
        <v>#DIV/0!</v>
      </c>
      <c r="AZ433" s="297" t="e">
        <f t="shared" si="40"/>
        <v>#DIV/0!</v>
      </c>
      <c r="BA433" s="345" t="e">
        <f t="shared" si="41"/>
        <v>#DIV/0!</v>
      </c>
      <c r="BB433" s="75"/>
      <c r="BC433" s="75"/>
      <c r="BD433" s="565"/>
      <c r="BE433" s="550"/>
      <c r="BF433" s="552"/>
      <c r="BG433" s="552"/>
      <c r="BH433" s="552"/>
      <c r="BI433" s="552"/>
      <c r="BJ433" s="552"/>
      <c r="BK433" s="553"/>
      <c r="BL433" s="552"/>
      <c r="BM433" s="553"/>
      <c r="BN433" s="552"/>
      <c r="BO433" s="546"/>
      <c r="BP433" s="541"/>
      <c r="BQ433" s="546"/>
      <c r="BR433" s="541"/>
      <c r="BS433" s="553"/>
      <c r="BT433" s="552"/>
      <c r="BU433" s="553"/>
      <c r="BV433" s="552"/>
      <c r="BW433" s="553"/>
      <c r="BX433" s="552"/>
      <c r="BY433" s="552"/>
      <c r="BZ433" s="541"/>
      <c r="CA433" s="541"/>
      <c r="CB433" s="552"/>
      <c r="CC433" s="553"/>
      <c r="CD433" s="552"/>
      <c r="CE433" s="546"/>
      <c r="CF433" s="541"/>
      <c r="CG433" s="546"/>
      <c r="CH433" s="541"/>
    </row>
    <row r="434" spans="1:86" ht="17" hidden="1" customHeight="1" thickBot="1" x14ac:dyDescent="0.25">
      <c r="A434" s="485"/>
      <c r="B434" s="566"/>
      <c r="C434" s="485"/>
      <c r="D434" s="590"/>
      <c r="E434" s="558"/>
      <c r="F434" s="239">
        <v>185</v>
      </c>
      <c r="G434" s="294">
        <f>'Anchor-AI'!L432</f>
        <v>0</v>
      </c>
      <c r="H434" s="295">
        <f>'Anchor-AI'!M432</f>
        <v>0</v>
      </c>
      <c r="I434" s="295">
        <f>'Anchor-AI'!N432</f>
        <v>0</v>
      </c>
      <c r="J434" s="295">
        <f>'Anchor-AI'!O432</f>
        <v>0</v>
      </c>
      <c r="K434" s="295">
        <f>(Summary!$C$63*H434+Summary!$C$64*I434+Summary!$C$65*J434)/Summary!$C$66</f>
        <v>0</v>
      </c>
      <c r="L434" s="295">
        <f>'Anchor-AI'!P432</f>
        <v>0</v>
      </c>
      <c r="M434" s="295">
        <f>'Anchor-AI'!Q432</f>
        <v>0</v>
      </c>
      <c r="N434" s="295">
        <f>'Anchor-AI'!R432</f>
        <v>0</v>
      </c>
      <c r="O434" s="295">
        <f>'Anchor-AI'!S432</f>
        <v>0</v>
      </c>
      <c r="P434" s="295">
        <f>'Anchor-AI'!T432</f>
        <v>0</v>
      </c>
      <c r="Q434" s="295">
        <f>'Anchor-AI'!U432</f>
        <v>0</v>
      </c>
      <c r="R434" s="295">
        <f>'Anchor-AI'!V432</f>
        <v>0</v>
      </c>
      <c r="S434" s="295">
        <f>'Anchor-AI'!W432</f>
        <v>0</v>
      </c>
      <c r="T434" s="295">
        <f>'Anchor-AI'!X432</f>
        <v>0</v>
      </c>
      <c r="U434" s="295">
        <f>10*LOG10(1/((Summary!$C$80/10^(R434/10)+Summary!$C$81/10^(S434/10)+Summary!$C$82/10^(T434/10))/Summary!$C$83))</f>
        <v>0</v>
      </c>
      <c r="V434" s="295">
        <f>'Anchor-AI'!Y432</f>
        <v>0</v>
      </c>
      <c r="W434" s="295">
        <f>'Anchor-AI'!Z432</f>
        <v>0</v>
      </c>
      <c r="X434" s="295">
        <f>'Anchor-AI'!AA432</f>
        <v>0</v>
      </c>
      <c r="Y434" s="357">
        <f>'Anchor-AI'!AB432</f>
        <v>0</v>
      </c>
      <c r="Z434" s="357">
        <f>'Anchor-AI'!AC432</f>
        <v>0</v>
      </c>
      <c r="AA434" s="296">
        <f t="shared" si="36"/>
        <v>0</v>
      </c>
      <c r="AC434" s="170">
        <f>'Test-AI'!L432</f>
        <v>0</v>
      </c>
      <c r="AD434" s="167">
        <f>'Test-AI'!M432</f>
        <v>0</v>
      </c>
      <c r="AE434" s="167">
        <f>'Test-AI'!N432</f>
        <v>0</v>
      </c>
      <c r="AF434" s="167">
        <f>'Test-AI'!O432</f>
        <v>0</v>
      </c>
      <c r="AG434" s="167">
        <f>(Summary!$C$63*AD434+Summary!$C$64*AE434+Summary!$C$65*AF434)/Summary!$C$66</f>
        <v>0</v>
      </c>
      <c r="AH434" s="167">
        <f>'Test-AI'!P432</f>
        <v>0</v>
      </c>
      <c r="AI434" s="167">
        <f>'Test-AI'!Q432</f>
        <v>0</v>
      </c>
      <c r="AJ434" s="167">
        <f>'Test-AI'!R432</f>
        <v>0</v>
      </c>
      <c r="AK434" s="167">
        <f>'Test-AI'!S432</f>
        <v>0</v>
      </c>
      <c r="AL434" s="167">
        <f>'Test-AI'!T432</f>
        <v>0</v>
      </c>
      <c r="AM434" s="167">
        <f>'Test-AI'!U432</f>
        <v>0</v>
      </c>
      <c r="AN434" s="167">
        <f>'Test-AI'!V432</f>
        <v>0</v>
      </c>
      <c r="AO434" s="167">
        <f>'Test-AI'!W432</f>
        <v>0</v>
      </c>
      <c r="AP434" s="167">
        <f>'Test-AI'!X432</f>
        <v>0</v>
      </c>
      <c r="AQ434" s="167">
        <f>10*LOG10(1/((Summary!$C$80/10^(AN434/10)+Summary!$C$81/10^(AO434/10)+Summary!$C$82/10^(AP434/10))/Summary!$C$83))</f>
        <v>0</v>
      </c>
      <c r="AR434" s="167">
        <f>'Test-AI'!Y432</f>
        <v>0</v>
      </c>
      <c r="AS434" s="167">
        <f>'Test-AI'!Z432</f>
        <v>0</v>
      </c>
      <c r="AT434" s="295">
        <f>'Test-AI'!AA432</f>
        <v>0</v>
      </c>
      <c r="AU434" s="357">
        <f>'Test-AI'!AB432</f>
        <v>0</v>
      </c>
      <c r="AV434" s="357">
        <f>'Test-AI'!AC432</f>
        <v>0</v>
      </c>
      <c r="AW434" s="296">
        <f t="shared" si="37"/>
        <v>0</v>
      </c>
      <c r="AX434" s="297" t="e">
        <f t="shared" si="38"/>
        <v>#DIV/0!</v>
      </c>
      <c r="AY434" s="298" t="e">
        <f t="shared" si="39"/>
        <v>#DIV/0!</v>
      </c>
      <c r="AZ434" s="297" t="e">
        <f t="shared" si="40"/>
        <v>#DIV/0!</v>
      </c>
      <c r="BA434" s="345" t="e">
        <f t="shared" si="41"/>
        <v>#DIV/0!</v>
      </c>
      <c r="BB434" s="75"/>
      <c r="BC434" s="75"/>
      <c r="BD434" s="574" t="s">
        <v>46</v>
      </c>
      <c r="BE434" s="549" t="e">
        <f t="array" ref="BE434">bdRateExtend($G432:$G435,H432:H435,$AC432:$AC435,AD432:AD435)</f>
        <v>#VALUE!</v>
      </c>
      <c r="BF434" s="552"/>
      <c r="BG434" s="552"/>
      <c r="BH434" s="552"/>
      <c r="BI434" s="552"/>
      <c r="BJ434" s="552"/>
      <c r="BK434" s="551" t="e">
        <f t="array" ref="BK434">bdRateExtend($G432:$G435,L432:L435,$AC432:$AC435,AH432:AH435)</f>
        <v>#VALUE!</v>
      </c>
      <c r="BL434" s="552"/>
      <c r="BM434" s="551" t="e">
        <f t="array" ref="BM434">bdRateExtend($G432:$G435,M432:M435,$AC432:$AC435,AI432:AI435)</f>
        <v>#VALUE!</v>
      </c>
      <c r="BN434" s="552"/>
      <c r="BO434" s="545" t="e">
        <f t="array" ref="BO434">bdRateExtend($G432:$G435,N432:N435,$AC432:$AC435,AJ432:AJ435,"None", FALSE,1)</f>
        <v>#VALUE!</v>
      </c>
      <c r="BP434" s="541"/>
      <c r="BQ434" s="545" t="e">
        <f t="array" ref="BQ434">bdRateExtend($G432:$G435,O432:O435,$AC432:$AC435,AK432:AK435,"None", FALSE,1)</f>
        <v>#VALUE!</v>
      </c>
      <c r="BR434" s="541"/>
      <c r="BS434" s="551" t="e">
        <f t="array" ref="BS434">bdRateExtend($G432:$G435,P432:P435,$AC432:$AC435,AL432:AL435)</f>
        <v>#VALUE!</v>
      </c>
      <c r="BT434" s="552"/>
      <c r="BU434" s="551" t="e">
        <f t="array" ref="BU434">bdRateExtend($G432:$G435,Q432:Q435,$AC432:$AC435,AM432:AM435)</f>
        <v>#VALUE!</v>
      </c>
      <c r="BV434" s="552"/>
      <c r="BW434" s="551" t="e">
        <f t="array" ref="BW434">bdRateExtend($G432:$G435,R432:R435,$AC432:$AC435,AN432:AN435)</f>
        <v>#VALUE!</v>
      </c>
      <c r="BX434" s="552"/>
      <c r="BY434" s="552"/>
      <c r="BZ434" s="541"/>
      <c r="CA434" s="541"/>
      <c r="CB434" s="552"/>
      <c r="CC434" s="561" t="e">
        <f t="array" ref="CC434">bdCAMBIExtend($G432:$G435,V432:V435,$AC432:$AC435,AR432:AR435)</f>
        <v>#VALUE!</v>
      </c>
      <c r="CD434" s="552"/>
      <c r="CE434" s="554">
        <f t="array" ref="CE434">testVMAFRange($G432:$G435,N432:N435,$AC432:$AC435,AJ432:AJ435)</f>
        <v>0</v>
      </c>
      <c r="CF434" s="541"/>
      <c r="CG434" s="554">
        <f t="array" ref="CG434">testVMAFRange($G432:$G435,O432:O435,$AC432:$AC435,AK432:AK435)</f>
        <v>0</v>
      </c>
      <c r="CH434" s="541"/>
    </row>
    <row r="435" spans="1:86" ht="17" hidden="1" customHeight="1" thickBot="1" x14ac:dyDescent="0.25">
      <c r="A435" s="485"/>
      <c r="B435" s="596"/>
      <c r="C435" s="486"/>
      <c r="D435" s="591"/>
      <c r="E435" s="559"/>
      <c r="F435" s="240">
        <v>210</v>
      </c>
      <c r="G435" s="299">
        <f>'Anchor-AI'!L433</f>
        <v>0</v>
      </c>
      <c r="H435" s="300">
        <f>'Anchor-AI'!M433</f>
        <v>0</v>
      </c>
      <c r="I435" s="300">
        <f>'Anchor-AI'!N433</f>
        <v>0</v>
      </c>
      <c r="J435" s="300">
        <f>'Anchor-AI'!O433</f>
        <v>0</v>
      </c>
      <c r="K435" s="295">
        <f>(Summary!$C$63*H435+Summary!$C$64*I435+Summary!$C$65*J435)/Summary!$C$66</f>
        <v>0</v>
      </c>
      <c r="L435" s="300">
        <f>'Anchor-AI'!P433</f>
        <v>0</v>
      </c>
      <c r="M435" s="300">
        <f>'Anchor-AI'!Q433</f>
        <v>0</v>
      </c>
      <c r="N435" s="300">
        <f>'Anchor-AI'!R433</f>
        <v>0</v>
      </c>
      <c r="O435" s="300">
        <f>'Anchor-AI'!S433</f>
        <v>0</v>
      </c>
      <c r="P435" s="300">
        <f>'Anchor-AI'!T433</f>
        <v>0</v>
      </c>
      <c r="Q435" s="300">
        <f>'Anchor-AI'!U433</f>
        <v>0</v>
      </c>
      <c r="R435" s="300">
        <f>'Anchor-AI'!V433</f>
        <v>0</v>
      </c>
      <c r="S435" s="300">
        <f>'Anchor-AI'!W433</f>
        <v>0</v>
      </c>
      <c r="T435" s="300">
        <f>'Anchor-AI'!X433</f>
        <v>0</v>
      </c>
      <c r="U435" s="300">
        <f>10*LOG10(1/((Summary!$C$80/10^(R435/10)+Summary!$C$81/10^(S435/10)+Summary!$C$82/10^(T435/10))/Summary!$C$83))</f>
        <v>0</v>
      </c>
      <c r="V435" s="300">
        <f>'Anchor-AI'!Y433</f>
        <v>0</v>
      </c>
      <c r="W435" s="300">
        <f>'Anchor-AI'!Z433</f>
        <v>0</v>
      </c>
      <c r="X435" s="300">
        <f>'Anchor-AI'!AA433</f>
        <v>0</v>
      </c>
      <c r="Y435" s="357">
        <f>'Anchor-AI'!AB433</f>
        <v>0</v>
      </c>
      <c r="Z435" s="357">
        <f>'Anchor-AI'!AC433</f>
        <v>0</v>
      </c>
      <c r="AA435" s="301">
        <f t="shared" si="36"/>
        <v>0</v>
      </c>
      <c r="AC435" s="171">
        <f>'Test-AI'!L433</f>
        <v>0</v>
      </c>
      <c r="AD435" s="168">
        <f>'Test-AI'!M433</f>
        <v>0</v>
      </c>
      <c r="AE435" s="168">
        <f>'Test-AI'!N433</f>
        <v>0</v>
      </c>
      <c r="AF435" s="168">
        <f>'Test-AI'!O433</f>
        <v>0</v>
      </c>
      <c r="AG435" s="168">
        <f>(Summary!$C$63*AD435+Summary!$C$64*AE435+Summary!$C$65*AF435)/Summary!$C$66</f>
        <v>0</v>
      </c>
      <c r="AH435" s="168">
        <f>'Test-AI'!P433</f>
        <v>0</v>
      </c>
      <c r="AI435" s="168">
        <f>'Test-AI'!Q433</f>
        <v>0</v>
      </c>
      <c r="AJ435" s="168">
        <f>'Test-AI'!R433</f>
        <v>0</v>
      </c>
      <c r="AK435" s="168">
        <f>'Test-AI'!S433</f>
        <v>0</v>
      </c>
      <c r="AL435" s="168">
        <f>'Test-AI'!T433</f>
        <v>0</v>
      </c>
      <c r="AM435" s="168">
        <f>'Test-AI'!U433</f>
        <v>0</v>
      </c>
      <c r="AN435" s="168">
        <f>'Test-AI'!V433</f>
        <v>0</v>
      </c>
      <c r="AO435" s="168">
        <f>'Test-AI'!W433</f>
        <v>0</v>
      </c>
      <c r="AP435" s="168">
        <f>'Test-AI'!X433</f>
        <v>0</v>
      </c>
      <c r="AQ435" s="168">
        <f>10*LOG10(1/((Summary!$C$80/10^(AN435/10)+Summary!$C$81/10^(AO435/10)+Summary!$C$82/10^(AP435/10))/Summary!$C$83))</f>
        <v>0</v>
      </c>
      <c r="AR435" s="168">
        <f>'Test-AI'!Y433</f>
        <v>0</v>
      </c>
      <c r="AS435" s="168">
        <f>'Test-AI'!Z433</f>
        <v>0</v>
      </c>
      <c r="AT435" s="300">
        <f>'Test-AI'!AA433</f>
        <v>0</v>
      </c>
      <c r="AU435" s="357">
        <f>'Test-AI'!AB433</f>
        <v>0</v>
      </c>
      <c r="AV435" s="357">
        <f>'Test-AI'!AC433</f>
        <v>0</v>
      </c>
      <c r="AW435" s="301">
        <f t="shared" si="37"/>
        <v>0</v>
      </c>
      <c r="AX435" s="302" t="e">
        <f t="shared" si="38"/>
        <v>#DIV/0!</v>
      </c>
      <c r="AY435" s="303" t="e">
        <f t="shared" si="39"/>
        <v>#DIV/0!</v>
      </c>
      <c r="AZ435" s="297" t="e">
        <f t="shared" si="40"/>
        <v>#DIV/0!</v>
      </c>
      <c r="BA435" s="345" t="e">
        <f t="shared" si="41"/>
        <v>#DIV/0!</v>
      </c>
      <c r="BB435" s="75"/>
      <c r="BC435" s="75"/>
      <c r="BD435" s="570"/>
      <c r="BE435" s="550"/>
      <c r="BF435" s="553"/>
      <c r="BG435" s="553"/>
      <c r="BH435" s="553"/>
      <c r="BI435" s="553"/>
      <c r="BJ435" s="553"/>
      <c r="BK435" s="553"/>
      <c r="BL435" s="553"/>
      <c r="BM435" s="553"/>
      <c r="BN435" s="553"/>
      <c r="BO435" s="546"/>
      <c r="BP435" s="544"/>
      <c r="BQ435" s="546"/>
      <c r="BR435" s="544"/>
      <c r="BS435" s="553"/>
      <c r="BT435" s="553"/>
      <c r="BU435" s="553"/>
      <c r="BV435" s="553"/>
      <c r="BW435" s="553"/>
      <c r="BX435" s="553"/>
      <c r="BY435" s="553"/>
      <c r="BZ435" s="544"/>
      <c r="CA435" s="544"/>
      <c r="CB435" s="553"/>
      <c r="CC435" s="553"/>
      <c r="CD435" s="553"/>
      <c r="CE435" s="546"/>
      <c r="CF435" s="544"/>
      <c r="CG435" s="546"/>
      <c r="CH435" s="544"/>
    </row>
    <row r="436" spans="1:86" ht="17" hidden="1" customHeight="1" thickBot="1" x14ac:dyDescent="0.25">
      <c r="A436" s="485"/>
      <c r="B436" s="595" t="s">
        <v>148</v>
      </c>
      <c r="C436" s="586" t="s">
        <v>105</v>
      </c>
      <c r="D436" s="589">
        <v>24</v>
      </c>
      <c r="E436" s="557">
        <v>10</v>
      </c>
      <c r="F436" s="238">
        <v>85</v>
      </c>
      <c r="G436" s="289">
        <f>'Anchor-AI'!L434</f>
        <v>0</v>
      </c>
      <c r="H436" s="290">
        <f>'Anchor-AI'!M434</f>
        <v>0</v>
      </c>
      <c r="I436" s="290">
        <f>'Anchor-AI'!N434</f>
        <v>0</v>
      </c>
      <c r="J436" s="290">
        <f>'Anchor-AI'!O434</f>
        <v>0</v>
      </c>
      <c r="K436" s="290">
        <f>(Summary!$C$63*H436+Summary!$C$64*I436+Summary!$C$65*J436)/Summary!$C$66</f>
        <v>0</v>
      </c>
      <c r="L436" s="290">
        <f>'Anchor-AI'!P434</f>
        <v>0</v>
      </c>
      <c r="M436" s="290">
        <f>'Anchor-AI'!Q434</f>
        <v>0</v>
      </c>
      <c r="N436" s="290">
        <f>'Anchor-AI'!R434</f>
        <v>0</v>
      </c>
      <c r="O436" s="290">
        <f>'Anchor-AI'!S434</f>
        <v>0</v>
      </c>
      <c r="P436" s="290">
        <f>'Anchor-AI'!T434</f>
        <v>0</v>
      </c>
      <c r="Q436" s="290">
        <f>'Anchor-AI'!U434</f>
        <v>0</v>
      </c>
      <c r="R436" s="290">
        <f>'Anchor-AI'!V434</f>
        <v>0</v>
      </c>
      <c r="S436" s="290">
        <f>'Anchor-AI'!W434</f>
        <v>0</v>
      </c>
      <c r="T436" s="290">
        <f>'Anchor-AI'!X434</f>
        <v>0</v>
      </c>
      <c r="U436" s="290">
        <f>10*LOG10(1/((Summary!$C$80/10^(R436/10)+Summary!$C$81/10^(S436/10)+Summary!$C$82/10^(T436/10))/Summary!$C$83))</f>
        <v>0</v>
      </c>
      <c r="V436" s="290">
        <f>'Anchor-AI'!Y434</f>
        <v>0</v>
      </c>
      <c r="W436" s="290">
        <f>'Anchor-AI'!Z434</f>
        <v>0</v>
      </c>
      <c r="X436" s="290">
        <f>'Anchor-AI'!AA434</f>
        <v>0</v>
      </c>
      <c r="Y436" s="360">
        <f>'Anchor-AI'!AB434</f>
        <v>0</v>
      </c>
      <c r="Z436" s="360">
        <f>'Anchor-AI'!AC434</f>
        <v>0</v>
      </c>
      <c r="AA436" s="291">
        <f t="shared" si="36"/>
        <v>0</v>
      </c>
      <c r="AC436" s="169">
        <f>'Test-AI'!L434</f>
        <v>0</v>
      </c>
      <c r="AD436" s="166">
        <f>'Test-AI'!M434</f>
        <v>0</v>
      </c>
      <c r="AE436" s="166">
        <f>'Test-AI'!N434</f>
        <v>0</v>
      </c>
      <c r="AF436" s="166">
        <f>'Test-AI'!O434</f>
        <v>0</v>
      </c>
      <c r="AG436" s="166">
        <f>(Summary!$C$63*AD436+Summary!$C$64*AE436+Summary!$C$65*AF436)/Summary!$C$66</f>
        <v>0</v>
      </c>
      <c r="AH436" s="166">
        <f>'Test-AI'!P434</f>
        <v>0</v>
      </c>
      <c r="AI436" s="166">
        <f>'Test-AI'!Q434</f>
        <v>0</v>
      </c>
      <c r="AJ436" s="166">
        <f>'Test-AI'!R434</f>
        <v>0</v>
      </c>
      <c r="AK436" s="166">
        <f>'Test-AI'!S434</f>
        <v>0</v>
      </c>
      <c r="AL436" s="166">
        <f>'Test-AI'!T434</f>
        <v>0</v>
      </c>
      <c r="AM436" s="166">
        <f>'Test-AI'!U434</f>
        <v>0</v>
      </c>
      <c r="AN436" s="166">
        <f>'Test-AI'!V434</f>
        <v>0</v>
      </c>
      <c r="AO436" s="166">
        <f>'Test-AI'!W434</f>
        <v>0</v>
      </c>
      <c r="AP436" s="166">
        <f>'Test-AI'!X434</f>
        <v>0</v>
      </c>
      <c r="AQ436" s="166">
        <f>10*LOG10(1/((Summary!$C$80/10^(AN436/10)+Summary!$C$81/10^(AO436/10)+Summary!$C$82/10^(AP436/10))/Summary!$C$83))</f>
        <v>0</v>
      </c>
      <c r="AR436" s="166">
        <f>'Test-AI'!Y434</f>
        <v>0</v>
      </c>
      <c r="AS436" s="166">
        <f>'Test-AI'!Z434</f>
        <v>0</v>
      </c>
      <c r="AT436" s="290">
        <f>'Test-AI'!AA434</f>
        <v>0</v>
      </c>
      <c r="AU436" s="356">
        <f>'Test-AI'!AB434</f>
        <v>0</v>
      </c>
      <c r="AV436" s="356">
        <f>'Test-AI'!AC434</f>
        <v>0</v>
      </c>
      <c r="AW436" s="291">
        <f t="shared" si="37"/>
        <v>0</v>
      </c>
      <c r="AX436" s="292" t="e">
        <f t="shared" si="38"/>
        <v>#DIV/0!</v>
      </c>
      <c r="AY436" s="293" t="e">
        <f t="shared" si="39"/>
        <v>#DIV/0!</v>
      </c>
      <c r="AZ436" s="292" t="e">
        <f t="shared" si="40"/>
        <v>#DIV/0!</v>
      </c>
      <c r="BA436" s="344" t="e">
        <f t="shared" si="41"/>
        <v>#DIV/0!</v>
      </c>
      <c r="BB436" s="75"/>
      <c r="BC436" s="75"/>
      <c r="BD436" s="572" t="s">
        <v>39</v>
      </c>
      <c r="BE436" s="549" t="e">
        <f t="array" ref="BE436">bdRateExtend($G436:$G439,H436:H439,$AC436:$AC439,AD436:AD439)</f>
        <v>#VALUE!</v>
      </c>
      <c r="BF436" s="551" t="e">
        <f t="array" ref="BF436">bdRateExtend($G436:$G441,H436:H441,$AC436:$AC441,AD436:AD441)</f>
        <v>#VALUE!</v>
      </c>
      <c r="BG436" s="551" t="e">
        <f t="array" ref="BG436">bdRateExtend($G436:$G441,I436:I441,$AC436:$AC441,AE436:AE441)</f>
        <v>#VALUE!</v>
      </c>
      <c r="BH436" s="551" t="e">
        <f t="array" ref="BH436">bdRateExtend($G436:$G441,J436:J441,$AC436:$AC441,AF436:AF441)</f>
        <v>#VALUE!</v>
      </c>
      <c r="BI436" s="551" t="e">
        <f t="array" ref="BI436">bdRateExtend($G436:$G441,K436:K441,$AC436:$AC441,AG436:AG441)</f>
        <v>#VALUE!</v>
      </c>
      <c r="BJ436" s="575" t="e">
        <f>(Summary!$C$94*BF436+Summary!$C$95*BG436+Summary!$C$96*BH436)/Summary!$C$97</f>
        <v>#VALUE!</v>
      </c>
      <c r="BK436" s="551" t="e">
        <f t="array" ref="BK436">bdRateExtend($G436:$G439,L436:L439,$AC436:$AC439,AH436:AH439)</f>
        <v>#VALUE!</v>
      </c>
      <c r="BL436" s="551" t="e">
        <f t="array" ref="BL436">bdRateExtend($G436:$G441,L436:L441,$AC436:$AC441,AH436:AH441)</f>
        <v>#VALUE!</v>
      </c>
      <c r="BM436" s="551" t="e">
        <f t="array" ref="BM436">bdRateExtend($G436:$G439,M436:M439,$AC436:$AC439,AI436:AI439)</f>
        <v>#VALUE!</v>
      </c>
      <c r="BN436" s="551" t="e">
        <f t="array" ref="BN436">bdRateExtend($G436:$G441,M436:M441,$AC436:$AC441,AI436:AI441)</f>
        <v>#VALUE!</v>
      </c>
      <c r="BO436" s="548" t="e">
        <f t="array" ref="BO436">bdRateExtend($G436:$G439,N436:N439,$AC436:$AC439,AJ436:AJ439,"None", FALSE,1)</f>
        <v>#VALUE!</v>
      </c>
      <c r="BP436" s="585" t="e">
        <f t="array" ref="BP436">bdRateExtend($G436:$G441,N436:N441,$AC436:$AC441,AJ436:AJ441,"None", FALSE,1)</f>
        <v>#VALUE!</v>
      </c>
      <c r="BQ436" s="548" t="e">
        <f t="array" ref="BQ436">bdRateExtend($G436:$G439,O436:O439,$AC436:$AC439,AK436:AK439,"None", FALSE,1)</f>
        <v>#VALUE!</v>
      </c>
      <c r="BR436" s="585" t="e">
        <f t="array" ref="BR436">bdRateExtend($G436:$G441,O436:O441,$AC436:$AC441,AK436:AK441,"None", FALSE,1)</f>
        <v>#VALUE!</v>
      </c>
      <c r="BS436" s="551" t="e">
        <f t="array" ref="BS436">bdRateExtend($G436:$G439,P436:P439,$AC436:$AC439,AL436:AL439)</f>
        <v>#VALUE!</v>
      </c>
      <c r="BT436" s="551" t="e">
        <f t="array" ref="BT436">bdRateExtend($G436:$G441,P436:P441,$AC436:$AC441,AL436:AL441)</f>
        <v>#VALUE!</v>
      </c>
      <c r="BU436" s="551" t="e">
        <f t="array" ref="BU436">bdRateExtend($G436:$G439,Q436:Q439,$AC436:$AC439,AM436:AM439)</f>
        <v>#VALUE!</v>
      </c>
      <c r="BV436" s="551" t="e">
        <f t="array" ref="BV436">bdRateExtend($G436:$G441,Q436:Q441,$AC436:$AC441,AM436:AM441)</f>
        <v>#VALUE!</v>
      </c>
      <c r="BW436" s="551" t="e">
        <f t="array" ref="BW436">bdRateExtend($G436:$G439,R436:R439,$AC436:$AC439,AN436:AN439)</f>
        <v>#VALUE!</v>
      </c>
      <c r="BX436" s="551" t="e">
        <f t="array" ref="BX436">bdRateExtend($G436:$G441,R436:R441,$AC436:$AC441,AN436:AN441)</f>
        <v>#VALUE!</v>
      </c>
      <c r="BY436" s="551" t="e">
        <f t="array" ref="BY436">bdRateExtend($G436:$G441,S436:S441,$AC436:$AC441,AO436:AO441)</f>
        <v>#VALUE!</v>
      </c>
      <c r="BZ436" s="555" t="e">
        <f t="array" ref="BZ436">bdRateExtend($G436:$G441,T436:T441,$AC436:$AC441,AP436:AP441)</f>
        <v>#VALUE!</v>
      </c>
      <c r="CA436" s="555" t="e">
        <f t="array" ref="CA436">bdRateExtend($G436:$G441,U436:U441,$AC436:$AC441,AQ436:AQ441)</f>
        <v>#VALUE!</v>
      </c>
      <c r="CB436" s="575" t="e">
        <f>(Summary!$C$108*BX436+Summary!$C$109*BY436+Summary!$C$110*BZ436)/Summary!$C$111</f>
        <v>#VALUE!</v>
      </c>
      <c r="CC436" s="561" t="e">
        <f t="array" ref="CC436">bdCAMBIExtend($G436:$G439,V436:V439,$AC436:$AC439,AR436:AR439)</f>
        <v>#VALUE!</v>
      </c>
      <c r="CD436" s="561" t="e">
        <f t="array" ref="CD436">bdCAMBIExtend($G436:$G441,V436:V441,$AC436:$AC441,AR436:AR441)</f>
        <v>#VALUE!</v>
      </c>
      <c r="CE436" s="547">
        <f t="array" ref="CE436">testVMAFRange($G436:$G439,N436:N439,$AC436:$AC439,AJ436:AJ439)</f>
        <v>0</v>
      </c>
      <c r="CF436" s="543">
        <f t="array" ref="CF436">testVMAFRange($G436:$G441,N436:N441,$AC436:$AC441,AJ436:AJ441)</f>
        <v>0</v>
      </c>
      <c r="CG436" s="547">
        <f t="array" ref="CG436">testVMAFRange($G436:$G439,O436:O439,$AC436:$AC439,AK436:AK439)</f>
        <v>0</v>
      </c>
      <c r="CH436" s="543">
        <f t="array" ref="CH436">testVMAFRange($G436:$G441,O436:O441,$AC436:$AC441,AK436:AK441)</f>
        <v>0</v>
      </c>
    </row>
    <row r="437" spans="1:86" ht="17" hidden="1" customHeight="1" x14ac:dyDescent="0.2">
      <c r="A437" s="485"/>
      <c r="B437" s="566"/>
      <c r="C437" s="485"/>
      <c r="D437" s="590"/>
      <c r="E437" s="558"/>
      <c r="F437" s="239">
        <v>110</v>
      </c>
      <c r="G437" s="294">
        <f>'Anchor-AI'!L435</f>
        <v>0</v>
      </c>
      <c r="H437" s="295">
        <f>'Anchor-AI'!M435</f>
        <v>0</v>
      </c>
      <c r="I437" s="295">
        <f>'Anchor-AI'!N435</f>
        <v>0</v>
      </c>
      <c r="J437" s="295">
        <f>'Anchor-AI'!O435</f>
        <v>0</v>
      </c>
      <c r="K437" s="295">
        <f>(Summary!$C$63*H437+Summary!$C$64*I437+Summary!$C$65*J437)/Summary!$C$66</f>
        <v>0</v>
      </c>
      <c r="L437" s="295">
        <f>'Anchor-AI'!P435</f>
        <v>0</v>
      </c>
      <c r="M437" s="295">
        <f>'Anchor-AI'!Q435</f>
        <v>0</v>
      </c>
      <c r="N437" s="295">
        <f>'Anchor-AI'!R435</f>
        <v>0</v>
      </c>
      <c r="O437" s="295">
        <f>'Anchor-AI'!S435</f>
        <v>0</v>
      </c>
      <c r="P437" s="295">
        <f>'Anchor-AI'!T435</f>
        <v>0</v>
      </c>
      <c r="Q437" s="295">
        <f>'Anchor-AI'!U435</f>
        <v>0</v>
      </c>
      <c r="R437" s="295">
        <f>'Anchor-AI'!V435</f>
        <v>0</v>
      </c>
      <c r="S437" s="295">
        <f>'Anchor-AI'!W435</f>
        <v>0</v>
      </c>
      <c r="T437" s="295">
        <f>'Anchor-AI'!X435</f>
        <v>0</v>
      </c>
      <c r="U437" s="295">
        <f>10*LOG10(1/((Summary!$C$80/10^(R437/10)+Summary!$C$81/10^(S437/10)+Summary!$C$82/10^(T437/10))/Summary!$C$83))</f>
        <v>0</v>
      </c>
      <c r="V437" s="295">
        <f>'Anchor-AI'!Y435</f>
        <v>0</v>
      </c>
      <c r="W437" s="295">
        <f>'Anchor-AI'!Z435</f>
        <v>0</v>
      </c>
      <c r="X437" s="295">
        <f>'Anchor-AI'!AA435</f>
        <v>0</v>
      </c>
      <c r="Y437" s="357">
        <f>'Anchor-AI'!AB435</f>
        <v>0</v>
      </c>
      <c r="Z437" s="357">
        <f>'Anchor-AI'!AC435</f>
        <v>0</v>
      </c>
      <c r="AA437" s="296">
        <f t="shared" si="36"/>
        <v>0</v>
      </c>
      <c r="AC437" s="170">
        <f>'Test-AI'!L435</f>
        <v>0</v>
      </c>
      <c r="AD437" s="167">
        <f>'Test-AI'!M435</f>
        <v>0</v>
      </c>
      <c r="AE437" s="167">
        <f>'Test-AI'!N435</f>
        <v>0</v>
      </c>
      <c r="AF437" s="167">
        <f>'Test-AI'!O435</f>
        <v>0</v>
      </c>
      <c r="AG437" s="167">
        <f>(Summary!$C$63*AD437+Summary!$C$64*AE437+Summary!$C$65*AF437)/Summary!$C$66</f>
        <v>0</v>
      </c>
      <c r="AH437" s="167">
        <f>'Test-AI'!P435</f>
        <v>0</v>
      </c>
      <c r="AI437" s="167">
        <f>'Test-AI'!Q435</f>
        <v>0</v>
      </c>
      <c r="AJ437" s="167">
        <f>'Test-AI'!R435</f>
        <v>0</v>
      </c>
      <c r="AK437" s="167">
        <f>'Test-AI'!S435</f>
        <v>0</v>
      </c>
      <c r="AL437" s="167">
        <f>'Test-AI'!T435</f>
        <v>0</v>
      </c>
      <c r="AM437" s="167">
        <f>'Test-AI'!U435</f>
        <v>0</v>
      </c>
      <c r="AN437" s="167">
        <f>'Test-AI'!V435</f>
        <v>0</v>
      </c>
      <c r="AO437" s="167">
        <f>'Test-AI'!W435</f>
        <v>0</v>
      </c>
      <c r="AP437" s="167">
        <f>'Test-AI'!X435</f>
        <v>0</v>
      </c>
      <c r="AQ437" s="167">
        <f>10*LOG10(1/((Summary!$C$80/10^(AN437/10)+Summary!$C$81/10^(AO437/10)+Summary!$C$82/10^(AP437/10))/Summary!$C$83))</f>
        <v>0</v>
      </c>
      <c r="AR437" s="167">
        <f>'Test-AI'!Y435</f>
        <v>0</v>
      </c>
      <c r="AS437" s="167">
        <f>'Test-AI'!Z435</f>
        <v>0</v>
      </c>
      <c r="AT437" s="295">
        <f>'Test-AI'!AA435</f>
        <v>0</v>
      </c>
      <c r="AU437" s="357">
        <f>'Test-AI'!AB435</f>
        <v>0</v>
      </c>
      <c r="AV437" s="357">
        <f>'Test-AI'!AC435</f>
        <v>0</v>
      </c>
      <c r="AW437" s="296">
        <f t="shared" si="37"/>
        <v>0</v>
      </c>
      <c r="AX437" s="297" t="e">
        <f t="shared" si="38"/>
        <v>#DIV/0!</v>
      </c>
      <c r="AY437" s="298" t="e">
        <f t="shared" si="39"/>
        <v>#DIV/0!</v>
      </c>
      <c r="AZ437" s="297" t="e">
        <f t="shared" si="40"/>
        <v>#DIV/0!</v>
      </c>
      <c r="BA437" s="345" t="e">
        <f t="shared" si="41"/>
        <v>#DIV/0!</v>
      </c>
      <c r="BB437" s="75"/>
      <c r="BC437" s="75"/>
      <c r="BD437" s="565"/>
      <c r="BE437" s="550"/>
      <c r="BF437" s="552"/>
      <c r="BG437" s="552"/>
      <c r="BH437" s="552"/>
      <c r="BI437" s="552"/>
      <c r="BJ437" s="552"/>
      <c r="BK437" s="553"/>
      <c r="BL437" s="552"/>
      <c r="BM437" s="553"/>
      <c r="BN437" s="552"/>
      <c r="BO437" s="546"/>
      <c r="BP437" s="541"/>
      <c r="BQ437" s="546"/>
      <c r="BR437" s="541"/>
      <c r="BS437" s="553"/>
      <c r="BT437" s="552"/>
      <c r="BU437" s="553"/>
      <c r="BV437" s="552"/>
      <c r="BW437" s="553"/>
      <c r="BX437" s="552"/>
      <c r="BY437" s="552"/>
      <c r="BZ437" s="541"/>
      <c r="CA437" s="541"/>
      <c r="CB437" s="552"/>
      <c r="CC437" s="553"/>
      <c r="CD437" s="552"/>
      <c r="CE437" s="546"/>
      <c r="CF437" s="541"/>
      <c r="CG437" s="546"/>
      <c r="CH437" s="541"/>
    </row>
    <row r="438" spans="1:86" ht="17" hidden="1" customHeight="1" x14ac:dyDescent="0.2">
      <c r="A438" s="485"/>
      <c r="B438" s="566"/>
      <c r="C438" s="485"/>
      <c r="D438" s="590"/>
      <c r="E438" s="558"/>
      <c r="F438" s="239">
        <v>135</v>
      </c>
      <c r="G438" s="294">
        <f>'Anchor-AI'!L436</f>
        <v>0</v>
      </c>
      <c r="H438" s="295">
        <f>'Anchor-AI'!M436</f>
        <v>0</v>
      </c>
      <c r="I438" s="295">
        <f>'Anchor-AI'!N436</f>
        <v>0</v>
      </c>
      <c r="J438" s="295">
        <f>'Anchor-AI'!O436</f>
        <v>0</v>
      </c>
      <c r="K438" s="295">
        <f>(Summary!$C$63*H438+Summary!$C$64*I438+Summary!$C$65*J438)/Summary!$C$66</f>
        <v>0</v>
      </c>
      <c r="L438" s="295">
        <f>'Anchor-AI'!P436</f>
        <v>0</v>
      </c>
      <c r="M438" s="295">
        <f>'Anchor-AI'!Q436</f>
        <v>0</v>
      </c>
      <c r="N438" s="295">
        <f>'Anchor-AI'!R436</f>
        <v>0</v>
      </c>
      <c r="O438" s="295">
        <f>'Anchor-AI'!S436</f>
        <v>0</v>
      </c>
      <c r="P438" s="295">
        <f>'Anchor-AI'!T436</f>
        <v>0</v>
      </c>
      <c r="Q438" s="295">
        <f>'Anchor-AI'!U436</f>
        <v>0</v>
      </c>
      <c r="R438" s="295">
        <f>'Anchor-AI'!V436</f>
        <v>0</v>
      </c>
      <c r="S438" s="295">
        <f>'Anchor-AI'!W436</f>
        <v>0</v>
      </c>
      <c r="T438" s="295">
        <f>'Anchor-AI'!X436</f>
        <v>0</v>
      </c>
      <c r="U438" s="295">
        <f>10*LOG10(1/((Summary!$C$80/10^(R438/10)+Summary!$C$81/10^(S438/10)+Summary!$C$82/10^(T438/10))/Summary!$C$83))</f>
        <v>0</v>
      </c>
      <c r="V438" s="295">
        <f>'Anchor-AI'!Y436</f>
        <v>0</v>
      </c>
      <c r="W438" s="295">
        <f>'Anchor-AI'!Z436</f>
        <v>0</v>
      </c>
      <c r="X438" s="295">
        <f>'Anchor-AI'!AA436</f>
        <v>0</v>
      </c>
      <c r="Y438" s="357">
        <f>'Anchor-AI'!AB436</f>
        <v>0</v>
      </c>
      <c r="Z438" s="357">
        <f>'Anchor-AI'!AC436</f>
        <v>0</v>
      </c>
      <c r="AA438" s="296">
        <f t="shared" si="36"/>
        <v>0</v>
      </c>
      <c r="AC438" s="170">
        <f>'Test-AI'!L436</f>
        <v>0</v>
      </c>
      <c r="AD438" s="167">
        <f>'Test-AI'!M436</f>
        <v>0</v>
      </c>
      <c r="AE438" s="167">
        <f>'Test-AI'!N436</f>
        <v>0</v>
      </c>
      <c r="AF438" s="167">
        <f>'Test-AI'!O436</f>
        <v>0</v>
      </c>
      <c r="AG438" s="167">
        <f>(Summary!$C$63*AD438+Summary!$C$64*AE438+Summary!$C$65*AF438)/Summary!$C$66</f>
        <v>0</v>
      </c>
      <c r="AH438" s="167">
        <f>'Test-AI'!P436</f>
        <v>0</v>
      </c>
      <c r="AI438" s="167">
        <f>'Test-AI'!Q436</f>
        <v>0</v>
      </c>
      <c r="AJ438" s="167">
        <f>'Test-AI'!R436</f>
        <v>0</v>
      </c>
      <c r="AK438" s="167">
        <f>'Test-AI'!S436</f>
        <v>0</v>
      </c>
      <c r="AL438" s="167">
        <f>'Test-AI'!T436</f>
        <v>0</v>
      </c>
      <c r="AM438" s="167">
        <f>'Test-AI'!U436</f>
        <v>0</v>
      </c>
      <c r="AN438" s="167">
        <f>'Test-AI'!V436</f>
        <v>0</v>
      </c>
      <c r="AO438" s="167">
        <f>'Test-AI'!W436</f>
        <v>0</v>
      </c>
      <c r="AP438" s="167">
        <f>'Test-AI'!X436</f>
        <v>0</v>
      </c>
      <c r="AQ438" s="167">
        <f>10*LOG10(1/((Summary!$C$80/10^(AN438/10)+Summary!$C$81/10^(AO438/10)+Summary!$C$82/10^(AP438/10))/Summary!$C$83))</f>
        <v>0</v>
      </c>
      <c r="AR438" s="167">
        <f>'Test-AI'!Y436</f>
        <v>0</v>
      </c>
      <c r="AS438" s="167">
        <f>'Test-AI'!Z436</f>
        <v>0</v>
      </c>
      <c r="AT438" s="295">
        <f>'Test-AI'!AA436</f>
        <v>0</v>
      </c>
      <c r="AU438" s="357">
        <f>'Test-AI'!AB436</f>
        <v>0</v>
      </c>
      <c r="AV438" s="357">
        <f>'Test-AI'!AC436</f>
        <v>0</v>
      </c>
      <c r="AW438" s="296">
        <f t="shared" si="37"/>
        <v>0</v>
      </c>
      <c r="AX438" s="297" t="e">
        <f t="shared" si="38"/>
        <v>#DIV/0!</v>
      </c>
      <c r="AY438" s="298" t="e">
        <f t="shared" si="39"/>
        <v>#DIV/0!</v>
      </c>
      <c r="AZ438" s="297" t="e">
        <f t="shared" si="40"/>
        <v>#DIV/0!</v>
      </c>
      <c r="BA438" s="345" t="e">
        <f t="shared" si="41"/>
        <v>#DIV/0!</v>
      </c>
      <c r="BB438" s="75"/>
      <c r="BC438" s="75"/>
      <c r="BD438" s="573" t="s">
        <v>147</v>
      </c>
      <c r="BE438" s="549" t="e">
        <f t="array" ref="BE438">bdRateExtend($G437:$G440,H437:H440,$AC437:$AC440,AD437:AD440)</f>
        <v>#VALUE!</v>
      </c>
      <c r="BF438" s="552"/>
      <c r="BG438" s="552"/>
      <c r="BH438" s="552"/>
      <c r="BI438" s="552"/>
      <c r="BJ438" s="552"/>
      <c r="BK438" s="551" t="e">
        <f t="array" ref="BK438">bdRateExtend($G437:$G440,L437:L440,$AC437:$AC440,AH437:AH440)</f>
        <v>#VALUE!</v>
      </c>
      <c r="BL438" s="552"/>
      <c r="BM438" s="551" t="e">
        <f t="array" ref="BM438">bdRateExtend($G437:$G440,M437:M440,$AC437:$AC440,AI437:AI440)</f>
        <v>#VALUE!</v>
      </c>
      <c r="BN438" s="552"/>
      <c r="BO438" s="545" t="e">
        <f t="array" ref="BO438">bdRateExtend($G437:$G440,N437:N440,$AC437:$AC440,AJ437:AJ440,"None", FALSE,1)</f>
        <v>#VALUE!</v>
      </c>
      <c r="BP438" s="541"/>
      <c r="BQ438" s="545" t="e">
        <f t="array" ref="BQ438">bdRateExtend($G437:$G440,O437:O440,$AC437:$AC440,AK437:AK440,"None", FALSE,1)</f>
        <v>#VALUE!</v>
      </c>
      <c r="BR438" s="541"/>
      <c r="BS438" s="551" t="e">
        <f t="array" ref="BS438">bdRateExtend($G437:$G440,P437:P440,$AC437:$AC440,AL437:AL440)</f>
        <v>#VALUE!</v>
      </c>
      <c r="BT438" s="552"/>
      <c r="BU438" s="551" t="e">
        <f t="array" ref="BU438">bdRateExtend($G437:$G440,Q437:Q440,$AC437:$AC440,AM437:AM440)</f>
        <v>#VALUE!</v>
      </c>
      <c r="BV438" s="552"/>
      <c r="BW438" s="551" t="e">
        <f t="array" ref="BW438">bdRateExtend($G437:$G440,R437:R440,$AC437:$AC440,AN437:AN440)</f>
        <v>#VALUE!</v>
      </c>
      <c r="BX438" s="552"/>
      <c r="BY438" s="552"/>
      <c r="BZ438" s="541"/>
      <c r="CA438" s="541"/>
      <c r="CB438" s="552"/>
      <c r="CC438" s="561" t="e">
        <f t="array" ref="CC438">bdCAMBIExtend($G437:$G440,V437:V440,$AC437:$AC440,AR437:AR440)</f>
        <v>#VALUE!</v>
      </c>
      <c r="CD438" s="552"/>
      <c r="CE438" s="554">
        <f t="array" ref="CE438">testVMAFRange($G437:$G440,N437:N440,$AC437:$AC440,AJ437:AJ440)</f>
        <v>0</v>
      </c>
      <c r="CF438" s="541"/>
      <c r="CG438" s="554">
        <f t="array" ref="CG438">testVMAFRange($G437:$G440,O437:O440,$AC437:$AC440,AK437:AK440)</f>
        <v>0</v>
      </c>
      <c r="CH438" s="541"/>
    </row>
    <row r="439" spans="1:86" ht="17" hidden="1" customHeight="1" x14ac:dyDescent="0.2">
      <c r="A439" s="485"/>
      <c r="B439" s="566"/>
      <c r="C439" s="485"/>
      <c r="D439" s="590"/>
      <c r="E439" s="558"/>
      <c r="F439" s="239">
        <v>160</v>
      </c>
      <c r="G439" s="294">
        <f>'Anchor-AI'!L437</f>
        <v>0</v>
      </c>
      <c r="H439" s="295">
        <f>'Anchor-AI'!M437</f>
        <v>0</v>
      </c>
      <c r="I439" s="295">
        <f>'Anchor-AI'!N437</f>
        <v>0</v>
      </c>
      <c r="J439" s="295">
        <f>'Anchor-AI'!O437</f>
        <v>0</v>
      </c>
      <c r="K439" s="295">
        <f>(Summary!$C$63*H439+Summary!$C$64*I439+Summary!$C$65*J439)/Summary!$C$66</f>
        <v>0</v>
      </c>
      <c r="L439" s="295">
        <f>'Anchor-AI'!P437</f>
        <v>0</v>
      </c>
      <c r="M439" s="295">
        <f>'Anchor-AI'!Q437</f>
        <v>0</v>
      </c>
      <c r="N439" s="295">
        <f>'Anchor-AI'!R437</f>
        <v>0</v>
      </c>
      <c r="O439" s="295">
        <f>'Anchor-AI'!S437</f>
        <v>0</v>
      </c>
      <c r="P439" s="295">
        <f>'Anchor-AI'!T437</f>
        <v>0</v>
      </c>
      <c r="Q439" s="295">
        <f>'Anchor-AI'!U437</f>
        <v>0</v>
      </c>
      <c r="R439" s="295">
        <f>'Anchor-AI'!V437</f>
        <v>0</v>
      </c>
      <c r="S439" s="295">
        <f>'Anchor-AI'!W437</f>
        <v>0</v>
      </c>
      <c r="T439" s="295">
        <f>'Anchor-AI'!X437</f>
        <v>0</v>
      </c>
      <c r="U439" s="295">
        <f>10*LOG10(1/((Summary!$C$80/10^(R439/10)+Summary!$C$81/10^(S439/10)+Summary!$C$82/10^(T439/10))/Summary!$C$83))</f>
        <v>0</v>
      </c>
      <c r="V439" s="295">
        <f>'Anchor-AI'!Y437</f>
        <v>0</v>
      </c>
      <c r="W439" s="295">
        <f>'Anchor-AI'!Z437</f>
        <v>0</v>
      </c>
      <c r="X439" s="295">
        <f>'Anchor-AI'!AA437</f>
        <v>0</v>
      </c>
      <c r="Y439" s="357">
        <f>'Anchor-AI'!AB437</f>
        <v>0</v>
      </c>
      <c r="Z439" s="357">
        <f>'Anchor-AI'!AC437</f>
        <v>0</v>
      </c>
      <c r="AA439" s="296">
        <f t="shared" si="36"/>
        <v>0</v>
      </c>
      <c r="AC439" s="170">
        <f>'Test-AI'!L437</f>
        <v>0</v>
      </c>
      <c r="AD439" s="167">
        <f>'Test-AI'!M437</f>
        <v>0</v>
      </c>
      <c r="AE439" s="167">
        <f>'Test-AI'!N437</f>
        <v>0</v>
      </c>
      <c r="AF439" s="167">
        <f>'Test-AI'!O437</f>
        <v>0</v>
      </c>
      <c r="AG439" s="167">
        <f>(Summary!$C$63*AD439+Summary!$C$64*AE439+Summary!$C$65*AF439)/Summary!$C$66</f>
        <v>0</v>
      </c>
      <c r="AH439" s="167">
        <f>'Test-AI'!P437</f>
        <v>0</v>
      </c>
      <c r="AI439" s="167">
        <f>'Test-AI'!Q437</f>
        <v>0</v>
      </c>
      <c r="AJ439" s="167">
        <f>'Test-AI'!R437</f>
        <v>0</v>
      </c>
      <c r="AK439" s="167">
        <f>'Test-AI'!S437</f>
        <v>0</v>
      </c>
      <c r="AL439" s="167">
        <f>'Test-AI'!T437</f>
        <v>0</v>
      </c>
      <c r="AM439" s="167">
        <f>'Test-AI'!U437</f>
        <v>0</v>
      </c>
      <c r="AN439" s="167">
        <f>'Test-AI'!V437</f>
        <v>0</v>
      </c>
      <c r="AO439" s="167">
        <f>'Test-AI'!W437</f>
        <v>0</v>
      </c>
      <c r="AP439" s="167">
        <f>'Test-AI'!X437</f>
        <v>0</v>
      </c>
      <c r="AQ439" s="167">
        <f>10*LOG10(1/((Summary!$C$80/10^(AN439/10)+Summary!$C$81/10^(AO439/10)+Summary!$C$82/10^(AP439/10))/Summary!$C$83))</f>
        <v>0</v>
      </c>
      <c r="AR439" s="167">
        <f>'Test-AI'!Y437</f>
        <v>0</v>
      </c>
      <c r="AS439" s="167">
        <f>'Test-AI'!Z437</f>
        <v>0</v>
      </c>
      <c r="AT439" s="295">
        <f>'Test-AI'!AA437</f>
        <v>0</v>
      </c>
      <c r="AU439" s="357">
        <f>'Test-AI'!AB437</f>
        <v>0</v>
      </c>
      <c r="AV439" s="357">
        <f>'Test-AI'!AC437</f>
        <v>0</v>
      </c>
      <c r="AW439" s="296">
        <f t="shared" si="37"/>
        <v>0</v>
      </c>
      <c r="AX439" s="297" t="e">
        <f t="shared" si="38"/>
        <v>#DIV/0!</v>
      </c>
      <c r="AY439" s="298" t="e">
        <f t="shared" si="39"/>
        <v>#DIV/0!</v>
      </c>
      <c r="AZ439" s="297" t="e">
        <f t="shared" si="40"/>
        <v>#DIV/0!</v>
      </c>
      <c r="BA439" s="345" t="e">
        <f t="shared" si="41"/>
        <v>#DIV/0!</v>
      </c>
      <c r="BB439" s="75"/>
      <c r="BC439" s="75"/>
      <c r="BD439" s="565"/>
      <c r="BE439" s="550"/>
      <c r="BF439" s="552"/>
      <c r="BG439" s="552"/>
      <c r="BH439" s="552"/>
      <c r="BI439" s="552"/>
      <c r="BJ439" s="552"/>
      <c r="BK439" s="553"/>
      <c r="BL439" s="552"/>
      <c r="BM439" s="553"/>
      <c r="BN439" s="552"/>
      <c r="BO439" s="546"/>
      <c r="BP439" s="541"/>
      <c r="BQ439" s="546"/>
      <c r="BR439" s="541"/>
      <c r="BS439" s="553"/>
      <c r="BT439" s="552"/>
      <c r="BU439" s="553"/>
      <c r="BV439" s="552"/>
      <c r="BW439" s="553"/>
      <c r="BX439" s="552"/>
      <c r="BY439" s="552"/>
      <c r="BZ439" s="541"/>
      <c r="CA439" s="541"/>
      <c r="CB439" s="552"/>
      <c r="CC439" s="553"/>
      <c r="CD439" s="552"/>
      <c r="CE439" s="546"/>
      <c r="CF439" s="541"/>
      <c r="CG439" s="546"/>
      <c r="CH439" s="541"/>
    </row>
    <row r="440" spans="1:86" ht="17" hidden="1" customHeight="1" thickBot="1" x14ac:dyDescent="0.25">
      <c r="A440" s="485"/>
      <c r="B440" s="566"/>
      <c r="C440" s="485"/>
      <c r="D440" s="590"/>
      <c r="E440" s="558"/>
      <c r="F440" s="239">
        <v>185</v>
      </c>
      <c r="G440" s="294">
        <f>'Anchor-AI'!L438</f>
        <v>0</v>
      </c>
      <c r="H440" s="295">
        <f>'Anchor-AI'!M438</f>
        <v>0</v>
      </c>
      <c r="I440" s="295">
        <f>'Anchor-AI'!N438</f>
        <v>0</v>
      </c>
      <c r="J440" s="295">
        <f>'Anchor-AI'!O438</f>
        <v>0</v>
      </c>
      <c r="K440" s="295">
        <f>(Summary!$C$63*H440+Summary!$C$64*I440+Summary!$C$65*J440)/Summary!$C$66</f>
        <v>0</v>
      </c>
      <c r="L440" s="295">
        <f>'Anchor-AI'!P438</f>
        <v>0</v>
      </c>
      <c r="M440" s="295">
        <f>'Anchor-AI'!Q438</f>
        <v>0</v>
      </c>
      <c r="N440" s="295">
        <f>'Anchor-AI'!R438</f>
        <v>0</v>
      </c>
      <c r="O440" s="295">
        <f>'Anchor-AI'!S438</f>
        <v>0</v>
      </c>
      <c r="P440" s="295">
        <f>'Anchor-AI'!T438</f>
        <v>0</v>
      </c>
      <c r="Q440" s="295">
        <f>'Anchor-AI'!U438</f>
        <v>0</v>
      </c>
      <c r="R440" s="295">
        <f>'Anchor-AI'!V438</f>
        <v>0</v>
      </c>
      <c r="S440" s="295">
        <f>'Anchor-AI'!W438</f>
        <v>0</v>
      </c>
      <c r="T440" s="295">
        <f>'Anchor-AI'!X438</f>
        <v>0</v>
      </c>
      <c r="U440" s="295">
        <f>10*LOG10(1/((Summary!$C$80/10^(R440/10)+Summary!$C$81/10^(S440/10)+Summary!$C$82/10^(T440/10))/Summary!$C$83))</f>
        <v>0</v>
      </c>
      <c r="V440" s="295">
        <f>'Anchor-AI'!Y438</f>
        <v>0</v>
      </c>
      <c r="W440" s="295">
        <f>'Anchor-AI'!Z438</f>
        <v>0</v>
      </c>
      <c r="X440" s="295">
        <f>'Anchor-AI'!AA438</f>
        <v>0</v>
      </c>
      <c r="Y440" s="357">
        <f>'Anchor-AI'!AB438</f>
        <v>0</v>
      </c>
      <c r="Z440" s="357">
        <f>'Anchor-AI'!AC438</f>
        <v>0</v>
      </c>
      <c r="AA440" s="296">
        <f t="shared" si="36"/>
        <v>0</v>
      </c>
      <c r="AC440" s="170">
        <f>'Test-AI'!L438</f>
        <v>0</v>
      </c>
      <c r="AD440" s="167">
        <f>'Test-AI'!M438</f>
        <v>0</v>
      </c>
      <c r="AE440" s="167">
        <f>'Test-AI'!N438</f>
        <v>0</v>
      </c>
      <c r="AF440" s="167">
        <f>'Test-AI'!O438</f>
        <v>0</v>
      </c>
      <c r="AG440" s="167">
        <f>(Summary!$C$63*AD440+Summary!$C$64*AE440+Summary!$C$65*AF440)/Summary!$C$66</f>
        <v>0</v>
      </c>
      <c r="AH440" s="167">
        <f>'Test-AI'!P438</f>
        <v>0</v>
      </c>
      <c r="AI440" s="167">
        <f>'Test-AI'!Q438</f>
        <v>0</v>
      </c>
      <c r="AJ440" s="167">
        <f>'Test-AI'!R438</f>
        <v>0</v>
      </c>
      <c r="AK440" s="167">
        <f>'Test-AI'!S438</f>
        <v>0</v>
      </c>
      <c r="AL440" s="167">
        <f>'Test-AI'!T438</f>
        <v>0</v>
      </c>
      <c r="AM440" s="167">
        <f>'Test-AI'!U438</f>
        <v>0</v>
      </c>
      <c r="AN440" s="167">
        <f>'Test-AI'!V438</f>
        <v>0</v>
      </c>
      <c r="AO440" s="167">
        <f>'Test-AI'!W438</f>
        <v>0</v>
      </c>
      <c r="AP440" s="167">
        <f>'Test-AI'!X438</f>
        <v>0</v>
      </c>
      <c r="AQ440" s="167">
        <f>10*LOG10(1/((Summary!$C$80/10^(AN440/10)+Summary!$C$81/10^(AO440/10)+Summary!$C$82/10^(AP440/10))/Summary!$C$83))</f>
        <v>0</v>
      </c>
      <c r="AR440" s="167">
        <f>'Test-AI'!Y438</f>
        <v>0</v>
      </c>
      <c r="AS440" s="167">
        <f>'Test-AI'!Z438</f>
        <v>0</v>
      </c>
      <c r="AT440" s="295">
        <f>'Test-AI'!AA438</f>
        <v>0</v>
      </c>
      <c r="AU440" s="357">
        <f>'Test-AI'!AB438</f>
        <v>0</v>
      </c>
      <c r="AV440" s="357">
        <f>'Test-AI'!AC438</f>
        <v>0</v>
      </c>
      <c r="AW440" s="296">
        <f t="shared" si="37"/>
        <v>0</v>
      </c>
      <c r="AX440" s="297" t="e">
        <f t="shared" si="38"/>
        <v>#DIV/0!</v>
      </c>
      <c r="AY440" s="298" t="e">
        <f t="shared" si="39"/>
        <v>#DIV/0!</v>
      </c>
      <c r="AZ440" s="297" t="e">
        <f t="shared" si="40"/>
        <v>#DIV/0!</v>
      </c>
      <c r="BA440" s="345" t="e">
        <f t="shared" si="41"/>
        <v>#DIV/0!</v>
      </c>
      <c r="BB440" s="75"/>
      <c r="BC440" s="75"/>
      <c r="BD440" s="574" t="s">
        <v>46</v>
      </c>
      <c r="BE440" s="549" t="e">
        <f t="array" ref="BE440">bdRateExtend($G438:$G441,H438:H441,$AC438:$AC441,AD438:AD441)</f>
        <v>#VALUE!</v>
      </c>
      <c r="BF440" s="552"/>
      <c r="BG440" s="552"/>
      <c r="BH440" s="552"/>
      <c r="BI440" s="552"/>
      <c r="BJ440" s="552"/>
      <c r="BK440" s="551" t="e">
        <f t="array" ref="BK440">bdRateExtend($G438:$G441,L438:L441,$AC438:$AC441,AH438:AH441)</f>
        <v>#VALUE!</v>
      </c>
      <c r="BL440" s="552"/>
      <c r="BM440" s="551" t="e">
        <f t="array" ref="BM440">bdRateExtend($G438:$G441,M438:M441,$AC438:$AC441,AI438:AI441)</f>
        <v>#VALUE!</v>
      </c>
      <c r="BN440" s="552"/>
      <c r="BO440" s="545" t="e">
        <f t="array" ref="BO440">bdRateExtend($G438:$G441,N438:N441,$AC438:$AC441,AJ438:AJ441,"None", FALSE,1)</f>
        <v>#VALUE!</v>
      </c>
      <c r="BP440" s="541"/>
      <c r="BQ440" s="545" t="e">
        <f t="array" ref="BQ440">bdRateExtend($G438:$G441,O438:O441,$AC438:$AC441,AK438:AK441,"None", FALSE,1)</f>
        <v>#VALUE!</v>
      </c>
      <c r="BR440" s="541"/>
      <c r="BS440" s="551" t="e">
        <f t="array" ref="BS440">bdRateExtend($G438:$G441,P438:P441,$AC438:$AC441,AL438:AL441)</f>
        <v>#VALUE!</v>
      </c>
      <c r="BT440" s="552"/>
      <c r="BU440" s="551" t="e">
        <f t="array" ref="BU440">bdRateExtend($G438:$G441,Q438:Q441,$AC438:$AC441,AM438:AM441)</f>
        <v>#VALUE!</v>
      </c>
      <c r="BV440" s="552"/>
      <c r="BW440" s="551" t="e">
        <f t="array" ref="BW440">bdRateExtend($G438:$G441,R438:R441,$AC438:$AC441,AN438:AN441)</f>
        <v>#VALUE!</v>
      </c>
      <c r="BX440" s="552"/>
      <c r="BY440" s="552"/>
      <c r="BZ440" s="541"/>
      <c r="CA440" s="541"/>
      <c r="CB440" s="552"/>
      <c r="CC440" s="561" t="e">
        <f t="array" ref="CC440">bdCAMBIExtend($G438:$G441,V438:V441,$AC438:$AC441,AR438:AR441)</f>
        <v>#VALUE!</v>
      </c>
      <c r="CD440" s="552"/>
      <c r="CE440" s="554">
        <f t="array" ref="CE440">testVMAFRange($G438:$G441,N438:N441,$AC438:$AC441,AJ438:AJ441)</f>
        <v>0</v>
      </c>
      <c r="CF440" s="541"/>
      <c r="CG440" s="554">
        <f t="array" ref="CG440">testVMAFRange($G438:$G441,O438:O441,$AC438:$AC441,AK438:AK441)</f>
        <v>0</v>
      </c>
      <c r="CH440" s="541"/>
    </row>
    <row r="441" spans="1:86" ht="17" hidden="1" customHeight="1" thickBot="1" x14ac:dyDescent="0.25">
      <c r="A441" s="485"/>
      <c r="B441" s="596"/>
      <c r="C441" s="486"/>
      <c r="D441" s="591"/>
      <c r="E441" s="559"/>
      <c r="F441" s="240">
        <v>210</v>
      </c>
      <c r="G441" s="299">
        <f>'Anchor-AI'!L439</f>
        <v>0</v>
      </c>
      <c r="H441" s="300">
        <f>'Anchor-AI'!M439</f>
        <v>0</v>
      </c>
      <c r="I441" s="300">
        <f>'Anchor-AI'!N439</f>
        <v>0</v>
      </c>
      <c r="J441" s="300">
        <f>'Anchor-AI'!O439</f>
        <v>0</v>
      </c>
      <c r="K441" s="295">
        <f>(Summary!$C$63*H441+Summary!$C$64*I441+Summary!$C$65*J441)/Summary!$C$66</f>
        <v>0</v>
      </c>
      <c r="L441" s="300">
        <f>'Anchor-AI'!P439</f>
        <v>0</v>
      </c>
      <c r="M441" s="300">
        <f>'Anchor-AI'!Q439</f>
        <v>0</v>
      </c>
      <c r="N441" s="300">
        <f>'Anchor-AI'!R439</f>
        <v>0</v>
      </c>
      <c r="O441" s="300">
        <f>'Anchor-AI'!S439</f>
        <v>0</v>
      </c>
      <c r="P441" s="300">
        <f>'Anchor-AI'!T439</f>
        <v>0</v>
      </c>
      <c r="Q441" s="300">
        <f>'Anchor-AI'!U439</f>
        <v>0</v>
      </c>
      <c r="R441" s="300">
        <f>'Anchor-AI'!V439</f>
        <v>0</v>
      </c>
      <c r="S441" s="300">
        <f>'Anchor-AI'!W439</f>
        <v>0</v>
      </c>
      <c r="T441" s="300">
        <f>'Anchor-AI'!X439</f>
        <v>0</v>
      </c>
      <c r="U441" s="300">
        <f>10*LOG10(1/((Summary!$C$80/10^(R441/10)+Summary!$C$81/10^(S441/10)+Summary!$C$82/10^(T441/10))/Summary!$C$83))</f>
        <v>0</v>
      </c>
      <c r="V441" s="300">
        <f>'Anchor-AI'!Y439</f>
        <v>0</v>
      </c>
      <c r="W441" s="300">
        <f>'Anchor-AI'!Z439</f>
        <v>0</v>
      </c>
      <c r="X441" s="300">
        <f>'Anchor-AI'!AA439</f>
        <v>0</v>
      </c>
      <c r="Y441" s="357">
        <f>'Anchor-AI'!AB439</f>
        <v>0</v>
      </c>
      <c r="Z441" s="357">
        <f>'Anchor-AI'!AC439</f>
        <v>0</v>
      </c>
      <c r="AA441" s="301">
        <f t="shared" si="36"/>
        <v>0</v>
      </c>
      <c r="AC441" s="171">
        <f>'Test-AI'!L439</f>
        <v>0</v>
      </c>
      <c r="AD441" s="168">
        <f>'Test-AI'!M439</f>
        <v>0</v>
      </c>
      <c r="AE441" s="168">
        <f>'Test-AI'!N439</f>
        <v>0</v>
      </c>
      <c r="AF441" s="168">
        <f>'Test-AI'!O439</f>
        <v>0</v>
      </c>
      <c r="AG441" s="168">
        <f>(Summary!$C$63*AD441+Summary!$C$64*AE441+Summary!$C$65*AF441)/Summary!$C$66</f>
        <v>0</v>
      </c>
      <c r="AH441" s="168">
        <f>'Test-AI'!P439</f>
        <v>0</v>
      </c>
      <c r="AI441" s="168">
        <f>'Test-AI'!Q439</f>
        <v>0</v>
      </c>
      <c r="AJ441" s="168">
        <f>'Test-AI'!R439</f>
        <v>0</v>
      </c>
      <c r="AK441" s="168">
        <f>'Test-AI'!S439</f>
        <v>0</v>
      </c>
      <c r="AL441" s="168">
        <f>'Test-AI'!T439</f>
        <v>0</v>
      </c>
      <c r="AM441" s="168">
        <f>'Test-AI'!U439</f>
        <v>0</v>
      </c>
      <c r="AN441" s="168">
        <f>'Test-AI'!V439</f>
        <v>0</v>
      </c>
      <c r="AO441" s="168">
        <f>'Test-AI'!W439</f>
        <v>0</v>
      </c>
      <c r="AP441" s="168">
        <f>'Test-AI'!X439</f>
        <v>0</v>
      </c>
      <c r="AQ441" s="168">
        <f>10*LOG10(1/((Summary!$C$80/10^(AN441/10)+Summary!$C$81/10^(AO441/10)+Summary!$C$82/10^(AP441/10))/Summary!$C$83))</f>
        <v>0</v>
      </c>
      <c r="AR441" s="168">
        <f>'Test-AI'!Y439</f>
        <v>0</v>
      </c>
      <c r="AS441" s="168">
        <f>'Test-AI'!Z439</f>
        <v>0</v>
      </c>
      <c r="AT441" s="300">
        <f>'Test-AI'!AA439</f>
        <v>0</v>
      </c>
      <c r="AU441" s="357">
        <f>'Test-AI'!AB439</f>
        <v>0</v>
      </c>
      <c r="AV441" s="357">
        <f>'Test-AI'!AC439</f>
        <v>0</v>
      </c>
      <c r="AW441" s="301">
        <f t="shared" si="37"/>
        <v>0</v>
      </c>
      <c r="AX441" s="302" t="e">
        <f t="shared" si="38"/>
        <v>#DIV/0!</v>
      </c>
      <c r="AY441" s="303" t="e">
        <f t="shared" si="39"/>
        <v>#DIV/0!</v>
      </c>
      <c r="AZ441" s="297" t="e">
        <f t="shared" si="40"/>
        <v>#DIV/0!</v>
      </c>
      <c r="BA441" s="345" t="e">
        <f t="shared" si="41"/>
        <v>#DIV/0!</v>
      </c>
      <c r="BB441" s="75"/>
      <c r="BC441" s="75"/>
      <c r="BD441" s="570"/>
      <c r="BE441" s="550"/>
      <c r="BF441" s="553"/>
      <c r="BG441" s="553"/>
      <c r="BH441" s="553"/>
      <c r="BI441" s="553"/>
      <c r="BJ441" s="553"/>
      <c r="BK441" s="553"/>
      <c r="BL441" s="553"/>
      <c r="BM441" s="553"/>
      <c r="BN441" s="553"/>
      <c r="BO441" s="546"/>
      <c r="BP441" s="544"/>
      <c r="BQ441" s="546"/>
      <c r="BR441" s="544"/>
      <c r="BS441" s="553"/>
      <c r="BT441" s="553"/>
      <c r="BU441" s="553"/>
      <c r="BV441" s="553"/>
      <c r="BW441" s="553"/>
      <c r="BX441" s="553"/>
      <c r="BY441" s="553"/>
      <c r="BZ441" s="544"/>
      <c r="CA441" s="544"/>
      <c r="CB441" s="553"/>
      <c r="CC441" s="553"/>
      <c r="CD441" s="553"/>
      <c r="CE441" s="546"/>
      <c r="CF441" s="544"/>
      <c r="CG441" s="546"/>
      <c r="CH441" s="544"/>
    </row>
    <row r="442" spans="1:86" ht="17" hidden="1" customHeight="1" thickBot="1" x14ac:dyDescent="0.25">
      <c r="A442" s="485"/>
      <c r="B442" s="595" t="s">
        <v>148</v>
      </c>
      <c r="C442" s="586" t="s">
        <v>106</v>
      </c>
      <c r="D442" s="589">
        <v>24</v>
      </c>
      <c r="E442" s="557">
        <v>10</v>
      </c>
      <c r="F442" s="238">
        <v>85</v>
      </c>
      <c r="G442" s="289">
        <f>'Anchor-AI'!L440</f>
        <v>0</v>
      </c>
      <c r="H442" s="290">
        <f>'Anchor-AI'!M440</f>
        <v>0</v>
      </c>
      <c r="I442" s="290">
        <f>'Anchor-AI'!N440</f>
        <v>0</v>
      </c>
      <c r="J442" s="290">
        <f>'Anchor-AI'!O440</f>
        <v>0</v>
      </c>
      <c r="K442" s="290">
        <f>(Summary!$C$63*H442+Summary!$C$64*I442+Summary!$C$65*J442)/Summary!$C$66</f>
        <v>0</v>
      </c>
      <c r="L442" s="290">
        <f>'Anchor-AI'!P440</f>
        <v>0</v>
      </c>
      <c r="M442" s="290">
        <f>'Anchor-AI'!Q440</f>
        <v>0</v>
      </c>
      <c r="N442" s="290">
        <f>'Anchor-AI'!R440</f>
        <v>0</v>
      </c>
      <c r="O442" s="290">
        <f>'Anchor-AI'!S440</f>
        <v>0</v>
      </c>
      <c r="P442" s="290">
        <f>'Anchor-AI'!T440</f>
        <v>0</v>
      </c>
      <c r="Q442" s="290">
        <f>'Anchor-AI'!U440</f>
        <v>0</v>
      </c>
      <c r="R442" s="290">
        <f>'Anchor-AI'!V440</f>
        <v>0</v>
      </c>
      <c r="S442" s="290">
        <f>'Anchor-AI'!W440</f>
        <v>0</v>
      </c>
      <c r="T442" s="290">
        <f>'Anchor-AI'!X440</f>
        <v>0</v>
      </c>
      <c r="U442" s="290">
        <f>10*LOG10(1/((Summary!$C$80/10^(R442/10)+Summary!$C$81/10^(S442/10)+Summary!$C$82/10^(T442/10))/Summary!$C$83))</f>
        <v>0</v>
      </c>
      <c r="V442" s="290">
        <f>'Anchor-AI'!Y440</f>
        <v>0</v>
      </c>
      <c r="W442" s="290">
        <f>'Anchor-AI'!Z440</f>
        <v>0</v>
      </c>
      <c r="X442" s="290">
        <f>'Anchor-AI'!AA440</f>
        <v>0</v>
      </c>
      <c r="Y442" s="360">
        <f>'Anchor-AI'!AB440</f>
        <v>0</v>
      </c>
      <c r="Z442" s="360">
        <f>'Anchor-AI'!AC440</f>
        <v>0</v>
      </c>
      <c r="AA442" s="291">
        <f t="shared" si="36"/>
        <v>0</v>
      </c>
      <c r="AC442" s="169">
        <f>'Test-AI'!L440</f>
        <v>0</v>
      </c>
      <c r="AD442" s="166">
        <f>'Test-AI'!M440</f>
        <v>0</v>
      </c>
      <c r="AE442" s="166">
        <f>'Test-AI'!N440</f>
        <v>0</v>
      </c>
      <c r="AF442" s="166">
        <f>'Test-AI'!O440</f>
        <v>0</v>
      </c>
      <c r="AG442" s="166">
        <f>(Summary!$C$63*AD442+Summary!$C$64*AE442+Summary!$C$65*AF442)/Summary!$C$66</f>
        <v>0</v>
      </c>
      <c r="AH442" s="166">
        <f>'Test-AI'!P440</f>
        <v>0</v>
      </c>
      <c r="AI442" s="166">
        <f>'Test-AI'!Q440</f>
        <v>0</v>
      </c>
      <c r="AJ442" s="166">
        <f>'Test-AI'!R440</f>
        <v>0</v>
      </c>
      <c r="AK442" s="166">
        <f>'Test-AI'!S440</f>
        <v>0</v>
      </c>
      <c r="AL442" s="166">
        <f>'Test-AI'!T440</f>
        <v>0</v>
      </c>
      <c r="AM442" s="166">
        <f>'Test-AI'!U440</f>
        <v>0</v>
      </c>
      <c r="AN442" s="166">
        <f>'Test-AI'!V440</f>
        <v>0</v>
      </c>
      <c r="AO442" s="166">
        <f>'Test-AI'!W440</f>
        <v>0</v>
      </c>
      <c r="AP442" s="166">
        <f>'Test-AI'!X440</f>
        <v>0</v>
      </c>
      <c r="AQ442" s="166">
        <f>10*LOG10(1/((Summary!$C$80/10^(AN442/10)+Summary!$C$81/10^(AO442/10)+Summary!$C$82/10^(AP442/10))/Summary!$C$83))</f>
        <v>0</v>
      </c>
      <c r="AR442" s="166">
        <f>'Test-AI'!Y440</f>
        <v>0</v>
      </c>
      <c r="AS442" s="166">
        <f>'Test-AI'!Z440</f>
        <v>0</v>
      </c>
      <c r="AT442" s="290">
        <f>'Test-AI'!AA440</f>
        <v>0</v>
      </c>
      <c r="AU442" s="356">
        <f>'Test-AI'!AB440</f>
        <v>0</v>
      </c>
      <c r="AV442" s="356">
        <f>'Test-AI'!AC440</f>
        <v>0</v>
      </c>
      <c r="AW442" s="291">
        <f t="shared" si="37"/>
        <v>0</v>
      </c>
      <c r="AX442" s="292" t="e">
        <f t="shared" si="38"/>
        <v>#DIV/0!</v>
      </c>
      <c r="AY442" s="293" t="e">
        <f t="shared" si="39"/>
        <v>#DIV/0!</v>
      </c>
      <c r="AZ442" s="292" t="e">
        <f t="shared" si="40"/>
        <v>#DIV/0!</v>
      </c>
      <c r="BA442" s="344" t="e">
        <f t="shared" si="41"/>
        <v>#DIV/0!</v>
      </c>
      <c r="BB442" s="75"/>
      <c r="BC442" s="75"/>
      <c r="BD442" s="572" t="s">
        <v>39</v>
      </c>
      <c r="BE442" s="549" t="e">
        <f t="array" ref="BE442">bdRateExtend($G442:$G445,H442:H445,$AC442:$AC445,AD442:AD445)</f>
        <v>#VALUE!</v>
      </c>
      <c r="BF442" s="551" t="e">
        <f t="array" ref="BF442">bdRateExtend($G442:$G447,H442:H447,$AC442:$AC447,AD442:AD447)</f>
        <v>#VALUE!</v>
      </c>
      <c r="BG442" s="551" t="e">
        <f t="array" ref="BG442">bdRateExtend($G442:$G447,I442:I447,$AC442:$AC447,AE442:AE447)</f>
        <v>#VALUE!</v>
      </c>
      <c r="BH442" s="551" t="e">
        <f t="array" ref="BH442">bdRateExtend($G442:$G447,J442:J447,$AC442:$AC447,AF442:AF447)</f>
        <v>#VALUE!</v>
      </c>
      <c r="BI442" s="551" t="e">
        <f t="array" ref="BI442">bdRateExtend($G442:$G447,K442:K447,$AC442:$AC447,AG442:AG447)</f>
        <v>#VALUE!</v>
      </c>
      <c r="BJ442" s="575" t="e">
        <f>(Summary!$C$94*BF442+Summary!$C$95*BG442+Summary!$C$96*BH442)/Summary!$C$97</f>
        <v>#VALUE!</v>
      </c>
      <c r="BK442" s="551" t="e">
        <f t="array" ref="BK442">bdRateExtend($G442:$G445,L442:L445,$AC442:$AC445,AH442:AH445)</f>
        <v>#VALUE!</v>
      </c>
      <c r="BL442" s="551" t="e">
        <f t="array" ref="BL442">bdRateExtend($G442:$G447,L442:L447,$AC442:$AC447,AH442:AH447)</f>
        <v>#VALUE!</v>
      </c>
      <c r="BM442" s="551" t="e">
        <f t="array" ref="BM442">bdRateExtend($G442:$G445,M442:M445,$AC442:$AC445,AI442:AI445)</f>
        <v>#VALUE!</v>
      </c>
      <c r="BN442" s="551" t="e">
        <f t="array" ref="BN442">bdRateExtend($G442:$G447,M442:M447,$AC442:$AC447,AI442:AI447)</f>
        <v>#VALUE!</v>
      </c>
      <c r="BO442" s="548" t="e">
        <f t="array" ref="BO442">bdRateExtend($G442:$G445,N442:N445,$AC442:$AC445,AJ442:AJ445,"None", FALSE,1)</f>
        <v>#VALUE!</v>
      </c>
      <c r="BP442" s="585" t="e">
        <f t="array" ref="BP442">bdRateExtend($G442:$G447,N442:N447,$AC442:$AC447,AJ442:AJ447,"None", FALSE,1)</f>
        <v>#VALUE!</v>
      </c>
      <c r="BQ442" s="548" t="e">
        <f t="array" ref="BQ442">bdRateExtend($G442:$G445,O442:O445,$AC442:$AC445,AK442:AK445,"None", FALSE,1)</f>
        <v>#VALUE!</v>
      </c>
      <c r="BR442" s="585" t="e">
        <f t="array" ref="BR442">bdRateExtend($G442:$G447,O442:O447,$AC442:$AC447,AK442:AK447,"None", FALSE,1)</f>
        <v>#VALUE!</v>
      </c>
      <c r="BS442" s="551" t="e">
        <f t="array" ref="BS442">bdRateExtend($G442:$G445,P442:P445,$AC442:$AC445,AL442:AL445)</f>
        <v>#VALUE!</v>
      </c>
      <c r="BT442" s="551" t="e">
        <f t="array" ref="BT442">bdRateExtend($G442:$G447,P442:P447,$AC442:$AC447,AL442:AL447)</f>
        <v>#VALUE!</v>
      </c>
      <c r="BU442" s="551" t="e">
        <f t="array" ref="BU442">bdRateExtend($G442:$G445,Q442:Q445,$AC442:$AC445,AM442:AM445)</f>
        <v>#VALUE!</v>
      </c>
      <c r="BV442" s="551" t="e">
        <f t="array" ref="BV442">bdRateExtend($G442:$G447,Q442:Q447,$AC442:$AC447,AM442:AM447)</f>
        <v>#VALUE!</v>
      </c>
      <c r="BW442" s="551" t="e">
        <f t="array" ref="BW442">bdRateExtend($G442:$G445,R442:R445,$AC442:$AC445,AN442:AN445)</f>
        <v>#VALUE!</v>
      </c>
      <c r="BX442" s="551" t="e">
        <f t="array" ref="BX442">bdRateExtend($G442:$G447,R442:R447,$AC442:$AC447,AN442:AN447)</f>
        <v>#VALUE!</v>
      </c>
      <c r="BY442" s="551" t="e">
        <f t="array" ref="BY442">bdRateExtend($G442:$G447,S442:S447,$AC442:$AC447,AO442:AO447)</f>
        <v>#VALUE!</v>
      </c>
      <c r="BZ442" s="555" t="e">
        <f t="array" ref="BZ442">bdRateExtend($G442:$G447,T442:T447,$AC442:$AC447,AP442:AP447)</f>
        <v>#VALUE!</v>
      </c>
      <c r="CA442" s="555" t="e">
        <f t="array" ref="CA442">bdRateExtend($G442:$G447,U442:U447,$AC442:$AC447,AQ442:AQ447)</f>
        <v>#VALUE!</v>
      </c>
      <c r="CB442" s="575" t="e">
        <f>(Summary!$C$108*BX442+Summary!$C$109*BY442+Summary!$C$110*BZ442)/Summary!$C$111</f>
        <v>#VALUE!</v>
      </c>
      <c r="CC442" s="593" t="e">
        <f t="array" ref="CC442">bdCAMBIExtend($G442:$G445,V442:V445,$AC442:$AC445,AR442:AR445)</f>
        <v>#VALUE!</v>
      </c>
      <c r="CD442" s="578" t="e">
        <f t="array" ref="CD442">bdCAMBIExtend($G442:$G447,V442:V447,$AC442:$AC447,AR442:AR447)</f>
        <v>#VALUE!</v>
      </c>
      <c r="CE442" s="547">
        <f t="array" ref="CE442">testVMAFRange($G442:$G445,N442:N445,$AC442:$AC445,AJ442:AJ445)</f>
        <v>0</v>
      </c>
      <c r="CF442" s="543">
        <f t="array" ref="CF442">testVMAFRange($G442:$G447,N442:N447,$AC442:$AC447,AJ442:AJ447)</f>
        <v>0</v>
      </c>
      <c r="CG442" s="547">
        <f t="array" ref="CG442">testVMAFRange($G442:$G445,O442:O445,$AC442:$AC445,AK442:AK445)</f>
        <v>0</v>
      </c>
      <c r="CH442" s="543">
        <f t="array" ref="CH442">testVMAFRange($G442:$G447,O442:O447,$AC442:$AC447,AK442:AK447)</f>
        <v>0</v>
      </c>
    </row>
    <row r="443" spans="1:86" ht="17" hidden="1" customHeight="1" x14ac:dyDescent="0.2">
      <c r="A443" s="485"/>
      <c r="B443" s="566"/>
      <c r="C443" s="485"/>
      <c r="D443" s="590"/>
      <c r="E443" s="558"/>
      <c r="F443" s="239">
        <v>110</v>
      </c>
      <c r="G443" s="294">
        <f>'Anchor-AI'!L441</f>
        <v>0</v>
      </c>
      <c r="H443" s="295">
        <f>'Anchor-AI'!M441</f>
        <v>0</v>
      </c>
      <c r="I443" s="295">
        <f>'Anchor-AI'!N441</f>
        <v>0</v>
      </c>
      <c r="J443" s="295">
        <f>'Anchor-AI'!O441</f>
        <v>0</v>
      </c>
      <c r="K443" s="295">
        <f>(Summary!$C$63*H443+Summary!$C$64*I443+Summary!$C$65*J443)/Summary!$C$66</f>
        <v>0</v>
      </c>
      <c r="L443" s="295">
        <f>'Anchor-AI'!P441</f>
        <v>0</v>
      </c>
      <c r="M443" s="295">
        <f>'Anchor-AI'!Q441</f>
        <v>0</v>
      </c>
      <c r="N443" s="295">
        <f>'Anchor-AI'!R441</f>
        <v>0</v>
      </c>
      <c r="O443" s="295">
        <f>'Anchor-AI'!S441</f>
        <v>0</v>
      </c>
      <c r="P443" s="295">
        <f>'Anchor-AI'!T441</f>
        <v>0</v>
      </c>
      <c r="Q443" s="295">
        <f>'Anchor-AI'!U441</f>
        <v>0</v>
      </c>
      <c r="R443" s="295">
        <f>'Anchor-AI'!V441</f>
        <v>0</v>
      </c>
      <c r="S443" s="295">
        <f>'Anchor-AI'!W441</f>
        <v>0</v>
      </c>
      <c r="T443" s="295">
        <f>'Anchor-AI'!X441</f>
        <v>0</v>
      </c>
      <c r="U443" s="295">
        <f>10*LOG10(1/((Summary!$C$80/10^(R443/10)+Summary!$C$81/10^(S443/10)+Summary!$C$82/10^(T443/10))/Summary!$C$83))</f>
        <v>0</v>
      </c>
      <c r="V443" s="295">
        <f>'Anchor-AI'!Y441</f>
        <v>0</v>
      </c>
      <c r="W443" s="295">
        <f>'Anchor-AI'!Z441</f>
        <v>0</v>
      </c>
      <c r="X443" s="295">
        <f>'Anchor-AI'!AA441</f>
        <v>0</v>
      </c>
      <c r="Y443" s="357">
        <f>'Anchor-AI'!AB441</f>
        <v>0</v>
      </c>
      <c r="Z443" s="357">
        <f>'Anchor-AI'!AC441</f>
        <v>0</v>
      </c>
      <c r="AA443" s="296">
        <f t="shared" si="36"/>
        <v>0</v>
      </c>
      <c r="AC443" s="170">
        <f>'Test-AI'!L441</f>
        <v>0</v>
      </c>
      <c r="AD443" s="167">
        <f>'Test-AI'!M441</f>
        <v>0</v>
      </c>
      <c r="AE443" s="167">
        <f>'Test-AI'!N441</f>
        <v>0</v>
      </c>
      <c r="AF443" s="167">
        <f>'Test-AI'!O441</f>
        <v>0</v>
      </c>
      <c r="AG443" s="167">
        <f>(Summary!$C$63*AD443+Summary!$C$64*AE443+Summary!$C$65*AF443)/Summary!$C$66</f>
        <v>0</v>
      </c>
      <c r="AH443" s="167">
        <f>'Test-AI'!P441</f>
        <v>0</v>
      </c>
      <c r="AI443" s="167">
        <f>'Test-AI'!Q441</f>
        <v>0</v>
      </c>
      <c r="AJ443" s="167">
        <f>'Test-AI'!R441</f>
        <v>0</v>
      </c>
      <c r="AK443" s="167">
        <f>'Test-AI'!S441</f>
        <v>0</v>
      </c>
      <c r="AL443" s="167">
        <f>'Test-AI'!T441</f>
        <v>0</v>
      </c>
      <c r="AM443" s="167">
        <f>'Test-AI'!U441</f>
        <v>0</v>
      </c>
      <c r="AN443" s="167">
        <f>'Test-AI'!V441</f>
        <v>0</v>
      </c>
      <c r="AO443" s="167">
        <f>'Test-AI'!W441</f>
        <v>0</v>
      </c>
      <c r="AP443" s="167">
        <f>'Test-AI'!X441</f>
        <v>0</v>
      </c>
      <c r="AQ443" s="167">
        <f>10*LOG10(1/((Summary!$C$80/10^(AN443/10)+Summary!$C$81/10^(AO443/10)+Summary!$C$82/10^(AP443/10))/Summary!$C$83))</f>
        <v>0</v>
      </c>
      <c r="AR443" s="167">
        <f>'Test-AI'!Y441</f>
        <v>0</v>
      </c>
      <c r="AS443" s="167">
        <f>'Test-AI'!Z441</f>
        <v>0</v>
      </c>
      <c r="AT443" s="295">
        <f>'Test-AI'!AA441</f>
        <v>0</v>
      </c>
      <c r="AU443" s="357">
        <f>'Test-AI'!AB441</f>
        <v>0</v>
      </c>
      <c r="AV443" s="357">
        <f>'Test-AI'!AC441</f>
        <v>0</v>
      </c>
      <c r="AW443" s="296">
        <f t="shared" si="37"/>
        <v>0</v>
      </c>
      <c r="AX443" s="297" t="e">
        <f t="shared" si="38"/>
        <v>#DIV/0!</v>
      </c>
      <c r="AY443" s="298" t="e">
        <f t="shared" si="39"/>
        <v>#DIV/0!</v>
      </c>
      <c r="AZ443" s="297" t="e">
        <f t="shared" si="40"/>
        <v>#DIV/0!</v>
      </c>
      <c r="BA443" s="345" t="e">
        <f t="shared" si="41"/>
        <v>#DIV/0!</v>
      </c>
      <c r="BB443" s="75"/>
      <c r="BC443" s="75"/>
      <c r="BD443" s="565"/>
      <c r="BE443" s="550"/>
      <c r="BF443" s="552"/>
      <c r="BG443" s="552"/>
      <c r="BH443" s="552"/>
      <c r="BI443" s="552"/>
      <c r="BJ443" s="552"/>
      <c r="BK443" s="553"/>
      <c r="BL443" s="552"/>
      <c r="BM443" s="553"/>
      <c r="BN443" s="552"/>
      <c r="BO443" s="546"/>
      <c r="BP443" s="541"/>
      <c r="BQ443" s="546"/>
      <c r="BR443" s="541"/>
      <c r="BS443" s="553"/>
      <c r="BT443" s="552"/>
      <c r="BU443" s="553"/>
      <c r="BV443" s="552"/>
      <c r="BW443" s="553"/>
      <c r="BX443" s="552"/>
      <c r="BY443" s="552"/>
      <c r="BZ443" s="541"/>
      <c r="CA443" s="541"/>
      <c r="CB443" s="552"/>
      <c r="CC443" s="550"/>
      <c r="CD443" s="541"/>
      <c r="CE443" s="546"/>
      <c r="CF443" s="541"/>
      <c r="CG443" s="546"/>
      <c r="CH443" s="541"/>
    </row>
    <row r="444" spans="1:86" ht="17" hidden="1" customHeight="1" x14ac:dyDescent="0.2">
      <c r="A444" s="485"/>
      <c r="B444" s="566"/>
      <c r="C444" s="485"/>
      <c r="D444" s="590"/>
      <c r="E444" s="558"/>
      <c r="F444" s="239">
        <v>135</v>
      </c>
      <c r="G444" s="294">
        <f>'Anchor-AI'!L442</f>
        <v>0</v>
      </c>
      <c r="H444" s="295">
        <f>'Anchor-AI'!M442</f>
        <v>0</v>
      </c>
      <c r="I444" s="295">
        <f>'Anchor-AI'!N442</f>
        <v>0</v>
      </c>
      <c r="J444" s="295">
        <f>'Anchor-AI'!O442</f>
        <v>0</v>
      </c>
      <c r="K444" s="295">
        <f>(Summary!$C$63*H444+Summary!$C$64*I444+Summary!$C$65*J444)/Summary!$C$66</f>
        <v>0</v>
      </c>
      <c r="L444" s="295">
        <f>'Anchor-AI'!P442</f>
        <v>0</v>
      </c>
      <c r="M444" s="295">
        <f>'Anchor-AI'!Q442</f>
        <v>0</v>
      </c>
      <c r="N444" s="295">
        <f>'Anchor-AI'!R442</f>
        <v>0</v>
      </c>
      <c r="O444" s="295">
        <f>'Anchor-AI'!S442</f>
        <v>0</v>
      </c>
      <c r="P444" s="295">
        <f>'Anchor-AI'!T442</f>
        <v>0</v>
      </c>
      <c r="Q444" s="295">
        <f>'Anchor-AI'!U442</f>
        <v>0</v>
      </c>
      <c r="R444" s="295">
        <f>'Anchor-AI'!V442</f>
        <v>0</v>
      </c>
      <c r="S444" s="295">
        <f>'Anchor-AI'!W442</f>
        <v>0</v>
      </c>
      <c r="T444" s="295">
        <f>'Anchor-AI'!X442</f>
        <v>0</v>
      </c>
      <c r="U444" s="295">
        <f>10*LOG10(1/((Summary!$C$80/10^(R444/10)+Summary!$C$81/10^(S444/10)+Summary!$C$82/10^(T444/10))/Summary!$C$83))</f>
        <v>0</v>
      </c>
      <c r="V444" s="295">
        <f>'Anchor-AI'!Y442</f>
        <v>0</v>
      </c>
      <c r="W444" s="295">
        <f>'Anchor-AI'!Z442</f>
        <v>0</v>
      </c>
      <c r="X444" s="295">
        <f>'Anchor-AI'!AA442</f>
        <v>0</v>
      </c>
      <c r="Y444" s="357">
        <f>'Anchor-AI'!AB442</f>
        <v>0</v>
      </c>
      <c r="Z444" s="357">
        <f>'Anchor-AI'!AC442</f>
        <v>0</v>
      </c>
      <c r="AA444" s="296">
        <f t="shared" si="36"/>
        <v>0</v>
      </c>
      <c r="AC444" s="170">
        <f>'Test-AI'!L442</f>
        <v>0</v>
      </c>
      <c r="AD444" s="167">
        <f>'Test-AI'!M442</f>
        <v>0</v>
      </c>
      <c r="AE444" s="167">
        <f>'Test-AI'!N442</f>
        <v>0</v>
      </c>
      <c r="AF444" s="167">
        <f>'Test-AI'!O442</f>
        <v>0</v>
      </c>
      <c r="AG444" s="167">
        <f>(Summary!$C$63*AD444+Summary!$C$64*AE444+Summary!$C$65*AF444)/Summary!$C$66</f>
        <v>0</v>
      </c>
      <c r="AH444" s="167">
        <f>'Test-AI'!P442</f>
        <v>0</v>
      </c>
      <c r="AI444" s="167">
        <f>'Test-AI'!Q442</f>
        <v>0</v>
      </c>
      <c r="AJ444" s="167">
        <f>'Test-AI'!R442</f>
        <v>0</v>
      </c>
      <c r="AK444" s="167">
        <f>'Test-AI'!S442</f>
        <v>0</v>
      </c>
      <c r="AL444" s="167">
        <f>'Test-AI'!T442</f>
        <v>0</v>
      </c>
      <c r="AM444" s="167">
        <f>'Test-AI'!U442</f>
        <v>0</v>
      </c>
      <c r="AN444" s="167">
        <f>'Test-AI'!V442</f>
        <v>0</v>
      </c>
      <c r="AO444" s="167">
        <f>'Test-AI'!W442</f>
        <v>0</v>
      </c>
      <c r="AP444" s="167">
        <f>'Test-AI'!X442</f>
        <v>0</v>
      </c>
      <c r="AQ444" s="167">
        <f>10*LOG10(1/((Summary!$C$80/10^(AN444/10)+Summary!$C$81/10^(AO444/10)+Summary!$C$82/10^(AP444/10))/Summary!$C$83))</f>
        <v>0</v>
      </c>
      <c r="AR444" s="167">
        <f>'Test-AI'!Y442</f>
        <v>0</v>
      </c>
      <c r="AS444" s="167">
        <f>'Test-AI'!Z442</f>
        <v>0</v>
      </c>
      <c r="AT444" s="295">
        <f>'Test-AI'!AA442</f>
        <v>0</v>
      </c>
      <c r="AU444" s="357">
        <f>'Test-AI'!AB442</f>
        <v>0</v>
      </c>
      <c r="AV444" s="357">
        <f>'Test-AI'!AC442</f>
        <v>0</v>
      </c>
      <c r="AW444" s="296">
        <f t="shared" si="37"/>
        <v>0</v>
      </c>
      <c r="AX444" s="297" t="e">
        <f t="shared" si="38"/>
        <v>#DIV/0!</v>
      </c>
      <c r="AY444" s="298" t="e">
        <f t="shared" si="39"/>
        <v>#DIV/0!</v>
      </c>
      <c r="AZ444" s="297" t="e">
        <f t="shared" si="40"/>
        <v>#DIV/0!</v>
      </c>
      <c r="BA444" s="345" t="e">
        <f t="shared" si="41"/>
        <v>#DIV/0!</v>
      </c>
      <c r="BB444" s="75"/>
      <c r="BC444" s="75"/>
      <c r="BD444" s="573" t="s">
        <v>147</v>
      </c>
      <c r="BE444" s="549" t="e">
        <f t="array" ref="BE444">bdRateExtend($G443:$G446,H443:H446,$AC443:$AC446,AD443:AD446)</f>
        <v>#VALUE!</v>
      </c>
      <c r="BF444" s="552"/>
      <c r="BG444" s="552"/>
      <c r="BH444" s="552"/>
      <c r="BI444" s="552"/>
      <c r="BJ444" s="552"/>
      <c r="BK444" s="551" t="e">
        <f t="array" ref="BK444">bdRateExtend($G443:$G446,L443:L446,$AC443:$AC446,AH443:AH446)</f>
        <v>#VALUE!</v>
      </c>
      <c r="BL444" s="552"/>
      <c r="BM444" s="551" t="e">
        <f t="array" ref="BM444">bdRateExtend($G443:$G446,M443:M446,$AC443:$AC446,AI443:AI446)</f>
        <v>#VALUE!</v>
      </c>
      <c r="BN444" s="552"/>
      <c r="BO444" s="545" t="e">
        <f t="array" ref="BO444">bdRateExtend($G443:$G446,N443:N446,$AC443:$AC446,AJ443:AJ446,"None", FALSE,1)</f>
        <v>#VALUE!</v>
      </c>
      <c r="BP444" s="541"/>
      <c r="BQ444" s="545" t="e">
        <f t="array" ref="BQ444">bdRateExtend($G443:$G446,O443:O446,$AC443:$AC446,AK443:AK446,"None", FALSE,1)</f>
        <v>#VALUE!</v>
      </c>
      <c r="BR444" s="541"/>
      <c r="BS444" s="551" t="e">
        <f t="array" ref="BS444">bdRateExtend($G443:$G446,P443:P446,$AC443:$AC446,AL443:AL446)</f>
        <v>#VALUE!</v>
      </c>
      <c r="BT444" s="552"/>
      <c r="BU444" s="551" t="e">
        <f t="array" ref="BU444">bdRateExtend($G443:$G446,Q443:Q446,$AC443:$AC446,AM443:AM446)</f>
        <v>#VALUE!</v>
      </c>
      <c r="BV444" s="552"/>
      <c r="BW444" s="551" t="e">
        <f t="array" ref="BW444">bdRateExtend($G443:$G446,R443:R446,$AC443:$AC446,AN443:AN446)</f>
        <v>#VALUE!</v>
      </c>
      <c r="BX444" s="552"/>
      <c r="BY444" s="552"/>
      <c r="BZ444" s="541"/>
      <c r="CA444" s="541"/>
      <c r="CB444" s="552"/>
      <c r="CC444" s="560" t="e">
        <f t="array" ref="CC444">bdCAMBIExtend($G443:$G446,V443:V446,$AC443:$AC446,AR443:AR446)</f>
        <v>#VALUE!</v>
      </c>
      <c r="CD444" s="541"/>
      <c r="CE444" s="554">
        <f t="array" ref="CE444">testVMAFRange($G443:$G446,N443:N446,$AC443:$AC446,AJ443:AJ446)</f>
        <v>0</v>
      </c>
      <c r="CF444" s="541"/>
      <c r="CG444" s="554">
        <f t="array" ref="CG444">testVMAFRange($G443:$G446,O443:O446,$AC443:$AC446,AK443:AK446)</f>
        <v>0</v>
      </c>
      <c r="CH444" s="541"/>
    </row>
    <row r="445" spans="1:86" ht="17" hidden="1" customHeight="1" x14ac:dyDescent="0.2">
      <c r="A445" s="485"/>
      <c r="B445" s="566"/>
      <c r="C445" s="485"/>
      <c r="D445" s="590"/>
      <c r="E445" s="558"/>
      <c r="F445" s="239">
        <v>160</v>
      </c>
      <c r="G445" s="294">
        <f>'Anchor-AI'!L443</f>
        <v>0</v>
      </c>
      <c r="H445" s="295">
        <f>'Anchor-AI'!M443</f>
        <v>0</v>
      </c>
      <c r="I445" s="295">
        <f>'Anchor-AI'!N443</f>
        <v>0</v>
      </c>
      <c r="J445" s="295">
        <f>'Anchor-AI'!O443</f>
        <v>0</v>
      </c>
      <c r="K445" s="295">
        <f>(Summary!$C$63*H445+Summary!$C$64*I445+Summary!$C$65*J445)/Summary!$C$66</f>
        <v>0</v>
      </c>
      <c r="L445" s="295">
        <f>'Anchor-AI'!P443</f>
        <v>0</v>
      </c>
      <c r="M445" s="295">
        <f>'Anchor-AI'!Q443</f>
        <v>0</v>
      </c>
      <c r="N445" s="295">
        <f>'Anchor-AI'!R443</f>
        <v>0</v>
      </c>
      <c r="O445" s="295">
        <f>'Anchor-AI'!S443</f>
        <v>0</v>
      </c>
      <c r="P445" s="295">
        <f>'Anchor-AI'!T443</f>
        <v>0</v>
      </c>
      <c r="Q445" s="295">
        <f>'Anchor-AI'!U443</f>
        <v>0</v>
      </c>
      <c r="R445" s="295">
        <f>'Anchor-AI'!V443</f>
        <v>0</v>
      </c>
      <c r="S445" s="295">
        <f>'Anchor-AI'!W443</f>
        <v>0</v>
      </c>
      <c r="T445" s="295">
        <f>'Anchor-AI'!X443</f>
        <v>0</v>
      </c>
      <c r="U445" s="295">
        <f>10*LOG10(1/((Summary!$C$80/10^(R445/10)+Summary!$C$81/10^(S445/10)+Summary!$C$82/10^(T445/10))/Summary!$C$83))</f>
        <v>0</v>
      </c>
      <c r="V445" s="295">
        <f>'Anchor-AI'!Y443</f>
        <v>0</v>
      </c>
      <c r="W445" s="295">
        <f>'Anchor-AI'!Z443</f>
        <v>0</v>
      </c>
      <c r="X445" s="295">
        <f>'Anchor-AI'!AA443</f>
        <v>0</v>
      </c>
      <c r="Y445" s="357">
        <f>'Anchor-AI'!AB443</f>
        <v>0</v>
      </c>
      <c r="Z445" s="357">
        <f>'Anchor-AI'!AC443</f>
        <v>0</v>
      </c>
      <c r="AA445" s="296">
        <f t="shared" si="36"/>
        <v>0</v>
      </c>
      <c r="AC445" s="170">
        <f>'Test-AI'!L443</f>
        <v>0</v>
      </c>
      <c r="AD445" s="167">
        <f>'Test-AI'!M443</f>
        <v>0</v>
      </c>
      <c r="AE445" s="167">
        <f>'Test-AI'!N443</f>
        <v>0</v>
      </c>
      <c r="AF445" s="167">
        <f>'Test-AI'!O443</f>
        <v>0</v>
      </c>
      <c r="AG445" s="167">
        <f>(Summary!$C$63*AD445+Summary!$C$64*AE445+Summary!$C$65*AF445)/Summary!$C$66</f>
        <v>0</v>
      </c>
      <c r="AH445" s="167">
        <f>'Test-AI'!P443</f>
        <v>0</v>
      </c>
      <c r="AI445" s="167">
        <f>'Test-AI'!Q443</f>
        <v>0</v>
      </c>
      <c r="AJ445" s="167">
        <f>'Test-AI'!R443</f>
        <v>0</v>
      </c>
      <c r="AK445" s="167">
        <f>'Test-AI'!S443</f>
        <v>0</v>
      </c>
      <c r="AL445" s="167">
        <f>'Test-AI'!T443</f>
        <v>0</v>
      </c>
      <c r="AM445" s="167">
        <f>'Test-AI'!U443</f>
        <v>0</v>
      </c>
      <c r="AN445" s="167">
        <f>'Test-AI'!V443</f>
        <v>0</v>
      </c>
      <c r="AO445" s="167">
        <f>'Test-AI'!W443</f>
        <v>0</v>
      </c>
      <c r="AP445" s="167">
        <f>'Test-AI'!X443</f>
        <v>0</v>
      </c>
      <c r="AQ445" s="167">
        <f>10*LOG10(1/((Summary!$C$80/10^(AN445/10)+Summary!$C$81/10^(AO445/10)+Summary!$C$82/10^(AP445/10))/Summary!$C$83))</f>
        <v>0</v>
      </c>
      <c r="AR445" s="167">
        <f>'Test-AI'!Y443</f>
        <v>0</v>
      </c>
      <c r="AS445" s="167">
        <f>'Test-AI'!Z443</f>
        <v>0</v>
      </c>
      <c r="AT445" s="295">
        <f>'Test-AI'!AA443</f>
        <v>0</v>
      </c>
      <c r="AU445" s="357">
        <f>'Test-AI'!AB443</f>
        <v>0</v>
      </c>
      <c r="AV445" s="357">
        <f>'Test-AI'!AC443</f>
        <v>0</v>
      </c>
      <c r="AW445" s="296">
        <f t="shared" si="37"/>
        <v>0</v>
      </c>
      <c r="AX445" s="297" t="e">
        <f t="shared" si="38"/>
        <v>#DIV/0!</v>
      </c>
      <c r="AY445" s="298" t="e">
        <f t="shared" si="39"/>
        <v>#DIV/0!</v>
      </c>
      <c r="AZ445" s="297" t="e">
        <f t="shared" si="40"/>
        <v>#DIV/0!</v>
      </c>
      <c r="BA445" s="345" t="e">
        <f t="shared" si="41"/>
        <v>#DIV/0!</v>
      </c>
      <c r="BB445" s="75"/>
      <c r="BC445" s="75"/>
      <c r="BD445" s="565"/>
      <c r="BE445" s="550"/>
      <c r="BF445" s="552"/>
      <c r="BG445" s="552"/>
      <c r="BH445" s="552"/>
      <c r="BI445" s="552"/>
      <c r="BJ445" s="552"/>
      <c r="BK445" s="553"/>
      <c r="BL445" s="552"/>
      <c r="BM445" s="553"/>
      <c r="BN445" s="552"/>
      <c r="BO445" s="546"/>
      <c r="BP445" s="541"/>
      <c r="BQ445" s="546"/>
      <c r="BR445" s="541"/>
      <c r="BS445" s="553"/>
      <c r="BT445" s="552"/>
      <c r="BU445" s="553"/>
      <c r="BV445" s="552"/>
      <c r="BW445" s="553"/>
      <c r="BX445" s="552"/>
      <c r="BY445" s="552"/>
      <c r="BZ445" s="541"/>
      <c r="CA445" s="541"/>
      <c r="CB445" s="552"/>
      <c r="CC445" s="550"/>
      <c r="CD445" s="541"/>
      <c r="CE445" s="546"/>
      <c r="CF445" s="541"/>
      <c r="CG445" s="546"/>
      <c r="CH445" s="541"/>
    </row>
    <row r="446" spans="1:86" ht="17" hidden="1" customHeight="1" thickBot="1" x14ac:dyDescent="0.25">
      <c r="A446" s="485"/>
      <c r="B446" s="566"/>
      <c r="C446" s="485"/>
      <c r="D446" s="590"/>
      <c r="E446" s="558"/>
      <c r="F446" s="239">
        <v>185</v>
      </c>
      <c r="G446" s="294">
        <f>'Anchor-AI'!L444</f>
        <v>0</v>
      </c>
      <c r="H446" s="295">
        <f>'Anchor-AI'!M444</f>
        <v>0</v>
      </c>
      <c r="I446" s="295">
        <f>'Anchor-AI'!N444</f>
        <v>0</v>
      </c>
      <c r="J446" s="295">
        <f>'Anchor-AI'!O444</f>
        <v>0</v>
      </c>
      <c r="K446" s="295">
        <f>(Summary!$C$63*H446+Summary!$C$64*I446+Summary!$C$65*J446)/Summary!$C$66</f>
        <v>0</v>
      </c>
      <c r="L446" s="295">
        <f>'Anchor-AI'!P444</f>
        <v>0</v>
      </c>
      <c r="M446" s="295">
        <f>'Anchor-AI'!Q444</f>
        <v>0</v>
      </c>
      <c r="N446" s="295">
        <f>'Anchor-AI'!R444</f>
        <v>0</v>
      </c>
      <c r="O446" s="295">
        <f>'Anchor-AI'!S444</f>
        <v>0</v>
      </c>
      <c r="P446" s="295">
        <f>'Anchor-AI'!T444</f>
        <v>0</v>
      </c>
      <c r="Q446" s="295">
        <f>'Anchor-AI'!U444</f>
        <v>0</v>
      </c>
      <c r="R446" s="295">
        <f>'Anchor-AI'!V444</f>
        <v>0</v>
      </c>
      <c r="S446" s="295">
        <f>'Anchor-AI'!W444</f>
        <v>0</v>
      </c>
      <c r="T446" s="295">
        <f>'Anchor-AI'!X444</f>
        <v>0</v>
      </c>
      <c r="U446" s="295">
        <f>10*LOG10(1/((Summary!$C$80/10^(R446/10)+Summary!$C$81/10^(S446/10)+Summary!$C$82/10^(T446/10))/Summary!$C$83))</f>
        <v>0</v>
      </c>
      <c r="V446" s="295">
        <f>'Anchor-AI'!Y444</f>
        <v>0</v>
      </c>
      <c r="W446" s="295">
        <f>'Anchor-AI'!Z444</f>
        <v>0</v>
      </c>
      <c r="X446" s="295">
        <f>'Anchor-AI'!AA444</f>
        <v>0</v>
      </c>
      <c r="Y446" s="357">
        <f>'Anchor-AI'!AB444</f>
        <v>0</v>
      </c>
      <c r="Z446" s="357">
        <f>'Anchor-AI'!AC444</f>
        <v>0</v>
      </c>
      <c r="AA446" s="296">
        <f t="shared" si="36"/>
        <v>0</v>
      </c>
      <c r="AC446" s="170">
        <f>'Test-AI'!L444</f>
        <v>0</v>
      </c>
      <c r="AD446" s="167">
        <f>'Test-AI'!M444</f>
        <v>0</v>
      </c>
      <c r="AE446" s="167">
        <f>'Test-AI'!N444</f>
        <v>0</v>
      </c>
      <c r="AF446" s="167">
        <f>'Test-AI'!O444</f>
        <v>0</v>
      </c>
      <c r="AG446" s="167">
        <f>(Summary!$C$63*AD446+Summary!$C$64*AE446+Summary!$C$65*AF446)/Summary!$C$66</f>
        <v>0</v>
      </c>
      <c r="AH446" s="167">
        <f>'Test-AI'!P444</f>
        <v>0</v>
      </c>
      <c r="AI446" s="167">
        <f>'Test-AI'!Q444</f>
        <v>0</v>
      </c>
      <c r="AJ446" s="167">
        <f>'Test-AI'!R444</f>
        <v>0</v>
      </c>
      <c r="AK446" s="167">
        <f>'Test-AI'!S444</f>
        <v>0</v>
      </c>
      <c r="AL446" s="167">
        <f>'Test-AI'!T444</f>
        <v>0</v>
      </c>
      <c r="AM446" s="167">
        <f>'Test-AI'!U444</f>
        <v>0</v>
      </c>
      <c r="AN446" s="167">
        <f>'Test-AI'!V444</f>
        <v>0</v>
      </c>
      <c r="AO446" s="167">
        <f>'Test-AI'!W444</f>
        <v>0</v>
      </c>
      <c r="AP446" s="167">
        <f>'Test-AI'!X444</f>
        <v>0</v>
      </c>
      <c r="AQ446" s="167">
        <f>10*LOG10(1/((Summary!$C$80/10^(AN446/10)+Summary!$C$81/10^(AO446/10)+Summary!$C$82/10^(AP446/10))/Summary!$C$83))</f>
        <v>0</v>
      </c>
      <c r="AR446" s="167">
        <f>'Test-AI'!Y444</f>
        <v>0</v>
      </c>
      <c r="AS446" s="167">
        <f>'Test-AI'!Z444</f>
        <v>0</v>
      </c>
      <c r="AT446" s="295">
        <f>'Test-AI'!AA444</f>
        <v>0</v>
      </c>
      <c r="AU446" s="357">
        <f>'Test-AI'!AB444</f>
        <v>0</v>
      </c>
      <c r="AV446" s="357">
        <f>'Test-AI'!AC444</f>
        <v>0</v>
      </c>
      <c r="AW446" s="296">
        <f t="shared" si="37"/>
        <v>0</v>
      </c>
      <c r="AX446" s="297" t="e">
        <f t="shared" si="38"/>
        <v>#DIV/0!</v>
      </c>
      <c r="AY446" s="298" t="e">
        <f t="shared" si="39"/>
        <v>#DIV/0!</v>
      </c>
      <c r="AZ446" s="297" t="e">
        <f t="shared" si="40"/>
        <v>#DIV/0!</v>
      </c>
      <c r="BA446" s="345" t="e">
        <f t="shared" si="41"/>
        <v>#DIV/0!</v>
      </c>
      <c r="BB446" s="75"/>
      <c r="BC446" s="75"/>
      <c r="BD446" s="574" t="s">
        <v>46</v>
      </c>
      <c r="BE446" s="549" t="e">
        <f t="array" ref="BE446">bdRateExtend($G444:$G447,H444:H447,$AC444:$AC447,AD444:AD447)</f>
        <v>#VALUE!</v>
      </c>
      <c r="BF446" s="552"/>
      <c r="BG446" s="552"/>
      <c r="BH446" s="552"/>
      <c r="BI446" s="552"/>
      <c r="BJ446" s="552"/>
      <c r="BK446" s="551" t="e">
        <f t="array" ref="BK446">bdRateExtend($G444:$G447,L444:L447,$AC444:$AC447,AH444:AH447)</f>
        <v>#VALUE!</v>
      </c>
      <c r="BL446" s="552"/>
      <c r="BM446" s="551" t="e">
        <f t="array" ref="BM446">bdRateExtend($G444:$G447,M444:M447,$AC444:$AC447,AI444:AI447)</f>
        <v>#VALUE!</v>
      </c>
      <c r="BN446" s="552"/>
      <c r="BO446" s="545" t="e">
        <f t="array" ref="BO446">bdRateExtend($G444:$G447,N444:N447,$AC444:$AC447,AJ444:AJ447,"None", FALSE,1)</f>
        <v>#VALUE!</v>
      </c>
      <c r="BP446" s="541"/>
      <c r="BQ446" s="545" t="e">
        <f t="array" ref="BQ446">bdRateExtend($G444:$G447,O444:O447,$AC444:$AC447,AK444:AK447,"None", FALSE,1)</f>
        <v>#VALUE!</v>
      </c>
      <c r="BR446" s="541"/>
      <c r="BS446" s="551" t="e">
        <f t="array" ref="BS446">bdRateExtend($G444:$G447,P444:P447,$AC444:$AC447,AL444:AL447)</f>
        <v>#VALUE!</v>
      </c>
      <c r="BT446" s="552"/>
      <c r="BU446" s="551" t="e">
        <f t="array" ref="BU446">bdRateExtend($G444:$G447,Q444:Q447,$AC444:$AC447,AM444:AM447)</f>
        <v>#VALUE!</v>
      </c>
      <c r="BV446" s="552"/>
      <c r="BW446" s="551" t="e">
        <f t="array" ref="BW446">bdRateExtend($G444:$G447,R444:R447,$AC444:$AC447,AN444:AN447)</f>
        <v>#VALUE!</v>
      </c>
      <c r="BX446" s="552"/>
      <c r="BY446" s="552"/>
      <c r="BZ446" s="541"/>
      <c r="CA446" s="541"/>
      <c r="CB446" s="552"/>
      <c r="CC446" s="560" t="e">
        <f t="array" ref="CC446">bdCAMBIExtend($G444:$G447,V444:V447,$AC444:$AC447,AR444:AR447)</f>
        <v>#VALUE!</v>
      </c>
      <c r="CD446" s="541"/>
      <c r="CE446" s="554">
        <f t="array" ref="CE446">testVMAFRange($G444:$G447,N444:N447,$AC444:$AC447,AJ444:AJ447)</f>
        <v>0</v>
      </c>
      <c r="CF446" s="541"/>
      <c r="CG446" s="554">
        <f t="array" ref="CG446">testVMAFRange($G444:$G447,O444:O447,$AC444:$AC447,AK444:AK447)</f>
        <v>0</v>
      </c>
      <c r="CH446" s="541"/>
    </row>
    <row r="447" spans="1:86" ht="17" hidden="1" customHeight="1" thickBot="1" x14ac:dyDescent="0.25">
      <c r="A447" s="485"/>
      <c r="B447" s="596"/>
      <c r="C447" s="486"/>
      <c r="D447" s="591"/>
      <c r="E447" s="559"/>
      <c r="F447" s="240">
        <v>210</v>
      </c>
      <c r="G447" s="299">
        <f>'Anchor-AI'!L445</f>
        <v>0</v>
      </c>
      <c r="H447" s="300">
        <f>'Anchor-AI'!M445</f>
        <v>0</v>
      </c>
      <c r="I447" s="300">
        <f>'Anchor-AI'!N445</f>
        <v>0</v>
      </c>
      <c r="J447" s="300">
        <f>'Anchor-AI'!O445</f>
        <v>0</v>
      </c>
      <c r="K447" s="295">
        <f>(Summary!$C$63*H447+Summary!$C$64*I447+Summary!$C$65*J447)/Summary!$C$66</f>
        <v>0</v>
      </c>
      <c r="L447" s="300">
        <f>'Anchor-AI'!P445</f>
        <v>0</v>
      </c>
      <c r="M447" s="300">
        <f>'Anchor-AI'!Q445</f>
        <v>0</v>
      </c>
      <c r="N447" s="300">
        <f>'Anchor-AI'!R445</f>
        <v>0</v>
      </c>
      <c r="O447" s="300">
        <f>'Anchor-AI'!S445</f>
        <v>0</v>
      </c>
      <c r="P447" s="300">
        <f>'Anchor-AI'!T445</f>
        <v>0</v>
      </c>
      <c r="Q447" s="300">
        <f>'Anchor-AI'!U445</f>
        <v>0</v>
      </c>
      <c r="R447" s="300">
        <f>'Anchor-AI'!V445</f>
        <v>0</v>
      </c>
      <c r="S447" s="300">
        <f>'Anchor-AI'!W445</f>
        <v>0</v>
      </c>
      <c r="T447" s="300">
        <f>'Anchor-AI'!X445</f>
        <v>0</v>
      </c>
      <c r="U447" s="300">
        <f>10*LOG10(1/((Summary!$C$80/10^(R447/10)+Summary!$C$81/10^(S447/10)+Summary!$C$82/10^(T447/10))/Summary!$C$83))</f>
        <v>0</v>
      </c>
      <c r="V447" s="300">
        <f>'Anchor-AI'!Y445</f>
        <v>0</v>
      </c>
      <c r="W447" s="300">
        <f>'Anchor-AI'!Z445</f>
        <v>0</v>
      </c>
      <c r="X447" s="300">
        <f>'Anchor-AI'!AA445</f>
        <v>0</v>
      </c>
      <c r="Y447" s="357">
        <f>'Anchor-AI'!AB445</f>
        <v>0</v>
      </c>
      <c r="Z447" s="357">
        <f>'Anchor-AI'!AC445</f>
        <v>0</v>
      </c>
      <c r="AA447" s="301">
        <f t="shared" si="36"/>
        <v>0</v>
      </c>
      <c r="AC447" s="171">
        <f>'Test-AI'!L445</f>
        <v>0</v>
      </c>
      <c r="AD447" s="168">
        <f>'Test-AI'!M445</f>
        <v>0</v>
      </c>
      <c r="AE447" s="168">
        <f>'Test-AI'!N445</f>
        <v>0</v>
      </c>
      <c r="AF447" s="168">
        <f>'Test-AI'!O445</f>
        <v>0</v>
      </c>
      <c r="AG447" s="168">
        <f>(Summary!$C$63*AD447+Summary!$C$64*AE447+Summary!$C$65*AF447)/Summary!$C$66</f>
        <v>0</v>
      </c>
      <c r="AH447" s="168">
        <f>'Test-AI'!P445</f>
        <v>0</v>
      </c>
      <c r="AI447" s="168">
        <f>'Test-AI'!Q445</f>
        <v>0</v>
      </c>
      <c r="AJ447" s="168">
        <f>'Test-AI'!R445</f>
        <v>0</v>
      </c>
      <c r="AK447" s="168">
        <f>'Test-AI'!S445</f>
        <v>0</v>
      </c>
      <c r="AL447" s="168">
        <f>'Test-AI'!T445</f>
        <v>0</v>
      </c>
      <c r="AM447" s="168">
        <f>'Test-AI'!U445</f>
        <v>0</v>
      </c>
      <c r="AN447" s="168">
        <f>'Test-AI'!V445</f>
        <v>0</v>
      </c>
      <c r="AO447" s="168">
        <f>'Test-AI'!W445</f>
        <v>0</v>
      </c>
      <c r="AP447" s="168">
        <f>'Test-AI'!X445</f>
        <v>0</v>
      </c>
      <c r="AQ447" s="168">
        <f>10*LOG10(1/((Summary!$C$80/10^(AN447/10)+Summary!$C$81/10^(AO447/10)+Summary!$C$82/10^(AP447/10))/Summary!$C$83))</f>
        <v>0</v>
      </c>
      <c r="AR447" s="168">
        <f>'Test-AI'!Y445</f>
        <v>0</v>
      </c>
      <c r="AS447" s="168">
        <f>'Test-AI'!Z445</f>
        <v>0</v>
      </c>
      <c r="AT447" s="300">
        <f>'Test-AI'!AA445</f>
        <v>0</v>
      </c>
      <c r="AU447" s="357">
        <f>'Test-AI'!AB445</f>
        <v>0</v>
      </c>
      <c r="AV447" s="357">
        <f>'Test-AI'!AC445</f>
        <v>0</v>
      </c>
      <c r="AW447" s="301">
        <f t="shared" si="37"/>
        <v>0</v>
      </c>
      <c r="AX447" s="302" t="e">
        <f t="shared" si="38"/>
        <v>#DIV/0!</v>
      </c>
      <c r="AY447" s="303" t="e">
        <f t="shared" si="39"/>
        <v>#DIV/0!</v>
      </c>
      <c r="AZ447" s="297" t="e">
        <f t="shared" si="40"/>
        <v>#DIV/0!</v>
      </c>
      <c r="BA447" s="345" t="e">
        <f t="shared" si="41"/>
        <v>#DIV/0!</v>
      </c>
      <c r="BB447" s="75"/>
      <c r="BC447" s="75"/>
      <c r="BD447" s="570"/>
      <c r="BE447" s="550"/>
      <c r="BF447" s="553"/>
      <c r="BG447" s="553"/>
      <c r="BH447" s="553"/>
      <c r="BI447" s="553"/>
      <c r="BJ447" s="553"/>
      <c r="BK447" s="553"/>
      <c r="BL447" s="553"/>
      <c r="BM447" s="553"/>
      <c r="BN447" s="553"/>
      <c r="BO447" s="546"/>
      <c r="BP447" s="544"/>
      <c r="BQ447" s="546"/>
      <c r="BR447" s="544"/>
      <c r="BS447" s="553"/>
      <c r="BT447" s="553"/>
      <c r="BU447" s="553"/>
      <c r="BV447" s="553"/>
      <c r="BW447" s="553"/>
      <c r="BX447" s="553"/>
      <c r="BY447" s="553"/>
      <c r="BZ447" s="544"/>
      <c r="CA447" s="544"/>
      <c r="CB447" s="553"/>
      <c r="CC447" s="550"/>
      <c r="CD447" s="541"/>
      <c r="CE447" s="546"/>
      <c r="CF447" s="544"/>
      <c r="CG447" s="546"/>
      <c r="CH447" s="544"/>
    </row>
    <row r="448" spans="1:86" ht="17" hidden="1" customHeight="1" thickBot="1" x14ac:dyDescent="0.25">
      <c r="A448" s="485"/>
      <c r="B448" s="620" t="s">
        <v>164</v>
      </c>
      <c r="C448" s="586" t="s">
        <v>107</v>
      </c>
      <c r="D448" s="601">
        <v>59.94</v>
      </c>
      <c r="E448" s="576">
        <v>10</v>
      </c>
      <c r="F448" s="238">
        <v>85</v>
      </c>
      <c r="G448" s="289">
        <f>'Anchor-AI'!L446</f>
        <v>0</v>
      </c>
      <c r="H448" s="290">
        <f>'Anchor-AI'!M446</f>
        <v>0</v>
      </c>
      <c r="I448" s="290">
        <f>'Anchor-AI'!N446</f>
        <v>0</v>
      </c>
      <c r="J448" s="290">
        <f>'Anchor-AI'!O446</f>
        <v>0</v>
      </c>
      <c r="K448" s="290">
        <f>(Summary!$C$63*H448+Summary!$C$64*I448+Summary!$C$65*J448)/Summary!$C$66</f>
        <v>0</v>
      </c>
      <c r="L448" s="290">
        <f>'Anchor-AI'!P446</f>
        <v>0</v>
      </c>
      <c r="M448" s="290">
        <f>'Anchor-AI'!Q446</f>
        <v>0</v>
      </c>
      <c r="N448" s="290">
        <f>'Anchor-AI'!R446</f>
        <v>0</v>
      </c>
      <c r="O448" s="290">
        <f>'Anchor-AI'!S446</f>
        <v>0</v>
      </c>
      <c r="P448" s="290">
        <f>'Anchor-AI'!T446</f>
        <v>0</v>
      </c>
      <c r="Q448" s="290">
        <f>'Anchor-AI'!U446</f>
        <v>0</v>
      </c>
      <c r="R448" s="290">
        <f>'Anchor-AI'!V446</f>
        <v>0</v>
      </c>
      <c r="S448" s="290">
        <f>'Anchor-AI'!W446</f>
        <v>0</v>
      </c>
      <c r="T448" s="290">
        <f>'Anchor-AI'!X446</f>
        <v>0</v>
      </c>
      <c r="U448" s="290">
        <f>10*LOG10(1/((Summary!$C$80/10^(R448/10)+Summary!$C$81/10^(S448/10)+Summary!$C$82/10^(T448/10))/Summary!$C$83))</f>
        <v>0</v>
      </c>
      <c r="V448" s="290">
        <f>'Anchor-AI'!Y446</f>
        <v>0</v>
      </c>
      <c r="W448" s="290">
        <f>'Anchor-AI'!Z446</f>
        <v>0</v>
      </c>
      <c r="X448" s="290">
        <f>'Anchor-AI'!AA446</f>
        <v>0</v>
      </c>
      <c r="Y448" s="360">
        <f>'Anchor-AI'!AB446</f>
        <v>0</v>
      </c>
      <c r="Z448" s="360">
        <f>'Anchor-AI'!AC446</f>
        <v>0</v>
      </c>
      <c r="AA448" s="291">
        <f t="shared" si="36"/>
        <v>0</v>
      </c>
      <c r="AC448" s="169">
        <f>'Test-AI'!L446</f>
        <v>0</v>
      </c>
      <c r="AD448" s="166">
        <f>'Test-AI'!M446</f>
        <v>0</v>
      </c>
      <c r="AE448" s="166">
        <f>'Test-AI'!N446</f>
        <v>0</v>
      </c>
      <c r="AF448" s="166">
        <f>'Test-AI'!O446</f>
        <v>0</v>
      </c>
      <c r="AG448" s="166">
        <f>(Summary!$C$63*AD448+Summary!$C$64*AE448+Summary!$C$65*AF448)/Summary!$C$66</f>
        <v>0</v>
      </c>
      <c r="AH448" s="166">
        <f>'Test-AI'!P446</f>
        <v>0</v>
      </c>
      <c r="AI448" s="166">
        <f>'Test-AI'!Q446</f>
        <v>0</v>
      </c>
      <c r="AJ448" s="166">
        <f>'Test-AI'!R446</f>
        <v>0</v>
      </c>
      <c r="AK448" s="166">
        <f>'Test-AI'!S446</f>
        <v>0</v>
      </c>
      <c r="AL448" s="166">
        <f>'Test-AI'!T446</f>
        <v>0</v>
      </c>
      <c r="AM448" s="166">
        <f>'Test-AI'!U446</f>
        <v>0</v>
      </c>
      <c r="AN448" s="166">
        <f>'Test-AI'!V446</f>
        <v>0</v>
      </c>
      <c r="AO448" s="166">
        <f>'Test-AI'!W446</f>
        <v>0</v>
      </c>
      <c r="AP448" s="166">
        <f>'Test-AI'!X446</f>
        <v>0</v>
      </c>
      <c r="AQ448" s="166">
        <f>10*LOG10(1/((Summary!$C$80/10^(AN448/10)+Summary!$C$81/10^(AO448/10)+Summary!$C$82/10^(AP448/10))/Summary!$C$83))</f>
        <v>0</v>
      </c>
      <c r="AR448" s="166">
        <f>'Test-AI'!Y446</f>
        <v>0</v>
      </c>
      <c r="AS448" s="166">
        <f>'Test-AI'!Z446</f>
        <v>0</v>
      </c>
      <c r="AT448" s="290">
        <f>'Test-AI'!AA446</f>
        <v>0</v>
      </c>
      <c r="AU448" s="356">
        <f>'Test-AI'!AB446</f>
        <v>0</v>
      </c>
      <c r="AV448" s="356">
        <f>'Test-AI'!AC446</f>
        <v>0</v>
      </c>
      <c r="AW448" s="291">
        <f t="shared" si="37"/>
        <v>0</v>
      </c>
      <c r="AX448" s="292" t="e">
        <f t="shared" si="38"/>
        <v>#DIV/0!</v>
      </c>
      <c r="AY448" s="293" t="e">
        <f t="shared" si="39"/>
        <v>#DIV/0!</v>
      </c>
      <c r="AZ448" s="292" t="e">
        <f t="shared" si="40"/>
        <v>#DIV/0!</v>
      </c>
      <c r="BA448" s="344" t="e">
        <f t="shared" si="41"/>
        <v>#DIV/0!</v>
      </c>
      <c r="BB448" s="75"/>
      <c r="BC448" s="75"/>
      <c r="BD448" s="572" t="s">
        <v>39</v>
      </c>
      <c r="BE448" s="549" t="e">
        <f t="array" ref="BE448">bdRateExtend($G448:$G451,H448:H451,$AC448:$AC451,AD448:AD451)</f>
        <v>#VALUE!</v>
      </c>
      <c r="BF448" s="551" t="e">
        <f t="array" ref="BF448">bdRateExtend($G448:$G453,H448:H453,$AC448:$AC453,AD448:AD453)</f>
        <v>#VALUE!</v>
      </c>
      <c r="BG448" s="551" t="e">
        <f t="array" ref="BG448">bdRateExtend($G448:$G453,I448:I453,$AC448:$AC453,AE448:AE453)</f>
        <v>#VALUE!</v>
      </c>
      <c r="BH448" s="551" t="e">
        <f t="array" ref="BH448">bdRateExtend($G448:$G453,J448:J453,$AC448:$AC453,AF448:AF453)</f>
        <v>#VALUE!</v>
      </c>
      <c r="BI448" s="551" t="e">
        <f t="array" ref="BI448">bdRateExtend($G448:$G453,K448:K453,$AC448:$AC453,AG448:AG453)</f>
        <v>#VALUE!</v>
      </c>
      <c r="BJ448" s="575" t="e">
        <f>(Summary!$C$94*BF448+Summary!$C$95*BG448+Summary!$C$96*BH448)/Summary!$C$97</f>
        <v>#VALUE!</v>
      </c>
      <c r="BK448" s="551" t="e">
        <f t="array" ref="BK448">bdRateExtend($G448:$G451,L448:L451,$AC448:$AC451,AH448:AH451)</f>
        <v>#VALUE!</v>
      </c>
      <c r="BL448" s="551" t="e">
        <f t="array" ref="BL448">bdRateExtend($G448:$G453,L448:L453,$AC448:$AC453,AH448:AH453)</f>
        <v>#VALUE!</v>
      </c>
      <c r="BM448" s="551" t="e">
        <f t="array" ref="BM448">bdRateExtend($G448:$G451,M448:M451,$AC448:$AC451,AI448:AI451)</f>
        <v>#VALUE!</v>
      </c>
      <c r="BN448" s="551" t="e">
        <f t="array" ref="BN448">bdRateExtend($G448:$G453,M448:M453,$AC448:$AC453,AI448:AI453)</f>
        <v>#VALUE!</v>
      </c>
      <c r="BO448" s="548" t="e">
        <f t="array" ref="BO448">bdRateExtend($G448:$G451,N448:N451,$AC448:$AC451,AJ448:AJ451,"None", FALSE,1)</f>
        <v>#VALUE!</v>
      </c>
      <c r="BP448" s="585" t="e">
        <f t="array" ref="BP448">bdRateExtend($G448:$G453,N448:N453,$AC448:$AC453,AJ448:AJ453,"None", FALSE,1)</f>
        <v>#VALUE!</v>
      </c>
      <c r="BQ448" s="548" t="e">
        <f t="array" ref="BQ448">bdRateExtend($G448:$G451,O448:O451,$AC448:$AC451,AK448:AK451,"None", FALSE,1)</f>
        <v>#VALUE!</v>
      </c>
      <c r="BR448" s="585" t="e">
        <f t="array" ref="BR448">bdRateExtend($G448:$G453,O448:O453,$AC448:$AC453,AK448:AK453,"None", FALSE,1)</f>
        <v>#VALUE!</v>
      </c>
      <c r="BS448" s="551" t="e">
        <f t="array" ref="BS448">bdRateExtend($G448:$G451,P448:P451,$AC448:$AC451,AL448:AL451)</f>
        <v>#VALUE!</v>
      </c>
      <c r="BT448" s="551" t="e">
        <f t="array" ref="BT448">bdRateExtend($G448:$G453,P448:P453,$AC448:$AC453,AL448:AL453)</f>
        <v>#VALUE!</v>
      </c>
      <c r="BU448" s="551" t="e">
        <f t="array" ref="BU448">bdRateExtend($G448:$G451,Q448:Q451,$AC448:$AC451,AM448:AM451)</f>
        <v>#VALUE!</v>
      </c>
      <c r="BV448" s="551" t="e">
        <f t="array" ref="BV448">bdRateExtend($G448:$G453,Q448:Q453,$AC448:$AC453,AM448:AM453)</f>
        <v>#VALUE!</v>
      </c>
      <c r="BW448" s="551" t="e">
        <f t="array" ref="BW448">bdRateExtend($G448:$G451,R448:R451,$AC448:$AC451,AN448:AN451)</f>
        <v>#VALUE!</v>
      </c>
      <c r="BX448" s="551" t="e">
        <f t="array" ref="BX448">bdRateExtend($G448:$G453,R448:R453,$AC448:$AC453,AN448:AN453)</f>
        <v>#VALUE!</v>
      </c>
      <c r="BY448" s="551" t="e">
        <f t="array" ref="BY448">bdRateExtend($G448:$G453,S448:S453,$AC448:$AC453,AO448:AO453)</f>
        <v>#VALUE!</v>
      </c>
      <c r="BZ448" s="555" t="e">
        <f t="array" ref="BZ448">bdRateExtend($G448:$G453,T448:T453,$AC448:$AC453,AP448:AP453)</f>
        <v>#VALUE!</v>
      </c>
      <c r="CA448" s="555" t="e">
        <f t="array" ref="CA448">bdRateExtend($G448:$G453,U448:U453,$AC448:$AC453,AQ448:AQ453)</f>
        <v>#VALUE!</v>
      </c>
      <c r="CB448" s="575" t="e">
        <f>(Summary!$C$108*BX448+Summary!$C$109*BY448+Summary!$C$110*BZ448)/Summary!$C$111</f>
        <v>#VALUE!</v>
      </c>
      <c r="CC448" s="561" t="e">
        <f t="array" ref="CC448">bdCAMBIExtend($G448:$G451,V448:V451,$AC448:$AC451,AR448:AR451)</f>
        <v>#VALUE!</v>
      </c>
      <c r="CD448" s="561" t="e">
        <f t="array" ref="CD448">bdCAMBIExtend($G448:$G453,V448:V453,$AC448:$AC453,AR448:AR453)</f>
        <v>#VALUE!</v>
      </c>
      <c r="CE448" s="547">
        <f t="array" ref="CE448">testVMAFRange($G448:$G451,N448:N451,$AC448:$AC451,AJ448:AJ451)</f>
        <v>0</v>
      </c>
      <c r="CF448" s="543">
        <f t="array" ref="CF448">testVMAFRange($G448:$G453,N448:N453,$AC448:$AC453,AJ448:AJ453)</f>
        <v>0</v>
      </c>
      <c r="CG448" s="547">
        <f t="array" ref="CG448">testVMAFRange($G448:$G451,O448:O451,$AC448:$AC451,AK448:AK451)</f>
        <v>0</v>
      </c>
      <c r="CH448" s="543">
        <f t="array" ref="CH448">testVMAFRange($G448:$G453,O448:O453,$AC448:$AC453,AK448:AK453)</f>
        <v>0</v>
      </c>
    </row>
    <row r="449" spans="1:86" ht="17" hidden="1" customHeight="1" x14ac:dyDescent="0.2">
      <c r="A449" s="485"/>
      <c r="B449" s="566"/>
      <c r="C449" s="485"/>
      <c r="D449" s="590"/>
      <c r="E449" s="558"/>
      <c r="F449" s="239">
        <v>110</v>
      </c>
      <c r="G449" s="294">
        <f>'Anchor-AI'!L447</f>
        <v>0</v>
      </c>
      <c r="H449" s="295">
        <f>'Anchor-AI'!M447</f>
        <v>0</v>
      </c>
      <c r="I449" s="295">
        <f>'Anchor-AI'!N447</f>
        <v>0</v>
      </c>
      <c r="J449" s="295">
        <f>'Anchor-AI'!O447</f>
        <v>0</v>
      </c>
      <c r="K449" s="295">
        <f>(Summary!$C$63*H449+Summary!$C$64*I449+Summary!$C$65*J449)/Summary!$C$66</f>
        <v>0</v>
      </c>
      <c r="L449" s="295">
        <f>'Anchor-AI'!P447</f>
        <v>0</v>
      </c>
      <c r="M449" s="295">
        <f>'Anchor-AI'!Q447</f>
        <v>0</v>
      </c>
      <c r="N449" s="295">
        <f>'Anchor-AI'!R447</f>
        <v>0</v>
      </c>
      <c r="O449" s="295">
        <f>'Anchor-AI'!S447</f>
        <v>0</v>
      </c>
      <c r="P449" s="295">
        <f>'Anchor-AI'!T447</f>
        <v>0</v>
      </c>
      <c r="Q449" s="295">
        <f>'Anchor-AI'!U447</f>
        <v>0</v>
      </c>
      <c r="R449" s="295">
        <f>'Anchor-AI'!V447</f>
        <v>0</v>
      </c>
      <c r="S449" s="295">
        <f>'Anchor-AI'!W447</f>
        <v>0</v>
      </c>
      <c r="T449" s="295">
        <f>'Anchor-AI'!X447</f>
        <v>0</v>
      </c>
      <c r="U449" s="295">
        <f>10*LOG10(1/((Summary!$C$80/10^(R449/10)+Summary!$C$81/10^(S449/10)+Summary!$C$82/10^(T449/10))/Summary!$C$83))</f>
        <v>0</v>
      </c>
      <c r="V449" s="295">
        <f>'Anchor-AI'!Y447</f>
        <v>0</v>
      </c>
      <c r="W449" s="295">
        <f>'Anchor-AI'!Z447</f>
        <v>0</v>
      </c>
      <c r="X449" s="295">
        <f>'Anchor-AI'!AA447</f>
        <v>0</v>
      </c>
      <c r="Y449" s="357">
        <f>'Anchor-AI'!AB447</f>
        <v>0</v>
      </c>
      <c r="Z449" s="357">
        <f>'Anchor-AI'!AC447</f>
        <v>0</v>
      </c>
      <c r="AA449" s="296">
        <f t="shared" si="36"/>
        <v>0</v>
      </c>
      <c r="AC449" s="170">
        <f>'Test-AI'!L447</f>
        <v>0</v>
      </c>
      <c r="AD449" s="167">
        <f>'Test-AI'!M447</f>
        <v>0</v>
      </c>
      <c r="AE449" s="167">
        <f>'Test-AI'!N447</f>
        <v>0</v>
      </c>
      <c r="AF449" s="167">
        <f>'Test-AI'!O447</f>
        <v>0</v>
      </c>
      <c r="AG449" s="167">
        <f>(Summary!$C$63*AD449+Summary!$C$64*AE449+Summary!$C$65*AF449)/Summary!$C$66</f>
        <v>0</v>
      </c>
      <c r="AH449" s="167">
        <f>'Test-AI'!P447</f>
        <v>0</v>
      </c>
      <c r="AI449" s="167">
        <f>'Test-AI'!Q447</f>
        <v>0</v>
      </c>
      <c r="AJ449" s="167">
        <f>'Test-AI'!R447</f>
        <v>0</v>
      </c>
      <c r="AK449" s="167">
        <f>'Test-AI'!S447</f>
        <v>0</v>
      </c>
      <c r="AL449" s="167">
        <f>'Test-AI'!T447</f>
        <v>0</v>
      </c>
      <c r="AM449" s="167">
        <f>'Test-AI'!U447</f>
        <v>0</v>
      </c>
      <c r="AN449" s="167">
        <f>'Test-AI'!V447</f>
        <v>0</v>
      </c>
      <c r="AO449" s="167">
        <f>'Test-AI'!W447</f>
        <v>0</v>
      </c>
      <c r="AP449" s="167">
        <f>'Test-AI'!X447</f>
        <v>0</v>
      </c>
      <c r="AQ449" s="167">
        <f>10*LOG10(1/((Summary!$C$80/10^(AN449/10)+Summary!$C$81/10^(AO449/10)+Summary!$C$82/10^(AP449/10))/Summary!$C$83))</f>
        <v>0</v>
      </c>
      <c r="AR449" s="167">
        <f>'Test-AI'!Y447</f>
        <v>0</v>
      </c>
      <c r="AS449" s="167">
        <f>'Test-AI'!Z447</f>
        <v>0</v>
      </c>
      <c r="AT449" s="295">
        <f>'Test-AI'!AA447</f>
        <v>0</v>
      </c>
      <c r="AU449" s="357">
        <f>'Test-AI'!AB447</f>
        <v>0</v>
      </c>
      <c r="AV449" s="357">
        <f>'Test-AI'!AC447</f>
        <v>0</v>
      </c>
      <c r="AW449" s="296">
        <f t="shared" si="37"/>
        <v>0</v>
      </c>
      <c r="AX449" s="297" t="e">
        <f t="shared" si="38"/>
        <v>#DIV/0!</v>
      </c>
      <c r="AY449" s="298" t="e">
        <f t="shared" si="39"/>
        <v>#DIV/0!</v>
      </c>
      <c r="AZ449" s="297" t="e">
        <f t="shared" si="40"/>
        <v>#DIV/0!</v>
      </c>
      <c r="BA449" s="345" t="e">
        <f t="shared" si="41"/>
        <v>#DIV/0!</v>
      </c>
      <c r="BB449" s="75"/>
      <c r="BC449" s="75"/>
      <c r="BD449" s="565"/>
      <c r="BE449" s="550"/>
      <c r="BF449" s="552"/>
      <c r="BG449" s="552"/>
      <c r="BH449" s="552"/>
      <c r="BI449" s="552"/>
      <c r="BJ449" s="552"/>
      <c r="BK449" s="553"/>
      <c r="BL449" s="552"/>
      <c r="BM449" s="553"/>
      <c r="BN449" s="552"/>
      <c r="BO449" s="546"/>
      <c r="BP449" s="541"/>
      <c r="BQ449" s="546"/>
      <c r="BR449" s="541"/>
      <c r="BS449" s="553"/>
      <c r="BT449" s="552"/>
      <c r="BU449" s="553"/>
      <c r="BV449" s="552"/>
      <c r="BW449" s="553"/>
      <c r="BX449" s="552"/>
      <c r="BY449" s="552"/>
      <c r="BZ449" s="541"/>
      <c r="CA449" s="541"/>
      <c r="CB449" s="552"/>
      <c r="CC449" s="553"/>
      <c r="CD449" s="552"/>
      <c r="CE449" s="546"/>
      <c r="CF449" s="541"/>
      <c r="CG449" s="546"/>
      <c r="CH449" s="541"/>
    </row>
    <row r="450" spans="1:86" ht="17" hidden="1" customHeight="1" x14ac:dyDescent="0.2">
      <c r="A450" s="485"/>
      <c r="B450" s="566"/>
      <c r="C450" s="485"/>
      <c r="D450" s="590"/>
      <c r="E450" s="558"/>
      <c r="F450" s="239">
        <v>135</v>
      </c>
      <c r="G450" s="294">
        <f>'Anchor-AI'!L448</f>
        <v>0</v>
      </c>
      <c r="H450" s="295">
        <f>'Anchor-AI'!M448</f>
        <v>0</v>
      </c>
      <c r="I450" s="295">
        <f>'Anchor-AI'!N448</f>
        <v>0</v>
      </c>
      <c r="J450" s="295">
        <f>'Anchor-AI'!O448</f>
        <v>0</v>
      </c>
      <c r="K450" s="295">
        <f>(Summary!$C$63*H450+Summary!$C$64*I450+Summary!$C$65*J450)/Summary!$C$66</f>
        <v>0</v>
      </c>
      <c r="L450" s="295">
        <f>'Anchor-AI'!P448</f>
        <v>0</v>
      </c>
      <c r="M450" s="295">
        <f>'Anchor-AI'!Q448</f>
        <v>0</v>
      </c>
      <c r="N450" s="295">
        <f>'Anchor-AI'!R448</f>
        <v>0</v>
      </c>
      <c r="O450" s="295">
        <f>'Anchor-AI'!S448</f>
        <v>0</v>
      </c>
      <c r="P450" s="295">
        <f>'Anchor-AI'!T448</f>
        <v>0</v>
      </c>
      <c r="Q450" s="295">
        <f>'Anchor-AI'!U448</f>
        <v>0</v>
      </c>
      <c r="R450" s="295">
        <f>'Anchor-AI'!V448</f>
        <v>0</v>
      </c>
      <c r="S450" s="295">
        <f>'Anchor-AI'!W448</f>
        <v>0</v>
      </c>
      <c r="T450" s="295">
        <f>'Anchor-AI'!X448</f>
        <v>0</v>
      </c>
      <c r="U450" s="295">
        <f>10*LOG10(1/((Summary!$C$80/10^(R450/10)+Summary!$C$81/10^(S450/10)+Summary!$C$82/10^(T450/10))/Summary!$C$83))</f>
        <v>0</v>
      </c>
      <c r="V450" s="295">
        <f>'Anchor-AI'!Y448</f>
        <v>0</v>
      </c>
      <c r="W450" s="295">
        <f>'Anchor-AI'!Z448</f>
        <v>0</v>
      </c>
      <c r="X450" s="295">
        <f>'Anchor-AI'!AA448</f>
        <v>0</v>
      </c>
      <c r="Y450" s="357">
        <f>'Anchor-AI'!AB448</f>
        <v>0</v>
      </c>
      <c r="Z450" s="357">
        <f>'Anchor-AI'!AC448</f>
        <v>0</v>
      </c>
      <c r="AA450" s="296">
        <f t="shared" si="36"/>
        <v>0</v>
      </c>
      <c r="AC450" s="170">
        <f>'Test-AI'!L448</f>
        <v>0</v>
      </c>
      <c r="AD450" s="167">
        <f>'Test-AI'!M448</f>
        <v>0</v>
      </c>
      <c r="AE450" s="167">
        <f>'Test-AI'!N448</f>
        <v>0</v>
      </c>
      <c r="AF450" s="167">
        <f>'Test-AI'!O448</f>
        <v>0</v>
      </c>
      <c r="AG450" s="167">
        <f>(Summary!$C$63*AD450+Summary!$C$64*AE450+Summary!$C$65*AF450)/Summary!$C$66</f>
        <v>0</v>
      </c>
      <c r="AH450" s="167">
        <f>'Test-AI'!P448</f>
        <v>0</v>
      </c>
      <c r="AI450" s="167">
        <f>'Test-AI'!Q448</f>
        <v>0</v>
      </c>
      <c r="AJ450" s="167">
        <f>'Test-AI'!R448</f>
        <v>0</v>
      </c>
      <c r="AK450" s="167">
        <f>'Test-AI'!S448</f>
        <v>0</v>
      </c>
      <c r="AL450" s="167">
        <f>'Test-AI'!T448</f>
        <v>0</v>
      </c>
      <c r="AM450" s="167">
        <f>'Test-AI'!U448</f>
        <v>0</v>
      </c>
      <c r="AN450" s="167">
        <f>'Test-AI'!V448</f>
        <v>0</v>
      </c>
      <c r="AO450" s="167">
        <f>'Test-AI'!W448</f>
        <v>0</v>
      </c>
      <c r="AP450" s="167">
        <f>'Test-AI'!X448</f>
        <v>0</v>
      </c>
      <c r="AQ450" s="167">
        <f>10*LOG10(1/((Summary!$C$80/10^(AN450/10)+Summary!$C$81/10^(AO450/10)+Summary!$C$82/10^(AP450/10))/Summary!$C$83))</f>
        <v>0</v>
      </c>
      <c r="AR450" s="167">
        <f>'Test-AI'!Y448</f>
        <v>0</v>
      </c>
      <c r="AS450" s="167">
        <f>'Test-AI'!Z448</f>
        <v>0</v>
      </c>
      <c r="AT450" s="295">
        <f>'Test-AI'!AA448</f>
        <v>0</v>
      </c>
      <c r="AU450" s="357">
        <f>'Test-AI'!AB448</f>
        <v>0</v>
      </c>
      <c r="AV450" s="357">
        <f>'Test-AI'!AC448</f>
        <v>0</v>
      </c>
      <c r="AW450" s="296">
        <f t="shared" si="37"/>
        <v>0</v>
      </c>
      <c r="AX450" s="297" t="e">
        <f t="shared" si="38"/>
        <v>#DIV/0!</v>
      </c>
      <c r="AY450" s="298" t="e">
        <f t="shared" si="39"/>
        <v>#DIV/0!</v>
      </c>
      <c r="AZ450" s="297" t="e">
        <f t="shared" si="40"/>
        <v>#DIV/0!</v>
      </c>
      <c r="BA450" s="345" t="e">
        <f t="shared" si="41"/>
        <v>#DIV/0!</v>
      </c>
      <c r="BB450" s="75"/>
      <c r="BC450" s="75"/>
      <c r="BD450" s="573" t="s">
        <v>147</v>
      </c>
      <c r="BE450" s="549" t="e">
        <f t="array" ref="BE450">bdRateExtend($G449:$G452,H449:H452,$AC449:$AC452,AD449:AD452)</f>
        <v>#VALUE!</v>
      </c>
      <c r="BF450" s="552"/>
      <c r="BG450" s="552"/>
      <c r="BH450" s="552"/>
      <c r="BI450" s="552"/>
      <c r="BJ450" s="552"/>
      <c r="BK450" s="551" t="e">
        <f t="array" ref="BK450">bdRateExtend($G449:$G452,L449:L452,$AC449:$AC452,AH449:AH452)</f>
        <v>#VALUE!</v>
      </c>
      <c r="BL450" s="552"/>
      <c r="BM450" s="551" t="e">
        <f t="array" ref="BM450">bdRateExtend($G449:$G452,M449:M452,$AC449:$AC452,AI449:AI452)</f>
        <v>#VALUE!</v>
      </c>
      <c r="BN450" s="552"/>
      <c r="BO450" s="545" t="e">
        <f t="array" ref="BO450">bdRateExtend($G449:$G452,N449:N452,$AC449:$AC452,AJ449:AJ452,"None", FALSE,1)</f>
        <v>#VALUE!</v>
      </c>
      <c r="BP450" s="541"/>
      <c r="BQ450" s="545" t="e">
        <f t="array" ref="BQ450">bdRateExtend($G449:$G452,O449:O452,$AC449:$AC452,AK449:AK452,"None", FALSE,1)</f>
        <v>#VALUE!</v>
      </c>
      <c r="BR450" s="541"/>
      <c r="BS450" s="551" t="e">
        <f t="array" ref="BS450">bdRateExtend($G449:$G452,P449:P452,$AC449:$AC452,AL449:AL452)</f>
        <v>#VALUE!</v>
      </c>
      <c r="BT450" s="552"/>
      <c r="BU450" s="551" t="e">
        <f t="array" ref="BU450">bdRateExtend($G449:$G452,Q449:Q452,$AC449:$AC452,AM449:AM452)</f>
        <v>#VALUE!</v>
      </c>
      <c r="BV450" s="552"/>
      <c r="BW450" s="551" t="e">
        <f t="array" ref="BW450">bdRateExtend($G449:$G452,R449:R452,$AC449:$AC452,AN449:AN452)</f>
        <v>#VALUE!</v>
      </c>
      <c r="BX450" s="552"/>
      <c r="BY450" s="552"/>
      <c r="BZ450" s="541"/>
      <c r="CA450" s="541"/>
      <c r="CB450" s="552"/>
      <c r="CC450" s="561" t="e">
        <f t="array" ref="CC450">bdCAMBIExtend($G449:$G452,V449:V452,$AC449:$AC452,AR449:AR452)</f>
        <v>#VALUE!</v>
      </c>
      <c r="CD450" s="552"/>
      <c r="CE450" s="554">
        <f t="array" ref="CE450">testVMAFRange($G449:$G452,N449:N452,$AC449:$AC452,AJ449:AJ452)</f>
        <v>0</v>
      </c>
      <c r="CF450" s="541"/>
      <c r="CG450" s="554">
        <f t="array" ref="CG450">testVMAFRange($G449:$G452,O449:O452,$AC449:$AC452,AK449:AK452)</f>
        <v>0</v>
      </c>
      <c r="CH450" s="541"/>
    </row>
    <row r="451" spans="1:86" ht="17" hidden="1" customHeight="1" x14ac:dyDescent="0.2">
      <c r="A451" s="485"/>
      <c r="B451" s="566"/>
      <c r="C451" s="485"/>
      <c r="D451" s="590"/>
      <c r="E451" s="558"/>
      <c r="F451" s="239">
        <v>160</v>
      </c>
      <c r="G451" s="294">
        <f>'Anchor-AI'!L449</f>
        <v>0</v>
      </c>
      <c r="H451" s="295">
        <f>'Anchor-AI'!M449</f>
        <v>0</v>
      </c>
      <c r="I451" s="295">
        <f>'Anchor-AI'!N449</f>
        <v>0</v>
      </c>
      <c r="J451" s="295">
        <f>'Anchor-AI'!O449</f>
        <v>0</v>
      </c>
      <c r="K451" s="295">
        <f>(Summary!$C$63*H451+Summary!$C$64*I451+Summary!$C$65*J451)/Summary!$C$66</f>
        <v>0</v>
      </c>
      <c r="L451" s="295">
        <f>'Anchor-AI'!P449</f>
        <v>0</v>
      </c>
      <c r="M451" s="295">
        <f>'Anchor-AI'!Q449</f>
        <v>0</v>
      </c>
      <c r="N451" s="295">
        <f>'Anchor-AI'!R449</f>
        <v>0</v>
      </c>
      <c r="O451" s="295">
        <f>'Anchor-AI'!S449</f>
        <v>0</v>
      </c>
      <c r="P451" s="295">
        <f>'Anchor-AI'!T449</f>
        <v>0</v>
      </c>
      <c r="Q451" s="295">
        <f>'Anchor-AI'!U449</f>
        <v>0</v>
      </c>
      <c r="R451" s="295">
        <f>'Anchor-AI'!V449</f>
        <v>0</v>
      </c>
      <c r="S451" s="295">
        <f>'Anchor-AI'!W449</f>
        <v>0</v>
      </c>
      <c r="T451" s="295">
        <f>'Anchor-AI'!X449</f>
        <v>0</v>
      </c>
      <c r="U451" s="295">
        <f>10*LOG10(1/((Summary!$C$80/10^(R451/10)+Summary!$C$81/10^(S451/10)+Summary!$C$82/10^(T451/10))/Summary!$C$83))</f>
        <v>0</v>
      </c>
      <c r="V451" s="295">
        <f>'Anchor-AI'!Y449</f>
        <v>0</v>
      </c>
      <c r="W451" s="295">
        <f>'Anchor-AI'!Z449</f>
        <v>0</v>
      </c>
      <c r="X451" s="295">
        <f>'Anchor-AI'!AA449</f>
        <v>0</v>
      </c>
      <c r="Y451" s="357">
        <f>'Anchor-AI'!AB449</f>
        <v>0</v>
      </c>
      <c r="Z451" s="357">
        <f>'Anchor-AI'!AC449</f>
        <v>0</v>
      </c>
      <c r="AA451" s="296">
        <f t="shared" si="36"/>
        <v>0</v>
      </c>
      <c r="AC451" s="170">
        <f>'Test-AI'!L449</f>
        <v>0</v>
      </c>
      <c r="AD451" s="167">
        <f>'Test-AI'!M449</f>
        <v>0</v>
      </c>
      <c r="AE451" s="167">
        <f>'Test-AI'!N449</f>
        <v>0</v>
      </c>
      <c r="AF451" s="167">
        <f>'Test-AI'!O449</f>
        <v>0</v>
      </c>
      <c r="AG451" s="167">
        <f>(Summary!$C$63*AD451+Summary!$C$64*AE451+Summary!$C$65*AF451)/Summary!$C$66</f>
        <v>0</v>
      </c>
      <c r="AH451" s="167">
        <f>'Test-AI'!P449</f>
        <v>0</v>
      </c>
      <c r="AI451" s="167">
        <f>'Test-AI'!Q449</f>
        <v>0</v>
      </c>
      <c r="AJ451" s="167">
        <f>'Test-AI'!R449</f>
        <v>0</v>
      </c>
      <c r="AK451" s="167">
        <f>'Test-AI'!S449</f>
        <v>0</v>
      </c>
      <c r="AL451" s="167">
        <f>'Test-AI'!T449</f>
        <v>0</v>
      </c>
      <c r="AM451" s="167">
        <f>'Test-AI'!U449</f>
        <v>0</v>
      </c>
      <c r="AN451" s="167">
        <f>'Test-AI'!V449</f>
        <v>0</v>
      </c>
      <c r="AO451" s="167">
        <f>'Test-AI'!W449</f>
        <v>0</v>
      </c>
      <c r="AP451" s="167">
        <f>'Test-AI'!X449</f>
        <v>0</v>
      </c>
      <c r="AQ451" s="167">
        <f>10*LOG10(1/((Summary!$C$80/10^(AN451/10)+Summary!$C$81/10^(AO451/10)+Summary!$C$82/10^(AP451/10))/Summary!$C$83))</f>
        <v>0</v>
      </c>
      <c r="AR451" s="167">
        <f>'Test-AI'!Y449</f>
        <v>0</v>
      </c>
      <c r="AS451" s="167">
        <f>'Test-AI'!Z449</f>
        <v>0</v>
      </c>
      <c r="AT451" s="295">
        <f>'Test-AI'!AA449</f>
        <v>0</v>
      </c>
      <c r="AU451" s="357">
        <f>'Test-AI'!AB449</f>
        <v>0</v>
      </c>
      <c r="AV451" s="357">
        <f>'Test-AI'!AC449</f>
        <v>0</v>
      </c>
      <c r="AW451" s="296">
        <f t="shared" si="37"/>
        <v>0</v>
      </c>
      <c r="AX451" s="297" t="e">
        <f t="shared" si="38"/>
        <v>#DIV/0!</v>
      </c>
      <c r="AY451" s="298" t="e">
        <f t="shared" si="39"/>
        <v>#DIV/0!</v>
      </c>
      <c r="AZ451" s="297" t="e">
        <f t="shared" si="40"/>
        <v>#DIV/0!</v>
      </c>
      <c r="BA451" s="345" t="e">
        <f t="shared" si="41"/>
        <v>#DIV/0!</v>
      </c>
      <c r="BB451" s="75"/>
      <c r="BC451" s="75"/>
      <c r="BD451" s="565"/>
      <c r="BE451" s="550"/>
      <c r="BF451" s="552"/>
      <c r="BG451" s="552"/>
      <c r="BH451" s="552"/>
      <c r="BI451" s="552"/>
      <c r="BJ451" s="552"/>
      <c r="BK451" s="553"/>
      <c r="BL451" s="552"/>
      <c r="BM451" s="553"/>
      <c r="BN451" s="552"/>
      <c r="BO451" s="546"/>
      <c r="BP451" s="541"/>
      <c r="BQ451" s="546"/>
      <c r="BR451" s="541"/>
      <c r="BS451" s="553"/>
      <c r="BT451" s="552"/>
      <c r="BU451" s="553"/>
      <c r="BV451" s="552"/>
      <c r="BW451" s="553"/>
      <c r="BX451" s="552"/>
      <c r="BY451" s="552"/>
      <c r="BZ451" s="541"/>
      <c r="CA451" s="541"/>
      <c r="CB451" s="552"/>
      <c r="CC451" s="553"/>
      <c r="CD451" s="552"/>
      <c r="CE451" s="546"/>
      <c r="CF451" s="541"/>
      <c r="CG451" s="546"/>
      <c r="CH451" s="541"/>
    </row>
    <row r="452" spans="1:86" ht="17" hidden="1" customHeight="1" thickBot="1" x14ac:dyDescent="0.25">
      <c r="A452" s="485"/>
      <c r="B452" s="566"/>
      <c r="C452" s="485"/>
      <c r="D452" s="590"/>
      <c r="E452" s="558"/>
      <c r="F452" s="239">
        <v>185</v>
      </c>
      <c r="G452" s="294">
        <f>'Anchor-AI'!L450</f>
        <v>0</v>
      </c>
      <c r="H452" s="295">
        <f>'Anchor-AI'!M450</f>
        <v>0</v>
      </c>
      <c r="I452" s="295">
        <f>'Anchor-AI'!N450</f>
        <v>0</v>
      </c>
      <c r="J452" s="295">
        <f>'Anchor-AI'!O450</f>
        <v>0</v>
      </c>
      <c r="K452" s="295">
        <f>(Summary!$C$63*H452+Summary!$C$64*I452+Summary!$C$65*J452)/Summary!$C$66</f>
        <v>0</v>
      </c>
      <c r="L452" s="295">
        <f>'Anchor-AI'!P450</f>
        <v>0</v>
      </c>
      <c r="M452" s="295">
        <f>'Anchor-AI'!Q450</f>
        <v>0</v>
      </c>
      <c r="N452" s="295">
        <f>'Anchor-AI'!R450</f>
        <v>0</v>
      </c>
      <c r="O452" s="295">
        <f>'Anchor-AI'!S450</f>
        <v>0</v>
      </c>
      <c r="P452" s="295">
        <f>'Anchor-AI'!T450</f>
        <v>0</v>
      </c>
      <c r="Q452" s="295">
        <f>'Anchor-AI'!U450</f>
        <v>0</v>
      </c>
      <c r="R452" s="295">
        <f>'Anchor-AI'!V450</f>
        <v>0</v>
      </c>
      <c r="S452" s="295">
        <f>'Anchor-AI'!W450</f>
        <v>0</v>
      </c>
      <c r="T452" s="295">
        <f>'Anchor-AI'!X450</f>
        <v>0</v>
      </c>
      <c r="U452" s="295">
        <f>10*LOG10(1/((Summary!$C$80/10^(R452/10)+Summary!$C$81/10^(S452/10)+Summary!$C$82/10^(T452/10))/Summary!$C$83))</f>
        <v>0</v>
      </c>
      <c r="V452" s="295">
        <f>'Anchor-AI'!Y450</f>
        <v>0</v>
      </c>
      <c r="W452" s="295">
        <f>'Anchor-AI'!Z450</f>
        <v>0</v>
      </c>
      <c r="X452" s="295">
        <f>'Anchor-AI'!AA450</f>
        <v>0</v>
      </c>
      <c r="Y452" s="357">
        <f>'Anchor-AI'!AB450</f>
        <v>0</v>
      </c>
      <c r="Z452" s="357">
        <f>'Anchor-AI'!AC450</f>
        <v>0</v>
      </c>
      <c r="AA452" s="296">
        <f t="shared" ref="AA452:AA515" si="42">W452/3600</f>
        <v>0</v>
      </c>
      <c r="AC452" s="170">
        <f>'Test-AI'!L450</f>
        <v>0</v>
      </c>
      <c r="AD452" s="167">
        <f>'Test-AI'!M450</f>
        <v>0</v>
      </c>
      <c r="AE452" s="167">
        <f>'Test-AI'!N450</f>
        <v>0</v>
      </c>
      <c r="AF452" s="167">
        <f>'Test-AI'!O450</f>
        <v>0</v>
      </c>
      <c r="AG452" s="167">
        <f>(Summary!$C$63*AD452+Summary!$C$64*AE452+Summary!$C$65*AF452)/Summary!$C$66</f>
        <v>0</v>
      </c>
      <c r="AH452" s="167">
        <f>'Test-AI'!P450</f>
        <v>0</v>
      </c>
      <c r="AI452" s="167">
        <f>'Test-AI'!Q450</f>
        <v>0</v>
      </c>
      <c r="AJ452" s="167">
        <f>'Test-AI'!R450</f>
        <v>0</v>
      </c>
      <c r="AK452" s="167">
        <f>'Test-AI'!S450</f>
        <v>0</v>
      </c>
      <c r="AL452" s="167">
        <f>'Test-AI'!T450</f>
        <v>0</v>
      </c>
      <c r="AM452" s="167">
        <f>'Test-AI'!U450</f>
        <v>0</v>
      </c>
      <c r="AN452" s="167">
        <f>'Test-AI'!V450</f>
        <v>0</v>
      </c>
      <c r="AO452" s="167">
        <f>'Test-AI'!W450</f>
        <v>0</v>
      </c>
      <c r="AP452" s="167">
        <f>'Test-AI'!X450</f>
        <v>0</v>
      </c>
      <c r="AQ452" s="167">
        <f>10*LOG10(1/((Summary!$C$80/10^(AN452/10)+Summary!$C$81/10^(AO452/10)+Summary!$C$82/10^(AP452/10))/Summary!$C$83))</f>
        <v>0</v>
      </c>
      <c r="AR452" s="167">
        <f>'Test-AI'!Y450</f>
        <v>0</v>
      </c>
      <c r="AS452" s="167">
        <f>'Test-AI'!Z450</f>
        <v>0</v>
      </c>
      <c r="AT452" s="295">
        <f>'Test-AI'!AA450</f>
        <v>0</v>
      </c>
      <c r="AU452" s="357">
        <f>'Test-AI'!AB450</f>
        <v>0</v>
      </c>
      <c r="AV452" s="357">
        <f>'Test-AI'!AC450</f>
        <v>0</v>
      </c>
      <c r="AW452" s="296">
        <f t="shared" ref="AW452:AW515" si="43">AS452/3600</f>
        <v>0</v>
      </c>
      <c r="AX452" s="297" t="e">
        <f t="shared" ref="AX452:AX515" si="44">AS452/W452</f>
        <v>#DIV/0!</v>
      </c>
      <c r="AY452" s="298" t="e">
        <f t="shared" ref="AY452:AY515" si="45">AT452/X452</f>
        <v>#DIV/0!</v>
      </c>
      <c r="AZ452" s="297" t="e">
        <f t="shared" ref="AZ452:AZ515" si="46">AU452/Y452</f>
        <v>#DIV/0!</v>
      </c>
      <c r="BA452" s="345" t="e">
        <f t="shared" ref="BA452:BA515" si="47">AV452/Z452</f>
        <v>#DIV/0!</v>
      </c>
      <c r="BB452" s="75"/>
      <c r="BC452" s="75"/>
      <c r="BD452" s="574" t="s">
        <v>46</v>
      </c>
      <c r="BE452" s="549" t="e">
        <f t="array" ref="BE452">bdRateExtend($G450:$G453,H450:H453,$AC450:$AC453,AD450:AD453)</f>
        <v>#VALUE!</v>
      </c>
      <c r="BF452" s="552"/>
      <c r="BG452" s="552"/>
      <c r="BH452" s="552"/>
      <c r="BI452" s="552"/>
      <c r="BJ452" s="552"/>
      <c r="BK452" s="551" t="e">
        <f t="array" ref="BK452">bdRateExtend($G450:$G453,L450:L453,$AC450:$AC453,AH450:AH453)</f>
        <v>#VALUE!</v>
      </c>
      <c r="BL452" s="552"/>
      <c r="BM452" s="551" t="e">
        <f t="array" ref="BM452">bdRateExtend($G450:$G453,M450:M453,$AC450:$AC453,AI450:AI453)</f>
        <v>#VALUE!</v>
      </c>
      <c r="BN452" s="552"/>
      <c r="BO452" s="545" t="e">
        <f t="array" ref="BO452">bdRateExtend($G450:$G453,N450:N453,$AC450:$AC453,AJ450:AJ453,"None", FALSE,1)</f>
        <v>#VALUE!</v>
      </c>
      <c r="BP452" s="541"/>
      <c r="BQ452" s="545" t="e">
        <f t="array" ref="BQ452">bdRateExtend($G450:$G453,O450:O453,$AC450:$AC453,AK450:AK453,"None", FALSE,1)</f>
        <v>#VALUE!</v>
      </c>
      <c r="BR452" s="541"/>
      <c r="BS452" s="551" t="e">
        <f t="array" ref="BS452">bdRateExtend($G450:$G453,P450:P453,$AC450:$AC453,AL450:AL453)</f>
        <v>#VALUE!</v>
      </c>
      <c r="BT452" s="552"/>
      <c r="BU452" s="551" t="e">
        <f t="array" ref="BU452">bdRateExtend($G450:$G453,Q450:Q453,$AC450:$AC453,AM450:AM453)</f>
        <v>#VALUE!</v>
      </c>
      <c r="BV452" s="552"/>
      <c r="BW452" s="551" t="e">
        <f t="array" ref="BW452">bdRateExtend($G450:$G453,R450:R453,$AC450:$AC453,AN450:AN453)</f>
        <v>#VALUE!</v>
      </c>
      <c r="BX452" s="552"/>
      <c r="BY452" s="552"/>
      <c r="BZ452" s="541"/>
      <c r="CA452" s="541"/>
      <c r="CB452" s="552"/>
      <c r="CC452" s="561" t="e">
        <f t="array" ref="CC452">bdCAMBIExtend($G450:$G453,V450:V453,$AC450:$AC453,AR450:AR453)</f>
        <v>#VALUE!</v>
      </c>
      <c r="CD452" s="552"/>
      <c r="CE452" s="554">
        <f t="array" ref="CE452">testVMAFRange($G450:$G453,N450:N453,$AC450:$AC453,AJ450:AJ453)</f>
        <v>0</v>
      </c>
      <c r="CF452" s="541"/>
      <c r="CG452" s="554">
        <f t="array" ref="CG452">testVMAFRange($G450:$G453,O450:O453,$AC450:$AC453,AK450:AK453)</f>
        <v>0</v>
      </c>
      <c r="CH452" s="541"/>
    </row>
    <row r="453" spans="1:86" ht="17" hidden="1" customHeight="1" thickBot="1" x14ac:dyDescent="0.25">
      <c r="A453" s="486"/>
      <c r="B453" s="571"/>
      <c r="C453" s="486"/>
      <c r="D453" s="602"/>
      <c r="E453" s="577"/>
      <c r="F453" s="240">
        <v>210</v>
      </c>
      <c r="G453" s="299">
        <f>'Anchor-AI'!L451</f>
        <v>0</v>
      </c>
      <c r="H453" s="300">
        <f>'Anchor-AI'!M451</f>
        <v>0</v>
      </c>
      <c r="I453" s="300">
        <f>'Anchor-AI'!N451</f>
        <v>0</v>
      </c>
      <c r="J453" s="300">
        <f>'Anchor-AI'!O451</f>
        <v>0</v>
      </c>
      <c r="K453" s="295">
        <f>(Summary!$C$63*H453+Summary!$C$64*I453+Summary!$C$65*J453)/Summary!$C$66</f>
        <v>0</v>
      </c>
      <c r="L453" s="300">
        <f>'Anchor-AI'!P451</f>
        <v>0</v>
      </c>
      <c r="M453" s="300">
        <f>'Anchor-AI'!Q451</f>
        <v>0</v>
      </c>
      <c r="N453" s="300">
        <f>'Anchor-AI'!R451</f>
        <v>0</v>
      </c>
      <c r="O453" s="300">
        <f>'Anchor-AI'!S451</f>
        <v>0</v>
      </c>
      <c r="P453" s="300">
        <f>'Anchor-AI'!T451</f>
        <v>0</v>
      </c>
      <c r="Q453" s="300">
        <f>'Anchor-AI'!U451</f>
        <v>0</v>
      </c>
      <c r="R453" s="300">
        <f>'Anchor-AI'!V451</f>
        <v>0</v>
      </c>
      <c r="S453" s="300">
        <f>'Anchor-AI'!W451</f>
        <v>0</v>
      </c>
      <c r="T453" s="300">
        <f>'Anchor-AI'!X451</f>
        <v>0</v>
      </c>
      <c r="U453" s="300">
        <f>10*LOG10(1/((Summary!$C$80/10^(R453/10)+Summary!$C$81/10^(S453/10)+Summary!$C$82/10^(T453/10))/Summary!$C$83))</f>
        <v>0</v>
      </c>
      <c r="V453" s="300">
        <f>'Anchor-AI'!Y451</f>
        <v>0</v>
      </c>
      <c r="W453" s="300">
        <f>'Anchor-AI'!Z451</f>
        <v>0</v>
      </c>
      <c r="X453" s="300">
        <f>'Anchor-AI'!AA451</f>
        <v>0</v>
      </c>
      <c r="Y453" s="357">
        <f>'Anchor-AI'!AB451</f>
        <v>0</v>
      </c>
      <c r="Z453" s="357">
        <f>'Anchor-AI'!AC451</f>
        <v>0</v>
      </c>
      <c r="AA453" s="301">
        <f t="shared" si="42"/>
        <v>0</v>
      </c>
      <c r="AB453" s="76"/>
      <c r="AC453" s="171">
        <f>'Test-AI'!L451</f>
        <v>0</v>
      </c>
      <c r="AD453" s="168">
        <f>'Test-AI'!M451</f>
        <v>0</v>
      </c>
      <c r="AE453" s="168">
        <f>'Test-AI'!N451</f>
        <v>0</v>
      </c>
      <c r="AF453" s="168">
        <f>'Test-AI'!O451</f>
        <v>0</v>
      </c>
      <c r="AG453" s="168">
        <f>(Summary!$C$63*AD453+Summary!$C$64*AE453+Summary!$C$65*AF453)/Summary!$C$66</f>
        <v>0</v>
      </c>
      <c r="AH453" s="168">
        <f>'Test-AI'!P451</f>
        <v>0</v>
      </c>
      <c r="AI453" s="168">
        <f>'Test-AI'!Q451</f>
        <v>0</v>
      </c>
      <c r="AJ453" s="168">
        <f>'Test-AI'!R451</f>
        <v>0</v>
      </c>
      <c r="AK453" s="168">
        <f>'Test-AI'!S451</f>
        <v>0</v>
      </c>
      <c r="AL453" s="168">
        <f>'Test-AI'!T451</f>
        <v>0</v>
      </c>
      <c r="AM453" s="168">
        <f>'Test-AI'!U451</f>
        <v>0</v>
      </c>
      <c r="AN453" s="168">
        <f>'Test-AI'!V451</f>
        <v>0</v>
      </c>
      <c r="AO453" s="168">
        <f>'Test-AI'!W451</f>
        <v>0</v>
      </c>
      <c r="AP453" s="168">
        <f>'Test-AI'!X451</f>
        <v>0</v>
      </c>
      <c r="AQ453" s="168">
        <f>10*LOG10(1/((Summary!$C$80/10^(AN453/10)+Summary!$C$81/10^(AO453/10)+Summary!$C$82/10^(AP453/10))/Summary!$C$83))</f>
        <v>0</v>
      </c>
      <c r="AR453" s="168">
        <f>'Test-AI'!Y451</f>
        <v>0</v>
      </c>
      <c r="AS453" s="168">
        <f>'Test-AI'!Z451</f>
        <v>0</v>
      </c>
      <c r="AT453" s="300">
        <f>'Test-AI'!AA451</f>
        <v>0</v>
      </c>
      <c r="AU453" s="357">
        <f>'Test-AI'!AB451</f>
        <v>0</v>
      </c>
      <c r="AV453" s="357">
        <f>'Test-AI'!AC451</f>
        <v>0</v>
      </c>
      <c r="AW453" s="301">
        <f t="shared" si="43"/>
        <v>0</v>
      </c>
      <c r="AX453" s="302" t="e">
        <f t="shared" si="44"/>
        <v>#DIV/0!</v>
      </c>
      <c r="AY453" s="303" t="e">
        <f t="shared" si="45"/>
        <v>#DIV/0!</v>
      </c>
      <c r="AZ453" s="297" t="e">
        <f t="shared" si="46"/>
        <v>#DIV/0!</v>
      </c>
      <c r="BA453" s="345" t="e">
        <f t="shared" si="47"/>
        <v>#DIV/0!</v>
      </c>
      <c r="BB453" s="75"/>
      <c r="BC453" s="75"/>
      <c r="BD453" s="570"/>
      <c r="BE453" s="550"/>
      <c r="BF453" s="553"/>
      <c r="BG453" s="553"/>
      <c r="BH453" s="553"/>
      <c r="BI453" s="553"/>
      <c r="BJ453" s="553"/>
      <c r="BK453" s="553"/>
      <c r="BL453" s="553"/>
      <c r="BM453" s="553"/>
      <c r="BN453" s="553"/>
      <c r="BO453" s="546"/>
      <c r="BP453" s="544"/>
      <c r="BQ453" s="546"/>
      <c r="BR453" s="544"/>
      <c r="BS453" s="553"/>
      <c r="BT453" s="553"/>
      <c r="BU453" s="553"/>
      <c r="BV453" s="553"/>
      <c r="BW453" s="553"/>
      <c r="BX453" s="553"/>
      <c r="BY453" s="553"/>
      <c r="BZ453" s="544"/>
      <c r="CA453" s="544"/>
      <c r="CB453" s="553"/>
      <c r="CC453" s="553"/>
      <c r="CD453" s="553"/>
      <c r="CE453" s="546"/>
      <c r="CF453" s="544"/>
      <c r="CG453" s="546"/>
      <c r="CH453" s="544"/>
    </row>
    <row r="454" spans="1:86" ht="17" hidden="1" customHeight="1" thickBot="1" x14ac:dyDescent="0.25">
      <c r="A454" s="638" t="s">
        <v>165</v>
      </c>
      <c r="B454" s="620" t="s">
        <v>148</v>
      </c>
      <c r="C454" s="586" t="s">
        <v>108</v>
      </c>
      <c r="D454" s="601">
        <v>25</v>
      </c>
      <c r="E454" s="576">
        <v>8</v>
      </c>
      <c r="F454" s="238">
        <v>85</v>
      </c>
      <c r="G454" s="289">
        <f>'Anchor-AI'!L452</f>
        <v>0</v>
      </c>
      <c r="H454" s="290">
        <f>'Anchor-AI'!M452</f>
        <v>0</v>
      </c>
      <c r="I454" s="290">
        <f>'Anchor-AI'!N452</f>
        <v>0</v>
      </c>
      <c r="J454" s="290">
        <f>'Anchor-AI'!O452</f>
        <v>0</v>
      </c>
      <c r="K454" s="290">
        <f>(Summary!$C$63*H454+Summary!$C$64*I454+Summary!$C$65*J454)/Summary!$C$66</f>
        <v>0</v>
      </c>
      <c r="L454" s="290">
        <f>'Anchor-AI'!P452</f>
        <v>0</v>
      </c>
      <c r="M454" s="290">
        <f>'Anchor-AI'!Q452</f>
        <v>0</v>
      </c>
      <c r="N454" s="290">
        <f>'Anchor-AI'!R452</f>
        <v>0</v>
      </c>
      <c r="O454" s="290">
        <f>'Anchor-AI'!S452</f>
        <v>0</v>
      </c>
      <c r="P454" s="290">
        <f>'Anchor-AI'!T452</f>
        <v>0</v>
      </c>
      <c r="Q454" s="290">
        <f>'Anchor-AI'!U452</f>
        <v>0</v>
      </c>
      <c r="R454" s="290">
        <f>'Anchor-AI'!V452</f>
        <v>0</v>
      </c>
      <c r="S454" s="290">
        <f>'Anchor-AI'!W452</f>
        <v>0</v>
      </c>
      <c r="T454" s="290">
        <f>'Anchor-AI'!X452</f>
        <v>0</v>
      </c>
      <c r="U454" s="290">
        <f>10*LOG10(1/((Summary!$C$80/10^(R454/10)+Summary!$C$81/10^(S454/10)+Summary!$C$82/10^(T454/10))/Summary!$C$83))</f>
        <v>0</v>
      </c>
      <c r="V454" s="290">
        <f>'Anchor-AI'!Y452</f>
        <v>0</v>
      </c>
      <c r="W454" s="290">
        <f>'Anchor-AI'!Z452</f>
        <v>0</v>
      </c>
      <c r="X454" s="290">
        <f>'Anchor-AI'!AA452</f>
        <v>0</v>
      </c>
      <c r="Y454" s="360">
        <f>'Anchor-AI'!AB452</f>
        <v>0</v>
      </c>
      <c r="Z454" s="360">
        <f>'Anchor-AI'!AC452</f>
        <v>0</v>
      </c>
      <c r="AA454" s="291">
        <f t="shared" si="42"/>
        <v>0</v>
      </c>
      <c r="AC454" s="169">
        <f>'Test-AI'!L452</f>
        <v>0</v>
      </c>
      <c r="AD454" s="166">
        <f>'Test-AI'!M452</f>
        <v>0</v>
      </c>
      <c r="AE454" s="166">
        <f>'Test-AI'!N452</f>
        <v>0</v>
      </c>
      <c r="AF454" s="166">
        <f>'Test-AI'!O452</f>
        <v>0</v>
      </c>
      <c r="AG454" s="166">
        <f>(Summary!$C$63*AD454+Summary!$C$64*AE454+Summary!$C$65*AF454)/Summary!$C$66</f>
        <v>0</v>
      </c>
      <c r="AH454" s="166">
        <f>'Test-AI'!P452</f>
        <v>0</v>
      </c>
      <c r="AI454" s="166">
        <f>'Test-AI'!Q452</f>
        <v>0</v>
      </c>
      <c r="AJ454" s="166">
        <f>'Test-AI'!R452</f>
        <v>0</v>
      </c>
      <c r="AK454" s="166">
        <f>'Test-AI'!S452</f>
        <v>0</v>
      </c>
      <c r="AL454" s="166">
        <f>'Test-AI'!T452</f>
        <v>0</v>
      </c>
      <c r="AM454" s="166">
        <f>'Test-AI'!U452</f>
        <v>0</v>
      </c>
      <c r="AN454" s="166">
        <f>'Test-AI'!V452</f>
        <v>0</v>
      </c>
      <c r="AO454" s="166">
        <f>'Test-AI'!W452</f>
        <v>0</v>
      </c>
      <c r="AP454" s="166">
        <f>'Test-AI'!X452</f>
        <v>0</v>
      </c>
      <c r="AQ454" s="166">
        <f>10*LOG10(1/((Summary!$C$80/10^(AN454/10)+Summary!$C$81/10^(AO454/10)+Summary!$C$82/10^(AP454/10))/Summary!$C$83))</f>
        <v>0</v>
      </c>
      <c r="AR454" s="166">
        <f>'Test-AI'!Y452</f>
        <v>0</v>
      </c>
      <c r="AS454" s="166">
        <f>'Test-AI'!Z452</f>
        <v>0</v>
      </c>
      <c r="AT454" s="290">
        <f>'Test-AI'!AA452</f>
        <v>0</v>
      </c>
      <c r="AU454" s="356">
        <f>'Test-AI'!AB452</f>
        <v>0</v>
      </c>
      <c r="AV454" s="356">
        <f>'Test-AI'!AC452</f>
        <v>0</v>
      </c>
      <c r="AW454" s="291">
        <f t="shared" si="43"/>
        <v>0</v>
      </c>
      <c r="AX454" s="292" t="e">
        <f t="shared" si="44"/>
        <v>#DIV/0!</v>
      </c>
      <c r="AY454" s="293" t="e">
        <f t="shared" si="45"/>
        <v>#DIV/0!</v>
      </c>
      <c r="AZ454" s="292" t="e">
        <f t="shared" si="46"/>
        <v>#DIV/0!</v>
      </c>
      <c r="BA454" s="344" t="e">
        <f t="shared" si="47"/>
        <v>#DIV/0!</v>
      </c>
      <c r="BB454" s="75"/>
      <c r="BC454" s="75"/>
      <c r="BD454" s="572" t="s">
        <v>39</v>
      </c>
      <c r="BE454" s="549" t="e">
        <f t="array" ref="BE454">bdRateExtend($G454:$G457,H454:H457,$AC454:$AC457,AD454:AD457)</f>
        <v>#VALUE!</v>
      </c>
      <c r="BF454" s="551" t="e">
        <f t="array" ref="BF454">bdRateExtend($G454:$G459,H454:H459,$AC454:$AC459,AD454:AD459)</f>
        <v>#VALUE!</v>
      </c>
      <c r="BG454" s="551" t="e">
        <f t="array" ref="BG454">bdRateExtend($G454:$G459,I454:I459,$AC454:$AC459,AE454:AE459)</f>
        <v>#VALUE!</v>
      </c>
      <c r="BH454" s="551" t="e">
        <f t="array" ref="BH454">bdRateExtend($G454:$G459,J454:J459,$AC454:$AC459,AF454:AF459)</f>
        <v>#VALUE!</v>
      </c>
      <c r="BI454" s="551" t="e">
        <f t="array" ref="BI454">bdRateExtend($G454:$G459,K454:K459,$AC454:$AC459,AG454:AG459)</f>
        <v>#VALUE!</v>
      </c>
      <c r="BJ454" s="575" t="e">
        <f>(Summary!$C$94*BF454+Summary!$C$95*BG454+Summary!$C$96*BH454)/Summary!$C$97</f>
        <v>#VALUE!</v>
      </c>
      <c r="BK454" s="551" t="e">
        <f t="array" ref="BK454">bdRateExtend($G454:$G457,L454:L457,$AC454:$AC457,AH454:AH457)</f>
        <v>#VALUE!</v>
      </c>
      <c r="BL454" s="551" t="e">
        <f t="array" ref="BL454">bdRateExtend($G454:$G459,L454:L459,$AC454:$AC459,AH454:AH459)</f>
        <v>#VALUE!</v>
      </c>
      <c r="BM454" s="551" t="e">
        <f t="array" ref="BM454">bdRateExtend($G454:$G457,M454:M457,$AC454:$AC457,AI454:AI457)</f>
        <v>#VALUE!</v>
      </c>
      <c r="BN454" s="551" t="e">
        <f t="array" ref="BN454">bdRateExtend($G454:$G459,M454:M459,$AC454:$AC459,AI454:AI459)</f>
        <v>#VALUE!</v>
      </c>
      <c r="BO454" s="548" t="e">
        <f t="array" ref="BO454">bdRateExtend($G454:$G457,N454:N457,$AC454:$AC457,AJ454:AJ457,"None", FALSE,1)</f>
        <v>#VALUE!</v>
      </c>
      <c r="BP454" s="585" t="e">
        <f t="array" ref="BP454">bdRateExtend($G454:$G459,N454:N459,$AC454:$AC459,AJ454:AJ459,"None", FALSE,1)</f>
        <v>#VALUE!</v>
      </c>
      <c r="BQ454" s="548" t="e">
        <f t="array" ref="BQ454">bdRateExtend($G454:$G457,O454:O457,$AC454:$AC457,AK454:AK457,"None", FALSE,1)</f>
        <v>#VALUE!</v>
      </c>
      <c r="BR454" s="585" t="e">
        <f t="array" ref="BR454">bdRateExtend($G454:$G459,O454:O459,$AC454:$AC459,AK454:AK459,"None", FALSE,1)</f>
        <v>#VALUE!</v>
      </c>
      <c r="BS454" s="551" t="e">
        <f t="array" ref="BS454">bdRateExtend($G454:$G457,P454:P457,$AC454:$AC457,AL454:AL457)</f>
        <v>#VALUE!</v>
      </c>
      <c r="BT454" s="551" t="e">
        <f t="array" ref="BT454">bdRateExtend($G454:$G459,P454:P459,$AC454:$AC459,AL454:AL459)</f>
        <v>#VALUE!</v>
      </c>
      <c r="BU454" s="551" t="e">
        <f t="array" ref="BU454">bdRateExtend($G454:$G457,Q454:Q457,$AC454:$AC457,AM454:AM457)</f>
        <v>#VALUE!</v>
      </c>
      <c r="BV454" s="551" t="e">
        <f t="array" ref="BV454">bdRateExtend($G454:$G459,Q454:Q459,$AC454:$AC459,AM454:AM459)</f>
        <v>#VALUE!</v>
      </c>
      <c r="BW454" s="551" t="e">
        <f t="array" ref="BW454">bdRateExtend($G454:$G457,R454:R457,$AC454:$AC457,AN454:AN457)</f>
        <v>#VALUE!</v>
      </c>
      <c r="BX454" s="551" t="e">
        <f t="array" ref="BX454">bdRateExtend($G454:$G459,R454:R459,$AC454:$AC459,AN454:AN459)</f>
        <v>#VALUE!</v>
      </c>
      <c r="BY454" s="551" t="e">
        <f t="array" ref="BY454">bdRateExtend($G454:$G459,S454:S459,$AC454:$AC459,AO454:AO459)</f>
        <v>#VALUE!</v>
      </c>
      <c r="BZ454" s="555" t="e">
        <f t="array" ref="BZ454">bdRateExtend($G454:$G459,T454:T459,$AC454:$AC459,AP454:AP459)</f>
        <v>#VALUE!</v>
      </c>
      <c r="CA454" s="555" t="e">
        <f t="array" ref="CA454">bdRateExtend($G454:$G459,U454:U459,$AC454:$AC459,AQ454:AQ459)</f>
        <v>#VALUE!</v>
      </c>
      <c r="CB454" s="575" t="e">
        <f>(Summary!$C$108*BX454+Summary!$C$109*BY454+Summary!$C$110*BZ454)/Summary!$C$111</f>
        <v>#VALUE!</v>
      </c>
      <c r="CC454" s="561" t="e">
        <f t="array" ref="CC454">bdCAMBIExtend($G454:$G457,V454:V457,$AC454:$AC457,AR454:AR457)</f>
        <v>#VALUE!</v>
      </c>
      <c r="CD454" s="561" t="e">
        <f t="array" ref="CD454">bdCAMBIExtend($G454:$G459,V454:V459,$AC454:$AC459,AR454:AR459)</f>
        <v>#VALUE!</v>
      </c>
      <c r="CE454" s="547">
        <f t="array" ref="CE454">testVMAFRange($G454:$G457,N454:N457,$AC454:$AC457,AJ454:AJ457)</f>
        <v>0</v>
      </c>
      <c r="CF454" s="543">
        <f t="array" ref="CF454">testVMAFRange($G454:$G459,N454:N459,$AC454:$AC459,AJ454:AJ459)</f>
        <v>0</v>
      </c>
      <c r="CG454" s="547">
        <f t="array" ref="CG454">testVMAFRange($G454:$G457,O454:O457,$AC454:$AC457,AK454:AK457)</f>
        <v>0</v>
      </c>
      <c r="CH454" s="543">
        <f t="array" ref="CH454">testVMAFRange($G454:$G459,O454:O459,$AC454:$AC459,AK454:AK459)</f>
        <v>0</v>
      </c>
    </row>
    <row r="455" spans="1:86" ht="17" hidden="1" customHeight="1" x14ac:dyDescent="0.2">
      <c r="A455" s="552"/>
      <c r="B455" s="566"/>
      <c r="C455" s="485"/>
      <c r="D455" s="590"/>
      <c r="E455" s="558"/>
      <c r="F455" s="239">
        <v>110</v>
      </c>
      <c r="G455" s="294">
        <f>'Anchor-AI'!L453</f>
        <v>0</v>
      </c>
      <c r="H455" s="295">
        <f>'Anchor-AI'!M453</f>
        <v>0</v>
      </c>
      <c r="I455" s="295">
        <f>'Anchor-AI'!N453</f>
        <v>0</v>
      </c>
      <c r="J455" s="295">
        <f>'Anchor-AI'!O453</f>
        <v>0</v>
      </c>
      <c r="K455" s="295">
        <f>(Summary!$C$63*H455+Summary!$C$64*I455+Summary!$C$65*J455)/Summary!$C$66</f>
        <v>0</v>
      </c>
      <c r="L455" s="295">
        <f>'Anchor-AI'!P453</f>
        <v>0</v>
      </c>
      <c r="M455" s="295">
        <f>'Anchor-AI'!Q453</f>
        <v>0</v>
      </c>
      <c r="N455" s="295">
        <f>'Anchor-AI'!R453</f>
        <v>0</v>
      </c>
      <c r="O455" s="295">
        <f>'Anchor-AI'!S453</f>
        <v>0</v>
      </c>
      <c r="P455" s="295">
        <f>'Anchor-AI'!T453</f>
        <v>0</v>
      </c>
      <c r="Q455" s="295">
        <f>'Anchor-AI'!U453</f>
        <v>0</v>
      </c>
      <c r="R455" s="295">
        <f>'Anchor-AI'!V453</f>
        <v>0</v>
      </c>
      <c r="S455" s="295">
        <f>'Anchor-AI'!W453</f>
        <v>0</v>
      </c>
      <c r="T455" s="295">
        <f>'Anchor-AI'!X453</f>
        <v>0</v>
      </c>
      <c r="U455" s="295">
        <f>10*LOG10(1/((Summary!$C$80/10^(R455/10)+Summary!$C$81/10^(S455/10)+Summary!$C$82/10^(T455/10))/Summary!$C$83))</f>
        <v>0</v>
      </c>
      <c r="V455" s="295">
        <f>'Anchor-AI'!Y453</f>
        <v>0</v>
      </c>
      <c r="W455" s="295">
        <f>'Anchor-AI'!Z453</f>
        <v>0</v>
      </c>
      <c r="X455" s="295">
        <f>'Anchor-AI'!AA453</f>
        <v>0</v>
      </c>
      <c r="Y455" s="357">
        <f>'Anchor-AI'!AB453</f>
        <v>0</v>
      </c>
      <c r="Z455" s="357">
        <f>'Anchor-AI'!AC453</f>
        <v>0</v>
      </c>
      <c r="AA455" s="296">
        <f t="shared" si="42"/>
        <v>0</v>
      </c>
      <c r="AC455" s="170">
        <f>'Test-AI'!L453</f>
        <v>0</v>
      </c>
      <c r="AD455" s="167">
        <f>'Test-AI'!M453</f>
        <v>0</v>
      </c>
      <c r="AE455" s="167">
        <f>'Test-AI'!N453</f>
        <v>0</v>
      </c>
      <c r="AF455" s="167">
        <f>'Test-AI'!O453</f>
        <v>0</v>
      </c>
      <c r="AG455" s="167">
        <f>(Summary!$C$63*AD455+Summary!$C$64*AE455+Summary!$C$65*AF455)/Summary!$C$66</f>
        <v>0</v>
      </c>
      <c r="AH455" s="167">
        <f>'Test-AI'!P453</f>
        <v>0</v>
      </c>
      <c r="AI455" s="167">
        <f>'Test-AI'!Q453</f>
        <v>0</v>
      </c>
      <c r="AJ455" s="167">
        <f>'Test-AI'!R453</f>
        <v>0</v>
      </c>
      <c r="AK455" s="167">
        <f>'Test-AI'!S453</f>
        <v>0</v>
      </c>
      <c r="AL455" s="167">
        <f>'Test-AI'!T453</f>
        <v>0</v>
      </c>
      <c r="AM455" s="167">
        <f>'Test-AI'!U453</f>
        <v>0</v>
      </c>
      <c r="AN455" s="167">
        <f>'Test-AI'!V453</f>
        <v>0</v>
      </c>
      <c r="AO455" s="167">
        <f>'Test-AI'!W453</f>
        <v>0</v>
      </c>
      <c r="AP455" s="167">
        <f>'Test-AI'!X453</f>
        <v>0</v>
      </c>
      <c r="AQ455" s="167">
        <f>10*LOG10(1/((Summary!$C$80/10^(AN455/10)+Summary!$C$81/10^(AO455/10)+Summary!$C$82/10^(AP455/10))/Summary!$C$83))</f>
        <v>0</v>
      </c>
      <c r="AR455" s="167">
        <f>'Test-AI'!Y453</f>
        <v>0</v>
      </c>
      <c r="AS455" s="167">
        <f>'Test-AI'!Z453</f>
        <v>0</v>
      </c>
      <c r="AT455" s="295">
        <f>'Test-AI'!AA453</f>
        <v>0</v>
      </c>
      <c r="AU455" s="357">
        <f>'Test-AI'!AB453</f>
        <v>0</v>
      </c>
      <c r="AV455" s="357">
        <f>'Test-AI'!AC453</f>
        <v>0</v>
      </c>
      <c r="AW455" s="296">
        <f t="shared" si="43"/>
        <v>0</v>
      </c>
      <c r="AX455" s="297" t="e">
        <f t="shared" si="44"/>
        <v>#DIV/0!</v>
      </c>
      <c r="AY455" s="298" t="e">
        <f t="shared" si="45"/>
        <v>#DIV/0!</v>
      </c>
      <c r="AZ455" s="297" t="e">
        <f t="shared" si="46"/>
        <v>#DIV/0!</v>
      </c>
      <c r="BA455" s="345" t="e">
        <f t="shared" si="47"/>
        <v>#DIV/0!</v>
      </c>
      <c r="BB455" s="75"/>
      <c r="BC455" s="75"/>
      <c r="BD455" s="565"/>
      <c r="BE455" s="550"/>
      <c r="BF455" s="552"/>
      <c r="BG455" s="552"/>
      <c r="BH455" s="552"/>
      <c r="BI455" s="552"/>
      <c r="BJ455" s="552"/>
      <c r="BK455" s="553"/>
      <c r="BL455" s="552"/>
      <c r="BM455" s="553"/>
      <c r="BN455" s="552"/>
      <c r="BO455" s="546"/>
      <c r="BP455" s="541"/>
      <c r="BQ455" s="546"/>
      <c r="BR455" s="541"/>
      <c r="BS455" s="553"/>
      <c r="BT455" s="552"/>
      <c r="BU455" s="553"/>
      <c r="BV455" s="552"/>
      <c r="BW455" s="553"/>
      <c r="BX455" s="552"/>
      <c r="BY455" s="552"/>
      <c r="BZ455" s="541"/>
      <c r="CA455" s="541"/>
      <c r="CB455" s="552"/>
      <c r="CC455" s="553"/>
      <c r="CD455" s="552"/>
      <c r="CE455" s="546"/>
      <c r="CF455" s="541"/>
      <c r="CG455" s="546"/>
      <c r="CH455" s="541"/>
    </row>
    <row r="456" spans="1:86" ht="17" hidden="1" customHeight="1" x14ac:dyDescent="0.2">
      <c r="A456" s="552"/>
      <c r="B456" s="566"/>
      <c r="C456" s="485"/>
      <c r="D456" s="590"/>
      <c r="E456" s="558"/>
      <c r="F456" s="239">
        <v>135</v>
      </c>
      <c r="G456" s="294">
        <f>'Anchor-AI'!L454</f>
        <v>0</v>
      </c>
      <c r="H456" s="295">
        <f>'Anchor-AI'!M454</f>
        <v>0</v>
      </c>
      <c r="I456" s="295">
        <f>'Anchor-AI'!N454</f>
        <v>0</v>
      </c>
      <c r="J456" s="295">
        <f>'Anchor-AI'!O454</f>
        <v>0</v>
      </c>
      <c r="K456" s="295">
        <f>(Summary!$C$63*H456+Summary!$C$64*I456+Summary!$C$65*J456)/Summary!$C$66</f>
        <v>0</v>
      </c>
      <c r="L456" s="295">
        <f>'Anchor-AI'!P454</f>
        <v>0</v>
      </c>
      <c r="M456" s="295">
        <f>'Anchor-AI'!Q454</f>
        <v>0</v>
      </c>
      <c r="N456" s="295">
        <f>'Anchor-AI'!R454</f>
        <v>0</v>
      </c>
      <c r="O456" s="295">
        <f>'Anchor-AI'!S454</f>
        <v>0</v>
      </c>
      <c r="P456" s="295">
        <f>'Anchor-AI'!T454</f>
        <v>0</v>
      </c>
      <c r="Q456" s="295">
        <f>'Anchor-AI'!U454</f>
        <v>0</v>
      </c>
      <c r="R456" s="295">
        <f>'Anchor-AI'!V454</f>
        <v>0</v>
      </c>
      <c r="S456" s="295">
        <f>'Anchor-AI'!W454</f>
        <v>0</v>
      </c>
      <c r="T456" s="295">
        <f>'Anchor-AI'!X454</f>
        <v>0</v>
      </c>
      <c r="U456" s="295">
        <f>10*LOG10(1/((Summary!$C$80/10^(R456/10)+Summary!$C$81/10^(S456/10)+Summary!$C$82/10^(T456/10))/Summary!$C$83))</f>
        <v>0</v>
      </c>
      <c r="V456" s="295">
        <f>'Anchor-AI'!Y454</f>
        <v>0</v>
      </c>
      <c r="W456" s="295">
        <f>'Anchor-AI'!Z454</f>
        <v>0</v>
      </c>
      <c r="X456" s="295">
        <f>'Anchor-AI'!AA454</f>
        <v>0</v>
      </c>
      <c r="Y456" s="357">
        <f>'Anchor-AI'!AB454</f>
        <v>0</v>
      </c>
      <c r="Z456" s="357">
        <f>'Anchor-AI'!AC454</f>
        <v>0</v>
      </c>
      <c r="AA456" s="296">
        <f t="shared" si="42"/>
        <v>0</v>
      </c>
      <c r="AC456" s="170">
        <f>'Test-AI'!L454</f>
        <v>0</v>
      </c>
      <c r="AD456" s="167">
        <f>'Test-AI'!M454</f>
        <v>0</v>
      </c>
      <c r="AE456" s="167">
        <f>'Test-AI'!N454</f>
        <v>0</v>
      </c>
      <c r="AF456" s="167">
        <f>'Test-AI'!O454</f>
        <v>0</v>
      </c>
      <c r="AG456" s="167">
        <f>(Summary!$C$63*AD456+Summary!$C$64*AE456+Summary!$C$65*AF456)/Summary!$C$66</f>
        <v>0</v>
      </c>
      <c r="AH456" s="167">
        <f>'Test-AI'!P454</f>
        <v>0</v>
      </c>
      <c r="AI456" s="167">
        <f>'Test-AI'!Q454</f>
        <v>0</v>
      </c>
      <c r="AJ456" s="167">
        <f>'Test-AI'!R454</f>
        <v>0</v>
      </c>
      <c r="AK456" s="167">
        <f>'Test-AI'!S454</f>
        <v>0</v>
      </c>
      <c r="AL456" s="167">
        <f>'Test-AI'!T454</f>
        <v>0</v>
      </c>
      <c r="AM456" s="167">
        <f>'Test-AI'!U454</f>
        <v>0</v>
      </c>
      <c r="AN456" s="167">
        <f>'Test-AI'!V454</f>
        <v>0</v>
      </c>
      <c r="AO456" s="167">
        <f>'Test-AI'!W454</f>
        <v>0</v>
      </c>
      <c r="AP456" s="167">
        <f>'Test-AI'!X454</f>
        <v>0</v>
      </c>
      <c r="AQ456" s="167">
        <f>10*LOG10(1/((Summary!$C$80/10^(AN456/10)+Summary!$C$81/10^(AO456/10)+Summary!$C$82/10^(AP456/10))/Summary!$C$83))</f>
        <v>0</v>
      </c>
      <c r="AR456" s="167">
        <f>'Test-AI'!Y454</f>
        <v>0</v>
      </c>
      <c r="AS456" s="167">
        <f>'Test-AI'!Z454</f>
        <v>0</v>
      </c>
      <c r="AT456" s="295">
        <f>'Test-AI'!AA454</f>
        <v>0</v>
      </c>
      <c r="AU456" s="357">
        <f>'Test-AI'!AB454</f>
        <v>0</v>
      </c>
      <c r="AV456" s="357">
        <f>'Test-AI'!AC454</f>
        <v>0</v>
      </c>
      <c r="AW456" s="296">
        <f t="shared" si="43"/>
        <v>0</v>
      </c>
      <c r="AX456" s="297" t="e">
        <f t="shared" si="44"/>
        <v>#DIV/0!</v>
      </c>
      <c r="AY456" s="298" t="e">
        <f t="shared" si="45"/>
        <v>#DIV/0!</v>
      </c>
      <c r="AZ456" s="297" t="e">
        <f t="shared" si="46"/>
        <v>#DIV/0!</v>
      </c>
      <c r="BA456" s="345" t="e">
        <f t="shared" si="47"/>
        <v>#DIV/0!</v>
      </c>
      <c r="BB456" s="75"/>
      <c r="BC456" s="75"/>
      <c r="BD456" s="573" t="s">
        <v>147</v>
      </c>
      <c r="BE456" s="549" t="e">
        <f t="array" ref="BE456">bdRateExtend($G455:$G458,H455:H458,$AC455:$AC458,AD455:AD458)</f>
        <v>#VALUE!</v>
      </c>
      <c r="BF456" s="552"/>
      <c r="BG456" s="552"/>
      <c r="BH456" s="552"/>
      <c r="BI456" s="552"/>
      <c r="BJ456" s="552"/>
      <c r="BK456" s="551" t="e">
        <f t="array" ref="BK456">bdRateExtend($G455:$G458,L455:L458,$AC455:$AC458,AH455:AH458)</f>
        <v>#VALUE!</v>
      </c>
      <c r="BL456" s="552"/>
      <c r="BM456" s="551" t="e">
        <f t="array" ref="BM456">bdRateExtend($G455:$G458,M455:M458,$AC455:$AC458,AI455:AI458)</f>
        <v>#VALUE!</v>
      </c>
      <c r="BN456" s="552"/>
      <c r="BO456" s="545" t="e">
        <f t="array" ref="BO456">bdRateExtend($G455:$G458,N455:N458,$AC455:$AC458,AJ455:AJ458,"None", FALSE,1)</f>
        <v>#VALUE!</v>
      </c>
      <c r="BP456" s="541"/>
      <c r="BQ456" s="545" t="e">
        <f t="array" ref="BQ456">bdRateExtend($G455:$G458,O455:O458,$AC455:$AC458,AK455:AK458,"None", FALSE,1)</f>
        <v>#VALUE!</v>
      </c>
      <c r="BR456" s="541"/>
      <c r="BS456" s="551" t="e">
        <f t="array" ref="BS456">bdRateExtend($G455:$G458,P455:P458,$AC455:$AC458,AL455:AL458)</f>
        <v>#VALUE!</v>
      </c>
      <c r="BT456" s="552"/>
      <c r="BU456" s="551" t="e">
        <f t="array" ref="BU456">bdRateExtend($G455:$G458,Q455:Q458,$AC455:$AC458,AM455:AM458)</f>
        <v>#VALUE!</v>
      </c>
      <c r="BV456" s="552"/>
      <c r="BW456" s="551" t="e">
        <f t="array" ref="BW456">bdRateExtend($G455:$G458,R455:R458,$AC455:$AC458,AN455:AN458)</f>
        <v>#VALUE!</v>
      </c>
      <c r="BX456" s="552"/>
      <c r="BY456" s="552"/>
      <c r="BZ456" s="541"/>
      <c r="CA456" s="541"/>
      <c r="CB456" s="552"/>
      <c r="CC456" s="561" t="e">
        <f t="array" ref="CC456">bdCAMBIExtend($G455:$G458,V455:V458,$AC455:$AC458,AR455:AR458)</f>
        <v>#VALUE!</v>
      </c>
      <c r="CD456" s="552"/>
      <c r="CE456" s="554">
        <f t="array" ref="CE456">testVMAFRange($G455:$G458,N455:N458,$AC455:$AC458,AJ455:AJ458)</f>
        <v>0</v>
      </c>
      <c r="CF456" s="541"/>
      <c r="CG456" s="554">
        <f t="array" ref="CG456">testVMAFRange($G455:$G458,O455:O458,$AC455:$AC458,AK455:AK458)</f>
        <v>0</v>
      </c>
      <c r="CH456" s="541"/>
    </row>
    <row r="457" spans="1:86" ht="17" hidden="1" customHeight="1" x14ac:dyDescent="0.2">
      <c r="A457" s="552"/>
      <c r="B457" s="566"/>
      <c r="C457" s="485"/>
      <c r="D457" s="590"/>
      <c r="E457" s="558"/>
      <c r="F457" s="239">
        <v>160</v>
      </c>
      <c r="G457" s="294">
        <f>'Anchor-AI'!L455</f>
        <v>0</v>
      </c>
      <c r="H457" s="295">
        <f>'Anchor-AI'!M455</f>
        <v>0</v>
      </c>
      <c r="I457" s="295">
        <f>'Anchor-AI'!N455</f>
        <v>0</v>
      </c>
      <c r="J457" s="295">
        <f>'Anchor-AI'!O455</f>
        <v>0</v>
      </c>
      <c r="K457" s="295">
        <f>(Summary!$C$63*H457+Summary!$C$64*I457+Summary!$C$65*J457)/Summary!$C$66</f>
        <v>0</v>
      </c>
      <c r="L457" s="295">
        <f>'Anchor-AI'!P455</f>
        <v>0</v>
      </c>
      <c r="M457" s="295">
        <f>'Anchor-AI'!Q455</f>
        <v>0</v>
      </c>
      <c r="N457" s="295">
        <f>'Anchor-AI'!R455</f>
        <v>0</v>
      </c>
      <c r="O457" s="295">
        <f>'Anchor-AI'!S455</f>
        <v>0</v>
      </c>
      <c r="P457" s="295">
        <f>'Anchor-AI'!T455</f>
        <v>0</v>
      </c>
      <c r="Q457" s="295">
        <f>'Anchor-AI'!U455</f>
        <v>0</v>
      </c>
      <c r="R457" s="295">
        <f>'Anchor-AI'!V455</f>
        <v>0</v>
      </c>
      <c r="S457" s="295">
        <f>'Anchor-AI'!W455</f>
        <v>0</v>
      </c>
      <c r="T457" s="295">
        <f>'Anchor-AI'!X455</f>
        <v>0</v>
      </c>
      <c r="U457" s="295">
        <f>10*LOG10(1/((Summary!$C$80/10^(R457/10)+Summary!$C$81/10^(S457/10)+Summary!$C$82/10^(T457/10))/Summary!$C$83))</f>
        <v>0</v>
      </c>
      <c r="V457" s="295">
        <f>'Anchor-AI'!Y455</f>
        <v>0</v>
      </c>
      <c r="W457" s="295">
        <f>'Anchor-AI'!Z455</f>
        <v>0</v>
      </c>
      <c r="X457" s="295">
        <f>'Anchor-AI'!AA455</f>
        <v>0</v>
      </c>
      <c r="Y457" s="357">
        <f>'Anchor-AI'!AB455</f>
        <v>0</v>
      </c>
      <c r="Z457" s="357">
        <f>'Anchor-AI'!AC455</f>
        <v>0</v>
      </c>
      <c r="AA457" s="296">
        <f t="shared" si="42"/>
        <v>0</v>
      </c>
      <c r="AC457" s="170">
        <f>'Test-AI'!L455</f>
        <v>0</v>
      </c>
      <c r="AD457" s="167">
        <f>'Test-AI'!M455</f>
        <v>0</v>
      </c>
      <c r="AE457" s="167">
        <f>'Test-AI'!N455</f>
        <v>0</v>
      </c>
      <c r="AF457" s="167">
        <f>'Test-AI'!O455</f>
        <v>0</v>
      </c>
      <c r="AG457" s="167">
        <f>(Summary!$C$63*AD457+Summary!$C$64*AE457+Summary!$C$65*AF457)/Summary!$C$66</f>
        <v>0</v>
      </c>
      <c r="AH457" s="167">
        <f>'Test-AI'!P455</f>
        <v>0</v>
      </c>
      <c r="AI457" s="167">
        <f>'Test-AI'!Q455</f>
        <v>0</v>
      </c>
      <c r="AJ457" s="167">
        <f>'Test-AI'!R455</f>
        <v>0</v>
      </c>
      <c r="AK457" s="167">
        <f>'Test-AI'!S455</f>
        <v>0</v>
      </c>
      <c r="AL457" s="167">
        <f>'Test-AI'!T455</f>
        <v>0</v>
      </c>
      <c r="AM457" s="167">
        <f>'Test-AI'!U455</f>
        <v>0</v>
      </c>
      <c r="AN457" s="167">
        <f>'Test-AI'!V455</f>
        <v>0</v>
      </c>
      <c r="AO457" s="167">
        <f>'Test-AI'!W455</f>
        <v>0</v>
      </c>
      <c r="AP457" s="167">
        <f>'Test-AI'!X455</f>
        <v>0</v>
      </c>
      <c r="AQ457" s="167">
        <f>10*LOG10(1/((Summary!$C$80/10^(AN457/10)+Summary!$C$81/10^(AO457/10)+Summary!$C$82/10^(AP457/10))/Summary!$C$83))</f>
        <v>0</v>
      </c>
      <c r="AR457" s="167">
        <f>'Test-AI'!Y455</f>
        <v>0</v>
      </c>
      <c r="AS457" s="167">
        <f>'Test-AI'!Z455</f>
        <v>0</v>
      </c>
      <c r="AT457" s="295">
        <f>'Test-AI'!AA455</f>
        <v>0</v>
      </c>
      <c r="AU457" s="357">
        <f>'Test-AI'!AB455</f>
        <v>0</v>
      </c>
      <c r="AV457" s="357">
        <f>'Test-AI'!AC455</f>
        <v>0</v>
      </c>
      <c r="AW457" s="296">
        <f t="shared" si="43"/>
        <v>0</v>
      </c>
      <c r="AX457" s="297" t="e">
        <f t="shared" si="44"/>
        <v>#DIV/0!</v>
      </c>
      <c r="AY457" s="298" t="e">
        <f t="shared" si="45"/>
        <v>#DIV/0!</v>
      </c>
      <c r="AZ457" s="297" t="e">
        <f t="shared" si="46"/>
        <v>#DIV/0!</v>
      </c>
      <c r="BA457" s="345" t="e">
        <f t="shared" si="47"/>
        <v>#DIV/0!</v>
      </c>
      <c r="BB457" s="75"/>
      <c r="BC457" s="75"/>
      <c r="BD457" s="565"/>
      <c r="BE457" s="550"/>
      <c r="BF457" s="552"/>
      <c r="BG457" s="552"/>
      <c r="BH457" s="552"/>
      <c r="BI457" s="552"/>
      <c r="BJ457" s="552"/>
      <c r="BK457" s="553"/>
      <c r="BL457" s="552"/>
      <c r="BM457" s="553"/>
      <c r="BN457" s="552"/>
      <c r="BO457" s="546"/>
      <c r="BP457" s="541"/>
      <c r="BQ457" s="546"/>
      <c r="BR457" s="541"/>
      <c r="BS457" s="553"/>
      <c r="BT457" s="552"/>
      <c r="BU457" s="553"/>
      <c r="BV457" s="552"/>
      <c r="BW457" s="553"/>
      <c r="BX457" s="552"/>
      <c r="BY457" s="552"/>
      <c r="BZ457" s="541"/>
      <c r="CA457" s="541"/>
      <c r="CB457" s="552"/>
      <c r="CC457" s="553"/>
      <c r="CD457" s="552"/>
      <c r="CE457" s="546"/>
      <c r="CF457" s="541"/>
      <c r="CG457" s="546"/>
      <c r="CH457" s="541"/>
    </row>
    <row r="458" spans="1:86" ht="17" hidden="1" customHeight="1" thickBot="1" x14ac:dyDescent="0.25">
      <c r="A458" s="552"/>
      <c r="B458" s="566"/>
      <c r="C458" s="485"/>
      <c r="D458" s="590"/>
      <c r="E458" s="558"/>
      <c r="F458" s="239">
        <v>185</v>
      </c>
      <c r="G458" s="294">
        <f>'Anchor-AI'!L456</f>
        <v>0</v>
      </c>
      <c r="H458" s="295">
        <f>'Anchor-AI'!M456</f>
        <v>0</v>
      </c>
      <c r="I458" s="295">
        <f>'Anchor-AI'!N456</f>
        <v>0</v>
      </c>
      <c r="J458" s="295">
        <f>'Anchor-AI'!O456</f>
        <v>0</v>
      </c>
      <c r="K458" s="295">
        <f>(Summary!$C$63*H458+Summary!$C$64*I458+Summary!$C$65*J458)/Summary!$C$66</f>
        <v>0</v>
      </c>
      <c r="L458" s="295">
        <f>'Anchor-AI'!P456</f>
        <v>0</v>
      </c>
      <c r="M458" s="295">
        <f>'Anchor-AI'!Q456</f>
        <v>0</v>
      </c>
      <c r="N458" s="295">
        <f>'Anchor-AI'!R456</f>
        <v>0</v>
      </c>
      <c r="O458" s="295">
        <f>'Anchor-AI'!S456</f>
        <v>0</v>
      </c>
      <c r="P458" s="295">
        <f>'Anchor-AI'!T456</f>
        <v>0</v>
      </c>
      <c r="Q458" s="295">
        <f>'Anchor-AI'!U456</f>
        <v>0</v>
      </c>
      <c r="R458" s="295">
        <f>'Anchor-AI'!V456</f>
        <v>0</v>
      </c>
      <c r="S458" s="295">
        <f>'Anchor-AI'!W456</f>
        <v>0</v>
      </c>
      <c r="T458" s="295">
        <f>'Anchor-AI'!X456</f>
        <v>0</v>
      </c>
      <c r="U458" s="295">
        <f>10*LOG10(1/((Summary!$C$80/10^(R458/10)+Summary!$C$81/10^(S458/10)+Summary!$C$82/10^(T458/10))/Summary!$C$83))</f>
        <v>0</v>
      </c>
      <c r="V458" s="295">
        <f>'Anchor-AI'!Y456</f>
        <v>0</v>
      </c>
      <c r="W458" s="295">
        <f>'Anchor-AI'!Z456</f>
        <v>0</v>
      </c>
      <c r="X458" s="295">
        <f>'Anchor-AI'!AA456</f>
        <v>0</v>
      </c>
      <c r="Y458" s="357">
        <f>'Anchor-AI'!AB456</f>
        <v>0</v>
      </c>
      <c r="Z458" s="357">
        <f>'Anchor-AI'!AC456</f>
        <v>0</v>
      </c>
      <c r="AA458" s="296">
        <f t="shared" si="42"/>
        <v>0</v>
      </c>
      <c r="AC458" s="170">
        <f>'Test-AI'!L456</f>
        <v>0</v>
      </c>
      <c r="AD458" s="167">
        <f>'Test-AI'!M456</f>
        <v>0</v>
      </c>
      <c r="AE458" s="167">
        <f>'Test-AI'!N456</f>
        <v>0</v>
      </c>
      <c r="AF458" s="167">
        <f>'Test-AI'!O456</f>
        <v>0</v>
      </c>
      <c r="AG458" s="167">
        <f>(Summary!$C$63*AD458+Summary!$C$64*AE458+Summary!$C$65*AF458)/Summary!$C$66</f>
        <v>0</v>
      </c>
      <c r="AH458" s="167">
        <f>'Test-AI'!P456</f>
        <v>0</v>
      </c>
      <c r="AI458" s="167">
        <f>'Test-AI'!Q456</f>
        <v>0</v>
      </c>
      <c r="AJ458" s="167">
        <f>'Test-AI'!R456</f>
        <v>0</v>
      </c>
      <c r="AK458" s="167">
        <f>'Test-AI'!S456</f>
        <v>0</v>
      </c>
      <c r="AL458" s="167">
        <f>'Test-AI'!T456</f>
        <v>0</v>
      </c>
      <c r="AM458" s="167">
        <f>'Test-AI'!U456</f>
        <v>0</v>
      </c>
      <c r="AN458" s="167">
        <f>'Test-AI'!V456</f>
        <v>0</v>
      </c>
      <c r="AO458" s="167">
        <f>'Test-AI'!W456</f>
        <v>0</v>
      </c>
      <c r="AP458" s="167">
        <f>'Test-AI'!X456</f>
        <v>0</v>
      </c>
      <c r="AQ458" s="167">
        <f>10*LOG10(1/((Summary!$C$80/10^(AN458/10)+Summary!$C$81/10^(AO458/10)+Summary!$C$82/10^(AP458/10))/Summary!$C$83))</f>
        <v>0</v>
      </c>
      <c r="AR458" s="167">
        <f>'Test-AI'!Y456</f>
        <v>0</v>
      </c>
      <c r="AS458" s="167">
        <f>'Test-AI'!Z456</f>
        <v>0</v>
      </c>
      <c r="AT458" s="295">
        <f>'Test-AI'!AA456</f>
        <v>0</v>
      </c>
      <c r="AU458" s="357">
        <f>'Test-AI'!AB456</f>
        <v>0</v>
      </c>
      <c r="AV458" s="357">
        <f>'Test-AI'!AC456</f>
        <v>0</v>
      </c>
      <c r="AW458" s="296">
        <f t="shared" si="43"/>
        <v>0</v>
      </c>
      <c r="AX458" s="297" t="e">
        <f t="shared" si="44"/>
        <v>#DIV/0!</v>
      </c>
      <c r="AY458" s="298" t="e">
        <f t="shared" si="45"/>
        <v>#DIV/0!</v>
      </c>
      <c r="AZ458" s="297" t="e">
        <f t="shared" si="46"/>
        <v>#DIV/0!</v>
      </c>
      <c r="BA458" s="345" t="e">
        <f t="shared" si="47"/>
        <v>#DIV/0!</v>
      </c>
      <c r="BB458" s="75"/>
      <c r="BC458" s="75"/>
      <c r="BD458" s="574" t="s">
        <v>46</v>
      </c>
      <c r="BE458" s="549" t="e">
        <f t="array" ref="BE458">bdRateExtend($G456:$G459,H456:H459,$AC456:$AC459,AD456:AD459)</f>
        <v>#VALUE!</v>
      </c>
      <c r="BF458" s="552"/>
      <c r="BG458" s="552"/>
      <c r="BH458" s="552"/>
      <c r="BI458" s="552"/>
      <c r="BJ458" s="552"/>
      <c r="BK458" s="551" t="e">
        <f t="array" ref="BK458">bdRateExtend($G456:$G459,L456:L459,$AC456:$AC459,AH456:AH459)</f>
        <v>#VALUE!</v>
      </c>
      <c r="BL458" s="552"/>
      <c r="BM458" s="551" t="e">
        <f t="array" ref="BM458">bdRateExtend($G456:$G459,M456:M459,$AC456:$AC459,AI456:AI459)</f>
        <v>#VALUE!</v>
      </c>
      <c r="BN458" s="552"/>
      <c r="BO458" s="545" t="e">
        <f t="array" ref="BO458">bdRateExtend($G456:$G459,N456:N459,$AC456:$AC459,AJ456:AJ459,"None", FALSE,1)</f>
        <v>#VALUE!</v>
      </c>
      <c r="BP458" s="541"/>
      <c r="BQ458" s="545" t="e">
        <f t="array" ref="BQ458">bdRateExtend($G456:$G459,O456:O459,$AC456:$AC459,AK456:AK459,"None", FALSE,1)</f>
        <v>#VALUE!</v>
      </c>
      <c r="BR458" s="541"/>
      <c r="BS458" s="551" t="e">
        <f t="array" ref="BS458">bdRateExtend($G456:$G459,P456:P459,$AC456:$AC459,AL456:AL459)</f>
        <v>#VALUE!</v>
      </c>
      <c r="BT458" s="552"/>
      <c r="BU458" s="551" t="e">
        <f t="array" ref="BU458">bdRateExtend($G456:$G459,Q456:Q459,$AC456:$AC459,AM456:AM459)</f>
        <v>#VALUE!</v>
      </c>
      <c r="BV458" s="552"/>
      <c r="BW458" s="551" t="e">
        <f t="array" ref="BW458">bdRateExtend($G456:$G459,R456:R459,$AC456:$AC459,AN456:AN459)</f>
        <v>#VALUE!</v>
      </c>
      <c r="BX458" s="552"/>
      <c r="BY458" s="552"/>
      <c r="BZ458" s="541"/>
      <c r="CA458" s="541"/>
      <c r="CB458" s="552"/>
      <c r="CC458" s="561" t="e">
        <f t="array" ref="CC458">bdCAMBIExtend($G456:$G459,V456:V459,$AC456:$AC459,AR456:AR459)</f>
        <v>#VALUE!</v>
      </c>
      <c r="CD458" s="552"/>
      <c r="CE458" s="554">
        <f t="array" ref="CE458">testVMAFRange($G456:$G459,N456:N459,$AC456:$AC459,AJ456:AJ459)</f>
        <v>0</v>
      </c>
      <c r="CF458" s="541"/>
      <c r="CG458" s="554">
        <f t="array" ref="CG458">testVMAFRange($G456:$G459,O456:O459,$AC456:$AC459,AK456:AK459)</f>
        <v>0</v>
      </c>
      <c r="CH458" s="541"/>
    </row>
    <row r="459" spans="1:86" ht="17" hidden="1" customHeight="1" thickBot="1" x14ac:dyDescent="0.25">
      <c r="A459" s="552"/>
      <c r="B459" s="571"/>
      <c r="C459" s="486"/>
      <c r="D459" s="602"/>
      <c r="E459" s="577"/>
      <c r="F459" s="240">
        <v>210</v>
      </c>
      <c r="G459" s="299">
        <f>'Anchor-AI'!L457</f>
        <v>0</v>
      </c>
      <c r="H459" s="300">
        <f>'Anchor-AI'!M457</f>
        <v>0</v>
      </c>
      <c r="I459" s="300">
        <f>'Anchor-AI'!N457</f>
        <v>0</v>
      </c>
      <c r="J459" s="300">
        <f>'Anchor-AI'!O457</f>
        <v>0</v>
      </c>
      <c r="K459" s="295">
        <f>(Summary!$C$63*H459+Summary!$C$64*I459+Summary!$C$65*J459)/Summary!$C$66</f>
        <v>0</v>
      </c>
      <c r="L459" s="300">
        <f>'Anchor-AI'!P457</f>
        <v>0</v>
      </c>
      <c r="M459" s="300">
        <f>'Anchor-AI'!Q457</f>
        <v>0</v>
      </c>
      <c r="N459" s="300">
        <f>'Anchor-AI'!R457</f>
        <v>0</v>
      </c>
      <c r="O459" s="300">
        <f>'Anchor-AI'!S457</f>
        <v>0</v>
      </c>
      <c r="P459" s="300">
        <f>'Anchor-AI'!T457</f>
        <v>0</v>
      </c>
      <c r="Q459" s="300">
        <f>'Anchor-AI'!U457</f>
        <v>0</v>
      </c>
      <c r="R459" s="300">
        <f>'Anchor-AI'!V457</f>
        <v>0</v>
      </c>
      <c r="S459" s="300">
        <f>'Anchor-AI'!W457</f>
        <v>0</v>
      </c>
      <c r="T459" s="300">
        <f>'Anchor-AI'!X457</f>
        <v>0</v>
      </c>
      <c r="U459" s="300">
        <f>10*LOG10(1/((Summary!$C$80/10^(R459/10)+Summary!$C$81/10^(S459/10)+Summary!$C$82/10^(T459/10))/Summary!$C$83))</f>
        <v>0</v>
      </c>
      <c r="V459" s="300">
        <f>'Anchor-AI'!Y457</f>
        <v>0</v>
      </c>
      <c r="W459" s="300">
        <f>'Anchor-AI'!Z457</f>
        <v>0</v>
      </c>
      <c r="X459" s="300">
        <f>'Anchor-AI'!AA457</f>
        <v>0</v>
      </c>
      <c r="Y459" s="357">
        <f>'Anchor-AI'!AB457</f>
        <v>0</v>
      </c>
      <c r="Z459" s="357">
        <f>'Anchor-AI'!AC457</f>
        <v>0</v>
      </c>
      <c r="AA459" s="301">
        <f t="shared" si="42"/>
        <v>0</v>
      </c>
      <c r="AB459" s="76"/>
      <c r="AC459" s="171">
        <f>'Test-AI'!L457</f>
        <v>0</v>
      </c>
      <c r="AD459" s="168">
        <f>'Test-AI'!M457</f>
        <v>0</v>
      </c>
      <c r="AE459" s="168">
        <f>'Test-AI'!N457</f>
        <v>0</v>
      </c>
      <c r="AF459" s="168">
        <f>'Test-AI'!O457</f>
        <v>0</v>
      </c>
      <c r="AG459" s="168">
        <f>(Summary!$C$63*AD459+Summary!$C$64*AE459+Summary!$C$65*AF459)/Summary!$C$66</f>
        <v>0</v>
      </c>
      <c r="AH459" s="168">
        <f>'Test-AI'!P457</f>
        <v>0</v>
      </c>
      <c r="AI459" s="168">
        <f>'Test-AI'!Q457</f>
        <v>0</v>
      </c>
      <c r="AJ459" s="168">
        <f>'Test-AI'!R457</f>
        <v>0</v>
      </c>
      <c r="AK459" s="168">
        <f>'Test-AI'!S457</f>
        <v>0</v>
      </c>
      <c r="AL459" s="168">
        <f>'Test-AI'!T457</f>
        <v>0</v>
      </c>
      <c r="AM459" s="168">
        <f>'Test-AI'!U457</f>
        <v>0</v>
      </c>
      <c r="AN459" s="168">
        <f>'Test-AI'!V457</f>
        <v>0</v>
      </c>
      <c r="AO459" s="168">
        <f>'Test-AI'!W457</f>
        <v>0</v>
      </c>
      <c r="AP459" s="168">
        <f>'Test-AI'!X457</f>
        <v>0</v>
      </c>
      <c r="AQ459" s="168">
        <f>10*LOG10(1/((Summary!$C$80/10^(AN459/10)+Summary!$C$81/10^(AO459/10)+Summary!$C$82/10^(AP459/10))/Summary!$C$83))</f>
        <v>0</v>
      </c>
      <c r="AR459" s="168">
        <f>'Test-AI'!Y457</f>
        <v>0</v>
      </c>
      <c r="AS459" s="168">
        <f>'Test-AI'!Z457</f>
        <v>0</v>
      </c>
      <c r="AT459" s="300">
        <f>'Test-AI'!AA457</f>
        <v>0</v>
      </c>
      <c r="AU459" s="357">
        <f>'Test-AI'!AB457</f>
        <v>0</v>
      </c>
      <c r="AV459" s="357">
        <f>'Test-AI'!AC457</f>
        <v>0</v>
      </c>
      <c r="AW459" s="301">
        <f t="shared" si="43"/>
        <v>0</v>
      </c>
      <c r="AX459" s="302" t="e">
        <f t="shared" si="44"/>
        <v>#DIV/0!</v>
      </c>
      <c r="AY459" s="303" t="e">
        <f t="shared" si="45"/>
        <v>#DIV/0!</v>
      </c>
      <c r="AZ459" s="297" t="e">
        <f t="shared" si="46"/>
        <v>#DIV/0!</v>
      </c>
      <c r="BA459" s="345" t="e">
        <f t="shared" si="47"/>
        <v>#DIV/0!</v>
      </c>
      <c r="BB459" s="75"/>
      <c r="BC459" s="75"/>
      <c r="BD459" s="570"/>
      <c r="BE459" s="550"/>
      <c r="BF459" s="553"/>
      <c r="BG459" s="553"/>
      <c r="BH459" s="553"/>
      <c r="BI459" s="553"/>
      <c r="BJ459" s="553"/>
      <c r="BK459" s="553"/>
      <c r="BL459" s="553"/>
      <c r="BM459" s="553"/>
      <c r="BN459" s="553"/>
      <c r="BO459" s="546"/>
      <c r="BP459" s="544"/>
      <c r="BQ459" s="546"/>
      <c r="BR459" s="544"/>
      <c r="BS459" s="553"/>
      <c r="BT459" s="553"/>
      <c r="BU459" s="553"/>
      <c r="BV459" s="553"/>
      <c r="BW459" s="553"/>
      <c r="BX459" s="553"/>
      <c r="BY459" s="553"/>
      <c r="BZ459" s="544"/>
      <c r="CA459" s="544"/>
      <c r="CB459" s="553"/>
      <c r="CC459" s="553"/>
      <c r="CD459" s="553"/>
      <c r="CE459" s="546"/>
      <c r="CF459" s="544"/>
      <c r="CG459" s="546"/>
      <c r="CH459" s="544"/>
    </row>
    <row r="460" spans="1:86" ht="17" hidden="1" customHeight="1" thickBot="1" x14ac:dyDescent="0.25">
      <c r="A460" s="552"/>
      <c r="B460" s="620" t="s">
        <v>148</v>
      </c>
      <c r="C460" s="586" t="s">
        <v>109</v>
      </c>
      <c r="D460" s="601">
        <v>29.97</v>
      </c>
      <c r="E460" s="576">
        <v>8</v>
      </c>
      <c r="F460" s="238">
        <v>85</v>
      </c>
      <c r="G460" s="289">
        <f>'Anchor-AI'!L458</f>
        <v>0</v>
      </c>
      <c r="H460" s="290">
        <f>'Anchor-AI'!M458</f>
        <v>0</v>
      </c>
      <c r="I460" s="290">
        <f>'Anchor-AI'!N458</f>
        <v>0</v>
      </c>
      <c r="J460" s="290">
        <f>'Anchor-AI'!O458</f>
        <v>0</v>
      </c>
      <c r="K460" s="290">
        <f>(Summary!$C$63*H460+Summary!$C$64*I460+Summary!$C$65*J460)/Summary!$C$66</f>
        <v>0</v>
      </c>
      <c r="L460" s="290">
        <f>'Anchor-AI'!P458</f>
        <v>0</v>
      </c>
      <c r="M460" s="290">
        <f>'Anchor-AI'!Q458</f>
        <v>0</v>
      </c>
      <c r="N460" s="290">
        <f>'Anchor-AI'!R458</f>
        <v>0</v>
      </c>
      <c r="O460" s="290">
        <f>'Anchor-AI'!S458</f>
        <v>0</v>
      </c>
      <c r="P460" s="290">
        <f>'Anchor-AI'!T458</f>
        <v>0</v>
      </c>
      <c r="Q460" s="290">
        <f>'Anchor-AI'!U458</f>
        <v>0</v>
      </c>
      <c r="R460" s="290">
        <f>'Anchor-AI'!V458</f>
        <v>0</v>
      </c>
      <c r="S460" s="290">
        <f>'Anchor-AI'!W458</f>
        <v>0</v>
      </c>
      <c r="T460" s="290">
        <f>'Anchor-AI'!X458</f>
        <v>0</v>
      </c>
      <c r="U460" s="290">
        <f>10*LOG10(1/((Summary!$C$80/10^(R460/10)+Summary!$C$81/10^(S460/10)+Summary!$C$82/10^(T460/10))/Summary!$C$83))</f>
        <v>0</v>
      </c>
      <c r="V460" s="290">
        <f>'Anchor-AI'!Y458</f>
        <v>0</v>
      </c>
      <c r="W460" s="290">
        <f>'Anchor-AI'!Z458</f>
        <v>0</v>
      </c>
      <c r="X460" s="290">
        <f>'Anchor-AI'!AA458</f>
        <v>0</v>
      </c>
      <c r="Y460" s="360">
        <f>'Anchor-AI'!AB458</f>
        <v>0</v>
      </c>
      <c r="Z460" s="360">
        <f>'Anchor-AI'!AC458</f>
        <v>0</v>
      </c>
      <c r="AA460" s="291">
        <f t="shared" si="42"/>
        <v>0</v>
      </c>
      <c r="AC460" s="169">
        <f>'Test-AI'!L458</f>
        <v>0</v>
      </c>
      <c r="AD460" s="166">
        <f>'Test-AI'!M458</f>
        <v>0</v>
      </c>
      <c r="AE460" s="166">
        <f>'Test-AI'!N458</f>
        <v>0</v>
      </c>
      <c r="AF460" s="166">
        <f>'Test-AI'!O458</f>
        <v>0</v>
      </c>
      <c r="AG460" s="166">
        <f>(Summary!$C$63*AD460+Summary!$C$64*AE460+Summary!$C$65*AF460)/Summary!$C$66</f>
        <v>0</v>
      </c>
      <c r="AH460" s="166">
        <f>'Test-AI'!P458</f>
        <v>0</v>
      </c>
      <c r="AI460" s="166">
        <f>'Test-AI'!Q458</f>
        <v>0</v>
      </c>
      <c r="AJ460" s="166">
        <f>'Test-AI'!R458</f>
        <v>0</v>
      </c>
      <c r="AK460" s="166">
        <f>'Test-AI'!S458</f>
        <v>0</v>
      </c>
      <c r="AL460" s="166">
        <f>'Test-AI'!T458</f>
        <v>0</v>
      </c>
      <c r="AM460" s="166">
        <f>'Test-AI'!U458</f>
        <v>0</v>
      </c>
      <c r="AN460" s="166">
        <f>'Test-AI'!V458</f>
        <v>0</v>
      </c>
      <c r="AO460" s="166">
        <f>'Test-AI'!W458</f>
        <v>0</v>
      </c>
      <c r="AP460" s="166">
        <f>'Test-AI'!X458</f>
        <v>0</v>
      </c>
      <c r="AQ460" s="166">
        <f>10*LOG10(1/((Summary!$C$80/10^(AN460/10)+Summary!$C$81/10^(AO460/10)+Summary!$C$82/10^(AP460/10))/Summary!$C$83))</f>
        <v>0</v>
      </c>
      <c r="AR460" s="166">
        <f>'Test-AI'!Y458</f>
        <v>0</v>
      </c>
      <c r="AS460" s="166">
        <f>'Test-AI'!Z458</f>
        <v>0</v>
      </c>
      <c r="AT460" s="290">
        <f>'Test-AI'!AA458</f>
        <v>0</v>
      </c>
      <c r="AU460" s="356">
        <f>'Test-AI'!AB458</f>
        <v>0</v>
      </c>
      <c r="AV460" s="356">
        <f>'Test-AI'!AC458</f>
        <v>0</v>
      </c>
      <c r="AW460" s="291">
        <f t="shared" si="43"/>
        <v>0</v>
      </c>
      <c r="AX460" s="292" t="e">
        <f t="shared" si="44"/>
        <v>#DIV/0!</v>
      </c>
      <c r="AY460" s="293" t="e">
        <f t="shared" si="45"/>
        <v>#DIV/0!</v>
      </c>
      <c r="AZ460" s="292" t="e">
        <f t="shared" si="46"/>
        <v>#DIV/0!</v>
      </c>
      <c r="BA460" s="344" t="e">
        <f t="shared" si="47"/>
        <v>#DIV/0!</v>
      </c>
      <c r="BB460" s="75"/>
      <c r="BC460" s="75"/>
      <c r="BD460" s="572" t="s">
        <v>39</v>
      </c>
      <c r="BE460" s="549" t="e">
        <f t="array" ref="BE460">bdRateExtend($G460:$G463,H460:H463,$AC460:$AC463,AD460:AD463)</f>
        <v>#VALUE!</v>
      </c>
      <c r="BF460" s="551" t="e">
        <f t="array" ref="BF460">bdRateExtend($G460:$G465,H460:H465,$AC460:$AC465,AD460:AD465)</f>
        <v>#VALUE!</v>
      </c>
      <c r="BG460" s="551" t="e">
        <f t="array" ref="BG460">bdRateExtend($G460:$G465,I460:I465,$AC460:$AC465,AE460:AE465)</f>
        <v>#VALUE!</v>
      </c>
      <c r="BH460" s="551" t="e">
        <f t="array" ref="BH460">bdRateExtend($G460:$G465,J460:J465,$AC460:$AC465,AF460:AF465)</f>
        <v>#VALUE!</v>
      </c>
      <c r="BI460" s="551" t="e">
        <f t="array" ref="BI460">bdRateExtend($G460:$G465,K460:K465,$AC460:$AC465,AG460:AG465)</f>
        <v>#VALUE!</v>
      </c>
      <c r="BJ460" s="575" t="e">
        <f>(Summary!$C$94*BF460+Summary!$C$95*BG460+Summary!$C$96*BH460)/Summary!$C$97</f>
        <v>#VALUE!</v>
      </c>
      <c r="BK460" s="551" t="e">
        <f t="array" ref="BK460">bdRateExtend($G460:$G463,L460:L463,$AC460:$AC463,AH460:AH463)</f>
        <v>#VALUE!</v>
      </c>
      <c r="BL460" s="551" t="e">
        <f t="array" ref="BL460">bdRateExtend($G460:$G465,L460:L465,$AC460:$AC465,AH460:AH465)</f>
        <v>#VALUE!</v>
      </c>
      <c r="BM460" s="551" t="e">
        <f t="array" ref="BM460">bdRateExtend($G460:$G463,M460:M463,$AC460:$AC463,AI460:AI463)</f>
        <v>#VALUE!</v>
      </c>
      <c r="BN460" s="551" t="e">
        <f t="array" ref="BN460">bdRateExtend($G460:$G465,M460:M465,$AC460:$AC465,AI460:AI465)</f>
        <v>#VALUE!</v>
      </c>
      <c r="BO460" s="548" t="e">
        <f t="array" ref="BO460">bdRateExtend($G460:$G463,N460:N463,$AC460:$AC463,AJ460:AJ463,"None", FALSE,1)</f>
        <v>#VALUE!</v>
      </c>
      <c r="BP460" s="585" t="e">
        <f t="array" ref="BP460">bdRateExtend($G460:$G465,N460:N465,$AC460:$AC465,AJ460:AJ465,"None", FALSE,1)</f>
        <v>#VALUE!</v>
      </c>
      <c r="BQ460" s="548" t="e">
        <f t="array" ref="BQ460">bdRateExtend($G460:$G463,O460:O463,$AC460:$AC463,AK460:AK463,"None", FALSE,1)</f>
        <v>#VALUE!</v>
      </c>
      <c r="BR460" s="585" t="e">
        <f t="array" ref="BR460">bdRateExtend($G460:$G465,O460:O465,$AC460:$AC465,AK460:AK465,"None", FALSE,1)</f>
        <v>#VALUE!</v>
      </c>
      <c r="BS460" s="551" t="e">
        <f t="array" ref="BS460">bdRateExtend($G460:$G463,P460:P463,$AC460:$AC463,AL460:AL463)</f>
        <v>#VALUE!</v>
      </c>
      <c r="BT460" s="551" t="e">
        <f t="array" ref="BT460">bdRateExtend($G460:$G465,P460:P465,$AC460:$AC465,AL460:AL465)</f>
        <v>#VALUE!</v>
      </c>
      <c r="BU460" s="551" t="e">
        <f t="array" ref="BU460">bdRateExtend($G460:$G463,Q460:Q463,$AC460:$AC463,AM460:AM463)</f>
        <v>#VALUE!</v>
      </c>
      <c r="BV460" s="551" t="e">
        <f t="array" ref="BV460">bdRateExtend($G460:$G465,Q460:Q465,$AC460:$AC465,AM460:AM465)</f>
        <v>#VALUE!</v>
      </c>
      <c r="BW460" s="551" t="e">
        <f t="array" ref="BW460">bdRateExtend($G460:$G463,R460:R463,$AC460:$AC463,AN460:AN463)</f>
        <v>#VALUE!</v>
      </c>
      <c r="BX460" s="551" t="e">
        <f t="array" ref="BX460">bdRateExtend($G460:$G465,R460:R465,$AC460:$AC465,AN460:AN465)</f>
        <v>#VALUE!</v>
      </c>
      <c r="BY460" s="551" t="e">
        <f t="array" ref="BY460">bdRateExtend($G460:$G465,S460:S465,$AC460:$AC465,AO460:AO465)</f>
        <v>#VALUE!</v>
      </c>
      <c r="BZ460" s="555" t="e">
        <f t="array" ref="BZ460">bdRateExtend($G460:$G465,T460:T465,$AC460:$AC465,AP460:AP465)</f>
        <v>#VALUE!</v>
      </c>
      <c r="CA460" s="555" t="e">
        <f t="array" ref="CA460">bdRateExtend($G460:$G465,U460:U465,$AC460:$AC465,AQ460:AQ465)</f>
        <v>#VALUE!</v>
      </c>
      <c r="CB460" s="575" t="e">
        <f>(Summary!$C$108*BX460+Summary!$C$109*BY460+Summary!$C$110*BZ460)/Summary!$C$111</f>
        <v>#VALUE!</v>
      </c>
      <c r="CC460" s="561" t="e">
        <f t="array" ref="CC460">bdCAMBIExtend($G460:$G463,V460:V463,$AC460:$AC463,AR460:AR463)</f>
        <v>#VALUE!</v>
      </c>
      <c r="CD460" s="561" t="e">
        <f t="array" ref="CD460">bdCAMBIExtend($G460:$G465,V460:V465,$AC460:$AC465,AR460:AR465)</f>
        <v>#VALUE!</v>
      </c>
      <c r="CE460" s="547">
        <f t="array" ref="CE460">testVMAFRange($G460:$G463,N460:N463,$AC460:$AC463,AJ460:AJ463)</f>
        <v>0</v>
      </c>
      <c r="CF460" s="543">
        <f t="array" ref="CF460">testVMAFRange($G460:$G465,N460:N465,$AC460:$AC465,AJ460:AJ465)</f>
        <v>0</v>
      </c>
      <c r="CG460" s="547">
        <f t="array" ref="CG460">testVMAFRange($G460:$G463,O460:O463,$AC460:$AC463,AK460:AK463)</f>
        <v>0</v>
      </c>
      <c r="CH460" s="543">
        <f t="array" ref="CH460">testVMAFRange($G460:$G465,O460:O465,$AC460:$AC465,AK460:AK465)</f>
        <v>0</v>
      </c>
    </row>
    <row r="461" spans="1:86" ht="17" hidden="1" customHeight="1" x14ac:dyDescent="0.2">
      <c r="A461" s="552"/>
      <c r="B461" s="566"/>
      <c r="C461" s="485"/>
      <c r="D461" s="590"/>
      <c r="E461" s="558"/>
      <c r="F461" s="239">
        <v>110</v>
      </c>
      <c r="G461" s="294">
        <f>'Anchor-AI'!L459</f>
        <v>0</v>
      </c>
      <c r="H461" s="295">
        <f>'Anchor-AI'!M459</f>
        <v>0</v>
      </c>
      <c r="I461" s="295">
        <f>'Anchor-AI'!N459</f>
        <v>0</v>
      </c>
      <c r="J461" s="295">
        <f>'Anchor-AI'!O459</f>
        <v>0</v>
      </c>
      <c r="K461" s="295">
        <f>(Summary!$C$63*H461+Summary!$C$64*I461+Summary!$C$65*J461)/Summary!$C$66</f>
        <v>0</v>
      </c>
      <c r="L461" s="295">
        <f>'Anchor-AI'!P459</f>
        <v>0</v>
      </c>
      <c r="M461" s="295">
        <f>'Anchor-AI'!Q459</f>
        <v>0</v>
      </c>
      <c r="N461" s="295">
        <f>'Anchor-AI'!R459</f>
        <v>0</v>
      </c>
      <c r="O461" s="295">
        <f>'Anchor-AI'!S459</f>
        <v>0</v>
      </c>
      <c r="P461" s="295">
        <f>'Anchor-AI'!T459</f>
        <v>0</v>
      </c>
      <c r="Q461" s="295">
        <f>'Anchor-AI'!U459</f>
        <v>0</v>
      </c>
      <c r="R461" s="295">
        <f>'Anchor-AI'!V459</f>
        <v>0</v>
      </c>
      <c r="S461" s="295">
        <f>'Anchor-AI'!W459</f>
        <v>0</v>
      </c>
      <c r="T461" s="295">
        <f>'Anchor-AI'!X459</f>
        <v>0</v>
      </c>
      <c r="U461" s="295">
        <f>10*LOG10(1/((Summary!$C$80/10^(R461/10)+Summary!$C$81/10^(S461/10)+Summary!$C$82/10^(T461/10))/Summary!$C$83))</f>
        <v>0</v>
      </c>
      <c r="V461" s="295">
        <f>'Anchor-AI'!Y459</f>
        <v>0</v>
      </c>
      <c r="W461" s="295">
        <f>'Anchor-AI'!Z459</f>
        <v>0</v>
      </c>
      <c r="X461" s="295">
        <f>'Anchor-AI'!AA459</f>
        <v>0</v>
      </c>
      <c r="Y461" s="357">
        <f>'Anchor-AI'!AB459</f>
        <v>0</v>
      </c>
      <c r="Z461" s="357">
        <f>'Anchor-AI'!AC459</f>
        <v>0</v>
      </c>
      <c r="AA461" s="296">
        <f t="shared" si="42"/>
        <v>0</v>
      </c>
      <c r="AC461" s="170">
        <f>'Test-AI'!L459</f>
        <v>0</v>
      </c>
      <c r="AD461" s="167">
        <f>'Test-AI'!M459</f>
        <v>0</v>
      </c>
      <c r="AE461" s="167">
        <f>'Test-AI'!N459</f>
        <v>0</v>
      </c>
      <c r="AF461" s="167">
        <f>'Test-AI'!O459</f>
        <v>0</v>
      </c>
      <c r="AG461" s="167">
        <f>(Summary!$C$63*AD461+Summary!$C$64*AE461+Summary!$C$65*AF461)/Summary!$C$66</f>
        <v>0</v>
      </c>
      <c r="AH461" s="167">
        <f>'Test-AI'!P459</f>
        <v>0</v>
      </c>
      <c r="AI461" s="167">
        <f>'Test-AI'!Q459</f>
        <v>0</v>
      </c>
      <c r="AJ461" s="167">
        <f>'Test-AI'!R459</f>
        <v>0</v>
      </c>
      <c r="AK461" s="167">
        <f>'Test-AI'!S459</f>
        <v>0</v>
      </c>
      <c r="AL461" s="167">
        <f>'Test-AI'!T459</f>
        <v>0</v>
      </c>
      <c r="AM461" s="167">
        <f>'Test-AI'!U459</f>
        <v>0</v>
      </c>
      <c r="AN461" s="167">
        <f>'Test-AI'!V459</f>
        <v>0</v>
      </c>
      <c r="AO461" s="167">
        <f>'Test-AI'!W459</f>
        <v>0</v>
      </c>
      <c r="AP461" s="167">
        <f>'Test-AI'!X459</f>
        <v>0</v>
      </c>
      <c r="AQ461" s="167">
        <f>10*LOG10(1/((Summary!$C$80/10^(AN461/10)+Summary!$C$81/10^(AO461/10)+Summary!$C$82/10^(AP461/10))/Summary!$C$83))</f>
        <v>0</v>
      </c>
      <c r="AR461" s="167">
        <f>'Test-AI'!Y459</f>
        <v>0</v>
      </c>
      <c r="AS461" s="167">
        <f>'Test-AI'!Z459</f>
        <v>0</v>
      </c>
      <c r="AT461" s="295">
        <f>'Test-AI'!AA459</f>
        <v>0</v>
      </c>
      <c r="AU461" s="357">
        <f>'Test-AI'!AB459</f>
        <v>0</v>
      </c>
      <c r="AV461" s="357">
        <f>'Test-AI'!AC459</f>
        <v>0</v>
      </c>
      <c r="AW461" s="296">
        <f t="shared" si="43"/>
        <v>0</v>
      </c>
      <c r="AX461" s="297" t="e">
        <f t="shared" si="44"/>
        <v>#DIV/0!</v>
      </c>
      <c r="AY461" s="298" t="e">
        <f t="shared" si="45"/>
        <v>#DIV/0!</v>
      </c>
      <c r="AZ461" s="297" t="e">
        <f t="shared" si="46"/>
        <v>#DIV/0!</v>
      </c>
      <c r="BA461" s="345" t="e">
        <f t="shared" si="47"/>
        <v>#DIV/0!</v>
      </c>
      <c r="BB461" s="75"/>
      <c r="BC461" s="75"/>
      <c r="BD461" s="565"/>
      <c r="BE461" s="550"/>
      <c r="BF461" s="552"/>
      <c r="BG461" s="552"/>
      <c r="BH461" s="552"/>
      <c r="BI461" s="552"/>
      <c r="BJ461" s="552"/>
      <c r="BK461" s="553"/>
      <c r="BL461" s="552"/>
      <c r="BM461" s="553"/>
      <c r="BN461" s="552"/>
      <c r="BO461" s="546"/>
      <c r="BP461" s="541"/>
      <c r="BQ461" s="546"/>
      <c r="BR461" s="541"/>
      <c r="BS461" s="553"/>
      <c r="BT461" s="552"/>
      <c r="BU461" s="553"/>
      <c r="BV461" s="552"/>
      <c r="BW461" s="553"/>
      <c r="BX461" s="552"/>
      <c r="BY461" s="552"/>
      <c r="BZ461" s="541"/>
      <c r="CA461" s="541"/>
      <c r="CB461" s="552"/>
      <c r="CC461" s="553"/>
      <c r="CD461" s="552"/>
      <c r="CE461" s="546"/>
      <c r="CF461" s="541"/>
      <c r="CG461" s="546"/>
      <c r="CH461" s="541"/>
    </row>
    <row r="462" spans="1:86" ht="17" hidden="1" customHeight="1" x14ac:dyDescent="0.2">
      <c r="A462" s="552"/>
      <c r="B462" s="566"/>
      <c r="C462" s="485"/>
      <c r="D462" s="590"/>
      <c r="E462" s="558"/>
      <c r="F462" s="239">
        <v>135</v>
      </c>
      <c r="G462" s="294">
        <f>'Anchor-AI'!L460</f>
        <v>0</v>
      </c>
      <c r="H462" s="295">
        <f>'Anchor-AI'!M460</f>
        <v>0</v>
      </c>
      <c r="I462" s="295">
        <f>'Anchor-AI'!N460</f>
        <v>0</v>
      </c>
      <c r="J462" s="295">
        <f>'Anchor-AI'!O460</f>
        <v>0</v>
      </c>
      <c r="K462" s="295">
        <f>(Summary!$C$63*H462+Summary!$C$64*I462+Summary!$C$65*J462)/Summary!$C$66</f>
        <v>0</v>
      </c>
      <c r="L462" s="295">
        <f>'Anchor-AI'!P460</f>
        <v>0</v>
      </c>
      <c r="M462" s="295">
        <f>'Anchor-AI'!Q460</f>
        <v>0</v>
      </c>
      <c r="N462" s="295">
        <f>'Anchor-AI'!R460</f>
        <v>0</v>
      </c>
      <c r="O462" s="295">
        <f>'Anchor-AI'!S460</f>
        <v>0</v>
      </c>
      <c r="P462" s="295">
        <f>'Anchor-AI'!T460</f>
        <v>0</v>
      </c>
      <c r="Q462" s="295">
        <f>'Anchor-AI'!U460</f>
        <v>0</v>
      </c>
      <c r="R462" s="295">
        <f>'Anchor-AI'!V460</f>
        <v>0</v>
      </c>
      <c r="S462" s="295">
        <f>'Anchor-AI'!W460</f>
        <v>0</v>
      </c>
      <c r="T462" s="295">
        <f>'Anchor-AI'!X460</f>
        <v>0</v>
      </c>
      <c r="U462" s="295">
        <f>10*LOG10(1/((Summary!$C$80/10^(R462/10)+Summary!$C$81/10^(S462/10)+Summary!$C$82/10^(T462/10))/Summary!$C$83))</f>
        <v>0</v>
      </c>
      <c r="V462" s="295">
        <f>'Anchor-AI'!Y460</f>
        <v>0</v>
      </c>
      <c r="W462" s="295">
        <f>'Anchor-AI'!Z460</f>
        <v>0</v>
      </c>
      <c r="X462" s="295">
        <f>'Anchor-AI'!AA460</f>
        <v>0</v>
      </c>
      <c r="Y462" s="357">
        <f>'Anchor-AI'!AB460</f>
        <v>0</v>
      </c>
      <c r="Z462" s="357">
        <f>'Anchor-AI'!AC460</f>
        <v>0</v>
      </c>
      <c r="AA462" s="296">
        <f t="shared" si="42"/>
        <v>0</v>
      </c>
      <c r="AC462" s="170">
        <f>'Test-AI'!L460</f>
        <v>0</v>
      </c>
      <c r="AD462" s="167">
        <f>'Test-AI'!M460</f>
        <v>0</v>
      </c>
      <c r="AE462" s="167">
        <f>'Test-AI'!N460</f>
        <v>0</v>
      </c>
      <c r="AF462" s="167">
        <f>'Test-AI'!O460</f>
        <v>0</v>
      </c>
      <c r="AG462" s="167">
        <f>(Summary!$C$63*AD462+Summary!$C$64*AE462+Summary!$C$65*AF462)/Summary!$C$66</f>
        <v>0</v>
      </c>
      <c r="AH462" s="167">
        <f>'Test-AI'!P460</f>
        <v>0</v>
      </c>
      <c r="AI462" s="167">
        <f>'Test-AI'!Q460</f>
        <v>0</v>
      </c>
      <c r="AJ462" s="167">
        <f>'Test-AI'!R460</f>
        <v>0</v>
      </c>
      <c r="AK462" s="167">
        <f>'Test-AI'!S460</f>
        <v>0</v>
      </c>
      <c r="AL462" s="167">
        <f>'Test-AI'!T460</f>
        <v>0</v>
      </c>
      <c r="AM462" s="167">
        <f>'Test-AI'!U460</f>
        <v>0</v>
      </c>
      <c r="AN462" s="167">
        <f>'Test-AI'!V460</f>
        <v>0</v>
      </c>
      <c r="AO462" s="167">
        <f>'Test-AI'!W460</f>
        <v>0</v>
      </c>
      <c r="AP462" s="167">
        <f>'Test-AI'!X460</f>
        <v>0</v>
      </c>
      <c r="AQ462" s="167">
        <f>10*LOG10(1/((Summary!$C$80/10^(AN462/10)+Summary!$C$81/10^(AO462/10)+Summary!$C$82/10^(AP462/10))/Summary!$C$83))</f>
        <v>0</v>
      </c>
      <c r="AR462" s="167">
        <f>'Test-AI'!Y460</f>
        <v>0</v>
      </c>
      <c r="AS462" s="167">
        <f>'Test-AI'!Z460</f>
        <v>0</v>
      </c>
      <c r="AT462" s="295">
        <f>'Test-AI'!AA460</f>
        <v>0</v>
      </c>
      <c r="AU462" s="357">
        <f>'Test-AI'!AB460</f>
        <v>0</v>
      </c>
      <c r="AV462" s="357">
        <f>'Test-AI'!AC460</f>
        <v>0</v>
      </c>
      <c r="AW462" s="296">
        <f t="shared" si="43"/>
        <v>0</v>
      </c>
      <c r="AX462" s="297" t="e">
        <f t="shared" si="44"/>
        <v>#DIV/0!</v>
      </c>
      <c r="AY462" s="298" t="e">
        <f t="shared" si="45"/>
        <v>#DIV/0!</v>
      </c>
      <c r="AZ462" s="297" t="e">
        <f t="shared" si="46"/>
        <v>#DIV/0!</v>
      </c>
      <c r="BA462" s="345" t="e">
        <f t="shared" si="47"/>
        <v>#DIV/0!</v>
      </c>
      <c r="BB462" s="75"/>
      <c r="BC462" s="75"/>
      <c r="BD462" s="573" t="s">
        <v>147</v>
      </c>
      <c r="BE462" s="549" t="e">
        <f t="array" ref="BE462">bdRateExtend($G461:$G464,H461:H464,$AC461:$AC464,AD461:AD464)</f>
        <v>#VALUE!</v>
      </c>
      <c r="BF462" s="552"/>
      <c r="BG462" s="552"/>
      <c r="BH462" s="552"/>
      <c r="BI462" s="552"/>
      <c r="BJ462" s="552"/>
      <c r="BK462" s="551" t="e">
        <f t="array" ref="BK462">bdRateExtend($G461:$G464,L461:L464,$AC461:$AC464,AH461:AH464)</f>
        <v>#VALUE!</v>
      </c>
      <c r="BL462" s="552"/>
      <c r="BM462" s="551" t="e">
        <f t="array" ref="BM462">bdRateExtend($G461:$G464,M461:M464,$AC461:$AC464,AI461:AI464)</f>
        <v>#VALUE!</v>
      </c>
      <c r="BN462" s="552"/>
      <c r="BO462" s="545" t="e">
        <f t="array" ref="BO462">bdRateExtend($G461:$G464,N461:N464,$AC461:$AC464,AJ461:AJ464,"None", FALSE,1)</f>
        <v>#VALUE!</v>
      </c>
      <c r="BP462" s="541"/>
      <c r="BQ462" s="545" t="e">
        <f t="array" ref="BQ462">bdRateExtend($G461:$G464,O461:O464,$AC461:$AC464,AK461:AK464,"None", FALSE,1)</f>
        <v>#VALUE!</v>
      </c>
      <c r="BR462" s="541"/>
      <c r="BS462" s="551" t="e">
        <f t="array" ref="BS462">bdRateExtend($G461:$G464,P461:P464,$AC461:$AC464,AL461:AL464)</f>
        <v>#VALUE!</v>
      </c>
      <c r="BT462" s="552"/>
      <c r="BU462" s="551" t="e">
        <f t="array" ref="BU462">bdRateExtend($G461:$G464,Q461:Q464,$AC461:$AC464,AM461:AM464)</f>
        <v>#VALUE!</v>
      </c>
      <c r="BV462" s="552"/>
      <c r="BW462" s="551" t="e">
        <f t="array" ref="BW462">bdRateExtend($G461:$G464,R461:R464,$AC461:$AC464,AN461:AN464)</f>
        <v>#VALUE!</v>
      </c>
      <c r="BX462" s="552"/>
      <c r="BY462" s="552"/>
      <c r="BZ462" s="541"/>
      <c r="CA462" s="541"/>
      <c r="CB462" s="552"/>
      <c r="CC462" s="561" t="e">
        <f t="array" ref="CC462">bdCAMBIExtend($G461:$G464,V461:V464,$AC461:$AC464,AR461:AR464)</f>
        <v>#VALUE!</v>
      </c>
      <c r="CD462" s="552"/>
      <c r="CE462" s="554">
        <f t="array" ref="CE462">testVMAFRange($G461:$G464,N461:N464,$AC461:$AC464,AJ461:AJ464)</f>
        <v>0</v>
      </c>
      <c r="CF462" s="541"/>
      <c r="CG462" s="554">
        <f t="array" ref="CG462">testVMAFRange($G461:$G464,O461:O464,$AC461:$AC464,AK461:AK464)</f>
        <v>0</v>
      </c>
      <c r="CH462" s="541"/>
    </row>
    <row r="463" spans="1:86" ht="17" hidden="1" customHeight="1" x14ac:dyDescent="0.2">
      <c r="A463" s="552"/>
      <c r="B463" s="566"/>
      <c r="C463" s="485"/>
      <c r="D463" s="590"/>
      <c r="E463" s="558"/>
      <c r="F463" s="239">
        <v>160</v>
      </c>
      <c r="G463" s="294">
        <f>'Anchor-AI'!L461</f>
        <v>0</v>
      </c>
      <c r="H463" s="295">
        <f>'Anchor-AI'!M461</f>
        <v>0</v>
      </c>
      <c r="I463" s="295">
        <f>'Anchor-AI'!N461</f>
        <v>0</v>
      </c>
      <c r="J463" s="295">
        <f>'Anchor-AI'!O461</f>
        <v>0</v>
      </c>
      <c r="K463" s="295">
        <f>(Summary!$C$63*H463+Summary!$C$64*I463+Summary!$C$65*J463)/Summary!$C$66</f>
        <v>0</v>
      </c>
      <c r="L463" s="295">
        <f>'Anchor-AI'!P461</f>
        <v>0</v>
      </c>
      <c r="M463" s="295">
        <f>'Anchor-AI'!Q461</f>
        <v>0</v>
      </c>
      <c r="N463" s="295">
        <f>'Anchor-AI'!R461</f>
        <v>0</v>
      </c>
      <c r="O463" s="295">
        <f>'Anchor-AI'!S461</f>
        <v>0</v>
      </c>
      <c r="P463" s="295">
        <f>'Anchor-AI'!T461</f>
        <v>0</v>
      </c>
      <c r="Q463" s="295">
        <f>'Anchor-AI'!U461</f>
        <v>0</v>
      </c>
      <c r="R463" s="295">
        <f>'Anchor-AI'!V461</f>
        <v>0</v>
      </c>
      <c r="S463" s="295">
        <f>'Anchor-AI'!W461</f>
        <v>0</v>
      </c>
      <c r="T463" s="295">
        <f>'Anchor-AI'!X461</f>
        <v>0</v>
      </c>
      <c r="U463" s="295">
        <f>10*LOG10(1/((Summary!$C$80/10^(R463/10)+Summary!$C$81/10^(S463/10)+Summary!$C$82/10^(T463/10))/Summary!$C$83))</f>
        <v>0</v>
      </c>
      <c r="V463" s="295">
        <f>'Anchor-AI'!Y461</f>
        <v>0</v>
      </c>
      <c r="W463" s="295">
        <f>'Anchor-AI'!Z461</f>
        <v>0</v>
      </c>
      <c r="X463" s="295">
        <f>'Anchor-AI'!AA461</f>
        <v>0</v>
      </c>
      <c r="Y463" s="357">
        <f>'Anchor-AI'!AB461</f>
        <v>0</v>
      </c>
      <c r="Z463" s="357">
        <f>'Anchor-AI'!AC461</f>
        <v>0</v>
      </c>
      <c r="AA463" s="296">
        <f t="shared" si="42"/>
        <v>0</v>
      </c>
      <c r="AC463" s="170">
        <f>'Test-AI'!L461</f>
        <v>0</v>
      </c>
      <c r="AD463" s="167">
        <f>'Test-AI'!M461</f>
        <v>0</v>
      </c>
      <c r="AE463" s="167">
        <f>'Test-AI'!N461</f>
        <v>0</v>
      </c>
      <c r="AF463" s="167">
        <f>'Test-AI'!O461</f>
        <v>0</v>
      </c>
      <c r="AG463" s="167">
        <f>(Summary!$C$63*AD463+Summary!$C$64*AE463+Summary!$C$65*AF463)/Summary!$C$66</f>
        <v>0</v>
      </c>
      <c r="AH463" s="167">
        <f>'Test-AI'!P461</f>
        <v>0</v>
      </c>
      <c r="AI463" s="167">
        <f>'Test-AI'!Q461</f>
        <v>0</v>
      </c>
      <c r="AJ463" s="167">
        <f>'Test-AI'!R461</f>
        <v>0</v>
      </c>
      <c r="AK463" s="167">
        <f>'Test-AI'!S461</f>
        <v>0</v>
      </c>
      <c r="AL463" s="167">
        <f>'Test-AI'!T461</f>
        <v>0</v>
      </c>
      <c r="AM463" s="167">
        <f>'Test-AI'!U461</f>
        <v>0</v>
      </c>
      <c r="AN463" s="167">
        <f>'Test-AI'!V461</f>
        <v>0</v>
      </c>
      <c r="AO463" s="167">
        <f>'Test-AI'!W461</f>
        <v>0</v>
      </c>
      <c r="AP463" s="167">
        <f>'Test-AI'!X461</f>
        <v>0</v>
      </c>
      <c r="AQ463" s="167">
        <f>10*LOG10(1/((Summary!$C$80/10^(AN463/10)+Summary!$C$81/10^(AO463/10)+Summary!$C$82/10^(AP463/10))/Summary!$C$83))</f>
        <v>0</v>
      </c>
      <c r="AR463" s="167">
        <f>'Test-AI'!Y461</f>
        <v>0</v>
      </c>
      <c r="AS463" s="167">
        <f>'Test-AI'!Z461</f>
        <v>0</v>
      </c>
      <c r="AT463" s="295">
        <f>'Test-AI'!AA461</f>
        <v>0</v>
      </c>
      <c r="AU463" s="357">
        <f>'Test-AI'!AB461</f>
        <v>0</v>
      </c>
      <c r="AV463" s="357">
        <f>'Test-AI'!AC461</f>
        <v>0</v>
      </c>
      <c r="AW463" s="296">
        <f t="shared" si="43"/>
        <v>0</v>
      </c>
      <c r="AX463" s="297" t="e">
        <f t="shared" si="44"/>
        <v>#DIV/0!</v>
      </c>
      <c r="AY463" s="298" t="e">
        <f t="shared" si="45"/>
        <v>#DIV/0!</v>
      </c>
      <c r="AZ463" s="297" t="e">
        <f t="shared" si="46"/>
        <v>#DIV/0!</v>
      </c>
      <c r="BA463" s="345" t="e">
        <f t="shared" si="47"/>
        <v>#DIV/0!</v>
      </c>
      <c r="BB463" s="75"/>
      <c r="BC463" s="75"/>
      <c r="BD463" s="565"/>
      <c r="BE463" s="550"/>
      <c r="BF463" s="552"/>
      <c r="BG463" s="552"/>
      <c r="BH463" s="552"/>
      <c r="BI463" s="552"/>
      <c r="BJ463" s="552"/>
      <c r="BK463" s="553"/>
      <c r="BL463" s="552"/>
      <c r="BM463" s="553"/>
      <c r="BN463" s="552"/>
      <c r="BO463" s="546"/>
      <c r="BP463" s="541"/>
      <c r="BQ463" s="546"/>
      <c r="BR463" s="541"/>
      <c r="BS463" s="553"/>
      <c r="BT463" s="552"/>
      <c r="BU463" s="553"/>
      <c r="BV463" s="552"/>
      <c r="BW463" s="553"/>
      <c r="BX463" s="552"/>
      <c r="BY463" s="552"/>
      <c r="BZ463" s="541"/>
      <c r="CA463" s="541"/>
      <c r="CB463" s="552"/>
      <c r="CC463" s="553"/>
      <c r="CD463" s="552"/>
      <c r="CE463" s="546"/>
      <c r="CF463" s="541"/>
      <c r="CG463" s="546"/>
      <c r="CH463" s="541"/>
    </row>
    <row r="464" spans="1:86" ht="17" hidden="1" customHeight="1" thickBot="1" x14ac:dyDescent="0.25">
      <c r="A464" s="552"/>
      <c r="B464" s="566"/>
      <c r="C464" s="485"/>
      <c r="D464" s="590"/>
      <c r="E464" s="558"/>
      <c r="F464" s="239">
        <v>185</v>
      </c>
      <c r="G464" s="294">
        <f>'Anchor-AI'!L462</f>
        <v>0</v>
      </c>
      <c r="H464" s="295">
        <f>'Anchor-AI'!M462</f>
        <v>0</v>
      </c>
      <c r="I464" s="295">
        <f>'Anchor-AI'!N462</f>
        <v>0</v>
      </c>
      <c r="J464" s="295">
        <f>'Anchor-AI'!O462</f>
        <v>0</v>
      </c>
      <c r="K464" s="295">
        <f>(Summary!$C$63*H464+Summary!$C$64*I464+Summary!$C$65*J464)/Summary!$C$66</f>
        <v>0</v>
      </c>
      <c r="L464" s="295">
        <f>'Anchor-AI'!P462</f>
        <v>0</v>
      </c>
      <c r="M464" s="295">
        <f>'Anchor-AI'!Q462</f>
        <v>0</v>
      </c>
      <c r="N464" s="295">
        <f>'Anchor-AI'!R462</f>
        <v>0</v>
      </c>
      <c r="O464" s="295">
        <f>'Anchor-AI'!S462</f>
        <v>0</v>
      </c>
      <c r="P464" s="295">
        <f>'Anchor-AI'!T462</f>
        <v>0</v>
      </c>
      <c r="Q464" s="295">
        <f>'Anchor-AI'!U462</f>
        <v>0</v>
      </c>
      <c r="R464" s="295">
        <f>'Anchor-AI'!V462</f>
        <v>0</v>
      </c>
      <c r="S464" s="295">
        <f>'Anchor-AI'!W462</f>
        <v>0</v>
      </c>
      <c r="T464" s="295">
        <f>'Anchor-AI'!X462</f>
        <v>0</v>
      </c>
      <c r="U464" s="295">
        <f>10*LOG10(1/((Summary!$C$80/10^(R464/10)+Summary!$C$81/10^(S464/10)+Summary!$C$82/10^(T464/10))/Summary!$C$83))</f>
        <v>0</v>
      </c>
      <c r="V464" s="295">
        <f>'Anchor-AI'!Y462</f>
        <v>0</v>
      </c>
      <c r="W464" s="295">
        <f>'Anchor-AI'!Z462</f>
        <v>0</v>
      </c>
      <c r="X464" s="295">
        <f>'Anchor-AI'!AA462</f>
        <v>0</v>
      </c>
      <c r="Y464" s="357">
        <f>'Anchor-AI'!AB462</f>
        <v>0</v>
      </c>
      <c r="Z464" s="357">
        <f>'Anchor-AI'!AC462</f>
        <v>0</v>
      </c>
      <c r="AA464" s="296">
        <f t="shared" si="42"/>
        <v>0</v>
      </c>
      <c r="AC464" s="170">
        <f>'Test-AI'!L462</f>
        <v>0</v>
      </c>
      <c r="AD464" s="167">
        <f>'Test-AI'!M462</f>
        <v>0</v>
      </c>
      <c r="AE464" s="167">
        <f>'Test-AI'!N462</f>
        <v>0</v>
      </c>
      <c r="AF464" s="167">
        <f>'Test-AI'!O462</f>
        <v>0</v>
      </c>
      <c r="AG464" s="167">
        <f>(Summary!$C$63*AD464+Summary!$C$64*AE464+Summary!$C$65*AF464)/Summary!$C$66</f>
        <v>0</v>
      </c>
      <c r="AH464" s="167">
        <f>'Test-AI'!P462</f>
        <v>0</v>
      </c>
      <c r="AI464" s="167">
        <f>'Test-AI'!Q462</f>
        <v>0</v>
      </c>
      <c r="AJ464" s="167">
        <f>'Test-AI'!R462</f>
        <v>0</v>
      </c>
      <c r="AK464" s="167">
        <f>'Test-AI'!S462</f>
        <v>0</v>
      </c>
      <c r="AL464" s="167">
        <f>'Test-AI'!T462</f>
        <v>0</v>
      </c>
      <c r="AM464" s="167">
        <f>'Test-AI'!U462</f>
        <v>0</v>
      </c>
      <c r="AN464" s="167">
        <f>'Test-AI'!V462</f>
        <v>0</v>
      </c>
      <c r="AO464" s="167">
        <f>'Test-AI'!W462</f>
        <v>0</v>
      </c>
      <c r="AP464" s="167">
        <f>'Test-AI'!X462</f>
        <v>0</v>
      </c>
      <c r="AQ464" s="167">
        <f>10*LOG10(1/((Summary!$C$80/10^(AN464/10)+Summary!$C$81/10^(AO464/10)+Summary!$C$82/10^(AP464/10))/Summary!$C$83))</f>
        <v>0</v>
      </c>
      <c r="AR464" s="167">
        <f>'Test-AI'!Y462</f>
        <v>0</v>
      </c>
      <c r="AS464" s="167">
        <f>'Test-AI'!Z462</f>
        <v>0</v>
      </c>
      <c r="AT464" s="295">
        <f>'Test-AI'!AA462</f>
        <v>0</v>
      </c>
      <c r="AU464" s="357">
        <f>'Test-AI'!AB462</f>
        <v>0</v>
      </c>
      <c r="AV464" s="357">
        <f>'Test-AI'!AC462</f>
        <v>0</v>
      </c>
      <c r="AW464" s="296">
        <f t="shared" si="43"/>
        <v>0</v>
      </c>
      <c r="AX464" s="297" t="e">
        <f t="shared" si="44"/>
        <v>#DIV/0!</v>
      </c>
      <c r="AY464" s="298" t="e">
        <f t="shared" si="45"/>
        <v>#DIV/0!</v>
      </c>
      <c r="AZ464" s="297" t="e">
        <f t="shared" si="46"/>
        <v>#DIV/0!</v>
      </c>
      <c r="BA464" s="345" t="e">
        <f t="shared" si="47"/>
        <v>#DIV/0!</v>
      </c>
      <c r="BB464" s="75"/>
      <c r="BC464" s="75"/>
      <c r="BD464" s="574" t="s">
        <v>46</v>
      </c>
      <c r="BE464" s="549" t="e">
        <f t="array" ref="BE464">bdRateExtend($G462:$G465,H462:H465,$AC462:$AC465,AD462:AD465)</f>
        <v>#VALUE!</v>
      </c>
      <c r="BF464" s="552"/>
      <c r="BG464" s="552"/>
      <c r="BH464" s="552"/>
      <c r="BI464" s="552"/>
      <c r="BJ464" s="552"/>
      <c r="BK464" s="551" t="e">
        <f t="array" ref="BK464">bdRateExtend($G462:$G465,L462:L465,$AC462:$AC465,AH462:AH465)</f>
        <v>#VALUE!</v>
      </c>
      <c r="BL464" s="552"/>
      <c r="BM464" s="551" t="e">
        <f t="array" ref="BM464">bdRateExtend($G462:$G465,M462:M465,$AC462:$AC465,AI462:AI465)</f>
        <v>#VALUE!</v>
      </c>
      <c r="BN464" s="552"/>
      <c r="BO464" s="545" t="e">
        <f t="array" ref="BO464">bdRateExtend($G462:$G465,N462:N465,$AC462:$AC465,AJ462:AJ465,"None", FALSE,1)</f>
        <v>#VALUE!</v>
      </c>
      <c r="BP464" s="541"/>
      <c r="BQ464" s="545" t="e">
        <f t="array" ref="BQ464">bdRateExtend($G462:$G465,O462:O465,$AC462:$AC465,AK462:AK465,"None", FALSE,1)</f>
        <v>#VALUE!</v>
      </c>
      <c r="BR464" s="541"/>
      <c r="BS464" s="551" t="e">
        <f t="array" ref="BS464">bdRateExtend($G462:$G465,P462:P465,$AC462:$AC465,AL462:AL465)</f>
        <v>#VALUE!</v>
      </c>
      <c r="BT464" s="552"/>
      <c r="BU464" s="551" t="e">
        <f t="array" ref="BU464">bdRateExtend($G462:$G465,Q462:Q465,$AC462:$AC465,AM462:AM465)</f>
        <v>#VALUE!</v>
      </c>
      <c r="BV464" s="552"/>
      <c r="BW464" s="551" t="e">
        <f t="array" ref="BW464">bdRateExtend($G462:$G465,R462:R465,$AC462:$AC465,AN462:AN465)</f>
        <v>#VALUE!</v>
      </c>
      <c r="BX464" s="552"/>
      <c r="BY464" s="552"/>
      <c r="BZ464" s="541"/>
      <c r="CA464" s="541"/>
      <c r="CB464" s="552"/>
      <c r="CC464" s="561" t="e">
        <f t="array" ref="CC464">bdCAMBIExtend($G462:$G465,V462:V465,$AC462:$AC465,AR462:AR465)</f>
        <v>#VALUE!</v>
      </c>
      <c r="CD464" s="552"/>
      <c r="CE464" s="554">
        <f t="array" ref="CE464">testVMAFRange($G462:$G465,N462:N465,$AC462:$AC465,AJ462:AJ465)</f>
        <v>0</v>
      </c>
      <c r="CF464" s="541"/>
      <c r="CG464" s="554">
        <f t="array" ref="CG464">testVMAFRange($G462:$G465,O462:O465,$AC462:$AC465,AK462:AK465)</f>
        <v>0</v>
      </c>
      <c r="CH464" s="541"/>
    </row>
    <row r="465" spans="1:86" ht="17" hidden="1" customHeight="1" thickBot="1" x14ac:dyDescent="0.25">
      <c r="A465" s="552"/>
      <c r="B465" s="571"/>
      <c r="C465" s="486"/>
      <c r="D465" s="602"/>
      <c r="E465" s="577"/>
      <c r="F465" s="240">
        <v>210</v>
      </c>
      <c r="G465" s="299">
        <f>'Anchor-AI'!L463</f>
        <v>0</v>
      </c>
      <c r="H465" s="300">
        <f>'Anchor-AI'!M463</f>
        <v>0</v>
      </c>
      <c r="I465" s="300">
        <f>'Anchor-AI'!N463</f>
        <v>0</v>
      </c>
      <c r="J465" s="300">
        <f>'Anchor-AI'!O463</f>
        <v>0</v>
      </c>
      <c r="K465" s="295">
        <f>(Summary!$C$63*H465+Summary!$C$64*I465+Summary!$C$65*J465)/Summary!$C$66</f>
        <v>0</v>
      </c>
      <c r="L465" s="300">
        <f>'Anchor-AI'!P463</f>
        <v>0</v>
      </c>
      <c r="M465" s="300">
        <f>'Anchor-AI'!Q463</f>
        <v>0</v>
      </c>
      <c r="N465" s="300">
        <f>'Anchor-AI'!R463</f>
        <v>0</v>
      </c>
      <c r="O465" s="300">
        <f>'Anchor-AI'!S463</f>
        <v>0</v>
      </c>
      <c r="P465" s="300">
        <f>'Anchor-AI'!T463</f>
        <v>0</v>
      </c>
      <c r="Q465" s="300">
        <f>'Anchor-AI'!U463</f>
        <v>0</v>
      </c>
      <c r="R465" s="300">
        <f>'Anchor-AI'!V463</f>
        <v>0</v>
      </c>
      <c r="S465" s="300">
        <f>'Anchor-AI'!W463</f>
        <v>0</v>
      </c>
      <c r="T465" s="300">
        <f>'Anchor-AI'!X463</f>
        <v>0</v>
      </c>
      <c r="U465" s="300">
        <f>10*LOG10(1/((Summary!$C$80/10^(R465/10)+Summary!$C$81/10^(S465/10)+Summary!$C$82/10^(T465/10))/Summary!$C$83))</f>
        <v>0</v>
      </c>
      <c r="V465" s="300">
        <f>'Anchor-AI'!Y463</f>
        <v>0</v>
      </c>
      <c r="W465" s="300">
        <f>'Anchor-AI'!Z463</f>
        <v>0</v>
      </c>
      <c r="X465" s="300">
        <f>'Anchor-AI'!AA463</f>
        <v>0</v>
      </c>
      <c r="Y465" s="357">
        <f>'Anchor-AI'!AB463</f>
        <v>0</v>
      </c>
      <c r="Z465" s="357">
        <f>'Anchor-AI'!AC463</f>
        <v>0</v>
      </c>
      <c r="AA465" s="301">
        <f t="shared" si="42"/>
        <v>0</v>
      </c>
      <c r="AB465" s="76"/>
      <c r="AC465" s="171">
        <f>'Test-AI'!L463</f>
        <v>0</v>
      </c>
      <c r="AD465" s="168">
        <f>'Test-AI'!M463</f>
        <v>0</v>
      </c>
      <c r="AE465" s="168">
        <f>'Test-AI'!N463</f>
        <v>0</v>
      </c>
      <c r="AF465" s="168">
        <f>'Test-AI'!O463</f>
        <v>0</v>
      </c>
      <c r="AG465" s="168">
        <f>(Summary!$C$63*AD465+Summary!$C$64*AE465+Summary!$C$65*AF465)/Summary!$C$66</f>
        <v>0</v>
      </c>
      <c r="AH465" s="168">
        <f>'Test-AI'!P463</f>
        <v>0</v>
      </c>
      <c r="AI465" s="168">
        <f>'Test-AI'!Q463</f>
        <v>0</v>
      </c>
      <c r="AJ465" s="168">
        <f>'Test-AI'!R463</f>
        <v>0</v>
      </c>
      <c r="AK465" s="168">
        <f>'Test-AI'!S463</f>
        <v>0</v>
      </c>
      <c r="AL465" s="168">
        <f>'Test-AI'!T463</f>
        <v>0</v>
      </c>
      <c r="AM465" s="168">
        <f>'Test-AI'!U463</f>
        <v>0</v>
      </c>
      <c r="AN465" s="168">
        <f>'Test-AI'!V463</f>
        <v>0</v>
      </c>
      <c r="AO465" s="168">
        <f>'Test-AI'!W463</f>
        <v>0</v>
      </c>
      <c r="AP465" s="168">
        <f>'Test-AI'!X463</f>
        <v>0</v>
      </c>
      <c r="AQ465" s="168">
        <f>10*LOG10(1/((Summary!$C$80/10^(AN465/10)+Summary!$C$81/10^(AO465/10)+Summary!$C$82/10^(AP465/10))/Summary!$C$83))</f>
        <v>0</v>
      </c>
      <c r="AR465" s="168">
        <f>'Test-AI'!Y463</f>
        <v>0</v>
      </c>
      <c r="AS465" s="168">
        <f>'Test-AI'!Z463</f>
        <v>0</v>
      </c>
      <c r="AT465" s="300">
        <f>'Test-AI'!AA463</f>
        <v>0</v>
      </c>
      <c r="AU465" s="357">
        <f>'Test-AI'!AB463</f>
        <v>0</v>
      </c>
      <c r="AV465" s="357">
        <f>'Test-AI'!AC463</f>
        <v>0</v>
      </c>
      <c r="AW465" s="301">
        <f t="shared" si="43"/>
        <v>0</v>
      </c>
      <c r="AX465" s="302" t="e">
        <f t="shared" si="44"/>
        <v>#DIV/0!</v>
      </c>
      <c r="AY465" s="303" t="e">
        <f t="shared" si="45"/>
        <v>#DIV/0!</v>
      </c>
      <c r="AZ465" s="297" t="e">
        <f t="shared" si="46"/>
        <v>#DIV/0!</v>
      </c>
      <c r="BA465" s="345" t="e">
        <f t="shared" si="47"/>
        <v>#DIV/0!</v>
      </c>
      <c r="BB465" s="75"/>
      <c r="BC465" s="75"/>
      <c r="BD465" s="570"/>
      <c r="BE465" s="550"/>
      <c r="BF465" s="553"/>
      <c r="BG465" s="553"/>
      <c r="BH465" s="553"/>
      <c r="BI465" s="553"/>
      <c r="BJ465" s="553"/>
      <c r="BK465" s="553"/>
      <c r="BL465" s="553"/>
      <c r="BM465" s="553"/>
      <c r="BN465" s="553"/>
      <c r="BO465" s="546"/>
      <c r="BP465" s="544"/>
      <c r="BQ465" s="546"/>
      <c r="BR465" s="544"/>
      <c r="BS465" s="553"/>
      <c r="BT465" s="553"/>
      <c r="BU465" s="553"/>
      <c r="BV465" s="553"/>
      <c r="BW465" s="553"/>
      <c r="BX465" s="553"/>
      <c r="BY465" s="553"/>
      <c r="BZ465" s="544"/>
      <c r="CA465" s="544"/>
      <c r="CB465" s="553"/>
      <c r="CC465" s="553"/>
      <c r="CD465" s="553"/>
      <c r="CE465" s="546"/>
      <c r="CF465" s="544"/>
      <c r="CG465" s="546"/>
      <c r="CH465" s="544"/>
    </row>
    <row r="466" spans="1:86" ht="17" hidden="1" customHeight="1" thickBot="1" x14ac:dyDescent="0.25">
      <c r="A466" s="552"/>
      <c r="B466" s="620" t="s">
        <v>151</v>
      </c>
      <c r="C466" s="586" t="s">
        <v>110</v>
      </c>
      <c r="D466" s="601">
        <v>29.97</v>
      </c>
      <c r="E466" s="576">
        <v>8</v>
      </c>
      <c r="F466" s="238">
        <v>85</v>
      </c>
      <c r="G466" s="289">
        <f>'Anchor-AI'!L464</f>
        <v>0</v>
      </c>
      <c r="H466" s="290">
        <f>'Anchor-AI'!M464</f>
        <v>0</v>
      </c>
      <c r="I466" s="290">
        <f>'Anchor-AI'!N464</f>
        <v>0</v>
      </c>
      <c r="J466" s="290">
        <f>'Anchor-AI'!O464</f>
        <v>0</v>
      </c>
      <c r="K466" s="290">
        <f>(Summary!$C$63*H466+Summary!$C$64*I466+Summary!$C$65*J466)/Summary!$C$66</f>
        <v>0</v>
      </c>
      <c r="L466" s="290">
        <f>'Anchor-AI'!P464</f>
        <v>0</v>
      </c>
      <c r="M466" s="290">
        <f>'Anchor-AI'!Q464</f>
        <v>0</v>
      </c>
      <c r="N466" s="290">
        <f>'Anchor-AI'!R464</f>
        <v>0</v>
      </c>
      <c r="O466" s="290">
        <f>'Anchor-AI'!S464</f>
        <v>0</v>
      </c>
      <c r="P466" s="290">
        <f>'Anchor-AI'!T464</f>
        <v>0</v>
      </c>
      <c r="Q466" s="290">
        <f>'Anchor-AI'!U464</f>
        <v>0</v>
      </c>
      <c r="R466" s="290">
        <f>'Anchor-AI'!V464</f>
        <v>0</v>
      </c>
      <c r="S466" s="290">
        <f>'Anchor-AI'!W464</f>
        <v>0</v>
      </c>
      <c r="T466" s="290">
        <f>'Anchor-AI'!X464</f>
        <v>0</v>
      </c>
      <c r="U466" s="290">
        <f>10*LOG10(1/((Summary!$C$80/10^(R466/10)+Summary!$C$81/10^(S466/10)+Summary!$C$82/10^(T466/10))/Summary!$C$83))</f>
        <v>0</v>
      </c>
      <c r="V466" s="290">
        <f>'Anchor-AI'!Y464</f>
        <v>0</v>
      </c>
      <c r="W466" s="290">
        <f>'Anchor-AI'!Z464</f>
        <v>0</v>
      </c>
      <c r="X466" s="290">
        <f>'Anchor-AI'!AA464</f>
        <v>0</v>
      </c>
      <c r="Y466" s="360">
        <f>'Anchor-AI'!AB464</f>
        <v>0</v>
      </c>
      <c r="Z466" s="360">
        <f>'Anchor-AI'!AC464</f>
        <v>0</v>
      </c>
      <c r="AA466" s="291">
        <f t="shared" si="42"/>
        <v>0</v>
      </c>
      <c r="AC466" s="169">
        <f>'Test-AI'!L464</f>
        <v>0</v>
      </c>
      <c r="AD466" s="166">
        <f>'Test-AI'!M464</f>
        <v>0</v>
      </c>
      <c r="AE466" s="166">
        <f>'Test-AI'!N464</f>
        <v>0</v>
      </c>
      <c r="AF466" s="166">
        <f>'Test-AI'!O464</f>
        <v>0</v>
      </c>
      <c r="AG466" s="166">
        <f>(Summary!$C$63*AD466+Summary!$C$64*AE466+Summary!$C$65*AF466)/Summary!$C$66</f>
        <v>0</v>
      </c>
      <c r="AH466" s="166">
        <f>'Test-AI'!P464</f>
        <v>0</v>
      </c>
      <c r="AI466" s="166">
        <f>'Test-AI'!Q464</f>
        <v>0</v>
      </c>
      <c r="AJ466" s="166">
        <f>'Test-AI'!R464</f>
        <v>0</v>
      </c>
      <c r="AK466" s="166">
        <f>'Test-AI'!S464</f>
        <v>0</v>
      </c>
      <c r="AL466" s="166">
        <f>'Test-AI'!T464</f>
        <v>0</v>
      </c>
      <c r="AM466" s="166">
        <f>'Test-AI'!U464</f>
        <v>0</v>
      </c>
      <c r="AN466" s="166">
        <f>'Test-AI'!V464</f>
        <v>0</v>
      </c>
      <c r="AO466" s="166">
        <f>'Test-AI'!W464</f>
        <v>0</v>
      </c>
      <c r="AP466" s="166">
        <f>'Test-AI'!X464</f>
        <v>0</v>
      </c>
      <c r="AQ466" s="166">
        <f>10*LOG10(1/((Summary!$C$80/10^(AN466/10)+Summary!$C$81/10^(AO466/10)+Summary!$C$82/10^(AP466/10))/Summary!$C$83))</f>
        <v>0</v>
      </c>
      <c r="AR466" s="166">
        <f>'Test-AI'!Y464</f>
        <v>0</v>
      </c>
      <c r="AS466" s="166">
        <f>'Test-AI'!Z464</f>
        <v>0</v>
      </c>
      <c r="AT466" s="290">
        <f>'Test-AI'!AA464</f>
        <v>0</v>
      </c>
      <c r="AU466" s="356">
        <f>'Test-AI'!AB464</f>
        <v>0</v>
      </c>
      <c r="AV466" s="356">
        <f>'Test-AI'!AC464</f>
        <v>0</v>
      </c>
      <c r="AW466" s="291">
        <f t="shared" si="43"/>
        <v>0</v>
      </c>
      <c r="AX466" s="292" t="e">
        <f t="shared" si="44"/>
        <v>#DIV/0!</v>
      </c>
      <c r="AY466" s="293" t="e">
        <f t="shared" si="45"/>
        <v>#DIV/0!</v>
      </c>
      <c r="AZ466" s="292" t="e">
        <f t="shared" si="46"/>
        <v>#DIV/0!</v>
      </c>
      <c r="BA466" s="344" t="e">
        <f t="shared" si="47"/>
        <v>#DIV/0!</v>
      </c>
      <c r="BB466" s="75"/>
      <c r="BC466" s="75"/>
      <c r="BD466" s="572" t="s">
        <v>39</v>
      </c>
      <c r="BE466" s="549" t="e">
        <f t="array" ref="BE466">bdRateExtend($G466:$G469,H466:H469,$AC466:$AC469,AD466:AD469)</f>
        <v>#VALUE!</v>
      </c>
      <c r="BF466" s="551" t="e">
        <f t="array" ref="BF466">bdRateExtend($G466:$G471,H466:H471,$AC466:$AC471,AD466:AD471)</f>
        <v>#VALUE!</v>
      </c>
      <c r="BG466" s="551" t="e">
        <f t="array" ref="BG466">bdRateExtend($G466:$G471,I466:I471,$AC466:$AC471,AE466:AE471)</f>
        <v>#VALUE!</v>
      </c>
      <c r="BH466" s="551" t="e">
        <f t="array" ref="BH466">bdRateExtend($G466:$G471,J466:J471,$AC466:$AC471,AF466:AF471)</f>
        <v>#VALUE!</v>
      </c>
      <c r="BI466" s="551" t="e">
        <f t="array" ref="BI466">bdRateExtend($G466:$G471,K466:K471,$AC466:$AC471,AG466:AG471)</f>
        <v>#VALUE!</v>
      </c>
      <c r="BJ466" s="575" t="e">
        <f>(Summary!$C$94*BF466+Summary!$C$95*BG466+Summary!$C$96*BH466)/Summary!$C$97</f>
        <v>#VALUE!</v>
      </c>
      <c r="BK466" s="551" t="e">
        <f t="array" ref="BK466">bdRateExtend($G466:$G469,L466:L469,$AC466:$AC469,AH466:AH469)</f>
        <v>#VALUE!</v>
      </c>
      <c r="BL466" s="551" t="e">
        <f t="array" ref="BL466">bdRateExtend($G466:$G471,L466:L471,$AC466:$AC471,AH466:AH471)</f>
        <v>#VALUE!</v>
      </c>
      <c r="BM466" s="551" t="e">
        <f t="array" ref="BM466">bdRateExtend($G466:$G469,M466:M469,$AC466:$AC469,AI466:AI469)</f>
        <v>#VALUE!</v>
      </c>
      <c r="BN466" s="551" t="e">
        <f t="array" ref="BN466">bdRateExtend($G466:$G471,M466:M471,$AC466:$AC471,AI466:AI471)</f>
        <v>#VALUE!</v>
      </c>
      <c r="BO466" s="548" t="e">
        <f t="array" ref="BO466">bdRateExtend($G466:$G469,N466:N469,$AC466:$AC469,AJ466:AJ469,"None", FALSE,1)</f>
        <v>#VALUE!</v>
      </c>
      <c r="BP466" s="585" t="e">
        <f t="array" ref="BP466">bdRateExtend($G466:$G471,N466:N471,$AC466:$AC471,AJ466:AJ471,"None", FALSE,1)</f>
        <v>#VALUE!</v>
      </c>
      <c r="BQ466" s="548" t="e">
        <f t="array" ref="BQ466">bdRateExtend($G466:$G469,O466:O469,$AC466:$AC469,AK466:AK469,"None", FALSE,1)</f>
        <v>#VALUE!</v>
      </c>
      <c r="BR466" s="585" t="e">
        <f t="array" ref="BR466">bdRateExtend($G466:$G471,O466:O471,$AC466:$AC471,AK466:AK471,"None", FALSE,1)</f>
        <v>#VALUE!</v>
      </c>
      <c r="BS466" s="551" t="e">
        <f t="array" ref="BS466">bdRateExtend($G466:$G469,P466:P469,$AC466:$AC469,AL466:AL469)</f>
        <v>#VALUE!</v>
      </c>
      <c r="BT466" s="551" t="e">
        <f t="array" ref="BT466">bdRateExtend($G466:$G471,P466:P471,$AC466:$AC471,AL466:AL471)</f>
        <v>#VALUE!</v>
      </c>
      <c r="BU466" s="551" t="e">
        <f t="array" ref="BU466">bdRateExtend($G466:$G469,Q466:Q469,$AC466:$AC469,AM466:AM469)</f>
        <v>#VALUE!</v>
      </c>
      <c r="BV466" s="551" t="e">
        <f t="array" ref="BV466">bdRateExtend($G466:$G471,Q466:Q471,$AC466:$AC471,AM466:AM471)</f>
        <v>#VALUE!</v>
      </c>
      <c r="BW466" s="551" t="e">
        <f t="array" ref="BW466">bdRateExtend($G466:$G469,R466:R469,$AC466:$AC469,AN466:AN469)</f>
        <v>#VALUE!</v>
      </c>
      <c r="BX466" s="551" t="e">
        <f t="array" ref="BX466">bdRateExtend($G466:$G471,R466:R471,$AC466:$AC471,AN466:AN471)</f>
        <v>#VALUE!</v>
      </c>
      <c r="BY466" s="551" t="e">
        <f t="array" ref="BY466">bdRateExtend($G466:$G471,S466:S471,$AC466:$AC471,AO466:AO471)</f>
        <v>#VALUE!</v>
      </c>
      <c r="BZ466" s="555" t="e">
        <f t="array" ref="BZ466">bdRateExtend($G466:$G471,T466:T471,$AC466:$AC471,AP466:AP471)</f>
        <v>#VALUE!</v>
      </c>
      <c r="CA466" s="555" t="e">
        <f t="array" ref="CA466">bdRateExtend($G466:$G471,U466:U471,$AC466:$AC471,AQ466:AQ471)</f>
        <v>#VALUE!</v>
      </c>
      <c r="CB466" s="575" t="e">
        <f>(Summary!$C$108*BX466+Summary!$C$109*BY466+Summary!$C$110*BZ466)/Summary!$C$111</f>
        <v>#VALUE!</v>
      </c>
      <c r="CC466" s="593" t="e">
        <f t="array" ref="CC466">bdCAMBIExtend($G466:$G469,V466:V469,$AC466:$AC469,AR466:AR469)</f>
        <v>#VALUE!</v>
      </c>
      <c r="CD466" s="578" t="e">
        <f t="array" ref="CD466">bdCAMBIExtend($G466:$G471,V466:V471,$AC466:$AC471,AR466:AR471)</f>
        <v>#VALUE!</v>
      </c>
      <c r="CE466" s="547">
        <f t="array" ref="CE466">testVMAFRange($G466:$G469,N466:N469,$AC466:$AC469,AJ466:AJ469)</f>
        <v>0</v>
      </c>
      <c r="CF466" s="543">
        <f t="array" ref="CF466">testVMAFRange($G466:$G471,N466:N471,$AC466:$AC471,AJ466:AJ471)</f>
        <v>0</v>
      </c>
      <c r="CG466" s="547">
        <f t="array" ref="CG466">testVMAFRange($G466:$G469,O466:O469,$AC466:$AC469,AK466:AK469)</f>
        <v>0</v>
      </c>
      <c r="CH466" s="543">
        <f t="array" ref="CH466">testVMAFRange($G466:$G471,O466:O471,$AC466:$AC471,AK466:AK471)</f>
        <v>0</v>
      </c>
    </row>
    <row r="467" spans="1:86" ht="17" hidden="1" customHeight="1" x14ac:dyDescent="0.2">
      <c r="A467" s="552"/>
      <c r="B467" s="566"/>
      <c r="C467" s="485"/>
      <c r="D467" s="590"/>
      <c r="E467" s="558"/>
      <c r="F467" s="239">
        <v>110</v>
      </c>
      <c r="G467" s="294">
        <f>'Anchor-AI'!L465</f>
        <v>0</v>
      </c>
      <c r="H467" s="295">
        <f>'Anchor-AI'!M465</f>
        <v>0</v>
      </c>
      <c r="I467" s="295">
        <f>'Anchor-AI'!N465</f>
        <v>0</v>
      </c>
      <c r="J467" s="295">
        <f>'Anchor-AI'!O465</f>
        <v>0</v>
      </c>
      <c r="K467" s="295">
        <f>(Summary!$C$63*H467+Summary!$C$64*I467+Summary!$C$65*J467)/Summary!$C$66</f>
        <v>0</v>
      </c>
      <c r="L467" s="295">
        <f>'Anchor-AI'!P465</f>
        <v>0</v>
      </c>
      <c r="M467" s="295">
        <f>'Anchor-AI'!Q465</f>
        <v>0</v>
      </c>
      <c r="N467" s="295">
        <f>'Anchor-AI'!R465</f>
        <v>0</v>
      </c>
      <c r="O467" s="295">
        <f>'Anchor-AI'!S465</f>
        <v>0</v>
      </c>
      <c r="P467" s="295">
        <f>'Anchor-AI'!T465</f>
        <v>0</v>
      </c>
      <c r="Q467" s="295">
        <f>'Anchor-AI'!U465</f>
        <v>0</v>
      </c>
      <c r="R467" s="295">
        <f>'Anchor-AI'!V465</f>
        <v>0</v>
      </c>
      <c r="S467" s="295">
        <f>'Anchor-AI'!W465</f>
        <v>0</v>
      </c>
      <c r="T467" s="295">
        <f>'Anchor-AI'!X465</f>
        <v>0</v>
      </c>
      <c r="U467" s="295">
        <f>10*LOG10(1/((Summary!$C$80/10^(R467/10)+Summary!$C$81/10^(S467/10)+Summary!$C$82/10^(T467/10))/Summary!$C$83))</f>
        <v>0</v>
      </c>
      <c r="V467" s="295">
        <f>'Anchor-AI'!Y465</f>
        <v>0</v>
      </c>
      <c r="W467" s="295">
        <f>'Anchor-AI'!Z465</f>
        <v>0</v>
      </c>
      <c r="X467" s="295">
        <f>'Anchor-AI'!AA465</f>
        <v>0</v>
      </c>
      <c r="Y467" s="357">
        <f>'Anchor-AI'!AB465</f>
        <v>0</v>
      </c>
      <c r="Z467" s="357">
        <f>'Anchor-AI'!AC465</f>
        <v>0</v>
      </c>
      <c r="AA467" s="296">
        <f t="shared" si="42"/>
        <v>0</v>
      </c>
      <c r="AC467" s="170">
        <f>'Test-AI'!L465</f>
        <v>0</v>
      </c>
      <c r="AD467" s="167">
        <f>'Test-AI'!M465</f>
        <v>0</v>
      </c>
      <c r="AE467" s="167">
        <f>'Test-AI'!N465</f>
        <v>0</v>
      </c>
      <c r="AF467" s="167">
        <f>'Test-AI'!O465</f>
        <v>0</v>
      </c>
      <c r="AG467" s="167">
        <f>(Summary!$C$63*AD467+Summary!$C$64*AE467+Summary!$C$65*AF467)/Summary!$C$66</f>
        <v>0</v>
      </c>
      <c r="AH467" s="167">
        <f>'Test-AI'!P465</f>
        <v>0</v>
      </c>
      <c r="AI467" s="167">
        <f>'Test-AI'!Q465</f>
        <v>0</v>
      </c>
      <c r="AJ467" s="167">
        <f>'Test-AI'!R465</f>
        <v>0</v>
      </c>
      <c r="AK467" s="167">
        <f>'Test-AI'!S465</f>
        <v>0</v>
      </c>
      <c r="AL467" s="167">
        <f>'Test-AI'!T465</f>
        <v>0</v>
      </c>
      <c r="AM467" s="167">
        <f>'Test-AI'!U465</f>
        <v>0</v>
      </c>
      <c r="AN467" s="167">
        <f>'Test-AI'!V465</f>
        <v>0</v>
      </c>
      <c r="AO467" s="167">
        <f>'Test-AI'!W465</f>
        <v>0</v>
      </c>
      <c r="AP467" s="167">
        <f>'Test-AI'!X465</f>
        <v>0</v>
      </c>
      <c r="AQ467" s="167">
        <f>10*LOG10(1/((Summary!$C$80/10^(AN467/10)+Summary!$C$81/10^(AO467/10)+Summary!$C$82/10^(AP467/10))/Summary!$C$83))</f>
        <v>0</v>
      </c>
      <c r="AR467" s="167">
        <f>'Test-AI'!Y465</f>
        <v>0</v>
      </c>
      <c r="AS467" s="167">
        <f>'Test-AI'!Z465</f>
        <v>0</v>
      </c>
      <c r="AT467" s="295">
        <f>'Test-AI'!AA465</f>
        <v>0</v>
      </c>
      <c r="AU467" s="357">
        <f>'Test-AI'!AB465</f>
        <v>0</v>
      </c>
      <c r="AV467" s="357">
        <f>'Test-AI'!AC465</f>
        <v>0</v>
      </c>
      <c r="AW467" s="296">
        <f t="shared" si="43"/>
        <v>0</v>
      </c>
      <c r="AX467" s="297" t="e">
        <f t="shared" si="44"/>
        <v>#DIV/0!</v>
      </c>
      <c r="AY467" s="298" t="e">
        <f t="shared" si="45"/>
        <v>#DIV/0!</v>
      </c>
      <c r="AZ467" s="297" t="e">
        <f t="shared" si="46"/>
        <v>#DIV/0!</v>
      </c>
      <c r="BA467" s="345" t="e">
        <f t="shared" si="47"/>
        <v>#DIV/0!</v>
      </c>
      <c r="BB467" s="75"/>
      <c r="BC467" s="75"/>
      <c r="BD467" s="565"/>
      <c r="BE467" s="550"/>
      <c r="BF467" s="552"/>
      <c r="BG467" s="552"/>
      <c r="BH467" s="552"/>
      <c r="BI467" s="552"/>
      <c r="BJ467" s="552"/>
      <c r="BK467" s="553"/>
      <c r="BL467" s="552"/>
      <c r="BM467" s="553"/>
      <c r="BN467" s="552"/>
      <c r="BO467" s="546"/>
      <c r="BP467" s="541"/>
      <c r="BQ467" s="546"/>
      <c r="BR467" s="541"/>
      <c r="BS467" s="553"/>
      <c r="BT467" s="552"/>
      <c r="BU467" s="553"/>
      <c r="BV467" s="552"/>
      <c r="BW467" s="553"/>
      <c r="BX467" s="552"/>
      <c r="BY467" s="552"/>
      <c r="BZ467" s="541"/>
      <c r="CA467" s="541"/>
      <c r="CB467" s="552"/>
      <c r="CC467" s="550"/>
      <c r="CD467" s="541"/>
      <c r="CE467" s="546"/>
      <c r="CF467" s="541"/>
      <c r="CG467" s="546"/>
      <c r="CH467" s="541"/>
    </row>
    <row r="468" spans="1:86" ht="17" hidden="1" customHeight="1" x14ac:dyDescent="0.2">
      <c r="A468" s="552"/>
      <c r="B468" s="566"/>
      <c r="C468" s="485"/>
      <c r="D468" s="590"/>
      <c r="E468" s="558"/>
      <c r="F468" s="239">
        <v>135</v>
      </c>
      <c r="G468" s="294">
        <f>'Anchor-AI'!L466</f>
        <v>0</v>
      </c>
      <c r="H468" s="295">
        <f>'Anchor-AI'!M466</f>
        <v>0</v>
      </c>
      <c r="I468" s="295">
        <f>'Anchor-AI'!N466</f>
        <v>0</v>
      </c>
      <c r="J468" s="295">
        <f>'Anchor-AI'!O466</f>
        <v>0</v>
      </c>
      <c r="K468" s="295">
        <f>(Summary!$C$63*H468+Summary!$C$64*I468+Summary!$C$65*J468)/Summary!$C$66</f>
        <v>0</v>
      </c>
      <c r="L468" s="295">
        <f>'Anchor-AI'!P466</f>
        <v>0</v>
      </c>
      <c r="M468" s="295">
        <f>'Anchor-AI'!Q466</f>
        <v>0</v>
      </c>
      <c r="N468" s="295">
        <f>'Anchor-AI'!R466</f>
        <v>0</v>
      </c>
      <c r="O468" s="295">
        <f>'Anchor-AI'!S466</f>
        <v>0</v>
      </c>
      <c r="P468" s="295">
        <f>'Anchor-AI'!T466</f>
        <v>0</v>
      </c>
      <c r="Q468" s="295">
        <f>'Anchor-AI'!U466</f>
        <v>0</v>
      </c>
      <c r="R468" s="295">
        <f>'Anchor-AI'!V466</f>
        <v>0</v>
      </c>
      <c r="S468" s="295">
        <f>'Anchor-AI'!W466</f>
        <v>0</v>
      </c>
      <c r="T468" s="295">
        <f>'Anchor-AI'!X466</f>
        <v>0</v>
      </c>
      <c r="U468" s="295">
        <f>10*LOG10(1/((Summary!$C$80/10^(R468/10)+Summary!$C$81/10^(S468/10)+Summary!$C$82/10^(T468/10))/Summary!$C$83))</f>
        <v>0</v>
      </c>
      <c r="V468" s="295">
        <f>'Anchor-AI'!Y466</f>
        <v>0</v>
      </c>
      <c r="W468" s="295">
        <f>'Anchor-AI'!Z466</f>
        <v>0</v>
      </c>
      <c r="X468" s="295">
        <f>'Anchor-AI'!AA466</f>
        <v>0</v>
      </c>
      <c r="Y468" s="357">
        <f>'Anchor-AI'!AB466</f>
        <v>0</v>
      </c>
      <c r="Z468" s="357">
        <f>'Anchor-AI'!AC466</f>
        <v>0</v>
      </c>
      <c r="AA468" s="296">
        <f t="shared" si="42"/>
        <v>0</v>
      </c>
      <c r="AC468" s="170">
        <f>'Test-AI'!L466</f>
        <v>0</v>
      </c>
      <c r="AD468" s="167">
        <f>'Test-AI'!M466</f>
        <v>0</v>
      </c>
      <c r="AE468" s="167">
        <f>'Test-AI'!N466</f>
        <v>0</v>
      </c>
      <c r="AF468" s="167">
        <f>'Test-AI'!O466</f>
        <v>0</v>
      </c>
      <c r="AG468" s="167">
        <f>(Summary!$C$63*AD468+Summary!$C$64*AE468+Summary!$C$65*AF468)/Summary!$C$66</f>
        <v>0</v>
      </c>
      <c r="AH468" s="167">
        <f>'Test-AI'!P466</f>
        <v>0</v>
      </c>
      <c r="AI468" s="167">
        <f>'Test-AI'!Q466</f>
        <v>0</v>
      </c>
      <c r="AJ468" s="167">
        <f>'Test-AI'!R466</f>
        <v>0</v>
      </c>
      <c r="AK468" s="167">
        <f>'Test-AI'!S466</f>
        <v>0</v>
      </c>
      <c r="AL468" s="167">
        <f>'Test-AI'!T466</f>
        <v>0</v>
      </c>
      <c r="AM468" s="167">
        <f>'Test-AI'!U466</f>
        <v>0</v>
      </c>
      <c r="AN468" s="167">
        <f>'Test-AI'!V466</f>
        <v>0</v>
      </c>
      <c r="AO468" s="167">
        <f>'Test-AI'!W466</f>
        <v>0</v>
      </c>
      <c r="AP468" s="167">
        <f>'Test-AI'!X466</f>
        <v>0</v>
      </c>
      <c r="AQ468" s="167">
        <f>10*LOG10(1/((Summary!$C$80/10^(AN468/10)+Summary!$C$81/10^(AO468/10)+Summary!$C$82/10^(AP468/10))/Summary!$C$83))</f>
        <v>0</v>
      </c>
      <c r="AR468" s="167">
        <f>'Test-AI'!Y466</f>
        <v>0</v>
      </c>
      <c r="AS468" s="167">
        <f>'Test-AI'!Z466</f>
        <v>0</v>
      </c>
      <c r="AT468" s="295">
        <f>'Test-AI'!AA466</f>
        <v>0</v>
      </c>
      <c r="AU468" s="357">
        <f>'Test-AI'!AB466</f>
        <v>0</v>
      </c>
      <c r="AV468" s="357">
        <f>'Test-AI'!AC466</f>
        <v>0</v>
      </c>
      <c r="AW468" s="296">
        <f t="shared" si="43"/>
        <v>0</v>
      </c>
      <c r="AX468" s="297" t="e">
        <f t="shared" si="44"/>
        <v>#DIV/0!</v>
      </c>
      <c r="AY468" s="298" t="e">
        <f t="shared" si="45"/>
        <v>#DIV/0!</v>
      </c>
      <c r="AZ468" s="297" t="e">
        <f t="shared" si="46"/>
        <v>#DIV/0!</v>
      </c>
      <c r="BA468" s="345" t="e">
        <f t="shared" si="47"/>
        <v>#DIV/0!</v>
      </c>
      <c r="BB468" s="75"/>
      <c r="BC468" s="75"/>
      <c r="BD468" s="573" t="s">
        <v>147</v>
      </c>
      <c r="BE468" s="549" t="e">
        <f t="array" ref="BE468">bdRateExtend($G467:$G470,H467:H470,$AC467:$AC470,AD467:AD470)</f>
        <v>#VALUE!</v>
      </c>
      <c r="BF468" s="552"/>
      <c r="BG468" s="552"/>
      <c r="BH468" s="552"/>
      <c r="BI468" s="552"/>
      <c r="BJ468" s="552"/>
      <c r="BK468" s="551" t="e">
        <f t="array" ref="BK468">bdRateExtend($G467:$G470,L467:L470,$AC467:$AC470,AH467:AH470)</f>
        <v>#VALUE!</v>
      </c>
      <c r="BL468" s="552"/>
      <c r="BM468" s="551" t="e">
        <f t="array" ref="BM468">bdRateExtend($G467:$G470,M467:M470,$AC467:$AC470,AI467:AI470)</f>
        <v>#VALUE!</v>
      </c>
      <c r="BN468" s="552"/>
      <c r="BO468" s="545" t="e">
        <f t="array" ref="BO468">bdRateExtend($G467:$G470,N467:N470,$AC467:$AC470,AJ467:AJ470,"None", FALSE,1)</f>
        <v>#VALUE!</v>
      </c>
      <c r="BP468" s="541"/>
      <c r="BQ468" s="545" t="e">
        <f t="array" ref="BQ468">bdRateExtend($G467:$G470,O467:O470,$AC467:$AC470,AK467:AK470,"None", FALSE,1)</f>
        <v>#VALUE!</v>
      </c>
      <c r="BR468" s="541"/>
      <c r="BS468" s="551" t="e">
        <f t="array" ref="BS468">bdRateExtend($G467:$G470,P467:P470,$AC467:$AC470,AL467:AL470)</f>
        <v>#VALUE!</v>
      </c>
      <c r="BT468" s="552"/>
      <c r="BU468" s="551" t="e">
        <f t="array" ref="BU468">bdRateExtend($G467:$G470,Q467:Q470,$AC467:$AC470,AM467:AM470)</f>
        <v>#VALUE!</v>
      </c>
      <c r="BV468" s="552"/>
      <c r="BW468" s="551" t="e">
        <f t="array" ref="BW468">bdRateExtend($G467:$G470,R467:R470,$AC467:$AC470,AN467:AN470)</f>
        <v>#VALUE!</v>
      </c>
      <c r="BX468" s="552"/>
      <c r="BY468" s="552"/>
      <c r="BZ468" s="541"/>
      <c r="CA468" s="541"/>
      <c r="CB468" s="552"/>
      <c r="CC468" s="560" t="e">
        <f t="array" ref="CC468">bdCAMBIExtend($G467:$G470,V467:V470,$AC467:$AC470,AR467:AR470)</f>
        <v>#VALUE!</v>
      </c>
      <c r="CD468" s="541"/>
      <c r="CE468" s="554">
        <f t="array" ref="CE468">testVMAFRange($G467:$G470,N467:N470,$AC467:$AC470,AJ467:AJ470)</f>
        <v>0</v>
      </c>
      <c r="CF468" s="541"/>
      <c r="CG468" s="554">
        <f t="array" ref="CG468">testVMAFRange($G467:$G470,O467:O470,$AC467:$AC470,AK467:AK470)</f>
        <v>0</v>
      </c>
      <c r="CH468" s="541"/>
    </row>
    <row r="469" spans="1:86" ht="17" hidden="1" customHeight="1" x14ac:dyDescent="0.2">
      <c r="A469" s="552"/>
      <c r="B469" s="566"/>
      <c r="C469" s="485"/>
      <c r="D469" s="590"/>
      <c r="E469" s="558"/>
      <c r="F469" s="239">
        <v>160</v>
      </c>
      <c r="G469" s="294">
        <f>'Anchor-AI'!L467</f>
        <v>0</v>
      </c>
      <c r="H469" s="295">
        <f>'Anchor-AI'!M467</f>
        <v>0</v>
      </c>
      <c r="I469" s="295">
        <f>'Anchor-AI'!N467</f>
        <v>0</v>
      </c>
      <c r="J469" s="295">
        <f>'Anchor-AI'!O467</f>
        <v>0</v>
      </c>
      <c r="K469" s="295">
        <f>(Summary!$C$63*H469+Summary!$C$64*I469+Summary!$C$65*J469)/Summary!$C$66</f>
        <v>0</v>
      </c>
      <c r="L469" s="295">
        <f>'Anchor-AI'!P467</f>
        <v>0</v>
      </c>
      <c r="M469" s="295">
        <f>'Anchor-AI'!Q467</f>
        <v>0</v>
      </c>
      <c r="N469" s="295">
        <f>'Anchor-AI'!R467</f>
        <v>0</v>
      </c>
      <c r="O469" s="295">
        <f>'Anchor-AI'!S467</f>
        <v>0</v>
      </c>
      <c r="P469" s="295">
        <f>'Anchor-AI'!T467</f>
        <v>0</v>
      </c>
      <c r="Q469" s="295">
        <f>'Anchor-AI'!U467</f>
        <v>0</v>
      </c>
      <c r="R469" s="295">
        <f>'Anchor-AI'!V467</f>
        <v>0</v>
      </c>
      <c r="S469" s="295">
        <f>'Anchor-AI'!W467</f>
        <v>0</v>
      </c>
      <c r="T469" s="295">
        <f>'Anchor-AI'!X467</f>
        <v>0</v>
      </c>
      <c r="U469" s="295">
        <f>10*LOG10(1/((Summary!$C$80/10^(R469/10)+Summary!$C$81/10^(S469/10)+Summary!$C$82/10^(T469/10))/Summary!$C$83))</f>
        <v>0</v>
      </c>
      <c r="V469" s="295">
        <f>'Anchor-AI'!Y467</f>
        <v>0</v>
      </c>
      <c r="W469" s="295">
        <f>'Anchor-AI'!Z467</f>
        <v>0</v>
      </c>
      <c r="X469" s="295">
        <f>'Anchor-AI'!AA467</f>
        <v>0</v>
      </c>
      <c r="Y469" s="357">
        <f>'Anchor-AI'!AB467</f>
        <v>0</v>
      </c>
      <c r="Z469" s="357">
        <f>'Anchor-AI'!AC467</f>
        <v>0</v>
      </c>
      <c r="AA469" s="296">
        <f t="shared" si="42"/>
        <v>0</v>
      </c>
      <c r="AC469" s="170">
        <f>'Test-AI'!L467</f>
        <v>0</v>
      </c>
      <c r="AD469" s="167">
        <f>'Test-AI'!M467</f>
        <v>0</v>
      </c>
      <c r="AE469" s="167">
        <f>'Test-AI'!N467</f>
        <v>0</v>
      </c>
      <c r="AF469" s="167">
        <f>'Test-AI'!O467</f>
        <v>0</v>
      </c>
      <c r="AG469" s="167">
        <f>(Summary!$C$63*AD469+Summary!$C$64*AE469+Summary!$C$65*AF469)/Summary!$C$66</f>
        <v>0</v>
      </c>
      <c r="AH469" s="167">
        <f>'Test-AI'!P467</f>
        <v>0</v>
      </c>
      <c r="AI469" s="167">
        <f>'Test-AI'!Q467</f>
        <v>0</v>
      </c>
      <c r="AJ469" s="167">
        <f>'Test-AI'!R467</f>
        <v>0</v>
      </c>
      <c r="AK469" s="167">
        <f>'Test-AI'!S467</f>
        <v>0</v>
      </c>
      <c r="AL469" s="167">
        <f>'Test-AI'!T467</f>
        <v>0</v>
      </c>
      <c r="AM469" s="167">
        <f>'Test-AI'!U467</f>
        <v>0</v>
      </c>
      <c r="AN469" s="167">
        <f>'Test-AI'!V467</f>
        <v>0</v>
      </c>
      <c r="AO469" s="167">
        <f>'Test-AI'!W467</f>
        <v>0</v>
      </c>
      <c r="AP469" s="167">
        <f>'Test-AI'!X467</f>
        <v>0</v>
      </c>
      <c r="AQ469" s="167">
        <f>10*LOG10(1/((Summary!$C$80/10^(AN469/10)+Summary!$C$81/10^(AO469/10)+Summary!$C$82/10^(AP469/10))/Summary!$C$83))</f>
        <v>0</v>
      </c>
      <c r="AR469" s="167">
        <f>'Test-AI'!Y467</f>
        <v>0</v>
      </c>
      <c r="AS469" s="167">
        <f>'Test-AI'!Z467</f>
        <v>0</v>
      </c>
      <c r="AT469" s="295">
        <f>'Test-AI'!AA467</f>
        <v>0</v>
      </c>
      <c r="AU469" s="357">
        <f>'Test-AI'!AB467</f>
        <v>0</v>
      </c>
      <c r="AV469" s="357">
        <f>'Test-AI'!AC467</f>
        <v>0</v>
      </c>
      <c r="AW469" s="296">
        <f t="shared" si="43"/>
        <v>0</v>
      </c>
      <c r="AX469" s="297" t="e">
        <f t="shared" si="44"/>
        <v>#DIV/0!</v>
      </c>
      <c r="AY469" s="298" t="e">
        <f t="shared" si="45"/>
        <v>#DIV/0!</v>
      </c>
      <c r="AZ469" s="297" t="e">
        <f t="shared" si="46"/>
        <v>#DIV/0!</v>
      </c>
      <c r="BA469" s="345" t="e">
        <f t="shared" si="47"/>
        <v>#DIV/0!</v>
      </c>
      <c r="BB469" s="75"/>
      <c r="BC469" s="75"/>
      <c r="BD469" s="565"/>
      <c r="BE469" s="550"/>
      <c r="BF469" s="552"/>
      <c r="BG469" s="552"/>
      <c r="BH469" s="552"/>
      <c r="BI469" s="552"/>
      <c r="BJ469" s="552"/>
      <c r="BK469" s="553"/>
      <c r="BL469" s="552"/>
      <c r="BM469" s="553"/>
      <c r="BN469" s="552"/>
      <c r="BO469" s="546"/>
      <c r="BP469" s="541"/>
      <c r="BQ469" s="546"/>
      <c r="BR469" s="541"/>
      <c r="BS469" s="553"/>
      <c r="BT469" s="552"/>
      <c r="BU469" s="553"/>
      <c r="BV469" s="552"/>
      <c r="BW469" s="553"/>
      <c r="BX469" s="552"/>
      <c r="BY469" s="552"/>
      <c r="BZ469" s="541"/>
      <c r="CA469" s="541"/>
      <c r="CB469" s="552"/>
      <c r="CC469" s="550"/>
      <c r="CD469" s="541"/>
      <c r="CE469" s="546"/>
      <c r="CF469" s="541"/>
      <c r="CG469" s="546"/>
      <c r="CH469" s="541"/>
    </row>
    <row r="470" spans="1:86" ht="17" hidden="1" customHeight="1" thickBot="1" x14ac:dyDescent="0.25">
      <c r="A470" s="552"/>
      <c r="B470" s="566"/>
      <c r="C470" s="485"/>
      <c r="D470" s="590"/>
      <c r="E470" s="558"/>
      <c r="F470" s="239">
        <v>185</v>
      </c>
      <c r="G470" s="294">
        <f>'Anchor-AI'!L468</f>
        <v>0</v>
      </c>
      <c r="H470" s="295">
        <f>'Anchor-AI'!M468</f>
        <v>0</v>
      </c>
      <c r="I470" s="295">
        <f>'Anchor-AI'!N468</f>
        <v>0</v>
      </c>
      <c r="J470" s="295">
        <f>'Anchor-AI'!O468</f>
        <v>0</v>
      </c>
      <c r="K470" s="295">
        <f>(Summary!$C$63*H470+Summary!$C$64*I470+Summary!$C$65*J470)/Summary!$C$66</f>
        <v>0</v>
      </c>
      <c r="L470" s="295">
        <f>'Anchor-AI'!P468</f>
        <v>0</v>
      </c>
      <c r="M470" s="295">
        <f>'Anchor-AI'!Q468</f>
        <v>0</v>
      </c>
      <c r="N470" s="295">
        <f>'Anchor-AI'!R468</f>
        <v>0</v>
      </c>
      <c r="O470" s="295">
        <f>'Anchor-AI'!S468</f>
        <v>0</v>
      </c>
      <c r="P470" s="295">
        <f>'Anchor-AI'!T468</f>
        <v>0</v>
      </c>
      <c r="Q470" s="295">
        <f>'Anchor-AI'!U468</f>
        <v>0</v>
      </c>
      <c r="R470" s="295">
        <f>'Anchor-AI'!V468</f>
        <v>0</v>
      </c>
      <c r="S470" s="295">
        <f>'Anchor-AI'!W468</f>
        <v>0</v>
      </c>
      <c r="T470" s="295">
        <f>'Anchor-AI'!X468</f>
        <v>0</v>
      </c>
      <c r="U470" s="295">
        <f>10*LOG10(1/((Summary!$C$80/10^(R470/10)+Summary!$C$81/10^(S470/10)+Summary!$C$82/10^(T470/10))/Summary!$C$83))</f>
        <v>0</v>
      </c>
      <c r="V470" s="295">
        <f>'Anchor-AI'!Y468</f>
        <v>0</v>
      </c>
      <c r="W470" s="295">
        <f>'Anchor-AI'!Z468</f>
        <v>0</v>
      </c>
      <c r="X470" s="295">
        <f>'Anchor-AI'!AA468</f>
        <v>0</v>
      </c>
      <c r="Y470" s="357">
        <f>'Anchor-AI'!AB468</f>
        <v>0</v>
      </c>
      <c r="Z470" s="357">
        <f>'Anchor-AI'!AC468</f>
        <v>0</v>
      </c>
      <c r="AA470" s="296">
        <f t="shared" si="42"/>
        <v>0</v>
      </c>
      <c r="AC470" s="170">
        <f>'Test-AI'!L468</f>
        <v>0</v>
      </c>
      <c r="AD470" s="167">
        <f>'Test-AI'!M468</f>
        <v>0</v>
      </c>
      <c r="AE470" s="167">
        <f>'Test-AI'!N468</f>
        <v>0</v>
      </c>
      <c r="AF470" s="167">
        <f>'Test-AI'!O468</f>
        <v>0</v>
      </c>
      <c r="AG470" s="167">
        <f>(Summary!$C$63*AD470+Summary!$C$64*AE470+Summary!$C$65*AF470)/Summary!$C$66</f>
        <v>0</v>
      </c>
      <c r="AH470" s="167">
        <f>'Test-AI'!P468</f>
        <v>0</v>
      </c>
      <c r="AI470" s="167">
        <f>'Test-AI'!Q468</f>
        <v>0</v>
      </c>
      <c r="AJ470" s="167">
        <f>'Test-AI'!R468</f>
        <v>0</v>
      </c>
      <c r="AK470" s="167">
        <f>'Test-AI'!S468</f>
        <v>0</v>
      </c>
      <c r="AL470" s="167">
        <f>'Test-AI'!T468</f>
        <v>0</v>
      </c>
      <c r="AM470" s="167">
        <f>'Test-AI'!U468</f>
        <v>0</v>
      </c>
      <c r="AN470" s="167">
        <f>'Test-AI'!V468</f>
        <v>0</v>
      </c>
      <c r="AO470" s="167">
        <f>'Test-AI'!W468</f>
        <v>0</v>
      </c>
      <c r="AP470" s="167">
        <f>'Test-AI'!X468</f>
        <v>0</v>
      </c>
      <c r="AQ470" s="167">
        <f>10*LOG10(1/((Summary!$C$80/10^(AN470/10)+Summary!$C$81/10^(AO470/10)+Summary!$C$82/10^(AP470/10))/Summary!$C$83))</f>
        <v>0</v>
      </c>
      <c r="AR470" s="167">
        <f>'Test-AI'!Y468</f>
        <v>0</v>
      </c>
      <c r="AS470" s="167">
        <f>'Test-AI'!Z468</f>
        <v>0</v>
      </c>
      <c r="AT470" s="295">
        <f>'Test-AI'!AA468</f>
        <v>0</v>
      </c>
      <c r="AU470" s="357">
        <f>'Test-AI'!AB468</f>
        <v>0</v>
      </c>
      <c r="AV470" s="357">
        <f>'Test-AI'!AC468</f>
        <v>0</v>
      </c>
      <c r="AW470" s="296">
        <f t="shared" si="43"/>
        <v>0</v>
      </c>
      <c r="AX470" s="297" t="e">
        <f t="shared" si="44"/>
        <v>#DIV/0!</v>
      </c>
      <c r="AY470" s="298" t="e">
        <f t="shared" si="45"/>
        <v>#DIV/0!</v>
      </c>
      <c r="AZ470" s="297" t="e">
        <f t="shared" si="46"/>
        <v>#DIV/0!</v>
      </c>
      <c r="BA470" s="345" t="e">
        <f t="shared" si="47"/>
        <v>#DIV/0!</v>
      </c>
      <c r="BB470" s="75"/>
      <c r="BC470" s="75"/>
      <c r="BD470" s="574" t="s">
        <v>46</v>
      </c>
      <c r="BE470" s="549" t="e">
        <f t="array" ref="BE470">bdRateExtend($G468:$G471,H468:H471,$AC468:$AC471,AD468:AD471)</f>
        <v>#VALUE!</v>
      </c>
      <c r="BF470" s="552"/>
      <c r="BG470" s="552"/>
      <c r="BH470" s="552"/>
      <c r="BI470" s="552"/>
      <c r="BJ470" s="552"/>
      <c r="BK470" s="551" t="e">
        <f t="array" ref="BK470">bdRateExtend($G468:$G471,L468:L471,$AC468:$AC471,AH468:AH471)</f>
        <v>#VALUE!</v>
      </c>
      <c r="BL470" s="552"/>
      <c r="BM470" s="551" t="e">
        <f t="array" ref="BM470">bdRateExtend($G468:$G471,M468:M471,$AC468:$AC471,AI468:AI471)</f>
        <v>#VALUE!</v>
      </c>
      <c r="BN470" s="552"/>
      <c r="BO470" s="545" t="e">
        <f t="array" ref="BO470">bdRateExtend($G468:$G471,N468:N471,$AC468:$AC471,AJ468:AJ471,"None", FALSE,1)</f>
        <v>#VALUE!</v>
      </c>
      <c r="BP470" s="541"/>
      <c r="BQ470" s="545" t="e">
        <f t="array" ref="BQ470">bdRateExtend($G468:$G471,O468:O471,$AC468:$AC471,AK468:AK471,"None", FALSE,1)</f>
        <v>#VALUE!</v>
      </c>
      <c r="BR470" s="541"/>
      <c r="BS470" s="551" t="e">
        <f t="array" ref="BS470">bdRateExtend($G468:$G471,P468:P471,$AC468:$AC471,AL468:AL471)</f>
        <v>#VALUE!</v>
      </c>
      <c r="BT470" s="552"/>
      <c r="BU470" s="551" t="e">
        <f t="array" ref="BU470">bdRateExtend($G468:$G471,Q468:Q471,$AC468:$AC471,AM468:AM471)</f>
        <v>#VALUE!</v>
      </c>
      <c r="BV470" s="552"/>
      <c r="BW470" s="551" t="e">
        <f t="array" ref="BW470">bdRateExtend($G468:$G471,R468:R471,$AC468:$AC471,AN468:AN471)</f>
        <v>#VALUE!</v>
      </c>
      <c r="BX470" s="552"/>
      <c r="BY470" s="552"/>
      <c r="BZ470" s="541"/>
      <c r="CA470" s="541"/>
      <c r="CB470" s="552"/>
      <c r="CC470" s="560" t="e">
        <f t="array" ref="CC470">bdCAMBIExtend($G468:$G471,V468:V471,$AC468:$AC471,AR468:AR471)</f>
        <v>#VALUE!</v>
      </c>
      <c r="CD470" s="541"/>
      <c r="CE470" s="554">
        <f t="array" ref="CE470">testVMAFRange($G468:$G471,N468:N471,$AC468:$AC471,AJ468:AJ471)</f>
        <v>0</v>
      </c>
      <c r="CF470" s="541"/>
      <c r="CG470" s="554">
        <f t="array" ref="CG470">testVMAFRange($G468:$G471,O468:O471,$AC468:$AC471,AK468:AK471)</f>
        <v>0</v>
      </c>
      <c r="CH470" s="541"/>
    </row>
    <row r="471" spans="1:86" ht="17" hidden="1" customHeight="1" thickBot="1" x14ac:dyDescent="0.25">
      <c r="A471" s="552"/>
      <c r="B471" s="571"/>
      <c r="C471" s="486"/>
      <c r="D471" s="602"/>
      <c r="E471" s="577"/>
      <c r="F471" s="240">
        <v>210</v>
      </c>
      <c r="G471" s="299">
        <f>'Anchor-AI'!L469</f>
        <v>0</v>
      </c>
      <c r="H471" s="300">
        <f>'Anchor-AI'!M469</f>
        <v>0</v>
      </c>
      <c r="I471" s="300">
        <f>'Anchor-AI'!N469</f>
        <v>0</v>
      </c>
      <c r="J471" s="300">
        <f>'Anchor-AI'!O469</f>
        <v>0</v>
      </c>
      <c r="K471" s="295">
        <f>(Summary!$C$63*H471+Summary!$C$64*I471+Summary!$C$65*J471)/Summary!$C$66</f>
        <v>0</v>
      </c>
      <c r="L471" s="300">
        <f>'Anchor-AI'!P469</f>
        <v>0</v>
      </c>
      <c r="M471" s="300">
        <f>'Anchor-AI'!Q469</f>
        <v>0</v>
      </c>
      <c r="N471" s="300">
        <f>'Anchor-AI'!R469</f>
        <v>0</v>
      </c>
      <c r="O471" s="300">
        <f>'Anchor-AI'!S469</f>
        <v>0</v>
      </c>
      <c r="P471" s="300">
        <f>'Anchor-AI'!T469</f>
        <v>0</v>
      </c>
      <c r="Q471" s="300">
        <f>'Anchor-AI'!U469</f>
        <v>0</v>
      </c>
      <c r="R471" s="300">
        <f>'Anchor-AI'!V469</f>
        <v>0</v>
      </c>
      <c r="S471" s="300">
        <f>'Anchor-AI'!W469</f>
        <v>0</v>
      </c>
      <c r="T471" s="300">
        <f>'Anchor-AI'!X469</f>
        <v>0</v>
      </c>
      <c r="U471" s="300">
        <f>10*LOG10(1/((Summary!$C$80/10^(R471/10)+Summary!$C$81/10^(S471/10)+Summary!$C$82/10^(T471/10))/Summary!$C$83))</f>
        <v>0</v>
      </c>
      <c r="V471" s="300">
        <f>'Anchor-AI'!Y469</f>
        <v>0</v>
      </c>
      <c r="W471" s="300">
        <f>'Anchor-AI'!Z469</f>
        <v>0</v>
      </c>
      <c r="X471" s="300">
        <f>'Anchor-AI'!AA469</f>
        <v>0</v>
      </c>
      <c r="Y471" s="357">
        <f>'Anchor-AI'!AB469</f>
        <v>0</v>
      </c>
      <c r="Z471" s="357">
        <f>'Anchor-AI'!AC469</f>
        <v>0</v>
      </c>
      <c r="AA471" s="301">
        <f t="shared" si="42"/>
        <v>0</v>
      </c>
      <c r="AB471" s="76"/>
      <c r="AC471" s="171">
        <f>'Test-AI'!L469</f>
        <v>0</v>
      </c>
      <c r="AD471" s="168">
        <f>'Test-AI'!M469</f>
        <v>0</v>
      </c>
      <c r="AE471" s="168">
        <f>'Test-AI'!N469</f>
        <v>0</v>
      </c>
      <c r="AF471" s="168">
        <f>'Test-AI'!O469</f>
        <v>0</v>
      </c>
      <c r="AG471" s="168">
        <f>(Summary!$C$63*AD471+Summary!$C$64*AE471+Summary!$C$65*AF471)/Summary!$C$66</f>
        <v>0</v>
      </c>
      <c r="AH471" s="168">
        <f>'Test-AI'!P469</f>
        <v>0</v>
      </c>
      <c r="AI471" s="168">
        <f>'Test-AI'!Q469</f>
        <v>0</v>
      </c>
      <c r="AJ471" s="168">
        <f>'Test-AI'!R469</f>
        <v>0</v>
      </c>
      <c r="AK471" s="168">
        <f>'Test-AI'!S469</f>
        <v>0</v>
      </c>
      <c r="AL471" s="168">
        <f>'Test-AI'!T469</f>
        <v>0</v>
      </c>
      <c r="AM471" s="168">
        <f>'Test-AI'!U469</f>
        <v>0</v>
      </c>
      <c r="AN471" s="168">
        <f>'Test-AI'!V469</f>
        <v>0</v>
      </c>
      <c r="AO471" s="168">
        <f>'Test-AI'!W469</f>
        <v>0</v>
      </c>
      <c r="AP471" s="168">
        <f>'Test-AI'!X469</f>
        <v>0</v>
      </c>
      <c r="AQ471" s="168">
        <f>10*LOG10(1/((Summary!$C$80/10^(AN471/10)+Summary!$C$81/10^(AO471/10)+Summary!$C$82/10^(AP471/10))/Summary!$C$83))</f>
        <v>0</v>
      </c>
      <c r="AR471" s="168">
        <f>'Test-AI'!Y469</f>
        <v>0</v>
      </c>
      <c r="AS471" s="168">
        <f>'Test-AI'!Z469</f>
        <v>0</v>
      </c>
      <c r="AT471" s="300">
        <f>'Test-AI'!AA469</f>
        <v>0</v>
      </c>
      <c r="AU471" s="357">
        <f>'Test-AI'!AB469</f>
        <v>0</v>
      </c>
      <c r="AV471" s="357">
        <f>'Test-AI'!AC469</f>
        <v>0</v>
      </c>
      <c r="AW471" s="301">
        <f t="shared" si="43"/>
        <v>0</v>
      </c>
      <c r="AX471" s="302" t="e">
        <f t="shared" si="44"/>
        <v>#DIV/0!</v>
      </c>
      <c r="AY471" s="303" t="e">
        <f t="shared" si="45"/>
        <v>#DIV/0!</v>
      </c>
      <c r="AZ471" s="297" t="e">
        <f t="shared" si="46"/>
        <v>#DIV/0!</v>
      </c>
      <c r="BA471" s="345" t="e">
        <f t="shared" si="47"/>
        <v>#DIV/0!</v>
      </c>
      <c r="BB471" s="75"/>
      <c r="BC471" s="75"/>
      <c r="BD471" s="570"/>
      <c r="BE471" s="550"/>
      <c r="BF471" s="553"/>
      <c r="BG471" s="553"/>
      <c r="BH471" s="553"/>
      <c r="BI471" s="553"/>
      <c r="BJ471" s="553"/>
      <c r="BK471" s="553"/>
      <c r="BL471" s="553"/>
      <c r="BM471" s="553"/>
      <c r="BN471" s="553"/>
      <c r="BO471" s="546"/>
      <c r="BP471" s="544"/>
      <c r="BQ471" s="546"/>
      <c r="BR471" s="544"/>
      <c r="BS471" s="553"/>
      <c r="BT471" s="553"/>
      <c r="BU471" s="553"/>
      <c r="BV471" s="553"/>
      <c r="BW471" s="553"/>
      <c r="BX471" s="553"/>
      <c r="BY471" s="553"/>
      <c r="BZ471" s="544"/>
      <c r="CA471" s="544"/>
      <c r="CB471" s="553"/>
      <c r="CC471" s="550"/>
      <c r="CD471" s="541"/>
      <c r="CE471" s="546"/>
      <c r="CF471" s="544"/>
      <c r="CG471" s="546"/>
      <c r="CH471" s="544"/>
    </row>
    <row r="472" spans="1:86" ht="17" hidden="1" customHeight="1" thickBot="1" x14ac:dyDescent="0.25">
      <c r="A472" s="552"/>
      <c r="B472" s="620" t="s">
        <v>151</v>
      </c>
      <c r="C472" s="586" t="s">
        <v>111</v>
      </c>
      <c r="D472" s="601">
        <v>29.97</v>
      </c>
      <c r="E472" s="576">
        <v>8</v>
      </c>
      <c r="F472" s="238">
        <v>85</v>
      </c>
      <c r="G472" s="289">
        <f>'Anchor-AI'!L470</f>
        <v>0</v>
      </c>
      <c r="H472" s="290">
        <f>'Anchor-AI'!M470</f>
        <v>0</v>
      </c>
      <c r="I472" s="290">
        <f>'Anchor-AI'!N470</f>
        <v>0</v>
      </c>
      <c r="J472" s="290">
        <f>'Anchor-AI'!O470</f>
        <v>0</v>
      </c>
      <c r="K472" s="290">
        <f>(Summary!$C$63*H472+Summary!$C$64*I472+Summary!$C$65*J472)/Summary!$C$66</f>
        <v>0</v>
      </c>
      <c r="L472" s="290">
        <f>'Anchor-AI'!P470</f>
        <v>0</v>
      </c>
      <c r="M472" s="290">
        <f>'Anchor-AI'!Q470</f>
        <v>0</v>
      </c>
      <c r="N472" s="290">
        <f>'Anchor-AI'!R470</f>
        <v>0</v>
      </c>
      <c r="O472" s="290">
        <f>'Anchor-AI'!S470</f>
        <v>0</v>
      </c>
      <c r="P472" s="290">
        <f>'Anchor-AI'!T470</f>
        <v>0</v>
      </c>
      <c r="Q472" s="290">
        <f>'Anchor-AI'!U470</f>
        <v>0</v>
      </c>
      <c r="R472" s="290">
        <f>'Anchor-AI'!V470</f>
        <v>0</v>
      </c>
      <c r="S472" s="290">
        <f>'Anchor-AI'!W470</f>
        <v>0</v>
      </c>
      <c r="T472" s="290">
        <f>'Anchor-AI'!X470</f>
        <v>0</v>
      </c>
      <c r="U472" s="290">
        <f>10*LOG10(1/((Summary!$C$80/10^(R472/10)+Summary!$C$81/10^(S472/10)+Summary!$C$82/10^(T472/10))/Summary!$C$83))</f>
        <v>0</v>
      </c>
      <c r="V472" s="290">
        <f>'Anchor-AI'!Y470</f>
        <v>0</v>
      </c>
      <c r="W472" s="290">
        <f>'Anchor-AI'!Z470</f>
        <v>0</v>
      </c>
      <c r="X472" s="290">
        <f>'Anchor-AI'!AA470</f>
        <v>0</v>
      </c>
      <c r="Y472" s="360">
        <f>'Anchor-AI'!AB470</f>
        <v>0</v>
      </c>
      <c r="Z472" s="360">
        <f>'Anchor-AI'!AC470</f>
        <v>0</v>
      </c>
      <c r="AA472" s="291">
        <f t="shared" si="42"/>
        <v>0</v>
      </c>
      <c r="AC472" s="169">
        <f>'Test-AI'!L470</f>
        <v>0</v>
      </c>
      <c r="AD472" s="166">
        <f>'Test-AI'!M470</f>
        <v>0</v>
      </c>
      <c r="AE472" s="166">
        <f>'Test-AI'!N470</f>
        <v>0</v>
      </c>
      <c r="AF472" s="166">
        <f>'Test-AI'!O470</f>
        <v>0</v>
      </c>
      <c r="AG472" s="166">
        <f>(Summary!$C$63*AD472+Summary!$C$64*AE472+Summary!$C$65*AF472)/Summary!$C$66</f>
        <v>0</v>
      </c>
      <c r="AH472" s="166">
        <f>'Test-AI'!P470</f>
        <v>0</v>
      </c>
      <c r="AI472" s="166">
        <f>'Test-AI'!Q470</f>
        <v>0</v>
      </c>
      <c r="AJ472" s="166">
        <f>'Test-AI'!R470</f>
        <v>0</v>
      </c>
      <c r="AK472" s="166">
        <f>'Test-AI'!S470</f>
        <v>0</v>
      </c>
      <c r="AL472" s="166">
        <f>'Test-AI'!T470</f>
        <v>0</v>
      </c>
      <c r="AM472" s="166">
        <f>'Test-AI'!U470</f>
        <v>0</v>
      </c>
      <c r="AN472" s="166">
        <f>'Test-AI'!V470</f>
        <v>0</v>
      </c>
      <c r="AO472" s="166">
        <f>'Test-AI'!W470</f>
        <v>0</v>
      </c>
      <c r="AP472" s="166">
        <f>'Test-AI'!X470</f>
        <v>0</v>
      </c>
      <c r="AQ472" s="166">
        <f>10*LOG10(1/((Summary!$C$80/10^(AN472/10)+Summary!$C$81/10^(AO472/10)+Summary!$C$82/10^(AP472/10))/Summary!$C$83))</f>
        <v>0</v>
      </c>
      <c r="AR472" s="166">
        <f>'Test-AI'!Y470</f>
        <v>0</v>
      </c>
      <c r="AS472" s="166">
        <f>'Test-AI'!Z470</f>
        <v>0</v>
      </c>
      <c r="AT472" s="290">
        <f>'Test-AI'!AA470</f>
        <v>0</v>
      </c>
      <c r="AU472" s="356">
        <f>'Test-AI'!AB470</f>
        <v>0</v>
      </c>
      <c r="AV472" s="356">
        <f>'Test-AI'!AC470</f>
        <v>0</v>
      </c>
      <c r="AW472" s="291">
        <f t="shared" si="43"/>
        <v>0</v>
      </c>
      <c r="AX472" s="292" t="e">
        <f t="shared" si="44"/>
        <v>#DIV/0!</v>
      </c>
      <c r="AY472" s="293" t="e">
        <f t="shared" si="45"/>
        <v>#DIV/0!</v>
      </c>
      <c r="AZ472" s="292" t="e">
        <f t="shared" si="46"/>
        <v>#DIV/0!</v>
      </c>
      <c r="BA472" s="344" t="e">
        <f t="shared" si="47"/>
        <v>#DIV/0!</v>
      </c>
      <c r="BB472" s="75"/>
      <c r="BC472" s="75"/>
      <c r="BD472" s="572" t="s">
        <v>39</v>
      </c>
      <c r="BE472" s="549" t="e">
        <f t="array" ref="BE472">bdRateExtend($G472:$G475,H472:H475,$AC472:$AC475,AD472:AD475)</f>
        <v>#VALUE!</v>
      </c>
      <c r="BF472" s="551" t="e">
        <f t="array" ref="BF472">bdRateExtend($G472:$G477,H472:H477,$AC472:$AC477,AD472:AD477)</f>
        <v>#VALUE!</v>
      </c>
      <c r="BG472" s="551" t="e">
        <f t="array" ref="BG472">bdRateExtend($G472:$G477,I472:I477,$AC472:$AC477,AE472:AE477)</f>
        <v>#VALUE!</v>
      </c>
      <c r="BH472" s="551" t="e">
        <f t="array" ref="BH472">bdRateExtend($G472:$G477,J472:J477,$AC472:$AC477,AF472:AF477)</f>
        <v>#VALUE!</v>
      </c>
      <c r="BI472" s="551" t="e">
        <f t="array" ref="BI472">bdRateExtend($G472:$G477,K472:K477,$AC472:$AC477,AG472:AG477)</f>
        <v>#VALUE!</v>
      </c>
      <c r="BJ472" s="575" t="e">
        <f>(Summary!$C$94*BF472+Summary!$C$95*BG472+Summary!$C$96*BH472)/Summary!$C$97</f>
        <v>#VALUE!</v>
      </c>
      <c r="BK472" s="551" t="e">
        <f t="array" ref="BK472">bdRateExtend($G472:$G475,L472:L475,$AC472:$AC475,AH472:AH475)</f>
        <v>#VALUE!</v>
      </c>
      <c r="BL472" s="551" t="e">
        <f t="array" ref="BL472">bdRateExtend($G472:$G477,L472:L477,$AC472:$AC477,AH472:AH477)</f>
        <v>#VALUE!</v>
      </c>
      <c r="BM472" s="551" t="e">
        <f t="array" ref="BM472">bdRateExtend($G472:$G475,M472:M475,$AC472:$AC475,AI472:AI475)</f>
        <v>#VALUE!</v>
      </c>
      <c r="BN472" s="551" t="e">
        <f t="array" ref="BN472">bdRateExtend($G472:$G477,M472:M477,$AC472:$AC477,AI472:AI477)</f>
        <v>#VALUE!</v>
      </c>
      <c r="BO472" s="548" t="e">
        <f t="array" ref="BO472">bdRateExtend($G472:$G475,N472:N475,$AC472:$AC475,AJ472:AJ475,"None", FALSE,1)</f>
        <v>#VALUE!</v>
      </c>
      <c r="BP472" s="585" t="e">
        <f t="array" ref="BP472">bdRateExtend($G472:$G477,N472:N477,$AC472:$AC477,AJ472:AJ477,"None", FALSE,1)</f>
        <v>#VALUE!</v>
      </c>
      <c r="BQ472" s="548" t="e">
        <f t="array" ref="BQ472">bdRateExtend($G472:$G475,O472:O475,$AC472:$AC475,AK472:AK475,"None", FALSE,1)</f>
        <v>#VALUE!</v>
      </c>
      <c r="BR472" s="585" t="e">
        <f t="array" ref="BR472">bdRateExtend($G472:$G477,O472:O477,$AC472:$AC477,AK472:AK477,"None", FALSE,1)</f>
        <v>#VALUE!</v>
      </c>
      <c r="BS472" s="551" t="e">
        <f t="array" ref="BS472">bdRateExtend($G472:$G475,P472:P475,$AC472:$AC475,AL472:AL475)</f>
        <v>#VALUE!</v>
      </c>
      <c r="BT472" s="551" t="e">
        <f t="array" ref="BT472">bdRateExtend($G472:$G477,P472:P477,$AC472:$AC477,AL472:AL477)</f>
        <v>#VALUE!</v>
      </c>
      <c r="BU472" s="551" t="e">
        <f t="array" ref="BU472">bdRateExtend($G472:$G475,Q472:Q475,$AC472:$AC475,AM472:AM475)</f>
        <v>#VALUE!</v>
      </c>
      <c r="BV472" s="551" t="e">
        <f t="array" ref="BV472">bdRateExtend($G472:$G477,Q472:Q477,$AC472:$AC477,AM472:AM477)</f>
        <v>#VALUE!</v>
      </c>
      <c r="BW472" s="551" t="e">
        <f t="array" ref="BW472">bdRateExtend($G472:$G475,R472:R475,$AC472:$AC475,AN472:AN475)</f>
        <v>#VALUE!</v>
      </c>
      <c r="BX472" s="551" t="e">
        <f t="array" ref="BX472">bdRateExtend($G472:$G477,R472:R477,$AC472:$AC477,AN472:AN477)</f>
        <v>#VALUE!</v>
      </c>
      <c r="BY472" s="551" t="e">
        <f t="array" ref="BY472">bdRateExtend($G472:$G477,S472:S477,$AC472:$AC477,AO472:AO477)</f>
        <v>#VALUE!</v>
      </c>
      <c r="BZ472" s="555" t="e">
        <f t="array" ref="BZ472">bdRateExtend($G472:$G477,T472:T477,$AC472:$AC477,AP472:AP477)</f>
        <v>#VALUE!</v>
      </c>
      <c r="CA472" s="555" t="e">
        <f t="array" ref="CA472">bdRateExtend($G472:$G477,U472:U477,$AC472:$AC477,AQ472:AQ477)</f>
        <v>#VALUE!</v>
      </c>
      <c r="CB472" s="575" t="e">
        <f>(Summary!$C$108*BX472+Summary!$C$109*BY472+Summary!$C$110*BZ472)/Summary!$C$111</f>
        <v>#VALUE!</v>
      </c>
      <c r="CC472" s="561" t="e">
        <f t="array" ref="CC472">bdCAMBIExtend($G472:$G475,V472:V475,$AC472:$AC475,AR472:AR475)</f>
        <v>#VALUE!</v>
      </c>
      <c r="CD472" s="561" t="e">
        <f t="array" ref="CD472">bdCAMBIExtend($G472:$G477,V472:V477,$AC472:$AC477,AR472:AR477)</f>
        <v>#VALUE!</v>
      </c>
      <c r="CE472" s="547">
        <f t="array" ref="CE472">testVMAFRange($G472:$G475,N472:N475,$AC472:$AC475,AJ472:AJ475)</f>
        <v>0</v>
      </c>
      <c r="CF472" s="543">
        <f t="array" ref="CF472">testVMAFRange($G472:$G477,N472:N477,$AC472:$AC477,AJ472:AJ477)</f>
        <v>0</v>
      </c>
      <c r="CG472" s="547">
        <f t="array" ref="CG472">testVMAFRange($G472:$G475,O472:O475,$AC472:$AC475,AK472:AK475)</f>
        <v>0</v>
      </c>
      <c r="CH472" s="543">
        <f t="array" ref="CH472">testVMAFRange($G472:$G477,O472:O477,$AC472:$AC477,AK472:AK477)</f>
        <v>0</v>
      </c>
    </row>
    <row r="473" spans="1:86" ht="17" hidden="1" customHeight="1" x14ac:dyDescent="0.2">
      <c r="A473" s="552"/>
      <c r="B473" s="566"/>
      <c r="C473" s="485"/>
      <c r="D473" s="590"/>
      <c r="E473" s="558"/>
      <c r="F473" s="239">
        <v>110</v>
      </c>
      <c r="G473" s="294">
        <f>'Anchor-AI'!L471</f>
        <v>0</v>
      </c>
      <c r="H473" s="295">
        <f>'Anchor-AI'!M471</f>
        <v>0</v>
      </c>
      <c r="I473" s="295">
        <f>'Anchor-AI'!N471</f>
        <v>0</v>
      </c>
      <c r="J473" s="295">
        <f>'Anchor-AI'!O471</f>
        <v>0</v>
      </c>
      <c r="K473" s="295">
        <f>(Summary!$C$63*H473+Summary!$C$64*I473+Summary!$C$65*J473)/Summary!$C$66</f>
        <v>0</v>
      </c>
      <c r="L473" s="295">
        <f>'Anchor-AI'!P471</f>
        <v>0</v>
      </c>
      <c r="M473" s="295">
        <f>'Anchor-AI'!Q471</f>
        <v>0</v>
      </c>
      <c r="N473" s="295">
        <f>'Anchor-AI'!R471</f>
        <v>0</v>
      </c>
      <c r="O473" s="295">
        <f>'Anchor-AI'!S471</f>
        <v>0</v>
      </c>
      <c r="P473" s="295">
        <f>'Anchor-AI'!T471</f>
        <v>0</v>
      </c>
      <c r="Q473" s="295">
        <f>'Anchor-AI'!U471</f>
        <v>0</v>
      </c>
      <c r="R473" s="295">
        <f>'Anchor-AI'!V471</f>
        <v>0</v>
      </c>
      <c r="S473" s="295">
        <f>'Anchor-AI'!W471</f>
        <v>0</v>
      </c>
      <c r="T473" s="295">
        <f>'Anchor-AI'!X471</f>
        <v>0</v>
      </c>
      <c r="U473" s="295">
        <f>10*LOG10(1/((Summary!$C$80/10^(R473/10)+Summary!$C$81/10^(S473/10)+Summary!$C$82/10^(T473/10))/Summary!$C$83))</f>
        <v>0</v>
      </c>
      <c r="V473" s="295">
        <f>'Anchor-AI'!Y471</f>
        <v>0</v>
      </c>
      <c r="W473" s="295">
        <f>'Anchor-AI'!Z471</f>
        <v>0</v>
      </c>
      <c r="X473" s="295">
        <f>'Anchor-AI'!AA471</f>
        <v>0</v>
      </c>
      <c r="Y473" s="357">
        <f>'Anchor-AI'!AB471</f>
        <v>0</v>
      </c>
      <c r="Z473" s="357">
        <f>'Anchor-AI'!AC471</f>
        <v>0</v>
      </c>
      <c r="AA473" s="296">
        <f t="shared" si="42"/>
        <v>0</v>
      </c>
      <c r="AC473" s="170">
        <f>'Test-AI'!L471</f>
        <v>0</v>
      </c>
      <c r="AD473" s="167">
        <f>'Test-AI'!M471</f>
        <v>0</v>
      </c>
      <c r="AE473" s="167">
        <f>'Test-AI'!N471</f>
        <v>0</v>
      </c>
      <c r="AF473" s="167">
        <f>'Test-AI'!O471</f>
        <v>0</v>
      </c>
      <c r="AG473" s="167">
        <f>(Summary!$C$63*AD473+Summary!$C$64*AE473+Summary!$C$65*AF473)/Summary!$C$66</f>
        <v>0</v>
      </c>
      <c r="AH473" s="167">
        <f>'Test-AI'!P471</f>
        <v>0</v>
      </c>
      <c r="AI473" s="167">
        <f>'Test-AI'!Q471</f>
        <v>0</v>
      </c>
      <c r="AJ473" s="167">
        <f>'Test-AI'!R471</f>
        <v>0</v>
      </c>
      <c r="AK473" s="167">
        <f>'Test-AI'!S471</f>
        <v>0</v>
      </c>
      <c r="AL473" s="167">
        <f>'Test-AI'!T471</f>
        <v>0</v>
      </c>
      <c r="AM473" s="167">
        <f>'Test-AI'!U471</f>
        <v>0</v>
      </c>
      <c r="AN473" s="167">
        <f>'Test-AI'!V471</f>
        <v>0</v>
      </c>
      <c r="AO473" s="167">
        <f>'Test-AI'!W471</f>
        <v>0</v>
      </c>
      <c r="AP473" s="167">
        <f>'Test-AI'!X471</f>
        <v>0</v>
      </c>
      <c r="AQ473" s="167">
        <f>10*LOG10(1/((Summary!$C$80/10^(AN473/10)+Summary!$C$81/10^(AO473/10)+Summary!$C$82/10^(AP473/10))/Summary!$C$83))</f>
        <v>0</v>
      </c>
      <c r="AR473" s="167">
        <f>'Test-AI'!Y471</f>
        <v>0</v>
      </c>
      <c r="AS473" s="167">
        <f>'Test-AI'!Z471</f>
        <v>0</v>
      </c>
      <c r="AT473" s="295">
        <f>'Test-AI'!AA471</f>
        <v>0</v>
      </c>
      <c r="AU473" s="357">
        <f>'Test-AI'!AB471</f>
        <v>0</v>
      </c>
      <c r="AV473" s="357">
        <f>'Test-AI'!AC471</f>
        <v>0</v>
      </c>
      <c r="AW473" s="296">
        <f t="shared" si="43"/>
        <v>0</v>
      </c>
      <c r="AX473" s="297" t="e">
        <f t="shared" si="44"/>
        <v>#DIV/0!</v>
      </c>
      <c r="AY473" s="298" t="e">
        <f t="shared" si="45"/>
        <v>#DIV/0!</v>
      </c>
      <c r="AZ473" s="297" t="e">
        <f t="shared" si="46"/>
        <v>#DIV/0!</v>
      </c>
      <c r="BA473" s="345" t="e">
        <f t="shared" si="47"/>
        <v>#DIV/0!</v>
      </c>
      <c r="BB473" s="75"/>
      <c r="BC473" s="75"/>
      <c r="BD473" s="565"/>
      <c r="BE473" s="550"/>
      <c r="BF473" s="552"/>
      <c r="BG473" s="552"/>
      <c r="BH473" s="552"/>
      <c r="BI473" s="552"/>
      <c r="BJ473" s="552"/>
      <c r="BK473" s="553"/>
      <c r="BL473" s="552"/>
      <c r="BM473" s="553"/>
      <c r="BN473" s="552"/>
      <c r="BO473" s="546"/>
      <c r="BP473" s="541"/>
      <c r="BQ473" s="546"/>
      <c r="BR473" s="541"/>
      <c r="BS473" s="553"/>
      <c r="BT473" s="552"/>
      <c r="BU473" s="553"/>
      <c r="BV473" s="552"/>
      <c r="BW473" s="553"/>
      <c r="BX473" s="552"/>
      <c r="BY473" s="552"/>
      <c r="BZ473" s="541"/>
      <c r="CA473" s="541"/>
      <c r="CB473" s="552"/>
      <c r="CC473" s="553"/>
      <c r="CD473" s="552"/>
      <c r="CE473" s="546"/>
      <c r="CF473" s="541"/>
      <c r="CG473" s="546"/>
      <c r="CH473" s="541"/>
    </row>
    <row r="474" spans="1:86" ht="17" hidden="1" customHeight="1" x14ac:dyDescent="0.2">
      <c r="A474" s="552"/>
      <c r="B474" s="566"/>
      <c r="C474" s="485"/>
      <c r="D474" s="590"/>
      <c r="E474" s="558"/>
      <c r="F474" s="239">
        <v>135</v>
      </c>
      <c r="G474" s="294">
        <f>'Anchor-AI'!L472</f>
        <v>0</v>
      </c>
      <c r="H474" s="295">
        <f>'Anchor-AI'!M472</f>
        <v>0</v>
      </c>
      <c r="I474" s="295">
        <f>'Anchor-AI'!N472</f>
        <v>0</v>
      </c>
      <c r="J474" s="295">
        <f>'Anchor-AI'!O472</f>
        <v>0</v>
      </c>
      <c r="K474" s="295">
        <f>(Summary!$C$63*H474+Summary!$C$64*I474+Summary!$C$65*J474)/Summary!$C$66</f>
        <v>0</v>
      </c>
      <c r="L474" s="295">
        <f>'Anchor-AI'!P472</f>
        <v>0</v>
      </c>
      <c r="M474" s="295">
        <f>'Anchor-AI'!Q472</f>
        <v>0</v>
      </c>
      <c r="N474" s="295">
        <f>'Anchor-AI'!R472</f>
        <v>0</v>
      </c>
      <c r="O474" s="295">
        <f>'Anchor-AI'!S472</f>
        <v>0</v>
      </c>
      <c r="P474" s="295">
        <f>'Anchor-AI'!T472</f>
        <v>0</v>
      </c>
      <c r="Q474" s="295">
        <f>'Anchor-AI'!U472</f>
        <v>0</v>
      </c>
      <c r="R474" s="295">
        <f>'Anchor-AI'!V472</f>
        <v>0</v>
      </c>
      <c r="S474" s="295">
        <f>'Anchor-AI'!W472</f>
        <v>0</v>
      </c>
      <c r="T474" s="295">
        <f>'Anchor-AI'!X472</f>
        <v>0</v>
      </c>
      <c r="U474" s="295">
        <f>10*LOG10(1/((Summary!$C$80/10^(R474/10)+Summary!$C$81/10^(S474/10)+Summary!$C$82/10^(T474/10))/Summary!$C$83))</f>
        <v>0</v>
      </c>
      <c r="V474" s="295">
        <f>'Anchor-AI'!Y472</f>
        <v>0</v>
      </c>
      <c r="W474" s="295">
        <f>'Anchor-AI'!Z472</f>
        <v>0</v>
      </c>
      <c r="X474" s="295">
        <f>'Anchor-AI'!AA472</f>
        <v>0</v>
      </c>
      <c r="Y474" s="357">
        <f>'Anchor-AI'!AB472</f>
        <v>0</v>
      </c>
      <c r="Z474" s="357">
        <f>'Anchor-AI'!AC472</f>
        <v>0</v>
      </c>
      <c r="AA474" s="296">
        <f t="shared" si="42"/>
        <v>0</v>
      </c>
      <c r="AC474" s="170">
        <f>'Test-AI'!L472</f>
        <v>0</v>
      </c>
      <c r="AD474" s="167">
        <f>'Test-AI'!M472</f>
        <v>0</v>
      </c>
      <c r="AE474" s="167">
        <f>'Test-AI'!N472</f>
        <v>0</v>
      </c>
      <c r="AF474" s="167">
        <f>'Test-AI'!O472</f>
        <v>0</v>
      </c>
      <c r="AG474" s="167">
        <f>(Summary!$C$63*AD474+Summary!$C$64*AE474+Summary!$C$65*AF474)/Summary!$C$66</f>
        <v>0</v>
      </c>
      <c r="AH474" s="167">
        <f>'Test-AI'!P472</f>
        <v>0</v>
      </c>
      <c r="AI474" s="167">
        <f>'Test-AI'!Q472</f>
        <v>0</v>
      </c>
      <c r="AJ474" s="167">
        <f>'Test-AI'!R472</f>
        <v>0</v>
      </c>
      <c r="AK474" s="167">
        <f>'Test-AI'!S472</f>
        <v>0</v>
      </c>
      <c r="AL474" s="167">
        <f>'Test-AI'!T472</f>
        <v>0</v>
      </c>
      <c r="AM474" s="167">
        <f>'Test-AI'!U472</f>
        <v>0</v>
      </c>
      <c r="AN474" s="167">
        <f>'Test-AI'!V472</f>
        <v>0</v>
      </c>
      <c r="AO474" s="167">
        <f>'Test-AI'!W472</f>
        <v>0</v>
      </c>
      <c r="AP474" s="167">
        <f>'Test-AI'!X472</f>
        <v>0</v>
      </c>
      <c r="AQ474" s="167">
        <f>10*LOG10(1/((Summary!$C$80/10^(AN474/10)+Summary!$C$81/10^(AO474/10)+Summary!$C$82/10^(AP474/10))/Summary!$C$83))</f>
        <v>0</v>
      </c>
      <c r="AR474" s="167">
        <f>'Test-AI'!Y472</f>
        <v>0</v>
      </c>
      <c r="AS474" s="167">
        <f>'Test-AI'!Z472</f>
        <v>0</v>
      </c>
      <c r="AT474" s="295">
        <f>'Test-AI'!AA472</f>
        <v>0</v>
      </c>
      <c r="AU474" s="357">
        <f>'Test-AI'!AB472</f>
        <v>0</v>
      </c>
      <c r="AV474" s="357">
        <f>'Test-AI'!AC472</f>
        <v>0</v>
      </c>
      <c r="AW474" s="296">
        <f t="shared" si="43"/>
        <v>0</v>
      </c>
      <c r="AX474" s="297" t="e">
        <f t="shared" si="44"/>
        <v>#DIV/0!</v>
      </c>
      <c r="AY474" s="298" t="e">
        <f t="shared" si="45"/>
        <v>#DIV/0!</v>
      </c>
      <c r="AZ474" s="297" t="e">
        <f t="shared" si="46"/>
        <v>#DIV/0!</v>
      </c>
      <c r="BA474" s="345" t="e">
        <f t="shared" si="47"/>
        <v>#DIV/0!</v>
      </c>
      <c r="BB474" s="75"/>
      <c r="BC474" s="75"/>
      <c r="BD474" s="573" t="s">
        <v>147</v>
      </c>
      <c r="BE474" s="549" t="e">
        <f t="array" ref="BE474">bdRateExtend($G473:$G476,H473:H476,$AC473:$AC476,AD473:AD476)</f>
        <v>#VALUE!</v>
      </c>
      <c r="BF474" s="552"/>
      <c r="BG474" s="552"/>
      <c r="BH474" s="552"/>
      <c r="BI474" s="552"/>
      <c r="BJ474" s="552"/>
      <c r="BK474" s="551" t="e">
        <f t="array" ref="BK474">bdRateExtend($G473:$G476,L473:L476,$AC473:$AC476,AH473:AH476)</f>
        <v>#VALUE!</v>
      </c>
      <c r="BL474" s="552"/>
      <c r="BM474" s="551" t="e">
        <f t="array" ref="BM474">bdRateExtend($G473:$G476,M473:M476,$AC473:$AC476,AI473:AI476)</f>
        <v>#VALUE!</v>
      </c>
      <c r="BN474" s="552"/>
      <c r="BO474" s="545" t="e">
        <f t="array" ref="BO474">bdRateExtend($G473:$G476,N473:N476,$AC473:$AC476,AJ473:AJ476,"None", FALSE,1)</f>
        <v>#VALUE!</v>
      </c>
      <c r="BP474" s="541"/>
      <c r="BQ474" s="545" t="e">
        <f t="array" ref="BQ474">bdRateExtend($G473:$G476,O473:O476,$AC473:$AC476,AK473:AK476,"None", FALSE,1)</f>
        <v>#VALUE!</v>
      </c>
      <c r="BR474" s="541"/>
      <c r="BS474" s="551" t="e">
        <f t="array" ref="BS474">bdRateExtend($G473:$G476,P473:P476,$AC473:$AC476,AL473:AL476)</f>
        <v>#VALUE!</v>
      </c>
      <c r="BT474" s="552"/>
      <c r="BU474" s="551" t="e">
        <f t="array" ref="BU474">bdRateExtend($G473:$G476,Q473:Q476,$AC473:$AC476,AM473:AM476)</f>
        <v>#VALUE!</v>
      </c>
      <c r="BV474" s="552"/>
      <c r="BW474" s="551" t="e">
        <f t="array" ref="BW474">bdRateExtend($G473:$G476,R473:R476,$AC473:$AC476,AN473:AN476)</f>
        <v>#VALUE!</v>
      </c>
      <c r="BX474" s="552"/>
      <c r="BY474" s="552"/>
      <c r="BZ474" s="541"/>
      <c r="CA474" s="541"/>
      <c r="CB474" s="552"/>
      <c r="CC474" s="561" t="e">
        <f t="array" ref="CC474">bdCAMBIExtend($G473:$G476,V473:V476,$AC473:$AC476,AR473:AR476)</f>
        <v>#VALUE!</v>
      </c>
      <c r="CD474" s="552"/>
      <c r="CE474" s="554">
        <f t="array" ref="CE474">testVMAFRange($G473:$G476,N473:N476,$AC473:$AC476,AJ473:AJ476)</f>
        <v>0</v>
      </c>
      <c r="CF474" s="541"/>
      <c r="CG474" s="554">
        <f t="array" ref="CG474">testVMAFRange($G473:$G476,O473:O476,$AC473:$AC476,AK473:AK476)</f>
        <v>0</v>
      </c>
      <c r="CH474" s="541"/>
    </row>
    <row r="475" spans="1:86" ht="17" hidden="1" customHeight="1" x14ac:dyDescent="0.2">
      <c r="A475" s="552"/>
      <c r="B475" s="566"/>
      <c r="C475" s="485"/>
      <c r="D475" s="590"/>
      <c r="E475" s="558"/>
      <c r="F475" s="239">
        <v>160</v>
      </c>
      <c r="G475" s="294">
        <f>'Anchor-AI'!L473</f>
        <v>0</v>
      </c>
      <c r="H475" s="295">
        <f>'Anchor-AI'!M473</f>
        <v>0</v>
      </c>
      <c r="I475" s="295">
        <f>'Anchor-AI'!N473</f>
        <v>0</v>
      </c>
      <c r="J475" s="295">
        <f>'Anchor-AI'!O473</f>
        <v>0</v>
      </c>
      <c r="K475" s="295">
        <f>(Summary!$C$63*H475+Summary!$C$64*I475+Summary!$C$65*J475)/Summary!$C$66</f>
        <v>0</v>
      </c>
      <c r="L475" s="295">
        <f>'Anchor-AI'!P473</f>
        <v>0</v>
      </c>
      <c r="M475" s="295">
        <f>'Anchor-AI'!Q473</f>
        <v>0</v>
      </c>
      <c r="N475" s="295">
        <f>'Anchor-AI'!R473</f>
        <v>0</v>
      </c>
      <c r="O475" s="295">
        <f>'Anchor-AI'!S473</f>
        <v>0</v>
      </c>
      <c r="P475" s="295">
        <f>'Anchor-AI'!T473</f>
        <v>0</v>
      </c>
      <c r="Q475" s="295">
        <f>'Anchor-AI'!U473</f>
        <v>0</v>
      </c>
      <c r="R475" s="295">
        <f>'Anchor-AI'!V473</f>
        <v>0</v>
      </c>
      <c r="S475" s="295">
        <f>'Anchor-AI'!W473</f>
        <v>0</v>
      </c>
      <c r="T475" s="295">
        <f>'Anchor-AI'!X473</f>
        <v>0</v>
      </c>
      <c r="U475" s="295">
        <f>10*LOG10(1/((Summary!$C$80/10^(R475/10)+Summary!$C$81/10^(S475/10)+Summary!$C$82/10^(T475/10))/Summary!$C$83))</f>
        <v>0</v>
      </c>
      <c r="V475" s="295">
        <f>'Anchor-AI'!Y473</f>
        <v>0</v>
      </c>
      <c r="W475" s="295">
        <f>'Anchor-AI'!Z473</f>
        <v>0</v>
      </c>
      <c r="X475" s="295">
        <f>'Anchor-AI'!AA473</f>
        <v>0</v>
      </c>
      <c r="Y475" s="357">
        <f>'Anchor-AI'!AB473</f>
        <v>0</v>
      </c>
      <c r="Z475" s="357">
        <f>'Anchor-AI'!AC473</f>
        <v>0</v>
      </c>
      <c r="AA475" s="296">
        <f t="shared" si="42"/>
        <v>0</v>
      </c>
      <c r="AC475" s="170">
        <f>'Test-AI'!L473</f>
        <v>0</v>
      </c>
      <c r="AD475" s="167">
        <f>'Test-AI'!M473</f>
        <v>0</v>
      </c>
      <c r="AE475" s="167">
        <f>'Test-AI'!N473</f>
        <v>0</v>
      </c>
      <c r="AF475" s="167">
        <f>'Test-AI'!O473</f>
        <v>0</v>
      </c>
      <c r="AG475" s="167">
        <f>(Summary!$C$63*AD475+Summary!$C$64*AE475+Summary!$C$65*AF475)/Summary!$C$66</f>
        <v>0</v>
      </c>
      <c r="AH475" s="167">
        <f>'Test-AI'!P473</f>
        <v>0</v>
      </c>
      <c r="AI475" s="167">
        <f>'Test-AI'!Q473</f>
        <v>0</v>
      </c>
      <c r="AJ475" s="167">
        <f>'Test-AI'!R473</f>
        <v>0</v>
      </c>
      <c r="AK475" s="167">
        <f>'Test-AI'!S473</f>
        <v>0</v>
      </c>
      <c r="AL475" s="167">
        <f>'Test-AI'!T473</f>
        <v>0</v>
      </c>
      <c r="AM475" s="167">
        <f>'Test-AI'!U473</f>
        <v>0</v>
      </c>
      <c r="AN475" s="167">
        <f>'Test-AI'!V473</f>
        <v>0</v>
      </c>
      <c r="AO475" s="167">
        <f>'Test-AI'!W473</f>
        <v>0</v>
      </c>
      <c r="AP475" s="167">
        <f>'Test-AI'!X473</f>
        <v>0</v>
      </c>
      <c r="AQ475" s="167">
        <f>10*LOG10(1/((Summary!$C$80/10^(AN475/10)+Summary!$C$81/10^(AO475/10)+Summary!$C$82/10^(AP475/10))/Summary!$C$83))</f>
        <v>0</v>
      </c>
      <c r="AR475" s="167">
        <f>'Test-AI'!Y473</f>
        <v>0</v>
      </c>
      <c r="AS475" s="167">
        <f>'Test-AI'!Z473</f>
        <v>0</v>
      </c>
      <c r="AT475" s="295">
        <f>'Test-AI'!AA473</f>
        <v>0</v>
      </c>
      <c r="AU475" s="357">
        <f>'Test-AI'!AB473</f>
        <v>0</v>
      </c>
      <c r="AV475" s="357">
        <f>'Test-AI'!AC473</f>
        <v>0</v>
      </c>
      <c r="AW475" s="296">
        <f t="shared" si="43"/>
        <v>0</v>
      </c>
      <c r="AX475" s="297" t="e">
        <f t="shared" si="44"/>
        <v>#DIV/0!</v>
      </c>
      <c r="AY475" s="298" t="e">
        <f t="shared" si="45"/>
        <v>#DIV/0!</v>
      </c>
      <c r="AZ475" s="297" t="e">
        <f t="shared" si="46"/>
        <v>#DIV/0!</v>
      </c>
      <c r="BA475" s="345" t="e">
        <f t="shared" si="47"/>
        <v>#DIV/0!</v>
      </c>
      <c r="BB475" s="75"/>
      <c r="BC475" s="75"/>
      <c r="BD475" s="565"/>
      <c r="BE475" s="550"/>
      <c r="BF475" s="552"/>
      <c r="BG475" s="552"/>
      <c r="BH475" s="552"/>
      <c r="BI475" s="552"/>
      <c r="BJ475" s="552"/>
      <c r="BK475" s="553"/>
      <c r="BL475" s="552"/>
      <c r="BM475" s="553"/>
      <c r="BN475" s="552"/>
      <c r="BO475" s="546"/>
      <c r="BP475" s="541"/>
      <c r="BQ475" s="546"/>
      <c r="BR475" s="541"/>
      <c r="BS475" s="553"/>
      <c r="BT475" s="552"/>
      <c r="BU475" s="553"/>
      <c r="BV475" s="552"/>
      <c r="BW475" s="553"/>
      <c r="BX475" s="552"/>
      <c r="BY475" s="552"/>
      <c r="BZ475" s="541"/>
      <c r="CA475" s="541"/>
      <c r="CB475" s="552"/>
      <c r="CC475" s="553"/>
      <c r="CD475" s="552"/>
      <c r="CE475" s="546"/>
      <c r="CF475" s="541"/>
      <c r="CG475" s="546"/>
      <c r="CH475" s="541"/>
    </row>
    <row r="476" spans="1:86" ht="17" hidden="1" customHeight="1" thickBot="1" x14ac:dyDescent="0.25">
      <c r="A476" s="552"/>
      <c r="B476" s="566"/>
      <c r="C476" s="485"/>
      <c r="D476" s="590"/>
      <c r="E476" s="558"/>
      <c r="F476" s="239">
        <v>185</v>
      </c>
      <c r="G476" s="294">
        <f>'Anchor-AI'!L474</f>
        <v>0</v>
      </c>
      <c r="H476" s="295">
        <f>'Anchor-AI'!M474</f>
        <v>0</v>
      </c>
      <c r="I476" s="295">
        <f>'Anchor-AI'!N474</f>
        <v>0</v>
      </c>
      <c r="J476" s="295">
        <f>'Anchor-AI'!O474</f>
        <v>0</v>
      </c>
      <c r="K476" s="295">
        <f>(Summary!$C$63*H476+Summary!$C$64*I476+Summary!$C$65*J476)/Summary!$C$66</f>
        <v>0</v>
      </c>
      <c r="L476" s="295">
        <f>'Anchor-AI'!P474</f>
        <v>0</v>
      </c>
      <c r="M476" s="295">
        <f>'Anchor-AI'!Q474</f>
        <v>0</v>
      </c>
      <c r="N476" s="295">
        <f>'Anchor-AI'!R474</f>
        <v>0</v>
      </c>
      <c r="O476" s="295">
        <f>'Anchor-AI'!S474</f>
        <v>0</v>
      </c>
      <c r="P476" s="295">
        <f>'Anchor-AI'!T474</f>
        <v>0</v>
      </c>
      <c r="Q476" s="295">
        <f>'Anchor-AI'!U474</f>
        <v>0</v>
      </c>
      <c r="R476" s="295">
        <f>'Anchor-AI'!V474</f>
        <v>0</v>
      </c>
      <c r="S476" s="295">
        <f>'Anchor-AI'!W474</f>
        <v>0</v>
      </c>
      <c r="T476" s="295">
        <f>'Anchor-AI'!X474</f>
        <v>0</v>
      </c>
      <c r="U476" s="295">
        <f>10*LOG10(1/((Summary!$C$80/10^(R476/10)+Summary!$C$81/10^(S476/10)+Summary!$C$82/10^(T476/10))/Summary!$C$83))</f>
        <v>0</v>
      </c>
      <c r="V476" s="295">
        <f>'Anchor-AI'!Y474</f>
        <v>0</v>
      </c>
      <c r="W476" s="295">
        <f>'Anchor-AI'!Z474</f>
        <v>0</v>
      </c>
      <c r="X476" s="295">
        <f>'Anchor-AI'!AA474</f>
        <v>0</v>
      </c>
      <c r="Y476" s="357">
        <f>'Anchor-AI'!AB474</f>
        <v>0</v>
      </c>
      <c r="Z476" s="357">
        <f>'Anchor-AI'!AC474</f>
        <v>0</v>
      </c>
      <c r="AA476" s="296">
        <f t="shared" si="42"/>
        <v>0</v>
      </c>
      <c r="AC476" s="170">
        <f>'Test-AI'!L474</f>
        <v>0</v>
      </c>
      <c r="AD476" s="167">
        <f>'Test-AI'!M474</f>
        <v>0</v>
      </c>
      <c r="AE476" s="167">
        <f>'Test-AI'!N474</f>
        <v>0</v>
      </c>
      <c r="AF476" s="167">
        <f>'Test-AI'!O474</f>
        <v>0</v>
      </c>
      <c r="AG476" s="167">
        <f>(Summary!$C$63*AD476+Summary!$C$64*AE476+Summary!$C$65*AF476)/Summary!$C$66</f>
        <v>0</v>
      </c>
      <c r="AH476" s="167">
        <f>'Test-AI'!P474</f>
        <v>0</v>
      </c>
      <c r="AI476" s="167">
        <f>'Test-AI'!Q474</f>
        <v>0</v>
      </c>
      <c r="AJ476" s="167">
        <f>'Test-AI'!R474</f>
        <v>0</v>
      </c>
      <c r="AK476" s="167">
        <f>'Test-AI'!S474</f>
        <v>0</v>
      </c>
      <c r="AL476" s="167">
        <f>'Test-AI'!T474</f>
        <v>0</v>
      </c>
      <c r="AM476" s="167">
        <f>'Test-AI'!U474</f>
        <v>0</v>
      </c>
      <c r="AN476" s="167">
        <f>'Test-AI'!V474</f>
        <v>0</v>
      </c>
      <c r="AO476" s="167">
        <f>'Test-AI'!W474</f>
        <v>0</v>
      </c>
      <c r="AP476" s="167">
        <f>'Test-AI'!X474</f>
        <v>0</v>
      </c>
      <c r="AQ476" s="167">
        <f>10*LOG10(1/((Summary!$C$80/10^(AN476/10)+Summary!$C$81/10^(AO476/10)+Summary!$C$82/10^(AP476/10))/Summary!$C$83))</f>
        <v>0</v>
      </c>
      <c r="AR476" s="167">
        <f>'Test-AI'!Y474</f>
        <v>0</v>
      </c>
      <c r="AS476" s="167">
        <f>'Test-AI'!Z474</f>
        <v>0</v>
      </c>
      <c r="AT476" s="295">
        <f>'Test-AI'!AA474</f>
        <v>0</v>
      </c>
      <c r="AU476" s="357">
        <f>'Test-AI'!AB474</f>
        <v>0</v>
      </c>
      <c r="AV476" s="357">
        <f>'Test-AI'!AC474</f>
        <v>0</v>
      </c>
      <c r="AW476" s="296">
        <f t="shared" si="43"/>
        <v>0</v>
      </c>
      <c r="AX476" s="297" t="e">
        <f t="shared" si="44"/>
        <v>#DIV/0!</v>
      </c>
      <c r="AY476" s="298" t="e">
        <f t="shared" si="45"/>
        <v>#DIV/0!</v>
      </c>
      <c r="AZ476" s="297" t="e">
        <f t="shared" si="46"/>
        <v>#DIV/0!</v>
      </c>
      <c r="BA476" s="345" t="e">
        <f t="shared" si="47"/>
        <v>#DIV/0!</v>
      </c>
      <c r="BB476" s="75"/>
      <c r="BC476" s="75"/>
      <c r="BD476" s="574" t="s">
        <v>46</v>
      </c>
      <c r="BE476" s="549" t="e">
        <f t="array" ref="BE476">bdRateExtend($G474:$G477,H474:H477,$AC474:$AC477,AD474:AD477)</f>
        <v>#VALUE!</v>
      </c>
      <c r="BF476" s="552"/>
      <c r="BG476" s="552"/>
      <c r="BH476" s="552"/>
      <c r="BI476" s="552"/>
      <c r="BJ476" s="552"/>
      <c r="BK476" s="551" t="e">
        <f t="array" ref="BK476">bdRateExtend($G474:$G477,L474:L477,$AC474:$AC477,AH474:AH477)</f>
        <v>#VALUE!</v>
      </c>
      <c r="BL476" s="552"/>
      <c r="BM476" s="551" t="e">
        <f t="array" ref="BM476">bdRateExtend($G474:$G477,M474:M477,$AC474:$AC477,AI474:AI477)</f>
        <v>#VALUE!</v>
      </c>
      <c r="BN476" s="552"/>
      <c r="BO476" s="545" t="e">
        <f t="array" ref="BO476">bdRateExtend($G474:$G477,N474:N477,$AC474:$AC477,AJ474:AJ477,"None", FALSE,1)</f>
        <v>#VALUE!</v>
      </c>
      <c r="BP476" s="541"/>
      <c r="BQ476" s="545" t="e">
        <f t="array" ref="BQ476">bdRateExtend($G474:$G477,O474:O477,$AC474:$AC477,AK474:AK477,"None", FALSE,1)</f>
        <v>#VALUE!</v>
      </c>
      <c r="BR476" s="541"/>
      <c r="BS476" s="551" t="e">
        <f t="array" ref="BS476">bdRateExtend($G474:$G477,P474:P477,$AC474:$AC477,AL474:AL477)</f>
        <v>#VALUE!</v>
      </c>
      <c r="BT476" s="552"/>
      <c r="BU476" s="551" t="e">
        <f t="array" ref="BU476">bdRateExtend($G474:$G477,Q474:Q477,$AC474:$AC477,AM474:AM477)</f>
        <v>#VALUE!</v>
      </c>
      <c r="BV476" s="552"/>
      <c r="BW476" s="551" t="e">
        <f t="array" ref="BW476">bdRateExtend($G474:$G477,R474:R477,$AC474:$AC477,AN474:AN477)</f>
        <v>#VALUE!</v>
      </c>
      <c r="BX476" s="552"/>
      <c r="BY476" s="552"/>
      <c r="BZ476" s="541"/>
      <c r="CA476" s="541"/>
      <c r="CB476" s="552"/>
      <c r="CC476" s="561" t="e">
        <f t="array" ref="CC476">bdCAMBIExtend($G474:$G477,V474:V477,$AC474:$AC477,AR474:AR477)</f>
        <v>#VALUE!</v>
      </c>
      <c r="CD476" s="552"/>
      <c r="CE476" s="554">
        <f t="array" ref="CE476">testVMAFRange($G474:$G477,N474:N477,$AC474:$AC477,AJ474:AJ477)</f>
        <v>0</v>
      </c>
      <c r="CF476" s="541"/>
      <c r="CG476" s="554">
        <f t="array" ref="CG476">testVMAFRange($G474:$G477,O474:O477,$AC474:$AC477,AK474:AK477)</f>
        <v>0</v>
      </c>
      <c r="CH476" s="541"/>
    </row>
    <row r="477" spans="1:86" ht="17" hidden="1" customHeight="1" thickBot="1" x14ac:dyDescent="0.25">
      <c r="A477" s="552"/>
      <c r="B477" s="571"/>
      <c r="C477" s="486"/>
      <c r="D477" s="602"/>
      <c r="E477" s="577"/>
      <c r="F477" s="240">
        <v>210</v>
      </c>
      <c r="G477" s="299">
        <f>'Anchor-AI'!L475</f>
        <v>0</v>
      </c>
      <c r="H477" s="300">
        <f>'Anchor-AI'!M475</f>
        <v>0</v>
      </c>
      <c r="I477" s="300">
        <f>'Anchor-AI'!N475</f>
        <v>0</v>
      </c>
      <c r="J477" s="300">
        <f>'Anchor-AI'!O475</f>
        <v>0</v>
      </c>
      <c r="K477" s="295">
        <f>(Summary!$C$63*H477+Summary!$C$64*I477+Summary!$C$65*J477)/Summary!$C$66</f>
        <v>0</v>
      </c>
      <c r="L477" s="300">
        <f>'Anchor-AI'!P475</f>
        <v>0</v>
      </c>
      <c r="M477" s="300">
        <f>'Anchor-AI'!Q475</f>
        <v>0</v>
      </c>
      <c r="N477" s="300">
        <f>'Anchor-AI'!R475</f>
        <v>0</v>
      </c>
      <c r="O477" s="300">
        <f>'Anchor-AI'!S475</f>
        <v>0</v>
      </c>
      <c r="P477" s="300">
        <f>'Anchor-AI'!T475</f>
        <v>0</v>
      </c>
      <c r="Q477" s="300">
        <f>'Anchor-AI'!U475</f>
        <v>0</v>
      </c>
      <c r="R477" s="300">
        <f>'Anchor-AI'!V475</f>
        <v>0</v>
      </c>
      <c r="S477" s="300">
        <f>'Anchor-AI'!W475</f>
        <v>0</v>
      </c>
      <c r="T477" s="300">
        <f>'Anchor-AI'!X475</f>
        <v>0</v>
      </c>
      <c r="U477" s="300">
        <f>10*LOG10(1/((Summary!$C$80/10^(R477/10)+Summary!$C$81/10^(S477/10)+Summary!$C$82/10^(T477/10))/Summary!$C$83))</f>
        <v>0</v>
      </c>
      <c r="V477" s="300">
        <f>'Anchor-AI'!Y475</f>
        <v>0</v>
      </c>
      <c r="W477" s="300">
        <f>'Anchor-AI'!Z475</f>
        <v>0</v>
      </c>
      <c r="X477" s="300">
        <f>'Anchor-AI'!AA475</f>
        <v>0</v>
      </c>
      <c r="Y477" s="357">
        <f>'Anchor-AI'!AB475</f>
        <v>0</v>
      </c>
      <c r="Z477" s="357">
        <f>'Anchor-AI'!AC475</f>
        <v>0</v>
      </c>
      <c r="AA477" s="301">
        <f t="shared" si="42"/>
        <v>0</v>
      </c>
      <c r="AB477" s="76"/>
      <c r="AC477" s="171">
        <f>'Test-AI'!L475</f>
        <v>0</v>
      </c>
      <c r="AD477" s="168">
        <f>'Test-AI'!M475</f>
        <v>0</v>
      </c>
      <c r="AE477" s="168">
        <f>'Test-AI'!N475</f>
        <v>0</v>
      </c>
      <c r="AF477" s="168">
        <f>'Test-AI'!O475</f>
        <v>0</v>
      </c>
      <c r="AG477" s="168">
        <f>(Summary!$C$63*AD477+Summary!$C$64*AE477+Summary!$C$65*AF477)/Summary!$C$66</f>
        <v>0</v>
      </c>
      <c r="AH477" s="168">
        <f>'Test-AI'!P475</f>
        <v>0</v>
      </c>
      <c r="AI477" s="168">
        <f>'Test-AI'!Q475</f>
        <v>0</v>
      </c>
      <c r="AJ477" s="168">
        <f>'Test-AI'!R475</f>
        <v>0</v>
      </c>
      <c r="AK477" s="168">
        <f>'Test-AI'!S475</f>
        <v>0</v>
      </c>
      <c r="AL477" s="168">
        <f>'Test-AI'!T475</f>
        <v>0</v>
      </c>
      <c r="AM477" s="168">
        <f>'Test-AI'!U475</f>
        <v>0</v>
      </c>
      <c r="AN477" s="168">
        <f>'Test-AI'!V475</f>
        <v>0</v>
      </c>
      <c r="AO477" s="168">
        <f>'Test-AI'!W475</f>
        <v>0</v>
      </c>
      <c r="AP477" s="168">
        <f>'Test-AI'!X475</f>
        <v>0</v>
      </c>
      <c r="AQ477" s="168">
        <f>10*LOG10(1/((Summary!$C$80/10^(AN477/10)+Summary!$C$81/10^(AO477/10)+Summary!$C$82/10^(AP477/10))/Summary!$C$83))</f>
        <v>0</v>
      </c>
      <c r="AR477" s="168">
        <f>'Test-AI'!Y475</f>
        <v>0</v>
      </c>
      <c r="AS477" s="168">
        <f>'Test-AI'!Z475</f>
        <v>0</v>
      </c>
      <c r="AT477" s="300">
        <f>'Test-AI'!AA475</f>
        <v>0</v>
      </c>
      <c r="AU477" s="357">
        <f>'Test-AI'!AB475</f>
        <v>0</v>
      </c>
      <c r="AV477" s="357">
        <f>'Test-AI'!AC475</f>
        <v>0</v>
      </c>
      <c r="AW477" s="301">
        <f t="shared" si="43"/>
        <v>0</v>
      </c>
      <c r="AX477" s="302" t="e">
        <f t="shared" si="44"/>
        <v>#DIV/0!</v>
      </c>
      <c r="AY477" s="303" t="e">
        <f t="shared" si="45"/>
        <v>#DIV/0!</v>
      </c>
      <c r="AZ477" s="297" t="e">
        <f t="shared" si="46"/>
        <v>#DIV/0!</v>
      </c>
      <c r="BA477" s="345" t="e">
        <f t="shared" si="47"/>
        <v>#DIV/0!</v>
      </c>
      <c r="BB477" s="75"/>
      <c r="BC477" s="75"/>
      <c r="BD477" s="570"/>
      <c r="BE477" s="550"/>
      <c r="BF477" s="553"/>
      <c r="BG477" s="553"/>
      <c r="BH477" s="553"/>
      <c r="BI477" s="553"/>
      <c r="BJ477" s="553"/>
      <c r="BK477" s="553"/>
      <c r="BL477" s="553"/>
      <c r="BM477" s="553"/>
      <c r="BN477" s="553"/>
      <c r="BO477" s="546"/>
      <c r="BP477" s="544"/>
      <c r="BQ477" s="546"/>
      <c r="BR477" s="544"/>
      <c r="BS477" s="553"/>
      <c r="BT477" s="553"/>
      <c r="BU477" s="553"/>
      <c r="BV477" s="553"/>
      <c r="BW477" s="553"/>
      <c r="BX477" s="553"/>
      <c r="BY477" s="553"/>
      <c r="BZ477" s="544"/>
      <c r="CA477" s="544"/>
      <c r="CB477" s="553"/>
      <c r="CC477" s="553"/>
      <c r="CD477" s="553"/>
      <c r="CE477" s="546"/>
      <c r="CF477" s="544"/>
      <c r="CG477" s="546"/>
      <c r="CH477" s="544"/>
    </row>
    <row r="478" spans="1:86" ht="17" hidden="1" customHeight="1" thickBot="1" x14ac:dyDescent="0.25">
      <c r="A478" s="552"/>
      <c r="B478" s="595" t="s">
        <v>148</v>
      </c>
      <c r="C478" s="586" t="s">
        <v>112</v>
      </c>
      <c r="D478" s="589">
        <v>30</v>
      </c>
      <c r="E478" s="557">
        <v>8</v>
      </c>
      <c r="F478" s="238">
        <v>85</v>
      </c>
      <c r="G478" s="289">
        <f>'Anchor-AI'!L476</f>
        <v>0</v>
      </c>
      <c r="H478" s="290">
        <f>'Anchor-AI'!M476</f>
        <v>0</v>
      </c>
      <c r="I478" s="290">
        <f>'Anchor-AI'!N476</f>
        <v>0</v>
      </c>
      <c r="J478" s="290">
        <f>'Anchor-AI'!O476</f>
        <v>0</v>
      </c>
      <c r="K478" s="290">
        <f>(Summary!$C$63*H478+Summary!$C$64*I478+Summary!$C$65*J478)/Summary!$C$66</f>
        <v>0</v>
      </c>
      <c r="L478" s="290">
        <f>'Anchor-AI'!P476</f>
        <v>0</v>
      </c>
      <c r="M478" s="290">
        <f>'Anchor-AI'!Q476</f>
        <v>0</v>
      </c>
      <c r="N478" s="290">
        <f>'Anchor-AI'!R476</f>
        <v>0</v>
      </c>
      <c r="O478" s="290">
        <f>'Anchor-AI'!S476</f>
        <v>0</v>
      </c>
      <c r="P478" s="290">
        <f>'Anchor-AI'!T476</f>
        <v>0</v>
      </c>
      <c r="Q478" s="290">
        <f>'Anchor-AI'!U476</f>
        <v>0</v>
      </c>
      <c r="R478" s="290">
        <f>'Anchor-AI'!V476</f>
        <v>0</v>
      </c>
      <c r="S478" s="290">
        <f>'Anchor-AI'!W476</f>
        <v>0</v>
      </c>
      <c r="T478" s="290">
        <f>'Anchor-AI'!X476</f>
        <v>0</v>
      </c>
      <c r="U478" s="290">
        <f>10*LOG10(1/((Summary!$C$80/10^(R478/10)+Summary!$C$81/10^(S478/10)+Summary!$C$82/10^(T478/10))/Summary!$C$83))</f>
        <v>0</v>
      </c>
      <c r="V478" s="290">
        <f>'Anchor-AI'!Y476</f>
        <v>0</v>
      </c>
      <c r="W478" s="290">
        <f>'Anchor-AI'!Z476</f>
        <v>0</v>
      </c>
      <c r="X478" s="290">
        <f>'Anchor-AI'!AA476</f>
        <v>0</v>
      </c>
      <c r="Y478" s="360">
        <f>'Anchor-AI'!AB476</f>
        <v>0</v>
      </c>
      <c r="Z478" s="360">
        <f>'Anchor-AI'!AC476</f>
        <v>0</v>
      </c>
      <c r="AA478" s="291">
        <f t="shared" si="42"/>
        <v>0</v>
      </c>
      <c r="AC478" s="169">
        <f>'Test-AI'!L476</f>
        <v>0</v>
      </c>
      <c r="AD478" s="166">
        <f>'Test-AI'!M476</f>
        <v>0</v>
      </c>
      <c r="AE478" s="166">
        <f>'Test-AI'!N476</f>
        <v>0</v>
      </c>
      <c r="AF478" s="166">
        <f>'Test-AI'!O476</f>
        <v>0</v>
      </c>
      <c r="AG478" s="166">
        <f>(Summary!$C$63*AD478+Summary!$C$64*AE478+Summary!$C$65*AF478)/Summary!$C$66</f>
        <v>0</v>
      </c>
      <c r="AH478" s="166">
        <f>'Test-AI'!P476</f>
        <v>0</v>
      </c>
      <c r="AI478" s="166">
        <f>'Test-AI'!Q476</f>
        <v>0</v>
      </c>
      <c r="AJ478" s="166">
        <f>'Test-AI'!R476</f>
        <v>0</v>
      </c>
      <c r="AK478" s="166">
        <f>'Test-AI'!S476</f>
        <v>0</v>
      </c>
      <c r="AL478" s="166">
        <f>'Test-AI'!T476</f>
        <v>0</v>
      </c>
      <c r="AM478" s="166">
        <f>'Test-AI'!U476</f>
        <v>0</v>
      </c>
      <c r="AN478" s="166">
        <f>'Test-AI'!V476</f>
        <v>0</v>
      </c>
      <c r="AO478" s="166">
        <f>'Test-AI'!W476</f>
        <v>0</v>
      </c>
      <c r="AP478" s="166">
        <f>'Test-AI'!X476</f>
        <v>0</v>
      </c>
      <c r="AQ478" s="166">
        <f>10*LOG10(1/((Summary!$C$80/10^(AN478/10)+Summary!$C$81/10^(AO478/10)+Summary!$C$82/10^(AP478/10))/Summary!$C$83))</f>
        <v>0</v>
      </c>
      <c r="AR478" s="166">
        <f>'Test-AI'!Y476</f>
        <v>0</v>
      </c>
      <c r="AS478" s="166">
        <f>'Test-AI'!Z476</f>
        <v>0</v>
      </c>
      <c r="AT478" s="290">
        <f>'Test-AI'!AA476</f>
        <v>0</v>
      </c>
      <c r="AU478" s="356">
        <f>'Test-AI'!AB476</f>
        <v>0</v>
      </c>
      <c r="AV478" s="356">
        <f>'Test-AI'!AC476</f>
        <v>0</v>
      </c>
      <c r="AW478" s="291">
        <f t="shared" si="43"/>
        <v>0</v>
      </c>
      <c r="AX478" s="292" t="e">
        <f t="shared" si="44"/>
        <v>#DIV/0!</v>
      </c>
      <c r="AY478" s="293" t="e">
        <f t="shared" si="45"/>
        <v>#DIV/0!</v>
      </c>
      <c r="AZ478" s="292" t="e">
        <f t="shared" si="46"/>
        <v>#DIV/0!</v>
      </c>
      <c r="BA478" s="344" t="e">
        <f t="shared" si="47"/>
        <v>#DIV/0!</v>
      </c>
      <c r="BB478" s="75"/>
      <c r="BC478" s="75"/>
      <c r="BD478" s="572" t="s">
        <v>39</v>
      </c>
      <c r="BE478" s="549" t="e">
        <f t="array" ref="BE478">bdRateExtend($G478:$G481,H478:H481,$AC478:$AC481,AD478:AD481)</f>
        <v>#VALUE!</v>
      </c>
      <c r="BF478" s="551" t="e">
        <f t="array" ref="BF478">bdRateExtend($G478:$G483,H478:H483,$AC478:$AC483,AD478:AD483)</f>
        <v>#VALUE!</v>
      </c>
      <c r="BG478" s="551" t="e">
        <f t="array" ref="BG478">bdRateExtend($G478:$G483,I478:I483,$AC478:$AC483,AE478:AE483)</f>
        <v>#VALUE!</v>
      </c>
      <c r="BH478" s="551" t="e">
        <f t="array" ref="BH478">bdRateExtend($G478:$G483,J478:J483,$AC478:$AC483,AF478:AF483)</f>
        <v>#VALUE!</v>
      </c>
      <c r="BI478" s="551" t="e">
        <f t="array" ref="BI478">bdRateExtend($G478:$G483,K478:K483,$AC478:$AC483,AG478:AG483)</f>
        <v>#VALUE!</v>
      </c>
      <c r="BJ478" s="575" t="e">
        <f>(Summary!$C$94*BF478+Summary!$C$95*BG478+Summary!$C$96*BH478)/Summary!$C$97</f>
        <v>#VALUE!</v>
      </c>
      <c r="BK478" s="551" t="e">
        <f t="array" ref="BK478">bdRateExtend($G478:$G481,L478:L481,$AC478:$AC481,AH478:AH481)</f>
        <v>#VALUE!</v>
      </c>
      <c r="BL478" s="551" t="e">
        <f t="array" ref="BL478">bdRateExtend($G478:$G483,L478:L483,$AC478:$AC483,AH478:AH483)</f>
        <v>#VALUE!</v>
      </c>
      <c r="BM478" s="551" t="e">
        <f t="array" ref="BM478">bdRateExtend($G478:$G481,M478:M481,$AC478:$AC481,AI478:AI481)</f>
        <v>#VALUE!</v>
      </c>
      <c r="BN478" s="551" t="e">
        <f t="array" ref="BN478">bdRateExtend($G478:$G483,M478:M483,$AC478:$AC483,AI478:AI483)</f>
        <v>#VALUE!</v>
      </c>
      <c r="BO478" s="548" t="e">
        <f t="array" ref="BO478">bdRateExtend($G478:$G481,N478:N481,$AC478:$AC481,AJ478:AJ481,"None", FALSE,1)</f>
        <v>#VALUE!</v>
      </c>
      <c r="BP478" s="585" t="e">
        <f t="array" ref="BP478">bdRateExtend($G478:$G483,N478:N483,$AC478:$AC483,AJ478:AJ483,"None", FALSE,1)</f>
        <v>#VALUE!</v>
      </c>
      <c r="BQ478" s="548" t="e">
        <f t="array" ref="BQ478">bdRateExtend($G478:$G481,O478:O481,$AC478:$AC481,AK478:AK481,"None", FALSE,1)</f>
        <v>#VALUE!</v>
      </c>
      <c r="BR478" s="585" t="e">
        <f t="array" ref="BR478">bdRateExtend($G478:$G483,O478:O483,$AC478:$AC483,AK478:AK483,"None", FALSE,1)</f>
        <v>#VALUE!</v>
      </c>
      <c r="BS478" s="551" t="e">
        <f t="array" ref="BS478">bdRateExtend($G478:$G481,P478:P481,$AC478:$AC481,AL478:AL481)</f>
        <v>#VALUE!</v>
      </c>
      <c r="BT478" s="551" t="e">
        <f t="array" ref="BT478">bdRateExtend($G478:$G483,P478:P483,$AC478:$AC483,AL478:AL483)</f>
        <v>#VALUE!</v>
      </c>
      <c r="BU478" s="551" t="e">
        <f t="array" ref="BU478">bdRateExtend($G478:$G481,Q478:Q481,$AC478:$AC481,AM478:AM481)</f>
        <v>#VALUE!</v>
      </c>
      <c r="BV478" s="551" t="e">
        <f t="array" ref="BV478">bdRateExtend($G478:$G483,Q478:Q483,$AC478:$AC483,AM478:AM483)</f>
        <v>#VALUE!</v>
      </c>
      <c r="BW478" s="551" t="e">
        <f t="array" ref="BW478">bdRateExtend($G478:$G481,R478:R481,$AC478:$AC481,AN478:AN481)</f>
        <v>#VALUE!</v>
      </c>
      <c r="BX478" s="551" t="e">
        <f t="array" ref="BX478">bdRateExtend($G478:$G483,R478:R483,$AC478:$AC483,AN478:AN483)</f>
        <v>#VALUE!</v>
      </c>
      <c r="BY478" s="551" t="e">
        <f t="array" ref="BY478">bdRateExtend($G478:$G483,S478:S483,$AC478:$AC483,AO478:AO483)</f>
        <v>#VALUE!</v>
      </c>
      <c r="BZ478" s="555" t="e">
        <f t="array" ref="BZ478">bdRateExtend($G478:$G483,T478:T483,$AC478:$AC483,AP478:AP483)</f>
        <v>#VALUE!</v>
      </c>
      <c r="CA478" s="555" t="e">
        <f t="array" ref="CA478">bdRateExtend($G478:$G483,U478:U483,$AC478:$AC483,AQ478:AQ483)</f>
        <v>#VALUE!</v>
      </c>
      <c r="CB478" s="575" t="e">
        <f>(Summary!$C$108*BX478+Summary!$C$109*BY478+Summary!$C$110*BZ478)/Summary!$C$111</f>
        <v>#VALUE!</v>
      </c>
      <c r="CC478" s="561" t="e">
        <f t="array" ref="CC478">bdCAMBIExtend($G478:$G481,V478:V481,$AC478:$AC481,AR478:AR481)</f>
        <v>#VALUE!</v>
      </c>
      <c r="CD478" s="561" t="e">
        <f t="array" ref="CD478">bdCAMBIExtend($G478:$G483,V478:V483,$AC478:$AC483,AR478:AR483)</f>
        <v>#VALUE!</v>
      </c>
      <c r="CE478" s="547">
        <f t="array" ref="CE478">testVMAFRange($G478:$G481,N478:N481,$AC478:$AC481,AJ478:AJ481)</f>
        <v>0</v>
      </c>
      <c r="CF478" s="543">
        <f t="array" ref="CF478">testVMAFRange($G478:$G483,N478:N483,$AC478:$AC483,AJ478:AJ483)</f>
        <v>0</v>
      </c>
      <c r="CG478" s="547">
        <f t="array" ref="CG478">testVMAFRange($G478:$G481,O478:O481,$AC478:$AC481,AK478:AK481)</f>
        <v>0</v>
      </c>
      <c r="CH478" s="543">
        <f t="array" ref="CH478">testVMAFRange($G478:$G483,O478:O483,$AC478:$AC483,AK478:AK483)</f>
        <v>0</v>
      </c>
    </row>
    <row r="479" spans="1:86" ht="17" hidden="1" customHeight="1" x14ac:dyDescent="0.2">
      <c r="A479" s="552"/>
      <c r="B479" s="566"/>
      <c r="C479" s="485"/>
      <c r="D479" s="590"/>
      <c r="E479" s="558"/>
      <c r="F479" s="239">
        <v>110</v>
      </c>
      <c r="G479" s="294">
        <f>'Anchor-AI'!L477</f>
        <v>0</v>
      </c>
      <c r="H479" s="295">
        <f>'Anchor-AI'!M477</f>
        <v>0</v>
      </c>
      <c r="I479" s="295">
        <f>'Anchor-AI'!N477</f>
        <v>0</v>
      </c>
      <c r="J479" s="295">
        <f>'Anchor-AI'!O477</f>
        <v>0</v>
      </c>
      <c r="K479" s="295">
        <f>(Summary!$C$63*H479+Summary!$C$64*I479+Summary!$C$65*J479)/Summary!$C$66</f>
        <v>0</v>
      </c>
      <c r="L479" s="295">
        <f>'Anchor-AI'!P477</f>
        <v>0</v>
      </c>
      <c r="M479" s="295">
        <f>'Anchor-AI'!Q477</f>
        <v>0</v>
      </c>
      <c r="N479" s="295">
        <f>'Anchor-AI'!R477</f>
        <v>0</v>
      </c>
      <c r="O479" s="295">
        <f>'Anchor-AI'!S477</f>
        <v>0</v>
      </c>
      <c r="P479" s="295">
        <f>'Anchor-AI'!T477</f>
        <v>0</v>
      </c>
      <c r="Q479" s="295">
        <f>'Anchor-AI'!U477</f>
        <v>0</v>
      </c>
      <c r="R479" s="295">
        <f>'Anchor-AI'!V477</f>
        <v>0</v>
      </c>
      <c r="S479" s="295">
        <f>'Anchor-AI'!W477</f>
        <v>0</v>
      </c>
      <c r="T479" s="295">
        <f>'Anchor-AI'!X477</f>
        <v>0</v>
      </c>
      <c r="U479" s="295">
        <f>10*LOG10(1/((Summary!$C$80/10^(R479/10)+Summary!$C$81/10^(S479/10)+Summary!$C$82/10^(T479/10))/Summary!$C$83))</f>
        <v>0</v>
      </c>
      <c r="V479" s="295">
        <f>'Anchor-AI'!Y477</f>
        <v>0</v>
      </c>
      <c r="W479" s="295">
        <f>'Anchor-AI'!Z477</f>
        <v>0</v>
      </c>
      <c r="X479" s="295">
        <f>'Anchor-AI'!AA477</f>
        <v>0</v>
      </c>
      <c r="Y479" s="357">
        <f>'Anchor-AI'!AB477</f>
        <v>0</v>
      </c>
      <c r="Z479" s="357">
        <f>'Anchor-AI'!AC477</f>
        <v>0</v>
      </c>
      <c r="AA479" s="296">
        <f t="shared" si="42"/>
        <v>0</v>
      </c>
      <c r="AC479" s="170">
        <f>'Test-AI'!L477</f>
        <v>0</v>
      </c>
      <c r="AD479" s="167">
        <f>'Test-AI'!M477</f>
        <v>0</v>
      </c>
      <c r="AE479" s="167">
        <f>'Test-AI'!N477</f>
        <v>0</v>
      </c>
      <c r="AF479" s="167">
        <f>'Test-AI'!O477</f>
        <v>0</v>
      </c>
      <c r="AG479" s="167">
        <f>(Summary!$C$63*AD479+Summary!$C$64*AE479+Summary!$C$65*AF479)/Summary!$C$66</f>
        <v>0</v>
      </c>
      <c r="AH479" s="167">
        <f>'Test-AI'!P477</f>
        <v>0</v>
      </c>
      <c r="AI479" s="167">
        <f>'Test-AI'!Q477</f>
        <v>0</v>
      </c>
      <c r="AJ479" s="167">
        <f>'Test-AI'!R477</f>
        <v>0</v>
      </c>
      <c r="AK479" s="167">
        <f>'Test-AI'!S477</f>
        <v>0</v>
      </c>
      <c r="AL479" s="167">
        <f>'Test-AI'!T477</f>
        <v>0</v>
      </c>
      <c r="AM479" s="167">
        <f>'Test-AI'!U477</f>
        <v>0</v>
      </c>
      <c r="AN479" s="167">
        <f>'Test-AI'!V477</f>
        <v>0</v>
      </c>
      <c r="AO479" s="167">
        <f>'Test-AI'!W477</f>
        <v>0</v>
      </c>
      <c r="AP479" s="167">
        <f>'Test-AI'!X477</f>
        <v>0</v>
      </c>
      <c r="AQ479" s="167">
        <f>10*LOG10(1/((Summary!$C$80/10^(AN479/10)+Summary!$C$81/10^(AO479/10)+Summary!$C$82/10^(AP479/10))/Summary!$C$83))</f>
        <v>0</v>
      </c>
      <c r="AR479" s="167">
        <f>'Test-AI'!Y477</f>
        <v>0</v>
      </c>
      <c r="AS479" s="167">
        <f>'Test-AI'!Z477</f>
        <v>0</v>
      </c>
      <c r="AT479" s="295">
        <f>'Test-AI'!AA477</f>
        <v>0</v>
      </c>
      <c r="AU479" s="357">
        <f>'Test-AI'!AB477</f>
        <v>0</v>
      </c>
      <c r="AV479" s="357">
        <f>'Test-AI'!AC477</f>
        <v>0</v>
      </c>
      <c r="AW479" s="296">
        <f t="shared" si="43"/>
        <v>0</v>
      </c>
      <c r="AX479" s="297" t="e">
        <f t="shared" si="44"/>
        <v>#DIV/0!</v>
      </c>
      <c r="AY479" s="298" t="e">
        <f t="shared" si="45"/>
        <v>#DIV/0!</v>
      </c>
      <c r="AZ479" s="297" t="e">
        <f t="shared" si="46"/>
        <v>#DIV/0!</v>
      </c>
      <c r="BA479" s="345" t="e">
        <f t="shared" si="47"/>
        <v>#DIV/0!</v>
      </c>
      <c r="BB479" s="75"/>
      <c r="BC479" s="75"/>
      <c r="BD479" s="565"/>
      <c r="BE479" s="550"/>
      <c r="BF479" s="552"/>
      <c r="BG479" s="552"/>
      <c r="BH479" s="552"/>
      <c r="BI479" s="552"/>
      <c r="BJ479" s="552"/>
      <c r="BK479" s="553"/>
      <c r="BL479" s="552"/>
      <c r="BM479" s="553"/>
      <c r="BN479" s="552"/>
      <c r="BO479" s="546"/>
      <c r="BP479" s="541"/>
      <c r="BQ479" s="546"/>
      <c r="BR479" s="541"/>
      <c r="BS479" s="553"/>
      <c r="BT479" s="552"/>
      <c r="BU479" s="553"/>
      <c r="BV479" s="552"/>
      <c r="BW479" s="553"/>
      <c r="BX479" s="552"/>
      <c r="BY479" s="552"/>
      <c r="BZ479" s="541"/>
      <c r="CA479" s="541"/>
      <c r="CB479" s="552"/>
      <c r="CC479" s="553"/>
      <c r="CD479" s="552"/>
      <c r="CE479" s="546"/>
      <c r="CF479" s="541"/>
      <c r="CG479" s="546"/>
      <c r="CH479" s="541"/>
    </row>
    <row r="480" spans="1:86" ht="17" hidden="1" customHeight="1" x14ac:dyDescent="0.2">
      <c r="A480" s="552"/>
      <c r="B480" s="566"/>
      <c r="C480" s="485"/>
      <c r="D480" s="590"/>
      <c r="E480" s="558"/>
      <c r="F480" s="239">
        <v>135</v>
      </c>
      <c r="G480" s="294">
        <f>'Anchor-AI'!L478</f>
        <v>0</v>
      </c>
      <c r="H480" s="295">
        <f>'Anchor-AI'!M478</f>
        <v>0</v>
      </c>
      <c r="I480" s="295">
        <f>'Anchor-AI'!N478</f>
        <v>0</v>
      </c>
      <c r="J480" s="295">
        <f>'Anchor-AI'!O478</f>
        <v>0</v>
      </c>
      <c r="K480" s="295">
        <f>(Summary!$C$63*H480+Summary!$C$64*I480+Summary!$C$65*J480)/Summary!$C$66</f>
        <v>0</v>
      </c>
      <c r="L480" s="295">
        <f>'Anchor-AI'!P478</f>
        <v>0</v>
      </c>
      <c r="M480" s="295">
        <f>'Anchor-AI'!Q478</f>
        <v>0</v>
      </c>
      <c r="N480" s="295">
        <f>'Anchor-AI'!R478</f>
        <v>0</v>
      </c>
      <c r="O480" s="295">
        <f>'Anchor-AI'!S478</f>
        <v>0</v>
      </c>
      <c r="P480" s="295">
        <f>'Anchor-AI'!T478</f>
        <v>0</v>
      </c>
      <c r="Q480" s="295">
        <f>'Anchor-AI'!U478</f>
        <v>0</v>
      </c>
      <c r="R480" s="295">
        <f>'Anchor-AI'!V478</f>
        <v>0</v>
      </c>
      <c r="S480" s="295">
        <f>'Anchor-AI'!W478</f>
        <v>0</v>
      </c>
      <c r="T480" s="295">
        <f>'Anchor-AI'!X478</f>
        <v>0</v>
      </c>
      <c r="U480" s="295">
        <f>10*LOG10(1/((Summary!$C$80/10^(R480/10)+Summary!$C$81/10^(S480/10)+Summary!$C$82/10^(T480/10))/Summary!$C$83))</f>
        <v>0</v>
      </c>
      <c r="V480" s="295">
        <f>'Anchor-AI'!Y478</f>
        <v>0</v>
      </c>
      <c r="W480" s="295">
        <f>'Anchor-AI'!Z478</f>
        <v>0</v>
      </c>
      <c r="X480" s="295">
        <f>'Anchor-AI'!AA478</f>
        <v>0</v>
      </c>
      <c r="Y480" s="357">
        <f>'Anchor-AI'!AB478</f>
        <v>0</v>
      </c>
      <c r="Z480" s="357">
        <f>'Anchor-AI'!AC478</f>
        <v>0</v>
      </c>
      <c r="AA480" s="296">
        <f t="shared" si="42"/>
        <v>0</v>
      </c>
      <c r="AC480" s="170">
        <f>'Test-AI'!L478</f>
        <v>0</v>
      </c>
      <c r="AD480" s="167">
        <f>'Test-AI'!M478</f>
        <v>0</v>
      </c>
      <c r="AE480" s="167">
        <f>'Test-AI'!N478</f>
        <v>0</v>
      </c>
      <c r="AF480" s="167">
        <f>'Test-AI'!O478</f>
        <v>0</v>
      </c>
      <c r="AG480" s="167">
        <f>(Summary!$C$63*AD480+Summary!$C$64*AE480+Summary!$C$65*AF480)/Summary!$C$66</f>
        <v>0</v>
      </c>
      <c r="AH480" s="167">
        <f>'Test-AI'!P478</f>
        <v>0</v>
      </c>
      <c r="AI480" s="167">
        <f>'Test-AI'!Q478</f>
        <v>0</v>
      </c>
      <c r="AJ480" s="167">
        <f>'Test-AI'!R478</f>
        <v>0</v>
      </c>
      <c r="AK480" s="167">
        <f>'Test-AI'!S478</f>
        <v>0</v>
      </c>
      <c r="AL480" s="167">
        <f>'Test-AI'!T478</f>
        <v>0</v>
      </c>
      <c r="AM480" s="167">
        <f>'Test-AI'!U478</f>
        <v>0</v>
      </c>
      <c r="AN480" s="167">
        <f>'Test-AI'!V478</f>
        <v>0</v>
      </c>
      <c r="AO480" s="167">
        <f>'Test-AI'!W478</f>
        <v>0</v>
      </c>
      <c r="AP480" s="167">
        <f>'Test-AI'!X478</f>
        <v>0</v>
      </c>
      <c r="AQ480" s="167">
        <f>10*LOG10(1/((Summary!$C$80/10^(AN480/10)+Summary!$C$81/10^(AO480/10)+Summary!$C$82/10^(AP480/10))/Summary!$C$83))</f>
        <v>0</v>
      </c>
      <c r="AR480" s="167">
        <f>'Test-AI'!Y478</f>
        <v>0</v>
      </c>
      <c r="AS480" s="167">
        <f>'Test-AI'!Z478</f>
        <v>0</v>
      </c>
      <c r="AT480" s="295">
        <f>'Test-AI'!AA478</f>
        <v>0</v>
      </c>
      <c r="AU480" s="357">
        <f>'Test-AI'!AB478</f>
        <v>0</v>
      </c>
      <c r="AV480" s="357">
        <f>'Test-AI'!AC478</f>
        <v>0</v>
      </c>
      <c r="AW480" s="296">
        <f t="shared" si="43"/>
        <v>0</v>
      </c>
      <c r="AX480" s="297" t="e">
        <f t="shared" si="44"/>
        <v>#DIV/0!</v>
      </c>
      <c r="AY480" s="298" t="e">
        <f t="shared" si="45"/>
        <v>#DIV/0!</v>
      </c>
      <c r="AZ480" s="297" t="e">
        <f t="shared" si="46"/>
        <v>#DIV/0!</v>
      </c>
      <c r="BA480" s="345" t="e">
        <f t="shared" si="47"/>
        <v>#DIV/0!</v>
      </c>
      <c r="BB480" s="75"/>
      <c r="BC480" s="75"/>
      <c r="BD480" s="573" t="s">
        <v>147</v>
      </c>
      <c r="BE480" s="549" t="e">
        <f t="array" ref="BE480">bdRateExtend($G479:$G482,H479:H482,$AC479:$AC482,AD479:AD482)</f>
        <v>#VALUE!</v>
      </c>
      <c r="BF480" s="552"/>
      <c r="BG480" s="552"/>
      <c r="BH480" s="552"/>
      <c r="BI480" s="552"/>
      <c r="BJ480" s="552"/>
      <c r="BK480" s="551" t="e">
        <f t="array" ref="BK480">bdRateExtend($G479:$G482,L479:L482,$AC479:$AC482,AH479:AH482)</f>
        <v>#VALUE!</v>
      </c>
      <c r="BL480" s="552"/>
      <c r="BM480" s="551" t="e">
        <f t="array" ref="BM480">bdRateExtend($G479:$G482,M479:M482,$AC479:$AC482,AI479:AI482)</f>
        <v>#VALUE!</v>
      </c>
      <c r="BN480" s="552"/>
      <c r="BO480" s="545" t="e">
        <f t="array" ref="BO480">bdRateExtend($G479:$G482,N479:N482,$AC479:$AC482,AJ479:AJ482,"None", FALSE,1)</f>
        <v>#VALUE!</v>
      </c>
      <c r="BP480" s="541"/>
      <c r="BQ480" s="545" t="e">
        <f t="array" ref="BQ480">bdRateExtend($G479:$G482,O479:O482,$AC479:$AC482,AK479:AK482,"None", FALSE,1)</f>
        <v>#VALUE!</v>
      </c>
      <c r="BR480" s="541"/>
      <c r="BS480" s="551" t="e">
        <f t="array" ref="BS480">bdRateExtend($G479:$G482,P479:P482,$AC479:$AC482,AL479:AL482)</f>
        <v>#VALUE!</v>
      </c>
      <c r="BT480" s="552"/>
      <c r="BU480" s="551" t="e">
        <f t="array" ref="BU480">bdRateExtend($G479:$G482,Q479:Q482,$AC479:$AC482,AM479:AM482)</f>
        <v>#VALUE!</v>
      </c>
      <c r="BV480" s="552"/>
      <c r="BW480" s="551" t="e">
        <f t="array" ref="BW480">bdRateExtend($G479:$G482,R479:R482,$AC479:$AC482,AN479:AN482)</f>
        <v>#VALUE!</v>
      </c>
      <c r="BX480" s="552"/>
      <c r="BY480" s="552"/>
      <c r="BZ480" s="541"/>
      <c r="CA480" s="541"/>
      <c r="CB480" s="552"/>
      <c r="CC480" s="561" t="e">
        <f t="array" ref="CC480">bdCAMBIExtend($G479:$G482,V479:V482,$AC479:$AC482,AR479:AR482)</f>
        <v>#VALUE!</v>
      </c>
      <c r="CD480" s="552"/>
      <c r="CE480" s="554">
        <f t="array" ref="CE480">testVMAFRange($G479:$G482,N479:N482,$AC479:$AC482,AJ479:AJ482)</f>
        <v>0</v>
      </c>
      <c r="CF480" s="541"/>
      <c r="CG480" s="554">
        <f t="array" ref="CG480">testVMAFRange($G479:$G482,O479:O482,$AC479:$AC482,AK479:AK482)</f>
        <v>0</v>
      </c>
      <c r="CH480" s="541"/>
    </row>
    <row r="481" spans="1:86" ht="17" hidden="1" customHeight="1" x14ac:dyDescent="0.2">
      <c r="A481" s="552"/>
      <c r="B481" s="566"/>
      <c r="C481" s="485"/>
      <c r="D481" s="590"/>
      <c r="E481" s="558"/>
      <c r="F481" s="239">
        <v>160</v>
      </c>
      <c r="G481" s="294">
        <f>'Anchor-AI'!L479</f>
        <v>0</v>
      </c>
      <c r="H481" s="295">
        <f>'Anchor-AI'!M479</f>
        <v>0</v>
      </c>
      <c r="I481" s="295">
        <f>'Anchor-AI'!N479</f>
        <v>0</v>
      </c>
      <c r="J481" s="295">
        <f>'Anchor-AI'!O479</f>
        <v>0</v>
      </c>
      <c r="K481" s="295">
        <f>(Summary!$C$63*H481+Summary!$C$64*I481+Summary!$C$65*J481)/Summary!$C$66</f>
        <v>0</v>
      </c>
      <c r="L481" s="295">
        <f>'Anchor-AI'!P479</f>
        <v>0</v>
      </c>
      <c r="M481" s="295">
        <f>'Anchor-AI'!Q479</f>
        <v>0</v>
      </c>
      <c r="N481" s="295">
        <f>'Anchor-AI'!R479</f>
        <v>0</v>
      </c>
      <c r="O481" s="295">
        <f>'Anchor-AI'!S479</f>
        <v>0</v>
      </c>
      <c r="P481" s="295">
        <f>'Anchor-AI'!T479</f>
        <v>0</v>
      </c>
      <c r="Q481" s="295">
        <f>'Anchor-AI'!U479</f>
        <v>0</v>
      </c>
      <c r="R481" s="295">
        <f>'Anchor-AI'!V479</f>
        <v>0</v>
      </c>
      <c r="S481" s="295">
        <f>'Anchor-AI'!W479</f>
        <v>0</v>
      </c>
      <c r="T481" s="295">
        <f>'Anchor-AI'!X479</f>
        <v>0</v>
      </c>
      <c r="U481" s="295">
        <f>10*LOG10(1/((Summary!$C$80/10^(R481/10)+Summary!$C$81/10^(S481/10)+Summary!$C$82/10^(T481/10))/Summary!$C$83))</f>
        <v>0</v>
      </c>
      <c r="V481" s="295">
        <f>'Anchor-AI'!Y479</f>
        <v>0</v>
      </c>
      <c r="W481" s="295">
        <f>'Anchor-AI'!Z479</f>
        <v>0</v>
      </c>
      <c r="X481" s="295">
        <f>'Anchor-AI'!AA479</f>
        <v>0</v>
      </c>
      <c r="Y481" s="357">
        <f>'Anchor-AI'!AB479</f>
        <v>0</v>
      </c>
      <c r="Z481" s="357">
        <f>'Anchor-AI'!AC479</f>
        <v>0</v>
      </c>
      <c r="AA481" s="296">
        <f t="shared" si="42"/>
        <v>0</v>
      </c>
      <c r="AC481" s="170">
        <f>'Test-AI'!L479</f>
        <v>0</v>
      </c>
      <c r="AD481" s="167">
        <f>'Test-AI'!M479</f>
        <v>0</v>
      </c>
      <c r="AE481" s="167">
        <f>'Test-AI'!N479</f>
        <v>0</v>
      </c>
      <c r="AF481" s="167">
        <f>'Test-AI'!O479</f>
        <v>0</v>
      </c>
      <c r="AG481" s="167">
        <f>(Summary!$C$63*AD481+Summary!$C$64*AE481+Summary!$C$65*AF481)/Summary!$C$66</f>
        <v>0</v>
      </c>
      <c r="AH481" s="167">
        <f>'Test-AI'!P479</f>
        <v>0</v>
      </c>
      <c r="AI481" s="167">
        <f>'Test-AI'!Q479</f>
        <v>0</v>
      </c>
      <c r="AJ481" s="167">
        <f>'Test-AI'!R479</f>
        <v>0</v>
      </c>
      <c r="AK481" s="167">
        <f>'Test-AI'!S479</f>
        <v>0</v>
      </c>
      <c r="AL481" s="167">
        <f>'Test-AI'!T479</f>
        <v>0</v>
      </c>
      <c r="AM481" s="167">
        <f>'Test-AI'!U479</f>
        <v>0</v>
      </c>
      <c r="AN481" s="167">
        <f>'Test-AI'!V479</f>
        <v>0</v>
      </c>
      <c r="AO481" s="167">
        <f>'Test-AI'!W479</f>
        <v>0</v>
      </c>
      <c r="AP481" s="167">
        <f>'Test-AI'!X479</f>
        <v>0</v>
      </c>
      <c r="AQ481" s="167">
        <f>10*LOG10(1/((Summary!$C$80/10^(AN481/10)+Summary!$C$81/10^(AO481/10)+Summary!$C$82/10^(AP481/10))/Summary!$C$83))</f>
        <v>0</v>
      </c>
      <c r="AR481" s="167">
        <f>'Test-AI'!Y479</f>
        <v>0</v>
      </c>
      <c r="AS481" s="167">
        <f>'Test-AI'!Z479</f>
        <v>0</v>
      </c>
      <c r="AT481" s="295">
        <f>'Test-AI'!AA479</f>
        <v>0</v>
      </c>
      <c r="AU481" s="357">
        <f>'Test-AI'!AB479</f>
        <v>0</v>
      </c>
      <c r="AV481" s="357">
        <f>'Test-AI'!AC479</f>
        <v>0</v>
      </c>
      <c r="AW481" s="296">
        <f t="shared" si="43"/>
        <v>0</v>
      </c>
      <c r="AX481" s="297" t="e">
        <f t="shared" si="44"/>
        <v>#DIV/0!</v>
      </c>
      <c r="AY481" s="298" t="e">
        <f t="shared" si="45"/>
        <v>#DIV/0!</v>
      </c>
      <c r="AZ481" s="297" t="e">
        <f t="shared" si="46"/>
        <v>#DIV/0!</v>
      </c>
      <c r="BA481" s="345" t="e">
        <f t="shared" si="47"/>
        <v>#DIV/0!</v>
      </c>
      <c r="BB481" s="75"/>
      <c r="BC481" s="75"/>
      <c r="BD481" s="565"/>
      <c r="BE481" s="550"/>
      <c r="BF481" s="552"/>
      <c r="BG481" s="552"/>
      <c r="BH481" s="552"/>
      <c r="BI481" s="552"/>
      <c r="BJ481" s="552"/>
      <c r="BK481" s="553"/>
      <c r="BL481" s="552"/>
      <c r="BM481" s="553"/>
      <c r="BN481" s="552"/>
      <c r="BO481" s="546"/>
      <c r="BP481" s="541"/>
      <c r="BQ481" s="546"/>
      <c r="BR481" s="541"/>
      <c r="BS481" s="553"/>
      <c r="BT481" s="552"/>
      <c r="BU481" s="553"/>
      <c r="BV481" s="552"/>
      <c r="BW481" s="553"/>
      <c r="BX481" s="552"/>
      <c r="BY481" s="552"/>
      <c r="BZ481" s="541"/>
      <c r="CA481" s="541"/>
      <c r="CB481" s="552"/>
      <c r="CC481" s="553"/>
      <c r="CD481" s="552"/>
      <c r="CE481" s="546"/>
      <c r="CF481" s="541"/>
      <c r="CG481" s="546"/>
      <c r="CH481" s="541"/>
    </row>
    <row r="482" spans="1:86" ht="17" hidden="1" customHeight="1" thickBot="1" x14ac:dyDescent="0.25">
      <c r="A482" s="552"/>
      <c r="B482" s="566"/>
      <c r="C482" s="485"/>
      <c r="D482" s="590"/>
      <c r="E482" s="558"/>
      <c r="F482" s="239">
        <v>185</v>
      </c>
      <c r="G482" s="294">
        <f>'Anchor-AI'!L480</f>
        <v>0</v>
      </c>
      <c r="H482" s="295">
        <f>'Anchor-AI'!M480</f>
        <v>0</v>
      </c>
      <c r="I482" s="295">
        <f>'Anchor-AI'!N480</f>
        <v>0</v>
      </c>
      <c r="J482" s="295">
        <f>'Anchor-AI'!O480</f>
        <v>0</v>
      </c>
      <c r="K482" s="295">
        <f>(Summary!$C$63*H482+Summary!$C$64*I482+Summary!$C$65*J482)/Summary!$C$66</f>
        <v>0</v>
      </c>
      <c r="L482" s="295">
        <f>'Anchor-AI'!P480</f>
        <v>0</v>
      </c>
      <c r="M482" s="295">
        <f>'Anchor-AI'!Q480</f>
        <v>0</v>
      </c>
      <c r="N482" s="295">
        <f>'Anchor-AI'!R480</f>
        <v>0</v>
      </c>
      <c r="O482" s="295">
        <f>'Anchor-AI'!S480</f>
        <v>0</v>
      </c>
      <c r="P482" s="295">
        <f>'Anchor-AI'!T480</f>
        <v>0</v>
      </c>
      <c r="Q482" s="295">
        <f>'Anchor-AI'!U480</f>
        <v>0</v>
      </c>
      <c r="R482" s="295">
        <f>'Anchor-AI'!V480</f>
        <v>0</v>
      </c>
      <c r="S482" s="295">
        <f>'Anchor-AI'!W480</f>
        <v>0</v>
      </c>
      <c r="T482" s="295">
        <f>'Anchor-AI'!X480</f>
        <v>0</v>
      </c>
      <c r="U482" s="295">
        <f>10*LOG10(1/((Summary!$C$80/10^(R482/10)+Summary!$C$81/10^(S482/10)+Summary!$C$82/10^(T482/10))/Summary!$C$83))</f>
        <v>0</v>
      </c>
      <c r="V482" s="295">
        <f>'Anchor-AI'!Y480</f>
        <v>0</v>
      </c>
      <c r="W482" s="295">
        <f>'Anchor-AI'!Z480</f>
        <v>0</v>
      </c>
      <c r="X482" s="295">
        <f>'Anchor-AI'!AA480</f>
        <v>0</v>
      </c>
      <c r="Y482" s="357">
        <f>'Anchor-AI'!AB480</f>
        <v>0</v>
      </c>
      <c r="Z482" s="357">
        <f>'Anchor-AI'!AC480</f>
        <v>0</v>
      </c>
      <c r="AA482" s="296">
        <f t="shared" si="42"/>
        <v>0</v>
      </c>
      <c r="AC482" s="170">
        <f>'Test-AI'!L480</f>
        <v>0</v>
      </c>
      <c r="AD482" s="167">
        <f>'Test-AI'!M480</f>
        <v>0</v>
      </c>
      <c r="AE482" s="167">
        <f>'Test-AI'!N480</f>
        <v>0</v>
      </c>
      <c r="AF482" s="167">
        <f>'Test-AI'!O480</f>
        <v>0</v>
      </c>
      <c r="AG482" s="167">
        <f>(Summary!$C$63*AD482+Summary!$C$64*AE482+Summary!$C$65*AF482)/Summary!$C$66</f>
        <v>0</v>
      </c>
      <c r="AH482" s="167">
        <f>'Test-AI'!P480</f>
        <v>0</v>
      </c>
      <c r="AI482" s="167">
        <f>'Test-AI'!Q480</f>
        <v>0</v>
      </c>
      <c r="AJ482" s="167">
        <f>'Test-AI'!R480</f>
        <v>0</v>
      </c>
      <c r="AK482" s="167">
        <f>'Test-AI'!S480</f>
        <v>0</v>
      </c>
      <c r="AL482" s="167">
        <f>'Test-AI'!T480</f>
        <v>0</v>
      </c>
      <c r="AM482" s="167">
        <f>'Test-AI'!U480</f>
        <v>0</v>
      </c>
      <c r="AN482" s="167">
        <f>'Test-AI'!V480</f>
        <v>0</v>
      </c>
      <c r="AO482" s="167">
        <f>'Test-AI'!W480</f>
        <v>0</v>
      </c>
      <c r="AP482" s="167">
        <f>'Test-AI'!X480</f>
        <v>0</v>
      </c>
      <c r="AQ482" s="167">
        <f>10*LOG10(1/((Summary!$C$80/10^(AN482/10)+Summary!$C$81/10^(AO482/10)+Summary!$C$82/10^(AP482/10))/Summary!$C$83))</f>
        <v>0</v>
      </c>
      <c r="AR482" s="167">
        <f>'Test-AI'!Y480</f>
        <v>0</v>
      </c>
      <c r="AS482" s="167">
        <f>'Test-AI'!Z480</f>
        <v>0</v>
      </c>
      <c r="AT482" s="295">
        <f>'Test-AI'!AA480</f>
        <v>0</v>
      </c>
      <c r="AU482" s="357">
        <f>'Test-AI'!AB480</f>
        <v>0</v>
      </c>
      <c r="AV482" s="357">
        <f>'Test-AI'!AC480</f>
        <v>0</v>
      </c>
      <c r="AW482" s="296">
        <f t="shared" si="43"/>
        <v>0</v>
      </c>
      <c r="AX482" s="297" t="e">
        <f t="shared" si="44"/>
        <v>#DIV/0!</v>
      </c>
      <c r="AY482" s="298" t="e">
        <f t="shared" si="45"/>
        <v>#DIV/0!</v>
      </c>
      <c r="AZ482" s="297" t="e">
        <f t="shared" si="46"/>
        <v>#DIV/0!</v>
      </c>
      <c r="BA482" s="345" t="e">
        <f t="shared" si="47"/>
        <v>#DIV/0!</v>
      </c>
      <c r="BB482" s="75"/>
      <c r="BC482" s="75"/>
      <c r="BD482" s="574" t="s">
        <v>46</v>
      </c>
      <c r="BE482" s="549" t="e">
        <f t="array" ref="BE482">bdRateExtend($G480:$G483,H480:H483,$AC480:$AC483,AD480:AD483)</f>
        <v>#VALUE!</v>
      </c>
      <c r="BF482" s="552"/>
      <c r="BG482" s="552"/>
      <c r="BH482" s="552"/>
      <c r="BI482" s="552"/>
      <c r="BJ482" s="552"/>
      <c r="BK482" s="551" t="e">
        <f t="array" ref="BK482">bdRateExtend($G480:$G483,L480:L483,$AC480:$AC483,AH480:AH483)</f>
        <v>#VALUE!</v>
      </c>
      <c r="BL482" s="552"/>
      <c r="BM482" s="551" t="e">
        <f t="array" ref="BM482">bdRateExtend($G480:$G483,M480:M483,$AC480:$AC483,AI480:AI483)</f>
        <v>#VALUE!</v>
      </c>
      <c r="BN482" s="552"/>
      <c r="BO482" s="545" t="e">
        <f t="array" ref="BO482">bdRateExtend($G480:$G483,N480:N483,$AC480:$AC483,AJ480:AJ483,"None", FALSE,1)</f>
        <v>#VALUE!</v>
      </c>
      <c r="BP482" s="541"/>
      <c r="BQ482" s="545" t="e">
        <f t="array" ref="BQ482">bdRateExtend($G480:$G483,O480:O483,$AC480:$AC483,AK480:AK483,"None", FALSE,1)</f>
        <v>#VALUE!</v>
      </c>
      <c r="BR482" s="541"/>
      <c r="BS482" s="551" t="e">
        <f t="array" ref="BS482">bdRateExtend($G480:$G483,P480:P483,$AC480:$AC483,AL480:AL483)</f>
        <v>#VALUE!</v>
      </c>
      <c r="BT482" s="552"/>
      <c r="BU482" s="551" t="e">
        <f t="array" ref="BU482">bdRateExtend($G480:$G483,Q480:Q483,$AC480:$AC483,AM480:AM483)</f>
        <v>#VALUE!</v>
      </c>
      <c r="BV482" s="552"/>
      <c r="BW482" s="551" t="e">
        <f t="array" ref="BW482">bdRateExtend($G480:$G483,R480:R483,$AC480:$AC483,AN480:AN483)</f>
        <v>#VALUE!</v>
      </c>
      <c r="BX482" s="552"/>
      <c r="BY482" s="552"/>
      <c r="BZ482" s="541"/>
      <c r="CA482" s="541"/>
      <c r="CB482" s="552"/>
      <c r="CC482" s="561" t="e">
        <f t="array" ref="CC482">bdCAMBIExtend($G480:$G483,V480:V483,$AC480:$AC483,AR480:AR483)</f>
        <v>#VALUE!</v>
      </c>
      <c r="CD482" s="552"/>
      <c r="CE482" s="554">
        <f t="array" ref="CE482">testVMAFRange($G480:$G483,N480:N483,$AC480:$AC483,AJ480:AJ483)</f>
        <v>0</v>
      </c>
      <c r="CF482" s="541"/>
      <c r="CG482" s="554">
        <f t="array" ref="CG482">testVMAFRange($G480:$G483,O480:O483,$AC480:$AC483,AK480:AK483)</f>
        <v>0</v>
      </c>
      <c r="CH482" s="541"/>
    </row>
    <row r="483" spans="1:86" ht="17" hidden="1" customHeight="1" thickBot="1" x14ac:dyDescent="0.25">
      <c r="A483" s="552"/>
      <c r="B483" s="596"/>
      <c r="C483" s="486"/>
      <c r="D483" s="591"/>
      <c r="E483" s="559"/>
      <c r="F483" s="240">
        <v>210</v>
      </c>
      <c r="G483" s="299">
        <f>'Anchor-AI'!L481</f>
        <v>0</v>
      </c>
      <c r="H483" s="300">
        <f>'Anchor-AI'!M481</f>
        <v>0</v>
      </c>
      <c r="I483" s="300">
        <f>'Anchor-AI'!N481</f>
        <v>0</v>
      </c>
      <c r="J483" s="300">
        <f>'Anchor-AI'!O481</f>
        <v>0</v>
      </c>
      <c r="K483" s="295">
        <f>(Summary!$C$63*H483+Summary!$C$64*I483+Summary!$C$65*J483)/Summary!$C$66</f>
        <v>0</v>
      </c>
      <c r="L483" s="300">
        <f>'Anchor-AI'!P481</f>
        <v>0</v>
      </c>
      <c r="M483" s="300">
        <f>'Anchor-AI'!Q481</f>
        <v>0</v>
      </c>
      <c r="N483" s="300">
        <f>'Anchor-AI'!R481</f>
        <v>0</v>
      </c>
      <c r="O483" s="300">
        <f>'Anchor-AI'!S481</f>
        <v>0</v>
      </c>
      <c r="P483" s="300">
        <f>'Anchor-AI'!T481</f>
        <v>0</v>
      </c>
      <c r="Q483" s="300">
        <f>'Anchor-AI'!U481</f>
        <v>0</v>
      </c>
      <c r="R483" s="300">
        <f>'Anchor-AI'!V481</f>
        <v>0</v>
      </c>
      <c r="S483" s="300">
        <f>'Anchor-AI'!W481</f>
        <v>0</v>
      </c>
      <c r="T483" s="300">
        <f>'Anchor-AI'!X481</f>
        <v>0</v>
      </c>
      <c r="U483" s="300">
        <f>10*LOG10(1/((Summary!$C$80/10^(R483/10)+Summary!$C$81/10^(S483/10)+Summary!$C$82/10^(T483/10))/Summary!$C$83))</f>
        <v>0</v>
      </c>
      <c r="V483" s="300">
        <f>'Anchor-AI'!Y481</f>
        <v>0</v>
      </c>
      <c r="W483" s="300">
        <f>'Anchor-AI'!Z481</f>
        <v>0</v>
      </c>
      <c r="X483" s="300">
        <f>'Anchor-AI'!AA481</f>
        <v>0</v>
      </c>
      <c r="Y483" s="357">
        <f>'Anchor-AI'!AB481</f>
        <v>0</v>
      </c>
      <c r="Z483" s="357">
        <f>'Anchor-AI'!AC481</f>
        <v>0</v>
      </c>
      <c r="AA483" s="301">
        <f t="shared" si="42"/>
        <v>0</v>
      </c>
      <c r="AC483" s="171">
        <f>'Test-AI'!L481</f>
        <v>0</v>
      </c>
      <c r="AD483" s="168">
        <f>'Test-AI'!M481</f>
        <v>0</v>
      </c>
      <c r="AE483" s="168">
        <f>'Test-AI'!N481</f>
        <v>0</v>
      </c>
      <c r="AF483" s="168">
        <f>'Test-AI'!O481</f>
        <v>0</v>
      </c>
      <c r="AG483" s="168">
        <f>(Summary!$C$63*AD483+Summary!$C$64*AE483+Summary!$C$65*AF483)/Summary!$C$66</f>
        <v>0</v>
      </c>
      <c r="AH483" s="168">
        <f>'Test-AI'!P481</f>
        <v>0</v>
      </c>
      <c r="AI483" s="168">
        <f>'Test-AI'!Q481</f>
        <v>0</v>
      </c>
      <c r="AJ483" s="168">
        <f>'Test-AI'!R481</f>
        <v>0</v>
      </c>
      <c r="AK483" s="168">
        <f>'Test-AI'!S481</f>
        <v>0</v>
      </c>
      <c r="AL483" s="168">
        <f>'Test-AI'!T481</f>
        <v>0</v>
      </c>
      <c r="AM483" s="168">
        <f>'Test-AI'!U481</f>
        <v>0</v>
      </c>
      <c r="AN483" s="168">
        <f>'Test-AI'!V481</f>
        <v>0</v>
      </c>
      <c r="AO483" s="168">
        <f>'Test-AI'!W481</f>
        <v>0</v>
      </c>
      <c r="AP483" s="168">
        <f>'Test-AI'!X481</f>
        <v>0</v>
      </c>
      <c r="AQ483" s="168">
        <f>10*LOG10(1/((Summary!$C$80/10^(AN483/10)+Summary!$C$81/10^(AO483/10)+Summary!$C$82/10^(AP483/10))/Summary!$C$83))</f>
        <v>0</v>
      </c>
      <c r="AR483" s="168">
        <f>'Test-AI'!Y481</f>
        <v>0</v>
      </c>
      <c r="AS483" s="168">
        <f>'Test-AI'!Z481</f>
        <v>0</v>
      </c>
      <c r="AT483" s="300">
        <f>'Test-AI'!AA481</f>
        <v>0</v>
      </c>
      <c r="AU483" s="357">
        <f>'Test-AI'!AB481</f>
        <v>0</v>
      </c>
      <c r="AV483" s="357">
        <f>'Test-AI'!AC481</f>
        <v>0</v>
      </c>
      <c r="AW483" s="301">
        <f t="shared" si="43"/>
        <v>0</v>
      </c>
      <c r="AX483" s="302" t="e">
        <f t="shared" si="44"/>
        <v>#DIV/0!</v>
      </c>
      <c r="AY483" s="303" t="e">
        <f t="shared" si="45"/>
        <v>#DIV/0!</v>
      </c>
      <c r="AZ483" s="297" t="e">
        <f t="shared" si="46"/>
        <v>#DIV/0!</v>
      </c>
      <c r="BA483" s="345" t="e">
        <f t="shared" si="47"/>
        <v>#DIV/0!</v>
      </c>
      <c r="BB483" s="75"/>
      <c r="BC483" s="75"/>
      <c r="BD483" s="570"/>
      <c r="BE483" s="550"/>
      <c r="BF483" s="553"/>
      <c r="BG483" s="553"/>
      <c r="BH483" s="553"/>
      <c r="BI483" s="553"/>
      <c r="BJ483" s="553"/>
      <c r="BK483" s="553"/>
      <c r="BL483" s="553"/>
      <c r="BM483" s="553"/>
      <c r="BN483" s="553"/>
      <c r="BO483" s="546"/>
      <c r="BP483" s="544"/>
      <c r="BQ483" s="546"/>
      <c r="BR483" s="544"/>
      <c r="BS483" s="553"/>
      <c r="BT483" s="553"/>
      <c r="BU483" s="553"/>
      <c r="BV483" s="553"/>
      <c r="BW483" s="553"/>
      <c r="BX483" s="553"/>
      <c r="BY483" s="553"/>
      <c r="BZ483" s="544"/>
      <c r="CA483" s="544"/>
      <c r="CB483" s="553"/>
      <c r="CC483" s="553"/>
      <c r="CD483" s="553"/>
      <c r="CE483" s="546"/>
      <c r="CF483" s="544"/>
      <c r="CG483" s="546"/>
      <c r="CH483" s="544"/>
    </row>
    <row r="484" spans="1:86" ht="17" hidden="1" customHeight="1" thickBot="1" x14ac:dyDescent="0.25">
      <c r="A484" s="552"/>
      <c r="B484" s="620" t="s">
        <v>148</v>
      </c>
      <c r="C484" s="586" t="s">
        <v>113</v>
      </c>
      <c r="D484" s="601">
        <v>23.98</v>
      </c>
      <c r="E484" s="576">
        <v>8</v>
      </c>
      <c r="F484" s="238">
        <v>85</v>
      </c>
      <c r="G484" s="289">
        <f>'Anchor-AI'!L482</f>
        <v>0</v>
      </c>
      <c r="H484" s="290">
        <f>'Anchor-AI'!M482</f>
        <v>0</v>
      </c>
      <c r="I484" s="290">
        <f>'Anchor-AI'!N482</f>
        <v>0</v>
      </c>
      <c r="J484" s="290">
        <f>'Anchor-AI'!O482</f>
        <v>0</v>
      </c>
      <c r="K484" s="290">
        <f>(Summary!$C$63*H484+Summary!$C$64*I484+Summary!$C$65*J484)/Summary!$C$66</f>
        <v>0</v>
      </c>
      <c r="L484" s="290">
        <f>'Anchor-AI'!P482</f>
        <v>0</v>
      </c>
      <c r="M484" s="290">
        <f>'Anchor-AI'!Q482</f>
        <v>0</v>
      </c>
      <c r="N484" s="290">
        <f>'Anchor-AI'!R482</f>
        <v>0</v>
      </c>
      <c r="O484" s="290">
        <f>'Anchor-AI'!S482</f>
        <v>0</v>
      </c>
      <c r="P484" s="290">
        <f>'Anchor-AI'!T482</f>
        <v>0</v>
      </c>
      <c r="Q484" s="290">
        <f>'Anchor-AI'!U482</f>
        <v>0</v>
      </c>
      <c r="R484" s="290">
        <f>'Anchor-AI'!V482</f>
        <v>0</v>
      </c>
      <c r="S484" s="290">
        <f>'Anchor-AI'!W482</f>
        <v>0</v>
      </c>
      <c r="T484" s="290">
        <f>'Anchor-AI'!X482</f>
        <v>0</v>
      </c>
      <c r="U484" s="290">
        <f>10*LOG10(1/((Summary!$C$80/10^(R484/10)+Summary!$C$81/10^(S484/10)+Summary!$C$82/10^(T484/10))/Summary!$C$83))</f>
        <v>0</v>
      </c>
      <c r="V484" s="290">
        <f>'Anchor-AI'!Y482</f>
        <v>0</v>
      </c>
      <c r="W484" s="290">
        <f>'Anchor-AI'!Z482</f>
        <v>0</v>
      </c>
      <c r="X484" s="290">
        <f>'Anchor-AI'!AA482</f>
        <v>0</v>
      </c>
      <c r="Y484" s="360">
        <f>'Anchor-AI'!AB482</f>
        <v>0</v>
      </c>
      <c r="Z484" s="360">
        <f>'Anchor-AI'!AC482</f>
        <v>0</v>
      </c>
      <c r="AA484" s="291">
        <f t="shared" si="42"/>
        <v>0</v>
      </c>
      <c r="AC484" s="169">
        <f>'Test-AI'!L482</f>
        <v>0</v>
      </c>
      <c r="AD484" s="166">
        <f>'Test-AI'!M482</f>
        <v>0</v>
      </c>
      <c r="AE484" s="166">
        <f>'Test-AI'!N482</f>
        <v>0</v>
      </c>
      <c r="AF484" s="166">
        <f>'Test-AI'!O482</f>
        <v>0</v>
      </c>
      <c r="AG484" s="166">
        <f>(Summary!$C$63*AD484+Summary!$C$64*AE484+Summary!$C$65*AF484)/Summary!$C$66</f>
        <v>0</v>
      </c>
      <c r="AH484" s="166">
        <f>'Test-AI'!P482</f>
        <v>0</v>
      </c>
      <c r="AI484" s="166">
        <f>'Test-AI'!Q482</f>
        <v>0</v>
      </c>
      <c r="AJ484" s="166">
        <f>'Test-AI'!R482</f>
        <v>0</v>
      </c>
      <c r="AK484" s="166">
        <f>'Test-AI'!S482</f>
        <v>0</v>
      </c>
      <c r="AL484" s="166">
        <f>'Test-AI'!T482</f>
        <v>0</v>
      </c>
      <c r="AM484" s="166">
        <f>'Test-AI'!U482</f>
        <v>0</v>
      </c>
      <c r="AN484" s="166">
        <f>'Test-AI'!V482</f>
        <v>0</v>
      </c>
      <c r="AO484" s="166">
        <f>'Test-AI'!W482</f>
        <v>0</v>
      </c>
      <c r="AP484" s="166">
        <f>'Test-AI'!X482</f>
        <v>0</v>
      </c>
      <c r="AQ484" s="166">
        <f>10*LOG10(1/((Summary!$C$80/10^(AN484/10)+Summary!$C$81/10^(AO484/10)+Summary!$C$82/10^(AP484/10))/Summary!$C$83))</f>
        <v>0</v>
      </c>
      <c r="AR484" s="166">
        <f>'Test-AI'!Y482</f>
        <v>0</v>
      </c>
      <c r="AS484" s="166">
        <f>'Test-AI'!Z482</f>
        <v>0</v>
      </c>
      <c r="AT484" s="290">
        <f>'Test-AI'!AA482</f>
        <v>0</v>
      </c>
      <c r="AU484" s="356">
        <f>'Test-AI'!AB482</f>
        <v>0</v>
      </c>
      <c r="AV484" s="356">
        <f>'Test-AI'!AC482</f>
        <v>0</v>
      </c>
      <c r="AW484" s="291">
        <f t="shared" si="43"/>
        <v>0</v>
      </c>
      <c r="AX484" s="292" t="e">
        <f t="shared" si="44"/>
        <v>#DIV/0!</v>
      </c>
      <c r="AY484" s="293" t="e">
        <f t="shared" si="45"/>
        <v>#DIV/0!</v>
      </c>
      <c r="AZ484" s="292" t="e">
        <f t="shared" si="46"/>
        <v>#DIV/0!</v>
      </c>
      <c r="BA484" s="344" t="e">
        <f t="shared" si="47"/>
        <v>#DIV/0!</v>
      </c>
      <c r="BB484" s="75"/>
      <c r="BC484" s="75"/>
      <c r="BD484" s="572" t="s">
        <v>39</v>
      </c>
      <c r="BE484" s="549" t="e">
        <f t="array" ref="BE484">bdRateExtend($G484:$G487,H484:H487,$AC484:$AC487,AD484:AD487)</f>
        <v>#VALUE!</v>
      </c>
      <c r="BF484" s="551" t="e">
        <f t="array" ref="BF484">bdRateExtend($G484:$G489,H484:H489,$AC484:$AC489,AD484:AD489)</f>
        <v>#VALUE!</v>
      </c>
      <c r="BG484" s="551" t="e">
        <f t="array" ref="BG484">bdRateExtend($G484:$G489,I484:I489,$AC484:$AC489,AE484:AE489)</f>
        <v>#VALUE!</v>
      </c>
      <c r="BH484" s="551" t="e">
        <f t="array" ref="BH484">bdRateExtend($G484:$G489,J484:J489,$AC484:$AC489,AF484:AF489)</f>
        <v>#VALUE!</v>
      </c>
      <c r="BI484" s="551" t="e">
        <f t="array" ref="BI484">bdRateExtend($G484:$G489,K484:K489,$AC484:$AC489,AG484:AG489)</f>
        <v>#VALUE!</v>
      </c>
      <c r="BJ484" s="575" t="e">
        <f>(Summary!$C$94*BF484+Summary!$C$95*BG484+Summary!$C$96*BH484)/Summary!$C$97</f>
        <v>#VALUE!</v>
      </c>
      <c r="BK484" s="551" t="e">
        <f t="array" ref="BK484">bdRateExtend($G484:$G487,L484:L487,$AC484:$AC487,AH484:AH487)</f>
        <v>#VALUE!</v>
      </c>
      <c r="BL484" s="551" t="e">
        <f t="array" ref="BL484">bdRateExtend($G484:$G489,L484:L489,$AC484:$AC489,AH484:AH489)</f>
        <v>#VALUE!</v>
      </c>
      <c r="BM484" s="551" t="e">
        <f t="array" ref="BM484">bdRateExtend($G484:$G487,M484:M487,$AC484:$AC487,AI484:AI487)</f>
        <v>#VALUE!</v>
      </c>
      <c r="BN484" s="551" t="e">
        <f t="array" ref="BN484">bdRateExtend($G484:$G489,M484:M489,$AC484:$AC489,AI484:AI489)</f>
        <v>#VALUE!</v>
      </c>
      <c r="BO484" s="548" t="e">
        <f t="array" ref="BO484">bdRateExtend($G484:$G487,N484:N487,$AC484:$AC487,AJ484:AJ487,"None", FALSE,1)</f>
        <v>#VALUE!</v>
      </c>
      <c r="BP484" s="585" t="e">
        <f t="array" ref="BP484">bdRateExtend($G484:$G489,N484:N489,$AC484:$AC489,AJ484:AJ489,"None", FALSE,1)</f>
        <v>#VALUE!</v>
      </c>
      <c r="BQ484" s="548" t="e">
        <f t="array" ref="BQ484">bdRateExtend($G484:$G487,O484:O487,$AC484:$AC487,AK484:AK487,"None", FALSE,1)</f>
        <v>#VALUE!</v>
      </c>
      <c r="BR484" s="585" t="e">
        <f t="array" ref="BR484">bdRateExtend($G484:$G489,O484:O489,$AC484:$AC489,AK484:AK489,"None", FALSE,1)</f>
        <v>#VALUE!</v>
      </c>
      <c r="BS484" s="551" t="e">
        <f t="array" ref="BS484">bdRateExtend($G484:$G487,P484:P487,$AC484:$AC487,AL484:AL487)</f>
        <v>#VALUE!</v>
      </c>
      <c r="BT484" s="551" t="e">
        <f t="array" ref="BT484">bdRateExtend($G484:$G489,P484:P489,$AC484:$AC489,AL484:AL489)</f>
        <v>#VALUE!</v>
      </c>
      <c r="BU484" s="551" t="e">
        <f t="array" ref="BU484">bdRateExtend($G484:$G487,Q484:Q487,$AC484:$AC487,AM484:AM487)</f>
        <v>#VALUE!</v>
      </c>
      <c r="BV484" s="551" t="e">
        <f t="array" ref="BV484">bdRateExtend($G484:$G489,Q484:Q489,$AC484:$AC489,AM484:AM489)</f>
        <v>#VALUE!</v>
      </c>
      <c r="BW484" s="551" t="e">
        <f t="array" ref="BW484">bdRateExtend($G484:$G487,R484:R487,$AC484:$AC487,AN484:AN487)</f>
        <v>#VALUE!</v>
      </c>
      <c r="BX484" s="551" t="e">
        <f t="array" ref="BX484">bdRateExtend($G484:$G489,R484:R489,$AC484:$AC489,AN484:AN489)</f>
        <v>#VALUE!</v>
      </c>
      <c r="BY484" s="551" t="e">
        <f t="array" ref="BY484">bdRateExtend($G484:$G489,S484:S489,$AC484:$AC489,AO484:AO489)</f>
        <v>#VALUE!</v>
      </c>
      <c r="BZ484" s="555" t="e">
        <f t="array" ref="BZ484">bdRateExtend($G484:$G489,T484:T489,$AC484:$AC489,AP484:AP489)</f>
        <v>#VALUE!</v>
      </c>
      <c r="CA484" s="555" t="e">
        <f t="array" ref="CA484">bdRateExtend($G484:$G489,U484:U489,$AC484:$AC489,AQ484:AQ489)</f>
        <v>#VALUE!</v>
      </c>
      <c r="CB484" s="575" t="e">
        <f>(Summary!$C$108*BX484+Summary!$C$109*BY484+Summary!$C$110*BZ484)/Summary!$C$111</f>
        <v>#VALUE!</v>
      </c>
      <c r="CC484" s="561" t="e">
        <f t="array" ref="CC484">bdCAMBIExtend($G484:$G487,V484:V487,$AC484:$AC487,AR484:AR487)</f>
        <v>#VALUE!</v>
      </c>
      <c r="CD484" s="561" t="e">
        <f t="array" ref="CD484">bdCAMBIExtend($G484:$G489,V484:V489,$AC484:$AC489,AR484:AR489)</f>
        <v>#VALUE!</v>
      </c>
      <c r="CE484" s="547">
        <f t="array" ref="CE484">testVMAFRange($G484:$G487,N484:N487,$AC484:$AC487,AJ484:AJ487)</f>
        <v>0</v>
      </c>
      <c r="CF484" s="543">
        <f t="array" ref="CF484">testVMAFRange($G484:$G489,N484:N489,$AC484:$AC489,AJ484:AJ489)</f>
        <v>0</v>
      </c>
      <c r="CG484" s="547">
        <f t="array" ref="CG484">testVMAFRange($G484:$G487,O484:O487,$AC484:$AC487,AK484:AK487)</f>
        <v>0</v>
      </c>
      <c r="CH484" s="543">
        <f t="array" ref="CH484">testVMAFRange($G484:$G489,O484:O489,$AC484:$AC489,AK484:AK489)</f>
        <v>0</v>
      </c>
    </row>
    <row r="485" spans="1:86" ht="17" hidden="1" customHeight="1" x14ac:dyDescent="0.2">
      <c r="A485" s="552"/>
      <c r="B485" s="566"/>
      <c r="C485" s="485"/>
      <c r="D485" s="590"/>
      <c r="E485" s="558"/>
      <c r="F485" s="239">
        <v>110</v>
      </c>
      <c r="G485" s="294">
        <f>'Anchor-AI'!L483</f>
        <v>0</v>
      </c>
      <c r="H485" s="295">
        <f>'Anchor-AI'!M483</f>
        <v>0</v>
      </c>
      <c r="I485" s="295">
        <f>'Anchor-AI'!N483</f>
        <v>0</v>
      </c>
      <c r="J485" s="295">
        <f>'Anchor-AI'!O483</f>
        <v>0</v>
      </c>
      <c r="K485" s="295">
        <f>(Summary!$C$63*H485+Summary!$C$64*I485+Summary!$C$65*J485)/Summary!$C$66</f>
        <v>0</v>
      </c>
      <c r="L485" s="295">
        <f>'Anchor-AI'!P483</f>
        <v>0</v>
      </c>
      <c r="M485" s="295">
        <f>'Anchor-AI'!Q483</f>
        <v>0</v>
      </c>
      <c r="N485" s="295">
        <f>'Anchor-AI'!R483</f>
        <v>0</v>
      </c>
      <c r="O485" s="295">
        <f>'Anchor-AI'!S483</f>
        <v>0</v>
      </c>
      <c r="P485" s="295">
        <f>'Anchor-AI'!T483</f>
        <v>0</v>
      </c>
      <c r="Q485" s="295">
        <f>'Anchor-AI'!U483</f>
        <v>0</v>
      </c>
      <c r="R485" s="295">
        <f>'Anchor-AI'!V483</f>
        <v>0</v>
      </c>
      <c r="S485" s="295">
        <f>'Anchor-AI'!W483</f>
        <v>0</v>
      </c>
      <c r="T485" s="295">
        <f>'Anchor-AI'!X483</f>
        <v>0</v>
      </c>
      <c r="U485" s="295">
        <f>10*LOG10(1/((Summary!$C$80/10^(R485/10)+Summary!$C$81/10^(S485/10)+Summary!$C$82/10^(T485/10))/Summary!$C$83))</f>
        <v>0</v>
      </c>
      <c r="V485" s="295">
        <f>'Anchor-AI'!Y483</f>
        <v>0</v>
      </c>
      <c r="W485" s="295">
        <f>'Anchor-AI'!Z483</f>
        <v>0</v>
      </c>
      <c r="X485" s="295">
        <f>'Anchor-AI'!AA483</f>
        <v>0</v>
      </c>
      <c r="Y485" s="357">
        <f>'Anchor-AI'!AB483</f>
        <v>0</v>
      </c>
      <c r="Z485" s="357">
        <f>'Anchor-AI'!AC483</f>
        <v>0</v>
      </c>
      <c r="AA485" s="296">
        <f t="shared" si="42"/>
        <v>0</v>
      </c>
      <c r="AC485" s="170">
        <f>'Test-AI'!L483</f>
        <v>0</v>
      </c>
      <c r="AD485" s="167">
        <f>'Test-AI'!M483</f>
        <v>0</v>
      </c>
      <c r="AE485" s="167">
        <f>'Test-AI'!N483</f>
        <v>0</v>
      </c>
      <c r="AF485" s="167">
        <f>'Test-AI'!O483</f>
        <v>0</v>
      </c>
      <c r="AG485" s="167">
        <f>(Summary!$C$63*AD485+Summary!$C$64*AE485+Summary!$C$65*AF485)/Summary!$C$66</f>
        <v>0</v>
      </c>
      <c r="AH485" s="167">
        <f>'Test-AI'!P483</f>
        <v>0</v>
      </c>
      <c r="AI485" s="167">
        <f>'Test-AI'!Q483</f>
        <v>0</v>
      </c>
      <c r="AJ485" s="167">
        <f>'Test-AI'!R483</f>
        <v>0</v>
      </c>
      <c r="AK485" s="167">
        <f>'Test-AI'!S483</f>
        <v>0</v>
      </c>
      <c r="AL485" s="167">
        <f>'Test-AI'!T483</f>
        <v>0</v>
      </c>
      <c r="AM485" s="167">
        <f>'Test-AI'!U483</f>
        <v>0</v>
      </c>
      <c r="AN485" s="167">
        <f>'Test-AI'!V483</f>
        <v>0</v>
      </c>
      <c r="AO485" s="167">
        <f>'Test-AI'!W483</f>
        <v>0</v>
      </c>
      <c r="AP485" s="167">
        <f>'Test-AI'!X483</f>
        <v>0</v>
      </c>
      <c r="AQ485" s="167">
        <f>10*LOG10(1/((Summary!$C$80/10^(AN485/10)+Summary!$C$81/10^(AO485/10)+Summary!$C$82/10^(AP485/10))/Summary!$C$83))</f>
        <v>0</v>
      </c>
      <c r="AR485" s="167">
        <f>'Test-AI'!Y483</f>
        <v>0</v>
      </c>
      <c r="AS485" s="167">
        <f>'Test-AI'!Z483</f>
        <v>0</v>
      </c>
      <c r="AT485" s="295">
        <f>'Test-AI'!AA483</f>
        <v>0</v>
      </c>
      <c r="AU485" s="357">
        <f>'Test-AI'!AB483</f>
        <v>0</v>
      </c>
      <c r="AV485" s="357">
        <f>'Test-AI'!AC483</f>
        <v>0</v>
      </c>
      <c r="AW485" s="296">
        <f t="shared" si="43"/>
        <v>0</v>
      </c>
      <c r="AX485" s="297" t="e">
        <f t="shared" si="44"/>
        <v>#DIV/0!</v>
      </c>
      <c r="AY485" s="298" t="e">
        <f t="shared" si="45"/>
        <v>#DIV/0!</v>
      </c>
      <c r="AZ485" s="297" t="e">
        <f t="shared" si="46"/>
        <v>#DIV/0!</v>
      </c>
      <c r="BA485" s="345" t="e">
        <f t="shared" si="47"/>
        <v>#DIV/0!</v>
      </c>
      <c r="BB485" s="75"/>
      <c r="BC485" s="75"/>
      <c r="BD485" s="565"/>
      <c r="BE485" s="550"/>
      <c r="BF485" s="552"/>
      <c r="BG485" s="552"/>
      <c r="BH485" s="552"/>
      <c r="BI485" s="552"/>
      <c r="BJ485" s="552"/>
      <c r="BK485" s="553"/>
      <c r="BL485" s="552"/>
      <c r="BM485" s="553"/>
      <c r="BN485" s="552"/>
      <c r="BO485" s="546"/>
      <c r="BP485" s="541"/>
      <c r="BQ485" s="546"/>
      <c r="BR485" s="541"/>
      <c r="BS485" s="553"/>
      <c r="BT485" s="552"/>
      <c r="BU485" s="553"/>
      <c r="BV485" s="552"/>
      <c r="BW485" s="553"/>
      <c r="BX485" s="552"/>
      <c r="BY485" s="552"/>
      <c r="BZ485" s="541"/>
      <c r="CA485" s="541"/>
      <c r="CB485" s="552"/>
      <c r="CC485" s="553"/>
      <c r="CD485" s="552"/>
      <c r="CE485" s="546"/>
      <c r="CF485" s="541"/>
      <c r="CG485" s="546"/>
      <c r="CH485" s="541"/>
    </row>
    <row r="486" spans="1:86" ht="17" hidden="1" customHeight="1" x14ac:dyDescent="0.2">
      <c r="A486" s="552"/>
      <c r="B486" s="566"/>
      <c r="C486" s="485"/>
      <c r="D486" s="590"/>
      <c r="E486" s="558"/>
      <c r="F486" s="239">
        <v>135</v>
      </c>
      <c r="G486" s="294">
        <f>'Anchor-AI'!L484</f>
        <v>0</v>
      </c>
      <c r="H486" s="295">
        <f>'Anchor-AI'!M484</f>
        <v>0</v>
      </c>
      <c r="I486" s="295">
        <f>'Anchor-AI'!N484</f>
        <v>0</v>
      </c>
      <c r="J486" s="295">
        <f>'Anchor-AI'!O484</f>
        <v>0</v>
      </c>
      <c r="K486" s="295">
        <f>(Summary!$C$63*H486+Summary!$C$64*I486+Summary!$C$65*J486)/Summary!$C$66</f>
        <v>0</v>
      </c>
      <c r="L486" s="295">
        <f>'Anchor-AI'!P484</f>
        <v>0</v>
      </c>
      <c r="M486" s="295">
        <f>'Anchor-AI'!Q484</f>
        <v>0</v>
      </c>
      <c r="N486" s="295">
        <f>'Anchor-AI'!R484</f>
        <v>0</v>
      </c>
      <c r="O486" s="295">
        <f>'Anchor-AI'!S484</f>
        <v>0</v>
      </c>
      <c r="P486" s="295">
        <f>'Anchor-AI'!T484</f>
        <v>0</v>
      </c>
      <c r="Q486" s="295">
        <f>'Anchor-AI'!U484</f>
        <v>0</v>
      </c>
      <c r="R486" s="295">
        <f>'Anchor-AI'!V484</f>
        <v>0</v>
      </c>
      <c r="S486" s="295">
        <f>'Anchor-AI'!W484</f>
        <v>0</v>
      </c>
      <c r="T486" s="295">
        <f>'Anchor-AI'!X484</f>
        <v>0</v>
      </c>
      <c r="U486" s="295">
        <f>10*LOG10(1/((Summary!$C$80/10^(R486/10)+Summary!$C$81/10^(S486/10)+Summary!$C$82/10^(T486/10))/Summary!$C$83))</f>
        <v>0</v>
      </c>
      <c r="V486" s="295">
        <f>'Anchor-AI'!Y484</f>
        <v>0</v>
      </c>
      <c r="W486" s="295">
        <f>'Anchor-AI'!Z484</f>
        <v>0</v>
      </c>
      <c r="X486" s="295">
        <f>'Anchor-AI'!AA484</f>
        <v>0</v>
      </c>
      <c r="Y486" s="357">
        <f>'Anchor-AI'!AB484</f>
        <v>0</v>
      </c>
      <c r="Z486" s="357">
        <f>'Anchor-AI'!AC484</f>
        <v>0</v>
      </c>
      <c r="AA486" s="296">
        <f t="shared" si="42"/>
        <v>0</v>
      </c>
      <c r="AC486" s="170">
        <f>'Test-AI'!L484</f>
        <v>0</v>
      </c>
      <c r="AD486" s="167">
        <f>'Test-AI'!M484</f>
        <v>0</v>
      </c>
      <c r="AE486" s="167">
        <f>'Test-AI'!N484</f>
        <v>0</v>
      </c>
      <c r="AF486" s="167">
        <f>'Test-AI'!O484</f>
        <v>0</v>
      </c>
      <c r="AG486" s="167">
        <f>(Summary!$C$63*AD486+Summary!$C$64*AE486+Summary!$C$65*AF486)/Summary!$C$66</f>
        <v>0</v>
      </c>
      <c r="AH486" s="167">
        <f>'Test-AI'!P484</f>
        <v>0</v>
      </c>
      <c r="AI486" s="167">
        <f>'Test-AI'!Q484</f>
        <v>0</v>
      </c>
      <c r="AJ486" s="167">
        <f>'Test-AI'!R484</f>
        <v>0</v>
      </c>
      <c r="AK486" s="167">
        <f>'Test-AI'!S484</f>
        <v>0</v>
      </c>
      <c r="AL486" s="167">
        <f>'Test-AI'!T484</f>
        <v>0</v>
      </c>
      <c r="AM486" s="167">
        <f>'Test-AI'!U484</f>
        <v>0</v>
      </c>
      <c r="AN486" s="167">
        <f>'Test-AI'!V484</f>
        <v>0</v>
      </c>
      <c r="AO486" s="167">
        <f>'Test-AI'!W484</f>
        <v>0</v>
      </c>
      <c r="AP486" s="167">
        <f>'Test-AI'!X484</f>
        <v>0</v>
      </c>
      <c r="AQ486" s="167">
        <f>10*LOG10(1/((Summary!$C$80/10^(AN486/10)+Summary!$C$81/10^(AO486/10)+Summary!$C$82/10^(AP486/10))/Summary!$C$83))</f>
        <v>0</v>
      </c>
      <c r="AR486" s="167">
        <f>'Test-AI'!Y484</f>
        <v>0</v>
      </c>
      <c r="AS486" s="167">
        <f>'Test-AI'!Z484</f>
        <v>0</v>
      </c>
      <c r="AT486" s="295">
        <f>'Test-AI'!AA484</f>
        <v>0</v>
      </c>
      <c r="AU486" s="357">
        <f>'Test-AI'!AB484</f>
        <v>0</v>
      </c>
      <c r="AV486" s="357">
        <f>'Test-AI'!AC484</f>
        <v>0</v>
      </c>
      <c r="AW486" s="296">
        <f t="shared" si="43"/>
        <v>0</v>
      </c>
      <c r="AX486" s="297" t="e">
        <f t="shared" si="44"/>
        <v>#DIV/0!</v>
      </c>
      <c r="AY486" s="298" t="e">
        <f t="shared" si="45"/>
        <v>#DIV/0!</v>
      </c>
      <c r="AZ486" s="297" t="e">
        <f t="shared" si="46"/>
        <v>#DIV/0!</v>
      </c>
      <c r="BA486" s="345" t="e">
        <f t="shared" si="47"/>
        <v>#DIV/0!</v>
      </c>
      <c r="BB486" s="75"/>
      <c r="BC486" s="75"/>
      <c r="BD486" s="573" t="s">
        <v>147</v>
      </c>
      <c r="BE486" s="549" t="e">
        <f t="array" ref="BE486">bdRateExtend($G485:$G488,H485:H488,$AC485:$AC488,AD485:AD488)</f>
        <v>#VALUE!</v>
      </c>
      <c r="BF486" s="552"/>
      <c r="BG486" s="552"/>
      <c r="BH486" s="552"/>
      <c r="BI486" s="552"/>
      <c r="BJ486" s="552"/>
      <c r="BK486" s="551" t="e">
        <f t="array" ref="BK486">bdRateExtend($G485:$G488,L485:L488,$AC485:$AC488,AH485:AH488)</f>
        <v>#VALUE!</v>
      </c>
      <c r="BL486" s="552"/>
      <c r="BM486" s="551" t="e">
        <f t="array" ref="BM486">bdRateExtend($G485:$G488,M485:M488,$AC485:$AC488,AI485:AI488)</f>
        <v>#VALUE!</v>
      </c>
      <c r="BN486" s="552"/>
      <c r="BO486" s="545" t="e">
        <f t="array" ref="BO486">bdRateExtend($G485:$G488,N485:N488,$AC485:$AC488,AJ485:AJ488,"None", FALSE,1)</f>
        <v>#VALUE!</v>
      </c>
      <c r="BP486" s="541"/>
      <c r="BQ486" s="545" t="e">
        <f t="array" ref="BQ486">bdRateExtend($G485:$G488,O485:O488,$AC485:$AC488,AK485:AK488,"None", FALSE,1)</f>
        <v>#VALUE!</v>
      </c>
      <c r="BR486" s="541"/>
      <c r="BS486" s="551" t="e">
        <f t="array" ref="BS486">bdRateExtend($G485:$G488,P485:P488,$AC485:$AC488,AL485:AL488)</f>
        <v>#VALUE!</v>
      </c>
      <c r="BT486" s="552"/>
      <c r="BU486" s="551" t="e">
        <f t="array" ref="BU486">bdRateExtend($G485:$G488,Q485:Q488,$AC485:$AC488,AM485:AM488)</f>
        <v>#VALUE!</v>
      </c>
      <c r="BV486" s="552"/>
      <c r="BW486" s="551" t="e">
        <f t="array" ref="BW486">bdRateExtend($G485:$G488,R485:R488,$AC485:$AC488,AN485:AN488)</f>
        <v>#VALUE!</v>
      </c>
      <c r="BX486" s="552"/>
      <c r="BY486" s="552"/>
      <c r="BZ486" s="541"/>
      <c r="CA486" s="541"/>
      <c r="CB486" s="552"/>
      <c r="CC486" s="561" t="e">
        <f t="array" ref="CC486">bdCAMBIExtend($G485:$G488,V485:V488,$AC485:$AC488,AR485:AR488)</f>
        <v>#VALUE!</v>
      </c>
      <c r="CD486" s="552"/>
      <c r="CE486" s="554">
        <f t="array" ref="CE486">testVMAFRange($G485:$G488,N485:N488,$AC485:$AC488,AJ485:AJ488)</f>
        <v>0</v>
      </c>
      <c r="CF486" s="541"/>
      <c r="CG486" s="554">
        <f t="array" ref="CG486">testVMAFRange($G485:$G488,O485:O488,$AC485:$AC488,AK485:AK488)</f>
        <v>0</v>
      </c>
      <c r="CH486" s="541"/>
    </row>
    <row r="487" spans="1:86" ht="17" hidden="1" customHeight="1" x14ac:dyDescent="0.2">
      <c r="A487" s="552"/>
      <c r="B487" s="566"/>
      <c r="C487" s="485"/>
      <c r="D487" s="590"/>
      <c r="E487" s="558"/>
      <c r="F487" s="239">
        <v>160</v>
      </c>
      <c r="G487" s="294">
        <f>'Anchor-AI'!L485</f>
        <v>0</v>
      </c>
      <c r="H487" s="295">
        <f>'Anchor-AI'!M485</f>
        <v>0</v>
      </c>
      <c r="I487" s="295">
        <f>'Anchor-AI'!N485</f>
        <v>0</v>
      </c>
      <c r="J487" s="295">
        <f>'Anchor-AI'!O485</f>
        <v>0</v>
      </c>
      <c r="K487" s="295">
        <f>(Summary!$C$63*H487+Summary!$C$64*I487+Summary!$C$65*J487)/Summary!$C$66</f>
        <v>0</v>
      </c>
      <c r="L487" s="295">
        <f>'Anchor-AI'!P485</f>
        <v>0</v>
      </c>
      <c r="M487" s="295">
        <f>'Anchor-AI'!Q485</f>
        <v>0</v>
      </c>
      <c r="N487" s="295">
        <f>'Anchor-AI'!R485</f>
        <v>0</v>
      </c>
      <c r="O487" s="295">
        <f>'Anchor-AI'!S485</f>
        <v>0</v>
      </c>
      <c r="P487" s="295">
        <f>'Anchor-AI'!T485</f>
        <v>0</v>
      </c>
      <c r="Q487" s="295">
        <f>'Anchor-AI'!U485</f>
        <v>0</v>
      </c>
      <c r="R487" s="295">
        <f>'Anchor-AI'!V485</f>
        <v>0</v>
      </c>
      <c r="S487" s="295">
        <f>'Anchor-AI'!W485</f>
        <v>0</v>
      </c>
      <c r="T487" s="295">
        <f>'Anchor-AI'!X485</f>
        <v>0</v>
      </c>
      <c r="U487" s="295">
        <f>10*LOG10(1/((Summary!$C$80/10^(R487/10)+Summary!$C$81/10^(S487/10)+Summary!$C$82/10^(T487/10))/Summary!$C$83))</f>
        <v>0</v>
      </c>
      <c r="V487" s="295">
        <f>'Anchor-AI'!Y485</f>
        <v>0</v>
      </c>
      <c r="W487" s="295">
        <f>'Anchor-AI'!Z485</f>
        <v>0</v>
      </c>
      <c r="X487" s="295">
        <f>'Anchor-AI'!AA485</f>
        <v>0</v>
      </c>
      <c r="Y487" s="357">
        <f>'Anchor-AI'!AB485</f>
        <v>0</v>
      </c>
      <c r="Z487" s="357">
        <f>'Anchor-AI'!AC485</f>
        <v>0</v>
      </c>
      <c r="AA487" s="296">
        <f t="shared" si="42"/>
        <v>0</v>
      </c>
      <c r="AC487" s="170">
        <f>'Test-AI'!L485</f>
        <v>0</v>
      </c>
      <c r="AD487" s="167">
        <f>'Test-AI'!M485</f>
        <v>0</v>
      </c>
      <c r="AE487" s="167">
        <f>'Test-AI'!N485</f>
        <v>0</v>
      </c>
      <c r="AF487" s="167">
        <f>'Test-AI'!O485</f>
        <v>0</v>
      </c>
      <c r="AG487" s="167">
        <f>(Summary!$C$63*AD487+Summary!$C$64*AE487+Summary!$C$65*AF487)/Summary!$C$66</f>
        <v>0</v>
      </c>
      <c r="AH487" s="167">
        <f>'Test-AI'!P485</f>
        <v>0</v>
      </c>
      <c r="AI487" s="167">
        <f>'Test-AI'!Q485</f>
        <v>0</v>
      </c>
      <c r="AJ487" s="167">
        <f>'Test-AI'!R485</f>
        <v>0</v>
      </c>
      <c r="AK487" s="167">
        <f>'Test-AI'!S485</f>
        <v>0</v>
      </c>
      <c r="AL487" s="167">
        <f>'Test-AI'!T485</f>
        <v>0</v>
      </c>
      <c r="AM487" s="167">
        <f>'Test-AI'!U485</f>
        <v>0</v>
      </c>
      <c r="AN487" s="167">
        <f>'Test-AI'!V485</f>
        <v>0</v>
      </c>
      <c r="AO487" s="167">
        <f>'Test-AI'!W485</f>
        <v>0</v>
      </c>
      <c r="AP487" s="167">
        <f>'Test-AI'!X485</f>
        <v>0</v>
      </c>
      <c r="AQ487" s="167">
        <f>10*LOG10(1/((Summary!$C$80/10^(AN487/10)+Summary!$C$81/10^(AO487/10)+Summary!$C$82/10^(AP487/10))/Summary!$C$83))</f>
        <v>0</v>
      </c>
      <c r="AR487" s="167">
        <f>'Test-AI'!Y485</f>
        <v>0</v>
      </c>
      <c r="AS487" s="167">
        <f>'Test-AI'!Z485</f>
        <v>0</v>
      </c>
      <c r="AT487" s="295">
        <f>'Test-AI'!AA485</f>
        <v>0</v>
      </c>
      <c r="AU487" s="357">
        <f>'Test-AI'!AB485</f>
        <v>0</v>
      </c>
      <c r="AV487" s="357">
        <f>'Test-AI'!AC485</f>
        <v>0</v>
      </c>
      <c r="AW487" s="296">
        <f t="shared" si="43"/>
        <v>0</v>
      </c>
      <c r="AX487" s="297" t="e">
        <f t="shared" si="44"/>
        <v>#DIV/0!</v>
      </c>
      <c r="AY487" s="298" t="e">
        <f t="shared" si="45"/>
        <v>#DIV/0!</v>
      </c>
      <c r="AZ487" s="297" t="e">
        <f t="shared" si="46"/>
        <v>#DIV/0!</v>
      </c>
      <c r="BA487" s="345" t="e">
        <f t="shared" si="47"/>
        <v>#DIV/0!</v>
      </c>
      <c r="BB487" s="75"/>
      <c r="BC487" s="75"/>
      <c r="BD487" s="565"/>
      <c r="BE487" s="550"/>
      <c r="BF487" s="552"/>
      <c r="BG487" s="552"/>
      <c r="BH487" s="552"/>
      <c r="BI487" s="552"/>
      <c r="BJ487" s="552"/>
      <c r="BK487" s="553"/>
      <c r="BL487" s="552"/>
      <c r="BM487" s="553"/>
      <c r="BN487" s="552"/>
      <c r="BO487" s="546"/>
      <c r="BP487" s="541"/>
      <c r="BQ487" s="546"/>
      <c r="BR487" s="541"/>
      <c r="BS487" s="553"/>
      <c r="BT487" s="552"/>
      <c r="BU487" s="553"/>
      <c r="BV487" s="552"/>
      <c r="BW487" s="553"/>
      <c r="BX487" s="552"/>
      <c r="BY487" s="552"/>
      <c r="BZ487" s="541"/>
      <c r="CA487" s="541"/>
      <c r="CB487" s="552"/>
      <c r="CC487" s="553"/>
      <c r="CD487" s="552"/>
      <c r="CE487" s="546"/>
      <c r="CF487" s="541"/>
      <c r="CG487" s="546"/>
      <c r="CH487" s="541"/>
    </row>
    <row r="488" spans="1:86" ht="17" hidden="1" customHeight="1" thickBot="1" x14ac:dyDescent="0.25">
      <c r="A488" s="552"/>
      <c r="B488" s="566"/>
      <c r="C488" s="485"/>
      <c r="D488" s="590"/>
      <c r="E488" s="558"/>
      <c r="F488" s="239">
        <v>185</v>
      </c>
      <c r="G488" s="294">
        <f>'Anchor-AI'!L486</f>
        <v>0</v>
      </c>
      <c r="H488" s="295">
        <f>'Anchor-AI'!M486</f>
        <v>0</v>
      </c>
      <c r="I488" s="295">
        <f>'Anchor-AI'!N486</f>
        <v>0</v>
      </c>
      <c r="J488" s="295">
        <f>'Anchor-AI'!O486</f>
        <v>0</v>
      </c>
      <c r="K488" s="295">
        <f>(Summary!$C$63*H488+Summary!$C$64*I488+Summary!$C$65*J488)/Summary!$C$66</f>
        <v>0</v>
      </c>
      <c r="L488" s="295">
        <f>'Anchor-AI'!P486</f>
        <v>0</v>
      </c>
      <c r="M488" s="295">
        <f>'Anchor-AI'!Q486</f>
        <v>0</v>
      </c>
      <c r="N488" s="295">
        <f>'Anchor-AI'!R486</f>
        <v>0</v>
      </c>
      <c r="O488" s="295">
        <f>'Anchor-AI'!S486</f>
        <v>0</v>
      </c>
      <c r="P488" s="295">
        <f>'Anchor-AI'!T486</f>
        <v>0</v>
      </c>
      <c r="Q488" s="295">
        <f>'Anchor-AI'!U486</f>
        <v>0</v>
      </c>
      <c r="R488" s="295">
        <f>'Anchor-AI'!V486</f>
        <v>0</v>
      </c>
      <c r="S488" s="295">
        <f>'Anchor-AI'!W486</f>
        <v>0</v>
      </c>
      <c r="T488" s="295">
        <f>'Anchor-AI'!X486</f>
        <v>0</v>
      </c>
      <c r="U488" s="295">
        <f>10*LOG10(1/((Summary!$C$80/10^(R488/10)+Summary!$C$81/10^(S488/10)+Summary!$C$82/10^(T488/10))/Summary!$C$83))</f>
        <v>0</v>
      </c>
      <c r="V488" s="295">
        <f>'Anchor-AI'!Y486</f>
        <v>0</v>
      </c>
      <c r="W488" s="295">
        <f>'Anchor-AI'!Z486</f>
        <v>0</v>
      </c>
      <c r="X488" s="295">
        <f>'Anchor-AI'!AA486</f>
        <v>0</v>
      </c>
      <c r="Y488" s="357">
        <f>'Anchor-AI'!AB486</f>
        <v>0</v>
      </c>
      <c r="Z488" s="357">
        <f>'Anchor-AI'!AC486</f>
        <v>0</v>
      </c>
      <c r="AA488" s="296">
        <f t="shared" si="42"/>
        <v>0</v>
      </c>
      <c r="AC488" s="170">
        <f>'Test-AI'!L486</f>
        <v>0</v>
      </c>
      <c r="AD488" s="167">
        <f>'Test-AI'!M486</f>
        <v>0</v>
      </c>
      <c r="AE488" s="167">
        <f>'Test-AI'!N486</f>
        <v>0</v>
      </c>
      <c r="AF488" s="167">
        <f>'Test-AI'!O486</f>
        <v>0</v>
      </c>
      <c r="AG488" s="167">
        <f>(Summary!$C$63*AD488+Summary!$C$64*AE488+Summary!$C$65*AF488)/Summary!$C$66</f>
        <v>0</v>
      </c>
      <c r="AH488" s="167">
        <f>'Test-AI'!P486</f>
        <v>0</v>
      </c>
      <c r="AI488" s="167">
        <f>'Test-AI'!Q486</f>
        <v>0</v>
      </c>
      <c r="AJ488" s="167">
        <f>'Test-AI'!R486</f>
        <v>0</v>
      </c>
      <c r="AK488" s="167">
        <f>'Test-AI'!S486</f>
        <v>0</v>
      </c>
      <c r="AL488" s="167">
        <f>'Test-AI'!T486</f>
        <v>0</v>
      </c>
      <c r="AM488" s="167">
        <f>'Test-AI'!U486</f>
        <v>0</v>
      </c>
      <c r="AN488" s="167">
        <f>'Test-AI'!V486</f>
        <v>0</v>
      </c>
      <c r="AO488" s="167">
        <f>'Test-AI'!W486</f>
        <v>0</v>
      </c>
      <c r="AP488" s="167">
        <f>'Test-AI'!X486</f>
        <v>0</v>
      </c>
      <c r="AQ488" s="167">
        <f>10*LOG10(1/((Summary!$C$80/10^(AN488/10)+Summary!$C$81/10^(AO488/10)+Summary!$C$82/10^(AP488/10))/Summary!$C$83))</f>
        <v>0</v>
      </c>
      <c r="AR488" s="167">
        <f>'Test-AI'!Y486</f>
        <v>0</v>
      </c>
      <c r="AS488" s="167">
        <f>'Test-AI'!Z486</f>
        <v>0</v>
      </c>
      <c r="AT488" s="295">
        <f>'Test-AI'!AA486</f>
        <v>0</v>
      </c>
      <c r="AU488" s="357">
        <f>'Test-AI'!AB486</f>
        <v>0</v>
      </c>
      <c r="AV488" s="357">
        <f>'Test-AI'!AC486</f>
        <v>0</v>
      </c>
      <c r="AW488" s="296">
        <f t="shared" si="43"/>
        <v>0</v>
      </c>
      <c r="AX488" s="297" t="e">
        <f t="shared" si="44"/>
        <v>#DIV/0!</v>
      </c>
      <c r="AY488" s="298" t="e">
        <f t="shared" si="45"/>
        <v>#DIV/0!</v>
      </c>
      <c r="AZ488" s="297" t="e">
        <f t="shared" si="46"/>
        <v>#DIV/0!</v>
      </c>
      <c r="BA488" s="345" t="e">
        <f t="shared" si="47"/>
        <v>#DIV/0!</v>
      </c>
      <c r="BB488" s="75"/>
      <c r="BC488" s="75"/>
      <c r="BD488" s="574" t="s">
        <v>46</v>
      </c>
      <c r="BE488" s="549" t="e">
        <f t="array" ref="BE488">bdRateExtend($G486:$G489,H486:H489,$AC486:$AC489,AD486:AD489)</f>
        <v>#VALUE!</v>
      </c>
      <c r="BF488" s="552"/>
      <c r="BG488" s="552"/>
      <c r="BH488" s="552"/>
      <c r="BI488" s="552"/>
      <c r="BJ488" s="552"/>
      <c r="BK488" s="551" t="e">
        <f t="array" ref="BK488">bdRateExtend($G486:$G489,L486:L489,$AC486:$AC489,AH486:AH489)</f>
        <v>#VALUE!</v>
      </c>
      <c r="BL488" s="552"/>
      <c r="BM488" s="551" t="e">
        <f t="array" ref="BM488">bdRateExtend($G486:$G489,M486:M489,$AC486:$AC489,AI486:AI489)</f>
        <v>#VALUE!</v>
      </c>
      <c r="BN488" s="552"/>
      <c r="BO488" s="545" t="e">
        <f t="array" ref="BO488">bdRateExtend($G486:$G489,N486:N489,$AC486:$AC489,AJ486:AJ489,"None", FALSE,1)</f>
        <v>#VALUE!</v>
      </c>
      <c r="BP488" s="541"/>
      <c r="BQ488" s="545" t="e">
        <f t="array" ref="BQ488">bdRateExtend($G486:$G489,O486:O489,$AC486:$AC489,AK486:AK489,"None", FALSE,1)</f>
        <v>#VALUE!</v>
      </c>
      <c r="BR488" s="541"/>
      <c r="BS488" s="551" t="e">
        <f t="array" ref="BS488">bdRateExtend($G486:$G489,P486:P489,$AC486:$AC489,AL486:AL489)</f>
        <v>#VALUE!</v>
      </c>
      <c r="BT488" s="552"/>
      <c r="BU488" s="551" t="e">
        <f t="array" ref="BU488">bdRateExtend($G486:$G489,Q486:Q489,$AC486:$AC489,AM486:AM489)</f>
        <v>#VALUE!</v>
      </c>
      <c r="BV488" s="552"/>
      <c r="BW488" s="551" t="e">
        <f t="array" ref="BW488">bdRateExtend($G486:$G489,R486:R489,$AC486:$AC489,AN486:AN489)</f>
        <v>#VALUE!</v>
      </c>
      <c r="BX488" s="552"/>
      <c r="BY488" s="552"/>
      <c r="BZ488" s="541"/>
      <c r="CA488" s="541"/>
      <c r="CB488" s="552"/>
      <c r="CC488" s="561" t="e">
        <f t="array" ref="CC488">bdCAMBIExtend($G486:$G489,V486:V489,$AC486:$AC489,AR486:AR489)</f>
        <v>#VALUE!</v>
      </c>
      <c r="CD488" s="552"/>
      <c r="CE488" s="554">
        <f t="array" ref="CE488">testVMAFRange($G486:$G489,N486:N489,$AC486:$AC489,AJ486:AJ489)</f>
        <v>0</v>
      </c>
      <c r="CF488" s="541"/>
      <c r="CG488" s="554">
        <f t="array" ref="CG488">testVMAFRange($G486:$G489,O486:O489,$AC486:$AC489,AK486:AK489)</f>
        <v>0</v>
      </c>
      <c r="CH488" s="541"/>
    </row>
    <row r="489" spans="1:86" ht="17" hidden="1" customHeight="1" thickBot="1" x14ac:dyDescent="0.25">
      <c r="A489" s="552"/>
      <c r="B489" s="571"/>
      <c r="C489" s="486"/>
      <c r="D489" s="602"/>
      <c r="E489" s="577"/>
      <c r="F489" s="240">
        <v>210</v>
      </c>
      <c r="G489" s="299">
        <f>'Anchor-AI'!L487</f>
        <v>0</v>
      </c>
      <c r="H489" s="300">
        <f>'Anchor-AI'!M487</f>
        <v>0</v>
      </c>
      <c r="I489" s="300">
        <f>'Anchor-AI'!N487</f>
        <v>0</v>
      </c>
      <c r="J489" s="300">
        <f>'Anchor-AI'!O487</f>
        <v>0</v>
      </c>
      <c r="K489" s="295">
        <f>(Summary!$C$63*H489+Summary!$C$64*I489+Summary!$C$65*J489)/Summary!$C$66</f>
        <v>0</v>
      </c>
      <c r="L489" s="300">
        <f>'Anchor-AI'!P487</f>
        <v>0</v>
      </c>
      <c r="M489" s="300">
        <f>'Anchor-AI'!Q487</f>
        <v>0</v>
      </c>
      <c r="N489" s="300">
        <f>'Anchor-AI'!R487</f>
        <v>0</v>
      </c>
      <c r="O489" s="300">
        <f>'Anchor-AI'!S487</f>
        <v>0</v>
      </c>
      <c r="P489" s="300">
        <f>'Anchor-AI'!T487</f>
        <v>0</v>
      </c>
      <c r="Q489" s="300">
        <f>'Anchor-AI'!U487</f>
        <v>0</v>
      </c>
      <c r="R489" s="300">
        <f>'Anchor-AI'!V487</f>
        <v>0</v>
      </c>
      <c r="S489" s="300">
        <f>'Anchor-AI'!W487</f>
        <v>0</v>
      </c>
      <c r="T489" s="300">
        <f>'Anchor-AI'!X487</f>
        <v>0</v>
      </c>
      <c r="U489" s="300">
        <f>10*LOG10(1/((Summary!$C$80/10^(R489/10)+Summary!$C$81/10^(S489/10)+Summary!$C$82/10^(T489/10))/Summary!$C$83))</f>
        <v>0</v>
      </c>
      <c r="V489" s="300">
        <f>'Anchor-AI'!Y487</f>
        <v>0</v>
      </c>
      <c r="W489" s="300">
        <f>'Anchor-AI'!Z487</f>
        <v>0</v>
      </c>
      <c r="X489" s="300">
        <f>'Anchor-AI'!AA487</f>
        <v>0</v>
      </c>
      <c r="Y489" s="357">
        <f>'Anchor-AI'!AB487</f>
        <v>0</v>
      </c>
      <c r="Z489" s="357">
        <f>'Anchor-AI'!AC487</f>
        <v>0</v>
      </c>
      <c r="AA489" s="301">
        <f t="shared" si="42"/>
        <v>0</v>
      </c>
      <c r="AB489" s="76"/>
      <c r="AC489" s="171">
        <f>'Test-AI'!L487</f>
        <v>0</v>
      </c>
      <c r="AD489" s="168">
        <f>'Test-AI'!M487</f>
        <v>0</v>
      </c>
      <c r="AE489" s="168">
        <f>'Test-AI'!N487</f>
        <v>0</v>
      </c>
      <c r="AF489" s="168">
        <f>'Test-AI'!O487</f>
        <v>0</v>
      </c>
      <c r="AG489" s="168">
        <f>(Summary!$C$63*AD489+Summary!$C$64*AE489+Summary!$C$65*AF489)/Summary!$C$66</f>
        <v>0</v>
      </c>
      <c r="AH489" s="168">
        <f>'Test-AI'!P487</f>
        <v>0</v>
      </c>
      <c r="AI489" s="168">
        <f>'Test-AI'!Q487</f>
        <v>0</v>
      </c>
      <c r="AJ489" s="168">
        <f>'Test-AI'!R487</f>
        <v>0</v>
      </c>
      <c r="AK489" s="168">
        <f>'Test-AI'!S487</f>
        <v>0</v>
      </c>
      <c r="AL489" s="168">
        <f>'Test-AI'!T487</f>
        <v>0</v>
      </c>
      <c r="AM489" s="168">
        <f>'Test-AI'!U487</f>
        <v>0</v>
      </c>
      <c r="AN489" s="168">
        <f>'Test-AI'!V487</f>
        <v>0</v>
      </c>
      <c r="AO489" s="168">
        <f>'Test-AI'!W487</f>
        <v>0</v>
      </c>
      <c r="AP489" s="168">
        <f>'Test-AI'!X487</f>
        <v>0</v>
      </c>
      <c r="AQ489" s="168">
        <f>10*LOG10(1/((Summary!$C$80/10^(AN489/10)+Summary!$C$81/10^(AO489/10)+Summary!$C$82/10^(AP489/10))/Summary!$C$83))</f>
        <v>0</v>
      </c>
      <c r="AR489" s="168">
        <f>'Test-AI'!Y487</f>
        <v>0</v>
      </c>
      <c r="AS489" s="168">
        <f>'Test-AI'!Z487</f>
        <v>0</v>
      </c>
      <c r="AT489" s="300">
        <f>'Test-AI'!AA487</f>
        <v>0</v>
      </c>
      <c r="AU489" s="357">
        <f>'Test-AI'!AB487</f>
        <v>0</v>
      </c>
      <c r="AV489" s="357">
        <f>'Test-AI'!AC487</f>
        <v>0</v>
      </c>
      <c r="AW489" s="301">
        <f t="shared" si="43"/>
        <v>0</v>
      </c>
      <c r="AX489" s="302" t="e">
        <f t="shared" si="44"/>
        <v>#DIV/0!</v>
      </c>
      <c r="AY489" s="303" t="e">
        <f t="shared" si="45"/>
        <v>#DIV/0!</v>
      </c>
      <c r="AZ489" s="297" t="e">
        <f t="shared" si="46"/>
        <v>#DIV/0!</v>
      </c>
      <c r="BA489" s="345" t="e">
        <f t="shared" si="47"/>
        <v>#DIV/0!</v>
      </c>
      <c r="BB489" s="75"/>
      <c r="BC489" s="75"/>
      <c r="BD489" s="570"/>
      <c r="BE489" s="550"/>
      <c r="BF489" s="553"/>
      <c r="BG489" s="553"/>
      <c r="BH489" s="553"/>
      <c r="BI489" s="553"/>
      <c r="BJ489" s="553"/>
      <c r="BK489" s="553"/>
      <c r="BL489" s="553"/>
      <c r="BM489" s="553"/>
      <c r="BN489" s="553"/>
      <c r="BO489" s="546"/>
      <c r="BP489" s="544"/>
      <c r="BQ489" s="546"/>
      <c r="BR489" s="544"/>
      <c r="BS489" s="553"/>
      <c r="BT489" s="553"/>
      <c r="BU489" s="553"/>
      <c r="BV489" s="553"/>
      <c r="BW489" s="553"/>
      <c r="BX489" s="553"/>
      <c r="BY489" s="553"/>
      <c r="BZ489" s="544"/>
      <c r="CA489" s="544"/>
      <c r="CB489" s="553"/>
      <c r="CC489" s="553"/>
      <c r="CD489" s="553"/>
      <c r="CE489" s="546"/>
      <c r="CF489" s="544"/>
      <c r="CG489" s="546"/>
      <c r="CH489" s="544"/>
    </row>
    <row r="490" spans="1:86" ht="17" hidden="1" customHeight="1" thickBot="1" x14ac:dyDescent="0.25">
      <c r="A490" s="552"/>
      <c r="B490" s="620" t="s">
        <v>151</v>
      </c>
      <c r="C490" s="586" t="s">
        <v>114</v>
      </c>
      <c r="D490" s="601">
        <v>23.98</v>
      </c>
      <c r="E490" s="576">
        <v>8</v>
      </c>
      <c r="F490" s="238">
        <v>85</v>
      </c>
      <c r="G490" s="289">
        <f>'Anchor-AI'!L488</f>
        <v>0</v>
      </c>
      <c r="H490" s="290">
        <f>'Anchor-AI'!M488</f>
        <v>0</v>
      </c>
      <c r="I490" s="290">
        <f>'Anchor-AI'!N488</f>
        <v>0</v>
      </c>
      <c r="J490" s="290">
        <f>'Anchor-AI'!O488</f>
        <v>0</v>
      </c>
      <c r="K490" s="290">
        <f>(Summary!$C$63*H490+Summary!$C$64*I490+Summary!$C$65*J490)/Summary!$C$66</f>
        <v>0</v>
      </c>
      <c r="L490" s="290">
        <f>'Anchor-AI'!P488</f>
        <v>0</v>
      </c>
      <c r="M490" s="290">
        <f>'Anchor-AI'!Q488</f>
        <v>0</v>
      </c>
      <c r="N490" s="290">
        <f>'Anchor-AI'!R488</f>
        <v>0</v>
      </c>
      <c r="O490" s="290">
        <f>'Anchor-AI'!S488</f>
        <v>0</v>
      </c>
      <c r="P490" s="290">
        <f>'Anchor-AI'!T488</f>
        <v>0</v>
      </c>
      <c r="Q490" s="290">
        <f>'Anchor-AI'!U488</f>
        <v>0</v>
      </c>
      <c r="R490" s="290">
        <f>'Anchor-AI'!V488</f>
        <v>0</v>
      </c>
      <c r="S490" s="290">
        <f>'Anchor-AI'!W488</f>
        <v>0</v>
      </c>
      <c r="T490" s="290">
        <f>'Anchor-AI'!X488</f>
        <v>0</v>
      </c>
      <c r="U490" s="290">
        <f>10*LOG10(1/((Summary!$C$80/10^(R490/10)+Summary!$C$81/10^(S490/10)+Summary!$C$82/10^(T490/10))/Summary!$C$83))</f>
        <v>0</v>
      </c>
      <c r="V490" s="290">
        <f>'Anchor-AI'!Y488</f>
        <v>0</v>
      </c>
      <c r="W490" s="290">
        <f>'Anchor-AI'!Z488</f>
        <v>0</v>
      </c>
      <c r="X490" s="290">
        <f>'Anchor-AI'!AA488</f>
        <v>0</v>
      </c>
      <c r="Y490" s="360">
        <f>'Anchor-AI'!AB488</f>
        <v>0</v>
      </c>
      <c r="Z490" s="360">
        <f>'Anchor-AI'!AC488</f>
        <v>0</v>
      </c>
      <c r="AA490" s="291">
        <f t="shared" si="42"/>
        <v>0</v>
      </c>
      <c r="AC490" s="169">
        <f>'Test-AI'!L488</f>
        <v>0</v>
      </c>
      <c r="AD490" s="166">
        <f>'Test-AI'!M488</f>
        <v>0</v>
      </c>
      <c r="AE490" s="166">
        <f>'Test-AI'!N488</f>
        <v>0</v>
      </c>
      <c r="AF490" s="166">
        <f>'Test-AI'!O488</f>
        <v>0</v>
      </c>
      <c r="AG490" s="166">
        <f>(Summary!$C$63*AD490+Summary!$C$64*AE490+Summary!$C$65*AF490)/Summary!$C$66</f>
        <v>0</v>
      </c>
      <c r="AH490" s="166">
        <f>'Test-AI'!P488</f>
        <v>0</v>
      </c>
      <c r="AI490" s="166">
        <f>'Test-AI'!Q488</f>
        <v>0</v>
      </c>
      <c r="AJ490" s="166">
        <f>'Test-AI'!R488</f>
        <v>0</v>
      </c>
      <c r="AK490" s="166">
        <f>'Test-AI'!S488</f>
        <v>0</v>
      </c>
      <c r="AL490" s="166">
        <f>'Test-AI'!T488</f>
        <v>0</v>
      </c>
      <c r="AM490" s="166">
        <f>'Test-AI'!U488</f>
        <v>0</v>
      </c>
      <c r="AN490" s="166">
        <f>'Test-AI'!V488</f>
        <v>0</v>
      </c>
      <c r="AO490" s="166">
        <f>'Test-AI'!W488</f>
        <v>0</v>
      </c>
      <c r="AP490" s="166">
        <f>'Test-AI'!X488</f>
        <v>0</v>
      </c>
      <c r="AQ490" s="166">
        <f>10*LOG10(1/((Summary!$C$80/10^(AN490/10)+Summary!$C$81/10^(AO490/10)+Summary!$C$82/10^(AP490/10))/Summary!$C$83))</f>
        <v>0</v>
      </c>
      <c r="AR490" s="166">
        <f>'Test-AI'!Y488</f>
        <v>0</v>
      </c>
      <c r="AS490" s="166">
        <f>'Test-AI'!Z488</f>
        <v>0</v>
      </c>
      <c r="AT490" s="290">
        <f>'Test-AI'!AA488</f>
        <v>0</v>
      </c>
      <c r="AU490" s="356">
        <f>'Test-AI'!AB488</f>
        <v>0</v>
      </c>
      <c r="AV490" s="356">
        <f>'Test-AI'!AC488</f>
        <v>0</v>
      </c>
      <c r="AW490" s="291">
        <f t="shared" si="43"/>
        <v>0</v>
      </c>
      <c r="AX490" s="292" t="e">
        <f t="shared" si="44"/>
        <v>#DIV/0!</v>
      </c>
      <c r="AY490" s="293" t="e">
        <f t="shared" si="45"/>
        <v>#DIV/0!</v>
      </c>
      <c r="AZ490" s="292" t="e">
        <f t="shared" si="46"/>
        <v>#DIV/0!</v>
      </c>
      <c r="BA490" s="344" t="e">
        <f t="shared" si="47"/>
        <v>#DIV/0!</v>
      </c>
      <c r="BB490" s="75"/>
      <c r="BC490" s="75"/>
      <c r="BD490" s="572" t="s">
        <v>39</v>
      </c>
      <c r="BE490" s="549" t="e">
        <f t="array" ref="BE490">bdRateExtend($G490:$G493,H490:H493,$AC490:$AC493,AD490:AD493)</f>
        <v>#VALUE!</v>
      </c>
      <c r="BF490" s="551" t="e">
        <f t="array" ref="BF490">bdRateExtend($G490:$G495,H490:H495,$AC490:$AC495,AD490:AD495)</f>
        <v>#VALUE!</v>
      </c>
      <c r="BG490" s="551" t="e">
        <f t="array" ref="BG490">bdRateExtend($G490:$G495,I490:I495,$AC490:$AC495,AE490:AE495)</f>
        <v>#VALUE!</v>
      </c>
      <c r="BH490" s="551" t="e">
        <f t="array" ref="BH490">bdRateExtend($G490:$G495,J490:J495,$AC490:$AC495,AF490:AF495)</f>
        <v>#VALUE!</v>
      </c>
      <c r="BI490" s="551" t="e">
        <f t="array" ref="BI490">bdRateExtend($G490:$G495,K490:K495,$AC490:$AC495,AG490:AG495)</f>
        <v>#VALUE!</v>
      </c>
      <c r="BJ490" s="575" t="e">
        <f>(Summary!$C$94*BF490+Summary!$C$95*BG490+Summary!$C$96*BH490)/Summary!$C$97</f>
        <v>#VALUE!</v>
      </c>
      <c r="BK490" s="551" t="e">
        <f t="array" ref="BK490">bdRateExtend($G490:$G493,L490:L493,$AC490:$AC493,AH490:AH493)</f>
        <v>#VALUE!</v>
      </c>
      <c r="BL490" s="551" t="e">
        <f t="array" ref="BL490">bdRateExtend($G490:$G495,L490:L495,$AC490:$AC495,AH490:AH495)</f>
        <v>#VALUE!</v>
      </c>
      <c r="BM490" s="551" t="e">
        <f t="array" ref="BM490">bdRateExtend($G490:$G493,M490:M493,$AC490:$AC493,AI490:AI493)</f>
        <v>#VALUE!</v>
      </c>
      <c r="BN490" s="551" t="e">
        <f t="array" ref="BN490">bdRateExtend($G490:$G495,M490:M495,$AC490:$AC495,AI490:AI495)</f>
        <v>#VALUE!</v>
      </c>
      <c r="BO490" s="548" t="e">
        <f t="array" ref="BO490">bdRateExtend($G490:$G493,N490:N493,$AC490:$AC493,AJ490:AJ493,"None", FALSE,1)</f>
        <v>#VALUE!</v>
      </c>
      <c r="BP490" s="585" t="e">
        <f t="array" ref="BP490">bdRateExtend($G490:$G495,N490:N495,$AC490:$AC495,AJ490:AJ495,"None", FALSE,1)</f>
        <v>#VALUE!</v>
      </c>
      <c r="BQ490" s="548" t="e">
        <f t="array" ref="BQ490">bdRateExtend($G490:$G493,O490:O493,$AC490:$AC493,AK490:AK493,"None", FALSE,1)</f>
        <v>#VALUE!</v>
      </c>
      <c r="BR490" s="585" t="e">
        <f t="array" ref="BR490">bdRateExtend($G490:$G495,O490:O495,$AC490:$AC495,AK490:AK495,"None", FALSE,1)</f>
        <v>#VALUE!</v>
      </c>
      <c r="BS490" s="551" t="e">
        <f t="array" ref="BS490">bdRateExtend($G490:$G493,P490:P493,$AC490:$AC493,AL490:AL493)</f>
        <v>#VALUE!</v>
      </c>
      <c r="BT490" s="551" t="e">
        <f t="array" ref="BT490">bdRateExtend($G490:$G495,P490:P495,$AC490:$AC495,AL490:AL495)</f>
        <v>#VALUE!</v>
      </c>
      <c r="BU490" s="551" t="e">
        <f t="array" ref="BU490">bdRateExtend($G490:$G493,Q490:Q493,$AC490:$AC493,AM490:AM493)</f>
        <v>#VALUE!</v>
      </c>
      <c r="BV490" s="551" t="e">
        <f t="array" ref="BV490">bdRateExtend($G490:$G495,Q490:Q495,$AC490:$AC495,AM490:AM495)</f>
        <v>#VALUE!</v>
      </c>
      <c r="BW490" s="551" t="e">
        <f t="array" ref="BW490">bdRateExtend($G490:$G493,R490:R493,$AC490:$AC493,AN490:AN493)</f>
        <v>#VALUE!</v>
      </c>
      <c r="BX490" s="551" t="e">
        <f t="array" ref="BX490">bdRateExtend($G490:$G495,R490:R495,$AC490:$AC495,AN490:AN495)</f>
        <v>#VALUE!</v>
      </c>
      <c r="BY490" s="551" t="e">
        <f t="array" ref="BY490">bdRateExtend($G490:$G495,S490:S495,$AC490:$AC495,AO490:AO495)</f>
        <v>#VALUE!</v>
      </c>
      <c r="BZ490" s="555" t="e">
        <f t="array" ref="BZ490">bdRateExtend($G490:$G495,T490:T495,$AC490:$AC495,AP490:AP495)</f>
        <v>#VALUE!</v>
      </c>
      <c r="CA490" s="555" t="e">
        <f t="array" ref="CA490">bdRateExtend($G490:$G495,U490:U495,$AC490:$AC495,AQ490:AQ495)</f>
        <v>#VALUE!</v>
      </c>
      <c r="CB490" s="575" t="e">
        <f>(Summary!$C$108*BX490+Summary!$C$109*BY490+Summary!$C$110*BZ490)/Summary!$C$111</f>
        <v>#VALUE!</v>
      </c>
      <c r="CC490" s="561" t="e">
        <f t="array" ref="CC490">bdCAMBIExtend($G490:$G493,V490:V493,$AC490:$AC493,AR490:AR493)</f>
        <v>#VALUE!</v>
      </c>
      <c r="CD490" s="561" t="e">
        <f t="array" ref="CD490">bdCAMBIExtend($G490:$G495,V490:V495,$AC490:$AC495,AR490:AR495)</f>
        <v>#VALUE!</v>
      </c>
      <c r="CE490" s="547">
        <f t="array" ref="CE490">testVMAFRange($G490:$G493,N490:N493,$AC490:$AC493,AJ490:AJ493)</f>
        <v>0</v>
      </c>
      <c r="CF490" s="543">
        <f t="array" ref="CF490">testVMAFRange($G490:$G495,N490:N495,$AC490:$AC495,AJ490:AJ495)</f>
        <v>0</v>
      </c>
      <c r="CG490" s="547">
        <f t="array" ref="CG490">testVMAFRange($G490:$G493,O490:O493,$AC490:$AC493,AK490:AK493)</f>
        <v>0</v>
      </c>
      <c r="CH490" s="543">
        <f t="array" ref="CH490">testVMAFRange($G490:$G495,O490:O495,$AC490:$AC495,AK490:AK495)</f>
        <v>0</v>
      </c>
    </row>
    <row r="491" spans="1:86" ht="17" hidden="1" customHeight="1" x14ac:dyDescent="0.2">
      <c r="A491" s="552"/>
      <c r="B491" s="566"/>
      <c r="C491" s="485"/>
      <c r="D491" s="590"/>
      <c r="E491" s="558"/>
      <c r="F491" s="239">
        <v>110</v>
      </c>
      <c r="G491" s="294">
        <f>'Anchor-AI'!L489</f>
        <v>0</v>
      </c>
      <c r="H491" s="295">
        <f>'Anchor-AI'!M489</f>
        <v>0</v>
      </c>
      <c r="I491" s="295">
        <f>'Anchor-AI'!N489</f>
        <v>0</v>
      </c>
      <c r="J491" s="295">
        <f>'Anchor-AI'!O489</f>
        <v>0</v>
      </c>
      <c r="K491" s="295">
        <f>(Summary!$C$63*H491+Summary!$C$64*I491+Summary!$C$65*J491)/Summary!$C$66</f>
        <v>0</v>
      </c>
      <c r="L491" s="295">
        <f>'Anchor-AI'!P489</f>
        <v>0</v>
      </c>
      <c r="M491" s="295">
        <f>'Anchor-AI'!Q489</f>
        <v>0</v>
      </c>
      <c r="N491" s="295">
        <f>'Anchor-AI'!R489</f>
        <v>0</v>
      </c>
      <c r="O491" s="295">
        <f>'Anchor-AI'!S489</f>
        <v>0</v>
      </c>
      <c r="P491" s="295">
        <f>'Anchor-AI'!T489</f>
        <v>0</v>
      </c>
      <c r="Q491" s="295">
        <f>'Anchor-AI'!U489</f>
        <v>0</v>
      </c>
      <c r="R491" s="295">
        <f>'Anchor-AI'!V489</f>
        <v>0</v>
      </c>
      <c r="S491" s="295">
        <f>'Anchor-AI'!W489</f>
        <v>0</v>
      </c>
      <c r="T491" s="295">
        <f>'Anchor-AI'!X489</f>
        <v>0</v>
      </c>
      <c r="U491" s="295">
        <f>10*LOG10(1/((Summary!$C$80/10^(R491/10)+Summary!$C$81/10^(S491/10)+Summary!$C$82/10^(T491/10))/Summary!$C$83))</f>
        <v>0</v>
      </c>
      <c r="V491" s="295">
        <f>'Anchor-AI'!Y489</f>
        <v>0</v>
      </c>
      <c r="W491" s="295">
        <f>'Anchor-AI'!Z489</f>
        <v>0</v>
      </c>
      <c r="X491" s="295">
        <f>'Anchor-AI'!AA489</f>
        <v>0</v>
      </c>
      <c r="Y491" s="357">
        <f>'Anchor-AI'!AB489</f>
        <v>0</v>
      </c>
      <c r="Z491" s="357">
        <f>'Anchor-AI'!AC489</f>
        <v>0</v>
      </c>
      <c r="AA491" s="296">
        <f t="shared" si="42"/>
        <v>0</v>
      </c>
      <c r="AC491" s="170">
        <f>'Test-AI'!L489</f>
        <v>0</v>
      </c>
      <c r="AD491" s="167">
        <f>'Test-AI'!M489</f>
        <v>0</v>
      </c>
      <c r="AE491" s="167">
        <f>'Test-AI'!N489</f>
        <v>0</v>
      </c>
      <c r="AF491" s="167">
        <f>'Test-AI'!O489</f>
        <v>0</v>
      </c>
      <c r="AG491" s="167">
        <f>(Summary!$C$63*AD491+Summary!$C$64*AE491+Summary!$C$65*AF491)/Summary!$C$66</f>
        <v>0</v>
      </c>
      <c r="AH491" s="167">
        <f>'Test-AI'!P489</f>
        <v>0</v>
      </c>
      <c r="AI491" s="167">
        <f>'Test-AI'!Q489</f>
        <v>0</v>
      </c>
      <c r="AJ491" s="167">
        <f>'Test-AI'!R489</f>
        <v>0</v>
      </c>
      <c r="AK491" s="167">
        <f>'Test-AI'!S489</f>
        <v>0</v>
      </c>
      <c r="AL491" s="167">
        <f>'Test-AI'!T489</f>
        <v>0</v>
      </c>
      <c r="AM491" s="167">
        <f>'Test-AI'!U489</f>
        <v>0</v>
      </c>
      <c r="AN491" s="167">
        <f>'Test-AI'!V489</f>
        <v>0</v>
      </c>
      <c r="AO491" s="167">
        <f>'Test-AI'!W489</f>
        <v>0</v>
      </c>
      <c r="AP491" s="167">
        <f>'Test-AI'!X489</f>
        <v>0</v>
      </c>
      <c r="AQ491" s="167">
        <f>10*LOG10(1/((Summary!$C$80/10^(AN491/10)+Summary!$C$81/10^(AO491/10)+Summary!$C$82/10^(AP491/10))/Summary!$C$83))</f>
        <v>0</v>
      </c>
      <c r="AR491" s="167">
        <f>'Test-AI'!Y489</f>
        <v>0</v>
      </c>
      <c r="AS491" s="167">
        <f>'Test-AI'!Z489</f>
        <v>0</v>
      </c>
      <c r="AT491" s="295">
        <f>'Test-AI'!AA489</f>
        <v>0</v>
      </c>
      <c r="AU491" s="357">
        <f>'Test-AI'!AB489</f>
        <v>0</v>
      </c>
      <c r="AV491" s="357">
        <f>'Test-AI'!AC489</f>
        <v>0</v>
      </c>
      <c r="AW491" s="296">
        <f t="shared" si="43"/>
        <v>0</v>
      </c>
      <c r="AX491" s="297" t="e">
        <f t="shared" si="44"/>
        <v>#DIV/0!</v>
      </c>
      <c r="AY491" s="298" t="e">
        <f t="shared" si="45"/>
        <v>#DIV/0!</v>
      </c>
      <c r="AZ491" s="297" t="e">
        <f t="shared" si="46"/>
        <v>#DIV/0!</v>
      </c>
      <c r="BA491" s="345" t="e">
        <f t="shared" si="47"/>
        <v>#DIV/0!</v>
      </c>
      <c r="BB491" s="75"/>
      <c r="BC491" s="75"/>
      <c r="BD491" s="565"/>
      <c r="BE491" s="550"/>
      <c r="BF491" s="552"/>
      <c r="BG491" s="552"/>
      <c r="BH491" s="552"/>
      <c r="BI491" s="552"/>
      <c r="BJ491" s="552"/>
      <c r="BK491" s="553"/>
      <c r="BL491" s="552"/>
      <c r="BM491" s="553"/>
      <c r="BN491" s="552"/>
      <c r="BO491" s="546"/>
      <c r="BP491" s="541"/>
      <c r="BQ491" s="546"/>
      <c r="BR491" s="541"/>
      <c r="BS491" s="553"/>
      <c r="BT491" s="552"/>
      <c r="BU491" s="553"/>
      <c r="BV491" s="552"/>
      <c r="BW491" s="553"/>
      <c r="BX491" s="552"/>
      <c r="BY491" s="552"/>
      <c r="BZ491" s="541"/>
      <c r="CA491" s="541"/>
      <c r="CB491" s="552"/>
      <c r="CC491" s="553"/>
      <c r="CD491" s="552"/>
      <c r="CE491" s="546"/>
      <c r="CF491" s="541"/>
      <c r="CG491" s="546"/>
      <c r="CH491" s="541"/>
    </row>
    <row r="492" spans="1:86" ht="17" hidden="1" customHeight="1" x14ac:dyDescent="0.2">
      <c r="A492" s="552"/>
      <c r="B492" s="566"/>
      <c r="C492" s="485"/>
      <c r="D492" s="590"/>
      <c r="E492" s="558"/>
      <c r="F492" s="239">
        <v>135</v>
      </c>
      <c r="G492" s="294">
        <f>'Anchor-AI'!L490</f>
        <v>0</v>
      </c>
      <c r="H492" s="295">
        <f>'Anchor-AI'!M490</f>
        <v>0</v>
      </c>
      <c r="I492" s="295">
        <f>'Anchor-AI'!N490</f>
        <v>0</v>
      </c>
      <c r="J492" s="295">
        <f>'Anchor-AI'!O490</f>
        <v>0</v>
      </c>
      <c r="K492" s="295">
        <f>(Summary!$C$63*H492+Summary!$C$64*I492+Summary!$C$65*J492)/Summary!$C$66</f>
        <v>0</v>
      </c>
      <c r="L492" s="295">
        <f>'Anchor-AI'!P490</f>
        <v>0</v>
      </c>
      <c r="M492" s="295">
        <f>'Anchor-AI'!Q490</f>
        <v>0</v>
      </c>
      <c r="N492" s="295">
        <f>'Anchor-AI'!R490</f>
        <v>0</v>
      </c>
      <c r="O492" s="295">
        <f>'Anchor-AI'!S490</f>
        <v>0</v>
      </c>
      <c r="P492" s="295">
        <f>'Anchor-AI'!T490</f>
        <v>0</v>
      </c>
      <c r="Q492" s="295">
        <f>'Anchor-AI'!U490</f>
        <v>0</v>
      </c>
      <c r="R492" s="295">
        <f>'Anchor-AI'!V490</f>
        <v>0</v>
      </c>
      <c r="S492" s="295">
        <f>'Anchor-AI'!W490</f>
        <v>0</v>
      </c>
      <c r="T492" s="295">
        <f>'Anchor-AI'!X490</f>
        <v>0</v>
      </c>
      <c r="U492" s="295">
        <f>10*LOG10(1/((Summary!$C$80/10^(R492/10)+Summary!$C$81/10^(S492/10)+Summary!$C$82/10^(T492/10))/Summary!$C$83))</f>
        <v>0</v>
      </c>
      <c r="V492" s="295">
        <f>'Anchor-AI'!Y490</f>
        <v>0</v>
      </c>
      <c r="W492" s="295">
        <f>'Anchor-AI'!Z490</f>
        <v>0</v>
      </c>
      <c r="X492" s="295">
        <f>'Anchor-AI'!AA490</f>
        <v>0</v>
      </c>
      <c r="Y492" s="357">
        <f>'Anchor-AI'!AB490</f>
        <v>0</v>
      </c>
      <c r="Z492" s="357">
        <f>'Anchor-AI'!AC490</f>
        <v>0</v>
      </c>
      <c r="AA492" s="296">
        <f t="shared" si="42"/>
        <v>0</v>
      </c>
      <c r="AC492" s="170">
        <f>'Test-AI'!L490</f>
        <v>0</v>
      </c>
      <c r="AD492" s="167">
        <f>'Test-AI'!M490</f>
        <v>0</v>
      </c>
      <c r="AE492" s="167">
        <f>'Test-AI'!N490</f>
        <v>0</v>
      </c>
      <c r="AF492" s="167">
        <f>'Test-AI'!O490</f>
        <v>0</v>
      </c>
      <c r="AG492" s="167">
        <f>(Summary!$C$63*AD492+Summary!$C$64*AE492+Summary!$C$65*AF492)/Summary!$C$66</f>
        <v>0</v>
      </c>
      <c r="AH492" s="167">
        <f>'Test-AI'!P490</f>
        <v>0</v>
      </c>
      <c r="AI492" s="167">
        <f>'Test-AI'!Q490</f>
        <v>0</v>
      </c>
      <c r="AJ492" s="167">
        <f>'Test-AI'!R490</f>
        <v>0</v>
      </c>
      <c r="AK492" s="167">
        <f>'Test-AI'!S490</f>
        <v>0</v>
      </c>
      <c r="AL492" s="167">
        <f>'Test-AI'!T490</f>
        <v>0</v>
      </c>
      <c r="AM492" s="167">
        <f>'Test-AI'!U490</f>
        <v>0</v>
      </c>
      <c r="AN492" s="167">
        <f>'Test-AI'!V490</f>
        <v>0</v>
      </c>
      <c r="AO492" s="167">
        <f>'Test-AI'!W490</f>
        <v>0</v>
      </c>
      <c r="AP492" s="167">
        <f>'Test-AI'!X490</f>
        <v>0</v>
      </c>
      <c r="AQ492" s="167">
        <f>10*LOG10(1/((Summary!$C$80/10^(AN492/10)+Summary!$C$81/10^(AO492/10)+Summary!$C$82/10^(AP492/10))/Summary!$C$83))</f>
        <v>0</v>
      </c>
      <c r="AR492" s="167">
        <f>'Test-AI'!Y490</f>
        <v>0</v>
      </c>
      <c r="AS492" s="167">
        <f>'Test-AI'!Z490</f>
        <v>0</v>
      </c>
      <c r="AT492" s="295">
        <f>'Test-AI'!AA490</f>
        <v>0</v>
      </c>
      <c r="AU492" s="357">
        <f>'Test-AI'!AB490</f>
        <v>0</v>
      </c>
      <c r="AV492" s="357">
        <f>'Test-AI'!AC490</f>
        <v>0</v>
      </c>
      <c r="AW492" s="296">
        <f t="shared" si="43"/>
        <v>0</v>
      </c>
      <c r="AX492" s="297" t="e">
        <f t="shared" si="44"/>
        <v>#DIV/0!</v>
      </c>
      <c r="AY492" s="298" t="e">
        <f t="shared" si="45"/>
        <v>#DIV/0!</v>
      </c>
      <c r="AZ492" s="297" t="e">
        <f t="shared" si="46"/>
        <v>#DIV/0!</v>
      </c>
      <c r="BA492" s="345" t="e">
        <f t="shared" si="47"/>
        <v>#DIV/0!</v>
      </c>
      <c r="BB492" s="75"/>
      <c r="BC492" s="75"/>
      <c r="BD492" s="573" t="s">
        <v>147</v>
      </c>
      <c r="BE492" s="549" t="e">
        <f t="array" ref="BE492">bdRateExtend($G491:$G494,H491:H494,$AC491:$AC494,AD491:AD494)</f>
        <v>#VALUE!</v>
      </c>
      <c r="BF492" s="552"/>
      <c r="BG492" s="552"/>
      <c r="BH492" s="552"/>
      <c r="BI492" s="552"/>
      <c r="BJ492" s="552"/>
      <c r="BK492" s="551" t="e">
        <f t="array" ref="BK492">bdRateExtend($G491:$G494,L491:L494,$AC491:$AC494,AH491:AH494)</f>
        <v>#VALUE!</v>
      </c>
      <c r="BL492" s="552"/>
      <c r="BM492" s="551" t="e">
        <f t="array" ref="BM492">bdRateExtend($G491:$G494,M491:M494,$AC491:$AC494,AI491:AI494)</f>
        <v>#VALUE!</v>
      </c>
      <c r="BN492" s="552"/>
      <c r="BO492" s="545" t="e">
        <f t="array" ref="BO492">bdRateExtend($G491:$G494,N491:N494,$AC491:$AC494,AJ491:AJ494,"None", FALSE,1)</f>
        <v>#VALUE!</v>
      </c>
      <c r="BP492" s="541"/>
      <c r="BQ492" s="545" t="e">
        <f t="array" ref="BQ492">bdRateExtend($G491:$G494,O491:O494,$AC491:$AC494,AK491:AK494,"None", FALSE,1)</f>
        <v>#VALUE!</v>
      </c>
      <c r="BR492" s="541"/>
      <c r="BS492" s="551" t="e">
        <f t="array" ref="BS492">bdRateExtend($G491:$G494,P491:P494,$AC491:$AC494,AL491:AL494)</f>
        <v>#VALUE!</v>
      </c>
      <c r="BT492" s="552"/>
      <c r="BU492" s="551" t="e">
        <f t="array" ref="BU492">bdRateExtend($G491:$G494,Q491:Q494,$AC491:$AC494,AM491:AM494)</f>
        <v>#VALUE!</v>
      </c>
      <c r="BV492" s="552"/>
      <c r="BW492" s="551" t="e">
        <f t="array" ref="BW492">bdRateExtend($G491:$G494,R491:R494,$AC491:$AC494,AN491:AN494)</f>
        <v>#VALUE!</v>
      </c>
      <c r="BX492" s="552"/>
      <c r="BY492" s="552"/>
      <c r="BZ492" s="541"/>
      <c r="CA492" s="541"/>
      <c r="CB492" s="552"/>
      <c r="CC492" s="561" t="e">
        <f t="array" ref="CC492">bdCAMBIExtend($G491:$G494,V491:V494,$AC491:$AC494,AR491:AR494)</f>
        <v>#VALUE!</v>
      </c>
      <c r="CD492" s="552"/>
      <c r="CE492" s="554">
        <f t="array" ref="CE492">testVMAFRange($G491:$G494,N491:N494,$AC491:$AC494,AJ491:AJ494)</f>
        <v>0</v>
      </c>
      <c r="CF492" s="541"/>
      <c r="CG492" s="554">
        <f t="array" ref="CG492">testVMAFRange($G491:$G494,O491:O494,$AC491:$AC494,AK491:AK494)</f>
        <v>0</v>
      </c>
      <c r="CH492" s="541"/>
    </row>
    <row r="493" spans="1:86" ht="17" hidden="1" customHeight="1" x14ac:dyDescent="0.2">
      <c r="A493" s="552"/>
      <c r="B493" s="566"/>
      <c r="C493" s="485"/>
      <c r="D493" s="590"/>
      <c r="E493" s="558"/>
      <c r="F493" s="239">
        <v>160</v>
      </c>
      <c r="G493" s="294">
        <f>'Anchor-AI'!L491</f>
        <v>0</v>
      </c>
      <c r="H493" s="295">
        <f>'Anchor-AI'!M491</f>
        <v>0</v>
      </c>
      <c r="I493" s="295">
        <f>'Anchor-AI'!N491</f>
        <v>0</v>
      </c>
      <c r="J493" s="295">
        <f>'Anchor-AI'!O491</f>
        <v>0</v>
      </c>
      <c r="K493" s="295">
        <f>(Summary!$C$63*H493+Summary!$C$64*I493+Summary!$C$65*J493)/Summary!$C$66</f>
        <v>0</v>
      </c>
      <c r="L493" s="295">
        <f>'Anchor-AI'!P491</f>
        <v>0</v>
      </c>
      <c r="M493" s="295">
        <f>'Anchor-AI'!Q491</f>
        <v>0</v>
      </c>
      <c r="N493" s="295">
        <f>'Anchor-AI'!R491</f>
        <v>0</v>
      </c>
      <c r="O493" s="295">
        <f>'Anchor-AI'!S491</f>
        <v>0</v>
      </c>
      <c r="P493" s="295">
        <f>'Anchor-AI'!T491</f>
        <v>0</v>
      </c>
      <c r="Q493" s="295">
        <f>'Anchor-AI'!U491</f>
        <v>0</v>
      </c>
      <c r="R493" s="295">
        <f>'Anchor-AI'!V491</f>
        <v>0</v>
      </c>
      <c r="S493" s="295">
        <f>'Anchor-AI'!W491</f>
        <v>0</v>
      </c>
      <c r="T493" s="295">
        <f>'Anchor-AI'!X491</f>
        <v>0</v>
      </c>
      <c r="U493" s="295">
        <f>10*LOG10(1/((Summary!$C$80/10^(R493/10)+Summary!$C$81/10^(S493/10)+Summary!$C$82/10^(T493/10))/Summary!$C$83))</f>
        <v>0</v>
      </c>
      <c r="V493" s="295">
        <f>'Anchor-AI'!Y491</f>
        <v>0</v>
      </c>
      <c r="W493" s="295">
        <f>'Anchor-AI'!Z491</f>
        <v>0</v>
      </c>
      <c r="X493" s="295">
        <f>'Anchor-AI'!AA491</f>
        <v>0</v>
      </c>
      <c r="Y493" s="357">
        <f>'Anchor-AI'!AB491</f>
        <v>0</v>
      </c>
      <c r="Z493" s="357">
        <f>'Anchor-AI'!AC491</f>
        <v>0</v>
      </c>
      <c r="AA493" s="296">
        <f t="shared" si="42"/>
        <v>0</v>
      </c>
      <c r="AC493" s="170">
        <f>'Test-AI'!L491</f>
        <v>0</v>
      </c>
      <c r="AD493" s="167">
        <f>'Test-AI'!M491</f>
        <v>0</v>
      </c>
      <c r="AE493" s="167">
        <f>'Test-AI'!N491</f>
        <v>0</v>
      </c>
      <c r="AF493" s="167">
        <f>'Test-AI'!O491</f>
        <v>0</v>
      </c>
      <c r="AG493" s="167">
        <f>(Summary!$C$63*AD493+Summary!$C$64*AE493+Summary!$C$65*AF493)/Summary!$C$66</f>
        <v>0</v>
      </c>
      <c r="AH493" s="167">
        <f>'Test-AI'!P491</f>
        <v>0</v>
      </c>
      <c r="AI493" s="167">
        <f>'Test-AI'!Q491</f>
        <v>0</v>
      </c>
      <c r="AJ493" s="167">
        <f>'Test-AI'!R491</f>
        <v>0</v>
      </c>
      <c r="AK493" s="167">
        <f>'Test-AI'!S491</f>
        <v>0</v>
      </c>
      <c r="AL493" s="167">
        <f>'Test-AI'!T491</f>
        <v>0</v>
      </c>
      <c r="AM493" s="167">
        <f>'Test-AI'!U491</f>
        <v>0</v>
      </c>
      <c r="AN493" s="167">
        <f>'Test-AI'!V491</f>
        <v>0</v>
      </c>
      <c r="AO493" s="167">
        <f>'Test-AI'!W491</f>
        <v>0</v>
      </c>
      <c r="AP493" s="167">
        <f>'Test-AI'!X491</f>
        <v>0</v>
      </c>
      <c r="AQ493" s="167">
        <f>10*LOG10(1/((Summary!$C$80/10^(AN493/10)+Summary!$C$81/10^(AO493/10)+Summary!$C$82/10^(AP493/10))/Summary!$C$83))</f>
        <v>0</v>
      </c>
      <c r="AR493" s="167">
        <f>'Test-AI'!Y491</f>
        <v>0</v>
      </c>
      <c r="AS493" s="167">
        <f>'Test-AI'!Z491</f>
        <v>0</v>
      </c>
      <c r="AT493" s="295">
        <f>'Test-AI'!AA491</f>
        <v>0</v>
      </c>
      <c r="AU493" s="357">
        <f>'Test-AI'!AB491</f>
        <v>0</v>
      </c>
      <c r="AV493" s="357">
        <f>'Test-AI'!AC491</f>
        <v>0</v>
      </c>
      <c r="AW493" s="296">
        <f t="shared" si="43"/>
        <v>0</v>
      </c>
      <c r="AX493" s="297" t="e">
        <f t="shared" si="44"/>
        <v>#DIV/0!</v>
      </c>
      <c r="AY493" s="298" t="e">
        <f t="shared" si="45"/>
        <v>#DIV/0!</v>
      </c>
      <c r="AZ493" s="297" t="e">
        <f t="shared" si="46"/>
        <v>#DIV/0!</v>
      </c>
      <c r="BA493" s="345" t="e">
        <f t="shared" si="47"/>
        <v>#DIV/0!</v>
      </c>
      <c r="BB493" s="75"/>
      <c r="BC493" s="75"/>
      <c r="BD493" s="565"/>
      <c r="BE493" s="550"/>
      <c r="BF493" s="552"/>
      <c r="BG493" s="552"/>
      <c r="BH493" s="552"/>
      <c r="BI493" s="552"/>
      <c r="BJ493" s="552"/>
      <c r="BK493" s="553"/>
      <c r="BL493" s="552"/>
      <c r="BM493" s="553"/>
      <c r="BN493" s="552"/>
      <c r="BO493" s="546"/>
      <c r="BP493" s="541"/>
      <c r="BQ493" s="546"/>
      <c r="BR493" s="541"/>
      <c r="BS493" s="553"/>
      <c r="BT493" s="552"/>
      <c r="BU493" s="553"/>
      <c r="BV493" s="552"/>
      <c r="BW493" s="553"/>
      <c r="BX493" s="552"/>
      <c r="BY493" s="552"/>
      <c r="BZ493" s="541"/>
      <c r="CA493" s="541"/>
      <c r="CB493" s="552"/>
      <c r="CC493" s="553"/>
      <c r="CD493" s="552"/>
      <c r="CE493" s="546"/>
      <c r="CF493" s="541"/>
      <c r="CG493" s="546"/>
      <c r="CH493" s="541"/>
    </row>
    <row r="494" spans="1:86" ht="17" hidden="1" customHeight="1" thickBot="1" x14ac:dyDescent="0.25">
      <c r="A494" s="552"/>
      <c r="B494" s="566"/>
      <c r="C494" s="485"/>
      <c r="D494" s="590"/>
      <c r="E494" s="558"/>
      <c r="F494" s="239">
        <v>185</v>
      </c>
      <c r="G494" s="294">
        <f>'Anchor-AI'!L492</f>
        <v>0</v>
      </c>
      <c r="H494" s="295">
        <f>'Anchor-AI'!M492</f>
        <v>0</v>
      </c>
      <c r="I494" s="295">
        <f>'Anchor-AI'!N492</f>
        <v>0</v>
      </c>
      <c r="J494" s="295">
        <f>'Anchor-AI'!O492</f>
        <v>0</v>
      </c>
      <c r="K494" s="295">
        <f>(Summary!$C$63*H494+Summary!$C$64*I494+Summary!$C$65*J494)/Summary!$C$66</f>
        <v>0</v>
      </c>
      <c r="L494" s="295">
        <f>'Anchor-AI'!P492</f>
        <v>0</v>
      </c>
      <c r="M494" s="295">
        <f>'Anchor-AI'!Q492</f>
        <v>0</v>
      </c>
      <c r="N494" s="295">
        <f>'Anchor-AI'!R492</f>
        <v>0</v>
      </c>
      <c r="O494" s="295">
        <f>'Anchor-AI'!S492</f>
        <v>0</v>
      </c>
      <c r="P494" s="295">
        <f>'Anchor-AI'!T492</f>
        <v>0</v>
      </c>
      <c r="Q494" s="295">
        <f>'Anchor-AI'!U492</f>
        <v>0</v>
      </c>
      <c r="R494" s="295">
        <f>'Anchor-AI'!V492</f>
        <v>0</v>
      </c>
      <c r="S494" s="295">
        <f>'Anchor-AI'!W492</f>
        <v>0</v>
      </c>
      <c r="T494" s="295">
        <f>'Anchor-AI'!X492</f>
        <v>0</v>
      </c>
      <c r="U494" s="295">
        <f>10*LOG10(1/((Summary!$C$80/10^(R494/10)+Summary!$C$81/10^(S494/10)+Summary!$C$82/10^(T494/10))/Summary!$C$83))</f>
        <v>0</v>
      </c>
      <c r="V494" s="295">
        <f>'Anchor-AI'!Y492</f>
        <v>0</v>
      </c>
      <c r="W494" s="295">
        <f>'Anchor-AI'!Z492</f>
        <v>0</v>
      </c>
      <c r="X494" s="295">
        <f>'Anchor-AI'!AA492</f>
        <v>0</v>
      </c>
      <c r="Y494" s="357">
        <f>'Anchor-AI'!AB492</f>
        <v>0</v>
      </c>
      <c r="Z494" s="357">
        <f>'Anchor-AI'!AC492</f>
        <v>0</v>
      </c>
      <c r="AA494" s="296">
        <f t="shared" si="42"/>
        <v>0</v>
      </c>
      <c r="AC494" s="170">
        <f>'Test-AI'!L492</f>
        <v>0</v>
      </c>
      <c r="AD494" s="167">
        <f>'Test-AI'!M492</f>
        <v>0</v>
      </c>
      <c r="AE494" s="167">
        <f>'Test-AI'!N492</f>
        <v>0</v>
      </c>
      <c r="AF494" s="167">
        <f>'Test-AI'!O492</f>
        <v>0</v>
      </c>
      <c r="AG494" s="167">
        <f>(Summary!$C$63*AD494+Summary!$C$64*AE494+Summary!$C$65*AF494)/Summary!$C$66</f>
        <v>0</v>
      </c>
      <c r="AH494" s="167">
        <f>'Test-AI'!P492</f>
        <v>0</v>
      </c>
      <c r="AI494" s="167">
        <f>'Test-AI'!Q492</f>
        <v>0</v>
      </c>
      <c r="AJ494" s="167">
        <f>'Test-AI'!R492</f>
        <v>0</v>
      </c>
      <c r="AK494" s="167">
        <f>'Test-AI'!S492</f>
        <v>0</v>
      </c>
      <c r="AL494" s="167">
        <f>'Test-AI'!T492</f>
        <v>0</v>
      </c>
      <c r="AM494" s="167">
        <f>'Test-AI'!U492</f>
        <v>0</v>
      </c>
      <c r="AN494" s="167">
        <f>'Test-AI'!V492</f>
        <v>0</v>
      </c>
      <c r="AO494" s="167">
        <f>'Test-AI'!W492</f>
        <v>0</v>
      </c>
      <c r="AP494" s="167">
        <f>'Test-AI'!X492</f>
        <v>0</v>
      </c>
      <c r="AQ494" s="167">
        <f>10*LOG10(1/((Summary!$C$80/10^(AN494/10)+Summary!$C$81/10^(AO494/10)+Summary!$C$82/10^(AP494/10))/Summary!$C$83))</f>
        <v>0</v>
      </c>
      <c r="AR494" s="167">
        <f>'Test-AI'!Y492</f>
        <v>0</v>
      </c>
      <c r="AS494" s="167">
        <f>'Test-AI'!Z492</f>
        <v>0</v>
      </c>
      <c r="AT494" s="295">
        <f>'Test-AI'!AA492</f>
        <v>0</v>
      </c>
      <c r="AU494" s="357">
        <f>'Test-AI'!AB492</f>
        <v>0</v>
      </c>
      <c r="AV494" s="357">
        <f>'Test-AI'!AC492</f>
        <v>0</v>
      </c>
      <c r="AW494" s="296">
        <f t="shared" si="43"/>
        <v>0</v>
      </c>
      <c r="AX494" s="297" t="e">
        <f t="shared" si="44"/>
        <v>#DIV/0!</v>
      </c>
      <c r="AY494" s="298" t="e">
        <f t="shared" si="45"/>
        <v>#DIV/0!</v>
      </c>
      <c r="AZ494" s="297" t="e">
        <f t="shared" si="46"/>
        <v>#DIV/0!</v>
      </c>
      <c r="BA494" s="345" t="e">
        <f t="shared" si="47"/>
        <v>#DIV/0!</v>
      </c>
      <c r="BB494" s="75"/>
      <c r="BC494" s="75"/>
      <c r="BD494" s="574" t="s">
        <v>46</v>
      </c>
      <c r="BE494" s="549" t="e">
        <f t="array" ref="BE494">bdRateExtend($G492:$G495,H492:H495,$AC492:$AC495,AD492:AD495)</f>
        <v>#VALUE!</v>
      </c>
      <c r="BF494" s="552"/>
      <c r="BG494" s="552"/>
      <c r="BH494" s="552"/>
      <c r="BI494" s="552"/>
      <c r="BJ494" s="552"/>
      <c r="BK494" s="551" t="e">
        <f t="array" ref="BK494">bdRateExtend($G492:$G495,L492:L495,$AC492:$AC495,AH492:AH495)</f>
        <v>#VALUE!</v>
      </c>
      <c r="BL494" s="552"/>
      <c r="BM494" s="551" t="e">
        <f t="array" ref="BM494">bdRateExtend($G492:$G495,M492:M495,$AC492:$AC495,AI492:AI495)</f>
        <v>#VALUE!</v>
      </c>
      <c r="BN494" s="552"/>
      <c r="BO494" s="545" t="e">
        <f t="array" ref="BO494">bdRateExtend($G492:$G495,N492:N495,$AC492:$AC495,AJ492:AJ495,"None", FALSE,1)</f>
        <v>#VALUE!</v>
      </c>
      <c r="BP494" s="541"/>
      <c r="BQ494" s="545" t="e">
        <f t="array" ref="BQ494">bdRateExtend($G492:$G495,O492:O495,$AC492:$AC495,AK492:AK495,"None", FALSE,1)</f>
        <v>#VALUE!</v>
      </c>
      <c r="BR494" s="541"/>
      <c r="BS494" s="551" t="e">
        <f t="array" ref="BS494">bdRateExtend($G492:$G495,P492:P495,$AC492:$AC495,AL492:AL495)</f>
        <v>#VALUE!</v>
      </c>
      <c r="BT494" s="552"/>
      <c r="BU494" s="551" t="e">
        <f t="array" ref="BU494">bdRateExtend($G492:$G495,Q492:Q495,$AC492:$AC495,AM492:AM495)</f>
        <v>#VALUE!</v>
      </c>
      <c r="BV494" s="552"/>
      <c r="BW494" s="551" t="e">
        <f t="array" ref="BW494">bdRateExtend($G492:$G495,R492:R495,$AC492:$AC495,AN492:AN495)</f>
        <v>#VALUE!</v>
      </c>
      <c r="BX494" s="552"/>
      <c r="BY494" s="552"/>
      <c r="BZ494" s="541"/>
      <c r="CA494" s="541"/>
      <c r="CB494" s="552"/>
      <c r="CC494" s="561" t="e">
        <f t="array" ref="CC494">bdCAMBIExtend($G492:$G495,V492:V495,$AC492:$AC495,AR492:AR495)</f>
        <v>#VALUE!</v>
      </c>
      <c r="CD494" s="552"/>
      <c r="CE494" s="554">
        <f t="array" ref="CE494">testVMAFRange($G492:$G495,N492:N495,$AC492:$AC495,AJ492:AJ495)</f>
        <v>0</v>
      </c>
      <c r="CF494" s="541"/>
      <c r="CG494" s="554">
        <f t="array" ref="CG494">testVMAFRange($G492:$G495,O492:O495,$AC492:$AC495,AK492:AK495)</f>
        <v>0</v>
      </c>
      <c r="CH494" s="541"/>
    </row>
    <row r="495" spans="1:86" ht="17" hidden="1" customHeight="1" thickBot="1" x14ac:dyDescent="0.25">
      <c r="A495" s="552"/>
      <c r="B495" s="571"/>
      <c r="C495" s="486"/>
      <c r="D495" s="602"/>
      <c r="E495" s="577"/>
      <c r="F495" s="240">
        <v>210</v>
      </c>
      <c r="G495" s="299">
        <f>'Anchor-AI'!L493</f>
        <v>0</v>
      </c>
      <c r="H495" s="300">
        <f>'Anchor-AI'!M493</f>
        <v>0</v>
      </c>
      <c r="I495" s="300">
        <f>'Anchor-AI'!N493</f>
        <v>0</v>
      </c>
      <c r="J495" s="300">
        <f>'Anchor-AI'!O493</f>
        <v>0</v>
      </c>
      <c r="K495" s="295">
        <f>(Summary!$C$63*H495+Summary!$C$64*I495+Summary!$C$65*J495)/Summary!$C$66</f>
        <v>0</v>
      </c>
      <c r="L495" s="300">
        <f>'Anchor-AI'!P493</f>
        <v>0</v>
      </c>
      <c r="M495" s="300">
        <f>'Anchor-AI'!Q493</f>
        <v>0</v>
      </c>
      <c r="N495" s="300">
        <f>'Anchor-AI'!R493</f>
        <v>0</v>
      </c>
      <c r="O495" s="300">
        <f>'Anchor-AI'!S493</f>
        <v>0</v>
      </c>
      <c r="P495" s="300">
        <f>'Anchor-AI'!T493</f>
        <v>0</v>
      </c>
      <c r="Q495" s="300">
        <f>'Anchor-AI'!U493</f>
        <v>0</v>
      </c>
      <c r="R495" s="300">
        <f>'Anchor-AI'!V493</f>
        <v>0</v>
      </c>
      <c r="S495" s="300">
        <f>'Anchor-AI'!W493</f>
        <v>0</v>
      </c>
      <c r="T495" s="300">
        <f>'Anchor-AI'!X493</f>
        <v>0</v>
      </c>
      <c r="U495" s="300">
        <f>10*LOG10(1/((Summary!$C$80/10^(R495/10)+Summary!$C$81/10^(S495/10)+Summary!$C$82/10^(T495/10))/Summary!$C$83))</f>
        <v>0</v>
      </c>
      <c r="V495" s="300">
        <f>'Anchor-AI'!Y493</f>
        <v>0</v>
      </c>
      <c r="W495" s="300">
        <f>'Anchor-AI'!Z493</f>
        <v>0</v>
      </c>
      <c r="X495" s="300">
        <f>'Anchor-AI'!AA493</f>
        <v>0</v>
      </c>
      <c r="Y495" s="357">
        <f>'Anchor-AI'!AB493</f>
        <v>0</v>
      </c>
      <c r="Z495" s="357">
        <f>'Anchor-AI'!AC493</f>
        <v>0</v>
      </c>
      <c r="AA495" s="301">
        <f t="shared" si="42"/>
        <v>0</v>
      </c>
      <c r="AB495" s="76"/>
      <c r="AC495" s="171">
        <f>'Test-AI'!L493</f>
        <v>0</v>
      </c>
      <c r="AD495" s="168">
        <f>'Test-AI'!M493</f>
        <v>0</v>
      </c>
      <c r="AE495" s="168">
        <f>'Test-AI'!N493</f>
        <v>0</v>
      </c>
      <c r="AF495" s="168">
        <f>'Test-AI'!O493</f>
        <v>0</v>
      </c>
      <c r="AG495" s="168">
        <f>(Summary!$C$63*AD495+Summary!$C$64*AE495+Summary!$C$65*AF495)/Summary!$C$66</f>
        <v>0</v>
      </c>
      <c r="AH495" s="168">
        <f>'Test-AI'!P493</f>
        <v>0</v>
      </c>
      <c r="AI495" s="168">
        <f>'Test-AI'!Q493</f>
        <v>0</v>
      </c>
      <c r="AJ495" s="168">
        <f>'Test-AI'!R493</f>
        <v>0</v>
      </c>
      <c r="AK495" s="168">
        <f>'Test-AI'!S493</f>
        <v>0</v>
      </c>
      <c r="AL495" s="168">
        <f>'Test-AI'!T493</f>
        <v>0</v>
      </c>
      <c r="AM495" s="168">
        <f>'Test-AI'!U493</f>
        <v>0</v>
      </c>
      <c r="AN495" s="168">
        <f>'Test-AI'!V493</f>
        <v>0</v>
      </c>
      <c r="AO495" s="168">
        <f>'Test-AI'!W493</f>
        <v>0</v>
      </c>
      <c r="AP495" s="168">
        <f>'Test-AI'!X493</f>
        <v>0</v>
      </c>
      <c r="AQ495" s="168">
        <f>10*LOG10(1/((Summary!$C$80/10^(AN495/10)+Summary!$C$81/10^(AO495/10)+Summary!$C$82/10^(AP495/10))/Summary!$C$83))</f>
        <v>0</v>
      </c>
      <c r="AR495" s="168">
        <f>'Test-AI'!Y493</f>
        <v>0</v>
      </c>
      <c r="AS495" s="168">
        <f>'Test-AI'!Z493</f>
        <v>0</v>
      </c>
      <c r="AT495" s="300">
        <f>'Test-AI'!AA493</f>
        <v>0</v>
      </c>
      <c r="AU495" s="357">
        <f>'Test-AI'!AB493</f>
        <v>0</v>
      </c>
      <c r="AV495" s="357">
        <f>'Test-AI'!AC493</f>
        <v>0</v>
      </c>
      <c r="AW495" s="301">
        <f t="shared" si="43"/>
        <v>0</v>
      </c>
      <c r="AX495" s="302" t="e">
        <f t="shared" si="44"/>
        <v>#DIV/0!</v>
      </c>
      <c r="AY495" s="303" t="e">
        <f t="shared" si="45"/>
        <v>#DIV/0!</v>
      </c>
      <c r="AZ495" s="297" t="e">
        <f t="shared" si="46"/>
        <v>#DIV/0!</v>
      </c>
      <c r="BA495" s="345" t="e">
        <f t="shared" si="47"/>
        <v>#DIV/0!</v>
      </c>
      <c r="BB495" s="75"/>
      <c r="BC495" s="75"/>
      <c r="BD495" s="570"/>
      <c r="BE495" s="550"/>
      <c r="BF495" s="553"/>
      <c r="BG495" s="553"/>
      <c r="BH495" s="553"/>
      <c r="BI495" s="553"/>
      <c r="BJ495" s="553"/>
      <c r="BK495" s="553"/>
      <c r="BL495" s="553"/>
      <c r="BM495" s="553"/>
      <c r="BN495" s="553"/>
      <c r="BO495" s="546"/>
      <c r="BP495" s="544"/>
      <c r="BQ495" s="546"/>
      <c r="BR495" s="544"/>
      <c r="BS495" s="553"/>
      <c r="BT495" s="553"/>
      <c r="BU495" s="553"/>
      <c r="BV495" s="553"/>
      <c r="BW495" s="553"/>
      <c r="BX495" s="553"/>
      <c r="BY495" s="553"/>
      <c r="BZ495" s="544"/>
      <c r="CA495" s="544"/>
      <c r="CB495" s="553"/>
      <c r="CC495" s="553"/>
      <c r="CD495" s="553"/>
      <c r="CE495" s="546"/>
      <c r="CF495" s="544"/>
      <c r="CG495" s="546"/>
      <c r="CH495" s="544"/>
    </row>
    <row r="496" spans="1:86" ht="17" hidden="1" customHeight="1" thickBot="1" x14ac:dyDescent="0.25">
      <c r="A496" s="552"/>
      <c r="B496" s="620" t="s">
        <v>148</v>
      </c>
      <c r="C496" s="586" t="s">
        <v>115</v>
      </c>
      <c r="D496" s="601">
        <v>60</v>
      </c>
      <c r="E496" s="576">
        <v>8</v>
      </c>
      <c r="F496" s="238">
        <v>85</v>
      </c>
      <c r="G496" s="289">
        <f>'Anchor-AI'!L494</f>
        <v>0</v>
      </c>
      <c r="H496" s="290">
        <f>'Anchor-AI'!M494</f>
        <v>0</v>
      </c>
      <c r="I496" s="290">
        <f>'Anchor-AI'!N494</f>
        <v>0</v>
      </c>
      <c r="J496" s="290">
        <f>'Anchor-AI'!O494</f>
        <v>0</v>
      </c>
      <c r="K496" s="290">
        <f>(Summary!$C$63*H496+Summary!$C$64*I496+Summary!$C$65*J496)/Summary!$C$66</f>
        <v>0</v>
      </c>
      <c r="L496" s="290">
        <f>'Anchor-AI'!P494</f>
        <v>0</v>
      </c>
      <c r="M496" s="290">
        <f>'Anchor-AI'!Q494</f>
        <v>0</v>
      </c>
      <c r="N496" s="290">
        <f>'Anchor-AI'!R494</f>
        <v>0</v>
      </c>
      <c r="O496" s="290">
        <f>'Anchor-AI'!S494</f>
        <v>0</v>
      </c>
      <c r="P496" s="290">
        <f>'Anchor-AI'!T494</f>
        <v>0</v>
      </c>
      <c r="Q496" s="290">
        <f>'Anchor-AI'!U494</f>
        <v>0</v>
      </c>
      <c r="R496" s="290">
        <f>'Anchor-AI'!V494</f>
        <v>0</v>
      </c>
      <c r="S496" s="290">
        <f>'Anchor-AI'!W494</f>
        <v>0</v>
      </c>
      <c r="T496" s="290">
        <f>'Anchor-AI'!X494</f>
        <v>0</v>
      </c>
      <c r="U496" s="290">
        <f>10*LOG10(1/((Summary!$C$80/10^(R496/10)+Summary!$C$81/10^(S496/10)+Summary!$C$82/10^(T496/10))/Summary!$C$83))</f>
        <v>0</v>
      </c>
      <c r="V496" s="290">
        <f>'Anchor-AI'!Y494</f>
        <v>0</v>
      </c>
      <c r="W496" s="290">
        <f>'Anchor-AI'!Z494</f>
        <v>0</v>
      </c>
      <c r="X496" s="290">
        <f>'Anchor-AI'!AA494</f>
        <v>0</v>
      </c>
      <c r="Y496" s="360">
        <f>'Anchor-AI'!AB494</f>
        <v>0</v>
      </c>
      <c r="Z496" s="360">
        <f>'Anchor-AI'!AC494</f>
        <v>0</v>
      </c>
      <c r="AA496" s="291">
        <f t="shared" si="42"/>
        <v>0</v>
      </c>
      <c r="AC496" s="169">
        <f>'Test-AI'!L494</f>
        <v>0</v>
      </c>
      <c r="AD496" s="166">
        <f>'Test-AI'!M494</f>
        <v>0</v>
      </c>
      <c r="AE496" s="166">
        <f>'Test-AI'!N494</f>
        <v>0</v>
      </c>
      <c r="AF496" s="166">
        <f>'Test-AI'!O494</f>
        <v>0</v>
      </c>
      <c r="AG496" s="166">
        <f>(Summary!$C$63*AD496+Summary!$C$64*AE496+Summary!$C$65*AF496)/Summary!$C$66</f>
        <v>0</v>
      </c>
      <c r="AH496" s="166">
        <f>'Test-AI'!P494</f>
        <v>0</v>
      </c>
      <c r="AI496" s="166">
        <f>'Test-AI'!Q494</f>
        <v>0</v>
      </c>
      <c r="AJ496" s="166">
        <f>'Test-AI'!R494</f>
        <v>0</v>
      </c>
      <c r="AK496" s="166">
        <f>'Test-AI'!S494</f>
        <v>0</v>
      </c>
      <c r="AL496" s="166">
        <f>'Test-AI'!T494</f>
        <v>0</v>
      </c>
      <c r="AM496" s="166">
        <f>'Test-AI'!U494</f>
        <v>0</v>
      </c>
      <c r="AN496" s="166">
        <f>'Test-AI'!V494</f>
        <v>0</v>
      </c>
      <c r="AO496" s="166">
        <f>'Test-AI'!W494</f>
        <v>0</v>
      </c>
      <c r="AP496" s="166">
        <f>'Test-AI'!X494</f>
        <v>0</v>
      </c>
      <c r="AQ496" s="166">
        <f>10*LOG10(1/((Summary!$C$80/10^(AN496/10)+Summary!$C$81/10^(AO496/10)+Summary!$C$82/10^(AP496/10))/Summary!$C$83))</f>
        <v>0</v>
      </c>
      <c r="AR496" s="166">
        <f>'Test-AI'!Y494</f>
        <v>0</v>
      </c>
      <c r="AS496" s="166">
        <f>'Test-AI'!Z494</f>
        <v>0</v>
      </c>
      <c r="AT496" s="290">
        <f>'Test-AI'!AA494</f>
        <v>0</v>
      </c>
      <c r="AU496" s="356">
        <f>'Test-AI'!AB494</f>
        <v>0</v>
      </c>
      <c r="AV496" s="356">
        <f>'Test-AI'!AC494</f>
        <v>0</v>
      </c>
      <c r="AW496" s="291">
        <f t="shared" si="43"/>
        <v>0</v>
      </c>
      <c r="AX496" s="292" t="e">
        <f t="shared" si="44"/>
        <v>#DIV/0!</v>
      </c>
      <c r="AY496" s="293" t="e">
        <f t="shared" si="45"/>
        <v>#DIV/0!</v>
      </c>
      <c r="AZ496" s="292" t="e">
        <f t="shared" si="46"/>
        <v>#DIV/0!</v>
      </c>
      <c r="BA496" s="344" t="e">
        <f t="shared" si="47"/>
        <v>#DIV/0!</v>
      </c>
      <c r="BB496" s="75"/>
      <c r="BC496" s="75"/>
      <c r="BD496" s="572" t="s">
        <v>39</v>
      </c>
      <c r="BE496" s="549" t="e">
        <f t="array" ref="BE496">bdRateExtend($G496:$G499,H496:H499,$AC496:$AC499,AD496:AD499)</f>
        <v>#VALUE!</v>
      </c>
      <c r="BF496" s="551" t="e">
        <f t="array" ref="BF496">bdRateExtend($G496:$G501,H496:H501,$AC496:$AC501,AD496:AD501)</f>
        <v>#VALUE!</v>
      </c>
      <c r="BG496" s="551" t="e">
        <f t="array" ref="BG496">bdRateExtend($G496:$G501,I496:I501,$AC496:$AC501,AE496:AE501)</f>
        <v>#VALUE!</v>
      </c>
      <c r="BH496" s="551" t="e">
        <f t="array" ref="BH496">bdRateExtend($G496:$G501,J496:J501,$AC496:$AC501,AF496:AF501)</f>
        <v>#VALUE!</v>
      </c>
      <c r="BI496" s="551" t="e">
        <f t="array" ref="BI496">bdRateExtend($G496:$G501,K496:K501,$AC496:$AC501,AG496:AG501)</f>
        <v>#VALUE!</v>
      </c>
      <c r="BJ496" s="575" t="e">
        <f>(Summary!$C$94*BF496+Summary!$C$95*BG496+Summary!$C$96*BH496)/Summary!$C$97</f>
        <v>#VALUE!</v>
      </c>
      <c r="BK496" s="551" t="e">
        <f t="array" ref="BK496">bdRateExtend($G496:$G499,L496:L499,$AC496:$AC499,AH496:AH499)</f>
        <v>#VALUE!</v>
      </c>
      <c r="BL496" s="551" t="e">
        <f t="array" ref="BL496">bdRateExtend($G496:$G501,L496:L501,$AC496:$AC501,AH496:AH501)</f>
        <v>#VALUE!</v>
      </c>
      <c r="BM496" s="551" t="e">
        <f t="array" ref="BM496">bdRateExtend($G496:$G499,M496:M499,$AC496:$AC499,AI496:AI499)</f>
        <v>#VALUE!</v>
      </c>
      <c r="BN496" s="551" t="e">
        <f t="array" ref="BN496">bdRateExtend($G496:$G501,M496:M501,$AC496:$AC501,AI496:AI501)</f>
        <v>#VALUE!</v>
      </c>
      <c r="BO496" s="548" t="e">
        <f t="array" ref="BO496">bdRateExtend($G496:$G499,N496:N499,$AC496:$AC499,AJ496:AJ499,"None", FALSE,1)</f>
        <v>#VALUE!</v>
      </c>
      <c r="BP496" s="585" t="e">
        <f t="array" ref="BP496">bdRateExtend($G496:$G501,N496:N501,$AC496:$AC501,AJ496:AJ501,"None", FALSE,1)</f>
        <v>#VALUE!</v>
      </c>
      <c r="BQ496" s="548" t="e">
        <f t="array" ref="BQ496">bdRateExtend($G496:$G499,O496:O499,$AC496:$AC499,AK496:AK499,"None", FALSE,1)</f>
        <v>#VALUE!</v>
      </c>
      <c r="BR496" s="585" t="e">
        <f t="array" ref="BR496">bdRateExtend($G496:$G501,O496:O501,$AC496:$AC501,AK496:AK501,"None", FALSE,1)</f>
        <v>#VALUE!</v>
      </c>
      <c r="BS496" s="551" t="e">
        <f t="array" ref="BS496">bdRateExtend($G496:$G499,P496:P499,$AC496:$AC499,AL496:AL499)</f>
        <v>#VALUE!</v>
      </c>
      <c r="BT496" s="551" t="e">
        <f t="array" ref="BT496">bdRateExtend($G496:$G501,P496:P501,$AC496:$AC501,AL496:AL501)</f>
        <v>#VALUE!</v>
      </c>
      <c r="BU496" s="551" t="e">
        <f t="array" ref="BU496">bdRateExtend($G496:$G499,Q496:Q499,$AC496:$AC499,AM496:AM499)</f>
        <v>#VALUE!</v>
      </c>
      <c r="BV496" s="551" t="e">
        <f t="array" ref="BV496">bdRateExtend($G496:$G501,Q496:Q501,$AC496:$AC501,AM496:AM501)</f>
        <v>#VALUE!</v>
      </c>
      <c r="BW496" s="551" t="e">
        <f t="array" ref="BW496">bdRateExtend($G496:$G499,R496:R499,$AC496:$AC499,AN496:AN499)</f>
        <v>#VALUE!</v>
      </c>
      <c r="BX496" s="551" t="e">
        <f t="array" ref="BX496">bdRateExtend($G496:$G501,R496:R501,$AC496:$AC501,AN496:AN501)</f>
        <v>#VALUE!</v>
      </c>
      <c r="BY496" s="551" t="e">
        <f t="array" ref="BY496">bdRateExtend($G496:$G501,S496:S501,$AC496:$AC501,AO496:AO501)</f>
        <v>#VALUE!</v>
      </c>
      <c r="BZ496" s="555" t="e">
        <f t="array" ref="BZ496">bdRateExtend($G496:$G501,T496:T501,$AC496:$AC501,AP496:AP501)</f>
        <v>#VALUE!</v>
      </c>
      <c r="CA496" s="555" t="e">
        <f t="array" ref="CA496">bdRateExtend($G496:$G501,U496:U501,$AC496:$AC501,AQ496:AQ501)</f>
        <v>#VALUE!</v>
      </c>
      <c r="CB496" s="575" t="e">
        <f>(Summary!$C$108*BX496+Summary!$C$109*BY496+Summary!$C$110*BZ496)/Summary!$C$111</f>
        <v>#VALUE!</v>
      </c>
      <c r="CC496" s="593" t="e">
        <f t="array" ref="CC496">bdCAMBIExtend($G496:$G499,V496:V499,$AC496:$AC499,AR496:AR499)</f>
        <v>#VALUE!</v>
      </c>
      <c r="CD496" s="578" t="e">
        <f t="array" ref="CD496">bdCAMBIExtend($G496:$G501,V496:V501,$AC496:$AC501,AR496:AR501)</f>
        <v>#VALUE!</v>
      </c>
      <c r="CE496" s="547">
        <f t="array" ref="CE496">testVMAFRange($G496:$G499,N496:N499,$AC496:$AC499,AJ496:AJ499)</f>
        <v>0</v>
      </c>
      <c r="CF496" s="543">
        <f t="array" ref="CF496">testVMAFRange($G496:$G501,N496:N501,$AC496:$AC501,AJ496:AJ501)</f>
        <v>0</v>
      </c>
      <c r="CG496" s="547">
        <f t="array" ref="CG496">testVMAFRange($G496:$G499,O496:O499,$AC496:$AC499,AK496:AK499)</f>
        <v>0</v>
      </c>
      <c r="CH496" s="543">
        <f t="array" ref="CH496">testVMAFRange($G496:$G501,O496:O501,$AC496:$AC501,AK496:AK501)</f>
        <v>0</v>
      </c>
    </row>
    <row r="497" spans="1:86" ht="17" hidden="1" customHeight="1" x14ac:dyDescent="0.2">
      <c r="A497" s="552"/>
      <c r="B497" s="566"/>
      <c r="C497" s="485"/>
      <c r="D497" s="590"/>
      <c r="E497" s="558"/>
      <c r="F497" s="239">
        <v>110</v>
      </c>
      <c r="G497" s="294">
        <f>'Anchor-AI'!L495</f>
        <v>0</v>
      </c>
      <c r="H497" s="295">
        <f>'Anchor-AI'!M495</f>
        <v>0</v>
      </c>
      <c r="I497" s="295">
        <f>'Anchor-AI'!N495</f>
        <v>0</v>
      </c>
      <c r="J497" s="295">
        <f>'Anchor-AI'!O495</f>
        <v>0</v>
      </c>
      <c r="K497" s="295">
        <f>(Summary!$C$63*H497+Summary!$C$64*I497+Summary!$C$65*J497)/Summary!$C$66</f>
        <v>0</v>
      </c>
      <c r="L497" s="295">
        <f>'Anchor-AI'!P495</f>
        <v>0</v>
      </c>
      <c r="M497" s="295">
        <f>'Anchor-AI'!Q495</f>
        <v>0</v>
      </c>
      <c r="N497" s="295">
        <f>'Anchor-AI'!R495</f>
        <v>0</v>
      </c>
      <c r="O497" s="295">
        <f>'Anchor-AI'!S495</f>
        <v>0</v>
      </c>
      <c r="P497" s="295">
        <f>'Anchor-AI'!T495</f>
        <v>0</v>
      </c>
      <c r="Q497" s="295">
        <f>'Anchor-AI'!U495</f>
        <v>0</v>
      </c>
      <c r="R497" s="295">
        <f>'Anchor-AI'!V495</f>
        <v>0</v>
      </c>
      <c r="S497" s="295">
        <f>'Anchor-AI'!W495</f>
        <v>0</v>
      </c>
      <c r="T497" s="295">
        <f>'Anchor-AI'!X495</f>
        <v>0</v>
      </c>
      <c r="U497" s="295">
        <f>10*LOG10(1/((Summary!$C$80/10^(R497/10)+Summary!$C$81/10^(S497/10)+Summary!$C$82/10^(T497/10))/Summary!$C$83))</f>
        <v>0</v>
      </c>
      <c r="V497" s="295">
        <f>'Anchor-AI'!Y495</f>
        <v>0</v>
      </c>
      <c r="W497" s="295">
        <f>'Anchor-AI'!Z495</f>
        <v>0</v>
      </c>
      <c r="X497" s="295">
        <f>'Anchor-AI'!AA495</f>
        <v>0</v>
      </c>
      <c r="Y497" s="357">
        <f>'Anchor-AI'!AB495</f>
        <v>0</v>
      </c>
      <c r="Z497" s="357">
        <f>'Anchor-AI'!AC495</f>
        <v>0</v>
      </c>
      <c r="AA497" s="296">
        <f t="shared" si="42"/>
        <v>0</v>
      </c>
      <c r="AC497" s="170">
        <f>'Test-AI'!L495</f>
        <v>0</v>
      </c>
      <c r="AD497" s="167">
        <f>'Test-AI'!M495</f>
        <v>0</v>
      </c>
      <c r="AE497" s="167">
        <f>'Test-AI'!N495</f>
        <v>0</v>
      </c>
      <c r="AF497" s="167">
        <f>'Test-AI'!O495</f>
        <v>0</v>
      </c>
      <c r="AG497" s="167">
        <f>(Summary!$C$63*AD497+Summary!$C$64*AE497+Summary!$C$65*AF497)/Summary!$C$66</f>
        <v>0</v>
      </c>
      <c r="AH497" s="167">
        <f>'Test-AI'!P495</f>
        <v>0</v>
      </c>
      <c r="AI497" s="167">
        <f>'Test-AI'!Q495</f>
        <v>0</v>
      </c>
      <c r="AJ497" s="167">
        <f>'Test-AI'!R495</f>
        <v>0</v>
      </c>
      <c r="AK497" s="167">
        <f>'Test-AI'!S495</f>
        <v>0</v>
      </c>
      <c r="AL497" s="167">
        <f>'Test-AI'!T495</f>
        <v>0</v>
      </c>
      <c r="AM497" s="167">
        <f>'Test-AI'!U495</f>
        <v>0</v>
      </c>
      <c r="AN497" s="167">
        <f>'Test-AI'!V495</f>
        <v>0</v>
      </c>
      <c r="AO497" s="167">
        <f>'Test-AI'!W495</f>
        <v>0</v>
      </c>
      <c r="AP497" s="167">
        <f>'Test-AI'!X495</f>
        <v>0</v>
      </c>
      <c r="AQ497" s="167">
        <f>10*LOG10(1/((Summary!$C$80/10^(AN497/10)+Summary!$C$81/10^(AO497/10)+Summary!$C$82/10^(AP497/10))/Summary!$C$83))</f>
        <v>0</v>
      </c>
      <c r="AR497" s="167">
        <f>'Test-AI'!Y495</f>
        <v>0</v>
      </c>
      <c r="AS497" s="167">
        <f>'Test-AI'!Z495</f>
        <v>0</v>
      </c>
      <c r="AT497" s="295">
        <f>'Test-AI'!AA495</f>
        <v>0</v>
      </c>
      <c r="AU497" s="357">
        <f>'Test-AI'!AB495</f>
        <v>0</v>
      </c>
      <c r="AV497" s="357">
        <f>'Test-AI'!AC495</f>
        <v>0</v>
      </c>
      <c r="AW497" s="296">
        <f t="shared" si="43"/>
        <v>0</v>
      </c>
      <c r="AX497" s="297" t="e">
        <f t="shared" si="44"/>
        <v>#DIV/0!</v>
      </c>
      <c r="AY497" s="298" t="e">
        <f t="shared" si="45"/>
        <v>#DIV/0!</v>
      </c>
      <c r="AZ497" s="297" t="e">
        <f t="shared" si="46"/>
        <v>#DIV/0!</v>
      </c>
      <c r="BA497" s="345" t="e">
        <f t="shared" si="47"/>
        <v>#DIV/0!</v>
      </c>
      <c r="BB497" s="75"/>
      <c r="BC497" s="75"/>
      <c r="BD497" s="565"/>
      <c r="BE497" s="550"/>
      <c r="BF497" s="552"/>
      <c r="BG497" s="552"/>
      <c r="BH497" s="552"/>
      <c r="BI497" s="552"/>
      <c r="BJ497" s="552"/>
      <c r="BK497" s="553"/>
      <c r="BL497" s="552"/>
      <c r="BM497" s="553"/>
      <c r="BN497" s="552"/>
      <c r="BO497" s="546"/>
      <c r="BP497" s="541"/>
      <c r="BQ497" s="546"/>
      <c r="BR497" s="541"/>
      <c r="BS497" s="553"/>
      <c r="BT497" s="552"/>
      <c r="BU497" s="553"/>
      <c r="BV497" s="552"/>
      <c r="BW497" s="553"/>
      <c r="BX497" s="552"/>
      <c r="BY497" s="552"/>
      <c r="BZ497" s="541"/>
      <c r="CA497" s="541"/>
      <c r="CB497" s="552"/>
      <c r="CC497" s="550"/>
      <c r="CD497" s="541"/>
      <c r="CE497" s="546"/>
      <c r="CF497" s="541"/>
      <c r="CG497" s="546"/>
      <c r="CH497" s="541"/>
    </row>
    <row r="498" spans="1:86" ht="17" hidden="1" customHeight="1" x14ac:dyDescent="0.2">
      <c r="A498" s="552"/>
      <c r="B498" s="566"/>
      <c r="C498" s="485"/>
      <c r="D498" s="590"/>
      <c r="E498" s="558"/>
      <c r="F498" s="239">
        <v>135</v>
      </c>
      <c r="G498" s="294">
        <f>'Anchor-AI'!L496</f>
        <v>0</v>
      </c>
      <c r="H498" s="295">
        <f>'Anchor-AI'!M496</f>
        <v>0</v>
      </c>
      <c r="I498" s="295">
        <f>'Anchor-AI'!N496</f>
        <v>0</v>
      </c>
      <c r="J498" s="295">
        <f>'Anchor-AI'!O496</f>
        <v>0</v>
      </c>
      <c r="K498" s="295">
        <f>(Summary!$C$63*H498+Summary!$C$64*I498+Summary!$C$65*J498)/Summary!$C$66</f>
        <v>0</v>
      </c>
      <c r="L498" s="295">
        <f>'Anchor-AI'!P496</f>
        <v>0</v>
      </c>
      <c r="M498" s="295">
        <f>'Anchor-AI'!Q496</f>
        <v>0</v>
      </c>
      <c r="N498" s="295">
        <f>'Anchor-AI'!R496</f>
        <v>0</v>
      </c>
      <c r="O498" s="295">
        <f>'Anchor-AI'!S496</f>
        <v>0</v>
      </c>
      <c r="P498" s="295">
        <f>'Anchor-AI'!T496</f>
        <v>0</v>
      </c>
      <c r="Q498" s="295">
        <f>'Anchor-AI'!U496</f>
        <v>0</v>
      </c>
      <c r="R498" s="295">
        <f>'Anchor-AI'!V496</f>
        <v>0</v>
      </c>
      <c r="S498" s="295">
        <f>'Anchor-AI'!W496</f>
        <v>0</v>
      </c>
      <c r="T498" s="295">
        <f>'Anchor-AI'!X496</f>
        <v>0</v>
      </c>
      <c r="U498" s="295">
        <f>10*LOG10(1/((Summary!$C$80/10^(R498/10)+Summary!$C$81/10^(S498/10)+Summary!$C$82/10^(T498/10))/Summary!$C$83))</f>
        <v>0</v>
      </c>
      <c r="V498" s="295">
        <f>'Anchor-AI'!Y496</f>
        <v>0</v>
      </c>
      <c r="W498" s="295">
        <f>'Anchor-AI'!Z496</f>
        <v>0</v>
      </c>
      <c r="X498" s="295">
        <f>'Anchor-AI'!AA496</f>
        <v>0</v>
      </c>
      <c r="Y498" s="357">
        <f>'Anchor-AI'!AB496</f>
        <v>0</v>
      </c>
      <c r="Z498" s="357">
        <f>'Anchor-AI'!AC496</f>
        <v>0</v>
      </c>
      <c r="AA498" s="296">
        <f t="shared" si="42"/>
        <v>0</v>
      </c>
      <c r="AC498" s="170">
        <f>'Test-AI'!L496</f>
        <v>0</v>
      </c>
      <c r="AD498" s="167">
        <f>'Test-AI'!M496</f>
        <v>0</v>
      </c>
      <c r="AE498" s="167">
        <f>'Test-AI'!N496</f>
        <v>0</v>
      </c>
      <c r="AF498" s="167">
        <f>'Test-AI'!O496</f>
        <v>0</v>
      </c>
      <c r="AG498" s="167">
        <f>(Summary!$C$63*AD498+Summary!$C$64*AE498+Summary!$C$65*AF498)/Summary!$C$66</f>
        <v>0</v>
      </c>
      <c r="AH498" s="167">
        <f>'Test-AI'!P496</f>
        <v>0</v>
      </c>
      <c r="AI498" s="167">
        <f>'Test-AI'!Q496</f>
        <v>0</v>
      </c>
      <c r="AJ498" s="167">
        <f>'Test-AI'!R496</f>
        <v>0</v>
      </c>
      <c r="AK498" s="167">
        <f>'Test-AI'!S496</f>
        <v>0</v>
      </c>
      <c r="AL498" s="167">
        <f>'Test-AI'!T496</f>
        <v>0</v>
      </c>
      <c r="AM498" s="167">
        <f>'Test-AI'!U496</f>
        <v>0</v>
      </c>
      <c r="AN498" s="167">
        <f>'Test-AI'!V496</f>
        <v>0</v>
      </c>
      <c r="AO498" s="167">
        <f>'Test-AI'!W496</f>
        <v>0</v>
      </c>
      <c r="AP498" s="167">
        <f>'Test-AI'!X496</f>
        <v>0</v>
      </c>
      <c r="AQ498" s="167">
        <f>10*LOG10(1/((Summary!$C$80/10^(AN498/10)+Summary!$C$81/10^(AO498/10)+Summary!$C$82/10^(AP498/10))/Summary!$C$83))</f>
        <v>0</v>
      </c>
      <c r="AR498" s="167">
        <f>'Test-AI'!Y496</f>
        <v>0</v>
      </c>
      <c r="AS498" s="167">
        <f>'Test-AI'!Z496</f>
        <v>0</v>
      </c>
      <c r="AT498" s="295">
        <f>'Test-AI'!AA496</f>
        <v>0</v>
      </c>
      <c r="AU498" s="357">
        <f>'Test-AI'!AB496</f>
        <v>0</v>
      </c>
      <c r="AV498" s="357">
        <f>'Test-AI'!AC496</f>
        <v>0</v>
      </c>
      <c r="AW498" s="296">
        <f t="shared" si="43"/>
        <v>0</v>
      </c>
      <c r="AX498" s="297" t="e">
        <f t="shared" si="44"/>
        <v>#DIV/0!</v>
      </c>
      <c r="AY498" s="298" t="e">
        <f t="shared" si="45"/>
        <v>#DIV/0!</v>
      </c>
      <c r="AZ498" s="297" t="e">
        <f t="shared" si="46"/>
        <v>#DIV/0!</v>
      </c>
      <c r="BA498" s="345" t="e">
        <f t="shared" si="47"/>
        <v>#DIV/0!</v>
      </c>
      <c r="BB498" s="75"/>
      <c r="BC498" s="75"/>
      <c r="BD498" s="573" t="s">
        <v>147</v>
      </c>
      <c r="BE498" s="549" t="e">
        <f t="array" ref="BE498">bdRateExtend($G497:$G500,H497:H500,$AC497:$AC500,AD497:AD500)</f>
        <v>#VALUE!</v>
      </c>
      <c r="BF498" s="552"/>
      <c r="BG498" s="552"/>
      <c r="BH498" s="552"/>
      <c r="BI498" s="552"/>
      <c r="BJ498" s="552"/>
      <c r="BK498" s="551" t="e">
        <f t="array" ref="BK498">bdRateExtend($G497:$G500,L497:L500,$AC497:$AC500,AH497:AH500)</f>
        <v>#VALUE!</v>
      </c>
      <c r="BL498" s="552"/>
      <c r="BM498" s="551" t="e">
        <f t="array" ref="BM498">bdRateExtend($G497:$G500,M497:M500,$AC497:$AC500,AI497:AI500)</f>
        <v>#VALUE!</v>
      </c>
      <c r="BN498" s="552"/>
      <c r="BO498" s="545" t="e">
        <f t="array" ref="BO498">bdRateExtend($G497:$G500,N497:N500,$AC497:$AC500,AJ497:AJ500,"None", FALSE,1)</f>
        <v>#VALUE!</v>
      </c>
      <c r="BP498" s="541"/>
      <c r="BQ498" s="545" t="e">
        <f t="array" ref="BQ498">bdRateExtend($G497:$G500,O497:O500,$AC497:$AC500,AK497:AK500,"None", FALSE,1)</f>
        <v>#VALUE!</v>
      </c>
      <c r="BR498" s="541"/>
      <c r="BS498" s="551" t="e">
        <f t="array" ref="BS498">bdRateExtend($G497:$G500,P497:P500,$AC497:$AC500,AL497:AL500)</f>
        <v>#VALUE!</v>
      </c>
      <c r="BT498" s="552"/>
      <c r="BU498" s="551" t="e">
        <f t="array" ref="BU498">bdRateExtend($G497:$G500,Q497:Q500,$AC497:$AC500,AM497:AM500)</f>
        <v>#VALUE!</v>
      </c>
      <c r="BV498" s="552"/>
      <c r="BW498" s="551" t="e">
        <f t="array" ref="BW498">bdRateExtend($G497:$G500,R497:R500,$AC497:$AC500,AN497:AN500)</f>
        <v>#VALUE!</v>
      </c>
      <c r="BX498" s="552"/>
      <c r="BY498" s="552"/>
      <c r="BZ498" s="541"/>
      <c r="CA498" s="541"/>
      <c r="CB498" s="552"/>
      <c r="CC498" s="560" t="e">
        <f t="array" ref="CC498">bdCAMBIExtend($G497:$G500,V497:V500,$AC497:$AC500,AR497:AR500)</f>
        <v>#VALUE!</v>
      </c>
      <c r="CD498" s="541"/>
      <c r="CE498" s="554">
        <f t="array" ref="CE498">testVMAFRange($G497:$G500,N497:N500,$AC497:$AC500,AJ497:AJ500)</f>
        <v>0</v>
      </c>
      <c r="CF498" s="541"/>
      <c r="CG498" s="554">
        <f t="array" ref="CG498">testVMAFRange($G497:$G500,O497:O500,$AC497:$AC500,AK497:AK500)</f>
        <v>0</v>
      </c>
      <c r="CH498" s="541"/>
    </row>
    <row r="499" spans="1:86" ht="17" hidden="1" customHeight="1" x14ac:dyDescent="0.2">
      <c r="A499" s="552"/>
      <c r="B499" s="566"/>
      <c r="C499" s="485"/>
      <c r="D499" s="590"/>
      <c r="E499" s="558"/>
      <c r="F499" s="239">
        <v>160</v>
      </c>
      <c r="G499" s="294">
        <f>'Anchor-AI'!L497</f>
        <v>0</v>
      </c>
      <c r="H499" s="295">
        <f>'Anchor-AI'!M497</f>
        <v>0</v>
      </c>
      <c r="I499" s="295">
        <f>'Anchor-AI'!N497</f>
        <v>0</v>
      </c>
      <c r="J499" s="295">
        <f>'Anchor-AI'!O497</f>
        <v>0</v>
      </c>
      <c r="K499" s="295">
        <f>(Summary!$C$63*H499+Summary!$C$64*I499+Summary!$C$65*J499)/Summary!$C$66</f>
        <v>0</v>
      </c>
      <c r="L499" s="295">
        <f>'Anchor-AI'!P497</f>
        <v>0</v>
      </c>
      <c r="M499" s="295">
        <f>'Anchor-AI'!Q497</f>
        <v>0</v>
      </c>
      <c r="N499" s="295">
        <f>'Anchor-AI'!R497</f>
        <v>0</v>
      </c>
      <c r="O499" s="295">
        <f>'Anchor-AI'!S497</f>
        <v>0</v>
      </c>
      <c r="P499" s="295">
        <f>'Anchor-AI'!T497</f>
        <v>0</v>
      </c>
      <c r="Q499" s="295">
        <f>'Anchor-AI'!U497</f>
        <v>0</v>
      </c>
      <c r="R499" s="295">
        <f>'Anchor-AI'!V497</f>
        <v>0</v>
      </c>
      <c r="S499" s="295">
        <f>'Anchor-AI'!W497</f>
        <v>0</v>
      </c>
      <c r="T499" s="295">
        <f>'Anchor-AI'!X497</f>
        <v>0</v>
      </c>
      <c r="U499" s="295">
        <f>10*LOG10(1/((Summary!$C$80/10^(R499/10)+Summary!$C$81/10^(S499/10)+Summary!$C$82/10^(T499/10))/Summary!$C$83))</f>
        <v>0</v>
      </c>
      <c r="V499" s="295">
        <f>'Anchor-AI'!Y497</f>
        <v>0</v>
      </c>
      <c r="W499" s="295">
        <f>'Anchor-AI'!Z497</f>
        <v>0</v>
      </c>
      <c r="X499" s="295">
        <f>'Anchor-AI'!AA497</f>
        <v>0</v>
      </c>
      <c r="Y499" s="357">
        <f>'Anchor-AI'!AB497</f>
        <v>0</v>
      </c>
      <c r="Z499" s="357">
        <f>'Anchor-AI'!AC497</f>
        <v>0</v>
      </c>
      <c r="AA499" s="296">
        <f t="shared" si="42"/>
        <v>0</v>
      </c>
      <c r="AC499" s="170">
        <f>'Test-AI'!L497</f>
        <v>0</v>
      </c>
      <c r="AD499" s="167">
        <f>'Test-AI'!M497</f>
        <v>0</v>
      </c>
      <c r="AE499" s="167">
        <f>'Test-AI'!N497</f>
        <v>0</v>
      </c>
      <c r="AF499" s="167">
        <f>'Test-AI'!O497</f>
        <v>0</v>
      </c>
      <c r="AG499" s="167">
        <f>(Summary!$C$63*AD499+Summary!$C$64*AE499+Summary!$C$65*AF499)/Summary!$C$66</f>
        <v>0</v>
      </c>
      <c r="AH499" s="167">
        <f>'Test-AI'!P497</f>
        <v>0</v>
      </c>
      <c r="AI499" s="167">
        <f>'Test-AI'!Q497</f>
        <v>0</v>
      </c>
      <c r="AJ499" s="167">
        <f>'Test-AI'!R497</f>
        <v>0</v>
      </c>
      <c r="AK499" s="167">
        <f>'Test-AI'!S497</f>
        <v>0</v>
      </c>
      <c r="AL499" s="167">
        <f>'Test-AI'!T497</f>
        <v>0</v>
      </c>
      <c r="AM499" s="167">
        <f>'Test-AI'!U497</f>
        <v>0</v>
      </c>
      <c r="AN499" s="167">
        <f>'Test-AI'!V497</f>
        <v>0</v>
      </c>
      <c r="AO499" s="167">
        <f>'Test-AI'!W497</f>
        <v>0</v>
      </c>
      <c r="AP499" s="167">
        <f>'Test-AI'!X497</f>
        <v>0</v>
      </c>
      <c r="AQ499" s="167">
        <f>10*LOG10(1/((Summary!$C$80/10^(AN499/10)+Summary!$C$81/10^(AO499/10)+Summary!$C$82/10^(AP499/10))/Summary!$C$83))</f>
        <v>0</v>
      </c>
      <c r="AR499" s="167">
        <f>'Test-AI'!Y497</f>
        <v>0</v>
      </c>
      <c r="AS499" s="167">
        <f>'Test-AI'!Z497</f>
        <v>0</v>
      </c>
      <c r="AT499" s="295">
        <f>'Test-AI'!AA497</f>
        <v>0</v>
      </c>
      <c r="AU499" s="357">
        <f>'Test-AI'!AB497</f>
        <v>0</v>
      </c>
      <c r="AV499" s="357">
        <f>'Test-AI'!AC497</f>
        <v>0</v>
      </c>
      <c r="AW499" s="296">
        <f t="shared" si="43"/>
        <v>0</v>
      </c>
      <c r="AX499" s="297" t="e">
        <f t="shared" si="44"/>
        <v>#DIV/0!</v>
      </c>
      <c r="AY499" s="298" t="e">
        <f t="shared" si="45"/>
        <v>#DIV/0!</v>
      </c>
      <c r="AZ499" s="297" t="e">
        <f t="shared" si="46"/>
        <v>#DIV/0!</v>
      </c>
      <c r="BA499" s="345" t="e">
        <f t="shared" si="47"/>
        <v>#DIV/0!</v>
      </c>
      <c r="BB499" s="75"/>
      <c r="BC499" s="75"/>
      <c r="BD499" s="565"/>
      <c r="BE499" s="550"/>
      <c r="BF499" s="552"/>
      <c r="BG499" s="552"/>
      <c r="BH499" s="552"/>
      <c r="BI499" s="552"/>
      <c r="BJ499" s="552"/>
      <c r="BK499" s="553"/>
      <c r="BL499" s="552"/>
      <c r="BM499" s="553"/>
      <c r="BN499" s="552"/>
      <c r="BO499" s="546"/>
      <c r="BP499" s="541"/>
      <c r="BQ499" s="546"/>
      <c r="BR499" s="541"/>
      <c r="BS499" s="553"/>
      <c r="BT499" s="552"/>
      <c r="BU499" s="553"/>
      <c r="BV499" s="552"/>
      <c r="BW499" s="553"/>
      <c r="BX499" s="552"/>
      <c r="BY499" s="552"/>
      <c r="BZ499" s="541"/>
      <c r="CA499" s="541"/>
      <c r="CB499" s="552"/>
      <c r="CC499" s="550"/>
      <c r="CD499" s="541"/>
      <c r="CE499" s="546"/>
      <c r="CF499" s="541"/>
      <c r="CG499" s="546"/>
      <c r="CH499" s="541"/>
    </row>
    <row r="500" spans="1:86" ht="17" hidden="1" customHeight="1" thickBot="1" x14ac:dyDescent="0.25">
      <c r="A500" s="552"/>
      <c r="B500" s="566"/>
      <c r="C500" s="485"/>
      <c r="D500" s="590"/>
      <c r="E500" s="558"/>
      <c r="F500" s="239">
        <v>185</v>
      </c>
      <c r="G500" s="294">
        <f>'Anchor-AI'!L498</f>
        <v>0</v>
      </c>
      <c r="H500" s="295">
        <f>'Anchor-AI'!M498</f>
        <v>0</v>
      </c>
      <c r="I500" s="295">
        <f>'Anchor-AI'!N498</f>
        <v>0</v>
      </c>
      <c r="J500" s="295">
        <f>'Anchor-AI'!O498</f>
        <v>0</v>
      </c>
      <c r="K500" s="295">
        <f>(Summary!$C$63*H500+Summary!$C$64*I500+Summary!$C$65*J500)/Summary!$C$66</f>
        <v>0</v>
      </c>
      <c r="L500" s="295">
        <f>'Anchor-AI'!P498</f>
        <v>0</v>
      </c>
      <c r="M500" s="295">
        <f>'Anchor-AI'!Q498</f>
        <v>0</v>
      </c>
      <c r="N500" s="295">
        <f>'Anchor-AI'!R498</f>
        <v>0</v>
      </c>
      <c r="O500" s="295">
        <f>'Anchor-AI'!S498</f>
        <v>0</v>
      </c>
      <c r="P500" s="295">
        <f>'Anchor-AI'!T498</f>
        <v>0</v>
      </c>
      <c r="Q500" s="295">
        <f>'Anchor-AI'!U498</f>
        <v>0</v>
      </c>
      <c r="R500" s="295">
        <f>'Anchor-AI'!V498</f>
        <v>0</v>
      </c>
      <c r="S500" s="295">
        <f>'Anchor-AI'!W498</f>
        <v>0</v>
      </c>
      <c r="T500" s="295">
        <f>'Anchor-AI'!X498</f>
        <v>0</v>
      </c>
      <c r="U500" s="295">
        <f>10*LOG10(1/((Summary!$C$80/10^(R500/10)+Summary!$C$81/10^(S500/10)+Summary!$C$82/10^(T500/10))/Summary!$C$83))</f>
        <v>0</v>
      </c>
      <c r="V500" s="295">
        <f>'Anchor-AI'!Y498</f>
        <v>0</v>
      </c>
      <c r="W500" s="295">
        <f>'Anchor-AI'!Z498</f>
        <v>0</v>
      </c>
      <c r="X500" s="295">
        <f>'Anchor-AI'!AA498</f>
        <v>0</v>
      </c>
      <c r="Y500" s="357">
        <f>'Anchor-AI'!AB498</f>
        <v>0</v>
      </c>
      <c r="Z500" s="357">
        <f>'Anchor-AI'!AC498</f>
        <v>0</v>
      </c>
      <c r="AA500" s="296">
        <f t="shared" si="42"/>
        <v>0</v>
      </c>
      <c r="AC500" s="170">
        <f>'Test-AI'!L498</f>
        <v>0</v>
      </c>
      <c r="AD500" s="167">
        <f>'Test-AI'!M498</f>
        <v>0</v>
      </c>
      <c r="AE500" s="167">
        <f>'Test-AI'!N498</f>
        <v>0</v>
      </c>
      <c r="AF500" s="167">
        <f>'Test-AI'!O498</f>
        <v>0</v>
      </c>
      <c r="AG500" s="167">
        <f>(Summary!$C$63*AD500+Summary!$C$64*AE500+Summary!$C$65*AF500)/Summary!$C$66</f>
        <v>0</v>
      </c>
      <c r="AH500" s="167">
        <f>'Test-AI'!P498</f>
        <v>0</v>
      </c>
      <c r="AI500" s="167">
        <f>'Test-AI'!Q498</f>
        <v>0</v>
      </c>
      <c r="AJ500" s="167">
        <f>'Test-AI'!R498</f>
        <v>0</v>
      </c>
      <c r="AK500" s="167">
        <f>'Test-AI'!S498</f>
        <v>0</v>
      </c>
      <c r="AL500" s="167">
        <f>'Test-AI'!T498</f>
        <v>0</v>
      </c>
      <c r="AM500" s="167">
        <f>'Test-AI'!U498</f>
        <v>0</v>
      </c>
      <c r="AN500" s="167">
        <f>'Test-AI'!V498</f>
        <v>0</v>
      </c>
      <c r="AO500" s="167">
        <f>'Test-AI'!W498</f>
        <v>0</v>
      </c>
      <c r="AP500" s="167">
        <f>'Test-AI'!X498</f>
        <v>0</v>
      </c>
      <c r="AQ500" s="167">
        <f>10*LOG10(1/((Summary!$C$80/10^(AN500/10)+Summary!$C$81/10^(AO500/10)+Summary!$C$82/10^(AP500/10))/Summary!$C$83))</f>
        <v>0</v>
      </c>
      <c r="AR500" s="167">
        <f>'Test-AI'!Y498</f>
        <v>0</v>
      </c>
      <c r="AS500" s="167">
        <f>'Test-AI'!Z498</f>
        <v>0</v>
      </c>
      <c r="AT500" s="295">
        <f>'Test-AI'!AA498</f>
        <v>0</v>
      </c>
      <c r="AU500" s="357">
        <f>'Test-AI'!AB498</f>
        <v>0</v>
      </c>
      <c r="AV500" s="357">
        <f>'Test-AI'!AC498</f>
        <v>0</v>
      </c>
      <c r="AW500" s="296">
        <f t="shared" si="43"/>
        <v>0</v>
      </c>
      <c r="AX500" s="297" t="e">
        <f t="shared" si="44"/>
        <v>#DIV/0!</v>
      </c>
      <c r="AY500" s="298" t="e">
        <f t="shared" si="45"/>
        <v>#DIV/0!</v>
      </c>
      <c r="AZ500" s="297" t="e">
        <f t="shared" si="46"/>
        <v>#DIV/0!</v>
      </c>
      <c r="BA500" s="345" t="e">
        <f t="shared" si="47"/>
        <v>#DIV/0!</v>
      </c>
      <c r="BB500" s="75"/>
      <c r="BC500" s="75"/>
      <c r="BD500" s="574" t="s">
        <v>46</v>
      </c>
      <c r="BE500" s="549" t="e">
        <f t="array" ref="BE500">bdRateExtend($G498:$G501,H498:H501,$AC498:$AC501,AD498:AD501)</f>
        <v>#VALUE!</v>
      </c>
      <c r="BF500" s="552"/>
      <c r="BG500" s="552"/>
      <c r="BH500" s="552"/>
      <c r="BI500" s="552"/>
      <c r="BJ500" s="552"/>
      <c r="BK500" s="551" t="e">
        <f t="array" ref="BK500">bdRateExtend($G498:$G501,L498:L501,$AC498:$AC501,AH498:AH501)</f>
        <v>#VALUE!</v>
      </c>
      <c r="BL500" s="552"/>
      <c r="BM500" s="551" t="e">
        <f t="array" ref="BM500">bdRateExtend($G498:$G501,M498:M501,$AC498:$AC501,AI498:AI501)</f>
        <v>#VALUE!</v>
      </c>
      <c r="BN500" s="552"/>
      <c r="BO500" s="545" t="e">
        <f t="array" ref="BO500">bdRateExtend($G498:$G501,N498:N501,$AC498:$AC501,AJ498:AJ501,"None", FALSE,1)</f>
        <v>#VALUE!</v>
      </c>
      <c r="BP500" s="541"/>
      <c r="BQ500" s="545" t="e">
        <f t="array" ref="BQ500">bdRateExtend($G498:$G501,O498:O501,$AC498:$AC501,AK498:AK501,"None", FALSE,1)</f>
        <v>#VALUE!</v>
      </c>
      <c r="BR500" s="541"/>
      <c r="BS500" s="551" t="e">
        <f t="array" ref="BS500">bdRateExtend($G498:$G501,P498:P501,$AC498:$AC501,AL498:AL501)</f>
        <v>#VALUE!</v>
      </c>
      <c r="BT500" s="552"/>
      <c r="BU500" s="551" t="e">
        <f t="array" ref="BU500">bdRateExtend($G498:$G501,Q498:Q501,$AC498:$AC501,AM498:AM501)</f>
        <v>#VALUE!</v>
      </c>
      <c r="BV500" s="552"/>
      <c r="BW500" s="551" t="e">
        <f t="array" ref="BW500">bdRateExtend($G498:$G501,R498:R501,$AC498:$AC501,AN498:AN501)</f>
        <v>#VALUE!</v>
      </c>
      <c r="BX500" s="552"/>
      <c r="BY500" s="552"/>
      <c r="BZ500" s="541"/>
      <c r="CA500" s="541"/>
      <c r="CB500" s="552"/>
      <c r="CC500" s="560" t="e">
        <f t="array" ref="CC500">bdCAMBIExtend($G498:$G501,V498:V501,$AC498:$AC501,AR498:AR501)</f>
        <v>#VALUE!</v>
      </c>
      <c r="CD500" s="541"/>
      <c r="CE500" s="554">
        <f t="array" ref="CE500">testVMAFRange($G498:$G501,N498:N501,$AC498:$AC501,AJ498:AJ501)</f>
        <v>0</v>
      </c>
      <c r="CF500" s="541"/>
      <c r="CG500" s="554">
        <f t="array" ref="CG500">testVMAFRange($G498:$G501,O498:O501,$AC498:$AC501,AK498:AK501)</f>
        <v>0</v>
      </c>
      <c r="CH500" s="541"/>
    </row>
    <row r="501" spans="1:86" ht="17" hidden="1" customHeight="1" thickBot="1" x14ac:dyDescent="0.25">
      <c r="A501" s="552"/>
      <c r="B501" s="571"/>
      <c r="C501" s="486"/>
      <c r="D501" s="602"/>
      <c r="E501" s="577"/>
      <c r="F501" s="240">
        <v>210</v>
      </c>
      <c r="G501" s="299">
        <f>'Anchor-AI'!L499</f>
        <v>0</v>
      </c>
      <c r="H501" s="300">
        <f>'Anchor-AI'!M499</f>
        <v>0</v>
      </c>
      <c r="I501" s="300">
        <f>'Anchor-AI'!N499</f>
        <v>0</v>
      </c>
      <c r="J501" s="300">
        <f>'Anchor-AI'!O499</f>
        <v>0</v>
      </c>
      <c r="K501" s="295">
        <f>(Summary!$C$63*H501+Summary!$C$64*I501+Summary!$C$65*J501)/Summary!$C$66</f>
        <v>0</v>
      </c>
      <c r="L501" s="300">
        <f>'Anchor-AI'!P499</f>
        <v>0</v>
      </c>
      <c r="M501" s="300">
        <f>'Anchor-AI'!Q499</f>
        <v>0</v>
      </c>
      <c r="N501" s="300">
        <f>'Anchor-AI'!R499</f>
        <v>0</v>
      </c>
      <c r="O501" s="300">
        <f>'Anchor-AI'!S499</f>
        <v>0</v>
      </c>
      <c r="P501" s="300">
        <f>'Anchor-AI'!T499</f>
        <v>0</v>
      </c>
      <c r="Q501" s="300">
        <f>'Anchor-AI'!U499</f>
        <v>0</v>
      </c>
      <c r="R501" s="300">
        <f>'Anchor-AI'!V499</f>
        <v>0</v>
      </c>
      <c r="S501" s="300">
        <f>'Anchor-AI'!W499</f>
        <v>0</v>
      </c>
      <c r="T501" s="300">
        <f>'Anchor-AI'!X499</f>
        <v>0</v>
      </c>
      <c r="U501" s="300">
        <f>10*LOG10(1/((Summary!$C$80/10^(R501/10)+Summary!$C$81/10^(S501/10)+Summary!$C$82/10^(T501/10))/Summary!$C$83))</f>
        <v>0</v>
      </c>
      <c r="V501" s="300">
        <f>'Anchor-AI'!Y499</f>
        <v>0</v>
      </c>
      <c r="W501" s="300">
        <f>'Anchor-AI'!Z499</f>
        <v>0</v>
      </c>
      <c r="X501" s="300">
        <f>'Anchor-AI'!AA499</f>
        <v>0</v>
      </c>
      <c r="Y501" s="357">
        <f>'Anchor-AI'!AB499</f>
        <v>0</v>
      </c>
      <c r="Z501" s="357">
        <f>'Anchor-AI'!AC499</f>
        <v>0</v>
      </c>
      <c r="AA501" s="301">
        <f t="shared" si="42"/>
        <v>0</v>
      </c>
      <c r="AB501" s="76"/>
      <c r="AC501" s="171">
        <f>'Test-AI'!L499</f>
        <v>0</v>
      </c>
      <c r="AD501" s="168">
        <f>'Test-AI'!M499</f>
        <v>0</v>
      </c>
      <c r="AE501" s="168">
        <f>'Test-AI'!N499</f>
        <v>0</v>
      </c>
      <c r="AF501" s="168">
        <f>'Test-AI'!O499</f>
        <v>0</v>
      </c>
      <c r="AG501" s="168">
        <f>(Summary!$C$63*AD501+Summary!$C$64*AE501+Summary!$C$65*AF501)/Summary!$C$66</f>
        <v>0</v>
      </c>
      <c r="AH501" s="168">
        <f>'Test-AI'!P499</f>
        <v>0</v>
      </c>
      <c r="AI501" s="168">
        <f>'Test-AI'!Q499</f>
        <v>0</v>
      </c>
      <c r="AJ501" s="168">
        <f>'Test-AI'!R499</f>
        <v>0</v>
      </c>
      <c r="AK501" s="168">
        <f>'Test-AI'!S499</f>
        <v>0</v>
      </c>
      <c r="AL501" s="168">
        <f>'Test-AI'!T499</f>
        <v>0</v>
      </c>
      <c r="AM501" s="168">
        <f>'Test-AI'!U499</f>
        <v>0</v>
      </c>
      <c r="AN501" s="168">
        <f>'Test-AI'!V499</f>
        <v>0</v>
      </c>
      <c r="AO501" s="168">
        <f>'Test-AI'!W499</f>
        <v>0</v>
      </c>
      <c r="AP501" s="168">
        <f>'Test-AI'!X499</f>
        <v>0</v>
      </c>
      <c r="AQ501" s="168">
        <f>10*LOG10(1/((Summary!$C$80/10^(AN501/10)+Summary!$C$81/10^(AO501/10)+Summary!$C$82/10^(AP501/10))/Summary!$C$83))</f>
        <v>0</v>
      </c>
      <c r="AR501" s="168">
        <f>'Test-AI'!Y499</f>
        <v>0</v>
      </c>
      <c r="AS501" s="168">
        <f>'Test-AI'!Z499</f>
        <v>0</v>
      </c>
      <c r="AT501" s="300">
        <f>'Test-AI'!AA499</f>
        <v>0</v>
      </c>
      <c r="AU501" s="357">
        <f>'Test-AI'!AB499</f>
        <v>0</v>
      </c>
      <c r="AV501" s="357">
        <f>'Test-AI'!AC499</f>
        <v>0</v>
      </c>
      <c r="AW501" s="301">
        <f t="shared" si="43"/>
        <v>0</v>
      </c>
      <c r="AX501" s="302" t="e">
        <f t="shared" si="44"/>
        <v>#DIV/0!</v>
      </c>
      <c r="AY501" s="303" t="e">
        <f t="shared" si="45"/>
        <v>#DIV/0!</v>
      </c>
      <c r="AZ501" s="297" t="e">
        <f t="shared" si="46"/>
        <v>#DIV/0!</v>
      </c>
      <c r="BA501" s="345" t="e">
        <f t="shared" si="47"/>
        <v>#DIV/0!</v>
      </c>
      <c r="BB501" s="75"/>
      <c r="BC501" s="75"/>
      <c r="BD501" s="570"/>
      <c r="BE501" s="550"/>
      <c r="BF501" s="553"/>
      <c r="BG501" s="553"/>
      <c r="BH501" s="553"/>
      <c r="BI501" s="553"/>
      <c r="BJ501" s="553"/>
      <c r="BK501" s="553"/>
      <c r="BL501" s="553"/>
      <c r="BM501" s="553"/>
      <c r="BN501" s="553"/>
      <c r="BO501" s="546"/>
      <c r="BP501" s="544"/>
      <c r="BQ501" s="546"/>
      <c r="BR501" s="544"/>
      <c r="BS501" s="553"/>
      <c r="BT501" s="553"/>
      <c r="BU501" s="553"/>
      <c r="BV501" s="553"/>
      <c r="BW501" s="553"/>
      <c r="BX501" s="553"/>
      <c r="BY501" s="553"/>
      <c r="BZ501" s="544"/>
      <c r="CA501" s="544"/>
      <c r="CB501" s="553"/>
      <c r="CC501" s="550"/>
      <c r="CD501" s="541"/>
      <c r="CE501" s="546"/>
      <c r="CF501" s="544"/>
      <c r="CG501" s="546"/>
      <c r="CH501" s="544"/>
    </row>
    <row r="502" spans="1:86" ht="17" hidden="1" customHeight="1" thickBot="1" x14ac:dyDescent="0.25">
      <c r="A502" s="552"/>
      <c r="B502" s="620" t="s">
        <v>148</v>
      </c>
      <c r="C502" s="586" t="s">
        <v>116</v>
      </c>
      <c r="D502" s="601">
        <v>50</v>
      </c>
      <c r="E502" s="576">
        <v>8</v>
      </c>
      <c r="F502" s="238">
        <v>85</v>
      </c>
      <c r="G502" s="289">
        <f>'Anchor-AI'!L500</f>
        <v>0</v>
      </c>
      <c r="H502" s="290">
        <f>'Anchor-AI'!M500</f>
        <v>0</v>
      </c>
      <c r="I502" s="290">
        <f>'Anchor-AI'!N500</f>
        <v>0</v>
      </c>
      <c r="J502" s="290">
        <f>'Anchor-AI'!O500</f>
        <v>0</v>
      </c>
      <c r="K502" s="290">
        <f>(Summary!$C$63*H502+Summary!$C$64*I502+Summary!$C$65*J502)/Summary!$C$66</f>
        <v>0</v>
      </c>
      <c r="L502" s="290">
        <f>'Anchor-AI'!P500</f>
        <v>0</v>
      </c>
      <c r="M502" s="290">
        <f>'Anchor-AI'!Q500</f>
        <v>0</v>
      </c>
      <c r="N502" s="290">
        <f>'Anchor-AI'!R500</f>
        <v>0</v>
      </c>
      <c r="O502" s="290">
        <f>'Anchor-AI'!S500</f>
        <v>0</v>
      </c>
      <c r="P502" s="290">
        <f>'Anchor-AI'!T500</f>
        <v>0</v>
      </c>
      <c r="Q502" s="290">
        <f>'Anchor-AI'!U500</f>
        <v>0</v>
      </c>
      <c r="R502" s="290">
        <f>'Anchor-AI'!V500</f>
        <v>0</v>
      </c>
      <c r="S502" s="290">
        <f>'Anchor-AI'!W500</f>
        <v>0</v>
      </c>
      <c r="T502" s="290">
        <f>'Anchor-AI'!X500</f>
        <v>0</v>
      </c>
      <c r="U502" s="290">
        <f>10*LOG10(1/((Summary!$C$80/10^(R502/10)+Summary!$C$81/10^(S502/10)+Summary!$C$82/10^(T502/10))/Summary!$C$83))</f>
        <v>0</v>
      </c>
      <c r="V502" s="290">
        <f>'Anchor-AI'!Y500</f>
        <v>0</v>
      </c>
      <c r="W502" s="290">
        <f>'Anchor-AI'!Z500</f>
        <v>0</v>
      </c>
      <c r="X502" s="290">
        <f>'Anchor-AI'!AA500</f>
        <v>0</v>
      </c>
      <c r="Y502" s="360">
        <f>'Anchor-AI'!AB500</f>
        <v>0</v>
      </c>
      <c r="Z502" s="360">
        <f>'Anchor-AI'!AC500</f>
        <v>0</v>
      </c>
      <c r="AA502" s="291">
        <f t="shared" si="42"/>
        <v>0</v>
      </c>
      <c r="AC502" s="169">
        <f>'Test-AI'!L500</f>
        <v>0</v>
      </c>
      <c r="AD502" s="166">
        <f>'Test-AI'!M500</f>
        <v>0</v>
      </c>
      <c r="AE502" s="166">
        <f>'Test-AI'!N500</f>
        <v>0</v>
      </c>
      <c r="AF502" s="166">
        <f>'Test-AI'!O500</f>
        <v>0</v>
      </c>
      <c r="AG502" s="166">
        <f>(Summary!$C$63*AD502+Summary!$C$64*AE502+Summary!$C$65*AF502)/Summary!$C$66</f>
        <v>0</v>
      </c>
      <c r="AH502" s="166">
        <f>'Test-AI'!P500</f>
        <v>0</v>
      </c>
      <c r="AI502" s="166">
        <f>'Test-AI'!Q500</f>
        <v>0</v>
      </c>
      <c r="AJ502" s="166">
        <f>'Test-AI'!R500</f>
        <v>0</v>
      </c>
      <c r="AK502" s="166">
        <f>'Test-AI'!S500</f>
        <v>0</v>
      </c>
      <c r="AL502" s="166">
        <f>'Test-AI'!T500</f>
        <v>0</v>
      </c>
      <c r="AM502" s="166">
        <f>'Test-AI'!U500</f>
        <v>0</v>
      </c>
      <c r="AN502" s="166">
        <f>'Test-AI'!V500</f>
        <v>0</v>
      </c>
      <c r="AO502" s="166">
        <f>'Test-AI'!W500</f>
        <v>0</v>
      </c>
      <c r="AP502" s="166">
        <f>'Test-AI'!X500</f>
        <v>0</v>
      </c>
      <c r="AQ502" s="166">
        <f>10*LOG10(1/((Summary!$C$80/10^(AN502/10)+Summary!$C$81/10^(AO502/10)+Summary!$C$82/10^(AP502/10))/Summary!$C$83))</f>
        <v>0</v>
      </c>
      <c r="AR502" s="166">
        <f>'Test-AI'!Y500</f>
        <v>0</v>
      </c>
      <c r="AS502" s="166">
        <f>'Test-AI'!Z500</f>
        <v>0</v>
      </c>
      <c r="AT502" s="290">
        <f>'Test-AI'!AA500</f>
        <v>0</v>
      </c>
      <c r="AU502" s="356">
        <f>'Test-AI'!AB500</f>
        <v>0</v>
      </c>
      <c r="AV502" s="356">
        <f>'Test-AI'!AC500</f>
        <v>0</v>
      </c>
      <c r="AW502" s="291">
        <f t="shared" si="43"/>
        <v>0</v>
      </c>
      <c r="AX502" s="292" t="e">
        <f t="shared" si="44"/>
        <v>#DIV/0!</v>
      </c>
      <c r="AY502" s="293" t="e">
        <f t="shared" si="45"/>
        <v>#DIV/0!</v>
      </c>
      <c r="AZ502" s="292" t="e">
        <f t="shared" si="46"/>
        <v>#DIV/0!</v>
      </c>
      <c r="BA502" s="344" t="e">
        <f t="shared" si="47"/>
        <v>#DIV/0!</v>
      </c>
      <c r="BB502" s="75"/>
      <c r="BC502" s="75"/>
      <c r="BD502" s="572" t="s">
        <v>39</v>
      </c>
      <c r="BE502" s="549" t="e">
        <f t="array" ref="BE502">bdRateExtend($G502:$G505,H502:H505,$AC502:$AC505,AD502:AD505)</f>
        <v>#VALUE!</v>
      </c>
      <c r="BF502" s="551" t="e">
        <f t="array" ref="BF502">bdRateExtend($G502:$G507,H502:H507,$AC502:$AC507,AD502:AD507)</f>
        <v>#VALUE!</v>
      </c>
      <c r="BG502" s="551" t="e">
        <f t="array" ref="BG502">bdRateExtend($G502:$G507,I502:I507,$AC502:$AC507,AE502:AE507)</f>
        <v>#VALUE!</v>
      </c>
      <c r="BH502" s="551" t="e">
        <f t="array" ref="BH502">bdRateExtend($G502:$G507,J502:J507,$AC502:$AC507,AF502:AF507)</f>
        <v>#VALUE!</v>
      </c>
      <c r="BI502" s="551" t="e">
        <f t="array" ref="BI502">bdRateExtend($G502:$G507,K502:K507,$AC502:$AC507,AG502:AG507)</f>
        <v>#VALUE!</v>
      </c>
      <c r="BJ502" s="575" t="e">
        <f>(Summary!$C$94*BF502+Summary!$C$95*BG502+Summary!$C$96*BH502)/Summary!$C$97</f>
        <v>#VALUE!</v>
      </c>
      <c r="BK502" s="551" t="e">
        <f t="array" ref="BK502">bdRateExtend($G502:$G505,L502:L505,$AC502:$AC505,AH502:AH505)</f>
        <v>#VALUE!</v>
      </c>
      <c r="BL502" s="551" t="e">
        <f t="array" ref="BL502">bdRateExtend($G502:$G507,L502:L507,$AC502:$AC507,AH502:AH507)</f>
        <v>#VALUE!</v>
      </c>
      <c r="BM502" s="551" t="e">
        <f t="array" ref="BM502">bdRateExtend($G502:$G505,M502:M505,$AC502:$AC505,AI502:AI505)</f>
        <v>#VALUE!</v>
      </c>
      <c r="BN502" s="551" t="e">
        <f t="array" ref="BN502">bdRateExtend($G502:$G507,M502:M507,$AC502:$AC507,AI502:AI507)</f>
        <v>#VALUE!</v>
      </c>
      <c r="BO502" s="548" t="e">
        <f t="array" ref="BO502">bdRateExtend($G502:$G505,N502:N505,$AC502:$AC505,AJ502:AJ505,"None", FALSE,1)</f>
        <v>#VALUE!</v>
      </c>
      <c r="BP502" s="585" t="e">
        <f t="array" ref="BP502">bdRateExtend($G502:$G507,N502:N507,$AC502:$AC507,AJ502:AJ507,"None", FALSE,1)</f>
        <v>#VALUE!</v>
      </c>
      <c r="BQ502" s="548" t="e">
        <f t="array" ref="BQ502">bdRateExtend($G502:$G505,O502:O505,$AC502:$AC505,AK502:AK505,"None", FALSE,1)</f>
        <v>#VALUE!</v>
      </c>
      <c r="BR502" s="585" t="e">
        <f t="array" ref="BR502">bdRateExtend($G502:$G507,O502:O507,$AC502:$AC507,AK502:AK507,"None", FALSE,1)</f>
        <v>#VALUE!</v>
      </c>
      <c r="BS502" s="551" t="e">
        <f t="array" ref="BS502">bdRateExtend($G502:$G505,P502:P505,$AC502:$AC505,AL502:AL505)</f>
        <v>#VALUE!</v>
      </c>
      <c r="BT502" s="551" t="e">
        <f t="array" ref="BT502">bdRateExtend($G502:$G507,P502:P507,$AC502:$AC507,AL502:AL507)</f>
        <v>#VALUE!</v>
      </c>
      <c r="BU502" s="551" t="e">
        <f t="array" ref="BU502">bdRateExtend($G502:$G505,Q502:Q505,$AC502:$AC505,AM502:AM505)</f>
        <v>#VALUE!</v>
      </c>
      <c r="BV502" s="551" t="e">
        <f t="array" ref="BV502">bdRateExtend($G502:$G507,Q502:Q507,$AC502:$AC507,AM502:AM507)</f>
        <v>#VALUE!</v>
      </c>
      <c r="BW502" s="551" t="e">
        <f t="array" ref="BW502">bdRateExtend($G502:$G505,R502:R505,$AC502:$AC505,AN502:AN505)</f>
        <v>#VALUE!</v>
      </c>
      <c r="BX502" s="551" t="e">
        <f t="array" ref="BX502">bdRateExtend($G502:$G507,R502:R507,$AC502:$AC507,AN502:AN507)</f>
        <v>#VALUE!</v>
      </c>
      <c r="BY502" s="551" t="e">
        <f t="array" ref="BY502">bdRateExtend($G502:$G507,S502:S507,$AC502:$AC507,AO502:AO507)</f>
        <v>#VALUE!</v>
      </c>
      <c r="BZ502" s="555" t="e">
        <f t="array" ref="BZ502">bdRateExtend($G502:$G507,T502:T507,$AC502:$AC507,AP502:AP507)</f>
        <v>#VALUE!</v>
      </c>
      <c r="CA502" s="555" t="e">
        <f t="array" ref="CA502">bdRateExtend($G502:$G507,U502:U507,$AC502:$AC507,AQ502:AQ507)</f>
        <v>#VALUE!</v>
      </c>
      <c r="CB502" s="575" t="e">
        <f>(Summary!$C$108*BX502+Summary!$C$109*BY502+Summary!$C$110*BZ502)/Summary!$C$111</f>
        <v>#VALUE!</v>
      </c>
      <c r="CC502" s="561" t="e">
        <f t="array" ref="CC502">bdCAMBIExtend($G502:$G505,V502:V505,$AC502:$AC505,AR502:AR505)</f>
        <v>#VALUE!</v>
      </c>
      <c r="CD502" s="561" t="e">
        <f t="array" ref="CD502">bdCAMBIExtend($G502:$G507,V502:V507,$AC502:$AC507,AR502:AR507)</f>
        <v>#VALUE!</v>
      </c>
      <c r="CE502" s="547">
        <f t="array" ref="CE502">testVMAFRange($G502:$G505,N502:N505,$AC502:$AC505,AJ502:AJ505)</f>
        <v>0</v>
      </c>
      <c r="CF502" s="543">
        <f t="array" ref="CF502">testVMAFRange($G502:$G507,N502:N507,$AC502:$AC507,AJ502:AJ507)</f>
        <v>0</v>
      </c>
      <c r="CG502" s="547">
        <f t="array" ref="CG502">testVMAFRange($G502:$G505,O502:O505,$AC502:$AC505,AK502:AK505)</f>
        <v>0</v>
      </c>
      <c r="CH502" s="543">
        <f t="array" ref="CH502">testVMAFRange($G502:$G507,O502:O507,$AC502:$AC507,AK502:AK507)</f>
        <v>0</v>
      </c>
    </row>
    <row r="503" spans="1:86" ht="17" hidden="1" customHeight="1" x14ac:dyDescent="0.2">
      <c r="A503" s="552"/>
      <c r="B503" s="566"/>
      <c r="C503" s="485"/>
      <c r="D503" s="590"/>
      <c r="E503" s="558"/>
      <c r="F503" s="239">
        <v>110</v>
      </c>
      <c r="G503" s="294">
        <f>'Anchor-AI'!L501</f>
        <v>0</v>
      </c>
      <c r="H503" s="295">
        <f>'Anchor-AI'!M501</f>
        <v>0</v>
      </c>
      <c r="I503" s="295">
        <f>'Anchor-AI'!N501</f>
        <v>0</v>
      </c>
      <c r="J503" s="295">
        <f>'Anchor-AI'!O501</f>
        <v>0</v>
      </c>
      <c r="K503" s="295">
        <f>(Summary!$C$63*H503+Summary!$C$64*I503+Summary!$C$65*J503)/Summary!$C$66</f>
        <v>0</v>
      </c>
      <c r="L503" s="295">
        <f>'Anchor-AI'!P501</f>
        <v>0</v>
      </c>
      <c r="M503" s="295">
        <f>'Anchor-AI'!Q501</f>
        <v>0</v>
      </c>
      <c r="N503" s="295">
        <f>'Anchor-AI'!R501</f>
        <v>0</v>
      </c>
      <c r="O503" s="295">
        <f>'Anchor-AI'!S501</f>
        <v>0</v>
      </c>
      <c r="P503" s="295">
        <f>'Anchor-AI'!T501</f>
        <v>0</v>
      </c>
      <c r="Q503" s="295">
        <f>'Anchor-AI'!U501</f>
        <v>0</v>
      </c>
      <c r="R503" s="295">
        <f>'Anchor-AI'!V501</f>
        <v>0</v>
      </c>
      <c r="S503" s="295">
        <f>'Anchor-AI'!W501</f>
        <v>0</v>
      </c>
      <c r="T503" s="295">
        <f>'Anchor-AI'!X501</f>
        <v>0</v>
      </c>
      <c r="U503" s="295">
        <f>10*LOG10(1/((Summary!$C$80/10^(R503/10)+Summary!$C$81/10^(S503/10)+Summary!$C$82/10^(T503/10))/Summary!$C$83))</f>
        <v>0</v>
      </c>
      <c r="V503" s="295">
        <f>'Anchor-AI'!Y501</f>
        <v>0</v>
      </c>
      <c r="W503" s="295">
        <f>'Anchor-AI'!Z501</f>
        <v>0</v>
      </c>
      <c r="X503" s="295">
        <f>'Anchor-AI'!AA501</f>
        <v>0</v>
      </c>
      <c r="Y503" s="357">
        <f>'Anchor-AI'!AB501</f>
        <v>0</v>
      </c>
      <c r="Z503" s="357">
        <f>'Anchor-AI'!AC501</f>
        <v>0</v>
      </c>
      <c r="AA503" s="296">
        <f t="shared" si="42"/>
        <v>0</v>
      </c>
      <c r="AC503" s="170">
        <f>'Test-AI'!L501</f>
        <v>0</v>
      </c>
      <c r="AD503" s="167">
        <f>'Test-AI'!M501</f>
        <v>0</v>
      </c>
      <c r="AE503" s="167">
        <f>'Test-AI'!N501</f>
        <v>0</v>
      </c>
      <c r="AF503" s="167">
        <f>'Test-AI'!O501</f>
        <v>0</v>
      </c>
      <c r="AG503" s="167">
        <f>(Summary!$C$63*AD503+Summary!$C$64*AE503+Summary!$C$65*AF503)/Summary!$C$66</f>
        <v>0</v>
      </c>
      <c r="AH503" s="167">
        <f>'Test-AI'!P501</f>
        <v>0</v>
      </c>
      <c r="AI503" s="167">
        <f>'Test-AI'!Q501</f>
        <v>0</v>
      </c>
      <c r="AJ503" s="167">
        <f>'Test-AI'!R501</f>
        <v>0</v>
      </c>
      <c r="AK503" s="167">
        <f>'Test-AI'!S501</f>
        <v>0</v>
      </c>
      <c r="AL503" s="167">
        <f>'Test-AI'!T501</f>
        <v>0</v>
      </c>
      <c r="AM503" s="167">
        <f>'Test-AI'!U501</f>
        <v>0</v>
      </c>
      <c r="AN503" s="167">
        <f>'Test-AI'!V501</f>
        <v>0</v>
      </c>
      <c r="AO503" s="167">
        <f>'Test-AI'!W501</f>
        <v>0</v>
      </c>
      <c r="AP503" s="167">
        <f>'Test-AI'!X501</f>
        <v>0</v>
      </c>
      <c r="AQ503" s="167">
        <f>10*LOG10(1/((Summary!$C$80/10^(AN503/10)+Summary!$C$81/10^(AO503/10)+Summary!$C$82/10^(AP503/10))/Summary!$C$83))</f>
        <v>0</v>
      </c>
      <c r="AR503" s="167">
        <f>'Test-AI'!Y501</f>
        <v>0</v>
      </c>
      <c r="AS503" s="167">
        <f>'Test-AI'!Z501</f>
        <v>0</v>
      </c>
      <c r="AT503" s="295">
        <f>'Test-AI'!AA501</f>
        <v>0</v>
      </c>
      <c r="AU503" s="357">
        <f>'Test-AI'!AB501</f>
        <v>0</v>
      </c>
      <c r="AV503" s="357">
        <f>'Test-AI'!AC501</f>
        <v>0</v>
      </c>
      <c r="AW503" s="296">
        <f t="shared" si="43"/>
        <v>0</v>
      </c>
      <c r="AX503" s="297" t="e">
        <f t="shared" si="44"/>
        <v>#DIV/0!</v>
      </c>
      <c r="AY503" s="298" t="e">
        <f t="shared" si="45"/>
        <v>#DIV/0!</v>
      </c>
      <c r="AZ503" s="297" t="e">
        <f t="shared" si="46"/>
        <v>#DIV/0!</v>
      </c>
      <c r="BA503" s="345" t="e">
        <f t="shared" si="47"/>
        <v>#DIV/0!</v>
      </c>
      <c r="BB503" s="75"/>
      <c r="BC503" s="75"/>
      <c r="BD503" s="565"/>
      <c r="BE503" s="550"/>
      <c r="BF503" s="552"/>
      <c r="BG503" s="552"/>
      <c r="BH503" s="552"/>
      <c r="BI503" s="552"/>
      <c r="BJ503" s="552"/>
      <c r="BK503" s="553"/>
      <c r="BL503" s="552"/>
      <c r="BM503" s="553"/>
      <c r="BN503" s="552"/>
      <c r="BO503" s="546"/>
      <c r="BP503" s="541"/>
      <c r="BQ503" s="546"/>
      <c r="BR503" s="541"/>
      <c r="BS503" s="553"/>
      <c r="BT503" s="552"/>
      <c r="BU503" s="553"/>
      <c r="BV503" s="552"/>
      <c r="BW503" s="553"/>
      <c r="BX503" s="552"/>
      <c r="BY503" s="552"/>
      <c r="BZ503" s="541"/>
      <c r="CA503" s="541"/>
      <c r="CB503" s="552"/>
      <c r="CC503" s="553"/>
      <c r="CD503" s="552"/>
      <c r="CE503" s="546"/>
      <c r="CF503" s="541"/>
      <c r="CG503" s="546"/>
      <c r="CH503" s="541"/>
    </row>
    <row r="504" spans="1:86" ht="17" hidden="1" customHeight="1" x14ac:dyDescent="0.2">
      <c r="A504" s="552"/>
      <c r="B504" s="566"/>
      <c r="C504" s="485"/>
      <c r="D504" s="590"/>
      <c r="E504" s="558"/>
      <c r="F504" s="239">
        <v>135</v>
      </c>
      <c r="G504" s="294">
        <f>'Anchor-AI'!L502</f>
        <v>0</v>
      </c>
      <c r="H504" s="295">
        <f>'Anchor-AI'!M502</f>
        <v>0</v>
      </c>
      <c r="I504" s="295">
        <f>'Anchor-AI'!N502</f>
        <v>0</v>
      </c>
      <c r="J504" s="295">
        <f>'Anchor-AI'!O502</f>
        <v>0</v>
      </c>
      <c r="K504" s="295">
        <f>(Summary!$C$63*H504+Summary!$C$64*I504+Summary!$C$65*J504)/Summary!$C$66</f>
        <v>0</v>
      </c>
      <c r="L504" s="295">
        <f>'Anchor-AI'!P502</f>
        <v>0</v>
      </c>
      <c r="M504" s="295">
        <f>'Anchor-AI'!Q502</f>
        <v>0</v>
      </c>
      <c r="N504" s="295">
        <f>'Anchor-AI'!R502</f>
        <v>0</v>
      </c>
      <c r="O504" s="295">
        <f>'Anchor-AI'!S502</f>
        <v>0</v>
      </c>
      <c r="P504" s="295">
        <f>'Anchor-AI'!T502</f>
        <v>0</v>
      </c>
      <c r="Q504" s="295">
        <f>'Anchor-AI'!U502</f>
        <v>0</v>
      </c>
      <c r="R504" s="295">
        <f>'Anchor-AI'!V502</f>
        <v>0</v>
      </c>
      <c r="S504" s="295">
        <f>'Anchor-AI'!W502</f>
        <v>0</v>
      </c>
      <c r="T504" s="295">
        <f>'Anchor-AI'!X502</f>
        <v>0</v>
      </c>
      <c r="U504" s="295">
        <f>10*LOG10(1/((Summary!$C$80/10^(R504/10)+Summary!$C$81/10^(S504/10)+Summary!$C$82/10^(T504/10))/Summary!$C$83))</f>
        <v>0</v>
      </c>
      <c r="V504" s="295">
        <f>'Anchor-AI'!Y502</f>
        <v>0</v>
      </c>
      <c r="W504" s="295">
        <f>'Anchor-AI'!Z502</f>
        <v>0</v>
      </c>
      <c r="X504" s="295">
        <f>'Anchor-AI'!AA502</f>
        <v>0</v>
      </c>
      <c r="Y504" s="357">
        <f>'Anchor-AI'!AB502</f>
        <v>0</v>
      </c>
      <c r="Z504" s="357">
        <f>'Anchor-AI'!AC502</f>
        <v>0</v>
      </c>
      <c r="AA504" s="296">
        <f t="shared" si="42"/>
        <v>0</v>
      </c>
      <c r="AC504" s="170">
        <f>'Test-AI'!L502</f>
        <v>0</v>
      </c>
      <c r="AD504" s="167">
        <f>'Test-AI'!M502</f>
        <v>0</v>
      </c>
      <c r="AE504" s="167">
        <f>'Test-AI'!N502</f>
        <v>0</v>
      </c>
      <c r="AF504" s="167">
        <f>'Test-AI'!O502</f>
        <v>0</v>
      </c>
      <c r="AG504" s="167">
        <f>(Summary!$C$63*AD504+Summary!$C$64*AE504+Summary!$C$65*AF504)/Summary!$C$66</f>
        <v>0</v>
      </c>
      <c r="AH504" s="167">
        <f>'Test-AI'!P502</f>
        <v>0</v>
      </c>
      <c r="AI504" s="167">
        <f>'Test-AI'!Q502</f>
        <v>0</v>
      </c>
      <c r="AJ504" s="167">
        <f>'Test-AI'!R502</f>
        <v>0</v>
      </c>
      <c r="AK504" s="167">
        <f>'Test-AI'!S502</f>
        <v>0</v>
      </c>
      <c r="AL504" s="167">
        <f>'Test-AI'!T502</f>
        <v>0</v>
      </c>
      <c r="AM504" s="167">
        <f>'Test-AI'!U502</f>
        <v>0</v>
      </c>
      <c r="AN504" s="167">
        <f>'Test-AI'!V502</f>
        <v>0</v>
      </c>
      <c r="AO504" s="167">
        <f>'Test-AI'!W502</f>
        <v>0</v>
      </c>
      <c r="AP504" s="167">
        <f>'Test-AI'!X502</f>
        <v>0</v>
      </c>
      <c r="AQ504" s="167">
        <f>10*LOG10(1/((Summary!$C$80/10^(AN504/10)+Summary!$C$81/10^(AO504/10)+Summary!$C$82/10^(AP504/10))/Summary!$C$83))</f>
        <v>0</v>
      </c>
      <c r="AR504" s="167">
        <f>'Test-AI'!Y502</f>
        <v>0</v>
      </c>
      <c r="AS504" s="167">
        <f>'Test-AI'!Z502</f>
        <v>0</v>
      </c>
      <c r="AT504" s="295">
        <f>'Test-AI'!AA502</f>
        <v>0</v>
      </c>
      <c r="AU504" s="357">
        <f>'Test-AI'!AB502</f>
        <v>0</v>
      </c>
      <c r="AV504" s="357">
        <f>'Test-AI'!AC502</f>
        <v>0</v>
      </c>
      <c r="AW504" s="296">
        <f t="shared" si="43"/>
        <v>0</v>
      </c>
      <c r="AX504" s="297" t="e">
        <f t="shared" si="44"/>
        <v>#DIV/0!</v>
      </c>
      <c r="AY504" s="298" t="e">
        <f t="shared" si="45"/>
        <v>#DIV/0!</v>
      </c>
      <c r="AZ504" s="297" t="e">
        <f t="shared" si="46"/>
        <v>#DIV/0!</v>
      </c>
      <c r="BA504" s="345" t="e">
        <f t="shared" si="47"/>
        <v>#DIV/0!</v>
      </c>
      <c r="BB504" s="75"/>
      <c r="BC504" s="75"/>
      <c r="BD504" s="573" t="s">
        <v>147</v>
      </c>
      <c r="BE504" s="549" t="e">
        <f t="array" ref="BE504">bdRateExtend($G503:$G506,H503:H506,$AC503:$AC506,AD503:AD506)</f>
        <v>#VALUE!</v>
      </c>
      <c r="BF504" s="552"/>
      <c r="BG504" s="552"/>
      <c r="BH504" s="552"/>
      <c r="BI504" s="552"/>
      <c r="BJ504" s="552"/>
      <c r="BK504" s="551" t="e">
        <f t="array" ref="BK504">bdRateExtend($G503:$G506,L503:L506,$AC503:$AC506,AH503:AH506)</f>
        <v>#VALUE!</v>
      </c>
      <c r="BL504" s="552"/>
      <c r="BM504" s="551" t="e">
        <f t="array" ref="BM504">bdRateExtend($G503:$G506,M503:M506,$AC503:$AC506,AI503:AI506)</f>
        <v>#VALUE!</v>
      </c>
      <c r="BN504" s="552"/>
      <c r="BO504" s="545" t="e">
        <f t="array" ref="BO504">bdRateExtend($G503:$G506,N503:N506,$AC503:$AC506,AJ503:AJ506,"None", FALSE,1)</f>
        <v>#VALUE!</v>
      </c>
      <c r="BP504" s="541"/>
      <c r="BQ504" s="545" t="e">
        <f t="array" ref="BQ504">bdRateExtend($G503:$G506,O503:O506,$AC503:$AC506,AK503:AK506,"None", FALSE,1)</f>
        <v>#VALUE!</v>
      </c>
      <c r="BR504" s="541"/>
      <c r="BS504" s="551" t="e">
        <f t="array" ref="BS504">bdRateExtend($G503:$G506,P503:P506,$AC503:$AC506,AL503:AL506)</f>
        <v>#VALUE!</v>
      </c>
      <c r="BT504" s="552"/>
      <c r="BU504" s="551" t="e">
        <f t="array" ref="BU504">bdRateExtend($G503:$G506,Q503:Q506,$AC503:$AC506,AM503:AM506)</f>
        <v>#VALUE!</v>
      </c>
      <c r="BV504" s="552"/>
      <c r="BW504" s="551" t="e">
        <f t="array" ref="BW504">bdRateExtend($G503:$G506,R503:R506,$AC503:$AC506,AN503:AN506)</f>
        <v>#VALUE!</v>
      </c>
      <c r="BX504" s="552"/>
      <c r="BY504" s="552"/>
      <c r="BZ504" s="541"/>
      <c r="CA504" s="541"/>
      <c r="CB504" s="552"/>
      <c r="CC504" s="561" t="e">
        <f t="array" ref="CC504">bdCAMBIExtend($G503:$G506,V503:V506,$AC503:$AC506,AR503:AR506)</f>
        <v>#VALUE!</v>
      </c>
      <c r="CD504" s="552"/>
      <c r="CE504" s="554">
        <f t="array" ref="CE504">testVMAFRange($G503:$G506,N503:N506,$AC503:$AC506,AJ503:AJ506)</f>
        <v>0</v>
      </c>
      <c r="CF504" s="541"/>
      <c r="CG504" s="554">
        <f t="array" ref="CG504">testVMAFRange($G503:$G506,O503:O506,$AC503:$AC506,AK503:AK506)</f>
        <v>0</v>
      </c>
      <c r="CH504" s="541"/>
    </row>
    <row r="505" spans="1:86" ht="17" hidden="1" customHeight="1" x14ac:dyDescent="0.2">
      <c r="A505" s="552"/>
      <c r="B505" s="566"/>
      <c r="C505" s="485"/>
      <c r="D505" s="590"/>
      <c r="E505" s="558"/>
      <c r="F505" s="239">
        <v>160</v>
      </c>
      <c r="G505" s="294">
        <f>'Anchor-AI'!L503</f>
        <v>0</v>
      </c>
      <c r="H505" s="295">
        <f>'Anchor-AI'!M503</f>
        <v>0</v>
      </c>
      <c r="I505" s="295">
        <f>'Anchor-AI'!N503</f>
        <v>0</v>
      </c>
      <c r="J505" s="295">
        <f>'Anchor-AI'!O503</f>
        <v>0</v>
      </c>
      <c r="K505" s="295">
        <f>(Summary!$C$63*H505+Summary!$C$64*I505+Summary!$C$65*J505)/Summary!$C$66</f>
        <v>0</v>
      </c>
      <c r="L505" s="295">
        <f>'Anchor-AI'!P503</f>
        <v>0</v>
      </c>
      <c r="M505" s="295">
        <f>'Anchor-AI'!Q503</f>
        <v>0</v>
      </c>
      <c r="N505" s="295">
        <f>'Anchor-AI'!R503</f>
        <v>0</v>
      </c>
      <c r="O505" s="295">
        <f>'Anchor-AI'!S503</f>
        <v>0</v>
      </c>
      <c r="P505" s="295">
        <f>'Anchor-AI'!T503</f>
        <v>0</v>
      </c>
      <c r="Q505" s="295">
        <f>'Anchor-AI'!U503</f>
        <v>0</v>
      </c>
      <c r="R505" s="295">
        <f>'Anchor-AI'!V503</f>
        <v>0</v>
      </c>
      <c r="S505" s="295">
        <f>'Anchor-AI'!W503</f>
        <v>0</v>
      </c>
      <c r="T505" s="295">
        <f>'Anchor-AI'!X503</f>
        <v>0</v>
      </c>
      <c r="U505" s="295">
        <f>10*LOG10(1/((Summary!$C$80/10^(R505/10)+Summary!$C$81/10^(S505/10)+Summary!$C$82/10^(T505/10))/Summary!$C$83))</f>
        <v>0</v>
      </c>
      <c r="V505" s="295">
        <f>'Anchor-AI'!Y503</f>
        <v>0</v>
      </c>
      <c r="W505" s="295">
        <f>'Anchor-AI'!Z503</f>
        <v>0</v>
      </c>
      <c r="X505" s="295">
        <f>'Anchor-AI'!AA503</f>
        <v>0</v>
      </c>
      <c r="Y505" s="357">
        <f>'Anchor-AI'!AB503</f>
        <v>0</v>
      </c>
      <c r="Z505" s="357">
        <f>'Anchor-AI'!AC503</f>
        <v>0</v>
      </c>
      <c r="AA505" s="296">
        <f t="shared" si="42"/>
        <v>0</v>
      </c>
      <c r="AC505" s="170">
        <f>'Test-AI'!L503</f>
        <v>0</v>
      </c>
      <c r="AD505" s="167">
        <f>'Test-AI'!M503</f>
        <v>0</v>
      </c>
      <c r="AE505" s="167">
        <f>'Test-AI'!N503</f>
        <v>0</v>
      </c>
      <c r="AF505" s="167">
        <f>'Test-AI'!O503</f>
        <v>0</v>
      </c>
      <c r="AG505" s="167">
        <f>(Summary!$C$63*AD505+Summary!$C$64*AE505+Summary!$C$65*AF505)/Summary!$C$66</f>
        <v>0</v>
      </c>
      <c r="AH505" s="167">
        <f>'Test-AI'!P503</f>
        <v>0</v>
      </c>
      <c r="AI505" s="167">
        <f>'Test-AI'!Q503</f>
        <v>0</v>
      </c>
      <c r="AJ505" s="167">
        <f>'Test-AI'!R503</f>
        <v>0</v>
      </c>
      <c r="AK505" s="167">
        <f>'Test-AI'!S503</f>
        <v>0</v>
      </c>
      <c r="AL505" s="167">
        <f>'Test-AI'!T503</f>
        <v>0</v>
      </c>
      <c r="AM505" s="167">
        <f>'Test-AI'!U503</f>
        <v>0</v>
      </c>
      <c r="AN505" s="167">
        <f>'Test-AI'!V503</f>
        <v>0</v>
      </c>
      <c r="AO505" s="167">
        <f>'Test-AI'!W503</f>
        <v>0</v>
      </c>
      <c r="AP505" s="167">
        <f>'Test-AI'!X503</f>
        <v>0</v>
      </c>
      <c r="AQ505" s="167">
        <f>10*LOG10(1/((Summary!$C$80/10^(AN505/10)+Summary!$C$81/10^(AO505/10)+Summary!$C$82/10^(AP505/10))/Summary!$C$83))</f>
        <v>0</v>
      </c>
      <c r="AR505" s="167">
        <f>'Test-AI'!Y503</f>
        <v>0</v>
      </c>
      <c r="AS505" s="167">
        <f>'Test-AI'!Z503</f>
        <v>0</v>
      </c>
      <c r="AT505" s="295">
        <f>'Test-AI'!AA503</f>
        <v>0</v>
      </c>
      <c r="AU505" s="357">
        <f>'Test-AI'!AB503</f>
        <v>0</v>
      </c>
      <c r="AV505" s="357">
        <f>'Test-AI'!AC503</f>
        <v>0</v>
      </c>
      <c r="AW505" s="296">
        <f t="shared" si="43"/>
        <v>0</v>
      </c>
      <c r="AX505" s="297" t="e">
        <f t="shared" si="44"/>
        <v>#DIV/0!</v>
      </c>
      <c r="AY505" s="298" t="e">
        <f t="shared" si="45"/>
        <v>#DIV/0!</v>
      </c>
      <c r="AZ505" s="297" t="e">
        <f t="shared" si="46"/>
        <v>#DIV/0!</v>
      </c>
      <c r="BA505" s="345" t="e">
        <f t="shared" si="47"/>
        <v>#DIV/0!</v>
      </c>
      <c r="BB505" s="75"/>
      <c r="BC505" s="75"/>
      <c r="BD505" s="565"/>
      <c r="BE505" s="550"/>
      <c r="BF505" s="552"/>
      <c r="BG505" s="552"/>
      <c r="BH505" s="552"/>
      <c r="BI505" s="552"/>
      <c r="BJ505" s="552"/>
      <c r="BK505" s="553"/>
      <c r="BL505" s="552"/>
      <c r="BM505" s="553"/>
      <c r="BN505" s="552"/>
      <c r="BO505" s="546"/>
      <c r="BP505" s="541"/>
      <c r="BQ505" s="546"/>
      <c r="BR505" s="541"/>
      <c r="BS505" s="553"/>
      <c r="BT505" s="552"/>
      <c r="BU505" s="553"/>
      <c r="BV505" s="552"/>
      <c r="BW505" s="553"/>
      <c r="BX505" s="552"/>
      <c r="BY505" s="552"/>
      <c r="BZ505" s="541"/>
      <c r="CA505" s="541"/>
      <c r="CB505" s="552"/>
      <c r="CC505" s="553"/>
      <c r="CD505" s="552"/>
      <c r="CE505" s="546"/>
      <c r="CF505" s="541"/>
      <c r="CG505" s="546"/>
      <c r="CH505" s="541"/>
    </row>
    <row r="506" spans="1:86" ht="17" hidden="1" customHeight="1" thickBot="1" x14ac:dyDescent="0.25">
      <c r="A506" s="552"/>
      <c r="B506" s="566"/>
      <c r="C506" s="485"/>
      <c r="D506" s="590"/>
      <c r="E506" s="558"/>
      <c r="F506" s="239">
        <v>185</v>
      </c>
      <c r="G506" s="294">
        <f>'Anchor-AI'!L504</f>
        <v>0</v>
      </c>
      <c r="H506" s="295">
        <f>'Anchor-AI'!M504</f>
        <v>0</v>
      </c>
      <c r="I506" s="295">
        <f>'Anchor-AI'!N504</f>
        <v>0</v>
      </c>
      <c r="J506" s="295">
        <f>'Anchor-AI'!O504</f>
        <v>0</v>
      </c>
      <c r="K506" s="295">
        <f>(Summary!$C$63*H506+Summary!$C$64*I506+Summary!$C$65*J506)/Summary!$C$66</f>
        <v>0</v>
      </c>
      <c r="L506" s="295">
        <f>'Anchor-AI'!P504</f>
        <v>0</v>
      </c>
      <c r="M506" s="295">
        <f>'Anchor-AI'!Q504</f>
        <v>0</v>
      </c>
      <c r="N506" s="295">
        <f>'Anchor-AI'!R504</f>
        <v>0</v>
      </c>
      <c r="O506" s="295">
        <f>'Anchor-AI'!S504</f>
        <v>0</v>
      </c>
      <c r="P506" s="295">
        <f>'Anchor-AI'!T504</f>
        <v>0</v>
      </c>
      <c r="Q506" s="295">
        <f>'Anchor-AI'!U504</f>
        <v>0</v>
      </c>
      <c r="R506" s="295">
        <f>'Anchor-AI'!V504</f>
        <v>0</v>
      </c>
      <c r="S506" s="295">
        <f>'Anchor-AI'!W504</f>
        <v>0</v>
      </c>
      <c r="T506" s="295">
        <f>'Anchor-AI'!X504</f>
        <v>0</v>
      </c>
      <c r="U506" s="295">
        <f>10*LOG10(1/((Summary!$C$80/10^(R506/10)+Summary!$C$81/10^(S506/10)+Summary!$C$82/10^(T506/10))/Summary!$C$83))</f>
        <v>0</v>
      </c>
      <c r="V506" s="295">
        <f>'Anchor-AI'!Y504</f>
        <v>0</v>
      </c>
      <c r="W506" s="295">
        <f>'Anchor-AI'!Z504</f>
        <v>0</v>
      </c>
      <c r="X506" s="295">
        <f>'Anchor-AI'!AA504</f>
        <v>0</v>
      </c>
      <c r="Y506" s="357">
        <f>'Anchor-AI'!AB504</f>
        <v>0</v>
      </c>
      <c r="Z506" s="357">
        <f>'Anchor-AI'!AC504</f>
        <v>0</v>
      </c>
      <c r="AA506" s="296">
        <f t="shared" si="42"/>
        <v>0</v>
      </c>
      <c r="AC506" s="170">
        <f>'Test-AI'!L504</f>
        <v>0</v>
      </c>
      <c r="AD506" s="167">
        <f>'Test-AI'!M504</f>
        <v>0</v>
      </c>
      <c r="AE506" s="167">
        <f>'Test-AI'!N504</f>
        <v>0</v>
      </c>
      <c r="AF506" s="167">
        <f>'Test-AI'!O504</f>
        <v>0</v>
      </c>
      <c r="AG506" s="167">
        <f>(Summary!$C$63*AD506+Summary!$C$64*AE506+Summary!$C$65*AF506)/Summary!$C$66</f>
        <v>0</v>
      </c>
      <c r="AH506" s="167">
        <f>'Test-AI'!P504</f>
        <v>0</v>
      </c>
      <c r="AI506" s="167">
        <f>'Test-AI'!Q504</f>
        <v>0</v>
      </c>
      <c r="AJ506" s="167">
        <f>'Test-AI'!R504</f>
        <v>0</v>
      </c>
      <c r="AK506" s="167">
        <f>'Test-AI'!S504</f>
        <v>0</v>
      </c>
      <c r="AL506" s="167">
        <f>'Test-AI'!T504</f>
        <v>0</v>
      </c>
      <c r="AM506" s="167">
        <f>'Test-AI'!U504</f>
        <v>0</v>
      </c>
      <c r="AN506" s="167">
        <f>'Test-AI'!V504</f>
        <v>0</v>
      </c>
      <c r="AO506" s="167">
        <f>'Test-AI'!W504</f>
        <v>0</v>
      </c>
      <c r="AP506" s="167">
        <f>'Test-AI'!X504</f>
        <v>0</v>
      </c>
      <c r="AQ506" s="167">
        <f>10*LOG10(1/((Summary!$C$80/10^(AN506/10)+Summary!$C$81/10^(AO506/10)+Summary!$C$82/10^(AP506/10))/Summary!$C$83))</f>
        <v>0</v>
      </c>
      <c r="AR506" s="167">
        <f>'Test-AI'!Y504</f>
        <v>0</v>
      </c>
      <c r="AS506" s="167">
        <f>'Test-AI'!Z504</f>
        <v>0</v>
      </c>
      <c r="AT506" s="295">
        <f>'Test-AI'!AA504</f>
        <v>0</v>
      </c>
      <c r="AU506" s="357">
        <f>'Test-AI'!AB504</f>
        <v>0</v>
      </c>
      <c r="AV506" s="357">
        <f>'Test-AI'!AC504</f>
        <v>0</v>
      </c>
      <c r="AW506" s="296">
        <f t="shared" si="43"/>
        <v>0</v>
      </c>
      <c r="AX506" s="297" t="e">
        <f t="shared" si="44"/>
        <v>#DIV/0!</v>
      </c>
      <c r="AY506" s="298" t="e">
        <f t="shared" si="45"/>
        <v>#DIV/0!</v>
      </c>
      <c r="AZ506" s="297" t="e">
        <f t="shared" si="46"/>
        <v>#DIV/0!</v>
      </c>
      <c r="BA506" s="345" t="e">
        <f t="shared" si="47"/>
        <v>#DIV/0!</v>
      </c>
      <c r="BB506" s="75"/>
      <c r="BC506" s="75"/>
      <c r="BD506" s="574" t="s">
        <v>46</v>
      </c>
      <c r="BE506" s="549" t="e">
        <f t="array" ref="BE506">bdRateExtend($G504:$G507,H504:H507,$AC504:$AC507,AD504:AD507)</f>
        <v>#VALUE!</v>
      </c>
      <c r="BF506" s="552"/>
      <c r="BG506" s="552"/>
      <c r="BH506" s="552"/>
      <c r="BI506" s="552"/>
      <c r="BJ506" s="552"/>
      <c r="BK506" s="551" t="e">
        <f t="array" ref="BK506">bdRateExtend($G504:$G507,L504:L507,$AC504:$AC507,AH504:AH507)</f>
        <v>#VALUE!</v>
      </c>
      <c r="BL506" s="552"/>
      <c r="BM506" s="551" t="e">
        <f t="array" ref="BM506">bdRateExtend($G504:$G507,M504:M507,$AC504:$AC507,AI504:AI507)</f>
        <v>#VALUE!</v>
      </c>
      <c r="BN506" s="552"/>
      <c r="BO506" s="545" t="e">
        <f t="array" ref="BO506">bdRateExtend($G504:$G507,N504:N507,$AC504:$AC507,AJ504:AJ507,"None", FALSE,1)</f>
        <v>#VALUE!</v>
      </c>
      <c r="BP506" s="541"/>
      <c r="BQ506" s="545" t="e">
        <f t="array" ref="BQ506">bdRateExtend($G504:$G507,O504:O507,$AC504:$AC507,AK504:AK507,"None", FALSE,1)</f>
        <v>#VALUE!</v>
      </c>
      <c r="BR506" s="541"/>
      <c r="BS506" s="551" t="e">
        <f t="array" ref="BS506">bdRateExtend($G504:$G507,P504:P507,$AC504:$AC507,AL504:AL507)</f>
        <v>#VALUE!</v>
      </c>
      <c r="BT506" s="552"/>
      <c r="BU506" s="551" t="e">
        <f t="array" ref="BU506">bdRateExtend($G504:$G507,Q504:Q507,$AC504:$AC507,AM504:AM507)</f>
        <v>#VALUE!</v>
      </c>
      <c r="BV506" s="552"/>
      <c r="BW506" s="551" t="e">
        <f t="array" ref="BW506">bdRateExtend($G504:$G507,R504:R507,$AC504:$AC507,AN504:AN507)</f>
        <v>#VALUE!</v>
      </c>
      <c r="BX506" s="552"/>
      <c r="BY506" s="552"/>
      <c r="BZ506" s="541"/>
      <c r="CA506" s="541"/>
      <c r="CB506" s="552"/>
      <c r="CC506" s="561" t="e">
        <f t="array" ref="CC506">bdCAMBIExtend($G504:$G507,V504:V507,$AC504:$AC507,AR504:AR507)</f>
        <v>#VALUE!</v>
      </c>
      <c r="CD506" s="552"/>
      <c r="CE506" s="554">
        <f t="array" ref="CE506">testVMAFRange($G504:$G507,N504:N507,$AC504:$AC507,AJ504:AJ507)</f>
        <v>0</v>
      </c>
      <c r="CF506" s="541"/>
      <c r="CG506" s="554">
        <f t="array" ref="CG506">testVMAFRange($G504:$G507,O504:O507,$AC504:$AC507,AK504:AK507)</f>
        <v>0</v>
      </c>
      <c r="CH506" s="541"/>
    </row>
    <row r="507" spans="1:86" ht="17" hidden="1" customHeight="1" thickBot="1" x14ac:dyDescent="0.25">
      <c r="A507" s="552"/>
      <c r="B507" s="571"/>
      <c r="C507" s="486"/>
      <c r="D507" s="602"/>
      <c r="E507" s="577"/>
      <c r="F507" s="240">
        <v>210</v>
      </c>
      <c r="G507" s="299">
        <f>'Anchor-AI'!L505</f>
        <v>0</v>
      </c>
      <c r="H507" s="300">
        <f>'Anchor-AI'!M505</f>
        <v>0</v>
      </c>
      <c r="I507" s="300">
        <f>'Anchor-AI'!N505</f>
        <v>0</v>
      </c>
      <c r="J507" s="300">
        <f>'Anchor-AI'!O505</f>
        <v>0</v>
      </c>
      <c r="K507" s="295">
        <f>(Summary!$C$63*H507+Summary!$C$64*I507+Summary!$C$65*J507)/Summary!$C$66</f>
        <v>0</v>
      </c>
      <c r="L507" s="300">
        <f>'Anchor-AI'!P505</f>
        <v>0</v>
      </c>
      <c r="M507" s="300">
        <f>'Anchor-AI'!Q505</f>
        <v>0</v>
      </c>
      <c r="N507" s="300">
        <f>'Anchor-AI'!R505</f>
        <v>0</v>
      </c>
      <c r="O507" s="300">
        <f>'Anchor-AI'!S505</f>
        <v>0</v>
      </c>
      <c r="P507" s="300">
        <f>'Anchor-AI'!T505</f>
        <v>0</v>
      </c>
      <c r="Q507" s="300">
        <f>'Anchor-AI'!U505</f>
        <v>0</v>
      </c>
      <c r="R507" s="300">
        <f>'Anchor-AI'!V505</f>
        <v>0</v>
      </c>
      <c r="S507" s="300">
        <f>'Anchor-AI'!W505</f>
        <v>0</v>
      </c>
      <c r="T507" s="300">
        <f>'Anchor-AI'!X505</f>
        <v>0</v>
      </c>
      <c r="U507" s="300">
        <f>10*LOG10(1/((Summary!$C$80/10^(R507/10)+Summary!$C$81/10^(S507/10)+Summary!$C$82/10^(T507/10))/Summary!$C$83))</f>
        <v>0</v>
      </c>
      <c r="V507" s="300">
        <f>'Anchor-AI'!Y505</f>
        <v>0</v>
      </c>
      <c r="W507" s="300">
        <f>'Anchor-AI'!Z505</f>
        <v>0</v>
      </c>
      <c r="X507" s="300">
        <f>'Anchor-AI'!AA505</f>
        <v>0</v>
      </c>
      <c r="Y507" s="357">
        <f>'Anchor-AI'!AB505</f>
        <v>0</v>
      </c>
      <c r="Z507" s="357">
        <f>'Anchor-AI'!AC505</f>
        <v>0</v>
      </c>
      <c r="AA507" s="301">
        <f t="shared" si="42"/>
        <v>0</v>
      </c>
      <c r="AB507" s="76"/>
      <c r="AC507" s="171">
        <f>'Test-AI'!L505</f>
        <v>0</v>
      </c>
      <c r="AD507" s="168">
        <f>'Test-AI'!M505</f>
        <v>0</v>
      </c>
      <c r="AE507" s="168">
        <f>'Test-AI'!N505</f>
        <v>0</v>
      </c>
      <c r="AF507" s="168">
        <f>'Test-AI'!O505</f>
        <v>0</v>
      </c>
      <c r="AG507" s="168">
        <f>(Summary!$C$63*AD507+Summary!$C$64*AE507+Summary!$C$65*AF507)/Summary!$C$66</f>
        <v>0</v>
      </c>
      <c r="AH507" s="168">
        <f>'Test-AI'!P505</f>
        <v>0</v>
      </c>
      <c r="AI507" s="168">
        <f>'Test-AI'!Q505</f>
        <v>0</v>
      </c>
      <c r="AJ507" s="168">
        <f>'Test-AI'!R505</f>
        <v>0</v>
      </c>
      <c r="AK507" s="168">
        <f>'Test-AI'!S505</f>
        <v>0</v>
      </c>
      <c r="AL507" s="168">
        <f>'Test-AI'!T505</f>
        <v>0</v>
      </c>
      <c r="AM507" s="168">
        <f>'Test-AI'!U505</f>
        <v>0</v>
      </c>
      <c r="AN507" s="168">
        <f>'Test-AI'!V505</f>
        <v>0</v>
      </c>
      <c r="AO507" s="168">
        <f>'Test-AI'!W505</f>
        <v>0</v>
      </c>
      <c r="AP507" s="168">
        <f>'Test-AI'!X505</f>
        <v>0</v>
      </c>
      <c r="AQ507" s="168">
        <f>10*LOG10(1/((Summary!$C$80/10^(AN507/10)+Summary!$C$81/10^(AO507/10)+Summary!$C$82/10^(AP507/10))/Summary!$C$83))</f>
        <v>0</v>
      </c>
      <c r="AR507" s="168">
        <f>'Test-AI'!Y505</f>
        <v>0</v>
      </c>
      <c r="AS507" s="168">
        <f>'Test-AI'!Z505</f>
        <v>0</v>
      </c>
      <c r="AT507" s="300">
        <f>'Test-AI'!AA505</f>
        <v>0</v>
      </c>
      <c r="AU507" s="357">
        <f>'Test-AI'!AB505</f>
        <v>0</v>
      </c>
      <c r="AV507" s="357">
        <f>'Test-AI'!AC505</f>
        <v>0</v>
      </c>
      <c r="AW507" s="301">
        <f t="shared" si="43"/>
        <v>0</v>
      </c>
      <c r="AX507" s="302" t="e">
        <f t="shared" si="44"/>
        <v>#DIV/0!</v>
      </c>
      <c r="AY507" s="303" t="e">
        <f t="shared" si="45"/>
        <v>#DIV/0!</v>
      </c>
      <c r="AZ507" s="297" t="e">
        <f t="shared" si="46"/>
        <v>#DIV/0!</v>
      </c>
      <c r="BA507" s="345" t="e">
        <f t="shared" si="47"/>
        <v>#DIV/0!</v>
      </c>
      <c r="BB507" s="75"/>
      <c r="BC507" s="75"/>
      <c r="BD507" s="570"/>
      <c r="BE507" s="550"/>
      <c r="BF507" s="553"/>
      <c r="BG507" s="553"/>
      <c r="BH507" s="553"/>
      <c r="BI507" s="553"/>
      <c r="BJ507" s="553"/>
      <c r="BK507" s="553"/>
      <c r="BL507" s="553"/>
      <c r="BM507" s="553"/>
      <c r="BN507" s="553"/>
      <c r="BO507" s="546"/>
      <c r="BP507" s="544"/>
      <c r="BQ507" s="546"/>
      <c r="BR507" s="544"/>
      <c r="BS507" s="553"/>
      <c r="BT507" s="553"/>
      <c r="BU507" s="553"/>
      <c r="BV507" s="553"/>
      <c r="BW507" s="553"/>
      <c r="BX507" s="553"/>
      <c r="BY507" s="553"/>
      <c r="BZ507" s="544"/>
      <c r="CA507" s="544"/>
      <c r="CB507" s="553"/>
      <c r="CC507" s="553"/>
      <c r="CD507" s="553"/>
      <c r="CE507" s="546"/>
      <c r="CF507" s="544"/>
      <c r="CG507" s="546"/>
      <c r="CH507" s="544"/>
    </row>
    <row r="508" spans="1:86" ht="17" hidden="1" customHeight="1" thickBot="1" x14ac:dyDescent="0.25">
      <c r="A508" s="552"/>
      <c r="B508" s="620" t="s">
        <v>146</v>
      </c>
      <c r="C508" s="586" t="s">
        <v>117</v>
      </c>
      <c r="D508" s="601">
        <v>59.94</v>
      </c>
      <c r="E508" s="576">
        <v>8</v>
      </c>
      <c r="F508" s="238">
        <v>85</v>
      </c>
      <c r="G508" s="289">
        <f>'Anchor-AI'!L506</f>
        <v>0</v>
      </c>
      <c r="H508" s="290">
        <f>'Anchor-AI'!M506</f>
        <v>0</v>
      </c>
      <c r="I508" s="290">
        <f>'Anchor-AI'!N506</f>
        <v>0</v>
      </c>
      <c r="J508" s="290">
        <f>'Anchor-AI'!O506</f>
        <v>0</v>
      </c>
      <c r="K508" s="290">
        <f>(Summary!$C$63*H508+Summary!$C$64*I508+Summary!$C$65*J508)/Summary!$C$66</f>
        <v>0</v>
      </c>
      <c r="L508" s="290">
        <f>'Anchor-AI'!P506</f>
        <v>0</v>
      </c>
      <c r="M508" s="290">
        <f>'Anchor-AI'!Q506</f>
        <v>0</v>
      </c>
      <c r="N508" s="290">
        <f>'Anchor-AI'!R506</f>
        <v>0</v>
      </c>
      <c r="O508" s="290">
        <f>'Anchor-AI'!S506</f>
        <v>0</v>
      </c>
      <c r="P508" s="290">
        <f>'Anchor-AI'!T506</f>
        <v>0</v>
      </c>
      <c r="Q508" s="290">
        <f>'Anchor-AI'!U506</f>
        <v>0</v>
      </c>
      <c r="R508" s="290">
        <f>'Anchor-AI'!V506</f>
        <v>0</v>
      </c>
      <c r="S508" s="290">
        <f>'Anchor-AI'!W506</f>
        <v>0</v>
      </c>
      <c r="T508" s="290">
        <f>'Anchor-AI'!X506</f>
        <v>0</v>
      </c>
      <c r="U508" s="290">
        <f>10*LOG10(1/((Summary!$C$80/10^(R508/10)+Summary!$C$81/10^(S508/10)+Summary!$C$82/10^(T508/10))/Summary!$C$83))</f>
        <v>0</v>
      </c>
      <c r="V508" s="290">
        <f>'Anchor-AI'!Y506</f>
        <v>0</v>
      </c>
      <c r="W508" s="290">
        <f>'Anchor-AI'!Z506</f>
        <v>0</v>
      </c>
      <c r="X508" s="290">
        <f>'Anchor-AI'!AA506</f>
        <v>0</v>
      </c>
      <c r="Y508" s="360">
        <f>'Anchor-AI'!AB506</f>
        <v>0</v>
      </c>
      <c r="Z508" s="360">
        <f>'Anchor-AI'!AC506</f>
        <v>0</v>
      </c>
      <c r="AA508" s="291">
        <f t="shared" si="42"/>
        <v>0</v>
      </c>
      <c r="AC508" s="169">
        <f>'Test-AI'!L506</f>
        <v>0</v>
      </c>
      <c r="AD508" s="166">
        <f>'Test-AI'!M506</f>
        <v>0</v>
      </c>
      <c r="AE508" s="166">
        <f>'Test-AI'!N506</f>
        <v>0</v>
      </c>
      <c r="AF508" s="166">
        <f>'Test-AI'!O506</f>
        <v>0</v>
      </c>
      <c r="AG508" s="166">
        <f>(Summary!$C$63*AD508+Summary!$C$64*AE508+Summary!$C$65*AF508)/Summary!$C$66</f>
        <v>0</v>
      </c>
      <c r="AH508" s="166">
        <f>'Test-AI'!P506</f>
        <v>0</v>
      </c>
      <c r="AI508" s="166">
        <f>'Test-AI'!Q506</f>
        <v>0</v>
      </c>
      <c r="AJ508" s="166">
        <f>'Test-AI'!R506</f>
        <v>0</v>
      </c>
      <c r="AK508" s="166">
        <f>'Test-AI'!S506</f>
        <v>0</v>
      </c>
      <c r="AL508" s="166">
        <f>'Test-AI'!T506</f>
        <v>0</v>
      </c>
      <c r="AM508" s="166">
        <f>'Test-AI'!U506</f>
        <v>0</v>
      </c>
      <c r="AN508" s="166">
        <f>'Test-AI'!V506</f>
        <v>0</v>
      </c>
      <c r="AO508" s="166">
        <f>'Test-AI'!W506</f>
        <v>0</v>
      </c>
      <c r="AP508" s="166">
        <f>'Test-AI'!X506</f>
        <v>0</v>
      </c>
      <c r="AQ508" s="166">
        <f>10*LOG10(1/((Summary!$C$80/10^(AN508/10)+Summary!$C$81/10^(AO508/10)+Summary!$C$82/10^(AP508/10))/Summary!$C$83))</f>
        <v>0</v>
      </c>
      <c r="AR508" s="166">
        <f>'Test-AI'!Y506</f>
        <v>0</v>
      </c>
      <c r="AS508" s="166">
        <f>'Test-AI'!Z506</f>
        <v>0</v>
      </c>
      <c r="AT508" s="290">
        <f>'Test-AI'!AA506</f>
        <v>0</v>
      </c>
      <c r="AU508" s="356">
        <f>'Test-AI'!AB506</f>
        <v>0</v>
      </c>
      <c r="AV508" s="356">
        <f>'Test-AI'!AC506</f>
        <v>0</v>
      </c>
      <c r="AW508" s="291">
        <f t="shared" si="43"/>
        <v>0</v>
      </c>
      <c r="AX508" s="292" t="e">
        <f t="shared" si="44"/>
        <v>#DIV/0!</v>
      </c>
      <c r="AY508" s="293" t="e">
        <f t="shared" si="45"/>
        <v>#DIV/0!</v>
      </c>
      <c r="AZ508" s="292" t="e">
        <f t="shared" si="46"/>
        <v>#DIV/0!</v>
      </c>
      <c r="BA508" s="344" t="e">
        <f t="shared" si="47"/>
        <v>#DIV/0!</v>
      </c>
      <c r="BB508" s="75"/>
      <c r="BC508" s="75"/>
      <c r="BD508" s="572" t="s">
        <v>39</v>
      </c>
      <c r="BE508" s="549" t="e">
        <f t="array" ref="BE508">bdRateExtend($G508:$G511,H508:H511,$AC508:$AC511,AD508:AD511)</f>
        <v>#VALUE!</v>
      </c>
      <c r="BF508" s="551" t="e">
        <f t="array" ref="BF508">bdRateExtend($G508:$G513,H508:H513,$AC508:$AC513,AD508:AD513)</f>
        <v>#VALUE!</v>
      </c>
      <c r="BG508" s="551" t="e">
        <f t="array" ref="BG508">bdRateExtend($G508:$G513,I508:I513,$AC508:$AC513,AE508:AE513)</f>
        <v>#VALUE!</v>
      </c>
      <c r="BH508" s="551" t="e">
        <f t="array" ref="BH508">bdRateExtend($G508:$G513,J508:J513,$AC508:$AC513,AF508:AF513)</f>
        <v>#VALUE!</v>
      </c>
      <c r="BI508" s="551" t="e">
        <f t="array" ref="BI508">bdRateExtend($G508:$G513,K508:K513,$AC508:$AC513,AG508:AG513)</f>
        <v>#VALUE!</v>
      </c>
      <c r="BJ508" s="575" t="e">
        <f>(Summary!$C$94*BF508+Summary!$C$95*BG508+Summary!$C$96*BH508)/Summary!$C$97</f>
        <v>#VALUE!</v>
      </c>
      <c r="BK508" s="551" t="e">
        <f t="array" ref="BK508">bdRateExtend($G508:$G511,L508:L511,$AC508:$AC511,AH508:AH511)</f>
        <v>#VALUE!</v>
      </c>
      <c r="BL508" s="551" t="e">
        <f t="array" ref="BL508">bdRateExtend($G508:$G513,L508:L513,$AC508:$AC513,AH508:AH513)</f>
        <v>#VALUE!</v>
      </c>
      <c r="BM508" s="551" t="e">
        <f t="array" ref="BM508">bdRateExtend($G508:$G511,M508:M511,$AC508:$AC511,AI508:AI511)</f>
        <v>#VALUE!</v>
      </c>
      <c r="BN508" s="551" t="e">
        <f t="array" ref="BN508">bdRateExtend($G508:$G513,M508:M513,$AC508:$AC513,AI508:AI513)</f>
        <v>#VALUE!</v>
      </c>
      <c r="BO508" s="548" t="e">
        <f t="array" ref="BO508">bdRateExtend($G508:$G511,N508:N511,$AC508:$AC511,AJ508:AJ511,"None", FALSE,1)</f>
        <v>#VALUE!</v>
      </c>
      <c r="BP508" s="585" t="e">
        <f t="array" ref="BP508">bdRateExtend($G508:$G513,N508:N513,$AC508:$AC513,AJ508:AJ513,"None", FALSE,1)</f>
        <v>#VALUE!</v>
      </c>
      <c r="BQ508" s="548" t="e">
        <f t="array" ref="BQ508">bdRateExtend($G508:$G511,O508:O511,$AC508:$AC511,AK508:AK511,"None", FALSE,1)</f>
        <v>#VALUE!</v>
      </c>
      <c r="BR508" s="585" t="e">
        <f t="array" ref="BR508">bdRateExtend($G508:$G513,O508:O513,$AC508:$AC513,AK508:AK513,"None", FALSE,1)</f>
        <v>#VALUE!</v>
      </c>
      <c r="BS508" s="551" t="e">
        <f t="array" ref="BS508">bdRateExtend($G508:$G511,P508:P511,$AC508:$AC511,AL508:AL511)</f>
        <v>#VALUE!</v>
      </c>
      <c r="BT508" s="551" t="e">
        <f t="array" ref="BT508">bdRateExtend($G508:$G513,P508:P513,$AC508:$AC513,AL508:AL513)</f>
        <v>#VALUE!</v>
      </c>
      <c r="BU508" s="551" t="e">
        <f t="array" ref="BU508">bdRateExtend($G508:$G511,Q508:Q511,$AC508:$AC511,AM508:AM511)</f>
        <v>#VALUE!</v>
      </c>
      <c r="BV508" s="551" t="e">
        <f t="array" ref="BV508">bdRateExtend($G508:$G513,Q508:Q513,$AC508:$AC513,AM508:AM513)</f>
        <v>#VALUE!</v>
      </c>
      <c r="BW508" s="551" t="e">
        <f t="array" ref="BW508">bdRateExtend($G508:$G511,R508:R511,$AC508:$AC511,AN508:AN511)</f>
        <v>#VALUE!</v>
      </c>
      <c r="BX508" s="551" t="e">
        <f t="array" ref="BX508">bdRateExtend($G508:$G513,R508:R513,$AC508:$AC513,AN508:AN513)</f>
        <v>#VALUE!</v>
      </c>
      <c r="BY508" s="551" t="e">
        <f t="array" ref="BY508">bdRateExtend($G508:$G513,S508:S513,$AC508:$AC513,AO508:AO513)</f>
        <v>#VALUE!</v>
      </c>
      <c r="BZ508" s="555" t="e">
        <f t="array" ref="BZ508">bdRateExtend($G508:$G513,T508:T513,$AC508:$AC513,AP508:AP513)</f>
        <v>#VALUE!</v>
      </c>
      <c r="CA508" s="555" t="e">
        <f t="array" ref="CA508">bdRateExtend($G508:$G513,U508:U513,$AC508:$AC513,AQ508:AQ513)</f>
        <v>#VALUE!</v>
      </c>
      <c r="CB508" s="575" t="e">
        <f>(Summary!$C$108*BX508+Summary!$C$109*BY508+Summary!$C$110*BZ508)/Summary!$C$111</f>
        <v>#VALUE!</v>
      </c>
      <c r="CC508" s="561" t="e">
        <f t="array" ref="CC508">bdCAMBIExtend($G508:$G511,V508:V511,$AC508:$AC511,AR508:AR511)</f>
        <v>#VALUE!</v>
      </c>
      <c r="CD508" s="561" t="e">
        <f t="array" ref="CD508">bdCAMBIExtend($G508:$G513,V508:V513,$AC508:$AC513,AR508:AR513)</f>
        <v>#VALUE!</v>
      </c>
      <c r="CE508" s="547">
        <f t="array" ref="CE508">testVMAFRange($G508:$G511,N508:N511,$AC508:$AC511,AJ508:AJ511)</f>
        <v>0</v>
      </c>
      <c r="CF508" s="543">
        <f t="array" ref="CF508">testVMAFRange($G508:$G513,N508:N513,$AC508:$AC513,AJ508:AJ513)</f>
        <v>0</v>
      </c>
      <c r="CG508" s="547">
        <f t="array" ref="CG508">testVMAFRange($G508:$G511,O508:O511,$AC508:$AC511,AK508:AK511)</f>
        <v>0</v>
      </c>
      <c r="CH508" s="543">
        <f t="array" ref="CH508">testVMAFRange($G508:$G513,O508:O513,$AC508:$AC513,AK508:AK513)</f>
        <v>0</v>
      </c>
    </row>
    <row r="509" spans="1:86" ht="17" hidden="1" customHeight="1" x14ac:dyDescent="0.2">
      <c r="A509" s="552"/>
      <c r="B509" s="566"/>
      <c r="C509" s="485"/>
      <c r="D509" s="590"/>
      <c r="E509" s="558"/>
      <c r="F509" s="239">
        <v>110</v>
      </c>
      <c r="G509" s="294">
        <f>'Anchor-AI'!L507</f>
        <v>0</v>
      </c>
      <c r="H509" s="295">
        <f>'Anchor-AI'!M507</f>
        <v>0</v>
      </c>
      <c r="I509" s="295">
        <f>'Anchor-AI'!N507</f>
        <v>0</v>
      </c>
      <c r="J509" s="295">
        <f>'Anchor-AI'!O507</f>
        <v>0</v>
      </c>
      <c r="K509" s="295">
        <f>(Summary!$C$63*H509+Summary!$C$64*I509+Summary!$C$65*J509)/Summary!$C$66</f>
        <v>0</v>
      </c>
      <c r="L509" s="295">
        <f>'Anchor-AI'!P507</f>
        <v>0</v>
      </c>
      <c r="M509" s="295">
        <f>'Anchor-AI'!Q507</f>
        <v>0</v>
      </c>
      <c r="N509" s="295">
        <f>'Anchor-AI'!R507</f>
        <v>0</v>
      </c>
      <c r="O509" s="295">
        <f>'Anchor-AI'!S507</f>
        <v>0</v>
      </c>
      <c r="P509" s="295">
        <f>'Anchor-AI'!T507</f>
        <v>0</v>
      </c>
      <c r="Q509" s="295">
        <f>'Anchor-AI'!U507</f>
        <v>0</v>
      </c>
      <c r="R509" s="295">
        <f>'Anchor-AI'!V507</f>
        <v>0</v>
      </c>
      <c r="S509" s="295">
        <f>'Anchor-AI'!W507</f>
        <v>0</v>
      </c>
      <c r="T509" s="295">
        <f>'Anchor-AI'!X507</f>
        <v>0</v>
      </c>
      <c r="U509" s="295">
        <f>10*LOG10(1/((Summary!$C$80/10^(R509/10)+Summary!$C$81/10^(S509/10)+Summary!$C$82/10^(T509/10))/Summary!$C$83))</f>
        <v>0</v>
      </c>
      <c r="V509" s="295">
        <f>'Anchor-AI'!Y507</f>
        <v>0</v>
      </c>
      <c r="W509" s="295">
        <f>'Anchor-AI'!Z507</f>
        <v>0</v>
      </c>
      <c r="X509" s="295">
        <f>'Anchor-AI'!AA507</f>
        <v>0</v>
      </c>
      <c r="Y509" s="357">
        <f>'Anchor-AI'!AB507</f>
        <v>0</v>
      </c>
      <c r="Z509" s="357">
        <f>'Anchor-AI'!AC507</f>
        <v>0</v>
      </c>
      <c r="AA509" s="296">
        <f t="shared" si="42"/>
        <v>0</v>
      </c>
      <c r="AC509" s="170">
        <f>'Test-AI'!L507</f>
        <v>0</v>
      </c>
      <c r="AD509" s="167">
        <f>'Test-AI'!M507</f>
        <v>0</v>
      </c>
      <c r="AE509" s="167">
        <f>'Test-AI'!N507</f>
        <v>0</v>
      </c>
      <c r="AF509" s="167">
        <f>'Test-AI'!O507</f>
        <v>0</v>
      </c>
      <c r="AG509" s="167">
        <f>(Summary!$C$63*AD509+Summary!$C$64*AE509+Summary!$C$65*AF509)/Summary!$C$66</f>
        <v>0</v>
      </c>
      <c r="AH509" s="167">
        <f>'Test-AI'!P507</f>
        <v>0</v>
      </c>
      <c r="AI509" s="167">
        <f>'Test-AI'!Q507</f>
        <v>0</v>
      </c>
      <c r="AJ509" s="167">
        <f>'Test-AI'!R507</f>
        <v>0</v>
      </c>
      <c r="AK509" s="167">
        <f>'Test-AI'!S507</f>
        <v>0</v>
      </c>
      <c r="AL509" s="167">
        <f>'Test-AI'!T507</f>
        <v>0</v>
      </c>
      <c r="AM509" s="167">
        <f>'Test-AI'!U507</f>
        <v>0</v>
      </c>
      <c r="AN509" s="167">
        <f>'Test-AI'!V507</f>
        <v>0</v>
      </c>
      <c r="AO509" s="167">
        <f>'Test-AI'!W507</f>
        <v>0</v>
      </c>
      <c r="AP509" s="167">
        <f>'Test-AI'!X507</f>
        <v>0</v>
      </c>
      <c r="AQ509" s="167">
        <f>10*LOG10(1/((Summary!$C$80/10^(AN509/10)+Summary!$C$81/10^(AO509/10)+Summary!$C$82/10^(AP509/10))/Summary!$C$83))</f>
        <v>0</v>
      </c>
      <c r="AR509" s="167">
        <f>'Test-AI'!Y507</f>
        <v>0</v>
      </c>
      <c r="AS509" s="167">
        <f>'Test-AI'!Z507</f>
        <v>0</v>
      </c>
      <c r="AT509" s="295">
        <f>'Test-AI'!AA507</f>
        <v>0</v>
      </c>
      <c r="AU509" s="357">
        <f>'Test-AI'!AB507</f>
        <v>0</v>
      </c>
      <c r="AV509" s="357">
        <f>'Test-AI'!AC507</f>
        <v>0</v>
      </c>
      <c r="AW509" s="296">
        <f t="shared" si="43"/>
        <v>0</v>
      </c>
      <c r="AX509" s="297" t="e">
        <f t="shared" si="44"/>
        <v>#DIV/0!</v>
      </c>
      <c r="AY509" s="298" t="e">
        <f t="shared" si="45"/>
        <v>#DIV/0!</v>
      </c>
      <c r="AZ509" s="297" t="e">
        <f t="shared" si="46"/>
        <v>#DIV/0!</v>
      </c>
      <c r="BA509" s="345" t="e">
        <f t="shared" si="47"/>
        <v>#DIV/0!</v>
      </c>
      <c r="BB509" s="75"/>
      <c r="BC509" s="75"/>
      <c r="BD509" s="565"/>
      <c r="BE509" s="550"/>
      <c r="BF509" s="552"/>
      <c r="BG509" s="552"/>
      <c r="BH509" s="552"/>
      <c r="BI509" s="552"/>
      <c r="BJ509" s="552"/>
      <c r="BK509" s="553"/>
      <c r="BL509" s="552"/>
      <c r="BM509" s="553"/>
      <c r="BN509" s="552"/>
      <c r="BO509" s="546"/>
      <c r="BP509" s="541"/>
      <c r="BQ509" s="546"/>
      <c r="BR509" s="541"/>
      <c r="BS509" s="553"/>
      <c r="BT509" s="552"/>
      <c r="BU509" s="553"/>
      <c r="BV509" s="552"/>
      <c r="BW509" s="553"/>
      <c r="BX509" s="552"/>
      <c r="BY509" s="552"/>
      <c r="BZ509" s="541"/>
      <c r="CA509" s="541"/>
      <c r="CB509" s="552"/>
      <c r="CC509" s="553"/>
      <c r="CD509" s="552"/>
      <c r="CE509" s="546"/>
      <c r="CF509" s="541"/>
      <c r="CG509" s="546"/>
      <c r="CH509" s="541"/>
    </row>
    <row r="510" spans="1:86" ht="17" hidden="1" customHeight="1" x14ac:dyDescent="0.2">
      <c r="A510" s="552"/>
      <c r="B510" s="566"/>
      <c r="C510" s="485"/>
      <c r="D510" s="590"/>
      <c r="E510" s="558"/>
      <c r="F510" s="239">
        <v>135</v>
      </c>
      <c r="G510" s="294">
        <f>'Anchor-AI'!L508</f>
        <v>0</v>
      </c>
      <c r="H510" s="295">
        <f>'Anchor-AI'!M508</f>
        <v>0</v>
      </c>
      <c r="I510" s="295">
        <f>'Anchor-AI'!N508</f>
        <v>0</v>
      </c>
      <c r="J510" s="295">
        <f>'Anchor-AI'!O508</f>
        <v>0</v>
      </c>
      <c r="K510" s="295">
        <f>(Summary!$C$63*H510+Summary!$C$64*I510+Summary!$C$65*J510)/Summary!$C$66</f>
        <v>0</v>
      </c>
      <c r="L510" s="295">
        <f>'Anchor-AI'!P508</f>
        <v>0</v>
      </c>
      <c r="M510" s="295">
        <f>'Anchor-AI'!Q508</f>
        <v>0</v>
      </c>
      <c r="N510" s="295">
        <f>'Anchor-AI'!R508</f>
        <v>0</v>
      </c>
      <c r="O510" s="295">
        <f>'Anchor-AI'!S508</f>
        <v>0</v>
      </c>
      <c r="P510" s="295">
        <f>'Anchor-AI'!T508</f>
        <v>0</v>
      </c>
      <c r="Q510" s="295">
        <f>'Anchor-AI'!U508</f>
        <v>0</v>
      </c>
      <c r="R510" s="295">
        <f>'Anchor-AI'!V508</f>
        <v>0</v>
      </c>
      <c r="S510" s="295">
        <f>'Anchor-AI'!W508</f>
        <v>0</v>
      </c>
      <c r="T510" s="295">
        <f>'Anchor-AI'!X508</f>
        <v>0</v>
      </c>
      <c r="U510" s="295">
        <f>10*LOG10(1/((Summary!$C$80/10^(R510/10)+Summary!$C$81/10^(S510/10)+Summary!$C$82/10^(T510/10))/Summary!$C$83))</f>
        <v>0</v>
      </c>
      <c r="V510" s="295">
        <f>'Anchor-AI'!Y508</f>
        <v>0</v>
      </c>
      <c r="W510" s="295">
        <f>'Anchor-AI'!Z508</f>
        <v>0</v>
      </c>
      <c r="X510" s="295">
        <f>'Anchor-AI'!AA508</f>
        <v>0</v>
      </c>
      <c r="Y510" s="357">
        <f>'Anchor-AI'!AB508</f>
        <v>0</v>
      </c>
      <c r="Z510" s="357">
        <f>'Anchor-AI'!AC508</f>
        <v>0</v>
      </c>
      <c r="AA510" s="296">
        <f t="shared" si="42"/>
        <v>0</v>
      </c>
      <c r="AC510" s="170">
        <f>'Test-AI'!L508</f>
        <v>0</v>
      </c>
      <c r="AD510" s="167">
        <f>'Test-AI'!M508</f>
        <v>0</v>
      </c>
      <c r="AE510" s="167">
        <f>'Test-AI'!N508</f>
        <v>0</v>
      </c>
      <c r="AF510" s="167">
        <f>'Test-AI'!O508</f>
        <v>0</v>
      </c>
      <c r="AG510" s="167">
        <f>(Summary!$C$63*AD510+Summary!$C$64*AE510+Summary!$C$65*AF510)/Summary!$C$66</f>
        <v>0</v>
      </c>
      <c r="AH510" s="167">
        <f>'Test-AI'!P508</f>
        <v>0</v>
      </c>
      <c r="AI510" s="167">
        <f>'Test-AI'!Q508</f>
        <v>0</v>
      </c>
      <c r="AJ510" s="167">
        <f>'Test-AI'!R508</f>
        <v>0</v>
      </c>
      <c r="AK510" s="167">
        <f>'Test-AI'!S508</f>
        <v>0</v>
      </c>
      <c r="AL510" s="167">
        <f>'Test-AI'!T508</f>
        <v>0</v>
      </c>
      <c r="AM510" s="167">
        <f>'Test-AI'!U508</f>
        <v>0</v>
      </c>
      <c r="AN510" s="167">
        <f>'Test-AI'!V508</f>
        <v>0</v>
      </c>
      <c r="AO510" s="167">
        <f>'Test-AI'!W508</f>
        <v>0</v>
      </c>
      <c r="AP510" s="167">
        <f>'Test-AI'!X508</f>
        <v>0</v>
      </c>
      <c r="AQ510" s="167">
        <f>10*LOG10(1/((Summary!$C$80/10^(AN510/10)+Summary!$C$81/10^(AO510/10)+Summary!$C$82/10^(AP510/10))/Summary!$C$83))</f>
        <v>0</v>
      </c>
      <c r="AR510" s="167">
        <f>'Test-AI'!Y508</f>
        <v>0</v>
      </c>
      <c r="AS510" s="167">
        <f>'Test-AI'!Z508</f>
        <v>0</v>
      </c>
      <c r="AT510" s="295">
        <f>'Test-AI'!AA508</f>
        <v>0</v>
      </c>
      <c r="AU510" s="357">
        <f>'Test-AI'!AB508</f>
        <v>0</v>
      </c>
      <c r="AV510" s="357">
        <f>'Test-AI'!AC508</f>
        <v>0</v>
      </c>
      <c r="AW510" s="296">
        <f t="shared" si="43"/>
        <v>0</v>
      </c>
      <c r="AX510" s="297" t="e">
        <f t="shared" si="44"/>
        <v>#DIV/0!</v>
      </c>
      <c r="AY510" s="298" t="e">
        <f t="shared" si="45"/>
        <v>#DIV/0!</v>
      </c>
      <c r="AZ510" s="297" t="e">
        <f t="shared" si="46"/>
        <v>#DIV/0!</v>
      </c>
      <c r="BA510" s="345" t="e">
        <f t="shared" si="47"/>
        <v>#DIV/0!</v>
      </c>
      <c r="BB510" s="75"/>
      <c r="BC510" s="75"/>
      <c r="BD510" s="573" t="s">
        <v>147</v>
      </c>
      <c r="BE510" s="549" t="e">
        <f t="array" ref="BE510">bdRateExtend($G509:$G512,H509:H512,$AC509:$AC512,AD509:AD512)</f>
        <v>#VALUE!</v>
      </c>
      <c r="BF510" s="552"/>
      <c r="BG510" s="552"/>
      <c r="BH510" s="552"/>
      <c r="BI510" s="552"/>
      <c r="BJ510" s="552"/>
      <c r="BK510" s="551" t="e">
        <f t="array" ref="BK510">bdRateExtend($G509:$G512,L509:L512,$AC509:$AC512,AH509:AH512)</f>
        <v>#VALUE!</v>
      </c>
      <c r="BL510" s="552"/>
      <c r="BM510" s="551" t="e">
        <f t="array" ref="BM510">bdRateExtend($G509:$G512,M509:M512,$AC509:$AC512,AI509:AI512)</f>
        <v>#VALUE!</v>
      </c>
      <c r="BN510" s="552"/>
      <c r="BO510" s="545" t="e">
        <f t="array" ref="BO510">bdRateExtend($G509:$G512,N509:N512,$AC509:$AC512,AJ509:AJ512,"None", FALSE,1)</f>
        <v>#VALUE!</v>
      </c>
      <c r="BP510" s="541"/>
      <c r="BQ510" s="545" t="e">
        <f t="array" ref="BQ510">bdRateExtend($G509:$G512,O509:O512,$AC509:$AC512,AK509:AK512,"None", FALSE,1)</f>
        <v>#VALUE!</v>
      </c>
      <c r="BR510" s="541"/>
      <c r="BS510" s="551" t="e">
        <f t="array" ref="BS510">bdRateExtend($G509:$G512,P509:P512,$AC509:$AC512,AL509:AL512)</f>
        <v>#VALUE!</v>
      </c>
      <c r="BT510" s="552"/>
      <c r="BU510" s="551" t="e">
        <f t="array" ref="BU510">bdRateExtend($G509:$G512,Q509:Q512,$AC509:$AC512,AM509:AM512)</f>
        <v>#VALUE!</v>
      </c>
      <c r="BV510" s="552"/>
      <c r="BW510" s="551" t="e">
        <f t="array" ref="BW510">bdRateExtend($G509:$G512,R509:R512,$AC509:$AC512,AN509:AN512)</f>
        <v>#VALUE!</v>
      </c>
      <c r="BX510" s="552"/>
      <c r="BY510" s="552"/>
      <c r="BZ510" s="541"/>
      <c r="CA510" s="541"/>
      <c r="CB510" s="552"/>
      <c r="CC510" s="561" t="e">
        <f t="array" ref="CC510">bdCAMBIExtend($G509:$G512,V509:V512,$AC509:$AC512,AR509:AR512)</f>
        <v>#VALUE!</v>
      </c>
      <c r="CD510" s="552"/>
      <c r="CE510" s="554">
        <f t="array" ref="CE510">testVMAFRange($G509:$G512,N509:N512,$AC509:$AC512,AJ509:AJ512)</f>
        <v>0</v>
      </c>
      <c r="CF510" s="541"/>
      <c r="CG510" s="554">
        <f t="array" ref="CG510">testVMAFRange($G509:$G512,O509:O512,$AC509:$AC512,AK509:AK512)</f>
        <v>0</v>
      </c>
      <c r="CH510" s="541"/>
    </row>
    <row r="511" spans="1:86" ht="17" hidden="1" customHeight="1" x14ac:dyDescent="0.2">
      <c r="A511" s="552"/>
      <c r="B511" s="566"/>
      <c r="C511" s="485"/>
      <c r="D511" s="590"/>
      <c r="E511" s="558"/>
      <c r="F511" s="239">
        <v>160</v>
      </c>
      <c r="G511" s="294">
        <f>'Anchor-AI'!L509</f>
        <v>0</v>
      </c>
      <c r="H511" s="295">
        <f>'Anchor-AI'!M509</f>
        <v>0</v>
      </c>
      <c r="I511" s="295">
        <f>'Anchor-AI'!N509</f>
        <v>0</v>
      </c>
      <c r="J511" s="295">
        <f>'Anchor-AI'!O509</f>
        <v>0</v>
      </c>
      <c r="K511" s="295">
        <f>(Summary!$C$63*H511+Summary!$C$64*I511+Summary!$C$65*J511)/Summary!$C$66</f>
        <v>0</v>
      </c>
      <c r="L511" s="295">
        <f>'Anchor-AI'!P509</f>
        <v>0</v>
      </c>
      <c r="M511" s="295">
        <f>'Anchor-AI'!Q509</f>
        <v>0</v>
      </c>
      <c r="N511" s="295">
        <f>'Anchor-AI'!R509</f>
        <v>0</v>
      </c>
      <c r="O511" s="295">
        <f>'Anchor-AI'!S509</f>
        <v>0</v>
      </c>
      <c r="P511" s="295">
        <f>'Anchor-AI'!T509</f>
        <v>0</v>
      </c>
      <c r="Q511" s="295">
        <f>'Anchor-AI'!U509</f>
        <v>0</v>
      </c>
      <c r="R511" s="295">
        <f>'Anchor-AI'!V509</f>
        <v>0</v>
      </c>
      <c r="S511" s="295">
        <f>'Anchor-AI'!W509</f>
        <v>0</v>
      </c>
      <c r="T511" s="295">
        <f>'Anchor-AI'!X509</f>
        <v>0</v>
      </c>
      <c r="U511" s="295">
        <f>10*LOG10(1/((Summary!$C$80/10^(R511/10)+Summary!$C$81/10^(S511/10)+Summary!$C$82/10^(T511/10))/Summary!$C$83))</f>
        <v>0</v>
      </c>
      <c r="V511" s="295">
        <f>'Anchor-AI'!Y509</f>
        <v>0</v>
      </c>
      <c r="W511" s="295">
        <f>'Anchor-AI'!Z509</f>
        <v>0</v>
      </c>
      <c r="X511" s="295">
        <f>'Anchor-AI'!AA509</f>
        <v>0</v>
      </c>
      <c r="Y511" s="357">
        <f>'Anchor-AI'!AB509</f>
        <v>0</v>
      </c>
      <c r="Z511" s="357">
        <f>'Anchor-AI'!AC509</f>
        <v>0</v>
      </c>
      <c r="AA511" s="296">
        <f t="shared" si="42"/>
        <v>0</v>
      </c>
      <c r="AC511" s="170">
        <f>'Test-AI'!L509</f>
        <v>0</v>
      </c>
      <c r="AD511" s="167">
        <f>'Test-AI'!M509</f>
        <v>0</v>
      </c>
      <c r="AE511" s="167">
        <f>'Test-AI'!N509</f>
        <v>0</v>
      </c>
      <c r="AF511" s="167">
        <f>'Test-AI'!O509</f>
        <v>0</v>
      </c>
      <c r="AG511" s="167">
        <f>(Summary!$C$63*AD511+Summary!$C$64*AE511+Summary!$C$65*AF511)/Summary!$C$66</f>
        <v>0</v>
      </c>
      <c r="AH511" s="167">
        <f>'Test-AI'!P509</f>
        <v>0</v>
      </c>
      <c r="AI511" s="167">
        <f>'Test-AI'!Q509</f>
        <v>0</v>
      </c>
      <c r="AJ511" s="167">
        <f>'Test-AI'!R509</f>
        <v>0</v>
      </c>
      <c r="AK511" s="167">
        <f>'Test-AI'!S509</f>
        <v>0</v>
      </c>
      <c r="AL511" s="167">
        <f>'Test-AI'!T509</f>
        <v>0</v>
      </c>
      <c r="AM511" s="167">
        <f>'Test-AI'!U509</f>
        <v>0</v>
      </c>
      <c r="AN511" s="167">
        <f>'Test-AI'!V509</f>
        <v>0</v>
      </c>
      <c r="AO511" s="167">
        <f>'Test-AI'!W509</f>
        <v>0</v>
      </c>
      <c r="AP511" s="167">
        <f>'Test-AI'!X509</f>
        <v>0</v>
      </c>
      <c r="AQ511" s="167">
        <f>10*LOG10(1/((Summary!$C$80/10^(AN511/10)+Summary!$C$81/10^(AO511/10)+Summary!$C$82/10^(AP511/10))/Summary!$C$83))</f>
        <v>0</v>
      </c>
      <c r="AR511" s="167">
        <f>'Test-AI'!Y509</f>
        <v>0</v>
      </c>
      <c r="AS511" s="167">
        <f>'Test-AI'!Z509</f>
        <v>0</v>
      </c>
      <c r="AT511" s="295">
        <f>'Test-AI'!AA509</f>
        <v>0</v>
      </c>
      <c r="AU511" s="357">
        <f>'Test-AI'!AB509</f>
        <v>0</v>
      </c>
      <c r="AV511" s="357">
        <f>'Test-AI'!AC509</f>
        <v>0</v>
      </c>
      <c r="AW511" s="296">
        <f t="shared" si="43"/>
        <v>0</v>
      </c>
      <c r="AX511" s="297" t="e">
        <f t="shared" si="44"/>
        <v>#DIV/0!</v>
      </c>
      <c r="AY511" s="298" t="e">
        <f t="shared" si="45"/>
        <v>#DIV/0!</v>
      </c>
      <c r="AZ511" s="297" t="e">
        <f t="shared" si="46"/>
        <v>#DIV/0!</v>
      </c>
      <c r="BA511" s="345" t="e">
        <f t="shared" si="47"/>
        <v>#DIV/0!</v>
      </c>
      <c r="BB511" s="75"/>
      <c r="BC511" s="75"/>
      <c r="BD511" s="565"/>
      <c r="BE511" s="550"/>
      <c r="BF511" s="552"/>
      <c r="BG511" s="552"/>
      <c r="BH511" s="552"/>
      <c r="BI511" s="552"/>
      <c r="BJ511" s="552"/>
      <c r="BK511" s="553"/>
      <c r="BL511" s="552"/>
      <c r="BM511" s="553"/>
      <c r="BN511" s="552"/>
      <c r="BO511" s="546"/>
      <c r="BP511" s="541"/>
      <c r="BQ511" s="546"/>
      <c r="BR511" s="541"/>
      <c r="BS511" s="553"/>
      <c r="BT511" s="552"/>
      <c r="BU511" s="553"/>
      <c r="BV511" s="552"/>
      <c r="BW511" s="553"/>
      <c r="BX511" s="552"/>
      <c r="BY511" s="552"/>
      <c r="BZ511" s="541"/>
      <c r="CA511" s="541"/>
      <c r="CB511" s="552"/>
      <c r="CC511" s="553"/>
      <c r="CD511" s="552"/>
      <c r="CE511" s="546"/>
      <c r="CF511" s="541"/>
      <c r="CG511" s="546"/>
      <c r="CH511" s="541"/>
    </row>
    <row r="512" spans="1:86" ht="17" hidden="1" customHeight="1" thickBot="1" x14ac:dyDescent="0.25">
      <c r="A512" s="552"/>
      <c r="B512" s="566"/>
      <c r="C512" s="485"/>
      <c r="D512" s="590"/>
      <c r="E512" s="558"/>
      <c r="F512" s="239">
        <v>185</v>
      </c>
      <c r="G512" s="294">
        <f>'Anchor-AI'!L510</f>
        <v>0</v>
      </c>
      <c r="H512" s="295">
        <f>'Anchor-AI'!M510</f>
        <v>0</v>
      </c>
      <c r="I512" s="295">
        <f>'Anchor-AI'!N510</f>
        <v>0</v>
      </c>
      <c r="J512" s="295">
        <f>'Anchor-AI'!O510</f>
        <v>0</v>
      </c>
      <c r="K512" s="295">
        <f>(Summary!$C$63*H512+Summary!$C$64*I512+Summary!$C$65*J512)/Summary!$C$66</f>
        <v>0</v>
      </c>
      <c r="L512" s="295">
        <f>'Anchor-AI'!P510</f>
        <v>0</v>
      </c>
      <c r="M512" s="295">
        <f>'Anchor-AI'!Q510</f>
        <v>0</v>
      </c>
      <c r="N512" s="295">
        <f>'Anchor-AI'!R510</f>
        <v>0</v>
      </c>
      <c r="O512" s="295">
        <f>'Anchor-AI'!S510</f>
        <v>0</v>
      </c>
      <c r="P512" s="295">
        <f>'Anchor-AI'!T510</f>
        <v>0</v>
      </c>
      <c r="Q512" s="295">
        <f>'Anchor-AI'!U510</f>
        <v>0</v>
      </c>
      <c r="R512" s="295">
        <f>'Anchor-AI'!V510</f>
        <v>0</v>
      </c>
      <c r="S512" s="295">
        <f>'Anchor-AI'!W510</f>
        <v>0</v>
      </c>
      <c r="T512" s="295">
        <f>'Anchor-AI'!X510</f>
        <v>0</v>
      </c>
      <c r="U512" s="295">
        <f>10*LOG10(1/((Summary!$C$80/10^(R512/10)+Summary!$C$81/10^(S512/10)+Summary!$C$82/10^(T512/10))/Summary!$C$83))</f>
        <v>0</v>
      </c>
      <c r="V512" s="295">
        <f>'Anchor-AI'!Y510</f>
        <v>0</v>
      </c>
      <c r="W512" s="295">
        <f>'Anchor-AI'!Z510</f>
        <v>0</v>
      </c>
      <c r="X512" s="295">
        <f>'Anchor-AI'!AA510</f>
        <v>0</v>
      </c>
      <c r="Y512" s="357">
        <f>'Anchor-AI'!AB510</f>
        <v>0</v>
      </c>
      <c r="Z512" s="357">
        <f>'Anchor-AI'!AC510</f>
        <v>0</v>
      </c>
      <c r="AA512" s="296">
        <f t="shared" si="42"/>
        <v>0</v>
      </c>
      <c r="AC512" s="170">
        <f>'Test-AI'!L510</f>
        <v>0</v>
      </c>
      <c r="AD512" s="167">
        <f>'Test-AI'!M510</f>
        <v>0</v>
      </c>
      <c r="AE512" s="167">
        <f>'Test-AI'!N510</f>
        <v>0</v>
      </c>
      <c r="AF512" s="167">
        <f>'Test-AI'!O510</f>
        <v>0</v>
      </c>
      <c r="AG512" s="167">
        <f>(Summary!$C$63*AD512+Summary!$C$64*AE512+Summary!$C$65*AF512)/Summary!$C$66</f>
        <v>0</v>
      </c>
      <c r="AH512" s="167">
        <f>'Test-AI'!P510</f>
        <v>0</v>
      </c>
      <c r="AI512" s="167">
        <f>'Test-AI'!Q510</f>
        <v>0</v>
      </c>
      <c r="AJ512" s="167">
        <f>'Test-AI'!R510</f>
        <v>0</v>
      </c>
      <c r="AK512" s="167">
        <f>'Test-AI'!S510</f>
        <v>0</v>
      </c>
      <c r="AL512" s="167">
        <f>'Test-AI'!T510</f>
        <v>0</v>
      </c>
      <c r="AM512" s="167">
        <f>'Test-AI'!U510</f>
        <v>0</v>
      </c>
      <c r="AN512" s="167">
        <f>'Test-AI'!V510</f>
        <v>0</v>
      </c>
      <c r="AO512" s="167">
        <f>'Test-AI'!W510</f>
        <v>0</v>
      </c>
      <c r="AP512" s="167">
        <f>'Test-AI'!X510</f>
        <v>0</v>
      </c>
      <c r="AQ512" s="167">
        <f>10*LOG10(1/((Summary!$C$80/10^(AN512/10)+Summary!$C$81/10^(AO512/10)+Summary!$C$82/10^(AP512/10))/Summary!$C$83))</f>
        <v>0</v>
      </c>
      <c r="AR512" s="167">
        <f>'Test-AI'!Y510</f>
        <v>0</v>
      </c>
      <c r="AS512" s="167">
        <f>'Test-AI'!Z510</f>
        <v>0</v>
      </c>
      <c r="AT512" s="295">
        <f>'Test-AI'!AA510</f>
        <v>0</v>
      </c>
      <c r="AU512" s="357">
        <f>'Test-AI'!AB510</f>
        <v>0</v>
      </c>
      <c r="AV512" s="357">
        <f>'Test-AI'!AC510</f>
        <v>0</v>
      </c>
      <c r="AW512" s="296">
        <f t="shared" si="43"/>
        <v>0</v>
      </c>
      <c r="AX512" s="297" t="e">
        <f t="shared" si="44"/>
        <v>#DIV/0!</v>
      </c>
      <c r="AY512" s="298" t="e">
        <f t="shared" si="45"/>
        <v>#DIV/0!</v>
      </c>
      <c r="AZ512" s="297" t="e">
        <f t="shared" si="46"/>
        <v>#DIV/0!</v>
      </c>
      <c r="BA512" s="345" t="e">
        <f t="shared" si="47"/>
        <v>#DIV/0!</v>
      </c>
      <c r="BB512" s="75"/>
      <c r="BC512" s="75"/>
      <c r="BD512" s="574" t="s">
        <v>46</v>
      </c>
      <c r="BE512" s="549" t="e">
        <f t="array" ref="BE512">bdRateExtend($G510:$G513,H510:H513,$AC510:$AC513,AD510:AD513)</f>
        <v>#VALUE!</v>
      </c>
      <c r="BF512" s="552"/>
      <c r="BG512" s="552"/>
      <c r="BH512" s="552"/>
      <c r="BI512" s="552"/>
      <c r="BJ512" s="552"/>
      <c r="BK512" s="551" t="e">
        <f t="array" ref="BK512">bdRateExtend($G510:$G513,L510:L513,$AC510:$AC513,AH510:AH513)</f>
        <v>#VALUE!</v>
      </c>
      <c r="BL512" s="552"/>
      <c r="BM512" s="551" t="e">
        <f t="array" ref="BM512">bdRateExtend($G510:$G513,M510:M513,$AC510:$AC513,AI510:AI513)</f>
        <v>#VALUE!</v>
      </c>
      <c r="BN512" s="552"/>
      <c r="BO512" s="545" t="e">
        <f t="array" ref="BO512">bdRateExtend($G510:$G513,N510:N513,$AC510:$AC513,AJ510:AJ513,"None", FALSE,1)</f>
        <v>#VALUE!</v>
      </c>
      <c r="BP512" s="541"/>
      <c r="BQ512" s="545" t="e">
        <f t="array" ref="BQ512">bdRateExtend($G510:$G513,O510:O513,$AC510:$AC513,AK510:AK513,"None", FALSE,1)</f>
        <v>#VALUE!</v>
      </c>
      <c r="BR512" s="541"/>
      <c r="BS512" s="551" t="e">
        <f t="array" ref="BS512">bdRateExtend($G510:$G513,P510:P513,$AC510:$AC513,AL510:AL513)</f>
        <v>#VALUE!</v>
      </c>
      <c r="BT512" s="552"/>
      <c r="BU512" s="551" t="e">
        <f t="array" ref="BU512">bdRateExtend($G510:$G513,Q510:Q513,$AC510:$AC513,AM510:AM513)</f>
        <v>#VALUE!</v>
      </c>
      <c r="BV512" s="552"/>
      <c r="BW512" s="551" t="e">
        <f t="array" ref="BW512">bdRateExtend($G510:$G513,R510:R513,$AC510:$AC513,AN510:AN513)</f>
        <v>#VALUE!</v>
      </c>
      <c r="BX512" s="552"/>
      <c r="BY512" s="552"/>
      <c r="BZ512" s="541"/>
      <c r="CA512" s="541"/>
      <c r="CB512" s="552"/>
      <c r="CC512" s="561" t="e">
        <f t="array" ref="CC512">bdCAMBIExtend($G510:$G513,V510:V513,$AC510:$AC513,AR510:AR513)</f>
        <v>#VALUE!</v>
      </c>
      <c r="CD512" s="552"/>
      <c r="CE512" s="554">
        <f t="array" ref="CE512">testVMAFRange($G510:$G513,N510:N513,$AC510:$AC513,AJ510:AJ513)</f>
        <v>0</v>
      </c>
      <c r="CF512" s="541"/>
      <c r="CG512" s="554">
        <f t="array" ref="CG512">testVMAFRange($G510:$G513,O510:O513,$AC510:$AC513,AK510:AK513)</f>
        <v>0</v>
      </c>
      <c r="CH512" s="541"/>
    </row>
    <row r="513" spans="1:86" ht="17" hidden="1" customHeight="1" thickBot="1" x14ac:dyDescent="0.25">
      <c r="A513" s="552"/>
      <c r="B513" s="571"/>
      <c r="C513" s="486"/>
      <c r="D513" s="602"/>
      <c r="E513" s="577"/>
      <c r="F513" s="240">
        <v>210</v>
      </c>
      <c r="G513" s="299">
        <f>'Anchor-AI'!L511</f>
        <v>0</v>
      </c>
      <c r="H513" s="300">
        <f>'Anchor-AI'!M511</f>
        <v>0</v>
      </c>
      <c r="I513" s="300">
        <f>'Anchor-AI'!N511</f>
        <v>0</v>
      </c>
      <c r="J513" s="300">
        <f>'Anchor-AI'!O511</f>
        <v>0</v>
      </c>
      <c r="K513" s="295">
        <f>(Summary!$C$63*H513+Summary!$C$64*I513+Summary!$C$65*J513)/Summary!$C$66</f>
        <v>0</v>
      </c>
      <c r="L513" s="300">
        <f>'Anchor-AI'!P511</f>
        <v>0</v>
      </c>
      <c r="M513" s="300">
        <f>'Anchor-AI'!Q511</f>
        <v>0</v>
      </c>
      <c r="N513" s="300">
        <f>'Anchor-AI'!R511</f>
        <v>0</v>
      </c>
      <c r="O513" s="300">
        <f>'Anchor-AI'!S511</f>
        <v>0</v>
      </c>
      <c r="P513" s="300">
        <f>'Anchor-AI'!T511</f>
        <v>0</v>
      </c>
      <c r="Q513" s="300">
        <f>'Anchor-AI'!U511</f>
        <v>0</v>
      </c>
      <c r="R513" s="300">
        <f>'Anchor-AI'!V511</f>
        <v>0</v>
      </c>
      <c r="S513" s="300">
        <f>'Anchor-AI'!W511</f>
        <v>0</v>
      </c>
      <c r="T513" s="300">
        <f>'Anchor-AI'!X511</f>
        <v>0</v>
      </c>
      <c r="U513" s="300">
        <f>10*LOG10(1/((Summary!$C$80/10^(R513/10)+Summary!$C$81/10^(S513/10)+Summary!$C$82/10^(T513/10))/Summary!$C$83))</f>
        <v>0</v>
      </c>
      <c r="V513" s="300">
        <f>'Anchor-AI'!Y511</f>
        <v>0</v>
      </c>
      <c r="W513" s="300">
        <f>'Anchor-AI'!Z511</f>
        <v>0</v>
      </c>
      <c r="X513" s="300">
        <f>'Anchor-AI'!AA511</f>
        <v>0</v>
      </c>
      <c r="Y513" s="357">
        <f>'Anchor-AI'!AB511</f>
        <v>0</v>
      </c>
      <c r="Z513" s="357">
        <f>'Anchor-AI'!AC511</f>
        <v>0</v>
      </c>
      <c r="AA513" s="301">
        <f t="shared" si="42"/>
        <v>0</v>
      </c>
      <c r="AB513" s="76"/>
      <c r="AC513" s="171">
        <f>'Test-AI'!L511</f>
        <v>0</v>
      </c>
      <c r="AD513" s="168">
        <f>'Test-AI'!M511</f>
        <v>0</v>
      </c>
      <c r="AE513" s="168">
        <f>'Test-AI'!N511</f>
        <v>0</v>
      </c>
      <c r="AF513" s="168">
        <f>'Test-AI'!O511</f>
        <v>0</v>
      </c>
      <c r="AG513" s="168">
        <f>(Summary!$C$63*AD513+Summary!$C$64*AE513+Summary!$C$65*AF513)/Summary!$C$66</f>
        <v>0</v>
      </c>
      <c r="AH513" s="168">
        <f>'Test-AI'!P511</f>
        <v>0</v>
      </c>
      <c r="AI513" s="168">
        <f>'Test-AI'!Q511</f>
        <v>0</v>
      </c>
      <c r="AJ513" s="168">
        <f>'Test-AI'!R511</f>
        <v>0</v>
      </c>
      <c r="AK513" s="168">
        <f>'Test-AI'!S511</f>
        <v>0</v>
      </c>
      <c r="AL513" s="168">
        <f>'Test-AI'!T511</f>
        <v>0</v>
      </c>
      <c r="AM513" s="168">
        <f>'Test-AI'!U511</f>
        <v>0</v>
      </c>
      <c r="AN513" s="168">
        <f>'Test-AI'!V511</f>
        <v>0</v>
      </c>
      <c r="AO513" s="168">
        <f>'Test-AI'!W511</f>
        <v>0</v>
      </c>
      <c r="AP513" s="168">
        <f>'Test-AI'!X511</f>
        <v>0</v>
      </c>
      <c r="AQ513" s="168">
        <f>10*LOG10(1/((Summary!$C$80/10^(AN513/10)+Summary!$C$81/10^(AO513/10)+Summary!$C$82/10^(AP513/10))/Summary!$C$83))</f>
        <v>0</v>
      </c>
      <c r="AR513" s="168">
        <f>'Test-AI'!Y511</f>
        <v>0</v>
      </c>
      <c r="AS513" s="168">
        <f>'Test-AI'!Z511</f>
        <v>0</v>
      </c>
      <c r="AT513" s="300">
        <f>'Test-AI'!AA511</f>
        <v>0</v>
      </c>
      <c r="AU513" s="357">
        <f>'Test-AI'!AB511</f>
        <v>0</v>
      </c>
      <c r="AV513" s="357">
        <f>'Test-AI'!AC511</f>
        <v>0</v>
      </c>
      <c r="AW513" s="301">
        <f t="shared" si="43"/>
        <v>0</v>
      </c>
      <c r="AX513" s="302" t="e">
        <f t="shared" si="44"/>
        <v>#DIV/0!</v>
      </c>
      <c r="AY513" s="303" t="e">
        <f t="shared" si="45"/>
        <v>#DIV/0!</v>
      </c>
      <c r="AZ513" s="297" t="e">
        <f t="shared" si="46"/>
        <v>#DIV/0!</v>
      </c>
      <c r="BA513" s="345" t="e">
        <f t="shared" si="47"/>
        <v>#DIV/0!</v>
      </c>
      <c r="BB513" s="75"/>
      <c r="BC513" s="75"/>
      <c r="BD513" s="570"/>
      <c r="BE513" s="550"/>
      <c r="BF513" s="553"/>
      <c r="BG513" s="553"/>
      <c r="BH513" s="553"/>
      <c r="BI513" s="553"/>
      <c r="BJ513" s="553"/>
      <c r="BK513" s="553"/>
      <c r="BL513" s="553"/>
      <c r="BM513" s="553"/>
      <c r="BN513" s="553"/>
      <c r="BO513" s="546"/>
      <c r="BP513" s="544"/>
      <c r="BQ513" s="546"/>
      <c r="BR513" s="544"/>
      <c r="BS513" s="553"/>
      <c r="BT513" s="553"/>
      <c r="BU513" s="553"/>
      <c r="BV513" s="553"/>
      <c r="BW513" s="553"/>
      <c r="BX513" s="553"/>
      <c r="BY513" s="553"/>
      <c r="BZ513" s="544"/>
      <c r="CA513" s="544"/>
      <c r="CB513" s="553"/>
      <c r="CC513" s="553"/>
      <c r="CD513" s="553"/>
      <c r="CE513" s="546"/>
      <c r="CF513" s="544"/>
      <c r="CG513" s="546"/>
      <c r="CH513" s="544"/>
    </row>
    <row r="514" spans="1:86" ht="17" hidden="1" customHeight="1" thickBot="1" x14ac:dyDescent="0.25">
      <c r="A514" s="552"/>
      <c r="B514" s="620" t="s">
        <v>146</v>
      </c>
      <c r="C514" s="586" t="s">
        <v>118</v>
      </c>
      <c r="D514" s="601">
        <v>29.97</v>
      </c>
      <c r="E514" s="576">
        <v>8</v>
      </c>
      <c r="F514" s="238">
        <v>85</v>
      </c>
      <c r="G514" s="289">
        <f>'Anchor-AI'!L512</f>
        <v>0</v>
      </c>
      <c r="H514" s="290">
        <f>'Anchor-AI'!M512</f>
        <v>0</v>
      </c>
      <c r="I514" s="290">
        <f>'Anchor-AI'!N512</f>
        <v>0</v>
      </c>
      <c r="J514" s="290">
        <f>'Anchor-AI'!O512</f>
        <v>0</v>
      </c>
      <c r="K514" s="290">
        <f>(Summary!$C$63*H514+Summary!$C$64*I514+Summary!$C$65*J514)/Summary!$C$66</f>
        <v>0</v>
      </c>
      <c r="L514" s="290">
        <f>'Anchor-AI'!P512</f>
        <v>0</v>
      </c>
      <c r="M514" s="290">
        <f>'Anchor-AI'!Q512</f>
        <v>0</v>
      </c>
      <c r="N514" s="290">
        <f>'Anchor-AI'!R512</f>
        <v>0</v>
      </c>
      <c r="O514" s="290">
        <f>'Anchor-AI'!S512</f>
        <v>0</v>
      </c>
      <c r="P514" s="290">
        <f>'Anchor-AI'!T512</f>
        <v>0</v>
      </c>
      <c r="Q514" s="290">
        <f>'Anchor-AI'!U512</f>
        <v>0</v>
      </c>
      <c r="R514" s="290">
        <f>'Anchor-AI'!V512</f>
        <v>0</v>
      </c>
      <c r="S514" s="290">
        <f>'Anchor-AI'!W512</f>
        <v>0</v>
      </c>
      <c r="T514" s="290">
        <f>'Anchor-AI'!X512</f>
        <v>0</v>
      </c>
      <c r="U514" s="290">
        <f>10*LOG10(1/((Summary!$C$80/10^(R514/10)+Summary!$C$81/10^(S514/10)+Summary!$C$82/10^(T514/10))/Summary!$C$83))</f>
        <v>0</v>
      </c>
      <c r="V514" s="290">
        <f>'Anchor-AI'!Y512</f>
        <v>0</v>
      </c>
      <c r="W514" s="290">
        <f>'Anchor-AI'!Z512</f>
        <v>0</v>
      </c>
      <c r="X514" s="290">
        <f>'Anchor-AI'!AA512</f>
        <v>0</v>
      </c>
      <c r="Y514" s="360">
        <f>'Anchor-AI'!AB512</f>
        <v>0</v>
      </c>
      <c r="Z514" s="360">
        <f>'Anchor-AI'!AC512</f>
        <v>0</v>
      </c>
      <c r="AA514" s="291">
        <f t="shared" si="42"/>
        <v>0</v>
      </c>
      <c r="AC514" s="169">
        <f>'Test-AI'!L512</f>
        <v>0</v>
      </c>
      <c r="AD514" s="166">
        <f>'Test-AI'!M512</f>
        <v>0</v>
      </c>
      <c r="AE514" s="166">
        <f>'Test-AI'!N512</f>
        <v>0</v>
      </c>
      <c r="AF514" s="166">
        <f>'Test-AI'!O512</f>
        <v>0</v>
      </c>
      <c r="AG514" s="166">
        <f>(Summary!$C$63*AD514+Summary!$C$64*AE514+Summary!$C$65*AF514)/Summary!$C$66</f>
        <v>0</v>
      </c>
      <c r="AH514" s="166">
        <f>'Test-AI'!P512</f>
        <v>0</v>
      </c>
      <c r="AI514" s="166">
        <f>'Test-AI'!Q512</f>
        <v>0</v>
      </c>
      <c r="AJ514" s="166">
        <f>'Test-AI'!R512</f>
        <v>0</v>
      </c>
      <c r="AK514" s="166">
        <f>'Test-AI'!S512</f>
        <v>0</v>
      </c>
      <c r="AL514" s="166">
        <f>'Test-AI'!T512</f>
        <v>0</v>
      </c>
      <c r="AM514" s="166">
        <f>'Test-AI'!U512</f>
        <v>0</v>
      </c>
      <c r="AN514" s="166">
        <f>'Test-AI'!V512</f>
        <v>0</v>
      </c>
      <c r="AO514" s="166">
        <f>'Test-AI'!W512</f>
        <v>0</v>
      </c>
      <c r="AP514" s="166">
        <f>'Test-AI'!X512</f>
        <v>0</v>
      </c>
      <c r="AQ514" s="166">
        <f>10*LOG10(1/((Summary!$C$80/10^(AN514/10)+Summary!$C$81/10^(AO514/10)+Summary!$C$82/10^(AP514/10))/Summary!$C$83))</f>
        <v>0</v>
      </c>
      <c r="AR514" s="166">
        <f>'Test-AI'!Y512</f>
        <v>0</v>
      </c>
      <c r="AS514" s="166">
        <f>'Test-AI'!Z512</f>
        <v>0</v>
      </c>
      <c r="AT514" s="290">
        <f>'Test-AI'!AA512</f>
        <v>0</v>
      </c>
      <c r="AU514" s="356">
        <f>'Test-AI'!AB512</f>
        <v>0</v>
      </c>
      <c r="AV514" s="356">
        <f>'Test-AI'!AC512</f>
        <v>0</v>
      </c>
      <c r="AW514" s="291">
        <f t="shared" si="43"/>
        <v>0</v>
      </c>
      <c r="AX514" s="292" t="e">
        <f t="shared" si="44"/>
        <v>#DIV/0!</v>
      </c>
      <c r="AY514" s="293" t="e">
        <f t="shared" si="45"/>
        <v>#DIV/0!</v>
      </c>
      <c r="AZ514" s="292" t="e">
        <f t="shared" si="46"/>
        <v>#DIV/0!</v>
      </c>
      <c r="BA514" s="344" t="e">
        <f t="shared" si="47"/>
        <v>#DIV/0!</v>
      </c>
      <c r="BB514" s="75"/>
      <c r="BC514" s="75"/>
      <c r="BD514" s="572" t="s">
        <v>39</v>
      </c>
      <c r="BE514" s="549" t="e">
        <f t="array" ref="BE514">bdRateExtend($G514:$G517,H514:H517,$AC514:$AC517,AD514:AD517)</f>
        <v>#VALUE!</v>
      </c>
      <c r="BF514" s="551" t="e">
        <f t="array" ref="BF514">bdRateExtend($G514:$G519,H514:H519,$AC514:$AC519,AD514:AD519)</f>
        <v>#VALUE!</v>
      </c>
      <c r="BG514" s="551" t="e">
        <f t="array" ref="BG514">bdRateExtend($G514:$G519,I514:I519,$AC514:$AC519,AE514:AE519)</f>
        <v>#VALUE!</v>
      </c>
      <c r="BH514" s="551" t="e">
        <f t="array" ref="BH514">bdRateExtend($G514:$G519,J514:J519,$AC514:$AC519,AF514:AF519)</f>
        <v>#VALUE!</v>
      </c>
      <c r="BI514" s="551" t="e">
        <f t="array" ref="BI514">bdRateExtend($G514:$G519,K514:K519,$AC514:$AC519,AG514:AG519)</f>
        <v>#VALUE!</v>
      </c>
      <c r="BJ514" s="575" t="e">
        <f>(Summary!$C$94*BF514+Summary!$C$95*BG514+Summary!$C$96*BH514)/Summary!$C$97</f>
        <v>#VALUE!</v>
      </c>
      <c r="BK514" s="551" t="e">
        <f t="array" ref="BK514">bdRateExtend($G514:$G517,L514:L517,$AC514:$AC517,AH514:AH517)</f>
        <v>#VALUE!</v>
      </c>
      <c r="BL514" s="551" t="e">
        <f t="array" ref="BL514">bdRateExtend($G514:$G519,L514:L519,$AC514:$AC519,AH514:AH519)</f>
        <v>#VALUE!</v>
      </c>
      <c r="BM514" s="551" t="e">
        <f t="array" ref="BM514">bdRateExtend($G514:$G517,M514:M517,$AC514:$AC517,AI514:AI517)</f>
        <v>#VALUE!</v>
      </c>
      <c r="BN514" s="551" t="e">
        <f t="array" ref="BN514">bdRateExtend($G514:$G519,M514:M519,$AC514:$AC519,AI514:AI519)</f>
        <v>#VALUE!</v>
      </c>
      <c r="BO514" s="548" t="e">
        <f t="array" ref="BO514">bdRateExtend($G514:$G517,N514:N517,$AC514:$AC517,AJ514:AJ517,"None", FALSE,1)</f>
        <v>#VALUE!</v>
      </c>
      <c r="BP514" s="585" t="e">
        <f t="array" ref="BP514">bdRateExtend($G514:$G519,N514:N519,$AC514:$AC519,AJ514:AJ519,"None", FALSE,1)</f>
        <v>#VALUE!</v>
      </c>
      <c r="BQ514" s="548" t="e">
        <f t="array" ref="BQ514">bdRateExtend($G514:$G517,O514:O517,$AC514:$AC517,AK514:AK517,"None", FALSE,1)</f>
        <v>#VALUE!</v>
      </c>
      <c r="BR514" s="585" t="e">
        <f t="array" ref="BR514">bdRateExtend($G514:$G519,O514:O519,$AC514:$AC519,AK514:AK519,"None", FALSE,1)</f>
        <v>#VALUE!</v>
      </c>
      <c r="BS514" s="551" t="e">
        <f t="array" ref="BS514">bdRateExtend($G514:$G517,P514:P517,$AC514:$AC517,AL514:AL517)</f>
        <v>#VALUE!</v>
      </c>
      <c r="BT514" s="551" t="e">
        <f t="array" ref="BT514">bdRateExtend($G514:$G519,P514:P519,$AC514:$AC519,AL514:AL519)</f>
        <v>#VALUE!</v>
      </c>
      <c r="BU514" s="551" t="e">
        <f t="array" ref="BU514">bdRateExtend($G514:$G517,Q514:Q517,$AC514:$AC517,AM514:AM517)</f>
        <v>#VALUE!</v>
      </c>
      <c r="BV514" s="551" t="e">
        <f t="array" ref="BV514">bdRateExtend($G514:$G519,Q514:Q519,$AC514:$AC519,AM514:AM519)</f>
        <v>#VALUE!</v>
      </c>
      <c r="BW514" s="551" t="e">
        <f t="array" ref="BW514">bdRateExtend($G514:$G517,R514:R517,$AC514:$AC517,AN514:AN517)</f>
        <v>#VALUE!</v>
      </c>
      <c r="BX514" s="551" t="e">
        <f t="array" ref="BX514">bdRateExtend($G514:$G519,R514:R519,$AC514:$AC519,AN514:AN519)</f>
        <v>#VALUE!</v>
      </c>
      <c r="BY514" s="551" t="e">
        <f t="array" ref="BY514">bdRateExtend($G514:$G519,S514:S519,$AC514:$AC519,AO514:AO519)</f>
        <v>#VALUE!</v>
      </c>
      <c r="BZ514" s="555" t="e">
        <f t="array" ref="BZ514">bdRateExtend($G514:$G519,T514:T519,$AC514:$AC519,AP514:AP519)</f>
        <v>#VALUE!</v>
      </c>
      <c r="CA514" s="555" t="e">
        <f t="array" ref="CA514">bdRateExtend($G514:$G519,U514:U519,$AC514:$AC519,AQ514:AQ519)</f>
        <v>#VALUE!</v>
      </c>
      <c r="CB514" s="575" t="e">
        <f>(Summary!$C$108*BX514+Summary!$C$109*BY514+Summary!$C$110*BZ514)/Summary!$C$111</f>
        <v>#VALUE!</v>
      </c>
      <c r="CC514" s="561" t="e">
        <f t="array" ref="CC514">bdCAMBIExtend($G514:$G517,V514:V517,$AC514:$AC517,AR514:AR517)</f>
        <v>#VALUE!</v>
      </c>
      <c r="CD514" s="561" t="e">
        <f t="array" ref="CD514">bdCAMBIExtend($G514:$G519,V514:V519,$AC514:$AC519,AR514:AR519)</f>
        <v>#VALUE!</v>
      </c>
      <c r="CE514" s="547">
        <f t="array" ref="CE514">testVMAFRange($G514:$G517,N514:N517,$AC514:$AC517,AJ514:AJ517)</f>
        <v>0</v>
      </c>
      <c r="CF514" s="543">
        <f t="array" ref="CF514">testVMAFRange($G514:$G519,N514:N519,$AC514:$AC519,AJ514:AJ519)</f>
        <v>0</v>
      </c>
      <c r="CG514" s="547">
        <f t="array" ref="CG514">testVMAFRange($G514:$G517,O514:O517,$AC514:$AC517,AK514:AK517)</f>
        <v>0</v>
      </c>
      <c r="CH514" s="543">
        <f t="array" ref="CH514">testVMAFRange($G514:$G519,O514:O519,$AC514:$AC519,AK514:AK519)</f>
        <v>0</v>
      </c>
    </row>
    <row r="515" spans="1:86" ht="17" hidden="1" customHeight="1" x14ac:dyDescent="0.2">
      <c r="A515" s="552"/>
      <c r="B515" s="566"/>
      <c r="C515" s="485"/>
      <c r="D515" s="590"/>
      <c r="E515" s="558"/>
      <c r="F515" s="239">
        <v>110</v>
      </c>
      <c r="G515" s="294">
        <f>'Anchor-AI'!L513</f>
        <v>0</v>
      </c>
      <c r="H515" s="295">
        <f>'Anchor-AI'!M513</f>
        <v>0</v>
      </c>
      <c r="I515" s="295">
        <f>'Anchor-AI'!N513</f>
        <v>0</v>
      </c>
      <c r="J515" s="295">
        <f>'Anchor-AI'!O513</f>
        <v>0</v>
      </c>
      <c r="K515" s="295">
        <f>(Summary!$C$63*H515+Summary!$C$64*I515+Summary!$C$65*J515)/Summary!$C$66</f>
        <v>0</v>
      </c>
      <c r="L515" s="295">
        <f>'Anchor-AI'!P513</f>
        <v>0</v>
      </c>
      <c r="M515" s="295">
        <f>'Anchor-AI'!Q513</f>
        <v>0</v>
      </c>
      <c r="N515" s="295">
        <f>'Anchor-AI'!R513</f>
        <v>0</v>
      </c>
      <c r="O515" s="295">
        <f>'Anchor-AI'!S513</f>
        <v>0</v>
      </c>
      <c r="P515" s="295">
        <f>'Anchor-AI'!T513</f>
        <v>0</v>
      </c>
      <c r="Q515" s="295">
        <f>'Anchor-AI'!U513</f>
        <v>0</v>
      </c>
      <c r="R515" s="295">
        <f>'Anchor-AI'!V513</f>
        <v>0</v>
      </c>
      <c r="S515" s="295">
        <f>'Anchor-AI'!W513</f>
        <v>0</v>
      </c>
      <c r="T515" s="295">
        <f>'Anchor-AI'!X513</f>
        <v>0</v>
      </c>
      <c r="U515" s="295">
        <f>10*LOG10(1/((Summary!$C$80/10^(R515/10)+Summary!$C$81/10^(S515/10)+Summary!$C$82/10^(T515/10))/Summary!$C$83))</f>
        <v>0</v>
      </c>
      <c r="V515" s="295">
        <f>'Anchor-AI'!Y513</f>
        <v>0</v>
      </c>
      <c r="W515" s="295">
        <f>'Anchor-AI'!Z513</f>
        <v>0</v>
      </c>
      <c r="X515" s="295">
        <f>'Anchor-AI'!AA513</f>
        <v>0</v>
      </c>
      <c r="Y515" s="357">
        <f>'Anchor-AI'!AB513</f>
        <v>0</v>
      </c>
      <c r="Z515" s="357">
        <f>'Anchor-AI'!AC513</f>
        <v>0</v>
      </c>
      <c r="AA515" s="296">
        <f t="shared" si="42"/>
        <v>0</v>
      </c>
      <c r="AC515" s="170">
        <f>'Test-AI'!L513</f>
        <v>0</v>
      </c>
      <c r="AD515" s="167">
        <f>'Test-AI'!M513</f>
        <v>0</v>
      </c>
      <c r="AE515" s="167">
        <f>'Test-AI'!N513</f>
        <v>0</v>
      </c>
      <c r="AF515" s="167">
        <f>'Test-AI'!O513</f>
        <v>0</v>
      </c>
      <c r="AG515" s="167">
        <f>(Summary!$C$63*AD515+Summary!$C$64*AE515+Summary!$C$65*AF515)/Summary!$C$66</f>
        <v>0</v>
      </c>
      <c r="AH515" s="167">
        <f>'Test-AI'!P513</f>
        <v>0</v>
      </c>
      <c r="AI515" s="167">
        <f>'Test-AI'!Q513</f>
        <v>0</v>
      </c>
      <c r="AJ515" s="167">
        <f>'Test-AI'!R513</f>
        <v>0</v>
      </c>
      <c r="AK515" s="167">
        <f>'Test-AI'!S513</f>
        <v>0</v>
      </c>
      <c r="AL515" s="167">
        <f>'Test-AI'!T513</f>
        <v>0</v>
      </c>
      <c r="AM515" s="167">
        <f>'Test-AI'!U513</f>
        <v>0</v>
      </c>
      <c r="AN515" s="167">
        <f>'Test-AI'!V513</f>
        <v>0</v>
      </c>
      <c r="AO515" s="167">
        <f>'Test-AI'!W513</f>
        <v>0</v>
      </c>
      <c r="AP515" s="167">
        <f>'Test-AI'!X513</f>
        <v>0</v>
      </c>
      <c r="AQ515" s="167">
        <f>10*LOG10(1/((Summary!$C$80/10^(AN515/10)+Summary!$C$81/10^(AO515/10)+Summary!$C$82/10^(AP515/10))/Summary!$C$83))</f>
        <v>0</v>
      </c>
      <c r="AR515" s="167">
        <f>'Test-AI'!Y513</f>
        <v>0</v>
      </c>
      <c r="AS515" s="167">
        <f>'Test-AI'!Z513</f>
        <v>0</v>
      </c>
      <c r="AT515" s="295">
        <f>'Test-AI'!AA513</f>
        <v>0</v>
      </c>
      <c r="AU515" s="357">
        <f>'Test-AI'!AB513</f>
        <v>0</v>
      </c>
      <c r="AV515" s="357">
        <f>'Test-AI'!AC513</f>
        <v>0</v>
      </c>
      <c r="AW515" s="296">
        <f t="shared" si="43"/>
        <v>0</v>
      </c>
      <c r="AX515" s="297" t="e">
        <f t="shared" si="44"/>
        <v>#DIV/0!</v>
      </c>
      <c r="AY515" s="298" t="e">
        <f t="shared" si="45"/>
        <v>#DIV/0!</v>
      </c>
      <c r="AZ515" s="297" t="e">
        <f t="shared" si="46"/>
        <v>#DIV/0!</v>
      </c>
      <c r="BA515" s="345" t="e">
        <f t="shared" si="47"/>
        <v>#DIV/0!</v>
      </c>
      <c r="BB515" s="75"/>
      <c r="BC515" s="75"/>
      <c r="BD515" s="565"/>
      <c r="BE515" s="550"/>
      <c r="BF515" s="552"/>
      <c r="BG515" s="552"/>
      <c r="BH515" s="552"/>
      <c r="BI515" s="552"/>
      <c r="BJ515" s="552"/>
      <c r="BK515" s="553"/>
      <c r="BL515" s="552"/>
      <c r="BM515" s="553"/>
      <c r="BN515" s="552"/>
      <c r="BO515" s="546"/>
      <c r="BP515" s="541"/>
      <c r="BQ515" s="546"/>
      <c r="BR515" s="541"/>
      <c r="BS515" s="553"/>
      <c r="BT515" s="552"/>
      <c r="BU515" s="553"/>
      <c r="BV515" s="552"/>
      <c r="BW515" s="553"/>
      <c r="BX515" s="552"/>
      <c r="BY515" s="552"/>
      <c r="BZ515" s="541"/>
      <c r="CA515" s="541"/>
      <c r="CB515" s="552"/>
      <c r="CC515" s="553"/>
      <c r="CD515" s="552"/>
      <c r="CE515" s="546"/>
      <c r="CF515" s="541"/>
      <c r="CG515" s="546"/>
      <c r="CH515" s="541"/>
    </row>
    <row r="516" spans="1:86" ht="17" hidden="1" customHeight="1" x14ac:dyDescent="0.2">
      <c r="A516" s="552"/>
      <c r="B516" s="566"/>
      <c r="C516" s="485"/>
      <c r="D516" s="590"/>
      <c r="E516" s="558"/>
      <c r="F516" s="239">
        <v>135</v>
      </c>
      <c r="G516" s="294">
        <f>'Anchor-AI'!L514</f>
        <v>0</v>
      </c>
      <c r="H516" s="295">
        <f>'Anchor-AI'!M514</f>
        <v>0</v>
      </c>
      <c r="I516" s="295">
        <f>'Anchor-AI'!N514</f>
        <v>0</v>
      </c>
      <c r="J516" s="295">
        <f>'Anchor-AI'!O514</f>
        <v>0</v>
      </c>
      <c r="K516" s="295">
        <f>(Summary!$C$63*H516+Summary!$C$64*I516+Summary!$C$65*J516)/Summary!$C$66</f>
        <v>0</v>
      </c>
      <c r="L516" s="295">
        <f>'Anchor-AI'!P514</f>
        <v>0</v>
      </c>
      <c r="M516" s="295">
        <f>'Anchor-AI'!Q514</f>
        <v>0</v>
      </c>
      <c r="N516" s="295">
        <f>'Anchor-AI'!R514</f>
        <v>0</v>
      </c>
      <c r="O516" s="295">
        <f>'Anchor-AI'!S514</f>
        <v>0</v>
      </c>
      <c r="P516" s="295">
        <f>'Anchor-AI'!T514</f>
        <v>0</v>
      </c>
      <c r="Q516" s="295">
        <f>'Anchor-AI'!U514</f>
        <v>0</v>
      </c>
      <c r="R516" s="295">
        <f>'Anchor-AI'!V514</f>
        <v>0</v>
      </c>
      <c r="S516" s="295">
        <f>'Anchor-AI'!W514</f>
        <v>0</v>
      </c>
      <c r="T516" s="295">
        <f>'Anchor-AI'!X514</f>
        <v>0</v>
      </c>
      <c r="U516" s="295">
        <f>10*LOG10(1/((Summary!$C$80/10^(R516/10)+Summary!$C$81/10^(S516/10)+Summary!$C$82/10^(T516/10))/Summary!$C$83))</f>
        <v>0</v>
      </c>
      <c r="V516" s="295">
        <f>'Anchor-AI'!Y514</f>
        <v>0</v>
      </c>
      <c r="W516" s="295">
        <f>'Anchor-AI'!Z514</f>
        <v>0</v>
      </c>
      <c r="X516" s="295">
        <f>'Anchor-AI'!AA514</f>
        <v>0</v>
      </c>
      <c r="Y516" s="357">
        <f>'Anchor-AI'!AB514</f>
        <v>0</v>
      </c>
      <c r="Z516" s="357">
        <f>'Anchor-AI'!AC514</f>
        <v>0</v>
      </c>
      <c r="AA516" s="296">
        <f t="shared" ref="AA516:AA549" si="48">W516/3600</f>
        <v>0</v>
      </c>
      <c r="AC516" s="170">
        <f>'Test-AI'!L514</f>
        <v>0</v>
      </c>
      <c r="AD516" s="167">
        <f>'Test-AI'!M514</f>
        <v>0</v>
      </c>
      <c r="AE516" s="167">
        <f>'Test-AI'!N514</f>
        <v>0</v>
      </c>
      <c r="AF516" s="167">
        <f>'Test-AI'!O514</f>
        <v>0</v>
      </c>
      <c r="AG516" s="167">
        <f>(Summary!$C$63*AD516+Summary!$C$64*AE516+Summary!$C$65*AF516)/Summary!$C$66</f>
        <v>0</v>
      </c>
      <c r="AH516" s="167">
        <f>'Test-AI'!P514</f>
        <v>0</v>
      </c>
      <c r="AI516" s="167">
        <f>'Test-AI'!Q514</f>
        <v>0</v>
      </c>
      <c r="AJ516" s="167">
        <f>'Test-AI'!R514</f>
        <v>0</v>
      </c>
      <c r="AK516" s="167">
        <f>'Test-AI'!S514</f>
        <v>0</v>
      </c>
      <c r="AL516" s="167">
        <f>'Test-AI'!T514</f>
        <v>0</v>
      </c>
      <c r="AM516" s="167">
        <f>'Test-AI'!U514</f>
        <v>0</v>
      </c>
      <c r="AN516" s="167">
        <f>'Test-AI'!V514</f>
        <v>0</v>
      </c>
      <c r="AO516" s="167">
        <f>'Test-AI'!W514</f>
        <v>0</v>
      </c>
      <c r="AP516" s="167">
        <f>'Test-AI'!X514</f>
        <v>0</v>
      </c>
      <c r="AQ516" s="167">
        <f>10*LOG10(1/((Summary!$C$80/10^(AN516/10)+Summary!$C$81/10^(AO516/10)+Summary!$C$82/10^(AP516/10))/Summary!$C$83))</f>
        <v>0</v>
      </c>
      <c r="AR516" s="167">
        <f>'Test-AI'!Y514</f>
        <v>0</v>
      </c>
      <c r="AS516" s="167">
        <f>'Test-AI'!Z514</f>
        <v>0</v>
      </c>
      <c r="AT516" s="295">
        <f>'Test-AI'!AA514</f>
        <v>0</v>
      </c>
      <c r="AU516" s="357">
        <f>'Test-AI'!AB514</f>
        <v>0</v>
      </c>
      <c r="AV516" s="357">
        <f>'Test-AI'!AC514</f>
        <v>0</v>
      </c>
      <c r="AW516" s="296">
        <f t="shared" ref="AW516:AW549" si="49">AS516/3600</f>
        <v>0</v>
      </c>
      <c r="AX516" s="297" t="e">
        <f t="shared" ref="AX516:AX549" si="50">AS516/W516</f>
        <v>#DIV/0!</v>
      </c>
      <c r="AY516" s="298" t="e">
        <f t="shared" ref="AY516:AY549" si="51">AT516/X516</f>
        <v>#DIV/0!</v>
      </c>
      <c r="AZ516" s="297" t="e">
        <f t="shared" ref="AZ516:AZ549" si="52">AU516/Y516</f>
        <v>#DIV/0!</v>
      </c>
      <c r="BA516" s="345" t="e">
        <f t="shared" ref="BA516:BA549" si="53">AV516/Z516</f>
        <v>#DIV/0!</v>
      </c>
      <c r="BB516" s="75"/>
      <c r="BC516" s="75"/>
      <c r="BD516" s="573" t="s">
        <v>147</v>
      </c>
      <c r="BE516" s="549" t="e">
        <f t="array" ref="BE516">bdRateExtend($G515:$G518,H515:H518,$AC515:$AC518,AD515:AD518)</f>
        <v>#VALUE!</v>
      </c>
      <c r="BF516" s="552"/>
      <c r="BG516" s="552"/>
      <c r="BH516" s="552"/>
      <c r="BI516" s="552"/>
      <c r="BJ516" s="552"/>
      <c r="BK516" s="551" t="e">
        <f t="array" ref="BK516">bdRateExtend($G515:$G518,L515:L518,$AC515:$AC518,AH515:AH518)</f>
        <v>#VALUE!</v>
      </c>
      <c r="BL516" s="552"/>
      <c r="BM516" s="551" t="e">
        <f t="array" ref="BM516">bdRateExtend($G515:$G518,M515:M518,$AC515:$AC518,AI515:AI518)</f>
        <v>#VALUE!</v>
      </c>
      <c r="BN516" s="552"/>
      <c r="BO516" s="545" t="e">
        <f t="array" ref="BO516">bdRateExtend($G515:$G518,N515:N518,$AC515:$AC518,AJ515:AJ518,"None", FALSE,1)</f>
        <v>#VALUE!</v>
      </c>
      <c r="BP516" s="541"/>
      <c r="BQ516" s="545" t="e">
        <f t="array" ref="BQ516">bdRateExtend($G515:$G518,O515:O518,$AC515:$AC518,AK515:AK518,"None", FALSE,1)</f>
        <v>#VALUE!</v>
      </c>
      <c r="BR516" s="541"/>
      <c r="BS516" s="551" t="e">
        <f t="array" ref="BS516">bdRateExtend($G515:$G518,P515:P518,$AC515:$AC518,AL515:AL518)</f>
        <v>#VALUE!</v>
      </c>
      <c r="BT516" s="552"/>
      <c r="BU516" s="551" t="e">
        <f t="array" ref="BU516">bdRateExtend($G515:$G518,Q515:Q518,$AC515:$AC518,AM515:AM518)</f>
        <v>#VALUE!</v>
      </c>
      <c r="BV516" s="552"/>
      <c r="BW516" s="551" t="e">
        <f t="array" ref="BW516">bdRateExtend($G515:$G518,R515:R518,$AC515:$AC518,AN515:AN518)</f>
        <v>#VALUE!</v>
      </c>
      <c r="BX516" s="552"/>
      <c r="BY516" s="552"/>
      <c r="BZ516" s="541"/>
      <c r="CA516" s="541"/>
      <c r="CB516" s="552"/>
      <c r="CC516" s="561" t="e">
        <f t="array" ref="CC516">bdCAMBIExtend($G515:$G518,V515:V518,$AC515:$AC518,AR515:AR518)</f>
        <v>#VALUE!</v>
      </c>
      <c r="CD516" s="552"/>
      <c r="CE516" s="554">
        <f t="array" ref="CE516">testVMAFRange($G515:$G518,N515:N518,$AC515:$AC518,AJ515:AJ518)</f>
        <v>0</v>
      </c>
      <c r="CF516" s="541"/>
      <c r="CG516" s="554">
        <f t="array" ref="CG516">testVMAFRange($G515:$G518,O515:O518,$AC515:$AC518,AK515:AK518)</f>
        <v>0</v>
      </c>
      <c r="CH516" s="541"/>
    </row>
    <row r="517" spans="1:86" ht="17" hidden="1" customHeight="1" x14ac:dyDescent="0.2">
      <c r="A517" s="552"/>
      <c r="B517" s="566"/>
      <c r="C517" s="485"/>
      <c r="D517" s="590"/>
      <c r="E517" s="558"/>
      <c r="F517" s="239">
        <v>160</v>
      </c>
      <c r="G517" s="294">
        <f>'Anchor-AI'!L515</f>
        <v>0</v>
      </c>
      <c r="H517" s="295">
        <f>'Anchor-AI'!M515</f>
        <v>0</v>
      </c>
      <c r="I517" s="295">
        <f>'Anchor-AI'!N515</f>
        <v>0</v>
      </c>
      <c r="J517" s="295">
        <f>'Anchor-AI'!O515</f>
        <v>0</v>
      </c>
      <c r="K517" s="295">
        <f>(Summary!$C$63*H517+Summary!$C$64*I517+Summary!$C$65*J517)/Summary!$C$66</f>
        <v>0</v>
      </c>
      <c r="L517" s="295">
        <f>'Anchor-AI'!P515</f>
        <v>0</v>
      </c>
      <c r="M517" s="295">
        <f>'Anchor-AI'!Q515</f>
        <v>0</v>
      </c>
      <c r="N517" s="295">
        <f>'Anchor-AI'!R515</f>
        <v>0</v>
      </c>
      <c r="O517" s="295">
        <f>'Anchor-AI'!S515</f>
        <v>0</v>
      </c>
      <c r="P517" s="295">
        <f>'Anchor-AI'!T515</f>
        <v>0</v>
      </c>
      <c r="Q517" s="295">
        <f>'Anchor-AI'!U515</f>
        <v>0</v>
      </c>
      <c r="R517" s="295">
        <f>'Anchor-AI'!V515</f>
        <v>0</v>
      </c>
      <c r="S517" s="295">
        <f>'Anchor-AI'!W515</f>
        <v>0</v>
      </c>
      <c r="T517" s="295">
        <f>'Anchor-AI'!X515</f>
        <v>0</v>
      </c>
      <c r="U517" s="295">
        <f>10*LOG10(1/((Summary!$C$80/10^(R517/10)+Summary!$C$81/10^(S517/10)+Summary!$C$82/10^(T517/10))/Summary!$C$83))</f>
        <v>0</v>
      </c>
      <c r="V517" s="295">
        <f>'Anchor-AI'!Y515</f>
        <v>0</v>
      </c>
      <c r="W517" s="295">
        <f>'Anchor-AI'!Z515</f>
        <v>0</v>
      </c>
      <c r="X517" s="295">
        <f>'Anchor-AI'!AA515</f>
        <v>0</v>
      </c>
      <c r="Y517" s="357">
        <f>'Anchor-AI'!AB515</f>
        <v>0</v>
      </c>
      <c r="Z517" s="357">
        <f>'Anchor-AI'!AC515</f>
        <v>0</v>
      </c>
      <c r="AA517" s="296">
        <f t="shared" si="48"/>
        <v>0</v>
      </c>
      <c r="AC517" s="170">
        <f>'Test-AI'!L515</f>
        <v>0</v>
      </c>
      <c r="AD517" s="167">
        <f>'Test-AI'!M515</f>
        <v>0</v>
      </c>
      <c r="AE517" s="167">
        <f>'Test-AI'!N515</f>
        <v>0</v>
      </c>
      <c r="AF517" s="167">
        <f>'Test-AI'!O515</f>
        <v>0</v>
      </c>
      <c r="AG517" s="167">
        <f>(Summary!$C$63*AD517+Summary!$C$64*AE517+Summary!$C$65*AF517)/Summary!$C$66</f>
        <v>0</v>
      </c>
      <c r="AH517" s="167">
        <f>'Test-AI'!P515</f>
        <v>0</v>
      </c>
      <c r="AI517" s="167">
        <f>'Test-AI'!Q515</f>
        <v>0</v>
      </c>
      <c r="AJ517" s="167">
        <f>'Test-AI'!R515</f>
        <v>0</v>
      </c>
      <c r="AK517" s="167">
        <f>'Test-AI'!S515</f>
        <v>0</v>
      </c>
      <c r="AL517" s="167">
        <f>'Test-AI'!T515</f>
        <v>0</v>
      </c>
      <c r="AM517" s="167">
        <f>'Test-AI'!U515</f>
        <v>0</v>
      </c>
      <c r="AN517" s="167">
        <f>'Test-AI'!V515</f>
        <v>0</v>
      </c>
      <c r="AO517" s="167">
        <f>'Test-AI'!W515</f>
        <v>0</v>
      </c>
      <c r="AP517" s="167">
        <f>'Test-AI'!X515</f>
        <v>0</v>
      </c>
      <c r="AQ517" s="167">
        <f>10*LOG10(1/((Summary!$C$80/10^(AN517/10)+Summary!$C$81/10^(AO517/10)+Summary!$C$82/10^(AP517/10))/Summary!$C$83))</f>
        <v>0</v>
      </c>
      <c r="AR517" s="167">
        <f>'Test-AI'!Y515</f>
        <v>0</v>
      </c>
      <c r="AS517" s="167">
        <f>'Test-AI'!Z515</f>
        <v>0</v>
      </c>
      <c r="AT517" s="295">
        <f>'Test-AI'!AA515</f>
        <v>0</v>
      </c>
      <c r="AU517" s="357">
        <f>'Test-AI'!AB515</f>
        <v>0</v>
      </c>
      <c r="AV517" s="357">
        <f>'Test-AI'!AC515</f>
        <v>0</v>
      </c>
      <c r="AW517" s="296">
        <f t="shared" si="49"/>
        <v>0</v>
      </c>
      <c r="AX517" s="297" t="e">
        <f t="shared" si="50"/>
        <v>#DIV/0!</v>
      </c>
      <c r="AY517" s="298" t="e">
        <f t="shared" si="51"/>
        <v>#DIV/0!</v>
      </c>
      <c r="AZ517" s="297" t="e">
        <f t="shared" si="52"/>
        <v>#DIV/0!</v>
      </c>
      <c r="BA517" s="345" t="e">
        <f t="shared" si="53"/>
        <v>#DIV/0!</v>
      </c>
      <c r="BB517" s="75"/>
      <c r="BC517" s="75"/>
      <c r="BD517" s="565"/>
      <c r="BE517" s="550"/>
      <c r="BF517" s="552"/>
      <c r="BG517" s="552"/>
      <c r="BH517" s="552"/>
      <c r="BI517" s="552"/>
      <c r="BJ517" s="552"/>
      <c r="BK517" s="553"/>
      <c r="BL517" s="552"/>
      <c r="BM517" s="553"/>
      <c r="BN517" s="552"/>
      <c r="BO517" s="546"/>
      <c r="BP517" s="541"/>
      <c r="BQ517" s="546"/>
      <c r="BR517" s="541"/>
      <c r="BS517" s="553"/>
      <c r="BT517" s="552"/>
      <c r="BU517" s="553"/>
      <c r="BV517" s="552"/>
      <c r="BW517" s="553"/>
      <c r="BX517" s="552"/>
      <c r="BY517" s="552"/>
      <c r="BZ517" s="541"/>
      <c r="CA517" s="541"/>
      <c r="CB517" s="552"/>
      <c r="CC517" s="553"/>
      <c r="CD517" s="552"/>
      <c r="CE517" s="546"/>
      <c r="CF517" s="541"/>
      <c r="CG517" s="546"/>
      <c r="CH517" s="541"/>
    </row>
    <row r="518" spans="1:86" ht="17" hidden="1" customHeight="1" thickBot="1" x14ac:dyDescent="0.25">
      <c r="A518" s="552"/>
      <c r="B518" s="566"/>
      <c r="C518" s="485"/>
      <c r="D518" s="590"/>
      <c r="E518" s="558"/>
      <c r="F518" s="239">
        <v>185</v>
      </c>
      <c r="G518" s="294">
        <f>'Anchor-AI'!L516</f>
        <v>0</v>
      </c>
      <c r="H518" s="295">
        <f>'Anchor-AI'!M516</f>
        <v>0</v>
      </c>
      <c r="I518" s="295">
        <f>'Anchor-AI'!N516</f>
        <v>0</v>
      </c>
      <c r="J518" s="295">
        <f>'Anchor-AI'!O516</f>
        <v>0</v>
      </c>
      <c r="K518" s="295">
        <f>(Summary!$C$63*H518+Summary!$C$64*I518+Summary!$C$65*J518)/Summary!$C$66</f>
        <v>0</v>
      </c>
      <c r="L518" s="295">
        <f>'Anchor-AI'!P516</f>
        <v>0</v>
      </c>
      <c r="M518" s="295">
        <f>'Anchor-AI'!Q516</f>
        <v>0</v>
      </c>
      <c r="N518" s="295">
        <f>'Anchor-AI'!R516</f>
        <v>0</v>
      </c>
      <c r="O518" s="295">
        <f>'Anchor-AI'!S516</f>
        <v>0</v>
      </c>
      <c r="P518" s="295">
        <f>'Anchor-AI'!T516</f>
        <v>0</v>
      </c>
      <c r="Q518" s="295">
        <f>'Anchor-AI'!U516</f>
        <v>0</v>
      </c>
      <c r="R518" s="295">
        <f>'Anchor-AI'!V516</f>
        <v>0</v>
      </c>
      <c r="S518" s="295">
        <f>'Anchor-AI'!W516</f>
        <v>0</v>
      </c>
      <c r="T518" s="295">
        <f>'Anchor-AI'!X516</f>
        <v>0</v>
      </c>
      <c r="U518" s="295">
        <f>10*LOG10(1/((Summary!$C$80/10^(R518/10)+Summary!$C$81/10^(S518/10)+Summary!$C$82/10^(T518/10))/Summary!$C$83))</f>
        <v>0</v>
      </c>
      <c r="V518" s="295">
        <f>'Anchor-AI'!Y516</f>
        <v>0</v>
      </c>
      <c r="W518" s="295">
        <f>'Anchor-AI'!Z516</f>
        <v>0</v>
      </c>
      <c r="X518" s="295">
        <f>'Anchor-AI'!AA516</f>
        <v>0</v>
      </c>
      <c r="Y518" s="357">
        <f>'Anchor-AI'!AB516</f>
        <v>0</v>
      </c>
      <c r="Z518" s="357">
        <f>'Anchor-AI'!AC516</f>
        <v>0</v>
      </c>
      <c r="AA518" s="296">
        <f t="shared" si="48"/>
        <v>0</v>
      </c>
      <c r="AC518" s="170">
        <f>'Test-AI'!L516</f>
        <v>0</v>
      </c>
      <c r="AD518" s="167">
        <f>'Test-AI'!M516</f>
        <v>0</v>
      </c>
      <c r="AE518" s="167">
        <f>'Test-AI'!N516</f>
        <v>0</v>
      </c>
      <c r="AF518" s="167">
        <f>'Test-AI'!O516</f>
        <v>0</v>
      </c>
      <c r="AG518" s="167">
        <f>(Summary!$C$63*AD518+Summary!$C$64*AE518+Summary!$C$65*AF518)/Summary!$C$66</f>
        <v>0</v>
      </c>
      <c r="AH518" s="167">
        <f>'Test-AI'!P516</f>
        <v>0</v>
      </c>
      <c r="AI518" s="167">
        <f>'Test-AI'!Q516</f>
        <v>0</v>
      </c>
      <c r="AJ518" s="167">
        <f>'Test-AI'!R516</f>
        <v>0</v>
      </c>
      <c r="AK518" s="167">
        <f>'Test-AI'!S516</f>
        <v>0</v>
      </c>
      <c r="AL518" s="167">
        <f>'Test-AI'!T516</f>
        <v>0</v>
      </c>
      <c r="AM518" s="167">
        <f>'Test-AI'!U516</f>
        <v>0</v>
      </c>
      <c r="AN518" s="167">
        <f>'Test-AI'!V516</f>
        <v>0</v>
      </c>
      <c r="AO518" s="167">
        <f>'Test-AI'!W516</f>
        <v>0</v>
      </c>
      <c r="AP518" s="167">
        <f>'Test-AI'!X516</f>
        <v>0</v>
      </c>
      <c r="AQ518" s="167">
        <f>10*LOG10(1/((Summary!$C$80/10^(AN518/10)+Summary!$C$81/10^(AO518/10)+Summary!$C$82/10^(AP518/10))/Summary!$C$83))</f>
        <v>0</v>
      </c>
      <c r="AR518" s="167">
        <f>'Test-AI'!Y516</f>
        <v>0</v>
      </c>
      <c r="AS518" s="167">
        <f>'Test-AI'!Z516</f>
        <v>0</v>
      </c>
      <c r="AT518" s="295">
        <f>'Test-AI'!AA516</f>
        <v>0</v>
      </c>
      <c r="AU518" s="357">
        <f>'Test-AI'!AB516</f>
        <v>0</v>
      </c>
      <c r="AV518" s="357">
        <f>'Test-AI'!AC516</f>
        <v>0</v>
      </c>
      <c r="AW518" s="296">
        <f t="shared" si="49"/>
        <v>0</v>
      </c>
      <c r="AX518" s="297" t="e">
        <f t="shared" si="50"/>
        <v>#DIV/0!</v>
      </c>
      <c r="AY518" s="298" t="e">
        <f t="shared" si="51"/>
        <v>#DIV/0!</v>
      </c>
      <c r="AZ518" s="297" t="e">
        <f t="shared" si="52"/>
        <v>#DIV/0!</v>
      </c>
      <c r="BA518" s="345" t="e">
        <f t="shared" si="53"/>
        <v>#DIV/0!</v>
      </c>
      <c r="BB518" s="75"/>
      <c r="BC518" s="75"/>
      <c r="BD518" s="574" t="s">
        <v>46</v>
      </c>
      <c r="BE518" s="549" t="e">
        <f t="array" ref="BE518">bdRateExtend($G516:$G519,H516:H519,$AC516:$AC519,AD516:AD519)</f>
        <v>#VALUE!</v>
      </c>
      <c r="BF518" s="552"/>
      <c r="BG518" s="552"/>
      <c r="BH518" s="552"/>
      <c r="BI518" s="552"/>
      <c r="BJ518" s="552"/>
      <c r="BK518" s="551" t="e">
        <f t="array" ref="BK518">bdRateExtend($G516:$G519,L516:L519,$AC516:$AC519,AH516:AH519)</f>
        <v>#VALUE!</v>
      </c>
      <c r="BL518" s="552"/>
      <c r="BM518" s="551" t="e">
        <f t="array" ref="BM518">bdRateExtend($G516:$G519,M516:M519,$AC516:$AC519,AI516:AI519)</f>
        <v>#VALUE!</v>
      </c>
      <c r="BN518" s="552"/>
      <c r="BO518" s="545" t="e">
        <f t="array" ref="BO518">bdRateExtend($G516:$G519,N516:N519,$AC516:$AC519,AJ516:AJ519,"None", FALSE,1)</f>
        <v>#VALUE!</v>
      </c>
      <c r="BP518" s="541"/>
      <c r="BQ518" s="545" t="e">
        <f t="array" ref="BQ518">bdRateExtend($G516:$G519,O516:O519,$AC516:$AC519,AK516:AK519,"None", FALSE,1)</f>
        <v>#VALUE!</v>
      </c>
      <c r="BR518" s="541"/>
      <c r="BS518" s="551" t="e">
        <f t="array" ref="BS518">bdRateExtend($G516:$G519,P516:P519,$AC516:$AC519,AL516:AL519)</f>
        <v>#VALUE!</v>
      </c>
      <c r="BT518" s="552"/>
      <c r="BU518" s="551" t="e">
        <f t="array" ref="BU518">bdRateExtend($G516:$G519,Q516:Q519,$AC516:$AC519,AM516:AM519)</f>
        <v>#VALUE!</v>
      </c>
      <c r="BV518" s="552"/>
      <c r="BW518" s="551" t="e">
        <f t="array" ref="BW518">bdRateExtend($G516:$G519,R516:R519,$AC516:$AC519,AN516:AN519)</f>
        <v>#VALUE!</v>
      </c>
      <c r="BX518" s="552"/>
      <c r="BY518" s="552"/>
      <c r="BZ518" s="541"/>
      <c r="CA518" s="541"/>
      <c r="CB518" s="552"/>
      <c r="CC518" s="561" t="e">
        <f t="array" ref="CC518">bdCAMBIExtend($G516:$G519,V516:V519,$AC516:$AC519,AR516:AR519)</f>
        <v>#VALUE!</v>
      </c>
      <c r="CD518" s="552"/>
      <c r="CE518" s="554">
        <f t="array" ref="CE518">testVMAFRange($G516:$G519,N516:N519,$AC516:$AC519,AJ516:AJ519)</f>
        <v>0</v>
      </c>
      <c r="CF518" s="541"/>
      <c r="CG518" s="554">
        <f t="array" ref="CG518">testVMAFRange($G516:$G519,O516:O519,$AC516:$AC519,AK516:AK519)</f>
        <v>0</v>
      </c>
      <c r="CH518" s="541"/>
    </row>
    <row r="519" spans="1:86" ht="17" hidden="1" customHeight="1" thickBot="1" x14ac:dyDescent="0.25">
      <c r="A519" s="552"/>
      <c r="B519" s="571"/>
      <c r="C519" s="486"/>
      <c r="D519" s="602"/>
      <c r="E519" s="577"/>
      <c r="F519" s="240">
        <v>210</v>
      </c>
      <c r="G519" s="299">
        <f>'Anchor-AI'!L517</f>
        <v>0</v>
      </c>
      <c r="H519" s="300">
        <f>'Anchor-AI'!M517</f>
        <v>0</v>
      </c>
      <c r="I519" s="300">
        <f>'Anchor-AI'!N517</f>
        <v>0</v>
      </c>
      <c r="J519" s="300">
        <f>'Anchor-AI'!O517</f>
        <v>0</v>
      </c>
      <c r="K519" s="295">
        <f>(Summary!$C$63*H519+Summary!$C$64*I519+Summary!$C$65*J519)/Summary!$C$66</f>
        <v>0</v>
      </c>
      <c r="L519" s="300">
        <f>'Anchor-AI'!P517</f>
        <v>0</v>
      </c>
      <c r="M519" s="300">
        <f>'Anchor-AI'!Q517</f>
        <v>0</v>
      </c>
      <c r="N519" s="300">
        <f>'Anchor-AI'!R517</f>
        <v>0</v>
      </c>
      <c r="O519" s="300">
        <f>'Anchor-AI'!S517</f>
        <v>0</v>
      </c>
      <c r="P519" s="300">
        <f>'Anchor-AI'!T517</f>
        <v>0</v>
      </c>
      <c r="Q519" s="300">
        <f>'Anchor-AI'!U517</f>
        <v>0</v>
      </c>
      <c r="R519" s="300">
        <f>'Anchor-AI'!V517</f>
        <v>0</v>
      </c>
      <c r="S519" s="300">
        <f>'Anchor-AI'!W517</f>
        <v>0</v>
      </c>
      <c r="T519" s="300">
        <f>'Anchor-AI'!X517</f>
        <v>0</v>
      </c>
      <c r="U519" s="300">
        <f>10*LOG10(1/((Summary!$C$80/10^(R519/10)+Summary!$C$81/10^(S519/10)+Summary!$C$82/10^(T519/10))/Summary!$C$83))</f>
        <v>0</v>
      </c>
      <c r="V519" s="300">
        <f>'Anchor-AI'!Y517</f>
        <v>0</v>
      </c>
      <c r="W519" s="300">
        <f>'Anchor-AI'!Z517</f>
        <v>0</v>
      </c>
      <c r="X519" s="300">
        <f>'Anchor-AI'!AA517</f>
        <v>0</v>
      </c>
      <c r="Y519" s="357">
        <f>'Anchor-AI'!AB517</f>
        <v>0</v>
      </c>
      <c r="Z519" s="357">
        <f>'Anchor-AI'!AC517</f>
        <v>0</v>
      </c>
      <c r="AA519" s="301">
        <f t="shared" si="48"/>
        <v>0</v>
      </c>
      <c r="AB519" s="76"/>
      <c r="AC519" s="171">
        <f>'Test-AI'!L517</f>
        <v>0</v>
      </c>
      <c r="AD519" s="168">
        <f>'Test-AI'!M517</f>
        <v>0</v>
      </c>
      <c r="AE519" s="168">
        <f>'Test-AI'!N517</f>
        <v>0</v>
      </c>
      <c r="AF519" s="168">
        <f>'Test-AI'!O517</f>
        <v>0</v>
      </c>
      <c r="AG519" s="168">
        <f>(Summary!$C$63*AD519+Summary!$C$64*AE519+Summary!$C$65*AF519)/Summary!$C$66</f>
        <v>0</v>
      </c>
      <c r="AH519" s="168">
        <f>'Test-AI'!P517</f>
        <v>0</v>
      </c>
      <c r="AI519" s="168">
        <f>'Test-AI'!Q517</f>
        <v>0</v>
      </c>
      <c r="AJ519" s="168">
        <f>'Test-AI'!R517</f>
        <v>0</v>
      </c>
      <c r="AK519" s="168">
        <f>'Test-AI'!S517</f>
        <v>0</v>
      </c>
      <c r="AL519" s="168">
        <f>'Test-AI'!T517</f>
        <v>0</v>
      </c>
      <c r="AM519" s="168">
        <f>'Test-AI'!U517</f>
        <v>0</v>
      </c>
      <c r="AN519" s="168">
        <f>'Test-AI'!V517</f>
        <v>0</v>
      </c>
      <c r="AO519" s="168">
        <f>'Test-AI'!W517</f>
        <v>0</v>
      </c>
      <c r="AP519" s="168">
        <f>'Test-AI'!X517</f>
        <v>0</v>
      </c>
      <c r="AQ519" s="168">
        <f>10*LOG10(1/((Summary!$C$80/10^(AN519/10)+Summary!$C$81/10^(AO519/10)+Summary!$C$82/10^(AP519/10))/Summary!$C$83))</f>
        <v>0</v>
      </c>
      <c r="AR519" s="168">
        <f>'Test-AI'!Y517</f>
        <v>0</v>
      </c>
      <c r="AS519" s="168">
        <f>'Test-AI'!Z517</f>
        <v>0</v>
      </c>
      <c r="AT519" s="300">
        <f>'Test-AI'!AA517</f>
        <v>0</v>
      </c>
      <c r="AU519" s="357">
        <f>'Test-AI'!AB517</f>
        <v>0</v>
      </c>
      <c r="AV519" s="357">
        <f>'Test-AI'!AC517</f>
        <v>0</v>
      </c>
      <c r="AW519" s="301">
        <f t="shared" si="49"/>
        <v>0</v>
      </c>
      <c r="AX519" s="302" t="e">
        <f t="shared" si="50"/>
        <v>#DIV/0!</v>
      </c>
      <c r="AY519" s="303" t="e">
        <f t="shared" si="51"/>
        <v>#DIV/0!</v>
      </c>
      <c r="AZ519" s="297" t="e">
        <f t="shared" si="52"/>
        <v>#DIV/0!</v>
      </c>
      <c r="BA519" s="345" t="e">
        <f t="shared" si="53"/>
        <v>#DIV/0!</v>
      </c>
      <c r="BB519" s="75"/>
      <c r="BC519" s="75"/>
      <c r="BD519" s="570"/>
      <c r="BE519" s="550"/>
      <c r="BF519" s="553"/>
      <c r="BG519" s="553"/>
      <c r="BH519" s="553"/>
      <c r="BI519" s="553"/>
      <c r="BJ519" s="553"/>
      <c r="BK519" s="553"/>
      <c r="BL519" s="553"/>
      <c r="BM519" s="553"/>
      <c r="BN519" s="553"/>
      <c r="BO519" s="546"/>
      <c r="BP519" s="544"/>
      <c r="BQ519" s="546"/>
      <c r="BR519" s="544"/>
      <c r="BS519" s="553"/>
      <c r="BT519" s="553"/>
      <c r="BU519" s="553"/>
      <c r="BV519" s="553"/>
      <c r="BW519" s="553"/>
      <c r="BX519" s="553"/>
      <c r="BY519" s="553"/>
      <c r="BZ519" s="544"/>
      <c r="CA519" s="544"/>
      <c r="CB519" s="553"/>
      <c r="CC519" s="553"/>
      <c r="CD519" s="553"/>
      <c r="CE519" s="546"/>
      <c r="CF519" s="544"/>
      <c r="CG519" s="546"/>
      <c r="CH519" s="544"/>
    </row>
    <row r="520" spans="1:86" ht="17" hidden="1" customHeight="1" thickBot="1" x14ac:dyDescent="0.25">
      <c r="A520" s="552"/>
      <c r="B520" s="620" t="s">
        <v>148</v>
      </c>
      <c r="C520" s="586" t="s">
        <v>119</v>
      </c>
      <c r="D520" s="601">
        <v>30</v>
      </c>
      <c r="E520" s="576">
        <v>8</v>
      </c>
      <c r="F520" s="238">
        <v>85</v>
      </c>
      <c r="G520" s="289">
        <f>'Anchor-AI'!L518</f>
        <v>0</v>
      </c>
      <c r="H520" s="290">
        <f>'Anchor-AI'!M518</f>
        <v>0</v>
      </c>
      <c r="I520" s="290">
        <f>'Anchor-AI'!N518</f>
        <v>0</v>
      </c>
      <c r="J520" s="290">
        <f>'Anchor-AI'!O518</f>
        <v>0</v>
      </c>
      <c r="K520" s="290">
        <f>(Summary!$C$63*H520+Summary!$C$64*I520+Summary!$C$65*J520)/Summary!$C$66</f>
        <v>0</v>
      </c>
      <c r="L520" s="290">
        <f>'Anchor-AI'!P518</f>
        <v>0</v>
      </c>
      <c r="M520" s="290">
        <f>'Anchor-AI'!Q518</f>
        <v>0</v>
      </c>
      <c r="N520" s="290">
        <f>'Anchor-AI'!R518</f>
        <v>0</v>
      </c>
      <c r="O520" s="290">
        <f>'Anchor-AI'!S518</f>
        <v>0</v>
      </c>
      <c r="P520" s="290">
        <f>'Anchor-AI'!T518</f>
        <v>0</v>
      </c>
      <c r="Q520" s="290">
        <f>'Anchor-AI'!U518</f>
        <v>0</v>
      </c>
      <c r="R520" s="290">
        <f>'Anchor-AI'!V518</f>
        <v>0</v>
      </c>
      <c r="S520" s="290">
        <f>'Anchor-AI'!W518</f>
        <v>0</v>
      </c>
      <c r="T520" s="290">
        <f>'Anchor-AI'!X518</f>
        <v>0</v>
      </c>
      <c r="U520" s="290">
        <f>10*LOG10(1/((Summary!$C$80/10^(R520/10)+Summary!$C$81/10^(S520/10)+Summary!$C$82/10^(T520/10))/Summary!$C$83))</f>
        <v>0</v>
      </c>
      <c r="V520" s="290">
        <f>'Anchor-AI'!Y518</f>
        <v>0</v>
      </c>
      <c r="W520" s="290">
        <f>'Anchor-AI'!Z518</f>
        <v>0</v>
      </c>
      <c r="X520" s="290">
        <f>'Anchor-AI'!AA518</f>
        <v>0</v>
      </c>
      <c r="Y520" s="360">
        <f>'Anchor-AI'!AB518</f>
        <v>0</v>
      </c>
      <c r="Z520" s="360">
        <f>'Anchor-AI'!AC518</f>
        <v>0</v>
      </c>
      <c r="AA520" s="291">
        <f t="shared" si="48"/>
        <v>0</v>
      </c>
      <c r="AC520" s="169">
        <f>'Test-AI'!L518</f>
        <v>0</v>
      </c>
      <c r="AD520" s="166">
        <f>'Test-AI'!M518</f>
        <v>0</v>
      </c>
      <c r="AE520" s="166">
        <f>'Test-AI'!N518</f>
        <v>0</v>
      </c>
      <c r="AF520" s="166">
        <f>'Test-AI'!O518</f>
        <v>0</v>
      </c>
      <c r="AG520" s="166">
        <f>(Summary!$C$63*AD520+Summary!$C$64*AE520+Summary!$C$65*AF520)/Summary!$C$66</f>
        <v>0</v>
      </c>
      <c r="AH520" s="166">
        <f>'Test-AI'!P518</f>
        <v>0</v>
      </c>
      <c r="AI520" s="166">
        <f>'Test-AI'!Q518</f>
        <v>0</v>
      </c>
      <c r="AJ520" s="166">
        <f>'Test-AI'!R518</f>
        <v>0</v>
      </c>
      <c r="AK520" s="166">
        <f>'Test-AI'!S518</f>
        <v>0</v>
      </c>
      <c r="AL520" s="166">
        <f>'Test-AI'!T518</f>
        <v>0</v>
      </c>
      <c r="AM520" s="166">
        <f>'Test-AI'!U518</f>
        <v>0</v>
      </c>
      <c r="AN520" s="166">
        <f>'Test-AI'!V518</f>
        <v>0</v>
      </c>
      <c r="AO520" s="166">
        <f>'Test-AI'!W518</f>
        <v>0</v>
      </c>
      <c r="AP520" s="166">
        <f>'Test-AI'!X518</f>
        <v>0</v>
      </c>
      <c r="AQ520" s="166">
        <f>10*LOG10(1/((Summary!$C$80/10^(AN520/10)+Summary!$C$81/10^(AO520/10)+Summary!$C$82/10^(AP520/10))/Summary!$C$83))</f>
        <v>0</v>
      </c>
      <c r="AR520" s="166">
        <f>'Test-AI'!Y518</f>
        <v>0</v>
      </c>
      <c r="AS520" s="166">
        <f>'Test-AI'!Z518</f>
        <v>0</v>
      </c>
      <c r="AT520" s="290">
        <f>'Test-AI'!AA518</f>
        <v>0</v>
      </c>
      <c r="AU520" s="356">
        <f>'Test-AI'!AB518</f>
        <v>0</v>
      </c>
      <c r="AV520" s="356">
        <f>'Test-AI'!AC518</f>
        <v>0</v>
      </c>
      <c r="AW520" s="291">
        <f t="shared" si="49"/>
        <v>0</v>
      </c>
      <c r="AX520" s="292" t="e">
        <f t="shared" si="50"/>
        <v>#DIV/0!</v>
      </c>
      <c r="AY520" s="293" t="e">
        <f t="shared" si="51"/>
        <v>#DIV/0!</v>
      </c>
      <c r="AZ520" s="292" t="e">
        <f t="shared" si="52"/>
        <v>#DIV/0!</v>
      </c>
      <c r="BA520" s="344" t="e">
        <f t="shared" si="53"/>
        <v>#DIV/0!</v>
      </c>
      <c r="BB520" s="75"/>
      <c r="BC520" s="75"/>
      <c r="BD520" s="572" t="s">
        <v>39</v>
      </c>
      <c r="BE520" s="549" t="e">
        <f t="array" ref="BE520">bdRateExtend($G520:$G523,H520:H523,$AC520:$AC523,AD520:AD523)</f>
        <v>#VALUE!</v>
      </c>
      <c r="BF520" s="551" t="e">
        <f t="array" ref="BF520">bdRateExtend($G520:$G525,H520:H525,$AC520:$AC525,AD520:AD525)</f>
        <v>#VALUE!</v>
      </c>
      <c r="BG520" s="551" t="e">
        <f t="array" ref="BG520">bdRateExtend($G520:$G525,I520:I525,$AC520:$AC525,AE520:AE525)</f>
        <v>#VALUE!</v>
      </c>
      <c r="BH520" s="551" t="e">
        <f t="array" ref="BH520">bdRateExtend($G520:$G525,J520:J525,$AC520:$AC525,AF520:AF525)</f>
        <v>#VALUE!</v>
      </c>
      <c r="BI520" s="551" t="e">
        <f t="array" ref="BI520">bdRateExtend($G520:$G525,K520:K525,$AC520:$AC525,AG520:AG525)</f>
        <v>#VALUE!</v>
      </c>
      <c r="BJ520" s="575" t="e">
        <f>(Summary!$C$94*BF520+Summary!$C$95*BG520+Summary!$C$96*BH520)/Summary!$C$97</f>
        <v>#VALUE!</v>
      </c>
      <c r="BK520" s="551" t="e">
        <f t="array" ref="BK520">bdRateExtend($G520:$G523,L520:L523,$AC520:$AC523,AH520:AH523)</f>
        <v>#VALUE!</v>
      </c>
      <c r="BL520" s="551" t="e">
        <f t="array" ref="BL520">bdRateExtend($G520:$G525,L520:L525,$AC520:$AC525,AH520:AH525)</f>
        <v>#VALUE!</v>
      </c>
      <c r="BM520" s="551" t="e">
        <f t="array" ref="BM520">bdRateExtend($G520:$G523,M520:M523,$AC520:$AC523,AI520:AI523)</f>
        <v>#VALUE!</v>
      </c>
      <c r="BN520" s="551" t="e">
        <f t="array" ref="BN520">bdRateExtend($G520:$G525,M520:M525,$AC520:$AC525,AI520:AI525)</f>
        <v>#VALUE!</v>
      </c>
      <c r="BO520" s="548" t="e">
        <f t="array" ref="BO520">bdRateExtend($G520:$G523,N520:N523,$AC520:$AC523,AJ520:AJ523,"None", FALSE,1)</f>
        <v>#VALUE!</v>
      </c>
      <c r="BP520" s="585" t="e">
        <f t="array" ref="BP520">bdRateExtend($G520:$G525,N520:N525,$AC520:$AC525,AJ520:AJ525,"None", FALSE,1)</f>
        <v>#VALUE!</v>
      </c>
      <c r="BQ520" s="548" t="e">
        <f t="array" ref="BQ520">bdRateExtend($G520:$G523,O520:O523,$AC520:$AC523,AK520:AK523,"None", FALSE,1)</f>
        <v>#VALUE!</v>
      </c>
      <c r="BR520" s="585" t="e">
        <f t="array" ref="BR520">bdRateExtend($G520:$G525,O520:O525,$AC520:$AC525,AK520:AK525,"None", FALSE,1)</f>
        <v>#VALUE!</v>
      </c>
      <c r="BS520" s="551" t="e">
        <f t="array" ref="BS520">bdRateExtend($G520:$G523,P520:P523,$AC520:$AC523,AL520:AL523)</f>
        <v>#VALUE!</v>
      </c>
      <c r="BT520" s="551" t="e">
        <f t="array" ref="BT520">bdRateExtend($G520:$G525,P520:P525,$AC520:$AC525,AL520:AL525)</f>
        <v>#VALUE!</v>
      </c>
      <c r="BU520" s="551" t="e">
        <f t="array" ref="BU520">bdRateExtend($G520:$G523,Q520:Q523,$AC520:$AC523,AM520:AM523)</f>
        <v>#VALUE!</v>
      </c>
      <c r="BV520" s="551" t="e">
        <f t="array" ref="BV520">bdRateExtend($G520:$G525,Q520:Q525,$AC520:$AC525,AM520:AM525)</f>
        <v>#VALUE!</v>
      </c>
      <c r="BW520" s="551" t="e">
        <f t="array" ref="BW520">bdRateExtend($G520:$G523,R520:R523,$AC520:$AC523,AN520:AN523)</f>
        <v>#VALUE!</v>
      </c>
      <c r="BX520" s="551" t="e">
        <f t="array" ref="BX520">bdRateExtend($G520:$G525,R520:R525,$AC520:$AC525,AN520:AN525)</f>
        <v>#VALUE!</v>
      </c>
      <c r="BY520" s="551" t="e">
        <f t="array" ref="BY520">bdRateExtend($G520:$G525,S520:S525,$AC520:$AC525,AO520:AO525)</f>
        <v>#VALUE!</v>
      </c>
      <c r="BZ520" s="555" t="e">
        <f t="array" ref="BZ520">bdRateExtend($G520:$G525,T520:T525,$AC520:$AC525,AP520:AP525)</f>
        <v>#VALUE!</v>
      </c>
      <c r="CA520" s="555" t="e">
        <f t="array" ref="CA520">bdRateExtend($G520:$G525,U520:U525,$AC520:$AC525,AQ520:AQ525)</f>
        <v>#VALUE!</v>
      </c>
      <c r="CB520" s="575" t="e">
        <f>(Summary!$C$108*BX520+Summary!$C$109*BY520+Summary!$C$110*BZ520)/Summary!$C$111</f>
        <v>#VALUE!</v>
      </c>
      <c r="CC520" s="593" t="e">
        <f t="array" ref="CC520">bdCAMBIExtend($G520:$G523,V520:V523,$AC520:$AC523,AR520:AR523)</f>
        <v>#VALUE!</v>
      </c>
      <c r="CD520" s="578" t="e">
        <f t="array" ref="CD520">bdCAMBIExtend($G520:$G525,V520:V525,$AC520:$AC525,AR520:AR525)</f>
        <v>#VALUE!</v>
      </c>
      <c r="CE520" s="547">
        <f t="array" ref="CE520">testVMAFRange($G520:$G523,N520:N523,$AC520:$AC523,AJ520:AJ523)</f>
        <v>0</v>
      </c>
      <c r="CF520" s="543">
        <f t="array" ref="CF520">testVMAFRange($G520:$G525,N520:N525,$AC520:$AC525,AJ520:AJ525)</f>
        <v>0</v>
      </c>
      <c r="CG520" s="547">
        <f t="array" ref="CG520">testVMAFRange($G520:$G523,O520:O523,$AC520:$AC523,AK520:AK523)</f>
        <v>0</v>
      </c>
      <c r="CH520" s="543">
        <f t="array" ref="CH520">testVMAFRange($G520:$G525,O520:O525,$AC520:$AC525,AK520:AK525)</f>
        <v>0</v>
      </c>
    </row>
    <row r="521" spans="1:86" ht="17" hidden="1" customHeight="1" x14ac:dyDescent="0.2">
      <c r="A521" s="552"/>
      <c r="B521" s="566"/>
      <c r="C521" s="485"/>
      <c r="D521" s="590"/>
      <c r="E521" s="558"/>
      <c r="F521" s="239">
        <v>110</v>
      </c>
      <c r="G521" s="294">
        <f>'Anchor-AI'!L519</f>
        <v>0</v>
      </c>
      <c r="H521" s="295">
        <f>'Anchor-AI'!M519</f>
        <v>0</v>
      </c>
      <c r="I521" s="295">
        <f>'Anchor-AI'!N519</f>
        <v>0</v>
      </c>
      <c r="J521" s="295">
        <f>'Anchor-AI'!O519</f>
        <v>0</v>
      </c>
      <c r="K521" s="295">
        <f>(Summary!$C$63*H521+Summary!$C$64*I521+Summary!$C$65*J521)/Summary!$C$66</f>
        <v>0</v>
      </c>
      <c r="L521" s="295">
        <f>'Anchor-AI'!P519</f>
        <v>0</v>
      </c>
      <c r="M521" s="295">
        <f>'Anchor-AI'!Q519</f>
        <v>0</v>
      </c>
      <c r="N521" s="295">
        <f>'Anchor-AI'!R519</f>
        <v>0</v>
      </c>
      <c r="O521" s="295">
        <f>'Anchor-AI'!S519</f>
        <v>0</v>
      </c>
      <c r="P521" s="295">
        <f>'Anchor-AI'!T519</f>
        <v>0</v>
      </c>
      <c r="Q521" s="295">
        <f>'Anchor-AI'!U519</f>
        <v>0</v>
      </c>
      <c r="R521" s="295">
        <f>'Anchor-AI'!V519</f>
        <v>0</v>
      </c>
      <c r="S521" s="295">
        <f>'Anchor-AI'!W519</f>
        <v>0</v>
      </c>
      <c r="T521" s="295">
        <f>'Anchor-AI'!X519</f>
        <v>0</v>
      </c>
      <c r="U521" s="295">
        <f>10*LOG10(1/((Summary!$C$80/10^(R521/10)+Summary!$C$81/10^(S521/10)+Summary!$C$82/10^(T521/10))/Summary!$C$83))</f>
        <v>0</v>
      </c>
      <c r="V521" s="295">
        <f>'Anchor-AI'!Y519</f>
        <v>0</v>
      </c>
      <c r="W521" s="295">
        <f>'Anchor-AI'!Z519</f>
        <v>0</v>
      </c>
      <c r="X521" s="295">
        <f>'Anchor-AI'!AA519</f>
        <v>0</v>
      </c>
      <c r="Y521" s="357">
        <f>'Anchor-AI'!AB519</f>
        <v>0</v>
      </c>
      <c r="Z521" s="357">
        <f>'Anchor-AI'!AC519</f>
        <v>0</v>
      </c>
      <c r="AA521" s="296">
        <f t="shared" si="48"/>
        <v>0</v>
      </c>
      <c r="AC521" s="170">
        <f>'Test-AI'!L519</f>
        <v>0</v>
      </c>
      <c r="AD521" s="167">
        <f>'Test-AI'!M519</f>
        <v>0</v>
      </c>
      <c r="AE521" s="167">
        <f>'Test-AI'!N519</f>
        <v>0</v>
      </c>
      <c r="AF521" s="167">
        <f>'Test-AI'!O519</f>
        <v>0</v>
      </c>
      <c r="AG521" s="167">
        <f>(Summary!$C$63*AD521+Summary!$C$64*AE521+Summary!$C$65*AF521)/Summary!$C$66</f>
        <v>0</v>
      </c>
      <c r="AH521" s="167">
        <f>'Test-AI'!P519</f>
        <v>0</v>
      </c>
      <c r="AI521" s="167">
        <f>'Test-AI'!Q519</f>
        <v>0</v>
      </c>
      <c r="AJ521" s="167">
        <f>'Test-AI'!R519</f>
        <v>0</v>
      </c>
      <c r="AK521" s="167">
        <f>'Test-AI'!S519</f>
        <v>0</v>
      </c>
      <c r="AL521" s="167">
        <f>'Test-AI'!T519</f>
        <v>0</v>
      </c>
      <c r="AM521" s="167">
        <f>'Test-AI'!U519</f>
        <v>0</v>
      </c>
      <c r="AN521" s="167">
        <f>'Test-AI'!V519</f>
        <v>0</v>
      </c>
      <c r="AO521" s="167">
        <f>'Test-AI'!W519</f>
        <v>0</v>
      </c>
      <c r="AP521" s="167">
        <f>'Test-AI'!X519</f>
        <v>0</v>
      </c>
      <c r="AQ521" s="167">
        <f>10*LOG10(1/((Summary!$C$80/10^(AN521/10)+Summary!$C$81/10^(AO521/10)+Summary!$C$82/10^(AP521/10))/Summary!$C$83))</f>
        <v>0</v>
      </c>
      <c r="AR521" s="167">
        <f>'Test-AI'!Y519</f>
        <v>0</v>
      </c>
      <c r="AS521" s="167">
        <f>'Test-AI'!Z519</f>
        <v>0</v>
      </c>
      <c r="AT521" s="295">
        <f>'Test-AI'!AA519</f>
        <v>0</v>
      </c>
      <c r="AU521" s="357">
        <f>'Test-AI'!AB519</f>
        <v>0</v>
      </c>
      <c r="AV521" s="357">
        <f>'Test-AI'!AC519</f>
        <v>0</v>
      </c>
      <c r="AW521" s="296">
        <f t="shared" si="49"/>
        <v>0</v>
      </c>
      <c r="AX521" s="297" t="e">
        <f t="shared" si="50"/>
        <v>#DIV/0!</v>
      </c>
      <c r="AY521" s="298" t="e">
        <f t="shared" si="51"/>
        <v>#DIV/0!</v>
      </c>
      <c r="AZ521" s="297" t="e">
        <f t="shared" si="52"/>
        <v>#DIV/0!</v>
      </c>
      <c r="BA521" s="345" t="e">
        <f t="shared" si="53"/>
        <v>#DIV/0!</v>
      </c>
      <c r="BB521" s="75"/>
      <c r="BC521" s="75"/>
      <c r="BD521" s="565"/>
      <c r="BE521" s="550"/>
      <c r="BF521" s="552"/>
      <c r="BG521" s="552"/>
      <c r="BH521" s="552"/>
      <c r="BI521" s="552"/>
      <c r="BJ521" s="552"/>
      <c r="BK521" s="553"/>
      <c r="BL521" s="552"/>
      <c r="BM521" s="553"/>
      <c r="BN521" s="552"/>
      <c r="BO521" s="546"/>
      <c r="BP521" s="541"/>
      <c r="BQ521" s="546"/>
      <c r="BR521" s="541"/>
      <c r="BS521" s="553"/>
      <c r="BT521" s="552"/>
      <c r="BU521" s="553"/>
      <c r="BV521" s="552"/>
      <c r="BW521" s="553"/>
      <c r="BX521" s="552"/>
      <c r="BY521" s="552"/>
      <c r="BZ521" s="541"/>
      <c r="CA521" s="541"/>
      <c r="CB521" s="552"/>
      <c r="CC521" s="550"/>
      <c r="CD521" s="541"/>
      <c r="CE521" s="546"/>
      <c r="CF521" s="541"/>
      <c r="CG521" s="546"/>
      <c r="CH521" s="541"/>
    </row>
    <row r="522" spans="1:86" ht="17" hidden="1" customHeight="1" x14ac:dyDescent="0.2">
      <c r="A522" s="552"/>
      <c r="B522" s="566"/>
      <c r="C522" s="485"/>
      <c r="D522" s="590"/>
      <c r="E522" s="558"/>
      <c r="F522" s="239">
        <v>135</v>
      </c>
      <c r="G522" s="294">
        <f>'Anchor-AI'!L520</f>
        <v>0</v>
      </c>
      <c r="H522" s="295">
        <f>'Anchor-AI'!M520</f>
        <v>0</v>
      </c>
      <c r="I522" s="295">
        <f>'Anchor-AI'!N520</f>
        <v>0</v>
      </c>
      <c r="J522" s="295">
        <f>'Anchor-AI'!O520</f>
        <v>0</v>
      </c>
      <c r="K522" s="295">
        <f>(Summary!$C$63*H522+Summary!$C$64*I522+Summary!$C$65*J522)/Summary!$C$66</f>
        <v>0</v>
      </c>
      <c r="L522" s="295">
        <f>'Anchor-AI'!P520</f>
        <v>0</v>
      </c>
      <c r="M522" s="295">
        <f>'Anchor-AI'!Q520</f>
        <v>0</v>
      </c>
      <c r="N522" s="295">
        <f>'Anchor-AI'!R520</f>
        <v>0</v>
      </c>
      <c r="O522" s="295">
        <f>'Anchor-AI'!S520</f>
        <v>0</v>
      </c>
      <c r="P522" s="295">
        <f>'Anchor-AI'!T520</f>
        <v>0</v>
      </c>
      <c r="Q522" s="295">
        <f>'Anchor-AI'!U520</f>
        <v>0</v>
      </c>
      <c r="R522" s="295">
        <f>'Anchor-AI'!V520</f>
        <v>0</v>
      </c>
      <c r="S522" s="295">
        <f>'Anchor-AI'!W520</f>
        <v>0</v>
      </c>
      <c r="T522" s="295">
        <f>'Anchor-AI'!X520</f>
        <v>0</v>
      </c>
      <c r="U522" s="295">
        <f>10*LOG10(1/((Summary!$C$80/10^(R522/10)+Summary!$C$81/10^(S522/10)+Summary!$C$82/10^(T522/10))/Summary!$C$83))</f>
        <v>0</v>
      </c>
      <c r="V522" s="295">
        <f>'Anchor-AI'!Y520</f>
        <v>0</v>
      </c>
      <c r="W522" s="295">
        <f>'Anchor-AI'!Z520</f>
        <v>0</v>
      </c>
      <c r="X522" s="295">
        <f>'Anchor-AI'!AA520</f>
        <v>0</v>
      </c>
      <c r="Y522" s="357">
        <f>'Anchor-AI'!AB520</f>
        <v>0</v>
      </c>
      <c r="Z522" s="357">
        <f>'Anchor-AI'!AC520</f>
        <v>0</v>
      </c>
      <c r="AA522" s="296">
        <f t="shared" si="48"/>
        <v>0</v>
      </c>
      <c r="AC522" s="170">
        <f>'Test-AI'!L520</f>
        <v>0</v>
      </c>
      <c r="AD522" s="167">
        <f>'Test-AI'!M520</f>
        <v>0</v>
      </c>
      <c r="AE522" s="167">
        <f>'Test-AI'!N520</f>
        <v>0</v>
      </c>
      <c r="AF522" s="167">
        <f>'Test-AI'!O520</f>
        <v>0</v>
      </c>
      <c r="AG522" s="167">
        <f>(Summary!$C$63*AD522+Summary!$C$64*AE522+Summary!$C$65*AF522)/Summary!$C$66</f>
        <v>0</v>
      </c>
      <c r="AH522" s="167">
        <f>'Test-AI'!P520</f>
        <v>0</v>
      </c>
      <c r="AI522" s="167">
        <f>'Test-AI'!Q520</f>
        <v>0</v>
      </c>
      <c r="AJ522" s="167">
        <f>'Test-AI'!R520</f>
        <v>0</v>
      </c>
      <c r="AK522" s="167">
        <f>'Test-AI'!S520</f>
        <v>0</v>
      </c>
      <c r="AL522" s="167">
        <f>'Test-AI'!T520</f>
        <v>0</v>
      </c>
      <c r="AM522" s="167">
        <f>'Test-AI'!U520</f>
        <v>0</v>
      </c>
      <c r="AN522" s="167">
        <f>'Test-AI'!V520</f>
        <v>0</v>
      </c>
      <c r="AO522" s="167">
        <f>'Test-AI'!W520</f>
        <v>0</v>
      </c>
      <c r="AP522" s="167">
        <f>'Test-AI'!X520</f>
        <v>0</v>
      </c>
      <c r="AQ522" s="167">
        <f>10*LOG10(1/((Summary!$C$80/10^(AN522/10)+Summary!$C$81/10^(AO522/10)+Summary!$C$82/10^(AP522/10))/Summary!$C$83))</f>
        <v>0</v>
      </c>
      <c r="AR522" s="167">
        <f>'Test-AI'!Y520</f>
        <v>0</v>
      </c>
      <c r="AS522" s="167">
        <f>'Test-AI'!Z520</f>
        <v>0</v>
      </c>
      <c r="AT522" s="295">
        <f>'Test-AI'!AA520</f>
        <v>0</v>
      </c>
      <c r="AU522" s="357">
        <f>'Test-AI'!AB520</f>
        <v>0</v>
      </c>
      <c r="AV522" s="357">
        <f>'Test-AI'!AC520</f>
        <v>0</v>
      </c>
      <c r="AW522" s="296">
        <f t="shared" si="49"/>
        <v>0</v>
      </c>
      <c r="AX522" s="297" t="e">
        <f t="shared" si="50"/>
        <v>#DIV/0!</v>
      </c>
      <c r="AY522" s="298" t="e">
        <f t="shared" si="51"/>
        <v>#DIV/0!</v>
      </c>
      <c r="AZ522" s="297" t="e">
        <f t="shared" si="52"/>
        <v>#DIV/0!</v>
      </c>
      <c r="BA522" s="345" t="e">
        <f t="shared" si="53"/>
        <v>#DIV/0!</v>
      </c>
      <c r="BB522" s="75"/>
      <c r="BC522" s="75"/>
      <c r="BD522" s="573" t="s">
        <v>147</v>
      </c>
      <c r="BE522" s="549" t="e">
        <f t="array" ref="BE522">bdRateExtend($G521:$G524,H521:H524,$AC521:$AC524,AD521:AD524)</f>
        <v>#VALUE!</v>
      </c>
      <c r="BF522" s="552"/>
      <c r="BG522" s="552"/>
      <c r="BH522" s="552"/>
      <c r="BI522" s="552"/>
      <c r="BJ522" s="552"/>
      <c r="BK522" s="551" t="e">
        <f t="array" ref="BK522">bdRateExtend($G521:$G524,L521:L524,$AC521:$AC524,AH521:AH524)</f>
        <v>#VALUE!</v>
      </c>
      <c r="BL522" s="552"/>
      <c r="BM522" s="551" t="e">
        <f t="array" ref="BM522">bdRateExtend($G521:$G524,M521:M524,$AC521:$AC524,AI521:AI524)</f>
        <v>#VALUE!</v>
      </c>
      <c r="BN522" s="552"/>
      <c r="BO522" s="545" t="e">
        <f t="array" ref="BO522">bdRateExtend($G521:$G524,N521:N524,$AC521:$AC524,AJ521:AJ524,"None", FALSE,1)</f>
        <v>#VALUE!</v>
      </c>
      <c r="BP522" s="541"/>
      <c r="BQ522" s="545" t="e">
        <f t="array" ref="BQ522">bdRateExtend($G521:$G524,O521:O524,$AC521:$AC524,AK521:AK524,"None", FALSE,1)</f>
        <v>#VALUE!</v>
      </c>
      <c r="BR522" s="541"/>
      <c r="BS522" s="551" t="e">
        <f t="array" ref="BS522">bdRateExtend($G521:$G524,P521:P524,$AC521:$AC524,AL521:AL524)</f>
        <v>#VALUE!</v>
      </c>
      <c r="BT522" s="552"/>
      <c r="BU522" s="551" t="e">
        <f t="array" ref="BU522">bdRateExtend($G521:$G524,Q521:Q524,$AC521:$AC524,AM521:AM524)</f>
        <v>#VALUE!</v>
      </c>
      <c r="BV522" s="552"/>
      <c r="BW522" s="551" t="e">
        <f t="array" ref="BW522">bdRateExtend($G521:$G524,R521:R524,$AC521:$AC524,AN521:AN524)</f>
        <v>#VALUE!</v>
      </c>
      <c r="BX522" s="552"/>
      <c r="BY522" s="552"/>
      <c r="BZ522" s="541"/>
      <c r="CA522" s="541"/>
      <c r="CB522" s="552"/>
      <c r="CC522" s="560" t="e">
        <f t="array" ref="CC522">bdCAMBIExtend($G521:$G524,V521:V524,$AC521:$AC524,AR521:AR524)</f>
        <v>#VALUE!</v>
      </c>
      <c r="CD522" s="541"/>
      <c r="CE522" s="554">
        <f t="array" ref="CE522">testVMAFRange($G521:$G524,N521:N524,$AC521:$AC524,AJ521:AJ524)</f>
        <v>0</v>
      </c>
      <c r="CF522" s="541"/>
      <c r="CG522" s="554">
        <f t="array" ref="CG522">testVMAFRange($G521:$G524,O521:O524,$AC521:$AC524,AK521:AK524)</f>
        <v>0</v>
      </c>
      <c r="CH522" s="541"/>
    </row>
    <row r="523" spans="1:86" ht="17" hidden="1" customHeight="1" x14ac:dyDescent="0.2">
      <c r="A523" s="552"/>
      <c r="B523" s="566"/>
      <c r="C523" s="485"/>
      <c r="D523" s="590"/>
      <c r="E523" s="558"/>
      <c r="F523" s="239">
        <v>160</v>
      </c>
      <c r="G523" s="294">
        <f>'Anchor-AI'!L521</f>
        <v>0</v>
      </c>
      <c r="H523" s="295">
        <f>'Anchor-AI'!M521</f>
        <v>0</v>
      </c>
      <c r="I523" s="295">
        <f>'Anchor-AI'!N521</f>
        <v>0</v>
      </c>
      <c r="J523" s="295">
        <f>'Anchor-AI'!O521</f>
        <v>0</v>
      </c>
      <c r="K523" s="295">
        <f>(Summary!$C$63*H523+Summary!$C$64*I523+Summary!$C$65*J523)/Summary!$C$66</f>
        <v>0</v>
      </c>
      <c r="L523" s="295">
        <f>'Anchor-AI'!P521</f>
        <v>0</v>
      </c>
      <c r="M523" s="295">
        <f>'Anchor-AI'!Q521</f>
        <v>0</v>
      </c>
      <c r="N523" s="295">
        <f>'Anchor-AI'!R521</f>
        <v>0</v>
      </c>
      <c r="O523" s="295">
        <f>'Anchor-AI'!S521</f>
        <v>0</v>
      </c>
      <c r="P523" s="295">
        <f>'Anchor-AI'!T521</f>
        <v>0</v>
      </c>
      <c r="Q523" s="295">
        <f>'Anchor-AI'!U521</f>
        <v>0</v>
      </c>
      <c r="R523" s="295">
        <f>'Anchor-AI'!V521</f>
        <v>0</v>
      </c>
      <c r="S523" s="295">
        <f>'Anchor-AI'!W521</f>
        <v>0</v>
      </c>
      <c r="T523" s="295">
        <f>'Anchor-AI'!X521</f>
        <v>0</v>
      </c>
      <c r="U523" s="295">
        <f>10*LOG10(1/((Summary!$C$80/10^(R523/10)+Summary!$C$81/10^(S523/10)+Summary!$C$82/10^(T523/10))/Summary!$C$83))</f>
        <v>0</v>
      </c>
      <c r="V523" s="295">
        <f>'Anchor-AI'!Y521</f>
        <v>0</v>
      </c>
      <c r="W523" s="295">
        <f>'Anchor-AI'!Z521</f>
        <v>0</v>
      </c>
      <c r="X523" s="295">
        <f>'Anchor-AI'!AA521</f>
        <v>0</v>
      </c>
      <c r="Y523" s="357">
        <f>'Anchor-AI'!AB521</f>
        <v>0</v>
      </c>
      <c r="Z523" s="357">
        <f>'Anchor-AI'!AC521</f>
        <v>0</v>
      </c>
      <c r="AA523" s="296">
        <f t="shared" si="48"/>
        <v>0</v>
      </c>
      <c r="AC523" s="170">
        <f>'Test-AI'!L521</f>
        <v>0</v>
      </c>
      <c r="AD523" s="167">
        <f>'Test-AI'!M521</f>
        <v>0</v>
      </c>
      <c r="AE523" s="167">
        <f>'Test-AI'!N521</f>
        <v>0</v>
      </c>
      <c r="AF523" s="167">
        <f>'Test-AI'!O521</f>
        <v>0</v>
      </c>
      <c r="AG523" s="167">
        <f>(Summary!$C$63*AD523+Summary!$C$64*AE523+Summary!$C$65*AF523)/Summary!$C$66</f>
        <v>0</v>
      </c>
      <c r="AH523" s="167">
        <f>'Test-AI'!P521</f>
        <v>0</v>
      </c>
      <c r="AI523" s="167">
        <f>'Test-AI'!Q521</f>
        <v>0</v>
      </c>
      <c r="AJ523" s="167">
        <f>'Test-AI'!R521</f>
        <v>0</v>
      </c>
      <c r="AK523" s="167">
        <f>'Test-AI'!S521</f>
        <v>0</v>
      </c>
      <c r="AL523" s="167">
        <f>'Test-AI'!T521</f>
        <v>0</v>
      </c>
      <c r="AM523" s="167">
        <f>'Test-AI'!U521</f>
        <v>0</v>
      </c>
      <c r="AN523" s="167">
        <f>'Test-AI'!V521</f>
        <v>0</v>
      </c>
      <c r="AO523" s="167">
        <f>'Test-AI'!W521</f>
        <v>0</v>
      </c>
      <c r="AP523" s="167">
        <f>'Test-AI'!X521</f>
        <v>0</v>
      </c>
      <c r="AQ523" s="167">
        <f>10*LOG10(1/((Summary!$C$80/10^(AN523/10)+Summary!$C$81/10^(AO523/10)+Summary!$C$82/10^(AP523/10))/Summary!$C$83))</f>
        <v>0</v>
      </c>
      <c r="AR523" s="167">
        <f>'Test-AI'!Y521</f>
        <v>0</v>
      </c>
      <c r="AS523" s="167">
        <f>'Test-AI'!Z521</f>
        <v>0</v>
      </c>
      <c r="AT523" s="295">
        <f>'Test-AI'!AA521</f>
        <v>0</v>
      </c>
      <c r="AU523" s="357">
        <f>'Test-AI'!AB521</f>
        <v>0</v>
      </c>
      <c r="AV523" s="357">
        <f>'Test-AI'!AC521</f>
        <v>0</v>
      </c>
      <c r="AW523" s="296">
        <f t="shared" si="49"/>
        <v>0</v>
      </c>
      <c r="AX523" s="297" t="e">
        <f t="shared" si="50"/>
        <v>#DIV/0!</v>
      </c>
      <c r="AY523" s="298" t="e">
        <f t="shared" si="51"/>
        <v>#DIV/0!</v>
      </c>
      <c r="AZ523" s="297" t="e">
        <f t="shared" si="52"/>
        <v>#DIV/0!</v>
      </c>
      <c r="BA523" s="345" t="e">
        <f t="shared" si="53"/>
        <v>#DIV/0!</v>
      </c>
      <c r="BB523" s="75"/>
      <c r="BC523" s="75"/>
      <c r="BD523" s="565"/>
      <c r="BE523" s="550"/>
      <c r="BF523" s="552"/>
      <c r="BG523" s="552"/>
      <c r="BH523" s="552"/>
      <c r="BI523" s="552"/>
      <c r="BJ523" s="552"/>
      <c r="BK523" s="553"/>
      <c r="BL523" s="552"/>
      <c r="BM523" s="553"/>
      <c r="BN523" s="552"/>
      <c r="BO523" s="546"/>
      <c r="BP523" s="541"/>
      <c r="BQ523" s="546"/>
      <c r="BR523" s="541"/>
      <c r="BS523" s="553"/>
      <c r="BT523" s="552"/>
      <c r="BU523" s="553"/>
      <c r="BV523" s="552"/>
      <c r="BW523" s="553"/>
      <c r="BX523" s="552"/>
      <c r="BY523" s="552"/>
      <c r="BZ523" s="541"/>
      <c r="CA523" s="541"/>
      <c r="CB523" s="552"/>
      <c r="CC523" s="550"/>
      <c r="CD523" s="541"/>
      <c r="CE523" s="546"/>
      <c r="CF523" s="541"/>
      <c r="CG523" s="546"/>
      <c r="CH523" s="541"/>
    </row>
    <row r="524" spans="1:86" ht="17" hidden="1" customHeight="1" thickBot="1" x14ac:dyDescent="0.25">
      <c r="A524" s="552"/>
      <c r="B524" s="566"/>
      <c r="C524" s="485"/>
      <c r="D524" s="590"/>
      <c r="E524" s="558"/>
      <c r="F524" s="239">
        <v>185</v>
      </c>
      <c r="G524" s="294">
        <f>'Anchor-AI'!L522</f>
        <v>0</v>
      </c>
      <c r="H524" s="295">
        <f>'Anchor-AI'!M522</f>
        <v>0</v>
      </c>
      <c r="I524" s="295">
        <f>'Anchor-AI'!N522</f>
        <v>0</v>
      </c>
      <c r="J524" s="295">
        <f>'Anchor-AI'!O522</f>
        <v>0</v>
      </c>
      <c r="K524" s="295">
        <f>(Summary!$C$63*H524+Summary!$C$64*I524+Summary!$C$65*J524)/Summary!$C$66</f>
        <v>0</v>
      </c>
      <c r="L524" s="295">
        <f>'Anchor-AI'!P522</f>
        <v>0</v>
      </c>
      <c r="M524" s="295">
        <f>'Anchor-AI'!Q522</f>
        <v>0</v>
      </c>
      <c r="N524" s="295">
        <f>'Anchor-AI'!R522</f>
        <v>0</v>
      </c>
      <c r="O524" s="295">
        <f>'Anchor-AI'!S522</f>
        <v>0</v>
      </c>
      <c r="P524" s="295">
        <f>'Anchor-AI'!T522</f>
        <v>0</v>
      </c>
      <c r="Q524" s="295">
        <f>'Anchor-AI'!U522</f>
        <v>0</v>
      </c>
      <c r="R524" s="295">
        <f>'Anchor-AI'!V522</f>
        <v>0</v>
      </c>
      <c r="S524" s="295">
        <f>'Anchor-AI'!W522</f>
        <v>0</v>
      </c>
      <c r="T524" s="295">
        <f>'Anchor-AI'!X522</f>
        <v>0</v>
      </c>
      <c r="U524" s="295">
        <f>10*LOG10(1/((Summary!$C$80/10^(R524/10)+Summary!$C$81/10^(S524/10)+Summary!$C$82/10^(T524/10))/Summary!$C$83))</f>
        <v>0</v>
      </c>
      <c r="V524" s="295">
        <f>'Anchor-AI'!Y522</f>
        <v>0</v>
      </c>
      <c r="W524" s="295">
        <f>'Anchor-AI'!Z522</f>
        <v>0</v>
      </c>
      <c r="X524" s="295">
        <f>'Anchor-AI'!AA522</f>
        <v>0</v>
      </c>
      <c r="Y524" s="357">
        <f>'Anchor-AI'!AB522</f>
        <v>0</v>
      </c>
      <c r="Z524" s="357">
        <f>'Anchor-AI'!AC522</f>
        <v>0</v>
      </c>
      <c r="AA524" s="296">
        <f t="shared" si="48"/>
        <v>0</v>
      </c>
      <c r="AC524" s="170">
        <f>'Test-AI'!L522</f>
        <v>0</v>
      </c>
      <c r="AD524" s="167">
        <f>'Test-AI'!M522</f>
        <v>0</v>
      </c>
      <c r="AE524" s="167">
        <f>'Test-AI'!N522</f>
        <v>0</v>
      </c>
      <c r="AF524" s="167">
        <f>'Test-AI'!O522</f>
        <v>0</v>
      </c>
      <c r="AG524" s="167">
        <f>(Summary!$C$63*AD524+Summary!$C$64*AE524+Summary!$C$65*AF524)/Summary!$C$66</f>
        <v>0</v>
      </c>
      <c r="AH524" s="167">
        <f>'Test-AI'!P522</f>
        <v>0</v>
      </c>
      <c r="AI524" s="167">
        <f>'Test-AI'!Q522</f>
        <v>0</v>
      </c>
      <c r="AJ524" s="167">
        <f>'Test-AI'!R522</f>
        <v>0</v>
      </c>
      <c r="AK524" s="167">
        <f>'Test-AI'!S522</f>
        <v>0</v>
      </c>
      <c r="AL524" s="167">
        <f>'Test-AI'!T522</f>
        <v>0</v>
      </c>
      <c r="AM524" s="167">
        <f>'Test-AI'!U522</f>
        <v>0</v>
      </c>
      <c r="AN524" s="167">
        <f>'Test-AI'!V522</f>
        <v>0</v>
      </c>
      <c r="AO524" s="167">
        <f>'Test-AI'!W522</f>
        <v>0</v>
      </c>
      <c r="AP524" s="167">
        <f>'Test-AI'!X522</f>
        <v>0</v>
      </c>
      <c r="AQ524" s="167">
        <f>10*LOG10(1/((Summary!$C$80/10^(AN524/10)+Summary!$C$81/10^(AO524/10)+Summary!$C$82/10^(AP524/10))/Summary!$C$83))</f>
        <v>0</v>
      </c>
      <c r="AR524" s="167">
        <f>'Test-AI'!Y522</f>
        <v>0</v>
      </c>
      <c r="AS524" s="167">
        <f>'Test-AI'!Z522</f>
        <v>0</v>
      </c>
      <c r="AT524" s="295">
        <f>'Test-AI'!AA522</f>
        <v>0</v>
      </c>
      <c r="AU524" s="357">
        <f>'Test-AI'!AB522</f>
        <v>0</v>
      </c>
      <c r="AV524" s="357">
        <f>'Test-AI'!AC522</f>
        <v>0</v>
      </c>
      <c r="AW524" s="296">
        <f t="shared" si="49"/>
        <v>0</v>
      </c>
      <c r="AX524" s="297" t="e">
        <f t="shared" si="50"/>
        <v>#DIV/0!</v>
      </c>
      <c r="AY524" s="298" t="e">
        <f t="shared" si="51"/>
        <v>#DIV/0!</v>
      </c>
      <c r="AZ524" s="297" t="e">
        <f t="shared" si="52"/>
        <v>#DIV/0!</v>
      </c>
      <c r="BA524" s="345" t="e">
        <f t="shared" si="53"/>
        <v>#DIV/0!</v>
      </c>
      <c r="BB524" s="75"/>
      <c r="BC524" s="75"/>
      <c r="BD524" s="574" t="s">
        <v>46</v>
      </c>
      <c r="BE524" s="549" t="e">
        <f t="array" ref="BE524">bdRateExtend($G522:$G525,H522:H525,$AC522:$AC525,AD522:AD525)</f>
        <v>#VALUE!</v>
      </c>
      <c r="BF524" s="552"/>
      <c r="BG524" s="552"/>
      <c r="BH524" s="552"/>
      <c r="BI524" s="552"/>
      <c r="BJ524" s="552"/>
      <c r="BK524" s="551" t="e">
        <f t="array" ref="BK524">bdRateExtend($G522:$G525,L522:L525,$AC522:$AC525,AH522:AH525)</f>
        <v>#VALUE!</v>
      </c>
      <c r="BL524" s="552"/>
      <c r="BM524" s="551" t="e">
        <f t="array" ref="BM524">bdRateExtend($G522:$G525,M522:M525,$AC522:$AC525,AI522:AI525)</f>
        <v>#VALUE!</v>
      </c>
      <c r="BN524" s="552"/>
      <c r="BO524" s="545" t="e">
        <f t="array" ref="BO524">bdRateExtend($G522:$G525,N522:N525,$AC522:$AC525,AJ522:AJ525,"None", FALSE,1)</f>
        <v>#VALUE!</v>
      </c>
      <c r="BP524" s="541"/>
      <c r="BQ524" s="545" t="e">
        <f t="array" ref="BQ524">bdRateExtend($G522:$G525,O522:O525,$AC522:$AC525,AK522:AK525,"None", FALSE,1)</f>
        <v>#VALUE!</v>
      </c>
      <c r="BR524" s="541"/>
      <c r="BS524" s="551" t="e">
        <f t="array" ref="BS524">bdRateExtend($G522:$G525,P522:P525,$AC522:$AC525,AL522:AL525)</f>
        <v>#VALUE!</v>
      </c>
      <c r="BT524" s="552"/>
      <c r="BU524" s="551" t="e">
        <f t="array" ref="BU524">bdRateExtend($G522:$G525,Q522:Q525,$AC522:$AC525,AM522:AM525)</f>
        <v>#VALUE!</v>
      </c>
      <c r="BV524" s="552"/>
      <c r="BW524" s="551" t="e">
        <f t="array" ref="BW524">bdRateExtend($G522:$G525,R522:R525,$AC522:$AC525,AN522:AN525)</f>
        <v>#VALUE!</v>
      </c>
      <c r="BX524" s="552"/>
      <c r="BY524" s="552"/>
      <c r="BZ524" s="541"/>
      <c r="CA524" s="541"/>
      <c r="CB524" s="552"/>
      <c r="CC524" s="560" t="e">
        <f t="array" ref="CC524">bdCAMBIExtend($G522:$G525,V522:V525,$AC522:$AC525,AR522:AR525)</f>
        <v>#VALUE!</v>
      </c>
      <c r="CD524" s="541"/>
      <c r="CE524" s="554">
        <f t="array" ref="CE524">testVMAFRange($G522:$G525,N522:N525,$AC522:$AC525,AJ522:AJ525)</f>
        <v>0</v>
      </c>
      <c r="CF524" s="541"/>
      <c r="CG524" s="554">
        <f t="array" ref="CG524">testVMAFRange($G522:$G525,O522:O525,$AC522:$AC525,AK522:AK525)</f>
        <v>0</v>
      </c>
      <c r="CH524" s="541"/>
    </row>
    <row r="525" spans="1:86" ht="17" hidden="1" customHeight="1" thickBot="1" x14ac:dyDescent="0.25">
      <c r="A525" s="552"/>
      <c r="B525" s="571"/>
      <c r="C525" s="486"/>
      <c r="D525" s="602"/>
      <c r="E525" s="577"/>
      <c r="F525" s="240">
        <v>210</v>
      </c>
      <c r="G525" s="299">
        <f>'Anchor-AI'!L523</f>
        <v>0</v>
      </c>
      <c r="H525" s="300">
        <f>'Anchor-AI'!M523</f>
        <v>0</v>
      </c>
      <c r="I525" s="300">
        <f>'Anchor-AI'!N523</f>
        <v>0</v>
      </c>
      <c r="J525" s="300">
        <f>'Anchor-AI'!O523</f>
        <v>0</v>
      </c>
      <c r="K525" s="295">
        <f>(Summary!$C$63*H525+Summary!$C$64*I525+Summary!$C$65*J525)/Summary!$C$66</f>
        <v>0</v>
      </c>
      <c r="L525" s="300">
        <f>'Anchor-AI'!P523</f>
        <v>0</v>
      </c>
      <c r="M525" s="300">
        <f>'Anchor-AI'!Q523</f>
        <v>0</v>
      </c>
      <c r="N525" s="300">
        <f>'Anchor-AI'!R523</f>
        <v>0</v>
      </c>
      <c r="O525" s="300">
        <f>'Anchor-AI'!S523</f>
        <v>0</v>
      </c>
      <c r="P525" s="300">
        <f>'Anchor-AI'!T523</f>
        <v>0</v>
      </c>
      <c r="Q525" s="300">
        <f>'Anchor-AI'!U523</f>
        <v>0</v>
      </c>
      <c r="R525" s="300">
        <f>'Anchor-AI'!V523</f>
        <v>0</v>
      </c>
      <c r="S525" s="300">
        <f>'Anchor-AI'!W523</f>
        <v>0</v>
      </c>
      <c r="T525" s="300">
        <f>'Anchor-AI'!X523</f>
        <v>0</v>
      </c>
      <c r="U525" s="300">
        <f>10*LOG10(1/((Summary!$C$80/10^(R525/10)+Summary!$C$81/10^(S525/10)+Summary!$C$82/10^(T525/10))/Summary!$C$83))</f>
        <v>0</v>
      </c>
      <c r="V525" s="300">
        <f>'Anchor-AI'!Y523</f>
        <v>0</v>
      </c>
      <c r="W525" s="300">
        <f>'Anchor-AI'!Z523</f>
        <v>0</v>
      </c>
      <c r="X525" s="300">
        <f>'Anchor-AI'!AA523</f>
        <v>0</v>
      </c>
      <c r="Y525" s="357">
        <f>'Anchor-AI'!AB523</f>
        <v>0</v>
      </c>
      <c r="Z525" s="357">
        <f>'Anchor-AI'!AC523</f>
        <v>0</v>
      </c>
      <c r="AA525" s="301">
        <f t="shared" si="48"/>
        <v>0</v>
      </c>
      <c r="AB525" s="76"/>
      <c r="AC525" s="171">
        <f>'Test-AI'!L523</f>
        <v>0</v>
      </c>
      <c r="AD525" s="168">
        <f>'Test-AI'!M523</f>
        <v>0</v>
      </c>
      <c r="AE525" s="168">
        <f>'Test-AI'!N523</f>
        <v>0</v>
      </c>
      <c r="AF525" s="168">
        <f>'Test-AI'!O523</f>
        <v>0</v>
      </c>
      <c r="AG525" s="168">
        <f>(Summary!$C$63*AD525+Summary!$C$64*AE525+Summary!$C$65*AF525)/Summary!$C$66</f>
        <v>0</v>
      </c>
      <c r="AH525" s="168">
        <f>'Test-AI'!P523</f>
        <v>0</v>
      </c>
      <c r="AI525" s="168">
        <f>'Test-AI'!Q523</f>
        <v>0</v>
      </c>
      <c r="AJ525" s="168">
        <f>'Test-AI'!R523</f>
        <v>0</v>
      </c>
      <c r="AK525" s="168">
        <f>'Test-AI'!S523</f>
        <v>0</v>
      </c>
      <c r="AL525" s="168">
        <f>'Test-AI'!T523</f>
        <v>0</v>
      </c>
      <c r="AM525" s="168">
        <f>'Test-AI'!U523</f>
        <v>0</v>
      </c>
      <c r="AN525" s="168">
        <f>'Test-AI'!V523</f>
        <v>0</v>
      </c>
      <c r="AO525" s="168">
        <f>'Test-AI'!W523</f>
        <v>0</v>
      </c>
      <c r="AP525" s="168">
        <f>'Test-AI'!X523</f>
        <v>0</v>
      </c>
      <c r="AQ525" s="168">
        <f>10*LOG10(1/((Summary!$C$80/10^(AN525/10)+Summary!$C$81/10^(AO525/10)+Summary!$C$82/10^(AP525/10))/Summary!$C$83))</f>
        <v>0</v>
      </c>
      <c r="AR525" s="168">
        <f>'Test-AI'!Y523</f>
        <v>0</v>
      </c>
      <c r="AS525" s="168">
        <f>'Test-AI'!Z523</f>
        <v>0</v>
      </c>
      <c r="AT525" s="300">
        <f>'Test-AI'!AA523</f>
        <v>0</v>
      </c>
      <c r="AU525" s="357">
        <f>'Test-AI'!AB523</f>
        <v>0</v>
      </c>
      <c r="AV525" s="357">
        <f>'Test-AI'!AC523</f>
        <v>0</v>
      </c>
      <c r="AW525" s="301">
        <f t="shared" si="49"/>
        <v>0</v>
      </c>
      <c r="AX525" s="302" t="e">
        <f t="shared" si="50"/>
        <v>#DIV/0!</v>
      </c>
      <c r="AY525" s="303" t="e">
        <f t="shared" si="51"/>
        <v>#DIV/0!</v>
      </c>
      <c r="AZ525" s="297" t="e">
        <f t="shared" si="52"/>
        <v>#DIV/0!</v>
      </c>
      <c r="BA525" s="345" t="e">
        <f t="shared" si="53"/>
        <v>#DIV/0!</v>
      </c>
      <c r="BB525" s="75"/>
      <c r="BC525" s="75"/>
      <c r="BD525" s="570"/>
      <c r="BE525" s="550"/>
      <c r="BF525" s="553"/>
      <c r="BG525" s="553"/>
      <c r="BH525" s="553"/>
      <c r="BI525" s="553"/>
      <c r="BJ525" s="553"/>
      <c r="BK525" s="553"/>
      <c r="BL525" s="553"/>
      <c r="BM525" s="553"/>
      <c r="BN525" s="553"/>
      <c r="BO525" s="546"/>
      <c r="BP525" s="544"/>
      <c r="BQ525" s="546"/>
      <c r="BR525" s="544"/>
      <c r="BS525" s="553"/>
      <c r="BT525" s="553"/>
      <c r="BU525" s="553"/>
      <c r="BV525" s="553"/>
      <c r="BW525" s="553"/>
      <c r="BX525" s="553"/>
      <c r="BY525" s="553"/>
      <c r="BZ525" s="544"/>
      <c r="CA525" s="544"/>
      <c r="CB525" s="553"/>
      <c r="CC525" s="550"/>
      <c r="CD525" s="541"/>
      <c r="CE525" s="546"/>
      <c r="CF525" s="544"/>
      <c r="CG525" s="546"/>
      <c r="CH525" s="544"/>
    </row>
    <row r="526" spans="1:86" ht="17" hidden="1" customHeight="1" thickBot="1" x14ac:dyDescent="0.25">
      <c r="A526" s="552"/>
      <c r="B526" s="620" t="s">
        <v>148</v>
      </c>
      <c r="C526" s="586" t="s">
        <v>120</v>
      </c>
      <c r="D526" s="601">
        <v>25</v>
      </c>
      <c r="E526" s="576">
        <v>8</v>
      </c>
      <c r="F526" s="238">
        <v>85</v>
      </c>
      <c r="G526" s="289">
        <f>'Anchor-AI'!L524</f>
        <v>0</v>
      </c>
      <c r="H526" s="290">
        <f>'Anchor-AI'!M524</f>
        <v>0</v>
      </c>
      <c r="I526" s="290">
        <f>'Anchor-AI'!N524</f>
        <v>0</v>
      </c>
      <c r="J526" s="290">
        <f>'Anchor-AI'!O524</f>
        <v>0</v>
      </c>
      <c r="K526" s="290">
        <f>(Summary!$C$63*H526+Summary!$C$64*I526+Summary!$C$65*J526)/Summary!$C$66</f>
        <v>0</v>
      </c>
      <c r="L526" s="290">
        <f>'Anchor-AI'!P524</f>
        <v>0</v>
      </c>
      <c r="M526" s="290">
        <f>'Anchor-AI'!Q524</f>
        <v>0</v>
      </c>
      <c r="N526" s="290">
        <f>'Anchor-AI'!R524</f>
        <v>0</v>
      </c>
      <c r="O526" s="290">
        <f>'Anchor-AI'!S524</f>
        <v>0</v>
      </c>
      <c r="P526" s="290">
        <f>'Anchor-AI'!T524</f>
        <v>0</v>
      </c>
      <c r="Q526" s="290">
        <f>'Anchor-AI'!U524</f>
        <v>0</v>
      </c>
      <c r="R526" s="290">
        <f>'Anchor-AI'!V524</f>
        <v>0</v>
      </c>
      <c r="S526" s="290">
        <f>'Anchor-AI'!W524</f>
        <v>0</v>
      </c>
      <c r="T526" s="290">
        <f>'Anchor-AI'!X524</f>
        <v>0</v>
      </c>
      <c r="U526" s="290">
        <f>10*LOG10(1/((Summary!$C$80/10^(R526/10)+Summary!$C$81/10^(S526/10)+Summary!$C$82/10^(T526/10))/Summary!$C$83))</f>
        <v>0</v>
      </c>
      <c r="V526" s="290">
        <f>'Anchor-AI'!Y524</f>
        <v>0</v>
      </c>
      <c r="W526" s="290">
        <f>'Anchor-AI'!Z524</f>
        <v>0</v>
      </c>
      <c r="X526" s="290">
        <f>'Anchor-AI'!AA524</f>
        <v>0</v>
      </c>
      <c r="Y526" s="360">
        <f>'Anchor-AI'!AB524</f>
        <v>0</v>
      </c>
      <c r="Z526" s="360">
        <f>'Anchor-AI'!AC524</f>
        <v>0</v>
      </c>
      <c r="AA526" s="291">
        <f t="shared" si="48"/>
        <v>0</v>
      </c>
      <c r="AC526" s="169">
        <f>'Test-AI'!L524</f>
        <v>0</v>
      </c>
      <c r="AD526" s="166">
        <f>'Test-AI'!M524</f>
        <v>0</v>
      </c>
      <c r="AE526" s="166">
        <f>'Test-AI'!N524</f>
        <v>0</v>
      </c>
      <c r="AF526" s="166">
        <f>'Test-AI'!O524</f>
        <v>0</v>
      </c>
      <c r="AG526" s="166">
        <f>(Summary!$C$63*AD526+Summary!$C$64*AE526+Summary!$C$65*AF526)/Summary!$C$66</f>
        <v>0</v>
      </c>
      <c r="AH526" s="166">
        <f>'Test-AI'!P524</f>
        <v>0</v>
      </c>
      <c r="AI526" s="166">
        <f>'Test-AI'!Q524</f>
        <v>0</v>
      </c>
      <c r="AJ526" s="166">
        <f>'Test-AI'!R524</f>
        <v>0</v>
      </c>
      <c r="AK526" s="166">
        <f>'Test-AI'!S524</f>
        <v>0</v>
      </c>
      <c r="AL526" s="166">
        <f>'Test-AI'!T524</f>
        <v>0</v>
      </c>
      <c r="AM526" s="166">
        <f>'Test-AI'!U524</f>
        <v>0</v>
      </c>
      <c r="AN526" s="166">
        <f>'Test-AI'!V524</f>
        <v>0</v>
      </c>
      <c r="AO526" s="166">
        <f>'Test-AI'!W524</f>
        <v>0</v>
      </c>
      <c r="AP526" s="166">
        <f>'Test-AI'!X524</f>
        <v>0</v>
      </c>
      <c r="AQ526" s="166">
        <f>10*LOG10(1/((Summary!$C$80/10^(AN526/10)+Summary!$C$81/10^(AO526/10)+Summary!$C$82/10^(AP526/10))/Summary!$C$83))</f>
        <v>0</v>
      </c>
      <c r="AR526" s="166">
        <f>'Test-AI'!Y524</f>
        <v>0</v>
      </c>
      <c r="AS526" s="166">
        <f>'Test-AI'!Z524</f>
        <v>0</v>
      </c>
      <c r="AT526" s="290">
        <f>'Test-AI'!AA524</f>
        <v>0</v>
      </c>
      <c r="AU526" s="356">
        <f>'Test-AI'!AB524</f>
        <v>0</v>
      </c>
      <c r="AV526" s="356">
        <f>'Test-AI'!AC524</f>
        <v>0</v>
      </c>
      <c r="AW526" s="291">
        <f t="shared" si="49"/>
        <v>0</v>
      </c>
      <c r="AX526" s="292" t="e">
        <f t="shared" si="50"/>
        <v>#DIV/0!</v>
      </c>
      <c r="AY526" s="293" t="e">
        <f t="shared" si="51"/>
        <v>#DIV/0!</v>
      </c>
      <c r="AZ526" s="292" t="e">
        <f t="shared" si="52"/>
        <v>#DIV/0!</v>
      </c>
      <c r="BA526" s="344" t="e">
        <f t="shared" si="53"/>
        <v>#DIV/0!</v>
      </c>
      <c r="BB526" s="75"/>
      <c r="BC526" s="75"/>
      <c r="BD526" s="572" t="s">
        <v>39</v>
      </c>
      <c r="BE526" s="549" t="e">
        <f t="array" ref="BE526">bdRateExtend($G526:$G529,H526:H529,$AC526:$AC529,AD526:AD529)</f>
        <v>#VALUE!</v>
      </c>
      <c r="BF526" s="551" t="e">
        <f t="array" ref="BF526">bdRateExtend($G526:$G531,H526:H531,$AC526:$AC531,AD526:AD531)</f>
        <v>#VALUE!</v>
      </c>
      <c r="BG526" s="551" t="e">
        <f t="array" ref="BG526">bdRateExtend($G526:$G531,I526:I531,$AC526:$AC531,AE526:AE531)</f>
        <v>#VALUE!</v>
      </c>
      <c r="BH526" s="551" t="e">
        <f t="array" ref="BH526">bdRateExtend($G526:$G531,J526:J531,$AC526:$AC531,AF526:AF531)</f>
        <v>#VALUE!</v>
      </c>
      <c r="BI526" s="551" t="e">
        <f t="array" ref="BI526">bdRateExtend($G526:$G531,K526:K531,$AC526:$AC531,AG526:AG531)</f>
        <v>#VALUE!</v>
      </c>
      <c r="BJ526" s="575" t="e">
        <f>(Summary!$C$94*BF526+Summary!$C$95*BG526+Summary!$C$96*BH526)/Summary!$C$97</f>
        <v>#VALUE!</v>
      </c>
      <c r="BK526" s="551" t="e">
        <f t="array" ref="BK526">bdRateExtend($G526:$G529,L526:L529,$AC526:$AC529,AH526:AH529)</f>
        <v>#VALUE!</v>
      </c>
      <c r="BL526" s="551" t="e">
        <f t="array" ref="BL526">bdRateExtend($G526:$G531,L526:L531,$AC526:$AC531,AH526:AH531)</f>
        <v>#VALUE!</v>
      </c>
      <c r="BM526" s="551" t="e">
        <f t="array" ref="BM526">bdRateExtend($G526:$G529,M526:M529,$AC526:$AC529,AI526:AI529)</f>
        <v>#VALUE!</v>
      </c>
      <c r="BN526" s="551" t="e">
        <f t="array" ref="BN526">bdRateExtend($G526:$G531,M526:M531,$AC526:$AC531,AI526:AI531)</f>
        <v>#VALUE!</v>
      </c>
      <c r="BO526" s="548" t="e">
        <f t="array" ref="BO526">bdRateExtend($G526:$G529,N526:N529,$AC526:$AC529,AJ526:AJ529,"None", FALSE,1)</f>
        <v>#VALUE!</v>
      </c>
      <c r="BP526" s="585" t="e">
        <f t="array" ref="BP526">bdRateExtend($G526:$G531,N526:N531,$AC526:$AC531,AJ526:AJ531,"None", FALSE,1)</f>
        <v>#VALUE!</v>
      </c>
      <c r="BQ526" s="548" t="e">
        <f t="array" ref="BQ526">bdRateExtend($G526:$G529,O526:O529,$AC526:$AC529,AK526:AK529,"None", FALSE,1)</f>
        <v>#VALUE!</v>
      </c>
      <c r="BR526" s="585" t="e">
        <f t="array" ref="BR526">bdRateExtend($G526:$G531,O526:O531,$AC526:$AC531,AK526:AK531,"None", FALSE,1)</f>
        <v>#VALUE!</v>
      </c>
      <c r="BS526" s="551" t="e">
        <f t="array" ref="BS526">bdRateExtend($G526:$G529,P526:P529,$AC526:$AC529,AL526:AL529)</f>
        <v>#VALUE!</v>
      </c>
      <c r="BT526" s="551" t="e">
        <f t="array" ref="BT526">bdRateExtend($G526:$G531,P526:P531,$AC526:$AC531,AL526:AL531)</f>
        <v>#VALUE!</v>
      </c>
      <c r="BU526" s="551" t="e">
        <f t="array" ref="BU526">bdRateExtend($G526:$G529,Q526:Q529,$AC526:$AC529,AM526:AM529)</f>
        <v>#VALUE!</v>
      </c>
      <c r="BV526" s="551" t="e">
        <f t="array" ref="BV526">bdRateExtend($G526:$G531,Q526:Q531,$AC526:$AC531,AM526:AM531)</f>
        <v>#VALUE!</v>
      </c>
      <c r="BW526" s="551" t="e">
        <f t="array" ref="BW526">bdRateExtend($G526:$G529,R526:R529,$AC526:$AC529,AN526:AN529)</f>
        <v>#VALUE!</v>
      </c>
      <c r="BX526" s="551" t="e">
        <f t="array" ref="BX526">bdRateExtend($G526:$G531,R526:R531,$AC526:$AC531,AN526:AN531)</f>
        <v>#VALUE!</v>
      </c>
      <c r="BY526" s="551" t="e">
        <f t="array" ref="BY526">bdRateExtend($G526:$G531,S526:S531,$AC526:$AC531,AO526:AO531)</f>
        <v>#VALUE!</v>
      </c>
      <c r="BZ526" s="555" t="e">
        <f t="array" ref="BZ526">bdRateExtend($G526:$G531,T526:T531,$AC526:$AC531,AP526:AP531)</f>
        <v>#VALUE!</v>
      </c>
      <c r="CA526" s="555" t="e">
        <f t="array" ref="CA526">bdRateExtend($G526:$G531,U526:U531,$AC526:$AC531,AQ526:AQ531)</f>
        <v>#VALUE!</v>
      </c>
      <c r="CB526" s="575" t="e">
        <f>(Summary!$C$108*BX526+Summary!$C$109*BY526+Summary!$C$110*BZ526)/Summary!$C$111</f>
        <v>#VALUE!</v>
      </c>
      <c r="CC526" s="561" t="e">
        <f t="array" ref="CC526">bdCAMBIExtend($G526:$G529,V526:V529,$AC526:$AC529,AR526:AR529)</f>
        <v>#VALUE!</v>
      </c>
      <c r="CD526" s="561" t="e">
        <f t="array" ref="CD526">bdCAMBIExtend($G526:$G531,V526:V531,$AC526:$AC531,AR526:AR531)</f>
        <v>#VALUE!</v>
      </c>
      <c r="CE526" s="547">
        <f t="array" ref="CE526">testVMAFRange($G526:$G529,N526:N529,$AC526:$AC529,AJ526:AJ529)</f>
        <v>0</v>
      </c>
      <c r="CF526" s="543">
        <f t="array" ref="CF526">testVMAFRange($G526:$G531,N526:N531,$AC526:$AC531,AJ526:AJ531)</f>
        <v>0</v>
      </c>
      <c r="CG526" s="547">
        <f t="array" ref="CG526">testVMAFRange($G526:$G529,O526:O529,$AC526:$AC529,AK526:AK529)</f>
        <v>0</v>
      </c>
      <c r="CH526" s="543">
        <f t="array" ref="CH526">testVMAFRange($G526:$G531,O526:O531,$AC526:$AC531,AK526:AK531)</f>
        <v>0</v>
      </c>
    </row>
    <row r="527" spans="1:86" ht="17" hidden="1" customHeight="1" x14ac:dyDescent="0.2">
      <c r="A527" s="552"/>
      <c r="B527" s="566"/>
      <c r="C527" s="485"/>
      <c r="D527" s="590"/>
      <c r="E527" s="558"/>
      <c r="F527" s="239">
        <v>110</v>
      </c>
      <c r="G527" s="294">
        <f>'Anchor-AI'!L525</f>
        <v>0</v>
      </c>
      <c r="H527" s="295">
        <f>'Anchor-AI'!M525</f>
        <v>0</v>
      </c>
      <c r="I527" s="295">
        <f>'Anchor-AI'!N525</f>
        <v>0</v>
      </c>
      <c r="J527" s="295">
        <f>'Anchor-AI'!O525</f>
        <v>0</v>
      </c>
      <c r="K527" s="295">
        <f>(Summary!$C$63*H527+Summary!$C$64*I527+Summary!$C$65*J527)/Summary!$C$66</f>
        <v>0</v>
      </c>
      <c r="L527" s="295">
        <f>'Anchor-AI'!P525</f>
        <v>0</v>
      </c>
      <c r="M527" s="295">
        <f>'Anchor-AI'!Q525</f>
        <v>0</v>
      </c>
      <c r="N527" s="295">
        <f>'Anchor-AI'!R525</f>
        <v>0</v>
      </c>
      <c r="O527" s="295">
        <f>'Anchor-AI'!S525</f>
        <v>0</v>
      </c>
      <c r="P527" s="295">
        <f>'Anchor-AI'!T525</f>
        <v>0</v>
      </c>
      <c r="Q527" s="295">
        <f>'Anchor-AI'!U525</f>
        <v>0</v>
      </c>
      <c r="R527" s="295">
        <f>'Anchor-AI'!V525</f>
        <v>0</v>
      </c>
      <c r="S527" s="295">
        <f>'Anchor-AI'!W525</f>
        <v>0</v>
      </c>
      <c r="T527" s="295">
        <f>'Anchor-AI'!X525</f>
        <v>0</v>
      </c>
      <c r="U527" s="295">
        <f>10*LOG10(1/((Summary!$C$80/10^(R527/10)+Summary!$C$81/10^(S527/10)+Summary!$C$82/10^(T527/10))/Summary!$C$83))</f>
        <v>0</v>
      </c>
      <c r="V527" s="295">
        <f>'Anchor-AI'!Y525</f>
        <v>0</v>
      </c>
      <c r="W527" s="295">
        <f>'Anchor-AI'!Z525</f>
        <v>0</v>
      </c>
      <c r="X527" s="295">
        <f>'Anchor-AI'!AA525</f>
        <v>0</v>
      </c>
      <c r="Y527" s="357">
        <f>'Anchor-AI'!AB525</f>
        <v>0</v>
      </c>
      <c r="Z527" s="357">
        <f>'Anchor-AI'!AC525</f>
        <v>0</v>
      </c>
      <c r="AA527" s="296">
        <f t="shared" si="48"/>
        <v>0</v>
      </c>
      <c r="AC527" s="170">
        <f>'Test-AI'!L525</f>
        <v>0</v>
      </c>
      <c r="AD527" s="167">
        <f>'Test-AI'!M525</f>
        <v>0</v>
      </c>
      <c r="AE527" s="167">
        <f>'Test-AI'!N525</f>
        <v>0</v>
      </c>
      <c r="AF527" s="167">
        <f>'Test-AI'!O525</f>
        <v>0</v>
      </c>
      <c r="AG527" s="167">
        <f>(Summary!$C$63*AD527+Summary!$C$64*AE527+Summary!$C$65*AF527)/Summary!$C$66</f>
        <v>0</v>
      </c>
      <c r="AH527" s="167">
        <f>'Test-AI'!P525</f>
        <v>0</v>
      </c>
      <c r="AI527" s="167">
        <f>'Test-AI'!Q525</f>
        <v>0</v>
      </c>
      <c r="AJ527" s="167">
        <f>'Test-AI'!R525</f>
        <v>0</v>
      </c>
      <c r="AK527" s="167">
        <f>'Test-AI'!S525</f>
        <v>0</v>
      </c>
      <c r="AL527" s="167">
        <f>'Test-AI'!T525</f>
        <v>0</v>
      </c>
      <c r="AM527" s="167">
        <f>'Test-AI'!U525</f>
        <v>0</v>
      </c>
      <c r="AN527" s="167">
        <f>'Test-AI'!V525</f>
        <v>0</v>
      </c>
      <c r="AO527" s="167">
        <f>'Test-AI'!W525</f>
        <v>0</v>
      </c>
      <c r="AP527" s="167">
        <f>'Test-AI'!X525</f>
        <v>0</v>
      </c>
      <c r="AQ527" s="167">
        <f>10*LOG10(1/((Summary!$C$80/10^(AN527/10)+Summary!$C$81/10^(AO527/10)+Summary!$C$82/10^(AP527/10))/Summary!$C$83))</f>
        <v>0</v>
      </c>
      <c r="AR527" s="167">
        <f>'Test-AI'!Y525</f>
        <v>0</v>
      </c>
      <c r="AS527" s="167">
        <f>'Test-AI'!Z525</f>
        <v>0</v>
      </c>
      <c r="AT527" s="295">
        <f>'Test-AI'!AA525</f>
        <v>0</v>
      </c>
      <c r="AU527" s="357">
        <f>'Test-AI'!AB525</f>
        <v>0</v>
      </c>
      <c r="AV527" s="357">
        <f>'Test-AI'!AC525</f>
        <v>0</v>
      </c>
      <c r="AW527" s="296">
        <f t="shared" si="49"/>
        <v>0</v>
      </c>
      <c r="AX527" s="297" t="e">
        <f t="shared" si="50"/>
        <v>#DIV/0!</v>
      </c>
      <c r="AY527" s="298" t="e">
        <f t="shared" si="51"/>
        <v>#DIV/0!</v>
      </c>
      <c r="AZ527" s="297" t="e">
        <f t="shared" si="52"/>
        <v>#DIV/0!</v>
      </c>
      <c r="BA527" s="345" t="e">
        <f t="shared" si="53"/>
        <v>#DIV/0!</v>
      </c>
      <c r="BB527" s="75"/>
      <c r="BC527" s="75"/>
      <c r="BD527" s="565"/>
      <c r="BE527" s="550"/>
      <c r="BF527" s="552"/>
      <c r="BG527" s="552"/>
      <c r="BH527" s="552"/>
      <c r="BI527" s="552"/>
      <c r="BJ527" s="552"/>
      <c r="BK527" s="553"/>
      <c r="BL527" s="552"/>
      <c r="BM527" s="553"/>
      <c r="BN527" s="552"/>
      <c r="BO527" s="546"/>
      <c r="BP527" s="541"/>
      <c r="BQ527" s="546"/>
      <c r="BR527" s="541"/>
      <c r="BS527" s="553"/>
      <c r="BT527" s="552"/>
      <c r="BU527" s="553"/>
      <c r="BV527" s="552"/>
      <c r="BW527" s="553"/>
      <c r="BX527" s="552"/>
      <c r="BY527" s="552"/>
      <c r="BZ527" s="541"/>
      <c r="CA527" s="541"/>
      <c r="CB527" s="552"/>
      <c r="CC527" s="553"/>
      <c r="CD527" s="552"/>
      <c r="CE527" s="546"/>
      <c r="CF527" s="541"/>
      <c r="CG527" s="546"/>
      <c r="CH527" s="541"/>
    </row>
    <row r="528" spans="1:86" ht="17" hidden="1" customHeight="1" x14ac:dyDescent="0.2">
      <c r="A528" s="552"/>
      <c r="B528" s="566"/>
      <c r="C528" s="485"/>
      <c r="D528" s="590"/>
      <c r="E528" s="558"/>
      <c r="F528" s="239">
        <v>135</v>
      </c>
      <c r="G528" s="294">
        <f>'Anchor-AI'!L526</f>
        <v>0</v>
      </c>
      <c r="H528" s="295">
        <f>'Anchor-AI'!M526</f>
        <v>0</v>
      </c>
      <c r="I528" s="295">
        <f>'Anchor-AI'!N526</f>
        <v>0</v>
      </c>
      <c r="J528" s="295">
        <f>'Anchor-AI'!O526</f>
        <v>0</v>
      </c>
      <c r="K528" s="295">
        <f>(Summary!$C$63*H528+Summary!$C$64*I528+Summary!$C$65*J528)/Summary!$C$66</f>
        <v>0</v>
      </c>
      <c r="L528" s="295">
        <f>'Anchor-AI'!P526</f>
        <v>0</v>
      </c>
      <c r="M528" s="295">
        <f>'Anchor-AI'!Q526</f>
        <v>0</v>
      </c>
      <c r="N528" s="295">
        <f>'Anchor-AI'!R526</f>
        <v>0</v>
      </c>
      <c r="O528" s="295">
        <f>'Anchor-AI'!S526</f>
        <v>0</v>
      </c>
      <c r="P528" s="295">
        <f>'Anchor-AI'!T526</f>
        <v>0</v>
      </c>
      <c r="Q528" s="295">
        <f>'Anchor-AI'!U526</f>
        <v>0</v>
      </c>
      <c r="R528" s="295">
        <f>'Anchor-AI'!V526</f>
        <v>0</v>
      </c>
      <c r="S528" s="295">
        <f>'Anchor-AI'!W526</f>
        <v>0</v>
      </c>
      <c r="T528" s="295">
        <f>'Anchor-AI'!X526</f>
        <v>0</v>
      </c>
      <c r="U528" s="295">
        <f>10*LOG10(1/((Summary!$C$80/10^(R528/10)+Summary!$C$81/10^(S528/10)+Summary!$C$82/10^(T528/10))/Summary!$C$83))</f>
        <v>0</v>
      </c>
      <c r="V528" s="295">
        <f>'Anchor-AI'!Y526</f>
        <v>0</v>
      </c>
      <c r="W528" s="295">
        <f>'Anchor-AI'!Z526</f>
        <v>0</v>
      </c>
      <c r="X528" s="295">
        <f>'Anchor-AI'!AA526</f>
        <v>0</v>
      </c>
      <c r="Y528" s="357">
        <f>'Anchor-AI'!AB526</f>
        <v>0</v>
      </c>
      <c r="Z528" s="357">
        <f>'Anchor-AI'!AC526</f>
        <v>0</v>
      </c>
      <c r="AA528" s="296">
        <f t="shared" si="48"/>
        <v>0</v>
      </c>
      <c r="AC528" s="170">
        <f>'Test-AI'!L526</f>
        <v>0</v>
      </c>
      <c r="AD528" s="167">
        <f>'Test-AI'!M526</f>
        <v>0</v>
      </c>
      <c r="AE528" s="167">
        <f>'Test-AI'!N526</f>
        <v>0</v>
      </c>
      <c r="AF528" s="167">
        <f>'Test-AI'!O526</f>
        <v>0</v>
      </c>
      <c r="AG528" s="167">
        <f>(Summary!$C$63*AD528+Summary!$C$64*AE528+Summary!$C$65*AF528)/Summary!$C$66</f>
        <v>0</v>
      </c>
      <c r="AH528" s="167">
        <f>'Test-AI'!P526</f>
        <v>0</v>
      </c>
      <c r="AI528" s="167">
        <f>'Test-AI'!Q526</f>
        <v>0</v>
      </c>
      <c r="AJ528" s="167">
        <f>'Test-AI'!R526</f>
        <v>0</v>
      </c>
      <c r="AK528" s="167">
        <f>'Test-AI'!S526</f>
        <v>0</v>
      </c>
      <c r="AL528" s="167">
        <f>'Test-AI'!T526</f>
        <v>0</v>
      </c>
      <c r="AM528" s="167">
        <f>'Test-AI'!U526</f>
        <v>0</v>
      </c>
      <c r="AN528" s="167">
        <f>'Test-AI'!V526</f>
        <v>0</v>
      </c>
      <c r="AO528" s="167">
        <f>'Test-AI'!W526</f>
        <v>0</v>
      </c>
      <c r="AP528" s="167">
        <f>'Test-AI'!X526</f>
        <v>0</v>
      </c>
      <c r="AQ528" s="167">
        <f>10*LOG10(1/((Summary!$C$80/10^(AN528/10)+Summary!$C$81/10^(AO528/10)+Summary!$C$82/10^(AP528/10))/Summary!$C$83))</f>
        <v>0</v>
      </c>
      <c r="AR528" s="167">
        <f>'Test-AI'!Y526</f>
        <v>0</v>
      </c>
      <c r="AS528" s="167">
        <f>'Test-AI'!Z526</f>
        <v>0</v>
      </c>
      <c r="AT528" s="295">
        <f>'Test-AI'!AA526</f>
        <v>0</v>
      </c>
      <c r="AU528" s="357">
        <f>'Test-AI'!AB526</f>
        <v>0</v>
      </c>
      <c r="AV528" s="357">
        <f>'Test-AI'!AC526</f>
        <v>0</v>
      </c>
      <c r="AW528" s="296">
        <f t="shared" si="49"/>
        <v>0</v>
      </c>
      <c r="AX528" s="297" t="e">
        <f t="shared" si="50"/>
        <v>#DIV/0!</v>
      </c>
      <c r="AY528" s="298" t="e">
        <f t="shared" si="51"/>
        <v>#DIV/0!</v>
      </c>
      <c r="AZ528" s="297" t="e">
        <f t="shared" si="52"/>
        <v>#DIV/0!</v>
      </c>
      <c r="BA528" s="345" t="e">
        <f t="shared" si="53"/>
        <v>#DIV/0!</v>
      </c>
      <c r="BB528" s="75"/>
      <c r="BC528" s="75"/>
      <c r="BD528" s="573" t="s">
        <v>147</v>
      </c>
      <c r="BE528" s="549" t="e">
        <f t="array" ref="BE528">bdRateExtend($G527:$G530,H527:H530,$AC527:$AC530,AD527:AD530)</f>
        <v>#VALUE!</v>
      </c>
      <c r="BF528" s="552"/>
      <c r="BG528" s="552"/>
      <c r="BH528" s="552"/>
      <c r="BI528" s="552"/>
      <c r="BJ528" s="552"/>
      <c r="BK528" s="551" t="e">
        <f t="array" ref="BK528">bdRateExtend($G527:$G530,L527:L530,$AC527:$AC530,AH527:AH530)</f>
        <v>#VALUE!</v>
      </c>
      <c r="BL528" s="552"/>
      <c r="BM528" s="551" t="e">
        <f t="array" ref="BM528">bdRateExtend($G527:$G530,M527:M530,$AC527:$AC530,AI527:AI530)</f>
        <v>#VALUE!</v>
      </c>
      <c r="BN528" s="552"/>
      <c r="BO528" s="545" t="e">
        <f t="array" ref="BO528">bdRateExtend($G527:$G530,N527:N530,$AC527:$AC530,AJ527:AJ530,"None", FALSE,1)</f>
        <v>#VALUE!</v>
      </c>
      <c r="BP528" s="541"/>
      <c r="BQ528" s="545" t="e">
        <f t="array" ref="BQ528">bdRateExtend($G527:$G530,O527:O530,$AC527:$AC530,AK527:AK530,"None", FALSE,1)</f>
        <v>#VALUE!</v>
      </c>
      <c r="BR528" s="541"/>
      <c r="BS528" s="551" t="e">
        <f t="array" ref="BS528">bdRateExtend($G527:$G530,P527:P530,$AC527:$AC530,AL527:AL530)</f>
        <v>#VALUE!</v>
      </c>
      <c r="BT528" s="552"/>
      <c r="BU528" s="551" t="e">
        <f t="array" ref="BU528">bdRateExtend($G527:$G530,Q527:Q530,$AC527:$AC530,AM527:AM530)</f>
        <v>#VALUE!</v>
      </c>
      <c r="BV528" s="552"/>
      <c r="BW528" s="551" t="e">
        <f t="array" ref="BW528">bdRateExtend($G527:$G530,R527:R530,$AC527:$AC530,AN527:AN530)</f>
        <v>#VALUE!</v>
      </c>
      <c r="BX528" s="552"/>
      <c r="BY528" s="552"/>
      <c r="BZ528" s="541"/>
      <c r="CA528" s="541"/>
      <c r="CB528" s="552"/>
      <c r="CC528" s="561" t="e">
        <f t="array" ref="CC528">bdCAMBIExtend($G527:$G530,V527:V530,$AC527:$AC530,AR527:AR530)</f>
        <v>#VALUE!</v>
      </c>
      <c r="CD528" s="552"/>
      <c r="CE528" s="554">
        <f t="array" ref="CE528">testVMAFRange($G527:$G530,N527:N530,$AC527:$AC530,AJ527:AJ530)</f>
        <v>0</v>
      </c>
      <c r="CF528" s="541"/>
      <c r="CG528" s="554">
        <f t="array" ref="CG528">testVMAFRange($G527:$G530,O527:O530,$AC527:$AC530,AK527:AK530)</f>
        <v>0</v>
      </c>
      <c r="CH528" s="541"/>
    </row>
    <row r="529" spans="1:86" ht="17" hidden="1" customHeight="1" x14ac:dyDescent="0.2">
      <c r="A529" s="552"/>
      <c r="B529" s="566"/>
      <c r="C529" s="485"/>
      <c r="D529" s="590"/>
      <c r="E529" s="558"/>
      <c r="F529" s="239">
        <v>160</v>
      </c>
      <c r="G529" s="294">
        <f>'Anchor-AI'!L527</f>
        <v>0</v>
      </c>
      <c r="H529" s="295">
        <f>'Anchor-AI'!M527</f>
        <v>0</v>
      </c>
      <c r="I529" s="295">
        <f>'Anchor-AI'!N527</f>
        <v>0</v>
      </c>
      <c r="J529" s="295">
        <f>'Anchor-AI'!O527</f>
        <v>0</v>
      </c>
      <c r="K529" s="295">
        <f>(Summary!$C$63*H529+Summary!$C$64*I529+Summary!$C$65*J529)/Summary!$C$66</f>
        <v>0</v>
      </c>
      <c r="L529" s="295">
        <f>'Anchor-AI'!P527</f>
        <v>0</v>
      </c>
      <c r="M529" s="295">
        <f>'Anchor-AI'!Q527</f>
        <v>0</v>
      </c>
      <c r="N529" s="295">
        <f>'Anchor-AI'!R527</f>
        <v>0</v>
      </c>
      <c r="O529" s="295">
        <f>'Anchor-AI'!S527</f>
        <v>0</v>
      </c>
      <c r="P529" s="295">
        <f>'Anchor-AI'!T527</f>
        <v>0</v>
      </c>
      <c r="Q529" s="295">
        <f>'Anchor-AI'!U527</f>
        <v>0</v>
      </c>
      <c r="R529" s="295">
        <f>'Anchor-AI'!V527</f>
        <v>0</v>
      </c>
      <c r="S529" s="295">
        <f>'Anchor-AI'!W527</f>
        <v>0</v>
      </c>
      <c r="T529" s="295">
        <f>'Anchor-AI'!X527</f>
        <v>0</v>
      </c>
      <c r="U529" s="295">
        <f>10*LOG10(1/((Summary!$C$80/10^(R529/10)+Summary!$C$81/10^(S529/10)+Summary!$C$82/10^(T529/10))/Summary!$C$83))</f>
        <v>0</v>
      </c>
      <c r="V529" s="295">
        <f>'Anchor-AI'!Y527</f>
        <v>0</v>
      </c>
      <c r="W529" s="295">
        <f>'Anchor-AI'!Z527</f>
        <v>0</v>
      </c>
      <c r="X529" s="295">
        <f>'Anchor-AI'!AA527</f>
        <v>0</v>
      </c>
      <c r="Y529" s="357">
        <f>'Anchor-AI'!AB527</f>
        <v>0</v>
      </c>
      <c r="Z529" s="357">
        <f>'Anchor-AI'!AC527</f>
        <v>0</v>
      </c>
      <c r="AA529" s="296">
        <f t="shared" si="48"/>
        <v>0</v>
      </c>
      <c r="AC529" s="170">
        <f>'Test-AI'!L527</f>
        <v>0</v>
      </c>
      <c r="AD529" s="167">
        <f>'Test-AI'!M527</f>
        <v>0</v>
      </c>
      <c r="AE529" s="167">
        <f>'Test-AI'!N527</f>
        <v>0</v>
      </c>
      <c r="AF529" s="167">
        <f>'Test-AI'!O527</f>
        <v>0</v>
      </c>
      <c r="AG529" s="167">
        <f>(Summary!$C$63*AD529+Summary!$C$64*AE529+Summary!$C$65*AF529)/Summary!$C$66</f>
        <v>0</v>
      </c>
      <c r="AH529" s="167">
        <f>'Test-AI'!P527</f>
        <v>0</v>
      </c>
      <c r="AI529" s="167">
        <f>'Test-AI'!Q527</f>
        <v>0</v>
      </c>
      <c r="AJ529" s="167">
        <f>'Test-AI'!R527</f>
        <v>0</v>
      </c>
      <c r="AK529" s="167">
        <f>'Test-AI'!S527</f>
        <v>0</v>
      </c>
      <c r="AL529" s="167">
        <f>'Test-AI'!T527</f>
        <v>0</v>
      </c>
      <c r="AM529" s="167">
        <f>'Test-AI'!U527</f>
        <v>0</v>
      </c>
      <c r="AN529" s="167">
        <f>'Test-AI'!V527</f>
        <v>0</v>
      </c>
      <c r="AO529" s="167">
        <f>'Test-AI'!W527</f>
        <v>0</v>
      </c>
      <c r="AP529" s="167">
        <f>'Test-AI'!X527</f>
        <v>0</v>
      </c>
      <c r="AQ529" s="167">
        <f>10*LOG10(1/((Summary!$C$80/10^(AN529/10)+Summary!$C$81/10^(AO529/10)+Summary!$C$82/10^(AP529/10))/Summary!$C$83))</f>
        <v>0</v>
      </c>
      <c r="AR529" s="167">
        <f>'Test-AI'!Y527</f>
        <v>0</v>
      </c>
      <c r="AS529" s="167">
        <f>'Test-AI'!Z527</f>
        <v>0</v>
      </c>
      <c r="AT529" s="295">
        <f>'Test-AI'!AA527</f>
        <v>0</v>
      </c>
      <c r="AU529" s="357">
        <f>'Test-AI'!AB527</f>
        <v>0</v>
      </c>
      <c r="AV529" s="357">
        <f>'Test-AI'!AC527</f>
        <v>0</v>
      </c>
      <c r="AW529" s="296">
        <f t="shared" si="49"/>
        <v>0</v>
      </c>
      <c r="AX529" s="297" t="e">
        <f t="shared" si="50"/>
        <v>#DIV/0!</v>
      </c>
      <c r="AY529" s="298" t="e">
        <f t="shared" si="51"/>
        <v>#DIV/0!</v>
      </c>
      <c r="AZ529" s="297" t="e">
        <f t="shared" si="52"/>
        <v>#DIV/0!</v>
      </c>
      <c r="BA529" s="345" t="e">
        <f t="shared" si="53"/>
        <v>#DIV/0!</v>
      </c>
      <c r="BB529" s="75"/>
      <c r="BC529" s="75"/>
      <c r="BD529" s="565"/>
      <c r="BE529" s="550"/>
      <c r="BF529" s="552"/>
      <c r="BG529" s="552"/>
      <c r="BH529" s="552"/>
      <c r="BI529" s="552"/>
      <c r="BJ529" s="552"/>
      <c r="BK529" s="553"/>
      <c r="BL529" s="552"/>
      <c r="BM529" s="553"/>
      <c r="BN529" s="552"/>
      <c r="BO529" s="546"/>
      <c r="BP529" s="541"/>
      <c r="BQ529" s="546"/>
      <c r="BR529" s="541"/>
      <c r="BS529" s="553"/>
      <c r="BT529" s="552"/>
      <c r="BU529" s="553"/>
      <c r="BV529" s="552"/>
      <c r="BW529" s="553"/>
      <c r="BX529" s="552"/>
      <c r="BY529" s="552"/>
      <c r="BZ529" s="541"/>
      <c r="CA529" s="541"/>
      <c r="CB529" s="552"/>
      <c r="CC529" s="553"/>
      <c r="CD529" s="552"/>
      <c r="CE529" s="546"/>
      <c r="CF529" s="541"/>
      <c r="CG529" s="546"/>
      <c r="CH529" s="541"/>
    </row>
    <row r="530" spans="1:86" ht="17" hidden="1" customHeight="1" thickBot="1" x14ac:dyDescent="0.25">
      <c r="A530" s="552"/>
      <c r="B530" s="566"/>
      <c r="C530" s="485"/>
      <c r="D530" s="590"/>
      <c r="E530" s="558"/>
      <c r="F530" s="239">
        <v>185</v>
      </c>
      <c r="G530" s="294">
        <f>'Anchor-AI'!L528</f>
        <v>0</v>
      </c>
      <c r="H530" s="295">
        <f>'Anchor-AI'!M528</f>
        <v>0</v>
      </c>
      <c r="I530" s="295">
        <f>'Anchor-AI'!N528</f>
        <v>0</v>
      </c>
      <c r="J530" s="295">
        <f>'Anchor-AI'!O528</f>
        <v>0</v>
      </c>
      <c r="K530" s="295">
        <f>(Summary!$C$63*H530+Summary!$C$64*I530+Summary!$C$65*J530)/Summary!$C$66</f>
        <v>0</v>
      </c>
      <c r="L530" s="295">
        <f>'Anchor-AI'!P528</f>
        <v>0</v>
      </c>
      <c r="M530" s="295">
        <f>'Anchor-AI'!Q528</f>
        <v>0</v>
      </c>
      <c r="N530" s="295">
        <f>'Anchor-AI'!R528</f>
        <v>0</v>
      </c>
      <c r="O530" s="295">
        <f>'Anchor-AI'!S528</f>
        <v>0</v>
      </c>
      <c r="P530" s="295">
        <f>'Anchor-AI'!T528</f>
        <v>0</v>
      </c>
      <c r="Q530" s="295">
        <f>'Anchor-AI'!U528</f>
        <v>0</v>
      </c>
      <c r="R530" s="295">
        <f>'Anchor-AI'!V528</f>
        <v>0</v>
      </c>
      <c r="S530" s="295">
        <f>'Anchor-AI'!W528</f>
        <v>0</v>
      </c>
      <c r="T530" s="295">
        <f>'Anchor-AI'!X528</f>
        <v>0</v>
      </c>
      <c r="U530" s="295">
        <f>10*LOG10(1/((Summary!$C$80/10^(R530/10)+Summary!$C$81/10^(S530/10)+Summary!$C$82/10^(T530/10))/Summary!$C$83))</f>
        <v>0</v>
      </c>
      <c r="V530" s="295">
        <f>'Anchor-AI'!Y528</f>
        <v>0</v>
      </c>
      <c r="W530" s="295">
        <f>'Anchor-AI'!Z528</f>
        <v>0</v>
      </c>
      <c r="X530" s="295">
        <f>'Anchor-AI'!AA528</f>
        <v>0</v>
      </c>
      <c r="Y530" s="357">
        <f>'Anchor-AI'!AB528</f>
        <v>0</v>
      </c>
      <c r="Z530" s="357">
        <f>'Anchor-AI'!AC528</f>
        <v>0</v>
      </c>
      <c r="AA530" s="296">
        <f t="shared" si="48"/>
        <v>0</v>
      </c>
      <c r="AC530" s="170">
        <f>'Test-AI'!L528</f>
        <v>0</v>
      </c>
      <c r="AD530" s="167">
        <f>'Test-AI'!M528</f>
        <v>0</v>
      </c>
      <c r="AE530" s="167">
        <f>'Test-AI'!N528</f>
        <v>0</v>
      </c>
      <c r="AF530" s="167">
        <f>'Test-AI'!O528</f>
        <v>0</v>
      </c>
      <c r="AG530" s="167">
        <f>(Summary!$C$63*AD530+Summary!$C$64*AE530+Summary!$C$65*AF530)/Summary!$C$66</f>
        <v>0</v>
      </c>
      <c r="AH530" s="167">
        <f>'Test-AI'!P528</f>
        <v>0</v>
      </c>
      <c r="AI530" s="167">
        <f>'Test-AI'!Q528</f>
        <v>0</v>
      </c>
      <c r="AJ530" s="167">
        <f>'Test-AI'!R528</f>
        <v>0</v>
      </c>
      <c r="AK530" s="167">
        <f>'Test-AI'!S528</f>
        <v>0</v>
      </c>
      <c r="AL530" s="167">
        <f>'Test-AI'!T528</f>
        <v>0</v>
      </c>
      <c r="AM530" s="167">
        <f>'Test-AI'!U528</f>
        <v>0</v>
      </c>
      <c r="AN530" s="167">
        <f>'Test-AI'!V528</f>
        <v>0</v>
      </c>
      <c r="AO530" s="167">
        <f>'Test-AI'!W528</f>
        <v>0</v>
      </c>
      <c r="AP530" s="167">
        <f>'Test-AI'!X528</f>
        <v>0</v>
      </c>
      <c r="AQ530" s="167">
        <f>10*LOG10(1/((Summary!$C$80/10^(AN530/10)+Summary!$C$81/10^(AO530/10)+Summary!$C$82/10^(AP530/10))/Summary!$C$83))</f>
        <v>0</v>
      </c>
      <c r="AR530" s="167">
        <f>'Test-AI'!Y528</f>
        <v>0</v>
      </c>
      <c r="AS530" s="167">
        <f>'Test-AI'!Z528</f>
        <v>0</v>
      </c>
      <c r="AT530" s="295">
        <f>'Test-AI'!AA528</f>
        <v>0</v>
      </c>
      <c r="AU530" s="357">
        <f>'Test-AI'!AB528</f>
        <v>0</v>
      </c>
      <c r="AV530" s="357">
        <f>'Test-AI'!AC528</f>
        <v>0</v>
      </c>
      <c r="AW530" s="296">
        <f t="shared" si="49"/>
        <v>0</v>
      </c>
      <c r="AX530" s="297" t="e">
        <f t="shared" si="50"/>
        <v>#DIV/0!</v>
      </c>
      <c r="AY530" s="298" t="e">
        <f t="shared" si="51"/>
        <v>#DIV/0!</v>
      </c>
      <c r="AZ530" s="297" t="e">
        <f t="shared" si="52"/>
        <v>#DIV/0!</v>
      </c>
      <c r="BA530" s="345" t="e">
        <f t="shared" si="53"/>
        <v>#DIV/0!</v>
      </c>
      <c r="BB530" s="75"/>
      <c r="BC530" s="75"/>
      <c r="BD530" s="574" t="s">
        <v>46</v>
      </c>
      <c r="BE530" s="549" t="e">
        <f t="array" ref="BE530">bdRateExtend($G528:$G531,H528:H531,$AC528:$AC531,AD528:AD531)</f>
        <v>#VALUE!</v>
      </c>
      <c r="BF530" s="552"/>
      <c r="BG530" s="552"/>
      <c r="BH530" s="552"/>
      <c r="BI530" s="552"/>
      <c r="BJ530" s="552"/>
      <c r="BK530" s="551" t="e">
        <f t="array" ref="BK530">bdRateExtend($G528:$G531,L528:L531,$AC528:$AC531,AH528:AH531)</f>
        <v>#VALUE!</v>
      </c>
      <c r="BL530" s="552"/>
      <c r="BM530" s="551" t="e">
        <f t="array" ref="BM530">bdRateExtend($G528:$G531,M528:M531,$AC528:$AC531,AI528:AI531)</f>
        <v>#VALUE!</v>
      </c>
      <c r="BN530" s="552"/>
      <c r="BO530" s="545" t="e">
        <f t="array" ref="BO530">bdRateExtend($G528:$G531,N528:N531,$AC528:$AC531,AJ528:AJ531,"None", FALSE,1)</f>
        <v>#VALUE!</v>
      </c>
      <c r="BP530" s="541"/>
      <c r="BQ530" s="545" t="e">
        <f t="array" ref="BQ530">bdRateExtend($G528:$G531,O528:O531,$AC528:$AC531,AK528:AK531,"None", FALSE,1)</f>
        <v>#VALUE!</v>
      </c>
      <c r="BR530" s="541"/>
      <c r="BS530" s="551" t="e">
        <f t="array" ref="BS530">bdRateExtend($G528:$G531,P528:P531,$AC528:$AC531,AL528:AL531)</f>
        <v>#VALUE!</v>
      </c>
      <c r="BT530" s="552"/>
      <c r="BU530" s="551" t="e">
        <f t="array" ref="BU530">bdRateExtend($G528:$G531,Q528:Q531,$AC528:$AC531,AM528:AM531)</f>
        <v>#VALUE!</v>
      </c>
      <c r="BV530" s="552"/>
      <c r="BW530" s="551" t="e">
        <f t="array" ref="BW530">bdRateExtend($G528:$G531,R528:R531,$AC528:$AC531,AN528:AN531)</f>
        <v>#VALUE!</v>
      </c>
      <c r="BX530" s="552"/>
      <c r="BY530" s="552"/>
      <c r="BZ530" s="541"/>
      <c r="CA530" s="541"/>
      <c r="CB530" s="552"/>
      <c r="CC530" s="561" t="e">
        <f t="array" ref="CC530">bdCAMBIExtend($G528:$G531,V528:V531,$AC528:$AC531,AR528:AR531)</f>
        <v>#VALUE!</v>
      </c>
      <c r="CD530" s="552"/>
      <c r="CE530" s="554">
        <f t="array" ref="CE530">testVMAFRange($G528:$G531,N528:N531,$AC528:$AC531,AJ528:AJ531)</f>
        <v>0</v>
      </c>
      <c r="CF530" s="541"/>
      <c r="CG530" s="554">
        <f t="array" ref="CG530">testVMAFRange($G528:$G531,O528:O531,$AC528:$AC531,AK528:AK531)</f>
        <v>0</v>
      </c>
      <c r="CH530" s="541"/>
    </row>
    <row r="531" spans="1:86" ht="17" hidden="1" customHeight="1" thickBot="1" x14ac:dyDescent="0.25">
      <c r="A531" s="552"/>
      <c r="B531" s="571"/>
      <c r="C531" s="486"/>
      <c r="D531" s="602"/>
      <c r="E531" s="577"/>
      <c r="F531" s="240">
        <v>210</v>
      </c>
      <c r="G531" s="299">
        <f>'Anchor-AI'!L529</f>
        <v>0</v>
      </c>
      <c r="H531" s="300">
        <f>'Anchor-AI'!M529</f>
        <v>0</v>
      </c>
      <c r="I531" s="300">
        <f>'Anchor-AI'!N529</f>
        <v>0</v>
      </c>
      <c r="J531" s="300">
        <f>'Anchor-AI'!O529</f>
        <v>0</v>
      </c>
      <c r="K531" s="295">
        <f>(Summary!$C$63*H531+Summary!$C$64*I531+Summary!$C$65*J531)/Summary!$C$66</f>
        <v>0</v>
      </c>
      <c r="L531" s="300">
        <f>'Anchor-AI'!P529</f>
        <v>0</v>
      </c>
      <c r="M531" s="300">
        <f>'Anchor-AI'!Q529</f>
        <v>0</v>
      </c>
      <c r="N531" s="300">
        <f>'Anchor-AI'!R529</f>
        <v>0</v>
      </c>
      <c r="O531" s="300">
        <f>'Anchor-AI'!S529</f>
        <v>0</v>
      </c>
      <c r="P531" s="300">
        <f>'Anchor-AI'!T529</f>
        <v>0</v>
      </c>
      <c r="Q531" s="300">
        <f>'Anchor-AI'!U529</f>
        <v>0</v>
      </c>
      <c r="R531" s="300">
        <f>'Anchor-AI'!V529</f>
        <v>0</v>
      </c>
      <c r="S531" s="300">
        <f>'Anchor-AI'!W529</f>
        <v>0</v>
      </c>
      <c r="T531" s="300">
        <f>'Anchor-AI'!X529</f>
        <v>0</v>
      </c>
      <c r="U531" s="300">
        <f>10*LOG10(1/((Summary!$C$80/10^(R531/10)+Summary!$C$81/10^(S531/10)+Summary!$C$82/10^(T531/10))/Summary!$C$83))</f>
        <v>0</v>
      </c>
      <c r="V531" s="300">
        <f>'Anchor-AI'!Y529</f>
        <v>0</v>
      </c>
      <c r="W531" s="300">
        <f>'Anchor-AI'!Z529</f>
        <v>0</v>
      </c>
      <c r="X531" s="300">
        <f>'Anchor-AI'!AA529</f>
        <v>0</v>
      </c>
      <c r="Y531" s="357">
        <f>'Anchor-AI'!AB529</f>
        <v>0</v>
      </c>
      <c r="Z531" s="357">
        <f>'Anchor-AI'!AC529</f>
        <v>0</v>
      </c>
      <c r="AA531" s="301">
        <f t="shared" si="48"/>
        <v>0</v>
      </c>
      <c r="AB531" s="76"/>
      <c r="AC531" s="171">
        <f>'Test-AI'!L529</f>
        <v>0</v>
      </c>
      <c r="AD531" s="168">
        <f>'Test-AI'!M529</f>
        <v>0</v>
      </c>
      <c r="AE531" s="168">
        <f>'Test-AI'!N529</f>
        <v>0</v>
      </c>
      <c r="AF531" s="168">
        <f>'Test-AI'!O529</f>
        <v>0</v>
      </c>
      <c r="AG531" s="168">
        <f>(Summary!$C$63*AD531+Summary!$C$64*AE531+Summary!$C$65*AF531)/Summary!$C$66</f>
        <v>0</v>
      </c>
      <c r="AH531" s="168">
        <f>'Test-AI'!P529</f>
        <v>0</v>
      </c>
      <c r="AI531" s="168">
        <f>'Test-AI'!Q529</f>
        <v>0</v>
      </c>
      <c r="AJ531" s="168">
        <f>'Test-AI'!R529</f>
        <v>0</v>
      </c>
      <c r="AK531" s="168">
        <f>'Test-AI'!S529</f>
        <v>0</v>
      </c>
      <c r="AL531" s="168">
        <f>'Test-AI'!T529</f>
        <v>0</v>
      </c>
      <c r="AM531" s="168">
        <f>'Test-AI'!U529</f>
        <v>0</v>
      </c>
      <c r="AN531" s="168">
        <f>'Test-AI'!V529</f>
        <v>0</v>
      </c>
      <c r="AO531" s="168">
        <f>'Test-AI'!W529</f>
        <v>0</v>
      </c>
      <c r="AP531" s="168">
        <f>'Test-AI'!X529</f>
        <v>0</v>
      </c>
      <c r="AQ531" s="168">
        <f>10*LOG10(1/((Summary!$C$80/10^(AN531/10)+Summary!$C$81/10^(AO531/10)+Summary!$C$82/10^(AP531/10))/Summary!$C$83))</f>
        <v>0</v>
      </c>
      <c r="AR531" s="168">
        <f>'Test-AI'!Y529</f>
        <v>0</v>
      </c>
      <c r="AS531" s="168">
        <f>'Test-AI'!Z529</f>
        <v>0</v>
      </c>
      <c r="AT531" s="300">
        <f>'Test-AI'!AA529</f>
        <v>0</v>
      </c>
      <c r="AU531" s="357">
        <f>'Test-AI'!AB529</f>
        <v>0</v>
      </c>
      <c r="AV531" s="357">
        <f>'Test-AI'!AC529</f>
        <v>0</v>
      </c>
      <c r="AW531" s="301">
        <f t="shared" si="49"/>
        <v>0</v>
      </c>
      <c r="AX531" s="302" t="e">
        <f t="shared" si="50"/>
        <v>#DIV/0!</v>
      </c>
      <c r="AY531" s="303" t="e">
        <f t="shared" si="51"/>
        <v>#DIV/0!</v>
      </c>
      <c r="AZ531" s="297" t="e">
        <f t="shared" si="52"/>
        <v>#DIV/0!</v>
      </c>
      <c r="BA531" s="345" t="e">
        <f t="shared" si="53"/>
        <v>#DIV/0!</v>
      </c>
      <c r="BB531" s="75"/>
      <c r="BC531" s="75"/>
      <c r="BD531" s="570"/>
      <c r="BE531" s="550"/>
      <c r="BF531" s="553"/>
      <c r="BG531" s="553"/>
      <c r="BH531" s="553"/>
      <c r="BI531" s="553"/>
      <c r="BJ531" s="553"/>
      <c r="BK531" s="553"/>
      <c r="BL531" s="553"/>
      <c r="BM531" s="553"/>
      <c r="BN531" s="553"/>
      <c r="BO531" s="546"/>
      <c r="BP531" s="544"/>
      <c r="BQ531" s="546"/>
      <c r="BR531" s="544"/>
      <c r="BS531" s="553"/>
      <c r="BT531" s="553"/>
      <c r="BU531" s="553"/>
      <c r="BV531" s="553"/>
      <c r="BW531" s="553"/>
      <c r="BX531" s="553"/>
      <c r="BY531" s="553"/>
      <c r="BZ531" s="544"/>
      <c r="CA531" s="544"/>
      <c r="CB531" s="553"/>
      <c r="CC531" s="553"/>
      <c r="CD531" s="553"/>
      <c r="CE531" s="546"/>
      <c r="CF531" s="544"/>
      <c r="CG531" s="546"/>
      <c r="CH531" s="544"/>
    </row>
    <row r="532" spans="1:86" ht="17" hidden="1" customHeight="1" thickBot="1" x14ac:dyDescent="0.25">
      <c r="A532" s="552"/>
      <c r="B532" s="620" t="s">
        <v>149</v>
      </c>
      <c r="C532" s="586" t="s">
        <v>121</v>
      </c>
      <c r="D532" s="627">
        <v>59.94</v>
      </c>
      <c r="E532" s="643">
        <v>8</v>
      </c>
      <c r="F532" s="238">
        <v>85</v>
      </c>
      <c r="G532" s="289">
        <f>'Anchor-AI'!L530</f>
        <v>0</v>
      </c>
      <c r="H532" s="290">
        <f>'Anchor-AI'!M530</f>
        <v>0</v>
      </c>
      <c r="I532" s="290">
        <f>'Anchor-AI'!N530</f>
        <v>0</v>
      </c>
      <c r="J532" s="290">
        <f>'Anchor-AI'!O530</f>
        <v>0</v>
      </c>
      <c r="K532" s="290">
        <f>(Summary!$C$63*H532+Summary!$C$64*I532+Summary!$C$65*J532)/Summary!$C$66</f>
        <v>0</v>
      </c>
      <c r="L532" s="290">
        <f>'Anchor-AI'!P530</f>
        <v>0</v>
      </c>
      <c r="M532" s="290">
        <f>'Anchor-AI'!Q530</f>
        <v>0</v>
      </c>
      <c r="N532" s="290">
        <f>'Anchor-AI'!R530</f>
        <v>0</v>
      </c>
      <c r="O532" s="290">
        <f>'Anchor-AI'!S530</f>
        <v>0</v>
      </c>
      <c r="P532" s="290">
        <f>'Anchor-AI'!T530</f>
        <v>0</v>
      </c>
      <c r="Q532" s="290">
        <f>'Anchor-AI'!U530</f>
        <v>0</v>
      </c>
      <c r="R532" s="290">
        <f>'Anchor-AI'!V530</f>
        <v>0</v>
      </c>
      <c r="S532" s="290">
        <f>'Anchor-AI'!W530</f>
        <v>0</v>
      </c>
      <c r="T532" s="290">
        <f>'Anchor-AI'!X530</f>
        <v>0</v>
      </c>
      <c r="U532" s="290">
        <f>10*LOG10(1/((Summary!$C$80/10^(R532/10)+Summary!$C$81/10^(S532/10)+Summary!$C$82/10^(T532/10))/Summary!$C$83))</f>
        <v>0</v>
      </c>
      <c r="V532" s="290">
        <f>'Anchor-AI'!Y530</f>
        <v>0</v>
      </c>
      <c r="W532" s="290">
        <f>'Anchor-AI'!Z530</f>
        <v>0</v>
      </c>
      <c r="X532" s="290">
        <f>'Anchor-AI'!AA530</f>
        <v>0</v>
      </c>
      <c r="Y532" s="360">
        <f>'Anchor-AI'!AB530</f>
        <v>0</v>
      </c>
      <c r="Z532" s="360">
        <f>'Anchor-AI'!AC530</f>
        <v>0</v>
      </c>
      <c r="AA532" s="291">
        <f t="shared" si="48"/>
        <v>0</v>
      </c>
      <c r="AC532" s="169">
        <f>'Test-AI'!L530</f>
        <v>0</v>
      </c>
      <c r="AD532" s="166">
        <f>'Test-AI'!M530</f>
        <v>0</v>
      </c>
      <c r="AE532" s="166">
        <f>'Test-AI'!N530</f>
        <v>0</v>
      </c>
      <c r="AF532" s="166">
        <f>'Test-AI'!O530</f>
        <v>0</v>
      </c>
      <c r="AG532" s="166">
        <f>(Summary!$C$63*AD532+Summary!$C$64*AE532+Summary!$C$65*AF532)/Summary!$C$66</f>
        <v>0</v>
      </c>
      <c r="AH532" s="166">
        <f>'Test-AI'!P530</f>
        <v>0</v>
      </c>
      <c r="AI532" s="166">
        <f>'Test-AI'!Q530</f>
        <v>0</v>
      </c>
      <c r="AJ532" s="166">
        <f>'Test-AI'!R530</f>
        <v>0</v>
      </c>
      <c r="AK532" s="166">
        <f>'Test-AI'!S530</f>
        <v>0</v>
      </c>
      <c r="AL532" s="166">
        <f>'Test-AI'!T530</f>
        <v>0</v>
      </c>
      <c r="AM532" s="166">
        <f>'Test-AI'!U530</f>
        <v>0</v>
      </c>
      <c r="AN532" s="166">
        <f>'Test-AI'!V530</f>
        <v>0</v>
      </c>
      <c r="AO532" s="166">
        <f>'Test-AI'!W530</f>
        <v>0</v>
      </c>
      <c r="AP532" s="166">
        <f>'Test-AI'!X530</f>
        <v>0</v>
      </c>
      <c r="AQ532" s="166">
        <f>10*LOG10(1/((Summary!$C$80/10^(AN532/10)+Summary!$C$81/10^(AO532/10)+Summary!$C$82/10^(AP532/10))/Summary!$C$83))</f>
        <v>0</v>
      </c>
      <c r="AR532" s="166">
        <f>'Test-AI'!Y530</f>
        <v>0</v>
      </c>
      <c r="AS532" s="166">
        <f>'Test-AI'!Z530</f>
        <v>0</v>
      </c>
      <c r="AT532" s="290">
        <f>'Test-AI'!AA530</f>
        <v>0</v>
      </c>
      <c r="AU532" s="356">
        <f>'Test-AI'!AB530</f>
        <v>0</v>
      </c>
      <c r="AV532" s="356">
        <f>'Test-AI'!AC530</f>
        <v>0</v>
      </c>
      <c r="AW532" s="291">
        <f t="shared" si="49"/>
        <v>0</v>
      </c>
      <c r="AX532" s="292" t="e">
        <f t="shared" si="50"/>
        <v>#DIV/0!</v>
      </c>
      <c r="AY532" s="293" t="e">
        <f t="shared" si="51"/>
        <v>#DIV/0!</v>
      </c>
      <c r="AZ532" s="292" t="e">
        <f t="shared" si="52"/>
        <v>#DIV/0!</v>
      </c>
      <c r="BA532" s="344" t="e">
        <f t="shared" si="53"/>
        <v>#DIV/0!</v>
      </c>
      <c r="BB532" s="75"/>
      <c r="BC532" s="75"/>
      <c r="BD532" s="572" t="s">
        <v>39</v>
      </c>
      <c r="BE532" s="549" t="e">
        <f t="array" ref="BE532">bdRateExtend($G532:$G535,H532:H535,$AC532:$AC535,AD532:AD535)</f>
        <v>#VALUE!</v>
      </c>
      <c r="BF532" s="551" t="e">
        <f t="array" ref="BF532">bdRateExtend($G532:$G537,H532:H537,$AC532:$AC537,AD532:AD537)</f>
        <v>#VALUE!</v>
      </c>
      <c r="BG532" s="551" t="e">
        <f t="array" ref="BG532">bdRateExtend($G532:$G537,I532:I537,$AC532:$AC537,AE532:AE537)</f>
        <v>#VALUE!</v>
      </c>
      <c r="BH532" s="551" t="e">
        <f t="array" ref="BH532">bdRateExtend($G532:$G537,J532:J537,$AC532:$AC537,AF532:AF537)</f>
        <v>#VALUE!</v>
      </c>
      <c r="BI532" s="551" t="e">
        <f t="array" ref="BI532">bdRateExtend($G532:$G537,K532:K537,$AC532:$AC537,AG532:AG537)</f>
        <v>#VALUE!</v>
      </c>
      <c r="BJ532" s="575" t="e">
        <f>(Summary!$C$94*BF532+Summary!$C$95*BG532+Summary!$C$96*BH532)/Summary!$C$97</f>
        <v>#VALUE!</v>
      </c>
      <c r="BK532" s="551" t="e">
        <f t="array" ref="BK532">bdRateExtend($G532:$G535,L532:L535,$AC532:$AC535,AH532:AH535)</f>
        <v>#VALUE!</v>
      </c>
      <c r="BL532" s="551" t="e">
        <f t="array" ref="BL532">bdRateExtend($G532:$G537,L532:L537,$AC532:$AC537,AH532:AH537)</f>
        <v>#VALUE!</v>
      </c>
      <c r="BM532" s="551" t="e">
        <f t="array" ref="BM532">bdRateExtend($G532:$G535,M532:M535,$AC532:$AC535,AI532:AI535)</f>
        <v>#VALUE!</v>
      </c>
      <c r="BN532" s="551" t="e">
        <f t="array" ref="BN532">bdRateExtend($G532:$G537,M532:M537,$AC532:$AC537,AI532:AI537)</f>
        <v>#VALUE!</v>
      </c>
      <c r="BO532" s="548" t="e">
        <f t="array" ref="BO532">bdRateExtend($G532:$G535,N532:N535,$AC532:$AC535,AJ532:AJ535,"None", FALSE,1)</f>
        <v>#VALUE!</v>
      </c>
      <c r="BP532" s="585" t="e">
        <f t="array" ref="BP532">bdRateExtend($G532:$G537,N532:N537,$AC532:$AC537,AJ532:AJ537,"None", FALSE,1)</f>
        <v>#VALUE!</v>
      </c>
      <c r="BQ532" s="548" t="e">
        <f t="array" ref="BQ532">bdRateExtend($G532:$G535,O532:O535,$AC532:$AC535,AK532:AK535,"None", FALSE,1)</f>
        <v>#VALUE!</v>
      </c>
      <c r="BR532" s="585" t="e">
        <f t="array" ref="BR532">bdRateExtend($G532:$G537,O532:O537,$AC532:$AC537,AK532:AK537,"None", FALSE,1)</f>
        <v>#VALUE!</v>
      </c>
      <c r="BS532" s="551" t="e">
        <f t="array" ref="BS532">bdRateExtend($G532:$G535,P532:P535,$AC532:$AC535,AL532:AL535)</f>
        <v>#VALUE!</v>
      </c>
      <c r="BT532" s="551" t="e">
        <f t="array" ref="BT532">bdRateExtend($G532:$G537,P532:P537,$AC532:$AC537,AL532:AL537)</f>
        <v>#VALUE!</v>
      </c>
      <c r="BU532" s="551" t="e">
        <f t="array" ref="BU532">bdRateExtend($G532:$G535,Q532:Q535,$AC532:$AC535,AM532:AM535)</f>
        <v>#VALUE!</v>
      </c>
      <c r="BV532" s="551" t="e">
        <f t="array" ref="BV532">bdRateExtend($G532:$G537,Q532:Q537,$AC532:$AC537,AM532:AM537)</f>
        <v>#VALUE!</v>
      </c>
      <c r="BW532" s="551" t="e">
        <f t="array" ref="BW532">bdRateExtend($G532:$G535,R532:R535,$AC532:$AC535,AN532:AN535)</f>
        <v>#VALUE!</v>
      </c>
      <c r="BX532" s="551" t="e">
        <f t="array" ref="BX532">bdRateExtend($G532:$G537,R532:R537,$AC532:$AC537,AN532:AN537)</f>
        <v>#VALUE!</v>
      </c>
      <c r="BY532" s="551" t="e">
        <f t="array" ref="BY532">bdRateExtend($G532:$G537,S532:S537,$AC532:$AC537,AO532:AO537)</f>
        <v>#VALUE!</v>
      </c>
      <c r="BZ532" s="555" t="e">
        <f t="array" ref="BZ532">bdRateExtend($G532:$G537,T532:T537,$AC532:$AC537,AP532:AP537)</f>
        <v>#VALUE!</v>
      </c>
      <c r="CA532" s="555" t="e">
        <f t="array" ref="CA532">bdRateExtend($G532:$G537,U532:U537,$AC532:$AC537,AQ532:AQ537)</f>
        <v>#VALUE!</v>
      </c>
      <c r="CB532" s="575" t="e">
        <f>(Summary!$C$108*BX532+Summary!$C$109*BY532+Summary!$C$110*BZ532)/Summary!$C$111</f>
        <v>#VALUE!</v>
      </c>
      <c r="CC532" s="561" t="e">
        <f t="array" ref="CC532">bdCAMBIExtend($G532:$G535,V532:V535,$AC532:$AC535,AR532:AR535)</f>
        <v>#VALUE!</v>
      </c>
      <c r="CD532" s="561" t="e">
        <f t="array" ref="CD532">bdCAMBIExtend($G532:$G537,V532:V537,$AC532:$AC537,AR532:AR537)</f>
        <v>#VALUE!</v>
      </c>
      <c r="CE532" s="547">
        <f t="array" ref="CE532">testVMAFRange($G532:$G535,N532:N535,$AC532:$AC535,AJ532:AJ535)</f>
        <v>0</v>
      </c>
      <c r="CF532" s="543">
        <f t="array" ref="CF532">testVMAFRange($G532:$G537,N532:N537,$AC532:$AC537,AJ532:AJ537)</f>
        <v>0</v>
      </c>
      <c r="CG532" s="547">
        <f t="array" ref="CG532">testVMAFRange($G532:$G535,O532:O535,$AC532:$AC535,AK532:AK535)</f>
        <v>0</v>
      </c>
      <c r="CH532" s="543">
        <f t="array" ref="CH532">testVMAFRange($G532:$G537,O532:O537,$AC532:$AC537,AK532:AK537)</f>
        <v>0</v>
      </c>
    </row>
    <row r="533" spans="1:86" ht="17" hidden="1" customHeight="1" x14ac:dyDescent="0.2">
      <c r="A533" s="552"/>
      <c r="B533" s="566"/>
      <c r="C533" s="485"/>
      <c r="D533" s="590"/>
      <c r="E533" s="558"/>
      <c r="F533" s="239">
        <v>110</v>
      </c>
      <c r="G533" s="294">
        <f>'Anchor-AI'!L531</f>
        <v>0</v>
      </c>
      <c r="H533" s="295">
        <f>'Anchor-AI'!M531</f>
        <v>0</v>
      </c>
      <c r="I533" s="295">
        <f>'Anchor-AI'!N531</f>
        <v>0</v>
      </c>
      <c r="J533" s="295">
        <f>'Anchor-AI'!O531</f>
        <v>0</v>
      </c>
      <c r="K533" s="295">
        <f>(Summary!$C$63*H533+Summary!$C$64*I533+Summary!$C$65*J533)/Summary!$C$66</f>
        <v>0</v>
      </c>
      <c r="L533" s="295">
        <f>'Anchor-AI'!P531</f>
        <v>0</v>
      </c>
      <c r="M533" s="295">
        <f>'Anchor-AI'!Q531</f>
        <v>0</v>
      </c>
      <c r="N533" s="295">
        <f>'Anchor-AI'!R531</f>
        <v>0</v>
      </c>
      <c r="O533" s="295">
        <f>'Anchor-AI'!S531</f>
        <v>0</v>
      </c>
      <c r="P533" s="295">
        <f>'Anchor-AI'!T531</f>
        <v>0</v>
      </c>
      <c r="Q533" s="295">
        <f>'Anchor-AI'!U531</f>
        <v>0</v>
      </c>
      <c r="R533" s="295">
        <f>'Anchor-AI'!V531</f>
        <v>0</v>
      </c>
      <c r="S533" s="295">
        <f>'Anchor-AI'!W531</f>
        <v>0</v>
      </c>
      <c r="T533" s="295">
        <f>'Anchor-AI'!X531</f>
        <v>0</v>
      </c>
      <c r="U533" s="295">
        <f>10*LOG10(1/((Summary!$C$80/10^(R533/10)+Summary!$C$81/10^(S533/10)+Summary!$C$82/10^(T533/10))/Summary!$C$83))</f>
        <v>0</v>
      </c>
      <c r="V533" s="295">
        <f>'Anchor-AI'!Y531</f>
        <v>0</v>
      </c>
      <c r="W533" s="295">
        <f>'Anchor-AI'!Z531</f>
        <v>0</v>
      </c>
      <c r="X533" s="295">
        <f>'Anchor-AI'!AA531</f>
        <v>0</v>
      </c>
      <c r="Y533" s="357">
        <f>'Anchor-AI'!AB531</f>
        <v>0</v>
      </c>
      <c r="Z533" s="357">
        <f>'Anchor-AI'!AC531</f>
        <v>0</v>
      </c>
      <c r="AA533" s="296">
        <f t="shared" si="48"/>
        <v>0</v>
      </c>
      <c r="AC533" s="170">
        <f>'Test-AI'!L531</f>
        <v>0</v>
      </c>
      <c r="AD533" s="167">
        <f>'Test-AI'!M531</f>
        <v>0</v>
      </c>
      <c r="AE533" s="167">
        <f>'Test-AI'!N531</f>
        <v>0</v>
      </c>
      <c r="AF533" s="167">
        <f>'Test-AI'!O531</f>
        <v>0</v>
      </c>
      <c r="AG533" s="167">
        <f>(Summary!$C$63*AD533+Summary!$C$64*AE533+Summary!$C$65*AF533)/Summary!$C$66</f>
        <v>0</v>
      </c>
      <c r="AH533" s="167">
        <f>'Test-AI'!P531</f>
        <v>0</v>
      </c>
      <c r="AI533" s="167">
        <f>'Test-AI'!Q531</f>
        <v>0</v>
      </c>
      <c r="AJ533" s="167">
        <f>'Test-AI'!R531</f>
        <v>0</v>
      </c>
      <c r="AK533" s="167">
        <f>'Test-AI'!S531</f>
        <v>0</v>
      </c>
      <c r="AL533" s="167">
        <f>'Test-AI'!T531</f>
        <v>0</v>
      </c>
      <c r="AM533" s="167">
        <f>'Test-AI'!U531</f>
        <v>0</v>
      </c>
      <c r="AN533" s="167">
        <f>'Test-AI'!V531</f>
        <v>0</v>
      </c>
      <c r="AO533" s="167">
        <f>'Test-AI'!W531</f>
        <v>0</v>
      </c>
      <c r="AP533" s="167">
        <f>'Test-AI'!X531</f>
        <v>0</v>
      </c>
      <c r="AQ533" s="167">
        <f>10*LOG10(1/((Summary!$C$80/10^(AN533/10)+Summary!$C$81/10^(AO533/10)+Summary!$C$82/10^(AP533/10))/Summary!$C$83))</f>
        <v>0</v>
      </c>
      <c r="AR533" s="167">
        <f>'Test-AI'!Y531</f>
        <v>0</v>
      </c>
      <c r="AS533" s="167">
        <f>'Test-AI'!Z531</f>
        <v>0</v>
      </c>
      <c r="AT533" s="295">
        <f>'Test-AI'!AA531</f>
        <v>0</v>
      </c>
      <c r="AU533" s="357">
        <f>'Test-AI'!AB531</f>
        <v>0</v>
      </c>
      <c r="AV533" s="357">
        <f>'Test-AI'!AC531</f>
        <v>0</v>
      </c>
      <c r="AW533" s="296">
        <f t="shared" si="49"/>
        <v>0</v>
      </c>
      <c r="AX533" s="297" t="e">
        <f t="shared" si="50"/>
        <v>#DIV/0!</v>
      </c>
      <c r="AY533" s="298" t="e">
        <f t="shared" si="51"/>
        <v>#DIV/0!</v>
      </c>
      <c r="AZ533" s="297" t="e">
        <f t="shared" si="52"/>
        <v>#DIV/0!</v>
      </c>
      <c r="BA533" s="345" t="e">
        <f t="shared" si="53"/>
        <v>#DIV/0!</v>
      </c>
      <c r="BB533" s="75"/>
      <c r="BC533" s="75"/>
      <c r="BD533" s="565"/>
      <c r="BE533" s="550"/>
      <c r="BF533" s="552"/>
      <c r="BG533" s="552"/>
      <c r="BH533" s="552"/>
      <c r="BI533" s="552"/>
      <c r="BJ533" s="552"/>
      <c r="BK533" s="553"/>
      <c r="BL533" s="552"/>
      <c r="BM533" s="553"/>
      <c r="BN533" s="552"/>
      <c r="BO533" s="546"/>
      <c r="BP533" s="541"/>
      <c r="BQ533" s="546"/>
      <c r="BR533" s="541"/>
      <c r="BS533" s="553"/>
      <c r="BT533" s="552"/>
      <c r="BU533" s="553"/>
      <c r="BV533" s="552"/>
      <c r="BW533" s="553"/>
      <c r="BX533" s="552"/>
      <c r="BY533" s="552"/>
      <c r="BZ533" s="541"/>
      <c r="CA533" s="541"/>
      <c r="CB533" s="552"/>
      <c r="CC533" s="553"/>
      <c r="CD533" s="552"/>
      <c r="CE533" s="546"/>
      <c r="CF533" s="541"/>
      <c r="CG533" s="546"/>
      <c r="CH533" s="541"/>
    </row>
    <row r="534" spans="1:86" ht="17" hidden="1" customHeight="1" x14ac:dyDescent="0.2">
      <c r="A534" s="552"/>
      <c r="B534" s="566"/>
      <c r="C534" s="485"/>
      <c r="D534" s="590"/>
      <c r="E534" s="558"/>
      <c r="F534" s="239">
        <v>135</v>
      </c>
      <c r="G534" s="294">
        <f>'Anchor-AI'!L532</f>
        <v>0</v>
      </c>
      <c r="H534" s="295">
        <f>'Anchor-AI'!M532</f>
        <v>0</v>
      </c>
      <c r="I534" s="295">
        <f>'Anchor-AI'!N532</f>
        <v>0</v>
      </c>
      <c r="J534" s="295">
        <f>'Anchor-AI'!O532</f>
        <v>0</v>
      </c>
      <c r="K534" s="295">
        <f>(Summary!$C$63*H534+Summary!$C$64*I534+Summary!$C$65*J534)/Summary!$C$66</f>
        <v>0</v>
      </c>
      <c r="L534" s="295">
        <f>'Anchor-AI'!P532</f>
        <v>0</v>
      </c>
      <c r="M534" s="295">
        <f>'Anchor-AI'!Q532</f>
        <v>0</v>
      </c>
      <c r="N534" s="295">
        <f>'Anchor-AI'!R532</f>
        <v>0</v>
      </c>
      <c r="O534" s="295">
        <f>'Anchor-AI'!S532</f>
        <v>0</v>
      </c>
      <c r="P534" s="295">
        <f>'Anchor-AI'!T532</f>
        <v>0</v>
      </c>
      <c r="Q534" s="295">
        <f>'Anchor-AI'!U532</f>
        <v>0</v>
      </c>
      <c r="R534" s="295">
        <f>'Anchor-AI'!V532</f>
        <v>0</v>
      </c>
      <c r="S534" s="295">
        <f>'Anchor-AI'!W532</f>
        <v>0</v>
      </c>
      <c r="T534" s="295">
        <f>'Anchor-AI'!X532</f>
        <v>0</v>
      </c>
      <c r="U534" s="295">
        <f>10*LOG10(1/((Summary!$C$80/10^(R534/10)+Summary!$C$81/10^(S534/10)+Summary!$C$82/10^(T534/10))/Summary!$C$83))</f>
        <v>0</v>
      </c>
      <c r="V534" s="295">
        <f>'Anchor-AI'!Y532</f>
        <v>0</v>
      </c>
      <c r="W534" s="295">
        <f>'Anchor-AI'!Z532</f>
        <v>0</v>
      </c>
      <c r="X534" s="295">
        <f>'Anchor-AI'!AA532</f>
        <v>0</v>
      </c>
      <c r="Y534" s="357">
        <f>'Anchor-AI'!AB532</f>
        <v>0</v>
      </c>
      <c r="Z534" s="357">
        <f>'Anchor-AI'!AC532</f>
        <v>0</v>
      </c>
      <c r="AA534" s="296">
        <f t="shared" si="48"/>
        <v>0</v>
      </c>
      <c r="AC534" s="170">
        <f>'Test-AI'!L532</f>
        <v>0</v>
      </c>
      <c r="AD534" s="167">
        <f>'Test-AI'!M532</f>
        <v>0</v>
      </c>
      <c r="AE534" s="167">
        <f>'Test-AI'!N532</f>
        <v>0</v>
      </c>
      <c r="AF534" s="167">
        <f>'Test-AI'!O532</f>
        <v>0</v>
      </c>
      <c r="AG534" s="167">
        <f>(Summary!$C$63*AD534+Summary!$C$64*AE534+Summary!$C$65*AF534)/Summary!$C$66</f>
        <v>0</v>
      </c>
      <c r="AH534" s="167">
        <f>'Test-AI'!P532</f>
        <v>0</v>
      </c>
      <c r="AI534" s="167">
        <f>'Test-AI'!Q532</f>
        <v>0</v>
      </c>
      <c r="AJ534" s="167">
        <f>'Test-AI'!R532</f>
        <v>0</v>
      </c>
      <c r="AK534" s="167">
        <f>'Test-AI'!S532</f>
        <v>0</v>
      </c>
      <c r="AL534" s="167">
        <f>'Test-AI'!T532</f>
        <v>0</v>
      </c>
      <c r="AM534" s="167">
        <f>'Test-AI'!U532</f>
        <v>0</v>
      </c>
      <c r="AN534" s="167">
        <f>'Test-AI'!V532</f>
        <v>0</v>
      </c>
      <c r="AO534" s="167">
        <f>'Test-AI'!W532</f>
        <v>0</v>
      </c>
      <c r="AP534" s="167">
        <f>'Test-AI'!X532</f>
        <v>0</v>
      </c>
      <c r="AQ534" s="167">
        <f>10*LOG10(1/((Summary!$C$80/10^(AN534/10)+Summary!$C$81/10^(AO534/10)+Summary!$C$82/10^(AP534/10))/Summary!$C$83))</f>
        <v>0</v>
      </c>
      <c r="AR534" s="167">
        <f>'Test-AI'!Y532</f>
        <v>0</v>
      </c>
      <c r="AS534" s="167">
        <f>'Test-AI'!Z532</f>
        <v>0</v>
      </c>
      <c r="AT534" s="295">
        <f>'Test-AI'!AA532</f>
        <v>0</v>
      </c>
      <c r="AU534" s="357">
        <f>'Test-AI'!AB532</f>
        <v>0</v>
      </c>
      <c r="AV534" s="357">
        <f>'Test-AI'!AC532</f>
        <v>0</v>
      </c>
      <c r="AW534" s="296">
        <f t="shared" si="49"/>
        <v>0</v>
      </c>
      <c r="AX534" s="297" t="e">
        <f t="shared" si="50"/>
        <v>#DIV/0!</v>
      </c>
      <c r="AY534" s="298" t="e">
        <f t="shared" si="51"/>
        <v>#DIV/0!</v>
      </c>
      <c r="AZ534" s="297" t="e">
        <f t="shared" si="52"/>
        <v>#DIV/0!</v>
      </c>
      <c r="BA534" s="345" t="e">
        <f t="shared" si="53"/>
        <v>#DIV/0!</v>
      </c>
      <c r="BB534" s="75"/>
      <c r="BC534" s="75"/>
      <c r="BD534" s="573" t="s">
        <v>147</v>
      </c>
      <c r="BE534" s="549" t="e">
        <f t="array" ref="BE534">bdRateExtend($G533:$G536,H533:H536,$AC533:$AC536,AD533:AD536)</f>
        <v>#VALUE!</v>
      </c>
      <c r="BF534" s="552"/>
      <c r="BG534" s="552"/>
      <c r="BH534" s="552"/>
      <c r="BI534" s="552"/>
      <c r="BJ534" s="552"/>
      <c r="BK534" s="551" t="e">
        <f t="array" ref="BK534">bdRateExtend($G533:$G536,L533:L536,$AC533:$AC536,AH533:AH536)</f>
        <v>#VALUE!</v>
      </c>
      <c r="BL534" s="552"/>
      <c r="BM534" s="551" t="e">
        <f t="array" ref="BM534">bdRateExtend($G533:$G536,M533:M536,$AC533:$AC536,AI533:AI536)</f>
        <v>#VALUE!</v>
      </c>
      <c r="BN534" s="552"/>
      <c r="BO534" s="545" t="e">
        <f t="array" ref="BO534">bdRateExtend($G533:$G536,N533:N536,$AC533:$AC536,AJ533:AJ536,"None", FALSE,1)</f>
        <v>#VALUE!</v>
      </c>
      <c r="BP534" s="541"/>
      <c r="BQ534" s="545" t="e">
        <f t="array" ref="BQ534">bdRateExtend($G533:$G536,O533:O536,$AC533:$AC536,AK533:AK536,"None", FALSE,1)</f>
        <v>#VALUE!</v>
      </c>
      <c r="BR534" s="541"/>
      <c r="BS534" s="551" t="e">
        <f t="array" ref="BS534">bdRateExtend($G533:$G536,P533:P536,$AC533:$AC536,AL533:AL536)</f>
        <v>#VALUE!</v>
      </c>
      <c r="BT534" s="552"/>
      <c r="BU534" s="551" t="e">
        <f t="array" ref="BU534">bdRateExtend($G533:$G536,Q533:Q536,$AC533:$AC536,AM533:AM536)</f>
        <v>#VALUE!</v>
      </c>
      <c r="BV534" s="552"/>
      <c r="BW534" s="551" t="e">
        <f t="array" ref="BW534">bdRateExtend($G533:$G536,R533:R536,$AC533:$AC536,AN533:AN536)</f>
        <v>#VALUE!</v>
      </c>
      <c r="BX534" s="552"/>
      <c r="BY534" s="552"/>
      <c r="BZ534" s="541"/>
      <c r="CA534" s="541"/>
      <c r="CB534" s="552"/>
      <c r="CC534" s="561" t="e">
        <f t="array" ref="CC534">bdCAMBIExtend($G533:$G536,V533:V536,$AC533:$AC536,AR533:AR536)</f>
        <v>#VALUE!</v>
      </c>
      <c r="CD534" s="552"/>
      <c r="CE534" s="554">
        <f t="array" ref="CE534">testVMAFRange($G533:$G536,N533:N536,$AC533:$AC536,AJ533:AJ536)</f>
        <v>0</v>
      </c>
      <c r="CF534" s="541"/>
      <c r="CG534" s="554">
        <f t="array" ref="CG534">testVMAFRange($G533:$G536,O533:O536,$AC533:$AC536,AK533:AK536)</f>
        <v>0</v>
      </c>
      <c r="CH534" s="541"/>
    </row>
    <row r="535" spans="1:86" ht="17" hidden="1" customHeight="1" x14ac:dyDescent="0.2">
      <c r="A535" s="552"/>
      <c r="B535" s="566"/>
      <c r="C535" s="485"/>
      <c r="D535" s="590"/>
      <c r="E535" s="558"/>
      <c r="F535" s="239">
        <v>160</v>
      </c>
      <c r="G535" s="294">
        <f>'Anchor-AI'!L533</f>
        <v>0</v>
      </c>
      <c r="H535" s="295">
        <f>'Anchor-AI'!M533</f>
        <v>0</v>
      </c>
      <c r="I535" s="295">
        <f>'Anchor-AI'!N533</f>
        <v>0</v>
      </c>
      <c r="J535" s="295">
        <f>'Anchor-AI'!O533</f>
        <v>0</v>
      </c>
      <c r="K535" s="295">
        <f>(Summary!$C$63*H535+Summary!$C$64*I535+Summary!$C$65*J535)/Summary!$C$66</f>
        <v>0</v>
      </c>
      <c r="L535" s="295">
        <f>'Anchor-AI'!P533</f>
        <v>0</v>
      </c>
      <c r="M535" s="295">
        <f>'Anchor-AI'!Q533</f>
        <v>0</v>
      </c>
      <c r="N535" s="295">
        <f>'Anchor-AI'!R533</f>
        <v>0</v>
      </c>
      <c r="O535" s="295">
        <f>'Anchor-AI'!S533</f>
        <v>0</v>
      </c>
      <c r="P535" s="295">
        <f>'Anchor-AI'!T533</f>
        <v>0</v>
      </c>
      <c r="Q535" s="295">
        <f>'Anchor-AI'!U533</f>
        <v>0</v>
      </c>
      <c r="R535" s="295">
        <f>'Anchor-AI'!V533</f>
        <v>0</v>
      </c>
      <c r="S535" s="295">
        <f>'Anchor-AI'!W533</f>
        <v>0</v>
      </c>
      <c r="T535" s="295">
        <f>'Anchor-AI'!X533</f>
        <v>0</v>
      </c>
      <c r="U535" s="295">
        <f>10*LOG10(1/((Summary!$C$80/10^(R535/10)+Summary!$C$81/10^(S535/10)+Summary!$C$82/10^(T535/10))/Summary!$C$83))</f>
        <v>0</v>
      </c>
      <c r="V535" s="295">
        <f>'Anchor-AI'!Y533</f>
        <v>0</v>
      </c>
      <c r="W535" s="295">
        <f>'Anchor-AI'!Z533</f>
        <v>0</v>
      </c>
      <c r="X535" s="295">
        <f>'Anchor-AI'!AA533</f>
        <v>0</v>
      </c>
      <c r="Y535" s="357">
        <f>'Anchor-AI'!AB533</f>
        <v>0</v>
      </c>
      <c r="Z535" s="357">
        <f>'Anchor-AI'!AC533</f>
        <v>0</v>
      </c>
      <c r="AA535" s="296">
        <f t="shared" si="48"/>
        <v>0</v>
      </c>
      <c r="AC535" s="170">
        <f>'Test-AI'!L533</f>
        <v>0</v>
      </c>
      <c r="AD535" s="167">
        <f>'Test-AI'!M533</f>
        <v>0</v>
      </c>
      <c r="AE535" s="167">
        <f>'Test-AI'!N533</f>
        <v>0</v>
      </c>
      <c r="AF535" s="167">
        <f>'Test-AI'!O533</f>
        <v>0</v>
      </c>
      <c r="AG535" s="167">
        <f>(Summary!$C$63*AD535+Summary!$C$64*AE535+Summary!$C$65*AF535)/Summary!$C$66</f>
        <v>0</v>
      </c>
      <c r="AH535" s="167">
        <f>'Test-AI'!P533</f>
        <v>0</v>
      </c>
      <c r="AI535" s="167">
        <f>'Test-AI'!Q533</f>
        <v>0</v>
      </c>
      <c r="AJ535" s="167">
        <f>'Test-AI'!R533</f>
        <v>0</v>
      </c>
      <c r="AK535" s="167">
        <f>'Test-AI'!S533</f>
        <v>0</v>
      </c>
      <c r="AL535" s="167">
        <f>'Test-AI'!T533</f>
        <v>0</v>
      </c>
      <c r="AM535" s="167">
        <f>'Test-AI'!U533</f>
        <v>0</v>
      </c>
      <c r="AN535" s="167">
        <f>'Test-AI'!V533</f>
        <v>0</v>
      </c>
      <c r="AO535" s="167">
        <f>'Test-AI'!W533</f>
        <v>0</v>
      </c>
      <c r="AP535" s="167">
        <f>'Test-AI'!X533</f>
        <v>0</v>
      </c>
      <c r="AQ535" s="167">
        <f>10*LOG10(1/((Summary!$C$80/10^(AN535/10)+Summary!$C$81/10^(AO535/10)+Summary!$C$82/10^(AP535/10))/Summary!$C$83))</f>
        <v>0</v>
      </c>
      <c r="AR535" s="167">
        <f>'Test-AI'!Y533</f>
        <v>0</v>
      </c>
      <c r="AS535" s="167">
        <f>'Test-AI'!Z533</f>
        <v>0</v>
      </c>
      <c r="AT535" s="295">
        <f>'Test-AI'!AA533</f>
        <v>0</v>
      </c>
      <c r="AU535" s="357">
        <f>'Test-AI'!AB533</f>
        <v>0</v>
      </c>
      <c r="AV535" s="357">
        <f>'Test-AI'!AC533</f>
        <v>0</v>
      </c>
      <c r="AW535" s="296">
        <f t="shared" si="49"/>
        <v>0</v>
      </c>
      <c r="AX535" s="297" t="e">
        <f t="shared" si="50"/>
        <v>#DIV/0!</v>
      </c>
      <c r="AY535" s="298" t="e">
        <f t="shared" si="51"/>
        <v>#DIV/0!</v>
      </c>
      <c r="AZ535" s="297" t="e">
        <f t="shared" si="52"/>
        <v>#DIV/0!</v>
      </c>
      <c r="BA535" s="345" t="e">
        <f t="shared" si="53"/>
        <v>#DIV/0!</v>
      </c>
      <c r="BB535" s="75"/>
      <c r="BC535" s="75"/>
      <c r="BD535" s="565"/>
      <c r="BE535" s="550"/>
      <c r="BF535" s="552"/>
      <c r="BG535" s="552"/>
      <c r="BH535" s="552"/>
      <c r="BI535" s="552"/>
      <c r="BJ535" s="552"/>
      <c r="BK535" s="553"/>
      <c r="BL535" s="552"/>
      <c r="BM535" s="553"/>
      <c r="BN535" s="552"/>
      <c r="BO535" s="546"/>
      <c r="BP535" s="541"/>
      <c r="BQ535" s="546"/>
      <c r="BR535" s="541"/>
      <c r="BS535" s="553"/>
      <c r="BT535" s="552"/>
      <c r="BU535" s="553"/>
      <c r="BV535" s="552"/>
      <c r="BW535" s="553"/>
      <c r="BX535" s="552"/>
      <c r="BY535" s="552"/>
      <c r="BZ535" s="541"/>
      <c r="CA535" s="541"/>
      <c r="CB535" s="552"/>
      <c r="CC535" s="553"/>
      <c r="CD535" s="552"/>
      <c r="CE535" s="546"/>
      <c r="CF535" s="541"/>
      <c r="CG535" s="546"/>
      <c r="CH535" s="541"/>
    </row>
    <row r="536" spans="1:86" ht="17" hidden="1" customHeight="1" thickBot="1" x14ac:dyDescent="0.25">
      <c r="A536" s="552"/>
      <c r="B536" s="566"/>
      <c r="C536" s="485"/>
      <c r="D536" s="590"/>
      <c r="E536" s="558"/>
      <c r="F536" s="239">
        <v>185</v>
      </c>
      <c r="G536" s="294">
        <f>'Anchor-AI'!L534</f>
        <v>0</v>
      </c>
      <c r="H536" s="295">
        <f>'Anchor-AI'!M534</f>
        <v>0</v>
      </c>
      <c r="I536" s="295">
        <f>'Anchor-AI'!N534</f>
        <v>0</v>
      </c>
      <c r="J536" s="295">
        <f>'Anchor-AI'!O534</f>
        <v>0</v>
      </c>
      <c r="K536" s="295">
        <f>(Summary!$C$63*H536+Summary!$C$64*I536+Summary!$C$65*J536)/Summary!$C$66</f>
        <v>0</v>
      </c>
      <c r="L536" s="295">
        <f>'Anchor-AI'!P534</f>
        <v>0</v>
      </c>
      <c r="M536" s="295">
        <f>'Anchor-AI'!Q534</f>
        <v>0</v>
      </c>
      <c r="N536" s="295">
        <f>'Anchor-AI'!R534</f>
        <v>0</v>
      </c>
      <c r="O536" s="295">
        <f>'Anchor-AI'!S534</f>
        <v>0</v>
      </c>
      <c r="P536" s="295">
        <f>'Anchor-AI'!T534</f>
        <v>0</v>
      </c>
      <c r="Q536" s="295">
        <f>'Anchor-AI'!U534</f>
        <v>0</v>
      </c>
      <c r="R536" s="295">
        <f>'Anchor-AI'!V534</f>
        <v>0</v>
      </c>
      <c r="S536" s="295">
        <f>'Anchor-AI'!W534</f>
        <v>0</v>
      </c>
      <c r="T536" s="295">
        <f>'Anchor-AI'!X534</f>
        <v>0</v>
      </c>
      <c r="U536" s="295">
        <f>10*LOG10(1/((Summary!$C$80/10^(R536/10)+Summary!$C$81/10^(S536/10)+Summary!$C$82/10^(T536/10))/Summary!$C$83))</f>
        <v>0</v>
      </c>
      <c r="V536" s="295">
        <f>'Anchor-AI'!Y534</f>
        <v>0</v>
      </c>
      <c r="W536" s="295">
        <f>'Anchor-AI'!Z534</f>
        <v>0</v>
      </c>
      <c r="X536" s="295">
        <f>'Anchor-AI'!AA534</f>
        <v>0</v>
      </c>
      <c r="Y536" s="357">
        <f>'Anchor-AI'!AB534</f>
        <v>0</v>
      </c>
      <c r="Z536" s="357">
        <f>'Anchor-AI'!AC534</f>
        <v>0</v>
      </c>
      <c r="AA536" s="296">
        <f t="shared" si="48"/>
        <v>0</v>
      </c>
      <c r="AC536" s="170">
        <f>'Test-AI'!L534</f>
        <v>0</v>
      </c>
      <c r="AD536" s="167">
        <f>'Test-AI'!M534</f>
        <v>0</v>
      </c>
      <c r="AE536" s="167">
        <f>'Test-AI'!N534</f>
        <v>0</v>
      </c>
      <c r="AF536" s="167">
        <f>'Test-AI'!O534</f>
        <v>0</v>
      </c>
      <c r="AG536" s="167">
        <f>(Summary!$C$63*AD536+Summary!$C$64*AE536+Summary!$C$65*AF536)/Summary!$C$66</f>
        <v>0</v>
      </c>
      <c r="AH536" s="167">
        <f>'Test-AI'!P534</f>
        <v>0</v>
      </c>
      <c r="AI536" s="167">
        <f>'Test-AI'!Q534</f>
        <v>0</v>
      </c>
      <c r="AJ536" s="167">
        <f>'Test-AI'!R534</f>
        <v>0</v>
      </c>
      <c r="AK536" s="167">
        <f>'Test-AI'!S534</f>
        <v>0</v>
      </c>
      <c r="AL536" s="167">
        <f>'Test-AI'!T534</f>
        <v>0</v>
      </c>
      <c r="AM536" s="167">
        <f>'Test-AI'!U534</f>
        <v>0</v>
      </c>
      <c r="AN536" s="167">
        <f>'Test-AI'!V534</f>
        <v>0</v>
      </c>
      <c r="AO536" s="167">
        <f>'Test-AI'!W534</f>
        <v>0</v>
      </c>
      <c r="AP536" s="167">
        <f>'Test-AI'!X534</f>
        <v>0</v>
      </c>
      <c r="AQ536" s="167">
        <f>10*LOG10(1/((Summary!$C$80/10^(AN536/10)+Summary!$C$81/10^(AO536/10)+Summary!$C$82/10^(AP536/10))/Summary!$C$83))</f>
        <v>0</v>
      </c>
      <c r="AR536" s="167">
        <f>'Test-AI'!Y534</f>
        <v>0</v>
      </c>
      <c r="AS536" s="167">
        <f>'Test-AI'!Z534</f>
        <v>0</v>
      </c>
      <c r="AT536" s="295">
        <f>'Test-AI'!AA534</f>
        <v>0</v>
      </c>
      <c r="AU536" s="357">
        <f>'Test-AI'!AB534</f>
        <v>0</v>
      </c>
      <c r="AV536" s="357">
        <f>'Test-AI'!AC534</f>
        <v>0</v>
      </c>
      <c r="AW536" s="296">
        <f t="shared" si="49"/>
        <v>0</v>
      </c>
      <c r="AX536" s="297" t="e">
        <f t="shared" si="50"/>
        <v>#DIV/0!</v>
      </c>
      <c r="AY536" s="298" t="e">
        <f t="shared" si="51"/>
        <v>#DIV/0!</v>
      </c>
      <c r="AZ536" s="297" t="e">
        <f t="shared" si="52"/>
        <v>#DIV/0!</v>
      </c>
      <c r="BA536" s="345" t="e">
        <f t="shared" si="53"/>
        <v>#DIV/0!</v>
      </c>
      <c r="BB536" s="75"/>
      <c r="BC536" s="75"/>
      <c r="BD536" s="574" t="s">
        <v>46</v>
      </c>
      <c r="BE536" s="549" t="e">
        <f t="array" ref="BE536">bdRateExtend($G534:$G537,H534:H537,$AC534:$AC537,AD534:AD537)</f>
        <v>#VALUE!</v>
      </c>
      <c r="BF536" s="552"/>
      <c r="BG536" s="552"/>
      <c r="BH536" s="552"/>
      <c r="BI536" s="552"/>
      <c r="BJ536" s="552"/>
      <c r="BK536" s="551" t="e">
        <f t="array" ref="BK536">bdRateExtend($G534:$G537,L534:L537,$AC534:$AC537,AH534:AH537)</f>
        <v>#VALUE!</v>
      </c>
      <c r="BL536" s="552"/>
      <c r="BM536" s="551" t="e">
        <f t="array" ref="BM536">bdRateExtend($G534:$G537,M534:M537,$AC534:$AC537,AI534:AI537)</f>
        <v>#VALUE!</v>
      </c>
      <c r="BN536" s="552"/>
      <c r="BO536" s="545" t="e">
        <f t="array" ref="BO536">bdRateExtend($G534:$G537,N534:N537,$AC534:$AC537,AJ534:AJ537,"None", FALSE,1)</f>
        <v>#VALUE!</v>
      </c>
      <c r="BP536" s="541"/>
      <c r="BQ536" s="545" t="e">
        <f t="array" ref="BQ536">bdRateExtend($G534:$G537,O534:O537,$AC534:$AC537,AK534:AK537,"None", FALSE,1)</f>
        <v>#VALUE!</v>
      </c>
      <c r="BR536" s="541"/>
      <c r="BS536" s="551" t="e">
        <f t="array" ref="BS536">bdRateExtend($G534:$G537,P534:P537,$AC534:$AC537,AL534:AL537)</f>
        <v>#VALUE!</v>
      </c>
      <c r="BT536" s="552"/>
      <c r="BU536" s="551" t="e">
        <f t="array" ref="BU536">bdRateExtend($G534:$G537,Q534:Q537,$AC534:$AC537,AM534:AM537)</f>
        <v>#VALUE!</v>
      </c>
      <c r="BV536" s="552"/>
      <c r="BW536" s="551" t="e">
        <f t="array" ref="BW536">bdRateExtend($G534:$G537,R534:R537,$AC534:$AC537,AN534:AN537)</f>
        <v>#VALUE!</v>
      </c>
      <c r="BX536" s="552"/>
      <c r="BY536" s="552"/>
      <c r="BZ536" s="541"/>
      <c r="CA536" s="541"/>
      <c r="CB536" s="552"/>
      <c r="CC536" s="561" t="e">
        <f t="array" ref="CC536">bdCAMBIExtend($G534:$G537,V534:V537,$AC534:$AC537,AR534:AR537)</f>
        <v>#VALUE!</v>
      </c>
      <c r="CD536" s="552"/>
      <c r="CE536" s="554">
        <f t="array" ref="CE536">testVMAFRange($G534:$G537,N534:N537,$AC534:$AC537,AJ534:AJ537)</f>
        <v>0</v>
      </c>
      <c r="CF536" s="541"/>
      <c r="CG536" s="554">
        <f t="array" ref="CG536">testVMAFRange($G534:$G537,O534:O537,$AC534:$AC537,AK534:AK537)</f>
        <v>0</v>
      </c>
      <c r="CH536" s="541"/>
    </row>
    <row r="537" spans="1:86" ht="17" hidden="1" customHeight="1" thickBot="1" x14ac:dyDescent="0.25">
      <c r="A537" s="552"/>
      <c r="B537" s="571"/>
      <c r="C537" s="486"/>
      <c r="D537" s="591"/>
      <c r="E537" s="559"/>
      <c r="F537" s="240">
        <v>210</v>
      </c>
      <c r="G537" s="299">
        <f>'Anchor-AI'!L535</f>
        <v>0</v>
      </c>
      <c r="H537" s="300">
        <f>'Anchor-AI'!M535</f>
        <v>0</v>
      </c>
      <c r="I537" s="300">
        <f>'Anchor-AI'!N535</f>
        <v>0</v>
      </c>
      <c r="J537" s="300">
        <f>'Anchor-AI'!O535</f>
        <v>0</v>
      </c>
      <c r="K537" s="295">
        <f>(Summary!$C$63*H537+Summary!$C$64*I537+Summary!$C$65*J537)/Summary!$C$66</f>
        <v>0</v>
      </c>
      <c r="L537" s="300">
        <f>'Anchor-AI'!P535</f>
        <v>0</v>
      </c>
      <c r="M537" s="300">
        <f>'Anchor-AI'!Q535</f>
        <v>0</v>
      </c>
      <c r="N537" s="300">
        <f>'Anchor-AI'!R535</f>
        <v>0</v>
      </c>
      <c r="O537" s="300">
        <f>'Anchor-AI'!S535</f>
        <v>0</v>
      </c>
      <c r="P537" s="300">
        <f>'Anchor-AI'!T535</f>
        <v>0</v>
      </c>
      <c r="Q537" s="300">
        <f>'Anchor-AI'!U535</f>
        <v>0</v>
      </c>
      <c r="R537" s="300">
        <f>'Anchor-AI'!V535</f>
        <v>0</v>
      </c>
      <c r="S537" s="300">
        <f>'Anchor-AI'!W535</f>
        <v>0</v>
      </c>
      <c r="T537" s="300">
        <f>'Anchor-AI'!X535</f>
        <v>0</v>
      </c>
      <c r="U537" s="300">
        <f>10*LOG10(1/((Summary!$C$80/10^(R537/10)+Summary!$C$81/10^(S537/10)+Summary!$C$82/10^(T537/10))/Summary!$C$83))</f>
        <v>0</v>
      </c>
      <c r="V537" s="300">
        <f>'Anchor-AI'!Y535</f>
        <v>0</v>
      </c>
      <c r="W537" s="300">
        <f>'Anchor-AI'!Z535</f>
        <v>0</v>
      </c>
      <c r="X537" s="300">
        <f>'Anchor-AI'!AA535</f>
        <v>0</v>
      </c>
      <c r="Y537" s="357">
        <f>'Anchor-AI'!AB535</f>
        <v>0</v>
      </c>
      <c r="Z537" s="357">
        <f>'Anchor-AI'!AC535</f>
        <v>0</v>
      </c>
      <c r="AA537" s="301">
        <f t="shared" si="48"/>
        <v>0</v>
      </c>
      <c r="AB537" s="76"/>
      <c r="AC537" s="171">
        <f>'Test-AI'!L535</f>
        <v>0</v>
      </c>
      <c r="AD537" s="168">
        <f>'Test-AI'!M535</f>
        <v>0</v>
      </c>
      <c r="AE537" s="168">
        <f>'Test-AI'!N535</f>
        <v>0</v>
      </c>
      <c r="AF537" s="168">
        <f>'Test-AI'!O535</f>
        <v>0</v>
      </c>
      <c r="AG537" s="168">
        <f>(Summary!$C$63*AD537+Summary!$C$64*AE537+Summary!$C$65*AF537)/Summary!$C$66</f>
        <v>0</v>
      </c>
      <c r="AH537" s="168">
        <f>'Test-AI'!P535</f>
        <v>0</v>
      </c>
      <c r="AI537" s="168">
        <f>'Test-AI'!Q535</f>
        <v>0</v>
      </c>
      <c r="AJ537" s="168">
        <f>'Test-AI'!R535</f>
        <v>0</v>
      </c>
      <c r="AK537" s="168">
        <f>'Test-AI'!S535</f>
        <v>0</v>
      </c>
      <c r="AL537" s="168">
        <f>'Test-AI'!T535</f>
        <v>0</v>
      </c>
      <c r="AM537" s="168">
        <f>'Test-AI'!U535</f>
        <v>0</v>
      </c>
      <c r="AN537" s="168">
        <f>'Test-AI'!V535</f>
        <v>0</v>
      </c>
      <c r="AO537" s="168">
        <f>'Test-AI'!W535</f>
        <v>0</v>
      </c>
      <c r="AP537" s="168">
        <f>'Test-AI'!X535</f>
        <v>0</v>
      </c>
      <c r="AQ537" s="168">
        <f>10*LOG10(1/((Summary!$C$80/10^(AN537/10)+Summary!$C$81/10^(AO537/10)+Summary!$C$82/10^(AP537/10))/Summary!$C$83))</f>
        <v>0</v>
      </c>
      <c r="AR537" s="168">
        <f>'Test-AI'!Y535</f>
        <v>0</v>
      </c>
      <c r="AS537" s="168">
        <f>'Test-AI'!Z535</f>
        <v>0</v>
      </c>
      <c r="AT537" s="300">
        <f>'Test-AI'!AA535</f>
        <v>0</v>
      </c>
      <c r="AU537" s="357">
        <f>'Test-AI'!AB535</f>
        <v>0</v>
      </c>
      <c r="AV537" s="357">
        <f>'Test-AI'!AC535</f>
        <v>0</v>
      </c>
      <c r="AW537" s="301">
        <f t="shared" si="49"/>
        <v>0</v>
      </c>
      <c r="AX537" s="302" t="e">
        <f t="shared" si="50"/>
        <v>#DIV/0!</v>
      </c>
      <c r="AY537" s="303" t="e">
        <f t="shared" si="51"/>
        <v>#DIV/0!</v>
      </c>
      <c r="AZ537" s="297" t="e">
        <f t="shared" si="52"/>
        <v>#DIV/0!</v>
      </c>
      <c r="BA537" s="345" t="e">
        <f t="shared" si="53"/>
        <v>#DIV/0!</v>
      </c>
      <c r="BB537" s="75"/>
      <c r="BC537" s="75"/>
      <c r="BD537" s="570"/>
      <c r="BE537" s="550"/>
      <c r="BF537" s="553"/>
      <c r="BG537" s="553"/>
      <c r="BH537" s="553"/>
      <c r="BI537" s="553"/>
      <c r="BJ537" s="553"/>
      <c r="BK537" s="553"/>
      <c r="BL537" s="553"/>
      <c r="BM537" s="553"/>
      <c r="BN537" s="553"/>
      <c r="BO537" s="546"/>
      <c r="BP537" s="544"/>
      <c r="BQ537" s="546"/>
      <c r="BR537" s="544"/>
      <c r="BS537" s="553"/>
      <c r="BT537" s="553"/>
      <c r="BU537" s="553"/>
      <c r="BV537" s="553"/>
      <c r="BW537" s="553"/>
      <c r="BX537" s="553"/>
      <c r="BY537" s="553"/>
      <c r="BZ537" s="544"/>
      <c r="CA537" s="544"/>
      <c r="CB537" s="553"/>
      <c r="CC537" s="553"/>
      <c r="CD537" s="553"/>
      <c r="CE537" s="546"/>
      <c r="CF537" s="544"/>
      <c r="CG537" s="546"/>
      <c r="CH537" s="544"/>
    </row>
    <row r="538" spans="1:86" ht="17" hidden="1" customHeight="1" thickBot="1" x14ac:dyDescent="0.25">
      <c r="A538" s="552"/>
      <c r="B538" s="618" t="s">
        <v>148</v>
      </c>
      <c r="C538" s="586" t="s">
        <v>122</v>
      </c>
      <c r="D538" s="589">
        <v>30</v>
      </c>
      <c r="E538" s="557">
        <v>8</v>
      </c>
      <c r="F538" s="238">
        <v>85</v>
      </c>
      <c r="G538" s="289">
        <f>'Anchor-AI'!L536</f>
        <v>0</v>
      </c>
      <c r="H538" s="290">
        <f>'Anchor-AI'!M536</f>
        <v>0</v>
      </c>
      <c r="I538" s="290">
        <f>'Anchor-AI'!N536</f>
        <v>0</v>
      </c>
      <c r="J538" s="290">
        <f>'Anchor-AI'!O536</f>
        <v>0</v>
      </c>
      <c r="K538" s="290">
        <f>(Summary!$C$63*H538+Summary!$C$64*I538+Summary!$C$65*J538)/Summary!$C$66</f>
        <v>0</v>
      </c>
      <c r="L538" s="290">
        <f>'Anchor-AI'!P536</f>
        <v>0</v>
      </c>
      <c r="M538" s="290">
        <f>'Anchor-AI'!Q536</f>
        <v>0</v>
      </c>
      <c r="N538" s="290">
        <f>'Anchor-AI'!R536</f>
        <v>0</v>
      </c>
      <c r="O538" s="290">
        <f>'Anchor-AI'!S536</f>
        <v>0</v>
      </c>
      <c r="P538" s="290">
        <f>'Anchor-AI'!T536</f>
        <v>0</v>
      </c>
      <c r="Q538" s="290">
        <f>'Anchor-AI'!U536</f>
        <v>0</v>
      </c>
      <c r="R538" s="290">
        <f>'Anchor-AI'!V536</f>
        <v>0</v>
      </c>
      <c r="S538" s="290">
        <f>'Anchor-AI'!W536</f>
        <v>0</v>
      </c>
      <c r="T538" s="290">
        <f>'Anchor-AI'!X536</f>
        <v>0</v>
      </c>
      <c r="U538" s="290">
        <f>10*LOG10(1/((Summary!$C$80/10^(R538/10)+Summary!$C$81/10^(S538/10)+Summary!$C$82/10^(T538/10))/Summary!$C$83))</f>
        <v>0</v>
      </c>
      <c r="V538" s="290">
        <f>'Anchor-AI'!Y536</f>
        <v>0</v>
      </c>
      <c r="W538" s="290">
        <f>'Anchor-AI'!Z536</f>
        <v>0</v>
      </c>
      <c r="X538" s="290">
        <f>'Anchor-AI'!AA536</f>
        <v>0</v>
      </c>
      <c r="Y538" s="360">
        <f>'Anchor-AI'!AB536</f>
        <v>0</v>
      </c>
      <c r="Z538" s="360">
        <f>'Anchor-AI'!AC536</f>
        <v>0</v>
      </c>
      <c r="AA538" s="291">
        <f t="shared" si="48"/>
        <v>0</v>
      </c>
      <c r="AC538" s="169">
        <f>'Test-AI'!L536</f>
        <v>0</v>
      </c>
      <c r="AD538" s="166">
        <f>'Test-AI'!M536</f>
        <v>0</v>
      </c>
      <c r="AE538" s="166">
        <f>'Test-AI'!N536</f>
        <v>0</v>
      </c>
      <c r="AF538" s="166">
        <f>'Test-AI'!O536</f>
        <v>0</v>
      </c>
      <c r="AG538" s="166">
        <f>(Summary!$C$63*AD538+Summary!$C$64*AE538+Summary!$C$65*AF538)/Summary!$C$66</f>
        <v>0</v>
      </c>
      <c r="AH538" s="166">
        <f>'Test-AI'!P536</f>
        <v>0</v>
      </c>
      <c r="AI538" s="166">
        <f>'Test-AI'!Q536</f>
        <v>0</v>
      </c>
      <c r="AJ538" s="166">
        <f>'Test-AI'!R536</f>
        <v>0</v>
      </c>
      <c r="AK538" s="166">
        <f>'Test-AI'!S536</f>
        <v>0</v>
      </c>
      <c r="AL538" s="166">
        <f>'Test-AI'!T536</f>
        <v>0</v>
      </c>
      <c r="AM538" s="166">
        <f>'Test-AI'!U536</f>
        <v>0</v>
      </c>
      <c r="AN538" s="166">
        <f>'Test-AI'!V536</f>
        <v>0</v>
      </c>
      <c r="AO538" s="166">
        <f>'Test-AI'!W536</f>
        <v>0</v>
      </c>
      <c r="AP538" s="166">
        <f>'Test-AI'!X536</f>
        <v>0</v>
      </c>
      <c r="AQ538" s="166">
        <f>10*LOG10(1/((Summary!$C$80/10^(AN538/10)+Summary!$C$81/10^(AO538/10)+Summary!$C$82/10^(AP538/10))/Summary!$C$83))</f>
        <v>0</v>
      </c>
      <c r="AR538" s="166">
        <f>'Test-AI'!Y536</f>
        <v>0</v>
      </c>
      <c r="AS538" s="166">
        <f>'Test-AI'!Z536</f>
        <v>0</v>
      </c>
      <c r="AT538" s="290">
        <f>'Test-AI'!AA536</f>
        <v>0</v>
      </c>
      <c r="AU538" s="356">
        <f>'Test-AI'!AB536</f>
        <v>0</v>
      </c>
      <c r="AV538" s="356">
        <f>'Test-AI'!AC536</f>
        <v>0</v>
      </c>
      <c r="AW538" s="291">
        <f t="shared" si="49"/>
        <v>0</v>
      </c>
      <c r="AX538" s="292" t="e">
        <f t="shared" si="50"/>
        <v>#DIV/0!</v>
      </c>
      <c r="AY538" s="293" t="e">
        <f t="shared" si="51"/>
        <v>#DIV/0!</v>
      </c>
      <c r="AZ538" s="292" t="e">
        <f t="shared" si="52"/>
        <v>#DIV/0!</v>
      </c>
      <c r="BA538" s="344" t="e">
        <f t="shared" si="53"/>
        <v>#DIV/0!</v>
      </c>
      <c r="BB538" s="75"/>
      <c r="BC538" s="75"/>
      <c r="BD538" s="572" t="s">
        <v>39</v>
      </c>
      <c r="BE538" s="549" t="e">
        <f t="array" ref="BE538">bdRateExtend($G538:$G541,H538:H541,$AC538:$AC541,AD538:AD541)</f>
        <v>#VALUE!</v>
      </c>
      <c r="BF538" s="551" t="e">
        <f t="array" ref="BF538">bdRateExtend($G538:$G543,H538:H543,$AC538:$AC543,AD538:AD543)</f>
        <v>#VALUE!</v>
      </c>
      <c r="BG538" s="551" t="e">
        <f t="array" ref="BG538">bdRateExtend($G538:$G543,I538:I543,$AC538:$AC543,AE538:AE543)</f>
        <v>#VALUE!</v>
      </c>
      <c r="BH538" s="551" t="e">
        <f t="array" ref="BH538">bdRateExtend($G538:$G543,J538:J543,$AC538:$AC543,AF538:AF543)</f>
        <v>#VALUE!</v>
      </c>
      <c r="BI538" s="551" t="e">
        <f t="array" ref="BI538">bdRateExtend($G538:$G543,K538:K543,$AC538:$AC543,AG538:AG543)</f>
        <v>#VALUE!</v>
      </c>
      <c r="BJ538" s="575" t="e">
        <f>(Summary!$C$94*BF538+Summary!$C$95*BG538+Summary!$C$96*BH538)/Summary!$C$97</f>
        <v>#VALUE!</v>
      </c>
      <c r="BK538" s="551" t="e">
        <f t="array" ref="BK538">bdRateExtend($G538:$G541,L538:L541,$AC538:$AC541,AH538:AH541)</f>
        <v>#VALUE!</v>
      </c>
      <c r="BL538" s="551" t="e">
        <f t="array" ref="BL538">bdRateExtend($G538:$G543,L538:L543,$AC538:$AC543,AH538:AH543)</f>
        <v>#VALUE!</v>
      </c>
      <c r="BM538" s="551" t="e">
        <f t="array" ref="BM538">bdRateExtend($G538:$G541,M538:M541,$AC538:$AC541,AI538:AI541)</f>
        <v>#VALUE!</v>
      </c>
      <c r="BN538" s="551" t="e">
        <f t="array" ref="BN538">bdRateExtend($G538:$G543,M538:M543,$AC538:$AC543,AI538:AI543)</f>
        <v>#VALUE!</v>
      </c>
      <c r="BO538" s="548" t="e">
        <f t="array" ref="BO538">bdRateExtend($G538:$G541,N538:N541,$AC538:$AC541,AJ538:AJ541,"None", FALSE,1)</f>
        <v>#VALUE!</v>
      </c>
      <c r="BP538" s="585" t="e">
        <f t="array" ref="BP538">bdRateExtend($G538:$G543,N538:N543,$AC538:$AC543,AJ538:AJ543,"None", FALSE,1)</f>
        <v>#VALUE!</v>
      </c>
      <c r="BQ538" s="548" t="e">
        <f t="array" ref="BQ538">bdRateExtend($G538:$G541,O538:O541,$AC538:$AC541,AK538:AK541,"None", FALSE,1)</f>
        <v>#VALUE!</v>
      </c>
      <c r="BR538" s="585" t="e">
        <f t="array" ref="BR538">bdRateExtend($G538:$G543,O538:O543,$AC538:$AC543,AK538:AK543,"None", FALSE,1)</f>
        <v>#VALUE!</v>
      </c>
      <c r="BS538" s="551" t="e">
        <f t="array" ref="BS538">bdRateExtend($G538:$G541,P538:P541,$AC538:$AC541,AL538:AL541)</f>
        <v>#VALUE!</v>
      </c>
      <c r="BT538" s="551" t="e">
        <f t="array" ref="BT538">bdRateExtend($G538:$G543,P538:P543,$AC538:$AC543,AL538:AL543)</f>
        <v>#VALUE!</v>
      </c>
      <c r="BU538" s="551" t="e">
        <f t="array" ref="BU538">bdRateExtend($G538:$G541,Q538:Q541,$AC538:$AC541,AM538:AM541)</f>
        <v>#VALUE!</v>
      </c>
      <c r="BV538" s="551" t="e">
        <f t="array" ref="BV538">bdRateExtend($G538:$G543,Q538:Q543,$AC538:$AC543,AM538:AM543)</f>
        <v>#VALUE!</v>
      </c>
      <c r="BW538" s="551" t="e">
        <f t="array" ref="BW538">bdRateExtend($G538:$G541,R538:R541,$AC538:$AC541,AN538:AN541)</f>
        <v>#VALUE!</v>
      </c>
      <c r="BX538" s="551" t="e">
        <f t="array" ref="BX538">bdRateExtend($G538:$G543,R538:R543,$AC538:$AC543,AN538:AN543)</f>
        <v>#VALUE!</v>
      </c>
      <c r="BY538" s="551" t="e">
        <f t="array" ref="BY538">bdRateExtend($G538:$G543,S538:S543,$AC538:$AC543,AO538:AO543)</f>
        <v>#VALUE!</v>
      </c>
      <c r="BZ538" s="555" t="e">
        <f t="array" ref="BZ538">bdRateExtend($G538:$G543,T538:T543,$AC538:$AC543,AP538:AP543)</f>
        <v>#VALUE!</v>
      </c>
      <c r="CA538" s="555" t="e">
        <f t="array" ref="CA538">bdRateExtend($G538:$G543,U538:U543,$AC538:$AC543,AQ538:AQ543)</f>
        <v>#VALUE!</v>
      </c>
      <c r="CB538" s="575" t="e">
        <f>(Summary!$C$108*BX538+Summary!$C$109*BY538+Summary!$C$110*BZ538)/Summary!$C$111</f>
        <v>#VALUE!</v>
      </c>
      <c r="CC538" s="561" t="e">
        <f t="array" ref="CC538">bdCAMBIExtend($G538:$G541,V538:V541,$AC538:$AC541,AR538:AR541)</f>
        <v>#VALUE!</v>
      </c>
      <c r="CD538" s="561" t="e">
        <f t="array" ref="CD538">bdCAMBIExtend($G538:$G543,V538:V543,$AC538:$AC543,AR538:AR543)</f>
        <v>#VALUE!</v>
      </c>
      <c r="CE538" s="547">
        <f t="array" ref="CE538">testVMAFRange($G538:$G541,N538:N541,$AC538:$AC541,AJ538:AJ541)</f>
        <v>0</v>
      </c>
      <c r="CF538" s="543">
        <f t="array" ref="CF538">testVMAFRange($G538:$G543,N538:N543,$AC538:$AC543,AJ538:AJ543)</f>
        <v>0</v>
      </c>
      <c r="CG538" s="547">
        <f t="array" ref="CG538">testVMAFRange($G538:$G541,O538:O541,$AC538:$AC541,AK538:AK541)</f>
        <v>0</v>
      </c>
      <c r="CH538" s="543">
        <f t="array" ref="CH538">testVMAFRange($G538:$G543,O538:O543,$AC538:$AC543,AK538:AK543)</f>
        <v>0</v>
      </c>
    </row>
    <row r="539" spans="1:86" ht="17" hidden="1" customHeight="1" x14ac:dyDescent="0.2">
      <c r="A539" s="552"/>
      <c r="B539" s="583"/>
      <c r="C539" s="485"/>
      <c r="D539" s="590"/>
      <c r="E539" s="558"/>
      <c r="F539" s="239">
        <v>110</v>
      </c>
      <c r="G539" s="294">
        <f>'Anchor-AI'!L537</f>
        <v>0</v>
      </c>
      <c r="H539" s="295">
        <f>'Anchor-AI'!M537</f>
        <v>0</v>
      </c>
      <c r="I539" s="295">
        <f>'Anchor-AI'!N537</f>
        <v>0</v>
      </c>
      <c r="J539" s="295">
        <f>'Anchor-AI'!O537</f>
        <v>0</v>
      </c>
      <c r="K539" s="295">
        <f>(Summary!$C$63*H539+Summary!$C$64*I539+Summary!$C$65*J539)/Summary!$C$66</f>
        <v>0</v>
      </c>
      <c r="L539" s="295">
        <f>'Anchor-AI'!P537</f>
        <v>0</v>
      </c>
      <c r="M539" s="295">
        <f>'Anchor-AI'!Q537</f>
        <v>0</v>
      </c>
      <c r="N539" s="295">
        <f>'Anchor-AI'!R537</f>
        <v>0</v>
      </c>
      <c r="O539" s="295">
        <f>'Anchor-AI'!S537</f>
        <v>0</v>
      </c>
      <c r="P539" s="295">
        <f>'Anchor-AI'!T537</f>
        <v>0</v>
      </c>
      <c r="Q539" s="295">
        <f>'Anchor-AI'!U537</f>
        <v>0</v>
      </c>
      <c r="R539" s="295">
        <f>'Anchor-AI'!V537</f>
        <v>0</v>
      </c>
      <c r="S539" s="295">
        <f>'Anchor-AI'!W537</f>
        <v>0</v>
      </c>
      <c r="T539" s="295">
        <f>'Anchor-AI'!X537</f>
        <v>0</v>
      </c>
      <c r="U539" s="295">
        <f>10*LOG10(1/((Summary!$C$80/10^(R539/10)+Summary!$C$81/10^(S539/10)+Summary!$C$82/10^(T539/10))/Summary!$C$83))</f>
        <v>0</v>
      </c>
      <c r="V539" s="295">
        <f>'Anchor-AI'!Y537</f>
        <v>0</v>
      </c>
      <c r="W539" s="295">
        <f>'Anchor-AI'!Z537</f>
        <v>0</v>
      </c>
      <c r="X539" s="295">
        <f>'Anchor-AI'!AA537</f>
        <v>0</v>
      </c>
      <c r="Y539" s="357">
        <f>'Anchor-AI'!AB537</f>
        <v>0</v>
      </c>
      <c r="Z539" s="357">
        <f>'Anchor-AI'!AC537</f>
        <v>0</v>
      </c>
      <c r="AA539" s="296">
        <f t="shared" si="48"/>
        <v>0</v>
      </c>
      <c r="AC539" s="170">
        <f>'Test-AI'!L537</f>
        <v>0</v>
      </c>
      <c r="AD539" s="167">
        <f>'Test-AI'!M537</f>
        <v>0</v>
      </c>
      <c r="AE539" s="167">
        <f>'Test-AI'!N537</f>
        <v>0</v>
      </c>
      <c r="AF539" s="167">
        <f>'Test-AI'!O537</f>
        <v>0</v>
      </c>
      <c r="AG539" s="167">
        <f>(Summary!$C$63*AD539+Summary!$C$64*AE539+Summary!$C$65*AF539)/Summary!$C$66</f>
        <v>0</v>
      </c>
      <c r="AH539" s="167">
        <f>'Test-AI'!P537</f>
        <v>0</v>
      </c>
      <c r="AI539" s="167">
        <f>'Test-AI'!Q537</f>
        <v>0</v>
      </c>
      <c r="AJ539" s="167">
        <f>'Test-AI'!R537</f>
        <v>0</v>
      </c>
      <c r="AK539" s="167">
        <f>'Test-AI'!S537</f>
        <v>0</v>
      </c>
      <c r="AL539" s="167">
        <f>'Test-AI'!T537</f>
        <v>0</v>
      </c>
      <c r="AM539" s="167">
        <f>'Test-AI'!U537</f>
        <v>0</v>
      </c>
      <c r="AN539" s="167">
        <f>'Test-AI'!V537</f>
        <v>0</v>
      </c>
      <c r="AO539" s="167">
        <f>'Test-AI'!W537</f>
        <v>0</v>
      </c>
      <c r="AP539" s="167">
        <f>'Test-AI'!X537</f>
        <v>0</v>
      </c>
      <c r="AQ539" s="167">
        <f>10*LOG10(1/((Summary!$C$80/10^(AN539/10)+Summary!$C$81/10^(AO539/10)+Summary!$C$82/10^(AP539/10))/Summary!$C$83))</f>
        <v>0</v>
      </c>
      <c r="AR539" s="167">
        <f>'Test-AI'!Y537</f>
        <v>0</v>
      </c>
      <c r="AS539" s="167">
        <f>'Test-AI'!Z537</f>
        <v>0</v>
      </c>
      <c r="AT539" s="295">
        <f>'Test-AI'!AA537</f>
        <v>0</v>
      </c>
      <c r="AU539" s="357">
        <f>'Test-AI'!AB537</f>
        <v>0</v>
      </c>
      <c r="AV539" s="357">
        <f>'Test-AI'!AC537</f>
        <v>0</v>
      </c>
      <c r="AW539" s="296">
        <f t="shared" si="49"/>
        <v>0</v>
      </c>
      <c r="AX539" s="297" t="e">
        <f t="shared" si="50"/>
        <v>#DIV/0!</v>
      </c>
      <c r="AY539" s="298" t="e">
        <f t="shared" si="51"/>
        <v>#DIV/0!</v>
      </c>
      <c r="AZ539" s="297" t="e">
        <f t="shared" si="52"/>
        <v>#DIV/0!</v>
      </c>
      <c r="BA539" s="345" t="e">
        <f t="shared" si="53"/>
        <v>#DIV/0!</v>
      </c>
      <c r="BB539" s="75"/>
      <c r="BC539" s="75"/>
      <c r="BD539" s="565"/>
      <c r="BE539" s="550"/>
      <c r="BF539" s="552"/>
      <c r="BG539" s="552"/>
      <c r="BH539" s="552"/>
      <c r="BI539" s="552"/>
      <c r="BJ539" s="552"/>
      <c r="BK539" s="553"/>
      <c r="BL539" s="552"/>
      <c r="BM539" s="553"/>
      <c r="BN539" s="552"/>
      <c r="BO539" s="546"/>
      <c r="BP539" s="541"/>
      <c r="BQ539" s="546"/>
      <c r="BR539" s="541"/>
      <c r="BS539" s="553"/>
      <c r="BT539" s="552"/>
      <c r="BU539" s="553"/>
      <c r="BV539" s="552"/>
      <c r="BW539" s="553"/>
      <c r="BX539" s="552"/>
      <c r="BY539" s="552"/>
      <c r="BZ539" s="541"/>
      <c r="CA539" s="541"/>
      <c r="CB539" s="552"/>
      <c r="CC539" s="553"/>
      <c r="CD539" s="552"/>
      <c r="CE539" s="546"/>
      <c r="CF539" s="541"/>
      <c r="CG539" s="546"/>
      <c r="CH539" s="541"/>
    </row>
    <row r="540" spans="1:86" ht="17" hidden="1" customHeight="1" x14ac:dyDescent="0.2">
      <c r="A540" s="552"/>
      <c r="B540" s="583"/>
      <c r="C540" s="485"/>
      <c r="D540" s="590"/>
      <c r="E540" s="558"/>
      <c r="F540" s="239">
        <v>135</v>
      </c>
      <c r="G540" s="294">
        <f>'Anchor-AI'!L538</f>
        <v>0</v>
      </c>
      <c r="H540" s="295">
        <f>'Anchor-AI'!M538</f>
        <v>0</v>
      </c>
      <c r="I540" s="295">
        <f>'Anchor-AI'!N538</f>
        <v>0</v>
      </c>
      <c r="J540" s="295">
        <f>'Anchor-AI'!O538</f>
        <v>0</v>
      </c>
      <c r="K540" s="295">
        <f>(Summary!$C$63*H540+Summary!$C$64*I540+Summary!$C$65*J540)/Summary!$C$66</f>
        <v>0</v>
      </c>
      <c r="L540" s="295">
        <f>'Anchor-AI'!P538</f>
        <v>0</v>
      </c>
      <c r="M540" s="295">
        <f>'Anchor-AI'!Q538</f>
        <v>0</v>
      </c>
      <c r="N540" s="295">
        <f>'Anchor-AI'!R538</f>
        <v>0</v>
      </c>
      <c r="O540" s="295">
        <f>'Anchor-AI'!S538</f>
        <v>0</v>
      </c>
      <c r="P540" s="295">
        <f>'Anchor-AI'!T538</f>
        <v>0</v>
      </c>
      <c r="Q540" s="295">
        <f>'Anchor-AI'!U538</f>
        <v>0</v>
      </c>
      <c r="R540" s="295">
        <f>'Anchor-AI'!V538</f>
        <v>0</v>
      </c>
      <c r="S540" s="295">
        <f>'Anchor-AI'!W538</f>
        <v>0</v>
      </c>
      <c r="T540" s="295">
        <f>'Anchor-AI'!X538</f>
        <v>0</v>
      </c>
      <c r="U540" s="295">
        <f>10*LOG10(1/((Summary!$C$80/10^(R540/10)+Summary!$C$81/10^(S540/10)+Summary!$C$82/10^(T540/10))/Summary!$C$83))</f>
        <v>0</v>
      </c>
      <c r="V540" s="295">
        <f>'Anchor-AI'!Y538</f>
        <v>0</v>
      </c>
      <c r="W540" s="295">
        <f>'Anchor-AI'!Z538</f>
        <v>0</v>
      </c>
      <c r="X540" s="295">
        <f>'Anchor-AI'!AA538</f>
        <v>0</v>
      </c>
      <c r="Y540" s="357">
        <f>'Anchor-AI'!AB538</f>
        <v>0</v>
      </c>
      <c r="Z540" s="357">
        <f>'Anchor-AI'!AC538</f>
        <v>0</v>
      </c>
      <c r="AA540" s="296">
        <f t="shared" si="48"/>
        <v>0</v>
      </c>
      <c r="AC540" s="170">
        <f>'Test-AI'!L538</f>
        <v>0</v>
      </c>
      <c r="AD540" s="167">
        <f>'Test-AI'!M538</f>
        <v>0</v>
      </c>
      <c r="AE540" s="167">
        <f>'Test-AI'!N538</f>
        <v>0</v>
      </c>
      <c r="AF540" s="167">
        <f>'Test-AI'!O538</f>
        <v>0</v>
      </c>
      <c r="AG540" s="167">
        <f>(Summary!$C$63*AD540+Summary!$C$64*AE540+Summary!$C$65*AF540)/Summary!$C$66</f>
        <v>0</v>
      </c>
      <c r="AH540" s="167">
        <f>'Test-AI'!P538</f>
        <v>0</v>
      </c>
      <c r="AI540" s="167">
        <f>'Test-AI'!Q538</f>
        <v>0</v>
      </c>
      <c r="AJ540" s="167">
        <f>'Test-AI'!R538</f>
        <v>0</v>
      </c>
      <c r="AK540" s="167">
        <f>'Test-AI'!S538</f>
        <v>0</v>
      </c>
      <c r="AL540" s="167">
        <f>'Test-AI'!T538</f>
        <v>0</v>
      </c>
      <c r="AM540" s="167">
        <f>'Test-AI'!U538</f>
        <v>0</v>
      </c>
      <c r="AN540" s="167">
        <f>'Test-AI'!V538</f>
        <v>0</v>
      </c>
      <c r="AO540" s="167">
        <f>'Test-AI'!W538</f>
        <v>0</v>
      </c>
      <c r="AP540" s="167">
        <f>'Test-AI'!X538</f>
        <v>0</v>
      </c>
      <c r="AQ540" s="167">
        <f>10*LOG10(1/((Summary!$C$80/10^(AN540/10)+Summary!$C$81/10^(AO540/10)+Summary!$C$82/10^(AP540/10))/Summary!$C$83))</f>
        <v>0</v>
      </c>
      <c r="AR540" s="167">
        <f>'Test-AI'!Y538</f>
        <v>0</v>
      </c>
      <c r="AS540" s="167">
        <f>'Test-AI'!Z538</f>
        <v>0</v>
      </c>
      <c r="AT540" s="295">
        <f>'Test-AI'!AA538</f>
        <v>0</v>
      </c>
      <c r="AU540" s="357">
        <f>'Test-AI'!AB538</f>
        <v>0</v>
      </c>
      <c r="AV540" s="357">
        <f>'Test-AI'!AC538</f>
        <v>0</v>
      </c>
      <c r="AW540" s="296">
        <f t="shared" si="49"/>
        <v>0</v>
      </c>
      <c r="AX540" s="297" t="e">
        <f t="shared" si="50"/>
        <v>#DIV/0!</v>
      </c>
      <c r="AY540" s="298" t="e">
        <f t="shared" si="51"/>
        <v>#DIV/0!</v>
      </c>
      <c r="AZ540" s="297" t="e">
        <f t="shared" si="52"/>
        <v>#DIV/0!</v>
      </c>
      <c r="BA540" s="345" t="e">
        <f t="shared" si="53"/>
        <v>#DIV/0!</v>
      </c>
      <c r="BB540" s="75"/>
      <c r="BC540" s="75"/>
      <c r="BD540" s="573" t="s">
        <v>147</v>
      </c>
      <c r="BE540" s="549" t="e">
        <f t="array" ref="BE540">bdRateExtend($G539:$G542,H539:H542,$AC539:$AC542,AD539:AD542)</f>
        <v>#VALUE!</v>
      </c>
      <c r="BF540" s="552"/>
      <c r="BG540" s="552"/>
      <c r="BH540" s="552"/>
      <c r="BI540" s="552"/>
      <c r="BJ540" s="552"/>
      <c r="BK540" s="551" t="e">
        <f t="array" ref="BK540">bdRateExtend($G539:$G542,L539:L542,$AC539:$AC542,AH539:AH542)</f>
        <v>#VALUE!</v>
      </c>
      <c r="BL540" s="552"/>
      <c r="BM540" s="551" t="e">
        <f t="array" ref="BM540">bdRateExtend($G539:$G542,M539:M542,$AC539:$AC542,AI539:AI542)</f>
        <v>#VALUE!</v>
      </c>
      <c r="BN540" s="552"/>
      <c r="BO540" s="545" t="e">
        <f t="array" ref="BO540">bdRateExtend($G539:$G542,N539:N542,$AC539:$AC542,AJ539:AJ542,"None", FALSE,1)</f>
        <v>#VALUE!</v>
      </c>
      <c r="BP540" s="541"/>
      <c r="BQ540" s="545" t="e">
        <f t="array" ref="BQ540">bdRateExtend($G539:$G542,O539:O542,$AC539:$AC542,AK539:AK542,"None", FALSE,1)</f>
        <v>#VALUE!</v>
      </c>
      <c r="BR540" s="541"/>
      <c r="BS540" s="551" t="e">
        <f t="array" ref="BS540">bdRateExtend($G539:$G542,P539:P542,$AC539:$AC542,AL539:AL542)</f>
        <v>#VALUE!</v>
      </c>
      <c r="BT540" s="552"/>
      <c r="BU540" s="551" t="e">
        <f t="array" ref="BU540">bdRateExtend($G539:$G542,Q539:Q542,$AC539:$AC542,AM539:AM542)</f>
        <v>#VALUE!</v>
      </c>
      <c r="BV540" s="552"/>
      <c r="BW540" s="551" t="e">
        <f t="array" ref="BW540">bdRateExtend($G539:$G542,R539:R542,$AC539:$AC542,AN539:AN542)</f>
        <v>#VALUE!</v>
      </c>
      <c r="BX540" s="552"/>
      <c r="BY540" s="552"/>
      <c r="BZ540" s="541"/>
      <c r="CA540" s="541"/>
      <c r="CB540" s="552"/>
      <c r="CC540" s="561" t="e">
        <f t="array" ref="CC540">bdCAMBIExtend($G539:$G542,V539:V542,$AC539:$AC542,AR539:AR542)</f>
        <v>#VALUE!</v>
      </c>
      <c r="CD540" s="552"/>
      <c r="CE540" s="554">
        <f t="array" ref="CE540">testVMAFRange($G539:$G542,N539:N542,$AC539:$AC542,AJ539:AJ542)</f>
        <v>0</v>
      </c>
      <c r="CF540" s="541"/>
      <c r="CG540" s="554">
        <f t="array" ref="CG540">testVMAFRange($G539:$G542,O539:O542,$AC539:$AC542,AK539:AK542)</f>
        <v>0</v>
      </c>
      <c r="CH540" s="541"/>
    </row>
    <row r="541" spans="1:86" ht="17" hidden="1" customHeight="1" x14ac:dyDescent="0.2">
      <c r="A541" s="552"/>
      <c r="B541" s="583"/>
      <c r="C541" s="485"/>
      <c r="D541" s="590"/>
      <c r="E541" s="558"/>
      <c r="F541" s="239">
        <v>160</v>
      </c>
      <c r="G541" s="294">
        <f>'Anchor-AI'!L539</f>
        <v>0</v>
      </c>
      <c r="H541" s="295">
        <f>'Anchor-AI'!M539</f>
        <v>0</v>
      </c>
      <c r="I541" s="295">
        <f>'Anchor-AI'!N539</f>
        <v>0</v>
      </c>
      <c r="J541" s="295">
        <f>'Anchor-AI'!O539</f>
        <v>0</v>
      </c>
      <c r="K541" s="295">
        <f>(Summary!$C$63*H541+Summary!$C$64*I541+Summary!$C$65*J541)/Summary!$C$66</f>
        <v>0</v>
      </c>
      <c r="L541" s="295">
        <f>'Anchor-AI'!P539</f>
        <v>0</v>
      </c>
      <c r="M541" s="295">
        <f>'Anchor-AI'!Q539</f>
        <v>0</v>
      </c>
      <c r="N541" s="295">
        <f>'Anchor-AI'!R539</f>
        <v>0</v>
      </c>
      <c r="O541" s="295">
        <f>'Anchor-AI'!S539</f>
        <v>0</v>
      </c>
      <c r="P541" s="295">
        <f>'Anchor-AI'!T539</f>
        <v>0</v>
      </c>
      <c r="Q541" s="295">
        <f>'Anchor-AI'!U539</f>
        <v>0</v>
      </c>
      <c r="R541" s="295">
        <f>'Anchor-AI'!V539</f>
        <v>0</v>
      </c>
      <c r="S541" s="295">
        <f>'Anchor-AI'!W539</f>
        <v>0</v>
      </c>
      <c r="T541" s="295">
        <f>'Anchor-AI'!X539</f>
        <v>0</v>
      </c>
      <c r="U541" s="295">
        <f>10*LOG10(1/((Summary!$C$80/10^(R541/10)+Summary!$C$81/10^(S541/10)+Summary!$C$82/10^(T541/10))/Summary!$C$83))</f>
        <v>0</v>
      </c>
      <c r="V541" s="295">
        <f>'Anchor-AI'!Y539</f>
        <v>0</v>
      </c>
      <c r="W541" s="295">
        <f>'Anchor-AI'!Z539</f>
        <v>0</v>
      </c>
      <c r="X541" s="295">
        <f>'Anchor-AI'!AA539</f>
        <v>0</v>
      </c>
      <c r="Y541" s="357">
        <f>'Anchor-AI'!AB539</f>
        <v>0</v>
      </c>
      <c r="Z541" s="357">
        <f>'Anchor-AI'!AC539</f>
        <v>0</v>
      </c>
      <c r="AA541" s="296">
        <f t="shared" si="48"/>
        <v>0</v>
      </c>
      <c r="AC541" s="170">
        <f>'Test-AI'!L539</f>
        <v>0</v>
      </c>
      <c r="AD541" s="167">
        <f>'Test-AI'!M539</f>
        <v>0</v>
      </c>
      <c r="AE541" s="167">
        <f>'Test-AI'!N539</f>
        <v>0</v>
      </c>
      <c r="AF541" s="167">
        <f>'Test-AI'!O539</f>
        <v>0</v>
      </c>
      <c r="AG541" s="167">
        <f>(Summary!$C$63*AD541+Summary!$C$64*AE541+Summary!$C$65*AF541)/Summary!$C$66</f>
        <v>0</v>
      </c>
      <c r="AH541" s="167">
        <f>'Test-AI'!P539</f>
        <v>0</v>
      </c>
      <c r="AI541" s="167">
        <f>'Test-AI'!Q539</f>
        <v>0</v>
      </c>
      <c r="AJ541" s="167">
        <f>'Test-AI'!R539</f>
        <v>0</v>
      </c>
      <c r="AK541" s="167">
        <f>'Test-AI'!S539</f>
        <v>0</v>
      </c>
      <c r="AL541" s="167">
        <f>'Test-AI'!T539</f>
        <v>0</v>
      </c>
      <c r="AM541" s="167">
        <f>'Test-AI'!U539</f>
        <v>0</v>
      </c>
      <c r="AN541" s="167">
        <f>'Test-AI'!V539</f>
        <v>0</v>
      </c>
      <c r="AO541" s="167">
        <f>'Test-AI'!W539</f>
        <v>0</v>
      </c>
      <c r="AP541" s="167">
        <f>'Test-AI'!X539</f>
        <v>0</v>
      </c>
      <c r="AQ541" s="167">
        <f>10*LOG10(1/((Summary!$C$80/10^(AN541/10)+Summary!$C$81/10^(AO541/10)+Summary!$C$82/10^(AP541/10))/Summary!$C$83))</f>
        <v>0</v>
      </c>
      <c r="AR541" s="167">
        <f>'Test-AI'!Y539</f>
        <v>0</v>
      </c>
      <c r="AS541" s="167">
        <f>'Test-AI'!Z539</f>
        <v>0</v>
      </c>
      <c r="AT541" s="295">
        <f>'Test-AI'!AA539</f>
        <v>0</v>
      </c>
      <c r="AU541" s="357">
        <f>'Test-AI'!AB539</f>
        <v>0</v>
      </c>
      <c r="AV541" s="357">
        <f>'Test-AI'!AC539</f>
        <v>0</v>
      </c>
      <c r="AW541" s="296">
        <f t="shared" si="49"/>
        <v>0</v>
      </c>
      <c r="AX541" s="297" t="e">
        <f t="shared" si="50"/>
        <v>#DIV/0!</v>
      </c>
      <c r="AY541" s="298" t="e">
        <f t="shared" si="51"/>
        <v>#DIV/0!</v>
      </c>
      <c r="AZ541" s="297" t="e">
        <f t="shared" si="52"/>
        <v>#DIV/0!</v>
      </c>
      <c r="BA541" s="345" t="e">
        <f t="shared" si="53"/>
        <v>#DIV/0!</v>
      </c>
      <c r="BB541" s="75"/>
      <c r="BC541" s="75"/>
      <c r="BD541" s="565"/>
      <c r="BE541" s="550"/>
      <c r="BF541" s="552"/>
      <c r="BG541" s="552"/>
      <c r="BH541" s="552"/>
      <c r="BI541" s="552"/>
      <c r="BJ541" s="552"/>
      <c r="BK541" s="553"/>
      <c r="BL541" s="552"/>
      <c r="BM541" s="553"/>
      <c r="BN541" s="552"/>
      <c r="BO541" s="546"/>
      <c r="BP541" s="541"/>
      <c r="BQ541" s="546"/>
      <c r="BR541" s="541"/>
      <c r="BS541" s="553"/>
      <c r="BT541" s="552"/>
      <c r="BU541" s="553"/>
      <c r="BV541" s="552"/>
      <c r="BW541" s="553"/>
      <c r="BX541" s="552"/>
      <c r="BY541" s="552"/>
      <c r="BZ541" s="541"/>
      <c r="CA541" s="541"/>
      <c r="CB541" s="552"/>
      <c r="CC541" s="553"/>
      <c r="CD541" s="552"/>
      <c r="CE541" s="546"/>
      <c r="CF541" s="541"/>
      <c r="CG541" s="546"/>
      <c r="CH541" s="541"/>
    </row>
    <row r="542" spans="1:86" ht="17" hidden="1" customHeight="1" thickBot="1" x14ac:dyDescent="0.25">
      <c r="A542" s="552"/>
      <c r="B542" s="583"/>
      <c r="C542" s="485"/>
      <c r="D542" s="590"/>
      <c r="E542" s="558"/>
      <c r="F542" s="239">
        <v>185</v>
      </c>
      <c r="G542" s="294">
        <f>'Anchor-AI'!L540</f>
        <v>0</v>
      </c>
      <c r="H542" s="295">
        <f>'Anchor-AI'!M540</f>
        <v>0</v>
      </c>
      <c r="I542" s="295">
        <f>'Anchor-AI'!N540</f>
        <v>0</v>
      </c>
      <c r="J542" s="295">
        <f>'Anchor-AI'!O540</f>
        <v>0</v>
      </c>
      <c r="K542" s="295">
        <f>(Summary!$C$63*H542+Summary!$C$64*I542+Summary!$C$65*J542)/Summary!$C$66</f>
        <v>0</v>
      </c>
      <c r="L542" s="295">
        <f>'Anchor-AI'!P540</f>
        <v>0</v>
      </c>
      <c r="M542" s="295">
        <f>'Anchor-AI'!Q540</f>
        <v>0</v>
      </c>
      <c r="N542" s="295">
        <f>'Anchor-AI'!R540</f>
        <v>0</v>
      </c>
      <c r="O542" s="295">
        <f>'Anchor-AI'!S540</f>
        <v>0</v>
      </c>
      <c r="P542" s="295">
        <f>'Anchor-AI'!T540</f>
        <v>0</v>
      </c>
      <c r="Q542" s="295">
        <f>'Anchor-AI'!U540</f>
        <v>0</v>
      </c>
      <c r="R542" s="295">
        <f>'Anchor-AI'!V540</f>
        <v>0</v>
      </c>
      <c r="S542" s="295">
        <f>'Anchor-AI'!W540</f>
        <v>0</v>
      </c>
      <c r="T542" s="295">
        <f>'Anchor-AI'!X540</f>
        <v>0</v>
      </c>
      <c r="U542" s="295">
        <f>10*LOG10(1/((Summary!$C$80/10^(R542/10)+Summary!$C$81/10^(S542/10)+Summary!$C$82/10^(T542/10))/Summary!$C$83))</f>
        <v>0</v>
      </c>
      <c r="V542" s="295">
        <f>'Anchor-AI'!Y540</f>
        <v>0</v>
      </c>
      <c r="W542" s="295">
        <f>'Anchor-AI'!Z540</f>
        <v>0</v>
      </c>
      <c r="X542" s="295">
        <f>'Anchor-AI'!AA540</f>
        <v>0</v>
      </c>
      <c r="Y542" s="357">
        <f>'Anchor-AI'!AB540</f>
        <v>0</v>
      </c>
      <c r="Z542" s="357">
        <f>'Anchor-AI'!AC540</f>
        <v>0</v>
      </c>
      <c r="AA542" s="296">
        <f t="shared" si="48"/>
        <v>0</v>
      </c>
      <c r="AC542" s="170">
        <f>'Test-AI'!L540</f>
        <v>0</v>
      </c>
      <c r="AD542" s="167">
        <f>'Test-AI'!M540</f>
        <v>0</v>
      </c>
      <c r="AE542" s="167">
        <f>'Test-AI'!N540</f>
        <v>0</v>
      </c>
      <c r="AF542" s="167">
        <f>'Test-AI'!O540</f>
        <v>0</v>
      </c>
      <c r="AG542" s="167">
        <f>(Summary!$C$63*AD542+Summary!$C$64*AE542+Summary!$C$65*AF542)/Summary!$C$66</f>
        <v>0</v>
      </c>
      <c r="AH542" s="167">
        <f>'Test-AI'!P540</f>
        <v>0</v>
      </c>
      <c r="AI542" s="167">
        <f>'Test-AI'!Q540</f>
        <v>0</v>
      </c>
      <c r="AJ542" s="167">
        <f>'Test-AI'!R540</f>
        <v>0</v>
      </c>
      <c r="AK542" s="167">
        <f>'Test-AI'!S540</f>
        <v>0</v>
      </c>
      <c r="AL542" s="167">
        <f>'Test-AI'!T540</f>
        <v>0</v>
      </c>
      <c r="AM542" s="167">
        <f>'Test-AI'!U540</f>
        <v>0</v>
      </c>
      <c r="AN542" s="167">
        <f>'Test-AI'!V540</f>
        <v>0</v>
      </c>
      <c r="AO542" s="167">
        <f>'Test-AI'!W540</f>
        <v>0</v>
      </c>
      <c r="AP542" s="167">
        <f>'Test-AI'!X540</f>
        <v>0</v>
      </c>
      <c r="AQ542" s="167">
        <f>10*LOG10(1/((Summary!$C$80/10^(AN542/10)+Summary!$C$81/10^(AO542/10)+Summary!$C$82/10^(AP542/10))/Summary!$C$83))</f>
        <v>0</v>
      </c>
      <c r="AR542" s="167">
        <f>'Test-AI'!Y540</f>
        <v>0</v>
      </c>
      <c r="AS542" s="167">
        <f>'Test-AI'!Z540</f>
        <v>0</v>
      </c>
      <c r="AT542" s="295">
        <f>'Test-AI'!AA540</f>
        <v>0</v>
      </c>
      <c r="AU542" s="357">
        <f>'Test-AI'!AB540</f>
        <v>0</v>
      </c>
      <c r="AV542" s="357">
        <f>'Test-AI'!AC540</f>
        <v>0</v>
      </c>
      <c r="AW542" s="296">
        <f t="shared" si="49"/>
        <v>0</v>
      </c>
      <c r="AX542" s="297" t="e">
        <f t="shared" si="50"/>
        <v>#DIV/0!</v>
      </c>
      <c r="AY542" s="298" t="e">
        <f t="shared" si="51"/>
        <v>#DIV/0!</v>
      </c>
      <c r="AZ542" s="297" t="e">
        <f t="shared" si="52"/>
        <v>#DIV/0!</v>
      </c>
      <c r="BA542" s="345" t="e">
        <f t="shared" si="53"/>
        <v>#DIV/0!</v>
      </c>
      <c r="BB542" s="75"/>
      <c r="BC542" s="75"/>
      <c r="BD542" s="574" t="s">
        <v>46</v>
      </c>
      <c r="BE542" s="549" t="e">
        <f t="array" ref="BE542">bdRateExtend($G540:$G543,H540:H543,$AC540:$AC543,AD540:AD543)</f>
        <v>#VALUE!</v>
      </c>
      <c r="BF542" s="552"/>
      <c r="BG542" s="552"/>
      <c r="BH542" s="552"/>
      <c r="BI542" s="552"/>
      <c r="BJ542" s="552"/>
      <c r="BK542" s="551" t="e">
        <f t="array" ref="BK542">bdRateExtend($G540:$G543,L540:L543,$AC540:$AC543,AH540:AH543)</f>
        <v>#VALUE!</v>
      </c>
      <c r="BL542" s="552"/>
      <c r="BM542" s="551" t="e">
        <f t="array" ref="BM542">bdRateExtend($G540:$G543,M540:M543,$AC540:$AC543,AI540:AI543)</f>
        <v>#VALUE!</v>
      </c>
      <c r="BN542" s="552"/>
      <c r="BO542" s="545" t="e">
        <f t="array" ref="BO542">bdRateExtend($G540:$G543,N540:N543,$AC540:$AC543,AJ540:AJ543,"None", FALSE,1)</f>
        <v>#VALUE!</v>
      </c>
      <c r="BP542" s="541"/>
      <c r="BQ542" s="545" t="e">
        <f t="array" ref="BQ542">bdRateExtend($G540:$G543,O540:O543,$AC540:$AC543,AK540:AK543,"None", FALSE,1)</f>
        <v>#VALUE!</v>
      </c>
      <c r="BR542" s="541"/>
      <c r="BS542" s="551" t="e">
        <f t="array" ref="BS542">bdRateExtend($G540:$G543,P540:P543,$AC540:$AC543,AL540:AL543)</f>
        <v>#VALUE!</v>
      </c>
      <c r="BT542" s="552"/>
      <c r="BU542" s="551" t="e">
        <f t="array" ref="BU542">bdRateExtend($G540:$G543,Q540:Q543,$AC540:$AC543,AM540:AM543)</f>
        <v>#VALUE!</v>
      </c>
      <c r="BV542" s="552"/>
      <c r="BW542" s="551" t="e">
        <f t="array" ref="BW542">bdRateExtend($G540:$G543,R540:R543,$AC540:$AC543,AN540:AN543)</f>
        <v>#VALUE!</v>
      </c>
      <c r="BX542" s="552"/>
      <c r="BY542" s="552"/>
      <c r="BZ542" s="541"/>
      <c r="CA542" s="541"/>
      <c r="CB542" s="552"/>
      <c r="CC542" s="561" t="e">
        <f t="array" ref="CC542">bdCAMBIExtend($G540:$G543,V540:V543,$AC540:$AC543,AR540:AR543)</f>
        <v>#VALUE!</v>
      </c>
      <c r="CD542" s="552"/>
      <c r="CE542" s="554">
        <f t="array" ref="CE542">testVMAFRange($G540:$G543,N540:N543,$AC540:$AC543,AJ540:AJ543)</f>
        <v>0</v>
      </c>
      <c r="CF542" s="541"/>
      <c r="CG542" s="554">
        <f t="array" ref="CG542">testVMAFRange($G540:$G543,O540:O543,$AC540:$AC543,AK540:AK543)</f>
        <v>0</v>
      </c>
      <c r="CH542" s="541"/>
    </row>
    <row r="543" spans="1:86" ht="17" hidden="1" customHeight="1" thickBot="1" x14ac:dyDescent="0.25">
      <c r="A543" s="552"/>
      <c r="B543" s="619"/>
      <c r="C543" s="486"/>
      <c r="D543" s="591"/>
      <c r="E543" s="559"/>
      <c r="F543" s="240">
        <v>210</v>
      </c>
      <c r="G543" s="299">
        <f>'Anchor-AI'!L541</f>
        <v>0</v>
      </c>
      <c r="H543" s="300">
        <f>'Anchor-AI'!M541</f>
        <v>0</v>
      </c>
      <c r="I543" s="300">
        <f>'Anchor-AI'!N541</f>
        <v>0</v>
      </c>
      <c r="J543" s="300">
        <f>'Anchor-AI'!O541</f>
        <v>0</v>
      </c>
      <c r="K543" s="295">
        <f>(Summary!$C$63*H543+Summary!$C$64*I543+Summary!$C$65*J543)/Summary!$C$66</f>
        <v>0</v>
      </c>
      <c r="L543" s="300">
        <f>'Anchor-AI'!P541</f>
        <v>0</v>
      </c>
      <c r="M543" s="300">
        <f>'Anchor-AI'!Q541</f>
        <v>0</v>
      </c>
      <c r="N543" s="300">
        <f>'Anchor-AI'!R541</f>
        <v>0</v>
      </c>
      <c r="O543" s="300">
        <f>'Anchor-AI'!S541</f>
        <v>0</v>
      </c>
      <c r="P543" s="300">
        <f>'Anchor-AI'!T541</f>
        <v>0</v>
      </c>
      <c r="Q543" s="300">
        <f>'Anchor-AI'!U541</f>
        <v>0</v>
      </c>
      <c r="R543" s="300">
        <f>'Anchor-AI'!V541</f>
        <v>0</v>
      </c>
      <c r="S543" s="300">
        <f>'Anchor-AI'!W541</f>
        <v>0</v>
      </c>
      <c r="T543" s="300">
        <f>'Anchor-AI'!X541</f>
        <v>0</v>
      </c>
      <c r="U543" s="300">
        <f>10*LOG10(1/((Summary!$C$80/10^(R543/10)+Summary!$C$81/10^(S543/10)+Summary!$C$82/10^(T543/10))/Summary!$C$83))</f>
        <v>0</v>
      </c>
      <c r="V543" s="300">
        <f>'Anchor-AI'!Y541</f>
        <v>0</v>
      </c>
      <c r="W543" s="300">
        <f>'Anchor-AI'!Z541</f>
        <v>0</v>
      </c>
      <c r="X543" s="300">
        <f>'Anchor-AI'!AA541</f>
        <v>0</v>
      </c>
      <c r="Y543" s="357">
        <f>'Anchor-AI'!AB541</f>
        <v>0</v>
      </c>
      <c r="Z543" s="357">
        <f>'Anchor-AI'!AC541</f>
        <v>0</v>
      </c>
      <c r="AA543" s="301">
        <f t="shared" si="48"/>
        <v>0</v>
      </c>
      <c r="AB543" s="76"/>
      <c r="AC543" s="170">
        <f>'Test-AI'!L541</f>
        <v>0</v>
      </c>
      <c r="AD543" s="167">
        <f>'Test-AI'!M541</f>
        <v>0</v>
      </c>
      <c r="AE543" s="167">
        <f>'Test-AI'!N541</f>
        <v>0</v>
      </c>
      <c r="AF543" s="167">
        <f>'Test-AI'!O541</f>
        <v>0</v>
      </c>
      <c r="AG543" s="167">
        <f>(Summary!$C$63*AD543+Summary!$C$64*AE543+Summary!$C$65*AF543)/Summary!$C$66</f>
        <v>0</v>
      </c>
      <c r="AH543" s="167">
        <f>'Test-AI'!P541</f>
        <v>0</v>
      </c>
      <c r="AI543" s="167">
        <f>'Test-AI'!Q541</f>
        <v>0</v>
      </c>
      <c r="AJ543" s="167">
        <f>'Test-AI'!R541</f>
        <v>0</v>
      </c>
      <c r="AK543" s="167">
        <f>'Test-AI'!S541</f>
        <v>0</v>
      </c>
      <c r="AL543" s="167">
        <f>'Test-AI'!T541</f>
        <v>0</v>
      </c>
      <c r="AM543" s="167">
        <f>'Test-AI'!U541</f>
        <v>0</v>
      </c>
      <c r="AN543" s="167">
        <f>'Test-AI'!V541</f>
        <v>0</v>
      </c>
      <c r="AO543" s="167">
        <f>'Test-AI'!W541</f>
        <v>0</v>
      </c>
      <c r="AP543" s="167">
        <f>'Test-AI'!X541</f>
        <v>0</v>
      </c>
      <c r="AQ543" s="167">
        <f>10*LOG10(1/((Summary!$C$80/10^(AN543/10)+Summary!$C$81/10^(AO543/10)+Summary!$C$82/10^(AP543/10))/Summary!$C$83))</f>
        <v>0</v>
      </c>
      <c r="AR543" s="167">
        <f>'Test-AI'!Y541</f>
        <v>0</v>
      </c>
      <c r="AS543" s="167">
        <f>'Test-AI'!Z541</f>
        <v>0</v>
      </c>
      <c r="AT543" s="295">
        <f>'Test-AI'!AA541</f>
        <v>0</v>
      </c>
      <c r="AU543" s="357">
        <f>'Test-AI'!AB541</f>
        <v>0</v>
      </c>
      <c r="AV543" s="357">
        <f>'Test-AI'!AC541</f>
        <v>0</v>
      </c>
      <c r="AW543" s="296">
        <f t="shared" si="49"/>
        <v>0</v>
      </c>
      <c r="AX543" s="297" t="e">
        <f t="shared" si="50"/>
        <v>#DIV/0!</v>
      </c>
      <c r="AY543" s="298" t="e">
        <f t="shared" si="51"/>
        <v>#DIV/0!</v>
      </c>
      <c r="AZ543" s="297" t="e">
        <f t="shared" si="52"/>
        <v>#DIV/0!</v>
      </c>
      <c r="BA543" s="345" t="e">
        <f t="shared" si="53"/>
        <v>#DIV/0!</v>
      </c>
      <c r="BB543" s="75"/>
      <c r="BC543" s="75"/>
      <c r="BD543" s="570"/>
      <c r="BE543" s="550"/>
      <c r="BF543" s="553"/>
      <c r="BG543" s="553"/>
      <c r="BH543" s="553"/>
      <c r="BI543" s="553"/>
      <c r="BJ543" s="553"/>
      <c r="BK543" s="553"/>
      <c r="BL543" s="553"/>
      <c r="BM543" s="553"/>
      <c r="BN543" s="553"/>
      <c r="BO543" s="546"/>
      <c r="BP543" s="544"/>
      <c r="BQ543" s="546"/>
      <c r="BR543" s="544"/>
      <c r="BS543" s="553"/>
      <c r="BT543" s="553"/>
      <c r="BU543" s="553"/>
      <c r="BV543" s="553"/>
      <c r="BW543" s="553"/>
      <c r="BX543" s="553"/>
      <c r="BY543" s="553"/>
      <c r="BZ543" s="544"/>
      <c r="CA543" s="544"/>
      <c r="CB543" s="553"/>
      <c r="CC543" s="553"/>
      <c r="CD543" s="553"/>
      <c r="CE543" s="546"/>
      <c r="CF543" s="544"/>
      <c r="CG543" s="546"/>
      <c r="CH543" s="544"/>
    </row>
    <row r="544" spans="1:86" ht="17" hidden="1" customHeight="1" thickBot="1" x14ac:dyDescent="0.25">
      <c r="A544" s="552"/>
      <c r="B544" s="582" t="s">
        <v>148</v>
      </c>
      <c r="C544" s="586" t="s">
        <v>123</v>
      </c>
      <c r="D544" s="589">
        <v>30</v>
      </c>
      <c r="E544" s="557">
        <v>8</v>
      </c>
      <c r="F544" s="361">
        <v>85</v>
      </c>
      <c r="G544" s="383">
        <f>'Anchor-AI'!L542</f>
        <v>0</v>
      </c>
      <c r="H544" s="384">
        <f>'Anchor-AI'!M542</f>
        <v>0</v>
      </c>
      <c r="I544" s="384">
        <f>'Anchor-AI'!N542</f>
        <v>0</v>
      </c>
      <c r="J544" s="384">
        <f>'Anchor-AI'!O542</f>
        <v>0</v>
      </c>
      <c r="K544" s="384">
        <f>(Summary!$C$63*H544+Summary!$C$64*I544+Summary!$C$65*J544)/Summary!$C$66</f>
        <v>0</v>
      </c>
      <c r="L544" s="384">
        <f>'Anchor-AI'!P542</f>
        <v>0</v>
      </c>
      <c r="M544" s="384">
        <f>'Anchor-AI'!Q542</f>
        <v>0</v>
      </c>
      <c r="N544" s="384">
        <f>'Anchor-AI'!R542</f>
        <v>0</v>
      </c>
      <c r="O544" s="384">
        <f>'Anchor-AI'!S542</f>
        <v>0</v>
      </c>
      <c r="P544" s="384">
        <f>'Anchor-AI'!T542</f>
        <v>0</v>
      </c>
      <c r="Q544" s="384">
        <f>'Anchor-AI'!U542</f>
        <v>0</v>
      </c>
      <c r="R544" s="384">
        <f>'Anchor-AI'!V542</f>
        <v>0</v>
      </c>
      <c r="S544" s="384">
        <f>'Anchor-AI'!W542</f>
        <v>0</v>
      </c>
      <c r="T544" s="384">
        <f>'Anchor-AI'!X542</f>
        <v>0</v>
      </c>
      <c r="U544" s="384">
        <f>10*LOG10(1/((Summary!$C$80/10^(R544/10)+Summary!$C$81/10^(S544/10)+Summary!$C$82/10^(T544/10))/Summary!$C$83))</f>
        <v>0</v>
      </c>
      <c r="V544" s="384">
        <f>'Anchor-AI'!Y542</f>
        <v>0</v>
      </c>
      <c r="W544" s="384">
        <f>'Anchor-AI'!Z542</f>
        <v>0</v>
      </c>
      <c r="X544" s="385">
        <f>'Anchor-AI'!AA542</f>
        <v>0</v>
      </c>
      <c r="Y544" s="360">
        <f>'Anchor-AI'!AB542</f>
        <v>0</v>
      </c>
      <c r="Z544" s="360">
        <f>'Anchor-AI'!AC542</f>
        <v>0</v>
      </c>
      <c r="AA544" s="386">
        <f t="shared" si="48"/>
        <v>0</v>
      </c>
      <c r="AC544" s="383">
        <f>'Test-AI'!L542</f>
        <v>0</v>
      </c>
      <c r="AD544" s="384">
        <f>'Test-AI'!M542</f>
        <v>0</v>
      </c>
      <c r="AE544" s="384">
        <f>'Test-AI'!N542</f>
        <v>0</v>
      </c>
      <c r="AF544" s="384">
        <f>'Test-AI'!O542</f>
        <v>0</v>
      </c>
      <c r="AG544" s="384">
        <f>(Summary!$C$63*AD544+Summary!$C$64*AE544+Summary!$C$65*AF544)/Summary!$C$66</f>
        <v>0</v>
      </c>
      <c r="AH544" s="384">
        <f>'Test-AI'!P542</f>
        <v>0</v>
      </c>
      <c r="AI544" s="384">
        <f>'Test-AI'!Q542</f>
        <v>0</v>
      </c>
      <c r="AJ544" s="384">
        <f>'Test-AI'!R542</f>
        <v>0</v>
      </c>
      <c r="AK544" s="384">
        <f>'Test-AI'!S542</f>
        <v>0</v>
      </c>
      <c r="AL544" s="384">
        <f>'Test-AI'!T542</f>
        <v>0</v>
      </c>
      <c r="AM544" s="384">
        <f>'Test-AI'!U542</f>
        <v>0</v>
      </c>
      <c r="AN544" s="384">
        <f>'Test-AI'!V542</f>
        <v>0</v>
      </c>
      <c r="AO544" s="384">
        <f>'Test-AI'!W542</f>
        <v>0</v>
      </c>
      <c r="AP544" s="384">
        <f>'Test-AI'!X542</f>
        <v>0</v>
      </c>
      <c r="AQ544" s="384">
        <f>10*LOG10(1/((Summary!$C$80/10^(AN544/10)+Summary!$C$81/10^(AO544/10)+Summary!$C$82/10^(AP544/10))/Summary!$C$83))</f>
        <v>0</v>
      </c>
      <c r="AR544" s="384">
        <f>'Test-AI'!Y542</f>
        <v>0</v>
      </c>
      <c r="AS544" s="384">
        <f>'Test-AI'!Z542</f>
        <v>0</v>
      </c>
      <c r="AT544" s="385">
        <f>'Test-AI'!AA542</f>
        <v>0</v>
      </c>
      <c r="AU544" s="360">
        <f>'Test-AI'!AB542</f>
        <v>0</v>
      </c>
      <c r="AV544" s="360">
        <f>'Test-AI'!AC542</f>
        <v>0</v>
      </c>
      <c r="AW544" s="386">
        <f t="shared" si="49"/>
        <v>0</v>
      </c>
      <c r="AX544" s="387" t="e">
        <f t="shared" si="50"/>
        <v>#DIV/0!</v>
      </c>
      <c r="AY544" s="388" t="e">
        <f t="shared" si="51"/>
        <v>#DIV/0!</v>
      </c>
      <c r="AZ544" s="387" t="e">
        <f t="shared" si="52"/>
        <v>#DIV/0!</v>
      </c>
      <c r="BA544" s="397" t="e">
        <f t="shared" si="53"/>
        <v>#DIV/0!</v>
      </c>
      <c r="BB544" s="75"/>
      <c r="BC544" s="75"/>
      <c r="BD544" s="572" t="s">
        <v>39</v>
      </c>
      <c r="BE544" s="549" t="e">
        <f t="array" ref="BE544">bdRateExtend($G544:$G547,H544:H547,$AC544:$AC547,AD544:AD547)</f>
        <v>#VALUE!</v>
      </c>
      <c r="BF544" s="551" t="e">
        <f t="array" ref="BF544">bdRateExtend($G544:$G549,H544:H549,$AC544:$AC549,AD544:AD549)</f>
        <v>#VALUE!</v>
      </c>
      <c r="BG544" s="551" t="e">
        <f t="array" ref="BG544">bdRateExtend($G544:$G549,I544:I549,$AC544:$AC549,AE544:AE549)</f>
        <v>#VALUE!</v>
      </c>
      <c r="BH544" s="551" t="e">
        <f t="array" ref="BH544">bdRateExtend($G544:$G549,J544:J549,$AC544:$AC549,AF544:AF549)</f>
        <v>#VALUE!</v>
      </c>
      <c r="BI544" s="551" t="e">
        <f t="array" ref="BI544">bdRateExtend($G544:$G549,K544:K549,$AC544:$AC549,AG544:AG549)</f>
        <v>#VALUE!</v>
      </c>
      <c r="BJ544" s="575" t="e">
        <f>(Summary!$C$94*BF544+Summary!$C$95*BG544+Summary!$C$96*BH544)/Summary!$C$97</f>
        <v>#VALUE!</v>
      </c>
      <c r="BK544" s="551" t="e">
        <f t="array" ref="BK544">bdRateExtend($G544:$G547,L544:L547,$AC544:$AC547,AH544:AH547)</f>
        <v>#VALUE!</v>
      </c>
      <c r="BL544" s="551" t="e">
        <f t="array" ref="BL544">bdRateExtend($G544:$G549,L544:L549,$AC544:$AC549,AH544:AH549)</f>
        <v>#VALUE!</v>
      </c>
      <c r="BM544" s="551" t="e">
        <f t="array" ref="BM544">bdRateExtend($G544:$G547,M544:M547,$AC544:$AC547,AI544:AI547)</f>
        <v>#VALUE!</v>
      </c>
      <c r="BN544" s="551" t="e">
        <f t="array" ref="BN544">bdRateExtend($G544:$G549,M544:M549,$AC544:$AC549,AI544:AI549)</f>
        <v>#VALUE!</v>
      </c>
      <c r="BO544" s="548" t="e">
        <f t="array" ref="BO544">bdRateExtend($G544:$G547,N544:N547,$AC544:$AC547,AJ544:AJ547,"None", FALSE,1)</f>
        <v>#VALUE!</v>
      </c>
      <c r="BP544" s="585" t="e">
        <f t="array" ref="BP544">bdRateExtend($G544:$G549,N544:N549,$AC544:$AC549,AJ544:AJ549,"None", FALSE,1)</f>
        <v>#VALUE!</v>
      </c>
      <c r="BQ544" s="548" t="e">
        <f t="array" ref="BQ544">bdRateExtend($G544:$G547,O544:O547,$AC544:$AC547,AK544:AK547,"None", FALSE,1)</f>
        <v>#VALUE!</v>
      </c>
      <c r="BR544" s="585" t="e">
        <f t="array" ref="BR544">bdRateExtend($G544:$G549,O544:O549,$AC544:$AC549,AK544:AK549,"None", FALSE,1)</f>
        <v>#VALUE!</v>
      </c>
      <c r="BS544" s="551" t="e">
        <f t="array" ref="BS544">bdRateExtend($G544:$G547,P544:P547,$AC544:$AC547,AL544:AL547)</f>
        <v>#VALUE!</v>
      </c>
      <c r="BT544" s="551" t="e">
        <f t="array" ref="BT544">bdRateExtend($G544:$G549,P544:P549,$AC544:$AC549,AL544:AL549)</f>
        <v>#VALUE!</v>
      </c>
      <c r="BU544" s="551" t="e">
        <f t="array" ref="BU544">bdRateExtend($G544:$G547,Q544:Q547,$AC544:$AC547,AM544:AM547)</f>
        <v>#VALUE!</v>
      </c>
      <c r="BV544" s="551" t="e">
        <f t="array" ref="BV544">bdRateExtend($G544:$G549,Q544:Q549,$AC544:$AC549,AM544:AM549)</f>
        <v>#VALUE!</v>
      </c>
      <c r="BW544" s="551" t="e">
        <f t="array" ref="BW544">bdRateExtend($G544:$G547,R544:R547,$AC544:$AC547,AN544:AN547)</f>
        <v>#VALUE!</v>
      </c>
      <c r="BX544" s="551" t="e">
        <f t="array" ref="BX544">bdRateExtend($G544:$G549,R544:R549,$AC544:$AC549,AN544:AN549)</f>
        <v>#VALUE!</v>
      </c>
      <c r="BY544" s="551" t="e">
        <f t="array" ref="BY544">bdRateExtend($G544:$G549,S544:S549,$AC544:$AC549,AO544:AO549)</f>
        <v>#VALUE!</v>
      </c>
      <c r="BZ544" s="555" t="e">
        <f t="array" ref="BZ544">bdRateExtend($G544:$G549,T544:T549,$AC544:$AC549,AP544:AP549)</f>
        <v>#VALUE!</v>
      </c>
      <c r="CA544" s="555" t="e">
        <f t="array" ref="CA544">bdRateExtend($G544:$G549,U544:U549,$AC544:$AC549,AQ544:AQ549)</f>
        <v>#VALUE!</v>
      </c>
      <c r="CB544" s="575" t="e">
        <f>(Summary!$C$108*BX544+Summary!$C$109*BY544+Summary!$C$110*BZ544)/Summary!$C$111</f>
        <v>#VALUE!</v>
      </c>
      <c r="CC544" s="561" t="e">
        <f t="array" ref="CC544">bdCAMBIExtend($G544:$G547,V544:V547,$AC544:$AC547,AR544:AR547)</f>
        <v>#VALUE!</v>
      </c>
      <c r="CD544" s="561" t="e">
        <f t="array" ref="CD544">bdCAMBIExtend($G544:$G549,V544:V549,$AC544:$AC549,AR544:AR549)</f>
        <v>#VALUE!</v>
      </c>
      <c r="CE544" s="547">
        <f t="array" ref="CE544">testVMAFRange($G544:$G547,N544:N547,$AC544:$AC547,AJ544:AJ547)</f>
        <v>0</v>
      </c>
      <c r="CF544" s="543">
        <f t="array" ref="CF544">testVMAFRange($G544:$G549,N544:N549,$AC544:$AC549,AJ544:AJ549)</f>
        <v>0</v>
      </c>
      <c r="CG544" s="547">
        <f t="array" ref="CG544">testVMAFRange($G544:$G547,O544:O547,$AC544:$AC547,AK544:AK547)</f>
        <v>0</v>
      </c>
      <c r="CH544" s="543">
        <f t="array" ref="CH544">testVMAFRange($G544:$G549,O544:O549,$AC544:$AC549,AK544:AK549)</f>
        <v>0</v>
      </c>
    </row>
    <row r="545" spans="1:86" ht="17" hidden="1" customHeight="1" x14ac:dyDescent="0.2">
      <c r="A545" s="552"/>
      <c r="B545" s="583"/>
      <c r="C545" s="485"/>
      <c r="D545" s="590"/>
      <c r="E545" s="558"/>
      <c r="F545" s="362">
        <v>110</v>
      </c>
      <c r="G545" s="389">
        <f>'Anchor-AI'!L543</f>
        <v>0</v>
      </c>
      <c r="H545" s="167">
        <f>'Anchor-AI'!M543</f>
        <v>0</v>
      </c>
      <c r="I545" s="167">
        <f>'Anchor-AI'!N543</f>
        <v>0</v>
      </c>
      <c r="J545" s="167">
        <f>'Anchor-AI'!O543</f>
        <v>0</v>
      </c>
      <c r="K545" s="167">
        <f>(Summary!$C$63*H545+Summary!$C$64*I545+Summary!$C$65*J545)/Summary!$C$66</f>
        <v>0</v>
      </c>
      <c r="L545" s="167">
        <f>'Anchor-AI'!P543</f>
        <v>0</v>
      </c>
      <c r="M545" s="167">
        <f>'Anchor-AI'!Q543</f>
        <v>0</v>
      </c>
      <c r="N545" s="167">
        <f>'Anchor-AI'!R543</f>
        <v>0</v>
      </c>
      <c r="O545" s="167">
        <f>'Anchor-AI'!S543</f>
        <v>0</v>
      </c>
      <c r="P545" s="167">
        <f>'Anchor-AI'!T543</f>
        <v>0</v>
      </c>
      <c r="Q545" s="167">
        <f>'Anchor-AI'!U543</f>
        <v>0</v>
      </c>
      <c r="R545" s="167">
        <f>'Anchor-AI'!V543</f>
        <v>0</v>
      </c>
      <c r="S545" s="167">
        <f>'Anchor-AI'!W543</f>
        <v>0</v>
      </c>
      <c r="T545" s="167">
        <f>'Anchor-AI'!X543</f>
        <v>0</v>
      </c>
      <c r="U545" s="167">
        <f>10*LOG10(1/((Summary!$C$80/10^(R545/10)+Summary!$C$81/10^(S545/10)+Summary!$C$82/10^(T545/10))/Summary!$C$83))</f>
        <v>0</v>
      </c>
      <c r="V545" s="167">
        <f>'Anchor-AI'!Y543</f>
        <v>0</v>
      </c>
      <c r="W545" s="167">
        <f>'Anchor-AI'!Z543</f>
        <v>0</v>
      </c>
      <c r="X545" s="295">
        <f>'Anchor-AI'!AA543</f>
        <v>0</v>
      </c>
      <c r="Y545" s="357">
        <f>'Anchor-AI'!AB543</f>
        <v>0</v>
      </c>
      <c r="Z545" s="357">
        <f>'Anchor-AI'!AC543</f>
        <v>0</v>
      </c>
      <c r="AA545" s="296">
        <f t="shared" si="48"/>
        <v>0</v>
      </c>
      <c r="AC545" s="389">
        <f>'Test-AI'!L543</f>
        <v>0</v>
      </c>
      <c r="AD545" s="167">
        <f>'Test-AI'!M543</f>
        <v>0</v>
      </c>
      <c r="AE545" s="167">
        <f>'Test-AI'!N543</f>
        <v>0</v>
      </c>
      <c r="AF545" s="167">
        <f>'Test-AI'!O543</f>
        <v>0</v>
      </c>
      <c r="AG545" s="167">
        <f>(Summary!$C$63*AD545+Summary!$C$64*AE545+Summary!$C$65*AF545)/Summary!$C$66</f>
        <v>0</v>
      </c>
      <c r="AH545" s="167">
        <f>'Test-AI'!P543</f>
        <v>0</v>
      </c>
      <c r="AI545" s="167">
        <f>'Test-AI'!Q543</f>
        <v>0</v>
      </c>
      <c r="AJ545" s="167">
        <f>'Test-AI'!R543</f>
        <v>0</v>
      </c>
      <c r="AK545" s="167">
        <f>'Test-AI'!S543</f>
        <v>0</v>
      </c>
      <c r="AL545" s="167">
        <f>'Test-AI'!T543</f>
        <v>0</v>
      </c>
      <c r="AM545" s="167">
        <f>'Test-AI'!U543</f>
        <v>0</v>
      </c>
      <c r="AN545" s="167">
        <f>'Test-AI'!V543</f>
        <v>0</v>
      </c>
      <c r="AO545" s="167">
        <f>'Test-AI'!W543</f>
        <v>0</v>
      </c>
      <c r="AP545" s="167">
        <f>'Test-AI'!X543</f>
        <v>0</v>
      </c>
      <c r="AQ545" s="167">
        <f>10*LOG10(1/((Summary!$C$80/10^(AN545/10)+Summary!$C$81/10^(AO545/10)+Summary!$C$82/10^(AP545/10))/Summary!$C$83))</f>
        <v>0</v>
      </c>
      <c r="AR545" s="167">
        <f>'Test-AI'!Y543</f>
        <v>0</v>
      </c>
      <c r="AS545" s="167">
        <f>'Test-AI'!Z543</f>
        <v>0</v>
      </c>
      <c r="AT545" s="295">
        <f>'Test-AI'!AA543</f>
        <v>0</v>
      </c>
      <c r="AU545" s="357">
        <f>'Test-AI'!AB543</f>
        <v>0</v>
      </c>
      <c r="AV545" s="357">
        <f>'Test-AI'!AC543</f>
        <v>0</v>
      </c>
      <c r="AW545" s="296">
        <f t="shared" si="49"/>
        <v>0</v>
      </c>
      <c r="AX545" s="297" t="e">
        <f t="shared" si="50"/>
        <v>#DIV/0!</v>
      </c>
      <c r="AY545" s="298" t="e">
        <f t="shared" si="51"/>
        <v>#DIV/0!</v>
      </c>
      <c r="AZ545" s="297" t="e">
        <f t="shared" si="52"/>
        <v>#DIV/0!</v>
      </c>
      <c r="BA545" s="345" t="e">
        <f t="shared" si="53"/>
        <v>#DIV/0!</v>
      </c>
      <c r="BB545" s="75"/>
      <c r="BC545" s="75"/>
      <c r="BD545" s="565"/>
      <c r="BE545" s="550"/>
      <c r="BF545" s="552"/>
      <c r="BG545" s="552"/>
      <c r="BH545" s="552"/>
      <c r="BI545" s="552"/>
      <c r="BJ545" s="552"/>
      <c r="BK545" s="553"/>
      <c r="BL545" s="552"/>
      <c r="BM545" s="553"/>
      <c r="BN545" s="552"/>
      <c r="BO545" s="546"/>
      <c r="BP545" s="541"/>
      <c r="BQ545" s="546"/>
      <c r="BR545" s="541"/>
      <c r="BS545" s="553"/>
      <c r="BT545" s="552"/>
      <c r="BU545" s="553"/>
      <c r="BV545" s="552"/>
      <c r="BW545" s="553"/>
      <c r="BX545" s="552"/>
      <c r="BY545" s="552"/>
      <c r="BZ545" s="541"/>
      <c r="CA545" s="541"/>
      <c r="CB545" s="552"/>
      <c r="CC545" s="553"/>
      <c r="CD545" s="552"/>
      <c r="CE545" s="546"/>
      <c r="CF545" s="541"/>
      <c r="CG545" s="546"/>
      <c r="CH545" s="541"/>
    </row>
    <row r="546" spans="1:86" ht="17" hidden="1" customHeight="1" x14ac:dyDescent="0.2">
      <c r="A546" s="552"/>
      <c r="B546" s="583"/>
      <c r="C546" s="485"/>
      <c r="D546" s="590"/>
      <c r="E546" s="558"/>
      <c r="F546" s="362">
        <v>135</v>
      </c>
      <c r="G546" s="389">
        <f>'Anchor-AI'!L544</f>
        <v>0</v>
      </c>
      <c r="H546" s="167">
        <f>'Anchor-AI'!M544</f>
        <v>0</v>
      </c>
      <c r="I546" s="167">
        <f>'Anchor-AI'!N544</f>
        <v>0</v>
      </c>
      <c r="J546" s="167">
        <f>'Anchor-AI'!O544</f>
        <v>0</v>
      </c>
      <c r="K546" s="167">
        <f>(Summary!$C$63*H546+Summary!$C$64*I546+Summary!$C$65*J546)/Summary!$C$66</f>
        <v>0</v>
      </c>
      <c r="L546" s="167">
        <f>'Anchor-AI'!P544</f>
        <v>0</v>
      </c>
      <c r="M546" s="167">
        <f>'Anchor-AI'!Q544</f>
        <v>0</v>
      </c>
      <c r="N546" s="167">
        <f>'Anchor-AI'!R544</f>
        <v>0</v>
      </c>
      <c r="O546" s="167">
        <f>'Anchor-AI'!S544</f>
        <v>0</v>
      </c>
      <c r="P546" s="167">
        <f>'Anchor-AI'!T544</f>
        <v>0</v>
      </c>
      <c r="Q546" s="167">
        <f>'Anchor-AI'!U544</f>
        <v>0</v>
      </c>
      <c r="R546" s="167">
        <f>'Anchor-AI'!V544</f>
        <v>0</v>
      </c>
      <c r="S546" s="167">
        <f>'Anchor-AI'!W544</f>
        <v>0</v>
      </c>
      <c r="T546" s="167">
        <f>'Anchor-AI'!X544</f>
        <v>0</v>
      </c>
      <c r="U546" s="167">
        <f>10*LOG10(1/((Summary!$C$80/10^(R546/10)+Summary!$C$81/10^(S546/10)+Summary!$C$82/10^(T546/10))/Summary!$C$83))</f>
        <v>0</v>
      </c>
      <c r="V546" s="167">
        <f>'Anchor-AI'!Y544</f>
        <v>0</v>
      </c>
      <c r="W546" s="167">
        <f>'Anchor-AI'!Z544</f>
        <v>0</v>
      </c>
      <c r="X546" s="295">
        <f>'Anchor-AI'!AA544</f>
        <v>0</v>
      </c>
      <c r="Y546" s="357">
        <f>'Anchor-AI'!AB544</f>
        <v>0</v>
      </c>
      <c r="Z546" s="357">
        <f>'Anchor-AI'!AC544</f>
        <v>0</v>
      </c>
      <c r="AA546" s="296">
        <f t="shared" si="48"/>
        <v>0</v>
      </c>
      <c r="AC546" s="389">
        <f>'Test-AI'!L544</f>
        <v>0</v>
      </c>
      <c r="AD546" s="167">
        <f>'Test-AI'!M544</f>
        <v>0</v>
      </c>
      <c r="AE546" s="167">
        <f>'Test-AI'!N544</f>
        <v>0</v>
      </c>
      <c r="AF546" s="167">
        <f>'Test-AI'!O544</f>
        <v>0</v>
      </c>
      <c r="AG546" s="167">
        <f>(Summary!$C$63*AD546+Summary!$C$64*AE546+Summary!$C$65*AF546)/Summary!$C$66</f>
        <v>0</v>
      </c>
      <c r="AH546" s="167">
        <f>'Test-AI'!P544</f>
        <v>0</v>
      </c>
      <c r="AI546" s="167">
        <f>'Test-AI'!Q544</f>
        <v>0</v>
      </c>
      <c r="AJ546" s="167">
        <f>'Test-AI'!R544</f>
        <v>0</v>
      </c>
      <c r="AK546" s="167">
        <f>'Test-AI'!S544</f>
        <v>0</v>
      </c>
      <c r="AL546" s="167">
        <f>'Test-AI'!T544</f>
        <v>0</v>
      </c>
      <c r="AM546" s="167">
        <f>'Test-AI'!U544</f>
        <v>0</v>
      </c>
      <c r="AN546" s="167">
        <f>'Test-AI'!V544</f>
        <v>0</v>
      </c>
      <c r="AO546" s="167">
        <f>'Test-AI'!W544</f>
        <v>0</v>
      </c>
      <c r="AP546" s="167">
        <f>'Test-AI'!X544</f>
        <v>0</v>
      </c>
      <c r="AQ546" s="167">
        <f>10*LOG10(1/((Summary!$C$80/10^(AN546/10)+Summary!$C$81/10^(AO546/10)+Summary!$C$82/10^(AP546/10))/Summary!$C$83))</f>
        <v>0</v>
      </c>
      <c r="AR546" s="167">
        <f>'Test-AI'!Y544</f>
        <v>0</v>
      </c>
      <c r="AS546" s="167">
        <f>'Test-AI'!Z544</f>
        <v>0</v>
      </c>
      <c r="AT546" s="295">
        <f>'Test-AI'!AA544</f>
        <v>0</v>
      </c>
      <c r="AU546" s="357">
        <f>'Test-AI'!AB544</f>
        <v>0</v>
      </c>
      <c r="AV546" s="357">
        <f>'Test-AI'!AC544</f>
        <v>0</v>
      </c>
      <c r="AW546" s="296">
        <f t="shared" si="49"/>
        <v>0</v>
      </c>
      <c r="AX546" s="297" t="e">
        <f t="shared" si="50"/>
        <v>#DIV/0!</v>
      </c>
      <c r="AY546" s="298" t="e">
        <f t="shared" si="51"/>
        <v>#DIV/0!</v>
      </c>
      <c r="AZ546" s="297" t="e">
        <f t="shared" si="52"/>
        <v>#DIV/0!</v>
      </c>
      <c r="BA546" s="345" t="e">
        <f t="shared" si="53"/>
        <v>#DIV/0!</v>
      </c>
      <c r="BB546" s="75"/>
      <c r="BC546" s="75"/>
      <c r="BD546" s="573" t="s">
        <v>147</v>
      </c>
      <c r="BE546" s="549" t="e">
        <f t="array" ref="BE546">bdRateExtend($G545:$G548,H545:H548,$AC545:$AC548,AD545:AD548)</f>
        <v>#VALUE!</v>
      </c>
      <c r="BF546" s="552"/>
      <c r="BG546" s="552"/>
      <c r="BH546" s="552"/>
      <c r="BI546" s="552"/>
      <c r="BJ546" s="552"/>
      <c r="BK546" s="551" t="e">
        <f t="array" ref="BK546">bdRateExtend($G545:$G548,L545:L548,$AC545:$AC548,AH545:AH548)</f>
        <v>#VALUE!</v>
      </c>
      <c r="BL546" s="552"/>
      <c r="BM546" s="551" t="e">
        <f t="array" ref="BM546">bdRateExtend($G545:$G548,M545:M548,$AC545:$AC548,AI545:AI548)</f>
        <v>#VALUE!</v>
      </c>
      <c r="BN546" s="552"/>
      <c r="BO546" s="545" t="e">
        <f t="array" ref="BO546">bdRateExtend($G545:$G548,N545:N548,$AC545:$AC548,AJ545:AJ548,"None", FALSE,1)</f>
        <v>#VALUE!</v>
      </c>
      <c r="BP546" s="541"/>
      <c r="BQ546" s="545" t="e">
        <f t="array" ref="BQ546">bdRateExtend($G545:$G548,O545:O548,$AC545:$AC548,AK545:AK548,"None", FALSE,1)</f>
        <v>#VALUE!</v>
      </c>
      <c r="BR546" s="541"/>
      <c r="BS546" s="551" t="e">
        <f t="array" ref="BS546">bdRateExtend($G545:$G548,P545:P548,$AC545:$AC548,AL545:AL548)</f>
        <v>#VALUE!</v>
      </c>
      <c r="BT546" s="552"/>
      <c r="BU546" s="551" t="e">
        <f t="array" ref="BU546">bdRateExtend($G545:$G548,Q545:Q548,$AC545:$AC548,AM545:AM548)</f>
        <v>#VALUE!</v>
      </c>
      <c r="BV546" s="552"/>
      <c r="BW546" s="551" t="e">
        <f t="array" ref="BW546">bdRateExtend($G545:$G548,R545:R548,$AC545:$AC548,AN545:AN548)</f>
        <v>#VALUE!</v>
      </c>
      <c r="BX546" s="552"/>
      <c r="BY546" s="552"/>
      <c r="BZ546" s="541"/>
      <c r="CA546" s="541"/>
      <c r="CB546" s="552"/>
      <c r="CC546" s="561" t="e">
        <f t="array" ref="CC546">bdCAMBIExtend($G545:$G548,V545:V548,$AC545:$AC548,AR545:AR548)</f>
        <v>#VALUE!</v>
      </c>
      <c r="CD546" s="552"/>
      <c r="CE546" s="554">
        <f t="array" ref="CE546">testVMAFRange($G545:$G548,N545:N548,$AC545:$AC548,AJ545:AJ548)</f>
        <v>0</v>
      </c>
      <c r="CF546" s="541"/>
      <c r="CG546" s="554">
        <f t="array" ref="CG546">testVMAFRange($G545:$G548,O545:O548,$AC545:$AC548,AK545:AK548)</f>
        <v>0</v>
      </c>
      <c r="CH546" s="541"/>
    </row>
    <row r="547" spans="1:86" ht="17" hidden="1" customHeight="1" x14ac:dyDescent="0.2">
      <c r="A547" s="552"/>
      <c r="B547" s="583"/>
      <c r="C547" s="485"/>
      <c r="D547" s="590"/>
      <c r="E547" s="558"/>
      <c r="F547" s="362">
        <v>160</v>
      </c>
      <c r="G547" s="389">
        <f>'Anchor-AI'!L545</f>
        <v>0</v>
      </c>
      <c r="H547" s="167">
        <f>'Anchor-AI'!M545</f>
        <v>0</v>
      </c>
      <c r="I547" s="167">
        <f>'Anchor-AI'!N545</f>
        <v>0</v>
      </c>
      <c r="J547" s="167">
        <f>'Anchor-AI'!O545</f>
        <v>0</v>
      </c>
      <c r="K547" s="167">
        <f>(Summary!$C$63*H547+Summary!$C$64*I547+Summary!$C$65*J547)/Summary!$C$66</f>
        <v>0</v>
      </c>
      <c r="L547" s="167">
        <f>'Anchor-AI'!P545</f>
        <v>0</v>
      </c>
      <c r="M547" s="167">
        <f>'Anchor-AI'!Q545</f>
        <v>0</v>
      </c>
      <c r="N547" s="167">
        <f>'Anchor-AI'!R545</f>
        <v>0</v>
      </c>
      <c r="O547" s="167">
        <f>'Anchor-AI'!S545</f>
        <v>0</v>
      </c>
      <c r="P547" s="167">
        <f>'Anchor-AI'!T545</f>
        <v>0</v>
      </c>
      <c r="Q547" s="167">
        <f>'Anchor-AI'!U545</f>
        <v>0</v>
      </c>
      <c r="R547" s="167">
        <f>'Anchor-AI'!V545</f>
        <v>0</v>
      </c>
      <c r="S547" s="167">
        <f>'Anchor-AI'!W545</f>
        <v>0</v>
      </c>
      <c r="T547" s="167">
        <f>'Anchor-AI'!X545</f>
        <v>0</v>
      </c>
      <c r="U547" s="167">
        <f>10*LOG10(1/((Summary!$C$80/10^(R547/10)+Summary!$C$81/10^(S547/10)+Summary!$C$82/10^(T547/10))/Summary!$C$83))</f>
        <v>0</v>
      </c>
      <c r="V547" s="167">
        <f>'Anchor-AI'!Y545</f>
        <v>0</v>
      </c>
      <c r="W547" s="167">
        <f>'Anchor-AI'!Z545</f>
        <v>0</v>
      </c>
      <c r="X547" s="295">
        <f>'Anchor-AI'!AA545</f>
        <v>0</v>
      </c>
      <c r="Y547" s="357">
        <f>'Anchor-AI'!AB545</f>
        <v>0</v>
      </c>
      <c r="Z547" s="357">
        <f>'Anchor-AI'!AC545</f>
        <v>0</v>
      </c>
      <c r="AA547" s="296">
        <f t="shared" si="48"/>
        <v>0</v>
      </c>
      <c r="AC547" s="389">
        <f>'Test-AI'!L545</f>
        <v>0</v>
      </c>
      <c r="AD547" s="167">
        <f>'Test-AI'!M545</f>
        <v>0</v>
      </c>
      <c r="AE547" s="167">
        <f>'Test-AI'!N545</f>
        <v>0</v>
      </c>
      <c r="AF547" s="167">
        <f>'Test-AI'!O545</f>
        <v>0</v>
      </c>
      <c r="AG547" s="167">
        <f>(Summary!$C$63*AD547+Summary!$C$64*AE547+Summary!$C$65*AF547)/Summary!$C$66</f>
        <v>0</v>
      </c>
      <c r="AH547" s="167">
        <f>'Test-AI'!P545</f>
        <v>0</v>
      </c>
      <c r="AI547" s="167">
        <f>'Test-AI'!Q545</f>
        <v>0</v>
      </c>
      <c r="AJ547" s="167">
        <f>'Test-AI'!R545</f>
        <v>0</v>
      </c>
      <c r="AK547" s="167">
        <f>'Test-AI'!S545</f>
        <v>0</v>
      </c>
      <c r="AL547" s="167">
        <f>'Test-AI'!T545</f>
        <v>0</v>
      </c>
      <c r="AM547" s="167">
        <f>'Test-AI'!U545</f>
        <v>0</v>
      </c>
      <c r="AN547" s="167">
        <f>'Test-AI'!V545</f>
        <v>0</v>
      </c>
      <c r="AO547" s="167">
        <f>'Test-AI'!W545</f>
        <v>0</v>
      </c>
      <c r="AP547" s="167">
        <f>'Test-AI'!X545</f>
        <v>0</v>
      </c>
      <c r="AQ547" s="167">
        <f>10*LOG10(1/((Summary!$C$80/10^(AN547/10)+Summary!$C$81/10^(AO547/10)+Summary!$C$82/10^(AP547/10))/Summary!$C$83))</f>
        <v>0</v>
      </c>
      <c r="AR547" s="167">
        <f>'Test-AI'!Y545</f>
        <v>0</v>
      </c>
      <c r="AS547" s="167">
        <f>'Test-AI'!Z545</f>
        <v>0</v>
      </c>
      <c r="AT547" s="295">
        <f>'Test-AI'!AA545</f>
        <v>0</v>
      </c>
      <c r="AU547" s="357">
        <f>'Test-AI'!AB545</f>
        <v>0</v>
      </c>
      <c r="AV547" s="357">
        <f>'Test-AI'!AC545</f>
        <v>0</v>
      </c>
      <c r="AW547" s="296">
        <f t="shared" si="49"/>
        <v>0</v>
      </c>
      <c r="AX547" s="297" t="e">
        <f t="shared" si="50"/>
        <v>#DIV/0!</v>
      </c>
      <c r="AY547" s="298" t="e">
        <f t="shared" si="51"/>
        <v>#DIV/0!</v>
      </c>
      <c r="AZ547" s="297" t="e">
        <f t="shared" si="52"/>
        <v>#DIV/0!</v>
      </c>
      <c r="BA547" s="345" t="e">
        <f t="shared" si="53"/>
        <v>#DIV/0!</v>
      </c>
      <c r="BB547" s="75"/>
      <c r="BC547" s="75"/>
      <c r="BD547" s="565"/>
      <c r="BE547" s="550"/>
      <c r="BF547" s="552"/>
      <c r="BG547" s="552"/>
      <c r="BH547" s="552"/>
      <c r="BI547" s="552"/>
      <c r="BJ547" s="552"/>
      <c r="BK547" s="553"/>
      <c r="BL547" s="552"/>
      <c r="BM547" s="553"/>
      <c r="BN547" s="552"/>
      <c r="BO547" s="546"/>
      <c r="BP547" s="541"/>
      <c r="BQ547" s="546"/>
      <c r="BR547" s="541"/>
      <c r="BS547" s="553"/>
      <c r="BT547" s="552"/>
      <c r="BU547" s="553"/>
      <c r="BV547" s="552"/>
      <c r="BW547" s="553"/>
      <c r="BX547" s="552"/>
      <c r="BY547" s="552"/>
      <c r="BZ547" s="541"/>
      <c r="CA547" s="541"/>
      <c r="CB547" s="552"/>
      <c r="CC547" s="553"/>
      <c r="CD547" s="552"/>
      <c r="CE547" s="546"/>
      <c r="CF547" s="541"/>
      <c r="CG547" s="546"/>
      <c r="CH547" s="541"/>
    </row>
    <row r="548" spans="1:86" ht="17" hidden="1" customHeight="1" thickBot="1" x14ac:dyDescent="0.25">
      <c r="A548" s="552"/>
      <c r="B548" s="583"/>
      <c r="C548" s="485"/>
      <c r="D548" s="590"/>
      <c r="E548" s="558"/>
      <c r="F548" s="362">
        <v>185</v>
      </c>
      <c r="G548" s="389">
        <f>'Anchor-AI'!L546</f>
        <v>0</v>
      </c>
      <c r="H548" s="167">
        <f>'Anchor-AI'!M546</f>
        <v>0</v>
      </c>
      <c r="I548" s="167">
        <f>'Anchor-AI'!N546</f>
        <v>0</v>
      </c>
      <c r="J548" s="167">
        <f>'Anchor-AI'!O546</f>
        <v>0</v>
      </c>
      <c r="K548" s="167">
        <f>(Summary!$C$63*H548+Summary!$C$64*I548+Summary!$C$65*J548)/Summary!$C$66</f>
        <v>0</v>
      </c>
      <c r="L548" s="167">
        <f>'Anchor-AI'!P546</f>
        <v>0</v>
      </c>
      <c r="M548" s="167">
        <f>'Anchor-AI'!Q546</f>
        <v>0</v>
      </c>
      <c r="N548" s="167">
        <f>'Anchor-AI'!R546</f>
        <v>0</v>
      </c>
      <c r="O548" s="167">
        <f>'Anchor-AI'!S546</f>
        <v>0</v>
      </c>
      <c r="P548" s="167">
        <f>'Anchor-AI'!T546</f>
        <v>0</v>
      </c>
      <c r="Q548" s="167">
        <f>'Anchor-AI'!U546</f>
        <v>0</v>
      </c>
      <c r="R548" s="167">
        <f>'Anchor-AI'!V546</f>
        <v>0</v>
      </c>
      <c r="S548" s="167">
        <f>'Anchor-AI'!W546</f>
        <v>0</v>
      </c>
      <c r="T548" s="167">
        <f>'Anchor-AI'!X546</f>
        <v>0</v>
      </c>
      <c r="U548" s="167">
        <f>10*LOG10(1/((Summary!$C$80/10^(R548/10)+Summary!$C$81/10^(S548/10)+Summary!$C$82/10^(T548/10))/Summary!$C$83))</f>
        <v>0</v>
      </c>
      <c r="V548" s="167">
        <f>'Anchor-AI'!Y546</f>
        <v>0</v>
      </c>
      <c r="W548" s="167">
        <f>'Anchor-AI'!Z546</f>
        <v>0</v>
      </c>
      <c r="X548" s="295">
        <f>'Anchor-AI'!AA546</f>
        <v>0</v>
      </c>
      <c r="Y548" s="357">
        <f>'Anchor-AI'!AB546</f>
        <v>0</v>
      </c>
      <c r="Z548" s="357">
        <f>'Anchor-AI'!AC546</f>
        <v>0</v>
      </c>
      <c r="AA548" s="296">
        <f t="shared" si="48"/>
        <v>0</v>
      </c>
      <c r="AC548" s="389">
        <f>'Test-AI'!L546</f>
        <v>0</v>
      </c>
      <c r="AD548" s="167">
        <f>'Test-AI'!M546</f>
        <v>0</v>
      </c>
      <c r="AE548" s="167">
        <f>'Test-AI'!N546</f>
        <v>0</v>
      </c>
      <c r="AF548" s="167">
        <f>'Test-AI'!O546</f>
        <v>0</v>
      </c>
      <c r="AG548" s="167">
        <f>(Summary!$C$63*AD548+Summary!$C$64*AE548+Summary!$C$65*AF548)/Summary!$C$66</f>
        <v>0</v>
      </c>
      <c r="AH548" s="167">
        <f>'Test-AI'!P546</f>
        <v>0</v>
      </c>
      <c r="AI548" s="167">
        <f>'Test-AI'!Q546</f>
        <v>0</v>
      </c>
      <c r="AJ548" s="167">
        <f>'Test-AI'!R546</f>
        <v>0</v>
      </c>
      <c r="AK548" s="167">
        <f>'Test-AI'!S546</f>
        <v>0</v>
      </c>
      <c r="AL548" s="167">
        <f>'Test-AI'!T546</f>
        <v>0</v>
      </c>
      <c r="AM548" s="167">
        <f>'Test-AI'!U546</f>
        <v>0</v>
      </c>
      <c r="AN548" s="167">
        <f>'Test-AI'!V546</f>
        <v>0</v>
      </c>
      <c r="AO548" s="167">
        <f>'Test-AI'!W546</f>
        <v>0</v>
      </c>
      <c r="AP548" s="167">
        <f>'Test-AI'!X546</f>
        <v>0</v>
      </c>
      <c r="AQ548" s="167">
        <f>10*LOG10(1/((Summary!$C$80/10^(AN548/10)+Summary!$C$81/10^(AO548/10)+Summary!$C$82/10^(AP548/10))/Summary!$C$83))</f>
        <v>0</v>
      </c>
      <c r="AR548" s="167">
        <f>'Test-AI'!Y546</f>
        <v>0</v>
      </c>
      <c r="AS548" s="167">
        <f>'Test-AI'!Z546</f>
        <v>0</v>
      </c>
      <c r="AT548" s="295">
        <f>'Test-AI'!AA546</f>
        <v>0</v>
      </c>
      <c r="AU548" s="357">
        <f>'Test-AI'!AB546</f>
        <v>0</v>
      </c>
      <c r="AV548" s="357">
        <f>'Test-AI'!AC546</f>
        <v>0</v>
      </c>
      <c r="AW548" s="296">
        <f t="shared" si="49"/>
        <v>0</v>
      </c>
      <c r="AX548" s="297" t="e">
        <f t="shared" si="50"/>
        <v>#DIV/0!</v>
      </c>
      <c r="AY548" s="298" t="e">
        <f t="shared" si="51"/>
        <v>#DIV/0!</v>
      </c>
      <c r="AZ548" s="297" t="e">
        <f t="shared" si="52"/>
        <v>#DIV/0!</v>
      </c>
      <c r="BA548" s="345" t="e">
        <f t="shared" si="53"/>
        <v>#DIV/0!</v>
      </c>
      <c r="BB548" s="75"/>
      <c r="BC548" s="75"/>
      <c r="BD548" s="574" t="s">
        <v>46</v>
      </c>
      <c r="BE548" s="549" t="e">
        <f t="array" ref="BE548">bdRateExtend($G546:$G549,H546:H549,$AC546:$AC549,AD546:AD549)</f>
        <v>#VALUE!</v>
      </c>
      <c r="BF548" s="552"/>
      <c r="BG548" s="552"/>
      <c r="BH548" s="552"/>
      <c r="BI548" s="552"/>
      <c r="BJ548" s="552"/>
      <c r="BK548" s="551" t="e">
        <f t="array" ref="BK548">bdRateExtend($G546:$G549,L546:L549,$AC546:$AC549,AH546:AH549)</f>
        <v>#VALUE!</v>
      </c>
      <c r="BL548" s="552"/>
      <c r="BM548" s="551" t="e">
        <f t="array" ref="BM548">bdRateExtend($G546:$G549,M546:M549,$AC546:$AC549,AI546:AI549)</f>
        <v>#VALUE!</v>
      </c>
      <c r="BN548" s="552"/>
      <c r="BO548" s="545" t="e">
        <f t="array" ref="BO548">bdRateExtend($G546:$G549,N546:N549,$AC546:$AC549,AJ546:AJ549,"None", FALSE,1)</f>
        <v>#VALUE!</v>
      </c>
      <c r="BP548" s="541"/>
      <c r="BQ548" s="545" t="e">
        <f t="array" ref="BQ548">bdRateExtend($G546:$G549,O546:O549,$AC546:$AC549,AK546:AK549,"None", FALSE,1)</f>
        <v>#VALUE!</v>
      </c>
      <c r="BR548" s="541"/>
      <c r="BS548" s="551" t="e">
        <f t="array" ref="BS548">bdRateExtend($G546:$G549,P546:P549,$AC546:$AC549,AL546:AL549)</f>
        <v>#VALUE!</v>
      </c>
      <c r="BT548" s="552"/>
      <c r="BU548" s="551" t="e">
        <f t="array" ref="BU548">bdRateExtend($G546:$G549,Q546:Q549,$AC546:$AC549,AM546:AM549)</f>
        <v>#VALUE!</v>
      </c>
      <c r="BV548" s="552"/>
      <c r="BW548" s="551" t="e">
        <f t="array" ref="BW548">bdRateExtend($G546:$G549,R546:R549,$AC546:$AC549,AN546:AN549)</f>
        <v>#VALUE!</v>
      </c>
      <c r="BX548" s="552"/>
      <c r="BY548" s="552"/>
      <c r="BZ548" s="541"/>
      <c r="CA548" s="541"/>
      <c r="CB548" s="552"/>
      <c r="CC548" s="561" t="e">
        <f t="array" ref="CC548">bdCAMBIExtend($G546:$G549,V546:V549,$AC546:$AC549,AR546:AR549)</f>
        <v>#VALUE!</v>
      </c>
      <c r="CD548" s="552"/>
      <c r="CE548" s="554">
        <f t="array" ref="CE548">testVMAFRange($G546:$G549,N546:N549,$AC546:$AC549,AJ546:AJ549)</f>
        <v>0</v>
      </c>
      <c r="CF548" s="541"/>
      <c r="CG548" s="554">
        <f t="array" ref="CG548">testVMAFRange($G546:$G549,O546:O549,$AC546:$AC549,AK546:AK549)</f>
        <v>0</v>
      </c>
      <c r="CH548" s="541"/>
    </row>
    <row r="549" spans="1:86" hidden="1" thickBot="1" x14ac:dyDescent="0.25">
      <c r="A549" s="553"/>
      <c r="B549" s="584"/>
      <c r="C549" s="486"/>
      <c r="D549" s="591"/>
      <c r="E549" s="559"/>
      <c r="F549" s="363">
        <v>210</v>
      </c>
      <c r="G549" s="390">
        <f>'Anchor-AI'!L547</f>
        <v>0</v>
      </c>
      <c r="H549" s="391">
        <f>'Anchor-AI'!M547</f>
        <v>0</v>
      </c>
      <c r="I549" s="391">
        <f>'Anchor-AI'!N547</f>
        <v>0</v>
      </c>
      <c r="J549" s="391">
        <f>'Anchor-AI'!O547</f>
        <v>0</v>
      </c>
      <c r="K549" s="391">
        <f>(Summary!$C$63*H549+Summary!$C$64*I549+Summary!$C$65*J549)/Summary!$C$66</f>
        <v>0</v>
      </c>
      <c r="L549" s="391">
        <f>'Anchor-AI'!P547</f>
        <v>0</v>
      </c>
      <c r="M549" s="391">
        <f>'Anchor-AI'!Q547</f>
        <v>0</v>
      </c>
      <c r="N549" s="391">
        <f>'Anchor-AI'!R547</f>
        <v>0</v>
      </c>
      <c r="O549" s="391">
        <f>'Anchor-AI'!S547</f>
        <v>0</v>
      </c>
      <c r="P549" s="391">
        <f>'Anchor-AI'!T547</f>
        <v>0</v>
      </c>
      <c r="Q549" s="391">
        <f>'Anchor-AI'!U547</f>
        <v>0</v>
      </c>
      <c r="R549" s="391">
        <f>'Anchor-AI'!V547</f>
        <v>0</v>
      </c>
      <c r="S549" s="391">
        <f>'Anchor-AI'!W547</f>
        <v>0</v>
      </c>
      <c r="T549" s="391">
        <f>'Anchor-AI'!X547</f>
        <v>0</v>
      </c>
      <c r="U549" s="391">
        <f>10*LOG10(1/((Summary!$C$80/10^(R549/10)+Summary!$C$81/10^(S549/10)+Summary!$C$82/10^(T549/10))/Summary!$C$83))</f>
        <v>0</v>
      </c>
      <c r="V549" s="391">
        <f>'Anchor-AI'!Y547</f>
        <v>0</v>
      </c>
      <c r="W549" s="391">
        <f>'Anchor-AI'!Z547</f>
        <v>0</v>
      </c>
      <c r="X549" s="392">
        <f>'Anchor-AI'!AA547</f>
        <v>0</v>
      </c>
      <c r="Y549" s="393">
        <f>'Anchor-AI'!AB547</f>
        <v>0</v>
      </c>
      <c r="Z549" s="393">
        <f>'Anchor-AI'!AC547</f>
        <v>0</v>
      </c>
      <c r="AA549" s="394">
        <f t="shared" si="48"/>
        <v>0</v>
      </c>
      <c r="AB549" s="76"/>
      <c r="AC549" s="390">
        <f>'Test-AI'!L547</f>
        <v>0</v>
      </c>
      <c r="AD549" s="391">
        <f>'Test-AI'!M547</f>
        <v>0</v>
      </c>
      <c r="AE549" s="391">
        <f>'Test-AI'!N547</f>
        <v>0</v>
      </c>
      <c r="AF549" s="391">
        <f>'Test-AI'!O547</f>
        <v>0</v>
      </c>
      <c r="AG549" s="391">
        <f>(Summary!$C$63*AD549+Summary!$C$64*AE549+Summary!$C$65*AF549)/Summary!$C$66</f>
        <v>0</v>
      </c>
      <c r="AH549" s="391">
        <f>'Test-AI'!P547</f>
        <v>0</v>
      </c>
      <c r="AI549" s="391">
        <f>'Test-AI'!Q547</f>
        <v>0</v>
      </c>
      <c r="AJ549" s="391">
        <f>'Test-AI'!R547</f>
        <v>0</v>
      </c>
      <c r="AK549" s="391">
        <f>'Test-AI'!S547</f>
        <v>0</v>
      </c>
      <c r="AL549" s="391">
        <f>'Test-AI'!T547</f>
        <v>0</v>
      </c>
      <c r="AM549" s="391">
        <f>'Test-AI'!U547</f>
        <v>0</v>
      </c>
      <c r="AN549" s="391">
        <f>'Test-AI'!V547</f>
        <v>0</v>
      </c>
      <c r="AO549" s="391">
        <f>'Test-AI'!W547</f>
        <v>0</v>
      </c>
      <c r="AP549" s="391">
        <f>'Test-AI'!X547</f>
        <v>0</v>
      </c>
      <c r="AQ549" s="391">
        <f>10*LOG10(1/((Summary!$C$80/10^(AN549/10)+Summary!$C$81/10^(AO549/10)+Summary!$C$82/10^(AP549/10))/Summary!$C$83))</f>
        <v>0</v>
      </c>
      <c r="AR549" s="391">
        <f>'Test-AI'!Y547</f>
        <v>0</v>
      </c>
      <c r="AS549" s="391">
        <f>'Test-AI'!Z547</f>
        <v>0</v>
      </c>
      <c r="AT549" s="392">
        <f>'Test-AI'!AA547</f>
        <v>0</v>
      </c>
      <c r="AU549" s="393">
        <f>'Test-AI'!AB547</f>
        <v>0</v>
      </c>
      <c r="AV549" s="393">
        <f>'Test-AI'!AC547</f>
        <v>0</v>
      </c>
      <c r="AW549" s="394">
        <f t="shared" si="49"/>
        <v>0</v>
      </c>
      <c r="AX549" s="302" t="e">
        <f t="shared" si="50"/>
        <v>#DIV/0!</v>
      </c>
      <c r="AY549" s="303" t="e">
        <f t="shared" si="51"/>
        <v>#DIV/0!</v>
      </c>
      <c r="AZ549" s="302" t="e">
        <f t="shared" si="52"/>
        <v>#DIV/0!</v>
      </c>
      <c r="BA549" s="346" t="e">
        <f t="shared" si="53"/>
        <v>#DIV/0!</v>
      </c>
      <c r="BB549" s="75"/>
      <c r="BC549" s="75"/>
      <c r="BD549" s="570"/>
      <c r="BE549" s="550"/>
      <c r="BF549" s="553"/>
      <c r="BG549" s="553"/>
      <c r="BH549" s="553"/>
      <c r="BI549" s="553"/>
      <c r="BJ549" s="553"/>
      <c r="BK549" s="553"/>
      <c r="BL549" s="553"/>
      <c r="BM549" s="553"/>
      <c r="BN549" s="553"/>
      <c r="BO549" s="546"/>
      <c r="BP549" s="544"/>
      <c r="BQ549" s="546"/>
      <c r="BR549" s="544"/>
      <c r="BS549" s="553"/>
      <c r="BT549" s="553"/>
      <c r="BU549" s="553"/>
      <c r="BV549" s="553"/>
      <c r="BW549" s="553"/>
      <c r="BX549" s="553"/>
      <c r="BY549" s="553"/>
      <c r="BZ549" s="544"/>
      <c r="CA549" s="544"/>
      <c r="CB549" s="553"/>
      <c r="CC549" s="553"/>
      <c r="CD549" s="553"/>
      <c r="CE549" s="546"/>
      <c r="CF549" s="544"/>
      <c r="CG549" s="546"/>
      <c r="CH549" s="544"/>
    </row>
    <row r="550" spans="1:86" ht="17" customHeight="1" thickBot="1" x14ac:dyDescent="0.25">
      <c r="D550" s="132"/>
      <c r="F550" s="132"/>
      <c r="G550" s="132"/>
      <c r="H550" s="132"/>
      <c r="I550" s="132"/>
      <c r="J550" s="132"/>
      <c r="K550" s="132"/>
      <c r="L550" s="132"/>
      <c r="M550" s="132"/>
      <c r="N550" s="132"/>
      <c r="O550" s="132"/>
      <c r="P550" s="132"/>
      <c r="Q550" s="132"/>
      <c r="R550" s="132"/>
      <c r="S550" s="132"/>
      <c r="T550" s="132"/>
      <c r="U550" s="132"/>
      <c r="V550" s="132"/>
      <c r="W550" s="132"/>
      <c r="X550" s="132"/>
      <c r="Y550" s="132"/>
      <c r="Z550" s="132"/>
      <c r="AA550" s="132"/>
      <c r="BE550" s="132"/>
      <c r="BK550" s="132"/>
      <c r="BM550" s="132"/>
      <c r="BO550" s="132"/>
      <c r="BQ550" s="132"/>
      <c r="BS550" s="132"/>
      <c r="BU550" s="132"/>
      <c r="BW550" s="132"/>
      <c r="CE550" s="132"/>
      <c r="CG550" s="132"/>
    </row>
    <row r="551" spans="1:86" ht="17" customHeight="1" x14ac:dyDescent="0.2">
      <c r="A551" s="77"/>
      <c r="B551" s="237"/>
      <c r="C551" s="78"/>
      <c r="E551" s="237"/>
      <c r="G551" s="304"/>
      <c r="H551" s="304"/>
      <c r="I551" s="304"/>
      <c r="J551" s="304"/>
      <c r="K551" s="304"/>
      <c r="L551" s="304"/>
      <c r="M551" s="304"/>
      <c r="N551" s="304"/>
      <c r="O551" s="304"/>
      <c r="P551" s="304"/>
      <c r="Q551" s="304"/>
      <c r="R551" s="304"/>
      <c r="S551" s="304"/>
      <c r="T551" s="304"/>
      <c r="U551" s="304"/>
      <c r="V551" s="304"/>
      <c r="W551" s="304"/>
      <c r="X551" s="661" t="s">
        <v>166</v>
      </c>
      <c r="Y551" s="645"/>
      <c r="Z551" s="645"/>
      <c r="AA551" s="645"/>
      <c r="AB551" s="79"/>
      <c r="AC551" s="306"/>
      <c r="AD551" s="306"/>
      <c r="AE551" s="306"/>
      <c r="AF551" s="306"/>
      <c r="AG551" s="304"/>
      <c r="AH551" s="306"/>
      <c r="AI551" s="306"/>
      <c r="AJ551" s="306"/>
      <c r="AK551" s="306"/>
      <c r="AL551" s="306"/>
      <c r="AM551" s="306"/>
      <c r="AN551" s="306"/>
      <c r="AO551" s="306"/>
      <c r="AP551" s="306"/>
      <c r="AQ551" s="306"/>
      <c r="AR551" s="306"/>
      <c r="AS551" s="306"/>
      <c r="AT551" s="661" t="s">
        <v>166</v>
      </c>
      <c r="AU551" s="566"/>
      <c r="AV551" s="566"/>
      <c r="AW551" s="566"/>
      <c r="AX551" s="307"/>
      <c r="AY551" s="305"/>
      <c r="AZ551" s="305"/>
      <c r="BA551" s="305"/>
      <c r="BB551" s="404"/>
      <c r="BC551" s="80"/>
      <c r="BD551" s="81"/>
      <c r="BE551" s="592" t="s">
        <v>8</v>
      </c>
      <c r="BF551" s="564"/>
      <c r="BG551" s="564"/>
      <c r="BH551" s="564"/>
      <c r="BI551" s="564"/>
      <c r="BJ551" s="564"/>
      <c r="BK551" s="592" t="s">
        <v>9</v>
      </c>
      <c r="BL551" s="564"/>
      <c r="BM551" s="592" t="s">
        <v>10</v>
      </c>
      <c r="BN551" s="564"/>
      <c r="BO551" s="633" t="str">
        <f>BO2</f>
        <v>VMAF</v>
      </c>
      <c r="BP551" s="529"/>
      <c r="BQ551" s="633" t="str">
        <f>BQ2</f>
        <v>nVMAF</v>
      </c>
      <c r="BR551" s="529"/>
      <c r="BS551" s="633" t="str">
        <f>BS2</f>
        <v>PSNR-HVS</v>
      </c>
      <c r="BT551" s="529"/>
      <c r="BU551" s="633" t="str">
        <f>BU2</f>
        <v>DE-2K</v>
      </c>
      <c r="BV551" s="529"/>
      <c r="BW551" s="649" t="str">
        <f>BW2</f>
        <v>APSNR</v>
      </c>
      <c r="BX551" s="566"/>
      <c r="BY551" s="566"/>
      <c r="BZ551" s="566"/>
      <c r="CA551" s="566"/>
      <c r="CB551" s="566"/>
      <c r="CC551" s="633" t="str">
        <f>CC2</f>
        <v>CAMBI</v>
      </c>
      <c r="CD551" s="529"/>
      <c r="CE551" s="562" t="str">
        <f>CE2</f>
        <v>VMAF</v>
      </c>
      <c r="CF551" s="529"/>
      <c r="CG551" s="562" t="str">
        <f>CG2</f>
        <v>nVMAF</v>
      </c>
      <c r="CH551" s="529"/>
    </row>
    <row r="552" spans="1:86" ht="17" customHeight="1" thickBot="1" x14ac:dyDescent="0.25">
      <c r="A552" s="77"/>
      <c r="B552" s="237"/>
      <c r="C552" s="78"/>
      <c r="E552" s="237"/>
      <c r="F552" s="304">
        <f>COUNTIFS(F4:F51, "&lt;&gt;",F4:F51, "&lt;&gt;0")</f>
        <v>48</v>
      </c>
      <c r="G552" s="304">
        <f>COUNTIFS(G4:G51, "&lt;&gt;",G4:G51, "&lt;&gt;0")</f>
        <v>48</v>
      </c>
      <c r="H552" s="304"/>
      <c r="I552" s="304"/>
      <c r="J552" s="304"/>
      <c r="K552" s="304"/>
      <c r="L552" s="304"/>
      <c r="M552" s="304"/>
      <c r="N552" s="304"/>
      <c r="O552" s="304"/>
      <c r="P552" s="304"/>
      <c r="Q552" s="304"/>
      <c r="R552" s="304"/>
      <c r="S552" s="304"/>
      <c r="T552" s="304"/>
      <c r="U552" s="304"/>
      <c r="V552" s="304"/>
      <c r="W552" s="304"/>
      <c r="X552" s="64" t="s">
        <v>167</v>
      </c>
      <c r="Y552" s="64" t="s">
        <v>32</v>
      </c>
      <c r="Z552" s="64" t="s">
        <v>33</v>
      </c>
      <c r="AA552" s="64" t="s">
        <v>168</v>
      </c>
      <c r="AC552" s="304">
        <f>COUNTIFS(AC4:AC51, "&lt;&gt;",AC4:AC51, "&lt;&gt;0")</f>
        <v>48</v>
      </c>
      <c r="AG552" s="304"/>
      <c r="AT552" s="64" t="s">
        <v>167</v>
      </c>
      <c r="AU552" s="64" t="s">
        <v>32</v>
      </c>
      <c r="AV552" s="64" t="s">
        <v>33</v>
      </c>
      <c r="AW552" s="64" t="s">
        <v>168</v>
      </c>
      <c r="AX552" s="132">
        <f>AC552/F552</f>
        <v>1</v>
      </c>
      <c r="AY552" s="305"/>
      <c r="AZ552" s="305"/>
      <c r="BA552" s="305"/>
      <c r="BB552" s="82"/>
      <c r="BC552" s="83"/>
      <c r="BD552" s="649" t="s">
        <v>145</v>
      </c>
      <c r="BE552" s="645"/>
      <c r="BF552" s="272" t="s">
        <v>24</v>
      </c>
      <c r="BG552" s="272" t="s">
        <v>25</v>
      </c>
      <c r="BH552" s="272" t="s">
        <v>26</v>
      </c>
      <c r="BI552" s="272" t="s">
        <v>27</v>
      </c>
      <c r="BJ552" s="272" t="str">
        <f>BJ3</f>
        <v>wAverage</v>
      </c>
      <c r="BK552" s="272" t="s">
        <v>145</v>
      </c>
      <c r="BL552" s="272" t="s">
        <v>24</v>
      </c>
      <c r="BM552" s="272" t="s">
        <v>145</v>
      </c>
      <c r="BN552" s="272" t="s">
        <v>24</v>
      </c>
      <c r="BO552" s="272" t="s">
        <v>145</v>
      </c>
      <c r="BP552" s="84" t="s">
        <v>24</v>
      </c>
      <c r="BQ552" s="272" t="s">
        <v>145</v>
      </c>
      <c r="BR552" s="84" t="s">
        <v>24</v>
      </c>
      <c r="BS552" s="272" t="s">
        <v>145</v>
      </c>
      <c r="BT552" s="272" t="s">
        <v>24</v>
      </c>
      <c r="BU552" s="272" t="s">
        <v>145</v>
      </c>
      <c r="BV552" s="272" t="s">
        <v>24</v>
      </c>
      <c r="BW552" s="272" t="s">
        <v>145</v>
      </c>
      <c r="BX552" s="272" t="s">
        <v>24</v>
      </c>
      <c r="BY552" s="272" t="s">
        <v>25</v>
      </c>
      <c r="BZ552" s="272" t="s">
        <v>26</v>
      </c>
      <c r="CA552" s="272" t="s">
        <v>27</v>
      </c>
      <c r="CB552" s="272" t="str">
        <f>CB3</f>
        <v>wAverage</v>
      </c>
      <c r="CC552" s="272" t="s">
        <v>145</v>
      </c>
      <c r="CD552" s="272" t="s">
        <v>24</v>
      </c>
      <c r="CE552" s="134" t="s">
        <v>145</v>
      </c>
      <c r="CF552" s="135" t="s">
        <v>24</v>
      </c>
      <c r="CG552" s="134" t="s">
        <v>145</v>
      </c>
      <c r="CH552" s="135" t="s">
        <v>24</v>
      </c>
    </row>
    <row r="553" spans="1:86" ht="17" customHeight="1" x14ac:dyDescent="0.2">
      <c r="C553" s="132" t="s">
        <v>254</v>
      </c>
      <c r="K553" s="304"/>
      <c r="V553" s="237" t="s">
        <v>169</v>
      </c>
      <c r="W553" s="237" t="s">
        <v>169</v>
      </c>
      <c r="X553" s="109">
        <f>GEOMEAN(X4:X51)</f>
        <v>0.48685795130217768</v>
      </c>
      <c r="Y553" s="358">
        <f>GEOMEAN(Y4:Y51)</f>
        <v>3.9964811643830513</v>
      </c>
      <c r="Z553" s="358">
        <f>GEOMEAN(Z4:Z51)</f>
        <v>5.4771866256758788</v>
      </c>
      <c r="AA553" s="109">
        <f>GEOMEAN(AA4:AA51)</f>
        <v>0.10867982372691645</v>
      </c>
      <c r="AC553" s="237"/>
      <c r="AG553" s="304"/>
      <c r="AT553" s="109">
        <f t="shared" ref="AT553:BA553" si="54">GEOMEAN(AT4:AT51)</f>
        <v>1.4439837245084366</v>
      </c>
      <c r="AU553" s="358">
        <f t="shared" si="54"/>
        <v>3.9964811643830513</v>
      </c>
      <c r="AV553" s="358">
        <f t="shared" si="54"/>
        <v>5.4771866256758788</v>
      </c>
      <c r="AW553" s="109">
        <f t="shared" si="54"/>
        <v>5.7283743896724806</v>
      </c>
      <c r="AX553" s="109">
        <f t="shared" si="54"/>
        <v>52.708719919038188</v>
      </c>
      <c r="AY553" s="109">
        <f t="shared" si="54"/>
        <v>2.9659240865765395</v>
      </c>
      <c r="AZ553" s="109">
        <f t="shared" si="54"/>
        <v>1</v>
      </c>
      <c r="BA553" s="109">
        <f t="shared" si="54"/>
        <v>1</v>
      </c>
      <c r="BB553" s="617" t="str">
        <f>C553</f>
        <v>Class ECF1_444_SDR</v>
      </c>
      <c r="BC553" s="366" t="s">
        <v>170</v>
      </c>
      <c r="BD553" s="614" t="s">
        <v>39</v>
      </c>
      <c r="BE553" s="241">
        <f>AVERAGE(BE4,BE10,BE16,BE22,BE28,BE34,BE40,BE46)</f>
        <v>-0.18562369558447911</v>
      </c>
      <c r="BF553" s="243">
        <f>AVERAGE(BF4:BF51)</f>
        <v>-0.1938109710640265</v>
      </c>
      <c r="BG553" s="243">
        <f>AVERAGE(BG4:BG51)</f>
        <v>-0.17498630401209489</v>
      </c>
      <c r="BH553" s="249">
        <f>AVERAGE(BH4:BH51)</f>
        <v>-0.24040978687035347</v>
      </c>
      <c r="BI553" s="249">
        <f>AVERAGE(BI4:BI51)</f>
        <v>-0.19617218674108511</v>
      </c>
      <c r="BJ553" s="249">
        <f>AVERAGE(BJ4:BJ51)</f>
        <v>-0.1949219370142023</v>
      </c>
      <c r="BK553" s="241">
        <f>AVERAGE(BK4,BK10,BK16,BK22,BK28,BK34,BK40,BK46)</f>
        <v>-0.19624286468690755</v>
      </c>
      <c r="BL553" s="249">
        <f>AVERAGE(BL4:BL51)</f>
        <v>-0.1959259818403743</v>
      </c>
      <c r="BM553" s="241">
        <f>AVERAGE(BM4,BM10,BM16,BM22,BM28,BM34,BM40,BM46)</f>
        <v>-0.18808253741141667</v>
      </c>
      <c r="BN553" s="249">
        <f>AVERAGE(BN4:BN51)</f>
        <v>-0.18712044006121809</v>
      </c>
      <c r="BO553" s="241">
        <f>AVERAGE(BO4,BO10,BO16,BO22,BO28,BO34,BO40,BO46)</f>
        <v>-0.20829762188555384</v>
      </c>
      <c r="BP553" s="249">
        <f>AVERAGE(BP4:BP51)</f>
        <v>-0.22056071938851413</v>
      </c>
      <c r="BQ553" s="241">
        <f>AVERAGE(BQ4,BQ10,BQ16,BQ22,BQ28,BQ34,BQ40,BQ46)</f>
        <v>-0.19518794522667976</v>
      </c>
      <c r="BR553" s="249">
        <f>AVERAGE(BR4:BR51)</f>
        <v>-0.21246956331833017</v>
      </c>
      <c r="BS553" s="241">
        <f>AVERAGE(BS4,BS10,BS16,BS22,BS28,BS34,BS40,BS46)</f>
        <v>-0.17548786285288132</v>
      </c>
      <c r="BT553" s="249">
        <f>AVERAGE(BT4:BT51)</f>
        <v>-0.18086867356634212</v>
      </c>
      <c r="BU553" s="241">
        <f>AVERAGE(BU4,BU10,BU16,BU22,BU28,BU34,BU40,BU46)</f>
        <v>-0.17811472969252434</v>
      </c>
      <c r="BV553" s="249">
        <f>AVERAGE(BV4:BV51)</f>
        <v>-0.1947442611503799</v>
      </c>
      <c r="BW553" s="241">
        <f>AVERAGE(BW4,BW10,BW16,BW22,BW28,BW34,BW40,BW46)</f>
        <v>-0.18562053341084142</v>
      </c>
      <c r="BX553" s="241">
        <f>AVERAGE(BX4:BX51)</f>
        <v>-0.19380127076153222</v>
      </c>
      <c r="BY553" s="243">
        <f>AVERAGE(BY4:BY51)</f>
        <v>-0.17497253062834089</v>
      </c>
      <c r="BZ553" s="243">
        <f>AVERAGE(BZ4:BZ51)</f>
        <v>-0.24039516153911439</v>
      </c>
      <c r="CA553" s="249">
        <f>AVERAGE(CA4:CA51)</f>
        <v>-0.19104237605022251</v>
      </c>
      <c r="CB553" s="249">
        <f>AVERAGE(CB4:CB51)</f>
        <v>-0.19491187678730787</v>
      </c>
      <c r="CC553" s="399">
        <f>AVERAGE(CC4,CC10,CC16,CC22,CC28,CC34,CC40,CC46)</f>
        <v>-7.9281737491244411E-2</v>
      </c>
      <c r="CD553" s="194">
        <f>AVERAGE(CD4:CD51)</f>
        <v>-1.8591243571805766E-2</v>
      </c>
      <c r="CE553" s="400">
        <f>AVERAGE(CE4,CE10,CE16,CE22,CE28,CE34,CE40,CE46)</f>
        <v>0</v>
      </c>
      <c r="CF553" s="405">
        <f>SUM(CF4:CF51)</f>
        <v>0</v>
      </c>
      <c r="CG553" s="400">
        <f>AVERAGE(CG4,CG10,CG16,CG22,CG28,CG34,CG40,CG46)</f>
        <v>0</v>
      </c>
      <c r="CH553" s="405">
        <f>SUM(CH4:CH51)</f>
        <v>0</v>
      </c>
    </row>
    <row r="554" spans="1:86" ht="17" customHeight="1" x14ac:dyDescent="0.2">
      <c r="K554" s="304"/>
      <c r="V554" s="237" t="s">
        <v>41</v>
      </c>
      <c r="W554" s="237" t="s">
        <v>41</v>
      </c>
      <c r="X554" s="109">
        <f>SUM(X4:X51)</f>
        <v>54.830899999999993</v>
      </c>
      <c r="Y554" s="358">
        <f>SUM(Y4:Y51)</f>
        <v>233</v>
      </c>
      <c r="Z554" s="358">
        <f>SUM(Z4:Z51)</f>
        <v>290</v>
      </c>
      <c r="AA554" s="109">
        <f>SUM(AA4:AA51)</f>
        <v>10.342361111111114</v>
      </c>
      <c r="AC554" s="237"/>
      <c r="AG554" s="304"/>
      <c r="AT554" s="109">
        <f t="shared" ref="AT554:BA554" si="55">SUM(AT4:AT51)</f>
        <v>157.66690000000003</v>
      </c>
      <c r="AU554" s="358">
        <f t="shared" si="55"/>
        <v>233</v>
      </c>
      <c r="AV554" s="358">
        <f t="shared" si="55"/>
        <v>290</v>
      </c>
      <c r="AW554" s="109">
        <f t="shared" si="55"/>
        <v>581.64155555555578</v>
      </c>
      <c r="AX554" s="109">
        <f t="shared" si="55"/>
        <v>2859.4427515392167</v>
      </c>
      <c r="AY554" s="109">
        <f t="shared" si="55"/>
        <v>144.34834158538871</v>
      </c>
      <c r="AZ554" s="109">
        <f t="shared" si="55"/>
        <v>48</v>
      </c>
      <c r="BA554" s="109">
        <f t="shared" si="55"/>
        <v>48</v>
      </c>
      <c r="BB554" s="485"/>
      <c r="BC554" s="90" t="s">
        <v>171</v>
      </c>
      <c r="BD554" s="565"/>
      <c r="BE554" s="242">
        <f>MIN(BE4,BE10,BE16,BE22,BE28,BE34,BE40,BE46)</f>
        <v>-0.32669028123605837</v>
      </c>
      <c r="BF554" s="244">
        <f>MIN(BF4:BF51)</f>
        <v>-0.30921624720216911</v>
      </c>
      <c r="BG554" s="244">
        <f>MIN(BG4:BG51)</f>
        <v>-0.36668704165822474</v>
      </c>
      <c r="BH554" s="250">
        <f>MIN(BH4:BH51)</f>
        <v>-0.40600252613850063</v>
      </c>
      <c r="BI554" s="250">
        <f>MIN(BI4:BI51)</f>
        <v>-0.29540106093555862</v>
      </c>
      <c r="BJ554" s="250">
        <f>MIN(BJ4:BJ51)</f>
        <v>-0.30461461611151353</v>
      </c>
      <c r="BK554" s="242">
        <f>MIN(BK4,BK10,BK16,BK22,BK28,BK34,BK40,BK46)</f>
        <v>-0.34632822652066508</v>
      </c>
      <c r="BL554" s="250">
        <f>MIN(BL4:BL51)</f>
        <v>-0.33977760704303073</v>
      </c>
      <c r="BM554" s="242">
        <f>MIN(BM4,BM10,BM16,BM22,BM28,BM34,BM40,BM46)</f>
        <v>-0.30071441173203595</v>
      </c>
      <c r="BN554" s="250">
        <f>MIN(BN4:BN51)</f>
        <v>-0.29101325969234793</v>
      </c>
      <c r="BO554" s="242">
        <f>MIN(BO4,BO10,BO16,BO22,BO28,BO34,BO40,BO46)</f>
        <v>-0.33146361979199512</v>
      </c>
      <c r="BP554" s="250">
        <f>MIN(BP4:BP51)</f>
        <v>-0.28287124411044262</v>
      </c>
      <c r="BQ554" s="242">
        <f>MIN(BQ4,BQ10,BQ16,BQ22,BQ28,BQ34,BQ40,BQ46)</f>
        <v>-0.31363530890917457</v>
      </c>
      <c r="BR554" s="250">
        <f>MIN(BR4:BR51)</f>
        <v>-0.2820059214015016</v>
      </c>
      <c r="BS554" s="242">
        <f>MIN(BS4,BS10,BS16,BS22,BS28,BS34,BS40,BS46)</f>
        <v>-0.27489608479360594</v>
      </c>
      <c r="BT554" s="250">
        <f>MIN(BT4:BT51)</f>
        <v>-0.2697324184621902</v>
      </c>
      <c r="BU554" s="242">
        <f>MIN(BU4,BU10,BU16,BU22,BU28,BU34,BU40,BU46)</f>
        <v>-0.26901590617481819</v>
      </c>
      <c r="BV554" s="250">
        <f>MIN(BV4:BV51)</f>
        <v>-0.28433392981263472</v>
      </c>
      <c r="BW554" s="242">
        <f>MIN(BW4,BW10,BW16,BW22,BW28,BW34,BW40,BW46)</f>
        <v>-0.32668731468199186</v>
      </c>
      <c r="BX554" s="242">
        <f>MIN(BX4:BX51)</f>
        <v>-0.30919769336968628</v>
      </c>
      <c r="BY554" s="244">
        <f>MIN(BY4:BY51)</f>
        <v>-0.36659804860416467</v>
      </c>
      <c r="BZ554" s="244">
        <f>MIN(BZ4:BZ51)</f>
        <v>-0.40599327967364829</v>
      </c>
      <c r="CA554" s="250">
        <f>MIN(CA4:CA51)</f>
        <v>-0.29889080766034093</v>
      </c>
      <c r="CB554" s="250">
        <f>MIN(CB4:CB51)</f>
        <v>-0.30461195592924084</v>
      </c>
      <c r="CC554" s="262">
        <f>MIN(CC4,CC10,CC16,CC22,CC28,CC34,CC40,CC46)</f>
        <v>-0.18848709558672486</v>
      </c>
      <c r="CD554" s="180">
        <f>MIN(CD4:CD51)</f>
        <v>-0.14487316142024845</v>
      </c>
      <c r="CE554" s="138">
        <f>MIN(CE4,CE10,CE16,CE22,CE28,CE34,CE40,CE46)</f>
        <v>0</v>
      </c>
      <c r="CF554" s="246">
        <f>MIN(CF4:CF51)</f>
        <v>0</v>
      </c>
      <c r="CG554" s="138">
        <f>MIN(CG4,CG10,CG16,CG22,CG28,CG34,CG40,CG46)</f>
        <v>0</v>
      </c>
      <c r="CH554" s="246">
        <f>MIN(CH4:CH51)</f>
        <v>0</v>
      </c>
    </row>
    <row r="555" spans="1:86" ht="17" customHeight="1" thickBot="1" x14ac:dyDescent="0.25">
      <c r="K555" s="304"/>
      <c r="V555" s="237" t="s">
        <v>172</v>
      </c>
      <c r="W555" s="237" t="s">
        <v>172</v>
      </c>
      <c r="X555" s="109">
        <f>MAX(X4:X51)</f>
        <v>9.3583999999999996</v>
      </c>
      <c r="Y555" s="358">
        <f>MAX(Y4:Y51)</f>
        <v>11</v>
      </c>
      <c r="Z555" s="358">
        <f>MAX(Z4:Z51)</f>
        <v>12</v>
      </c>
      <c r="AA555" s="109">
        <f>MAX(AA4:AA51)</f>
        <v>1.0801944444444445</v>
      </c>
      <c r="AC555" s="237"/>
      <c r="AG555" s="304"/>
      <c r="AT555" s="109">
        <f t="shared" ref="AT555:BA555" si="56">MAX(AT4:AT51)</f>
        <v>21.621400000000001</v>
      </c>
      <c r="AU555" s="358">
        <f t="shared" si="56"/>
        <v>11</v>
      </c>
      <c r="AV555" s="358">
        <f t="shared" si="56"/>
        <v>12</v>
      </c>
      <c r="AW555" s="109">
        <f t="shared" si="56"/>
        <v>57.901583333333335</v>
      </c>
      <c r="AX555" s="109">
        <f t="shared" si="56"/>
        <v>116.22033898305084</v>
      </c>
      <c r="AY555" s="109">
        <f t="shared" si="56"/>
        <v>4.1367924528301883</v>
      </c>
      <c r="AZ555" s="109">
        <f t="shared" si="56"/>
        <v>1</v>
      </c>
      <c r="BA555" s="109">
        <f t="shared" si="56"/>
        <v>1</v>
      </c>
      <c r="BB555" s="485"/>
      <c r="BC555" s="90" t="s">
        <v>172</v>
      </c>
      <c r="BD555" s="530"/>
      <c r="BE555" s="271">
        <f>MAX(BE4,BE10,BE16,BE22,BE28,BE34,BE40,BE46)</f>
        <v>-0.10007092947088236</v>
      </c>
      <c r="BF555" s="252">
        <f>MAX(BF4:BF51)</f>
        <v>-0.1169985853658958</v>
      </c>
      <c r="BG555" s="252">
        <f>MAX(BG4:BG51)</f>
        <v>-6.9511545538219477E-2</v>
      </c>
      <c r="BH555" s="255">
        <f>MAX(BH4:BH51)</f>
        <v>-0.12745760852315036</v>
      </c>
      <c r="BI555" s="255">
        <f>MAX(BI4:BI51)</f>
        <v>-0.13793063495946867</v>
      </c>
      <c r="BJ555" s="255">
        <f>MAX(BJ4:BJ51)</f>
        <v>-0.12807348023630818</v>
      </c>
      <c r="BK555" s="271">
        <f>MAX(BK4,BK10,BK16,BK22,BK28,BK34,BK40,BK46)</f>
        <v>-0.10574761833719259</v>
      </c>
      <c r="BL555" s="255">
        <f>MAX(BL4:BL51)</f>
        <v>-0.11329248574523554</v>
      </c>
      <c r="BM555" s="271">
        <f>MAX(BM4,BM10,BM16,BM22,BM28,BM34,BM40,BM46)</f>
        <v>-0.11132803165696514</v>
      </c>
      <c r="BN555" s="255">
        <f>MAX(BN4:BN51)</f>
        <v>-0.1168273398696773</v>
      </c>
      <c r="BO555" s="271">
        <f>MAX(BO4,BO10,BO16,BO22,BO28,BO34,BO40,BO46)</f>
        <v>-0.13831905170712167</v>
      </c>
      <c r="BP555" s="255">
        <f>MAX(BP4:BP51)</f>
        <v>-0.16348917320499934</v>
      </c>
      <c r="BQ555" s="271">
        <f>MAX(BQ4,BQ10,BQ16,BQ22,BQ28,BQ34,BQ40,BQ46)</f>
        <v>-0.1211174252274877</v>
      </c>
      <c r="BR555" s="255">
        <f>MAX(BR4:BR51)</f>
        <v>-0.15580589501047959</v>
      </c>
      <c r="BS555" s="271">
        <f>MAX(BS4,BS10,BS16,BS22,BS28,BS34,BS40,BS46)</f>
        <v>-0.10294850152511303</v>
      </c>
      <c r="BT555" s="255">
        <f>MAX(BT4:BT51)</f>
        <v>-0.11245970398997096</v>
      </c>
      <c r="BU555" s="271">
        <f>MAX(BU4,BU10,BU16,BU22,BU28,BU34,BU40,BU46)</f>
        <v>-9.8651043962117102E-2</v>
      </c>
      <c r="BV555" s="255">
        <f>MAX(BV4:BV51)</f>
        <v>-0.12431377304360336</v>
      </c>
      <c r="BW555" s="271">
        <f>MAX(BW4,BW10,BW16,BW22,BW28,BW34,BW40,BW46)</f>
        <v>-0.10006982012874566</v>
      </c>
      <c r="BX555" s="271">
        <f>MAX(BX4:BX51)</f>
        <v>-0.11699739920613605</v>
      </c>
      <c r="BY555" s="252">
        <f>MAX(BY4:BY51)</f>
        <v>-6.9515707060417986E-2</v>
      </c>
      <c r="BZ555" s="252">
        <f>MAX(BZ4:BZ51)</f>
        <v>-0.12740295084147868</v>
      </c>
      <c r="CA555" s="255">
        <f>MAX(CA4:CA51)</f>
        <v>-0.12507724515442797</v>
      </c>
      <c r="CB555" s="255">
        <f>MAX(CB4:CB51)</f>
        <v>-0.12807211163524029</v>
      </c>
      <c r="CC555" s="181">
        <f>MAX(CC4,CC10,CC16,CC22,CC28,CC34,CC40,CC46)</f>
        <v>5.8554882649263455E-3</v>
      </c>
      <c r="CD555" s="182">
        <f>MAX(CD4:CD51)</f>
        <v>6.7702331269259924E-2</v>
      </c>
      <c r="CE555" s="139">
        <f>MAX(CE4,CE10,CE16,CE22,CE28,CE34,CE40,CE46)</f>
        <v>0</v>
      </c>
      <c r="CF555" s="247">
        <f>MAX(CF4:CF51)</f>
        <v>0</v>
      </c>
      <c r="CG555" s="139">
        <f>MAX(CG4,CG10,CG16,CG22,CG28,CG34,CG40,CG46)</f>
        <v>0</v>
      </c>
      <c r="CH555" s="247">
        <f>MAX(CH4:CH51)</f>
        <v>0</v>
      </c>
    </row>
    <row r="556" spans="1:86" ht="17" customHeight="1" thickBot="1" x14ac:dyDescent="0.25">
      <c r="K556" s="304"/>
      <c r="V556" s="237" t="s">
        <v>171</v>
      </c>
      <c r="W556" s="237" t="s">
        <v>171</v>
      </c>
      <c r="X556" s="109">
        <f>MIN(X4:X51)</f>
        <v>3.9199999999999999E-2</v>
      </c>
      <c r="Y556" s="358">
        <f>MIN(Y4:Y51)</f>
        <v>2</v>
      </c>
      <c r="Z556" s="358">
        <f>MIN(Z4:Z51)</f>
        <v>4</v>
      </c>
      <c r="AA556" s="109">
        <f>MIN(AA4:AA51)</f>
        <v>4.8333333333333327E-3</v>
      </c>
      <c r="AC556" s="237"/>
      <c r="AG556" s="304"/>
      <c r="AT556" s="109">
        <f t="shared" ref="AT556:BA556" si="57">MIN(AT4:AT51)</f>
        <v>0.13869999999999999</v>
      </c>
      <c r="AU556" s="358">
        <f t="shared" si="57"/>
        <v>2</v>
      </c>
      <c r="AV556" s="358">
        <f t="shared" si="57"/>
        <v>4</v>
      </c>
      <c r="AW556" s="109">
        <f t="shared" si="57"/>
        <v>0.10872222222222222</v>
      </c>
      <c r="AX556" s="109">
        <f t="shared" si="57"/>
        <v>12.88494593845301</v>
      </c>
      <c r="AY556" s="109">
        <f t="shared" si="57"/>
        <v>2.1786673831273511</v>
      </c>
      <c r="AZ556" s="109">
        <f t="shared" si="57"/>
        <v>1</v>
      </c>
      <c r="BA556" s="109">
        <f t="shared" si="57"/>
        <v>1</v>
      </c>
      <c r="BB556" s="485"/>
      <c r="BC556" s="90" t="s">
        <v>170</v>
      </c>
      <c r="BD556" s="606" t="s">
        <v>147</v>
      </c>
      <c r="BE556" s="241">
        <f>AVERAGE(BE6,BE12,BE18,BE24,BE30,BE36,BE42,BE48)</f>
        <v>-0.20998607069806818</v>
      </c>
      <c r="BF556" s="610"/>
      <c r="BG556" s="564"/>
      <c r="BH556" s="564"/>
      <c r="BI556" s="564"/>
      <c r="BJ556" s="274"/>
      <c r="BK556" s="241">
        <f>AVERAGE(BK6,BK12,BK18,BK24,BK30,BK36,BK42,BK48)</f>
        <v>-0.20637588076941826</v>
      </c>
      <c r="BL556" s="540"/>
      <c r="BM556" s="241">
        <f>AVERAGE(BM6,BM12,BM18,BM24,BM30,BM36,BM42,BM48)</f>
        <v>-0.20127297470671243</v>
      </c>
      <c r="BN556" s="540"/>
      <c r="BO556" s="241">
        <f>AVERAGE(BO6,BO12,BO18,BO24,BO30,BO36,BO42,BO48)</f>
        <v>-0.21361110973626407</v>
      </c>
      <c r="BP556" s="540"/>
      <c r="BQ556" s="241">
        <f>AVERAGE(BQ6,BQ12,BQ18,BQ24,BQ30,BQ36,BQ42,BQ48)</f>
        <v>-0.20454277662425047</v>
      </c>
      <c r="BR556" s="540"/>
      <c r="BS556" s="241">
        <f>AVERAGE(BS6,BS12,BS18,BS24,BS30,BS36,BS42,BS48)</f>
        <v>-0.19220109410644692</v>
      </c>
      <c r="BT556" s="540"/>
      <c r="BU556" s="241">
        <f>AVERAGE(BU6,BU12,BU18,BU24,BU30,BU36,BU42,BU48)</f>
        <v>-0.20799504224657234</v>
      </c>
      <c r="BV556" s="540"/>
      <c r="BW556" s="241">
        <f>AVERAGE(BW6,BW12,BW18,BW24,BW30,BW36,BW42,BW48)</f>
        <v>-0.20997078662281887</v>
      </c>
      <c r="BX556" s="569"/>
      <c r="BY556" s="564"/>
      <c r="BZ556" s="564"/>
      <c r="CA556" s="564"/>
      <c r="CB556" s="564"/>
      <c r="CC556" s="399">
        <f>AVERAGE(CC6,CC12,CC18,CC24,CC30,CC36,CC42,CC48)</f>
        <v>-4.3388661771041191E-2</v>
      </c>
      <c r="CD556" s="579"/>
      <c r="CE556" s="400">
        <f>AVERAGE(CE6,CE12,CE18,CE24,CE30,CE36,CE42,CE48)</f>
        <v>0</v>
      </c>
      <c r="CF556" s="599"/>
      <c r="CG556" s="400">
        <f>AVERAGE(CG6,CG12,CG18,CG24,CG30,CG36,CG42,CG48)</f>
        <v>0</v>
      </c>
      <c r="CH556" s="599"/>
    </row>
    <row r="557" spans="1:86" ht="17" customHeight="1" x14ac:dyDescent="0.2">
      <c r="K557" s="304"/>
      <c r="V557" s="237" t="s">
        <v>173</v>
      </c>
      <c r="W557" s="237" t="s">
        <v>173</v>
      </c>
      <c r="X557" s="109"/>
      <c r="Y557" s="358"/>
      <c r="Z557" s="358"/>
      <c r="AA557" s="109"/>
      <c r="AC557" s="237"/>
      <c r="AG557" s="304"/>
      <c r="AT557" s="93">
        <f>AT553/X553</f>
        <v>2.9659240865765395</v>
      </c>
      <c r="AU557" s="93">
        <f>AU553/Y553</f>
        <v>1</v>
      </c>
      <c r="AV557" s="93">
        <f>AV553/Z553</f>
        <v>1</v>
      </c>
      <c r="AW557" s="93">
        <f>AW553/AA553</f>
        <v>52.708719919038188</v>
      </c>
      <c r="AX557" s="109"/>
      <c r="AY557" s="109"/>
      <c r="AZ557" s="109"/>
      <c r="BA557" s="109"/>
      <c r="BB557" s="485"/>
      <c r="BC557" s="90" t="s">
        <v>171</v>
      </c>
      <c r="BD557" s="565"/>
      <c r="BE557" s="242">
        <f>MIN(BE6,BE12,BE18,BE24,BE30,BE36,BE42,BE48)</f>
        <v>-0.32581778348006696</v>
      </c>
      <c r="BF557" s="608"/>
      <c r="BG557" s="566"/>
      <c r="BH557" s="566"/>
      <c r="BI557" s="566"/>
      <c r="BJ557" s="276"/>
      <c r="BK557" s="242">
        <f>MIN(BK6,BK12,BK18,BK24,BK30,BK36,BK42,BK48)</f>
        <v>-0.35487699397742489</v>
      </c>
      <c r="BL557" s="541"/>
      <c r="BM557" s="242">
        <f>MIN(BM6,BM12,BM18,BM24,BM30,BM36,BM42,BM48)</f>
        <v>-0.30296317308107878</v>
      </c>
      <c r="BN557" s="541"/>
      <c r="BO557" s="242">
        <f>MIN(BO6,BO12,BO18,BO24,BO30,BO36,BO42,BO48)</f>
        <v>-0.29768514664837498</v>
      </c>
      <c r="BP557" s="541"/>
      <c r="BQ557" s="242">
        <f>MIN(BQ6,BQ12,BQ18,BQ24,BQ30,BQ36,BQ42,BQ48)</f>
        <v>-0.2964000028863395</v>
      </c>
      <c r="BR557" s="541"/>
      <c r="BS557" s="242">
        <f>MIN(BS6,BS12,BS18,BS24,BS30,BS36,BS42,BS48)</f>
        <v>-0.27935708766889999</v>
      </c>
      <c r="BT557" s="541"/>
      <c r="BU557" s="242">
        <f>MIN(BU6,BU12,BU18,BU24,BU30,BU36,BU42,BU48)</f>
        <v>-0.29148643891006232</v>
      </c>
      <c r="BV557" s="541"/>
      <c r="BW557" s="242">
        <f>MIN(BW6,BW12,BW18,BW24,BW30,BW36,BW42,BW48)</f>
        <v>-0.32576562664585973</v>
      </c>
      <c r="BX557" s="565"/>
      <c r="BY557" s="566"/>
      <c r="BZ557" s="566"/>
      <c r="CA557" s="566"/>
      <c r="CB557" s="566"/>
      <c r="CC557" s="262">
        <f>MIN(CC6,CC12,CC18,CC24,CC30,CC36,CC42,CC48)</f>
        <v>-0.17810115996671427</v>
      </c>
      <c r="CD557" s="541"/>
      <c r="CE557" s="138">
        <f>MIN(CE6,CE12,CE18,CE24,CE30,CE36,CE42,CE48)</f>
        <v>0</v>
      </c>
      <c r="CF557" s="541"/>
      <c r="CG557" s="138">
        <f>MIN(CG6,CG12,CG18,CG24,CG30,CG36,CG42,CG48)</f>
        <v>0</v>
      </c>
      <c r="CH557" s="541"/>
    </row>
    <row r="558" spans="1:86" ht="17" customHeight="1" thickBot="1" x14ac:dyDescent="0.25">
      <c r="X558" s="109"/>
      <c r="Y558" s="358"/>
      <c r="Z558" s="358"/>
      <c r="AA558" s="109"/>
      <c r="AC558" s="237"/>
      <c r="AT558" s="109"/>
      <c r="AU558" s="109"/>
      <c r="AV558" s="109"/>
      <c r="AW558" s="109"/>
      <c r="AX558" s="109"/>
      <c r="AY558" s="109"/>
      <c r="AZ558" s="109"/>
      <c r="BA558" s="109"/>
      <c r="BB558" s="485"/>
      <c r="BC558" s="90" t="s">
        <v>172</v>
      </c>
      <c r="BD558" s="530"/>
      <c r="BE558" s="271">
        <f>MAX(BE6,BE12,BE18,BE24,BE30,BE36,BE42,BE48)</f>
        <v>-0.12459159618290627</v>
      </c>
      <c r="BF558" s="608"/>
      <c r="BG558" s="566"/>
      <c r="BH558" s="566"/>
      <c r="BI558" s="566"/>
      <c r="BJ558" s="276"/>
      <c r="BK558" s="271">
        <f>MAX(BK6,BK12,BK18,BK24,BK30,BK36,BK42,BK48)</f>
        <v>-0.12002369312829242</v>
      </c>
      <c r="BL558" s="541"/>
      <c r="BM558" s="271">
        <f>MAX(BM6,BM12,BM18,BM24,BM30,BM36,BM42,BM48)</f>
        <v>-0.12416946077905955</v>
      </c>
      <c r="BN558" s="541"/>
      <c r="BO558" s="271">
        <f>MAX(BO6,BO12,BO18,BO24,BO30,BO36,BO42,BO48)</f>
        <v>-0.14132553212434984</v>
      </c>
      <c r="BP558" s="541"/>
      <c r="BQ558" s="271">
        <f>MAX(BQ6,BQ12,BQ18,BQ24,BQ30,BQ36,BQ42,BQ48)</f>
        <v>-0.13602127932661079</v>
      </c>
      <c r="BR558" s="541"/>
      <c r="BS558" s="271">
        <f>MAX(BS6,BS12,BS18,BS24,BS30,BS36,BS42,BS48)</f>
        <v>-0.11665229053451764</v>
      </c>
      <c r="BT558" s="541"/>
      <c r="BU558" s="271">
        <f>MAX(BU6,BU12,BU18,BU24,BU30,BU36,BU42,BU48)</f>
        <v>-0.15565850757300292</v>
      </c>
      <c r="BV558" s="541"/>
      <c r="BW558" s="271">
        <f>MAX(BW6,BW12,BW18,BW24,BW30,BW36,BW42,BW48)</f>
        <v>-0.12459118456330187</v>
      </c>
      <c r="BX558" s="565"/>
      <c r="BY558" s="566"/>
      <c r="BZ558" s="566"/>
      <c r="CA558" s="566"/>
      <c r="CB558" s="566"/>
      <c r="CC558" s="181">
        <f>MAX(CC6,CC12,CC18,CC24,CC30,CC36,CC42,CC48)</f>
        <v>1.268401504598976E-2</v>
      </c>
      <c r="CD558" s="541"/>
      <c r="CE558" s="139">
        <f>MAX(CE6,CE12,CE18,CE24,CE30,CE36,CE42,CE48)</f>
        <v>0</v>
      </c>
      <c r="CF558" s="541"/>
      <c r="CG558" s="139">
        <f>MAX(CG6,CG12,CG18,CG24,CG30,CG36,CG42,CG48)</f>
        <v>0</v>
      </c>
      <c r="CH558" s="541"/>
    </row>
    <row r="559" spans="1:86" ht="17" customHeight="1" x14ac:dyDescent="0.2">
      <c r="X559" s="109"/>
      <c r="Y559" s="358"/>
      <c r="Z559" s="358"/>
      <c r="AA559" s="109"/>
      <c r="AC559" s="237"/>
      <c r="AT559" s="109"/>
      <c r="AU559" s="109"/>
      <c r="AV559" s="109"/>
      <c r="AW559" s="109"/>
      <c r="AX559" s="109"/>
      <c r="AY559" s="109"/>
      <c r="AZ559" s="109"/>
      <c r="BA559" s="109"/>
      <c r="BB559" s="485"/>
      <c r="BC559" s="94" t="s">
        <v>170</v>
      </c>
      <c r="BD559" s="607" t="s">
        <v>46</v>
      </c>
      <c r="BE559" s="264">
        <f>AVERAGE(BE8,BE14,BE20,BE26,BE32,BE38,BE44,BE50)</f>
        <v>-0.21084720165594495</v>
      </c>
      <c r="BF559" s="608"/>
      <c r="BG559" s="566"/>
      <c r="BH559" s="566"/>
      <c r="BI559" s="566"/>
      <c r="BJ559" s="276"/>
      <c r="BK559" s="264">
        <f>AVERAGE(BK8,BK14,BK20,BK26,BK32,BK38,BK44,BK50)</f>
        <v>-0.20046729516570258</v>
      </c>
      <c r="BL559" s="541"/>
      <c r="BM559" s="264">
        <f>AVERAGE(BM8,BM14,BM20,BM26,BM32,BM38,BM44,BM50)</f>
        <v>-0.19183428757216714</v>
      </c>
      <c r="BN559" s="541"/>
      <c r="BO559" s="264">
        <f>AVERAGE(BO8,BO14,BO20,BO26,BO32,BO38,BO44,BO50)</f>
        <v>-0.2228349530941437</v>
      </c>
      <c r="BP559" s="541"/>
      <c r="BQ559" s="264">
        <f>AVERAGE(BQ8,BQ14,BQ20,BQ26,BQ32,BQ38,BQ44,BQ50)</f>
        <v>-0.21610676012114274</v>
      </c>
      <c r="BR559" s="541"/>
      <c r="BS559" s="264">
        <f>AVERAGE(BS8,BS14,BS20,BS26,BS32,BS38,BS44,BS50)</f>
        <v>-0.19228076142582246</v>
      </c>
      <c r="BT559" s="541"/>
      <c r="BU559" s="264">
        <f>AVERAGE(BU8,BU14,BU20,BU26,BU32,BU38,BU44,BU50)</f>
        <v>-0.22212683489833351</v>
      </c>
      <c r="BV559" s="541"/>
      <c r="BW559" s="264">
        <f>AVERAGE(BW8,BW14,BW20,BW26,BW32,BW38,BW44,BW50)</f>
        <v>-0.21082773420722944</v>
      </c>
      <c r="BX559" s="565"/>
      <c r="BY559" s="566"/>
      <c r="BZ559" s="566"/>
      <c r="CA559" s="566"/>
      <c r="CB559" s="566"/>
      <c r="CC559" s="260">
        <f>AVERAGE(CC8,CC14,CC20,CC26,CC32,CC38,CC44,CC50)</f>
        <v>2.6824277424853177E-2</v>
      </c>
      <c r="CD559" s="541"/>
      <c r="CE559" s="266">
        <f>AVERAGE(CE8,CE14,CE20,CE26,CE32,CE38,CE44,CE50)</f>
        <v>0</v>
      </c>
      <c r="CF559" s="541"/>
      <c r="CG559" s="266">
        <f>AVERAGE(CG8,CG14,CG20,CG26,CG32,CG38,CG44,CG50)</f>
        <v>0</v>
      </c>
      <c r="CH559" s="541"/>
    </row>
    <row r="560" spans="1:86" ht="17" customHeight="1" x14ac:dyDescent="0.2">
      <c r="X560" s="109"/>
      <c r="Y560" s="358"/>
      <c r="Z560" s="358"/>
      <c r="AA560" s="109"/>
      <c r="AC560" s="237"/>
      <c r="AT560" s="109"/>
      <c r="AU560" s="109"/>
      <c r="AV560" s="109"/>
      <c r="AW560" s="109"/>
      <c r="AX560" s="109"/>
      <c r="AY560" s="109"/>
      <c r="AZ560" s="109"/>
      <c r="BA560" s="109"/>
      <c r="BB560" s="485"/>
      <c r="BC560" s="94" t="s">
        <v>171</v>
      </c>
      <c r="BD560" s="608"/>
      <c r="BE560" s="242">
        <f>MIN(BE8,BE14,BE20,BE26,BE32,BE38,BE44,BE50)</f>
        <v>-0.29569588635370081</v>
      </c>
      <c r="BF560" s="608"/>
      <c r="BG560" s="566"/>
      <c r="BH560" s="566"/>
      <c r="BI560" s="566"/>
      <c r="BJ560" s="276"/>
      <c r="BK560" s="242">
        <f>MIN(BK8,BK14,BK20,BK26,BK32,BK38,BK44,BK50)</f>
        <v>-0.33615941395158999</v>
      </c>
      <c r="BL560" s="541"/>
      <c r="BM560" s="242">
        <f>MIN(BM8,BM14,BM20,BM26,BM32,BM38,BM44,BM50)</f>
        <v>-0.28296932780295592</v>
      </c>
      <c r="BN560" s="541"/>
      <c r="BO560" s="242">
        <f>MIN(BO8,BO14,BO20,BO26,BO32,BO38,BO44,BO50)</f>
        <v>-0.27588286267981976</v>
      </c>
      <c r="BP560" s="541"/>
      <c r="BQ560" s="242">
        <f>MIN(BQ8,BQ14,BQ20,BQ26,BQ32,BQ38,BQ44,BQ50)</f>
        <v>-0.27834199477925226</v>
      </c>
      <c r="BR560" s="541"/>
      <c r="BS560" s="242">
        <f>MIN(BS8,BS14,BS20,BS26,BS32,BS38,BS44,BS50)</f>
        <v>-0.26846636006502655</v>
      </c>
      <c r="BT560" s="541"/>
      <c r="BU560" s="242">
        <f>MIN(BU8,BU14,BU20,BU26,BU32,BU38,BU44,BU50)</f>
        <v>-0.30916970385716869</v>
      </c>
      <c r="BV560" s="541"/>
      <c r="BW560" s="242">
        <f>MIN(BW8,BW14,BW20,BW26,BW32,BW38,BW44,BW50)</f>
        <v>-0.29564340243490328</v>
      </c>
      <c r="BX560" s="565"/>
      <c r="BY560" s="566"/>
      <c r="BZ560" s="566"/>
      <c r="CA560" s="566"/>
      <c r="CB560" s="566"/>
      <c r="CC560" s="262">
        <f>MIN(CC8,CC14,CC20,CC26,CC32,CC38,CC44,CC50)</f>
        <v>-0.16292106920153224</v>
      </c>
      <c r="CD560" s="541"/>
      <c r="CE560" s="138">
        <f>MIN(CE8,CE14,CE20,CE26,CE32,CE38,CE44,CE50)</f>
        <v>0</v>
      </c>
      <c r="CF560" s="541"/>
      <c r="CG560" s="138">
        <f>MIN(CG8,CG14,CG20,CG26,CG32,CG38,CG44,CG50)</f>
        <v>0</v>
      </c>
      <c r="CH560" s="541"/>
    </row>
    <row r="561" spans="3:86" ht="17" customHeight="1" thickBot="1" x14ac:dyDescent="0.25">
      <c r="F561" s="109">
        <f>COUNTIFS(F52:F99,"&lt;&gt;",F52:F99,"&lt;&gt;0")</f>
        <v>48</v>
      </c>
      <c r="G561" s="109">
        <f>COUNTIFS(G52:G99,"&lt;&gt;",G52:G99,"&lt;&gt;0")</f>
        <v>48</v>
      </c>
      <c r="X561" s="109"/>
      <c r="Y561" s="358"/>
      <c r="Z561" s="358"/>
      <c r="AA561" s="109"/>
      <c r="AC561" s="109">
        <f>COUNTIFS(AC52:AC99,"&lt;&gt;",AC52:AC99,"&lt;&gt;0")</f>
        <v>48</v>
      </c>
      <c r="AT561" s="109"/>
      <c r="AU561" s="109"/>
      <c r="AV561" s="109"/>
      <c r="AW561" s="109"/>
      <c r="AX561" s="132">
        <f>AC561/F561</f>
        <v>1</v>
      </c>
      <c r="AY561" s="109"/>
      <c r="AZ561" s="109"/>
      <c r="BA561" s="109"/>
      <c r="BB561" s="485"/>
      <c r="BC561" s="364" t="s">
        <v>172</v>
      </c>
      <c r="BD561" s="609"/>
      <c r="BE561" s="263">
        <f>MAX(BE8,BE14,BE20,BE26,BE32,BE38,BE44,BE50)</f>
        <v>-0.14083387432187244</v>
      </c>
      <c r="BF561" s="611"/>
      <c r="BG561" s="571"/>
      <c r="BH561" s="571"/>
      <c r="BI561" s="571"/>
      <c r="BJ561" s="276"/>
      <c r="BK561" s="263">
        <f>MAX(BK8,BK14,BK20,BK26,BK32,BK38,BK44,BK50)</f>
        <v>-0.12385408091957018</v>
      </c>
      <c r="BL561" s="542"/>
      <c r="BM561" s="263">
        <f>MAX(BM8,BM14,BM20,BM26,BM32,BM38,BM44,BM50)</f>
        <v>-0.12514616751976249</v>
      </c>
      <c r="BN561" s="542"/>
      <c r="BO561" s="263">
        <f>MAX(BO8,BO14,BO20,BO26,BO32,BO38,BO44,BO50)</f>
        <v>-0.16543238275678629</v>
      </c>
      <c r="BP561" s="542"/>
      <c r="BQ561" s="263">
        <f>MAX(BQ8,BQ14,BQ20,BQ26,BQ32,BQ38,BQ44,BQ50)</f>
        <v>-0.15750323830383428</v>
      </c>
      <c r="BR561" s="542"/>
      <c r="BS561" s="263">
        <f>MAX(BS8,BS14,BS20,BS26,BS32,BS38,BS44,BS50)</f>
        <v>-0.1268254583240126</v>
      </c>
      <c r="BT561" s="542"/>
      <c r="BU561" s="263">
        <f>MAX(BU8,BU14,BU20,BU26,BU32,BU38,BU44,BU50)</f>
        <v>-0.17143872992141496</v>
      </c>
      <c r="BV561" s="542"/>
      <c r="BW561" s="263">
        <f>MAX(BW8,BW14,BW20,BW26,BW32,BW38,BW44,BW50)</f>
        <v>-0.14083002636378872</v>
      </c>
      <c r="BX561" s="570"/>
      <c r="BY561" s="571"/>
      <c r="BZ561" s="571"/>
      <c r="CA561" s="571"/>
      <c r="CB561" s="571"/>
      <c r="CC561" s="406">
        <f>MAX(CC8,CC14,CC20,CC26,CC32,CC38,CC44,CC50)</f>
        <v>0.2687510943389701</v>
      </c>
      <c r="CD561" s="542"/>
      <c r="CE561" s="407">
        <f>MAX(CE8,CE14,CE20,CE26,CE32,CE38,CE44,CE50)</f>
        <v>0</v>
      </c>
      <c r="CF561" s="542"/>
      <c r="CG561" s="407">
        <f>MAX(CG8,CG14,CG20,CG26,CG32,CG38,CG44,CG50)</f>
        <v>0</v>
      </c>
      <c r="CH561" s="542"/>
    </row>
    <row r="562" spans="3:86" ht="17" customHeight="1" thickBot="1" x14ac:dyDescent="0.25">
      <c r="C562" s="132" t="s">
        <v>255</v>
      </c>
      <c r="V562" s="237" t="s">
        <v>169</v>
      </c>
      <c r="W562" s="237" t="s">
        <v>169</v>
      </c>
      <c r="X562" s="109">
        <f>GEOMEAN(X52:X99)</f>
        <v>0.36938523435187048</v>
      </c>
      <c r="Y562" s="358">
        <f>GEOMEAN(Y52:Y99)</f>
        <v>3.3764654667159153</v>
      </c>
      <c r="Z562" s="358">
        <f>GEOMEAN(Z52:Z99)</f>
        <v>5.1168741589891793</v>
      </c>
      <c r="AA562" s="109">
        <f>GEOMEAN(AA52:AA99)</f>
        <v>6.1133479546073052E-2</v>
      </c>
      <c r="AC562" s="237"/>
      <c r="AT562" s="109">
        <f t="shared" ref="AT562:BA562" si="58">GEOMEAN(AT52:AT99)</f>
        <v>1.1647647002883652</v>
      </c>
      <c r="AU562" s="358">
        <f t="shared" si="58"/>
        <v>3.3764654667159153</v>
      </c>
      <c r="AV562" s="358">
        <f t="shared" si="58"/>
        <v>5.1168741589891793</v>
      </c>
      <c r="AW562" s="109">
        <f t="shared" si="58"/>
        <v>4.9988818920185771</v>
      </c>
      <c r="AX562" s="109">
        <f t="shared" si="58"/>
        <v>81.769955336031302</v>
      </c>
      <c r="AY562" s="109">
        <f t="shared" si="58"/>
        <v>3.1532519222975459</v>
      </c>
      <c r="AZ562" s="109">
        <f t="shared" si="58"/>
        <v>1</v>
      </c>
      <c r="BA562" s="109">
        <f t="shared" si="58"/>
        <v>1</v>
      </c>
      <c r="BB562" s="598" t="str">
        <f>C562</f>
        <v>Class ECF2_422_SDR</v>
      </c>
      <c r="BC562" s="366" t="s">
        <v>170</v>
      </c>
      <c r="BD562" s="614" t="s">
        <v>39</v>
      </c>
      <c r="BE562" s="241">
        <f>AVERAGE(BE52,BE58,BE64,BE70,BE76,BE82,BE88,BE94)</f>
        <v>-0.15373034010830816</v>
      </c>
      <c r="BF562" s="243">
        <f>AVERAGE(BF52:BF99)</f>
        <v>-0.15823130656977308</v>
      </c>
      <c r="BG562" s="243">
        <f t="shared" ref="BG562:BJ562" si="59">AVERAGE(BG52:BG99)</f>
        <v>-0.23172650355278393</v>
      </c>
      <c r="BH562" s="243">
        <f t="shared" si="59"/>
        <v>-0.23225389656127615</v>
      </c>
      <c r="BI562" s="243">
        <f t="shared" si="59"/>
        <v>-0.17287027484149742</v>
      </c>
      <c r="BJ562" s="243">
        <f t="shared" si="59"/>
        <v>-0.16297074856594729</v>
      </c>
      <c r="BK562" s="241">
        <f>AVERAGE(BK52,BK58,BK64,BK70,BK76,BK82,BK88,BK94)</f>
        <v>-0.15209876677227391</v>
      </c>
      <c r="BL562" s="243">
        <f>AVERAGE(BL52:BL99)</f>
        <v>-0.15071968902108213</v>
      </c>
      <c r="BM562" s="241">
        <f>AVERAGE(BM52,BM58,BM64,BM70,BM76,BM82,BM88,BM94)</f>
        <v>-0.1532130834017863</v>
      </c>
      <c r="BN562" s="243">
        <f>AVERAGE(BN52:BN99)</f>
        <v>-0.1498347532472247</v>
      </c>
      <c r="BO562" s="241">
        <f>AVERAGE(BO52,BO58,BO64,BO70,BO76,BO82,BO88,BO94)</f>
        <v>-0.17465260855920656</v>
      </c>
      <c r="BP562" s="243">
        <f>AVERAGE(BP52:BP99)</f>
        <v>-0.18672627803011926</v>
      </c>
      <c r="BQ562" s="241">
        <f>AVERAGE(BQ52,BQ58,BQ64,BQ70,BQ76,BQ82,BQ88,BQ94)</f>
        <v>-0.15951013655636354</v>
      </c>
      <c r="BR562" s="243">
        <f>AVERAGE(BR52:BR99)</f>
        <v>-0.17903274352163495</v>
      </c>
      <c r="BS562" s="241">
        <f>AVERAGE(BS52,BS58,BS64,BS70,BS76,BS82,BS88,BS94)</f>
        <v>-0.14635826488098819</v>
      </c>
      <c r="BT562" s="243">
        <f>AVERAGE(BT52:BT99)</f>
        <v>-0.1500659645786287</v>
      </c>
      <c r="BU562" s="241">
        <f>AVERAGE(BU52,BU58,BU64,BU70,BU76,BU82,BU88,BU94)</f>
        <v>-0.15958284074287682</v>
      </c>
      <c r="BV562" s="243">
        <f>AVERAGE(BV52:BV99)</f>
        <v>-0.17234304261803474</v>
      </c>
      <c r="BW562" s="241">
        <f>AVERAGE(BW52,BW58,BW64,BW70,BW76,BW82,BW88,BW94)</f>
        <v>-0.15373285474797171</v>
      </c>
      <c r="BX562" s="243">
        <f>AVERAGE(BX52:BX99)</f>
        <v>-0.15823688677177783</v>
      </c>
      <c r="BY562" s="243">
        <f t="shared" ref="BY562:CB562" si="60">AVERAGE(BY52:BY99)</f>
        <v>-0.23166620792285952</v>
      </c>
      <c r="BZ562" s="243">
        <f t="shared" si="60"/>
        <v>-0.23219221314272476</v>
      </c>
      <c r="CA562" s="243">
        <f t="shared" si="60"/>
        <v>-0.16124141440207837</v>
      </c>
      <c r="CB562" s="243">
        <f t="shared" si="60"/>
        <v>-0.16297131160694533</v>
      </c>
      <c r="CC562" s="399">
        <f>AVERAGE(CC52,CC58,CC64,CC70,CC76,CC82,CC88,CC94)</f>
        <v>1.0319634844393631E-3</v>
      </c>
      <c r="CD562" s="192">
        <f>AVERAGE(CD52:CD99)</f>
        <v>1.778625345720139E-2</v>
      </c>
      <c r="CE562" s="400">
        <f>AVERAGE(CE52,CE58,CE64,CE70,CE76,CE82,CE88,CE94)</f>
        <v>0</v>
      </c>
      <c r="CF562" s="401">
        <f>SUM(CF52:CF99)</f>
        <v>0</v>
      </c>
      <c r="CG562" s="400">
        <f>AVERAGE(CG52,CG58,CG64,CG70,CG76,CG82,CG88,CG94)</f>
        <v>0</v>
      </c>
      <c r="CH562" s="401">
        <f>SUM(CH52:CH99)</f>
        <v>0</v>
      </c>
    </row>
    <row r="563" spans="3:86" ht="17" customHeight="1" x14ac:dyDescent="0.2">
      <c r="V563" s="237" t="s">
        <v>41</v>
      </c>
      <c r="W563" s="237" t="s">
        <v>41</v>
      </c>
      <c r="X563" s="109">
        <f>SUM(X52:X99)</f>
        <v>39.457199999999986</v>
      </c>
      <c r="Y563" s="358">
        <f>SUM(Y52:Y99)</f>
        <v>192</v>
      </c>
      <c r="Z563" s="358">
        <f>SUM(Z52:Z99)</f>
        <v>259</v>
      </c>
      <c r="AA563" s="109">
        <f>SUM(AA52:AA99)</f>
        <v>5.899694444444445</v>
      </c>
      <c r="AC563" s="237"/>
      <c r="AT563" s="109">
        <f t="shared" ref="AT563:BA563" si="61">SUM(AT52:AT99)</f>
        <v>123.3623</v>
      </c>
      <c r="AU563" s="358">
        <f t="shared" si="61"/>
        <v>192</v>
      </c>
      <c r="AV563" s="358">
        <f t="shared" si="61"/>
        <v>259</v>
      </c>
      <c r="AW563" s="109">
        <f t="shared" si="61"/>
        <v>568.51599999999996</v>
      </c>
      <c r="AX563" s="109">
        <f t="shared" si="61"/>
        <v>4634.430003491093</v>
      </c>
      <c r="AY563" s="109">
        <f t="shared" si="61"/>
        <v>153.58879789198176</v>
      </c>
      <c r="AZ563" s="109">
        <f t="shared" si="61"/>
        <v>48</v>
      </c>
      <c r="BA563" s="109">
        <f t="shared" si="61"/>
        <v>48</v>
      </c>
      <c r="BB563" s="485"/>
      <c r="BC563" s="90" t="s">
        <v>171</v>
      </c>
      <c r="BD563" s="565"/>
      <c r="BE563" s="242">
        <f>MIN(BE52,BE58,BE64,BE70,BE76,BE82,BE88,BE94)</f>
        <v>-0.21801654106585155</v>
      </c>
      <c r="BF563" s="244">
        <f>MIN(BF52:BF99)</f>
        <v>-0.19417884176151878</v>
      </c>
      <c r="BG563" s="244">
        <f t="shared" ref="BG563:BJ563" si="62">MIN(BG52:BG99)</f>
        <v>-0.52614399747809548</v>
      </c>
      <c r="BH563" s="244">
        <f t="shared" si="62"/>
        <v>-0.35096089165762578</v>
      </c>
      <c r="BI563" s="244">
        <f t="shared" si="62"/>
        <v>-0.20170168576920999</v>
      </c>
      <c r="BJ563" s="244">
        <f t="shared" si="62"/>
        <v>-0.19423429940668296</v>
      </c>
      <c r="BK563" s="242">
        <f>MIN(BK52,BK58,BK64,BK70,BK76,BK82,BK88,BK94)</f>
        <v>-0.21256998628447843</v>
      </c>
      <c r="BL563" s="244">
        <f>MIN(BL52:BL99)</f>
        <v>-0.19593122730106172</v>
      </c>
      <c r="BM563" s="242">
        <f>MIN(BM52,BM58,BM64,BM70,BM76,BM82,BM88,BM94)</f>
        <v>-0.21637024208151889</v>
      </c>
      <c r="BN563" s="244">
        <f>MIN(BN52:BN99)</f>
        <v>-0.20859047688462273</v>
      </c>
      <c r="BO563" s="242">
        <f>MIN(BO52,BO58,BO64,BO70,BO76,BO82,BO88,BO94)</f>
        <v>-0.25654028983768318</v>
      </c>
      <c r="BP563" s="244">
        <f>MIN(BP52:BP99)</f>
        <v>-0.26993588028378757</v>
      </c>
      <c r="BQ563" s="242">
        <f>MIN(BQ52,BQ58,BQ64,BQ70,BQ76,BQ82,BQ88,BQ94)</f>
        <v>-0.24141788497806727</v>
      </c>
      <c r="BR563" s="244">
        <f>MIN(BR52:BR99)</f>
        <v>-0.25394890335790332</v>
      </c>
      <c r="BS563" s="242">
        <f>MIN(BS52,BS58,BS64,BS70,BS76,BS82,BS88,BS94)</f>
        <v>-0.20768436263057322</v>
      </c>
      <c r="BT563" s="244">
        <f>MIN(BT52:BT99)</f>
        <v>-0.19159351967948934</v>
      </c>
      <c r="BU563" s="242">
        <f>MIN(BU52,BU58,BU64,BU70,BU76,BU82,BU88,BU94)</f>
        <v>-0.20712403095707721</v>
      </c>
      <c r="BV563" s="244">
        <f>MIN(BV52:BV99)</f>
        <v>-0.22083160845024674</v>
      </c>
      <c r="BW563" s="242">
        <f>MIN(BW52,BW58,BW64,BW70,BW76,BW82,BW88,BW94)</f>
        <v>-0.21801901139145963</v>
      </c>
      <c r="BX563" s="244">
        <f>MIN(BX52:BX99)</f>
        <v>-0.19415536590249705</v>
      </c>
      <c r="BY563" s="244">
        <f t="shared" ref="BY563:CB563" si="63">MIN(BY52:BY99)</f>
        <v>-0.52615793764415608</v>
      </c>
      <c r="BZ563" s="244">
        <f t="shared" si="63"/>
        <v>-0.35095411503923934</v>
      </c>
      <c r="CA563" s="244">
        <f t="shared" si="63"/>
        <v>-0.19365797507231852</v>
      </c>
      <c r="CB563" s="244">
        <f t="shared" si="63"/>
        <v>-0.19424711089552171</v>
      </c>
      <c r="CC563" s="262">
        <f>MIN(CC52,CC58,CC64,CC70,CC76,CC82,CC88,CC94)</f>
        <v>-2.7687761482056185E-2</v>
      </c>
      <c r="CD563" s="270">
        <f>MIN(CD52:CD99)</f>
        <v>-2.8953337482483486E-2</v>
      </c>
      <c r="CE563" s="138">
        <f>MIN(CE52,CE58,CE64,CE70,CE76,CE82,CE88,CE94)</f>
        <v>0</v>
      </c>
      <c r="CF563" s="140">
        <f>MIN(CF52:CF99)</f>
        <v>0</v>
      </c>
      <c r="CG563" s="138">
        <f>MIN(CG52,CG58,CG64,CG70,CG76,CG82,CG88,CG94)</f>
        <v>0</v>
      </c>
      <c r="CH563" s="140">
        <f>MIN(CH52:CH99)</f>
        <v>0</v>
      </c>
    </row>
    <row r="564" spans="3:86" ht="17" customHeight="1" thickBot="1" x14ac:dyDescent="0.25">
      <c r="V564" s="237" t="s">
        <v>172</v>
      </c>
      <c r="W564" s="237" t="s">
        <v>172</v>
      </c>
      <c r="X564" s="109">
        <f>MAX(X52:X99)</f>
        <v>5.3010999999999999</v>
      </c>
      <c r="Y564" s="358">
        <f>MAX(Y52:Y99)</f>
        <v>8</v>
      </c>
      <c r="Z564" s="358">
        <f>MAX(Z52:Z99)</f>
        <v>9</v>
      </c>
      <c r="AA564" s="109">
        <f>MAX(AA52:AA99)</f>
        <v>0.47163888888888894</v>
      </c>
      <c r="AC564" s="237"/>
      <c r="AT564" s="109">
        <f t="shared" ref="AT564:BA564" si="64">MAX(AT52:AT99)</f>
        <v>14.3118</v>
      </c>
      <c r="AU564" s="358">
        <f t="shared" si="64"/>
        <v>8</v>
      </c>
      <c r="AV564" s="358">
        <f t="shared" si="64"/>
        <v>9</v>
      </c>
      <c r="AW564" s="109">
        <f t="shared" si="64"/>
        <v>64.202250000000006</v>
      </c>
      <c r="AX564" s="109">
        <f t="shared" si="64"/>
        <v>215.90827740492168</v>
      </c>
      <c r="AY564" s="109">
        <f t="shared" si="64"/>
        <v>4.1917808219178081</v>
      </c>
      <c r="AZ564" s="109">
        <f t="shared" si="64"/>
        <v>1</v>
      </c>
      <c r="BA564" s="109">
        <f t="shared" si="64"/>
        <v>1</v>
      </c>
      <c r="BB564" s="485"/>
      <c r="BC564" s="90" t="s">
        <v>172</v>
      </c>
      <c r="BD564" s="530"/>
      <c r="BE564" s="271">
        <f>MAX(BE52,BE58,BE64,BE70,BE76,BE82,BE88,BE94)</f>
        <v>-9.7459807178503888E-2</v>
      </c>
      <c r="BF564" s="252">
        <f>MAX(BF52:BF99)</f>
        <v>-0.11134651381667082</v>
      </c>
      <c r="BG564" s="252">
        <f t="shared" ref="BG564:BJ564" si="65">MAX(BG52:BG99)</f>
        <v>-8.5604065817001418E-2</v>
      </c>
      <c r="BH564" s="252">
        <f t="shared" si="65"/>
        <v>-0.10779232129743133</v>
      </c>
      <c r="BI564" s="252">
        <f t="shared" si="65"/>
        <v>-0.11363417583852087</v>
      </c>
      <c r="BJ564" s="252">
        <f t="shared" si="65"/>
        <v>-0.11326711999248698</v>
      </c>
      <c r="BK564" s="271">
        <f>MAX(BK52,BK58,BK64,BK70,BK76,BK82,BK88,BK94)</f>
        <v>-0.11002158334758827</v>
      </c>
      <c r="BL564" s="252">
        <f>MAX(BL52:BL99)</f>
        <v>-0.11034886773808184</v>
      </c>
      <c r="BM564" s="271">
        <f>MAX(BM52,BM58,BM64,BM70,BM76,BM82,BM88,BM94)</f>
        <v>-0.1108113948677546</v>
      </c>
      <c r="BN564" s="252">
        <f>MAX(BN52:BN99)</f>
        <v>-0.11189582471994619</v>
      </c>
      <c r="BO564" s="271">
        <f>MAX(BO52,BO58,BO64,BO70,BO76,BO82,BO88,BO94)</f>
        <v>-0.1241247941155772</v>
      </c>
      <c r="BP564" s="252">
        <f>MAX(BP52:BP99)</f>
        <v>-0.13087841340853712</v>
      </c>
      <c r="BQ564" s="271">
        <f>MAX(BQ52,BQ58,BQ64,BQ70,BQ76,BQ82,BQ88,BQ94)</f>
        <v>-0.10673902920616074</v>
      </c>
      <c r="BR564" s="252">
        <f>MAX(BR52:BR99)</f>
        <v>-0.12374694148526744</v>
      </c>
      <c r="BS564" s="271">
        <f>MAX(BS52,BS58,BS64,BS70,BS76,BS82,BS88,BS94)</f>
        <v>-0.10294774353574399</v>
      </c>
      <c r="BT564" s="252">
        <f>MAX(BT52:BT99)</f>
        <v>-0.11147524625947058</v>
      </c>
      <c r="BU564" s="271">
        <f>MAX(BU52,BU58,BU64,BU70,BU76,BU82,BU88,BU94)</f>
        <v>-0.1025727131760118</v>
      </c>
      <c r="BV564" s="252">
        <f>MAX(BV52:BV99)</f>
        <v>-0.12493038292777214</v>
      </c>
      <c r="BW564" s="271">
        <f>MAX(BW52,BW58,BW64,BW70,BW76,BW82,BW88,BW94)</f>
        <v>-9.7479301219298709E-2</v>
      </c>
      <c r="BX564" s="252">
        <f>MAX(BX52:BX99)</f>
        <v>-0.11140056964238987</v>
      </c>
      <c r="BY564" s="252">
        <f t="shared" ref="BY564:CB564" si="66">MAX(BY52:BY99)</f>
        <v>-8.5522431254342224E-2</v>
      </c>
      <c r="BZ564" s="252">
        <f t="shared" si="66"/>
        <v>-0.10789470262497836</v>
      </c>
      <c r="CA564" s="252">
        <f t="shared" si="66"/>
        <v>-0.11338271235559927</v>
      </c>
      <c r="CB564" s="252">
        <f t="shared" si="66"/>
        <v>-0.11330643147276936</v>
      </c>
      <c r="CC564" s="181">
        <f>MAX(CC52,CC58,CC64,CC70,CC76,CC82,CC88,CC94)</f>
        <v>5.2536596221135004E-2</v>
      </c>
      <c r="CD564" s="150">
        <f>MAX(CD52:CD99)</f>
        <v>7.6699558999714312E-2</v>
      </c>
      <c r="CE564" s="139">
        <f>MAX(CE52,CE58,CE64,CE70,CE76,CE82,CE88,CE94)</f>
        <v>0</v>
      </c>
      <c r="CF564" s="141">
        <f>MAX(CF52:CF99)</f>
        <v>0</v>
      </c>
      <c r="CG564" s="139">
        <f>MAX(CG52,CG58,CG64,CG70,CG76,CG82,CG88,CG94)</f>
        <v>0</v>
      </c>
      <c r="CH564" s="141">
        <f>MAX(CH52:CH99)</f>
        <v>0</v>
      </c>
    </row>
    <row r="565" spans="3:86" ht="17" customHeight="1" thickBot="1" x14ac:dyDescent="0.25">
      <c r="V565" s="237" t="s">
        <v>171</v>
      </c>
      <c r="W565" s="237" t="s">
        <v>171</v>
      </c>
      <c r="X565" s="109">
        <f>MIN(X52:X99)</f>
        <v>3.2199999999999999E-2</v>
      </c>
      <c r="Y565" s="358">
        <f>MIN(Y52:Y99)</f>
        <v>1</v>
      </c>
      <c r="Z565" s="358">
        <f>MIN(Z52:Z99)</f>
        <v>4</v>
      </c>
      <c r="AA565" s="109">
        <f>MIN(AA52:AA99)</f>
        <v>2.7777777777777779E-3</v>
      </c>
      <c r="AC565" s="237"/>
      <c r="AT565" s="109">
        <f t="shared" ref="AT565:BA565" si="67">MIN(AT52:AT99)</f>
        <v>0.1326</v>
      </c>
      <c r="AU565" s="358">
        <f t="shared" si="67"/>
        <v>1</v>
      </c>
      <c r="AV565" s="358">
        <f t="shared" si="67"/>
        <v>4</v>
      </c>
      <c r="AW565" s="109">
        <f t="shared" si="67"/>
        <v>0.12252777777777779</v>
      </c>
      <c r="AX565" s="109">
        <f t="shared" si="67"/>
        <v>14.265569076592701</v>
      </c>
      <c r="AY565" s="109">
        <f t="shared" si="67"/>
        <v>2.1919023136246785</v>
      </c>
      <c r="AZ565" s="109">
        <f t="shared" si="67"/>
        <v>1</v>
      </c>
      <c r="BA565" s="109">
        <f t="shared" si="67"/>
        <v>1</v>
      </c>
      <c r="BB565" s="485"/>
      <c r="BC565" s="90" t="s">
        <v>170</v>
      </c>
      <c r="BD565" s="606" t="s">
        <v>147</v>
      </c>
      <c r="BE565" s="241">
        <f>AVERAGE(BE54,BE60,BE66,BE72,BE78,BE84,BE90,BE96)</f>
        <v>-0.16658918592507366</v>
      </c>
      <c r="BF565" s="610"/>
      <c r="BG565" s="564"/>
      <c r="BH565" s="564"/>
      <c r="BI565" s="564"/>
      <c r="BJ565" s="367"/>
      <c r="BK565" s="241">
        <f>AVERAGE(BK54,BK60,BK66,BK72,BK78,BK84,BK90,BK96)</f>
        <v>-0.15590763475767563</v>
      </c>
      <c r="BL565" s="540"/>
      <c r="BM565" s="241">
        <f>AVERAGE(BM54,BM60,BM66,BM72,BM78,BM84,BM90,BM96)</f>
        <v>-0.15470469911374224</v>
      </c>
      <c r="BN565" s="540"/>
      <c r="BO565" s="241">
        <f>AVERAGE(BO54,BO60,BO66,BO72,BO78,BO84,BO90,BO96)</f>
        <v>-0.17611632621919249</v>
      </c>
      <c r="BP565" s="540"/>
      <c r="BQ565" s="241">
        <f>AVERAGE(BQ54,BQ60,BQ66,BQ72,BQ78,BQ84,BQ90,BQ96)</f>
        <v>-0.16845759048351544</v>
      </c>
      <c r="BR565" s="540"/>
      <c r="BS565" s="241">
        <f>AVERAGE(BS54,BS60,BS66,BS72,BS78,BS84,BS90,BS96)</f>
        <v>-0.15464819828053281</v>
      </c>
      <c r="BT565" s="540"/>
      <c r="BU565" s="241">
        <f>AVERAGE(BU54,BU60,BU66,BU72,BU78,BU84,BU90,BU96)</f>
        <v>-0.18711606271878656</v>
      </c>
      <c r="BV565" s="540"/>
      <c r="BW565" s="241">
        <f>AVERAGE(BW54,BW60,BW66,BW72,BW78,BW84,BW90,BW96)</f>
        <v>-0.16659762175345427</v>
      </c>
      <c r="BX565" s="569"/>
      <c r="BY565" s="564"/>
      <c r="BZ565" s="564"/>
      <c r="CA565" s="564"/>
      <c r="CB565" s="564"/>
      <c r="CC565" s="399">
        <f>AVERAGE(CC54,CC60,CC66,CC72,CC78,CC84,CC90,CC96)</f>
        <v>1.3871098967594527E-2</v>
      </c>
      <c r="CD565" s="579"/>
      <c r="CE565" s="400">
        <f>AVERAGE(CE54,CE60,CE66,CE72,CE78,CE84,CE90,CE96)</f>
        <v>0</v>
      </c>
      <c r="CF565" s="599"/>
      <c r="CG565" s="400">
        <f>AVERAGE(CG54,CG60,CG66,CG72,CG78,CG84,CG90,CG96)</f>
        <v>0</v>
      </c>
      <c r="CH565" s="599"/>
    </row>
    <row r="566" spans="3:86" ht="17" customHeight="1" x14ac:dyDescent="0.2">
      <c r="V566" s="237" t="s">
        <v>173</v>
      </c>
      <c r="W566" s="237" t="s">
        <v>173</v>
      </c>
      <c r="X566" s="109"/>
      <c r="Y566" s="358"/>
      <c r="Z566" s="358"/>
      <c r="AA566" s="109"/>
      <c r="AC566" s="237"/>
      <c r="AT566" s="93">
        <f>AT562/X562</f>
        <v>3.1532519222975464</v>
      </c>
      <c r="AU566" s="93">
        <f>AU562/Y562</f>
        <v>1</v>
      </c>
      <c r="AV566" s="93">
        <f>AV562/Z562</f>
        <v>1</v>
      </c>
      <c r="AW566" s="93">
        <f>AW562/AA562</f>
        <v>81.769955336031316</v>
      </c>
      <c r="AX566" s="109"/>
      <c r="AY566" s="109"/>
      <c r="AZ566" s="109"/>
      <c r="BA566" s="109"/>
      <c r="BB566" s="485"/>
      <c r="BC566" s="90" t="s">
        <v>171</v>
      </c>
      <c r="BD566" s="565"/>
      <c r="BE566" s="242">
        <f>MIN(BE54,BE60,BE66,BE72,BE78,BE84,BE90,BE96)</f>
        <v>-0.20933128044628391</v>
      </c>
      <c r="BF566" s="608"/>
      <c r="BG566" s="566"/>
      <c r="BH566" s="566"/>
      <c r="BI566" s="566"/>
      <c r="BJ566" s="368"/>
      <c r="BK566" s="242">
        <f>MIN(BK54,BK60,BK66,BK72,BK78,BK84,BK90,BK96)</f>
        <v>-0.19945854504543592</v>
      </c>
      <c r="BL566" s="541"/>
      <c r="BM566" s="242">
        <f>MIN(BM54,BM60,BM66,BM72,BM78,BM84,BM90,BM96)</f>
        <v>-0.2073330989047969</v>
      </c>
      <c r="BN566" s="541"/>
      <c r="BO566" s="242">
        <f>MIN(BO54,BO60,BO66,BO72,BO78,BO84,BO90,BO96)</f>
        <v>-0.23461937027120916</v>
      </c>
      <c r="BP566" s="541"/>
      <c r="BQ566" s="242">
        <f>MIN(BQ54,BQ60,BQ66,BQ72,BQ78,BQ84,BQ90,BQ96)</f>
        <v>-0.21811073588888052</v>
      </c>
      <c r="BR566" s="541"/>
      <c r="BS566" s="242">
        <f>MIN(BS54,BS60,BS66,BS72,BS78,BS84,BS90,BS96)</f>
        <v>-0.20587087109381152</v>
      </c>
      <c r="BT566" s="541"/>
      <c r="BU566" s="242">
        <f>MIN(BU54,BU60,BU66,BU72,BU78,BU84,BU90,BU96)</f>
        <v>-0.22519154010393139</v>
      </c>
      <c r="BV566" s="541"/>
      <c r="BW566" s="242">
        <f>MIN(BW54,BW60,BW66,BW72,BW78,BW84,BW90,BW96)</f>
        <v>-0.20934806048340415</v>
      </c>
      <c r="BX566" s="565"/>
      <c r="BY566" s="566"/>
      <c r="BZ566" s="566"/>
      <c r="CA566" s="566"/>
      <c r="CB566" s="566"/>
      <c r="CC566" s="262">
        <f>MIN(CC54,CC60,CC66,CC72,CC78,CC84,CC90,CC96)</f>
        <v>-2.1602342857914392E-2</v>
      </c>
      <c r="CD566" s="541"/>
      <c r="CE566" s="138">
        <f>MIN(CE54,CE60,CE66,CE72,CE78,CE84,CE90,CE96)</f>
        <v>0</v>
      </c>
      <c r="CF566" s="541"/>
      <c r="CG566" s="138">
        <f>MIN(CG54,CG60,CG66,CG72,CG78,CG84,CG90,CG96)</f>
        <v>0</v>
      </c>
      <c r="CH566" s="541"/>
    </row>
    <row r="567" spans="3:86" ht="17" customHeight="1" thickBot="1" x14ac:dyDescent="0.25">
      <c r="X567" s="109"/>
      <c r="Y567" s="358"/>
      <c r="Z567" s="358"/>
      <c r="AA567" s="109"/>
      <c r="AC567" s="237"/>
      <c r="AT567" s="109"/>
      <c r="AU567" s="109"/>
      <c r="AV567" s="109"/>
      <c r="AW567" s="109"/>
      <c r="AX567" s="109"/>
      <c r="AY567" s="109"/>
      <c r="AZ567" s="109"/>
      <c r="BA567" s="109"/>
      <c r="BB567" s="485"/>
      <c r="BC567" s="90" t="s">
        <v>172</v>
      </c>
      <c r="BD567" s="530"/>
      <c r="BE567" s="271">
        <f>MAX(BE54,BE60,BE66,BE72,BE78,BE84,BE90,BE96)</f>
        <v>-0.11449651555012585</v>
      </c>
      <c r="BF567" s="608"/>
      <c r="BG567" s="566"/>
      <c r="BH567" s="566"/>
      <c r="BI567" s="566"/>
      <c r="BJ567" s="368"/>
      <c r="BK567" s="271">
        <f>MAX(BK54,BK60,BK66,BK72,BK78,BK84,BK90,BK96)</f>
        <v>-0.11278215849870932</v>
      </c>
      <c r="BL567" s="541"/>
      <c r="BM567" s="271">
        <f>MAX(BM54,BM60,BM66,BM72,BM78,BM84,BM90,BM96)</f>
        <v>-0.11306370787413467</v>
      </c>
      <c r="BN567" s="541"/>
      <c r="BO567" s="271">
        <f>MAX(BO54,BO60,BO66,BO72,BO78,BO84,BO90,BO96)</f>
        <v>-0.11566306975258855</v>
      </c>
      <c r="BP567" s="541"/>
      <c r="BQ567" s="271">
        <f>MAX(BQ54,BQ60,BQ66,BQ72,BQ78,BQ84,BQ90,BQ96)</f>
        <v>-0.10625705112703232</v>
      </c>
      <c r="BR567" s="541"/>
      <c r="BS567" s="271">
        <f>MAX(BS54,BS60,BS66,BS72,BS78,BS84,BS90,BS96)</f>
        <v>-0.11225486337662727</v>
      </c>
      <c r="BT567" s="541"/>
      <c r="BU567" s="271">
        <f>MAX(BU54,BU60,BU66,BU72,BU78,BU84,BU90,BU96)</f>
        <v>-0.12989293559206272</v>
      </c>
      <c r="BV567" s="541"/>
      <c r="BW567" s="271">
        <f>MAX(BW54,BW60,BW66,BW72,BW78,BW84,BW90,BW96)</f>
        <v>-0.11449640698024122</v>
      </c>
      <c r="BX567" s="565"/>
      <c r="BY567" s="566"/>
      <c r="BZ567" s="566"/>
      <c r="CA567" s="566"/>
      <c r="CB567" s="566"/>
      <c r="CC567" s="181">
        <f>MAX(CC54,CC60,CC66,CC72,CC78,CC84,CC90,CC96)</f>
        <v>7.8152711795117735E-2</v>
      </c>
      <c r="CD567" s="541"/>
      <c r="CE567" s="139">
        <f>MAX(CE54,CE60,CE66,CE72,CE78,CE84,CE90,CE96)</f>
        <v>0</v>
      </c>
      <c r="CF567" s="541"/>
      <c r="CG567" s="139">
        <f>MAX(CG54,CG60,CG66,CG72,CG78,CG84,CG90,CG96)</f>
        <v>0</v>
      </c>
      <c r="CH567" s="541"/>
    </row>
    <row r="568" spans="3:86" ht="17" customHeight="1" x14ac:dyDescent="0.2">
      <c r="X568" s="109"/>
      <c r="Y568" s="358"/>
      <c r="Z568" s="358"/>
      <c r="AA568" s="109"/>
      <c r="AC568" s="237"/>
      <c r="AT568" s="109"/>
      <c r="AU568" s="109"/>
      <c r="AV568" s="109"/>
      <c r="AW568" s="109"/>
      <c r="AX568" s="109"/>
      <c r="AY568" s="109"/>
      <c r="AZ568" s="109"/>
      <c r="BA568" s="109"/>
      <c r="BB568" s="485"/>
      <c r="BC568" s="94" t="s">
        <v>170</v>
      </c>
      <c r="BD568" s="607" t="s">
        <v>46</v>
      </c>
      <c r="BE568" s="264">
        <f>AVERAGE(BE56,BE62,BE68,BE74,BE80,BE86,BE92,BE98)</f>
        <v>-0.17319595874131774</v>
      </c>
      <c r="BF568" s="608"/>
      <c r="BG568" s="566"/>
      <c r="BH568" s="566"/>
      <c r="BI568" s="566"/>
      <c r="BJ568" s="368"/>
      <c r="BK568" s="264">
        <f>AVERAGE(BK56,BK62,BK68,BK74,BK80,BK86,BK92,BK98)</f>
        <v>-0.15463222288005884</v>
      </c>
      <c r="BL568" s="541"/>
      <c r="BM568" s="264">
        <f>AVERAGE(BM56,BM62,BM68,BM74,BM80,BM86,BM92,BM98)</f>
        <v>-0.15052050063460021</v>
      </c>
      <c r="BN568" s="541"/>
      <c r="BO568" s="264">
        <f>AVERAGE(BO56,BO62,BO68,BO74,BO80,BO86,BO92,BO98)</f>
        <v>-0.1852926765069518</v>
      </c>
      <c r="BP568" s="541"/>
      <c r="BQ568" s="264">
        <f>AVERAGE(BQ56,BQ62,BQ68,BQ74,BQ80,BQ86,BQ92,BQ98)</f>
        <v>-0.18075233328114818</v>
      </c>
      <c r="BR568" s="541"/>
      <c r="BS568" s="264">
        <f>AVERAGE(BS56,BS62,BS68,BS74,BS80,BS86,BS92,BS98)</f>
        <v>-0.15843806335006175</v>
      </c>
      <c r="BT568" s="541"/>
      <c r="BU568" s="264">
        <f>AVERAGE(BU56,BU62,BU68,BU74,BU80,BU86,BU92,BU98)</f>
        <v>-0.19485247748315576</v>
      </c>
      <c r="BV568" s="541"/>
      <c r="BW568" s="264">
        <f>AVERAGE(BW56,BW62,BW68,BW74,BW80,BW86,BW92,BW98)</f>
        <v>-0.17321101073255166</v>
      </c>
      <c r="BX568" s="565"/>
      <c r="BY568" s="566"/>
      <c r="BZ568" s="566"/>
      <c r="CA568" s="566"/>
      <c r="CB568" s="566"/>
      <c r="CC568" s="260">
        <f>AVERAGE(CC56,CC62,CC68,CC74,CC80,CC86,CC92,CC98)</f>
        <v>3.3112866150726887E-2</v>
      </c>
      <c r="CD568" s="541"/>
      <c r="CE568" s="266">
        <f>AVERAGE(CE56,CE62,CE68,CE74,CE80,CE86,CE92,CE98)</f>
        <v>0</v>
      </c>
      <c r="CF568" s="541"/>
      <c r="CG568" s="266">
        <f>AVERAGE(CG56,CG62,CG68,CG74,CG80,CG86,CG92,CG98)</f>
        <v>0</v>
      </c>
      <c r="CH568" s="541"/>
    </row>
    <row r="569" spans="3:86" ht="17" customHeight="1" x14ac:dyDescent="0.2">
      <c r="X569" s="109"/>
      <c r="Y569" s="358"/>
      <c r="Z569" s="358"/>
      <c r="AA569" s="109"/>
      <c r="AC569" s="237"/>
      <c r="AT569" s="109"/>
      <c r="AU569" s="109"/>
      <c r="AV569" s="109"/>
      <c r="AW569" s="109"/>
      <c r="AX569" s="109"/>
      <c r="AY569" s="109"/>
      <c r="AZ569" s="109"/>
      <c r="BA569" s="109"/>
      <c r="BB569" s="485"/>
      <c r="BC569" s="94" t="s">
        <v>171</v>
      </c>
      <c r="BD569" s="608"/>
      <c r="BE569" s="242">
        <f>MIN(BE56,BE62,BE68,BE74,BE80,BE86,BE92,BE98)</f>
        <v>-0.22057747143784046</v>
      </c>
      <c r="BF569" s="608"/>
      <c r="BG569" s="566"/>
      <c r="BH569" s="566"/>
      <c r="BI569" s="566"/>
      <c r="BJ569" s="368"/>
      <c r="BK569" s="242">
        <f>MIN(BK56,BK62,BK68,BK74,BK80,BK86,BK92,BK98)</f>
        <v>-0.2136870719015278</v>
      </c>
      <c r="BL569" s="541"/>
      <c r="BM569" s="242">
        <f>MIN(BM56,BM62,BM68,BM74,BM80,BM86,BM92,BM98)</f>
        <v>-0.19719840861700666</v>
      </c>
      <c r="BN569" s="541"/>
      <c r="BO569" s="242">
        <f>MIN(BO56,BO62,BO68,BO74,BO80,BO86,BO92,BO98)</f>
        <v>-0.28316225624728886</v>
      </c>
      <c r="BP569" s="541"/>
      <c r="BQ569" s="242">
        <f>MIN(BQ56,BQ62,BQ68,BQ74,BQ80,BQ86,BQ92,BQ98)</f>
        <v>-0.27026797278359915</v>
      </c>
      <c r="BR569" s="541"/>
      <c r="BS569" s="242">
        <f>MIN(BS56,BS62,BS68,BS74,BS80,BS86,BS92,BS98)</f>
        <v>-0.19021414711930351</v>
      </c>
      <c r="BT569" s="541"/>
      <c r="BU569" s="242">
        <f>MIN(BU56,BU62,BU68,BU74,BU80,BU86,BU92,BU98)</f>
        <v>-0.28630256794723541</v>
      </c>
      <c r="BV569" s="541"/>
      <c r="BW569" s="242">
        <f>MIN(BW56,BW62,BW68,BW74,BW80,BW86,BW92,BW98)</f>
        <v>-0.220580184869961</v>
      </c>
      <c r="BX569" s="565"/>
      <c r="BY569" s="566"/>
      <c r="BZ569" s="566"/>
      <c r="CA569" s="566"/>
      <c r="CB569" s="566"/>
      <c r="CC569" s="262">
        <f>MIN(CC56,CC62,CC68,CC74,CC80,CC86,CC92,CC98)</f>
        <v>-2.3434273617240382E-2</v>
      </c>
      <c r="CD569" s="541"/>
      <c r="CE569" s="138">
        <f>MIN(CE56,CE62,CE68,CE74,CE80,CE86,CE92,CE98)</f>
        <v>0</v>
      </c>
      <c r="CF569" s="541"/>
      <c r="CG569" s="138">
        <f>MIN(CG56,CG62,CG68,CG74,CG80,CG86,CG92,CG98)</f>
        <v>0</v>
      </c>
      <c r="CH569" s="541"/>
    </row>
    <row r="570" spans="3:86" ht="17" customHeight="1" thickBot="1" x14ac:dyDescent="0.25">
      <c r="F570" s="109">
        <f>COUNTIFS(F100:F123,"&lt;&gt;",F100:F123,"&lt;&gt;0")</f>
        <v>24</v>
      </c>
      <c r="G570" s="109">
        <f>COUNTIFS(G100:G123,"&lt;&gt;",G100:G123,"&lt;&gt;0")</f>
        <v>24</v>
      </c>
      <c r="X570" s="109"/>
      <c r="Y570" s="358"/>
      <c r="Z570" s="358"/>
      <c r="AA570" s="109"/>
      <c r="AC570" s="109">
        <f>COUNTIFS(AC100:AC123,"&lt;&gt;",AC100:AC123,"&lt;&gt;0")</f>
        <v>24</v>
      </c>
      <c r="AT570" s="109"/>
      <c r="AU570" s="109"/>
      <c r="AV570" s="109"/>
      <c r="AW570" s="109"/>
      <c r="AX570" s="132">
        <f>AC570/F570</f>
        <v>1</v>
      </c>
      <c r="AY570" s="109"/>
      <c r="AZ570" s="109"/>
      <c r="BA570" s="109"/>
      <c r="BB570" s="486"/>
      <c r="BC570" s="96" t="s">
        <v>172</v>
      </c>
      <c r="BD570" s="609"/>
      <c r="BE570" s="271">
        <f>MAX(BE56,BE62,BE68,BE74,BE80,BE86,BE92,BE98)</f>
        <v>-0.12838490701365202</v>
      </c>
      <c r="BF570" s="611"/>
      <c r="BG570" s="571"/>
      <c r="BH570" s="571"/>
      <c r="BI570" s="571"/>
      <c r="BJ570" s="369"/>
      <c r="BK570" s="271">
        <f>MAX(BK56,BK62,BK68,BK74,BK80,BK86,BK92,BK98)</f>
        <v>-0.1107748515851491</v>
      </c>
      <c r="BL570" s="542"/>
      <c r="BM570" s="271">
        <f>MAX(BM56,BM62,BM68,BM74,BM80,BM86,BM92,BM98)</f>
        <v>-0.10924602480377832</v>
      </c>
      <c r="BN570" s="542"/>
      <c r="BO570" s="271">
        <f>MAX(BO56,BO62,BO68,BO74,BO80,BO86,BO92,BO98)</f>
        <v>-0.13157357862344621</v>
      </c>
      <c r="BP570" s="542"/>
      <c r="BQ570" s="271">
        <f>MAX(BQ56,BQ62,BQ68,BQ74,BQ80,BQ86,BQ92,BQ98)</f>
        <v>-0.12597157602398523</v>
      </c>
      <c r="BR570" s="542"/>
      <c r="BS570" s="271">
        <f>MAX(BS56,BS62,BS68,BS74,BS80,BS86,BS92,BS98)</f>
        <v>-0.11681427609198769</v>
      </c>
      <c r="BT570" s="542"/>
      <c r="BU570" s="271">
        <f>MAX(BU56,BU62,BU68,BU74,BU80,BU86,BU92,BU98)</f>
        <v>-0.12951948245723743</v>
      </c>
      <c r="BV570" s="542"/>
      <c r="BW570" s="271">
        <f>MAX(BW56,BW62,BW68,BW74,BW80,BW86,BW92,BW98)</f>
        <v>-0.12838779883299989</v>
      </c>
      <c r="BX570" s="570"/>
      <c r="BY570" s="571"/>
      <c r="BZ570" s="571"/>
      <c r="CA570" s="571"/>
      <c r="CB570" s="571"/>
      <c r="CC570" s="181">
        <f>MAX(CC56,CC62,CC68,CC74,CC80,CC86,CC92,CC98)</f>
        <v>0.14227106078502874</v>
      </c>
      <c r="CD570" s="542"/>
      <c r="CE570" s="139">
        <f>MAX(CE56,CE62,CE68,CE74,CE80,CE86,CE92,CE98)</f>
        <v>0</v>
      </c>
      <c r="CF570" s="542"/>
      <c r="CG570" s="139">
        <f>MAX(CG56,CG62,CG68,CG74,CG80,CG86,CG92,CG98)</f>
        <v>0</v>
      </c>
      <c r="CH570" s="542"/>
    </row>
    <row r="571" spans="3:86" ht="17" customHeight="1" thickBot="1" x14ac:dyDescent="0.25">
      <c r="C571" s="132" t="s">
        <v>256</v>
      </c>
      <c r="V571" s="237" t="s">
        <v>169</v>
      </c>
      <c r="W571" s="237" t="s">
        <v>169</v>
      </c>
      <c r="X571" s="109">
        <f>GEOMEAN(X100:X123)</f>
        <v>1.0817082909615494</v>
      </c>
      <c r="Y571" s="358">
        <f>GEOMEAN(Y100:Y123)</f>
        <v>6.4770636809287323</v>
      </c>
      <c r="Z571" s="358">
        <f>GEOMEAN(Z100:Z123)</f>
        <v>7.4973004424399061</v>
      </c>
      <c r="AA571" s="109">
        <f>GEOMEAN(AA100:AA123)</f>
        <v>0.1607470329456803</v>
      </c>
      <c r="AC571" s="237"/>
      <c r="AT571" s="109">
        <f t="shared" ref="AT571:BA571" si="68">GEOMEAN(AT100:AT123)</f>
        <v>3.302733609943326</v>
      </c>
      <c r="AU571" s="358">
        <f t="shared" si="68"/>
        <v>6.4770636809287323</v>
      </c>
      <c r="AV571" s="358">
        <f t="shared" si="68"/>
        <v>7.4973004424399061</v>
      </c>
      <c r="AW571" s="109">
        <f t="shared" si="68"/>
        <v>6.5708108634927465</v>
      </c>
      <c r="AX571" s="109">
        <f t="shared" si="68"/>
        <v>40.876716310609339</v>
      </c>
      <c r="AY571" s="109">
        <f t="shared" si="68"/>
        <v>3.0532571836048961</v>
      </c>
      <c r="AZ571" s="109">
        <f t="shared" si="68"/>
        <v>1</v>
      </c>
      <c r="BA571" s="109">
        <f t="shared" si="68"/>
        <v>1</v>
      </c>
      <c r="BB571" s="598" t="str">
        <f>C571</f>
        <v>Class ECF3_444_HDR</v>
      </c>
      <c r="BC571" s="366" t="s">
        <v>170</v>
      </c>
      <c r="BD571" s="614" t="s">
        <v>39</v>
      </c>
      <c r="BE571" s="241">
        <f>AVERAGE(BE100,BE106,BE112,BE118)</f>
        <v>-0.18378614156649661</v>
      </c>
      <c r="BF571" s="243">
        <f>AVERAGE(BF100:BF123)</f>
        <v>-0.19483451609382885</v>
      </c>
      <c r="BG571" s="243">
        <f t="shared" ref="BG571:BJ571" si="69">AVERAGE(BG100:BG123)</f>
        <v>-0.25044003206390858</v>
      </c>
      <c r="BH571" s="243">
        <f t="shared" si="69"/>
        <v>-0.31460274190049442</v>
      </c>
      <c r="BI571" s="243">
        <f t="shared" si="69"/>
        <v>-0.22798789497639219</v>
      </c>
      <c r="BJ571" s="243">
        <f t="shared" si="69"/>
        <v>-0.20184946576489868</v>
      </c>
      <c r="BK571" s="241">
        <f>AVERAGE(BK100,BK106,BK112,BK118)</f>
        <v>-0.16019089626536984</v>
      </c>
      <c r="BL571" s="243">
        <f t="shared" ref="BL571" si="70">AVERAGE(BL100:BL123)</f>
        <v>-0.16567653254539028</v>
      </c>
      <c r="BM571" s="241">
        <f>AVERAGE(BM100,BM106,BM112,BM118)</f>
        <v>-0.16738096251771567</v>
      </c>
      <c r="BN571" s="243">
        <f t="shared" ref="BN571" si="71">AVERAGE(BN100:BN123)</f>
        <v>-0.1768905502907385</v>
      </c>
      <c r="BO571" s="241">
        <f>AVERAGE(BO100,BO106,BO112,BO118)</f>
        <v>-0.20214011166914472</v>
      </c>
      <c r="BP571" s="243">
        <f t="shared" ref="BP571" si="72">AVERAGE(BP100:BP123)</f>
        <v>-0.21460470531587028</v>
      </c>
      <c r="BQ571" s="241">
        <f>AVERAGE(BQ100,BQ106,BQ112,BQ118)</f>
        <v>-0.1931528467977465</v>
      </c>
      <c r="BR571" s="243">
        <f t="shared" ref="BR571" si="73">AVERAGE(BR100:BR123)</f>
        <v>-0.21128770906776007</v>
      </c>
      <c r="BS571" s="241">
        <f>AVERAGE(BS100,BS106,BS112,BS118)</f>
        <v>-0.16347915548584074</v>
      </c>
      <c r="BT571" s="243">
        <f t="shared" ref="BT571" si="74">AVERAGE(BT100:BT123)</f>
        <v>-0.17854904712117925</v>
      </c>
      <c r="BU571" s="241">
        <f>AVERAGE(BU100,BU106,BU112,BU118)</f>
        <v>-0.18871992541415436</v>
      </c>
      <c r="BV571" s="243">
        <f t="shared" ref="BV571" si="75">AVERAGE(BV100:BV123)</f>
        <v>-0.24103584604192516</v>
      </c>
      <c r="BW571" s="241">
        <f>AVERAGE(BW100,BW106,BW112,BW118)</f>
        <v>-0.18406039967972895</v>
      </c>
      <c r="BX571" s="243">
        <f>AVERAGE(BX100:BX123)</f>
        <v>-0.1952618990803574</v>
      </c>
      <c r="BY571" s="243">
        <f t="shared" ref="BY571:CB571" si="76">AVERAGE(BY100:BY123)</f>
        <v>-0.2522563251003731</v>
      </c>
      <c r="BZ571" s="243">
        <f t="shared" si="76"/>
        <v>-0.31596649946167155</v>
      </c>
      <c r="CA571" s="243">
        <f t="shared" si="76"/>
        <v>-0.20030953278397465</v>
      </c>
      <c r="CB571" s="243">
        <f t="shared" si="76"/>
        <v>-0.20236986013641059</v>
      </c>
      <c r="CC571" s="399">
        <f>AVERAGE(CC100,CC106,CC112,CC118)</f>
        <v>-7.7991607453135325E-2</v>
      </c>
      <c r="CD571" s="192">
        <f t="shared" ref="CD571" si="77">AVERAGE(CD100:CD123)</f>
        <v>-4.4158598186881642E-2</v>
      </c>
      <c r="CE571" s="400">
        <f>AVERAGE(CE100,CE106,CE112,CE118)</f>
        <v>0</v>
      </c>
      <c r="CF571" s="401">
        <f t="shared" ref="CF571" si="78">AVERAGE(CF100:CF123)</f>
        <v>0</v>
      </c>
      <c r="CG571" s="400">
        <f>AVERAGE(CG100,CG106,CG112,CG118)</f>
        <v>0</v>
      </c>
      <c r="CH571" s="401">
        <f t="shared" ref="CH571" si="79">AVERAGE(CH100:CH123)</f>
        <v>0</v>
      </c>
    </row>
    <row r="572" spans="3:86" ht="17" customHeight="1" x14ac:dyDescent="0.2">
      <c r="V572" s="237" t="s">
        <v>41</v>
      </c>
      <c r="W572" s="237" t="s">
        <v>41</v>
      </c>
      <c r="X572" s="109">
        <f>SUM(X100:X123)</f>
        <v>35.878300000000003</v>
      </c>
      <c r="Y572" s="358">
        <f>SUM(Y100:Y123)</f>
        <v>174</v>
      </c>
      <c r="Z572" s="358">
        <f>SUM(Z100:Z123)</f>
        <v>195</v>
      </c>
      <c r="AA572" s="109">
        <f>SUM(AA100:AA123)</f>
        <v>5.4961111111111105</v>
      </c>
      <c r="AC572" s="237"/>
      <c r="AT572" s="109">
        <f t="shared" ref="AT572:BA572" si="80">SUM(AT100:AT123)</f>
        <v>109.72499999999999</v>
      </c>
      <c r="AU572" s="358">
        <f t="shared" si="80"/>
        <v>174</v>
      </c>
      <c r="AV572" s="358">
        <f t="shared" si="80"/>
        <v>195</v>
      </c>
      <c r="AW572" s="109">
        <f t="shared" si="80"/>
        <v>314.62077777777779</v>
      </c>
      <c r="AX572" s="109">
        <f t="shared" si="80"/>
        <v>1138.1443739859806</v>
      </c>
      <c r="AY572" s="109">
        <f t="shared" si="80"/>
        <v>73.959269151734006</v>
      </c>
      <c r="AZ572" s="109">
        <f t="shared" si="80"/>
        <v>24</v>
      </c>
      <c r="BA572" s="109">
        <f t="shared" si="80"/>
        <v>24</v>
      </c>
      <c r="BB572" s="485"/>
      <c r="BC572" s="90" t="s">
        <v>171</v>
      </c>
      <c r="BD572" s="565"/>
      <c r="BE572" s="242">
        <f>MIN(BE100,BE106,BE112,BE118)</f>
        <v>-0.26019877177732176</v>
      </c>
      <c r="BF572" s="244">
        <f>MIN(BF100:BF123)</f>
        <v>-0.27951970020074945</v>
      </c>
      <c r="BG572" s="244">
        <f t="shared" ref="BG572:BJ572" si="81">MIN(BG100:BG123)</f>
        <v>-0.31807856221434472</v>
      </c>
      <c r="BH572" s="244">
        <f t="shared" si="81"/>
        <v>-0.38620247351778969</v>
      </c>
      <c r="BI572" s="244">
        <f t="shared" si="81"/>
        <v>-0.28507904494088576</v>
      </c>
      <c r="BJ572" s="244">
        <f t="shared" si="81"/>
        <v>-0.28115483589456353</v>
      </c>
      <c r="BK572" s="242">
        <f>MIN(BK100,BK106,BK112,BK118)</f>
        <v>-0.19995387363595707</v>
      </c>
      <c r="BL572" s="244">
        <f t="shared" ref="BL572" si="82">MIN(BL100:BL123)</f>
        <v>-0.20280520568238702</v>
      </c>
      <c r="BM572" s="242">
        <f>MIN(BM100,BM106,BM112,BM118)</f>
        <v>-0.22065850399829157</v>
      </c>
      <c r="BN572" s="244">
        <f t="shared" ref="BN572" si="83">MIN(BN100:BN123)</f>
        <v>-0.23786566521233166</v>
      </c>
      <c r="BO572" s="242">
        <f>MIN(BO100,BO106,BO112,BO118)</f>
        <v>-0.27215458867329401</v>
      </c>
      <c r="BP572" s="244">
        <f t="shared" ref="BP572" si="84">MIN(BP100:BP123)</f>
        <v>-0.30464473872679398</v>
      </c>
      <c r="BQ572" s="242">
        <f>MIN(BQ100,BQ106,BQ112,BQ118)</f>
        <v>-0.26441717683288579</v>
      </c>
      <c r="BR572" s="244">
        <f t="shared" ref="BR572" si="85">MIN(BR100:BR123)</f>
        <v>-0.30130977266377246</v>
      </c>
      <c r="BS572" s="242">
        <f>MIN(BS100,BS106,BS112,BS118)</f>
        <v>-0.21397454707040553</v>
      </c>
      <c r="BT572" s="244">
        <f t="shared" ref="BT572" si="86">MIN(BT100:BT123)</f>
        <v>-0.24090932538247956</v>
      </c>
      <c r="BU572" s="242">
        <f>MIN(BU100,BU106,BU112,BU118)</f>
        <v>-0.22704441878840775</v>
      </c>
      <c r="BV572" s="244">
        <f t="shared" ref="BV572" si="87">MIN(BV100:BV123)</f>
        <v>-0.26403791034814794</v>
      </c>
      <c r="BW572" s="242">
        <f>MIN(BW100,BW106,BW112,BW118)</f>
        <v>-0.26099848334229359</v>
      </c>
      <c r="BX572" s="244">
        <f>MIN(BX100:BX123)</f>
        <v>-0.28100369939353054</v>
      </c>
      <c r="BY572" s="244">
        <f t="shared" ref="BY572:CB572" si="88">MIN(BY100:BY123)</f>
        <v>-0.31805008497861353</v>
      </c>
      <c r="BZ572" s="244">
        <f t="shared" si="88"/>
        <v>-0.3863447411559161</v>
      </c>
      <c r="CA572" s="244">
        <f t="shared" si="88"/>
        <v>-0.28307367387290194</v>
      </c>
      <c r="CB572" s="244">
        <f t="shared" si="88"/>
        <v>-0.28300081423496087</v>
      </c>
      <c r="CC572" s="262">
        <f>MIN(CC100,CC106,CC112,CC118)</f>
        <v>-0.15511729673781058</v>
      </c>
      <c r="CD572" s="270">
        <f t="shared" ref="CD572" si="89">MIN(CD100:CD123)</f>
        <v>-0.10012636150955125</v>
      </c>
      <c r="CE572" s="138">
        <f>MIN(CE100,CE106,CE112,CE118)</f>
        <v>0</v>
      </c>
      <c r="CF572" s="140">
        <f t="shared" ref="CF572" si="90">MIN(CF100:CF123)</f>
        <v>0</v>
      </c>
      <c r="CG572" s="138">
        <f>MIN(CG100,CG106,CG112,CG118)</f>
        <v>0</v>
      </c>
      <c r="CH572" s="140">
        <f t="shared" ref="CH572" si="91">MIN(CH100:CH123)</f>
        <v>0</v>
      </c>
    </row>
    <row r="573" spans="3:86" ht="17" customHeight="1" thickBot="1" x14ac:dyDescent="0.25">
      <c r="V573" s="237" t="s">
        <v>172</v>
      </c>
      <c r="W573" s="237" t="s">
        <v>172</v>
      </c>
      <c r="X573" s="109">
        <f>MAX(X100:X123)</f>
        <v>4.9901999999999997</v>
      </c>
      <c r="Y573" s="358">
        <f>MAX(Y100:Y123)</f>
        <v>11</v>
      </c>
      <c r="Z573" s="358">
        <f>MAX(Z100:Z123)</f>
        <v>12</v>
      </c>
      <c r="AA573" s="109">
        <f>MAX(AA100:AA123)</f>
        <v>0.70872222222222225</v>
      </c>
      <c r="AC573" s="237"/>
      <c r="AT573" s="109">
        <f t="shared" ref="AT573:BA573" si="92">MAX(AT100:AT123)</f>
        <v>13.4496</v>
      </c>
      <c r="AU573" s="358">
        <f t="shared" si="92"/>
        <v>11</v>
      </c>
      <c r="AV573" s="358">
        <f t="shared" si="92"/>
        <v>12</v>
      </c>
      <c r="AW573" s="109">
        <f t="shared" si="92"/>
        <v>48.885916666666667</v>
      </c>
      <c r="AX573" s="109">
        <f t="shared" si="92"/>
        <v>110.92767373090192</v>
      </c>
      <c r="AY573" s="109">
        <f t="shared" si="92"/>
        <v>3.944234749786923</v>
      </c>
      <c r="AZ573" s="109">
        <f t="shared" si="92"/>
        <v>1</v>
      </c>
      <c r="BA573" s="109">
        <f t="shared" si="92"/>
        <v>1</v>
      </c>
      <c r="BB573" s="485"/>
      <c r="BC573" s="90" t="s">
        <v>172</v>
      </c>
      <c r="BD573" s="530"/>
      <c r="BE573" s="271">
        <f>MAX(BE100,BE106,BE112,BE118)</f>
        <v>-0.13406389539113894</v>
      </c>
      <c r="BF573" s="252">
        <f>MAX(BF100:BF123)</f>
        <v>-0.14178941479233265</v>
      </c>
      <c r="BG573" s="252">
        <f t="shared" ref="BG573:BJ573" si="93">MAX(BG100:BG123)</f>
        <v>-0.19389826561241152</v>
      </c>
      <c r="BH573" s="252">
        <f t="shared" si="93"/>
        <v>-0.17019499683128325</v>
      </c>
      <c r="BI573" s="252">
        <f t="shared" si="93"/>
        <v>-0.19172257147092842</v>
      </c>
      <c r="BJ573" s="252">
        <f t="shared" si="93"/>
        <v>-0.15861750303823141</v>
      </c>
      <c r="BK573" s="271">
        <f>MAX(BK100,BK106,BK112,BK118)</f>
        <v>-0.12306676424858309</v>
      </c>
      <c r="BL573" s="252">
        <f t="shared" ref="BL573" si="94">MAX(BL100:BL123)</f>
        <v>-0.12524800016171611</v>
      </c>
      <c r="BM573" s="271">
        <f>MAX(BM100,BM106,BM112,BM118)</f>
        <v>-0.12587057968016568</v>
      </c>
      <c r="BN573" s="252">
        <f t="shared" ref="BN573" si="95">MAX(BN100:BN123)</f>
        <v>-0.13340457114449278</v>
      </c>
      <c r="BO573" s="271">
        <f>MAX(BO100,BO106,BO112,BO118)</f>
        <v>-0.15859135822979564</v>
      </c>
      <c r="BP573" s="252">
        <f t="shared" ref="BP573" si="96">MAX(BP100:BP123)</f>
        <v>-0.17608433267415935</v>
      </c>
      <c r="BQ573" s="271">
        <f>MAX(BQ100,BQ106,BQ112,BQ118)</f>
        <v>-0.14416508730262001</v>
      </c>
      <c r="BR573" s="252">
        <f t="shared" ref="BR573" si="97">MAX(BR100:BR123)</f>
        <v>-0.17267090266422669</v>
      </c>
      <c r="BS573" s="271">
        <f>MAX(BS100,BS106,BS112,BS118)</f>
        <v>-0.12374687794513184</v>
      </c>
      <c r="BT573" s="252">
        <f t="shared" ref="BT573" si="98">MAX(BT100:BT123)</f>
        <v>-0.13669239351380502</v>
      </c>
      <c r="BU573" s="271">
        <f>MAX(BU100,BU106,BU112,BU118)</f>
        <v>-0.13801994314243371</v>
      </c>
      <c r="BV573" s="252">
        <f t="shared" ref="BV573" si="99">MAX(BV100:BV123)</f>
        <v>-0.22351458105939315</v>
      </c>
      <c r="BW573" s="271">
        <f>MAX(BW100,BW106,BW112,BW118)</f>
        <v>-0.13406195691521872</v>
      </c>
      <c r="BX573" s="252">
        <f>MAX(BX100:BX123)</f>
        <v>-0.14178865456604595</v>
      </c>
      <c r="BY573" s="252">
        <f t="shared" ref="BY573:CB573" si="100">MAX(BY100:BY123)</f>
        <v>-0.19393246762800964</v>
      </c>
      <c r="BZ573" s="252">
        <f t="shared" si="100"/>
        <v>-0.16982462136379739</v>
      </c>
      <c r="CA573" s="252">
        <f t="shared" si="100"/>
        <v>-0.1494127078429226</v>
      </c>
      <c r="CB573" s="252">
        <f t="shared" si="100"/>
        <v>-0.15862135524614346</v>
      </c>
      <c r="CC573" s="181">
        <f>MAX(CC100,CC106,CC112,CC118)</f>
        <v>-2.9506270549366408E-2</v>
      </c>
      <c r="CD573" s="150">
        <f t="shared" ref="CD573" si="101">MAX(CD100:CD123)</f>
        <v>8.831495386023111E-3</v>
      </c>
      <c r="CE573" s="139">
        <f>MAX(CE100,CE106,CE112,CE118)</f>
        <v>0</v>
      </c>
      <c r="CF573" s="141">
        <f t="shared" ref="CF573" si="102">MAX(CF100:CF123)</f>
        <v>0</v>
      </c>
      <c r="CG573" s="139">
        <f>MAX(CG100,CG106,CG112,CG118)</f>
        <v>0</v>
      </c>
      <c r="CH573" s="141">
        <f t="shared" ref="CH573" si="103">MAX(CH100:CH123)</f>
        <v>0</v>
      </c>
    </row>
    <row r="574" spans="3:86" ht="17" customHeight="1" thickBot="1" x14ac:dyDescent="0.25">
      <c r="V574" s="237" t="s">
        <v>171</v>
      </c>
      <c r="W574" s="237" t="s">
        <v>171</v>
      </c>
      <c r="X574" s="109">
        <f>MIN(X100:X123)</f>
        <v>0.30270000000000002</v>
      </c>
      <c r="Y574" s="358">
        <f>MIN(Y100:Y123)</f>
        <v>4</v>
      </c>
      <c r="Z574" s="358">
        <f>MIN(Z100:Z123)</f>
        <v>5</v>
      </c>
      <c r="AA574" s="109">
        <f>MIN(AA100:AA123)</f>
        <v>3.0777777777777775E-2</v>
      </c>
      <c r="AC574" s="237"/>
      <c r="AT574" s="109">
        <f t="shared" ref="AT574:BA574" si="104">MIN(AT100:AT123)</f>
        <v>0.92490000000000006</v>
      </c>
      <c r="AU574" s="358">
        <f t="shared" si="104"/>
        <v>4</v>
      </c>
      <c r="AV574" s="358">
        <f t="shared" si="104"/>
        <v>5</v>
      </c>
      <c r="AW574" s="109">
        <f t="shared" si="104"/>
        <v>0.35302777777777783</v>
      </c>
      <c r="AX574" s="109">
        <f t="shared" si="104"/>
        <v>11.470216606498196</v>
      </c>
      <c r="AY574" s="109">
        <f t="shared" si="104"/>
        <v>2.2958024691358023</v>
      </c>
      <c r="AZ574" s="109">
        <f t="shared" si="104"/>
        <v>1</v>
      </c>
      <c r="BA574" s="109">
        <f t="shared" si="104"/>
        <v>1</v>
      </c>
      <c r="BB574" s="485"/>
      <c r="BC574" s="90" t="s">
        <v>170</v>
      </c>
      <c r="BD574" s="606" t="s">
        <v>147</v>
      </c>
      <c r="BE574" s="241">
        <f>AVERAGE(BE102,BE108,BE114,BE120)</f>
        <v>-0.20910938436036033</v>
      </c>
      <c r="BF574" s="610"/>
      <c r="BG574" s="564"/>
      <c r="BH574" s="564"/>
      <c r="BI574" s="564"/>
      <c r="BJ574" s="274"/>
      <c r="BK574" s="241">
        <f>AVERAGE(BK102,BK108,BK114,BK120)</f>
        <v>-0.17317987896805523</v>
      </c>
      <c r="BL574" s="540"/>
      <c r="BM574" s="241">
        <f>AVERAGE(BM102,BM108,BM114,BM120)</f>
        <v>-0.18803278436941898</v>
      </c>
      <c r="BN574" s="540"/>
      <c r="BO574" s="241">
        <f>AVERAGE(BO102,BO108,BO114,BO120)</f>
        <v>-0.21172032871242594</v>
      </c>
      <c r="BP574" s="540"/>
      <c r="BQ574" s="241">
        <f>AVERAGE(BQ102,BQ108,BQ114,BQ120)</f>
        <v>-0.20727207036105239</v>
      </c>
      <c r="BR574" s="540"/>
      <c r="BS574" s="241">
        <f>AVERAGE(BS102,BS108,BS114,BS120)</f>
        <v>-0.1878724322922744</v>
      </c>
      <c r="BT574" s="540"/>
      <c r="BU574" s="241">
        <f>AVERAGE(BU102,BU108,BU114,BU120)</f>
        <v>-0.2235474078769705</v>
      </c>
      <c r="BV574" s="540"/>
      <c r="BW574" s="241">
        <f>AVERAGE(BW102,BW108,BW114,BW120)</f>
        <v>-0.20946696564884904</v>
      </c>
      <c r="BX574" s="569"/>
      <c r="BY574" s="564"/>
      <c r="BZ574" s="564"/>
      <c r="CA574" s="564"/>
      <c r="CB574" s="564"/>
      <c r="CC574" s="399">
        <f>AVERAGE(CC102,CC108,CC114,CC120)</f>
        <v>-7.03584441502344E-2</v>
      </c>
      <c r="CD574" s="579"/>
      <c r="CE574" s="400">
        <f>AVERAGE(CE102,CE108,CE114,CE120)</f>
        <v>0</v>
      </c>
      <c r="CF574" s="599"/>
      <c r="CG574" s="400">
        <f>AVERAGE(CG102,CG108,CG114,CG120)</f>
        <v>0</v>
      </c>
      <c r="CH574" s="599"/>
    </row>
    <row r="575" spans="3:86" ht="17" customHeight="1" x14ac:dyDescent="0.2">
      <c r="J575" s="237">
        <f>1380+129</f>
        <v>1509</v>
      </c>
      <c r="V575" s="237" t="s">
        <v>173</v>
      </c>
      <c r="W575" s="237" t="s">
        <v>173</v>
      </c>
      <c r="X575" s="109"/>
      <c r="Y575" s="358"/>
      <c r="Z575" s="358"/>
      <c r="AA575" s="109"/>
      <c r="AC575" s="237"/>
      <c r="AT575" s="93">
        <f>AT571/X571</f>
        <v>3.0532571836048961</v>
      </c>
      <c r="AU575" s="93">
        <f>AU571/Y571</f>
        <v>1</v>
      </c>
      <c r="AV575" s="93">
        <f>AV571/Z571</f>
        <v>1</v>
      </c>
      <c r="AW575" s="93">
        <f>AW571/AA571</f>
        <v>40.876716310609339</v>
      </c>
      <c r="AX575" s="109"/>
      <c r="AY575" s="109"/>
      <c r="AZ575" s="109"/>
      <c r="BA575" s="109"/>
      <c r="BB575" s="485"/>
      <c r="BC575" s="90" t="s">
        <v>171</v>
      </c>
      <c r="BD575" s="565"/>
      <c r="BE575" s="242">
        <f>MIN(BE102,BE108,BE114,BE120)</f>
        <v>-0.31062302062027014</v>
      </c>
      <c r="BF575" s="608"/>
      <c r="BG575" s="566"/>
      <c r="BH575" s="566"/>
      <c r="BI575" s="566"/>
      <c r="BJ575" s="276"/>
      <c r="BK575" s="242">
        <f>MIN(BK102,BK108,BK114,BK120)</f>
        <v>-0.21771657971210179</v>
      </c>
      <c r="BL575" s="541"/>
      <c r="BM575" s="242">
        <f>MIN(BM102,BM108,BM114,BM120)</f>
        <v>-0.260844388041784</v>
      </c>
      <c r="BN575" s="541"/>
      <c r="BO575" s="242">
        <f>MIN(BO102,BO108,BO114,BO120)</f>
        <v>-0.2874864186554692</v>
      </c>
      <c r="BP575" s="541"/>
      <c r="BQ575" s="242">
        <f>MIN(BQ102,BQ108,BQ114,BQ120)</f>
        <v>-0.28479397150937624</v>
      </c>
      <c r="BR575" s="541"/>
      <c r="BS575" s="242">
        <f>MIN(BS102,BS108,BS114,BS120)</f>
        <v>-0.26297418076355894</v>
      </c>
      <c r="BT575" s="541"/>
      <c r="BU575" s="242">
        <f>MIN(BU102,BU108,BU114,BU120)</f>
        <v>-0.27599303839475609</v>
      </c>
      <c r="BV575" s="541"/>
      <c r="BW575" s="242">
        <f>MIN(BW102,BW108,BW114,BW120)</f>
        <v>-0.31175508645757644</v>
      </c>
      <c r="BX575" s="565"/>
      <c r="BY575" s="566"/>
      <c r="BZ575" s="566"/>
      <c r="CA575" s="566"/>
      <c r="CB575" s="566"/>
      <c r="CC575" s="262">
        <f>MIN(CC102,CC108,CC114,CC120)</f>
        <v>-0.17864835816155794</v>
      </c>
      <c r="CD575" s="541"/>
      <c r="CE575" s="138">
        <f>MIN(CE102,CE108,CE114,CE120)</f>
        <v>0</v>
      </c>
      <c r="CF575" s="541"/>
      <c r="CG575" s="138">
        <f>MIN(CG102,CG108,CG114,CG120)</f>
        <v>0</v>
      </c>
      <c r="CH575" s="541"/>
    </row>
    <row r="576" spans="3:86" ht="17" customHeight="1" thickBot="1" x14ac:dyDescent="0.25">
      <c r="X576" s="109"/>
      <c r="Y576" s="358"/>
      <c r="Z576" s="358"/>
      <c r="AA576" s="109"/>
      <c r="AC576" s="237"/>
      <c r="AT576" s="109"/>
      <c r="AU576" s="109"/>
      <c r="AV576" s="109"/>
      <c r="AW576" s="109"/>
      <c r="AX576" s="109"/>
      <c r="AY576" s="109"/>
      <c r="AZ576" s="109"/>
      <c r="BA576" s="109"/>
      <c r="BB576" s="485"/>
      <c r="BC576" s="90" t="s">
        <v>172</v>
      </c>
      <c r="BD576" s="530"/>
      <c r="BE576" s="271">
        <f>MAX(BE102,BE108,BE114,BE120)</f>
        <v>-0.15251523319603955</v>
      </c>
      <c r="BF576" s="608"/>
      <c r="BG576" s="566"/>
      <c r="BH576" s="566"/>
      <c r="BI576" s="566"/>
      <c r="BJ576" s="276"/>
      <c r="BK576" s="271">
        <f>MAX(BK102,BK108,BK114,BK120)</f>
        <v>-0.13206172044148989</v>
      </c>
      <c r="BL576" s="541"/>
      <c r="BM576" s="271">
        <f>MAX(BM102,BM108,BM114,BM120)</f>
        <v>-0.14223277511520083</v>
      </c>
      <c r="BN576" s="541"/>
      <c r="BO576" s="271">
        <f>MAX(BO102,BO108,BO114,BO120)</f>
        <v>-0.17235373369230811</v>
      </c>
      <c r="BP576" s="541"/>
      <c r="BQ576" s="271">
        <f>MAX(BQ102,BQ108,BQ114,BQ120)</f>
        <v>-0.16538743416953583</v>
      </c>
      <c r="BR576" s="541"/>
      <c r="BS576" s="271">
        <f>MAX(BS102,BS108,BS114,BS120)</f>
        <v>-0.14321000305394016</v>
      </c>
      <c r="BT576" s="541"/>
      <c r="BU576" s="271">
        <f>MAX(BU102,BU108,BU114,BU120)</f>
        <v>-0.18310814737388215</v>
      </c>
      <c r="BV576" s="541"/>
      <c r="BW576" s="271">
        <f>MAX(BW102,BW108,BW114,BW120)</f>
        <v>-0.15251356280695327</v>
      </c>
      <c r="BX576" s="565"/>
      <c r="BY576" s="566"/>
      <c r="BZ576" s="566"/>
      <c r="CA576" s="566"/>
      <c r="CB576" s="566"/>
      <c r="CC576" s="181">
        <f>MAX(CC102,CC108,CC114,CC120)</f>
        <v>4.1780405720902465E-4</v>
      </c>
      <c r="CD576" s="541"/>
      <c r="CE576" s="139">
        <f>MAX(CE102,CE108,CE114,CE120)</f>
        <v>0</v>
      </c>
      <c r="CF576" s="541"/>
      <c r="CG576" s="139">
        <f>MAX(CG102,CG108,CG114,CG120)</f>
        <v>0</v>
      </c>
      <c r="CH576" s="541"/>
    </row>
    <row r="577" spans="3:86" ht="17" customHeight="1" x14ac:dyDescent="0.2">
      <c r="X577" s="109"/>
      <c r="Y577" s="358"/>
      <c r="Z577" s="358"/>
      <c r="AA577" s="109"/>
      <c r="AC577" s="237"/>
      <c r="AT577" s="109"/>
      <c r="AU577" s="109"/>
      <c r="AV577" s="109"/>
      <c r="AW577" s="109"/>
      <c r="AX577" s="109"/>
      <c r="AY577" s="109"/>
      <c r="AZ577" s="109"/>
      <c r="BA577" s="109"/>
      <c r="BB577" s="485"/>
      <c r="BC577" s="94" t="s">
        <v>170</v>
      </c>
      <c r="BD577" s="607" t="s">
        <v>46</v>
      </c>
      <c r="BE577" s="264">
        <f>AVERAGE(BE104,BE110,BE116,BE122)</f>
        <v>-0.2122368786523009</v>
      </c>
      <c r="BF577" s="608"/>
      <c r="BG577" s="566"/>
      <c r="BH577" s="566"/>
      <c r="BI577" s="566"/>
      <c r="BJ577" s="276"/>
      <c r="BK577" s="264">
        <f>AVERAGE(BK104,BK110,BK116,BK122)</f>
        <v>-0.18006507255847254</v>
      </c>
      <c r="BL577" s="541"/>
      <c r="BM577" s="264">
        <f>AVERAGE(BM104,BM110,BM116,BM122)</f>
        <v>-0.19649256260321549</v>
      </c>
      <c r="BN577" s="541"/>
      <c r="BO577" s="264">
        <f>AVERAGE(BO104,BO110,BO116,BO122)</f>
        <v>-0.21927401107745301</v>
      </c>
      <c r="BP577" s="541"/>
      <c r="BQ577" s="264">
        <f>AVERAGE(BQ104,BQ110,BQ116,BQ122)</f>
        <v>-0.21824245963436345</v>
      </c>
      <c r="BR577" s="541"/>
      <c r="BS577" s="264">
        <f>AVERAGE(BS104,BS110,BS116,BS122)</f>
        <v>-0.20339928264620541</v>
      </c>
      <c r="BT577" s="541"/>
      <c r="BU577" s="264">
        <f>AVERAGE(BU104,BU110,BU116,BU122)</f>
        <v>-0.27505877573474119</v>
      </c>
      <c r="BV577" s="541"/>
      <c r="BW577" s="264">
        <f>AVERAGE(BW104,BW110,BW116,BW122)</f>
        <v>-0.21273805669028956</v>
      </c>
      <c r="BX577" s="565"/>
      <c r="BY577" s="566"/>
      <c r="BZ577" s="566"/>
      <c r="CA577" s="566"/>
      <c r="CB577" s="566"/>
      <c r="CC577" s="260">
        <f>AVERAGE(CC104,CC110,CC116,CC122)</f>
        <v>-2.7619825948585548E-2</v>
      </c>
      <c r="CD577" s="541"/>
      <c r="CE577" s="266">
        <f>AVERAGE(CE104,CE110,CE116,CE122)</f>
        <v>0</v>
      </c>
      <c r="CF577" s="541"/>
      <c r="CG577" s="266">
        <f>AVERAGE(CG104,CG110,CG116,CG122)</f>
        <v>0</v>
      </c>
      <c r="CH577" s="541"/>
    </row>
    <row r="578" spans="3:86" ht="17" customHeight="1" x14ac:dyDescent="0.2">
      <c r="X578" s="109"/>
      <c r="Y578" s="358"/>
      <c r="Z578" s="358"/>
      <c r="AA578" s="109"/>
      <c r="AC578" s="237"/>
      <c r="AT578" s="109"/>
      <c r="AU578" s="109"/>
      <c r="AV578" s="109"/>
      <c r="AW578" s="109"/>
      <c r="AX578" s="109"/>
      <c r="AY578" s="109"/>
      <c r="AZ578" s="109"/>
      <c r="BA578" s="109"/>
      <c r="BB578" s="485"/>
      <c r="BC578" s="94" t="s">
        <v>171</v>
      </c>
      <c r="BD578" s="608"/>
      <c r="BE578" s="242">
        <f>MIN(BE104,BE110,BE116,BE122)</f>
        <v>-0.31143587219778091</v>
      </c>
      <c r="BF578" s="608"/>
      <c r="BG578" s="566"/>
      <c r="BH578" s="566"/>
      <c r="BI578" s="566"/>
      <c r="BJ578" s="276"/>
      <c r="BK578" s="242">
        <f>MIN(BK104,BK110,BK116,BK122)</f>
        <v>-0.21501878003857289</v>
      </c>
      <c r="BL578" s="541"/>
      <c r="BM578" s="242">
        <f>MIN(BM104,BM110,BM116,BM122)</f>
        <v>-0.27210784159040025</v>
      </c>
      <c r="BN578" s="541"/>
      <c r="BO578" s="242">
        <f>MIN(BO104,BO110,BO116,BO122)</f>
        <v>-0.31433750511073488</v>
      </c>
      <c r="BP578" s="541"/>
      <c r="BQ578" s="242">
        <f>MIN(BQ104,BQ110,BQ116,BQ122)</f>
        <v>-0.31269205372441267</v>
      </c>
      <c r="BR578" s="541"/>
      <c r="BS578" s="242">
        <f>MIN(BS104,BS110,BS116,BS122)</f>
        <v>-0.28758095167768705</v>
      </c>
      <c r="BT578" s="541"/>
      <c r="BU578" s="242">
        <f>MIN(BU104,BU110,BU116,BU122)</f>
        <v>-0.3263854412435474</v>
      </c>
      <c r="BV578" s="541"/>
      <c r="BW578" s="242">
        <f>MIN(BW104,BW110,BW116,BW122)</f>
        <v>-0.31331191835107586</v>
      </c>
      <c r="BX578" s="565"/>
      <c r="BY578" s="566"/>
      <c r="BZ578" s="566"/>
      <c r="CA578" s="566"/>
      <c r="CB578" s="566"/>
      <c r="CC578" s="262">
        <f>MIN(CC104,CC110,CC116,CC122)</f>
        <v>-0.10188669417501406</v>
      </c>
      <c r="CD578" s="541"/>
      <c r="CE578" s="138">
        <f>MIN(CE104,CE110,CE116,CE122)</f>
        <v>0</v>
      </c>
      <c r="CF578" s="541"/>
      <c r="CG578" s="138">
        <f>MIN(CG104,CG110,CG116,CG122)</f>
        <v>0</v>
      </c>
      <c r="CH578" s="541"/>
    </row>
    <row r="579" spans="3:86" ht="17" customHeight="1" thickBot="1" x14ac:dyDescent="0.25">
      <c r="F579" s="109">
        <f>COUNTIFS(F124:F147,"&lt;&gt;",F124:F147,"&lt;&gt;0")</f>
        <v>24</v>
      </c>
      <c r="G579" s="109">
        <f>COUNTIFS(G124:G147,"&lt;&gt;",G124:G147,"&lt;&gt;0")</f>
        <v>24</v>
      </c>
      <c r="X579" s="109"/>
      <c r="Y579" s="358"/>
      <c r="Z579" s="358"/>
      <c r="AA579" s="109"/>
      <c r="AC579" s="109">
        <f>COUNTIFS(AC124:AC147,"&lt;&gt;",AC124:AC147,"&lt;&gt;0")</f>
        <v>24</v>
      </c>
      <c r="AT579" s="109"/>
      <c r="AU579" s="109"/>
      <c r="AV579" s="109"/>
      <c r="AW579" s="109"/>
      <c r="AX579" s="132">
        <f>AC579/F579</f>
        <v>1</v>
      </c>
      <c r="AY579" s="109"/>
      <c r="AZ579" s="109"/>
      <c r="BA579" s="109"/>
      <c r="BB579" s="486"/>
      <c r="BC579" s="96" t="s">
        <v>172</v>
      </c>
      <c r="BD579" s="609"/>
      <c r="BE579" s="271">
        <f>MAX(BE104,BE110,BE116,BE122)</f>
        <v>-0.15584666653730683</v>
      </c>
      <c r="BF579" s="611"/>
      <c r="BG579" s="571"/>
      <c r="BH579" s="571"/>
      <c r="BI579" s="571"/>
      <c r="BJ579" s="278"/>
      <c r="BK579" s="271">
        <f>MAX(BK104,BK110,BK116,BK122)</f>
        <v>-0.1326933969250732</v>
      </c>
      <c r="BL579" s="542"/>
      <c r="BM579" s="271">
        <f>MAX(BM104,BM110,BM116,BM122)</f>
        <v>-0.14735484181439507</v>
      </c>
      <c r="BN579" s="542"/>
      <c r="BO579" s="271">
        <f>MAX(BO104,BO110,BO116,BO122)</f>
        <v>-0.17706758949827528</v>
      </c>
      <c r="BP579" s="542"/>
      <c r="BQ579" s="271">
        <f>MAX(BQ104,BQ110,BQ116,BQ122)</f>
        <v>-0.18083524447741783</v>
      </c>
      <c r="BR579" s="542"/>
      <c r="BS579" s="271">
        <f>MAX(BS104,BS110,BS116,BS122)</f>
        <v>-0.15703852925446971</v>
      </c>
      <c r="BT579" s="542"/>
      <c r="BU579" s="271">
        <f>MAX(BU104,BU110,BU116,BU122)</f>
        <v>-0.24003618837101548</v>
      </c>
      <c r="BV579" s="542"/>
      <c r="BW579" s="271">
        <f>MAX(BW104,BW110,BW116,BW122)</f>
        <v>-0.15584632926354136</v>
      </c>
      <c r="BX579" s="570"/>
      <c r="BY579" s="571"/>
      <c r="BZ579" s="571"/>
      <c r="CA579" s="571"/>
      <c r="CB579" s="571"/>
      <c r="CC579" s="181">
        <f>MAX(CC104,CC110,CC116,CC122)</f>
        <v>5.0932386813977645E-2</v>
      </c>
      <c r="CD579" s="542"/>
      <c r="CE579" s="139">
        <f>MAX(CE104,CE110,CE116,CE122)</f>
        <v>0</v>
      </c>
      <c r="CF579" s="542"/>
      <c r="CG579" s="139">
        <f>MAX(CG104,CG110,CG116,CG122)</f>
        <v>0</v>
      </c>
      <c r="CH579" s="542"/>
    </row>
    <row r="580" spans="3:86" ht="17" customHeight="1" x14ac:dyDescent="0.2">
      <c r="C580" s="132" t="s">
        <v>257</v>
      </c>
      <c r="V580" s="237" t="s">
        <v>169</v>
      </c>
      <c r="W580" s="237" t="s">
        <v>169</v>
      </c>
      <c r="X580" s="109">
        <f>GEOMEAN(X124:X147)</f>
        <v>0.69147451254328895</v>
      </c>
      <c r="Y580" s="358">
        <f>GEOMEAN(Y124:Y147)</f>
        <v>5.0501773738465587</v>
      </c>
      <c r="Z580" s="358">
        <f>GEOMEAN(Z124:Z147)</f>
        <v>6.5682456004925385</v>
      </c>
      <c r="AA580" s="109">
        <f>GEOMEAN(AA124:AA147)</f>
        <v>8.1663482541470003E-2</v>
      </c>
      <c r="AC580" s="237"/>
      <c r="AT580" s="109">
        <f t="shared" ref="AT580:BA580" si="105">GEOMEAN(AT124:AT147)</f>
        <v>2.1303542722481721</v>
      </c>
      <c r="AU580" s="358">
        <f t="shared" si="105"/>
        <v>5.0501773738465587</v>
      </c>
      <c r="AV580" s="358">
        <f t="shared" si="105"/>
        <v>6.5682456004925385</v>
      </c>
      <c r="AW580" s="109">
        <f t="shared" si="105"/>
        <v>3.0369279604268464</v>
      </c>
      <c r="AX580" s="109">
        <f t="shared" si="105"/>
        <v>37.188322931056078</v>
      </c>
      <c r="AY580" s="109">
        <f t="shared" si="105"/>
        <v>3.080886183949989</v>
      </c>
      <c r="AZ580" s="109">
        <f t="shared" si="105"/>
        <v>1</v>
      </c>
      <c r="BA580" s="109">
        <f t="shared" si="105"/>
        <v>1</v>
      </c>
      <c r="BB580" s="617" t="str">
        <f>C580</f>
        <v>Class ECF4_422_HDR</v>
      </c>
      <c r="BC580" s="365" t="s">
        <v>170</v>
      </c>
      <c r="BD580" s="594" t="s">
        <v>39</v>
      </c>
      <c r="BE580" s="264">
        <f>AVERAGE(BE124,BE130,BE136,BE142)</f>
        <v>-0.24406878687405748</v>
      </c>
      <c r="BF580" s="251">
        <f>AVERAGE(BF124:BF147)</f>
        <v>-0.22589632734718412</v>
      </c>
      <c r="BG580" s="251">
        <f t="shared" ref="BG580:BJ580" si="106">AVERAGE(BG124:BG147)</f>
        <v>-0.22750742861595721</v>
      </c>
      <c r="BH580" s="251">
        <f t="shared" si="106"/>
        <v>-0.35196627119923091</v>
      </c>
      <c r="BI580" s="251">
        <f t="shared" si="106"/>
        <v>-0.24601641383044956</v>
      </c>
      <c r="BJ580" s="251">
        <f t="shared" si="106"/>
        <v>-0.22872849486585739</v>
      </c>
      <c r="BK580" s="264">
        <f>AVERAGE(BK124,BK130,BK136,BK142)</f>
        <v>-0.21166247100211755</v>
      </c>
      <c r="BL580" s="251">
        <f t="shared" ref="BL580" si="107">AVERAGE(BL124:BL147)</f>
        <v>-0.2004698948052599</v>
      </c>
      <c r="BM580" s="264">
        <f>AVERAGE(BM124,BM130,BM136,BM142)</f>
        <v>-0.23131498380021576</v>
      </c>
      <c r="BN580" s="251">
        <f t="shared" ref="BN580" si="108">AVERAGE(BN124:BN147)</f>
        <v>-0.21636993753800896</v>
      </c>
      <c r="BO580" s="264">
        <f>AVERAGE(BO124,BO130,BO136,BO142)</f>
        <v>-0.28850183989038097</v>
      </c>
      <c r="BP580" s="251">
        <f t="shared" ref="BP580" si="109">AVERAGE(BP124:BP147)</f>
        <v>-0.24944414541672372</v>
      </c>
      <c r="BQ580" s="264">
        <f>AVERAGE(BQ124,BQ130,BQ136,BQ142)</f>
        <v>-0.27539904479088095</v>
      </c>
      <c r="BR580" s="251">
        <f t="shared" ref="BR580" si="110">AVERAGE(BR124:BR147)</f>
        <v>-0.24451497135645148</v>
      </c>
      <c r="BS580" s="264">
        <f>AVERAGE(BS124,BS130,BS136,BS142)</f>
        <v>-0.23341100597470479</v>
      </c>
      <c r="BT580" s="251">
        <f t="shared" ref="BT580" si="111">AVERAGE(BT124:BT147)</f>
        <v>-0.22386281795037441</v>
      </c>
      <c r="BU580" s="264">
        <f>AVERAGE(BU124,BU130,BU136,BU142)</f>
        <v>-0.29183741020211829</v>
      </c>
      <c r="BV580" s="251">
        <f t="shared" ref="BV580" si="112">AVERAGE(BV124:BV147)</f>
        <v>-0.26150257936840959</v>
      </c>
      <c r="BW580" s="264">
        <f>AVERAGE(BW124,BW130,BW136,BW142)</f>
        <v>-0.24407658979371208</v>
      </c>
      <c r="BX580" s="251">
        <f t="shared" ref="BX580:CB580" si="113">AVERAGE(BX124:BX147)</f>
        <v>-0.22591541174452234</v>
      </c>
      <c r="BY580" s="251">
        <f t="shared" si="113"/>
        <v>-0.22722822607453741</v>
      </c>
      <c r="BZ580" s="251">
        <f t="shared" si="113"/>
        <v>-0.35168411668009136</v>
      </c>
      <c r="CA580" s="251">
        <f t="shared" si="113"/>
        <v>-0.23333453612257837</v>
      </c>
      <c r="CB580" s="251">
        <f t="shared" si="113"/>
        <v>-0.22872639025440034</v>
      </c>
      <c r="CC580" s="260">
        <f>AVERAGE(CC124,CC130,CC136,CC142)</f>
        <v>-5.9401935852559429E-2</v>
      </c>
      <c r="CD580" s="269">
        <f t="shared" ref="CD580" si="114">AVERAGE(CD124:CD147)</f>
        <v>6.042643550023423E-3</v>
      </c>
      <c r="CE580" s="266">
        <f>AVERAGE(CE124,CE130,CE136,CE142)</f>
        <v>0</v>
      </c>
      <c r="CF580" s="408">
        <f t="shared" ref="CF580" si="115">AVERAGE(CF124:CF147)</f>
        <v>0</v>
      </c>
      <c r="CG580" s="266">
        <f>AVERAGE(CG124,CG130,CG136,CG142)</f>
        <v>0</v>
      </c>
      <c r="CH580" s="408">
        <f t="shared" ref="CH580" si="116">AVERAGE(CH124:CH147)</f>
        <v>0</v>
      </c>
    </row>
    <row r="581" spans="3:86" ht="17" customHeight="1" x14ac:dyDescent="0.2">
      <c r="V581" s="237" t="s">
        <v>41</v>
      </c>
      <c r="W581" s="237" t="s">
        <v>41</v>
      </c>
      <c r="X581" s="109">
        <f>SUM(X124:X147)</f>
        <v>22.399299999999997</v>
      </c>
      <c r="Y581" s="358">
        <f>SUM(Y124:Y147)</f>
        <v>134</v>
      </c>
      <c r="Z581" s="358">
        <f>SUM(Z124:Z147)</f>
        <v>164</v>
      </c>
      <c r="AA581" s="109">
        <f>SUM(AA124:AA147)</f>
        <v>2.6841944444444445</v>
      </c>
      <c r="AC581" s="237"/>
      <c r="AT581" s="109">
        <f t="shared" ref="AT581:BA581" si="117">SUM(AT124:AT147)</f>
        <v>68.297399999999982</v>
      </c>
      <c r="AU581" s="358">
        <f t="shared" si="117"/>
        <v>134</v>
      </c>
      <c r="AV581" s="358">
        <f t="shared" si="117"/>
        <v>164</v>
      </c>
      <c r="AW581" s="109">
        <f t="shared" si="117"/>
        <v>141.44741666666664</v>
      </c>
      <c r="AX581" s="109">
        <f t="shared" si="117"/>
        <v>1139.5977253774718</v>
      </c>
      <c r="AY581" s="109">
        <f t="shared" si="117"/>
        <v>74.654436295732964</v>
      </c>
      <c r="AZ581" s="109">
        <f t="shared" si="117"/>
        <v>24</v>
      </c>
      <c r="BA581" s="109">
        <f t="shared" si="117"/>
        <v>24</v>
      </c>
      <c r="BB581" s="485"/>
      <c r="BC581" s="90" t="s">
        <v>171</v>
      </c>
      <c r="BD581" s="565"/>
      <c r="BE581" s="242">
        <f>MIN(BE124,BE130,BE136,BE142)</f>
        <v>-0.41308712079644716</v>
      </c>
      <c r="BF581" s="244">
        <f>MIN(BF124:BF147)</f>
        <v>-0.37007175553015659</v>
      </c>
      <c r="BG581" s="244">
        <f t="shared" ref="BG581:BJ581" si="118">MIN(BG124:BG147)</f>
        <v>-0.45721919489636431</v>
      </c>
      <c r="BH581" s="244">
        <f t="shared" si="118"/>
        <v>-0.62971370464207643</v>
      </c>
      <c r="BI581" s="244">
        <f t="shared" si="118"/>
        <v>-0.41646332761767402</v>
      </c>
      <c r="BJ581" s="244">
        <f t="shared" si="118"/>
        <v>-0.36565456327342716</v>
      </c>
      <c r="BK581" s="242">
        <f>MIN(BK124,BK130,BK136,BK142)</f>
        <v>-0.33590695981187602</v>
      </c>
      <c r="BL581" s="244">
        <f t="shared" ref="BL581" si="119">MIN(BL124:BL147)</f>
        <v>-0.31634450644112999</v>
      </c>
      <c r="BM581" s="242">
        <f>MIN(BM124,BM130,BM136,BM142)</f>
        <v>-0.39428320005711537</v>
      </c>
      <c r="BN581" s="244">
        <f t="shared" ref="BN581" si="120">MIN(BN124:BN147)</f>
        <v>-0.37232791292041711</v>
      </c>
      <c r="BO581" s="242">
        <f>MIN(BO124,BO130,BO136,BO142)</f>
        <v>-0.39420818773448829</v>
      </c>
      <c r="BP581" s="244">
        <f t="shared" ref="BP581" si="121">MIN(BP124:BP147)</f>
        <v>-0.36747744797942394</v>
      </c>
      <c r="BQ581" s="242">
        <f>MIN(BQ124,BQ130,BQ136,BQ142)</f>
        <v>-0.39317291321642001</v>
      </c>
      <c r="BR581" s="244">
        <f t="shared" ref="BR581" si="122">MIN(BR124:BR147)</f>
        <v>-0.36739860788261114</v>
      </c>
      <c r="BS581" s="242">
        <f>MIN(BS124,BS130,BS136,BS142)</f>
        <v>-0.39389805320618043</v>
      </c>
      <c r="BT581" s="244">
        <f t="shared" ref="BT581" si="123">MIN(BT124:BT147)</f>
        <v>-0.37566421380832815</v>
      </c>
      <c r="BU581" s="242">
        <f>MIN(BU124,BU130,BU136,BU142)</f>
        <v>-0.48475170014099678</v>
      </c>
      <c r="BV581" s="244">
        <f t="shared" ref="BV581" si="124">MIN(BV124:BV147)</f>
        <v>-0.36124651210545167</v>
      </c>
      <c r="BW581" s="242">
        <f>MIN(BW124,BW130,BW136,BW142)</f>
        <v>-0.41310006453544856</v>
      </c>
      <c r="BX581" s="244">
        <f t="shared" ref="BX581:CB581" si="125">MIN(BX124:BX147)</f>
        <v>-0.37009793990545181</v>
      </c>
      <c r="BY581" s="244">
        <f t="shared" si="125"/>
        <v>-0.45674541095664556</v>
      </c>
      <c r="BZ581" s="244">
        <f t="shared" si="125"/>
        <v>-0.62918841058746799</v>
      </c>
      <c r="CA581" s="244">
        <f t="shared" si="125"/>
        <v>-0.39081906554655133</v>
      </c>
      <c r="CB581" s="244">
        <f t="shared" si="125"/>
        <v>-0.36565764113651433</v>
      </c>
      <c r="CC581" s="262">
        <f>MIN(CC124,CC130,CC136,CC142)</f>
        <v>-0.18996326244212058</v>
      </c>
      <c r="CD581" s="270">
        <f t="shared" ref="CD581" si="126">MIN(CD124:CD147)</f>
        <v>-7.0351924855426809E-2</v>
      </c>
      <c r="CE581" s="138">
        <f>MIN(CE124,CE130,CE136,CE142)</f>
        <v>0</v>
      </c>
      <c r="CF581" s="140">
        <f t="shared" ref="CF581" si="127">MIN(CF124:CF147)</f>
        <v>0</v>
      </c>
      <c r="CG581" s="138">
        <f>MIN(CG124,CG130,CG136,CG142)</f>
        <v>0</v>
      </c>
      <c r="CH581" s="140">
        <f t="shared" ref="CH581" si="128">MIN(CH124:CH147)</f>
        <v>0</v>
      </c>
    </row>
    <row r="582" spans="3:86" ht="17" customHeight="1" thickBot="1" x14ac:dyDescent="0.25">
      <c r="V582" s="237" t="s">
        <v>172</v>
      </c>
      <c r="W582" s="237" t="s">
        <v>172</v>
      </c>
      <c r="X582" s="109">
        <f>MAX(X124:X147)</f>
        <v>2.5499000000000001</v>
      </c>
      <c r="Y582" s="358">
        <f>MAX(Y124:Y147)</f>
        <v>8</v>
      </c>
      <c r="Z582" s="358">
        <f>MAX(Z124:Z147)</f>
        <v>11</v>
      </c>
      <c r="AA582" s="109">
        <f>MAX(AA124:AA147)</f>
        <v>0.28361111111111109</v>
      </c>
      <c r="AC582" s="237"/>
      <c r="AT582" s="109">
        <f t="shared" ref="AT582:BA582" si="129">MAX(AT124:AT147)</f>
        <v>8.1511999999999993</v>
      </c>
      <c r="AU582" s="358">
        <f t="shared" si="129"/>
        <v>8</v>
      </c>
      <c r="AV582" s="358">
        <f t="shared" si="129"/>
        <v>11</v>
      </c>
      <c r="AW582" s="109">
        <f t="shared" si="129"/>
        <v>22.084499999999998</v>
      </c>
      <c r="AX582" s="109">
        <f t="shared" si="129"/>
        <v>145.58208955223878</v>
      </c>
      <c r="AY582" s="109">
        <f t="shared" si="129"/>
        <v>3.9853609288238263</v>
      </c>
      <c r="AZ582" s="109">
        <f t="shared" si="129"/>
        <v>1</v>
      </c>
      <c r="BA582" s="109">
        <f t="shared" si="129"/>
        <v>1</v>
      </c>
      <c r="BB582" s="485"/>
      <c r="BC582" s="90" t="s">
        <v>172</v>
      </c>
      <c r="BD582" s="530"/>
      <c r="BE582" s="271">
        <f>MAX(BE124,BE130,BE136,BE142)</f>
        <v>-0.18082060858220017</v>
      </c>
      <c r="BF582" s="252">
        <f>MAX(BF124:BF147)</f>
        <v>-0.16653947413630332</v>
      </c>
      <c r="BG582" s="252">
        <f t="shared" ref="BG582:BJ582" si="130">MAX(BG124:BG147)</f>
        <v>-7.4301564020460953E-2</v>
      </c>
      <c r="BH582" s="252">
        <f t="shared" si="130"/>
        <v>-0.16412722788742606</v>
      </c>
      <c r="BI582" s="252">
        <f t="shared" si="130"/>
        <v>-0.15832374595898924</v>
      </c>
      <c r="BJ582" s="252">
        <f t="shared" si="130"/>
        <v>-0.16347996367079351</v>
      </c>
      <c r="BK582" s="271">
        <f>MAX(BK124,BK130,BK136,BK142)</f>
        <v>-0.15931296547636875</v>
      </c>
      <c r="BL582" s="252">
        <f t="shared" ref="BL582" si="131">MAX(BL124:BL147)</f>
        <v>-0.14529202994376611</v>
      </c>
      <c r="BM582" s="271">
        <f>MAX(BM124,BM130,BM136,BM142)</f>
        <v>-0.16910089353263436</v>
      </c>
      <c r="BN582" s="252">
        <f t="shared" ref="BN582" si="132">MAX(BN124:BN147)</f>
        <v>-0.15558997521063156</v>
      </c>
      <c r="BO582" s="271">
        <f>MAX(BO124,BO130,BO136,BO142)</f>
        <v>-0.20049969582613314</v>
      </c>
      <c r="BP582" s="252">
        <f t="shared" ref="BP582" si="133">MAX(BP124:BP147)</f>
        <v>-0.17291213645836978</v>
      </c>
      <c r="BQ582" s="271">
        <f>MAX(BQ124,BQ130,BQ136,BQ142)</f>
        <v>-0.18427925092653097</v>
      </c>
      <c r="BR582" s="252">
        <f t="shared" ref="BR582" si="134">MAX(BR124:BR147)</f>
        <v>-0.16718080698118887</v>
      </c>
      <c r="BS582" s="271">
        <f>MAX(BS124,BS130,BS136,BS142)</f>
        <v>-0.16689091747228291</v>
      </c>
      <c r="BT582" s="252">
        <f t="shared" ref="BT582" si="135">MAX(BT124:BT147)</f>
        <v>-0.16574348262703809</v>
      </c>
      <c r="BU582" s="271">
        <f>MAX(BU124,BU130,BU136,BU142)</f>
        <v>-0.15885128151122052</v>
      </c>
      <c r="BV582" s="252">
        <f t="shared" ref="BV582" si="136">MAX(BV124:BV147)</f>
        <v>-0.1589268320766094</v>
      </c>
      <c r="BW582" s="271">
        <f>MAX(BW124,BW130,BW136,BW142)</f>
        <v>-0.18084580317711574</v>
      </c>
      <c r="BX582" s="252">
        <f t="shared" ref="BX582:CB582" si="137">MAX(BX124:BX147)</f>
        <v>-0.16660911054112093</v>
      </c>
      <c r="BY582" s="252">
        <f t="shared" si="137"/>
        <v>-7.3998564140220657E-2</v>
      </c>
      <c r="BZ582" s="252">
        <f t="shared" si="137"/>
        <v>-0.16417292366649283</v>
      </c>
      <c r="CA582" s="252">
        <f t="shared" si="137"/>
        <v>-0.15591339061818799</v>
      </c>
      <c r="CB582" s="252">
        <f t="shared" si="137"/>
        <v>-0.16352598514756594</v>
      </c>
      <c r="CC582" s="181">
        <f>MAX(CC124,CC130,CC136,CC142)</f>
        <v>1.6151585325282519E-2</v>
      </c>
      <c r="CD582" s="150">
        <f t="shared" ref="CD582" si="138">MAX(CD124:CD147)</f>
        <v>0.11780205624720526</v>
      </c>
      <c r="CE582" s="139">
        <f>MAX(CE124,CE130,CE136,CE142)</f>
        <v>0</v>
      </c>
      <c r="CF582" s="141">
        <f t="shared" ref="CF582" si="139">MAX(CF124:CF147)</f>
        <v>0</v>
      </c>
      <c r="CG582" s="139">
        <f>MAX(CG124,CG130,CG136,CG142)</f>
        <v>0</v>
      </c>
      <c r="CH582" s="141">
        <f t="shared" ref="CH582" si="140">MAX(CH124:CH147)</f>
        <v>0</v>
      </c>
    </row>
    <row r="583" spans="3:86" ht="17" customHeight="1" thickBot="1" x14ac:dyDescent="0.25">
      <c r="V583" s="237" t="s">
        <v>171</v>
      </c>
      <c r="W583" s="237" t="s">
        <v>171</v>
      </c>
      <c r="X583" s="109">
        <f>MIN(X124:X147)</f>
        <v>0.1981</v>
      </c>
      <c r="Y583" s="358">
        <f>MIN(Y124:Y147)</f>
        <v>3</v>
      </c>
      <c r="Z583" s="358">
        <f>MIN(Z124:Z147)</f>
        <v>5</v>
      </c>
      <c r="AA583" s="109">
        <f>MIN(AA124:AA147)</f>
        <v>1.3388888888888889E-2</v>
      </c>
      <c r="AC583" s="237"/>
      <c r="AT583" s="109">
        <f t="shared" ref="AT583:BA583" si="141">MIN(AT124:AT147)</f>
        <v>0.62219999999999998</v>
      </c>
      <c r="AU583" s="358">
        <f t="shared" si="141"/>
        <v>3</v>
      </c>
      <c r="AV583" s="358">
        <f t="shared" si="141"/>
        <v>5</v>
      </c>
      <c r="AW583" s="109">
        <f t="shared" si="141"/>
        <v>0.18063888888888888</v>
      </c>
      <c r="AX583" s="109">
        <f t="shared" si="141"/>
        <v>13.134888438133874</v>
      </c>
      <c r="AY583" s="109">
        <f t="shared" si="141"/>
        <v>2.1937500000000001</v>
      </c>
      <c r="AZ583" s="109">
        <f t="shared" si="141"/>
        <v>1</v>
      </c>
      <c r="BA583" s="109">
        <f t="shared" si="141"/>
        <v>1</v>
      </c>
      <c r="BB583" s="485"/>
      <c r="BC583" s="90" t="s">
        <v>170</v>
      </c>
      <c r="BD583" s="606" t="s">
        <v>147</v>
      </c>
      <c r="BE583" s="241">
        <f>AVERAGE(BE126,BE132,BE138,BE144)</f>
        <v>-0.24023527495969238</v>
      </c>
      <c r="BF583" s="610"/>
      <c r="BG583" s="564"/>
      <c r="BH583" s="564"/>
      <c r="BI583" s="564"/>
      <c r="BJ583" s="274"/>
      <c r="BK583" s="241">
        <f>AVERAGE(BK126,BK132,BK138,BK144)</f>
        <v>-0.20851674311534071</v>
      </c>
      <c r="BL583" s="540"/>
      <c r="BM583" s="241">
        <f>AVERAGE(BM126,BM132,BM138,BM144)</f>
        <v>-0.22749061401761603</v>
      </c>
      <c r="BN583" s="540"/>
      <c r="BO583" s="241">
        <f>AVERAGE(BO126,BO132,BO138,BO144)</f>
        <v>-0.27563084367622465</v>
      </c>
      <c r="BP583" s="540"/>
      <c r="BQ583" s="241">
        <f>AVERAGE(BQ126,BQ132,BQ138,BQ144)</f>
        <v>-0.26815402178929065</v>
      </c>
      <c r="BR583" s="540"/>
      <c r="BS583" s="241">
        <f>AVERAGE(BS126,BS132,BS138,BS144)</f>
        <v>-0.23628582334783524</v>
      </c>
      <c r="BT583" s="540"/>
      <c r="BU583" s="241">
        <f>AVERAGE(BU126,BU132,BU138,BU144)</f>
        <v>-0.27169317375489055</v>
      </c>
      <c r="BV583" s="540"/>
      <c r="BW583" s="241">
        <f>AVERAGE(BW126,BW132,BW138,BW144)</f>
        <v>-0.24023842914681656</v>
      </c>
      <c r="BX583" s="569"/>
      <c r="BY583" s="564"/>
      <c r="BZ583" s="564"/>
      <c r="CA583" s="564"/>
      <c r="CB583" s="564"/>
      <c r="CC583" s="399">
        <f>AVERAGE(CC126,CC132,CC138,CC144)</f>
        <v>-2.9889141470007562E-2</v>
      </c>
      <c r="CD583" s="579"/>
      <c r="CE583" s="400">
        <f>AVERAGE(CE126,CE132,CE138,CE144)</f>
        <v>0</v>
      </c>
      <c r="CF583" s="599"/>
      <c r="CG583" s="400">
        <f>AVERAGE(CG126,CG132,CG138,CG144)</f>
        <v>0</v>
      </c>
      <c r="CH583" s="599"/>
    </row>
    <row r="584" spans="3:86" ht="17" customHeight="1" x14ac:dyDescent="0.2">
      <c r="V584" s="237" t="s">
        <v>173</v>
      </c>
      <c r="W584" s="237" t="s">
        <v>173</v>
      </c>
      <c r="X584" s="109"/>
      <c r="Y584" s="358"/>
      <c r="Z584" s="358"/>
      <c r="AA584" s="109"/>
      <c r="AC584" s="237"/>
      <c r="AT584" s="93">
        <f>AT580/X580</f>
        <v>3.0808861839499886</v>
      </c>
      <c r="AU584" s="93">
        <f>AU580/Y580</f>
        <v>1</v>
      </c>
      <c r="AV584" s="93">
        <f>AV580/Z580</f>
        <v>1</v>
      </c>
      <c r="AW584" s="93">
        <f>AW580/AA580</f>
        <v>37.188322931056078</v>
      </c>
      <c r="AX584" s="109"/>
      <c r="AY584" s="109"/>
      <c r="AZ584" s="109"/>
      <c r="BA584" s="109"/>
      <c r="BB584" s="485"/>
      <c r="BC584" s="90" t="s">
        <v>171</v>
      </c>
      <c r="BD584" s="565"/>
      <c r="BE584" s="242">
        <f>MIN(BE126,BE132,BE138,BE144)</f>
        <v>-0.38592372731725155</v>
      </c>
      <c r="BF584" s="608"/>
      <c r="BG584" s="566"/>
      <c r="BH584" s="566"/>
      <c r="BI584" s="566"/>
      <c r="BJ584" s="276"/>
      <c r="BK584" s="242">
        <f>MIN(BK126,BK132,BK138,BK144)</f>
        <v>-0.32124016685993473</v>
      </c>
      <c r="BL584" s="541"/>
      <c r="BM584" s="242">
        <f>MIN(BM126,BM132,BM138,BM144)</f>
        <v>-0.38199746820186653</v>
      </c>
      <c r="BN584" s="541"/>
      <c r="BO584" s="242">
        <f>MIN(BO126,BO132,BO138,BO144)</f>
        <v>-0.40105837684255197</v>
      </c>
      <c r="BP584" s="541"/>
      <c r="BQ584" s="242">
        <f>MIN(BQ126,BQ132,BQ138,BQ144)</f>
        <v>-0.39934327721229335</v>
      </c>
      <c r="BR584" s="541"/>
      <c r="BS584" s="242">
        <f>MIN(BS126,BS132,BS138,BS144)</f>
        <v>-0.38505169422889562</v>
      </c>
      <c r="BT584" s="541"/>
      <c r="BU584" s="242">
        <f>MIN(BU126,BU132,BU138,BU144)</f>
        <v>-0.38007385166074659</v>
      </c>
      <c r="BV584" s="541"/>
      <c r="BW584" s="242">
        <f>MIN(BW126,BW132,BW138,BW144)</f>
        <v>-0.38595347257791568</v>
      </c>
      <c r="BX584" s="565"/>
      <c r="BY584" s="566"/>
      <c r="BZ584" s="566"/>
      <c r="CA584" s="566"/>
      <c r="CB584" s="566"/>
      <c r="CC584" s="262">
        <f>MIN(CC126,CC132,CC138,CC144)</f>
        <v>-0.13088146261648348</v>
      </c>
      <c r="CD584" s="541"/>
      <c r="CE584" s="138">
        <f>MIN(CE126,CE132,CE138,CE144)</f>
        <v>0</v>
      </c>
      <c r="CF584" s="541"/>
      <c r="CG584" s="138">
        <f>MIN(CG126,CG132,CG138,CG144)</f>
        <v>0</v>
      </c>
      <c r="CH584" s="541"/>
    </row>
    <row r="585" spans="3:86" ht="17" customHeight="1" thickBot="1" x14ac:dyDescent="0.25">
      <c r="X585" s="109"/>
      <c r="Y585" s="358"/>
      <c r="Z585" s="358"/>
      <c r="AA585" s="109"/>
      <c r="AC585" s="237"/>
      <c r="AT585" s="109"/>
      <c r="AU585" s="109"/>
      <c r="AV585" s="109"/>
      <c r="AW585" s="109"/>
      <c r="AX585" s="109"/>
      <c r="AY585" s="109"/>
      <c r="AZ585" s="109"/>
      <c r="BA585" s="109"/>
      <c r="BB585" s="485"/>
      <c r="BC585" s="90" t="s">
        <v>172</v>
      </c>
      <c r="BD585" s="530"/>
      <c r="BE585" s="271">
        <f>MAX(BE126,BE132,BE138,BE144)</f>
        <v>-0.18051416407585563</v>
      </c>
      <c r="BF585" s="608"/>
      <c r="BG585" s="566"/>
      <c r="BH585" s="566"/>
      <c r="BI585" s="566"/>
      <c r="BJ585" s="276"/>
      <c r="BK585" s="271">
        <f>MAX(BK126,BK132,BK138,BK144)</f>
        <v>-0.14831077122260594</v>
      </c>
      <c r="BL585" s="541"/>
      <c r="BM585" s="271">
        <f>MAX(BM126,BM132,BM138,BM144)</f>
        <v>-0.16636633448318849</v>
      </c>
      <c r="BN585" s="541"/>
      <c r="BO585" s="271">
        <f>MAX(BO126,BO132,BO138,BO144)</f>
        <v>-0.20460514300684651</v>
      </c>
      <c r="BP585" s="541"/>
      <c r="BQ585" s="271">
        <f>MAX(BQ126,BQ132,BQ138,BQ144)</f>
        <v>-0.19675517293972711</v>
      </c>
      <c r="BR585" s="541"/>
      <c r="BS585" s="271">
        <f>MAX(BS126,BS132,BS138,BS144)</f>
        <v>-0.17687307021037735</v>
      </c>
      <c r="BT585" s="541"/>
      <c r="BU585" s="271">
        <f>MAX(BU126,BU132,BU138,BU144)</f>
        <v>-0.16308039634306815</v>
      </c>
      <c r="BV585" s="541"/>
      <c r="BW585" s="271">
        <f>MAX(BW126,BW132,BW138,BW144)</f>
        <v>-0.18050861550714736</v>
      </c>
      <c r="BX585" s="565"/>
      <c r="BY585" s="566"/>
      <c r="BZ585" s="566"/>
      <c r="CA585" s="566"/>
      <c r="CB585" s="566"/>
      <c r="CC585" s="181">
        <f>MAX(CC126,CC132,CC138,CC144)</f>
        <v>4.683207674868875E-2</v>
      </c>
      <c r="CD585" s="541"/>
      <c r="CE585" s="139">
        <f>MAX(CE126,CE132,CE138,CE144)</f>
        <v>0</v>
      </c>
      <c r="CF585" s="541"/>
      <c r="CG585" s="139">
        <f>MAX(CG126,CG132,CG138,CG144)</f>
        <v>0</v>
      </c>
      <c r="CH585" s="541"/>
    </row>
    <row r="586" spans="3:86" ht="17" customHeight="1" x14ac:dyDescent="0.2">
      <c r="X586" s="109"/>
      <c r="Y586" s="358"/>
      <c r="Z586" s="358"/>
      <c r="AA586" s="109"/>
      <c r="AC586" s="237"/>
      <c r="AT586" s="109"/>
      <c r="AU586" s="109"/>
      <c r="AV586" s="109"/>
      <c r="AW586" s="109"/>
      <c r="AX586" s="109"/>
      <c r="AY586" s="109"/>
      <c r="AZ586" s="109"/>
      <c r="BA586" s="109"/>
      <c r="BB586" s="485"/>
      <c r="BC586" s="94" t="s">
        <v>170</v>
      </c>
      <c r="BD586" s="607" t="s">
        <v>46</v>
      </c>
      <c r="BE586" s="264">
        <f>AVERAGE(BE128,BE134,BE140,BE146)</f>
        <v>-0.20329394287278782</v>
      </c>
      <c r="BF586" s="608"/>
      <c r="BG586" s="566"/>
      <c r="BH586" s="566"/>
      <c r="BI586" s="566"/>
      <c r="BJ586" s="276"/>
      <c r="BK586" s="264">
        <f>AVERAGE(BK128,BK134,BK140,BK146)</f>
        <v>-0.18703007791577134</v>
      </c>
      <c r="BL586" s="541"/>
      <c r="BM586" s="264">
        <f>AVERAGE(BM128,BM134,BM140,BM146)</f>
        <v>-0.19591037696978061</v>
      </c>
      <c r="BN586" s="541"/>
      <c r="BO586" s="264">
        <f>AVERAGE(BO128,BO134,BO140,BO146)</f>
        <v>-0.23483669247162525</v>
      </c>
      <c r="BP586" s="541"/>
      <c r="BQ586" s="264">
        <f>AVERAGE(BQ128,BQ134,BQ140,BQ146)</f>
        <v>-0.23321080335529917</v>
      </c>
      <c r="BR586" s="541"/>
      <c r="BS586" s="264">
        <f>AVERAGE(BS128,BS134,BS140,BS146)</f>
        <v>-0.21346458433961232</v>
      </c>
      <c r="BT586" s="541"/>
      <c r="BU586" s="264">
        <f>AVERAGE(BU128,BU134,BU140,BU146)</f>
        <v>-0.23680492915577916</v>
      </c>
      <c r="BV586" s="541"/>
      <c r="BW586" s="264">
        <f>AVERAGE(BW128,BW134,BW140,BW146)</f>
        <v>-0.2033339119301083</v>
      </c>
      <c r="BX586" s="565"/>
      <c r="BY586" s="566"/>
      <c r="BZ586" s="566"/>
      <c r="CA586" s="566"/>
      <c r="CB586" s="566"/>
      <c r="CC586" s="260">
        <f>AVERAGE(CC128,CC134,CC140,CC146)</f>
        <v>5.4417463182424672E-2</v>
      </c>
      <c r="CD586" s="541"/>
      <c r="CE586" s="266">
        <f>AVERAGE(CE128,CE134,CE140,CE146)</f>
        <v>0</v>
      </c>
      <c r="CF586" s="541"/>
      <c r="CG586" s="266">
        <f>AVERAGE(CG128,CG134,CG140,CG146)</f>
        <v>0</v>
      </c>
      <c r="CH586" s="541"/>
    </row>
    <row r="587" spans="3:86" ht="17" customHeight="1" x14ac:dyDescent="0.2">
      <c r="X587" s="109"/>
      <c r="Y587" s="358"/>
      <c r="Z587" s="358"/>
      <c r="AA587" s="109"/>
      <c r="AC587" s="237"/>
      <c r="AT587" s="109"/>
      <c r="AU587" s="109"/>
      <c r="AV587" s="109"/>
      <c r="AW587" s="109"/>
      <c r="AX587" s="109"/>
      <c r="AY587" s="109"/>
      <c r="AZ587" s="109"/>
      <c r="BA587" s="109"/>
      <c r="BB587" s="485"/>
      <c r="BC587" s="94" t="s">
        <v>171</v>
      </c>
      <c r="BD587" s="608"/>
      <c r="BE587" s="242">
        <f>MIN(BE128,BE134,BE140,BE146)</f>
        <v>-0.30869102495702738</v>
      </c>
      <c r="BF587" s="608"/>
      <c r="BG587" s="566"/>
      <c r="BH587" s="566"/>
      <c r="BI587" s="566"/>
      <c r="BJ587" s="276"/>
      <c r="BK587" s="242">
        <f>MIN(BK128,BK134,BK140,BK146)</f>
        <v>-0.29318112711079658</v>
      </c>
      <c r="BL587" s="541"/>
      <c r="BM587" s="242">
        <f>MIN(BM128,BM134,BM140,BM146)</f>
        <v>-0.34438260013191857</v>
      </c>
      <c r="BN587" s="541"/>
      <c r="BO587" s="242">
        <f>MIN(BO128,BO134,BO140,BO146)</f>
        <v>-0.37060835034774819</v>
      </c>
      <c r="BP587" s="541"/>
      <c r="BQ587" s="242">
        <f>MIN(BQ128,BQ134,BQ140,BQ146)</f>
        <v>-0.36917600543699591</v>
      </c>
      <c r="BR587" s="541"/>
      <c r="BS587" s="242">
        <f>MIN(BS128,BS134,BS140,BS146)</f>
        <v>-0.3509179142742197</v>
      </c>
      <c r="BT587" s="541"/>
      <c r="BU587" s="242">
        <f>MIN(BU128,BU134,BU140,BU146)</f>
        <v>-0.31544916145029833</v>
      </c>
      <c r="BV587" s="541"/>
      <c r="BW587" s="242">
        <f>MIN(BW128,BW134,BW140,BW146)</f>
        <v>-0.30874433407937074</v>
      </c>
      <c r="BX587" s="565"/>
      <c r="BY587" s="566"/>
      <c r="BZ587" s="566"/>
      <c r="CA587" s="566"/>
      <c r="CB587" s="566"/>
      <c r="CC587" s="262">
        <f>MIN(CC128,CC134,CC140,CC146)</f>
        <v>-2.3489239230989657E-2</v>
      </c>
      <c r="CD587" s="541"/>
      <c r="CE587" s="138">
        <f>MIN(CE128,CE134,CE140,CE146)</f>
        <v>0</v>
      </c>
      <c r="CF587" s="541"/>
      <c r="CG587" s="138">
        <f>MIN(CG128,CG134,CG140,CG146)</f>
        <v>0</v>
      </c>
      <c r="CH587" s="541"/>
    </row>
    <row r="588" spans="3:86" ht="17" customHeight="1" thickBot="1" x14ac:dyDescent="0.25">
      <c r="F588" s="109">
        <f>COUNTIFS(F148:F159,"&lt;&gt;",F148:F159,"&lt;&gt;0")</f>
        <v>12</v>
      </c>
      <c r="G588" s="109">
        <f>COUNTIFS(G148:G159,"&lt;&gt;",G148:G159,"&lt;&gt;0")</f>
        <v>12</v>
      </c>
      <c r="X588" s="109"/>
      <c r="Y588" s="358"/>
      <c r="Z588" s="358"/>
      <c r="AA588" s="109"/>
      <c r="AC588" s="109">
        <f>COUNTIFS(AC148:AC159,"&lt;&gt;",AC148:AC159,"&lt;&gt;0")</f>
        <v>12</v>
      </c>
      <c r="AT588" s="109"/>
      <c r="AU588" s="109"/>
      <c r="AV588" s="109"/>
      <c r="AW588" s="109"/>
      <c r="AX588" s="132">
        <f>AC588/F588</f>
        <v>1</v>
      </c>
      <c r="AY588" s="109"/>
      <c r="AZ588" s="109"/>
      <c r="BA588" s="109"/>
      <c r="BB588" s="485"/>
      <c r="BC588" s="364" t="s">
        <v>172</v>
      </c>
      <c r="BD588" s="609"/>
      <c r="BE588" s="263">
        <f>MAX(BE128,BE134,BE140,BE146)</f>
        <v>-0.15228380179400536</v>
      </c>
      <c r="BF588" s="611"/>
      <c r="BG588" s="571"/>
      <c r="BH588" s="571"/>
      <c r="BI588" s="571"/>
      <c r="BJ588" s="276"/>
      <c r="BK588" s="263">
        <f>MAX(BK128,BK134,BK140,BK146)</f>
        <v>-0.12968130209198059</v>
      </c>
      <c r="BL588" s="542"/>
      <c r="BM588" s="263">
        <f>MAX(BM128,BM134,BM140,BM146)</f>
        <v>-0.11659833607236147</v>
      </c>
      <c r="BN588" s="542"/>
      <c r="BO588" s="263">
        <f>MAX(BO128,BO134,BO140,BO146)</f>
        <v>-0.11290493230573695</v>
      </c>
      <c r="BP588" s="542"/>
      <c r="BQ588" s="263">
        <f>MAX(BQ128,BQ134,BQ140,BQ146)</f>
        <v>-0.11223867253043074</v>
      </c>
      <c r="BR588" s="542"/>
      <c r="BS588" s="263">
        <f>MAX(BS128,BS134,BS140,BS146)</f>
        <v>-0.14697332480988379</v>
      </c>
      <c r="BT588" s="542"/>
      <c r="BU588" s="263">
        <f>MAX(BU128,BU134,BU140,BU146)</f>
        <v>-0.16059807463507425</v>
      </c>
      <c r="BV588" s="542"/>
      <c r="BW588" s="263">
        <f>MAX(BW128,BW134,BW140,BW146)</f>
        <v>-0.15240831516565234</v>
      </c>
      <c r="BX588" s="570"/>
      <c r="BY588" s="571"/>
      <c r="BZ588" s="571"/>
      <c r="CA588" s="571"/>
      <c r="CB588" s="571"/>
      <c r="CC588" s="406">
        <f>MAX(CC128,CC134,CC140,CC146)</f>
        <v>0.16298387012265819</v>
      </c>
      <c r="CD588" s="542"/>
      <c r="CE588" s="407">
        <f>MAX(CE128,CE134,CE140,CE146)</f>
        <v>0</v>
      </c>
      <c r="CF588" s="542"/>
      <c r="CG588" s="407">
        <f>MAX(CG128,CG134,CG140,CG146)</f>
        <v>0</v>
      </c>
      <c r="CH588" s="542"/>
    </row>
    <row r="589" spans="3:86" ht="17" customHeight="1" thickBot="1" x14ac:dyDescent="0.25">
      <c r="C589" s="403" t="s">
        <v>258</v>
      </c>
      <c r="V589" s="237" t="s">
        <v>169</v>
      </c>
      <c r="W589" s="237" t="s">
        <v>169</v>
      </c>
      <c r="X589" s="109">
        <f>GEOMEAN(X148:X159)</f>
        <v>0.39734743848501147</v>
      </c>
      <c r="Y589" s="358">
        <f t="shared" ref="Y589:AA589" si="142">GEOMEAN(Y148:Y159)</f>
        <v>6.9282032302755088</v>
      </c>
      <c r="Z589" s="358">
        <f t="shared" si="142"/>
        <v>7.416198487095663</v>
      </c>
      <c r="AA589" s="109">
        <f t="shared" si="142"/>
        <v>9.7953416360680015E-2</v>
      </c>
      <c r="AC589" s="237"/>
      <c r="AT589" s="109">
        <f t="shared" ref="AT589:BA589" si="143">GEOMEAN(AT148:AT159)</f>
        <v>1.7069780180906386</v>
      </c>
      <c r="AU589" s="358">
        <f t="shared" si="143"/>
        <v>6.9282032302755088</v>
      </c>
      <c r="AV589" s="358">
        <f t="shared" si="143"/>
        <v>7.416198487095663</v>
      </c>
      <c r="AW589" s="109">
        <f t="shared" si="143"/>
        <v>1.2657940169070245</v>
      </c>
      <c r="AX589" s="109">
        <f t="shared" si="143"/>
        <v>12.922408058195442</v>
      </c>
      <c r="AY589" s="109">
        <f t="shared" si="143"/>
        <v>4.2959331123384814</v>
      </c>
      <c r="AZ589" s="109">
        <f t="shared" si="143"/>
        <v>1</v>
      </c>
      <c r="BA589" s="109">
        <f t="shared" si="143"/>
        <v>1</v>
      </c>
      <c r="BB589" s="598" t="str">
        <f>C589</f>
        <v>Class ECF5_444_YCgCo</v>
      </c>
      <c r="BC589" s="366" t="s">
        <v>170</v>
      </c>
      <c r="BD589" s="614" t="s">
        <v>39</v>
      </c>
      <c r="BE589" s="241">
        <f>AVERAGE(BE148,BE154)</f>
        <v>-0.19718369836890837</v>
      </c>
      <c r="BF589" s="243">
        <f>AVERAGE(BF148:BF159)</f>
        <v>-0.17898440052568981</v>
      </c>
      <c r="BG589" s="243">
        <f t="shared" ref="BG589:BJ589" si="144">AVERAGE(BG148:BG159)</f>
        <v>-0.12625060577251146</v>
      </c>
      <c r="BH589" s="243">
        <f t="shared" si="144"/>
        <v>-0.18828217269199632</v>
      </c>
      <c r="BI589" s="243">
        <f t="shared" si="144"/>
        <v>-0.2117205692010406</v>
      </c>
      <c r="BJ589" s="243">
        <f t="shared" si="144"/>
        <v>-0.17472194750676473</v>
      </c>
      <c r="BK589" s="241">
        <f>AVERAGE(BK148,BK154)</f>
        <v>-0.16100911788053268</v>
      </c>
      <c r="BL589" s="243">
        <f t="shared" ref="BL589" si="145">AVERAGE(BL148:BL159)</f>
        <v>-0.1619054253622042</v>
      </c>
      <c r="BM589" s="241">
        <f>AVERAGE(BM148,BM154)</f>
        <v>-0.18120085051544804</v>
      </c>
      <c r="BN589" s="243">
        <f t="shared" ref="BN589" si="146">AVERAGE(BN148:BN159)</f>
        <v>-0.18660785464022261</v>
      </c>
      <c r="BO589" s="241">
        <f>AVERAGE(BO148,BO154)</f>
        <v>-0.20557248945257917</v>
      </c>
      <c r="BP589" s="243">
        <f t="shared" ref="BP589" si="147">AVERAGE(BP148:BP159)</f>
        <v>-0.16564150241694287</v>
      </c>
      <c r="BQ589" s="241">
        <f>AVERAGE(BQ148,BQ154)</f>
        <v>-0.19832854547895856</v>
      </c>
      <c r="BR589" s="243">
        <f t="shared" ref="BR589" si="148">AVERAGE(BR148:BR159)</f>
        <v>-0.16220752377535458</v>
      </c>
      <c r="BS589" s="241">
        <f>AVERAGE(BS148,BS154)</f>
        <v>-0.17590178763515651</v>
      </c>
      <c r="BT589" s="243">
        <f t="shared" ref="BT589" si="149">AVERAGE(BT148:BT159)</f>
        <v>-0.17855971615497801</v>
      </c>
      <c r="BU589" s="241">
        <f>AVERAGE(BU148,BU154)</f>
        <v>-0.14115350482981287</v>
      </c>
      <c r="BV589" s="243">
        <f t="shared" ref="BV589" si="150">AVERAGE(BV148:BV159)</f>
        <v>-0.28348179801536783</v>
      </c>
      <c r="BW589" s="241">
        <f>AVERAGE(BW148,BW154)</f>
        <v>-0.19716139739542871</v>
      </c>
      <c r="BX589" s="243">
        <f t="shared" ref="BX589:CB589" si="151">AVERAGE(BX148:BX159)</f>
        <v>-0.1789958355382803</v>
      </c>
      <c r="BY589" s="243">
        <f t="shared" si="151"/>
        <v>-0.12778564718117869</v>
      </c>
      <c r="BZ589" s="243">
        <f t="shared" si="151"/>
        <v>-0.18802880092594965</v>
      </c>
      <c r="CA589" s="243">
        <f t="shared" si="151"/>
        <v>-0.18969656101077559</v>
      </c>
      <c r="CB589" s="243">
        <f t="shared" si="151"/>
        <v>-0.17475303367587944</v>
      </c>
      <c r="CC589" s="399">
        <f>AVERAGE(CC148,CC154)</f>
        <v>-0.43498065149784587</v>
      </c>
      <c r="CD589" s="192">
        <f t="shared" ref="CD589" si="152">AVERAGE(CD148:CD159)</f>
        <v>-0.41408608082070247</v>
      </c>
      <c r="CE589" s="400">
        <f>AVERAGE(CE148,CE154)</f>
        <v>0</v>
      </c>
      <c r="CF589" s="401">
        <f t="shared" ref="CF589" si="153">AVERAGE(CF148:CF159)</f>
        <v>0</v>
      </c>
      <c r="CG589" s="400">
        <f>AVERAGE(CG148,CG154)</f>
        <v>0</v>
      </c>
      <c r="CH589" s="401">
        <f t="shared" ref="CH589" si="154">AVERAGE(CH148:CH159)</f>
        <v>0</v>
      </c>
    </row>
    <row r="590" spans="3:86" ht="17" customHeight="1" x14ac:dyDescent="0.2">
      <c r="V590" s="237" t="s">
        <v>41</v>
      </c>
      <c r="W590" s="237" t="s">
        <v>41</v>
      </c>
      <c r="X590" s="109">
        <f>SUM(X148:X159)</f>
        <v>5.41</v>
      </c>
      <c r="Y590" s="358">
        <f t="shared" ref="Y590:AA590" si="155">SUM(Y148:Y159)</f>
        <v>96</v>
      </c>
      <c r="Z590" s="358">
        <f t="shared" si="155"/>
        <v>96</v>
      </c>
      <c r="AA590" s="109">
        <f t="shared" si="155"/>
        <v>1.901944444444444</v>
      </c>
      <c r="AC590" s="237"/>
      <c r="AT590" s="109">
        <f t="shared" ref="AT590:BA590" si="156">SUM(AT148:AT159)</f>
        <v>27.638199999999994</v>
      </c>
      <c r="AU590" s="358">
        <f t="shared" si="156"/>
        <v>96</v>
      </c>
      <c r="AV590" s="358">
        <f t="shared" si="156"/>
        <v>96</v>
      </c>
      <c r="AW590" s="109">
        <f t="shared" si="156"/>
        <v>31.960777777777782</v>
      </c>
      <c r="AX590" s="109">
        <f t="shared" si="156"/>
        <v>188.60026258363305</v>
      </c>
      <c r="AY590" s="109">
        <f t="shared" si="156"/>
        <v>59.411952146989918</v>
      </c>
      <c r="AZ590" s="109">
        <f t="shared" si="156"/>
        <v>12</v>
      </c>
      <c r="BA590" s="109">
        <f t="shared" si="156"/>
        <v>12</v>
      </c>
      <c r="BB590" s="485"/>
      <c r="BC590" s="90" t="s">
        <v>171</v>
      </c>
      <c r="BD590" s="565"/>
      <c r="BE590" s="242">
        <f>MIN(BE148,BE154)</f>
        <v>-0.22053056806749116</v>
      </c>
      <c r="BF590" s="244">
        <f>MIN(BF148:BF159)</f>
        <v>-0.18678976495588284</v>
      </c>
      <c r="BG590" s="244">
        <f t="shared" ref="BG590:BJ590" si="157">MIN(BG148:BG159)</f>
        <v>-0.12625060577251146</v>
      </c>
      <c r="BH590" s="244">
        <f t="shared" si="157"/>
        <v>-0.27560510648939318</v>
      </c>
      <c r="BI590" s="244">
        <f t="shared" si="157"/>
        <v>-0.27040352300675774</v>
      </c>
      <c r="BJ590" s="244">
        <f t="shared" si="157"/>
        <v>-0.18287078801898793</v>
      </c>
      <c r="BK590" s="242">
        <f>MIN(BK148,BK154)</f>
        <v>-0.16941813526738492</v>
      </c>
      <c r="BL590" s="244">
        <f t="shared" ref="BL590" si="158">MIN(BL148:BL159)</f>
        <v>-0.17950116312072695</v>
      </c>
      <c r="BM590" s="242">
        <f>MIN(BM148,BM154)</f>
        <v>-0.19163094804494674</v>
      </c>
      <c r="BN590" s="244">
        <f t="shared" ref="BN590" si="159">MIN(BN148:BN159)</f>
        <v>-0.19321998563876319</v>
      </c>
      <c r="BO590" s="242">
        <f>MIN(BO148,BO154)</f>
        <v>-0.25443041074215356</v>
      </c>
      <c r="BP590" s="244">
        <f t="shared" ref="BP590" si="160">MIN(BP148:BP159)</f>
        <v>-0.22163301846989325</v>
      </c>
      <c r="BQ590" s="242">
        <f>MIN(BQ148,BQ154)</f>
        <v>-0.24477610680606476</v>
      </c>
      <c r="BR590" s="244">
        <f t="shared" ref="BR590" si="161">MIN(BR148:BR159)</f>
        <v>-0.21798077074590716</v>
      </c>
      <c r="BS590" s="242">
        <f>MIN(BS148,BS154)</f>
        <v>-0.18956567363190857</v>
      </c>
      <c r="BT590" s="244">
        <f t="shared" ref="BT590" si="162">MIN(BT148:BT159)</f>
        <v>-0.19859875347498657</v>
      </c>
      <c r="BU590" s="242">
        <f>MIN(BU148,BU154)</f>
        <v>-0.18267532200720527</v>
      </c>
      <c r="BV590" s="244">
        <f t="shared" ref="BV590" si="163">MIN(BV148:BV159)</f>
        <v>-0.46499757116442464</v>
      </c>
      <c r="BW590" s="242">
        <f>MIN(BW148,BW154)</f>
        <v>-0.22056835701553168</v>
      </c>
      <c r="BX590" s="244">
        <f t="shared" ref="BX590:CB590" si="164">MIN(BX148:BX159)</f>
        <v>-0.1868485861761926</v>
      </c>
      <c r="BY590" s="244">
        <f t="shared" si="164"/>
        <v>-0.12778564718117869</v>
      </c>
      <c r="BZ590" s="244">
        <f t="shared" si="164"/>
        <v>-0.27569278444321843</v>
      </c>
      <c r="CA590" s="244">
        <f t="shared" si="164"/>
        <v>-0.22684691190163586</v>
      </c>
      <c r="CB590" s="244">
        <f t="shared" si="164"/>
        <v>-0.18292841065982593</v>
      </c>
      <c r="CC590" s="262">
        <f>MIN(CC148,CC154)</f>
        <v>-0.72816165303756886</v>
      </c>
      <c r="CD590" s="270">
        <f t="shared" ref="CD590" si="165">MIN(CD148:CD159)</f>
        <v>-0.83657082832161689</v>
      </c>
      <c r="CE590" s="138">
        <f>MIN(CE148,CE154)</f>
        <v>0</v>
      </c>
      <c r="CF590" s="140">
        <f t="shared" ref="CF590" si="166">MIN(CF148:CF159)</f>
        <v>0</v>
      </c>
      <c r="CG590" s="138">
        <f>MIN(CG148,CG154)</f>
        <v>0</v>
      </c>
      <c r="CH590" s="140">
        <f t="shared" ref="CH590" si="167">MIN(CH148:CH159)</f>
        <v>0</v>
      </c>
    </row>
    <row r="591" spans="3:86" ht="17" customHeight="1" thickBot="1" x14ac:dyDescent="0.25">
      <c r="V591" s="237" t="s">
        <v>172</v>
      </c>
      <c r="W591" s="237" t="s">
        <v>172</v>
      </c>
      <c r="X591" s="109">
        <f>MAX(X148:X159)</f>
        <v>1.0771999999999999</v>
      </c>
      <c r="Y591" s="358">
        <f t="shared" ref="Y591:AA591" si="168">MAX(Y148:Y159)</f>
        <v>12</v>
      </c>
      <c r="Z591" s="358">
        <f t="shared" si="168"/>
        <v>11</v>
      </c>
      <c r="AA591" s="109">
        <f t="shared" si="168"/>
        <v>0.57261111111111118</v>
      </c>
      <c r="AC591" s="237"/>
      <c r="AT591" s="109">
        <f t="shared" ref="AT591:BA591" si="169">MAX(AT148:AT159)</f>
        <v>5.8178000000000001</v>
      </c>
      <c r="AU591" s="358">
        <f t="shared" si="169"/>
        <v>12</v>
      </c>
      <c r="AV591" s="358">
        <f t="shared" si="169"/>
        <v>11</v>
      </c>
      <c r="AW591" s="109">
        <f t="shared" si="169"/>
        <v>10.550388888888889</v>
      </c>
      <c r="AX591" s="109">
        <f t="shared" si="169"/>
        <v>48.74498760982204</v>
      </c>
      <c r="AY591" s="109">
        <f t="shared" si="169"/>
        <v>9.3784104389086593</v>
      </c>
      <c r="AZ591" s="109">
        <f t="shared" si="169"/>
        <v>1</v>
      </c>
      <c r="BA591" s="109">
        <f t="shared" si="169"/>
        <v>1</v>
      </c>
      <c r="BB591" s="485"/>
      <c r="BC591" s="90" t="s">
        <v>172</v>
      </c>
      <c r="BD591" s="530"/>
      <c r="BE591" s="271">
        <f>MAX(BE148,BE154)</f>
        <v>-0.17383682867032557</v>
      </c>
      <c r="BF591" s="252">
        <f>MAX(BF148:BF159)</f>
        <v>-0.17117903609549678</v>
      </c>
      <c r="BG591" s="252">
        <f t="shared" ref="BG591:BJ591" si="170">MAX(BG148:BG159)</f>
        <v>-0.12625060577251146</v>
      </c>
      <c r="BH591" s="252">
        <f t="shared" si="170"/>
        <v>-0.10095923889459946</v>
      </c>
      <c r="BI591" s="252">
        <f t="shared" si="170"/>
        <v>-0.15303761539532346</v>
      </c>
      <c r="BJ591" s="252">
        <f t="shared" si="170"/>
        <v>-0.1665731069945415</v>
      </c>
      <c r="BK591" s="271">
        <f>MAX(BK148,BK154)</f>
        <v>-0.15260010049368045</v>
      </c>
      <c r="BL591" s="252">
        <f t="shared" ref="BL591" si="171">MAX(BL148:BL159)</f>
        <v>-0.14430968760368146</v>
      </c>
      <c r="BM591" s="271">
        <f>MAX(BM148,BM154)</f>
        <v>-0.17077075298594935</v>
      </c>
      <c r="BN591" s="252">
        <f t="shared" ref="BN591" si="172">MAX(BN148:BN159)</f>
        <v>-0.17999572364168204</v>
      </c>
      <c r="BO591" s="271">
        <f>MAX(BO148,BO154)</f>
        <v>-0.15671456816300477</v>
      </c>
      <c r="BP591" s="252">
        <f t="shared" ref="BP591" si="173">MAX(BP148:BP159)</f>
        <v>-0.10964998636399248</v>
      </c>
      <c r="BQ591" s="271">
        <f>MAX(BQ148,BQ154)</f>
        <v>-0.15188098415185236</v>
      </c>
      <c r="BR591" s="252">
        <f t="shared" ref="BR591" si="174">MAX(BR148:BR159)</f>
        <v>-0.106434276804802</v>
      </c>
      <c r="BS591" s="271">
        <f>MAX(BS148,BS154)</f>
        <v>-0.16223790163840446</v>
      </c>
      <c r="BT591" s="252">
        <f t="shared" ref="BT591" si="175">MAX(BT148:BT159)</f>
        <v>-0.15852067883496945</v>
      </c>
      <c r="BU591" s="271">
        <f>MAX(BU148,BU154)</f>
        <v>-9.9631687652420475E-2</v>
      </c>
      <c r="BV591" s="252">
        <f t="shared" ref="BV591" si="176">MAX(BV148:BV159)</f>
        <v>-0.10196602486631101</v>
      </c>
      <c r="BW591" s="271">
        <f>MAX(BW148,BW154)</f>
        <v>-0.17375443777532573</v>
      </c>
      <c r="BX591" s="252">
        <f t="shared" ref="BX591:CB591" si="177">MAX(BX148:BX159)</f>
        <v>-0.171143084900368</v>
      </c>
      <c r="BY591" s="252">
        <f t="shared" si="177"/>
        <v>-0.12778564718117869</v>
      </c>
      <c r="BZ591" s="252">
        <f t="shared" si="177"/>
        <v>-0.10036481740868086</v>
      </c>
      <c r="CA591" s="252">
        <f t="shared" si="177"/>
        <v>-0.15254621011991532</v>
      </c>
      <c r="CB591" s="252">
        <f t="shared" si="177"/>
        <v>-0.16657765669193295</v>
      </c>
      <c r="CC591" s="181">
        <f>MAX(CC148,CC154)</f>
        <v>-0.14179964995812286</v>
      </c>
      <c r="CD591" s="150">
        <f t="shared" ref="CD591" si="178">MAX(CD148:CD159)</f>
        <v>8.3986666802119431E-3</v>
      </c>
      <c r="CE591" s="139">
        <f>MAX(CE148,CE154)</f>
        <v>0</v>
      </c>
      <c r="CF591" s="141">
        <f t="shared" ref="CF591" si="179">MAX(CF148:CF159)</f>
        <v>0</v>
      </c>
      <c r="CG591" s="139">
        <f>MAX(CG148,CG154)</f>
        <v>0</v>
      </c>
      <c r="CH591" s="141">
        <f t="shared" ref="CH591" si="180">MAX(CH148:CH159)</f>
        <v>0</v>
      </c>
    </row>
    <row r="592" spans="3:86" ht="17" customHeight="1" thickBot="1" x14ac:dyDescent="0.25">
      <c r="V592" s="237" t="s">
        <v>171</v>
      </c>
      <c r="W592" s="237" t="s">
        <v>171</v>
      </c>
      <c r="X592" s="109">
        <f>MIN(X148:X159)</f>
        <v>0.2273</v>
      </c>
      <c r="Y592" s="358">
        <f t="shared" ref="Y592:AA592" si="181">MIN(Y148:Y159)</f>
        <v>4</v>
      </c>
      <c r="Z592" s="358">
        <f t="shared" si="181"/>
        <v>5</v>
      </c>
      <c r="AA592" s="109">
        <f t="shared" si="181"/>
        <v>1.7777777777777778E-2</v>
      </c>
      <c r="AC592" s="237"/>
      <c r="AT592" s="109">
        <f t="shared" ref="AT592:BA592" si="182">MIN(AT148:AT159)</f>
        <v>0.57299999999999995</v>
      </c>
      <c r="AU592" s="358">
        <f t="shared" si="182"/>
        <v>4</v>
      </c>
      <c r="AV592" s="358">
        <f t="shared" si="182"/>
        <v>5</v>
      </c>
      <c r="AW592" s="109">
        <f t="shared" si="182"/>
        <v>0.16941666666666666</v>
      </c>
      <c r="AX592" s="109">
        <f t="shared" si="182"/>
        <v>5.8269042968749991</v>
      </c>
      <c r="AY592" s="109">
        <f t="shared" si="182"/>
        <v>2.4085750315258512</v>
      </c>
      <c r="AZ592" s="109">
        <f t="shared" si="182"/>
        <v>1</v>
      </c>
      <c r="BA592" s="109">
        <f t="shared" si="182"/>
        <v>1</v>
      </c>
      <c r="BB592" s="485"/>
      <c r="BC592" s="90" t="s">
        <v>170</v>
      </c>
      <c r="BD592" s="606" t="s">
        <v>147</v>
      </c>
      <c r="BE592" s="241">
        <f>AVERAGE(BE150,BE156)</f>
        <v>-0.19467263609850805</v>
      </c>
      <c r="BF592" s="610"/>
      <c r="BG592" s="564"/>
      <c r="BH592" s="564"/>
      <c r="BI592" s="564"/>
      <c r="BJ592" s="274"/>
      <c r="BK592" s="241">
        <f>AVERAGE(BK150,BK156)</f>
        <v>-0.16815969102518658</v>
      </c>
      <c r="BL592" s="540"/>
      <c r="BM592" s="241">
        <f>AVERAGE(BM150,BM156)</f>
        <v>-0.19676788942923917</v>
      </c>
      <c r="BN592" s="540"/>
      <c r="BO592" s="241">
        <f>AVERAGE(BO150,BO156)</f>
        <v>-0.18015322943041157</v>
      </c>
      <c r="BP592" s="540"/>
      <c r="BQ592" s="241">
        <f>AVERAGE(BQ150,BQ156)</f>
        <v>-0.17695085236680613</v>
      </c>
      <c r="BR592" s="540"/>
      <c r="BS592" s="241">
        <f>AVERAGE(BS150,BS156)</f>
        <v>-0.18718089683984956</v>
      </c>
      <c r="BT592" s="540"/>
      <c r="BU592" s="241">
        <f>AVERAGE(BU150,BU156)</f>
        <v>-0.21448372916935049</v>
      </c>
      <c r="BV592" s="540"/>
      <c r="BW592" s="241">
        <f>AVERAGE(BW150,BW156)</f>
        <v>-0.19468156832781564</v>
      </c>
      <c r="BX592" s="569"/>
      <c r="BY592" s="564"/>
      <c r="BZ592" s="564"/>
      <c r="CA592" s="564"/>
      <c r="CB592" s="564"/>
      <c r="CC592" s="399">
        <f>AVERAGE(CC150,CC156)</f>
        <v>-0.61058645103419384</v>
      </c>
      <c r="CD592" s="579"/>
      <c r="CE592" s="400">
        <f>AVERAGE(CE150,CE156)</f>
        <v>0</v>
      </c>
      <c r="CF592" s="599"/>
      <c r="CG592" s="400">
        <f>AVERAGE(CG150,CG156)</f>
        <v>0</v>
      </c>
      <c r="CH592" s="599"/>
    </row>
    <row r="593" spans="3:86" ht="17" customHeight="1" x14ac:dyDescent="0.2">
      <c r="V593" s="237" t="s">
        <v>173</v>
      </c>
      <c r="W593" s="237" t="s">
        <v>173</v>
      </c>
      <c r="X593" s="109"/>
      <c r="Y593" s="358"/>
      <c r="Z593" s="358"/>
      <c r="AA593" s="109"/>
      <c r="AC593" s="237"/>
      <c r="AT593" s="93">
        <f>AT589/X589</f>
        <v>4.2959331123384814</v>
      </c>
      <c r="AU593" s="93">
        <f>AU589/Y589</f>
        <v>1</v>
      </c>
      <c r="AV593" s="93">
        <f>AV589/Z589</f>
        <v>1</v>
      </c>
      <c r="AW593" s="93">
        <f>AW589/AA589</f>
        <v>12.92240805819544</v>
      </c>
      <c r="AX593" s="109"/>
      <c r="AY593" s="109"/>
      <c r="AZ593" s="109"/>
      <c r="BA593" s="109"/>
      <c r="BB593" s="485"/>
      <c r="BC593" s="90" t="s">
        <v>171</v>
      </c>
      <c r="BD593" s="565"/>
      <c r="BE593" s="242">
        <f>MIN(BE150,BE156)</f>
        <v>-0.21110009082788306</v>
      </c>
      <c r="BF593" s="608"/>
      <c r="BG593" s="566"/>
      <c r="BH593" s="566"/>
      <c r="BI593" s="566"/>
      <c r="BJ593" s="276"/>
      <c r="BK593" s="242">
        <f>MIN(BK150,BK156)</f>
        <v>-0.17891705743100617</v>
      </c>
      <c r="BL593" s="541"/>
      <c r="BM593" s="242">
        <f>MIN(BM150,BM156)</f>
        <v>-0.21290472129287241</v>
      </c>
      <c r="BN593" s="541"/>
      <c r="BO593" s="242">
        <f>MIN(BO150,BO156)</f>
        <v>-0.25574142851239157</v>
      </c>
      <c r="BP593" s="541"/>
      <c r="BQ593" s="242">
        <f>MIN(BQ150,BQ156)</f>
        <v>-0.25000967791524209</v>
      </c>
      <c r="BR593" s="541"/>
      <c r="BS593" s="242">
        <f>MIN(BS150,BS156)</f>
        <v>-0.21555982449394184</v>
      </c>
      <c r="BT593" s="541"/>
      <c r="BU593" s="242">
        <f>MIN(BU150,BU156)</f>
        <v>-0.34918404326649666</v>
      </c>
      <c r="BV593" s="541"/>
      <c r="BW593" s="242">
        <f>MIN(BW150,BW156)</f>
        <v>-0.21113219173526021</v>
      </c>
      <c r="BX593" s="565"/>
      <c r="BY593" s="566"/>
      <c r="BZ593" s="566"/>
      <c r="CA593" s="566"/>
      <c r="CB593" s="566"/>
      <c r="CC593" s="262">
        <f>MIN(CC150,CC156)</f>
        <v>-1.1703762049099666</v>
      </c>
      <c r="CD593" s="580"/>
      <c r="CE593" s="138">
        <f>MIN(CE150,CE156)</f>
        <v>0</v>
      </c>
      <c r="CF593" s="541"/>
      <c r="CG593" s="138">
        <f>MIN(CG150,CG156)</f>
        <v>0</v>
      </c>
      <c r="CH593" s="541"/>
    </row>
    <row r="594" spans="3:86" ht="17" customHeight="1" thickBot="1" x14ac:dyDescent="0.25">
      <c r="X594" s="109"/>
      <c r="Y594" s="358"/>
      <c r="Z594" s="358"/>
      <c r="AA594" s="109"/>
      <c r="AC594" s="237"/>
      <c r="AT594" s="109"/>
      <c r="AU594" s="109"/>
      <c r="AV594" s="109"/>
      <c r="AW594" s="109"/>
      <c r="AX594" s="109"/>
      <c r="AY594" s="109"/>
      <c r="AZ594" s="109"/>
      <c r="BA594" s="109"/>
      <c r="BB594" s="485"/>
      <c r="BC594" s="90" t="s">
        <v>172</v>
      </c>
      <c r="BD594" s="530"/>
      <c r="BE594" s="271">
        <f>MAX(BE150,BE156)</f>
        <v>-0.17824518136913303</v>
      </c>
      <c r="BF594" s="608"/>
      <c r="BG594" s="566"/>
      <c r="BH594" s="566"/>
      <c r="BI594" s="566"/>
      <c r="BJ594" s="276"/>
      <c r="BK594" s="271">
        <f>MAX(BK150,BK156)</f>
        <v>-0.15740232461936698</v>
      </c>
      <c r="BL594" s="541"/>
      <c r="BM594" s="271">
        <f>MAX(BM150,BM156)</f>
        <v>-0.18063105756560593</v>
      </c>
      <c r="BN594" s="541"/>
      <c r="BO594" s="271">
        <f>MAX(BO150,BO156)</f>
        <v>-0.10456503034843156</v>
      </c>
      <c r="BP594" s="541"/>
      <c r="BQ594" s="271">
        <f>MAX(BQ150,BQ156)</f>
        <v>-0.10389202681837018</v>
      </c>
      <c r="BR594" s="541"/>
      <c r="BS594" s="271">
        <f>MAX(BS150,BS156)</f>
        <v>-0.15880196918575729</v>
      </c>
      <c r="BT594" s="541"/>
      <c r="BU594" s="271">
        <f>MAX(BU150,BU156)</f>
        <v>-7.9783415072204322E-2</v>
      </c>
      <c r="BV594" s="541"/>
      <c r="BW594" s="271">
        <f>MAX(BW150,BW156)</f>
        <v>-0.17823094492037106</v>
      </c>
      <c r="BX594" s="565"/>
      <c r="BY594" s="566"/>
      <c r="BZ594" s="566"/>
      <c r="CA594" s="566"/>
      <c r="CB594" s="566"/>
      <c r="CC594" s="181">
        <f>MAX(CC150,CC156)</f>
        <v>-5.0796697158421125E-2</v>
      </c>
      <c r="CD594" s="580"/>
      <c r="CE594" s="139">
        <f>MAX(CE150,CE156)</f>
        <v>0</v>
      </c>
      <c r="CF594" s="541"/>
      <c r="CG594" s="139">
        <f>MAX(CG150,CG156)</f>
        <v>0</v>
      </c>
      <c r="CH594" s="541"/>
    </row>
    <row r="595" spans="3:86" ht="17" customHeight="1" x14ac:dyDescent="0.2">
      <c r="X595" s="109"/>
      <c r="Y595" s="358"/>
      <c r="Z595" s="358"/>
      <c r="AA595" s="109"/>
      <c r="AC595" s="237"/>
      <c r="AT595" s="109"/>
      <c r="AU595" s="109"/>
      <c r="AV595" s="109"/>
      <c r="AW595" s="109"/>
      <c r="AX595" s="109"/>
      <c r="AY595" s="109"/>
      <c r="AZ595" s="109"/>
      <c r="BA595" s="109"/>
      <c r="BB595" s="485"/>
      <c r="BC595" s="94" t="s">
        <v>170</v>
      </c>
      <c r="BD595" s="607" t="s">
        <v>46</v>
      </c>
      <c r="BE595" s="264">
        <f>AVERAGE(BE152,BE158)</f>
        <v>-0.16544236014394637</v>
      </c>
      <c r="BF595" s="608"/>
      <c r="BG595" s="566"/>
      <c r="BH595" s="566"/>
      <c r="BI595" s="566"/>
      <c r="BJ595" s="276"/>
      <c r="BK595" s="264">
        <f>AVERAGE(BK152,BK158)</f>
        <v>-0.16504543805041411</v>
      </c>
      <c r="BL595" s="541"/>
      <c r="BM595" s="264">
        <f>AVERAGE(BM152,BM158)</f>
        <v>-0.20171357877002455</v>
      </c>
      <c r="BN595" s="541"/>
      <c r="BO595" s="264">
        <f>AVERAGE(BO152,BO158)</f>
        <v>-0.1333954827664468</v>
      </c>
      <c r="BP595" s="541"/>
      <c r="BQ595" s="264">
        <f>AVERAGE(BQ152,BQ158)</f>
        <v>-0.13335690967896119</v>
      </c>
      <c r="BR595" s="541"/>
      <c r="BS595" s="264">
        <f>AVERAGE(BS152,BS158)</f>
        <v>-0.18555457697605904</v>
      </c>
      <c r="BT595" s="541"/>
      <c r="BU595" s="264">
        <f>AVERAGE(BU152,BU158)</f>
        <v>-0.33162361049663786</v>
      </c>
      <c r="BV595" s="541"/>
      <c r="BW595" s="264">
        <f>AVERAGE(BW152,BW158)</f>
        <v>-0.16549002558666659</v>
      </c>
      <c r="BX595" s="565"/>
      <c r="BY595" s="566"/>
      <c r="BZ595" s="566"/>
      <c r="CA595" s="566"/>
      <c r="CB595" s="566"/>
      <c r="CC595" s="260">
        <f>AVERAGE(CC152,CC158)</f>
        <v>-0.55592741312037841</v>
      </c>
      <c r="CD595" s="580"/>
      <c r="CE595" s="266">
        <f>AVERAGE(CE152,CE158)</f>
        <v>0</v>
      </c>
      <c r="CF595" s="541"/>
      <c r="CG595" s="266">
        <f>AVERAGE(CG152,CG158)</f>
        <v>0</v>
      </c>
      <c r="CH595" s="541"/>
    </row>
    <row r="596" spans="3:86" ht="17" customHeight="1" x14ac:dyDescent="0.2">
      <c r="X596" s="109"/>
      <c r="Y596" s="358"/>
      <c r="Z596" s="358"/>
      <c r="AA596" s="109"/>
      <c r="AC596" s="237"/>
      <c r="AT596" s="109"/>
      <c r="AU596" s="109"/>
      <c r="AV596" s="109"/>
      <c r="AW596" s="109"/>
      <c r="AX596" s="109"/>
      <c r="AY596" s="109"/>
      <c r="AZ596" s="109"/>
      <c r="BA596" s="109"/>
      <c r="BB596" s="485"/>
      <c r="BC596" s="94" t="s">
        <v>171</v>
      </c>
      <c r="BD596" s="608"/>
      <c r="BE596" s="242">
        <f>MIN(BE152,BE158)</f>
        <v>-0.171708255305141</v>
      </c>
      <c r="BF596" s="608"/>
      <c r="BG596" s="566"/>
      <c r="BH596" s="566"/>
      <c r="BI596" s="566"/>
      <c r="BJ596" s="276"/>
      <c r="BK596" s="242">
        <f>MIN(BK152,BK158)</f>
        <v>-0.19678710692295953</v>
      </c>
      <c r="BL596" s="541"/>
      <c r="BM596" s="242">
        <f>MIN(BM152,BM158)</f>
        <v>-0.20775827905619815</v>
      </c>
      <c r="BN596" s="541"/>
      <c r="BO596" s="242">
        <f>MIN(BO152,BO158)</f>
        <v>-0.21423792256999696</v>
      </c>
      <c r="BP596" s="541"/>
      <c r="BQ596" s="242">
        <f>MIN(BQ152,BQ158)</f>
        <v>-0.21452123961559977</v>
      </c>
      <c r="BR596" s="541"/>
      <c r="BS596" s="242">
        <f>MIN(BS152,BS158)</f>
        <v>-0.21593308041180037</v>
      </c>
      <c r="BT596" s="541"/>
      <c r="BU596" s="242">
        <f>MIN(BU152,BU158)</f>
        <v>-0.56694123307935707</v>
      </c>
      <c r="BV596" s="541"/>
      <c r="BW596" s="242">
        <f>MIN(BW152,BW158)</f>
        <v>-0.17174280334474734</v>
      </c>
      <c r="BX596" s="565"/>
      <c r="BY596" s="566"/>
      <c r="BZ596" s="566"/>
      <c r="CA596" s="566"/>
      <c r="CB596" s="566"/>
      <c r="CC596" s="262">
        <f>MIN(CC152,CC158)</f>
        <v>-1.2374157348085231</v>
      </c>
      <c r="CD596" s="580"/>
      <c r="CE596" s="138">
        <f>MIN(CE152,CE158)</f>
        <v>0</v>
      </c>
      <c r="CF596" s="541"/>
      <c r="CG596" s="138">
        <f>MIN(CG152,CG158)</f>
        <v>0</v>
      </c>
      <c r="CH596" s="541"/>
    </row>
    <row r="597" spans="3:86" ht="17" customHeight="1" thickBot="1" x14ac:dyDescent="0.25">
      <c r="F597" s="109">
        <f>COUNTIFS(F160:F207,"&lt;&gt;",F160:F207,"&lt;&gt;0")</f>
        <v>42</v>
      </c>
      <c r="G597" s="109">
        <f>COUNTIFS(G160:G207,"&lt;&gt;",G160:G207,"&lt;&gt;0")</f>
        <v>42</v>
      </c>
      <c r="X597" s="109"/>
      <c r="Y597" s="358"/>
      <c r="Z597" s="358"/>
      <c r="AA597" s="109"/>
      <c r="AC597" s="109">
        <f>COUNTIFS(AC160:AC207,"&lt;&gt;",AC160:AC207,"&lt;&gt;0")</f>
        <v>42</v>
      </c>
      <c r="AT597" s="109"/>
      <c r="AU597" s="109"/>
      <c r="AV597" s="109"/>
      <c r="AW597" s="109"/>
      <c r="AX597" s="132">
        <f>AC597/F597</f>
        <v>1</v>
      </c>
      <c r="AY597" s="109"/>
      <c r="AZ597" s="109"/>
      <c r="BA597" s="109"/>
      <c r="BB597" s="486"/>
      <c r="BC597" s="96" t="s">
        <v>172</v>
      </c>
      <c r="BD597" s="609"/>
      <c r="BE597" s="271">
        <f>MAX(BE152,BE158)</f>
        <v>-0.15917646498275173</v>
      </c>
      <c r="BF597" s="611"/>
      <c r="BG597" s="571"/>
      <c r="BH597" s="571"/>
      <c r="BI597" s="571"/>
      <c r="BJ597" s="278"/>
      <c r="BK597" s="271">
        <f>MAX(BK152,BK158)</f>
        <v>-0.13330376917786868</v>
      </c>
      <c r="BL597" s="542"/>
      <c r="BM597" s="271">
        <f>MAX(BM152,BM158)</f>
        <v>-0.19566887848385095</v>
      </c>
      <c r="BN597" s="542"/>
      <c r="BO597" s="271">
        <f>MAX(BO152,BO158)</f>
        <v>-5.2553042962896646E-2</v>
      </c>
      <c r="BP597" s="542"/>
      <c r="BQ597" s="271">
        <f>MAX(BQ152,BQ158)</f>
        <v>-5.2192579742322609E-2</v>
      </c>
      <c r="BR597" s="542"/>
      <c r="BS597" s="271">
        <f>MAX(BS152,BS158)</f>
        <v>-0.1551760735403177</v>
      </c>
      <c r="BT597" s="542"/>
      <c r="BU597" s="271">
        <f>MAX(BU152,BU158)</f>
        <v>-9.6305987913918645E-2</v>
      </c>
      <c r="BV597" s="542"/>
      <c r="BW597" s="271">
        <f>MAX(BW152,BW158)</f>
        <v>-0.15923724782858584</v>
      </c>
      <c r="BX597" s="570"/>
      <c r="BY597" s="571"/>
      <c r="BZ597" s="571"/>
      <c r="CA597" s="571"/>
      <c r="CB597" s="571"/>
      <c r="CC597" s="181">
        <f>MAX(CC152,CC158)</f>
        <v>0.12556090856776631</v>
      </c>
      <c r="CD597" s="581"/>
      <c r="CE597" s="139">
        <f>MAX(CE152,CE158)</f>
        <v>0</v>
      </c>
      <c r="CF597" s="542"/>
      <c r="CG597" s="139">
        <f>MAX(CG152,CG158)</f>
        <v>0</v>
      </c>
      <c r="CH597" s="542"/>
    </row>
    <row r="598" spans="3:86" ht="17" customHeight="1" x14ac:dyDescent="0.2">
      <c r="C598" s="403" t="s">
        <v>270</v>
      </c>
      <c r="V598" s="237" t="s">
        <v>169</v>
      </c>
      <c r="W598" s="237" t="s">
        <v>169</v>
      </c>
      <c r="X598" s="109">
        <f>GEOMEAN(X160:X207)</f>
        <v>0.46165563875099708</v>
      </c>
      <c r="Y598" s="109">
        <f t="shared" ref="Y598:AA598" si="183">GEOMEAN(Y160:Y207)</f>
        <v>6.2934107147099851</v>
      </c>
      <c r="Z598" s="109">
        <f t="shared" si="183"/>
        <v>5.7818233886223203</v>
      </c>
      <c r="AA598" s="109">
        <f t="shared" si="183"/>
        <v>0.96282997461418651</v>
      </c>
      <c r="AC598" s="237"/>
      <c r="AT598" s="109">
        <f>GEOMEAN(AT160:AT207)</f>
        <v>2.4704584906674176</v>
      </c>
      <c r="AU598" s="109">
        <f t="shared" ref="AU598:BA598" si="184">GEOMEAN(AU160:AU207)</f>
        <v>6.2934107147099851</v>
      </c>
      <c r="AV598" s="109">
        <f t="shared" si="184"/>
        <v>5.7818233886223203</v>
      </c>
      <c r="AW598" s="109">
        <f t="shared" si="184"/>
        <v>24.869810317144939</v>
      </c>
      <c r="AX598" s="109">
        <f t="shared" si="184"/>
        <v>25.829908678435636</v>
      </c>
      <c r="AY598" s="109">
        <f t="shared" si="184"/>
        <v>5.3513014535059265</v>
      </c>
      <c r="AZ598" s="109">
        <f t="shared" si="184"/>
        <v>1</v>
      </c>
      <c r="BA598" s="109">
        <f t="shared" si="184"/>
        <v>1</v>
      </c>
      <c r="BB598" s="617" t="str">
        <f>C598</f>
        <v>Class ECF6_444_SCC</v>
      </c>
      <c r="BC598" s="365" t="s">
        <v>170</v>
      </c>
      <c r="BD598" s="594" t="s">
        <v>39</v>
      </c>
      <c r="BE598" s="264">
        <f>AVERAGE(BE160,BE166,BE172,BE178,BE184,BE190,BE196,BE202)</f>
        <v>-0.34307554360134535</v>
      </c>
      <c r="BF598" s="251">
        <f>AVERAGE(BF160:BF207)</f>
        <v>-0.3568092038349765</v>
      </c>
      <c r="BG598" s="251">
        <f t="shared" ref="BG598:BJ598" si="185">AVERAGE(BG160:BG207)</f>
        <v>-0.40116231402483127</v>
      </c>
      <c r="BH598" s="251">
        <f t="shared" si="185"/>
        <v>-0.39530053030539092</v>
      </c>
      <c r="BI598" s="251">
        <f t="shared" si="185"/>
        <v>-0.36774646192578636</v>
      </c>
      <c r="BJ598" s="251">
        <f t="shared" si="185"/>
        <v>-0.36012298130138726</v>
      </c>
      <c r="BK598" s="264">
        <f>AVERAGE(BK160,BK166,BK172,BK178,BK184,BK190,BK196,BK202)</f>
        <v>-0.32013136967461447</v>
      </c>
      <c r="BL598" s="251">
        <f t="shared" ref="BL598" si="186">AVERAGE(BL160:BL207)</f>
        <v>-0.32345840271300269</v>
      </c>
      <c r="BM598" s="264">
        <f>AVERAGE(BM160,BM166,BM172,BM178,BM184,BM190,BM196,BM202)</f>
        <v>-0.34480767302089754</v>
      </c>
      <c r="BN598" s="251">
        <f t="shared" ref="BN598" si="187">AVERAGE(BN160:BN207)</f>
        <v>-0.35269051929498996</v>
      </c>
      <c r="BO598" s="264">
        <f>AVERAGE(BO160,BO166,BO172,BO178,BO184,BO190,BO196,BO202)</f>
        <v>-0.34908064517277765</v>
      </c>
      <c r="BP598" s="251">
        <f t="shared" ref="BP598" si="188">AVERAGE(BP160:BP207)</f>
        <v>-0.36241219386152806</v>
      </c>
      <c r="BQ598" s="264">
        <f>AVERAGE(BQ160,BQ166,BQ172,BQ178,BQ184,BQ190,BQ196,BQ202)</f>
        <v>-0.32546999592461751</v>
      </c>
      <c r="BR598" s="251">
        <f t="shared" ref="BR598" si="189">AVERAGE(BR160:BR207)</f>
        <v>-0.34493233126278094</v>
      </c>
      <c r="BS598" s="264">
        <f>AVERAGE(BS160,BS166,BS172,BS178,BS184,BS190,BS196,BS202)</f>
        <v>-0.32887680642851996</v>
      </c>
      <c r="BT598" s="251">
        <f t="shared" ref="BT598" si="190">AVERAGE(BT160:BT207)</f>
        <v>-0.33409392582832259</v>
      </c>
      <c r="BU598" s="264">
        <f>AVERAGE(BU160,BU166,BU172,BU178,BU184,BU190,BU196,BU202)</f>
        <v>-0.38256021134055423</v>
      </c>
      <c r="BV598" s="251">
        <f t="shared" ref="BV598" si="191">AVERAGE(BV160:BV207)</f>
        <v>-0.39547212460129189</v>
      </c>
      <c r="BW598" s="264">
        <f>AVERAGE(BW160,BW166,BW172,BW178,BW184,BW190,BW196,BW202)</f>
        <v>-0.3430852029689429</v>
      </c>
      <c r="BX598" s="251">
        <f t="shared" ref="BX598:CB598" si="192">AVERAGE(BX160:BX207)</f>
        <v>-0.35681695539264452</v>
      </c>
      <c r="BY598" s="251">
        <f t="shared" si="192"/>
        <v>-0.40112545045976017</v>
      </c>
      <c r="BZ598" s="251">
        <f t="shared" si="192"/>
        <v>-0.39526293979575772</v>
      </c>
      <c r="CA598" s="251">
        <f t="shared" si="192"/>
        <v>-0.36055223041213874</v>
      </c>
      <c r="CB598" s="251">
        <f t="shared" si="192"/>
        <v>-0.36012713457145368</v>
      </c>
      <c r="CC598" s="264">
        <f>AVERAGE(CC160,CC166,CC172,CC178,CC184,CC190,CC196,CC202)</f>
        <v>-0.18778631709445687</v>
      </c>
      <c r="CD598" s="251">
        <f t="shared" ref="CD598" si="193">AVERAGE(CD160:CD207)</f>
        <v>-0.19461522494441044</v>
      </c>
      <c r="CE598" s="266">
        <f>AVERAGE(CE160,CE166,CE172,CE178,CE184,CE190,CE196,CE202)</f>
        <v>0</v>
      </c>
      <c r="CF598" s="408">
        <f t="shared" ref="CF598" si="194">AVERAGE(CF160:CF207)</f>
        <v>0</v>
      </c>
      <c r="CG598" s="266">
        <f>AVERAGE(CG160,CG166,CG172,CG178,CG184,CG190,CG196,CG202)</f>
        <v>0</v>
      </c>
      <c r="CH598" s="408">
        <f t="shared" ref="CH598" si="195">AVERAGE(CH160:CH207)</f>
        <v>0</v>
      </c>
    </row>
    <row r="599" spans="3:86" ht="17" customHeight="1" x14ac:dyDescent="0.2">
      <c r="V599" s="237" t="s">
        <v>41</v>
      </c>
      <c r="W599" s="237" t="s">
        <v>41</v>
      </c>
      <c r="X599" s="109">
        <f>SUM(X160:X207)</f>
        <v>22.230200000000004</v>
      </c>
      <c r="Y599" s="109">
        <f t="shared" ref="Y599:AA599" si="196">SUM(Y160:Y207)</f>
        <v>280</v>
      </c>
      <c r="Z599" s="109">
        <f t="shared" si="196"/>
        <v>246</v>
      </c>
      <c r="AA599" s="109">
        <f t="shared" si="196"/>
        <v>45.152388888888886</v>
      </c>
      <c r="AC599" s="237"/>
      <c r="AT599" s="109">
        <f>SUM(AT160:AT207)</f>
        <v>114.2107</v>
      </c>
      <c r="AU599" s="109">
        <f t="shared" ref="AU599:BA599" si="197">SUM(AU160:AU207)</f>
        <v>280</v>
      </c>
      <c r="AV599" s="109">
        <f t="shared" si="197"/>
        <v>246</v>
      </c>
      <c r="AW599" s="109">
        <f t="shared" si="197"/>
        <v>1242.8192222222228</v>
      </c>
      <c r="AX599" s="109">
        <f t="shared" si="197"/>
        <v>1154.3282994243707</v>
      </c>
      <c r="AY599" s="109">
        <f t="shared" si="197"/>
        <v>237.28699173459432</v>
      </c>
      <c r="AZ599" s="109">
        <f t="shared" si="197"/>
        <v>42</v>
      </c>
      <c r="BA599" s="109">
        <f t="shared" si="197"/>
        <v>42</v>
      </c>
      <c r="BB599" s="485"/>
      <c r="BC599" s="90" t="s">
        <v>171</v>
      </c>
      <c r="BD599" s="565"/>
      <c r="BE599" s="242">
        <f>MIN(BE160,BE166,BE172,BE178,BE184,BE190,BE196,BE202)</f>
        <v>-0.52202159800826897</v>
      </c>
      <c r="BF599" s="244">
        <f>MIN(BF160:BF207)</f>
        <v>-0.52474458181858408</v>
      </c>
      <c r="BG599" s="244">
        <f t="shared" ref="BG599:BJ599" si="198">MIN(BG160:BG207)</f>
        <v>-0.60075922687332883</v>
      </c>
      <c r="BH599" s="244">
        <f t="shared" si="198"/>
        <v>-0.57795968182058521</v>
      </c>
      <c r="BI599" s="244">
        <f t="shared" si="198"/>
        <v>-0.53839294107659963</v>
      </c>
      <c r="BJ599" s="244">
        <f t="shared" si="198"/>
        <v>-0.52991377162085396</v>
      </c>
      <c r="BK599" s="242">
        <f>MIN(BK160,BK166,BK172,BK178,BK184,BK190,BK196,BK202)</f>
        <v>-0.53232280662287146</v>
      </c>
      <c r="BL599" s="244">
        <f t="shared" ref="BL599" si="199">MIN(BL160:BL207)</f>
        <v>-0.51889741516939369</v>
      </c>
      <c r="BM599" s="242">
        <f>MIN(BM160,BM166,BM172,BM178,BM184,BM190,BM196,BM202)</f>
        <v>-0.53711736406952459</v>
      </c>
      <c r="BN599" s="244">
        <f t="shared" ref="BN599" si="200">MIN(BN160:BN207)</f>
        <v>-0.5284474880740383</v>
      </c>
      <c r="BO599" s="242">
        <f>MIN(BO160,BO166,BO172,BO178,BO184,BO190,BO196,BO202)</f>
        <v>-0.52350958606303033</v>
      </c>
      <c r="BP599" s="244">
        <f t="shared" ref="BP599" si="201">MIN(BP160:BP207)</f>
        <v>-0.46251933020990599</v>
      </c>
      <c r="BQ599" s="242">
        <f>MIN(BQ160,BQ166,BQ172,BQ178,BQ184,BQ190,BQ196,BQ202)</f>
        <v>-0.52382542927803633</v>
      </c>
      <c r="BR599" s="244">
        <f t="shared" ref="BR599" si="202">MIN(BR160:BR207)</f>
        <v>-0.46465546648208089</v>
      </c>
      <c r="BS599" s="242">
        <f>MIN(BS160,BS166,BS172,BS178,BS184,BS190,BS196,BS202)</f>
        <v>-0.54065447913692544</v>
      </c>
      <c r="BT599" s="244">
        <f t="shared" ref="BT599" si="203">MIN(BT160:BT207)</f>
        <v>-0.5098905633127554</v>
      </c>
      <c r="BU599" s="242">
        <f>MIN(BU160,BU166,BU172,BU178,BU184,BU190,BU196,BU202)</f>
        <v>-0.57644378382065731</v>
      </c>
      <c r="BV599" s="244">
        <f t="shared" ref="BV599" si="204">MIN(BV160:BV207)</f>
        <v>-0.56845494339159841</v>
      </c>
      <c r="BW599" s="242">
        <f>MIN(BW160,BW166,BW172,BW178,BW184,BW190,BW196,BW202)</f>
        <v>-0.5220573952863542</v>
      </c>
      <c r="BX599" s="244">
        <f t="shared" ref="BX599:CB599" si="205">MIN(BX160:BX207)</f>
        <v>-0.52478733184519655</v>
      </c>
      <c r="BY599" s="244">
        <f t="shared" si="205"/>
        <v>-0.60070003340165146</v>
      </c>
      <c r="BZ599" s="244">
        <f t="shared" si="205"/>
        <v>-0.57755661311122242</v>
      </c>
      <c r="CA599" s="244">
        <f t="shared" si="205"/>
        <v>-0.53291412641963987</v>
      </c>
      <c r="CB599" s="244">
        <f t="shared" si="205"/>
        <v>-0.5299346111580957</v>
      </c>
      <c r="CC599" s="242">
        <f>MIN(CC160,CC166,CC172,CC178,CC184,CC190,CC196,CC202)</f>
        <v>-0.57861376323356517</v>
      </c>
      <c r="CD599" s="244">
        <f t="shared" ref="CD599" si="206">MIN(CD160:CD207)</f>
        <v>-0.63915394485404675</v>
      </c>
      <c r="CE599" s="138">
        <f>MIN(CE160,CE166,CE172,CE178,CE184,CE190,CE196,CE202)</f>
        <v>0</v>
      </c>
      <c r="CF599" s="140">
        <f t="shared" ref="CF599" si="207">MIN(CF160:CF207)</f>
        <v>0</v>
      </c>
      <c r="CG599" s="138">
        <f>MIN(CG160,CG166,CG172,CG178,CG184,CG190,CG196,CG202)</f>
        <v>0</v>
      </c>
      <c r="CH599" s="140">
        <f t="shared" ref="CH599" si="208">MIN(CH160:CH207)</f>
        <v>0</v>
      </c>
    </row>
    <row r="600" spans="3:86" ht="17" customHeight="1" thickBot="1" x14ac:dyDescent="0.25">
      <c r="V600" s="237" t="s">
        <v>172</v>
      </c>
      <c r="W600" s="237" t="s">
        <v>172</v>
      </c>
      <c r="X600" s="109">
        <f>MAX(X160:X207)</f>
        <v>1.5804</v>
      </c>
      <c r="Y600" s="109">
        <f t="shared" ref="Y600:AA600" si="209">MAX(Y160:Y207)</f>
        <v>10</v>
      </c>
      <c r="Z600" s="109">
        <f t="shared" si="209"/>
        <v>8</v>
      </c>
      <c r="AA600" s="109">
        <f t="shared" si="209"/>
        <v>2.7070555555555553</v>
      </c>
      <c r="AC600" s="237"/>
      <c r="AT600" s="109">
        <f>MAX(AT160:AT207)</f>
        <v>6.1668000000000003</v>
      </c>
      <c r="AU600" s="109">
        <f t="shared" ref="AU600:BA600" si="210">MAX(AU160:AU207)</f>
        <v>10</v>
      </c>
      <c r="AV600" s="109">
        <f t="shared" si="210"/>
        <v>8</v>
      </c>
      <c r="AW600" s="109">
        <f t="shared" si="210"/>
        <v>89.511111111111106</v>
      </c>
      <c r="AX600" s="109">
        <f t="shared" si="210"/>
        <v>51.66295619560514</v>
      </c>
      <c r="AY600" s="109">
        <f t="shared" si="210"/>
        <v>9.5634461877236436</v>
      </c>
      <c r="AZ600" s="109">
        <f t="shared" si="210"/>
        <v>1</v>
      </c>
      <c r="BA600" s="109">
        <f t="shared" si="210"/>
        <v>1</v>
      </c>
      <c r="BB600" s="485"/>
      <c r="BC600" s="461" t="s">
        <v>172</v>
      </c>
      <c r="BD600" s="565"/>
      <c r="BE600" s="263">
        <f>MAX(BE160,BE166,BE172,BE178,BE184,BE190,BE196,BE202)</f>
        <v>-0.19153621023802192</v>
      </c>
      <c r="BF600" s="265">
        <f>MAX(BF160:BF207)</f>
        <v>-0.22979005574357103</v>
      </c>
      <c r="BG600" s="265">
        <f t="shared" ref="BG600:BJ600" si="211">MAX(BG160:BG207)</f>
        <v>-0.28965888381339011</v>
      </c>
      <c r="BH600" s="265">
        <f t="shared" si="211"/>
        <v>-0.26487359239496766</v>
      </c>
      <c r="BI600" s="265">
        <f t="shared" si="211"/>
        <v>-0.24331833746493536</v>
      </c>
      <c r="BJ600" s="265">
        <f t="shared" si="211"/>
        <v>-0.23358815033241964</v>
      </c>
      <c r="BK600" s="263">
        <f>MAX(BK160,BK166,BK172,BK178,BK184,BK190,BK196,BK202)</f>
        <v>-0.19225006756924268</v>
      </c>
      <c r="BL600" s="265">
        <f t="shared" ref="BL600" si="212">MAX(BL160:BL207)</f>
        <v>-0.21467095045029183</v>
      </c>
      <c r="BM600" s="263">
        <f>MAX(BM160,BM166,BM172,BM178,BM184,BM190,BM196,BM202)</f>
        <v>-0.19827527824978153</v>
      </c>
      <c r="BN600" s="265">
        <f t="shared" ref="BN600" si="213">MAX(BN160:BN207)</f>
        <v>-0.22650812288196909</v>
      </c>
      <c r="BO600" s="263">
        <f>MAX(BO160,BO166,BO172,BO178,BO184,BO190,BO196,BO202)</f>
        <v>-0.21900226295998704</v>
      </c>
      <c r="BP600" s="265">
        <f t="shared" ref="BP600" si="214">MAX(BP160:BP207)</f>
        <v>-0.28743786967897256</v>
      </c>
      <c r="BQ600" s="263">
        <f>MAX(BQ160,BQ166,BQ172,BQ178,BQ184,BQ190,BQ196,BQ202)</f>
        <v>-0.19350351609162575</v>
      </c>
      <c r="BR600" s="265">
        <f t="shared" ref="BR600" si="215">MAX(BR160:BR207)</f>
        <v>-0.26182079884208109</v>
      </c>
      <c r="BS600" s="263">
        <f>MAX(BS160,BS166,BS172,BS178,BS184,BS190,BS196,BS202)</f>
        <v>-0.17781291381783992</v>
      </c>
      <c r="BT600" s="265">
        <f t="shared" ref="BT600" si="216">MAX(BT160:BT207)</f>
        <v>-0.20327820108987493</v>
      </c>
      <c r="BU600" s="263">
        <f>MAX(BU160,BU166,BU172,BU178,BU184,BU190,BU196,BU202)</f>
        <v>-0.25417043857429567</v>
      </c>
      <c r="BV600" s="265">
        <f t="shared" ref="BV600" si="217">MAX(BV160:BV207)</f>
        <v>-0.29544371192439012</v>
      </c>
      <c r="BW600" s="263">
        <f>MAX(BW160,BW166,BW172,BW178,BW184,BW190,BW196,BW202)</f>
        <v>-0.19153316770894402</v>
      </c>
      <c r="BX600" s="265">
        <f t="shared" ref="BX600:CB600" si="218">MAX(BX160:BX207)</f>
        <v>-0.22978943036036537</v>
      </c>
      <c r="BY600" s="265">
        <f t="shared" si="218"/>
        <v>-0.28965875768759319</v>
      </c>
      <c r="BZ600" s="265">
        <f t="shared" si="218"/>
        <v>-0.26487242103702868</v>
      </c>
      <c r="CA600" s="265">
        <f t="shared" si="218"/>
        <v>-0.23384512249672729</v>
      </c>
      <c r="CB600" s="265">
        <f t="shared" si="218"/>
        <v>-0.233587523080521</v>
      </c>
      <c r="CC600" s="263">
        <f>MAX(CC160,CC166,CC172,CC178,CC184,CC190,CC196,CC202)</f>
        <v>-2.527921342854577E-4</v>
      </c>
      <c r="CD600" s="265">
        <f t="shared" ref="CD600" si="219">MAX(CD160:CD207)</f>
        <v>-1.6448803193338867E-4</v>
      </c>
      <c r="CE600" s="407">
        <f>MAX(CE160,CE166,CE172,CE178,CE184,CE190,CE196,CE202)</f>
        <v>0</v>
      </c>
      <c r="CF600" s="267">
        <f t="shared" ref="CF600" si="220">MAX(CF160:CF207)</f>
        <v>0</v>
      </c>
      <c r="CG600" s="407">
        <f>MAX(CG160,CG166,CG172,CG178,CG184,CG190,CG196,CG202)</f>
        <v>0</v>
      </c>
      <c r="CH600" s="267">
        <f t="shared" ref="CH600" si="221">MAX(CH160:CH207)</f>
        <v>0</v>
      </c>
    </row>
    <row r="601" spans="3:86" ht="17" customHeight="1" thickBot="1" x14ac:dyDescent="0.25">
      <c r="V601" s="237" t="s">
        <v>171</v>
      </c>
      <c r="W601" s="237" t="s">
        <v>171</v>
      </c>
      <c r="X601" s="109">
        <f>MIN(X160:X207)</f>
        <v>0.1502</v>
      </c>
      <c r="Y601" s="109">
        <f t="shared" ref="Y601:AA601" si="222">MIN(Y160:Y207)</f>
        <v>4</v>
      </c>
      <c r="Z601" s="109">
        <f t="shared" si="222"/>
        <v>5</v>
      </c>
      <c r="AA601" s="109">
        <f t="shared" si="222"/>
        <v>0.54055555555555557</v>
      </c>
      <c r="AC601" s="237"/>
      <c r="AT601" s="109">
        <f>MIN(AT160:AT207)</f>
        <v>1.1135999999999999</v>
      </c>
      <c r="AU601" s="109">
        <f t="shared" ref="AU601:BA601" si="223">MIN(AU160:AU207)</f>
        <v>4</v>
      </c>
      <c r="AV601" s="109">
        <f t="shared" si="223"/>
        <v>5</v>
      </c>
      <c r="AW601" s="109">
        <f t="shared" si="223"/>
        <v>5.9525833333333331</v>
      </c>
      <c r="AX601" s="109">
        <f t="shared" si="223"/>
        <v>9.4157476163276055</v>
      </c>
      <c r="AY601" s="109">
        <f t="shared" si="223"/>
        <v>2.8088306647258614</v>
      </c>
      <c r="AZ601" s="109">
        <f t="shared" si="223"/>
        <v>1</v>
      </c>
      <c r="BA601" s="109">
        <f t="shared" si="223"/>
        <v>1</v>
      </c>
      <c r="BB601" s="485"/>
      <c r="BC601" s="366" t="s">
        <v>170</v>
      </c>
      <c r="BD601" s="606" t="s">
        <v>147</v>
      </c>
      <c r="BE601" s="241">
        <f>AVERAGE(BE162,BE168,BE174,BE180,BE186,BE192,BE198,BD204)</f>
        <v>-0.36729833491675812</v>
      </c>
      <c r="BF601" s="610"/>
      <c r="BG601" s="564"/>
      <c r="BH601" s="564"/>
      <c r="BI601" s="564"/>
      <c r="BJ601" s="274"/>
      <c r="BK601" s="241">
        <f>AVERAGE(BK162,BK168,BK174,BK180,BK186,BK192,BK198,BJ204)</f>
        <v>-0.33600213298596565</v>
      </c>
      <c r="BL601" s="540"/>
      <c r="BM601" s="241">
        <f>AVERAGE(BM162,BM168,BM174,BM180,BM186,BM192,BM198,BL204)</f>
        <v>-0.36503103707689843</v>
      </c>
      <c r="BN601" s="540"/>
      <c r="BO601" s="241">
        <f>AVERAGE(BO162,BO168,BO174,BO180,BO186,BO192,BO198,BN204)</f>
        <v>-0.35398704908262973</v>
      </c>
      <c r="BP601" s="540"/>
      <c r="BQ601" s="241">
        <f>AVERAGE(BQ162,BQ168,BQ174,BQ180,BQ186,BQ192,BQ198,BP204)</f>
        <v>-0.33938058865416537</v>
      </c>
      <c r="BR601" s="540"/>
      <c r="BS601" s="241">
        <f>AVERAGE(BS162,BS168,BS174,BS180,BS186,BS192,BS198,BR204)</f>
        <v>-0.34317466795911827</v>
      </c>
      <c r="BT601" s="540"/>
      <c r="BU601" s="241">
        <f>AVERAGE(BU162,BU168,BU174,BU180,BU186,BU192,BU198,BT204)</f>
        <v>-0.40537364213384075</v>
      </c>
      <c r="BV601" s="540"/>
      <c r="BW601" s="241">
        <f>AVERAGE(BW162,BW168,BW174,BW180,BW186,BW192,BW198,BV204)</f>
        <v>-0.36731024392209205</v>
      </c>
      <c r="BX601" s="569"/>
      <c r="BY601" s="564"/>
      <c r="BZ601" s="564"/>
      <c r="CA601" s="564"/>
      <c r="CB601" s="564"/>
      <c r="CC601" s="241">
        <f>AVERAGE(CC162,CC168,CC174,CC180,CC186,CC192,CC198,CB204)</f>
        <v>-0.22238589437537301</v>
      </c>
      <c r="CD601" s="579"/>
      <c r="CE601" s="400">
        <f>AVERAGE(CE162,CE168,CE174,CE180,CE186,CE192,CE198,CD204)</f>
        <v>0</v>
      </c>
      <c r="CF601" s="599"/>
      <c r="CG601" s="400">
        <f>AVERAGE(CG162,CG168,CG174,CG180,CG186,CG192,CG198,CF204)</f>
        <v>0</v>
      </c>
      <c r="CH601" s="599"/>
    </row>
    <row r="602" spans="3:86" ht="17" customHeight="1" x14ac:dyDescent="0.2">
      <c r="V602" s="237" t="s">
        <v>173</v>
      </c>
      <c r="W602" s="237" t="s">
        <v>173</v>
      </c>
      <c r="X602" s="109"/>
      <c r="Y602" s="358"/>
      <c r="Z602" s="358"/>
      <c r="AA602" s="109"/>
      <c r="AC602" s="237"/>
      <c r="AT602" s="93">
        <f>AT598/X598</f>
        <v>5.3513014535059265</v>
      </c>
      <c r="AU602" s="93">
        <f>AU598/Y598</f>
        <v>1</v>
      </c>
      <c r="AV602" s="93">
        <f>AV598/Z598</f>
        <v>1</v>
      </c>
      <c r="AW602" s="93">
        <f>AW598/AA598</f>
        <v>25.829908678435636</v>
      </c>
      <c r="AX602" s="109"/>
      <c r="AY602" s="109"/>
      <c r="AZ602" s="109"/>
      <c r="BA602" s="109"/>
      <c r="BB602" s="485"/>
      <c r="BC602" s="90" t="s">
        <v>171</v>
      </c>
      <c r="BD602" s="565"/>
      <c r="BE602" s="242">
        <f>MIN(BE162,BE168,BE174,BE180,BE186,BE192,BE198,BD204)</f>
        <v>-0.55197553203474459</v>
      </c>
      <c r="BF602" s="608"/>
      <c r="BG602" s="566"/>
      <c r="BH602" s="566"/>
      <c r="BI602" s="566"/>
      <c r="BJ602" s="276"/>
      <c r="BK602" s="242">
        <f>MIN(BK162,BK168,BK174,BK180,BK186,BK192,BK198,BJ204)</f>
        <v>-0.54900135756573909</v>
      </c>
      <c r="BL602" s="541"/>
      <c r="BM602" s="242">
        <f>MIN(BM162,BM168,BM174,BM180,BM186,BM192,BM198,BL204)</f>
        <v>-0.55297714497369199</v>
      </c>
      <c r="BN602" s="541"/>
      <c r="BO602" s="242">
        <f>MIN(BO162,BO168,BO174,BO180,BO186,BO192,BO198,BN204)</f>
        <v>-0.48090215614258391</v>
      </c>
      <c r="BP602" s="541"/>
      <c r="BQ602" s="242">
        <f>MIN(BQ162,BQ168,BQ174,BQ180,BQ186,BQ192,BQ198,BP204)</f>
        <v>-0.50573953605209576</v>
      </c>
      <c r="BR602" s="541"/>
      <c r="BS602" s="242">
        <f>MIN(BS162,BS168,BS174,BS180,BS186,BS192,BS198,BR204)</f>
        <v>-0.53212187238183817</v>
      </c>
      <c r="BT602" s="541"/>
      <c r="BU602" s="242">
        <f>MIN(BU162,BU168,BU174,BU180,BU186,BU192,BU198,BT204)</f>
        <v>-0.5900754422858544</v>
      </c>
      <c r="BV602" s="541"/>
      <c r="BW602" s="242">
        <f>MIN(BW162,BW168,BW174,BW180,BW186,BW192,BW198,BV204)</f>
        <v>-0.55201498576910746</v>
      </c>
      <c r="BX602" s="565"/>
      <c r="BY602" s="566"/>
      <c r="BZ602" s="566"/>
      <c r="CA602" s="566"/>
      <c r="CB602" s="566"/>
      <c r="CC602" s="242">
        <f>MIN(CC162,CC168,CC174,CC180,CC186,CC192,CC198,CB204)</f>
        <v>-0.74282425066313096</v>
      </c>
      <c r="CD602" s="541"/>
      <c r="CE602" s="138">
        <f>MIN(CE162,CE168,CE174,CE180,CE186,CE192,CE198,CD204)</f>
        <v>0</v>
      </c>
      <c r="CF602" s="541"/>
      <c r="CG602" s="138">
        <f>MIN(CG162,CG168,CG174,CG180,CG186,CG192,CG198,CF204)</f>
        <v>0</v>
      </c>
      <c r="CH602" s="541"/>
    </row>
    <row r="603" spans="3:86" ht="17" customHeight="1" thickBot="1" x14ac:dyDescent="0.25">
      <c r="X603" s="109"/>
      <c r="Y603" s="358"/>
      <c r="Z603" s="358"/>
      <c r="AA603" s="109"/>
      <c r="AC603" s="237"/>
      <c r="AT603" s="109"/>
      <c r="AU603" s="109"/>
      <c r="AV603" s="109"/>
      <c r="AW603" s="109"/>
      <c r="AX603" s="109"/>
      <c r="AY603" s="109"/>
      <c r="AZ603" s="109"/>
      <c r="BA603" s="109"/>
      <c r="BB603" s="485"/>
      <c r="BC603" s="90" t="s">
        <v>172</v>
      </c>
      <c r="BD603" s="530"/>
      <c r="BE603" s="271">
        <f>MAX(BE162,BE168,BE174,BE180,BE186,BE192,BE198,BD204)</f>
        <v>-0.2324586597538848</v>
      </c>
      <c r="BF603" s="608"/>
      <c r="BG603" s="566"/>
      <c r="BH603" s="566"/>
      <c r="BI603" s="566"/>
      <c r="BJ603" s="276"/>
      <c r="BK603" s="271">
        <f>MAX(BK162,BK168,BK174,BK180,BK186,BK192,BK198,BJ204)</f>
        <v>-0.22273563279386777</v>
      </c>
      <c r="BL603" s="541"/>
      <c r="BM603" s="271">
        <f>MAX(BM162,BM168,BM174,BM180,BM186,BM192,BM198,BL204)</f>
        <v>-0.23045966922261274</v>
      </c>
      <c r="BN603" s="541"/>
      <c r="BO603" s="271">
        <f>MAX(BO162,BO168,BO174,BO180,BO186,BO192,BO198,BN204)</f>
        <v>-0.24790529957034457</v>
      </c>
      <c r="BP603" s="541"/>
      <c r="BQ603" s="271">
        <f>MAX(BQ162,BQ168,BQ174,BQ180,BQ186,BQ192,BQ198,BP204)</f>
        <v>-0.22892547417482079</v>
      </c>
      <c r="BR603" s="541"/>
      <c r="BS603" s="271">
        <f>MAX(BS162,BS168,BS174,BS180,BS186,BS192,BS198,BR204)</f>
        <v>-0.20465219876370255</v>
      </c>
      <c r="BT603" s="541"/>
      <c r="BU603" s="271">
        <f>MAX(BU162,BU168,BU174,BU180,BU186,BU192,BU198,BT204)</f>
        <v>-0.296607619846188</v>
      </c>
      <c r="BV603" s="541"/>
      <c r="BW603" s="271">
        <f>MAX(BW162,BW168,BW174,BW180,BW186,BW192,BW198,BV204)</f>
        <v>-0.23245799790227484</v>
      </c>
      <c r="BX603" s="565"/>
      <c r="BY603" s="566"/>
      <c r="BZ603" s="566"/>
      <c r="CA603" s="566"/>
      <c r="CB603" s="566"/>
      <c r="CC603" s="271">
        <f>MAX(CC162,CC168,CC174,CC180,CC186,CC192,CC198,CB204)</f>
        <v>-2.2886039881788261E-4</v>
      </c>
      <c r="CD603" s="541"/>
      <c r="CE603" s="139">
        <f>MAX(CE162,CE168,CE174,CE180,CE186,CE192,CE198,CD204)</f>
        <v>0</v>
      </c>
      <c r="CF603" s="541"/>
      <c r="CG603" s="139">
        <f>MAX(CG162,CG168,CG174,CG180,CG186,CG192,CG198,CF204)</f>
        <v>0</v>
      </c>
      <c r="CH603" s="541"/>
    </row>
    <row r="604" spans="3:86" ht="17" customHeight="1" x14ac:dyDescent="0.2">
      <c r="X604" s="109"/>
      <c r="Y604" s="358"/>
      <c r="Z604" s="358"/>
      <c r="AA604" s="109"/>
      <c r="AC604" s="237"/>
      <c r="AT604" s="109"/>
      <c r="AU604" s="109"/>
      <c r="AV604" s="109"/>
      <c r="AW604" s="109"/>
      <c r="AX604" s="109"/>
      <c r="AY604" s="109"/>
      <c r="AZ604" s="109"/>
      <c r="BA604" s="109"/>
      <c r="BB604" s="485"/>
      <c r="BC604" s="94" t="s">
        <v>170</v>
      </c>
      <c r="BD604" s="607" t="s">
        <v>46</v>
      </c>
      <c r="BE604" s="264">
        <f>AVERAGE(BE164,BE170,BE176,BE182,BE188,BE194,BE200,BE206)</f>
        <v>-0.37474003784398574</v>
      </c>
      <c r="BF604" s="608"/>
      <c r="BG604" s="566"/>
      <c r="BH604" s="566"/>
      <c r="BI604" s="566"/>
      <c r="BJ604" s="276"/>
      <c r="BK604" s="264">
        <f>AVERAGE(BK164,BK170,BK176,BK182,BK188,BK194,BK200,BK206)</f>
        <v>-0.3332403679728162</v>
      </c>
      <c r="BL604" s="541"/>
      <c r="BM604" s="264">
        <f>AVERAGE(BM164,BM170,BM176,BM182,BM188,BM194,BM200,BM206)</f>
        <v>-0.36633898383371077</v>
      </c>
      <c r="BN604" s="541"/>
      <c r="BO604" s="264">
        <f>AVERAGE(BO164,BO170,BO176,BO182,BO188,BO194,BO200,BO206)</f>
        <v>-0.36665521971090226</v>
      </c>
      <c r="BP604" s="541"/>
      <c r="BQ604" s="264">
        <f>AVERAGE(BQ164,BQ170,BQ176,BQ182,BQ188,BQ194,BQ200,BQ206)</f>
        <v>-0.35082197207384691</v>
      </c>
      <c r="BR604" s="541"/>
      <c r="BS604" s="264">
        <f>AVERAGE(BS164,BS170,BS176,BS182,BS188,BS194,BS200,BS206)</f>
        <v>-0.34448880847268343</v>
      </c>
      <c r="BT604" s="541"/>
      <c r="BU604" s="264">
        <f>AVERAGE(BU164,BU170,BU176,BU182,BU188,BU194,BU200,BU206)</f>
        <v>-0.41311377988743098</v>
      </c>
      <c r="BV604" s="541"/>
      <c r="BW604" s="264">
        <f>AVERAGE(BW164,BW170,BW176,BW182,BW188,BW194,BW200,BW206)</f>
        <v>-0.37474722902997099</v>
      </c>
      <c r="BX604" s="565"/>
      <c r="BY604" s="566"/>
      <c r="BZ604" s="566"/>
      <c r="CA604" s="566"/>
      <c r="CB604" s="566"/>
      <c r="CC604" s="264">
        <f>AVERAGE(CC164,CC170,CC176,CC182,CC188,CC194,CC200,CC206)</f>
        <v>-0.21604798755601737</v>
      </c>
      <c r="CD604" s="541"/>
      <c r="CE604" s="266">
        <f>AVERAGE(CE164,CE170,CE176,CE182,CE188,CE194,CE200,CE206)</f>
        <v>0</v>
      </c>
      <c r="CF604" s="541"/>
      <c r="CG604" s="266">
        <f>AVERAGE(CG164,CG170,CG176,CG182,CG188,CG194,CG200,CG206)</f>
        <v>0</v>
      </c>
      <c r="CH604" s="541"/>
    </row>
    <row r="605" spans="3:86" ht="17" customHeight="1" x14ac:dyDescent="0.2">
      <c r="X605" s="109"/>
      <c r="Y605" s="358"/>
      <c r="Z605" s="358"/>
      <c r="AA605" s="109"/>
      <c r="AC605" s="237"/>
      <c r="AT605" s="109"/>
      <c r="AU605" s="109"/>
      <c r="AV605" s="109"/>
      <c r="AW605" s="109"/>
      <c r="AX605" s="109"/>
      <c r="AY605" s="109"/>
      <c r="AZ605" s="109"/>
      <c r="BA605" s="109"/>
      <c r="BB605" s="485"/>
      <c r="BC605" s="94" t="s">
        <v>171</v>
      </c>
      <c r="BD605" s="608"/>
      <c r="BE605" s="242">
        <f>MIN(BE164,BE170,BE176,BE182,BE188,BE194,BE200,BE206)</f>
        <v>-0.53786294129667267</v>
      </c>
      <c r="BF605" s="608"/>
      <c r="BG605" s="566"/>
      <c r="BH605" s="566"/>
      <c r="BI605" s="566"/>
      <c r="BJ605" s="276"/>
      <c r="BK605" s="242">
        <f>MIN(BK164,BK170,BK176,BK182,BK188,BK194,BK200,BK206)</f>
        <v>-0.51796223621418302</v>
      </c>
      <c r="BL605" s="541"/>
      <c r="BM605" s="242">
        <f>MIN(BM164,BM170,BM176,BM182,BM188,BM194,BM200,BM206)</f>
        <v>-0.53031221637591752</v>
      </c>
      <c r="BN605" s="541"/>
      <c r="BO605" s="242">
        <f>MIN(BO164,BO170,BO176,BO182,BO188,BO194,BO200,BO206)</f>
        <v>-0.46191594537937131</v>
      </c>
      <c r="BP605" s="541"/>
      <c r="BQ605" s="242">
        <f>MIN(BQ164,BQ170,BQ176,BQ182,BQ188,BQ194,BQ200,BQ206)</f>
        <v>-0.46567618731102856</v>
      </c>
      <c r="BR605" s="541"/>
      <c r="BS605" s="242">
        <f>MIN(BS164,BS170,BS176,BS182,BS188,BS194,BS200,BS206)</f>
        <v>-0.49326968520405623</v>
      </c>
      <c r="BT605" s="541"/>
      <c r="BU605" s="242">
        <f>MIN(BU164,BU170,BU176,BU182,BU188,BU194,BU200,BU206)</f>
        <v>-0.56714843076264942</v>
      </c>
      <c r="BV605" s="541"/>
      <c r="BW605" s="242">
        <f>MIN(BW164,BW170,BW176,BW182,BW188,BW194,BW200,BW206)</f>
        <v>-0.53791126396683142</v>
      </c>
      <c r="BX605" s="565"/>
      <c r="BY605" s="566"/>
      <c r="BZ605" s="566"/>
      <c r="CA605" s="566"/>
      <c r="CB605" s="566"/>
      <c r="CC605" s="242">
        <f>MIN(CC164,CC170,CC176,CC182,CC188,CC194,CC200,CC206)</f>
        <v>-0.76073157422799942</v>
      </c>
      <c r="CD605" s="541"/>
      <c r="CE605" s="138">
        <f>MIN(CE164,CE170,CE176,CE182,CE188,CE194,CE200,CE206)</f>
        <v>0</v>
      </c>
      <c r="CF605" s="541"/>
      <c r="CG605" s="138">
        <f>MIN(CG164,CG170,CG176,CG182,CG188,CG194,CG200,CG206)</f>
        <v>0</v>
      </c>
      <c r="CH605" s="541"/>
    </row>
    <row r="606" spans="3:86" ht="17" customHeight="1" thickBot="1" x14ac:dyDescent="0.25">
      <c r="F606" s="109">
        <f>COUNTIFS(F172:F207,"&lt;&gt;",F172:F207,"&lt;&gt;0")</f>
        <v>30</v>
      </c>
      <c r="G606" s="109">
        <f>COUNTIFS(G172:G207,"&lt;&gt;",G172:G207,"&lt;&gt;0")</f>
        <v>30</v>
      </c>
      <c r="X606" s="109"/>
      <c r="Y606" s="358"/>
      <c r="Z606" s="358"/>
      <c r="AA606" s="109"/>
      <c r="AC606" s="109">
        <f>COUNTIFS(AC172:AC207,"&lt;&gt;",AC172:AC207,"&lt;&gt;0")</f>
        <v>30</v>
      </c>
      <c r="AT606" s="109"/>
      <c r="AU606" s="109"/>
      <c r="AV606" s="109"/>
      <c r="AW606" s="109"/>
      <c r="AX606" s="132">
        <f>AC606/F606</f>
        <v>1</v>
      </c>
      <c r="AY606" s="109"/>
      <c r="AZ606" s="109"/>
      <c r="BA606" s="109"/>
      <c r="BB606" s="485"/>
      <c r="BC606" s="96" t="s">
        <v>172</v>
      </c>
      <c r="BD606" s="611"/>
      <c r="BE606" s="271">
        <f>MAX(BE164,BE170,BE176,BE182,BE188,BE194,BE200,BE206)</f>
        <v>-0.27386202073831634</v>
      </c>
      <c r="BF606" s="611"/>
      <c r="BG606" s="571"/>
      <c r="BH606" s="571"/>
      <c r="BI606" s="571"/>
      <c r="BJ606" s="278"/>
      <c r="BK606" s="271">
        <f>MAX(BK164,BK170,BK176,BK182,BK188,BK194,BK200,BK206)</f>
        <v>-0.23058908952964863</v>
      </c>
      <c r="BL606" s="542"/>
      <c r="BM606" s="271">
        <f>MAX(BM164,BM170,BM176,BM182,BM188,BM194,BM200,BM206)</f>
        <v>-0.25874036167222114</v>
      </c>
      <c r="BN606" s="542"/>
      <c r="BO606" s="271">
        <f>MAX(BO164,BO170,BO176,BO182,BO188,BO194,BO200,BO206)</f>
        <v>-0.29756518595376291</v>
      </c>
      <c r="BP606" s="542"/>
      <c r="BQ606" s="271">
        <f>MAX(BQ164,BQ170,BQ176,BQ182,BQ188,BQ194,BQ200,BQ206)</f>
        <v>-0.27309966523341034</v>
      </c>
      <c r="BR606" s="542"/>
      <c r="BS606" s="271">
        <f>MAX(BS164,BS170,BS176,BS182,BS188,BS194,BS200,BS206)</f>
        <v>-0.23093217386360054</v>
      </c>
      <c r="BT606" s="542"/>
      <c r="BU606" s="271">
        <f>MAX(BU164,BU170,BU176,BU182,BU188,BU194,BU200,BU206)</f>
        <v>-0.33787975044234209</v>
      </c>
      <c r="BV606" s="542"/>
      <c r="BW606" s="271">
        <f>MAX(BW164,BW170,BW176,BW182,BW188,BW194,BW200,BW206)</f>
        <v>-0.27386332710263572</v>
      </c>
      <c r="BX606" s="570"/>
      <c r="BY606" s="571"/>
      <c r="BZ606" s="571"/>
      <c r="CA606" s="571"/>
      <c r="CB606" s="571"/>
      <c r="CC606" s="271">
        <f>MAX(CC164,CC170,CC176,CC182,CC188,CC194,CC200,CC206)</f>
        <v>-1.0940317386104116E-4</v>
      </c>
      <c r="CD606" s="542"/>
      <c r="CE606" s="139">
        <f>MAX(CE164,CE170,CE176,CE182,CE188,CE194,CE200,CE206)</f>
        <v>0</v>
      </c>
      <c r="CF606" s="542"/>
      <c r="CG606" s="139">
        <f>MAX(CG164,CG170,CG176,CG182,CG188,CG194,CG200,CG206)</f>
        <v>0</v>
      </c>
      <c r="CH606" s="542"/>
    </row>
    <row r="607" spans="3:86" ht="17" hidden="1" customHeight="1" thickBot="1" x14ac:dyDescent="0.25">
      <c r="C607" s="403" t="s">
        <v>259</v>
      </c>
      <c r="V607" s="237" t="s">
        <v>169</v>
      </c>
      <c r="W607" s="237" t="s">
        <v>169</v>
      </c>
      <c r="X607" s="109">
        <f>GEOMEAN(X172:X207)</f>
        <v>0.46302063381592418</v>
      </c>
      <c r="Y607" s="109">
        <f t="shared" ref="Y607:AA607" si="224">GEOMEAN(Y172:Y207)</f>
        <v>6.1347660077317459</v>
      </c>
      <c r="Z607" s="109">
        <f t="shared" si="224"/>
        <v>5.9083538781255545</v>
      </c>
      <c r="AA607" s="109">
        <f t="shared" si="224"/>
        <v>1.0783427168868605</v>
      </c>
      <c r="AC607" s="237"/>
      <c r="AT607" s="109">
        <f>GEOMEAN(AT172:AT207)</f>
        <v>2.4125928392280289</v>
      </c>
      <c r="AU607" s="109">
        <f t="shared" ref="AU607:BA607" si="225">GEOMEAN(AU172:AU207)</f>
        <v>6.1347660077317459</v>
      </c>
      <c r="AV607" s="109">
        <f t="shared" si="225"/>
        <v>5.9083538781255545</v>
      </c>
      <c r="AW607" s="109">
        <f t="shared" si="225"/>
        <v>27.333904849591772</v>
      </c>
      <c r="AX607" s="109">
        <f t="shared" si="225"/>
        <v>25.348068310327019</v>
      </c>
      <c r="AY607" s="109">
        <f t="shared" si="225"/>
        <v>5.2105514593268971</v>
      </c>
      <c r="AZ607" s="109">
        <f t="shared" si="225"/>
        <v>1</v>
      </c>
      <c r="BA607" s="109">
        <f t="shared" si="225"/>
        <v>1</v>
      </c>
      <c r="BB607" s="598" t="str">
        <f>C607</f>
        <v>Class ECF7_SCC</v>
      </c>
      <c r="BC607" s="366" t="s">
        <v>170</v>
      </c>
      <c r="BD607" s="614" t="s">
        <v>39</v>
      </c>
      <c r="BE607" s="241" t="e">
        <f>AVERAGE(BE334,BE340,BE346,BE352,BE358,BE364,BE370,BE376,BE382)</f>
        <v>#VALUE!</v>
      </c>
      <c r="BF607" s="243" t="e">
        <f>AVERAGE(BF334:BF387)</f>
        <v>#VALUE!</v>
      </c>
      <c r="BG607" s="243" t="e">
        <f>AVERAGE(BG334:BG387)</f>
        <v>#VALUE!</v>
      </c>
      <c r="BH607" s="243" t="e">
        <f>AVERAGE(BH334:BH387)</f>
        <v>#VALUE!</v>
      </c>
      <c r="BI607" s="243" t="e">
        <f>AVERAGE(BI334:BI387)</f>
        <v>#VALUE!</v>
      </c>
      <c r="BJ607" s="243" t="e">
        <f>AVERAGE(BJ334:BJ387)</f>
        <v>#VALUE!</v>
      </c>
      <c r="BK607" s="241" t="e">
        <f>AVERAGE(BK334,BK340,BK346,BK352,BK358,BK364,BK370,BK376,BK382)</f>
        <v>#VALUE!</v>
      </c>
      <c r="BL607" s="249" t="e">
        <f>AVERAGE(BL334:BL387)</f>
        <v>#VALUE!</v>
      </c>
      <c r="BM607" s="241" t="e">
        <f>AVERAGE(BM334,BM340,BM346,BM352,BM358,BM364,BM370,BM376,BM382)</f>
        <v>#VALUE!</v>
      </c>
      <c r="BN607" s="87" t="e">
        <f>AVERAGE(BN334:BN387)</f>
        <v>#VALUE!</v>
      </c>
      <c r="BO607" s="241" t="e">
        <f>AVERAGE(BO334,BO340,BO346,BO352,BO358,BO364,BO370,BO376,BO382)</f>
        <v>#VALUE!</v>
      </c>
      <c r="BP607" s="88" t="e">
        <f>AVERAGE(BP334:BP387)</f>
        <v>#VALUE!</v>
      </c>
      <c r="BQ607" s="241" t="e">
        <f>AVERAGE(BQ334,BQ340,BQ346,BQ352,BQ358,BQ364,BQ370,BQ376,BQ382)</f>
        <v>#VALUE!</v>
      </c>
      <c r="BR607" s="88" t="e">
        <f>AVERAGE(BR334:BR387)</f>
        <v>#VALUE!</v>
      </c>
      <c r="BS607" s="241" t="e">
        <f>AVERAGE(BS334,BS340,BS346,BS352,BS358,BS364,BS370,BS376,BS382)</f>
        <v>#VALUE!</v>
      </c>
      <c r="BT607" s="87" t="e">
        <f>AVERAGE(BT334:BT387)</f>
        <v>#VALUE!</v>
      </c>
      <c r="BU607" s="241" t="e">
        <f>AVERAGE(BU334,BU340,BU346,BU352,BU358,BU364,BU370,BU376,BU382)</f>
        <v>#VALUE!</v>
      </c>
      <c r="BV607" s="87" t="e">
        <f>AVERAGE(BV334:BV387)</f>
        <v>#VALUE!</v>
      </c>
      <c r="BW607" s="241" t="e">
        <f>AVERAGE(BW334,BW340,BW346,BW352,BW358,BW364,BW370,BW376,BW382)</f>
        <v>#VALUE!</v>
      </c>
      <c r="BX607" s="241" t="e">
        <f>AVERAGE(BX334:BX387)</f>
        <v>#VALUE!</v>
      </c>
      <c r="BY607" s="243" t="e">
        <f>AVERAGE(BY334:BY387)</f>
        <v>#VALUE!</v>
      </c>
      <c r="BZ607" s="243" t="e">
        <f>AVERAGE(BZ334:BZ387)</f>
        <v>#VALUE!</v>
      </c>
      <c r="CA607" s="249" t="e">
        <f>AVERAGE(CA334:CA387)</f>
        <v>#VALUE!</v>
      </c>
      <c r="CB607" s="249" t="e">
        <f>AVERAGE(CB334:CB387)</f>
        <v>#VALUE!</v>
      </c>
      <c r="CC607" s="179" t="e">
        <f>AVERAGE(CC334,CC340,CC346,CC352,CC358,CC364,CC370,CC376,CC382)</f>
        <v>#VALUE!</v>
      </c>
      <c r="CD607" s="183" t="e">
        <f>AVERAGE(CD334:CD387)</f>
        <v>#VALUE!</v>
      </c>
      <c r="CE607" s="136">
        <f>AVERAGE(CE334,CE340,CE346,CE352,CE358,CE364,CE370,CE376,CE382)</f>
        <v>0</v>
      </c>
      <c r="CF607" s="137">
        <f>SUM(CF334:CF387)</f>
        <v>0</v>
      </c>
      <c r="CG607" s="136">
        <f>AVERAGE(CG334,CG340,CG346,CG352,CG358,CG364,CG370,CG376,CG382)</f>
        <v>0</v>
      </c>
      <c r="CH607" s="137">
        <f>SUM(CH334:CH387)</f>
        <v>0</v>
      </c>
    </row>
    <row r="608" spans="3:86" ht="17" hidden="1" customHeight="1" x14ac:dyDescent="0.2">
      <c r="V608" s="237" t="s">
        <v>41</v>
      </c>
      <c r="W608" s="237" t="s">
        <v>41</v>
      </c>
      <c r="X608" s="109">
        <f>SUM(X172:X207)</f>
        <v>16.426399999999997</v>
      </c>
      <c r="Y608" s="109">
        <f t="shared" ref="Y608:AA608" si="226">SUM(Y172:Y207)</f>
        <v>196</v>
      </c>
      <c r="Z608" s="109">
        <f t="shared" si="226"/>
        <v>180</v>
      </c>
      <c r="AA608" s="109">
        <f t="shared" si="226"/>
        <v>36.329444444444448</v>
      </c>
      <c r="AC608" s="237"/>
      <c r="AT608" s="109">
        <f>SUM(AT172:AT207)</f>
        <v>81.514900000000011</v>
      </c>
      <c r="AU608" s="109">
        <f t="shared" ref="AU608:BA608" si="227">SUM(AU172:AU207)</f>
        <v>196</v>
      </c>
      <c r="AV608" s="109">
        <f t="shared" si="227"/>
        <v>180</v>
      </c>
      <c r="AW608" s="109">
        <f t="shared" si="227"/>
        <v>992.18794444444427</v>
      </c>
      <c r="AX608" s="109">
        <f t="shared" si="227"/>
        <v>815.42949492636114</v>
      </c>
      <c r="AY608" s="109">
        <f t="shared" si="227"/>
        <v>166.08635345830652</v>
      </c>
      <c r="AZ608" s="109">
        <f t="shared" si="227"/>
        <v>30</v>
      </c>
      <c r="BA608" s="109">
        <f t="shared" si="227"/>
        <v>30</v>
      </c>
      <c r="BB608" s="485"/>
      <c r="BC608" s="90" t="s">
        <v>171</v>
      </c>
      <c r="BD608" s="565"/>
      <c r="BE608" s="242" t="e">
        <f>MIN(BE334,BE340,BE346,BE352,BE358,BE364,BE370,BE376,BE382)</f>
        <v>#VALUE!</v>
      </c>
      <c r="BF608" s="244" t="e">
        <f>MIN(BF334:BF387)</f>
        <v>#VALUE!</v>
      </c>
      <c r="BG608" s="244" t="e">
        <f>MIN(BG334:BG387)</f>
        <v>#VALUE!</v>
      </c>
      <c r="BH608" s="244" t="e">
        <f>MIN(BH334:BH387)</f>
        <v>#VALUE!</v>
      </c>
      <c r="BI608" s="244" t="e">
        <f>MIN(BI334:BI387)</f>
        <v>#VALUE!</v>
      </c>
      <c r="BJ608" s="244" t="e">
        <f>MIN(BJ334:BJ387)</f>
        <v>#VALUE!</v>
      </c>
      <c r="BK608" s="242" t="e">
        <f>MIN(BK334,BK340,BK346,BK352,BK358,BK364,BK370,BK376,BK382)</f>
        <v>#VALUE!</v>
      </c>
      <c r="BL608" s="250" t="e">
        <f>MIN(BL334:BL387)</f>
        <v>#VALUE!</v>
      </c>
      <c r="BM608" s="242" t="e">
        <f>MIN(BM334,BM340,BM346,BM352,BM358,BM364,BM370,BM376,BM382)</f>
        <v>#VALUE!</v>
      </c>
      <c r="BN608" s="244" t="e">
        <f>MIN(BN334:BN387)</f>
        <v>#VALUE!</v>
      </c>
      <c r="BO608" s="242" t="e">
        <f>MIN(BO334,BO340,BO346,BO352,BO358,BO364,BO370,BO376,BO382)</f>
        <v>#VALUE!</v>
      </c>
      <c r="BP608" s="250" t="e">
        <f>MIN(BP334:BP387)</f>
        <v>#VALUE!</v>
      </c>
      <c r="BQ608" s="242" t="e">
        <f>MIN(BQ334,BQ340,BQ346,BQ352,BQ358,BQ364,BQ370,BQ376,BQ382)</f>
        <v>#VALUE!</v>
      </c>
      <c r="BR608" s="250" t="e">
        <f>MIN(BR334:BR387)</f>
        <v>#VALUE!</v>
      </c>
      <c r="BS608" s="242" t="e">
        <f>MIN(BS334,BS340,BS346,BS352,BS358,BS364,BS370,BS376,BS382)</f>
        <v>#VALUE!</v>
      </c>
      <c r="BT608" s="244" t="e">
        <f>MIN(BT334:BT387)</f>
        <v>#VALUE!</v>
      </c>
      <c r="BU608" s="242" t="e">
        <f>MIN(BU334,BU340,BU346,BU352,BU358,BU364,BU370,BU376,BU382)</f>
        <v>#VALUE!</v>
      </c>
      <c r="BV608" s="244" t="e">
        <f>MIN(BV334:BV387)</f>
        <v>#VALUE!</v>
      </c>
      <c r="BW608" s="242" t="e">
        <f>MIN(BW334,BW340,BW346,BW352,BW358,BW364,BW370,BW376,BW382)</f>
        <v>#VALUE!</v>
      </c>
      <c r="BX608" s="242" t="e">
        <f>MIN(BX334:BX387)</f>
        <v>#VALUE!</v>
      </c>
      <c r="BY608" s="244" t="e">
        <f>MIN(BY334:BY387)</f>
        <v>#VALUE!</v>
      </c>
      <c r="BZ608" s="244" t="e">
        <f>MIN(BZ334:BZ387)</f>
        <v>#VALUE!</v>
      </c>
      <c r="CA608" s="250" t="e">
        <f>MIN(CA334:CA387)</f>
        <v>#VALUE!</v>
      </c>
      <c r="CB608" s="250" t="e">
        <f>MIN(CB334:CB387)</f>
        <v>#VALUE!</v>
      </c>
      <c r="CC608" s="262" t="e">
        <f>MIN(CC334,CC340,CC346,CC352,CC358,CC364,CC370,CC376,CC382)</f>
        <v>#VALUE!</v>
      </c>
      <c r="CD608" s="270" t="e">
        <f>MIN(CD334:CD387)</f>
        <v>#VALUE!</v>
      </c>
      <c r="CE608" s="138">
        <f>MIN(CE334,CE340,CE346,CE352,CE358,CE364,CE370,CE376,CE382)</f>
        <v>0</v>
      </c>
      <c r="CF608" s="246">
        <f>MIN(CF334:CF387)</f>
        <v>0</v>
      </c>
      <c r="CG608" s="138">
        <f>MIN(CG334,CG340,CG346,CG352,CG358,CG364,CG370,CG376,CG382)</f>
        <v>0</v>
      </c>
      <c r="CH608" s="246">
        <f>MIN(CH334:CH387)</f>
        <v>0</v>
      </c>
    </row>
    <row r="609" spans="3:86" ht="17" hidden="1" customHeight="1" thickBot="1" x14ac:dyDescent="0.25">
      <c r="V609" s="237" t="s">
        <v>172</v>
      </c>
      <c r="W609" s="237" t="s">
        <v>172</v>
      </c>
      <c r="X609" s="109">
        <f>MAX(X172:X207)</f>
        <v>1.5804</v>
      </c>
      <c r="Y609" s="109">
        <f t="shared" ref="Y609:AA609" si="228">MAX(Y172:Y207)</f>
        <v>10</v>
      </c>
      <c r="Z609" s="109">
        <f t="shared" si="228"/>
        <v>8</v>
      </c>
      <c r="AA609" s="109">
        <f t="shared" si="228"/>
        <v>2.7070555555555553</v>
      </c>
      <c r="AC609" s="237"/>
      <c r="AT609" s="109">
        <f>MAX(AT172:AT207)</f>
        <v>6.1668000000000003</v>
      </c>
      <c r="AU609" s="109">
        <f t="shared" ref="AU609:BA609" si="229">MAX(AU172:AU207)</f>
        <v>10</v>
      </c>
      <c r="AV609" s="109">
        <f t="shared" si="229"/>
        <v>8</v>
      </c>
      <c r="AW609" s="109">
        <f t="shared" si="229"/>
        <v>89.511111111111106</v>
      </c>
      <c r="AX609" s="109">
        <f t="shared" si="229"/>
        <v>51.66295619560514</v>
      </c>
      <c r="AY609" s="109">
        <f t="shared" si="229"/>
        <v>9.5634461877236436</v>
      </c>
      <c r="AZ609" s="109">
        <f t="shared" si="229"/>
        <v>1</v>
      </c>
      <c r="BA609" s="109">
        <f t="shared" si="229"/>
        <v>1</v>
      </c>
      <c r="BB609" s="485"/>
      <c r="BC609" s="90" t="s">
        <v>172</v>
      </c>
      <c r="BD609" s="530"/>
      <c r="BE609" s="271" t="e">
        <f>MAX(BE334,BE340,BE346,BE352,BE358,BE364,BE370,BE376,BE382)</f>
        <v>#VALUE!</v>
      </c>
      <c r="BF609" s="252" t="e">
        <f>MAX(BF334:BF387)</f>
        <v>#VALUE!</v>
      </c>
      <c r="BG609" s="252" t="e">
        <f>MAX(BG334:BG387)</f>
        <v>#VALUE!</v>
      </c>
      <c r="BH609" s="252" t="e">
        <f>MAX(BH334:BH387)</f>
        <v>#VALUE!</v>
      </c>
      <c r="BI609" s="252" t="e">
        <f>MAX(BI334:BI387)</f>
        <v>#VALUE!</v>
      </c>
      <c r="BJ609" s="252" t="e">
        <f>MAX(BJ334:BJ387)</f>
        <v>#VALUE!</v>
      </c>
      <c r="BK609" s="271" t="e">
        <f>MAX(BK334,BK340,BK346,BK352,BK358,BK364,BK370,BK376,BK382)</f>
        <v>#VALUE!</v>
      </c>
      <c r="BL609" s="255" t="e">
        <f>MAX(BL334:BL387)</f>
        <v>#VALUE!</v>
      </c>
      <c r="BM609" s="271" t="e">
        <f>MAX(BM334,BM340,BM346,BM352,BM358,BM364,BM370,BM376,BM382)</f>
        <v>#VALUE!</v>
      </c>
      <c r="BN609" s="252" t="e">
        <f>MAX(BN334:BN387)</f>
        <v>#VALUE!</v>
      </c>
      <c r="BO609" s="271" t="e">
        <f>MAX(BO334,BO340,BO346,BO352,BO358,BO364,BO370,BO376,BO382)</f>
        <v>#VALUE!</v>
      </c>
      <c r="BP609" s="255" t="e">
        <f>MAX(BP334:BP387)</f>
        <v>#VALUE!</v>
      </c>
      <c r="BQ609" s="271" t="e">
        <f>MAX(BQ334,BQ340,BQ346,BQ352,BQ358,BQ364,BQ370,BQ376,BQ382)</f>
        <v>#VALUE!</v>
      </c>
      <c r="BR609" s="255" t="e">
        <f>MAX(BR334:BR387)</f>
        <v>#VALUE!</v>
      </c>
      <c r="BS609" s="271" t="e">
        <f>MAX(BS334,BS340,BS346,BS352,BS358,BS364,BS370,BS376,BS382)</f>
        <v>#VALUE!</v>
      </c>
      <c r="BT609" s="252" t="e">
        <f>MAX(BT334:BT387)</f>
        <v>#VALUE!</v>
      </c>
      <c r="BU609" s="271" t="e">
        <f>MAX(BU334,BU340,BU346,BU352,BU358,BU364,BU370,BU376,BU382)</f>
        <v>#VALUE!</v>
      </c>
      <c r="BV609" s="252" t="e">
        <f>MAX(BV334:BV387)</f>
        <v>#VALUE!</v>
      </c>
      <c r="BW609" s="271" t="e">
        <f>MAX(BW334,BW340,BW346,BW352,BW358,BW364,BW370,BW376,BW382)</f>
        <v>#VALUE!</v>
      </c>
      <c r="BX609" s="271" t="e">
        <f>MAX(BX334:BX387)</f>
        <v>#VALUE!</v>
      </c>
      <c r="BY609" s="252" t="e">
        <f>MAX(BY334:BY387)</f>
        <v>#VALUE!</v>
      </c>
      <c r="BZ609" s="252" t="e">
        <f>MAX(BZ334:BZ387)</f>
        <v>#VALUE!</v>
      </c>
      <c r="CA609" s="255" t="e">
        <f>MAX(CA334:CA387)</f>
        <v>#VALUE!</v>
      </c>
      <c r="CB609" s="255" t="e">
        <f>MAX(CB334:CB387)</f>
        <v>#VALUE!</v>
      </c>
      <c r="CC609" s="181" t="e">
        <f>MAX(CC334,CC340,CC346,CC352,CC358,CC364,CC370,CC376,CC382)</f>
        <v>#VALUE!</v>
      </c>
      <c r="CD609" s="150" t="e">
        <f>MAX(CD334:CD387)</f>
        <v>#VALUE!</v>
      </c>
      <c r="CE609" s="139">
        <f>MAX(CE334,CE340,CE346,CE352,CE358,CE364,CE370,CE376,CE382)</f>
        <v>0</v>
      </c>
      <c r="CF609" s="247">
        <f>MAX(CF334:CF387)</f>
        <v>0</v>
      </c>
      <c r="CG609" s="139">
        <f>MAX(CG334,CG340,CG346,CG352,CG358,CG364,CG370,CG376,CG382)</f>
        <v>0</v>
      </c>
      <c r="CH609" s="247">
        <f>MAX(CH334:CH387)</f>
        <v>0</v>
      </c>
    </row>
    <row r="610" spans="3:86" ht="17" hidden="1" customHeight="1" thickBot="1" x14ac:dyDescent="0.25">
      <c r="V610" s="237" t="s">
        <v>171</v>
      </c>
      <c r="W610" s="237" t="s">
        <v>171</v>
      </c>
      <c r="X610" s="109">
        <f>MIN(X172:X207)</f>
        <v>0.1502</v>
      </c>
      <c r="Y610" s="109">
        <f t="shared" ref="Y610:AA610" si="230">MIN(Y172:Y207)</f>
        <v>4</v>
      </c>
      <c r="Z610" s="109">
        <f t="shared" si="230"/>
        <v>5</v>
      </c>
      <c r="AA610" s="109">
        <f t="shared" si="230"/>
        <v>0.61427777777777781</v>
      </c>
      <c r="AC610" s="237"/>
      <c r="AT610" s="109">
        <f>MIN(AT172:AT207)</f>
        <v>1.1135999999999999</v>
      </c>
      <c r="AU610" s="109">
        <f t="shared" ref="AU610:BA610" si="231">MIN(AU172:AU207)</f>
        <v>4</v>
      </c>
      <c r="AV610" s="109">
        <f t="shared" si="231"/>
        <v>5</v>
      </c>
      <c r="AW610" s="109">
        <f t="shared" si="231"/>
        <v>5.9525833333333331</v>
      </c>
      <c r="AX610" s="109">
        <f t="shared" si="231"/>
        <v>9.4157476163276055</v>
      </c>
      <c r="AY610" s="109">
        <f t="shared" si="231"/>
        <v>2.8088306647258614</v>
      </c>
      <c r="AZ610" s="109">
        <f t="shared" si="231"/>
        <v>1</v>
      </c>
      <c r="BA610" s="109">
        <f t="shared" si="231"/>
        <v>1</v>
      </c>
      <c r="BB610" s="485"/>
      <c r="BC610" s="90" t="s">
        <v>170</v>
      </c>
      <c r="BD610" s="606" t="s">
        <v>147</v>
      </c>
      <c r="BE610" s="241" t="e">
        <f>AVERAGE(BE336,BE342,BE348,BE354,BE360,BE366,BE372,BE378,BE384)</f>
        <v>#VALUE!</v>
      </c>
      <c r="BF610" s="610"/>
      <c r="BG610" s="564"/>
      <c r="BH610" s="564"/>
      <c r="BI610" s="564"/>
      <c r="BJ610" s="274"/>
      <c r="BK610" s="241" t="e">
        <f>AVERAGE(BK336,BK342,BK348,BK354,BK360,BK366,BK372,BK378,BK384)</f>
        <v>#VALUE!</v>
      </c>
      <c r="BL610" s="540"/>
      <c r="BM610" s="241" t="e">
        <f>AVERAGE(BM336,BM342,BM348,BM354,BM360,BM366,BM372,BM378,BM384)</f>
        <v>#VALUE!</v>
      </c>
      <c r="BN610" s="540"/>
      <c r="BO610" s="241" t="e">
        <f>AVERAGE(BO336,BO342,BO348,BO354,BO360,BO366,BO372,BO378,BO384)</f>
        <v>#VALUE!</v>
      </c>
      <c r="BP610" s="540"/>
      <c r="BQ610" s="241" t="e">
        <f>AVERAGE(BQ336,BQ342,BQ348,BQ354,BQ360,BQ366,BQ372,BQ378,BQ384)</f>
        <v>#VALUE!</v>
      </c>
      <c r="BR610" s="540"/>
      <c r="BS610" s="241" t="e">
        <f>AVERAGE(BS336,BS342,BS348,BS354,BS360,BS366,BS372,BS378,BS384)</f>
        <v>#VALUE!</v>
      </c>
      <c r="BT610" s="540"/>
      <c r="BU610" s="241" t="e">
        <f>AVERAGE(BU336,BU342,BU348,BU354,BU360,BU366,BU372,BU378,BU384)</f>
        <v>#VALUE!</v>
      </c>
      <c r="BV610" s="540"/>
      <c r="BW610" s="241" t="e">
        <f>AVERAGE(BW336,BW342,BW348,BW354,BW360,BW366,BW372,BW378,BW384)</f>
        <v>#VALUE!</v>
      </c>
      <c r="BX610" s="569"/>
      <c r="BY610" s="564"/>
      <c r="BZ610" s="564"/>
      <c r="CA610" s="564"/>
      <c r="CB610" s="564"/>
      <c r="CC610" s="179" t="e">
        <f>AVERAGE(CC336,CC342,CC348,CC354,CC360,CC366,CC372,CC378,CC384)</f>
        <v>#VALUE!</v>
      </c>
      <c r="CD610" s="579"/>
      <c r="CE610" s="136">
        <f>AVERAGE(CE336,CE342,CE348,CE354,CE360,CE366,CE372,CE378,CE384)</f>
        <v>0</v>
      </c>
      <c r="CF610" s="599"/>
      <c r="CG610" s="136">
        <f>AVERAGE(CG336,CG342,CG348,CG354,CG360,CG366,CG372,CG378,CG384)</f>
        <v>0</v>
      </c>
      <c r="CH610" s="599"/>
    </row>
    <row r="611" spans="3:86" ht="17" hidden="1" customHeight="1" x14ac:dyDescent="0.2">
      <c r="V611" s="237" t="s">
        <v>173</v>
      </c>
      <c r="W611" s="237" t="s">
        <v>173</v>
      </c>
      <c r="X611" s="109"/>
      <c r="Y611" s="358"/>
      <c r="Z611" s="358"/>
      <c r="AA611" s="109"/>
      <c r="AC611" s="237"/>
      <c r="AT611" s="93">
        <f>AT607/X607</f>
        <v>5.210551459326898</v>
      </c>
      <c r="AU611" s="93">
        <f>AU607/Y607</f>
        <v>1</v>
      </c>
      <c r="AV611" s="93">
        <f>AV607/Z607</f>
        <v>1</v>
      </c>
      <c r="AW611" s="93">
        <f>AW607/AA607</f>
        <v>25.348068310327022</v>
      </c>
      <c r="AX611" s="109"/>
      <c r="AY611" s="109"/>
      <c r="AZ611" s="109"/>
      <c r="BA611" s="109"/>
      <c r="BB611" s="485"/>
      <c r="BC611" s="90" t="s">
        <v>171</v>
      </c>
      <c r="BD611" s="565"/>
      <c r="BE611" s="242" t="e">
        <f>MIN(BE336,BE342,BE348,BE354,BE360,BE366,BE372,BE378,BE384)</f>
        <v>#VALUE!</v>
      </c>
      <c r="BF611" s="608"/>
      <c r="BG611" s="566"/>
      <c r="BH611" s="566"/>
      <c r="BI611" s="566"/>
      <c r="BJ611" s="276"/>
      <c r="BK611" s="242" t="e">
        <f>MIN(BK336,BK342,BK348,BK354,BK360,BK366,BK372,BK378,BK384)</f>
        <v>#VALUE!</v>
      </c>
      <c r="BL611" s="541"/>
      <c r="BM611" s="242" t="e">
        <f>MIN(BM336,BM342,BM348,BM354,BM360,BM366,BM372,BM378,BM384)</f>
        <v>#VALUE!</v>
      </c>
      <c r="BN611" s="541"/>
      <c r="BO611" s="242" t="e">
        <f>MIN(BO336,BO342,BO348,BO354,BO360,BO366,BO372,BO378,BO384)</f>
        <v>#VALUE!</v>
      </c>
      <c r="BP611" s="541"/>
      <c r="BQ611" s="242" t="e">
        <f>MIN(BQ336,BQ342,BQ348,BQ354,BQ360,BQ366,BQ372,BQ378,BQ384)</f>
        <v>#VALUE!</v>
      </c>
      <c r="BR611" s="541"/>
      <c r="BS611" s="242" t="e">
        <f>MIN(BS336,BS342,BS348,BS354,BS360,BS366,BS372,BS378,BS384)</f>
        <v>#VALUE!</v>
      </c>
      <c r="BT611" s="541"/>
      <c r="BU611" s="242" t="e">
        <f>MIN(BU336,BU342,BU348,BU354,BU360,BU366,BU372,BU378,BU384)</f>
        <v>#VALUE!</v>
      </c>
      <c r="BV611" s="541"/>
      <c r="BW611" s="242" t="e">
        <f>MIN(BW336,BW342,BW348,BW354,BW360,BW366,BW372,BW378,BW384)</f>
        <v>#VALUE!</v>
      </c>
      <c r="BX611" s="565"/>
      <c r="BY611" s="566"/>
      <c r="BZ611" s="566"/>
      <c r="CA611" s="566"/>
      <c r="CB611" s="566"/>
      <c r="CC611" s="262" t="e">
        <f>MIN(CC336,CC342,CC348,CC354,CC360,CC366,CC372,CC378,CC384)</f>
        <v>#VALUE!</v>
      </c>
      <c r="CD611" s="541"/>
      <c r="CE611" s="138">
        <f>MIN(CE336,CE342,CE348,CE354,CE360,CE366,CE372,CE378,CE384)</f>
        <v>0</v>
      </c>
      <c r="CF611" s="541"/>
      <c r="CG611" s="138">
        <f>MIN(CG336,CG342,CG348,CG354,CG360,CG366,CG372,CG378,CG384)</f>
        <v>0</v>
      </c>
      <c r="CH611" s="541"/>
    </row>
    <row r="612" spans="3:86" ht="17" hidden="1" customHeight="1" thickBot="1" x14ac:dyDescent="0.25">
      <c r="X612" s="109"/>
      <c r="Y612" s="358"/>
      <c r="Z612" s="358"/>
      <c r="AA612" s="109"/>
      <c r="AC612" s="237"/>
      <c r="AT612" s="109"/>
      <c r="AU612" s="109"/>
      <c r="AV612" s="109"/>
      <c r="AW612" s="109"/>
      <c r="AX612" s="109"/>
      <c r="AY612" s="109"/>
      <c r="AZ612" s="109"/>
      <c r="BA612" s="109"/>
      <c r="BB612" s="485"/>
      <c r="BC612" s="90" t="s">
        <v>172</v>
      </c>
      <c r="BD612" s="530"/>
      <c r="BE612" s="271" t="e">
        <f>MAX(BE336,BE342,BE348,BE354,BE360,BE366,BE372,BE378,BE384)</f>
        <v>#VALUE!</v>
      </c>
      <c r="BF612" s="608"/>
      <c r="BG612" s="566"/>
      <c r="BH612" s="566"/>
      <c r="BI612" s="566"/>
      <c r="BJ612" s="276"/>
      <c r="BK612" s="271" t="e">
        <f>MAX(BK336,BK342,BK348,BK354,BK360,BK366,BK372,BK378,BK384)</f>
        <v>#VALUE!</v>
      </c>
      <c r="BL612" s="541"/>
      <c r="BM612" s="271" t="e">
        <f>MAX(BM336,BM342,BM348,BM354,BM360,BM366,BM372,BM378,BM384)</f>
        <v>#VALUE!</v>
      </c>
      <c r="BN612" s="541"/>
      <c r="BO612" s="271" t="e">
        <f>MAX(BO336,BO342,BO348,BO354,BO360,BO366,BO372,BO378,BO384)</f>
        <v>#VALUE!</v>
      </c>
      <c r="BP612" s="541"/>
      <c r="BQ612" s="271" t="e">
        <f>MAX(BQ336,BQ342,BQ348,BQ354,BQ360,BQ366,BQ372,BQ378,BQ384)</f>
        <v>#VALUE!</v>
      </c>
      <c r="BR612" s="541"/>
      <c r="BS612" s="271" t="e">
        <f>MAX(BS336,BS342,BS348,BS354,BS360,BS366,BS372,BS378,BS384)</f>
        <v>#VALUE!</v>
      </c>
      <c r="BT612" s="541"/>
      <c r="BU612" s="271" t="e">
        <f>MAX(BU336,BU342,BU348,BU354,BU360,BU366,BU372,BU378,BU384)</f>
        <v>#VALUE!</v>
      </c>
      <c r="BV612" s="541"/>
      <c r="BW612" s="271" t="e">
        <f>MAX(BW336,BW342,BW348,BW354,BW360,BW366,BW372,BW378,BW384)</f>
        <v>#VALUE!</v>
      </c>
      <c r="BX612" s="565"/>
      <c r="BY612" s="566"/>
      <c r="BZ612" s="566"/>
      <c r="CA612" s="566"/>
      <c r="CB612" s="566"/>
      <c r="CC612" s="181" t="e">
        <f>MAX(CC336,CC342,CC348,CC354,CC360,CC366,CC372,CC378,CC384)</f>
        <v>#VALUE!</v>
      </c>
      <c r="CD612" s="541"/>
      <c r="CE612" s="139">
        <f>MAX(CE336,CE342,CE348,CE354,CE360,CE366,CE372,CE378,CE384)</f>
        <v>0</v>
      </c>
      <c r="CF612" s="541"/>
      <c r="CG612" s="139">
        <f>MAX(CG336,CG342,CG348,CG354,CG360,CG366,CG372,CG378,CG384)</f>
        <v>0</v>
      </c>
      <c r="CH612" s="541"/>
    </row>
    <row r="613" spans="3:86" ht="17" hidden="1" customHeight="1" x14ac:dyDescent="0.2">
      <c r="X613" s="109"/>
      <c r="Y613" s="358"/>
      <c r="Z613" s="358"/>
      <c r="AA613" s="109"/>
      <c r="AC613" s="237"/>
      <c r="AT613" s="109"/>
      <c r="AU613" s="109"/>
      <c r="AV613" s="109"/>
      <c r="AW613" s="109"/>
      <c r="AX613" s="109"/>
      <c r="AY613" s="109"/>
      <c r="AZ613" s="109"/>
      <c r="BA613" s="109"/>
      <c r="BB613" s="485"/>
      <c r="BC613" s="94" t="s">
        <v>170</v>
      </c>
      <c r="BD613" s="607" t="s">
        <v>46</v>
      </c>
      <c r="BE613" s="264" t="e">
        <f>AVERAGE(BE338,BE344,BE350,BE356,BE362,BE368,BE374,BE380,BE386)</f>
        <v>#VALUE!</v>
      </c>
      <c r="BF613" s="608"/>
      <c r="BG613" s="566"/>
      <c r="BH613" s="566"/>
      <c r="BI613" s="566"/>
      <c r="BJ613" s="276"/>
      <c r="BK613" s="264" t="e">
        <f>AVERAGE(BK338,BK344,BK350,BK356,BK362,BK368,BK374,BK380,BK386)</f>
        <v>#VALUE!</v>
      </c>
      <c r="BL613" s="541"/>
      <c r="BM613" s="264" t="e">
        <f>AVERAGE(BM338,BM344,BM350,BM356,BM362,BM368,BM374,BM380,BM386)</f>
        <v>#VALUE!</v>
      </c>
      <c r="BN613" s="541"/>
      <c r="BO613" s="264" t="e">
        <f>AVERAGE(BO338,BO344,BO350,BO356,BO362,BO368,BO374,BO380,BO386)</f>
        <v>#VALUE!</v>
      </c>
      <c r="BP613" s="541"/>
      <c r="BQ613" s="264" t="e">
        <f>AVERAGE(BQ338,BQ344,BQ350,BQ356,BQ362,BQ368,BQ374,BQ380,BQ386)</f>
        <v>#VALUE!</v>
      </c>
      <c r="BR613" s="541"/>
      <c r="BS613" s="264" t="e">
        <f>AVERAGE(BS338,BS344,BS350,BS356,BS362,BS368,BS374,BS380,BS386)</f>
        <v>#VALUE!</v>
      </c>
      <c r="BT613" s="541"/>
      <c r="BU613" s="264" t="e">
        <f>AVERAGE(BU338,BU344,BU350,BU356,BU362,BU368,BU374,BU380,BU386)</f>
        <v>#VALUE!</v>
      </c>
      <c r="BV613" s="541"/>
      <c r="BW613" s="264" t="e">
        <f>AVERAGE(BW338,BW344,BW350,BW356,BW362,BW368,BW374,BW380,BW386)</f>
        <v>#VALUE!</v>
      </c>
      <c r="BX613" s="565"/>
      <c r="BY613" s="566"/>
      <c r="BZ613" s="566"/>
      <c r="CA613" s="566"/>
      <c r="CB613" s="566"/>
      <c r="CC613" s="260" t="e">
        <f>AVERAGE(CC338,CC344,CC350,CC356,CC362,CC368,CC374,CC380,CC386)</f>
        <v>#VALUE!</v>
      </c>
      <c r="CD613" s="541"/>
      <c r="CE613" s="266">
        <f>AVERAGE(CE338,CE344,CE350,CE356,CE362,CE368,CE374,CE380,CE386)</f>
        <v>0</v>
      </c>
      <c r="CF613" s="541"/>
      <c r="CG613" s="266">
        <f>AVERAGE(CG338,CG344,CG350,CG356,CG362,CG368,CG374,CG380,CG386)</f>
        <v>0</v>
      </c>
      <c r="CH613" s="541"/>
    </row>
    <row r="614" spans="3:86" ht="17" hidden="1" customHeight="1" x14ac:dyDescent="0.2">
      <c r="X614" s="109"/>
      <c r="Y614" s="358"/>
      <c r="Z614" s="358"/>
      <c r="AA614" s="109"/>
      <c r="AC614" s="237"/>
      <c r="AT614" s="109"/>
      <c r="AU614" s="109"/>
      <c r="AV614" s="109"/>
      <c r="AW614" s="109"/>
      <c r="AX614" s="109"/>
      <c r="AY614" s="109"/>
      <c r="AZ614" s="109"/>
      <c r="BA614" s="109"/>
      <c r="BB614" s="485"/>
      <c r="BC614" s="94" t="s">
        <v>171</v>
      </c>
      <c r="BD614" s="608"/>
      <c r="BE614" s="242" t="e">
        <f>MIN(BE338,BE344,BE350,BE356,BE362,BE368,BE374,BE380,BE386)</f>
        <v>#VALUE!</v>
      </c>
      <c r="BF614" s="608"/>
      <c r="BG614" s="566"/>
      <c r="BH614" s="566"/>
      <c r="BI614" s="566"/>
      <c r="BJ614" s="276"/>
      <c r="BK614" s="242" t="e">
        <f>MIN(BK338,BK344,BK350,BK356,BK362,BK368,BK374,BK380,BK386)</f>
        <v>#VALUE!</v>
      </c>
      <c r="BL614" s="541"/>
      <c r="BM614" s="242" t="e">
        <f>MIN(BM338,BM344,BM350,BM356,BM362,BM368,BM374,BM380,BM386)</f>
        <v>#VALUE!</v>
      </c>
      <c r="BN614" s="541"/>
      <c r="BO614" s="242" t="e">
        <f>MIN(BO338,BO344,BO350,BO356,BO362,BO368,BO374,BO380,BO386)</f>
        <v>#VALUE!</v>
      </c>
      <c r="BP614" s="541"/>
      <c r="BQ614" s="242" t="e">
        <f>MIN(BQ338,BQ344,BQ350,BQ356,BQ362,BQ368,BQ374,BQ380,BQ386)</f>
        <v>#VALUE!</v>
      </c>
      <c r="BR614" s="541"/>
      <c r="BS614" s="242" t="e">
        <f>MIN(BS338,BS344,BS350,BS356,BS362,BS368,BS374,BS380,BS386)</f>
        <v>#VALUE!</v>
      </c>
      <c r="BT614" s="541"/>
      <c r="BU614" s="242" t="e">
        <f>MIN(BU338,BU344,BU350,BU356,BU362,BU368,BU374,BU380,BU386)</f>
        <v>#VALUE!</v>
      </c>
      <c r="BV614" s="541"/>
      <c r="BW614" s="242" t="e">
        <f>MIN(BW338,BW344,BW350,BW356,BW362,BW368,BW374,BW380,BW386)</f>
        <v>#VALUE!</v>
      </c>
      <c r="BX614" s="565"/>
      <c r="BY614" s="566"/>
      <c r="BZ614" s="566"/>
      <c r="CA614" s="566"/>
      <c r="CB614" s="566"/>
      <c r="CC614" s="262" t="e">
        <f>MIN(CC338,CC344,CC350,CC356,CC362,CC368,CC374,CC380,CC386)</f>
        <v>#VALUE!</v>
      </c>
      <c r="CD614" s="541"/>
      <c r="CE614" s="138">
        <f>MIN(CE338,CE344,CE350,CE356,CE362,CE368,CE374,CE380,CE386)</f>
        <v>0</v>
      </c>
      <c r="CF614" s="541"/>
      <c r="CG614" s="138">
        <f>MIN(CG338,CG344,CG350,CG356,CG362,CG368,CG374,CG380,CG386)</f>
        <v>0</v>
      </c>
      <c r="CH614" s="541"/>
    </row>
    <row r="615" spans="3:86" ht="17" hidden="1" customHeight="1" thickBot="1" x14ac:dyDescent="0.25">
      <c r="F615" s="109">
        <f>COUNTIFS(F388:F411,"&lt;&gt;",F388:F411,"&lt;&gt;0")</f>
        <v>24</v>
      </c>
      <c r="G615" s="109">
        <f>COUNTIFS(G388:G411,"&lt;&gt;",G388:G411,"&lt;&gt;0")</f>
        <v>0</v>
      </c>
      <c r="X615" s="109"/>
      <c r="Y615" s="358"/>
      <c r="Z615" s="358"/>
      <c r="AA615" s="109"/>
      <c r="AC615" s="109">
        <f>COUNTIFS(AC388:AC411,"&lt;&gt;",AC388:AC411,"&lt;&gt;0")</f>
        <v>0</v>
      </c>
      <c r="AT615" s="109"/>
      <c r="AU615" s="109"/>
      <c r="AV615" s="109"/>
      <c r="AW615" s="109"/>
      <c r="AX615" s="132">
        <f>AC615/F615</f>
        <v>0</v>
      </c>
      <c r="AY615" s="109"/>
      <c r="AZ615" s="109"/>
      <c r="BA615" s="109"/>
      <c r="BB615" s="486"/>
      <c r="BC615" s="96" t="s">
        <v>172</v>
      </c>
      <c r="BD615" s="609"/>
      <c r="BE615" s="271" t="e">
        <f>MAX(BE338,BE344,BE350,BE356,BE362,BE368,BE374,BE380,BE386)</f>
        <v>#VALUE!</v>
      </c>
      <c r="BF615" s="611"/>
      <c r="BG615" s="571"/>
      <c r="BH615" s="571"/>
      <c r="BI615" s="571"/>
      <c r="BJ615" s="278"/>
      <c r="BK615" s="271" t="e">
        <f>MAX(BK338,BK344,BK350,BK356,BK362,BK368,BK374,BK380,BK386)</f>
        <v>#VALUE!</v>
      </c>
      <c r="BL615" s="542"/>
      <c r="BM615" s="271" t="e">
        <f>MAX(BM338,BM344,BM350,BM356,BM362,BM368,BM374,BM380,BM386)</f>
        <v>#VALUE!</v>
      </c>
      <c r="BN615" s="542"/>
      <c r="BO615" s="271" t="e">
        <f>MAX(BO338,BO344,BO350,BO356,BO362,BO368,BO374,BO380,BO386)</f>
        <v>#VALUE!</v>
      </c>
      <c r="BP615" s="542"/>
      <c r="BQ615" s="271" t="e">
        <f>MAX(BQ338,BQ344,BQ350,BQ356,BQ362,BQ368,BQ374,BQ380,BQ386)</f>
        <v>#VALUE!</v>
      </c>
      <c r="BR615" s="542"/>
      <c r="BS615" s="271" t="e">
        <f>MAX(BS338,BS344,BS350,BS356,BS362,BS368,BS374,BS380,BS386)</f>
        <v>#VALUE!</v>
      </c>
      <c r="BT615" s="542"/>
      <c r="BU615" s="271" t="e">
        <f>MAX(BU338,BU344,BU350,BU356,BU362,BU368,BU374,BU380,BU386)</f>
        <v>#VALUE!</v>
      </c>
      <c r="BV615" s="542"/>
      <c r="BW615" s="271" t="e">
        <f>MAX(BW338,BW344,BW350,BW356,BW362,BW368,BW374,BW380,BW386)</f>
        <v>#VALUE!</v>
      </c>
      <c r="BX615" s="570"/>
      <c r="BY615" s="571"/>
      <c r="BZ615" s="571"/>
      <c r="CA615" s="571"/>
      <c r="CB615" s="571"/>
      <c r="CC615" s="181" t="e">
        <f>MAX(CC338,CC344,CC350,CC356,CC362,CC368,CC374,CC380,CC386)</f>
        <v>#VALUE!</v>
      </c>
      <c r="CD615" s="542"/>
      <c r="CE615" s="139">
        <f>MAX(CE338,CE344,CE350,CE356,CE362,CE368,CE374,CE380,CE386)</f>
        <v>0</v>
      </c>
      <c r="CF615" s="542"/>
      <c r="CG615" s="139">
        <f>MAX(CG338,CG344,CG350,CG356,CG362,CG368,CG374,CG380,CG386)</f>
        <v>0</v>
      </c>
      <c r="CH615" s="542"/>
    </row>
    <row r="616" spans="3:86" ht="17" hidden="1" customHeight="1" thickBot="1" x14ac:dyDescent="0.25">
      <c r="C616" s="132" t="s">
        <v>174</v>
      </c>
      <c r="V616" s="237" t="s">
        <v>169</v>
      </c>
      <c r="W616" s="237" t="s">
        <v>169</v>
      </c>
      <c r="X616" s="109" t="e">
        <f>GEOMEAN(X388:X411)</f>
        <v>#NUM!</v>
      </c>
      <c r="Y616" s="358" t="e">
        <f>GEOMEAN(Y388:Y411)</f>
        <v>#NUM!</v>
      </c>
      <c r="Z616" s="358" t="e">
        <f>GEOMEAN(Z388:Z411)</f>
        <v>#NUM!</v>
      </c>
      <c r="AA616" s="109" t="e">
        <f>GEOMEAN(AA388:AA411)</f>
        <v>#NUM!</v>
      </c>
      <c r="AC616" s="237"/>
      <c r="AT616" s="109" t="e">
        <f t="shared" ref="AT616:BA616" si="232">GEOMEAN(AT388:AT411)</f>
        <v>#NUM!</v>
      </c>
      <c r="AU616" s="109" t="e">
        <f t="shared" si="232"/>
        <v>#NUM!</v>
      </c>
      <c r="AV616" s="109" t="e">
        <f t="shared" si="232"/>
        <v>#NUM!</v>
      </c>
      <c r="AW616" s="109" t="e">
        <f t="shared" si="232"/>
        <v>#NUM!</v>
      </c>
      <c r="AX616" s="109" t="e">
        <f t="shared" si="232"/>
        <v>#DIV/0!</v>
      </c>
      <c r="AY616" s="109" t="e">
        <f t="shared" si="232"/>
        <v>#DIV/0!</v>
      </c>
      <c r="AZ616" s="109" t="e">
        <f t="shared" si="232"/>
        <v>#DIV/0!</v>
      </c>
      <c r="BA616" s="109" t="e">
        <f t="shared" si="232"/>
        <v>#DIV/0!</v>
      </c>
      <c r="BB616" s="598" t="str">
        <f>C616</f>
        <v>Class HDR1_4K</v>
      </c>
      <c r="BC616" s="366" t="s">
        <v>170</v>
      </c>
      <c r="BD616" s="631" t="s">
        <v>39</v>
      </c>
      <c r="BE616" s="241" t="e">
        <f>AVERAGE(BE388,BE394,BE400,BE406)</f>
        <v>#VALUE!</v>
      </c>
      <c r="BF616" s="243" t="e">
        <f>AVERAGE(BF388:BF411)</f>
        <v>#VALUE!</v>
      </c>
      <c r="BG616" s="243" t="e">
        <f>AVERAGE(BG388:BG411)</f>
        <v>#VALUE!</v>
      </c>
      <c r="BH616" s="243" t="e">
        <f>AVERAGE(BH388:BH411)</f>
        <v>#VALUE!</v>
      </c>
      <c r="BI616" s="243" t="e">
        <f>AVERAGE(BI388:BI411)</f>
        <v>#VALUE!</v>
      </c>
      <c r="BJ616" s="243" t="e">
        <f>AVERAGE(BJ388:BJ411)</f>
        <v>#VALUE!</v>
      </c>
      <c r="BK616" s="241" t="e">
        <f>AVERAGE(BK388,BK394,BK400,BK406)</f>
        <v>#VALUE!</v>
      </c>
      <c r="BL616" s="249" t="e">
        <f>AVERAGE(BL388:BL411)</f>
        <v>#VALUE!</v>
      </c>
      <c r="BM616" s="86" t="e">
        <f>AVERAGE(BM388,BM394,BM400,BM406)</f>
        <v>#VALUE!</v>
      </c>
      <c r="BN616" s="87" t="e">
        <f>AVERAGE(BN388:BN411)</f>
        <v>#VALUE!</v>
      </c>
      <c r="BO616" s="86" t="e">
        <f>AVERAGE(BO388,BO394,BO400,BO406)</f>
        <v>#VALUE!</v>
      </c>
      <c r="BP616" s="88" t="e">
        <f>AVERAGE(BP388:BP411)</f>
        <v>#VALUE!</v>
      </c>
      <c r="BQ616" s="86" t="e">
        <f>AVERAGE(BQ388,BQ394,BQ400,BQ406)</f>
        <v>#VALUE!</v>
      </c>
      <c r="BR616" s="88" t="e">
        <f>AVERAGE(BR388:BR411)</f>
        <v>#VALUE!</v>
      </c>
      <c r="BS616" s="86" t="e">
        <f>AVERAGE(BS388,BS394,BS400,BS406)</f>
        <v>#VALUE!</v>
      </c>
      <c r="BT616" s="87" t="e">
        <f>AVERAGE(BT388:BT411)</f>
        <v>#VALUE!</v>
      </c>
      <c r="BU616" s="86" t="e">
        <f>AVERAGE(BU388,BU394,BU400,BU406)</f>
        <v>#VALUE!</v>
      </c>
      <c r="BV616" s="87" t="e">
        <f>AVERAGE(BV388:BV411)</f>
        <v>#VALUE!</v>
      </c>
      <c r="BW616" s="89" t="e">
        <f>AVERAGE(BW388,BW394,BW400,BW406)</f>
        <v>#VALUE!</v>
      </c>
      <c r="BX616" s="241" t="e">
        <f>AVERAGE(BX388:BX411)</f>
        <v>#VALUE!</v>
      </c>
      <c r="BY616" s="243" t="e">
        <f>AVERAGE(BY388:BY411)</f>
        <v>#VALUE!</v>
      </c>
      <c r="BZ616" s="243" t="e">
        <f>AVERAGE(BZ388:BZ411)</f>
        <v>#VALUE!</v>
      </c>
      <c r="CA616" s="249" t="e">
        <f>AVERAGE(CA388:CA411)</f>
        <v>#VALUE!</v>
      </c>
      <c r="CB616" s="249" t="e">
        <f>AVERAGE(CB388:CB411)</f>
        <v>#VALUE!</v>
      </c>
      <c r="CC616" s="179" t="e">
        <f>AVERAGE(CC388,CC394,CC400,CC406)</f>
        <v>#VALUE!</v>
      </c>
      <c r="CD616" s="183" t="e">
        <f>AVERAGE(CD388:CD411)</f>
        <v>#VALUE!</v>
      </c>
      <c r="CE616" s="136">
        <f>SUM(CE388,CE394,CE400,CE406)</f>
        <v>0</v>
      </c>
      <c r="CF616" s="137">
        <f>SUM(CF388:CF411)</f>
        <v>0</v>
      </c>
      <c r="CG616" s="136">
        <f>SUM(CG388,CG394,CG400,CG406)</f>
        <v>0</v>
      </c>
      <c r="CH616" s="137">
        <f>SUM(CH388:CH411)</f>
        <v>0</v>
      </c>
    </row>
    <row r="617" spans="3:86" ht="17" hidden="1" customHeight="1" x14ac:dyDescent="0.2">
      <c r="V617" s="237" t="s">
        <v>41</v>
      </c>
      <c r="W617" s="237" t="s">
        <v>41</v>
      </c>
      <c r="X617" s="109">
        <f>SUM(X388:X411)</f>
        <v>0</v>
      </c>
      <c r="Y617" s="358">
        <f>SUM(Y388:Y411)</f>
        <v>0</v>
      </c>
      <c r="Z617" s="358">
        <f>SUM(Z388:Z411)</f>
        <v>0</v>
      </c>
      <c r="AA617" s="109">
        <f>SUM(AA388:AA411)</f>
        <v>0</v>
      </c>
      <c r="AC617" s="237"/>
      <c r="AT617" s="109">
        <f t="shared" ref="AT617:BA617" si="233">SUM(AT388:AT411)</f>
        <v>0</v>
      </c>
      <c r="AU617" s="109">
        <f t="shared" si="233"/>
        <v>0</v>
      </c>
      <c r="AV617" s="109">
        <f t="shared" si="233"/>
        <v>0</v>
      </c>
      <c r="AW617" s="109">
        <f t="shared" si="233"/>
        <v>0</v>
      </c>
      <c r="AX617" s="109" t="e">
        <f t="shared" si="233"/>
        <v>#DIV/0!</v>
      </c>
      <c r="AY617" s="109" t="e">
        <f t="shared" si="233"/>
        <v>#DIV/0!</v>
      </c>
      <c r="AZ617" s="109" t="e">
        <f t="shared" si="233"/>
        <v>#DIV/0!</v>
      </c>
      <c r="BA617" s="109" t="e">
        <f t="shared" si="233"/>
        <v>#DIV/0!</v>
      </c>
      <c r="BB617" s="485"/>
      <c r="BC617" s="90" t="s">
        <v>171</v>
      </c>
      <c r="BD617" s="485"/>
      <c r="BE617" s="242" t="e">
        <f>MIN(BE388,BE394,BE400,BE406)</f>
        <v>#VALUE!</v>
      </c>
      <c r="BF617" s="244" t="e">
        <f>MIN(BF388:BF411)</f>
        <v>#VALUE!</v>
      </c>
      <c r="BG617" s="244" t="e">
        <f>MIN(BG388:BG411)</f>
        <v>#VALUE!</v>
      </c>
      <c r="BH617" s="244" t="e">
        <f>MIN(BH388:BH411)</f>
        <v>#VALUE!</v>
      </c>
      <c r="BI617" s="244" t="e">
        <f>MIN(BI388:BI411)</f>
        <v>#VALUE!</v>
      </c>
      <c r="BJ617" s="244" t="e">
        <f>MIN(BJ388:BJ411)</f>
        <v>#VALUE!</v>
      </c>
      <c r="BK617" s="242" t="e">
        <f>MIN(BK388,BK394,BK400,BK406)</f>
        <v>#VALUE!</v>
      </c>
      <c r="BL617" s="250" t="e">
        <f>MIN(BL388:BL411)</f>
        <v>#VALUE!</v>
      </c>
      <c r="BM617" s="242" t="e">
        <f>MIN(BM388,BM394,BM400,BM406)</f>
        <v>#VALUE!</v>
      </c>
      <c r="BN617" s="244" t="e">
        <f>MIN(BN388:BN411)</f>
        <v>#VALUE!</v>
      </c>
      <c r="BO617" s="242" t="e">
        <f>MIN(BO388,BO394,BO400,BO406)</f>
        <v>#VALUE!</v>
      </c>
      <c r="BP617" s="250" t="e">
        <f>MIN(BP388:BP411)</f>
        <v>#VALUE!</v>
      </c>
      <c r="BQ617" s="242" t="e">
        <f>MIN(BQ388,BQ394,BQ400,BQ406)</f>
        <v>#VALUE!</v>
      </c>
      <c r="BR617" s="250" t="e">
        <f>MIN(BR388:BR411)</f>
        <v>#VALUE!</v>
      </c>
      <c r="BS617" s="242" t="e">
        <f>MIN(BS388,BS394,BS400,BS406)</f>
        <v>#VALUE!</v>
      </c>
      <c r="BT617" s="244" t="e">
        <f>MIN(BT388:BT411)</f>
        <v>#VALUE!</v>
      </c>
      <c r="BU617" s="242" t="e">
        <f>MIN(BU388,BU394,BU400,BU406)</f>
        <v>#VALUE!</v>
      </c>
      <c r="BV617" s="244" t="e">
        <f>MIN(BV388:BV411)</f>
        <v>#VALUE!</v>
      </c>
      <c r="BW617" s="91" t="e">
        <f>MIN(BW388,BW394,BW400,BW406)</f>
        <v>#VALUE!</v>
      </c>
      <c r="BX617" s="242" t="e">
        <f>MIN(BX388:BX411)</f>
        <v>#VALUE!</v>
      </c>
      <c r="BY617" s="244" t="e">
        <f>MIN(BY388:BY411)</f>
        <v>#VALUE!</v>
      </c>
      <c r="BZ617" s="244" t="e">
        <f>MIN(BZ388:BZ411)</f>
        <v>#VALUE!</v>
      </c>
      <c r="CA617" s="250" t="e">
        <f>MIN(CA388:CA411)</f>
        <v>#VALUE!</v>
      </c>
      <c r="CB617" s="250" t="e">
        <f>MIN(CB388:CB411)</f>
        <v>#VALUE!</v>
      </c>
      <c r="CC617" s="262" t="e">
        <f>MIN(CC388,CC394,CC400,CC406)</f>
        <v>#VALUE!</v>
      </c>
      <c r="CD617" s="270" t="e">
        <f>MIN(CD388:CD411)</f>
        <v>#VALUE!</v>
      </c>
      <c r="CE617" s="138">
        <f>MIN(CE388,CE394,CE400,CE406)</f>
        <v>0</v>
      </c>
      <c r="CF617" s="246">
        <f>MIN(CF388:CF411)</f>
        <v>0</v>
      </c>
      <c r="CG617" s="138">
        <f>MIN(CG388,CG394,CG400,CG406)</f>
        <v>0</v>
      </c>
      <c r="CH617" s="246">
        <f>MIN(CH388:CH411)</f>
        <v>0</v>
      </c>
    </row>
    <row r="618" spans="3:86" ht="17" hidden="1" customHeight="1" thickBot="1" x14ac:dyDescent="0.25">
      <c r="V618" s="237" t="s">
        <v>172</v>
      </c>
      <c r="W618" s="237" t="s">
        <v>172</v>
      </c>
      <c r="X618" s="109">
        <f>MAX(X388:X411)</f>
        <v>0</v>
      </c>
      <c r="Y618" s="358">
        <f>MAX(Y388:Y411)</f>
        <v>0</v>
      </c>
      <c r="Z618" s="358">
        <f>MAX(Z388:Z411)</f>
        <v>0</v>
      </c>
      <c r="AA618" s="109">
        <f>MAX(AA388:AA411)</f>
        <v>0</v>
      </c>
      <c r="AC618" s="237"/>
      <c r="AT618" s="109">
        <f t="shared" ref="AT618:BA618" si="234">MAX(AT388:AT411)</f>
        <v>0</v>
      </c>
      <c r="AU618" s="109">
        <f t="shared" si="234"/>
        <v>0</v>
      </c>
      <c r="AV618" s="109">
        <f t="shared" si="234"/>
        <v>0</v>
      </c>
      <c r="AW618" s="109">
        <f t="shared" si="234"/>
        <v>0</v>
      </c>
      <c r="AX618" s="109" t="e">
        <f t="shared" si="234"/>
        <v>#DIV/0!</v>
      </c>
      <c r="AY618" s="109" t="e">
        <f t="shared" si="234"/>
        <v>#DIV/0!</v>
      </c>
      <c r="AZ618" s="109" t="e">
        <f t="shared" si="234"/>
        <v>#DIV/0!</v>
      </c>
      <c r="BA618" s="109" t="e">
        <f t="shared" si="234"/>
        <v>#DIV/0!</v>
      </c>
      <c r="BB618" s="485"/>
      <c r="BC618" s="90" t="s">
        <v>172</v>
      </c>
      <c r="BD618" s="486"/>
      <c r="BE618" s="271" t="e">
        <f>MAX(BE388,BE394,BE400,BE406)</f>
        <v>#VALUE!</v>
      </c>
      <c r="BF618" s="252" t="e">
        <f>MAX(BF388:BF411)</f>
        <v>#VALUE!</v>
      </c>
      <c r="BG618" s="252" t="e">
        <f>MAX(BG388:BG411)</f>
        <v>#VALUE!</v>
      </c>
      <c r="BH618" s="252" t="e">
        <f>MAX(BH388:BH411)</f>
        <v>#VALUE!</v>
      </c>
      <c r="BI618" s="252" t="e">
        <f>MAX(BI388:BI411)</f>
        <v>#VALUE!</v>
      </c>
      <c r="BJ618" s="252" t="e">
        <f>MAX(BJ388:BJ411)</f>
        <v>#VALUE!</v>
      </c>
      <c r="BK618" s="271" t="e">
        <f>MAX(BK388,BK394,BK400,BK406)</f>
        <v>#VALUE!</v>
      </c>
      <c r="BL618" s="255" t="e">
        <f>MAX(BL388:BL411)</f>
        <v>#VALUE!</v>
      </c>
      <c r="BM618" s="271" t="e">
        <f>MAX(BM388,BM394,BM400,BM406)</f>
        <v>#VALUE!</v>
      </c>
      <c r="BN618" s="252" t="e">
        <f>MAX(BN388:BN411)</f>
        <v>#VALUE!</v>
      </c>
      <c r="BO618" s="271" t="e">
        <f>MAX(BO388,BO394,BO400,BO406)</f>
        <v>#VALUE!</v>
      </c>
      <c r="BP618" s="255" t="e">
        <f>MAX(BP388:BP411)</f>
        <v>#VALUE!</v>
      </c>
      <c r="BQ618" s="271" t="e">
        <f>MAX(BQ388,BQ394,BQ400,BQ406)</f>
        <v>#VALUE!</v>
      </c>
      <c r="BR618" s="255" t="e">
        <f>MAX(BR388:BR411)</f>
        <v>#VALUE!</v>
      </c>
      <c r="BS618" s="271" t="e">
        <f>MAX(BS388,BS394,BS400,BS406)</f>
        <v>#VALUE!</v>
      </c>
      <c r="BT618" s="252" t="e">
        <f>MAX(BT388:BT411)</f>
        <v>#VALUE!</v>
      </c>
      <c r="BU618" s="271" t="e">
        <f>MAX(BU388,BU394,BU400,BU406)</f>
        <v>#VALUE!</v>
      </c>
      <c r="BV618" s="252" t="e">
        <f>MAX(BV388:BV411)</f>
        <v>#VALUE!</v>
      </c>
      <c r="BW618" s="92" t="e">
        <f>MAX(BW388,BW394,BW400,BW406)</f>
        <v>#VALUE!</v>
      </c>
      <c r="BX618" s="271" t="e">
        <f>MAX(BX388:BX411)</f>
        <v>#VALUE!</v>
      </c>
      <c r="BY618" s="252" t="e">
        <f>MAX(BY388:BY411)</f>
        <v>#VALUE!</v>
      </c>
      <c r="BZ618" s="252" t="e">
        <f>MAX(BZ388:BZ411)</f>
        <v>#VALUE!</v>
      </c>
      <c r="CA618" s="255" t="e">
        <f>MAX(CA388:CA411)</f>
        <v>#VALUE!</v>
      </c>
      <c r="CB618" s="255" t="e">
        <f>MAX(CB388:CB411)</f>
        <v>#VALUE!</v>
      </c>
      <c r="CC618" s="181" t="e">
        <f>MAX(CC388,CC394,CC400,CC406)</f>
        <v>#VALUE!</v>
      </c>
      <c r="CD618" s="150" t="e">
        <f>MAX(CD388:CD411)</f>
        <v>#VALUE!</v>
      </c>
      <c r="CE618" s="139">
        <f>MAX(CE388,CE394,CE400,CE406)</f>
        <v>0</v>
      </c>
      <c r="CF618" s="247">
        <f>MAX(CF388:CF411)</f>
        <v>0</v>
      </c>
      <c r="CG618" s="139">
        <f>MAX(CG388,CG394,CG400,CG406)</f>
        <v>0</v>
      </c>
      <c r="CH618" s="247">
        <f>MAX(CH388:CH411)</f>
        <v>0</v>
      </c>
    </row>
    <row r="619" spans="3:86" ht="17" hidden="1" customHeight="1" thickBot="1" x14ac:dyDescent="0.25">
      <c r="V619" s="237" t="s">
        <v>171</v>
      </c>
      <c r="W619" s="237" t="s">
        <v>171</v>
      </c>
      <c r="X619" s="109">
        <f>MIN(X388:X411)</f>
        <v>0</v>
      </c>
      <c r="Y619" s="358">
        <f>MIN(Y388:Y411)</f>
        <v>0</v>
      </c>
      <c r="Z619" s="358">
        <f>MIN(Z388:Z411)</f>
        <v>0</v>
      </c>
      <c r="AA619" s="109">
        <f>MIN(AA388:AA411)</f>
        <v>0</v>
      </c>
      <c r="AC619" s="237"/>
      <c r="AT619" s="109">
        <f t="shared" ref="AT619:BA619" si="235">MIN(AT388:AT411)</f>
        <v>0</v>
      </c>
      <c r="AU619" s="109">
        <f t="shared" si="235"/>
        <v>0</v>
      </c>
      <c r="AV619" s="109">
        <f t="shared" si="235"/>
        <v>0</v>
      </c>
      <c r="AW619" s="109">
        <f t="shared" si="235"/>
        <v>0</v>
      </c>
      <c r="AX619" s="109" t="e">
        <f t="shared" si="235"/>
        <v>#DIV/0!</v>
      </c>
      <c r="AY619" s="109" t="e">
        <f t="shared" si="235"/>
        <v>#DIV/0!</v>
      </c>
      <c r="AZ619" s="109" t="e">
        <f t="shared" si="235"/>
        <v>#DIV/0!</v>
      </c>
      <c r="BA619" s="109" t="e">
        <f t="shared" si="235"/>
        <v>#DIV/0!</v>
      </c>
      <c r="BB619" s="485"/>
      <c r="BC619" s="90" t="s">
        <v>170</v>
      </c>
      <c r="BD619" s="662" t="s">
        <v>147</v>
      </c>
      <c r="BE619" s="241" t="e">
        <f>AVERAGE(BE390,BE396,BE402,BE408)</f>
        <v>#VALUE!</v>
      </c>
      <c r="BF619" s="610"/>
      <c r="BG619" s="564"/>
      <c r="BH619" s="564"/>
      <c r="BI619" s="564"/>
      <c r="BJ619" s="274"/>
      <c r="BK619" s="241" t="e">
        <f>AVERAGE(BK390,BK396,BK402,BK408)</f>
        <v>#VALUE!</v>
      </c>
      <c r="BL619" s="540"/>
      <c r="BM619" s="86" t="e">
        <f>AVERAGE(BM390,BM396,BM402,BM408)</f>
        <v>#VALUE!</v>
      </c>
      <c r="BN619" s="540"/>
      <c r="BO619" s="86" t="e">
        <f>AVERAGE(BO390,BO396,BO402,BO408)</f>
        <v>#VALUE!</v>
      </c>
      <c r="BP619" s="540"/>
      <c r="BQ619" s="86" t="e">
        <f>AVERAGE(BQ390,BQ396,BQ402,BQ408)</f>
        <v>#VALUE!</v>
      </c>
      <c r="BR619" s="540"/>
      <c r="BS619" s="86" t="e">
        <f>AVERAGE(BS390,BS396,BS402,BS408)</f>
        <v>#VALUE!</v>
      </c>
      <c r="BT619" s="540"/>
      <c r="BU619" s="86" t="e">
        <f>AVERAGE(BU390,BU396,BU402,BU408)</f>
        <v>#VALUE!</v>
      </c>
      <c r="BV619" s="540"/>
      <c r="BW619" s="89" t="e">
        <f>AVERAGE(BW390,BW396,BW402,BW408)</f>
        <v>#VALUE!</v>
      </c>
      <c r="BX619" s="569"/>
      <c r="BY619" s="564"/>
      <c r="BZ619" s="564"/>
      <c r="CA619" s="564"/>
      <c r="CB619" s="564"/>
      <c r="CC619" s="179" t="e">
        <f>AVERAGE(CC390,CC396,CC402,CC408)</f>
        <v>#VALUE!</v>
      </c>
      <c r="CD619" s="579"/>
      <c r="CE619" s="136">
        <f>SUM(CE390,CE396,CE402,CE408)</f>
        <v>0</v>
      </c>
      <c r="CF619" s="599"/>
      <c r="CG619" s="136">
        <f>SUM(CG390,CG396,CG402,CG408)</f>
        <v>0</v>
      </c>
      <c r="CH619" s="599"/>
    </row>
    <row r="620" spans="3:86" ht="17" hidden="1" customHeight="1" x14ac:dyDescent="0.2">
      <c r="V620" s="237" t="s">
        <v>173</v>
      </c>
      <c r="W620" s="237" t="s">
        <v>173</v>
      </c>
      <c r="X620" s="109"/>
      <c r="Y620" s="358"/>
      <c r="Z620" s="358"/>
      <c r="AA620" s="109"/>
      <c r="AC620" s="237"/>
      <c r="AT620" s="93" t="e">
        <f>AT616/X616</f>
        <v>#NUM!</v>
      </c>
      <c r="AU620" s="93" t="e">
        <f>AU616/Y616</f>
        <v>#NUM!</v>
      </c>
      <c r="AV620" s="93" t="e">
        <f>AV616/Z616</f>
        <v>#NUM!</v>
      </c>
      <c r="AW620" s="93" t="e">
        <f>AW616/AA616</f>
        <v>#NUM!</v>
      </c>
      <c r="AX620" s="109"/>
      <c r="AY620" s="109"/>
      <c r="AZ620" s="109"/>
      <c r="BA620" s="109"/>
      <c r="BB620" s="485"/>
      <c r="BC620" s="90" t="s">
        <v>171</v>
      </c>
      <c r="BD620" s="485"/>
      <c r="BE620" s="242" t="e">
        <f>MIN(BE390,BE396,BE402,BE408)</f>
        <v>#VALUE!</v>
      </c>
      <c r="BF620" s="608"/>
      <c r="BG620" s="566"/>
      <c r="BH620" s="566"/>
      <c r="BI620" s="566"/>
      <c r="BJ620" s="276"/>
      <c r="BK620" s="242" t="e">
        <f>MIN(BK390,BK396,BK402,BK408)</f>
        <v>#VALUE!</v>
      </c>
      <c r="BL620" s="541"/>
      <c r="BM620" s="242" t="e">
        <f>MIN(BM390,BM396,BM402,BM408)</f>
        <v>#VALUE!</v>
      </c>
      <c r="BN620" s="541"/>
      <c r="BO620" s="242" t="e">
        <f>MIN(BO390,BO396,BO402,BO408)</f>
        <v>#VALUE!</v>
      </c>
      <c r="BP620" s="541"/>
      <c r="BQ620" s="242" t="e">
        <f>MIN(BQ390,BQ396,BQ402,BQ408)</f>
        <v>#VALUE!</v>
      </c>
      <c r="BR620" s="541"/>
      <c r="BS620" s="242" t="e">
        <f>MIN(BS390,BS396,BS402,BS408)</f>
        <v>#VALUE!</v>
      </c>
      <c r="BT620" s="541"/>
      <c r="BU620" s="242" t="e">
        <f>MIN(BU390,BU396,BU402,BU408)</f>
        <v>#VALUE!</v>
      </c>
      <c r="BV620" s="541"/>
      <c r="BW620" s="91" t="e">
        <f>MIN(BW390,BW396,BW402,BW408)</f>
        <v>#VALUE!</v>
      </c>
      <c r="BX620" s="565"/>
      <c r="BY620" s="566"/>
      <c r="BZ620" s="566"/>
      <c r="CA620" s="566"/>
      <c r="CB620" s="566"/>
      <c r="CC620" s="262" t="e">
        <f>MIN(CC390,CC396,CC402,CC408)</f>
        <v>#VALUE!</v>
      </c>
      <c r="CD620" s="541"/>
      <c r="CE620" s="138">
        <f>MIN(CE390,CE396,CE402,CE408)</f>
        <v>0</v>
      </c>
      <c r="CF620" s="541"/>
      <c r="CG620" s="138">
        <f>MIN(CG390,CG396,CG402,CG408)</f>
        <v>0</v>
      </c>
      <c r="CH620" s="541"/>
    </row>
    <row r="621" spans="3:86" ht="17" hidden="1" customHeight="1" thickBot="1" x14ac:dyDescent="0.25">
      <c r="X621" s="109"/>
      <c r="Y621" s="358"/>
      <c r="Z621" s="358"/>
      <c r="AA621" s="109"/>
      <c r="AC621" s="237"/>
      <c r="AT621" s="109"/>
      <c r="AU621" s="109"/>
      <c r="AV621" s="109"/>
      <c r="AW621" s="109"/>
      <c r="AX621" s="109"/>
      <c r="AY621" s="109"/>
      <c r="AZ621" s="109"/>
      <c r="BA621" s="109"/>
      <c r="BB621" s="485"/>
      <c r="BC621" s="90" t="s">
        <v>172</v>
      </c>
      <c r="BD621" s="486"/>
      <c r="BE621" s="271" t="e">
        <f>MAX(BE390,BE396,BE402,BE408)</f>
        <v>#VALUE!</v>
      </c>
      <c r="BF621" s="608"/>
      <c r="BG621" s="566"/>
      <c r="BH621" s="566"/>
      <c r="BI621" s="566"/>
      <c r="BJ621" s="276"/>
      <c r="BK621" s="271" t="e">
        <f>MAX(BK390,BK396,BK402,BK408)</f>
        <v>#VALUE!</v>
      </c>
      <c r="BL621" s="541"/>
      <c r="BM621" s="271" t="e">
        <f>MAX(BM390,BM396,BM402,BM408)</f>
        <v>#VALUE!</v>
      </c>
      <c r="BN621" s="541"/>
      <c r="BO621" s="271" t="e">
        <f>MAX(BO390,BO396,BO402,BO408)</f>
        <v>#VALUE!</v>
      </c>
      <c r="BP621" s="541"/>
      <c r="BQ621" s="271" t="e">
        <f>MAX(BQ390,BQ396,BQ402,BQ408)</f>
        <v>#VALUE!</v>
      </c>
      <c r="BR621" s="541"/>
      <c r="BS621" s="271" t="e">
        <f>MAX(BS390,BS396,BS402,BS408)</f>
        <v>#VALUE!</v>
      </c>
      <c r="BT621" s="541"/>
      <c r="BU621" s="271" t="e">
        <f>MAX(BU390,BU396,BU402,BU408)</f>
        <v>#VALUE!</v>
      </c>
      <c r="BV621" s="541"/>
      <c r="BW621" s="92" t="e">
        <f>MAX(BW390,BW396,BW402,BW408)</f>
        <v>#VALUE!</v>
      </c>
      <c r="BX621" s="565"/>
      <c r="BY621" s="566"/>
      <c r="BZ621" s="566"/>
      <c r="CA621" s="566"/>
      <c r="CB621" s="566"/>
      <c r="CC621" s="181" t="e">
        <f>MAX(CC390,CC396,CC402,CC408)</f>
        <v>#VALUE!</v>
      </c>
      <c r="CD621" s="541"/>
      <c r="CE621" s="139">
        <f>MAX(CE390,CE396,CE402,CE408)</f>
        <v>0</v>
      </c>
      <c r="CF621" s="541"/>
      <c r="CG621" s="139">
        <f>MAX(CG390,CG396,CG402,CG408)</f>
        <v>0</v>
      </c>
      <c r="CH621" s="541"/>
    </row>
    <row r="622" spans="3:86" ht="17" hidden="1" customHeight="1" x14ac:dyDescent="0.2">
      <c r="X622" s="109"/>
      <c r="Y622" s="358"/>
      <c r="Z622" s="358"/>
      <c r="AA622" s="109"/>
      <c r="AC622" s="237"/>
      <c r="AT622" s="109"/>
      <c r="AU622" s="109"/>
      <c r="AV622" s="109"/>
      <c r="AW622" s="109"/>
      <c r="AX622" s="109"/>
      <c r="AY622" s="109"/>
      <c r="AZ622" s="109"/>
      <c r="BA622" s="109"/>
      <c r="BB622" s="485"/>
      <c r="BC622" s="94" t="s">
        <v>170</v>
      </c>
      <c r="BD622" s="607" t="s">
        <v>46</v>
      </c>
      <c r="BE622" s="264" t="e">
        <f>AVERAGE(BE392,BE398,BE404,BE410)</f>
        <v>#VALUE!</v>
      </c>
      <c r="BF622" s="608"/>
      <c r="BG622" s="566"/>
      <c r="BH622" s="566"/>
      <c r="BI622" s="566"/>
      <c r="BJ622" s="276"/>
      <c r="BK622" s="264" t="e">
        <f>AVERAGE(BK392,BK398,BK404,BK410)</f>
        <v>#VALUE!</v>
      </c>
      <c r="BL622" s="541"/>
      <c r="BM622" s="264" t="e">
        <f>AVERAGE(BM392,BM398,BM404,BM410)</f>
        <v>#VALUE!</v>
      </c>
      <c r="BN622" s="541"/>
      <c r="BO622" s="264" t="e">
        <f>AVERAGE(BO392,BO398,BO404,BO410)</f>
        <v>#VALUE!</v>
      </c>
      <c r="BP622" s="541"/>
      <c r="BQ622" s="264" t="e">
        <f>AVERAGE(BQ392,BQ398,BQ404,BQ410)</f>
        <v>#VALUE!</v>
      </c>
      <c r="BR622" s="541"/>
      <c r="BS622" s="264" t="e">
        <f>AVERAGE(BS392,BS398,BS404,BS410)</f>
        <v>#VALUE!</v>
      </c>
      <c r="BT622" s="541"/>
      <c r="BU622" s="264" t="e">
        <f>AVERAGE(BU392,BU398,BU404,BU410)</f>
        <v>#VALUE!</v>
      </c>
      <c r="BV622" s="541"/>
      <c r="BW622" s="95" t="e">
        <f>AVERAGE(BW392,BW398,BW404,BW410)</f>
        <v>#VALUE!</v>
      </c>
      <c r="BX622" s="565"/>
      <c r="BY622" s="566"/>
      <c r="BZ622" s="566"/>
      <c r="CA622" s="566"/>
      <c r="CB622" s="566"/>
      <c r="CC622" s="260" t="e">
        <f>AVERAGE(CC392,CC398,CC404,CC410)</f>
        <v>#VALUE!</v>
      </c>
      <c r="CD622" s="541"/>
      <c r="CE622" s="266">
        <f>SUM(CE392,CE398,CE404,CE410)</f>
        <v>0</v>
      </c>
      <c r="CF622" s="541"/>
      <c r="CG622" s="266">
        <f>SUM(CG392,CG398,CG404,CG410)</f>
        <v>0</v>
      </c>
      <c r="CH622" s="541"/>
    </row>
    <row r="623" spans="3:86" ht="17" hidden="1" customHeight="1" x14ac:dyDescent="0.2">
      <c r="X623" s="109"/>
      <c r="Y623" s="358"/>
      <c r="Z623" s="358"/>
      <c r="AA623" s="109"/>
      <c r="AC623" s="237"/>
      <c r="AT623" s="109"/>
      <c r="AU623" s="109"/>
      <c r="AV623" s="109"/>
      <c r="AW623" s="109"/>
      <c r="AX623" s="109"/>
      <c r="AY623" s="109"/>
      <c r="AZ623" s="109"/>
      <c r="BA623" s="109"/>
      <c r="BB623" s="485"/>
      <c r="BC623" s="94" t="s">
        <v>171</v>
      </c>
      <c r="BD623" s="608"/>
      <c r="BE623" s="242" t="e">
        <f>MIN(BE392,BE398,BE404,BE410)</f>
        <v>#VALUE!</v>
      </c>
      <c r="BF623" s="608"/>
      <c r="BG623" s="566"/>
      <c r="BH623" s="566"/>
      <c r="BI623" s="566"/>
      <c r="BJ623" s="276"/>
      <c r="BK623" s="242" t="e">
        <f>MIN(BK392,BK398,BK404,BK410)</f>
        <v>#VALUE!</v>
      </c>
      <c r="BL623" s="541"/>
      <c r="BM623" s="242" t="e">
        <f>MIN(BM392,BM398,BM404,BM410)</f>
        <v>#VALUE!</v>
      </c>
      <c r="BN623" s="541"/>
      <c r="BO623" s="242" t="e">
        <f>MIN(BO392,BO398,BO404,BO410)</f>
        <v>#VALUE!</v>
      </c>
      <c r="BP623" s="541"/>
      <c r="BQ623" s="242" t="e">
        <f>MIN(BQ392,BQ398,BQ404,BQ410)</f>
        <v>#VALUE!</v>
      </c>
      <c r="BR623" s="541"/>
      <c r="BS623" s="242" t="e">
        <f>MIN(BS392,BS398,BS404,BS410)</f>
        <v>#VALUE!</v>
      </c>
      <c r="BT623" s="541"/>
      <c r="BU623" s="242" t="e">
        <f>MIN(BU392,BU398,BU404,BU410)</f>
        <v>#VALUE!</v>
      </c>
      <c r="BV623" s="541"/>
      <c r="BW623" s="91" t="e">
        <f>MIN(BW392,BW398,BW404,BW410)</f>
        <v>#VALUE!</v>
      </c>
      <c r="BX623" s="565"/>
      <c r="BY623" s="566"/>
      <c r="BZ623" s="566"/>
      <c r="CA623" s="566"/>
      <c r="CB623" s="566"/>
      <c r="CC623" s="262" t="e">
        <f>MIN(CC392,CC398,CC404,CC410)</f>
        <v>#VALUE!</v>
      </c>
      <c r="CD623" s="541"/>
      <c r="CE623" s="138">
        <f>MIN(CE392,CE398,CE404,CE410)</f>
        <v>0</v>
      </c>
      <c r="CF623" s="541"/>
      <c r="CG623" s="138">
        <f>MIN(CG392,CG398,CG404,CG410)</f>
        <v>0</v>
      </c>
      <c r="CH623" s="541"/>
    </row>
    <row r="624" spans="3:86" ht="17" hidden="1" customHeight="1" thickBot="1" x14ac:dyDescent="0.25">
      <c r="F624" s="109">
        <f>COUNTIFS(F412:F453,"&lt;&gt;",F412:F453,"&lt;&gt;0")</f>
        <v>42</v>
      </c>
      <c r="G624" s="109">
        <f>COUNTIFS(G412:G453,"&lt;&gt;",G412:G453,"&lt;&gt;0")</f>
        <v>0</v>
      </c>
      <c r="X624" s="109"/>
      <c r="Y624" s="358"/>
      <c r="Z624" s="358"/>
      <c r="AA624" s="109"/>
      <c r="AC624" s="109">
        <f>COUNTIFS(AC412:AC453,"&lt;&gt;",AC412:AC453,"&lt;&gt;0")</f>
        <v>0</v>
      </c>
      <c r="AT624" s="109"/>
      <c r="AU624" s="109"/>
      <c r="AV624" s="109"/>
      <c r="AW624" s="109"/>
      <c r="AX624" s="132">
        <f>AC624/F624</f>
        <v>0</v>
      </c>
      <c r="AY624" s="109"/>
      <c r="AZ624" s="109"/>
      <c r="BA624" s="109"/>
      <c r="BB624" s="486"/>
      <c r="BC624" s="96" t="s">
        <v>172</v>
      </c>
      <c r="BD624" s="609"/>
      <c r="BE624" s="271" t="e">
        <f>MAX(BE392,BE398,BE404,BE410)</f>
        <v>#VALUE!</v>
      </c>
      <c r="BF624" s="611"/>
      <c r="BG624" s="571"/>
      <c r="BH624" s="571"/>
      <c r="BI624" s="571"/>
      <c r="BJ624" s="278"/>
      <c r="BK624" s="271" t="e">
        <f>MAX(BK392,BK398,BK404,BK410)</f>
        <v>#VALUE!</v>
      </c>
      <c r="BL624" s="542"/>
      <c r="BM624" s="271" t="e">
        <f>MAX(BM392,BM398,BM404,BM410)</f>
        <v>#VALUE!</v>
      </c>
      <c r="BN624" s="542"/>
      <c r="BO624" s="271" t="e">
        <f>MAX(BO392,BO398,BO404,BO410)</f>
        <v>#VALUE!</v>
      </c>
      <c r="BP624" s="542"/>
      <c r="BQ624" s="271" t="e">
        <f>MAX(BQ392,BQ398,BQ404,BQ410)</f>
        <v>#VALUE!</v>
      </c>
      <c r="BR624" s="542"/>
      <c r="BS624" s="271" t="e">
        <f>MAX(BS392,BS398,BS404,BS410)</f>
        <v>#VALUE!</v>
      </c>
      <c r="BT624" s="542"/>
      <c r="BU624" s="271" t="e">
        <f>MAX(BU392,BU398,BU404,BU410)</f>
        <v>#VALUE!</v>
      </c>
      <c r="BV624" s="542"/>
      <c r="BW624" s="92" t="e">
        <f>MAX(BW392,BW398,BW404,BW410)</f>
        <v>#VALUE!</v>
      </c>
      <c r="BX624" s="570"/>
      <c r="BY624" s="571"/>
      <c r="BZ624" s="571"/>
      <c r="CA624" s="571"/>
      <c r="CB624" s="571"/>
      <c r="CC624" s="181" t="e">
        <f>MAX(CC392,CC398,CC404,CC410)</f>
        <v>#VALUE!</v>
      </c>
      <c r="CD624" s="542"/>
      <c r="CE624" s="139">
        <f>MAX(CE392,CE398,CE404,CE410)</f>
        <v>0</v>
      </c>
      <c r="CF624" s="542"/>
      <c r="CG624" s="139">
        <f>MAX(CG392,CG398,CG404,CG410)</f>
        <v>0</v>
      </c>
      <c r="CH624" s="542"/>
    </row>
    <row r="625" spans="3:86" ht="17" hidden="1" customHeight="1" thickBot="1" x14ac:dyDescent="0.25">
      <c r="C625" s="132" t="s">
        <v>175</v>
      </c>
      <c r="V625" s="237" t="s">
        <v>169</v>
      </c>
      <c r="W625" s="237" t="s">
        <v>169</v>
      </c>
      <c r="X625" s="109" t="e">
        <f>GEOMEAN(X412:X453)</f>
        <v>#NUM!</v>
      </c>
      <c r="Y625" s="358" t="e">
        <f>GEOMEAN(Y412:Y453)</f>
        <v>#NUM!</v>
      </c>
      <c r="Z625" s="358" t="e">
        <f>GEOMEAN(Z412:Z453)</f>
        <v>#NUM!</v>
      </c>
      <c r="AA625" s="109" t="e">
        <f>GEOMEAN(AA412:AA453)</f>
        <v>#NUM!</v>
      </c>
      <c r="AT625" s="109" t="e">
        <f t="shared" ref="AT625:BA625" si="236">GEOMEAN(AT412:AT453)</f>
        <v>#NUM!</v>
      </c>
      <c r="AU625" s="109" t="e">
        <f t="shared" si="236"/>
        <v>#NUM!</v>
      </c>
      <c r="AV625" s="109" t="e">
        <f t="shared" si="236"/>
        <v>#NUM!</v>
      </c>
      <c r="AW625" s="109" t="e">
        <f t="shared" si="236"/>
        <v>#NUM!</v>
      </c>
      <c r="AX625" s="109" t="e">
        <f t="shared" si="236"/>
        <v>#DIV/0!</v>
      </c>
      <c r="AY625" s="109" t="e">
        <f t="shared" si="236"/>
        <v>#DIV/0!</v>
      </c>
      <c r="AZ625" s="109" t="e">
        <f t="shared" si="236"/>
        <v>#DIV/0!</v>
      </c>
      <c r="BA625" s="109" t="e">
        <f t="shared" si="236"/>
        <v>#DIV/0!</v>
      </c>
      <c r="BB625" s="598" t="str">
        <f>C625</f>
        <v>Class HDR2_2K</v>
      </c>
      <c r="BC625" s="366" t="s">
        <v>170</v>
      </c>
      <c r="BD625" s="614" t="s">
        <v>39</v>
      </c>
      <c r="BE625" s="241" t="e">
        <f>AVERAGE(BE412,BE418,BE424,BE430,BE436,BE442,BE448)</f>
        <v>#VALUE!</v>
      </c>
      <c r="BF625" s="243" t="e">
        <f>AVERAGE(BF412:BF453)</f>
        <v>#VALUE!</v>
      </c>
      <c r="BG625" s="243" t="e">
        <f>AVERAGE(BG412:BG453)</f>
        <v>#VALUE!</v>
      </c>
      <c r="BH625" s="243" t="e">
        <f>AVERAGE(BH412:BH453)</f>
        <v>#VALUE!</v>
      </c>
      <c r="BI625" s="243" t="e">
        <f>AVERAGE(BI412:BI453)</f>
        <v>#VALUE!</v>
      </c>
      <c r="BJ625" s="243" t="e">
        <f>AVERAGE(BJ412:BJ453)</f>
        <v>#VALUE!</v>
      </c>
      <c r="BK625" s="241" t="e">
        <f>AVERAGE(BK412,BK418,BK424,BK430,BK436,BK442,BK448)</f>
        <v>#VALUE!</v>
      </c>
      <c r="BL625" s="249" t="e">
        <f>AVERAGE(BL412:BL453)</f>
        <v>#VALUE!</v>
      </c>
      <c r="BM625" s="86" t="e">
        <f>AVERAGE(BM412,BM418,BM424,BM430,BM436,BM442,BM448)</f>
        <v>#VALUE!</v>
      </c>
      <c r="BN625" s="87" t="e">
        <f>AVERAGE(BN412:BN453)</f>
        <v>#VALUE!</v>
      </c>
      <c r="BO625" s="86" t="e">
        <f>AVERAGE(BO412,BO418,BO424,BO430,BO436,BO442,BO448)</f>
        <v>#VALUE!</v>
      </c>
      <c r="BP625" s="88" t="e">
        <f>AVERAGE(BP412:BP453)</f>
        <v>#VALUE!</v>
      </c>
      <c r="BQ625" s="86" t="e">
        <f>AVERAGE(BQ412,BQ418,BQ424,BQ430,BQ436,BQ442,BQ448)</f>
        <v>#VALUE!</v>
      </c>
      <c r="BR625" s="88" t="e">
        <f>AVERAGE(BR412:BR453)</f>
        <v>#VALUE!</v>
      </c>
      <c r="BS625" s="86" t="e">
        <f>AVERAGE(BS412,BS418,BS424,BS430,BS436,BS442,BS448)</f>
        <v>#VALUE!</v>
      </c>
      <c r="BT625" s="87" t="e">
        <f>AVERAGE(BT412:BT453)</f>
        <v>#VALUE!</v>
      </c>
      <c r="BU625" s="86" t="e">
        <f>AVERAGE(BU412,BU418,BU424,BU430,BU436,BU442,BU448)</f>
        <v>#VALUE!</v>
      </c>
      <c r="BV625" s="87" t="e">
        <f>AVERAGE(BV412:BV453)</f>
        <v>#VALUE!</v>
      </c>
      <c r="BW625" s="89" t="e">
        <f>AVERAGE(BW412,BW418,BW424,BW430,BW436,BW442,BW448)</f>
        <v>#VALUE!</v>
      </c>
      <c r="BX625" s="241" t="e">
        <f>AVERAGE(BX412:BX453)</f>
        <v>#VALUE!</v>
      </c>
      <c r="BY625" s="243" t="e">
        <f>AVERAGE(BY412:BY453)</f>
        <v>#VALUE!</v>
      </c>
      <c r="BZ625" s="243" t="e">
        <f>AVERAGE(BZ412:BZ453)</f>
        <v>#VALUE!</v>
      </c>
      <c r="CA625" s="249" t="e">
        <f>AVERAGE(CA412:CA453)</f>
        <v>#VALUE!</v>
      </c>
      <c r="CB625" s="249" t="e">
        <f>AVERAGE(CB412:CB453)</f>
        <v>#VALUE!</v>
      </c>
      <c r="CC625" s="179" t="e">
        <f>AVERAGE(CC412,CC418,CC424,CC430,CC436,CC442,CC448)</f>
        <v>#VALUE!</v>
      </c>
      <c r="CD625" s="183" t="e">
        <f>AVERAGE(CD412:CD453)</f>
        <v>#VALUE!</v>
      </c>
      <c r="CE625" s="136">
        <f>SUM(CE412,CE418,CE424,CE430,CE436,CE442,CE448)</f>
        <v>0</v>
      </c>
      <c r="CF625" s="137">
        <f>SUM(CF412:CF453)</f>
        <v>0</v>
      </c>
      <c r="CG625" s="136">
        <f>SUM(CG412,CG418,CG424,CG430,CG436,CG442,CG448)</f>
        <v>0</v>
      </c>
      <c r="CH625" s="137">
        <f>SUM(CH412:CH453)</f>
        <v>0</v>
      </c>
    </row>
    <row r="626" spans="3:86" ht="17" hidden="1" customHeight="1" x14ac:dyDescent="0.2">
      <c r="V626" s="237" t="s">
        <v>41</v>
      </c>
      <c r="W626" s="237" t="s">
        <v>41</v>
      </c>
      <c r="X626" s="109">
        <f>SUM(X412:X453)</f>
        <v>0</v>
      </c>
      <c r="Y626" s="358">
        <f>SUM(Y412:Y453)</f>
        <v>0</v>
      </c>
      <c r="Z626" s="358">
        <f>SUM(Z412:Z453)</f>
        <v>0</v>
      </c>
      <c r="AA626" s="109">
        <f>SUM(AA412:AA453)</f>
        <v>0</v>
      </c>
      <c r="AC626" s="237"/>
      <c r="AT626" s="109">
        <f t="shared" ref="AT626:BA626" si="237">SUM(AT412:AT453)</f>
        <v>0</v>
      </c>
      <c r="AU626" s="109">
        <f t="shared" si="237"/>
        <v>0</v>
      </c>
      <c r="AV626" s="109">
        <f t="shared" si="237"/>
        <v>0</v>
      </c>
      <c r="AW626" s="109">
        <f t="shared" si="237"/>
        <v>0</v>
      </c>
      <c r="AX626" s="109" t="e">
        <f t="shared" si="237"/>
        <v>#DIV/0!</v>
      </c>
      <c r="AY626" s="109" t="e">
        <f t="shared" si="237"/>
        <v>#DIV/0!</v>
      </c>
      <c r="AZ626" s="109" t="e">
        <f t="shared" si="237"/>
        <v>#DIV/0!</v>
      </c>
      <c r="BA626" s="109" t="e">
        <f t="shared" si="237"/>
        <v>#DIV/0!</v>
      </c>
      <c r="BB626" s="485"/>
      <c r="BC626" s="90" t="s">
        <v>171</v>
      </c>
      <c r="BD626" s="565"/>
      <c r="BE626" s="242" t="e">
        <f>MIN(BE412,BE418,BE424,BE430,BE436,BE442,BE448)</f>
        <v>#VALUE!</v>
      </c>
      <c r="BF626" s="244" t="e">
        <f>MIN(BF412:BF453)</f>
        <v>#VALUE!</v>
      </c>
      <c r="BG626" s="244" t="e">
        <f>MIN(BG412:BG453)</f>
        <v>#VALUE!</v>
      </c>
      <c r="BH626" s="244" t="e">
        <f>MIN(BH412:BH453)</f>
        <v>#VALUE!</v>
      </c>
      <c r="BI626" s="244" t="e">
        <f>MIN(BI412:BI453)</f>
        <v>#VALUE!</v>
      </c>
      <c r="BJ626" s="244" t="e">
        <f>MIN(BJ412:BJ453)</f>
        <v>#VALUE!</v>
      </c>
      <c r="BK626" s="242" t="e">
        <f>MIN(BK412,BK418,BK424,BK430,BK436,BK442,BK448)</f>
        <v>#VALUE!</v>
      </c>
      <c r="BL626" s="250" t="e">
        <f>MIN(BL412:BL453)</f>
        <v>#VALUE!</v>
      </c>
      <c r="BM626" s="242" t="e">
        <f>MIN(BM412,BM418,BM424,BM430,BM436,BM442,BM448)</f>
        <v>#VALUE!</v>
      </c>
      <c r="BN626" s="244" t="e">
        <f>MIN(BN412:BN453)</f>
        <v>#VALUE!</v>
      </c>
      <c r="BO626" s="242" t="e">
        <f>MIN(BO412,BO418,BO424,BO430,BO436,BO442,BO448)</f>
        <v>#VALUE!</v>
      </c>
      <c r="BP626" s="250" t="e">
        <f>MIN(BP412:BP453)</f>
        <v>#VALUE!</v>
      </c>
      <c r="BQ626" s="242" t="e">
        <f>MIN(BQ412,BQ418,BQ424,BQ430,BQ436,BQ442,BQ448)</f>
        <v>#VALUE!</v>
      </c>
      <c r="BR626" s="250" t="e">
        <f>MIN(BR412:BR453)</f>
        <v>#VALUE!</v>
      </c>
      <c r="BS626" s="242" t="e">
        <f>MIN(BS412,BS418,BS424,BS430,BS436,BS442,BS448)</f>
        <v>#VALUE!</v>
      </c>
      <c r="BT626" s="244" t="e">
        <f>MIN(BT412:BT453)</f>
        <v>#VALUE!</v>
      </c>
      <c r="BU626" s="242" t="e">
        <f>MIN(BU412,BU418,BU424,BU430,BU436,BU442,BU448)</f>
        <v>#VALUE!</v>
      </c>
      <c r="BV626" s="244" t="e">
        <f>MIN(BV412:BV453)</f>
        <v>#VALUE!</v>
      </c>
      <c r="BW626" s="91" t="e">
        <f>MIN(BW412,BW418,BW424,BW430,BW436,BW442,BW448)</f>
        <v>#VALUE!</v>
      </c>
      <c r="BX626" s="242" t="e">
        <f>MIN(BX412:BX453)</f>
        <v>#VALUE!</v>
      </c>
      <c r="BY626" s="244" t="e">
        <f>MIN(BY412:BY453)</f>
        <v>#VALUE!</v>
      </c>
      <c r="BZ626" s="244" t="e">
        <f>MIN(BZ412:BZ453)</f>
        <v>#VALUE!</v>
      </c>
      <c r="CA626" s="250" t="e">
        <f>MIN(CA412:CA453)</f>
        <v>#VALUE!</v>
      </c>
      <c r="CB626" s="250" t="e">
        <f>MIN(CB412:CB453)</f>
        <v>#VALUE!</v>
      </c>
      <c r="CC626" s="262" t="e">
        <f>MIN(CC412,CC418,CC424,CC430,CC436,CC442,CC448)</f>
        <v>#VALUE!</v>
      </c>
      <c r="CD626" s="270" t="e">
        <f>MIN(CD412:CD453)</f>
        <v>#VALUE!</v>
      </c>
      <c r="CE626" s="138">
        <f>MIN(CE412,CE418,CE424,CE430,CE436,CE442,CE448)</f>
        <v>0</v>
      </c>
      <c r="CF626" s="246">
        <f>MIN(CF412:CF453)</f>
        <v>0</v>
      </c>
      <c r="CG626" s="138">
        <f>MIN(CG412,CG418,CG424,CG430,CG436,CG442,CG448)</f>
        <v>0</v>
      </c>
      <c r="CH626" s="246">
        <f>MIN(CH412:CH453)</f>
        <v>0</v>
      </c>
    </row>
    <row r="627" spans="3:86" ht="17" hidden="1" customHeight="1" thickBot="1" x14ac:dyDescent="0.25">
      <c r="V627" s="237" t="s">
        <v>172</v>
      </c>
      <c r="W627" s="237" t="s">
        <v>172</v>
      </c>
      <c r="X627" s="109">
        <f>MAX(X412:X453)</f>
        <v>0</v>
      </c>
      <c r="Y627" s="358">
        <f>MAX(Y412:Y453)</f>
        <v>0</v>
      </c>
      <c r="Z627" s="358">
        <f>MAX(Z412:Z453)</f>
        <v>0</v>
      </c>
      <c r="AA627" s="109">
        <f>MAX(AA412:AA453)</f>
        <v>0</v>
      </c>
      <c r="AC627" s="237"/>
      <c r="AT627" s="109">
        <f t="shared" ref="AT627:BA627" si="238">MAX(AT412:AT453)</f>
        <v>0</v>
      </c>
      <c r="AU627" s="109">
        <f t="shared" si="238"/>
        <v>0</v>
      </c>
      <c r="AV627" s="109">
        <f t="shared" si="238"/>
        <v>0</v>
      </c>
      <c r="AW627" s="109">
        <f t="shared" si="238"/>
        <v>0</v>
      </c>
      <c r="AX627" s="109" t="e">
        <f t="shared" si="238"/>
        <v>#DIV/0!</v>
      </c>
      <c r="AY627" s="109" t="e">
        <f t="shared" si="238"/>
        <v>#DIV/0!</v>
      </c>
      <c r="AZ627" s="109" t="e">
        <f t="shared" si="238"/>
        <v>#DIV/0!</v>
      </c>
      <c r="BA627" s="109" t="e">
        <f t="shared" si="238"/>
        <v>#DIV/0!</v>
      </c>
      <c r="BB627" s="485"/>
      <c r="BC627" s="90" t="s">
        <v>172</v>
      </c>
      <c r="BD627" s="530"/>
      <c r="BE627" s="271" t="e">
        <f>MAX(BE412,BE418,BE424,BE430,BE436,BE442,BE448)</f>
        <v>#VALUE!</v>
      </c>
      <c r="BF627" s="252" t="e">
        <f>MAX(BF412:BF453)</f>
        <v>#VALUE!</v>
      </c>
      <c r="BG627" s="252" t="e">
        <f>MAX(BG412:BG453)</f>
        <v>#VALUE!</v>
      </c>
      <c r="BH627" s="252" t="e">
        <f>MAX(BH412:BH453)</f>
        <v>#VALUE!</v>
      </c>
      <c r="BI627" s="252" t="e">
        <f>MAX(BI412:BI453)</f>
        <v>#VALUE!</v>
      </c>
      <c r="BJ627" s="252" t="e">
        <f>MAX(BJ412:BJ453)</f>
        <v>#VALUE!</v>
      </c>
      <c r="BK627" s="271" t="e">
        <f>MAX(BK412,BK418,BK424,BK430,BK436,BK442,BK448)</f>
        <v>#VALUE!</v>
      </c>
      <c r="BL627" s="255" t="e">
        <f>MAX(BL412:BL453)</f>
        <v>#VALUE!</v>
      </c>
      <c r="BM627" s="271" t="e">
        <f>MAX(BM412,BM418,BM424,BM430,BM436,BM442,BM448)</f>
        <v>#VALUE!</v>
      </c>
      <c r="BN627" s="252" t="e">
        <f>MAX(BN412:BN453)</f>
        <v>#VALUE!</v>
      </c>
      <c r="BO627" s="271" t="e">
        <f>MAX(BO412,BO418,BO424,BO430,BO436,BO442,BO448)</f>
        <v>#VALUE!</v>
      </c>
      <c r="BP627" s="255" t="e">
        <f>MAX(BP412:BP453)</f>
        <v>#VALUE!</v>
      </c>
      <c r="BQ627" s="271" t="e">
        <f>MAX(BQ412,BQ418,BQ424,BQ430,BQ436,BQ442,BQ448)</f>
        <v>#VALUE!</v>
      </c>
      <c r="BR627" s="255" t="e">
        <f>MAX(BR412:BR453)</f>
        <v>#VALUE!</v>
      </c>
      <c r="BS627" s="271" t="e">
        <f>MAX(BS412,BS418,BS424,BS430,BS436,BS442,BS448)</f>
        <v>#VALUE!</v>
      </c>
      <c r="BT627" s="252" t="e">
        <f>MAX(BT412:BT453)</f>
        <v>#VALUE!</v>
      </c>
      <c r="BU627" s="271" t="e">
        <f>MAX(BU412,BU418,BU424,BU430,BU436,BU442,BU448)</f>
        <v>#VALUE!</v>
      </c>
      <c r="BV627" s="252" t="e">
        <f>MAX(BV412:BV453)</f>
        <v>#VALUE!</v>
      </c>
      <c r="BW627" s="92" t="e">
        <f>MAX(BW412,BW418,BW424,BW430,BW436,BW442,BW448)</f>
        <v>#VALUE!</v>
      </c>
      <c r="BX627" s="271" t="e">
        <f>MAX(BX412:BX453)</f>
        <v>#VALUE!</v>
      </c>
      <c r="BY627" s="252" t="e">
        <f>MAX(BY412:BY453)</f>
        <v>#VALUE!</v>
      </c>
      <c r="BZ627" s="252" t="e">
        <f>MAX(BZ412:BZ453)</f>
        <v>#VALUE!</v>
      </c>
      <c r="CA627" s="255" t="e">
        <f>MAX(CA412:CA453)</f>
        <v>#VALUE!</v>
      </c>
      <c r="CB627" s="255" t="e">
        <f>MAX(CB412:CB453)</f>
        <v>#VALUE!</v>
      </c>
      <c r="CC627" s="181" t="e">
        <f>MAX(CC412,CC418,CC424,CC430,CC436,CC442,CC448)</f>
        <v>#VALUE!</v>
      </c>
      <c r="CD627" s="150" t="e">
        <f>MAX(CD412:CD453)</f>
        <v>#VALUE!</v>
      </c>
      <c r="CE627" s="139">
        <f>MAX(CE412,CE418,CE424,CE430,CE436,CE442,CE448)</f>
        <v>0</v>
      </c>
      <c r="CF627" s="247">
        <f>MAX(CF412:CF453)</f>
        <v>0</v>
      </c>
      <c r="CG627" s="139">
        <f>MAX(CG412,CG418,CG424,CG430,CG436,CG442,CG448)</f>
        <v>0</v>
      </c>
      <c r="CH627" s="247">
        <f>MAX(CH412:CH453)</f>
        <v>0</v>
      </c>
    </row>
    <row r="628" spans="3:86" ht="17" hidden="1" customHeight="1" thickBot="1" x14ac:dyDescent="0.25">
      <c r="V628" s="237" t="s">
        <v>171</v>
      </c>
      <c r="W628" s="237" t="s">
        <v>171</v>
      </c>
      <c r="X628" s="109">
        <f>MIN(X412:X453)</f>
        <v>0</v>
      </c>
      <c r="Y628" s="358">
        <f>MIN(Y412:Y453)</f>
        <v>0</v>
      </c>
      <c r="Z628" s="358">
        <f>MIN(Z412:Z453)</f>
        <v>0</v>
      </c>
      <c r="AA628" s="109">
        <f>MIN(AA412:AA453)</f>
        <v>0</v>
      </c>
      <c r="AC628" s="237"/>
      <c r="AT628" s="109">
        <f t="shared" ref="AT628:BA628" si="239">MIN(AT412:AT453)</f>
        <v>0</v>
      </c>
      <c r="AU628" s="109">
        <f t="shared" si="239"/>
        <v>0</v>
      </c>
      <c r="AV628" s="109">
        <f t="shared" si="239"/>
        <v>0</v>
      </c>
      <c r="AW628" s="109">
        <f t="shared" si="239"/>
        <v>0</v>
      </c>
      <c r="AX628" s="109" t="e">
        <f t="shared" si="239"/>
        <v>#DIV/0!</v>
      </c>
      <c r="AY628" s="109" t="e">
        <f t="shared" si="239"/>
        <v>#DIV/0!</v>
      </c>
      <c r="AZ628" s="109" t="e">
        <f t="shared" si="239"/>
        <v>#DIV/0!</v>
      </c>
      <c r="BA628" s="109" t="e">
        <f t="shared" si="239"/>
        <v>#DIV/0!</v>
      </c>
      <c r="BB628" s="485"/>
      <c r="BC628" s="90" t="s">
        <v>170</v>
      </c>
      <c r="BD628" s="606" t="s">
        <v>147</v>
      </c>
      <c r="BE628" s="241" t="e">
        <f>AVERAGE(BE414,BE420,BE426,BE432,BE438,BE444,BE450)</f>
        <v>#VALUE!</v>
      </c>
      <c r="BF628" s="610"/>
      <c r="BG628" s="564"/>
      <c r="BH628" s="564"/>
      <c r="BI628" s="564"/>
      <c r="BJ628" s="274"/>
      <c r="BK628" s="241" t="e">
        <f>AVERAGE(BK414,BK420,BK426,BK432,BK438,BK444,BK450)</f>
        <v>#VALUE!</v>
      </c>
      <c r="BL628" s="540"/>
      <c r="BM628" s="86" t="e">
        <f>AVERAGE(BM414,BM420,BM426,BM432,BM438,BM444,BM450)</f>
        <v>#VALUE!</v>
      </c>
      <c r="BN628" s="540"/>
      <c r="BO628" s="86" t="e">
        <f>AVERAGE(BO414,BO420,BO426,BO432,BO438,BO444,BO450)</f>
        <v>#VALUE!</v>
      </c>
      <c r="BP628" s="540"/>
      <c r="BQ628" s="86" t="e">
        <f>AVERAGE(BQ414,BQ420,BQ426,BQ432,BQ438,BQ444,BQ450)</f>
        <v>#VALUE!</v>
      </c>
      <c r="BR628" s="540"/>
      <c r="BS628" s="86" t="e">
        <f>AVERAGE(BS414,BS420,BS426,BS432,BS438,BS444,BS450)</f>
        <v>#VALUE!</v>
      </c>
      <c r="BT628" s="540"/>
      <c r="BU628" s="86" t="e">
        <f>AVERAGE(BU414,BU420,BU426,BU432,BU438,BU444,BU450)</f>
        <v>#VALUE!</v>
      </c>
      <c r="BV628" s="540"/>
      <c r="BW628" s="89" t="e">
        <f>AVERAGE(BW414,BW420,BW426,BW432,BW438,BW444,BW450)</f>
        <v>#VALUE!</v>
      </c>
      <c r="BX628" s="569"/>
      <c r="BY628" s="564"/>
      <c r="BZ628" s="564"/>
      <c r="CA628" s="564"/>
      <c r="CB628" s="564"/>
      <c r="CC628" s="179" t="e">
        <f>AVERAGE(CC414,CC420,CC426,CC432,CC438,CC444,CC450)</f>
        <v>#VALUE!</v>
      </c>
      <c r="CD628" s="579"/>
      <c r="CE628" s="136">
        <f>SUM(CE414,CE420,CE426,CE432,CE438,CE444,CE450)</f>
        <v>0</v>
      </c>
      <c r="CF628" s="599"/>
      <c r="CG628" s="136">
        <f>SUM(CG414,CG420,CG426,CG432,CG438,CG444,CG450)</f>
        <v>0</v>
      </c>
      <c r="CH628" s="599"/>
    </row>
    <row r="629" spans="3:86" ht="17" hidden="1" customHeight="1" x14ac:dyDescent="0.2">
      <c r="V629" s="237" t="s">
        <v>173</v>
      </c>
      <c r="W629" s="237" t="s">
        <v>173</v>
      </c>
      <c r="X629" s="109"/>
      <c r="Y629" s="358"/>
      <c r="Z629" s="358"/>
      <c r="AA629" s="109"/>
      <c r="AC629" s="237"/>
      <c r="AT629" s="93" t="e">
        <f>AT625/X625</f>
        <v>#NUM!</v>
      </c>
      <c r="AU629" s="93" t="e">
        <f>AU625/Y625</f>
        <v>#NUM!</v>
      </c>
      <c r="AV629" s="93" t="e">
        <f>AV625/Z625</f>
        <v>#NUM!</v>
      </c>
      <c r="AW629" s="93" t="e">
        <f>AW625/AA625</f>
        <v>#NUM!</v>
      </c>
      <c r="AX629" s="109"/>
      <c r="AY629" s="109"/>
      <c r="AZ629" s="109"/>
      <c r="BA629" s="109"/>
      <c r="BB629" s="485"/>
      <c r="BC629" s="90" t="s">
        <v>171</v>
      </c>
      <c r="BD629" s="565"/>
      <c r="BE629" s="242" t="e">
        <f>MIN(BE414,BE420,BE426,BE432,BE438,BE444,BE450)</f>
        <v>#VALUE!</v>
      </c>
      <c r="BF629" s="608"/>
      <c r="BG629" s="566"/>
      <c r="BH629" s="566"/>
      <c r="BI629" s="566"/>
      <c r="BJ629" s="276"/>
      <c r="BK629" s="242" t="e">
        <f>MIN(BK414,BK420,BK426,BK432,BK438,BK444,BK450)</f>
        <v>#VALUE!</v>
      </c>
      <c r="BL629" s="541"/>
      <c r="BM629" s="242" t="e">
        <f>MIN(BM414,BM420,BM426,BM432,BM438,BM444,BM450)</f>
        <v>#VALUE!</v>
      </c>
      <c r="BN629" s="541"/>
      <c r="BO629" s="242" t="e">
        <f>MIN(BO414,BO420,BO426,BO432,BO438,BO444,BO450)</f>
        <v>#VALUE!</v>
      </c>
      <c r="BP629" s="541"/>
      <c r="BQ629" s="242" t="e">
        <f>MIN(BQ414,BQ420,BQ426,BQ432,BQ438,BQ444,BQ450)</f>
        <v>#VALUE!</v>
      </c>
      <c r="BR629" s="541"/>
      <c r="BS629" s="242" t="e">
        <f>MIN(BS414,BS420,BS426,BS432,BS438,BS444,BS450)</f>
        <v>#VALUE!</v>
      </c>
      <c r="BT629" s="541"/>
      <c r="BU629" s="242" t="e">
        <f>MIN(BU414,BU420,BU426,BU432,BU438,BU444,BU450)</f>
        <v>#VALUE!</v>
      </c>
      <c r="BV629" s="541"/>
      <c r="BW629" s="91" t="e">
        <f>MIN(BW414,BW420,BW426,BW432,BW438,BW444,BW450)</f>
        <v>#VALUE!</v>
      </c>
      <c r="BX629" s="565"/>
      <c r="BY629" s="566"/>
      <c r="BZ629" s="566"/>
      <c r="CA629" s="566"/>
      <c r="CB629" s="566"/>
      <c r="CC629" s="262" t="e">
        <f>MIN(CC414,CC420,CC426,CC432,CC438,CC444,CC450)</f>
        <v>#VALUE!</v>
      </c>
      <c r="CD629" s="541"/>
      <c r="CE629" s="138">
        <f>MIN(CE414,CE420,CE426,CE432,CE438,CE444,CE450)</f>
        <v>0</v>
      </c>
      <c r="CF629" s="541"/>
      <c r="CG629" s="138">
        <f>MIN(CG414,CG420,CG426,CG432,CG438,CG444,CG450)</f>
        <v>0</v>
      </c>
      <c r="CH629" s="541"/>
    </row>
    <row r="630" spans="3:86" ht="17" hidden="1" customHeight="1" thickBot="1" x14ac:dyDescent="0.25">
      <c r="X630" s="109"/>
      <c r="Y630" s="358"/>
      <c r="Z630" s="358"/>
      <c r="AA630" s="109"/>
      <c r="AC630" s="237"/>
      <c r="AT630" s="109"/>
      <c r="AU630" s="109"/>
      <c r="AV630" s="109"/>
      <c r="AW630" s="109"/>
      <c r="AX630" s="109"/>
      <c r="AY630" s="109"/>
      <c r="AZ630" s="109"/>
      <c r="BA630" s="109"/>
      <c r="BB630" s="485"/>
      <c r="BC630" s="90" t="s">
        <v>172</v>
      </c>
      <c r="BD630" s="530"/>
      <c r="BE630" s="271" t="e">
        <f>MAX(BE414,BE420,BE426,BE432,BE438,BE444,BE450)</f>
        <v>#VALUE!</v>
      </c>
      <c r="BF630" s="608"/>
      <c r="BG630" s="566"/>
      <c r="BH630" s="566"/>
      <c r="BI630" s="566"/>
      <c r="BJ630" s="276"/>
      <c r="BK630" s="271" t="e">
        <f>MAX(BK414,BK420,BK426,BK432,BK438,BK444,BK450)</f>
        <v>#VALUE!</v>
      </c>
      <c r="BL630" s="541"/>
      <c r="BM630" s="271" t="e">
        <f>MAX(BM414,BM420,BM426,BM432,BM438,BM444,BM450)</f>
        <v>#VALUE!</v>
      </c>
      <c r="BN630" s="541"/>
      <c r="BO630" s="271" t="e">
        <f>MAX(BO414,BO420,BO426,BO432,BO438,BO444,BO450)</f>
        <v>#VALUE!</v>
      </c>
      <c r="BP630" s="541"/>
      <c r="BQ630" s="271" t="e">
        <f>MAX(BQ414,BQ420,BQ426,BQ432,BQ438,BQ444,BQ450)</f>
        <v>#VALUE!</v>
      </c>
      <c r="BR630" s="541"/>
      <c r="BS630" s="271" t="e">
        <f>MAX(BS414,BS420,BS426,BS432,BS438,BS444,BS450)</f>
        <v>#VALUE!</v>
      </c>
      <c r="BT630" s="541"/>
      <c r="BU630" s="271" t="e">
        <f>MAX(BU414,BU420,BU426,BU432,BU438,BU444,BU450)</f>
        <v>#VALUE!</v>
      </c>
      <c r="BV630" s="541"/>
      <c r="BW630" s="92" t="e">
        <f>MAX(BW414,BW420,BW426,BW432,BW438,BW444,BW450)</f>
        <v>#VALUE!</v>
      </c>
      <c r="BX630" s="565"/>
      <c r="BY630" s="566"/>
      <c r="BZ630" s="566"/>
      <c r="CA630" s="566"/>
      <c r="CB630" s="566"/>
      <c r="CC630" s="181" t="e">
        <f>MAX(CC414,CC420,CC426,CC432,CC438,CC444,CC450)</f>
        <v>#VALUE!</v>
      </c>
      <c r="CD630" s="541"/>
      <c r="CE630" s="139">
        <f>MAX(CE414,CE420,CE426,CE432,CE438,CE444,CE450)</f>
        <v>0</v>
      </c>
      <c r="CF630" s="541"/>
      <c r="CG630" s="139">
        <f>MAX(CG414,CG420,CG426,CG432,CG438,CG444,CG450)</f>
        <v>0</v>
      </c>
      <c r="CH630" s="541"/>
    </row>
    <row r="631" spans="3:86" ht="17" hidden="1" customHeight="1" x14ac:dyDescent="0.2">
      <c r="X631" s="109"/>
      <c r="Y631" s="358"/>
      <c r="Z631" s="358"/>
      <c r="AA631" s="109"/>
      <c r="AC631" s="237"/>
      <c r="AT631" s="109"/>
      <c r="AU631" s="109"/>
      <c r="AV631" s="109"/>
      <c r="AW631" s="109"/>
      <c r="AX631" s="109"/>
      <c r="AY631" s="109"/>
      <c r="AZ631" s="109"/>
      <c r="BA631" s="109"/>
      <c r="BB631" s="485"/>
      <c r="BC631" s="94" t="s">
        <v>170</v>
      </c>
      <c r="BD631" s="607" t="s">
        <v>46</v>
      </c>
      <c r="BE631" s="264" t="e">
        <f>AVERAGE(BE416,BE422,BE428,BE434,BE440,BE446,BE452)</f>
        <v>#VALUE!</v>
      </c>
      <c r="BF631" s="608"/>
      <c r="BG631" s="566"/>
      <c r="BH631" s="566"/>
      <c r="BI631" s="566"/>
      <c r="BJ631" s="276"/>
      <c r="BK631" s="264" t="e">
        <f>AVERAGE(BK416,BK422,BK428,BK434,BK440,BK446,BK452)</f>
        <v>#VALUE!</v>
      </c>
      <c r="BL631" s="541"/>
      <c r="BM631" s="264" t="e">
        <f>AVERAGE(BM416,BM422,BM428,BM434,BM440,BM446,BM452)</f>
        <v>#VALUE!</v>
      </c>
      <c r="BN631" s="541"/>
      <c r="BO631" s="264" t="e">
        <f>AVERAGE(BO416,BO422,BO428,BO434,BO440,BO446,BO452)</f>
        <v>#VALUE!</v>
      </c>
      <c r="BP631" s="541"/>
      <c r="BQ631" s="264" t="e">
        <f>AVERAGE(BQ416,BQ422,BQ428,BQ434,BQ440,BQ446,BQ452)</f>
        <v>#VALUE!</v>
      </c>
      <c r="BR631" s="541"/>
      <c r="BS631" s="264" t="e">
        <f>AVERAGE(BS416,BS422,BS428,BS434,BS440,BS446,BS452)</f>
        <v>#VALUE!</v>
      </c>
      <c r="BT631" s="541"/>
      <c r="BU631" s="264" t="e">
        <f>AVERAGE(BU416,BU422,BU428,BU434,BU440,BU446,BU452)</f>
        <v>#VALUE!</v>
      </c>
      <c r="BV631" s="541"/>
      <c r="BW631" s="95" t="e">
        <f>AVERAGE(BW416,BW422,BW428,BW434,BW440,BW446,BW452)</f>
        <v>#VALUE!</v>
      </c>
      <c r="BX631" s="565"/>
      <c r="BY631" s="566"/>
      <c r="BZ631" s="566"/>
      <c r="CA631" s="566"/>
      <c r="CB631" s="566"/>
      <c r="CC631" s="260" t="e">
        <f>AVERAGE(CC416,CC422,CC428,CC434,CC440,CC446,CC452)</f>
        <v>#VALUE!</v>
      </c>
      <c r="CD631" s="541"/>
      <c r="CE631" s="266">
        <f>SUM(CE416,CE422,CE428,CE434,CE440,CE446,CE452)</f>
        <v>0</v>
      </c>
      <c r="CF631" s="541"/>
      <c r="CG631" s="266">
        <f>SUM(CG416,CG422,CG428,CG434,CG440,CG446,CG452)</f>
        <v>0</v>
      </c>
      <c r="CH631" s="541"/>
    </row>
    <row r="632" spans="3:86" ht="17" hidden="1" customHeight="1" x14ac:dyDescent="0.2">
      <c r="X632" s="109"/>
      <c r="Y632" s="358"/>
      <c r="Z632" s="358"/>
      <c r="AA632" s="109"/>
      <c r="AC632" s="237"/>
      <c r="AT632" s="109"/>
      <c r="AU632" s="109"/>
      <c r="AV632" s="109"/>
      <c r="AW632" s="109"/>
      <c r="AX632" s="109"/>
      <c r="AY632" s="109"/>
      <c r="AZ632" s="109"/>
      <c r="BA632" s="109"/>
      <c r="BB632" s="485"/>
      <c r="BC632" s="94" t="s">
        <v>171</v>
      </c>
      <c r="BD632" s="608"/>
      <c r="BE632" s="242" t="e">
        <f>MIN(BE416,BE422,BE428,BE434,BE440,BE446,BE452)</f>
        <v>#VALUE!</v>
      </c>
      <c r="BF632" s="608"/>
      <c r="BG632" s="566"/>
      <c r="BH632" s="566"/>
      <c r="BI632" s="566"/>
      <c r="BJ632" s="276"/>
      <c r="BK632" s="242" t="e">
        <f>MIN(BK416,BK422,BK428,BK434,BK440,BK446,BK452)</f>
        <v>#VALUE!</v>
      </c>
      <c r="BL632" s="541"/>
      <c r="BM632" s="242" t="e">
        <f>MIN(BM416,BM422,BM428,BM434,BM440,BM446,BM452)</f>
        <v>#VALUE!</v>
      </c>
      <c r="BN632" s="541"/>
      <c r="BO632" s="242" t="e">
        <f>MIN(BO416,BO422,BO428,BO434,BO440,BO446,BO452)</f>
        <v>#VALUE!</v>
      </c>
      <c r="BP632" s="541"/>
      <c r="BQ632" s="242" t="e">
        <f>MIN(BQ416,BQ422,BQ428,BQ434,BQ440,BQ446,BQ452)</f>
        <v>#VALUE!</v>
      </c>
      <c r="BR632" s="541"/>
      <c r="BS632" s="242" t="e">
        <f>MIN(BS416,BS422,BS428,BS434,BS440,BS446,BS452)</f>
        <v>#VALUE!</v>
      </c>
      <c r="BT632" s="541"/>
      <c r="BU632" s="242" t="e">
        <f>MIN(BU416,BU422,BU428,BU434,BU440,BU446,BU452)</f>
        <v>#VALUE!</v>
      </c>
      <c r="BV632" s="541"/>
      <c r="BW632" s="91" t="e">
        <f>MIN(BW416,BW422,BW428,BW434,BW440,BW446,BW452)</f>
        <v>#VALUE!</v>
      </c>
      <c r="BX632" s="565"/>
      <c r="BY632" s="566"/>
      <c r="BZ632" s="566"/>
      <c r="CA632" s="566"/>
      <c r="CB632" s="566"/>
      <c r="CC632" s="262" t="e">
        <f>MIN(CC416,CC422,CC428,CC434,CC440,CC446,CC452)</f>
        <v>#VALUE!</v>
      </c>
      <c r="CD632" s="541"/>
      <c r="CE632" s="138">
        <f>MIN(CE416,CE422,CE428,CE434,CE440,CE446,CE452)</f>
        <v>0</v>
      </c>
      <c r="CF632" s="541"/>
      <c r="CG632" s="138">
        <f>MIN(CG416,CG422,CG428,CG434,CG440,CG446,CG452)</f>
        <v>0</v>
      </c>
      <c r="CH632" s="541"/>
    </row>
    <row r="633" spans="3:86" ht="17" hidden="1" customHeight="1" thickBot="1" x14ac:dyDescent="0.25">
      <c r="F633" s="109">
        <f>COUNTIFS(F172:F207,"&lt;&gt;",F172:F207,"&lt;&gt;0")</f>
        <v>30</v>
      </c>
      <c r="G633" s="109">
        <f>COUNTIFS(G172:G207,"&lt;&gt;",G172:G207,"&lt;&gt;0")</f>
        <v>30</v>
      </c>
      <c r="X633" s="109"/>
      <c r="Y633" s="358"/>
      <c r="Z633" s="358"/>
      <c r="AA633" s="109"/>
      <c r="AC633" s="109">
        <f>COUNTIFS(AC172:AC207,"&lt;&gt;",AC172:AC207,"&lt;&gt;0")</f>
        <v>30</v>
      </c>
      <c r="AT633" s="109"/>
      <c r="AU633" s="109"/>
      <c r="AV633" s="109"/>
      <c r="AW633" s="109"/>
      <c r="AX633" s="132">
        <f>AC633/F633</f>
        <v>1</v>
      </c>
      <c r="AY633" s="109"/>
      <c r="AZ633" s="109"/>
      <c r="BA633" s="109"/>
      <c r="BB633" s="486"/>
      <c r="BC633" s="96" t="s">
        <v>172</v>
      </c>
      <c r="BD633" s="609"/>
      <c r="BE633" s="271" t="e">
        <f>MAX(BE416,BE422,BE428,BE434,BE440,BE446,BE452)</f>
        <v>#VALUE!</v>
      </c>
      <c r="BF633" s="611"/>
      <c r="BG633" s="571"/>
      <c r="BH633" s="571"/>
      <c r="BI633" s="571"/>
      <c r="BJ633" s="278"/>
      <c r="BK633" s="271" t="e">
        <f>MAX(BK416,BK422,BK428,BK434,BK440,BK446,BK452)</f>
        <v>#VALUE!</v>
      </c>
      <c r="BL633" s="542"/>
      <c r="BM633" s="271" t="e">
        <f>MAX(BM416,BM422,BM428,BM434,BM440,BM446,BM452)</f>
        <v>#VALUE!</v>
      </c>
      <c r="BN633" s="542"/>
      <c r="BO633" s="271" t="e">
        <f>MAX(BO416,BO422,BO428,BO434,BO440,BO446,BO452)</f>
        <v>#VALUE!</v>
      </c>
      <c r="BP633" s="542"/>
      <c r="BQ633" s="271" t="e">
        <f>MAX(BQ416,BQ422,BQ428,BQ434,BQ440,BQ446,BQ452)</f>
        <v>#VALUE!</v>
      </c>
      <c r="BR633" s="542"/>
      <c r="BS633" s="271" t="e">
        <f>MAX(BS416,BS422,BS428,BS434,BS440,BS446,BS452)</f>
        <v>#VALUE!</v>
      </c>
      <c r="BT633" s="542"/>
      <c r="BU633" s="271" t="e">
        <f>MAX(BU416,BU422,BU428,BU434,BU440,BU446,BU452)</f>
        <v>#VALUE!</v>
      </c>
      <c r="BV633" s="542"/>
      <c r="BW633" s="92" t="e">
        <f>MAX(BW416,BW422,BW428,BW434,BW440,BW446,BW452)</f>
        <v>#VALUE!</v>
      </c>
      <c r="BX633" s="570"/>
      <c r="BY633" s="571"/>
      <c r="BZ633" s="571"/>
      <c r="CA633" s="571"/>
      <c r="CB633" s="571"/>
      <c r="CC633" s="181" t="e">
        <f>MAX(CC416,CC422,CC428,CC434,CC440,CC446,CC452)</f>
        <v>#VALUE!</v>
      </c>
      <c r="CD633" s="542"/>
      <c r="CE633" s="139">
        <f>MAX(CE416,CE422,CE428,CE434,CE440,CE446,CE452)</f>
        <v>0</v>
      </c>
      <c r="CF633" s="542"/>
      <c r="CG633" s="139">
        <f>MAX(CG416,CG422,CG428,CG434,CG440,CG446,CG452)</f>
        <v>0</v>
      </c>
      <c r="CH633" s="542"/>
    </row>
    <row r="634" spans="3:86" ht="17" hidden="1" customHeight="1" thickBot="1" x14ac:dyDescent="0.25">
      <c r="C634" s="403" t="s">
        <v>259</v>
      </c>
      <c r="V634" s="237" t="s">
        <v>169</v>
      </c>
      <c r="W634" s="237" t="s">
        <v>169</v>
      </c>
      <c r="X634" s="109">
        <f>GEOMEAN(X172:X207)</f>
        <v>0.46302063381592418</v>
      </c>
      <c r="Y634" s="109">
        <f t="shared" ref="Y634:AA634" si="240">GEOMEAN(Y172:Y207)</f>
        <v>6.1347660077317459</v>
      </c>
      <c r="Z634" s="109">
        <f t="shared" si="240"/>
        <v>5.9083538781255545</v>
      </c>
      <c r="AA634" s="109">
        <f t="shared" si="240"/>
        <v>1.0783427168868605</v>
      </c>
      <c r="AT634" s="109">
        <f>GEOMEAN(AT172:AT207)</f>
        <v>2.4125928392280289</v>
      </c>
      <c r="AU634" s="109">
        <f t="shared" ref="AU634:BA634" si="241">GEOMEAN(AU172:AU207)</f>
        <v>6.1347660077317459</v>
      </c>
      <c r="AV634" s="109">
        <f t="shared" si="241"/>
        <v>5.9083538781255545</v>
      </c>
      <c r="AW634" s="109">
        <f t="shared" si="241"/>
        <v>27.333904849591772</v>
      </c>
      <c r="AX634" s="109">
        <f t="shared" si="241"/>
        <v>25.348068310327019</v>
      </c>
      <c r="AY634" s="109">
        <f t="shared" si="241"/>
        <v>5.2105514593268971</v>
      </c>
      <c r="AZ634" s="109">
        <f t="shared" si="241"/>
        <v>1</v>
      </c>
      <c r="BA634" s="109">
        <f t="shared" si="241"/>
        <v>1</v>
      </c>
      <c r="BB634" s="665" t="str">
        <f>C634</f>
        <v>Class ECF7_SCC</v>
      </c>
      <c r="BC634" s="85" t="s">
        <v>170</v>
      </c>
      <c r="BD634" s="614" t="s">
        <v>39</v>
      </c>
      <c r="BE634" s="86">
        <f>AVERAGE(BE172,BE178,BE184,BE190,BE196,BE202)</f>
        <v>-0.34575098378241881</v>
      </c>
      <c r="BF634" s="86">
        <f>AVERAGE(BF172:BF207)</f>
        <v>-0.35629353857402135</v>
      </c>
      <c r="BG634" s="86">
        <f t="shared" ref="BG634:BJ634" si="242">AVERAGE(BG172:BG207)</f>
        <v>-0.40883640006843469</v>
      </c>
      <c r="BH634" s="86">
        <f t="shared" si="242"/>
        <v>-0.40402990088896595</v>
      </c>
      <c r="BI634" s="86">
        <f t="shared" si="242"/>
        <v>-0.36950537680486473</v>
      </c>
      <c r="BJ634" s="86">
        <f t="shared" si="242"/>
        <v>-0.36030470752639571</v>
      </c>
      <c r="BK634" s="86">
        <f>AVERAGE(BK172,BK178,BK184,BK190,BK196,BK202)</f>
        <v>-0.31840234812636964</v>
      </c>
      <c r="BL634" s="86">
        <f t="shared" ref="BL634" si="243">AVERAGE(BL172:BL207)</f>
        <v>-0.31991480551101692</v>
      </c>
      <c r="BM634" s="86">
        <f>AVERAGE(BM172,BM178,BM184,BM190,BM196,BM202)</f>
        <v>-0.34040731889130144</v>
      </c>
      <c r="BN634" s="86">
        <f t="shared" ref="BN634" si="244">AVERAGE(BN172:BN207)</f>
        <v>-0.34725649317072155</v>
      </c>
      <c r="BO634" s="86">
        <f>AVERAGE(BO172,BO178,BO184,BO190,BO196,BO202)</f>
        <v>-0.34755631335255543</v>
      </c>
      <c r="BP634" s="86">
        <f t="shared" ref="BP634" si="245">AVERAGE(BP172:BP207)</f>
        <v>-0.35808952512573333</v>
      </c>
      <c r="BQ634" s="86">
        <f>AVERAGE(BQ172,BQ178,BQ184,BQ190,BQ196,BQ202)</f>
        <v>-0.32504420429218717</v>
      </c>
      <c r="BR634" s="86">
        <f t="shared" ref="BR634" si="246">AVERAGE(BR172:BR207)</f>
        <v>-0.33909906349371005</v>
      </c>
      <c r="BS634" s="86">
        <f>AVERAGE(BS172,BS178,BS184,BS190,BS196,BS202)</f>
        <v>-0.32883056112733483</v>
      </c>
      <c r="BT634" s="86">
        <f t="shared" ref="BT634" si="247">AVERAGE(BT172:BT207)</f>
        <v>-0.33142564617732723</v>
      </c>
      <c r="BU634" s="86">
        <f>AVERAGE(BU172,BU178,BU184,BU190,BU196,BU202)</f>
        <v>-0.38411555217509208</v>
      </c>
      <c r="BV634" s="86">
        <f t="shared" ref="BV634" si="248">AVERAGE(BV172:BV207)</f>
        <v>-0.39218547187085301</v>
      </c>
      <c r="BW634" s="86">
        <f>AVERAGE(BW172,BW178,BW184,BW190,BW196,BW202)</f>
        <v>-0.34575887452143883</v>
      </c>
      <c r="BX634" s="86">
        <f t="shared" ref="BX634:CB634" si="249">AVERAGE(BX172:BX207)</f>
        <v>-0.35630165864115104</v>
      </c>
      <c r="BY634" s="86">
        <f t="shared" si="249"/>
        <v>-0.40881254767012126</v>
      </c>
      <c r="BZ634" s="86">
        <f t="shared" si="249"/>
        <v>-0.40391350865031284</v>
      </c>
      <c r="CA634" s="86">
        <f t="shared" si="249"/>
        <v>-0.36210691614728308</v>
      </c>
      <c r="CB634" s="86">
        <f t="shared" si="249"/>
        <v>-0.36030656820267631</v>
      </c>
      <c r="CC634" s="179">
        <f>AVERAGE(CC172,CC178,CC184,CC190,CC196,CC202)</f>
        <v>-0.1807630604893713</v>
      </c>
      <c r="CD634" s="179">
        <f t="shared" ref="CD634" si="250">AVERAGE(CD172:CD207)</f>
        <v>-0.18493382705104061</v>
      </c>
      <c r="CE634" s="136">
        <f>AVERAGE(CE172,CE178,CE184,CE190,CE196,CE202)</f>
        <v>0</v>
      </c>
      <c r="CF634" s="136">
        <f t="shared" ref="CF634" si="251">AVERAGE(CF172:CF207)</f>
        <v>0</v>
      </c>
      <c r="CG634" s="136">
        <f>AVERAGE(CG172,CG178,CG184,CG190,CG196,CG202)</f>
        <v>0</v>
      </c>
      <c r="CH634" s="136">
        <f t="shared" ref="CH634" si="252">AVERAGE(CH172:CH207)</f>
        <v>0</v>
      </c>
    </row>
    <row r="635" spans="3:86" ht="17" hidden="1" customHeight="1" x14ac:dyDescent="0.2">
      <c r="V635" s="237" t="s">
        <v>41</v>
      </c>
      <c r="W635" s="237" t="s">
        <v>41</v>
      </c>
      <c r="X635" s="109">
        <f>SUM(X172:X207)</f>
        <v>16.426399999999997</v>
      </c>
      <c r="Y635" s="109">
        <f t="shared" ref="Y635:AA635" si="253">SUM(Y172:Y207)</f>
        <v>196</v>
      </c>
      <c r="Z635" s="109">
        <f t="shared" si="253"/>
        <v>180</v>
      </c>
      <c r="AA635" s="109">
        <f t="shared" si="253"/>
        <v>36.329444444444448</v>
      </c>
      <c r="AC635" s="237"/>
      <c r="AT635" s="109">
        <f>SUM(AT172:AT207)</f>
        <v>81.514900000000011</v>
      </c>
      <c r="AU635" s="109">
        <f t="shared" ref="AU635:BA635" si="254">SUM(AU172:AU207)</f>
        <v>196</v>
      </c>
      <c r="AV635" s="109">
        <f t="shared" si="254"/>
        <v>180</v>
      </c>
      <c r="AW635" s="109">
        <f t="shared" si="254"/>
        <v>992.18794444444427</v>
      </c>
      <c r="AX635" s="109">
        <f t="shared" si="254"/>
        <v>815.42949492636114</v>
      </c>
      <c r="AY635" s="109">
        <f t="shared" si="254"/>
        <v>166.08635345830652</v>
      </c>
      <c r="AZ635" s="109">
        <f t="shared" si="254"/>
        <v>30</v>
      </c>
      <c r="BA635" s="109">
        <f t="shared" si="254"/>
        <v>30</v>
      </c>
      <c r="BB635" s="485"/>
      <c r="BC635" s="90" t="s">
        <v>171</v>
      </c>
      <c r="BD635" s="565"/>
      <c r="BE635" s="242">
        <f>MIN(BE172,BE178,BE184,BE190,BE196,BE202)</f>
        <v>-0.52202159800826897</v>
      </c>
      <c r="BF635" s="242">
        <f>MIN(BF172:BF207)</f>
        <v>-0.52474458181858408</v>
      </c>
      <c r="BG635" s="242">
        <f t="shared" ref="BG635:BJ635" si="255">MIN(BG172:BG207)</f>
        <v>-0.60075922687332883</v>
      </c>
      <c r="BH635" s="242">
        <f t="shared" si="255"/>
        <v>-0.57795968182058521</v>
      </c>
      <c r="BI635" s="242">
        <f t="shared" si="255"/>
        <v>-0.53839294107659963</v>
      </c>
      <c r="BJ635" s="242">
        <f t="shared" si="255"/>
        <v>-0.52991377162085396</v>
      </c>
      <c r="BK635" s="242">
        <f>MIN(BK172,BK178,BK184,BK190,BK196,BK202)</f>
        <v>-0.53232280662287146</v>
      </c>
      <c r="BL635" s="242">
        <f t="shared" ref="BL635" si="256">MIN(BL172:BL207)</f>
        <v>-0.51889741516939369</v>
      </c>
      <c r="BM635" s="242">
        <f>MIN(BM172,BM178,BM184,BM190,BM196,BM202)</f>
        <v>-0.53711736406952459</v>
      </c>
      <c r="BN635" s="242">
        <f t="shared" ref="BN635" si="257">MIN(BN172:BN207)</f>
        <v>-0.5284474880740383</v>
      </c>
      <c r="BO635" s="242">
        <f>MIN(BO172,BO178,BO184,BO190,BO196,BO202)</f>
        <v>-0.52350958606303033</v>
      </c>
      <c r="BP635" s="242">
        <f t="shared" ref="BP635" si="258">MIN(BP172:BP207)</f>
        <v>-0.46251933020990599</v>
      </c>
      <c r="BQ635" s="242">
        <f>MIN(BQ172,BQ178,BQ184,BQ190,BQ196,BQ202)</f>
        <v>-0.52382542927803633</v>
      </c>
      <c r="BR635" s="242">
        <f t="shared" ref="BR635" si="259">MIN(BR172:BR207)</f>
        <v>-0.46465546648208089</v>
      </c>
      <c r="BS635" s="242">
        <f>MIN(BS172,BS178,BS184,BS190,BS196,BS202)</f>
        <v>-0.54065447913692544</v>
      </c>
      <c r="BT635" s="242">
        <f t="shared" ref="BT635" si="260">MIN(BT172:BT207)</f>
        <v>-0.5098905633127554</v>
      </c>
      <c r="BU635" s="242">
        <f>MIN(BU172,BU178,BU184,BU190,BU196,BU202)</f>
        <v>-0.57644378382065731</v>
      </c>
      <c r="BV635" s="242">
        <f t="shared" ref="BV635" si="261">MIN(BV172:BV207)</f>
        <v>-0.56845494339159841</v>
      </c>
      <c r="BW635" s="242">
        <f>MIN(BW172,BW178,BW184,BW190,BW196,BW202)</f>
        <v>-0.5220573952863542</v>
      </c>
      <c r="BX635" s="242">
        <f t="shared" ref="BX635:CB635" si="262">MIN(BX172:BX207)</f>
        <v>-0.52478733184519655</v>
      </c>
      <c r="BY635" s="242">
        <f t="shared" si="262"/>
        <v>-0.60070003340165146</v>
      </c>
      <c r="BZ635" s="242">
        <f t="shared" si="262"/>
        <v>-0.57755661311122242</v>
      </c>
      <c r="CA635" s="242">
        <f t="shared" si="262"/>
        <v>-0.53291412641963987</v>
      </c>
      <c r="CB635" s="242">
        <f t="shared" si="262"/>
        <v>-0.5299346111580957</v>
      </c>
      <c r="CC635" s="262">
        <f>MIN(CC172,CC178,CC184,CC190,CC196,CC202)</f>
        <v>-0.57861376323356517</v>
      </c>
      <c r="CD635" s="262">
        <f t="shared" ref="CD635" si="263">MIN(CD172:CD207)</f>
        <v>-0.63915394485404675</v>
      </c>
      <c r="CE635" s="138">
        <f>MIN(CE172,CE178,CE184,CE190,CE196,CE202)</f>
        <v>0</v>
      </c>
      <c r="CF635" s="138">
        <f t="shared" ref="CF635" si="264">MIN(CF172:CF207)</f>
        <v>0</v>
      </c>
      <c r="CG635" s="138">
        <f>MIN(CG172,CG178,CG184,CG190,CG196,CG202)</f>
        <v>0</v>
      </c>
      <c r="CH635" s="138">
        <f t="shared" ref="CH635" si="265">MIN(CH172:CH207)</f>
        <v>0</v>
      </c>
    </row>
    <row r="636" spans="3:86" ht="17" hidden="1" customHeight="1" thickBot="1" x14ac:dyDescent="0.25">
      <c r="V636" s="237" t="s">
        <v>172</v>
      </c>
      <c r="W636" s="237" t="s">
        <v>172</v>
      </c>
      <c r="X636" s="109">
        <f>MAX(X172:X207)</f>
        <v>1.5804</v>
      </c>
      <c r="Y636" s="109">
        <f t="shared" ref="Y636:AA636" si="266">MAX(Y172:Y207)</f>
        <v>10</v>
      </c>
      <c r="Z636" s="109">
        <f t="shared" si="266"/>
        <v>8</v>
      </c>
      <c r="AA636" s="109">
        <f t="shared" si="266"/>
        <v>2.7070555555555553</v>
      </c>
      <c r="AC636" s="237"/>
      <c r="AT636" s="109">
        <f>MAX(AT172:AT207)</f>
        <v>6.1668000000000003</v>
      </c>
      <c r="AU636" s="109">
        <f t="shared" ref="AU636:BA636" si="267">MAX(AU172:AU207)</f>
        <v>10</v>
      </c>
      <c r="AV636" s="109">
        <f t="shared" si="267"/>
        <v>8</v>
      </c>
      <c r="AW636" s="109">
        <f t="shared" si="267"/>
        <v>89.511111111111106</v>
      </c>
      <c r="AX636" s="109">
        <f t="shared" si="267"/>
        <v>51.66295619560514</v>
      </c>
      <c r="AY636" s="109">
        <f t="shared" si="267"/>
        <v>9.5634461877236436</v>
      </c>
      <c r="AZ636" s="109">
        <f t="shared" si="267"/>
        <v>1</v>
      </c>
      <c r="BA636" s="109">
        <f t="shared" si="267"/>
        <v>1</v>
      </c>
      <c r="BB636" s="485"/>
      <c r="BC636" s="90" t="s">
        <v>172</v>
      </c>
      <c r="BD636" s="530"/>
      <c r="BE636" s="271">
        <f>MAX(BE172,BE178,BE184,BE190,BE196,BE202)</f>
        <v>-0.19153621023802192</v>
      </c>
      <c r="BF636" s="271">
        <f>MAX(BF172:BF207)</f>
        <v>-0.22979005574357103</v>
      </c>
      <c r="BG636" s="271">
        <f t="shared" ref="BG636:BJ636" si="268">MAX(BG172:BG207)</f>
        <v>-0.28965888381339011</v>
      </c>
      <c r="BH636" s="271">
        <f t="shared" si="268"/>
        <v>-0.26487359239496766</v>
      </c>
      <c r="BI636" s="271">
        <f t="shared" si="268"/>
        <v>-0.24331833746493536</v>
      </c>
      <c r="BJ636" s="271">
        <f t="shared" si="268"/>
        <v>-0.23358815033241964</v>
      </c>
      <c r="BK636" s="271">
        <f>MAX(BK172,BK178,BK184,BK190,BK196,BK202)</f>
        <v>-0.19225006756924268</v>
      </c>
      <c r="BL636" s="271">
        <f t="shared" ref="BL636" si="269">MAX(BL172:BL207)</f>
        <v>-0.21467095045029183</v>
      </c>
      <c r="BM636" s="271">
        <f>MAX(BM172,BM178,BM184,BM190,BM196,BM202)</f>
        <v>-0.19827527824978153</v>
      </c>
      <c r="BN636" s="271">
        <f t="shared" ref="BN636" si="270">MAX(BN172:BN207)</f>
        <v>-0.22650812288196909</v>
      </c>
      <c r="BO636" s="271">
        <f>MAX(BO172,BO178,BO184,BO190,BO196,BO202)</f>
        <v>-0.21900226295998704</v>
      </c>
      <c r="BP636" s="271">
        <f t="shared" ref="BP636" si="271">MAX(BP172:BP207)</f>
        <v>-0.28743786967897256</v>
      </c>
      <c r="BQ636" s="271">
        <f>MAX(BQ172,BQ178,BQ184,BQ190,BQ196,BQ202)</f>
        <v>-0.19350351609162575</v>
      </c>
      <c r="BR636" s="271">
        <f t="shared" ref="BR636" si="272">MAX(BR172:BR207)</f>
        <v>-0.26182079884208109</v>
      </c>
      <c r="BS636" s="271">
        <f>MAX(BS172,BS178,BS184,BS190,BS196,BS202)</f>
        <v>-0.17781291381783992</v>
      </c>
      <c r="BT636" s="271">
        <f t="shared" ref="BT636" si="273">MAX(BT172:BT207)</f>
        <v>-0.20327820108987493</v>
      </c>
      <c r="BU636" s="271">
        <f>MAX(BU172,BU178,BU184,BU190,BU196,BU202)</f>
        <v>-0.25417043857429567</v>
      </c>
      <c r="BV636" s="271">
        <f t="shared" ref="BV636" si="274">MAX(BV172:BV207)</f>
        <v>-0.29544371192439012</v>
      </c>
      <c r="BW636" s="271">
        <f>MAX(BW172,BW178,BW184,BW190,BW196,BW202)</f>
        <v>-0.19153316770894402</v>
      </c>
      <c r="BX636" s="271">
        <f t="shared" ref="BX636:CB636" si="275">MAX(BX172:BX207)</f>
        <v>-0.22978943036036537</v>
      </c>
      <c r="BY636" s="271">
        <f t="shared" si="275"/>
        <v>-0.28965875768759319</v>
      </c>
      <c r="BZ636" s="271">
        <f t="shared" si="275"/>
        <v>-0.26487242103702868</v>
      </c>
      <c r="CA636" s="271">
        <f t="shared" si="275"/>
        <v>-0.23384512249672729</v>
      </c>
      <c r="CB636" s="271">
        <f t="shared" si="275"/>
        <v>-0.233587523080521</v>
      </c>
      <c r="CC636" s="181">
        <f>MAX(CC172,CC178,CC184,CC190,CC196,CC202)</f>
        <v>-2.527921342854577E-4</v>
      </c>
      <c r="CD636" s="181">
        <f t="shared" ref="CD636" si="276">MAX(CD172:CD207)</f>
        <v>-1.6448803193338867E-4</v>
      </c>
      <c r="CE636" s="139">
        <f>MAX(CE172,CE178,CE184,CE190,CE196,CE202)</f>
        <v>0</v>
      </c>
      <c r="CF636" s="139">
        <f t="shared" ref="CF636" si="277">MAX(CF172:CF207)</f>
        <v>0</v>
      </c>
      <c r="CG636" s="139">
        <f>MAX(CG172,CG178,CG184,CG190,CG196,CG202)</f>
        <v>0</v>
      </c>
      <c r="CH636" s="139">
        <f t="shared" ref="CH636" si="278">MAX(CH172:CH207)</f>
        <v>0</v>
      </c>
    </row>
    <row r="637" spans="3:86" ht="17" hidden="1" customHeight="1" thickBot="1" x14ac:dyDescent="0.25">
      <c r="V637" s="237" t="s">
        <v>171</v>
      </c>
      <c r="W637" s="237" t="s">
        <v>171</v>
      </c>
      <c r="X637" s="109">
        <f>MIN(X172:X207)</f>
        <v>0.1502</v>
      </c>
      <c r="Y637" s="109">
        <f t="shared" ref="Y637:AA637" si="279">MIN(Y172:Y207)</f>
        <v>4</v>
      </c>
      <c r="Z637" s="109">
        <f t="shared" si="279"/>
        <v>5</v>
      </c>
      <c r="AA637" s="109">
        <f t="shared" si="279"/>
        <v>0.61427777777777781</v>
      </c>
      <c r="AC637" s="237"/>
      <c r="AT637" s="109">
        <f>MIN(AT172:AT207)</f>
        <v>1.1135999999999999</v>
      </c>
      <c r="AU637" s="109">
        <f t="shared" ref="AU637:BA637" si="280">MIN(AU172:AU207)</f>
        <v>4</v>
      </c>
      <c r="AV637" s="109">
        <f t="shared" si="280"/>
        <v>5</v>
      </c>
      <c r="AW637" s="109">
        <f t="shared" si="280"/>
        <v>5.9525833333333331</v>
      </c>
      <c r="AX637" s="109">
        <f t="shared" si="280"/>
        <v>9.4157476163276055</v>
      </c>
      <c r="AY637" s="109">
        <f t="shared" si="280"/>
        <v>2.8088306647258614</v>
      </c>
      <c r="AZ637" s="109">
        <f t="shared" si="280"/>
        <v>1</v>
      </c>
      <c r="BA637" s="109">
        <f t="shared" si="280"/>
        <v>1</v>
      </c>
      <c r="BB637" s="485"/>
      <c r="BC637" s="90" t="s">
        <v>170</v>
      </c>
      <c r="BD637" s="606" t="s">
        <v>147</v>
      </c>
      <c r="BE637" s="86">
        <f>AVERAGE(BE174,BE180,BE186,BE192,BE198,BE204)</f>
        <v>-0.36737932528081318</v>
      </c>
      <c r="BF637" s="610"/>
      <c r="BG637" s="564"/>
      <c r="BH637" s="564"/>
      <c r="BI637" s="564"/>
      <c r="BJ637" s="274"/>
      <c r="BK637" s="86">
        <f>AVERAGE(BK174,BK180,BK186,BK192,BK198,BK204)</f>
        <v>-0.33148418010942826</v>
      </c>
      <c r="BL637" s="540"/>
      <c r="BM637" s="86">
        <f>AVERAGE(BM174,BM180,BM186,BM192,BM198,BM204)</f>
        <v>-0.35823462548031948</v>
      </c>
      <c r="BN637" s="540"/>
      <c r="BO637" s="86">
        <f>AVERAGE(BO174,BO180,BO186,BO192,BO198,BO204)</f>
        <v>-0.34851204322629065</v>
      </c>
      <c r="BP637" s="540"/>
      <c r="BQ637" s="86">
        <f>AVERAGE(BQ174,BQ180,BQ186,BQ192,BQ198,BQ204)</f>
        <v>-0.33514025858839414</v>
      </c>
      <c r="BR637" s="540"/>
      <c r="BS637" s="86">
        <f>AVERAGE(BS174,BS180,BS186,BS192,BS198,BS204)</f>
        <v>-0.34070829893056481</v>
      </c>
      <c r="BT637" s="540"/>
      <c r="BU637" s="86">
        <f>AVERAGE(BU174,BU180,BU186,BU192,BU198,BU204)</f>
        <v>-0.40203043827489643</v>
      </c>
      <c r="BV637" s="540"/>
      <c r="BW637" s="86">
        <f>AVERAGE(BW174,BW180,BW186,BW192,BW198,BW204)</f>
        <v>-0.36739172549982924</v>
      </c>
      <c r="BX637" s="569"/>
      <c r="BY637" s="564"/>
      <c r="BZ637" s="564"/>
      <c r="CA637" s="564"/>
      <c r="CB637" s="564"/>
      <c r="CC637" s="179">
        <f>AVERAGE(CC174,CC180,CC186,CC192,CC198,CC204)</f>
        <v>-0.21270661740577285</v>
      </c>
      <c r="CD637" s="579"/>
      <c r="CE637" s="136">
        <f>AVERAGE(CE174,CE180,CE186,CE192,CE198,CE204)</f>
        <v>0</v>
      </c>
      <c r="CF637" s="599"/>
      <c r="CG637" s="136">
        <f>AVERAGE(CG174,CG180,CG186,CG192,CG198,CG204)</f>
        <v>0</v>
      </c>
      <c r="CH637" s="599"/>
    </row>
    <row r="638" spans="3:86" ht="17" hidden="1" customHeight="1" x14ac:dyDescent="0.2">
      <c r="V638" s="237" t="s">
        <v>173</v>
      </c>
      <c r="W638" s="237" t="s">
        <v>173</v>
      </c>
      <c r="X638" s="109"/>
      <c r="Y638" s="358"/>
      <c r="Z638" s="358"/>
      <c r="AA638" s="109"/>
      <c r="AC638" s="237"/>
      <c r="AT638" s="93">
        <f>AT634/X634</f>
        <v>5.210551459326898</v>
      </c>
      <c r="AU638" s="93">
        <f>AU634/Y634</f>
        <v>1</v>
      </c>
      <c r="AV638" s="93">
        <f>AV634/Z634</f>
        <v>1</v>
      </c>
      <c r="AW638" s="93">
        <f>AW634/AA634</f>
        <v>25.348068310327022</v>
      </c>
      <c r="AX638" s="109"/>
      <c r="AY638" s="109"/>
      <c r="AZ638" s="109"/>
      <c r="BA638" s="109"/>
      <c r="BB638" s="485"/>
      <c r="BC638" s="90" t="s">
        <v>171</v>
      </c>
      <c r="BD638" s="565"/>
      <c r="BE638" s="242">
        <f>MIN(BE174,BE180,BE186,BE192,BE198,BE204)</f>
        <v>-0.55197553203474459</v>
      </c>
      <c r="BF638" s="608"/>
      <c r="BG638" s="566"/>
      <c r="BH638" s="566"/>
      <c r="BI638" s="566"/>
      <c r="BJ638" s="276"/>
      <c r="BK638" s="242">
        <f>MIN(BK174,BK180,BK186,BK192,BK198,BK204)</f>
        <v>-0.54900135756573909</v>
      </c>
      <c r="BL638" s="541"/>
      <c r="BM638" s="242">
        <f>MIN(BM174,BM180,BM186,BM192,BM198,BM204)</f>
        <v>-0.55297714497369199</v>
      </c>
      <c r="BN638" s="541"/>
      <c r="BO638" s="242">
        <f>MIN(BO174,BO180,BO186,BO192,BO198,BO204)</f>
        <v>-0.48090215614258391</v>
      </c>
      <c r="BP638" s="541"/>
      <c r="BQ638" s="242">
        <f>MIN(BQ174,BQ180,BQ186,BQ192,BQ198,BQ204)</f>
        <v>-0.50573953605209576</v>
      </c>
      <c r="BR638" s="541"/>
      <c r="BS638" s="242">
        <f>MIN(BS174,BS180,BS186,BS192,BS198,BS204)</f>
        <v>-0.53212187238183817</v>
      </c>
      <c r="BT638" s="541"/>
      <c r="BU638" s="242">
        <f>MIN(BU174,BU180,BU186,BU192,BU198,BU204)</f>
        <v>-0.5900754422858544</v>
      </c>
      <c r="BV638" s="541"/>
      <c r="BW638" s="242">
        <f>MIN(BW174,BW180,BW186,BW192,BW198,BW204)</f>
        <v>-0.55201498576910746</v>
      </c>
      <c r="BX638" s="565"/>
      <c r="BY638" s="566"/>
      <c r="BZ638" s="566"/>
      <c r="CA638" s="566"/>
      <c r="CB638" s="566"/>
      <c r="CC638" s="262">
        <f>MIN(CC174,CC180,CC186,CC192,CC198,CC204)</f>
        <v>-0.74282425066313096</v>
      </c>
      <c r="CD638" s="541"/>
      <c r="CE638" s="138">
        <f>MIN(CE174,CE180,CE186,CE192,CE198,CE204)</f>
        <v>0</v>
      </c>
      <c r="CF638" s="541"/>
      <c r="CG638" s="138">
        <f>MIN(CG174,CG180,CG186,CG192,CG198,CG204)</f>
        <v>0</v>
      </c>
      <c r="CH638" s="541"/>
    </row>
    <row r="639" spans="3:86" ht="17" hidden="1" customHeight="1" thickBot="1" x14ac:dyDescent="0.25">
      <c r="X639" s="109"/>
      <c r="Y639" s="358"/>
      <c r="Z639" s="358"/>
      <c r="AA639" s="109"/>
      <c r="AC639" s="237"/>
      <c r="AT639" s="109"/>
      <c r="AU639" s="109"/>
      <c r="AV639" s="109"/>
      <c r="AW639" s="109"/>
      <c r="AX639" s="109"/>
      <c r="AY639" s="109"/>
      <c r="AZ639" s="109"/>
      <c r="BA639" s="109"/>
      <c r="BB639" s="485"/>
      <c r="BC639" s="90" t="s">
        <v>172</v>
      </c>
      <c r="BD639" s="530"/>
      <c r="BE639" s="271">
        <f>MAX(BE174,BE180,BE186,BE192,BE198,BE204)</f>
        <v>-0.2324586597538848</v>
      </c>
      <c r="BF639" s="608"/>
      <c r="BG639" s="566"/>
      <c r="BH639" s="566"/>
      <c r="BI639" s="566"/>
      <c r="BJ639" s="276"/>
      <c r="BK639" s="271">
        <f>MAX(BK174,BK180,BK186,BK192,BK198,BK204)</f>
        <v>-0.22273563279386777</v>
      </c>
      <c r="BL639" s="541"/>
      <c r="BM639" s="271">
        <f>MAX(BM174,BM180,BM186,BM192,BM198,BM204)</f>
        <v>-0.23045966922261274</v>
      </c>
      <c r="BN639" s="541"/>
      <c r="BO639" s="271">
        <f>MAX(BO174,BO180,BO186,BO192,BO198,BO204)</f>
        <v>-0.24790529957034457</v>
      </c>
      <c r="BP639" s="541"/>
      <c r="BQ639" s="271">
        <f>MAX(BQ174,BQ180,BQ186,BQ192,BQ198,BQ204)</f>
        <v>-0.22892547417482079</v>
      </c>
      <c r="BR639" s="541"/>
      <c r="BS639" s="271">
        <f>MAX(BS174,BS180,BS186,BS192,BS198,BS204)</f>
        <v>-0.20465219876370255</v>
      </c>
      <c r="BT639" s="541"/>
      <c r="BU639" s="271">
        <f>MAX(BU174,BU180,BU186,BU192,BU198,BU204)</f>
        <v>-0.296607619846188</v>
      </c>
      <c r="BV639" s="541"/>
      <c r="BW639" s="271">
        <f>MAX(BW174,BW180,BW186,BW192,BW198,BW204)</f>
        <v>-0.23245799790227484</v>
      </c>
      <c r="BX639" s="565"/>
      <c r="BY639" s="566"/>
      <c r="BZ639" s="566"/>
      <c r="CA639" s="566"/>
      <c r="CB639" s="566"/>
      <c r="CC639" s="181">
        <f>MAX(CC174,CC180,CC186,CC192,CC198,CC204)</f>
        <v>-2.2886039881788261E-4</v>
      </c>
      <c r="CD639" s="541"/>
      <c r="CE639" s="139">
        <f>MAX(CE174,CE180,CE186,CE192,CE198,CE204)</f>
        <v>0</v>
      </c>
      <c r="CF639" s="541"/>
      <c r="CG639" s="139">
        <f>MAX(CG174,CG180,CG186,CG192,CG198,CG204)</f>
        <v>0</v>
      </c>
      <c r="CH639" s="541"/>
    </row>
    <row r="640" spans="3:86" ht="17" hidden="1" customHeight="1" x14ac:dyDescent="0.2">
      <c r="X640" s="109"/>
      <c r="Y640" s="358"/>
      <c r="Z640" s="358"/>
      <c r="AA640" s="109"/>
      <c r="AC640" s="237"/>
      <c r="AT640" s="109"/>
      <c r="AU640" s="109"/>
      <c r="AV640" s="109"/>
      <c r="AW640" s="109"/>
      <c r="AX640" s="109"/>
      <c r="AY640" s="109"/>
      <c r="AZ640" s="109"/>
      <c r="BA640" s="109"/>
      <c r="BB640" s="485"/>
      <c r="BC640" s="94" t="s">
        <v>170</v>
      </c>
      <c r="BD640" s="607" t="s">
        <v>46</v>
      </c>
      <c r="BE640" s="264">
        <f>AVERAGE(BE176,BE182,BE188,BE194,BE200,BE206)</f>
        <v>-0.37063288459228583</v>
      </c>
      <c r="BF640" s="608"/>
      <c r="BG640" s="566"/>
      <c r="BH640" s="566"/>
      <c r="BI640" s="566"/>
      <c r="BJ640" s="276"/>
      <c r="BK640" s="264">
        <f>AVERAGE(BK176,BK182,BK188,BK194,BK200,BK206)</f>
        <v>-0.32719990738589316</v>
      </c>
      <c r="BL640" s="541"/>
      <c r="BM640" s="264">
        <f>AVERAGE(BM176,BM182,BM188,BM194,BM200,BM206)</f>
        <v>-0.35926415735409628</v>
      </c>
      <c r="BN640" s="541"/>
      <c r="BO640" s="264">
        <f>AVERAGE(BO176,BO182,BO188,BO194,BO200,BO206)</f>
        <v>-0.36209268094464053</v>
      </c>
      <c r="BP640" s="541"/>
      <c r="BQ640" s="264">
        <f>AVERAGE(BQ176,BQ182,BQ188,BQ194,BQ200,BQ206)</f>
        <v>-0.3444082102488461</v>
      </c>
      <c r="BR640" s="541"/>
      <c r="BS640" s="264">
        <f>AVERAGE(BS176,BS182,BS188,BS194,BS200,BS206)</f>
        <v>-0.33966605608037898</v>
      </c>
      <c r="BT640" s="541"/>
      <c r="BU640" s="264">
        <f>AVERAGE(BU176,BU182,BU188,BU194,BU200,BU206)</f>
        <v>-0.40303651461617057</v>
      </c>
      <c r="BV640" s="541"/>
      <c r="BW640" s="264">
        <f>AVERAGE(BW176,BW182,BW188,BW194,BW200,BW206)</f>
        <v>-0.37064269561685725</v>
      </c>
      <c r="BX640" s="565"/>
      <c r="BY640" s="566"/>
      <c r="BZ640" s="566"/>
      <c r="CA640" s="566"/>
      <c r="CB640" s="566"/>
      <c r="CC640" s="260">
        <f>AVERAGE(CC176,CC182,CC188,CC194,CC200,CC206)</f>
        <v>-0.20737064845570452</v>
      </c>
      <c r="CD640" s="541"/>
      <c r="CE640" s="266">
        <f>AVERAGE(CE176,CE182,CE188,CE194,CE200,CE206)</f>
        <v>0</v>
      </c>
      <c r="CF640" s="541"/>
      <c r="CG640" s="266">
        <f>AVERAGE(CG176,CG182,CG188,CG194,CG200,CG206)</f>
        <v>0</v>
      </c>
      <c r="CH640" s="541"/>
    </row>
    <row r="641" spans="1:86" ht="17" hidden="1" customHeight="1" x14ac:dyDescent="0.2">
      <c r="X641" s="109"/>
      <c r="Y641" s="358"/>
      <c r="Z641" s="358"/>
      <c r="AA641" s="109"/>
      <c r="AC641" s="237"/>
      <c r="AT641" s="109"/>
      <c r="AU641" s="109"/>
      <c r="AV641" s="109"/>
      <c r="AW641" s="109"/>
      <c r="AX641" s="109"/>
      <c r="AY641" s="109"/>
      <c r="AZ641" s="109"/>
      <c r="BA641" s="109"/>
      <c r="BB641" s="485"/>
      <c r="BC641" s="94" t="s">
        <v>171</v>
      </c>
      <c r="BD641" s="608"/>
      <c r="BE641" s="242">
        <f>MIN(BE176,BE182,BE188,BE194,BE200,BE206)</f>
        <v>-0.53786294129667267</v>
      </c>
      <c r="BF641" s="608"/>
      <c r="BG641" s="566"/>
      <c r="BH641" s="566"/>
      <c r="BI641" s="566"/>
      <c r="BJ641" s="276"/>
      <c r="BK641" s="242">
        <f>MIN(BK176,BK182,BK188,BK194,BK200,BK206)</f>
        <v>-0.51796223621418302</v>
      </c>
      <c r="BL641" s="541"/>
      <c r="BM641" s="242">
        <f>MIN(BM176,BM182,BM188,BM194,BM200,BM206)</f>
        <v>-0.53031221637591752</v>
      </c>
      <c r="BN641" s="541"/>
      <c r="BO641" s="242">
        <f>MIN(BO176,BO182,BO188,BO194,BO200,BO206)</f>
        <v>-0.46191594537937131</v>
      </c>
      <c r="BP641" s="541"/>
      <c r="BQ641" s="242">
        <f>MIN(BQ176,BQ182,BQ188,BQ194,BQ200,BQ206)</f>
        <v>-0.46567618731102856</v>
      </c>
      <c r="BR641" s="541"/>
      <c r="BS641" s="242">
        <f>MIN(BS176,BS182,BS188,BS194,BS200,BS206)</f>
        <v>-0.49326968520405623</v>
      </c>
      <c r="BT641" s="541"/>
      <c r="BU641" s="242">
        <f>MIN(BU176,BU182,BU188,BU194,BU200,BU206)</f>
        <v>-0.56714843076264942</v>
      </c>
      <c r="BV641" s="541"/>
      <c r="BW641" s="242">
        <f>MIN(BW176,BW182,BW188,BW194,BW200,BW206)</f>
        <v>-0.53791126396683142</v>
      </c>
      <c r="BX641" s="565"/>
      <c r="BY641" s="566"/>
      <c r="BZ641" s="566"/>
      <c r="CA641" s="566"/>
      <c r="CB641" s="566"/>
      <c r="CC641" s="262">
        <f>MIN(CC176,CC182,CC188,CC194,CC200,CC206)</f>
        <v>-0.76073157422799942</v>
      </c>
      <c r="CD641" s="541"/>
      <c r="CE641" s="138">
        <f>MIN(CE176,CE182,CE188,CE194,CE200,CE206)</f>
        <v>0</v>
      </c>
      <c r="CF641" s="541"/>
      <c r="CG641" s="138">
        <f>MIN(CG176,CG182,CG188,CG194,CG200,CG206)</f>
        <v>0</v>
      </c>
      <c r="CH641" s="541"/>
    </row>
    <row r="642" spans="1:86" ht="17" hidden="1" customHeight="1" thickBot="1" x14ac:dyDescent="0.25">
      <c r="X642" s="109"/>
      <c r="Y642" s="358"/>
      <c r="Z642" s="358"/>
      <c r="AA642" s="109"/>
      <c r="AC642" s="237"/>
      <c r="AT642" s="109"/>
      <c r="AU642" s="109"/>
      <c r="AV642" s="109"/>
      <c r="AW642" s="109"/>
      <c r="AX642" s="109"/>
      <c r="AY642" s="109"/>
      <c r="AZ642" s="109"/>
      <c r="BA642" s="109"/>
      <c r="BB642" s="486"/>
      <c r="BC642" s="96" t="s">
        <v>172</v>
      </c>
      <c r="BD642" s="609"/>
      <c r="BE642" s="271">
        <f>MAX(BE176,BE182,BE188,BE194,BE200,BE206)</f>
        <v>-0.27386202073831634</v>
      </c>
      <c r="BF642" s="611"/>
      <c r="BG642" s="571"/>
      <c r="BH642" s="571"/>
      <c r="BI642" s="571"/>
      <c r="BJ642" s="278"/>
      <c r="BK642" s="271">
        <f>MAX(BK176,BK182,BK188,BK194,BK200,BK206)</f>
        <v>-0.23058908952964863</v>
      </c>
      <c r="BL642" s="542"/>
      <c r="BM642" s="271">
        <f>MAX(BM176,BM182,BM188,BM194,BM200,BM206)</f>
        <v>-0.25874036167222114</v>
      </c>
      <c r="BN642" s="542"/>
      <c r="BO642" s="271">
        <f>MAX(BO176,BO182,BO188,BO194,BO200,BO206)</f>
        <v>-0.29756518595376291</v>
      </c>
      <c r="BP642" s="542"/>
      <c r="BQ642" s="271">
        <f>MAX(BQ176,BQ182,BQ188,BQ194,BQ200,BQ206)</f>
        <v>-0.27309966523341034</v>
      </c>
      <c r="BR642" s="542"/>
      <c r="BS642" s="271">
        <f>MAX(BS176,BS182,BS188,BS194,BS200,BS206)</f>
        <v>-0.23093217386360054</v>
      </c>
      <c r="BT642" s="542"/>
      <c r="BU642" s="271">
        <f>MAX(BU176,BU182,BU188,BU194,BU200,BU206)</f>
        <v>-0.33787975044234209</v>
      </c>
      <c r="BV642" s="542"/>
      <c r="BW642" s="271">
        <f>MAX(BW176,BW182,BW188,BW194,BW200,BW206)</f>
        <v>-0.27386332710263572</v>
      </c>
      <c r="BX642" s="570"/>
      <c r="BY642" s="571"/>
      <c r="BZ642" s="571"/>
      <c r="CA642" s="571"/>
      <c r="CB642" s="571"/>
      <c r="CC642" s="181">
        <f>MAX(CC176,CC182,CC188,CC194,CC200,CC206)</f>
        <v>-1.0940317386104116E-4</v>
      </c>
      <c r="CD642" s="542"/>
      <c r="CE642" s="139">
        <f>MAX(CE176,CE182,CE188,CE194,CE200,CE206)</f>
        <v>0</v>
      </c>
      <c r="CF642" s="542"/>
      <c r="CG642" s="139">
        <f>MAX(CG176,CG182,CG188,CG194,CG200,CG206)</f>
        <v>0</v>
      </c>
      <c r="CH642" s="542"/>
    </row>
    <row r="643" spans="1:86" ht="17" customHeight="1" x14ac:dyDescent="0.2">
      <c r="E643" s="97"/>
      <c r="F643" s="98"/>
      <c r="G643" s="98"/>
      <c r="H643" s="98"/>
      <c r="I643" s="98"/>
      <c r="J643" s="98"/>
      <c r="K643" s="98"/>
      <c r="L643" s="98"/>
      <c r="M643" s="98"/>
      <c r="N643" s="98"/>
      <c r="O643" s="98"/>
      <c r="P643" s="98"/>
      <c r="Q643" s="98"/>
      <c r="R643" s="98"/>
      <c r="S643" s="98"/>
      <c r="T643" s="98"/>
      <c r="U643" s="98"/>
      <c r="V643" s="98"/>
      <c r="W643" s="98"/>
      <c r="X643" s="99"/>
      <c r="Y643" s="359"/>
      <c r="Z643" s="359"/>
      <c r="AA643" s="99"/>
      <c r="AB643" s="97"/>
      <c r="AC643" s="98"/>
      <c r="AD643" s="97"/>
      <c r="AE643" s="97"/>
      <c r="AF643" s="97"/>
      <c r="AG643" s="97"/>
      <c r="AH643" s="97"/>
      <c r="AI643" s="97"/>
      <c r="AJ643" s="97"/>
      <c r="AK643" s="97"/>
      <c r="AL643" s="97"/>
      <c r="AM643" s="97"/>
      <c r="AN643" s="97"/>
      <c r="AO643" s="97"/>
      <c r="AP643" s="97"/>
      <c r="AQ643" s="97"/>
      <c r="AR643" s="97"/>
      <c r="AS643" s="97"/>
      <c r="AT643" s="99"/>
      <c r="AU643" s="99"/>
      <c r="AV643" s="99"/>
      <c r="AW643" s="99"/>
      <c r="AX643" s="99"/>
      <c r="AY643" s="99"/>
      <c r="AZ643" s="99"/>
      <c r="BA643" s="99"/>
      <c r="BB643" s="100"/>
      <c r="BC643" s="101"/>
      <c r="BD643" s="102"/>
      <c r="BE643" s="175"/>
      <c r="BF643" s="103"/>
      <c r="BG643" s="103"/>
      <c r="BH643" s="103"/>
      <c r="BI643" s="103"/>
      <c r="BJ643" s="103"/>
      <c r="BK643" s="175"/>
      <c r="BL643" s="103"/>
      <c r="BM643" s="175"/>
      <c r="BN643" s="103"/>
      <c r="BO643" s="175"/>
      <c r="BP643" s="103"/>
      <c r="BQ643" s="175"/>
      <c r="BR643" s="103"/>
      <c r="BS643" s="175"/>
      <c r="BT643" s="103"/>
      <c r="BU643" s="175"/>
      <c r="BV643" s="103"/>
      <c r="BW643" s="175"/>
      <c r="BX643" s="103"/>
      <c r="BY643" s="103"/>
      <c r="BZ643" s="103"/>
      <c r="CA643" s="103"/>
      <c r="CB643" s="103"/>
      <c r="CC643" s="109"/>
      <c r="CD643" s="184"/>
      <c r="CF643" s="142"/>
      <c r="CH643" s="142"/>
    </row>
    <row r="644" spans="1:86" ht="17" customHeight="1" thickBot="1" x14ac:dyDescent="0.25">
      <c r="A644" s="104"/>
      <c r="B644" s="104"/>
      <c r="C644" s="104"/>
      <c r="D644" s="143"/>
      <c r="F644" s="109">
        <f>COUNTIFS(F4:F207,"&lt;&gt;",F4:F207,"&lt;&gt;0")</f>
        <v>198</v>
      </c>
      <c r="G644" s="109">
        <f>COUNTIFS(G4:G207,"&lt;&gt;",G4:G207,"&lt;&gt;0")</f>
        <v>198</v>
      </c>
      <c r="X644" s="109"/>
      <c r="Y644" s="358"/>
      <c r="Z644" s="358"/>
      <c r="AA644" s="109"/>
      <c r="AC644" s="109">
        <f>COUNTIFS(AC4:AC207,"&lt;&gt;",AC4:AC207,"&lt;&gt;0")</f>
        <v>198</v>
      </c>
      <c r="AT644" s="109"/>
      <c r="AU644" s="109"/>
      <c r="AV644" s="109"/>
      <c r="AW644" s="109"/>
      <c r="AX644" s="132">
        <f>AC644/F644</f>
        <v>1</v>
      </c>
      <c r="AY644" s="109"/>
      <c r="AZ644" s="109"/>
      <c r="BA644" s="109"/>
      <c r="BB644" s="105"/>
      <c r="BC644" s="106"/>
      <c r="BD644" s="107"/>
      <c r="BE644" s="122"/>
      <c r="BF644" s="108"/>
      <c r="BG644" s="108"/>
      <c r="BH644" s="108"/>
      <c r="BI644" s="108"/>
      <c r="BJ644" s="108"/>
      <c r="BK644" s="122"/>
      <c r="BL644" s="108"/>
      <c r="BM644" s="122"/>
      <c r="BN644" s="108"/>
      <c r="BO644" s="122"/>
      <c r="BP644" s="108"/>
      <c r="BQ644" s="122"/>
      <c r="BR644" s="108"/>
      <c r="BS644" s="122"/>
      <c r="BT644" s="108"/>
      <c r="BU644" s="122"/>
      <c r="BV644" s="108"/>
      <c r="BW644" s="122"/>
      <c r="BX644" s="108"/>
      <c r="BY644" s="108"/>
      <c r="BZ644" s="108"/>
      <c r="CA644" s="108"/>
      <c r="CB644" s="108"/>
      <c r="CC644" s="185"/>
      <c r="CD644" s="186"/>
      <c r="CE644" s="143"/>
      <c r="CF644" s="144"/>
      <c r="CG644" s="143"/>
      <c r="CH644" s="144"/>
    </row>
    <row r="645" spans="1:86" ht="17" customHeight="1" thickBot="1" x14ac:dyDescent="0.25">
      <c r="C645" s="132" t="s">
        <v>34</v>
      </c>
      <c r="V645" s="237" t="s">
        <v>169</v>
      </c>
      <c r="W645" s="237" t="s">
        <v>169</v>
      </c>
      <c r="X645" s="109">
        <f>GEOMEAN(X4:X207)</f>
        <v>0.51118821808627901</v>
      </c>
      <c r="Y645" s="109">
        <f t="shared" ref="Y645:AA645" si="281">GEOMEAN(Y4:Y207)</f>
        <v>4.7640783754581904</v>
      </c>
      <c r="Z645" s="109">
        <f t="shared" si="281"/>
        <v>5.8944924981728608</v>
      </c>
      <c r="AA645" s="109">
        <f t="shared" si="281"/>
        <v>0.15113444638499912</v>
      </c>
      <c r="AT645" s="109">
        <f>GEOMEAN(AT4:AT207)</f>
        <v>1.7981937896558797</v>
      </c>
      <c r="AU645" s="109">
        <f t="shared" ref="AU645:BA645" si="282">GEOMEAN(AU4:AU207)</f>
        <v>4.7640783754581904</v>
      </c>
      <c r="AV645" s="109">
        <f t="shared" si="282"/>
        <v>5.8944924981728608</v>
      </c>
      <c r="AW645" s="109">
        <f t="shared" si="282"/>
        <v>6.5016967342402321</v>
      </c>
      <c r="AX645" s="109">
        <f t="shared" si="282"/>
        <v>43.019291033612831</v>
      </c>
      <c r="AY645" s="109">
        <f t="shared" si="282"/>
        <v>3.5176745590650107</v>
      </c>
      <c r="AZ645" s="109">
        <f t="shared" si="282"/>
        <v>1</v>
      </c>
      <c r="BA645" s="109">
        <f t="shared" si="282"/>
        <v>1</v>
      </c>
      <c r="BB645" s="624" t="str">
        <f>C645</f>
        <v>Overall</v>
      </c>
      <c r="BC645" s="85" t="s">
        <v>170</v>
      </c>
      <c r="BD645" s="614" t="s">
        <v>39</v>
      </c>
      <c r="BE645" s="86">
        <f>AVERAGE(BE4,BE10,BE16,BE22,BE28,BE34,BE40,BE46,BE52,BE58,BE64,BE70,BE76,BE82,BE88,BE94,BE100,BE106,BE112,BE118,BE124,BE130,BE136,BE142,BE148,BE154,BE160,BE166,BE172,BE178,BE184,BE190,BE196,BE202)</f>
        <v>-0.21885297579550755</v>
      </c>
      <c r="BF645" s="87">
        <f>AVERAGE(BF4:BF207)</f>
        <v>-0.22287560068880799</v>
      </c>
      <c r="BG645" s="87">
        <f t="shared" ref="BG645:BI645" si="283">AVERAGE(BG4:BG207)</f>
        <v>-0.25394747350222147</v>
      </c>
      <c r="BH645" s="87">
        <f t="shared" si="283"/>
        <v>-0.29246874002538725</v>
      </c>
      <c r="BI645" s="87">
        <f t="shared" si="283"/>
        <v>-0.23775828181123074</v>
      </c>
      <c r="BJ645" s="87">
        <f t="shared" ref="BJ645" si="284">AVERAGE(BJ4:BJ207)</f>
        <v>-0.22593206337234731</v>
      </c>
      <c r="BK645" s="86">
        <f>AVERAGE(BK4,BK10,BK16,BK22,BK28,BK34,BK40,BK46,BK52,BK58,BK64,BK70,BK76,BK82,BK88,BK94,BK100,BK106,BK112,BK118,BK124,BK130,BK136,BK142,BK148,BK154,BK160,BK166,BK172,BK178,BK184,BK190,BK196,BK202)</f>
        <v>-0.20718437406747781</v>
      </c>
      <c r="BL645" s="87">
        <f>AVERAGE(BL4:BL207)</f>
        <v>-0.20684153775786907</v>
      </c>
      <c r="BM645" s="86">
        <f>AVERAGE(BM4,BM10,BM16,BM22,BM28,BM34,BM40,BM46,BM52,BM58,BM64,BM70,BM76,BM82,BM88,BM94,BM100,BM106,BM112,BM118,BM124,BM130,BM136,BM142,BM148,BM154,BM160,BM166,BM172,BM178,BM184,BM190,BM196,BM202)</f>
        <v>-0.21518800496831902</v>
      </c>
      <c r="BN645" s="87">
        <f>AVERAGE(BN4:BN207)</f>
        <v>-0.21547675279175471</v>
      </c>
      <c r="BO645" s="86">
        <f>AVERAGE(BO4,BO10,BO16,BO22,BO28,BO34,BO40,BO46,BO52,BO58,BO64,BO70,BO76,BO82,BO88,BO94,BO100,BO106,BO112,BO118,BO124,BO130,BO136,BO142,BO148,BO154,BO160,BO166,BO172,BO178,BO184,BO190,BO196,BO202)</f>
        <v>-0.2388145195427511</v>
      </c>
      <c r="BP645" s="87">
        <f>AVERAGE(BP4:BP207)</f>
        <v>-0.24189878012557656</v>
      </c>
      <c r="BQ645" s="86">
        <f>AVERAGE(BQ4,BQ10,BQ16,BQ22,BQ28,BQ34,BQ40,BQ46,BQ52,BQ58,BQ64,BQ70,BQ76,BQ82,BQ88,BQ94,BQ100,BQ106,BQ112,BQ118,BQ124,BQ130,BQ136,BQ142,BQ148,BQ154,BQ160,BQ166,BQ172,BQ178,BQ184,BQ190,BQ196,BQ202)</f>
        <v>-0.22384058433482118</v>
      </c>
      <c r="BR645" s="87">
        <f>AVERAGE(BR4:BR207)</f>
        <v>-0.23315668311535578</v>
      </c>
      <c r="BS645" s="86">
        <f>AVERAGE(BS4,BS10,BS16,BS22,BS28,BS34,BS40,BS46,BS52,BS58,BS64,BS70,BS76,BS82,BS88,BS94,BS100,BS106,BS112,BS118,BS124,BS130,BS136,BS142,BS148,BS154,BS160,BS166,BS172,BS178,BS184,BS190,BS196,BS202)</f>
        <v>-0.20655366327221483</v>
      </c>
      <c r="BT645" s="87">
        <f>AVERAGE(BT4:BT207)</f>
        <v>-0.21069398419861199</v>
      </c>
      <c r="BU645" s="86">
        <f>AVERAGE(BU4,BU10,BU16,BU22,BU28,BU34,BU40,BU46,BU52,BU58,BU64,BU70,BU76,BU82,BU88,BU94,BU100,BU106,BU112,BU118,BU124,BU130,BU136,BU142,BU148,BU154,BU160,BU166,BU172,BU178,BU184,BU190,BU196,BU202)</f>
        <v>-0.22981934530278203</v>
      </c>
      <c r="BV645" s="87">
        <f>AVERAGE(BV4:BV207)</f>
        <v>-0.25097335151601319</v>
      </c>
      <c r="BW645" s="86">
        <f>AVERAGE(BW4,BW10,BW16,BW22,BW28,BW34,BW40,BW46,BW52,BW58,BW64,BW70,BW76,BW82,BW88,BW94,BW100,BW106,BW112,BW118,BW124,BW130,BW136,BW142,BW148,BW154,BW160,BW166,BW172,BW178,BW184,BW190,BW196,BW202)</f>
        <v>-0.21888770541629474</v>
      </c>
      <c r="BX645" s="87">
        <f>AVERAGE(BX4:BX207)</f>
        <v>-0.22293105643609307</v>
      </c>
      <c r="BY645" s="87">
        <f t="shared" ref="BY645:CB645" si="285">AVERAGE(BY4:BY207)</f>
        <v>-0.25417689314303893</v>
      </c>
      <c r="BZ645" s="87">
        <f t="shared" si="285"/>
        <v>-0.29256273216566381</v>
      </c>
      <c r="CA645" s="87">
        <f t="shared" si="285"/>
        <v>-0.22594258588336785</v>
      </c>
      <c r="CB645" s="87">
        <f t="shared" si="285"/>
        <v>-0.22599534903240007</v>
      </c>
      <c r="CC645" s="424">
        <f>AVERAGE(CC4,CC10,CC16,CC22,CC28,CC34,CC40,CC46,CC52,CC58,CC64,CC70,CC76,CC82,CC88,CC94,CC100,CC106,CC112,CC118,CC124,CC130,CC136,CC142,CC148,CC154,CC160,CC166,CC172,CC178,CC184,CC190,CC196,CC202)</f>
        <v>-0.10181932993739724</v>
      </c>
      <c r="CD645" s="183">
        <f t="shared" ref="CD645:CF645" si="286">AVERAGE(CD4:CD207)</f>
        <v>-7.1193408355046867E-2</v>
      </c>
      <c r="CE645" s="136">
        <f>AVERAGE(CE4,CE10,CE16,CE22,CE28,CE34,CE40,CE46,CE52,CE58,CE64,CE70,CE76,CE82,CE88,CE94,CE100,CE106,CE112,CE118,CE124,CE130,CE136,CE142,CE148,CE154,CE160,CE166,CE172,CE178,CE184,CE190,CE196,CE202)</f>
        <v>0</v>
      </c>
      <c r="CF645" s="428">
        <f t="shared" si="286"/>
        <v>0</v>
      </c>
      <c r="CG645" s="136">
        <f>AVERAGE(CG4,CG10,CG16,CG22,CG28,CG34,CG40,CG46,CG52,CG58,CG64,CG70,CG76,CG82,CG88,CG94,CG100,CG106,CG112,CG118,CG124,CG130,CG136,CG142,CG148,CG154,CG160,CG166,CG172,CG178,CG184,CG190,CG196,CG202)</f>
        <v>0</v>
      </c>
      <c r="CH645" s="428">
        <f t="shared" ref="CH645" si="287">AVERAGE(CH4:CH207)</f>
        <v>0</v>
      </c>
    </row>
    <row r="646" spans="1:86" ht="17" customHeight="1" x14ac:dyDescent="0.2">
      <c r="V646" s="237" t="s">
        <v>41</v>
      </c>
      <c r="W646" s="237" t="s">
        <v>41</v>
      </c>
      <c r="X646" s="109">
        <f>SUM(X4:X207)</f>
        <v>180.20590000000013</v>
      </c>
      <c r="Y646" s="109">
        <f t="shared" ref="Y646:AA646" si="288">SUM(Y4:Y207)</f>
        <v>1109</v>
      </c>
      <c r="Z646" s="109">
        <f t="shared" si="288"/>
        <v>1250</v>
      </c>
      <c r="AA646" s="109">
        <f t="shared" si="288"/>
        <v>71.476694444444462</v>
      </c>
      <c r="AC646" s="237"/>
      <c r="AT646" s="109">
        <f>SUM(AT4:AT207)</f>
        <v>600.90050000000008</v>
      </c>
      <c r="AU646" s="109">
        <f t="shared" ref="AU646:BA646" si="289">SUM(AU4:AU207)</f>
        <v>1109</v>
      </c>
      <c r="AV646" s="109">
        <f t="shared" si="289"/>
        <v>1250</v>
      </c>
      <c r="AW646" s="109">
        <f t="shared" si="289"/>
        <v>2881.0057499999998</v>
      </c>
      <c r="AX646" s="109">
        <f t="shared" si="289"/>
        <v>11114.543416401773</v>
      </c>
      <c r="AY646" s="109">
        <f t="shared" si="289"/>
        <v>743.24978880642175</v>
      </c>
      <c r="AZ646" s="109">
        <f t="shared" si="289"/>
        <v>198</v>
      </c>
      <c r="BA646" s="109">
        <f t="shared" si="289"/>
        <v>198</v>
      </c>
      <c r="BB646" s="485"/>
      <c r="BC646" s="90" t="s">
        <v>171</v>
      </c>
      <c r="BD646" s="565"/>
      <c r="BE646" s="242">
        <f>MIN(BE4,BE10,BE16,BE22,BE28,BE34,BE40,BE46,BE52,BE58,BE64,BE70,BE76,BE82,BE88,BE94,BE100,BE106,BE112,BE118,BE124,BE130,BE136,BE142,BE148,BE154,BE160,BE166,BE172,BE178,BE184,BE190,BE196,BE202)</f>
        <v>-0.52202159800826897</v>
      </c>
      <c r="BF646" s="244">
        <f>MIN(BF4:BF207)</f>
        <v>-0.52474458181858408</v>
      </c>
      <c r="BG646" s="244">
        <f t="shared" ref="BG646:BI646" si="290">MIN(BG4:BG207)</f>
        <v>-0.60075922687332883</v>
      </c>
      <c r="BH646" s="244">
        <f t="shared" si="290"/>
        <v>-0.62971370464207643</v>
      </c>
      <c r="BI646" s="244">
        <f t="shared" si="290"/>
        <v>-0.53839294107659963</v>
      </c>
      <c r="BJ646" s="244">
        <f t="shared" ref="BJ646" si="291">MIN(BJ4:BJ207)</f>
        <v>-0.52991377162085396</v>
      </c>
      <c r="BK646" s="242">
        <f>MIN(BK4,BK10,BK16,BK22,BK28,BK34,BK40,BK46,BK52,BK58,BK64,BK70,BK76,BK82,BK88,BK94,BK100,BK106,BK112,BK118,BK124,BK130,BK136,BK142,BK148,BK154,BK160,BK166,BK172,BK178,BK184,BK190,BK196,BK202)</f>
        <v>-0.53232280662287146</v>
      </c>
      <c r="BL646" s="244">
        <f>MIN(BL4:BL207)</f>
        <v>-0.51889741516939369</v>
      </c>
      <c r="BM646" s="242">
        <f>MIN(BM4,BM10,BM16,BM22,BM28,BM34,BM40,BM46,BM52,BM58,BM64,BM70,BM76,BM82,BM88,BM94,BM100,BM106,BM112,BM118,BM124,BM130,BM136,BM142,BM148,BM154,BM160,BM166,BM172,BM178,BM184,BM190,BM196,BM202)</f>
        <v>-0.53711736406952459</v>
      </c>
      <c r="BN646" s="244">
        <f>MIN(BN4:BN207)</f>
        <v>-0.5284474880740383</v>
      </c>
      <c r="BO646" s="242">
        <f>MIN(BO4,BO10,BO16,BO22,BO28,BO34,BO40,BO46,BO52,BO58,BO64,BO70,BO76,BO82,BO88,BO94,BO100,BO106,BO112,BO118,BO124,BO130,BO136,BO142,BO148,BO154,BO160,BO166,BO172,BO178,BO184,BO190,BO196,BO202)</f>
        <v>-0.52350958606303033</v>
      </c>
      <c r="BP646" s="244">
        <f>MIN(BP4:BP207)</f>
        <v>-0.46251933020990599</v>
      </c>
      <c r="BQ646" s="242">
        <f>MIN(BQ4,BQ10,BQ16,BQ22,BQ28,BQ34,BQ40,BQ46,BQ52,BQ58,BQ64,BQ70,BQ76,BQ82,BQ88,BQ94,BQ100,BQ106,BQ112,BQ118,BQ124,BQ130,BQ136,BQ142,BQ148,BQ154,BQ160,BQ166,BQ172,BQ178,BQ184,BQ190,BQ196,BQ202)</f>
        <v>-0.52382542927803633</v>
      </c>
      <c r="BR646" s="244">
        <f>MIN(BR4:BR207)</f>
        <v>-0.46465546648208089</v>
      </c>
      <c r="BS646" s="242">
        <f>MIN(BS4,BS10,BS16,BS22,BS28,BS34,BS40,BS46,BS52,BS58,BS64,BS70,BS76,BS82,BS88,BS94,BS100,BS106,BS112,BS118,BS124,BS130,BS136,BS142,BS148,BS154,BS160,BS166,BS172,BS178,BS184,BS190,BS196,BS202)</f>
        <v>-0.54065447913692544</v>
      </c>
      <c r="BT646" s="244">
        <f>MIN(BT4:BT207)</f>
        <v>-0.5098905633127554</v>
      </c>
      <c r="BU646" s="242">
        <f>MIN(BU4,BU10,BU16,BU22,BU28,BU34,BU40,BU46,BU52,BU58,BU64,BU70,BU76,BU82,BU88,BU94,BU100,BU106,BU112,BU118,BU124,BU130,BU136,BU142,BU148,BU154,BU160,BU166,BU172,BU178,BU184,BU190,BU196,BU202)</f>
        <v>-0.57644378382065731</v>
      </c>
      <c r="BV646" s="244">
        <f>MIN(BV4:BV207)</f>
        <v>-0.56845494339159841</v>
      </c>
      <c r="BW646" s="242">
        <f>MIN(BW4,BW10,BW16,BW22,BW28,BW34,BW40,BW46,BW52,BW58,BW64,BW70,BW76,BW82,BW88,BW94,BW100,BW106,BW112,BW118,BW124,BW130,BW136,BW142,BW148,BW154,BW160,BW166,BW172,BW178,BW184,BW190,BW196,BW202)</f>
        <v>-0.5220573952863542</v>
      </c>
      <c r="BX646" s="244">
        <f>MIN(BX4:BX207)</f>
        <v>-0.52478733184519655</v>
      </c>
      <c r="BY646" s="244">
        <f t="shared" ref="BY646:CB646" si="292">MIN(BY4:BY207)</f>
        <v>-0.60070003340165146</v>
      </c>
      <c r="BZ646" s="244">
        <f t="shared" si="292"/>
        <v>-0.62918841058746799</v>
      </c>
      <c r="CA646" s="244">
        <f t="shared" si="292"/>
        <v>-0.53291412641963987</v>
      </c>
      <c r="CB646" s="244">
        <f t="shared" si="292"/>
        <v>-0.5299346111580957</v>
      </c>
      <c r="CC646" s="425">
        <f>MIN(CC4,CC10,CC16,CC22,CC28,CC34,CC40,CC46,CC52,CC58,CC64,CC70,CC76,CC82,CC88,CC94,CC100,CC106,CC112,CC118,CC124,CC130,CC136,CC142,CC148,CC154,CC160,CC166,CC172,CC178,CC184,CC190,CC196,CC202)</f>
        <v>-0.72816165303756886</v>
      </c>
      <c r="CD646" s="270">
        <f t="shared" ref="CD646:CF646" si="293">MIN(CD4:CD207)</f>
        <v>-0.83657082832161689</v>
      </c>
      <c r="CE646" s="138">
        <f>MIN(CE4,CE10,CE16,CE22,CE28,CE34,CE40,CE46,CE52,CE58,CE64,CE70,CE76,CE82,CE88,CE94,CE100,CE106,CE112,CE118,CE124,CE130,CE136,CE142,CE148,CE154,CE160,CE166,CE172,CE178,CE184,CE190,CE196,CE202)</f>
        <v>0</v>
      </c>
      <c r="CF646" s="140">
        <f t="shared" si="293"/>
        <v>0</v>
      </c>
      <c r="CG646" s="138">
        <f>MIN(CG4,CG10,CG16,CG22,CG28,CG34,CG40,CG46,CG52,CG58,CG64,CG70,CG76,CG82,CG88,CG94,CG100,CG106,CG112,CG118,CG124,CG130,CG136,CG142,CG148,CG154,CG160,CG166,CG172,CG178,CG184,CG190,CG196,CG202)</f>
        <v>0</v>
      </c>
      <c r="CH646" s="140">
        <f t="shared" ref="CH646" si="294">MIN(CH4:CH207)</f>
        <v>0</v>
      </c>
    </row>
    <row r="647" spans="1:86" ht="17" customHeight="1" thickBot="1" x14ac:dyDescent="0.25">
      <c r="V647" s="237" t="s">
        <v>172</v>
      </c>
      <c r="W647" s="237" t="s">
        <v>172</v>
      </c>
      <c r="X647" s="109">
        <f>MAX(X4:X207)</f>
        <v>9.3583999999999996</v>
      </c>
      <c r="Y647" s="109">
        <f t="shared" ref="Y647:AA647" si="295">MAX(Y4:Y207)</f>
        <v>12</v>
      </c>
      <c r="Z647" s="109">
        <f t="shared" si="295"/>
        <v>12</v>
      </c>
      <c r="AA647" s="109">
        <f t="shared" si="295"/>
        <v>2.7070555555555553</v>
      </c>
      <c r="AC647" s="237"/>
      <c r="AT647" s="109">
        <f>MAX(AT4:AT207)</f>
        <v>21.621400000000001</v>
      </c>
      <c r="AU647" s="109">
        <f t="shared" ref="AU647:BA647" si="296">MAX(AU4:AU207)</f>
        <v>12</v>
      </c>
      <c r="AV647" s="109">
        <f t="shared" si="296"/>
        <v>12</v>
      </c>
      <c r="AW647" s="109">
        <f t="shared" si="296"/>
        <v>89.511111111111106</v>
      </c>
      <c r="AX647" s="109">
        <f t="shared" si="296"/>
        <v>215.90827740492168</v>
      </c>
      <c r="AY647" s="109">
        <f t="shared" si="296"/>
        <v>9.5634461877236436</v>
      </c>
      <c r="AZ647" s="109">
        <f t="shared" si="296"/>
        <v>1</v>
      </c>
      <c r="BA647" s="109">
        <f t="shared" si="296"/>
        <v>1</v>
      </c>
      <c r="BB647" s="485"/>
      <c r="BC647" s="90" t="s">
        <v>172</v>
      </c>
      <c r="BD647" s="530"/>
      <c r="BE647" s="271">
        <f>MAX(BE4,BE10,BE16,BE22,BE28,BE34,BE40,BE46,BE52,BE58,BE64,BE70,BE76,BE82,BE88,BE94,BE100,BE106,BE112,BE118,BE124,BE130,BE136,BE142,BE148,BE154,BE160,BE166,BE172,BE178,BE184,BE190,BE196,BE202)</f>
        <v>-9.7459807178503888E-2</v>
      </c>
      <c r="BF647" s="252">
        <f>MAX(BF4:BF207)</f>
        <v>-0.11134651381667082</v>
      </c>
      <c r="BG647" s="252">
        <f t="shared" ref="BG647:BI647" si="297">MAX(BG4:BG207)</f>
        <v>-6.9511545538219477E-2</v>
      </c>
      <c r="BH647" s="252">
        <f t="shared" si="297"/>
        <v>-0.10095923889459946</v>
      </c>
      <c r="BI647" s="252">
        <f t="shared" si="297"/>
        <v>-0.11363417583852087</v>
      </c>
      <c r="BJ647" s="252">
        <f t="shared" ref="BJ647" si="298">MAX(BJ4:BJ207)</f>
        <v>-0.11326711999248698</v>
      </c>
      <c r="BK647" s="271">
        <f>MAX(BK4,BK10,BK16,BK22,BK28,BK34,BK40,BK46,BK52,BK58,BK64,BK70,BK76,BK82,BK88,BK94,BK100,BK106,BK112,BK118,BK124,BK130,BK136,BK142,BK148,BK154,BK160,BK166,BK172,BK178,BK184,BK190,BK196,BK202)</f>
        <v>-0.10574761833719259</v>
      </c>
      <c r="BL647" s="252">
        <f>MAX(BL4:BL207)</f>
        <v>-0.11034886773808184</v>
      </c>
      <c r="BM647" s="271">
        <f>MAX(BM4,BM10,BM16,BM22,BM28,BM34,BM40,BM46,BM52,BM58,BM64,BM70,BM76,BM82,BM88,BM94,BM100,BM106,BM112,BM118,BM124,BM130,BM136,BM142,BM148,BM154,BM160,BM166,BM172,BM178,BM184,BM190,BM196,BM202)</f>
        <v>-0.1108113948677546</v>
      </c>
      <c r="BN647" s="252">
        <f>MAX(BN4:BN207)</f>
        <v>-0.11189582471994619</v>
      </c>
      <c r="BO647" s="271">
        <f>MAX(BO4,BO10,BO16,BO22,BO28,BO34,BO40,BO46,BO52,BO58,BO64,BO70,BO76,BO82,BO88,BO94,BO100,BO106,BO112,BO118,BO124,BO130,BO136,BO142,BO148,BO154,BO160,BO166,BO172,BO178,BO184,BO190,BO196,BO202)</f>
        <v>-0.1241247941155772</v>
      </c>
      <c r="BP647" s="252">
        <f>MAX(BP4:BP207)</f>
        <v>-0.10964998636399248</v>
      </c>
      <c r="BQ647" s="271">
        <f>MAX(BQ4,BQ10,BQ16,BQ22,BQ28,BQ34,BQ40,BQ46,BQ52,BQ58,BQ64,BQ70,BQ76,BQ82,BQ88,BQ94,BQ100,BQ106,BQ112,BQ118,BQ124,BQ130,BQ136,BQ142,BQ148,BQ154,BQ160,BQ166,BQ172,BQ178,BQ184,BQ190,BQ196,BQ202)</f>
        <v>-0.10673902920616074</v>
      </c>
      <c r="BR647" s="252">
        <f>MAX(BR4:BR207)</f>
        <v>-0.106434276804802</v>
      </c>
      <c r="BS647" s="271">
        <f>MAX(BS4,BS10,BS16,BS22,BS28,BS34,BS40,BS46,BS52,BS58,BS64,BS70,BS76,BS82,BS88,BS94,BS100,BS106,BS112,BS118,BS124,BS130,BS136,BS142,BS148,BS154,BS160,BS166,BS172,BS178,BS184,BS190,BS196,BS202)</f>
        <v>-0.10294774353574399</v>
      </c>
      <c r="BT647" s="252">
        <f>MAX(BT4:BT207)</f>
        <v>-0.11147524625947058</v>
      </c>
      <c r="BU647" s="271">
        <f>MAX(BU4,BU10,BU16,BU22,BU28,BU34,BU40,BU46,BU52,BU58,BU64,BU70,BU76,BU82,BU88,BU94,BU100,BU106,BU112,BU118,BU124,BU130,BU136,BU142,BU148,BU154,BU160,BU166,BU172,BU178,BU184,BU190,BU196,BU202)</f>
        <v>-9.8651043962117102E-2</v>
      </c>
      <c r="BV647" s="252">
        <f>MAX(BV4:BV207)</f>
        <v>-0.10196602486631101</v>
      </c>
      <c r="BW647" s="271">
        <f>MAX(BW4,BW10,BW16,BW22,BW28,BW34,BW40,BW46,BW52,BW58,BW64,BW70,BW76,BW82,BW88,BW94,BW100,BW106,BW112,BW118,BW124,BW130,BW136,BW142,BW148,BW154,BW160,BW166,BW172,BW178,BW184,BW190,BW196,BW202)</f>
        <v>-9.7479301219298709E-2</v>
      </c>
      <c r="BX647" s="252">
        <f>MAX(BX4:BX207)</f>
        <v>-0.11140056964238987</v>
      </c>
      <c r="BY647" s="252">
        <f t="shared" ref="BY647:CB647" si="299">MAX(BY4:BY207)</f>
        <v>-6.9515707060417986E-2</v>
      </c>
      <c r="BZ647" s="252">
        <f t="shared" si="299"/>
        <v>-0.10036481740868086</v>
      </c>
      <c r="CA647" s="252">
        <f t="shared" si="299"/>
        <v>-0.11338271235559927</v>
      </c>
      <c r="CB647" s="252">
        <f t="shared" si="299"/>
        <v>-0.11330643147276936</v>
      </c>
      <c r="CC647" s="426">
        <f>MAX(CC4,CC10,CC16,CC22,CC28,CC34,CC40,CC46,CC52,CC58,CC64,CC70,CC76,CC82,CC88,CC94,CC100,CC106,CC112,CC118,CC124,CC130,CC136,CC142,CC148,CC154,CC160,CC166,CC172,CC178,CC184,CC190,CC196,CC202)</f>
        <v>5.2536596221135004E-2</v>
      </c>
      <c r="CD647" s="150">
        <f t="shared" ref="CD647:CF647" si="300">MAX(CD4:CD207)</f>
        <v>0.11780205624720526</v>
      </c>
      <c r="CE647" s="139">
        <f>MAX(CE4,CE10,CE16,CE22,CE28,CE34,CE40,CE46,CE52,CE58,CE64,CE70,CE76,CE82,CE88,CE94,CE100,CE106,CE112,CE118,CE124,CE130,CE136,CE142,CE148,CE154,CE160,CE166,CE172,CE178,CE184,CE190,CE196,CE202)</f>
        <v>0</v>
      </c>
      <c r="CF647" s="141">
        <f t="shared" si="300"/>
        <v>0</v>
      </c>
      <c r="CG647" s="139">
        <f>MAX(CG4,CG10,CG16,CG22,CG28,CG34,CG40,CG46,CG52,CG58,CG64,CG70,CG76,CG82,CG88,CG94,CG100,CG106,CG112,CG118,CG124,CG130,CG136,CG142,CG148,CG154,CG160,CG166,CG172,CG178,CG184,CG190,CG196,CG202)</f>
        <v>0</v>
      </c>
      <c r="CH647" s="141">
        <f t="shared" ref="CH647" si="301">MAX(CH4:CH207)</f>
        <v>0</v>
      </c>
    </row>
    <row r="648" spans="1:86" ht="17" customHeight="1" thickBot="1" x14ac:dyDescent="0.25">
      <c r="V648" s="237" t="s">
        <v>171</v>
      </c>
      <c r="W648" s="237" t="s">
        <v>171</v>
      </c>
      <c r="X648" s="109">
        <f>MIN(X4:X207)</f>
        <v>3.2199999999999999E-2</v>
      </c>
      <c r="Y648" s="109">
        <f t="shared" ref="Y648:AA648" si="302">MIN(Y4:Y207)</f>
        <v>1</v>
      </c>
      <c r="Z648" s="109">
        <f t="shared" si="302"/>
        <v>4</v>
      </c>
      <c r="AA648" s="109">
        <f t="shared" si="302"/>
        <v>2.7777777777777779E-3</v>
      </c>
      <c r="AC648" s="237"/>
      <c r="AT648" s="109">
        <f>MIN(AT4:AT207)</f>
        <v>0.1326</v>
      </c>
      <c r="AU648" s="109">
        <f t="shared" ref="AU648:BA648" si="303">MIN(AU4:AU207)</f>
        <v>1</v>
      </c>
      <c r="AV648" s="109">
        <f t="shared" si="303"/>
        <v>4</v>
      </c>
      <c r="AW648" s="109">
        <f t="shared" si="303"/>
        <v>0.10872222222222222</v>
      </c>
      <c r="AX648" s="109">
        <f t="shared" si="303"/>
        <v>5.8269042968749991</v>
      </c>
      <c r="AY648" s="109">
        <f t="shared" si="303"/>
        <v>2.1786673831273511</v>
      </c>
      <c r="AZ648" s="109">
        <f t="shared" si="303"/>
        <v>1</v>
      </c>
      <c r="BA648" s="109">
        <f t="shared" si="303"/>
        <v>1</v>
      </c>
      <c r="BB648" s="485"/>
      <c r="BC648" s="90" t="s">
        <v>170</v>
      </c>
      <c r="BD648" s="606" t="s">
        <v>147</v>
      </c>
      <c r="BE648" s="86">
        <f>AVERAGE(BE6,BE12,BE18,BE24,BE30,BE36,BE42,BE48,BE54,BE60,BE66,BE72,BE78,BE84,BE90,BE96,BE102,BE108,BE114,BE120,BE126,BE132,BE138,BE144,BE150,BE156,BE162,BE168,BE174,BE180,BE186,BE192,BE198,BE204)</f>
        <v>-0.23546710020847483</v>
      </c>
      <c r="BF648" s="610"/>
      <c r="BG648" s="564"/>
      <c r="BH648" s="564"/>
      <c r="BI648" s="564"/>
      <c r="BJ648" s="274"/>
      <c r="BK648" s="86">
        <f>AVERAGE(BK6,BK12,BK18,BK24,BK30,BK36,BK42,BK48,BK54,BK60,BK66,BK72,BK78,BK84,BK90,BK96,BK102,BK108,BK114,BK120,BK126,BK132,BK138,BK144,BK150,BK156,BK162,BK168,BK174,BK180,BK186,BK192,BK198,BK204)</f>
        <v>-0.21555724016674144</v>
      </c>
      <c r="BL648" s="540"/>
      <c r="BM648" s="86">
        <f>AVERAGE(BM6,BM12,BM18,BM24,BM30,BM36,BM42,BM48,BM54,BM60,BM66,BM72,BM78,BM84,BM90,BM96,BM102,BM108,BM114,BM120,BM126,BM132,BM138,BM144,BM150,BM156,BM162,BM168,BM174,BM180,BM186,BM192,BM198,BM204)</f>
        <v>-0.22602024310631957</v>
      </c>
      <c r="BN648" s="540"/>
      <c r="BO648" s="86">
        <f>AVERAGE(BO6,BO12,BO18,BO24,BO30,BO36,BO42,BO48,BO54,BO60,BO66,BO72,BO78,BO84,BO90,BO96,BO102,BO108,BO114,BO120,BO126,BO132,BO138,BO144,BO150,BO156,BO162,BO168,BO174,BO180,BO186,BO192,BO198,BO204)</f>
        <v>-0.23955878726174204</v>
      </c>
      <c r="BP648" s="540"/>
      <c r="BQ648" s="86">
        <f>AVERAGE(BQ6,BQ12,BQ18,BQ24,BQ30,BQ36,BQ42,BQ48,BQ54,BQ60,BQ66,BQ72,BQ78,BQ84,BQ90,BQ96,BQ102,BQ108,BQ114,BQ120,BQ126,BQ132,BQ138,BQ144,BQ150,BQ156,BQ162,BQ168,BQ174,BQ180,BQ186,BQ192,BQ198,BQ204)</f>
        <v>-0.23076585244776571</v>
      </c>
      <c r="BR648" s="540"/>
      <c r="BS648" s="86">
        <f>AVERAGE(BS6,BS12,BS18,BS24,BS30,BS36,BS42,BS48,BS54,BS60,BS66,BS72,BS78,BS84,BS90,BS96,BS102,BS108,BS114,BS120,BS126,BS132,BS138,BS144,BS150,BS156,BS162,BS168,BS174,BS180,BS186,BS192,BS198,BS204)</f>
        <v>-0.21963672215302438</v>
      </c>
      <c r="BT648" s="540"/>
      <c r="BU648" s="86">
        <f>AVERAGE(BU6,BU12,BU18,BU24,BU30,BU36,BU42,BU48,BU54,BU60,BU66,BU72,BU78,BU84,BU90,BU96,BU102,BU108,BU114,BU120,BU126,BU132,BU138,BU144,BU150,BU156,BU162,BU168,BU174,BU180,BU186,BU192,BU198,BU204)</f>
        <v>-0.25480103392502734</v>
      </c>
      <c r="BV648" s="540"/>
      <c r="BW648" s="86">
        <f>AVERAGE(BW6,BW12,BW18,BW24,BW30,BW36,BW42,BW48,BW54,BW60,BW66,BW72,BW78,BW84,BW90,BW96,BW102,BW108,BW114,BW120,BW126,BW132,BW138,BW144,BW150,BW156,BW162,BW168,BW174,BW180,BW186,BW192,BW198,BW204)</f>
        <v>-0.23551223303948862</v>
      </c>
      <c r="BX648" s="569"/>
      <c r="BY648" s="564"/>
      <c r="BZ648" s="564"/>
      <c r="CA648" s="564"/>
      <c r="CB648" s="564"/>
      <c r="CC648" s="424">
        <f>AVERAGE(CC6,CC12,CC18,CC24,CC30,CC36,CC42,CC48,CC54,CC60,CC66,CC72,CC78,CC84,CC90,CC96,CC102,CC108,CC114,CC120,CC126,CC132,CC138,CC144,CC150,CC156,CC162,CC168,CC174,CC180,CC186,CC192,CC198,CC204)</f>
        <v>-0.10348500023044062</v>
      </c>
      <c r="CD648" s="579"/>
      <c r="CE648" s="136">
        <f>AVERAGE(CE6,CE12,CE18,CE24,CE30,CE36,CE42,CE48,CE54,CE60,CE66,CE72,CE78,CE84,CE90,CE96,CE102,CE108,CE114,CE120,CE126,CE132,CE138,CE144,CE150,CE156,CE162,CE168,CE174,CE180,CE186,CE192,CE198,CE204)</f>
        <v>0</v>
      </c>
      <c r="CF648" s="599"/>
      <c r="CG648" s="136">
        <f>AVERAGE(CG6,CG12,CG18,CG24,CG30,CG36,CG42,CG48,CG54,CG60,CG66,CG72,CG78,CG84,CG90,CG96,CG102,CG108,CG114,CG120,CG126,CG132,CG138,CG144,CG150,CG156,CG162,CG168,CG174,CG180,CG186,CG192,CG198,CG204)</f>
        <v>0</v>
      </c>
      <c r="CH648" s="599"/>
    </row>
    <row r="649" spans="1:86" ht="17" customHeight="1" x14ac:dyDescent="0.2">
      <c r="V649" s="237" t="s">
        <v>173</v>
      </c>
      <c r="W649" s="237" t="s">
        <v>173</v>
      </c>
      <c r="X649" s="109"/>
      <c r="Y649" s="358"/>
      <c r="Z649" s="358"/>
      <c r="AA649" s="109"/>
      <c r="AC649" s="237"/>
      <c r="AT649" s="93">
        <f>AT645/X645</f>
        <v>3.5176745590650103</v>
      </c>
      <c r="AU649" s="93">
        <f>AU645/Y645</f>
        <v>1</v>
      </c>
      <c r="AV649" s="93">
        <f>AV645/Z645</f>
        <v>1</v>
      </c>
      <c r="AW649" s="93">
        <f>AW645/AA645</f>
        <v>43.019291033612831</v>
      </c>
      <c r="AX649" s="109"/>
      <c r="AY649" s="109"/>
      <c r="AZ649" s="109"/>
      <c r="BA649" s="109"/>
      <c r="BB649" s="485"/>
      <c r="BC649" s="90" t="s">
        <v>171</v>
      </c>
      <c r="BD649" s="565"/>
      <c r="BE649" s="242">
        <f>MIN(BE6,BE12,BE18,BE24,BE30,BE36,BE42,BE48,BE54,BE60,BE66,BE72,BE78,BE84,BE90,BE96,BE102,BE108,BE114,BE120,BE126,BE132,BE138,BE144,BE150,BE156,BE162,BE168,BE174,BE180,BE186,BE192,BE198,BE204)</f>
        <v>-0.55197553203474459</v>
      </c>
      <c r="BF649" s="608"/>
      <c r="BG649" s="566"/>
      <c r="BH649" s="566"/>
      <c r="BI649" s="566"/>
      <c r="BJ649" s="276"/>
      <c r="BK649" s="242">
        <f>MIN(BK6,BK12,BK18,BK24,BK30,BK36,BK42,BK48,BK54,BK60,BK66,BK72,BK78,BK84,BK90,BK96,BK102,BK108,BK114,BK120,BK126,BK132,BK138,BK144,BK150,BK156,BK162,BK168,BK174,BK180,BK186,BK192,BK198,BK204)</f>
        <v>-0.54900135756573909</v>
      </c>
      <c r="BL649" s="541"/>
      <c r="BM649" s="242">
        <f>MIN(BM6,BM12,BM18,BM24,BM30,BM36,BM42,BM48,BM54,BM60,BM66,BM72,BM78,BM84,BM90,BM96,BM102,BM108,BM114,BM120,BM126,BM132,BM138,BM144,BM150,BM156,BM162,BM168,BM174,BM180,BM186,BM192,BM198,BM204)</f>
        <v>-0.55297714497369199</v>
      </c>
      <c r="BN649" s="541"/>
      <c r="BO649" s="242">
        <f>MIN(BO6,BO12,BO18,BO24,BO30,BO36,BO42,BO48,BO54,BO60,BO66,BO72,BO78,BO84,BO90,BO96,BO102,BO108,BO114,BO120,BO126,BO132,BO138,BO144,BO150,BO156,BO162,BO168,BO174,BO180,BO186,BO192,BO198,BO204)</f>
        <v>-0.48090215614258391</v>
      </c>
      <c r="BP649" s="541"/>
      <c r="BQ649" s="242">
        <f>MIN(BQ6,BQ12,BQ18,BQ24,BQ30,BQ36,BQ42,BQ48,BQ54,BQ60,BQ66,BQ72,BQ78,BQ84,BQ90,BQ96,BQ102,BQ108,BQ114,BQ120,BQ126,BQ132,BQ138,BQ144,BQ150,BQ156,BQ162,BQ168,BQ174,BQ180,BQ186,BQ192,BQ198,BQ204)</f>
        <v>-0.50573953605209576</v>
      </c>
      <c r="BR649" s="541"/>
      <c r="BS649" s="242">
        <f>MIN(BS6,BS12,BS18,BS24,BS30,BS36,BS42,BS48,BS54,BS60,BS66,BS72,BS78,BS84,BS90,BS96,BS102,BS108,BS114,BS120,BS126,BS132,BS138,BS144,BS150,BS156,BS162,BS168,BS174,BS180,BS186,BS192,BS198,BS204)</f>
        <v>-0.53212187238183817</v>
      </c>
      <c r="BT649" s="541"/>
      <c r="BU649" s="242">
        <f>MIN(BU6,BU12,BU18,BU24,BU30,BU36,BU42,BU48,BU54,BU60,BU66,BU72,BU78,BU84,BU90,BU96,BU102,BU108,BU114,BU120,BU126,BU132,BU138,BU144,BU150,BU156,BU162,BU168,BU174,BU180,BU186,BU192,BU198,BU204)</f>
        <v>-0.5900754422858544</v>
      </c>
      <c r="BV649" s="541"/>
      <c r="BW649" s="242">
        <f>MIN(BW6,BW12,BW18,BW24,BW30,BW36,BW42,BW48,BW54,BW60,BW66,BW72,BW78,BW84,BW90,BW96,BW102,BW108,BW114,BW120,BW126,BW132,BW138,BW144,BW150,BW156,BW162,BW168,BW174,BW180,BW186,BW192,BW198,BW204)</f>
        <v>-0.55201498576910746</v>
      </c>
      <c r="BX649" s="565"/>
      <c r="BY649" s="566"/>
      <c r="BZ649" s="566"/>
      <c r="CA649" s="566"/>
      <c r="CB649" s="566"/>
      <c r="CC649" s="425">
        <f>MIN(CC6,CC12,CC18,CC24,CC30,CC36,CC42,CC48,CC54,CC60,CC66,CC72,CC78,CC84,CC90,CC96,CC102,CC108,CC114,CC120,CC126,CC132,CC138,CC144,CC150,CC156,CC162,CC168,CC174,CC180,CC186,CC192,CC198,CC204)</f>
        <v>-1.1703762049099666</v>
      </c>
      <c r="CD649" s="541"/>
      <c r="CE649" s="138">
        <f>MIN(CE6,CE12,CE18,CE24,CE30,CE36,CE42,CE48,CE54,CE60,CE66,CE72,CE78,CE84,CE90,CE96,CE102,CE108,CE114,CE120,CE126,CE132,CE138,CE144,CE150,CE156,CE162,CE168,CE174,CE180,CE186,CE192,CE198,CE204)</f>
        <v>0</v>
      </c>
      <c r="CF649" s="541"/>
      <c r="CG649" s="138">
        <f>MIN(CG6,CG12,CG18,CG24,CG30,CG36,CG42,CG48,CG54,CG60,CG66,CG72,CG78,CG84,CG90,CG96,CG102,CG108,CG114,CG120,CG126,CG132,CG138,CG144,CG150,CG156,CG162,CG168,CG174,CG180,CG186,CG192,CG198,CG204)</f>
        <v>0</v>
      </c>
      <c r="CH649" s="541"/>
    </row>
    <row r="650" spans="1:86" ht="17" customHeight="1" thickBot="1" x14ac:dyDescent="0.25">
      <c r="X650" s="109"/>
      <c r="Y650" s="358"/>
      <c r="Z650" s="358"/>
      <c r="AA650" s="109"/>
      <c r="AC650" s="237"/>
      <c r="AT650" s="109"/>
      <c r="AU650" s="109"/>
      <c r="AV650" s="109"/>
      <c r="AW650" s="109"/>
      <c r="AX650" s="109"/>
      <c r="AY650" s="109"/>
      <c r="AZ650" s="109"/>
      <c r="BA650" s="109"/>
      <c r="BB650" s="485"/>
      <c r="BC650" s="90" t="s">
        <v>172</v>
      </c>
      <c r="BD650" s="530"/>
      <c r="BE650" s="271">
        <f>MAX(BE6,BE12,BE18,BE24,BE30,BE36,BE42,BE48,BE54,BE60,BE66,BE72,BE78,BE84,BE90,BE96,BE102,BE108,BE114,BE120,BE126,BE132,BE138,BE144,BE150,BE156,BE162,BE168,BE174,BE180,BE186,BE192,BE198,BE204)</f>
        <v>-0.11449651555012585</v>
      </c>
      <c r="BF650" s="608"/>
      <c r="BG650" s="566"/>
      <c r="BH650" s="566"/>
      <c r="BI650" s="566"/>
      <c r="BJ650" s="276"/>
      <c r="BK650" s="271">
        <f>MAX(BK6,BK12,BK18,BK24,BK30,BK36,BK42,BK48,BK54,BK60,BK66,BK72,BK78,BK84,BK90,BK96,BK102,BK108,BK114,BK120,BK126,BK132,BK138,BK144,BK150,BK156,BK162,BK168,BK174,BK180,BK186,BK192,BK198,BK204)</f>
        <v>-0.11278215849870932</v>
      </c>
      <c r="BL650" s="541"/>
      <c r="BM650" s="271">
        <f>MAX(BM6,BM12,BM18,BM24,BM30,BM36,BM42,BM48,BM54,BM60,BM66,BM72,BM78,BM84,BM90,BM96,BM102,BM108,BM114,BM120,BM126,BM132,BM138,BM144,BM150,BM156,BM162,BM168,BM174,BM180,BM186,BM192,BM198,BM204)</f>
        <v>-0.11306370787413467</v>
      </c>
      <c r="BN650" s="541"/>
      <c r="BO650" s="271">
        <f>MAX(BO6,BO12,BO18,BO24,BO30,BO36,BO42,BO48,BO54,BO60,BO66,BO72,BO78,BO84,BO90,BO96,BO102,BO108,BO114,BO120,BO126,BO132,BO138,BO144,BO150,BO156,BO162,BO168,BO174,BO180,BO186,BO192,BO198,BO204)</f>
        <v>-0.10456503034843156</v>
      </c>
      <c r="BP650" s="541"/>
      <c r="BQ650" s="271">
        <f>MAX(BQ6,BQ12,BQ18,BQ24,BQ30,BQ36,BQ42,BQ48,BQ54,BQ60,BQ66,BQ72,BQ78,BQ84,BQ90,BQ96,BQ102,BQ108,BQ114,BQ120,BQ126,BQ132,BQ138,BQ144,BQ150,BQ156,BQ162,BQ168,BQ174,BQ180,BQ186,BQ192,BQ198,BQ204)</f>
        <v>-0.10389202681837018</v>
      </c>
      <c r="BR650" s="541"/>
      <c r="BS650" s="271">
        <f>MAX(BS6,BS12,BS18,BS24,BS30,BS36,BS42,BS48,BS54,BS60,BS66,BS72,BS78,BS84,BS90,BS96,BS102,BS108,BS114,BS120,BS126,BS132,BS138,BS144,BS150,BS156,BS162,BS168,BS174,BS180,BS186,BS192,BS198,BS204)</f>
        <v>-0.11225486337662727</v>
      </c>
      <c r="BT650" s="541"/>
      <c r="BU650" s="271">
        <f>MAX(BU6,BU12,BU18,BU24,BU30,BU36,BU42,BU48,BU54,BU60,BU66,BU72,BU78,BU84,BU90,BU96,BU102,BU108,BU114,BU120,BU126,BU132,BU138,BU144,BU150,BU156,BU162,BU168,BU174,BU180,BU186,BU192,BU198,BU204)</f>
        <v>-7.9783415072204322E-2</v>
      </c>
      <c r="BV650" s="541"/>
      <c r="BW650" s="271">
        <f>MAX(BW6,BW12,BW18,BW24,BW30,BW36,BW42,BW48,BW54,BW60,BW66,BW72,BW78,BW84,BW90,BW96,BW102,BW108,BW114,BW120,BW126,BW132,BW138,BW144,BW150,BW156,BW162,BW168,BW174,BW180,BW186,BW192,BW198,BW204)</f>
        <v>-0.11449640698024122</v>
      </c>
      <c r="BX650" s="565"/>
      <c r="BY650" s="566"/>
      <c r="BZ650" s="566"/>
      <c r="CA650" s="566"/>
      <c r="CB650" s="566"/>
      <c r="CC650" s="426">
        <f>MAX(CC6,CC12,CC18,CC24,CC30,CC36,CC42,CC48,CC54,CC60,CC66,CC72,CC78,CC84,CC90,CC96,CC102,CC108,CC114,CC120,CC126,CC132,CC138,CC144,CC150,CC156,CC162,CC168,CC174,CC180,CC186,CC192,CC198,CC204)</f>
        <v>7.8152711795117735E-2</v>
      </c>
      <c r="CD650" s="541"/>
      <c r="CE650" s="139">
        <f>MAX(CE6,CE12,CE18,CE24,CE30,CE36,CE42,CE48,CE54,CE60,CE66,CE72,CE78,CE84,CE90,CE96,CE102,CE108,CE114,CE120,CE126,CE132,CE138,CE144,CE150,CE156,CE162,CE168,CE174,CE180,CE186,CE192,CE198,CE204)</f>
        <v>0</v>
      </c>
      <c r="CF650" s="541"/>
      <c r="CG650" s="139">
        <f>MAX(CG6,CG12,CG18,CG24,CG30,CG36,CG42,CG48,CG54,CG60,CG66,CG72,CG78,CG84,CG90,CG96,CG102,CG108,CG114,CG120,CG126,CG132,CG138,CG144,CG150,CG156,CG162,CG168,CG174,CG180,CG186,CG192,CG198,CG204)</f>
        <v>0</v>
      </c>
      <c r="CH650" s="541"/>
    </row>
    <row r="651" spans="1:86" ht="17" customHeight="1" x14ac:dyDescent="0.2">
      <c r="X651" s="109"/>
      <c r="Y651" s="358"/>
      <c r="Z651" s="358"/>
      <c r="AA651" s="109"/>
      <c r="AC651" s="237"/>
      <c r="AT651" s="109"/>
      <c r="AU651" s="109"/>
      <c r="AV651" s="109"/>
      <c r="AW651" s="109"/>
      <c r="AX651" s="109"/>
      <c r="AY651" s="109"/>
      <c r="AZ651" s="109"/>
      <c r="BA651" s="109"/>
      <c r="BB651" s="485"/>
      <c r="BC651" s="94" t="s">
        <v>170</v>
      </c>
      <c r="BD651" s="607" t="s">
        <v>46</v>
      </c>
      <c r="BE651" s="264">
        <f>AVERAGE(BE8,BE14,BE20,BE26,BE32,BE38,BE44,BE50,BE56,BE62,BE68,BE74,BE80,BE86,BE92,BE98,BE104,BE110,BE116,BE122,BE128,BE134,BE140,BE146,BE152,BE158,BE164,BE170,BE176,BE182,BE188,BE194,BE200,BE206)</f>
        <v>-0.23298586528709841</v>
      </c>
      <c r="BF651" s="608"/>
      <c r="BG651" s="566"/>
      <c r="BH651" s="566"/>
      <c r="BI651" s="566"/>
      <c r="BJ651" s="276"/>
      <c r="BK651" s="264">
        <f>AVERAGE(BK8,BK14,BK20,BK26,BK32,BK38,BK44,BK50,BK56,BK62,BK68,BK74,BK80,BK86,BK92,BK98,BK104,BK110,BK116,BK122,BK128,BK134,BK140,BK146,BK152,BK158,BK164,BK170,BK176,BK182,BK188,BK194,BK200,BK206)</f>
        <v>-0.21127121812647298</v>
      </c>
      <c r="BL651" s="541"/>
      <c r="BM651" s="264">
        <f>AVERAGE(BM8,BM14,BM20,BM26,BM32,BM38,BM44,BM50,BM56,BM62,BM68,BM74,BM80,BM86,BM92,BM98,BM104,BM110,BM116,BM122,BM128,BM134,BM140,BM146,BM152,BM158,BM164,BM170,BM176,BM182,BM188,BM194,BM200,BM206)</f>
        <v>-0.22049242752491363</v>
      </c>
      <c r="BN651" s="541"/>
      <c r="BO651" s="264">
        <f>AVERAGE(BO8,BO14,BO20,BO26,BO32,BO38,BO44,BO50,BO56,BO62,BO68,BO74,BO80,BO86,BO92,BO98,BO104,BO110,BO116,BO122,BO128,BO134,BO140,BO146,BO152,BO158,BO164,BO170,BO176,BO182,BO188,BO194,BO200,BO206)</f>
        <v>-0.23984367740952384</v>
      </c>
      <c r="BP651" s="541"/>
      <c r="BQ651" s="264">
        <f>AVERAGE(BQ8,BQ14,BQ20,BQ26,BQ32,BQ38,BQ44,BQ50,BQ56,BQ62,BQ68,BQ74,BQ80,BQ86,BQ92,BQ98,BQ104,BQ110,BQ116,BQ122,BQ128,BQ134,BQ140,BQ146,BQ152,BQ158,BQ164,BQ170,BQ176,BQ182,BQ188,BQ194,BQ200,BQ206)</f>
        <v>-0.23342889160763114</v>
      </c>
      <c r="BR651" s="541"/>
      <c r="BS651" s="264">
        <f>AVERAGE(BS8,BS14,BS20,BS26,BS32,BS38,BS44,BS50,BS56,BS62,BS68,BS74,BS80,BS86,BS92,BS98,BS104,BS110,BS116,BS122,BS128,BS134,BS140,BS146,BS152,BS158,BS164,BS170,BS176,BS182,BS188,BS194,BS200,BS206)</f>
        <v>-0.21987081452761351</v>
      </c>
      <c r="BT651" s="541"/>
      <c r="BU651" s="264">
        <f>AVERAGE(BU8,BU14,BU20,BU26,BU32,BU38,BU44,BU50,BU56,BU62,BU68,BU74,BU80,BU86,BU92,BU98,BU104,BU110,BU116,BU122,BU128,BU134,BU140,BU146,BU152,BU158,BU164,BU170,BU176,BU182,BU188,BU194,BU200,BU206)</f>
        <v>-0.27085857572179678</v>
      </c>
      <c r="BV651" s="541"/>
      <c r="BW651" s="264">
        <f>AVERAGE(BW8,BW14,BW20,BW26,BW32,BW38,BW44,BW50,BW56,BW62,BW68,BW74,BW80,BW86,BW92,BW98,BW104,BW110,BW116,BW122,BW128,BW134,BW140,BW146,BW152,BW158,BW164,BW170,BW176,BW182,BW188,BW194,BW200,BW206)</f>
        <v>-0.23305480267827183</v>
      </c>
      <c r="BX651" s="565"/>
      <c r="BY651" s="566"/>
      <c r="BZ651" s="566"/>
      <c r="CA651" s="566"/>
      <c r="CB651" s="566"/>
      <c r="CC651" s="427">
        <f>AVERAGE(CC8,CC14,CC20,CC26,CC32,CC38,CC44,CC50,CC56,CC62,CC68,CC74,CC80,CC86,CC92,CC98,CC104,CC110,CC116,CC122,CC128,CC134,CC140,CC146,CC152,CC158,CC164,CC170,CC176,CC182,CC188,CC194,CC200,CC206)</f>
        <v>-6.1742516411905493E-2</v>
      </c>
      <c r="CD651" s="541"/>
      <c r="CE651" s="266">
        <f>AVERAGE(CE8,CE14,CE20,CE26,CE32,CE38,CE44,CE50,CE56,CE62,CE68,CE74,CE80,CE86,CE92,CE98,CE104,CE110,CE116,CE122,CE128,CE134,CE140,CE146,CE152,CE158,CE164,CE170,CE176,CE182,CE188,CE194,CE200,CE206)</f>
        <v>0</v>
      </c>
      <c r="CF651" s="541"/>
      <c r="CG651" s="266">
        <f>AVERAGE(CG8,CG14,CG20,CG26,CG32,CG38,CG44,CG50,CG56,CG62,CG68,CG74,CG80,CG86,CG92,CG98,CG104,CG110,CG116,CG122,CG128,CG134,CG140,CG146,CG152,CG158,CG164,CG170,CG176,CG182,CG188,CG194,CG200,CG206)</f>
        <v>0</v>
      </c>
      <c r="CH651" s="541"/>
    </row>
    <row r="652" spans="1:86" ht="17" customHeight="1" x14ac:dyDescent="0.2">
      <c r="X652" s="109"/>
      <c r="Y652" s="358"/>
      <c r="Z652" s="358"/>
      <c r="AA652" s="109"/>
      <c r="AC652" s="237"/>
      <c r="AT652" s="109"/>
      <c r="AU652" s="109"/>
      <c r="AV652" s="109"/>
      <c r="AW652" s="109"/>
      <c r="AX652" s="109"/>
      <c r="AY652" s="109"/>
      <c r="AZ652" s="109"/>
      <c r="BA652" s="109"/>
      <c r="BB652" s="485"/>
      <c r="BC652" s="94" t="s">
        <v>171</v>
      </c>
      <c r="BD652" s="608"/>
      <c r="BE652" s="242">
        <f>MIN(BE8,BE14,BE20,BE26,BE32,BE38,BE44,BE50,BE56,BE62,BE68,BE74,BE80,BE86,BE92,BE98,BE104,BE110,BE116,BE122,BE128,BE134,BE140,BE146,BE152,BE158,BE164,BE170,BE176,BE182,BE188,BE194,BE200,BE206)</f>
        <v>-0.53786294129667267</v>
      </c>
      <c r="BF652" s="608"/>
      <c r="BG652" s="566"/>
      <c r="BH652" s="566"/>
      <c r="BI652" s="566"/>
      <c r="BJ652" s="276"/>
      <c r="BK652" s="242">
        <f>MIN(BK8,BK14,BK20,BK26,BK32,BK38,BK44,BK50,BK56,BK62,BK68,BK74,BK80,BK86,BK92,BK98,BK104,BK110,BK116,BK122,BK128,BK134,BK140,BK146,BK152,BK158,BK164,BK170,BK176,BK182,BK188,BK194,BK200,BK206)</f>
        <v>-0.51796223621418302</v>
      </c>
      <c r="BL652" s="541"/>
      <c r="BM652" s="242">
        <f>MIN(BM8,BM14,BM20,BM26,BM32,BM38,BM44,BM50,BM56,BM62,BM68,BM74,BM80,BM86,BM92,BM98,BM104,BM110,BM116,BM122,BM128,BM134,BM140,BM146,BM152,BM158,BM164,BM170,BM176,BM182,BM188,BM194,BM200,BM206)</f>
        <v>-0.53031221637591752</v>
      </c>
      <c r="BN652" s="541"/>
      <c r="BO652" s="242">
        <f>MIN(BO8,BO14,BO20,BO26,BO32,BO38,BO44,BO50,BO56,BO62,BO68,BO74,BO80,BO86,BO92,BO98,BO104,BO110,BO116,BO122,BO128,BO134,BO140,BO146,BO152,BO158,BO164,BO170,BO176,BO182,BO188,BO194,BO200,BO206)</f>
        <v>-0.46191594537937131</v>
      </c>
      <c r="BP652" s="541"/>
      <c r="BQ652" s="242">
        <f>MIN(BQ8,BQ14,BQ20,BQ26,BQ32,BQ38,BQ44,BQ50,BQ56,BQ62,BQ68,BQ74,BQ80,BQ86,BQ92,BQ98,BQ104,BQ110,BQ116,BQ122,BQ128,BQ134,BQ140,BQ146,BQ152,BQ158,BQ164,BQ170,BQ176,BQ182,BQ188,BQ194,BQ200,BQ206)</f>
        <v>-0.46567618731102856</v>
      </c>
      <c r="BR652" s="541"/>
      <c r="BS652" s="242">
        <f>MIN(BS8,BS14,BS20,BS26,BS32,BS38,BS44,BS50,BS56,BS62,BS68,BS74,BS80,BS86,BS92,BS98,BS104,BS110,BS116,BS122,BS128,BS134,BS140,BS146,BS152,BS158,BS164,BS170,BS176,BS182,BS188,BS194,BS200,BS206)</f>
        <v>-0.49326968520405623</v>
      </c>
      <c r="BT652" s="541"/>
      <c r="BU652" s="242">
        <f>MIN(BU8,BU14,BU20,BU26,BU32,BU38,BU44,BU50,BU56,BU62,BU68,BU74,BU80,BU86,BU92,BU98,BU104,BU110,BU116,BU122,BU128,BU134,BU140,BU146,BU152,BU158,BU164,BU170,BU176,BU182,BU188,BU194,BU200,BU206)</f>
        <v>-0.56714843076264942</v>
      </c>
      <c r="BV652" s="541"/>
      <c r="BW652" s="242">
        <f>MIN(BW8,BW14,BW20,BW26,BW32,BW38,BW44,BW50,BW56,BW62,BW68,BW74,BW80,BW86,BW92,BW98,BW104,BW110,BW116,BW122,BW128,BW134,BW140,BW146,BW152,BW158,BW164,BW170,BW176,BW182,BW188,BW194,BW200,BW206)</f>
        <v>-0.53791126396683142</v>
      </c>
      <c r="BX652" s="565"/>
      <c r="BY652" s="566"/>
      <c r="BZ652" s="566"/>
      <c r="CA652" s="566"/>
      <c r="CB652" s="566"/>
      <c r="CC652" s="425">
        <f>MIN(CC8,CC14,CC20,CC26,CC32,CC38,CC44,CC50,CC56,CC62,CC68,CC74,CC80,CC86,CC92,CC98,CC104,CC110,CC116,CC122,CC128,CC134,CC140,CC146,CC152,CC158,CC164,CC170,CC176,CC182,CC188,CC194,CC200,CC206)</f>
        <v>-1.2374157348085231</v>
      </c>
      <c r="CD652" s="541"/>
      <c r="CE652" s="138">
        <f>MIN(CE8,CE14,CE20,CE26,CE32,CE38,CE44,CE50,CE56,CE62,CE68,CE74,CE80,CE86,CE92,CE98,CE104,CE110,CE116,CE122,CE128,CE134,CE140,CE146,CE152,CE158,CE164,CE170,CE176,CE182,CE188,CE194,CE200,CE206)</f>
        <v>0</v>
      </c>
      <c r="CF652" s="541"/>
      <c r="CG652" s="138">
        <f>MIN(CG8,CG14,CG20,CG26,CG32,CG38,CG44,CG50,CG56,CG62,CG68,CG74,CG80,CG86,CG92,CG98,CG104,CG110,CG116,CG122,CG128,CG134,CG140,CG146,CG152,CG158,CG164,CG170,CG176,CG182,CG188,CG194,CG200,CG206)</f>
        <v>0</v>
      </c>
      <c r="CH652" s="541"/>
    </row>
    <row r="653" spans="1:86" ht="17" customHeight="1" thickBot="1" x14ac:dyDescent="0.25">
      <c r="X653" s="109"/>
      <c r="Y653" s="358"/>
      <c r="Z653" s="358"/>
      <c r="AA653" s="109"/>
      <c r="AT653" s="109"/>
      <c r="AU653" s="109"/>
      <c r="AV653" s="109"/>
      <c r="AW653" s="109"/>
      <c r="AX653" s="109"/>
      <c r="AY653" s="109"/>
      <c r="AZ653" s="109"/>
      <c r="BA653" s="109"/>
      <c r="BB653" s="486"/>
      <c r="BC653" s="96" t="s">
        <v>172</v>
      </c>
      <c r="BD653" s="609"/>
      <c r="BE653" s="271">
        <f>MAX(BE8,BE14,BE20,BE26,BE32,BE38,BE44,BE50,BE56,BE62,BE68,BE74,BE80,BE86,BE92,BE98,BE104,BE110,BE116,BE122,BE128,BE134,BE140,BE146,BE152,BE158,BE164,BE170,BE176,BE182,BE188,BE194,BE200,BE206)</f>
        <v>-0.12838490701365202</v>
      </c>
      <c r="BF653" s="611"/>
      <c r="BG653" s="571"/>
      <c r="BH653" s="571"/>
      <c r="BI653" s="571"/>
      <c r="BJ653" s="278"/>
      <c r="BK653" s="271">
        <f>MAX(BK8,BK14,BK20,BK26,BK32,BK38,BK44,BK50,BK56,BK62,BK68,BK74,BK80,BK86,BK92,BK98,BK104,BK110,BK116,BK122,BK128,BK134,BK140,BK146,BK152,BK158,BK164,BK170,BK176,BK182,BK188,BK194,BK200,BK206)</f>
        <v>-0.1107748515851491</v>
      </c>
      <c r="BL653" s="542"/>
      <c r="BM653" s="271">
        <f>MAX(BM8,BM14,BM20,BM26,BM32,BM38,BM44,BM50,BM56,BM62,BM68,BM74,BM80,BM86,BM92,BM98,BM104,BM110,BM116,BM122,BM128,BM134,BM140,BM146,BM152,BM158,BM164,BM170,BM176,BM182,BM188,BM194,BM200,BM206)</f>
        <v>-0.10924602480377832</v>
      </c>
      <c r="BN653" s="542"/>
      <c r="BO653" s="271">
        <f>MAX(BO8,BO14,BO20,BO26,BO32,BO38,BO44,BO50,BO56,BO62,BO68,BO74,BO80,BO86,BO92,BO98,BO104,BO110,BO116,BO122,BO128,BO134,BO140,BO146,BO152,BO158,BO164,BO170,BO176,BO182,BO188,BO194,BO200,BO206)</f>
        <v>-5.2553042962896646E-2</v>
      </c>
      <c r="BP653" s="542"/>
      <c r="BQ653" s="271">
        <f>MAX(BQ8,BQ14,BQ20,BQ26,BQ32,BQ38,BQ44,BQ50,BQ56,BQ62,BQ68,BQ74,BQ80,BQ86,BQ92,BQ98,BQ104,BQ110,BQ116,BQ122,BQ128,BQ134,BQ140,BQ146,BQ152,BQ158,BQ164,BQ170,BQ176,BQ182,BQ188,BQ194,BQ200,BQ206)</f>
        <v>-5.2192579742322609E-2</v>
      </c>
      <c r="BR653" s="542"/>
      <c r="BS653" s="271">
        <f>MAX(BS8,BS14,BS20,BS26,BS32,BS38,BS44,BS50,BS56,BS62,BS68,BS74,BS80,BS86,BS92,BS98,BS104,BS110,BS116,BS122,BS128,BS134,BS140,BS146,BS152,BS158,BS164,BS170,BS176,BS182,BS188,BS194,BS200,BS206)</f>
        <v>-0.11681427609198769</v>
      </c>
      <c r="BT653" s="542"/>
      <c r="BU653" s="271">
        <f>MAX(BU8,BU14,BU20,BU26,BU32,BU38,BU44,BU50,BU56,BU62,BU68,BU74,BU80,BU86,BU92,BU98,BU104,BU110,BU116,BU122,BU128,BU134,BU140,BU146,BU152,BU158,BU164,BU170,BU176,BU182,BU188,BU194,BU200,BU206)</f>
        <v>-9.6305987913918645E-2</v>
      </c>
      <c r="BV653" s="542"/>
      <c r="BW653" s="271">
        <f>MAX(BW8,BW14,BW20,BW26,BW32,BW38,BW44,BW50,BW56,BW62,BW68,BW74,BW80,BW86,BW92,BW98,BW104,BW110,BW116,BW122,BW128,BW134,BW140,BW146,BW152,BW158,BW164,BW170,BW176,BW182,BW188,BW194,BW200,BW206)</f>
        <v>-0.12838779883299989</v>
      </c>
      <c r="BX653" s="570"/>
      <c r="BY653" s="571"/>
      <c r="BZ653" s="571"/>
      <c r="CA653" s="571"/>
      <c r="CB653" s="571"/>
      <c r="CC653" s="426">
        <f>MAX(CC8,CC14,CC20,CC26,CC32,CC38,CC44,CC50,CC56,CC62,CC68,CC74,CC80,CC86,CC92,CC98,CC104,CC110,CC116,CC122,CC128,CC134,CC140,CC146,CC152,CC158,CC164,CC170,CC176,CC182,CC188,CC194,CC200,CC206)</f>
        <v>0.2687510943389701</v>
      </c>
      <c r="CD653" s="542"/>
      <c r="CE653" s="139">
        <f>MAX(CE8,CE14,CE20,CE26,CE32,CE38,CE44,CE50,CE56,CE62,CE68,CE74,CE80,CE86,CE92,CE98,CE104,CE110,CE116,CE122,CE128,CE134,CE140,CE146,CE152,CE158,CE164,CE170,CE176,CE182,CE188,CE194,CE200,CE206)</f>
        <v>0</v>
      </c>
      <c r="CF653" s="542"/>
      <c r="CG653" s="139">
        <f>MAX(CG8,CG14,CG20,CG26,CG32,CG38,CG44,CG50,CG56,CG62,CG68,CG74,CG80,CG86,CG92,CG98,CG104,CG110,CG116,CG122,CG128,CG134,CG140,CG146,CG152,CG158,CG164,CG170,CG176,CG182,CG188,CG194,CG200,CG206)</f>
        <v>0</v>
      </c>
      <c r="CH653" s="542"/>
    </row>
    <row r="654" spans="1:86" ht="17" customHeight="1" x14ac:dyDescent="0.2">
      <c r="X654" s="109"/>
      <c r="Y654" s="358"/>
      <c r="Z654" s="358"/>
      <c r="AA654" s="109"/>
      <c r="AT654" s="109"/>
      <c r="AU654" s="109"/>
      <c r="AV654" s="109"/>
      <c r="AW654" s="109"/>
      <c r="AX654" s="109"/>
      <c r="AY654" s="109"/>
      <c r="AZ654" s="109"/>
      <c r="BA654" s="109"/>
      <c r="BB654" s="100"/>
      <c r="BC654" s="101"/>
      <c r="BD654" s="102"/>
      <c r="BE654" s="175"/>
      <c r="BF654" s="103"/>
      <c r="BG654" s="103"/>
      <c r="BH654" s="103"/>
      <c r="BI654" s="103"/>
      <c r="BJ654" s="103"/>
      <c r="BK654" s="175"/>
      <c r="BL654" s="103"/>
      <c r="BM654" s="175"/>
      <c r="BN654" s="103"/>
      <c r="BO654" s="175"/>
      <c r="BP654" s="103"/>
      <c r="BQ654" s="175"/>
      <c r="BR654" s="103"/>
      <c r="BS654" s="175"/>
      <c r="BT654" s="103"/>
      <c r="BU654" s="175"/>
      <c r="BV654" s="103"/>
      <c r="BW654" s="175"/>
      <c r="BX654" s="103"/>
      <c r="BY654" s="103"/>
      <c r="BZ654" s="103"/>
      <c r="CA654" s="103"/>
      <c r="CB654" s="103"/>
      <c r="CC654" s="175"/>
      <c r="CD654" s="184"/>
      <c r="CE654" s="175"/>
      <c r="CF654" s="142"/>
      <c r="CG654" s="175"/>
      <c r="CH654" s="142"/>
    </row>
    <row r="655" spans="1:86" ht="17" customHeight="1" thickBot="1" x14ac:dyDescent="0.25">
      <c r="A655" s="104"/>
      <c r="B655" s="104"/>
      <c r="C655" s="104"/>
      <c r="D655" s="143"/>
      <c r="F655" s="109">
        <f>SUM(F552,F570,F588)</f>
        <v>84</v>
      </c>
      <c r="G655" s="109">
        <f>SUM(G552,G570,G588)</f>
        <v>84</v>
      </c>
      <c r="X655" s="109"/>
      <c r="Y655" s="358"/>
      <c r="Z655" s="358"/>
      <c r="AA655" s="109"/>
      <c r="AC655" s="109">
        <f>SUM(AC552,AC570,AC588)</f>
        <v>84</v>
      </c>
      <c r="AT655" s="109"/>
      <c r="AU655" s="109"/>
      <c r="AV655" s="109"/>
      <c r="AW655" s="109"/>
      <c r="AX655" s="132">
        <f>AC655/F655</f>
        <v>1</v>
      </c>
      <c r="AY655" s="109"/>
      <c r="AZ655" s="109"/>
      <c r="BA655" s="109"/>
      <c r="BB655" s="105"/>
      <c r="BC655" s="106"/>
      <c r="BD655" s="107"/>
      <c r="BE655" s="122"/>
      <c r="BF655" s="108"/>
      <c r="BG655" s="108"/>
      <c r="BH655" s="108"/>
      <c r="BI655" s="108"/>
      <c r="BJ655" s="108"/>
      <c r="BK655" s="122"/>
      <c r="BL655" s="108"/>
      <c r="BM655" s="122"/>
      <c r="BN655" s="108"/>
      <c r="BO655" s="122"/>
      <c r="BP655" s="108"/>
      <c r="BQ655" s="122"/>
      <c r="BR655" s="108"/>
      <c r="BS655" s="122"/>
      <c r="BT655" s="108"/>
      <c r="BU655" s="122"/>
      <c r="BV655" s="108"/>
      <c r="BW655" s="122"/>
      <c r="BX655" s="108"/>
      <c r="BY655" s="108"/>
      <c r="BZ655" s="108"/>
      <c r="CA655" s="108"/>
      <c r="CB655" s="108"/>
      <c r="CC655" s="122"/>
      <c r="CD655" s="186"/>
      <c r="CE655" s="122"/>
      <c r="CF655" s="144"/>
      <c r="CG655" s="122"/>
      <c r="CH655" s="144"/>
    </row>
    <row r="656" spans="1:86" ht="17" customHeight="1" thickBot="1" x14ac:dyDescent="0.25">
      <c r="C656" s="132" t="s">
        <v>260</v>
      </c>
      <c r="V656" s="237" t="s">
        <v>169</v>
      </c>
      <c r="W656" s="237" t="s">
        <v>169</v>
      </c>
      <c r="X656" s="109">
        <f>GEOMEAN(X4:X51,X100:X123,X148:X159)</f>
        <v>0.59409666547701034</v>
      </c>
      <c r="Y656" s="109">
        <f t="shared" ref="Y656:AA656" si="304">GEOMEAN(Y4:Y51,Y100:Y123,Y148:Y159)</f>
        <v>4.9628010113781631</v>
      </c>
      <c r="Z656" s="109">
        <f t="shared" si="304"/>
        <v>6.256296646905497</v>
      </c>
      <c r="AA656" s="109">
        <f t="shared" si="304"/>
        <v>0.11974891933918112</v>
      </c>
      <c r="AT656" s="109">
        <f>GEOMEAN(AT4:AT51,AT100:AT123,AT148:AT159)</f>
        <v>1.8732832895483362</v>
      </c>
      <c r="AU656" s="109">
        <f t="shared" ref="AU656:BA656" si="305">GEOMEAN(AU4:AU51,AU100:AU123,AU148:AU159)</f>
        <v>4.9628010113781631</v>
      </c>
      <c r="AV656" s="109">
        <f t="shared" si="305"/>
        <v>6.256296646905497</v>
      </c>
      <c r="AW656" s="109">
        <f t="shared" si="305"/>
        <v>4.801639016620423</v>
      </c>
      <c r="AX656" s="109">
        <f t="shared" si="305"/>
        <v>40.097556145956432</v>
      </c>
      <c r="AY656" s="109">
        <f t="shared" si="305"/>
        <v>3.15316243703244</v>
      </c>
      <c r="AZ656" s="109">
        <f t="shared" si="305"/>
        <v>1</v>
      </c>
      <c r="BA656" s="109">
        <f t="shared" si="305"/>
        <v>1</v>
      </c>
      <c r="BB656" s="624" t="str">
        <f>C656</f>
        <v>Overall Mandatory 444</v>
      </c>
      <c r="BC656" s="366" t="s">
        <v>170</v>
      </c>
      <c r="BD656" s="614" t="s">
        <v>39</v>
      </c>
      <c r="BE656" s="241">
        <f>AVERAGE(BE4,BE10,BE16,BE22,BE28,BE34,BE40,BE46,BE100,BE106,BE112,BE118,BE148,BE154)</f>
        <v>-0.18675010911997406</v>
      </c>
      <c r="BF656" s="243">
        <f>AVERAGE(BF4:BF51,BF100:BF123,BF148:BF159)</f>
        <v>-0.19198533099563622</v>
      </c>
      <c r="BG656" s="243">
        <f>AVERAGE(BG4:BG51,BG100:BG123,BG148:BG159)</f>
        <v>-0.19445393585576196</v>
      </c>
      <c r="BH656" s="243">
        <f>AVERAGE(BH4:BH51,BH100:BH123,BH148:BH159)</f>
        <v>-0.25416097199634274</v>
      </c>
      <c r="BI656" s="243">
        <f>AVERAGE(BI4:BI51,BI100:BI123,BI148:BI159)</f>
        <v>-0.20748358658830937</v>
      </c>
      <c r="BJ656" s="243">
        <f>AVERAGE(BJ4:BJ51,BJ100:BJ123,BJ148:BJ159)</f>
        <v>-0.19401551815619583</v>
      </c>
      <c r="BK656" s="241">
        <f>AVERAGE(BK4,BK10,BK16,BK22,BK28,BK34,BK40,BK46,BK100,BK106,BK112,BK118,BK148,BK154)</f>
        <v>-0.18090890987984323</v>
      </c>
      <c r="BL656" s="243">
        <f>AVERAGE(BL4:BL51,BL100:BL123,BL148:BL159)</f>
        <v>-0.18242320254492597</v>
      </c>
      <c r="BM656" s="241">
        <f>AVERAGE(BM4,BM10,BM16,BM22,BM28,BM34,BM40,BM46,BM100,BM106,BM112,BM118,BM148,BM154)</f>
        <v>-0.18118470359950653</v>
      </c>
      <c r="BN656" s="243">
        <f>AVERAGE(BN4:BN51,BN100:BN123,BN148:BN159)</f>
        <v>-0.18412438792379596</v>
      </c>
      <c r="BO656" s="241">
        <f>AVERAGE(BO4,BO10,BO16,BO22,BO28,BO34,BO40,BO46,BO100,BO106,BO112,BO118,BO148,BO154)</f>
        <v>-0.20614902861901202</v>
      </c>
      <c r="BP656" s="243">
        <f>AVERAGE(BP4:BP51,BP100:BP123,BP148:BP159)</f>
        <v>-0.2110133986575343</v>
      </c>
      <c r="BQ656" s="241">
        <f>AVERAGE(BQ4,BQ10,BQ16,BQ22,BQ28,BQ34,BQ40,BQ46,BQ100,BQ106,BQ112,BQ118,BQ148,BQ154)</f>
        <v>-0.1950551457115958</v>
      </c>
      <c r="BR656" s="243">
        <f>AVERAGE(BR4:BR51,BR100:BR123,BR148:BR159)</f>
        <v>-0.20495159931202789</v>
      </c>
      <c r="BS656" s="241">
        <f>AVERAGE(BS4,BS10,BS16,BS22,BS28,BS34,BS40,BS46,BS100,BS106,BS112,BS118,BS148,BS154)</f>
        <v>-0.17211593571690906</v>
      </c>
      <c r="BT656" s="243">
        <f>AVERAGE(BT4:BT51,BT100:BT123,BT148:BT159)</f>
        <v>-0.17987607209467213</v>
      </c>
      <c r="BU656" s="241">
        <f>AVERAGE(BU4,BU10,BU16,BU22,BU28,BU34,BU40,BU46,BU100,BU106,BU112,BU118,BU148,BU154)</f>
        <v>-0.17586461063260272</v>
      </c>
      <c r="BV656" s="243">
        <f>AVERAGE(BV4:BV51,BV100:BV123,BV148:BV159)</f>
        <v>-0.22064721924296254</v>
      </c>
      <c r="BW656" s="241">
        <f>AVERAGE(BW4,BW10,BW16,BW22,BW28,BW34,BW40,BW46,BW100,BW106,BW112,BW118,BW148,BW154)</f>
        <v>-0.18682347577117892</v>
      </c>
      <c r="BX656" s="243">
        <f>AVERAGE(BX4:BX51,BX100:BX123,BX148:BX159)</f>
        <v>-0.19210353096358918</v>
      </c>
      <c r="BY656" s="243">
        <f>AVERAGE(BY4:BY51,BY100:BY123,BY148:BY159)</f>
        <v>-0.19512239943149218</v>
      </c>
      <c r="BZ656" s="243">
        <f>AVERAGE(BZ4:BZ51,BZ100:BZ123,BZ148:BZ159)</f>
        <v>-0.2545060637151072</v>
      </c>
      <c r="CA656" s="243">
        <f>AVERAGE(CA4:CA51,CA100:CA123,CA148:CA159)</f>
        <v>-0.1934978758256593</v>
      </c>
      <c r="CB656" s="243">
        <f>AVERAGE(CB4:CB51,CB100:CB123,CB148:CB159)</f>
        <v>-0.19416289444256177</v>
      </c>
      <c r="CC656" s="241">
        <f>AVERAGE(CC4,CC10,CC16,CC22,CC28,CC34,CC40,CC46,CC100,CC106,CC112,CC118,CC148,CC154)</f>
        <v>-0.12972725948129918</v>
      </c>
      <c r="CD656" s="243">
        <f>AVERAGE(CD4:CD51,CD100:CD123,CD148:CD159)</f>
        <v>-8.2395464497384108E-2</v>
      </c>
      <c r="CE656" s="400">
        <f>AVERAGE(CE4,CE10,CE16,CE22,CE28,CE34,CE40,CE46,CE100,CE106,CE112,CE118,CE148,CE154)</f>
        <v>0</v>
      </c>
      <c r="CF656" s="401">
        <f>AVERAGE(CF4:CF51,CF100:CF123,CF148:CF159)</f>
        <v>0</v>
      </c>
      <c r="CG656" s="400">
        <f>AVERAGE(CG4,CG10,CG16,CG22,CG28,CG34,CG40,CG46,CG100,CG106,CG112,CG118,CG148,CG154)</f>
        <v>0</v>
      </c>
      <c r="CH656" s="401">
        <f>AVERAGE(CH4:CH51,CH100:CH123,CH148:CH159)</f>
        <v>0</v>
      </c>
    </row>
    <row r="657" spans="1:86" ht="17" customHeight="1" x14ac:dyDescent="0.2">
      <c r="V657" s="237" t="s">
        <v>41</v>
      </c>
      <c r="W657" s="237" t="s">
        <v>41</v>
      </c>
      <c r="X657" s="109">
        <f>SUM(X4:X51,X100:X123,X148:X159)</f>
        <v>96.119199999999992</v>
      </c>
      <c r="Y657" s="109">
        <f t="shared" ref="Y657:AA657" si="306">SUM(Y4:Y51,Y100:Y123,Y148:Y159)</f>
        <v>503</v>
      </c>
      <c r="Z657" s="109">
        <f t="shared" si="306"/>
        <v>581</v>
      </c>
      <c r="AA657" s="109">
        <f t="shared" si="306"/>
        <v>17.740416666666668</v>
      </c>
      <c r="AC657" s="237"/>
      <c r="AT657" s="109">
        <f>SUM(AT4:AT51,AT100:AT123,AT148:AT159)</f>
        <v>295.0301</v>
      </c>
      <c r="AU657" s="109">
        <f t="shared" ref="AU657:BA657" si="307">SUM(AU4:AU51,AU100:AU123,AU148:AU159)</f>
        <v>503</v>
      </c>
      <c r="AV657" s="109">
        <f t="shared" si="307"/>
        <v>581</v>
      </c>
      <c r="AW657" s="109">
        <f t="shared" si="307"/>
        <v>928.22311111111117</v>
      </c>
      <c r="AX657" s="109">
        <f t="shared" si="307"/>
        <v>4186.1873881088304</v>
      </c>
      <c r="AY657" s="109">
        <f t="shared" si="307"/>
        <v>277.71956288411258</v>
      </c>
      <c r="AZ657" s="109">
        <f t="shared" si="307"/>
        <v>84</v>
      </c>
      <c r="BA657" s="109">
        <f t="shared" si="307"/>
        <v>84</v>
      </c>
      <c r="BB657" s="485"/>
      <c r="BC657" s="90" t="s">
        <v>171</v>
      </c>
      <c r="BD657" s="565"/>
      <c r="BE657" s="242">
        <f>MIN(BE4,BE10,BE16,BE22,BE28,BE34,BE40,BE46,BE100,BE106,BE112,BE118,BE148,BE154)</f>
        <v>-0.32669028123605837</v>
      </c>
      <c r="BF657" s="244">
        <f>MIN(BF4:BF51,BF100:BF123,BF148:BF159)</f>
        <v>-0.30921624720216911</v>
      </c>
      <c r="BG657" s="244">
        <f>MIN(BG4:BG51,BG100:BG123,BG148:BG159)</f>
        <v>-0.36668704165822474</v>
      </c>
      <c r="BH657" s="244">
        <f>MIN(BH4:BH51,BH100:BH123,BH148:BH159)</f>
        <v>-0.40600252613850063</v>
      </c>
      <c r="BI657" s="244">
        <f>MIN(BI4:BI51,BI100:BI123,BI148:BI159)</f>
        <v>-0.29540106093555862</v>
      </c>
      <c r="BJ657" s="244">
        <f>MIN(BJ4:BJ51,BJ100:BJ123,BJ148:BJ159)</f>
        <v>-0.30461461611151353</v>
      </c>
      <c r="BK657" s="242">
        <f>MIN(BK4,BK10,BK16,BK22,BK28,BK34,BK40,BK46,BK100,BK106,BK112,BK118,BK148,BK154)</f>
        <v>-0.34632822652066508</v>
      </c>
      <c r="BL657" s="244">
        <f>MIN(BL4:BL51,BL100:BL123,BL148:BL159)</f>
        <v>-0.33977760704303073</v>
      </c>
      <c r="BM657" s="242">
        <f>MIN(BM4,BM10,BM16,BM22,BM28,BM34,BM40,BM46,BM100,BM106,BM112,BM118,BM148,BM154)</f>
        <v>-0.30071441173203595</v>
      </c>
      <c r="BN657" s="244">
        <f>MIN(BN4:BN51,BN100:BN123,BN148:BN159)</f>
        <v>-0.29101325969234793</v>
      </c>
      <c r="BO657" s="242">
        <f>MIN(BO4,BO10,BO16,BO22,BO28,BO34,BO40,BO46,BO100,BO106,BO112,BO118,BO148,BO154)</f>
        <v>-0.33146361979199512</v>
      </c>
      <c r="BP657" s="244">
        <f>MIN(BP4:BP51,BP100:BP123,BP148:BP159)</f>
        <v>-0.30464473872679398</v>
      </c>
      <c r="BQ657" s="242">
        <f>MIN(BQ4,BQ10,BQ16,BQ22,BQ28,BQ34,BQ40,BQ46,BQ100,BQ106,BQ112,BQ118,BQ148,BQ154)</f>
        <v>-0.31363530890917457</v>
      </c>
      <c r="BR657" s="244">
        <f>MIN(BR4:BR51,BR100:BR123,BR148:BR159)</f>
        <v>-0.30130977266377246</v>
      </c>
      <c r="BS657" s="242">
        <f>MIN(BS4,BS10,BS16,BS22,BS28,BS34,BS40,BS46,BS100,BS106,BS112,BS118,BS148,BS154)</f>
        <v>-0.27489608479360594</v>
      </c>
      <c r="BT657" s="244">
        <f>MIN(BT4:BT51,BT100:BT123,BT148:BT159)</f>
        <v>-0.2697324184621902</v>
      </c>
      <c r="BU657" s="242">
        <f>MIN(BU4,BU10,BU16,BU22,BU28,BU34,BU40,BU46,BU100,BU106,BU112,BU118,BU148,BU154)</f>
        <v>-0.26901590617481819</v>
      </c>
      <c r="BV657" s="244">
        <f>MIN(BV4:BV51,BV100:BV123,BV148:BV159)</f>
        <v>-0.46499757116442464</v>
      </c>
      <c r="BW657" s="242">
        <f>MIN(BW4,BW10,BW16,BW22,BW28,BW34,BW40,BW46,BW100,BW106,BW112,BW118,BW148,BW154)</f>
        <v>-0.32668731468199186</v>
      </c>
      <c r="BX657" s="244">
        <f>MIN(BX4:BX51,BX100:BX123,BX148:BX159)</f>
        <v>-0.30919769336968628</v>
      </c>
      <c r="BY657" s="244">
        <f>MIN(BY4:BY51,BY100:BY123,BY148:BY159)</f>
        <v>-0.36659804860416467</v>
      </c>
      <c r="BZ657" s="244">
        <f>MIN(BZ4:BZ51,BZ100:BZ123,BZ148:BZ159)</f>
        <v>-0.40599327967364829</v>
      </c>
      <c r="CA657" s="244">
        <f>MIN(CA4:CA51,CA100:CA123,CA148:CA159)</f>
        <v>-0.29889080766034093</v>
      </c>
      <c r="CB657" s="244">
        <f>MIN(CB4:CB51,CB100:CB123,CB148:CB159)</f>
        <v>-0.30461195592924084</v>
      </c>
      <c r="CC657" s="242">
        <f>MIN(CC4,CC10,CC16,CC22,CC28,CC34,CC40,CC46,CC100,CC106,CC112,CC118,CC148,CC154)</f>
        <v>-0.72816165303756886</v>
      </c>
      <c r="CD657" s="244">
        <f>MIN(CD4:CD51,CD100:CD123,CD148:CD159)</f>
        <v>-0.83657082832161689</v>
      </c>
      <c r="CE657" s="138">
        <f>MIN(CE4,CE10,CE16,CE22,CE28,CE34,CE40,CE46,CE100,CE106,CE112,CE118,CE148,CE154)</f>
        <v>0</v>
      </c>
      <c r="CF657" s="140">
        <f>MIN(CF4:CF51,CF100:CF123,CF148:CF159)</f>
        <v>0</v>
      </c>
      <c r="CG657" s="138">
        <f>MIN(CG4,CG10,CG16,CG22,CG28,CG34,CG40,CG46,CG100,CG106,CG112,CG118,CG148,CG154)</f>
        <v>0</v>
      </c>
      <c r="CH657" s="140">
        <f>MIN(CH4:CH51,CH100:CH123,CH148:CH159)</f>
        <v>0</v>
      </c>
    </row>
    <row r="658" spans="1:86" ht="17" customHeight="1" thickBot="1" x14ac:dyDescent="0.25">
      <c r="V658" s="237" t="s">
        <v>172</v>
      </c>
      <c r="W658" s="237" t="s">
        <v>172</v>
      </c>
      <c r="X658" s="109">
        <f>MAX(X4:X51,X100:X123,X148:X159)</f>
        <v>9.3583999999999996</v>
      </c>
      <c r="Y658" s="109">
        <f t="shared" ref="Y658:AA658" si="308">MAX(Y4:Y51,Y100:Y123,Y148:Y159)</f>
        <v>12</v>
      </c>
      <c r="Z658" s="109">
        <f t="shared" si="308"/>
        <v>12</v>
      </c>
      <c r="AA658" s="109">
        <f t="shared" si="308"/>
        <v>1.0801944444444445</v>
      </c>
      <c r="AC658" s="237"/>
      <c r="AT658" s="109">
        <f>MAX(AT4:AT51,AT100:AT123,AT148:AT159)</f>
        <v>21.621400000000001</v>
      </c>
      <c r="AU658" s="109">
        <f t="shared" ref="AU658:BA658" si="309">MAX(AU4:AU51,AU100:AU123,AU148:AU159)</f>
        <v>12</v>
      </c>
      <c r="AV658" s="109">
        <f t="shared" si="309"/>
        <v>12</v>
      </c>
      <c r="AW658" s="109">
        <f t="shared" si="309"/>
        <v>57.901583333333335</v>
      </c>
      <c r="AX658" s="109">
        <f t="shared" si="309"/>
        <v>116.22033898305084</v>
      </c>
      <c r="AY658" s="109">
        <f t="shared" si="309"/>
        <v>9.3784104389086593</v>
      </c>
      <c r="AZ658" s="109">
        <f t="shared" si="309"/>
        <v>1</v>
      </c>
      <c r="BA658" s="109">
        <f t="shared" si="309"/>
        <v>1</v>
      </c>
      <c r="BB658" s="485"/>
      <c r="BC658" s="90" t="s">
        <v>172</v>
      </c>
      <c r="BD658" s="530"/>
      <c r="BE658" s="271">
        <f>MAX(BE4,BE10,BE16,BE22,BE28,BE34,BE40,BE46,BE100,BE106,BE112,BE118,BE148,BE154)</f>
        <v>-0.10007092947088236</v>
      </c>
      <c r="BF658" s="252">
        <f>MAX(BF4:BF51,BF100:BF123,BF148:BF159)</f>
        <v>-0.1169985853658958</v>
      </c>
      <c r="BG658" s="252">
        <f>MAX(BG4:BG51,BG100:BG123,BG148:BG159)</f>
        <v>-6.9511545538219477E-2</v>
      </c>
      <c r="BH658" s="252">
        <f>MAX(BH4:BH51,BH100:BH123,BH148:BH159)</f>
        <v>-0.10095923889459946</v>
      </c>
      <c r="BI658" s="252">
        <f>MAX(BI4:BI51,BI100:BI123,BI148:BI159)</f>
        <v>-0.13793063495946867</v>
      </c>
      <c r="BJ658" s="252">
        <f>MAX(BJ4:BJ51,BJ100:BJ123,BJ148:BJ159)</f>
        <v>-0.12807348023630818</v>
      </c>
      <c r="BK658" s="271">
        <f>MAX(BK4,BK10,BK16,BK22,BK28,BK34,BK40,BK46,BK100,BK106,BK112,BK118,BK148,BK154)</f>
        <v>-0.10574761833719259</v>
      </c>
      <c r="BL658" s="252">
        <f>MAX(BL4:BL51,BL100:BL123,BL148:BL159)</f>
        <v>-0.11329248574523554</v>
      </c>
      <c r="BM658" s="271">
        <f>MAX(BM4,BM10,BM16,BM22,BM28,BM34,BM40,BM46,BM100,BM106,BM112,BM118,BM148,BM154)</f>
        <v>-0.11132803165696514</v>
      </c>
      <c r="BN658" s="252">
        <f>MAX(BN4:BN51,BN100:BN123,BN148:BN159)</f>
        <v>-0.1168273398696773</v>
      </c>
      <c r="BO658" s="271">
        <f>MAX(BO4,BO10,BO16,BO22,BO28,BO34,BO40,BO46,BO100,BO106,BO112,BO118,BO148,BO154)</f>
        <v>-0.13831905170712167</v>
      </c>
      <c r="BP658" s="252">
        <f>MAX(BP4:BP51,BP100:BP123,BP148:BP159)</f>
        <v>-0.10964998636399248</v>
      </c>
      <c r="BQ658" s="271">
        <f>MAX(BQ4,BQ10,BQ16,BQ22,BQ28,BQ34,BQ40,BQ46,BQ100,BQ106,BQ112,BQ118,BQ148,BQ154)</f>
        <v>-0.1211174252274877</v>
      </c>
      <c r="BR658" s="252">
        <f>MAX(BR4:BR51,BR100:BR123,BR148:BR159)</f>
        <v>-0.106434276804802</v>
      </c>
      <c r="BS658" s="271">
        <f>MAX(BS4,BS10,BS16,BS22,BS28,BS34,BS40,BS46,BS100,BS106,BS112,BS118,BS148,BS154)</f>
        <v>-0.10294850152511303</v>
      </c>
      <c r="BT658" s="252">
        <f>MAX(BT4:BT51,BT100:BT123,BT148:BT159)</f>
        <v>-0.11245970398997096</v>
      </c>
      <c r="BU658" s="271">
        <f>MAX(BU4,BU10,BU16,BU22,BU28,BU34,BU40,BU46,BU100,BU106,BU112,BU118,BU148,BU154)</f>
        <v>-9.8651043962117102E-2</v>
      </c>
      <c r="BV658" s="252">
        <f>MAX(BV4:BV51,BV100:BV123,BV148:BV159)</f>
        <v>-0.10196602486631101</v>
      </c>
      <c r="BW658" s="271">
        <f>MAX(BW4,BW10,BW16,BW22,BW28,BW34,BW40,BW46,BW100,BW106,BW112,BW118,BW148,BW154)</f>
        <v>-0.10006982012874566</v>
      </c>
      <c r="BX658" s="252">
        <f>MAX(BX4:BX51,BX100:BX123,BX148:BX159)</f>
        <v>-0.11699739920613605</v>
      </c>
      <c r="BY658" s="252">
        <f>MAX(BY4:BY51,BY100:BY123,BY148:BY159)</f>
        <v>-6.9515707060417986E-2</v>
      </c>
      <c r="BZ658" s="252">
        <f>MAX(BZ4:BZ51,BZ100:BZ123,BZ148:BZ159)</f>
        <v>-0.10036481740868086</v>
      </c>
      <c r="CA658" s="252">
        <f>MAX(CA4:CA51,CA100:CA123,CA148:CA159)</f>
        <v>-0.12507724515442797</v>
      </c>
      <c r="CB658" s="252">
        <f>MAX(CB4:CB51,CB100:CB123,CB148:CB159)</f>
        <v>-0.12807211163524029</v>
      </c>
      <c r="CC658" s="271">
        <f>MAX(CC4,CC10,CC16,CC22,CC28,CC34,CC40,CC46,CC100,CC106,CC112,CC118,CC148,CC154)</f>
        <v>5.8554882649263455E-3</v>
      </c>
      <c r="CD658" s="252">
        <f>MAX(CD4:CD51,CD100:CD123,CD148:CD159)</f>
        <v>6.7702331269259924E-2</v>
      </c>
      <c r="CE658" s="139">
        <f>MAX(CE4,CE10,CE16,CE22,CE28,CE34,CE40,CE46,CE100,CE106,CE112,CE118,CE148,CE154)</f>
        <v>0</v>
      </c>
      <c r="CF658" s="141">
        <f>MAX(CF4:CF51,CF100:CF123,CF148:CF159)</f>
        <v>0</v>
      </c>
      <c r="CG658" s="139">
        <f>MAX(CG4,CG10,CG16,CG22,CG28,CG34,CG40,CG46,CG100,CG106,CG112,CG118,CG148,CG154)</f>
        <v>0</v>
      </c>
      <c r="CH658" s="141">
        <f>MAX(CH4:CH51,CH100:CH123,CH148:CH159)</f>
        <v>0</v>
      </c>
    </row>
    <row r="659" spans="1:86" ht="17" customHeight="1" thickBot="1" x14ac:dyDescent="0.25">
      <c r="V659" s="237" t="s">
        <v>171</v>
      </c>
      <c r="W659" s="237" t="s">
        <v>171</v>
      </c>
      <c r="X659" s="109">
        <f>MIN(X4:X51,X100:X123,X148:X159)</f>
        <v>3.9199999999999999E-2</v>
      </c>
      <c r="Y659" s="109">
        <f t="shared" ref="Y659:AA659" si="310">MIN(Y4:Y51,Y100:Y123,Y148:Y159)</f>
        <v>2</v>
      </c>
      <c r="Z659" s="109">
        <f t="shared" si="310"/>
        <v>4</v>
      </c>
      <c r="AA659" s="109">
        <f t="shared" si="310"/>
        <v>4.8333333333333327E-3</v>
      </c>
      <c r="AC659" s="237"/>
      <c r="AT659" s="109">
        <f>MIN(AT4:AT51,AT100:AT123,AT148:AT159)</f>
        <v>0.13869999999999999</v>
      </c>
      <c r="AU659" s="109">
        <f t="shared" ref="AU659:BA659" si="311">MIN(AU4:AU51,AU100:AU123,AU148:AU159)</f>
        <v>2</v>
      </c>
      <c r="AV659" s="109">
        <f t="shared" si="311"/>
        <v>4</v>
      </c>
      <c r="AW659" s="109">
        <f t="shared" si="311"/>
        <v>0.10872222222222222</v>
      </c>
      <c r="AX659" s="109">
        <f t="shared" si="311"/>
        <v>5.8269042968749991</v>
      </c>
      <c r="AY659" s="109">
        <f t="shared" si="311"/>
        <v>2.1786673831273511</v>
      </c>
      <c r="AZ659" s="109">
        <f t="shared" si="311"/>
        <v>1</v>
      </c>
      <c r="BA659" s="109">
        <f t="shared" si="311"/>
        <v>1</v>
      </c>
      <c r="BB659" s="485"/>
      <c r="BC659" s="90" t="s">
        <v>170</v>
      </c>
      <c r="BD659" s="606" t="s">
        <v>147</v>
      </c>
      <c r="BE659" s="241">
        <f>AVERAGE(BE6,BE12,BE18,BE24,BE30,BE36,BE42,BE48,BE102,BE108,BE114,BE120,BE150,BE156)</f>
        <v>-0.20754795537307164</v>
      </c>
      <c r="BF659" s="273"/>
      <c r="BG659" s="274"/>
      <c r="BH659" s="274"/>
      <c r="BI659" s="274"/>
      <c r="BJ659" s="274"/>
      <c r="BK659" s="241">
        <f>AVERAGE(BK6,BK12,BK18,BK24,BK30,BK36,BK42,BK48,BK102,BK108,BK114,BK120,BK150,BK156)</f>
        <v>-0.19143185314842423</v>
      </c>
      <c r="BL659" s="279"/>
      <c r="BM659" s="241">
        <f>AVERAGE(BM6,BM12,BM18,BM24,BM30,BM36,BM42,BM48,BM102,BM108,BM114,BM120,BM150,BM156)</f>
        <v>-0.19684647957070386</v>
      </c>
      <c r="BN659" s="279"/>
      <c r="BO659" s="241">
        <f>AVERAGE(BO6,BO12,BO18,BO24,BO30,BO36,BO42,BO48,BO102,BO108,BO114,BO120,BO150,BO156)</f>
        <v>-0.20829118940004568</v>
      </c>
      <c r="BP659" s="279"/>
      <c r="BQ659" s="241">
        <f>AVERAGE(BQ6,BQ12,BQ18,BQ24,BQ30,BQ36,BQ42,BQ48,BQ102,BQ108,BQ114,BQ120,BQ150,BQ156)</f>
        <v>-0.2013808713694161</v>
      </c>
      <c r="BR659" s="279"/>
      <c r="BS659" s="241">
        <f>AVERAGE(BS6,BS12,BS18,BS24,BS30,BS36,BS42,BS48,BS102,BS108,BS114,BS120,BS150,BS156)</f>
        <v>-0.19024716255002658</v>
      </c>
      <c r="BT659" s="279"/>
      <c r="BU659" s="241">
        <f>AVERAGE(BU6,BU12,BU18,BU24,BU30,BU36,BU42,BU48,BU102,BU108,BU114,BU120,BU150,BU156)</f>
        <v>-0.21336553055851157</v>
      </c>
      <c r="BV659" s="279"/>
      <c r="BW659" s="241">
        <f>AVERAGE(BW6,BW12,BW18,BW24,BW30,BW36,BW42,BW48,BW102,BW108,BW114,BW120,BW150,BW156)</f>
        <v>-0.20764266373096987</v>
      </c>
      <c r="BX659" s="569"/>
      <c r="BY659" s="564"/>
      <c r="BZ659" s="564"/>
      <c r="CA659" s="564"/>
      <c r="CB659" s="564"/>
      <c r="CC659" s="241">
        <f>AVERAGE(CC6,CC12,CC18,CC24,CC30,CC36,CC42,CC48,CC102,CC108,CC114,CC120,CC150,CC156)</f>
        <v>-0.13212256948840392</v>
      </c>
      <c r="CD659" s="285"/>
      <c r="CE659" s="400">
        <f>AVERAGE(CE6,CE12,CE18,CE24,CE30,CE36,CE42,CE48,CE102,CE108,CE114,CE120,CE150,CE156)</f>
        <v>0</v>
      </c>
      <c r="CF659" s="282"/>
      <c r="CG659" s="400">
        <f>AVERAGE(CG6,CG12,CG18,CG24,CG30,CG36,CG42,CG48,CG102,CG108,CG114,CG120,CG150,CG156)</f>
        <v>0</v>
      </c>
      <c r="CH659" s="282"/>
    </row>
    <row r="660" spans="1:86" ht="17" customHeight="1" x14ac:dyDescent="0.2">
      <c r="V660" s="237" t="s">
        <v>173</v>
      </c>
      <c r="W660" s="237" t="s">
        <v>173</v>
      </c>
      <c r="X660" s="109"/>
      <c r="Y660" s="358"/>
      <c r="Z660" s="358"/>
      <c r="AA660" s="109"/>
      <c r="AC660" s="237"/>
      <c r="AT660" s="93">
        <f>AT656/X656</f>
        <v>3.15316243703244</v>
      </c>
      <c r="AU660" s="93">
        <f>AU656/Y656</f>
        <v>1</v>
      </c>
      <c r="AV660" s="93">
        <f>AV656/Z656</f>
        <v>1</v>
      </c>
      <c r="AW660" s="93">
        <f>AW656/AA656</f>
        <v>40.097556145956432</v>
      </c>
      <c r="AX660" s="109"/>
      <c r="AY660" s="109"/>
      <c r="AZ660" s="109"/>
      <c r="BA660" s="109"/>
      <c r="BB660" s="485"/>
      <c r="BC660" s="90" t="s">
        <v>171</v>
      </c>
      <c r="BD660" s="565"/>
      <c r="BE660" s="242">
        <f>MIN(BE6,BE12,BE18,BE24,BE30,BE36,BE42,BE48,BE102,BE108,BE114,BE120,BE150,BE156)</f>
        <v>-0.32581778348006696</v>
      </c>
      <c r="BF660" s="275"/>
      <c r="BG660" s="276"/>
      <c r="BH660" s="276"/>
      <c r="BI660" s="276"/>
      <c r="BJ660" s="276"/>
      <c r="BK660" s="242">
        <f>MIN(BK6,BK12,BK18,BK24,BK30,BK36,BK42,BK48,BK102,BK108,BK114,BK120,BK150,BK156)</f>
        <v>-0.35487699397742489</v>
      </c>
      <c r="BL660" s="280"/>
      <c r="BM660" s="242">
        <f>MIN(BM6,BM12,BM18,BM24,BM30,BM36,BM42,BM48,BM102,BM108,BM114,BM120,BM150,BM156)</f>
        <v>-0.30296317308107878</v>
      </c>
      <c r="BN660" s="280"/>
      <c r="BO660" s="242">
        <f>MIN(BO6,BO12,BO18,BO24,BO30,BO36,BO42,BO48,BO102,BO108,BO114,BO120,BO150,BO156)</f>
        <v>-0.29768514664837498</v>
      </c>
      <c r="BP660" s="280"/>
      <c r="BQ660" s="242">
        <f>MIN(BQ6,BQ12,BQ18,BQ24,BQ30,BQ36,BQ42,BQ48,BQ102,BQ108,BQ114,BQ120,BQ150,BQ156)</f>
        <v>-0.2964000028863395</v>
      </c>
      <c r="BR660" s="280"/>
      <c r="BS660" s="242">
        <f>MIN(BS6,BS12,BS18,BS24,BS30,BS36,BS42,BS48,BS102,BS108,BS114,BS120,BS150,BS156)</f>
        <v>-0.27935708766889999</v>
      </c>
      <c r="BT660" s="280"/>
      <c r="BU660" s="242">
        <f>MIN(BU6,BU12,BU18,BU24,BU30,BU36,BU42,BU48,BU102,BU108,BU114,BU120,BU150,BU156)</f>
        <v>-0.34918404326649666</v>
      </c>
      <c r="BV660" s="280"/>
      <c r="BW660" s="242">
        <f>MIN(BW6,BW12,BW18,BW24,BW30,BW36,BW42,BW48,BW102,BW108,BW114,BW120,BW150,BW156)</f>
        <v>-0.32576562664585973</v>
      </c>
      <c r="BX660" s="565"/>
      <c r="BY660" s="566"/>
      <c r="BZ660" s="566"/>
      <c r="CA660" s="566"/>
      <c r="CB660" s="566"/>
      <c r="CC660" s="242">
        <f>MIN(CC6,CC12,CC18,CC24,CC30,CC36,CC42,CC48,CC102,CC108,CC114,CC120,CC150,CC156)</f>
        <v>-1.1703762049099666</v>
      </c>
      <c r="CD660" s="286"/>
      <c r="CE660" s="138">
        <f>MIN(CE6,CE12,CE18,CE24,CE30,CE36,CE42,CE48,CE102,CE108,CE114,CE120,CE150,CE156)</f>
        <v>0</v>
      </c>
      <c r="CF660" s="283"/>
      <c r="CG660" s="138">
        <f>MIN(CG6,CG12,CG18,CG24,CG30,CG36,CG42,CG48,CG102,CG108,CG114,CG120,CG150,CG156)</f>
        <v>0</v>
      </c>
      <c r="CH660" s="283"/>
    </row>
    <row r="661" spans="1:86" ht="17" customHeight="1" thickBot="1" x14ac:dyDescent="0.25">
      <c r="X661" s="109"/>
      <c r="Y661" s="358"/>
      <c r="Z661" s="358"/>
      <c r="AA661" s="109"/>
      <c r="AC661" s="237"/>
      <c r="AT661" s="109"/>
      <c r="AU661" s="109"/>
      <c r="AV661" s="109"/>
      <c r="AW661" s="109"/>
      <c r="AX661" s="109"/>
      <c r="AY661" s="109"/>
      <c r="AZ661" s="109"/>
      <c r="BA661" s="109"/>
      <c r="BB661" s="485"/>
      <c r="BC661" s="90" t="s">
        <v>172</v>
      </c>
      <c r="BD661" s="530"/>
      <c r="BE661" s="271">
        <f>MAX(BE6,BE12,BE18,BE24,BE30,BE36,BE42,BE48,BE102,BE108,BE114,BE120,BE150,BE156)</f>
        <v>-0.12459159618290627</v>
      </c>
      <c r="BF661" s="275"/>
      <c r="BG661" s="276"/>
      <c r="BH661" s="276"/>
      <c r="BI661" s="276"/>
      <c r="BJ661" s="276"/>
      <c r="BK661" s="271">
        <f>MAX(BK6,BK12,BK18,BK24,BK30,BK36,BK42,BK48,BK102,BK108,BK114,BK120,BK150,BK156)</f>
        <v>-0.12002369312829242</v>
      </c>
      <c r="BL661" s="280"/>
      <c r="BM661" s="271">
        <f>MAX(BM6,BM12,BM18,BM24,BM30,BM36,BM42,BM48,BM102,BM108,BM114,BM120,BM150,BM156)</f>
        <v>-0.12416946077905955</v>
      </c>
      <c r="BN661" s="280"/>
      <c r="BO661" s="271">
        <f>MAX(BO6,BO12,BO18,BO24,BO30,BO36,BO42,BO48,BO102,BO108,BO114,BO120,BO150,BO156)</f>
        <v>-0.10456503034843156</v>
      </c>
      <c r="BP661" s="280"/>
      <c r="BQ661" s="271">
        <f>MAX(BQ6,BQ12,BQ18,BQ24,BQ30,BQ36,BQ42,BQ48,BQ102,BQ108,BQ114,BQ120,BQ150,BQ156)</f>
        <v>-0.10389202681837018</v>
      </c>
      <c r="BR661" s="280"/>
      <c r="BS661" s="271">
        <f>MAX(BS6,BS12,BS18,BS24,BS30,BS36,BS42,BS48,BS102,BS108,BS114,BS120,BS150,BS156)</f>
        <v>-0.11665229053451764</v>
      </c>
      <c r="BT661" s="280"/>
      <c r="BU661" s="271">
        <f>MAX(BU6,BU12,BU18,BU24,BU30,BU36,BU42,BU48,BU102,BU108,BU114,BU120,BU150,BU156)</f>
        <v>-7.9783415072204322E-2</v>
      </c>
      <c r="BV661" s="280"/>
      <c r="BW661" s="271">
        <f>MAX(BW6,BW12,BW18,BW24,BW30,BW36,BW42,BW48,BW102,BW108,BW114,BW120,BW150,BW156)</f>
        <v>-0.12459118456330187</v>
      </c>
      <c r="BX661" s="565"/>
      <c r="BY661" s="566"/>
      <c r="BZ661" s="566"/>
      <c r="CA661" s="566"/>
      <c r="CB661" s="566"/>
      <c r="CC661" s="271">
        <f>MAX(CC6,CC12,CC18,CC24,CC30,CC36,CC42,CC48,CC102,CC108,CC114,CC120,CC150,CC156)</f>
        <v>1.268401504598976E-2</v>
      </c>
      <c r="CD661" s="286"/>
      <c r="CE661" s="139">
        <f>MAX(CE6,CE12,CE18,CE24,CE30,CE36,CE42,CE48,CE102,CE108,CE114,CE120,CE150,CE156)</f>
        <v>0</v>
      </c>
      <c r="CF661" s="283"/>
      <c r="CG661" s="139">
        <f>MAX(CG6,CG12,CG18,CG24,CG30,CG36,CG42,CG48,CG102,CG108,CG114,CG120,CG150,CG156)</f>
        <v>0</v>
      </c>
      <c r="CH661" s="283"/>
    </row>
    <row r="662" spans="1:86" ht="17" customHeight="1" x14ac:dyDescent="0.2">
      <c r="X662" s="109"/>
      <c r="Y662" s="358"/>
      <c r="Z662" s="358"/>
      <c r="AA662" s="109"/>
      <c r="AC662" s="237"/>
      <c r="AT662" s="109"/>
      <c r="AU662" s="109"/>
      <c r="AV662" s="109"/>
      <c r="AW662" s="109"/>
      <c r="AX662" s="109"/>
      <c r="AY662" s="109"/>
      <c r="AZ662" s="109"/>
      <c r="BA662" s="109"/>
      <c r="BB662" s="485"/>
      <c r="BC662" s="94" t="s">
        <v>170</v>
      </c>
      <c r="BD662" s="607" t="s">
        <v>46</v>
      </c>
      <c r="BE662" s="264">
        <f>AVERAGE(BE8,BE14,BE20,BE26,BE32,BE38,BE44,BE50,BE104,BE110,BE116,BE122,BE152,BE158)</f>
        <v>-0.20475784629604682</v>
      </c>
      <c r="BF662" s="275"/>
      <c r="BG662" s="276"/>
      <c r="BH662" s="276"/>
      <c r="BI662" s="276"/>
      <c r="BJ662" s="276"/>
      <c r="BK662" s="264">
        <f>AVERAGE(BK8,BK14,BK20,BK26,BK32,BK38,BK44,BK50,BK104,BK110,BK116,BK122,BK152,BK158)</f>
        <v>-0.18957782340430993</v>
      </c>
      <c r="BL662" s="280"/>
      <c r="BM662" s="264">
        <f>AVERAGE(BM8,BM14,BM20,BM26,BM32,BM38,BM44,BM50,BM104,BM110,BM116,BM122,BM152,BM158)</f>
        <v>-0.19457655060930343</v>
      </c>
      <c r="BN662" s="280"/>
      <c r="BO662" s="264">
        <f>AVERAGE(BO8,BO14,BO20,BO26,BO32,BO38,BO44,BO50,BO104,BO110,BO116,BO122,BO152,BO158)</f>
        <v>-0.20904047389970395</v>
      </c>
      <c r="BP662" s="280"/>
      <c r="BQ662" s="264">
        <f>AVERAGE(BQ8,BQ14,BQ20,BQ26,BQ32,BQ38,BQ44,BQ50,BQ104,BQ110,BQ116,BQ122,BQ152,BQ158)</f>
        <v>-0.20489555277603699</v>
      </c>
      <c r="BR662" s="280"/>
      <c r="BS662" s="264">
        <f>AVERAGE(BS8,BS14,BS20,BS26,BS32,BS38,BS44,BS50,BS104,BS110,BS116,BS122,BS152,BS158)</f>
        <v>-0.19449659828167995</v>
      </c>
      <c r="BT662" s="280"/>
      <c r="BU662" s="264">
        <f>AVERAGE(BU8,BU14,BU20,BU26,BU32,BU38,BU44,BU50,BU104,BU110,BU116,BU122,BU152,BU158)</f>
        <v>-0.25289264307992204</v>
      </c>
      <c r="BV662" s="280"/>
      <c r="BW662" s="264">
        <f>AVERAGE(BW8,BW14,BW20,BW26,BW32,BW38,BW44,BW50,BW104,BW110,BW116,BW122,BW152,BW158)</f>
        <v>-0.20489672511373763</v>
      </c>
      <c r="BX662" s="565"/>
      <c r="BY662" s="566"/>
      <c r="BZ662" s="566"/>
      <c r="CA662" s="566"/>
      <c r="CB662" s="566"/>
      <c r="CC662" s="264">
        <f>AVERAGE(CC8,CC14,CC20,CC26,CC32,CC38,CC44,CC50,CC104,CC110,CC116,CC122,CC152,CC158)</f>
        <v>-7.1981422188305264E-2</v>
      </c>
      <c r="CD662" s="286"/>
      <c r="CE662" s="266">
        <f>AVERAGE(CE8,CE14,CE20,CE26,CE32,CE38,CE44,CE50,CE104,CE110,CE116,CE122,CE152,CE158)</f>
        <v>0</v>
      </c>
      <c r="CF662" s="283"/>
      <c r="CG662" s="266">
        <f>AVERAGE(CG8,CG14,CG20,CG26,CG32,CG38,CG44,CG50,CG104,CG110,CG116,CG122,CG152,CG158)</f>
        <v>0</v>
      </c>
      <c r="CH662" s="283"/>
    </row>
    <row r="663" spans="1:86" ht="17" customHeight="1" x14ac:dyDescent="0.2">
      <c r="X663" s="109"/>
      <c r="Y663" s="358"/>
      <c r="Z663" s="358"/>
      <c r="AA663" s="109"/>
      <c r="AC663" s="237"/>
      <c r="AT663" s="109"/>
      <c r="AU663" s="109"/>
      <c r="AV663" s="109"/>
      <c r="AW663" s="109"/>
      <c r="AX663" s="109"/>
      <c r="AY663" s="109"/>
      <c r="AZ663" s="109"/>
      <c r="BA663" s="109"/>
      <c r="BB663" s="485"/>
      <c r="BC663" s="94" t="s">
        <v>171</v>
      </c>
      <c r="BD663" s="608"/>
      <c r="BE663" s="242">
        <f>MIN(BE8,BE14,BE20,BE26,BE32,BE38,BE44,BE50,BE104,BE110,BE116,BE122,BE152,BE158)</f>
        <v>-0.31143587219778091</v>
      </c>
      <c r="BF663" s="275"/>
      <c r="BG663" s="276"/>
      <c r="BH663" s="276"/>
      <c r="BI663" s="276"/>
      <c r="BJ663" s="276"/>
      <c r="BK663" s="242">
        <f>MIN(BK8,BK14,BK20,BK26,BK32,BK38,BK44,BK50,BK104,BK110,BK116,BK122,BK152,BK158)</f>
        <v>-0.33615941395158999</v>
      </c>
      <c r="BL663" s="280"/>
      <c r="BM663" s="242">
        <f>MIN(BM8,BM14,BM20,BM26,BM32,BM38,BM44,BM50,BM104,BM110,BM116,BM122,BM152,BM158)</f>
        <v>-0.28296932780295592</v>
      </c>
      <c r="BN663" s="280"/>
      <c r="BO663" s="242">
        <f>MIN(BO8,BO14,BO20,BO26,BO32,BO38,BO44,BO50,BO104,BO110,BO116,BO122,BO152,BO158)</f>
        <v>-0.31433750511073488</v>
      </c>
      <c r="BP663" s="280"/>
      <c r="BQ663" s="242">
        <f>MIN(BQ8,BQ14,BQ20,BQ26,BQ32,BQ38,BQ44,BQ50,BQ104,BQ110,BQ116,BQ122,BQ152,BQ158)</f>
        <v>-0.31269205372441267</v>
      </c>
      <c r="BR663" s="280"/>
      <c r="BS663" s="242">
        <f>MIN(BS8,BS14,BS20,BS26,BS32,BS38,BS44,BS50,BS104,BS110,BS116,BS122,BS152,BS158)</f>
        <v>-0.28758095167768705</v>
      </c>
      <c r="BT663" s="280"/>
      <c r="BU663" s="242">
        <f>MIN(BU8,BU14,BU20,BU26,BU32,BU38,BU44,BU50,BU104,BU110,BU116,BU122,BU152,BU158)</f>
        <v>-0.56694123307935707</v>
      </c>
      <c r="BV663" s="280"/>
      <c r="BW663" s="242">
        <f>MIN(BW8,BW14,BW20,BW26,BW32,BW38,BW44,BW50,BW104,BW110,BW116,BW122,BW152,BW158)</f>
        <v>-0.31331191835107586</v>
      </c>
      <c r="BX663" s="565"/>
      <c r="BY663" s="566"/>
      <c r="BZ663" s="566"/>
      <c r="CA663" s="566"/>
      <c r="CB663" s="566"/>
      <c r="CC663" s="242">
        <f>MIN(CC8,CC14,CC20,CC26,CC32,CC38,CC44,CC50,CC104,CC110,CC116,CC122,CC152,CC158)</f>
        <v>-1.2374157348085231</v>
      </c>
      <c r="CD663" s="286"/>
      <c r="CE663" s="138">
        <f>MIN(CE8,CE14,CE20,CE26,CE32,CE38,CE44,CE50,CE104,CE110,CE116,CE122,CE152,CE158)</f>
        <v>0</v>
      </c>
      <c r="CF663" s="283"/>
      <c r="CG663" s="138">
        <f>MIN(CG8,CG14,CG20,CG26,CG32,CG38,CG44,CG50,CG104,CG110,CG116,CG122,CG152,CG158)</f>
        <v>0</v>
      </c>
      <c r="CH663" s="283"/>
    </row>
    <row r="664" spans="1:86" ht="17" customHeight="1" thickBot="1" x14ac:dyDescent="0.25">
      <c r="X664" s="109"/>
      <c r="Y664" s="358"/>
      <c r="Z664" s="358"/>
      <c r="AA664" s="109"/>
      <c r="AT664" s="109"/>
      <c r="AU664" s="109"/>
      <c r="AV664" s="109"/>
      <c r="AW664" s="109"/>
      <c r="AX664" s="109"/>
      <c r="AY664" s="109"/>
      <c r="AZ664" s="109"/>
      <c r="BA664" s="109"/>
      <c r="BB664" s="486"/>
      <c r="BC664" s="96" t="s">
        <v>172</v>
      </c>
      <c r="BD664" s="609"/>
      <c r="BE664" s="271">
        <f>MAX(BE8,BE14,BE20,BE26,BE32,BE38,BE44,BE50,BE104,BE110,BE116,BE122,BE152,BE158)</f>
        <v>-0.14083387432187244</v>
      </c>
      <c r="BF664" s="277"/>
      <c r="BG664" s="278"/>
      <c r="BH664" s="278"/>
      <c r="BI664" s="278"/>
      <c r="BJ664" s="278"/>
      <c r="BK664" s="271">
        <f>MAX(BK8,BK14,BK20,BK26,BK32,BK38,BK44,BK50,BK104,BK110,BK116,BK122,BK152,BK158)</f>
        <v>-0.12385408091957018</v>
      </c>
      <c r="BL664" s="281"/>
      <c r="BM664" s="271">
        <f>MAX(BM8,BM14,BM20,BM26,BM32,BM38,BM44,BM50,BM104,BM110,BM116,BM122,BM152,BM158)</f>
        <v>-0.12514616751976249</v>
      </c>
      <c r="BN664" s="281"/>
      <c r="BO664" s="271">
        <f>MAX(BO8,BO14,BO20,BO26,BO32,BO38,BO44,BO50,BO104,BO110,BO116,BO122,BO152,BO158)</f>
        <v>-5.2553042962896646E-2</v>
      </c>
      <c r="BP664" s="281"/>
      <c r="BQ664" s="271">
        <f>MAX(BQ8,BQ14,BQ20,BQ26,BQ32,BQ38,BQ44,BQ50,BQ104,BQ110,BQ116,BQ122,BQ152,BQ158)</f>
        <v>-5.2192579742322609E-2</v>
      </c>
      <c r="BR664" s="281"/>
      <c r="BS664" s="271">
        <f>MAX(BS8,BS14,BS20,BS26,BS32,BS38,BS44,BS50,BS104,BS110,BS116,BS122,BS152,BS158)</f>
        <v>-0.1268254583240126</v>
      </c>
      <c r="BT664" s="281"/>
      <c r="BU664" s="271">
        <f>MAX(BU8,BU14,BU20,BU26,BU32,BU38,BU44,BU50,BU104,BU110,BU116,BU122,BU152,BU158)</f>
        <v>-9.6305987913918645E-2</v>
      </c>
      <c r="BV664" s="281"/>
      <c r="BW664" s="271">
        <f>MAX(BW8,BW14,BW20,BW26,BW32,BW38,BW44,BW50,BW104,BW110,BW116,BW122,BW152,BW158)</f>
        <v>-0.14083002636378872</v>
      </c>
      <c r="BX664" s="570"/>
      <c r="BY664" s="571"/>
      <c r="BZ664" s="571"/>
      <c r="CA664" s="571"/>
      <c r="CB664" s="571"/>
      <c r="CC664" s="271">
        <f>MAX(CC8,CC14,CC20,CC26,CC32,CC38,CC44,CC50,CC104,CC110,CC116,CC122,CC152,CC158)</f>
        <v>0.2687510943389701</v>
      </c>
      <c r="CD664" s="287"/>
      <c r="CE664" s="139">
        <f>MAX(CE8,CE14,CE20,CE26,CE32,CE38,CE44,CE50,CE104,CE110,CE116,CE122,CE152,CE158)</f>
        <v>0</v>
      </c>
      <c r="CF664" s="284"/>
      <c r="CG664" s="139">
        <f>MAX(CG8,CG14,CG20,CG26,CG32,CG38,CG44,CG50,CG104,CG110,CG116,CG122,CG152,CG158)</f>
        <v>0</v>
      </c>
      <c r="CH664" s="284"/>
    </row>
    <row r="665" spans="1:86" ht="17" customHeight="1" x14ac:dyDescent="0.2">
      <c r="X665" s="109"/>
      <c r="Y665" s="358"/>
      <c r="Z665" s="358"/>
      <c r="AA665" s="109"/>
      <c r="AT665" s="109"/>
      <c r="AU665" s="109"/>
      <c r="AV665" s="109"/>
      <c r="AW665" s="109"/>
      <c r="AX665" s="109"/>
      <c r="AY665" s="109"/>
      <c r="AZ665" s="109"/>
      <c r="BA665" s="109"/>
      <c r="BB665" s="100"/>
      <c r="BC665" s="101"/>
      <c r="BD665" s="102"/>
      <c r="BE665" s="175"/>
      <c r="BF665" s="103"/>
      <c r="BG665" s="103"/>
      <c r="BH665" s="103"/>
      <c r="BI665" s="103"/>
      <c r="BJ665" s="103"/>
      <c r="BK665" s="175"/>
      <c r="BL665" s="103"/>
      <c r="BM665" s="175"/>
      <c r="BN665" s="103"/>
      <c r="BO665" s="175"/>
      <c r="BP665" s="103"/>
      <c r="BQ665" s="175"/>
      <c r="BR665" s="103"/>
      <c r="BS665" s="175"/>
      <c r="BT665" s="103"/>
      <c r="BU665" s="175"/>
      <c r="BV665" s="103"/>
      <c r="BW665" s="175"/>
      <c r="BX665" s="103"/>
      <c r="BY665" s="103"/>
      <c r="BZ665" s="103"/>
      <c r="CA665" s="103"/>
      <c r="CB665" s="103"/>
      <c r="CC665" s="175"/>
      <c r="CD665" s="184"/>
      <c r="CE665" s="175"/>
      <c r="CF665" s="142"/>
      <c r="CG665" s="175"/>
      <c r="CH665" s="142"/>
    </row>
    <row r="666" spans="1:86" ht="17" customHeight="1" thickBot="1" x14ac:dyDescent="0.25">
      <c r="A666" s="104"/>
      <c r="B666" s="104"/>
      <c r="C666" s="104"/>
      <c r="D666" s="143"/>
      <c r="F666" s="109">
        <f>SUM(F561,F579)</f>
        <v>72</v>
      </c>
      <c r="G666" s="109">
        <f>SUM(G561,G579)</f>
        <v>72</v>
      </c>
      <c r="X666" s="109"/>
      <c r="Y666" s="358"/>
      <c r="Z666" s="358"/>
      <c r="AA666" s="109"/>
      <c r="AC666" s="109">
        <f>SUM(AC561,AC579)</f>
        <v>72</v>
      </c>
      <c r="AT666" s="109"/>
      <c r="AU666" s="109"/>
      <c r="AV666" s="109"/>
      <c r="AW666" s="109"/>
      <c r="AX666" s="132">
        <f>AC666/F666</f>
        <v>1</v>
      </c>
      <c r="AY666" s="109"/>
      <c r="AZ666" s="109"/>
      <c r="BA666" s="109"/>
      <c r="BB666" s="105"/>
      <c r="BC666" s="106"/>
      <c r="BD666" s="107"/>
      <c r="BE666" s="122"/>
      <c r="BF666" s="108"/>
      <c r="BG666" s="108"/>
      <c r="BH666" s="108"/>
      <c r="BI666" s="108"/>
      <c r="BJ666" s="108"/>
      <c r="BK666" s="122"/>
      <c r="BL666" s="108"/>
      <c r="BM666" s="122"/>
      <c r="BN666" s="108"/>
      <c r="BO666" s="122"/>
      <c r="BP666" s="108"/>
      <c r="BQ666" s="122"/>
      <c r="BR666" s="108"/>
      <c r="BS666" s="122"/>
      <c r="BT666" s="108"/>
      <c r="BU666" s="122"/>
      <c r="BV666" s="108"/>
      <c r="BW666" s="122"/>
      <c r="BX666" s="108"/>
      <c r="BY666" s="108"/>
      <c r="BZ666" s="108"/>
      <c r="CA666" s="108"/>
      <c r="CB666" s="108"/>
      <c r="CC666" s="185"/>
      <c r="CD666" s="186"/>
      <c r="CE666" s="143"/>
      <c r="CF666" s="144"/>
      <c r="CG666" s="143"/>
      <c r="CH666" s="144"/>
    </row>
    <row r="667" spans="1:86" ht="17" customHeight="1" thickBot="1" x14ac:dyDescent="0.25">
      <c r="C667" s="132" t="s">
        <v>261</v>
      </c>
      <c r="V667" s="237" t="s">
        <v>169</v>
      </c>
      <c r="W667" s="237" t="s">
        <v>169</v>
      </c>
      <c r="X667" s="109">
        <f>GEOMEAN(X52:X99,X124:X147)</f>
        <v>0.45524489005461266</v>
      </c>
      <c r="Y667" s="358">
        <f>GEOMEAN(Y52:Y99,Y124:Y147)</f>
        <v>3.8613907519959167</v>
      </c>
      <c r="Z667" s="358">
        <f>GEOMEAN(Z52:Z99,Z124:Z147)</f>
        <v>5.5610007301760493</v>
      </c>
      <c r="AA667" s="109">
        <f>GEOMEAN(AA52:AA99,AA124:AA147)</f>
        <v>6.7327947585405834E-2</v>
      </c>
      <c r="AT667" s="109">
        <f t="shared" ref="AT667:BA667" si="312">GEOMEAN(AT52:AT99,AT124:AT147)</f>
        <v>1.4244353535050196</v>
      </c>
      <c r="AU667" s="358">
        <f t="shared" si="312"/>
        <v>3.8613907519959167</v>
      </c>
      <c r="AV667" s="358">
        <f t="shared" si="312"/>
        <v>5.5610007301760493</v>
      </c>
      <c r="AW667" s="109">
        <f t="shared" si="312"/>
        <v>4.2337649894176774</v>
      </c>
      <c r="AX667" s="109">
        <f t="shared" si="312"/>
        <v>62.882727622836349</v>
      </c>
      <c r="AY667" s="109">
        <f t="shared" si="312"/>
        <v>3.1289430911220983</v>
      </c>
      <c r="AZ667" s="109">
        <f t="shared" si="312"/>
        <v>1</v>
      </c>
      <c r="BA667" s="109">
        <f t="shared" si="312"/>
        <v>1</v>
      </c>
      <c r="BB667" s="624" t="str">
        <f>C667</f>
        <v>Overall Mandatory 422</v>
      </c>
      <c r="BC667" s="366" t="s">
        <v>170</v>
      </c>
      <c r="BD667" s="614" t="s">
        <v>39</v>
      </c>
      <c r="BE667" s="241">
        <f>AVERAGE(BE52,BE58,BE64,BE70,BE76,BE82,BE88,BE94,BE124,BE130,BE136,BE142)</f>
        <v>-0.18384315569689128</v>
      </c>
      <c r="BF667" s="243">
        <f>AVERAGE(BF52:BF99,BF124:BF147)</f>
        <v>-0.18078631349557675</v>
      </c>
      <c r="BG667" s="243">
        <f t="shared" ref="BG667:BJ667" si="313">AVERAGE(BG52:BG99,BG124:BG147)</f>
        <v>-0.23057584675183121</v>
      </c>
      <c r="BH667" s="243">
        <f t="shared" si="313"/>
        <v>-0.27578566915689606</v>
      </c>
      <c r="BI667" s="243">
        <f t="shared" si="313"/>
        <v>-0.19725232117114819</v>
      </c>
      <c r="BJ667" s="243">
        <f t="shared" si="313"/>
        <v>-0.18488999733258396</v>
      </c>
      <c r="BK667" s="241">
        <f>AVERAGE(BK52,BK58,BK64,BK70,BK76,BK82,BK88,BK94,BK124,BK130,BK136,BK142)</f>
        <v>-0.17195333484888844</v>
      </c>
      <c r="BL667" s="243">
        <f t="shared" ref="BL667" si="314">AVERAGE(BL52:BL99,BL124:BL147)</f>
        <v>-0.16730309094914139</v>
      </c>
      <c r="BM667" s="241">
        <f>AVERAGE(BM52,BM58,BM64,BM70,BM76,BM82,BM88,BM94,BM124,BM130,BM136,BM142)</f>
        <v>-0.17924705020126278</v>
      </c>
      <c r="BN667" s="243">
        <f t="shared" ref="BN667" si="315">AVERAGE(BN52:BN99,BN124:BN147)</f>
        <v>-0.17201314801081943</v>
      </c>
      <c r="BO667" s="241">
        <f>AVERAGE(BO52,BO58,BO64,BO70,BO76,BO82,BO88,BO94,BO124,BO130,BO136,BO142)</f>
        <v>-0.2126023523362647</v>
      </c>
      <c r="BP667" s="243">
        <f t="shared" ref="BP667" si="316">AVERAGE(BP52:BP99,BP124:BP147)</f>
        <v>-0.20763223382565407</v>
      </c>
      <c r="BQ667" s="241">
        <f>AVERAGE(BQ52,BQ58,BQ64,BQ70,BQ76,BQ82,BQ88,BQ94,BQ124,BQ130,BQ136,BQ142)</f>
        <v>-0.198139772634536</v>
      </c>
      <c r="BR667" s="243">
        <f t="shared" ref="BR667" si="317">AVERAGE(BR52:BR99,BR124:BR147)</f>
        <v>-0.20086015279990713</v>
      </c>
      <c r="BS667" s="241">
        <f>AVERAGE(BS52,BS58,BS64,BS70,BS76,BS82,BS88,BS94,BS124,BS130,BS136,BS142)</f>
        <v>-0.17537584524556038</v>
      </c>
      <c r="BT667" s="243">
        <f t="shared" ref="BT667" si="318">AVERAGE(BT52:BT99,BT124:BT147)</f>
        <v>-0.17466491570254394</v>
      </c>
      <c r="BU667" s="241">
        <f>AVERAGE(BU52,BU58,BU64,BU70,BU76,BU82,BU88,BU94,BU124,BU130,BU136,BU142)</f>
        <v>-0.20366769722929065</v>
      </c>
      <c r="BV667" s="243">
        <f t="shared" ref="BV667" si="319">AVERAGE(BV52:BV99,BV124:BV147)</f>
        <v>-0.20206288820149301</v>
      </c>
      <c r="BW667" s="241">
        <f>AVERAGE(BW52,BW58,BW64,BW70,BW76,BW82,BW88,BW94,BW124,BW130,BW136,BW142)</f>
        <v>-0.18384743309655183</v>
      </c>
      <c r="BX667" s="243">
        <f t="shared" ref="BX667:CB667" si="320">AVERAGE(BX52:BX99,BX124:BX147)</f>
        <v>-0.18079639509602599</v>
      </c>
      <c r="BY667" s="243">
        <f t="shared" si="320"/>
        <v>-0.23045584923695348</v>
      </c>
      <c r="BZ667" s="243">
        <f t="shared" si="320"/>
        <v>-0.2756438144290399</v>
      </c>
      <c r="CA667" s="243">
        <f t="shared" si="320"/>
        <v>-0.1852724549755784</v>
      </c>
      <c r="CB667" s="243">
        <f t="shared" si="320"/>
        <v>-0.184889671156097</v>
      </c>
      <c r="CC667" s="241">
        <f>AVERAGE(CC52,CC58,CC64,CC70,CC76,CC82,CC88,CC94,CC124,CC130,CC136,CC142)</f>
        <v>-1.9112669627893566E-2</v>
      </c>
      <c r="CD667" s="192">
        <f t="shared" ref="CD667" si="321">AVERAGE(CD52:CD99,CD124:CD147)</f>
        <v>1.3871716821475399E-2</v>
      </c>
      <c r="CE667" s="400">
        <f>AVERAGE(CE52,CE58,CE64,CE70,CE76,CE82,CE88,CE94,CE124,CE130,CE136,CE142)</f>
        <v>0</v>
      </c>
      <c r="CF667" s="401">
        <f t="shared" ref="CF667" si="322">AVERAGE(CF52:CF99,CF124:CF147)</f>
        <v>0</v>
      </c>
      <c r="CG667" s="400">
        <f>AVERAGE(CG52,CG58,CG64,CG70,CG76,CG82,CG88,CG94,CG124,CG130,CG136,CG142)</f>
        <v>0</v>
      </c>
      <c r="CH667" s="401">
        <f t="shared" ref="CH667" si="323">AVERAGE(CH52:CH99,CH124:CH147)</f>
        <v>0</v>
      </c>
    </row>
    <row r="668" spans="1:86" ht="17" customHeight="1" x14ac:dyDescent="0.2">
      <c r="V668" s="237" t="s">
        <v>41</v>
      </c>
      <c r="W668" s="237" t="s">
        <v>41</v>
      </c>
      <c r="X668" s="109">
        <f>SUM(X52:X99,X124:X147)</f>
        <v>61.85649999999999</v>
      </c>
      <c r="Y668" s="358">
        <f>SUM(Y52:Y99,Y124:Y147)</f>
        <v>326</v>
      </c>
      <c r="Z668" s="358">
        <f>SUM(Z52:Z99,Z124:Z147)</f>
        <v>423</v>
      </c>
      <c r="AA668" s="109">
        <f>SUM(AA52:AA99,AA124:AA147)</f>
        <v>8.583888888888886</v>
      </c>
      <c r="AC668" s="237"/>
      <c r="AT668" s="109">
        <f t="shared" ref="AT668:BA668" si="324">SUM(AT52:AT99,AT124:AT147)</f>
        <v>191.65970000000002</v>
      </c>
      <c r="AU668" s="358">
        <f t="shared" si="324"/>
        <v>326</v>
      </c>
      <c r="AV668" s="358">
        <f t="shared" si="324"/>
        <v>423</v>
      </c>
      <c r="AW668" s="109">
        <f t="shared" si="324"/>
        <v>709.96341666666649</v>
      </c>
      <c r="AX668" s="109">
        <f t="shared" si="324"/>
        <v>5774.0277288685656</v>
      </c>
      <c r="AY668" s="109">
        <f t="shared" si="324"/>
        <v>228.24323418771468</v>
      </c>
      <c r="AZ668" s="109">
        <f t="shared" si="324"/>
        <v>72</v>
      </c>
      <c r="BA668" s="109">
        <f t="shared" si="324"/>
        <v>72</v>
      </c>
      <c r="BB668" s="485"/>
      <c r="BC668" s="90" t="s">
        <v>171</v>
      </c>
      <c r="BD668" s="565"/>
      <c r="BE668" s="242">
        <f>MIN(BE52,BE58,BE64,BE70,BE76,BE82,BE88,BE94,BE124,BE130,BE136,BE142)</f>
        <v>-0.41308712079644716</v>
      </c>
      <c r="BF668" s="244">
        <f>MIN(BF52:BF99,BF124:BF147)</f>
        <v>-0.37007175553015659</v>
      </c>
      <c r="BG668" s="244">
        <f t="shared" ref="BG668:BJ668" si="325">MIN(BG52:BG99,BG124:BG147)</f>
        <v>-0.52614399747809548</v>
      </c>
      <c r="BH668" s="244">
        <f t="shared" si="325"/>
        <v>-0.62971370464207643</v>
      </c>
      <c r="BI668" s="244">
        <f t="shared" si="325"/>
        <v>-0.41646332761767402</v>
      </c>
      <c r="BJ668" s="244">
        <f t="shared" si="325"/>
        <v>-0.36565456327342716</v>
      </c>
      <c r="BK668" s="242">
        <f>MIN(BK52,BK58,BK64,BK70,BK76,BK82,BK88,BK94,BK124,BK130,BK136,BK142)</f>
        <v>-0.33590695981187602</v>
      </c>
      <c r="BL668" s="244">
        <f t="shared" ref="BL668" si="326">MIN(BL52:BL99,BL124:BL147)</f>
        <v>-0.31634450644112999</v>
      </c>
      <c r="BM668" s="242">
        <f>MIN(BM52,BM58,BM64,BM70,BM76,BM82,BM88,BM94,BM124,BM130,BM136,BM142)</f>
        <v>-0.39428320005711537</v>
      </c>
      <c r="BN668" s="244">
        <f t="shared" ref="BN668" si="327">MIN(BN52:BN99,BN124:BN147)</f>
        <v>-0.37232791292041711</v>
      </c>
      <c r="BO668" s="242">
        <f>MIN(BO52,BO58,BO64,BO70,BO76,BO82,BO88,BO94,BO124,BO130,BO136,BO142)</f>
        <v>-0.39420818773448829</v>
      </c>
      <c r="BP668" s="244">
        <f t="shared" ref="BP668" si="328">MIN(BP52:BP99,BP124:BP147)</f>
        <v>-0.36747744797942394</v>
      </c>
      <c r="BQ668" s="242">
        <f>MIN(BQ52,BQ58,BQ64,BQ70,BQ76,BQ82,BQ88,BQ94,BQ124,BQ130,BQ136,BQ142)</f>
        <v>-0.39317291321642001</v>
      </c>
      <c r="BR668" s="244">
        <f t="shared" ref="BR668" si="329">MIN(BR52:BR99,BR124:BR147)</f>
        <v>-0.36739860788261114</v>
      </c>
      <c r="BS668" s="242">
        <f>MIN(BS52,BS58,BS64,BS70,BS76,BS82,BS88,BS94,BS124,BS130,BS136,BS142)</f>
        <v>-0.39389805320618043</v>
      </c>
      <c r="BT668" s="244">
        <f t="shared" ref="BT668" si="330">MIN(BT52:BT99,BT124:BT147)</f>
        <v>-0.37566421380832815</v>
      </c>
      <c r="BU668" s="242">
        <f>MIN(BU52,BU58,BU64,BU70,BU76,BU82,BU88,BU94,BU124,BU130,BU136,BU142)</f>
        <v>-0.48475170014099678</v>
      </c>
      <c r="BV668" s="244">
        <f t="shared" ref="BV668" si="331">MIN(BV52:BV99,BV124:BV147)</f>
        <v>-0.36124651210545167</v>
      </c>
      <c r="BW668" s="242">
        <f>MIN(BW52,BW58,BW64,BW70,BW76,BW82,BW88,BW94,BW124,BW130,BW136,BW142)</f>
        <v>-0.41310006453544856</v>
      </c>
      <c r="BX668" s="244">
        <f t="shared" ref="BX668:CB668" si="332">MIN(BX52:BX99,BX124:BX147)</f>
        <v>-0.37009793990545181</v>
      </c>
      <c r="BY668" s="244">
        <f t="shared" si="332"/>
        <v>-0.52615793764415608</v>
      </c>
      <c r="BZ668" s="244">
        <f t="shared" si="332"/>
        <v>-0.62918841058746799</v>
      </c>
      <c r="CA668" s="244">
        <f t="shared" si="332"/>
        <v>-0.39081906554655133</v>
      </c>
      <c r="CB668" s="244">
        <f t="shared" si="332"/>
        <v>-0.36565764113651433</v>
      </c>
      <c r="CC668" s="242">
        <f>MIN(CC52,CC58,CC64,CC70,CC76,CC82,CC88,CC94,CC124,CC130,CC136,CC142)</f>
        <v>-0.18996326244212058</v>
      </c>
      <c r="CD668" s="270">
        <f t="shared" ref="CD668" si="333">MIN(CD52:CD99,CD124:CD147)</f>
        <v>-7.0351924855426809E-2</v>
      </c>
      <c r="CE668" s="138">
        <f>MIN(CE52,CE58,CE64,CE70,CE76,CE82,CE88,CE94,CE124,CE130,CE136,CE142)</f>
        <v>0</v>
      </c>
      <c r="CF668" s="140">
        <f t="shared" ref="CF668" si="334">MIN(CF52:CF99,CF124:CF147)</f>
        <v>0</v>
      </c>
      <c r="CG668" s="138">
        <f>MIN(CG52,CG58,CG64,CG70,CG76,CG82,CG88,CG94,CG124,CG130,CG136,CG142)</f>
        <v>0</v>
      </c>
      <c r="CH668" s="140">
        <f t="shared" ref="CH668" si="335">MIN(CH52:CH99,CH124:CH147)</f>
        <v>0</v>
      </c>
    </row>
    <row r="669" spans="1:86" ht="17" customHeight="1" thickBot="1" x14ac:dyDescent="0.25">
      <c r="V669" s="237" t="s">
        <v>172</v>
      </c>
      <c r="W669" s="237" t="s">
        <v>172</v>
      </c>
      <c r="X669" s="109">
        <f>MAX(X52:X99,X124:X147)</f>
        <v>5.3010999999999999</v>
      </c>
      <c r="Y669" s="358">
        <f>MAX(Y52:Y99,Y124:Y147)</f>
        <v>8</v>
      </c>
      <c r="Z669" s="358">
        <f>MAX(Z52:Z99,Z124:Z147)</f>
        <v>11</v>
      </c>
      <c r="AA669" s="109">
        <f>MAX(AA52:AA99,AA124:AA147)</f>
        <v>0.47163888888888894</v>
      </c>
      <c r="AC669" s="237"/>
      <c r="AT669" s="109">
        <f t="shared" ref="AT669:BA669" si="336">MAX(AT52:AT99,AT124:AT147)</f>
        <v>14.3118</v>
      </c>
      <c r="AU669" s="358">
        <f t="shared" si="336"/>
        <v>8</v>
      </c>
      <c r="AV669" s="358">
        <f t="shared" si="336"/>
        <v>11</v>
      </c>
      <c r="AW669" s="109">
        <f t="shared" si="336"/>
        <v>64.202250000000006</v>
      </c>
      <c r="AX669" s="109">
        <f t="shared" si="336"/>
        <v>215.90827740492168</v>
      </c>
      <c r="AY669" s="109">
        <f t="shared" si="336"/>
        <v>4.1917808219178081</v>
      </c>
      <c r="AZ669" s="109">
        <f t="shared" si="336"/>
        <v>1</v>
      </c>
      <c r="BA669" s="109">
        <f t="shared" si="336"/>
        <v>1</v>
      </c>
      <c r="BB669" s="485"/>
      <c r="BC669" s="90" t="s">
        <v>172</v>
      </c>
      <c r="BD669" s="530"/>
      <c r="BE669" s="271">
        <f>MAX(BE52,BE58,BE64,BE70,BE76,BE82,BE88,BE94,BE124,BE130,BE136,BE142)</f>
        <v>-9.7459807178503888E-2</v>
      </c>
      <c r="BF669" s="252">
        <f>MAX(BF52:BF99,BF124:BF147)</f>
        <v>-0.11134651381667082</v>
      </c>
      <c r="BG669" s="252">
        <f t="shared" ref="BG669:BJ669" si="337">MAX(BG52:BG99,BG124:BG147)</f>
        <v>-7.4301564020460953E-2</v>
      </c>
      <c r="BH669" s="252">
        <f t="shared" si="337"/>
        <v>-0.10779232129743133</v>
      </c>
      <c r="BI669" s="252">
        <f t="shared" si="337"/>
        <v>-0.11363417583852087</v>
      </c>
      <c r="BJ669" s="252">
        <f t="shared" si="337"/>
        <v>-0.11326711999248698</v>
      </c>
      <c r="BK669" s="271">
        <f>MAX(BK52,BK58,BK64,BK70,BK76,BK82,BK88,BK94,BK124,BK130,BK136,BK142)</f>
        <v>-0.11002158334758827</v>
      </c>
      <c r="BL669" s="252">
        <f t="shared" ref="BL669" si="338">MAX(BL52:BL99,BL124:BL147)</f>
        <v>-0.11034886773808184</v>
      </c>
      <c r="BM669" s="271">
        <f>MAX(BM52,BM58,BM64,BM70,BM76,BM82,BM88,BM94,BM124,BM130,BM136,BM142)</f>
        <v>-0.1108113948677546</v>
      </c>
      <c r="BN669" s="252">
        <f t="shared" ref="BN669" si="339">MAX(BN52:BN99,BN124:BN147)</f>
        <v>-0.11189582471994619</v>
      </c>
      <c r="BO669" s="271">
        <f>MAX(BO52,BO58,BO64,BO70,BO76,BO82,BO88,BO94,BO124,BO130,BO136,BO142)</f>
        <v>-0.1241247941155772</v>
      </c>
      <c r="BP669" s="252">
        <f t="shared" ref="BP669" si="340">MAX(BP52:BP99,BP124:BP147)</f>
        <v>-0.13087841340853712</v>
      </c>
      <c r="BQ669" s="271">
        <f>MAX(BQ52,BQ58,BQ64,BQ70,BQ76,BQ82,BQ88,BQ94,BQ124,BQ130,BQ136,BQ142)</f>
        <v>-0.10673902920616074</v>
      </c>
      <c r="BR669" s="252">
        <f t="shared" ref="BR669" si="341">MAX(BR52:BR99,BR124:BR147)</f>
        <v>-0.12374694148526744</v>
      </c>
      <c r="BS669" s="271">
        <f>MAX(BS52,BS58,BS64,BS70,BS76,BS82,BS88,BS94,BS124,BS130,BS136,BS142)</f>
        <v>-0.10294774353574399</v>
      </c>
      <c r="BT669" s="252">
        <f t="shared" ref="BT669" si="342">MAX(BT52:BT99,BT124:BT147)</f>
        <v>-0.11147524625947058</v>
      </c>
      <c r="BU669" s="271">
        <f>MAX(BU52,BU58,BU64,BU70,BU76,BU82,BU88,BU94,BU124,BU130,BU136,BU142)</f>
        <v>-0.1025727131760118</v>
      </c>
      <c r="BV669" s="252">
        <f t="shared" ref="BV669" si="343">MAX(BV52:BV99,BV124:BV147)</f>
        <v>-0.12493038292777214</v>
      </c>
      <c r="BW669" s="271">
        <f>MAX(BW52,BW58,BW64,BW70,BW76,BW82,BW88,BW94,BW124,BW130,BW136,BW142)</f>
        <v>-9.7479301219298709E-2</v>
      </c>
      <c r="BX669" s="252">
        <f t="shared" ref="BX669:CB669" si="344">MAX(BX52:BX99,BX124:BX147)</f>
        <v>-0.11140056964238987</v>
      </c>
      <c r="BY669" s="252">
        <f t="shared" si="344"/>
        <v>-7.3998564140220657E-2</v>
      </c>
      <c r="BZ669" s="252">
        <f t="shared" si="344"/>
        <v>-0.10789470262497836</v>
      </c>
      <c r="CA669" s="252">
        <f t="shared" si="344"/>
        <v>-0.11338271235559927</v>
      </c>
      <c r="CB669" s="252">
        <f t="shared" si="344"/>
        <v>-0.11330643147276936</v>
      </c>
      <c r="CC669" s="271">
        <f>MAX(CC52,CC58,CC64,CC70,CC76,CC82,CC88,CC94,CC124,CC130,CC136,CC142)</f>
        <v>5.2536596221135004E-2</v>
      </c>
      <c r="CD669" s="150">
        <f t="shared" ref="CD669" si="345">MAX(CD52:CD99,CD124:CD147)</f>
        <v>0.11780205624720526</v>
      </c>
      <c r="CE669" s="139">
        <f>MAX(CE52,CE58,CE64,CE70,CE76,CE82,CE88,CE94,CE124,CE130,CE136,CE142)</f>
        <v>0</v>
      </c>
      <c r="CF669" s="141">
        <f t="shared" ref="CF669" si="346">MAX(CF52:CF99,CF124:CF147)</f>
        <v>0</v>
      </c>
      <c r="CG669" s="139">
        <f>MAX(CG52,CG58,CG64,CG70,CG76,CG82,CG88,CG94,CG124,CG130,CG136,CG142)</f>
        <v>0</v>
      </c>
      <c r="CH669" s="141">
        <f t="shared" ref="CH669" si="347">MAX(CH52:CH99,CH124:CH147)</f>
        <v>0</v>
      </c>
    </row>
    <row r="670" spans="1:86" ht="17" customHeight="1" thickBot="1" x14ac:dyDescent="0.25">
      <c r="V670" s="237" t="s">
        <v>171</v>
      </c>
      <c r="W670" s="237" t="s">
        <v>171</v>
      </c>
      <c r="X670" s="109">
        <f>MIN(X52:X99,X124:X147)</f>
        <v>3.2199999999999999E-2</v>
      </c>
      <c r="Y670" s="358">
        <f>MIN(Y52:Y99,Y124:Y147)</f>
        <v>1</v>
      </c>
      <c r="Z670" s="358">
        <f>MIN(Z52:Z99,Z124:Z147)</f>
        <v>4</v>
      </c>
      <c r="AA670" s="109">
        <f>MIN(AA52:AA99,AA124:AA147)</f>
        <v>2.7777777777777779E-3</v>
      </c>
      <c r="AC670" s="237"/>
      <c r="AT670" s="109">
        <f t="shared" ref="AT670:BA670" si="348">MIN(AT52:AT99,AT124:AT147)</f>
        <v>0.1326</v>
      </c>
      <c r="AU670" s="358">
        <f t="shared" si="348"/>
        <v>1</v>
      </c>
      <c r="AV670" s="358">
        <f t="shared" si="348"/>
        <v>4</v>
      </c>
      <c r="AW670" s="109">
        <f t="shared" si="348"/>
        <v>0.12252777777777779</v>
      </c>
      <c r="AX670" s="109">
        <f t="shared" si="348"/>
        <v>13.134888438133874</v>
      </c>
      <c r="AY670" s="109">
        <f t="shared" si="348"/>
        <v>2.1919023136246785</v>
      </c>
      <c r="AZ670" s="109">
        <f t="shared" si="348"/>
        <v>1</v>
      </c>
      <c r="BA670" s="109">
        <f t="shared" si="348"/>
        <v>1</v>
      </c>
      <c r="BB670" s="485"/>
      <c r="BC670" s="90" t="s">
        <v>170</v>
      </c>
      <c r="BD670" s="606" t="s">
        <v>147</v>
      </c>
      <c r="BE670" s="241">
        <f>AVERAGE(BE54,BE60,BE66,BE72,BE78,BE84,BE90,BE96,BE126,BE132,BE138,BE144)</f>
        <v>-0.19113788226994655</v>
      </c>
      <c r="BF670" s="273"/>
      <c r="BG670" s="274"/>
      <c r="BH670" s="274"/>
      <c r="BI670" s="274"/>
      <c r="BJ670" s="274"/>
      <c r="BK670" s="241">
        <f>AVERAGE(BK54,BK60,BK66,BK72,BK78,BK84,BK90,BK96,BK126,BK132,BK138,BK144)</f>
        <v>-0.17344400421023065</v>
      </c>
      <c r="BL670" s="279"/>
      <c r="BM670" s="241">
        <f>AVERAGE(BM54,BM60,BM66,BM72,BM78,BM84,BM90,BM96,BM126,BM132,BM138,BM144)</f>
        <v>-0.17896667074836684</v>
      </c>
      <c r="BN670" s="279"/>
      <c r="BO670" s="241">
        <f>AVERAGE(BO54,BO60,BO66,BO72,BO78,BO84,BO90,BO96,BO126,BO132,BO138,BO144)</f>
        <v>-0.20928783203820314</v>
      </c>
      <c r="BP670" s="279"/>
      <c r="BQ670" s="241">
        <f>AVERAGE(BQ54,BQ60,BQ66,BQ72,BQ78,BQ84,BQ90,BQ96,BQ126,BQ132,BQ138,BQ144)</f>
        <v>-0.20168973425210721</v>
      </c>
      <c r="BR670" s="279"/>
      <c r="BS670" s="241">
        <f>AVERAGE(BS54,BS60,BS66,BS72,BS78,BS84,BS90,BS96,BS126,BS132,BS138,BS144)</f>
        <v>-0.18186073996963362</v>
      </c>
      <c r="BT670" s="279"/>
      <c r="BU670" s="241">
        <f>AVERAGE(BU54,BU60,BU66,BU72,BU78,BU84,BU90,BU96,BU126,BU132,BU138,BU144)</f>
        <v>-0.21530843306415456</v>
      </c>
      <c r="BV670" s="279"/>
      <c r="BW670" s="241">
        <f>AVERAGE(BW54,BW60,BW66,BW72,BW78,BW84,BW90,BW96,BW126,BW132,BW138,BW144)</f>
        <v>-0.19114455755124171</v>
      </c>
      <c r="BX670" s="563"/>
      <c r="BY670" s="564"/>
      <c r="BZ670" s="564"/>
      <c r="CA670" s="564"/>
      <c r="CB670" s="564"/>
      <c r="CC670" s="241">
        <f>AVERAGE(CC54,CC60,CC66,CC72,CC78,CC84,CC90,CC96,CC126,CC132,CC138,CC144)</f>
        <v>-7.1564784493950359E-4</v>
      </c>
      <c r="CD670" s="285"/>
      <c r="CE670" s="400">
        <f>AVERAGE(CE54,CE60,CE66,CE72,CE78,CE84,CE90,CE96,CE126,CE132,CE138,CE144)</f>
        <v>0</v>
      </c>
      <c r="CF670" s="282"/>
      <c r="CG670" s="400">
        <f>AVERAGE(CG54,CG60,CG66,CG72,CG78,CG84,CG90,CG96,CG126,CG132,CG138,CG144)</f>
        <v>0</v>
      </c>
      <c r="CH670" s="282"/>
    </row>
    <row r="671" spans="1:86" ht="17" customHeight="1" x14ac:dyDescent="0.2">
      <c r="V671" s="237" t="s">
        <v>173</v>
      </c>
      <c r="W671" s="237" t="s">
        <v>173</v>
      </c>
      <c r="X671" s="109"/>
      <c r="Y671" s="109"/>
      <c r="Z671" s="109"/>
      <c r="AA671" s="109"/>
      <c r="AC671" s="237"/>
      <c r="AT671" s="93">
        <f>AT667/X667</f>
        <v>3.1289430911220983</v>
      </c>
      <c r="AU671" s="93">
        <f>AU667/Y667</f>
        <v>1</v>
      </c>
      <c r="AV671" s="93">
        <f>AV667/Z667</f>
        <v>1</v>
      </c>
      <c r="AW671" s="93">
        <f>AW667/AA667</f>
        <v>62.882727622836349</v>
      </c>
      <c r="AX671" s="109"/>
      <c r="AY671" s="109"/>
      <c r="AZ671" s="109"/>
      <c r="BA671" s="109"/>
      <c r="BB671" s="485"/>
      <c r="BC671" s="90" t="s">
        <v>171</v>
      </c>
      <c r="BD671" s="565"/>
      <c r="BE671" s="242">
        <f>MIN(BE54,BE60,BE66,BE72,BE78,BE84,BE90,BE96,BE126,BE132,BE138,BE144)</f>
        <v>-0.38592372731725155</v>
      </c>
      <c r="BF671" s="275"/>
      <c r="BG671" s="276"/>
      <c r="BH671" s="276"/>
      <c r="BI671" s="276"/>
      <c r="BJ671" s="276"/>
      <c r="BK671" s="242">
        <f>MIN(BK54,BK60,BK66,BK72,BK78,BK84,BK90,BK96,BK126,BK132,BK138,BK144)</f>
        <v>-0.32124016685993473</v>
      </c>
      <c r="BL671" s="280"/>
      <c r="BM671" s="242">
        <f>MIN(BM54,BM60,BM66,BM72,BM78,BM84,BM90,BM96,BM126,BM132,BM138,BM144)</f>
        <v>-0.38199746820186653</v>
      </c>
      <c r="BN671" s="280"/>
      <c r="BO671" s="242">
        <f>MIN(BO54,BO60,BO66,BO72,BO78,BO84,BO90,BO96,BO126,BO132,BO138,BO144)</f>
        <v>-0.40105837684255197</v>
      </c>
      <c r="BP671" s="280"/>
      <c r="BQ671" s="242">
        <f>MIN(BQ54,BQ60,BQ66,BQ72,BQ78,BQ84,BQ90,BQ96,BQ126,BQ132,BQ138,BQ144)</f>
        <v>-0.39934327721229335</v>
      </c>
      <c r="BR671" s="280"/>
      <c r="BS671" s="242">
        <f>MIN(BS54,BS60,BS66,BS72,BS78,BS84,BS90,BS96,BS126,BS132,BS138,BS144)</f>
        <v>-0.38505169422889562</v>
      </c>
      <c r="BT671" s="280"/>
      <c r="BU671" s="242">
        <f>MIN(BU54,BU60,BU66,BU72,BU78,BU84,BU90,BU96,BU126,BU132,BU138,BU144)</f>
        <v>-0.38007385166074659</v>
      </c>
      <c r="BV671" s="280"/>
      <c r="BW671" s="242">
        <f>MIN(BW54,BW60,BW66,BW72,BW78,BW84,BW90,BW96,BW126,BW132,BW138,BW144)</f>
        <v>-0.38595347257791568</v>
      </c>
      <c r="BX671" s="565"/>
      <c r="BY671" s="566"/>
      <c r="BZ671" s="566"/>
      <c r="CA671" s="566"/>
      <c r="CB671" s="566"/>
      <c r="CC671" s="242">
        <f>MIN(CC54,CC60,CC66,CC72,CC78,CC84,CC90,CC96,CC126,CC132,CC138,CC144)</f>
        <v>-0.13088146261648348</v>
      </c>
      <c r="CD671" s="286"/>
      <c r="CE671" s="138">
        <f>MIN(CE54,CE60,CE66,CE72,CE78,CE84,CE90,CE96,CE126,CE132,CE138,CE144)</f>
        <v>0</v>
      </c>
      <c r="CF671" s="283"/>
      <c r="CG671" s="138">
        <f>MIN(CG54,CG60,CG66,CG72,CG78,CG84,CG90,CG96,CG126,CG132,CG138,CG144)</f>
        <v>0</v>
      </c>
      <c r="CH671" s="283"/>
    </row>
    <row r="672" spans="1:86" ht="17" customHeight="1" thickBot="1" x14ac:dyDescent="0.25">
      <c r="X672" s="109"/>
      <c r="Y672" s="109"/>
      <c r="Z672" s="109"/>
      <c r="AA672" s="109"/>
      <c r="AC672" s="237"/>
      <c r="AT672" s="109"/>
      <c r="AU672" s="109"/>
      <c r="AV672" s="109"/>
      <c r="AW672" s="109"/>
      <c r="AX672" s="109"/>
      <c r="AY672" s="109"/>
      <c r="AZ672" s="109"/>
      <c r="BA672" s="109"/>
      <c r="BB672" s="485"/>
      <c r="BC672" s="90" t="s">
        <v>172</v>
      </c>
      <c r="BD672" s="530"/>
      <c r="BE672" s="271">
        <f>MAX(BE54,BE60,BE66,BE72,BE78,BE84,BE90,BE96,BE126,BE132,BE138,BE144)</f>
        <v>-0.11449651555012585</v>
      </c>
      <c r="BF672" s="275"/>
      <c r="BG672" s="276"/>
      <c r="BH672" s="276"/>
      <c r="BI672" s="276"/>
      <c r="BJ672" s="276"/>
      <c r="BK672" s="271">
        <f>MAX(BK54,BK60,BK66,BK72,BK78,BK84,BK90,BK96,BK126,BK132,BK138,BK144)</f>
        <v>-0.11278215849870932</v>
      </c>
      <c r="BL672" s="280"/>
      <c r="BM672" s="271">
        <f>MAX(BM54,BM60,BM66,BM72,BM78,BM84,BM90,BM96,BM126,BM132,BM138,BM144)</f>
        <v>-0.11306370787413467</v>
      </c>
      <c r="BN672" s="280"/>
      <c r="BO672" s="271">
        <f>MAX(BO54,BO60,BO66,BO72,BO78,BO84,BO90,BO96,BO126,BO132,BO138,BO144)</f>
        <v>-0.11566306975258855</v>
      </c>
      <c r="BP672" s="280"/>
      <c r="BQ672" s="271">
        <f>MAX(BQ54,BQ60,BQ66,BQ72,BQ78,BQ84,BQ90,BQ96,BQ126,BQ132,BQ138,BQ144)</f>
        <v>-0.10625705112703232</v>
      </c>
      <c r="BR672" s="280"/>
      <c r="BS672" s="271">
        <f>MAX(BS54,BS60,BS66,BS72,BS78,BS84,BS90,BS96,BS126,BS132,BS138,BS144)</f>
        <v>-0.11225486337662727</v>
      </c>
      <c r="BT672" s="280"/>
      <c r="BU672" s="271">
        <f>MAX(BU54,BU60,BU66,BU72,BU78,BU84,BU90,BU96,BU126,BU132,BU138,BU144)</f>
        <v>-0.12989293559206272</v>
      </c>
      <c r="BV672" s="280"/>
      <c r="BW672" s="271">
        <f>MAX(BW54,BW60,BW66,BW72,BW78,BW84,BW90,BW96,BW126,BW132,BW138,BW144)</f>
        <v>-0.11449640698024122</v>
      </c>
      <c r="BX672" s="565"/>
      <c r="BY672" s="566"/>
      <c r="BZ672" s="566"/>
      <c r="CA672" s="566"/>
      <c r="CB672" s="566"/>
      <c r="CC672" s="271">
        <f>MAX(CC54,CC60,CC66,CC72,CC78,CC84,CC90,CC96,CC126,CC132,CC138,CC144)</f>
        <v>7.8152711795117735E-2</v>
      </c>
      <c r="CD672" s="286"/>
      <c r="CE672" s="139">
        <f>MAX(CE54,CE60,CE66,CE72,CE78,CE84,CE90,CE96,CE126,CE132,CE138,CE144)</f>
        <v>0</v>
      </c>
      <c r="CF672" s="283"/>
      <c r="CG672" s="139">
        <f>MAX(CG54,CG60,CG66,CG72,CG78,CG84,CG90,CG96,CG126,CG132,CG138,CG144)</f>
        <v>0</v>
      </c>
      <c r="CH672" s="283"/>
    </row>
    <row r="673" spans="24:86" ht="17" customHeight="1" x14ac:dyDescent="0.2">
      <c r="X673" s="109"/>
      <c r="Y673" s="109"/>
      <c r="Z673" s="109"/>
      <c r="AA673" s="109"/>
      <c r="AC673" s="237"/>
      <c r="AT673" s="109"/>
      <c r="AU673" s="109"/>
      <c r="AV673" s="109"/>
      <c r="AW673" s="109"/>
      <c r="AX673" s="109"/>
      <c r="AY673" s="109"/>
      <c r="AZ673" s="109"/>
      <c r="BA673" s="109"/>
      <c r="BB673" s="485"/>
      <c r="BC673" s="94" t="s">
        <v>170</v>
      </c>
      <c r="BD673" s="607" t="s">
        <v>46</v>
      </c>
      <c r="BE673" s="264">
        <f>AVERAGE(BE56,BE62,BE68,BE74,BE80,BE86,BE92,BE98,BE128,BE134,BE140,BE146)</f>
        <v>-0.18322862011847443</v>
      </c>
      <c r="BF673" s="275"/>
      <c r="BG673" s="276"/>
      <c r="BH673" s="276"/>
      <c r="BI673" s="276"/>
      <c r="BJ673" s="276"/>
      <c r="BK673" s="264">
        <f>AVERAGE(BK56,BK62,BK68,BK74,BK80,BK86,BK92,BK98,BK128,BK134,BK140,BK146)</f>
        <v>-0.16543150789196301</v>
      </c>
      <c r="BL673" s="280"/>
      <c r="BM673" s="264">
        <f>AVERAGE(BM56,BM62,BM68,BM74,BM80,BM86,BM92,BM98,BM128,BM134,BM140,BM146)</f>
        <v>-0.16565045941299367</v>
      </c>
      <c r="BN673" s="280"/>
      <c r="BO673" s="264">
        <f>AVERAGE(BO56,BO62,BO68,BO74,BO80,BO86,BO92,BO98,BO128,BO134,BO140,BO146)</f>
        <v>-0.20180734849517626</v>
      </c>
      <c r="BP673" s="280"/>
      <c r="BQ673" s="264">
        <f>AVERAGE(BQ56,BQ62,BQ68,BQ74,BQ80,BQ86,BQ92,BQ98,BQ128,BQ134,BQ140,BQ146)</f>
        <v>-0.19823848997253188</v>
      </c>
      <c r="BR673" s="280"/>
      <c r="BS673" s="264">
        <f>AVERAGE(BS56,BS62,BS68,BS74,BS80,BS86,BS92,BS98,BS128,BS134,BS140,BS146)</f>
        <v>-0.1767802370132453</v>
      </c>
      <c r="BT673" s="280"/>
      <c r="BU673" s="264">
        <f>AVERAGE(BU56,BU62,BU68,BU74,BU80,BU86,BU92,BU98,BU128,BU134,BU140,BU146)</f>
        <v>-0.20883662804069691</v>
      </c>
      <c r="BV673" s="280"/>
      <c r="BW673" s="264">
        <f>AVERAGE(BW56,BW62,BW68,BW74,BW80,BW86,BW92,BW98,BW128,BW134,BW140,BW146)</f>
        <v>-0.18325197779840385</v>
      </c>
      <c r="BX673" s="565"/>
      <c r="BY673" s="566"/>
      <c r="BZ673" s="566"/>
      <c r="CA673" s="566"/>
      <c r="CB673" s="566"/>
      <c r="CC673" s="264">
        <f>AVERAGE(CC56,CC62,CC68,CC74,CC80,CC86,CC92,CC98,CC128,CC134,CC140,CC146)</f>
        <v>4.0214398494626144E-2</v>
      </c>
      <c r="CD673" s="286"/>
      <c r="CE673" s="266">
        <f>AVERAGE(CE56,CE62,CE68,CE74,CE80,CE86,CE92,CE98,CE128,CE134,CE140,CE146)</f>
        <v>0</v>
      </c>
      <c r="CF673" s="283"/>
      <c r="CG673" s="266">
        <f>AVERAGE(CG56,CG62,CG68,CG74,CG80,CG86,CG92,CG98,CG128,CG134,CG140,CG146)</f>
        <v>0</v>
      </c>
      <c r="CH673" s="283"/>
    </row>
    <row r="674" spans="24:86" ht="17" customHeight="1" x14ac:dyDescent="0.2">
      <c r="X674" s="109"/>
      <c r="Y674" s="109"/>
      <c r="Z674" s="109"/>
      <c r="AA674" s="109"/>
      <c r="AC674" s="237"/>
      <c r="AT674" s="109"/>
      <c r="AU674" s="109"/>
      <c r="AV674" s="109"/>
      <c r="AW674" s="109"/>
      <c r="AX674" s="109"/>
      <c r="AY674" s="109"/>
      <c r="AZ674" s="109"/>
      <c r="BA674" s="109"/>
      <c r="BB674" s="485"/>
      <c r="BC674" s="94" t="s">
        <v>171</v>
      </c>
      <c r="BD674" s="608"/>
      <c r="BE674" s="242">
        <f>MIN(BE56,BE62,BE68,BE74,BE80,BE86,BE92,BE98,BE128,BE134,BE140,BE146)</f>
        <v>-0.30869102495702738</v>
      </c>
      <c r="BF674" s="275"/>
      <c r="BG674" s="276"/>
      <c r="BH674" s="276"/>
      <c r="BI674" s="276"/>
      <c r="BJ674" s="276"/>
      <c r="BK674" s="242">
        <f>MIN(BK56,BK62,BK68,BK74,BK80,BK86,BK92,BK98,BK128,BK134,BK140,BK146)</f>
        <v>-0.29318112711079658</v>
      </c>
      <c r="BL674" s="280"/>
      <c r="BM674" s="242">
        <f>MIN(BM56,BM62,BM68,BM74,BM80,BM86,BM92,BM98,BM128,BM134,BM140,BM146)</f>
        <v>-0.34438260013191857</v>
      </c>
      <c r="BN674" s="280"/>
      <c r="BO674" s="242">
        <f>MIN(BO56,BO62,BO68,BO74,BO80,BO86,BO92,BO98,BO128,BO134,BO140,BO146)</f>
        <v>-0.37060835034774819</v>
      </c>
      <c r="BP674" s="280"/>
      <c r="BQ674" s="242">
        <f>MIN(BQ56,BQ62,BQ68,BQ74,BQ80,BQ86,BQ92,BQ98,BQ128,BQ134,BQ140,BQ146)</f>
        <v>-0.36917600543699591</v>
      </c>
      <c r="BR674" s="280"/>
      <c r="BS674" s="242">
        <f>MIN(BS56,BS62,BS68,BS74,BS80,BS86,BS92,BS98,BS128,BS134,BS140,BS146)</f>
        <v>-0.3509179142742197</v>
      </c>
      <c r="BT674" s="280"/>
      <c r="BU674" s="242">
        <f>MIN(BU56,BU62,BU68,BU74,BU80,BU86,BU92,BU98,BU128,BU134,BU140,BU146)</f>
        <v>-0.31544916145029833</v>
      </c>
      <c r="BV674" s="280"/>
      <c r="BW674" s="242">
        <f>MIN(BW56,BW62,BW68,BW74,BW80,BW86,BW92,BW98,BW128,BW134,BW140,BW146)</f>
        <v>-0.30874433407937074</v>
      </c>
      <c r="BX674" s="565"/>
      <c r="BY674" s="566"/>
      <c r="BZ674" s="566"/>
      <c r="CA674" s="566"/>
      <c r="CB674" s="566"/>
      <c r="CC674" s="242">
        <f>MIN(CC56,CC62,CC68,CC74,CC80,CC86,CC92,CC98,CC128,CC134,CC140,CC146)</f>
        <v>-2.3489239230989657E-2</v>
      </c>
      <c r="CD674" s="286"/>
      <c r="CE674" s="138">
        <f>MIN(CE56,CE62,CE68,CE74,CE80,CE86,CE92,CE98,CE128,CE134,CE140,CE146)</f>
        <v>0</v>
      </c>
      <c r="CF674" s="283"/>
      <c r="CG674" s="138">
        <f>MIN(CG56,CG62,CG68,CG74,CG80,CG86,CG92,CG98,CG128,CG134,CG140,CG146)</f>
        <v>0</v>
      </c>
      <c r="CH674" s="283"/>
    </row>
    <row r="675" spans="24:86" ht="17" customHeight="1" thickBot="1" x14ac:dyDescent="0.25">
      <c r="X675" s="109"/>
      <c r="Y675" s="109"/>
      <c r="Z675" s="109"/>
      <c r="AA675" s="109"/>
      <c r="AT675" s="109"/>
      <c r="AU675" s="109"/>
      <c r="AV675" s="109"/>
      <c r="AW675" s="109"/>
      <c r="AX675" s="109"/>
      <c r="AY675" s="109"/>
      <c r="AZ675" s="109"/>
      <c r="BA675" s="109"/>
      <c r="BB675" s="486"/>
      <c r="BC675" s="96" t="s">
        <v>172</v>
      </c>
      <c r="BD675" s="609"/>
      <c r="BE675" s="271">
        <f>MAX(BE56,BE62,BE68,BE74,BE80,BE86,BE92,BE98,BE128,BE134,BE140,BE146)</f>
        <v>-0.12838490701365202</v>
      </c>
      <c r="BF675" s="277"/>
      <c r="BG675" s="278"/>
      <c r="BH675" s="278"/>
      <c r="BI675" s="278"/>
      <c r="BJ675" s="278"/>
      <c r="BK675" s="271">
        <f>MAX(BK56,BK62,BK68,BK74,BK80,BK86,BK92,BK98,BK128,BK134,BK140,BK146)</f>
        <v>-0.1107748515851491</v>
      </c>
      <c r="BL675" s="281"/>
      <c r="BM675" s="271">
        <f>MAX(BM56,BM62,BM68,BM74,BM80,BM86,BM92,BM98,BM128,BM134,BM140,BM146)</f>
        <v>-0.10924602480377832</v>
      </c>
      <c r="BN675" s="281"/>
      <c r="BO675" s="271">
        <f>MAX(BO56,BO62,BO68,BO74,BO80,BO86,BO92,BO98,BO128,BO134,BO140,BO146)</f>
        <v>-0.11290493230573695</v>
      </c>
      <c r="BP675" s="281"/>
      <c r="BQ675" s="271">
        <f>MAX(BQ56,BQ62,BQ68,BQ74,BQ80,BQ86,BQ92,BQ98,BQ128,BQ134,BQ140,BQ146)</f>
        <v>-0.11223867253043074</v>
      </c>
      <c r="BR675" s="281"/>
      <c r="BS675" s="271">
        <f>MAX(BS56,BS62,BS68,BS74,BS80,BS86,BS92,BS98,BS128,BS134,BS140,BS146)</f>
        <v>-0.11681427609198769</v>
      </c>
      <c r="BT675" s="281"/>
      <c r="BU675" s="271">
        <f>MAX(BU56,BU62,BU68,BU74,BU80,BU86,BU92,BU98,BU128,BU134,BU140,BU146)</f>
        <v>-0.12951948245723743</v>
      </c>
      <c r="BV675" s="281"/>
      <c r="BW675" s="271">
        <f>MAX(BW56,BW62,BW68,BW74,BW80,BW86,BW92,BW98,BW128,BW134,BW140,BW146)</f>
        <v>-0.12838779883299989</v>
      </c>
      <c r="BX675" s="567"/>
      <c r="BY675" s="568"/>
      <c r="BZ675" s="568"/>
      <c r="CA675" s="568"/>
      <c r="CB675" s="568"/>
      <c r="CC675" s="271">
        <f>MAX(CC56,CC62,CC68,CC74,CC80,CC86,CC92,CC98,CC128,CC134,CC140,CC146)</f>
        <v>0.16298387012265819</v>
      </c>
      <c r="CD675" s="287"/>
      <c r="CE675" s="139">
        <f>MAX(CE56,CE62,CE68,CE74,CE80,CE86,CE92,CE98,CE128,CE134,CE140,CE146)</f>
        <v>0</v>
      </c>
      <c r="CF675" s="284"/>
      <c r="CG675" s="139">
        <f>MAX(CG56,CG62,CG68,CG74,CG80,CG86,CG92,CG98,CG128,CG134,CG140,CG146)</f>
        <v>0</v>
      </c>
      <c r="CH675" s="284"/>
    </row>
    <row r="692" s="132" customFormat="1" ht="17" customHeight="1" x14ac:dyDescent="0.2"/>
    <row r="693" s="132" customFormat="1" ht="17" customHeight="1" x14ac:dyDescent="0.2"/>
    <row r="694" s="132" customFormat="1" ht="17" customHeight="1" x14ac:dyDescent="0.2"/>
    <row r="695" s="132" customFormat="1" ht="17" customHeight="1" x14ac:dyDescent="0.2"/>
    <row r="696" s="132" customFormat="1" ht="17" customHeight="1" x14ac:dyDescent="0.2"/>
    <row r="697" s="132" customFormat="1" ht="17" customHeight="1" x14ac:dyDescent="0.2"/>
    <row r="698" s="132" customFormat="1" ht="17" customHeight="1" x14ac:dyDescent="0.2"/>
    <row r="699" s="132" customFormat="1" ht="17" customHeight="1" x14ac:dyDescent="0.2"/>
    <row r="700" s="132" customFormat="1" ht="17" customHeight="1" x14ac:dyDescent="0.2"/>
    <row r="701" s="132" customFormat="1" ht="17" customHeight="1" x14ac:dyDescent="0.2"/>
    <row r="702" s="132" customFormat="1" ht="17" customHeight="1" x14ac:dyDescent="0.2"/>
    <row r="703" s="132" customFormat="1" ht="17" customHeight="1" x14ac:dyDescent="0.2"/>
    <row r="704" s="132" customFormat="1" ht="17" customHeight="1" x14ac:dyDescent="0.2"/>
    <row r="705" s="132" customFormat="1" ht="17" customHeight="1" x14ac:dyDescent="0.2"/>
    <row r="706" s="132" customFormat="1" ht="17" customHeight="1" x14ac:dyDescent="0.2"/>
    <row r="707" s="132" customFormat="1" ht="17" customHeight="1" x14ac:dyDescent="0.2"/>
    <row r="708" s="132" customFormat="1" ht="17" customHeight="1" x14ac:dyDescent="0.2"/>
    <row r="709" s="132" customFormat="1" ht="17" customHeight="1" x14ac:dyDescent="0.2"/>
    <row r="710" s="132" customFormat="1" ht="17" customHeight="1" x14ac:dyDescent="0.2"/>
    <row r="711" s="132" customFormat="1" ht="17" customHeight="1" x14ac:dyDescent="0.2"/>
    <row r="712" s="132" customFormat="1" ht="17" customHeight="1" x14ac:dyDescent="0.2"/>
    <row r="713" s="132" customFormat="1" ht="17" customHeight="1" x14ac:dyDescent="0.2"/>
    <row r="714" s="132" customFormat="1" ht="17" customHeight="1" x14ac:dyDescent="0.2"/>
    <row r="715" s="132" customFormat="1" ht="17" customHeight="1" x14ac:dyDescent="0.2"/>
    <row r="716" s="132" customFormat="1" ht="17" customHeight="1" x14ac:dyDescent="0.2"/>
    <row r="717" s="132" customFormat="1" ht="17" customHeight="1" x14ac:dyDescent="0.2"/>
    <row r="718" s="132" customFormat="1" ht="17" customHeight="1" x14ac:dyDescent="0.2"/>
    <row r="719" s="132" customFormat="1" ht="17" customHeight="1" x14ac:dyDescent="0.2"/>
    <row r="720" s="132" customFormat="1" ht="17" customHeight="1" x14ac:dyDescent="0.2"/>
    <row r="721" s="132" customFormat="1" ht="17" customHeight="1" x14ac:dyDescent="0.2"/>
    <row r="722" s="132" customFormat="1" ht="17" customHeight="1" x14ac:dyDescent="0.2"/>
    <row r="723" s="132" customFormat="1" ht="17" customHeight="1" x14ac:dyDescent="0.2"/>
    <row r="724" s="132" customFormat="1" ht="17" customHeight="1" x14ac:dyDescent="0.2"/>
    <row r="725" s="132" customFormat="1" ht="17" customHeight="1" x14ac:dyDescent="0.2"/>
    <row r="726" s="132" customFormat="1" ht="17" customHeight="1" x14ac:dyDescent="0.2"/>
    <row r="727" s="132" customFormat="1" ht="17" customHeight="1" x14ac:dyDescent="0.2"/>
    <row r="728" s="132" customFormat="1" ht="17" customHeight="1" x14ac:dyDescent="0.2"/>
    <row r="729" s="132" customFormat="1" ht="17" customHeight="1" x14ac:dyDescent="0.2"/>
    <row r="730" s="132" customFormat="1" ht="17" customHeight="1" x14ac:dyDescent="0.2"/>
    <row r="731" s="132" customFormat="1" ht="17" customHeight="1" x14ac:dyDescent="0.2"/>
    <row r="732" s="132" customFormat="1" ht="17" customHeight="1" x14ac:dyDescent="0.2"/>
    <row r="733" s="132" customFormat="1" ht="17" customHeight="1" x14ac:dyDescent="0.2"/>
    <row r="734" s="132" customFormat="1" ht="17" customHeight="1" x14ac:dyDescent="0.2"/>
    <row r="735" s="132" customFormat="1" ht="17" customHeight="1" x14ac:dyDescent="0.2"/>
    <row r="736" s="132" customFormat="1" ht="17" customHeight="1" x14ac:dyDescent="0.2"/>
    <row r="737" s="132" customFormat="1" ht="17" customHeight="1" x14ac:dyDescent="0.2"/>
    <row r="738" s="132" customFormat="1" ht="17" customHeight="1" x14ac:dyDescent="0.2"/>
    <row r="739" s="132" customFormat="1" ht="17" customHeight="1" x14ac:dyDescent="0.2"/>
    <row r="740" s="132" customFormat="1" ht="17" customHeight="1" x14ac:dyDescent="0.2"/>
    <row r="741" s="132" customFormat="1" ht="17" customHeight="1" x14ac:dyDescent="0.2"/>
    <row r="742" s="132" customFormat="1" ht="17" customHeight="1" x14ac:dyDescent="0.2"/>
    <row r="743" s="132" customFormat="1" ht="17" customHeight="1" x14ac:dyDescent="0.2"/>
    <row r="744" s="132" customFormat="1" ht="17" customHeight="1" x14ac:dyDescent="0.2"/>
    <row r="745" s="132" customFormat="1" ht="17" customHeight="1" x14ac:dyDescent="0.2"/>
    <row r="746" s="132" customFormat="1" ht="17" customHeight="1" x14ac:dyDescent="0.2"/>
    <row r="747" s="132" customFormat="1" ht="17" customHeight="1" x14ac:dyDescent="0.2"/>
    <row r="748" s="132" customFormat="1" ht="17" customHeight="1" x14ac:dyDescent="0.2"/>
    <row r="749" s="132" customFormat="1" ht="17" customHeight="1" x14ac:dyDescent="0.2"/>
    <row r="750" s="132" customFormat="1" ht="17" customHeight="1" x14ac:dyDescent="0.2"/>
    <row r="751" s="132" customFormat="1" ht="17" customHeight="1" x14ac:dyDescent="0.2"/>
    <row r="752" s="132" customFormat="1" ht="17" customHeight="1" x14ac:dyDescent="0.2"/>
    <row r="753" s="132" customFormat="1" ht="17" customHeight="1" x14ac:dyDescent="0.2"/>
    <row r="754" s="132" customFormat="1" ht="17" customHeight="1" x14ac:dyDescent="0.2"/>
    <row r="755" s="132" customFormat="1" ht="17" customHeight="1" x14ac:dyDescent="0.2"/>
    <row r="756" s="132" customFormat="1" ht="17" customHeight="1" x14ac:dyDescent="0.2"/>
    <row r="757" s="132" customFormat="1" ht="17" customHeight="1" x14ac:dyDescent="0.2"/>
    <row r="758" s="132" customFormat="1" ht="17" customHeight="1" x14ac:dyDescent="0.2"/>
    <row r="759" s="132" customFormat="1" ht="17" customHeight="1" x14ac:dyDescent="0.2"/>
    <row r="760" s="132" customFormat="1" ht="17" customHeight="1" x14ac:dyDescent="0.2"/>
    <row r="761" s="132" customFormat="1" ht="17" customHeight="1" x14ac:dyDescent="0.2"/>
    <row r="762" s="132" customFormat="1" ht="17" customHeight="1" x14ac:dyDescent="0.2"/>
    <row r="763" s="132" customFormat="1" ht="17" customHeight="1" x14ac:dyDescent="0.2"/>
    <row r="764" s="132" customFormat="1" ht="17" customHeight="1" x14ac:dyDescent="0.2"/>
    <row r="765" s="132" customFormat="1" ht="17" customHeight="1" x14ac:dyDescent="0.2"/>
    <row r="766" s="132" customFormat="1" ht="17" customHeight="1" x14ac:dyDescent="0.2"/>
    <row r="767" s="132" customFormat="1" ht="17" customHeight="1" x14ac:dyDescent="0.2"/>
    <row r="768" s="132" customFormat="1" ht="17" customHeight="1" x14ac:dyDescent="0.2"/>
    <row r="769" s="132" customFormat="1" ht="17" customHeight="1" x14ac:dyDescent="0.2"/>
    <row r="770" s="132" customFormat="1" ht="17" customHeight="1" x14ac:dyDescent="0.2"/>
    <row r="771" s="132" customFormat="1" ht="17" customHeight="1" x14ac:dyDescent="0.2"/>
    <row r="772" s="132" customFormat="1" ht="17" customHeight="1" x14ac:dyDescent="0.2"/>
    <row r="773" s="132" customFormat="1" ht="17" customHeight="1" x14ac:dyDescent="0.2"/>
    <row r="774" s="132" customFormat="1" ht="17" customHeight="1" x14ac:dyDescent="0.2"/>
    <row r="775" s="132" customFormat="1" ht="17" customHeight="1" x14ac:dyDescent="0.2"/>
    <row r="776" s="132" customFormat="1" ht="17" customHeight="1" x14ac:dyDescent="0.2"/>
    <row r="777" s="132" customFormat="1" ht="17" customHeight="1" x14ac:dyDescent="0.2"/>
    <row r="778" s="132" customFormat="1" ht="17" customHeight="1" x14ac:dyDescent="0.2"/>
    <row r="779" s="132" customFormat="1" ht="17" customHeight="1" x14ac:dyDescent="0.2"/>
    <row r="780" s="132" customFormat="1" ht="17" customHeight="1" x14ac:dyDescent="0.2"/>
    <row r="781" s="132" customFormat="1" ht="17" customHeight="1" x14ac:dyDescent="0.2"/>
    <row r="782" s="132" customFormat="1" ht="17" customHeight="1" x14ac:dyDescent="0.2"/>
    <row r="783" s="132" customFormat="1" ht="17" customHeight="1" x14ac:dyDescent="0.2"/>
    <row r="784" s="132" customFormat="1" ht="17" customHeight="1" x14ac:dyDescent="0.2"/>
    <row r="785" s="132" customFormat="1" ht="17" customHeight="1" x14ac:dyDescent="0.2"/>
    <row r="786" s="132" customFormat="1" ht="17" customHeight="1" x14ac:dyDescent="0.2"/>
    <row r="787" s="132" customFormat="1" ht="17" customHeight="1" x14ac:dyDescent="0.2"/>
    <row r="788" s="132" customFormat="1" ht="17" customHeight="1" x14ac:dyDescent="0.2"/>
    <row r="789" s="132" customFormat="1" ht="17" customHeight="1" x14ac:dyDescent="0.2"/>
    <row r="790" s="132" customFormat="1" ht="17" customHeight="1" x14ac:dyDescent="0.2"/>
    <row r="791" s="132" customFormat="1" ht="17" customHeight="1" x14ac:dyDescent="0.2"/>
    <row r="792" s="132" customFormat="1" ht="17" customHeight="1" x14ac:dyDescent="0.2"/>
    <row r="793" s="132" customFormat="1" ht="17" customHeight="1" x14ac:dyDescent="0.2"/>
    <row r="794" s="132" customFormat="1" ht="17" customHeight="1" x14ac:dyDescent="0.2"/>
    <row r="795" s="132" customFormat="1" ht="17" customHeight="1" x14ac:dyDescent="0.2"/>
    <row r="796" s="132" customFormat="1" ht="17" customHeight="1" x14ac:dyDescent="0.2"/>
    <row r="797" s="132" customFormat="1" ht="17" customHeight="1" x14ac:dyDescent="0.2"/>
    <row r="798" s="132" customFormat="1" ht="17" customHeight="1" x14ac:dyDescent="0.2"/>
    <row r="799" s="132" customFormat="1" ht="17" customHeight="1" x14ac:dyDescent="0.2"/>
    <row r="800" s="132" customFormat="1" ht="17" customHeight="1" x14ac:dyDescent="0.2"/>
    <row r="801" s="132" customFormat="1" ht="17" customHeight="1" x14ac:dyDescent="0.2"/>
    <row r="802" s="132" customFormat="1" ht="17" customHeight="1" x14ac:dyDescent="0.2"/>
    <row r="803" s="132" customFormat="1" ht="17" customHeight="1" x14ac:dyDescent="0.2"/>
    <row r="804" s="132" customFormat="1" ht="17" customHeight="1" x14ac:dyDescent="0.2"/>
    <row r="805" s="132" customFormat="1" ht="17" customHeight="1" x14ac:dyDescent="0.2"/>
    <row r="806" s="132" customFormat="1" ht="17" customHeight="1" x14ac:dyDescent="0.2"/>
    <row r="807" s="132" customFormat="1" ht="17" customHeight="1" x14ac:dyDescent="0.2"/>
    <row r="808" s="132" customFormat="1" ht="17" customHeight="1" x14ac:dyDescent="0.2"/>
    <row r="809" s="132" customFormat="1" ht="17" customHeight="1" x14ac:dyDescent="0.2"/>
    <row r="810" s="132" customFormat="1" ht="17" customHeight="1" x14ac:dyDescent="0.2"/>
    <row r="811" s="132" customFormat="1" ht="17" customHeight="1" x14ac:dyDescent="0.2"/>
    <row r="812" s="132" customFormat="1" ht="17" customHeight="1" x14ac:dyDescent="0.2"/>
    <row r="813" s="132" customFormat="1" ht="17" customHeight="1" x14ac:dyDescent="0.2"/>
    <row r="814" s="132" customFormat="1" ht="17" customHeight="1" x14ac:dyDescent="0.2"/>
    <row r="815" s="132" customFormat="1" ht="17" customHeight="1" x14ac:dyDescent="0.2"/>
    <row r="816" s="132" customFormat="1" ht="17" customHeight="1" x14ac:dyDescent="0.2"/>
    <row r="817" s="132" customFormat="1" ht="17" customHeight="1" x14ac:dyDescent="0.2"/>
    <row r="818" s="132" customFormat="1" ht="17" customHeight="1" x14ac:dyDescent="0.2"/>
    <row r="819" s="132" customFormat="1" ht="17" customHeight="1" x14ac:dyDescent="0.2"/>
    <row r="820" s="132" customFormat="1" ht="17" customHeight="1" x14ac:dyDescent="0.2"/>
    <row r="821" s="132" customFormat="1" ht="17" customHeight="1" x14ac:dyDescent="0.2"/>
    <row r="822" s="132" customFormat="1" ht="17" customHeight="1" x14ac:dyDescent="0.2"/>
    <row r="823" s="132" customFormat="1" ht="17" customHeight="1" x14ac:dyDescent="0.2"/>
    <row r="824" s="132" customFormat="1" ht="17" customHeight="1" x14ac:dyDescent="0.2"/>
    <row r="825" s="132" customFormat="1" ht="17" customHeight="1" x14ac:dyDescent="0.2"/>
    <row r="826" s="132" customFormat="1" ht="17" customHeight="1" x14ac:dyDescent="0.2"/>
    <row r="827" s="132" customFormat="1" ht="17" customHeight="1" x14ac:dyDescent="0.2"/>
  </sheetData>
  <mergeCells count="5590">
    <mergeCell ref="CC6:CC7"/>
    <mergeCell ref="BE334:BE335"/>
    <mergeCell ref="BM114:BM115"/>
    <mergeCell ref="BE486:BE487"/>
    <mergeCell ref="BG490:BG495"/>
    <mergeCell ref="BJ10:BJ15"/>
    <mergeCell ref="BD84:BD85"/>
    <mergeCell ref="BD78:BD79"/>
    <mergeCell ref="BM130:BM131"/>
    <mergeCell ref="BL76:BL81"/>
    <mergeCell ref="CF124:CF129"/>
    <mergeCell ref="BD378:BD379"/>
    <mergeCell ref="BX496:BX501"/>
    <mergeCell ref="BE170:BE171"/>
    <mergeCell ref="BR328:BR333"/>
    <mergeCell ref="BM430:BM431"/>
    <mergeCell ref="BU406:BU407"/>
    <mergeCell ref="CF424:CF429"/>
    <mergeCell ref="BZ256:BZ261"/>
    <mergeCell ref="CE22:CE23"/>
    <mergeCell ref="BD34:BD35"/>
    <mergeCell ref="CD10:CD15"/>
    <mergeCell ref="BQ10:BQ11"/>
    <mergeCell ref="BO136:BO137"/>
    <mergeCell ref="BX94:BX99"/>
    <mergeCell ref="BW14:BW15"/>
    <mergeCell ref="BM56:BM57"/>
    <mergeCell ref="BV40:BV45"/>
    <mergeCell ref="BK18:BK19"/>
    <mergeCell ref="BK138:BK139"/>
    <mergeCell ref="BK132:BK133"/>
    <mergeCell ref="BG22:BG27"/>
    <mergeCell ref="CC44:CC45"/>
    <mergeCell ref="BU416:BU417"/>
    <mergeCell ref="BO402:BO403"/>
    <mergeCell ref="CF565:CF570"/>
    <mergeCell ref="BQ168:BQ169"/>
    <mergeCell ref="CC256:CC257"/>
    <mergeCell ref="CH112:CH117"/>
    <mergeCell ref="BM326:BM327"/>
    <mergeCell ref="C142:C147"/>
    <mergeCell ref="BU112:BU113"/>
    <mergeCell ref="BZ484:BZ489"/>
    <mergeCell ref="CC370:CC371"/>
    <mergeCell ref="BM484:BM485"/>
    <mergeCell ref="X551:AA551"/>
    <mergeCell ref="BW394:BW395"/>
    <mergeCell ref="CH412:CH417"/>
    <mergeCell ref="C442:C447"/>
    <mergeCell ref="CB244:CB249"/>
    <mergeCell ref="BO244:BO245"/>
    <mergeCell ref="BT100:BT105"/>
    <mergeCell ref="BD559:BD561"/>
    <mergeCell ref="BD248:BD249"/>
    <mergeCell ref="BL472:BL477"/>
    <mergeCell ref="BD334:BD335"/>
    <mergeCell ref="C268:C273"/>
    <mergeCell ref="CC272:CC273"/>
    <mergeCell ref="BW172:BW173"/>
    <mergeCell ref="CB544:CB549"/>
    <mergeCell ref="CE190:CE191"/>
    <mergeCell ref="BY202:BY207"/>
    <mergeCell ref="BI316:BI321"/>
    <mergeCell ref="CE490:CE491"/>
    <mergeCell ref="BM551:BN551"/>
    <mergeCell ref="BO472:BO473"/>
    <mergeCell ref="BD476:BD477"/>
    <mergeCell ref="CC414:CC415"/>
    <mergeCell ref="BQ238:BQ239"/>
    <mergeCell ref="BQ232:BQ233"/>
    <mergeCell ref="BH322:BH327"/>
    <mergeCell ref="BU184:BU185"/>
    <mergeCell ref="BW314:BW315"/>
    <mergeCell ref="BQ152:BQ153"/>
    <mergeCell ref="BW428:BW429"/>
    <mergeCell ref="BQ266:BQ267"/>
    <mergeCell ref="BT526:BT531"/>
    <mergeCell ref="BV172:BV177"/>
    <mergeCell ref="BN544:BN549"/>
    <mergeCell ref="BI436:BI441"/>
    <mergeCell ref="BS282:BS283"/>
    <mergeCell ref="BK530:BK531"/>
    <mergeCell ref="BM518:BM519"/>
    <mergeCell ref="BD390:BD391"/>
    <mergeCell ref="BD504:BD505"/>
    <mergeCell ref="BT544:BT549"/>
    <mergeCell ref="BV532:BV537"/>
    <mergeCell ref="BT532:BT537"/>
    <mergeCell ref="BE516:BE517"/>
    <mergeCell ref="BN208:BN213"/>
    <mergeCell ref="BQ230:BQ231"/>
    <mergeCell ref="BF304:BF309"/>
    <mergeCell ref="BL466:BL471"/>
    <mergeCell ref="BR268:BR273"/>
    <mergeCell ref="BK416:BK417"/>
    <mergeCell ref="BK538:BK539"/>
    <mergeCell ref="CG152:CG153"/>
    <mergeCell ref="BQ260:BQ261"/>
    <mergeCell ref="BQ380:BQ381"/>
    <mergeCell ref="BQ374:BQ375"/>
    <mergeCell ref="BG334:BG339"/>
    <mergeCell ref="BL268:BL273"/>
    <mergeCell ref="BZ148:BZ153"/>
    <mergeCell ref="BS490:BS491"/>
    <mergeCell ref="BV406:BV411"/>
    <mergeCell ref="CG464:CG465"/>
    <mergeCell ref="CE138:CE139"/>
    <mergeCell ref="CE132:CE133"/>
    <mergeCell ref="CG230:CG231"/>
    <mergeCell ref="BF466:BF471"/>
    <mergeCell ref="CC400:CC401"/>
    <mergeCell ref="CE110:CE111"/>
    <mergeCell ref="BW326:BW327"/>
    <mergeCell ref="BW482:BW483"/>
    <mergeCell ref="BO128:BO129"/>
    <mergeCell ref="CG324:CG325"/>
    <mergeCell ref="CG134:CG135"/>
    <mergeCell ref="CG292:CG293"/>
    <mergeCell ref="CG150:CG151"/>
    <mergeCell ref="CG144:CG145"/>
    <mergeCell ref="CE160:CE161"/>
    <mergeCell ref="CF280:CF285"/>
    <mergeCell ref="CA166:CA171"/>
    <mergeCell ref="BM374:BM375"/>
    <mergeCell ref="CA280:CA285"/>
    <mergeCell ref="CA466:CA471"/>
    <mergeCell ref="CC442:CC443"/>
    <mergeCell ref="BF454:BF459"/>
    <mergeCell ref="BN619:BN624"/>
    <mergeCell ref="BS26:BS27"/>
    <mergeCell ref="BK512:BK513"/>
    <mergeCell ref="CG320:CG321"/>
    <mergeCell ref="BQ434:BQ435"/>
    <mergeCell ref="BY274:BY279"/>
    <mergeCell ref="CC72:CC73"/>
    <mergeCell ref="BE514:BE515"/>
    <mergeCell ref="BE68:BE69"/>
    <mergeCell ref="BS494:BS495"/>
    <mergeCell ref="BS62:BS63"/>
    <mergeCell ref="BF28:BF33"/>
    <mergeCell ref="CC480:CC481"/>
    <mergeCell ref="BU526:BU527"/>
    <mergeCell ref="CC534:CC535"/>
    <mergeCell ref="BP565:BP570"/>
    <mergeCell ref="BO544:BO545"/>
    <mergeCell ref="BT400:BT405"/>
    <mergeCell ref="BN238:BN243"/>
    <mergeCell ref="BU470:BU471"/>
    <mergeCell ref="BQ310:BQ311"/>
    <mergeCell ref="CB484:CB489"/>
    <mergeCell ref="BU128:BU129"/>
    <mergeCell ref="BK404:BK405"/>
    <mergeCell ref="BE242:BE243"/>
    <mergeCell ref="CE522:CE523"/>
    <mergeCell ref="CG282:CG283"/>
    <mergeCell ref="CG496:CG497"/>
    <mergeCell ref="CG490:CG491"/>
    <mergeCell ref="BU42:BU43"/>
    <mergeCell ref="CD484:CD489"/>
    <mergeCell ref="CE86:CE87"/>
    <mergeCell ref="CC56:CC57"/>
    <mergeCell ref="BQ330:BQ331"/>
    <mergeCell ref="BN472:BN477"/>
    <mergeCell ref="BM170:BM171"/>
    <mergeCell ref="BU428:BU429"/>
    <mergeCell ref="BE542:BE543"/>
    <mergeCell ref="CD544:CD549"/>
    <mergeCell ref="BS96:BS97"/>
    <mergeCell ref="BS90:BS91"/>
    <mergeCell ref="BX556:CB561"/>
    <mergeCell ref="BK462:BK463"/>
    <mergeCell ref="CA376:CA381"/>
    <mergeCell ref="BS396:BS397"/>
    <mergeCell ref="BS390:BS391"/>
    <mergeCell ref="BH358:BH363"/>
    <mergeCell ref="BU226:BU227"/>
    <mergeCell ref="BL196:BL201"/>
    <mergeCell ref="BU220:BU221"/>
    <mergeCell ref="BM342:BM343"/>
    <mergeCell ref="BO102:BO103"/>
    <mergeCell ref="BY376:BY381"/>
    <mergeCell ref="CD310:CD315"/>
    <mergeCell ref="BW514:BW515"/>
    <mergeCell ref="BE454:BE455"/>
    <mergeCell ref="BM240:BM241"/>
    <mergeCell ref="BL70:BL75"/>
    <mergeCell ref="BM540:BM541"/>
    <mergeCell ref="BU368:BU369"/>
    <mergeCell ref="BW128:BW129"/>
    <mergeCell ref="BO284:BO285"/>
    <mergeCell ref="BQ340:BQ341"/>
    <mergeCell ref="BV196:BV201"/>
    <mergeCell ref="BK2:BL2"/>
    <mergeCell ref="CF637:CF642"/>
    <mergeCell ref="BU156:BU157"/>
    <mergeCell ref="BE384:BE385"/>
    <mergeCell ref="BM92:BM93"/>
    <mergeCell ref="CC136:CC137"/>
    <mergeCell ref="BU508:BU509"/>
    <mergeCell ref="CD472:CD477"/>
    <mergeCell ref="BE290:BE291"/>
    <mergeCell ref="CF232:CF237"/>
    <mergeCell ref="BX88:BX93"/>
    <mergeCell ref="BO158:BO159"/>
    <mergeCell ref="BP460:BP465"/>
    <mergeCell ref="CE202:CE203"/>
    <mergeCell ref="CF532:CF537"/>
    <mergeCell ref="BD625:BD627"/>
    <mergeCell ref="BX388:BX393"/>
    <mergeCell ref="BU78:BU79"/>
    <mergeCell ref="BD68:BD69"/>
    <mergeCell ref="BZ154:BZ159"/>
    <mergeCell ref="BU378:BU379"/>
    <mergeCell ref="CC164:CC165"/>
    <mergeCell ref="BM234:BM235"/>
    <mergeCell ref="BU536:BU537"/>
    <mergeCell ref="BG136:BG141"/>
    <mergeCell ref="BW144:BW145"/>
    <mergeCell ref="BW302:BW303"/>
    <mergeCell ref="BG436:BG441"/>
    <mergeCell ref="CA484:CA489"/>
    <mergeCell ref="BS460:BS461"/>
    <mergeCell ref="BO300:BO301"/>
    <mergeCell ref="CC180:CC181"/>
    <mergeCell ref="E142:E147"/>
    <mergeCell ref="D142:D147"/>
    <mergeCell ref="D442:D447"/>
    <mergeCell ref="E442:E447"/>
    <mergeCell ref="CH4:CH9"/>
    <mergeCell ref="BU520:BU521"/>
    <mergeCell ref="BZ376:BZ381"/>
    <mergeCell ref="CB142:CB147"/>
    <mergeCell ref="BL250:BL255"/>
    <mergeCell ref="BT514:BT519"/>
    <mergeCell ref="CE152:CE153"/>
    <mergeCell ref="BW8:BW9"/>
    <mergeCell ref="BI124:BI129"/>
    <mergeCell ref="BO380:BO381"/>
    <mergeCell ref="BD384:BD385"/>
    <mergeCell ref="CC322:CC323"/>
    <mergeCell ref="CE452:CE453"/>
    <mergeCell ref="BI424:BI429"/>
    <mergeCell ref="CG218:CG219"/>
    <mergeCell ref="BQ288:BQ289"/>
    <mergeCell ref="BQ446:BQ447"/>
    <mergeCell ref="BQ440:BQ441"/>
    <mergeCell ref="BK278:BK279"/>
    <mergeCell ref="CC376:CC377"/>
    <mergeCell ref="CE142:CE143"/>
    <mergeCell ref="CE6:CE7"/>
    <mergeCell ref="BM6:BM7"/>
    <mergeCell ref="CF10:CF15"/>
    <mergeCell ref="BS10:BS11"/>
    <mergeCell ref="BS238:BS239"/>
    <mergeCell ref="CG180:CG181"/>
    <mergeCell ref="BM370:BM371"/>
    <mergeCell ref="B382:B387"/>
    <mergeCell ref="CA142:CA147"/>
    <mergeCell ref="BQ510:BQ511"/>
    <mergeCell ref="BQ64:BQ65"/>
    <mergeCell ref="CE338:CE339"/>
    <mergeCell ref="BN292:BN297"/>
    <mergeCell ref="BS276:BS277"/>
    <mergeCell ref="CA442:CA447"/>
    <mergeCell ref="BS462:BS463"/>
    <mergeCell ref="BH424:BH429"/>
    <mergeCell ref="BK502:BK503"/>
    <mergeCell ref="CF244:CF249"/>
    <mergeCell ref="BP358:BP363"/>
    <mergeCell ref="BU222:BU223"/>
    <mergeCell ref="BP352:BP357"/>
    <mergeCell ref="BJ190:BJ195"/>
    <mergeCell ref="C448:C453"/>
    <mergeCell ref="BW352:BW353"/>
    <mergeCell ref="BT406:BT411"/>
    <mergeCell ref="BU434:BU435"/>
    <mergeCell ref="BF148:BF153"/>
    <mergeCell ref="C88:C93"/>
    <mergeCell ref="CE294:CE295"/>
    <mergeCell ref="BY154:BY159"/>
    <mergeCell ref="BW494:BW495"/>
    <mergeCell ref="CB256:CB261"/>
    <mergeCell ref="BQ196:BQ197"/>
    <mergeCell ref="D262:D267"/>
    <mergeCell ref="BE154:BE155"/>
    <mergeCell ref="BM414:BM415"/>
    <mergeCell ref="CA388:CA393"/>
    <mergeCell ref="CC458:CC459"/>
    <mergeCell ref="A4:A51"/>
    <mergeCell ref="BT601:BT606"/>
    <mergeCell ref="BR118:BR123"/>
    <mergeCell ref="BJ490:BJ495"/>
    <mergeCell ref="CG424:CG425"/>
    <mergeCell ref="BE318:BE319"/>
    <mergeCell ref="BX648:CB653"/>
    <mergeCell ref="BS146:BS147"/>
    <mergeCell ref="BK518:BK519"/>
    <mergeCell ref="CF418:CF423"/>
    <mergeCell ref="BU548:BU549"/>
    <mergeCell ref="BG148:BG153"/>
    <mergeCell ref="CG326:CG327"/>
    <mergeCell ref="BE134:BE135"/>
    <mergeCell ref="D154:D159"/>
    <mergeCell ref="CA496:CA501"/>
    <mergeCell ref="CH364:CH369"/>
    <mergeCell ref="BE46:BE47"/>
    <mergeCell ref="CC192:CC193"/>
    <mergeCell ref="BW24:BW25"/>
    <mergeCell ref="BG202:BG207"/>
    <mergeCell ref="BE346:BE347"/>
    <mergeCell ref="BZ88:BZ93"/>
    <mergeCell ref="BG508:BG513"/>
    <mergeCell ref="BG502:BG507"/>
    <mergeCell ref="BT106:BT111"/>
    <mergeCell ref="BS526:BS527"/>
    <mergeCell ref="CG468:CG469"/>
    <mergeCell ref="BU292:BU293"/>
    <mergeCell ref="BL262:BL267"/>
    <mergeCell ref="BF94:BF99"/>
    <mergeCell ref="CC220:CC221"/>
    <mergeCell ref="BT628:BT633"/>
    <mergeCell ref="BD346:BD347"/>
    <mergeCell ref="CD22:CD27"/>
    <mergeCell ref="CC284:CC285"/>
    <mergeCell ref="BV394:BV399"/>
    <mergeCell ref="CE50:CE51"/>
    <mergeCell ref="BW422:BW423"/>
    <mergeCell ref="CH565:CH570"/>
    <mergeCell ref="CE350:CE351"/>
    <mergeCell ref="BW328:BW329"/>
    <mergeCell ref="BS168:BS169"/>
    <mergeCell ref="BH136:BH141"/>
    <mergeCell ref="CG22:CG23"/>
    <mergeCell ref="BQ92:BQ93"/>
    <mergeCell ref="BZ208:BZ213"/>
    <mergeCell ref="BK224:BK225"/>
    <mergeCell ref="CE272:CE273"/>
    <mergeCell ref="BK382:BK383"/>
    <mergeCell ref="BT346:BT351"/>
    <mergeCell ref="BT340:BT345"/>
    <mergeCell ref="CG38:CG39"/>
    <mergeCell ref="CF310:CF315"/>
    <mergeCell ref="BW470:BW471"/>
    <mergeCell ref="BS310:BS311"/>
    <mergeCell ref="BV628:BV633"/>
    <mergeCell ref="BN364:BN369"/>
    <mergeCell ref="BK174:BK175"/>
    <mergeCell ref="CD583:CD588"/>
    <mergeCell ref="BH502:BH507"/>
    <mergeCell ref="BS102:BS103"/>
    <mergeCell ref="CA88:CA93"/>
    <mergeCell ref="BK322:BK323"/>
    <mergeCell ref="CH10:CH15"/>
    <mergeCell ref="BZ382:BZ387"/>
    <mergeCell ref="CF544:CF549"/>
    <mergeCell ref="BU96:BU97"/>
    <mergeCell ref="CH310:CH315"/>
    <mergeCell ref="CH538:CH543"/>
    <mergeCell ref="CF130:CF135"/>
    <mergeCell ref="BE220:BE221"/>
    <mergeCell ref="CC40:CC41"/>
    <mergeCell ref="BM154:BM155"/>
    <mergeCell ref="BE526:BE527"/>
    <mergeCell ref="BX328:BX333"/>
    <mergeCell ref="CF430:CF435"/>
    <mergeCell ref="BE520:BE521"/>
    <mergeCell ref="BJ202:BJ207"/>
    <mergeCell ref="BG34:BG39"/>
    <mergeCell ref="BK230:BK231"/>
    <mergeCell ref="BJ502:BJ507"/>
    <mergeCell ref="BQ16:BQ17"/>
    <mergeCell ref="CD244:CD249"/>
    <mergeCell ref="CG60:CG61"/>
    <mergeCell ref="CB190:CB195"/>
    <mergeCell ref="BL304:BL309"/>
    <mergeCell ref="BQ130:BQ131"/>
    <mergeCell ref="BY454:BY459"/>
    <mergeCell ref="CG360:CG361"/>
    <mergeCell ref="BV328:BV333"/>
    <mergeCell ref="BN64:BN69"/>
    <mergeCell ref="BQ430:BQ431"/>
    <mergeCell ref="BH202:BH207"/>
    <mergeCell ref="BP58:BP63"/>
    <mergeCell ref="BP52:BP57"/>
    <mergeCell ref="BM2:BN2"/>
    <mergeCell ref="BR292:BR297"/>
    <mergeCell ref="BW156:BW157"/>
    <mergeCell ref="BL124:BL129"/>
    <mergeCell ref="BY160:BY165"/>
    <mergeCell ref="BO528:BO529"/>
    <mergeCell ref="BD532:BD533"/>
    <mergeCell ref="BI388:BI393"/>
    <mergeCell ref="BL424:BL429"/>
    <mergeCell ref="CF472:CF477"/>
    <mergeCell ref="BS472:BS473"/>
    <mergeCell ref="CH238:CH243"/>
    <mergeCell ref="CH232:CH237"/>
    <mergeCell ref="C262:C267"/>
    <mergeCell ref="BW330:BW331"/>
    <mergeCell ref="BT112:BT117"/>
    <mergeCell ref="CB370:CB375"/>
    <mergeCell ref="CH532:CH537"/>
    <mergeCell ref="BT226:BT231"/>
    <mergeCell ref="BT412:BT417"/>
    <mergeCell ref="CE12:CE13"/>
    <mergeCell ref="D28:D33"/>
    <mergeCell ref="CA370:CA375"/>
    <mergeCell ref="CG142:CG143"/>
    <mergeCell ref="BK88:BK89"/>
    <mergeCell ref="BS16:BS17"/>
    <mergeCell ref="BK388:BK389"/>
    <mergeCell ref="BQ532:BQ533"/>
    <mergeCell ref="BL184:BL189"/>
    <mergeCell ref="BD210:BD211"/>
    <mergeCell ref="BO146:BO147"/>
    <mergeCell ref="BY394:BY399"/>
    <mergeCell ref="B40:B45"/>
    <mergeCell ref="BY382:BY387"/>
    <mergeCell ref="CE154:CE155"/>
    <mergeCell ref="BW526:BW527"/>
    <mergeCell ref="BQ358:BQ359"/>
    <mergeCell ref="CG246:CG247"/>
    <mergeCell ref="B340:B345"/>
    <mergeCell ref="E382:E387"/>
    <mergeCell ref="CD142:CD147"/>
    <mergeCell ref="BS118:BS119"/>
    <mergeCell ref="BV514:BV519"/>
    <mergeCell ref="BK490:BK491"/>
    <mergeCell ref="B208:B213"/>
    <mergeCell ref="BX160:BX165"/>
    <mergeCell ref="CD442:CD447"/>
    <mergeCell ref="BX274:BX279"/>
    <mergeCell ref="BK186:BK187"/>
    <mergeCell ref="BM120:BM121"/>
    <mergeCell ref="BQ386:BQ387"/>
    <mergeCell ref="C106:C111"/>
    <mergeCell ref="C274:C279"/>
    <mergeCell ref="BT118:BT123"/>
    <mergeCell ref="BL490:BL495"/>
    <mergeCell ref="BF328:BF333"/>
    <mergeCell ref="BD466:BD467"/>
    <mergeCell ref="BU146:BU147"/>
    <mergeCell ref="BN256:BN261"/>
    <mergeCell ref="E370:E375"/>
    <mergeCell ref="BP250:BP255"/>
    <mergeCell ref="BJ82:BJ87"/>
    <mergeCell ref="BS266:BS267"/>
    <mergeCell ref="BM98:BM99"/>
    <mergeCell ref="BU26:BU27"/>
    <mergeCell ref="CD430:CD435"/>
    <mergeCell ref="BM398:BM399"/>
    <mergeCell ref="E100:E105"/>
    <mergeCell ref="BF648:BI653"/>
    <mergeCell ref="BI46:BI51"/>
    <mergeCell ref="BO32:BO33"/>
    <mergeCell ref="BW134:BW135"/>
    <mergeCell ref="C382:C387"/>
    <mergeCell ref="BW292:BW293"/>
    <mergeCell ref="BH100:BH105"/>
    <mergeCell ref="BO332:BO333"/>
    <mergeCell ref="E148:E153"/>
    <mergeCell ref="BS442:BS443"/>
    <mergeCell ref="BM274:BM275"/>
    <mergeCell ref="D508:D513"/>
    <mergeCell ref="C100:C105"/>
    <mergeCell ref="BX628:CB633"/>
    <mergeCell ref="BM394:BM395"/>
    <mergeCell ref="BJ514:BJ519"/>
    <mergeCell ref="BU316:BU317"/>
    <mergeCell ref="BY40:BY45"/>
    <mergeCell ref="BL190:BL195"/>
    <mergeCell ref="BD166:BD167"/>
    <mergeCell ref="C340:C345"/>
    <mergeCell ref="BG322:BG327"/>
    <mergeCell ref="BU396:BU397"/>
    <mergeCell ref="BO228:BO229"/>
    <mergeCell ref="BK68:BK69"/>
    <mergeCell ref="BI508:BI513"/>
    <mergeCell ref="BO120:BO121"/>
    <mergeCell ref="BD368:BD369"/>
    <mergeCell ref="BP619:BP624"/>
    <mergeCell ref="BD598:BD600"/>
    <mergeCell ref="BD548:BD549"/>
    <mergeCell ref="E448:E453"/>
    <mergeCell ref="BN648:BN653"/>
    <mergeCell ref="BS86:BS87"/>
    <mergeCell ref="BS80:BS81"/>
    <mergeCell ref="BY28:BY33"/>
    <mergeCell ref="BE74:BE75"/>
    <mergeCell ref="BX394:BX399"/>
    <mergeCell ref="BE260:BE261"/>
    <mergeCell ref="BE374:BE375"/>
    <mergeCell ref="BR544:BR549"/>
    <mergeCell ref="BP544:BP549"/>
    <mergeCell ref="BB589:BB597"/>
    <mergeCell ref="BR310:BR315"/>
    <mergeCell ref="BU282:BU283"/>
    <mergeCell ref="BM138:BM139"/>
    <mergeCell ref="BE510:BE511"/>
    <mergeCell ref="BS216:BS217"/>
    <mergeCell ref="BP190:BP195"/>
    <mergeCell ref="BV565:BV570"/>
    <mergeCell ref="BT565:BT570"/>
    <mergeCell ref="BD500:BD501"/>
    <mergeCell ref="BR592:BR597"/>
    <mergeCell ref="BM296:BM297"/>
    <mergeCell ref="BM202:BM203"/>
    <mergeCell ref="BR58:BR63"/>
    <mergeCell ref="BD298:BD299"/>
    <mergeCell ref="BW248:BW249"/>
    <mergeCell ref="BD46:BD47"/>
    <mergeCell ref="E436:E441"/>
    <mergeCell ref="BL648:BL653"/>
    <mergeCell ref="BO104:BO105"/>
    <mergeCell ref="BK474:BK475"/>
    <mergeCell ref="BD586:BD588"/>
    <mergeCell ref="BR628:BR633"/>
    <mergeCell ref="BL637:BL642"/>
    <mergeCell ref="BU204:BU205"/>
    <mergeCell ref="BQ44:BQ45"/>
    <mergeCell ref="BD10:BD11"/>
    <mergeCell ref="BE102:BE103"/>
    <mergeCell ref="CG408:CG409"/>
    <mergeCell ref="CC248:CC249"/>
    <mergeCell ref="BV46:BV51"/>
    <mergeCell ref="BE402:BE403"/>
    <mergeCell ref="BN418:BN423"/>
    <mergeCell ref="BV346:BV351"/>
    <mergeCell ref="BP178:BP183"/>
    <mergeCell ref="BX112:BX117"/>
    <mergeCell ref="BX106:BX111"/>
    <mergeCell ref="BP484:BP489"/>
    <mergeCell ref="BP478:BP483"/>
    <mergeCell ref="CC176:CC177"/>
    <mergeCell ref="CC170:CC171"/>
    <mergeCell ref="BU216:BU217"/>
    <mergeCell ref="BE324:BE325"/>
    <mergeCell ref="BE482:BE483"/>
    <mergeCell ref="BZ172:BZ177"/>
    <mergeCell ref="CE236:CE237"/>
    <mergeCell ref="CG158:CG159"/>
    <mergeCell ref="BW226:BW227"/>
    <mergeCell ref="BH34:BH39"/>
    <mergeCell ref="BQ58:BQ59"/>
    <mergeCell ref="BQ20:BQ21"/>
    <mergeCell ref="B514:B519"/>
    <mergeCell ref="BO18:BO19"/>
    <mergeCell ref="BD74:BD75"/>
    <mergeCell ref="D274:D279"/>
    <mergeCell ref="CC198:CC199"/>
    <mergeCell ref="BR166:BR171"/>
    <mergeCell ref="BD374:BD375"/>
    <mergeCell ref="CC318:CC319"/>
    <mergeCell ref="CC312:CC313"/>
    <mergeCell ref="BM426:BM427"/>
    <mergeCell ref="BQ136:BQ137"/>
    <mergeCell ref="BZ94:BZ99"/>
    <mergeCell ref="BR466:BR471"/>
    <mergeCell ref="BO192:BO193"/>
    <mergeCell ref="BJ322:BJ327"/>
    <mergeCell ref="BK268:BK269"/>
    <mergeCell ref="BT232:BT237"/>
    <mergeCell ref="BR250:BR255"/>
    <mergeCell ref="BL88:BL93"/>
    <mergeCell ref="BL82:BL87"/>
    <mergeCell ref="BO98:BO99"/>
    <mergeCell ref="BL388:BL393"/>
    <mergeCell ref="CC340:CC341"/>
    <mergeCell ref="BS436:BS437"/>
    <mergeCell ref="CA214:CA219"/>
    <mergeCell ref="BO84:BO85"/>
    <mergeCell ref="BO78:BO79"/>
    <mergeCell ref="BO164:BO165"/>
    <mergeCell ref="C316:C321"/>
    <mergeCell ref="BE270:BE271"/>
    <mergeCell ref="BE470:BE471"/>
    <mergeCell ref="BJ22:BJ27"/>
    <mergeCell ref="B280:B285"/>
    <mergeCell ref="BJ34:BJ39"/>
    <mergeCell ref="BK24:BK25"/>
    <mergeCell ref="CH196:CH201"/>
    <mergeCell ref="BQ164:BQ165"/>
    <mergeCell ref="BF520:BF525"/>
    <mergeCell ref="BQ120:BQ121"/>
    <mergeCell ref="BM322:BM323"/>
    <mergeCell ref="CC366:CC367"/>
    <mergeCell ref="BW42:BW43"/>
    <mergeCell ref="CE28:CE29"/>
    <mergeCell ref="C400:C405"/>
    <mergeCell ref="C454:C459"/>
    <mergeCell ref="CG236:CG237"/>
    <mergeCell ref="CE204:CE205"/>
    <mergeCell ref="CE198:CE199"/>
    <mergeCell ref="CE318:CE319"/>
    <mergeCell ref="BQ522:BQ523"/>
    <mergeCell ref="BN88:BN93"/>
    <mergeCell ref="BF460:BF465"/>
    <mergeCell ref="BK324:BK325"/>
    <mergeCell ref="CD160:CD165"/>
    <mergeCell ref="BH106:BH111"/>
    <mergeCell ref="C508:C513"/>
    <mergeCell ref="BW418:BW419"/>
    <mergeCell ref="CE40:CE41"/>
    <mergeCell ref="CE68:CE69"/>
    <mergeCell ref="CG186:CG187"/>
    <mergeCell ref="BQ108:BQ109"/>
    <mergeCell ref="BQ452:BQ453"/>
    <mergeCell ref="BQ414:BQ415"/>
    <mergeCell ref="BF619:BI624"/>
    <mergeCell ref="BO88:BO89"/>
    <mergeCell ref="BO82:BO83"/>
    <mergeCell ref="CG66:CG67"/>
    <mergeCell ref="BQ180:BQ181"/>
    <mergeCell ref="BW498:BW499"/>
    <mergeCell ref="B160:B165"/>
    <mergeCell ref="BY172:BY177"/>
    <mergeCell ref="BN70:BN75"/>
    <mergeCell ref="BQ480:BQ481"/>
    <mergeCell ref="BL610:BL615"/>
    <mergeCell ref="CG114:CG115"/>
    <mergeCell ref="BY514:BY519"/>
    <mergeCell ref="CG474:CG475"/>
    <mergeCell ref="CG148:CG149"/>
    <mergeCell ref="BV112:BV117"/>
    <mergeCell ref="CD370:CD375"/>
    <mergeCell ref="BQ370:BQ371"/>
    <mergeCell ref="CF136:CF141"/>
    <mergeCell ref="BS136:BS137"/>
    <mergeCell ref="BP244:BP249"/>
    <mergeCell ref="BK508:BK509"/>
    <mergeCell ref="C496:C501"/>
    <mergeCell ref="BN376:BN381"/>
    <mergeCell ref="BW400:BW401"/>
    <mergeCell ref="CE334:CE335"/>
    <mergeCell ref="C280:C285"/>
    <mergeCell ref="CE486:CE487"/>
    <mergeCell ref="BS152:BS153"/>
    <mergeCell ref="CE382:CE383"/>
    <mergeCell ref="CE148:CE149"/>
    <mergeCell ref="CE448:CE449"/>
    <mergeCell ref="BK8:BK9"/>
    <mergeCell ref="E40:E45"/>
    <mergeCell ref="CB382:CB387"/>
    <mergeCell ref="BQ322:BQ323"/>
    <mergeCell ref="BY94:BY99"/>
    <mergeCell ref="BE140:BE141"/>
    <mergeCell ref="BD472:BD473"/>
    <mergeCell ref="CD148:CD153"/>
    <mergeCell ref="E340:E345"/>
    <mergeCell ref="BQ70:BQ71"/>
    <mergeCell ref="BQ228:BQ229"/>
    <mergeCell ref="BM68:BM69"/>
    <mergeCell ref="BE440:BE441"/>
    <mergeCell ref="CD448:CD453"/>
    <mergeCell ref="CA160:CA165"/>
    <mergeCell ref="BK366:BK367"/>
    <mergeCell ref="BF496:BF501"/>
    <mergeCell ref="BS294:BS295"/>
    <mergeCell ref="BM126:BM127"/>
    <mergeCell ref="BE498:BE499"/>
    <mergeCell ref="BQ376:BQ377"/>
    <mergeCell ref="BW348:BW349"/>
    <mergeCell ref="BL316:BL321"/>
    <mergeCell ref="BR478:BR483"/>
    <mergeCell ref="BT244:BT249"/>
    <mergeCell ref="BN76:BN81"/>
    <mergeCell ref="BW216:BW217"/>
    <mergeCell ref="BO404:BO405"/>
    <mergeCell ref="CB100:CB105"/>
    <mergeCell ref="BQ76:BQ77"/>
    <mergeCell ref="BT472:BT477"/>
    <mergeCell ref="BV232:BV237"/>
    <mergeCell ref="BD670:BD672"/>
    <mergeCell ref="BS358:BS359"/>
    <mergeCell ref="BU124:BU125"/>
    <mergeCell ref="BE238:BE239"/>
    <mergeCell ref="BM496:BM497"/>
    <mergeCell ref="BR346:BR351"/>
    <mergeCell ref="BD114:BD115"/>
    <mergeCell ref="CC52:CC53"/>
    <mergeCell ref="BU424:BU425"/>
    <mergeCell ref="BE538:BE539"/>
    <mergeCell ref="BZ280:BZ285"/>
    <mergeCell ref="BO256:BO257"/>
    <mergeCell ref="BE532:BE533"/>
    <mergeCell ref="BD565:BD567"/>
    <mergeCell ref="BD130:BD131"/>
    <mergeCell ref="BS386:BS387"/>
    <mergeCell ref="BU152:BU153"/>
    <mergeCell ref="BI328:BI333"/>
    <mergeCell ref="BM524:BM525"/>
    <mergeCell ref="BM88:BM89"/>
    <mergeCell ref="BO154:BO155"/>
    <mergeCell ref="BW412:BW413"/>
    <mergeCell ref="CC116:CC117"/>
    <mergeCell ref="BU488:BU489"/>
    <mergeCell ref="BW254:BW255"/>
    <mergeCell ref="BK72:BK73"/>
    <mergeCell ref="BW440:BW441"/>
    <mergeCell ref="CC476:CC477"/>
    <mergeCell ref="BH328:BH333"/>
    <mergeCell ref="BP256:BP261"/>
    <mergeCell ref="BD604:BD606"/>
    <mergeCell ref="BE288:BE289"/>
    <mergeCell ref="CG530:CG531"/>
    <mergeCell ref="CG198:CG199"/>
    <mergeCell ref="BK144:BK145"/>
    <mergeCell ref="BQ426:BQ427"/>
    <mergeCell ref="BK258:BK259"/>
    <mergeCell ref="BH40:BH45"/>
    <mergeCell ref="BS272:BS273"/>
    <mergeCell ref="BH340:BH345"/>
    <mergeCell ref="BS98:BS99"/>
    <mergeCell ref="BK470:BK471"/>
    <mergeCell ref="BE302:BE303"/>
    <mergeCell ref="CD262:CD267"/>
    <mergeCell ref="CG278:CG279"/>
    <mergeCell ref="CC118:CC119"/>
    <mergeCell ref="BS414:BS415"/>
    <mergeCell ref="BM290:BM291"/>
    <mergeCell ref="BM246:BM247"/>
    <mergeCell ref="CG316:CG317"/>
    <mergeCell ref="BQ424:BQ425"/>
    <mergeCell ref="BQ98:BQ99"/>
    <mergeCell ref="CG50:CG51"/>
    <mergeCell ref="CG350:CG351"/>
    <mergeCell ref="CC464:CC465"/>
    <mergeCell ref="CC132:CC133"/>
    <mergeCell ref="BU504:BU505"/>
    <mergeCell ref="BQ256:BQ257"/>
    <mergeCell ref="BK394:BK395"/>
    <mergeCell ref="CF436:CF441"/>
    <mergeCell ref="BQ272:BQ273"/>
    <mergeCell ref="CG420:CG421"/>
    <mergeCell ref="BU86:BU87"/>
    <mergeCell ref="BS142:BS143"/>
    <mergeCell ref="CH16:CH21"/>
    <mergeCell ref="BR130:BR135"/>
    <mergeCell ref="CF556:CF561"/>
    <mergeCell ref="BJ328:BJ333"/>
    <mergeCell ref="BR430:BR435"/>
    <mergeCell ref="CC188:CC189"/>
    <mergeCell ref="BG40:BG45"/>
    <mergeCell ref="BW20:BW21"/>
    <mergeCell ref="BO392:BO393"/>
    <mergeCell ref="CC488:CC489"/>
    <mergeCell ref="BG340:BG345"/>
    <mergeCell ref="BW320:BW321"/>
    <mergeCell ref="BG460:BG465"/>
    <mergeCell ref="BG454:BG459"/>
    <mergeCell ref="BI106:BI111"/>
    <mergeCell ref="CE248:CE249"/>
    <mergeCell ref="BS522:BS523"/>
    <mergeCell ref="CF304:CF309"/>
    <mergeCell ref="BP418:BP423"/>
    <mergeCell ref="CC546:CC547"/>
    <mergeCell ref="BO262:BO263"/>
    <mergeCell ref="BW48:BW49"/>
    <mergeCell ref="BN388:BN393"/>
    <mergeCell ref="BH226:BH231"/>
    <mergeCell ref="BK78:BK79"/>
    <mergeCell ref="CD34:CD39"/>
    <mergeCell ref="CG436:CG437"/>
    <mergeCell ref="BM390:BM391"/>
    <mergeCell ref="BK536:BK537"/>
    <mergeCell ref="BS538:BS539"/>
    <mergeCell ref="BG526:BG531"/>
    <mergeCell ref="BL22:BL27"/>
    <mergeCell ref="B100:B105"/>
    <mergeCell ref="BJ172:BJ177"/>
    <mergeCell ref="CD334:CD339"/>
    <mergeCell ref="B400:B405"/>
    <mergeCell ref="CF94:CF99"/>
    <mergeCell ref="BX466:BX471"/>
    <mergeCell ref="D166:D171"/>
    <mergeCell ref="CA508:CA513"/>
    <mergeCell ref="CA502:CA507"/>
    <mergeCell ref="BK220:BK221"/>
    <mergeCell ref="BE58:BE59"/>
    <mergeCell ref="CG34:CG35"/>
    <mergeCell ref="E496:E501"/>
    <mergeCell ref="BK520:BK521"/>
    <mergeCell ref="BE358:BE359"/>
    <mergeCell ref="BE352:BE353"/>
    <mergeCell ref="BJ208:BJ213"/>
    <mergeCell ref="CG334:CG335"/>
    <mergeCell ref="BL274:BL279"/>
    <mergeCell ref="BS322:BS323"/>
    <mergeCell ref="BG52:BG57"/>
    <mergeCell ref="CF148:CF153"/>
    <mergeCell ref="CG176:CG177"/>
    <mergeCell ref="CF448:CF453"/>
    <mergeCell ref="BM366:BM367"/>
    <mergeCell ref="CG476:CG477"/>
    <mergeCell ref="BG226:BG231"/>
    <mergeCell ref="BO126:BO127"/>
    <mergeCell ref="BG520:BG525"/>
    <mergeCell ref="BM50:BM51"/>
    <mergeCell ref="BE422:BE423"/>
    <mergeCell ref="BO142:BO143"/>
    <mergeCell ref="BU38:BU39"/>
    <mergeCell ref="CC296:CC297"/>
    <mergeCell ref="BV76:BV81"/>
    <mergeCell ref="BU338:BU339"/>
    <mergeCell ref="CE56:CE57"/>
    <mergeCell ref="BO170:BO171"/>
    <mergeCell ref="BE64:BE65"/>
    <mergeCell ref="BM52:BM53"/>
    <mergeCell ref="BE108:BE109"/>
    <mergeCell ref="D220:D225"/>
    <mergeCell ref="BZ100:BZ105"/>
    <mergeCell ref="BQ170:BQ171"/>
    <mergeCell ref="BD240:BD241"/>
    <mergeCell ref="BZ286:BZ291"/>
    <mergeCell ref="CH34:CH39"/>
    <mergeCell ref="BR364:BR369"/>
    <mergeCell ref="BJ226:BJ231"/>
    <mergeCell ref="BK134:BK135"/>
    <mergeCell ref="BL172:BL177"/>
    <mergeCell ref="BU158:BU159"/>
    <mergeCell ref="CH358:CH363"/>
    <mergeCell ref="CG214:CG215"/>
    <mergeCell ref="CA34:CA39"/>
    <mergeCell ref="BD222:BD223"/>
    <mergeCell ref="D40:D45"/>
    <mergeCell ref="BE232:BE233"/>
    <mergeCell ref="BQ320:BQ321"/>
    <mergeCell ref="CE186:CE187"/>
    <mergeCell ref="BD280:BD281"/>
    <mergeCell ref="BW52:BW53"/>
    <mergeCell ref="BD134:BD135"/>
    <mergeCell ref="E136:E141"/>
    <mergeCell ref="CE514:CE515"/>
    <mergeCell ref="CD454:CD459"/>
    <mergeCell ref="BW504:BW505"/>
    <mergeCell ref="BM514:BM515"/>
    <mergeCell ref="CB412:CB417"/>
    <mergeCell ref="CE384:CE385"/>
    <mergeCell ref="CG510:CG511"/>
    <mergeCell ref="C166:C171"/>
    <mergeCell ref="BZ508:BZ513"/>
    <mergeCell ref="BW70:BW71"/>
    <mergeCell ref="BM508:BM509"/>
    <mergeCell ref="BO442:BO443"/>
    <mergeCell ref="BD58:BD59"/>
    <mergeCell ref="CH436:CH441"/>
    <mergeCell ref="C466:C471"/>
    <mergeCell ref="CB268:CB273"/>
    <mergeCell ref="BD358:BD359"/>
    <mergeCell ref="BO436:BO437"/>
    <mergeCell ref="BS380:BS381"/>
    <mergeCell ref="D382:D387"/>
    <mergeCell ref="BZ448:BZ453"/>
    <mergeCell ref="CC420:CC421"/>
    <mergeCell ref="BW406:BW407"/>
    <mergeCell ref="C388:C393"/>
    <mergeCell ref="CE208:CE209"/>
    <mergeCell ref="C154:C159"/>
    <mergeCell ref="BF448:BF453"/>
    <mergeCell ref="BM148:BM149"/>
    <mergeCell ref="CG338:CG339"/>
    <mergeCell ref="BG214:BG219"/>
    <mergeCell ref="CE414:CE415"/>
    <mergeCell ref="C376:C381"/>
    <mergeCell ref="CG502:CG503"/>
    <mergeCell ref="BQ132:BQ133"/>
    <mergeCell ref="BQ290:BQ291"/>
    <mergeCell ref="CE426:CE427"/>
    <mergeCell ref="BE364:BE365"/>
    <mergeCell ref="BW468:BW469"/>
    <mergeCell ref="BQ300:BQ301"/>
    <mergeCell ref="BN196:BN201"/>
    <mergeCell ref="BV130:BV135"/>
    <mergeCell ref="BQ512:BQ513"/>
    <mergeCell ref="CE454:CE455"/>
    <mergeCell ref="BS278:BS279"/>
    <mergeCell ref="BK128:BK129"/>
    <mergeCell ref="BS392:BS393"/>
    <mergeCell ref="BK428:BK429"/>
    <mergeCell ref="BE266:BE267"/>
    <mergeCell ref="BR358:BR363"/>
    <mergeCell ref="CC504:CC505"/>
    <mergeCell ref="BM350:BM351"/>
    <mergeCell ref="CG170:CG171"/>
    <mergeCell ref="BO288:BO289"/>
    <mergeCell ref="CE170:CE171"/>
    <mergeCell ref="CE278:CE279"/>
    <mergeCell ref="CE498:CE499"/>
    <mergeCell ref="BS368:BS369"/>
    <mergeCell ref="BS362:BS363"/>
    <mergeCell ref="BN184:BN189"/>
    <mergeCell ref="CG480:CG481"/>
    <mergeCell ref="BK426:BK427"/>
    <mergeCell ref="BU298:BU299"/>
    <mergeCell ref="BS298:BS299"/>
    <mergeCell ref="BS456:BS457"/>
    <mergeCell ref="BF610:BI615"/>
    <mergeCell ref="BK26:BK27"/>
    <mergeCell ref="CD154:CD159"/>
    <mergeCell ref="B184:B189"/>
    <mergeCell ref="BW522:BW523"/>
    <mergeCell ref="BQ354:BQ355"/>
    <mergeCell ref="BS288:BS289"/>
    <mergeCell ref="BY520:BY525"/>
    <mergeCell ref="CA286:CA291"/>
    <mergeCell ref="BD44:BD45"/>
    <mergeCell ref="BS420:BS421"/>
    <mergeCell ref="BM116:BM117"/>
    <mergeCell ref="BE488:BE489"/>
    <mergeCell ref="CD496:CD501"/>
    <mergeCell ref="BS430:BS431"/>
    <mergeCell ref="BM416:BM417"/>
    <mergeCell ref="BS342:BS343"/>
    <mergeCell ref="BO182:BO183"/>
    <mergeCell ref="CC36:CC37"/>
    <mergeCell ref="CC30:CC31"/>
    <mergeCell ref="BM144:BM145"/>
    <mergeCell ref="BU408:BU409"/>
    <mergeCell ref="BO496:BO497"/>
    <mergeCell ref="CC324:CC325"/>
    <mergeCell ref="BS76:BS77"/>
    <mergeCell ref="BY532:BY537"/>
    <mergeCell ref="BL166:BL171"/>
    <mergeCell ref="BJ46:BJ51"/>
    <mergeCell ref="BJ40:BJ45"/>
    <mergeCell ref="BW168:BW169"/>
    <mergeCell ref="BJ340:BJ345"/>
    <mergeCell ref="BO524:BO525"/>
    <mergeCell ref="CF628:CF633"/>
    <mergeCell ref="BK448:BK449"/>
    <mergeCell ref="BP304:BP309"/>
    <mergeCell ref="CE24:CE25"/>
    <mergeCell ref="BO246:BO247"/>
    <mergeCell ref="BW548:BW549"/>
    <mergeCell ref="CB352:CB357"/>
    <mergeCell ref="BL28:BL33"/>
    <mergeCell ref="CE482:CE483"/>
    <mergeCell ref="BL142:BL147"/>
    <mergeCell ref="BI448:BI453"/>
    <mergeCell ref="BQ198:BQ199"/>
    <mergeCell ref="CC100:CC101"/>
    <mergeCell ref="BU472:BU473"/>
    <mergeCell ref="BQ312:BQ313"/>
    <mergeCell ref="BN94:BN99"/>
    <mergeCell ref="CF256:CF261"/>
    <mergeCell ref="BU402:BU403"/>
    <mergeCell ref="BQ284:BQ285"/>
    <mergeCell ref="CE488:CE489"/>
    <mergeCell ref="BU56:BU57"/>
    <mergeCell ref="BR484:BR489"/>
    <mergeCell ref="BT496:BT501"/>
    <mergeCell ref="BT490:BT495"/>
    <mergeCell ref="BN328:BN333"/>
    <mergeCell ref="BW528:BW529"/>
    <mergeCell ref="BO428:BO429"/>
    <mergeCell ref="CF178:CF183"/>
    <mergeCell ref="CE492:CE493"/>
    <mergeCell ref="BO280:BO281"/>
    <mergeCell ref="CE450:CE451"/>
    <mergeCell ref="BM204:BM205"/>
    <mergeCell ref="B406:B411"/>
    <mergeCell ref="BQ420:BQ421"/>
    <mergeCell ref="E286:E291"/>
    <mergeCell ref="BS28:BS29"/>
    <mergeCell ref="E400:E405"/>
    <mergeCell ref="BK400:BK401"/>
    <mergeCell ref="CD202:CD207"/>
    <mergeCell ref="BN316:BN321"/>
    <mergeCell ref="BS186:BS187"/>
    <mergeCell ref="BK184:BK185"/>
    <mergeCell ref="CH637:CH642"/>
    <mergeCell ref="CD502:CD507"/>
    <mergeCell ref="BS486:BS487"/>
    <mergeCell ref="BE16:BE17"/>
    <mergeCell ref="BX10:BX15"/>
    <mergeCell ref="BW272:BW273"/>
    <mergeCell ref="CF268:CF273"/>
    <mergeCell ref="BP382:BP387"/>
    <mergeCell ref="E460:E465"/>
    <mergeCell ref="BK96:BK97"/>
    <mergeCell ref="BS354:BS355"/>
    <mergeCell ref="BQ404:BQ405"/>
    <mergeCell ref="BE70:BE71"/>
    <mergeCell ref="BU114:BU115"/>
    <mergeCell ref="BE228:BE229"/>
    <mergeCell ref="BG232:BG237"/>
    <mergeCell ref="BS170:BS171"/>
    <mergeCell ref="BM156:BM157"/>
    <mergeCell ref="BE528:BE529"/>
    <mergeCell ref="D394:D399"/>
    <mergeCell ref="B418:B423"/>
    <mergeCell ref="BQ60:BQ61"/>
    <mergeCell ref="C394:C399"/>
    <mergeCell ref="CC466:CC467"/>
    <mergeCell ref="BW304:BW305"/>
    <mergeCell ref="BN274:BN279"/>
    <mergeCell ref="BH112:BH117"/>
    <mergeCell ref="CE232:CE233"/>
    <mergeCell ref="BB607:BB615"/>
    <mergeCell ref="BD370:BD371"/>
    <mergeCell ref="BG166:BG171"/>
    <mergeCell ref="CC308:CC309"/>
    <mergeCell ref="BW288:BW289"/>
    <mergeCell ref="BG466:BG471"/>
    <mergeCell ref="BW446:BW447"/>
    <mergeCell ref="BQ432:BQ433"/>
    <mergeCell ref="BK264:BK265"/>
    <mergeCell ref="CE374:CE375"/>
    <mergeCell ref="E166:E171"/>
    <mergeCell ref="BQ116:BQ117"/>
    <mergeCell ref="CD268:CD273"/>
    <mergeCell ref="BQ416:BQ417"/>
    <mergeCell ref="BK248:BK249"/>
    <mergeCell ref="CE296:CE297"/>
    <mergeCell ref="BX406:BX411"/>
    <mergeCell ref="D184:D189"/>
    <mergeCell ref="BW532:BW533"/>
    <mergeCell ref="C298:C303"/>
    <mergeCell ref="BE370:BE371"/>
    <mergeCell ref="BD200:BD201"/>
    <mergeCell ref="BY232:BY237"/>
    <mergeCell ref="BI346:BI351"/>
    <mergeCell ref="BI460:BI465"/>
    <mergeCell ref="CE520:CE521"/>
    <mergeCell ref="CH88:CH93"/>
    <mergeCell ref="CE324:CE325"/>
    <mergeCell ref="BS104:BS105"/>
    <mergeCell ref="CB226:CB231"/>
    <mergeCell ref="CG90:CG91"/>
    <mergeCell ref="CB220:CB225"/>
    <mergeCell ref="BT592:BT597"/>
    <mergeCell ref="BS448:BS449"/>
    <mergeCell ref="BE136:BE137"/>
    <mergeCell ref="CG390:CG391"/>
    <mergeCell ref="CB520:CB525"/>
    <mergeCell ref="BV358:BV363"/>
    <mergeCell ref="BE436:BE437"/>
    <mergeCell ref="CD286:CD291"/>
    <mergeCell ref="BN514:BN519"/>
    <mergeCell ref="BK204:BK205"/>
    <mergeCell ref="BH346:BH351"/>
    <mergeCell ref="BH532:BH537"/>
    <mergeCell ref="BS132:BS133"/>
    <mergeCell ref="BK504:BK505"/>
    <mergeCell ref="BS290:BS291"/>
    <mergeCell ref="BM122:BM123"/>
    <mergeCell ref="BE120:BE121"/>
    <mergeCell ref="CG470:CG471"/>
    <mergeCell ref="CG426:CG427"/>
    <mergeCell ref="CD208:CD213"/>
    <mergeCell ref="CH100:CH105"/>
    <mergeCell ref="BM226:BM227"/>
    <mergeCell ref="CG220:CG221"/>
    <mergeCell ref="CH556:CH561"/>
    <mergeCell ref="CH583:CH588"/>
    <mergeCell ref="CH136:CH141"/>
    <mergeCell ref="BB634:BB642"/>
    <mergeCell ref="BO110:BO111"/>
    <mergeCell ref="CC206:CC207"/>
    <mergeCell ref="CD508:CD513"/>
    <mergeCell ref="CF442:CF447"/>
    <mergeCell ref="BG178:BG183"/>
    <mergeCell ref="CA226:CA231"/>
    <mergeCell ref="BO410:BO411"/>
    <mergeCell ref="BG172:BG177"/>
    <mergeCell ref="BM34:BM35"/>
    <mergeCell ref="CA526:CA531"/>
    <mergeCell ref="CF574:CF579"/>
    <mergeCell ref="BM334:BM335"/>
    <mergeCell ref="BW54:BW55"/>
    <mergeCell ref="BO94:BO95"/>
    <mergeCell ref="BU420:BU421"/>
    <mergeCell ref="BO252:BO253"/>
    <mergeCell ref="BG532:BG537"/>
    <mergeCell ref="BD506:BD507"/>
    <mergeCell ref="BO286:BO287"/>
    <mergeCell ref="CC166:CC167"/>
    <mergeCell ref="BU538:BU539"/>
    <mergeCell ref="BN637:BN642"/>
    <mergeCell ref="BF214:BF219"/>
    <mergeCell ref="BQ366:BQ367"/>
    <mergeCell ref="BS458:BS459"/>
    <mergeCell ref="BS126:BS127"/>
    <mergeCell ref="BK498:BK499"/>
    <mergeCell ref="CE546:CE547"/>
    <mergeCell ref="BO328:BO329"/>
    <mergeCell ref="BT130:BT135"/>
    <mergeCell ref="BS382:BS383"/>
    <mergeCell ref="BK20:BK21"/>
    <mergeCell ref="BK14:BK15"/>
    <mergeCell ref="BT136:BT141"/>
    <mergeCell ref="CC276:CC277"/>
    <mergeCell ref="BK314:BK315"/>
    <mergeCell ref="BT436:BT441"/>
    <mergeCell ref="CE36:CE37"/>
    <mergeCell ref="BW408:BW409"/>
    <mergeCell ref="BQ240:BQ241"/>
    <mergeCell ref="BE452:BE453"/>
    <mergeCell ref="BL46:BL51"/>
    <mergeCell ref="CE336:CE337"/>
    <mergeCell ref="BT304:BT309"/>
    <mergeCell ref="BQ540:BQ541"/>
    <mergeCell ref="BV64:BV69"/>
    <mergeCell ref="BF178:BF183"/>
    <mergeCell ref="BE544:BE545"/>
    <mergeCell ref="BP502:BP507"/>
    <mergeCell ref="BK216:BK217"/>
    <mergeCell ref="CC200:CC201"/>
    <mergeCell ref="BU66:BU67"/>
    <mergeCell ref="BS212:BS213"/>
    <mergeCell ref="BW310:BW311"/>
    <mergeCell ref="BX130:BX135"/>
    <mergeCell ref="BJ334:BJ339"/>
    <mergeCell ref="BR262:BR267"/>
    <mergeCell ref="BL94:BL99"/>
    <mergeCell ref="BU278:BU279"/>
    <mergeCell ref="BM214:BM215"/>
    <mergeCell ref="CC102:CC103"/>
    <mergeCell ref="BR370:BR375"/>
    <mergeCell ref="CE268:CE269"/>
    <mergeCell ref="BK4:BK5"/>
    <mergeCell ref="BN106:BN111"/>
    <mergeCell ref="CE394:CE395"/>
    <mergeCell ref="C184:C189"/>
    <mergeCell ref="BV364:BV369"/>
    <mergeCell ref="BF478:BF483"/>
    <mergeCell ref="CE510:CE511"/>
    <mergeCell ref="BO134:BO135"/>
    <mergeCell ref="CB292:CB297"/>
    <mergeCell ref="BQ268:BQ269"/>
    <mergeCell ref="CB286:CB291"/>
    <mergeCell ref="BV124:BV129"/>
    <mergeCell ref="BN496:BN501"/>
    <mergeCell ref="BQ382:BQ383"/>
    <mergeCell ref="CD52:CD57"/>
    <mergeCell ref="BV424:BV429"/>
    <mergeCell ref="CG24:CG25"/>
    <mergeCell ref="BR34:BR39"/>
    <mergeCell ref="CF454:CF459"/>
    <mergeCell ref="CC14:CC15"/>
    <mergeCell ref="BV16:BV21"/>
    <mergeCell ref="BQ388:BQ389"/>
    <mergeCell ref="CG432:CG433"/>
    <mergeCell ref="BE206:BE207"/>
    <mergeCell ref="BE320:BE321"/>
    <mergeCell ref="BM140:BM141"/>
    <mergeCell ref="BX4:BX9"/>
    <mergeCell ref="BP376:BP381"/>
    <mergeCell ref="BE506:BE507"/>
    <mergeCell ref="BM254:BM255"/>
    <mergeCell ref="BV370:BV375"/>
    <mergeCell ref="D4:D9"/>
    <mergeCell ref="B118:B123"/>
    <mergeCell ref="BK84:BK85"/>
    <mergeCell ref="CD352:CD357"/>
    <mergeCell ref="BH412:BH417"/>
    <mergeCell ref="CG482:CG483"/>
    <mergeCell ref="BS12:BS13"/>
    <mergeCell ref="BK384:BK385"/>
    <mergeCell ref="BM36:BM37"/>
    <mergeCell ref="BU551:BV551"/>
    <mergeCell ref="BS198:BS199"/>
    <mergeCell ref="BH166:BH171"/>
    <mergeCell ref="BW472:BW473"/>
    <mergeCell ref="BM150:BM151"/>
    <mergeCell ref="BS312:BS313"/>
    <mergeCell ref="B292:B297"/>
    <mergeCell ref="BH466:BH471"/>
    <mergeCell ref="E328:E333"/>
    <mergeCell ref="CG166:CG167"/>
    <mergeCell ref="BQ280:BQ281"/>
    <mergeCell ref="BK112:BK113"/>
    <mergeCell ref="D352:D357"/>
    <mergeCell ref="BS40:BS41"/>
    <mergeCell ref="CG466:CG467"/>
    <mergeCell ref="BK412:BK413"/>
    <mergeCell ref="CF154:CF159"/>
    <mergeCell ref="BO122:BO123"/>
    <mergeCell ref="CD406:CD411"/>
    <mergeCell ref="CE128:CE129"/>
    <mergeCell ref="CC64:CC65"/>
    <mergeCell ref="CG226:CG227"/>
    <mergeCell ref="BX196:BX201"/>
    <mergeCell ref="BM172:BM173"/>
    <mergeCell ref="D280:D285"/>
    <mergeCell ref="BS398:BS399"/>
    <mergeCell ref="BT94:BT99"/>
    <mergeCell ref="BG244:BG249"/>
    <mergeCell ref="BM100:BM101"/>
    <mergeCell ref="D406:D411"/>
    <mergeCell ref="BU28:BU29"/>
    <mergeCell ref="BM400:BM401"/>
    <mergeCell ref="BU186:BU187"/>
    <mergeCell ref="CC444:CC445"/>
    <mergeCell ref="BO166:BO167"/>
    <mergeCell ref="BO160:BO161"/>
    <mergeCell ref="BD589:BD591"/>
    <mergeCell ref="BR382:BR387"/>
    <mergeCell ref="BL214:BL219"/>
    <mergeCell ref="BD190:BD191"/>
    <mergeCell ref="BM242:BM243"/>
    <mergeCell ref="E394:E399"/>
    <mergeCell ref="BF70:BF75"/>
    <mergeCell ref="BQ344:BQ345"/>
    <mergeCell ref="BS110:BS111"/>
    <mergeCell ref="CB514:CB519"/>
    <mergeCell ref="BT556:BT561"/>
    <mergeCell ref="BS410:BS411"/>
    <mergeCell ref="BU502:BU503"/>
    <mergeCell ref="BI466:BI471"/>
    <mergeCell ref="BM112:BM113"/>
    <mergeCell ref="BO172:BO173"/>
    <mergeCell ref="BD120:BD121"/>
    <mergeCell ref="BI166:BI171"/>
    <mergeCell ref="BI160:BI165"/>
    <mergeCell ref="BF583:BI588"/>
    <mergeCell ref="BD628:BD630"/>
    <mergeCell ref="CC314:CC315"/>
    <mergeCell ref="BD490:BD491"/>
    <mergeCell ref="BU170:BU171"/>
    <mergeCell ref="BM542:BM543"/>
    <mergeCell ref="BD92:BD93"/>
    <mergeCell ref="CH628:CH633"/>
    <mergeCell ref="BW16:BW17"/>
    <mergeCell ref="BO214:BO215"/>
    <mergeCell ref="BD218:BD219"/>
    <mergeCell ref="BO230:BO231"/>
    <mergeCell ref="BK70:BK71"/>
    <mergeCell ref="BW158:BW159"/>
    <mergeCell ref="BP268:BP273"/>
    <mergeCell ref="BO530:BO531"/>
    <mergeCell ref="BW316:BW317"/>
    <mergeCell ref="CC84:CC85"/>
    <mergeCell ref="BQ296:BQ297"/>
    <mergeCell ref="BQ448:BQ449"/>
    <mergeCell ref="BD440:BD441"/>
    <mergeCell ref="CC384:CC385"/>
    <mergeCell ref="CE144:CE145"/>
    <mergeCell ref="CE302:CE303"/>
    <mergeCell ref="BO372:BO373"/>
    <mergeCell ref="CA406:CA411"/>
    <mergeCell ref="BW300:BW301"/>
    <mergeCell ref="BK124:BK125"/>
    <mergeCell ref="BT82:BT87"/>
    <mergeCell ref="BF286:BF291"/>
    <mergeCell ref="CC551:CD551"/>
    <mergeCell ref="BE256:BE257"/>
    <mergeCell ref="BN220:BN225"/>
    <mergeCell ref="C4:C9"/>
    <mergeCell ref="CE216:CE217"/>
    <mergeCell ref="CE210:CE211"/>
    <mergeCell ref="BW66:BW67"/>
    <mergeCell ref="CE330:CE331"/>
    <mergeCell ref="BY70:BY75"/>
    <mergeCell ref="BO438:BO439"/>
    <mergeCell ref="BD442:BD443"/>
    <mergeCell ref="CB112:CB117"/>
    <mergeCell ref="BL334:BL339"/>
    <mergeCell ref="CC134:CC135"/>
    <mergeCell ref="BD354:BD355"/>
    <mergeCell ref="CC292:CC293"/>
    <mergeCell ref="BT262:BT267"/>
    <mergeCell ref="BN100:BN105"/>
    <mergeCell ref="BQ504:BQ505"/>
    <mergeCell ref="BF472:BF477"/>
    <mergeCell ref="BQ110:BQ111"/>
    <mergeCell ref="CD172:CD177"/>
    <mergeCell ref="BN286:BN291"/>
    <mergeCell ref="BN400:BN405"/>
    <mergeCell ref="CB280:CB285"/>
    <mergeCell ref="BI178:BI183"/>
    <mergeCell ref="BQ410:BQ411"/>
    <mergeCell ref="CE352:CE353"/>
    <mergeCell ref="CC194:CC195"/>
    <mergeCell ref="BE354:BE355"/>
    <mergeCell ref="BE348:BE349"/>
    <mergeCell ref="BG352:BG357"/>
    <mergeCell ref="CC494:CC495"/>
    <mergeCell ref="BM282:BM283"/>
    <mergeCell ref="CD226:CD231"/>
    <mergeCell ref="B82:B87"/>
    <mergeCell ref="BY424:BY429"/>
    <mergeCell ref="E118:E123"/>
    <mergeCell ref="BQ400:BQ401"/>
    <mergeCell ref="CE280:CE281"/>
    <mergeCell ref="BN148:BN153"/>
    <mergeCell ref="BS160:BS161"/>
    <mergeCell ref="BD376:BD377"/>
    <mergeCell ref="CD478:CD483"/>
    <mergeCell ref="B484:B489"/>
    <mergeCell ref="CD538:CD543"/>
    <mergeCell ref="B148:B153"/>
    <mergeCell ref="B502:B507"/>
    <mergeCell ref="CD196:CD201"/>
    <mergeCell ref="BM164:BM165"/>
    <mergeCell ref="B34:B39"/>
    <mergeCell ref="CC68:CC69"/>
    <mergeCell ref="BU440:BU441"/>
    <mergeCell ref="BO278:BO279"/>
    <mergeCell ref="BZ220:BZ225"/>
    <mergeCell ref="BQ66:BQ67"/>
    <mergeCell ref="BK52:BK53"/>
    <mergeCell ref="D226:D231"/>
    <mergeCell ref="BO270:BO271"/>
    <mergeCell ref="D526:D531"/>
    <mergeCell ref="CC450:CC451"/>
    <mergeCell ref="BE418:BE419"/>
    <mergeCell ref="BS534:BS535"/>
    <mergeCell ref="BX58:BX63"/>
    <mergeCell ref="CC70:CC71"/>
    <mergeCell ref="BD290:BD291"/>
    <mergeCell ref="BX358:BX363"/>
    <mergeCell ref="C526:C531"/>
    <mergeCell ref="BS72:BS73"/>
    <mergeCell ref="CG346:CG347"/>
    <mergeCell ref="CG340:CG341"/>
    <mergeCell ref="BQ454:BQ455"/>
    <mergeCell ref="E292:E297"/>
    <mergeCell ref="CG498:CG499"/>
    <mergeCell ref="B4:B9"/>
    <mergeCell ref="BY346:BY351"/>
    <mergeCell ref="CD394:CD399"/>
    <mergeCell ref="BN508:BN513"/>
    <mergeCell ref="BE60:BE61"/>
    <mergeCell ref="CA112:CA117"/>
    <mergeCell ref="BK260:BK261"/>
    <mergeCell ref="BS520:BS521"/>
    <mergeCell ref="CE422:CE423"/>
    <mergeCell ref="B136:B141"/>
    <mergeCell ref="D70:D75"/>
    <mergeCell ref="BS240:BS241"/>
    <mergeCell ref="CA412:CA417"/>
    <mergeCell ref="D124:D129"/>
    <mergeCell ref="D292:D297"/>
    <mergeCell ref="BM418:BM419"/>
    <mergeCell ref="BF364:BF369"/>
    <mergeCell ref="BW136:BW137"/>
    <mergeCell ref="CE64:CE65"/>
    <mergeCell ref="BO178:BO179"/>
    <mergeCell ref="BW436:BW437"/>
    <mergeCell ref="CE364:CE365"/>
    <mergeCell ref="BO478:BO479"/>
    <mergeCell ref="BO34:BO35"/>
    <mergeCell ref="C58:C63"/>
    <mergeCell ref="AN2:AQ2"/>
    <mergeCell ref="BR502:BR507"/>
    <mergeCell ref="BK272:BK273"/>
    <mergeCell ref="CF52:CF57"/>
    <mergeCell ref="BE104:BE105"/>
    <mergeCell ref="CC250:CC251"/>
    <mergeCell ref="BZ190:BZ195"/>
    <mergeCell ref="BE404:BE405"/>
    <mergeCell ref="CC162:CC163"/>
    <mergeCell ref="BJ418:BJ423"/>
    <mergeCell ref="BD40:BD41"/>
    <mergeCell ref="CE222:CE223"/>
    <mergeCell ref="BF64:BF69"/>
    <mergeCell ref="BE326:BE327"/>
    <mergeCell ref="BU370:BU371"/>
    <mergeCell ref="CC304:CC305"/>
    <mergeCell ref="BX16:BX21"/>
    <mergeCell ref="BH130:BH135"/>
    <mergeCell ref="CE264:CE265"/>
    <mergeCell ref="BO334:BO335"/>
    <mergeCell ref="CD340:CD345"/>
    <mergeCell ref="BY124:BY129"/>
    <mergeCell ref="BD496:BD497"/>
    <mergeCell ref="BQ100:BQ101"/>
    <mergeCell ref="BQ94:BQ95"/>
    <mergeCell ref="CF460:CF465"/>
    <mergeCell ref="BQ30:BQ31"/>
    <mergeCell ref="CC222:CC223"/>
    <mergeCell ref="BE276:BE277"/>
    <mergeCell ref="CF286:CF291"/>
    <mergeCell ref="BZ124:BZ129"/>
    <mergeCell ref="BZ118:BZ123"/>
    <mergeCell ref="BD568:BD570"/>
    <mergeCell ref="BD144:BD145"/>
    <mergeCell ref="BU454:BU455"/>
    <mergeCell ref="BT142:BT147"/>
    <mergeCell ref="BU518:BU519"/>
    <mergeCell ref="BQ194:BQ195"/>
    <mergeCell ref="BZ310:BZ315"/>
    <mergeCell ref="BD344:BD345"/>
    <mergeCell ref="BN592:BN597"/>
    <mergeCell ref="BJ544:BJ549"/>
    <mergeCell ref="CB538:CB543"/>
    <mergeCell ref="BI418:BI423"/>
    <mergeCell ref="BP574:BP579"/>
    <mergeCell ref="BS546:BS547"/>
    <mergeCell ref="BS540:BS541"/>
    <mergeCell ref="BE262:BE263"/>
    <mergeCell ref="BU306:BU307"/>
    <mergeCell ref="BE420:BE421"/>
    <mergeCell ref="BE376:BE377"/>
    <mergeCell ref="BR202:BR207"/>
    <mergeCell ref="BJ244:BJ249"/>
    <mergeCell ref="BS268:BS269"/>
    <mergeCell ref="BK548:BK549"/>
    <mergeCell ref="BJ232:BJ237"/>
    <mergeCell ref="BR496:BR501"/>
    <mergeCell ref="BR490:BR495"/>
    <mergeCell ref="BD426:BD427"/>
    <mergeCell ref="BW196:BW197"/>
    <mergeCell ref="BU342:BU343"/>
    <mergeCell ref="BQ182:BQ183"/>
    <mergeCell ref="BQ546:BQ547"/>
    <mergeCell ref="BD256:BD257"/>
    <mergeCell ref="BM4:BM5"/>
    <mergeCell ref="CG394:CG395"/>
    <mergeCell ref="CE14:CE15"/>
    <mergeCell ref="BM16:BM17"/>
    <mergeCell ref="CD4:CD9"/>
    <mergeCell ref="CG20:CG21"/>
    <mergeCell ref="BS8:BS9"/>
    <mergeCell ref="BQ8:BQ9"/>
    <mergeCell ref="BO76:BO77"/>
    <mergeCell ref="CF298:CF303"/>
    <mergeCell ref="BU40:BU41"/>
    <mergeCell ref="BP328:BP333"/>
    <mergeCell ref="BT4:BT9"/>
    <mergeCell ref="BU18:BU19"/>
    <mergeCell ref="BM8:BM9"/>
    <mergeCell ref="CF40:CF45"/>
    <mergeCell ref="BR610:BR615"/>
    <mergeCell ref="BQ466:BQ467"/>
    <mergeCell ref="BT376:BT381"/>
    <mergeCell ref="BV556:BV561"/>
    <mergeCell ref="CG526:CG527"/>
    <mergeCell ref="CG520:CG521"/>
    <mergeCell ref="CG232:CG233"/>
    <mergeCell ref="CG290:CG291"/>
    <mergeCell ref="CE8:CE9"/>
    <mergeCell ref="CF496:CF501"/>
    <mergeCell ref="BW10:BW11"/>
    <mergeCell ref="CF274:CF279"/>
    <mergeCell ref="CG460:CG461"/>
    <mergeCell ref="CG454:CG455"/>
    <mergeCell ref="CG62:CG63"/>
    <mergeCell ref="BW124:BW125"/>
    <mergeCell ref="CA4:CA9"/>
    <mergeCell ref="CC32:CC33"/>
    <mergeCell ref="CC26:CC27"/>
    <mergeCell ref="BU398:BU399"/>
    <mergeCell ref="CC332:CC333"/>
    <mergeCell ref="BW164:BW165"/>
    <mergeCell ref="BO100:BO101"/>
    <mergeCell ref="BW34:BW35"/>
    <mergeCell ref="BO74:BO75"/>
    <mergeCell ref="BQ166:BQ167"/>
    <mergeCell ref="BQ160:BQ161"/>
    <mergeCell ref="CC382:CC383"/>
    <mergeCell ref="BU6:BU7"/>
    <mergeCell ref="BQ12:BQ13"/>
    <mergeCell ref="CG442:CG443"/>
    <mergeCell ref="CC8:CC9"/>
    <mergeCell ref="CG138:CG139"/>
    <mergeCell ref="BQ262:BQ263"/>
    <mergeCell ref="CG306:CG307"/>
    <mergeCell ref="BT430:BT435"/>
    <mergeCell ref="BW4:BW5"/>
    <mergeCell ref="CE306:CE307"/>
    <mergeCell ref="BO420:BO421"/>
    <mergeCell ref="BO376:BO377"/>
    <mergeCell ref="BV4:BV9"/>
    <mergeCell ref="CF250:CF255"/>
    <mergeCell ref="CE328:CE329"/>
    <mergeCell ref="CC146:CC147"/>
    <mergeCell ref="BS24:BS25"/>
    <mergeCell ref="BY16:BY21"/>
    <mergeCell ref="CE84:CE85"/>
    <mergeCell ref="BS296:BS297"/>
    <mergeCell ref="BE524:BE525"/>
    <mergeCell ref="CF466:CF471"/>
    <mergeCell ref="BR454:BR459"/>
    <mergeCell ref="CC54:CC55"/>
    <mergeCell ref="BU426:BU427"/>
    <mergeCell ref="CG514:CG515"/>
    <mergeCell ref="BM468:BM469"/>
    <mergeCell ref="BG370:BG375"/>
    <mergeCell ref="BG364:BG369"/>
    <mergeCell ref="BS388:BS389"/>
    <mergeCell ref="CF214:CF219"/>
    <mergeCell ref="BU154:BU155"/>
    <mergeCell ref="BM526:BM527"/>
    <mergeCell ref="CC82:CC83"/>
    <mergeCell ref="BW386:BW387"/>
    <mergeCell ref="BV148:BV153"/>
    <mergeCell ref="CE320:CE321"/>
    <mergeCell ref="CE314:CE315"/>
    <mergeCell ref="CE434:CE435"/>
    <mergeCell ref="CG80:CG81"/>
    <mergeCell ref="CC96:CC97"/>
    <mergeCell ref="BQ308:BQ309"/>
    <mergeCell ref="CG450:CG451"/>
    <mergeCell ref="BN154:BN159"/>
    <mergeCell ref="BS138:BS139"/>
    <mergeCell ref="BE304:BE305"/>
    <mergeCell ref="BZ232:BZ237"/>
    <mergeCell ref="BV262:BV267"/>
    <mergeCell ref="BK104:BK105"/>
    <mergeCell ref="BJ364:BJ369"/>
    <mergeCell ref="BP526:BP531"/>
    <mergeCell ref="BR172:BR177"/>
    <mergeCell ref="BW534:BW535"/>
    <mergeCell ref="CF334:CF339"/>
    <mergeCell ref="CF346:CF351"/>
    <mergeCell ref="CG162:CG163"/>
    <mergeCell ref="BW538:BW539"/>
    <mergeCell ref="BW2:CB2"/>
    <mergeCell ref="C310:C315"/>
    <mergeCell ref="BG292:BG297"/>
    <mergeCell ref="CB70:CB75"/>
    <mergeCell ref="BR508:BR513"/>
    <mergeCell ref="BT442:BT447"/>
    <mergeCell ref="BI58:BI63"/>
    <mergeCell ref="BD552:BE552"/>
    <mergeCell ref="CE200:CE201"/>
    <mergeCell ref="BT268:BT273"/>
    <mergeCell ref="BI358:BI363"/>
    <mergeCell ref="CE500:CE501"/>
    <mergeCell ref="BI352:BI357"/>
    <mergeCell ref="BI472:BI477"/>
    <mergeCell ref="CC4:CC5"/>
    <mergeCell ref="BK54:BK55"/>
    <mergeCell ref="BW142:BW143"/>
    <mergeCell ref="BZ58:BZ63"/>
    <mergeCell ref="CC462:CC463"/>
    <mergeCell ref="CE70:CE71"/>
    <mergeCell ref="BW442:BW443"/>
    <mergeCell ref="CE228:CE229"/>
    <mergeCell ref="E298:E303"/>
    <mergeCell ref="CB124:CB129"/>
    <mergeCell ref="CE528:CE529"/>
    <mergeCell ref="BQ494:BQ495"/>
    <mergeCell ref="BM510:BM511"/>
    <mergeCell ref="CD532:CD537"/>
    <mergeCell ref="BP226:BP231"/>
    <mergeCell ref="CB424:CB429"/>
    <mergeCell ref="BV256:BV261"/>
    <mergeCell ref="BF370:BF375"/>
    <mergeCell ref="B10:B15"/>
    <mergeCell ref="BM168:BM169"/>
    <mergeCell ref="CG216:CG217"/>
    <mergeCell ref="CG210:CG211"/>
    <mergeCell ref="B310:B315"/>
    <mergeCell ref="BE540:BE541"/>
    <mergeCell ref="CD112:CD117"/>
    <mergeCell ref="BQ112:BQ113"/>
    <mergeCell ref="CG516:CG517"/>
    <mergeCell ref="BS204:BS205"/>
    <mergeCell ref="CE134:CE135"/>
    <mergeCell ref="BK244:BK245"/>
    <mergeCell ref="BM184:BM185"/>
    <mergeCell ref="BS504:BS505"/>
    <mergeCell ref="BH472:BH477"/>
    <mergeCell ref="CF172:CF177"/>
    <mergeCell ref="BP286:BP291"/>
    <mergeCell ref="BS172:BS173"/>
    <mergeCell ref="CG58:CG59"/>
    <mergeCell ref="BJ118:BJ123"/>
    <mergeCell ref="BM10:BM11"/>
    <mergeCell ref="BE382:BE383"/>
    <mergeCell ref="BJ238:BJ243"/>
    <mergeCell ref="BK146:BK147"/>
    <mergeCell ref="BM310:BM311"/>
    <mergeCell ref="CG108:CG109"/>
    <mergeCell ref="CD412:CD417"/>
    <mergeCell ref="BK140:BK141"/>
    <mergeCell ref="CC396:CC397"/>
    <mergeCell ref="BK298:BK299"/>
    <mergeCell ref="BD116:BD117"/>
    <mergeCell ref="BD386:BD387"/>
    <mergeCell ref="BD250:BD251"/>
    <mergeCell ref="BD162:BD163"/>
    <mergeCell ref="BK116:BK117"/>
    <mergeCell ref="BE248:BE249"/>
    <mergeCell ref="BN262:BN267"/>
    <mergeCell ref="CB262:CB267"/>
    <mergeCell ref="BH292:BH297"/>
    <mergeCell ref="CC336:CC337"/>
    <mergeCell ref="BU192:BU193"/>
    <mergeCell ref="BJ346:BJ351"/>
    <mergeCell ref="BV340:BV345"/>
    <mergeCell ref="BM216:BM217"/>
    <mergeCell ref="BX334:BX339"/>
    <mergeCell ref="BN298:BN303"/>
    <mergeCell ref="BU346:BU347"/>
    <mergeCell ref="BD348:BD349"/>
    <mergeCell ref="BE146:BE147"/>
    <mergeCell ref="BN628:BN633"/>
    <mergeCell ref="BI406:BI411"/>
    <mergeCell ref="BW284:BW285"/>
    <mergeCell ref="BK102:BK103"/>
    <mergeCell ref="BK402:BK403"/>
    <mergeCell ref="BE240:BE241"/>
    <mergeCell ref="BK544:BK545"/>
    <mergeCell ref="BS438:BS439"/>
    <mergeCell ref="BP220:BP225"/>
    <mergeCell ref="BJ52:BJ57"/>
    <mergeCell ref="BJ352:BJ357"/>
    <mergeCell ref="BU110:BU111"/>
    <mergeCell ref="CD514:CD519"/>
    <mergeCell ref="BE180:BE181"/>
    <mergeCell ref="BM482:BM483"/>
    <mergeCell ref="CC518:CC519"/>
    <mergeCell ref="BW350:BW351"/>
    <mergeCell ref="BO548:BO549"/>
    <mergeCell ref="BI250:BI255"/>
    <mergeCell ref="BY544:BY549"/>
    <mergeCell ref="CA538:CA543"/>
    <mergeCell ref="CD418:CD423"/>
    <mergeCell ref="CC218:CC219"/>
    <mergeCell ref="BU74:BU75"/>
    <mergeCell ref="CC60:CC61"/>
    <mergeCell ref="BU432:BU433"/>
    <mergeCell ref="BM368:BM369"/>
    <mergeCell ref="CC360:CC361"/>
    <mergeCell ref="BJ64:BJ69"/>
    <mergeCell ref="BK510:BK511"/>
    <mergeCell ref="BS324:BS325"/>
    <mergeCell ref="BW62:BW63"/>
    <mergeCell ref="BJ532:BJ537"/>
    <mergeCell ref="BV648:BV653"/>
    <mergeCell ref="BO298:BO299"/>
    <mergeCell ref="BO456:BO457"/>
    <mergeCell ref="BD634:BD636"/>
    <mergeCell ref="BG304:BG309"/>
    <mergeCell ref="BE332:BE333"/>
    <mergeCell ref="BD540:BD541"/>
    <mergeCell ref="BI64:BI69"/>
    <mergeCell ref="BS428:BS429"/>
    <mergeCell ref="BM260:BM261"/>
    <mergeCell ref="C76:C81"/>
    <mergeCell ref="BO26:BO27"/>
    <mergeCell ref="BR574:BR579"/>
    <mergeCell ref="BL406:BL411"/>
    <mergeCell ref="BW6:BW7"/>
    <mergeCell ref="BD382:BD383"/>
    <mergeCell ref="BI238:BI243"/>
    <mergeCell ref="BM434:BM435"/>
    <mergeCell ref="BW306:BW307"/>
    <mergeCell ref="BI538:BI543"/>
    <mergeCell ref="BQ444:BQ445"/>
    <mergeCell ref="BO494:BO495"/>
    <mergeCell ref="BU230:BU231"/>
    <mergeCell ref="BF76:BF81"/>
    <mergeCell ref="BW322:BW323"/>
    <mergeCell ref="BO406:BO407"/>
    <mergeCell ref="BD410:BD411"/>
    <mergeCell ref="BM330:BM331"/>
    <mergeCell ref="BQ428:BQ429"/>
    <mergeCell ref="BW50:BW51"/>
    <mergeCell ref="BO422:BO423"/>
    <mergeCell ref="C130:C135"/>
    <mergeCell ref="BZ472:BZ477"/>
    <mergeCell ref="B496:B501"/>
    <mergeCell ref="BW192:BW193"/>
    <mergeCell ref="C430:C435"/>
    <mergeCell ref="CB232:CB237"/>
    <mergeCell ref="BW492:BW493"/>
    <mergeCell ref="BL460:BL465"/>
    <mergeCell ref="BK316:BK317"/>
    <mergeCell ref="BK310:BK311"/>
    <mergeCell ref="BT274:BT279"/>
    <mergeCell ref="BE148:BE149"/>
    <mergeCell ref="BE448:BE449"/>
    <mergeCell ref="BQ536:BQ537"/>
    <mergeCell ref="BS144:BS145"/>
    <mergeCell ref="BS302:BS303"/>
    <mergeCell ref="BK300:BK301"/>
    <mergeCell ref="BE132:BE133"/>
    <mergeCell ref="BI226:BI231"/>
    <mergeCell ref="CA532:CA537"/>
    <mergeCell ref="BJ370:BJ375"/>
    <mergeCell ref="BS394:BS395"/>
    <mergeCell ref="BK304:BK305"/>
    <mergeCell ref="B130:B135"/>
    <mergeCell ref="BY472:BY477"/>
    <mergeCell ref="CA238:CA243"/>
    <mergeCell ref="B430:B435"/>
    <mergeCell ref="BM446:BM447"/>
    <mergeCell ref="D196:D201"/>
    <mergeCell ref="BS366:BS367"/>
    <mergeCell ref="BK250:BK251"/>
    <mergeCell ref="BH304:BH309"/>
    <mergeCell ref="B22:B27"/>
    <mergeCell ref="BM76:BM77"/>
    <mergeCell ref="CG358:CG359"/>
    <mergeCell ref="CF46:CF51"/>
    <mergeCell ref="D298:D303"/>
    <mergeCell ref="BG76:BG81"/>
    <mergeCell ref="CA124:CA129"/>
    <mergeCell ref="BM364:BM365"/>
    <mergeCell ref="BS100:BS101"/>
    <mergeCell ref="BK472:BK473"/>
    <mergeCell ref="D82:D87"/>
    <mergeCell ref="BM238:BM239"/>
    <mergeCell ref="D130:D135"/>
    <mergeCell ref="CE218:CE219"/>
    <mergeCell ref="CE234:CE235"/>
    <mergeCell ref="CE60:CE61"/>
    <mergeCell ref="CE360:CE361"/>
    <mergeCell ref="BF202:BF207"/>
    <mergeCell ref="CB22:CB27"/>
    <mergeCell ref="BV376:BV381"/>
    <mergeCell ref="BE344:BE345"/>
    <mergeCell ref="BX142:BX147"/>
    <mergeCell ref="BH250:BH255"/>
    <mergeCell ref="BK380:BK381"/>
    <mergeCell ref="E418:E423"/>
    <mergeCell ref="BM26:BM27"/>
    <mergeCell ref="BU290:BU291"/>
    <mergeCell ref="BM232:BM233"/>
    <mergeCell ref="CG280:CG281"/>
    <mergeCell ref="BK288:BK289"/>
    <mergeCell ref="BE274:BE275"/>
    <mergeCell ref="BD246:BD247"/>
    <mergeCell ref="BZ538:BZ543"/>
    <mergeCell ref="BM538:BM539"/>
    <mergeCell ref="CH466:CH471"/>
    <mergeCell ref="BO304:BO305"/>
    <mergeCell ref="CB298:CB303"/>
    <mergeCell ref="BT154:BT159"/>
    <mergeCell ref="CB418:CB423"/>
    <mergeCell ref="BL526:BL531"/>
    <mergeCell ref="CC326:CC327"/>
    <mergeCell ref="BD546:BD547"/>
    <mergeCell ref="BT454:BT459"/>
    <mergeCell ref="BQ144:BQ145"/>
    <mergeCell ref="BD214:BD215"/>
    <mergeCell ref="BQ364:BQ365"/>
    <mergeCell ref="BV220:BV225"/>
    <mergeCell ref="BY256:BY261"/>
    <mergeCell ref="BI370:BI375"/>
    <mergeCell ref="BS210:BS211"/>
    <mergeCell ref="CE544:CE545"/>
    <mergeCell ref="BO226:BO227"/>
    <mergeCell ref="BD230:BD231"/>
    <mergeCell ref="BW154:BW155"/>
    <mergeCell ref="CE456:CE457"/>
    <mergeCell ref="CE418:CE419"/>
    <mergeCell ref="BO526:BO527"/>
    <mergeCell ref="BE198:BE199"/>
    <mergeCell ref="BM532:BM533"/>
    <mergeCell ref="BR388:BR393"/>
    <mergeCell ref="CC320:CC321"/>
    <mergeCell ref="CC506:CC507"/>
    <mergeCell ref="CE250:CE251"/>
    <mergeCell ref="BD530:BD531"/>
    <mergeCell ref="B142:B147"/>
    <mergeCell ref="CE140:CE141"/>
    <mergeCell ref="BW512:BW513"/>
    <mergeCell ref="BS352:BS353"/>
    <mergeCell ref="BV268:BV273"/>
    <mergeCell ref="BX208:BX213"/>
    <mergeCell ref="CE440:CE441"/>
    <mergeCell ref="BP406:BP411"/>
    <mergeCell ref="CG484:CG485"/>
    <mergeCell ref="BU144:BU145"/>
    <mergeCell ref="BU302:BU303"/>
    <mergeCell ref="BE372:BE373"/>
    <mergeCell ref="BG376:BG381"/>
    <mergeCell ref="D424:D429"/>
    <mergeCell ref="BM300:BM301"/>
    <mergeCell ref="B442:B447"/>
    <mergeCell ref="CH166:CH171"/>
    <mergeCell ref="C196:C201"/>
    <mergeCell ref="BD486:BD487"/>
    <mergeCell ref="BF490:BF495"/>
    <mergeCell ref="BU324:BU325"/>
    <mergeCell ref="BJ292:BJ297"/>
    <mergeCell ref="BO162:BO163"/>
    <mergeCell ref="BO156:BO157"/>
    <mergeCell ref="BD160:BD161"/>
    <mergeCell ref="D418:D423"/>
    <mergeCell ref="CE348:CE349"/>
    <mergeCell ref="BO462:BO463"/>
    <mergeCell ref="BD186:BD187"/>
    <mergeCell ref="BQ222:BQ223"/>
    <mergeCell ref="BL352:BL357"/>
    <mergeCell ref="BZ238:BZ243"/>
    <mergeCell ref="E10:E15"/>
    <mergeCell ref="BQ134:BQ135"/>
    <mergeCell ref="CG178:CG179"/>
    <mergeCell ref="BW454:BW455"/>
    <mergeCell ref="BQ292:BQ293"/>
    <mergeCell ref="BQ286:BQ287"/>
    <mergeCell ref="BV142:BV147"/>
    <mergeCell ref="BE110:BE111"/>
    <mergeCell ref="E310:E315"/>
    <mergeCell ref="BS52:BS53"/>
    <mergeCell ref="CG478:CG479"/>
    <mergeCell ref="CD70:CD75"/>
    <mergeCell ref="BT508:BT513"/>
    <mergeCell ref="CE472:CE473"/>
    <mergeCell ref="BV442:BV447"/>
    <mergeCell ref="BE410:BE411"/>
    <mergeCell ref="BU24:BU25"/>
    <mergeCell ref="CE48:CE49"/>
    <mergeCell ref="BI16:BI21"/>
    <mergeCell ref="BW90:BW91"/>
    <mergeCell ref="BL58:BL63"/>
    <mergeCell ref="BL52:BL57"/>
    <mergeCell ref="BF190:BF195"/>
    <mergeCell ref="BN118:BN123"/>
    <mergeCell ref="BG256:BG261"/>
    <mergeCell ref="CA418:CA423"/>
    <mergeCell ref="BS280:BS281"/>
    <mergeCell ref="BK130:BK131"/>
    <mergeCell ref="BD12:BD13"/>
    <mergeCell ref="CE90:CE91"/>
    <mergeCell ref="BD30:BD31"/>
    <mergeCell ref="BS406:BS407"/>
    <mergeCell ref="BU498:BU499"/>
    <mergeCell ref="CG244:CG245"/>
    <mergeCell ref="CD232:CD237"/>
    <mergeCell ref="BK66:BK67"/>
    <mergeCell ref="BE468:BE469"/>
    <mergeCell ref="BW462:BW463"/>
    <mergeCell ref="BQ464:BQ465"/>
    <mergeCell ref="CC358:CC359"/>
    <mergeCell ref="CC352:CC353"/>
    <mergeCell ref="BW190:BW191"/>
    <mergeCell ref="BD86:BD87"/>
    <mergeCell ref="BQ176:BQ177"/>
    <mergeCell ref="BO384:BO385"/>
    <mergeCell ref="CG362:CG363"/>
    <mergeCell ref="BQ476:BQ477"/>
    <mergeCell ref="BS236:BS237"/>
    <mergeCell ref="BD322:BD323"/>
    <mergeCell ref="CE484:CE485"/>
    <mergeCell ref="CE478:CE479"/>
    <mergeCell ref="BO266:BO267"/>
    <mergeCell ref="CF184:CF189"/>
    <mergeCell ref="CG344:CG345"/>
    <mergeCell ref="CE460:CE461"/>
    <mergeCell ref="CG412:CG413"/>
    <mergeCell ref="CE74:CE75"/>
    <mergeCell ref="CG136:CG137"/>
    <mergeCell ref="BD204:BD205"/>
    <mergeCell ref="BD132:BD133"/>
    <mergeCell ref="BO434:BO435"/>
    <mergeCell ref="BG196:BG201"/>
    <mergeCell ref="BD104:BD105"/>
    <mergeCell ref="BD404:BD405"/>
    <mergeCell ref="BQ42:BQ43"/>
    <mergeCell ref="CG92:CG93"/>
    <mergeCell ref="CF364:CF369"/>
    <mergeCell ref="BP46:BP51"/>
    <mergeCell ref="BL148:BL153"/>
    <mergeCell ref="BD124:BD125"/>
    <mergeCell ref="BP412:BP417"/>
    <mergeCell ref="BP628:BP633"/>
    <mergeCell ref="BZ22:BZ27"/>
    <mergeCell ref="BR394:BR399"/>
    <mergeCell ref="BS422:BS423"/>
    <mergeCell ref="BS416:BS417"/>
    <mergeCell ref="BD640:BD642"/>
    <mergeCell ref="D10:D15"/>
    <mergeCell ref="BU182:BU183"/>
    <mergeCell ref="BS328:BS329"/>
    <mergeCell ref="BO168:BO169"/>
    <mergeCell ref="D316:D321"/>
    <mergeCell ref="D310:D315"/>
    <mergeCell ref="BD172:BD173"/>
    <mergeCell ref="CC22:CC23"/>
    <mergeCell ref="BX610:CB615"/>
    <mergeCell ref="BU394:BU395"/>
    <mergeCell ref="CB10:CB15"/>
    <mergeCell ref="CC38:CC39"/>
    <mergeCell ref="CC496:CC497"/>
    <mergeCell ref="CC490:CC491"/>
    <mergeCell ref="CE256:CE257"/>
    <mergeCell ref="BY22:BY27"/>
    <mergeCell ref="CC418:CC419"/>
    <mergeCell ref="CE178:CE179"/>
    <mergeCell ref="BD296:BD297"/>
    <mergeCell ref="G1:AA1"/>
    <mergeCell ref="BO184:BO185"/>
    <mergeCell ref="BE8:BE9"/>
    <mergeCell ref="BE360:BE361"/>
    <mergeCell ref="E130:E135"/>
    <mergeCell ref="BE230:BE231"/>
    <mergeCell ref="E430:E435"/>
    <mergeCell ref="BN346:BN351"/>
    <mergeCell ref="BV88:BV93"/>
    <mergeCell ref="BS330:BS331"/>
    <mergeCell ref="BN460:BN465"/>
    <mergeCell ref="BE530:BE531"/>
    <mergeCell ref="BM316:BM317"/>
    <mergeCell ref="BV274:BV279"/>
    <mergeCell ref="BP112:BP117"/>
    <mergeCell ref="BS84:BS85"/>
    <mergeCell ref="BD651:BD653"/>
    <mergeCell ref="BD100:BD101"/>
    <mergeCell ref="BD94:BD95"/>
    <mergeCell ref="BT52:BT57"/>
    <mergeCell ref="BD252:BD253"/>
    <mergeCell ref="BM146:BM147"/>
    <mergeCell ref="BE518:BE519"/>
    <mergeCell ref="BL565:BL570"/>
    <mergeCell ref="BO238:BO239"/>
    <mergeCell ref="BD242:BD243"/>
    <mergeCell ref="BD236:BD237"/>
    <mergeCell ref="BM288:BM289"/>
    <mergeCell ref="BO54:BO55"/>
    <mergeCell ref="BQ298:BQ299"/>
    <mergeCell ref="BK136:BK137"/>
    <mergeCell ref="BV154:BV159"/>
    <mergeCell ref="BL619:BL624"/>
    <mergeCell ref="BQ26:BQ27"/>
    <mergeCell ref="BZ430:BZ435"/>
    <mergeCell ref="CD637:CD642"/>
    <mergeCell ref="CE506:CE507"/>
    <mergeCell ref="BQ200:BQ201"/>
    <mergeCell ref="BI478:BI483"/>
    <mergeCell ref="BS444:BS445"/>
    <mergeCell ref="BQ500:BQ501"/>
    <mergeCell ref="CC430:CC431"/>
    <mergeCell ref="BS260:BS261"/>
    <mergeCell ref="BQ368:BQ369"/>
    <mergeCell ref="CE196:CE197"/>
    <mergeCell ref="CE354:CE355"/>
    <mergeCell ref="BS14:BS15"/>
    <mergeCell ref="BS128:BS129"/>
    <mergeCell ref="BQ184:BQ185"/>
    <mergeCell ref="BS314:BS315"/>
    <mergeCell ref="BK170:BK171"/>
    <mergeCell ref="BQ96:BQ97"/>
    <mergeCell ref="BS188:BS189"/>
    <mergeCell ref="BQ396:BQ397"/>
    <mergeCell ref="BK228:BK229"/>
    <mergeCell ref="CE276:CE277"/>
    <mergeCell ref="BS488:BS489"/>
    <mergeCell ref="BS156:BS157"/>
    <mergeCell ref="BU248:BU249"/>
    <mergeCell ref="CB472:CB477"/>
    <mergeCell ref="CA196:CA201"/>
    <mergeCell ref="CD238:CD243"/>
    <mergeCell ref="BR340:BR345"/>
    <mergeCell ref="BQ314:BQ315"/>
    <mergeCell ref="BQ40:BQ41"/>
    <mergeCell ref="BS44:BS45"/>
    <mergeCell ref="CC290:CC291"/>
    <mergeCell ref="BP292:BP297"/>
    <mergeCell ref="BD8:BD9"/>
    <mergeCell ref="BU318:BU319"/>
    <mergeCell ref="BD308:BD309"/>
    <mergeCell ref="BE100:BE101"/>
    <mergeCell ref="CC246:CC247"/>
    <mergeCell ref="BW78:BW79"/>
    <mergeCell ref="BE400:BE401"/>
    <mergeCell ref="BZ142:BZ147"/>
    <mergeCell ref="BU444:BU445"/>
    <mergeCell ref="BJ250:BJ255"/>
    <mergeCell ref="BR514:BR519"/>
    <mergeCell ref="BW378:BW379"/>
    <mergeCell ref="BG124:BG129"/>
    <mergeCell ref="BT160:BT165"/>
    <mergeCell ref="BM66:BM67"/>
    <mergeCell ref="BE438:BE439"/>
    <mergeCell ref="BH274:BH279"/>
    <mergeCell ref="BK290:BK291"/>
    <mergeCell ref="BK246:BK247"/>
    <mergeCell ref="BS446:BS447"/>
    <mergeCell ref="BM432:BM433"/>
    <mergeCell ref="BV58:BV63"/>
    <mergeCell ref="BU60:BU61"/>
    <mergeCell ref="CC244:CC245"/>
    <mergeCell ref="BM358:BM359"/>
    <mergeCell ref="BM352:BM353"/>
    <mergeCell ref="BK430:BK431"/>
    <mergeCell ref="BM12:BM13"/>
    <mergeCell ref="BB598:BB606"/>
    <mergeCell ref="BL16:BL21"/>
    <mergeCell ref="BZ442:BZ447"/>
    <mergeCell ref="BW290:BW291"/>
    <mergeCell ref="BG424:BG429"/>
    <mergeCell ref="BI190:BI195"/>
    <mergeCell ref="BO446:BO447"/>
    <mergeCell ref="BI490:BI495"/>
    <mergeCell ref="CC468:CC469"/>
    <mergeCell ref="CC142:CC143"/>
    <mergeCell ref="BO16:BO17"/>
    <mergeCell ref="BW432:BW433"/>
    <mergeCell ref="BQ264:BQ265"/>
    <mergeCell ref="BI544:BI549"/>
    <mergeCell ref="BN4:BN9"/>
    <mergeCell ref="BD372:BD373"/>
    <mergeCell ref="BF376:BF381"/>
    <mergeCell ref="BL370:BL375"/>
    <mergeCell ref="BP592:BP597"/>
    <mergeCell ref="BM502:BM503"/>
    <mergeCell ref="BK6:BK7"/>
    <mergeCell ref="BM522:BM523"/>
    <mergeCell ref="BS184:BS185"/>
    <mergeCell ref="BO152:BO153"/>
    <mergeCell ref="BD156:BD157"/>
    <mergeCell ref="CC438:CC439"/>
    <mergeCell ref="CC106:CC107"/>
    <mergeCell ref="CC486:CC487"/>
    <mergeCell ref="CC34:CC35"/>
    <mergeCell ref="BF592:BI597"/>
    <mergeCell ref="BU544:BU545"/>
    <mergeCell ref="BS551:BT551"/>
    <mergeCell ref="CH508:CH513"/>
    <mergeCell ref="C538:C543"/>
    <mergeCell ref="CE262:CE263"/>
    <mergeCell ref="BF502:BF507"/>
    <mergeCell ref="CE376:CE377"/>
    <mergeCell ref="BS194:BS195"/>
    <mergeCell ref="BM32:BM33"/>
    <mergeCell ref="BH268:BH273"/>
    <mergeCell ref="CB316:CB321"/>
    <mergeCell ref="CB310:CB315"/>
    <mergeCell ref="BQ250:BQ251"/>
    <mergeCell ref="BM332:BM333"/>
    <mergeCell ref="BD400:BD401"/>
    <mergeCell ref="BY142:BY147"/>
    <mergeCell ref="CD76:CD81"/>
    <mergeCell ref="CC338:CC339"/>
    <mergeCell ref="BV448:BV453"/>
    <mergeCell ref="CG48:CG49"/>
    <mergeCell ref="BQ162:BQ163"/>
    <mergeCell ref="CE104:CE105"/>
    <mergeCell ref="BN58:BN63"/>
    <mergeCell ref="CG348:CG349"/>
    <mergeCell ref="BQ462:BQ463"/>
    <mergeCell ref="BK294:BK295"/>
    <mergeCell ref="CE404:CE405"/>
    <mergeCell ref="BS222:BS223"/>
    <mergeCell ref="BH190:BH195"/>
    <mergeCell ref="CB238:CB243"/>
    <mergeCell ref="BP118:BP123"/>
    <mergeCell ref="E196:E201"/>
    <mergeCell ref="BM360:BM361"/>
    <mergeCell ref="BH490:BH495"/>
    <mergeCell ref="D304:D309"/>
    <mergeCell ref="BR106:BR111"/>
    <mergeCell ref="CG456:CG457"/>
    <mergeCell ref="CG418:CG419"/>
    <mergeCell ref="BX583:CB588"/>
    <mergeCell ref="BG268:BG273"/>
    <mergeCell ref="CE468:CE469"/>
    <mergeCell ref="BS134:BS135"/>
    <mergeCell ref="BS292:BS293"/>
    <mergeCell ref="BM124:BM125"/>
    <mergeCell ref="BE496:BE497"/>
    <mergeCell ref="CG234:CG235"/>
    <mergeCell ref="BU58:BU59"/>
    <mergeCell ref="CE551:CF551"/>
    <mergeCell ref="BU52:BU53"/>
    <mergeCell ref="BM424:BM425"/>
    <mergeCell ref="BU352:BU353"/>
    <mergeCell ref="CG544:CG545"/>
    <mergeCell ref="CE206:CE207"/>
    <mergeCell ref="BK528:BK529"/>
    <mergeCell ref="CG342:CG343"/>
    <mergeCell ref="CG336:CG337"/>
    <mergeCell ref="CG532:CG533"/>
    <mergeCell ref="E484:E489"/>
    <mergeCell ref="BE94:BE95"/>
    <mergeCell ref="BE252:BE253"/>
    <mergeCell ref="BM452:BM453"/>
    <mergeCell ref="BU280:BU281"/>
    <mergeCell ref="BJ70:BJ75"/>
    <mergeCell ref="BM480:BM481"/>
    <mergeCell ref="BD470:BD471"/>
    <mergeCell ref="BU150:BU151"/>
    <mergeCell ref="C136:C141"/>
    <mergeCell ref="BW46:BW47"/>
    <mergeCell ref="BW40:BW41"/>
    <mergeCell ref="BD416:BD417"/>
    <mergeCell ref="CH406:CH411"/>
    <mergeCell ref="C436:C441"/>
    <mergeCell ref="BW340:BW341"/>
    <mergeCell ref="CE126:CE127"/>
    <mergeCell ref="BT394:BT399"/>
    <mergeCell ref="BD112:BD113"/>
    <mergeCell ref="CC50:CC51"/>
    <mergeCell ref="BU422:BU423"/>
    <mergeCell ref="BO254:BO255"/>
    <mergeCell ref="CC350:CC351"/>
    <mergeCell ref="BW188:BW189"/>
    <mergeCell ref="BW182:BW183"/>
    <mergeCell ref="BK98:BK99"/>
    <mergeCell ref="BQ412:BQ413"/>
    <mergeCell ref="CG300:CG301"/>
    <mergeCell ref="CB430:CB435"/>
    <mergeCell ref="BK398:BK399"/>
    <mergeCell ref="CG76:CG77"/>
    <mergeCell ref="BQ146:BQ147"/>
    <mergeCell ref="CD304:CD309"/>
    <mergeCell ref="CD298:CD303"/>
    <mergeCell ref="BX136:BX141"/>
    <mergeCell ref="CF64:CF69"/>
    <mergeCell ref="CE326:CE327"/>
    <mergeCell ref="BX436:BX441"/>
    <mergeCell ref="BK436:BK437"/>
    <mergeCell ref="BU108:BU109"/>
    <mergeCell ref="CC410:CC411"/>
    <mergeCell ref="B214:B219"/>
    <mergeCell ref="BU450:BU451"/>
    <mergeCell ref="BO282:BO283"/>
    <mergeCell ref="BW210:BW211"/>
    <mergeCell ref="CE38:CE39"/>
    <mergeCell ref="CF526:CF531"/>
    <mergeCell ref="CE496:CE497"/>
    <mergeCell ref="CH292:CH297"/>
    <mergeCell ref="BK50:BK51"/>
    <mergeCell ref="BK44:BK45"/>
    <mergeCell ref="CG256:CG257"/>
    <mergeCell ref="CH592:CH597"/>
    <mergeCell ref="BN565:BN570"/>
    <mergeCell ref="BT280:BT285"/>
    <mergeCell ref="BK350:BK351"/>
    <mergeCell ref="BQ270:BQ271"/>
    <mergeCell ref="CE180:CE181"/>
    <mergeCell ref="BQ384:BQ385"/>
    <mergeCell ref="CE480:CE481"/>
    <mergeCell ref="BM136:BM137"/>
    <mergeCell ref="BV94:BV99"/>
    <mergeCell ref="BF322:BF327"/>
    <mergeCell ref="BP232:BP237"/>
    <mergeCell ref="BW280:BW281"/>
    <mergeCell ref="BN250:BN255"/>
    <mergeCell ref="BH88:BH93"/>
    <mergeCell ref="BH82:BH87"/>
    <mergeCell ref="BK492:BK493"/>
    <mergeCell ref="BK540:BK541"/>
    <mergeCell ref="BM86:BM87"/>
    <mergeCell ref="CG196:CG197"/>
    <mergeCell ref="BS400:BS401"/>
    <mergeCell ref="C46:C51"/>
    <mergeCell ref="BD232:BD233"/>
    <mergeCell ref="BI88:BI93"/>
    <mergeCell ref="CB448:CB453"/>
    <mergeCell ref="BF394:BF399"/>
    <mergeCell ref="BQ294:BQ295"/>
    <mergeCell ref="BK126:BK127"/>
    <mergeCell ref="CE322:CE323"/>
    <mergeCell ref="CG446:CG447"/>
    <mergeCell ref="BG190:BG195"/>
    <mergeCell ref="BW118:BW119"/>
    <mergeCell ref="BO490:BO491"/>
    <mergeCell ref="BG496:BG501"/>
    <mergeCell ref="BM152:BM153"/>
    <mergeCell ref="BU410:BU411"/>
    <mergeCell ref="BS434:BS435"/>
    <mergeCell ref="BI256:BI261"/>
    <mergeCell ref="CB148:CB153"/>
    <mergeCell ref="CD82:CD87"/>
    <mergeCell ref="BD238:BD239"/>
    <mergeCell ref="CD136:CD141"/>
    <mergeCell ref="CC406:CC407"/>
    <mergeCell ref="CC362:CC363"/>
    <mergeCell ref="BM476:BM477"/>
    <mergeCell ref="BI274:BI279"/>
    <mergeCell ref="CG192:CG193"/>
    <mergeCell ref="BO236:BO237"/>
    <mergeCell ref="BO148:BO149"/>
    <mergeCell ref="BD152:BD153"/>
    <mergeCell ref="BW76:BW77"/>
    <mergeCell ref="BO448:BO449"/>
    <mergeCell ref="CC390:CC391"/>
    <mergeCell ref="E502:E507"/>
    <mergeCell ref="BQ490:BQ491"/>
    <mergeCell ref="CA100:CA105"/>
    <mergeCell ref="CA94:CA99"/>
    <mergeCell ref="BD619:BD621"/>
    <mergeCell ref="BX382:BX387"/>
    <mergeCell ref="BM228:BM229"/>
    <mergeCell ref="CH619:CH624"/>
    <mergeCell ref="BG88:BG93"/>
    <mergeCell ref="BM528:BM529"/>
    <mergeCell ref="D136:D141"/>
    <mergeCell ref="BG388:BG393"/>
    <mergeCell ref="BO294:BO295"/>
    <mergeCell ref="CC174:CC175"/>
    <mergeCell ref="D436:D441"/>
    <mergeCell ref="CF238:CF243"/>
    <mergeCell ref="BD536:BD537"/>
    <mergeCell ref="CC474:CC475"/>
    <mergeCell ref="BU330:BU331"/>
    <mergeCell ref="BM256:BM257"/>
    <mergeCell ref="BL376:BL381"/>
    <mergeCell ref="CC334:CC335"/>
    <mergeCell ref="BW166:BW167"/>
    <mergeCell ref="BM442:BM443"/>
    <mergeCell ref="CH184:CH189"/>
    <mergeCell ref="BK378:BK379"/>
    <mergeCell ref="CE94:CE95"/>
    <mergeCell ref="BO208:BO209"/>
    <mergeCell ref="BW466:BW467"/>
    <mergeCell ref="CE252:CE253"/>
    <mergeCell ref="CB322:CB327"/>
    <mergeCell ref="BO322:BO323"/>
    <mergeCell ref="C28:C33"/>
    <mergeCell ref="CF538:CF543"/>
    <mergeCell ref="BR112:BR117"/>
    <mergeCell ref="BZ370:BZ375"/>
    <mergeCell ref="BJ484:BJ489"/>
    <mergeCell ref="E202:E207"/>
    <mergeCell ref="D214:D219"/>
    <mergeCell ref="BT46:BT51"/>
    <mergeCell ref="CG174:CG175"/>
    <mergeCell ref="BL418:BL423"/>
    <mergeCell ref="BE494:BE495"/>
    <mergeCell ref="BK262:BK263"/>
    <mergeCell ref="BS48:BS49"/>
    <mergeCell ref="BU178:BU179"/>
    <mergeCell ref="CF196:CF201"/>
    <mergeCell ref="BZ34:BZ39"/>
    <mergeCell ref="CH298:CH303"/>
    <mergeCell ref="BR412:BR417"/>
    <mergeCell ref="CB136:CB141"/>
    <mergeCell ref="BL244:BL249"/>
    <mergeCell ref="CE540:CE541"/>
    <mergeCell ref="BK56:BK57"/>
    <mergeCell ref="BD226:BD227"/>
    <mergeCell ref="BD220:BD221"/>
    <mergeCell ref="BT178:BT183"/>
    <mergeCell ref="BD184:BD185"/>
    <mergeCell ref="BW108:BW109"/>
    <mergeCell ref="CE410:CE411"/>
    <mergeCell ref="BO480:BO481"/>
    <mergeCell ref="BI382:BI387"/>
    <mergeCell ref="BD96:BD97"/>
    <mergeCell ref="BD90:BD91"/>
    <mergeCell ref="BD3:BE3"/>
    <mergeCell ref="BT172:BT177"/>
    <mergeCell ref="CB436:CB441"/>
    <mergeCell ref="BM272:BM273"/>
    <mergeCell ref="BL544:BL549"/>
    <mergeCell ref="AT551:AW551"/>
    <mergeCell ref="BD520:BD521"/>
    <mergeCell ref="BI376:BI381"/>
    <mergeCell ref="BN310:BN315"/>
    <mergeCell ref="BQ282:BQ283"/>
    <mergeCell ref="CH472:CH477"/>
    <mergeCell ref="BI202:BI207"/>
    <mergeCell ref="BI502:BI507"/>
    <mergeCell ref="BW318:BW319"/>
    <mergeCell ref="BO358:BO359"/>
    <mergeCell ref="BD482:BD483"/>
    <mergeCell ref="BS206:BS207"/>
    <mergeCell ref="BS320:BS321"/>
    <mergeCell ref="BS506:BS507"/>
    <mergeCell ref="CE408:CE409"/>
    <mergeCell ref="BO522:BO523"/>
    <mergeCell ref="BE194:BE195"/>
    <mergeCell ref="CG212:CG213"/>
    <mergeCell ref="CH478:CH483"/>
    <mergeCell ref="BU478:BU479"/>
    <mergeCell ref="BZ334:BZ339"/>
    <mergeCell ref="BG316:BG321"/>
    <mergeCell ref="CH262:CH267"/>
    <mergeCell ref="BE460:BE461"/>
    <mergeCell ref="BT466:BT471"/>
    <mergeCell ref="CE66:CE67"/>
    <mergeCell ref="BO180:BO181"/>
    <mergeCell ref="CE2:CF2"/>
    <mergeCell ref="CE246:CE247"/>
    <mergeCell ref="BY148:BY153"/>
    <mergeCell ref="BN232:BN237"/>
    <mergeCell ref="CG12:CG13"/>
    <mergeCell ref="BF88:BF93"/>
    <mergeCell ref="BY448:BY453"/>
    <mergeCell ref="BV160:BV165"/>
    <mergeCell ref="BN16:BN21"/>
    <mergeCell ref="BV280:BV285"/>
    <mergeCell ref="CE304:CE305"/>
    <mergeCell ref="BK256:BK257"/>
    <mergeCell ref="BN532:BN537"/>
    <mergeCell ref="BF388:BF393"/>
    <mergeCell ref="BP298:BP303"/>
    <mergeCell ref="BW346:BW347"/>
    <mergeCell ref="BH154:BH159"/>
    <mergeCell ref="BH454:BH459"/>
    <mergeCell ref="CG364:CG365"/>
    <mergeCell ref="BK22:BK23"/>
    <mergeCell ref="BO414:BO415"/>
    <mergeCell ref="BM376:BM377"/>
    <mergeCell ref="BQ86:BQ87"/>
    <mergeCell ref="BO468:BO469"/>
    <mergeCell ref="BS178:BS179"/>
    <mergeCell ref="BS478:BS479"/>
    <mergeCell ref="BN130:BN135"/>
    <mergeCell ref="CG32:CG33"/>
    <mergeCell ref="BN430:BN435"/>
    <mergeCell ref="CG332:CG333"/>
    <mergeCell ref="BS20:BS21"/>
    <mergeCell ref="BK392:BK393"/>
    <mergeCell ref="B334:B339"/>
    <mergeCell ref="CA136:CA141"/>
    <mergeCell ref="CE332:CE333"/>
    <mergeCell ref="D94:D99"/>
    <mergeCell ref="CA436:CA441"/>
    <mergeCell ref="BK154:BK155"/>
    <mergeCell ref="BE286:BE287"/>
    <mergeCell ref="BE444:BE445"/>
    <mergeCell ref="CG262:CG263"/>
    <mergeCell ref="BS140:BS141"/>
    <mergeCell ref="BJ268:BJ273"/>
    <mergeCell ref="BS440:BS441"/>
    <mergeCell ref="CC160:CC161"/>
    <mergeCell ref="BK296:BK297"/>
    <mergeCell ref="BE128:BE129"/>
    <mergeCell ref="BX448:BX453"/>
    <mergeCell ref="CG434:CG435"/>
    <mergeCell ref="BM388:BM389"/>
    <mergeCell ref="D148:D153"/>
    <mergeCell ref="BZ214:BZ219"/>
    <mergeCell ref="BE428:BE429"/>
    <mergeCell ref="BM142:BM143"/>
    <mergeCell ref="CC186:CC187"/>
    <mergeCell ref="C148:C153"/>
    <mergeCell ref="BJ376:BJ381"/>
    <mergeCell ref="CC278:CC279"/>
    <mergeCell ref="BL442:BL447"/>
    <mergeCell ref="CE344:CE345"/>
    <mergeCell ref="BO452:BO453"/>
    <mergeCell ref="BH442:BH447"/>
    <mergeCell ref="CG240:CG241"/>
    <mergeCell ref="BK142:BK143"/>
    <mergeCell ref="BX659:CB664"/>
    <mergeCell ref="BO60:BO61"/>
    <mergeCell ref="BD64:BD65"/>
    <mergeCell ref="BO360:BO361"/>
    <mergeCell ref="BD364:BD365"/>
    <mergeCell ref="CG462:CG463"/>
    <mergeCell ref="BL256:BL261"/>
    <mergeCell ref="CC214:CC215"/>
    <mergeCell ref="BM284:BM285"/>
    <mergeCell ref="CH64:CH69"/>
    <mergeCell ref="BM436:BM437"/>
    <mergeCell ref="BO44:BO45"/>
    <mergeCell ref="CB202:CB207"/>
    <mergeCell ref="BO202:BO203"/>
    <mergeCell ref="BR565:BR570"/>
    <mergeCell ref="BP532:BP537"/>
    <mergeCell ref="BD292:BD293"/>
    <mergeCell ref="BD286:BD287"/>
    <mergeCell ref="CC230:CC231"/>
    <mergeCell ref="CC224:CC225"/>
    <mergeCell ref="CB502:CB507"/>
    <mergeCell ref="BO502:BO503"/>
    <mergeCell ref="CC530:CC531"/>
    <mergeCell ref="BI268:BI273"/>
    <mergeCell ref="BO272:BO273"/>
    <mergeCell ref="BW58:BW59"/>
    <mergeCell ref="CE316:CE317"/>
    <mergeCell ref="BO424:BO425"/>
    <mergeCell ref="BD434:BD435"/>
    <mergeCell ref="BD428:BD429"/>
    <mergeCell ref="BQ190:BQ191"/>
    <mergeCell ref="BR520:BR525"/>
    <mergeCell ref="H2:K2"/>
    <mergeCell ref="BE406:BE407"/>
    <mergeCell ref="BN484:BN489"/>
    <mergeCell ref="BS348:BS349"/>
    <mergeCell ref="BH316:BH321"/>
    <mergeCell ref="BN478:BN483"/>
    <mergeCell ref="E322:E327"/>
    <mergeCell ref="BJ76:BJ81"/>
    <mergeCell ref="CD424:CD429"/>
    <mergeCell ref="BE90:BE91"/>
    <mergeCell ref="BG94:BG99"/>
    <mergeCell ref="CC236:CC237"/>
    <mergeCell ref="BE390:BE391"/>
    <mergeCell ref="BE548:BE549"/>
    <mergeCell ref="CF490:CF495"/>
    <mergeCell ref="BU36:BU37"/>
    <mergeCell ref="BP166:BP171"/>
    <mergeCell ref="BM408:BM409"/>
    <mergeCell ref="BD26:BD27"/>
    <mergeCell ref="BX100:BX105"/>
    <mergeCell ref="BP472:BP477"/>
    <mergeCell ref="BU336:BU337"/>
    <mergeCell ref="BM192:BM193"/>
    <mergeCell ref="BR232:BR237"/>
    <mergeCell ref="BJ88:BJ93"/>
    <mergeCell ref="BM492:BM493"/>
    <mergeCell ref="BZ160:BZ165"/>
    <mergeCell ref="BJ274:BJ279"/>
    <mergeCell ref="BD42:BD43"/>
    <mergeCell ref="BR532:BR537"/>
    <mergeCell ref="BS418:BS419"/>
    <mergeCell ref="BJ388:BJ393"/>
    <mergeCell ref="CG540:CG541"/>
    <mergeCell ref="BK442:BK443"/>
    <mergeCell ref="CA400:CA405"/>
    <mergeCell ref="BP10:BP15"/>
    <mergeCell ref="CD436:CD441"/>
    <mergeCell ref="BH382:BH387"/>
    <mergeCell ref="BQ38:BQ39"/>
    <mergeCell ref="CE502:CE503"/>
    <mergeCell ref="CE464:CE465"/>
    <mergeCell ref="BP310:BP315"/>
    <mergeCell ref="BE250:BE251"/>
    <mergeCell ref="BR76:BR81"/>
    <mergeCell ref="CG224:CG225"/>
    <mergeCell ref="BQ338:BQ339"/>
    <mergeCell ref="BJ448:BJ453"/>
    <mergeCell ref="CG382:CG383"/>
    <mergeCell ref="BE156:BE157"/>
    <mergeCell ref="BK524:BK525"/>
    <mergeCell ref="BO22:BO23"/>
    <mergeCell ref="BE536:BE537"/>
    <mergeCell ref="CG512:CG513"/>
    <mergeCell ref="BS42:BS43"/>
    <mergeCell ref="BK414:BK415"/>
    <mergeCell ref="BK240:BK241"/>
    <mergeCell ref="CE518:CE519"/>
    <mergeCell ref="CC502:CC503"/>
    <mergeCell ref="BM512:BM513"/>
    <mergeCell ref="BS38:BS39"/>
    <mergeCell ref="CC62:CC63"/>
    <mergeCell ref="BS338:BS339"/>
    <mergeCell ref="BM176:BM177"/>
    <mergeCell ref="BL448:BL453"/>
    <mergeCell ref="CD556:CD561"/>
    <mergeCell ref="CG2:CH2"/>
    <mergeCell ref="CA148:CA153"/>
    <mergeCell ref="BS124:BS125"/>
    <mergeCell ref="BK496:BK497"/>
    <mergeCell ref="CA448:CA453"/>
    <mergeCell ref="BX166:BX171"/>
    <mergeCell ref="BS424:BS425"/>
    <mergeCell ref="BR298:BR303"/>
    <mergeCell ref="BE298:BE299"/>
    <mergeCell ref="BJ154:BJ159"/>
    <mergeCell ref="BQ392:BQ393"/>
    <mergeCell ref="BS326:BS327"/>
    <mergeCell ref="BD264:BD265"/>
    <mergeCell ref="BM158:BM159"/>
    <mergeCell ref="BS484:BS485"/>
    <mergeCell ref="CC202:CC203"/>
    <mergeCell ref="BG328:BG333"/>
    <mergeCell ref="BU244:BU245"/>
    <mergeCell ref="BE226:BE227"/>
    <mergeCell ref="BU456:BU457"/>
    <mergeCell ref="BS468:BS469"/>
    <mergeCell ref="BM212:BM213"/>
    <mergeCell ref="BD276:BD277"/>
    <mergeCell ref="BU140:BU141"/>
    <mergeCell ref="BE368:BE369"/>
    <mergeCell ref="BH22:BH27"/>
    <mergeCell ref="CE474:CE475"/>
    <mergeCell ref="CG82:CG83"/>
    <mergeCell ref="BK28:BK29"/>
    <mergeCell ref="BD314:BD315"/>
    <mergeCell ref="BR10:BR15"/>
    <mergeCell ref="CF648:CF653"/>
    <mergeCell ref="CF610:CF615"/>
    <mergeCell ref="CB214:CB219"/>
    <mergeCell ref="BD146:BD147"/>
    <mergeCell ref="CC242:CC243"/>
    <mergeCell ref="BW374:BW375"/>
    <mergeCell ref="BK40:BK41"/>
    <mergeCell ref="BG514:BG519"/>
    <mergeCell ref="CE214:CE215"/>
    <mergeCell ref="BD288:BD289"/>
    <mergeCell ref="BR238:BR243"/>
    <mergeCell ref="BR538:BR543"/>
    <mergeCell ref="BU510:BU511"/>
    <mergeCell ref="BO342:BO343"/>
    <mergeCell ref="BK182:BK183"/>
    <mergeCell ref="CE230:CE231"/>
    <mergeCell ref="BT298:BT303"/>
    <mergeCell ref="BW270:BW271"/>
    <mergeCell ref="CE530:CE531"/>
    <mergeCell ref="BE314:BE315"/>
    <mergeCell ref="BQ408:BQ409"/>
    <mergeCell ref="BQ402:BQ403"/>
    <mergeCell ref="BK210:BK211"/>
    <mergeCell ref="CE372:CE373"/>
    <mergeCell ref="BS190:BS191"/>
    <mergeCell ref="CB154:CB159"/>
    <mergeCell ref="BN358:BN363"/>
    <mergeCell ref="BM328:BM329"/>
    <mergeCell ref="CB454:CB459"/>
    <mergeCell ref="BV286:BV291"/>
    <mergeCell ref="BF514:BF519"/>
    <mergeCell ref="BH160:BH165"/>
    <mergeCell ref="B154:B159"/>
    <mergeCell ref="BM198:BM199"/>
    <mergeCell ref="CD388:CD393"/>
    <mergeCell ref="BM356:BM357"/>
    <mergeCell ref="BM312:BM313"/>
    <mergeCell ref="B460:B465"/>
    <mergeCell ref="B454:B459"/>
    <mergeCell ref="BJ94:BJ99"/>
    <mergeCell ref="BQ142:BQ143"/>
    <mergeCell ref="BD14:BD15"/>
    <mergeCell ref="BS234:BS235"/>
    <mergeCell ref="BQ442:BQ443"/>
    <mergeCell ref="BK280:BK281"/>
    <mergeCell ref="BD320:BD321"/>
    <mergeCell ref="BK274:BK275"/>
    <mergeCell ref="CF16:CF21"/>
    <mergeCell ref="BP130:BP135"/>
    <mergeCell ref="BO28:BO29"/>
    <mergeCell ref="BK340:BK341"/>
    <mergeCell ref="CF82:CF87"/>
    <mergeCell ref="BX460:BX465"/>
    <mergeCell ref="BM106:BM107"/>
    <mergeCell ref="CE176:CE177"/>
    <mergeCell ref="BU364:BU365"/>
    <mergeCell ref="D22:D27"/>
    <mergeCell ref="BG274:BG279"/>
    <mergeCell ref="D34:D39"/>
    <mergeCell ref="E34:E39"/>
    <mergeCell ref="E28:E33"/>
    <mergeCell ref="B28:B33"/>
    <mergeCell ref="BM180:BM181"/>
    <mergeCell ref="B322:B327"/>
    <mergeCell ref="CF376:CF381"/>
    <mergeCell ref="BO344:BO345"/>
    <mergeCell ref="BG106:BG111"/>
    <mergeCell ref="BO458:BO459"/>
    <mergeCell ref="BS130:BS131"/>
    <mergeCell ref="BM262:BM263"/>
    <mergeCell ref="BU48:BU49"/>
    <mergeCell ref="CC306:CC307"/>
    <mergeCell ref="BM420:BM421"/>
    <mergeCell ref="BG280:BG285"/>
    <mergeCell ref="CE72:CE73"/>
    <mergeCell ref="BU348:BU349"/>
    <mergeCell ref="BJ316:BJ321"/>
    <mergeCell ref="BO186:BO187"/>
    <mergeCell ref="BR244:BR249"/>
    <mergeCell ref="CC208:CC209"/>
    <mergeCell ref="BO486:BO487"/>
    <mergeCell ref="CE392:CE393"/>
    <mergeCell ref="BK346:BK347"/>
    <mergeCell ref="CF88:CF93"/>
    <mergeCell ref="BZ268:BZ273"/>
    <mergeCell ref="BJ382:BJ387"/>
    <mergeCell ref="BM82:BM83"/>
    <mergeCell ref="BU340:BU341"/>
    <mergeCell ref="CC126:CC127"/>
    <mergeCell ref="BX256:BX261"/>
    <mergeCell ref="BH370:BH375"/>
    <mergeCell ref="BM196:BM197"/>
    <mergeCell ref="BW56:BW57"/>
    <mergeCell ref="BY316:BY321"/>
    <mergeCell ref="CC282:CC283"/>
    <mergeCell ref="BM396:BM397"/>
    <mergeCell ref="D496:D501"/>
    <mergeCell ref="BI208:BI213"/>
    <mergeCell ref="CH190:CH195"/>
    <mergeCell ref="C220:C225"/>
    <mergeCell ref="BU276:BU277"/>
    <mergeCell ref="CH490:CH495"/>
    <mergeCell ref="C520:C525"/>
    <mergeCell ref="BW430:BW431"/>
    <mergeCell ref="BL436:BL441"/>
    <mergeCell ref="BW36:BW37"/>
    <mergeCell ref="BO408:BO409"/>
    <mergeCell ref="BD412:BD413"/>
    <mergeCell ref="BQ174:BQ175"/>
    <mergeCell ref="BW336:BW337"/>
    <mergeCell ref="BY340:BY345"/>
    <mergeCell ref="BQ474:BQ475"/>
    <mergeCell ref="BF112:BF117"/>
    <mergeCell ref="BF106:BF111"/>
    <mergeCell ref="BN370:BN375"/>
    <mergeCell ref="CH418:CH423"/>
    <mergeCell ref="BO92:BO93"/>
    <mergeCell ref="BU418:BU419"/>
    <mergeCell ref="BF226:BF231"/>
    <mergeCell ref="E208:E213"/>
    <mergeCell ref="CG94:CG95"/>
    <mergeCell ref="D286:D291"/>
    <mergeCell ref="D520:D525"/>
    <mergeCell ref="BM40:BM41"/>
    <mergeCell ref="CG88:CG89"/>
    <mergeCell ref="BU300:BU301"/>
    <mergeCell ref="BP430:BP435"/>
    <mergeCell ref="BJ262:BJ267"/>
    <mergeCell ref="BZ520:BZ525"/>
    <mergeCell ref="BD70:BD71"/>
    <mergeCell ref="BT76:BT81"/>
    <mergeCell ref="CC520:CC521"/>
    <mergeCell ref="BG118:BG123"/>
    <mergeCell ref="AD2:AG2"/>
    <mergeCell ref="BW178:BW179"/>
    <mergeCell ref="CB34:CB39"/>
    <mergeCell ref="BH172:BH177"/>
    <mergeCell ref="BQ158:BQ159"/>
    <mergeCell ref="BQ316:BQ317"/>
    <mergeCell ref="BW478:BW479"/>
    <mergeCell ref="CB334:CB339"/>
    <mergeCell ref="BK302:BK303"/>
    <mergeCell ref="BN538:BN543"/>
    <mergeCell ref="CD100:CD105"/>
    <mergeCell ref="B52:B57"/>
    <mergeCell ref="BV472:BV477"/>
    <mergeCell ref="B166:B171"/>
    <mergeCell ref="BY508:BY513"/>
    <mergeCell ref="BK318:BK319"/>
    <mergeCell ref="CA268:CA273"/>
    <mergeCell ref="BK312:BK313"/>
    <mergeCell ref="BH94:BH99"/>
    <mergeCell ref="BM78:BM79"/>
    <mergeCell ref="B226:B231"/>
    <mergeCell ref="BE450:BE451"/>
    <mergeCell ref="BE118:BE119"/>
    <mergeCell ref="BK444:BK445"/>
    <mergeCell ref="BQ538:BQ539"/>
    <mergeCell ref="BM378:BM379"/>
    <mergeCell ref="B526:B531"/>
    <mergeCell ref="CE508:CE509"/>
    <mergeCell ref="CF322:CF327"/>
    <mergeCell ref="BO290:BO291"/>
    <mergeCell ref="BD188:BD189"/>
    <mergeCell ref="BQ224:BQ225"/>
    <mergeCell ref="BZ340:BZ345"/>
    <mergeCell ref="BZ454:BZ459"/>
    <mergeCell ref="BD488:BD489"/>
    <mergeCell ref="CC470:CC471"/>
    <mergeCell ref="CC426:CC427"/>
    <mergeCell ref="CE78:CE79"/>
    <mergeCell ref="CG372:CG373"/>
    <mergeCell ref="BD32:BD33"/>
    <mergeCell ref="BY58:BY63"/>
    <mergeCell ref="BY52:BY57"/>
    <mergeCell ref="CE62:CE63"/>
    <mergeCell ref="CE362:CE363"/>
    <mergeCell ref="BO476:BO477"/>
    <mergeCell ref="BQ236:BQ237"/>
    <mergeCell ref="CC330:CC331"/>
    <mergeCell ref="CG458:CG459"/>
    <mergeCell ref="CG452:CG453"/>
    <mergeCell ref="CA328:CA333"/>
    <mergeCell ref="BJ160:BJ165"/>
    <mergeCell ref="BK46:BK47"/>
    <mergeCell ref="BS304:BS305"/>
    <mergeCell ref="CD322:CD327"/>
    <mergeCell ref="BI340:BI345"/>
    <mergeCell ref="BL382:BL387"/>
    <mergeCell ref="BI94:BI99"/>
    <mergeCell ref="CE34:CE35"/>
    <mergeCell ref="BM340:BM341"/>
    <mergeCell ref="B232:B237"/>
    <mergeCell ref="BU468:BU469"/>
    <mergeCell ref="CE378:CE379"/>
    <mergeCell ref="BW234:BW235"/>
    <mergeCell ref="CE536:CE537"/>
    <mergeCell ref="BO212:BO213"/>
    <mergeCell ref="BD216:BD217"/>
    <mergeCell ref="BD610:BD612"/>
    <mergeCell ref="BF334:BF339"/>
    <mergeCell ref="BD516:BD517"/>
    <mergeCell ref="BQ278:BQ279"/>
    <mergeCell ref="BK110:BK111"/>
    <mergeCell ref="BT184:BT189"/>
    <mergeCell ref="B394:B399"/>
    <mergeCell ref="CD628:CD633"/>
    <mergeCell ref="BO534:BO535"/>
    <mergeCell ref="BK374:BK375"/>
    <mergeCell ref="BJ106:BJ111"/>
    <mergeCell ref="BV526:BV531"/>
    <mergeCell ref="BX292:BX297"/>
    <mergeCell ref="BM268:BM269"/>
    <mergeCell ref="CC156:CC157"/>
    <mergeCell ref="BX286:BX291"/>
    <mergeCell ref="BR124:BR129"/>
    <mergeCell ref="BU528:BU529"/>
    <mergeCell ref="CE258:CE259"/>
    <mergeCell ref="CE470:CE471"/>
    <mergeCell ref="CE286:CE287"/>
    <mergeCell ref="BD272:BD273"/>
    <mergeCell ref="BO176:BO177"/>
    <mergeCell ref="BW434:BW435"/>
    <mergeCell ref="BI220:BI225"/>
    <mergeCell ref="CH610:CH615"/>
    <mergeCell ref="CB442:CB447"/>
    <mergeCell ref="BL556:BL561"/>
    <mergeCell ref="BK410:BK411"/>
    <mergeCell ref="CE458:CE459"/>
    <mergeCell ref="BO354:BO355"/>
    <mergeCell ref="CG524:CG525"/>
    <mergeCell ref="BY286:BY291"/>
    <mergeCell ref="BS54:BS55"/>
    <mergeCell ref="BI514:BI519"/>
    <mergeCell ref="CA52:CA57"/>
    <mergeCell ref="BS512:BS513"/>
    <mergeCell ref="CE442:CE443"/>
    <mergeCell ref="BY460:BY465"/>
    <mergeCell ref="CG208:CG209"/>
    <mergeCell ref="E154:E159"/>
    <mergeCell ref="CB496:CB501"/>
    <mergeCell ref="BE254:BE255"/>
    <mergeCell ref="E454:E459"/>
    <mergeCell ref="BS196:BS197"/>
    <mergeCell ref="BQ342:BQ343"/>
    <mergeCell ref="BM182:BM183"/>
    <mergeCell ref="CA520:CA525"/>
    <mergeCell ref="BP610:BP615"/>
    <mergeCell ref="CA274:CA279"/>
    <mergeCell ref="BP436:BP441"/>
    <mergeCell ref="E514:E519"/>
    <mergeCell ref="BK150:BK151"/>
    <mergeCell ref="BS408:BS409"/>
    <mergeCell ref="BS402:BS403"/>
    <mergeCell ref="CC128:CC129"/>
    <mergeCell ref="BW162:BW163"/>
    <mergeCell ref="BZ52:BZ57"/>
    <mergeCell ref="BR424:BR429"/>
    <mergeCell ref="CC24:CC25"/>
    <mergeCell ref="BJ280:BJ285"/>
    <mergeCell ref="BZ352:BZ357"/>
    <mergeCell ref="CD601:CD606"/>
    <mergeCell ref="BB580:BB588"/>
    <mergeCell ref="CC482:CC483"/>
    <mergeCell ref="BG448:BG453"/>
    <mergeCell ref="BO198:BO199"/>
    <mergeCell ref="D460:D465"/>
    <mergeCell ref="D454:D459"/>
    <mergeCell ref="BZ526:BZ531"/>
    <mergeCell ref="CC492:CC493"/>
    <mergeCell ref="BD228:BD229"/>
    <mergeCell ref="BM280:BM281"/>
    <mergeCell ref="BZ274:BZ279"/>
    <mergeCell ref="CB40:CB45"/>
    <mergeCell ref="BO40:BO41"/>
    <mergeCell ref="BF100:BF105"/>
    <mergeCell ref="BZ406:BZ411"/>
    <mergeCell ref="CB340:CB345"/>
    <mergeCell ref="BD282:BD283"/>
    <mergeCell ref="BO340:BO341"/>
    <mergeCell ref="CC226:CC227"/>
    <mergeCell ref="BT196:BT201"/>
    <mergeCell ref="BN28:BN33"/>
    <mergeCell ref="BF400:BF405"/>
    <mergeCell ref="CC526:CC527"/>
    <mergeCell ref="BH28:BH33"/>
    <mergeCell ref="BW92:BW93"/>
    <mergeCell ref="BO464:BO465"/>
    <mergeCell ref="CG72:CG73"/>
    <mergeCell ref="BQ186:BQ187"/>
    <mergeCell ref="BY352:BY357"/>
    <mergeCell ref="BK166:BK167"/>
    <mergeCell ref="BK160:BK161"/>
    <mergeCell ref="BV184:BV189"/>
    <mergeCell ref="CA118:CA123"/>
    <mergeCell ref="BQ486:BQ487"/>
    <mergeCell ref="BP16:BP21"/>
    <mergeCell ref="BN556:BN561"/>
    <mergeCell ref="BV10:BV15"/>
    <mergeCell ref="BN382:BN387"/>
    <mergeCell ref="C460:C465"/>
    <mergeCell ref="BH214:BH219"/>
    <mergeCell ref="CG274:CG275"/>
    <mergeCell ref="E226:E231"/>
    <mergeCell ref="E220:E225"/>
    <mergeCell ref="CD328:CD333"/>
    <mergeCell ref="E520:E525"/>
    <mergeCell ref="BS262:BS263"/>
    <mergeCell ref="CA154:CA159"/>
    <mergeCell ref="BS174:BS175"/>
    <mergeCell ref="BK546:BK547"/>
    <mergeCell ref="CA454:CA459"/>
    <mergeCell ref="BK214:BK215"/>
    <mergeCell ref="BS474:BS475"/>
    <mergeCell ref="BP556:BP561"/>
    <mergeCell ref="BD136:BD137"/>
    <mergeCell ref="BD38:BD39"/>
    <mergeCell ref="BD338:BD339"/>
    <mergeCell ref="BM546:BM547"/>
    <mergeCell ref="BH514:BH519"/>
    <mergeCell ref="BE4:BE5"/>
    <mergeCell ref="BM306:BM307"/>
    <mergeCell ref="BK330:BK331"/>
    <mergeCell ref="CG416:CG417"/>
    <mergeCell ref="BP370:BP375"/>
    <mergeCell ref="CG328:CG329"/>
    <mergeCell ref="BS158:BS159"/>
    <mergeCell ref="CF316:CF321"/>
    <mergeCell ref="BS316:BS317"/>
    <mergeCell ref="BE38:BE39"/>
    <mergeCell ref="CH76:CH81"/>
    <mergeCell ref="BM448:BM449"/>
    <mergeCell ref="BX472:BX477"/>
    <mergeCell ref="BS518:BS519"/>
    <mergeCell ref="BU2:BV2"/>
    <mergeCell ref="BM18:BM19"/>
    <mergeCell ref="BM46:BM47"/>
    <mergeCell ref="BU304:BU305"/>
    <mergeCell ref="BE86:BE87"/>
    <mergeCell ref="CG392:CG393"/>
    <mergeCell ref="CC232:CC233"/>
    <mergeCell ref="BW64:BW65"/>
    <mergeCell ref="CF28:CF33"/>
    <mergeCell ref="BE386:BE387"/>
    <mergeCell ref="BW364:BW365"/>
    <mergeCell ref="BX184:BX189"/>
    <mergeCell ref="BU32:BU33"/>
    <mergeCell ref="BQ502:BQ503"/>
    <mergeCell ref="BU332:BU333"/>
    <mergeCell ref="BU446:BU447"/>
    <mergeCell ref="CE220:CE221"/>
    <mergeCell ref="BE114:BE115"/>
    <mergeCell ref="CF142:CF147"/>
    <mergeCell ref="CF190:CF195"/>
    <mergeCell ref="D244:D249"/>
    <mergeCell ref="BM96:BM97"/>
    <mergeCell ref="BD122:BD123"/>
    <mergeCell ref="BK440:BK441"/>
    <mergeCell ref="CF166:CF171"/>
    <mergeCell ref="BP583:BP588"/>
    <mergeCell ref="CB460:CB465"/>
    <mergeCell ref="BM362:BM363"/>
    <mergeCell ref="BV478:BV483"/>
    <mergeCell ref="BM30:BM31"/>
    <mergeCell ref="CG78:CG79"/>
    <mergeCell ref="B178:B183"/>
    <mergeCell ref="B172:B177"/>
    <mergeCell ref="CG378:CG379"/>
    <mergeCell ref="BX574:CB579"/>
    <mergeCell ref="CG536:CG537"/>
    <mergeCell ref="BS66:BS67"/>
    <mergeCell ref="BK438:BK439"/>
    <mergeCell ref="CD274:CD279"/>
    <mergeCell ref="BH220:BH225"/>
    <mergeCell ref="BH334:BH339"/>
    <mergeCell ref="B58:B63"/>
    <mergeCell ref="B244:B249"/>
    <mergeCell ref="B358:B363"/>
    <mergeCell ref="BQ534:BQ535"/>
    <mergeCell ref="BH232:BH237"/>
    <mergeCell ref="BP496:BP501"/>
    <mergeCell ref="BU360:BU361"/>
    <mergeCell ref="BP490:BP495"/>
    <mergeCell ref="BE474:BE475"/>
    <mergeCell ref="CH22:CH27"/>
    <mergeCell ref="BR136:BR141"/>
    <mergeCell ref="BZ394:BZ399"/>
    <mergeCell ref="BJ508:BJ513"/>
    <mergeCell ref="E46:E51"/>
    <mergeCell ref="BW238:BW239"/>
    <mergeCell ref="BE168:BE169"/>
    <mergeCell ref="BS22:BS23"/>
    <mergeCell ref="CD40:CD45"/>
    <mergeCell ref="BV412:BV417"/>
    <mergeCell ref="BX178:BX183"/>
    <mergeCell ref="CF208:CF213"/>
    <mergeCell ref="BP322:BP327"/>
    <mergeCell ref="D160:D165"/>
    <mergeCell ref="BR82:BR87"/>
    <mergeCell ref="BK178:BK179"/>
    <mergeCell ref="CE226:CE227"/>
    <mergeCell ref="BX172:BX177"/>
    <mergeCell ref="BE130:BE131"/>
    <mergeCell ref="BX124:BX129"/>
    <mergeCell ref="BH238:BH243"/>
    <mergeCell ref="BX118:BX123"/>
    <mergeCell ref="CC412:CC413"/>
    <mergeCell ref="CF328:CF333"/>
    <mergeCell ref="BE380:BE381"/>
    <mergeCell ref="CF340:CF345"/>
    <mergeCell ref="BD118:BD119"/>
    <mergeCell ref="BS384:BS385"/>
    <mergeCell ref="CE390:CE391"/>
    <mergeCell ref="BF238:BF243"/>
    <mergeCell ref="BF232:BF237"/>
    <mergeCell ref="BD420:BD421"/>
    <mergeCell ref="CC510:CC511"/>
    <mergeCell ref="BU436:BU437"/>
    <mergeCell ref="BZ292:BZ297"/>
    <mergeCell ref="BO268:BO269"/>
    <mergeCell ref="BT124:BT129"/>
    <mergeCell ref="BL496:BL501"/>
    <mergeCell ref="BW202:BW203"/>
    <mergeCell ref="CB52:CB57"/>
    <mergeCell ref="D334:D339"/>
    <mergeCell ref="BU512:BU513"/>
    <mergeCell ref="BW120:BW121"/>
    <mergeCell ref="BG298:BG303"/>
    <mergeCell ref="BO492:BO493"/>
    <mergeCell ref="CA460:CA465"/>
    <mergeCell ref="BD102:BD103"/>
    <mergeCell ref="BT16:BT21"/>
    <mergeCell ref="BU88:BU89"/>
    <mergeCell ref="BD402:BD403"/>
    <mergeCell ref="BU82:BU83"/>
    <mergeCell ref="CC346:CC347"/>
    <mergeCell ref="BM454:BM455"/>
    <mergeCell ref="CC498:CC499"/>
    <mergeCell ref="BU168:BU169"/>
    <mergeCell ref="BE282:BE283"/>
    <mergeCell ref="CC428:CC429"/>
    <mergeCell ref="BW260:BW261"/>
    <mergeCell ref="BG400:BG405"/>
    <mergeCell ref="BW242:BW243"/>
    <mergeCell ref="BE172:BE173"/>
    <mergeCell ref="BD176:BD177"/>
    <mergeCell ref="BY136:BY141"/>
    <mergeCell ref="BI118:BI123"/>
    <mergeCell ref="BB656:BB664"/>
    <mergeCell ref="BR436:BR441"/>
    <mergeCell ref="BO240:BO241"/>
    <mergeCell ref="BD244:BD245"/>
    <mergeCell ref="BI100:BI105"/>
    <mergeCell ref="BL574:BL579"/>
    <mergeCell ref="BW174:BW175"/>
    <mergeCell ref="BQ6:BQ7"/>
    <mergeCell ref="BO546:BO547"/>
    <mergeCell ref="BI286:BI291"/>
    <mergeCell ref="BO540:BO541"/>
    <mergeCell ref="BD544:BD545"/>
    <mergeCell ref="BI400:BI405"/>
    <mergeCell ref="BQ306:BQ307"/>
    <mergeCell ref="BD456:BD457"/>
    <mergeCell ref="BU136:BU137"/>
    <mergeCell ref="BW184:BW185"/>
    <mergeCell ref="BM314:BM315"/>
    <mergeCell ref="BQ244:BQ245"/>
    <mergeCell ref="BD194:BD195"/>
    <mergeCell ref="BU390:BU391"/>
    <mergeCell ref="BE430:BE431"/>
    <mergeCell ref="BH46:BH51"/>
    <mergeCell ref="BQ28:BQ29"/>
    <mergeCell ref="BD637:BD639"/>
    <mergeCell ref="BD631:BD633"/>
    <mergeCell ref="BL160:BL165"/>
    <mergeCell ref="BI520:BI525"/>
    <mergeCell ref="BB616:BB624"/>
    <mergeCell ref="BT10:BT15"/>
    <mergeCell ref="BM392:BM393"/>
    <mergeCell ref="BU206:BU207"/>
    <mergeCell ref="CE526:CE527"/>
    <mergeCell ref="BE310:BE311"/>
    <mergeCell ref="BJ166:BJ171"/>
    <mergeCell ref="CG286:CG287"/>
    <mergeCell ref="BN601:BN606"/>
    <mergeCell ref="BJ466:BJ471"/>
    <mergeCell ref="D46:D51"/>
    <mergeCell ref="BK100:BK101"/>
    <mergeCell ref="CA58:CA63"/>
    <mergeCell ref="D346:D351"/>
    <mergeCell ref="D340:D345"/>
    <mergeCell ref="BM166:BM167"/>
    <mergeCell ref="BM160:BM161"/>
    <mergeCell ref="BJ214:BJ219"/>
    <mergeCell ref="BR148:BR153"/>
    <mergeCell ref="BK242:BK243"/>
    <mergeCell ref="BS176:BS177"/>
    <mergeCell ref="CC302:CC303"/>
    <mergeCell ref="BZ478:BZ483"/>
    <mergeCell ref="BT424:BT429"/>
    <mergeCell ref="BD142:BD143"/>
    <mergeCell ref="BV190:BV195"/>
    <mergeCell ref="BF418:BF423"/>
    <mergeCell ref="BD601:BD603"/>
    <mergeCell ref="BJ454:BJ459"/>
    <mergeCell ref="BU54:BU55"/>
    <mergeCell ref="CE542:CE543"/>
    <mergeCell ref="BW551:CB551"/>
    <mergeCell ref="E346:E351"/>
    <mergeCell ref="BU218:BU219"/>
    <mergeCell ref="BM74:BM75"/>
    <mergeCell ref="BE446:BE447"/>
    <mergeCell ref="BD316:BD317"/>
    <mergeCell ref="BD310:BD311"/>
    <mergeCell ref="BW240:BW241"/>
    <mergeCell ref="BM230:BM231"/>
    <mergeCell ref="BF10:BF15"/>
    <mergeCell ref="BN268:BN273"/>
    <mergeCell ref="CD280:CD285"/>
    <mergeCell ref="BF310:BF315"/>
    <mergeCell ref="BO296:BO297"/>
    <mergeCell ref="BD300:BD301"/>
    <mergeCell ref="BX418:BX423"/>
    <mergeCell ref="BX412:BX417"/>
    <mergeCell ref="BQ56:BQ57"/>
    <mergeCell ref="BW382:BW383"/>
    <mergeCell ref="BD212:BD213"/>
    <mergeCell ref="BD206:BD207"/>
    <mergeCell ref="BM258:BM259"/>
    <mergeCell ref="CC20:CC21"/>
    <mergeCell ref="BU392:BU393"/>
    <mergeCell ref="BK64:BK65"/>
    <mergeCell ref="BW152:BW153"/>
    <mergeCell ref="BD306:BD307"/>
    <mergeCell ref="BE98:BE99"/>
    <mergeCell ref="BE10:BE11"/>
    <mergeCell ref="BK172:BK173"/>
    <mergeCell ref="BP34:BP39"/>
    <mergeCell ref="BP28:BP33"/>
    <mergeCell ref="BH400:BH405"/>
    <mergeCell ref="BK36:BK37"/>
    <mergeCell ref="BK30:BK31"/>
    <mergeCell ref="BO24:BO25"/>
    <mergeCell ref="CB406:CB411"/>
    <mergeCell ref="CH28:CH33"/>
    <mergeCell ref="BQ436:BQ437"/>
    <mergeCell ref="BZ400:BZ405"/>
    <mergeCell ref="BS202:BS203"/>
    <mergeCell ref="CB160:CB165"/>
    <mergeCell ref="BR556:BR561"/>
    <mergeCell ref="BW32:BW33"/>
    <mergeCell ref="CE290:CE291"/>
    <mergeCell ref="BS502:BS503"/>
    <mergeCell ref="CB466:CB471"/>
    <mergeCell ref="BD408:BD409"/>
    <mergeCell ref="BT322:BT327"/>
    <mergeCell ref="BW332:BW333"/>
    <mergeCell ref="BG472:BG477"/>
    <mergeCell ref="BV82:BV87"/>
    <mergeCell ref="BN454:BN459"/>
    <mergeCell ref="CG356:CG357"/>
    <mergeCell ref="BQ470:BQ471"/>
    <mergeCell ref="BI232:BI237"/>
    <mergeCell ref="BI532:BI537"/>
    <mergeCell ref="BO388:BO389"/>
    <mergeCell ref="BY178:BY183"/>
    <mergeCell ref="CG42:CG43"/>
    <mergeCell ref="BY478:BY483"/>
    <mergeCell ref="BX70:BX75"/>
    <mergeCell ref="BH184:BH189"/>
    <mergeCell ref="BP442:BP447"/>
    <mergeCell ref="BS452:BS453"/>
    <mergeCell ref="BK308:BK309"/>
    <mergeCell ref="CG508:CG509"/>
    <mergeCell ref="BF532:BF537"/>
    <mergeCell ref="BK122:BK123"/>
    <mergeCell ref="BL508:BL513"/>
    <mergeCell ref="BY112:BY117"/>
    <mergeCell ref="BD484:BD485"/>
    <mergeCell ref="BQ520:BQ521"/>
    <mergeCell ref="B112:B117"/>
    <mergeCell ref="BD66:BD67"/>
    <mergeCell ref="BR583:BR588"/>
    <mergeCell ref="CD460:CD465"/>
    <mergeCell ref="BT648:BT653"/>
    <mergeCell ref="BX484:BX489"/>
    <mergeCell ref="BX478:BX483"/>
    <mergeCell ref="BO30:BO31"/>
    <mergeCell ref="D178:D183"/>
    <mergeCell ref="D172:D177"/>
    <mergeCell ref="BZ244:BZ249"/>
    <mergeCell ref="BD278:BD279"/>
    <mergeCell ref="CC216:CC217"/>
    <mergeCell ref="D478:D483"/>
    <mergeCell ref="CC210:CC211"/>
    <mergeCell ref="BD392:BD393"/>
    <mergeCell ref="BM438:BM439"/>
    <mergeCell ref="BZ544:BZ549"/>
    <mergeCell ref="BZ112:BZ117"/>
    <mergeCell ref="BO90:BO91"/>
    <mergeCell ref="CC516:CC517"/>
    <mergeCell ref="BU372:BU373"/>
    <mergeCell ref="BO204:BO205"/>
    <mergeCell ref="BO390:BO391"/>
    <mergeCell ref="CC80:CC81"/>
    <mergeCell ref="BU452:BU453"/>
    <mergeCell ref="BM308:BM309"/>
    <mergeCell ref="C124:C129"/>
    <mergeCell ref="BB667:BB675"/>
    <mergeCell ref="CE118:CE119"/>
    <mergeCell ref="BW490:BW491"/>
    <mergeCell ref="CB346:CB351"/>
    <mergeCell ref="CB532:CB537"/>
    <mergeCell ref="BD430:BD431"/>
    <mergeCell ref="BQ192:BQ193"/>
    <mergeCell ref="BN520:BN525"/>
    <mergeCell ref="CC280:CC281"/>
    <mergeCell ref="BQ492:BQ493"/>
    <mergeCell ref="CE46:CE47"/>
    <mergeCell ref="BF130:BF135"/>
    <mergeCell ref="C178:C183"/>
    <mergeCell ref="BW88:BW89"/>
    <mergeCell ref="BW82:BW83"/>
    <mergeCell ref="CE346:CE347"/>
    <mergeCell ref="BO460:BO461"/>
    <mergeCell ref="C292:C297"/>
    <mergeCell ref="BO454:BO455"/>
    <mergeCell ref="CE340:CE341"/>
    <mergeCell ref="BD464:BD465"/>
    <mergeCell ref="BW388:BW389"/>
    <mergeCell ref="BO504:BO505"/>
    <mergeCell ref="CB172:CB177"/>
    <mergeCell ref="BL286:BL291"/>
    <mergeCell ref="CC58:CC59"/>
    <mergeCell ref="BF118:BF123"/>
    <mergeCell ref="BT637:BT642"/>
    <mergeCell ref="BO324:BO325"/>
    <mergeCell ref="BD380:BD381"/>
    <mergeCell ref="BK542:BK543"/>
    <mergeCell ref="BQ220:BQ221"/>
    <mergeCell ref="B70:B75"/>
    <mergeCell ref="BN574:BN579"/>
    <mergeCell ref="BH406:BH411"/>
    <mergeCell ref="BS6:BS7"/>
    <mergeCell ref="CA172:CA177"/>
    <mergeCell ref="BQ62:BQ63"/>
    <mergeCell ref="BS306:BS307"/>
    <mergeCell ref="BQ362:BQ363"/>
    <mergeCell ref="BU72:BU73"/>
    <mergeCell ref="BE186:BE187"/>
    <mergeCell ref="BM444:BM445"/>
    <mergeCell ref="BD512:BD513"/>
    <mergeCell ref="CG486:CG487"/>
    <mergeCell ref="BK494:BK495"/>
    <mergeCell ref="BS208:BS209"/>
    <mergeCell ref="BK406:BK407"/>
    <mergeCell ref="BE196:BE197"/>
    <mergeCell ref="BM14:BM15"/>
    <mergeCell ref="BX190:BX195"/>
    <mergeCell ref="BR22:BR27"/>
    <mergeCell ref="BJ394:BJ399"/>
    <mergeCell ref="BX490:BX495"/>
    <mergeCell ref="BS50:BS51"/>
    <mergeCell ref="BK422:BK423"/>
    <mergeCell ref="BS350:BS351"/>
    <mergeCell ref="BS508:BS509"/>
    <mergeCell ref="CE438:CE439"/>
    <mergeCell ref="BE224:BE225"/>
    <mergeCell ref="BU268:BU269"/>
    <mergeCell ref="CG204:CG205"/>
    <mergeCell ref="BU22:BU23"/>
    <mergeCell ref="CG448:CG449"/>
    <mergeCell ref="D544:D549"/>
    <mergeCell ref="CG504:CG505"/>
    <mergeCell ref="BS192:BS193"/>
    <mergeCell ref="BM178:BM179"/>
    <mergeCell ref="BS492:BS493"/>
    <mergeCell ref="BP274:BP279"/>
    <mergeCell ref="BD28:BD29"/>
    <mergeCell ref="CC124:CC125"/>
    <mergeCell ref="BU496:BU497"/>
    <mergeCell ref="BP601:BP606"/>
    <mergeCell ref="BU164:BU165"/>
    <mergeCell ref="BM536:BM537"/>
    <mergeCell ref="CC424:CC425"/>
    <mergeCell ref="BW256:BW257"/>
    <mergeCell ref="BU180:BU181"/>
    <mergeCell ref="BD170:BD171"/>
    <mergeCell ref="CC108:CC109"/>
    <mergeCell ref="BU524:BU525"/>
    <mergeCell ref="BU480:BU481"/>
    <mergeCell ref="CG242:CG243"/>
    <mergeCell ref="CG542:CG543"/>
    <mergeCell ref="CA70:CA75"/>
    <mergeCell ref="BH58:BH63"/>
    <mergeCell ref="BH52:BH57"/>
    <mergeCell ref="CE504:CE505"/>
    <mergeCell ref="CG84:CG85"/>
    <mergeCell ref="BM222:BM223"/>
    <mergeCell ref="BH352:BH357"/>
    <mergeCell ref="CB46:CB51"/>
    <mergeCell ref="CG106:CG107"/>
    <mergeCell ref="CG264:CG265"/>
    <mergeCell ref="CB394:CB399"/>
    <mergeCell ref="BO8:BO9"/>
    <mergeCell ref="BD528:BD529"/>
    <mergeCell ref="CE80:CE81"/>
    <mergeCell ref="BO194:BO195"/>
    <mergeCell ref="BW452:BW453"/>
    <mergeCell ref="BO308:BO309"/>
    <mergeCell ref="BQ74:BQ75"/>
    <mergeCell ref="CE254:CE255"/>
    <mergeCell ref="BY298:BY303"/>
    <mergeCell ref="BI526:BI531"/>
    <mergeCell ref="BD234:BD235"/>
    <mergeCell ref="BZ418:BZ423"/>
    <mergeCell ref="BZ412:BZ417"/>
    <mergeCell ref="BS56:BS57"/>
    <mergeCell ref="CB178:CB183"/>
    <mergeCell ref="CE150:CE151"/>
    <mergeCell ref="BM80:BM81"/>
    <mergeCell ref="BM194:BM195"/>
    <mergeCell ref="BD262:BD263"/>
    <mergeCell ref="BY4:BY9"/>
    <mergeCell ref="CB478:CB483"/>
    <mergeCell ref="BV310:BV315"/>
    <mergeCell ref="BQ24:BQ25"/>
    <mergeCell ref="BE236:BE237"/>
    <mergeCell ref="BQ324:BQ325"/>
    <mergeCell ref="BF292:BF297"/>
    <mergeCell ref="BK162:BK163"/>
    <mergeCell ref="BF82:BF87"/>
    <mergeCell ref="BG4:BG9"/>
    <mergeCell ref="BS220:BS221"/>
    <mergeCell ref="BM58:BM59"/>
    <mergeCell ref="BK266:BK267"/>
    <mergeCell ref="B364:B369"/>
    <mergeCell ref="CG384:CG385"/>
    <mergeCell ref="BU202:BU203"/>
    <mergeCell ref="CD166:CD171"/>
    <mergeCell ref="BV538:BV543"/>
    <mergeCell ref="BS258:BS259"/>
    <mergeCell ref="CA430:CA435"/>
    <mergeCell ref="BP40:BP45"/>
    <mergeCell ref="CD466:CD471"/>
    <mergeCell ref="BX298:BX303"/>
    <mergeCell ref="BV322:BV327"/>
    <mergeCell ref="BP154:BP159"/>
    <mergeCell ref="BH526:BH531"/>
    <mergeCell ref="BP340:BP345"/>
    <mergeCell ref="CG112:CG113"/>
    <mergeCell ref="BP454:BP459"/>
    <mergeCell ref="BS470:BS471"/>
    <mergeCell ref="BM302:BM303"/>
    <mergeCell ref="CC532:CC533"/>
    <mergeCell ref="BE40:BE41"/>
    <mergeCell ref="C250:C255"/>
    <mergeCell ref="C94:C99"/>
    <mergeCell ref="BL538:BL543"/>
    <mergeCell ref="C202:C207"/>
    <mergeCell ref="C502:C507"/>
    <mergeCell ref="BD394:BD395"/>
    <mergeCell ref="E268:E273"/>
    <mergeCell ref="BW112:BW113"/>
    <mergeCell ref="CE370:CE371"/>
    <mergeCell ref="BO484:BO485"/>
    <mergeCell ref="BD508:BD509"/>
    <mergeCell ref="BW520:BW521"/>
    <mergeCell ref="BD1:CD1"/>
    <mergeCell ref="BE300:BE301"/>
    <mergeCell ref="BY418:BY423"/>
    <mergeCell ref="BO210:BO211"/>
    <mergeCell ref="CF400:CF405"/>
    <mergeCell ref="BK226:BK227"/>
    <mergeCell ref="CA178:CA183"/>
    <mergeCell ref="D466:D471"/>
    <mergeCell ref="BS154:BS155"/>
    <mergeCell ref="BK526:BK527"/>
    <mergeCell ref="CA478:CA483"/>
    <mergeCell ref="BS454:BS455"/>
    <mergeCell ref="BM292:BM293"/>
    <mergeCell ref="BM286:BM287"/>
    <mergeCell ref="BR142:BR147"/>
    <mergeCell ref="BZ70:BZ75"/>
    <mergeCell ref="BP508:BP513"/>
    <mergeCell ref="BJ184:BJ189"/>
    <mergeCell ref="BW312:BW313"/>
    <mergeCell ref="BR442:BR447"/>
    <mergeCell ref="BG58:BG63"/>
    <mergeCell ref="BD294:BD295"/>
    <mergeCell ref="BO352:BO353"/>
    <mergeCell ref="BT208:BT213"/>
    <mergeCell ref="BG358:BG363"/>
    <mergeCell ref="BU274:BU275"/>
    <mergeCell ref="BO264:BO265"/>
    <mergeCell ref="BD436:BD437"/>
    <mergeCell ref="BD458:BD459"/>
    <mergeCell ref="BD154:BD155"/>
    <mergeCell ref="BW116:BW117"/>
    <mergeCell ref="BL118:BL123"/>
    <mergeCell ref="BQ498:BQ499"/>
    <mergeCell ref="BM298:BM299"/>
    <mergeCell ref="BQ460:BQ461"/>
    <mergeCell ref="BK292:BK293"/>
    <mergeCell ref="BN172:BN177"/>
    <mergeCell ref="CH220:CH225"/>
    <mergeCell ref="CH352:CH357"/>
    <mergeCell ref="BF154:BF159"/>
    <mergeCell ref="CH460:CH465"/>
    <mergeCell ref="BF340:BF345"/>
    <mergeCell ref="BO326:BO327"/>
    <mergeCell ref="BK156:BK157"/>
    <mergeCell ref="CB400:CB405"/>
    <mergeCell ref="CG270:CG271"/>
    <mergeCell ref="BV238:BV243"/>
    <mergeCell ref="BK352:BK353"/>
    <mergeCell ref="CH208:CH213"/>
    <mergeCell ref="CH382:CH387"/>
    <mergeCell ref="CC356:CC357"/>
    <mergeCell ref="BU212:BU213"/>
    <mergeCell ref="CH274:CH279"/>
    <mergeCell ref="BM252:BM253"/>
    <mergeCell ref="CG492:CG493"/>
    <mergeCell ref="CC408:CC409"/>
    <mergeCell ref="CC402:CC403"/>
    <mergeCell ref="BS226:BS227"/>
    <mergeCell ref="BU166:BU167"/>
    <mergeCell ref="CE172:CE173"/>
    <mergeCell ref="BU236:BU237"/>
    <mergeCell ref="BK478:BK479"/>
    <mergeCell ref="CE386:CE387"/>
    <mergeCell ref="CG388:CG389"/>
    <mergeCell ref="BL628:BL633"/>
    <mergeCell ref="BV22:BV27"/>
    <mergeCell ref="BF136:BF141"/>
    <mergeCell ref="BN394:BN399"/>
    <mergeCell ref="C472:C477"/>
    <mergeCell ref="CE4:CE5"/>
    <mergeCell ref="BW376:BW377"/>
    <mergeCell ref="BF436:BF441"/>
    <mergeCell ref="E232:E237"/>
    <mergeCell ref="CG70:CG71"/>
    <mergeCell ref="BW508:BW509"/>
    <mergeCell ref="E532:E537"/>
    <mergeCell ref="BK168:BK169"/>
    <mergeCell ref="B76:B81"/>
    <mergeCell ref="BF58:BF63"/>
    <mergeCell ref="BW404:BW405"/>
    <mergeCell ref="BF358:BF363"/>
    <mergeCell ref="BH124:BH129"/>
    <mergeCell ref="CE58:CE59"/>
    <mergeCell ref="BH118:BH123"/>
    <mergeCell ref="CE358:CE359"/>
    <mergeCell ref="BV418:BV423"/>
    <mergeCell ref="CG124:CG125"/>
    <mergeCell ref="CG118:CG119"/>
    <mergeCell ref="B298:B303"/>
    <mergeCell ref="BK370:BK371"/>
    <mergeCell ref="BK364:BK365"/>
    <mergeCell ref="D64:D69"/>
    <mergeCell ref="BW458:BW459"/>
    <mergeCell ref="BK238:BK239"/>
    <mergeCell ref="CG46:CG47"/>
    <mergeCell ref="BU142:BU143"/>
    <mergeCell ref="CC544:CC545"/>
    <mergeCell ref="BJ406:BJ411"/>
    <mergeCell ref="CG374:CG375"/>
    <mergeCell ref="CG488:CG489"/>
    <mergeCell ref="BK434:BK435"/>
    <mergeCell ref="BD148:BD149"/>
    <mergeCell ref="BM42:BM43"/>
    <mergeCell ref="BE414:BE415"/>
    <mergeCell ref="BM200:BM201"/>
    <mergeCell ref="BW72:BW73"/>
    <mergeCell ref="BO444:BO445"/>
    <mergeCell ref="BM500:BM501"/>
    <mergeCell ref="BM494:BM495"/>
    <mergeCell ref="BO260:BO261"/>
    <mergeCell ref="BM406:BM407"/>
    <mergeCell ref="BE478:BE479"/>
    <mergeCell ref="CD130:CD135"/>
    <mergeCell ref="BP466:BP471"/>
    <mergeCell ref="BM270:BM271"/>
    <mergeCell ref="CC158:CC159"/>
    <mergeCell ref="BU198:BU199"/>
    <mergeCell ref="BM54:BM55"/>
    <mergeCell ref="BU356:BU357"/>
    <mergeCell ref="BE426:BE427"/>
    <mergeCell ref="CF118:CF123"/>
    <mergeCell ref="CG380:CG381"/>
    <mergeCell ref="CG288:CG289"/>
    <mergeCell ref="BQ140:BQ141"/>
    <mergeCell ref="BU442:BU443"/>
    <mergeCell ref="CC228:CC229"/>
    <mergeCell ref="BW60:BW61"/>
    <mergeCell ref="BY64:BY69"/>
    <mergeCell ref="CB526:CB531"/>
    <mergeCell ref="CH106:CH111"/>
    <mergeCell ref="CG238:CG239"/>
    <mergeCell ref="CG538:CG539"/>
    <mergeCell ref="CH58:CH63"/>
    <mergeCell ref="CH52:CH57"/>
    <mergeCell ref="BO314:BO315"/>
    <mergeCell ref="BU492:BU493"/>
    <mergeCell ref="BO330:BO331"/>
    <mergeCell ref="BR274:BR279"/>
    <mergeCell ref="BL112:BL117"/>
    <mergeCell ref="CE402:CE403"/>
    <mergeCell ref="BO516:BO517"/>
    <mergeCell ref="BD414:BD415"/>
    <mergeCell ref="BW338:BW339"/>
    <mergeCell ref="BL412:BL417"/>
    <mergeCell ref="BO536:BO537"/>
    <mergeCell ref="BE92:BE93"/>
    <mergeCell ref="BR256:BR261"/>
    <mergeCell ref="BE342:BE343"/>
    <mergeCell ref="BS224:BS225"/>
    <mergeCell ref="BM62:BM63"/>
    <mergeCell ref="CG74:CG75"/>
    <mergeCell ref="BV430:BV435"/>
    <mergeCell ref="BE398:BE399"/>
    <mergeCell ref="BU286:BU287"/>
    <mergeCell ref="CG188:CG189"/>
    <mergeCell ref="BO118:BO119"/>
    <mergeCell ref="CH214:CH219"/>
    <mergeCell ref="BO432:BO433"/>
    <mergeCell ref="CE260:CE261"/>
    <mergeCell ref="CH268:CH273"/>
    <mergeCell ref="CC540:CC541"/>
    <mergeCell ref="BK32:BK33"/>
    <mergeCell ref="E64:E69"/>
    <mergeCell ref="BB571:BB579"/>
    <mergeCell ref="CH334:CH339"/>
    <mergeCell ref="BQ302:BQ303"/>
    <mergeCell ref="CG190:CG191"/>
    <mergeCell ref="CH520:CH525"/>
    <mergeCell ref="BW180:BW181"/>
    <mergeCell ref="BY184:BY189"/>
    <mergeCell ref="CE108:CE109"/>
    <mergeCell ref="BQ318:BQ319"/>
    <mergeCell ref="BW480:BW481"/>
    <mergeCell ref="CG548:CG549"/>
    <mergeCell ref="BM64:BM65"/>
    <mergeCell ref="BV28:BV33"/>
    <mergeCell ref="BK120:BK121"/>
    <mergeCell ref="BF250:BF255"/>
    <mergeCell ref="BS378:BS379"/>
    <mergeCell ref="BW38:BW39"/>
    <mergeCell ref="BT40:BT45"/>
    <mergeCell ref="BH298:BH303"/>
    <mergeCell ref="BV226:BV231"/>
    <mergeCell ref="BH520:BH525"/>
    <mergeCell ref="BU132:BU133"/>
    <mergeCell ref="BJ100:BJ105"/>
    <mergeCell ref="BM504:BM505"/>
    <mergeCell ref="BP160:BP165"/>
    <mergeCell ref="BW208:BW209"/>
    <mergeCell ref="CB64:CB69"/>
    <mergeCell ref="BL178:BL183"/>
    <mergeCell ref="BO64:BO65"/>
    <mergeCell ref="B196:B201"/>
    <mergeCell ref="BY538:BY543"/>
    <mergeCell ref="CA298:CA303"/>
    <mergeCell ref="BK16:BK17"/>
    <mergeCell ref="BD56:BD57"/>
    <mergeCell ref="B304:B309"/>
    <mergeCell ref="BE534:BE535"/>
    <mergeCell ref="D370:D375"/>
    <mergeCell ref="D364:D369"/>
    <mergeCell ref="D484:D489"/>
    <mergeCell ref="BX538:BX543"/>
    <mergeCell ref="D238:D243"/>
    <mergeCell ref="BR40:BR45"/>
    <mergeCell ref="BZ304:BZ309"/>
    <mergeCell ref="BM304:BM305"/>
    <mergeCell ref="BZ298:BZ303"/>
    <mergeCell ref="BW540:BW541"/>
    <mergeCell ref="BT22:BT27"/>
    <mergeCell ref="BT328:BT333"/>
    <mergeCell ref="BU50:BU51"/>
    <mergeCell ref="BM422:BM423"/>
    <mergeCell ref="BU350:BU351"/>
    <mergeCell ref="BO188:BO189"/>
    <mergeCell ref="C304:C309"/>
    <mergeCell ref="BO150:BO151"/>
    <mergeCell ref="E472:E477"/>
    <mergeCell ref="B490:B495"/>
    <mergeCell ref="BR460:BR465"/>
    <mergeCell ref="BI82:BI87"/>
    <mergeCell ref="BU148:BU149"/>
    <mergeCell ref="BS542:BS543"/>
    <mergeCell ref="BI292:BI297"/>
    <mergeCell ref="D502:D507"/>
    <mergeCell ref="C10:C15"/>
    <mergeCell ref="BO292:BO293"/>
    <mergeCell ref="BY76:BY81"/>
    <mergeCell ref="BL514:BL519"/>
    <mergeCell ref="BW220:BW221"/>
    <mergeCell ref="BQ52:BQ53"/>
    <mergeCell ref="CC472:CC473"/>
    <mergeCell ref="BN280:BN285"/>
    <mergeCell ref="E76:E81"/>
    <mergeCell ref="BQ352:BQ353"/>
    <mergeCell ref="CE238:CE239"/>
    <mergeCell ref="BV208:BV213"/>
    <mergeCell ref="CG4:CG5"/>
    <mergeCell ref="CC114:CC115"/>
    <mergeCell ref="BU486:BU487"/>
    <mergeCell ref="BE268:BE269"/>
    <mergeCell ref="BJ124:BJ129"/>
    <mergeCell ref="BW252:BW253"/>
    <mergeCell ref="E184:E189"/>
    <mergeCell ref="BU214:BU215"/>
    <mergeCell ref="BE6:BE7"/>
    <mergeCell ref="BM108:BM109"/>
    <mergeCell ref="BM264:BM265"/>
    <mergeCell ref="BJ4:BJ9"/>
    <mergeCell ref="BE306:BE307"/>
    <mergeCell ref="CA472:CA477"/>
    <mergeCell ref="CD178:CD183"/>
    <mergeCell ref="BO80:BO81"/>
    <mergeCell ref="BX316:BX321"/>
    <mergeCell ref="BX310:BX315"/>
    <mergeCell ref="BZ250:BZ255"/>
    <mergeCell ref="CG368:CG369"/>
    <mergeCell ref="D76:D81"/>
    <mergeCell ref="BE362:BE363"/>
    <mergeCell ref="BI4:BI9"/>
    <mergeCell ref="CC92:CC93"/>
    <mergeCell ref="CB364:CB369"/>
    <mergeCell ref="BL478:BL483"/>
    <mergeCell ref="BO364:BO365"/>
    <mergeCell ref="BO450:BO451"/>
    <mergeCell ref="BD454:BD455"/>
    <mergeCell ref="BQ210:BQ211"/>
    <mergeCell ref="BI136:BI141"/>
    <mergeCell ref="CE310:CE311"/>
    <mergeCell ref="CC456:CC457"/>
    <mergeCell ref="BZ76:BZ81"/>
    <mergeCell ref="BD110:BD111"/>
    <mergeCell ref="BR448:BR453"/>
    <mergeCell ref="CC48:CC49"/>
    <mergeCell ref="BM162:BM163"/>
    <mergeCell ref="BG16:BG21"/>
    <mergeCell ref="BU90:BU91"/>
    <mergeCell ref="BJ58:BJ63"/>
    <mergeCell ref="BM250:BM251"/>
    <mergeCell ref="CC76:CC77"/>
    <mergeCell ref="BU448:BU449"/>
    <mergeCell ref="BW366:BW367"/>
    <mergeCell ref="BW360:BW361"/>
    <mergeCell ref="BL328:BL333"/>
    <mergeCell ref="BY364:BY369"/>
    <mergeCell ref="BT256:BT261"/>
    <mergeCell ref="BD6:BD7"/>
    <mergeCell ref="D388:D393"/>
    <mergeCell ref="B88:B93"/>
    <mergeCell ref="B388:B393"/>
    <mergeCell ref="CD184:CD189"/>
    <mergeCell ref="CA490:CA495"/>
    <mergeCell ref="BK208:BK209"/>
    <mergeCell ref="CH601:CH606"/>
    <mergeCell ref="C370:C375"/>
    <mergeCell ref="CE538:CE539"/>
    <mergeCell ref="C484:C489"/>
    <mergeCell ref="CE532:CE533"/>
    <mergeCell ref="CG298:CG299"/>
    <mergeCell ref="BQ80:BQ81"/>
    <mergeCell ref="BY304:BY309"/>
    <mergeCell ref="BD518:BD519"/>
    <mergeCell ref="B262:B267"/>
    <mergeCell ref="CE446:CE447"/>
    <mergeCell ref="CH574:CH579"/>
    <mergeCell ref="BD524:BD525"/>
    <mergeCell ref="C82:C87"/>
    <mergeCell ref="D202:D207"/>
    <mergeCell ref="BD362:BD363"/>
    <mergeCell ref="E250:E255"/>
    <mergeCell ref="BE492:BE493"/>
    <mergeCell ref="CF592:CF597"/>
    <mergeCell ref="BW204:BW205"/>
    <mergeCell ref="BW198:BW199"/>
    <mergeCell ref="BW356:BW357"/>
    <mergeCell ref="BI430:BI435"/>
    <mergeCell ref="BQ336:BQ337"/>
    <mergeCell ref="CG194:CG195"/>
    <mergeCell ref="BQ422:BQ423"/>
    <mergeCell ref="BK254:BK255"/>
    <mergeCell ref="CH400:CH405"/>
    <mergeCell ref="CG254:CG255"/>
    <mergeCell ref="CE168:CE169"/>
    <mergeCell ref="CE44:CE45"/>
    <mergeCell ref="BW416:BW417"/>
    <mergeCell ref="BQ248:BQ249"/>
    <mergeCell ref="CC342:CC343"/>
    <mergeCell ref="BD667:BD669"/>
    <mergeCell ref="CC300:CC301"/>
    <mergeCell ref="BX430:BX435"/>
    <mergeCell ref="CG10:CG11"/>
    <mergeCell ref="BQ124:BQ125"/>
    <mergeCell ref="CH340:CH345"/>
    <mergeCell ref="BZ196:BZ201"/>
    <mergeCell ref="CC212:CC213"/>
    <mergeCell ref="CC512:CC513"/>
    <mergeCell ref="BO42:BO43"/>
    <mergeCell ref="BW344:BW345"/>
    <mergeCell ref="BO200:BO201"/>
    <mergeCell ref="BG478:BG483"/>
    <mergeCell ref="CA76:CA81"/>
    <mergeCell ref="BF574:BI579"/>
    <mergeCell ref="BO500:BO501"/>
    <mergeCell ref="BD258:BD259"/>
    <mergeCell ref="CC354:CC355"/>
    <mergeCell ref="BW186:BW187"/>
    <mergeCell ref="CE288:CE289"/>
    <mergeCell ref="BP346:BP351"/>
    <mergeCell ref="BG544:BG549"/>
    <mergeCell ref="CD574:CD579"/>
    <mergeCell ref="BS514:BS515"/>
    <mergeCell ref="BS68:BS69"/>
    <mergeCell ref="CG506:CG507"/>
    <mergeCell ref="CG102:CG103"/>
    <mergeCell ref="BQ216:BQ217"/>
    <mergeCell ref="BU314:BU315"/>
    <mergeCell ref="BN112:BN117"/>
    <mergeCell ref="CG402:CG403"/>
    <mergeCell ref="BQ516:BQ517"/>
    <mergeCell ref="BF484:BF489"/>
    <mergeCell ref="BK348:BK349"/>
    <mergeCell ref="CA262:CA267"/>
    <mergeCell ref="BN412:BN417"/>
    <mergeCell ref="BH244:BH249"/>
    <mergeCell ref="BP172:BP177"/>
    <mergeCell ref="BW148:BW149"/>
    <mergeCell ref="BK360:BK361"/>
    <mergeCell ref="CE76:CE77"/>
    <mergeCell ref="BW448:BW449"/>
    <mergeCell ref="BH256:BH261"/>
    <mergeCell ref="CB304:CB309"/>
    <mergeCell ref="BV136:BV141"/>
    <mergeCell ref="CE244:CE245"/>
    <mergeCell ref="BS318:BS319"/>
    <mergeCell ref="BP100:BP105"/>
    <mergeCell ref="BM336:BM337"/>
    <mergeCell ref="CA316:CA321"/>
    <mergeCell ref="CB490:CB495"/>
    <mergeCell ref="CA364:CA369"/>
    <mergeCell ref="BK82:BK83"/>
    <mergeCell ref="BS340:BS341"/>
    <mergeCell ref="BS498:BS499"/>
    <mergeCell ref="CG494:CG495"/>
    <mergeCell ref="BS182:BS183"/>
    <mergeCell ref="BH544:BH549"/>
    <mergeCell ref="BJ310:BJ315"/>
    <mergeCell ref="CD358:CD363"/>
    <mergeCell ref="BP514:BP519"/>
    <mergeCell ref="CG472:CG473"/>
    <mergeCell ref="BU106:BU107"/>
    <mergeCell ref="CC364:CC365"/>
    <mergeCell ref="BM478:BM479"/>
    <mergeCell ref="BR334:BR339"/>
    <mergeCell ref="BM548:BM549"/>
    <mergeCell ref="BO488:BO489"/>
    <mergeCell ref="BQ188:BQ189"/>
    <mergeCell ref="BF256:BF261"/>
    <mergeCell ref="CG260:CG261"/>
    <mergeCell ref="BQ488:BQ489"/>
    <mergeCell ref="BU264:BU265"/>
    <mergeCell ref="BP394:BP399"/>
    <mergeCell ref="CC348:CC349"/>
    <mergeCell ref="BM462:BM463"/>
    <mergeCell ref="BM450:BM451"/>
    <mergeCell ref="BU176:BU177"/>
    <mergeCell ref="BT448:BT453"/>
    <mergeCell ref="BV214:BV219"/>
    <mergeCell ref="BU476:BU477"/>
    <mergeCell ref="BI322:BI327"/>
    <mergeCell ref="CC404:CC405"/>
    <mergeCell ref="BW236:BW237"/>
    <mergeCell ref="BW542:BW543"/>
    <mergeCell ref="CE114:CE115"/>
    <mergeCell ref="CB184:CB189"/>
    <mergeCell ref="BW486:BW487"/>
    <mergeCell ref="BK152:BK153"/>
    <mergeCell ref="BL4:BL9"/>
    <mergeCell ref="BI310:BI315"/>
    <mergeCell ref="BD24:BD25"/>
    <mergeCell ref="BD138:BD139"/>
    <mergeCell ref="BU334:BU335"/>
    <mergeCell ref="BF142:BF147"/>
    <mergeCell ref="BD324:BD325"/>
    <mergeCell ref="C190:C195"/>
    <mergeCell ref="CC262:CC263"/>
    <mergeCell ref="BW100:BW101"/>
    <mergeCell ref="BW94:BW95"/>
    <mergeCell ref="BO466:BO467"/>
    <mergeCell ref="C490:C495"/>
    <mergeCell ref="BF268:BF273"/>
    <mergeCell ref="BZ316:BZ321"/>
    <mergeCell ref="BT148:BT153"/>
    <mergeCell ref="E262:E267"/>
    <mergeCell ref="BS4:BS5"/>
    <mergeCell ref="BM48:BM49"/>
    <mergeCell ref="D256:D261"/>
    <mergeCell ref="BS58:BS59"/>
    <mergeCell ref="BK424:BK425"/>
    <mergeCell ref="CA382:CA387"/>
    <mergeCell ref="BP280:BP285"/>
    <mergeCell ref="BM190:BM191"/>
    <mergeCell ref="BR46:BR51"/>
    <mergeCell ref="BU118:BU119"/>
    <mergeCell ref="BM490:BM491"/>
    <mergeCell ref="BO20:BO21"/>
    <mergeCell ref="BE18:BE19"/>
    <mergeCell ref="BE312:BE313"/>
    <mergeCell ref="BH376:BH381"/>
    <mergeCell ref="BD645:BD647"/>
    <mergeCell ref="BW106:BW107"/>
    <mergeCell ref="BW264:BW265"/>
    <mergeCell ref="BJ130:BJ135"/>
    <mergeCell ref="CG250:CG251"/>
    <mergeCell ref="BJ430:BJ435"/>
    <mergeCell ref="BU68:BU69"/>
    <mergeCell ref="BM440:BM441"/>
    <mergeCell ref="BU188:BU189"/>
    <mergeCell ref="BE296:BE297"/>
    <mergeCell ref="BO206:BO207"/>
    <mergeCell ref="BO320:BO321"/>
    <mergeCell ref="CF619:CF624"/>
    <mergeCell ref="BD553:BD555"/>
    <mergeCell ref="CD619:CD624"/>
    <mergeCell ref="BK320:BK321"/>
    <mergeCell ref="CE430:CE431"/>
    <mergeCell ref="BS254:BS255"/>
    <mergeCell ref="BS248:BS249"/>
    <mergeCell ref="CA304:CA309"/>
    <mergeCell ref="CC484:CC485"/>
    <mergeCell ref="BP400:BP405"/>
    <mergeCell ref="BU384:BU385"/>
    <mergeCell ref="BR160:BR165"/>
    <mergeCell ref="BE160:BE161"/>
    <mergeCell ref="BK418:BK419"/>
    <mergeCell ref="BD126:BD127"/>
    <mergeCell ref="BL298:BL303"/>
    <mergeCell ref="BS346:BS347"/>
    <mergeCell ref="BD432:BD433"/>
    <mergeCell ref="BE284:BE285"/>
    <mergeCell ref="BU328:BU329"/>
    <mergeCell ref="A214:A249"/>
    <mergeCell ref="BI22:BI27"/>
    <mergeCell ref="CD250:CD255"/>
    <mergeCell ref="BM218:BM219"/>
    <mergeCell ref="B202:B207"/>
    <mergeCell ref="BQ36:BQ37"/>
    <mergeCell ref="A250:A273"/>
    <mergeCell ref="A454:A549"/>
    <mergeCell ref="B124:B129"/>
    <mergeCell ref="BE24:BE25"/>
    <mergeCell ref="BU412:BU413"/>
    <mergeCell ref="BZ262:BZ267"/>
    <mergeCell ref="BE88:BE89"/>
    <mergeCell ref="CC234:CC235"/>
    <mergeCell ref="CC392:CC393"/>
    <mergeCell ref="CB28:CB33"/>
    <mergeCell ref="BE546:BE547"/>
    <mergeCell ref="B268:B273"/>
    <mergeCell ref="BF40:BF45"/>
    <mergeCell ref="BU46:BU47"/>
    <mergeCell ref="BK468:BK469"/>
    <mergeCell ref="BD182:BD183"/>
    <mergeCell ref="BD62:BD63"/>
    <mergeCell ref="BU84:BU85"/>
    <mergeCell ref="CA310:CA315"/>
    <mergeCell ref="BE192:BE193"/>
    <mergeCell ref="CD490:CD495"/>
    <mergeCell ref="BH436:BH441"/>
    <mergeCell ref="BV388:BV393"/>
    <mergeCell ref="BD80:BD81"/>
    <mergeCell ref="BO190:BO191"/>
    <mergeCell ref="BX154:BX159"/>
    <mergeCell ref="BD656:BD658"/>
    <mergeCell ref="BS150:BS151"/>
    <mergeCell ref="BO506:BO507"/>
    <mergeCell ref="BK522:BK523"/>
    <mergeCell ref="BU242:BU243"/>
    <mergeCell ref="CC500:CC501"/>
    <mergeCell ref="BS450:BS451"/>
    <mergeCell ref="BU542:BU543"/>
    <mergeCell ref="BG142:BG147"/>
    <mergeCell ref="BU210:BU211"/>
    <mergeCell ref="BO48:BO49"/>
    <mergeCell ref="BW308:BW309"/>
    <mergeCell ref="BG442:BG447"/>
    <mergeCell ref="BO348:BO349"/>
    <mergeCell ref="BW176:BW177"/>
    <mergeCell ref="CC528:CC529"/>
    <mergeCell ref="BX637:CB642"/>
    <mergeCell ref="BD613:BD615"/>
    <mergeCell ref="BO396:BO397"/>
    <mergeCell ref="BJ526:BJ531"/>
    <mergeCell ref="BF544:BF549"/>
    <mergeCell ref="BM110:BM111"/>
    <mergeCell ref="BJ286:BJ291"/>
    <mergeCell ref="BJ400:BJ405"/>
    <mergeCell ref="BE152:BE153"/>
    <mergeCell ref="BX280:BX285"/>
    <mergeCell ref="BM410:BM411"/>
    <mergeCell ref="CC204:CC205"/>
    <mergeCell ref="BJ424:BJ429"/>
    <mergeCell ref="BP64:BP69"/>
    <mergeCell ref="BR619:BR624"/>
    <mergeCell ref="BO551:BP551"/>
    <mergeCell ref="B94:B99"/>
    <mergeCell ref="BY436:BY441"/>
    <mergeCell ref="CA202:CA207"/>
    <mergeCell ref="CE398:CE399"/>
    <mergeCell ref="BH142:BH147"/>
    <mergeCell ref="CA16:CA21"/>
    <mergeCell ref="D88:D93"/>
    <mergeCell ref="BM24:BM25"/>
    <mergeCell ref="BU134:BU135"/>
    <mergeCell ref="CC436:CC437"/>
    <mergeCell ref="CE184:CE185"/>
    <mergeCell ref="CE342:CE343"/>
    <mergeCell ref="CH526:CH531"/>
    <mergeCell ref="CH280:CH285"/>
    <mergeCell ref="CE516:CE517"/>
    <mergeCell ref="BW372:BW373"/>
    <mergeCell ref="BK38:BK39"/>
    <mergeCell ref="BF274:BF279"/>
    <mergeCell ref="E70:E75"/>
    <mergeCell ref="CE300:CE301"/>
    <mergeCell ref="BK338:BK339"/>
    <mergeCell ref="CB196:CB201"/>
    <mergeCell ref="BV34:BV39"/>
    <mergeCell ref="BK164:BK165"/>
    <mergeCell ref="BY502:BY507"/>
    <mergeCell ref="BV334:BV339"/>
    <mergeCell ref="BF442:BF447"/>
    <mergeCell ref="BI484:BI489"/>
    <mergeCell ref="BH208:BH213"/>
    <mergeCell ref="BK180:BK181"/>
    <mergeCell ref="BS482:BS483"/>
    <mergeCell ref="CD64:CD69"/>
    <mergeCell ref="AC1:AW1"/>
    <mergeCell ref="BM38:BM39"/>
    <mergeCell ref="BL310:BL315"/>
    <mergeCell ref="CF358:CF363"/>
    <mergeCell ref="CC268:CC269"/>
    <mergeCell ref="BD444:BD445"/>
    <mergeCell ref="BM338:BM339"/>
    <mergeCell ref="CH124:CH129"/>
    <mergeCell ref="CH118:CH123"/>
    <mergeCell ref="BZ496:BZ501"/>
    <mergeCell ref="BZ490:BZ495"/>
    <mergeCell ref="CH424:CH429"/>
    <mergeCell ref="BL484:BL489"/>
    <mergeCell ref="CC2:CD2"/>
    <mergeCell ref="BW84:BW85"/>
    <mergeCell ref="BY88:BY93"/>
    <mergeCell ref="BD340:BD341"/>
    <mergeCell ref="BO10:BO11"/>
    <mergeCell ref="BY82:BY87"/>
    <mergeCell ref="BD460:BD461"/>
    <mergeCell ref="BL238:BL243"/>
    <mergeCell ref="BL232:BL237"/>
    <mergeCell ref="BW384:BW385"/>
    <mergeCell ref="BO310:BO311"/>
    <mergeCell ref="BT166:BT171"/>
    <mergeCell ref="BD366:BD367"/>
    <mergeCell ref="BE12:BE13"/>
    <mergeCell ref="BS108:BS109"/>
    <mergeCell ref="BK480:BK481"/>
    <mergeCell ref="CG16:CG17"/>
    <mergeCell ref="BE340:BE341"/>
    <mergeCell ref="BZ82:BZ87"/>
    <mergeCell ref="BS532:BS533"/>
    <mergeCell ref="CG86:CG87"/>
    <mergeCell ref="BX214:BX219"/>
    <mergeCell ref="BW476:BW477"/>
    <mergeCell ref="BE80:BE81"/>
    <mergeCell ref="CG386:CG387"/>
    <mergeCell ref="BS74:BS75"/>
    <mergeCell ref="BM60:BM61"/>
    <mergeCell ref="BE432:BE433"/>
    <mergeCell ref="BS374:BS375"/>
    <mergeCell ref="BK344:BK345"/>
    <mergeCell ref="BO130:BO131"/>
    <mergeCell ref="BU482:BU483"/>
    <mergeCell ref="BE264:BE265"/>
    <mergeCell ref="BG382:BG387"/>
    <mergeCell ref="BI148:BI153"/>
    <mergeCell ref="CF478:CF483"/>
    <mergeCell ref="BZ130:BZ135"/>
    <mergeCell ref="CC182:CC183"/>
    <mergeCell ref="BL136:BL141"/>
    <mergeCell ref="CG376:CG377"/>
    <mergeCell ref="BR184:BR189"/>
    <mergeCell ref="BE184:BE185"/>
    <mergeCell ref="BM486:BM487"/>
    <mergeCell ref="CE98:CE99"/>
    <mergeCell ref="BS466:BS467"/>
    <mergeCell ref="BX322:BX327"/>
    <mergeCell ref="BH430:BH435"/>
    <mergeCell ref="BQ456:BQ457"/>
    <mergeCell ref="CF58:CF63"/>
    <mergeCell ref="BV436:BV441"/>
    <mergeCell ref="BK376:BK377"/>
    <mergeCell ref="BZ502:BZ507"/>
    <mergeCell ref="BE176:BE177"/>
    <mergeCell ref="BU62:BU63"/>
    <mergeCell ref="E376:E381"/>
    <mergeCell ref="BK12:BK13"/>
    <mergeCell ref="BD52:BD53"/>
    <mergeCell ref="BM104:BM105"/>
    <mergeCell ref="BU362:BU363"/>
    <mergeCell ref="BE476:BE477"/>
    <mergeCell ref="CC148:CC149"/>
    <mergeCell ref="BE150:BE151"/>
    <mergeCell ref="BE144:BE145"/>
    <mergeCell ref="BD352:BD353"/>
    <mergeCell ref="BM404:BM405"/>
    <mergeCell ref="CC448:CC449"/>
    <mergeCell ref="BD450:BD451"/>
    <mergeCell ref="CC388:CC389"/>
    <mergeCell ref="BQ206:BQ207"/>
    <mergeCell ref="CB376:CB381"/>
    <mergeCell ref="E190:E195"/>
    <mergeCell ref="BE52:BE53"/>
    <mergeCell ref="BQ472:BQ473"/>
    <mergeCell ref="BD312:BD313"/>
    <mergeCell ref="BJ196:BJ201"/>
    <mergeCell ref="CC98:CC99"/>
    <mergeCell ref="CC398:CC399"/>
    <mergeCell ref="BE366:BE367"/>
    <mergeCell ref="E490:E495"/>
    <mergeCell ref="BS232:BS233"/>
    <mergeCell ref="BX202:BX207"/>
    <mergeCell ref="BW464:BW465"/>
    <mergeCell ref="BK202:BK203"/>
    <mergeCell ref="CD648:CD653"/>
    <mergeCell ref="C322:C327"/>
    <mergeCell ref="BK486:BK487"/>
    <mergeCell ref="CE534:CE535"/>
    <mergeCell ref="BY388:BY393"/>
    <mergeCell ref="E88:E93"/>
    <mergeCell ref="E82:E87"/>
    <mergeCell ref="CG294:CG295"/>
    <mergeCell ref="BU506:BU507"/>
    <mergeCell ref="BE188:BE189"/>
    <mergeCell ref="BE182:BE183"/>
    <mergeCell ref="BD514:BD515"/>
    <mergeCell ref="E388:E393"/>
    <mergeCell ref="CD190:CD195"/>
    <mergeCell ref="BN304:BN309"/>
    <mergeCell ref="BQ276:BQ277"/>
    <mergeCell ref="CG202:CG203"/>
    <mergeCell ref="CG534:CG535"/>
    <mergeCell ref="CD565:CD570"/>
    <mergeCell ref="CG130:CG131"/>
    <mergeCell ref="CG430:CG431"/>
    <mergeCell ref="CG330:CG331"/>
    <mergeCell ref="BE394:BE395"/>
    <mergeCell ref="BZ136:BZ141"/>
    <mergeCell ref="BO114:BO115"/>
    <mergeCell ref="BR178:BR183"/>
    <mergeCell ref="BY214:BY219"/>
    <mergeCell ref="D490:D495"/>
    <mergeCell ref="CF292:CF297"/>
    <mergeCell ref="BP520:BP525"/>
    <mergeCell ref="BX454:BX459"/>
    <mergeCell ref="BR286:BR291"/>
    <mergeCell ref="BV601:BV606"/>
    <mergeCell ref="BT574:BT579"/>
    <mergeCell ref="BY34:BY39"/>
    <mergeCell ref="CG266:CG267"/>
    <mergeCell ref="BI142:BI147"/>
    <mergeCell ref="BO430:BO431"/>
    <mergeCell ref="A412:A453"/>
    <mergeCell ref="BQ48:BQ49"/>
    <mergeCell ref="BY220:BY225"/>
    <mergeCell ref="BY334:BY339"/>
    <mergeCell ref="BI442:BI447"/>
    <mergeCell ref="BQ348:BQ349"/>
    <mergeCell ref="BS114:BS115"/>
    <mergeCell ref="BS36:BS37"/>
    <mergeCell ref="CC344:CC345"/>
    <mergeCell ref="BM458:BM459"/>
    <mergeCell ref="CE436:CE437"/>
    <mergeCell ref="BO218:BO219"/>
    <mergeCell ref="BZ388:BZ393"/>
    <mergeCell ref="BD422:BD423"/>
    <mergeCell ref="CE164:CE165"/>
    <mergeCell ref="CE120:CE121"/>
    <mergeCell ref="BO234:BO235"/>
    <mergeCell ref="C34:C39"/>
    <mergeCell ref="B508:B513"/>
    <mergeCell ref="CC252:CC253"/>
    <mergeCell ref="BM464:BM465"/>
    <mergeCell ref="A274:A333"/>
    <mergeCell ref="B436:B441"/>
    <mergeCell ref="B424:B429"/>
    <mergeCell ref="BD494:BD495"/>
    <mergeCell ref="BJ142:BJ147"/>
    <mergeCell ref="C22:C27"/>
    <mergeCell ref="CC94:CC95"/>
    <mergeCell ref="BM208:BM209"/>
    <mergeCell ref="CA28:CA33"/>
    <mergeCell ref="BD673:BD675"/>
    <mergeCell ref="BD648:BD650"/>
    <mergeCell ref="BK408:BK409"/>
    <mergeCell ref="CA322:CA327"/>
    <mergeCell ref="BP364:BP369"/>
    <mergeCell ref="BS336:BS337"/>
    <mergeCell ref="BM174:BM175"/>
    <mergeCell ref="B316:B321"/>
    <mergeCell ref="BK192:BK193"/>
    <mergeCell ref="BG28:BG33"/>
    <mergeCell ref="BU102:BU103"/>
    <mergeCell ref="BE216:BE217"/>
    <mergeCell ref="BE210:BE211"/>
    <mergeCell ref="BM474:BM475"/>
    <mergeCell ref="BE330:BE331"/>
    <mergeCell ref="BQ418:BQ419"/>
    <mergeCell ref="BS510:BS511"/>
    <mergeCell ref="BX34:BX39"/>
    <mergeCell ref="BU270:BU271"/>
    <mergeCell ref="BX220:BX225"/>
    <mergeCell ref="BR52:BR57"/>
    <mergeCell ref="BD662:BD664"/>
    <mergeCell ref="BW536:BW537"/>
    <mergeCell ref="BL130:BL135"/>
    <mergeCell ref="BD150:BD151"/>
    <mergeCell ref="BU460:BU461"/>
    <mergeCell ref="C172:C177"/>
    <mergeCell ref="BX520:BX525"/>
    <mergeCell ref="CG6:CG7"/>
    <mergeCell ref="BQ114:BQ115"/>
    <mergeCell ref="BY400:BY405"/>
    <mergeCell ref="BK94:BK95"/>
    <mergeCell ref="BN10:BN15"/>
    <mergeCell ref="BK252:BK253"/>
    <mergeCell ref="BO38:BO39"/>
    <mergeCell ref="BP76:BP81"/>
    <mergeCell ref="BO338:BO339"/>
    <mergeCell ref="CG322:CG323"/>
    <mergeCell ref="BQ104:BQ105"/>
    <mergeCell ref="CD256:CD261"/>
    <mergeCell ref="CF22:CF27"/>
    <mergeCell ref="BK236:BK237"/>
    <mergeCell ref="CE284:CE285"/>
    <mergeCell ref="CG44:CG45"/>
    <mergeCell ref="BK148:BK149"/>
    <mergeCell ref="CG370:CG371"/>
    <mergeCell ref="BR352:BR357"/>
    <mergeCell ref="CC110:CC111"/>
    <mergeCell ref="CE136:CE137"/>
    <mergeCell ref="BU254:BU255"/>
    <mergeCell ref="BO86:BO87"/>
    <mergeCell ref="BM294:BM295"/>
    <mergeCell ref="BO386:BO387"/>
    <mergeCell ref="CC240:CC241"/>
    <mergeCell ref="BM354:BM355"/>
    <mergeCell ref="BP238:BP243"/>
    <mergeCell ref="CA220:CA225"/>
    <mergeCell ref="BS92:BS93"/>
    <mergeCell ref="CC274:CC275"/>
    <mergeCell ref="BM44:BM45"/>
    <mergeCell ref="BD571:BD573"/>
    <mergeCell ref="BJ538:BJ543"/>
    <mergeCell ref="BU138:BU139"/>
    <mergeCell ref="BR280:BR285"/>
    <mergeCell ref="BO276:BO277"/>
    <mergeCell ref="BK514:BK515"/>
    <mergeCell ref="BK420:BK421"/>
    <mergeCell ref="BM28:BM29"/>
    <mergeCell ref="CF484:CF489"/>
    <mergeCell ref="BK534:BK535"/>
    <mergeCell ref="BO426:BO427"/>
    <mergeCell ref="CB94:CB99"/>
    <mergeCell ref="BS250:BS251"/>
    <mergeCell ref="CF76:CF81"/>
    <mergeCell ref="CD382:CD387"/>
    <mergeCell ref="CG354:CG355"/>
    <mergeCell ref="CF370:CF375"/>
    <mergeCell ref="CC144:CC145"/>
    <mergeCell ref="CG522:CG523"/>
    <mergeCell ref="CC78:CC79"/>
    <mergeCell ref="CC378:CC379"/>
    <mergeCell ref="CD88:CD93"/>
    <mergeCell ref="CA394:CA399"/>
    <mergeCell ref="BE280:BE281"/>
    <mergeCell ref="BR472:BR477"/>
    <mergeCell ref="BJ442:BJ447"/>
    <mergeCell ref="BE116:BE117"/>
    <mergeCell ref="BZ436:BZ441"/>
    <mergeCell ref="BD318:BD319"/>
    <mergeCell ref="BG154:BG159"/>
    <mergeCell ref="BE138:BE139"/>
    <mergeCell ref="BX508:BX513"/>
    <mergeCell ref="CH544:CH549"/>
    <mergeCell ref="CC258:CC259"/>
    <mergeCell ref="BR226:BR231"/>
    <mergeCell ref="BW96:BW97"/>
    <mergeCell ref="CC372:CC373"/>
    <mergeCell ref="BY208:BY213"/>
    <mergeCell ref="CE18:CE19"/>
    <mergeCell ref="BW396:BW397"/>
    <mergeCell ref="BR526:BR531"/>
    <mergeCell ref="BW390:BW391"/>
    <mergeCell ref="BL358:BL363"/>
    <mergeCell ref="BD36:BD37"/>
    <mergeCell ref="BD336:BD337"/>
    <mergeCell ref="CH130:CH135"/>
    <mergeCell ref="BI40:BI45"/>
    <mergeCell ref="BE412:BE413"/>
    <mergeCell ref="BL34:BL39"/>
    <mergeCell ref="BD48:BD49"/>
    <mergeCell ref="BF52:BF57"/>
    <mergeCell ref="BU358:BU359"/>
    <mergeCell ref="BT358:BT363"/>
    <mergeCell ref="CH70:CH75"/>
    <mergeCell ref="CE312:CE313"/>
    <mergeCell ref="CG154:CG155"/>
    <mergeCell ref="CD376:CD381"/>
    <mergeCell ref="BM344:BM345"/>
    <mergeCell ref="BP538:BP543"/>
    <mergeCell ref="BE84:BE85"/>
    <mergeCell ref="BD438:BD439"/>
    <mergeCell ref="BW368:BW369"/>
    <mergeCell ref="BW362:BW363"/>
    <mergeCell ref="BI262:BI267"/>
    <mergeCell ref="BO518:BO519"/>
    <mergeCell ref="CF160:CF165"/>
    <mergeCell ref="CC122:CC123"/>
    <mergeCell ref="CF100:CF105"/>
    <mergeCell ref="BU76:BU77"/>
    <mergeCell ref="BR304:BR309"/>
    <mergeCell ref="BU190:BU191"/>
    <mergeCell ref="BW98:BW99"/>
    <mergeCell ref="BU490:BU491"/>
    <mergeCell ref="CE466:CE467"/>
    <mergeCell ref="BS480:BS481"/>
    <mergeCell ref="BT64:BT69"/>
    <mergeCell ref="BS464:BS465"/>
    <mergeCell ref="BD592:BD594"/>
    <mergeCell ref="BK458:BK459"/>
    <mergeCell ref="BK452:BK453"/>
    <mergeCell ref="BD98:BD99"/>
    <mergeCell ref="BD398:BD399"/>
    <mergeCell ref="BS548:BS549"/>
    <mergeCell ref="BF565:BI570"/>
    <mergeCell ref="BE200:BE201"/>
    <mergeCell ref="BV574:BV579"/>
    <mergeCell ref="BM186:BM187"/>
    <mergeCell ref="BU288:BU289"/>
    <mergeCell ref="BU310:BU311"/>
    <mergeCell ref="BQ468:BQ469"/>
    <mergeCell ref="BQ551:BR551"/>
    <mergeCell ref="BK212:BK213"/>
    <mergeCell ref="BU326:BU327"/>
    <mergeCell ref="BI214:BI219"/>
    <mergeCell ref="BU238:BU239"/>
    <mergeCell ref="BU232:BU233"/>
    <mergeCell ref="CG18:CG19"/>
    <mergeCell ref="CE42:CE43"/>
    <mergeCell ref="CE122:CE123"/>
    <mergeCell ref="CC178:CC179"/>
    <mergeCell ref="CG252:CG253"/>
    <mergeCell ref="BU130:BU131"/>
    <mergeCell ref="CC432:CC433"/>
    <mergeCell ref="BZ328:BZ333"/>
    <mergeCell ref="BU430:BU431"/>
    <mergeCell ref="BW286:BW287"/>
    <mergeCell ref="BZ40:BZ45"/>
    <mergeCell ref="BW282:BW283"/>
    <mergeCell ref="BO138:BO139"/>
    <mergeCell ref="BO132:BO133"/>
    <mergeCell ref="BU494:BU495"/>
    <mergeCell ref="BO196:BO197"/>
    <mergeCell ref="CE240:CE241"/>
    <mergeCell ref="BY100:BY105"/>
    <mergeCell ref="BU466:BU467"/>
    <mergeCell ref="CE192:CE193"/>
    <mergeCell ref="BO370:BO371"/>
    <mergeCell ref="BQ484:BQ485"/>
    <mergeCell ref="BZ202:BZ207"/>
    <mergeCell ref="CG28:CG29"/>
    <mergeCell ref="CE92:CE93"/>
    <mergeCell ref="CD364:CD369"/>
    <mergeCell ref="CG310:CG311"/>
    <mergeCell ref="BX28:BX33"/>
    <mergeCell ref="BW30:BW31"/>
    <mergeCell ref="BS46:BS47"/>
    <mergeCell ref="BU34:BU35"/>
    <mergeCell ref="CA190:CA195"/>
    <mergeCell ref="BS516:BS517"/>
    <mergeCell ref="BK372:BK373"/>
    <mergeCell ref="BX40:BX45"/>
    <mergeCell ref="CE88:CE89"/>
    <mergeCell ref="BW460:BW461"/>
    <mergeCell ref="BS300:BS301"/>
    <mergeCell ref="BM132:BM133"/>
    <mergeCell ref="BH262:BH267"/>
    <mergeCell ref="BE504:BE505"/>
    <mergeCell ref="BO2:BP2"/>
    <mergeCell ref="BW510:BW511"/>
    <mergeCell ref="BK328:BK329"/>
    <mergeCell ref="BT292:BT297"/>
    <mergeCell ref="BT286:BT291"/>
    <mergeCell ref="BN124:BN129"/>
    <mergeCell ref="BQ2:BR2"/>
    <mergeCell ref="CF262:CF267"/>
    <mergeCell ref="BR4:BR9"/>
    <mergeCell ref="BN502:BN507"/>
    <mergeCell ref="BW488:BW489"/>
    <mergeCell ref="CA106:CA111"/>
    <mergeCell ref="CF382:CF387"/>
    <mergeCell ref="BJ28:BJ33"/>
    <mergeCell ref="BG46:BG51"/>
    <mergeCell ref="BI28:BI33"/>
    <mergeCell ref="BM278:BM279"/>
    <mergeCell ref="BX502:BX507"/>
    <mergeCell ref="BG220:BG225"/>
    <mergeCell ref="BO512:BO513"/>
    <mergeCell ref="BX514:BX519"/>
    <mergeCell ref="BU4:BU5"/>
    <mergeCell ref="BE416:BE417"/>
    <mergeCell ref="BQ528:BQ529"/>
    <mergeCell ref="BX340:BX345"/>
    <mergeCell ref="CE388:CE389"/>
    <mergeCell ref="BP196:BP201"/>
    <mergeCell ref="BE14:BE15"/>
    <mergeCell ref="BP184:BP189"/>
    <mergeCell ref="BF382:BF387"/>
    <mergeCell ref="BH148:BH153"/>
    <mergeCell ref="BH448:BH453"/>
    <mergeCell ref="BJ136:BJ141"/>
    <mergeCell ref="BR64:BR69"/>
    <mergeCell ref="BQ326:BQ327"/>
    <mergeCell ref="BJ436:BJ441"/>
    <mergeCell ref="BK158:BK159"/>
    <mergeCell ref="BL430:BL435"/>
    <mergeCell ref="BF262:BF267"/>
    <mergeCell ref="CC394:CC395"/>
    <mergeCell ref="BU80:BU81"/>
    <mergeCell ref="BU200:BU201"/>
    <mergeCell ref="BK476:BK477"/>
    <mergeCell ref="BE308:BE309"/>
    <mergeCell ref="BE174:BE175"/>
    <mergeCell ref="BE472:BE473"/>
    <mergeCell ref="BS32:BS33"/>
    <mergeCell ref="BM470:BM471"/>
    <mergeCell ref="BY280:BY285"/>
    <mergeCell ref="CA46:CA51"/>
    <mergeCell ref="CA346:CA351"/>
    <mergeCell ref="CA340:CA345"/>
    <mergeCell ref="CC42:CC43"/>
    <mergeCell ref="BZ346:BZ351"/>
    <mergeCell ref="BU20:BU21"/>
    <mergeCell ref="CG284:CG285"/>
    <mergeCell ref="BX442:BX447"/>
    <mergeCell ref="BV52:BV57"/>
    <mergeCell ref="BF160:BF165"/>
    <mergeCell ref="BN424:BN429"/>
    <mergeCell ref="BF280:BF285"/>
    <mergeCell ref="BV352:BV357"/>
    <mergeCell ref="CG110:CG111"/>
    <mergeCell ref="CB88:CB93"/>
    <mergeCell ref="BT460:BT465"/>
    <mergeCell ref="BK198:BK199"/>
    <mergeCell ref="CB388:CB393"/>
    <mergeCell ref="BK356:BK357"/>
    <mergeCell ref="BW444:BW445"/>
    <mergeCell ref="CG164:CG165"/>
    <mergeCell ref="CG120:CG121"/>
    <mergeCell ref="CH256:CH261"/>
    <mergeCell ref="CG98:CG99"/>
    <mergeCell ref="CG398:CG399"/>
    <mergeCell ref="CG414:CG415"/>
    <mergeCell ref="CF70:CF75"/>
    <mergeCell ref="BM348:BM349"/>
    <mergeCell ref="BK332:BK333"/>
    <mergeCell ref="BS166:BS167"/>
    <mergeCell ref="BM386:BM387"/>
    <mergeCell ref="BY196:BY201"/>
    <mergeCell ref="BJ358:BJ363"/>
    <mergeCell ref="BO222:BO223"/>
    <mergeCell ref="BX238:BX243"/>
    <mergeCell ref="BO250:BO251"/>
    <mergeCell ref="CD58:CD63"/>
    <mergeCell ref="CB76:CB81"/>
    <mergeCell ref="CH648:CH653"/>
    <mergeCell ref="BW194:BW195"/>
    <mergeCell ref="BQ32:BQ33"/>
    <mergeCell ref="BE244:BE245"/>
    <mergeCell ref="BQ332:BQ333"/>
    <mergeCell ref="BV619:BV624"/>
    <mergeCell ref="BK34:BK35"/>
    <mergeCell ref="BK334:BK335"/>
    <mergeCell ref="BE166:BE167"/>
    <mergeCell ref="BM94:BM95"/>
    <mergeCell ref="BE466:BE467"/>
    <mergeCell ref="BY226:BY231"/>
    <mergeCell ref="BW250:BW251"/>
    <mergeCell ref="BQ88:BQ89"/>
    <mergeCell ref="BQ82:BQ83"/>
    <mergeCell ref="CG126:CG127"/>
    <mergeCell ref="BY412:BY417"/>
    <mergeCell ref="BY526:BY531"/>
    <mergeCell ref="BN136:BN141"/>
    <mergeCell ref="BP70:BP75"/>
    <mergeCell ref="BN610:BN615"/>
    <mergeCell ref="CG182:CG183"/>
    <mergeCell ref="BQ202:BQ203"/>
    <mergeCell ref="CE476:CE477"/>
    <mergeCell ref="CD316:CD321"/>
    <mergeCell ref="CG518:CG519"/>
    <mergeCell ref="BL202:BL207"/>
    <mergeCell ref="BO174:BO175"/>
    <mergeCell ref="BI34:BI39"/>
    <mergeCell ref="BL502:BL507"/>
    <mergeCell ref="BW102:BW103"/>
    <mergeCell ref="BP648:BP653"/>
    <mergeCell ref="BF637:BI642"/>
    <mergeCell ref="BI334:BI339"/>
    <mergeCell ref="CC416:CC417"/>
    <mergeCell ref="BM530:BM531"/>
    <mergeCell ref="CC138:CC139"/>
    <mergeCell ref="CC328:CC329"/>
    <mergeCell ref="CH178:CH183"/>
    <mergeCell ref="CE420:CE421"/>
    <mergeCell ref="BW276:BW277"/>
    <mergeCell ref="BT58:BT63"/>
    <mergeCell ref="BU484:BU485"/>
    <mergeCell ref="BO316:BO317"/>
    <mergeCell ref="BG346:BG351"/>
    <mergeCell ref="BW380:BW381"/>
    <mergeCell ref="BI496:BI501"/>
    <mergeCell ref="BQ212:BQ213"/>
    <mergeCell ref="BT619:BT624"/>
    <mergeCell ref="CH430:CH435"/>
    <mergeCell ref="BQ398:BQ399"/>
    <mergeCell ref="BS164:BS165"/>
    <mergeCell ref="BS120:BS121"/>
    <mergeCell ref="CE366:CE367"/>
    <mergeCell ref="BY106:BY111"/>
    <mergeCell ref="CH376:CH381"/>
    <mergeCell ref="CB208:CB213"/>
    <mergeCell ref="BL322:BL327"/>
    <mergeCell ref="BG100:BG105"/>
    <mergeCell ref="BY328:BY333"/>
    <mergeCell ref="BS116:BS117"/>
    <mergeCell ref="BF166:BF171"/>
    <mergeCell ref="BP202:BP207"/>
    <mergeCell ref="BP637:BP642"/>
    <mergeCell ref="BD542:BD543"/>
    <mergeCell ref="E22:E27"/>
    <mergeCell ref="BQ304:BQ305"/>
    <mergeCell ref="BS64:BS65"/>
    <mergeCell ref="D52:D57"/>
    <mergeCell ref="BV460:BV465"/>
    <mergeCell ref="BK106:BK107"/>
    <mergeCell ref="BS364:BS365"/>
    <mergeCell ref="C208:C213"/>
    <mergeCell ref="E274:E279"/>
    <mergeCell ref="BW244:BW245"/>
    <mergeCell ref="BT352:BT357"/>
    <mergeCell ref="BN190:BN195"/>
    <mergeCell ref="BY406:BY411"/>
    <mergeCell ref="BV118:BV123"/>
    <mergeCell ref="BP4:BP9"/>
    <mergeCell ref="BJ148:BJ153"/>
    <mergeCell ref="BK176:BK177"/>
    <mergeCell ref="BQ54:BQ55"/>
    <mergeCell ref="BT250:BT255"/>
    <mergeCell ref="BN82:BN87"/>
    <mergeCell ref="C286:C291"/>
    <mergeCell ref="BD178:BD179"/>
    <mergeCell ref="BO474:BO475"/>
    <mergeCell ref="BD478:BD479"/>
    <mergeCell ref="BG394:BG399"/>
    <mergeCell ref="BF46:BF51"/>
    <mergeCell ref="BE336:BE337"/>
    <mergeCell ref="BU92:BU93"/>
    <mergeCell ref="BD4:BD5"/>
    <mergeCell ref="D514:D519"/>
    <mergeCell ref="BS500:BS501"/>
    <mergeCell ref="B286:B291"/>
    <mergeCell ref="C40:C45"/>
    <mergeCell ref="BD326:BD327"/>
    <mergeCell ref="E106:E111"/>
    <mergeCell ref="BE20:BE21"/>
    <mergeCell ref="BF508:BF513"/>
    <mergeCell ref="BS200:BS201"/>
    <mergeCell ref="BN436:BN441"/>
    <mergeCell ref="BS528:BS529"/>
    <mergeCell ref="BE522:BE523"/>
    <mergeCell ref="BB562:BB570"/>
    <mergeCell ref="BD20:BD21"/>
    <mergeCell ref="BX526:BX531"/>
    <mergeCell ref="BE112:BE113"/>
    <mergeCell ref="BU516:BU517"/>
    <mergeCell ref="BM372:BM373"/>
    <mergeCell ref="BQ548:BQ549"/>
    <mergeCell ref="C328:C333"/>
    <mergeCell ref="BF34:BF39"/>
    <mergeCell ref="BE36:BE37"/>
    <mergeCell ref="BE30:BE31"/>
    <mergeCell ref="BV520:BV525"/>
    <mergeCell ref="BQ234:BQ235"/>
    <mergeCell ref="B106:B111"/>
    <mergeCell ref="B220:B225"/>
    <mergeCell ref="B520:B525"/>
    <mergeCell ref="B274:B279"/>
    <mergeCell ref="BU532:BU533"/>
    <mergeCell ref="B328:B333"/>
    <mergeCell ref="BQ544:BQ545"/>
    <mergeCell ref="BS544:BS545"/>
    <mergeCell ref="C514:C519"/>
    <mergeCell ref="B448:B453"/>
    <mergeCell ref="CA208:CA213"/>
    <mergeCell ref="BS70:BS71"/>
    <mergeCell ref="BS228:BS229"/>
    <mergeCell ref="CA514:CA519"/>
    <mergeCell ref="BV292:BV297"/>
    <mergeCell ref="BP124:BP129"/>
    <mergeCell ref="BH496:BH501"/>
    <mergeCell ref="BX52:BX57"/>
    <mergeCell ref="BU294:BU295"/>
    <mergeCell ref="BP424:BP429"/>
    <mergeCell ref="BU250:BU251"/>
    <mergeCell ref="BJ256:BJ261"/>
    <mergeCell ref="BH280:BH285"/>
    <mergeCell ref="BX352:BX357"/>
    <mergeCell ref="BR190:BR195"/>
    <mergeCell ref="BK284:BK285"/>
    <mergeCell ref="BS370:BS371"/>
    <mergeCell ref="BX226:BX231"/>
    <mergeCell ref="D106:D111"/>
    <mergeCell ref="BO224:BO225"/>
    <mergeCell ref="BO382:BO383"/>
    <mergeCell ref="BX346:BX351"/>
    <mergeCell ref="C406:C411"/>
    <mergeCell ref="BQ148:BQ149"/>
    <mergeCell ref="BZ106:BZ111"/>
    <mergeCell ref="BD140:BD141"/>
    <mergeCell ref="BD254:BD255"/>
    <mergeCell ref="BU234:BU235"/>
    <mergeCell ref="BO66:BO67"/>
    <mergeCell ref="BZ322:BZ327"/>
    <mergeCell ref="BY322:BY327"/>
    <mergeCell ref="CH142:CH147"/>
    <mergeCell ref="BZ514:BZ519"/>
    <mergeCell ref="CE52:CE53"/>
    <mergeCell ref="BW424:BW425"/>
    <mergeCell ref="CH442:CH447"/>
    <mergeCell ref="CB274:CB279"/>
    <mergeCell ref="BD406:BD407"/>
    <mergeCell ref="CC460:CC461"/>
    <mergeCell ref="BU386:BU387"/>
    <mergeCell ref="BU500:BU501"/>
    <mergeCell ref="BY118:BY123"/>
    <mergeCell ref="BQ252:BQ253"/>
    <mergeCell ref="CC514:CC515"/>
    <mergeCell ref="CE274:CE275"/>
    <mergeCell ref="C226:C231"/>
    <mergeCell ref="BP82:BP87"/>
    <mergeCell ref="BW130:BW131"/>
    <mergeCell ref="CE432:CE433"/>
    <mergeCell ref="BW516:BW517"/>
    <mergeCell ref="C334:C339"/>
    <mergeCell ref="C478:C483"/>
    <mergeCell ref="CH82:CH87"/>
    <mergeCell ref="CH94:CH99"/>
    <mergeCell ref="CH160:CH165"/>
    <mergeCell ref="BQ508:BQ509"/>
    <mergeCell ref="BK488:BK489"/>
    <mergeCell ref="CH484:CH489"/>
    <mergeCell ref="BQ496:BQ497"/>
    <mergeCell ref="BK188:BK189"/>
    <mergeCell ref="CH244:CH249"/>
    <mergeCell ref="CG56:CG57"/>
    <mergeCell ref="BK464:BK465"/>
    <mergeCell ref="BK466:BK467"/>
    <mergeCell ref="BO274:BO275"/>
    <mergeCell ref="BD108:BD109"/>
    <mergeCell ref="BD266:BD267"/>
    <mergeCell ref="BL106:BL111"/>
    <mergeCell ref="BD462:BD463"/>
    <mergeCell ref="E256:E261"/>
    <mergeCell ref="BD106:BD107"/>
    <mergeCell ref="BS332:BS333"/>
    <mergeCell ref="BU272:BU273"/>
    <mergeCell ref="BU98:BU99"/>
    <mergeCell ref="BF220:BF225"/>
    <mergeCell ref="E172:E177"/>
    <mergeCell ref="BF346:BF351"/>
    <mergeCell ref="BM324:BM325"/>
    <mergeCell ref="BF298:BF303"/>
    <mergeCell ref="C214:C219"/>
    <mergeCell ref="BF352:BF357"/>
    <mergeCell ref="BS244:BS245"/>
    <mergeCell ref="BM224:BM225"/>
    <mergeCell ref="BM382:BM383"/>
    <mergeCell ref="BR406:BR411"/>
    <mergeCell ref="BD330:BD331"/>
    <mergeCell ref="BU194:BU195"/>
    <mergeCell ref="D268:D273"/>
    <mergeCell ref="D376:D381"/>
    <mergeCell ref="BD302:BD303"/>
    <mergeCell ref="BD270:BD271"/>
    <mergeCell ref="C160:C165"/>
    <mergeCell ref="BE204:BE205"/>
    <mergeCell ref="E304:E309"/>
    <mergeCell ref="BF430:BF435"/>
    <mergeCell ref="BD616:BD618"/>
    <mergeCell ref="BU44:BU45"/>
    <mergeCell ref="BK482:BK483"/>
    <mergeCell ref="BE272:BE273"/>
    <mergeCell ref="CG132:CG133"/>
    <mergeCell ref="BV100:BV105"/>
    <mergeCell ref="BU64:BU65"/>
    <mergeCell ref="BE178:BE179"/>
    <mergeCell ref="BD510:BD511"/>
    <mergeCell ref="BV400:BV405"/>
    <mergeCell ref="BE484:BE485"/>
    <mergeCell ref="BS426:BS427"/>
    <mergeCell ref="BD418:BD419"/>
    <mergeCell ref="BR637:BR642"/>
    <mergeCell ref="BD538:BD539"/>
    <mergeCell ref="BF526:BF531"/>
    <mergeCell ref="BS274:BS275"/>
    <mergeCell ref="BO356:BO357"/>
    <mergeCell ref="BX76:BX81"/>
    <mergeCell ref="BX82:BX87"/>
    <mergeCell ref="CC66:CC67"/>
    <mergeCell ref="CC140:CC141"/>
    <mergeCell ref="BG112:BG117"/>
    <mergeCell ref="CC254:CC255"/>
    <mergeCell ref="CC440:CC441"/>
    <mergeCell ref="BW278:BW279"/>
    <mergeCell ref="BS404:BS405"/>
    <mergeCell ref="CA424:CA429"/>
    <mergeCell ref="BF628:BI633"/>
    <mergeCell ref="CC434:CC435"/>
    <mergeCell ref="BD164:BD165"/>
    <mergeCell ref="BH388:BH393"/>
    <mergeCell ref="CG546:CG547"/>
    <mergeCell ref="CF508:CF513"/>
    <mergeCell ref="BV484:BV489"/>
    <mergeCell ref="CF202:CF207"/>
    <mergeCell ref="CF502:CF507"/>
    <mergeCell ref="CE112:CE113"/>
    <mergeCell ref="BW484:BW485"/>
    <mergeCell ref="BP106:BP111"/>
    <mergeCell ref="BX364:BX369"/>
    <mergeCell ref="BH478:BH483"/>
    <mergeCell ref="CE412:CE413"/>
    <mergeCell ref="BS78:BS79"/>
    <mergeCell ref="BW44:BW45"/>
    <mergeCell ref="BU414:BU415"/>
    <mergeCell ref="BU320:BU321"/>
    <mergeCell ref="BT70:BT75"/>
    <mergeCell ref="BZ46:BZ51"/>
    <mergeCell ref="BK62:BK63"/>
    <mergeCell ref="BV244:BV249"/>
    <mergeCell ref="BK90:BK91"/>
    <mergeCell ref="BQ518:BQ519"/>
    <mergeCell ref="BK306:BK307"/>
    <mergeCell ref="BM72:BM73"/>
    <mergeCell ref="BN490:BN495"/>
    <mergeCell ref="BW146:BW147"/>
    <mergeCell ref="BU266:BU267"/>
    <mergeCell ref="BW114:BW115"/>
    <mergeCell ref="BQ274:BQ275"/>
    <mergeCell ref="BS94:BS95"/>
    <mergeCell ref="BS252:BS253"/>
    <mergeCell ref="BW298:BW299"/>
    <mergeCell ref="BU260:BU261"/>
    <mergeCell ref="BR648:BR653"/>
    <mergeCell ref="BW86:BW87"/>
    <mergeCell ref="BD556:BD558"/>
    <mergeCell ref="BW80:BW81"/>
    <mergeCell ref="BW200:BW201"/>
    <mergeCell ref="CH250:CH255"/>
    <mergeCell ref="BQ218:BQ219"/>
    <mergeCell ref="BO242:BO243"/>
    <mergeCell ref="BU162:BU163"/>
    <mergeCell ref="BM534:BM535"/>
    <mergeCell ref="CC422:CC423"/>
    <mergeCell ref="CC90:CC91"/>
    <mergeCell ref="BU462:BU463"/>
    <mergeCell ref="CE188:CE189"/>
    <mergeCell ref="CE182:CE183"/>
    <mergeCell ref="BI154:BI159"/>
    <mergeCell ref="BW228:BW229"/>
    <mergeCell ref="BW222:BW223"/>
    <mergeCell ref="BI454:BI459"/>
    <mergeCell ref="BQ360:BQ361"/>
    <mergeCell ref="CG248:CG249"/>
    <mergeCell ref="BD468:BD469"/>
    <mergeCell ref="CH304:CH309"/>
    <mergeCell ref="BR418:BR423"/>
    <mergeCell ref="BD168:BD169"/>
    <mergeCell ref="BM220:BM221"/>
    <mergeCell ref="BP136:BP141"/>
    <mergeCell ref="BD526:BD527"/>
    <mergeCell ref="CB106:CB111"/>
    <mergeCell ref="BT484:BT489"/>
    <mergeCell ref="BT478:BT483"/>
    <mergeCell ref="BW450:BW451"/>
    <mergeCell ref="BD622:BD624"/>
    <mergeCell ref="BO6:BO7"/>
    <mergeCell ref="BX601:CB606"/>
    <mergeCell ref="BG286:BG291"/>
    <mergeCell ref="BW266:BW267"/>
    <mergeCell ref="BU322:BU323"/>
    <mergeCell ref="BO306:BO307"/>
    <mergeCell ref="BI52:BI57"/>
    <mergeCell ref="BE54:BE55"/>
    <mergeCell ref="BS60:BS61"/>
    <mergeCell ref="BQ50:BQ51"/>
    <mergeCell ref="BX46:BX51"/>
    <mergeCell ref="BK232:BK233"/>
    <mergeCell ref="BP88:BP93"/>
    <mergeCell ref="BH460:BH465"/>
    <mergeCell ref="BP388:BP393"/>
    <mergeCell ref="BJ220:BJ225"/>
    <mergeCell ref="BU120:BU121"/>
    <mergeCell ref="BE234:BE235"/>
    <mergeCell ref="BM236:BM237"/>
    <mergeCell ref="CA184:CA189"/>
    <mergeCell ref="BS18:BS19"/>
    <mergeCell ref="BK390:BK391"/>
    <mergeCell ref="BE222:BE223"/>
    <mergeCell ref="BH286:BH291"/>
    <mergeCell ref="BV166:BV171"/>
    <mergeCell ref="BR16:BR21"/>
    <mergeCell ref="BR70:BR75"/>
    <mergeCell ref="BH508:BH513"/>
    <mergeCell ref="CB508:CB513"/>
    <mergeCell ref="BO508:BO509"/>
    <mergeCell ref="BD260:BD261"/>
    <mergeCell ref="D532:D537"/>
    <mergeCell ref="BD446:BD447"/>
    <mergeCell ref="BZ166:BZ171"/>
    <mergeCell ref="CE30:CE31"/>
    <mergeCell ref="BW402:BW403"/>
    <mergeCell ref="BO258:BO259"/>
    <mergeCell ref="BL40:BL45"/>
    <mergeCell ref="BZ466:BZ471"/>
    <mergeCell ref="BR322:BR327"/>
    <mergeCell ref="E94:E99"/>
    <mergeCell ref="BZ460:BZ465"/>
    <mergeCell ref="BW150:BW151"/>
    <mergeCell ref="BK362:BK363"/>
    <mergeCell ref="BS148:BS149"/>
    <mergeCell ref="E466:E471"/>
    <mergeCell ref="E214:E219"/>
    <mergeCell ref="BE76:BE77"/>
    <mergeCell ref="BM520:BM521"/>
    <mergeCell ref="BR376:BR381"/>
    <mergeCell ref="BL208:BL213"/>
    <mergeCell ref="BD342:BD343"/>
    <mergeCell ref="D328:D333"/>
    <mergeCell ref="E316:E321"/>
    <mergeCell ref="D208:D213"/>
    <mergeCell ref="CC264:CC265"/>
    <mergeCell ref="BV178:BV183"/>
    <mergeCell ref="BO378:BO379"/>
    <mergeCell ref="BW358:BW359"/>
    <mergeCell ref="CE292:CE293"/>
    <mergeCell ref="BS284:BS285"/>
    <mergeCell ref="BN202:BN207"/>
    <mergeCell ref="CE116:CE117"/>
    <mergeCell ref="CH148:CH153"/>
    <mergeCell ref="BU70:BU71"/>
    <mergeCell ref="BU228:BU229"/>
    <mergeCell ref="CH448:CH453"/>
    <mergeCell ref="BU534:BU535"/>
    <mergeCell ref="BO366:BO367"/>
    <mergeCell ref="BJ496:BJ501"/>
    <mergeCell ref="BW294:BW295"/>
    <mergeCell ref="BQ126:BQ127"/>
    <mergeCell ref="BT190:BT195"/>
    <mergeCell ref="BN22:BN27"/>
    <mergeCell ref="CF583:CF588"/>
    <mergeCell ref="BO50:BO51"/>
    <mergeCell ref="CH370:CH375"/>
    <mergeCell ref="BZ226:BZ231"/>
    <mergeCell ref="BO350:BO351"/>
    <mergeCell ref="E160:E165"/>
    <mergeCell ref="CG68:CG69"/>
    <mergeCell ref="CF34:CF39"/>
    <mergeCell ref="BD332:BD333"/>
    <mergeCell ref="CC270:CC271"/>
    <mergeCell ref="BX400:BX405"/>
    <mergeCell ref="CG318:CG319"/>
    <mergeCell ref="CG312:CG313"/>
    <mergeCell ref="CG366:CG367"/>
    <mergeCell ref="BQ22:BQ23"/>
    <mergeCell ref="CG268:CG269"/>
    <mergeCell ref="CG104:CG105"/>
    <mergeCell ref="CG404:CG405"/>
    <mergeCell ref="BN583:BN588"/>
    <mergeCell ref="CG40:CG41"/>
    <mergeCell ref="BQ154:BQ155"/>
    <mergeCell ref="B46:B51"/>
    <mergeCell ref="CG52:CG53"/>
    <mergeCell ref="BS256:BS257"/>
    <mergeCell ref="B346:B351"/>
    <mergeCell ref="CG352:CG353"/>
    <mergeCell ref="BW500:BW501"/>
    <mergeCell ref="CG410:CG411"/>
    <mergeCell ref="BQ524:BQ525"/>
    <mergeCell ref="BE456:BE457"/>
    <mergeCell ref="BK194:BK195"/>
    <mergeCell ref="BE32:BE33"/>
    <mergeCell ref="BE26:BE27"/>
    <mergeCell ref="CC172:CC173"/>
    <mergeCell ref="CG116:CG117"/>
    <mergeCell ref="CG422:CG423"/>
    <mergeCell ref="BE42:BE43"/>
    <mergeCell ref="BK368:BK369"/>
    <mergeCell ref="BO72:BO73"/>
    <mergeCell ref="BD76:BD77"/>
    <mergeCell ref="BM128:BM129"/>
    <mergeCell ref="BE500:BE501"/>
    <mergeCell ref="BM428:BM429"/>
    <mergeCell ref="CA334:CA339"/>
    <mergeCell ref="C112:C117"/>
    <mergeCell ref="BO56:BO57"/>
    <mergeCell ref="BE96:BE97"/>
    <mergeCell ref="BD304:BD305"/>
    <mergeCell ref="BE396:BE397"/>
    <mergeCell ref="BU284:BU285"/>
    <mergeCell ref="BO116:BO117"/>
    <mergeCell ref="B412:B417"/>
    <mergeCell ref="CD94:CD99"/>
    <mergeCell ref="C532:C537"/>
    <mergeCell ref="BE512:BE513"/>
    <mergeCell ref="BM498:BM499"/>
    <mergeCell ref="BZ532:BZ537"/>
    <mergeCell ref="C418:C423"/>
    <mergeCell ref="C412:C417"/>
    <mergeCell ref="E178:E183"/>
    <mergeCell ref="E478:E483"/>
    <mergeCell ref="BQ350:BQ351"/>
    <mergeCell ref="BE82:BE83"/>
    <mergeCell ref="BU126:BU127"/>
    <mergeCell ref="BT418:BT423"/>
    <mergeCell ref="E334:E339"/>
    <mergeCell ref="E364:E369"/>
    <mergeCell ref="D100:D105"/>
    <mergeCell ref="BG64:BG69"/>
    <mergeCell ref="D400:D405"/>
    <mergeCell ref="BS88:BS89"/>
    <mergeCell ref="BW456:BW457"/>
    <mergeCell ref="BW414:BW415"/>
    <mergeCell ref="BQ246:BQ247"/>
    <mergeCell ref="BY466:BY471"/>
    <mergeCell ref="BJ460:BJ465"/>
    <mergeCell ref="BT370:BT375"/>
    <mergeCell ref="BT364:BT369"/>
    <mergeCell ref="BL226:BL231"/>
    <mergeCell ref="BL220:BL225"/>
    <mergeCell ref="BD82:BD83"/>
    <mergeCell ref="BD196:BD197"/>
    <mergeCell ref="BV466:BV471"/>
    <mergeCell ref="BN322:BN327"/>
    <mergeCell ref="BX232:BX237"/>
    <mergeCell ref="BO470:BO471"/>
    <mergeCell ref="BD474:BD475"/>
    <mergeCell ref="CE416:CE417"/>
    <mergeCell ref="CA40:CA45"/>
    <mergeCell ref="BE48:BE49"/>
    <mergeCell ref="BQ18:BQ19"/>
    <mergeCell ref="BU10:BU11"/>
    <mergeCell ref="CC18:CC19"/>
    <mergeCell ref="CE32:CE33"/>
    <mergeCell ref="CC88:CC89"/>
    <mergeCell ref="CD28:CD33"/>
    <mergeCell ref="BL10:BL15"/>
    <mergeCell ref="BI10:BI15"/>
    <mergeCell ref="BE164:BE165"/>
    <mergeCell ref="BY238:BY243"/>
    <mergeCell ref="BK446:BK447"/>
    <mergeCell ref="BD54:BD55"/>
    <mergeCell ref="CC150:CC151"/>
    <mergeCell ref="CE20:CE21"/>
    <mergeCell ref="BI172:BI177"/>
    <mergeCell ref="BU196:BU197"/>
    <mergeCell ref="BW26:BW27"/>
    <mergeCell ref="BO398:BO399"/>
    <mergeCell ref="BG160:BG165"/>
    <mergeCell ref="BW140:BW141"/>
    <mergeCell ref="BZ424:BZ429"/>
    <mergeCell ref="BD274:BD275"/>
    <mergeCell ref="BI130:BI135"/>
    <mergeCell ref="CA10:CA15"/>
    <mergeCell ref="BY10:BY15"/>
    <mergeCell ref="BU16:BU17"/>
    <mergeCell ref="CB328:CB333"/>
    <mergeCell ref="A388:A411"/>
    <mergeCell ref="BD396:BD397"/>
    <mergeCell ref="A334:A387"/>
    <mergeCell ref="BQ72:BQ73"/>
    <mergeCell ref="BY244:BY249"/>
    <mergeCell ref="BN142:BN147"/>
    <mergeCell ref="CE100:CE101"/>
    <mergeCell ref="BV70:BV75"/>
    <mergeCell ref="BF184:BF189"/>
    <mergeCell ref="BN442:BN447"/>
    <mergeCell ref="BQ458:BQ459"/>
    <mergeCell ref="C232:C237"/>
    <mergeCell ref="CE400:CE401"/>
    <mergeCell ref="BP208:BP213"/>
    <mergeCell ref="C346:C351"/>
    <mergeCell ref="BS218:BS219"/>
    <mergeCell ref="BK74:BK75"/>
    <mergeCell ref="E112:E117"/>
    <mergeCell ref="BG412:BG417"/>
    <mergeCell ref="BW392:BW393"/>
    <mergeCell ref="CE106:CE107"/>
    <mergeCell ref="CE166:CE167"/>
    <mergeCell ref="BQ128:BQ129"/>
    <mergeCell ref="BQ208:BQ209"/>
    <mergeCell ref="CE308:CE309"/>
    <mergeCell ref="BM318:BM319"/>
    <mergeCell ref="BP262:BP267"/>
    <mergeCell ref="BY430:BY435"/>
    <mergeCell ref="D112:D117"/>
    <mergeCell ref="BK432:BK433"/>
    <mergeCell ref="BS360:BS361"/>
    <mergeCell ref="BD350:BD351"/>
    <mergeCell ref="B466:B471"/>
    <mergeCell ref="BG184:BG189"/>
    <mergeCell ref="B352:B357"/>
    <mergeCell ref="BG70:BG75"/>
    <mergeCell ref="B472:B477"/>
    <mergeCell ref="D118:D123"/>
    <mergeCell ref="BY484:BY489"/>
    <mergeCell ref="BS246:BS247"/>
    <mergeCell ref="BL154:BL159"/>
    <mergeCell ref="BD174:BD175"/>
    <mergeCell ref="BL340:BL345"/>
    <mergeCell ref="BD659:BD661"/>
    <mergeCell ref="BL520:BL525"/>
    <mergeCell ref="BB645:BB653"/>
    <mergeCell ref="BI394:BI399"/>
    <mergeCell ref="CC478:CC479"/>
    <mergeCell ref="CC46:CC47"/>
    <mergeCell ref="BM460:BM461"/>
    <mergeCell ref="BO220:BO221"/>
    <mergeCell ref="BD224:BD225"/>
    <mergeCell ref="BO520:BO521"/>
    <mergeCell ref="BY310:BY315"/>
    <mergeCell ref="CC74:CC75"/>
    <mergeCell ref="BK118:BK119"/>
    <mergeCell ref="BF406:BF411"/>
    <mergeCell ref="CC374:CC375"/>
    <mergeCell ref="BW212:BW213"/>
    <mergeCell ref="BW206:BW207"/>
    <mergeCell ref="BO62:BO63"/>
    <mergeCell ref="BW506:BW507"/>
    <mergeCell ref="BO368:BO369"/>
    <mergeCell ref="BO362:BO363"/>
    <mergeCell ref="BX565:CB570"/>
    <mergeCell ref="BP22:BP27"/>
    <mergeCell ref="BS432:BS433"/>
    <mergeCell ref="BH394:BH399"/>
    <mergeCell ref="BN448:BN453"/>
    <mergeCell ref="CH496:CH501"/>
    <mergeCell ref="BI184:BI189"/>
    <mergeCell ref="BQ90:BQ91"/>
    <mergeCell ref="BW342:BW343"/>
    <mergeCell ref="BK222:BK223"/>
    <mergeCell ref="BV637:BV642"/>
    <mergeCell ref="BM248:BM249"/>
    <mergeCell ref="CG296:CG297"/>
    <mergeCell ref="BX619:CB624"/>
    <mergeCell ref="BQ78:BQ79"/>
    <mergeCell ref="CG122:CG123"/>
    <mergeCell ref="R2:U2"/>
    <mergeCell ref="BQ378:BQ379"/>
    <mergeCell ref="BE316:BE317"/>
    <mergeCell ref="BK516:BK517"/>
    <mergeCell ref="BS496:BS497"/>
    <mergeCell ref="CG438:CG439"/>
    <mergeCell ref="BU104:BU105"/>
    <mergeCell ref="BU256:BU257"/>
    <mergeCell ref="CD220:CD225"/>
    <mergeCell ref="BV592:BV597"/>
    <mergeCell ref="CC190:CC191"/>
    <mergeCell ref="BW22:BW23"/>
    <mergeCell ref="BO394:BO395"/>
    <mergeCell ref="CD520:CD525"/>
    <mergeCell ref="BS180:BS181"/>
    <mergeCell ref="BS524:BS525"/>
    <mergeCell ref="C52:C57"/>
    <mergeCell ref="C352:C357"/>
    <mergeCell ref="BW262:BW263"/>
    <mergeCell ref="BZ178:BZ183"/>
    <mergeCell ref="BW420:BW421"/>
    <mergeCell ref="BK80:BK81"/>
    <mergeCell ref="CE242:CE243"/>
    <mergeCell ref="BT316:BT321"/>
    <mergeCell ref="BT310:BT315"/>
    <mergeCell ref="BV250:BV255"/>
    <mergeCell ref="BU246:BU247"/>
    <mergeCell ref="CC112:CC113"/>
    <mergeCell ref="BR28:BR33"/>
    <mergeCell ref="BW218:BW219"/>
    <mergeCell ref="BR196:BR201"/>
    <mergeCell ref="BS376:BS377"/>
    <mergeCell ref="BP316:BP321"/>
    <mergeCell ref="BX244:BX249"/>
    <mergeCell ref="BE162:BE163"/>
    <mergeCell ref="BM90:BM91"/>
    <mergeCell ref="BN40:BN45"/>
    <mergeCell ref="BV304:BV309"/>
    <mergeCell ref="BV298:BV303"/>
    <mergeCell ref="BF412:BF417"/>
    <mergeCell ref="BK282:BK283"/>
    <mergeCell ref="BK396:BK397"/>
    <mergeCell ref="BX64:BX69"/>
    <mergeCell ref="BN340:BN345"/>
    <mergeCell ref="BH178:BH183"/>
    <mergeCell ref="BR88:BR93"/>
    <mergeCell ref="BE66:BE67"/>
    <mergeCell ref="BF172:BF177"/>
    <mergeCell ref="BS2:BT2"/>
    <mergeCell ref="BM84:BM85"/>
    <mergeCell ref="CF352:CF357"/>
    <mergeCell ref="BK286:BK287"/>
    <mergeCell ref="BE124:BE125"/>
    <mergeCell ref="CA244:CA249"/>
    <mergeCell ref="BP142:BP147"/>
    <mergeCell ref="BU12:BU13"/>
    <mergeCell ref="BM384:BM385"/>
    <mergeCell ref="CG100:CG101"/>
    <mergeCell ref="BE424:BE425"/>
    <mergeCell ref="BU312:BU313"/>
    <mergeCell ref="BO144:BO145"/>
    <mergeCell ref="BR94:BR99"/>
    <mergeCell ref="CG400:CG401"/>
    <mergeCell ref="BR208:BR213"/>
    <mergeCell ref="BD60:BD61"/>
    <mergeCell ref="CE270:CE271"/>
    <mergeCell ref="BT238:BT243"/>
    <mergeCell ref="BY130:BY135"/>
    <mergeCell ref="CG36:CG37"/>
    <mergeCell ref="CB166:CB171"/>
    <mergeCell ref="CG30:CG31"/>
    <mergeCell ref="BQ258:BQ259"/>
    <mergeCell ref="CD214:CD219"/>
    <mergeCell ref="BW28:BW29"/>
    <mergeCell ref="BE158:BE159"/>
    <mergeCell ref="CE10:CE11"/>
    <mergeCell ref="BK42:BK43"/>
    <mergeCell ref="BY292:BY297"/>
    <mergeCell ref="CG308:CG309"/>
    <mergeCell ref="CA352:CA357"/>
    <mergeCell ref="CH154:CH159"/>
    <mergeCell ref="CH454:CH459"/>
    <mergeCell ref="BU208:BU209"/>
    <mergeCell ref="BE322:BE323"/>
    <mergeCell ref="BU366:BU367"/>
    <mergeCell ref="BD202:BD203"/>
    <mergeCell ref="BW126:BW127"/>
    <mergeCell ref="BO498:BO499"/>
    <mergeCell ref="BI244:BI249"/>
    <mergeCell ref="BD502:BD503"/>
    <mergeCell ref="BU262:BU263"/>
    <mergeCell ref="BL394:BL399"/>
    <mergeCell ref="BU376:BU377"/>
    <mergeCell ref="C118:C123"/>
    <mergeCell ref="BW268:BW269"/>
    <mergeCell ref="BO124:BO125"/>
    <mergeCell ref="BD128:BD129"/>
    <mergeCell ref="BK450:BK451"/>
    <mergeCell ref="CG172:CG173"/>
    <mergeCell ref="BM210:BM211"/>
    <mergeCell ref="CG258:CG259"/>
    <mergeCell ref="CD400:CD405"/>
    <mergeCell ref="CF388:CF393"/>
    <mergeCell ref="CH388:CH393"/>
    <mergeCell ref="BE408:BE409"/>
    <mergeCell ref="BE462:BE463"/>
    <mergeCell ref="CH316:CH321"/>
    <mergeCell ref="CG160:CG161"/>
    <mergeCell ref="BY166:BY171"/>
    <mergeCell ref="BE212:BE213"/>
    <mergeCell ref="E412:E417"/>
    <mergeCell ref="CA232:CA237"/>
    <mergeCell ref="BE551:BJ551"/>
    <mergeCell ref="BO400:BO401"/>
    <mergeCell ref="CH202:CH207"/>
    <mergeCell ref="BR316:BR321"/>
    <mergeCell ref="C238:C243"/>
    <mergeCell ref="CE444:CE445"/>
    <mergeCell ref="BO514:BO515"/>
    <mergeCell ref="BO68:BO69"/>
    <mergeCell ref="BE464:BE465"/>
    <mergeCell ref="CH502:CH507"/>
    <mergeCell ref="BD562:BD564"/>
    <mergeCell ref="BD424:BD425"/>
    <mergeCell ref="BT382:BT387"/>
    <mergeCell ref="CC368:CC369"/>
    <mergeCell ref="BI280:BI285"/>
    <mergeCell ref="BN214:BN219"/>
    <mergeCell ref="BO96:BO97"/>
    <mergeCell ref="BW354:BW355"/>
    <mergeCell ref="BU404:BU405"/>
    <mergeCell ref="BW170:BW171"/>
    <mergeCell ref="CE428:CE429"/>
    <mergeCell ref="BO542:BO543"/>
    <mergeCell ref="BF124:BF129"/>
    <mergeCell ref="BE126:BE127"/>
    <mergeCell ref="BD452:BD453"/>
    <mergeCell ref="CG140:CG141"/>
    <mergeCell ref="BK500:BK501"/>
    <mergeCell ref="CH286:CH291"/>
    <mergeCell ref="CH322:CH327"/>
    <mergeCell ref="BU160:BU161"/>
    <mergeCell ref="BQ214:BQ215"/>
    <mergeCell ref="CE124:CE125"/>
    <mergeCell ref="BX544:BX549"/>
    <mergeCell ref="CB130:CB135"/>
    <mergeCell ref="BQ106:BQ107"/>
    <mergeCell ref="BN334:BN339"/>
    <mergeCell ref="BI112:BI117"/>
    <mergeCell ref="BW496:BW497"/>
    <mergeCell ref="BQ328:BQ329"/>
    <mergeCell ref="BN226:BN231"/>
    <mergeCell ref="B64:B69"/>
    <mergeCell ref="BU458:BU459"/>
    <mergeCell ref="BN526:BN531"/>
    <mergeCell ref="BF601:BI606"/>
    <mergeCell ref="BQ530:BQ531"/>
    <mergeCell ref="E406:E411"/>
    <mergeCell ref="BW524:BW525"/>
    <mergeCell ref="B238:B243"/>
    <mergeCell ref="BQ356:BQ357"/>
    <mergeCell ref="B538:B543"/>
    <mergeCell ref="B532:B537"/>
    <mergeCell ref="BQ226:BQ227"/>
    <mergeCell ref="BK358:BK359"/>
    <mergeCell ref="BE190:BE191"/>
    <mergeCell ref="BD522:BD523"/>
    <mergeCell ref="BM118:BM119"/>
    <mergeCell ref="BE490:BE491"/>
    <mergeCell ref="BH70:BH75"/>
    <mergeCell ref="BS344:BS345"/>
    <mergeCell ref="BK200:BK201"/>
    <mergeCell ref="BM134:BM135"/>
    <mergeCell ref="BK386:BK387"/>
    <mergeCell ref="BE218:BE219"/>
    <mergeCell ref="B250:B255"/>
    <mergeCell ref="CC542:CC543"/>
    <mergeCell ref="BD22:BD23"/>
    <mergeCell ref="BM188:BM189"/>
    <mergeCell ref="BD574:BD576"/>
    <mergeCell ref="CC260:CC261"/>
    <mergeCell ref="BU116:BU117"/>
    <mergeCell ref="BM488:BM489"/>
    <mergeCell ref="BO248:BO249"/>
    <mergeCell ref="BX370:BX375"/>
    <mergeCell ref="BU174:BU175"/>
    <mergeCell ref="BQ14:BQ15"/>
    <mergeCell ref="C16:C21"/>
    <mergeCell ref="BQ84:BQ85"/>
    <mergeCell ref="BT28:BT33"/>
    <mergeCell ref="BL400:BL405"/>
    <mergeCell ref="BE202:BE203"/>
    <mergeCell ref="BD534:BD535"/>
    <mergeCell ref="BS30:BS31"/>
    <mergeCell ref="BN160:BN165"/>
    <mergeCell ref="BO46:BO47"/>
    <mergeCell ref="BF16:BF21"/>
    <mergeCell ref="C64:C69"/>
    <mergeCell ref="BX532:BX537"/>
    <mergeCell ref="E508:E513"/>
    <mergeCell ref="BK532:BK533"/>
    <mergeCell ref="BJ520:BJ525"/>
    <mergeCell ref="BM516:BM517"/>
    <mergeCell ref="BB553:BB561"/>
    <mergeCell ref="BD50:BD51"/>
    <mergeCell ref="BO108:BO109"/>
    <mergeCell ref="BW410:BW411"/>
    <mergeCell ref="D250:D255"/>
    <mergeCell ref="BD607:BD609"/>
    <mergeCell ref="BU522:BU523"/>
    <mergeCell ref="BO416:BO417"/>
    <mergeCell ref="BK460:BK461"/>
    <mergeCell ref="BD595:BD597"/>
    <mergeCell ref="B16:B21"/>
    <mergeCell ref="BV316:BV321"/>
    <mergeCell ref="BP148:BP153"/>
    <mergeCell ref="BX250:BX255"/>
    <mergeCell ref="D538:D543"/>
    <mergeCell ref="CF226:CF231"/>
    <mergeCell ref="CF220:CF225"/>
    <mergeCell ref="BD480:BD481"/>
    <mergeCell ref="BO302:BO303"/>
    <mergeCell ref="BQ394:BQ395"/>
    <mergeCell ref="CF520:CF525"/>
    <mergeCell ref="BZ358:BZ363"/>
    <mergeCell ref="CB118:CB123"/>
    <mergeCell ref="BL346:BL351"/>
    <mergeCell ref="BD208:BD209"/>
    <mergeCell ref="BO318:BO319"/>
    <mergeCell ref="BL532:BL537"/>
    <mergeCell ref="BW132:BW133"/>
    <mergeCell ref="BL100:BL105"/>
    <mergeCell ref="BW246:BW247"/>
    <mergeCell ref="BQ122:BQ123"/>
    <mergeCell ref="BY250:BY255"/>
    <mergeCell ref="BD360:BD361"/>
    <mergeCell ref="CC298:CC299"/>
    <mergeCell ref="BM412:BM413"/>
    <mergeCell ref="BQ514:BQ515"/>
    <mergeCell ref="BT538:BT543"/>
    <mergeCell ref="B478:B483"/>
    <mergeCell ref="BE378:BE379"/>
    <mergeCell ref="BS372:BS373"/>
    <mergeCell ref="E4:E9"/>
    <mergeCell ref="BU514:BU515"/>
    <mergeCell ref="BO346:BO347"/>
    <mergeCell ref="BN34:BN39"/>
    <mergeCell ref="BK506:BK507"/>
    <mergeCell ref="BU546:BU547"/>
    <mergeCell ref="CB4:CB9"/>
    <mergeCell ref="C544:C549"/>
    <mergeCell ref="B190:B195"/>
    <mergeCell ref="BW518:BW519"/>
    <mergeCell ref="B376:B381"/>
    <mergeCell ref="C244:C249"/>
    <mergeCell ref="BD492:BD493"/>
    <mergeCell ref="BK326:BK327"/>
    <mergeCell ref="BS112:BS113"/>
    <mergeCell ref="BK484:BK485"/>
    <mergeCell ref="BP334:BP339"/>
    <mergeCell ref="C364:C369"/>
    <mergeCell ref="BW274:BW275"/>
    <mergeCell ref="BJ412:BJ417"/>
    <mergeCell ref="BD180:BD181"/>
    <mergeCell ref="BW104:BW105"/>
    <mergeCell ref="CA544:CA549"/>
    <mergeCell ref="BS412:BS413"/>
    <mergeCell ref="BM244:BM245"/>
    <mergeCell ref="BX262:BX267"/>
    <mergeCell ref="BR100:BR105"/>
    <mergeCell ref="BJ472:BJ477"/>
    <mergeCell ref="BU172:BU173"/>
    <mergeCell ref="CG428:CG429"/>
    <mergeCell ref="BH10:BH15"/>
    <mergeCell ref="CB58:CB63"/>
    <mergeCell ref="CG26:CG27"/>
    <mergeCell ref="E16:E21"/>
    <mergeCell ref="BO374:BO375"/>
    <mergeCell ref="CE16:CE17"/>
    <mergeCell ref="CE174:CE175"/>
    <mergeCell ref="CG96:CG97"/>
    <mergeCell ref="BL601:BL606"/>
    <mergeCell ref="BD583:BD585"/>
    <mergeCell ref="BD577:BD579"/>
    <mergeCell ref="BV544:BV549"/>
    <mergeCell ref="CC508:CC509"/>
    <mergeCell ref="BL583:BL588"/>
    <mergeCell ref="CC536:CC537"/>
    <mergeCell ref="BW544:BW545"/>
    <mergeCell ref="CD526:CD531"/>
    <mergeCell ref="CD106:CD111"/>
    <mergeCell ref="CE494:CE495"/>
    <mergeCell ref="CE406:CE407"/>
    <mergeCell ref="CE548:CE549"/>
    <mergeCell ref="BF556:BI561"/>
    <mergeCell ref="CC548:CC549"/>
    <mergeCell ref="BW502:BW503"/>
    <mergeCell ref="BH310:BH315"/>
    <mergeCell ref="CB358:CB363"/>
    <mergeCell ref="CD124:CD129"/>
    <mergeCell ref="CE524:CE525"/>
    <mergeCell ref="CC524:CC525"/>
    <mergeCell ref="BQ542:BQ543"/>
    <mergeCell ref="BE208:BE209"/>
    <mergeCell ref="CG14:CG15"/>
    <mergeCell ref="BX148:BX153"/>
    <mergeCell ref="CG128:CG129"/>
    <mergeCell ref="BQ242:BQ243"/>
    <mergeCell ref="CG314:CG315"/>
    <mergeCell ref="BU252:BU253"/>
    <mergeCell ref="BN178:BN183"/>
    <mergeCell ref="BK58:BK59"/>
    <mergeCell ref="BM266:BM267"/>
    <mergeCell ref="BM346:BM347"/>
    <mergeCell ref="BO106:BO107"/>
    <mergeCell ref="BD268:BD269"/>
    <mergeCell ref="BF4:BF9"/>
    <mergeCell ref="BU354:BU355"/>
    <mergeCell ref="BZ10:BZ15"/>
    <mergeCell ref="CG8:CG9"/>
    <mergeCell ref="BO12:BO13"/>
    <mergeCell ref="BD16:BD17"/>
    <mergeCell ref="BK10:BK11"/>
    <mergeCell ref="BO312:BO313"/>
    <mergeCell ref="BZ4:BZ9"/>
    <mergeCell ref="BY46:BY51"/>
    <mergeCell ref="CG302:CG303"/>
    <mergeCell ref="BG250:BG255"/>
    <mergeCell ref="BS162:BS163"/>
    <mergeCell ref="BU258:BU259"/>
    <mergeCell ref="CC286:CC287"/>
    <mergeCell ref="CG272:CG273"/>
    <mergeCell ref="BW232:BW233"/>
    <mergeCell ref="CB82:CB87"/>
    <mergeCell ref="BV106:BV111"/>
    <mergeCell ref="CC154:CC155"/>
    <mergeCell ref="BD2:BI2"/>
    <mergeCell ref="BU382:BU383"/>
    <mergeCell ref="D358:D363"/>
    <mergeCell ref="BI70:BI75"/>
    <mergeCell ref="D472:D477"/>
    <mergeCell ref="CC316:CC317"/>
    <mergeCell ref="CC310:CC311"/>
    <mergeCell ref="CC380:CC381"/>
    <mergeCell ref="BQ46:BQ47"/>
    <mergeCell ref="BY370:BY375"/>
    <mergeCell ref="BW398:BW399"/>
    <mergeCell ref="BS106:BS107"/>
    <mergeCell ref="BS264:BS265"/>
    <mergeCell ref="E124:E129"/>
    <mergeCell ref="E238:E243"/>
    <mergeCell ref="BQ68:BQ69"/>
    <mergeCell ref="E424:E429"/>
    <mergeCell ref="BZ16:BZ21"/>
    <mergeCell ref="BP448:BP453"/>
    <mergeCell ref="BE388:BE389"/>
    <mergeCell ref="BR214:BR219"/>
    <mergeCell ref="BE294:BE295"/>
    <mergeCell ref="BD18:BD19"/>
    <mergeCell ref="BG82:BG87"/>
    <mergeCell ref="CA130:CA135"/>
    <mergeCell ref="BU240:BU241"/>
    <mergeCell ref="BE22:BE23"/>
    <mergeCell ref="BX304:BX309"/>
    <mergeCell ref="BH418:BH423"/>
    <mergeCell ref="CC168:CC169"/>
    <mergeCell ref="BV382:BV387"/>
    <mergeCell ref="BP214:BP219"/>
    <mergeCell ref="BB625:BB633"/>
    <mergeCell ref="BD88:BD89"/>
    <mergeCell ref="CE156:CE157"/>
    <mergeCell ref="BW12:BW13"/>
    <mergeCell ref="BD388:BD389"/>
    <mergeCell ref="BO58:BO59"/>
    <mergeCell ref="BO52:BO53"/>
    <mergeCell ref="BQ150:BQ151"/>
    <mergeCell ref="BL280:BL285"/>
    <mergeCell ref="BE480:BE481"/>
    <mergeCell ref="CC238:CC239"/>
    <mergeCell ref="BN46:BN51"/>
    <mergeCell ref="CF601:CF606"/>
    <mergeCell ref="BQ450:BQ451"/>
    <mergeCell ref="BM20:BM21"/>
    <mergeCell ref="BE392:BE393"/>
    <mergeCell ref="BQ118:BQ119"/>
    <mergeCell ref="BH64:BH69"/>
    <mergeCell ref="BO112:BO113"/>
    <mergeCell ref="CC538:CC539"/>
    <mergeCell ref="BW370:BW371"/>
    <mergeCell ref="BM320:BM321"/>
    <mergeCell ref="BO418:BO419"/>
    <mergeCell ref="BH364:BH369"/>
    <mergeCell ref="CE298:CE299"/>
    <mergeCell ref="BP94:BP99"/>
    <mergeCell ref="BI412:BI417"/>
    <mergeCell ref="BK108:BK109"/>
    <mergeCell ref="BK456:BK457"/>
    <mergeCell ref="BQ34:BQ35"/>
    <mergeCell ref="BT610:BT615"/>
    <mergeCell ref="CD610:CD615"/>
    <mergeCell ref="CH172:CH177"/>
    <mergeCell ref="CH46:CH51"/>
    <mergeCell ref="E538:E543"/>
    <mergeCell ref="BK206:BK207"/>
    <mergeCell ref="CE96:CE97"/>
    <mergeCell ref="BS308:BS309"/>
    <mergeCell ref="CE396:CE397"/>
    <mergeCell ref="BS214:BS215"/>
    <mergeCell ref="CG156:CG157"/>
    <mergeCell ref="BE50:BE51"/>
    <mergeCell ref="BE44:BE45"/>
    <mergeCell ref="BN166:BN171"/>
    <mergeCell ref="BF538:BF543"/>
    <mergeCell ref="BQ138:BQ139"/>
    <mergeCell ref="BE350:BE351"/>
    <mergeCell ref="BS230:BS231"/>
    <mergeCell ref="BE508:BE509"/>
    <mergeCell ref="BE502:BE503"/>
    <mergeCell ref="BN466:BN471"/>
    <mergeCell ref="BQ438:BQ439"/>
    <mergeCell ref="BU540:BU541"/>
    <mergeCell ref="BQ254:BQ255"/>
    <mergeCell ref="CE82:CE83"/>
    <mergeCell ref="BK86:BK87"/>
    <mergeCell ref="BT502:BT507"/>
    <mergeCell ref="CE102:CE103"/>
    <mergeCell ref="BO216:BO217"/>
    <mergeCell ref="BW474:BW475"/>
    <mergeCell ref="CG200:CG201"/>
    <mergeCell ref="BU530:BU531"/>
    <mergeCell ref="CG500:CG501"/>
    <mergeCell ref="BY262:BY267"/>
    <mergeCell ref="BO4:BO5"/>
    <mergeCell ref="BZ364:BZ369"/>
    <mergeCell ref="BT202:BT207"/>
    <mergeCell ref="BE142:BE143"/>
    <mergeCell ref="CC288:CC289"/>
    <mergeCell ref="CC446:CC447"/>
    <mergeCell ref="BM70:BM71"/>
    <mergeCell ref="BG418:BG423"/>
    <mergeCell ref="BE442:BE443"/>
    <mergeCell ref="CE54:CE55"/>
    <mergeCell ref="BZ184:BZ189"/>
    <mergeCell ref="BW426:BW427"/>
    <mergeCell ref="CE212:CE213"/>
    <mergeCell ref="BO412:BO413"/>
    <mergeCell ref="BS122:BS123"/>
    <mergeCell ref="BQ178:BQ179"/>
    <mergeCell ref="BQ172:BQ173"/>
    <mergeCell ref="CD292:CD297"/>
    <mergeCell ref="CE194:CE195"/>
    <mergeCell ref="BJ112:BJ117"/>
    <mergeCell ref="BH4:BH9"/>
    <mergeCell ref="BE246:BE247"/>
    <mergeCell ref="BY358:BY363"/>
    <mergeCell ref="CE130:CE131"/>
    <mergeCell ref="BQ334:BQ335"/>
    <mergeCell ref="BE72:BE73"/>
    <mergeCell ref="CC10:CC11"/>
    <mergeCell ref="BE338:BE339"/>
    <mergeCell ref="CE368:CE369"/>
    <mergeCell ref="CE356:CE357"/>
    <mergeCell ref="BQ372:BQ373"/>
    <mergeCell ref="BG406:BG411"/>
    <mergeCell ref="BD448:BD449"/>
    <mergeCell ref="BW214:BW215"/>
    <mergeCell ref="D430:D435"/>
    <mergeCell ref="D412:D417"/>
    <mergeCell ref="D232:D237"/>
    <mergeCell ref="BS82:BS83"/>
    <mergeCell ref="BE292:BE293"/>
    <mergeCell ref="BI364:BI369"/>
    <mergeCell ref="BS242:BS243"/>
    <mergeCell ref="BK114:BK115"/>
    <mergeCell ref="BF244:BF249"/>
    <mergeCell ref="CE162:CE163"/>
    <mergeCell ref="BU30:BU31"/>
    <mergeCell ref="CD46:CD51"/>
    <mergeCell ref="BW334:BW335"/>
    <mergeCell ref="CE462:CE463"/>
    <mergeCell ref="BZ64:BZ69"/>
    <mergeCell ref="BJ178:BJ183"/>
    <mergeCell ref="BD284:BD285"/>
    <mergeCell ref="E58:E63"/>
    <mergeCell ref="E52:E57"/>
    <mergeCell ref="E358:E363"/>
    <mergeCell ref="BL454:BL459"/>
    <mergeCell ref="D448:D453"/>
    <mergeCell ref="E280:E285"/>
    <mergeCell ref="E352:E357"/>
    <mergeCell ref="BE434:BE435"/>
    <mergeCell ref="BU380:BU381"/>
    <mergeCell ref="BU374:BU375"/>
    <mergeCell ref="CC454:CC455"/>
    <mergeCell ref="CC104:CC105"/>
    <mergeCell ref="BK60:BK61"/>
    <mergeCell ref="D58:D63"/>
    <mergeCell ref="BD72:BD73"/>
    <mergeCell ref="BU224:BU225"/>
    <mergeCell ref="CE146:CE147"/>
    <mergeCell ref="CF112:CF117"/>
    <mergeCell ref="CF106:CF111"/>
    <mergeCell ref="CC16:CC17"/>
    <mergeCell ref="BD192:BD193"/>
    <mergeCell ref="BU388:BU389"/>
    <mergeCell ref="BF196:BF201"/>
    <mergeCell ref="CC130:CC131"/>
    <mergeCell ref="BG10:BG15"/>
    <mergeCell ref="BW18:BW19"/>
    <mergeCell ref="D16:D21"/>
    <mergeCell ref="CB16:CB21"/>
    <mergeCell ref="BR154:BR159"/>
    <mergeCell ref="CE282:CE283"/>
    <mergeCell ref="BW138:BW139"/>
    <mergeCell ref="BE34:BE35"/>
    <mergeCell ref="CA22:CA27"/>
    <mergeCell ref="CC12:CC13"/>
    <mergeCell ref="BJ16:BJ21"/>
    <mergeCell ref="BF22:BF27"/>
    <mergeCell ref="BH16:BH21"/>
    <mergeCell ref="BU14:BU15"/>
    <mergeCell ref="BO14:BO15"/>
    <mergeCell ref="BX22:BX27"/>
    <mergeCell ref="BO70:BO71"/>
    <mergeCell ref="CA64:CA69"/>
    <mergeCell ref="D190:D195"/>
    <mergeCell ref="BE56:BE57"/>
    <mergeCell ref="BD158:BD159"/>
    <mergeCell ref="BE28:BE29"/>
    <mergeCell ref="C424:C429"/>
    <mergeCell ref="CH328:CH333"/>
    <mergeCell ref="C358:C363"/>
    <mergeCell ref="CH226:CH231"/>
    <mergeCell ref="CG406:CG407"/>
    <mergeCell ref="CF394:CF399"/>
    <mergeCell ref="CG276:CG277"/>
    <mergeCell ref="B370:B375"/>
    <mergeCell ref="CG64:CG65"/>
    <mergeCell ref="CE26:CE27"/>
    <mergeCell ref="CG444:CG445"/>
    <mergeCell ref="BK276:BK277"/>
    <mergeCell ref="BK270:BK271"/>
    <mergeCell ref="BS356:BS357"/>
    <mergeCell ref="BU296:BU297"/>
    <mergeCell ref="BE78:BE79"/>
    <mergeCell ref="BU122:BU123"/>
    <mergeCell ref="BK342:BK343"/>
    <mergeCell ref="CF406:CF411"/>
    <mergeCell ref="BU400:BU401"/>
    <mergeCell ref="BO232:BO233"/>
    <mergeCell ref="BT88:BT93"/>
    <mergeCell ref="BG238:BG243"/>
    <mergeCell ref="BW160:BW161"/>
    <mergeCell ref="B256:B261"/>
    <mergeCell ref="BK234:BK235"/>
    <mergeCell ref="BL64:BL69"/>
    <mergeCell ref="BO36:BO37"/>
    <mergeCell ref="CH40:CH45"/>
    <mergeCell ref="C70:C75"/>
    <mergeCell ref="CC184:CC185"/>
    <mergeCell ref="CG528:CG529"/>
    <mergeCell ref="BV496:BV501"/>
    <mergeCell ref="BH484:BH489"/>
    <mergeCell ref="BK336:BK337"/>
    <mergeCell ref="BO510:BO511"/>
    <mergeCell ref="BH538:BH543"/>
    <mergeCell ref="BM402:BM403"/>
    <mergeCell ref="CD592:CD597"/>
    <mergeCell ref="BE258:BE259"/>
    <mergeCell ref="B544:B549"/>
    <mergeCell ref="BG262:BG267"/>
    <mergeCell ref="BJ298:BJ303"/>
    <mergeCell ref="BZ28:BZ33"/>
    <mergeCell ref="BM544:BM545"/>
    <mergeCell ref="BR400:BR405"/>
    <mergeCell ref="C256:C261"/>
    <mergeCell ref="BM456:BM457"/>
    <mergeCell ref="BS34:BS35"/>
    <mergeCell ref="BG310:BG315"/>
    <mergeCell ref="CA358:CA363"/>
    <mergeCell ref="BS334:BS335"/>
    <mergeCell ref="D322:D327"/>
    <mergeCell ref="BI76:BI81"/>
    <mergeCell ref="BK551:BL551"/>
    <mergeCell ref="BU100:BU101"/>
    <mergeCell ref="BU94:BU95"/>
    <mergeCell ref="BM472:BM473"/>
    <mergeCell ref="BM466:BM467"/>
    <mergeCell ref="CC28:CC29"/>
    <mergeCell ref="BG484:BG489"/>
    <mergeCell ref="BR220:BR225"/>
    <mergeCell ref="BU344:BU345"/>
    <mergeCell ref="CG146:CG147"/>
    <mergeCell ref="CG304:CG305"/>
    <mergeCell ref="CG396:CG397"/>
    <mergeCell ref="BW296:BW297"/>
    <mergeCell ref="BG430:BG435"/>
    <mergeCell ref="BL364:BL369"/>
    <mergeCell ref="CF412:CF417"/>
    <mergeCell ref="BO336:BO337"/>
    <mergeCell ref="BW122:BW123"/>
    <mergeCell ref="CE224:CE225"/>
    <mergeCell ref="BI196:BI201"/>
    <mergeCell ref="BD498:BD499"/>
    <mergeCell ref="BQ102:BQ103"/>
    <mergeCell ref="CC522:CC523"/>
    <mergeCell ref="CG228:CG229"/>
    <mergeCell ref="CG222:CG223"/>
    <mergeCell ref="CG184:CG185"/>
    <mergeCell ref="CD118:CD123"/>
    <mergeCell ref="BE458:BE459"/>
    <mergeCell ref="BW110:BW111"/>
    <mergeCell ref="BU438:BU439"/>
    <mergeCell ref="CD346:CD351"/>
    <mergeCell ref="BQ346:BQ347"/>
    <mergeCell ref="BO482:BO483"/>
    <mergeCell ref="CA292:CA297"/>
    <mergeCell ref="BQ478:BQ479"/>
    <mergeCell ref="BU474:BU475"/>
    <mergeCell ref="BK454:BK455"/>
    <mergeCell ref="CE512:CE513"/>
    <mergeCell ref="CG168:CG169"/>
    <mergeCell ref="CG206:CG207"/>
    <mergeCell ref="BJ478:BJ483"/>
    <mergeCell ref="E526:E531"/>
    <mergeCell ref="BS530:BS531"/>
    <mergeCell ref="BQ4:BQ5"/>
    <mergeCell ref="BV202:BV207"/>
    <mergeCell ref="BF316:BF321"/>
    <mergeCell ref="BU464:BU465"/>
    <mergeCell ref="BN244:BN249"/>
    <mergeCell ref="BW230:BW231"/>
    <mergeCell ref="BH76:BH81"/>
    <mergeCell ref="BV502:BV507"/>
    <mergeCell ref="BW224:BW225"/>
    <mergeCell ref="BK48:BK49"/>
    <mergeCell ref="BT583:BT588"/>
    <mergeCell ref="CE158:CE159"/>
    <mergeCell ref="BW530:BW531"/>
    <mergeCell ref="BQ406:BQ407"/>
    <mergeCell ref="CC120:CC121"/>
    <mergeCell ref="BW258:BW259"/>
    <mergeCell ref="BK76:BK77"/>
    <mergeCell ref="BK190:BK191"/>
    <mergeCell ref="BQ390:BQ391"/>
    <mergeCell ref="BE214:BE215"/>
    <mergeCell ref="BE328:BE329"/>
    <mergeCell ref="BK92:BK93"/>
    <mergeCell ref="CB250:CB255"/>
    <mergeCell ref="BK218:BK219"/>
    <mergeCell ref="CE266:CE267"/>
    <mergeCell ref="CE380:CE381"/>
    <mergeCell ref="CD16:CD21"/>
    <mergeCell ref="BE356:BE357"/>
    <mergeCell ref="BO532:BO533"/>
    <mergeCell ref="BM22:BM23"/>
    <mergeCell ref="BX670:CB675"/>
    <mergeCell ref="BE278:BE279"/>
    <mergeCell ref="BM206:BM207"/>
    <mergeCell ref="BV610:BV615"/>
    <mergeCell ref="BE62:BE63"/>
    <mergeCell ref="CF4:CF9"/>
    <mergeCell ref="BX376:BX381"/>
    <mergeCell ref="BX592:CB597"/>
    <mergeCell ref="BM506:BM507"/>
    <mergeCell ref="CA82:CA87"/>
    <mergeCell ref="CC152:CC153"/>
    <mergeCell ref="BD328:BD329"/>
    <mergeCell ref="BU8:BU9"/>
    <mergeCell ref="CC266:CC267"/>
    <mergeCell ref="BM380:BM381"/>
    <mergeCell ref="CC452:CC453"/>
    <mergeCell ref="BU308:BU309"/>
    <mergeCell ref="BO140:BO141"/>
    <mergeCell ref="BW74:BW75"/>
    <mergeCell ref="BW68:BW69"/>
    <mergeCell ref="BG208:BG213"/>
    <mergeCell ref="BO440:BO441"/>
    <mergeCell ref="BD198:BD199"/>
    <mergeCell ref="BD356:BD357"/>
    <mergeCell ref="CC294:CC295"/>
    <mergeCell ref="BX424:BX429"/>
    <mergeCell ref="BQ506:BQ507"/>
    <mergeCell ref="BJ304:BJ309"/>
    <mergeCell ref="BM276:BM277"/>
    <mergeCell ref="BG130:BG135"/>
    <mergeCell ref="BV490:BV495"/>
    <mergeCell ref="BD580:BD582"/>
    <mergeCell ref="CH346:CH351"/>
    <mergeCell ref="BW324:BW325"/>
    <mergeCell ref="BL292:BL297"/>
    <mergeCell ref="BQ156:BQ157"/>
    <mergeCell ref="BT34:BT39"/>
    <mergeCell ref="BW438:BW439"/>
    <mergeCell ref="BY442:BY447"/>
    <mergeCell ref="BT220:BT225"/>
    <mergeCell ref="BN52:BN57"/>
    <mergeCell ref="BL592:BL597"/>
    <mergeCell ref="BF424:BF429"/>
    <mergeCell ref="BT334:BT339"/>
    <mergeCell ref="BY268:BY273"/>
    <mergeCell ref="BT520:BT525"/>
    <mergeCell ref="BN352:BN357"/>
    <mergeCell ref="BF208:BF213"/>
    <mergeCell ref="BV583:BV588"/>
    <mergeCell ref="BT388:BT393"/>
    <mergeCell ref="CC86:CC87"/>
    <mergeCell ref="BG538:BG543"/>
    <mergeCell ref="BT214:BT219"/>
    <mergeCell ref="BS476:BS477"/>
    <mergeCell ref="CC196:CC197"/>
    <mergeCell ref="CC386:CC387"/>
    <mergeCell ref="BS536:BS537"/>
    <mergeCell ref="BQ204:BQ205"/>
    <mergeCell ref="CA250:CA255"/>
    <mergeCell ref="BS270:BS271"/>
    <mergeCell ref="BM102:BM103"/>
    <mergeCell ref="CG551:CH551"/>
    <mergeCell ref="CF514:CF519"/>
    <mergeCell ref="BW546:BW547"/>
    <mergeCell ref="A52:A99"/>
    <mergeCell ref="A100:A123"/>
    <mergeCell ref="A124:A147"/>
    <mergeCell ref="A148:A159"/>
    <mergeCell ref="A160:A207"/>
    <mergeCell ref="BR601:BR606"/>
    <mergeCell ref="CH514:CH519"/>
    <mergeCell ref="BQ482:BQ483"/>
    <mergeCell ref="CE424:CE425"/>
    <mergeCell ref="BO538:BO539"/>
    <mergeCell ref="BE122:BE123"/>
    <mergeCell ref="BY190:BY195"/>
    <mergeCell ref="BI304:BI309"/>
    <mergeCell ref="BV454:BV459"/>
    <mergeCell ref="CG54:CG55"/>
    <mergeCell ref="BY496:BY501"/>
    <mergeCell ref="BY490:BY495"/>
    <mergeCell ref="CA256:CA261"/>
    <mergeCell ref="BN406:BN411"/>
    <mergeCell ref="BH196:BH201"/>
    <mergeCell ref="E244:E249"/>
    <mergeCell ref="BE106:BE107"/>
    <mergeCell ref="BQ526:BQ527"/>
    <mergeCell ref="E544:E549"/>
    <mergeCell ref="BS286:BS287"/>
    <mergeCell ref="BV508:BV513"/>
    <mergeCell ref="BX268:BX273"/>
    <mergeCell ref="BK196:BK197"/>
    <mergeCell ref="BK354:BK355"/>
    <mergeCell ref="CG440:CG441"/>
    <mergeCell ref="BI298:BI303"/>
    <mergeCell ref="CH394:CH399"/>
  </mergeCells>
  <conditionalFormatting sqref="BF4:BH4">
    <cfRule type="cellIs" dxfId="9279" priority="4859" stopIfTrue="1" operator="greaterThan">
      <formula>0.03</formula>
    </cfRule>
    <cfRule type="cellIs" dxfId="9278" priority="4860" stopIfTrue="1" operator="lessThan">
      <formula>-0.03</formula>
    </cfRule>
  </conditionalFormatting>
  <conditionalFormatting sqref="BE4 BE6 BE8">
    <cfRule type="cellIs" dxfId="9277" priority="4857" stopIfTrue="1" operator="greaterThan">
      <formula>0.03</formula>
    </cfRule>
    <cfRule type="cellIs" dxfId="9276" priority="4858" stopIfTrue="1" operator="lessThan">
      <formula>-0.03</formula>
    </cfRule>
  </conditionalFormatting>
  <conditionalFormatting sqref="BK10 BK12 BK14 BK16 BK18 BK20 BK22 BK24 BK26 BK28 BK30 BK32 BK34 BK36 BK38 BK40 BK42 BK44 BK46 BK48 BK50 BK52 BK54 BK56 BK58 BK60 BK62 BK64 BK66 BK68 BK70 BK72 BK74 BK76 BK78 BK80 BK88 BK90 BK92 BK94 BK96 BK98 BK100 BK102 BK104 BK106 BK108 BK110 BK112 BK114 BK116 BK118 BK120 BK122 BK124 BK126 BK128 BK130 BK132 BK134 BK136 BK138 BK140 BK142 BK144 BK146 BK148 BK150 BK152 BK154 BK156 BK158 BK166 BK168 BK170 BK172 BK174 BK176 BK178 BK180 BK182 BK184 BK186 BK188 BK190 BK192 BK194 BK196 BK198 BK200 BK202 BK204 BK206 BK208 BK210 BK212 BK214 BK216 BK218 BK220 BK222 BK224 BK226 BK228 BK230 BK232 BK234 BK236 BK238 BK240 BK242 BK244 BK246 BK248 BK250 BK252 BK254 BK256 BK258 BK260 BK262 BK264 BK266 BK268 BK270 BK272 BK334 BK336 BK338 BK340 BK342 BK344 BK346 BK348 BK350 BK352 BK354 BK356 BK358 BK360 BK362 BK364 BK366 BK368 BK370 BK372 BK374 BK388 BK390 BK392 BK394 BK396 BK398 BK400 BK402 BK404 BK406 BK408 BK410 BK412 BK414 BK416 BK418 BK420 BK422 BK424 BK426 BK428 BK430 BK432 BK434 BK436 BK438 BK440 BK442 BK444 BK446 BK448 BK450 BK452">
    <cfRule type="cellIs" dxfId="9275" priority="4841" stopIfTrue="1" operator="greaterThan">
      <formula>0.03</formula>
    </cfRule>
    <cfRule type="cellIs" dxfId="9274" priority="4842" stopIfTrue="1" operator="lessThan">
      <formula>-0.03</formula>
    </cfRule>
  </conditionalFormatting>
  <conditionalFormatting sqref="BL4">
    <cfRule type="cellIs" dxfId="9273" priority="4855" stopIfTrue="1" operator="greaterThan">
      <formula>0.03</formula>
    </cfRule>
    <cfRule type="cellIs" dxfId="9272" priority="4856" stopIfTrue="1" operator="lessThan">
      <formula>-0.03</formula>
    </cfRule>
  </conditionalFormatting>
  <conditionalFormatting sqref="BK4 BK6 BK8">
    <cfRule type="cellIs" dxfId="9271" priority="4853" stopIfTrue="1" operator="greaterThan">
      <formula>0.03</formula>
    </cfRule>
    <cfRule type="cellIs" dxfId="9270" priority="4854" stopIfTrue="1" operator="lessThan">
      <formula>-0.03</formula>
    </cfRule>
  </conditionalFormatting>
  <conditionalFormatting sqref="BL10 BL16 BL22 BL28 BL34 BL40 BL46 BL52 BL58 BL64 BL70 BL76 BL88 BL94 BL100 BL106 BL112 BL118 BL124 BL130 BL136 BL142 BL148 BL154 BL166 BL172 BL178 BL184 BL190 BL196 BL202 BL208 BL214 BL220 BL226 BL232 BL238 BL244 BL250 BL256 BL262 BL268 BL334 BL340 BL346 BL352 BL358 BL364 BL370 BL388 BL394 BL400 BL406 BL412 BL418 BL424 BL430 BL436 BL442 BL448">
    <cfRule type="cellIs" dxfId="9269" priority="4843" stopIfTrue="1" operator="greaterThan">
      <formula>0.03</formula>
    </cfRule>
    <cfRule type="cellIs" dxfId="9268" priority="4844" stopIfTrue="1" operator="lessThan">
      <formula>-0.03</formula>
    </cfRule>
  </conditionalFormatting>
  <conditionalFormatting sqref="BM4 BM6 BM8">
    <cfRule type="cellIs" dxfId="9267" priority="4851" stopIfTrue="1" operator="greaterThan">
      <formula>0.03</formula>
    </cfRule>
    <cfRule type="cellIs" dxfId="9266" priority="4852" stopIfTrue="1" operator="lessThan">
      <formula>-0.03</formula>
    </cfRule>
  </conditionalFormatting>
  <conditionalFormatting sqref="BF10:BH10 BF16:BH16 BF22:BH22 BF28:BH28 BF34:BH34 BF40:BH40 BF46:BH46 BF52:BH52 BF58:BH58 BF64:BH64 BF70:BH70 BF76:BH76 BF88:BH88 BF94:BH94 BF100:BH100 BF106:BH106 BF112:BH112 BF118:BH118 BF124:BH124 BF130:BH130 BF136:BH136 BF142:BH142 BF148:BH148 BF154:BH154 BF166:BH166 BF172:BH172 BF178:BH178 BF184:BH184 BF190:BH190 BF196:BH196 BF202:BH202 BF208:BH208 BF214:BH214 BF220:BH220 BF226:BH226 BF232:BH232 BF238:BH238 BF244:BH244 BF250:BH250 BF256:BH256 BF262:BH262 BF268:BH268 BF334:BH334 BF340:BH340 BF346:BH346 BF352:BH352 BF358:BH358 BF364:BH364 BF370:BH370 BF388:BH388 BF394:BH394 BF400:BH400 BF406:BH406 BF412:BH412 BF418:BH418 BF424:BH424 BF430:BH430 BF436:BH436 BF442:BH442 BF448:BH448">
    <cfRule type="cellIs" dxfId="9265" priority="4847" stopIfTrue="1" operator="greaterThan">
      <formula>0.03</formula>
    </cfRule>
    <cfRule type="cellIs" dxfId="9264" priority="4848" stopIfTrue="1" operator="lessThan">
      <formula>-0.03</formula>
    </cfRule>
  </conditionalFormatting>
  <conditionalFormatting sqref="BN4">
    <cfRule type="cellIs" dxfId="9263" priority="4849" stopIfTrue="1" operator="greaterThan">
      <formula>0.03</formula>
    </cfRule>
    <cfRule type="cellIs" dxfId="9262" priority="4850" stopIfTrue="1" operator="lessThan">
      <formula>-0.03</formula>
    </cfRule>
  </conditionalFormatting>
  <conditionalFormatting sqref="BE10 BE12 BE14 BE16 BE18 BE20 BE22 BE24 BE26 BE28 BE30 BE32 BE34 BE36 BE38 BE40 BE42 BE44 BE46 BE48 BE50 BE52 BE54 BE56 BE58 BE60 BE62 BE64 BE66 BE68 BE70 BE72 BE74 BE76 BE78 BE80 BE88 BE90 BE92 BE94 BE96 BE98 BE100 BE102 BE104 BE106 BE108 BE110 BE112 BE114 BE116 BE118 BE120 BE122 BE124 BE126 BE128 BE130 BE132 BE134 BE136 BE138 BE140 BE142 BE144 BE146 BE148 BE150 BE152 BE154 BE156 BE158 BE166 BE168 BE170 BE172 BE174 BE176 BE178 BE180 BE182 BE184 BE186 BE188 BE190 BE192 BE194 BE196 BE198 BE200 BE202 BE204 BE206 BE208 BE210 BE212 BE214 BE216 BE218 BE220 BE222 BE224 BE226 BE228 BE230 BE232 BE234 BE236 BE238 BE240 BE242 BE244 BE246 BE248 BE250 BE252 BE254 BE256 BE258 BE260 BE262 BE264 BE266 BE268 BE270 BE272 BE334 BE336 BE338 BE340 BE342 BE344 BE346 BE348 BE350 BE352 BE354 BE356 BE358 BE360 BE362 BE364 BE366 BE368 BE370 BE372 BE374 BE388 BE390 BE392 BE394 BE396 BE398 BE400 BE402 BE404 BE406 BE408 BE410 BE412 BE414 BE416 BE418 BE420 BE422 BE424 BE426 BE428 BE430 BE432 BE434 BE436 BE438 BE440 BE442 BE444 BE446 BE448 BE450 BE452">
    <cfRule type="cellIs" dxfId="9261" priority="4845" stopIfTrue="1" operator="greaterThan">
      <formula>0.03</formula>
    </cfRule>
    <cfRule type="cellIs" dxfId="9260" priority="4846" stopIfTrue="1" operator="lessThan">
      <formula>-0.03</formula>
    </cfRule>
  </conditionalFormatting>
  <conditionalFormatting sqref="BN10 BN16 BN22 BN28 BN34 BN40 BN46 BN52 BN58 BN64 BN70 BN76 BN88 BN94 BN100 BN106 BN112 BN118 BN124 BN130 BN136 BN142 BN148 BN154 BN166 BN172 BN178 BN184 BN190 BN196 BN202 BN208 BN214 BN220 BN226 BN232 BN238 BN244 BN250 BN256 BN262 BN268 BN334 BN340 BN346 BN352 BN358 BN364 BN370 BN388 BN394 BN400 BN406 BN412 BN418 BN424 BN430 BN436 BN442 BN448">
    <cfRule type="cellIs" dxfId="9259" priority="4837" stopIfTrue="1" operator="greaterThan">
      <formula>0.03</formula>
    </cfRule>
    <cfRule type="cellIs" dxfId="9258" priority="4838" stopIfTrue="1" operator="lessThan">
      <formula>-0.03</formula>
    </cfRule>
  </conditionalFormatting>
  <conditionalFormatting sqref="BM10 BM12 BM14 BM16 BM18 BM20 BM22 BM24 BM26 BM28 BM30 BM32 BM34 BM36 BM38 BM40 BM42 BM44 BM46 BM48 BM50 BM52 BM54 BM56 BM58 BM60 BM62 BM64 BM66 BM68 BM70 BM72 BM74 BM76 BM78 BM80 BM88 BM90 BM92 BM94 BM96 BM98 BM100 BM102 BM104 BM106 BM108 BM110 BM112 BM114 BM116 BM118 BM120 BM122 BM124 BM126 BM128 BM130 BM132 BM134 BM136 BM138 BM140 BM142 BM144 BM146 BM148 BM150 BM152 BM154 BM156 BM158 BM166 BM168 BM170 BM172 BM174 BM176 BM178 BM180 BM182 BM184 BM186 BM188 BM190 BM192 BM194 BM196 BM198 BM200 BM202 BM204 BM206 BM208 BM210 BM212 BM214 BM216 BM218 BM220 BM222 BM224 BM226 BM228 BM230 BM232 BM234 BM236 BM238 BM240 BM242 BM244 BM246 BM248 BM250 BM252 BM254 BM256 BM258 BM260 BM262 BM264 BM266 BM268 BM270 BM272 BM334 BM336 BM338 BM340 BM342 BM344 BM346 BM348 BM350 BM352 BM354 BM356 BM358 BM360 BM362 BM364 BM366 BM368 BM370 BM372 BM374 BM388 BM390 BM392 BM394 BM396 BM398 BM400 BM402 BM404 BM406 BM408 BM410 BM412 BM414 BM416 BM418 BM420 BM422 BM424 BM426 BM428 BM430 BM432 BM434 BM436 BM438 BM440 BM442 BM444 BM446 BM448 BM450 BM452">
    <cfRule type="cellIs" dxfId="9257" priority="4839" stopIfTrue="1" operator="greaterThan">
      <formula>0.03</formula>
    </cfRule>
    <cfRule type="cellIs" dxfId="9256" priority="4840" stopIfTrue="1" operator="lessThan">
      <formula>-0.03</formula>
    </cfRule>
  </conditionalFormatting>
  <conditionalFormatting sqref="BK160 BK162 BK164">
    <cfRule type="cellIs" dxfId="9255" priority="4817" stopIfTrue="1" operator="greaterThan">
      <formula>0.03</formula>
    </cfRule>
    <cfRule type="cellIs" dxfId="9254" priority="4818" stopIfTrue="1" operator="lessThan">
      <formula>-0.03</formula>
    </cfRule>
  </conditionalFormatting>
  <conditionalFormatting sqref="BL160">
    <cfRule type="cellIs" dxfId="9253" priority="4819" stopIfTrue="1" operator="greaterThan">
      <formula>0.03</formula>
    </cfRule>
    <cfRule type="cellIs" dxfId="9252" priority="4820" stopIfTrue="1" operator="lessThan">
      <formula>-0.03</formula>
    </cfRule>
  </conditionalFormatting>
  <conditionalFormatting sqref="BF160:BH160">
    <cfRule type="cellIs" dxfId="9251" priority="4823" stopIfTrue="1" operator="greaterThan">
      <formula>0.03</formula>
    </cfRule>
    <cfRule type="cellIs" dxfId="9250" priority="4824" stopIfTrue="1" operator="lessThan">
      <formula>-0.03</formula>
    </cfRule>
  </conditionalFormatting>
  <conditionalFormatting sqref="BE160 BE162 BE164">
    <cfRule type="cellIs" dxfId="9249" priority="4821" stopIfTrue="1" operator="greaterThan">
      <formula>0.03</formula>
    </cfRule>
    <cfRule type="cellIs" dxfId="9248" priority="4822" stopIfTrue="1" operator="lessThan">
      <formula>-0.03</formula>
    </cfRule>
  </conditionalFormatting>
  <conditionalFormatting sqref="BN160">
    <cfRule type="cellIs" dxfId="9247" priority="4813" stopIfTrue="1" operator="greaterThan">
      <formula>0.03</formula>
    </cfRule>
    <cfRule type="cellIs" dxfId="9246" priority="4814" stopIfTrue="1" operator="lessThan">
      <formula>-0.03</formula>
    </cfRule>
  </conditionalFormatting>
  <conditionalFormatting sqref="BM160 BM162 BM164">
    <cfRule type="cellIs" dxfId="9245" priority="4815" stopIfTrue="1" operator="greaterThan">
      <formula>0.03</formula>
    </cfRule>
    <cfRule type="cellIs" dxfId="9244" priority="4816" stopIfTrue="1" operator="lessThan">
      <formula>-0.03</formula>
    </cfRule>
  </conditionalFormatting>
  <conditionalFormatting sqref="BK382 BK384 BK386">
    <cfRule type="cellIs" dxfId="9243" priority="4793" stopIfTrue="1" operator="greaterThan">
      <formula>0.03</formula>
    </cfRule>
    <cfRule type="cellIs" dxfId="9242" priority="4794" stopIfTrue="1" operator="lessThan">
      <formula>-0.03</formula>
    </cfRule>
  </conditionalFormatting>
  <conditionalFormatting sqref="BL382">
    <cfRule type="cellIs" dxfId="9241" priority="4795" stopIfTrue="1" operator="greaterThan">
      <formula>0.03</formula>
    </cfRule>
    <cfRule type="cellIs" dxfId="9240" priority="4796" stopIfTrue="1" operator="lessThan">
      <formula>-0.03</formula>
    </cfRule>
  </conditionalFormatting>
  <conditionalFormatting sqref="BF382:BH382">
    <cfRule type="cellIs" dxfId="9239" priority="4799" stopIfTrue="1" operator="greaterThan">
      <formula>0.03</formula>
    </cfRule>
    <cfRule type="cellIs" dxfId="9238" priority="4800" stopIfTrue="1" operator="lessThan">
      <formula>-0.03</formula>
    </cfRule>
  </conditionalFormatting>
  <conditionalFormatting sqref="BE382 BE384 BE386">
    <cfRule type="cellIs" dxfId="9237" priority="4797" stopIfTrue="1" operator="greaterThan">
      <formula>0.03</formula>
    </cfRule>
    <cfRule type="cellIs" dxfId="9236" priority="4798" stopIfTrue="1" operator="lessThan">
      <formula>-0.03</formula>
    </cfRule>
  </conditionalFormatting>
  <conditionalFormatting sqref="BN382">
    <cfRule type="cellIs" dxfId="9235" priority="4789" stopIfTrue="1" operator="greaterThan">
      <formula>0.03</formula>
    </cfRule>
    <cfRule type="cellIs" dxfId="9234" priority="4790" stopIfTrue="1" operator="lessThan">
      <formula>-0.03</formula>
    </cfRule>
  </conditionalFormatting>
  <conditionalFormatting sqref="BM382 BM384 BM386">
    <cfRule type="cellIs" dxfId="9233" priority="4791" stopIfTrue="1" operator="greaterThan">
      <formula>0.03</formula>
    </cfRule>
    <cfRule type="cellIs" dxfId="9232" priority="4792" stopIfTrue="1" operator="lessThan">
      <formula>-0.03</formula>
    </cfRule>
  </conditionalFormatting>
  <conditionalFormatting sqref="BU4 BU6 BU8">
    <cfRule type="cellIs" dxfId="9231" priority="4787" stopIfTrue="1" operator="greaterThan">
      <formula>0.03</formula>
    </cfRule>
    <cfRule type="cellIs" dxfId="9230" priority="4788" stopIfTrue="1" operator="lessThan">
      <formula>-0.03</formula>
    </cfRule>
  </conditionalFormatting>
  <conditionalFormatting sqref="BV4">
    <cfRule type="cellIs" dxfId="9229" priority="4785" stopIfTrue="1" operator="greaterThan">
      <formula>0.03</formula>
    </cfRule>
    <cfRule type="cellIs" dxfId="9228" priority="4786" stopIfTrue="1" operator="lessThan">
      <formula>-0.03</formula>
    </cfRule>
  </conditionalFormatting>
  <conditionalFormatting sqref="BV10 BV16 BV22 BV28 BV34 BV40 BV46 BV52 BV58 BV64 BV70 BV76 BV88 BV94 BV100 BV106 BV112 BV118 BV124 BV130 BV136 BV142 BV148 BV154 BV166 BV172 BV178 BV184 BV190 BV196 BV202 BV208 BV214 BV220 BV226 BV232 BV238 BV244 BV250 BV256 BV262 BV268 BV334 BV340 BV346 BV352 BV358 BV364 BV370 BV388 BV394 BV400 BV406 BV412 BV418 BV424 BV430 BV436 BV442 BV448">
    <cfRule type="cellIs" dxfId="9227" priority="4781" stopIfTrue="1" operator="greaterThan">
      <formula>0.03</formula>
    </cfRule>
    <cfRule type="cellIs" dxfId="9226" priority="4782" stopIfTrue="1" operator="lessThan">
      <formula>-0.03</formula>
    </cfRule>
  </conditionalFormatting>
  <conditionalFormatting sqref="BU10 BU12 BU14 BU16 BU18 BU20 BU22 BU24 BU26 BU28 BU30 BU32 BU34 BU36 BU38 BU40 BU42 BU44 BU46 BU48 BU50 BU52 BU54 BU56 BU58 BU60 BU62 BU64 BU66 BU68 BU70 BU72 BU74 BU76 BU78 BU80 BU88 BU90 BU92 BU94 BU96 BU98 BU100 BU102 BU104 BU106 BU108 BU110 BU112 BU114 BU116 BU118 BU120 BU122 BU124 BU126 BU128 BU130 BU132 BU134 BU136 BU138 BU140 BU142 BU144 BU146 BU148 BU150 BU152 BU154 BU156 BU158 BU166 BU168 BU170 BU172 BU174 BU176 BU178 BU180 BU182 BU184 BU186 BU188 BU190 BU192 BU194 BU196 BU198 BU200 BU202 BU204 BU206 BU208 BU210 BU212 BU214 BU216 BU218 BU220 BU222 BU224 BU226 BU228 BU230 BU232 BU234 BU236 BU238 BU240 BU242 BU244 BU246 BU248 BU250 BU252 BU254 BU256 BU258 BU260 BU262 BU264 BU266 BU268 BU270 BU272 BU334 BU336 BU338 BU340 BU342 BU344 BU346 BU348 BU350 BU352 BU354 BU356 BU358 BU360 BU362 BU364 BU366 BU368 BU370 BU372 BU374 BU388 BU390 BU392 BU394 BU396 BU398 BU400 BU402 BU404 BU406 BU408 BU410 BU412 BU414 BU416 BU418 BU420 BU422 BU424 BU426 BU428 BU430 BU432 BU434 BU436 BU438 BU440 BU442 BU444 BU446 BU448 BU450 BU452">
    <cfRule type="cellIs" dxfId="9225" priority="4783" stopIfTrue="1" operator="greaterThan">
      <formula>0.03</formula>
    </cfRule>
    <cfRule type="cellIs" dxfId="9224" priority="4784" stopIfTrue="1" operator="lessThan">
      <formula>-0.03</formula>
    </cfRule>
  </conditionalFormatting>
  <conditionalFormatting sqref="BV160">
    <cfRule type="cellIs" dxfId="9223" priority="4773" stopIfTrue="1" operator="greaterThan">
      <formula>0.03</formula>
    </cfRule>
    <cfRule type="cellIs" dxfId="9222" priority="4774" stopIfTrue="1" operator="lessThan">
      <formula>-0.03</formula>
    </cfRule>
  </conditionalFormatting>
  <conditionalFormatting sqref="BU160 BU162 BU164">
    <cfRule type="cellIs" dxfId="9221" priority="4775" stopIfTrue="1" operator="greaterThan">
      <formula>0.03</formula>
    </cfRule>
    <cfRule type="cellIs" dxfId="9220" priority="4776" stopIfTrue="1" operator="lessThan">
      <formula>-0.03</formula>
    </cfRule>
  </conditionalFormatting>
  <conditionalFormatting sqref="BV382">
    <cfRule type="cellIs" dxfId="9219" priority="4765" stopIfTrue="1" operator="greaterThan">
      <formula>0.03</formula>
    </cfRule>
    <cfRule type="cellIs" dxfId="9218" priority="4766" stopIfTrue="1" operator="lessThan">
      <formula>-0.03</formula>
    </cfRule>
  </conditionalFormatting>
  <conditionalFormatting sqref="BU382 BU384 BU386">
    <cfRule type="cellIs" dxfId="9217" priority="4767" stopIfTrue="1" operator="greaterThan">
      <formula>0.03</formula>
    </cfRule>
    <cfRule type="cellIs" dxfId="9216" priority="4768" stopIfTrue="1" operator="lessThan">
      <formula>-0.03</formula>
    </cfRule>
  </conditionalFormatting>
  <conditionalFormatting sqref="BS4 BS6 BS8">
    <cfRule type="cellIs" dxfId="9215" priority="4763" stopIfTrue="1" operator="greaterThan">
      <formula>0.03</formula>
    </cfRule>
    <cfRule type="cellIs" dxfId="9214" priority="4764" stopIfTrue="1" operator="lessThan">
      <formula>-0.03</formula>
    </cfRule>
  </conditionalFormatting>
  <conditionalFormatting sqref="BT4">
    <cfRule type="cellIs" dxfId="9213" priority="4761" stopIfTrue="1" operator="greaterThan">
      <formula>0.03</formula>
    </cfRule>
    <cfRule type="cellIs" dxfId="9212" priority="4762" stopIfTrue="1" operator="lessThan">
      <formula>-0.03</formula>
    </cfRule>
  </conditionalFormatting>
  <conditionalFormatting sqref="BT10 BT16 BT22 BT28 BT34 BT40 BT46 BT52 BT58 BT64 BT70 BT76 BT88 BT94 BT100 BT106 BT112 BT118 BT124 BT130 BT136 BT142 BT148 BT154 BT166 BT172 BT178 BT184 BT190 BT196 BT202 BT208 BT214 BT220 BT226 BT232 BT238 BT244 BT250 BT256 BT262 BT268 BT334 BT340 BT346 BT352 BT358 BT364 BT370 BT388 BT394 BT400 BT406 BT412 BT418 BT424 BT430 BT436 BT442 BT448">
    <cfRule type="cellIs" dxfId="9211" priority="4757" stopIfTrue="1" operator="greaterThan">
      <formula>0.03</formula>
    </cfRule>
    <cfRule type="cellIs" dxfId="9210" priority="4758" stopIfTrue="1" operator="lessThan">
      <formula>-0.03</formula>
    </cfRule>
  </conditionalFormatting>
  <conditionalFormatting sqref="BS10 BS12 BS14 BS16 BS18 BS20 BS22 BS24 BS26 BS28 BS30 BS32 BS34 BS36 BS38 BS40 BS42 BS44 BS46 BS48 BS50 BS52 BS54 BS56 BS58 BS60 BS62 BS64 BS66 BS68 BS70 BS72 BS74 BS76 BS78 BS80 BS88 BS90 BS92 BS94 BS96 BS98 BS100 BS102 BS104 BS106 BS108 BS110 BS112 BS114 BS116 BS118 BS120 BS122 BS124 BS126 BS128 BS130 BS132 BS134 BS136 BS138 BS140 BS142 BS144 BS146 BS148 BS150 BS152 BS154 BS156 BS158 BS166 BS168 BS170 BS172 BS174 BS176 BS178 BS180 BS182 BS184 BS186 BS188 BS190 BS192 BS194 BS196 BS198 BS200 BS202 BS204 BS206 BS208 BS210 BS212 BS214 BS216 BS218 BS220 BS222 BS224 BS226 BS228 BS230 BS232 BS234 BS236 BS238 BS240 BS242 BS244 BS246 BS248 BS250 BS252 BS254 BS256 BS258 BS260 BS262 BS264 BS266 BS268 BS270 BS272 BS334 BS336 BS338 BS340 BS342 BS344 BS346 BS348 BS350 BS352 BS354 BS356 BS358 BS360 BS362 BS364 BS366 BS368 BS370 BS372 BS374 BS388 BS390 BS392 BS394 BS396 BS398 BS400 BS402 BS404 BS406 BS408 BS410 BS412 BS414 BS416 BS418 BS420 BS422 BS424 BS426 BS428 BS430 BS432 BS434 BS436 BS438 BS440 BS442 BS444 BS446 BS448 BS450 BS452">
    <cfRule type="cellIs" dxfId="9209" priority="4759" stopIfTrue="1" operator="greaterThan">
      <formula>0.03</formula>
    </cfRule>
    <cfRule type="cellIs" dxfId="9208" priority="4760" stopIfTrue="1" operator="lessThan">
      <formula>-0.03</formula>
    </cfRule>
  </conditionalFormatting>
  <conditionalFormatting sqref="BT160">
    <cfRule type="cellIs" dxfId="9207" priority="4749" stopIfTrue="1" operator="greaterThan">
      <formula>0.03</formula>
    </cfRule>
    <cfRule type="cellIs" dxfId="9206" priority="4750" stopIfTrue="1" operator="lessThan">
      <formula>-0.03</formula>
    </cfRule>
  </conditionalFormatting>
  <conditionalFormatting sqref="BS160 BS162 BS164">
    <cfRule type="cellIs" dxfId="9205" priority="4751" stopIfTrue="1" operator="greaterThan">
      <formula>0.03</formula>
    </cfRule>
    <cfRule type="cellIs" dxfId="9204" priority="4752" stopIfTrue="1" operator="lessThan">
      <formula>-0.03</formula>
    </cfRule>
  </conditionalFormatting>
  <conditionalFormatting sqref="BT382">
    <cfRule type="cellIs" dxfId="9203" priority="4741" stopIfTrue="1" operator="greaterThan">
      <formula>0.03</formula>
    </cfRule>
    <cfRule type="cellIs" dxfId="9202" priority="4742" stopIfTrue="1" operator="lessThan">
      <formula>-0.03</formula>
    </cfRule>
  </conditionalFormatting>
  <conditionalFormatting sqref="BS382 BS384 BS386">
    <cfRule type="cellIs" dxfId="9201" priority="4743" stopIfTrue="1" operator="greaterThan">
      <formula>0.03</formula>
    </cfRule>
    <cfRule type="cellIs" dxfId="9200" priority="4744" stopIfTrue="1" operator="lessThan">
      <formula>-0.03</formula>
    </cfRule>
  </conditionalFormatting>
  <conditionalFormatting sqref="BW382 BW384 BW386">
    <cfRule type="cellIs" dxfId="9199" priority="4717" stopIfTrue="1" operator="greaterThan">
      <formula>0.03</formula>
    </cfRule>
    <cfRule type="cellIs" dxfId="9198" priority="4718" stopIfTrue="1" operator="lessThan">
      <formula>-0.03</formula>
    </cfRule>
  </conditionalFormatting>
  <conditionalFormatting sqref="BY4">
    <cfRule type="cellIs" dxfId="9197" priority="4715" stopIfTrue="1" operator="greaterThan">
      <formula>0.03</formula>
    </cfRule>
    <cfRule type="cellIs" dxfId="9196" priority="4716" stopIfTrue="1" operator="lessThan">
      <formula>-0.03</formula>
    </cfRule>
  </conditionalFormatting>
  <conditionalFormatting sqref="BX160">
    <cfRule type="cellIs" dxfId="9195" priority="4727" stopIfTrue="1" operator="greaterThan">
      <formula>0.03</formula>
    </cfRule>
    <cfRule type="cellIs" dxfId="9194" priority="4728" stopIfTrue="1" operator="lessThan">
      <formula>-0.03</formula>
    </cfRule>
  </conditionalFormatting>
  <conditionalFormatting sqref="BW160 BW162 BW164">
    <cfRule type="cellIs" dxfId="9193" priority="4725" stopIfTrue="1" operator="greaterThan">
      <formula>0.03</formula>
    </cfRule>
    <cfRule type="cellIs" dxfId="9192" priority="4726" stopIfTrue="1" operator="lessThan">
      <formula>-0.03</formula>
    </cfRule>
  </conditionalFormatting>
  <conditionalFormatting sqref="BX382">
    <cfRule type="cellIs" dxfId="9191" priority="4719" stopIfTrue="1" operator="greaterThan">
      <formula>0.03</formula>
    </cfRule>
    <cfRule type="cellIs" dxfId="9190" priority="4720" stopIfTrue="1" operator="lessThan">
      <formula>-0.03</formula>
    </cfRule>
  </conditionalFormatting>
  <conditionalFormatting sqref="BY10 BY16 BY22 BY28 BY34 BY40 BY46 BY52 BY58 BY64 BY70 BY76 BY88 BY94 BY100 BY106 BY112 BY118 BY124 BY130 BY136 BY142 BY148 BY154 BY166 BY172 BY178 BY184 BY190 BY196 BY202 BY208 BY214 BY220 BY226 BY232 BY238 BY244 BY250 BY256 BY262 BY268 BY334 BY340 BY346 BY352 BY358 BY364 BY370 BY388 BY394 BY400 BY406 BY412 BY418 BY424 BY430 BY436 BY442 BY448">
    <cfRule type="cellIs" dxfId="9189" priority="4713" stopIfTrue="1" operator="greaterThan">
      <formula>0.03</formula>
    </cfRule>
    <cfRule type="cellIs" dxfId="9188" priority="4714" stopIfTrue="1" operator="lessThan">
      <formula>-0.03</formula>
    </cfRule>
  </conditionalFormatting>
  <conditionalFormatting sqref="BY160">
    <cfRule type="cellIs" dxfId="9187" priority="4709" stopIfTrue="1" operator="greaterThan">
      <formula>0.03</formula>
    </cfRule>
    <cfRule type="cellIs" dxfId="9186" priority="4710" stopIfTrue="1" operator="lessThan">
      <formula>-0.03</formula>
    </cfRule>
  </conditionalFormatting>
  <conditionalFormatting sqref="BY382">
    <cfRule type="cellIs" dxfId="9185" priority="4705" stopIfTrue="1" operator="greaterThan">
      <formula>0.03</formula>
    </cfRule>
    <cfRule type="cellIs" dxfId="9184" priority="4706" stopIfTrue="1" operator="lessThan">
      <formula>-0.03</formula>
    </cfRule>
  </conditionalFormatting>
  <conditionalFormatting sqref="BZ10 BZ16 BZ22 BZ28 BZ34 BZ40 BZ46 BZ52 BZ58 BZ64 BZ70 BZ76 BZ88 BZ94 BZ100 BZ106 BZ112 BZ118 BZ124 BZ130 BZ136 BZ142 BZ148 BZ154 BZ166 BZ172 BZ178 BZ184 BZ190 BZ196 BZ202 BZ208 BZ214 BZ220 BZ226 BZ232 BZ238 BZ244 BZ250 BZ256 BZ262 BZ268 BZ334 BZ340 BZ346 BZ352 BZ358 BZ364 BZ370 BZ388 BZ394 BZ400 BZ406 BZ412 BZ418 BZ424 BZ430 BZ436 BZ442 BZ448">
    <cfRule type="cellIs" dxfId="9183" priority="4701" stopIfTrue="1" operator="greaterThan">
      <formula>0.03</formula>
    </cfRule>
    <cfRule type="cellIs" dxfId="9182" priority="4702" stopIfTrue="1" operator="lessThan">
      <formula>-0.03</formula>
    </cfRule>
  </conditionalFormatting>
  <conditionalFormatting sqref="BZ4">
    <cfRule type="cellIs" dxfId="9181" priority="4703" stopIfTrue="1" operator="greaterThan">
      <formula>0.03</formula>
    </cfRule>
    <cfRule type="cellIs" dxfId="9180" priority="4704" stopIfTrue="1" operator="lessThan">
      <formula>-0.03</formula>
    </cfRule>
  </conditionalFormatting>
  <conditionalFormatting sqref="BZ160">
    <cfRule type="cellIs" dxfId="9179" priority="4697" stopIfTrue="1" operator="greaterThan">
      <formula>0.03</formula>
    </cfRule>
    <cfRule type="cellIs" dxfId="9178" priority="4698" stopIfTrue="1" operator="lessThan">
      <formula>-0.03</formula>
    </cfRule>
  </conditionalFormatting>
  <conditionalFormatting sqref="BZ382">
    <cfRule type="cellIs" dxfId="9177" priority="4693" stopIfTrue="1" operator="greaterThan">
      <formula>0.03</formula>
    </cfRule>
    <cfRule type="cellIs" dxfId="9176" priority="4694" stopIfTrue="1" operator="lessThan">
      <formula>-0.03</formula>
    </cfRule>
  </conditionalFormatting>
  <conditionalFormatting sqref="BX4">
    <cfRule type="cellIs" dxfId="9175" priority="4739" stopIfTrue="1" operator="greaterThan">
      <formula>0.03</formula>
    </cfRule>
    <cfRule type="cellIs" dxfId="9174" priority="4740" stopIfTrue="1" operator="lessThan">
      <formula>-0.03</formula>
    </cfRule>
  </conditionalFormatting>
  <conditionalFormatting sqref="BW4 BW6 BW8">
    <cfRule type="cellIs" dxfId="9173" priority="4737" stopIfTrue="1" operator="greaterThan">
      <formula>0.03</formula>
    </cfRule>
    <cfRule type="cellIs" dxfId="9172" priority="4738" stopIfTrue="1" operator="lessThan">
      <formula>-0.03</formula>
    </cfRule>
  </conditionalFormatting>
  <conditionalFormatting sqref="CA382">
    <cfRule type="cellIs" dxfId="9171" priority="4669" stopIfTrue="1" operator="greaterThan">
      <formula>0.03</formula>
    </cfRule>
    <cfRule type="cellIs" dxfId="9170" priority="4670" stopIfTrue="1" operator="lessThan">
      <formula>-0.03</formula>
    </cfRule>
  </conditionalFormatting>
  <conditionalFormatting sqref="BX10 BX16 BX22 BX28 BX34 BX40 BX46 BX52 BX58 BX64 BX70 BX76 BX88 BX94 BX100 BX106 BX112 BX118 BX124 BX130 BX136 BX142 BX148 BX154 BX166 BX172 BX178 BX184 BX190 BX196 BX202 BX208 BX214 BX220 BX226 BX232 BX238 BX244 BX250 BX256 BX262 BX268 BX334 BX340 BX346 BX352 BX358 BX364 BX370 BX388 BX394 BX400 BX406 BX412 BX418 BX424 BX430 BX436 BX442 BX448">
    <cfRule type="cellIs" dxfId="9169" priority="4735" stopIfTrue="1" operator="greaterThan">
      <formula>0.03</formula>
    </cfRule>
    <cfRule type="cellIs" dxfId="9168" priority="4736" stopIfTrue="1" operator="lessThan">
      <formula>-0.03</formula>
    </cfRule>
  </conditionalFormatting>
  <conditionalFormatting sqref="BW10 BW12 BW14 BW16 BW18 BW20 BW22 BW24 BW26 BW28 BW30 BW32 BW34 BW36 BW38 BW40 BW42 BW44 BW46 BW48 BW50 BW52 BW54 BW56 BW58 BW60 BW62 BW64 BW66 BW68 BW70 BW72 BW74 BW76 BW78 BW80 BW88 BW90 BW92 BW94 BW96 BW98 BW100 BW102 BW104 BW106 BW108 BW110 BW112 BW114 BW116 BW118 BW120 BW122 BW124 BW126 BW128 BW130 BW132 BW134 BW136 BW138 BW140 BW142 BW144 BW146 BW148 BW150 BW152 BW154 BW156 BW158 BW166 BW168 BW170 BW172 BW174 BW176 BW178 BW180 BW182 BW184 BW186 BW188 BW190 BW192 BW194 BW196 BW198 BW200 BW202 BW204 BW206 BW208 BW210 BW212 BW214 BW216 BW218 BW220 BW222 BW224 BW226 BW228 BW230 BW232 BW234 BW236 BW238 BW240 BW242 BW244 BW246 BW248 BW250 BW252 BW254 BW256 BW258 BW260 BW262 BW264 BW266 BW268 BW270 BW272 BW334 BW336 BW338 BW340 BW342 BW344 BW346 BW348 BW350 BW352 BW354 BW356 BW358 BW360 BW362 BW364 BW366 BW368 BW370 BW372 BW374 BW388 BW390 BW392 BW394 BW396 BW398 BW400 BW402 BW404 BW406 BW408 BW410 BW412 BW414 BW416 BW418 BW420 BW422 BW424 BW426 BW428 BW430 BW432 BW434 BW436 BW438 BW440 BW442 BW444 BW446 BW448 BW450 BW452">
    <cfRule type="cellIs" dxfId="9167" priority="4733" stopIfTrue="1" operator="greaterThan">
      <formula>0.03</formula>
    </cfRule>
    <cfRule type="cellIs" dxfId="9166" priority="4734" stopIfTrue="1" operator="lessThan">
      <formula>-0.03</formula>
    </cfRule>
  </conditionalFormatting>
  <conditionalFormatting sqref="CA160">
    <cfRule type="cellIs" dxfId="9165" priority="4673" stopIfTrue="1" operator="greaterThan">
      <formula>0.03</formula>
    </cfRule>
    <cfRule type="cellIs" dxfId="9164" priority="4674" stopIfTrue="1" operator="lessThan">
      <formula>-0.03</formula>
    </cfRule>
  </conditionalFormatting>
  <conditionalFormatting sqref="CA4">
    <cfRule type="cellIs" dxfId="9163" priority="4679" stopIfTrue="1" operator="greaterThan">
      <formula>0.03</formula>
    </cfRule>
    <cfRule type="cellIs" dxfId="9162" priority="4680" stopIfTrue="1" operator="lessThan">
      <formula>-0.03</formula>
    </cfRule>
  </conditionalFormatting>
  <conditionalFormatting sqref="CA10 CA16 CA22 CA28 CA34 CA40 CA46 CA52 CA58 CA64 CA70 CA76 CA88 CA94 CA100 CA106 CA112 CA118 CA124 CA130 CA136 CA142 CA148 CA154 CA166 CA172 CA178 CA184 CA190 CA196 CA202 CA208 CA214 CA220 CA226 CA232 CA238 CA244 CA250 CA256 CA262 CA268 CA334 CA340 CA346 CA352 CA358 CA364 CA370 CA388 CA394 CA400 CA406 CA412 CA418 CA424 CA430 CA436 CA442 CA448">
    <cfRule type="cellIs" dxfId="9161" priority="4677" stopIfTrue="1" operator="greaterThan">
      <formula>0.03</formula>
    </cfRule>
    <cfRule type="cellIs" dxfId="9160" priority="4678" stopIfTrue="1" operator="lessThan">
      <formula>-0.03</formula>
    </cfRule>
  </conditionalFormatting>
  <conditionalFormatting sqref="BI4">
    <cfRule type="cellIs" dxfId="9159" priority="4691" stopIfTrue="1" operator="greaterThan">
      <formula>0.03</formula>
    </cfRule>
    <cfRule type="cellIs" dxfId="9158" priority="4692" stopIfTrue="1" operator="lessThan">
      <formula>-0.03</formula>
    </cfRule>
  </conditionalFormatting>
  <conditionalFormatting sqref="BI10 BI16 BI22 BI28 BI34 BI40 BI46 BI52 BI58 BI64 BI70 BI76 BI88 BI94 BI100 BI106 BI112 BI118 BI124 BI130 BI136 BI142 BI148 BI154 BI166 BI172 BI178 BI184 BI190 BI196 BI202 BI208 BI214 BI220 BI226 BI232 BI238 BI244 BI250 BI256 BI262 BI268 BI334 BI340 BI346 BI352 BI358 BI364 BI370 BI388 BI394 BI400 BI406 BI412 BI418 BI424 BI430 BI436 BI442 BI448">
    <cfRule type="cellIs" dxfId="9157" priority="4689" stopIfTrue="1" operator="greaterThan">
      <formula>0.03</formula>
    </cfRule>
    <cfRule type="cellIs" dxfId="9156" priority="4690" stopIfTrue="1" operator="lessThan">
      <formula>-0.03</formula>
    </cfRule>
  </conditionalFormatting>
  <conditionalFormatting sqref="BI160">
    <cfRule type="cellIs" dxfId="9155" priority="4685" stopIfTrue="1" operator="greaterThan">
      <formula>0.03</formula>
    </cfRule>
    <cfRule type="cellIs" dxfId="9154" priority="4686" stopIfTrue="1" operator="lessThan">
      <formula>-0.03</formula>
    </cfRule>
  </conditionalFormatting>
  <conditionalFormatting sqref="BI382">
    <cfRule type="cellIs" dxfId="9153" priority="4681" stopIfTrue="1" operator="greaterThan">
      <formula>0.03</formula>
    </cfRule>
    <cfRule type="cellIs" dxfId="9152" priority="4682" stopIfTrue="1" operator="lessThan">
      <formula>-0.03</formula>
    </cfRule>
  </conditionalFormatting>
  <conditionalFormatting sqref="BJ4 BJ10 BJ16 BJ22 BJ28 BJ34 BJ40 BJ46 BJ52 BJ58 BJ64 BJ70 BJ76 BJ88 BJ94 BJ100 BJ106 BJ112 BJ118 BJ124 BJ130 BJ136 BJ142 BJ148 BJ154 BJ160 BJ166 BJ172 BJ178 BJ184 BJ190 BJ196 BJ202 BJ208 BJ214 BJ220 BJ226 BJ232 BJ238 BJ244 BJ250 BJ256 BJ262 BJ268 BJ334 BJ340 BJ346 BJ352 BJ358 BJ364 BJ370 BJ382 BJ388 BJ394 BJ400 BJ406 BJ412 BJ418 BJ424 BJ430 BJ436 BJ442 BJ448">
    <cfRule type="cellIs" dxfId="9151" priority="4667" stopIfTrue="1" operator="greaterThan">
      <formula>0.03</formula>
    </cfRule>
    <cfRule type="cellIs" dxfId="9150" priority="4668" stopIfTrue="1" operator="lessThan">
      <formula>-0.03</formula>
    </cfRule>
  </conditionalFormatting>
  <conditionalFormatting sqref="CB4 CB10 CB16 CB22 CB28 CB34 CB40 CB46 CB52 CB58 CB64 CB70 CB76 CB88 CB94 CB100 CB106 CB112 CB118 CB124 CB130 CB136 CB142 CB148 CB154 CB160 CB166 CB172 CB178 CB184 CB190 CB196 CB202 CB208 CB214 CB220 CB226 CB232 CB238 CB244 CB250 CB256 CB262 CB268 CB334 CB340 CB346 CB352 CB358 CB364 CB370 CB382 CB388 CB394 CB400 CB406 CB412 CB418 CB424 CB430 CB436 CB442 CB448">
    <cfRule type="cellIs" dxfId="9149" priority="4665" stopIfTrue="1" operator="greaterThan">
      <formula>0.03</formula>
    </cfRule>
    <cfRule type="cellIs" dxfId="9148" priority="4666" stopIfTrue="1" operator="lessThan">
      <formula>-0.03</formula>
    </cfRule>
  </conditionalFormatting>
  <conditionalFormatting sqref="CF4">
    <cfRule type="cellIs" dxfId="9147" priority="4663" stopIfTrue="1" operator="greaterThan">
      <formula>0.03</formula>
    </cfRule>
    <cfRule type="cellIs" dxfId="9146" priority="4664" stopIfTrue="1" operator="lessThan">
      <formula>-0.03</formula>
    </cfRule>
  </conditionalFormatting>
  <conditionalFormatting sqref="CE4 CE6 CE8">
    <cfRule type="cellIs" dxfId="9145" priority="4661" stopIfTrue="1" operator="greaterThan">
      <formula>0.03</formula>
    </cfRule>
    <cfRule type="cellIs" dxfId="9144" priority="4662" stopIfTrue="1" operator="lessThan">
      <formula>-0.03</formula>
    </cfRule>
  </conditionalFormatting>
  <conditionalFormatting sqref="CE4:CH4">
    <cfRule type="cellIs" dxfId="9143" priority="4659" stopIfTrue="1" operator="greaterThan">
      <formula>0.03</formula>
    </cfRule>
    <cfRule type="cellIs" dxfId="9142" priority="4660" stopIfTrue="1" operator="lessThan">
      <formula>-0.03</formula>
    </cfRule>
  </conditionalFormatting>
  <conditionalFormatting sqref="CH4">
    <cfRule type="cellIs" dxfId="9141" priority="4657" stopIfTrue="1" operator="greaterThan">
      <formula>0.03</formula>
    </cfRule>
    <cfRule type="cellIs" dxfId="9140" priority="4658" stopIfTrue="1" operator="lessThan">
      <formula>-0.03</formula>
    </cfRule>
  </conditionalFormatting>
  <conditionalFormatting sqref="CG4 CG6 CG8">
    <cfRule type="cellIs" dxfId="9139" priority="4655" stopIfTrue="1" operator="greaterThan">
      <formula>0.03</formula>
    </cfRule>
    <cfRule type="cellIs" dxfId="9138" priority="4656" stopIfTrue="1" operator="lessThan">
      <formula>-0.03</formula>
    </cfRule>
  </conditionalFormatting>
  <conditionalFormatting sqref="CF10 CF16 CF22 CF28 CF34 CF40 CF46 CF52 CF58 CF64 CF70 CF76 CF88 CF94 CF100 CF106 CF112 CF118 CF124 CF130 CF136 CF142 CF148 CF154 CF160 CF166 CF172 CF178 CF184 CF190 CF196 CF202 CF208 CF214 CF220 CF226 CF232 CF238 CF244 CF250 CF256 CF262 CF268 CF334 CF340 CF346 CF352 CF358 CF364 CF370 CF382 CF388 CF394 CF400 CF406 CF412 CF418 CF424 CF430 CF436 CF442 CF448">
    <cfRule type="cellIs" dxfId="9137" priority="4653" stopIfTrue="1" operator="greaterThan">
      <formula>0.03</formula>
    </cfRule>
    <cfRule type="cellIs" dxfId="9136" priority="4654" stopIfTrue="1" operator="lessThan">
      <formula>-0.03</formula>
    </cfRule>
  </conditionalFormatting>
  <conditionalFormatting sqref="CE10 CE12 CE14 CE16 CE18 CE20 CE22 CE24 CE26 CE28 CE30 CE32 CE34 CE36 CE38 CE40 CE42 CE44 CE46 CE48 CE50 CE52 CE54 CE56 CE58 CE60 CE62 CE64 CE66 CE68 CE70 CE72 CE74 CE76 CE78 CE80 CE88 CE90 CE92 CE94 CE96 CE98 CE100 CE102 CE104 CE106 CE108 CE110 CE112 CE114 CE116 CE118 CE120 CE122 CE124 CE126 CE128 CE130 CE132 CE134 CE136 CE138 CE140 CE142 CE144 CE146 CE148 CE150 CE152 CE154 CE156 CE158 CE160 CE162 CE164 CE166 CE168 CE170 CE172 CE174 CE176 CE178 CE180 CE182 CE184 CE186 CE188 CE190 CE192 CE194 CE196 CE198 CE200 CE202 CE204 CE206 CE208 CE210 CE212 CE214 CE216 CE218 CE220 CE222 CE224 CE226 CE228 CE230 CE232 CE234 CE236 CE238 CE240 CE242 CE244 CE246 CE248 CE250 CE252 CE254 CE256 CE258 CE260 CE262 CE264 CE266 CE268 CE270 CE272 CE334 CE336 CE338 CE340 CE342 CE344 CE346 CE348 CE350 CE352 CE354 CE356 CE358 CE360 CE362 CE364 CE366 CE368 CE370 CE372 CE374 CE382 CE384 CE386 CE388 CE390 CE392 CE394 CE396 CE398 CE400 CE402 CE404 CE406 CE408 CE410 CE412 CE414 CE416 CE418 CE420 CE422 CE424 CE426 CE428 CE430 CE432 CE434 CE436 CE438 CE440 CE442 CE444 CE446 CE448 CE450 CE452">
    <cfRule type="cellIs" dxfId="9135" priority="4651" stopIfTrue="1" operator="greaterThan">
      <formula>0.03</formula>
    </cfRule>
    <cfRule type="cellIs" dxfId="9134" priority="4652" stopIfTrue="1" operator="lessThan">
      <formula>-0.03</formula>
    </cfRule>
  </conditionalFormatting>
  <conditionalFormatting sqref="CE10:CH10 CE16:CH16 CE22:CH22 CE28:CH28 CE34:CH34 CE40:CH40 CE46:CH46 CE52:CH52 CE58:CH58 CE64:CH64 CE70:CH70 CE76:CH76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334:CH334 CE340:CH340 CE346:CH346 CE352:CH352 CE358:CH358 CE364:CH364 CE370:CH370 CE382:CH382 CE388:CH388 CE394:CH394 CE400:CH400 CE406:CH406 CE412:CH412 CE418:CH418 CE424:CH424 CE430:CH430 CE436:CH436 CE442:CH442 CE448:CH448">
    <cfRule type="cellIs" dxfId="9133" priority="4649" stopIfTrue="1" operator="greaterThan">
      <formula>0.03</formula>
    </cfRule>
    <cfRule type="cellIs" dxfId="9132" priority="4650" stopIfTrue="1" operator="lessThan">
      <formula>-0.03</formula>
    </cfRule>
  </conditionalFormatting>
  <conditionalFormatting sqref="CH10 CH16 CH22 CH28 CH34 CH40 CH46 CH52 CH58 CH64 CH70 CH76 CH88 CH94 CH100 CH106 CH112 CH118 CH124 CH130 CH136 CH142 CH148 CH154 CH160 CH166 CH172 CH178 CH184 CH190 CH196 CH202 CH208 CH214 CH220 CH226 CH232 CH238 CH244 CH250 CH256 CH262 CH268 CH334 CH340 CH346 CH352 CH358 CH364 CH370 CH382 CH388 CH394 CH400 CH406 CH412 CH418 CH424 CH430 CH436 CH442 CH448">
    <cfRule type="cellIs" dxfId="9131" priority="4647" stopIfTrue="1" operator="greaterThan">
      <formula>0.03</formula>
    </cfRule>
    <cfRule type="cellIs" dxfId="9130" priority="4648" stopIfTrue="1" operator="lessThan">
      <formula>-0.03</formula>
    </cfRule>
  </conditionalFormatting>
  <conditionalFormatting sqref="CG10 CG12 CG14 CG16 CG18 CG20 CG22 CG24 CG26 CG28 CG30 CG32 CG34 CG36 CG38 CG40 CG42 CG44 CG46 CG48 CG50 CG52 CG54 CG56 CG58 CG60 CG62 CG64 CG66 CG68 CG70 CG72 CG74 CG76 CG78 CG80 CG88 CG90 CG92 CG94 CG96 CG98 CG100 CG102 CG104 CG106 CG108 CG110 CG112 CG114 CG116 CG118 CG120 CG122 CG124 CG126 CG128 CG130 CG132 CG134 CG136 CG138 CG140 CG142 CG144 CG146 CG148 CG150 CG152 CG154 CG156 CG158 CG160 CG162 CG164 CG166 CG168 CG170 CG172 CG174 CG176 CG178 CG180 CG182 CG184 CG186 CG188 CG190 CG192 CG194 CG196 CG198 CG200 CG202 CG204 CG206 CG208 CG210 CG212 CG214 CG216 CG218 CG220 CG222 CG224 CG226 CG228 CG230 CG232 CG234 CG236 CG238 CG240 CG242 CG244 CG246 CG248 CG250 CG252 CG254 CG256 CG258 CG260 CG262 CG264 CG266 CG268 CG270 CG272 CG334 CG336 CG338 CG340 CG342 CG344 CG346 CG348 CG350 CG352 CG354 CG356 CG358 CG360 CG362 CG364 CG366 CG368 CG370 CG372 CG374 CG382 CG384 CG386 CG388 CG390 CG392 CG394 CG396 CG398 CG400 CG402 CG404 CG406 CG408 CG410 CG412 CG414 CG416 CG418 CG420 CG422 CG424 CG426 CG428 CG430 CG432 CG434 CG436 CG438 CG440 CG442 CG444 CG446 CG448 CG450 CG452">
    <cfRule type="cellIs" dxfId="9129" priority="4645" stopIfTrue="1" operator="greaterThan">
      <formula>0.03</formula>
    </cfRule>
    <cfRule type="cellIs" dxfId="9128" priority="4646" stopIfTrue="1" operator="lessThan">
      <formula>-0.03</formula>
    </cfRule>
  </conditionalFormatting>
  <conditionalFormatting sqref="BP4">
    <cfRule type="cellIs" dxfId="9127" priority="4643" stopIfTrue="1" operator="greaterThan">
      <formula>0.03</formula>
    </cfRule>
    <cfRule type="cellIs" dxfId="9126" priority="4644" stopIfTrue="1" operator="lessThan">
      <formula>-0.03</formula>
    </cfRule>
  </conditionalFormatting>
  <conditionalFormatting sqref="BO4 BO6 BO8">
    <cfRule type="cellIs" dxfId="9125" priority="4641" stopIfTrue="1" operator="greaterThan">
      <formula>0.03</formula>
    </cfRule>
    <cfRule type="cellIs" dxfId="9124" priority="4642" stopIfTrue="1" operator="lessThan">
      <formula>-0.03</formula>
    </cfRule>
  </conditionalFormatting>
  <conditionalFormatting sqref="BO4:BR4">
    <cfRule type="cellIs" dxfId="9123" priority="4639" stopIfTrue="1" operator="greaterThan">
      <formula>0.03</formula>
    </cfRule>
    <cfRule type="cellIs" dxfId="9122" priority="4640" stopIfTrue="1" operator="lessThan">
      <formula>-0.03</formula>
    </cfRule>
  </conditionalFormatting>
  <conditionalFormatting sqref="BP10 BP16 BP22 BP28 BP34 BP40 BP46 BP52 BP58 BP64 BP70 BP76 BP88 BP94 BP100 BP106 BP112 BP118 BP124 BP130 BP136 BP142 BP148 BP154 BP166 BP172 BP178 BP184 BP190 BP196 BP202 BP208 BP214 BP220 BP226 BP232 BP238 BP244 BP250 BP256 BP262 BP268 BP334 BP340 BP346 BP352 BP358 BP364 BP370 BP388 BP394 BP400 BP406 BP412 BP418 BP424 BP430 BP436 BP442 BP448">
    <cfRule type="cellIs" dxfId="9121" priority="4637" stopIfTrue="1" operator="greaterThan">
      <formula>0.03</formula>
    </cfRule>
    <cfRule type="cellIs" dxfId="9120" priority="4638" stopIfTrue="1" operator="lessThan">
      <formula>-0.03</formula>
    </cfRule>
  </conditionalFormatting>
  <conditionalFormatting sqref="BO10:BR10 BO16:BR16 BO22:BR22 BO28:BR28 BO34:BR34 BO40:BR40 BO46:BR46 BO52:BR52 BO58:BR58 BO64:BR64 BO70:BR70 BO76:BR76 BO88:BR88 BO94:BR94 BO100:BR100 BO106:BR106 BO112:BR112 BO118:BR118 BO124:BR124 BO130:BR130 BO136:BR136 BO142:BR142 BO148:BR148 BO154:BR154 BO166:BR166 BO172:BR172 BO178:BR178 BO184:BR184 BO190:BR190 BO196:BR196 BO202:BR202 BO208:BR208 BO214:BR214 BO220:BR220 BO226:BR226 BO232:BR232 BO238:BR238 BO244:BR244 BO250:BR250 BO256:BR256 BO262:BR262 BO268:BR268 BO334:BR334 BO340:BR340 BO346:BR346 BO352:BR352 BO358:BR358 BO364:BR364 BO370:BR370 BO388:BR388 BO394:BR394 BO400:BR400 BO406:BR406 BO412:BR412 BO418:BR418 BO424:BR424 BO430:BR430 BO436:BR436 BO442:BR442 BO448:BR448">
    <cfRule type="cellIs" dxfId="9119" priority="4633" stopIfTrue="1" operator="greaterThan">
      <formula>0.03</formula>
    </cfRule>
    <cfRule type="cellIs" dxfId="9118" priority="4634" stopIfTrue="1" operator="lessThan">
      <formula>-0.03</formula>
    </cfRule>
  </conditionalFormatting>
  <conditionalFormatting sqref="BO10 BO12 BO14 BO16 BO18 BO20 BO22 BO24 BO26 BO28 BO30 BO32 BO34 BO36 BO38 BO40 BO42 BO44 BO46 BO48 BO50 BO52 BO54 BO56 BO58 BO60 BO62 BO64 BO66 BO68 BO70 BO72 BO74 BO76 BO78 BO80 BO88 BO90 BO92 BO94 BO96 BO98 BO100 BO102 BO104 BO106 BO108 BO110 BO112 BO114 BO116 BO118 BO120 BO122 BO124 BO126 BO128 BO130 BO132 BO134 BO136 BO138 BO140 BO142 BO144 BO146 BO148 BO150 BO152 BO154 BO156 BO158 BO166 BO168 BO170 BO172 BO174 BO176 BO178 BO180 BO182 BO184 BO186 BO188 BO190 BO192 BO194 BO196 BO198 BO200 BO202 BO204 BO206 BO208 BO210 BO212 BO214 BO216 BO218 BO220 BO222 BO224 BO226 BO228 BO230 BO232 BO234 BO236 BO238 BO240 BO242 BO244 BO246 BO248 BO250 BO252 BO254 BO256 BO258 BO260 BO262 BO264 BO266 BO268 BO270 BO272 BO334 BO336 BO338 BO340 BO342 BO344 BO346 BO348 BO350 BO352 BO354 BO356 BO358 BO360 BO362 BO364 BO366 BO368 BO370 BO372 BO374 BO388 BO390 BO392 BO394 BO396 BO398 BO400 BO402 BO404 BO406 BO408 BO410 BO412 BO414 BO416 BO418 BO420 BO422 BO424 BO426 BO428 BO430 BO432 BO434 BO436 BO438 BO440 BO442 BO444 BO446 BO448 BO450 BO452">
    <cfRule type="cellIs" dxfId="9117" priority="4635" stopIfTrue="1" operator="greaterThan">
      <formula>0.03</formula>
    </cfRule>
    <cfRule type="cellIs" dxfId="9116" priority="4636" stopIfTrue="1" operator="lessThan">
      <formula>-0.03</formula>
    </cfRule>
  </conditionalFormatting>
  <conditionalFormatting sqref="BP160">
    <cfRule type="cellIs" dxfId="9115" priority="4625" stopIfTrue="1" operator="greaterThan">
      <formula>0.03</formula>
    </cfRule>
    <cfRule type="cellIs" dxfId="9114" priority="4626" stopIfTrue="1" operator="lessThan">
      <formula>-0.03</formula>
    </cfRule>
  </conditionalFormatting>
  <conditionalFormatting sqref="BO160:BR160">
    <cfRule type="cellIs" dxfId="9113" priority="4621" stopIfTrue="1" operator="greaterThan">
      <formula>0.03</formula>
    </cfRule>
    <cfRule type="cellIs" dxfId="9112" priority="4622" stopIfTrue="1" operator="lessThan">
      <formula>-0.03</formula>
    </cfRule>
  </conditionalFormatting>
  <conditionalFormatting sqref="BO160 BO162 BO164">
    <cfRule type="cellIs" dxfId="9111" priority="4623" stopIfTrue="1" operator="greaterThan">
      <formula>0.03</formula>
    </cfRule>
    <cfRule type="cellIs" dxfId="9110" priority="4624" stopIfTrue="1" operator="lessThan">
      <formula>-0.03</formula>
    </cfRule>
  </conditionalFormatting>
  <conditionalFormatting sqref="BP382">
    <cfRule type="cellIs" dxfId="9109" priority="4613" stopIfTrue="1" operator="greaterThan">
      <formula>0.03</formula>
    </cfRule>
    <cfRule type="cellIs" dxfId="9108" priority="4614" stopIfTrue="1" operator="lessThan">
      <formula>-0.03</formula>
    </cfRule>
  </conditionalFormatting>
  <conditionalFormatting sqref="BO382:BR382">
    <cfRule type="cellIs" dxfId="9107" priority="4609" stopIfTrue="1" operator="greaterThan">
      <formula>0.03</formula>
    </cfRule>
    <cfRule type="cellIs" dxfId="9106" priority="4610" stopIfTrue="1" operator="lessThan">
      <formula>-0.03</formula>
    </cfRule>
  </conditionalFormatting>
  <conditionalFormatting sqref="BO382 BO384 BO386">
    <cfRule type="cellIs" dxfId="9105" priority="4611" stopIfTrue="1" operator="greaterThan">
      <formula>0.03</formula>
    </cfRule>
    <cfRule type="cellIs" dxfId="9104" priority="4612" stopIfTrue="1" operator="lessThan">
      <formula>-0.03</formula>
    </cfRule>
  </conditionalFormatting>
  <conditionalFormatting sqref="BR4">
    <cfRule type="cellIs" dxfId="9103" priority="4607" stopIfTrue="1" operator="greaterThan">
      <formula>0.03</formula>
    </cfRule>
    <cfRule type="cellIs" dxfId="9102" priority="4608" stopIfTrue="1" operator="lessThan">
      <formula>-0.03</formula>
    </cfRule>
  </conditionalFormatting>
  <conditionalFormatting sqref="BR10 BR16 BR22 BR28 BR34 BR40 BR46 BR52 BR58 BR64 BR70 BR76 BR88 BR94 BR100 BR106 BR112 BR118 BR124 BR130 BR136 BR142 BR148 BR154 BR166 BR172 BR178 BR184 BR190 BR196 BR202 BR208 BR214 BR220 BR226 BR232 BR238 BR244 BR250 BR256 BR262 BR268 BR334 BR340 BR346 BR352 BR358 BR364 BR370 BR388 BR394 BR400 BR406 BR412 BR418 BR424 BR430 BR436 BR442 BR448">
    <cfRule type="cellIs" dxfId="9101" priority="4603" stopIfTrue="1" operator="greaterThan">
      <formula>0.03</formula>
    </cfRule>
    <cfRule type="cellIs" dxfId="9100" priority="4604" stopIfTrue="1" operator="lessThan">
      <formula>-0.03</formula>
    </cfRule>
  </conditionalFormatting>
  <conditionalFormatting sqref="BQ4 BQ6 BQ8">
    <cfRule type="cellIs" dxfId="9099" priority="4605" stopIfTrue="1" operator="greaterThan">
      <formula>0.03</formula>
    </cfRule>
    <cfRule type="cellIs" dxfId="9098" priority="4606" stopIfTrue="1" operator="lessThan">
      <formula>-0.03</formula>
    </cfRule>
  </conditionalFormatting>
  <conditionalFormatting sqref="BQ10 BQ12 BQ14 BQ16 BQ18 BQ20 BQ22 BQ24 BQ26 BQ28 BQ30 BQ32 BQ34 BQ36 BQ38 BQ40 BQ42 BQ44 BQ46 BQ48 BQ50 BQ52 BQ54 BQ56 BQ58 BQ60 BQ62 BQ64 BQ66 BQ68 BQ70 BQ72 BQ74 BQ76 BQ78 BQ80 BQ88 BQ90 BQ92 BQ94 BQ96 BQ98 BQ100 BQ102 BQ104 BQ106 BQ108 BQ110 BQ112 BQ114 BQ116 BQ118 BQ120 BQ122 BQ124 BQ126 BQ128 BQ130 BQ132 BQ134 BQ136 BQ138 BQ140 BQ142 BQ144 BQ146 BQ148 BQ150 BQ152 BQ154 BQ156 BQ158 BQ166 BQ168 BQ170 BQ172 BQ174 BQ176 BQ178 BQ180 BQ182 BQ184 BQ186 BQ188 BQ190 BQ192 BQ194 BQ196 BQ198 BQ200 BQ202 BQ204 BQ206 BQ208 BQ210 BQ212 BQ214 BQ216 BQ218 BQ220 BQ222 BQ224 BQ226 BQ228 BQ230 BQ232 BQ234 BQ236 BQ238 BQ240 BQ242 BQ244 BQ246 BQ248 BQ250 BQ252 BQ254 BQ256 BQ258 BQ260 BQ262 BQ264 BQ266 BQ268 BQ270 BQ272 BQ334 BQ336 BQ338 BQ340 BQ342 BQ344 BQ346 BQ348 BQ350 BQ352 BQ354 BQ356 BQ358 BQ360 BQ362 BQ364 BQ366 BQ368 BQ370 BQ372 BQ374 BQ388 BQ390 BQ392 BQ394 BQ396 BQ398 BQ400 BQ402 BQ404 BQ406 BQ408 BQ410 BQ412 BQ414 BQ416 BQ418 BQ420 BQ422 BQ424 BQ426 BQ428 BQ430 BQ432 BQ434 BQ436 BQ438 BQ440 BQ442 BQ444 BQ446 BQ448 BQ450 BQ452">
    <cfRule type="cellIs" dxfId="9097" priority="4601" stopIfTrue="1" operator="greaterThan">
      <formula>0.03</formula>
    </cfRule>
    <cfRule type="cellIs" dxfId="9096" priority="4602" stopIfTrue="1" operator="lessThan">
      <formula>-0.03</formula>
    </cfRule>
  </conditionalFormatting>
  <conditionalFormatting sqref="BR160">
    <cfRule type="cellIs" dxfId="9095" priority="4595" stopIfTrue="1" operator="greaterThan">
      <formula>0.03</formula>
    </cfRule>
    <cfRule type="cellIs" dxfId="9094" priority="4596" stopIfTrue="1" operator="lessThan">
      <formula>-0.03</formula>
    </cfRule>
  </conditionalFormatting>
  <conditionalFormatting sqref="BQ160 BQ162 BQ164">
    <cfRule type="cellIs" dxfId="9093" priority="4593" stopIfTrue="1" operator="greaterThan">
      <formula>0.03</formula>
    </cfRule>
    <cfRule type="cellIs" dxfId="9092" priority="4594" stopIfTrue="1" operator="lessThan">
      <formula>-0.03</formula>
    </cfRule>
  </conditionalFormatting>
  <conditionalFormatting sqref="BR382">
    <cfRule type="cellIs" dxfId="9091" priority="4587" stopIfTrue="1" operator="greaterThan">
      <formula>0.03</formula>
    </cfRule>
    <cfRule type="cellIs" dxfId="9090" priority="4588" stopIfTrue="1" operator="lessThan">
      <formula>-0.03</formula>
    </cfRule>
  </conditionalFormatting>
  <conditionalFormatting sqref="BQ382 BQ384 BQ386">
    <cfRule type="cellIs" dxfId="9089" priority="4585" stopIfTrue="1" operator="greaterThan">
      <formula>0.03</formula>
    </cfRule>
    <cfRule type="cellIs" dxfId="9088" priority="4586" stopIfTrue="1" operator="lessThan">
      <formula>-0.03</formula>
    </cfRule>
  </conditionalFormatting>
  <conditionalFormatting sqref="BK454 BK456 BK458">
    <cfRule type="cellIs" dxfId="9087" priority="4577" stopIfTrue="1" operator="greaterThan">
      <formula>0.03</formula>
    </cfRule>
    <cfRule type="cellIs" dxfId="9086" priority="4578" stopIfTrue="1" operator="lessThan">
      <formula>-0.03</formula>
    </cfRule>
  </conditionalFormatting>
  <conditionalFormatting sqref="BL454">
    <cfRule type="cellIs" dxfId="9085" priority="4579" stopIfTrue="1" operator="greaterThan">
      <formula>0.03</formula>
    </cfRule>
    <cfRule type="cellIs" dxfId="9084" priority="4580" stopIfTrue="1" operator="lessThan">
      <formula>-0.03</formula>
    </cfRule>
  </conditionalFormatting>
  <conditionalFormatting sqref="BF454:BH454">
    <cfRule type="cellIs" dxfId="9083" priority="4583" stopIfTrue="1" operator="greaterThan">
      <formula>0.03</formula>
    </cfRule>
    <cfRule type="cellIs" dxfId="9082" priority="4584" stopIfTrue="1" operator="lessThan">
      <formula>-0.03</formula>
    </cfRule>
  </conditionalFormatting>
  <conditionalFormatting sqref="BE454 BE456 BE458">
    <cfRule type="cellIs" dxfId="9081" priority="4581" stopIfTrue="1" operator="greaterThan">
      <formula>0.03</formula>
    </cfRule>
    <cfRule type="cellIs" dxfId="9080" priority="4582" stopIfTrue="1" operator="lessThan">
      <formula>-0.03</formula>
    </cfRule>
  </conditionalFormatting>
  <conditionalFormatting sqref="BN454">
    <cfRule type="cellIs" dxfId="9079" priority="4573" stopIfTrue="1" operator="greaterThan">
      <formula>0.03</formula>
    </cfRule>
    <cfRule type="cellIs" dxfId="9078" priority="4574" stopIfTrue="1" operator="lessThan">
      <formula>-0.03</formula>
    </cfRule>
  </conditionalFormatting>
  <conditionalFormatting sqref="BM454 BM456 BM458">
    <cfRule type="cellIs" dxfId="9077" priority="4575" stopIfTrue="1" operator="greaterThan">
      <formula>0.03</formula>
    </cfRule>
    <cfRule type="cellIs" dxfId="9076" priority="4576" stopIfTrue="1" operator="lessThan">
      <formula>-0.03</formula>
    </cfRule>
  </conditionalFormatting>
  <conditionalFormatting sqref="BV454">
    <cfRule type="cellIs" dxfId="9075" priority="4569" stopIfTrue="1" operator="greaterThan">
      <formula>0.03</formula>
    </cfRule>
    <cfRule type="cellIs" dxfId="9074" priority="4570" stopIfTrue="1" operator="lessThan">
      <formula>-0.03</formula>
    </cfRule>
  </conditionalFormatting>
  <conditionalFormatting sqref="BU454 BU456 BU458">
    <cfRule type="cellIs" dxfId="9073" priority="4571" stopIfTrue="1" operator="greaterThan">
      <formula>0.03</formula>
    </cfRule>
    <cfRule type="cellIs" dxfId="9072" priority="4572" stopIfTrue="1" operator="lessThan">
      <formula>-0.03</formula>
    </cfRule>
  </conditionalFormatting>
  <conditionalFormatting sqref="BT454">
    <cfRule type="cellIs" dxfId="9071" priority="4565" stopIfTrue="1" operator="greaterThan">
      <formula>0.03</formula>
    </cfRule>
    <cfRule type="cellIs" dxfId="9070" priority="4566" stopIfTrue="1" operator="lessThan">
      <formula>-0.03</formula>
    </cfRule>
  </conditionalFormatting>
  <conditionalFormatting sqref="BS454 BS456 BS458">
    <cfRule type="cellIs" dxfId="9069" priority="4567" stopIfTrue="1" operator="greaterThan">
      <formula>0.03</formula>
    </cfRule>
    <cfRule type="cellIs" dxfId="9068" priority="4568" stopIfTrue="1" operator="lessThan">
      <formula>-0.03</formula>
    </cfRule>
  </conditionalFormatting>
  <conditionalFormatting sqref="BY454">
    <cfRule type="cellIs" dxfId="9067" priority="4559" stopIfTrue="1" operator="greaterThan">
      <formula>0.03</formula>
    </cfRule>
    <cfRule type="cellIs" dxfId="9066" priority="4560" stopIfTrue="1" operator="lessThan">
      <formula>-0.03</formula>
    </cfRule>
  </conditionalFormatting>
  <conditionalFormatting sqref="BZ454">
    <cfRule type="cellIs" dxfId="9065" priority="4557" stopIfTrue="1" operator="greaterThan">
      <formula>0.03</formula>
    </cfRule>
    <cfRule type="cellIs" dxfId="9064" priority="4558" stopIfTrue="1" operator="lessThan">
      <formula>-0.03</formula>
    </cfRule>
  </conditionalFormatting>
  <conditionalFormatting sqref="BX454">
    <cfRule type="cellIs" dxfId="9063" priority="4563" stopIfTrue="1" operator="greaterThan">
      <formula>0.03</formula>
    </cfRule>
    <cfRule type="cellIs" dxfId="9062" priority="4564" stopIfTrue="1" operator="lessThan">
      <formula>-0.03</formula>
    </cfRule>
  </conditionalFormatting>
  <conditionalFormatting sqref="BW454 BW456 BW458">
    <cfRule type="cellIs" dxfId="9061" priority="4561" stopIfTrue="1" operator="greaterThan">
      <formula>0.03</formula>
    </cfRule>
    <cfRule type="cellIs" dxfId="9060" priority="4562" stopIfTrue="1" operator="lessThan">
      <formula>-0.03</formula>
    </cfRule>
  </conditionalFormatting>
  <conditionalFormatting sqref="CA454">
    <cfRule type="cellIs" dxfId="9059" priority="4553" stopIfTrue="1" operator="greaterThan">
      <formula>0.03</formula>
    </cfRule>
    <cfRule type="cellIs" dxfId="9058" priority="4554" stopIfTrue="1" operator="lessThan">
      <formula>-0.03</formula>
    </cfRule>
  </conditionalFormatting>
  <conditionalFormatting sqref="BI454">
    <cfRule type="cellIs" dxfId="9057" priority="4555" stopIfTrue="1" operator="greaterThan">
      <formula>0.03</formula>
    </cfRule>
    <cfRule type="cellIs" dxfId="9056" priority="4556" stopIfTrue="1" operator="lessThan">
      <formula>-0.03</formula>
    </cfRule>
  </conditionalFormatting>
  <conditionalFormatting sqref="BJ454">
    <cfRule type="cellIs" dxfId="9055" priority="4551" stopIfTrue="1" operator="greaterThan">
      <formula>0.03</formula>
    </cfRule>
    <cfRule type="cellIs" dxfId="9054" priority="4552" stopIfTrue="1" operator="lessThan">
      <formula>-0.03</formula>
    </cfRule>
  </conditionalFormatting>
  <conditionalFormatting sqref="CB454">
    <cfRule type="cellIs" dxfId="9053" priority="4549" stopIfTrue="1" operator="greaterThan">
      <formula>0.03</formula>
    </cfRule>
    <cfRule type="cellIs" dxfId="9052" priority="4550" stopIfTrue="1" operator="lessThan">
      <formula>-0.03</formula>
    </cfRule>
  </conditionalFormatting>
  <conditionalFormatting sqref="CF454">
    <cfRule type="cellIs" dxfId="9051" priority="4547" stopIfTrue="1" operator="greaterThan">
      <formula>0.03</formula>
    </cfRule>
    <cfRule type="cellIs" dxfId="9050" priority="4548" stopIfTrue="1" operator="lessThan">
      <formula>-0.03</formula>
    </cfRule>
  </conditionalFormatting>
  <conditionalFormatting sqref="CE454 CE456 CE458">
    <cfRule type="cellIs" dxfId="9049" priority="4545" stopIfTrue="1" operator="greaterThan">
      <formula>0.03</formula>
    </cfRule>
    <cfRule type="cellIs" dxfId="9048" priority="4546" stopIfTrue="1" operator="lessThan">
      <formula>-0.03</formula>
    </cfRule>
  </conditionalFormatting>
  <conditionalFormatting sqref="CE454:CH454">
    <cfRule type="cellIs" dxfId="9047" priority="4543" stopIfTrue="1" operator="greaterThan">
      <formula>0.03</formula>
    </cfRule>
    <cfRule type="cellIs" dxfId="9046" priority="4544" stopIfTrue="1" operator="lessThan">
      <formula>-0.03</formula>
    </cfRule>
  </conditionalFormatting>
  <conditionalFormatting sqref="CH454">
    <cfRule type="cellIs" dxfId="9045" priority="4541" stopIfTrue="1" operator="greaterThan">
      <formula>0.03</formula>
    </cfRule>
    <cfRule type="cellIs" dxfId="9044" priority="4542" stopIfTrue="1" operator="lessThan">
      <formula>-0.03</formula>
    </cfRule>
  </conditionalFormatting>
  <conditionalFormatting sqref="CG454 CG456 CG458">
    <cfRule type="cellIs" dxfId="9043" priority="4539" stopIfTrue="1" operator="greaterThan">
      <formula>0.03</formula>
    </cfRule>
    <cfRule type="cellIs" dxfId="9042" priority="4540" stopIfTrue="1" operator="lessThan">
      <formula>-0.03</formula>
    </cfRule>
  </conditionalFormatting>
  <conditionalFormatting sqref="BP454">
    <cfRule type="cellIs" dxfId="9041" priority="4537" stopIfTrue="1" operator="greaterThan">
      <formula>0.03</formula>
    </cfRule>
    <cfRule type="cellIs" dxfId="9040" priority="4538" stopIfTrue="1" operator="lessThan">
      <formula>-0.03</formula>
    </cfRule>
  </conditionalFormatting>
  <conditionalFormatting sqref="BO454:BR454">
    <cfRule type="cellIs" dxfId="9039" priority="4533" stopIfTrue="1" operator="greaterThan">
      <formula>0.03</formula>
    </cfRule>
    <cfRule type="cellIs" dxfId="9038" priority="4534" stopIfTrue="1" operator="lessThan">
      <formula>-0.03</formula>
    </cfRule>
  </conditionalFormatting>
  <conditionalFormatting sqref="BO454 BO456 BO458">
    <cfRule type="cellIs" dxfId="9037" priority="4535" stopIfTrue="1" operator="greaterThan">
      <formula>0.03</formula>
    </cfRule>
    <cfRule type="cellIs" dxfId="9036" priority="4536" stopIfTrue="1" operator="lessThan">
      <formula>-0.03</formula>
    </cfRule>
  </conditionalFormatting>
  <conditionalFormatting sqref="BR454">
    <cfRule type="cellIs" dxfId="9035" priority="4531" stopIfTrue="1" operator="greaterThan">
      <formula>0.03</formula>
    </cfRule>
    <cfRule type="cellIs" dxfId="9034" priority="4532" stopIfTrue="1" operator="lessThan">
      <formula>-0.03</formula>
    </cfRule>
  </conditionalFormatting>
  <conditionalFormatting sqref="BQ454 BQ456 BQ458">
    <cfRule type="cellIs" dxfId="9033" priority="4529" stopIfTrue="1" operator="greaterThan">
      <formula>0.03</formula>
    </cfRule>
    <cfRule type="cellIs" dxfId="9032" priority="4530" stopIfTrue="1" operator="lessThan">
      <formula>-0.03</formula>
    </cfRule>
  </conditionalFormatting>
  <conditionalFormatting sqref="BQ460 BQ462 BQ464">
    <cfRule type="cellIs" dxfId="9031" priority="4473" stopIfTrue="1" operator="greaterThan">
      <formula>0.03</formula>
    </cfRule>
    <cfRule type="cellIs" dxfId="9030" priority="4474" stopIfTrue="1" operator="lessThan">
      <formula>-0.03</formula>
    </cfRule>
  </conditionalFormatting>
  <conditionalFormatting sqref="BQ526 BQ528 BQ530">
    <cfRule type="cellIs" dxfId="9029" priority="3913" stopIfTrue="1" operator="greaterThan">
      <formula>0.03</formula>
    </cfRule>
    <cfRule type="cellIs" dxfId="9028" priority="3914" stopIfTrue="1" operator="lessThan">
      <formula>-0.03</formula>
    </cfRule>
  </conditionalFormatting>
  <conditionalFormatting sqref="BK460 BK462 BK464">
    <cfRule type="cellIs" dxfId="9027" priority="4521" stopIfTrue="1" operator="greaterThan">
      <formula>0.03</formula>
    </cfRule>
    <cfRule type="cellIs" dxfId="9026" priority="4522" stopIfTrue="1" operator="lessThan">
      <formula>-0.03</formula>
    </cfRule>
  </conditionalFormatting>
  <conditionalFormatting sqref="BL460">
    <cfRule type="cellIs" dxfId="9025" priority="4523" stopIfTrue="1" operator="greaterThan">
      <formula>0.03</formula>
    </cfRule>
    <cfRule type="cellIs" dxfId="9024" priority="4524" stopIfTrue="1" operator="lessThan">
      <formula>-0.03</formula>
    </cfRule>
  </conditionalFormatting>
  <conditionalFormatting sqref="BF460:BH460">
    <cfRule type="cellIs" dxfId="9023" priority="4527" stopIfTrue="1" operator="greaterThan">
      <formula>0.03</formula>
    </cfRule>
    <cfRule type="cellIs" dxfId="9022" priority="4528" stopIfTrue="1" operator="lessThan">
      <formula>-0.03</formula>
    </cfRule>
  </conditionalFormatting>
  <conditionalFormatting sqref="BE460 BE462 BE464">
    <cfRule type="cellIs" dxfId="9021" priority="4525" stopIfTrue="1" operator="greaterThan">
      <formula>0.03</formula>
    </cfRule>
    <cfRule type="cellIs" dxfId="9020" priority="4526" stopIfTrue="1" operator="lessThan">
      <formula>-0.03</formula>
    </cfRule>
  </conditionalFormatting>
  <conditionalFormatting sqref="BN460">
    <cfRule type="cellIs" dxfId="9019" priority="4517" stopIfTrue="1" operator="greaterThan">
      <formula>0.03</formula>
    </cfRule>
    <cfRule type="cellIs" dxfId="9018" priority="4518" stopIfTrue="1" operator="lessThan">
      <formula>-0.03</formula>
    </cfRule>
  </conditionalFormatting>
  <conditionalFormatting sqref="BM460 BM462 BM464">
    <cfRule type="cellIs" dxfId="9017" priority="4519" stopIfTrue="1" operator="greaterThan">
      <formula>0.03</formula>
    </cfRule>
    <cfRule type="cellIs" dxfId="9016" priority="4520" stopIfTrue="1" operator="lessThan">
      <formula>-0.03</formula>
    </cfRule>
  </conditionalFormatting>
  <conditionalFormatting sqref="BV460">
    <cfRule type="cellIs" dxfId="9015" priority="4513" stopIfTrue="1" operator="greaterThan">
      <formula>0.03</formula>
    </cfRule>
    <cfRule type="cellIs" dxfId="9014" priority="4514" stopIfTrue="1" operator="lessThan">
      <formula>-0.03</formula>
    </cfRule>
  </conditionalFormatting>
  <conditionalFormatting sqref="BU460 BU462 BU464">
    <cfRule type="cellIs" dxfId="9013" priority="4515" stopIfTrue="1" operator="greaterThan">
      <formula>0.03</formula>
    </cfRule>
    <cfRule type="cellIs" dxfId="9012" priority="4516" stopIfTrue="1" operator="lessThan">
      <formula>-0.03</formula>
    </cfRule>
  </conditionalFormatting>
  <conditionalFormatting sqref="BT460">
    <cfRule type="cellIs" dxfId="9011" priority="4509" stopIfTrue="1" operator="greaterThan">
      <formula>0.03</formula>
    </cfRule>
    <cfRule type="cellIs" dxfId="9010" priority="4510" stopIfTrue="1" operator="lessThan">
      <formula>-0.03</formula>
    </cfRule>
  </conditionalFormatting>
  <conditionalFormatting sqref="BS460 BS462 BS464">
    <cfRule type="cellIs" dxfId="9009" priority="4511" stopIfTrue="1" operator="greaterThan">
      <formula>0.03</formula>
    </cfRule>
    <cfRule type="cellIs" dxfId="9008" priority="4512" stopIfTrue="1" operator="lessThan">
      <formula>-0.03</formula>
    </cfRule>
  </conditionalFormatting>
  <conditionalFormatting sqref="BY460">
    <cfRule type="cellIs" dxfId="9007" priority="4503" stopIfTrue="1" operator="greaterThan">
      <formula>0.03</formula>
    </cfRule>
    <cfRule type="cellIs" dxfId="9006" priority="4504" stopIfTrue="1" operator="lessThan">
      <formula>-0.03</formula>
    </cfRule>
  </conditionalFormatting>
  <conditionalFormatting sqref="BZ460">
    <cfRule type="cellIs" dxfId="9005" priority="4501" stopIfTrue="1" operator="greaterThan">
      <formula>0.03</formula>
    </cfRule>
    <cfRule type="cellIs" dxfId="9004" priority="4502" stopIfTrue="1" operator="lessThan">
      <formula>-0.03</formula>
    </cfRule>
  </conditionalFormatting>
  <conditionalFormatting sqref="BX460">
    <cfRule type="cellIs" dxfId="9003" priority="4507" stopIfTrue="1" operator="greaterThan">
      <formula>0.03</formula>
    </cfRule>
    <cfRule type="cellIs" dxfId="9002" priority="4508" stopIfTrue="1" operator="lessThan">
      <formula>-0.03</formula>
    </cfRule>
  </conditionalFormatting>
  <conditionalFormatting sqref="BW460 BW462 BW464">
    <cfRule type="cellIs" dxfId="9001" priority="4505" stopIfTrue="1" operator="greaterThan">
      <formula>0.03</formula>
    </cfRule>
    <cfRule type="cellIs" dxfId="9000" priority="4506" stopIfTrue="1" operator="lessThan">
      <formula>-0.03</formula>
    </cfRule>
  </conditionalFormatting>
  <conditionalFormatting sqref="CA460">
    <cfRule type="cellIs" dxfId="8999" priority="4497" stopIfTrue="1" operator="greaterThan">
      <formula>0.03</formula>
    </cfRule>
    <cfRule type="cellIs" dxfId="8998" priority="4498" stopIfTrue="1" operator="lessThan">
      <formula>-0.03</formula>
    </cfRule>
  </conditionalFormatting>
  <conditionalFormatting sqref="BI460">
    <cfRule type="cellIs" dxfId="8997" priority="4499" stopIfTrue="1" operator="greaterThan">
      <formula>0.03</formula>
    </cfRule>
    <cfRule type="cellIs" dxfId="8996" priority="4500" stopIfTrue="1" operator="lessThan">
      <formula>-0.03</formula>
    </cfRule>
  </conditionalFormatting>
  <conditionalFormatting sqref="BJ460">
    <cfRule type="cellIs" dxfId="8995" priority="4495" stopIfTrue="1" operator="greaterThan">
      <formula>0.03</formula>
    </cfRule>
    <cfRule type="cellIs" dxfId="8994" priority="4496" stopIfTrue="1" operator="lessThan">
      <formula>-0.03</formula>
    </cfRule>
  </conditionalFormatting>
  <conditionalFormatting sqref="CB460">
    <cfRule type="cellIs" dxfId="8993" priority="4493" stopIfTrue="1" operator="greaterThan">
      <formula>0.03</formula>
    </cfRule>
    <cfRule type="cellIs" dxfId="8992" priority="4494" stopIfTrue="1" operator="lessThan">
      <formula>-0.03</formula>
    </cfRule>
  </conditionalFormatting>
  <conditionalFormatting sqref="CF460">
    <cfRule type="cellIs" dxfId="8991" priority="4491" stopIfTrue="1" operator="greaterThan">
      <formula>0.03</formula>
    </cfRule>
    <cfRule type="cellIs" dxfId="8990" priority="4492" stopIfTrue="1" operator="lessThan">
      <formula>-0.03</formula>
    </cfRule>
  </conditionalFormatting>
  <conditionalFormatting sqref="CE460 CE462 CE464">
    <cfRule type="cellIs" dxfId="8989" priority="4489" stopIfTrue="1" operator="greaterThan">
      <formula>0.03</formula>
    </cfRule>
    <cfRule type="cellIs" dxfId="8988" priority="4490" stopIfTrue="1" operator="lessThan">
      <formula>-0.03</formula>
    </cfRule>
  </conditionalFormatting>
  <conditionalFormatting sqref="CE460:CH460">
    <cfRule type="cellIs" dxfId="8987" priority="4487" stopIfTrue="1" operator="greaterThan">
      <formula>0.03</formula>
    </cfRule>
    <cfRule type="cellIs" dxfId="8986" priority="4488" stopIfTrue="1" operator="lessThan">
      <formula>-0.03</formula>
    </cfRule>
  </conditionalFormatting>
  <conditionalFormatting sqref="CH460">
    <cfRule type="cellIs" dxfId="8985" priority="4485" stopIfTrue="1" operator="greaterThan">
      <formula>0.03</formula>
    </cfRule>
    <cfRule type="cellIs" dxfId="8984" priority="4486" stopIfTrue="1" operator="lessThan">
      <formula>-0.03</formula>
    </cfRule>
  </conditionalFormatting>
  <conditionalFormatting sqref="CG460 CG462 CG464">
    <cfRule type="cellIs" dxfId="8983" priority="4483" stopIfTrue="1" operator="greaterThan">
      <formula>0.03</formula>
    </cfRule>
    <cfRule type="cellIs" dxfId="8982" priority="4484" stopIfTrue="1" operator="lessThan">
      <formula>-0.03</formula>
    </cfRule>
  </conditionalFormatting>
  <conditionalFormatting sqref="BP460">
    <cfRule type="cellIs" dxfId="8981" priority="4481" stopIfTrue="1" operator="greaterThan">
      <formula>0.03</formula>
    </cfRule>
    <cfRule type="cellIs" dxfId="8980" priority="4482" stopIfTrue="1" operator="lessThan">
      <formula>-0.03</formula>
    </cfRule>
  </conditionalFormatting>
  <conditionalFormatting sqref="BO460:BR460">
    <cfRule type="cellIs" dxfId="8979" priority="4477" stopIfTrue="1" operator="greaterThan">
      <formula>0.03</formula>
    </cfRule>
    <cfRule type="cellIs" dxfId="8978" priority="4478" stopIfTrue="1" operator="lessThan">
      <formula>-0.03</formula>
    </cfRule>
  </conditionalFormatting>
  <conditionalFormatting sqref="BO460 BO462 BO464">
    <cfRule type="cellIs" dxfId="8977" priority="4479" stopIfTrue="1" operator="greaterThan">
      <formula>0.03</formula>
    </cfRule>
    <cfRule type="cellIs" dxfId="8976" priority="4480" stopIfTrue="1" operator="lessThan">
      <formula>-0.03</formula>
    </cfRule>
  </conditionalFormatting>
  <conditionalFormatting sqref="BR460">
    <cfRule type="cellIs" dxfId="8975" priority="4475" stopIfTrue="1" operator="greaterThan">
      <formula>0.03</formula>
    </cfRule>
    <cfRule type="cellIs" dxfId="8974" priority="4476" stopIfTrue="1" operator="lessThan">
      <formula>-0.03</formula>
    </cfRule>
  </conditionalFormatting>
  <conditionalFormatting sqref="BQ466 BQ468 BQ470">
    <cfRule type="cellIs" dxfId="8973" priority="4417" stopIfTrue="1" operator="greaterThan">
      <formula>0.03</formula>
    </cfRule>
    <cfRule type="cellIs" dxfId="8972" priority="4418" stopIfTrue="1" operator="lessThan">
      <formula>-0.03</formula>
    </cfRule>
  </conditionalFormatting>
  <conditionalFormatting sqref="BK466 BK468 BK470">
    <cfRule type="cellIs" dxfId="8971" priority="4465" stopIfTrue="1" operator="greaterThan">
      <formula>0.03</formula>
    </cfRule>
    <cfRule type="cellIs" dxfId="8970" priority="4466" stopIfTrue="1" operator="lessThan">
      <formula>-0.03</formula>
    </cfRule>
  </conditionalFormatting>
  <conditionalFormatting sqref="BL466">
    <cfRule type="cellIs" dxfId="8969" priority="4467" stopIfTrue="1" operator="greaterThan">
      <formula>0.03</formula>
    </cfRule>
    <cfRule type="cellIs" dxfId="8968" priority="4468" stopIfTrue="1" operator="lessThan">
      <formula>-0.03</formula>
    </cfRule>
  </conditionalFormatting>
  <conditionalFormatting sqref="BF466:BH466">
    <cfRule type="cellIs" dxfId="8967" priority="4471" stopIfTrue="1" operator="greaterThan">
      <formula>0.03</formula>
    </cfRule>
    <cfRule type="cellIs" dxfId="8966" priority="4472" stopIfTrue="1" operator="lessThan">
      <formula>-0.03</formula>
    </cfRule>
  </conditionalFormatting>
  <conditionalFormatting sqref="BE466 BE468 BE470">
    <cfRule type="cellIs" dxfId="8965" priority="4469" stopIfTrue="1" operator="greaterThan">
      <formula>0.03</formula>
    </cfRule>
    <cfRule type="cellIs" dxfId="8964" priority="4470" stopIfTrue="1" operator="lessThan">
      <formula>-0.03</formula>
    </cfRule>
  </conditionalFormatting>
  <conditionalFormatting sqref="BN466">
    <cfRule type="cellIs" dxfId="8963" priority="4461" stopIfTrue="1" operator="greaterThan">
      <formula>0.03</formula>
    </cfRule>
    <cfRule type="cellIs" dxfId="8962" priority="4462" stopIfTrue="1" operator="lessThan">
      <formula>-0.03</formula>
    </cfRule>
  </conditionalFormatting>
  <conditionalFormatting sqref="BM466 BM468 BM470">
    <cfRule type="cellIs" dxfId="8961" priority="4463" stopIfTrue="1" operator="greaterThan">
      <formula>0.03</formula>
    </cfRule>
    <cfRule type="cellIs" dxfId="8960" priority="4464" stopIfTrue="1" operator="lessThan">
      <formula>-0.03</formula>
    </cfRule>
  </conditionalFormatting>
  <conditionalFormatting sqref="BV466">
    <cfRule type="cellIs" dxfId="8959" priority="4457" stopIfTrue="1" operator="greaterThan">
      <formula>0.03</formula>
    </cfRule>
    <cfRule type="cellIs" dxfId="8958" priority="4458" stopIfTrue="1" operator="lessThan">
      <formula>-0.03</formula>
    </cfRule>
  </conditionalFormatting>
  <conditionalFormatting sqref="BU466 BU468 BU470">
    <cfRule type="cellIs" dxfId="8957" priority="4459" stopIfTrue="1" operator="greaterThan">
      <formula>0.03</formula>
    </cfRule>
    <cfRule type="cellIs" dxfId="8956" priority="4460" stopIfTrue="1" operator="lessThan">
      <formula>-0.03</formula>
    </cfRule>
  </conditionalFormatting>
  <conditionalFormatting sqref="BT466">
    <cfRule type="cellIs" dxfId="8955" priority="4453" stopIfTrue="1" operator="greaterThan">
      <formula>0.03</formula>
    </cfRule>
    <cfRule type="cellIs" dxfId="8954" priority="4454" stopIfTrue="1" operator="lessThan">
      <formula>-0.03</formula>
    </cfRule>
  </conditionalFormatting>
  <conditionalFormatting sqref="BS466 BS468 BS470">
    <cfRule type="cellIs" dxfId="8953" priority="4455" stopIfTrue="1" operator="greaterThan">
      <formula>0.03</formula>
    </cfRule>
    <cfRule type="cellIs" dxfId="8952" priority="4456" stopIfTrue="1" operator="lessThan">
      <formula>-0.03</formula>
    </cfRule>
  </conditionalFormatting>
  <conditionalFormatting sqref="BY466">
    <cfRule type="cellIs" dxfId="8951" priority="4447" stopIfTrue="1" operator="greaterThan">
      <formula>0.03</formula>
    </cfRule>
    <cfRule type="cellIs" dxfId="8950" priority="4448" stopIfTrue="1" operator="lessThan">
      <formula>-0.03</formula>
    </cfRule>
  </conditionalFormatting>
  <conditionalFormatting sqref="BZ466">
    <cfRule type="cellIs" dxfId="8949" priority="4445" stopIfTrue="1" operator="greaterThan">
      <formula>0.03</formula>
    </cfRule>
    <cfRule type="cellIs" dxfId="8948" priority="4446" stopIfTrue="1" operator="lessThan">
      <formula>-0.03</formula>
    </cfRule>
  </conditionalFormatting>
  <conditionalFormatting sqref="BX466">
    <cfRule type="cellIs" dxfId="8947" priority="4451" stopIfTrue="1" operator="greaterThan">
      <formula>0.03</formula>
    </cfRule>
    <cfRule type="cellIs" dxfId="8946" priority="4452" stopIfTrue="1" operator="lessThan">
      <formula>-0.03</formula>
    </cfRule>
  </conditionalFormatting>
  <conditionalFormatting sqref="BW466 BW468 BW470">
    <cfRule type="cellIs" dxfId="8945" priority="4449" stopIfTrue="1" operator="greaterThan">
      <formula>0.03</formula>
    </cfRule>
    <cfRule type="cellIs" dxfId="8944" priority="4450" stopIfTrue="1" operator="lessThan">
      <formula>-0.03</formula>
    </cfRule>
  </conditionalFormatting>
  <conditionalFormatting sqref="CA466">
    <cfRule type="cellIs" dxfId="8943" priority="4441" stopIfTrue="1" operator="greaterThan">
      <formula>0.03</formula>
    </cfRule>
    <cfRule type="cellIs" dxfId="8942" priority="4442" stopIfTrue="1" operator="lessThan">
      <formula>-0.03</formula>
    </cfRule>
  </conditionalFormatting>
  <conditionalFormatting sqref="BI466">
    <cfRule type="cellIs" dxfId="8941" priority="4443" stopIfTrue="1" operator="greaterThan">
      <formula>0.03</formula>
    </cfRule>
    <cfRule type="cellIs" dxfId="8940" priority="4444" stopIfTrue="1" operator="lessThan">
      <formula>-0.03</formula>
    </cfRule>
  </conditionalFormatting>
  <conditionalFormatting sqref="BJ466">
    <cfRule type="cellIs" dxfId="8939" priority="4439" stopIfTrue="1" operator="greaterThan">
      <formula>0.03</formula>
    </cfRule>
    <cfRule type="cellIs" dxfId="8938" priority="4440" stopIfTrue="1" operator="lessThan">
      <formula>-0.03</formula>
    </cfRule>
  </conditionalFormatting>
  <conditionalFormatting sqref="CB466">
    <cfRule type="cellIs" dxfId="8937" priority="4437" stopIfTrue="1" operator="greaterThan">
      <formula>0.03</formula>
    </cfRule>
    <cfRule type="cellIs" dxfId="8936" priority="4438" stopIfTrue="1" operator="lessThan">
      <formula>-0.03</formula>
    </cfRule>
  </conditionalFormatting>
  <conditionalFormatting sqref="CF466">
    <cfRule type="cellIs" dxfId="8935" priority="4435" stopIfTrue="1" operator="greaterThan">
      <formula>0.03</formula>
    </cfRule>
    <cfRule type="cellIs" dxfId="8934" priority="4436" stopIfTrue="1" operator="lessThan">
      <formula>-0.03</formula>
    </cfRule>
  </conditionalFormatting>
  <conditionalFormatting sqref="CE466 CE468 CE470">
    <cfRule type="cellIs" dxfId="8933" priority="4433" stopIfTrue="1" operator="greaterThan">
      <formula>0.03</formula>
    </cfRule>
    <cfRule type="cellIs" dxfId="8932" priority="4434" stopIfTrue="1" operator="lessThan">
      <formula>-0.03</formula>
    </cfRule>
  </conditionalFormatting>
  <conditionalFormatting sqref="CE466:CH466">
    <cfRule type="cellIs" dxfId="8931" priority="4431" stopIfTrue="1" operator="greaterThan">
      <formula>0.03</formula>
    </cfRule>
    <cfRule type="cellIs" dxfId="8930" priority="4432" stopIfTrue="1" operator="lessThan">
      <formula>-0.03</formula>
    </cfRule>
  </conditionalFormatting>
  <conditionalFormatting sqref="CH466">
    <cfRule type="cellIs" dxfId="8929" priority="4429" stopIfTrue="1" operator="greaterThan">
      <formula>0.03</formula>
    </cfRule>
    <cfRule type="cellIs" dxfId="8928" priority="4430" stopIfTrue="1" operator="lessThan">
      <formula>-0.03</formula>
    </cfRule>
  </conditionalFormatting>
  <conditionalFormatting sqref="CG466 CG468 CG470">
    <cfRule type="cellIs" dxfId="8927" priority="4427" stopIfTrue="1" operator="greaterThan">
      <formula>0.03</formula>
    </cfRule>
    <cfRule type="cellIs" dxfId="8926" priority="4428" stopIfTrue="1" operator="lessThan">
      <formula>-0.03</formula>
    </cfRule>
  </conditionalFormatting>
  <conditionalFormatting sqref="BP466">
    <cfRule type="cellIs" dxfId="8925" priority="4425" stopIfTrue="1" operator="greaterThan">
      <formula>0.03</formula>
    </cfRule>
    <cfRule type="cellIs" dxfId="8924" priority="4426" stopIfTrue="1" operator="lessThan">
      <formula>-0.03</formula>
    </cfRule>
  </conditionalFormatting>
  <conditionalFormatting sqref="BO466:BR466">
    <cfRule type="cellIs" dxfId="8923" priority="4421" stopIfTrue="1" operator="greaterThan">
      <formula>0.03</formula>
    </cfRule>
    <cfRule type="cellIs" dxfId="8922" priority="4422" stopIfTrue="1" operator="lessThan">
      <formula>-0.03</formula>
    </cfRule>
  </conditionalFormatting>
  <conditionalFormatting sqref="BO466 BO468 BO470">
    <cfRule type="cellIs" dxfId="8921" priority="4423" stopIfTrue="1" operator="greaterThan">
      <formula>0.03</formula>
    </cfRule>
    <cfRule type="cellIs" dxfId="8920" priority="4424" stopIfTrue="1" operator="lessThan">
      <formula>-0.03</formula>
    </cfRule>
  </conditionalFormatting>
  <conditionalFormatting sqref="BR466">
    <cfRule type="cellIs" dxfId="8919" priority="4419" stopIfTrue="1" operator="greaterThan">
      <formula>0.03</formula>
    </cfRule>
    <cfRule type="cellIs" dxfId="8918" priority="4420" stopIfTrue="1" operator="lessThan">
      <formula>-0.03</formula>
    </cfRule>
  </conditionalFormatting>
  <conditionalFormatting sqref="BQ472 BQ474 BQ476">
    <cfRule type="cellIs" dxfId="8917" priority="4361" stopIfTrue="1" operator="greaterThan">
      <formula>0.03</formula>
    </cfRule>
    <cfRule type="cellIs" dxfId="8916" priority="4362" stopIfTrue="1" operator="lessThan">
      <formula>-0.03</formula>
    </cfRule>
  </conditionalFormatting>
  <conditionalFormatting sqref="BK472 BK474 BK476">
    <cfRule type="cellIs" dxfId="8915" priority="4409" stopIfTrue="1" operator="greaterThan">
      <formula>0.03</formula>
    </cfRule>
    <cfRule type="cellIs" dxfId="8914" priority="4410" stopIfTrue="1" operator="lessThan">
      <formula>-0.03</formula>
    </cfRule>
  </conditionalFormatting>
  <conditionalFormatting sqref="BL472">
    <cfRule type="cellIs" dxfId="8913" priority="4411" stopIfTrue="1" operator="greaterThan">
      <formula>0.03</formula>
    </cfRule>
    <cfRule type="cellIs" dxfId="8912" priority="4412" stopIfTrue="1" operator="lessThan">
      <formula>-0.03</formula>
    </cfRule>
  </conditionalFormatting>
  <conditionalFormatting sqref="BF472:BH472">
    <cfRule type="cellIs" dxfId="8911" priority="4415" stopIfTrue="1" operator="greaterThan">
      <formula>0.03</formula>
    </cfRule>
    <cfRule type="cellIs" dxfId="8910" priority="4416" stopIfTrue="1" operator="lessThan">
      <formula>-0.03</formula>
    </cfRule>
  </conditionalFormatting>
  <conditionalFormatting sqref="BE472 BE474 BE476">
    <cfRule type="cellIs" dxfId="8909" priority="4413" stopIfTrue="1" operator="greaterThan">
      <formula>0.03</formula>
    </cfRule>
    <cfRule type="cellIs" dxfId="8908" priority="4414" stopIfTrue="1" operator="lessThan">
      <formula>-0.03</formula>
    </cfRule>
  </conditionalFormatting>
  <conditionalFormatting sqref="BN472">
    <cfRule type="cellIs" dxfId="8907" priority="4405" stopIfTrue="1" operator="greaterThan">
      <formula>0.03</formula>
    </cfRule>
    <cfRule type="cellIs" dxfId="8906" priority="4406" stopIfTrue="1" operator="lessThan">
      <formula>-0.03</formula>
    </cfRule>
  </conditionalFormatting>
  <conditionalFormatting sqref="BM472 BM474 BM476">
    <cfRule type="cellIs" dxfId="8905" priority="4407" stopIfTrue="1" operator="greaterThan">
      <formula>0.03</formula>
    </cfRule>
    <cfRule type="cellIs" dxfId="8904" priority="4408" stopIfTrue="1" operator="lessThan">
      <formula>-0.03</formula>
    </cfRule>
  </conditionalFormatting>
  <conditionalFormatting sqref="BV472">
    <cfRule type="cellIs" dxfId="8903" priority="4401" stopIfTrue="1" operator="greaterThan">
      <formula>0.03</formula>
    </cfRule>
    <cfRule type="cellIs" dxfId="8902" priority="4402" stopIfTrue="1" operator="lessThan">
      <formula>-0.03</formula>
    </cfRule>
  </conditionalFormatting>
  <conditionalFormatting sqref="BU472 BU474 BU476">
    <cfRule type="cellIs" dxfId="8901" priority="4403" stopIfTrue="1" operator="greaterThan">
      <formula>0.03</formula>
    </cfRule>
    <cfRule type="cellIs" dxfId="8900" priority="4404" stopIfTrue="1" operator="lessThan">
      <formula>-0.03</formula>
    </cfRule>
  </conditionalFormatting>
  <conditionalFormatting sqref="BT472">
    <cfRule type="cellIs" dxfId="8899" priority="4397" stopIfTrue="1" operator="greaterThan">
      <formula>0.03</formula>
    </cfRule>
    <cfRule type="cellIs" dxfId="8898" priority="4398" stopIfTrue="1" operator="lessThan">
      <formula>-0.03</formula>
    </cfRule>
  </conditionalFormatting>
  <conditionalFormatting sqref="BS472 BS474 BS476">
    <cfRule type="cellIs" dxfId="8897" priority="4399" stopIfTrue="1" operator="greaterThan">
      <formula>0.03</formula>
    </cfRule>
    <cfRule type="cellIs" dxfId="8896" priority="4400" stopIfTrue="1" operator="lessThan">
      <formula>-0.03</formula>
    </cfRule>
  </conditionalFormatting>
  <conditionalFormatting sqref="BY472">
    <cfRule type="cellIs" dxfId="8895" priority="4391" stopIfTrue="1" operator="greaterThan">
      <formula>0.03</formula>
    </cfRule>
    <cfRule type="cellIs" dxfId="8894" priority="4392" stopIfTrue="1" operator="lessThan">
      <formula>-0.03</formula>
    </cfRule>
  </conditionalFormatting>
  <conditionalFormatting sqref="BZ472">
    <cfRule type="cellIs" dxfId="8893" priority="4389" stopIfTrue="1" operator="greaterThan">
      <formula>0.03</formula>
    </cfRule>
    <cfRule type="cellIs" dxfId="8892" priority="4390" stopIfTrue="1" operator="lessThan">
      <formula>-0.03</formula>
    </cfRule>
  </conditionalFormatting>
  <conditionalFormatting sqref="BX472">
    <cfRule type="cellIs" dxfId="8891" priority="4395" stopIfTrue="1" operator="greaterThan">
      <formula>0.03</formula>
    </cfRule>
    <cfRule type="cellIs" dxfId="8890" priority="4396" stopIfTrue="1" operator="lessThan">
      <formula>-0.03</formula>
    </cfRule>
  </conditionalFormatting>
  <conditionalFormatting sqref="BW472 BW474 BW476">
    <cfRule type="cellIs" dxfId="8889" priority="4393" stopIfTrue="1" operator="greaterThan">
      <formula>0.03</formula>
    </cfRule>
    <cfRule type="cellIs" dxfId="8888" priority="4394" stopIfTrue="1" operator="lessThan">
      <formula>-0.03</formula>
    </cfRule>
  </conditionalFormatting>
  <conditionalFormatting sqref="CA472">
    <cfRule type="cellIs" dxfId="8887" priority="4385" stopIfTrue="1" operator="greaterThan">
      <formula>0.03</formula>
    </cfRule>
    <cfRule type="cellIs" dxfId="8886" priority="4386" stopIfTrue="1" operator="lessThan">
      <formula>-0.03</formula>
    </cfRule>
  </conditionalFormatting>
  <conditionalFormatting sqref="BI472">
    <cfRule type="cellIs" dxfId="8885" priority="4387" stopIfTrue="1" operator="greaterThan">
      <formula>0.03</formula>
    </cfRule>
    <cfRule type="cellIs" dxfId="8884" priority="4388" stopIfTrue="1" operator="lessThan">
      <formula>-0.03</formula>
    </cfRule>
  </conditionalFormatting>
  <conditionalFormatting sqref="BJ472">
    <cfRule type="cellIs" dxfId="8883" priority="4383" stopIfTrue="1" operator="greaterThan">
      <formula>0.03</formula>
    </cfRule>
    <cfRule type="cellIs" dxfId="8882" priority="4384" stopIfTrue="1" operator="lessThan">
      <formula>-0.03</formula>
    </cfRule>
  </conditionalFormatting>
  <conditionalFormatting sqref="CB472">
    <cfRule type="cellIs" dxfId="8881" priority="4381" stopIfTrue="1" operator="greaterThan">
      <formula>0.03</formula>
    </cfRule>
    <cfRule type="cellIs" dxfId="8880" priority="4382" stopIfTrue="1" operator="lessThan">
      <formula>-0.03</formula>
    </cfRule>
  </conditionalFormatting>
  <conditionalFormatting sqref="CF472">
    <cfRule type="cellIs" dxfId="8879" priority="4379" stopIfTrue="1" operator="greaterThan">
      <formula>0.03</formula>
    </cfRule>
    <cfRule type="cellIs" dxfId="8878" priority="4380" stopIfTrue="1" operator="lessThan">
      <formula>-0.03</formula>
    </cfRule>
  </conditionalFormatting>
  <conditionalFormatting sqref="CE472 CE474 CE476">
    <cfRule type="cellIs" dxfId="8877" priority="4377" stopIfTrue="1" operator="greaterThan">
      <formula>0.03</formula>
    </cfRule>
    <cfRule type="cellIs" dxfId="8876" priority="4378" stopIfTrue="1" operator="lessThan">
      <formula>-0.03</formula>
    </cfRule>
  </conditionalFormatting>
  <conditionalFormatting sqref="CE472:CH472">
    <cfRule type="cellIs" dxfId="8875" priority="4375" stopIfTrue="1" operator="greaterThan">
      <formula>0.03</formula>
    </cfRule>
    <cfRule type="cellIs" dxfId="8874" priority="4376" stopIfTrue="1" operator="lessThan">
      <formula>-0.03</formula>
    </cfRule>
  </conditionalFormatting>
  <conditionalFormatting sqref="CH472">
    <cfRule type="cellIs" dxfId="8873" priority="4373" stopIfTrue="1" operator="greaterThan">
      <formula>0.03</formula>
    </cfRule>
    <cfRule type="cellIs" dxfId="8872" priority="4374" stopIfTrue="1" operator="lessThan">
      <formula>-0.03</formula>
    </cfRule>
  </conditionalFormatting>
  <conditionalFormatting sqref="CG472 CG474 CG476">
    <cfRule type="cellIs" dxfId="8871" priority="4371" stopIfTrue="1" operator="greaterThan">
      <formula>0.03</formula>
    </cfRule>
    <cfRule type="cellIs" dxfId="8870" priority="4372" stopIfTrue="1" operator="lessThan">
      <formula>-0.03</formula>
    </cfRule>
  </conditionalFormatting>
  <conditionalFormatting sqref="BP472">
    <cfRule type="cellIs" dxfId="8869" priority="4369" stopIfTrue="1" operator="greaterThan">
      <formula>0.03</formula>
    </cfRule>
    <cfRule type="cellIs" dxfId="8868" priority="4370" stopIfTrue="1" operator="lessThan">
      <formula>-0.03</formula>
    </cfRule>
  </conditionalFormatting>
  <conditionalFormatting sqref="BO472:BR472">
    <cfRule type="cellIs" dxfId="8867" priority="4365" stopIfTrue="1" operator="greaterThan">
      <formula>0.03</formula>
    </cfRule>
    <cfRule type="cellIs" dxfId="8866" priority="4366" stopIfTrue="1" operator="lessThan">
      <formula>-0.03</formula>
    </cfRule>
  </conditionalFormatting>
  <conditionalFormatting sqref="BO472 BO474 BO476">
    <cfRule type="cellIs" dxfId="8865" priority="4367" stopIfTrue="1" operator="greaterThan">
      <formula>0.03</formula>
    </cfRule>
    <cfRule type="cellIs" dxfId="8864" priority="4368" stopIfTrue="1" operator="lessThan">
      <formula>-0.03</formula>
    </cfRule>
  </conditionalFormatting>
  <conditionalFormatting sqref="BR472">
    <cfRule type="cellIs" dxfId="8863" priority="4363" stopIfTrue="1" operator="greaterThan">
      <formula>0.03</formula>
    </cfRule>
    <cfRule type="cellIs" dxfId="8862" priority="4364" stopIfTrue="1" operator="lessThan">
      <formula>-0.03</formula>
    </cfRule>
  </conditionalFormatting>
  <conditionalFormatting sqref="BQ484 BQ486 BQ488">
    <cfRule type="cellIs" dxfId="8861" priority="4305" stopIfTrue="1" operator="greaterThan">
      <formula>0.03</formula>
    </cfRule>
    <cfRule type="cellIs" dxfId="8860" priority="4306" stopIfTrue="1" operator="lessThan">
      <formula>-0.03</formula>
    </cfRule>
  </conditionalFormatting>
  <conditionalFormatting sqref="BK484 BK486 BK488">
    <cfRule type="cellIs" dxfId="8859" priority="4353" stopIfTrue="1" operator="greaterThan">
      <formula>0.03</formula>
    </cfRule>
    <cfRule type="cellIs" dxfId="8858" priority="4354" stopIfTrue="1" operator="lessThan">
      <formula>-0.03</formula>
    </cfRule>
  </conditionalFormatting>
  <conditionalFormatting sqref="BL484">
    <cfRule type="cellIs" dxfId="8857" priority="4355" stopIfTrue="1" operator="greaterThan">
      <formula>0.03</formula>
    </cfRule>
    <cfRule type="cellIs" dxfId="8856" priority="4356" stopIfTrue="1" operator="lessThan">
      <formula>-0.03</formula>
    </cfRule>
  </conditionalFormatting>
  <conditionalFormatting sqref="BF484:BH484">
    <cfRule type="cellIs" dxfId="8855" priority="4359" stopIfTrue="1" operator="greaterThan">
      <formula>0.03</formula>
    </cfRule>
    <cfRule type="cellIs" dxfId="8854" priority="4360" stopIfTrue="1" operator="lessThan">
      <formula>-0.03</formula>
    </cfRule>
  </conditionalFormatting>
  <conditionalFormatting sqref="BE484 BE486 BE488">
    <cfRule type="cellIs" dxfId="8853" priority="4357" stopIfTrue="1" operator="greaterThan">
      <formula>0.03</formula>
    </cfRule>
    <cfRule type="cellIs" dxfId="8852" priority="4358" stopIfTrue="1" operator="lessThan">
      <formula>-0.03</formula>
    </cfRule>
  </conditionalFormatting>
  <conditionalFormatting sqref="BN484">
    <cfRule type="cellIs" dxfId="8851" priority="4349" stopIfTrue="1" operator="greaterThan">
      <formula>0.03</formula>
    </cfRule>
    <cfRule type="cellIs" dxfId="8850" priority="4350" stopIfTrue="1" operator="lessThan">
      <formula>-0.03</formula>
    </cfRule>
  </conditionalFormatting>
  <conditionalFormatting sqref="BM484 BM486 BM488">
    <cfRule type="cellIs" dxfId="8849" priority="4351" stopIfTrue="1" operator="greaterThan">
      <formula>0.03</formula>
    </cfRule>
    <cfRule type="cellIs" dxfId="8848" priority="4352" stopIfTrue="1" operator="lessThan">
      <formula>-0.03</formula>
    </cfRule>
  </conditionalFormatting>
  <conditionalFormatting sqref="BV484">
    <cfRule type="cellIs" dxfId="8847" priority="4345" stopIfTrue="1" operator="greaterThan">
      <formula>0.03</formula>
    </cfRule>
    <cfRule type="cellIs" dxfId="8846" priority="4346" stopIfTrue="1" operator="lessThan">
      <formula>-0.03</formula>
    </cfRule>
  </conditionalFormatting>
  <conditionalFormatting sqref="BU484 BU486 BU488">
    <cfRule type="cellIs" dxfId="8845" priority="4347" stopIfTrue="1" operator="greaterThan">
      <formula>0.03</formula>
    </cfRule>
    <cfRule type="cellIs" dxfId="8844" priority="4348" stopIfTrue="1" operator="lessThan">
      <formula>-0.03</formula>
    </cfRule>
  </conditionalFormatting>
  <conditionalFormatting sqref="BT484">
    <cfRule type="cellIs" dxfId="8843" priority="4341" stopIfTrue="1" operator="greaterThan">
      <formula>0.03</formula>
    </cfRule>
    <cfRule type="cellIs" dxfId="8842" priority="4342" stopIfTrue="1" operator="lessThan">
      <formula>-0.03</formula>
    </cfRule>
  </conditionalFormatting>
  <conditionalFormatting sqref="BS484 BS486 BS488">
    <cfRule type="cellIs" dxfId="8841" priority="4343" stopIfTrue="1" operator="greaterThan">
      <formula>0.03</formula>
    </cfRule>
    <cfRule type="cellIs" dxfId="8840" priority="4344" stopIfTrue="1" operator="lessThan">
      <formula>-0.03</formula>
    </cfRule>
  </conditionalFormatting>
  <conditionalFormatting sqref="BY484">
    <cfRule type="cellIs" dxfId="8839" priority="4335" stopIfTrue="1" operator="greaterThan">
      <formula>0.03</formula>
    </cfRule>
    <cfRule type="cellIs" dxfId="8838" priority="4336" stopIfTrue="1" operator="lessThan">
      <formula>-0.03</formula>
    </cfRule>
  </conditionalFormatting>
  <conditionalFormatting sqref="BZ484">
    <cfRule type="cellIs" dxfId="8837" priority="4333" stopIfTrue="1" operator="greaterThan">
      <formula>0.03</formula>
    </cfRule>
    <cfRule type="cellIs" dxfId="8836" priority="4334" stopIfTrue="1" operator="lessThan">
      <formula>-0.03</formula>
    </cfRule>
  </conditionalFormatting>
  <conditionalFormatting sqref="BX484">
    <cfRule type="cellIs" dxfId="8835" priority="4339" stopIfTrue="1" operator="greaterThan">
      <formula>0.03</formula>
    </cfRule>
    <cfRule type="cellIs" dxfId="8834" priority="4340" stopIfTrue="1" operator="lessThan">
      <formula>-0.03</formula>
    </cfRule>
  </conditionalFormatting>
  <conditionalFormatting sqref="BW484 BW486 BW488">
    <cfRule type="cellIs" dxfId="8833" priority="4337" stopIfTrue="1" operator="greaterThan">
      <formula>0.03</formula>
    </cfRule>
    <cfRule type="cellIs" dxfId="8832" priority="4338" stopIfTrue="1" operator="lessThan">
      <formula>-0.03</formula>
    </cfRule>
  </conditionalFormatting>
  <conditionalFormatting sqref="CA484">
    <cfRule type="cellIs" dxfId="8831" priority="4329" stopIfTrue="1" operator="greaterThan">
      <formula>0.03</formula>
    </cfRule>
    <cfRule type="cellIs" dxfId="8830" priority="4330" stopIfTrue="1" operator="lessThan">
      <formula>-0.03</formula>
    </cfRule>
  </conditionalFormatting>
  <conditionalFormatting sqref="BI484">
    <cfRule type="cellIs" dxfId="8829" priority="4331" stopIfTrue="1" operator="greaterThan">
      <formula>0.03</formula>
    </cfRule>
    <cfRule type="cellIs" dxfId="8828" priority="4332" stopIfTrue="1" operator="lessThan">
      <formula>-0.03</formula>
    </cfRule>
  </conditionalFormatting>
  <conditionalFormatting sqref="BJ484">
    <cfRule type="cellIs" dxfId="8827" priority="4327" stopIfTrue="1" operator="greaterThan">
      <formula>0.03</formula>
    </cfRule>
    <cfRule type="cellIs" dxfId="8826" priority="4328" stopIfTrue="1" operator="lessThan">
      <formula>-0.03</formula>
    </cfRule>
  </conditionalFormatting>
  <conditionalFormatting sqref="CB484">
    <cfRule type="cellIs" dxfId="8825" priority="4325" stopIfTrue="1" operator="greaterThan">
      <formula>0.03</formula>
    </cfRule>
    <cfRule type="cellIs" dxfId="8824" priority="4326" stopIfTrue="1" operator="lessThan">
      <formula>-0.03</formula>
    </cfRule>
  </conditionalFormatting>
  <conditionalFormatting sqref="CF484">
    <cfRule type="cellIs" dxfId="8823" priority="4323" stopIfTrue="1" operator="greaterThan">
      <formula>0.03</formula>
    </cfRule>
    <cfRule type="cellIs" dxfId="8822" priority="4324" stopIfTrue="1" operator="lessThan">
      <formula>-0.03</formula>
    </cfRule>
  </conditionalFormatting>
  <conditionalFormatting sqref="CE484 CE486 CE488">
    <cfRule type="cellIs" dxfId="8821" priority="4321" stopIfTrue="1" operator="greaterThan">
      <formula>0.03</formula>
    </cfRule>
    <cfRule type="cellIs" dxfId="8820" priority="4322" stopIfTrue="1" operator="lessThan">
      <formula>-0.03</formula>
    </cfRule>
  </conditionalFormatting>
  <conditionalFormatting sqref="CE484:CH484">
    <cfRule type="cellIs" dxfId="8819" priority="4319" stopIfTrue="1" operator="greaterThan">
      <formula>0.03</formula>
    </cfRule>
    <cfRule type="cellIs" dxfId="8818" priority="4320" stopIfTrue="1" operator="lessThan">
      <formula>-0.03</formula>
    </cfRule>
  </conditionalFormatting>
  <conditionalFormatting sqref="CH484">
    <cfRule type="cellIs" dxfId="8817" priority="4317" stopIfTrue="1" operator="greaterThan">
      <formula>0.03</formula>
    </cfRule>
    <cfRule type="cellIs" dxfId="8816" priority="4318" stopIfTrue="1" operator="lessThan">
      <formula>-0.03</formula>
    </cfRule>
  </conditionalFormatting>
  <conditionalFormatting sqref="CG484 CG486 CG488">
    <cfRule type="cellIs" dxfId="8815" priority="4315" stopIfTrue="1" operator="greaterThan">
      <formula>0.03</formula>
    </cfRule>
    <cfRule type="cellIs" dxfId="8814" priority="4316" stopIfTrue="1" operator="lessThan">
      <formula>-0.03</formula>
    </cfRule>
  </conditionalFormatting>
  <conditionalFormatting sqref="BP484">
    <cfRule type="cellIs" dxfId="8813" priority="4313" stopIfTrue="1" operator="greaterThan">
      <formula>0.03</formula>
    </cfRule>
    <cfRule type="cellIs" dxfId="8812" priority="4314" stopIfTrue="1" operator="lessThan">
      <formula>-0.03</formula>
    </cfRule>
  </conditionalFormatting>
  <conditionalFormatting sqref="BO484:BR484">
    <cfRule type="cellIs" dxfId="8811" priority="4309" stopIfTrue="1" operator="greaterThan">
      <formula>0.03</formula>
    </cfRule>
    <cfRule type="cellIs" dxfId="8810" priority="4310" stopIfTrue="1" operator="lessThan">
      <formula>-0.03</formula>
    </cfRule>
  </conditionalFormatting>
  <conditionalFormatting sqref="BO484 BO486 BO488">
    <cfRule type="cellIs" dxfId="8809" priority="4311" stopIfTrue="1" operator="greaterThan">
      <formula>0.03</formula>
    </cfRule>
    <cfRule type="cellIs" dxfId="8808" priority="4312" stopIfTrue="1" operator="lessThan">
      <formula>-0.03</formula>
    </cfRule>
  </conditionalFormatting>
  <conditionalFormatting sqref="BR484">
    <cfRule type="cellIs" dxfId="8807" priority="4307" stopIfTrue="1" operator="greaterThan">
      <formula>0.03</formula>
    </cfRule>
    <cfRule type="cellIs" dxfId="8806" priority="4308" stopIfTrue="1" operator="lessThan">
      <formula>-0.03</formula>
    </cfRule>
  </conditionalFormatting>
  <conditionalFormatting sqref="BQ490 BQ492 BQ494">
    <cfRule type="cellIs" dxfId="8805" priority="4249" stopIfTrue="1" operator="greaterThan">
      <formula>0.03</formula>
    </cfRule>
    <cfRule type="cellIs" dxfId="8804" priority="4250" stopIfTrue="1" operator="lessThan">
      <formula>-0.03</formula>
    </cfRule>
  </conditionalFormatting>
  <conditionalFormatting sqref="BK490 BK492 BK494">
    <cfRule type="cellIs" dxfId="8803" priority="4297" stopIfTrue="1" operator="greaterThan">
      <formula>0.03</formula>
    </cfRule>
    <cfRule type="cellIs" dxfId="8802" priority="4298" stopIfTrue="1" operator="lessThan">
      <formula>-0.03</formula>
    </cfRule>
  </conditionalFormatting>
  <conditionalFormatting sqref="BL490">
    <cfRule type="cellIs" dxfId="8801" priority="4299" stopIfTrue="1" operator="greaterThan">
      <formula>0.03</formula>
    </cfRule>
    <cfRule type="cellIs" dxfId="8800" priority="4300" stopIfTrue="1" operator="lessThan">
      <formula>-0.03</formula>
    </cfRule>
  </conditionalFormatting>
  <conditionalFormatting sqref="BF490:BH490">
    <cfRule type="cellIs" dxfId="8799" priority="4303" stopIfTrue="1" operator="greaterThan">
      <formula>0.03</formula>
    </cfRule>
    <cfRule type="cellIs" dxfId="8798" priority="4304" stopIfTrue="1" operator="lessThan">
      <formula>-0.03</formula>
    </cfRule>
  </conditionalFormatting>
  <conditionalFormatting sqref="BE490 BE492 BE494">
    <cfRule type="cellIs" dxfId="8797" priority="4301" stopIfTrue="1" operator="greaterThan">
      <formula>0.03</formula>
    </cfRule>
    <cfRule type="cellIs" dxfId="8796" priority="4302" stopIfTrue="1" operator="lessThan">
      <formula>-0.03</formula>
    </cfRule>
  </conditionalFormatting>
  <conditionalFormatting sqref="BN490">
    <cfRule type="cellIs" dxfId="8795" priority="4293" stopIfTrue="1" operator="greaterThan">
      <formula>0.03</formula>
    </cfRule>
    <cfRule type="cellIs" dxfId="8794" priority="4294" stopIfTrue="1" operator="lessThan">
      <formula>-0.03</formula>
    </cfRule>
  </conditionalFormatting>
  <conditionalFormatting sqref="BM490 BM492 BM494">
    <cfRule type="cellIs" dxfId="8793" priority="4295" stopIfTrue="1" operator="greaterThan">
      <formula>0.03</formula>
    </cfRule>
    <cfRule type="cellIs" dxfId="8792" priority="4296" stopIfTrue="1" operator="lessThan">
      <formula>-0.03</formula>
    </cfRule>
  </conditionalFormatting>
  <conditionalFormatting sqref="BV490">
    <cfRule type="cellIs" dxfId="8791" priority="4289" stopIfTrue="1" operator="greaterThan">
      <formula>0.03</formula>
    </cfRule>
    <cfRule type="cellIs" dxfId="8790" priority="4290" stopIfTrue="1" operator="lessThan">
      <formula>-0.03</formula>
    </cfRule>
  </conditionalFormatting>
  <conditionalFormatting sqref="BU490 BU492 BU494">
    <cfRule type="cellIs" dxfId="8789" priority="4291" stopIfTrue="1" operator="greaterThan">
      <formula>0.03</formula>
    </cfRule>
    <cfRule type="cellIs" dxfId="8788" priority="4292" stopIfTrue="1" operator="lessThan">
      <formula>-0.03</formula>
    </cfRule>
  </conditionalFormatting>
  <conditionalFormatting sqref="BT490">
    <cfRule type="cellIs" dxfId="8787" priority="4285" stopIfTrue="1" operator="greaterThan">
      <formula>0.03</formula>
    </cfRule>
    <cfRule type="cellIs" dxfId="8786" priority="4286" stopIfTrue="1" operator="lessThan">
      <formula>-0.03</formula>
    </cfRule>
  </conditionalFormatting>
  <conditionalFormatting sqref="BS490 BS492 BS494">
    <cfRule type="cellIs" dxfId="8785" priority="4287" stopIfTrue="1" operator="greaterThan">
      <formula>0.03</formula>
    </cfRule>
    <cfRule type="cellIs" dxfId="8784" priority="4288" stopIfTrue="1" operator="lessThan">
      <formula>-0.03</formula>
    </cfRule>
  </conditionalFormatting>
  <conditionalFormatting sqref="BY490">
    <cfRule type="cellIs" dxfId="8783" priority="4279" stopIfTrue="1" operator="greaterThan">
      <formula>0.03</formula>
    </cfRule>
    <cfRule type="cellIs" dxfId="8782" priority="4280" stopIfTrue="1" operator="lessThan">
      <formula>-0.03</formula>
    </cfRule>
  </conditionalFormatting>
  <conditionalFormatting sqref="BZ490">
    <cfRule type="cellIs" dxfId="8781" priority="4277" stopIfTrue="1" operator="greaterThan">
      <formula>0.03</formula>
    </cfRule>
    <cfRule type="cellIs" dxfId="8780" priority="4278" stopIfTrue="1" operator="lessThan">
      <formula>-0.03</formula>
    </cfRule>
  </conditionalFormatting>
  <conditionalFormatting sqref="BX490">
    <cfRule type="cellIs" dxfId="8779" priority="4283" stopIfTrue="1" operator="greaterThan">
      <formula>0.03</formula>
    </cfRule>
    <cfRule type="cellIs" dxfId="8778" priority="4284" stopIfTrue="1" operator="lessThan">
      <formula>-0.03</formula>
    </cfRule>
  </conditionalFormatting>
  <conditionalFormatting sqref="BW490 BW492 BW494">
    <cfRule type="cellIs" dxfId="8777" priority="4281" stopIfTrue="1" operator="greaterThan">
      <formula>0.03</formula>
    </cfRule>
    <cfRule type="cellIs" dxfId="8776" priority="4282" stopIfTrue="1" operator="lessThan">
      <formula>-0.03</formula>
    </cfRule>
  </conditionalFormatting>
  <conditionalFormatting sqref="CA490">
    <cfRule type="cellIs" dxfId="8775" priority="4273" stopIfTrue="1" operator="greaterThan">
      <formula>0.03</formula>
    </cfRule>
    <cfRule type="cellIs" dxfId="8774" priority="4274" stopIfTrue="1" operator="lessThan">
      <formula>-0.03</formula>
    </cfRule>
  </conditionalFormatting>
  <conditionalFormatting sqref="BI490">
    <cfRule type="cellIs" dxfId="8773" priority="4275" stopIfTrue="1" operator="greaterThan">
      <formula>0.03</formula>
    </cfRule>
    <cfRule type="cellIs" dxfId="8772" priority="4276" stopIfTrue="1" operator="lessThan">
      <formula>-0.03</formula>
    </cfRule>
  </conditionalFormatting>
  <conditionalFormatting sqref="BJ490">
    <cfRule type="cellIs" dxfId="8771" priority="4271" stopIfTrue="1" operator="greaterThan">
      <formula>0.03</formula>
    </cfRule>
    <cfRule type="cellIs" dxfId="8770" priority="4272" stopIfTrue="1" operator="lessThan">
      <formula>-0.03</formula>
    </cfRule>
  </conditionalFormatting>
  <conditionalFormatting sqref="CB490">
    <cfRule type="cellIs" dxfId="8769" priority="4269" stopIfTrue="1" operator="greaterThan">
      <formula>0.03</formula>
    </cfRule>
    <cfRule type="cellIs" dxfId="8768" priority="4270" stopIfTrue="1" operator="lessThan">
      <formula>-0.03</formula>
    </cfRule>
  </conditionalFormatting>
  <conditionalFormatting sqref="CF490">
    <cfRule type="cellIs" dxfId="8767" priority="4267" stopIfTrue="1" operator="greaterThan">
      <formula>0.03</formula>
    </cfRule>
    <cfRule type="cellIs" dxfId="8766" priority="4268" stopIfTrue="1" operator="lessThan">
      <formula>-0.03</formula>
    </cfRule>
  </conditionalFormatting>
  <conditionalFormatting sqref="CE490 CE492 CE494">
    <cfRule type="cellIs" dxfId="8765" priority="4265" stopIfTrue="1" operator="greaterThan">
      <formula>0.03</formula>
    </cfRule>
    <cfRule type="cellIs" dxfId="8764" priority="4266" stopIfTrue="1" operator="lessThan">
      <formula>-0.03</formula>
    </cfRule>
  </conditionalFormatting>
  <conditionalFormatting sqref="CE490:CH490">
    <cfRule type="cellIs" dxfId="8763" priority="4263" stopIfTrue="1" operator="greaterThan">
      <formula>0.03</formula>
    </cfRule>
    <cfRule type="cellIs" dxfId="8762" priority="4264" stopIfTrue="1" operator="lessThan">
      <formula>-0.03</formula>
    </cfRule>
  </conditionalFormatting>
  <conditionalFormatting sqref="CH490">
    <cfRule type="cellIs" dxfId="8761" priority="4261" stopIfTrue="1" operator="greaterThan">
      <formula>0.03</formula>
    </cfRule>
    <cfRule type="cellIs" dxfId="8760" priority="4262" stopIfTrue="1" operator="lessThan">
      <formula>-0.03</formula>
    </cfRule>
  </conditionalFormatting>
  <conditionalFormatting sqref="CG490 CG492 CG494">
    <cfRule type="cellIs" dxfId="8759" priority="4259" stopIfTrue="1" operator="greaterThan">
      <formula>0.03</formula>
    </cfRule>
    <cfRule type="cellIs" dxfId="8758" priority="4260" stopIfTrue="1" operator="lessThan">
      <formula>-0.03</formula>
    </cfRule>
  </conditionalFormatting>
  <conditionalFormatting sqref="BP490">
    <cfRule type="cellIs" dxfId="8757" priority="4257" stopIfTrue="1" operator="greaterThan">
      <formula>0.03</formula>
    </cfRule>
    <cfRule type="cellIs" dxfId="8756" priority="4258" stopIfTrue="1" operator="lessThan">
      <formula>-0.03</formula>
    </cfRule>
  </conditionalFormatting>
  <conditionalFormatting sqref="BO490:BR490">
    <cfRule type="cellIs" dxfId="8755" priority="4253" stopIfTrue="1" operator="greaterThan">
      <formula>0.03</formula>
    </cfRule>
    <cfRule type="cellIs" dxfId="8754" priority="4254" stopIfTrue="1" operator="lessThan">
      <formula>-0.03</formula>
    </cfRule>
  </conditionalFormatting>
  <conditionalFormatting sqref="BO490 BO492 BO494">
    <cfRule type="cellIs" dxfId="8753" priority="4255" stopIfTrue="1" operator="greaterThan">
      <formula>0.03</formula>
    </cfRule>
    <cfRule type="cellIs" dxfId="8752" priority="4256" stopIfTrue="1" operator="lessThan">
      <formula>-0.03</formula>
    </cfRule>
  </conditionalFormatting>
  <conditionalFormatting sqref="BR490">
    <cfRule type="cellIs" dxfId="8751" priority="4251" stopIfTrue="1" operator="greaterThan">
      <formula>0.03</formula>
    </cfRule>
    <cfRule type="cellIs" dxfId="8750" priority="4252" stopIfTrue="1" operator="lessThan">
      <formula>-0.03</formula>
    </cfRule>
  </conditionalFormatting>
  <conditionalFormatting sqref="BQ496 BQ498 BQ500">
    <cfRule type="cellIs" dxfId="8749" priority="4193" stopIfTrue="1" operator="greaterThan">
      <formula>0.03</formula>
    </cfRule>
    <cfRule type="cellIs" dxfId="8748" priority="4194" stopIfTrue="1" operator="lessThan">
      <formula>-0.03</formula>
    </cfRule>
  </conditionalFormatting>
  <conditionalFormatting sqref="BK496 BK498 BK500">
    <cfRule type="cellIs" dxfId="8747" priority="4241" stopIfTrue="1" operator="greaterThan">
      <formula>0.03</formula>
    </cfRule>
    <cfRule type="cellIs" dxfId="8746" priority="4242" stopIfTrue="1" operator="lessThan">
      <formula>-0.03</formula>
    </cfRule>
  </conditionalFormatting>
  <conditionalFormatting sqref="BL496">
    <cfRule type="cellIs" dxfId="8745" priority="4243" stopIfTrue="1" operator="greaterThan">
      <formula>0.03</formula>
    </cfRule>
    <cfRule type="cellIs" dxfId="8744" priority="4244" stopIfTrue="1" operator="lessThan">
      <formula>-0.03</formula>
    </cfRule>
  </conditionalFormatting>
  <conditionalFormatting sqref="BF496:BH496">
    <cfRule type="cellIs" dxfId="8743" priority="4247" stopIfTrue="1" operator="greaterThan">
      <formula>0.03</formula>
    </cfRule>
    <cfRule type="cellIs" dxfId="8742" priority="4248" stopIfTrue="1" operator="lessThan">
      <formula>-0.03</formula>
    </cfRule>
  </conditionalFormatting>
  <conditionalFormatting sqref="BE496 BE498 BE500">
    <cfRule type="cellIs" dxfId="8741" priority="4245" stopIfTrue="1" operator="greaterThan">
      <formula>0.03</formula>
    </cfRule>
    <cfRule type="cellIs" dxfId="8740" priority="4246" stopIfTrue="1" operator="lessThan">
      <formula>-0.03</formula>
    </cfRule>
  </conditionalFormatting>
  <conditionalFormatting sqref="BN496">
    <cfRule type="cellIs" dxfId="8739" priority="4237" stopIfTrue="1" operator="greaterThan">
      <formula>0.03</formula>
    </cfRule>
    <cfRule type="cellIs" dxfId="8738" priority="4238" stopIfTrue="1" operator="lessThan">
      <formula>-0.03</formula>
    </cfRule>
  </conditionalFormatting>
  <conditionalFormatting sqref="BM496 BM498 BM500">
    <cfRule type="cellIs" dxfId="8737" priority="4239" stopIfTrue="1" operator="greaterThan">
      <formula>0.03</formula>
    </cfRule>
    <cfRule type="cellIs" dxfId="8736" priority="4240" stopIfTrue="1" operator="lessThan">
      <formula>-0.03</formula>
    </cfRule>
  </conditionalFormatting>
  <conditionalFormatting sqref="BV496">
    <cfRule type="cellIs" dxfId="8735" priority="4233" stopIfTrue="1" operator="greaterThan">
      <formula>0.03</formula>
    </cfRule>
    <cfRule type="cellIs" dxfId="8734" priority="4234" stopIfTrue="1" operator="lessThan">
      <formula>-0.03</formula>
    </cfRule>
  </conditionalFormatting>
  <conditionalFormatting sqref="BU496 BU498 BU500">
    <cfRule type="cellIs" dxfId="8733" priority="4235" stopIfTrue="1" operator="greaterThan">
      <formula>0.03</formula>
    </cfRule>
    <cfRule type="cellIs" dxfId="8732" priority="4236" stopIfTrue="1" operator="lessThan">
      <formula>-0.03</formula>
    </cfRule>
  </conditionalFormatting>
  <conditionalFormatting sqref="BT496">
    <cfRule type="cellIs" dxfId="8731" priority="4229" stopIfTrue="1" operator="greaterThan">
      <formula>0.03</formula>
    </cfRule>
    <cfRule type="cellIs" dxfId="8730" priority="4230" stopIfTrue="1" operator="lessThan">
      <formula>-0.03</formula>
    </cfRule>
  </conditionalFormatting>
  <conditionalFormatting sqref="BS496 BS498 BS500">
    <cfRule type="cellIs" dxfId="8729" priority="4231" stopIfTrue="1" operator="greaterThan">
      <formula>0.03</formula>
    </cfRule>
    <cfRule type="cellIs" dxfId="8728" priority="4232" stopIfTrue="1" operator="lessThan">
      <formula>-0.03</formula>
    </cfRule>
  </conditionalFormatting>
  <conditionalFormatting sqref="BY496">
    <cfRule type="cellIs" dxfId="8727" priority="4223" stopIfTrue="1" operator="greaterThan">
      <formula>0.03</formula>
    </cfRule>
    <cfRule type="cellIs" dxfId="8726" priority="4224" stopIfTrue="1" operator="lessThan">
      <formula>-0.03</formula>
    </cfRule>
  </conditionalFormatting>
  <conditionalFormatting sqref="BZ496">
    <cfRule type="cellIs" dxfId="8725" priority="4221" stopIfTrue="1" operator="greaterThan">
      <formula>0.03</formula>
    </cfRule>
    <cfRule type="cellIs" dxfId="8724" priority="4222" stopIfTrue="1" operator="lessThan">
      <formula>-0.03</formula>
    </cfRule>
  </conditionalFormatting>
  <conditionalFormatting sqref="BX496">
    <cfRule type="cellIs" dxfId="8723" priority="4227" stopIfTrue="1" operator="greaterThan">
      <formula>0.03</formula>
    </cfRule>
    <cfRule type="cellIs" dxfId="8722" priority="4228" stopIfTrue="1" operator="lessThan">
      <formula>-0.03</formula>
    </cfRule>
  </conditionalFormatting>
  <conditionalFormatting sqref="BW496 BW498 BW500">
    <cfRule type="cellIs" dxfId="8721" priority="4225" stopIfTrue="1" operator="greaterThan">
      <formula>0.03</formula>
    </cfRule>
    <cfRule type="cellIs" dxfId="8720" priority="4226" stopIfTrue="1" operator="lessThan">
      <formula>-0.03</formula>
    </cfRule>
  </conditionalFormatting>
  <conditionalFormatting sqref="CA496">
    <cfRule type="cellIs" dxfId="8719" priority="4217" stopIfTrue="1" operator="greaterThan">
      <formula>0.03</formula>
    </cfRule>
    <cfRule type="cellIs" dxfId="8718" priority="4218" stopIfTrue="1" operator="lessThan">
      <formula>-0.03</formula>
    </cfRule>
  </conditionalFormatting>
  <conditionalFormatting sqref="BI496">
    <cfRule type="cellIs" dxfId="8717" priority="4219" stopIfTrue="1" operator="greaterThan">
      <formula>0.03</formula>
    </cfRule>
    <cfRule type="cellIs" dxfId="8716" priority="4220" stopIfTrue="1" operator="lessThan">
      <formula>-0.03</formula>
    </cfRule>
  </conditionalFormatting>
  <conditionalFormatting sqref="BJ496">
    <cfRule type="cellIs" dxfId="8715" priority="4215" stopIfTrue="1" operator="greaterThan">
      <formula>0.03</formula>
    </cfRule>
    <cfRule type="cellIs" dxfId="8714" priority="4216" stopIfTrue="1" operator="lessThan">
      <formula>-0.03</formula>
    </cfRule>
  </conditionalFormatting>
  <conditionalFormatting sqref="CB496">
    <cfRule type="cellIs" dxfId="8713" priority="4213" stopIfTrue="1" operator="greaterThan">
      <formula>0.03</formula>
    </cfRule>
    <cfRule type="cellIs" dxfId="8712" priority="4214" stopIfTrue="1" operator="lessThan">
      <formula>-0.03</formula>
    </cfRule>
  </conditionalFormatting>
  <conditionalFormatting sqref="CF496">
    <cfRule type="cellIs" dxfId="8711" priority="4211" stopIfTrue="1" operator="greaterThan">
      <formula>0.03</formula>
    </cfRule>
    <cfRule type="cellIs" dxfId="8710" priority="4212" stopIfTrue="1" operator="lessThan">
      <formula>-0.03</formula>
    </cfRule>
  </conditionalFormatting>
  <conditionalFormatting sqref="CE496 CE498 CE500">
    <cfRule type="cellIs" dxfId="8709" priority="4209" stopIfTrue="1" operator="greaterThan">
      <formula>0.03</formula>
    </cfRule>
    <cfRule type="cellIs" dxfId="8708" priority="4210" stopIfTrue="1" operator="lessThan">
      <formula>-0.03</formula>
    </cfRule>
  </conditionalFormatting>
  <conditionalFormatting sqref="CE496:CH496">
    <cfRule type="cellIs" dxfId="8707" priority="4207" stopIfTrue="1" operator="greaterThan">
      <formula>0.03</formula>
    </cfRule>
    <cfRule type="cellIs" dxfId="8706" priority="4208" stopIfTrue="1" operator="lessThan">
      <formula>-0.03</formula>
    </cfRule>
  </conditionalFormatting>
  <conditionalFormatting sqref="CH496">
    <cfRule type="cellIs" dxfId="8705" priority="4205" stopIfTrue="1" operator="greaterThan">
      <formula>0.03</formula>
    </cfRule>
    <cfRule type="cellIs" dxfId="8704" priority="4206" stopIfTrue="1" operator="lessThan">
      <formula>-0.03</formula>
    </cfRule>
  </conditionalFormatting>
  <conditionalFormatting sqref="CG496 CG498 CG500">
    <cfRule type="cellIs" dxfId="8703" priority="4203" stopIfTrue="1" operator="greaterThan">
      <formula>0.03</formula>
    </cfRule>
    <cfRule type="cellIs" dxfId="8702" priority="4204" stopIfTrue="1" operator="lessThan">
      <formula>-0.03</formula>
    </cfRule>
  </conditionalFormatting>
  <conditionalFormatting sqref="BP496">
    <cfRule type="cellIs" dxfId="8701" priority="4201" stopIfTrue="1" operator="greaterThan">
      <formula>0.03</formula>
    </cfRule>
    <cfRule type="cellIs" dxfId="8700" priority="4202" stopIfTrue="1" operator="lessThan">
      <formula>-0.03</formula>
    </cfRule>
  </conditionalFormatting>
  <conditionalFormatting sqref="BO496:BR496">
    <cfRule type="cellIs" dxfId="8699" priority="4197" stopIfTrue="1" operator="greaterThan">
      <formula>0.03</formula>
    </cfRule>
    <cfRule type="cellIs" dxfId="8698" priority="4198" stopIfTrue="1" operator="lessThan">
      <formula>-0.03</formula>
    </cfRule>
  </conditionalFormatting>
  <conditionalFormatting sqref="BO496 BO498 BO500">
    <cfRule type="cellIs" dxfId="8697" priority="4199" stopIfTrue="1" operator="greaterThan">
      <formula>0.03</formula>
    </cfRule>
    <cfRule type="cellIs" dxfId="8696" priority="4200" stopIfTrue="1" operator="lessThan">
      <formula>-0.03</formula>
    </cfRule>
  </conditionalFormatting>
  <conditionalFormatting sqref="BR496">
    <cfRule type="cellIs" dxfId="8695" priority="4195" stopIfTrue="1" operator="greaterThan">
      <formula>0.03</formula>
    </cfRule>
    <cfRule type="cellIs" dxfId="8694" priority="4196" stopIfTrue="1" operator="lessThan">
      <formula>-0.03</formula>
    </cfRule>
  </conditionalFormatting>
  <conditionalFormatting sqref="BQ502 BQ504 BQ506">
    <cfRule type="cellIs" dxfId="8693" priority="4137" stopIfTrue="1" operator="greaterThan">
      <formula>0.03</formula>
    </cfRule>
    <cfRule type="cellIs" dxfId="8692" priority="4138" stopIfTrue="1" operator="lessThan">
      <formula>-0.03</formula>
    </cfRule>
  </conditionalFormatting>
  <conditionalFormatting sqref="BK502 BK504 BK506">
    <cfRule type="cellIs" dxfId="8691" priority="4185" stopIfTrue="1" operator="greaterThan">
      <formula>0.03</formula>
    </cfRule>
    <cfRule type="cellIs" dxfId="8690" priority="4186" stopIfTrue="1" operator="lessThan">
      <formula>-0.03</formula>
    </cfRule>
  </conditionalFormatting>
  <conditionalFormatting sqref="BL502">
    <cfRule type="cellIs" dxfId="8689" priority="4187" stopIfTrue="1" operator="greaterThan">
      <formula>0.03</formula>
    </cfRule>
    <cfRule type="cellIs" dxfId="8688" priority="4188" stopIfTrue="1" operator="lessThan">
      <formula>-0.03</formula>
    </cfRule>
  </conditionalFormatting>
  <conditionalFormatting sqref="BF502:BH502">
    <cfRule type="cellIs" dxfId="8687" priority="4191" stopIfTrue="1" operator="greaterThan">
      <formula>0.03</formula>
    </cfRule>
    <cfRule type="cellIs" dxfId="8686" priority="4192" stopIfTrue="1" operator="lessThan">
      <formula>-0.03</formula>
    </cfRule>
  </conditionalFormatting>
  <conditionalFormatting sqref="BE502 BE504 BE506">
    <cfRule type="cellIs" dxfId="8685" priority="4189" stopIfTrue="1" operator="greaterThan">
      <formula>0.03</formula>
    </cfRule>
    <cfRule type="cellIs" dxfId="8684" priority="4190" stopIfTrue="1" operator="lessThan">
      <formula>-0.03</formula>
    </cfRule>
  </conditionalFormatting>
  <conditionalFormatting sqref="BN502">
    <cfRule type="cellIs" dxfId="8683" priority="4181" stopIfTrue="1" operator="greaterThan">
      <formula>0.03</formula>
    </cfRule>
    <cfRule type="cellIs" dxfId="8682" priority="4182" stopIfTrue="1" operator="lessThan">
      <formula>-0.03</formula>
    </cfRule>
  </conditionalFormatting>
  <conditionalFormatting sqref="BM502 BM504 BM506">
    <cfRule type="cellIs" dxfId="8681" priority="4183" stopIfTrue="1" operator="greaterThan">
      <formula>0.03</formula>
    </cfRule>
    <cfRule type="cellIs" dxfId="8680" priority="4184" stopIfTrue="1" operator="lessThan">
      <formula>-0.03</formula>
    </cfRule>
  </conditionalFormatting>
  <conditionalFormatting sqref="BV502">
    <cfRule type="cellIs" dxfId="8679" priority="4177" stopIfTrue="1" operator="greaterThan">
      <formula>0.03</formula>
    </cfRule>
    <cfRule type="cellIs" dxfId="8678" priority="4178" stopIfTrue="1" operator="lessThan">
      <formula>-0.03</formula>
    </cfRule>
  </conditionalFormatting>
  <conditionalFormatting sqref="BU502 BU504 BU506">
    <cfRule type="cellIs" dxfId="8677" priority="4179" stopIfTrue="1" operator="greaterThan">
      <formula>0.03</formula>
    </cfRule>
    <cfRule type="cellIs" dxfId="8676" priority="4180" stopIfTrue="1" operator="lessThan">
      <formula>-0.03</formula>
    </cfRule>
  </conditionalFormatting>
  <conditionalFormatting sqref="BT502">
    <cfRule type="cellIs" dxfId="8675" priority="4173" stopIfTrue="1" operator="greaterThan">
      <formula>0.03</formula>
    </cfRule>
    <cfRule type="cellIs" dxfId="8674" priority="4174" stopIfTrue="1" operator="lessThan">
      <formula>-0.03</formula>
    </cfRule>
  </conditionalFormatting>
  <conditionalFormatting sqref="BS502 BS504 BS506">
    <cfRule type="cellIs" dxfId="8673" priority="4175" stopIfTrue="1" operator="greaterThan">
      <formula>0.03</formula>
    </cfRule>
    <cfRule type="cellIs" dxfId="8672" priority="4176" stopIfTrue="1" operator="lessThan">
      <formula>-0.03</formula>
    </cfRule>
  </conditionalFormatting>
  <conditionalFormatting sqref="BY502">
    <cfRule type="cellIs" dxfId="8671" priority="4167" stopIfTrue="1" operator="greaterThan">
      <formula>0.03</formula>
    </cfRule>
    <cfRule type="cellIs" dxfId="8670" priority="4168" stopIfTrue="1" operator="lessThan">
      <formula>-0.03</formula>
    </cfRule>
  </conditionalFormatting>
  <conditionalFormatting sqref="BZ502">
    <cfRule type="cellIs" dxfId="8669" priority="4165" stopIfTrue="1" operator="greaterThan">
      <formula>0.03</formula>
    </cfRule>
    <cfRule type="cellIs" dxfId="8668" priority="4166" stopIfTrue="1" operator="lessThan">
      <formula>-0.03</formula>
    </cfRule>
  </conditionalFormatting>
  <conditionalFormatting sqref="BX502">
    <cfRule type="cellIs" dxfId="8667" priority="4171" stopIfTrue="1" operator="greaterThan">
      <formula>0.03</formula>
    </cfRule>
    <cfRule type="cellIs" dxfId="8666" priority="4172" stopIfTrue="1" operator="lessThan">
      <formula>-0.03</formula>
    </cfRule>
  </conditionalFormatting>
  <conditionalFormatting sqref="BW502 BW504 BW506">
    <cfRule type="cellIs" dxfId="8665" priority="4169" stopIfTrue="1" operator="greaterThan">
      <formula>0.03</formula>
    </cfRule>
    <cfRule type="cellIs" dxfId="8664" priority="4170" stopIfTrue="1" operator="lessThan">
      <formula>-0.03</formula>
    </cfRule>
  </conditionalFormatting>
  <conditionalFormatting sqref="CA502">
    <cfRule type="cellIs" dxfId="8663" priority="4161" stopIfTrue="1" operator="greaterThan">
      <formula>0.03</formula>
    </cfRule>
    <cfRule type="cellIs" dxfId="8662" priority="4162" stopIfTrue="1" operator="lessThan">
      <formula>-0.03</formula>
    </cfRule>
  </conditionalFormatting>
  <conditionalFormatting sqref="BI502">
    <cfRule type="cellIs" dxfId="8661" priority="4163" stopIfTrue="1" operator="greaterThan">
      <formula>0.03</formula>
    </cfRule>
    <cfRule type="cellIs" dxfId="8660" priority="4164" stopIfTrue="1" operator="lessThan">
      <formula>-0.03</formula>
    </cfRule>
  </conditionalFormatting>
  <conditionalFormatting sqref="BJ502">
    <cfRule type="cellIs" dxfId="8659" priority="4159" stopIfTrue="1" operator="greaterThan">
      <formula>0.03</formula>
    </cfRule>
    <cfRule type="cellIs" dxfId="8658" priority="4160" stopIfTrue="1" operator="lessThan">
      <formula>-0.03</formula>
    </cfRule>
  </conditionalFormatting>
  <conditionalFormatting sqref="CB502">
    <cfRule type="cellIs" dxfId="8657" priority="4157" stopIfTrue="1" operator="greaterThan">
      <formula>0.03</formula>
    </cfRule>
    <cfRule type="cellIs" dxfId="8656" priority="4158" stopIfTrue="1" operator="lessThan">
      <formula>-0.03</formula>
    </cfRule>
  </conditionalFormatting>
  <conditionalFormatting sqref="CF502">
    <cfRule type="cellIs" dxfId="8655" priority="4155" stopIfTrue="1" operator="greaterThan">
      <formula>0.03</formula>
    </cfRule>
    <cfRule type="cellIs" dxfId="8654" priority="4156" stopIfTrue="1" operator="lessThan">
      <formula>-0.03</formula>
    </cfRule>
  </conditionalFormatting>
  <conditionalFormatting sqref="CE502 CE504 CE506">
    <cfRule type="cellIs" dxfId="8653" priority="4153" stopIfTrue="1" operator="greaterThan">
      <formula>0.03</formula>
    </cfRule>
    <cfRule type="cellIs" dxfId="8652" priority="4154" stopIfTrue="1" operator="lessThan">
      <formula>-0.03</formula>
    </cfRule>
  </conditionalFormatting>
  <conditionalFormatting sqref="CE502:CH502">
    <cfRule type="cellIs" dxfId="8651" priority="4151" stopIfTrue="1" operator="greaterThan">
      <formula>0.03</formula>
    </cfRule>
    <cfRule type="cellIs" dxfId="8650" priority="4152" stopIfTrue="1" operator="lessThan">
      <formula>-0.03</formula>
    </cfRule>
  </conditionalFormatting>
  <conditionalFormatting sqref="CH502">
    <cfRule type="cellIs" dxfId="8649" priority="4149" stopIfTrue="1" operator="greaterThan">
      <formula>0.03</formula>
    </cfRule>
    <cfRule type="cellIs" dxfId="8648" priority="4150" stopIfTrue="1" operator="lessThan">
      <formula>-0.03</formula>
    </cfRule>
  </conditionalFormatting>
  <conditionalFormatting sqref="CG502 CG504 CG506">
    <cfRule type="cellIs" dxfId="8647" priority="4147" stopIfTrue="1" operator="greaterThan">
      <formula>0.03</formula>
    </cfRule>
    <cfRule type="cellIs" dxfId="8646" priority="4148" stopIfTrue="1" operator="lessThan">
      <formula>-0.03</formula>
    </cfRule>
  </conditionalFormatting>
  <conditionalFormatting sqref="BP502">
    <cfRule type="cellIs" dxfId="8645" priority="4145" stopIfTrue="1" operator="greaterThan">
      <formula>0.03</formula>
    </cfRule>
    <cfRule type="cellIs" dxfId="8644" priority="4146" stopIfTrue="1" operator="lessThan">
      <formula>-0.03</formula>
    </cfRule>
  </conditionalFormatting>
  <conditionalFormatting sqref="BO502:BR502">
    <cfRule type="cellIs" dxfId="8643" priority="4141" stopIfTrue="1" operator="greaterThan">
      <formula>0.03</formula>
    </cfRule>
    <cfRule type="cellIs" dxfId="8642" priority="4142" stopIfTrue="1" operator="lessThan">
      <formula>-0.03</formula>
    </cfRule>
  </conditionalFormatting>
  <conditionalFormatting sqref="BO502 BO504 BO506">
    <cfRule type="cellIs" dxfId="8641" priority="4143" stopIfTrue="1" operator="greaterThan">
      <formula>0.03</formula>
    </cfRule>
    <cfRule type="cellIs" dxfId="8640" priority="4144" stopIfTrue="1" operator="lessThan">
      <formula>-0.03</formula>
    </cfRule>
  </conditionalFormatting>
  <conditionalFormatting sqref="BR502">
    <cfRule type="cellIs" dxfId="8639" priority="4139" stopIfTrue="1" operator="greaterThan">
      <formula>0.03</formula>
    </cfRule>
    <cfRule type="cellIs" dxfId="8638" priority="4140" stopIfTrue="1" operator="lessThan">
      <formula>-0.03</formula>
    </cfRule>
  </conditionalFormatting>
  <conditionalFormatting sqref="BQ508 BQ510 BQ512">
    <cfRule type="cellIs" dxfId="8637" priority="4081" stopIfTrue="1" operator="greaterThan">
      <formula>0.03</formula>
    </cfRule>
    <cfRule type="cellIs" dxfId="8636" priority="4082" stopIfTrue="1" operator="lessThan">
      <formula>-0.03</formula>
    </cfRule>
  </conditionalFormatting>
  <conditionalFormatting sqref="BK508 BK510 BK512">
    <cfRule type="cellIs" dxfId="8635" priority="4129" stopIfTrue="1" operator="greaterThan">
      <formula>0.03</formula>
    </cfRule>
    <cfRule type="cellIs" dxfId="8634" priority="4130" stopIfTrue="1" operator="lessThan">
      <formula>-0.03</formula>
    </cfRule>
  </conditionalFormatting>
  <conditionalFormatting sqref="BL508">
    <cfRule type="cellIs" dxfId="8633" priority="4131" stopIfTrue="1" operator="greaterThan">
      <formula>0.03</formula>
    </cfRule>
    <cfRule type="cellIs" dxfId="8632" priority="4132" stopIfTrue="1" operator="lessThan">
      <formula>-0.03</formula>
    </cfRule>
  </conditionalFormatting>
  <conditionalFormatting sqref="BF508:BH508">
    <cfRule type="cellIs" dxfId="8631" priority="4135" stopIfTrue="1" operator="greaterThan">
      <formula>0.03</formula>
    </cfRule>
    <cfRule type="cellIs" dxfId="8630" priority="4136" stopIfTrue="1" operator="lessThan">
      <formula>-0.03</formula>
    </cfRule>
  </conditionalFormatting>
  <conditionalFormatting sqref="BE508 BE510 BE512">
    <cfRule type="cellIs" dxfId="8629" priority="4133" stopIfTrue="1" operator="greaterThan">
      <formula>0.03</formula>
    </cfRule>
    <cfRule type="cellIs" dxfId="8628" priority="4134" stopIfTrue="1" operator="lessThan">
      <formula>-0.03</formula>
    </cfRule>
  </conditionalFormatting>
  <conditionalFormatting sqref="BN508">
    <cfRule type="cellIs" dxfId="8627" priority="4125" stopIfTrue="1" operator="greaterThan">
      <formula>0.03</formula>
    </cfRule>
    <cfRule type="cellIs" dxfId="8626" priority="4126" stopIfTrue="1" operator="lessThan">
      <formula>-0.03</formula>
    </cfRule>
  </conditionalFormatting>
  <conditionalFormatting sqref="BM508 BM510 BM512">
    <cfRule type="cellIs" dxfId="8625" priority="4127" stopIfTrue="1" operator="greaterThan">
      <formula>0.03</formula>
    </cfRule>
    <cfRule type="cellIs" dxfId="8624" priority="4128" stopIfTrue="1" operator="lessThan">
      <formula>-0.03</formula>
    </cfRule>
  </conditionalFormatting>
  <conditionalFormatting sqref="BV508">
    <cfRule type="cellIs" dxfId="8623" priority="4121" stopIfTrue="1" operator="greaterThan">
      <formula>0.03</formula>
    </cfRule>
    <cfRule type="cellIs" dxfId="8622" priority="4122" stopIfTrue="1" operator="lessThan">
      <formula>-0.03</formula>
    </cfRule>
  </conditionalFormatting>
  <conditionalFormatting sqref="BU508 BU510 BU512">
    <cfRule type="cellIs" dxfId="8621" priority="4123" stopIfTrue="1" operator="greaterThan">
      <formula>0.03</formula>
    </cfRule>
    <cfRule type="cellIs" dxfId="8620" priority="4124" stopIfTrue="1" operator="lessThan">
      <formula>-0.03</formula>
    </cfRule>
  </conditionalFormatting>
  <conditionalFormatting sqref="BT508">
    <cfRule type="cellIs" dxfId="8619" priority="4117" stopIfTrue="1" operator="greaterThan">
      <formula>0.03</formula>
    </cfRule>
    <cfRule type="cellIs" dxfId="8618" priority="4118" stopIfTrue="1" operator="lessThan">
      <formula>-0.03</formula>
    </cfRule>
  </conditionalFormatting>
  <conditionalFormatting sqref="BS508 BS510 BS512">
    <cfRule type="cellIs" dxfId="8617" priority="4119" stopIfTrue="1" operator="greaterThan">
      <formula>0.03</formula>
    </cfRule>
    <cfRule type="cellIs" dxfId="8616" priority="4120" stopIfTrue="1" operator="lessThan">
      <formula>-0.03</formula>
    </cfRule>
  </conditionalFormatting>
  <conditionalFormatting sqref="BY508">
    <cfRule type="cellIs" dxfId="8615" priority="4111" stopIfTrue="1" operator="greaterThan">
      <formula>0.03</formula>
    </cfRule>
    <cfRule type="cellIs" dxfId="8614" priority="4112" stopIfTrue="1" operator="lessThan">
      <formula>-0.03</formula>
    </cfRule>
  </conditionalFormatting>
  <conditionalFormatting sqref="BZ508">
    <cfRule type="cellIs" dxfId="8613" priority="4109" stopIfTrue="1" operator="greaterThan">
      <formula>0.03</formula>
    </cfRule>
    <cfRule type="cellIs" dxfId="8612" priority="4110" stopIfTrue="1" operator="lessThan">
      <formula>-0.03</formula>
    </cfRule>
  </conditionalFormatting>
  <conditionalFormatting sqref="BX508">
    <cfRule type="cellIs" dxfId="8611" priority="4115" stopIfTrue="1" operator="greaterThan">
      <formula>0.03</formula>
    </cfRule>
    <cfRule type="cellIs" dxfId="8610" priority="4116" stopIfTrue="1" operator="lessThan">
      <formula>-0.03</formula>
    </cfRule>
  </conditionalFormatting>
  <conditionalFormatting sqref="BW508 BW510 BW512">
    <cfRule type="cellIs" dxfId="8609" priority="4113" stopIfTrue="1" operator="greaterThan">
      <formula>0.03</formula>
    </cfRule>
    <cfRule type="cellIs" dxfId="8608" priority="4114" stopIfTrue="1" operator="lessThan">
      <formula>-0.03</formula>
    </cfRule>
  </conditionalFormatting>
  <conditionalFormatting sqref="CA508">
    <cfRule type="cellIs" dxfId="8607" priority="4105" stopIfTrue="1" operator="greaterThan">
      <formula>0.03</formula>
    </cfRule>
    <cfRule type="cellIs" dxfId="8606" priority="4106" stopIfTrue="1" operator="lessThan">
      <formula>-0.03</formula>
    </cfRule>
  </conditionalFormatting>
  <conditionalFormatting sqref="BI508">
    <cfRule type="cellIs" dxfId="8605" priority="4107" stopIfTrue="1" operator="greaterThan">
      <formula>0.03</formula>
    </cfRule>
    <cfRule type="cellIs" dxfId="8604" priority="4108" stopIfTrue="1" operator="lessThan">
      <formula>-0.03</formula>
    </cfRule>
  </conditionalFormatting>
  <conditionalFormatting sqref="BJ508">
    <cfRule type="cellIs" dxfId="8603" priority="4103" stopIfTrue="1" operator="greaterThan">
      <formula>0.03</formula>
    </cfRule>
    <cfRule type="cellIs" dxfId="8602" priority="4104" stopIfTrue="1" operator="lessThan">
      <formula>-0.03</formula>
    </cfRule>
  </conditionalFormatting>
  <conditionalFormatting sqref="CB508">
    <cfRule type="cellIs" dxfId="8601" priority="4101" stopIfTrue="1" operator="greaterThan">
      <formula>0.03</formula>
    </cfRule>
    <cfRule type="cellIs" dxfId="8600" priority="4102" stopIfTrue="1" operator="lessThan">
      <formula>-0.03</formula>
    </cfRule>
  </conditionalFormatting>
  <conditionalFormatting sqref="CF508">
    <cfRule type="cellIs" dxfId="8599" priority="4099" stopIfTrue="1" operator="greaterThan">
      <formula>0.03</formula>
    </cfRule>
    <cfRule type="cellIs" dxfId="8598" priority="4100" stopIfTrue="1" operator="lessThan">
      <formula>-0.03</formula>
    </cfRule>
  </conditionalFormatting>
  <conditionalFormatting sqref="CE508 CE510 CE512">
    <cfRule type="cellIs" dxfId="8597" priority="4097" stopIfTrue="1" operator="greaterThan">
      <formula>0.03</formula>
    </cfRule>
    <cfRule type="cellIs" dxfId="8596" priority="4098" stopIfTrue="1" operator="lessThan">
      <formula>-0.03</formula>
    </cfRule>
  </conditionalFormatting>
  <conditionalFormatting sqref="CE508:CH508">
    <cfRule type="cellIs" dxfId="8595" priority="4095" stopIfTrue="1" operator="greaterThan">
      <formula>0.03</formula>
    </cfRule>
    <cfRule type="cellIs" dxfId="8594" priority="4096" stopIfTrue="1" operator="lessThan">
      <formula>-0.03</formula>
    </cfRule>
  </conditionalFormatting>
  <conditionalFormatting sqref="CH508">
    <cfRule type="cellIs" dxfId="8593" priority="4093" stopIfTrue="1" operator="greaterThan">
      <formula>0.03</formula>
    </cfRule>
    <cfRule type="cellIs" dxfId="8592" priority="4094" stopIfTrue="1" operator="lessThan">
      <formula>-0.03</formula>
    </cfRule>
  </conditionalFormatting>
  <conditionalFormatting sqref="CG508 CG510 CG512">
    <cfRule type="cellIs" dxfId="8591" priority="4091" stopIfTrue="1" operator="greaterThan">
      <formula>0.03</formula>
    </cfRule>
    <cfRule type="cellIs" dxfId="8590" priority="4092" stopIfTrue="1" operator="lessThan">
      <formula>-0.03</formula>
    </cfRule>
  </conditionalFormatting>
  <conditionalFormatting sqref="BP508">
    <cfRule type="cellIs" dxfId="8589" priority="4089" stopIfTrue="1" operator="greaterThan">
      <formula>0.03</formula>
    </cfRule>
    <cfRule type="cellIs" dxfId="8588" priority="4090" stopIfTrue="1" operator="lessThan">
      <formula>-0.03</formula>
    </cfRule>
  </conditionalFormatting>
  <conditionalFormatting sqref="BO508:BR508">
    <cfRule type="cellIs" dxfId="8587" priority="4085" stopIfTrue="1" operator="greaterThan">
      <formula>0.03</formula>
    </cfRule>
    <cfRule type="cellIs" dxfId="8586" priority="4086" stopIfTrue="1" operator="lessThan">
      <formula>-0.03</formula>
    </cfRule>
  </conditionalFormatting>
  <conditionalFormatting sqref="BO508 BO510 BO512">
    <cfRule type="cellIs" dxfId="8585" priority="4087" stopIfTrue="1" operator="greaterThan">
      <formula>0.03</formula>
    </cfRule>
    <cfRule type="cellIs" dxfId="8584" priority="4088" stopIfTrue="1" operator="lessThan">
      <formula>-0.03</formula>
    </cfRule>
  </conditionalFormatting>
  <conditionalFormatting sqref="BR508">
    <cfRule type="cellIs" dxfId="8583" priority="4083" stopIfTrue="1" operator="greaterThan">
      <formula>0.03</formula>
    </cfRule>
    <cfRule type="cellIs" dxfId="8582" priority="4084" stopIfTrue="1" operator="lessThan">
      <formula>-0.03</formula>
    </cfRule>
  </conditionalFormatting>
  <conditionalFormatting sqref="BQ514 BQ516 BQ518">
    <cfRule type="cellIs" dxfId="8581" priority="4025" stopIfTrue="1" operator="greaterThan">
      <formula>0.03</formula>
    </cfRule>
    <cfRule type="cellIs" dxfId="8580" priority="4026" stopIfTrue="1" operator="lessThan">
      <formula>-0.03</formula>
    </cfRule>
  </conditionalFormatting>
  <conditionalFormatting sqref="BK514 BK516 BK518">
    <cfRule type="cellIs" dxfId="8579" priority="4073" stopIfTrue="1" operator="greaterThan">
      <formula>0.03</formula>
    </cfRule>
    <cfRule type="cellIs" dxfId="8578" priority="4074" stopIfTrue="1" operator="lessThan">
      <formula>-0.03</formula>
    </cfRule>
  </conditionalFormatting>
  <conditionalFormatting sqref="BL514">
    <cfRule type="cellIs" dxfId="8577" priority="4075" stopIfTrue="1" operator="greaterThan">
      <formula>0.03</formula>
    </cfRule>
    <cfRule type="cellIs" dxfId="8576" priority="4076" stopIfTrue="1" operator="lessThan">
      <formula>-0.03</formula>
    </cfRule>
  </conditionalFormatting>
  <conditionalFormatting sqref="BF514:BH514">
    <cfRule type="cellIs" dxfId="8575" priority="4079" stopIfTrue="1" operator="greaterThan">
      <formula>0.03</formula>
    </cfRule>
    <cfRule type="cellIs" dxfId="8574" priority="4080" stopIfTrue="1" operator="lessThan">
      <formula>-0.03</formula>
    </cfRule>
  </conditionalFormatting>
  <conditionalFormatting sqref="BE514 BE516 BE518">
    <cfRule type="cellIs" dxfId="8573" priority="4077" stopIfTrue="1" operator="greaterThan">
      <formula>0.03</formula>
    </cfRule>
    <cfRule type="cellIs" dxfId="8572" priority="4078" stopIfTrue="1" operator="lessThan">
      <formula>-0.03</formula>
    </cfRule>
  </conditionalFormatting>
  <conditionalFormatting sqref="BN514">
    <cfRule type="cellIs" dxfId="8571" priority="4069" stopIfTrue="1" operator="greaterThan">
      <formula>0.03</formula>
    </cfRule>
    <cfRule type="cellIs" dxfId="8570" priority="4070" stopIfTrue="1" operator="lessThan">
      <formula>-0.03</formula>
    </cfRule>
  </conditionalFormatting>
  <conditionalFormatting sqref="BM514 BM516 BM518">
    <cfRule type="cellIs" dxfId="8569" priority="4071" stopIfTrue="1" operator="greaterThan">
      <formula>0.03</formula>
    </cfRule>
    <cfRule type="cellIs" dxfId="8568" priority="4072" stopIfTrue="1" operator="lessThan">
      <formula>-0.03</formula>
    </cfRule>
  </conditionalFormatting>
  <conditionalFormatting sqref="BV514">
    <cfRule type="cellIs" dxfId="8567" priority="4065" stopIfTrue="1" operator="greaterThan">
      <formula>0.03</formula>
    </cfRule>
    <cfRule type="cellIs" dxfId="8566" priority="4066" stopIfTrue="1" operator="lessThan">
      <formula>-0.03</formula>
    </cfRule>
  </conditionalFormatting>
  <conditionalFormatting sqref="BU514 BU516 BU518">
    <cfRule type="cellIs" dxfId="8565" priority="4067" stopIfTrue="1" operator="greaterThan">
      <formula>0.03</formula>
    </cfRule>
    <cfRule type="cellIs" dxfId="8564" priority="4068" stopIfTrue="1" operator="lessThan">
      <formula>-0.03</formula>
    </cfRule>
  </conditionalFormatting>
  <conditionalFormatting sqref="BT514">
    <cfRule type="cellIs" dxfId="8563" priority="4061" stopIfTrue="1" operator="greaterThan">
      <formula>0.03</formula>
    </cfRule>
    <cfRule type="cellIs" dxfId="8562" priority="4062" stopIfTrue="1" operator="lessThan">
      <formula>-0.03</formula>
    </cfRule>
  </conditionalFormatting>
  <conditionalFormatting sqref="BS514 BS516 BS518">
    <cfRule type="cellIs" dxfId="8561" priority="4063" stopIfTrue="1" operator="greaterThan">
      <formula>0.03</formula>
    </cfRule>
    <cfRule type="cellIs" dxfId="8560" priority="4064" stopIfTrue="1" operator="lessThan">
      <formula>-0.03</formula>
    </cfRule>
  </conditionalFormatting>
  <conditionalFormatting sqref="BY514">
    <cfRule type="cellIs" dxfId="8559" priority="4055" stopIfTrue="1" operator="greaterThan">
      <formula>0.03</formula>
    </cfRule>
    <cfRule type="cellIs" dxfId="8558" priority="4056" stopIfTrue="1" operator="lessThan">
      <formula>-0.03</formula>
    </cfRule>
  </conditionalFormatting>
  <conditionalFormatting sqref="BZ514">
    <cfRule type="cellIs" dxfId="8557" priority="4053" stopIfTrue="1" operator="greaterThan">
      <formula>0.03</formula>
    </cfRule>
    <cfRule type="cellIs" dxfId="8556" priority="4054" stopIfTrue="1" operator="lessThan">
      <formula>-0.03</formula>
    </cfRule>
  </conditionalFormatting>
  <conditionalFormatting sqref="BX514">
    <cfRule type="cellIs" dxfId="8555" priority="4059" stopIfTrue="1" operator="greaterThan">
      <formula>0.03</formula>
    </cfRule>
    <cfRule type="cellIs" dxfId="8554" priority="4060" stopIfTrue="1" operator="lessThan">
      <formula>-0.03</formula>
    </cfRule>
  </conditionalFormatting>
  <conditionalFormatting sqref="BW514 BW516 BW518">
    <cfRule type="cellIs" dxfId="8553" priority="4057" stopIfTrue="1" operator="greaterThan">
      <formula>0.03</formula>
    </cfRule>
    <cfRule type="cellIs" dxfId="8552" priority="4058" stopIfTrue="1" operator="lessThan">
      <formula>-0.03</formula>
    </cfRule>
  </conditionalFormatting>
  <conditionalFormatting sqref="CA514">
    <cfRule type="cellIs" dxfId="8551" priority="4049" stopIfTrue="1" operator="greaterThan">
      <formula>0.03</formula>
    </cfRule>
    <cfRule type="cellIs" dxfId="8550" priority="4050" stopIfTrue="1" operator="lessThan">
      <formula>-0.03</formula>
    </cfRule>
  </conditionalFormatting>
  <conditionalFormatting sqref="BI514">
    <cfRule type="cellIs" dxfId="8549" priority="4051" stopIfTrue="1" operator="greaterThan">
      <formula>0.03</formula>
    </cfRule>
    <cfRule type="cellIs" dxfId="8548" priority="4052" stopIfTrue="1" operator="lessThan">
      <formula>-0.03</formula>
    </cfRule>
  </conditionalFormatting>
  <conditionalFormatting sqref="BJ514">
    <cfRule type="cellIs" dxfId="8547" priority="4047" stopIfTrue="1" operator="greaterThan">
      <formula>0.03</formula>
    </cfRule>
    <cfRule type="cellIs" dxfId="8546" priority="4048" stopIfTrue="1" operator="lessThan">
      <formula>-0.03</formula>
    </cfRule>
  </conditionalFormatting>
  <conditionalFormatting sqref="CB514">
    <cfRule type="cellIs" dxfId="8545" priority="4045" stopIfTrue="1" operator="greaterThan">
      <formula>0.03</formula>
    </cfRule>
    <cfRule type="cellIs" dxfId="8544" priority="4046" stopIfTrue="1" operator="lessThan">
      <formula>-0.03</formula>
    </cfRule>
  </conditionalFormatting>
  <conditionalFormatting sqref="CF514">
    <cfRule type="cellIs" dxfId="8543" priority="4043" stopIfTrue="1" operator="greaterThan">
      <formula>0.03</formula>
    </cfRule>
    <cfRule type="cellIs" dxfId="8542" priority="4044" stopIfTrue="1" operator="lessThan">
      <formula>-0.03</formula>
    </cfRule>
  </conditionalFormatting>
  <conditionalFormatting sqref="CE514 CE516 CE518">
    <cfRule type="cellIs" dxfId="8541" priority="4041" stopIfTrue="1" operator="greaterThan">
      <formula>0.03</formula>
    </cfRule>
    <cfRule type="cellIs" dxfId="8540" priority="4042" stopIfTrue="1" operator="lessThan">
      <formula>-0.03</formula>
    </cfRule>
  </conditionalFormatting>
  <conditionalFormatting sqref="CE514:CH514">
    <cfRule type="cellIs" dxfId="8539" priority="4039" stopIfTrue="1" operator="greaterThan">
      <formula>0.03</formula>
    </cfRule>
    <cfRule type="cellIs" dxfId="8538" priority="4040" stopIfTrue="1" operator="lessThan">
      <formula>-0.03</formula>
    </cfRule>
  </conditionalFormatting>
  <conditionalFormatting sqref="CH514">
    <cfRule type="cellIs" dxfId="8537" priority="4037" stopIfTrue="1" operator="greaterThan">
      <formula>0.03</formula>
    </cfRule>
    <cfRule type="cellIs" dxfId="8536" priority="4038" stopIfTrue="1" operator="lessThan">
      <formula>-0.03</formula>
    </cfRule>
  </conditionalFormatting>
  <conditionalFormatting sqref="CG514 CG516 CG518">
    <cfRule type="cellIs" dxfId="8535" priority="4035" stopIfTrue="1" operator="greaterThan">
      <formula>0.03</formula>
    </cfRule>
    <cfRule type="cellIs" dxfId="8534" priority="4036" stopIfTrue="1" operator="lessThan">
      <formula>-0.03</formula>
    </cfRule>
  </conditionalFormatting>
  <conditionalFormatting sqref="BP514">
    <cfRule type="cellIs" dxfId="8533" priority="4033" stopIfTrue="1" operator="greaterThan">
      <formula>0.03</formula>
    </cfRule>
    <cfRule type="cellIs" dxfId="8532" priority="4034" stopIfTrue="1" operator="lessThan">
      <formula>-0.03</formula>
    </cfRule>
  </conditionalFormatting>
  <conditionalFormatting sqref="BO514:BR514">
    <cfRule type="cellIs" dxfId="8531" priority="4029" stopIfTrue="1" operator="greaterThan">
      <formula>0.03</formula>
    </cfRule>
    <cfRule type="cellIs" dxfId="8530" priority="4030" stopIfTrue="1" operator="lessThan">
      <formula>-0.03</formula>
    </cfRule>
  </conditionalFormatting>
  <conditionalFormatting sqref="BO514 BO516 BO518">
    <cfRule type="cellIs" dxfId="8529" priority="4031" stopIfTrue="1" operator="greaterThan">
      <formula>0.03</formula>
    </cfRule>
    <cfRule type="cellIs" dxfId="8528" priority="4032" stopIfTrue="1" operator="lessThan">
      <formula>-0.03</formula>
    </cfRule>
  </conditionalFormatting>
  <conditionalFormatting sqref="BR514">
    <cfRule type="cellIs" dxfId="8527" priority="4027" stopIfTrue="1" operator="greaterThan">
      <formula>0.03</formula>
    </cfRule>
    <cfRule type="cellIs" dxfId="8526" priority="4028" stopIfTrue="1" operator="lessThan">
      <formula>-0.03</formula>
    </cfRule>
  </conditionalFormatting>
  <conditionalFormatting sqref="BQ520 BQ522 BQ524">
    <cfRule type="cellIs" dxfId="8525" priority="3969" stopIfTrue="1" operator="greaterThan">
      <formula>0.03</formula>
    </cfRule>
    <cfRule type="cellIs" dxfId="8524" priority="3970" stopIfTrue="1" operator="lessThan">
      <formula>-0.03</formula>
    </cfRule>
  </conditionalFormatting>
  <conditionalFormatting sqref="BK520 BK522 BK524">
    <cfRule type="cellIs" dxfId="8523" priority="4017" stopIfTrue="1" operator="greaterThan">
      <formula>0.03</formula>
    </cfRule>
    <cfRule type="cellIs" dxfId="8522" priority="4018" stopIfTrue="1" operator="lessThan">
      <formula>-0.03</formula>
    </cfRule>
  </conditionalFormatting>
  <conditionalFormatting sqref="BL520">
    <cfRule type="cellIs" dxfId="8521" priority="4019" stopIfTrue="1" operator="greaterThan">
      <formula>0.03</formula>
    </cfRule>
    <cfRule type="cellIs" dxfId="8520" priority="4020" stopIfTrue="1" operator="lessThan">
      <formula>-0.03</formula>
    </cfRule>
  </conditionalFormatting>
  <conditionalFormatting sqref="BF520:BH520">
    <cfRule type="cellIs" dxfId="8519" priority="4023" stopIfTrue="1" operator="greaterThan">
      <formula>0.03</formula>
    </cfRule>
    <cfRule type="cellIs" dxfId="8518" priority="4024" stopIfTrue="1" operator="lessThan">
      <formula>-0.03</formula>
    </cfRule>
  </conditionalFormatting>
  <conditionalFormatting sqref="BE520 BE522 BE524">
    <cfRule type="cellIs" dxfId="8517" priority="4021" stopIfTrue="1" operator="greaterThan">
      <formula>0.03</formula>
    </cfRule>
    <cfRule type="cellIs" dxfId="8516" priority="4022" stopIfTrue="1" operator="lessThan">
      <formula>-0.03</formula>
    </cfRule>
  </conditionalFormatting>
  <conditionalFormatting sqref="BN520">
    <cfRule type="cellIs" dxfId="8515" priority="4013" stopIfTrue="1" operator="greaterThan">
      <formula>0.03</formula>
    </cfRule>
    <cfRule type="cellIs" dxfId="8514" priority="4014" stopIfTrue="1" operator="lessThan">
      <formula>-0.03</formula>
    </cfRule>
  </conditionalFormatting>
  <conditionalFormatting sqref="BM520 BM522 BM524">
    <cfRule type="cellIs" dxfId="8513" priority="4015" stopIfTrue="1" operator="greaterThan">
      <formula>0.03</formula>
    </cfRule>
    <cfRule type="cellIs" dxfId="8512" priority="4016" stopIfTrue="1" operator="lessThan">
      <formula>-0.03</formula>
    </cfRule>
  </conditionalFormatting>
  <conditionalFormatting sqref="BV520">
    <cfRule type="cellIs" dxfId="8511" priority="4009" stopIfTrue="1" operator="greaterThan">
      <formula>0.03</formula>
    </cfRule>
    <cfRule type="cellIs" dxfId="8510" priority="4010" stopIfTrue="1" operator="lessThan">
      <formula>-0.03</formula>
    </cfRule>
  </conditionalFormatting>
  <conditionalFormatting sqref="BU520 BU522 BU524">
    <cfRule type="cellIs" dxfId="8509" priority="4011" stopIfTrue="1" operator="greaterThan">
      <formula>0.03</formula>
    </cfRule>
    <cfRule type="cellIs" dxfId="8508" priority="4012" stopIfTrue="1" operator="lessThan">
      <formula>-0.03</formula>
    </cfRule>
  </conditionalFormatting>
  <conditionalFormatting sqref="BT520">
    <cfRule type="cellIs" dxfId="8507" priority="4005" stopIfTrue="1" operator="greaterThan">
      <formula>0.03</formula>
    </cfRule>
    <cfRule type="cellIs" dxfId="8506" priority="4006" stopIfTrue="1" operator="lessThan">
      <formula>-0.03</formula>
    </cfRule>
  </conditionalFormatting>
  <conditionalFormatting sqref="BS520 BS522 BS524">
    <cfRule type="cellIs" dxfId="8505" priority="4007" stopIfTrue="1" operator="greaterThan">
      <formula>0.03</formula>
    </cfRule>
    <cfRule type="cellIs" dxfId="8504" priority="4008" stopIfTrue="1" operator="lessThan">
      <formula>-0.03</formula>
    </cfRule>
  </conditionalFormatting>
  <conditionalFormatting sqref="BY520">
    <cfRule type="cellIs" dxfId="8503" priority="3999" stopIfTrue="1" operator="greaterThan">
      <formula>0.03</formula>
    </cfRule>
    <cfRule type="cellIs" dxfId="8502" priority="4000" stopIfTrue="1" operator="lessThan">
      <formula>-0.03</formula>
    </cfRule>
  </conditionalFormatting>
  <conditionalFormatting sqref="BZ520">
    <cfRule type="cellIs" dxfId="8501" priority="3997" stopIfTrue="1" operator="greaterThan">
      <formula>0.03</formula>
    </cfRule>
    <cfRule type="cellIs" dxfId="8500" priority="3998" stopIfTrue="1" operator="lessThan">
      <formula>-0.03</formula>
    </cfRule>
  </conditionalFormatting>
  <conditionalFormatting sqref="BX520">
    <cfRule type="cellIs" dxfId="8499" priority="4003" stopIfTrue="1" operator="greaterThan">
      <formula>0.03</formula>
    </cfRule>
    <cfRule type="cellIs" dxfId="8498" priority="4004" stopIfTrue="1" operator="lessThan">
      <formula>-0.03</formula>
    </cfRule>
  </conditionalFormatting>
  <conditionalFormatting sqref="BW520 BW522 BW524">
    <cfRule type="cellIs" dxfId="8497" priority="4001" stopIfTrue="1" operator="greaterThan">
      <formula>0.03</formula>
    </cfRule>
    <cfRule type="cellIs" dxfId="8496" priority="4002" stopIfTrue="1" operator="lessThan">
      <formula>-0.03</formula>
    </cfRule>
  </conditionalFormatting>
  <conditionalFormatting sqref="CA520">
    <cfRule type="cellIs" dxfId="8495" priority="3993" stopIfTrue="1" operator="greaterThan">
      <formula>0.03</formula>
    </cfRule>
    <cfRule type="cellIs" dxfId="8494" priority="3994" stopIfTrue="1" operator="lessThan">
      <formula>-0.03</formula>
    </cfRule>
  </conditionalFormatting>
  <conditionalFormatting sqref="BI520">
    <cfRule type="cellIs" dxfId="8493" priority="3995" stopIfTrue="1" operator="greaterThan">
      <formula>0.03</formula>
    </cfRule>
    <cfRule type="cellIs" dxfId="8492" priority="3996" stopIfTrue="1" operator="lessThan">
      <formula>-0.03</formula>
    </cfRule>
  </conditionalFormatting>
  <conditionalFormatting sqref="BJ520">
    <cfRule type="cellIs" dxfId="8491" priority="3991" stopIfTrue="1" operator="greaterThan">
      <formula>0.03</formula>
    </cfRule>
    <cfRule type="cellIs" dxfId="8490" priority="3992" stopIfTrue="1" operator="lessThan">
      <formula>-0.03</formula>
    </cfRule>
  </conditionalFormatting>
  <conditionalFormatting sqref="CB520">
    <cfRule type="cellIs" dxfId="8489" priority="3989" stopIfTrue="1" operator="greaterThan">
      <formula>0.03</formula>
    </cfRule>
    <cfRule type="cellIs" dxfId="8488" priority="3990" stopIfTrue="1" operator="lessThan">
      <formula>-0.03</formula>
    </cfRule>
  </conditionalFormatting>
  <conditionalFormatting sqref="CF520">
    <cfRule type="cellIs" dxfId="8487" priority="3987" stopIfTrue="1" operator="greaterThan">
      <formula>0.03</formula>
    </cfRule>
    <cfRule type="cellIs" dxfId="8486" priority="3988" stopIfTrue="1" operator="lessThan">
      <formula>-0.03</formula>
    </cfRule>
  </conditionalFormatting>
  <conditionalFormatting sqref="CE520 CE522 CE524">
    <cfRule type="cellIs" dxfId="8485" priority="3985" stopIfTrue="1" operator="greaterThan">
      <formula>0.03</formula>
    </cfRule>
    <cfRule type="cellIs" dxfId="8484" priority="3986" stopIfTrue="1" operator="lessThan">
      <formula>-0.03</formula>
    </cfRule>
  </conditionalFormatting>
  <conditionalFormatting sqref="CE520:CH520">
    <cfRule type="cellIs" dxfId="8483" priority="3983" stopIfTrue="1" operator="greaterThan">
      <formula>0.03</formula>
    </cfRule>
    <cfRule type="cellIs" dxfId="8482" priority="3984" stopIfTrue="1" operator="lessThan">
      <formula>-0.03</formula>
    </cfRule>
  </conditionalFormatting>
  <conditionalFormatting sqref="CH520">
    <cfRule type="cellIs" dxfId="8481" priority="3981" stopIfTrue="1" operator="greaterThan">
      <formula>0.03</formula>
    </cfRule>
    <cfRule type="cellIs" dxfId="8480" priority="3982" stopIfTrue="1" operator="lessThan">
      <formula>-0.03</formula>
    </cfRule>
  </conditionalFormatting>
  <conditionalFormatting sqref="CG520 CG522 CG524">
    <cfRule type="cellIs" dxfId="8479" priority="3979" stopIfTrue="1" operator="greaterThan">
      <formula>0.03</formula>
    </cfRule>
    <cfRule type="cellIs" dxfId="8478" priority="3980" stopIfTrue="1" operator="lessThan">
      <formula>-0.03</formula>
    </cfRule>
  </conditionalFormatting>
  <conditionalFormatting sqref="BP520">
    <cfRule type="cellIs" dxfId="8477" priority="3977" stopIfTrue="1" operator="greaterThan">
      <formula>0.03</formula>
    </cfRule>
    <cfRule type="cellIs" dxfId="8476" priority="3978" stopIfTrue="1" operator="lessThan">
      <formula>-0.03</formula>
    </cfRule>
  </conditionalFormatting>
  <conditionalFormatting sqref="BO520:BR520">
    <cfRule type="cellIs" dxfId="8475" priority="3973" stopIfTrue="1" operator="greaterThan">
      <formula>0.03</formula>
    </cfRule>
    <cfRule type="cellIs" dxfId="8474" priority="3974" stopIfTrue="1" operator="lessThan">
      <formula>-0.03</formula>
    </cfRule>
  </conditionalFormatting>
  <conditionalFormatting sqref="BO520 BO522 BO524">
    <cfRule type="cellIs" dxfId="8473" priority="3975" stopIfTrue="1" operator="greaterThan">
      <formula>0.03</formula>
    </cfRule>
    <cfRule type="cellIs" dxfId="8472" priority="3976" stopIfTrue="1" operator="lessThan">
      <formula>-0.03</formula>
    </cfRule>
  </conditionalFormatting>
  <conditionalFormatting sqref="BR520">
    <cfRule type="cellIs" dxfId="8471" priority="3971" stopIfTrue="1" operator="greaterThan">
      <formula>0.03</formula>
    </cfRule>
    <cfRule type="cellIs" dxfId="8470" priority="3972" stopIfTrue="1" operator="lessThan">
      <formula>-0.03</formula>
    </cfRule>
  </conditionalFormatting>
  <conditionalFormatting sqref="BK526 BK528 BK530">
    <cfRule type="cellIs" dxfId="8469" priority="3961" stopIfTrue="1" operator="greaterThan">
      <formula>0.03</formula>
    </cfRule>
    <cfRule type="cellIs" dxfId="8468" priority="3962" stopIfTrue="1" operator="lessThan">
      <formula>-0.03</formula>
    </cfRule>
  </conditionalFormatting>
  <conditionalFormatting sqref="BL526">
    <cfRule type="cellIs" dxfId="8467" priority="3963" stopIfTrue="1" operator="greaterThan">
      <formula>0.03</formula>
    </cfRule>
    <cfRule type="cellIs" dxfId="8466" priority="3964" stopIfTrue="1" operator="lessThan">
      <formula>-0.03</formula>
    </cfRule>
  </conditionalFormatting>
  <conditionalFormatting sqref="BF526:BH526">
    <cfRule type="cellIs" dxfId="8465" priority="3967" stopIfTrue="1" operator="greaterThan">
      <formula>0.03</formula>
    </cfRule>
    <cfRule type="cellIs" dxfId="8464" priority="3968" stopIfTrue="1" operator="lessThan">
      <formula>-0.03</formula>
    </cfRule>
  </conditionalFormatting>
  <conditionalFormatting sqref="BE526 BE528 BE530">
    <cfRule type="cellIs" dxfId="8463" priority="3965" stopIfTrue="1" operator="greaterThan">
      <formula>0.03</formula>
    </cfRule>
    <cfRule type="cellIs" dxfId="8462" priority="3966" stopIfTrue="1" operator="lessThan">
      <formula>-0.03</formula>
    </cfRule>
  </conditionalFormatting>
  <conditionalFormatting sqref="BN526">
    <cfRule type="cellIs" dxfId="8461" priority="3957" stopIfTrue="1" operator="greaterThan">
      <formula>0.03</formula>
    </cfRule>
    <cfRule type="cellIs" dxfId="8460" priority="3958" stopIfTrue="1" operator="lessThan">
      <formula>-0.03</formula>
    </cfRule>
  </conditionalFormatting>
  <conditionalFormatting sqref="BM526 BM528 BM530">
    <cfRule type="cellIs" dxfId="8459" priority="3959" stopIfTrue="1" operator="greaterThan">
      <formula>0.03</formula>
    </cfRule>
    <cfRule type="cellIs" dxfId="8458" priority="3960" stopIfTrue="1" operator="lessThan">
      <formula>-0.03</formula>
    </cfRule>
  </conditionalFormatting>
  <conditionalFormatting sqref="BV526">
    <cfRule type="cellIs" dxfId="8457" priority="3953" stopIfTrue="1" operator="greaterThan">
      <formula>0.03</formula>
    </cfRule>
    <cfRule type="cellIs" dxfId="8456" priority="3954" stopIfTrue="1" operator="lessThan">
      <formula>-0.03</formula>
    </cfRule>
  </conditionalFormatting>
  <conditionalFormatting sqref="BU526 BU528 BU530">
    <cfRule type="cellIs" dxfId="8455" priority="3955" stopIfTrue="1" operator="greaterThan">
      <formula>0.03</formula>
    </cfRule>
    <cfRule type="cellIs" dxfId="8454" priority="3956" stopIfTrue="1" operator="lessThan">
      <formula>-0.03</formula>
    </cfRule>
  </conditionalFormatting>
  <conditionalFormatting sqref="BT526">
    <cfRule type="cellIs" dxfId="8453" priority="3949" stopIfTrue="1" operator="greaterThan">
      <formula>0.03</formula>
    </cfRule>
    <cfRule type="cellIs" dxfId="8452" priority="3950" stopIfTrue="1" operator="lessThan">
      <formula>-0.03</formula>
    </cfRule>
  </conditionalFormatting>
  <conditionalFormatting sqref="BS526 BS528 BS530">
    <cfRule type="cellIs" dxfId="8451" priority="3951" stopIfTrue="1" operator="greaterThan">
      <formula>0.03</formula>
    </cfRule>
    <cfRule type="cellIs" dxfId="8450" priority="3952" stopIfTrue="1" operator="lessThan">
      <formula>-0.03</formula>
    </cfRule>
  </conditionalFormatting>
  <conditionalFormatting sqref="BY526">
    <cfRule type="cellIs" dxfId="8449" priority="3943" stopIfTrue="1" operator="greaterThan">
      <formula>0.03</formula>
    </cfRule>
    <cfRule type="cellIs" dxfId="8448" priority="3944" stopIfTrue="1" operator="lessThan">
      <formula>-0.03</formula>
    </cfRule>
  </conditionalFormatting>
  <conditionalFormatting sqref="BZ526">
    <cfRule type="cellIs" dxfId="8447" priority="3941" stopIfTrue="1" operator="greaterThan">
      <formula>0.03</formula>
    </cfRule>
    <cfRule type="cellIs" dxfId="8446" priority="3942" stopIfTrue="1" operator="lessThan">
      <formula>-0.03</formula>
    </cfRule>
  </conditionalFormatting>
  <conditionalFormatting sqref="BX526">
    <cfRule type="cellIs" dxfId="8445" priority="3947" stopIfTrue="1" operator="greaterThan">
      <formula>0.03</formula>
    </cfRule>
    <cfRule type="cellIs" dxfId="8444" priority="3948" stopIfTrue="1" operator="lessThan">
      <formula>-0.03</formula>
    </cfRule>
  </conditionalFormatting>
  <conditionalFormatting sqref="BW526 BW528 BW530">
    <cfRule type="cellIs" dxfId="8443" priority="3945" stopIfTrue="1" operator="greaterThan">
      <formula>0.03</formula>
    </cfRule>
    <cfRule type="cellIs" dxfId="8442" priority="3946" stopIfTrue="1" operator="lessThan">
      <formula>-0.03</formula>
    </cfRule>
  </conditionalFormatting>
  <conditionalFormatting sqref="CA526">
    <cfRule type="cellIs" dxfId="8441" priority="3937" stopIfTrue="1" operator="greaterThan">
      <formula>0.03</formula>
    </cfRule>
    <cfRule type="cellIs" dxfId="8440" priority="3938" stopIfTrue="1" operator="lessThan">
      <formula>-0.03</formula>
    </cfRule>
  </conditionalFormatting>
  <conditionalFormatting sqref="BI526">
    <cfRule type="cellIs" dxfId="8439" priority="3939" stopIfTrue="1" operator="greaterThan">
      <formula>0.03</formula>
    </cfRule>
    <cfRule type="cellIs" dxfId="8438" priority="3940" stopIfTrue="1" operator="lessThan">
      <formula>-0.03</formula>
    </cfRule>
  </conditionalFormatting>
  <conditionalFormatting sqref="BJ526">
    <cfRule type="cellIs" dxfId="8437" priority="3935" stopIfTrue="1" operator="greaterThan">
      <formula>0.03</formula>
    </cfRule>
    <cfRule type="cellIs" dxfId="8436" priority="3936" stopIfTrue="1" operator="lessThan">
      <formula>-0.03</formula>
    </cfRule>
  </conditionalFormatting>
  <conditionalFormatting sqref="CB526">
    <cfRule type="cellIs" dxfId="8435" priority="3933" stopIfTrue="1" operator="greaterThan">
      <formula>0.03</formula>
    </cfRule>
    <cfRule type="cellIs" dxfId="8434" priority="3934" stopIfTrue="1" operator="lessThan">
      <formula>-0.03</formula>
    </cfRule>
  </conditionalFormatting>
  <conditionalFormatting sqref="CF526">
    <cfRule type="cellIs" dxfId="8433" priority="3931" stopIfTrue="1" operator="greaterThan">
      <formula>0.03</formula>
    </cfRule>
    <cfRule type="cellIs" dxfId="8432" priority="3932" stopIfTrue="1" operator="lessThan">
      <formula>-0.03</formula>
    </cfRule>
  </conditionalFormatting>
  <conditionalFormatting sqref="CE526 CE528 CE530">
    <cfRule type="cellIs" dxfId="8431" priority="3929" stopIfTrue="1" operator="greaterThan">
      <formula>0.03</formula>
    </cfRule>
    <cfRule type="cellIs" dxfId="8430" priority="3930" stopIfTrue="1" operator="lessThan">
      <formula>-0.03</formula>
    </cfRule>
  </conditionalFormatting>
  <conditionalFormatting sqref="CE526:CH526">
    <cfRule type="cellIs" dxfId="8429" priority="3927" stopIfTrue="1" operator="greaterThan">
      <formula>0.03</formula>
    </cfRule>
    <cfRule type="cellIs" dxfId="8428" priority="3928" stopIfTrue="1" operator="lessThan">
      <formula>-0.03</formula>
    </cfRule>
  </conditionalFormatting>
  <conditionalFormatting sqref="CH526">
    <cfRule type="cellIs" dxfId="8427" priority="3925" stopIfTrue="1" operator="greaterThan">
      <formula>0.03</formula>
    </cfRule>
    <cfRule type="cellIs" dxfId="8426" priority="3926" stopIfTrue="1" operator="lessThan">
      <formula>-0.03</formula>
    </cfRule>
  </conditionalFormatting>
  <conditionalFormatting sqref="CG526 CG528 CG530">
    <cfRule type="cellIs" dxfId="8425" priority="3923" stopIfTrue="1" operator="greaterThan">
      <formula>0.03</formula>
    </cfRule>
    <cfRule type="cellIs" dxfId="8424" priority="3924" stopIfTrue="1" operator="lessThan">
      <formula>-0.03</formula>
    </cfRule>
  </conditionalFormatting>
  <conditionalFormatting sqref="BP526">
    <cfRule type="cellIs" dxfId="8423" priority="3921" stopIfTrue="1" operator="greaterThan">
      <formula>0.03</formula>
    </cfRule>
    <cfRule type="cellIs" dxfId="8422" priority="3922" stopIfTrue="1" operator="lessThan">
      <formula>-0.03</formula>
    </cfRule>
  </conditionalFormatting>
  <conditionalFormatting sqref="BO526:BR526">
    <cfRule type="cellIs" dxfId="8421" priority="3917" stopIfTrue="1" operator="greaterThan">
      <formula>0.03</formula>
    </cfRule>
    <cfRule type="cellIs" dxfId="8420" priority="3918" stopIfTrue="1" operator="lessThan">
      <formula>-0.03</formula>
    </cfRule>
  </conditionalFormatting>
  <conditionalFormatting sqref="BO526 BO528 BO530">
    <cfRule type="cellIs" dxfId="8419" priority="3919" stopIfTrue="1" operator="greaterThan">
      <formula>0.03</formula>
    </cfRule>
    <cfRule type="cellIs" dxfId="8418" priority="3920" stopIfTrue="1" operator="lessThan">
      <formula>-0.03</formula>
    </cfRule>
  </conditionalFormatting>
  <conditionalFormatting sqref="BR526">
    <cfRule type="cellIs" dxfId="8417" priority="3915" stopIfTrue="1" operator="greaterThan">
      <formula>0.03</formula>
    </cfRule>
    <cfRule type="cellIs" dxfId="8416" priority="3916" stopIfTrue="1" operator="lessThan">
      <formula>-0.03</formula>
    </cfRule>
  </conditionalFormatting>
  <conditionalFormatting sqref="BP628">
    <cfRule type="cellIs" dxfId="8415" priority="3831" stopIfTrue="1" operator="greaterThan">
      <formula>0.03</formula>
    </cfRule>
    <cfRule type="cellIs" dxfId="8414" priority="3832" stopIfTrue="1" operator="lessThan">
      <formula>-0.03</formula>
    </cfRule>
  </conditionalFormatting>
  <conditionalFormatting sqref="BF616:BH618">
    <cfRule type="cellIs" dxfId="8413" priority="3873" stopIfTrue="1" operator="greaterThan">
      <formula>0.03</formula>
    </cfRule>
    <cfRule type="cellIs" dxfId="8412" priority="3874" stopIfTrue="1" operator="lessThan">
      <formula>-0.03</formula>
    </cfRule>
  </conditionalFormatting>
  <conditionalFormatting sqref="BE616:BE624">
    <cfRule type="cellIs" dxfId="8411" priority="3871" stopIfTrue="1" operator="greaterThan">
      <formula>0.03</formula>
    </cfRule>
    <cfRule type="cellIs" dxfId="8410" priority="3872" stopIfTrue="1" operator="lessThan">
      <formula>-0.03</formula>
    </cfRule>
  </conditionalFormatting>
  <conditionalFormatting sqref="BE625:BE633 BE643:BE644 BE654">
    <cfRule type="cellIs" dxfId="8409" priority="3867" stopIfTrue="1" operator="greaterThan">
      <formula>0.03</formula>
    </cfRule>
    <cfRule type="cellIs" dxfId="8408" priority="3868" stopIfTrue="1" operator="lessThan">
      <formula>-0.03</formula>
    </cfRule>
  </conditionalFormatting>
  <conditionalFormatting sqref="BF625:BH627">
    <cfRule type="cellIs" dxfId="8407" priority="3869" stopIfTrue="1" operator="greaterThan">
      <formula>0.03</formula>
    </cfRule>
    <cfRule type="cellIs" dxfId="8406" priority="3870" stopIfTrue="1" operator="lessThan">
      <formula>-0.03</formula>
    </cfRule>
  </conditionalFormatting>
  <conditionalFormatting sqref="BN619:BR619">
    <cfRule type="cellIs" dxfId="8405" priority="3839" stopIfTrue="1" operator="greaterThan">
      <formula>0.03</formula>
    </cfRule>
    <cfRule type="cellIs" dxfId="8404" priority="3840" stopIfTrue="1" operator="lessThan">
      <formula>-0.03</formula>
    </cfRule>
  </conditionalFormatting>
  <conditionalFormatting sqref="BP619">
    <cfRule type="cellIs" dxfId="8403" priority="3837" stopIfTrue="1" operator="greaterThan">
      <formula>0.03</formula>
    </cfRule>
    <cfRule type="cellIs" dxfId="8402" priority="3838" stopIfTrue="1" operator="lessThan">
      <formula>-0.03</formula>
    </cfRule>
  </conditionalFormatting>
  <conditionalFormatting sqref="BL619">
    <cfRule type="cellIs" dxfId="8401" priority="3841" stopIfTrue="1" operator="greaterThan">
      <formula>0.03</formula>
    </cfRule>
    <cfRule type="cellIs" dxfId="8400" priority="3842" stopIfTrue="1" operator="lessThan">
      <formula>-0.03</formula>
    </cfRule>
  </conditionalFormatting>
  <conditionalFormatting sqref="BL628">
    <cfRule type="cellIs" dxfId="8399" priority="3835" stopIfTrue="1" operator="greaterThan">
      <formula>0.03</formula>
    </cfRule>
    <cfRule type="cellIs" dxfId="8398" priority="3836" stopIfTrue="1" operator="lessThan">
      <formula>-0.03</formula>
    </cfRule>
  </conditionalFormatting>
  <conditionalFormatting sqref="BN628:BR628">
    <cfRule type="cellIs" dxfId="8397" priority="3833" stopIfTrue="1" operator="greaterThan">
      <formula>0.03</formula>
    </cfRule>
    <cfRule type="cellIs" dxfId="8396" priority="3834" stopIfTrue="1" operator="lessThan">
      <formula>-0.03</formula>
    </cfRule>
  </conditionalFormatting>
  <conditionalFormatting sqref="BL616:BL618">
    <cfRule type="cellIs" dxfId="8395" priority="3777" stopIfTrue="1" operator="greaterThan">
      <formula>0.03</formula>
    </cfRule>
    <cfRule type="cellIs" dxfId="8394" priority="3778" stopIfTrue="1" operator="lessThan">
      <formula>-0.03</formula>
    </cfRule>
  </conditionalFormatting>
  <conditionalFormatting sqref="BN616:BR618">
    <cfRule type="cellIs" dxfId="8393" priority="3775" stopIfTrue="1" operator="greaterThan">
      <formula>0.03</formula>
    </cfRule>
    <cfRule type="cellIs" dxfId="8392" priority="3776" stopIfTrue="1" operator="lessThan">
      <formula>-0.03</formula>
    </cfRule>
  </conditionalFormatting>
  <conditionalFormatting sqref="BP616:BP618">
    <cfRule type="cellIs" dxfId="8391" priority="3773" stopIfTrue="1" operator="greaterThan">
      <formula>0.03</formula>
    </cfRule>
    <cfRule type="cellIs" dxfId="8390" priority="3774" stopIfTrue="1" operator="lessThan">
      <formula>-0.03</formula>
    </cfRule>
  </conditionalFormatting>
  <conditionalFormatting sqref="BK616:BK624">
    <cfRule type="cellIs" dxfId="8389" priority="3771" stopIfTrue="1" operator="greaterThan">
      <formula>0.03</formula>
    </cfRule>
    <cfRule type="cellIs" dxfId="8388" priority="3772" stopIfTrue="1" operator="lessThan">
      <formula>-0.03</formula>
    </cfRule>
  </conditionalFormatting>
  <conditionalFormatting sqref="BM616:BM624">
    <cfRule type="cellIs" dxfId="8387" priority="3769" stopIfTrue="1" operator="greaterThan">
      <formula>0.03</formula>
    </cfRule>
    <cfRule type="cellIs" dxfId="8386" priority="3770" stopIfTrue="1" operator="lessThan">
      <formula>-0.03</formula>
    </cfRule>
  </conditionalFormatting>
  <conditionalFormatting sqref="BO616:BO624">
    <cfRule type="cellIs" dxfId="8385" priority="3767" stopIfTrue="1" operator="greaterThan">
      <formula>0.03</formula>
    </cfRule>
    <cfRule type="cellIs" dxfId="8384" priority="3768" stopIfTrue="1" operator="lessThan">
      <formula>-0.03</formula>
    </cfRule>
  </conditionalFormatting>
  <conditionalFormatting sqref="BL625:BL627">
    <cfRule type="cellIs" dxfId="8383" priority="3765" stopIfTrue="1" operator="greaterThan">
      <formula>0.03</formula>
    </cfRule>
    <cfRule type="cellIs" dxfId="8382" priority="3766" stopIfTrue="1" operator="lessThan">
      <formula>-0.03</formula>
    </cfRule>
  </conditionalFormatting>
  <conditionalFormatting sqref="BN625:BR627">
    <cfRule type="cellIs" dxfId="8381" priority="3763" stopIfTrue="1" operator="greaterThan">
      <formula>0.03</formula>
    </cfRule>
    <cfRule type="cellIs" dxfId="8380" priority="3764" stopIfTrue="1" operator="lessThan">
      <formula>-0.03</formula>
    </cfRule>
  </conditionalFormatting>
  <conditionalFormatting sqref="BP625:BP627">
    <cfRule type="cellIs" dxfId="8379" priority="3761" stopIfTrue="1" operator="greaterThan">
      <formula>0.03</formula>
    </cfRule>
    <cfRule type="cellIs" dxfId="8378" priority="3762" stopIfTrue="1" operator="lessThan">
      <formula>-0.03</formula>
    </cfRule>
  </conditionalFormatting>
  <conditionalFormatting sqref="BK625:BK633 BK643:BK644">
    <cfRule type="cellIs" dxfId="8377" priority="3759" stopIfTrue="1" operator="greaterThan">
      <formula>0.03</formula>
    </cfRule>
    <cfRule type="cellIs" dxfId="8376" priority="3760" stopIfTrue="1" operator="lessThan">
      <formula>-0.03</formula>
    </cfRule>
  </conditionalFormatting>
  <conditionalFormatting sqref="BM625:BM633 BM643:BM644">
    <cfRule type="cellIs" dxfId="8375" priority="3757" stopIfTrue="1" operator="greaterThan">
      <formula>0.03</formula>
    </cfRule>
    <cfRule type="cellIs" dxfId="8374" priority="3758" stopIfTrue="1" operator="lessThan">
      <formula>-0.03</formula>
    </cfRule>
  </conditionalFormatting>
  <conditionalFormatting sqref="BO625:BO633 BO643:BO644">
    <cfRule type="cellIs" dxfId="8373" priority="3755" stopIfTrue="1" operator="greaterThan">
      <formula>0.03</formula>
    </cfRule>
    <cfRule type="cellIs" dxfId="8372" priority="3756" stopIfTrue="1" operator="lessThan">
      <formula>-0.03</formula>
    </cfRule>
  </conditionalFormatting>
  <conditionalFormatting sqref="BP648">
    <cfRule type="cellIs" dxfId="8371" priority="3747" stopIfTrue="1" operator="greaterThan">
      <formula>0.03</formula>
    </cfRule>
    <cfRule type="cellIs" dxfId="8370" priority="3748" stopIfTrue="1" operator="lessThan">
      <formula>-0.03</formula>
    </cfRule>
  </conditionalFormatting>
  <conditionalFormatting sqref="BF645:BJ647">
    <cfRule type="cellIs" dxfId="8369" priority="3753" stopIfTrue="1" operator="greaterThan">
      <formula>0.03</formula>
    </cfRule>
    <cfRule type="cellIs" dxfId="8368" priority="3754" stopIfTrue="1" operator="lessThan">
      <formula>-0.03</formula>
    </cfRule>
  </conditionalFormatting>
  <conditionalFormatting sqref="BL648">
    <cfRule type="cellIs" dxfId="8367" priority="3751" stopIfTrue="1" operator="greaterThan">
      <formula>0.03</formula>
    </cfRule>
    <cfRule type="cellIs" dxfId="8366" priority="3752" stopIfTrue="1" operator="lessThan">
      <formula>-0.03</formula>
    </cfRule>
  </conditionalFormatting>
  <conditionalFormatting sqref="BN648 BP648 BR648">
    <cfRule type="cellIs" dxfId="8365" priority="3749" stopIfTrue="1" operator="greaterThan">
      <formula>0.03</formula>
    </cfRule>
    <cfRule type="cellIs" dxfId="8364" priority="3750" stopIfTrue="1" operator="lessThan">
      <formula>-0.03</formula>
    </cfRule>
  </conditionalFormatting>
  <conditionalFormatting sqref="BE645:BE653">
    <cfRule type="cellIs" dxfId="8363" priority="3745" stopIfTrue="1" operator="greaterThan">
      <formula>0.03</formula>
    </cfRule>
    <cfRule type="cellIs" dxfId="8362" priority="3746" stopIfTrue="1" operator="lessThan">
      <formula>-0.03</formula>
    </cfRule>
  </conditionalFormatting>
  <conditionalFormatting sqref="BV619">
    <cfRule type="cellIs" dxfId="8361" priority="3723" stopIfTrue="1" operator="greaterThan">
      <formula>0.03</formula>
    </cfRule>
    <cfRule type="cellIs" dxfId="8360" priority="3724" stopIfTrue="1" operator="lessThan">
      <formula>-0.03</formula>
    </cfRule>
  </conditionalFormatting>
  <conditionalFormatting sqref="BV628">
    <cfRule type="cellIs" dxfId="8359" priority="3721" stopIfTrue="1" operator="greaterThan">
      <formula>0.03</formula>
    </cfRule>
    <cfRule type="cellIs" dxfId="8358" priority="3722" stopIfTrue="1" operator="lessThan">
      <formula>-0.03</formula>
    </cfRule>
  </conditionalFormatting>
  <conditionalFormatting sqref="BV616:BV618">
    <cfRule type="cellIs" dxfId="8357" priority="3703" stopIfTrue="1" operator="greaterThan">
      <formula>0.03</formula>
    </cfRule>
    <cfRule type="cellIs" dxfId="8356" priority="3704" stopIfTrue="1" operator="lessThan">
      <formula>-0.03</formula>
    </cfRule>
  </conditionalFormatting>
  <conditionalFormatting sqref="BU616:BU624">
    <cfRule type="cellIs" dxfId="8355" priority="3701" stopIfTrue="1" operator="greaterThan">
      <formula>0.03</formula>
    </cfRule>
    <cfRule type="cellIs" dxfId="8354" priority="3702" stopIfTrue="1" operator="lessThan">
      <formula>-0.03</formula>
    </cfRule>
  </conditionalFormatting>
  <conditionalFormatting sqref="BV625:BV627">
    <cfRule type="cellIs" dxfId="8353" priority="3699" stopIfTrue="1" operator="greaterThan">
      <formula>0.03</formula>
    </cfRule>
    <cfRule type="cellIs" dxfId="8352" priority="3700" stopIfTrue="1" operator="lessThan">
      <formula>-0.03</formula>
    </cfRule>
  </conditionalFormatting>
  <conditionalFormatting sqref="BU625:BU633 BU643:BU644">
    <cfRule type="cellIs" dxfId="8351" priority="3697" stopIfTrue="1" operator="greaterThan">
      <formula>0.03</formula>
    </cfRule>
    <cfRule type="cellIs" dxfId="8350" priority="3698" stopIfTrue="1" operator="lessThan">
      <formula>-0.03</formula>
    </cfRule>
  </conditionalFormatting>
  <conditionalFormatting sqref="BV648">
    <cfRule type="cellIs" dxfId="8349" priority="3695" stopIfTrue="1" operator="greaterThan">
      <formula>0.03</formula>
    </cfRule>
    <cfRule type="cellIs" dxfId="8348" priority="3696" stopIfTrue="1" operator="lessThan">
      <formula>-0.03</formula>
    </cfRule>
  </conditionalFormatting>
  <conditionalFormatting sqref="BT619">
    <cfRule type="cellIs" dxfId="8347" priority="3677" stopIfTrue="1" operator="greaterThan">
      <formula>0.03</formula>
    </cfRule>
    <cfRule type="cellIs" dxfId="8346" priority="3678" stopIfTrue="1" operator="lessThan">
      <formula>-0.03</formula>
    </cfRule>
  </conditionalFormatting>
  <conditionalFormatting sqref="BT628">
    <cfRule type="cellIs" dxfId="8345" priority="3675" stopIfTrue="1" operator="greaterThan">
      <formula>0.03</formula>
    </cfRule>
    <cfRule type="cellIs" dxfId="8344" priority="3676" stopIfTrue="1" operator="lessThan">
      <formula>-0.03</formula>
    </cfRule>
  </conditionalFormatting>
  <conditionalFormatting sqref="BT616:BT618">
    <cfRule type="cellIs" dxfId="8343" priority="3657" stopIfTrue="1" operator="greaterThan">
      <formula>0.03</formula>
    </cfRule>
    <cfRule type="cellIs" dxfId="8342" priority="3658" stopIfTrue="1" operator="lessThan">
      <formula>-0.03</formula>
    </cfRule>
  </conditionalFormatting>
  <conditionalFormatting sqref="BS616:BS624">
    <cfRule type="cellIs" dxfId="8341" priority="3655" stopIfTrue="1" operator="greaterThan">
      <formula>0.03</formula>
    </cfRule>
    <cfRule type="cellIs" dxfId="8340" priority="3656" stopIfTrue="1" operator="lessThan">
      <formula>-0.03</formula>
    </cfRule>
  </conditionalFormatting>
  <conditionalFormatting sqref="BT625:BT627">
    <cfRule type="cellIs" dxfId="8339" priority="3653" stopIfTrue="1" operator="greaterThan">
      <formula>0.03</formula>
    </cfRule>
    <cfRule type="cellIs" dxfId="8338" priority="3654" stopIfTrue="1" operator="lessThan">
      <formula>-0.03</formula>
    </cfRule>
  </conditionalFormatting>
  <conditionalFormatting sqref="BS625:BS633 BS643:BS644">
    <cfRule type="cellIs" dxfId="8337" priority="3651" stopIfTrue="1" operator="greaterThan">
      <formula>0.03</formula>
    </cfRule>
    <cfRule type="cellIs" dxfId="8336" priority="3652" stopIfTrue="1" operator="lessThan">
      <formula>-0.03</formula>
    </cfRule>
  </conditionalFormatting>
  <conditionalFormatting sqref="BT648">
    <cfRule type="cellIs" dxfId="8335" priority="3649" stopIfTrue="1" operator="greaterThan">
      <formula>0.03</formula>
    </cfRule>
    <cfRule type="cellIs" dxfId="8334" priority="3650" stopIfTrue="1" operator="lessThan">
      <formula>-0.03</formula>
    </cfRule>
  </conditionalFormatting>
  <conditionalFormatting sqref="BW616:BW624">
    <cfRule type="cellIs" dxfId="8333" priority="3625" stopIfTrue="1" operator="greaterThan">
      <formula>0.03</formula>
    </cfRule>
    <cfRule type="cellIs" dxfId="8332" priority="3626" stopIfTrue="1" operator="lessThan">
      <formula>-0.03</formula>
    </cfRule>
  </conditionalFormatting>
  <conditionalFormatting sqref="CE625:CH627">
    <cfRule type="cellIs" dxfId="8331" priority="3277" stopIfTrue="1" operator="greaterThan">
      <formula>0.03</formula>
    </cfRule>
    <cfRule type="cellIs" dxfId="8330" priority="3278" stopIfTrue="1" operator="lessThan">
      <formula>-0.03</formula>
    </cfRule>
  </conditionalFormatting>
  <conditionalFormatting sqref="CE616:CE624">
    <cfRule type="cellIs" dxfId="8329" priority="3279" stopIfTrue="1" operator="greaterThan">
      <formula>0.03</formula>
    </cfRule>
    <cfRule type="cellIs" dxfId="8328" priority="3280" stopIfTrue="1" operator="lessThan">
      <formula>-0.03</formula>
    </cfRule>
  </conditionalFormatting>
  <conditionalFormatting sqref="BX616:BZ618">
    <cfRule type="cellIs" dxfId="8327" priority="3627" stopIfTrue="1" operator="greaterThan">
      <formula>0.03</formula>
    </cfRule>
    <cfRule type="cellIs" dxfId="8326" priority="3628" stopIfTrue="1" operator="lessThan">
      <formula>-0.03</formula>
    </cfRule>
  </conditionalFormatting>
  <conditionalFormatting sqref="BX625:BZ627">
    <cfRule type="cellIs" dxfId="8325" priority="3623" stopIfTrue="1" operator="greaterThan">
      <formula>0.03</formula>
    </cfRule>
    <cfRule type="cellIs" dxfId="8324" priority="3624" stopIfTrue="1" operator="lessThan">
      <formula>-0.03</formula>
    </cfRule>
  </conditionalFormatting>
  <conditionalFormatting sqref="BW625:BW633 BW643:BW644">
    <cfRule type="cellIs" dxfId="8323" priority="3621" stopIfTrue="1" operator="greaterThan">
      <formula>0.03</formula>
    </cfRule>
    <cfRule type="cellIs" dxfId="8322" priority="3622" stopIfTrue="1" operator="lessThan">
      <formula>-0.03</formula>
    </cfRule>
  </conditionalFormatting>
  <conditionalFormatting sqref="BR619">
    <cfRule type="cellIs" dxfId="8321" priority="3603" stopIfTrue="1" operator="greaterThan">
      <formula>0.03</formula>
    </cfRule>
    <cfRule type="cellIs" dxfId="8320" priority="3604" stopIfTrue="1" operator="lessThan">
      <formula>-0.03</formula>
    </cfRule>
  </conditionalFormatting>
  <conditionalFormatting sqref="BR628">
    <cfRule type="cellIs" dxfId="8319" priority="3601" stopIfTrue="1" operator="greaterThan">
      <formula>0.03</formula>
    </cfRule>
    <cfRule type="cellIs" dxfId="8318" priority="3602" stopIfTrue="1" operator="lessThan">
      <formula>-0.03</formula>
    </cfRule>
  </conditionalFormatting>
  <conditionalFormatting sqref="BR616:BR618">
    <cfRule type="cellIs" dxfId="8317" priority="3581" stopIfTrue="1" operator="greaterThan">
      <formula>0.03</formula>
    </cfRule>
    <cfRule type="cellIs" dxfId="8316" priority="3582" stopIfTrue="1" operator="lessThan">
      <formula>-0.03</formula>
    </cfRule>
  </conditionalFormatting>
  <conditionalFormatting sqref="BQ616:BQ624">
    <cfRule type="cellIs" dxfId="8315" priority="3579" stopIfTrue="1" operator="greaterThan">
      <formula>0.03</formula>
    </cfRule>
    <cfRule type="cellIs" dxfId="8314" priority="3580" stopIfTrue="1" operator="lessThan">
      <formula>-0.03</formula>
    </cfRule>
  </conditionalFormatting>
  <conditionalFormatting sqref="BR625:BR627">
    <cfRule type="cellIs" dxfId="8313" priority="3577" stopIfTrue="1" operator="greaterThan">
      <formula>0.03</formula>
    </cfRule>
    <cfRule type="cellIs" dxfId="8312" priority="3578" stopIfTrue="1" operator="lessThan">
      <formula>-0.03</formula>
    </cfRule>
  </conditionalFormatting>
  <conditionalFormatting sqref="BQ625:BQ633 BQ643:BQ644">
    <cfRule type="cellIs" dxfId="8311" priority="3575" stopIfTrue="1" operator="greaterThan">
      <formula>0.03</formula>
    </cfRule>
    <cfRule type="cellIs" dxfId="8310" priority="3576" stopIfTrue="1" operator="lessThan">
      <formula>-0.03</formula>
    </cfRule>
  </conditionalFormatting>
  <conditionalFormatting sqref="BR648">
    <cfRule type="cellIs" dxfId="8309" priority="3573" stopIfTrue="1" operator="greaterThan">
      <formula>0.03</formula>
    </cfRule>
    <cfRule type="cellIs" dxfId="8308" priority="3574" stopIfTrue="1" operator="lessThan">
      <formula>-0.03</formula>
    </cfRule>
  </conditionalFormatting>
  <conditionalFormatting sqref="BI616:BI618">
    <cfRule type="cellIs" dxfId="8307" priority="3561" stopIfTrue="1" operator="greaterThan">
      <formula>0.03</formula>
    </cfRule>
    <cfRule type="cellIs" dxfId="8306" priority="3562" stopIfTrue="1" operator="lessThan">
      <formula>-0.03</formula>
    </cfRule>
  </conditionalFormatting>
  <conditionalFormatting sqref="BI625:BI627">
    <cfRule type="cellIs" dxfId="8305" priority="3559" stopIfTrue="1" operator="greaterThan">
      <formula>0.03</formula>
    </cfRule>
    <cfRule type="cellIs" dxfId="8304" priority="3560" stopIfTrue="1" operator="lessThan">
      <formula>-0.03</formula>
    </cfRule>
  </conditionalFormatting>
  <conditionalFormatting sqref="CA616:CA618">
    <cfRule type="cellIs" dxfId="8303" priority="3549" stopIfTrue="1" operator="greaterThan">
      <formula>0.03</formula>
    </cfRule>
    <cfRule type="cellIs" dxfId="8302" priority="3550" stopIfTrue="1" operator="lessThan">
      <formula>-0.03</formula>
    </cfRule>
  </conditionalFormatting>
  <conditionalFormatting sqref="CA625:CA627">
    <cfRule type="cellIs" dxfId="8301" priority="3547" stopIfTrue="1" operator="greaterThan">
      <formula>0.03</formula>
    </cfRule>
    <cfRule type="cellIs" dxfId="8300" priority="3548" stopIfTrue="1" operator="lessThan">
      <formula>-0.03</formula>
    </cfRule>
  </conditionalFormatting>
  <conditionalFormatting sqref="BF628">
    <cfRule type="cellIs" dxfId="8299" priority="3541" stopIfTrue="1" operator="greaterThan">
      <formula>0.03</formula>
    </cfRule>
    <cfRule type="cellIs" dxfId="8298" priority="3542" stopIfTrue="1" operator="lessThan">
      <formula>-0.03</formula>
    </cfRule>
  </conditionalFormatting>
  <conditionalFormatting sqref="BF648">
    <cfRule type="cellIs" dxfId="8297" priority="3543" stopIfTrue="1" operator="greaterThan">
      <formula>0.03</formula>
    </cfRule>
    <cfRule type="cellIs" dxfId="8296" priority="3544" stopIfTrue="1" operator="lessThan">
      <formula>-0.03</formula>
    </cfRule>
  </conditionalFormatting>
  <conditionalFormatting sqref="BF619">
    <cfRule type="cellIs" dxfId="8295" priority="3539" stopIfTrue="1" operator="greaterThan">
      <formula>0.03</formula>
    </cfRule>
    <cfRule type="cellIs" dxfId="8294" priority="3540" stopIfTrue="1" operator="lessThan">
      <formula>-0.03</formula>
    </cfRule>
  </conditionalFormatting>
  <conditionalFormatting sqref="BE665">
    <cfRule type="cellIs" dxfId="8293" priority="3513" stopIfTrue="1" operator="greaterThan">
      <formula>0.03</formula>
    </cfRule>
    <cfRule type="cellIs" dxfId="8292" priority="3514" stopIfTrue="1" operator="lessThan">
      <formula>-0.03</formula>
    </cfRule>
  </conditionalFormatting>
  <conditionalFormatting sqref="CB616:CB618">
    <cfRule type="cellIs" dxfId="8291" priority="3363" stopIfTrue="1" operator="greaterThan">
      <formula>0.03</formula>
    </cfRule>
    <cfRule type="cellIs" dxfId="8290" priority="3364" stopIfTrue="1" operator="lessThan">
      <formula>-0.03</formula>
    </cfRule>
  </conditionalFormatting>
  <conditionalFormatting sqref="BX648">
    <cfRule type="cellIs" dxfId="8289" priority="3345" stopIfTrue="1" operator="greaterThan">
      <formula>0.03</formula>
    </cfRule>
    <cfRule type="cellIs" dxfId="8288" priority="3346" stopIfTrue="1" operator="lessThan">
      <formula>-0.03</formula>
    </cfRule>
  </conditionalFormatting>
  <conditionalFormatting sqref="BE666">
    <cfRule type="cellIs" dxfId="8287" priority="3479" stopIfTrue="1" operator="greaterThan">
      <formula>0.03</formula>
    </cfRule>
    <cfRule type="cellIs" dxfId="8286" priority="3480" stopIfTrue="1" operator="lessThan">
      <formula>-0.03</formula>
    </cfRule>
  </conditionalFormatting>
  <conditionalFormatting sqref="BK666">
    <cfRule type="cellIs" dxfId="8285" priority="3477" stopIfTrue="1" operator="greaterThan">
      <formula>0.03</formula>
    </cfRule>
    <cfRule type="cellIs" dxfId="8284" priority="3478" stopIfTrue="1" operator="lessThan">
      <formula>-0.03</formula>
    </cfRule>
  </conditionalFormatting>
  <conditionalFormatting sqref="BM666">
    <cfRule type="cellIs" dxfId="8283" priority="3475" stopIfTrue="1" operator="greaterThan">
      <formula>0.03</formula>
    </cfRule>
    <cfRule type="cellIs" dxfId="8282" priority="3476" stopIfTrue="1" operator="lessThan">
      <formula>-0.03</formula>
    </cfRule>
  </conditionalFormatting>
  <conditionalFormatting sqref="BO666">
    <cfRule type="cellIs" dxfId="8281" priority="3473" stopIfTrue="1" operator="greaterThan">
      <formula>0.03</formula>
    </cfRule>
    <cfRule type="cellIs" dxfId="8280" priority="3474" stopIfTrue="1" operator="lessThan">
      <formula>-0.03</formula>
    </cfRule>
  </conditionalFormatting>
  <conditionalFormatting sqref="BS666">
    <cfRule type="cellIs" dxfId="8279" priority="3457" stopIfTrue="1" operator="greaterThan">
      <formula>0.03</formula>
    </cfRule>
    <cfRule type="cellIs" dxfId="8278" priority="3458" stopIfTrue="1" operator="lessThan">
      <formula>-0.03</formula>
    </cfRule>
  </conditionalFormatting>
  <conditionalFormatting sqref="BU666">
    <cfRule type="cellIs" dxfId="8277" priority="3461" stopIfTrue="1" operator="greaterThan">
      <formula>0.03</formula>
    </cfRule>
    <cfRule type="cellIs" dxfId="8276" priority="3462" stopIfTrue="1" operator="lessThan">
      <formula>-0.03</formula>
    </cfRule>
  </conditionalFormatting>
  <conditionalFormatting sqref="BW666">
    <cfRule type="cellIs" dxfId="8275" priority="3453" stopIfTrue="1" operator="greaterThan">
      <formula>0.03</formula>
    </cfRule>
    <cfRule type="cellIs" dxfId="8274" priority="3454" stopIfTrue="1" operator="lessThan">
      <formula>-0.03</formula>
    </cfRule>
  </conditionalFormatting>
  <conditionalFormatting sqref="BQ666">
    <cfRule type="cellIs" dxfId="8273" priority="3451" stopIfTrue="1" operator="greaterThan">
      <formula>0.03</formula>
    </cfRule>
    <cfRule type="cellIs" dxfId="8272" priority="3452" stopIfTrue="1" operator="lessThan">
      <formula>-0.03</formula>
    </cfRule>
  </conditionalFormatting>
  <conditionalFormatting sqref="BJ616:BJ618">
    <cfRule type="cellIs" dxfId="8271" priority="3379" stopIfTrue="1" operator="greaterThan">
      <formula>0.03</formula>
    </cfRule>
    <cfRule type="cellIs" dxfId="8270" priority="3380" stopIfTrue="1" operator="lessThan">
      <formula>-0.03</formula>
    </cfRule>
  </conditionalFormatting>
  <conditionalFormatting sqref="BJ625:BJ627">
    <cfRule type="cellIs" dxfId="8269" priority="3377" stopIfTrue="1" operator="greaterThan">
      <formula>0.03</formula>
    </cfRule>
    <cfRule type="cellIs" dxfId="8268" priority="3378" stopIfTrue="1" operator="lessThan">
      <formula>-0.03</formula>
    </cfRule>
  </conditionalFormatting>
  <conditionalFormatting sqref="CB625:CB627">
    <cfRule type="cellIs" dxfId="8267" priority="3361" stopIfTrue="1" operator="greaterThan">
      <formula>0.03</formula>
    </cfRule>
    <cfRule type="cellIs" dxfId="8266" priority="3362" stopIfTrue="1" operator="lessThan">
      <formula>-0.03</formula>
    </cfRule>
  </conditionalFormatting>
  <conditionalFormatting sqref="BF274:BH274 BF280:BH280 BF286:BH286 BF292:BH292 BF298:BH298 BF304:BH304 BF310:BH310 BF316:BH316 BF322:BH322">
    <cfRule type="cellIs" dxfId="8265" priority="3103" stopIfTrue="1" operator="greaterThan">
      <formula>0.03</formula>
    </cfRule>
    <cfRule type="cellIs" dxfId="8264" priority="3104" stopIfTrue="1" operator="lessThan">
      <formula>-0.03</formula>
    </cfRule>
  </conditionalFormatting>
  <conditionalFormatting sqref="BX619">
    <cfRule type="cellIs" dxfId="8263" priority="3349" stopIfTrue="1" operator="greaterThan">
      <formula>0.03</formula>
    </cfRule>
    <cfRule type="cellIs" dxfId="8262" priority="3350" stopIfTrue="1" operator="lessThan">
      <formula>-0.03</formula>
    </cfRule>
  </conditionalFormatting>
  <conditionalFormatting sqref="BX628">
    <cfRule type="cellIs" dxfId="8261" priority="3347" stopIfTrue="1" operator="greaterThan">
      <formula>0.03</formula>
    </cfRule>
    <cfRule type="cellIs" dxfId="8260" priority="3348" stopIfTrue="1" operator="lessThan">
      <formula>-0.03</formula>
    </cfRule>
  </conditionalFormatting>
  <conditionalFormatting sqref="BT274 BT280 BT286 BT292 BT298 BT304 BT310 BT316 BT322">
    <cfRule type="cellIs" dxfId="8259" priority="3069" stopIfTrue="1" operator="greaterThan">
      <formula>0.03</formula>
    </cfRule>
    <cfRule type="cellIs" dxfId="8258" priority="3070" stopIfTrue="1" operator="lessThan">
      <formula>-0.03</formula>
    </cfRule>
  </conditionalFormatting>
  <conditionalFormatting sqref="BS328 BS330 BS332">
    <cfRule type="cellIs" dxfId="8257" priority="3067" stopIfTrue="1" operator="greaterThan">
      <formula>0.03</formula>
    </cfRule>
    <cfRule type="cellIs" dxfId="8256" priority="3068" stopIfTrue="1" operator="lessThan">
      <formula>-0.03</formula>
    </cfRule>
  </conditionalFormatting>
  <conditionalFormatting sqref="CF625:CF627">
    <cfRule type="cellIs" dxfId="8255" priority="3275" stopIfTrue="1" operator="greaterThan">
      <formula>0.03</formula>
    </cfRule>
    <cfRule type="cellIs" dxfId="8254" priority="3276" stopIfTrue="1" operator="lessThan">
      <formula>-0.03</formula>
    </cfRule>
  </conditionalFormatting>
  <conditionalFormatting sqref="CG274 CG276 CG278 CG280 CG282 CG284 CG286 CG288 CG290 CG292 CG294 CG296 CG298 CG300 CG302 CG304 CG306 CG308 CG310 CG312 CG314 CG316 CG318 CG320 CG322 CG324 CG326 CG328 CG330 CG332">
    <cfRule type="cellIs" dxfId="8253" priority="3027" stopIfTrue="1" operator="greaterThan">
      <formula>0.03</formula>
    </cfRule>
    <cfRule type="cellIs" dxfId="8252" priority="3028" stopIfTrue="1" operator="lessThan">
      <formula>-0.03</formula>
    </cfRule>
  </conditionalFormatting>
  <conditionalFormatting sqref="CE616:CH618">
    <cfRule type="cellIs" dxfId="8251" priority="3283" stopIfTrue="1" operator="greaterThan">
      <formula>0.03</formula>
    </cfRule>
    <cfRule type="cellIs" dxfId="8250" priority="3284" stopIfTrue="1" operator="lessThan">
      <formula>-0.03</formula>
    </cfRule>
  </conditionalFormatting>
  <conditionalFormatting sqref="CF616:CF618">
    <cfRule type="cellIs" dxfId="8249" priority="3281" stopIfTrue="1" operator="greaterThan">
      <formula>0.03</formula>
    </cfRule>
    <cfRule type="cellIs" dxfId="8248" priority="3282" stopIfTrue="1" operator="lessThan">
      <formula>-0.03</formula>
    </cfRule>
  </conditionalFormatting>
  <conditionalFormatting sqref="CE625:CE633 CE643:CE644">
    <cfRule type="cellIs" dxfId="8247" priority="3273" stopIfTrue="1" operator="greaterThan">
      <formula>0.03</formula>
    </cfRule>
    <cfRule type="cellIs" dxfId="8246" priority="3274" stopIfTrue="1" operator="lessThan">
      <formula>-0.03</formula>
    </cfRule>
  </conditionalFormatting>
  <conditionalFormatting sqref="CF648 CH648">
    <cfRule type="cellIs" dxfId="8245" priority="3271" stopIfTrue="1" operator="greaterThan">
      <formula>0.03</formula>
    </cfRule>
    <cfRule type="cellIs" dxfId="8244" priority="3272" stopIfTrue="1" operator="lessThan">
      <formula>-0.03</formula>
    </cfRule>
  </conditionalFormatting>
  <conditionalFormatting sqref="CF648">
    <cfRule type="cellIs" dxfId="8243" priority="3269" stopIfTrue="1" operator="greaterThan">
      <formula>0.03</formula>
    </cfRule>
    <cfRule type="cellIs" dxfId="8242" priority="3270" stopIfTrue="1" operator="lessThan">
      <formula>-0.03</formula>
    </cfRule>
  </conditionalFormatting>
  <conditionalFormatting sqref="BV376">
    <cfRule type="cellIs" dxfId="8241" priority="2991" stopIfTrue="1" operator="greaterThan">
      <formula>0.03</formula>
    </cfRule>
    <cfRule type="cellIs" dxfId="8240" priority="2992" stopIfTrue="1" operator="lessThan">
      <formula>-0.03</formula>
    </cfRule>
  </conditionalFormatting>
  <conditionalFormatting sqref="CH619">
    <cfRule type="cellIs" dxfId="8239" priority="3251" stopIfTrue="1" operator="greaterThan">
      <formula>0.03</formula>
    </cfRule>
    <cfRule type="cellIs" dxfId="8238" priority="3252" stopIfTrue="1" operator="lessThan">
      <formula>-0.03</formula>
    </cfRule>
  </conditionalFormatting>
  <conditionalFormatting sqref="CH628">
    <cfRule type="cellIs" dxfId="8237" priority="3249" stopIfTrue="1" operator="greaterThan">
      <formula>0.03</formula>
    </cfRule>
    <cfRule type="cellIs" dxfId="8236" priority="3250" stopIfTrue="1" operator="lessThan">
      <formula>-0.03</formula>
    </cfRule>
  </conditionalFormatting>
  <conditionalFormatting sqref="CH625:CH627">
    <cfRule type="cellIs" dxfId="8235" priority="3225" stopIfTrue="1" operator="greaterThan">
      <formula>0.03</formula>
    </cfRule>
    <cfRule type="cellIs" dxfId="8234" priority="3226" stopIfTrue="1" operator="lessThan">
      <formula>-0.03</formula>
    </cfRule>
  </conditionalFormatting>
  <conditionalFormatting sqref="CG625:CG633 CG643:CG644">
    <cfRule type="cellIs" dxfId="8233" priority="3223" stopIfTrue="1" operator="greaterThan">
      <formula>0.03</formula>
    </cfRule>
    <cfRule type="cellIs" dxfId="8232" priority="3224" stopIfTrue="1" operator="lessThan">
      <formula>-0.03</formula>
    </cfRule>
  </conditionalFormatting>
  <conditionalFormatting sqref="CH648">
    <cfRule type="cellIs" dxfId="8231" priority="3221" stopIfTrue="1" operator="greaterThan">
      <formula>0.03</formula>
    </cfRule>
    <cfRule type="cellIs" dxfId="8230" priority="3222" stopIfTrue="1" operator="lessThan">
      <formula>-0.03</formula>
    </cfRule>
  </conditionalFormatting>
  <conditionalFormatting sqref="CG666">
    <cfRule type="cellIs" dxfId="8229" priority="3197" stopIfTrue="1" operator="greaterThan">
      <formula>0.03</formula>
    </cfRule>
    <cfRule type="cellIs" dxfId="8228" priority="3198" stopIfTrue="1" operator="lessThan">
      <formula>-0.03</formula>
    </cfRule>
  </conditionalFormatting>
  <conditionalFormatting sqref="CF628">
    <cfRule type="cellIs" dxfId="8227" priority="3311" stopIfTrue="1" operator="greaterThan">
      <formula>0.03</formula>
    </cfRule>
    <cfRule type="cellIs" dxfId="8226" priority="3312" stopIfTrue="1" operator="lessThan">
      <formula>-0.03</formula>
    </cfRule>
  </conditionalFormatting>
  <conditionalFormatting sqref="CE619:CH619">
    <cfRule type="cellIs" dxfId="8225" priority="3317" stopIfTrue="1" operator="greaterThan">
      <formula>0.03</formula>
    </cfRule>
    <cfRule type="cellIs" dxfId="8224" priority="3318" stopIfTrue="1" operator="lessThan">
      <formula>-0.03</formula>
    </cfRule>
  </conditionalFormatting>
  <conditionalFormatting sqref="CF619">
    <cfRule type="cellIs" dxfId="8223" priority="3315" stopIfTrue="1" operator="greaterThan">
      <formula>0.03</formula>
    </cfRule>
    <cfRule type="cellIs" dxfId="8222" priority="3316" stopIfTrue="1" operator="lessThan">
      <formula>-0.03</formula>
    </cfRule>
  </conditionalFormatting>
  <conditionalFormatting sqref="CE628:CH628">
    <cfRule type="cellIs" dxfId="8221" priority="3313" stopIfTrue="1" operator="greaterThan">
      <formula>0.03</formula>
    </cfRule>
    <cfRule type="cellIs" dxfId="8220" priority="3314" stopIfTrue="1" operator="lessThan">
      <formula>-0.03</formula>
    </cfRule>
  </conditionalFormatting>
  <conditionalFormatting sqref="CE274:CH274 CE280:CH280 CE286:CH286 CE292:CH292 CE298:CH298 CE304:CH304 CE310:CH310 CE316:CH316 CE322:CH322 CE328:CH328">
    <cfRule type="cellIs" dxfId="8219" priority="3031" stopIfTrue="1" operator="greaterThan">
      <formula>0.03</formula>
    </cfRule>
    <cfRule type="cellIs" dxfId="8218" priority="3032" stopIfTrue="1" operator="lessThan">
      <formula>-0.03</formula>
    </cfRule>
  </conditionalFormatting>
  <conditionalFormatting sqref="CH274 CH280 CH286 CH292 CH298 CH304 CH310 CH316 CH322 CH328">
    <cfRule type="cellIs" dxfId="8217" priority="3029" stopIfTrue="1" operator="greaterThan">
      <formula>0.03</formula>
    </cfRule>
    <cfRule type="cellIs" dxfId="8216" priority="3030" stopIfTrue="1" operator="lessThan">
      <formula>-0.03</formula>
    </cfRule>
  </conditionalFormatting>
  <conditionalFormatting sqref="CE376 CE378 CE380">
    <cfRule type="cellIs" dxfId="8215" priority="2967" stopIfTrue="1" operator="greaterThan">
      <formula>0.03</formula>
    </cfRule>
    <cfRule type="cellIs" dxfId="8214" priority="2968" stopIfTrue="1" operator="lessThan">
      <formula>-0.03</formula>
    </cfRule>
  </conditionalFormatting>
  <conditionalFormatting sqref="CE376:CH376">
    <cfRule type="cellIs" dxfId="8213" priority="2965" stopIfTrue="1" operator="greaterThan">
      <formula>0.03</formula>
    </cfRule>
    <cfRule type="cellIs" dxfId="8212" priority="2966" stopIfTrue="1" operator="lessThan">
      <formula>-0.03</formula>
    </cfRule>
  </conditionalFormatting>
  <conditionalFormatting sqref="CH616:CH618">
    <cfRule type="cellIs" dxfId="8211" priority="3229" stopIfTrue="1" operator="greaterThan">
      <formula>0.03</formula>
    </cfRule>
    <cfRule type="cellIs" dxfId="8210" priority="3230" stopIfTrue="1" operator="lessThan">
      <formula>-0.03</formula>
    </cfRule>
  </conditionalFormatting>
  <conditionalFormatting sqref="CG616:CG624">
    <cfRule type="cellIs" dxfId="8209" priority="3227" stopIfTrue="1" operator="greaterThan">
      <formula>0.03</formula>
    </cfRule>
    <cfRule type="cellIs" dxfId="8208" priority="3228" stopIfTrue="1" operator="lessThan">
      <formula>-0.03</formula>
    </cfRule>
  </conditionalFormatting>
  <conditionalFormatting sqref="CE666">
    <cfRule type="cellIs" dxfId="8207" priority="3203" stopIfTrue="1" operator="greaterThan">
      <formula>0.03</formula>
    </cfRule>
    <cfRule type="cellIs" dxfId="8206" priority="3204" stopIfTrue="1" operator="lessThan">
      <formula>-0.03</formula>
    </cfRule>
  </conditionalFormatting>
  <conditionalFormatting sqref="BP637">
    <cfRule type="cellIs" dxfId="8205" priority="3175" stopIfTrue="1" operator="greaterThan">
      <formula>0.03</formula>
    </cfRule>
    <cfRule type="cellIs" dxfId="8204" priority="3176" stopIfTrue="1" operator="lessThan">
      <formula>-0.03</formula>
    </cfRule>
  </conditionalFormatting>
  <conditionalFormatting sqref="BE634:BE642 BF634:BJ636">
    <cfRule type="cellIs" dxfId="8203" priority="3181" stopIfTrue="1" operator="greaterThan">
      <formula>0.03</formula>
    </cfRule>
    <cfRule type="cellIs" dxfId="8202" priority="3182" stopIfTrue="1" operator="lessThan">
      <formula>-0.03</formula>
    </cfRule>
  </conditionalFormatting>
  <conditionalFormatting sqref="BL637">
    <cfRule type="cellIs" dxfId="8201" priority="3179" stopIfTrue="1" operator="greaterThan">
      <formula>0.03</formula>
    </cfRule>
    <cfRule type="cellIs" dxfId="8200" priority="3180" stopIfTrue="1" operator="lessThan">
      <formula>-0.03</formula>
    </cfRule>
  </conditionalFormatting>
  <conditionalFormatting sqref="BN637 BP637 BR637">
    <cfRule type="cellIs" dxfId="8199" priority="3177" stopIfTrue="1" operator="greaterThan">
      <formula>0.03</formula>
    </cfRule>
    <cfRule type="cellIs" dxfId="8198" priority="3178" stopIfTrue="1" operator="lessThan">
      <formula>-0.03</formula>
    </cfRule>
  </conditionalFormatting>
  <conditionalFormatting sqref="BV637">
    <cfRule type="cellIs" dxfId="8197" priority="3165" stopIfTrue="1" operator="greaterThan">
      <formula>0.03</formula>
    </cfRule>
    <cfRule type="cellIs" dxfId="8196" priority="3166" stopIfTrue="1" operator="lessThan">
      <formula>-0.03</formula>
    </cfRule>
  </conditionalFormatting>
  <conditionalFormatting sqref="BT637">
    <cfRule type="cellIs" dxfId="8195" priority="3161" stopIfTrue="1" operator="greaterThan">
      <formula>0.03</formula>
    </cfRule>
    <cfRule type="cellIs" dxfId="8194" priority="3162" stopIfTrue="1" operator="lessThan">
      <formula>-0.03</formula>
    </cfRule>
  </conditionalFormatting>
  <conditionalFormatting sqref="BR637">
    <cfRule type="cellIs" dxfId="8193" priority="3155" stopIfTrue="1" operator="greaterThan">
      <formula>0.03</formula>
    </cfRule>
    <cfRule type="cellIs" dxfId="8192" priority="3156" stopIfTrue="1" operator="lessThan">
      <formula>-0.03</formula>
    </cfRule>
  </conditionalFormatting>
  <conditionalFormatting sqref="BF637">
    <cfRule type="cellIs" dxfId="8191" priority="3149" stopIfTrue="1" operator="greaterThan">
      <formula>0.03</formula>
    </cfRule>
    <cfRule type="cellIs" dxfId="8190" priority="3150" stopIfTrue="1" operator="lessThan">
      <formula>-0.03</formula>
    </cfRule>
  </conditionalFormatting>
  <conditionalFormatting sqref="BX637">
    <cfRule type="cellIs" dxfId="8189" priority="3145" stopIfTrue="1" operator="greaterThan">
      <formula>0.03</formula>
    </cfRule>
    <cfRule type="cellIs" dxfId="8188" priority="3146" stopIfTrue="1" operator="lessThan">
      <formula>-0.03</formula>
    </cfRule>
  </conditionalFormatting>
  <conditionalFormatting sqref="CH637">
    <cfRule type="cellIs" dxfId="8187" priority="3133" stopIfTrue="1" operator="greaterThan">
      <formula>0.03</formula>
    </cfRule>
    <cfRule type="cellIs" dxfId="8186" priority="3134" stopIfTrue="1" operator="lessThan">
      <formula>-0.03</formula>
    </cfRule>
  </conditionalFormatting>
  <conditionalFormatting sqref="CF637">
    <cfRule type="cellIs" dxfId="8185" priority="3141" stopIfTrue="1" operator="greaterThan">
      <formula>0.03</formula>
    </cfRule>
    <cfRule type="cellIs" dxfId="8184" priority="3142" stopIfTrue="1" operator="lessThan">
      <formula>-0.03</formula>
    </cfRule>
  </conditionalFormatting>
  <conditionalFormatting sqref="CF637 CH637">
    <cfRule type="cellIs" dxfId="8183" priority="3143" stopIfTrue="1" operator="greaterThan">
      <formula>0.03</formula>
    </cfRule>
    <cfRule type="cellIs" dxfId="8182" priority="3144" stopIfTrue="1" operator="lessThan">
      <formula>-0.03</formula>
    </cfRule>
  </conditionalFormatting>
  <conditionalFormatting sqref="BX328">
    <cfRule type="cellIs" dxfId="8181" priority="3059" stopIfTrue="1" operator="greaterThan">
      <formula>0.03</formula>
    </cfRule>
    <cfRule type="cellIs" dxfId="8180" priority="3060" stopIfTrue="1" operator="lessThan">
      <formula>-0.03</formula>
    </cfRule>
  </conditionalFormatting>
  <conditionalFormatting sqref="BW274 BW276 BW278 BW280 BW282 BW284 BW286 BW288 BW290 BW292 BW294 BW296 BW298 BW300 BW302 BW304 BW306 BW308 BW310 BW312 BW314 BW316 BW318 BW320 BW322 BW324 BW326">
    <cfRule type="cellIs" dxfId="8179" priority="3061" stopIfTrue="1" operator="greaterThan">
      <formula>0.03</formula>
    </cfRule>
    <cfRule type="cellIs" dxfId="8178" priority="3062" stopIfTrue="1" operator="lessThan">
      <formula>-0.03</formula>
    </cfRule>
  </conditionalFormatting>
  <conditionalFormatting sqref="BW328 BW330 BW332">
    <cfRule type="cellIs" dxfId="8177" priority="3057" stopIfTrue="1" operator="greaterThan">
      <formula>0.03</formula>
    </cfRule>
    <cfRule type="cellIs" dxfId="8176" priority="3058" stopIfTrue="1" operator="lessThan">
      <formula>-0.03</formula>
    </cfRule>
  </conditionalFormatting>
  <conditionalFormatting sqref="CA274 CA280 CA286 CA292 CA298 CA304 CA310 CA316 CA322">
    <cfRule type="cellIs" dxfId="8175" priority="3043" stopIfTrue="1" operator="greaterThan">
      <formula>0.03</formula>
    </cfRule>
    <cfRule type="cellIs" dxfId="8174" priority="3044" stopIfTrue="1" operator="lessThan">
      <formula>-0.03</formula>
    </cfRule>
  </conditionalFormatting>
  <conditionalFormatting sqref="BF376:BH376">
    <cfRule type="cellIs" dxfId="8173" priority="3005" stopIfTrue="1" operator="greaterThan">
      <formula>0.03</formula>
    </cfRule>
    <cfRule type="cellIs" dxfId="8172" priority="3006" stopIfTrue="1" operator="lessThan">
      <formula>-0.03</formula>
    </cfRule>
  </conditionalFormatting>
  <conditionalFormatting sqref="BK274 BK276 BK278 BK280 BK282 BK284 BK286 BK288 BK290 BK292 BK294 BK296 BK298 BK300 BK302 BK304 BK306 BK308 BK310 BK312 BK314 BK316 BK318 BK320 BK322 BK324 BK326">
    <cfRule type="cellIs" dxfId="8171" priority="3097" stopIfTrue="1" operator="greaterThan">
      <formula>0.03</formula>
    </cfRule>
    <cfRule type="cellIs" dxfId="8170" priority="3098" stopIfTrue="1" operator="lessThan">
      <formula>-0.03</formula>
    </cfRule>
  </conditionalFormatting>
  <conditionalFormatting sqref="BL274 BL280 BL286 BL292 BL298 BL304 BL310 BL316 BL322">
    <cfRule type="cellIs" dxfId="8169" priority="3099" stopIfTrue="1" operator="greaterThan">
      <formula>0.03</formula>
    </cfRule>
    <cfRule type="cellIs" dxfId="8168" priority="3100" stopIfTrue="1" operator="lessThan">
      <formula>-0.03</formula>
    </cfRule>
  </conditionalFormatting>
  <conditionalFormatting sqref="BE274 BE276 BE278 BE280 BE282 BE284 BE286 BE288 BE290 BE292 BE294 BE296 BE298 BE300 BE302 BE304 BE306 BE308 BE310 BE312 BE314 BE316 BE318 BE320 BE322 BE324 BE326">
    <cfRule type="cellIs" dxfId="8167" priority="3101" stopIfTrue="1" operator="greaterThan">
      <formula>0.03</formula>
    </cfRule>
    <cfRule type="cellIs" dxfId="8166" priority="3102" stopIfTrue="1" operator="lessThan">
      <formula>-0.03</formula>
    </cfRule>
  </conditionalFormatting>
  <conditionalFormatting sqref="BN274 BN280 BN286 BN292 BN298 BN304 BN310 BN316 BN322">
    <cfRule type="cellIs" dxfId="8165" priority="3093" stopIfTrue="1" operator="greaterThan">
      <formula>0.03</formula>
    </cfRule>
    <cfRule type="cellIs" dxfId="8164" priority="3094" stopIfTrue="1" operator="lessThan">
      <formula>-0.03</formula>
    </cfRule>
  </conditionalFormatting>
  <conditionalFormatting sqref="BM274 BM276 BM278 BM280 BM282 BM284 BM286 BM288 BM290 BM292 BM294 BM296 BM298 BM300 BM302 BM304 BM306 BM308 BM310 BM312 BM314 BM316 BM318 BM320 BM322 BM324 BM326">
    <cfRule type="cellIs" dxfId="8163" priority="3095" stopIfTrue="1" operator="greaterThan">
      <formula>0.03</formula>
    </cfRule>
    <cfRule type="cellIs" dxfId="8162" priority="3096" stopIfTrue="1" operator="lessThan">
      <formula>-0.03</formula>
    </cfRule>
  </conditionalFormatting>
  <conditionalFormatting sqref="BK328 BK330 BK332">
    <cfRule type="cellIs" dxfId="8161" priority="3085" stopIfTrue="1" operator="greaterThan">
      <formula>0.03</formula>
    </cfRule>
    <cfRule type="cellIs" dxfId="8160" priority="3086" stopIfTrue="1" operator="lessThan">
      <formula>-0.03</formula>
    </cfRule>
  </conditionalFormatting>
  <conditionalFormatting sqref="BL328">
    <cfRule type="cellIs" dxfId="8159" priority="3087" stopIfTrue="1" operator="greaterThan">
      <formula>0.03</formula>
    </cfRule>
    <cfRule type="cellIs" dxfId="8158" priority="3088" stopIfTrue="1" operator="lessThan">
      <formula>-0.03</formula>
    </cfRule>
  </conditionalFormatting>
  <conditionalFormatting sqref="BF328:BH328">
    <cfRule type="cellIs" dxfId="8157" priority="3091" stopIfTrue="1" operator="greaterThan">
      <formula>0.03</formula>
    </cfRule>
    <cfRule type="cellIs" dxfId="8156" priority="3092" stopIfTrue="1" operator="lessThan">
      <formula>-0.03</formula>
    </cfRule>
  </conditionalFormatting>
  <conditionalFormatting sqref="BE328 BE330 BE332">
    <cfRule type="cellIs" dxfId="8155" priority="3089" stopIfTrue="1" operator="greaterThan">
      <formula>0.03</formula>
    </cfRule>
    <cfRule type="cellIs" dxfId="8154" priority="3090" stopIfTrue="1" operator="lessThan">
      <formula>-0.03</formula>
    </cfRule>
  </conditionalFormatting>
  <conditionalFormatting sqref="BN328">
    <cfRule type="cellIs" dxfId="8153" priority="3081" stopIfTrue="1" operator="greaterThan">
      <formula>0.03</formula>
    </cfRule>
    <cfRule type="cellIs" dxfId="8152" priority="3082" stopIfTrue="1" operator="lessThan">
      <formula>-0.03</formula>
    </cfRule>
  </conditionalFormatting>
  <conditionalFormatting sqref="BM328 BM330 BM332">
    <cfRule type="cellIs" dxfId="8151" priority="3083" stopIfTrue="1" operator="greaterThan">
      <formula>0.03</formula>
    </cfRule>
    <cfRule type="cellIs" dxfId="8150" priority="3084" stopIfTrue="1" operator="lessThan">
      <formula>-0.03</formula>
    </cfRule>
  </conditionalFormatting>
  <conditionalFormatting sqref="BV274 BV280 BV286 BV292 BV298 BV304 BV310 BV316 BV322">
    <cfRule type="cellIs" dxfId="8149" priority="3077" stopIfTrue="1" operator="greaterThan">
      <formula>0.03</formula>
    </cfRule>
    <cfRule type="cellIs" dxfId="8148" priority="3078" stopIfTrue="1" operator="lessThan">
      <formula>-0.03</formula>
    </cfRule>
  </conditionalFormatting>
  <conditionalFormatting sqref="BU274 BU276 BU278 BU280 BU282 BU284 BU286 BU288 BU290 BU292 BU294 BU296 BU298 BU300 BU302 BU304 BU306 BU308 BU310 BU312 BU314 BU316 BU318 BU320 BU322 BU324 BU326">
    <cfRule type="cellIs" dxfId="8147" priority="3079" stopIfTrue="1" operator="greaterThan">
      <formula>0.03</formula>
    </cfRule>
    <cfRule type="cellIs" dxfId="8146" priority="3080" stopIfTrue="1" operator="lessThan">
      <formula>-0.03</formula>
    </cfRule>
  </conditionalFormatting>
  <conditionalFormatting sqref="BV328">
    <cfRule type="cellIs" dxfId="8145" priority="3073" stopIfTrue="1" operator="greaterThan">
      <formula>0.03</formula>
    </cfRule>
    <cfRule type="cellIs" dxfId="8144" priority="3074" stopIfTrue="1" operator="lessThan">
      <formula>-0.03</formula>
    </cfRule>
  </conditionalFormatting>
  <conditionalFormatting sqref="BU328 BU330 BU332">
    <cfRule type="cellIs" dxfId="8143" priority="3075" stopIfTrue="1" operator="greaterThan">
      <formula>0.03</formula>
    </cfRule>
    <cfRule type="cellIs" dxfId="8142" priority="3076" stopIfTrue="1" operator="lessThan">
      <formula>-0.03</formula>
    </cfRule>
  </conditionalFormatting>
  <conditionalFormatting sqref="BS274 BS276 BS278 BS280 BS282 BS284 BS286 BS288 BS290 BS292 BS294 BS296 BS298 BS300 BS302 BS304 BS306 BS308 BS310 BS312 BS314 BS316 BS318 BS320 BS322 BS324 BS326">
    <cfRule type="cellIs" dxfId="8141" priority="3071" stopIfTrue="1" operator="greaterThan">
      <formula>0.03</formula>
    </cfRule>
    <cfRule type="cellIs" dxfId="8140" priority="3072" stopIfTrue="1" operator="lessThan">
      <formula>-0.03</formula>
    </cfRule>
  </conditionalFormatting>
  <conditionalFormatting sqref="BT328">
    <cfRule type="cellIs" dxfId="8139" priority="3065" stopIfTrue="1" operator="greaterThan">
      <formula>0.03</formula>
    </cfRule>
    <cfRule type="cellIs" dxfId="8138" priority="3066" stopIfTrue="1" operator="lessThan">
      <formula>-0.03</formula>
    </cfRule>
  </conditionalFormatting>
  <conditionalFormatting sqref="BY274 BY280 BY286 BY292 BY298 BY304 BY310 BY316 BY322">
    <cfRule type="cellIs" dxfId="8137" priority="3055" stopIfTrue="1" operator="greaterThan">
      <formula>0.03</formula>
    </cfRule>
    <cfRule type="cellIs" dxfId="8136" priority="3056" stopIfTrue="1" operator="lessThan">
      <formula>-0.03</formula>
    </cfRule>
  </conditionalFormatting>
  <conditionalFormatting sqref="BY328">
    <cfRule type="cellIs" dxfId="8135" priority="3053" stopIfTrue="1" operator="greaterThan">
      <formula>0.03</formula>
    </cfRule>
    <cfRule type="cellIs" dxfId="8134" priority="3054" stopIfTrue="1" operator="lessThan">
      <formula>-0.03</formula>
    </cfRule>
  </conditionalFormatting>
  <conditionalFormatting sqref="BZ274 BZ280 BZ286 BZ292 BZ298 BZ304 BZ310 BZ316 BZ322">
    <cfRule type="cellIs" dxfId="8133" priority="3051" stopIfTrue="1" operator="greaterThan">
      <formula>0.03</formula>
    </cfRule>
    <cfRule type="cellIs" dxfId="8132" priority="3052" stopIfTrue="1" operator="lessThan">
      <formula>-0.03</formula>
    </cfRule>
  </conditionalFormatting>
  <conditionalFormatting sqref="BZ328">
    <cfRule type="cellIs" dxfId="8131" priority="3049" stopIfTrue="1" operator="greaterThan">
      <formula>0.03</formula>
    </cfRule>
    <cfRule type="cellIs" dxfId="8130" priority="3050" stopIfTrue="1" operator="lessThan">
      <formula>-0.03</formula>
    </cfRule>
  </conditionalFormatting>
  <conditionalFormatting sqref="CA328">
    <cfRule type="cellIs" dxfId="8129" priority="3041" stopIfTrue="1" operator="greaterThan">
      <formula>0.03</formula>
    </cfRule>
    <cfRule type="cellIs" dxfId="8128" priority="3042" stopIfTrue="1" operator="lessThan">
      <formula>-0.03</formula>
    </cfRule>
  </conditionalFormatting>
  <conditionalFormatting sqref="BX274 BX280 BX286 BX292 BX298 BX304 BX310 BX316 BX322">
    <cfRule type="cellIs" dxfId="8127" priority="3063" stopIfTrue="1" operator="greaterThan">
      <formula>0.03</formula>
    </cfRule>
    <cfRule type="cellIs" dxfId="8126" priority="3064" stopIfTrue="1" operator="lessThan">
      <formula>-0.03</formula>
    </cfRule>
  </conditionalFormatting>
  <conditionalFormatting sqref="BI274 BI280 BI286 BI292 BI298 BI304 BI310 BI316 BI322">
    <cfRule type="cellIs" dxfId="8125" priority="3047" stopIfTrue="1" operator="greaterThan">
      <formula>0.03</formula>
    </cfRule>
    <cfRule type="cellIs" dxfId="8124" priority="3048" stopIfTrue="1" operator="lessThan">
      <formula>-0.03</formula>
    </cfRule>
  </conditionalFormatting>
  <conditionalFormatting sqref="BI328">
    <cfRule type="cellIs" dxfId="8123" priority="3045" stopIfTrue="1" operator="greaterThan">
      <formula>0.03</formula>
    </cfRule>
    <cfRule type="cellIs" dxfId="8122" priority="3046" stopIfTrue="1" operator="lessThan">
      <formula>-0.03</formula>
    </cfRule>
  </conditionalFormatting>
  <conditionalFormatting sqref="BJ274 BJ280 BJ286 BJ292 BJ298 BJ304 BJ310 BJ316 BJ322 BJ328">
    <cfRule type="cellIs" dxfId="8121" priority="3039" stopIfTrue="1" operator="greaterThan">
      <formula>0.03</formula>
    </cfRule>
    <cfRule type="cellIs" dxfId="8120" priority="3040" stopIfTrue="1" operator="lessThan">
      <formula>-0.03</formula>
    </cfRule>
  </conditionalFormatting>
  <conditionalFormatting sqref="CB274 CB280 CB286 CB292 CB298 CB304 CB310 CB316 CB322 CB328">
    <cfRule type="cellIs" dxfId="8119" priority="3037" stopIfTrue="1" operator="greaterThan">
      <formula>0.03</formula>
    </cfRule>
    <cfRule type="cellIs" dxfId="8118" priority="3038" stopIfTrue="1" operator="lessThan">
      <formula>-0.03</formula>
    </cfRule>
  </conditionalFormatting>
  <conditionalFormatting sqref="CF274 CF280 CF286 CF292 CF298 CF304 CF310 CF316 CF322 CF328">
    <cfRule type="cellIs" dxfId="8117" priority="3035" stopIfTrue="1" operator="greaterThan">
      <formula>0.03</formula>
    </cfRule>
    <cfRule type="cellIs" dxfId="8116" priority="3036" stopIfTrue="1" operator="lessThan">
      <formula>-0.03</formula>
    </cfRule>
  </conditionalFormatting>
  <conditionalFormatting sqref="CE274 CE276 CE278 CE280 CE282 CE284 CE286 CE288 CE290 CE292 CE294 CE296 CE298 CE300 CE302 CE304 CE306 CE308 CE310 CE312 CE314 CE316 CE318 CE320 CE322 CE324 CE326 CE328 CE330 CE332">
    <cfRule type="cellIs" dxfId="8115" priority="3033" stopIfTrue="1" operator="greaterThan">
      <formula>0.03</formula>
    </cfRule>
    <cfRule type="cellIs" dxfId="8114" priority="3034" stopIfTrue="1" operator="lessThan">
      <formula>-0.03</formula>
    </cfRule>
  </conditionalFormatting>
  <conditionalFormatting sqref="BP274 BP280 BP286 BP292 BP298 BP304 BP310 BP316 BP322">
    <cfRule type="cellIs" dxfId="8113" priority="3025" stopIfTrue="1" operator="greaterThan">
      <formula>0.03</formula>
    </cfRule>
    <cfRule type="cellIs" dxfId="8112" priority="3026" stopIfTrue="1" operator="lessThan">
      <formula>-0.03</formula>
    </cfRule>
  </conditionalFormatting>
  <conditionalFormatting sqref="BO274:BR274 BO280:BR280 BO286:BR286 BO292:BR292 BO298:BR298 BO304:BR304 BO310:BR310 BO316:BR316 BO322:BR322">
    <cfRule type="cellIs" dxfId="8111" priority="3021" stopIfTrue="1" operator="greaterThan">
      <formula>0.03</formula>
    </cfRule>
    <cfRule type="cellIs" dxfId="8110" priority="3022" stopIfTrue="1" operator="lessThan">
      <formula>-0.03</formula>
    </cfRule>
  </conditionalFormatting>
  <conditionalFormatting sqref="BO274 BO276 BO278 BO280 BO282 BO284 BO286 BO288 BO290 BO292 BO294 BO296 BO298 BO300 BO302 BO304 BO306 BO308 BO310 BO312 BO314 BO316 BO318 BO320 BO322 BO324 BO326">
    <cfRule type="cellIs" dxfId="8109" priority="3023" stopIfTrue="1" operator="greaterThan">
      <formula>0.03</formula>
    </cfRule>
    <cfRule type="cellIs" dxfId="8108" priority="3024" stopIfTrue="1" operator="lessThan">
      <formula>-0.03</formula>
    </cfRule>
  </conditionalFormatting>
  <conditionalFormatting sqref="BP328">
    <cfRule type="cellIs" dxfId="8107" priority="3019" stopIfTrue="1" operator="greaterThan">
      <formula>0.03</formula>
    </cfRule>
    <cfRule type="cellIs" dxfId="8106" priority="3020" stopIfTrue="1" operator="lessThan">
      <formula>-0.03</formula>
    </cfRule>
  </conditionalFormatting>
  <conditionalFormatting sqref="BO328:BR328">
    <cfRule type="cellIs" dxfId="8105" priority="3015" stopIfTrue="1" operator="greaterThan">
      <formula>0.03</formula>
    </cfRule>
    <cfRule type="cellIs" dxfId="8104" priority="3016" stopIfTrue="1" operator="lessThan">
      <formula>-0.03</formula>
    </cfRule>
  </conditionalFormatting>
  <conditionalFormatting sqref="BO328 BO330 BO332">
    <cfRule type="cellIs" dxfId="8103" priority="3017" stopIfTrue="1" operator="greaterThan">
      <formula>0.03</formula>
    </cfRule>
    <cfRule type="cellIs" dxfId="8102" priority="3018" stopIfTrue="1" operator="lessThan">
      <formula>-0.03</formula>
    </cfRule>
  </conditionalFormatting>
  <conditionalFormatting sqref="BR274 BR280 BR286 BR292 BR298 BR304 BR310 BR316 BR322">
    <cfRule type="cellIs" dxfId="8101" priority="3013" stopIfTrue="1" operator="greaterThan">
      <formula>0.03</formula>
    </cfRule>
    <cfRule type="cellIs" dxfId="8100" priority="3014" stopIfTrue="1" operator="lessThan">
      <formula>-0.03</formula>
    </cfRule>
  </conditionalFormatting>
  <conditionalFormatting sqref="BQ274 BQ276 BQ278 BQ280 BQ282 BQ284 BQ286 BQ288 BQ290 BQ292 BQ294 BQ296 BQ298 BQ300 BQ302 BQ304 BQ306 BQ308 BQ310 BQ312 BQ314 BQ316 BQ318 BQ320 BQ322 BQ324 BQ326">
    <cfRule type="cellIs" dxfId="8099" priority="3011" stopIfTrue="1" operator="greaterThan">
      <formula>0.03</formula>
    </cfRule>
    <cfRule type="cellIs" dxfId="8098" priority="3012" stopIfTrue="1" operator="lessThan">
      <formula>-0.03</formula>
    </cfRule>
  </conditionalFormatting>
  <conditionalFormatting sqref="BR328">
    <cfRule type="cellIs" dxfId="8097" priority="3009" stopIfTrue="1" operator="greaterThan">
      <formula>0.03</formula>
    </cfRule>
    <cfRule type="cellIs" dxfId="8096" priority="3010" stopIfTrue="1" operator="lessThan">
      <formula>-0.03</formula>
    </cfRule>
  </conditionalFormatting>
  <conditionalFormatting sqref="BQ328 BQ330 BQ332">
    <cfRule type="cellIs" dxfId="8095" priority="3007" stopIfTrue="1" operator="greaterThan">
      <formula>0.03</formula>
    </cfRule>
    <cfRule type="cellIs" dxfId="8094" priority="3008" stopIfTrue="1" operator="lessThan">
      <formula>-0.03</formula>
    </cfRule>
  </conditionalFormatting>
  <conditionalFormatting sqref="BK376 BK378 BK380">
    <cfRule type="cellIs" dxfId="8093" priority="2999" stopIfTrue="1" operator="greaterThan">
      <formula>0.03</formula>
    </cfRule>
    <cfRule type="cellIs" dxfId="8092" priority="3000" stopIfTrue="1" operator="lessThan">
      <formula>-0.03</formula>
    </cfRule>
  </conditionalFormatting>
  <conditionalFormatting sqref="BL376">
    <cfRule type="cellIs" dxfId="8091" priority="3001" stopIfTrue="1" operator="greaterThan">
      <formula>0.03</formula>
    </cfRule>
    <cfRule type="cellIs" dxfId="8090" priority="3002" stopIfTrue="1" operator="lessThan">
      <formula>-0.03</formula>
    </cfRule>
  </conditionalFormatting>
  <conditionalFormatting sqref="BE376 BE378 BE380">
    <cfRule type="cellIs" dxfId="8089" priority="3003" stopIfTrue="1" operator="greaterThan">
      <formula>0.03</formula>
    </cfRule>
    <cfRule type="cellIs" dxfId="8088" priority="3004" stopIfTrue="1" operator="lessThan">
      <formula>-0.03</formula>
    </cfRule>
  </conditionalFormatting>
  <conditionalFormatting sqref="BN376">
    <cfRule type="cellIs" dxfId="8087" priority="2995" stopIfTrue="1" operator="greaterThan">
      <formula>0.03</formula>
    </cfRule>
    <cfRule type="cellIs" dxfId="8086" priority="2996" stopIfTrue="1" operator="lessThan">
      <formula>-0.03</formula>
    </cfRule>
  </conditionalFormatting>
  <conditionalFormatting sqref="BM376 BM378 BM380">
    <cfRule type="cellIs" dxfId="8085" priority="2997" stopIfTrue="1" operator="greaterThan">
      <formula>0.03</formula>
    </cfRule>
    <cfRule type="cellIs" dxfId="8084" priority="2998" stopIfTrue="1" operator="lessThan">
      <formula>-0.03</formula>
    </cfRule>
  </conditionalFormatting>
  <conditionalFormatting sqref="BU376 BU378 BU380">
    <cfRule type="cellIs" dxfId="8083" priority="2993" stopIfTrue="1" operator="greaterThan">
      <formula>0.03</formula>
    </cfRule>
    <cfRule type="cellIs" dxfId="8082" priority="2994" stopIfTrue="1" operator="lessThan">
      <formula>-0.03</formula>
    </cfRule>
  </conditionalFormatting>
  <conditionalFormatting sqref="BT376">
    <cfRule type="cellIs" dxfId="8081" priority="2987" stopIfTrue="1" operator="greaterThan">
      <formula>0.03</formula>
    </cfRule>
    <cfRule type="cellIs" dxfId="8080" priority="2988" stopIfTrue="1" operator="lessThan">
      <formula>-0.03</formula>
    </cfRule>
  </conditionalFormatting>
  <conditionalFormatting sqref="BS376 BS378 BS380">
    <cfRule type="cellIs" dxfId="8079" priority="2989" stopIfTrue="1" operator="greaterThan">
      <formula>0.03</formula>
    </cfRule>
    <cfRule type="cellIs" dxfId="8078" priority="2990" stopIfTrue="1" operator="lessThan">
      <formula>-0.03</formula>
    </cfRule>
  </conditionalFormatting>
  <conditionalFormatting sqref="BW376 BW378 BW380">
    <cfRule type="cellIs" dxfId="8077" priority="2983" stopIfTrue="1" operator="greaterThan">
      <formula>0.03</formula>
    </cfRule>
    <cfRule type="cellIs" dxfId="8076" priority="2984" stopIfTrue="1" operator="lessThan">
      <formula>-0.03</formula>
    </cfRule>
  </conditionalFormatting>
  <conditionalFormatting sqref="BX376">
    <cfRule type="cellIs" dxfId="8075" priority="2985" stopIfTrue="1" operator="greaterThan">
      <formula>0.03</formula>
    </cfRule>
    <cfRule type="cellIs" dxfId="8074" priority="2986" stopIfTrue="1" operator="lessThan">
      <formula>-0.03</formula>
    </cfRule>
  </conditionalFormatting>
  <conditionalFormatting sqref="BY376">
    <cfRule type="cellIs" dxfId="8073" priority="2981" stopIfTrue="1" operator="greaterThan">
      <formula>0.03</formula>
    </cfRule>
    <cfRule type="cellIs" dxfId="8072" priority="2982" stopIfTrue="1" operator="lessThan">
      <formula>-0.03</formula>
    </cfRule>
  </conditionalFormatting>
  <conditionalFormatting sqref="BZ376">
    <cfRule type="cellIs" dxfId="8071" priority="2979" stopIfTrue="1" operator="greaterThan">
      <formula>0.03</formula>
    </cfRule>
    <cfRule type="cellIs" dxfId="8070" priority="2980" stopIfTrue="1" operator="lessThan">
      <formula>-0.03</formula>
    </cfRule>
  </conditionalFormatting>
  <conditionalFormatting sqref="CA376">
    <cfRule type="cellIs" dxfId="8069" priority="2975" stopIfTrue="1" operator="greaterThan">
      <formula>0.03</formula>
    </cfRule>
    <cfRule type="cellIs" dxfId="8068" priority="2976" stopIfTrue="1" operator="lessThan">
      <formula>-0.03</formula>
    </cfRule>
  </conditionalFormatting>
  <conditionalFormatting sqref="BI376">
    <cfRule type="cellIs" dxfId="8067" priority="2977" stopIfTrue="1" operator="greaterThan">
      <formula>0.03</formula>
    </cfRule>
    <cfRule type="cellIs" dxfId="8066" priority="2978" stopIfTrue="1" operator="lessThan">
      <formula>-0.03</formula>
    </cfRule>
  </conditionalFormatting>
  <conditionalFormatting sqref="BJ376">
    <cfRule type="cellIs" dxfId="8065" priority="2973" stopIfTrue="1" operator="greaterThan">
      <formula>0.03</formula>
    </cfRule>
    <cfRule type="cellIs" dxfId="8064" priority="2974" stopIfTrue="1" operator="lessThan">
      <formula>-0.03</formula>
    </cfRule>
  </conditionalFormatting>
  <conditionalFormatting sqref="CB376">
    <cfRule type="cellIs" dxfId="8063" priority="2971" stopIfTrue="1" operator="greaterThan">
      <formula>0.03</formula>
    </cfRule>
    <cfRule type="cellIs" dxfId="8062" priority="2972" stopIfTrue="1" operator="lessThan">
      <formula>-0.03</formula>
    </cfRule>
  </conditionalFormatting>
  <conditionalFormatting sqref="CF376">
    <cfRule type="cellIs" dxfId="8061" priority="2969" stopIfTrue="1" operator="greaterThan">
      <formula>0.03</formula>
    </cfRule>
    <cfRule type="cellIs" dxfId="8060" priority="2970" stopIfTrue="1" operator="lessThan">
      <formula>-0.03</formula>
    </cfRule>
  </conditionalFormatting>
  <conditionalFormatting sqref="CH376">
    <cfRule type="cellIs" dxfId="8059" priority="2963" stopIfTrue="1" operator="greaterThan">
      <formula>0.03</formula>
    </cfRule>
    <cfRule type="cellIs" dxfId="8058" priority="2964" stopIfTrue="1" operator="lessThan">
      <formula>-0.03</formula>
    </cfRule>
  </conditionalFormatting>
  <conditionalFormatting sqref="CG376 CG378 CG380">
    <cfRule type="cellIs" dxfId="8057" priority="2961" stopIfTrue="1" operator="greaterThan">
      <formula>0.03</formula>
    </cfRule>
    <cfRule type="cellIs" dxfId="8056" priority="2962" stopIfTrue="1" operator="lessThan">
      <formula>-0.03</formula>
    </cfRule>
  </conditionalFormatting>
  <conditionalFormatting sqref="BP376">
    <cfRule type="cellIs" dxfId="8055" priority="2959" stopIfTrue="1" operator="greaterThan">
      <formula>0.03</formula>
    </cfRule>
    <cfRule type="cellIs" dxfId="8054" priority="2960" stopIfTrue="1" operator="lessThan">
      <formula>-0.03</formula>
    </cfRule>
  </conditionalFormatting>
  <conditionalFormatting sqref="BO376:BR376">
    <cfRule type="cellIs" dxfId="8053" priority="2955" stopIfTrue="1" operator="greaterThan">
      <formula>0.03</formula>
    </cfRule>
    <cfRule type="cellIs" dxfId="8052" priority="2956" stopIfTrue="1" operator="lessThan">
      <formula>-0.03</formula>
    </cfRule>
  </conditionalFormatting>
  <conditionalFormatting sqref="BO376 BO378 BO380">
    <cfRule type="cellIs" dxfId="8051" priority="2957" stopIfTrue="1" operator="greaterThan">
      <formula>0.03</formula>
    </cfRule>
    <cfRule type="cellIs" dxfId="8050" priority="2958" stopIfTrue="1" operator="lessThan">
      <formula>-0.03</formula>
    </cfRule>
  </conditionalFormatting>
  <conditionalFormatting sqref="BR376">
    <cfRule type="cellIs" dxfId="8049" priority="2953" stopIfTrue="1" operator="greaterThan">
      <formula>0.03</formula>
    </cfRule>
    <cfRule type="cellIs" dxfId="8048" priority="2954" stopIfTrue="1" operator="lessThan">
      <formula>-0.03</formula>
    </cfRule>
  </conditionalFormatting>
  <conditionalFormatting sqref="BQ376 BQ378 BQ380">
    <cfRule type="cellIs" dxfId="8047" priority="2951" stopIfTrue="1" operator="greaterThan">
      <formula>0.03</formula>
    </cfRule>
    <cfRule type="cellIs" dxfId="8046" priority="2952" stopIfTrue="1" operator="lessThan">
      <formula>-0.03</formula>
    </cfRule>
  </conditionalFormatting>
  <conditionalFormatting sqref="BP610">
    <cfRule type="cellIs" dxfId="8045" priority="2823" stopIfTrue="1" operator="greaterThan">
      <formula>0.03</formula>
    </cfRule>
    <cfRule type="cellIs" dxfId="8044" priority="2824" stopIfTrue="1" operator="lessThan">
      <formula>-0.03</formula>
    </cfRule>
  </conditionalFormatting>
  <conditionalFormatting sqref="BP607:BP609">
    <cfRule type="cellIs" dxfId="8043" priority="2811" stopIfTrue="1" operator="greaterThan">
      <formula>0.03</formula>
    </cfRule>
    <cfRule type="cellIs" dxfId="8042" priority="2812" stopIfTrue="1" operator="lessThan">
      <formula>-0.03</formula>
    </cfRule>
  </conditionalFormatting>
  <conditionalFormatting sqref="BF607:BH609">
    <cfRule type="cellIs" dxfId="8041" priority="2831" stopIfTrue="1" operator="greaterThan">
      <formula>0.03</formula>
    </cfRule>
    <cfRule type="cellIs" dxfId="8040" priority="2832" stopIfTrue="1" operator="lessThan">
      <formula>-0.03</formula>
    </cfRule>
  </conditionalFormatting>
  <conditionalFormatting sqref="BR610">
    <cfRule type="cellIs" dxfId="8039" priority="2793" stopIfTrue="1" operator="greaterThan">
      <formula>0.03</formula>
    </cfRule>
    <cfRule type="cellIs" dxfId="8038" priority="2794" stopIfTrue="1" operator="lessThan">
      <formula>-0.03</formula>
    </cfRule>
  </conditionalFormatting>
  <conditionalFormatting sqref="BN607:BN609 BP607:BP609 BR607:BR609">
    <cfRule type="cellIs" dxfId="8037" priority="2813" stopIfTrue="1" operator="greaterThan">
      <formula>0.03</formula>
    </cfRule>
    <cfRule type="cellIs" dxfId="8036" priority="2814" stopIfTrue="1" operator="lessThan">
      <formula>-0.03</formula>
    </cfRule>
  </conditionalFormatting>
  <conditionalFormatting sqref="BT610">
    <cfRule type="cellIs" dxfId="8035" priority="2803" stopIfTrue="1" operator="greaterThan">
      <formula>0.03</formula>
    </cfRule>
    <cfRule type="cellIs" dxfId="8034" priority="2804" stopIfTrue="1" operator="lessThan">
      <formula>-0.03</formula>
    </cfRule>
  </conditionalFormatting>
  <conditionalFormatting sqref="BT607:BT609">
    <cfRule type="cellIs" dxfId="8033" priority="2799" stopIfTrue="1" operator="greaterThan">
      <formula>0.03</formula>
    </cfRule>
    <cfRule type="cellIs" dxfId="8032" priority="2800" stopIfTrue="1" operator="lessThan">
      <formula>-0.03</formula>
    </cfRule>
  </conditionalFormatting>
  <conditionalFormatting sqref="BE607:BE615">
    <cfRule type="cellIs" dxfId="8031" priority="2829" stopIfTrue="1" operator="greaterThan">
      <formula>0.03</formula>
    </cfRule>
    <cfRule type="cellIs" dxfId="8030" priority="2830" stopIfTrue="1" operator="lessThan">
      <formula>-0.03</formula>
    </cfRule>
  </conditionalFormatting>
  <conditionalFormatting sqref="BL610">
    <cfRule type="cellIs" dxfId="8029" priority="2827" stopIfTrue="1" operator="greaterThan">
      <formula>0.03</formula>
    </cfRule>
    <cfRule type="cellIs" dxfId="8028" priority="2828" stopIfTrue="1" operator="lessThan">
      <formula>-0.03</formula>
    </cfRule>
  </conditionalFormatting>
  <conditionalFormatting sqref="BN610 BP610 BR610">
    <cfRule type="cellIs" dxfId="8027" priority="2825" stopIfTrue="1" operator="greaterThan">
      <formula>0.03</formula>
    </cfRule>
    <cfRule type="cellIs" dxfId="8026" priority="2826" stopIfTrue="1" operator="lessThan">
      <formula>-0.03</formula>
    </cfRule>
  </conditionalFormatting>
  <conditionalFormatting sqref="BL607:BL609">
    <cfRule type="cellIs" dxfId="8025" priority="2815" stopIfTrue="1" operator="greaterThan">
      <formula>0.03</formula>
    </cfRule>
    <cfRule type="cellIs" dxfId="8024" priority="2816" stopIfTrue="1" operator="lessThan">
      <formula>-0.03</formula>
    </cfRule>
  </conditionalFormatting>
  <conditionalFormatting sqref="BV610">
    <cfRule type="cellIs" dxfId="8023" priority="2809" stopIfTrue="1" operator="greaterThan">
      <formula>0.03</formula>
    </cfRule>
    <cfRule type="cellIs" dxfId="8022" priority="2810" stopIfTrue="1" operator="lessThan">
      <formula>-0.03</formula>
    </cfRule>
  </conditionalFormatting>
  <conditionalFormatting sqref="BV607:BV609">
    <cfRule type="cellIs" dxfId="8021" priority="2805" stopIfTrue="1" operator="greaterThan">
      <formula>0.03</formula>
    </cfRule>
    <cfRule type="cellIs" dxfId="8020" priority="2806" stopIfTrue="1" operator="lessThan">
      <formula>-0.03</formula>
    </cfRule>
  </conditionalFormatting>
  <conditionalFormatting sqref="BX607:BZ609">
    <cfRule type="cellIs" dxfId="8019" priority="2797" stopIfTrue="1" operator="greaterThan">
      <formula>0.03</formula>
    </cfRule>
    <cfRule type="cellIs" dxfId="8018" priority="2798" stopIfTrue="1" operator="lessThan">
      <formula>-0.03</formula>
    </cfRule>
  </conditionalFormatting>
  <conditionalFormatting sqref="BR607:BR609">
    <cfRule type="cellIs" dxfId="8017" priority="2789" stopIfTrue="1" operator="greaterThan">
      <formula>0.03</formula>
    </cfRule>
    <cfRule type="cellIs" dxfId="8016" priority="2790" stopIfTrue="1" operator="lessThan">
      <formula>-0.03</formula>
    </cfRule>
  </conditionalFormatting>
  <conditionalFormatting sqref="BI607:BI609">
    <cfRule type="cellIs" dxfId="8015" priority="2787" stopIfTrue="1" operator="greaterThan">
      <formula>0.03</formula>
    </cfRule>
    <cfRule type="cellIs" dxfId="8014" priority="2788" stopIfTrue="1" operator="lessThan">
      <formula>-0.03</formula>
    </cfRule>
  </conditionalFormatting>
  <conditionalFormatting sqref="CA607:CA609">
    <cfRule type="cellIs" dxfId="8013" priority="2785" stopIfTrue="1" operator="greaterThan">
      <formula>0.03</formula>
    </cfRule>
    <cfRule type="cellIs" dxfId="8012" priority="2786" stopIfTrue="1" operator="lessThan">
      <formula>-0.03</formula>
    </cfRule>
  </conditionalFormatting>
  <conditionalFormatting sqref="BF610">
    <cfRule type="cellIs" dxfId="8011" priority="2783" stopIfTrue="1" operator="greaterThan">
      <formula>0.03</formula>
    </cfRule>
    <cfRule type="cellIs" dxfId="8010" priority="2784" stopIfTrue="1" operator="lessThan">
      <formula>-0.03</formula>
    </cfRule>
  </conditionalFormatting>
  <conditionalFormatting sqref="BJ607:BJ609">
    <cfRule type="cellIs" dxfId="8009" priority="2781" stopIfTrue="1" operator="greaterThan">
      <formula>0.03</formula>
    </cfRule>
    <cfRule type="cellIs" dxfId="8008" priority="2782" stopIfTrue="1" operator="lessThan">
      <formula>-0.03</formula>
    </cfRule>
  </conditionalFormatting>
  <conditionalFormatting sqref="CB607:CB609">
    <cfRule type="cellIs" dxfId="8007" priority="2779" stopIfTrue="1" operator="greaterThan">
      <formula>0.03</formula>
    </cfRule>
    <cfRule type="cellIs" dxfId="8006" priority="2780" stopIfTrue="1" operator="lessThan">
      <formula>-0.03</formula>
    </cfRule>
  </conditionalFormatting>
  <conditionalFormatting sqref="BX610">
    <cfRule type="cellIs" dxfId="8005" priority="2777" stopIfTrue="1" operator="greaterThan">
      <formula>0.03</formula>
    </cfRule>
    <cfRule type="cellIs" dxfId="8004" priority="2778" stopIfTrue="1" operator="lessThan">
      <formula>-0.03</formula>
    </cfRule>
  </conditionalFormatting>
  <conditionalFormatting sqref="CF610 CH610">
    <cfRule type="cellIs" dxfId="8003" priority="2775" stopIfTrue="1" operator="greaterThan">
      <formula>0.03</formula>
    </cfRule>
    <cfRule type="cellIs" dxfId="8002" priority="2776" stopIfTrue="1" operator="lessThan">
      <formula>-0.03</formula>
    </cfRule>
  </conditionalFormatting>
  <conditionalFormatting sqref="CF610">
    <cfRule type="cellIs" dxfId="8001" priority="2773" stopIfTrue="1" operator="greaterThan">
      <formula>0.03</formula>
    </cfRule>
    <cfRule type="cellIs" dxfId="8000" priority="2774" stopIfTrue="1" operator="lessThan">
      <formula>-0.03</formula>
    </cfRule>
  </conditionalFormatting>
  <conditionalFormatting sqref="CH610">
    <cfRule type="cellIs" dxfId="7999" priority="2765" stopIfTrue="1" operator="greaterThan">
      <formula>0.03</formula>
    </cfRule>
    <cfRule type="cellIs" dxfId="7998" priority="2766" stopIfTrue="1" operator="lessThan">
      <formula>-0.03</formula>
    </cfRule>
  </conditionalFormatting>
  <conditionalFormatting sqref="CF607:CF609 CH607:CH609">
    <cfRule type="cellIs" dxfId="7997" priority="2769" stopIfTrue="1" operator="greaterThan">
      <formula>0.03</formula>
    </cfRule>
    <cfRule type="cellIs" dxfId="7996" priority="2770" stopIfTrue="1" operator="lessThan">
      <formula>-0.03</formula>
    </cfRule>
  </conditionalFormatting>
  <conditionalFormatting sqref="CF607:CF609">
    <cfRule type="cellIs" dxfId="7995" priority="2767" stopIfTrue="1" operator="greaterThan">
      <formula>0.03</formula>
    </cfRule>
    <cfRule type="cellIs" dxfId="7994" priority="2768" stopIfTrue="1" operator="lessThan">
      <formula>-0.03</formula>
    </cfRule>
  </conditionalFormatting>
  <conditionalFormatting sqref="CH607:CH609">
    <cfRule type="cellIs" dxfId="7993" priority="2761" stopIfTrue="1" operator="greaterThan">
      <formula>0.03</formula>
    </cfRule>
    <cfRule type="cellIs" dxfId="7992" priority="2762" stopIfTrue="1" operator="lessThan">
      <formula>-0.03</formula>
    </cfRule>
  </conditionalFormatting>
  <conditionalFormatting sqref="CC4 CC6 CC8">
    <cfRule type="cellIs" dxfId="7991" priority="2495" stopIfTrue="1" operator="lessThan">
      <formula>-0.03</formula>
    </cfRule>
    <cfRule type="cellIs" dxfId="7990" priority="2496" stopIfTrue="1" operator="greaterThan">
      <formula>0.03</formula>
    </cfRule>
  </conditionalFormatting>
  <conditionalFormatting sqref="CC4:CC9">
    <cfRule type="cellIs" dxfId="7989" priority="2493" operator="greaterThan">
      <formula>0</formula>
    </cfRule>
    <cfRule type="cellIs" dxfId="7988" priority="2494" operator="lessThan">
      <formula>0</formula>
    </cfRule>
  </conditionalFormatting>
  <conditionalFormatting sqref="CD4">
    <cfRule type="cellIs" dxfId="7987" priority="2491" stopIfTrue="1" operator="greaterThan">
      <formula>0.03</formula>
    </cfRule>
    <cfRule type="cellIs" dxfId="7986" priority="2492" stopIfTrue="1" operator="lessThan">
      <formula>-0.03</formula>
    </cfRule>
  </conditionalFormatting>
  <conditionalFormatting sqref="CD4:CD9">
    <cfRule type="cellIs" dxfId="7985" priority="2489" operator="greaterThan">
      <formula>0</formula>
    </cfRule>
    <cfRule type="cellIs" dxfId="7984" priority="2490" operator="lessThan">
      <formula>0</formula>
    </cfRule>
  </conditionalFormatting>
  <conditionalFormatting sqref="CC10 CC12 CC14">
    <cfRule type="cellIs" dxfId="7983" priority="2487" stopIfTrue="1" operator="lessThan">
      <formula>-0.03</formula>
    </cfRule>
    <cfRule type="cellIs" dxfId="7982" priority="2488" stopIfTrue="1" operator="greaterThan">
      <formula>0.03</formula>
    </cfRule>
  </conditionalFormatting>
  <conditionalFormatting sqref="CC10:CC15">
    <cfRule type="cellIs" dxfId="7981" priority="2485" operator="greaterThan">
      <formula>0</formula>
    </cfRule>
    <cfRule type="cellIs" dxfId="7980" priority="2486" operator="lessThan">
      <formula>0</formula>
    </cfRule>
  </conditionalFormatting>
  <conditionalFormatting sqref="CD10">
    <cfRule type="cellIs" dxfId="7979" priority="2483" stopIfTrue="1" operator="greaterThan">
      <formula>0.03</formula>
    </cfRule>
    <cfRule type="cellIs" dxfId="7978" priority="2484" stopIfTrue="1" operator="lessThan">
      <formula>-0.03</formula>
    </cfRule>
  </conditionalFormatting>
  <conditionalFormatting sqref="CD10:CD15">
    <cfRule type="cellIs" dxfId="7977" priority="2481" operator="greaterThan">
      <formula>0</formula>
    </cfRule>
    <cfRule type="cellIs" dxfId="7976" priority="2482" operator="lessThan">
      <formula>0</formula>
    </cfRule>
  </conditionalFormatting>
  <conditionalFormatting sqref="CC16 CC18 CC20">
    <cfRule type="cellIs" dxfId="7975" priority="2479" stopIfTrue="1" operator="lessThan">
      <formula>-0.03</formula>
    </cfRule>
    <cfRule type="cellIs" dxfId="7974" priority="2480" stopIfTrue="1" operator="greaterThan">
      <formula>0.03</formula>
    </cfRule>
  </conditionalFormatting>
  <conditionalFormatting sqref="CC16:CC21">
    <cfRule type="cellIs" dxfId="7973" priority="2477" operator="greaterThan">
      <formula>0</formula>
    </cfRule>
    <cfRule type="cellIs" dxfId="7972" priority="2478" operator="lessThan">
      <formula>0</formula>
    </cfRule>
  </conditionalFormatting>
  <conditionalFormatting sqref="CD16">
    <cfRule type="cellIs" dxfId="7971" priority="2475" stopIfTrue="1" operator="greaterThan">
      <formula>0.03</formula>
    </cfRule>
    <cfRule type="cellIs" dxfId="7970" priority="2476" stopIfTrue="1" operator="lessThan">
      <formula>-0.03</formula>
    </cfRule>
  </conditionalFormatting>
  <conditionalFormatting sqref="CD16:CD21">
    <cfRule type="cellIs" dxfId="7969" priority="2473" operator="greaterThan">
      <formula>0</formula>
    </cfRule>
    <cfRule type="cellIs" dxfId="7968" priority="2474" operator="lessThan">
      <formula>0</formula>
    </cfRule>
  </conditionalFormatting>
  <conditionalFormatting sqref="CC22 CC24 CC26">
    <cfRule type="cellIs" dxfId="7967" priority="2471" stopIfTrue="1" operator="lessThan">
      <formula>-0.03</formula>
    </cfRule>
    <cfRule type="cellIs" dxfId="7966" priority="2472" stopIfTrue="1" operator="greaterThan">
      <formula>0.03</formula>
    </cfRule>
  </conditionalFormatting>
  <conditionalFormatting sqref="CC22:CC27">
    <cfRule type="cellIs" dxfId="7965" priority="2469" operator="greaterThan">
      <formula>0</formula>
    </cfRule>
    <cfRule type="cellIs" dxfId="7964" priority="2470" operator="lessThan">
      <formula>0</formula>
    </cfRule>
  </conditionalFormatting>
  <conditionalFormatting sqref="CD22">
    <cfRule type="cellIs" dxfId="7963" priority="2467" stopIfTrue="1" operator="greaterThan">
      <formula>0.03</formula>
    </cfRule>
    <cfRule type="cellIs" dxfId="7962" priority="2468" stopIfTrue="1" operator="lessThan">
      <formula>-0.03</formula>
    </cfRule>
  </conditionalFormatting>
  <conditionalFormatting sqref="CD22:CD27">
    <cfRule type="cellIs" dxfId="7961" priority="2465" operator="greaterThan">
      <formula>0</formula>
    </cfRule>
    <cfRule type="cellIs" dxfId="7960" priority="2466" operator="lessThan">
      <formula>0</formula>
    </cfRule>
  </conditionalFormatting>
  <conditionalFormatting sqref="CC28 CC30 CC32">
    <cfRule type="cellIs" dxfId="7959" priority="2463" stopIfTrue="1" operator="lessThan">
      <formula>-0.03</formula>
    </cfRule>
    <cfRule type="cellIs" dxfId="7958" priority="2464" stopIfTrue="1" operator="greaterThan">
      <formula>0.03</formula>
    </cfRule>
  </conditionalFormatting>
  <conditionalFormatting sqref="CC28:CC33">
    <cfRule type="cellIs" dxfId="7957" priority="2461" operator="greaterThan">
      <formula>0</formula>
    </cfRule>
    <cfRule type="cellIs" dxfId="7956" priority="2462" operator="lessThan">
      <formula>0</formula>
    </cfRule>
  </conditionalFormatting>
  <conditionalFormatting sqref="CD28">
    <cfRule type="cellIs" dxfId="7955" priority="2459" stopIfTrue="1" operator="greaterThan">
      <formula>0.03</formula>
    </cfRule>
    <cfRule type="cellIs" dxfId="7954" priority="2460" stopIfTrue="1" operator="lessThan">
      <formula>-0.03</formula>
    </cfRule>
  </conditionalFormatting>
  <conditionalFormatting sqref="CD28:CD33">
    <cfRule type="cellIs" dxfId="7953" priority="2457" operator="greaterThan">
      <formula>0</formula>
    </cfRule>
    <cfRule type="cellIs" dxfId="7952" priority="2458" operator="lessThan">
      <formula>0</formula>
    </cfRule>
  </conditionalFormatting>
  <conditionalFormatting sqref="CC34 CC36 CC38">
    <cfRule type="cellIs" dxfId="7951" priority="2455" stopIfTrue="1" operator="lessThan">
      <formula>-0.03</formula>
    </cfRule>
    <cfRule type="cellIs" dxfId="7950" priority="2456" stopIfTrue="1" operator="greaterThan">
      <formula>0.03</formula>
    </cfRule>
  </conditionalFormatting>
  <conditionalFormatting sqref="CC34:CC39">
    <cfRule type="cellIs" dxfId="7949" priority="2453" operator="greaterThan">
      <formula>0</formula>
    </cfRule>
    <cfRule type="cellIs" dxfId="7948" priority="2454" operator="lessThan">
      <formula>0</formula>
    </cfRule>
  </conditionalFormatting>
  <conditionalFormatting sqref="CD34">
    <cfRule type="cellIs" dxfId="7947" priority="2451" stopIfTrue="1" operator="greaterThan">
      <formula>0.03</formula>
    </cfRule>
    <cfRule type="cellIs" dxfId="7946" priority="2452" stopIfTrue="1" operator="lessThan">
      <formula>-0.03</formula>
    </cfRule>
  </conditionalFormatting>
  <conditionalFormatting sqref="CD34:CD39">
    <cfRule type="cellIs" dxfId="7945" priority="2449" operator="greaterThan">
      <formula>0</formula>
    </cfRule>
    <cfRule type="cellIs" dxfId="7944" priority="2450" operator="lessThan">
      <formula>0</formula>
    </cfRule>
  </conditionalFormatting>
  <conditionalFormatting sqref="CC40 CC42 CC44">
    <cfRule type="cellIs" dxfId="7943" priority="2447" stopIfTrue="1" operator="lessThan">
      <formula>-0.03</formula>
    </cfRule>
    <cfRule type="cellIs" dxfId="7942" priority="2448" stopIfTrue="1" operator="greaterThan">
      <formula>0.03</formula>
    </cfRule>
  </conditionalFormatting>
  <conditionalFormatting sqref="CC40:CC45">
    <cfRule type="cellIs" dxfId="7941" priority="2445" operator="greaterThan">
      <formula>0</formula>
    </cfRule>
    <cfRule type="cellIs" dxfId="7940" priority="2446" operator="lessThan">
      <formula>0</formula>
    </cfRule>
  </conditionalFormatting>
  <conditionalFormatting sqref="CD40">
    <cfRule type="cellIs" dxfId="7939" priority="2443" stopIfTrue="1" operator="greaterThan">
      <formula>0.03</formula>
    </cfRule>
    <cfRule type="cellIs" dxfId="7938" priority="2444" stopIfTrue="1" operator="lessThan">
      <formula>-0.03</formula>
    </cfRule>
  </conditionalFormatting>
  <conditionalFormatting sqref="CD40:CD45">
    <cfRule type="cellIs" dxfId="7937" priority="2441" operator="greaterThan">
      <formula>0</formula>
    </cfRule>
    <cfRule type="cellIs" dxfId="7936" priority="2442" operator="lessThan">
      <formula>0</formula>
    </cfRule>
  </conditionalFormatting>
  <conditionalFormatting sqref="CC46 CC48 CC50">
    <cfRule type="cellIs" dxfId="7935" priority="2439" stopIfTrue="1" operator="lessThan">
      <formula>-0.03</formula>
    </cfRule>
    <cfRule type="cellIs" dxfId="7934" priority="2440" stopIfTrue="1" operator="greaterThan">
      <formula>0.03</formula>
    </cfRule>
  </conditionalFormatting>
  <conditionalFormatting sqref="CC46:CC51">
    <cfRule type="cellIs" dxfId="7933" priority="2437" operator="greaterThan">
      <formula>0</formula>
    </cfRule>
    <cfRule type="cellIs" dxfId="7932" priority="2438" operator="lessThan">
      <formula>0</formula>
    </cfRule>
  </conditionalFormatting>
  <conditionalFormatting sqref="CD46">
    <cfRule type="cellIs" dxfId="7931" priority="2435" stopIfTrue="1" operator="greaterThan">
      <formula>0.03</formula>
    </cfRule>
    <cfRule type="cellIs" dxfId="7930" priority="2436" stopIfTrue="1" operator="lessThan">
      <formula>-0.03</formula>
    </cfRule>
  </conditionalFormatting>
  <conditionalFormatting sqref="CD46:CD51">
    <cfRule type="cellIs" dxfId="7929" priority="2433" operator="greaterThan">
      <formula>0</formula>
    </cfRule>
    <cfRule type="cellIs" dxfId="7928" priority="2434" operator="lessThan">
      <formula>0</formula>
    </cfRule>
  </conditionalFormatting>
  <conditionalFormatting sqref="CC52 CC54 CC56">
    <cfRule type="cellIs" dxfId="7927" priority="2431" stopIfTrue="1" operator="lessThan">
      <formula>-0.03</formula>
    </cfRule>
    <cfRule type="cellIs" dxfId="7926" priority="2432" stopIfTrue="1" operator="greaterThan">
      <formula>0.03</formula>
    </cfRule>
  </conditionalFormatting>
  <conditionalFormatting sqref="CC52:CC57">
    <cfRule type="cellIs" dxfId="7925" priority="2429" operator="greaterThan">
      <formula>0</formula>
    </cfRule>
    <cfRule type="cellIs" dxfId="7924" priority="2430" operator="lessThan">
      <formula>0</formula>
    </cfRule>
  </conditionalFormatting>
  <conditionalFormatting sqref="CD52">
    <cfRule type="cellIs" dxfId="7923" priority="2427" stopIfTrue="1" operator="greaterThan">
      <formula>0.03</formula>
    </cfRule>
    <cfRule type="cellIs" dxfId="7922" priority="2428" stopIfTrue="1" operator="lessThan">
      <formula>-0.03</formula>
    </cfRule>
  </conditionalFormatting>
  <conditionalFormatting sqref="CD52:CD57">
    <cfRule type="cellIs" dxfId="7921" priority="2425" operator="greaterThan">
      <formula>0</formula>
    </cfRule>
    <cfRule type="cellIs" dxfId="7920" priority="2426" operator="lessThan">
      <formula>0</formula>
    </cfRule>
  </conditionalFormatting>
  <conditionalFormatting sqref="CC58 CC60 CC62">
    <cfRule type="cellIs" dxfId="7919" priority="2423" stopIfTrue="1" operator="lessThan">
      <formula>-0.03</formula>
    </cfRule>
    <cfRule type="cellIs" dxfId="7918" priority="2424" stopIfTrue="1" operator="greaterThan">
      <formula>0.03</formula>
    </cfRule>
  </conditionalFormatting>
  <conditionalFormatting sqref="CC58:CC63">
    <cfRule type="cellIs" dxfId="7917" priority="2421" operator="greaterThan">
      <formula>0</formula>
    </cfRule>
    <cfRule type="cellIs" dxfId="7916" priority="2422" operator="lessThan">
      <formula>0</formula>
    </cfRule>
  </conditionalFormatting>
  <conditionalFormatting sqref="CD58">
    <cfRule type="cellIs" dxfId="7915" priority="2419" stopIfTrue="1" operator="greaterThan">
      <formula>0.03</formula>
    </cfRule>
    <cfRule type="cellIs" dxfId="7914" priority="2420" stopIfTrue="1" operator="lessThan">
      <formula>-0.03</formula>
    </cfRule>
  </conditionalFormatting>
  <conditionalFormatting sqref="CD58:CD63">
    <cfRule type="cellIs" dxfId="7913" priority="2417" operator="greaterThan">
      <formula>0</formula>
    </cfRule>
    <cfRule type="cellIs" dxfId="7912" priority="2418" operator="lessThan">
      <formula>0</formula>
    </cfRule>
  </conditionalFormatting>
  <conditionalFormatting sqref="CC64 CC66 CC68">
    <cfRule type="cellIs" dxfId="7911" priority="2415" stopIfTrue="1" operator="lessThan">
      <formula>-0.03</formula>
    </cfRule>
    <cfRule type="cellIs" dxfId="7910" priority="2416" stopIfTrue="1" operator="greaterThan">
      <formula>0.03</formula>
    </cfRule>
  </conditionalFormatting>
  <conditionalFormatting sqref="CC64:CC69">
    <cfRule type="cellIs" dxfId="7909" priority="2413" operator="greaterThan">
      <formula>0</formula>
    </cfRule>
    <cfRule type="cellIs" dxfId="7908" priority="2414" operator="lessThan">
      <formula>0</formula>
    </cfRule>
  </conditionalFormatting>
  <conditionalFormatting sqref="CD64">
    <cfRule type="cellIs" dxfId="7907" priority="2411" stopIfTrue="1" operator="greaterThan">
      <formula>0.03</formula>
    </cfRule>
    <cfRule type="cellIs" dxfId="7906" priority="2412" stopIfTrue="1" operator="lessThan">
      <formula>-0.03</formula>
    </cfRule>
  </conditionalFormatting>
  <conditionalFormatting sqref="CD64:CD69">
    <cfRule type="cellIs" dxfId="7905" priority="2409" operator="greaterThan">
      <formula>0</formula>
    </cfRule>
    <cfRule type="cellIs" dxfId="7904" priority="2410" operator="lessThan">
      <formula>0</formula>
    </cfRule>
  </conditionalFormatting>
  <conditionalFormatting sqref="CC70 CC72 CC74">
    <cfRule type="cellIs" dxfId="7903" priority="2407" stopIfTrue="1" operator="lessThan">
      <formula>-0.03</formula>
    </cfRule>
    <cfRule type="cellIs" dxfId="7902" priority="2408" stopIfTrue="1" operator="greaterThan">
      <formula>0.03</formula>
    </cfRule>
  </conditionalFormatting>
  <conditionalFormatting sqref="CC70:CC75">
    <cfRule type="cellIs" dxfId="7901" priority="2405" operator="greaterThan">
      <formula>0</formula>
    </cfRule>
    <cfRule type="cellIs" dxfId="7900" priority="2406" operator="lessThan">
      <formula>0</formula>
    </cfRule>
  </conditionalFormatting>
  <conditionalFormatting sqref="CD70">
    <cfRule type="cellIs" dxfId="7899" priority="2403" stopIfTrue="1" operator="greaterThan">
      <formula>0.03</formula>
    </cfRule>
    <cfRule type="cellIs" dxfId="7898" priority="2404" stopIfTrue="1" operator="lessThan">
      <formula>-0.03</formula>
    </cfRule>
  </conditionalFormatting>
  <conditionalFormatting sqref="CD70:CD75">
    <cfRule type="cellIs" dxfId="7897" priority="2401" operator="greaterThan">
      <formula>0</formula>
    </cfRule>
    <cfRule type="cellIs" dxfId="7896" priority="2402" operator="lessThan">
      <formula>0</formula>
    </cfRule>
  </conditionalFormatting>
  <conditionalFormatting sqref="CC76 CC78 CC80">
    <cfRule type="cellIs" dxfId="7895" priority="2399" stopIfTrue="1" operator="lessThan">
      <formula>-0.03</formula>
    </cfRule>
    <cfRule type="cellIs" dxfId="7894" priority="2400" stopIfTrue="1" operator="greaterThan">
      <formula>0.03</formula>
    </cfRule>
  </conditionalFormatting>
  <conditionalFormatting sqref="CC76:CC87">
    <cfRule type="cellIs" dxfId="7893" priority="2397" operator="greaterThan">
      <formula>0</formula>
    </cfRule>
    <cfRule type="cellIs" dxfId="7892" priority="2398" operator="lessThan">
      <formula>0</formula>
    </cfRule>
  </conditionalFormatting>
  <conditionalFormatting sqref="CD76">
    <cfRule type="cellIs" dxfId="7891" priority="2395" stopIfTrue="1" operator="greaterThan">
      <formula>0.03</formula>
    </cfRule>
    <cfRule type="cellIs" dxfId="7890" priority="2396" stopIfTrue="1" operator="lessThan">
      <formula>-0.03</formula>
    </cfRule>
  </conditionalFormatting>
  <conditionalFormatting sqref="CD76:CD87">
    <cfRule type="cellIs" dxfId="7889" priority="2393" operator="greaterThan">
      <formula>0</formula>
    </cfRule>
    <cfRule type="cellIs" dxfId="7888" priority="2394" operator="lessThan">
      <formula>0</formula>
    </cfRule>
  </conditionalFormatting>
  <conditionalFormatting sqref="CC88 CC90 CC92">
    <cfRule type="cellIs" dxfId="7887" priority="2391" stopIfTrue="1" operator="lessThan">
      <formula>-0.03</formula>
    </cfRule>
    <cfRule type="cellIs" dxfId="7886" priority="2392" stopIfTrue="1" operator="greaterThan">
      <formula>0.03</formula>
    </cfRule>
  </conditionalFormatting>
  <conditionalFormatting sqref="CC88:CC93">
    <cfRule type="cellIs" dxfId="7885" priority="2389" operator="greaterThan">
      <formula>0</formula>
    </cfRule>
    <cfRule type="cellIs" dxfId="7884" priority="2390" operator="lessThan">
      <formula>0</formula>
    </cfRule>
  </conditionalFormatting>
  <conditionalFormatting sqref="CD88">
    <cfRule type="cellIs" dxfId="7883" priority="2387" stopIfTrue="1" operator="greaterThan">
      <formula>0.03</formula>
    </cfRule>
    <cfRule type="cellIs" dxfId="7882" priority="2388" stopIfTrue="1" operator="lessThan">
      <formula>-0.03</formula>
    </cfRule>
  </conditionalFormatting>
  <conditionalFormatting sqref="CD88:CD93">
    <cfRule type="cellIs" dxfId="7881" priority="2385" operator="greaterThan">
      <formula>0</formula>
    </cfRule>
    <cfRule type="cellIs" dxfId="7880" priority="2386" operator="lessThan">
      <formula>0</formula>
    </cfRule>
  </conditionalFormatting>
  <conditionalFormatting sqref="CC94 CC96 CC98">
    <cfRule type="cellIs" dxfId="7879" priority="2383" stopIfTrue="1" operator="lessThan">
      <formula>-0.03</formula>
    </cfRule>
    <cfRule type="cellIs" dxfId="7878" priority="2384" stopIfTrue="1" operator="greaterThan">
      <formula>0.03</formula>
    </cfRule>
  </conditionalFormatting>
  <conditionalFormatting sqref="CC94:CC99">
    <cfRule type="cellIs" dxfId="7877" priority="2381" operator="greaterThan">
      <formula>0</formula>
    </cfRule>
    <cfRule type="cellIs" dxfId="7876" priority="2382" operator="lessThan">
      <formula>0</formula>
    </cfRule>
  </conditionalFormatting>
  <conditionalFormatting sqref="CD94">
    <cfRule type="cellIs" dxfId="7875" priority="2379" stopIfTrue="1" operator="greaterThan">
      <formula>0.03</formula>
    </cfRule>
    <cfRule type="cellIs" dxfId="7874" priority="2380" stopIfTrue="1" operator="lessThan">
      <formula>-0.03</formula>
    </cfRule>
  </conditionalFormatting>
  <conditionalFormatting sqref="CD94:CD99">
    <cfRule type="cellIs" dxfId="7873" priority="2377" operator="greaterThan">
      <formula>0</formula>
    </cfRule>
    <cfRule type="cellIs" dxfId="7872" priority="2378" operator="lessThan">
      <formula>0</formula>
    </cfRule>
  </conditionalFormatting>
  <conditionalFormatting sqref="CC100 CC102 CC104">
    <cfRule type="cellIs" dxfId="7871" priority="2367" stopIfTrue="1" operator="lessThan">
      <formula>-0.03</formula>
    </cfRule>
    <cfRule type="cellIs" dxfId="7870" priority="2368" stopIfTrue="1" operator="greaterThan">
      <formula>0.03</formula>
    </cfRule>
  </conditionalFormatting>
  <conditionalFormatting sqref="CC100:CC105">
    <cfRule type="cellIs" dxfId="7869" priority="2365" operator="greaterThan">
      <formula>0</formula>
    </cfRule>
    <cfRule type="cellIs" dxfId="7868" priority="2366" operator="lessThan">
      <formula>0</formula>
    </cfRule>
  </conditionalFormatting>
  <conditionalFormatting sqref="CD100">
    <cfRule type="cellIs" dxfId="7867" priority="2363" stopIfTrue="1" operator="greaterThan">
      <formula>0.03</formula>
    </cfRule>
    <cfRule type="cellIs" dxfId="7866" priority="2364" stopIfTrue="1" operator="lessThan">
      <formula>-0.03</formula>
    </cfRule>
  </conditionalFormatting>
  <conditionalFormatting sqref="CD100:CD105">
    <cfRule type="cellIs" dxfId="7865" priority="2361" operator="greaterThan">
      <formula>0</formula>
    </cfRule>
    <cfRule type="cellIs" dxfId="7864" priority="2362" operator="lessThan">
      <formula>0</formula>
    </cfRule>
  </conditionalFormatting>
  <conditionalFormatting sqref="CC106 CC108 CC110">
    <cfRule type="cellIs" dxfId="7863" priority="2359" stopIfTrue="1" operator="lessThan">
      <formula>-0.03</formula>
    </cfRule>
    <cfRule type="cellIs" dxfId="7862" priority="2360" stopIfTrue="1" operator="greaterThan">
      <formula>0.03</formula>
    </cfRule>
  </conditionalFormatting>
  <conditionalFormatting sqref="CC106:CC111">
    <cfRule type="cellIs" dxfId="7861" priority="2357" operator="greaterThan">
      <formula>0</formula>
    </cfRule>
    <cfRule type="cellIs" dxfId="7860" priority="2358" operator="lessThan">
      <formula>0</formula>
    </cfRule>
  </conditionalFormatting>
  <conditionalFormatting sqref="CD106">
    <cfRule type="cellIs" dxfId="7859" priority="2355" stopIfTrue="1" operator="greaterThan">
      <formula>0.03</formula>
    </cfRule>
    <cfRule type="cellIs" dxfId="7858" priority="2356" stopIfTrue="1" operator="lessThan">
      <formula>-0.03</formula>
    </cfRule>
  </conditionalFormatting>
  <conditionalFormatting sqref="CD106:CD111">
    <cfRule type="cellIs" dxfId="7857" priority="2353" operator="greaterThan">
      <formula>0</formula>
    </cfRule>
    <cfRule type="cellIs" dxfId="7856" priority="2354" operator="lessThan">
      <formula>0</formula>
    </cfRule>
  </conditionalFormatting>
  <conditionalFormatting sqref="CC112 CC114 CC116">
    <cfRule type="cellIs" dxfId="7855" priority="2351" stopIfTrue="1" operator="lessThan">
      <formula>-0.03</formula>
    </cfRule>
    <cfRule type="cellIs" dxfId="7854" priority="2352" stopIfTrue="1" operator="greaterThan">
      <formula>0.03</formula>
    </cfRule>
  </conditionalFormatting>
  <conditionalFormatting sqref="CC112:CC117">
    <cfRule type="cellIs" dxfId="7853" priority="2349" operator="greaterThan">
      <formula>0</formula>
    </cfRule>
    <cfRule type="cellIs" dxfId="7852" priority="2350" operator="lessThan">
      <formula>0</formula>
    </cfRule>
  </conditionalFormatting>
  <conditionalFormatting sqref="CD112">
    <cfRule type="cellIs" dxfId="7851" priority="2347" stopIfTrue="1" operator="greaterThan">
      <formula>0.03</formula>
    </cfRule>
    <cfRule type="cellIs" dxfId="7850" priority="2348" stopIfTrue="1" operator="lessThan">
      <formula>-0.03</formula>
    </cfRule>
  </conditionalFormatting>
  <conditionalFormatting sqref="CD112:CD117">
    <cfRule type="cellIs" dxfId="7849" priority="2345" operator="greaterThan">
      <formula>0</formula>
    </cfRule>
    <cfRule type="cellIs" dxfId="7848" priority="2346" operator="lessThan">
      <formula>0</formula>
    </cfRule>
  </conditionalFormatting>
  <conditionalFormatting sqref="CC118 CC120 CC122">
    <cfRule type="cellIs" dxfId="7847" priority="2343" stopIfTrue="1" operator="lessThan">
      <formula>-0.03</formula>
    </cfRule>
    <cfRule type="cellIs" dxfId="7846" priority="2344" stopIfTrue="1" operator="greaterThan">
      <formula>0.03</formula>
    </cfRule>
  </conditionalFormatting>
  <conditionalFormatting sqref="CC118:CC123">
    <cfRule type="cellIs" dxfId="7845" priority="2341" operator="greaterThan">
      <formula>0</formula>
    </cfRule>
    <cfRule type="cellIs" dxfId="7844" priority="2342" operator="lessThan">
      <formula>0</formula>
    </cfRule>
  </conditionalFormatting>
  <conditionalFormatting sqref="CD118">
    <cfRule type="cellIs" dxfId="7843" priority="2339" stopIfTrue="1" operator="greaterThan">
      <formula>0.03</formula>
    </cfRule>
    <cfRule type="cellIs" dxfId="7842" priority="2340" stopIfTrue="1" operator="lessThan">
      <formula>-0.03</formula>
    </cfRule>
  </conditionalFormatting>
  <conditionalFormatting sqref="CD118:CD123">
    <cfRule type="cellIs" dxfId="7841" priority="2337" operator="greaterThan">
      <formula>0</formula>
    </cfRule>
    <cfRule type="cellIs" dxfId="7840" priority="2338" operator="lessThan">
      <formula>0</formula>
    </cfRule>
  </conditionalFormatting>
  <conditionalFormatting sqref="CC124 CC126 CC128">
    <cfRule type="cellIs" dxfId="7839" priority="2335" stopIfTrue="1" operator="lessThan">
      <formula>-0.03</formula>
    </cfRule>
    <cfRule type="cellIs" dxfId="7838" priority="2336" stopIfTrue="1" operator="greaterThan">
      <formula>0.03</formula>
    </cfRule>
  </conditionalFormatting>
  <conditionalFormatting sqref="CC124:CC129">
    <cfRule type="cellIs" dxfId="7837" priority="2333" operator="greaterThan">
      <formula>0</formula>
    </cfRule>
    <cfRule type="cellIs" dxfId="7836" priority="2334" operator="lessThan">
      <formula>0</formula>
    </cfRule>
  </conditionalFormatting>
  <conditionalFormatting sqref="CD124">
    <cfRule type="cellIs" dxfId="7835" priority="2331" stopIfTrue="1" operator="greaterThan">
      <formula>0.03</formula>
    </cfRule>
    <cfRule type="cellIs" dxfId="7834" priority="2332" stopIfTrue="1" operator="lessThan">
      <formula>-0.03</formula>
    </cfRule>
  </conditionalFormatting>
  <conditionalFormatting sqref="CD124:CD129">
    <cfRule type="cellIs" dxfId="7833" priority="2329" operator="greaterThan">
      <formula>0</formula>
    </cfRule>
    <cfRule type="cellIs" dxfId="7832" priority="2330" operator="lessThan">
      <formula>0</formula>
    </cfRule>
  </conditionalFormatting>
  <conditionalFormatting sqref="CC130 CC132 CC134">
    <cfRule type="cellIs" dxfId="7831" priority="2327" stopIfTrue="1" operator="lessThan">
      <formula>-0.03</formula>
    </cfRule>
    <cfRule type="cellIs" dxfId="7830" priority="2328" stopIfTrue="1" operator="greaterThan">
      <formula>0.03</formula>
    </cfRule>
  </conditionalFormatting>
  <conditionalFormatting sqref="CC130:CC135">
    <cfRule type="cellIs" dxfId="7829" priority="2325" operator="greaterThan">
      <formula>0</formula>
    </cfRule>
    <cfRule type="cellIs" dxfId="7828" priority="2326" operator="lessThan">
      <formula>0</formula>
    </cfRule>
  </conditionalFormatting>
  <conditionalFormatting sqref="CD130">
    <cfRule type="cellIs" dxfId="7827" priority="2323" stopIfTrue="1" operator="greaterThan">
      <formula>0.03</formula>
    </cfRule>
    <cfRule type="cellIs" dxfId="7826" priority="2324" stopIfTrue="1" operator="lessThan">
      <formula>-0.03</formula>
    </cfRule>
  </conditionalFormatting>
  <conditionalFormatting sqref="CD130:CD135">
    <cfRule type="cellIs" dxfId="7825" priority="2321" operator="greaterThan">
      <formula>0</formula>
    </cfRule>
    <cfRule type="cellIs" dxfId="7824" priority="2322" operator="lessThan">
      <formula>0</formula>
    </cfRule>
  </conditionalFormatting>
  <conditionalFormatting sqref="CC136 CC138 CC140">
    <cfRule type="cellIs" dxfId="7823" priority="2319" stopIfTrue="1" operator="lessThan">
      <formula>-0.03</formula>
    </cfRule>
    <cfRule type="cellIs" dxfId="7822" priority="2320" stopIfTrue="1" operator="greaterThan">
      <formula>0.03</formula>
    </cfRule>
  </conditionalFormatting>
  <conditionalFormatting sqref="CC136:CC141">
    <cfRule type="cellIs" dxfId="7821" priority="2317" operator="greaterThan">
      <formula>0</formula>
    </cfRule>
    <cfRule type="cellIs" dxfId="7820" priority="2318" operator="lessThan">
      <formula>0</formula>
    </cfRule>
  </conditionalFormatting>
  <conditionalFormatting sqref="CD136">
    <cfRule type="cellIs" dxfId="7819" priority="2315" stopIfTrue="1" operator="greaterThan">
      <formula>0.03</formula>
    </cfRule>
    <cfRule type="cellIs" dxfId="7818" priority="2316" stopIfTrue="1" operator="lessThan">
      <formula>-0.03</formula>
    </cfRule>
  </conditionalFormatting>
  <conditionalFormatting sqref="CD136:CD141">
    <cfRule type="cellIs" dxfId="7817" priority="2313" operator="greaterThan">
      <formula>0</formula>
    </cfRule>
    <cfRule type="cellIs" dxfId="7816" priority="2314" operator="lessThan">
      <formula>0</formula>
    </cfRule>
  </conditionalFormatting>
  <conditionalFormatting sqref="CC142 CC144 CC146">
    <cfRule type="cellIs" dxfId="7815" priority="2311" stopIfTrue="1" operator="lessThan">
      <formula>-0.03</formula>
    </cfRule>
    <cfRule type="cellIs" dxfId="7814" priority="2312" stopIfTrue="1" operator="greaterThan">
      <formula>0.03</formula>
    </cfRule>
  </conditionalFormatting>
  <conditionalFormatting sqref="CC142:CC147">
    <cfRule type="cellIs" dxfId="7813" priority="2309" operator="greaterThan">
      <formula>0</formula>
    </cfRule>
    <cfRule type="cellIs" dxfId="7812" priority="2310" operator="lessThan">
      <formula>0</formula>
    </cfRule>
  </conditionalFormatting>
  <conditionalFormatting sqref="CD142">
    <cfRule type="cellIs" dxfId="7811" priority="2307" stopIfTrue="1" operator="greaterThan">
      <formula>0.03</formula>
    </cfRule>
    <cfRule type="cellIs" dxfId="7810" priority="2308" stopIfTrue="1" operator="lessThan">
      <formula>-0.03</formula>
    </cfRule>
  </conditionalFormatting>
  <conditionalFormatting sqref="CD142:CD147">
    <cfRule type="cellIs" dxfId="7809" priority="2305" operator="greaterThan">
      <formula>0</formula>
    </cfRule>
    <cfRule type="cellIs" dxfId="7808" priority="2306" operator="lessThan">
      <formula>0</formula>
    </cfRule>
  </conditionalFormatting>
  <conditionalFormatting sqref="CC148 CC150 CC152">
    <cfRule type="cellIs" dxfId="7807" priority="2303" stopIfTrue="1" operator="lessThan">
      <formula>-0.03</formula>
    </cfRule>
    <cfRule type="cellIs" dxfId="7806" priority="2304" stopIfTrue="1" operator="greaterThan">
      <formula>0.03</formula>
    </cfRule>
  </conditionalFormatting>
  <conditionalFormatting sqref="CC148:CC153">
    <cfRule type="cellIs" dxfId="7805" priority="2301" operator="greaterThan">
      <formula>0</formula>
    </cfRule>
    <cfRule type="cellIs" dxfId="7804" priority="2302" operator="lessThan">
      <formula>0</formula>
    </cfRule>
  </conditionalFormatting>
  <conditionalFormatting sqref="CD148">
    <cfRule type="cellIs" dxfId="7803" priority="2299" stopIfTrue="1" operator="greaterThan">
      <formula>0.03</formula>
    </cfRule>
    <cfRule type="cellIs" dxfId="7802" priority="2300" stopIfTrue="1" operator="lessThan">
      <formula>-0.03</formula>
    </cfRule>
  </conditionalFormatting>
  <conditionalFormatting sqref="CD148:CD153">
    <cfRule type="cellIs" dxfId="7801" priority="2297" operator="greaterThan">
      <formula>0</formula>
    </cfRule>
    <cfRule type="cellIs" dxfId="7800" priority="2298" operator="lessThan">
      <formula>0</formula>
    </cfRule>
  </conditionalFormatting>
  <conditionalFormatting sqref="CC154 CC156 CC158">
    <cfRule type="cellIs" dxfId="7799" priority="2295" stopIfTrue="1" operator="lessThan">
      <formula>-0.03</formula>
    </cfRule>
    <cfRule type="cellIs" dxfId="7798" priority="2296" stopIfTrue="1" operator="greaterThan">
      <formula>0.03</formula>
    </cfRule>
  </conditionalFormatting>
  <conditionalFormatting sqref="CC154:CC159">
    <cfRule type="cellIs" dxfId="7797" priority="2293" operator="greaterThan">
      <formula>0</formula>
    </cfRule>
    <cfRule type="cellIs" dxfId="7796" priority="2294" operator="lessThan">
      <formula>0</formula>
    </cfRule>
  </conditionalFormatting>
  <conditionalFormatting sqref="CD154">
    <cfRule type="cellIs" dxfId="7795" priority="2291" stopIfTrue="1" operator="greaterThan">
      <formula>0.03</formula>
    </cfRule>
    <cfRule type="cellIs" dxfId="7794" priority="2292" stopIfTrue="1" operator="lessThan">
      <formula>-0.03</formula>
    </cfRule>
  </conditionalFormatting>
  <conditionalFormatting sqref="CD154:CD159">
    <cfRule type="cellIs" dxfId="7793" priority="2289" operator="greaterThan">
      <formula>0</formula>
    </cfRule>
    <cfRule type="cellIs" dxfId="7792" priority="2290" operator="lessThan">
      <formula>0</formula>
    </cfRule>
  </conditionalFormatting>
  <conditionalFormatting sqref="CC160 CC162 CC164">
    <cfRule type="cellIs" dxfId="7791" priority="2271" stopIfTrue="1" operator="lessThan">
      <formula>-0.03</formula>
    </cfRule>
    <cfRule type="cellIs" dxfId="7790" priority="2272" stopIfTrue="1" operator="greaterThan">
      <formula>0.03</formula>
    </cfRule>
  </conditionalFormatting>
  <conditionalFormatting sqref="CC160:CC165">
    <cfRule type="cellIs" dxfId="7789" priority="2269" operator="greaterThan">
      <formula>0</formula>
    </cfRule>
    <cfRule type="cellIs" dxfId="7788" priority="2270" operator="lessThan">
      <formula>0</formula>
    </cfRule>
  </conditionalFormatting>
  <conditionalFormatting sqref="CD160">
    <cfRule type="cellIs" dxfId="7787" priority="2267" stopIfTrue="1" operator="greaterThan">
      <formula>0.03</formula>
    </cfRule>
    <cfRule type="cellIs" dxfId="7786" priority="2268" stopIfTrue="1" operator="lessThan">
      <formula>-0.03</formula>
    </cfRule>
  </conditionalFormatting>
  <conditionalFormatting sqref="CD160:CD165">
    <cfRule type="cellIs" dxfId="7785" priority="2265" operator="greaterThan">
      <formula>0</formula>
    </cfRule>
    <cfRule type="cellIs" dxfId="7784" priority="2266" operator="lessThan">
      <formula>0</formula>
    </cfRule>
  </conditionalFormatting>
  <conditionalFormatting sqref="CC166 CC168 CC170">
    <cfRule type="cellIs" dxfId="7783" priority="2255" stopIfTrue="1" operator="lessThan">
      <formula>-0.03</formula>
    </cfRule>
    <cfRule type="cellIs" dxfId="7782" priority="2256" stopIfTrue="1" operator="greaterThan">
      <formula>0.03</formula>
    </cfRule>
  </conditionalFormatting>
  <conditionalFormatting sqref="CC166:CC171">
    <cfRule type="cellIs" dxfId="7781" priority="2253" operator="greaterThan">
      <formula>0</formula>
    </cfRule>
    <cfRule type="cellIs" dxfId="7780" priority="2254" operator="lessThan">
      <formula>0</formula>
    </cfRule>
  </conditionalFormatting>
  <conditionalFormatting sqref="CD166">
    <cfRule type="cellIs" dxfId="7779" priority="2251" stopIfTrue="1" operator="greaterThan">
      <formula>0.03</formula>
    </cfRule>
    <cfRule type="cellIs" dxfId="7778" priority="2252" stopIfTrue="1" operator="lessThan">
      <formula>-0.03</formula>
    </cfRule>
  </conditionalFormatting>
  <conditionalFormatting sqref="CD166:CD171">
    <cfRule type="cellIs" dxfId="7777" priority="2249" operator="greaterThan">
      <formula>0</formula>
    </cfRule>
    <cfRule type="cellIs" dxfId="7776" priority="2250" operator="lessThan">
      <formula>0</formula>
    </cfRule>
  </conditionalFormatting>
  <conditionalFormatting sqref="CC172 CC174 CC176">
    <cfRule type="cellIs" dxfId="7775" priority="2247" stopIfTrue="1" operator="lessThan">
      <formula>-0.03</formula>
    </cfRule>
    <cfRule type="cellIs" dxfId="7774" priority="2248" stopIfTrue="1" operator="greaterThan">
      <formula>0.03</formula>
    </cfRule>
  </conditionalFormatting>
  <conditionalFormatting sqref="CC172:CC177">
    <cfRule type="cellIs" dxfId="7773" priority="2245" operator="greaterThan">
      <formula>0</formula>
    </cfRule>
    <cfRule type="cellIs" dxfId="7772" priority="2246" operator="lessThan">
      <formula>0</formula>
    </cfRule>
  </conditionalFormatting>
  <conditionalFormatting sqref="CD172">
    <cfRule type="cellIs" dxfId="7771" priority="2243" stopIfTrue="1" operator="greaterThan">
      <formula>0.03</formula>
    </cfRule>
    <cfRule type="cellIs" dxfId="7770" priority="2244" stopIfTrue="1" operator="lessThan">
      <formula>-0.03</formula>
    </cfRule>
  </conditionalFormatting>
  <conditionalFormatting sqref="CD172:CD177">
    <cfRule type="cellIs" dxfId="7769" priority="2241" operator="greaterThan">
      <formula>0</formula>
    </cfRule>
    <cfRule type="cellIs" dxfId="7768" priority="2242" operator="lessThan">
      <formula>0</formula>
    </cfRule>
  </conditionalFormatting>
  <conditionalFormatting sqref="CC178 CC180 CC182">
    <cfRule type="cellIs" dxfId="7767" priority="2239" stopIfTrue="1" operator="lessThan">
      <formula>-0.03</formula>
    </cfRule>
    <cfRule type="cellIs" dxfId="7766" priority="2240" stopIfTrue="1" operator="greaterThan">
      <formula>0.03</formula>
    </cfRule>
  </conditionalFormatting>
  <conditionalFormatting sqref="CC178:CC183">
    <cfRule type="cellIs" dxfId="7765" priority="2237" operator="greaterThan">
      <formula>0</formula>
    </cfRule>
    <cfRule type="cellIs" dxfId="7764" priority="2238" operator="lessThan">
      <formula>0</formula>
    </cfRule>
  </conditionalFormatting>
  <conditionalFormatting sqref="CD178">
    <cfRule type="cellIs" dxfId="7763" priority="2235" stopIfTrue="1" operator="greaterThan">
      <formula>0.03</formula>
    </cfRule>
    <cfRule type="cellIs" dxfId="7762" priority="2236" stopIfTrue="1" operator="lessThan">
      <formula>-0.03</formula>
    </cfRule>
  </conditionalFormatting>
  <conditionalFormatting sqref="CD178:CD183">
    <cfRule type="cellIs" dxfId="7761" priority="2233" operator="greaterThan">
      <formula>0</formula>
    </cfRule>
    <cfRule type="cellIs" dxfId="7760" priority="2234" operator="lessThan">
      <formula>0</formula>
    </cfRule>
  </conditionalFormatting>
  <conditionalFormatting sqref="CC184 CC186 CC188">
    <cfRule type="cellIs" dxfId="7759" priority="2231" stopIfTrue="1" operator="lessThan">
      <formula>-0.03</formula>
    </cfRule>
    <cfRule type="cellIs" dxfId="7758" priority="2232" stopIfTrue="1" operator="greaterThan">
      <formula>0.03</formula>
    </cfRule>
  </conditionalFormatting>
  <conditionalFormatting sqref="CC184:CC189">
    <cfRule type="cellIs" dxfId="7757" priority="2229" operator="greaterThan">
      <formula>0</formula>
    </cfRule>
    <cfRule type="cellIs" dxfId="7756" priority="2230" operator="lessThan">
      <formula>0</formula>
    </cfRule>
  </conditionalFormatting>
  <conditionalFormatting sqref="CD184">
    <cfRule type="cellIs" dxfId="7755" priority="2227" stopIfTrue="1" operator="greaterThan">
      <formula>0.03</formula>
    </cfRule>
    <cfRule type="cellIs" dxfId="7754" priority="2228" stopIfTrue="1" operator="lessThan">
      <formula>-0.03</formula>
    </cfRule>
  </conditionalFormatting>
  <conditionalFormatting sqref="CD184:CD189">
    <cfRule type="cellIs" dxfId="7753" priority="2225" operator="greaterThan">
      <formula>0</formula>
    </cfRule>
    <cfRule type="cellIs" dxfId="7752" priority="2226" operator="lessThan">
      <formula>0</formula>
    </cfRule>
  </conditionalFormatting>
  <conditionalFormatting sqref="CC190 CC192 CC194">
    <cfRule type="cellIs" dxfId="7751" priority="2223" stopIfTrue="1" operator="lessThan">
      <formula>-0.03</formula>
    </cfRule>
    <cfRule type="cellIs" dxfId="7750" priority="2224" stopIfTrue="1" operator="greaterThan">
      <formula>0.03</formula>
    </cfRule>
  </conditionalFormatting>
  <conditionalFormatting sqref="CC190:CC195">
    <cfRule type="cellIs" dxfId="7749" priority="2221" operator="greaterThan">
      <formula>0</formula>
    </cfRule>
    <cfRule type="cellIs" dxfId="7748" priority="2222" operator="lessThan">
      <formula>0</formula>
    </cfRule>
  </conditionalFormatting>
  <conditionalFormatting sqref="CD190">
    <cfRule type="cellIs" dxfId="7747" priority="2219" stopIfTrue="1" operator="greaterThan">
      <formula>0.03</formula>
    </cfRule>
    <cfRule type="cellIs" dxfId="7746" priority="2220" stopIfTrue="1" operator="lessThan">
      <formula>-0.03</formula>
    </cfRule>
  </conditionalFormatting>
  <conditionalFormatting sqref="CD190:CD195">
    <cfRule type="cellIs" dxfId="7745" priority="2217" operator="greaterThan">
      <formula>0</formula>
    </cfRule>
    <cfRule type="cellIs" dxfId="7744" priority="2218" operator="lessThan">
      <formula>0</formula>
    </cfRule>
  </conditionalFormatting>
  <conditionalFormatting sqref="CC196 CC198 CC200">
    <cfRule type="cellIs" dxfId="7743" priority="2215" stopIfTrue="1" operator="lessThan">
      <formula>-0.03</formula>
    </cfRule>
    <cfRule type="cellIs" dxfId="7742" priority="2216" stopIfTrue="1" operator="greaterThan">
      <formula>0.03</formula>
    </cfRule>
  </conditionalFormatting>
  <conditionalFormatting sqref="CC196:CC201">
    <cfRule type="cellIs" dxfId="7741" priority="2213" operator="greaterThan">
      <formula>0</formula>
    </cfRule>
    <cfRule type="cellIs" dxfId="7740" priority="2214" operator="lessThan">
      <formula>0</formula>
    </cfRule>
  </conditionalFormatting>
  <conditionalFormatting sqref="CD196">
    <cfRule type="cellIs" dxfId="7739" priority="2211" stopIfTrue="1" operator="greaterThan">
      <formula>0.03</formula>
    </cfRule>
    <cfRule type="cellIs" dxfId="7738" priority="2212" stopIfTrue="1" operator="lessThan">
      <formula>-0.03</formula>
    </cfRule>
  </conditionalFormatting>
  <conditionalFormatting sqref="CD196:CD201">
    <cfRule type="cellIs" dxfId="7737" priority="2209" operator="greaterThan">
      <formula>0</formula>
    </cfRule>
    <cfRule type="cellIs" dxfId="7736" priority="2210" operator="lessThan">
      <formula>0</formula>
    </cfRule>
  </conditionalFormatting>
  <conditionalFormatting sqref="CC202 CC204 CC206">
    <cfRule type="cellIs" dxfId="7735" priority="2207" stopIfTrue="1" operator="lessThan">
      <formula>-0.03</formula>
    </cfRule>
    <cfRule type="cellIs" dxfId="7734" priority="2208" stopIfTrue="1" operator="greaterThan">
      <formula>0.03</formula>
    </cfRule>
  </conditionalFormatting>
  <conditionalFormatting sqref="CC202:CC207">
    <cfRule type="cellIs" dxfId="7733" priority="2205" operator="greaterThan">
      <formula>0</formula>
    </cfRule>
    <cfRule type="cellIs" dxfId="7732" priority="2206" operator="lessThan">
      <formula>0</formula>
    </cfRule>
  </conditionalFormatting>
  <conditionalFormatting sqref="CD202">
    <cfRule type="cellIs" dxfId="7731" priority="2203" stopIfTrue="1" operator="greaterThan">
      <formula>0.03</formula>
    </cfRule>
    <cfRule type="cellIs" dxfId="7730" priority="2204" stopIfTrue="1" operator="lessThan">
      <formula>-0.03</formula>
    </cfRule>
  </conditionalFormatting>
  <conditionalFormatting sqref="CD202:CD207">
    <cfRule type="cellIs" dxfId="7729" priority="2201" operator="greaterThan">
      <formula>0</formula>
    </cfRule>
    <cfRule type="cellIs" dxfId="7728" priority="2202" operator="lessThan">
      <formula>0</formula>
    </cfRule>
  </conditionalFormatting>
  <conditionalFormatting sqref="CC208 CC210 CC212">
    <cfRule type="cellIs" dxfId="7727" priority="2199" stopIfTrue="1" operator="lessThan">
      <formula>-0.03</formula>
    </cfRule>
    <cfRule type="cellIs" dxfId="7726" priority="2200" stopIfTrue="1" operator="greaterThan">
      <formula>0.03</formula>
    </cfRule>
  </conditionalFormatting>
  <conditionalFormatting sqref="CC208:CC213">
    <cfRule type="cellIs" dxfId="7725" priority="2197" operator="greaterThan">
      <formula>0</formula>
    </cfRule>
    <cfRule type="cellIs" dxfId="7724" priority="2198" operator="lessThan">
      <formula>0</formula>
    </cfRule>
  </conditionalFormatting>
  <conditionalFormatting sqref="CD208">
    <cfRule type="cellIs" dxfId="7723" priority="2195" stopIfTrue="1" operator="greaterThan">
      <formula>0.03</formula>
    </cfRule>
    <cfRule type="cellIs" dxfId="7722" priority="2196" stopIfTrue="1" operator="lessThan">
      <formula>-0.03</formula>
    </cfRule>
  </conditionalFormatting>
  <conditionalFormatting sqref="CD208:CD213">
    <cfRule type="cellIs" dxfId="7721" priority="2193" operator="greaterThan">
      <formula>0</formula>
    </cfRule>
    <cfRule type="cellIs" dxfId="7720" priority="2194" operator="lessThan">
      <formula>0</formula>
    </cfRule>
  </conditionalFormatting>
  <conditionalFormatting sqref="CC214 CC216 CC218">
    <cfRule type="cellIs" dxfId="7719" priority="2191" stopIfTrue="1" operator="lessThan">
      <formula>-0.03</formula>
    </cfRule>
    <cfRule type="cellIs" dxfId="7718" priority="2192" stopIfTrue="1" operator="greaterThan">
      <formula>0.03</formula>
    </cfRule>
  </conditionalFormatting>
  <conditionalFormatting sqref="CC214:CC219">
    <cfRule type="cellIs" dxfId="7717" priority="2189" operator="greaterThan">
      <formula>0</formula>
    </cfRule>
    <cfRule type="cellIs" dxfId="7716" priority="2190" operator="lessThan">
      <formula>0</formula>
    </cfRule>
  </conditionalFormatting>
  <conditionalFormatting sqref="CD214">
    <cfRule type="cellIs" dxfId="7715" priority="2187" stopIfTrue="1" operator="greaterThan">
      <formula>0.03</formula>
    </cfRule>
    <cfRule type="cellIs" dxfId="7714" priority="2188" stopIfTrue="1" operator="lessThan">
      <formula>-0.03</formula>
    </cfRule>
  </conditionalFormatting>
  <conditionalFormatting sqref="CD214:CD219">
    <cfRule type="cellIs" dxfId="7713" priority="2185" operator="greaterThan">
      <formula>0</formula>
    </cfRule>
    <cfRule type="cellIs" dxfId="7712" priority="2186" operator="lessThan">
      <formula>0</formula>
    </cfRule>
  </conditionalFormatting>
  <conditionalFormatting sqref="CC220 CC222 CC224">
    <cfRule type="cellIs" dxfId="7711" priority="2183" stopIfTrue="1" operator="lessThan">
      <formula>-0.03</formula>
    </cfRule>
    <cfRule type="cellIs" dxfId="7710" priority="2184" stopIfTrue="1" operator="greaterThan">
      <formula>0.03</formula>
    </cfRule>
  </conditionalFormatting>
  <conditionalFormatting sqref="CC220:CC225">
    <cfRule type="cellIs" dxfId="7709" priority="2181" operator="greaterThan">
      <formula>0</formula>
    </cfRule>
    <cfRule type="cellIs" dxfId="7708" priority="2182" operator="lessThan">
      <formula>0</formula>
    </cfRule>
  </conditionalFormatting>
  <conditionalFormatting sqref="CD220">
    <cfRule type="cellIs" dxfId="7707" priority="2179" stopIfTrue="1" operator="greaterThan">
      <formula>0.03</formula>
    </cfRule>
    <cfRule type="cellIs" dxfId="7706" priority="2180" stopIfTrue="1" operator="lessThan">
      <formula>-0.03</formula>
    </cfRule>
  </conditionalFormatting>
  <conditionalFormatting sqref="CD220:CD225">
    <cfRule type="cellIs" dxfId="7705" priority="2177" operator="greaterThan">
      <formula>0</formula>
    </cfRule>
    <cfRule type="cellIs" dxfId="7704" priority="2178" operator="lessThan">
      <formula>0</formula>
    </cfRule>
  </conditionalFormatting>
  <conditionalFormatting sqref="CC226 CC228 CC230">
    <cfRule type="cellIs" dxfId="7703" priority="2175" stopIfTrue="1" operator="lessThan">
      <formula>-0.03</formula>
    </cfRule>
    <cfRule type="cellIs" dxfId="7702" priority="2176" stopIfTrue="1" operator="greaterThan">
      <formula>0.03</formula>
    </cfRule>
  </conditionalFormatting>
  <conditionalFormatting sqref="CC226:CC231">
    <cfRule type="cellIs" dxfId="7701" priority="2173" operator="greaterThan">
      <formula>0</formula>
    </cfRule>
    <cfRule type="cellIs" dxfId="7700" priority="2174" operator="lessThan">
      <formula>0</formula>
    </cfRule>
  </conditionalFormatting>
  <conditionalFormatting sqref="CD226">
    <cfRule type="cellIs" dxfId="7699" priority="2171" stopIfTrue="1" operator="greaterThan">
      <formula>0.03</formula>
    </cfRule>
    <cfRule type="cellIs" dxfId="7698" priority="2172" stopIfTrue="1" operator="lessThan">
      <formula>-0.03</formula>
    </cfRule>
  </conditionalFormatting>
  <conditionalFormatting sqref="CD226:CD231">
    <cfRule type="cellIs" dxfId="7697" priority="2169" operator="greaterThan">
      <formula>0</formula>
    </cfRule>
    <cfRule type="cellIs" dxfId="7696" priority="2170" operator="lessThan">
      <formula>0</formula>
    </cfRule>
  </conditionalFormatting>
  <conditionalFormatting sqref="CC232 CC234 CC236">
    <cfRule type="cellIs" dxfId="7695" priority="2167" stopIfTrue="1" operator="lessThan">
      <formula>-0.03</formula>
    </cfRule>
    <cfRule type="cellIs" dxfId="7694" priority="2168" stopIfTrue="1" operator="greaterThan">
      <formula>0.03</formula>
    </cfRule>
  </conditionalFormatting>
  <conditionalFormatting sqref="CC232:CC237">
    <cfRule type="cellIs" dxfId="7693" priority="2165" operator="greaterThan">
      <formula>0</formula>
    </cfRule>
    <cfRule type="cellIs" dxfId="7692" priority="2166" operator="lessThan">
      <formula>0</formula>
    </cfRule>
  </conditionalFormatting>
  <conditionalFormatting sqref="CD232">
    <cfRule type="cellIs" dxfId="7691" priority="2163" stopIfTrue="1" operator="greaterThan">
      <formula>0.03</formula>
    </cfRule>
    <cfRule type="cellIs" dxfId="7690" priority="2164" stopIfTrue="1" operator="lessThan">
      <formula>-0.03</formula>
    </cfRule>
  </conditionalFormatting>
  <conditionalFormatting sqref="CD232:CD237">
    <cfRule type="cellIs" dxfId="7689" priority="2161" operator="greaterThan">
      <formula>0</formula>
    </cfRule>
    <cfRule type="cellIs" dxfId="7688" priority="2162" operator="lessThan">
      <formula>0</formula>
    </cfRule>
  </conditionalFormatting>
  <conditionalFormatting sqref="CC238 CC240 CC242">
    <cfRule type="cellIs" dxfId="7687" priority="2159" stopIfTrue="1" operator="lessThan">
      <formula>-0.03</formula>
    </cfRule>
    <cfRule type="cellIs" dxfId="7686" priority="2160" stopIfTrue="1" operator="greaterThan">
      <formula>0.03</formula>
    </cfRule>
  </conditionalFormatting>
  <conditionalFormatting sqref="CC238:CC243">
    <cfRule type="cellIs" dxfId="7685" priority="2157" operator="greaterThan">
      <formula>0</formula>
    </cfRule>
    <cfRule type="cellIs" dxfId="7684" priority="2158" operator="lessThan">
      <formula>0</formula>
    </cfRule>
  </conditionalFormatting>
  <conditionalFormatting sqref="CD238">
    <cfRule type="cellIs" dxfId="7683" priority="2155" stopIfTrue="1" operator="greaterThan">
      <formula>0.03</formula>
    </cfRule>
    <cfRule type="cellIs" dxfId="7682" priority="2156" stopIfTrue="1" operator="lessThan">
      <formula>-0.03</formula>
    </cfRule>
  </conditionalFormatting>
  <conditionalFormatting sqref="CD238:CD243">
    <cfRule type="cellIs" dxfId="7681" priority="2153" operator="greaterThan">
      <formula>0</formula>
    </cfRule>
    <cfRule type="cellIs" dxfId="7680" priority="2154" operator="lessThan">
      <formula>0</formula>
    </cfRule>
  </conditionalFormatting>
  <conditionalFormatting sqref="CC244 CC246 CC248">
    <cfRule type="cellIs" dxfId="7679" priority="2151" stopIfTrue="1" operator="lessThan">
      <formula>-0.03</formula>
    </cfRule>
    <cfRule type="cellIs" dxfId="7678" priority="2152" stopIfTrue="1" operator="greaterThan">
      <formula>0.03</formula>
    </cfRule>
  </conditionalFormatting>
  <conditionalFormatting sqref="CC244:CC249">
    <cfRule type="cellIs" dxfId="7677" priority="2149" operator="greaterThan">
      <formula>0</formula>
    </cfRule>
    <cfRule type="cellIs" dxfId="7676" priority="2150" operator="lessThan">
      <formula>0</formula>
    </cfRule>
  </conditionalFormatting>
  <conditionalFormatting sqref="CD244">
    <cfRule type="cellIs" dxfId="7675" priority="2147" stopIfTrue="1" operator="greaterThan">
      <formula>0.03</formula>
    </cfRule>
    <cfRule type="cellIs" dxfId="7674" priority="2148" stopIfTrue="1" operator="lessThan">
      <formula>-0.03</formula>
    </cfRule>
  </conditionalFormatting>
  <conditionalFormatting sqref="CD244:CD249">
    <cfRule type="cellIs" dxfId="7673" priority="2145" operator="greaterThan">
      <formula>0</formula>
    </cfRule>
    <cfRule type="cellIs" dxfId="7672" priority="2146" operator="lessThan">
      <formula>0</formula>
    </cfRule>
  </conditionalFormatting>
  <conditionalFormatting sqref="CC250 CC252 CC254">
    <cfRule type="cellIs" dxfId="7671" priority="2143" stopIfTrue="1" operator="lessThan">
      <formula>-0.03</formula>
    </cfRule>
    <cfRule type="cellIs" dxfId="7670" priority="2144" stopIfTrue="1" operator="greaterThan">
      <formula>0.03</formula>
    </cfRule>
  </conditionalFormatting>
  <conditionalFormatting sqref="CC250:CC255">
    <cfRule type="cellIs" dxfId="7669" priority="2141" operator="greaterThan">
      <formula>0</formula>
    </cfRule>
    <cfRule type="cellIs" dxfId="7668" priority="2142" operator="lessThan">
      <formula>0</formula>
    </cfRule>
  </conditionalFormatting>
  <conditionalFormatting sqref="CD250">
    <cfRule type="cellIs" dxfId="7667" priority="2139" stopIfTrue="1" operator="greaterThan">
      <formula>0.03</formula>
    </cfRule>
    <cfRule type="cellIs" dxfId="7666" priority="2140" stopIfTrue="1" operator="lessThan">
      <formula>-0.03</formula>
    </cfRule>
  </conditionalFormatting>
  <conditionalFormatting sqref="CD250:CD255">
    <cfRule type="cellIs" dxfId="7665" priority="2137" operator="greaterThan">
      <formula>0</formula>
    </cfRule>
    <cfRule type="cellIs" dxfId="7664" priority="2138" operator="lessThan">
      <formula>0</formula>
    </cfRule>
  </conditionalFormatting>
  <conditionalFormatting sqref="CC256 CC258 CC260">
    <cfRule type="cellIs" dxfId="7663" priority="2135" stopIfTrue="1" operator="lessThan">
      <formula>-0.03</formula>
    </cfRule>
    <cfRule type="cellIs" dxfId="7662" priority="2136" stopIfTrue="1" operator="greaterThan">
      <formula>0.03</formula>
    </cfRule>
  </conditionalFormatting>
  <conditionalFormatting sqref="CC256:CC261">
    <cfRule type="cellIs" dxfId="7661" priority="2133" operator="greaterThan">
      <formula>0</formula>
    </cfRule>
    <cfRule type="cellIs" dxfId="7660" priority="2134" operator="lessThan">
      <formula>0</formula>
    </cfRule>
  </conditionalFormatting>
  <conditionalFormatting sqref="CD256">
    <cfRule type="cellIs" dxfId="7659" priority="2131" stopIfTrue="1" operator="greaterThan">
      <formula>0.03</formula>
    </cfRule>
    <cfRule type="cellIs" dxfId="7658" priority="2132" stopIfTrue="1" operator="lessThan">
      <formula>-0.03</formula>
    </cfRule>
  </conditionalFormatting>
  <conditionalFormatting sqref="CD256:CD261">
    <cfRule type="cellIs" dxfId="7657" priority="2129" operator="greaterThan">
      <formula>0</formula>
    </cfRule>
    <cfRule type="cellIs" dxfId="7656" priority="2130" operator="lessThan">
      <formula>0</formula>
    </cfRule>
  </conditionalFormatting>
  <conditionalFormatting sqref="CC262 CC264 CC266">
    <cfRule type="cellIs" dxfId="7655" priority="2127" stopIfTrue="1" operator="lessThan">
      <formula>-0.03</formula>
    </cfRule>
    <cfRule type="cellIs" dxfId="7654" priority="2128" stopIfTrue="1" operator="greaterThan">
      <formula>0.03</formula>
    </cfRule>
  </conditionalFormatting>
  <conditionalFormatting sqref="CC262:CC267">
    <cfRule type="cellIs" dxfId="7653" priority="2125" operator="greaterThan">
      <formula>0</formula>
    </cfRule>
    <cfRule type="cellIs" dxfId="7652" priority="2126" operator="lessThan">
      <formula>0</formula>
    </cfRule>
  </conditionalFormatting>
  <conditionalFormatting sqref="CD262">
    <cfRule type="cellIs" dxfId="7651" priority="2123" stopIfTrue="1" operator="greaterThan">
      <formula>0.03</formula>
    </cfRule>
    <cfRule type="cellIs" dxfId="7650" priority="2124" stopIfTrue="1" operator="lessThan">
      <formula>-0.03</formula>
    </cfRule>
  </conditionalFormatting>
  <conditionalFormatting sqref="CD262:CD267">
    <cfRule type="cellIs" dxfId="7649" priority="2121" operator="greaterThan">
      <formula>0</formula>
    </cfRule>
    <cfRule type="cellIs" dxfId="7648" priority="2122" operator="lessThan">
      <formula>0</formula>
    </cfRule>
  </conditionalFormatting>
  <conditionalFormatting sqref="CC268 CC270 CC272">
    <cfRule type="cellIs" dxfId="7647" priority="2119" stopIfTrue="1" operator="lessThan">
      <formula>-0.03</formula>
    </cfRule>
    <cfRule type="cellIs" dxfId="7646" priority="2120" stopIfTrue="1" operator="greaterThan">
      <formula>0.03</formula>
    </cfRule>
  </conditionalFormatting>
  <conditionalFormatting sqref="CC268:CC273">
    <cfRule type="cellIs" dxfId="7645" priority="2117" operator="greaterThan">
      <formula>0</formula>
    </cfRule>
    <cfRule type="cellIs" dxfId="7644" priority="2118" operator="lessThan">
      <formula>0</formula>
    </cfRule>
  </conditionalFormatting>
  <conditionalFormatting sqref="CD268">
    <cfRule type="cellIs" dxfId="7643" priority="2115" stopIfTrue="1" operator="greaterThan">
      <formula>0.03</formula>
    </cfRule>
    <cfRule type="cellIs" dxfId="7642" priority="2116" stopIfTrue="1" operator="lessThan">
      <formula>-0.03</formula>
    </cfRule>
  </conditionalFormatting>
  <conditionalFormatting sqref="CD268:CD273">
    <cfRule type="cellIs" dxfId="7641" priority="2113" operator="greaterThan">
      <formula>0</formula>
    </cfRule>
    <cfRule type="cellIs" dxfId="7640" priority="2114" operator="lessThan">
      <formula>0</formula>
    </cfRule>
  </conditionalFormatting>
  <conditionalFormatting sqref="CC274 CC276 CC278">
    <cfRule type="cellIs" dxfId="7639" priority="2111" stopIfTrue="1" operator="lessThan">
      <formula>-0.03</formula>
    </cfRule>
    <cfRule type="cellIs" dxfId="7638" priority="2112" stopIfTrue="1" operator="greaterThan">
      <formula>0.03</formula>
    </cfRule>
  </conditionalFormatting>
  <conditionalFormatting sqref="CC274:CC279">
    <cfRule type="cellIs" dxfId="7637" priority="2109" operator="greaterThan">
      <formula>0</formula>
    </cfRule>
    <cfRule type="cellIs" dxfId="7636" priority="2110" operator="lessThan">
      <formula>0</formula>
    </cfRule>
  </conditionalFormatting>
  <conditionalFormatting sqref="CD274">
    <cfRule type="cellIs" dxfId="7635" priority="2107" stopIfTrue="1" operator="greaterThan">
      <formula>0.03</formula>
    </cfRule>
    <cfRule type="cellIs" dxfId="7634" priority="2108" stopIfTrue="1" operator="lessThan">
      <formula>-0.03</formula>
    </cfRule>
  </conditionalFormatting>
  <conditionalFormatting sqref="CD274:CD279">
    <cfRule type="cellIs" dxfId="7633" priority="2105" operator="greaterThan">
      <formula>0</formula>
    </cfRule>
    <cfRule type="cellIs" dxfId="7632" priority="2106" operator="lessThan">
      <formula>0</formula>
    </cfRule>
  </conditionalFormatting>
  <conditionalFormatting sqref="CC280 CC282 CC284">
    <cfRule type="cellIs" dxfId="7631" priority="2103" stopIfTrue="1" operator="lessThan">
      <formula>-0.03</formula>
    </cfRule>
    <cfRule type="cellIs" dxfId="7630" priority="2104" stopIfTrue="1" operator="greaterThan">
      <formula>0.03</formula>
    </cfRule>
  </conditionalFormatting>
  <conditionalFormatting sqref="CC280:CC285">
    <cfRule type="cellIs" dxfId="7629" priority="2101" operator="greaterThan">
      <formula>0</formula>
    </cfRule>
    <cfRule type="cellIs" dxfId="7628" priority="2102" operator="lessThan">
      <formula>0</formula>
    </cfRule>
  </conditionalFormatting>
  <conditionalFormatting sqref="CD280">
    <cfRule type="cellIs" dxfId="7627" priority="2099" stopIfTrue="1" operator="greaterThan">
      <formula>0.03</formula>
    </cfRule>
    <cfRule type="cellIs" dxfId="7626" priority="2100" stopIfTrue="1" operator="lessThan">
      <formula>-0.03</formula>
    </cfRule>
  </conditionalFormatting>
  <conditionalFormatting sqref="CD280:CD285">
    <cfRule type="cellIs" dxfId="7625" priority="2097" operator="greaterThan">
      <formula>0</formula>
    </cfRule>
    <cfRule type="cellIs" dxfId="7624" priority="2098" operator="lessThan">
      <formula>0</formula>
    </cfRule>
  </conditionalFormatting>
  <conditionalFormatting sqref="CC286 CC288 CC290">
    <cfRule type="cellIs" dxfId="7623" priority="2095" stopIfTrue="1" operator="lessThan">
      <formula>-0.03</formula>
    </cfRule>
    <cfRule type="cellIs" dxfId="7622" priority="2096" stopIfTrue="1" operator="greaterThan">
      <formula>0.03</formula>
    </cfRule>
  </conditionalFormatting>
  <conditionalFormatting sqref="CC286:CC291">
    <cfRule type="cellIs" dxfId="7621" priority="2093" operator="greaterThan">
      <formula>0</formula>
    </cfRule>
    <cfRule type="cellIs" dxfId="7620" priority="2094" operator="lessThan">
      <formula>0</formula>
    </cfRule>
  </conditionalFormatting>
  <conditionalFormatting sqref="CD286">
    <cfRule type="cellIs" dxfId="7619" priority="2091" stopIfTrue="1" operator="greaterThan">
      <formula>0.03</formula>
    </cfRule>
    <cfRule type="cellIs" dxfId="7618" priority="2092" stopIfTrue="1" operator="lessThan">
      <formula>-0.03</formula>
    </cfRule>
  </conditionalFormatting>
  <conditionalFormatting sqref="CD286:CD291">
    <cfRule type="cellIs" dxfId="7617" priority="2089" operator="greaterThan">
      <formula>0</formula>
    </cfRule>
    <cfRule type="cellIs" dxfId="7616" priority="2090" operator="lessThan">
      <formula>0</formula>
    </cfRule>
  </conditionalFormatting>
  <conditionalFormatting sqref="CC292 CC294 CC296">
    <cfRule type="cellIs" dxfId="7615" priority="2087" stopIfTrue="1" operator="lessThan">
      <formula>-0.03</formula>
    </cfRule>
    <cfRule type="cellIs" dxfId="7614" priority="2088" stopIfTrue="1" operator="greaterThan">
      <formula>0.03</formula>
    </cfRule>
  </conditionalFormatting>
  <conditionalFormatting sqref="CC292:CC297">
    <cfRule type="cellIs" dxfId="7613" priority="2085" operator="greaterThan">
      <formula>0</formula>
    </cfRule>
    <cfRule type="cellIs" dxfId="7612" priority="2086" operator="lessThan">
      <formula>0</formula>
    </cfRule>
  </conditionalFormatting>
  <conditionalFormatting sqref="CD292">
    <cfRule type="cellIs" dxfId="7611" priority="2083" stopIfTrue="1" operator="greaterThan">
      <formula>0.03</formula>
    </cfRule>
    <cfRule type="cellIs" dxfId="7610" priority="2084" stopIfTrue="1" operator="lessThan">
      <formula>-0.03</formula>
    </cfRule>
  </conditionalFormatting>
  <conditionalFormatting sqref="CD292:CD297">
    <cfRule type="cellIs" dxfId="7609" priority="2081" operator="greaterThan">
      <formula>0</formula>
    </cfRule>
    <cfRule type="cellIs" dxfId="7608" priority="2082" operator="lessThan">
      <formula>0</formula>
    </cfRule>
  </conditionalFormatting>
  <conditionalFormatting sqref="CC298 CC300 CC302">
    <cfRule type="cellIs" dxfId="7607" priority="2079" stopIfTrue="1" operator="lessThan">
      <formula>-0.03</formula>
    </cfRule>
    <cfRule type="cellIs" dxfId="7606" priority="2080" stopIfTrue="1" operator="greaterThan">
      <formula>0.03</formula>
    </cfRule>
  </conditionalFormatting>
  <conditionalFormatting sqref="CC298:CC303">
    <cfRule type="cellIs" dxfId="7605" priority="2077" operator="greaterThan">
      <formula>0</formula>
    </cfRule>
    <cfRule type="cellIs" dxfId="7604" priority="2078" operator="lessThan">
      <formula>0</formula>
    </cfRule>
  </conditionalFormatting>
  <conditionalFormatting sqref="CD298">
    <cfRule type="cellIs" dxfId="7603" priority="2075" stopIfTrue="1" operator="greaterThan">
      <formula>0.03</formula>
    </cfRule>
    <cfRule type="cellIs" dxfId="7602" priority="2076" stopIfTrue="1" operator="lessThan">
      <formula>-0.03</formula>
    </cfRule>
  </conditionalFormatting>
  <conditionalFormatting sqref="CD298:CD303">
    <cfRule type="cellIs" dxfId="7601" priority="2073" operator="greaterThan">
      <formula>0</formula>
    </cfRule>
    <cfRule type="cellIs" dxfId="7600" priority="2074" operator="lessThan">
      <formula>0</formula>
    </cfRule>
  </conditionalFormatting>
  <conditionalFormatting sqref="CC304 CC306 CC308">
    <cfRule type="cellIs" dxfId="7599" priority="2071" stopIfTrue="1" operator="lessThan">
      <formula>-0.03</formula>
    </cfRule>
    <cfRule type="cellIs" dxfId="7598" priority="2072" stopIfTrue="1" operator="greaterThan">
      <formula>0.03</formula>
    </cfRule>
  </conditionalFormatting>
  <conditionalFormatting sqref="CC304:CC309">
    <cfRule type="cellIs" dxfId="7597" priority="2069" operator="greaterThan">
      <formula>0</formula>
    </cfRule>
    <cfRule type="cellIs" dxfId="7596" priority="2070" operator="lessThan">
      <formula>0</formula>
    </cfRule>
  </conditionalFormatting>
  <conditionalFormatting sqref="CD304">
    <cfRule type="cellIs" dxfId="7595" priority="2067" stopIfTrue="1" operator="greaterThan">
      <formula>0.03</formula>
    </cfRule>
    <cfRule type="cellIs" dxfId="7594" priority="2068" stopIfTrue="1" operator="lessThan">
      <formula>-0.03</formula>
    </cfRule>
  </conditionalFormatting>
  <conditionalFormatting sqref="CD304:CD309">
    <cfRule type="cellIs" dxfId="7593" priority="2065" operator="greaterThan">
      <formula>0</formula>
    </cfRule>
    <cfRule type="cellIs" dxfId="7592" priority="2066" operator="lessThan">
      <formula>0</formula>
    </cfRule>
  </conditionalFormatting>
  <conditionalFormatting sqref="CC310 CC312 CC314">
    <cfRule type="cellIs" dxfId="7591" priority="2063" stopIfTrue="1" operator="lessThan">
      <formula>-0.03</formula>
    </cfRule>
    <cfRule type="cellIs" dxfId="7590" priority="2064" stopIfTrue="1" operator="greaterThan">
      <formula>0.03</formula>
    </cfRule>
  </conditionalFormatting>
  <conditionalFormatting sqref="CC310:CC315">
    <cfRule type="cellIs" dxfId="7589" priority="2061" operator="greaterThan">
      <formula>0</formula>
    </cfRule>
    <cfRule type="cellIs" dxfId="7588" priority="2062" operator="lessThan">
      <formula>0</formula>
    </cfRule>
  </conditionalFormatting>
  <conditionalFormatting sqref="CD310">
    <cfRule type="cellIs" dxfId="7587" priority="2059" stopIfTrue="1" operator="greaterThan">
      <formula>0.03</formula>
    </cfRule>
    <cfRule type="cellIs" dxfId="7586" priority="2060" stopIfTrue="1" operator="lessThan">
      <formula>-0.03</formula>
    </cfRule>
  </conditionalFormatting>
  <conditionalFormatting sqref="CD310:CD315">
    <cfRule type="cellIs" dxfId="7585" priority="2057" operator="greaterThan">
      <formula>0</formula>
    </cfRule>
    <cfRule type="cellIs" dxfId="7584" priority="2058" operator="lessThan">
      <formula>0</formula>
    </cfRule>
  </conditionalFormatting>
  <conditionalFormatting sqref="CC316 CC318 CC320">
    <cfRule type="cellIs" dxfId="7583" priority="2055" stopIfTrue="1" operator="lessThan">
      <formula>-0.03</formula>
    </cfRule>
    <cfRule type="cellIs" dxfId="7582" priority="2056" stopIfTrue="1" operator="greaterThan">
      <formula>0.03</formula>
    </cfRule>
  </conditionalFormatting>
  <conditionalFormatting sqref="CC316:CC321">
    <cfRule type="cellIs" dxfId="7581" priority="2053" operator="greaterThan">
      <formula>0</formula>
    </cfRule>
    <cfRule type="cellIs" dxfId="7580" priority="2054" operator="lessThan">
      <formula>0</formula>
    </cfRule>
  </conditionalFormatting>
  <conditionalFormatting sqref="CD316">
    <cfRule type="cellIs" dxfId="7579" priority="2051" stopIfTrue="1" operator="greaterThan">
      <formula>0.03</formula>
    </cfRule>
    <cfRule type="cellIs" dxfId="7578" priority="2052" stopIfTrue="1" operator="lessThan">
      <formula>-0.03</formula>
    </cfRule>
  </conditionalFormatting>
  <conditionalFormatting sqref="CD316:CD321">
    <cfRule type="cellIs" dxfId="7577" priority="2049" operator="greaterThan">
      <formula>0</formula>
    </cfRule>
    <cfRule type="cellIs" dxfId="7576" priority="2050" operator="lessThan">
      <formula>0</formula>
    </cfRule>
  </conditionalFormatting>
  <conditionalFormatting sqref="CC322 CC324 CC326">
    <cfRule type="cellIs" dxfId="7575" priority="2047" stopIfTrue="1" operator="lessThan">
      <formula>-0.03</formula>
    </cfRule>
    <cfRule type="cellIs" dxfId="7574" priority="2048" stopIfTrue="1" operator="greaterThan">
      <formula>0.03</formula>
    </cfRule>
  </conditionalFormatting>
  <conditionalFormatting sqref="CC322:CC327">
    <cfRule type="cellIs" dxfId="7573" priority="2045" operator="greaterThan">
      <formula>0</formula>
    </cfRule>
    <cfRule type="cellIs" dxfId="7572" priority="2046" operator="lessThan">
      <formula>0</formula>
    </cfRule>
  </conditionalFormatting>
  <conditionalFormatting sqref="CD322">
    <cfRule type="cellIs" dxfId="7571" priority="2043" stopIfTrue="1" operator="greaterThan">
      <formula>0.03</formula>
    </cfRule>
    <cfRule type="cellIs" dxfId="7570" priority="2044" stopIfTrue="1" operator="lessThan">
      <formula>-0.03</formula>
    </cfRule>
  </conditionalFormatting>
  <conditionalFormatting sqref="CD322:CD327">
    <cfRule type="cellIs" dxfId="7569" priority="2041" operator="greaterThan">
      <formula>0</formula>
    </cfRule>
    <cfRule type="cellIs" dxfId="7568" priority="2042" operator="lessThan">
      <formula>0</formula>
    </cfRule>
  </conditionalFormatting>
  <conditionalFormatting sqref="CC328 CC330 CC332">
    <cfRule type="cellIs" dxfId="7567" priority="2039" stopIfTrue="1" operator="lessThan">
      <formula>-0.03</formula>
    </cfRule>
    <cfRule type="cellIs" dxfId="7566" priority="2040" stopIfTrue="1" operator="greaterThan">
      <formula>0.03</formula>
    </cfRule>
  </conditionalFormatting>
  <conditionalFormatting sqref="CC328:CC333">
    <cfRule type="cellIs" dxfId="7565" priority="2037" operator="greaterThan">
      <formula>0</formula>
    </cfRule>
    <cfRule type="cellIs" dxfId="7564" priority="2038" operator="lessThan">
      <formula>0</formula>
    </cfRule>
  </conditionalFormatting>
  <conditionalFormatting sqref="CD328">
    <cfRule type="cellIs" dxfId="7563" priority="2035" stopIfTrue="1" operator="greaterThan">
      <formula>0.03</formula>
    </cfRule>
    <cfRule type="cellIs" dxfId="7562" priority="2036" stopIfTrue="1" operator="lessThan">
      <formula>-0.03</formula>
    </cfRule>
  </conditionalFormatting>
  <conditionalFormatting sqref="CD328:CD333">
    <cfRule type="cellIs" dxfId="7561" priority="2033" operator="greaterThan">
      <formula>0</formula>
    </cfRule>
    <cfRule type="cellIs" dxfId="7560" priority="2034" operator="lessThan">
      <formula>0</formula>
    </cfRule>
  </conditionalFormatting>
  <conditionalFormatting sqref="CC334 CC336 CC338">
    <cfRule type="cellIs" dxfId="7559" priority="2031" stopIfTrue="1" operator="lessThan">
      <formula>-0.03</formula>
    </cfRule>
    <cfRule type="cellIs" dxfId="7558" priority="2032" stopIfTrue="1" operator="greaterThan">
      <formula>0.03</formula>
    </cfRule>
  </conditionalFormatting>
  <conditionalFormatting sqref="CC334:CC339">
    <cfRule type="cellIs" dxfId="7557" priority="2029" operator="greaterThan">
      <formula>0</formula>
    </cfRule>
    <cfRule type="cellIs" dxfId="7556" priority="2030" operator="lessThan">
      <formula>0</formula>
    </cfRule>
  </conditionalFormatting>
  <conditionalFormatting sqref="CD334">
    <cfRule type="cellIs" dxfId="7555" priority="2027" stopIfTrue="1" operator="greaterThan">
      <formula>0.03</formula>
    </cfRule>
    <cfRule type="cellIs" dxfId="7554" priority="2028" stopIfTrue="1" operator="lessThan">
      <formula>-0.03</formula>
    </cfRule>
  </conditionalFormatting>
  <conditionalFormatting sqref="CD334:CD339">
    <cfRule type="cellIs" dxfId="7553" priority="2025" operator="greaterThan">
      <formula>0</formula>
    </cfRule>
    <cfRule type="cellIs" dxfId="7552" priority="2026" operator="lessThan">
      <formula>0</formula>
    </cfRule>
  </conditionalFormatting>
  <conditionalFormatting sqref="CC340 CC342 CC344">
    <cfRule type="cellIs" dxfId="7551" priority="2023" stopIfTrue="1" operator="lessThan">
      <formula>-0.03</formula>
    </cfRule>
    <cfRule type="cellIs" dxfId="7550" priority="2024" stopIfTrue="1" operator="greaterThan">
      <formula>0.03</formula>
    </cfRule>
  </conditionalFormatting>
  <conditionalFormatting sqref="CC340:CC345">
    <cfRule type="cellIs" dxfId="7549" priority="2021" operator="greaterThan">
      <formula>0</formula>
    </cfRule>
    <cfRule type="cellIs" dxfId="7548" priority="2022" operator="lessThan">
      <formula>0</formula>
    </cfRule>
  </conditionalFormatting>
  <conditionalFormatting sqref="CD340">
    <cfRule type="cellIs" dxfId="7547" priority="2019" stopIfTrue="1" operator="greaterThan">
      <formula>0.03</formula>
    </cfRule>
    <cfRule type="cellIs" dxfId="7546" priority="2020" stopIfTrue="1" operator="lessThan">
      <formula>-0.03</formula>
    </cfRule>
  </conditionalFormatting>
  <conditionalFormatting sqref="CD340:CD345">
    <cfRule type="cellIs" dxfId="7545" priority="2017" operator="greaterThan">
      <formula>0</formula>
    </cfRule>
    <cfRule type="cellIs" dxfId="7544" priority="2018" operator="lessThan">
      <formula>0</formula>
    </cfRule>
  </conditionalFormatting>
  <conditionalFormatting sqref="CC346 CC348 CC350">
    <cfRule type="cellIs" dxfId="7543" priority="2015" stopIfTrue="1" operator="lessThan">
      <formula>-0.03</formula>
    </cfRule>
    <cfRule type="cellIs" dxfId="7542" priority="2016" stopIfTrue="1" operator="greaterThan">
      <formula>0.03</formula>
    </cfRule>
  </conditionalFormatting>
  <conditionalFormatting sqref="CC346:CC351">
    <cfRule type="cellIs" dxfId="7541" priority="2013" operator="greaterThan">
      <formula>0</formula>
    </cfRule>
    <cfRule type="cellIs" dxfId="7540" priority="2014" operator="lessThan">
      <formula>0</formula>
    </cfRule>
  </conditionalFormatting>
  <conditionalFormatting sqref="CD346">
    <cfRule type="cellIs" dxfId="7539" priority="2011" stopIfTrue="1" operator="greaterThan">
      <formula>0.03</formula>
    </cfRule>
    <cfRule type="cellIs" dxfId="7538" priority="2012" stopIfTrue="1" operator="lessThan">
      <formula>-0.03</formula>
    </cfRule>
  </conditionalFormatting>
  <conditionalFormatting sqref="CD346:CD351">
    <cfRule type="cellIs" dxfId="7537" priority="2009" operator="greaterThan">
      <formula>0</formula>
    </cfRule>
    <cfRule type="cellIs" dxfId="7536" priority="2010" operator="lessThan">
      <formula>0</formula>
    </cfRule>
  </conditionalFormatting>
  <conditionalFormatting sqref="CC352 CC354 CC356">
    <cfRule type="cellIs" dxfId="7535" priority="1999" stopIfTrue="1" operator="lessThan">
      <formula>-0.03</formula>
    </cfRule>
    <cfRule type="cellIs" dxfId="7534" priority="2000" stopIfTrue="1" operator="greaterThan">
      <formula>0.03</formula>
    </cfRule>
  </conditionalFormatting>
  <conditionalFormatting sqref="CC352:CC357">
    <cfRule type="cellIs" dxfId="7533" priority="1997" operator="greaterThan">
      <formula>0</formula>
    </cfRule>
    <cfRule type="cellIs" dxfId="7532" priority="1998" operator="lessThan">
      <formula>0</formula>
    </cfRule>
  </conditionalFormatting>
  <conditionalFormatting sqref="CD352">
    <cfRule type="cellIs" dxfId="7531" priority="1995" stopIfTrue="1" operator="greaterThan">
      <formula>0.03</formula>
    </cfRule>
    <cfRule type="cellIs" dxfId="7530" priority="1996" stopIfTrue="1" operator="lessThan">
      <formula>-0.03</formula>
    </cfRule>
  </conditionalFormatting>
  <conditionalFormatting sqref="CD352:CD357">
    <cfRule type="cellIs" dxfId="7529" priority="1993" operator="greaterThan">
      <formula>0</formula>
    </cfRule>
    <cfRule type="cellIs" dxfId="7528" priority="1994" operator="lessThan">
      <formula>0</formula>
    </cfRule>
  </conditionalFormatting>
  <conditionalFormatting sqref="CC358 CC360 CC362">
    <cfRule type="cellIs" dxfId="7527" priority="1983" stopIfTrue="1" operator="lessThan">
      <formula>-0.03</formula>
    </cfRule>
    <cfRule type="cellIs" dxfId="7526" priority="1984" stopIfTrue="1" operator="greaterThan">
      <formula>0.03</formula>
    </cfRule>
  </conditionalFormatting>
  <conditionalFormatting sqref="CC358:CC363">
    <cfRule type="cellIs" dxfId="7525" priority="1981" operator="greaterThan">
      <formula>0</formula>
    </cfRule>
    <cfRule type="cellIs" dxfId="7524" priority="1982" operator="lessThan">
      <formula>0</formula>
    </cfRule>
  </conditionalFormatting>
  <conditionalFormatting sqref="CD358">
    <cfRule type="cellIs" dxfId="7523" priority="1979" stopIfTrue="1" operator="greaterThan">
      <formula>0.03</formula>
    </cfRule>
    <cfRule type="cellIs" dxfId="7522" priority="1980" stopIfTrue="1" operator="lessThan">
      <formula>-0.03</formula>
    </cfRule>
  </conditionalFormatting>
  <conditionalFormatting sqref="CD358:CD363">
    <cfRule type="cellIs" dxfId="7521" priority="1977" operator="greaterThan">
      <formula>0</formula>
    </cfRule>
    <cfRule type="cellIs" dxfId="7520" priority="1978" operator="lessThan">
      <formula>0</formula>
    </cfRule>
  </conditionalFormatting>
  <conditionalFormatting sqref="CC364 CC366 CC368">
    <cfRule type="cellIs" dxfId="7519" priority="1975" stopIfTrue="1" operator="lessThan">
      <formula>-0.03</formula>
    </cfRule>
    <cfRule type="cellIs" dxfId="7518" priority="1976" stopIfTrue="1" operator="greaterThan">
      <formula>0.03</formula>
    </cfRule>
  </conditionalFormatting>
  <conditionalFormatting sqref="CC364:CC369">
    <cfRule type="cellIs" dxfId="7517" priority="1973" operator="greaterThan">
      <formula>0</formula>
    </cfRule>
    <cfRule type="cellIs" dxfId="7516" priority="1974" operator="lessThan">
      <formula>0</formula>
    </cfRule>
  </conditionalFormatting>
  <conditionalFormatting sqref="CD364">
    <cfRule type="cellIs" dxfId="7515" priority="1971" stopIfTrue="1" operator="greaterThan">
      <formula>0.03</formula>
    </cfRule>
    <cfRule type="cellIs" dxfId="7514" priority="1972" stopIfTrue="1" operator="lessThan">
      <formula>-0.03</formula>
    </cfRule>
  </conditionalFormatting>
  <conditionalFormatting sqref="CD364:CD369">
    <cfRule type="cellIs" dxfId="7513" priority="1969" operator="greaterThan">
      <formula>0</formula>
    </cfRule>
    <cfRule type="cellIs" dxfId="7512" priority="1970" operator="lessThan">
      <formula>0</formula>
    </cfRule>
  </conditionalFormatting>
  <conditionalFormatting sqref="CC370 CC372 CC374">
    <cfRule type="cellIs" dxfId="7511" priority="1967" stopIfTrue="1" operator="lessThan">
      <formula>-0.03</formula>
    </cfRule>
    <cfRule type="cellIs" dxfId="7510" priority="1968" stopIfTrue="1" operator="greaterThan">
      <formula>0.03</formula>
    </cfRule>
  </conditionalFormatting>
  <conditionalFormatting sqref="CC370:CC375">
    <cfRule type="cellIs" dxfId="7509" priority="1965" operator="greaterThan">
      <formula>0</formula>
    </cfRule>
    <cfRule type="cellIs" dxfId="7508" priority="1966" operator="lessThan">
      <formula>0</formula>
    </cfRule>
  </conditionalFormatting>
  <conditionalFormatting sqref="CD370">
    <cfRule type="cellIs" dxfId="7507" priority="1963" stopIfTrue="1" operator="greaterThan">
      <formula>0.03</formula>
    </cfRule>
    <cfRule type="cellIs" dxfId="7506" priority="1964" stopIfTrue="1" operator="lessThan">
      <formula>-0.03</formula>
    </cfRule>
  </conditionalFormatting>
  <conditionalFormatting sqref="CD370:CD375">
    <cfRule type="cellIs" dxfId="7505" priority="1961" operator="greaterThan">
      <formula>0</formula>
    </cfRule>
    <cfRule type="cellIs" dxfId="7504" priority="1962" operator="lessThan">
      <formula>0</formula>
    </cfRule>
  </conditionalFormatting>
  <conditionalFormatting sqref="CC376 CC378 CC380">
    <cfRule type="cellIs" dxfId="7503" priority="1959" stopIfTrue="1" operator="lessThan">
      <formula>-0.03</formula>
    </cfRule>
    <cfRule type="cellIs" dxfId="7502" priority="1960" stopIfTrue="1" operator="greaterThan">
      <formula>0.03</formula>
    </cfRule>
  </conditionalFormatting>
  <conditionalFormatting sqref="CC376:CC381">
    <cfRule type="cellIs" dxfId="7501" priority="1957" operator="greaterThan">
      <formula>0</formula>
    </cfRule>
    <cfRule type="cellIs" dxfId="7500" priority="1958" operator="lessThan">
      <formula>0</formula>
    </cfRule>
  </conditionalFormatting>
  <conditionalFormatting sqref="CD376">
    <cfRule type="cellIs" dxfId="7499" priority="1955" stopIfTrue="1" operator="greaterThan">
      <formula>0.03</formula>
    </cfRule>
    <cfRule type="cellIs" dxfId="7498" priority="1956" stopIfTrue="1" operator="lessThan">
      <formula>-0.03</formula>
    </cfRule>
  </conditionalFormatting>
  <conditionalFormatting sqref="CD376:CD381">
    <cfRule type="cellIs" dxfId="7497" priority="1953" operator="greaterThan">
      <formula>0</formula>
    </cfRule>
    <cfRule type="cellIs" dxfId="7496" priority="1954" operator="lessThan">
      <formula>0</formula>
    </cfRule>
  </conditionalFormatting>
  <conditionalFormatting sqref="CC382 CC384 CC386">
    <cfRule type="cellIs" dxfId="7495" priority="1951" stopIfTrue="1" operator="lessThan">
      <formula>-0.03</formula>
    </cfRule>
    <cfRule type="cellIs" dxfId="7494" priority="1952" stopIfTrue="1" operator="greaterThan">
      <formula>0.03</formula>
    </cfRule>
  </conditionalFormatting>
  <conditionalFormatting sqref="CC382:CC387">
    <cfRule type="cellIs" dxfId="7493" priority="1949" operator="greaterThan">
      <formula>0</formula>
    </cfRule>
    <cfRule type="cellIs" dxfId="7492" priority="1950" operator="lessThan">
      <formula>0</formula>
    </cfRule>
  </conditionalFormatting>
  <conditionalFormatting sqref="CD382">
    <cfRule type="cellIs" dxfId="7491" priority="1947" stopIfTrue="1" operator="greaterThan">
      <formula>0.03</formula>
    </cfRule>
    <cfRule type="cellIs" dxfId="7490" priority="1948" stopIfTrue="1" operator="lessThan">
      <formula>-0.03</formula>
    </cfRule>
  </conditionalFormatting>
  <conditionalFormatting sqref="CD382:CD387">
    <cfRule type="cellIs" dxfId="7489" priority="1945" operator="greaterThan">
      <formula>0</formula>
    </cfRule>
    <cfRule type="cellIs" dxfId="7488" priority="1946" operator="lessThan">
      <formula>0</formula>
    </cfRule>
  </conditionalFormatting>
  <conditionalFormatting sqref="CC388 CC390 CC392">
    <cfRule type="cellIs" dxfId="7487" priority="1943" stopIfTrue="1" operator="lessThan">
      <formula>-0.03</formula>
    </cfRule>
    <cfRule type="cellIs" dxfId="7486" priority="1944" stopIfTrue="1" operator="greaterThan">
      <formula>0.03</formula>
    </cfRule>
  </conditionalFormatting>
  <conditionalFormatting sqref="CC388:CC393">
    <cfRule type="cellIs" dxfId="7485" priority="1941" operator="greaterThan">
      <formula>0</formula>
    </cfRule>
    <cfRule type="cellIs" dxfId="7484" priority="1942" operator="lessThan">
      <formula>0</formula>
    </cfRule>
  </conditionalFormatting>
  <conditionalFormatting sqref="CD388">
    <cfRule type="cellIs" dxfId="7483" priority="1939" stopIfTrue="1" operator="greaterThan">
      <formula>0.03</formula>
    </cfRule>
    <cfRule type="cellIs" dxfId="7482" priority="1940" stopIfTrue="1" operator="lessThan">
      <formula>-0.03</formula>
    </cfRule>
  </conditionalFormatting>
  <conditionalFormatting sqref="CD388:CD393">
    <cfRule type="cellIs" dxfId="7481" priority="1937" operator="greaterThan">
      <formula>0</formula>
    </cfRule>
    <cfRule type="cellIs" dxfId="7480" priority="1938" operator="lessThan">
      <formula>0</formula>
    </cfRule>
  </conditionalFormatting>
  <conditionalFormatting sqref="CC394 CC396 CC398">
    <cfRule type="cellIs" dxfId="7479" priority="1935" stopIfTrue="1" operator="lessThan">
      <formula>-0.03</formula>
    </cfRule>
    <cfRule type="cellIs" dxfId="7478" priority="1936" stopIfTrue="1" operator="greaterThan">
      <formula>0.03</formula>
    </cfRule>
  </conditionalFormatting>
  <conditionalFormatting sqref="CC394:CC399">
    <cfRule type="cellIs" dxfId="7477" priority="1933" operator="greaterThan">
      <formula>0</formula>
    </cfRule>
    <cfRule type="cellIs" dxfId="7476" priority="1934" operator="lessThan">
      <formula>0</formula>
    </cfRule>
  </conditionalFormatting>
  <conditionalFormatting sqref="CD394">
    <cfRule type="cellIs" dxfId="7475" priority="1931" stopIfTrue="1" operator="greaterThan">
      <formula>0.03</formula>
    </cfRule>
    <cfRule type="cellIs" dxfId="7474" priority="1932" stopIfTrue="1" operator="lessThan">
      <formula>-0.03</formula>
    </cfRule>
  </conditionalFormatting>
  <conditionalFormatting sqref="CD394:CD399">
    <cfRule type="cellIs" dxfId="7473" priority="1929" operator="greaterThan">
      <formula>0</formula>
    </cfRule>
    <cfRule type="cellIs" dxfId="7472" priority="1930" operator="lessThan">
      <formula>0</formula>
    </cfRule>
  </conditionalFormatting>
  <conditionalFormatting sqref="CC400 CC402 CC404">
    <cfRule type="cellIs" dxfId="7471" priority="1927" stopIfTrue="1" operator="lessThan">
      <formula>-0.03</formula>
    </cfRule>
    <cfRule type="cellIs" dxfId="7470" priority="1928" stopIfTrue="1" operator="greaterThan">
      <formula>0.03</formula>
    </cfRule>
  </conditionalFormatting>
  <conditionalFormatting sqref="CC400:CC405">
    <cfRule type="cellIs" dxfId="7469" priority="1925" operator="greaterThan">
      <formula>0</formula>
    </cfRule>
    <cfRule type="cellIs" dxfId="7468" priority="1926" operator="lessThan">
      <formula>0</formula>
    </cfRule>
  </conditionalFormatting>
  <conditionalFormatting sqref="CD400">
    <cfRule type="cellIs" dxfId="7467" priority="1923" stopIfTrue="1" operator="greaterThan">
      <formula>0.03</formula>
    </cfRule>
    <cfRule type="cellIs" dxfId="7466" priority="1924" stopIfTrue="1" operator="lessThan">
      <formula>-0.03</formula>
    </cfRule>
  </conditionalFormatting>
  <conditionalFormatting sqref="CD400:CD405">
    <cfRule type="cellIs" dxfId="7465" priority="1921" operator="greaterThan">
      <formula>0</formula>
    </cfRule>
    <cfRule type="cellIs" dxfId="7464" priority="1922" operator="lessThan">
      <formula>0</formula>
    </cfRule>
  </conditionalFormatting>
  <conditionalFormatting sqref="CC406 CC408 CC410">
    <cfRule type="cellIs" dxfId="7463" priority="1919" stopIfTrue="1" operator="lessThan">
      <formula>-0.03</formula>
    </cfRule>
    <cfRule type="cellIs" dxfId="7462" priority="1920" stopIfTrue="1" operator="greaterThan">
      <formula>0.03</formula>
    </cfRule>
  </conditionalFormatting>
  <conditionalFormatting sqref="CC406:CC411">
    <cfRule type="cellIs" dxfId="7461" priority="1917" operator="greaterThan">
      <formula>0</formula>
    </cfRule>
    <cfRule type="cellIs" dxfId="7460" priority="1918" operator="lessThan">
      <formula>0</formula>
    </cfRule>
  </conditionalFormatting>
  <conditionalFormatting sqref="CD406">
    <cfRule type="cellIs" dxfId="7459" priority="1915" stopIfTrue="1" operator="greaterThan">
      <formula>0.03</formula>
    </cfRule>
    <cfRule type="cellIs" dxfId="7458" priority="1916" stopIfTrue="1" operator="lessThan">
      <formula>-0.03</formula>
    </cfRule>
  </conditionalFormatting>
  <conditionalFormatting sqref="CD406:CD411">
    <cfRule type="cellIs" dxfId="7457" priority="1913" operator="greaterThan">
      <formula>0</formula>
    </cfRule>
    <cfRule type="cellIs" dxfId="7456" priority="1914" operator="lessThan">
      <formula>0</formula>
    </cfRule>
  </conditionalFormatting>
  <conditionalFormatting sqref="CC412 CC414 CC416">
    <cfRule type="cellIs" dxfId="7455" priority="1911" stopIfTrue="1" operator="lessThan">
      <formula>-0.03</formula>
    </cfRule>
    <cfRule type="cellIs" dxfId="7454" priority="1912" stopIfTrue="1" operator="greaterThan">
      <formula>0.03</formula>
    </cfRule>
  </conditionalFormatting>
  <conditionalFormatting sqref="CC412:CC417">
    <cfRule type="cellIs" dxfId="7453" priority="1909" operator="greaterThan">
      <formula>0</formula>
    </cfRule>
    <cfRule type="cellIs" dxfId="7452" priority="1910" operator="lessThan">
      <formula>0</formula>
    </cfRule>
  </conditionalFormatting>
  <conditionalFormatting sqref="CD412">
    <cfRule type="cellIs" dxfId="7451" priority="1907" stopIfTrue="1" operator="greaterThan">
      <formula>0.03</formula>
    </cfRule>
    <cfRule type="cellIs" dxfId="7450" priority="1908" stopIfTrue="1" operator="lessThan">
      <formula>-0.03</formula>
    </cfRule>
  </conditionalFormatting>
  <conditionalFormatting sqref="CD412:CD417">
    <cfRule type="cellIs" dxfId="7449" priority="1905" operator="greaterThan">
      <formula>0</formula>
    </cfRule>
    <cfRule type="cellIs" dxfId="7448" priority="1906" operator="lessThan">
      <formula>0</formula>
    </cfRule>
  </conditionalFormatting>
  <conditionalFormatting sqref="CC418 CC420 CC422">
    <cfRule type="cellIs" dxfId="7447" priority="1903" stopIfTrue="1" operator="lessThan">
      <formula>-0.03</formula>
    </cfRule>
    <cfRule type="cellIs" dxfId="7446" priority="1904" stopIfTrue="1" operator="greaterThan">
      <formula>0.03</formula>
    </cfRule>
  </conditionalFormatting>
  <conditionalFormatting sqref="CC418:CC423">
    <cfRule type="cellIs" dxfId="7445" priority="1901" operator="greaterThan">
      <formula>0</formula>
    </cfRule>
    <cfRule type="cellIs" dxfId="7444" priority="1902" operator="lessThan">
      <formula>0</formula>
    </cfRule>
  </conditionalFormatting>
  <conditionalFormatting sqref="CD418">
    <cfRule type="cellIs" dxfId="7443" priority="1899" stopIfTrue="1" operator="greaterThan">
      <formula>0.03</formula>
    </cfRule>
    <cfRule type="cellIs" dxfId="7442" priority="1900" stopIfTrue="1" operator="lessThan">
      <formula>-0.03</formula>
    </cfRule>
  </conditionalFormatting>
  <conditionalFormatting sqref="CD418:CD423">
    <cfRule type="cellIs" dxfId="7441" priority="1897" operator="greaterThan">
      <formula>0</formula>
    </cfRule>
    <cfRule type="cellIs" dxfId="7440" priority="1898" operator="lessThan">
      <formula>0</formula>
    </cfRule>
  </conditionalFormatting>
  <conditionalFormatting sqref="CC424 CC426 CC428">
    <cfRule type="cellIs" dxfId="7439" priority="1895" stopIfTrue="1" operator="lessThan">
      <formula>-0.03</formula>
    </cfRule>
    <cfRule type="cellIs" dxfId="7438" priority="1896" stopIfTrue="1" operator="greaterThan">
      <formula>0.03</formula>
    </cfRule>
  </conditionalFormatting>
  <conditionalFormatting sqref="CC424:CC429">
    <cfRule type="cellIs" dxfId="7437" priority="1893" operator="greaterThan">
      <formula>0</formula>
    </cfRule>
    <cfRule type="cellIs" dxfId="7436" priority="1894" operator="lessThan">
      <formula>0</formula>
    </cfRule>
  </conditionalFormatting>
  <conditionalFormatting sqref="CD424">
    <cfRule type="cellIs" dxfId="7435" priority="1891" stopIfTrue="1" operator="greaterThan">
      <formula>0.03</formula>
    </cfRule>
    <cfRule type="cellIs" dxfId="7434" priority="1892" stopIfTrue="1" operator="lessThan">
      <formula>-0.03</formula>
    </cfRule>
  </conditionalFormatting>
  <conditionalFormatting sqref="CD424:CD429">
    <cfRule type="cellIs" dxfId="7433" priority="1889" operator="greaterThan">
      <formula>0</formula>
    </cfRule>
    <cfRule type="cellIs" dxfId="7432" priority="1890" operator="lessThan">
      <formula>0</formula>
    </cfRule>
  </conditionalFormatting>
  <conditionalFormatting sqref="CC430 CC432 CC434">
    <cfRule type="cellIs" dxfId="7431" priority="1887" stopIfTrue="1" operator="lessThan">
      <formula>-0.03</formula>
    </cfRule>
    <cfRule type="cellIs" dxfId="7430" priority="1888" stopIfTrue="1" operator="greaterThan">
      <formula>0.03</formula>
    </cfRule>
  </conditionalFormatting>
  <conditionalFormatting sqref="CC430:CC435">
    <cfRule type="cellIs" dxfId="7429" priority="1885" operator="greaterThan">
      <formula>0</formula>
    </cfRule>
    <cfRule type="cellIs" dxfId="7428" priority="1886" operator="lessThan">
      <formula>0</formula>
    </cfRule>
  </conditionalFormatting>
  <conditionalFormatting sqref="CD430">
    <cfRule type="cellIs" dxfId="7427" priority="1883" stopIfTrue="1" operator="greaterThan">
      <formula>0.03</formula>
    </cfRule>
    <cfRule type="cellIs" dxfId="7426" priority="1884" stopIfTrue="1" operator="lessThan">
      <formula>-0.03</formula>
    </cfRule>
  </conditionalFormatting>
  <conditionalFormatting sqref="CD430:CD435">
    <cfRule type="cellIs" dxfId="7425" priority="1881" operator="greaterThan">
      <formula>0</formula>
    </cfRule>
    <cfRule type="cellIs" dxfId="7424" priority="1882" operator="lessThan">
      <formula>0</formula>
    </cfRule>
  </conditionalFormatting>
  <conditionalFormatting sqref="CC436 CC438 CC440">
    <cfRule type="cellIs" dxfId="7423" priority="1879" stopIfTrue="1" operator="lessThan">
      <formula>-0.03</formula>
    </cfRule>
    <cfRule type="cellIs" dxfId="7422" priority="1880" stopIfTrue="1" operator="greaterThan">
      <formula>0.03</formula>
    </cfRule>
  </conditionalFormatting>
  <conditionalFormatting sqref="CC436:CC441">
    <cfRule type="cellIs" dxfId="7421" priority="1877" operator="greaterThan">
      <formula>0</formula>
    </cfRule>
    <cfRule type="cellIs" dxfId="7420" priority="1878" operator="lessThan">
      <formula>0</formula>
    </cfRule>
  </conditionalFormatting>
  <conditionalFormatting sqref="CD436">
    <cfRule type="cellIs" dxfId="7419" priority="1875" stopIfTrue="1" operator="greaterThan">
      <formula>0.03</formula>
    </cfRule>
    <cfRule type="cellIs" dxfId="7418" priority="1876" stopIfTrue="1" operator="lessThan">
      <formula>-0.03</formula>
    </cfRule>
  </conditionalFormatting>
  <conditionalFormatting sqref="CD436:CD441">
    <cfRule type="cellIs" dxfId="7417" priority="1873" operator="greaterThan">
      <formula>0</formula>
    </cfRule>
    <cfRule type="cellIs" dxfId="7416" priority="1874" operator="lessThan">
      <formula>0</formula>
    </cfRule>
  </conditionalFormatting>
  <conditionalFormatting sqref="CC442 CC444 CC446">
    <cfRule type="cellIs" dxfId="7415" priority="1871" stopIfTrue="1" operator="lessThan">
      <formula>-0.03</formula>
    </cfRule>
    <cfRule type="cellIs" dxfId="7414" priority="1872" stopIfTrue="1" operator="greaterThan">
      <formula>0.03</formula>
    </cfRule>
  </conditionalFormatting>
  <conditionalFormatting sqref="CC442:CC447">
    <cfRule type="cellIs" dxfId="7413" priority="1869" operator="greaterThan">
      <formula>0</formula>
    </cfRule>
    <cfRule type="cellIs" dxfId="7412" priority="1870" operator="lessThan">
      <formula>0</formula>
    </cfRule>
  </conditionalFormatting>
  <conditionalFormatting sqref="CD442">
    <cfRule type="cellIs" dxfId="7411" priority="1867" stopIfTrue="1" operator="greaterThan">
      <formula>0.03</formula>
    </cfRule>
    <cfRule type="cellIs" dxfId="7410" priority="1868" stopIfTrue="1" operator="lessThan">
      <formula>-0.03</formula>
    </cfRule>
  </conditionalFormatting>
  <conditionalFormatting sqref="CD442:CD447">
    <cfRule type="cellIs" dxfId="7409" priority="1865" operator="greaterThan">
      <formula>0</formula>
    </cfRule>
    <cfRule type="cellIs" dxfId="7408" priority="1866" operator="lessThan">
      <formula>0</formula>
    </cfRule>
  </conditionalFormatting>
  <conditionalFormatting sqref="CC448 CC450 CC452">
    <cfRule type="cellIs" dxfId="7407" priority="1863" stopIfTrue="1" operator="lessThan">
      <formula>-0.03</formula>
    </cfRule>
    <cfRule type="cellIs" dxfId="7406" priority="1864" stopIfTrue="1" operator="greaterThan">
      <formula>0.03</formula>
    </cfRule>
  </conditionalFormatting>
  <conditionalFormatting sqref="CC448:CC453">
    <cfRule type="cellIs" dxfId="7405" priority="1861" operator="greaterThan">
      <formula>0</formula>
    </cfRule>
    <cfRule type="cellIs" dxfId="7404" priority="1862" operator="lessThan">
      <formula>0</formula>
    </cfRule>
  </conditionalFormatting>
  <conditionalFormatting sqref="CD448">
    <cfRule type="cellIs" dxfId="7403" priority="1859" stopIfTrue="1" operator="greaterThan">
      <formula>0.03</formula>
    </cfRule>
    <cfRule type="cellIs" dxfId="7402" priority="1860" stopIfTrue="1" operator="lessThan">
      <formula>-0.03</formula>
    </cfRule>
  </conditionalFormatting>
  <conditionalFormatting sqref="CD448:CD453">
    <cfRule type="cellIs" dxfId="7401" priority="1857" operator="greaterThan">
      <formula>0</formula>
    </cfRule>
    <cfRule type="cellIs" dxfId="7400" priority="1858" operator="lessThan">
      <formula>0</formula>
    </cfRule>
  </conditionalFormatting>
  <conditionalFormatting sqref="CC454 CC456 CC458">
    <cfRule type="cellIs" dxfId="7399" priority="1855" stopIfTrue="1" operator="lessThan">
      <formula>-0.03</formula>
    </cfRule>
    <cfRule type="cellIs" dxfId="7398" priority="1856" stopIfTrue="1" operator="greaterThan">
      <formula>0.03</formula>
    </cfRule>
  </conditionalFormatting>
  <conditionalFormatting sqref="CC454:CC459">
    <cfRule type="cellIs" dxfId="7397" priority="1853" operator="greaterThan">
      <formula>0</formula>
    </cfRule>
    <cfRule type="cellIs" dxfId="7396" priority="1854" operator="lessThan">
      <formula>0</formula>
    </cfRule>
  </conditionalFormatting>
  <conditionalFormatting sqref="CD454">
    <cfRule type="cellIs" dxfId="7395" priority="1851" stopIfTrue="1" operator="greaterThan">
      <formula>0.03</formula>
    </cfRule>
    <cfRule type="cellIs" dxfId="7394" priority="1852" stopIfTrue="1" operator="lessThan">
      <formula>-0.03</formula>
    </cfRule>
  </conditionalFormatting>
  <conditionalFormatting sqref="CD454:CD459">
    <cfRule type="cellIs" dxfId="7393" priority="1849" operator="greaterThan">
      <formula>0</formula>
    </cfRule>
    <cfRule type="cellIs" dxfId="7392" priority="1850" operator="lessThan">
      <formula>0</formula>
    </cfRule>
  </conditionalFormatting>
  <conditionalFormatting sqref="CC460 CC462 CC464">
    <cfRule type="cellIs" dxfId="7391" priority="1847" stopIfTrue="1" operator="lessThan">
      <formula>-0.03</formula>
    </cfRule>
    <cfRule type="cellIs" dxfId="7390" priority="1848" stopIfTrue="1" operator="greaterThan">
      <formula>0.03</formula>
    </cfRule>
  </conditionalFormatting>
  <conditionalFormatting sqref="CC460:CC465">
    <cfRule type="cellIs" dxfId="7389" priority="1845" operator="greaterThan">
      <formula>0</formula>
    </cfRule>
    <cfRule type="cellIs" dxfId="7388" priority="1846" operator="lessThan">
      <formula>0</formula>
    </cfRule>
  </conditionalFormatting>
  <conditionalFormatting sqref="CD460">
    <cfRule type="cellIs" dxfId="7387" priority="1843" stopIfTrue="1" operator="greaterThan">
      <formula>0.03</formula>
    </cfRule>
    <cfRule type="cellIs" dxfId="7386" priority="1844" stopIfTrue="1" operator="lessThan">
      <formula>-0.03</formula>
    </cfRule>
  </conditionalFormatting>
  <conditionalFormatting sqref="CD460:CD465">
    <cfRule type="cellIs" dxfId="7385" priority="1841" operator="greaterThan">
      <formula>0</formula>
    </cfRule>
    <cfRule type="cellIs" dxfId="7384" priority="1842" operator="lessThan">
      <formula>0</formula>
    </cfRule>
  </conditionalFormatting>
  <conditionalFormatting sqref="CC466 CC468 CC470">
    <cfRule type="cellIs" dxfId="7383" priority="1839" stopIfTrue="1" operator="lessThan">
      <formula>-0.03</formula>
    </cfRule>
    <cfRule type="cellIs" dxfId="7382" priority="1840" stopIfTrue="1" operator="greaterThan">
      <formula>0.03</formula>
    </cfRule>
  </conditionalFormatting>
  <conditionalFormatting sqref="CC466:CC471">
    <cfRule type="cellIs" dxfId="7381" priority="1837" operator="greaterThan">
      <formula>0</formula>
    </cfRule>
    <cfRule type="cellIs" dxfId="7380" priority="1838" operator="lessThan">
      <formula>0</formula>
    </cfRule>
  </conditionalFormatting>
  <conditionalFormatting sqref="CD466">
    <cfRule type="cellIs" dxfId="7379" priority="1835" stopIfTrue="1" operator="greaterThan">
      <formula>0.03</formula>
    </cfRule>
    <cfRule type="cellIs" dxfId="7378" priority="1836" stopIfTrue="1" operator="lessThan">
      <formula>-0.03</formula>
    </cfRule>
  </conditionalFormatting>
  <conditionalFormatting sqref="CD466:CD471">
    <cfRule type="cellIs" dxfId="7377" priority="1833" operator="greaterThan">
      <formula>0</formula>
    </cfRule>
    <cfRule type="cellIs" dxfId="7376" priority="1834" operator="lessThan">
      <formula>0</formula>
    </cfRule>
  </conditionalFormatting>
  <conditionalFormatting sqref="CC472 CC474 CC476">
    <cfRule type="cellIs" dxfId="7375" priority="1831" stopIfTrue="1" operator="lessThan">
      <formula>-0.03</formula>
    </cfRule>
    <cfRule type="cellIs" dxfId="7374" priority="1832" stopIfTrue="1" operator="greaterThan">
      <formula>0.03</formula>
    </cfRule>
  </conditionalFormatting>
  <conditionalFormatting sqref="CC472:CC483">
    <cfRule type="cellIs" dxfId="7373" priority="1829" operator="greaterThan">
      <formula>0</formula>
    </cfRule>
    <cfRule type="cellIs" dxfId="7372" priority="1830" operator="lessThan">
      <formula>0</formula>
    </cfRule>
  </conditionalFormatting>
  <conditionalFormatting sqref="CD472">
    <cfRule type="cellIs" dxfId="7371" priority="1827" stopIfTrue="1" operator="greaterThan">
      <formula>0.03</formula>
    </cfRule>
    <cfRule type="cellIs" dxfId="7370" priority="1828" stopIfTrue="1" operator="lessThan">
      <formula>-0.03</formula>
    </cfRule>
  </conditionalFormatting>
  <conditionalFormatting sqref="CD472:CD483">
    <cfRule type="cellIs" dxfId="7369" priority="1825" operator="greaterThan">
      <formula>0</formula>
    </cfRule>
    <cfRule type="cellIs" dxfId="7368" priority="1826" operator="lessThan">
      <formula>0</formula>
    </cfRule>
  </conditionalFormatting>
  <conditionalFormatting sqref="CC484 CC486 CC488">
    <cfRule type="cellIs" dxfId="7367" priority="1823" stopIfTrue="1" operator="lessThan">
      <formula>-0.03</formula>
    </cfRule>
    <cfRule type="cellIs" dxfId="7366" priority="1824" stopIfTrue="1" operator="greaterThan">
      <formula>0.03</formula>
    </cfRule>
  </conditionalFormatting>
  <conditionalFormatting sqref="CC484:CC489">
    <cfRule type="cellIs" dxfId="7365" priority="1821" operator="greaterThan">
      <formula>0</formula>
    </cfRule>
    <cfRule type="cellIs" dxfId="7364" priority="1822" operator="lessThan">
      <formula>0</formula>
    </cfRule>
  </conditionalFormatting>
  <conditionalFormatting sqref="CD484">
    <cfRule type="cellIs" dxfId="7363" priority="1819" stopIfTrue="1" operator="greaterThan">
      <formula>0.03</formula>
    </cfRule>
    <cfRule type="cellIs" dxfId="7362" priority="1820" stopIfTrue="1" operator="lessThan">
      <formula>-0.03</formula>
    </cfRule>
  </conditionalFormatting>
  <conditionalFormatting sqref="CD484:CD489">
    <cfRule type="cellIs" dxfId="7361" priority="1817" operator="greaterThan">
      <formula>0</formula>
    </cfRule>
    <cfRule type="cellIs" dxfId="7360" priority="1818" operator="lessThan">
      <formula>0</formula>
    </cfRule>
  </conditionalFormatting>
  <conditionalFormatting sqref="CC490 CC492 CC494">
    <cfRule type="cellIs" dxfId="7359" priority="1815" stopIfTrue="1" operator="lessThan">
      <formula>-0.03</formula>
    </cfRule>
    <cfRule type="cellIs" dxfId="7358" priority="1816" stopIfTrue="1" operator="greaterThan">
      <formula>0.03</formula>
    </cfRule>
  </conditionalFormatting>
  <conditionalFormatting sqref="CC490:CC495">
    <cfRule type="cellIs" dxfId="7357" priority="1813" operator="greaterThan">
      <formula>0</formula>
    </cfRule>
    <cfRule type="cellIs" dxfId="7356" priority="1814" operator="lessThan">
      <formula>0</formula>
    </cfRule>
  </conditionalFormatting>
  <conditionalFormatting sqref="CD490">
    <cfRule type="cellIs" dxfId="7355" priority="1811" stopIfTrue="1" operator="greaterThan">
      <formula>0.03</formula>
    </cfRule>
    <cfRule type="cellIs" dxfId="7354" priority="1812" stopIfTrue="1" operator="lessThan">
      <formula>-0.03</formula>
    </cfRule>
  </conditionalFormatting>
  <conditionalFormatting sqref="CD490:CD495">
    <cfRule type="cellIs" dxfId="7353" priority="1809" operator="greaterThan">
      <formula>0</formula>
    </cfRule>
    <cfRule type="cellIs" dxfId="7352" priority="1810" operator="lessThan">
      <formula>0</formula>
    </cfRule>
  </conditionalFormatting>
  <conditionalFormatting sqref="CC496 CC498 CC500">
    <cfRule type="cellIs" dxfId="7351" priority="1807" stopIfTrue="1" operator="lessThan">
      <formula>-0.03</formula>
    </cfRule>
    <cfRule type="cellIs" dxfId="7350" priority="1808" stopIfTrue="1" operator="greaterThan">
      <formula>0.03</formula>
    </cfRule>
  </conditionalFormatting>
  <conditionalFormatting sqref="CC496:CC501">
    <cfRule type="cellIs" dxfId="7349" priority="1805" operator="greaterThan">
      <formula>0</formula>
    </cfRule>
    <cfRule type="cellIs" dxfId="7348" priority="1806" operator="lessThan">
      <formula>0</formula>
    </cfRule>
  </conditionalFormatting>
  <conditionalFormatting sqref="CD496">
    <cfRule type="cellIs" dxfId="7347" priority="1803" stopIfTrue="1" operator="greaterThan">
      <formula>0.03</formula>
    </cfRule>
    <cfRule type="cellIs" dxfId="7346" priority="1804" stopIfTrue="1" operator="lessThan">
      <formula>-0.03</formula>
    </cfRule>
  </conditionalFormatting>
  <conditionalFormatting sqref="CD496:CD501">
    <cfRule type="cellIs" dxfId="7345" priority="1801" operator="greaterThan">
      <formula>0</formula>
    </cfRule>
    <cfRule type="cellIs" dxfId="7344" priority="1802" operator="lessThan">
      <formula>0</formula>
    </cfRule>
  </conditionalFormatting>
  <conditionalFormatting sqref="CC502 CC504 CC506">
    <cfRule type="cellIs" dxfId="7343" priority="1799" stopIfTrue="1" operator="lessThan">
      <formula>-0.03</formula>
    </cfRule>
    <cfRule type="cellIs" dxfId="7342" priority="1800" stopIfTrue="1" operator="greaterThan">
      <formula>0.03</formula>
    </cfRule>
  </conditionalFormatting>
  <conditionalFormatting sqref="CC502:CC507">
    <cfRule type="cellIs" dxfId="7341" priority="1797" operator="greaterThan">
      <formula>0</formula>
    </cfRule>
    <cfRule type="cellIs" dxfId="7340" priority="1798" operator="lessThan">
      <formula>0</formula>
    </cfRule>
  </conditionalFormatting>
  <conditionalFormatting sqref="CD502">
    <cfRule type="cellIs" dxfId="7339" priority="1795" stopIfTrue="1" operator="greaterThan">
      <formula>0.03</formula>
    </cfRule>
    <cfRule type="cellIs" dxfId="7338" priority="1796" stopIfTrue="1" operator="lessThan">
      <formula>-0.03</formula>
    </cfRule>
  </conditionalFormatting>
  <conditionalFormatting sqref="CD502:CD507">
    <cfRule type="cellIs" dxfId="7337" priority="1793" operator="greaterThan">
      <formula>0</formula>
    </cfRule>
    <cfRule type="cellIs" dxfId="7336" priority="1794" operator="lessThan">
      <formula>0</formula>
    </cfRule>
  </conditionalFormatting>
  <conditionalFormatting sqref="CC508 CC510 CC512">
    <cfRule type="cellIs" dxfId="7335" priority="1791" stopIfTrue="1" operator="lessThan">
      <formula>-0.03</formula>
    </cfRule>
    <cfRule type="cellIs" dxfId="7334" priority="1792" stopIfTrue="1" operator="greaterThan">
      <formula>0.03</formula>
    </cfRule>
  </conditionalFormatting>
  <conditionalFormatting sqref="CC508:CC513">
    <cfRule type="cellIs" dxfId="7333" priority="1789" operator="greaterThan">
      <formula>0</formula>
    </cfRule>
    <cfRule type="cellIs" dxfId="7332" priority="1790" operator="lessThan">
      <formula>0</formula>
    </cfRule>
  </conditionalFormatting>
  <conditionalFormatting sqref="CD508">
    <cfRule type="cellIs" dxfId="7331" priority="1787" stopIfTrue="1" operator="greaterThan">
      <formula>0.03</formula>
    </cfRule>
    <cfRule type="cellIs" dxfId="7330" priority="1788" stopIfTrue="1" operator="lessThan">
      <formula>-0.03</formula>
    </cfRule>
  </conditionalFormatting>
  <conditionalFormatting sqref="CD508:CD513">
    <cfRule type="cellIs" dxfId="7329" priority="1785" operator="greaterThan">
      <formula>0</formula>
    </cfRule>
    <cfRule type="cellIs" dxfId="7328" priority="1786" operator="lessThan">
      <formula>0</formula>
    </cfRule>
  </conditionalFormatting>
  <conditionalFormatting sqref="CC514 CC516 CC518">
    <cfRule type="cellIs" dxfId="7327" priority="1783" stopIfTrue="1" operator="lessThan">
      <formula>-0.03</formula>
    </cfRule>
    <cfRule type="cellIs" dxfId="7326" priority="1784" stopIfTrue="1" operator="greaterThan">
      <formula>0.03</formula>
    </cfRule>
  </conditionalFormatting>
  <conditionalFormatting sqref="CC514:CC519">
    <cfRule type="cellIs" dxfId="7325" priority="1781" operator="greaterThan">
      <formula>0</formula>
    </cfRule>
    <cfRule type="cellIs" dxfId="7324" priority="1782" operator="lessThan">
      <formula>0</formula>
    </cfRule>
  </conditionalFormatting>
  <conditionalFormatting sqref="CD514">
    <cfRule type="cellIs" dxfId="7323" priority="1779" stopIfTrue="1" operator="greaterThan">
      <formula>0.03</formula>
    </cfRule>
    <cfRule type="cellIs" dxfId="7322" priority="1780" stopIfTrue="1" operator="lessThan">
      <formula>-0.03</formula>
    </cfRule>
  </conditionalFormatting>
  <conditionalFormatting sqref="CD514:CD519">
    <cfRule type="cellIs" dxfId="7321" priority="1777" operator="greaterThan">
      <formula>0</formula>
    </cfRule>
    <cfRule type="cellIs" dxfId="7320" priority="1778" operator="lessThan">
      <formula>0</formula>
    </cfRule>
  </conditionalFormatting>
  <conditionalFormatting sqref="CC520 CC522 CC524">
    <cfRule type="cellIs" dxfId="7319" priority="1775" stopIfTrue="1" operator="lessThan">
      <formula>-0.03</formula>
    </cfRule>
    <cfRule type="cellIs" dxfId="7318" priority="1776" stopIfTrue="1" operator="greaterThan">
      <formula>0.03</formula>
    </cfRule>
  </conditionalFormatting>
  <conditionalFormatting sqref="CC520:CC525">
    <cfRule type="cellIs" dxfId="7317" priority="1773" operator="greaterThan">
      <formula>0</formula>
    </cfRule>
    <cfRule type="cellIs" dxfId="7316" priority="1774" operator="lessThan">
      <formula>0</formula>
    </cfRule>
  </conditionalFormatting>
  <conditionalFormatting sqref="CD520">
    <cfRule type="cellIs" dxfId="7315" priority="1771" stopIfTrue="1" operator="greaterThan">
      <formula>0.03</formula>
    </cfRule>
    <cfRule type="cellIs" dxfId="7314" priority="1772" stopIfTrue="1" operator="lessThan">
      <formula>-0.03</formula>
    </cfRule>
  </conditionalFormatting>
  <conditionalFormatting sqref="CD520:CD525">
    <cfRule type="cellIs" dxfId="7313" priority="1769" operator="greaterThan">
      <formula>0</formula>
    </cfRule>
    <cfRule type="cellIs" dxfId="7312" priority="1770" operator="lessThan">
      <formula>0</formula>
    </cfRule>
  </conditionalFormatting>
  <conditionalFormatting sqref="CC526 CC528 CC530">
    <cfRule type="cellIs" dxfId="7311" priority="1767" stopIfTrue="1" operator="lessThan">
      <formula>-0.03</formula>
    </cfRule>
    <cfRule type="cellIs" dxfId="7310" priority="1768" stopIfTrue="1" operator="greaterThan">
      <formula>0.03</formula>
    </cfRule>
  </conditionalFormatting>
  <conditionalFormatting sqref="CC526:CC549">
    <cfRule type="cellIs" dxfId="7309" priority="1765" operator="greaterThan">
      <formula>0</formula>
    </cfRule>
    <cfRule type="cellIs" dxfId="7308" priority="1766" operator="lessThan">
      <formula>0</formula>
    </cfRule>
  </conditionalFormatting>
  <conditionalFormatting sqref="CD526">
    <cfRule type="cellIs" dxfId="7307" priority="1763" stopIfTrue="1" operator="greaterThan">
      <formula>0.03</formula>
    </cfRule>
    <cfRule type="cellIs" dxfId="7306" priority="1764" stopIfTrue="1" operator="lessThan">
      <formula>-0.03</formula>
    </cfRule>
  </conditionalFormatting>
  <conditionalFormatting sqref="CD526:CD549">
    <cfRule type="cellIs" dxfId="7305" priority="1761" operator="greaterThan">
      <formula>0</formula>
    </cfRule>
    <cfRule type="cellIs" dxfId="7304" priority="1762" operator="lessThan">
      <formula>0</formula>
    </cfRule>
  </conditionalFormatting>
  <conditionalFormatting sqref="CD619">
    <cfRule type="cellIs" dxfId="7303" priority="1745" stopIfTrue="1" operator="greaterThan">
      <formula>0.03</formula>
    </cfRule>
    <cfRule type="cellIs" dxfId="7302" priority="1746" stopIfTrue="1" operator="lessThan">
      <formula>-0.03</formula>
    </cfRule>
  </conditionalFormatting>
  <conditionalFormatting sqref="CD628">
    <cfRule type="cellIs" dxfId="7301" priority="1743" stopIfTrue="1" operator="greaterThan">
      <formula>0.03</formula>
    </cfRule>
    <cfRule type="cellIs" dxfId="7300" priority="1744" stopIfTrue="1" operator="lessThan">
      <formula>-0.03</formula>
    </cfRule>
  </conditionalFormatting>
  <conditionalFormatting sqref="CD616:CD618">
    <cfRule type="cellIs" dxfId="7299" priority="1725" stopIfTrue="1" operator="greaterThan">
      <formula>0.03</formula>
    </cfRule>
    <cfRule type="cellIs" dxfId="7298" priority="1726" stopIfTrue="1" operator="lessThan">
      <formula>-0.03</formula>
    </cfRule>
  </conditionalFormatting>
  <conditionalFormatting sqref="CC616:CC624">
    <cfRule type="cellIs" dxfId="7297" priority="1723" stopIfTrue="1" operator="greaterThan">
      <formula>0.03</formula>
    </cfRule>
    <cfRule type="cellIs" dxfId="7296" priority="1724" stopIfTrue="1" operator="lessThan">
      <formula>-0.03</formula>
    </cfRule>
  </conditionalFormatting>
  <conditionalFormatting sqref="CD625:CD627">
    <cfRule type="cellIs" dxfId="7295" priority="1721" stopIfTrue="1" operator="greaterThan">
      <formula>0.03</formula>
    </cfRule>
    <cfRule type="cellIs" dxfId="7294" priority="1722" stopIfTrue="1" operator="lessThan">
      <formula>-0.03</formula>
    </cfRule>
  </conditionalFormatting>
  <conditionalFormatting sqref="CC625:CC633 CC643:CC644">
    <cfRule type="cellIs" dxfId="7293" priority="1719" stopIfTrue="1" operator="greaterThan">
      <formula>0.03</formula>
    </cfRule>
    <cfRule type="cellIs" dxfId="7292" priority="1720" stopIfTrue="1" operator="lessThan">
      <formula>-0.03</formula>
    </cfRule>
  </conditionalFormatting>
  <conditionalFormatting sqref="CD648">
    <cfRule type="cellIs" dxfId="7291" priority="1717" stopIfTrue="1" operator="greaterThan">
      <formula>0.03</formula>
    </cfRule>
    <cfRule type="cellIs" dxfId="7290" priority="1718" stopIfTrue="1" operator="lessThan">
      <formula>-0.03</formula>
    </cfRule>
  </conditionalFormatting>
  <conditionalFormatting sqref="CC666">
    <cfRule type="cellIs" dxfId="7289" priority="1707" stopIfTrue="1" operator="greaterThan">
      <formula>0.03</formula>
    </cfRule>
    <cfRule type="cellIs" dxfId="7288" priority="1708" stopIfTrue="1" operator="lessThan">
      <formula>-0.03</formula>
    </cfRule>
  </conditionalFormatting>
  <conditionalFormatting sqref="CD637">
    <cfRule type="cellIs" dxfId="7287" priority="1697" stopIfTrue="1" operator="greaterThan">
      <formula>0.03</formula>
    </cfRule>
    <cfRule type="cellIs" dxfId="7286" priority="1698" stopIfTrue="1" operator="lessThan">
      <formula>-0.03</formula>
    </cfRule>
  </conditionalFormatting>
  <conditionalFormatting sqref="CD610">
    <cfRule type="cellIs" dxfId="7285" priority="1681" stopIfTrue="1" operator="greaterThan">
      <formula>0.03</formula>
    </cfRule>
    <cfRule type="cellIs" dxfId="7284" priority="1682" stopIfTrue="1" operator="lessThan">
      <formula>-0.03</formula>
    </cfRule>
  </conditionalFormatting>
  <conditionalFormatting sqref="CD607:CD609">
    <cfRule type="cellIs" dxfId="7283" priority="1677" stopIfTrue="1" operator="greaterThan">
      <formula>0.03</formula>
    </cfRule>
    <cfRule type="cellIs" dxfId="7282" priority="1678" stopIfTrue="1" operator="lessThan">
      <formula>-0.03</formula>
    </cfRule>
  </conditionalFormatting>
  <conditionalFormatting sqref="BQ532 BQ534 BQ536">
    <cfRule type="cellIs" dxfId="7281" priority="1595" stopIfTrue="1" operator="greaterThan">
      <formula>0.03</formula>
    </cfRule>
    <cfRule type="cellIs" dxfId="7280" priority="1596" stopIfTrue="1" operator="lessThan">
      <formula>-0.03</formula>
    </cfRule>
  </conditionalFormatting>
  <conditionalFormatting sqref="BK532 BK534 BK536">
    <cfRule type="cellIs" dxfId="7279" priority="1643" stopIfTrue="1" operator="greaterThan">
      <formula>0.03</formula>
    </cfRule>
    <cfRule type="cellIs" dxfId="7278" priority="1644" stopIfTrue="1" operator="lessThan">
      <formula>-0.03</formula>
    </cfRule>
  </conditionalFormatting>
  <conditionalFormatting sqref="BL532">
    <cfRule type="cellIs" dxfId="7277" priority="1645" stopIfTrue="1" operator="greaterThan">
      <formula>0.03</formula>
    </cfRule>
    <cfRule type="cellIs" dxfId="7276" priority="1646" stopIfTrue="1" operator="lessThan">
      <formula>-0.03</formula>
    </cfRule>
  </conditionalFormatting>
  <conditionalFormatting sqref="BF532:BH532">
    <cfRule type="cellIs" dxfId="7275" priority="1649" stopIfTrue="1" operator="greaterThan">
      <formula>0.03</formula>
    </cfRule>
    <cfRule type="cellIs" dxfId="7274" priority="1650" stopIfTrue="1" operator="lessThan">
      <formula>-0.03</formula>
    </cfRule>
  </conditionalFormatting>
  <conditionalFormatting sqref="BE532 BE534 BE536">
    <cfRule type="cellIs" dxfId="7273" priority="1647" stopIfTrue="1" operator="greaterThan">
      <formula>0.03</formula>
    </cfRule>
    <cfRule type="cellIs" dxfId="7272" priority="1648" stopIfTrue="1" operator="lessThan">
      <formula>-0.03</formula>
    </cfRule>
  </conditionalFormatting>
  <conditionalFormatting sqref="BN532">
    <cfRule type="cellIs" dxfId="7271" priority="1639" stopIfTrue="1" operator="greaterThan">
      <formula>0.03</formula>
    </cfRule>
    <cfRule type="cellIs" dxfId="7270" priority="1640" stopIfTrue="1" operator="lessThan">
      <formula>-0.03</formula>
    </cfRule>
  </conditionalFormatting>
  <conditionalFormatting sqref="BM532 BM534 BM536">
    <cfRule type="cellIs" dxfId="7269" priority="1641" stopIfTrue="1" operator="greaterThan">
      <formula>0.03</formula>
    </cfRule>
    <cfRule type="cellIs" dxfId="7268" priority="1642" stopIfTrue="1" operator="lessThan">
      <formula>-0.03</formula>
    </cfRule>
  </conditionalFormatting>
  <conditionalFormatting sqref="BV532">
    <cfRule type="cellIs" dxfId="7267" priority="1635" stopIfTrue="1" operator="greaterThan">
      <formula>0.03</formula>
    </cfRule>
    <cfRule type="cellIs" dxfId="7266" priority="1636" stopIfTrue="1" operator="lessThan">
      <formula>-0.03</formula>
    </cfRule>
  </conditionalFormatting>
  <conditionalFormatting sqref="BU532 BU534 BU536">
    <cfRule type="cellIs" dxfId="7265" priority="1637" stopIfTrue="1" operator="greaterThan">
      <formula>0.03</formula>
    </cfRule>
    <cfRule type="cellIs" dxfId="7264" priority="1638" stopIfTrue="1" operator="lessThan">
      <formula>-0.03</formula>
    </cfRule>
  </conditionalFormatting>
  <conditionalFormatting sqref="BT532">
    <cfRule type="cellIs" dxfId="7263" priority="1631" stopIfTrue="1" operator="greaterThan">
      <formula>0.03</formula>
    </cfRule>
    <cfRule type="cellIs" dxfId="7262" priority="1632" stopIfTrue="1" operator="lessThan">
      <formula>-0.03</formula>
    </cfRule>
  </conditionalFormatting>
  <conditionalFormatting sqref="BS532 BS534 BS536">
    <cfRule type="cellIs" dxfId="7261" priority="1633" stopIfTrue="1" operator="greaterThan">
      <formula>0.03</formula>
    </cfRule>
    <cfRule type="cellIs" dxfId="7260" priority="1634" stopIfTrue="1" operator="lessThan">
      <formula>-0.03</formula>
    </cfRule>
  </conditionalFormatting>
  <conditionalFormatting sqref="BY532">
    <cfRule type="cellIs" dxfId="7259" priority="1625" stopIfTrue="1" operator="greaterThan">
      <formula>0.03</formula>
    </cfRule>
    <cfRule type="cellIs" dxfId="7258" priority="1626" stopIfTrue="1" operator="lessThan">
      <formula>-0.03</formula>
    </cfRule>
  </conditionalFormatting>
  <conditionalFormatting sqref="BZ532">
    <cfRule type="cellIs" dxfId="7257" priority="1623" stopIfTrue="1" operator="greaterThan">
      <formula>0.03</formula>
    </cfRule>
    <cfRule type="cellIs" dxfId="7256" priority="1624" stopIfTrue="1" operator="lessThan">
      <formula>-0.03</formula>
    </cfRule>
  </conditionalFormatting>
  <conditionalFormatting sqref="BX532">
    <cfRule type="cellIs" dxfId="7255" priority="1629" stopIfTrue="1" operator="greaterThan">
      <formula>0.03</formula>
    </cfRule>
    <cfRule type="cellIs" dxfId="7254" priority="1630" stopIfTrue="1" operator="lessThan">
      <formula>-0.03</formula>
    </cfRule>
  </conditionalFormatting>
  <conditionalFormatting sqref="BW532 BW534 BW536">
    <cfRule type="cellIs" dxfId="7253" priority="1627" stopIfTrue="1" operator="greaterThan">
      <formula>0.03</formula>
    </cfRule>
    <cfRule type="cellIs" dxfId="7252" priority="1628" stopIfTrue="1" operator="lessThan">
      <formula>-0.03</formula>
    </cfRule>
  </conditionalFormatting>
  <conditionalFormatting sqref="CA532">
    <cfRule type="cellIs" dxfId="7251" priority="1619" stopIfTrue="1" operator="greaterThan">
      <formula>0.03</formula>
    </cfRule>
    <cfRule type="cellIs" dxfId="7250" priority="1620" stopIfTrue="1" operator="lessThan">
      <formula>-0.03</formula>
    </cfRule>
  </conditionalFormatting>
  <conditionalFormatting sqref="BI532">
    <cfRule type="cellIs" dxfId="7249" priority="1621" stopIfTrue="1" operator="greaterThan">
      <formula>0.03</formula>
    </cfRule>
    <cfRule type="cellIs" dxfId="7248" priority="1622" stopIfTrue="1" operator="lessThan">
      <formula>-0.03</formula>
    </cfRule>
  </conditionalFormatting>
  <conditionalFormatting sqref="BJ532">
    <cfRule type="cellIs" dxfId="7247" priority="1617" stopIfTrue="1" operator="greaterThan">
      <formula>0.03</formula>
    </cfRule>
    <cfRule type="cellIs" dxfId="7246" priority="1618" stopIfTrue="1" operator="lessThan">
      <formula>-0.03</formula>
    </cfRule>
  </conditionalFormatting>
  <conditionalFormatting sqref="CB532">
    <cfRule type="cellIs" dxfId="7245" priority="1615" stopIfTrue="1" operator="greaterThan">
      <formula>0.03</formula>
    </cfRule>
    <cfRule type="cellIs" dxfId="7244" priority="1616" stopIfTrue="1" operator="lessThan">
      <formula>-0.03</formula>
    </cfRule>
  </conditionalFormatting>
  <conditionalFormatting sqref="CF532">
    <cfRule type="cellIs" dxfId="7243" priority="1613" stopIfTrue="1" operator="greaterThan">
      <formula>0.03</formula>
    </cfRule>
    <cfRule type="cellIs" dxfId="7242" priority="1614" stopIfTrue="1" operator="lessThan">
      <formula>-0.03</formula>
    </cfRule>
  </conditionalFormatting>
  <conditionalFormatting sqref="CE532 CE534 CE536">
    <cfRule type="cellIs" dxfId="7241" priority="1611" stopIfTrue="1" operator="greaterThan">
      <formula>0.03</formula>
    </cfRule>
    <cfRule type="cellIs" dxfId="7240" priority="1612" stopIfTrue="1" operator="lessThan">
      <formula>-0.03</formula>
    </cfRule>
  </conditionalFormatting>
  <conditionalFormatting sqref="CE532:CH532">
    <cfRule type="cellIs" dxfId="7239" priority="1609" stopIfTrue="1" operator="greaterThan">
      <formula>0.03</formula>
    </cfRule>
    <cfRule type="cellIs" dxfId="7238" priority="1610" stopIfTrue="1" operator="lessThan">
      <formula>-0.03</formula>
    </cfRule>
  </conditionalFormatting>
  <conditionalFormatting sqref="CH532">
    <cfRule type="cellIs" dxfId="7237" priority="1607" stopIfTrue="1" operator="greaterThan">
      <formula>0.03</formula>
    </cfRule>
    <cfRule type="cellIs" dxfId="7236" priority="1608" stopIfTrue="1" operator="lessThan">
      <formula>-0.03</formula>
    </cfRule>
  </conditionalFormatting>
  <conditionalFormatting sqref="CG532 CG534 CG536">
    <cfRule type="cellIs" dxfId="7235" priority="1605" stopIfTrue="1" operator="greaterThan">
      <formula>0.03</formula>
    </cfRule>
    <cfRule type="cellIs" dxfId="7234" priority="1606" stopIfTrue="1" operator="lessThan">
      <formula>-0.03</formula>
    </cfRule>
  </conditionalFormatting>
  <conditionalFormatting sqref="BP532">
    <cfRule type="cellIs" dxfId="7233" priority="1603" stopIfTrue="1" operator="greaterThan">
      <formula>0.03</formula>
    </cfRule>
    <cfRule type="cellIs" dxfId="7232" priority="1604" stopIfTrue="1" operator="lessThan">
      <formula>-0.03</formula>
    </cfRule>
  </conditionalFormatting>
  <conditionalFormatting sqref="BO532:BR532">
    <cfRule type="cellIs" dxfId="7231" priority="1599" stopIfTrue="1" operator="greaterThan">
      <formula>0.03</formula>
    </cfRule>
    <cfRule type="cellIs" dxfId="7230" priority="1600" stopIfTrue="1" operator="lessThan">
      <formula>-0.03</formula>
    </cfRule>
  </conditionalFormatting>
  <conditionalFormatting sqref="BO532 BO534 BO536">
    <cfRule type="cellIs" dxfId="7229" priority="1601" stopIfTrue="1" operator="greaterThan">
      <formula>0.03</formula>
    </cfRule>
    <cfRule type="cellIs" dxfId="7228" priority="1602" stopIfTrue="1" operator="lessThan">
      <formula>-0.03</formula>
    </cfRule>
  </conditionalFormatting>
  <conditionalFormatting sqref="BR532">
    <cfRule type="cellIs" dxfId="7227" priority="1597" stopIfTrue="1" operator="greaterThan">
      <formula>0.03</formula>
    </cfRule>
    <cfRule type="cellIs" dxfId="7226" priority="1598" stopIfTrue="1" operator="lessThan">
      <formula>-0.03</formula>
    </cfRule>
  </conditionalFormatting>
  <conditionalFormatting sqref="CC532 CC534 CC536">
    <cfRule type="cellIs" dxfId="7225" priority="1593" stopIfTrue="1" operator="lessThan">
      <formula>-0.03</formula>
    </cfRule>
    <cfRule type="cellIs" dxfId="7224" priority="1594" stopIfTrue="1" operator="greaterThan">
      <formula>0.03</formula>
    </cfRule>
  </conditionalFormatting>
  <conditionalFormatting sqref="CD532">
    <cfRule type="cellIs" dxfId="7223" priority="1591" stopIfTrue="1" operator="greaterThan">
      <formula>0.03</formula>
    </cfRule>
    <cfRule type="cellIs" dxfId="7222" priority="1592" stopIfTrue="1" operator="lessThan">
      <formula>-0.03</formula>
    </cfRule>
  </conditionalFormatting>
  <conditionalFormatting sqref="BQ538 BQ540 BQ542">
    <cfRule type="cellIs" dxfId="7221" priority="1535" stopIfTrue="1" operator="greaterThan">
      <formula>0.03</formula>
    </cfRule>
    <cfRule type="cellIs" dxfId="7220" priority="1536" stopIfTrue="1" operator="lessThan">
      <formula>-0.03</formula>
    </cfRule>
  </conditionalFormatting>
  <conditionalFormatting sqref="BK538 BK540 BK542">
    <cfRule type="cellIs" dxfId="7219" priority="1583" stopIfTrue="1" operator="greaterThan">
      <formula>0.03</formula>
    </cfRule>
    <cfRule type="cellIs" dxfId="7218" priority="1584" stopIfTrue="1" operator="lessThan">
      <formula>-0.03</formula>
    </cfRule>
  </conditionalFormatting>
  <conditionalFormatting sqref="BL538">
    <cfRule type="cellIs" dxfId="7217" priority="1585" stopIfTrue="1" operator="greaterThan">
      <formula>0.03</formula>
    </cfRule>
    <cfRule type="cellIs" dxfId="7216" priority="1586" stopIfTrue="1" operator="lessThan">
      <formula>-0.03</formula>
    </cfRule>
  </conditionalFormatting>
  <conditionalFormatting sqref="BF538:BH538">
    <cfRule type="cellIs" dxfId="7215" priority="1589" stopIfTrue="1" operator="greaterThan">
      <formula>0.03</formula>
    </cfRule>
    <cfRule type="cellIs" dxfId="7214" priority="1590" stopIfTrue="1" operator="lessThan">
      <formula>-0.03</formula>
    </cfRule>
  </conditionalFormatting>
  <conditionalFormatting sqref="BE538 BE540 BE542">
    <cfRule type="cellIs" dxfId="7213" priority="1587" stopIfTrue="1" operator="greaterThan">
      <formula>0.03</formula>
    </cfRule>
    <cfRule type="cellIs" dxfId="7212" priority="1588" stopIfTrue="1" operator="lessThan">
      <formula>-0.03</formula>
    </cfRule>
  </conditionalFormatting>
  <conditionalFormatting sqref="BN538">
    <cfRule type="cellIs" dxfId="7211" priority="1579" stopIfTrue="1" operator="greaterThan">
      <formula>0.03</formula>
    </cfRule>
    <cfRule type="cellIs" dxfId="7210" priority="1580" stopIfTrue="1" operator="lessThan">
      <formula>-0.03</formula>
    </cfRule>
  </conditionalFormatting>
  <conditionalFormatting sqref="BM538 BM540 BM542">
    <cfRule type="cellIs" dxfId="7209" priority="1581" stopIfTrue="1" operator="greaterThan">
      <formula>0.03</formula>
    </cfRule>
    <cfRule type="cellIs" dxfId="7208" priority="1582" stopIfTrue="1" operator="lessThan">
      <formula>-0.03</formula>
    </cfRule>
  </conditionalFormatting>
  <conditionalFormatting sqref="BV538">
    <cfRule type="cellIs" dxfId="7207" priority="1575" stopIfTrue="1" operator="greaterThan">
      <formula>0.03</formula>
    </cfRule>
    <cfRule type="cellIs" dxfId="7206" priority="1576" stopIfTrue="1" operator="lessThan">
      <formula>-0.03</formula>
    </cfRule>
  </conditionalFormatting>
  <conditionalFormatting sqref="BU538 BU540 BU542">
    <cfRule type="cellIs" dxfId="7205" priority="1577" stopIfTrue="1" operator="greaterThan">
      <formula>0.03</formula>
    </cfRule>
    <cfRule type="cellIs" dxfId="7204" priority="1578" stopIfTrue="1" operator="lessThan">
      <formula>-0.03</formula>
    </cfRule>
  </conditionalFormatting>
  <conditionalFormatting sqref="BT538">
    <cfRule type="cellIs" dxfId="7203" priority="1571" stopIfTrue="1" operator="greaterThan">
      <formula>0.03</formula>
    </cfRule>
    <cfRule type="cellIs" dxfId="7202" priority="1572" stopIfTrue="1" operator="lessThan">
      <formula>-0.03</formula>
    </cfRule>
  </conditionalFormatting>
  <conditionalFormatting sqref="BS538 BS540 BS542">
    <cfRule type="cellIs" dxfId="7201" priority="1573" stopIfTrue="1" operator="greaterThan">
      <formula>0.03</formula>
    </cfRule>
    <cfRule type="cellIs" dxfId="7200" priority="1574" stopIfTrue="1" operator="lessThan">
      <formula>-0.03</formula>
    </cfRule>
  </conditionalFormatting>
  <conditionalFormatting sqref="BY538">
    <cfRule type="cellIs" dxfId="7199" priority="1565" stopIfTrue="1" operator="greaterThan">
      <formula>0.03</formula>
    </cfRule>
    <cfRule type="cellIs" dxfId="7198" priority="1566" stopIfTrue="1" operator="lessThan">
      <formula>-0.03</formula>
    </cfRule>
  </conditionalFormatting>
  <conditionalFormatting sqref="BZ538">
    <cfRule type="cellIs" dxfId="7197" priority="1563" stopIfTrue="1" operator="greaterThan">
      <formula>0.03</formula>
    </cfRule>
    <cfRule type="cellIs" dxfId="7196" priority="1564" stopIfTrue="1" operator="lessThan">
      <formula>-0.03</formula>
    </cfRule>
  </conditionalFormatting>
  <conditionalFormatting sqref="BX538">
    <cfRule type="cellIs" dxfId="7195" priority="1569" stopIfTrue="1" operator="greaterThan">
      <formula>0.03</formula>
    </cfRule>
    <cfRule type="cellIs" dxfId="7194" priority="1570" stopIfTrue="1" operator="lessThan">
      <formula>-0.03</formula>
    </cfRule>
  </conditionalFormatting>
  <conditionalFormatting sqref="BW538 BW540 BW542">
    <cfRule type="cellIs" dxfId="7193" priority="1567" stopIfTrue="1" operator="greaterThan">
      <formula>0.03</formula>
    </cfRule>
    <cfRule type="cellIs" dxfId="7192" priority="1568" stopIfTrue="1" operator="lessThan">
      <formula>-0.03</formula>
    </cfRule>
  </conditionalFormatting>
  <conditionalFormatting sqref="CA538">
    <cfRule type="cellIs" dxfId="7191" priority="1559" stopIfTrue="1" operator="greaterThan">
      <formula>0.03</formula>
    </cfRule>
    <cfRule type="cellIs" dxfId="7190" priority="1560" stopIfTrue="1" operator="lessThan">
      <formula>-0.03</formula>
    </cfRule>
  </conditionalFormatting>
  <conditionalFormatting sqref="BI538">
    <cfRule type="cellIs" dxfId="7189" priority="1561" stopIfTrue="1" operator="greaterThan">
      <formula>0.03</formula>
    </cfRule>
    <cfRule type="cellIs" dxfId="7188" priority="1562" stopIfTrue="1" operator="lessThan">
      <formula>-0.03</formula>
    </cfRule>
  </conditionalFormatting>
  <conditionalFormatting sqref="BJ538">
    <cfRule type="cellIs" dxfId="7187" priority="1557" stopIfTrue="1" operator="greaterThan">
      <formula>0.03</formula>
    </cfRule>
    <cfRule type="cellIs" dxfId="7186" priority="1558" stopIfTrue="1" operator="lessThan">
      <formula>-0.03</formula>
    </cfRule>
  </conditionalFormatting>
  <conditionalFormatting sqref="CB538">
    <cfRule type="cellIs" dxfId="7185" priority="1555" stopIfTrue="1" operator="greaterThan">
      <formula>0.03</formula>
    </cfRule>
    <cfRule type="cellIs" dxfId="7184" priority="1556" stopIfTrue="1" operator="lessThan">
      <formula>-0.03</formula>
    </cfRule>
  </conditionalFormatting>
  <conditionalFormatting sqref="CF538">
    <cfRule type="cellIs" dxfId="7183" priority="1553" stopIfTrue="1" operator="greaterThan">
      <formula>0.03</formula>
    </cfRule>
    <cfRule type="cellIs" dxfId="7182" priority="1554" stopIfTrue="1" operator="lessThan">
      <formula>-0.03</formula>
    </cfRule>
  </conditionalFormatting>
  <conditionalFormatting sqref="CE538 CE540 CE542">
    <cfRule type="cellIs" dxfId="7181" priority="1551" stopIfTrue="1" operator="greaterThan">
      <formula>0.03</formula>
    </cfRule>
    <cfRule type="cellIs" dxfId="7180" priority="1552" stopIfTrue="1" operator="lessThan">
      <formula>-0.03</formula>
    </cfRule>
  </conditionalFormatting>
  <conditionalFormatting sqref="CE538:CH538">
    <cfRule type="cellIs" dxfId="7179" priority="1549" stopIfTrue="1" operator="greaterThan">
      <formula>0.03</formula>
    </cfRule>
    <cfRule type="cellIs" dxfId="7178" priority="1550" stopIfTrue="1" operator="lessThan">
      <formula>-0.03</formula>
    </cfRule>
  </conditionalFormatting>
  <conditionalFormatting sqref="CH538">
    <cfRule type="cellIs" dxfId="7177" priority="1547" stopIfTrue="1" operator="greaterThan">
      <formula>0.03</formula>
    </cfRule>
    <cfRule type="cellIs" dxfId="7176" priority="1548" stopIfTrue="1" operator="lessThan">
      <formula>-0.03</formula>
    </cfRule>
  </conditionalFormatting>
  <conditionalFormatting sqref="CG538 CG540 CG542">
    <cfRule type="cellIs" dxfId="7175" priority="1545" stopIfTrue="1" operator="greaterThan">
      <formula>0.03</formula>
    </cfRule>
    <cfRule type="cellIs" dxfId="7174" priority="1546" stopIfTrue="1" operator="lessThan">
      <formula>-0.03</formula>
    </cfRule>
  </conditionalFormatting>
  <conditionalFormatting sqref="BP538">
    <cfRule type="cellIs" dxfId="7173" priority="1543" stopIfTrue="1" operator="greaterThan">
      <formula>0.03</formula>
    </cfRule>
    <cfRule type="cellIs" dxfId="7172" priority="1544" stopIfTrue="1" operator="lessThan">
      <formula>-0.03</formula>
    </cfRule>
  </conditionalFormatting>
  <conditionalFormatting sqref="BO538:BR538">
    <cfRule type="cellIs" dxfId="7171" priority="1539" stopIfTrue="1" operator="greaterThan">
      <formula>0.03</formula>
    </cfRule>
    <cfRule type="cellIs" dxfId="7170" priority="1540" stopIfTrue="1" operator="lessThan">
      <formula>-0.03</formula>
    </cfRule>
  </conditionalFormatting>
  <conditionalFormatting sqref="BO538 BO540 BO542">
    <cfRule type="cellIs" dxfId="7169" priority="1541" stopIfTrue="1" operator="greaterThan">
      <formula>0.03</formula>
    </cfRule>
    <cfRule type="cellIs" dxfId="7168" priority="1542" stopIfTrue="1" operator="lessThan">
      <formula>-0.03</formula>
    </cfRule>
  </conditionalFormatting>
  <conditionalFormatting sqref="BR538">
    <cfRule type="cellIs" dxfId="7167" priority="1537" stopIfTrue="1" operator="greaterThan">
      <formula>0.03</formula>
    </cfRule>
    <cfRule type="cellIs" dxfId="7166" priority="1538" stopIfTrue="1" operator="lessThan">
      <formula>-0.03</formula>
    </cfRule>
  </conditionalFormatting>
  <conditionalFormatting sqref="CC538 CC540 CC542">
    <cfRule type="cellIs" dxfId="7165" priority="1533" stopIfTrue="1" operator="lessThan">
      <formula>-0.03</formula>
    </cfRule>
    <cfRule type="cellIs" dxfId="7164" priority="1534" stopIfTrue="1" operator="greaterThan">
      <formula>0.03</formula>
    </cfRule>
  </conditionalFormatting>
  <conditionalFormatting sqref="CD538">
    <cfRule type="cellIs" dxfId="7163" priority="1531" stopIfTrue="1" operator="greaterThan">
      <formula>0.03</formula>
    </cfRule>
    <cfRule type="cellIs" dxfId="7162" priority="1532" stopIfTrue="1" operator="lessThan">
      <formula>-0.03</formula>
    </cfRule>
  </conditionalFormatting>
  <conditionalFormatting sqref="BQ544 BQ546 BQ548">
    <cfRule type="cellIs" dxfId="7161" priority="1475" stopIfTrue="1" operator="greaterThan">
      <formula>0.03</formula>
    </cfRule>
    <cfRule type="cellIs" dxfId="7160" priority="1476" stopIfTrue="1" operator="lessThan">
      <formula>-0.03</formula>
    </cfRule>
  </conditionalFormatting>
  <conditionalFormatting sqref="BK544 BK546 BK548">
    <cfRule type="cellIs" dxfId="7159" priority="1523" stopIfTrue="1" operator="greaterThan">
      <formula>0.03</formula>
    </cfRule>
    <cfRule type="cellIs" dxfId="7158" priority="1524" stopIfTrue="1" operator="lessThan">
      <formula>-0.03</formula>
    </cfRule>
  </conditionalFormatting>
  <conditionalFormatting sqref="BL544">
    <cfRule type="cellIs" dxfId="7157" priority="1525" stopIfTrue="1" operator="greaterThan">
      <formula>0.03</formula>
    </cfRule>
    <cfRule type="cellIs" dxfId="7156" priority="1526" stopIfTrue="1" operator="lessThan">
      <formula>-0.03</formula>
    </cfRule>
  </conditionalFormatting>
  <conditionalFormatting sqref="BF544:BH544">
    <cfRule type="cellIs" dxfId="7155" priority="1529" stopIfTrue="1" operator="greaterThan">
      <formula>0.03</formula>
    </cfRule>
    <cfRule type="cellIs" dxfId="7154" priority="1530" stopIfTrue="1" operator="lessThan">
      <formula>-0.03</formula>
    </cfRule>
  </conditionalFormatting>
  <conditionalFormatting sqref="BE544 BE546 BE548">
    <cfRule type="cellIs" dxfId="7153" priority="1527" stopIfTrue="1" operator="greaterThan">
      <formula>0.03</formula>
    </cfRule>
    <cfRule type="cellIs" dxfId="7152" priority="1528" stopIfTrue="1" operator="lessThan">
      <formula>-0.03</formula>
    </cfRule>
  </conditionalFormatting>
  <conditionalFormatting sqref="BN544">
    <cfRule type="cellIs" dxfId="7151" priority="1519" stopIfTrue="1" operator="greaterThan">
      <formula>0.03</formula>
    </cfRule>
    <cfRule type="cellIs" dxfId="7150" priority="1520" stopIfTrue="1" operator="lessThan">
      <formula>-0.03</formula>
    </cfRule>
  </conditionalFormatting>
  <conditionalFormatting sqref="BM544 BM546 BM548">
    <cfRule type="cellIs" dxfId="7149" priority="1521" stopIfTrue="1" operator="greaterThan">
      <formula>0.03</formula>
    </cfRule>
    <cfRule type="cellIs" dxfId="7148" priority="1522" stopIfTrue="1" operator="lessThan">
      <formula>-0.03</formula>
    </cfRule>
  </conditionalFormatting>
  <conditionalFormatting sqref="BV544">
    <cfRule type="cellIs" dxfId="7147" priority="1515" stopIfTrue="1" operator="greaterThan">
      <formula>0.03</formula>
    </cfRule>
    <cfRule type="cellIs" dxfId="7146" priority="1516" stopIfTrue="1" operator="lessThan">
      <formula>-0.03</formula>
    </cfRule>
  </conditionalFormatting>
  <conditionalFormatting sqref="BU544 BU546 BU548">
    <cfRule type="cellIs" dxfId="7145" priority="1517" stopIfTrue="1" operator="greaterThan">
      <formula>0.03</formula>
    </cfRule>
    <cfRule type="cellIs" dxfId="7144" priority="1518" stopIfTrue="1" operator="lessThan">
      <formula>-0.03</formula>
    </cfRule>
  </conditionalFormatting>
  <conditionalFormatting sqref="BT544">
    <cfRule type="cellIs" dxfId="7143" priority="1511" stopIfTrue="1" operator="greaterThan">
      <formula>0.03</formula>
    </cfRule>
    <cfRule type="cellIs" dxfId="7142" priority="1512" stopIfTrue="1" operator="lessThan">
      <formula>-0.03</formula>
    </cfRule>
  </conditionalFormatting>
  <conditionalFormatting sqref="BS544 BS546 BS548">
    <cfRule type="cellIs" dxfId="7141" priority="1513" stopIfTrue="1" operator="greaterThan">
      <formula>0.03</formula>
    </cfRule>
    <cfRule type="cellIs" dxfId="7140" priority="1514" stopIfTrue="1" operator="lessThan">
      <formula>-0.03</formula>
    </cfRule>
  </conditionalFormatting>
  <conditionalFormatting sqref="BY544">
    <cfRule type="cellIs" dxfId="7139" priority="1505" stopIfTrue="1" operator="greaterThan">
      <formula>0.03</formula>
    </cfRule>
    <cfRule type="cellIs" dxfId="7138" priority="1506" stopIfTrue="1" operator="lessThan">
      <formula>-0.03</formula>
    </cfRule>
  </conditionalFormatting>
  <conditionalFormatting sqref="BZ544">
    <cfRule type="cellIs" dxfId="7137" priority="1503" stopIfTrue="1" operator="greaterThan">
      <formula>0.03</formula>
    </cfRule>
    <cfRule type="cellIs" dxfId="7136" priority="1504" stopIfTrue="1" operator="lessThan">
      <formula>-0.03</formula>
    </cfRule>
  </conditionalFormatting>
  <conditionalFormatting sqref="BX544">
    <cfRule type="cellIs" dxfId="7135" priority="1509" stopIfTrue="1" operator="greaterThan">
      <formula>0.03</formula>
    </cfRule>
    <cfRule type="cellIs" dxfId="7134" priority="1510" stopIfTrue="1" operator="lessThan">
      <formula>-0.03</formula>
    </cfRule>
  </conditionalFormatting>
  <conditionalFormatting sqref="BW544 BW546 BW548">
    <cfRule type="cellIs" dxfId="7133" priority="1507" stopIfTrue="1" operator="greaterThan">
      <formula>0.03</formula>
    </cfRule>
    <cfRule type="cellIs" dxfId="7132" priority="1508" stopIfTrue="1" operator="lessThan">
      <formula>-0.03</formula>
    </cfRule>
  </conditionalFormatting>
  <conditionalFormatting sqref="CA544">
    <cfRule type="cellIs" dxfId="7131" priority="1499" stopIfTrue="1" operator="greaterThan">
      <formula>0.03</formula>
    </cfRule>
    <cfRule type="cellIs" dxfId="7130" priority="1500" stopIfTrue="1" operator="lessThan">
      <formula>-0.03</formula>
    </cfRule>
  </conditionalFormatting>
  <conditionalFormatting sqref="BI544">
    <cfRule type="cellIs" dxfId="7129" priority="1501" stopIfTrue="1" operator="greaterThan">
      <formula>0.03</formula>
    </cfRule>
    <cfRule type="cellIs" dxfId="7128" priority="1502" stopIfTrue="1" operator="lessThan">
      <formula>-0.03</formula>
    </cfRule>
  </conditionalFormatting>
  <conditionalFormatting sqref="BJ544">
    <cfRule type="cellIs" dxfId="7127" priority="1497" stopIfTrue="1" operator="greaterThan">
      <formula>0.03</formula>
    </cfRule>
    <cfRule type="cellIs" dxfId="7126" priority="1498" stopIfTrue="1" operator="lessThan">
      <formula>-0.03</formula>
    </cfRule>
  </conditionalFormatting>
  <conditionalFormatting sqref="CB544">
    <cfRule type="cellIs" dxfId="7125" priority="1495" stopIfTrue="1" operator="greaterThan">
      <formula>0.03</formula>
    </cfRule>
    <cfRule type="cellIs" dxfId="7124" priority="1496" stopIfTrue="1" operator="lessThan">
      <formula>-0.03</formula>
    </cfRule>
  </conditionalFormatting>
  <conditionalFormatting sqref="CF544">
    <cfRule type="cellIs" dxfId="7123" priority="1493" stopIfTrue="1" operator="greaterThan">
      <formula>0.03</formula>
    </cfRule>
    <cfRule type="cellIs" dxfId="7122" priority="1494" stopIfTrue="1" operator="lessThan">
      <formula>-0.03</formula>
    </cfRule>
  </conditionalFormatting>
  <conditionalFormatting sqref="CE544 CE546 CE548">
    <cfRule type="cellIs" dxfId="7121" priority="1491" stopIfTrue="1" operator="greaterThan">
      <formula>0.03</formula>
    </cfRule>
    <cfRule type="cellIs" dxfId="7120" priority="1492" stopIfTrue="1" operator="lessThan">
      <formula>-0.03</formula>
    </cfRule>
  </conditionalFormatting>
  <conditionalFormatting sqref="CE544:CH544">
    <cfRule type="cellIs" dxfId="7119" priority="1489" stopIfTrue="1" operator="greaterThan">
      <formula>0.03</formula>
    </cfRule>
    <cfRule type="cellIs" dxfId="7118" priority="1490" stopIfTrue="1" operator="lessThan">
      <formula>-0.03</formula>
    </cfRule>
  </conditionalFormatting>
  <conditionalFormatting sqref="CH544">
    <cfRule type="cellIs" dxfId="7117" priority="1487" stopIfTrue="1" operator="greaterThan">
      <formula>0.03</formula>
    </cfRule>
    <cfRule type="cellIs" dxfId="7116" priority="1488" stopIfTrue="1" operator="lessThan">
      <formula>-0.03</formula>
    </cfRule>
  </conditionalFormatting>
  <conditionalFormatting sqref="CG544 CG546 CG548">
    <cfRule type="cellIs" dxfId="7115" priority="1485" stopIfTrue="1" operator="greaterThan">
      <formula>0.03</formula>
    </cfRule>
    <cfRule type="cellIs" dxfId="7114" priority="1486" stopIfTrue="1" operator="lessThan">
      <formula>-0.03</formula>
    </cfRule>
  </conditionalFormatting>
  <conditionalFormatting sqref="BP544">
    <cfRule type="cellIs" dxfId="7113" priority="1483" stopIfTrue="1" operator="greaterThan">
      <formula>0.03</formula>
    </cfRule>
    <cfRule type="cellIs" dxfId="7112" priority="1484" stopIfTrue="1" operator="lessThan">
      <formula>-0.03</formula>
    </cfRule>
  </conditionalFormatting>
  <conditionalFormatting sqref="BO544:BR544">
    <cfRule type="cellIs" dxfId="7111" priority="1479" stopIfTrue="1" operator="greaterThan">
      <formula>0.03</formula>
    </cfRule>
    <cfRule type="cellIs" dxfId="7110" priority="1480" stopIfTrue="1" operator="lessThan">
      <formula>-0.03</formula>
    </cfRule>
  </conditionalFormatting>
  <conditionalFormatting sqref="BO544 BO546 BO548">
    <cfRule type="cellIs" dxfId="7109" priority="1481" stopIfTrue="1" operator="greaterThan">
      <formula>0.03</formula>
    </cfRule>
    <cfRule type="cellIs" dxfId="7108" priority="1482" stopIfTrue="1" operator="lessThan">
      <formula>-0.03</formula>
    </cfRule>
  </conditionalFormatting>
  <conditionalFormatting sqref="BR544">
    <cfRule type="cellIs" dxfId="7107" priority="1477" stopIfTrue="1" operator="greaterThan">
      <formula>0.03</formula>
    </cfRule>
    <cfRule type="cellIs" dxfId="7106" priority="1478" stopIfTrue="1" operator="lessThan">
      <formula>-0.03</formula>
    </cfRule>
  </conditionalFormatting>
  <conditionalFormatting sqref="CC544 CC546 CC548">
    <cfRule type="cellIs" dxfId="7105" priority="1473" stopIfTrue="1" operator="lessThan">
      <formula>-0.03</formula>
    </cfRule>
    <cfRule type="cellIs" dxfId="7104" priority="1474" stopIfTrue="1" operator="greaterThan">
      <formula>0.03</formula>
    </cfRule>
  </conditionalFormatting>
  <conditionalFormatting sqref="CD544">
    <cfRule type="cellIs" dxfId="7103" priority="1471" stopIfTrue="1" operator="greaterThan">
      <formula>0.03</formula>
    </cfRule>
    <cfRule type="cellIs" dxfId="7102" priority="1472" stopIfTrue="1" operator="lessThan">
      <formula>-0.03</formula>
    </cfRule>
  </conditionalFormatting>
  <conditionalFormatting sqref="BQ478 BQ480 BQ482">
    <cfRule type="cellIs" dxfId="7101" priority="1415" stopIfTrue="1" operator="greaterThan">
      <formula>0.03</formula>
    </cfRule>
    <cfRule type="cellIs" dxfId="7100" priority="1416" stopIfTrue="1" operator="lessThan">
      <formula>-0.03</formula>
    </cfRule>
  </conditionalFormatting>
  <conditionalFormatting sqref="BK478 BK480 BK482">
    <cfRule type="cellIs" dxfId="7099" priority="1463" stopIfTrue="1" operator="greaterThan">
      <formula>0.03</formula>
    </cfRule>
    <cfRule type="cellIs" dxfId="7098" priority="1464" stopIfTrue="1" operator="lessThan">
      <formula>-0.03</formula>
    </cfRule>
  </conditionalFormatting>
  <conditionalFormatting sqref="BL478">
    <cfRule type="cellIs" dxfId="7097" priority="1465" stopIfTrue="1" operator="greaterThan">
      <formula>0.03</formula>
    </cfRule>
    <cfRule type="cellIs" dxfId="7096" priority="1466" stopIfTrue="1" operator="lessThan">
      <formula>-0.03</formula>
    </cfRule>
  </conditionalFormatting>
  <conditionalFormatting sqref="BF478:BH478">
    <cfRule type="cellIs" dxfId="7095" priority="1469" stopIfTrue="1" operator="greaterThan">
      <formula>0.03</formula>
    </cfRule>
    <cfRule type="cellIs" dxfId="7094" priority="1470" stopIfTrue="1" operator="lessThan">
      <formula>-0.03</formula>
    </cfRule>
  </conditionalFormatting>
  <conditionalFormatting sqref="BE478 BE480 BE482">
    <cfRule type="cellIs" dxfId="7093" priority="1467" stopIfTrue="1" operator="greaterThan">
      <formula>0.03</formula>
    </cfRule>
    <cfRule type="cellIs" dxfId="7092" priority="1468" stopIfTrue="1" operator="lessThan">
      <formula>-0.03</formula>
    </cfRule>
  </conditionalFormatting>
  <conditionalFormatting sqref="BN478">
    <cfRule type="cellIs" dxfId="7091" priority="1459" stopIfTrue="1" operator="greaterThan">
      <formula>0.03</formula>
    </cfRule>
    <cfRule type="cellIs" dxfId="7090" priority="1460" stopIfTrue="1" operator="lessThan">
      <formula>-0.03</formula>
    </cfRule>
  </conditionalFormatting>
  <conditionalFormatting sqref="BM478 BM480 BM482">
    <cfRule type="cellIs" dxfId="7089" priority="1461" stopIfTrue="1" operator="greaterThan">
      <formula>0.03</formula>
    </cfRule>
    <cfRule type="cellIs" dxfId="7088" priority="1462" stopIfTrue="1" operator="lessThan">
      <formula>-0.03</formula>
    </cfRule>
  </conditionalFormatting>
  <conditionalFormatting sqref="BV478">
    <cfRule type="cellIs" dxfId="7087" priority="1455" stopIfTrue="1" operator="greaterThan">
      <formula>0.03</formula>
    </cfRule>
    <cfRule type="cellIs" dxfId="7086" priority="1456" stopIfTrue="1" operator="lessThan">
      <formula>-0.03</formula>
    </cfRule>
  </conditionalFormatting>
  <conditionalFormatting sqref="BU478 BU480 BU482">
    <cfRule type="cellIs" dxfId="7085" priority="1457" stopIfTrue="1" operator="greaterThan">
      <formula>0.03</formula>
    </cfRule>
    <cfRule type="cellIs" dxfId="7084" priority="1458" stopIfTrue="1" operator="lessThan">
      <formula>-0.03</formula>
    </cfRule>
  </conditionalFormatting>
  <conditionalFormatting sqref="BT478">
    <cfRule type="cellIs" dxfId="7083" priority="1451" stopIfTrue="1" operator="greaterThan">
      <formula>0.03</formula>
    </cfRule>
    <cfRule type="cellIs" dxfId="7082" priority="1452" stopIfTrue="1" operator="lessThan">
      <formula>-0.03</formula>
    </cfRule>
  </conditionalFormatting>
  <conditionalFormatting sqref="BS478 BS480 BS482">
    <cfRule type="cellIs" dxfId="7081" priority="1453" stopIfTrue="1" operator="greaterThan">
      <formula>0.03</formula>
    </cfRule>
    <cfRule type="cellIs" dxfId="7080" priority="1454" stopIfTrue="1" operator="lessThan">
      <formula>-0.03</formula>
    </cfRule>
  </conditionalFormatting>
  <conditionalFormatting sqref="BY478">
    <cfRule type="cellIs" dxfId="7079" priority="1445" stopIfTrue="1" operator="greaterThan">
      <formula>0.03</formula>
    </cfRule>
    <cfRule type="cellIs" dxfId="7078" priority="1446" stopIfTrue="1" operator="lessThan">
      <formula>-0.03</formula>
    </cfRule>
  </conditionalFormatting>
  <conditionalFormatting sqref="BZ478">
    <cfRule type="cellIs" dxfId="7077" priority="1443" stopIfTrue="1" operator="greaterThan">
      <formula>0.03</formula>
    </cfRule>
    <cfRule type="cellIs" dxfId="7076" priority="1444" stopIfTrue="1" operator="lessThan">
      <formula>-0.03</formula>
    </cfRule>
  </conditionalFormatting>
  <conditionalFormatting sqref="BX478">
    <cfRule type="cellIs" dxfId="7075" priority="1449" stopIfTrue="1" operator="greaterThan">
      <formula>0.03</formula>
    </cfRule>
    <cfRule type="cellIs" dxfId="7074" priority="1450" stopIfTrue="1" operator="lessThan">
      <formula>-0.03</formula>
    </cfRule>
  </conditionalFormatting>
  <conditionalFormatting sqref="BW478 BW480 BW482">
    <cfRule type="cellIs" dxfId="7073" priority="1447" stopIfTrue="1" operator="greaterThan">
      <formula>0.03</formula>
    </cfRule>
    <cfRule type="cellIs" dxfId="7072" priority="1448" stopIfTrue="1" operator="lessThan">
      <formula>-0.03</formula>
    </cfRule>
  </conditionalFormatting>
  <conditionalFormatting sqref="CA478">
    <cfRule type="cellIs" dxfId="7071" priority="1439" stopIfTrue="1" operator="greaterThan">
      <formula>0.03</formula>
    </cfRule>
    <cfRule type="cellIs" dxfId="7070" priority="1440" stopIfTrue="1" operator="lessThan">
      <formula>-0.03</formula>
    </cfRule>
  </conditionalFormatting>
  <conditionalFormatting sqref="BI478">
    <cfRule type="cellIs" dxfId="7069" priority="1441" stopIfTrue="1" operator="greaterThan">
      <formula>0.03</formula>
    </cfRule>
    <cfRule type="cellIs" dxfId="7068" priority="1442" stopIfTrue="1" operator="lessThan">
      <formula>-0.03</formula>
    </cfRule>
  </conditionalFormatting>
  <conditionalFormatting sqref="BJ478">
    <cfRule type="cellIs" dxfId="7067" priority="1437" stopIfTrue="1" operator="greaterThan">
      <formula>0.03</formula>
    </cfRule>
    <cfRule type="cellIs" dxfId="7066" priority="1438" stopIfTrue="1" operator="lessThan">
      <formula>-0.03</formula>
    </cfRule>
  </conditionalFormatting>
  <conditionalFormatting sqref="CB478">
    <cfRule type="cellIs" dxfId="7065" priority="1435" stopIfTrue="1" operator="greaterThan">
      <formula>0.03</formula>
    </cfRule>
    <cfRule type="cellIs" dxfId="7064" priority="1436" stopIfTrue="1" operator="lessThan">
      <formula>-0.03</formula>
    </cfRule>
  </conditionalFormatting>
  <conditionalFormatting sqref="CF478">
    <cfRule type="cellIs" dxfId="7063" priority="1433" stopIfTrue="1" operator="greaterThan">
      <formula>0.03</formula>
    </cfRule>
    <cfRule type="cellIs" dxfId="7062" priority="1434" stopIfTrue="1" operator="lessThan">
      <formula>-0.03</formula>
    </cfRule>
  </conditionalFormatting>
  <conditionalFormatting sqref="CE478 CE480 CE482">
    <cfRule type="cellIs" dxfId="7061" priority="1431" stopIfTrue="1" operator="greaterThan">
      <formula>0.03</formula>
    </cfRule>
    <cfRule type="cellIs" dxfId="7060" priority="1432" stopIfTrue="1" operator="lessThan">
      <formula>-0.03</formula>
    </cfRule>
  </conditionalFormatting>
  <conditionalFormatting sqref="CE478:CH478">
    <cfRule type="cellIs" dxfId="7059" priority="1429" stopIfTrue="1" operator="greaterThan">
      <formula>0.03</formula>
    </cfRule>
    <cfRule type="cellIs" dxfId="7058" priority="1430" stopIfTrue="1" operator="lessThan">
      <formula>-0.03</formula>
    </cfRule>
  </conditionalFormatting>
  <conditionalFormatting sqref="CH478">
    <cfRule type="cellIs" dxfId="7057" priority="1427" stopIfTrue="1" operator="greaterThan">
      <formula>0.03</formula>
    </cfRule>
    <cfRule type="cellIs" dxfId="7056" priority="1428" stopIfTrue="1" operator="lessThan">
      <formula>-0.03</formula>
    </cfRule>
  </conditionalFormatting>
  <conditionalFormatting sqref="CG478 CG480 CG482">
    <cfRule type="cellIs" dxfId="7055" priority="1425" stopIfTrue="1" operator="greaterThan">
      <formula>0.03</formula>
    </cfRule>
    <cfRule type="cellIs" dxfId="7054" priority="1426" stopIfTrue="1" operator="lessThan">
      <formula>-0.03</formula>
    </cfRule>
  </conditionalFormatting>
  <conditionalFormatting sqref="BP478">
    <cfRule type="cellIs" dxfId="7053" priority="1423" stopIfTrue="1" operator="greaterThan">
      <formula>0.03</formula>
    </cfRule>
    <cfRule type="cellIs" dxfId="7052" priority="1424" stopIfTrue="1" operator="lessThan">
      <formula>-0.03</formula>
    </cfRule>
  </conditionalFormatting>
  <conditionalFormatting sqref="BO478:BR478">
    <cfRule type="cellIs" dxfId="7051" priority="1419" stopIfTrue="1" operator="greaterThan">
      <formula>0.03</formula>
    </cfRule>
    <cfRule type="cellIs" dxfId="7050" priority="1420" stopIfTrue="1" operator="lessThan">
      <formula>-0.03</formula>
    </cfRule>
  </conditionalFormatting>
  <conditionalFormatting sqref="BO478 BO480 BO482">
    <cfRule type="cellIs" dxfId="7049" priority="1421" stopIfTrue="1" operator="greaterThan">
      <formula>0.03</formula>
    </cfRule>
    <cfRule type="cellIs" dxfId="7048" priority="1422" stopIfTrue="1" operator="lessThan">
      <formula>-0.03</formula>
    </cfRule>
  </conditionalFormatting>
  <conditionalFormatting sqref="BR478">
    <cfRule type="cellIs" dxfId="7047" priority="1417" stopIfTrue="1" operator="greaterThan">
      <formula>0.03</formula>
    </cfRule>
    <cfRule type="cellIs" dxfId="7046" priority="1418" stopIfTrue="1" operator="lessThan">
      <formula>-0.03</formula>
    </cfRule>
  </conditionalFormatting>
  <conditionalFormatting sqref="CC478 CC480 CC482">
    <cfRule type="cellIs" dxfId="7045" priority="1413" stopIfTrue="1" operator="lessThan">
      <formula>-0.03</formula>
    </cfRule>
    <cfRule type="cellIs" dxfId="7044" priority="1414" stopIfTrue="1" operator="greaterThan">
      <formula>0.03</formula>
    </cfRule>
  </conditionalFormatting>
  <conditionalFormatting sqref="CD478">
    <cfRule type="cellIs" dxfId="7043" priority="1411" stopIfTrue="1" operator="greaterThan">
      <formula>0.03</formula>
    </cfRule>
    <cfRule type="cellIs" dxfId="7042" priority="1412" stopIfTrue="1" operator="lessThan">
      <formula>-0.03</formula>
    </cfRule>
  </conditionalFormatting>
  <conditionalFormatting sqref="BK82 BK84 BK86">
    <cfRule type="cellIs" dxfId="7041" priority="1179" stopIfTrue="1" operator="greaterThan">
      <formula>0.03</formula>
    </cfRule>
    <cfRule type="cellIs" dxfId="7040" priority="1180" stopIfTrue="1" operator="lessThan">
      <formula>-0.03</formula>
    </cfRule>
  </conditionalFormatting>
  <conditionalFormatting sqref="BL82">
    <cfRule type="cellIs" dxfId="7039" priority="1181" stopIfTrue="1" operator="greaterThan">
      <formula>0.03</formula>
    </cfRule>
    <cfRule type="cellIs" dxfId="7038" priority="1182" stopIfTrue="1" operator="lessThan">
      <formula>-0.03</formula>
    </cfRule>
  </conditionalFormatting>
  <conditionalFormatting sqref="BF82:BH82">
    <cfRule type="cellIs" dxfId="7037" priority="1185" stopIfTrue="1" operator="greaterThan">
      <formula>0.03</formula>
    </cfRule>
    <cfRule type="cellIs" dxfId="7036" priority="1186" stopIfTrue="1" operator="lessThan">
      <formula>-0.03</formula>
    </cfRule>
  </conditionalFormatting>
  <conditionalFormatting sqref="BE82 BE84 BE86">
    <cfRule type="cellIs" dxfId="7035" priority="1183" stopIfTrue="1" operator="greaterThan">
      <formula>0.03</formula>
    </cfRule>
    <cfRule type="cellIs" dxfId="7034" priority="1184" stopIfTrue="1" operator="lessThan">
      <formula>-0.03</formula>
    </cfRule>
  </conditionalFormatting>
  <conditionalFormatting sqref="BN82">
    <cfRule type="cellIs" dxfId="7033" priority="1175" stopIfTrue="1" operator="greaterThan">
      <formula>0.03</formula>
    </cfRule>
    <cfRule type="cellIs" dxfId="7032" priority="1176" stopIfTrue="1" operator="lessThan">
      <formula>-0.03</formula>
    </cfRule>
  </conditionalFormatting>
  <conditionalFormatting sqref="BM82 BM84 BM86">
    <cfRule type="cellIs" dxfId="7031" priority="1177" stopIfTrue="1" operator="greaterThan">
      <formula>0.03</formula>
    </cfRule>
    <cfRule type="cellIs" dxfId="7030" priority="1178" stopIfTrue="1" operator="lessThan">
      <formula>-0.03</formula>
    </cfRule>
  </conditionalFormatting>
  <conditionalFormatting sqref="BV82">
    <cfRule type="cellIs" dxfId="7029" priority="1171" stopIfTrue="1" operator="greaterThan">
      <formula>0.03</formula>
    </cfRule>
    <cfRule type="cellIs" dxfId="7028" priority="1172" stopIfTrue="1" operator="lessThan">
      <formula>-0.03</formula>
    </cfRule>
  </conditionalFormatting>
  <conditionalFormatting sqref="BU82 BU84 BU86">
    <cfRule type="cellIs" dxfId="7027" priority="1173" stopIfTrue="1" operator="greaterThan">
      <formula>0.03</formula>
    </cfRule>
    <cfRule type="cellIs" dxfId="7026" priority="1174" stopIfTrue="1" operator="lessThan">
      <formula>-0.03</formula>
    </cfRule>
  </conditionalFormatting>
  <conditionalFormatting sqref="BT82">
    <cfRule type="cellIs" dxfId="7025" priority="1167" stopIfTrue="1" operator="greaterThan">
      <formula>0.03</formula>
    </cfRule>
    <cfRule type="cellIs" dxfId="7024" priority="1168" stopIfTrue="1" operator="lessThan">
      <formula>-0.03</formula>
    </cfRule>
  </conditionalFormatting>
  <conditionalFormatting sqref="BS82 BS84 BS86">
    <cfRule type="cellIs" dxfId="7023" priority="1169" stopIfTrue="1" operator="greaterThan">
      <formula>0.03</formula>
    </cfRule>
    <cfRule type="cellIs" dxfId="7022" priority="1170" stopIfTrue="1" operator="lessThan">
      <formula>-0.03</formula>
    </cfRule>
  </conditionalFormatting>
  <conditionalFormatting sqref="BY82">
    <cfRule type="cellIs" dxfId="7021" priority="1161" stopIfTrue="1" operator="greaterThan">
      <formula>0.03</formula>
    </cfRule>
    <cfRule type="cellIs" dxfId="7020" priority="1162" stopIfTrue="1" operator="lessThan">
      <formula>-0.03</formula>
    </cfRule>
  </conditionalFormatting>
  <conditionalFormatting sqref="BZ82">
    <cfRule type="cellIs" dxfId="7019" priority="1159" stopIfTrue="1" operator="greaterThan">
      <formula>0.03</formula>
    </cfRule>
    <cfRule type="cellIs" dxfId="7018" priority="1160" stopIfTrue="1" operator="lessThan">
      <formula>-0.03</formula>
    </cfRule>
  </conditionalFormatting>
  <conditionalFormatting sqref="BX82">
    <cfRule type="cellIs" dxfId="7017" priority="1165" stopIfTrue="1" operator="greaterThan">
      <formula>0.03</formula>
    </cfRule>
    <cfRule type="cellIs" dxfId="7016" priority="1166" stopIfTrue="1" operator="lessThan">
      <formula>-0.03</formula>
    </cfRule>
  </conditionalFormatting>
  <conditionalFormatting sqref="BW82 BW84 BW86">
    <cfRule type="cellIs" dxfId="7015" priority="1163" stopIfTrue="1" operator="greaterThan">
      <formula>0.03</formula>
    </cfRule>
    <cfRule type="cellIs" dxfId="7014" priority="1164" stopIfTrue="1" operator="lessThan">
      <formula>-0.03</formula>
    </cfRule>
  </conditionalFormatting>
  <conditionalFormatting sqref="CA82">
    <cfRule type="cellIs" dxfId="7013" priority="1155" stopIfTrue="1" operator="greaterThan">
      <formula>0.03</formula>
    </cfRule>
    <cfRule type="cellIs" dxfId="7012" priority="1156" stopIfTrue="1" operator="lessThan">
      <formula>-0.03</formula>
    </cfRule>
  </conditionalFormatting>
  <conditionalFormatting sqref="BI82">
    <cfRule type="cellIs" dxfId="7011" priority="1157" stopIfTrue="1" operator="greaterThan">
      <formula>0.03</formula>
    </cfRule>
    <cfRule type="cellIs" dxfId="7010" priority="1158" stopIfTrue="1" operator="lessThan">
      <formula>-0.03</formula>
    </cfRule>
  </conditionalFormatting>
  <conditionalFormatting sqref="BJ82">
    <cfRule type="cellIs" dxfId="7009" priority="1153" stopIfTrue="1" operator="greaterThan">
      <formula>0.03</formula>
    </cfRule>
    <cfRule type="cellIs" dxfId="7008" priority="1154" stopIfTrue="1" operator="lessThan">
      <formula>-0.03</formula>
    </cfRule>
  </conditionalFormatting>
  <conditionalFormatting sqref="CB82">
    <cfRule type="cellIs" dxfId="7007" priority="1151" stopIfTrue="1" operator="greaterThan">
      <formula>0.03</formula>
    </cfRule>
    <cfRule type="cellIs" dxfId="7006" priority="1152" stopIfTrue="1" operator="lessThan">
      <formula>-0.03</formula>
    </cfRule>
  </conditionalFormatting>
  <conditionalFormatting sqref="CF82">
    <cfRule type="cellIs" dxfId="7005" priority="1149" stopIfTrue="1" operator="greaterThan">
      <formula>0.03</formula>
    </cfRule>
    <cfRule type="cellIs" dxfId="7004" priority="1150" stopIfTrue="1" operator="lessThan">
      <formula>-0.03</formula>
    </cfRule>
  </conditionalFormatting>
  <conditionalFormatting sqref="CE82 CE84 CE86">
    <cfRule type="cellIs" dxfId="7003" priority="1147" stopIfTrue="1" operator="greaterThan">
      <formula>0.03</formula>
    </cfRule>
    <cfRule type="cellIs" dxfId="7002" priority="1148" stopIfTrue="1" operator="lessThan">
      <formula>-0.03</formula>
    </cfRule>
  </conditionalFormatting>
  <conditionalFormatting sqref="CE82:CH82">
    <cfRule type="cellIs" dxfId="7001" priority="1145" stopIfTrue="1" operator="greaterThan">
      <formula>0.03</formula>
    </cfRule>
    <cfRule type="cellIs" dxfId="7000" priority="1146" stopIfTrue="1" operator="lessThan">
      <formula>-0.03</formula>
    </cfRule>
  </conditionalFormatting>
  <conditionalFormatting sqref="CH82">
    <cfRule type="cellIs" dxfId="6999" priority="1143" stopIfTrue="1" operator="greaterThan">
      <formula>0.03</formula>
    </cfRule>
    <cfRule type="cellIs" dxfId="6998" priority="1144" stopIfTrue="1" operator="lessThan">
      <formula>-0.03</formula>
    </cfRule>
  </conditionalFormatting>
  <conditionalFormatting sqref="CG82 CG84 CG86">
    <cfRule type="cellIs" dxfId="6997" priority="1141" stopIfTrue="1" operator="greaterThan">
      <formula>0.03</formula>
    </cfRule>
    <cfRule type="cellIs" dxfId="6996" priority="1142" stopIfTrue="1" operator="lessThan">
      <formula>-0.03</formula>
    </cfRule>
  </conditionalFormatting>
  <conditionalFormatting sqref="BP82">
    <cfRule type="cellIs" dxfId="6995" priority="1139" stopIfTrue="1" operator="greaterThan">
      <formula>0.03</formula>
    </cfRule>
    <cfRule type="cellIs" dxfId="6994" priority="1140" stopIfTrue="1" operator="lessThan">
      <formula>-0.03</formula>
    </cfRule>
  </conditionalFormatting>
  <conditionalFormatting sqref="BO82:BR82">
    <cfRule type="cellIs" dxfId="6993" priority="1135" stopIfTrue="1" operator="greaterThan">
      <formula>0.03</formula>
    </cfRule>
    <cfRule type="cellIs" dxfId="6992" priority="1136" stopIfTrue="1" operator="lessThan">
      <formula>-0.03</formula>
    </cfRule>
  </conditionalFormatting>
  <conditionalFormatting sqref="BO82 BO84 BO86">
    <cfRule type="cellIs" dxfId="6991" priority="1137" stopIfTrue="1" operator="greaterThan">
      <formula>0.03</formula>
    </cfRule>
    <cfRule type="cellIs" dxfId="6990" priority="1138" stopIfTrue="1" operator="lessThan">
      <formula>-0.03</formula>
    </cfRule>
  </conditionalFormatting>
  <conditionalFormatting sqref="BR82">
    <cfRule type="cellIs" dxfId="6989" priority="1133" stopIfTrue="1" operator="greaterThan">
      <formula>0.03</formula>
    </cfRule>
    <cfRule type="cellIs" dxfId="6988" priority="1134" stopIfTrue="1" operator="lessThan">
      <formula>-0.03</formula>
    </cfRule>
  </conditionalFormatting>
  <conditionalFormatting sqref="BQ82 BQ84 BQ86">
    <cfRule type="cellIs" dxfId="6987" priority="1131" stopIfTrue="1" operator="greaterThan">
      <formula>0.03</formula>
    </cfRule>
    <cfRule type="cellIs" dxfId="6986" priority="1132" stopIfTrue="1" operator="lessThan">
      <formula>-0.03</formula>
    </cfRule>
  </conditionalFormatting>
  <conditionalFormatting sqref="CC82 CC84 CC86">
    <cfRule type="cellIs" dxfId="6985" priority="1129" stopIfTrue="1" operator="lessThan">
      <formula>-0.03</formula>
    </cfRule>
    <cfRule type="cellIs" dxfId="6984" priority="1130" stopIfTrue="1" operator="greaterThan">
      <formula>0.03</formula>
    </cfRule>
  </conditionalFormatting>
  <conditionalFormatting sqref="CD82">
    <cfRule type="cellIs" dxfId="6983" priority="1127" stopIfTrue="1" operator="greaterThan">
      <formula>0.03</formula>
    </cfRule>
    <cfRule type="cellIs" dxfId="6982" priority="1128" stopIfTrue="1" operator="lessThan">
      <formula>-0.03</formula>
    </cfRule>
  </conditionalFormatting>
  <conditionalFormatting sqref="BK654">
    <cfRule type="cellIs" dxfId="6981" priority="1125" stopIfTrue="1" operator="greaterThan">
      <formula>0.03</formula>
    </cfRule>
    <cfRule type="cellIs" dxfId="6980" priority="1126" stopIfTrue="1" operator="lessThan">
      <formula>-0.03</formula>
    </cfRule>
  </conditionalFormatting>
  <conditionalFormatting sqref="BK665">
    <cfRule type="cellIs" dxfId="6979" priority="1121" stopIfTrue="1" operator="greaterThan">
      <formula>0.03</formula>
    </cfRule>
    <cfRule type="cellIs" dxfId="6978" priority="1122" stopIfTrue="1" operator="lessThan">
      <formula>-0.03</formula>
    </cfRule>
  </conditionalFormatting>
  <conditionalFormatting sqref="BM654">
    <cfRule type="cellIs" dxfId="6977" priority="1113" stopIfTrue="1" operator="greaterThan">
      <formula>0.03</formula>
    </cfRule>
    <cfRule type="cellIs" dxfId="6976" priority="1114" stopIfTrue="1" operator="lessThan">
      <formula>-0.03</formula>
    </cfRule>
  </conditionalFormatting>
  <conditionalFormatting sqref="BM665">
    <cfRule type="cellIs" dxfId="6975" priority="1109" stopIfTrue="1" operator="greaterThan">
      <formula>0.03</formula>
    </cfRule>
    <cfRule type="cellIs" dxfId="6974" priority="1110" stopIfTrue="1" operator="lessThan">
      <formula>-0.03</formula>
    </cfRule>
  </conditionalFormatting>
  <conditionalFormatting sqref="BO654">
    <cfRule type="cellIs" dxfId="6973" priority="1101" stopIfTrue="1" operator="greaterThan">
      <formula>0.03</formula>
    </cfRule>
    <cfRule type="cellIs" dxfId="6972" priority="1102" stopIfTrue="1" operator="lessThan">
      <formula>-0.03</formula>
    </cfRule>
  </conditionalFormatting>
  <conditionalFormatting sqref="BO665">
    <cfRule type="cellIs" dxfId="6971" priority="1097" stopIfTrue="1" operator="greaterThan">
      <formula>0.03</formula>
    </cfRule>
    <cfRule type="cellIs" dxfId="6970" priority="1098" stopIfTrue="1" operator="lessThan">
      <formula>-0.03</formula>
    </cfRule>
  </conditionalFormatting>
  <conditionalFormatting sqref="BQ654">
    <cfRule type="cellIs" dxfId="6969" priority="1089" stopIfTrue="1" operator="greaterThan">
      <formula>0.03</formula>
    </cfRule>
    <cfRule type="cellIs" dxfId="6968" priority="1090" stopIfTrue="1" operator="lessThan">
      <formula>-0.03</formula>
    </cfRule>
  </conditionalFormatting>
  <conditionalFormatting sqref="BQ665">
    <cfRule type="cellIs" dxfId="6967" priority="1085" stopIfTrue="1" operator="greaterThan">
      <formula>0.03</formula>
    </cfRule>
    <cfRule type="cellIs" dxfId="6966" priority="1086" stopIfTrue="1" operator="lessThan">
      <formula>-0.03</formula>
    </cfRule>
  </conditionalFormatting>
  <conditionalFormatting sqref="BS654">
    <cfRule type="cellIs" dxfId="6965" priority="1077" stopIfTrue="1" operator="greaterThan">
      <formula>0.03</formula>
    </cfRule>
    <cfRule type="cellIs" dxfId="6964" priority="1078" stopIfTrue="1" operator="lessThan">
      <formula>-0.03</formula>
    </cfRule>
  </conditionalFormatting>
  <conditionalFormatting sqref="BS665">
    <cfRule type="cellIs" dxfId="6963" priority="1073" stopIfTrue="1" operator="greaterThan">
      <formula>0.03</formula>
    </cfRule>
    <cfRule type="cellIs" dxfId="6962" priority="1074" stopIfTrue="1" operator="lessThan">
      <formula>-0.03</formula>
    </cfRule>
  </conditionalFormatting>
  <conditionalFormatting sqref="BU654">
    <cfRule type="cellIs" dxfId="6961" priority="1065" stopIfTrue="1" operator="greaterThan">
      <formula>0.03</formula>
    </cfRule>
    <cfRule type="cellIs" dxfId="6960" priority="1066" stopIfTrue="1" operator="lessThan">
      <formula>-0.03</formula>
    </cfRule>
  </conditionalFormatting>
  <conditionalFormatting sqref="BU665">
    <cfRule type="cellIs" dxfId="6959" priority="1061" stopIfTrue="1" operator="greaterThan">
      <formula>0.03</formula>
    </cfRule>
    <cfRule type="cellIs" dxfId="6958" priority="1062" stopIfTrue="1" operator="lessThan">
      <formula>-0.03</formula>
    </cfRule>
  </conditionalFormatting>
  <conditionalFormatting sqref="BW654">
    <cfRule type="cellIs" dxfId="6957" priority="1053" stopIfTrue="1" operator="greaterThan">
      <formula>0.03</formula>
    </cfRule>
    <cfRule type="cellIs" dxfId="6956" priority="1054" stopIfTrue="1" operator="lessThan">
      <formula>-0.03</formula>
    </cfRule>
  </conditionalFormatting>
  <conditionalFormatting sqref="BW665">
    <cfRule type="cellIs" dxfId="6955" priority="1049" stopIfTrue="1" operator="greaterThan">
      <formula>0.03</formula>
    </cfRule>
    <cfRule type="cellIs" dxfId="6954" priority="1050" stopIfTrue="1" operator="lessThan">
      <formula>-0.03</formula>
    </cfRule>
  </conditionalFormatting>
  <conditionalFormatting sqref="CC654">
    <cfRule type="cellIs" dxfId="6953" priority="1041" stopIfTrue="1" operator="greaterThan">
      <formula>0.03</formula>
    </cfRule>
    <cfRule type="cellIs" dxfId="6952" priority="1042" stopIfTrue="1" operator="lessThan">
      <formula>-0.03</formula>
    </cfRule>
  </conditionalFormatting>
  <conditionalFormatting sqref="CC665">
    <cfRule type="cellIs" dxfId="6951" priority="1037" stopIfTrue="1" operator="greaterThan">
      <formula>0.03</formula>
    </cfRule>
    <cfRule type="cellIs" dxfId="6950" priority="1038" stopIfTrue="1" operator="lessThan">
      <formula>-0.03</formula>
    </cfRule>
  </conditionalFormatting>
  <conditionalFormatting sqref="CE654">
    <cfRule type="cellIs" dxfId="6949" priority="1029" stopIfTrue="1" operator="greaterThan">
      <formula>0.03</formula>
    </cfRule>
    <cfRule type="cellIs" dxfId="6948" priority="1030" stopIfTrue="1" operator="lessThan">
      <formula>-0.03</formula>
    </cfRule>
  </conditionalFormatting>
  <conditionalFormatting sqref="CE665">
    <cfRule type="cellIs" dxfId="6947" priority="1025" stopIfTrue="1" operator="greaterThan">
      <formula>0.03</formula>
    </cfRule>
    <cfRule type="cellIs" dxfId="6946" priority="1026" stopIfTrue="1" operator="lessThan">
      <formula>-0.03</formula>
    </cfRule>
  </conditionalFormatting>
  <conditionalFormatting sqref="CG654">
    <cfRule type="cellIs" dxfId="6945" priority="1017" stopIfTrue="1" operator="greaterThan">
      <formula>0.03</formula>
    </cfRule>
    <cfRule type="cellIs" dxfId="6944" priority="1018" stopIfTrue="1" operator="lessThan">
      <formula>-0.03</formula>
    </cfRule>
  </conditionalFormatting>
  <conditionalFormatting sqref="CG665">
    <cfRule type="cellIs" dxfId="6943" priority="1013" stopIfTrue="1" operator="greaterThan">
      <formula>0.03</formula>
    </cfRule>
    <cfRule type="cellIs" dxfId="6942" priority="1014" stopIfTrue="1" operator="lessThan">
      <formula>-0.03</formula>
    </cfRule>
  </conditionalFormatting>
  <conditionalFormatting sqref="BK607:BK615">
    <cfRule type="cellIs" dxfId="6941" priority="971" stopIfTrue="1" operator="greaterThan">
      <formula>0.03</formula>
    </cfRule>
    <cfRule type="cellIs" dxfId="6940" priority="972" stopIfTrue="1" operator="lessThan">
      <formula>-0.03</formula>
    </cfRule>
  </conditionalFormatting>
  <conditionalFormatting sqref="BM607:BM615">
    <cfRule type="cellIs" dxfId="6939" priority="969" stopIfTrue="1" operator="greaterThan">
      <formula>0.03</formula>
    </cfRule>
    <cfRule type="cellIs" dxfId="6938" priority="970" stopIfTrue="1" operator="lessThan">
      <formula>-0.03</formula>
    </cfRule>
  </conditionalFormatting>
  <conditionalFormatting sqref="BO607:BO615">
    <cfRule type="cellIs" dxfId="6937" priority="967" stopIfTrue="1" operator="greaterThan">
      <formula>0.03</formula>
    </cfRule>
    <cfRule type="cellIs" dxfId="6936" priority="968" stopIfTrue="1" operator="lessThan">
      <formula>-0.03</formula>
    </cfRule>
  </conditionalFormatting>
  <conditionalFormatting sqref="BQ607:BQ615">
    <cfRule type="cellIs" dxfId="6935" priority="965" stopIfTrue="1" operator="greaterThan">
      <formula>0.03</formula>
    </cfRule>
    <cfRule type="cellIs" dxfId="6934" priority="966" stopIfTrue="1" operator="lessThan">
      <formula>-0.03</formula>
    </cfRule>
  </conditionalFormatting>
  <conditionalFormatting sqref="BS607:BS615">
    <cfRule type="cellIs" dxfId="6933" priority="963" stopIfTrue="1" operator="greaterThan">
      <formula>0.03</formula>
    </cfRule>
    <cfRule type="cellIs" dxfId="6932" priority="964" stopIfTrue="1" operator="lessThan">
      <formula>-0.03</formula>
    </cfRule>
  </conditionalFormatting>
  <conditionalFormatting sqref="BU607:BU615">
    <cfRule type="cellIs" dxfId="6931" priority="961" stopIfTrue="1" operator="greaterThan">
      <formula>0.03</formula>
    </cfRule>
    <cfRule type="cellIs" dxfId="6930" priority="962" stopIfTrue="1" operator="lessThan">
      <formula>-0.03</formula>
    </cfRule>
  </conditionalFormatting>
  <conditionalFormatting sqref="BW607:BW615">
    <cfRule type="cellIs" dxfId="6929" priority="959" stopIfTrue="1" operator="greaterThan">
      <formula>0.03</formula>
    </cfRule>
    <cfRule type="cellIs" dxfId="6928" priority="960" stopIfTrue="1" operator="lessThan">
      <formula>-0.03</formula>
    </cfRule>
  </conditionalFormatting>
  <conditionalFormatting sqref="CE607:CE612">
    <cfRule type="cellIs" dxfId="6927" priority="949" stopIfTrue="1" operator="greaterThan">
      <formula>0.03</formula>
    </cfRule>
    <cfRule type="cellIs" dxfId="6926" priority="950" stopIfTrue="1" operator="lessThan">
      <formula>-0.03</formula>
    </cfRule>
  </conditionalFormatting>
  <conditionalFormatting sqref="CE610">
    <cfRule type="cellIs" dxfId="6925" priority="951" stopIfTrue="1" operator="greaterThan">
      <formula>0.03</formula>
    </cfRule>
    <cfRule type="cellIs" dxfId="6924" priority="952" stopIfTrue="1" operator="lessThan">
      <formula>-0.03</formula>
    </cfRule>
  </conditionalFormatting>
  <conditionalFormatting sqref="CE607:CE609">
    <cfRule type="cellIs" dxfId="6923" priority="947" stopIfTrue="1" operator="greaterThan">
      <formula>0.03</formula>
    </cfRule>
    <cfRule type="cellIs" dxfId="6922" priority="948" stopIfTrue="1" operator="lessThan">
      <formula>-0.03</formula>
    </cfRule>
  </conditionalFormatting>
  <conditionalFormatting sqref="CE613:CE615">
    <cfRule type="cellIs" dxfId="6921" priority="945" stopIfTrue="1" operator="greaterThan">
      <formula>0.03</formula>
    </cfRule>
    <cfRule type="cellIs" dxfId="6920" priority="946" stopIfTrue="1" operator="lessThan">
      <formula>-0.03</formula>
    </cfRule>
  </conditionalFormatting>
  <conditionalFormatting sqref="CG607:CG612">
    <cfRule type="cellIs" dxfId="6919" priority="941" stopIfTrue="1" operator="greaterThan">
      <formula>0.03</formula>
    </cfRule>
    <cfRule type="cellIs" dxfId="6918" priority="942" stopIfTrue="1" operator="lessThan">
      <formula>-0.03</formula>
    </cfRule>
  </conditionalFormatting>
  <conditionalFormatting sqref="CG610">
    <cfRule type="cellIs" dxfId="6917" priority="943" stopIfTrue="1" operator="greaterThan">
      <formula>0.03</formula>
    </cfRule>
    <cfRule type="cellIs" dxfId="6916" priority="944" stopIfTrue="1" operator="lessThan">
      <formula>-0.03</formula>
    </cfRule>
  </conditionalFormatting>
  <conditionalFormatting sqref="CG607:CG609">
    <cfRule type="cellIs" dxfId="6915" priority="939" stopIfTrue="1" operator="greaterThan">
      <formula>0.03</formula>
    </cfRule>
    <cfRule type="cellIs" dxfId="6914" priority="940" stopIfTrue="1" operator="lessThan">
      <formula>-0.03</formula>
    </cfRule>
  </conditionalFormatting>
  <conditionalFormatting sqref="CG613:CG615">
    <cfRule type="cellIs" dxfId="6913" priority="937" stopIfTrue="1" operator="greaterThan">
      <formula>0.03</formula>
    </cfRule>
    <cfRule type="cellIs" dxfId="6912" priority="938" stopIfTrue="1" operator="lessThan">
      <formula>-0.03</formula>
    </cfRule>
  </conditionalFormatting>
  <conditionalFormatting sqref="CC607:CC615">
    <cfRule type="cellIs" dxfId="6911" priority="935" stopIfTrue="1" operator="greaterThan">
      <formula>0.03</formula>
    </cfRule>
    <cfRule type="cellIs" dxfId="6910" priority="936" stopIfTrue="1" operator="lessThan">
      <formula>-0.03</formula>
    </cfRule>
  </conditionalFormatting>
  <conditionalFormatting sqref="BL645:BL647">
    <cfRule type="cellIs" dxfId="6909" priority="923" stopIfTrue="1" operator="greaterThan">
      <formula>0.03</formula>
    </cfRule>
    <cfRule type="cellIs" dxfId="6908" priority="924" stopIfTrue="1" operator="lessThan">
      <formula>-0.03</formula>
    </cfRule>
  </conditionalFormatting>
  <conditionalFormatting sqref="BN645:BN647">
    <cfRule type="cellIs" dxfId="6907" priority="921" stopIfTrue="1" operator="greaterThan">
      <formula>0.03</formula>
    </cfRule>
    <cfRule type="cellIs" dxfId="6906" priority="922" stopIfTrue="1" operator="lessThan">
      <formula>-0.03</formula>
    </cfRule>
  </conditionalFormatting>
  <conditionalFormatting sqref="BP645:BP647">
    <cfRule type="cellIs" dxfId="6905" priority="919" stopIfTrue="1" operator="greaterThan">
      <formula>0.03</formula>
    </cfRule>
    <cfRule type="cellIs" dxfId="6904" priority="920" stopIfTrue="1" operator="lessThan">
      <formula>-0.03</formula>
    </cfRule>
  </conditionalFormatting>
  <conditionalFormatting sqref="BF553:BH555">
    <cfRule type="cellIs" dxfId="6903" priority="867" stopIfTrue="1" operator="greaterThan">
      <formula>0.03</formula>
    </cfRule>
    <cfRule type="cellIs" dxfId="6902" priority="868" stopIfTrue="1" operator="lessThan">
      <formula>-0.03</formula>
    </cfRule>
  </conditionalFormatting>
  <conditionalFormatting sqref="BE553:BE561">
    <cfRule type="cellIs" dxfId="6901" priority="865" stopIfTrue="1" operator="greaterThan">
      <formula>0.03</formula>
    </cfRule>
    <cfRule type="cellIs" dxfId="6900" priority="866" stopIfTrue="1" operator="lessThan">
      <formula>-0.03</formula>
    </cfRule>
  </conditionalFormatting>
  <conditionalFormatting sqref="BN556 BP556 BR556">
    <cfRule type="cellIs" dxfId="6899" priority="859" stopIfTrue="1" operator="greaterThan">
      <formula>0.03</formula>
    </cfRule>
    <cfRule type="cellIs" dxfId="6898" priority="860" stopIfTrue="1" operator="lessThan">
      <formula>-0.03</formula>
    </cfRule>
  </conditionalFormatting>
  <conditionalFormatting sqref="BP556">
    <cfRule type="cellIs" dxfId="6897" priority="863" stopIfTrue="1" operator="greaterThan">
      <formula>0.03</formula>
    </cfRule>
    <cfRule type="cellIs" dxfId="6896" priority="864" stopIfTrue="1" operator="lessThan">
      <formula>-0.03</formula>
    </cfRule>
  </conditionalFormatting>
  <conditionalFormatting sqref="BN553:BN555 BP553:BP555 BR553:BR555">
    <cfRule type="cellIs" dxfId="6895" priority="855" stopIfTrue="1" operator="greaterThan">
      <formula>0.03</formula>
    </cfRule>
    <cfRule type="cellIs" dxfId="6894" priority="856" stopIfTrue="1" operator="lessThan">
      <formula>-0.03</formula>
    </cfRule>
  </conditionalFormatting>
  <conditionalFormatting sqref="BE580:BE588">
    <cfRule type="cellIs" dxfId="6893" priority="841" stopIfTrue="1" operator="greaterThan">
      <formula>0.03</formula>
    </cfRule>
    <cfRule type="cellIs" dxfId="6892" priority="842" stopIfTrue="1" operator="lessThan">
      <formula>-0.03</formula>
    </cfRule>
  </conditionalFormatting>
  <conditionalFormatting sqref="BF589:BJ591">
    <cfRule type="cellIs" dxfId="6891" priority="839" stopIfTrue="1" operator="greaterThan">
      <formula>0.03</formula>
    </cfRule>
    <cfRule type="cellIs" dxfId="6890" priority="840" stopIfTrue="1" operator="lessThan">
      <formula>-0.03</formula>
    </cfRule>
  </conditionalFormatting>
  <conditionalFormatting sqref="BP553:BP555">
    <cfRule type="cellIs" dxfId="6889" priority="853" stopIfTrue="1" operator="greaterThan">
      <formula>0.03</formula>
    </cfRule>
    <cfRule type="cellIs" dxfId="6888" priority="854" stopIfTrue="1" operator="lessThan">
      <formula>-0.03</formula>
    </cfRule>
  </conditionalFormatting>
  <conditionalFormatting sqref="BL556">
    <cfRule type="cellIs" dxfId="6887" priority="861" stopIfTrue="1" operator="greaterThan">
      <formula>0.03</formula>
    </cfRule>
    <cfRule type="cellIs" dxfId="6886" priority="862" stopIfTrue="1" operator="lessThan">
      <formula>-0.03</formula>
    </cfRule>
  </conditionalFormatting>
  <conditionalFormatting sqref="BE562">
    <cfRule type="cellIs" dxfId="6885" priority="835" stopIfTrue="1" operator="greaterThan">
      <formula>0.03</formula>
    </cfRule>
    <cfRule type="cellIs" dxfId="6884" priority="836" stopIfTrue="1" operator="lessThan">
      <formula>-0.03</formula>
    </cfRule>
  </conditionalFormatting>
  <conditionalFormatting sqref="BP574">
    <cfRule type="cellIs" dxfId="6883" priority="825" stopIfTrue="1" operator="greaterThan">
      <formula>0.03</formula>
    </cfRule>
    <cfRule type="cellIs" dxfId="6882" priority="826" stopIfTrue="1" operator="lessThan">
      <formula>-0.03</formula>
    </cfRule>
  </conditionalFormatting>
  <conditionalFormatting sqref="BL574">
    <cfRule type="cellIs" dxfId="6881" priority="829" stopIfTrue="1" operator="greaterThan">
      <formula>0.03</formula>
    </cfRule>
    <cfRule type="cellIs" dxfId="6880" priority="830" stopIfTrue="1" operator="lessThan">
      <formula>-0.03</formula>
    </cfRule>
  </conditionalFormatting>
  <conditionalFormatting sqref="BE589:BE597">
    <cfRule type="cellIs" dxfId="6879" priority="837" stopIfTrue="1" operator="greaterThan">
      <formula>0.03</formula>
    </cfRule>
    <cfRule type="cellIs" dxfId="6878" priority="838" stopIfTrue="1" operator="lessThan">
      <formula>-0.03</formula>
    </cfRule>
  </conditionalFormatting>
  <conditionalFormatting sqref="BL583">
    <cfRule type="cellIs" dxfId="6877" priority="823" stopIfTrue="1" operator="greaterThan">
      <formula>0.03</formula>
    </cfRule>
    <cfRule type="cellIs" dxfId="6876" priority="824" stopIfTrue="1" operator="lessThan">
      <formula>-0.03</formula>
    </cfRule>
  </conditionalFormatting>
  <conditionalFormatting sqref="BL565">
    <cfRule type="cellIs" dxfId="6875" priority="833" stopIfTrue="1" operator="greaterThan">
      <formula>0.03</formula>
    </cfRule>
    <cfRule type="cellIs" dxfId="6874" priority="834" stopIfTrue="1" operator="lessThan">
      <formula>-0.03</formula>
    </cfRule>
  </conditionalFormatting>
  <conditionalFormatting sqref="BL553:BL555">
    <cfRule type="cellIs" dxfId="6873" priority="857" stopIfTrue="1" operator="greaterThan">
      <formula>0.03</formula>
    </cfRule>
    <cfRule type="cellIs" dxfId="6872" priority="858" stopIfTrue="1" operator="lessThan">
      <formula>-0.03</formula>
    </cfRule>
  </conditionalFormatting>
  <conditionalFormatting sqref="BL592">
    <cfRule type="cellIs" dxfId="6871" priority="817" stopIfTrue="1" operator="greaterThan">
      <formula>0.03</formula>
    </cfRule>
    <cfRule type="cellIs" dxfId="6870" priority="818" stopIfTrue="1" operator="lessThan">
      <formula>-0.03</formula>
    </cfRule>
  </conditionalFormatting>
  <conditionalFormatting sqref="BF562:BJ564">
    <cfRule type="cellIs" dxfId="6869" priority="851" stopIfTrue="1" operator="greaterThan">
      <formula>0.03</formula>
    </cfRule>
    <cfRule type="cellIs" dxfId="6868" priority="852" stopIfTrue="1" operator="lessThan">
      <formula>-0.03</formula>
    </cfRule>
  </conditionalFormatting>
  <conditionalFormatting sqref="BE563:BE570">
    <cfRule type="cellIs" dxfId="6867" priority="849" stopIfTrue="1" operator="greaterThan">
      <formula>0.03</formula>
    </cfRule>
    <cfRule type="cellIs" dxfId="6866" priority="850" stopIfTrue="1" operator="lessThan">
      <formula>-0.03</formula>
    </cfRule>
  </conditionalFormatting>
  <conditionalFormatting sqref="BF580:BJ582">
    <cfRule type="cellIs" dxfId="6865" priority="843" stopIfTrue="1" operator="greaterThan">
      <formula>0.03</formula>
    </cfRule>
    <cfRule type="cellIs" dxfId="6864" priority="844" stopIfTrue="1" operator="lessThan">
      <formula>-0.03</formula>
    </cfRule>
  </conditionalFormatting>
  <conditionalFormatting sqref="BF571:BJ573">
    <cfRule type="cellIs" dxfId="6863" priority="847" stopIfTrue="1" operator="greaterThan">
      <formula>0.03</formula>
    </cfRule>
    <cfRule type="cellIs" dxfId="6862" priority="848" stopIfTrue="1" operator="lessThan">
      <formula>-0.03</formula>
    </cfRule>
  </conditionalFormatting>
  <conditionalFormatting sqref="BE571:BE579">
    <cfRule type="cellIs" dxfId="6861" priority="845" stopIfTrue="1" operator="greaterThan">
      <formula>0.03</formula>
    </cfRule>
    <cfRule type="cellIs" dxfId="6860" priority="846" stopIfTrue="1" operator="lessThan">
      <formula>-0.03</formula>
    </cfRule>
  </conditionalFormatting>
  <conditionalFormatting sqref="BN565 BP565 BR565">
    <cfRule type="cellIs" dxfId="6859" priority="831" stopIfTrue="1" operator="greaterThan">
      <formula>0.03</formula>
    </cfRule>
    <cfRule type="cellIs" dxfId="6858" priority="832" stopIfTrue="1" operator="lessThan">
      <formula>-0.03</formula>
    </cfRule>
  </conditionalFormatting>
  <conditionalFormatting sqref="BN574 BP574 BR574">
    <cfRule type="cellIs" dxfId="6857" priority="827" stopIfTrue="1" operator="greaterThan">
      <formula>0.03</formula>
    </cfRule>
    <cfRule type="cellIs" dxfId="6856" priority="828" stopIfTrue="1" operator="lessThan">
      <formula>-0.03</formula>
    </cfRule>
  </conditionalFormatting>
  <conditionalFormatting sqref="BP565">
    <cfRule type="cellIs" dxfId="6855" priority="811" stopIfTrue="1" operator="greaterThan">
      <formula>0.03</formula>
    </cfRule>
    <cfRule type="cellIs" dxfId="6854" priority="812" stopIfTrue="1" operator="lessThan">
      <formula>-0.03</formula>
    </cfRule>
  </conditionalFormatting>
  <conditionalFormatting sqref="BN592 BP592 BR592">
    <cfRule type="cellIs" dxfId="6853" priority="815" stopIfTrue="1" operator="greaterThan">
      <formula>0.03</formula>
    </cfRule>
    <cfRule type="cellIs" dxfId="6852" priority="816" stopIfTrue="1" operator="lessThan">
      <formula>-0.03</formula>
    </cfRule>
  </conditionalFormatting>
  <conditionalFormatting sqref="BP592">
    <cfRule type="cellIs" dxfId="6851" priority="813" stopIfTrue="1" operator="greaterThan">
      <formula>0.03</formula>
    </cfRule>
    <cfRule type="cellIs" dxfId="6850" priority="814" stopIfTrue="1" operator="lessThan">
      <formula>-0.03</formula>
    </cfRule>
  </conditionalFormatting>
  <conditionalFormatting sqref="BN583 BP583 BR583">
    <cfRule type="cellIs" dxfId="6849" priority="821" stopIfTrue="1" operator="greaterThan">
      <formula>0.03</formula>
    </cfRule>
    <cfRule type="cellIs" dxfId="6848" priority="822" stopIfTrue="1" operator="lessThan">
      <formula>-0.03</formula>
    </cfRule>
  </conditionalFormatting>
  <conditionalFormatting sqref="BP583">
    <cfRule type="cellIs" dxfId="6847" priority="819" stopIfTrue="1" operator="greaterThan">
      <formula>0.03</formula>
    </cfRule>
    <cfRule type="cellIs" dxfId="6846" priority="820" stopIfTrue="1" operator="lessThan">
      <formula>-0.03</formula>
    </cfRule>
  </conditionalFormatting>
  <conditionalFormatting sqref="BV556">
    <cfRule type="cellIs" dxfId="6845" priority="809" stopIfTrue="1" operator="greaterThan">
      <formula>0.03</formula>
    </cfRule>
    <cfRule type="cellIs" dxfId="6844" priority="810" stopIfTrue="1" operator="lessThan">
      <formula>-0.03</formula>
    </cfRule>
  </conditionalFormatting>
  <conditionalFormatting sqref="BV553:BV555">
    <cfRule type="cellIs" dxfId="6843" priority="807" stopIfTrue="1" operator="greaterThan">
      <formula>0.03</formula>
    </cfRule>
    <cfRule type="cellIs" dxfId="6842" priority="808" stopIfTrue="1" operator="lessThan">
      <formula>-0.03</formula>
    </cfRule>
  </conditionalFormatting>
  <conditionalFormatting sqref="BV565">
    <cfRule type="cellIs" dxfId="6841" priority="805" stopIfTrue="1" operator="greaterThan">
      <formula>0.03</formula>
    </cfRule>
    <cfRule type="cellIs" dxfId="6840" priority="806" stopIfTrue="1" operator="lessThan">
      <formula>-0.03</formula>
    </cfRule>
  </conditionalFormatting>
  <conditionalFormatting sqref="BV574">
    <cfRule type="cellIs" dxfId="6839" priority="803" stopIfTrue="1" operator="greaterThan">
      <formula>0.03</formula>
    </cfRule>
    <cfRule type="cellIs" dxfId="6838" priority="804" stopIfTrue="1" operator="lessThan">
      <formula>-0.03</formula>
    </cfRule>
  </conditionalFormatting>
  <conditionalFormatting sqref="BV592">
    <cfRule type="cellIs" dxfId="6837" priority="799" stopIfTrue="1" operator="greaterThan">
      <formula>0.03</formula>
    </cfRule>
    <cfRule type="cellIs" dxfId="6836" priority="800" stopIfTrue="1" operator="lessThan">
      <formula>-0.03</formula>
    </cfRule>
  </conditionalFormatting>
  <conditionalFormatting sqref="BV583">
    <cfRule type="cellIs" dxfId="6835" priority="801" stopIfTrue="1" operator="greaterThan">
      <formula>0.03</formula>
    </cfRule>
    <cfRule type="cellIs" dxfId="6834" priority="802" stopIfTrue="1" operator="lessThan">
      <formula>-0.03</formula>
    </cfRule>
  </conditionalFormatting>
  <conditionalFormatting sqref="BX583">
    <cfRule type="cellIs" dxfId="6833" priority="735" stopIfTrue="1" operator="greaterThan">
      <formula>0.03</formula>
    </cfRule>
    <cfRule type="cellIs" dxfId="6832" priority="736" stopIfTrue="1" operator="lessThan">
      <formula>-0.03</formula>
    </cfRule>
  </conditionalFormatting>
  <conditionalFormatting sqref="BX592">
    <cfRule type="cellIs" dxfId="6831" priority="733" stopIfTrue="1" operator="greaterThan">
      <formula>0.03</formula>
    </cfRule>
    <cfRule type="cellIs" dxfId="6830" priority="734" stopIfTrue="1" operator="lessThan">
      <formula>-0.03</formula>
    </cfRule>
  </conditionalFormatting>
  <conditionalFormatting sqref="BT556">
    <cfRule type="cellIs" dxfId="6829" priority="797" stopIfTrue="1" operator="greaterThan">
      <formula>0.03</formula>
    </cfRule>
    <cfRule type="cellIs" dxfId="6828" priority="798" stopIfTrue="1" operator="lessThan">
      <formula>-0.03</formula>
    </cfRule>
  </conditionalFormatting>
  <conditionalFormatting sqref="BT553:BT555">
    <cfRule type="cellIs" dxfId="6827" priority="795" stopIfTrue="1" operator="greaterThan">
      <formula>0.03</formula>
    </cfRule>
    <cfRule type="cellIs" dxfId="6826" priority="796" stopIfTrue="1" operator="lessThan">
      <formula>-0.03</formula>
    </cfRule>
  </conditionalFormatting>
  <conditionalFormatting sqref="BT565">
    <cfRule type="cellIs" dxfId="6825" priority="793" stopIfTrue="1" operator="greaterThan">
      <formula>0.03</formula>
    </cfRule>
    <cfRule type="cellIs" dxfId="6824" priority="794" stopIfTrue="1" operator="lessThan">
      <formula>-0.03</formula>
    </cfRule>
  </conditionalFormatting>
  <conditionalFormatting sqref="BT574">
    <cfRule type="cellIs" dxfId="6823" priority="791" stopIfTrue="1" operator="greaterThan">
      <formula>0.03</formula>
    </cfRule>
    <cfRule type="cellIs" dxfId="6822" priority="792" stopIfTrue="1" operator="lessThan">
      <formula>-0.03</formula>
    </cfRule>
  </conditionalFormatting>
  <conditionalFormatting sqref="BT592">
    <cfRule type="cellIs" dxfId="6821" priority="787" stopIfTrue="1" operator="greaterThan">
      <formula>0.03</formula>
    </cfRule>
    <cfRule type="cellIs" dxfId="6820" priority="788" stopIfTrue="1" operator="lessThan">
      <formula>-0.03</formula>
    </cfRule>
  </conditionalFormatting>
  <conditionalFormatting sqref="BT583">
    <cfRule type="cellIs" dxfId="6819" priority="789" stopIfTrue="1" operator="greaterThan">
      <formula>0.03</formula>
    </cfRule>
    <cfRule type="cellIs" dxfId="6818" priority="790" stopIfTrue="1" operator="lessThan">
      <formula>-0.03</formula>
    </cfRule>
  </conditionalFormatting>
  <conditionalFormatting sqref="CF583 CH583">
    <cfRule type="cellIs" dxfId="6817" priority="717" stopIfTrue="1" operator="greaterThan">
      <formula>0.03</formula>
    </cfRule>
    <cfRule type="cellIs" dxfId="6816" priority="718" stopIfTrue="1" operator="lessThan">
      <formula>-0.03</formula>
    </cfRule>
  </conditionalFormatting>
  <conditionalFormatting sqref="CF565">
    <cfRule type="cellIs" dxfId="6815" priority="709" stopIfTrue="1" operator="greaterThan">
      <formula>0.03</formula>
    </cfRule>
    <cfRule type="cellIs" dxfId="6814" priority="710" stopIfTrue="1" operator="lessThan">
      <formula>-0.03</formula>
    </cfRule>
  </conditionalFormatting>
  <conditionalFormatting sqref="BX553:BZ555 BX556">
    <cfRule type="cellIs" dxfId="6813" priority="785" stopIfTrue="1" operator="greaterThan">
      <formula>0.03</formula>
    </cfRule>
    <cfRule type="cellIs" dxfId="6812" priority="786" stopIfTrue="1" operator="lessThan">
      <formula>-0.03</formula>
    </cfRule>
  </conditionalFormatting>
  <conditionalFormatting sqref="BR592">
    <cfRule type="cellIs" dxfId="6811" priority="775" stopIfTrue="1" operator="greaterThan">
      <formula>0.03</formula>
    </cfRule>
    <cfRule type="cellIs" dxfId="6810" priority="776" stopIfTrue="1" operator="lessThan">
      <formula>-0.03</formula>
    </cfRule>
  </conditionalFormatting>
  <conditionalFormatting sqref="CH592">
    <cfRule type="cellIs" dxfId="6809" priority="699" stopIfTrue="1" operator="greaterThan">
      <formula>0.03</formula>
    </cfRule>
    <cfRule type="cellIs" dxfId="6808" priority="700" stopIfTrue="1" operator="lessThan">
      <formula>-0.03</formula>
    </cfRule>
  </conditionalFormatting>
  <conditionalFormatting sqref="BR556">
    <cfRule type="cellIs" dxfId="6807" priority="783" stopIfTrue="1" operator="greaterThan">
      <formula>0.03</formula>
    </cfRule>
    <cfRule type="cellIs" dxfId="6806" priority="784" stopIfTrue="1" operator="lessThan">
      <formula>-0.03</formula>
    </cfRule>
  </conditionalFormatting>
  <conditionalFormatting sqref="BR553:BR555">
    <cfRule type="cellIs" dxfId="6805" priority="781" stopIfTrue="1" operator="greaterThan">
      <formula>0.03</formula>
    </cfRule>
    <cfRule type="cellIs" dxfId="6804" priority="782" stopIfTrue="1" operator="lessThan">
      <formula>-0.03</formula>
    </cfRule>
  </conditionalFormatting>
  <conditionalFormatting sqref="BR583">
    <cfRule type="cellIs" dxfId="6803" priority="777" stopIfTrue="1" operator="greaterThan">
      <formula>0.03</formula>
    </cfRule>
    <cfRule type="cellIs" dxfId="6802" priority="778" stopIfTrue="1" operator="lessThan">
      <formula>-0.03</formula>
    </cfRule>
  </conditionalFormatting>
  <conditionalFormatting sqref="BR574">
    <cfRule type="cellIs" dxfId="6801" priority="779" stopIfTrue="1" operator="greaterThan">
      <formula>0.03</formula>
    </cfRule>
    <cfRule type="cellIs" dxfId="6800" priority="780" stopIfTrue="1" operator="lessThan">
      <formula>-0.03</formula>
    </cfRule>
  </conditionalFormatting>
  <conditionalFormatting sqref="BR565">
    <cfRule type="cellIs" dxfId="6799" priority="773" stopIfTrue="1" operator="greaterThan">
      <formula>0.03</formula>
    </cfRule>
    <cfRule type="cellIs" dxfId="6798" priority="774" stopIfTrue="1" operator="lessThan">
      <formula>-0.03</formula>
    </cfRule>
  </conditionalFormatting>
  <conditionalFormatting sqref="BI553:BI555">
    <cfRule type="cellIs" dxfId="6797" priority="771" stopIfTrue="1" operator="greaterThan">
      <formula>0.03</formula>
    </cfRule>
    <cfRule type="cellIs" dxfId="6796" priority="772" stopIfTrue="1" operator="lessThan">
      <formula>-0.03</formula>
    </cfRule>
  </conditionalFormatting>
  <conditionalFormatting sqref="CA553:CA555">
    <cfRule type="cellIs" dxfId="6795" priority="769" stopIfTrue="1" operator="greaterThan">
      <formula>0.03</formula>
    </cfRule>
    <cfRule type="cellIs" dxfId="6794" priority="770" stopIfTrue="1" operator="lessThan">
      <formula>-0.03</formula>
    </cfRule>
  </conditionalFormatting>
  <conditionalFormatting sqref="BX565">
    <cfRule type="cellIs" dxfId="6793" priority="767" stopIfTrue="1" operator="greaterThan">
      <formula>0.03</formula>
    </cfRule>
    <cfRule type="cellIs" dxfId="6792" priority="768" stopIfTrue="1" operator="lessThan">
      <formula>-0.03</formula>
    </cfRule>
  </conditionalFormatting>
  <conditionalFormatting sqref="BF592">
    <cfRule type="cellIs" dxfId="6791" priority="765" stopIfTrue="1" operator="greaterThan">
      <formula>0.03</formula>
    </cfRule>
    <cfRule type="cellIs" dxfId="6790" priority="766" stopIfTrue="1" operator="lessThan">
      <formula>-0.03</formula>
    </cfRule>
  </conditionalFormatting>
  <conditionalFormatting sqref="BF583">
    <cfRule type="cellIs" dxfId="6789" priority="763" stopIfTrue="1" operator="greaterThan">
      <formula>0.03</formula>
    </cfRule>
    <cfRule type="cellIs" dxfId="6788" priority="764" stopIfTrue="1" operator="lessThan">
      <formula>-0.03</formula>
    </cfRule>
  </conditionalFormatting>
  <conditionalFormatting sqref="BF574">
    <cfRule type="cellIs" dxfId="6787" priority="761" stopIfTrue="1" operator="greaterThan">
      <formula>0.03</formula>
    </cfRule>
    <cfRule type="cellIs" dxfId="6786" priority="762" stopIfTrue="1" operator="lessThan">
      <formula>-0.03</formula>
    </cfRule>
  </conditionalFormatting>
  <conditionalFormatting sqref="BF565">
    <cfRule type="cellIs" dxfId="6785" priority="759" stopIfTrue="1" operator="greaterThan">
      <formula>0.03</formula>
    </cfRule>
    <cfRule type="cellIs" dxfId="6784" priority="760" stopIfTrue="1" operator="lessThan">
      <formula>-0.03</formula>
    </cfRule>
  </conditionalFormatting>
  <conditionalFormatting sqref="BF556">
    <cfRule type="cellIs" dxfId="6783" priority="757" stopIfTrue="1" operator="greaterThan">
      <formula>0.03</formula>
    </cfRule>
    <cfRule type="cellIs" dxfId="6782" priority="758" stopIfTrue="1" operator="lessThan">
      <formula>-0.03</formula>
    </cfRule>
  </conditionalFormatting>
  <conditionalFormatting sqref="BX574">
    <cfRule type="cellIs" dxfId="6781" priority="737" stopIfTrue="1" operator="greaterThan">
      <formula>0.03</formula>
    </cfRule>
    <cfRule type="cellIs" dxfId="6780" priority="738" stopIfTrue="1" operator="lessThan">
      <formula>-0.03</formula>
    </cfRule>
  </conditionalFormatting>
  <conditionalFormatting sqref="BL562:BL564">
    <cfRule type="cellIs" dxfId="6779" priority="755" stopIfTrue="1" operator="greaterThan">
      <formula>0.03</formula>
    </cfRule>
    <cfRule type="cellIs" dxfId="6778" priority="756" stopIfTrue="1" operator="lessThan">
      <formula>-0.03</formula>
    </cfRule>
  </conditionalFormatting>
  <conditionalFormatting sqref="BN562:BN564">
    <cfRule type="cellIs" dxfId="6777" priority="753" stopIfTrue="1" operator="greaterThan">
      <formula>0.03</formula>
    </cfRule>
    <cfRule type="cellIs" dxfId="6776" priority="754" stopIfTrue="1" operator="lessThan">
      <formula>-0.03</formula>
    </cfRule>
  </conditionalFormatting>
  <conditionalFormatting sqref="BP562:BP564">
    <cfRule type="cellIs" dxfId="6775" priority="751" stopIfTrue="1" operator="greaterThan">
      <formula>0.03</formula>
    </cfRule>
    <cfRule type="cellIs" dxfId="6774" priority="752" stopIfTrue="1" operator="lessThan">
      <formula>-0.03</formula>
    </cfRule>
  </conditionalFormatting>
  <conditionalFormatting sqref="BR562:BR564">
    <cfRule type="cellIs" dxfId="6773" priority="749" stopIfTrue="1" operator="greaterThan">
      <formula>0.03</formula>
    </cfRule>
    <cfRule type="cellIs" dxfId="6772" priority="750" stopIfTrue="1" operator="lessThan">
      <formula>-0.03</formula>
    </cfRule>
  </conditionalFormatting>
  <conditionalFormatting sqref="BT562:BT564">
    <cfRule type="cellIs" dxfId="6771" priority="747" stopIfTrue="1" operator="greaterThan">
      <formula>0.03</formula>
    </cfRule>
    <cfRule type="cellIs" dxfId="6770" priority="748" stopIfTrue="1" operator="lessThan">
      <formula>-0.03</formula>
    </cfRule>
  </conditionalFormatting>
  <conditionalFormatting sqref="BV562:BV564">
    <cfRule type="cellIs" dxfId="6769" priority="745" stopIfTrue="1" operator="greaterThan">
      <formula>0.03</formula>
    </cfRule>
    <cfRule type="cellIs" dxfId="6768" priority="746" stopIfTrue="1" operator="lessThan">
      <formula>-0.03</formula>
    </cfRule>
  </conditionalFormatting>
  <conditionalFormatting sqref="BX562:CB564">
    <cfRule type="cellIs" dxfId="6767" priority="743" stopIfTrue="1" operator="greaterThan">
      <formula>0.03</formula>
    </cfRule>
    <cfRule type="cellIs" dxfId="6766" priority="744" stopIfTrue="1" operator="lessThan">
      <formula>-0.03</formula>
    </cfRule>
  </conditionalFormatting>
  <conditionalFormatting sqref="BJ553:BJ555">
    <cfRule type="cellIs" dxfId="6765" priority="741" stopIfTrue="1" operator="greaterThan">
      <formula>0.03</formula>
    </cfRule>
    <cfRule type="cellIs" dxfId="6764" priority="742" stopIfTrue="1" operator="lessThan">
      <formula>-0.03</formula>
    </cfRule>
  </conditionalFormatting>
  <conditionalFormatting sqref="CB553:CB555">
    <cfRule type="cellIs" dxfId="6763" priority="739" stopIfTrue="1" operator="greaterThan">
      <formula>0.03</formula>
    </cfRule>
    <cfRule type="cellIs" dxfId="6762" priority="740" stopIfTrue="1" operator="lessThan">
      <formula>-0.03</formula>
    </cfRule>
  </conditionalFormatting>
  <conditionalFormatting sqref="CF556">
    <cfRule type="cellIs" dxfId="6761" priority="731" stopIfTrue="1" operator="greaterThan">
      <formula>0.03</formula>
    </cfRule>
    <cfRule type="cellIs" dxfId="6760" priority="732" stopIfTrue="1" operator="lessThan">
      <formula>-0.03</formula>
    </cfRule>
  </conditionalFormatting>
  <conditionalFormatting sqref="CF556 CH556">
    <cfRule type="cellIs" dxfId="6759" priority="729" stopIfTrue="1" operator="greaterThan">
      <formula>0.03</formula>
    </cfRule>
    <cfRule type="cellIs" dxfId="6758" priority="730" stopIfTrue="1" operator="lessThan">
      <formula>-0.03</formula>
    </cfRule>
  </conditionalFormatting>
  <conditionalFormatting sqref="CF553:CF555 CH553:CH555">
    <cfRule type="cellIs" dxfId="6757" priority="727" stopIfTrue="1" operator="greaterThan">
      <formula>0.03</formula>
    </cfRule>
    <cfRule type="cellIs" dxfId="6756" priority="728" stopIfTrue="1" operator="lessThan">
      <formula>-0.03</formula>
    </cfRule>
  </conditionalFormatting>
  <conditionalFormatting sqref="CF553:CF555">
    <cfRule type="cellIs" dxfId="6755" priority="725" stopIfTrue="1" operator="greaterThan">
      <formula>0.03</formula>
    </cfRule>
    <cfRule type="cellIs" dxfId="6754" priority="726" stopIfTrue="1" operator="lessThan">
      <formula>-0.03</formula>
    </cfRule>
  </conditionalFormatting>
  <conditionalFormatting sqref="CF565 CH565">
    <cfRule type="cellIs" dxfId="6753" priority="723" stopIfTrue="1" operator="greaterThan">
      <formula>0.03</formula>
    </cfRule>
    <cfRule type="cellIs" dxfId="6752" priority="724" stopIfTrue="1" operator="lessThan">
      <formula>-0.03</formula>
    </cfRule>
  </conditionalFormatting>
  <conditionalFormatting sqref="CF574 CH574">
    <cfRule type="cellIs" dxfId="6751" priority="721" stopIfTrue="1" operator="greaterThan">
      <formula>0.03</formula>
    </cfRule>
    <cfRule type="cellIs" dxfId="6750" priority="722" stopIfTrue="1" operator="lessThan">
      <formula>-0.03</formula>
    </cfRule>
  </conditionalFormatting>
  <conditionalFormatting sqref="CF574">
    <cfRule type="cellIs" dxfId="6749" priority="719" stopIfTrue="1" operator="greaterThan">
      <formula>0.03</formula>
    </cfRule>
    <cfRule type="cellIs" dxfId="6748" priority="720" stopIfTrue="1" operator="lessThan">
      <formula>-0.03</formula>
    </cfRule>
  </conditionalFormatting>
  <conditionalFormatting sqref="CF592 CH592">
    <cfRule type="cellIs" dxfId="6747" priority="713" stopIfTrue="1" operator="greaterThan">
      <formula>0.03</formula>
    </cfRule>
    <cfRule type="cellIs" dxfId="6746" priority="714" stopIfTrue="1" operator="lessThan">
      <formula>-0.03</formula>
    </cfRule>
  </conditionalFormatting>
  <conditionalFormatting sqref="CF583">
    <cfRule type="cellIs" dxfId="6745" priority="715" stopIfTrue="1" operator="greaterThan">
      <formula>0.03</formula>
    </cfRule>
    <cfRule type="cellIs" dxfId="6744" priority="716" stopIfTrue="1" operator="lessThan">
      <formula>-0.03</formula>
    </cfRule>
  </conditionalFormatting>
  <conditionalFormatting sqref="CF592">
    <cfRule type="cellIs" dxfId="6743" priority="711" stopIfTrue="1" operator="greaterThan">
      <formula>0.03</formula>
    </cfRule>
    <cfRule type="cellIs" dxfId="6742" priority="712" stopIfTrue="1" operator="lessThan">
      <formula>-0.03</formula>
    </cfRule>
  </conditionalFormatting>
  <conditionalFormatting sqref="CH556">
    <cfRule type="cellIs" dxfId="6741" priority="707" stopIfTrue="1" operator="greaterThan">
      <formula>0.03</formula>
    </cfRule>
    <cfRule type="cellIs" dxfId="6740" priority="708" stopIfTrue="1" operator="lessThan">
      <formula>-0.03</formula>
    </cfRule>
  </conditionalFormatting>
  <conditionalFormatting sqref="CH553:CH555">
    <cfRule type="cellIs" dxfId="6739" priority="705" stopIfTrue="1" operator="greaterThan">
      <formula>0.03</formula>
    </cfRule>
    <cfRule type="cellIs" dxfId="6738" priority="706" stopIfTrue="1" operator="lessThan">
      <formula>-0.03</formula>
    </cfRule>
  </conditionalFormatting>
  <conditionalFormatting sqref="CH574">
    <cfRule type="cellIs" dxfId="6737" priority="703" stopIfTrue="1" operator="greaterThan">
      <formula>0.03</formula>
    </cfRule>
    <cfRule type="cellIs" dxfId="6736" priority="704" stopIfTrue="1" operator="lessThan">
      <formula>-0.03</formula>
    </cfRule>
  </conditionalFormatting>
  <conditionalFormatting sqref="CH583">
    <cfRule type="cellIs" dxfId="6735" priority="701" stopIfTrue="1" operator="greaterThan">
      <formula>0.03</formula>
    </cfRule>
    <cfRule type="cellIs" dxfId="6734" priority="702" stopIfTrue="1" operator="lessThan">
      <formula>-0.03</formula>
    </cfRule>
  </conditionalFormatting>
  <conditionalFormatting sqref="CH565">
    <cfRule type="cellIs" dxfId="6733" priority="697" stopIfTrue="1" operator="greaterThan">
      <formula>0.03</formula>
    </cfRule>
    <cfRule type="cellIs" dxfId="6732" priority="698" stopIfTrue="1" operator="lessThan">
      <formula>-0.03</formula>
    </cfRule>
  </conditionalFormatting>
  <conditionalFormatting sqref="CF562:CF564">
    <cfRule type="cellIs" dxfId="6731" priority="695" stopIfTrue="1" operator="greaterThan">
      <formula>0.03</formula>
    </cfRule>
    <cfRule type="cellIs" dxfId="6730" priority="696" stopIfTrue="1" operator="lessThan">
      <formula>-0.03</formula>
    </cfRule>
  </conditionalFormatting>
  <conditionalFormatting sqref="CH562:CH564">
    <cfRule type="cellIs" dxfId="6729" priority="693" stopIfTrue="1" operator="greaterThan">
      <formula>0.03</formula>
    </cfRule>
    <cfRule type="cellIs" dxfId="6728" priority="694" stopIfTrue="1" operator="lessThan">
      <formula>-0.03</formula>
    </cfRule>
  </conditionalFormatting>
  <conditionalFormatting sqref="CF601 CH601">
    <cfRule type="cellIs" dxfId="6727" priority="671" stopIfTrue="1" operator="greaterThan">
      <formula>0.03</formula>
    </cfRule>
    <cfRule type="cellIs" dxfId="6726" priority="672" stopIfTrue="1" operator="lessThan">
      <formula>-0.03</formula>
    </cfRule>
  </conditionalFormatting>
  <conditionalFormatting sqref="BF598:BJ600">
    <cfRule type="cellIs" dxfId="6725" priority="691" stopIfTrue="1" operator="greaterThan">
      <formula>0.03</formula>
    </cfRule>
    <cfRule type="cellIs" dxfId="6724" priority="692" stopIfTrue="1" operator="lessThan">
      <formula>-0.03</formula>
    </cfRule>
  </conditionalFormatting>
  <conditionalFormatting sqref="BE598:BE603">
    <cfRule type="cellIs" dxfId="6723" priority="689" stopIfTrue="1" operator="greaterThan">
      <formula>0.03</formula>
    </cfRule>
    <cfRule type="cellIs" dxfId="6722" priority="690" stopIfTrue="1" operator="lessThan">
      <formula>-0.03</formula>
    </cfRule>
  </conditionalFormatting>
  <conditionalFormatting sqref="BL601">
    <cfRule type="cellIs" dxfId="6721" priority="687" stopIfTrue="1" operator="greaterThan">
      <formula>0.03</formula>
    </cfRule>
    <cfRule type="cellIs" dxfId="6720" priority="688" stopIfTrue="1" operator="lessThan">
      <formula>-0.03</formula>
    </cfRule>
  </conditionalFormatting>
  <conditionalFormatting sqref="BN601 BP601 BR601">
    <cfRule type="cellIs" dxfId="6719" priority="685" stopIfTrue="1" operator="greaterThan">
      <formula>0.03</formula>
    </cfRule>
    <cfRule type="cellIs" dxfId="6718" priority="686" stopIfTrue="1" operator="lessThan">
      <formula>-0.03</formula>
    </cfRule>
  </conditionalFormatting>
  <conditionalFormatting sqref="BP601">
    <cfRule type="cellIs" dxfId="6717" priority="683" stopIfTrue="1" operator="greaterThan">
      <formula>0.03</formula>
    </cfRule>
    <cfRule type="cellIs" dxfId="6716" priority="684" stopIfTrue="1" operator="lessThan">
      <formula>-0.03</formula>
    </cfRule>
  </conditionalFormatting>
  <conditionalFormatting sqref="BV601">
    <cfRule type="cellIs" dxfId="6715" priority="681" stopIfTrue="1" operator="greaterThan">
      <formula>0.03</formula>
    </cfRule>
    <cfRule type="cellIs" dxfId="6714" priority="682" stopIfTrue="1" operator="lessThan">
      <formula>-0.03</formula>
    </cfRule>
  </conditionalFormatting>
  <conditionalFormatting sqref="BT601">
    <cfRule type="cellIs" dxfId="6713" priority="679" stopIfTrue="1" operator="greaterThan">
      <formula>0.03</formula>
    </cfRule>
    <cfRule type="cellIs" dxfId="6712" priority="680" stopIfTrue="1" operator="lessThan">
      <formula>-0.03</formula>
    </cfRule>
  </conditionalFormatting>
  <conditionalFormatting sqref="BR601">
    <cfRule type="cellIs" dxfId="6711" priority="677" stopIfTrue="1" operator="greaterThan">
      <formula>0.03</formula>
    </cfRule>
    <cfRule type="cellIs" dxfId="6710" priority="678" stopIfTrue="1" operator="lessThan">
      <formula>-0.03</formula>
    </cfRule>
  </conditionalFormatting>
  <conditionalFormatting sqref="BF601">
    <cfRule type="cellIs" dxfId="6709" priority="675" stopIfTrue="1" operator="greaterThan">
      <formula>0.03</formula>
    </cfRule>
    <cfRule type="cellIs" dxfId="6708" priority="676" stopIfTrue="1" operator="lessThan">
      <formula>-0.03</formula>
    </cfRule>
  </conditionalFormatting>
  <conditionalFormatting sqref="BX601">
    <cfRule type="cellIs" dxfId="6707" priority="673" stopIfTrue="1" operator="greaterThan">
      <formula>0.03</formula>
    </cfRule>
    <cfRule type="cellIs" dxfId="6706" priority="674" stopIfTrue="1" operator="lessThan">
      <formula>-0.03</formula>
    </cfRule>
  </conditionalFormatting>
  <conditionalFormatting sqref="CF601">
    <cfRule type="cellIs" dxfId="6705" priority="669" stopIfTrue="1" operator="greaterThan">
      <formula>0.03</formula>
    </cfRule>
    <cfRule type="cellIs" dxfId="6704" priority="670" stopIfTrue="1" operator="lessThan">
      <formula>-0.03</formula>
    </cfRule>
  </conditionalFormatting>
  <conditionalFormatting sqref="CH601">
    <cfRule type="cellIs" dxfId="6703" priority="667" stopIfTrue="1" operator="greaterThan">
      <formula>0.03</formula>
    </cfRule>
    <cfRule type="cellIs" dxfId="6702" priority="668" stopIfTrue="1" operator="lessThan">
      <formula>-0.03</formula>
    </cfRule>
  </conditionalFormatting>
  <conditionalFormatting sqref="BE604:BE606">
    <cfRule type="cellIs" dxfId="6701" priority="665" stopIfTrue="1" operator="greaterThan">
      <formula>0.03</formula>
    </cfRule>
    <cfRule type="cellIs" dxfId="6700" priority="666" stopIfTrue="1" operator="lessThan">
      <formula>-0.03</formula>
    </cfRule>
  </conditionalFormatting>
  <conditionalFormatting sqref="CD556">
    <cfRule type="cellIs" dxfId="6699" priority="663" stopIfTrue="1" operator="greaterThan">
      <formula>0.03</formula>
    </cfRule>
    <cfRule type="cellIs" dxfId="6698" priority="664" stopIfTrue="1" operator="lessThan">
      <formula>-0.03</formula>
    </cfRule>
  </conditionalFormatting>
  <conditionalFormatting sqref="CD553:CD555">
    <cfRule type="cellIs" dxfId="6697" priority="661" stopIfTrue="1" operator="greaterThan">
      <formula>0.03</formula>
    </cfRule>
    <cfRule type="cellIs" dxfId="6696" priority="662" stopIfTrue="1" operator="lessThan">
      <formula>-0.03</formula>
    </cfRule>
  </conditionalFormatting>
  <conditionalFormatting sqref="CD565">
    <cfRule type="cellIs" dxfId="6695" priority="659" stopIfTrue="1" operator="greaterThan">
      <formula>0.03</formula>
    </cfRule>
    <cfRule type="cellIs" dxfId="6694" priority="660" stopIfTrue="1" operator="lessThan">
      <formula>-0.03</formula>
    </cfRule>
  </conditionalFormatting>
  <conditionalFormatting sqref="CD574">
    <cfRule type="cellIs" dxfId="6693" priority="657" stopIfTrue="1" operator="greaterThan">
      <formula>0.03</formula>
    </cfRule>
    <cfRule type="cellIs" dxfId="6692" priority="658" stopIfTrue="1" operator="lessThan">
      <formula>-0.03</formula>
    </cfRule>
  </conditionalFormatting>
  <conditionalFormatting sqref="CD592">
    <cfRule type="cellIs" dxfId="6691" priority="653" stopIfTrue="1" operator="greaterThan">
      <formula>0.03</formula>
    </cfRule>
    <cfRule type="cellIs" dxfId="6690" priority="654" stopIfTrue="1" operator="lessThan">
      <formula>-0.03</formula>
    </cfRule>
  </conditionalFormatting>
  <conditionalFormatting sqref="CD583">
    <cfRule type="cellIs" dxfId="6689" priority="655" stopIfTrue="1" operator="greaterThan">
      <formula>0.03</formula>
    </cfRule>
    <cfRule type="cellIs" dxfId="6688" priority="656" stopIfTrue="1" operator="lessThan">
      <formula>-0.03</formula>
    </cfRule>
  </conditionalFormatting>
  <conditionalFormatting sqref="CD562:CD564">
    <cfRule type="cellIs" dxfId="6687" priority="651" stopIfTrue="1" operator="greaterThan">
      <formula>0.03</formula>
    </cfRule>
    <cfRule type="cellIs" dxfId="6686" priority="652" stopIfTrue="1" operator="lessThan">
      <formula>-0.03</formula>
    </cfRule>
  </conditionalFormatting>
  <conditionalFormatting sqref="CD601">
    <cfRule type="cellIs" dxfId="6685" priority="649" stopIfTrue="1" operator="greaterThan">
      <formula>0.03</formula>
    </cfRule>
    <cfRule type="cellIs" dxfId="6684" priority="650" stopIfTrue="1" operator="lessThan">
      <formula>-0.03</formula>
    </cfRule>
  </conditionalFormatting>
  <conditionalFormatting sqref="BK553:BK561">
    <cfRule type="cellIs" dxfId="6683" priority="647" stopIfTrue="1" operator="greaterThan">
      <formula>0.03</formula>
    </cfRule>
    <cfRule type="cellIs" dxfId="6682" priority="648" stopIfTrue="1" operator="lessThan">
      <formula>-0.03</formula>
    </cfRule>
  </conditionalFormatting>
  <conditionalFormatting sqref="BK580:BK588">
    <cfRule type="cellIs" dxfId="6681" priority="641" stopIfTrue="1" operator="greaterThan">
      <formula>0.03</formula>
    </cfRule>
    <cfRule type="cellIs" dxfId="6680" priority="642" stopIfTrue="1" operator="lessThan">
      <formula>-0.03</formula>
    </cfRule>
  </conditionalFormatting>
  <conditionalFormatting sqref="BK562">
    <cfRule type="cellIs" dxfId="6679" priority="637" stopIfTrue="1" operator="greaterThan">
      <formula>0.03</formula>
    </cfRule>
    <cfRule type="cellIs" dxfId="6678" priority="638" stopIfTrue="1" operator="lessThan">
      <formula>-0.03</formula>
    </cfRule>
  </conditionalFormatting>
  <conditionalFormatting sqref="BK589:BK597">
    <cfRule type="cellIs" dxfId="6677" priority="639" stopIfTrue="1" operator="greaterThan">
      <formula>0.03</formula>
    </cfRule>
    <cfRule type="cellIs" dxfId="6676" priority="640" stopIfTrue="1" operator="lessThan">
      <formula>-0.03</formula>
    </cfRule>
  </conditionalFormatting>
  <conditionalFormatting sqref="BK563:BK570">
    <cfRule type="cellIs" dxfId="6675" priority="645" stopIfTrue="1" operator="greaterThan">
      <formula>0.03</formula>
    </cfRule>
    <cfRule type="cellIs" dxfId="6674" priority="646" stopIfTrue="1" operator="lessThan">
      <formula>-0.03</formula>
    </cfRule>
  </conditionalFormatting>
  <conditionalFormatting sqref="BK571:BK579">
    <cfRule type="cellIs" dxfId="6673" priority="643" stopIfTrue="1" operator="greaterThan">
      <formula>0.03</formula>
    </cfRule>
    <cfRule type="cellIs" dxfId="6672" priority="644" stopIfTrue="1" operator="lessThan">
      <formula>-0.03</formula>
    </cfRule>
  </conditionalFormatting>
  <conditionalFormatting sqref="BM553:BM561">
    <cfRule type="cellIs" dxfId="6671" priority="631" stopIfTrue="1" operator="greaterThan">
      <formula>0.03</formula>
    </cfRule>
    <cfRule type="cellIs" dxfId="6670" priority="632" stopIfTrue="1" operator="lessThan">
      <formula>-0.03</formula>
    </cfRule>
  </conditionalFormatting>
  <conditionalFormatting sqref="BM580:BM588">
    <cfRule type="cellIs" dxfId="6669" priority="625" stopIfTrue="1" operator="greaterThan">
      <formula>0.03</formula>
    </cfRule>
    <cfRule type="cellIs" dxfId="6668" priority="626" stopIfTrue="1" operator="lessThan">
      <formula>-0.03</formula>
    </cfRule>
  </conditionalFormatting>
  <conditionalFormatting sqref="BM562">
    <cfRule type="cellIs" dxfId="6667" priority="621" stopIfTrue="1" operator="greaterThan">
      <formula>0.03</formula>
    </cfRule>
    <cfRule type="cellIs" dxfId="6666" priority="622" stopIfTrue="1" operator="lessThan">
      <formula>-0.03</formula>
    </cfRule>
  </conditionalFormatting>
  <conditionalFormatting sqref="BM589:BM597">
    <cfRule type="cellIs" dxfId="6665" priority="623" stopIfTrue="1" operator="greaterThan">
      <formula>0.03</formula>
    </cfRule>
    <cfRule type="cellIs" dxfId="6664" priority="624" stopIfTrue="1" operator="lessThan">
      <formula>-0.03</formula>
    </cfRule>
  </conditionalFormatting>
  <conditionalFormatting sqref="BM563:BM570">
    <cfRule type="cellIs" dxfId="6663" priority="629" stopIfTrue="1" operator="greaterThan">
      <formula>0.03</formula>
    </cfRule>
    <cfRule type="cellIs" dxfId="6662" priority="630" stopIfTrue="1" operator="lessThan">
      <formula>-0.03</formula>
    </cfRule>
  </conditionalFormatting>
  <conditionalFormatting sqref="BM571:BM579">
    <cfRule type="cellIs" dxfId="6661" priority="627" stopIfTrue="1" operator="greaterThan">
      <formula>0.03</formula>
    </cfRule>
    <cfRule type="cellIs" dxfId="6660" priority="628" stopIfTrue="1" operator="lessThan">
      <formula>-0.03</formula>
    </cfRule>
  </conditionalFormatting>
  <conditionalFormatting sqref="BO553:BO561">
    <cfRule type="cellIs" dxfId="6659" priority="615" stopIfTrue="1" operator="greaterThan">
      <formula>0.03</formula>
    </cfRule>
    <cfRule type="cellIs" dxfId="6658" priority="616" stopIfTrue="1" operator="lessThan">
      <formula>-0.03</formula>
    </cfRule>
  </conditionalFormatting>
  <conditionalFormatting sqref="BO580:BO588">
    <cfRule type="cellIs" dxfId="6657" priority="609" stopIfTrue="1" operator="greaterThan">
      <formula>0.03</formula>
    </cfRule>
    <cfRule type="cellIs" dxfId="6656" priority="610" stopIfTrue="1" operator="lessThan">
      <formula>-0.03</formula>
    </cfRule>
  </conditionalFormatting>
  <conditionalFormatting sqref="BO562">
    <cfRule type="cellIs" dxfId="6655" priority="605" stopIfTrue="1" operator="greaterThan">
      <formula>0.03</formula>
    </cfRule>
    <cfRule type="cellIs" dxfId="6654" priority="606" stopIfTrue="1" operator="lessThan">
      <formula>-0.03</formula>
    </cfRule>
  </conditionalFormatting>
  <conditionalFormatting sqref="BO589:BO597">
    <cfRule type="cellIs" dxfId="6653" priority="607" stopIfTrue="1" operator="greaterThan">
      <formula>0.03</formula>
    </cfRule>
    <cfRule type="cellIs" dxfId="6652" priority="608" stopIfTrue="1" operator="lessThan">
      <formula>-0.03</formula>
    </cfRule>
  </conditionalFormatting>
  <conditionalFormatting sqref="BO563:BO570">
    <cfRule type="cellIs" dxfId="6651" priority="613" stopIfTrue="1" operator="greaterThan">
      <formula>0.03</formula>
    </cfRule>
    <cfRule type="cellIs" dxfId="6650" priority="614" stopIfTrue="1" operator="lessThan">
      <formula>-0.03</formula>
    </cfRule>
  </conditionalFormatting>
  <conditionalFormatting sqref="BO571:BO579">
    <cfRule type="cellIs" dxfId="6649" priority="611" stopIfTrue="1" operator="greaterThan">
      <formula>0.03</formula>
    </cfRule>
    <cfRule type="cellIs" dxfId="6648" priority="612" stopIfTrue="1" operator="lessThan">
      <formula>-0.03</formula>
    </cfRule>
  </conditionalFormatting>
  <conditionalFormatting sqref="BQ553:BQ561">
    <cfRule type="cellIs" dxfId="6647" priority="599" stopIfTrue="1" operator="greaterThan">
      <formula>0.03</formula>
    </cfRule>
    <cfRule type="cellIs" dxfId="6646" priority="600" stopIfTrue="1" operator="lessThan">
      <formula>-0.03</formula>
    </cfRule>
  </conditionalFormatting>
  <conditionalFormatting sqref="BQ580:BQ588">
    <cfRule type="cellIs" dxfId="6645" priority="593" stopIfTrue="1" operator="greaterThan">
      <formula>0.03</formula>
    </cfRule>
    <cfRule type="cellIs" dxfId="6644" priority="594" stopIfTrue="1" operator="lessThan">
      <formula>-0.03</formula>
    </cfRule>
  </conditionalFormatting>
  <conditionalFormatting sqref="BQ562">
    <cfRule type="cellIs" dxfId="6643" priority="589" stopIfTrue="1" operator="greaterThan">
      <formula>0.03</formula>
    </cfRule>
    <cfRule type="cellIs" dxfId="6642" priority="590" stopIfTrue="1" operator="lessThan">
      <formula>-0.03</formula>
    </cfRule>
  </conditionalFormatting>
  <conditionalFormatting sqref="BQ589:BQ597">
    <cfRule type="cellIs" dxfId="6641" priority="591" stopIfTrue="1" operator="greaterThan">
      <formula>0.03</formula>
    </cfRule>
    <cfRule type="cellIs" dxfId="6640" priority="592" stopIfTrue="1" operator="lessThan">
      <formula>-0.03</formula>
    </cfRule>
  </conditionalFormatting>
  <conditionalFormatting sqref="BQ563:BQ570">
    <cfRule type="cellIs" dxfId="6639" priority="597" stopIfTrue="1" operator="greaterThan">
      <formula>0.03</formula>
    </cfRule>
    <cfRule type="cellIs" dxfId="6638" priority="598" stopIfTrue="1" operator="lessThan">
      <formula>-0.03</formula>
    </cfRule>
  </conditionalFormatting>
  <conditionalFormatting sqref="BQ571:BQ579">
    <cfRule type="cellIs" dxfId="6637" priority="595" stopIfTrue="1" operator="greaterThan">
      <formula>0.03</formula>
    </cfRule>
    <cfRule type="cellIs" dxfId="6636" priority="596" stopIfTrue="1" operator="lessThan">
      <formula>-0.03</formula>
    </cfRule>
  </conditionalFormatting>
  <conditionalFormatting sqref="BS553:BS561">
    <cfRule type="cellIs" dxfId="6635" priority="583" stopIfTrue="1" operator="greaterThan">
      <formula>0.03</formula>
    </cfRule>
    <cfRule type="cellIs" dxfId="6634" priority="584" stopIfTrue="1" operator="lessThan">
      <formula>-0.03</formula>
    </cfRule>
  </conditionalFormatting>
  <conditionalFormatting sqref="BS580:BS588">
    <cfRule type="cellIs" dxfId="6633" priority="577" stopIfTrue="1" operator="greaterThan">
      <formula>0.03</formula>
    </cfRule>
    <cfRule type="cellIs" dxfId="6632" priority="578" stopIfTrue="1" operator="lessThan">
      <formula>-0.03</formula>
    </cfRule>
  </conditionalFormatting>
  <conditionalFormatting sqref="BS562">
    <cfRule type="cellIs" dxfId="6631" priority="573" stopIfTrue="1" operator="greaterThan">
      <formula>0.03</formula>
    </cfRule>
    <cfRule type="cellIs" dxfId="6630" priority="574" stopIfTrue="1" operator="lessThan">
      <formula>-0.03</formula>
    </cfRule>
  </conditionalFormatting>
  <conditionalFormatting sqref="BS589:BS597">
    <cfRule type="cellIs" dxfId="6629" priority="575" stopIfTrue="1" operator="greaterThan">
      <formula>0.03</formula>
    </cfRule>
    <cfRule type="cellIs" dxfId="6628" priority="576" stopIfTrue="1" operator="lessThan">
      <formula>-0.03</formula>
    </cfRule>
  </conditionalFormatting>
  <conditionalFormatting sqref="BS563:BS570">
    <cfRule type="cellIs" dxfId="6627" priority="581" stopIfTrue="1" operator="greaterThan">
      <formula>0.03</formula>
    </cfRule>
    <cfRule type="cellIs" dxfId="6626" priority="582" stopIfTrue="1" operator="lessThan">
      <formula>-0.03</formula>
    </cfRule>
  </conditionalFormatting>
  <conditionalFormatting sqref="BS571:BS579">
    <cfRule type="cellIs" dxfId="6625" priority="579" stopIfTrue="1" operator="greaterThan">
      <formula>0.03</formula>
    </cfRule>
    <cfRule type="cellIs" dxfId="6624" priority="580" stopIfTrue="1" operator="lessThan">
      <formula>-0.03</formula>
    </cfRule>
  </conditionalFormatting>
  <conditionalFormatting sqref="BU553:BU561">
    <cfRule type="cellIs" dxfId="6623" priority="567" stopIfTrue="1" operator="greaterThan">
      <formula>0.03</formula>
    </cfRule>
    <cfRule type="cellIs" dxfId="6622" priority="568" stopIfTrue="1" operator="lessThan">
      <formula>-0.03</formula>
    </cfRule>
  </conditionalFormatting>
  <conditionalFormatting sqref="BU580:BU588">
    <cfRule type="cellIs" dxfId="6621" priority="561" stopIfTrue="1" operator="greaterThan">
      <formula>0.03</formula>
    </cfRule>
    <cfRule type="cellIs" dxfId="6620" priority="562" stopIfTrue="1" operator="lessThan">
      <formula>-0.03</formula>
    </cfRule>
  </conditionalFormatting>
  <conditionalFormatting sqref="BU562">
    <cfRule type="cellIs" dxfId="6619" priority="557" stopIfTrue="1" operator="greaterThan">
      <formula>0.03</formula>
    </cfRule>
    <cfRule type="cellIs" dxfId="6618" priority="558" stopIfTrue="1" operator="lessThan">
      <formula>-0.03</formula>
    </cfRule>
  </conditionalFormatting>
  <conditionalFormatting sqref="BU589:BU597">
    <cfRule type="cellIs" dxfId="6617" priority="559" stopIfTrue="1" operator="greaterThan">
      <formula>0.03</formula>
    </cfRule>
    <cfRule type="cellIs" dxfId="6616" priority="560" stopIfTrue="1" operator="lessThan">
      <formula>-0.03</formula>
    </cfRule>
  </conditionalFormatting>
  <conditionalFormatting sqref="BU563:BU570">
    <cfRule type="cellIs" dxfId="6615" priority="565" stopIfTrue="1" operator="greaterThan">
      <formula>0.03</formula>
    </cfRule>
    <cfRule type="cellIs" dxfId="6614" priority="566" stopIfTrue="1" operator="lessThan">
      <formula>-0.03</formula>
    </cfRule>
  </conditionalFormatting>
  <conditionalFormatting sqref="BU571:BU579">
    <cfRule type="cellIs" dxfId="6613" priority="563" stopIfTrue="1" operator="greaterThan">
      <formula>0.03</formula>
    </cfRule>
    <cfRule type="cellIs" dxfId="6612" priority="564" stopIfTrue="1" operator="lessThan">
      <formula>-0.03</formula>
    </cfRule>
  </conditionalFormatting>
  <conditionalFormatting sqref="BW553:BW561">
    <cfRule type="cellIs" dxfId="6611" priority="551" stopIfTrue="1" operator="greaterThan">
      <formula>0.03</formula>
    </cfRule>
    <cfRule type="cellIs" dxfId="6610" priority="552" stopIfTrue="1" operator="lessThan">
      <formula>-0.03</formula>
    </cfRule>
  </conditionalFormatting>
  <conditionalFormatting sqref="BW580:BW588">
    <cfRule type="cellIs" dxfId="6609" priority="545" stopIfTrue="1" operator="greaterThan">
      <formula>0.03</formula>
    </cfRule>
    <cfRule type="cellIs" dxfId="6608" priority="546" stopIfTrue="1" operator="lessThan">
      <formula>-0.03</formula>
    </cfRule>
  </conditionalFormatting>
  <conditionalFormatting sqref="BW562">
    <cfRule type="cellIs" dxfId="6607" priority="541" stopIfTrue="1" operator="greaterThan">
      <formula>0.03</formula>
    </cfRule>
    <cfRule type="cellIs" dxfId="6606" priority="542" stopIfTrue="1" operator="lessThan">
      <formula>-0.03</formula>
    </cfRule>
  </conditionalFormatting>
  <conditionalFormatting sqref="BW589:BW597">
    <cfRule type="cellIs" dxfId="6605" priority="543" stopIfTrue="1" operator="greaterThan">
      <formula>0.03</formula>
    </cfRule>
    <cfRule type="cellIs" dxfId="6604" priority="544" stopIfTrue="1" operator="lessThan">
      <formula>-0.03</formula>
    </cfRule>
  </conditionalFormatting>
  <conditionalFormatting sqref="BW563:BW570">
    <cfRule type="cellIs" dxfId="6603" priority="549" stopIfTrue="1" operator="greaterThan">
      <formula>0.03</formula>
    </cfRule>
    <cfRule type="cellIs" dxfId="6602" priority="550" stopIfTrue="1" operator="lessThan">
      <formula>-0.03</formula>
    </cfRule>
  </conditionalFormatting>
  <conditionalFormatting sqref="BW571:BW579">
    <cfRule type="cellIs" dxfId="6601" priority="547" stopIfTrue="1" operator="greaterThan">
      <formula>0.03</formula>
    </cfRule>
    <cfRule type="cellIs" dxfId="6600" priority="548" stopIfTrue="1" operator="lessThan">
      <formula>-0.03</formula>
    </cfRule>
  </conditionalFormatting>
  <conditionalFormatting sqref="CC553:CC561">
    <cfRule type="cellIs" dxfId="6599" priority="535" stopIfTrue="1" operator="greaterThan">
      <formula>0.03</formula>
    </cfRule>
    <cfRule type="cellIs" dxfId="6598" priority="536" stopIfTrue="1" operator="lessThan">
      <formula>-0.03</formula>
    </cfRule>
  </conditionalFormatting>
  <conditionalFormatting sqref="CC580:CC588">
    <cfRule type="cellIs" dxfId="6597" priority="529" stopIfTrue="1" operator="greaterThan">
      <formula>0.03</formula>
    </cfRule>
    <cfRule type="cellIs" dxfId="6596" priority="530" stopIfTrue="1" operator="lessThan">
      <formula>-0.03</formula>
    </cfRule>
  </conditionalFormatting>
  <conditionalFormatting sqref="CC562">
    <cfRule type="cellIs" dxfId="6595" priority="525" stopIfTrue="1" operator="greaterThan">
      <formula>0.03</formula>
    </cfRule>
    <cfRule type="cellIs" dxfId="6594" priority="526" stopIfTrue="1" operator="lessThan">
      <formula>-0.03</formula>
    </cfRule>
  </conditionalFormatting>
  <conditionalFormatting sqref="CC589:CC597">
    <cfRule type="cellIs" dxfId="6593" priority="527" stopIfTrue="1" operator="greaterThan">
      <formula>0.03</formula>
    </cfRule>
    <cfRule type="cellIs" dxfId="6592" priority="528" stopIfTrue="1" operator="lessThan">
      <formula>-0.03</formula>
    </cfRule>
  </conditionalFormatting>
  <conditionalFormatting sqref="CC563:CC570">
    <cfRule type="cellIs" dxfId="6591" priority="533" stopIfTrue="1" operator="greaterThan">
      <formula>0.03</formula>
    </cfRule>
    <cfRule type="cellIs" dxfId="6590" priority="534" stopIfTrue="1" operator="lessThan">
      <formula>-0.03</formula>
    </cfRule>
  </conditionalFormatting>
  <conditionalFormatting sqref="CC571:CC579">
    <cfRule type="cellIs" dxfId="6589" priority="531" stopIfTrue="1" operator="greaterThan">
      <formula>0.03</formula>
    </cfRule>
    <cfRule type="cellIs" dxfId="6588" priority="532" stopIfTrue="1" operator="lessThan">
      <formula>-0.03</formula>
    </cfRule>
  </conditionalFormatting>
  <conditionalFormatting sqref="CE553:CE561">
    <cfRule type="cellIs" dxfId="6587" priority="519" stopIfTrue="1" operator="greaterThan">
      <formula>0.03</formula>
    </cfRule>
    <cfRule type="cellIs" dxfId="6586" priority="520" stopIfTrue="1" operator="lessThan">
      <formula>-0.03</formula>
    </cfRule>
  </conditionalFormatting>
  <conditionalFormatting sqref="CE580:CE588">
    <cfRule type="cellIs" dxfId="6585" priority="513" stopIfTrue="1" operator="greaterThan">
      <formula>0.03</formula>
    </cfRule>
    <cfRule type="cellIs" dxfId="6584" priority="514" stopIfTrue="1" operator="lessThan">
      <formula>-0.03</formula>
    </cfRule>
  </conditionalFormatting>
  <conditionalFormatting sqref="CE562">
    <cfRule type="cellIs" dxfId="6583" priority="509" stopIfTrue="1" operator="greaterThan">
      <formula>0.03</formula>
    </cfRule>
    <cfRule type="cellIs" dxfId="6582" priority="510" stopIfTrue="1" operator="lessThan">
      <formula>-0.03</formula>
    </cfRule>
  </conditionalFormatting>
  <conditionalFormatting sqref="CE589:CE597">
    <cfRule type="cellIs" dxfId="6581" priority="511" stopIfTrue="1" operator="greaterThan">
      <formula>0.03</formula>
    </cfRule>
    <cfRule type="cellIs" dxfId="6580" priority="512" stopIfTrue="1" operator="lessThan">
      <formula>-0.03</formula>
    </cfRule>
  </conditionalFormatting>
  <conditionalFormatting sqref="CE563:CE570">
    <cfRule type="cellIs" dxfId="6579" priority="517" stopIfTrue="1" operator="greaterThan">
      <formula>0.03</formula>
    </cfRule>
    <cfRule type="cellIs" dxfId="6578" priority="518" stopIfTrue="1" operator="lessThan">
      <formula>-0.03</formula>
    </cfRule>
  </conditionalFormatting>
  <conditionalFormatting sqref="CE571:CE579">
    <cfRule type="cellIs" dxfId="6577" priority="515" stopIfTrue="1" operator="greaterThan">
      <formula>0.03</formula>
    </cfRule>
    <cfRule type="cellIs" dxfId="6576" priority="516" stopIfTrue="1" operator="lessThan">
      <formula>-0.03</formula>
    </cfRule>
  </conditionalFormatting>
  <conditionalFormatting sqref="CG553:CG561">
    <cfRule type="cellIs" dxfId="6575" priority="503" stopIfTrue="1" operator="greaterThan">
      <formula>0.03</formula>
    </cfRule>
    <cfRule type="cellIs" dxfId="6574" priority="504" stopIfTrue="1" operator="lessThan">
      <formula>-0.03</formula>
    </cfRule>
  </conditionalFormatting>
  <conditionalFormatting sqref="CG580:CG588">
    <cfRule type="cellIs" dxfId="6573" priority="497" stopIfTrue="1" operator="greaterThan">
      <formula>0.03</formula>
    </cfRule>
    <cfRule type="cellIs" dxfId="6572" priority="498" stopIfTrue="1" operator="lessThan">
      <formula>-0.03</formula>
    </cfRule>
  </conditionalFormatting>
  <conditionalFormatting sqref="CG562">
    <cfRule type="cellIs" dxfId="6571" priority="493" stopIfTrue="1" operator="greaterThan">
      <formula>0.03</formula>
    </cfRule>
    <cfRule type="cellIs" dxfId="6570" priority="494" stopIfTrue="1" operator="lessThan">
      <formula>-0.03</formula>
    </cfRule>
  </conditionalFormatting>
  <conditionalFormatting sqref="CG589:CG597">
    <cfRule type="cellIs" dxfId="6569" priority="495" stopIfTrue="1" operator="greaterThan">
      <formula>0.03</formula>
    </cfRule>
    <cfRule type="cellIs" dxfId="6568" priority="496" stopIfTrue="1" operator="lessThan">
      <formula>-0.03</formula>
    </cfRule>
  </conditionalFormatting>
  <conditionalFormatting sqref="CG563:CG570">
    <cfRule type="cellIs" dxfId="6567" priority="501" stopIfTrue="1" operator="greaterThan">
      <formula>0.03</formula>
    </cfRule>
    <cfRule type="cellIs" dxfId="6566" priority="502" stopIfTrue="1" operator="lessThan">
      <formula>-0.03</formula>
    </cfRule>
  </conditionalFormatting>
  <conditionalFormatting sqref="CG571:CG579">
    <cfRule type="cellIs" dxfId="6565" priority="499" stopIfTrue="1" operator="greaterThan">
      <formula>0.03</formula>
    </cfRule>
    <cfRule type="cellIs" dxfId="6564" priority="500" stopIfTrue="1" operator="lessThan">
      <formula>-0.03</formula>
    </cfRule>
  </conditionalFormatting>
  <conditionalFormatting sqref="BL571:BL573">
    <cfRule type="cellIs" dxfId="6563" priority="487" stopIfTrue="1" operator="greaterThan">
      <formula>0.03</formula>
    </cfRule>
    <cfRule type="cellIs" dxfId="6562" priority="488" stopIfTrue="1" operator="lessThan">
      <formula>-0.03</formula>
    </cfRule>
  </conditionalFormatting>
  <conditionalFormatting sqref="BN571:BN573">
    <cfRule type="cellIs" dxfId="6561" priority="485" stopIfTrue="1" operator="greaterThan">
      <formula>0.03</formula>
    </cfRule>
    <cfRule type="cellIs" dxfId="6560" priority="486" stopIfTrue="1" operator="lessThan">
      <formula>-0.03</formula>
    </cfRule>
  </conditionalFormatting>
  <conditionalFormatting sqref="BP571:BP573">
    <cfRule type="cellIs" dxfId="6559" priority="483" stopIfTrue="1" operator="greaterThan">
      <formula>0.03</formula>
    </cfRule>
    <cfRule type="cellIs" dxfId="6558" priority="484" stopIfTrue="1" operator="lessThan">
      <formula>-0.03</formula>
    </cfRule>
  </conditionalFormatting>
  <conditionalFormatting sqref="BR571:BR573">
    <cfRule type="cellIs" dxfId="6557" priority="481" stopIfTrue="1" operator="greaterThan">
      <formula>0.03</formula>
    </cfRule>
    <cfRule type="cellIs" dxfId="6556" priority="482" stopIfTrue="1" operator="lessThan">
      <formula>-0.03</formula>
    </cfRule>
  </conditionalFormatting>
  <conditionalFormatting sqref="BT571:BT573">
    <cfRule type="cellIs" dxfId="6555" priority="479" stopIfTrue="1" operator="greaterThan">
      <formula>0.03</formula>
    </cfRule>
    <cfRule type="cellIs" dxfId="6554" priority="480" stopIfTrue="1" operator="lessThan">
      <formula>-0.03</formula>
    </cfRule>
  </conditionalFormatting>
  <conditionalFormatting sqref="BV571:BV573">
    <cfRule type="cellIs" dxfId="6553" priority="477" stopIfTrue="1" operator="greaterThan">
      <formula>0.03</formula>
    </cfRule>
    <cfRule type="cellIs" dxfId="6552" priority="478" stopIfTrue="1" operator="lessThan">
      <formula>-0.03</formula>
    </cfRule>
  </conditionalFormatting>
  <conditionalFormatting sqref="BX571:CB573">
    <cfRule type="cellIs" dxfId="6551" priority="475" stopIfTrue="1" operator="greaterThan">
      <formula>0.03</formula>
    </cfRule>
    <cfRule type="cellIs" dxfId="6550" priority="476" stopIfTrue="1" operator="lessThan">
      <formula>-0.03</formula>
    </cfRule>
  </conditionalFormatting>
  <conditionalFormatting sqref="CD571:CD573">
    <cfRule type="cellIs" dxfId="6549" priority="473" stopIfTrue="1" operator="greaterThan">
      <formula>0.03</formula>
    </cfRule>
    <cfRule type="cellIs" dxfId="6548" priority="474" stopIfTrue="1" operator="lessThan">
      <formula>-0.03</formula>
    </cfRule>
  </conditionalFormatting>
  <conditionalFormatting sqref="CF571:CF573">
    <cfRule type="cellIs" dxfId="6547" priority="471" stopIfTrue="1" operator="greaterThan">
      <formula>0.03</formula>
    </cfRule>
    <cfRule type="cellIs" dxfId="6546" priority="472" stopIfTrue="1" operator="lessThan">
      <formula>-0.03</formula>
    </cfRule>
  </conditionalFormatting>
  <conditionalFormatting sqref="CH571:CH573">
    <cfRule type="cellIs" dxfId="6545" priority="469" stopIfTrue="1" operator="greaterThan">
      <formula>0.03</formula>
    </cfRule>
    <cfRule type="cellIs" dxfId="6544" priority="470" stopIfTrue="1" operator="lessThan">
      <formula>-0.03</formula>
    </cfRule>
  </conditionalFormatting>
  <conditionalFormatting sqref="BL580:BL582">
    <cfRule type="cellIs" dxfId="6543" priority="467" stopIfTrue="1" operator="greaterThan">
      <formula>0.03</formula>
    </cfRule>
    <cfRule type="cellIs" dxfId="6542" priority="468" stopIfTrue="1" operator="lessThan">
      <formula>-0.03</formula>
    </cfRule>
  </conditionalFormatting>
  <conditionalFormatting sqref="BN580:BN582">
    <cfRule type="cellIs" dxfId="6541" priority="465" stopIfTrue="1" operator="greaterThan">
      <formula>0.03</formula>
    </cfRule>
    <cfRule type="cellIs" dxfId="6540" priority="466" stopIfTrue="1" operator="lessThan">
      <formula>-0.03</formula>
    </cfRule>
  </conditionalFormatting>
  <conditionalFormatting sqref="BP580:BP582">
    <cfRule type="cellIs" dxfId="6539" priority="463" stopIfTrue="1" operator="greaterThan">
      <formula>0.03</formula>
    </cfRule>
    <cfRule type="cellIs" dxfId="6538" priority="464" stopIfTrue="1" operator="lessThan">
      <formula>-0.03</formula>
    </cfRule>
  </conditionalFormatting>
  <conditionalFormatting sqref="BR580:BR582">
    <cfRule type="cellIs" dxfId="6537" priority="461" stopIfTrue="1" operator="greaterThan">
      <formula>0.03</formula>
    </cfRule>
    <cfRule type="cellIs" dxfId="6536" priority="462" stopIfTrue="1" operator="lessThan">
      <formula>-0.03</formula>
    </cfRule>
  </conditionalFormatting>
  <conditionalFormatting sqref="BT580:BT582">
    <cfRule type="cellIs" dxfId="6535" priority="459" stopIfTrue="1" operator="greaterThan">
      <formula>0.03</formula>
    </cfRule>
    <cfRule type="cellIs" dxfId="6534" priority="460" stopIfTrue="1" operator="lessThan">
      <formula>-0.03</formula>
    </cfRule>
  </conditionalFormatting>
  <conditionalFormatting sqref="BV580:BV582">
    <cfRule type="cellIs" dxfId="6533" priority="457" stopIfTrue="1" operator="greaterThan">
      <formula>0.03</formula>
    </cfRule>
    <cfRule type="cellIs" dxfId="6532" priority="458" stopIfTrue="1" operator="lessThan">
      <formula>-0.03</formula>
    </cfRule>
  </conditionalFormatting>
  <conditionalFormatting sqref="BX580:CB582">
    <cfRule type="cellIs" dxfId="6531" priority="455" stopIfTrue="1" operator="greaterThan">
      <formula>0.03</formula>
    </cfRule>
    <cfRule type="cellIs" dxfId="6530" priority="456" stopIfTrue="1" operator="lessThan">
      <formula>-0.03</formula>
    </cfRule>
  </conditionalFormatting>
  <conditionalFormatting sqref="CD580:CD582">
    <cfRule type="cellIs" dxfId="6529" priority="453" stopIfTrue="1" operator="greaterThan">
      <formula>0.03</formula>
    </cfRule>
    <cfRule type="cellIs" dxfId="6528" priority="454" stopIfTrue="1" operator="lessThan">
      <formula>-0.03</formula>
    </cfRule>
  </conditionalFormatting>
  <conditionalFormatting sqref="CF580:CF582">
    <cfRule type="cellIs" dxfId="6527" priority="451" stopIfTrue="1" operator="greaterThan">
      <formula>0.03</formula>
    </cfRule>
    <cfRule type="cellIs" dxfId="6526" priority="452" stopIfTrue="1" operator="lessThan">
      <formula>-0.03</formula>
    </cfRule>
  </conditionalFormatting>
  <conditionalFormatting sqref="CH580:CH582">
    <cfRule type="cellIs" dxfId="6525" priority="449" stopIfTrue="1" operator="greaterThan">
      <formula>0.03</formula>
    </cfRule>
    <cfRule type="cellIs" dxfId="6524" priority="450" stopIfTrue="1" operator="lessThan">
      <formula>-0.03</formula>
    </cfRule>
  </conditionalFormatting>
  <conditionalFormatting sqref="BL589:BL591">
    <cfRule type="cellIs" dxfId="6523" priority="447" stopIfTrue="1" operator="greaterThan">
      <formula>0.03</formula>
    </cfRule>
    <cfRule type="cellIs" dxfId="6522" priority="448" stopIfTrue="1" operator="lessThan">
      <formula>-0.03</formula>
    </cfRule>
  </conditionalFormatting>
  <conditionalFormatting sqref="BN589:BN591">
    <cfRule type="cellIs" dxfId="6521" priority="445" stopIfTrue="1" operator="greaterThan">
      <formula>0.03</formula>
    </cfRule>
    <cfRule type="cellIs" dxfId="6520" priority="446" stopIfTrue="1" operator="lessThan">
      <formula>-0.03</formula>
    </cfRule>
  </conditionalFormatting>
  <conditionalFormatting sqref="BP589:BP591">
    <cfRule type="cellIs" dxfId="6519" priority="443" stopIfTrue="1" operator="greaterThan">
      <formula>0.03</formula>
    </cfRule>
    <cfRule type="cellIs" dxfId="6518" priority="444" stopIfTrue="1" operator="lessThan">
      <formula>-0.03</formula>
    </cfRule>
  </conditionalFormatting>
  <conditionalFormatting sqref="BR589:BR591">
    <cfRule type="cellIs" dxfId="6517" priority="441" stopIfTrue="1" operator="greaterThan">
      <formula>0.03</formula>
    </cfRule>
    <cfRule type="cellIs" dxfId="6516" priority="442" stopIfTrue="1" operator="lessThan">
      <formula>-0.03</formula>
    </cfRule>
  </conditionalFormatting>
  <conditionalFormatting sqref="BT589:BT591">
    <cfRule type="cellIs" dxfId="6515" priority="439" stopIfTrue="1" operator="greaterThan">
      <formula>0.03</formula>
    </cfRule>
    <cfRule type="cellIs" dxfId="6514" priority="440" stopIfTrue="1" operator="lessThan">
      <formula>-0.03</formula>
    </cfRule>
  </conditionalFormatting>
  <conditionalFormatting sqref="BV589:BV591">
    <cfRule type="cellIs" dxfId="6513" priority="437" stopIfTrue="1" operator="greaterThan">
      <formula>0.03</formula>
    </cfRule>
    <cfRule type="cellIs" dxfId="6512" priority="438" stopIfTrue="1" operator="lessThan">
      <formula>-0.03</formula>
    </cfRule>
  </conditionalFormatting>
  <conditionalFormatting sqref="BX589:CB591">
    <cfRule type="cellIs" dxfId="6511" priority="435" stopIfTrue="1" operator="greaterThan">
      <formula>0.03</formula>
    </cfRule>
    <cfRule type="cellIs" dxfId="6510" priority="436" stopIfTrue="1" operator="lessThan">
      <formula>-0.03</formula>
    </cfRule>
  </conditionalFormatting>
  <conditionalFormatting sqref="CD589:CD591">
    <cfRule type="cellIs" dxfId="6509" priority="433" stopIfTrue="1" operator="greaterThan">
      <formula>0.03</formula>
    </cfRule>
    <cfRule type="cellIs" dxfId="6508" priority="434" stopIfTrue="1" operator="lessThan">
      <formula>-0.03</formula>
    </cfRule>
  </conditionalFormatting>
  <conditionalFormatting sqref="CF589:CF591">
    <cfRule type="cellIs" dxfId="6507" priority="431" stopIfTrue="1" operator="greaterThan">
      <formula>0.03</formula>
    </cfRule>
    <cfRule type="cellIs" dxfId="6506" priority="432" stopIfTrue="1" operator="lessThan">
      <formula>-0.03</formula>
    </cfRule>
  </conditionalFormatting>
  <conditionalFormatting sqref="CH589:CH591">
    <cfRule type="cellIs" dxfId="6505" priority="429" stopIfTrue="1" operator="greaterThan">
      <formula>0.03</formula>
    </cfRule>
    <cfRule type="cellIs" dxfId="6504" priority="430" stopIfTrue="1" operator="lessThan">
      <formula>-0.03</formula>
    </cfRule>
  </conditionalFormatting>
  <conditionalFormatting sqref="BP670">
    <cfRule type="cellIs" dxfId="6503" priority="393" stopIfTrue="1" operator="greaterThan">
      <formula>0.03</formula>
    </cfRule>
    <cfRule type="cellIs" dxfId="6502" priority="394" stopIfTrue="1" operator="lessThan">
      <formula>-0.03</formula>
    </cfRule>
  </conditionalFormatting>
  <conditionalFormatting sqref="BF667:BJ669">
    <cfRule type="cellIs" dxfId="6501" priority="399" stopIfTrue="1" operator="greaterThan">
      <formula>0.03</formula>
    </cfRule>
    <cfRule type="cellIs" dxfId="6500" priority="400" stopIfTrue="1" operator="lessThan">
      <formula>-0.03</formula>
    </cfRule>
  </conditionalFormatting>
  <conditionalFormatting sqref="BL670">
    <cfRule type="cellIs" dxfId="6499" priority="397" stopIfTrue="1" operator="greaterThan">
      <formula>0.03</formula>
    </cfRule>
    <cfRule type="cellIs" dxfId="6498" priority="398" stopIfTrue="1" operator="lessThan">
      <formula>-0.03</formula>
    </cfRule>
  </conditionalFormatting>
  <conditionalFormatting sqref="BN670 BP670 BR670">
    <cfRule type="cellIs" dxfId="6497" priority="395" stopIfTrue="1" operator="greaterThan">
      <formula>0.03</formula>
    </cfRule>
    <cfRule type="cellIs" dxfId="6496" priority="396" stopIfTrue="1" operator="lessThan">
      <formula>-0.03</formula>
    </cfRule>
  </conditionalFormatting>
  <conditionalFormatting sqref="BE667:BE675">
    <cfRule type="cellIs" dxfId="6495" priority="391" stopIfTrue="1" operator="greaterThan">
      <formula>0.03</formula>
    </cfRule>
    <cfRule type="cellIs" dxfId="6494" priority="392" stopIfTrue="1" operator="lessThan">
      <formula>-0.03</formula>
    </cfRule>
  </conditionalFormatting>
  <conditionalFormatting sqref="BV670">
    <cfRule type="cellIs" dxfId="6493" priority="389" stopIfTrue="1" operator="greaterThan">
      <formula>0.03</formula>
    </cfRule>
    <cfRule type="cellIs" dxfId="6492" priority="390" stopIfTrue="1" operator="lessThan">
      <formula>-0.03</formula>
    </cfRule>
  </conditionalFormatting>
  <conditionalFormatting sqref="BT670">
    <cfRule type="cellIs" dxfId="6491" priority="387" stopIfTrue="1" operator="greaterThan">
      <formula>0.03</formula>
    </cfRule>
    <cfRule type="cellIs" dxfId="6490" priority="388" stopIfTrue="1" operator="lessThan">
      <formula>-0.03</formula>
    </cfRule>
  </conditionalFormatting>
  <conditionalFormatting sqref="BR670">
    <cfRule type="cellIs" dxfId="6489" priority="385" stopIfTrue="1" operator="greaterThan">
      <formula>0.03</formula>
    </cfRule>
    <cfRule type="cellIs" dxfId="6488" priority="386" stopIfTrue="1" operator="lessThan">
      <formula>-0.03</formula>
    </cfRule>
  </conditionalFormatting>
  <conditionalFormatting sqref="BF670">
    <cfRule type="cellIs" dxfId="6487" priority="383" stopIfTrue="1" operator="greaterThan">
      <formula>0.03</formula>
    </cfRule>
    <cfRule type="cellIs" dxfId="6486" priority="384" stopIfTrue="1" operator="lessThan">
      <formula>-0.03</formula>
    </cfRule>
  </conditionalFormatting>
  <conditionalFormatting sqref="CF670">
    <cfRule type="cellIs" dxfId="6485" priority="379" stopIfTrue="1" operator="greaterThan">
      <formula>0.03</formula>
    </cfRule>
    <cfRule type="cellIs" dxfId="6484" priority="380" stopIfTrue="1" operator="lessThan">
      <formula>-0.03</formula>
    </cfRule>
  </conditionalFormatting>
  <conditionalFormatting sqref="CH670">
    <cfRule type="cellIs" dxfId="6483" priority="377" stopIfTrue="1" operator="greaterThan">
      <formula>0.03</formula>
    </cfRule>
    <cfRule type="cellIs" dxfId="6482" priority="378" stopIfTrue="1" operator="lessThan">
      <formula>-0.03</formula>
    </cfRule>
  </conditionalFormatting>
  <conditionalFormatting sqref="CF670 CH670">
    <cfRule type="cellIs" dxfId="6481" priority="381" stopIfTrue="1" operator="greaterThan">
      <formula>0.03</formula>
    </cfRule>
    <cfRule type="cellIs" dxfId="6480" priority="382" stopIfTrue="1" operator="lessThan">
      <formula>-0.03</formula>
    </cfRule>
  </conditionalFormatting>
  <conditionalFormatting sqref="CD670">
    <cfRule type="cellIs" dxfId="6479" priority="375" stopIfTrue="1" operator="greaterThan">
      <formula>0.03</formula>
    </cfRule>
    <cfRule type="cellIs" dxfId="6478" priority="376" stopIfTrue="1" operator="lessThan">
      <formula>-0.03</formula>
    </cfRule>
  </conditionalFormatting>
  <conditionalFormatting sqref="BL667:BL669">
    <cfRule type="cellIs" dxfId="6477" priority="373" stopIfTrue="1" operator="greaterThan">
      <formula>0.03</formula>
    </cfRule>
    <cfRule type="cellIs" dxfId="6476" priority="374" stopIfTrue="1" operator="lessThan">
      <formula>-0.03</formula>
    </cfRule>
  </conditionalFormatting>
  <conditionalFormatting sqref="BN667:BN669">
    <cfRule type="cellIs" dxfId="6475" priority="371" stopIfTrue="1" operator="greaterThan">
      <formula>0.03</formula>
    </cfRule>
    <cfRule type="cellIs" dxfId="6474" priority="372" stopIfTrue="1" operator="lessThan">
      <formula>-0.03</formula>
    </cfRule>
  </conditionalFormatting>
  <conditionalFormatting sqref="BP667:BP669">
    <cfRule type="cellIs" dxfId="6473" priority="369" stopIfTrue="1" operator="greaterThan">
      <formula>0.03</formula>
    </cfRule>
    <cfRule type="cellIs" dxfId="6472" priority="370" stopIfTrue="1" operator="lessThan">
      <formula>-0.03</formula>
    </cfRule>
  </conditionalFormatting>
  <conditionalFormatting sqref="BR667:BR669">
    <cfRule type="cellIs" dxfId="6471" priority="367" stopIfTrue="1" operator="greaterThan">
      <formula>0.03</formula>
    </cfRule>
    <cfRule type="cellIs" dxfId="6470" priority="368" stopIfTrue="1" operator="lessThan">
      <formula>-0.03</formula>
    </cfRule>
  </conditionalFormatting>
  <conditionalFormatting sqref="BT667:BT669">
    <cfRule type="cellIs" dxfId="6469" priority="365" stopIfTrue="1" operator="greaterThan">
      <formula>0.03</formula>
    </cfRule>
    <cfRule type="cellIs" dxfId="6468" priority="366" stopIfTrue="1" operator="lessThan">
      <formula>-0.03</formula>
    </cfRule>
  </conditionalFormatting>
  <conditionalFormatting sqref="BV667:BV669">
    <cfRule type="cellIs" dxfId="6467" priority="363" stopIfTrue="1" operator="greaterThan">
      <formula>0.03</formula>
    </cfRule>
    <cfRule type="cellIs" dxfId="6466" priority="364" stopIfTrue="1" operator="lessThan">
      <formula>-0.03</formula>
    </cfRule>
  </conditionalFormatting>
  <conditionalFormatting sqref="BX667:CB669">
    <cfRule type="cellIs" dxfId="6465" priority="361" stopIfTrue="1" operator="greaterThan">
      <formula>0.03</formula>
    </cfRule>
    <cfRule type="cellIs" dxfId="6464" priority="362" stopIfTrue="1" operator="lessThan">
      <formula>-0.03</formula>
    </cfRule>
  </conditionalFormatting>
  <conditionalFormatting sqref="CD667:CD669">
    <cfRule type="cellIs" dxfId="6463" priority="359" stopIfTrue="1" operator="greaterThan">
      <formula>0.03</formula>
    </cfRule>
    <cfRule type="cellIs" dxfId="6462" priority="360" stopIfTrue="1" operator="lessThan">
      <formula>-0.03</formula>
    </cfRule>
  </conditionalFormatting>
  <conditionalFormatting sqref="CF667:CF669">
    <cfRule type="cellIs" dxfId="6461" priority="357" stopIfTrue="1" operator="greaterThan">
      <formula>0.03</formula>
    </cfRule>
    <cfRule type="cellIs" dxfId="6460" priority="358" stopIfTrue="1" operator="lessThan">
      <formula>-0.03</formula>
    </cfRule>
  </conditionalFormatting>
  <conditionalFormatting sqref="CH667:CH669">
    <cfRule type="cellIs" dxfId="6459" priority="355" stopIfTrue="1" operator="greaterThan">
      <formula>0.03</formula>
    </cfRule>
    <cfRule type="cellIs" dxfId="6458" priority="356" stopIfTrue="1" operator="lessThan">
      <formula>-0.03</formula>
    </cfRule>
  </conditionalFormatting>
  <conditionalFormatting sqref="BK667:BK675">
    <cfRule type="cellIs" dxfId="6457" priority="353" stopIfTrue="1" operator="greaterThan">
      <formula>0.03</formula>
    </cfRule>
    <cfRule type="cellIs" dxfId="6456" priority="354" stopIfTrue="1" operator="lessThan">
      <formula>-0.03</formula>
    </cfRule>
  </conditionalFormatting>
  <conditionalFormatting sqref="BM667:BM675">
    <cfRule type="cellIs" dxfId="6455" priority="351" stopIfTrue="1" operator="greaterThan">
      <formula>0.03</formula>
    </cfRule>
    <cfRule type="cellIs" dxfId="6454" priority="352" stopIfTrue="1" operator="lessThan">
      <formula>-0.03</formula>
    </cfRule>
  </conditionalFormatting>
  <conditionalFormatting sqref="BO667:BO675">
    <cfRule type="cellIs" dxfId="6453" priority="349" stopIfTrue="1" operator="greaterThan">
      <formula>0.03</formula>
    </cfRule>
    <cfRule type="cellIs" dxfId="6452" priority="350" stopIfTrue="1" operator="lessThan">
      <formula>-0.03</formula>
    </cfRule>
  </conditionalFormatting>
  <conditionalFormatting sqref="BQ667:BQ675">
    <cfRule type="cellIs" dxfId="6451" priority="347" stopIfTrue="1" operator="greaterThan">
      <formula>0.03</formula>
    </cfRule>
    <cfRule type="cellIs" dxfId="6450" priority="348" stopIfTrue="1" operator="lessThan">
      <formula>-0.03</formula>
    </cfRule>
  </conditionalFormatting>
  <conditionalFormatting sqref="BS667:BS675">
    <cfRule type="cellIs" dxfId="6449" priority="345" stopIfTrue="1" operator="greaterThan">
      <formula>0.03</formula>
    </cfRule>
    <cfRule type="cellIs" dxfId="6448" priority="346" stopIfTrue="1" operator="lessThan">
      <formula>-0.03</formula>
    </cfRule>
  </conditionalFormatting>
  <conditionalFormatting sqref="BU667:BU675">
    <cfRule type="cellIs" dxfId="6447" priority="343" stopIfTrue="1" operator="greaterThan">
      <formula>0.03</formula>
    </cfRule>
    <cfRule type="cellIs" dxfId="6446" priority="344" stopIfTrue="1" operator="lessThan">
      <formula>-0.03</formula>
    </cfRule>
  </conditionalFormatting>
  <conditionalFormatting sqref="BW667:BW675">
    <cfRule type="cellIs" dxfId="6445" priority="341" stopIfTrue="1" operator="greaterThan">
      <formula>0.03</formula>
    </cfRule>
    <cfRule type="cellIs" dxfId="6444" priority="342" stopIfTrue="1" operator="lessThan">
      <formula>-0.03</formula>
    </cfRule>
  </conditionalFormatting>
  <conditionalFormatting sqref="CC667:CC675">
    <cfRule type="cellIs" dxfId="6443" priority="339" stopIfTrue="1" operator="greaterThan">
      <formula>0.03</formula>
    </cfRule>
    <cfRule type="cellIs" dxfId="6442" priority="340" stopIfTrue="1" operator="lessThan">
      <formula>-0.03</formula>
    </cfRule>
  </conditionalFormatting>
  <conditionalFormatting sqref="CE667:CE675">
    <cfRule type="cellIs" dxfId="6441" priority="337" stopIfTrue="1" operator="greaterThan">
      <formula>0.03</formula>
    </cfRule>
    <cfRule type="cellIs" dxfId="6440" priority="338" stopIfTrue="1" operator="lessThan">
      <formula>-0.03</formula>
    </cfRule>
  </conditionalFormatting>
  <conditionalFormatting sqref="CG667:CG675">
    <cfRule type="cellIs" dxfId="6439" priority="335" stopIfTrue="1" operator="greaterThan">
      <formula>0.03</formula>
    </cfRule>
    <cfRule type="cellIs" dxfId="6438" priority="336" stopIfTrue="1" operator="lessThan">
      <formula>-0.03</formula>
    </cfRule>
  </conditionalFormatting>
  <conditionalFormatting sqref="BK645:BK653">
    <cfRule type="cellIs" dxfId="6437" priority="265" stopIfTrue="1" operator="greaterThan">
      <formula>0.03</formula>
    </cfRule>
    <cfRule type="cellIs" dxfId="6436" priority="266" stopIfTrue="1" operator="lessThan">
      <formula>-0.03</formula>
    </cfRule>
  </conditionalFormatting>
  <conditionalFormatting sqref="BM645:BM653">
    <cfRule type="cellIs" dxfId="6435" priority="263" stopIfTrue="1" operator="greaterThan">
      <formula>0.03</formula>
    </cfRule>
    <cfRule type="cellIs" dxfId="6434" priority="264" stopIfTrue="1" operator="lessThan">
      <formula>-0.03</formula>
    </cfRule>
  </conditionalFormatting>
  <conditionalFormatting sqref="BO645:BO653">
    <cfRule type="cellIs" dxfId="6433" priority="261" stopIfTrue="1" operator="greaterThan">
      <formula>0.03</formula>
    </cfRule>
    <cfRule type="cellIs" dxfId="6432" priority="262" stopIfTrue="1" operator="lessThan">
      <formula>-0.03</formula>
    </cfRule>
  </conditionalFormatting>
  <conditionalFormatting sqref="BQ645:BQ653">
    <cfRule type="cellIs" dxfId="6431" priority="259" stopIfTrue="1" operator="greaterThan">
      <formula>0.03</formula>
    </cfRule>
    <cfRule type="cellIs" dxfId="6430" priority="260" stopIfTrue="1" operator="lessThan">
      <formula>-0.03</formula>
    </cfRule>
  </conditionalFormatting>
  <conditionalFormatting sqref="BR645:BR647">
    <cfRule type="cellIs" dxfId="6429" priority="257" stopIfTrue="1" operator="greaterThan">
      <formula>0.03</formula>
    </cfRule>
    <cfRule type="cellIs" dxfId="6428" priority="258" stopIfTrue="1" operator="lessThan">
      <formula>-0.03</formula>
    </cfRule>
  </conditionalFormatting>
  <conditionalFormatting sqref="BT645:BT647">
    <cfRule type="cellIs" dxfId="6427" priority="255" stopIfTrue="1" operator="greaterThan">
      <formula>0.03</formula>
    </cfRule>
    <cfRule type="cellIs" dxfId="6426" priority="256" stopIfTrue="1" operator="lessThan">
      <formula>-0.03</formula>
    </cfRule>
  </conditionalFormatting>
  <conditionalFormatting sqref="BV645:BV647">
    <cfRule type="cellIs" dxfId="6425" priority="253" stopIfTrue="1" operator="greaterThan">
      <formula>0.03</formula>
    </cfRule>
    <cfRule type="cellIs" dxfId="6424" priority="254" stopIfTrue="1" operator="lessThan">
      <formula>-0.03</formula>
    </cfRule>
  </conditionalFormatting>
  <conditionalFormatting sqref="BS645:BS653">
    <cfRule type="cellIs" dxfId="6423" priority="251" stopIfTrue="1" operator="greaterThan">
      <formula>0.03</formula>
    </cfRule>
    <cfRule type="cellIs" dxfId="6422" priority="252" stopIfTrue="1" operator="lessThan">
      <formula>-0.03</formula>
    </cfRule>
  </conditionalFormatting>
  <conditionalFormatting sqref="BU645:BU653">
    <cfRule type="cellIs" dxfId="6421" priority="249" stopIfTrue="1" operator="greaterThan">
      <formula>0.03</formula>
    </cfRule>
    <cfRule type="cellIs" dxfId="6420" priority="250" stopIfTrue="1" operator="lessThan">
      <formula>-0.03</formula>
    </cfRule>
  </conditionalFormatting>
  <conditionalFormatting sqref="BW645:BW653">
    <cfRule type="cellIs" dxfId="6419" priority="247" stopIfTrue="1" operator="greaterThan">
      <formula>0.03</formula>
    </cfRule>
    <cfRule type="cellIs" dxfId="6418" priority="248" stopIfTrue="1" operator="lessThan">
      <formula>-0.03</formula>
    </cfRule>
  </conditionalFormatting>
  <conditionalFormatting sqref="BX645:CB647">
    <cfRule type="cellIs" dxfId="6417" priority="245" stopIfTrue="1" operator="greaterThan">
      <formula>0.03</formula>
    </cfRule>
    <cfRule type="cellIs" dxfId="6416" priority="246" stopIfTrue="1" operator="lessThan">
      <formula>-0.03</formula>
    </cfRule>
  </conditionalFormatting>
  <conditionalFormatting sqref="CC645:CC653">
    <cfRule type="cellIs" dxfId="6415" priority="243" stopIfTrue="1" operator="greaterThan">
      <formula>0.03</formula>
    </cfRule>
    <cfRule type="cellIs" dxfId="6414" priority="244" stopIfTrue="1" operator="lessThan">
      <formula>-0.03</formula>
    </cfRule>
  </conditionalFormatting>
  <conditionalFormatting sqref="CD645:CD647">
    <cfRule type="cellIs" dxfId="6413" priority="241" stopIfTrue="1" operator="greaterThan">
      <formula>0.03</formula>
    </cfRule>
    <cfRule type="cellIs" dxfId="6412" priority="242" stopIfTrue="1" operator="lessThan">
      <formula>-0.03</formula>
    </cfRule>
  </conditionalFormatting>
  <conditionalFormatting sqref="CE645:CE653">
    <cfRule type="cellIs" dxfId="6411" priority="239" stopIfTrue="1" operator="greaterThan">
      <formula>0.03</formula>
    </cfRule>
    <cfRule type="cellIs" dxfId="6410" priority="240" stopIfTrue="1" operator="lessThan">
      <formula>-0.03</formula>
    </cfRule>
  </conditionalFormatting>
  <conditionalFormatting sqref="CF645:CF647">
    <cfRule type="cellIs" dxfId="6409" priority="237" stopIfTrue="1" operator="greaterThan">
      <formula>0.03</formula>
    </cfRule>
    <cfRule type="cellIs" dxfId="6408" priority="238" stopIfTrue="1" operator="lessThan">
      <formula>-0.03</formula>
    </cfRule>
  </conditionalFormatting>
  <conditionalFormatting sqref="CG645:CG653">
    <cfRule type="cellIs" dxfId="6407" priority="235" stopIfTrue="1" operator="greaterThan">
      <formula>0.03</formula>
    </cfRule>
    <cfRule type="cellIs" dxfId="6406" priority="236" stopIfTrue="1" operator="lessThan">
      <formula>-0.03</formula>
    </cfRule>
  </conditionalFormatting>
  <conditionalFormatting sqref="CH645:CH647">
    <cfRule type="cellIs" dxfId="6405" priority="233" stopIfTrue="1" operator="greaterThan">
      <formula>0.03</formula>
    </cfRule>
    <cfRule type="cellIs" dxfId="6404" priority="234" stopIfTrue="1" operator="lessThan">
      <formula>-0.03</formula>
    </cfRule>
  </conditionalFormatting>
  <conditionalFormatting sqref="BK634:BK642">
    <cfRule type="cellIs" dxfId="6403" priority="231" stopIfTrue="1" operator="greaterThan">
      <formula>0.03</formula>
    </cfRule>
    <cfRule type="cellIs" dxfId="6402" priority="232" stopIfTrue="1" operator="lessThan">
      <formula>-0.03</formula>
    </cfRule>
  </conditionalFormatting>
  <conditionalFormatting sqref="BM634:BM642">
    <cfRule type="cellIs" dxfId="6401" priority="229" stopIfTrue="1" operator="greaterThan">
      <formula>0.03</formula>
    </cfRule>
    <cfRule type="cellIs" dxfId="6400" priority="230" stopIfTrue="1" operator="lessThan">
      <formula>-0.03</formula>
    </cfRule>
  </conditionalFormatting>
  <conditionalFormatting sqref="BO634:BO642">
    <cfRule type="cellIs" dxfId="6399" priority="227" stopIfTrue="1" operator="greaterThan">
      <formula>0.03</formula>
    </cfRule>
    <cfRule type="cellIs" dxfId="6398" priority="228" stopIfTrue="1" operator="lessThan">
      <formula>-0.03</formula>
    </cfRule>
  </conditionalFormatting>
  <conditionalFormatting sqref="BQ634:BQ642">
    <cfRule type="cellIs" dxfId="6397" priority="225" stopIfTrue="1" operator="greaterThan">
      <formula>0.03</formula>
    </cfRule>
    <cfRule type="cellIs" dxfId="6396" priority="226" stopIfTrue="1" operator="lessThan">
      <formula>-0.03</formula>
    </cfRule>
  </conditionalFormatting>
  <conditionalFormatting sqref="BS634:BS642">
    <cfRule type="cellIs" dxfId="6395" priority="223" stopIfTrue="1" operator="greaterThan">
      <formula>0.03</formula>
    </cfRule>
    <cfRule type="cellIs" dxfId="6394" priority="224" stopIfTrue="1" operator="lessThan">
      <formula>-0.03</formula>
    </cfRule>
  </conditionalFormatting>
  <conditionalFormatting sqref="BU634:BU642">
    <cfRule type="cellIs" dxfId="6393" priority="221" stopIfTrue="1" operator="greaterThan">
      <formula>0.03</formula>
    </cfRule>
    <cfRule type="cellIs" dxfId="6392" priority="222" stopIfTrue="1" operator="lessThan">
      <formula>-0.03</formula>
    </cfRule>
  </conditionalFormatting>
  <conditionalFormatting sqref="BW634:BW642">
    <cfRule type="cellIs" dxfId="6391" priority="219" stopIfTrue="1" operator="greaterThan">
      <formula>0.03</formula>
    </cfRule>
    <cfRule type="cellIs" dxfId="6390" priority="220" stopIfTrue="1" operator="lessThan">
      <formula>-0.03</formula>
    </cfRule>
  </conditionalFormatting>
  <conditionalFormatting sqref="BL634:BL636">
    <cfRule type="cellIs" dxfId="6389" priority="217" stopIfTrue="1" operator="greaterThan">
      <formula>0.03</formula>
    </cfRule>
    <cfRule type="cellIs" dxfId="6388" priority="218" stopIfTrue="1" operator="lessThan">
      <formula>-0.03</formula>
    </cfRule>
  </conditionalFormatting>
  <conditionalFormatting sqref="BN634:BN636">
    <cfRule type="cellIs" dxfId="6387" priority="215" stopIfTrue="1" operator="greaterThan">
      <formula>0.03</formula>
    </cfRule>
    <cfRule type="cellIs" dxfId="6386" priority="216" stopIfTrue="1" operator="lessThan">
      <formula>-0.03</formula>
    </cfRule>
  </conditionalFormatting>
  <conditionalFormatting sqref="BP634:BP636">
    <cfRule type="cellIs" dxfId="6385" priority="213" stopIfTrue="1" operator="greaterThan">
      <formula>0.03</formula>
    </cfRule>
    <cfRule type="cellIs" dxfId="6384" priority="214" stopIfTrue="1" operator="lessThan">
      <formula>-0.03</formula>
    </cfRule>
  </conditionalFormatting>
  <conditionalFormatting sqref="BR634:BR636">
    <cfRule type="cellIs" dxfId="6383" priority="211" stopIfTrue="1" operator="greaterThan">
      <formula>0.03</formula>
    </cfRule>
    <cfRule type="cellIs" dxfId="6382" priority="212" stopIfTrue="1" operator="lessThan">
      <formula>-0.03</formula>
    </cfRule>
  </conditionalFormatting>
  <conditionalFormatting sqref="BT634:BT636">
    <cfRule type="cellIs" dxfId="6381" priority="209" stopIfTrue="1" operator="greaterThan">
      <formula>0.03</formula>
    </cfRule>
    <cfRule type="cellIs" dxfId="6380" priority="210" stopIfTrue="1" operator="lessThan">
      <formula>-0.03</formula>
    </cfRule>
  </conditionalFormatting>
  <conditionalFormatting sqref="BV634:BV636">
    <cfRule type="cellIs" dxfId="6379" priority="207" stopIfTrue="1" operator="greaterThan">
      <formula>0.03</formula>
    </cfRule>
    <cfRule type="cellIs" dxfId="6378" priority="208" stopIfTrue="1" operator="lessThan">
      <formula>-0.03</formula>
    </cfRule>
  </conditionalFormatting>
  <conditionalFormatting sqref="BX634:BX636">
    <cfRule type="cellIs" dxfId="6377" priority="205" stopIfTrue="1" operator="greaterThan">
      <formula>0.03</formula>
    </cfRule>
    <cfRule type="cellIs" dxfId="6376" priority="206" stopIfTrue="1" operator="lessThan">
      <formula>-0.03</formula>
    </cfRule>
  </conditionalFormatting>
  <conditionalFormatting sqref="BY634:BY636">
    <cfRule type="cellIs" dxfId="6375" priority="203" stopIfTrue="1" operator="greaterThan">
      <formula>0.03</formula>
    </cfRule>
    <cfRule type="cellIs" dxfId="6374" priority="204" stopIfTrue="1" operator="lessThan">
      <formula>-0.03</formula>
    </cfRule>
  </conditionalFormatting>
  <conditionalFormatting sqref="BZ634:BZ636">
    <cfRule type="cellIs" dxfId="6373" priority="201" stopIfTrue="1" operator="greaterThan">
      <formula>0.03</formula>
    </cfRule>
    <cfRule type="cellIs" dxfId="6372" priority="202" stopIfTrue="1" operator="lessThan">
      <formula>-0.03</formula>
    </cfRule>
  </conditionalFormatting>
  <conditionalFormatting sqref="CA634:CA636">
    <cfRule type="cellIs" dxfId="6371" priority="199" stopIfTrue="1" operator="greaterThan">
      <formula>0.03</formula>
    </cfRule>
    <cfRule type="cellIs" dxfId="6370" priority="200" stopIfTrue="1" operator="lessThan">
      <formula>-0.03</formula>
    </cfRule>
  </conditionalFormatting>
  <conditionalFormatting sqref="CB634:CB636">
    <cfRule type="cellIs" dxfId="6369" priority="197" stopIfTrue="1" operator="greaterThan">
      <formula>0.03</formula>
    </cfRule>
    <cfRule type="cellIs" dxfId="6368" priority="198" stopIfTrue="1" operator="lessThan">
      <formula>-0.03</formula>
    </cfRule>
  </conditionalFormatting>
  <conditionalFormatting sqref="CD634:CD636">
    <cfRule type="cellIs" dxfId="6367" priority="195" stopIfTrue="1" operator="greaterThan">
      <formula>0.03</formula>
    </cfRule>
    <cfRule type="cellIs" dxfId="6366" priority="196" stopIfTrue="1" operator="lessThan">
      <formula>-0.03</formula>
    </cfRule>
  </conditionalFormatting>
  <conditionalFormatting sqref="CF634:CF636">
    <cfRule type="cellIs" dxfId="6365" priority="193" stopIfTrue="1" operator="greaterThan">
      <formula>0.03</formula>
    </cfRule>
    <cfRule type="cellIs" dxfId="6364" priority="194" stopIfTrue="1" operator="lessThan">
      <formula>-0.03</formula>
    </cfRule>
  </conditionalFormatting>
  <conditionalFormatting sqref="CH634:CH636">
    <cfRule type="cellIs" dxfId="6363" priority="191" stopIfTrue="1" operator="greaterThan">
      <formula>0.03</formula>
    </cfRule>
    <cfRule type="cellIs" dxfId="6362" priority="192" stopIfTrue="1" operator="lessThan">
      <formula>-0.03</formula>
    </cfRule>
  </conditionalFormatting>
  <conditionalFormatting sqref="CC634:CC642">
    <cfRule type="cellIs" dxfId="6361" priority="189" stopIfTrue="1" operator="greaterThan">
      <formula>0.03</formula>
    </cfRule>
    <cfRule type="cellIs" dxfId="6360" priority="190" stopIfTrue="1" operator="lessThan">
      <formula>-0.03</formula>
    </cfRule>
  </conditionalFormatting>
  <conditionalFormatting sqref="CE634:CE642">
    <cfRule type="cellIs" dxfId="6359" priority="187" stopIfTrue="1" operator="greaterThan">
      <formula>0.03</formula>
    </cfRule>
    <cfRule type="cellIs" dxfId="6358" priority="188" stopIfTrue="1" operator="lessThan">
      <formula>-0.03</formula>
    </cfRule>
  </conditionalFormatting>
  <conditionalFormatting sqref="CG634:CG642">
    <cfRule type="cellIs" dxfId="6357" priority="185" stopIfTrue="1" operator="greaterThan">
      <formula>0.03</formula>
    </cfRule>
    <cfRule type="cellIs" dxfId="6356" priority="186" stopIfTrue="1" operator="lessThan">
      <formula>-0.03</formula>
    </cfRule>
  </conditionalFormatting>
  <conditionalFormatting sqref="BK598:BK603">
    <cfRule type="cellIs" dxfId="6355" priority="183" stopIfTrue="1" operator="greaterThan">
      <formula>0.03</formula>
    </cfRule>
    <cfRule type="cellIs" dxfId="6354" priority="184" stopIfTrue="1" operator="lessThan">
      <formula>-0.03</formula>
    </cfRule>
  </conditionalFormatting>
  <conditionalFormatting sqref="BK604:BK606">
    <cfRule type="cellIs" dxfId="6353" priority="181" stopIfTrue="1" operator="greaterThan">
      <formula>0.03</formula>
    </cfRule>
    <cfRule type="cellIs" dxfId="6352" priority="182" stopIfTrue="1" operator="lessThan">
      <formula>-0.03</formula>
    </cfRule>
  </conditionalFormatting>
  <conditionalFormatting sqref="BM598:BM603">
    <cfRule type="cellIs" dxfId="6351" priority="179" stopIfTrue="1" operator="greaterThan">
      <formula>0.03</formula>
    </cfRule>
    <cfRule type="cellIs" dxfId="6350" priority="180" stopIfTrue="1" operator="lessThan">
      <formula>-0.03</formula>
    </cfRule>
  </conditionalFormatting>
  <conditionalFormatting sqref="BM604:BM606">
    <cfRule type="cellIs" dxfId="6349" priority="177" stopIfTrue="1" operator="greaterThan">
      <formula>0.03</formula>
    </cfRule>
    <cfRule type="cellIs" dxfId="6348" priority="178" stopIfTrue="1" operator="lessThan">
      <formula>-0.03</formula>
    </cfRule>
  </conditionalFormatting>
  <conditionalFormatting sqref="BO598:BO603">
    <cfRule type="cellIs" dxfId="6347" priority="175" stopIfTrue="1" operator="greaterThan">
      <formula>0.03</formula>
    </cfRule>
    <cfRule type="cellIs" dxfId="6346" priority="176" stopIfTrue="1" operator="lessThan">
      <formula>-0.03</formula>
    </cfRule>
  </conditionalFormatting>
  <conditionalFormatting sqref="BO604:BO606">
    <cfRule type="cellIs" dxfId="6345" priority="173" stopIfTrue="1" operator="greaterThan">
      <formula>0.03</formula>
    </cfRule>
    <cfRule type="cellIs" dxfId="6344" priority="174" stopIfTrue="1" operator="lessThan">
      <formula>-0.03</formula>
    </cfRule>
  </conditionalFormatting>
  <conditionalFormatting sqref="BQ598:BQ603">
    <cfRule type="cellIs" dxfId="6343" priority="171" stopIfTrue="1" operator="greaterThan">
      <formula>0.03</formula>
    </cfRule>
    <cfRule type="cellIs" dxfId="6342" priority="172" stopIfTrue="1" operator="lessThan">
      <formula>-0.03</formula>
    </cfRule>
  </conditionalFormatting>
  <conditionalFormatting sqref="BQ604:BQ606">
    <cfRule type="cellIs" dxfId="6341" priority="169" stopIfTrue="1" operator="greaterThan">
      <formula>0.03</formula>
    </cfRule>
    <cfRule type="cellIs" dxfId="6340" priority="170" stopIfTrue="1" operator="lessThan">
      <formula>-0.03</formula>
    </cfRule>
  </conditionalFormatting>
  <conditionalFormatting sqref="BS598:BS603">
    <cfRule type="cellIs" dxfId="6339" priority="167" stopIfTrue="1" operator="greaterThan">
      <formula>0.03</formula>
    </cfRule>
    <cfRule type="cellIs" dxfId="6338" priority="168" stopIfTrue="1" operator="lessThan">
      <formula>-0.03</formula>
    </cfRule>
  </conditionalFormatting>
  <conditionalFormatting sqref="BS604:BS606">
    <cfRule type="cellIs" dxfId="6337" priority="165" stopIfTrue="1" operator="greaterThan">
      <formula>0.03</formula>
    </cfRule>
    <cfRule type="cellIs" dxfId="6336" priority="166" stopIfTrue="1" operator="lessThan">
      <formula>-0.03</formula>
    </cfRule>
  </conditionalFormatting>
  <conditionalFormatting sqref="BU598:BU603">
    <cfRule type="cellIs" dxfId="6335" priority="163" stopIfTrue="1" operator="greaterThan">
      <formula>0.03</formula>
    </cfRule>
    <cfRule type="cellIs" dxfId="6334" priority="164" stopIfTrue="1" operator="lessThan">
      <formula>-0.03</formula>
    </cfRule>
  </conditionalFormatting>
  <conditionalFormatting sqref="BU604:BU606">
    <cfRule type="cellIs" dxfId="6333" priority="161" stopIfTrue="1" operator="greaterThan">
      <formula>0.03</formula>
    </cfRule>
    <cfRule type="cellIs" dxfId="6332" priority="162" stopIfTrue="1" operator="lessThan">
      <formula>-0.03</formula>
    </cfRule>
  </conditionalFormatting>
  <conditionalFormatting sqref="BW598:BW603">
    <cfRule type="cellIs" dxfId="6331" priority="159" stopIfTrue="1" operator="greaterThan">
      <formula>0.03</formula>
    </cfRule>
    <cfRule type="cellIs" dxfId="6330" priority="160" stopIfTrue="1" operator="lessThan">
      <formula>-0.03</formula>
    </cfRule>
  </conditionalFormatting>
  <conditionalFormatting sqref="BW604:BW606">
    <cfRule type="cellIs" dxfId="6329" priority="157" stopIfTrue="1" operator="greaterThan">
      <formula>0.03</formula>
    </cfRule>
    <cfRule type="cellIs" dxfId="6328" priority="158" stopIfTrue="1" operator="lessThan">
      <formula>-0.03</formula>
    </cfRule>
  </conditionalFormatting>
  <conditionalFormatting sqref="CC598:CC603">
    <cfRule type="cellIs" dxfId="6327" priority="155" stopIfTrue="1" operator="greaterThan">
      <formula>0.03</formula>
    </cfRule>
    <cfRule type="cellIs" dxfId="6326" priority="156" stopIfTrue="1" operator="lessThan">
      <formula>-0.03</formula>
    </cfRule>
  </conditionalFormatting>
  <conditionalFormatting sqref="CC604:CC606">
    <cfRule type="cellIs" dxfId="6325" priority="153" stopIfTrue="1" operator="greaterThan">
      <formula>0.03</formula>
    </cfRule>
    <cfRule type="cellIs" dxfId="6324" priority="154" stopIfTrue="1" operator="lessThan">
      <formula>-0.03</formula>
    </cfRule>
  </conditionalFormatting>
  <conditionalFormatting sqref="CE598:CE603">
    <cfRule type="cellIs" dxfId="6323" priority="151" stopIfTrue="1" operator="greaterThan">
      <formula>0.03</formula>
    </cfRule>
    <cfRule type="cellIs" dxfId="6322" priority="152" stopIfTrue="1" operator="lessThan">
      <formula>-0.03</formula>
    </cfRule>
  </conditionalFormatting>
  <conditionalFormatting sqref="CE604:CE606">
    <cfRule type="cellIs" dxfId="6321" priority="149" stopIfTrue="1" operator="greaterThan">
      <formula>0.03</formula>
    </cfRule>
    <cfRule type="cellIs" dxfId="6320" priority="150" stopIfTrue="1" operator="lessThan">
      <formula>-0.03</formula>
    </cfRule>
  </conditionalFormatting>
  <conditionalFormatting sqref="CG598:CG603">
    <cfRule type="cellIs" dxfId="6319" priority="147" stopIfTrue="1" operator="greaterThan">
      <formula>0.03</formula>
    </cfRule>
    <cfRule type="cellIs" dxfId="6318" priority="148" stopIfTrue="1" operator="lessThan">
      <formula>-0.03</formula>
    </cfRule>
  </conditionalFormatting>
  <conditionalFormatting sqref="CG604:CG606">
    <cfRule type="cellIs" dxfId="6317" priority="145" stopIfTrue="1" operator="greaterThan">
      <formula>0.03</formula>
    </cfRule>
    <cfRule type="cellIs" dxfId="6316" priority="146" stopIfTrue="1" operator="lessThan">
      <formula>-0.03</formula>
    </cfRule>
  </conditionalFormatting>
  <conditionalFormatting sqref="BL598:BL600">
    <cfRule type="cellIs" dxfId="6315" priority="143" stopIfTrue="1" operator="greaterThan">
      <formula>0.03</formula>
    </cfRule>
    <cfRule type="cellIs" dxfId="6314" priority="144" stopIfTrue="1" operator="lessThan">
      <formula>-0.03</formula>
    </cfRule>
  </conditionalFormatting>
  <conditionalFormatting sqref="BN598:BN600">
    <cfRule type="cellIs" dxfId="6313" priority="141" stopIfTrue="1" operator="greaterThan">
      <formula>0.03</formula>
    </cfRule>
    <cfRule type="cellIs" dxfId="6312" priority="142" stopIfTrue="1" operator="lessThan">
      <formula>-0.03</formula>
    </cfRule>
  </conditionalFormatting>
  <conditionalFormatting sqref="BP598:BP600">
    <cfRule type="cellIs" dxfId="6311" priority="139" stopIfTrue="1" operator="greaterThan">
      <formula>0.03</formula>
    </cfRule>
    <cfRule type="cellIs" dxfId="6310" priority="140" stopIfTrue="1" operator="lessThan">
      <formula>-0.03</formula>
    </cfRule>
  </conditionalFormatting>
  <conditionalFormatting sqref="BR598:BR600">
    <cfRule type="cellIs" dxfId="6309" priority="137" stopIfTrue="1" operator="greaterThan">
      <formula>0.03</formula>
    </cfRule>
    <cfRule type="cellIs" dxfId="6308" priority="138" stopIfTrue="1" operator="lessThan">
      <formula>-0.03</formula>
    </cfRule>
  </conditionalFormatting>
  <conditionalFormatting sqref="BT598:BT600">
    <cfRule type="cellIs" dxfId="6307" priority="135" stopIfTrue="1" operator="greaterThan">
      <formula>0.03</formula>
    </cfRule>
    <cfRule type="cellIs" dxfId="6306" priority="136" stopIfTrue="1" operator="lessThan">
      <formula>-0.03</formula>
    </cfRule>
  </conditionalFormatting>
  <conditionalFormatting sqref="BV598:BV600">
    <cfRule type="cellIs" dxfId="6305" priority="133" stopIfTrue="1" operator="greaterThan">
      <formula>0.03</formula>
    </cfRule>
    <cfRule type="cellIs" dxfId="6304" priority="134" stopIfTrue="1" operator="lessThan">
      <formula>-0.03</formula>
    </cfRule>
  </conditionalFormatting>
  <conditionalFormatting sqref="BX598:BX600">
    <cfRule type="cellIs" dxfId="6303" priority="131" stopIfTrue="1" operator="greaterThan">
      <formula>0.03</formula>
    </cfRule>
    <cfRule type="cellIs" dxfId="6302" priority="132" stopIfTrue="1" operator="lessThan">
      <formula>-0.03</formula>
    </cfRule>
  </conditionalFormatting>
  <conditionalFormatting sqref="BY598:BY600">
    <cfRule type="cellIs" dxfId="6301" priority="129" stopIfTrue="1" operator="greaterThan">
      <formula>0.03</formula>
    </cfRule>
    <cfRule type="cellIs" dxfId="6300" priority="130" stopIfTrue="1" operator="lessThan">
      <formula>-0.03</formula>
    </cfRule>
  </conditionalFormatting>
  <conditionalFormatting sqref="BZ598:BZ600">
    <cfRule type="cellIs" dxfId="6299" priority="127" stopIfTrue="1" operator="greaterThan">
      <formula>0.03</formula>
    </cfRule>
    <cfRule type="cellIs" dxfId="6298" priority="128" stopIfTrue="1" operator="lessThan">
      <formula>-0.03</formula>
    </cfRule>
  </conditionalFormatting>
  <conditionalFormatting sqref="CA598:CA600">
    <cfRule type="cellIs" dxfId="6297" priority="125" stopIfTrue="1" operator="greaterThan">
      <formula>0.03</formula>
    </cfRule>
    <cfRule type="cellIs" dxfId="6296" priority="126" stopIfTrue="1" operator="lessThan">
      <formula>-0.03</formula>
    </cfRule>
  </conditionalFormatting>
  <conditionalFormatting sqref="CB598:CB600">
    <cfRule type="cellIs" dxfId="6295" priority="123" stopIfTrue="1" operator="greaterThan">
      <formula>0.03</formula>
    </cfRule>
    <cfRule type="cellIs" dxfId="6294" priority="124" stopIfTrue="1" operator="lessThan">
      <formula>-0.03</formula>
    </cfRule>
  </conditionalFormatting>
  <conditionalFormatting sqref="CD598:CD600">
    <cfRule type="cellIs" dxfId="6293" priority="121" stopIfTrue="1" operator="greaterThan">
      <formula>0.03</formula>
    </cfRule>
    <cfRule type="cellIs" dxfId="6292" priority="122" stopIfTrue="1" operator="lessThan">
      <formula>-0.03</formula>
    </cfRule>
  </conditionalFormatting>
  <conditionalFormatting sqref="CF598:CF600">
    <cfRule type="cellIs" dxfId="6291" priority="119" stopIfTrue="1" operator="greaterThan">
      <formula>0.03</formula>
    </cfRule>
    <cfRule type="cellIs" dxfId="6290" priority="120" stopIfTrue="1" operator="lessThan">
      <formula>-0.03</formula>
    </cfRule>
  </conditionalFormatting>
  <conditionalFormatting sqref="CH598:CH600">
    <cfRule type="cellIs" dxfId="6289" priority="117" stopIfTrue="1" operator="greaterThan">
      <formula>0.03</formula>
    </cfRule>
    <cfRule type="cellIs" dxfId="6288" priority="118" stopIfTrue="1" operator="lessThan">
      <formula>-0.03</formula>
    </cfRule>
  </conditionalFormatting>
  <conditionalFormatting sqref="BE655">
    <cfRule type="cellIs" dxfId="6287" priority="115" stopIfTrue="1" operator="greaterThan">
      <formula>0.03</formula>
    </cfRule>
    <cfRule type="cellIs" dxfId="6286" priority="116" stopIfTrue="1" operator="lessThan">
      <formula>-0.03</formula>
    </cfRule>
  </conditionalFormatting>
  <conditionalFormatting sqref="BK655">
    <cfRule type="cellIs" dxfId="6285" priority="113" stopIfTrue="1" operator="greaterThan">
      <formula>0.03</formula>
    </cfRule>
    <cfRule type="cellIs" dxfId="6284" priority="114" stopIfTrue="1" operator="lessThan">
      <formula>-0.03</formula>
    </cfRule>
  </conditionalFormatting>
  <conditionalFormatting sqref="BM655">
    <cfRule type="cellIs" dxfId="6283" priority="111" stopIfTrue="1" operator="greaterThan">
      <formula>0.03</formula>
    </cfRule>
    <cfRule type="cellIs" dxfId="6282" priority="112" stopIfTrue="1" operator="lessThan">
      <formula>-0.03</formula>
    </cfRule>
  </conditionalFormatting>
  <conditionalFormatting sqref="BO655">
    <cfRule type="cellIs" dxfId="6281" priority="109" stopIfTrue="1" operator="greaterThan">
      <formula>0.03</formula>
    </cfRule>
    <cfRule type="cellIs" dxfId="6280" priority="110" stopIfTrue="1" operator="lessThan">
      <formula>-0.03</formula>
    </cfRule>
  </conditionalFormatting>
  <conditionalFormatting sqref="BQ655">
    <cfRule type="cellIs" dxfId="6279" priority="107" stopIfTrue="1" operator="greaterThan">
      <formula>0.03</formula>
    </cfRule>
    <cfRule type="cellIs" dxfId="6278" priority="108" stopIfTrue="1" operator="lessThan">
      <formula>-0.03</formula>
    </cfRule>
  </conditionalFormatting>
  <conditionalFormatting sqref="BS655">
    <cfRule type="cellIs" dxfId="6277" priority="105" stopIfTrue="1" operator="greaterThan">
      <formula>0.03</formula>
    </cfRule>
    <cfRule type="cellIs" dxfId="6276" priority="106" stopIfTrue="1" operator="lessThan">
      <formula>-0.03</formula>
    </cfRule>
  </conditionalFormatting>
  <conditionalFormatting sqref="BU655">
    <cfRule type="cellIs" dxfId="6275" priority="103" stopIfTrue="1" operator="greaterThan">
      <formula>0.03</formula>
    </cfRule>
    <cfRule type="cellIs" dxfId="6274" priority="104" stopIfTrue="1" operator="lessThan">
      <formula>-0.03</formula>
    </cfRule>
  </conditionalFormatting>
  <conditionalFormatting sqref="BW655">
    <cfRule type="cellIs" dxfId="6273" priority="101" stopIfTrue="1" operator="greaterThan">
      <formula>0.03</formula>
    </cfRule>
    <cfRule type="cellIs" dxfId="6272" priority="102" stopIfTrue="1" operator="lessThan">
      <formula>-0.03</formula>
    </cfRule>
  </conditionalFormatting>
  <conditionalFormatting sqref="CC655">
    <cfRule type="cellIs" dxfId="6271" priority="99" stopIfTrue="1" operator="greaterThan">
      <formula>0.03</formula>
    </cfRule>
    <cfRule type="cellIs" dxfId="6270" priority="100" stopIfTrue="1" operator="lessThan">
      <formula>-0.03</formula>
    </cfRule>
  </conditionalFormatting>
  <conditionalFormatting sqref="CE655">
    <cfRule type="cellIs" dxfId="6269" priority="97" stopIfTrue="1" operator="greaterThan">
      <formula>0.03</formula>
    </cfRule>
    <cfRule type="cellIs" dxfId="6268" priority="98" stopIfTrue="1" operator="lessThan">
      <formula>-0.03</formula>
    </cfRule>
  </conditionalFormatting>
  <conditionalFormatting sqref="CG655">
    <cfRule type="cellIs" dxfId="6267" priority="95" stopIfTrue="1" operator="greaterThan">
      <formula>0.03</formula>
    </cfRule>
    <cfRule type="cellIs" dxfId="6266" priority="96" stopIfTrue="1" operator="lessThan">
      <formula>-0.03</formula>
    </cfRule>
  </conditionalFormatting>
  <conditionalFormatting sqref="BL659">
    <cfRule type="cellIs" dxfId="6265" priority="91" stopIfTrue="1" operator="greaterThan">
      <formula>0.03</formula>
    </cfRule>
    <cfRule type="cellIs" dxfId="6264" priority="92" stopIfTrue="1" operator="lessThan">
      <formula>-0.03</formula>
    </cfRule>
  </conditionalFormatting>
  <conditionalFormatting sqref="BN659 BP659 BR659">
    <cfRule type="cellIs" dxfId="6263" priority="89" stopIfTrue="1" operator="greaterThan">
      <formula>0.03</formula>
    </cfRule>
    <cfRule type="cellIs" dxfId="6262" priority="90" stopIfTrue="1" operator="lessThan">
      <formula>-0.03</formula>
    </cfRule>
  </conditionalFormatting>
  <conditionalFormatting sqref="BF659">
    <cfRule type="cellIs" dxfId="6261" priority="77" stopIfTrue="1" operator="greaterThan">
      <formula>0.03</formula>
    </cfRule>
    <cfRule type="cellIs" dxfId="6260" priority="78" stopIfTrue="1" operator="lessThan">
      <formula>-0.03</formula>
    </cfRule>
  </conditionalFormatting>
  <conditionalFormatting sqref="CF659 CH659">
    <cfRule type="cellIs" dxfId="6259" priority="73" stopIfTrue="1" operator="greaterThan">
      <formula>0.03</formula>
    </cfRule>
    <cfRule type="cellIs" dxfId="6258" priority="74" stopIfTrue="1" operator="lessThan">
      <formula>-0.03</formula>
    </cfRule>
  </conditionalFormatting>
  <conditionalFormatting sqref="BP659">
    <cfRule type="cellIs" dxfId="6257" priority="87" stopIfTrue="1" operator="greaterThan">
      <formula>0.03</formula>
    </cfRule>
    <cfRule type="cellIs" dxfId="6256" priority="88" stopIfTrue="1" operator="lessThan">
      <formula>-0.03</formula>
    </cfRule>
  </conditionalFormatting>
  <conditionalFormatting sqref="BF656:BJ658">
    <cfRule type="cellIs" dxfId="6255" priority="93" stopIfTrue="1" operator="greaterThan">
      <formula>0.03</formula>
    </cfRule>
    <cfRule type="cellIs" dxfId="6254" priority="94" stopIfTrue="1" operator="lessThan">
      <formula>-0.03</formula>
    </cfRule>
  </conditionalFormatting>
  <conditionalFormatting sqref="BE656:BE664">
    <cfRule type="cellIs" dxfId="6253" priority="85" stopIfTrue="1" operator="greaterThan">
      <formula>0.03</formula>
    </cfRule>
    <cfRule type="cellIs" dxfId="6252" priority="86" stopIfTrue="1" operator="lessThan">
      <formula>-0.03</formula>
    </cfRule>
  </conditionalFormatting>
  <conditionalFormatting sqref="BV659">
    <cfRule type="cellIs" dxfId="6251" priority="83" stopIfTrue="1" operator="greaterThan">
      <formula>0.03</formula>
    </cfRule>
    <cfRule type="cellIs" dxfId="6250" priority="84" stopIfTrue="1" operator="lessThan">
      <formula>-0.03</formula>
    </cfRule>
  </conditionalFormatting>
  <conditionalFormatting sqref="BT659">
    <cfRule type="cellIs" dxfId="6249" priority="81" stopIfTrue="1" operator="greaterThan">
      <formula>0.03</formula>
    </cfRule>
    <cfRule type="cellIs" dxfId="6248" priority="82" stopIfTrue="1" operator="lessThan">
      <formula>-0.03</formula>
    </cfRule>
  </conditionalFormatting>
  <conditionalFormatting sqref="BR659">
    <cfRule type="cellIs" dxfId="6247" priority="79" stopIfTrue="1" operator="greaterThan">
      <formula>0.03</formula>
    </cfRule>
    <cfRule type="cellIs" dxfId="6246" priority="80" stopIfTrue="1" operator="lessThan">
      <formula>-0.03</formula>
    </cfRule>
  </conditionalFormatting>
  <conditionalFormatting sqref="BX659">
    <cfRule type="cellIs" dxfId="6245" priority="75" stopIfTrue="1" operator="greaterThan">
      <formula>0.03</formula>
    </cfRule>
    <cfRule type="cellIs" dxfId="6244" priority="76" stopIfTrue="1" operator="lessThan">
      <formula>-0.03</formula>
    </cfRule>
  </conditionalFormatting>
  <conditionalFormatting sqref="CF659">
    <cfRule type="cellIs" dxfId="6243" priority="71" stopIfTrue="1" operator="greaterThan">
      <formula>0.03</formula>
    </cfRule>
    <cfRule type="cellIs" dxfId="6242" priority="72" stopIfTrue="1" operator="lessThan">
      <formula>-0.03</formula>
    </cfRule>
  </conditionalFormatting>
  <conditionalFormatting sqref="CH659">
    <cfRule type="cellIs" dxfId="6241" priority="69" stopIfTrue="1" operator="greaterThan">
      <formula>0.03</formula>
    </cfRule>
    <cfRule type="cellIs" dxfId="6240" priority="70" stopIfTrue="1" operator="lessThan">
      <formula>-0.03</formula>
    </cfRule>
  </conditionalFormatting>
  <conditionalFormatting sqref="CD659">
    <cfRule type="cellIs" dxfId="6239" priority="67" stopIfTrue="1" operator="greaterThan">
      <formula>0.03</formula>
    </cfRule>
    <cfRule type="cellIs" dxfId="6238" priority="68" stopIfTrue="1" operator="lessThan">
      <formula>-0.03</formula>
    </cfRule>
  </conditionalFormatting>
  <conditionalFormatting sqref="BK656:BK664">
    <cfRule type="cellIs" dxfId="6237" priority="65" stopIfTrue="1" operator="greaterThan">
      <formula>0.03</formula>
    </cfRule>
    <cfRule type="cellIs" dxfId="6236" priority="66" stopIfTrue="1" operator="lessThan">
      <formula>-0.03</formula>
    </cfRule>
  </conditionalFormatting>
  <conditionalFormatting sqref="BL656:BL658">
    <cfRule type="cellIs" dxfId="6235" priority="63" stopIfTrue="1" operator="greaterThan">
      <formula>0.03</formula>
    </cfRule>
    <cfRule type="cellIs" dxfId="6234" priority="64" stopIfTrue="1" operator="lessThan">
      <formula>-0.03</formula>
    </cfRule>
  </conditionalFormatting>
  <conditionalFormatting sqref="BN656:BN658">
    <cfRule type="cellIs" dxfId="6233" priority="61" stopIfTrue="1" operator="greaterThan">
      <formula>0.03</formula>
    </cfRule>
    <cfRule type="cellIs" dxfId="6232" priority="62" stopIfTrue="1" operator="lessThan">
      <formula>-0.03</formula>
    </cfRule>
  </conditionalFormatting>
  <conditionalFormatting sqref="BP656:BP658">
    <cfRule type="cellIs" dxfId="6231" priority="59" stopIfTrue="1" operator="greaterThan">
      <formula>0.03</formula>
    </cfRule>
    <cfRule type="cellIs" dxfId="6230" priority="60" stopIfTrue="1" operator="lessThan">
      <formula>-0.03</formula>
    </cfRule>
  </conditionalFormatting>
  <conditionalFormatting sqref="BR656:BR658">
    <cfRule type="cellIs" dxfId="6229" priority="57" stopIfTrue="1" operator="greaterThan">
      <formula>0.03</formula>
    </cfRule>
    <cfRule type="cellIs" dxfId="6228" priority="58" stopIfTrue="1" operator="lessThan">
      <formula>-0.03</formula>
    </cfRule>
  </conditionalFormatting>
  <conditionalFormatting sqref="BT656:BT658">
    <cfRule type="cellIs" dxfId="6227" priority="55" stopIfTrue="1" operator="greaterThan">
      <formula>0.03</formula>
    </cfRule>
    <cfRule type="cellIs" dxfId="6226" priority="56" stopIfTrue="1" operator="lessThan">
      <formula>-0.03</formula>
    </cfRule>
  </conditionalFormatting>
  <conditionalFormatting sqref="BV656:BV658">
    <cfRule type="cellIs" dxfId="6225" priority="53" stopIfTrue="1" operator="greaterThan">
      <formula>0.03</formula>
    </cfRule>
    <cfRule type="cellIs" dxfId="6224" priority="54" stopIfTrue="1" operator="lessThan">
      <formula>-0.03</formula>
    </cfRule>
  </conditionalFormatting>
  <conditionalFormatting sqref="BM656 BM658:BM664">
    <cfRule type="cellIs" dxfId="6223" priority="51" stopIfTrue="1" operator="greaterThan">
      <formula>0.03</formula>
    </cfRule>
    <cfRule type="cellIs" dxfId="6222" priority="52" stopIfTrue="1" operator="lessThan">
      <formula>-0.03</formula>
    </cfRule>
  </conditionalFormatting>
  <conditionalFormatting sqref="BO656 BO658:BO664">
    <cfRule type="cellIs" dxfId="6221" priority="49" stopIfTrue="1" operator="greaterThan">
      <formula>0.03</formula>
    </cfRule>
    <cfRule type="cellIs" dxfId="6220" priority="50" stopIfTrue="1" operator="lessThan">
      <formula>-0.03</formula>
    </cfRule>
  </conditionalFormatting>
  <conditionalFormatting sqref="BQ656 BQ658:BQ664">
    <cfRule type="cellIs" dxfId="6219" priority="47" stopIfTrue="1" operator="greaterThan">
      <formula>0.03</formula>
    </cfRule>
    <cfRule type="cellIs" dxfId="6218" priority="48" stopIfTrue="1" operator="lessThan">
      <formula>-0.03</formula>
    </cfRule>
  </conditionalFormatting>
  <conditionalFormatting sqref="BS656 BS658:BS664">
    <cfRule type="cellIs" dxfId="6217" priority="45" stopIfTrue="1" operator="greaterThan">
      <formula>0.03</formula>
    </cfRule>
    <cfRule type="cellIs" dxfId="6216" priority="46" stopIfTrue="1" operator="lessThan">
      <formula>-0.03</formula>
    </cfRule>
  </conditionalFormatting>
  <conditionalFormatting sqref="BU656 BU658:BU664">
    <cfRule type="cellIs" dxfId="6215" priority="43" stopIfTrue="1" operator="greaterThan">
      <formula>0.03</formula>
    </cfRule>
    <cfRule type="cellIs" dxfId="6214" priority="44" stopIfTrue="1" operator="lessThan">
      <formula>-0.03</formula>
    </cfRule>
  </conditionalFormatting>
  <conditionalFormatting sqref="BW656 BW658:BW664">
    <cfRule type="cellIs" dxfId="6213" priority="41" stopIfTrue="1" operator="greaterThan">
      <formula>0.03</formula>
    </cfRule>
    <cfRule type="cellIs" dxfId="6212" priority="42" stopIfTrue="1" operator="lessThan">
      <formula>-0.03</formula>
    </cfRule>
  </conditionalFormatting>
  <conditionalFormatting sqref="BX656:BX658">
    <cfRule type="cellIs" dxfId="6211" priority="39" stopIfTrue="1" operator="greaterThan">
      <formula>0.03</formula>
    </cfRule>
    <cfRule type="cellIs" dxfId="6210" priority="40" stopIfTrue="1" operator="lessThan">
      <formula>-0.03</formula>
    </cfRule>
  </conditionalFormatting>
  <conditionalFormatting sqref="BY656:BY658">
    <cfRule type="cellIs" dxfId="6209" priority="37" stopIfTrue="1" operator="greaterThan">
      <formula>0.03</formula>
    </cfRule>
    <cfRule type="cellIs" dxfId="6208" priority="38" stopIfTrue="1" operator="lessThan">
      <formula>-0.03</formula>
    </cfRule>
  </conditionalFormatting>
  <conditionalFormatting sqref="BZ656:BZ658">
    <cfRule type="cellIs" dxfId="6207" priority="35" stopIfTrue="1" operator="greaterThan">
      <formula>0.03</formula>
    </cfRule>
    <cfRule type="cellIs" dxfId="6206" priority="36" stopIfTrue="1" operator="lessThan">
      <formula>-0.03</formula>
    </cfRule>
  </conditionalFormatting>
  <conditionalFormatting sqref="CA656:CA658">
    <cfRule type="cellIs" dxfId="6205" priority="33" stopIfTrue="1" operator="greaterThan">
      <formula>0.03</formula>
    </cfRule>
    <cfRule type="cellIs" dxfId="6204" priority="34" stopIfTrue="1" operator="lessThan">
      <formula>-0.03</formula>
    </cfRule>
  </conditionalFormatting>
  <conditionalFormatting sqref="CB656:CB658">
    <cfRule type="cellIs" dxfId="6203" priority="31" stopIfTrue="1" operator="greaterThan">
      <formula>0.03</formula>
    </cfRule>
    <cfRule type="cellIs" dxfId="6202" priority="32" stopIfTrue="1" operator="lessThan">
      <formula>-0.03</formula>
    </cfRule>
  </conditionalFormatting>
  <conditionalFormatting sqref="CC656 CC658:CC664">
    <cfRule type="cellIs" dxfId="6201" priority="29" stopIfTrue="1" operator="greaterThan">
      <formula>0.03</formula>
    </cfRule>
    <cfRule type="cellIs" dxfId="6200" priority="30" stopIfTrue="1" operator="lessThan">
      <formula>-0.03</formula>
    </cfRule>
  </conditionalFormatting>
  <conditionalFormatting sqref="CE656 CE658:CE664">
    <cfRule type="cellIs" dxfId="6199" priority="27" stopIfTrue="1" operator="greaterThan">
      <formula>0.03</formula>
    </cfRule>
    <cfRule type="cellIs" dxfId="6198" priority="28" stopIfTrue="1" operator="lessThan">
      <formula>-0.03</formula>
    </cfRule>
  </conditionalFormatting>
  <conditionalFormatting sqref="CG656 CG658:CG664">
    <cfRule type="cellIs" dxfId="6197" priority="25" stopIfTrue="1" operator="greaterThan">
      <formula>0.03</formula>
    </cfRule>
    <cfRule type="cellIs" dxfId="6196" priority="26" stopIfTrue="1" operator="lessThan">
      <formula>-0.03</formula>
    </cfRule>
  </conditionalFormatting>
  <conditionalFormatting sqref="CD656:CD658">
    <cfRule type="cellIs" dxfId="6195" priority="23" stopIfTrue="1" operator="greaterThan">
      <formula>0.03</formula>
    </cfRule>
    <cfRule type="cellIs" dxfId="6194" priority="24" stopIfTrue="1" operator="lessThan">
      <formula>-0.03</formula>
    </cfRule>
  </conditionalFormatting>
  <conditionalFormatting sqref="CF656:CF658">
    <cfRule type="cellIs" dxfId="6193" priority="21" stopIfTrue="1" operator="greaterThan">
      <formula>0.03</formula>
    </cfRule>
    <cfRule type="cellIs" dxfId="6192" priority="22" stopIfTrue="1" operator="lessThan">
      <formula>-0.03</formula>
    </cfRule>
  </conditionalFormatting>
  <conditionalFormatting sqref="CH656:CH658">
    <cfRule type="cellIs" dxfId="6191" priority="19" stopIfTrue="1" operator="greaterThan">
      <formula>0.03</formula>
    </cfRule>
    <cfRule type="cellIs" dxfId="6190" priority="20" stopIfTrue="1" operator="lessThan">
      <formula>-0.03</formula>
    </cfRule>
  </conditionalFormatting>
  <conditionalFormatting sqref="BM657">
    <cfRule type="cellIs" dxfId="6189" priority="17" stopIfTrue="1" operator="greaterThan">
      <formula>0.03</formula>
    </cfRule>
    <cfRule type="cellIs" dxfId="6188" priority="18" stopIfTrue="1" operator="lessThan">
      <formula>-0.03</formula>
    </cfRule>
  </conditionalFormatting>
  <conditionalFormatting sqref="BO657">
    <cfRule type="cellIs" dxfId="6187" priority="15" stopIfTrue="1" operator="greaterThan">
      <formula>0.03</formula>
    </cfRule>
    <cfRule type="cellIs" dxfId="6186" priority="16" stopIfTrue="1" operator="lessThan">
      <formula>-0.03</formula>
    </cfRule>
  </conditionalFormatting>
  <conditionalFormatting sqref="BQ657">
    <cfRule type="cellIs" dxfId="6185" priority="13" stopIfTrue="1" operator="greaterThan">
      <formula>0.03</formula>
    </cfRule>
    <cfRule type="cellIs" dxfId="6184" priority="14" stopIfTrue="1" operator="lessThan">
      <formula>-0.03</formula>
    </cfRule>
  </conditionalFormatting>
  <conditionalFormatting sqref="BS657">
    <cfRule type="cellIs" dxfId="6183" priority="11" stopIfTrue="1" operator="greaterThan">
      <formula>0.03</formula>
    </cfRule>
    <cfRule type="cellIs" dxfId="6182" priority="12" stopIfTrue="1" operator="lessThan">
      <formula>-0.03</formula>
    </cfRule>
  </conditionalFormatting>
  <conditionalFormatting sqref="BU657">
    <cfRule type="cellIs" dxfId="6181" priority="9" stopIfTrue="1" operator="greaterThan">
      <formula>0.03</formula>
    </cfRule>
    <cfRule type="cellIs" dxfId="6180" priority="10" stopIfTrue="1" operator="lessThan">
      <formula>-0.03</formula>
    </cfRule>
  </conditionalFormatting>
  <conditionalFormatting sqref="BW657">
    <cfRule type="cellIs" dxfId="6179" priority="7" stopIfTrue="1" operator="greaterThan">
      <formula>0.03</formula>
    </cfRule>
    <cfRule type="cellIs" dxfId="6178" priority="8" stopIfTrue="1" operator="lessThan">
      <formula>-0.03</formula>
    </cfRule>
  </conditionalFormatting>
  <conditionalFormatting sqref="CC657">
    <cfRule type="cellIs" dxfId="6177" priority="5" stopIfTrue="1" operator="greaterThan">
      <formula>0.03</formula>
    </cfRule>
    <cfRule type="cellIs" dxfId="6176" priority="6" stopIfTrue="1" operator="lessThan">
      <formula>-0.03</formula>
    </cfRule>
  </conditionalFormatting>
  <conditionalFormatting sqref="CE657">
    <cfRule type="cellIs" dxfId="6175" priority="3" stopIfTrue="1" operator="greaterThan">
      <formula>0.03</formula>
    </cfRule>
    <cfRule type="cellIs" dxfId="6174" priority="4" stopIfTrue="1" operator="lessThan">
      <formula>-0.03</formula>
    </cfRule>
  </conditionalFormatting>
  <conditionalFormatting sqref="CG657">
    <cfRule type="cellIs" dxfId="6173" priority="1" stopIfTrue="1" operator="greaterThan">
      <formula>0.03</formula>
    </cfRule>
    <cfRule type="cellIs" dxfId="6172" priority="2" stopIfTrue="1" operator="lessThan">
      <formula>-0.03</formula>
    </cfRule>
  </conditionalFormatting>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A1:CH827"/>
  <sheetViews>
    <sheetView topLeftCell="C1" zoomScale="120" zoomScaleNormal="120" workbookViewId="0">
      <selection activeCell="L13" sqref="L13"/>
    </sheetView>
  </sheetViews>
  <sheetFormatPr baseColWidth="10" defaultColWidth="10.6640625" defaultRowHeight="17" customHeight="1" x14ac:dyDescent="0.2"/>
  <cols>
    <col min="1" max="1" width="3.6640625" style="132" bestFit="1" customWidth="1"/>
    <col min="2" max="2" width="11.5" style="132" bestFit="1" customWidth="1"/>
    <col min="3" max="3" width="62.83203125" style="132" customWidth="1"/>
    <col min="4" max="4" width="7.33203125" style="237" bestFit="1" customWidth="1"/>
    <col min="5" max="5" width="9.5" style="132" bestFit="1" customWidth="1"/>
    <col min="6" max="6" width="9.33203125" style="237" bestFit="1" customWidth="1"/>
    <col min="7" max="7" width="12.33203125" style="237" customWidth="1"/>
    <col min="8" max="8" width="7.1640625" style="237" bestFit="1" customWidth="1"/>
    <col min="9" max="11" width="7.1640625" style="237" customWidth="1"/>
    <col min="12" max="12" width="10.83203125" style="237" customWidth="1"/>
    <col min="13" max="13" width="14.5" style="237" customWidth="1"/>
    <col min="14" max="14" width="7.1640625" style="237" customWidth="1"/>
    <col min="15" max="15" width="8.33203125" style="237" customWidth="1"/>
    <col min="16" max="16" width="12" style="237" customWidth="1"/>
    <col min="17" max="19" width="7.1640625" style="237" customWidth="1"/>
    <col min="20" max="20" width="11.6640625" style="237" customWidth="1"/>
    <col min="21" max="21" width="7.1640625" style="237" customWidth="1"/>
    <col min="22" max="23" width="11.83203125" style="237" customWidth="1"/>
    <col min="24" max="26" width="10" style="237" customWidth="1"/>
    <col min="27" max="27" width="9.83203125" style="237" customWidth="1"/>
    <col min="28" max="28" width="2.83203125" style="132" customWidth="1"/>
    <col min="29" max="29" width="12.1640625" style="132" bestFit="1" customWidth="1"/>
    <col min="30" max="31" width="8.1640625" style="132" customWidth="1"/>
    <col min="32" max="32" width="7.1640625" style="132" customWidth="1"/>
    <col min="33" max="33" width="8.5" style="132" customWidth="1"/>
    <col min="34" max="34" width="11.1640625" style="132" customWidth="1"/>
    <col min="35" max="35" width="14.83203125" style="132" customWidth="1"/>
    <col min="36" max="36" width="7.33203125" style="132" customWidth="1"/>
    <col min="37" max="37" width="8.5" style="132" customWidth="1"/>
    <col min="38" max="38" width="12.1640625" style="132" customWidth="1"/>
    <col min="39" max="39" width="7.1640625" style="132" customWidth="1"/>
    <col min="40" max="43" width="7" style="132" customWidth="1"/>
    <col min="44" max="45" width="11.33203125" style="132" customWidth="1"/>
    <col min="46" max="46" width="10" style="132" customWidth="1"/>
    <col min="47" max="48" width="10.33203125" style="132" customWidth="1"/>
    <col min="49" max="49" width="10" style="132" customWidth="1"/>
    <col min="50" max="51" width="8.33203125" style="132" customWidth="1"/>
    <col min="52" max="53" width="11.5" style="132" customWidth="1"/>
    <col min="54" max="54" width="3.6640625" style="132" customWidth="1"/>
    <col min="55" max="55" width="5" style="132" bestFit="1" customWidth="1"/>
    <col min="56" max="56" width="3.6640625" style="132" bestFit="1" customWidth="1"/>
    <col min="57" max="57" width="10.83203125" style="237" bestFit="1" customWidth="1"/>
    <col min="58" max="58" width="10.83203125" style="132" bestFit="1" customWidth="1"/>
    <col min="59" max="61" width="10" style="132" bestFit="1" customWidth="1"/>
    <col min="62" max="62" width="10.5" style="132" bestFit="1" customWidth="1"/>
    <col min="63" max="63" width="10.6640625" style="237" bestFit="1" customWidth="1"/>
    <col min="64" max="64" width="10" style="132" bestFit="1" customWidth="1"/>
    <col min="65" max="65" width="10.1640625" style="237" bestFit="1" customWidth="1"/>
    <col min="66" max="66" width="10" style="132" bestFit="1" customWidth="1"/>
    <col min="67" max="67" width="10" style="237" bestFit="1" customWidth="1"/>
    <col min="68" max="68" width="10" style="132" bestFit="1" customWidth="1"/>
    <col min="69" max="69" width="10" style="237" bestFit="1" customWidth="1"/>
    <col min="70" max="70" width="10" style="132" bestFit="1" customWidth="1"/>
    <col min="71" max="71" width="10" style="237" bestFit="1" customWidth="1"/>
    <col min="72" max="72" width="10" style="132" bestFit="1" customWidth="1"/>
    <col min="73" max="73" width="10.5" style="237" bestFit="1" customWidth="1"/>
    <col min="74" max="74" width="10" style="132" bestFit="1" customWidth="1"/>
    <col min="75" max="75" width="10.5" style="237" bestFit="1" customWidth="1"/>
    <col min="76" max="79" width="10" style="132" bestFit="1" customWidth="1"/>
    <col min="80" max="80" width="10.33203125" style="132" bestFit="1" customWidth="1"/>
    <col min="81" max="82" width="10.1640625" style="132" customWidth="1"/>
    <col min="83" max="83" width="10.6640625" style="237" customWidth="1"/>
    <col min="84" max="84" width="10.6640625" style="132" customWidth="1"/>
    <col min="85" max="85" width="10.6640625" style="237" customWidth="1"/>
    <col min="86" max="86" width="10.6640625" style="132" customWidth="1"/>
    <col min="87" max="307" width="8.83203125" style="132" customWidth="1"/>
    <col min="308" max="308" width="8.33203125" style="132" customWidth="1"/>
    <col min="309" max="309" width="14.83203125" style="132" customWidth="1"/>
    <col min="310" max="310" width="7.83203125" style="132" customWidth="1"/>
    <col min="311" max="311" width="9.83203125" style="132" customWidth="1"/>
    <col min="312" max="314" width="6.83203125" style="132" customWidth="1"/>
    <col min="315" max="317" width="8.83203125" style="132" customWidth="1"/>
    <col min="318" max="318" width="2.83203125" style="132" customWidth="1"/>
    <col min="319" max="319" width="9.83203125" style="132" customWidth="1"/>
    <col min="320" max="322" width="6.83203125" style="132" customWidth="1"/>
    <col min="323" max="325" width="8.83203125" style="132" customWidth="1"/>
    <col min="326" max="327" width="5.1640625" style="132" customWidth="1"/>
    <col min="328" max="328" width="2.83203125" style="132" customWidth="1"/>
    <col min="329" max="563" width="8.83203125" style="132" customWidth="1"/>
    <col min="564" max="564" width="8.33203125" style="132" customWidth="1"/>
    <col min="565" max="565" width="14.83203125" style="132" customWidth="1"/>
    <col min="566" max="566" width="7.83203125" style="132" customWidth="1"/>
    <col min="567" max="567" width="9.83203125" style="132" customWidth="1"/>
    <col min="568" max="570" width="6.83203125" style="132" customWidth="1"/>
    <col min="571" max="573" width="8.83203125" style="132" customWidth="1"/>
    <col min="574" max="574" width="2.83203125" style="132" customWidth="1"/>
    <col min="575" max="575" width="9.83203125" style="132" customWidth="1"/>
    <col min="576" max="578" width="6.83203125" style="132" customWidth="1"/>
    <col min="579" max="581" width="8.83203125" style="132" customWidth="1"/>
    <col min="582" max="583" width="5.1640625" style="132" customWidth="1"/>
    <col min="584" max="584" width="2.83203125" style="132" customWidth="1"/>
    <col min="585" max="819" width="8.83203125" style="132" customWidth="1"/>
    <col min="820" max="820" width="8.33203125" style="132" customWidth="1"/>
    <col min="821" max="821" width="14.83203125" style="132" customWidth="1"/>
    <col min="822" max="822" width="7.83203125" style="132" customWidth="1"/>
    <col min="823" max="823" width="9.83203125" style="132" customWidth="1"/>
    <col min="824" max="826" width="6.83203125" style="132" customWidth="1"/>
    <col min="827" max="829" width="8.83203125" style="132" customWidth="1"/>
    <col min="830" max="830" width="2.83203125" style="132" customWidth="1"/>
    <col min="831" max="831" width="9.83203125" style="132" customWidth="1"/>
    <col min="832" max="834" width="6.83203125" style="132" customWidth="1"/>
    <col min="835" max="837" width="8.83203125" style="132" customWidth="1"/>
    <col min="838" max="839" width="5.1640625" style="132" customWidth="1"/>
    <col min="840" max="840" width="2.83203125" style="132" customWidth="1"/>
    <col min="841" max="1075" width="8.83203125" style="132" customWidth="1"/>
    <col min="1076" max="1076" width="8.33203125" style="132" customWidth="1"/>
    <col min="1077" max="1077" width="14.83203125" style="132" customWidth="1"/>
    <col min="1078" max="1078" width="7.83203125" style="132" customWidth="1"/>
    <col min="1079" max="1079" width="9.83203125" style="132" customWidth="1"/>
    <col min="1080" max="1082" width="6.83203125" style="132" customWidth="1"/>
    <col min="1083" max="1085" width="8.83203125" style="132" customWidth="1"/>
    <col min="1086" max="1086" width="2.83203125" style="132" customWidth="1"/>
    <col min="1087" max="1087" width="9.83203125" style="132" customWidth="1"/>
    <col min="1088" max="1090" width="6.83203125" style="132" customWidth="1"/>
    <col min="1091" max="1093" width="8.83203125" style="132" customWidth="1"/>
    <col min="1094" max="1095" width="5.1640625" style="132" customWidth="1"/>
    <col min="1096" max="1096" width="2.83203125" style="132" customWidth="1"/>
    <col min="1097" max="1331" width="8.83203125" style="132" customWidth="1"/>
    <col min="1332" max="1332" width="8.33203125" style="132" customWidth="1"/>
    <col min="1333" max="1333" width="14.83203125" style="132" customWidth="1"/>
    <col min="1334" max="1334" width="7.83203125" style="132" customWidth="1"/>
    <col min="1335" max="1335" width="9.83203125" style="132" customWidth="1"/>
    <col min="1336" max="1338" width="6.83203125" style="132" customWidth="1"/>
    <col min="1339" max="1341" width="8.83203125" style="132" customWidth="1"/>
    <col min="1342" max="1342" width="2.83203125" style="132" customWidth="1"/>
    <col min="1343" max="1343" width="9.83203125" style="132" customWidth="1"/>
    <col min="1344" max="1346" width="6.83203125" style="132" customWidth="1"/>
    <col min="1347" max="1349" width="8.83203125" style="132" customWidth="1"/>
    <col min="1350" max="1351" width="5.1640625" style="132" customWidth="1"/>
    <col min="1352" max="1352" width="2.83203125" style="132" customWidth="1"/>
    <col min="1353" max="1587" width="8.83203125" style="132" customWidth="1"/>
    <col min="1588" max="1588" width="8.33203125" style="132" customWidth="1"/>
    <col min="1589" max="1589" width="14.83203125" style="132" customWidth="1"/>
    <col min="1590" max="1590" width="7.83203125" style="132" customWidth="1"/>
    <col min="1591" max="1591" width="9.83203125" style="132" customWidth="1"/>
    <col min="1592" max="1594" width="6.83203125" style="132" customWidth="1"/>
    <col min="1595" max="1597" width="8.83203125" style="132" customWidth="1"/>
    <col min="1598" max="1598" width="2.83203125" style="132" customWidth="1"/>
    <col min="1599" max="1599" width="9.83203125" style="132" customWidth="1"/>
    <col min="1600" max="1602" width="6.83203125" style="132" customWidth="1"/>
    <col min="1603" max="1605" width="8.83203125" style="132" customWidth="1"/>
    <col min="1606" max="1607" width="5.1640625" style="132" customWidth="1"/>
    <col min="1608" max="1608" width="2.83203125" style="132" customWidth="1"/>
    <col min="1609" max="1843" width="8.83203125" style="132" customWidth="1"/>
    <col min="1844" max="1844" width="8.33203125" style="132" customWidth="1"/>
    <col min="1845" max="1845" width="14.83203125" style="132" customWidth="1"/>
    <col min="1846" max="1846" width="7.83203125" style="132" customWidth="1"/>
    <col min="1847" max="1847" width="9.83203125" style="132" customWidth="1"/>
    <col min="1848" max="1850" width="6.83203125" style="132" customWidth="1"/>
    <col min="1851" max="1853" width="8.83203125" style="132" customWidth="1"/>
    <col min="1854" max="1854" width="2.83203125" style="132" customWidth="1"/>
    <col min="1855" max="1855" width="9.83203125" style="132" customWidth="1"/>
    <col min="1856" max="1858" width="6.83203125" style="132" customWidth="1"/>
    <col min="1859" max="1861" width="8.83203125" style="132" customWidth="1"/>
    <col min="1862" max="1863" width="5.1640625" style="132" customWidth="1"/>
    <col min="1864" max="1864" width="2.83203125" style="132" customWidth="1"/>
    <col min="1865" max="2099" width="8.83203125" style="132" customWidth="1"/>
    <col min="2100" max="2100" width="8.33203125" style="132" customWidth="1"/>
    <col min="2101" max="2101" width="14.83203125" style="132" customWidth="1"/>
    <col min="2102" max="2102" width="7.83203125" style="132" customWidth="1"/>
    <col min="2103" max="2103" width="9.83203125" style="132" customWidth="1"/>
    <col min="2104" max="2106" width="6.83203125" style="132" customWidth="1"/>
    <col min="2107" max="2109" width="8.83203125" style="132" customWidth="1"/>
    <col min="2110" max="2110" width="2.83203125" style="132" customWidth="1"/>
    <col min="2111" max="2111" width="9.83203125" style="132" customWidth="1"/>
    <col min="2112" max="2114" width="6.83203125" style="132" customWidth="1"/>
    <col min="2115" max="2117" width="8.83203125" style="132" customWidth="1"/>
    <col min="2118" max="2119" width="5.1640625" style="132" customWidth="1"/>
    <col min="2120" max="2120" width="2.83203125" style="132" customWidth="1"/>
    <col min="2121" max="2355" width="8.83203125" style="132" customWidth="1"/>
    <col min="2356" max="2356" width="8.33203125" style="132" customWidth="1"/>
    <col min="2357" max="2357" width="14.83203125" style="132" customWidth="1"/>
    <col min="2358" max="2358" width="7.83203125" style="132" customWidth="1"/>
    <col min="2359" max="2359" width="9.83203125" style="132" customWidth="1"/>
    <col min="2360" max="2362" width="6.83203125" style="132" customWidth="1"/>
    <col min="2363" max="2365" width="8.83203125" style="132" customWidth="1"/>
    <col min="2366" max="2366" width="2.83203125" style="132" customWidth="1"/>
    <col min="2367" max="2367" width="9.83203125" style="132" customWidth="1"/>
    <col min="2368" max="2370" width="6.83203125" style="132" customWidth="1"/>
    <col min="2371" max="2373" width="8.83203125" style="132" customWidth="1"/>
    <col min="2374" max="2375" width="5.1640625" style="132" customWidth="1"/>
    <col min="2376" max="2376" width="2.83203125" style="132" customWidth="1"/>
    <col min="2377" max="2611" width="8.83203125" style="132" customWidth="1"/>
    <col min="2612" max="2612" width="8.33203125" style="132" customWidth="1"/>
    <col min="2613" max="2613" width="14.83203125" style="132" customWidth="1"/>
    <col min="2614" max="2614" width="7.83203125" style="132" customWidth="1"/>
    <col min="2615" max="2615" width="9.83203125" style="132" customWidth="1"/>
    <col min="2616" max="2618" width="6.83203125" style="132" customWidth="1"/>
    <col min="2619" max="2621" width="8.83203125" style="132" customWidth="1"/>
    <col min="2622" max="2622" width="2.83203125" style="132" customWidth="1"/>
    <col min="2623" max="2623" width="9.83203125" style="132" customWidth="1"/>
    <col min="2624" max="2626" width="6.83203125" style="132" customWidth="1"/>
    <col min="2627" max="2629" width="8.83203125" style="132" customWidth="1"/>
    <col min="2630" max="2631" width="5.1640625" style="132" customWidth="1"/>
    <col min="2632" max="2632" width="2.83203125" style="132" customWidth="1"/>
    <col min="2633" max="2867" width="8.83203125" style="132" customWidth="1"/>
    <col min="2868" max="2868" width="8.33203125" style="132" customWidth="1"/>
    <col min="2869" max="2869" width="14.83203125" style="132" customWidth="1"/>
    <col min="2870" max="2870" width="7.83203125" style="132" customWidth="1"/>
    <col min="2871" max="2871" width="9.83203125" style="132" customWidth="1"/>
    <col min="2872" max="2874" width="6.83203125" style="132" customWidth="1"/>
    <col min="2875" max="2877" width="8.83203125" style="132" customWidth="1"/>
    <col min="2878" max="2878" width="2.83203125" style="132" customWidth="1"/>
    <col min="2879" max="2879" width="9.83203125" style="132" customWidth="1"/>
    <col min="2880" max="2882" width="6.83203125" style="132" customWidth="1"/>
    <col min="2883" max="2885" width="8.83203125" style="132" customWidth="1"/>
    <col min="2886" max="2887" width="5.1640625" style="132" customWidth="1"/>
    <col min="2888" max="2888" width="2.83203125" style="132" customWidth="1"/>
    <col min="2889" max="3123" width="8.83203125" style="132" customWidth="1"/>
    <col min="3124" max="3124" width="8.33203125" style="132" customWidth="1"/>
    <col min="3125" max="3125" width="14.83203125" style="132" customWidth="1"/>
    <col min="3126" max="3126" width="7.83203125" style="132" customWidth="1"/>
    <col min="3127" max="3127" width="9.83203125" style="132" customWidth="1"/>
    <col min="3128" max="3130" width="6.83203125" style="132" customWidth="1"/>
    <col min="3131" max="3133" width="8.83203125" style="132" customWidth="1"/>
    <col min="3134" max="3134" width="2.83203125" style="132" customWidth="1"/>
    <col min="3135" max="3135" width="9.83203125" style="132" customWidth="1"/>
    <col min="3136" max="3138" width="6.83203125" style="132" customWidth="1"/>
    <col min="3139" max="3141" width="8.83203125" style="132" customWidth="1"/>
    <col min="3142" max="3143" width="5.1640625" style="132" customWidth="1"/>
    <col min="3144" max="3144" width="2.83203125" style="132" customWidth="1"/>
    <col min="3145" max="3379" width="8.83203125" style="132" customWidth="1"/>
    <col min="3380" max="3380" width="8.33203125" style="132" customWidth="1"/>
    <col min="3381" max="3381" width="14.83203125" style="132" customWidth="1"/>
    <col min="3382" max="3382" width="7.83203125" style="132" customWidth="1"/>
    <col min="3383" max="3383" width="9.83203125" style="132" customWidth="1"/>
    <col min="3384" max="3386" width="6.83203125" style="132" customWidth="1"/>
    <col min="3387" max="3389" width="8.83203125" style="132" customWidth="1"/>
    <col min="3390" max="3390" width="2.83203125" style="132" customWidth="1"/>
    <col min="3391" max="3391" width="9.83203125" style="132" customWidth="1"/>
    <col min="3392" max="3394" width="6.83203125" style="132" customWidth="1"/>
    <col min="3395" max="3397" width="8.83203125" style="132" customWidth="1"/>
    <col min="3398" max="3399" width="5.1640625" style="132" customWidth="1"/>
    <col min="3400" max="3400" width="2.83203125" style="132" customWidth="1"/>
    <col min="3401" max="3635" width="8.83203125" style="132" customWidth="1"/>
    <col min="3636" max="3636" width="8.33203125" style="132" customWidth="1"/>
    <col min="3637" max="3637" width="14.83203125" style="132" customWidth="1"/>
    <col min="3638" max="3638" width="7.83203125" style="132" customWidth="1"/>
    <col min="3639" max="3639" width="9.83203125" style="132" customWidth="1"/>
    <col min="3640" max="3642" width="6.83203125" style="132" customWidth="1"/>
    <col min="3643" max="3645" width="8.83203125" style="132" customWidth="1"/>
    <col min="3646" max="3646" width="2.83203125" style="132" customWidth="1"/>
    <col min="3647" max="3647" width="9.83203125" style="132" customWidth="1"/>
    <col min="3648" max="3650" width="6.83203125" style="132" customWidth="1"/>
    <col min="3651" max="3653" width="8.83203125" style="132" customWidth="1"/>
    <col min="3654" max="3655" width="5.1640625" style="132" customWidth="1"/>
    <col min="3656" max="3656" width="2.83203125" style="132" customWidth="1"/>
    <col min="3657" max="3891" width="8.83203125" style="132" customWidth="1"/>
    <col min="3892" max="3892" width="8.33203125" style="132" customWidth="1"/>
    <col min="3893" max="3893" width="14.83203125" style="132" customWidth="1"/>
    <col min="3894" max="3894" width="7.83203125" style="132" customWidth="1"/>
    <col min="3895" max="3895" width="9.83203125" style="132" customWidth="1"/>
    <col min="3896" max="3898" width="6.83203125" style="132" customWidth="1"/>
    <col min="3899" max="3901" width="8.83203125" style="132" customWidth="1"/>
    <col min="3902" max="3902" width="2.83203125" style="132" customWidth="1"/>
    <col min="3903" max="3903" width="9.83203125" style="132" customWidth="1"/>
    <col min="3904" max="3906" width="6.83203125" style="132" customWidth="1"/>
    <col min="3907" max="3909" width="8.83203125" style="132" customWidth="1"/>
    <col min="3910" max="3911" width="5.1640625" style="132" customWidth="1"/>
    <col min="3912" max="3912" width="2.83203125" style="132" customWidth="1"/>
    <col min="3913" max="4147" width="8.83203125" style="132" customWidth="1"/>
    <col min="4148" max="4148" width="8.33203125" style="132" customWidth="1"/>
    <col min="4149" max="4149" width="14.83203125" style="132" customWidth="1"/>
    <col min="4150" max="4150" width="7.83203125" style="132" customWidth="1"/>
    <col min="4151" max="4151" width="9.83203125" style="132" customWidth="1"/>
    <col min="4152" max="4154" width="6.83203125" style="132" customWidth="1"/>
    <col min="4155" max="4157" width="8.83203125" style="132" customWidth="1"/>
    <col min="4158" max="4158" width="2.83203125" style="132" customWidth="1"/>
    <col min="4159" max="4159" width="9.83203125" style="132" customWidth="1"/>
    <col min="4160" max="4162" width="6.83203125" style="132" customWidth="1"/>
    <col min="4163" max="4165" width="8.83203125" style="132" customWidth="1"/>
    <col min="4166" max="4167" width="5.1640625" style="132" customWidth="1"/>
    <col min="4168" max="4168" width="2.83203125" style="132" customWidth="1"/>
    <col min="4169" max="4403" width="8.83203125" style="132" customWidth="1"/>
    <col min="4404" max="4404" width="8.33203125" style="132" customWidth="1"/>
    <col min="4405" max="4405" width="14.83203125" style="132" customWidth="1"/>
    <col min="4406" max="4406" width="7.83203125" style="132" customWidth="1"/>
    <col min="4407" max="4407" width="9.83203125" style="132" customWidth="1"/>
    <col min="4408" max="4410" width="6.83203125" style="132" customWidth="1"/>
    <col min="4411" max="4413" width="8.83203125" style="132" customWidth="1"/>
    <col min="4414" max="4414" width="2.83203125" style="132" customWidth="1"/>
    <col min="4415" max="4415" width="9.83203125" style="132" customWidth="1"/>
    <col min="4416" max="4418" width="6.83203125" style="132" customWidth="1"/>
    <col min="4419" max="4421" width="8.83203125" style="132" customWidth="1"/>
    <col min="4422" max="4423" width="5.1640625" style="132" customWidth="1"/>
    <col min="4424" max="4424" width="2.83203125" style="132" customWidth="1"/>
    <col min="4425" max="4659" width="8.83203125" style="132" customWidth="1"/>
    <col min="4660" max="4660" width="8.33203125" style="132" customWidth="1"/>
    <col min="4661" max="4661" width="14.83203125" style="132" customWidth="1"/>
    <col min="4662" max="4662" width="7.83203125" style="132" customWidth="1"/>
    <col min="4663" max="4663" width="9.83203125" style="132" customWidth="1"/>
    <col min="4664" max="4666" width="6.83203125" style="132" customWidth="1"/>
    <col min="4667" max="4669" width="8.83203125" style="132" customWidth="1"/>
    <col min="4670" max="4670" width="2.83203125" style="132" customWidth="1"/>
    <col min="4671" max="4671" width="9.83203125" style="132" customWidth="1"/>
    <col min="4672" max="4674" width="6.83203125" style="132" customWidth="1"/>
    <col min="4675" max="4677" width="8.83203125" style="132" customWidth="1"/>
    <col min="4678" max="4679" width="5.1640625" style="132" customWidth="1"/>
    <col min="4680" max="4680" width="2.83203125" style="132" customWidth="1"/>
    <col min="4681" max="4915" width="8.83203125" style="132" customWidth="1"/>
    <col min="4916" max="4916" width="8.33203125" style="132" customWidth="1"/>
    <col min="4917" max="4917" width="14.83203125" style="132" customWidth="1"/>
    <col min="4918" max="4918" width="7.83203125" style="132" customWidth="1"/>
    <col min="4919" max="4919" width="9.83203125" style="132" customWidth="1"/>
    <col min="4920" max="4922" width="6.83203125" style="132" customWidth="1"/>
    <col min="4923" max="4925" width="8.83203125" style="132" customWidth="1"/>
    <col min="4926" max="4926" width="2.83203125" style="132" customWidth="1"/>
    <col min="4927" max="4927" width="9.83203125" style="132" customWidth="1"/>
    <col min="4928" max="4930" width="6.83203125" style="132" customWidth="1"/>
    <col min="4931" max="4933" width="8.83203125" style="132" customWidth="1"/>
    <col min="4934" max="4935" width="5.1640625" style="132" customWidth="1"/>
    <col min="4936" max="4936" width="2.83203125" style="132" customWidth="1"/>
    <col min="4937" max="5171" width="8.83203125" style="132" customWidth="1"/>
    <col min="5172" max="5172" width="8.33203125" style="132" customWidth="1"/>
    <col min="5173" max="5173" width="14.83203125" style="132" customWidth="1"/>
    <col min="5174" max="5174" width="7.83203125" style="132" customWidth="1"/>
    <col min="5175" max="5175" width="9.83203125" style="132" customWidth="1"/>
    <col min="5176" max="5178" width="6.83203125" style="132" customWidth="1"/>
    <col min="5179" max="5181" width="8.83203125" style="132" customWidth="1"/>
    <col min="5182" max="5182" width="2.83203125" style="132" customWidth="1"/>
    <col min="5183" max="5183" width="9.83203125" style="132" customWidth="1"/>
    <col min="5184" max="5186" width="6.83203125" style="132" customWidth="1"/>
    <col min="5187" max="5189" width="8.83203125" style="132" customWidth="1"/>
    <col min="5190" max="5191" width="5.1640625" style="132" customWidth="1"/>
    <col min="5192" max="5192" width="2.83203125" style="132" customWidth="1"/>
    <col min="5193" max="5427" width="8.83203125" style="132" customWidth="1"/>
    <col min="5428" max="5428" width="8.33203125" style="132" customWidth="1"/>
    <col min="5429" max="5429" width="14.83203125" style="132" customWidth="1"/>
    <col min="5430" max="5430" width="7.83203125" style="132" customWidth="1"/>
    <col min="5431" max="5431" width="9.83203125" style="132" customWidth="1"/>
    <col min="5432" max="5434" width="6.83203125" style="132" customWidth="1"/>
    <col min="5435" max="5437" width="8.83203125" style="132" customWidth="1"/>
    <col min="5438" max="5438" width="2.83203125" style="132" customWidth="1"/>
    <col min="5439" max="5439" width="9.83203125" style="132" customWidth="1"/>
    <col min="5440" max="5442" width="6.83203125" style="132" customWidth="1"/>
    <col min="5443" max="5445" width="8.83203125" style="132" customWidth="1"/>
    <col min="5446" max="5447" width="5.1640625" style="132" customWidth="1"/>
    <col min="5448" max="5448" width="2.83203125" style="132" customWidth="1"/>
    <col min="5449" max="5683" width="8.83203125" style="132" customWidth="1"/>
    <col min="5684" max="5684" width="8.33203125" style="132" customWidth="1"/>
    <col min="5685" max="5685" width="14.83203125" style="132" customWidth="1"/>
    <col min="5686" max="5686" width="7.83203125" style="132" customWidth="1"/>
    <col min="5687" max="5687" width="9.83203125" style="132" customWidth="1"/>
    <col min="5688" max="5690" width="6.83203125" style="132" customWidth="1"/>
    <col min="5691" max="5693" width="8.83203125" style="132" customWidth="1"/>
    <col min="5694" max="5694" width="2.83203125" style="132" customWidth="1"/>
    <col min="5695" max="5695" width="9.83203125" style="132" customWidth="1"/>
    <col min="5696" max="5698" width="6.83203125" style="132" customWidth="1"/>
    <col min="5699" max="5701" width="8.83203125" style="132" customWidth="1"/>
    <col min="5702" max="5703" width="5.1640625" style="132" customWidth="1"/>
    <col min="5704" max="5704" width="2.83203125" style="132" customWidth="1"/>
    <col min="5705" max="5939" width="8.83203125" style="132" customWidth="1"/>
    <col min="5940" max="5940" width="8.33203125" style="132" customWidth="1"/>
    <col min="5941" max="5941" width="14.83203125" style="132" customWidth="1"/>
    <col min="5942" max="5942" width="7.83203125" style="132" customWidth="1"/>
    <col min="5943" max="5943" width="9.83203125" style="132" customWidth="1"/>
    <col min="5944" max="5946" width="6.83203125" style="132" customWidth="1"/>
    <col min="5947" max="5949" width="8.83203125" style="132" customWidth="1"/>
    <col min="5950" max="5950" width="2.83203125" style="132" customWidth="1"/>
    <col min="5951" max="5951" width="9.83203125" style="132" customWidth="1"/>
    <col min="5952" max="5954" width="6.83203125" style="132" customWidth="1"/>
    <col min="5955" max="5957" width="8.83203125" style="132" customWidth="1"/>
    <col min="5958" max="5959" width="5.1640625" style="132" customWidth="1"/>
    <col min="5960" max="5960" width="2.83203125" style="132" customWidth="1"/>
    <col min="5961" max="6195" width="8.83203125" style="132" customWidth="1"/>
    <col min="6196" max="6196" width="8.33203125" style="132" customWidth="1"/>
    <col min="6197" max="6197" width="14.83203125" style="132" customWidth="1"/>
    <col min="6198" max="6198" width="7.83203125" style="132" customWidth="1"/>
    <col min="6199" max="6199" width="9.83203125" style="132" customWidth="1"/>
    <col min="6200" max="6202" width="6.83203125" style="132" customWidth="1"/>
    <col min="6203" max="6205" width="8.83203125" style="132" customWidth="1"/>
    <col min="6206" max="6206" width="2.83203125" style="132" customWidth="1"/>
    <col min="6207" max="6207" width="9.83203125" style="132" customWidth="1"/>
    <col min="6208" max="6210" width="6.83203125" style="132" customWidth="1"/>
    <col min="6211" max="6213" width="8.83203125" style="132" customWidth="1"/>
    <col min="6214" max="6215" width="5.1640625" style="132" customWidth="1"/>
    <col min="6216" max="6216" width="2.83203125" style="132" customWidth="1"/>
    <col min="6217" max="6451" width="8.83203125" style="132" customWidth="1"/>
    <col min="6452" max="6452" width="8.33203125" style="132" customWidth="1"/>
    <col min="6453" max="6453" width="14.83203125" style="132" customWidth="1"/>
    <col min="6454" max="6454" width="7.83203125" style="132" customWidth="1"/>
    <col min="6455" max="6455" width="9.83203125" style="132" customWidth="1"/>
    <col min="6456" max="6458" width="6.83203125" style="132" customWidth="1"/>
    <col min="6459" max="6461" width="8.83203125" style="132" customWidth="1"/>
    <col min="6462" max="6462" width="2.83203125" style="132" customWidth="1"/>
    <col min="6463" max="6463" width="9.83203125" style="132" customWidth="1"/>
    <col min="6464" max="6466" width="6.83203125" style="132" customWidth="1"/>
    <col min="6467" max="6469" width="8.83203125" style="132" customWidth="1"/>
    <col min="6470" max="6471" width="5.1640625" style="132" customWidth="1"/>
    <col min="6472" max="6472" width="2.83203125" style="132" customWidth="1"/>
    <col min="6473" max="6707" width="8.83203125" style="132" customWidth="1"/>
    <col min="6708" max="6708" width="8.33203125" style="132" customWidth="1"/>
    <col min="6709" max="6709" width="14.83203125" style="132" customWidth="1"/>
    <col min="6710" max="6710" width="7.83203125" style="132" customWidth="1"/>
    <col min="6711" max="6711" width="9.83203125" style="132" customWidth="1"/>
    <col min="6712" max="6714" width="6.83203125" style="132" customWidth="1"/>
    <col min="6715" max="6717" width="8.83203125" style="132" customWidth="1"/>
    <col min="6718" max="6718" width="2.83203125" style="132" customWidth="1"/>
    <col min="6719" max="6719" width="9.83203125" style="132" customWidth="1"/>
    <col min="6720" max="6722" width="6.83203125" style="132" customWidth="1"/>
    <col min="6723" max="6725" width="8.83203125" style="132" customWidth="1"/>
    <col min="6726" max="6727" width="5.1640625" style="132" customWidth="1"/>
    <col min="6728" max="6728" width="2.83203125" style="132" customWidth="1"/>
    <col min="6729" max="6963" width="8.83203125" style="132" customWidth="1"/>
    <col min="6964" max="6964" width="8.33203125" style="132" customWidth="1"/>
    <col min="6965" max="6965" width="14.83203125" style="132" customWidth="1"/>
    <col min="6966" max="6966" width="7.83203125" style="132" customWidth="1"/>
    <col min="6967" max="6967" width="9.83203125" style="132" customWidth="1"/>
    <col min="6968" max="6970" width="6.83203125" style="132" customWidth="1"/>
    <col min="6971" max="6973" width="8.83203125" style="132" customWidth="1"/>
    <col min="6974" max="6974" width="2.83203125" style="132" customWidth="1"/>
    <col min="6975" max="6975" width="9.83203125" style="132" customWidth="1"/>
    <col min="6976" max="6978" width="6.83203125" style="132" customWidth="1"/>
    <col min="6979" max="6981" width="8.83203125" style="132" customWidth="1"/>
    <col min="6982" max="6983" width="5.1640625" style="132" customWidth="1"/>
    <col min="6984" max="6984" width="2.83203125" style="132" customWidth="1"/>
    <col min="6985" max="7219" width="8.83203125" style="132" customWidth="1"/>
    <col min="7220" max="7220" width="8.33203125" style="132" customWidth="1"/>
    <col min="7221" max="7221" width="14.83203125" style="132" customWidth="1"/>
    <col min="7222" max="7222" width="7.83203125" style="132" customWidth="1"/>
    <col min="7223" max="7223" width="9.83203125" style="132" customWidth="1"/>
    <col min="7224" max="7226" width="6.83203125" style="132" customWidth="1"/>
    <col min="7227" max="7229" width="8.83203125" style="132" customWidth="1"/>
    <col min="7230" max="7230" width="2.83203125" style="132" customWidth="1"/>
    <col min="7231" max="7231" width="9.83203125" style="132" customWidth="1"/>
    <col min="7232" max="7234" width="6.83203125" style="132" customWidth="1"/>
    <col min="7235" max="7237" width="8.83203125" style="132" customWidth="1"/>
    <col min="7238" max="7239" width="5.1640625" style="132" customWidth="1"/>
    <col min="7240" max="7240" width="2.83203125" style="132" customWidth="1"/>
    <col min="7241" max="7475" width="8.83203125" style="132" customWidth="1"/>
    <col min="7476" max="7476" width="8.33203125" style="132" customWidth="1"/>
    <col min="7477" max="7477" width="14.83203125" style="132" customWidth="1"/>
    <col min="7478" max="7478" width="7.83203125" style="132" customWidth="1"/>
    <col min="7479" max="7479" width="9.83203125" style="132" customWidth="1"/>
    <col min="7480" max="7482" width="6.83203125" style="132" customWidth="1"/>
    <col min="7483" max="7485" width="8.83203125" style="132" customWidth="1"/>
    <col min="7486" max="7486" width="2.83203125" style="132" customWidth="1"/>
    <col min="7487" max="7487" width="9.83203125" style="132" customWidth="1"/>
    <col min="7488" max="7490" width="6.83203125" style="132" customWidth="1"/>
    <col min="7491" max="7493" width="8.83203125" style="132" customWidth="1"/>
    <col min="7494" max="7495" width="5.1640625" style="132" customWidth="1"/>
    <col min="7496" max="7496" width="2.83203125" style="132" customWidth="1"/>
    <col min="7497" max="7731" width="8.83203125" style="132" customWidth="1"/>
    <col min="7732" max="7732" width="8.33203125" style="132" customWidth="1"/>
    <col min="7733" max="7733" width="14.83203125" style="132" customWidth="1"/>
    <col min="7734" max="7734" width="7.83203125" style="132" customWidth="1"/>
    <col min="7735" max="7735" width="9.83203125" style="132" customWidth="1"/>
    <col min="7736" max="7738" width="6.83203125" style="132" customWidth="1"/>
    <col min="7739" max="7741" width="8.83203125" style="132" customWidth="1"/>
    <col min="7742" max="7742" width="2.83203125" style="132" customWidth="1"/>
    <col min="7743" max="7743" width="9.83203125" style="132" customWidth="1"/>
    <col min="7744" max="7746" width="6.83203125" style="132" customWidth="1"/>
    <col min="7747" max="7749" width="8.83203125" style="132" customWidth="1"/>
    <col min="7750" max="7751" width="5.1640625" style="132" customWidth="1"/>
    <col min="7752" max="7752" width="2.83203125" style="132" customWidth="1"/>
    <col min="7753" max="7987" width="8.83203125" style="132" customWidth="1"/>
    <col min="7988" max="7988" width="8.33203125" style="132" customWidth="1"/>
    <col min="7989" max="7989" width="14.83203125" style="132" customWidth="1"/>
    <col min="7990" max="7990" width="7.83203125" style="132" customWidth="1"/>
    <col min="7991" max="7991" width="9.83203125" style="132" customWidth="1"/>
    <col min="7992" max="7994" width="6.83203125" style="132" customWidth="1"/>
    <col min="7995" max="7997" width="8.83203125" style="132" customWidth="1"/>
    <col min="7998" max="7998" width="2.83203125" style="132" customWidth="1"/>
    <col min="7999" max="7999" width="9.83203125" style="132" customWidth="1"/>
    <col min="8000" max="8002" width="6.83203125" style="132" customWidth="1"/>
    <col min="8003" max="8005" width="8.83203125" style="132" customWidth="1"/>
    <col min="8006" max="8007" width="5.1640625" style="132" customWidth="1"/>
    <col min="8008" max="8008" width="2.83203125" style="132" customWidth="1"/>
    <col min="8009" max="8243" width="8.83203125" style="132" customWidth="1"/>
    <col min="8244" max="8244" width="8.33203125" style="132" customWidth="1"/>
    <col min="8245" max="8245" width="14.83203125" style="132" customWidth="1"/>
    <col min="8246" max="8246" width="7.83203125" style="132" customWidth="1"/>
    <col min="8247" max="8247" width="9.83203125" style="132" customWidth="1"/>
    <col min="8248" max="8250" width="6.83203125" style="132" customWidth="1"/>
    <col min="8251" max="8253" width="8.83203125" style="132" customWidth="1"/>
    <col min="8254" max="8254" width="2.83203125" style="132" customWidth="1"/>
    <col min="8255" max="8255" width="9.83203125" style="132" customWidth="1"/>
    <col min="8256" max="8258" width="6.83203125" style="132" customWidth="1"/>
    <col min="8259" max="8261" width="8.83203125" style="132" customWidth="1"/>
    <col min="8262" max="8263" width="5.1640625" style="132" customWidth="1"/>
    <col min="8264" max="8264" width="2.83203125" style="132" customWidth="1"/>
    <col min="8265" max="8499" width="8.83203125" style="132" customWidth="1"/>
    <col min="8500" max="8500" width="8.33203125" style="132" customWidth="1"/>
    <col min="8501" max="8501" width="14.83203125" style="132" customWidth="1"/>
    <col min="8502" max="8502" width="7.83203125" style="132" customWidth="1"/>
    <col min="8503" max="8503" width="9.83203125" style="132" customWidth="1"/>
    <col min="8504" max="8506" width="6.83203125" style="132" customWidth="1"/>
    <col min="8507" max="8509" width="8.83203125" style="132" customWidth="1"/>
    <col min="8510" max="8510" width="2.83203125" style="132" customWidth="1"/>
    <col min="8511" max="8511" width="9.83203125" style="132" customWidth="1"/>
    <col min="8512" max="8514" width="6.83203125" style="132" customWidth="1"/>
    <col min="8515" max="8517" width="8.83203125" style="132" customWidth="1"/>
    <col min="8518" max="8519" width="5.1640625" style="132" customWidth="1"/>
    <col min="8520" max="8520" width="2.83203125" style="132" customWidth="1"/>
    <col min="8521" max="8755" width="8.83203125" style="132" customWidth="1"/>
    <col min="8756" max="8756" width="8.33203125" style="132" customWidth="1"/>
    <col min="8757" max="8757" width="14.83203125" style="132" customWidth="1"/>
    <col min="8758" max="8758" width="7.83203125" style="132" customWidth="1"/>
    <col min="8759" max="8759" width="9.83203125" style="132" customWidth="1"/>
    <col min="8760" max="8762" width="6.83203125" style="132" customWidth="1"/>
    <col min="8763" max="8765" width="8.83203125" style="132" customWidth="1"/>
    <col min="8766" max="8766" width="2.83203125" style="132" customWidth="1"/>
    <col min="8767" max="8767" width="9.83203125" style="132" customWidth="1"/>
    <col min="8768" max="8770" width="6.83203125" style="132" customWidth="1"/>
    <col min="8771" max="8773" width="8.83203125" style="132" customWidth="1"/>
    <col min="8774" max="8775" width="5.1640625" style="132" customWidth="1"/>
    <col min="8776" max="8776" width="2.83203125" style="132" customWidth="1"/>
    <col min="8777" max="9011" width="8.83203125" style="132" customWidth="1"/>
    <col min="9012" max="9012" width="8.33203125" style="132" customWidth="1"/>
    <col min="9013" max="9013" width="14.83203125" style="132" customWidth="1"/>
    <col min="9014" max="9014" width="7.83203125" style="132" customWidth="1"/>
    <col min="9015" max="9015" width="9.83203125" style="132" customWidth="1"/>
    <col min="9016" max="9018" width="6.83203125" style="132" customWidth="1"/>
    <col min="9019" max="9021" width="8.83203125" style="132" customWidth="1"/>
    <col min="9022" max="9022" width="2.83203125" style="132" customWidth="1"/>
    <col min="9023" max="9023" width="9.83203125" style="132" customWidth="1"/>
    <col min="9024" max="9026" width="6.83203125" style="132" customWidth="1"/>
    <col min="9027" max="9029" width="8.83203125" style="132" customWidth="1"/>
    <col min="9030" max="9031" width="5.1640625" style="132" customWidth="1"/>
    <col min="9032" max="9032" width="2.83203125" style="132" customWidth="1"/>
    <col min="9033" max="9267" width="8.83203125" style="132" customWidth="1"/>
    <col min="9268" max="9268" width="8.33203125" style="132" customWidth="1"/>
    <col min="9269" max="9269" width="14.83203125" style="132" customWidth="1"/>
    <col min="9270" max="9270" width="7.83203125" style="132" customWidth="1"/>
    <col min="9271" max="9271" width="9.83203125" style="132" customWidth="1"/>
    <col min="9272" max="9274" width="6.83203125" style="132" customWidth="1"/>
    <col min="9275" max="9277" width="8.83203125" style="132" customWidth="1"/>
    <col min="9278" max="9278" width="2.83203125" style="132" customWidth="1"/>
    <col min="9279" max="9279" width="9.83203125" style="132" customWidth="1"/>
    <col min="9280" max="9282" width="6.83203125" style="132" customWidth="1"/>
    <col min="9283" max="9285" width="8.83203125" style="132" customWidth="1"/>
    <col min="9286" max="9287" width="5.1640625" style="132" customWidth="1"/>
    <col min="9288" max="9288" width="2.83203125" style="132" customWidth="1"/>
    <col min="9289" max="9523" width="8.83203125" style="132" customWidth="1"/>
    <col min="9524" max="9524" width="8.33203125" style="132" customWidth="1"/>
    <col min="9525" max="9525" width="14.83203125" style="132" customWidth="1"/>
    <col min="9526" max="9526" width="7.83203125" style="132" customWidth="1"/>
    <col min="9527" max="9527" width="9.83203125" style="132" customWidth="1"/>
    <col min="9528" max="9530" width="6.83203125" style="132" customWidth="1"/>
    <col min="9531" max="9533" width="8.83203125" style="132" customWidth="1"/>
    <col min="9534" max="9534" width="2.83203125" style="132" customWidth="1"/>
    <col min="9535" max="9535" width="9.83203125" style="132" customWidth="1"/>
    <col min="9536" max="9538" width="6.83203125" style="132" customWidth="1"/>
    <col min="9539" max="9541" width="8.83203125" style="132" customWidth="1"/>
    <col min="9542" max="9543" width="5.1640625" style="132" customWidth="1"/>
    <col min="9544" max="9544" width="2.83203125" style="132" customWidth="1"/>
    <col min="9545" max="9779" width="8.83203125" style="132" customWidth="1"/>
    <col min="9780" max="9780" width="8.33203125" style="132" customWidth="1"/>
    <col min="9781" max="9781" width="14.83203125" style="132" customWidth="1"/>
    <col min="9782" max="9782" width="7.83203125" style="132" customWidth="1"/>
    <col min="9783" max="9783" width="9.83203125" style="132" customWidth="1"/>
    <col min="9784" max="9786" width="6.83203125" style="132" customWidth="1"/>
    <col min="9787" max="9789" width="8.83203125" style="132" customWidth="1"/>
    <col min="9790" max="9790" width="2.83203125" style="132" customWidth="1"/>
    <col min="9791" max="9791" width="9.83203125" style="132" customWidth="1"/>
    <col min="9792" max="9794" width="6.83203125" style="132" customWidth="1"/>
    <col min="9795" max="9797" width="8.83203125" style="132" customWidth="1"/>
    <col min="9798" max="9799" width="5.1640625" style="132" customWidth="1"/>
    <col min="9800" max="9800" width="2.83203125" style="132" customWidth="1"/>
    <col min="9801" max="10035" width="8.83203125" style="132" customWidth="1"/>
    <col min="10036" max="10036" width="8.33203125" style="132" customWidth="1"/>
    <col min="10037" max="10037" width="14.83203125" style="132" customWidth="1"/>
    <col min="10038" max="10038" width="7.83203125" style="132" customWidth="1"/>
    <col min="10039" max="10039" width="9.83203125" style="132" customWidth="1"/>
    <col min="10040" max="10042" width="6.83203125" style="132" customWidth="1"/>
    <col min="10043" max="10045" width="8.83203125" style="132" customWidth="1"/>
    <col min="10046" max="10046" width="2.83203125" style="132" customWidth="1"/>
    <col min="10047" max="10047" width="9.83203125" style="132" customWidth="1"/>
    <col min="10048" max="10050" width="6.83203125" style="132" customWidth="1"/>
    <col min="10051" max="10053" width="8.83203125" style="132" customWidth="1"/>
    <col min="10054" max="10055" width="5.1640625" style="132" customWidth="1"/>
    <col min="10056" max="10056" width="2.83203125" style="132" customWidth="1"/>
    <col min="10057" max="10291" width="8.83203125" style="132" customWidth="1"/>
    <col min="10292" max="10292" width="8.33203125" style="132" customWidth="1"/>
    <col min="10293" max="10293" width="14.83203125" style="132" customWidth="1"/>
    <col min="10294" max="10294" width="7.83203125" style="132" customWidth="1"/>
    <col min="10295" max="10295" width="9.83203125" style="132" customWidth="1"/>
    <col min="10296" max="10298" width="6.83203125" style="132" customWidth="1"/>
    <col min="10299" max="10301" width="8.83203125" style="132" customWidth="1"/>
    <col min="10302" max="10302" width="2.83203125" style="132" customWidth="1"/>
    <col min="10303" max="10303" width="9.83203125" style="132" customWidth="1"/>
    <col min="10304" max="10306" width="6.83203125" style="132" customWidth="1"/>
    <col min="10307" max="10309" width="8.83203125" style="132" customWidth="1"/>
    <col min="10310" max="10311" width="5.1640625" style="132" customWidth="1"/>
    <col min="10312" max="10312" width="2.83203125" style="132" customWidth="1"/>
    <col min="10313" max="10547" width="8.83203125" style="132" customWidth="1"/>
    <col min="10548" max="10548" width="8.33203125" style="132" customWidth="1"/>
    <col min="10549" max="10549" width="14.83203125" style="132" customWidth="1"/>
    <col min="10550" max="10550" width="7.83203125" style="132" customWidth="1"/>
    <col min="10551" max="10551" width="9.83203125" style="132" customWidth="1"/>
    <col min="10552" max="10554" width="6.83203125" style="132" customWidth="1"/>
    <col min="10555" max="10557" width="8.83203125" style="132" customWidth="1"/>
    <col min="10558" max="10558" width="2.83203125" style="132" customWidth="1"/>
    <col min="10559" max="10559" width="9.83203125" style="132" customWidth="1"/>
    <col min="10560" max="10562" width="6.83203125" style="132" customWidth="1"/>
    <col min="10563" max="10565" width="8.83203125" style="132" customWidth="1"/>
    <col min="10566" max="10567" width="5.1640625" style="132" customWidth="1"/>
    <col min="10568" max="10568" width="2.83203125" style="132" customWidth="1"/>
    <col min="10569" max="10803" width="8.83203125" style="132" customWidth="1"/>
    <col min="10804" max="10804" width="8.33203125" style="132" customWidth="1"/>
    <col min="10805" max="10805" width="14.83203125" style="132" customWidth="1"/>
    <col min="10806" max="10806" width="7.83203125" style="132" customWidth="1"/>
    <col min="10807" max="10807" width="9.83203125" style="132" customWidth="1"/>
    <col min="10808" max="10810" width="6.83203125" style="132" customWidth="1"/>
    <col min="10811" max="10813" width="8.83203125" style="132" customWidth="1"/>
    <col min="10814" max="10814" width="2.83203125" style="132" customWidth="1"/>
    <col min="10815" max="10815" width="9.83203125" style="132" customWidth="1"/>
    <col min="10816" max="10818" width="6.83203125" style="132" customWidth="1"/>
    <col min="10819" max="10821" width="8.83203125" style="132" customWidth="1"/>
    <col min="10822" max="10823" width="5.1640625" style="132" customWidth="1"/>
    <col min="10824" max="10824" width="2.83203125" style="132" customWidth="1"/>
    <col min="10825" max="11059" width="8.83203125" style="132" customWidth="1"/>
    <col min="11060" max="11060" width="8.33203125" style="132" customWidth="1"/>
    <col min="11061" max="11061" width="14.83203125" style="132" customWidth="1"/>
    <col min="11062" max="11062" width="7.83203125" style="132" customWidth="1"/>
    <col min="11063" max="11063" width="9.83203125" style="132" customWidth="1"/>
    <col min="11064" max="11066" width="6.83203125" style="132" customWidth="1"/>
    <col min="11067" max="11069" width="8.83203125" style="132" customWidth="1"/>
    <col min="11070" max="11070" width="2.83203125" style="132" customWidth="1"/>
    <col min="11071" max="11071" width="9.83203125" style="132" customWidth="1"/>
    <col min="11072" max="11074" width="6.83203125" style="132" customWidth="1"/>
    <col min="11075" max="11077" width="8.83203125" style="132" customWidth="1"/>
    <col min="11078" max="11079" width="5.1640625" style="132" customWidth="1"/>
    <col min="11080" max="11080" width="2.83203125" style="132" customWidth="1"/>
    <col min="11081" max="11315" width="8.83203125" style="132" customWidth="1"/>
    <col min="11316" max="11316" width="8.33203125" style="132" customWidth="1"/>
    <col min="11317" max="11317" width="14.83203125" style="132" customWidth="1"/>
    <col min="11318" max="11318" width="7.83203125" style="132" customWidth="1"/>
    <col min="11319" max="11319" width="9.83203125" style="132" customWidth="1"/>
    <col min="11320" max="11322" width="6.83203125" style="132" customWidth="1"/>
    <col min="11323" max="11325" width="8.83203125" style="132" customWidth="1"/>
    <col min="11326" max="11326" width="2.83203125" style="132" customWidth="1"/>
    <col min="11327" max="11327" width="9.83203125" style="132" customWidth="1"/>
    <col min="11328" max="11330" width="6.83203125" style="132" customWidth="1"/>
    <col min="11331" max="11333" width="8.83203125" style="132" customWidth="1"/>
    <col min="11334" max="11335" width="5.1640625" style="132" customWidth="1"/>
    <col min="11336" max="11336" width="2.83203125" style="132" customWidth="1"/>
    <col min="11337" max="11571" width="8.83203125" style="132" customWidth="1"/>
    <col min="11572" max="11572" width="8.33203125" style="132" customWidth="1"/>
    <col min="11573" max="11573" width="14.83203125" style="132" customWidth="1"/>
    <col min="11574" max="11574" width="7.83203125" style="132" customWidth="1"/>
    <col min="11575" max="11575" width="9.83203125" style="132" customWidth="1"/>
    <col min="11576" max="11578" width="6.83203125" style="132" customWidth="1"/>
    <col min="11579" max="11581" width="8.83203125" style="132" customWidth="1"/>
    <col min="11582" max="11582" width="2.83203125" style="132" customWidth="1"/>
    <col min="11583" max="11583" width="9.83203125" style="132" customWidth="1"/>
    <col min="11584" max="11586" width="6.83203125" style="132" customWidth="1"/>
    <col min="11587" max="11589" width="8.83203125" style="132" customWidth="1"/>
    <col min="11590" max="11591" width="5.1640625" style="132" customWidth="1"/>
    <col min="11592" max="11592" width="2.83203125" style="132" customWidth="1"/>
    <col min="11593" max="11827" width="8.83203125" style="132" customWidth="1"/>
    <col min="11828" max="11828" width="8.33203125" style="132" customWidth="1"/>
    <col min="11829" max="11829" width="14.83203125" style="132" customWidth="1"/>
    <col min="11830" max="11830" width="7.83203125" style="132" customWidth="1"/>
    <col min="11831" max="11831" width="9.83203125" style="132" customWidth="1"/>
    <col min="11832" max="11834" width="6.83203125" style="132" customWidth="1"/>
    <col min="11835" max="11837" width="8.83203125" style="132" customWidth="1"/>
    <col min="11838" max="11838" width="2.83203125" style="132" customWidth="1"/>
    <col min="11839" max="11839" width="9.83203125" style="132" customWidth="1"/>
    <col min="11840" max="11842" width="6.83203125" style="132" customWidth="1"/>
    <col min="11843" max="11845" width="8.83203125" style="132" customWidth="1"/>
    <col min="11846" max="11847" width="5.1640625" style="132" customWidth="1"/>
    <col min="11848" max="11848" width="2.83203125" style="132" customWidth="1"/>
    <col min="11849" max="12083" width="8.83203125" style="132" customWidth="1"/>
    <col min="12084" max="12084" width="8.33203125" style="132" customWidth="1"/>
    <col min="12085" max="12085" width="14.83203125" style="132" customWidth="1"/>
    <col min="12086" max="12086" width="7.83203125" style="132" customWidth="1"/>
    <col min="12087" max="12087" width="9.83203125" style="132" customWidth="1"/>
    <col min="12088" max="12090" width="6.83203125" style="132" customWidth="1"/>
    <col min="12091" max="12093" width="8.83203125" style="132" customWidth="1"/>
    <col min="12094" max="12094" width="2.83203125" style="132" customWidth="1"/>
    <col min="12095" max="12095" width="9.83203125" style="132" customWidth="1"/>
    <col min="12096" max="12098" width="6.83203125" style="132" customWidth="1"/>
    <col min="12099" max="12101" width="8.83203125" style="132" customWidth="1"/>
    <col min="12102" max="12103" width="5.1640625" style="132" customWidth="1"/>
    <col min="12104" max="12104" width="2.83203125" style="132" customWidth="1"/>
    <col min="12105" max="12339" width="8.83203125" style="132" customWidth="1"/>
    <col min="12340" max="12340" width="8.33203125" style="132" customWidth="1"/>
    <col min="12341" max="12341" width="14.83203125" style="132" customWidth="1"/>
    <col min="12342" max="12342" width="7.83203125" style="132" customWidth="1"/>
    <col min="12343" max="12343" width="9.83203125" style="132" customWidth="1"/>
    <col min="12344" max="12346" width="6.83203125" style="132" customWidth="1"/>
    <col min="12347" max="12349" width="8.83203125" style="132" customWidth="1"/>
    <col min="12350" max="12350" width="2.83203125" style="132" customWidth="1"/>
    <col min="12351" max="12351" width="9.83203125" style="132" customWidth="1"/>
    <col min="12352" max="12354" width="6.83203125" style="132" customWidth="1"/>
    <col min="12355" max="12357" width="8.83203125" style="132" customWidth="1"/>
    <col min="12358" max="12359" width="5.1640625" style="132" customWidth="1"/>
    <col min="12360" max="12360" width="2.83203125" style="132" customWidth="1"/>
    <col min="12361" max="12595" width="8.83203125" style="132" customWidth="1"/>
    <col min="12596" max="12596" width="8.33203125" style="132" customWidth="1"/>
    <col min="12597" max="12597" width="14.83203125" style="132" customWidth="1"/>
    <col min="12598" max="12598" width="7.83203125" style="132" customWidth="1"/>
    <col min="12599" max="12599" width="9.83203125" style="132" customWidth="1"/>
    <col min="12600" max="12602" width="6.83203125" style="132" customWidth="1"/>
    <col min="12603" max="12605" width="8.83203125" style="132" customWidth="1"/>
    <col min="12606" max="12606" width="2.83203125" style="132" customWidth="1"/>
    <col min="12607" max="12607" width="9.83203125" style="132" customWidth="1"/>
    <col min="12608" max="12610" width="6.83203125" style="132" customWidth="1"/>
    <col min="12611" max="12613" width="8.83203125" style="132" customWidth="1"/>
    <col min="12614" max="12615" width="5.1640625" style="132" customWidth="1"/>
    <col min="12616" max="12616" width="2.83203125" style="132" customWidth="1"/>
    <col min="12617" max="12851" width="8.83203125" style="132" customWidth="1"/>
    <col min="12852" max="12852" width="8.33203125" style="132" customWidth="1"/>
    <col min="12853" max="12853" width="14.83203125" style="132" customWidth="1"/>
    <col min="12854" max="12854" width="7.83203125" style="132" customWidth="1"/>
    <col min="12855" max="12855" width="9.83203125" style="132" customWidth="1"/>
    <col min="12856" max="12858" width="6.83203125" style="132" customWidth="1"/>
    <col min="12859" max="12861" width="8.83203125" style="132" customWidth="1"/>
    <col min="12862" max="12862" width="2.83203125" style="132" customWidth="1"/>
    <col min="12863" max="12863" width="9.83203125" style="132" customWidth="1"/>
    <col min="12864" max="12866" width="6.83203125" style="132" customWidth="1"/>
    <col min="12867" max="12869" width="8.83203125" style="132" customWidth="1"/>
    <col min="12870" max="12871" width="5.1640625" style="132" customWidth="1"/>
    <col min="12872" max="12872" width="2.83203125" style="132" customWidth="1"/>
    <col min="12873" max="13107" width="8.83203125" style="132" customWidth="1"/>
    <col min="13108" max="13108" width="8.33203125" style="132" customWidth="1"/>
    <col min="13109" max="13109" width="14.83203125" style="132" customWidth="1"/>
    <col min="13110" max="13110" width="7.83203125" style="132" customWidth="1"/>
    <col min="13111" max="13111" width="9.83203125" style="132" customWidth="1"/>
    <col min="13112" max="13114" width="6.83203125" style="132" customWidth="1"/>
    <col min="13115" max="13117" width="8.83203125" style="132" customWidth="1"/>
    <col min="13118" max="13118" width="2.83203125" style="132" customWidth="1"/>
    <col min="13119" max="13119" width="9.83203125" style="132" customWidth="1"/>
    <col min="13120" max="13122" width="6.83203125" style="132" customWidth="1"/>
    <col min="13123" max="13125" width="8.83203125" style="132" customWidth="1"/>
    <col min="13126" max="13127" width="5.1640625" style="132" customWidth="1"/>
    <col min="13128" max="13128" width="2.83203125" style="132" customWidth="1"/>
    <col min="13129" max="13363" width="8.83203125" style="132" customWidth="1"/>
    <col min="13364" max="13364" width="8.33203125" style="132" customWidth="1"/>
    <col min="13365" max="13365" width="14.83203125" style="132" customWidth="1"/>
    <col min="13366" max="13366" width="7.83203125" style="132" customWidth="1"/>
    <col min="13367" max="13367" width="9.83203125" style="132" customWidth="1"/>
    <col min="13368" max="13370" width="6.83203125" style="132" customWidth="1"/>
    <col min="13371" max="13373" width="8.83203125" style="132" customWidth="1"/>
    <col min="13374" max="13374" width="2.83203125" style="132" customWidth="1"/>
    <col min="13375" max="13375" width="9.83203125" style="132" customWidth="1"/>
    <col min="13376" max="13378" width="6.83203125" style="132" customWidth="1"/>
    <col min="13379" max="13381" width="8.83203125" style="132" customWidth="1"/>
    <col min="13382" max="13383" width="5.1640625" style="132" customWidth="1"/>
    <col min="13384" max="13384" width="2.83203125" style="132" customWidth="1"/>
    <col min="13385" max="13619" width="8.83203125" style="132" customWidth="1"/>
    <col min="13620" max="13620" width="8.33203125" style="132" customWidth="1"/>
    <col min="13621" max="13621" width="14.83203125" style="132" customWidth="1"/>
    <col min="13622" max="13622" width="7.83203125" style="132" customWidth="1"/>
    <col min="13623" max="13623" width="9.83203125" style="132" customWidth="1"/>
    <col min="13624" max="13626" width="6.83203125" style="132" customWidth="1"/>
    <col min="13627" max="13629" width="8.83203125" style="132" customWidth="1"/>
    <col min="13630" max="13630" width="2.83203125" style="132" customWidth="1"/>
    <col min="13631" max="13631" width="9.83203125" style="132" customWidth="1"/>
    <col min="13632" max="13634" width="6.83203125" style="132" customWidth="1"/>
    <col min="13635" max="13637" width="8.83203125" style="132" customWidth="1"/>
    <col min="13638" max="13639" width="5.1640625" style="132" customWidth="1"/>
    <col min="13640" max="13640" width="2.83203125" style="132" customWidth="1"/>
    <col min="13641" max="13875" width="8.83203125" style="132" customWidth="1"/>
    <col min="13876" max="13876" width="8.33203125" style="132" customWidth="1"/>
    <col min="13877" max="13877" width="14.83203125" style="132" customWidth="1"/>
    <col min="13878" max="13878" width="7.83203125" style="132" customWidth="1"/>
    <col min="13879" max="13879" width="9.83203125" style="132" customWidth="1"/>
    <col min="13880" max="13882" width="6.83203125" style="132" customWidth="1"/>
    <col min="13883" max="13885" width="8.83203125" style="132" customWidth="1"/>
    <col min="13886" max="13886" width="2.83203125" style="132" customWidth="1"/>
    <col min="13887" max="13887" width="9.83203125" style="132" customWidth="1"/>
    <col min="13888" max="13890" width="6.83203125" style="132" customWidth="1"/>
    <col min="13891" max="13893" width="8.83203125" style="132" customWidth="1"/>
    <col min="13894" max="13895" width="5.1640625" style="132" customWidth="1"/>
    <col min="13896" max="13896" width="2.83203125" style="132" customWidth="1"/>
    <col min="13897" max="14131" width="8.83203125" style="132" customWidth="1"/>
    <col min="14132" max="14132" width="8.33203125" style="132" customWidth="1"/>
    <col min="14133" max="14133" width="14.83203125" style="132" customWidth="1"/>
    <col min="14134" max="14134" width="7.83203125" style="132" customWidth="1"/>
    <col min="14135" max="14135" width="9.83203125" style="132" customWidth="1"/>
    <col min="14136" max="14138" width="6.83203125" style="132" customWidth="1"/>
    <col min="14139" max="14141" width="8.83203125" style="132" customWidth="1"/>
    <col min="14142" max="14142" width="2.83203125" style="132" customWidth="1"/>
    <col min="14143" max="14143" width="9.83203125" style="132" customWidth="1"/>
    <col min="14144" max="14146" width="6.83203125" style="132" customWidth="1"/>
    <col min="14147" max="14149" width="8.83203125" style="132" customWidth="1"/>
    <col min="14150" max="14151" width="5.1640625" style="132" customWidth="1"/>
    <col min="14152" max="14152" width="2.83203125" style="132" customWidth="1"/>
    <col min="14153" max="14387" width="8.83203125" style="132" customWidth="1"/>
    <col min="14388" max="14388" width="8.33203125" style="132" customWidth="1"/>
    <col min="14389" max="14389" width="14.83203125" style="132" customWidth="1"/>
    <col min="14390" max="14390" width="7.83203125" style="132" customWidth="1"/>
    <col min="14391" max="14391" width="9.83203125" style="132" customWidth="1"/>
    <col min="14392" max="14394" width="6.83203125" style="132" customWidth="1"/>
    <col min="14395" max="14397" width="8.83203125" style="132" customWidth="1"/>
    <col min="14398" max="14398" width="2.83203125" style="132" customWidth="1"/>
    <col min="14399" max="14399" width="9.83203125" style="132" customWidth="1"/>
    <col min="14400" max="14402" width="6.83203125" style="132" customWidth="1"/>
    <col min="14403" max="14405" width="8.83203125" style="132" customWidth="1"/>
    <col min="14406" max="14407" width="5.1640625" style="132" customWidth="1"/>
    <col min="14408" max="14408" width="2.83203125" style="132" customWidth="1"/>
    <col min="14409" max="14643" width="8.83203125" style="132" customWidth="1"/>
    <col min="14644" max="14644" width="8.33203125" style="132" customWidth="1"/>
    <col min="14645" max="14645" width="14.83203125" style="132" customWidth="1"/>
    <col min="14646" max="14646" width="7.83203125" style="132" customWidth="1"/>
    <col min="14647" max="14647" width="9.83203125" style="132" customWidth="1"/>
    <col min="14648" max="14650" width="6.83203125" style="132" customWidth="1"/>
    <col min="14651" max="14653" width="8.83203125" style="132" customWidth="1"/>
    <col min="14654" max="14654" width="2.83203125" style="132" customWidth="1"/>
    <col min="14655" max="14655" width="9.83203125" style="132" customWidth="1"/>
    <col min="14656" max="14658" width="6.83203125" style="132" customWidth="1"/>
    <col min="14659" max="14661" width="8.83203125" style="132" customWidth="1"/>
    <col min="14662" max="14663" width="5.1640625" style="132" customWidth="1"/>
    <col min="14664" max="14664" width="2.83203125" style="132" customWidth="1"/>
    <col min="14665" max="14899" width="8.83203125" style="132" customWidth="1"/>
    <col min="14900" max="14900" width="8.33203125" style="132" customWidth="1"/>
    <col min="14901" max="14901" width="14.83203125" style="132" customWidth="1"/>
    <col min="14902" max="14902" width="7.83203125" style="132" customWidth="1"/>
    <col min="14903" max="14903" width="9.83203125" style="132" customWidth="1"/>
    <col min="14904" max="14906" width="6.83203125" style="132" customWidth="1"/>
    <col min="14907" max="14909" width="8.83203125" style="132" customWidth="1"/>
    <col min="14910" max="14910" width="2.83203125" style="132" customWidth="1"/>
    <col min="14911" max="14911" width="9.83203125" style="132" customWidth="1"/>
    <col min="14912" max="14914" width="6.83203125" style="132" customWidth="1"/>
    <col min="14915" max="14917" width="8.83203125" style="132" customWidth="1"/>
    <col min="14918" max="14919" width="5.1640625" style="132" customWidth="1"/>
    <col min="14920" max="14920" width="2.83203125" style="132" customWidth="1"/>
    <col min="14921" max="15155" width="8.83203125" style="132" customWidth="1"/>
    <col min="15156" max="15156" width="8.33203125" style="132" customWidth="1"/>
    <col min="15157" max="15157" width="14.83203125" style="132" customWidth="1"/>
    <col min="15158" max="15158" width="7.83203125" style="132" customWidth="1"/>
    <col min="15159" max="15159" width="9.83203125" style="132" customWidth="1"/>
    <col min="15160" max="15162" width="6.83203125" style="132" customWidth="1"/>
    <col min="15163" max="15165" width="8.83203125" style="132" customWidth="1"/>
    <col min="15166" max="15166" width="2.83203125" style="132" customWidth="1"/>
    <col min="15167" max="15167" width="9.83203125" style="132" customWidth="1"/>
    <col min="15168" max="15170" width="6.83203125" style="132" customWidth="1"/>
    <col min="15171" max="15173" width="8.83203125" style="132" customWidth="1"/>
    <col min="15174" max="15175" width="5.1640625" style="132" customWidth="1"/>
    <col min="15176" max="15176" width="2.83203125" style="132" customWidth="1"/>
    <col min="15177" max="15411" width="8.83203125" style="132" customWidth="1"/>
    <col min="15412" max="15412" width="8.33203125" style="132" customWidth="1"/>
    <col min="15413" max="15413" width="14.83203125" style="132" customWidth="1"/>
    <col min="15414" max="15414" width="7.83203125" style="132" customWidth="1"/>
    <col min="15415" max="15415" width="9.83203125" style="132" customWidth="1"/>
    <col min="15416" max="15418" width="6.83203125" style="132" customWidth="1"/>
    <col min="15419" max="15421" width="8.83203125" style="132" customWidth="1"/>
    <col min="15422" max="15422" width="2.83203125" style="132" customWidth="1"/>
    <col min="15423" max="15423" width="9.83203125" style="132" customWidth="1"/>
    <col min="15424" max="15426" width="6.83203125" style="132" customWidth="1"/>
    <col min="15427" max="15429" width="8.83203125" style="132" customWidth="1"/>
    <col min="15430" max="15431" width="5.1640625" style="132" customWidth="1"/>
    <col min="15432" max="15432" width="2.83203125" style="132" customWidth="1"/>
    <col min="15433" max="15667" width="8.83203125" style="132" customWidth="1"/>
    <col min="15668" max="15668" width="8.33203125" style="132" customWidth="1"/>
    <col min="15669" max="15669" width="14.83203125" style="132" customWidth="1"/>
    <col min="15670" max="15670" width="7.83203125" style="132" customWidth="1"/>
    <col min="15671" max="15671" width="9.83203125" style="132" customWidth="1"/>
    <col min="15672" max="15674" width="6.83203125" style="132" customWidth="1"/>
    <col min="15675" max="15677" width="8.83203125" style="132" customWidth="1"/>
    <col min="15678" max="15678" width="2.83203125" style="132" customWidth="1"/>
    <col min="15679" max="15679" width="9.83203125" style="132" customWidth="1"/>
    <col min="15680" max="15682" width="6.83203125" style="132" customWidth="1"/>
    <col min="15683" max="15685" width="8.83203125" style="132" customWidth="1"/>
    <col min="15686" max="15687" width="5.1640625" style="132" customWidth="1"/>
    <col min="15688" max="15688" width="2.83203125" style="132" customWidth="1"/>
    <col min="15689" max="15923" width="8.83203125" style="132" customWidth="1"/>
    <col min="15924" max="15924" width="8.33203125" style="132" customWidth="1"/>
    <col min="15925" max="15925" width="14.83203125" style="132" customWidth="1"/>
    <col min="15926" max="15926" width="7.83203125" style="132" customWidth="1"/>
    <col min="15927" max="15927" width="9.83203125" style="132" customWidth="1"/>
    <col min="15928" max="15930" width="6.83203125" style="132" customWidth="1"/>
    <col min="15931" max="15933" width="8.83203125" style="132" customWidth="1"/>
    <col min="15934" max="15934" width="2.83203125" style="132" customWidth="1"/>
    <col min="15935" max="15935" width="9.83203125" style="132" customWidth="1"/>
    <col min="15936" max="15938" width="6.83203125" style="132" customWidth="1"/>
    <col min="15939" max="15941" width="8.83203125" style="132" customWidth="1"/>
    <col min="15942" max="15943" width="5.1640625" style="132" customWidth="1"/>
    <col min="15944" max="15944" width="2.83203125" style="132" customWidth="1"/>
    <col min="15945" max="16179" width="8.83203125" style="132" customWidth="1"/>
    <col min="16180" max="16180" width="8.33203125" style="132" customWidth="1"/>
    <col min="16181" max="16181" width="14.83203125" style="132" customWidth="1"/>
    <col min="16182" max="16182" width="7.83203125" style="132" customWidth="1"/>
    <col min="16183" max="16183" width="9.83203125" style="132" customWidth="1"/>
    <col min="16184" max="16186" width="6.83203125" style="132" customWidth="1"/>
    <col min="16187" max="16189" width="8.83203125" style="132" customWidth="1"/>
    <col min="16190" max="16190" width="2.83203125" style="132" customWidth="1"/>
    <col min="16191" max="16191" width="9.83203125" style="132" customWidth="1"/>
    <col min="16192" max="16194" width="6.83203125" style="132" customWidth="1"/>
    <col min="16195" max="16197" width="8.83203125" style="132" customWidth="1"/>
    <col min="16198" max="16199" width="5.1640625" style="132" customWidth="1"/>
    <col min="16200" max="16200" width="2.83203125" style="132" customWidth="1"/>
    <col min="16201" max="16384" width="8.83203125" style="132" customWidth="1"/>
  </cols>
  <sheetData>
    <row r="1" spans="1:86" ht="17" customHeight="1" thickBot="1" x14ac:dyDescent="0.25">
      <c r="G1" s="634" t="s">
        <v>124</v>
      </c>
      <c r="H1" s="635"/>
      <c r="I1" s="635"/>
      <c r="J1" s="635"/>
      <c r="K1" s="635"/>
      <c r="L1" s="635"/>
      <c r="M1" s="635"/>
      <c r="N1" s="635"/>
      <c r="O1" s="635"/>
      <c r="P1" s="635"/>
      <c r="Q1" s="635"/>
      <c r="R1" s="635"/>
      <c r="S1" s="635"/>
      <c r="T1" s="635"/>
      <c r="U1" s="635"/>
      <c r="V1" s="635"/>
      <c r="W1" s="635"/>
      <c r="X1" s="635"/>
      <c r="Y1" s="635"/>
      <c r="Z1" s="635"/>
      <c r="AA1" s="636"/>
      <c r="AC1" s="634" t="s">
        <v>125</v>
      </c>
      <c r="AD1" s="635"/>
      <c r="AE1" s="635"/>
      <c r="AF1" s="635"/>
      <c r="AG1" s="635"/>
      <c r="AH1" s="635"/>
      <c r="AI1" s="635"/>
      <c r="AJ1" s="635"/>
      <c r="AK1" s="635"/>
      <c r="AL1" s="635"/>
      <c r="AM1" s="635"/>
      <c r="AN1" s="635"/>
      <c r="AO1" s="635"/>
      <c r="AP1" s="635"/>
      <c r="AQ1" s="635"/>
      <c r="AR1" s="635"/>
      <c r="AS1" s="635"/>
      <c r="AT1" s="635"/>
      <c r="AU1" s="635"/>
      <c r="AV1" s="635"/>
      <c r="AW1" s="636"/>
      <c r="AX1" s="64"/>
      <c r="AY1" s="64"/>
      <c r="AZ1" s="64"/>
      <c r="BA1" s="64"/>
      <c r="BB1" s="237"/>
      <c r="BC1" s="237"/>
      <c r="BD1" s="644" t="s">
        <v>126</v>
      </c>
      <c r="BE1" s="645"/>
      <c r="BF1" s="566"/>
      <c r="BG1" s="566"/>
      <c r="BH1" s="566"/>
      <c r="BI1" s="566"/>
      <c r="BJ1" s="566"/>
      <c r="BK1" s="645"/>
      <c r="BL1" s="566"/>
      <c r="BM1" s="645"/>
      <c r="BN1" s="566"/>
      <c r="BO1" s="645"/>
      <c r="BP1" s="566"/>
      <c r="BQ1" s="645"/>
      <c r="BR1" s="566"/>
      <c r="BS1" s="645"/>
      <c r="BT1" s="566"/>
      <c r="BU1" s="645"/>
      <c r="BV1" s="566"/>
      <c r="BW1" s="645"/>
      <c r="BX1" s="566"/>
      <c r="BY1" s="566"/>
      <c r="BZ1" s="566"/>
      <c r="CA1" s="566"/>
      <c r="CB1" s="566"/>
      <c r="CC1" s="566"/>
      <c r="CD1" s="566"/>
      <c r="CE1" s="132"/>
      <c r="CG1" s="132"/>
    </row>
    <row r="2" spans="1:86" ht="17" customHeight="1" thickBot="1" x14ac:dyDescent="0.25">
      <c r="G2" s="65" t="s">
        <v>127</v>
      </c>
      <c r="H2" s="622" t="s">
        <v>8</v>
      </c>
      <c r="I2" s="623"/>
      <c r="J2" s="623"/>
      <c r="K2" s="623"/>
      <c r="L2" s="66" t="s">
        <v>128</v>
      </c>
      <c r="M2" s="66" t="s">
        <v>129</v>
      </c>
      <c r="N2" s="66" t="s">
        <v>11</v>
      </c>
      <c r="O2" s="66" t="s">
        <v>12</v>
      </c>
      <c r="P2" s="66" t="s">
        <v>130</v>
      </c>
      <c r="Q2" s="66" t="s">
        <v>47</v>
      </c>
      <c r="R2" s="622" t="s">
        <v>15</v>
      </c>
      <c r="S2" s="623"/>
      <c r="T2" s="623"/>
      <c r="U2" s="623"/>
      <c r="V2" s="66" t="s">
        <v>16</v>
      </c>
      <c r="W2" s="66" t="s">
        <v>131</v>
      </c>
      <c r="X2" s="66" t="s">
        <v>132</v>
      </c>
      <c r="Y2" s="66" t="s">
        <v>32</v>
      </c>
      <c r="Z2" s="66" t="s">
        <v>33</v>
      </c>
      <c r="AA2" s="67" t="s">
        <v>133</v>
      </c>
      <c r="AC2" s="65" t="s">
        <v>127</v>
      </c>
      <c r="AD2" s="622" t="s">
        <v>8</v>
      </c>
      <c r="AE2" s="623"/>
      <c r="AF2" s="623"/>
      <c r="AG2" s="623"/>
      <c r="AH2" s="66" t="s">
        <v>128</v>
      </c>
      <c r="AI2" s="66" t="s">
        <v>129</v>
      </c>
      <c r="AJ2" s="66" t="s">
        <v>11</v>
      </c>
      <c r="AK2" s="66" t="s">
        <v>12</v>
      </c>
      <c r="AL2" s="66" t="s">
        <v>130</v>
      </c>
      <c r="AM2" s="66" t="s">
        <v>47</v>
      </c>
      <c r="AN2" s="622" t="s">
        <v>15</v>
      </c>
      <c r="AO2" s="623"/>
      <c r="AP2" s="623"/>
      <c r="AQ2" s="623"/>
      <c r="AR2" s="66" t="s">
        <v>16</v>
      </c>
      <c r="AS2" s="66" t="s">
        <v>131</v>
      </c>
      <c r="AT2" s="66" t="s">
        <v>132</v>
      </c>
      <c r="AU2" s="66" t="s">
        <v>32</v>
      </c>
      <c r="AV2" s="66" t="s">
        <v>33</v>
      </c>
      <c r="AW2" s="67" t="s">
        <v>133</v>
      </c>
      <c r="AX2" s="64"/>
      <c r="AY2" s="64"/>
      <c r="AZ2" s="64"/>
      <c r="BA2" s="64"/>
      <c r="BB2" s="237"/>
      <c r="BC2" s="237"/>
      <c r="BD2" s="600" t="s">
        <v>8</v>
      </c>
      <c r="BE2" s="511"/>
      <c r="BF2" s="511"/>
      <c r="BG2" s="511"/>
      <c r="BH2" s="511"/>
      <c r="BI2" s="490"/>
      <c r="BJ2" s="245"/>
      <c r="BK2" s="621" t="s">
        <v>9</v>
      </c>
      <c r="BL2" s="490"/>
      <c r="BM2" s="621" t="s">
        <v>10</v>
      </c>
      <c r="BN2" s="490"/>
      <c r="BO2" s="621" t="s">
        <v>11</v>
      </c>
      <c r="BP2" s="490"/>
      <c r="BQ2" s="621" t="s">
        <v>12</v>
      </c>
      <c r="BR2" s="490"/>
      <c r="BS2" s="621" t="s">
        <v>130</v>
      </c>
      <c r="BT2" s="490"/>
      <c r="BU2" s="621" t="s">
        <v>134</v>
      </c>
      <c r="BV2" s="490"/>
      <c r="BW2" s="664" t="s">
        <v>15</v>
      </c>
      <c r="BX2" s="513"/>
      <c r="BY2" s="513"/>
      <c r="BZ2" s="513"/>
      <c r="CA2" s="513"/>
      <c r="CB2" s="513"/>
      <c r="CC2" s="621" t="s">
        <v>16</v>
      </c>
      <c r="CD2" s="490"/>
      <c r="CE2" s="621" t="s">
        <v>11</v>
      </c>
      <c r="CF2" s="490"/>
      <c r="CG2" s="621" t="s">
        <v>12</v>
      </c>
      <c r="CH2" s="490"/>
    </row>
    <row r="3" spans="1:86" ht="17" customHeight="1" thickBot="1" x14ac:dyDescent="0.25">
      <c r="A3" s="68"/>
      <c r="B3" s="69" t="s">
        <v>135</v>
      </c>
      <c r="C3" s="69" t="s">
        <v>136</v>
      </c>
      <c r="D3" s="70" t="s">
        <v>137</v>
      </c>
      <c r="E3" s="69" t="s">
        <v>138</v>
      </c>
      <c r="F3" s="468" t="s">
        <v>139</v>
      </c>
      <c r="G3" s="72" t="s">
        <v>140</v>
      </c>
      <c r="H3" s="70" t="s">
        <v>24</v>
      </c>
      <c r="I3" s="70" t="s">
        <v>25</v>
      </c>
      <c r="J3" s="70" t="s">
        <v>26</v>
      </c>
      <c r="K3" s="70" t="s">
        <v>27</v>
      </c>
      <c r="L3" s="70" t="s">
        <v>24</v>
      </c>
      <c r="M3" s="70" t="s">
        <v>24</v>
      </c>
      <c r="N3" s="70" t="s">
        <v>24</v>
      </c>
      <c r="O3" s="70" t="s">
        <v>24</v>
      </c>
      <c r="P3" s="70" t="s">
        <v>24</v>
      </c>
      <c r="Q3" s="70"/>
      <c r="R3" s="70" t="s">
        <v>24</v>
      </c>
      <c r="S3" s="70" t="s">
        <v>25</v>
      </c>
      <c r="T3" s="70" t="s">
        <v>26</v>
      </c>
      <c r="U3" s="70" t="s">
        <v>27</v>
      </c>
      <c r="V3" s="70" t="s">
        <v>24</v>
      </c>
      <c r="W3" s="70"/>
      <c r="X3" s="70"/>
      <c r="Y3" s="70"/>
      <c r="Z3" s="70"/>
      <c r="AA3" s="71"/>
      <c r="AB3" s="70"/>
      <c r="AC3" s="72" t="s">
        <v>140</v>
      </c>
      <c r="AD3" s="70" t="s">
        <v>24</v>
      </c>
      <c r="AE3" s="70" t="s">
        <v>25</v>
      </c>
      <c r="AF3" s="70" t="s">
        <v>26</v>
      </c>
      <c r="AG3" s="70" t="s">
        <v>27</v>
      </c>
      <c r="AH3" s="70" t="s">
        <v>24</v>
      </c>
      <c r="AI3" s="70" t="s">
        <v>24</v>
      </c>
      <c r="AJ3" s="70" t="s">
        <v>24</v>
      </c>
      <c r="AK3" s="70" t="s">
        <v>24</v>
      </c>
      <c r="AL3" s="70" t="s">
        <v>24</v>
      </c>
      <c r="AM3" s="70"/>
      <c r="AN3" s="70" t="s">
        <v>24</v>
      </c>
      <c r="AO3" s="70" t="s">
        <v>25</v>
      </c>
      <c r="AP3" s="70" t="s">
        <v>26</v>
      </c>
      <c r="AQ3" s="70" t="s">
        <v>27</v>
      </c>
      <c r="AR3" s="70" t="s">
        <v>24</v>
      </c>
      <c r="AS3" s="70"/>
      <c r="AT3" s="70"/>
      <c r="AU3" s="70"/>
      <c r="AV3" s="70"/>
      <c r="AW3" s="71"/>
      <c r="AX3" s="73" t="s">
        <v>141</v>
      </c>
      <c r="AY3" s="74" t="s">
        <v>142</v>
      </c>
      <c r="AZ3" s="70" t="s">
        <v>143</v>
      </c>
      <c r="BA3" s="343" t="s">
        <v>144</v>
      </c>
      <c r="BB3" s="237"/>
      <c r="BC3" s="237"/>
      <c r="BD3" s="659" t="s">
        <v>145</v>
      </c>
      <c r="BE3" s="660"/>
      <c r="BF3" s="236" t="s">
        <v>24</v>
      </c>
      <c r="BG3" s="236" t="s">
        <v>25</v>
      </c>
      <c r="BH3" s="236" t="s">
        <v>26</v>
      </c>
      <c r="BI3" s="236" t="s">
        <v>27</v>
      </c>
      <c r="BJ3" s="236" t="s">
        <v>28</v>
      </c>
      <c r="BK3" s="236" t="s">
        <v>145</v>
      </c>
      <c r="BL3" s="236" t="s">
        <v>24</v>
      </c>
      <c r="BM3" s="236" t="s">
        <v>145</v>
      </c>
      <c r="BN3" s="236" t="s">
        <v>24</v>
      </c>
      <c r="BO3" s="236" t="s">
        <v>145</v>
      </c>
      <c r="BP3" s="133" t="s">
        <v>24</v>
      </c>
      <c r="BQ3" s="236" t="s">
        <v>145</v>
      </c>
      <c r="BR3" s="133" t="s">
        <v>24</v>
      </c>
      <c r="BS3" s="236" t="s">
        <v>145</v>
      </c>
      <c r="BT3" s="236" t="s">
        <v>24</v>
      </c>
      <c r="BU3" s="236" t="s">
        <v>145</v>
      </c>
      <c r="BV3" s="236" t="s">
        <v>24</v>
      </c>
      <c r="BW3" s="236" t="s">
        <v>145</v>
      </c>
      <c r="BX3" s="236" t="s">
        <v>24</v>
      </c>
      <c r="BY3" s="236" t="s">
        <v>25</v>
      </c>
      <c r="BZ3" s="236" t="s">
        <v>26</v>
      </c>
      <c r="CA3" s="236" t="s">
        <v>27</v>
      </c>
      <c r="CB3" s="236" t="s">
        <v>28</v>
      </c>
      <c r="CC3" s="236" t="s">
        <v>145</v>
      </c>
      <c r="CD3" s="133" t="s">
        <v>24</v>
      </c>
      <c r="CE3" s="236" t="s">
        <v>145</v>
      </c>
      <c r="CF3" s="133" t="s">
        <v>24</v>
      </c>
      <c r="CG3" s="236" t="s">
        <v>145</v>
      </c>
      <c r="CH3" s="133" t="s">
        <v>24</v>
      </c>
    </row>
    <row r="4" spans="1:86" ht="17" customHeight="1" thickBot="1" x14ac:dyDescent="0.25">
      <c r="A4" s="537" t="s">
        <v>248</v>
      </c>
      <c r="B4" s="595" t="s">
        <v>146</v>
      </c>
      <c r="C4" s="586" t="s">
        <v>222</v>
      </c>
      <c r="D4" s="589">
        <v>50</v>
      </c>
      <c r="E4" s="557">
        <v>10</v>
      </c>
      <c r="F4" s="362">
        <v>110</v>
      </c>
      <c r="G4" s="419">
        <f>'Anchor-RA'!L2</f>
        <v>276122.50303000002</v>
      </c>
      <c r="H4" s="385">
        <f>'Anchor-RA'!M2</f>
        <v>37.275387000000002</v>
      </c>
      <c r="I4" s="385">
        <f>'Anchor-RA'!N2</f>
        <v>37.049830999999998</v>
      </c>
      <c r="J4" s="385">
        <f>'Anchor-RA'!O2</f>
        <v>37.719192</v>
      </c>
      <c r="K4" s="385">
        <f>(Summary!$C$63*H4+Summary!$C$64*I4+Summary!$C$65*J4)/Summary!$C$66</f>
        <v>37.311761833333335</v>
      </c>
      <c r="L4" s="385">
        <f>'Anchor-RA'!P2</f>
        <v>27.888272000000001</v>
      </c>
      <c r="M4" s="385">
        <f>'Anchor-RA'!Q2</f>
        <v>17.968544999999999</v>
      </c>
      <c r="N4" s="385">
        <f>'Anchor-RA'!R2</f>
        <v>99.881472000000002</v>
      </c>
      <c r="O4" s="385">
        <f>'Anchor-RA'!S2</f>
        <v>99.108999999999995</v>
      </c>
      <c r="P4" s="385">
        <f>'Anchor-RA'!T2</f>
        <v>39.699818</v>
      </c>
      <c r="Q4" s="385">
        <f>'Anchor-RA'!U2</f>
        <v>34.851315999999997</v>
      </c>
      <c r="R4" s="385">
        <f>'Anchor-RA'!V2</f>
        <v>37.025927000000003</v>
      </c>
      <c r="S4" s="385">
        <f>'Anchor-RA'!W2</f>
        <v>36.799590999999999</v>
      </c>
      <c r="T4" s="385">
        <f>'Anchor-RA'!X2</f>
        <v>37.499599000000003</v>
      </c>
      <c r="U4" s="385">
        <f>10*LOG10(1/((Summary!$C$80/10^(R4/10)+Summary!$C$81/10^(S4/10)+Summary!$C$82/10^(T4/10))/Summary!$C$83))</f>
        <v>37.062147186910607</v>
      </c>
      <c r="V4" s="385">
        <f>'Anchor-RA'!Y2</f>
        <v>2.6090000000000002E-3</v>
      </c>
      <c r="W4" s="385">
        <f>'Anchor-RA'!Z2</f>
        <v>41526.1</v>
      </c>
      <c r="X4" s="385">
        <f>'Anchor-RA'!AA2</f>
        <v>49.8568</v>
      </c>
      <c r="Y4" s="360">
        <f>'Anchor-RA'!AB2</f>
        <v>17</v>
      </c>
      <c r="Z4" s="360">
        <f>'Anchor-RA'!AC2</f>
        <v>24</v>
      </c>
      <c r="AA4" s="385">
        <f t="shared" ref="AA4:AA67" si="0">W4/3600</f>
        <v>11.535027777777778</v>
      </c>
      <c r="AB4" s="68"/>
      <c r="AC4" s="384">
        <f>'Test-RA'!L2</f>
        <v>301291.96969699999</v>
      </c>
      <c r="AD4" s="384">
        <f>'Test-RA'!M2</f>
        <v>37.653813999999997</v>
      </c>
      <c r="AE4" s="384">
        <f>'Test-RA'!N2</f>
        <v>37.362476999999998</v>
      </c>
      <c r="AF4" s="384">
        <f>'Test-RA'!O2</f>
        <v>37.937809999999999</v>
      </c>
      <c r="AG4" s="384">
        <f>(Summary!$C$63*AD4+Summary!$C$64*AE4+Summary!$C$65*AF4)/Summary!$C$66</f>
        <v>37.652590500000002</v>
      </c>
      <c r="AH4" s="384">
        <f>'Test-RA'!P2</f>
        <v>28.774528</v>
      </c>
      <c r="AI4" s="384">
        <f>'Test-RA'!Q2</f>
        <v>18.512533999999999</v>
      </c>
      <c r="AJ4" s="384">
        <f>'Test-RA'!R2</f>
        <v>99.947686000000004</v>
      </c>
      <c r="AK4" s="384">
        <f>'Test-RA'!S2</f>
        <v>99.675265999999993</v>
      </c>
      <c r="AL4" s="384">
        <f>'Test-RA'!T2</f>
        <v>40.470134000000002</v>
      </c>
      <c r="AM4" s="384">
        <f>'Test-RA'!U2</f>
        <v>35.106209</v>
      </c>
      <c r="AN4" s="384">
        <f>'Test-RA'!V2</f>
        <v>37.424568999999998</v>
      </c>
      <c r="AO4" s="384">
        <f>'Test-RA'!W2</f>
        <v>37.145412</v>
      </c>
      <c r="AP4" s="384">
        <f>'Test-RA'!X2</f>
        <v>37.747888000000003</v>
      </c>
      <c r="AQ4" s="384">
        <f>10*LOG10(1/((Summary!$C$80/10^(AN4/10)+Summary!$C$81/10^(AO4/10)+Summary!$C$82/10^(AP4/10))/Summary!$C$83))</f>
        <v>37.428446213149073</v>
      </c>
      <c r="AR4" s="384">
        <f>'Test-RA'!Y2</f>
        <v>1.3489999999999999E-3</v>
      </c>
      <c r="AS4" s="384">
        <f>'Test-RA'!Z2</f>
        <v>1045261.5</v>
      </c>
      <c r="AT4" s="385">
        <f>'Test-RA'!AA2</f>
        <v>135.3545</v>
      </c>
      <c r="AU4" s="360">
        <f>'Test-RA'!AB2</f>
        <v>17</v>
      </c>
      <c r="AV4" s="360">
        <f>'Test-RA'!AC2</f>
        <v>24</v>
      </c>
      <c r="AW4" s="398">
        <f t="shared" ref="AW4:AW67" si="1">AS4/3600</f>
        <v>290.35041666666666</v>
      </c>
      <c r="AX4" s="292">
        <f t="shared" ref="AX4:BA67" si="2">AS4/W4</f>
        <v>25.171193538521557</v>
      </c>
      <c r="AY4" s="293">
        <f t="shared" si="2"/>
        <v>2.7148653744323745</v>
      </c>
      <c r="AZ4" s="292">
        <f t="shared" si="2"/>
        <v>1</v>
      </c>
      <c r="BA4" s="344">
        <f t="shared" si="2"/>
        <v>1</v>
      </c>
      <c r="BB4" s="75"/>
      <c r="BC4" s="75"/>
      <c r="BD4" s="573" t="s">
        <v>39</v>
      </c>
      <c r="BE4" s="650">
        <f t="array" ref="BE4">bdRateExtend($G4:$G7,H4:H7,$AC4:$AC7,AD4:AD7)</f>
        <v>-0.23462212990859954</v>
      </c>
      <c r="BF4" s="603">
        <f t="array" ref="BF4">bdRateExtend($G4:$G9,H4:H9,$AC4:$AC9,AD4:AD9)</f>
        <v>-0.25354340206719139</v>
      </c>
      <c r="BG4" s="603">
        <f t="array" ref="BG4">bdRateExtend($G4:$G9,I4:I9,$AC4:$AC9,AE4:AE9)</f>
        <v>-0.27319190964244155</v>
      </c>
      <c r="BH4" s="603">
        <f t="array" ref="BH4">bdRateExtend($G4:$G9,J4:J9,$AC4:$AC9,AF4:AF9)</f>
        <v>-0.31890127029890192</v>
      </c>
      <c r="BI4" s="603">
        <f t="array" ref="BI4">bdRateExtend($G4:$G9,K4:K9,$AC4:$AC9,AG4:AG9)</f>
        <v>-0.26191576996801302</v>
      </c>
      <c r="BJ4" s="575">
        <f>(Summary!$C$94*BF4+Summary!$C$95*BG4+Summary!$C$96*BH4)/Summary!$C$97</f>
        <v>-0.25694365709946981</v>
      </c>
      <c r="BK4" s="603">
        <f t="array" ref="BK4">bdRateExtend($G4:$G7,L4:L7,$AC4:$AC7,AH4:AH7)</f>
        <v>-0.20111598218039006</v>
      </c>
      <c r="BL4" s="603">
        <f t="array" ref="BL4">bdRateExtend($G4:$G9,L4:L9,$AC4:$AC9,AH4:AH9)</f>
        <v>-0.21092581196559046</v>
      </c>
      <c r="BM4" s="603">
        <f t="array" ref="BM4">bdRateExtend($G4:$G7,M4:M7,$AC4:$AC7,AI4:AI7)</f>
        <v>-0.21085604714080886</v>
      </c>
      <c r="BN4" s="603">
        <f t="array" ref="BN4">bdRateExtend($G4:$G9,M4:M9,$AC4:$AC9,AI4:AI9)</f>
        <v>-0.22548964870806243</v>
      </c>
      <c r="BO4" s="548">
        <f t="array" ref="BO4">bdRateExtend($G4:$G7,N4:N7,$AC4:$AC7,AJ4:AJ7,"None", FALSE,1)</f>
        <v>-0.24622617528873625</v>
      </c>
      <c r="BP4" s="585">
        <f t="array" ref="BP4">bdRateExtend($G4:$G9,N4:N9,$AC4:$AC9,AJ4:AJ9,"None", FALSE,1)</f>
        <v>-0.29424974582715502</v>
      </c>
      <c r="BQ4" s="548">
        <f t="array" ref="BQ4">bdRateExtend($G4:$G7,O4:O7,$AC4:$AC7,AK4:AK7,"None", FALSE,1)</f>
        <v>-0.23739975380001055</v>
      </c>
      <c r="BR4" s="585">
        <f t="array" ref="BR4">bdRateExtend($G4:$G9,O4:O9,$AC4:$AC9,AK4:AK9,"None", FALSE,1)</f>
        <v>-0.28299490606098088</v>
      </c>
      <c r="BS4" s="603">
        <f t="array" ref="BS4">bdRateExtend($G4:$G7,P4:P7,$AC4:$AC7,AL4:AL7)</f>
        <v>-0.22000670137286771</v>
      </c>
      <c r="BT4" s="603">
        <f t="array" ref="BT4">bdRateExtend($G4:$G9,P4:P9,$AC4:$AC9,AL4:AL9)</f>
        <v>-0.23990936550877295</v>
      </c>
      <c r="BU4" s="603">
        <f t="array" ref="BU4">bdRateExtend($G4:$G7,Q4:Q7,$AC4:$AC7,AM4:AM7)</f>
        <v>-0.22937422626844528</v>
      </c>
      <c r="BV4" s="603">
        <f t="array" ref="BV4">bdRateExtend($G4:$G9,Q4:Q9,$AC4:$AC9,AM4:AM9)</f>
        <v>-0.26175810157951063</v>
      </c>
      <c r="BW4" s="603">
        <f t="array" ref="BW4">bdRateExtend($G4:$G7,R4:R7,$AC4:$AC7,AN4:AN7)</f>
        <v>-0.24595643440406278</v>
      </c>
      <c r="BX4" s="603">
        <f t="array" ref="BX4">bdRateExtend($G4:$G9,R4:R9,$AC4:$AC9,AN4:AN9)</f>
        <v>-0.26226869374434014</v>
      </c>
      <c r="BY4" s="603">
        <f t="array" ref="BY4">bdRateExtend($G4:$G9,S4:S9,$AC4:$AC9,AO4:AO9)</f>
        <v>-0.29078011977241969</v>
      </c>
      <c r="BZ4" s="628">
        <f t="array" ref="BZ4">bdRateExtend($G4:$G9,T4:T9,$AC4:$AC9,AP4:AP9)</f>
        <v>-0.33477579480016018</v>
      </c>
      <c r="CA4" s="628">
        <f t="array" ref="CA4">bdRateExtend($G4:$G9,U4:U9,$AC4:$AC9,AQ4:AQ9)</f>
        <v>-0.26784268151564339</v>
      </c>
      <c r="CB4" s="575">
        <f>(Summary!$C$108*BX4+Summary!$C$109*BY4+Summary!$C$110*BZ4)/Summary!$C$111</f>
        <v>-0.26630943482769615</v>
      </c>
      <c r="CC4" s="593">
        <f t="array" ref="CC4">bdCAMBIExtend($G4:$G7,V4:V7,$AC4:$AC7,AR4:AR7)</f>
        <v>-1.3705569186657572E-3</v>
      </c>
      <c r="CD4" s="578">
        <f t="array" ref="CD4">bdCAMBIExtend($G4:$G9,V4:V9,$AC4:$AC9,AR4:AR9)</f>
        <v>-2.9107387576297744E-3</v>
      </c>
      <c r="CE4" s="547">
        <f t="array" ref="CE4">testVMAFRange($G4:$G7,N4:N7,$AC4:$AC7,AJ4:AJ7)</f>
        <v>0</v>
      </c>
      <c r="CF4" s="543">
        <f t="array" ref="CF4">testVMAFRange($G4:$G9,N4:N9,$AC4:$AC9,AJ4:AJ9)</f>
        <v>0</v>
      </c>
      <c r="CG4" s="547">
        <f t="array" ref="CG4">testVMAFRange($G4:$G7,O4:O7,$AC4:$AC7,AK4:AK7)</f>
        <v>0</v>
      </c>
      <c r="CH4" s="543">
        <f t="array" ref="CH4">testVMAFRange($G4:$G9,O4:O9,$AC4:$AC9,AK4:AK9)</f>
        <v>0</v>
      </c>
    </row>
    <row r="5" spans="1:86" ht="17" customHeight="1" x14ac:dyDescent="0.2">
      <c r="A5" s="538"/>
      <c r="B5" s="566"/>
      <c r="C5" s="485"/>
      <c r="D5" s="590"/>
      <c r="E5" s="558"/>
      <c r="F5" s="362">
        <v>135</v>
      </c>
      <c r="G5" s="420">
        <f>'Anchor-RA'!L3</f>
        <v>83246.042423999999</v>
      </c>
      <c r="H5" s="295">
        <f>'Anchor-RA'!M3</f>
        <v>35.445470999999998</v>
      </c>
      <c r="I5" s="295">
        <f>'Anchor-RA'!N3</f>
        <v>35.598174999999998</v>
      </c>
      <c r="J5" s="295">
        <f>'Anchor-RA'!O3</f>
        <v>36.694093000000002</v>
      </c>
      <c r="K5" s="295">
        <f>(Summary!$C$63*H5+Summary!$C$64*I5+Summary!$C$65*J5)/Summary!$C$66</f>
        <v>35.679025333333335</v>
      </c>
      <c r="L5" s="295">
        <f>'Anchor-RA'!P3</f>
        <v>25.300336999999999</v>
      </c>
      <c r="M5" s="295">
        <f>'Anchor-RA'!Q3</f>
        <v>16.256741999999999</v>
      </c>
      <c r="N5" s="295">
        <f>'Anchor-RA'!R3</f>
        <v>94.208207999999999</v>
      </c>
      <c r="O5" s="295">
        <f>'Anchor-RA'!S3</f>
        <v>92.164627999999993</v>
      </c>
      <c r="P5" s="295">
        <f>'Anchor-RA'!T3</f>
        <v>36.150215000000003</v>
      </c>
      <c r="Q5" s="295">
        <f>'Anchor-RA'!U3</f>
        <v>33.511451999999998</v>
      </c>
      <c r="R5" s="295">
        <f>'Anchor-RA'!V3</f>
        <v>35.320430000000002</v>
      </c>
      <c r="S5" s="295">
        <f>'Anchor-RA'!W3</f>
        <v>35.492986000000002</v>
      </c>
      <c r="T5" s="295">
        <f>'Anchor-RA'!X3</f>
        <v>36.616861</v>
      </c>
      <c r="U5" s="295">
        <f>10*LOG10(1/((Summary!$C$80/10^(R5/10)+Summary!$C$81/10^(S5/10)+Summary!$C$82/10^(T5/10))/Summary!$C$83))</f>
        <v>35.540934533617715</v>
      </c>
      <c r="V5" s="295">
        <f>'Anchor-RA'!Y3</f>
        <v>4.2500000000000003E-3</v>
      </c>
      <c r="W5" s="295">
        <f>'Anchor-RA'!Z3</f>
        <v>35269.4</v>
      </c>
      <c r="X5" s="295">
        <f>'Anchor-RA'!AA3</f>
        <v>32.137099999999997</v>
      </c>
      <c r="Y5" s="357">
        <f>'Anchor-RA'!AB3</f>
        <v>17</v>
      </c>
      <c r="Z5" s="357">
        <f>'Anchor-RA'!AC3</f>
        <v>25</v>
      </c>
      <c r="AA5" s="295">
        <f t="shared" si="0"/>
        <v>9.7970555555555556</v>
      </c>
      <c r="AB5" s="462"/>
      <c r="AC5" s="167">
        <f>'Test-RA'!L3</f>
        <v>77529.412121000001</v>
      </c>
      <c r="AD5" s="167">
        <f>'Test-RA'!M3</f>
        <v>35.702922999999998</v>
      </c>
      <c r="AE5" s="167">
        <f>'Test-RA'!N3</f>
        <v>35.714677999999999</v>
      </c>
      <c r="AF5" s="167">
        <f>'Test-RA'!O3</f>
        <v>36.851692999999997</v>
      </c>
      <c r="AG5" s="167">
        <f>(Summary!$C$63*AD5+Summary!$C$64*AE5+Summary!$C$65*AF5)/Summary!$C$66</f>
        <v>35.896343833333333</v>
      </c>
      <c r="AH5" s="167">
        <f>'Test-RA'!P3</f>
        <v>25.546009000000002</v>
      </c>
      <c r="AI5" s="167">
        <f>'Test-RA'!Q3</f>
        <v>16.433274999999998</v>
      </c>
      <c r="AJ5" s="167">
        <f>'Test-RA'!R3</f>
        <v>95.443494999999999</v>
      </c>
      <c r="AK5" s="167">
        <f>'Test-RA'!S3</f>
        <v>93.417562000000004</v>
      </c>
      <c r="AL5" s="167">
        <f>'Test-RA'!T3</f>
        <v>36.590924000000001</v>
      </c>
      <c r="AM5" s="167">
        <f>'Test-RA'!U3</f>
        <v>33.656799999999997</v>
      </c>
      <c r="AN5" s="167">
        <f>'Test-RA'!V3</f>
        <v>35.587007</v>
      </c>
      <c r="AO5" s="167">
        <f>'Test-RA'!W3</f>
        <v>35.626477000000001</v>
      </c>
      <c r="AP5" s="167">
        <f>'Test-RA'!X3</f>
        <v>36.790216999999998</v>
      </c>
      <c r="AQ5" s="167">
        <f>10*LOG10(1/((Summary!$C$80/10^(AN5/10)+Summary!$C$81/10^(AO5/10)+Summary!$C$82/10^(AP5/10))/Summary!$C$83))</f>
        <v>35.772619106414155</v>
      </c>
      <c r="AR5" s="167">
        <f>'Test-RA'!Y3</f>
        <v>3.4770000000000001E-3</v>
      </c>
      <c r="AS5" s="167">
        <f>'Test-RA'!Z3</f>
        <v>931339.5</v>
      </c>
      <c r="AT5" s="295">
        <f>'Test-RA'!AA3</f>
        <v>105.1884</v>
      </c>
      <c r="AU5" s="357">
        <f>'Test-RA'!AB3</f>
        <v>17</v>
      </c>
      <c r="AV5" s="357">
        <f>'Test-RA'!AC3</f>
        <v>25</v>
      </c>
      <c r="AW5" s="395">
        <f t="shared" si="1"/>
        <v>258.70541666666668</v>
      </c>
      <c r="AX5" s="297">
        <f t="shared" si="2"/>
        <v>26.406445814218557</v>
      </c>
      <c r="AY5" s="298">
        <f t="shared" si="2"/>
        <v>3.273114251130314</v>
      </c>
      <c r="AZ5" s="297">
        <f t="shared" si="2"/>
        <v>1</v>
      </c>
      <c r="BA5" s="345">
        <f t="shared" si="2"/>
        <v>1</v>
      </c>
      <c r="BB5" s="75"/>
      <c r="BC5" s="75"/>
      <c r="BD5" s="565"/>
      <c r="BE5" s="550"/>
      <c r="BF5" s="552"/>
      <c r="BG5" s="552"/>
      <c r="BH5" s="552"/>
      <c r="BI5" s="552"/>
      <c r="BJ5" s="552"/>
      <c r="BK5" s="553"/>
      <c r="BL5" s="552"/>
      <c r="BM5" s="553"/>
      <c r="BN5" s="552"/>
      <c r="BO5" s="546"/>
      <c r="BP5" s="541"/>
      <c r="BQ5" s="546"/>
      <c r="BR5" s="541"/>
      <c r="BS5" s="553"/>
      <c r="BT5" s="552"/>
      <c r="BU5" s="553"/>
      <c r="BV5" s="552"/>
      <c r="BW5" s="553"/>
      <c r="BX5" s="552"/>
      <c r="BY5" s="552"/>
      <c r="BZ5" s="541"/>
      <c r="CA5" s="541"/>
      <c r="CB5" s="552"/>
      <c r="CC5" s="550"/>
      <c r="CD5" s="541"/>
      <c r="CE5" s="546"/>
      <c r="CF5" s="541"/>
      <c r="CG5" s="546"/>
      <c r="CH5" s="541"/>
    </row>
    <row r="6" spans="1:86" ht="17" customHeight="1" x14ac:dyDescent="0.2">
      <c r="A6" s="538"/>
      <c r="B6" s="566"/>
      <c r="C6" s="485"/>
      <c r="D6" s="590"/>
      <c r="E6" s="558"/>
      <c r="F6" s="362">
        <v>160</v>
      </c>
      <c r="G6" s="420">
        <f>'Anchor-RA'!L4</f>
        <v>26857.018182</v>
      </c>
      <c r="H6" s="295">
        <f>'Anchor-RA'!M4</f>
        <v>33.342891999999999</v>
      </c>
      <c r="I6" s="295">
        <f>'Anchor-RA'!N4</f>
        <v>34.829763</v>
      </c>
      <c r="J6" s="295">
        <f>'Anchor-RA'!O4</f>
        <v>35.901308999999998</v>
      </c>
      <c r="K6" s="295">
        <f>(Summary!$C$63*H6+Summary!$C$64*I6+Summary!$C$65*J6)/Summary!$C$66</f>
        <v>34.017106666666663</v>
      </c>
      <c r="L6" s="295">
        <f>'Anchor-RA'!P4</f>
        <v>22.189806000000001</v>
      </c>
      <c r="M6" s="295">
        <f>'Anchor-RA'!Q4</f>
        <v>14.32587</v>
      </c>
      <c r="N6" s="295">
        <f>'Anchor-RA'!R4</f>
        <v>81.363052999999994</v>
      </c>
      <c r="O6" s="295">
        <f>'Anchor-RA'!S4</f>
        <v>79.360457999999994</v>
      </c>
      <c r="P6" s="295">
        <f>'Anchor-RA'!T4</f>
        <v>32.249747999999997</v>
      </c>
      <c r="Q6" s="295">
        <f>'Anchor-RA'!U4</f>
        <v>32.357712999999997</v>
      </c>
      <c r="R6" s="295">
        <f>'Anchor-RA'!V4</f>
        <v>33.261386999999999</v>
      </c>
      <c r="S6" s="295">
        <f>'Anchor-RA'!W4</f>
        <v>34.807074999999998</v>
      </c>
      <c r="T6" s="295">
        <f>'Anchor-RA'!X4</f>
        <v>35.884627000000002</v>
      </c>
      <c r="U6" s="295">
        <f>10*LOG10(1/((Summary!$C$80/10^(R6/10)+Summary!$C$81/10^(S6/10)+Summary!$C$82/10^(T6/10))/Summary!$C$83))</f>
        <v>33.843668667243357</v>
      </c>
      <c r="V6" s="295">
        <f>'Anchor-RA'!Y4</f>
        <v>5.1850000000000004E-3</v>
      </c>
      <c r="W6" s="295">
        <f>'Anchor-RA'!Z4</f>
        <v>21485.599999999999</v>
      </c>
      <c r="X6" s="295">
        <f>'Anchor-RA'!AA4</f>
        <v>19.8505</v>
      </c>
      <c r="Y6" s="357">
        <f>'Anchor-RA'!AB4</f>
        <v>16</v>
      </c>
      <c r="Z6" s="357">
        <f>'Anchor-RA'!AC4</f>
        <v>23</v>
      </c>
      <c r="AA6" s="295">
        <f t="shared" si="0"/>
        <v>5.9682222222222219</v>
      </c>
      <c r="AB6" s="462"/>
      <c r="AC6" s="167">
        <f>'Test-RA'!L4</f>
        <v>23985.896970000002</v>
      </c>
      <c r="AD6" s="167">
        <f>'Test-RA'!M4</f>
        <v>33.749099999999999</v>
      </c>
      <c r="AE6" s="167">
        <f>'Test-RA'!N4</f>
        <v>35.037529999999997</v>
      </c>
      <c r="AF6" s="167">
        <f>'Test-RA'!O4</f>
        <v>36.163865000000001</v>
      </c>
      <c r="AG6" s="167">
        <f>(Summary!$C$63*AD6+Summary!$C$64*AE6+Summary!$C$65*AF6)/Summary!$C$66</f>
        <v>34.366299166666664</v>
      </c>
      <c r="AH6" s="167">
        <f>'Test-RA'!P4</f>
        <v>22.607330999999999</v>
      </c>
      <c r="AI6" s="167">
        <f>'Test-RA'!Q4</f>
        <v>14.617711999999999</v>
      </c>
      <c r="AJ6" s="167">
        <f>'Test-RA'!R4</f>
        <v>84.144109999999998</v>
      </c>
      <c r="AK6" s="167">
        <f>'Test-RA'!S4</f>
        <v>81.972258999999994</v>
      </c>
      <c r="AL6" s="167">
        <f>'Test-RA'!T4</f>
        <v>32.891466999999999</v>
      </c>
      <c r="AM6" s="167">
        <f>'Test-RA'!U4</f>
        <v>32.606051000000001</v>
      </c>
      <c r="AN6" s="167">
        <f>'Test-RA'!V4</f>
        <v>33.685966999999998</v>
      </c>
      <c r="AO6" s="167">
        <f>'Test-RA'!W4</f>
        <v>35.021648999999996</v>
      </c>
      <c r="AP6" s="167">
        <f>'Test-RA'!X4</f>
        <v>36.151127000000002</v>
      </c>
      <c r="AQ6" s="167">
        <f>10*LOG10(1/((Summary!$C$80/10^(AN6/10)+Summary!$C$81/10^(AO6/10)+Summary!$C$82/10^(AP6/10))/Summary!$C$83))</f>
        <v>34.222987898112542</v>
      </c>
      <c r="AR6" s="167">
        <f>'Test-RA'!Y4</f>
        <v>3.4910000000000002E-3</v>
      </c>
      <c r="AS6" s="167">
        <f>'Test-RA'!Z4</f>
        <v>805874.2</v>
      </c>
      <c r="AT6" s="295">
        <f>'Test-RA'!AA4</f>
        <v>87.013999999999996</v>
      </c>
      <c r="AU6" s="357">
        <f>'Test-RA'!AB4</f>
        <v>16</v>
      </c>
      <c r="AV6" s="357">
        <f>'Test-RA'!AC4</f>
        <v>23</v>
      </c>
      <c r="AW6" s="395">
        <f t="shared" si="1"/>
        <v>223.85394444444444</v>
      </c>
      <c r="AX6" s="297">
        <f t="shared" si="2"/>
        <v>37.507642327884724</v>
      </c>
      <c r="AY6" s="298">
        <f t="shared" si="2"/>
        <v>4.3834664114254043</v>
      </c>
      <c r="AZ6" s="297">
        <f t="shared" si="2"/>
        <v>1</v>
      </c>
      <c r="BA6" s="345">
        <f t="shared" si="2"/>
        <v>1</v>
      </c>
      <c r="BB6" s="75"/>
      <c r="BC6" s="75"/>
      <c r="BD6" s="573" t="s">
        <v>147</v>
      </c>
      <c r="BE6" s="549">
        <f t="array" ref="BE6">bdRateExtend($G5:$G8,H5:H8,$AC5:$AC8,AD5:AD8)</f>
        <v>-0.25751300125639776</v>
      </c>
      <c r="BF6" s="552"/>
      <c r="BG6" s="552"/>
      <c r="BH6" s="552"/>
      <c r="BI6" s="552"/>
      <c r="BJ6" s="552"/>
      <c r="BK6" s="551">
        <f t="array" ref="BK6">bdRateExtend($G5:$G8,L5:L8,$AC5:$AC8,AH5:AH8)</f>
        <v>-0.20887263616038221</v>
      </c>
      <c r="BL6" s="552"/>
      <c r="BM6" s="551">
        <f t="array" ref="BM6">bdRateExtend($G5:$G8,M5:M8,$AC5:$AC8,AI5:AI8)</f>
        <v>-0.22523912247073341</v>
      </c>
      <c r="BN6" s="552"/>
      <c r="BO6" s="545">
        <f t="array" ref="BO6">bdRateExtend($G5:$G8,N5:N8,$AC5:$AC8,AJ5:AJ8,"None", FALSE,1)</f>
        <v>-0.27785476830335365</v>
      </c>
      <c r="BP6" s="541"/>
      <c r="BQ6" s="545">
        <f t="array" ref="BQ6">bdRateExtend($G5:$G8,O5:O8,$AC5:$AC8,AK5:AK8,"None", FALSE,1)</f>
        <v>-0.26730717423949468</v>
      </c>
      <c r="BR6" s="541"/>
      <c r="BS6" s="551">
        <f t="array" ref="BS6">bdRateExtend($G5:$G8,P5:P8,$AC5:$AC8,AL5:AL8)</f>
        <v>-0.24540386657180346</v>
      </c>
      <c r="BT6" s="552"/>
      <c r="BU6" s="551">
        <f t="array" ref="BU6">bdRateExtend($G5:$G8,Q5:Q8,$AC5:$AC8,AM5:AM8)</f>
        <v>-0.27621112537295645</v>
      </c>
      <c r="BV6" s="552"/>
      <c r="BW6" s="551">
        <f t="array" ref="BW6">bdRateExtend($G5:$G8,R5:R8,$AC5:$AC8,AN5:AN8)</f>
        <v>-0.26425506185623493</v>
      </c>
      <c r="BX6" s="552"/>
      <c r="BY6" s="552"/>
      <c r="BZ6" s="541"/>
      <c r="CA6" s="541"/>
      <c r="CB6" s="552"/>
      <c r="CC6" s="560">
        <f t="array" ref="CC6">bdCAMBIExtend($G5:$G8,V5:V8,$AC5:$AC8,AR5:AR8)</f>
        <v>-1.828931962553147E-3</v>
      </c>
      <c r="CD6" s="541"/>
      <c r="CE6" s="554">
        <f t="array" ref="CE6">testVMAFRange($G5:$G8,N5:N8,$AC5:$AC8,AJ5:AJ8)</f>
        <v>0</v>
      </c>
      <c r="CF6" s="541"/>
      <c r="CG6" s="554">
        <f t="array" ref="CG6">testVMAFRange($G5:$G8,O5:O8,$AC5:$AC8,AK5:AK8)</f>
        <v>0</v>
      </c>
      <c r="CH6" s="541"/>
    </row>
    <row r="7" spans="1:86" ht="17" customHeight="1" x14ac:dyDescent="0.2">
      <c r="A7" s="538"/>
      <c r="B7" s="566"/>
      <c r="C7" s="485"/>
      <c r="D7" s="590"/>
      <c r="E7" s="558"/>
      <c r="F7" s="362">
        <v>185</v>
      </c>
      <c r="G7" s="420">
        <f>'Anchor-RA'!L5</f>
        <v>10419.472727</v>
      </c>
      <c r="H7" s="295">
        <f>'Anchor-RA'!M5</f>
        <v>30.833189999999998</v>
      </c>
      <c r="I7" s="295">
        <f>'Anchor-RA'!N5</f>
        <v>34.037481999999997</v>
      </c>
      <c r="J7" s="295">
        <f>'Anchor-RA'!O5</f>
        <v>34.986896000000002</v>
      </c>
      <c r="K7" s="295">
        <f>(Summary!$C$63*H7+Summary!$C$64*I7+Summary!$C$65*J7)/Summary!$C$66</f>
        <v>32.059522999999999</v>
      </c>
      <c r="L7" s="295">
        <f>'Anchor-RA'!P5</f>
        <v>18.386033000000001</v>
      </c>
      <c r="M7" s="295">
        <f>'Anchor-RA'!Q5</f>
        <v>11.991866999999999</v>
      </c>
      <c r="N7" s="295">
        <f>'Anchor-RA'!R5</f>
        <v>61.501196999999998</v>
      </c>
      <c r="O7" s="295">
        <f>'Anchor-RA'!S5</f>
        <v>59.931938000000002</v>
      </c>
      <c r="P7" s="295">
        <f>'Anchor-RA'!T5</f>
        <v>28.274018999999999</v>
      </c>
      <c r="Q7" s="295">
        <f>'Anchor-RA'!U5</f>
        <v>30.985112000000001</v>
      </c>
      <c r="R7" s="295">
        <f>'Anchor-RA'!V5</f>
        <v>30.735690999999999</v>
      </c>
      <c r="S7" s="295">
        <f>'Anchor-RA'!W5</f>
        <v>34.025413999999998</v>
      </c>
      <c r="T7" s="295">
        <f>'Anchor-RA'!X5</f>
        <v>34.973522000000003</v>
      </c>
      <c r="U7" s="295">
        <f>10*LOG10(1/((Summary!$C$80/10^(R7/10)+Summary!$C$81/10^(S7/10)+Summary!$C$82/10^(T7/10))/Summary!$C$83))</f>
        <v>31.663606662747121</v>
      </c>
      <c r="V7" s="295">
        <f>'Anchor-RA'!Y5</f>
        <v>5.9160000000000003E-3</v>
      </c>
      <c r="W7" s="295">
        <f>'Anchor-RA'!Z5</f>
        <v>18416.7</v>
      </c>
      <c r="X7" s="295">
        <f>'Anchor-RA'!AA5</f>
        <v>15.3161</v>
      </c>
      <c r="Y7" s="357">
        <f>'Anchor-RA'!AB5</f>
        <v>16</v>
      </c>
      <c r="Z7" s="357">
        <f>'Anchor-RA'!AC5</f>
        <v>24</v>
      </c>
      <c r="AA7" s="295">
        <f t="shared" si="0"/>
        <v>5.1157500000000002</v>
      </c>
      <c r="AB7" s="462"/>
      <c r="AC7" s="167">
        <f>'Test-RA'!L5</f>
        <v>9371.7818179999995</v>
      </c>
      <c r="AD7" s="167">
        <f>'Test-RA'!M5</f>
        <v>31.394220000000001</v>
      </c>
      <c r="AE7" s="167">
        <f>'Test-RA'!N5</f>
        <v>34.345649999999999</v>
      </c>
      <c r="AF7" s="167">
        <f>'Test-RA'!O5</f>
        <v>35.355967</v>
      </c>
      <c r="AG7" s="167">
        <f>(Summary!$C$63*AD7+Summary!$C$64*AE7+Summary!$C$65*AF7)/Summary!$C$66</f>
        <v>32.546416166666667</v>
      </c>
      <c r="AH7" s="167">
        <f>'Test-RA'!P5</f>
        <v>18.970587999999999</v>
      </c>
      <c r="AI7" s="167">
        <f>'Test-RA'!Q5</f>
        <v>12.409834999999999</v>
      </c>
      <c r="AJ7" s="167">
        <f>'Test-RA'!R5</f>
        <v>66.807525999999996</v>
      </c>
      <c r="AK7" s="167">
        <f>'Test-RA'!S5</f>
        <v>64.719485000000006</v>
      </c>
      <c r="AL7" s="167">
        <f>'Test-RA'!T5</f>
        <v>29.054907</v>
      </c>
      <c r="AM7" s="167">
        <f>'Test-RA'!U5</f>
        <v>31.350002</v>
      </c>
      <c r="AN7" s="167">
        <f>'Test-RA'!V5</f>
        <v>31.321045000000002</v>
      </c>
      <c r="AO7" s="167">
        <f>'Test-RA'!W5</f>
        <v>34.336106999999998</v>
      </c>
      <c r="AP7" s="167">
        <f>'Test-RA'!X5</f>
        <v>35.345202</v>
      </c>
      <c r="AQ7" s="167">
        <f>10*LOG10(1/((Summary!$C$80/10^(AN7/10)+Summary!$C$81/10^(AO7/10)+Summary!$C$82/10^(AP7/10))/Summary!$C$83))</f>
        <v>32.204719179582867</v>
      </c>
      <c r="AR7" s="167">
        <f>'Test-RA'!Y5</f>
        <v>3.6610000000000002E-3</v>
      </c>
      <c r="AS7" s="167">
        <f>'Test-RA'!Z5</f>
        <v>403155.8</v>
      </c>
      <c r="AT7" s="295">
        <f>'Test-RA'!AA5</f>
        <v>88.316000000000003</v>
      </c>
      <c r="AU7" s="357">
        <f>'Test-RA'!AB5</f>
        <v>16</v>
      </c>
      <c r="AV7" s="357">
        <f>'Test-RA'!AC5</f>
        <v>24</v>
      </c>
      <c r="AW7" s="395">
        <f t="shared" si="1"/>
        <v>111.98772222222222</v>
      </c>
      <c r="AX7" s="297">
        <f t="shared" si="2"/>
        <v>21.890773048374573</v>
      </c>
      <c r="AY7" s="298">
        <f t="shared" si="2"/>
        <v>5.7662198601471655</v>
      </c>
      <c r="AZ7" s="297">
        <f t="shared" si="2"/>
        <v>1</v>
      </c>
      <c r="BA7" s="345">
        <f t="shared" si="2"/>
        <v>1</v>
      </c>
      <c r="BB7" s="75"/>
      <c r="BC7" s="75"/>
      <c r="BD7" s="565"/>
      <c r="BE7" s="550"/>
      <c r="BF7" s="552"/>
      <c r="BG7" s="552"/>
      <c r="BH7" s="552"/>
      <c r="BI7" s="552"/>
      <c r="BJ7" s="552"/>
      <c r="BK7" s="553"/>
      <c r="BL7" s="552"/>
      <c r="BM7" s="553"/>
      <c r="BN7" s="552"/>
      <c r="BO7" s="546"/>
      <c r="BP7" s="541"/>
      <c r="BQ7" s="546"/>
      <c r="BR7" s="541"/>
      <c r="BS7" s="553"/>
      <c r="BT7" s="552"/>
      <c r="BU7" s="553"/>
      <c r="BV7" s="552"/>
      <c r="BW7" s="553"/>
      <c r="BX7" s="552"/>
      <c r="BY7" s="552"/>
      <c r="BZ7" s="541"/>
      <c r="CA7" s="541"/>
      <c r="CB7" s="552"/>
      <c r="CC7" s="550"/>
      <c r="CD7" s="541"/>
      <c r="CE7" s="546"/>
      <c r="CF7" s="541"/>
      <c r="CG7" s="546"/>
      <c r="CH7" s="541"/>
    </row>
    <row r="8" spans="1:86" ht="17" customHeight="1" thickBot="1" x14ac:dyDescent="0.25">
      <c r="A8" s="538"/>
      <c r="B8" s="566"/>
      <c r="C8" s="485"/>
      <c r="D8" s="590"/>
      <c r="E8" s="558"/>
      <c r="F8" s="362">
        <v>210</v>
      </c>
      <c r="G8" s="420">
        <f>'Anchor-RA'!L6</f>
        <v>4133.2484850000001</v>
      </c>
      <c r="H8" s="295">
        <f>'Anchor-RA'!M6</f>
        <v>27.946318999999999</v>
      </c>
      <c r="I8" s="295">
        <f>'Anchor-RA'!N6</f>
        <v>32.996980999999998</v>
      </c>
      <c r="J8" s="295">
        <f>'Anchor-RA'!O6</f>
        <v>33.771431</v>
      </c>
      <c r="K8" s="295">
        <f>(Summary!$C$63*H8+Summary!$C$64*I8+Summary!$C$65*J8)/Summary!$C$66</f>
        <v>29.758948</v>
      </c>
      <c r="L8" s="295">
        <f>'Anchor-RA'!P6</f>
        <v>13.906428</v>
      </c>
      <c r="M8" s="295">
        <f>'Anchor-RA'!Q6</f>
        <v>9.2854200000000002</v>
      </c>
      <c r="N8" s="295">
        <f>'Anchor-RA'!R6</f>
        <v>37.361919</v>
      </c>
      <c r="O8" s="295">
        <f>'Anchor-RA'!S6</f>
        <v>36.449452999999998</v>
      </c>
      <c r="P8" s="295">
        <f>'Anchor-RA'!T6</f>
        <v>24.40663</v>
      </c>
      <c r="Q8" s="295">
        <f>'Anchor-RA'!U6</f>
        <v>29.191824</v>
      </c>
      <c r="R8" s="295">
        <f>'Anchor-RA'!V6</f>
        <v>27.845375000000001</v>
      </c>
      <c r="S8" s="295">
        <f>'Anchor-RA'!W6</f>
        <v>32.984482999999997</v>
      </c>
      <c r="T8" s="295">
        <f>'Anchor-RA'!X6</f>
        <v>33.756096999999997</v>
      </c>
      <c r="U8" s="295">
        <f>10*LOG10(1/((Summary!$C$80/10^(R8/10)+Summary!$C$81/10^(S8/10)+Summary!$C$82/10^(T8/10))/Summary!$C$83))</f>
        <v>29.034701659559001</v>
      </c>
      <c r="V8" s="295">
        <f>'Anchor-RA'!Y6</f>
        <v>1.1391E-2</v>
      </c>
      <c r="W8" s="295">
        <f>'Anchor-RA'!Z6</f>
        <v>11215.6</v>
      </c>
      <c r="X8" s="295">
        <f>'Anchor-RA'!AA6</f>
        <v>12.756500000000001</v>
      </c>
      <c r="Y8" s="357">
        <f>'Anchor-RA'!AB6</f>
        <v>15</v>
      </c>
      <c r="Z8" s="357">
        <f>'Anchor-RA'!AC6</f>
        <v>24</v>
      </c>
      <c r="AA8" s="295">
        <f t="shared" si="0"/>
        <v>3.1154444444444445</v>
      </c>
      <c r="AB8" s="462"/>
      <c r="AC8" s="167">
        <f>'Test-RA'!L6</f>
        <v>3786.7090910000002</v>
      </c>
      <c r="AD8" s="167">
        <f>'Test-RA'!M6</f>
        <v>28.660223999999999</v>
      </c>
      <c r="AE8" s="167">
        <f>'Test-RA'!N6</f>
        <v>33.377215999999997</v>
      </c>
      <c r="AF8" s="167">
        <f>'Test-RA'!O6</f>
        <v>34.235607000000002</v>
      </c>
      <c r="AG8" s="167">
        <f>(Summary!$C$63*AD8+Summary!$C$64*AE8+Summary!$C$65*AF8)/Summary!$C$66</f>
        <v>30.375619833333332</v>
      </c>
      <c r="AH8" s="167">
        <f>'Test-RA'!P6</f>
        <v>14.670446</v>
      </c>
      <c r="AI8" s="167">
        <f>'Test-RA'!Q6</f>
        <v>9.8154950000000003</v>
      </c>
      <c r="AJ8" s="167">
        <f>'Test-RA'!R6</f>
        <v>45.300885999999998</v>
      </c>
      <c r="AK8" s="167">
        <f>'Test-RA'!S6</f>
        <v>43.773681000000003</v>
      </c>
      <c r="AL8" s="167">
        <f>'Test-RA'!T6</f>
        <v>25.29326</v>
      </c>
      <c r="AM8" s="167">
        <f>'Test-RA'!U6</f>
        <v>29.704789000000002</v>
      </c>
      <c r="AN8" s="167">
        <f>'Test-RA'!V6</f>
        <v>28.583779</v>
      </c>
      <c r="AO8" s="167">
        <f>'Test-RA'!W6</f>
        <v>33.366782999999998</v>
      </c>
      <c r="AP8" s="167">
        <f>'Test-RA'!X6</f>
        <v>34.222352999999998</v>
      </c>
      <c r="AQ8" s="167">
        <f>10*LOG10(1/((Summary!$C$80/10^(AN8/10)+Summary!$C$81/10^(AO8/10)+Summary!$C$82/10^(AP8/10))/Summary!$C$83))</f>
        <v>29.732601970523078</v>
      </c>
      <c r="AR8" s="167">
        <f>'Test-RA'!Y6</f>
        <v>1.0374E-2</v>
      </c>
      <c r="AS8" s="167">
        <f>'Test-RA'!Z6</f>
        <v>182360</v>
      </c>
      <c r="AT8" s="295">
        <f>'Test-RA'!AA6</f>
        <v>87.891199999999998</v>
      </c>
      <c r="AU8" s="357">
        <f>'Test-RA'!AB6</f>
        <v>15</v>
      </c>
      <c r="AV8" s="357">
        <f>'Test-RA'!AC6</f>
        <v>24</v>
      </c>
      <c r="AW8" s="395">
        <f t="shared" si="1"/>
        <v>50.655555555555559</v>
      </c>
      <c r="AX8" s="297">
        <f t="shared" si="2"/>
        <v>16.259495702414494</v>
      </c>
      <c r="AY8" s="298">
        <f t="shared" si="2"/>
        <v>6.8899149453219923</v>
      </c>
      <c r="AZ8" s="297">
        <f t="shared" si="2"/>
        <v>1</v>
      </c>
      <c r="BA8" s="345">
        <f t="shared" si="2"/>
        <v>1</v>
      </c>
      <c r="BB8" s="75"/>
      <c r="BC8" s="75"/>
      <c r="BD8" s="574" t="s">
        <v>46</v>
      </c>
      <c r="BE8" s="549">
        <f t="array" ref="BE8">bdRateExtend($G6:$G9,H6:H9,$AC6:$AC9,AD6:AD9)</f>
        <v>-0.27019447392540064</v>
      </c>
      <c r="BF8" s="552"/>
      <c r="BG8" s="552"/>
      <c r="BH8" s="552"/>
      <c r="BI8" s="552"/>
      <c r="BJ8" s="552"/>
      <c r="BK8" s="551">
        <f t="array" ref="BK8">bdRateExtend($G6:$G9,L6:L9,$AC6:$AC9,AH6:AH9)</f>
        <v>-0.21932542259568988</v>
      </c>
      <c r="BL8" s="552"/>
      <c r="BM8" s="551">
        <f t="array" ref="BM8">bdRateExtend($G6:$G9,M6:M9,$AC6:$AC9,AI6:AI9)</f>
        <v>-0.23830083596159068</v>
      </c>
      <c r="BN8" s="552"/>
      <c r="BO8" s="545">
        <f t="array" ref="BO8">bdRateExtend($G6:$G9,N6:N9,$AC6:$AC9,AJ6:AJ9,"None", FALSE,1)</f>
        <v>-0.3166012610786989</v>
      </c>
      <c r="BP8" s="541"/>
      <c r="BQ8" s="545">
        <f t="array" ref="BQ8">bdRateExtend($G6:$G9,O6:O9,$AC6:$AC9,AK6:AK9,"None", FALSE,1)</f>
        <v>-0.30538093970920188</v>
      </c>
      <c r="BR8" s="541"/>
      <c r="BS8" s="551">
        <f t="array" ref="BS8">bdRateExtend($G6:$G9,P6:P9,$AC6:$AC9,AL6:AL9)</f>
        <v>-0.26283077506959107</v>
      </c>
      <c r="BT8" s="552"/>
      <c r="BU8" s="551">
        <f t="array" ref="BU8">bdRateExtend($G6:$G9,Q6:Q9,$AC6:$AC9,AM6:AM9)</f>
        <v>-0.29042988774952927</v>
      </c>
      <c r="BV8" s="552"/>
      <c r="BW8" s="551">
        <f t="array" ref="BW8">bdRateExtend($G6:$G9,R6:R9,$AC6:$AC9,AN6:AN9)</f>
        <v>-0.27600457074914186</v>
      </c>
      <c r="BX8" s="552"/>
      <c r="BY8" s="552"/>
      <c r="BZ8" s="541"/>
      <c r="CA8" s="541"/>
      <c r="CB8" s="552"/>
      <c r="CC8" s="560">
        <f t="array" ref="CC8">bdCAMBIExtend($G6:$G9,V6:V9,$AC6:$AC9,AR6:AR9)</f>
        <v>-4.4824746306441413E-3</v>
      </c>
      <c r="CD8" s="541"/>
      <c r="CE8" s="554">
        <f t="array" ref="CE8">testVMAFRange($G6:$G9,N6:N9,$AC6:$AC9,AJ6:AJ9)</f>
        <v>0</v>
      </c>
      <c r="CF8" s="541"/>
      <c r="CG8" s="554">
        <f t="array" ref="CG8">testVMAFRange($G6:$G9,O6:O9,$AC6:$AC9,AK6:AK9)</f>
        <v>0</v>
      </c>
      <c r="CH8" s="541"/>
    </row>
    <row r="9" spans="1:86" ht="17" customHeight="1" thickBot="1" x14ac:dyDescent="0.25">
      <c r="A9" s="538"/>
      <c r="B9" s="596"/>
      <c r="C9" s="486"/>
      <c r="D9" s="591"/>
      <c r="E9" s="559"/>
      <c r="F9" s="363">
        <v>235</v>
      </c>
      <c r="G9" s="421">
        <f>'Anchor-RA'!L7</f>
        <v>1544.2181820000001</v>
      </c>
      <c r="H9" s="392">
        <f>'Anchor-RA'!M7</f>
        <v>25.142578</v>
      </c>
      <c r="I9" s="392">
        <f>'Anchor-RA'!N7</f>
        <v>31.785730000000001</v>
      </c>
      <c r="J9" s="392">
        <f>'Anchor-RA'!O7</f>
        <v>32.381658999999999</v>
      </c>
      <c r="K9" s="392">
        <f>(Summary!$C$63*H9+Summary!$C$64*I9+Summary!$C$65*J9)/Summary!$C$66</f>
        <v>27.456283500000001</v>
      </c>
      <c r="L9" s="392">
        <f>'Anchor-RA'!P7</f>
        <v>9.6940460000000002</v>
      </c>
      <c r="M9" s="392">
        <f>'Anchor-RA'!Q7</f>
        <v>6.8219500000000002</v>
      </c>
      <c r="N9" s="392">
        <f>'Anchor-RA'!R7</f>
        <v>17.883765</v>
      </c>
      <c r="O9" s="392">
        <f>'Anchor-RA'!S7</f>
        <v>17.518526000000001</v>
      </c>
      <c r="P9" s="392">
        <f>'Anchor-RA'!T7</f>
        <v>21.130807000000001</v>
      </c>
      <c r="Q9" s="392">
        <f>'Anchor-RA'!U7</f>
        <v>27.181861999999999</v>
      </c>
      <c r="R9" s="392">
        <f>'Anchor-RA'!V7</f>
        <v>25.053782999999999</v>
      </c>
      <c r="S9" s="392">
        <f>'Anchor-RA'!W7</f>
        <v>31.773064000000002</v>
      </c>
      <c r="T9" s="392">
        <f>'Anchor-RA'!X7</f>
        <v>32.364538000000003</v>
      </c>
      <c r="U9" s="392">
        <f>10*LOG10(1/((Summary!$C$80/10^(R9/10)+Summary!$C$81/10^(S9/10)+Summary!$C$82/10^(T9/10))/Summary!$C$83))</f>
        <v>26.402153479280056</v>
      </c>
      <c r="V9" s="392">
        <f>'Anchor-RA'!Y7</f>
        <v>5.3927000000000003E-2</v>
      </c>
      <c r="W9" s="392">
        <f>'Anchor-RA'!Z7</f>
        <v>6044.4</v>
      </c>
      <c r="X9" s="392">
        <f>'Anchor-RA'!AA7</f>
        <v>10.706</v>
      </c>
      <c r="Y9" s="393">
        <f>'Anchor-RA'!AB7</f>
        <v>15</v>
      </c>
      <c r="Z9" s="393">
        <f>'Anchor-RA'!AC7</f>
        <v>23</v>
      </c>
      <c r="AA9" s="392">
        <f t="shared" si="0"/>
        <v>1.6789999999999998</v>
      </c>
      <c r="AB9" s="462"/>
      <c r="AC9" s="391">
        <f>'Test-RA'!L7</f>
        <v>1402.4545450000001</v>
      </c>
      <c r="AD9" s="391">
        <f>'Test-RA'!M7</f>
        <v>25.829445</v>
      </c>
      <c r="AE9" s="391">
        <f>'Test-RA'!N7</f>
        <v>32.138243000000003</v>
      </c>
      <c r="AF9" s="391">
        <f>'Test-RA'!O7</f>
        <v>32.795259000000001</v>
      </c>
      <c r="AG9" s="391">
        <f>(Summary!$C$63*AD9+Summary!$C$64*AE9+Summary!$C$65*AF9)/Summary!$C$66</f>
        <v>28.041880333333335</v>
      </c>
      <c r="AH9" s="391">
        <f>'Test-RA'!P7</f>
        <v>10.423541</v>
      </c>
      <c r="AI9" s="391">
        <f>'Test-RA'!Q7</f>
        <v>7.315442</v>
      </c>
      <c r="AJ9" s="391">
        <f>'Test-RA'!R7</f>
        <v>24.636485</v>
      </c>
      <c r="AK9" s="391">
        <f>'Test-RA'!S7</f>
        <v>23.886516</v>
      </c>
      <c r="AL9" s="391">
        <f>'Test-RA'!T7</f>
        <v>21.897752000000001</v>
      </c>
      <c r="AM9" s="391">
        <f>'Test-RA'!U7</f>
        <v>27.758027999999999</v>
      </c>
      <c r="AN9" s="391">
        <f>'Test-RA'!V7</f>
        <v>25.761306999999999</v>
      </c>
      <c r="AO9" s="391">
        <f>'Test-RA'!W7</f>
        <v>32.127400000000002</v>
      </c>
      <c r="AP9" s="391">
        <f>'Test-RA'!X7</f>
        <v>32.780684999999998</v>
      </c>
      <c r="AQ9" s="391">
        <f>10*LOG10(1/((Summary!$C$80/10^(AN9/10)+Summary!$C$81/10^(AO9/10)+Summary!$C$82/10^(AP9/10))/Summary!$C$83))</f>
        <v>27.079252569159063</v>
      </c>
      <c r="AR9" s="391">
        <f>'Test-RA'!Y7</f>
        <v>4.3705000000000001E-2</v>
      </c>
      <c r="AS9" s="391">
        <f>'Test-RA'!Z7</f>
        <v>69391.7</v>
      </c>
      <c r="AT9" s="392">
        <f>'Test-RA'!AA7</f>
        <v>88.028499999999994</v>
      </c>
      <c r="AU9" s="393">
        <f>'Test-RA'!AB7</f>
        <v>15</v>
      </c>
      <c r="AV9" s="393">
        <f>'Test-RA'!AC7</f>
        <v>23</v>
      </c>
      <c r="AW9" s="396">
        <f t="shared" si="1"/>
        <v>19.27547222222222</v>
      </c>
      <c r="AX9" s="302">
        <f t="shared" si="2"/>
        <v>11.480328899477202</v>
      </c>
      <c r="AY9" s="303">
        <f t="shared" si="2"/>
        <v>8.22235195217635</v>
      </c>
      <c r="AZ9" s="297">
        <f t="shared" si="2"/>
        <v>1</v>
      </c>
      <c r="BA9" s="345">
        <f t="shared" si="2"/>
        <v>1</v>
      </c>
      <c r="BB9" s="75"/>
      <c r="BC9" s="75"/>
      <c r="BD9" s="570"/>
      <c r="BE9" s="550"/>
      <c r="BF9" s="553"/>
      <c r="BG9" s="553"/>
      <c r="BH9" s="553"/>
      <c r="BI9" s="553"/>
      <c r="BJ9" s="553"/>
      <c r="BK9" s="553"/>
      <c r="BL9" s="553"/>
      <c r="BM9" s="553"/>
      <c r="BN9" s="553"/>
      <c r="BO9" s="546"/>
      <c r="BP9" s="544"/>
      <c r="BQ9" s="546"/>
      <c r="BR9" s="544"/>
      <c r="BS9" s="553"/>
      <c r="BT9" s="553"/>
      <c r="BU9" s="553"/>
      <c r="BV9" s="553"/>
      <c r="BW9" s="553"/>
      <c r="BX9" s="553"/>
      <c r="BY9" s="553"/>
      <c r="BZ9" s="544"/>
      <c r="CA9" s="544"/>
      <c r="CB9" s="553"/>
      <c r="CC9" s="550"/>
      <c r="CD9" s="541"/>
      <c r="CE9" s="546"/>
      <c r="CF9" s="544"/>
      <c r="CG9" s="546"/>
      <c r="CH9" s="544"/>
    </row>
    <row r="10" spans="1:86" ht="17" customHeight="1" thickBot="1" x14ac:dyDescent="0.25">
      <c r="A10" s="538"/>
      <c r="B10" s="595" t="s">
        <v>146</v>
      </c>
      <c r="C10" s="586" t="s">
        <v>223</v>
      </c>
      <c r="D10" s="589">
        <v>59.94</v>
      </c>
      <c r="E10" s="557">
        <v>10</v>
      </c>
      <c r="F10" s="362">
        <v>110</v>
      </c>
      <c r="G10" s="419">
        <f>'Anchor-RA'!L8</f>
        <v>98238.953773000001</v>
      </c>
      <c r="H10" s="385">
        <f>'Anchor-RA'!M8</f>
        <v>39.154572999999999</v>
      </c>
      <c r="I10" s="385">
        <f>'Anchor-RA'!N8</f>
        <v>39.040038000000003</v>
      </c>
      <c r="J10" s="385">
        <f>'Anchor-RA'!O8</f>
        <v>46.927675999999998</v>
      </c>
      <c r="K10" s="385">
        <f>(Summary!$C$63*H10+Summary!$C$64*I10+Summary!$C$65*J10)/Summary!$C$66</f>
        <v>40.431001000000002</v>
      </c>
      <c r="L10" s="385">
        <f>'Anchor-RA'!P8</f>
        <v>25.866477</v>
      </c>
      <c r="M10" s="385">
        <f>'Anchor-RA'!Q8</f>
        <v>16.880372999999999</v>
      </c>
      <c r="N10" s="385">
        <f>'Anchor-RA'!R8</f>
        <v>90.044314</v>
      </c>
      <c r="O10" s="385">
        <f>'Anchor-RA'!S8</f>
        <v>88.479091999999994</v>
      </c>
      <c r="P10" s="385">
        <f>'Anchor-RA'!T8</f>
        <v>40.289715999999999</v>
      </c>
      <c r="Q10" s="385">
        <f>'Anchor-RA'!U8</f>
        <v>38.393773000000003</v>
      </c>
      <c r="R10" s="385">
        <f>'Anchor-RA'!V8</f>
        <v>38.974581999999998</v>
      </c>
      <c r="S10" s="385">
        <f>'Anchor-RA'!W8</f>
        <v>38.810794999999999</v>
      </c>
      <c r="T10" s="385">
        <f>'Anchor-RA'!X8</f>
        <v>46.868783999999998</v>
      </c>
      <c r="U10" s="385">
        <f>10*LOG10(1/((Summary!$C$80/10^(R10/10)+Summary!$C$81/10^(S10/10)+Summary!$C$82/10^(T10/10))/Summary!$C$83))</f>
        <v>39.595366923280679</v>
      </c>
      <c r="V10" s="385">
        <f>'Anchor-RA'!Y8</f>
        <v>1.2216640000000001</v>
      </c>
      <c r="W10" s="385">
        <f>'Anchor-RA'!Z8</f>
        <v>31580</v>
      </c>
      <c r="X10" s="385">
        <f>'Anchor-RA'!AA8</f>
        <v>24.552700000000002</v>
      </c>
      <c r="Y10" s="360">
        <f>'Anchor-RA'!AB8</f>
        <v>17</v>
      </c>
      <c r="Z10" s="360">
        <f>'Anchor-RA'!AC8</f>
        <v>23</v>
      </c>
      <c r="AA10" s="385">
        <f t="shared" si="0"/>
        <v>8.7722222222222221</v>
      </c>
      <c r="AB10" s="462"/>
      <c r="AC10" s="384">
        <f>'Test-RA'!L8</f>
        <v>114902.84261199999</v>
      </c>
      <c r="AD10" s="384">
        <f>'Test-RA'!M8</f>
        <v>39.314526999999998</v>
      </c>
      <c r="AE10" s="384">
        <f>'Test-RA'!N8</f>
        <v>39.433652000000002</v>
      </c>
      <c r="AF10" s="384">
        <f>'Test-RA'!O8</f>
        <v>46.970903999999997</v>
      </c>
      <c r="AG10" s="384">
        <f>(Summary!$C$63*AD10+Summary!$C$64*AE10+Summary!$C$65*AF10)/Summary!$C$66</f>
        <v>40.610443999999994</v>
      </c>
      <c r="AH10" s="384">
        <f>'Test-RA'!P8</f>
        <v>26.482938999999998</v>
      </c>
      <c r="AI10" s="384">
        <f>'Test-RA'!Q8</f>
        <v>17.143628</v>
      </c>
      <c r="AJ10" s="384">
        <f>'Test-RA'!R8</f>
        <v>90.987373000000005</v>
      </c>
      <c r="AK10" s="384">
        <f>'Test-RA'!S8</f>
        <v>89.429986</v>
      </c>
      <c r="AL10" s="384">
        <f>'Test-RA'!T8</f>
        <v>40.707956000000003</v>
      </c>
      <c r="AM10" s="384">
        <f>'Test-RA'!U8</f>
        <v>38.599511</v>
      </c>
      <c r="AN10" s="384">
        <f>'Test-RA'!V8</f>
        <v>39.136899999999997</v>
      </c>
      <c r="AO10" s="384">
        <f>'Test-RA'!W8</f>
        <v>39.239851000000002</v>
      </c>
      <c r="AP10" s="384">
        <f>'Test-RA'!X8</f>
        <v>46.921208</v>
      </c>
      <c r="AQ10" s="384">
        <f>10*LOG10(1/((Summary!$C$80/10^(AN10/10)+Summary!$C$81/10^(AO10/10)+Summary!$C$82/10^(AP10/10))/Summary!$C$83))</f>
        <v>39.806135086210219</v>
      </c>
      <c r="AR10" s="384">
        <f>'Test-RA'!Y8</f>
        <v>1.0209900000000001</v>
      </c>
      <c r="AS10" s="384">
        <f>'Test-RA'!Z8</f>
        <v>627442.80000000005</v>
      </c>
      <c r="AT10" s="385">
        <f>'Test-RA'!AA8</f>
        <v>83.739599999999996</v>
      </c>
      <c r="AU10" s="360">
        <f>'Test-RA'!AB8</f>
        <v>17</v>
      </c>
      <c r="AV10" s="360">
        <f>'Test-RA'!AC8</f>
        <v>23</v>
      </c>
      <c r="AW10" s="398">
        <f t="shared" si="1"/>
        <v>174.28966666666668</v>
      </c>
      <c r="AX10" s="292">
        <f t="shared" si="2"/>
        <v>19.868359721342625</v>
      </c>
      <c r="AY10" s="293">
        <f t="shared" si="2"/>
        <v>3.410606572800547</v>
      </c>
      <c r="AZ10" s="292">
        <f t="shared" si="2"/>
        <v>1</v>
      </c>
      <c r="BA10" s="344">
        <f t="shared" si="2"/>
        <v>1</v>
      </c>
      <c r="BB10" s="75"/>
      <c r="BC10" s="75"/>
      <c r="BD10" s="572" t="s">
        <v>39</v>
      </c>
      <c r="BE10" s="549">
        <f t="array" ref="BE10">bdRateExtend($G10:$G13,H10:H13,$AC10:$AC13,AD10:AD13)</f>
        <v>-0.36795522758618704</v>
      </c>
      <c r="BF10" s="551">
        <f t="array" ref="BF10">bdRateExtend($G10:$G15,H10:H15,$AC10:$AC15,AD10:AD15)</f>
        <v>-0.36420862711733581</v>
      </c>
      <c r="BG10" s="551">
        <f t="array" ref="BG10">bdRateExtend($G10:$G15,I10:I15,$AC10:$AC15,AE10:AE15)</f>
        <v>-0.2158379367225538</v>
      </c>
      <c r="BH10" s="551">
        <f t="array" ref="BH10">bdRateExtend($G10:$G15,J10:J15,$AC10:$AC15,AF10:AF15)</f>
        <v>-0.390778802608723</v>
      </c>
      <c r="BI10" s="551">
        <f t="array" ref="BI10">bdRateExtend($G10:$G15,K10:K15,$AC10:$AC15,AG10:AG15)</f>
        <v>-0.35437443995147033</v>
      </c>
      <c r="BJ10" s="575">
        <f>(Summary!$C$94*BF10+Summary!$C$95*BG10+Summary!$C$96*BH10)/Summary!$C$97</f>
        <v>-0.35933660652120003</v>
      </c>
      <c r="BK10" s="551">
        <f t="array" ref="BK10">bdRateExtend($G10:$G13,L10:L13,$AC10:$AC13,AH10:AH13)</f>
        <v>-0.35037805405251155</v>
      </c>
      <c r="BL10" s="551">
        <f t="array" ref="BL10">bdRateExtend($G10:$G15,L10:L15,$AC10:$AC15,AH10:AH15)</f>
        <v>-0.34038635154837216</v>
      </c>
      <c r="BM10" s="551">
        <f t="array" ref="BM10">bdRateExtend($G10:$G13,M10:M13,$AC10:$AC13,AI10:AI13)</f>
        <v>-0.37504209754588824</v>
      </c>
      <c r="BN10" s="551">
        <f t="array" ref="BN10">bdRateExtend($G10:$G15,M10:M15,$AC10:$AC15,AI10:AI15)</f>
        <v>-0.36414066706472603</v>
      </c>
      <c r="BO10" s="548">
        <f t="array" ref="BO10">bdRateExtend($G10:$G13,N10:N13,$AC10:$AC13,AJ10:AJ13,"None", FALSE,1)</f>
        <v>-0.47600263314762681</v>
      </c>
      <c r="BP10" s="585">
        <f t="array" ref="BP10">bdRateExtend($G10:$G15,N10:N15,$AC10:$AC15,AJ10:AJ15,"None", FALSE,1)</f>
        <v>-0.4360151626361487</v>
      </c>
      <c r="BQ10" s="548">
        <f t="array" ref="BQ10">bdRateExtend($G10:$G13,O10:O13,$AC10:$AC13,AK10:AK13,"None", FALSE,1)</f>
        <v>-0.44629090926848802</v>
      </c>
      <c r="BR10" s="585">
        <f t="array" ref="BR10">bdRateExtend($G10:$G15,O10:O15,$AC10:$AC15,AK10:AK15,"None", FALSE,1)</f>
        <v>-0.41827289389253286</v>
      </c>
      <c r="BS10" s="551">
        <f t="array" ref="BS10">bdRateExtend($G10:$G13,P10:P13,$AC10:$AC13,AL10:AL13)</f>
        <v>-0.36977390706505697</v>
      </c>
      <c r="BT10" s="551">
        <f t="array" ref="BT10">bdRateExtend($G10:$G15,P10:P15,$AC10:$AC15,AL10:AL15)</f>
        <v>-0.36407861894029248</v>
      </c>
      <c r="BU10" s="551">
        <f t="array" ref="BU10">bdRateExtend($G10:$G13,Q10:Q13,$AC10:$AC13,AM10:AM13)</f>
        <v>-0.29071354048788267</v>
      </c>
      <c r="BV10" s="551">
        <f t="array" ref="BV10">bdRateExtend($G10:$G15,Q10:Q15,$AC10:$AC15,AM10:AM15)</f>
        <v>-0.33875701252828139</v>
      </c>
      <c r="BW10" s="551">
        <f t="array" ref="BW10">bdRateExtend($G10:$G13,R10:R13,$AC10:$AC13,AN10:AN13)</f>
        <v>-0.40220701958471583</v>
      </c>
      <c r="BX10" s="551">
        <f t="array" ref="BX10">bdRateExtend($G10:$G15,R10:R15,$AC10:$AC15,AN10:AN15)</f>
        <v>-0.3763018228403564</v>
      </c>
      <c r="BY10" s="551">
        <f t="array" ref="BY10">bdRateExtend($G10:$G15,S10:S15,$AC10:$AC15,AO10:AO15)</f>
        <v>-0.25396610570415534</v>
      </c>
      <c r="BZ10" s="555">
        <f t="array" ref="BZ10">bdRateExtend($G10:$G15,T10:T15,$AC10:$AC15,AP10:AP15)</f>
        <v>-0.39758618370591803</v>
      </c>
      <c r="CA10" s="555">
        <f t="array" ref="CA10">bdRateExtend($G10:$G15,U10:U15,$AC10:$AC15,AQ10:AQ15)</f>
        <v>-0.36324536451303779</v>
      </c>
      <c r="CB10" s="663">
        <f>(Summary!$C$108*BX10+Summary!$C$109*BY10+Summary!$C$110*BZ10)/Summary!$C$111</f>
        <v>-0.3722597685895308</v>
      </c>
      <c r="CC10" s="561">
        <f t="array" ref="CC10">bdCAMBIExtend($G10:$G13,V10:V13,$AC10:$AC13,AR10:AR13)</f>
        <v>-0.11537451594868432</v>
      </c>
      <c r="CD10" s="561">
        <f t="array" ref="CD10">bdCAMBIExtend($G10:$G15,V10:V15,$AC10:$AC15,AR10:AR15)</f>
        <v>-0.11382374892589621</v>
      </c>
      <c r="CE10" s="547">
        <f t="array" ref="CE10">testVMAFRange($G10:$G13,N10:N13,$AC10:$AC13,AJ10:AJ13)</f>
        <v>0</v>
      </c>
      <c r="CF10" s="543">
        <f t="array" ref="CF10">testVMAFRange($G10:$G15,N10:N15,$AC10:$AC15,AJ10:AJ15)</f>
        <v>0</v>
      </c>
      <c r="CG10" s="547">
        <f t="array" ref="CG10">testVMAFRange($G10:$G13,O10:O13,$AC10:$AC13,AK10:AK13)</f>
        <v>0</v>
      </c>
      <c r="CH10" s="543">
        <f t="array" ref="CH10">testVMAFRange($G10:$G15,O10:O15,$AC10:$AC15,AK10:AK15)</f>
        <v>0</v>
      </c>
    </row>
    <row r="11" spans="1:86" ht="17" customHeight="1" x14ac:dyDescent="0.2">
      <c r="A11" s="538"/>
      <c r="B11" s="566"/>
      <c r="C11" s="485"/>
      <c r="D11" s="590"/>
      <c r="E11" s="558"/>
      <c r="F11" s="362">
        <v>135</v>
      </c>
      <c r="G11" s="420">
        <f>'Anchor-RA'!L9</f>
        <v>20470.373263000001</v>
      </c>
      <c r="H11" s="295">
        <f>'Anchor-RA'!M9</f>
        <v>38.614372000000003</v>
      </c>
      <c r="I11" s="295">
        <f>'Anchor-RA'!N9</f>
        <v>37.982067999999998</v>
      </c>
      <c r="J11" s="295">
        <f>'Anchor-RA'!O9</f>
        <v>46.651632999999997</v>
      </c>
      <c r="K11" s="295">
        <f>(Summary!$C$63*H11+Summary!$C$64*I11+Summary!$C$65*J11)/Summary!$C$66</f>
        <v>39.8485315</v>
      </c>
      <c r="L11" s="295">
        <f>'Anchor-RA'!P9</f>
        <v>23.861639</v>
      </c>
      <c r="M11" s="295">
        <f>'Anchor-RA'!Q9</f>
        <v>16.125022000000001</v>
      </c>
      <c r="N11" s="295">
        <f>'Anchor-RA'!R9</f>
        <v>86.251858999999996</v>
      </c>
      <c r="O11" s="295">
        <f>'Anchor-RA'!S9</f>
        <v>84.602411000000004</v>
      </c>
      <c r="P11" s="295">
        <f>'Anchor-RA'!T9</f>
        <v>39.077199999999998</v>
      </c>
      <c r="Q11" s="295">
        <f>'Anchor-RA'!U9</f>
        <v>37.771152999999998</v>
      </c>
      <c r="R11" s="295">
        <f>'Anchor-RA'!V9</f>
        <v>38.575533</v>
      </c>
      <c r="S11" s="295">
        <f>'Anchor-RA'!W9</f>
        <v>37.903348999999999</v>
      </c>
      <c r="T11" s="295">
        <f>'Anchor-RA'!X9</f>
        <v>46.645873999999999</v>
      </c>
      <c r="U11" s="295">
        <f>10*LOG10(1/((Summary!$C$80/10^(R11/10)+Summary!$C$81/10^(S11/10)+Summary!$C$82/10^(T11/10))/Summary!$C$83))</f>
        <v>39.095203825533346</v>
      </c>
      <c r="V11" s="295">
        <f>'Anchor-RA'!Y9</f>
        <v>1.294243</v>
      </c>
      <c r="W11" s="295">
        <f>'Anchor-RA'!Z9</f>
        <v>20263.5</v>
      </c>
      <c r="X11" s="295">
        <f>'Anchor-RA'!AA9</f>
        <v>12.762</v>
      </c>
      <c r="Y11" s="357">
        <f>'Anchor-RA'!AB9</f>
        <v>16</v>
      </c>
      <c r="Z11" s="357">
        <f>'Anchor-RA'!AC9</f>
        <v>23</v>
      </c>
      <c r="AA11" s="295">
        <f t="shared" si="0"/>
        <v>5.6287500000000001</v>
      </c>
      <c r="AB11" s="462"/>
      <c r="AC11" s="167">
        <f>'Test-RA'!L9</f>
        <v>18529.986377000001</v>
      </c>
      <c r="AD11" s="167">
        <f>'Test-RA'!M9</f>
        <v>38.680180999999997</v>
      </c>
      <c r="AE11" s="167">
        <f>'Test-RA'!N9</f>
        <v>37.976097000000003</v>
      </c>
      <c r="AF11" s="167">
        <f>'Test-RA'!O9</f>
        <v>46.696316000000003</v>
      </c>
      <c r="AG11" s="167">
        <f>(Summary!$C$63*AD11+Summary!$C$64*AE11+Summary!$C$65*AF11)/Summary!$C$66</f>
        <v>39.898856166666668</v>
      </c>
      <c r="AH11" s="167">
        <f>'Test-RA'!P9</f>
        <v>24.151710000000001</v>
      </c>
      <c r="AI11" s="167">
        <f>'Test-RA'!Q9</f>
        <v>16.224418</v>
      </c>
      <c r="AJ11" s="167">
        <f>'Test-RA'!R9</f>
        <v>87.326342999999994</v>
      </c>
      <c r="AK11" s="167">
        <f>'Test-RA'!S9</f>
        <v>85.512890999999996</v>
      </c>
      <c r="AL11" s="167">
        <f>'Test-RA'!T9</f>
        <v>39.224434000000002</v>
      </c>
      <c r="AM11" s="167">
        <f>'Test-RA'!U9</f>
        <v>37.803936</v>
      </c>
      <c r="AN11" s="167">
        <f>'Test-RA'!V9</f>
        <v>38.640261000000002</v>
      </c>
      <c r="AO11" s="167">
        <f>'Test-RA'!W9</f>
        <v>37.907922999999997</v>
      </c>
      <c r="AP11" s="167">
        <f>'Test-RA'!X9</f>
        <v>46.692137000000002</v>
      </c>
      <c r="AQ11" s="167">
        <f>10*LOG10(1/((Summary!$C$80/10^(AN11/10)+Summary!$C$81/10^(AO11/10)+Summary!$C$82/10^(AP11/10))/Summary!$C$83))</f>
        <v>39.146128295834728</v>
      </c>
      <c r="AR11" s="167">
        <f>'Test-RA'!Y9</f>
        <v>1.2428680000000001</v>
      </c>
      <c r="AS11" s="167">
        <f>'Test-RA'!Z9</f>
        <v>342378.4</v>
      </c>
      <c r="AT11" s="295">
        <f>'Test-RA'!AA9</f>
        <v>57.316099999999999</v>
      </c>
      <c r="AU11" s="357">
        <f>'Test-RA'!AB9</f>
        <v>16</v>
      </c>
      <c r="AV11" s="357">
        <f>'Test-RA'!AC9</f>
        <v>23</v>
      </c>
      <c r="AW11" s="395">
        <f t="shared" si="1"/>
        <v>95.105111111111114</v>
      </c>
      <c r="AX11" s="297">
        <f t="shared" si="2"/>
        <v>16.89631110124115</v>
      </c>
      <c r="AY11" s="298">
        <f t="shared" si="2"/>
        <v>4.4911534242281768</v>
      </c>
      <c r="AZ11" s="297">
        <f t="shared" si="2"/>
        <v>1</v>
      </c>
      <c r="BA11" s="345">
        <f t="shared" si="2"/>
        <v>1</v>
      </c>
      <c r="BB11" s="75"/>
      <c r="BC11" s="75"/>
      <c r="BD11" s="565"/>
      <c r="BE11" s="550"/>
      <c r="BF11" s="552"/>
      <c r="BG11" s="552"/>
      <c r="BH11" s="552"/>
      <c r="BI11" s="552"/>
      <c r="BJ11" s="552"/>
      <c r="BK11" s="553"/>
      <c r="BL11" s="552"/>
      <c r="BM11" s="553"/>
      <c r="BN11" s="552"/>
      <c r="BO11" s="546"/>
      <c r="BP11" s="541"/>
      <c r="BQ11" s="546"/>
      <c r="BR11" s="541"/>
      <c r="BS11" s="553"/>
      <c r="BT11" s="552"/>
      <c r="BU11" s="553"/>
      <c r="BV11" s="552"/>
      <c r="BW11" s="553"/>
      <c r="BX11" s="552"/>
      <c r="BY11" s="552"/>
      <c r="BZ11" s="541"/>
      <c r="CA11" s="541"/>
      <c r="CB11" s="608"/>
      <c r="CC11" s="553"/>
      <c r="CD11" s="552"/>
      <c r="CE11" s="546"/>
      <c r="CF11" s="541"/>
      <c r="CG11" s="546"/>
      <c r="CH11" s="541"/>
    </row>
    <row r="12" spans="1:86" ht="17" customHeight="1" x14ac:dyDescent="0.2">
      <c r="A12" s="538"/>
      <c r="B12" s="566"/>
      <c r="C12" s="485"/>
      <c r="D12" s="590"/>
      <c r="E12" s="558"/>
      <c r="F12" s="362">
        <v>160</v>
      </c>
      <c r="G12" s="420">
        <f>'Anchor-RA'!L10</f>
        <v>3463.0024520000002</v>
      </c>
      <c r="H12" s="295">
        <f>'Anchor-RA'!M10</f>
        <v>38.092675</v>
      </c>
      <c r="I12" s="295">
        <f>'Anchor-RA'!N10</f>
        <v>37.769199</v>
      </c>
      <c r="J12" s="295">
        <f>'Anchor-RA'!O10</f>
        <v>46.372650999999998</v>
      </c>
      <c r="K12" s="295">
        <f>(Summary!$C$63*H12+Summary!$C$64*I12+Summary!$C$65*J12)/Summary!$C$66</f>
        <v>39.418758333333336</v>
      </c>
      <c r="L12" s="295">
        <f>'Anchor-RA'!P10</f>
        <v>21.521887</v>
      </c>
      <c r="M12" s="295">
        <f>'Anchor-RA'!Q10</f>
        <v>15.390643000000001</v>
      </c>
      <c r="N12" s="295">
        <f>'Anchor-RA'!R10</f>
        <v>80.412694000000002</v>
      </c>
      <c r="O12" s="295">
        <f>'Anchor-RA'!S10</f>
        <v>78.667579000000003</v>
      </c>
      <c r="P12" s="295">
        <f>'Anchor-RA'!T10</f>
        <v>37.929473999999999</v>
      </c>
      <c r="Q12" s="295">
        <f>'Anchor-RA'!U10</f>
        <v>37.442833999999998</v>
      </c>
      <c r="R12" s="295">
        <f>'Anchor-RA'!V10</f>
        <v>38.089683999999998</v>
      </c>
      <c r="S12" s="295">
        <f>'Anchor-RA'!W10</f>
        <v>37.762988999999997</v>
      </c>
      <c r="T12" s="295">
        <f>'Anchor-RA'!X10</f>
        <v>46.371929000000002</v>
      </c>
      <c r="U12" s="295">
        <f>10*LOG10(1/((Summary!$C$80/10^(R12/10)+Summary!$C$81/10^(S12/10)+Summary!$C$82/10^(T12/10))/Summary!$C$83))</f>
        <v>38.688968362916526</v>
      </c>
      <c r="V12" s="295">
        <f>'Anchor-RA'!Y10</f>
        <v>1.3549089999999999</v>
      </c>
      <c r="W12" s="295">
        <f>'Anchor-RA'!Z10</f>
        <v>7452.1</v>
      </c>
      <c r="X12" s="295">
        <f>'Anchor-RA'!AA10</f>
        <v>8.1911000000000005</v>
      </c>
      <c r="Y12" s="357">
        <f>'Anchor-RA'!AB10</f>
        <v>16</v>
      </c>
      <c r="Z12" s="357">
        <f>'Anchor-RA'!AC10</f>
        <v>23</v>
      </c>
      <c r="AA12" s="295">
        <f t="shared" si="0"/>
        <v>2.0700277777777778</v>
      </c>
      <c r="AB12" s="462"/>
      <c r="AC12" s="167">
        <f>'Test-RA'!L10</f>
        <v>2681.8926529999999</v>
      </c>
      <c r="AD12" s="167">
        <f>'Test-RA'!M10</f>
        <v>38.207189999999997</v>
      </c>
      <c r="AE12" s="167">
        <f>'Test-RA'!N10</f>
        <v>37.787449000000002</v>
      </c>
      <c r="AF12" s="167">
        <f>'Test-RA'!O10</f>
        <v>46.460700000000003</v>
      </c>
      <c r="AG12" s="167">
        <f>(Summary!$C$63*AD12+Summary!$C$64*AE12+Summary!$C$65*AF12)/Summary!$C$66</f>
        <v>39.512818166666669</v>
      </c>
      <c r="AH12" s="167">
        <f>'Test-RA'!P10</f>
        <v>21.907548999999999</v>
      </c>
      <c r="AI12" s="167">
        <f>'Test-RA'!Q10</f>
        <v>15.550397</v>
      </c>
      <c r="AJ12" s="167">
        <f>'Test-RA'!R10</f>
        <v>82.241928000000001</v>
      </c>
      <c r="AK12" s="167">
        <f>'Test-RA'!S10</f>
        <v>80.343755999999999</v>
      </c>
      <c r="AL12" s="167">
        <f>'Test-RA'!T10</f>
        <v>38.183408</v>
      </c>
      <c r="AM12" s="167">
        <f>'Test-RA'!U10</f>
        <v>37.509110999999997</v>
      </c>
      <c r="AN12" s="167">
        <f>'Test-RA'!V10</f>
        <v>38.205122000000003</v>
      </c>
      <c r="AO12" s="167">
        <f>'Test-RA'!W10</f>
        <v>37.783583999999998</v>
      </c>
      <c r="AP12" s="167">
        <f>'Test-RA'!X10</f>
        <v>46.460230000000003</v>
      </c>
      <c r="AQ12" s="167">
        <f>10*LOG10(1/((Summary!$C$80/10^(AN12/10)+Summary!$C$81/10^(AO12/10)+Summary!$C$82/10^(AP12/10))/Summary!$C$83))</f>
        <v>38.783902392084912</v>
      </c>
      <c r="AR12" s="167">
        <f>'Test-RA'!Y10</f>
        <v>1.2391479999999999</v>
      </c>
      <c r="AS12" s="167">
        <f>'Test-RA'!Z10</f>
        <v>200185.7</v>
      </c>
      <c r="AT12" s="295">
        <f>'Test-RA'!AA10</f>
        <v>59.030900000000003</v>
      </c>
      <c r="AU12" s="357">
        <f>'Test-RA'!AB10</f>
        <v>16</v>
      </c>
      <c r="AV12" s="357">
        <f>'Test-RA'!AC10</f>
        <v>23</v>
      </c>
      <c r="AW12" s="395">
        <f t="shared" si="1"/>
        <v>55.60713888888889</v>
      </c>
      <c r="AX12" s="297">
        <f t="shared" si="2"/>
        <v>26.862991639940418</v>
      </c>
      <c r="AY12" s="298">
        <f t="shared" si="2"/>
        <v>7.2067121632015239</v>
      </c>
      <c r="AZ12" s="297">
        <f t="shared" si="2"/>
        <v>1</v>
      </c>
      <c r="BA12" s="345">
        <f t="shared" si="2"/>
        <v>1</v>
      </c>
      <c r="BB12" s="75"/>
      <c r="BC12" s="75"/>
      <c r="BD12" s="573" t="s">
        <v>147</v>
      </c>
      <c r="BE12" s="549">
        <f t="array" ref="BE12">bdRateExtend($G11:$G14,H11:H14,$AC11:$AC14,AD11:AD14)</f>
        <v>-0.39142668177475959</v>
      </c>
      <c r="BF12" s="552"/>
      <c r="BG12" s="552"/>
      <c r="BH12" s="552"/>
      <c r="BI12" s="552"/>
      <c r="BJ12" s="552"/>
      <c r="BK12" s="551">
        <f t="array" ref="BK12">bdRateExtend($G11:$G14,L11:L14,$AC11:$AC14,AH11:AH14)</f>
        <v>-0.35754886329653057</v>
      </c>
      <c r="BL12" s="552"/>
      <c r="BM12" s="551">
        <f t="array" ref="BM12">bdRateExtend($G11:$G14,M11:M14,$AC11:$AC14,AI11:AI14)</f>
        <v>-0.39439908050818917</v>
      </c>
      <c r="BN12" s="552"/>
      <c r="BO12" s="545">
        <f t="array" ref="BO12">bdRateExtend($G11:$G14,N11:N14,$AC11:$AC14,AJ11:AJ14,"None", FALSE,1)</f>
        <v>-0.46015638492337929</v>
      </c>
      <c r="BP12" s="541"/>
      <c r="BQ12" s="545">
        <f t="array" ref="BQ12">bdRateExtend($G11:$G14,O11:O14,$AC11:$AC14,AK11:AK14,"None", FALSE,1)</f>
        <v>-0.43906666476935163</v>
      </c>
      <c r="BR12" s="541"/>
      <c r="BS12" s="551">
        <f t="array" ref="BS12">bdRateExtend($G11:$G14,P11:P14,$AC11:$AC14,AL11:AL14)</f>
        <v>-0.39235178729491371</v>
      </c>
      <c r="BT12" s="552"/>
      <c r="BU12" s="551">
        <f t="array" ref="BU12">bdRateExtend($G11:$G14,Q11:Q14,$AC11:$AC14,AM11:AM14)</f>
        <v>-0.38119232071743336</v>
      </c>
      <c r="BV12" s="552"/>
      <c r="BW12" s="551">
        <f t="array" ref="BW12">bdRateExtend($G11:$G14,R11:R14,$AC11:$AC14,AN11:AN14)</f>
        <v>-0.3950800872289234</v>
      </c>
      <c r="BX12" s="552"/>
      <c r="BY12" s="552"/>
      <c r="BZ12" s="541"/>
      <c r="CA12" s="541"/>
      <c r="CB12" s="608"/>
      <c r="CC12" s="561">
        <f t="array" ref="CC12">bdCAMBIExtend($G11:$G14,V11:V14,$AC11:$AC14,AR11:AR14)</f>
        <v>-0.12418198149295609</v>
      </c>
      <c r="CD12" s="552"/>
      <c r="CE12" s="554">
        <f t="array" ref="CE12">testVMAFRange($G11:$G14,N11:N14,$AC11:$AC14,AJ11:AJ14)</f>
        <v>0</v>
      </c>
      <c r="CF12" s="541"/>
      <c r="CG12" s="554">
        <f t="array" ref="CG12">testVMAFRange($G11:$G14,O11:O14,$AC11:$AC14,AK11:AK14)</f>
        <v>0</v>
      </c>
      <c r="CH12" s="541"/>
    </row>
    <row r="13" spans="1:86" ht="17" customHeight="1" x14ac:dyDescent="0.2">
      <c r="A13" s="538"/>
      <c r="B13" s="566"/>
      <c r="C13" s="485"/>
      <c r="D13" s="590"/>
      <c r="E13" s="558"/>
      <c r="F13" s="362">
        <v>185</v>
      </c>
      <c r="G13" s="420">
        <f>'Anchor-RA'!L11</f>
        <v>719.96367299999997</v>
      </c>
      <c r="H13" s="295">
        <f>'Anchor-RA'!M11</f>
        <v>37.426169999999999</v>
      </c>
      <c r="I13" s="295">
        <f>'Anchor-RA'!N11</f>
        <v>37.666268000000002</v>
      </c>
      <c r="J13" s="295">
        <f>'Anchor-RA'!O11</f>
        <v>45.984034000000001</v>
      </c>
      <c r="K13" s="295">
        <f>(Summary!$C$63*H13+Summary!$C$64*I13+Summary!$C$65*J13)/Summary!$C$66</f>
        <v>38.892496999999999</v>
      </c>
      <c r="L13" s="295">
        <f>'Anchor-RA'!P11</f>
        <v>19.009042999999998</v>
      </c>
      <c r="M13" s="295">
        <f>'Anchor-RA'!Q11</f>
        <v>14.537774000000001</v>
      </c>
      <c r="N13" s="295">
        <f>'Anchor-RA'!R11</f>
        <v>72.101222000000007</v>
      </c>
      <c r="O13" s="295">
        <f>'Anchor-RA'!S11</f>
        <v>70.208763000000005</v>
      </c>
      <c r="P13" s="295">
        <f>'Anchor-RA'!T11</f>
        <v>36.524647000000002</v>
      </c>
      <c r="Q13" s="295">
        <f>'Anchor-RA'!U11</f>
        <v>37.077108000000003</v>
      </c>
      <c r="R13" s="295">
        <f>'Anchor-RA'!V11</f>
        <v>37.422201000000001</v>
      </c>
      <c r="S13" s="295">
        <f>'Anchor-RA'!W11</f>
        <v>37.666134</v>
      </c>
      <c r="T13" s="295">
        <f>'Anchor-RA'!X11</f>
        <v>45.983499999999999</v>
      </c>
      <c r="U13" s="295">
        <f>10*LOG10(1/((Summary!$C$80/10^(R13/10)+Summary!$C$81/10^(S13/10)+Summary!$C$82/10^(T13/10))/Summary!$C$83))</f>
        <v>38.141098896883022</v>
      </c>
      <c r="V13" s="295">
        <f>'Anchor-RA'!Y11</f>
        <v>1.492599</v>
      </c>
      <c r="W13" s="295">
        <f>'Anchor-RA'!Z11</f>
        <v>4475.6000000000004</v>
      </c>
      <c r="X13" s="295">
        <f>'Anchor-RA'!AA11</f>
        <v>6.8013000000000003</v>
      </c>
      <c r="Y13" s="357">
        <f>'Anchor-RA'!AB11</f>
        <v>15</v>
      </c>
      <c r="Z13" s="357">
        <f>'Anchor-RA'!AC11</f>
        <v>23</v>
      </c>
      <c r="AA13" s="295">
        <f t="shared" si="0"/>
        <v>1.2432222222222222</v>
      </c>
      <c r="AB13" s="462"/>
      <c r="AC13" s="167">
        <f>'Test-RA'!L11</f>
        <v>581.04077700000005</v>
      </c>
      <c r="AD13" s="167">
        <f>'Test-RA'!M11</f>
        <v>37.594005000000003</v>
      </c>
      <c r="AE13" s="167">
        <f>'Test-RA'!N11</f>
        <v>37.690564999999999</v>
      </c>
      <c r="AF13" s="167">
        <f>'Test-RA'!O11</f>
        <v>46.107855000000001</v>
      </c>
      <c r="AG13" s="167">
        <f>(Summary!$C$63*AD13+Summary!$C$64*AE13+Summary!$C$65*AF13)/Summary!$C$66</f>
        <v>39.029073333333336</v>
      </c>
      <c r="AH13" s="167">
        <f>'Test-RA'!P11</f>
        <v>19.437062000000001</v>
      </c>
      <c r="AI13" s="167">
        <f>'Test-RA'!Q11</f>
        <v>14.747787000000001</v>
      </c>
      <c r="AJ13" s="167">
        <f>'Test-RA'!R11</f>
        <v>74.912357999999998</v>
      </c>
      <c r="AK13" s="167">
        <f>'Test-RA'!S11</f>
        <v>72.841641999999993</v>
      </c>
      <c r="AL13" s="167">
        <f>'Test-RA'!T11</f>
        <v>36.860444999999999</v>
      </c>
      <c r="AM13" s="167">
        <f>'Test-RA'!U11</f>
        <v>37.167180000000002</v>
      </c>
      <c r="AN13" s="167">
        <f>'Test-RA'!V11</f>
        <v>37.591048999999998</v>
      </c>
      <c r="AO13" s="167">
        <f>'Test-RA'!W11</f>
        <v>37.690437000000003</v>
      </c>
      <c r="AP13" s="167">
        <f>'Test-RA'!X11</f>
        <v>46.107579999999999</v>
      </c>
      <c r="AQ13" s="167">
        <f>10*LOG10(1/((Summary!$C$80/10^(AN13/10)+Summary!$C$81/10^(AO13/10)+Summary!$C$82/10^(AP13/10))/Summary!$C$83))</f>
        <v>38.281480579781025</v>
      </c>
      <c r="AR13" s="167">
        <f>'Test-RA'!Y11</f>
        <v>1.351335</v>
      </c>
      <c r="AS13" s="167">
        <f>'Test-RA'!Z11</f>
        <v>74346</v>
      </c>
      <c r="AT13" s="295">
        <f>'Test-RA'!AA11</f>
        <v>60.2727</v>
      </c>
      <c r="AU13" s="357">
        <f>'Test-RA'!AB11</f>
        <v>15</v>
      </c>
      <c r="AV13" s="357">
        <f>'Test-RA'!AC11</f>
        <v>23</v>
      </c>
      <c r="AW13" s="395">
        <f t="shared" si="1"/>
        <v>20.651666666666667</v>
      </c>
      <c r="AX13" s="297">
        <f t="shared" si="2"/>
        <v>16.611404057556527</v>
      </c>
      <c r="AY13" s="298">
        <f t="shared" si="2"/>
        <v>8.8619381588813901</v>
      </c>
      <c r="AZ13" s="297">
        <f t="shared" si="2"/>
        <v>1</v>
      </c>
      <c r="BA13" s="345">
        <f t="shared" si="2"/>
        <v>1</v>
      </c>
      <c r="BB13" s="75"/>
      <c r="BC13" s="75"/>
      <c r="BD13" s="565"/>
      <c r="BE13" s="550"/>
      <c r="BF13" s="552"/>
      <c r="BG13" s="552"/>
      <c r="BH13" s="552"/>
      <c r="BI13" s="552"/>
      <c r="BJ13" s="552"/>
      <c r="BK13" s="553"/>
      <c r="BL13" s="552"/>
      <c r="BM13" s="553"/>
      <c r="BN13" s="552"/>
      <c r="BO13" s="546"/>
      <c r="BP13" s="541"/>
      <c r="BQ13" s="546"/>
      <c r="BR13" s="541"/>
      <c r="BS13" s="553"/>
      <c r="BT13" s="552"/>
      <c r="BU13" s="553"/>
      <c r="BV13" s="552"/>
      <c r="BW13" s="553"/>
      <c r="BX13" s="552"/>
      <c r="BY13" s="552"/>
      <c r="BZ13" s="541"/>
      <c r="CA13" s="541"/>
      <c r="CB13" s="608"/>
      <c r="CC13" s="553"/>
      <c r="CD13" s="552"/>
      <c r="CE13" s="546"/>
      <c r="CF13" s="541"/>
      <c r="CG13" s="546"/>
      <c r="CH13" s="541"/>
    </row>
    <row r="14" spans="1:86" ht="17" customHeight="1" thickBot="1" x14ac:dyDescent="0.25">
      <c r="A14" s="538"/>
      <c r="B14" s="566"/>
      <c r="C14" s="485"/>
      <c r="D14" s="590"/>
      <c r="E14" s="558"/>
      <c r="F14" s="362">
        <v>210</v>
      </c>
      <c r="G14" s="420">
        <f>'Anchor-RA'!L12</f>
        <v>319.59313400000002</v>
      </c>
      <c r="H14" s="295">
        <f>'Anchor-RA'!M12</f>
        <v>36.309694999999998</v>
      </c>
      <c r="I14" s="295">
        <f>'Anchor-RA'!N12</f>
        <v>37.462494</v>
      </c>
      <c r="J14" s="295">
        <f>'Anchor-RA'!O12</f>
        <v>44.953042000000003</v>
      </c>
      <c r="K14" s="295">
        <f>(Summary!$C$63*H14+Summary!$C$64*I14+Summary!$C$65*J14)/Summary!$C$66</f>
        <v>37.942385999999999</v>
      </c>
      <c r="L14" s="295">
        <f>'Anchor-RA'!P12</f>
        <v>16.126082</v>
      </c>
      <c r="M14" s="295">
        <f>'Anchor-RA'!Q12</f>
        <v>13.318015000000001</v>
      </c>
      <c r="N14" s="295">
        <f>'Anchor-RA'!R12</f>
        <v>58.900013000000001</v>
      </c>
      <c r="O14" s="295">
        <f>'Anchor-RA'!S12</f>
        <v>56.844425000000001</v>
      </c>
      <c r="P14" s="295">
        <f>'Anchor-RA'!T12</f>
        <v>34.472929999999998</v>
      </c>
      <c r="Q14" s="295">
        <f>'Anchor-RA'!U12</f>
        <v>36.376877</v>
      </c>
      <c r="R14" s="295">
        <f>'Anchor-RA'!V12</f>
        <v>36.302895999999997</v>
      </c>
      <c r="S14" s="295">
        <f>'Anchor-RA'!W12</f>
        <v>37.462355000000002</v>
      </c>
      <c r="T14" s="295">
        <f>'Anchor-RA'!X12</f>
        <v>44.952593</v>
      </c>
      <c r="U14" s="295">
        <f>10*LOG10(1/((Summary!$C$80/10^(R14/10)+Summary!$C$81/10^(S14/10)+Summary!$C$82/10^(T14/10))/Summary!$C$83))</f>
        <v>37.180533846025099</v>
      </c>
      <c r="V14" s="295">
        <f>'Anchor-RA'!Y12</f>
        <v>1.6023529999999999</v>
      </c>
      <c r="W14" s="295">
        <f>'Anchor-RA'!Z12</f>
        <v>2476.1999999999998</v>
      </c>
      <c r="X14" s="295">
        <f>'Anchor-RA'!AA12</f>
        <v>5.6548999999999996</v>
      </c>
      <c r="Y14" s="357">
        <f>'Anchor-RA'!AB12</f>
        <v>14</v>
      </c>
      <c r="Z14" s="357">
        <f>'Anchor-RA'!AC12</f>
        <v>23</v>
      </c>
      <c r="AA14" s="295">
        <f t="shared" si="0"/>
        <v>0.6878333333333333</v>
      </c>
      <c r="AB14" s="462"/>
      <c r="AC14" s="167">
        <f>'Test-RA'!L12</f>
        <v>246.073926</v>
      </c>
      <c r="AD14" s="167">
        <f>'Test-RA'!M12</f>
        <v>36.601174999999998</v>
      </c>
      <c r="AE14" s="167">
        <f>'Test-RA'!N12</f>
        <v>37.516123999999998</v>
      </c>
      <c r="AF14" s="167">
        <f>'Test-RA'!O12</f>
        <v>45.247712</v>
      </c>
      <c r="AG14" s="167">
        <f>(Summary!$C$63*AD14+Summary!$C$64*AE14+Summary!$C$65*AF14)/Summary!$C$66</f>
        <v>38.194755999999998</v>
      </c>
      <c r="AH14" s="167">
        <f>'Test-RA'!P12</f>
        <v>16.624979</v>
      </c>
      <c r="AI14" s="167">
        <f>'Test-RA'!Q12</f>
        <v>13.592404</v>
      </c>
      <c r="AJ14" s="167">
        <f>'Test-RA'!R12</f>
        <v>63.964539000000002</v>
      </c>
      <c r="AK14" s="167">
        <f>'Test-RA'!S12</f>
        <v>61.597534000000003</v>
      </c>
      <c r="AL14" s="167">
        <f>'Test-RA'!T12</f>
        <v>34.975980999999997</v>
      </c>
      <c r="AM14" s="167">
        <f>'Test-RA'!U12</f>
        <v>36.560558999999998</v>
      </c>
      <c r="AN14" s="167">
        <f>'Test-RA'!V12</f>
        <v>36.596097999999998</v>
      </c>
      <c r="AO14" s="167">
        <f>'Test-RA'!W12</f>
        <v>37.516027000000001</v>
      </c>
      <c r="AP14" s="167">
        <f>'Test-RA'!X12</f>
        <v>45.247594999999997</v>
      </c>
      <c r="AQ14" s="167">
        <f>10*LOG10(1/((Summary!$C$80/10^(AN14/10)+Summary!$C$81/10^(AO14/10)+Summary!$C$82/10^(AP14/10))/Summary!$C$83))</f>
        <v>37.435490517156218</v>
      </c>
      <c r="AR14" s="167">
        <f>'Test-RA'!Y12</f>
        <v>1.4757089999999999</v>
      </c>
      <c r="AS14" s="167">
        <f>'Test-RA'!Z12</f>
        <v>40001.599999999999</v>
      </c>
      <c r="AT14" s="295">
        <f>'Test-RA'!AA12</f>
        <v>51.048200000000001</v>
      </c>
      <c r="AU14" s="357">
        <f>'Test-RA'!AB12</f>
        <v>14</v>
      </c>
      <c r="AV14" s="357">
        <f>'Test-RA'!AC12</f>
        <v>23</v>
      </c>
      <c r="AW14" s="395">
        <f t="shared" si="1"/>
        <v>11.111555555555555</v>
      </c>
      <c r="AX14" s="297">
        <f t="shared" si="2"/>
        <v>16.154430175268558</v>
      </c>
      <c r="AY14" s="298">
        <f t="shared" si="2"/>
        <v>9.0272507029302034</v>
      </c>
      <c r="AZ14" s="297">
        <f t="shared" si="2"/>
        <v>1</v>
      </c>
      <c r="BA14" s="345">
        <f t="shared" si="2"/>
        <v>1</v>
      </c>
      <c r="BB14" s="75"/>
      <c r="BC14" s="75"/>
      <c r="BD14" s="574" t="s">
        <v>46</v>
      </c>
      <c r="BE14" s="549">
        <f t="array" ref="BE14">bdRateExtend($G12:$G15,H12:H15,$AC12:$AC15,AD12:AD15)</f>
        <v>-0.37644540299731399</v>
      </c>
      <c r="BF14" s="552"/>
      <c r="BG14" s="552"/>
      <c r="BH14" s="552"/>
      <c r="BI14" s="552"/>
      <c r="BJ14" s="552"/>
      <c r="BK14" s="551">
        <f t="array" ref="BK14">bdRateExtend($G12:$G15,L12:L15,$AC12:$AC15,AH12:AH15)</f>
        <v>-0.34601777197817718</v>
      </c>
      <c r="BL14" s="552"/>
      <c r="BM14" s="551">
        <f t="array" ref="BM14">bdRateExtend($G12:$G15,M12:M15,$AC12:$AC15,AI12:AI15)</f>
        <v>-0.37432387562434788</v>
      </c>
      <c r="BN14" s="552"/>
      <c r="BO14" s="545">
        <f t="array" ref="BO14">bdRateExtend($G12:$G15,N12:N15,$AC12:$AC15,AJ12:AJ15,"None", FALSE,1)</f>
        <v>-0.43032417126820444</v>
      </c>
      <c r="BP14" s="541"/>
      <c r="BQ14" s="545">
        <f t="array" ref="BQ14">bdRateExtend($G12:$G15,O12:O15,$AC12:$AC15,AK12:AK15,"None", FALSE,1)</f>
        <v>-0.41809375313213992</v>
      </c>
      <c r="BR14" s="541"/>
      <c r="BS14" s="551">
        <f t="array" ref="BS14">bdRateExtend($G12:$G15,P12:P15,$AC12:$AC15,AL12:AL15)</f>
        <v>-0.37695693605071767</v>
      </c>
      <c r="BT14" s="552"/>
      <c r="BU14" s="551">
        <f t="array" ref="BU14">bdRateExtend($G12:$G15,Q12:Q15,$AC12:$AC15,AM12:AM15)</f>
        <v>-0.38336480365815406</v>
      </c>
      <c r="BV14" s="552"/>
      <c r="BW14" s="551">
        <f t="array" ref="BW14">bdRateExtend($G12:$G15,R12:R15,$AC12:$AC15,AN12:AN15)</f>
        <v>-0.37696190601068591</v>
      </c>
      <c r="BX14" s="552"/>
      <c r="BY14" s="552"/>
      <c r="BZ14" s="541"/>
      <c r="CA14" s="541"/>
      <c r="CB14" s="608"/>
      <c r="CC14" s="561">
        <f t="array" ref="CC14">bdCAMBIExtend($G12:$G15,V12:V15,$AC12:$AC15,AR12:AR15)</f>
        <v>-0.12677776006777602</v>
      </c>
      <c r="CD14" s="552"/>
      <c r="CE14" s="554">
        <f t="array" ref="CE14">testVMAFRange($G12:$G15,N12:N15,$AC12:$AC15,AJ12:AJ15)</f>
        <v>0</v>
      </c>
      <c r="CF14" s="541"/>
      <c r="CG14" s="554">
        <f t="array" ref="CG14">testVMAFRange($G12:$G15,O12:O15,$AC12:$AC15,AK12:AK15)</f>
        <v>0</v>
      </c>
      <c r="CH14" s="541"/>
    </row>
    <row r="15" spans="1:86" ht="17" customHeight="1" thickBot="1" x14ac:dyDescent="0.25">
      <c r="A15" s="538"/>
      <c r="B15" s="596"/>
      <c r="C15" s="486"/>
      <c r="D15" s="591"/>
      <c r="E15" s="559"/>
      <c r="F15" s="363">
        <v>235</v>
      </c>
      <c r="G15" s="420">
        <f>'Anchor-RA'!L13</f>
        <v>156.96303700000001</v>
      </c>
      <c r="H15" s="295">
        <f>'Anchor-RA'!M13</f>
        <v>34.704855000000002</v>
      </c>
      <c r="I15" s="295">
        <f>'Anchor-RA'!N13</f>
        <v>36.853326000000003</v>
      </c>
      <c r="J15" s="295">
        <f>'Anchor-RA'!O13</f>
        <v>42.471164999999999</v>
      </c>
      <c r="K15" s="295">
        <f>(Summary!$C$63*H15+Summary!$C$64*I15+Summary!$C$65*J15)/Summary!$C$66</f>
        <v>36.357318499999998</v>
      </c>
      <c r="L15" s="295">
        <f>'Anchor-RA'!P13</f>
        <v>13.343840999999999</v>
      </c>
      <c r="M15" s="295">
        <f>'Anchor-RA'!Q13</f>
        <v>11.917759999999999</v>
      </c>
      <c r="N15" s="295">
        <f>'Anchor-RA'!R13</f>
        <v>42.027625</v>
      </c>
      <c r="O15" s="295">
        <f>'Anchor-RA'!S13</f>
        <v>39.906565999999998</v>
      </c>
      <c r="P15" s="295">
        <f>'Anchor-RA'!T13</f>
        <v>32.015177999999999</v>
      </c>
      <c r="Q15" s="295">
        <f>'Anchor-RA'!U13</f>
        <v>34.788623999999999</v>
      </c>
      <c r="R15" s="295">
        <f>'Anchor-RA'!V13</f>
        <v>34.693409000000003</v>
      </c>
      <c r="S15" s="295">
        <f>'Anchor-RA'!W13</f>
        <v>36.853245000000001</v>
      </c>
      <c r="T15" s="295">
        <f>'Anchor-RA'!X13</f>
        <v>42.470556999999999</v>
      </c>
      <c r="U15" s="295">
        <f>10*LOG10(1/((Summary!$C$80/10^(R15/10)+Summary!$C$81/10^(S15/10)+Summary!$C$82/10^(T15/10))/Summary!$C$83))</f>
        <v>35.685194828666141</v>
      </c>
      <c r="V15" s="295">
        <f>'Anchor-RA'!Y13</f>
        <v>1.389534</v>
      </c>
      <c r="W15" s="295">
        <f>'Anchor-RA'!Z13</f>
        <v>1570.3</v>
      </c>
      <c r="X15" s="295">
        <f>'Anchor-RA'!AA13</f>
        <v>4.8121</v>
      </c>
      <c r="Y15" s="357">
        <f>'Anchor-RA'!AB13</f>
        <v>14</v>
      </c>
      <c r="Z15" s="357">
        <f>'Anchor-RA'!AC13</f>
        <v>23</v>
      </c>
      <c r="AA15" s="295">
        <f t="shared" si="0"/>
        <v>0.43619444444444444</v>
      </c>
      <c r="AB15" s="462"/>
      <c r="AC15" s="167">
        <f>'Test-RA'!L13</f>
        <v>108.793025</v>
      </c>
      <c r="AD15" s="167">
        <f>'Test-RA'!M13</f>
        <v>35.110311000000003</v>
      </c>
      <c r="AE15" s="167">
        <f>'Test-RA'!N13</f>
        <v>37.109493000000001</v>
      </c>
      <c r="AF15" s="167">
        <f>'Test-RA'!O13</f>
        <v>43.550173999999998</v>
      </c>
      <c r="AG15" s="167">
        <f>(Summary!$C$63*AD15+Summary!$C$64*AE15+Summary!$C$65*AF15)/Summary!$C$66</f>
        <v>36.850151833333335</v>
      </c>
      <c r="AH15" s="167">
        <f>'Test-RA'!P13</f>
        <v>13.842931999999999</v>
      </c>
      <c r="AI15" s="167">
        <f>'Test-RA'!Q13</f>
        <v>12.256570999999999</v>
      </c>
      <c r="AJ15" s="167">
        <f>'Test-RA'!R13</f>
        <v>47.154026000000002</v>
      </c>
      <c r="AK15" s="167">
        <f>'Test-RA'!S13</f>
        <v>44.998424999999997</v>
      </c>
      <c r="AL15" s="167">
        <f>'Test-RA'!T13</f>
        <v>32.641717999999997</v>
      </c>
      <c r="AM15" s="167">
        <f>'Test-RA'!U13</f>
        <v>35.529693000000002</v>
      </c>
      <c r="AN15" s="167">
        <f>'Test-RA'!V13</f>
        <v>35.101787000000002</v>
      </c>
      <c r="AO15" s="167">
        <f>'Test-RA'!W13</f>
        <v>37.109363999999999</v>
      </c>
      <c r="AP15" s="167">
        <f>'Test-RA'!X13</f>
        <v>43.549109000000001</v>
      </c>
      <c r="AQ15" s="167">
        <f>10*LOG10(1/((Summary!$C$80/10^(AN15/10)+Summary!$C$81/10^(AO15/10)+Summary!$C$82/10^(AP15/10))/Summary!$C$83))</f>
        <v>36.095535272438909</v>
      </c>
      <c r="AR15" s="167">
        <f>'Test-RA'!Y13</f>
        <v>1.384471</v>
      </c>
      <c r="AS15" s="167">
        <f>'Test-RA'!Z13</f>
        <v>25136.6</v>
      </c>
      <c r="AT15" s="295">
        <f>'Test-RA'!AA13</f>
        <v>53.361699999999999</v>
      </c>
      <c r="AU15" s="357">
        <f>'Test-RA'!AB13</f>
        <v>14</v>
      </c>
      <c r="AV15" s="357">
        <f>'Test-RA'!AC13</f>
        <v>23</v>
      </c>
      <c r="AW15" s="395">
        <f t="shared" si="1"/>
        <v>6.9823888888888881</v>
      </c>
      <c r="AX15" s="302">
        <f t="shared" si="2"/>
        <v>16.007514487677515</v>
      </c>
      <c r="AY15" s="303">
        <f t="shared" si="2"/>
        <v>11.089067143243074</v>
      </c>
      <c r="AZ15" s="302">
        <f t="shared" si="2"/>
        <v>1</v>
      </c>
      <c r="BA15" s="346">
        <f t="shared" si="2"/>
        <v>1</v>
      </c>
      <c r="BB15" s="75"/>
      <c r="BC15" s="75"/>
      <c r="BD15" s="570"/>
      <c r="BE15" s="550"/>
      <c r="BF15" s="553"/>
      <c r="BG15" s="553"/>
      <c r="BH15" s="553"/>
      <c r="BI15" s="553"/>
      <c r="BJ15" s="553"/>
      <c r="BK15" s="553"/>
      <c r="BL15" s="553"/>
      <c r="BM15" s="553"/>
      <c r="BN15" s="553"/>
      <c r="BO15" s="546"/>
      <c r="BP15" s="544"/>
      <c r="BQ15" s="546"/>
      <c r="BR15" s="544"/>
      <c r="BS15" s="553"/>
      <c r="BT15" s="553"/>
      <c r="BU15" s="553"/>
      <c r="BV15" s="553"/>
      <c r="BW15" s="553"/>
      <c r="BX15" s="553"/>
      <c r="BY15" s="553"/>
      <c r="BZ15" s="544"/>
      <c r="CA15" s="544"/>
      <c r="CB15" s="609"/>
      <c r="CC15" s="553"/>
      <c r="CD15" s="553"/>
      <c r="CE15" s="546"/>
      <c r="CF15" s="544"/>
      <c r="CG15" s="546"/>
      <c r="CH15" s="544"/>
    </row>
    <row r="16" spans="1:86" ht="17" customHeight="1" thickBot="1" x14ac:dyDescent="0.25">
      <c r="A16" s="538"/>
      <c r="B16" s="595" t="s">
        <v>148</v>
      </c>
      <c r="C16" s="586" t="s">
        <v>253</v>
      </c>
      <c r="D16" s="589">
        <v>29.97</v>
      </c>
      <c r="E16" s="557">
        <v>10</v>
      </c>
      <c r="F16" s="362">
        <v>110</v>
      </c>
      <c r="G16" s="419">
        <f>'Anchor-RA'!L14</f>
        <v>20934.828807999998</v>
      </c>
      <c r="H16" s="385">
        <f>'Anchor-RA'!M14</f>
        <v>42.938791999999999</v>
      </c>
      <c r="I16" s="385">
        <f>'Anchor-RA'!N14</f>
        <v>48.527742000000003</v>
      </c>
      <c r="J16" s="385">
        <f>'Anchor-RA'!O14</f>
        <v>47.771259000000001</v>
      </c>
      <c r="K16" s="385">
        <f>(Summary!$C$63*H16+Summary!$C$64*I16+Summary!$C$65*J16)/Summary!$C$66</f>
        <v>44.675694833333331</v>
      </c>
      <c r="L16" s="385">
        <f>'Anchor-RA'!P14</f>
        <v>23.219058</v>
      </c>
      <c r="M16" s="385">
        <f>'Anchor-RA'!Q14</f>
        <v>22.017175999999999</v>
      </c>
      <c r="N16" s="385">
        <f>'Anchor-RA'!R14</f>
        <v>99.955460000000002</v>
      </c>
      <c r="O16" s="385">
        <f>'Anchor-RA'!S14</f>
        <v>99.946878999999996</v>
      </c>
      <c r="P16" s="385">
        <f>'Anchor-RA'!T14</f>
        <v>42.875103000000003</v>
      </c>
      <c r="Q16" s="385">
        <f>'Anchor-RA'!U14</f>
        <v>46.113005999999999</v>
      </c>
      <c r="R16" s="385">
        <f>'Anchor-RA'!V14</f>
        <v>42.731720000000003</v>
      </c>
      <c r="S16" s="385">
        <f>'Anchor-RA'!W14</f>
        <v>48.368597999999999</v>
      </c>
      <c r="T16" s="385">
        <f>'Anchor-RA'!X14</f>
        <v>47.574097999999999</v>
      </c>
      <c r="U16" s="385">
        <f>10*LOG10(1/((Summary!$C$80/10^(R16/10)+Summary!$C$81/10^(S16/10)+Summary!$C$82/10^(T16/10))/Summary!$C$83))</f>
        <v>43.884700998067558</v>
      </c>
      <c r="V16" s="385">
        <f>'Anchor-RA'!Y14</f>
        <v>0.94508099999999995</v>
      </c>
      <c r="W16" s="385">
        <f>'Anchor-RA'!Z14</f>
        <v>5522.7</v>
      </c>
      <c r="X16" s="385">
        <f>'Anchor-RA'!AA14</f>
        <v>10.7935</v>
      </c>
      <c r="Y16" s="360">
        <f>'Anchor-RA'!AB14</f>
        <v>7</v>
      </c>
      <c r="Z16" s="360">
        <f>'Anchor-RA'!AC14</f>
        <v>8</v>
      </c>
      <c r="AA16" s="385">
        <f t="shared" si="0"/>
        <v>1.5340833333333332</v>
      </c>
      <c r="AB16" s="462"/>
      <c r="AC16" s="384">
        <f>'Test-RA'!L14</f>
        <v>19677.547907</v>
      </c>
      <c r="AD16" s="384">
        <f>'Test-RA'!M14</f>
        <v>43.458970000000001</v>
      </c>
      <c r="AE16" s="384">
        <f>'Test-RA'!N14</f>
        <v>48.876227</v>
      </c>
      <c r="AF16" s="384">
        <f>'Test-RA'!O14</f>
        <v>48.113928999999999</v>
      </c>
      <c r="AG16" s="384">
        <f>(Summary!$C$63*AD16+Summary!$C$64*AE16+Summary!$C$65*AF16)/Summary!$C$66</f>
        <v>45.137672666666667</v>
      </c>
      <c r="AH16" s="384">
        <f>'Test-RA'!P14</f>
        <v>23.770636</v>
      </c>
      <c r="AI16" s="384">
        <f>'Test-RA'!Q14</f>
        <v>22.462897000000002</v>
      </c>
      <c r="AJ16" s="384">
        <f>'Test-RA'!R14</f>
        <v>99.955031000000005</v>
      </c>
      <c r="AK16" s="384">
        <f>'Test-RA'!S14</f>
        <v>99.946171000000007</v>
      </c>
      <c r="AL16" s="384">
        <f>'Test-RA'!T14</f>
        <v>43.441298000000003</v>
      </c>
      <c r="AM16" s="384">
        <f>'Test-RA'!U14</f>
        <v>46.499450000000003</v>
      </c>
      <c r="AN16" s="384">
        <f>'Test-RA'!V14</f>
        <v>43.279820000000001</v>
      </c>
      <c r="AO16" s="384">
        <f>'Test-RA'!W14</f>
        <v>48.721409000000001</v>
      </c>
      <c r="AP16" s="384">
        <f>'Test-RA'!X14</f>
        <v>47.929549999999999</v>
      </c>
      <c r="AQ16" s="384">
        <f>10*LOG10(1/((Summary!$C$80/10^(AN16/10)+Summary!$C$81/10^(AO16/10)+Summary!$C$82/10^(AP16/10))/Summary!$C$83))</f>
        <v>44.406982728209634</v>
      </c>
      <c r="AR16" s="384">
        <f>'Test-RA'!Y14</f>
        <v>0.89017000000000002</v>
      </c>
      <c r="AS16" s="384">
        <f>'Test-RA'!Z14</f>
        <v>413228.79999999999</v>
      </c>
      <c r="AT16" s="385">
        <f>'Test-RA'!AA14</f>
        <v>27.2791</v>
      </c>
      <c r="AU16" s="360">
        <f>'Test-RA'!AB14</f>
        <v>7</v>
      </c>
      <c r="AV16" s="360">
        <f>'Test-RA'!AC14</f>
        <v>8</v>
      </c>
      <c r="AW16" s="398">
        <f t="shared" si="1"/>
        <v>114.78577777777778</v>
      </c>
      <c r="AX16" s="292">
        <f t="shared" si="2"/>
        <v>74.823691310409757</v>
      </c>
      <c r="AY16" s="293">
        <f t="shared" si="2"/>
        <v>2.5273636911103905</v>
      </c>
      <c r="AZ16" s="292">
        <f t="shared" si="2"/>
        <v>1</v>
      </c>
      <c r="BA16" s="344">
        <f t="shared" si="2"/>
        <v>1</v>
      </c>
      <c r="BB16" s="75"/>
      <c r="BC16" s="75"/>
      <c r="BD16" s="572" t="s">
        <v>39</v>
      </c>
      <c r="BE16" s="549">
        <f t="array" ref="BE16">bdRateExtend($G16:$G19,H16:H19,$AC16:$AC19,AD16:AD19)</f>
        <v>-0.22336919960661916</v>
      </c>
      <c r="BF16" s="551">
        <f t="array" ref="BF16">bdRateExtend($G16:$G21,H16:H21,$AC16:$AC21,AD16:AD21)</f>
        <v>-0.24749251307591558</v>
      </c>
      <c r="BG16" s="551">
        <f t="array" ref="BG16">bdRateExtend($G16:$G21,I16:I21,$AC16:$AC21,AE16:AE21)</f>
        <v>-0.20581502033042409</v>
      </c>
      <c r="BH16" s="551">
        <f t="array" ref="BH16">bdRateExtend($G16:$G21,J16:J21,$AC16:$AC21,AF16:AF21)</f>
        <v>-0.21128686722808798</v>
      </c>
      <c r="BI16" s="551">
        <f t="array" ref="BI16">bdRateExtend($G16:$G21,K16:K21,$AC16:$AC21,AG16:AG21)</f>
        <v>-0.2349024854571502</v>
      </c>
      <c r="BJ16" s="575">
        <f>(Summary!$C$94*BF16+Summary!$C$95*BG16+Summary!$C$96*BH16)/Summary!$C$97</f>
        <v>-0.24437718753218282</v>
      </c>
      <c r="BK16" s="551">
        <f t="array" ref="BK16">bdRateExtend($G16:$G19,L16:L19,$AC16:$AC19,AH16:AH19)</f>
        <v>-0.22004846911808051</v>
      </c>
      <c r="BL16" s="551">
        <f t="array" ref="BL16">bdRateExtend($G16:$G21,L16:L21,$AC16:$AC21,AH16:AH21)</f>
        <v>-0.23577998320834193</v>
      </c>
      <c r="BM16" s="551">
        <f t="array" ref="BM16">bdRateExtend($G16:$G19,M16:M19,$AC16:$AC19,AI16:AI19)</f>
        <v>-0.23047539002157102</v>
      </c>
      <c r="BN16" s="551">
        <f t="array" ref="BN16">bdRateExtend($G16:$G21,M16:M21,$AC16:$AC21,AI16:AI21)</f>
        <v>-0.24599382785579571</v>
      </c>
      <c r="BO16" s="548">
        <f t="array" ref="BO16">bdRateExtend($G16:$G19,N16:N19,$AC16:$AC19,AJ16:AJ19,"None", FALSE,1)</f>
        <v>-0.25017000560465474</v>
      </c>
      <c r="BP16" s="585">
        <f t="array" ref="BP16">bdRateExtend($G16:$G21,N16:N21,$AC16:$AC21,AJ16:AJ21,"None", FALSE,1)</f>
        <v>-0.29567043572585505</v>
      </c>
      <c r="BQ16" s="548">
        <f t="array" ref="BQ16">bdRateExtend($G16:$G19,O16:O19,$AC16:$AC19,AK16:AK19,"None", FALSE,1)</f>
        <v>-0.25211279934002473</v>
      </c>
      <c r="BR16" s="585">
        <f t="array" ref="BR16">bdRateExtend($G16:$G21,O16:O21,$AC16:$AC21,AK16:AK21,"None", FALSE,1)</f>
        <v>-0.28520508398033895</v>
      </c>
      <c r="BS16" s="551">
        <f t="array" ref="BS16">bdRateExtend($G16:$G19,P16:P19,$AC16:$AC19,AL16:AL19)</f>
        <v>-0.20936874464450539</v>
      </c>
      <c r="BT16" s="551">
        <f t="array" ref="BT16">bdRateExtend($G16:$G21,P16:P21,$AC16:$AC21,AL16:AL21)</f>
        <v>-0.2315525007633874</v>
      </c>
      <c r="BU16" s="551">
        <f t="array" ref="BU16">bdRateExtend($G16:$G19,Q16:Q19,$AC16:$AC19,AM16:AM19)</f>
        <v>-0.21533846651049238</v>
      </c>
      <c r="BV16" s="551">
        <f t="array" ref="BV16">bdRateExtend($G16:$G21,Q16:Q21,$AC16:$AC21,AM16:AM21)</f>
        <v>-0.2354754881557326</v>
      </c>
      <c r="BW16" s="551">
        <f t="array" ref="BW16">bdRateExtend($G16:$G19,R16:R19,$AC16:$AC19,AN16:AN19)</f>
        <v>-0.23047503026764038</v>
      </c>
      <c r="BX16" s="551">
        <f t="array" ref="BX16">bdRateExtend($G16:$G21,R16:R21,$AC16:$AC21,AN16:AN21)</f>
        <v>-0.2551997946934097</v>
      </c>
      <c r="BY16" s="551">
        <f t="array" ref="BY16">bdRateExtend($G16:$G21,S16:S21,$AC16:$AC21,AO16:AO21)</f>
        <v>-0.21038499006148248</v>
      </c>
      <c r="BZ16" s="555">
        <f t="array" ref="BZ16">bdRateExtend($G16:$G21,T16:T21,$AC16:$AC21,AP16:AP21)</f>
        <v>-0.21760784404133471</v>
      </c>
      <c r="CA16" s="555">
        <f t="array" ref="CA16">bdRateExtend($G16:$G21,U16:U21,$AC16:$AC21,AQ16:AQ21)</f>
        <v>-0.25035307535728435</v>
      </c>
      <c r="CB16" s="575">
        <f>(Summary!$C$108*BX16+Summary!$C$109*BY16+Summary!$C$110*BZ16)/Summary!$C$111</f>
        <v>-0.25190352448204956</v>
      </c>
      <c r="CC16" s="561">
        <f t="array" ref="CC16">bdCAMBIExtend($G16:$G19,V16:V19,$AC16:$AC19,AR16:AR19)</f>
        <v>-3.7362512587608601E-2</v>
      </c>
      <c r="CD16" s="561">
        <f t="array" ref="CD16">bdCAMBIExtend($G16:$G21,V16:V21,$AC16:$AC21,AR16:AR21)</f>
        <v>-7.8777720610353721E-2</v>
      </c>
      <c r="CE16" s="547">
        <f t="array" ref="CE16">testVMAFRange($G16:$G19,N16:N19,$AC16:$AC19,AJ16:AJ19)</f>
        <v>0</v>
      </c>
      <c r="CF16" s="543">
        <f t="array" ref="CF16">testVMAFRange($G16:$G21,N16:N21,$AC16:$AC21,AJ16:AJ21)</f>
        <v>0</v>
      </c>
      <c r="CG16" s="547">
        <f t="array" ref="CG16">testVMAFRange($G16:$G19,O16:O19,$AC16:$AC19,AK16:AK19)</f>
        <v>0</v>
      </c>
      <c r="CH16" s="543">
        <f t="array" ref="CH16">testVMAFRange($G16:$G21,O16:O21,$AC16:$AC21,AK16:AK21)</f>
        <v>0</v>
      </c>
    </row>
    <row r="17" spans="1:86" ht="17" customHeight="1" x14ac:dyDescent="0.2">
      <c r="A17" s="538"/>
      <c r="B17" s="566"/>
      <c r="C17" s="485"/>
      <c r="D17" s="590"/>
      <c r="E17" s="558"/>
      <c r="F17" s="362">
        <v>135</v>
      </c>
      <c r="G17" s="420">
        <f>'Anchor-RA'!L15</f>
        <v>10360.559440999999</v>
      </c>
      <c r="H17" s="295">
        <f>'Anchor-RA'!M15</f>
        <v>39.431910000000002</v>
      </c>
      <c r="I17" s="295">
        <f>'Anchor-RA'!N15</f>
        <v>45.600493999999998</v>
      </c>
      <c r="J17" s="295">
        <f>'Anchor-RA'!O15</f>
        <v>44.633968000000003</v>
      </c>
      <c r="K17" s="295">
        <f>(Summary!$C$63*H17+Summary!$C$64*I17+Summary!$C$65*J17)/Summary!$C$66</f>
        <v>41.327017000000005</v>
      </c>
      <c r="L17" s="295">
        <f>'Anchor-RA'!P15</f>
        <v>19.701409000000002</v>
      </c>
      <c r="M17" s="295">
        <f>'Anchor-RA'!Q15</f>
        <v>19.178407</v>
      </c>
      <c r="N17" s="295">
        <f>'Anchor-RA'!R15</f>
        <v>99.697070999999994</v>
      </c>
      <c r="O17" s="295">
        <f>'Anchor-RA'!S15</f>
        <v>99.116614999999996</v>
      </c>
      <c r="P17" s="295">
        <f>'Anchor-RA'!T15</f>
        <v>38.621474999999997</v>
      </c>
      <c r="Q17" s="295">
        <f>'Anchor-RA'!U15</f>
        <v>43.245606000000002</v>
      </c>
      <c r="R17" s="295">
        <f>'Anchor-RA'!V15</f>
        <v>39.203535000000002</v>
      </c>
      <c r="S17" s="295">
        <f>'Anchor-RA'!W15</f>
        <v>45.471590999999997</v>
      </c>
      <c r="T17" s="295">
        <f>'Anchor-RA'!X15</f>
        <v>44.446162999999999</v>
      </c>
      <c r="U17" s="295">
        <f>10*LOG10(1/((Summary!$C$80/10^(R17/10)+Summary!$C$81/10^(S17/10)+Summary!$C$82/10^(T17/10))/Summary!$C$83))</f>
        <v>40.419084061832379</v>
      </c>
      <c r="V17" s="295">
        <f>'Anchor-RA'!Y15</f>
        <v>1.0381229999999999</v>
      </c>
      <c r="W17" s="295">
        <f>'Anchor-RA'!Z15</f>
        <v>6165.4</v>
      </c>
      <c r="X17" s="295">
        <f>'Anchor-RA'!AA15</f>
        <v>7.5979000000000001</v>
      </c>
      <c r="Y17" s="357">
        <f>'Anchor-RA'!AB15</f>
        <v>8</v>
      </c>
      <c r="Z17" s="357">
        <f>'Anchor-RA'!AC15</f>
        <v>8</v>
      </c>
      <c r="AA17" s="295">
        <f t="shared" si="0"/>
        <v>1.7126111111111111</v>
      </c>
      <c r="AB17" s="462"/>
      <c r="AC17" s="167">
        <f>'Test-RA'!L15</f>
        <v>9527.4180369999995</v>
      </c>
      <c r="AD17" s="167">
        <f>'Test-RA'!M15</f>
        <v>40.136518000000002</v>
      </c>
      <c r="AE17" s="167">
        <f>'Test-RA'!N15</f>
        <v>46.076487999999998</v>
      </c>
      <c r="AF17" s="167">
        <f>'Test-RA'!O15</f>
        <v>45.12921</v>
      </c>
      <c r="AG17" s="167">
        <f>(Summary!$C$63*AD17+Summary!$C$64*AE17+Summary!$C$65*AF17)/Summary!$C$66</f>
        <v>41.958628333333337</v>
      </c>
      <c r="AH17" s="167">
        <f>'Test-RA'!P15</f>
        <v>20.386088000000001</v>
      </c>
      <c r="AI17" s="167">
        <f>'Test-RA'!Q15</f>
        <v>19.780536999999999</v>
      </c>
      <c r="AJ17" s="167">
        <f>'Test-RA'!R15</f>
        <v>99.879373999999999</v>
      </c>
      <c r="AK17" s="167">
        <f>'Test-RA'!S15</f>
        <v>99.574774000000005</v>
      </c>
      <c r="AL17" s="167">
        <f>'Test-RA'!T15</f>
        <v>39.408980999999997</v>
      </c>
      <c r="AM17" s="167">
        <f>'Test-RA'!U15</f>
        <v>43.786329000000002</v>
      </c>
      <c r="AN17" s="167">
        <f>'Test-RA'!V15</f>
        <v>39.951085999999997</v>
      </c>
      <c r="AO17" s="167">
        <f>'Test-RA'!W15</f>
        <v>45.966647000000002</v>
      </c>
      <c r="AP17" s="167">
        <f>'Test-RA'!X15</f>
        <v>44.970122000000003</v>
      </c>
      <c r="AQ17" s="167">
        <f>10*LOG10(1/((Summary!$C$80/10^(AN17/10)+Summary!$C$81/10^(AO17/10)+Summary!$C$82/10^(AP17/10))/Summary!$C$83))</f>
        <v>41.138062309974579</v>
      </c>
      <c r="AR17" s="167">
        <f>'Test-RA'!Y15</f>
        <v>1.0137910000000001</v>
      </c>
      <c r="AS17" s="167">
        <f>'Test-RA'!Z15</f>
        <v>637854.4</v>
      </c>
      <c r="AT17" s="295">
        <f>'Test-RA'!AA15</f>
        <v>20.771100000000001</v>
      </c>
      <c r="AU17" s="357">
        <f>'Test-RA'!AB15</f>
        <v>8</v>
      </c>
      <c r="AV17" s="357">
        <f>'Test-RA'!AC15</f>
        <v>8</v>
      </c>
      <c r="AW17" s="395">
        <f t="shared" si="1"/>
        <v>177.1817777777778</v>
      </c>
      <c r="AX17" s="297">
        <f t="shared" si="2"/>
        <v>103.45709929607163</v>
      </c>
      <c r="AY17" s="298">
        <f t="shared" si="2"/>
        <v>2.733794864370418</v>
      </c>
      <c r="AZ17" s="297">
        <f t="shared" si="2"/>
        <v>1</v>
      </c>
      <c r="BA17" s="345">
        <f t="shared" si="2"/>
        <v>1</v>
      </c>
      <c r="BB17" s="75"/>
      <c r="BC17" s="75"/>
      <c r="BD17" s="565"/>
      <c r="BE17" s="550"/>
      <c r="BF17" s="552"/>
      <c r="BG17" s="552"/>
      <c r="BH17" s="552"/>
      <c r="BI17" s="552"/>
      <c r="BJ17" s="552"/>
      <c r="BK17" s="553"/>
      <c r="BL17" s="552"/>
      <c r="BM17" s="553"/>
      <c r="BN17" s="552"/>
      <c r="BO17" s="546"/>
      <c r="BP17" s="541"/>
      <c r="BQ17" s="546"/>
      <c r="BR17" s="541"/>
      <c r="BS17" s="553"/>
      <c r="BT17" s="552"/>
      <c r="BU17" s="553"/>
      <c r="BV17" s="552"/>
      <c r="BW17" s="553"/>
      <c r="BX17" s="552"/>
      <c r="BY17" s="552"/>
      <c r="BZ17" s="541"/>
      <c r="CA17" s="541"/>
      <c r="CB17" s="552"/>
      <c r="CC17" s="553"/>
      <c r="CD17" s="552"/>
      <c r="CE17" s="546"/>
      <c r="CF17" s="541"/>
      <c r="CG17" s="546"/>
      <c r="CH17" s="541"/>
    </row>
    <row r="18" spans="1:86" ht="17" customHeight="1" x14ac:dyDescent="0.2">
      <c r="A18" s="538"/>
      <c r="B18" s="566"/>
      <c r="C18" s="485"/>
      <c r="D18" s="590"/>
      <c r="E18" s="558"/>
      <c r="F18" s="362">
        <v>160</v>
      </c>
      <c r="G18" s="420">
        <f>'Anchor-RA'!L16</f>
        <v>4962.7717739999998</v>
      </c>
      <c r="H18" s="295">
        <f>'Anchor-RA'!M16</f>
        <v>35.783214999999998</v>
      </c>
      <c r="I18" s="295">
        <f>'Anchor-RA'!N16</f>
        <v>42.326000999999998</v>
      </c>
      <c r="J18" s="295">
        <f>'Anchor-RA'!O16</f>
        <v>41.126252999999998</v>
      </c>
      <c r="K18" s="295">
        <f>(Summary!$C$63*H18+Summary!$C$64*I18+Summary!$C$65*J18)/Summary!$C$66</f>
        <v>37.764185666666663</v>
      </c>
      <c r="L18" s="295">
        <f>'Anchor-RA'!P16</f>
        <v>16.140626000000001</v>
      </c>
      <c r="M18" s="295">
        <f>'Anchor-RA'!Q16</f>
        <v>16.199959</v>
      </c>
      <c r="N18" s="295">
        <f>'Anchor-RA'!R16</f>
        <v>91.882217999999995</v>
      </c>
      <c r="O18" s="295">
        <f>'Anchor-RA'!S16</f>
        <v>89.756818999999993</v>
      </c>
      <c r="P18" s="295">
        <f>'Anchor-RA'!T16</f>
        <v>33.985455000000002</v>
      </c>
      <c r="Q18" s="295">
        <f>'Anchor-RA'!U16</f>
        <v>40.180661000000001</v>
      </c>
      <c r="R18" s="295">
        <f>'Anchor-RA'!V16</f>
        <v>35.538553999999998</v>
      </c>
      <c r="S18" s="295">
        <f>'Anchor-RA'!W16</f>
        <v>42.160313000000002</v>
      </c>
      <c r="T18" s="295">
        <f>'Anchor-RA'!X16</f>
        <v>40.877566000000002</v>
      </c>
      <c r="U18" s="295">
        <f>10*LOG10(1/((Summary!$C$80/10^(R18/10)+Summary!$C$81/10^(S18/10)+Summary!$C$82/10^(T18/10))/Summary!$C$83))</f>
        <v>36.778142622517777</v>
      </c>
      <c r="V18" s="295">
        <f>'Anchor-RA'!Y16</f>
        <v>1.08378</v>
      </c>
      <c r="W18" s="295">
        <f>'Anchor-RA'!Z16</f>
        <v>4498.8</v>
      </c>
      <c r="X18" s="295">
        <f>'Anchor-RA'!AA16</f>
        <v>7.9787999999999997</v>
      </c>
      <c r="Y18" s="357">
        <f>'Anchor-RA'!AB16</f>
        <v>8</v>
      </c>
      <c r="Z18" s="357">
        <f>'Anchor-RA'!AC16</f>
        <v>8</v>
      </c>
      <c r="AA18" s="295">
        <f t="shared" si="0"/>
        <v>1.2496666666666667</v>
      </c>
      <c r="AB18" s="462"/>
      <c r="AC18" s="167">
        <f>'Test-RA'!L16</f>
        <v>4546.7586959999999</v>
      </c>
      <c r="AD18" s="167">
        <f>'Test-RA'!M16</f>
        <v>36.709235999999997</v>
      </c>
      <c r="AE18" s="167">
        <f>'Test-RA'!N16</f>
        <v>43.010598000000002</v>
      </c>
      <c r="AF18" s="167">
        <f>'Test-RA'!O16</f>
        <v>41.842638999999998</v>
      </c>
      <c r="AG18" s="167">
        <f>(Summary!$C$63*AD18+Summary!$C$64*AE18+Summary!$C$65*AF18)/Summary!$C$66</f>
        <v>38.615030166666664</v>
      </c>
      <c r="AH18" s="167">
        <f>'Test-RA'!P16</f>
        <v>17.028967999999999</v>
      </c>
      <c r="AI18" s="167">
        <f>'Test-RA'!Q16</f>
        <v>17.014869999999998</v>
      </c>
      <c r="AJ18" s="167">
        <f>'Test-RA'!R16</f>
        <v>94.967420000000004</v>
      </c>
      <c r="AK18" s="167">
        <f>'Test-RA'!S16</f>
        <v>93.043041000000002</v>
      </c>
      <c r="AL18" s="167">
        <f>'Test-RA'!T16</f>
        <v>35.034913000000003</v>
      </c>
      <c r="AM18" s="167">
        <f>'Test-RA'!U16</f>
        <v>40.929547999999997</v>
      </c>
      <c r="AN18" s="167">
        <f>'Test-RA'!V16</f>
        <v>36.516370999999999</v>
      </c>
      <c r="AO18" s="167">
        <f>'Test-RA'!W16</f>
        <v>42.876286</v>
      </c>
      <c r="AP18" s="167">
        <f>'Test-RA'!X16</f>
        <v>41.642947999999997</v>
      </c>
      <c r="AQ18" s="167">
        <f>10*LOG10(1/((Summary!$C$80/10^(AN18/10)+Summary!$C$81/10^(AO18/10)+Summary!$C$82/10^(AP18/10))/Summary!$C$83))</f>
        <v>37.728898677671545</v>
      </c>
      <c r="AR18" s="167">
        <f>'Test-RA'!Y16</f>
        <v>1.074425</v>
      </c>
      <c r="AS18" s="167">
        <f>'Test-RA'!Z16</f>
        <v>459553.4</v>
      </c>
      <c r="AT18" s="295">
        <f>'Test-RA'!AA16</f>
        <v>24.232299999999999</v>
      </c>
      <c r="AU18" s="357">
        <f>'Test-RA'!AB16</f>
        <v>8</v>
      </c>
      <c r="AV18" s="357">
        <f>'Test-RA'!AC16</f>
        <v>8</v>
      </c>
      <c r="AW18" s="395">
        <f t="shared" si="1"/>
        <v>127.65372222222223</v>
      </c>
      <c r="AX18" s="297">
        <f t="shared" si="2"/>
        <v>102.15021783586734</v>
      </c>
      <c r="AY18" s="298">
        <f t="shared" si="2"/>
        <v>3.0370857773098709</v>
      </c>
      <c r="AZ18" s="297">
        <f t="shared" si="2"/>
        <v>1</v>
      </c>
      <c r="BA18" s="345">
        <f t="shared" si="2"/>
        <v>1</v>
      </c>
      <c r="BB18" s="75"/>
      <c r="BC18" s="75"/>
      <c r="BD18" s="573" t="s">
        <v>147</v>
      </c>
      <c r="BE18" s="549">
        <f t="array" ref="BE18">bdRateExtend($G17:$G20,H17:H20,$AC17:$AC20,AD17:AD20)</f>
        <v>-0.25605985806224207</v>
      </c>
      <c r="BF18" s="552"/>
      <c r="BG18" s="552"/>
      <c r="BH18" s="552"/>
      <c r="BI18" s="552"/>
      <c r="BJ18" s="552"/>
      <c r="BK18" s="551">
        <f t="array" ref="BK18">bdRateExtend($G17:$G20,L17:L20,$AC17:$AC20,AH17:AH20)</f>
        <v>-0.24788579280057033</v>
      </c>
      <c r="BL18" s="552"/>
      <c r="BM18" s="551">
        <f t="array" ref="BM18">bdRateExtend($G17:$G20,M17:M20,$AC17:$AC20,AI17:AI20)</f>
        <v>-0.25829067083691459</v>
      </c>
      <c r="BN18" s="552"/>
      <c r="BO18" s="545">
        <f t="array" ref="BO18">bdRateExtend($G17:$G20,N17:N20,$AC17:$AC20,AJ17:AJ20,"None", FALSE,1)</f>
        <v>-0.27321381451858817</v>
      </c>
      <c r="BP18" s="541"/>
      <c r="BQ18" s="545">
        <f t="array" ref="BQ18">bdRateExtend($G17:$G20,O17:O20,$AC17:$AC20,AK17:AK20,"None", FALSE,1)</f>
        <v>-0.26271171982723884</v>
      </c>
      <c r="BR18" s="541"/>
      <c r="BS18" s="551">
        <f t="array" ref="BS18">bdRateExtend($G17:$G20,P17:P20,$AC17:$AC20,AL17:AL20)</f>
        <v>-0.23757977252353457</v>
      </c>
      <c r="BT18" s="552"/>
      <c r="BU18" s="551">
        <f t="array" ref="BU18">bdRateExtend($G17:$G20,Q17:Q20,$AC17:$AC20,AM17:AM20)</f>
        <v>-0.243798212764197</v>
      </c>
      <c r="BV18" s="552"/>
      <c r="BW18" s="551">
        <f t="array" ref="BW18">bdRateExtend($G17:$G20,R17:R20,$AC17:$AC20,AN17:AN20)</f>
        <v>-0.26447068069785351</v>
      </c>
      <c r="BX18" s="552"/>
      <c r="BY18" s="552"/>
      <c r="BZ18" s="541"/>
      <c r="CA18" s="541"/>
      <c r="CB18" s="552"/>
      <c r="CC18" s="561">
        <f t="array" ref="CC18">bdCAMBIExtend($G17:$G20,V17:V20,$AC17:$AC20,AR17:AR20)</f>
        <v>-4.7496892705994796E-2</v>
      </c>
      <c r="CD18" s="552"/>
      <c r="CE18" s="554">
        <f t="array" ref="CE18">testVMAFRange($G17:$G20,N17:N20,$AC17:$AC20,AJ17:AJ20)</f>
        <v>0</v>
      </c>
      <c r="CF18" s="541"/>
      <c r="CG18" s="554">
        <f t="array" ref="CG18">testVMAFRange($G17:$G20,O17:O20,$AC17:$AC20,AK17:AK20)</f>
        <v>0</v>
      </c>
      <c r="CH18" s="541"/>
    </row>
    <row r="19" spans="1:86" ht="17" customHeight="1" x14ac:dyDescent="0.2">
      <c r="A19" s="538"/>
      <c r="B19" s="566"/>
      <c r="C19" s="485"/>
      <c r="D19" s="590"/>
      <c r="E19" s="558"/>
      <c r="F19" s="362">
        <v>185</v>
      </c>
      <c r="G19" s="420">
        <f>'Anchor-RA'!L17</f>
        <v>2326.716919</v>
      </c>
      <c r="H19" s="295">
        <f>'Anchor-RA'!M17</f>
        <v>32.249364</v>
      </c>
      <c r="I19" s="295">
        <f>'Anchor-RA'!N17</f>
        <v>38.937837000000002</v>
      </c>
      <c r="J19" s="295">
        <f>'Anchor-RA'!O17</f>
        <v>37.435087000000003</v>
      </c>
      <c r="K19" s="295">
        <f>(Summary!$C$63*H19+Summary!$C$64*I19+Summary!$C$65*J19)/Summary!$C$66</f>
        <v>34.228396666666669</v>
      </c>
      <c r="L19" s="295">
        <f>'Anchor-RA'!P17</f>
        <v>12.679735000000001</v>
      </c>
      <c r="M19" s="295">
        <f>'Anchor-RA'!Q17</f>
        <v>13.194732999999999</v>
      </c>
      <c r="N19" s="295">
        <f>'Anchor-RA'!R17</f>
        <v>73.153682000000003</v>
      </c>
      <c r="O19" s="295">
        <f>'Anchor-RA'!S17</f>
        <v>70.852052999999998</v>
      </c>
      <c r="P19" s="295">
        <f>'Anchor-RA'!T17</f>
        <v>29.453101</v>
      </c>
      <c r="Q19" s="295">
        <f>'Anchor-RA'!U17</f>
        <v>36.988774999999997</v>
      </c>
      <c r="R19" s="295">
        <f>'Anchor-RA'!V17</f>
        <v>32.013269000000001</v>
      </c>
      <c r="S19" s="295">
        <f>'Anchor-RA'!W17</f>
        <v>38.730705</v>
      </c>
      <c r="T19" s="295">
        <f>'Anchor-RA'!X17</f>
        <v>37.113276999999997</v>
      </c>
      <c r="U19" s="295">
        <f>10*LOG10(1/((Summary!$C$80/10^(R19/10)+Summary!$C$81/10^(S19/10)+Summary!$C$82/10^(T19/10))/Summary!$C$83))</f>
        <v>33.241506121466038</v>
      </c>
      <c r="V19" s="295">
        <f>'Anchor-RA'!Y17</f>
        <v>1.207433</v>
      </c>
      <c r="W19" s="295">
        <f>'Anchor-RA'!Z17</f>
        <v>3676.4</v>
      </c>
      <c r="X19" s="295">
        <f>'Anchor-RA'!AA17</f>
        <v>5.6466000000000003</v>
      </c>
      <c r="Y19" s="357">
        <f>'Anchor-RA'!AB17</f>
        <v>7</v>
      </c>
      <c r="Z19" s="357">
        <f>'Anchor-RA'!AC17</f>
        <v>8</v>
      </c>
      <c r="AA19" s="295">
        <f t="shared" si="0"/>
        <v>1.0212222222222223</v>
      </c>
      <c r="AB19" s="462"/>
      <c r="AC19" s="167">
        <f>'Test-RA'!L17</f>
        <v>2157.5333759999999</v>
      </c>
      <c r="AD19" s="167">
        <f>'Test-RA'!M17</f>
        <v>33.322448000000001</v>
      </c>
      <c r="AE19" s="167">
        <f>'Test-RA'!N17</f>
        <v>39.737560999999999</v>
      </c>
      <c r="AF19" s="167">
        <f>'Test-RA'!O17</f>
        <v>38.342948999999997</v>
      </c>
      <c r="AG19" s="167">
        <f>(Summary!$C$63*AD19+Summary!$C$64*AE19+Summary!$C$65*AF19)/Summary!$C$66</f>
        <v>35.228383666666666</v>
      </c>
      <c r="AH19" s="167">
        <f>'Test-RA'!P17</f>
        <v>13.66014</v>
      </c>
      <c r="AI19" s="167">
        <f>'Test-RA'!Q17</f>
        <v>14.106413</v>
      </c>
      <c r="AJ19" s="167">
        <f>'Test-RA'!R17</f>
        <v>79.604871000000003</v>
      </c>
      <c r="AK19" s="167">
        <f>'Test-RA'!S17</f>
        <v>76.939813999999998</v>
      </c>
      <c r="AL19" s="167">
        <f>'Test-RA'!T17</f>
        <v>30.662186999999999</v>
      </c>
      <c r="AM19" s="167">
        <f>'Test-RA'!U17</f>
        <v>37.907273000000004</v>
      </c>
      <c r="AN19" s="167">
        <f>'Test-RA'!V17</f>
        <v>33.136758999999998</v>
      </c>
      <c r="AO19" s="167">
        <f>'Test-RA'!W17</f>
        <v>39.566873000000001</v>
      </c>
      <c r="AP19" s="167">
        <f>'Test-RA'!X17</f>
        <v>38.080508999999999</v>
      </c>
      <c r="AQ19" s="167">
        <f>10*LOG10(1/((Summary!$C$80/10^(AN19/10)+Summary!$C$81/10^(AO19/10)+Summary!$C$82/10^(AP19/10))/Summary!$C$83))</f>
        <v>34.340206390409065</v>
      </c>
      <c r="AR19" s="167">
        <f>'Test-RA'!Y17</f>
        <v>1.157365</v>
      </c>
      <c r="AS19" s="167">
        <f>'Test-RA'!Z17</f>
        <v>290726.59999999998</v>
      </c>
      <c r="AT19" s="295">
        <f>'Test-RA'!AA17</f>
        <v>19.208500000000001</v>
      </c>
      <c r="AU19" s="357">
        <f>'Test-RA'!AB17</f>
        <v>7</v>
      </c>
      <c r="AV19" s="357">
        <f>'Test-RA'!AC17</f>
        <v>8</v>
      </c>
      <c r="AW19" s="395">
        <f t="shared" si="1"/>
        <v>80.757388888888883</v>
      </c>
      <c r="AX19" s="297">
        <f t="shared" si="2"/>
        <v>79.079153519747564</v>
      </c>
      <c r="AY19" s="298">
        <f t="shared" si="2"/>
        <v>3.4017816030885841</v>
      </c>
      <c r="AZ19" s="297">
        <f t="shared" si="2"/>
        <v>1</v>
      </c>
      <c r="BA19" s="345">
        <f t="shared" si="2"/>
        <v>1</v>
      </c>
      <c r="BB19" s="75"/>
      <c r="BC19" s="75"/>
      <c r="BD19" s="565"/>
      <c r="BE19" s="550"/>
      <c r="BF19" s="552"/>
      <c r="BG19" s="552"/>
      <c r="BH19" s="552"/>
      <c r="BI19" s="552"/>
      <c r="BJ19" s="552"/>
      <c r="BK19" s="553"/>
      <c r="BL19" s="552"/>
      <c r="BM19" s="553"/>
      <c r="BN19" s="552"/>
      <c r="BO19" s="546"/>
      <c r="BP19" s="541"/>
      <c r="BQ19" s="546"/>
      <c r="BR19" s="541"/>
      <c r="BS19" s="553"/>
      <c r="BT19" s="552"/>
      <c r="BU19" s="553"/>
      <c r="BV19" s="552"/>
      <c r="BW19" s="553"/>
      <c r="BX19" s="552"/>
      <c r="BY19" s="552"/>
      <c r="BZ19" s="541"/>
      <c r="CA19" s="541"/>
      <c r="CB19" s="552"/>
      <c r="CC19" s="553"/>
      <c r="CD19" s="552"/>
      <c r="CE19" s="546"/>
      <c r="CF19" s="541"/>
      <c r="CG19" s="546"/>
      <c r="CH19" s="541"/>
    </row>
    <row r="20" spans="1:86" ht="17" customHeight="1" thickBot="1" x14ac:dyDescent="0.25">
      <c r="A20" s="538"/>
      <c r="B20" s="566"/>
      <c r="C20" s="485"/>
      <c r="D20" s="590"/>
      <c r="E20" s="558"/>
      <c r="F20" s="362">
        <v>210</v>
      </c>
      <c r="G20" s="420">
        <f>'Anchor-RA'!L18</f>
        <v>1024.5064030000001</v>
      </c>
      <c r="H20" s="295">
        <f>'Anchor-RA'!M18</f>
        <v>28.887170000000001</v>
      </c>
      <c r="I20" s="295">
        <f>'Anchor-RA'!N18</f>
        <v>35.440489999999997</v>
      </c>
      <c r="J20" s="295">
        <f>'Anchor-RA'!O18</f>
        <v>33.635036999999997</v>
      </c>
      <c r="K20" s="295">
        <f>(Summary!$C$63*H20+Summary!$C$64*I20+Summary!$C$65*J20)/Summary!$C$66</f>
        <v>30.770701166666669</v>
      </c>
      <c r="L20" s="295">
        <f>'Anchor-RA'!P18</f>
        <v>9.5678330000000003</v>
      </c>
      <c r="M20" s="295">
        <f>'Anchor-RA'!Q18</f>
        <v>10.374826000000001</v>
      </c>
      <c r="N20" s="295">
        <f>'Anchor-RA'!R18</f>
        <v>49.759469000000003</v>
      </c>
      <c r="O20" s="295">
        <f>'Anchor-RA'!S18</f>
        <v>48.140959000000002</v>
      </c>
      <c r="P20" s="295">
        <f>'Anchor-RA'!T18</f>
        <v>25.26444</v>
      </c>
      <c r="Q20" s="295">
        <f>'Anchor-RA'!U18</f>
        <v>33.6586</v>
      </c>
      <c r="R20" s="295">
        <f>'Anchor-RA'!V18</f>
        <v>28.686824999999999</v>
      </c>
      <c r="S20" s="295">
        <f>'Anchor-RA'!W18</f>
        <v>35.206218999999997</v>
      </c>
      <c r="T20" s="295">
        <f>'Anchor-RA'!X18</f>
        <v>33.262053999999999</v>
      </c>
      <c r="U20" s="295">
        <f>10*LOG10(1/((Summary!$C$80/10^(R20/10)+Summary!$C$81/10^(S20/10)+Summary!$C$82/10^(T20/10))/Summary!$C$83))</f>
        <v>29.867660195863142</v>
      </c>
      <c r="V20" s="295">
        <f>'Anchor-RA'!Y18</f>
        <v>1.21723</v>
      </c>
      <c r="W20" s="295">
        <f>'Anchor-RA'!Z18</f>
        <v>3629.9</v>
      </c>
      <c r="X20" s="295">
        <f>'Anchor-RA'!AA18</f>
        <v>4.0486000000000004</v>
      </c>
      <c r="Y20" s="357">
        <f>'Anchor-RA'!AB18</f>
        <v>6</v>
      </c>
      <c r="Z20" s="357">
        <f>'Anchor-RA'!AC18</f>
        <v>8</v>
      </c>
      <c r="AA20" s="295">
        <f t="shared" si="0"/>
        <v>1.0083055555555556</v>
      </c>
      <c r="AB20" s="462"/>
      <c r="AC20" s="167">
        <f>'Test-RA'!L18</f>
        <v>978.03287599999999</v>
      </c>
      <c r="AD20" s="167">
        <f>'Test-RA'!M18</f>
        <v>30.007123</v>
      </c>
      <c r="AE20" s="167">
        <f>'Test-RA'!N18</f>
        <v>36.260961999999999</v>
      </c>
      <c r="AF20" s="167">
        <f>'Test-RA'!O18</f>
        <v>34.616498</v>
      </c>
      <c r="AG20" s="167">
        <f>(Summary!$C$63*AD20+Summary!$C$64*AE20+Summary!$C$65*AF20)/Summary!$C$66</f>
        <v>31.81765866666667</v>
      </c>
      <c r="AH20" s="167">
        <f>'Test-RA'!P18</f>
        <v>10.462037</v>
      </c>
      <c r="AI20" s="167">
        <f>'Test-RA'!Q18</f>
        <v>11.231445000000001</v>
      </c>
      <c r="AJ20" s="167">
        <f>'Test-RA'!R18</f>
        <v>59.411136999999997</v>
      </c>
      <c r="AK20" s="167">
        <f>'Test-RA'!S18</f>
        <v>57.062264999999996</v>
      </c>
      <c r="AL20" s="167">
        <f>'Test-RA'!T18</f>
        <v>26.515825</v>
      </c>
      <c r="AM20" s="167">
        <f>'Test-RA'!U18</f>
        <v>34.661005000000003</v>
      </c>
      <c r="AN20" s="167">
        <f>'Test-RA'!V18</f>
        <v>29.843817000000001</v>
      </c>
      <c r="AO20" s="167">
        <f>'Test-RA'!W18</f>
        <v>36.060904999999998</v>
      </c>
      <c r="AP20" s="167">
        <f>'Test-RA'!X18</f>
        <v>34.29889</v>
      </c>
      <c r="AQ20" s="167">
        <f>10*LOG10(1/((Summary!$C$80/10^(AN20/10)+Summary!$C$81/10^(AO20/10)+Summary!$C$82/10^(AP20/10))/Summary!$C$83))</f>
        <v>31.000164826088984</v>
      </c>
      <c r="AR20" s="167">
        <f>'Test-RA'!Y18</f>
        <v>1.111073</v>
      </c>
      <c r="AS20" s="167">
        <f>'Test-RA'!Z18</f>
        <v>142132.79999999999</v>
      </c>
      <c r="AT20" s="295">
        <f>'Test-RA'!AA18</f>
        <v>16.049199999999999</v>
      </c>
      <c r="AU20" s="357">
        <f>'Test-RA'!AB18</f>
        <v>6</v>
      </c>
      <c r="AV20" s="357">
        <f>'Test-RA'!AC18</f>
        <v>8</v>
      </c>
      <c r="AW20" s="395">
        <f t="shared" si="1"/>
        <v>39.481333333333332</v>
      </c>
      <c r="AX20" s="297">
        <f t="shared" si="2"/>
        <v>39.156120003305873</v>
      </c>
      <c r="AY20" s="298">
        <f t="shared" si="2"/>
        <v>3.9641357506298469</v>
      </c>
      <c r="AZ20" s="297">
        <f t="shared" si="2"/>
        <v>1</v>
      </c>
      <c r="BA20" s="345">
        <f t="shared" si="2"/>
        <v>1</v>
      </c>
      <c r="BB20" s="75"/>
      <c r="BC20" s="75"/>
      <c r="BD20" s="574" t="s">
        <v>46</v>
      </c>
      <c r="BE20" s="549">
        <f t="array" ref="BE20">bdRateExtend($G18:$G21,H18:H21,$AC18:$AC21,AD18:AD21)</f>
        <v>-0.27622475203008134</v>
      </c>
      <c r="BF20" s="552"/>
      <c r="BG20" s="552"/>
      <c r="BH20" s="552"/>
      <c r="BI20" s="552"/>
      <c r="BJ20" s="552"/>
      <c r="BK20" s="551">
        <f t="array" ref="BK20">bdRateExtend($G18:$G21,L18:L21,$AC18:$AC21,AH18:AH21)</f>
        <v>-0.2586781060318446</v>
      </c>
      <c r="BL20" s="552"/>
      <c r="BM20" s="551">
        <f t="array" ref="BM20">bdRateExtend($G18:$G21,M18:M21,$AC18:$AC21,AI18:AI21)</f>
        <v>-0.26710060511318312</v>
      </c>
      <c r="BN20" s="552"/>
      <c r="BO20" s="545">
        <f t="array" ref="BO20">bdRateExtend($G18:$G21,N18:N21,$AC18:$AC21,AJ18:AJ21,"None", FALSE,1)</f>
        <v>-0.30696579715435846</v>
      </c>
      <c r="BP20" s="541"/>
      <c r="BQ20" s="545">
        <f t="array" ref="BQ20">bdRateExtend($G18:$G21,O18:O21,$AC18:$AC21,AK18:AK21,"None", FALSE,1)</f>
        <v>-0.29706488486987648</v>
      </c>
      <c r="BR20" s="541"/>
      <c r="BS20" s="551">
        <f t="array" ref="BS20">bdRateExtend($G18:$G21,P18:P21,$AC18:$AC21,AL18:AL21)</f>
        <v>-0.25796719886367014</v>
      </c>
      <c r="BT20" s="552"/>
      <c r="BU20" s="551">
        <f t="array" ref="BU20">bdRateExtend($G18:$G21,Q18:Q21,$AC18:$AC21,AM18:AM21)</f>
        <v>-0.25723751886248636</v>
      </c>
      <c r="BV20" s="552"/>
      <c r="BW20" s="551">
        <f t="array" ref="BW20">bdRateExtend($G18:$G21,R18:R21,$AC18:$AC21,AN18:AN21)</f>
        <v>-0.28501058524053036</v>
      </c>
      <c r="BX20" s="552"/>
      <c r="BY20" s="552"/>
      <c r="BZ20" s="541"/>
      <c r="CA20" s="541"/>
      <c r="CB20" s="552"/>
      <c r="CC20" s="561">
        <f t="array" ref="CC20">bdCAMBIExtend($G18:$G21,V18:V21,$AC18:$AC21,AR18:AR21)</f>
        <v>-0.10548438628102443</v>
      </c>
      <c r="CD20" s="552"/>
      <c r="CE20" s="554">
        <f t="array" ref="CE20">testVMAFRange($G18:$G21,N18:N21,$AC18:$AC21,AJ18:AJ21)</f>
        <v>0</v>
      </c>
      <c r="CF20" s="541"/>
      <c r="CG20" s="554">
        <f t="array" ref="CG20">testVMAFRange($G18:$G21,O18:O21,$AC18:$AC21,AK18:AK21)</f>
        <v>0</v>
      </c>
      <c r="CH20" s="541"/>
    </row>
    <row r="21" spans="1:86" ht="17" customHeight="1" thickBot="1" x14ac:dyDescent="0.25">
      <c r="A21" s="538"/>
      <c r="B21" s="596"/>
      <c r="C21" s="486"/>
      <c r="D21" s="591"/>
      <c r="E21" s="559"/>
      <c r="F21" s="363">
        <v>235</v>
      </c>
      <c r="G21" s="421">
        <f>'Anchor-RA'!L19</f>
        <v>427.32903499999998</v>
      </c>
      <c r="H21" s="392">
        <f>'Anchor-RA'!M19</f>
        <v>25.687923000000001</v>
      </c>
      <c r="I21" s="392">
        <f>'Anchor-RA'!N19</f>
        <v>32.108713000000002</v>
      </c>
      <c r="J21" s="392">
        <f>'Anchor-RA'!O19</f>
        <v>29.981304999999999</v>
      </c>
      <c r="K21" s="392">
        <f>(Summary!$C$63*H21+Summary!$C$64*I21+Summary!$C$65*J21)/Summary!$C$66</f>
        <v>27.473618333333334</v>
      </c>
      <c r="L21" s="392">
        <f>'Anchor-RA'!P19</f>
        <v>6.9007699999999996</v>
      </c>
      <c r="M21" s="392">
        <f>'Anchor-RA'!Q19</f>
        <v>7.8294519999999999</v>
      </c>
      <c r="N21" s="392">
        <f>'Anchor-RA'!R19</f>
        <v>28.569400999999999</v>
      </c>
      <c r="O21" s="392">
        <f>'Anchor-RA'!S19</f>
        <v>27.703479999999999</v>
      </c>
      <c r="P21" s="392">
        <f>'Anchor-RA'!T19</f>
        <v>21.544104000000001</v>
      </c>
      <c r="Q21" s="392">
        <f>'Anchor-RA'!U19</f>
        <v>30.289445000000001</v>
      </c>
      <c r="R21" s="392">
        <f>'Anchor-RA'!V19</f>
        <v>25.51885</v>
      </c>
      <c r="S21" s="392">
        <f>'Anchor-RA'!W19</f>
        <v>31.867816999999999</v>
      </c>
      <c r="T21" s="392">
        <f>'Anchor-RA'!X19</f>
        <v>29.592466000000002</v>
      </c>
      <c r="U21" s="392">
        <f>10*LOG10(1/((Summary!$C$80/10^(R21/10)+Summary!$C$81/10^(S21/10)+Summary!$C$82/10^(T21/10))/Summary!$C$83))</f>
        <v>26.650925886638468</v>
      </c>
      <c r="V21" s="392">
        <f>'Anchor-RA'!Y19</f>
        <v>1.4015219999999999</v>
      </c>
      <c r="W21" s="392">
        <f>'Anchor-RA'!Z19</f>
        <v>1602.8</v>
      </c>
      <c r="X21" s="392">
        <f>'Anchor-RA'!AA19</f>
        <v>2.98</v>
      </c>
      <c r="Y21" s="393">
        <f>'Anchor-RA'!AB19</f>
        <v>6</v>
      </c>
      <c r="Z21" s="393">
        <f>'Anchor-RA'!AC19</f>
        <v>8</v>
      </c>
      <c r="AA21" s="392">
        <f t="shared" si="0"/>
        <v>0.44522222222222219</v>
      </c>
      <c r="AB21" s="462"/>
      <c r="AC21" s="391">
        <f>'Test-RA'!L19</f>
        <v>414.690764</v>
      </c>
      <c r="AD21" s="391">
        <f>'Test-RA'!M19</f>
        <v>26.798193999999999</v>
      </c>
      <c r="AE21" s="391">
        <f>'Test-RA'!N19</f>
        <v>32.841330999999997</v>
      </c>
      <c r="AF21" s="391">
        <f>'Test-RA'!O19</f>
        <v>30.901671</v>
      </c>
      <c r="AG21" s="391">
        <f>(Summary!$C$63*AD21+Summary!$C$64*AE21+Summary!$C$65*AF21)/Summary!$C$66</f>
        <v>28.489296333333332</v>
      </c>
      <c r="AH21" s="391">
        <f>'Test-RA'!P19</f>
        <v>7.6514939999999996</v>
      </c>
      <c r="AI21" s="391">
        <f>'Test-RA'!Q19</f>
        <v>8.5959859999999999</v>
      </c>
      <c r="AJ21" s="391">
        <f>'Test-RA'!R19</f>
        <v>37.895874999999997</v>
      </c>
      <c r="AK21" s="391">
        <f>'Test-RA'!S19</f>
        <v>36.492232000000001</v>
      </c>
      <c r="AL21" s="391">
        <f>'Test-RA'!T19</f>
        <v>22.737812999999999</v>
      </c>
      <c r="AM21" s="391">
        <f>'Test-RA'!U19</f>
        <v>31.365839999999999</v>
      </c>
      <c r="AN21" s="391">
        <f>'Test-RA'!V19</f>
        <v>26.655964999999998</v>
      </c>
      <c r="AO21" s="391">
        <f>'Test-RA'!W19</f>
        <v>32.615299999999998</v>
      </c>
      <c r="AP21" s="391">
        <f>'Test-RA'!X19</f>
        <v>30.544725</v>
      </c>
      <c r="AQ21" s="391">
        <f>10*LOG10(1/((Summary!$C$80/10^(AN21/10)+Summary!$C$81/10^(AO21/10)+Summary!$C$82/10^(AP21/10))/Summary!$C$83))</f>
        <v>27.751766297288285</v>
      </c>
      <c r="AR21" s="391">
        <f>'Test-RA'!Y19</f>
        <v>1.1437170000000001</v>
      </c>
      <c r="AS21" s="391">
        <f>'Test-RA'!Z19</f>
        <v>63284.7</v>
      </c>
      <c r="AT21" s="392">
        <f>'Test-RA'!AA19</f>
        <v>14.9823</v>
      </c>
      <c r="AU21" s="393">
        <f>'Test-RA'!AB19</f>
        <v>6</v>
      </c>
      <c r="AV21" s="393">
        <f>'Test-RA'!AC19</f>
        <v>8</v>
      </c>
      <c r="AW21" s="396">
        <f t="shared" si="1"/>
        <v>17.579083333333333</v>
      </c>
      <c r="AX21" s="302">
        <f t="shared" si="2"/>
        <v>39.483840778637386</v>
      </c>
      <c r="AY21" s="303">
        <f t="shared" si="2"/>
        <v>5.0276174496644295</v>
      </c>
      <c r="AZ21" s="297">
        <f t="shared" si="2"/>
        <v>1</v>
      </c>
      <c r="BA21" s="345">
        <f t="shared" si="2"/>
        <v>1</v>
      </c>
      <c r="BB21" s="75"/>
      <c r="BC21" s="75"/>
      <c r="BD21" s="570"/>
      <c r="BE21" s="550"/>
      <c r="BF21" s="553"/>
      <c r="BG21" s="553"/>
      <c r="BH21" s="553"/>
      <c r="BI21" s="553"/>
      <c r="BJ21" s="553"/>
      <c r="BK21" s="553"/>
      <c r="BL21" s="553"/>
      <c r="BM21" s="553"/>
      <c r="BN21" s="553"/>
      <c r="BO21" s="546"/>
      <c r="BP21" s="544"/>
      <c r="BQ21" s="546"/>
      <c r="BR21" s="544"/>
      <c r="BS21" s="553"/>
      <c r="BT21" s="553"/>
      <c r="BU21" s="553"/>
      <c r="BV21" s="553"/>
      <c r="BW21" s="553"/>
      <c r="BX21" s="553"/>
      <c r="BY21" s="553"/>
      <c r="BZ21" s="544"/>
      <c r="CA21" s="544"/>
      <c r="CB21" s="553"/>
      <c r="CC21" s="553"/>
      <c r="CD21" s="553"/>
      <c r="CE21" s="546"/>
      <c r="CF21" s="544"/>
      <c r="CG21" s="546"/>
      <c r="CH21" s="544"/>
    </row>
    <row r="22" spans="1:86" ht="17" customHeight="1" thickBot="1" x14ac:dyDescent="0.25">
      <c r="A22" s="538"/>
      <c r="B22" s="595" t="s">
        <v>148</v>
      </c>
      <c r="C22" s="586" t="s">
        <v>225</v>
      </c>
      <c r="D22" s="589">
        <v>50</v>
      </c>
      <c r="E22" s="557">
        <v>10</v>
      </c>
      <c r="F22" s="362">
        <v>110</v>
      </c>
      <c r="G22" s="420">
        <f>'Anchor-RA'!L20</f>
        <v>41183.933350000007</v>
      </c>
      <c r="H22" s="295">
        <f>'Anchor-RA'!M20</f>
        <v>42.038803999999999</v>
      </c>
      <c r="I22" s="295">
        <f>'Anchor-RA'!N20</f>
        <v>43.921925000000002</v>
      </c>
      <c r="J22" s="295">
        <f>'Anchor-RA'!O20</f>
        <v>45.421394999999997</v>
      </c>
      <c r="K22" s="295">
        <f>(Summary!$C$63*H22+Summary!$C$64*I22+Summary!$C$65*J22)/Summary!$C$66</f>
        <v>42.916422666666669</v>
      </c>
      <c r="L22" s="295">
        <f>'Anchor-RA'!P20</f>
        <v>32.277326000000002</v>
      </c>
      <c r="M22" s="295">
        <f>'Anchor-RA'!Q20</f>
        <v>29.337596999999999</v>
      </c>
      <c r="N22" s="295">
        <f>'Anchor-RA'!R20</f>
        <v>96.064705000000004</v>
      </c>
      <c r="O22" s="295">
        <f>'Anchor-RA'!S20</f>
        <v>94.398403999999999</v>
      </c>
      <c r="P22" s="295">
        <f>'Anchor-RA'!T20</f>
        <v>51.305762999999999</v>
      </c>
      <c r="Q22" s="295">
        <f>'Anchor-RA'!U20</f>
        <v>43.158262999999998</v>
      </c>
      <c r="R22" s="295">
        <f>'Anchor-RA'!V20</f>
        <v>41.878084999999999</v>
      </c>
      <c r="S22" s="295">
        <f>'Anchor-RA'!W20</f>
        <v>43.786543000000002</v>
      </c>
      <c r="T22" s="295">
        <f>'Anchor-RA'!X20</f>
        <v>45.331254999999999</v>
      </c>
      <c r="U22" s="295">
        <f>10*LOG10(1/((Summary!$C$80/10^(R22/10)+Summary!$C$81/10^(S22/10)+Summary!$C$82/10^(T22/10))/Summary!$C$83))</f>
        <v>42.58736784993183</v>
      </c>
      <c r="V22" s="295">
        <f>'Anchor-RA'!Y20</f>
        <v>4.45E-3</v>
      </c>
      <c r="W22" s="295">
        <f>'Anchor-RA'!Z20</f>
        <v>802.8</v>
      </c>
      <c r="X22" s="295">
        <f>'Anchor-RA'!AA20</f>
        <v>3.2469079999999999</v>
      </c>
      <c r="Y22" s="357">
        <f>'Anchor-RA'!AB20</f>
        <v>6</v>
      </c>
      <c r="Z22" s="357">
        <f>'Anchor-RA'!AC20</f>
        <v>8</v>
      </c>
      <c r="AA22" s="295">
        <f t="shared" ref="AA22" si="3">W22/3600</f>
        <v>0.22299999999999998</v>
      </c>
      <c r="AB22" s="462"/>
      <c r="AC22" s="167">
        <f>'Test-RA'!L20</f>
        <v>39498.393939500005</v>
      </c>
      <c r="AD22" s="167">
        <f>'Test-RA'!M20</f>
        <v>42.214768999999997</v>
      </c>
      <c r="AE22" s="167">
        <f>'Test-RA'!N20</f>
        <v>43.994627000000001</v>
      </c>
      <c r="AF22" s="167">
        <f>'Test-RA'!O20</f>
        <v>45.595605999999997</v>
      </c>
      <c r="AG22" s="167">
        <f>(Summary!$C$63*AD22+Summary!$C$64*AE22+Summary!$C$65*AF22)/Summary!$C$66</f>
        <v>43.074884833333329</v>
      </c>
      <c r="AH22" s="167">
        <f>'Test-RA'!P20</f>
        <v>32.517170999999998</v>
      </c>
      <c r="AI22" s="167">
        <f>'Test-RA'!Q20</f>
        <v>29.506283</v>
      </c>
      <c r="AJ22" s="167">
        <f>'Test-RA'!R20</f>
        <v>96.131135999999998</v>
      </c>
      <c r="AK22" s="167">
        <f>'Test-RA'!S20</f>
        <v>94.522131000000002</v>
      </c>
      <c r="AL22" s="167">
        <f>'Test-RA'!T20</f>
        <v>51.625571999999998</v>
      </c>
      <c r="AM22" s="167">
        <f>'Test-RA'!U20</f>
        <v>43.192596999999999</v>
      </c>
      <c r="AN22" s="167">
        <f>'Test-RA'!V20</f>
        <v>42.078327999999999</v>
      </c>
      <c r="AO22" s="167">
        <f>'Test-RA'!W20</f>
        <v>43.885578000000002</v>
      </c>
      <c r="AP22" s="167">
        <f>'Test-RA'!X20</f>
        <v>45.527593000000003</v>
      </c>
      <c r="AQ22" s="167">
        <f>10*LOG10(1/((Summary!$C$80/10^(AN22/10)+Summary!$C$81/10^(AO22/10)+Summary!$C$82/10^(AP22/10))/Summary!$C$83))</f>
        <v>42.774336591620013</v>
      </c>
      <c r="AR22" s="167">
        <f>'Test-RA'!Y20</f>
        <v>7.0210000000000003E-3</v>
      </c>
      <c r="AS22" s="167">
        <f>'Test-RA'!Z20</f>
        <v>192877.4</v>
      </c>
      <c r="AT22" s="295">
        <f>'Test-RA'!AA20</f>
        <v>19.457599999999999</v>
      </c>
      <c r="AU22" s="357">
        <f>'Test-RA'!AB20</f>
        <v>8</v>
      </c>
      <c r="AV22" s="357">
        <f>'Test-RA'!AC20</f>
        <v>8</v>
      </c>
      <c r="AW22" s="395">
        <f t="shared" ref="AW22" si="4">AS22/3600</f>
        <v>53.577055555555553</v>
      </c>
      <c r="AX22" s="297">
        <f t="shared" ref="AX22:BA22" si="5">AS22/W22</f>
        <v>240.25585450921776</v>
      </c>
      <c r="AY22" s="298">
        <f t="shared" si="5"/>
        <v>5.9926551660841634</v>
      </c>
      <c r="AZ22" s="297">
        <f t="shared" si="5"/>
        <v>1.3333333333333333</v>
      </c>
      <c r="BA22" s="345">
        <f t="shared" si="5"/>
        <v>1</v>
      </c>
      <c r="BB22" s="75"/>
      <c r="BC22" s="75"/>
      <c r="BD22" s="572" t="s">
        <v>39</v>
      </c>
      <c r="BE22" s="549">
        <f t="array" ref="BE22">bdRateExtend($G22:$G25,H22:H25,$AC22:$AC25,AD22:AD25)</f>
        <v>-0.1036114021317347</v>
      </c>
      <c r="BF22" s="551">
        <f t="array" ref="BF22">bdRateExtend($G22:$G27,H22:H27,$AC22:$AC27,AD22:AD27)</f>
        <v>-0.12168931969120977</v>
      </c>
      <c r="BG22" s="551">
        <f t="array" ref="BG22">bdRateExtend($G22:$G27,I22:I27,$AC22:$AC27,AE22:AE27)</f>
        <v>-0.13659723277581859</v>
      </c>
      <c r="BH22" s="551">
        <f t="array" ref="BH22">bdRateExtend($G22:$G27,J22:J27,$AC22:$AC27,AF22:AF27)</f>
        <v>-0.41393713620764017</v>
      </c>
      <c r="BI22" s="551">
        <f t="array" ref="BI22">bdRateExtend($G22:$G27,K22:K27,$AC22:$AC27,AG22:AG27)</f>
        <v>-0.15758832546730317</v>
      </c>
      <c r="BJ22" s="575">
        <f>(Summary!$C$94*BF22+Summary!$C$95*BG22+Summary!$C$96*BH22)/Summary!$C$97</f>
        <v>-0.13397554887525134</v>
      </c>
      <c r="BK22" s="551">
        <f t="array" ref="BK22">bdRateExtend($G22:$G25,L22:L25,$AC22:$AC25,AH22:AH25)</f>
        <v>-9.4100036980291346E-2</v>
      </c>
      <c r="BL22" s="551">
        <f t="array" ref="BL22">bdRateExtend($G22:$G27,L22:L27,$AC22:$AC27,AH22:AH27)</f>
        <v>-0.11122539375136908</v>
      </c>
      <c r="BM22" s="551">
        <f t="array" ref="BM22">bdRateExtend($G22:$G25,M22:M25,$AC22:$AC25,AI22:AI25)</f>
        <v>-9.2180144358644411E-2</v>
      </c>
      <c r="BN22" s="551">
        <f t="array" ref="BN22">bdRateExtend($G22:$G27,M22:M27,$AC22:$AC27,AI22:AI27)</f>
        <v>-0.11064505397115298</v>
      </c>
      <c r="BO22" s="548">
        <f t="array" ref="BO22">bdRateExtend($G22:$G25,N22:N25,$AC22:$AC25,AJ22:AJ25,"None", FALSE,1)</f>
        <v>-0.14186597007403556</v>
      </c>
      <c r="BP22" s="585">
        <f t="array" ref="BP22">bdRateExtend($G22:$G27,N22:N27,$AC22:$AC27,AJ22:AJ27,"None", FALSE,1)</f>
        <v>-0.17314233210522112</v>
      </c>
      <c r="BQ22" s="548">
        <f t="array" ref="BQ22">bdRateExtend($G22:$G25,O22:O25,$AC22:$AC25,AK22:AK25,"None", FALSE,1)</f>
        <v>-0.12662303882699588</v>
      </c>
      <c r="BR22" s="585">
        <f t="array" ref="BR22">bdRateExtend($G22:$G27,O22:O27,$AC22:$AC27,AK22:AK27,"None", FALSE,1)</f>
        <v>-0.16171134781044338</v>
      </c>
      <c r="BS22" s="551">
        <f t="array" ref="BS22">bdRateExtend($G22:$G25,P22:P25,$AC22:$AC25,AL22:AL25)</f>
        <v>-0.10874103123591172</v>
      </c>
      <c r="BT22" s="551">
        <f t="array" ref="BT22">bdRateExtend($G22:$G27,P22:P27,$AC22:$AC27,AL22:AL27)</f>
        <v>-0.12107078521017089</v>
      </c>
      <c r="BU22" s="551">
        <f t="array" ref="BU22">bdRateExtend($G22:$G25,Q22:Q25,$AC22:$AC25,AM22:AM25)</f>
        <v>-0.11739864934429201</v>
      </c>
      <c r="BV22" s="551">
        <f t="array" ref="BV22">bdRateExtend($G22:$G27,Q22:Q27,$AC22:$AC27,AM22:AM27)</f>
        <v>-0.14085913986335252</v>
      </c>
      <c r="BW22" s="551">
        <f t="array" ref="BW22">bdRateExtend($G22:$G25,R22:R25,$AC22:$AC25,AN22:AN25)</f>
        <v>-0.10653957645098311</v>
      </c>
      <c r="BX22" s="551">
        <f t="array" ref="BX22">bdRateExtend($G22:$G27,R22:R27,$AC22:$AC27,AN22:AN27)</f>
        <v>-0.1236735695220148</v>
      </c>
      <c r="BY22" s="551">
        <f t="array" ref="BY22">bdRateExtend($G22:$G27,S22:S27,$AC22:$AC27,AO22:AO27)</f>
        <v>-0.13967943247559156</v>
      </c>
      <c r="BZ22" s="555">
        <f t="array" ref="BZ22">bdRateExtend($G22:$G27,T22:T27,$AC22:$AC27,AP22:AP27)</f>
        <v>-0.41753376247411922</v>
      </c>
      <c r="CA22" s="555">
        <f t="array" ref="CA22">bdRateExtend($G22:$G27,U22:U27,$AC22:$AC27,AQ22:AQ27)</f>
        <v>-0.13132908338507199</v>
      </c>
      <c r="CB22" s="575">
        <f>(Summary!$C$108*BX22+Summary!$C$109*BY22+Summary!$C$110*BZ22)/Summary!$C$111</f>
        <v>-0.13606821175824205</v>
      </c>
      <c r="CC22" s="561">
        <f t="array" ref="CC22">bdCAMBIExtend($G22:$G25,V22:V25,$AC22:$AC25,AR22:AR25)</f>
        <v>-1.5191338764352102E-3</v>
      </c>
      <c r="CD22" s="561">
        <f t="array" ref="CD22">bdCAMBIExtend($G22:$G27,V22:V27,$AC22:$AC27,AR22:AR27)</f>
        <v>6.8762539892028773E-3</v>
      </c>
      <c r="CE22" s="547">
        <f t="array" ref="CE22">testVMAFRange($G22:$G25,N22:N25,$AC22:$AC25,AJ22:AJ25)</f>
        <v>0</v>
      </c>
      <c r="CF22" s="543">
        <f t="array" ref="CF22">testVMAFRange($G22:$G27,N22:N27,$AC22:$AC27,AJ22:AJ27)</f>
        <v>0</v>
      </c>
      <c r="CG22" s="547">
        <f t="array" ref="CG22">testVMAFRange($G22:$G25,O22:O25,$AC22:$AC25,AK22:AK25)</f>
        <v>0</v>
      </c>
      <c r="CH22" s="543">
        <f t="array" ref="CH22">testVMAFRange($G22:$G27,O22:O27,$AC22:$AC27,AK22:AK27)</f>
        <v>0</v>
      </c>
    </row>
    <row r="23" spans="1:86" ht="17" customHeight="1" x14ac:dyDescent="0.2">
      <c r="A23" s="538"/>
      <c r="B23" s="566"/>
      <c r="C23" s="485"/>
      <c r="D23" s="590"/>
      <c r="E23" s="558"/>
      <c r="F23" s="362">
        <v>135</v>
      </c>
      <c r="G23" s="420">
        <f>'Anchor-RA'!L21</f>
        <v>20896.042423999999</v>
      </c>
      <c r="H23" s="295">
        <f>'Anchor-RA'!M21</f>
        <v>37.553916999999998</v>
      </c>
      <c r="I23" s="295">
        <f>'Anchor-RA'!N21</f>
        <v>40.131003</v>
      </c>
      <c r="J23" s="295">
        <f>'Anchor-RA'!O21</f>
        <v>42.098944000000003</v>
      </c>
      <c r="K23" s="295">
        <f>(Summary!$C$63*H23+Summary!$C$64*I23+Summary!$C$65*J23)/Summary!$C$66</f>
        <v>38.740935833333332</v>
      </c>
      <c r="L23" s="295">
        <f>'Anchor-RA'!P21</f>
        <v>27.520354999999999</v>
      </c>
      <c r="M23" s="295">
        <f>'Anchor-RA'!Q21</f>
        <v>24.683291000000001</v>
      </c>
      <c r="N23" s="295">
        <f>'Anchor-RA'!R21</f>
        <v>93.246290999999999</v>
      </c>
      <c r="O23" s="295">
        <f>'Anchor-RA'!S21</f>
        <v>91.324612999999999</v>
      </c>
      <c r="P23" s="295">
        <f>'Anchor-RA'!T21</f>
        <v>44.717171999999998</v>
      </c>
      <c r="Q23" s="295">
        <f>'Anchor-RA'!U21</f>
        <v>39.282527999999999</v>
      </c>
      <c r="R23" s="295">
        <f>'Anchor-RA'!V21</f>
        <v>37.412948999999998</v>
      </c>
      <c r="S23" s="295">
        <f>'Anchor-RA'!W21</f>
        <v>40.028640000000003</v>
      </c>
      <c r="T23" s="295">
        <f>'Anchor-RA'!X21</f>
        <v>42.061548999999999</v>
      </c>
      <c r="U23" s="295">
        <f>10*LOG10(1/((Summary!$C$80/10^(R23/10)+Summary!$C$81/10^(S23/10)+Summary!$C$82/10^(T23/10))/Summary!$C$83))</f>
        <v>38.300984576278971</v>
      </c>
      <c r="V23" s="295">
        <f>'Anchor-RA'!Y21</f>
        <v>1.4334E-2</v>
      </c>
      <c r="W23" s="295">
        <f>'Anchor-RA'!Z21</f>
        <v>9447.4</v>
      </c>
      <c r="X23" s="295">
        <f>'Anchor-RA'!AA21</f>
        <v>5.7487000000000004</v>
      </c>
      <c r="Y23" s="357">
        <f>'Anchor-RA'!AB21</f>
        <v>8</v>
      </c>
      <c r="Z23" s="357">
        <f>'Anchor-RA'!AC21</f>
        <v>8</v>
      </c>
      <c r="AA23" s="295">
        <f t="shared" si="0"/>
        <v>2.6242777777777775</v>
      </c>
      <c r="AB23" s="462"/>
      <c r="AC23" s="167">
        <f>'Test-RA'!L21</f>
        <v>19587.733333</v>
      </c>
      <c r="AD23" s="167">
        <f>'Test-RA'!M21</f>
        <v>37.741396999999999</v>
      </c>
      <c r="AE23" s="167">
        <f>'Test-RA'!N21</f>
        <v>40.340738000000002</v>
      </c>
      <c r="AF23" s="167">
        <f>'Test-RA'!O21</f>
        <v>42.754952000000003</v>
      </c>
      <c r="AG23" s="167">
        <f>(Summary!$C$63*AD23+Summary!$C$64*AE23+Summary!$C$65*AF23)/Summary!$C$66</f>
        <v>39.010213</v>
      </c>
      <c r="AH23" s="167">
        <f>'Test-RA'!P21</f>
        <v>27.688614999999999</v>
      </c>
      <c r="AI23" s="167">
        <f>'Test-RA'!Q21</f>
        <v>24.829194999999999</v>
      </c>
      <c r="AJ23" s="167">
        <f>'Test-RA'!R21</f>
        <v>93.541967999999997</v>
      </c>
      <c r="AK23" s="167">
        <f>'Test-RA'!S21</f>
        <v>91.582926999999998</v>
      </c>
      <c r="AL23" s="167">
        <f>'Test-RA'!T21</f>
        <v>45.072495000000004</v>
      </c>
      <c r="AM23" s="167">
        <f>'Test-RA'!U21</f>
        <v>39.494942000000002</v>
      </c>
      <c r="AN23" s="167">
        <f>'Test-RA'!V21</f>
        <v>37.619916000000003</v>
      </c>
      <c r="AO23" s="167">
        <f>'Test-RA'!W21</f>
        <v>40.262051</v>
      </c>
      <c r="AP23" s="167">
        <f>'Test-RA'!X21</f>
        <v>42.729653999999996</v>
      </c>
      <c r="AQ23" s="167">
        <f>10*LOG10(1/((Summary!$C$80/10^(AN23/10)+Summary!$C$81/10^(AO23/10)+Summary!$C$82/10^(AP23/10))/Summary!$C$83))</f>
        <v>38.541708234278424</v>
      </c>
      <c r="AR23" s="167">
        <f>'Test-RA'!Y21</f>
        <v>1.7312999999999999E-2</v>
      </c>
      <c r="AS23" s="167">
        <f>'Test-RA'!Z21</f>
        <v>198535.8</v>
      </c>
      <c r="AT23" s="295">
        <f>'Test-RA'!AA21</f>
        <v>16.457599999999999</v>
      </c>
      <c r="AU23" s="357">
        <f>'Test-RA'!AB21</f>
        <v>8</v>
      </c>
      <c r="AV23" s="357">
        <f>'Test-RA'!AC21</f>
        <v>8</v>
      </c>
      <c r="AW23" s="395">
        <f t="shared" si="1"/>
        <v>55.148833333333329</v>
      </c>
      <c r="AX23" s="297">
        <f t="shared" si="2"/>
        <v>21.014861231661619</v>
      </c>
      <c r="AY23" s="298">
        <f t="shared" si="2"/>
        <v>2.8628385548036945</v>
      </c>
      <c r="AZ23" s="297">
        <f t="shared" si="2"/>
        <v>1</v>
      </c>
      <c r="BA23" s="345">
        <f t="shared" si="2"/>
        <v>1</v>
      </c>
      <c r="BB23" s="75"/>
      <c r="BC23" s="75"/>
      <c r="BD23" s="565"/>
      <c r="BE23" s="550"/>
      <c r="BF23" s="552"/>
      <c r="BG23" s="552"/>
      <c r="BH23" s="552"/>
      <c r="BI23" s="552"/>
      <c r="BJ23" s="552"/>
      <c r="BK23" s="553"/>
      <c r="BL23" s="552"/>
      <c r="BM23" s="553"/>
      <c r="BN23" s="552"/>
      <c r="BO23" s="546"/>
      <c r="BP23" s="541"/>
      <c r="BQ23" s="546"/>
      <c r="BR23" s="541"/>
      <c r="BS23" s="553"/>
      <c r="BT23" s="552"/>
      <c r="BU23" s="553"/>
      <c r="BV23" s="552"/>
      <c r="BW23" s="553"/>
      <c r="BX23" s="552"/>
      <c r="BY23" s="552"/>
      <c r="BZ23" s="541"/>
      <c r="CA23" s="541"/>
      <c r="CB23" s="552"/>
      <c r="CC23" s="553"/>
      <c r="CD23" s="552"/>
      <c r="CE23" s="546"/>
      <c r="CF23" s="541"/>
      <c r="CG23" s="546"/>
      <c r="CH23" s="541"/>
    </row>
    <row r="24" spans="1:86" ht="17" customHeight="1" x14ac:dyDescent="0.2">
      <c r="A24" s="538"/>
      <c r="B24" s="566"/>
      <c r="C24" s="485"/>
      <c r="D24" s="590"/>
      <c r="E24" s="558"/>
      <c r="F24" s="362">
        <v>160</v>
      </c>
      <c r="G24" s="420">
        <f>'Anchor-RA'!L22</f>
        <v>9502.2545449999998</v>
      </c>
      <c r="H24" s="295">
        <f>'Anchor-RA'!M22</f>
        <v>32.997641000000002</v>
      </c>
      <c r="I24" s="295">
        <f>'Anchor-RA'!N22</f>
        <v>36.933808999999997</v>
      </c>
      <c r="J24" s="295">
        <f>'Anchor-RA'!O22</f>
        <v>39.283375999999997</v>
      </c>
      <c r="K24" s="295">
        <f>(Summary!$C$63*H24+Summary!$C$64*I24+Summary!$C$65*J24)/Summary!$C$66</f>
        <v>34.701291500000004</v>
      </c>
      <c r="L24" s="295">
        <f>'Anchor-RA'!P22</f>
        <v>22.271364999999999</v>
      </c>
      <c r="M24" s="295">
        <f>'Anchor-RA'!Q22</f>
        <v>19.834395000000001</v>
      </c>
      <c r="N24" s="295">
        <f>'Anchor-RA'!R22</f>
        <v>86.726860000000002</v>
      </c>
      <c r="O24" s="295">
        <f>'Anchor-RA'!S22</f>
        <v>84.708140999999998</v>
      </c>
      <c r="P24" s="295">
        <f>'Anchor-RA'!T22</f>
        <v>37.621752999999998</v>
      </c>
      <c r="Q24" s="295">
        <f>'Anchor-RA'!U22</f>
        <v>35.487192999999998</v>
      </c>
      <c r="R24" s="295">
        <f>'Anchor-RA'!V22</f>
        <v>32.885798000000001</v>
      </c>
      <c r="S24" s="295">
        <f>'Anchor-RA'!W22</f>
        <v>36.882080999999999</v>
      </c>
      <c r="T24" s="295">
        <f>'Anchor-RA'!X22</f>
        <v>39.273735000000002</v>
      </c>
      <c r="U24" s="295">
        <f>10*LOG10(1/((Summary!$C$80/10^(R24/10)+Summary!$C$81/10^(S24/10)+Summary!$C$82/10^(T24/10))/Summary!$C$83))</f>
        <v>34.013215590750875</v>
      </c>
      <c r="V24" s="295">
        <f>'Anchor-RA'!Y22</f>
        <v>3.5159000000000003E-2</v>
      </c>
      <c r="W24" s="295">
        <f>'Anchor-RA'!Z22</f>
        <v>7032.7</v>
      </c>
      <c r="X24" s="295">
        <f>'Anchor-RA'!AA22</f>
        <v>3.9182999999999999</v>
      </c>
      <c r="Y24" s="357">
        <f>'Anchor-RA'!AB22</f>
        <v>8</v>
      </c>
      <c r="Z24" s="357">
        <f>'Anchor-RA'!AC22</f>
        <v>8</v>
      </c>
      <c r="AA24" s="295">
        <f t="shared" si="0"/>
        <v>1.9535277777777778</v>
      </c>
      <c r="AB24" s="462"/>
      <c r="AC24" s="167">
        <f>'Test-RA'!L22</f>
        <v>8698.5393939999994</v>
      </c>
      <c r="AD24" s="167">
        <f>'Test-RA'!M22</f>
        <v>33.202528000000001</v>
      </c>
      <c r="AE24" s="167">
        <f>'Test-RA'!N22</f>
        <v>37.221983999999999</v>
      </c>
      <c r="AF24" s="167">
        <f>'Test-RA'!O22</f>
        <v>40.476367000000003</v>
      </c>
      <c r="AG24" s="167">
        <f>(Summary!$C$63*AD24+Summary!$C$64*AE24+Summary!$C$65*AF24)/Summary!$C$66</f>
        <v>35.084743833333334</v>
      </c>
      <c r="AH24" s="167">
        <f>'Test-RA'!P22</f>
        <v>22.382211999999999</v>
      </c>
      <c r="AI24" s="167">
        <f>'Test-RA'!Q22</f>
        <v>19.926247</v>
      </c>
      <c r="AJ24" s="167">
        <f>'Test-RA'!R22</f>
        <v>87.499125000000006</v>
      </c>
      <c r="AK24" s="167">
        <f>'Test-RA'!S22</f>
        <v>85.275345000000002</v>
      </c>
      <c r="AL24" s="167">
        <f>'Test-RA'!T22</f>
        <v>37.971352000000003</v>
      </c>
      <c r="AM24" s="167">
        <f>'Test-RA'!U22</f>
        <v>35.771245</v>
      </c>
      <c r="AN24" s="167">
        <f>'Test-RA'!V22</f>
        <v>33.107886000000001</v>
      </c>
      <c r="AO24" s="167">
        <f>'Test-RA'!W22</f>
        <v>37.182614999999998</v>
      </c>
      <c r="AP24" s="167">
        <f>'Test-RA'!X22</f>
        <v>40.469619999999999</v>
      </c>
      <c r="AQ24" s="167">
        <f>10*LOG10(1/((Summary!$C$80/10^(AN24/10)+Summary!$C$81/10^(AO24/10)+Summary!$C$82/10^(AP24/10))/Summary!$C$83))</f>
        <v>34.2855861828589</v>
      </c>
      <c r="AR24" s="167">
        <f>'Test-RA'!Y22</f>
        <v>2.9135000000000001E-2</v>
      </c>
      <c r="AS24" s="167">
        <f>'Test-RA'!Z22</f>
        <v>192877.4</v>
      </c>
      <c r="AT24" s="295">
        <f>'Test-RA'!AA22</f>
        <v>17.558199999999999</v>
      </c>
      <c r="AU24" s="357">
        <f>'Test-RA'!AB22</f>
        <v>8</v>
      </c>
      <c r="AV24" s="357">
        <f>'Test-RA'!AC22</f>
        <v>8</v>
      </c>
      <c r="AW24" s="395">
        <f t="shared" si="1"/>
        <v>53.577055555555553</v>
      </c>
      <c r="AX24" s="297">
        <f t="shared" si="2"/>
        <v>27.425796635716011</v>
      </c>
      <c r="AY24" s="298">
        <f t="shared" si="2"/>
        <v>4.481075976826685</v>
      </c>
      <c r="AZ24" s="297">
        <f t="shared" si="2"/>
        <v>1</v>
      </c>
      <c r="BA24" s="345">
        <f t="shared" si="2"/>
        <v>1</v>
      </c>
      <c r="BB24" s="75"/>
      <c r="BC24" s="75"/>
      <c r="BD24" s="573" t="s">
        <v>147</v>
      </c>
      <c r="BE24" s="549">
        <f t="array" ref="BE24">bdRateExtend($G23:$G26,H23:H26,$AC23:$AC26,AD23:AD26)</f>
        <v>-0.12483288529353265</v>
      </c>
      <c r="BF24" s="552"/>
      <c r="BG24" s="552"/>
      <c r="BH24" s="552"/>
      <c r="BI24" s="552"/>
      <c r="BJ24" s="552"/>
      <c r="BK24" s="551">
        <f t="array" ref="BK24">bdRateExtend($G23:$G26,L23:L26,$AC23:$AC26,AH23:AH26)</f>
        <v>-0.10982302935547938</v>
      </c>
      <c r="BL24" s="552"/>
      <c r="BM24" s="551">
        <f t="array" ref="BM24">bdRateExtend($G23:$G26,M23:M26,$AC23:$AC26,AI23:AI26)</f>
        <v>-0.11139911975402439</v>
      </c>
      <c r="BN24" s="552"/>
      <c r="BO24" s="545">
        <f t="array" ref="BO24">bdRateExtend($G23:$G26,N23:N26,$AC23:$AC26,AJ23:AJ26,"None", FALSE,1)</f>
        <v>-0.15264831955338243</v>
      </c>
      <c r="BP24" s="541"/>
      <c r="BQ24" s="545">
        <f t="array" ref="BQ24">bdRateExtend($G23:$G26,O23:O26,$AC23:$AC26,AK23:AK26,"None", FALSE,1)</f>
        <v>-0.13916862981611511</v>
      </c>
      <c r="BR24" s="541"/>
      <c r="BS24" s="551">
        <f t="array" ref="BS24">bdRateExtend($G23:$G26,P23:P26,$AC23:$AC26,AL23:AL26)</f>
        <v>-0.12540569342344798</v>
      </c>
      <c r="BT24" s="552"/>
      <c r="BU24" s="551">
        <f t="array" ref="BU24">bdRateExtend($G23:$G26,Q23:Q26,$AC23:$AC26,AM23:AM26)</f>
        <v>-0.1514314866538794</v>
      </c>
      <c r="BV24" s="552"/>
      <c r="BW24" s="551">
        <f t="array" ref="BW24">bdRateExtend($G23:$G26,R23:R26,$AC23:$AC26,AN23:AN26)</f>
        <v>-0.12699367090783298</v>
      </c>
      <c r="BX24" s="552"/>
      <c r="BY24" s="552"/>
      <c r="BZ24" s="541"/>
      <c r="CA24" s="541"/>
      <c r="CB24" s="552"/>
      <c r="CC24" s="561">
        <f t="array" ref="CC24">bdCAMBIExtend($G23:$G26,V23:V26,$AC23:$AC26,AR23:AR26)</f>
        <v>-1.075268786658869E-3</v>
      </c>
      <c r="CD24" s="552"/>
      <c r="CE24" s="554">
        <f t="array" ref="CE24">testVMAFRange($G23:$G26,N23:N26,$AC23:$AC26,AJ23:AJ26)</f>
        <v>0</v>
      </c>
      <c r="CF24" s="541"/>
      <c r="CG24" s="554">
        <f t="array" ref="CG24">testVMAFRange($G23:$G26,O23:O26,$AC23:$AC26,AK23:AK26)</f>
        <v>0</v>
      </c>
      <c r="CH24" s="541"/>
    </row>
    <row r="25" spans="1:86" ht="17" customHeight="1" x14ac:dyDescent="0.2">
      <c r="A25" s="538"/>
      <c r="B25" s="566"/>
      <c r="C25" s="485"/>
      <c r="D25" s="590"/>
      <c r="E25" s="558"/>
      <c r="F25" s="362">
        <v>185</v>
      </c>
      <c r="G25" s="420">
        <f>'Anchor-RA'!L23</f>
        <v>3842.878788</v>
      </c>
      <c r="H25" s="295">
        <f>'Anchor-RA'!M23</f>
        <v>28.893121000000001</v>
      </c>
      <c r="I25" s="295">
        <f>'Anchor-RA'!N23</f>
        <v>34.343910000000001</v>
      </c>
      <c r="J25" s="295">
        <f>'Anchor-RA'!O23</f>
        <v>37.258274</v>
      </c>
      <c r="K25" s="295">
        <f>(Summary!$C$63*H25+Summary!$C$64*I25+Summary!$C$65*J25)/Summary!$C$66</f>
        <v>31.195778000000001</v>
      </c>
      <c r="L25" s="295">
        <f>'Anchor-RA'!P23</f>
        <v>17.236464000000002</v>
      </c>
      <c r="M25" s="295">
        <f>'Anchor-RA'!Q23</f>
        <v>15.144981</v>
      </c>
      <c r="N25" s="295">
        <f>'Anchor-RA'!R23</f>
        <v>74.184856999999994</v>
      </c>
      <c r="O25" s="295">
        <f>'Anchor-RA'!S23</f>
        <v>72.145891000000006</v>
      </c>
      <c r="P25" s="295">
        <f>'Anchor-RA'!T23</f>
        <v>31.392074000000001</v>
      </c>
      <c r="Q25" s="295">
        <f>'Anchor-RA'!U23</f>
        <v>31.999929999999999</v>
      </c>
      <c r="R25" s="295">
        <f>'Anchor-RA'!V23</f>
        <v>28.828438999999999</v>
      </c>
      <c r="S25" s="295">
        <f>'Anchor-RA'!W23</f>
        <v>34.327860000000001</v>
      </c>
      <c r="T25" s="295">
        <f>'Anchor-RA'!X23</f>
        <v>37.257855999999997</v>
      </c>
      <c r="U25" s="295">
        <f>10*LOG10(1/((Summary!$C$80/10^(R25/10)+Summary!$C$81/10^(S25/10)+Summary!$C$82/10^(T25/10))/Summary!$C$83))</f>
        <v>30.150382925313522</v>
      </c>
      <c r="V25" s="295">
        <f>'Anchor-RA'!Y23</f>
        <v>6.4768999999999993E-2</v>
      </c>
      <c r="W25" s="295">
        <f>'Anchor-RA'!Z23</f>
        <v>3668.6</v>
      </c>
      <c r="X25" s="295">
        <f>'Anchor-RA'!AA23</f>
        <v>2.3047</v>
      </c>
      <c r="Y25" s="357">
        <f>'Anchor-RA'!AB23</f>
        <v>8</v>
      </c>
      <c r="Z25" s="357">
        <f>'Anchor-RA'!AC23</f>
        <v>8</v>
      </c>
      <c r="AA25" s="295">
        <f t="shared" si="0"/>
        <v>1.0190555555555556</v>
      </c>
      <c r="AB25" s="462"/>
      <c r="AC25" s="167">
        <f>'Test-RA'!L23</f>
        <v>3503.1757579999999</v>
      </c>
      <c r="AD25" s="167">
        <f>'Test-RA'!M23</f>
        <v>29.097663000000001</v>
      </c>
      <c r="AE25" s="167">
        <f>'Test-RA'!N23</f>
        <v>34.641435000000001</v>
      </c>
      <c r="AF25" s="167">
        <f>'Test-RA'!O23</f>
        <v>38.699198000000003</v>
      </c>
      <c r="AG25" s="167">
        <f>(Summary!$C$63*AD25+Summary!$C$64*AE25+Summary!$C$65*AF25)/Summary!$C$66</f>
        <v>31.621880833333332</v>
      </c>
      <c r="AH25" s="167">
        <f>'Test-RA'!P23</f>
        <v>17.401886000000001</v>
      </c>
      <c r="AI25" s="167">
        <f>'Test-RA'!Q23</f>
        <v>15.335782</v>
      </c>
      <c r="AJ25" s="167">
        <f>'Test-RA'!R23</f>
        <v>75.280851999999996</v>
      </c>
      <c r="AK25" s="167">
        <f>'Test-RA'!S23</f>
        <v>72.996363000000002</v>
      </c>
      <c r="AL25" s="167">
        <f>'Test-RA'!T23</f>
        <v>31.694469999999999</v>
      </c>
      <c r="AM25" s="167">
        <f>'Test-RA'!U23</f>
        <v>32.316816000000003</v>
      </c>
      <c r="AN25" s="167">
        <f>'Test-RA'!V23</f>
        <v>29.035888</v>
      </c>
      <c r="AO25" s="167">
        <f>'Test-RA'!W23</f>
        <v>34.625706000000001</v>
      </c>
      <c r="AP25" s="167">
        <f>'Test-RA'!X23</f>
        <v>38.696686999999997</v>
      </c>
      <c r="AQ25" s="167">
        <f>10*LOG10(1/((Summary!$C$80/10^(AN25/10)+Summary!$C$81/10^(AO25/10)+Summary!$C$82/10^(AP25/10))/Summary!$C$83))</f>
        <v>30.398504003583618</v>
      </c>
      <c r="AR25" s="167">
        <f>'Test-RA'!Y23</f>
        <v>7.3236999999999997E-2</v>
      </c>
      <c r="AS25" s="167">
        <f>'Test-RA'!Z23</f>
        <v>137767.1</v>
      </c>
      <c r="AT25" s="295">
        <f>'Test-RA'!AA23</f>
        <v>15.3355</v>
      </c>
      <c r="AU25" s="357">
        <f>'Test-RA'!AB23</f>
        <v>8</v>
      </c>
      <c r="AV25" s="357">
        <f>'Test-RA'!AC23</f>
        <v>8</v>
      </c>
      <c r="AW25" s="395">
        <f t="shared" si="1"/>
        <v>38.268638888888887</v>
      </c>
      <c r="AX25" s="297">
        <f t="shared" si="2"/>
        <v>37.553044758218398</v>
      </c>
      <c r="AY25" s="298">
        <f t="shared" si="2"/>
        <v>6.6540113680739355</v>
      </c>
      <c r="AZ25" s="297">
        <f t="shared" si="2"/>
        <v>1</v>
      </c>
      <c r="BA25" s="345">
        <f t="shared" si="2"/>
        <v>1</v>
      </c>
      <c r="BB25" s="75"/>
      <c r="BC25" s="75"/>
      <c r="BD25" s="565"/>
      <c r="BE25" s="550"/>
      <c r="BF25" s="552"/>
      <c r="BG25" s="552"/>
      <c r="BH25" s="552"/>
      <c r="BI25" s="552"/>
      <c r="BJ25" s="552"/>
      <c r="BK25" s="553"/>
      <c r="BL25" s="552"/>
      <c r="BM25" s="553"/>
      <c r="BN25" s="552"/>
      <c r="BO25" s="546"/>
      <c r="BP25" s="541"/>
      <c r="BQ25" s="546"/>
      <c r="BR25" s="541"/>
      <c r="BS25" s="553"/>
      <c r="BT25" s="552"/>
      <c r="BU25" s="553"/>
      <c r="BV25" s="552"/>
      <c r="BW25" s="553"/>
      <c r="BX25" s="552"/>
      <c r="BY25" s="552"/>
      <c r="BZ25" s="541"/>
      <c r="CA25" s="541"/>
      <c r="CB25" s="552"/>
      <c r="CC25" s="553"/>
      <c r="CD25" s="552"/>
      <c r="CE25" s="546"/>
      <c r="CF25" s="541"/>
      <c r="CG25" s="546"/>
      <c r="CH25" s="541"/>
    </row>
    <row r="26" spans="1:86" ht="17" customHeight="1" thickBot="1" x14ac:dyDescent="0.25">
      <c r="A26" s="538"/>
      <c r="B26" s="566"/>
      <c r="C26" s="485"/>
      <c r="D26" s="590"/>
      <c r="E26" s="558"/>
      <c r="F26" s="362">
        <v>210</v>
      </c>
      <c r="G26" s="420">
        <f>'Anchor-RA'!L24</f>
        <v>1301.1151520000001</v>
      </c>
      <c r="H26" s="295">
        <f>'Anchor-RA'!M24</f>
        <v>25.328863999999999</v>
      </c>
      <c r="I26" s="295">
        <f>'Anchor-RA'!N24</f>
        <v>32.306736000000001</v>
      </c>
      <c r="J26" s="295">
        <f>'Anchor-RA'!O24</f>
        <v>36.318179000000001</v>
      </c>
      <c r="K26" s="295">
        <f>(Summary!$C$63*H26+Summary!$C$64*I26+Summary!$C$65*J26)/Summary!$C$66</f>
        <v>28.323395166666661</v>
      </c>
      <c r="L26" s="295">
        <f>'Anchor-RA'!P24</f>
        <v>12.415115999999999</v>
      </c>
      <c r="M26" s="295">
        <f>'Anchor-RA'!Q24</f>
        <v>10.76962</v>
      </c>
      <c r="N26" s="295">
        <f>'Anchor-RA'!R24</f>
        <v>52.834803000000001</v>
      </c>
      <c r="O26" s="295">
        <f>'Anchor-RA'!S24</f>
        <v>51.079067000000002</v>
      </c>
      <c r="P26" s="295">
        <f>'Anchor-RA'!T24</f>
        <v>26.016248000000001</v>
      </c>
      <c r="Q26" s="295">
        <f>'Anchor-RA'!U24</f>
        <v>28.926477999999999</v>
      </c>
      <c r="R26" s="295">
        <f>'Anchor-RA'!V24</f>
        <v>25.301048000000002</v>
      </c>
      <c r="S26" s="295">
        <f>'Anchor-RA'!W24</f>
        <v>32.302771</v>
      </c>
      <c r="T26" s="295">
        <f>'Anchor-RA'!X24</f>
        <v>36.318049999999999</v>
      </c>
      <c r="U26" s="295">
        <f>10*LOG10(1/((Summary!$C$80/10^(R26/10)+Summary!$C$81/10^(S26/10)+Summary!$C$82/10^(T26/10))/Summary!$C$83))</f>
        <v>26.769574542087771</v>
      </c>
      <c r="V26" s="295">
        <f>'Anchor-RA'!Y24</f>
        <v>0.106151</v>
      </c>
      <c r="W26" s="295">
        <f>'Anchor-RA'!Z24</f>
        <v>1523.1</v>
      </c>
      <c r="X26" s="295">
        <f>'Anchor-RA'!AA24</f>
        <v>1.4249000000000001</v>
      </c>
      <c r="Y26" s="357">
        <f>'Anchor-RA'!AB24</f>
        <v>7</v>
      </c>
      <c r="Z26" s="357">
        <f>'Anchor-RA'!AC24</f>
        <v>8</v>
      </c>
      <c r="AA26" s="295">
        <f t="shared" si="0"/>
        <v>0.42308333333333331</v>
      </c>
      <c r="AB26" s="462"/>
      <c r="AC26" s="167">
        <f>'Test-RA'!L24</f>
        <v>1192.030303</v>
      </c>
      <c r="AD26" s="167">
        <f>'Test-RA'!M24</f>
        <v>25.550394000000001</v>
      </c>
      <c r="AE26" s="167">
        <f>'Test-RA'!N24</f>
        <v>32.449821</v>
      </c>
      <c r="AF26" s="167">
        <f>'Test-RA'!O24</f>
        <v>37.247346999999998</v>
      </c>
      <c r="AG26" s="167">
        <f>(Summary!$C$63*AD26+Summary!$C$64*AE26+Summary!$C$65*AF26)/Summary!$C$66</f>
        <v>28.649790666666664</v>
      </c>
      <c r="AH26" s="167">
        <f>'Test-RA'!P24</f>
        <v>12.672003999999999</v>
      </c>
      <c r="AI26" s="167">
        <f>'Test-RA'!Q24</f>
        <v>10.993862999999999</v>
      </c>
      <c r="AJ26" s="167">
        <f>'Test-RA'!R24</f>
        <v>55.257181000000003</v>
      </c>
      <c r="AK26" s="167">
        <f>'Test-RA'!S24</f>
        <v>53.175280999999998</v>
      </c>
      <c r="AL26" s="167">
        <f>'Test-RA'!T24</f>
        <v>26.290025</v>
      </c>
      <c r="AM26" s="167">
        <f>'Test-RA'!U24</f>
        <v>29.195036999999999</v>
      </c>
      <c r="AN26" s="167">
        <f>'Test-RA'!V24</f>
        <v>25.520807000000001</v>
      </c>
      <c r="AO26" s="167">
        <f>'Test-RA'!W24</f>
        <v>32.445515999999998</v>
      </c>
      <c r="AP26" s="167">
        <f>'Test-RA'!X24</f>
        <v>37.246530999999997</v>
      </c>
      <c r="AQ26" s="167">
        <f>10*LOG10(1/((Summary!$C$80/10^(AN26/10)+Summary!$C$81/10^(AO26/10)+Summary!$C$82/10^(AP26/10))/Summary!$C$83))</f>
        <v>26.997812444389595</v>
      </c>
      <c r="AR26" s="167">
        <f>'Test-RA'!Y24</f>
        <v>0.107186</v>
      </c>
      <c r="AS26" s="167">
        <f>'Test-RA'!Z24</f>
        <v>75145.100000000006</v>
      </c>
      <c r="AT26" s="295">
        <f>'Test-RA'!AA24</f>
        <v>11.541600000000001</v>
      </c>
      <c r="AU26" s="357">
        <f>'Test-RA'!AB24</f>
        <v>7</v>
      </c>
      <c r="AV26" s="357">
        <f>'Test-RA'!AC24</f>
        <v>8</v>
      </c>
      <c r="AW26" s="395">
        <f t="shared" si="1"/>
        <v>20.873638888888891</v>
      </c>
      <c r="AX26" s="297">
        <f t="shared" si="2"/>
        <v>49.336944389731478</v>
      </c>
      <c r="AY26" s="298">
        <f t="shared" si="2"/>
        <v>8.0999368376728196</v>
      </c>
      <c r="AZ26" s="297">
        <f t="shared" si="2"/>
        <v>1</v>
      </c>
      <c r="BA26" s="345">
        <f t="shared" si="2"/>
        <v>1</v>
      </c>
      <c r="BB26" s="75"/>
      <c r="BC26" s="75"/>
      <c r="BD26" s="574" t="s">
        <v>46</v>
      </c>
      <c r="BE26" s="549">
        <f t="array" ref="BE26">bdRateExtend($G24:$G27,H24:H27,$AC24:$AC27,AD24:AD27)</f>
        <v>-0.14627558289944387</v>
      </c>
      <c r="BF26" s="552"/>
      <c r="BG26" s="552"/>
      <c r="BH26" s="552"/>
      <c r="BI26" s="552"/>
      <c r="BJ26" s="552"/>
      <c r="BK26" s="551">
        <f t="array" ref="BK26">bdRateExtend($G24:$G27,L24:L27,$AC24:$AC27,AH24:AH27)</f>
        <v>-0.1285823022896615</v>
      </c>
      <c r="BL26" s="552"/>
      <c r="BM26" s="551">
        <f t="array" ref="BM26">bdRateExtend($G24:$G27,M24:M27,$AC24:$AC27,AI24:AI27)</f>
        <v>-0.13159275146265215</v>
      </c>
      <c r="BN26" s="552"/>
      <c r="BO26" s="545">
        <f t="array" ref="BO26">bdRateExtend($G24:$G27,N24:N27,$AC24:$AC27,AJ24:AJ27,"None", FALSE,1)</f>
        <v>-0.18043950409796716</v>
      </c>
      <c r="BP26" s="541"/>
      <c r="BQ26" s="545">
        <f t="array" ref="BQ26">bdRateExtend($G24:$G27,O24:O27,$AC24:$AC27,AK24:AK27,"None", FALSE,1)</f>
        <v>-0.16961482216792145</v>
      </c>
      <c r="BR26" s="541"/>
      <c r="BS26" s="551">
        <f t="array" ref="BS26">bdRateExtend($G24:$G27,P24:P27,$AC24:$AC27,AL24:AL27)</f>
        <v>-0.13938460751472981</v>
      </c>
      <c r="BT26" s="552"/>
      <c r="BU26" s="551">
        <f t="array" ref="BU26">bdRateExtend($G24:$G27,Q24:Q27,$AC24:$AC27,AM24:AM27)</f>
        <v>-0.17473299147877985</v>
      </c>
      <c r="BV26" s="552"/>
      <c r="BW26" s="551">
        <f t="array" ref="BW26">bdRateExtend($G24:$G27,R24:R27,$AC24:$AC27,AN24:AN27)</f>
        <v>-0.14726552314388486</v>
      </c>
      <c r="BX26" s="552"/>
      <c r="BY26" s="552"/>
      <c r="BZ26" s="541"/>
      <c r="CA26" s="541"/>
      <c r="CB26" s="552"/>
      <c r="CC26" s="561">
        <f t="array" ref="CC26">bdCAMBIExtend($G24:$G27,V24:V27,$AC24:$AC27,AR24:AR27)</f>
        <v>1.0484289724481862E-2</v>
      </c>
      <c r="CD26" s="552"/>
      <c r="CE26" s="554">
        <f t="array" ref="CE26">testVMAFRange($G24:$G27,N24:N27,$AC24:$AC27,AJ24:AJ27)</f>
        <v>0</v>
      </c>
      <c r="CF26" s="541"/>
      <c r="CG26" s="554">
        <f t="array" ref="CG26">testVMAFRange($G24:$G27,O24:O27,$AC24:$AC27,AK24:AK27)</f>
        <v>0</v>
      </c>
      <c r="CH26" s="541"/>
    </row>
    <row r="27" spans="1:86" ht="17" customHeight="1" thickBot="1" x14ac:dyDescent="0.25">
      <c r="A27" s="538"/>
      <c r="B27" s="596"/>
      <c r="C27" s="486"/>
      <c r="D27" s="591"/>
      <c r="E27" s="559"/>
      <c r="F27" s="363">
        <v>235</v>
      </c>
      <c r="G27" s="420">
        <f>'Anchor-RA'!L25</f>
        <v>318.872727</v>
      </c>
      <c r="H27" s="295">
        <f>'Anchor-RA'!M25</f>
        <v>22.523945000000001</v>
      </c>
      <c r="I27" s="295">
        <f>'Anchor-RA'!N25</f>
        <v>30.718698</v>
      </c>
      <c r="J27" s="295">
        <f>'Anchor-RA'!O25</f>
        <v>35.658237</v>
      </c>
      <c r="K27" s="295">
        <f>(Summary!$C$63*H27+Summary!$C$64*I27+Summary!$C$65*J27)/Summary!$C$66</f>
        <v>26.078785833333331</v>
      </c>
      <c r="L27" s="295">
        <f>'Anchor-RA'!P25</f>
        <v>8.220872</v>
      </c>
      <c r="M27" s="295">
        <f>'Anchor-RA'!Q25</f>
        <v>7.1856210000000003</v>
      </c>
      <c r="N27" s="295">
        <f>'Anchor-RA'!R25</f>
        <v>27.528369000000001</v>
      </c>
      <c r="O27" s="295">
        <f>'Anchor-RA'!S25</f>
        <v>26.332222000000002</v>
      </c>
      <c r="P27" s="295">
        <f>'Anchor-RA'!T25</f>
        <v>21.596654999999998</v>
      </c>
      <c r="Q27" s="295">
        <f>'Anchor-RA'!U25</f>
        <v>26.379601999999998</v>
      </c>
      <c r="R27" s="295">
        <f>'Anchor-RA'!V25</f>
        <v>22.518051</v>
      </c>
      <c r="S27" s="295">
        <f>'Anchor-RA'!W25</f>
        <v>30.718076</v>
      </c>
      <c r="T27" s="295">
        <f>'Anchor-RA'!X25</f>
        <v>35.658132999999999</v>
      </c>
      <c r="U27" s="295">
        <f>10*LOG10(1/((Summary!$C$80/10^(R27/10)+Summary!$C$81/10^(S27/10)+Summary!$C$82/10^(T27/10))/Summary!$C$83))</f>
        <v>24.067191389884066</v>
      </c>
      <c r="V27" s="295">
        <f>'Anchor-RA'!Y25</f>
        <v>0.14110800000000001</v>
      </c>
      <c r="W27" s="295">
        <f>'Anchor-RA'!Z25</f>
        <v>881.4</v>
      </c>
      <c r="X27" s="295">
        <f>'Anchor-RA'!AA25</f>
        <v>1.0623</v>
      </c>
      <c r="Y27" s="357">
        <f>'Anchor-RA'!AB25</f>
        <v>6</v>
      </c>
      <c r="Z27" s="357">
        <f>'Anchor-RA'!AC25</f>
        <v>8</v>
      </c>
      <c r="AA27" s="295">
        <f t="shared" si="0"/>
        <v>0.24483333333333332</v>
      </c>
      <c r="AB27" s="462"/>
      <c r="AC27" s="167">
        <f>'Test-RA'!L25</f>
        <v>294.67272700000001</v>
      </c>
      <c r="AD27" s="167">
        <f>'Test-RA'!M25</f>
        <v>22.744765999999998</v>
      </c>
      <c r="AE27" s="167">
        <f>'Test-RA'!N25</f>
        <v>30.742069000000001</v>
      </c>
      <c r="AF27" s="167">
        <f>'Test-RA'!O25</f>
        <v>36.066330999999998</v>
      </c>
      <c r="AG27" s="167">
        <f>(Summary!$C$63*AD27+Summary!$C$64*AE27+Summary!$C$65*AF27)/Summary!$C$66</f>
        <v>26.297910666666667</v>
      </c>
      <c r="AH27" s="167">
        <f>'Test-RA'!P25</f>
        <v>8.4157510000000002</v>
      </c>
      <c r="AI27" s="167">
        <f>'Test-RA'!Q25</f>
        <v>7.3719169999999998</v>
      </c>
      <c r="AJ27" s="167">
        <f>'Test-RA'!R25</f>
        <v>30.345175999999999</v>
      </c>
      <c r="AK27" s="167">
        <f>'Test-RA'!S25</f>
        <v>29.09938</v>
      </c>
      <c r="AL27" s="167">
        <f>'Test-RA'!T25</f>
        <v>21.869192000000002</v>
      </c>
      <c r="AM27" s="167">
        <f>'Test-RA'!U25</f>
        <v>26.597162999999998</v>
      </c>
      <c r="AN27" s="167">
        <f>'Test-RA'!V25</f>
        <v>22.737476000000001</v>
      </c>
      <c r="AO27" s="167">
        <f>'Test-RA'!W25</f>
        <v>30.741546</v>
      </c>
      <c r="AP27" s="167">
        <f>'Test-RA'!X25</f>
        <v>36.066088999999998</v>
      </c>
      <c r="AQ27" s="167">
        <f>10*LOG10(1/((Summary!$C$80/10^(AN27/10)+Summary!$C$81/10^(AO27/10)+Summary!$C$82/10^(AP27/10))/Summary!$C$83))</f>
        <v>24.281527605760395</v>
      </c>
      <c r="AR27" s="167">
        <f>'Test-RA'!Y25</f>
        <v>0.200293</v>
      </c>
      <c r="AS27" s="167">
        <f>'Test-RA'!Z25</f>
        <v>32383.9</v>
      </c>
      <c r="AT27" s="295">
        <f>'Test-RA'!AA25</f>
        <v>11.781000000000001</v>
      </c>
      <c r="AU27" s="357">
        <f>'Test-RA'!AB25</f>
        <v>6</v>
      </c>
      <c r="AV27" s="357">
        <f>'Test-RA'!AC25</f>
        <v>8</v>
      </c>
      <c r="AW27" s="395">
        <f t="shared" si="1"/>
        <v>8.9955277777777773</v>
      </c>
      <c r="AX27" s="302">
        <f t="shared" si="2"/>
        <v>36.74143408214205</v>
      </c>
      <c r="AY27" s="303">
        <f t="shared" si="2"/>
        <v>11.090087545890992</v>
      </c>
      <c r="AZ27" s="302">
        <f t="shared" si="2"/>
        <v>1</v>
      </c>
      <c r="BA27" s="346">
        <f t="shared" si="2"/>
        <v>1</v>
      </c>
      <c r="BB27" s="75"/>
      <c r="BC27" s="75"/>
      <c r="BD27" s="570"/>
      <c r="BE27" s="550"/>
      <c r="BF27" s="553"/>
      <c r="BG27" s="553"/>
      <c r="BH27" s="553"/>
      <c r="BI27" s="553"/>
      <c r="BJ27" s="553"/>
      <c r="BK27" s="553"/>
      <c r="BL27" s="553"/>
      <c r="BM27" s="553"/>
      <c r="BN27" s="553"/>
      <c r="BO27" s="546"/>
      <c r="BP27" s="544"/>
      <c r="BQ27" s="546"/>
      <c r="BR27" s="544"/>
      <c r="BS27" s="553"/>
      <c r="BT27" s="553"/>
      <c r="BU27" s="553"/>
      <c r="BV27" s="553"/>
      <c r="BW27" s="553"/>
      <c r="BX27" s="553"/>
      <c r="BY27" s="553"/>
      <c r="BZ27" s="544"/>
      <c r="CA27" s="544"/>
      <c r="CB27" s="553"/>
      <c r="CC27" s="553"/>
      <c r="CD27" s="553"/>
      <c r="CE27" s="546"/>
      <c r="CF27" s="544"/>
      <c r="CG27" s="546"/>
      <c r="CH27" s="544"/>
    </row>
    <row r="28" spans="1:86" ht="17" customHeight="1" thickBot="1" x14ac:dyDescent="0.25">
      <c r="A28" s="538"/>
      <c r="B28" s="595" t="s">
        <v>151</v>
      </c>
      <c r="C28" s="586" t="s">
        <v>226</v>
      </c>
      <c r="D28" s="589">
        <v>59.94</v>
      </c>
      <c r="E28" s="557">
        <v>10</v>
      </c>
      <c r="F28" s="362">
        <v>110</v>
      </c>
      <c r="G28" s="419">
        <f>'Anchor-RA'!L26</f>
        <v>13352.618291000001</v>
      </c>
      <c r="H28" s="385">
        <f>'Anchor-RA'!M26</f>
        <v>41.712131999999997</v>
      </c>
      <c r="I28" s="385">
        <f>'Anchor-RA'!N26</f>
        <v>47.437365999999997</v>
      </c>
      <c r="J28" s="385">
        <f>'Anchor-RA'!O26</f>
        <v>44.449271000000003</v>
      </c>
      <c r="K28" s="385">
        <f>(Summary!$C$63*H28+Summary!$C$64*I28+Summary!$C$65*J28)/Summary!$C$66</f>
        <v>43.122527499999997</v>
      </c>
      <c r="L28" s="385">
        <f>'Anchor-RA'!P26</f>
        <v>23.718630000000001</v>
      </c>
      <c r="M28" s="385">
        <f>'Anchor-RA'!Q26</f>
        <v>23.645734999999998</v>
      </c>
      <c r="N28" s="385">
        <f>'Anchor-RA'!R26</f>
        <v>96.722622999999999</v>
      </c>
      <c r="O28" s="385">
        <f>'Anchor-RA'!S26</f>
        <v>94.441939000000005</v>
      </c>
      <c r="P28" s="385">
        <f>'Anchor-RA'!T26</f>
        <v>45.457549999999998</v>
      </c>
      <c r="Q28" s="385">
        <f>'Anchor-RA'!U26</f>
        <v>41.299523999999998</v>
      </c>
      <c r="R28" s="385">
        <f>'Anchor-RA'!V26</f>
        <v>41.547801</v>
      </c>
      <c r="S28" s="385">
        <f>'Anchor-RA'!W26</f>
        <v>47.390320000000003</v>
      </c>
      <c r="T28" s="385">
        <f>'Anchor-RA'!X26</f>
        <v>44.374645999999998</v>
      </c>
      <c r="U28" s="385">
        <f>10*LOG10(1/((Summary!$C$80/10^(R28/10)+Summary!$C$81/10^(S28/10)+Summary!$C$82/10^(T28/10))/Summary!$C$83))</f>
        <v>42.533183533853851</v>
      </c>
      <c r="V28" s="385">
        <f>'Anchor-RA'!Y26</f>
        <v>0.204344</v>
      </c>
      <c r="W28" s="385">
        <f>'Anchor-RA'!Z26</f>
        <v>3577.1</v>
      </c>
      <c r="X28" s="385">
        <f>'Anchor-RA'!AA26</f>
        <v>3.6579999999999999</v>
      </c>
      <c r="Y28" s="360">
        <f>'Anchor-RA'!AB26</f>
        <v>7</v>
      </c>
      <c r="Z28" s="360">
        <f>'Anchor-RA'!AC26</f>
        <v>6</v>
      </c>
      <c r="AA28" s="385">
        <f t="shared" si="0"/>
        <v>0.99363888888888885</v>
      </c>
      <c r="AB28" s="462"/>
      <c r="AC28" s="384">
        <f>'Test-RA'!L26</f>
        <v>11921.336845</v>
      </c>
      <c r="AD28" s="384">
        <f>'Test-RA'!M26</f>
        <v>42.241717000000001</v>
      </c>
      <c r="AE28" s="384">
        <f>'Test-RA'!N26</f>
        <v>48.017710000000001</v>
      </c>
      <c r="AF28" s="384">
        <f>'Test-RA'!O26</f>
        <v>44.831834000000001</v>
      </c>
      <c r="AG28" s="384">
        <f>(Summary!$C$63*AD28+Summary!$C$64*AE28+Summary!$C$65*AF28)/Summary!$C$66</f>
        <v>43.636068666666667</v>
      </c>
      <c r="AH28" s="384">
        <f>'Test-RA'!P26</f>
        <v>24.184041000000001</v>
      </c>
      <c r="AI28" s="384">
        <f>'Test-RA'!Q26</f>
        <v>24.071636000000002</v>
      </c>
      <c r="AJ28" s="384">
        <f>'Test-RA'!R26</f>
        <v>96.981688000000005</v>
      </c>
      <c r="AK28" s="384">
        <f>'Test-RA'!S26</f>
        <v>95.035436000000004</v>
      </c>
      <c r="AL28" s="384">
        <f>'Test-RA'!T26</f>
        <v>46.158099999999997</v>
      </c>
      <c r="AM28" s="384">
        <f>'Test-RA'!U26</f>
        <v>41.677567000000003</v>
      </c>
      <c r="AN28" s="384">
        <f>'Test-RA'!V26</f>
        <v>42.101837000000003</v>
      </c>
      <c r="AO28" s="384">
        <f>'Test-RA'!W26</f>
        <v>47.987592999999997</v>
      </c>
      <c r="AP28" s="384">
        <f>'Test-RA'!X26</f>
        <v>44.778139000000003</v>
      </c>
      <c r="AQ28" s="384">
        <f>10*LOG10(1/((Summary!$C$80/10^(AN28/10)+Summary!$C$81/10^(AO28/10)+Summary!$C$82/10^(AP28/10))/Summary!$C$83))</f>
        <v>43.072879031919129</v>
      </c>
      <c r="AR28" s="384">
        <f>'Test-RA'!Y26</f>
        <v>0.143563</v>
      </c>
      <c r="AS28" s="384">
        <f>'Test-RA'!Z26</f>
        <v>176183.1</v>
      </c>
      <c r="AT28" s="385">
        <f>'Test-RA'!AA26</f>
        <v>8.9476999999999993</v>
      </c>
      <c r="AU28" s="360">
        <f>'Test-RA'!AB26</f>
        <v>7</v>
      </c>
      <c r="AV28" s="360">
        <f>'Test-RA'!AC26</f>
        <v>6</v>
      </c>
      <c r="AW28" s="398">
        <f t="shared" si="1"/>
        <v>48.939750000000004</v>
      </c>
      <c r="AX28" s="292">
        <f t="shared" si="2"/>
        <v>49.253054150009788</v>
      </c>
      <c r="AY28" s="293">
        <f t="shared" si="2"/>
        <v>2.4460634226353197</v>
      </c>
      <c r="AZ28" s="292">
        <f t="shared" si="2"/>
        <v>1</v>
      </c>
      <c r="BA28" s="344">
        <f t="shared" si="2"/>
        <v>1</v>
      </c>
      <c r="BB28" s="75"/>
      <c r="BC28" s="75"/>
      <c r="BD28" s="572" t="s">
        <v>39</v>
      </c>
      <c r="BE28" s="549">
        <f t="array" ref="BE28">bdRateExtend($G28:$G31,H28:H31,$AC28:$AC31,AD28:AD31)</f>
        <v>-0.27766721140924921</v>
      </c>
      <c r="BF28" s="551">
        <f t="array" ref="BF28">bdRateExtend($G28:$G33,H28:H33,$AC28:$AC33,AD28:AD33)</f>
        <v>-0.30177268499971432</v>
      </c>
      <c r="BG28" s="551">
        <f t="array" ref="BG28">bdRateExtend($G28:$G33,I28:I33,$AC28:$AC33,AE28:AE33)</f>
        <v>-0.43560357036726194</v>
      </c>
      <c r="BH28" s="551">
        <f t="array" ref="BH28">bdRateExtend($G28:$G33,J28:J33,$AC28:$AC33,AF28:AF33)</f>
        <v>-0.38815439558792353</v>
      </c>
      <c r="BI28" s="551">
        <f t="array" ref="BI28">bdRateExtend($G28:$G33,K28:K33,$AC28:$AC33,AG28:AG33)</f>
        <v>-0.32745722239533648</v>
      </c>
      <c r="BJ28" s="575">
        <f>(Summary!$C$94*BF28+Summary!$C$95*BG28+Summary!$C$96*BH28)/Summary!$C$97</f>
        <v>-0.31058118883794461</v>
      </c>
      <c r="BK28" s="551">
        <f t="array" ref="BK28">bdRateExtend($G28:$G31,L28:L31,$AC28:$AC31,AH28:AH31)</f>
        <v>-0.23261134449051624</v>
      </c>
      <c r="BL28" s="551">
        <f t="array" ref="BL28">bdRateExtend($G28:$G33,L28:L33,$AC28:$AC33,AH28:AH33)</f>
        <v>-0.25161866215709927</v>
      </c>
      <c r="BM28" s="551">
        <f t="array" ref="BM28">bdRateExtend($G28:$G31,M28:M31,$AC28:$AC31,AI28:AI31)</f>
        <v>-0.23455767090198876</v>
      </c>
      <c r="BN28" s="551">
        <f t="array" ref="BN28">bdRateExtend($G28:$G33,M28:M33,$AC28:$AC33,AI28:AI33)</f>
        <v>-0.25558555851319786</v>
      </c>
      <c r="BO28" s="548">
        <f t="array" ref="BO28">bdRateExtend($G28:$G31,N28:N31,$AC28:$AC31,AJ28:AJ31,"None", FALSE,1)</f>
        <v>-0.28218492688143415</v>
      </c>
      <c r="BP28" s="585">
        <f t="array" ref="BP28">bdRateExtend($G28:$G33,N28:N33,$AC28:$AC33,AJ28:AJ33,"None", FALSE,1)</f>
        <v>-0.33172751682366519</v>
      </c>
      <c r="BQ28" s="548">
        <f t="array" ref="BQ28">bdRateExtend($G28:$G31,O28:O31,$AC28:$AC31,AK28:AK31,"None", FALSE,1)</f>
        <v>-0.28314478289483025</v>
      </c>
      <c r="BR28" s="585">
        <f t="array" ref="BR28">bdRateExtend($G28:$G33,O28:O33,$AC28:$AC33,AK28:AK33,"None", FALSE,1)</f>
        <v>-0.32564453951593797</v>
      </c>
      <c r="BS28" s="551">
        <f t="array" ref="BS28">bdRateExtend($G28:$G31,P28:P31,$AC28:$AC31,AL28:AL31)</f>
        <v>-0.25567880963309186</v>
      </c>
      <c r="BT28" s="551">
        <f t="array" ref="BT28">bdRateExtend($G28:$G33,P28:P33,$AC28:$AC33,AL28:AL33)</f>
        <v>-0.27465473927355233</v>
      </c>
      <c r="BU28" s="551">
        <f t="array" ref="BU28">bdRateExtend($G28:$G31,Q28:Q31,$AC28:$AC31,AM28:AM31)</f>
        <v>-0.30140929549560347</v>
      </c>
      <c r="BV28" s="551">
        <f t="array" ref="BV28">bdRateExtend($G28:$G33,Q28:Q33,$AC28:$AC33,AM28:AM33)</f>
        <v>-0.31953953982038386</v>
      </c>
      <c r="BW28" s="551">
        <f t="array" ref="BW28">bdRateExtend($G28:$G31,R28:R31,$AC28:$AC31,AN28:AN31)</f>
        <v>-0.28385342037533579</v>
      </c>
      <c r="BX28" s="551">
        <f t="array" ref="BX28">bdRateExtend($G28:$G33,R28:R33,$AC28:$AC33,AN28:AN33)</f>
        <v>-0.30678026963655103</v>
      </c>
      <c r="BY28" s="551">
        <f t="array" ref="BY28">bdRateExtend($G28:$G33,S28:S33,$AC28:$AC33,AO28:AO33)</f>
        <v>-0.43785864120214424</v>
      </c>
      <c r="BZ28" s="555">
        <f t="array" ref="BZ28">bdRateExtend($G28:$G33,T28:T33,$AC28:$AC33,AP28:AP33)</f>
        <v>-0.39223146659514929</v>
      </c>
      <c r="CA28" s="555">
        <f t="array" ref="CA28">bdRateExtend($G28:$G33,U28:U33,$AC28:$AC33,AQ28:AQ33)</f>
        <v>-0.31266029870905609</v>
      </c>
      <c r="CB28" s="575">
        <f>(Summary!$C$108*BX28+Summary!$C$109*BY28+Summary!$C$110*BZ28)/Summary!$C$111</f>
        <v>-0.31544145237751864</v>
      </c>
      <c r="CC28" s="593">
        <f t="array" ref="CC28">bdCAMBIExtend($G28:$G31,V28:V31,$AC28:$AC31,AR28:AR31)</f>
        <v>-7.1087192851371592E-2</v>
      </c>
      <c r="CD28" s="578">
        <f t="array" ref="CD28">bdCAMBIExtend($G28:$G33,V28:V33,$AC28:$AC33,AR28:AR33)</f>
        <v>-4.6008744846852023E-2</v>
      </c>
      <c r="CE28" s="547">
        <f t="array" ref="CE28">testVMAFRange($G28:$G31,N28:N31,$AC28:$AC31,AJ28:AJ31)</f>
        <v>0</v>
      </c>
      <c r="CF28" s="543">
        <f t="array" ref="CF28">testVMAFRange($G28:$G33,N28:N33,$AC28:$AC33,AJ28:AJ33)</f>
        <v>0</v>
      </c>
      <c r="CG28" s="547">
        <f t="array" ref="CG28">testVMAFRange($G28:$G31,O28:O31,$AC28:$AC31,AK28:AK31)</f>
        <v>0</v>
      </c>
      <c r="CH28" s="543">
        <f t="array" ref="CH28">testVMAFRange($G28:$G33,O28:O33,$AC28:$AC33,AK28:AK33)</f>
        <v>0</v>
      </c>
    </row>
    <row r="29" spans="1:86" ht="17" customHeight="1" x14ac:dyDescent="0.2">
      <c r="A29" s="538"/>
      <c r="B29" s="566"/>
      <c r="C29" s="485"/>
      <c r="D29" s="590"/>
      <c r="E29" s="558"/>
      <c r="F29" s="362">
        <v>135</v>
      </c>
      <c r="G29" s="420">
        <f>'Anchor-RA'!L27</f>
        <v>5451.8281720000004</v>
      </c>
      <c r="H29" s="295">
        <f>'Anchor-RA'!M27</f>
        <v>38.265185000000002</v>
      </c>
      <c r="I29" s="295">
        <f>'Anchor-RA'!N27</f>
        <v>46.108780000000003</v>
      </c>
      <c r="J29" s="295">
        <f>'Anchor-RA'!O27</f>
        <v>43.192639</v>
      </c>
      <c r="K29" s="295">
        <f>(Summary!$C$63*H29+Summary!$C$64*I29+Summary!$C$65*J29)/Summary!$C$66</f>
        <v>40.393693166666672</v>
      </c>
      <c r="L29" s="295">
        <f>'Anchor-RA'!P27</f>
        <v>19.873366000000001</v>
      </c>
      <c r="M29" s="295">
        <f>'Anchor-RA'!Q27</f>
        <v>20.016705000000002</v>
      </c>
      <c r="N29" s="295">
        <f>'Anchor-RA'!R27</f>
        <v>90.552249000000003</v>
      </c>
      <c r="O29" s="295">
        <f>'Anchor-RA'!S27</f>
        <v>88.068372999999994</v>
      </c>
      <c r="P29" s="295">
        <f>'Anchor-RA'!T27</f>
        <v>40.267715000000003</v>
      </c>
      <c r="Q29" s="295">
        <f>'Anchor-RA'!U27</f>
        <v>39.360126000000001</v>
      </c>
      <c r="R29" s="295">
        <f>'Anchor-RA'!V27</f>
        <v>38.110621999999999</v>
      </c>
      <c r="S29" s="295">
        <f>'Anchor-RA'!W27</f>
        <v>46.082487</v>
      </c>
      <c r="T29" s="295">
        <f>'Anchor-RA'!X27</f>
        <v>43.154629</v>
      </c>
      <c r="U29" s="295">
        <f>10*LOG10(1/((Summary!$C$80/10^(R29/10)+Summary!$C$81/10^(S29/10)+Summary!$C$82/10^(T29/10))/Summary!$C$83))</f>
        <v>39.386573709507161</v>
      </c>
      <c r="V29" s="295">
        <f>'Anchor-RA'!Y27</f>
        <v>0.29284700000000002</v>
      </c>
      <c r="W29" s="295">
        <f>'Anchor-RA'!Z27</f>
        <v>2582.9</v>
      </c>
      <c r="X29" s="295">
        <f>'Anchor-RA'!AA27</f>
        <v>3.0102000000000002</v>
      </c>
      <c r="Y29" s="357">
        <f>'Anchor-RA'!AB27</f>
        <v>7</v>
      </c>
      <c r="Z29" s="357">
        <f>'Anchor-RA'!AC27</f>
        <v>6</v>
      </c>
      <c r="AA29" s="295">
        <f t="shared" si="0"/>
        <v>0.71747222222222229</v>
      </c>
      <c r="AB29" s="462"/>
      <c r="AC29" s="167">
        <f>'Test-RA'!L27</f>
        <v>4779.1408590000001</v>
      </c>
      <c r="AD29" s="167">
        <f>'Test-RA'!M27</f>
        <v>38.858041</v>
      </c>
      <c r="AE29" s="167">
        <f>'Test-RA'!N27</f>
        <v>46.792171000000003</v>
      </c>
      <c r="AF29" s="167">
        <f>'Test-RA'!O27</f>
        <v>43.674545999999999</v>
      </c>
      <c r="AG29" s="167">
        <f>(Summary!$C$63*AD29+Summary!$C$64*AE29+Summary!$C$65*AF29)/Summary!$C$66</f>
        <v>40.983146833333329</v>
      </c>
      <c r="AH29" s="167">
        <f>'Test-RA'!P27</f>
        <v>20.362269999999999</v>
      </c>
      <c r="AI29" s="167">
        <f>'Test-RA'!Q27</f>
        <v>20.487455000000001</v>
      </c>
      <c r="AJ29" s="167">
        <f>'Test-RA'!R27</f>
        <v>91.724536000000001</v>
      </c>
      <c r="AK29" s="167">
        <f>'Test-RA'!S27</f>
        <v>89.390510000000006</v>
      </c>
      <c r="AL29" s="167">
        <f>'Test-RA'!T27</f>
        <v>41.044260999999999</v>
      </c>
      <c r="AM29" s="167">
        <f>'Test-RA'!U27</f>
        <v>39.808101999999998</v>
      </c>
      <c r="AN29" s="167">
        <f>'Test-RA'!V27</f>
        <v>38.725906999999999</v>
      </c>
      <c r="AO29" s="167">
        <f>'Test-RA'!W27</f>
        <v>46.772010999999999</v>
      </c>
      <c r="AP29" s="167">
        <f>'Test-RA'!X27</f>
        <v>43.645639000000003</v>
      </c>
      <c r="AQ29" s="167">
        <f>10*LOG10(1/((Summary!$C$80/10^(AN29/10)+Summary!$C$81/10^(AO29/10)+Summary!$C$82/10^(AP29/10))/Summary!$C$83))</f>
        <v>39.995664654422335</v>
      </c>
      <c r="AR29" s="167">
        <f>'Test-RA'!Y27</f>
        <v>0.23341999999999999</v>
      </c>
      <c r="AS29" s="167">
        <f>'Test-RA'!Z27</f>
        <v>121146</v>
      </c>
      <c r="AT29" s="295">
        <f>'Test-RA'!AA27</f>
        <v>8.7972000000000001</v>
      </c>
      <c r="AU29" s="357">
        <f>'Test-RA'!AB27</f>
        <v>7</v>
      </c>
      <c r="AV29" s="357">
        <f>'Test-RA'!AC27</f>
        <v>6</v>
      </c>
      <c r="AW29" s="395">
        <f t="shared" si="1"/>
        <v>33.651666666666664</v>
      </c>
      <c r="AX29" s="297">
        <f t="shared" si="2"/>
        <v>46.903093422122417</v>
      </c>
      <c r="AY29" s="298">
        <f t="shared" si="2"/>
        <v>2.9224636236794894</v>
      </c>
      <c r="AZ29" s="297">
        <f t="shared" si="2"/>
        <v>1</v>
      </c>
      <c r="BA29" s="345">
        <f t="shared" si="2"/>
        <v>1</v>
      </c>
      <c r="BB29" s="75"/>
      <c r="BC29" s="75"/>
      <c r="BD29" s="565"/>
      <c r="BE29" s="550"/>
      <c r="BF29" s="552"/>
      <c r="BG29" s="552"/>
      <c r="BH29" s="552"/>
      <c r="BI29" s="552"/>
      <c r="BJ29" s="552"/>
      <c r="BK29" s="553"/>
      <c r="BL29" s="552"/>
      <c r="BM29" s="553"/>
      <c r="BN29" s="552"/>
      <c r="BO29" s="546"/>
      <c r="BP29" s="541"/>
      <c r="BQ29" s="546"/>
      <c r="BR29" s="541"/>
      <c r="BS29" s="553"/>
      <c r="BT29" s="552"/>
      <c r="BU29" s="553"/>
      <c r="BV29" s="552"/>
      <c r="BW29" s="553"/>
      <c r="BX29" s="552"/>
      <c r="BY29" s="552"/>
      <c r="BZ29" s="541"/>
      <c r="CA29" s="541"/>
      <c r="CB29" s="552"/>
      <c r="CC29" s="550"/>
      <c r="CD29" s="541"/>
      <c r="CE29" s="546"/>
      <c r="CF29" s="541"/>
      <c r="CG29" s="546"/>
      <c r="CH29" s="541"/>
    </row>
    <row r="30" spans="1:86" ht="17" customHeight="1" x14ac:dyDescent="0.2">
      <c r="A30" s="538"/>
      <c r="B30" s="566"/>
      <c r="C30" s="485"/>
      <c r="D30" s="590"/>
      <c r="E30" s="558"/>
      <c r="F30" s="362">
        <v>160</v>
      </c>
      <c r="G30" s="420">
        <f>'Anchor-RA'!L28</f>
        <v>2117.9620380000001</v>
      </c>
      <c r="H30" s="295">
        <f>'Anchor-RA'!M28</f>
        <v>35.009112000000002</v>
      </c>
      <c r="I30" s="295">
        <f>'Anchor-RA'!N28</f>
        <v>44.591842999999997</v>
      </c>
      <c r="J30" s="295">
        <f>'Anchor-RA'!O28</f>
        <v>41.802697999999999</v>
      </c>
      <c r="K30" s="295">
        <f>(Summary!$C$63*H30+Summary!$C$64*I30+Summary!$C$65*J30)/Summary!$C$66</f>
        <v>37.738498166666666</v>
      </c>
      <c r="L30" s="295">
        <f>'Anchor-RA'!P28</f>
        <v>16.191727</v>
      </c>
      <c r="M30" s="295">
        <f>'Anchor-RA'!Q28</f>
        <v>16.487131999999999</v>
      </c>
      <c r="N30" s="295">
        <f>'Anchor-RA'!R28</f>
        <v>79.562245000000004</v>
      </c>
      <c r="O30" s="295">
        <f>'Anchor-RA'!S28</f>
        <v>77.152122000000006</v>
      </c>
      <c r="P30" s="295">
        <f>'Anchor-RA'!T28</f>
        <v>35.399228000000001</v>
      </c>
      <c r="Q30" s="295">
        <f>'Anchor-RA'!U28</f>
        <v>37.215645000000002</v>
      </c>
      <c r="R30" s="295">
        <f>'Anchor-RA'!V28</f>
        <v>34.867896000000002</v>
      </c>
      <c r="S30" s="295">
        <f>'Anchor-RA'!W28</f>
        <v>44.570780999999997</v>
      </c>
      <c r="T30" s="295">
        <f>'Anchor-RA'!X28</f>
        <v>41.773871999999997</v>
      </c>
      <c r="U30" s="295">
        <f>10*LOG10(1/((Summary!$C$80/10^(R30/10)+Summary!$C$81/10^(S30/10)+Summary!$C$82/10^(T30/10))/Summary!$C$83))</f>
        <v>36.303654656382285</v>
      </c>
      <c r="V30" s="295">
        <f>'Anchor-RA'!Y28</f>
        <v>0.43685800000000002</v>
      </c>
      <c r="W30" s="295">
        <f>'Anchor-RA'!Z28</f>
        <v>2105.6</v>
      </c>
      <c r="X30" s="295">
        <f>'Anchor-RA'!AA28</f>
        <v>1.6434</v>
      </c>
      <c r="Y30" s="357">
        <f>'Anchor-RA'!AB28</f>
        <v>5</v>
      </c>
      <c r="Z30" s="357">
        <f>'Anchor-RA'!AC28</f>
        <v>6</v>
      </c>
      <c r="AA30" s="295">
        <f t="shared" si="0"/>
        <v>0.5848888888888889</v>
      </c>
      <c r="AB30" s="462"/>
      <c r="AC30" s="167">
        <f>'Test-RA'!L28</f>
        <v>1813.837072</v>
      </c>
      <c r="AD30" s="167">
        <f>'Test-RA'!M28</f>
        <v>35.659678999999997</v>
      </c>
      <c r="AE30" s="167">
        <f>'Test-RA'!N28</f>
        <v>45.354289999999999</v>
      </c>
      <c r="AF30" s="167">
        <f>'Test-RA'!O28</f>
        <v>42.349477999999998</v>
      </c>
      <c r="AG30" s="167">
        <f>(Summary!$C$63*AD30+Summary!$C$64*AE30+Summary!$C$65*AF30)/Summary!$C$66</f>
        <v>38.390414</v>
      </c>
      <c r="AH30" s="167">
        <f>'Test-RA'!P28</f>
        <v>16.655366000000001</v>
      </c>
      <c r="AI30" s="167">
        <f>'Test-RA'!Q28</f>
        <v>16.937671999999999</v>
      </c>
      <c r="AJ30" s="167">
        <f>'Test-RA'!R28</f>
        <v>82.087978000000007</v>
      </c>
      <c r="AK30" s="167">
        <f>'Test-RA'!S28</f>
        <v>79.603172000000001</v>
      </c>
      <c r="AL30" s="167">
        <f>'Test-RA'!T28</f>
        <v>36.183275000000002</v>
      </c>
      <c r="AM30" s="167">
        <f>'Test-RA'!U28</f>
        <v>37.706417000000002</v>
      </c>
      <c r="AN30" s="167">
        <f>'Test-RA'!V28</f>
        <v>35.548349000000002</v>
      </c>
      <c r="AO30" s="167">
        <f>'Test-RA'!W28</f>
        <v>45.339286000000001</v>
      </c>
      <c r="AP30" s="167">
        <f>'Test-RA'!X28</f>
        <v>42.328657</v>
      </c>
      <c r="AQ30" s="167">
        <f>10*LOG10(1/((Summary!$C$80/10^(AN30/10)+Summary!$C$81/10^(AO30/10)+Summary!$C$82/10^(AP30/10))/Summary!$C$83))</f>
        <v>36.980244028934926</v>
      </c>
      <c r="AR30" s="167">
        <f>'Test-RA'!Y28</f>
        <v>0.38738099999999998</v>
      </c>
      <c r="AS30" s="167">
        <f>'Test-RA'!Z28</f>
        <v>97572</v>
      </c>
      <c r="AT30" s="295">
        <f>'Test-RA'!AA28</f>
        <v>6.5351999999999997</v>
      </c>
      <c r="AU30" s="357">
        <f>'Test-RA'!AB28</f>
        <v>5</v>
      </c>
      <c r="AV30" s="357">
        <f>'Test-RA'!AC28</f>
        <v>6</v>
      </c>
      <c r="AW30" s="395">
        <f t="shared" si="1"/>
        <v>27.103333333333332</v>
      </c>
      <c r="AX30" s="297">
        <f t="shared" si="2"/>
        <v>46.339285714285715</v>
      </c>
      <c r="AY30" s="298">
        <f t="shared" si="2"/>
        <v>3.976633807959109</v>
      </c>
      <c r="AZ30" s="297">
        <f t="shared" si="2"/>
        <v>1</v>
      </c>
      <c r="BA30" s="345">
        <f t="shared" si="2"/>
        <v>1</v>
      </c>
      <c r="BB30" s="75"/>
      <c r="BC30" s="75"/>
      <c r="BD30" s="573" t="s">
        <v>147</v>
      </c>
      <c r="BE30" s="549">
        <f t="array" ref="BE30">bdRateExtend($G29:$G32,H29:H32,$AC29:$AC32,AD29:AD32)</f>
        <v>-0.31441951936984702</v>
      </c>
      <c r="BF30" s="552"/>
      <c r="BG30" s="552"/>
      <c r="BH30" s="552"/>
      <c r="BI30" s="552"/>
      <c r="BJ30" s="552"/>
      <c r="BK30" s="551">
        <f t="array" ref="BK30">bdRateExtend($G29:$G32,L29:L32,$AC29:$AC32,AH29:AH32)</f>
        <v>-0.2556123657658681</v>
      </c>
      <c r="BL30" s="552"/>
      <c r="BM30" s="551">
        <f t="array" ref="BM30">bdRateExtend($G29:$G32,M29:M32,$AC29:$AC32,AI29:AI32)</f>
        <v>-0.26008576378342863</v>
      </c>
      <c r="BN30" s="552"/>
      <c r="BO30" s="545">
        <f t="array" ref="BO30">bdRateExtend($G29:$G32,N29:N32,$AC29:$AC32,AJ29:AJ32,"None", FALSE,1)</f>
        <v>-0.328268974194036</v>
      </c>
      <c r="BP30" s="541"/>
      <c r="BQ30" s="545">
        <f t="array" ref="BQ30">bdRateExtend($G29:$G32,O29:O32,$AC29:$AC32,AK29:AK32,"None", FALSE,1)</f>
        <v>-0.31926839691218134</v>
      </c>
      <c r="BR30" s="541"/>
      <c r="BS30" s="551">
        <f t="array" ref="BS30">bdRateExtend($G29:$G32,P29:P32,$AC29:$AC32,AL29:AL32)</f>
        <v>-0.285819907247014</v>
      </c>
      <c r="BT30" s="552"/>
      <c r="BU30" s="551">
        <f t="array" ref="BU30">bdRateExtend($G29:$G32,Q29:Q32,$AC29:$AC32,AM29:AM32)</f>
        <v>-0.3259676721783199</v>
      </c>
      <c r="BV30" s="552"/>
      <c r="BW30" s="551">
        <f t="array" ref="BW30">bdRateExtend($G29:$G32,R29:R32,$AC29:$AC32,AN29:AN32)</f>
        <v>-0.32084436486580115</v>
      </c>
      <c r="BX30" s="552"/>
      <c r="BY30" s="552"/>
      <c r="BZ30" s="541"/>
      <c r="CA30" s="541"/>
      <c r="CB30" s="552"/>
      <c r="CC30" s="560">
        <f t="array" ref="CC30">bdCAMBIExtend($G29:$G32,V29:V32,$AC29:$AC32,AR29:AR32)</f>
        <v>-5.1098817338715276E-2</v>
      </c>
      <c r="CD30" s="541"/>
      <c r="CE30" s="554">
        <f t="array" ref="CE30">testVMAFRange($G29:$G32,N29:N32,$AC29:$AC32,AJ29:AJ32)</f>
        <v>0</v>
      </c>
      <c r="CF30" s="541"/>
      <c r="CG30" s="554">
        <f t="array" ref="CG30">testVMAFRange($G29:$G32,O29:O32,$AC29:$AC32,AK29:AK32)</f>
        <v>0</v>
      </c>
      <c r="CH30" s="541"/>
    </row>
    <row r="31" spans="1:86" ht="17" customHeight="1" x14ac:dyDescent="0.2">
      <c r="A31" s="538"/>
      <c r="B31" s="566"/>
      <c r="C31" s="485"/>
      <c r="D31" s="590"/>
      <c r="E31" s="558"/>
      <c r="F31" s="362">
        <v>185</v>
      </c>
      <c r="G31" s="420">
        <f>'Anchor-RA'!L29</f>
        <v>786.22468400000002</v>
      </c>
      <c r="H31" s="295">
        <f>'Anchor-RA'!M29</f>
        <v>32.093640000000001</v>
      </c>
      <c r="I31" s="295">
        <f>'Anchor-RA'!N29</f>
        <v>42.985975000000003</v>
      </c>
      <c r="J31" s="295">
        <f>'Anchor-RA'!O29</f>
        <v>40.222994</v>
      </c>
      <c r="K31" s="295">
        <f>(Summary!$C$63*H31+Summary!$C$64*I31+Summary!$C$65*J31)/Summary!$C$66</f>
        <v>35.263921500000002</v>
      </c>
      <c r="L31" s="295">
        <f>'Anchor-RA'!P29</f>
        <v>12.60797</v>
      </c>
      <c r="M31" s="295">
        <f>'Anchor-RA'!Q29</f>
        <v>13.128995</v>
      </c>
      <c r="N31" s="295">
        <f>'Anchor-RA'!R29</f>
        <v>62.996783000000001</v>
      </c>
      <c r="O31" s="295">
        <f>'Anchor-RA'!S29</f>
        <v>60.993001999999997</v>
      </c>
      <c r="P31" s="295">
        <f>'Anchor-RA'!T29</f>
        <v>31.145144999999999</v>
      </c>
      <c r="Q31" s="295">
        <f>'Anchor-RA'!U29</f>
        <v>35.008806</v>
      </c>
      <c r="R31" s="295">
        <f>'Anchor-RA'!V29</f>
        <v>31.990807</v>
      </c>
      <c r="S31" s="295">
        <f>'Anchor-RA'!W29</f>
        <v>42.973919000000002</v>
      </c>
      <c r="T31" s="295">
        <f>'Anchor-RA'!X29</f>
        <v>40.204228000000001</v>
      </c>
      <c r="U31" s="295">
        <f>10*LOG10(1/((Summary!$C$80/10^(R31/10)+Summary!$C$81/10^(S31/10)+Summary!$C$82/10^(T31/10))/Summary!$C$83))</f>
        <v>33.508267600197769</v>
      </c>
      <c r="V31" s="295">
        <f>'Anchor-RA'!Y29</f>
        <v>0.59763500000000003</v>
      </c>
      <c r="W31" s="295">
        <f>'Anchor-RA'!Z29</f>
        <v>1048.9000000000001</v>
      </c>
      <c r="X31" s="295">
        <f>'Anchor-RA'!AA29</f>
        <v>1.3994</v>
      </c>
      <c r="Y31" s="357">
        <f>'Anchor-RA'!AB29</f>
        <v>5</v>
      </c>
      <c r="Z31" s="357">
        <f>'Anchor-RA'!AC29</f>
        <v>6</v>
      </c>
      <c r="AA31" s="295">
        <f t="shared" si="0"/>
        <v>0.29136111111111113</v>
      </c>
      <c r="AB31" s="462"/>
      <c r="AC31" s="167">
        <f>'Test-RA'!L29</f>
        <v>666.38089200000002</v>
      </c>
      <c r="AD31" s="167">
        <f>'Test-RA'!M29</f>
        <v>32.759003</v>
      </c>
      <c r="AE31" s="167">
        <f>'Test-RA'!N29</f>
        <v>43.763347000000003</v>
      </c>
      <c r="AF31" s="167">
        <f>'Test-RA'!O29</f>
        <v>40.839646000000002</v>
      </c>
      <c r="AG31" s="167">
        <f>(Summary!$C$63*AD31+Summary!$C$64*AE31+Summary!$C$65*AF31)/Summary!$C$66</f>
        <v>35.939834166666664</v>
      </c>
      <c r="AH31" s="167">
        <f>'Test-RA'!P29</f>
        <v>13.101214000000001</v>
      </c>
      <c r="AI31" s="167">
        <f>'Test-RA'!Q29</f>
        <v>13.621943</v>
      </c>
      <c r="AJ31" s="167">
        <f>'Test-RA'!R29</f>
        <v>67.698417000000006</v>
      </c>
      <c r="AK31" s="167">
        <f>'Test-RA'!S29</f>
        <v>65.239040000000003</v>
      </c>
      <c r="AL31" s="167">
        <f>'Test-RA'!T29</f>
        <v>31.927775</v>
      </c>
      <c r="AM31" s="167">
        <f>'Test-RA'!U29</f>
        <v>35.552275000000002</v>
      </c>
      <c r="AN31" s="167">
        <f>'Test-RA'!V29</f>
        <v>32.675041999999998</v>
      </c>
      <c r="AO31" s="167">
        <f>'Test-RA'!W29</f>
        <v>43.755155999999999</v>
      </c>
      <c r="AP31" s="167">
        <f>'Test-RA'!X29</f>
        <v>40.825847000000003</v>
      </c>
      <c r="AQ31" s="167">
        <f>10*LOG10(1/((Summary!$C$80/10^(AN31/10)+Summary!$C$81/10^(AO31/10)+Summary!$C$82/10^(AP31/10))/Summary!$C$83))</f>
        <v>34.192061295300171</v>
      </c>
      <c r="AR31" s="167">
        <f>'Test-RA'!Y29</f>
        <v>0.57736799999999999</v>
      </c>
      <c r="AS31" s="167">
        <f>'Test-RA'!Z29</f>
        <v>47840.3</v>
      </c>
      <c r="AT31" s="295">
        <f>'Test-RA'!AA29</f>
        <v>7.0872999999999999</v>
      </c>
      <c r="AU31" s="357">
        <f>'Test-RA'!AB29</f>
        <v>5</v>
      </c>
      <c r="AV31" s="357">
        <f>'Test-RA'!AC29</f>
        <v>6</v>
      </c>
      <c r="AW31" s="395">
        <f t="shared" si="1"/>
        <v>13.288972222222222</v>
      </c>
      <c r="AX31" s="297">
        <f t="shared" si="2"/>
        <v>45.609972351987793</v>
      </c>
      <c r="AY31" s="298">
        <f t="shared" si="2"/>
        <v>5.0645276547091607</v>
      </c>
      <c r="AZ31" s="297">
        <f t="shared" si="2"/>
        <v>1</v>
      </c>
      <c r="BA31" s="345">
        <f t="shared" si="2"/>
        <v>1</v>
      </c>
      <c r="BB31" s="75"/>
      <c r="BC31" s="75"/>
      <c r="BD31" s="565"/>
      <c r="BE31" s="550"/>
      <c r="BF31" s="552"/>
      <c r="BG31" s="552"/>
      <c r="BH31" s="552"/>
      <c r="BI31" s="552"/>
      <c r="BJ31" s="552"/>
      <c r="BK31" s="553"/>
      <c r="BL31" s="552"/>
      <c r="BM31" s="553"/>
      <c r="BN31" s="552"/>
      <c r="BO31" s="546"/>
      <c r="BP31" s="541"/>
      <c r="BQ31" s="546"/>
      <c r="BR31" s="541"/>
      <c r="BS31" s="553"/>
      <c r="BT31" s="552"/>
      <c r="BU31" s="553"/>
      <c r="BV31" s="552"/>
      <c r="BW31" s="553"/>
      <c r="BX31" s="552"/>
      <c r="BY31" s="552"/>
      <c r="BZ31" s="541"/>
      <c r="CA31" s="541"/>
      <c r="CB31" s="552"/>
      <c r="CC31" s="550"/>
      <c r="CD31" s="541"/>
      <c r="CE31" s="546"/>
      <c r="CF31" s="541"/>
      <c r="CG31" s="546"/>
      <c r="CH31" s="541"/>
    </row>
    <row r="32" spans="1:86" ht="17" customHeight="1" thickBot="1" x14ac:dyDescent="0.25">
      <c r="A32" s="538"/>
      <c r="B32" s="566"/>
      <c r="C32" s="485"/>
      <c r="D32" s="590"/>
      <c r="E32" s="558"/>
      <c r="F32" s="362">
        <v>210</v>
      </c>
      <c r="G32" s="420">
        <f>'Anchor-RA'!L30</f>
        <v>277.65688899999998</v>
      </c>
      <c r="H32" s="295">
        <f>'Anchor-RA'!M30</f>
        <v>29.419892999999998</v>
      </c>
      <c r="I32" s="295">
        <f>'Anchor-RA'!N30</f>
        <v>41.204555999999997</v>
      </c>
      <c r="J32" s="295">
        <f>'Anchor-RA'!O30</f>
        <v>38.586024000000002</v>
      </c>
      <c r="K32" s="295">
        <f>(Summary!$C$63*H32+Summary!$C$64*I32+Summary!$C$65*J32)/Summary!$C$66</f>
        <v>32.911691999999995</v>
      </c>
      <c r="L32" s="295">
        <f>'Anchor-RA'!P30</f>
        <v>9.6061910000000008</v>
      </c>
      <c r="M32" s="295">
        <f>'Anchor-RA'!Q30</f>
        <v>10.261170999999999</v>
      </c>
      <c r="N32" s="295">
        <f>'Anchor-RA'!R30</f>
        <v>41.804777999999999</v>
      </c>
      <c r="O32" s="295">
        <f>'Anchor-RA'!S30</f>
        <v>40.196015000000003</v>
      </c>
      <c r="P32" s="295">
        <f>'Anchor-RA'!T30</f>
        <v>27.470564</v>
      </c>
      <c r="Q32" s="295">
        <f>'Anchor-RA'!U30</f>
        <v>32.764288000000001</v>
      </c>
      <c r="R32" s="295">
        <f>'Anchor-RA'!V30</f>
        <v>29.340529</v>
      </c>
      <c r="S32" s="295">
        <f>'Anchor-RA'!W30</f>
        <v>41.198568000000002</v>
      </c>
      <c r="T32" s="295">
        <f>'Anchor-RA'!X30</f>
        <v>38.576458000000002</v>
      </c>
      <c r="U32" s="295">
        <f>10*LOG10(1/((Summary!$C$80/10^(R32/10)+Summary!$C$81/10^(S32/10)+Summary!$C$82/10^(T32/10))/Summary!$C$83))</f>
        <v>30.905680314123806</v>
      </c>
      <c r="V32" s="295">
        <f>'Anchor-RA'!Y30</f>
        <v>0.62804899999999997</v>
      </c>
      <c r="W32" s="295">
        <f>'Anchor-RA'!Z30</f>
        <v>604.5</v>
      </c>
      <c r="X32" s="295">
        <f>'Anchor-RA'!AA30</f>
        <v>0.80969999999999998</v>
      </c>
      <c r="Y32" s="357">
        <f>'Anchor-RA'!AB30</f>
        <v>4</v>
      </c>
      <c r="Z32" s="357">
        <f>'Anchor-RA'!AC30</f>
        <v>6</v>
      </c>
      <c r="AA32" s="295">
        <f t="shared" si="0"/>
        <v>0.16791666666666666</v>
      </c>
      <c r="AB32" s="462"/>
      <c r="AC32" s="167">
        <f>'Test-RA'!L30</f>
        <v>238.045591</v>
      </c>
      <c r="AD32" s="167">
        <f>'Test-RA'!M30</f>
        <v>30.097443999999999</v>
      </c>
      <c r="AE32" s="167">
        <f>'Test-RA'!N30</f>
        <v>41.917307000000001</v>
      </c>
      <c r="AF32" s="167">
        <f>'Test-RA'!O30</f>
        <v>39.111302999999999</v>
      </c>
      <c r="AG32" s="167">
        <f>(Summary!$C$63*AD32+Summary!$C$64*AE32+Summary!$C$65*AF32)/Summary!$C$66</f>
        <v>33.569730999999997</v>
      </c>
      <c r="AH32" s="167">
        <f>'Test-RA'!P30</f>
        <v>10.092539</v>
      </c>
      <c r="AI32" s="167">
        <f>'Test-RA'!Q30</f>
        <v>10.767205000000001</v>
      </c>
      <c r="AJ32" s="167">
        <f>'Test-RA'!R30</f>
        <v>48.124797000000001</v>
      </c>
      <c r="AK32" s="167">
        <f>'Test-RA'!S30</f>
        <v>46.06915</v>
      </c>
      <c r="AL32" s="167">
        <f>'Test-RA'!T30</f>
        <v>28.206194</v>
      </c>
      <c r="AM32" s="167">
        <f>'Test-RA'!U30</f>
        <v>33.362695000000002</v>
      </c>
      <c r="AN32" s="167">
        <f>'Test-RA'!V30</f>
        <v>30.022663999999999</v>
      </c>
      <c r="AO32" s="167">
        <f>'Test-RA'!W30</f>
        <v>41.909782999999997</v>
      </c>
      <c r="AP32" s="167">
        <f>'Test-RA'!X30</f>
        <v>39.102654000000001</v>
      </c>
      <c r="AQ32" s="167">
        <f>10*LOG10(1/((Summary!$C$80/10^(AN32/10)+Summary!$C$81/10^(AO32/10)+Summary!$C$82/10^(AP32/10))/Summary!$C$83))</f>
        <v>31.583744523869118</v>
      </c>
      <c r="AR32" s="167">
        <f>'Test-RA'!Y30</f>
        <v>0.633548</v>
      </c>
      <c r="AS32" s="167">
        <f>'Test-RA'!Z30</f>
        <v>18928.7</v>
      </c>
      <c r="AT32" s="295">
        <f>'Test-RA'!AA30</f>
        <v>5.3045999999999998</v>
      </c>
      <c r="AU32" s="357">
        <f>'Test-RA'!AB30</f>
        <v>4</v>
      </c>
      <c r="AV32" s="357">
        <f>'Test-RA'!AC30</f>
        <v>6</v>
      </c>
      <c r="AW32" s="395">
        <f t="shared" si="1"/>
        <v>5.2579722222222225</v>
      </c>
      <c r="AX32" s="297">
        <f t="shared" si="2"/>
        <v>31.312985938792391</v>
      </c>
      <c r="AY32" s="298">
        <f t="shared" si="2"/>
        <v>6.5513153019636903</v>
      </c>
      <c r="AZ32" s="297">
        <f t="shared" si="2"/>
        <v>1</v>
      </c>
      <c r="BA32" s="345">
        <f t="shared" si="2"/>
        <v>1</v>
      </c>
      <c r="BB32" s="75"/>
      <c r="BC32" s="75"/>
      <c r="BD32" s="574" t="s">
        <v>46</v>
      </c>
      <c r="BE32" s="549">
        <f t="array" ref="BE32">bdRateExtend($G30:$G33,H30:H33,$AC30:$AC33,AD30:AD33)</f>
        <v>-0.33584592828695004</v>
      </c>
      <c r="BF32" s="552"/>
      <c r="BG32" s="552"/>
      <c r="BH32" s="552"/>
      <c r="BI32" s="552"/>
      <c r="BJ32" s="552"/>
      <c r="BK32" s="551">
        <f t="array" ref="BK32">bdRateExtend($G30:$G33,L30:L33,$AC30:$AC33,AH30:AH33)</f>
        <v>-0.276597575298554</v>
      </c>
      <c r="BL32" s="552"/>
      <c r="BM32" s="551">
        <f t="array" ref="BM32">bdRateExtend($G30:$G33,M30:M33,$AC30:$AC33,AI30:AI33)</f>
        <v>-0.28286715294795928</v>
      </c>
      <c r="BN32" s="552"/>
      <c r="BO32" s="545">
        <f t="array" ref="BO32">bdRateExtend($G30:$G33,N30:N33,$AC30:$AC33,AJ30:AJ33,"None", FALSE,1)</f>
        <v>-0.35730600297248516</v>
      </c>
      <c r="BP32" s="541"/>
      <c r="BQ32" s="545">
        <f t="array" ref="BQ32">bdRateExtend($G30:$G33,O30:O33,$AC30:$AC33,AK30:AK33,"None", FALSE,1)</f>
        <v>-0.34737883397544334</v>
      </c>
      <c r="BR32" s="541"/>
      <c r="BS32" s="551">
        <f t="array" ref="BS32">bdRateExtend($G30:$G33,P30:P33,$AC30:$AC33,AL30:AL33)</f>
        <v>-0.30457038757584365</v>
      </c>
      <c r="BT32" s="552"/>
      <c r="BU32" s="551">
        <f t="array" ref="BU32">bdRateExtend($G30:$G33,Q30:Q33,$AC30:$AC33,AM30:AM33)</f>
        <v>-0.33815276965200036</v>
      </c>
      <c r="BV32" s="552"/>
      <c r="BW32" s="551">
        <f t="array" ref="BW32">bdRateExtend($G30:$G33,R30:R33,$AC30:$AC33,AN30:AN33)</f>
        <v>-0.34022706188201424</v>
      </c>
      <c r="BX32" s="552"/>
      <c r="BY32" s="552"/>
      <c r="BZ32" s="541"/>
      <c r="CA32" s="541"/>
      <c r="CB32" s="552"/>
      <c r="CC32" s="560">
        <f t="array" ref="CC32">bdCAMBIExtend($G30:$G33,V30:V33,$AC30:$AC33,AR30:AR33)</f>
        <v>-2.7358384738083642E-2</v>
      </c>
      <c r="CD32" s="541"/>
      <c r="CE32" s="554">
        <f t="array" ref="CE32">testVMAFRange($G30:$G33,N30:N33,$AC30:$AC33,AJ30:AJ33)</f>
        <v>0</v>
      </c>
      <c r="CF32" s="541"/>
      <c r="CG32" s="554">
        <f t="array" ref="CG32">testVMAFRange($G30:$G33,O30:O33,$AC30:$AC33,AK30:AK33)</f>
        <v>0</v>
      </c>
      <c r="CH32" s="541"/>
    </row>
    <row r="33" spans="1:86" ht="17" customHeight="1" thickBot="1" x14ac:dyDescent="0.25">
      <c r="A33" s="538"/>
      <c r="B33" s="596"/>
      <c r="C33" s="486"/>
      <c r="D33" s="591"/>
      <c r="E33" s="559"/>
      <c r="F33" s="363">
        <v>235</v>
      </c>
      <c r="G33" s="421">
        <f>'Anchor-RA'!L31</f>
        <v>100.982654</v>
      </c>
      <c r="H33" s="392">
        <f>'Anchor-RA'!M31</f>
        <v>27.064254999999999</v>
      </c>
      <c r="I33" s="392">
        <f>'Anchor-RA'!N31</f>
        <v>39.168601000000002</v>
      </c>
      <c r="J33" s="392">
        <f>'Anchor-RA'!O31</f>
        <v>36.643267999999999</v>
      </c>
      <c r="K33" s="392">
        <f>(Summary!$C$63*H33+Summary!$C$64*I33+Summary!$C$65*J33)/Summary!$C$66</f>
        <v>30.67814816666667</v>
      </c>
      <c r="L33" s="392">
        <f>'Anchor-RA'!P31</f>
        <v>7.235798</v>
      </c>
      <c r="M33" s="392">
        <f>'Anchor-RA'!Q31</f>
        <v>7.8855139999999997</v>
      </c>
      <c r="N33" s="392">
        <f>'Anchor-RA'!R31</f>
        <v>22.405878000000001</v>
      </c>
      <c r="O33" s="392">
        <f>'Anchor-RA'!S31</f>
        <v>21.36121</v>
      </c>
      <c r="P33" s="392">
        <f>'Anchor-RA'!T31</f>
        <v>24.347156999999999</v>
      </c>
      <c r="Q33" s="392">
        <f>'Anchor-RA'!U31</f>
        <v>30.346356</v>
      </c>
      <c r="R33" s="392">
        <f>'Anchor-RA'!V31</f>
        <v>27.010218999999999</v>
      </c>
      <c r="S33" s="392">
        <f>'Anchor-RA'!W31</f>
        <v>39.167006999999998</v>
      </c>
      <c r="T33" s="392">
        <f>'Anchor-RA'!X31</f>
        <v>36.641486</v>
      </c>
      <c r="U33" s="392">
        <f>10*LOG10(1/((Summary!$C$80/10^(R33/10)+Summary!$C$81/10^(S33/10)+Summary!$C$82/10^(T33/10))/Summary!$C$83))</f>
        <v>28.590662847677912</v>
      </c>
      <c r="V33" s="392">
        <f>'Anchor-RA'!Y31</f>
        <v>0.615263</v>
      </c>
      <c r="W33" s="392">
        <f>'Anchor-RA'!Z31</f>
        <v>377.7</v>
      </c>
      <c r="X33" s="392">
        <f>'Anchor-RA'!AA31</f>
        <v>0.69640000000000002</v>
      </c>
      <c r="Y33" s="393">
        <f>'Anchor-RA'!AB31</f>
        <v>4</v>
      </c>
      <c r="Z33" s="393">
        <f>'Anchor-RA'!AC31</f>
        <v>6</v>
      </c>
      <c r="AA33" s="392">
        <f t="shared" si="0"/>
        <v>0.10491666666666666</v>
      </c>
      <c r="AB33" s="462"/>
      <c r="AC33" s="391">
        <f>'Test-RA'!L31</f>
        <v>88.144582999999997</v>
      </c>
      <c r="AD33" s="391">
        <f>'Test-RA'!M31</f>
        <v>27.651994999999999</v>
      </c>
      <c r="AE33" s="391">
        <f>'Test-RA'!N31</f>
        <v>39.704475000000002</v>
      </c>
      <c r="AF33" s="391">
        <f>'Test-RA'!O31</f>
        <v>37.233181000000002</v>
      </c>
      <c r="AG33" s="391">
        <f>(Summary!$C$63*AD33+Summary!$C$64*AE33+Summary!$C$65*AF33)/Summary!$C$66</f>
        <v>31.257605999999999</v>
      </c>
      <c r="AH33" s="391">
        <f>'Test-RA'!P31</f>
        <v>7.7467280000000001</v>
      </c>
      <c r="AI33" s="391">
        <f>'Test-RA'!Q31</f>
        <v>8.3877790000000001</v>
      </c>
      <c r="AJ33" s="391">
        <f>'Test-RA'!R31</f>
        <v>28.439926</v>
      </c>
      <c r="AK33" s="391">
        <f>'Test-RA'!S31</f>
        <v>27.138915000000001</v>
      </c>
      <c r="AL33" s="391">
        <f>'Test-RA'!T31</f>
        <v>25.006174999999999</v>
      </c>
      <c r="AM33" s="391">
        <f>'Test-RA'!U31</f>
        <v>30.994841999999998</v>
      </c>
      <c r="AN33" s="391">
        <f>'Test-RA'!V31</f>
        <v>27.589009999999998</v>
      </c>
      <c r="AO33" s="391">
        <f>'Test-RA'!W31</f>
        <v>39.703018999999998</v>
      </c>
      <c r="AP33" s="391">
        <f>'Test-RA'!X31</f>
        <v>37.231667999999999</v>
      </c>
      <c r="AQ33" s="391">
        <f>10*LOG10(1/((Summary!$C$80/10^(AN33/10)+Summary!$C$81/10^(AO33/10)+Summary!$C$82/10^(AP33/10))/Summary!$C$83))</f>
        <v>29.169123402443017</v>
      </c>
      <c r="AR33" s="391">
        <f>'Test-RA'!Y31</f>
        <v>0.58216000000000001</v>
      </c>
      <c r="AS33" s="391">
        <f>'Test-RA'!Z31</f>
        <v>7345.1</v>
      </c>
      <c r="AT33" s="392">
        <f>'Test-RA'!AA31</f>
        <v>5.3445999999999998</v>
      </c>
      <c r="AU33" s="393">
        <f>'Test-RA'!AB31</f>
        <v>4</v>
      </c>
      <c r="AV33" s="393">
        <f>'Test-RA'!AC31</f>
        <v>6</v>
      </c>
      <c r="AW33" s="396">
        <f t="shared" si="1"/>
        <v>2.0403055555555558</v>
      </c>
      <c r="AX33" s="302">
        <f t="shared" si="2"/>
        <v>19.446915541435004</v>
      </c>
      <c r="AY33" s="303">
        <f t="shared" si="2"/>
        <v>7.6746122917863291</v>
      </c>
      <c r="AZ33" s="297">
        <f t="shared" si="2"/>
        <v>1</v>
      </c>
      <c r="BA33" s="345">
        <f t="shared" si="2"/>
        <v>1</v>
      </c>
      <c r="BB33" s="75"/>
      <c r="BC33" s="75"/>
      <c r="BD33" s="570"/>
      <c r="BE33" s="550"/>
      <c r="BF33" s="553"/>
      <c r="BG33" s="553"/>
      <c r="BH33" s="553"/>
      <c r="BI33" s="553"/>
      <c r="BJ33" s="553"/>
      <c r="BK33" s="553"/>
      <c r="BL33" s="553"/>
      <c r="BM33" s="553"/>
      <c r="BN33" s="553"/>
      <c r="BO33" s="546"/>
      <c r="BP33" s="544"/>
      <c r="BQ33" s="546"/>
      <c r="BR33" s="544"/>
      <c r="BS33" s="553"/>
      <c r="BT33" s="553"/>
      <c r="BU33" s="553"/>
      <c r="BV33" s="553"/>
      <c r="BW33" s="553"/>
      <c r="BX33" s="553"/>
      <c r="BY33" s="553"/>
      <c r="BZ33" s="544"/>
      <c r="CA33" s="544"/>
      <c r="CB33" s="553"/>
      <c r="CC33" s="550"/>
      <c r="CD33" s="541"/>
      <c r="CE33" s="546"/>
      <c r="CF33" s="544"/>
      <c r="CG33" s="546"/>
      <c r="CH33" s="544"/>
    </row>
    <row r="34" spans="1:86" ht="17" customHeight="1" thickBot="1" x14ac:dyDescent="0.25">
      <c r="A34" s="538"/>
      <c r="B34" s="595" t="s">
        <v>151</v>
      </c>
      <c r="C34" s="586" t="s">
        <v>227</v>
      </c>
      <c r="D34" s="589">
        <v>60</v>
      </c>
      <c r="E34" s="557">
        <v>10</v>
      </c>
      <c r="F34" s="362">
        <v>110</v>
      </c>
      <c r="G34" s="420">
        <f>'Anchor-RA'!L32</f>
        <v>7273.9563639999997</v>
      </c>
      <c r="H34" s="295">
        <f>'Anchor-RA'!M32</f>
        <v>43.588723999999999</v>
      </c>
      <c r="I34" s="295">
        <f>'Anchor-RA'!N32</f>
        <v>49.914453999999999</v>
      </c>
      <c r="J34" s="295">
        <f>'Anchor-RA'!O32</f>
        <v>50.956834999999998</v>
      </c>
      <c r="K34" s="295">
        <f>(Summary!$C$63*H34+Summary!$C$64*I34+Summary!$C$65*J34)/Summary!$C$66</f>
        <v>45.871030833333329</v>
      </c>
      <c r="L34" s="295">
        <f>'Anchor-RA'!P32</f>
        <v>27.497464999999998</v>
      </c>
      <c r="M34" s="295">
        <f>'Anchor-RA'!Q32</f>
        <v>26.747751999999998</v>
      </c>
      <c r="N34" s="295">
        <f>'Anchor-RA'!R32</f>
        <v>97.799600999999996</v>
      </c>
      <c r="O34" s="295">
        <f>'Anchor-RA'!S32</f>
        <v>96.756291000000004</v>
      </c>
      <c r="P34" s="295">
        <f>'Anchor-RA'!T32</f>
        <v>49.901423000000001</v>
      </c>
      <c r="Q34" s="295">
        <f>'Anchor-RA'!U32</f>
        <v>45.249070000000003</v>
      </c>
      <c r="R34" s="295">
        <f>'Anchor-RA'!V32</f>
        <v>43.444218999999997</v>
      </c>
      <c r="S34" s="295">
        <f>'Anchor-RA'!W32</f>
        <v>49.881410000000002</v>
      </c>
      <c r="T34" s="295">
        <f>'Anchor-RA'!X32</f>
        <v>50.940395000000002</v>
      </c>
      <c r="U34" s="295">
        <f>10*LOG10(1/((Summary!$C$80/10^(R34/10)+Summary!$C$81/10^(S34/10)+Summary!$C$82/10^(T34/10))/Summary!$C$83))</f>
        <v>44.786156103681108</v>
      </c>
      <c r="V34" s="295">
        <f>'Anchor-RA'!Y32</f>
        <v>0.330378</v>
      </c>
      <c r="W34" s="295">
        <f>'Anchor-RA'!Z32</f>
        <v>6062.9</v>
      </c>
      <c r="X34" s="295">
        <f>'Anchor-RA'!AA32</f>
        <v>2.5871</v>
      </c>
      <c r="Y34" s="357">
        <f>'Anchor-RA'!AB32</f>
        <v>4</v>
      </c>
      <c r="Z34" s="357">
        <f>'Anchor-RA'!AC32</f>
        <v>5</v>
      </c>
      <c r="AA34" s="295">
        <f t="shared" si="0"/>
        <v>1.6841388888888889</v>
      </c>
      <c r="AB34" s="462"/>
      <c r="AC34" s="167">
        <f>'Test-RA'!L32</f>
        <v>6607.7454550000002</v>
      </c>
      <c r="AD34" s="167">
        <f>'Test-RA'!M32</f>
        <v>44.021988999999998</v>
      </c>
      <c r="AE34" s="167">
        <f>'Test-RA'!N32</f>
        <v>50.265146000000001</v>
      </c>
      <c r="AF34" s="167">
        <f>'Test-RA'!O32</f>
        <v>51.282483999999997</v>
      </c>
      <c r="AG34" s="167">
        <f>(Summary!$C$63*AD34+Summary!$C$64*AE34+Summary!$C$65*AF34)/Summary!$C$66</f>
        <v>46.272597666666663</v>
      </c>
      <c r="AH34" s="167">
        <f>'Test-RA'!P32</f>
        <v>27.932829000000002</v>
      </c>
      <c r="AI34" s="167">
        <f>'Test-RA'!Q32</f>
        <v>27.201312000000001</v>
      </c>
      <c r="AJ34" s="167">
        <f>'Test-RA'!R32</f>
        <v>97.773494999999997</v>
      </c>
      <c r="AK34" s="167">
        <f>'Test-RA'!S32</f>
        <v>96.847943000000001</v>
      </c>
      <c r="AL34" s="167">
        <f>'Test-RA'!T32</f>
        <v>50.563699999999997</v>
      </c>
      <c r="AM34" s="167">
        <f>'Test-RA'!U32</f>
        <v>45.551515000000002</v>
      </c>
      <c r="AN34" s="167">
        <f>'Test-RA'!V32</f>
        <v>43.900514999999999</v>
      </c>
      <c r="AO34" s="167">
        <f>'Test-RA'!W32</f>
        <v>50.238014</v>
      </c>
      <c r="AP34" s="167">
        <f>'Test-RA'!X32</f>
        <v>51.269545000000001</v>
      </c>
      <c r="AQ34" s="167">
        <f>10*LOG10(1/((Summary!$C$80/10^(AN34/10)+Summary!$C$81/10^(AO34/10)+Summary!$C$82/10^(AP34/10))/Summary!$C$83))</f>
        <v>45.232051720909176</v>
      </c>
      <c r="AR34" s="167">
        <f>'Test-RA'!Y32</f>
        <v>0.28434399999999999</v>
      </c>
      <c r="AS34" s="167">
        <f>'Test-RA'!Z32</f>
        <v>190377.4</v>
      </c>
      <c r="AT34" s="295">
        <f>'Test-RA'!AA32</f>
        <v>7.0945</v>
      </c>
      <c r="AU34" s="357">
        <f>'Test-RA'!AB32</f>
        <v>4</v>
      </c>
      <c r="AV34" s="357">
        <f>'Test-RA'!AC32</f>
        <v>5</v>
      </c>
      <c r="AW34" s="395">
        <f t="shared" si="1"/>
        <v>52.88261111111111</v>
      </c>
      <c r="AX34" s="292">
        <f t="shared" si="2"/>
        <v>31.400385953916444</v>
      </c>
      <c r="AY34" s="293">
        <f t="shared" si="2"/>
        <v>2.7422596729929265</v>
      </c>
      <c r="AZ34" s="292">
        <f t="shared" si="2"/>
        <v>1</v>
      </c>
      <c r="BA34" s="344">
        <f t="shared" si="2"/>
        <v>1</v>
      </c>
      <c r="BB34" s="75"/>
      <c r="BC34" s="75"/>
      <c r="BD34" s="572" t="s">
        <v>39</v>
      </c>
      <c r="BE34" s="549">
        <f t="array" ref="BE34">bdRateExtend($G34:$G37,H34:H37,$AC34:$AC37,AD34:AD37)</f>
        <v>-0.2151203120183629</v>
      </c>
      <c r="BF34" s="551">
        <f t="array" ref="BF34">bdRateExtend($G34:$G39,H34:H39,$AC34:$AC39,AD34:AD39)</f>
        <v>-0.23705173316559114</v>
      </c>
      <c r="BG34" s="551">
        <f t="array" ref="BG34">bdRateExtend($G34:$G39,I34:I39,$AC34:$AC39,AE34:AE39)</f>
        <v>-0.25150053200780909</v>
      </c>
      <c r="BH34" s="551">
        <f t="array" ref="BH34">bdRateExtend($G34:$G39,J34:J39,$AC34:$AC39,AF34:AF39)</f>
        <v>-0.24452138090608821</v>
      </c>
      <c r="BI34" s="551">
        <f t="array" ref="BI34">bdRateExtend($G34:$G39,K34:K39,$AC34:$AC39,AG34:AG39)</f>
        <v>-0.24036392572758458</v>
      </c>
      <c r="BJ34" s="575">
        <f>(Summary!$C$94*BF34+Summary!$C$95*BG34+Summary!$C$96*BH34)/Summary!$C$97</f>
        <v>-0.23792847102889972</v>
      </c>
      <c r="BK34" s="551">
        <f t="array" ref="BK34">bdRateExtend($G34:$G37,L34:L37,$AC34:$AC37,AH34:AH37)</f>
        <v>-0.20778669468103828</v>
      </c>
      <c r="BL34" s="551">
        <f t="array" ref="BL34">bdRateExtend($G34:$G39,L34:L39,$AC34:$AC39,AH34:AH39)</f>
        <v>-0.23102399269577256</v>
      </c>
      <c r="BM34" s="551">
        <f t="array" ref="BM34">bdRateExtend($G34:$G37,M34:M37,$AC34:$AC37,AI34:AI37)</f>
        <v>-0.22061364892289903</v>
      </c>
      <c r="BN34" s="551">
        <f t="array" ref="BN34">bdRateExtend($G34:$G39,M34:M39,$AC34:$AC39,AI34:AI39)</f>
        <v>-0.24007927572579946</v>
      </c>
      <c r="BO34" s="548">
        <f t="array" ref="BO34">bdRateExtend($G34:$G37,N34:N37,$AC34:$AC37,AJ34:AJ37,"None", FALSE,1)</f>
        <v>-0.20454304384183031</v>
      </c>
      <c r="BP34" s="585">
        <f t="array" ref="BP34">bdRateExtend($G34:$G39,N34:N39,$AC34:$AC39,AJ34:AJ39,"None", FALSE,1)</f>
        <v>-0.22972763684962783</v>
      </c>
      <c r="BQ34" s="548">
        <f t="array" ref="BQ34">bdRateExtend($G34:$G37,O34:O37,$AC34:$AC37,AK34:AK37,"None", FALSE,1)</f>
        <v>-0.19803830197535377</v>
      </c>
      <c r="BR34" s="585">
        <f t="array" ref="BR34">bdRateExtend($G34:$G39,O34:O39,$AC34:$AC39,AK34:AK39,"None", FALSE,1)</f>
        <v>-0.22492582071386125</v>
      </c>
      <c r="BS34" s="551">
        <f t="array" ref="BS34">bdRateExtend($G34:$G37,P34:P37,$AC34:$AC37,AL34:AL37)</f>
        <v>-0.21095630680892929</v>
      </c>
      <c r="BT34" s="551">
        <f t="array" ref="BT34">bdRateExtend($G34:$G39,P34:P39,$AC34:$AC39,AL34:AL39)</f>
        <v>-0.22940147473052375</v>
      </c>
      <c r="BU34" s="551">
        <f t="array" ref="BU34">bdRateExtend($G34:$G37,Q34:Q37,$AC34:$AC37,AM34:AM37)</f>
        <v>-0.26227885099376647</v>
      </c>
      <c r="BV34" s="551">
        <f t="array" ref="BV34">bdRateExtend($G34:$G39,Q34:Q39,$AC34:$AC39,AM34:AM39)</f>
        <v>-0.29046882740716773</v>
      </c>
      <c r="BW34" s="551">
        <f t="array" ref="BW34">bdRateExtend($G34:$G37,R34:R37,$AC34:$AC37,AN34:AN37)</f>
        <v>-0.21875286447204656</v>
      </c>
      <c r="BX34" s="551">
        <f t="array" ref="BX34">bdRateExtend($G34:$G39,R34:R39,$AC34:$AC39,AN34:AN39)</f>
        <v>-0.23978495610379724</v>
      </c>
      <c r="BY34" s="551">
        <f t="array" ref="BY34">bdRateExtend($G34:$G39,S34:S39,$AC34:$AC39,AO34:AO39)</f>
        <v>-0.25261843210063428</v>
      </c>
      <c r="BZ34" s="555">
        <f t="array" ref="BZ34">bdRateExtend($G34:$G39,T34:T39,$AC34:$AC39,AP34:AP39)</f>
        <v>-0.24503294750000992</v>
      </c>
      <c r="CA34" s="555">
        <f t="array" ref="CA34">bdRateExtend($G34:$G39,U34:U39,$AC34:$AC39,AQ34:AQ39)</f>
        <v>-0.24042413861332224</v>
      </c>
      <c r="CB34" s="575">
        <f>(Summary!$C$108*BX34+Summary!$C$109*BY34+Summary!$C$110*BZ34)/Summary!$C$111</f>
        <v>-0.24050821479951925</v>
      </c>
      <c r="CC34" s="561">
        <f t="array" ref="CC34">bdCAMBIExtend($G34:$G37,V34:V37,$AC34:$AC37,AR34:AR37)</f>
        <v>-0.12118744561941464</v>
      </c>
      <c r="CD34" s="561">
        <f t="array" ref="CD34">bdCAMBIExtend($G34:$G39,V34:V39,$AC34:$AC39,AR34:AR39)</f>
        <v>-9.8079662897266204E-2</v>
      </c>
      <c r="CE34" s="547">
        <f t="array" ref="CE34">testVMAFRange($G34:$G37,N34:N37,$AC34:$AC37,AJ34:AJ37)</f>
        <v>0</v>
      </c>
      <c r="CF34" s="543">
        <f t="array" ref="CF34">testVMAFRange($G34:$G39,N34:N39,$AC34:$AC39,AJ34:AJ39)</f>
        <v>0</v>
      </c>
      <c r="CG34" s="547">
        <f t="array" ref="CG34">testVMAFRange($G34:$G37,O34:O37,$AC34:$AC37,AK34:AK37)</f>
        <v>0</v>
      </c>
      <c r="CH34" s="543">
        <f t="array" ref="CH34">testVMAFRange($G34:$G39,O34:O39,$AC34:$AC39,AK34:AK39)</f>
        <v>0</v>
      </c>
    </row>
    <row r="35" spans="1:86" ht="17" customHeight="1" x14ac:dyDescent="0.2">
      <c r="A35" s="538"/>
      <c r="B35" s="566"/>
      <c r="C35" s="485"/>
      <c r="D35" s="590"/>
      <c r="E35" s="558"/>
      <c r="F35" s="362">
        <v>135</v>
      </c>
      <c r="G35" s="420">
        <f>'Anchor-RA'!L33</f>
        <v>3463.28</v>
      </c>
      <c r="H35" s="295">
        <f>'Anchor-RA'!M33</f>
        <v>40.024921999999997</v>
      </c>
      <c r="I35" s="295">
        <f>'Anchor-RA'!N33</f>
        <v>47.414873</v>
      </c>
      <c r="J35" s="295">
        <f>'Anchor-RA'!O33</f>
        <v>48.528058000000001</v>
      </c>
      <c r="K35" s="295">
        <f>(Summary!$C$63*H35+Summary!$C$64*I35+Summary!$C$65*J35)/Summary!$C$66</f>
        <v>42.673769833333331</v>
      </c>
      <c r="L35" s="295">
        <f>'Anchor-RA'!P33</f>
        <v>23.487915000000001</v>
      </c>
      <c r="M35" s="295">
        <f>'Anchor-RA'!Q33</f>
        <v>22.967154000000001</v>
      </c>
      <c r="N35" s="295">
        <f>'Anchor-RA'!R33</f>
        <v>96.053021000000001</v>
      </c>
      <c r="O35" s="295">
        <f>'Anchor-RA'!S33</f>
        <v>94.200483000000006</v>
      </c>
      <c r="P35" s="295">
        <f>'Anchor-RA'!T33</f>
        <v>44.621941999999997</v>
      </c>
      <c r="Q35" s="295">
        <f>'Anchor-RA'!U33</f>
        <v>42.718753999999997</v>
      </c>
      <c r="R35" s="295">
        <f>'Anchor-RA'!V33</f>
        <v>39.928601999999998</v>
      </c>
      <c r="S35" s="295">
        <f>'Anchor-RA'!W33</f>
        <v>47.394049000000003</v>
      </c>
      <c r="T35" s="295">
        <f>'Anchor-RA'!X33</f>
        <v>48.515421000000003</v>
      </c>
      <c r="U35" s="295">
        <f>10*LOG10(1/((Summary!$C$80/10^(R35/10)+Summary!$C$81/10^(S35/10)+Summary!$C$82/10^(T35/10))/Summary!$C$83))</f>
        <v>41.357583410182528</v>
      </c>
      <c r="V35" s="295">
        <f>'Anchor-RA'!Y33</f>
        <v>0.55392699999999995</v>
      </c>
      <c r="W35" s="295">
        <f>'Anchor-RA'!Z33</f>
        <v>5396.1</v>
      </c>
      <c r="X35" s="295">
        <f>'Anchor-RA'!AA33</f>
        <v>2.0085000000000002</v>
      </c>
      <c r="Y35" s="357">
        <f>'Anchor-RA'!AB33</f>
        <v>4</v>
      </c>
      <c r="Z35" s="357">
        <f>'Anchor-RA'!AC33</f>
        <v>5</v>
      </c>
      <c r="AA35" s="295">
        <f t="shared" si="0"/>
        <v>1.4989166666666667</v>
      </c>
      <c r="AB35" s="462"/>
      <c r="AC35" s="167">
        <f>'Test-RA'!L33</f>
        <v>3049.701818</v>
      </c>
      <c r="AD35" s="167">
        <f>'Test-RA'!M33</f>
        <v>40.457729</v>
      </c>
      <c r="AE35" s="167">
        <f>'Test-RA'!N33</f>
        <v>47.815964000000001</v>
      </c>
      <c r="AF35" s="167">
        <f>'Test-RA'!O33</f>
        <v>48.904389000000002</v>
      </c>
      <c r="AG35" s="167">
        <f>(Summary!$C$63*AD35+Summary!$C$64*AE35+Summary!$C$65*AF35)/Summary!$C$66</f>
        <v>43.091878166666667</v>
      </c>
      <c r="AH35" s="167">
        <f>'Test-RA'!P33</f>
        <v>23.936295000000001</v>
      </c>
      <c r="AI35" s="167">
        <f>'Test-RA'!Q33</f>
        <v>23.479469999999999</v>
      </c>
      <c r="AJ35" s="167">
        <f>'Test-RA'!R33</f>
        <v>96.089121000000006</v>
      </c>
      <c r="AK35" s="167">
        <f>'Test-RA'!S33</f>
        <v>94.444203000000002</v>
      </c>
      <c r="AL35" s="167">
        <f>'Test-RA'!T33</f>
        <v>45.270840999999997</v>
      </c>
      <c r="AM35" s="167">
        <f>'Test-RA'!U33</f>
        <v>43.210366999999998</v>
      </c>
      <c r="AN35" s="167">
        <f>'Test-RA'!V33</f>
        <v>40.377515000000002</v>
      </c>
      <c r="AO35" s="167">
        <f>'Test-RA'!W33</f>
        <v>47.799624000000001</v>
      </c>
      <c r="AP35" s="167">
        <f>'Test-RA'!X33</f>
        <v>48.894897999999998</v>
      </c>
      <c r="AQ35" s="167">
        <f>10*LOG10(1/((Summary!$C$80/10^(AN35/10)+Summary!$C$81/10^(AO35/10)+Summary!$C$82/10^(AP35/10))/Summary!$C$83))</f>
        <v>41.802445594264974</v>
      </c>
      <c r="AR35" s="167">
        <f>'Test-RA'!Y33</f>
        <v>0.47237299999999999</v>
      </c>
      <c r="AS35" s="167">
        <f>'Test-RA'!Z33</f>
        <v>180417.2</v>
      </c>
      <c r="AT35" s="295">
        <f>'Test-RA'!AA33</f>
        <v>5.8895999999999997</v>
      </c>
      <c r="AU35" s="357">
        <f>'Test-RA'!AB33</f>
        <v>4</v>
      </c>
      <c r="AV35" s="357">
        <f>'Test-RA'!AC33</f>
        <v>5</v>
      </c>
      <c r="AW35" s="395">
        <f t="shared" si="1"/>
        <v>50.11588888888889</v>
      </c>
      <c r="AX35" s="297">
        <f t="shared" si="2"/>
        <v>33.434739904746017</v>
      </c>
      <c r="AY35" s="298">
        <f t="shared" si="2"/>
        <v>2.9323375653472739</v>
      </c>
      <c r="AZ35" s="297">
        <f t="shared" si="2"/>
        <v>1</v>
      </c>
      <c r="BA35" s="345">
        <f t="shared" si="2"/>
        <v>1</v>
      </c>
      <c r="BB35" s="75"/>
      <c r="BC35" s="75"/>
      <c r="BD35" s="565"/>
      <c r="BE35" s="550"/>
      <c r="BF35" s="552"/>
      <c r="BG35" s="552"/>
      <c r="BH35" s="552"/>
      <c r="BI35" s="552"/>
      <c r="BJ35" s="552"/>
      <c r="BK35" s="553"/>
      <c r="BL35" s="552"/>
      <c r="BM35" s="553"/>
      <c r="BN35" s="552"/>
      <c r="BO35" s="546"/>
      <c r="BP35" s="541"/>
      <c r="BQ35" s="546"/>
      <c r="BR35" s="541"/>
      <c r="BS35" s="553"/>
      <c r="BT35" s="552"/>
      <c r="BU35" s="553"/>
      <c r="BV35" s="552"/>
      <c r="BW35" s="553"/>
      <c r="BX35" s="552"/>
      <c r="BY35" s="552"/>
      <c r="BZ35" s="541"/>
      <c r="CA35" s="541"/>
      <c r="CB35" s="552"/>
      <c r="CC35" s="553"/>
      <c r="CD35" s="552"/>
      <c r="CE35" s="546"/>
      <c r="CF35" s="541"/>
      <c r="CG35" s="546"/>
      <c r="CH35" s="541"/>
    </row>
    <row r="36" spans="1:86" ht="17" customHeight="1" x14ac:dyDescent="0.2">
      <c r="A36" s="538"/>
      <c r="B36" s="566"/>
      <c r="C36" s="485"/>
      <c r="D36" s="590"/>
      <c r="E36" s="558"/>
      <c r="F36" s="362">
        <v>160</v>
      </c>
      <c r="G36" s="420">
        <f>'Anchor-RA'!L34</f>
        <v>1615.4181819999999</v>
      </c>
      <c r="H36" s="295">
        <f>'Anchor-RA'!M34</f>
        <v>36.573407000000003</v>
      </c>
      <c r="I36" s="295">
        <f>'Anchor-RA'!N34</f>
        <v>44.685957999999999</v>
      </c>
      <c r="J36" s="295">
        <f>'Anchor-RA'!O34</f>
        <v>45.721645000000002</v>
      </c>
      <c r="K36" s="295">
        <f>(Summary!$C$63*H36+Summary!$C$64*I36+Summary!$C$65*J36)/Summary!$C$66</f>
        <v>39.45020516666667</v>
      </c>
      <c r="L36" s="295">
        <f>'Anchor-RA'!P34</f>
        <v>19.250409999999999</v>
      </c>
      <c r="M36" s="295">
        <f>'Anchor-RA'!Q34</f>
        <v>19.028918000000001</v>
      </c>
      <c r="N36" s="295">
        <f>'Anchor-RA'!R34</f>
        <v>90.427858000000001</v>
      </c>
      <c r="O36" s="295">
        <f>'Anchor-RA'!S34</f>
        <v>88.224041999999997</v>
      </c>
      <c r="P36" s="295">
        <f>'Anchor-RA'!T34</f>
        <v>39.206566000000002</v>
      </c>
      <c r="Q36" s="295">
        <f>'Anchor-RA'!U34</f>
        <v>39.923977000000001</v>
      </c>
      <c r="R36" s="295">
        <f>'Anchor-RA'!V34</f>
        <v>36.517933999999997</v>
      </c>
      <c r="S36" s="295">
        <f>'Anchor-RA'!W34</f>
        <v>44.671956999999999</v>
      </c>
      <c r="T36" s="295">
        <f>'Anchor-RA'!X34</f>
        <v>45.713312999999999</v>
      </c>
      <c r="U36" s="295">
        <f>10*LOG10(1/((Summary!$C$80/10^(R36/10)+Summary!$C$81/10^(S36/10)+Summary!$C$82/10^(T36/10))/Summary!$C$83))</f>
        <v>37.991790908603186</v>
      </c>
      <c r="V36" s="295">
        <f>'Anchor-RA'!Y34</f>
        <v>0.84646500000000002</v>
      </c>
      <c r="W36" s="295">
        <f>'Anchor-RA'!Z34</f>
        <v>4083</v>
      </c>
      <c r="X36" s="295">
        <f>'Anchor-RA'!AA34</f>
        <v>1.2163999999999999</v>
      </c>
      <c r="Y36" s="357">
        <f>'Anchor-RA'!AB34</f>
        <v>3</v>
      </c>
      <c r="Z36" s="357">
        <f>'Anchor-RA'!AC34</f>
        <v>5</v>
      </c>
      <c r="AA36" s="295">
        <f t="shared" si="0"/>
        <v>1.1341666666666668</v>
      </c>
      <c r="AB36" s="462"/>
      <c r="AC36" s="167">
        <f>'Test-RA'!L34</f>
        <v>1374.501818</v>
      </c>
      <c r="AD36" s="167">
        <f>'Test-RA'!M34</f>
        <v>37.022337</v>
      </c>
      <c r="AE36" s="167">
        <f>'Test-RA'!N34</f>
        <v>45.154912000000003</v>
      </c>
      <c r="AF36" s="167">
        <f>'Test-RA'!O34</f>
        <v>46.120280000000001</v>
      </c>
      <c r="AG36" s="167">
        <f>(Summary!$C$63*AD36+Summary!$C$64*AE36+Summary!$C$65*AF36)/Summary!$C$66</f>
        <v>39.894089999999998</v>
      </c>
      <c r="AH36" s="167">
        <f>'Test-RA'!P34</f>
        <v>19.729779000000001</v>
      </c>
      <c r="AI36" s="167">
        <f>'Test-RA'!Q34</f>
        <v>19.560013000000001</v>
      </c>
      <c r="AJ36" s="167">
        <f>'Test-RA'!R34</f>
        <v>91.204644999999999</v>
      </c>
      <c r="AK36" s="167">
        <f>'Test-RA'!S34</f>
        <v>88.875074999999995</v>
      </c>
      <c r="AL36" s="167">
        <f>'Test-RA'!T34</f>
        <v>39.826729999999998</v>
      </c>
      <c r="AM36" s="167">
        <f>'Test-RA'!U34</f>
        <v>40.565179999999998</v>
      </c>
      <c r="AN36" s="167">
        <f>'Test-RA'!V34</f>
        <v>36.981417</v>
      </c>
      <c r="AO36" s="167">
        <f>'Test-RA'!W34</f>
        <v>45.145868999999998</v>
      </c>
      <c r="AP36" s="167">
        <f>'Test-RA'!X34</f>
        <v>46.114362</v>
      </c>
      <c r="AQ36" s="167">
        <f>10*LOG10(1/((Summary!$C$80/10^(AN36/10)+Summary!$C$81/10^(AO36/10)+Summary!$C$82/10^(AP36/10))/Summary!$C$83))</f>
        <v>38.453875899988226</v>
      </c>
      <c r="AR36" s="167">
        <f>'Test-RA'!Y34</f>
        <v>0.728904</v>
      </c>
      <c r="AS36" s="167">
        <f>'Test-RA'!Z34</f>
        <v>128519.7</v>
      </c>
      <c r="AT36" s="295">
        <f>'Test-RA'!AA34</f>
        <v>4.8005000000000004</v>
      </c>
      <c r="AU36" s="357">
        <f>'Test-RA'!AB34</f>
        <v>3</v>
      </c>
      <c r="AV36" s="357">
        <f>'Test-RA'!AC34</f>
        <v>5</v>
      </c>
      <c r="AW36" s="395">
        <f t="shared" si="1"/>
        <v>35.699916666666667</v>
      </c>
      <c r="AX36" s="297">
        <f t="shared" si="2"/>
        <v>31.476781778104336</v>
      </c>
      <c r="AY36" s="298">
        <f t="shared" si="2"/>
        <v>3.9464814205853345</v>
      </c>
      <c r="AZ36" s="297">
        <f t="shared" si="2"/>
        <v>1</v>
      </c>
      <c r="BA36" s="345">
        <f t="shared" si="2"/>
        <v>1</v>
      </c>
      <c r="BB36" s="75"/>
      <c r="BC36" s="75"/>
      <c r="BD36" s="573" t="s">
        <v>147</v>
      </c>
      <c r="BE36" s="549">
        <f t="array" ref="BE36">bdRateExtend($G35:$G38,H35:H38,$AC35:$AC38,AD35:AD38)</f>
        <v>-0.24169995487993146</v>
      </c>
      <c r="BF36" s="552"/>
      <c r="BG36" s="552"/>
      <c r="BH36" s="552"/>
      <c r="BI36" s="552"/>
      <c r="BJ36" s="552"/>
      <c r="BK36" s="551">
        <f t="array" ref="BK36">bdRateExtend($G35:$G38,L35:L38,$AC35:$AC38,AH35:AH38)</f>
        <v>-0.23674447649412622</v>
      </c>
      <c r="BL36" s="552"/>
      <c r="BM36" s="551">
        <f t="array" ref="BM36">bdRateExtend($G35:$G38,M35:M38,$AC35:$AC38,AI35:AI38)</f>
        <v>-0.24743354293074005</v>
      </c>
      <c r="BN36" s="552"/>
      <c r="BO36" s="545">
        <f t="array" ref="BO36">bdRateExtend($G35:$G38,N35:N38,$AC35:$AC38,AJ35:AJ38,"None", FALSE,1)</f>
        <v>-0.21999630848831508</v>
      </c>
      <c r="BP36" s="541"/>
      <c r="BQ36" s="545">
        <f t="array" ref="BQ36">bdRateExtend($G35:$G38,O35:O38,$AC35:$AC38,AK35:AK38,"None", FALSE,1)</f>
        <v>-0.21564887865673688</v>
      </c>
      <c r="BR36" s="541"/>
      <c r="BS36" s="551">
        <f t="array" ref="BS36">bdRateExtend($G35:$G38,P35:P38,$AC35:$AC38,AL35:AL38)</f>
        <v>-0.23353186347198884</v>
      </c>
      <c r="BT36" s="552"/>
      <c r="BU36" s="551">
        <f t="array" ref="BU36">bdRateExtend($G35:$G38,Q35:Q38,$AC35:$AC38,AM35:AM38)</f>
        <v>-0.29563733277898951</v>
      </c>
      <c r="BV36" s="552"/>
      <c r="BW36" s="551">
        <f t="array" ref="BW36">bdRateExtend($G35:$G38,R35:R38,$AC35:$AC38,AN35:AN38)</f>
        <v>-0.24429527795251316</v>
      </c>
      <c r="BX36" s="552"/>
      <c r="BY36" s="552"/>
      <c r="BZ36" s="541"/>
      <c r="CA36" s="541"/>
      <c r="CB36" s="552"/>
      <c r="CC36" s="561">
        <f t="array" ref="CC36">bdCAMBIExtend($G35:$G38,V35:V38,$AC35:$AC38,AR35:AR38)</f>
        <v>-0.1122670918061269</v>
      </c>
      <c r="CD36" s="552"/>
      <c r="CE36" s="554">
        <f t="array" ref="CE36">testVMAFRange($G35:$G38,N35:N38,$AC35:$AC38,AJ35:AJ38)</f>
        <v>0</v>
      </c>
      <c r="CF36" s="541"/>
      <c r="CG36" s="554">
        <f t="array" ref="CG36">testVMAFRange($G35:$G38,O35:O38,$AC35:$AC38,AK35:AK38)</f>
        <v>0</v>
      </c>
      <c r="CH36" s="541"/>
    </row>
    <row r="37" spans="1:86" ht="17" customHeight="1" x14ac:dyDescent="0.2">
      <c r="A37" s="538"/>
      <c r="B37" s="566"/>
      <c r="C37" s="485"/>
      <c r="D37" s="590"/>
      <c r="E37" s="558"/>
      <c r="F37" s="362">
        <v>185</v>
      </c>
      <c r="G37" s="420">
        <f>'Anchor-RA'!L35</f>
        <v>713.49818200000004</v>
      </c>
      <c r="H37" s="295">
        <f>'Anchor-RA'!M35</f>
        <v>33.210197000000001</v>
      </c>
      <c r="I37" s="295">
        <f>'Anchor-RA'!N35</f>
        <v>41.723937999999997</v>
      </c>
      <c r="J37" s="295">
        <f>'Anchor-RA'!O35</f>
        <v>42.637056000000001</v>
      </c>
      <c r="K37" s="295">
        <f>(Summary!$C$63*H37+Summary!$C$64*I37+Summary!$C$65*J37)/Summary!$C$66</f>
        <v>36.200296999999999</v>
      </c>
      <c r="L37" s="295">
        <f>'Anchor-RA'!P35</f>
        <v>15.140272</v>
      </c>
      <c r="M37" s="295">
        <f>'Anchor-RA'!Q35</f>
        <v>15.249510000000001</v>
      </c>
      <c r="N37" s="295">
        <f>'Anchor-RA'!R35</f>
        <v>79.319890000000001</v>
      </c>
      <c r="O37" s="295">
        <f>'Anchor-RA'!S35</f>
        <v>76.777748000000003</v>
      </c>
      <c r="P37" s="295">
        <f>'Anchor-RA'!T35</f>
        <v>34.115817</v>
      </c>
      <c r="Q37" s="295">
        <f>'Anchor-RA'!U35</f>
        <v>36.997436999999998</v>
      </c>
      <c r="R37" s="295">
        <f>'Anchor-RA'!V35</f>
        <v>33.181919999999998</v>
      </c>
      <c r="S37" s="295">
        <f>'Anchor-RA'!W35</f>
        <v>41.716403999999997</v>
      </c>
      <c r="T37" s="295">
        <f>'Anchor-RA'!X35</f>
        <v>42.632700999999997</v>
      </c>
      <c r="U37" s="295">
        <f>10*LOG10(1/((Summary!$C$80/10^(R37/10)+Summary!$C$81/10^(S37/10)+Summary!$C$82/10^(T37/10))/Summary!$C$83))</f>
        <v>34.67584838795694</v>
      </c>
      <c r="V37" s="295">
        <f>'Anchor-RA'!Y35</f>
        <v>0.97664399999999996</v>
      </c>
      <c r="W37" s="295">
        <f>'Anchor-RA'!Z35</f>
        <v>3364.7</v>
      </c>
      <c r="X37" s="295">
        <f>'Anchor-RA'!AA35</f>
        <v>1.1399999999999999</v>
      </c>
      <c r="Y37" s="357">
        <f>'Anchor-RA'!AB35</f>
        <v>3</v>
      </c>
      <c r="Z37" s="357">
        <f>'Anchor-RA'!AC35</f>
        <v>5</v>
      </c>
      <c r="AA37" s="295">
        <f t="shared" si="0"/>
        <v>0.9346388888888888</v>
      </c>
      <c r="AB37" s="462"/>
      <c r="AC37" s="167">
        <f>'Test-RA'!L35</f>
        <v>600.17454499999997</v>
      </c>
      <c r="AD37" s="167">
        <f>'Test-RA'!M35</f>
        <v>33.674142000000003</v>
      </c>
      <c r="AE37" s="167">
        <f>'Test-RA'!N35</f>
        <v>42.125925000000002</v>
      </c>
      <c r="AF37" s="167">
        <f>'Test-RA'!O35</f>
        <v>42.988556000000003</v>
      </c>
      <c r="AG37" s="167">
        <f>(Summary!$C$63*AD37+Summary!$C$64*AE37+Summary!$C$65*AF37)/Summary!$C$66</f>
        <v>36.635174833333338</v>
      </c>
      <c r="AH37" s="167">
        <f>'Test-RA'!P35</f>
        <v>15.710766</v>
      </c>
      <c r="AI37" s="167">
        <f>'Test-RA'!Q35</f>
        <v>15.824585000000001</v>
      </c>
      <c r="AJ37" s="167">
        <f>'Test-RA'!R35</f>
        <v>80.666605000000004</v>
      </c>
      <c r="AK37" s="167">
        <f>'Test-RA'!S35</f>
        <v>78.084828000000002</v>
      </c>
      <c r="AL37" s="167">
        <f>'Test-RA'!T35</f>
        <v>34.755906000000003</v>
      </c>
      <c r="AM37" s="167">
        <f>'Test-RA'!U35</f>
        <v>37.660083999999998</v>
      </c>
      <c r="AN37" s="167">
        <f>'Test-RA'!V35</f>
        <v>33.651907999999999</v>
      </c>
      <c r="AO37" s="167">
        <f>'Test-RA'!W35</f>
        <v>42.120159999999998</v>
      </c>
      <c r="AP37" s="167">
        <f>'Test-RA'!X35</f>
        <v>42.985061000000002</v>
      </c>
      <c r="AQ37" s="167">
        <f>10*LOG10(1/((Summary!$C$80/10^(AN37/10)+Summary!$C$81/10^(AO37/10)+Summary!$C$82/10^(AP37/10))/Summary!$C$83))</f>
        <v>35.14045992402658</v>
      </c>
      <c r="AR37" s="167">
        <f>'Test-RA'!Y35</f>
        <v>0.94086099999999995</v>
      </c>
      <c r="AS37" s="167">
        <f>'Test-RA'!Z35</f>
        <v>74742.7</v>
      </c>
      <c r="AT37" s="295">
        <f>'Test-RA'!AA35</f>
        <v>4.8875000000000002</v>
      </c>
      <c r="AU37" s="357">
        <f>'Test-RA'!AB35</f>
        <v>3</v>
      </c>
      <c r="AV37" s="357">
        <f>'Test-RA'!AC35</f>
        <v>5</v>
      </c>
      <c r="AW37" s="395">
        <f t="shared" si="1"/>
        <v>20.761861111111109</v>
      </c>
      <c r="AX37" s="297">
        <f t="shared" si="2"/>
        <v>22.21377834576634</v>
      </c>
      <c r="AY37" s="298">
        <f t="shared" si="2"/>
        <v>4.2872807017543861</v>
      </c>
      <c r="AZ37" s="297">
        <f t="shared" si="2"/>
        <v>1</v>
      </c>
      <c r="BA37" s="345">
        <f t="shared" si="2"/>
        <v>1</v>
      </c>
      <c r="BB37" s="75"/>
      <c r="BC37" s="75"/>
      <c r="BD37" s="565"/>
      <c r="BE37" s="550"/>
      <c r="BF37" s="552"/>
      <c r="BG37" s="552"/>
      <c r="BH37" s="552"/>
      <c r="BI37" s="552"/>
      <c r="BJ37" s="552"/>
      <c r="BK37" s="553"/>
      <c r="BL37" s="552"/>
      <c r="BM37" s="553"/>
      <c r="BN37" s="552"/>
      <c r="BO37" s="546"/>
      <c r="BP37" s="541"/>
      <c r="BQ37" s="546"/>
      <c r="BR37" s="541"/>
      <c r="BS37" s="553"/>
      <c r="BT37" s="552"/>
      <c r="BU37" s="553"/>
      <c r="BV37" s="552"/>
      <c r="BW37" s="553"/>
      <c r="BX37" s="552"/>
      <c r="BY37" s="552"/>
      <c r="BZ37" s="541"/>
      <c r="CA37" s="541"/>
      <c r="CB37" s="552"/>
      <c r="CC37" s="553"/>
      <c r="CD37" s="552"/>
      <c r="CE37" s="546"/>
      <c r="CF37" s="541"/>
      <c r="CG37" s="546"/>
      <c r="CH37" s="541"/>
    </row>
    <row r="38" spans="1:86" ht="17" customHeight="1" thickBot="1" x14ac:dyDescent="0.25">
      <c r="A38" s="538"/>
      <c r="B38" s="566"/>
      <c r="C38" s="485"/>
      <c r="D38" s="590"/>
      <c r="E38" s="558"/>
      <c r="F38" s="362">
        <v>210</v>
      </c>
      <c r="G38" s="420">
        <f>'Anchor-RA'!L36</f>
        <v>293.08363600000001</v>
      </c>
      <c r="H38" s="295">
        <f>'Anchor-RA'!M36</f>
        <v>29.854756999999999</v>
      </c>
      <c r="I38" s="295">
        <f>'Anchor-RA'!N36</f>
        <v>38.515731000000002</v>
      </c>
      <c r="J38" s="295">
        <f>'Anchor-RA'!O36</f>
        <v>39.318559</v>
      </c>
      <c r="K38" s="295">
        <f>(Summary!$C$63*H38+Summary!$C$64*I38+Summary!$C$65*J38)/Summary!$C$66</f>
        <v>32.875552999999996</v>
      </c>
      <c r="L38" s="295">
        <f>'Anchor-RA'!P36</f>
        <v>11.393426</v>
      </c>
      <c r="M38" s="295">
        <f>'Anchor-RA'!Q36</f>
        <v>11.783051</v>
      </c>
      <c r="N38" s="295">
        <f>'Anchor-RA'!R36</f>
        <v>60.294308000000001</v>
      </c>
      <c r="O38" s="295">
        <f>'Anchor-RA'!S36</f>
        <v>57.841833000000001</v>
      </c>
      <c r="P38" s="295">
        <f>'Anchor-RA'!T36</f>
        <v>29.433686000000002</v>
      </c>
      <c r="Q38" s="295">
        <f>'Anchor-RA'!U36</f>
        <v>34.074122000000003</v>
      </c>
      <c r="R38" s="295">
        <f>'Anchor-RA'!V36</f>
        <v>29.839127000000001</v>
      </c>
      <c r="S38" s="295">
        <f>'Anchor-RA'!W36</f>
        <v>38.507224999999998</v>
      </c>
      <c r="T38" s="295">
        <f>'Anchor-RA'!X36</f>
        <v>39.315246000000002</v>
      </c>
      <c r="U38" s="295">
        <f>10*LOG10(1/((Summary!$C$80/10^(R38/10)+Summary!$C$81/10^(S38/10)+Summary!$C$82/10^(T38/10))/Summary!$C$83))</f>
        <v>31.338067218613304</v>
      </c>
      <c r="V38" s="295">
        <f>'Anchor-RA'!Y36</f>
        <v>1.172285</v>
      </c>
      <c r="W38" s="295">
        <f>'Anchor-RA'!Z36</f>
        <v>1528.4</v>
      </c>
      <c r="X38" s="295">
        <f>'Anchor-RA'!AA36</f>
        <v>0.73850000000000005</v>
      </c>
      <c r="Y38" s="357">
        <f>'Anchor-RA'!AB36</f>
        <v>3</v>
      </c>
      <c r="Z38" s="357">
        <f>'Anchor-RA'!AC36</f>
        <v>5</v>
      </c>
      <c r="AA38" s="295">
        <f t="shared" si="0"/>
        <v>0.42455555555555557</v>
      </c>
      <c r="AB38" s="462"/>
      <c r="AC38" s="167">
        <f>'Test-RA'!L36</f>
        <v>246.93090900000001</v>
      </c>
      <c r="AD38" s="167">
        <f>'Test-RA'!M36</f>
        <v>30.378813999999998</v>
      </c>
      <c r="AE38" s="167">
        <f>'Test-RA'!N36</f>
        <v>39.049059</v>
      </c>
      <c r="AF38" s="167">
        <f>'Test-RA'!O36</f>
        <v>39.86871</v>
      </c>
      <c r="AG38" s="167">
        <f>(Summary!$C$63*AD38+Summary!$C$64*AE38+Summary!$C$65*AF38)/Summary!$C$66</f>
        <v>33.405504166666667</v>
      </c>
      <c r="AH38" s="167">
        <f>'Test-RA'!P36</f>
        <v>11.947464999999999</v>
      </c>
      <c r="AI38" s="167">
        <f>'Test-RA'!Q36</f>
        <v>12.310741</v>
      </c>
      <c r="AJ38" s="167">
        <f>'Test-RA'!R36</f>
        <v>62.542380999999999</v>
      </c>
      <c r="AK38" s="167">
        <f>'Test-RA'!S36</f>
        <v>59.912663000000002</v>
      </c>
      <c r="AL38" s="167">
        <f>'Test-RA'!T36</f>
        <v>30.060849999999999</v>
      </c>
      <c r="AM38" s="167">
        <f>'Test-RA'!U36</f>
        <v>34.778695999999997</v>
      </c>
      <c r="AN38" s="167">
        <f>'Test-RA'!V36</f>
        <v>30.367591999999998</v>
      </c>
      <c r="AO38" s="167">
        <f>'Test-RA'!W36</f>
        <v>39.045709000000002</v>
      </c>
      <c r="AP38" s="167">
        <f>'Test-RA'!X36</f>
        <v>39.866751999999998</v>
      </c>
      <c r="AQ38" s="167">
        <f>10*LOG10(1/((Summary!$C$80/10^(AN38/10)+Summary!$C$81/10^(AO38/10)+Summary!$C$82/10^(AP38/10))/Summary!$C$83))</f>
        <v>31.867462608633282</v>
      </c>
      <c r="AR38" s="167">
        <f>'Test-RA'!Y36</f>
        <v>1.1257630000000001</v>
      </c>
      <c r="AS38" s="167">
        <f>'Test-RA'!Z36</f>
        <v>36861.699999999997</v>
      </c>
      <c r="AT38" s="295">
        <f>'Test-RA'!AA36</f>
        <v>4.1829999999999998</v>
      </c>
      <c r="AU38" s="357">
        <f>'Test-RA'!AB36</f>
        <v>3</v>
      </c>
      <c r="AV38" s="357">
        <f>'Test-RA'!AC36</f>
        <v>5</v>
      </c>
      <c r="AW38" s="395">
        <f t="shared" si="1"/>
        <v>10.23936111111111</v>
      </c>
      <c r="AX38" s="297">
        <f t="shared" si="2"/>
        <v>24.117835645119076</v>
      </c>
      <c r="AY38" s="298">
        <f t="shared" si="2"/>
        <v>5.6641841570751517</v>
      </c>
      <c r="AZ38" s="297">
        <f t="shared" si="2"/>
        <v>1</v>
      </c>
      <c r="BA38" s="345">
        <f t="shared" si="2"/>
        <v>1</v>
      </c>
      <c r="BB38" s="75"/>
      <c r="BC38" s="75"/>
      <c r="BD38" s="574" t="s">
        <v>46</v>
      </c>
      <c r="BE38" s="549">
        <f t="array" ref="BE38">bdRateExtend($G36:$G39,H36:H39,$AC36:$AC39,AD36:AD39)</f>
        <v>-0.26196052897301536</v>
      </c>
      <c r="BF38" s="552"/>
      <c r="BG38" s="552"/>
      <c r="BH38" s="552"/>
      <c r="BI38" s="552"/>
      <c r="BJ38" s="552"/>
      <c r="BK38" s="551">
        <f t="array" ref="BK38">bdRateExtend($G36:$G39,L36:L39,$AC36:$AC39,AH36:AH39)</f>
        <v>-0.25953106812000803</v>
      </c>
      <c r="BL38" s="552"/>
      <c r="BM38" s="551">
        <f t="array" ref="BM38">bdRateExtend($G36:$G39,M36:M39,$AC36:$AC39,AI36:AI39)</f>
        <v>-0.26522459029506418</v>
      </c>
      <c r="BN38" s="552"/>
      <c r="BO38" s="545">
        <f t="array" ref="BO38">bdRateExtend($G36:$G39,N36:N39,$AC36:$AC39,AJ36:AJ39,"None", FALSE,1)</f>
        <v>-0.2381486869087458</v>
      </c>
      <c r="BP38" s="541"/>
      <c r="BQ38" s="545">
        <f t="array" ref="BQ38">bdRateExtend($G36:$G39,O36:O39,$AC36:$AC39,AK36:AK39,"None", FALSE,1)</f>
        <v>-0.23288772532956048</v>
      </c>
      <c r="BR38" s="541"/>
      <c r="BS38" s="551">
        <f t="array" ref="BS38">bdRateExtend($G36:$G39,P36:P39,$AC36:$AC39,AL36:AL39)</f>
        <v>-0.25242077301463273</v>
      </c>
      <c r="BT38" s="552"/>
      <c r="BU38" s="551">
        <f t="array" ref="BU38">bdRateExtend($G36:$G39,Q36:Q39,$AC36:$AC39,AM36:AM39)</f>
        <v>-0.31881418342405499</v>
      </c>
      <c r="BV38" s="552"/>
      <c r="BW38" s="551">
        <f t="array" ref="BW38">bdRateExtend($G36:$G39,R36:R39,$AC36:$AC39,AN36:AN39)</f>
        <v>-0.26355269301141604</v>
      </c>
      <c r="BX38" s="552"/>
      <c r="BY38" s="552"/>
      <c r="BZ38" s="541"/>
      <c r="CA38" s="541"/>
      <c r="CB38" s="552"/>
      <c r="CC38" s="561">
        <f t="array" ref="CC38">bdCAMBIExtend($G36:$G39,V36:V39,$AC36:$AC39,AR36:AR39)</f>
        <v>-8.1065552661760812E-2</v>
      </c>
      <c r="CD38" s="552"/>
      <c r="CE38" s="554">
        <f t="array" ref="CE38">testVMAFRange($G36:$G39,N36:N39,$AC36:$AC39,AJ36:AJ39)</f>
        <v>0</v>
      </c>
      <c r="CF38" s="541"/>
      <c r="CG38" s="554">
        <f t="array" ref="CG38">testVMAFRange($G36:$G39,O36:O39,$AC36:$AC39,AK36:AK39)</f>
        <v>0</v>
      </c>
      <c r="CH38" s="541"/>
    </row>
    <row r="39" spans="1:86" ht="17" customHeight="1" thickBot="1" x14ac:dyDescent="0.25">
      <c r="A39" s="538"/>
      <c r="B39" s="596"/>
      <c r="C39" s="486"/>
      <c r="D39" s="591"/>
      <c r="E39" s="559"/>
      <c r="F39" s="363">
        <v>235</v>
      </c>
      <c r="G39" s="420">
        <f>'Anchor-RA'!L37</f>
        <v>112.850909</v>
      </c>
      <c r="H39" s="295">
        <f>'Anchor-RA'!M37</f>
        <v>26.747820999999998</v>
      </c>
      <c r="I39" s="295">
        <f>'Anchor-RA'!N37</f>
        <v>35.560831</v>
      </c>
      <c r="J39" s="295">
        <f>'Anchor-RA'!O37</f>
        <v>36.150948999999997</v>
      </c>
      <c r="K39" s="295">
        <f>(Summary!$C$63*H39+Summary!$C$64*I39+Summary!$C$65*J39)/Summary!$C$66</f>
        <v>29.783843999999998</v>
      </c>
      <c r="L39" s="295">
        <f>'Anchor-RA'!P37</f>
        <v>8.2389989999999997</v>
      </c>
      <c r="M39" s="295">
        <f>'Anchor-RA'!Q37</f>
        <v>8.791798</v>
      </c>
      <c r="N39" s="295">
        <f>'Anchor-RA'!R37</f>
        <v>34.892519</v>
      </c>
      <c r="O39" s="295">
        <f>'Anchor-RA'!S37</f>
        <v>33.102058</v>
      </c>
      <c r="P39" s="295">
        <f>'Anchor-RA'!T37</f>
        <v>25.180351999999999</v>
      </c>
      <c r="Q39" s="295">
        <f>'Anchor-RA'!U37</f>
        <v>31.081759999999999</v>
      </c>
      <c r="R39" s="295">
        <f>'Anchor-RA'!V37</f>
        <v>26.738168000000002</v>
      </c>
      <c r="S39" s="295">
        <f>'Anchor-RA'!W37</f>
        <v>35.556781999999998</v>
      </c>
      <c r="T39" s="295">
        <f>'Anchor-RA'!X37</f>
        <v>36.149054</v>
      </c>
      <c r="U39" s="295">
        <f>10*LOG10(1/((Summary!$C$80/10^(R39/10)+Summary!$C$81/10^(S39/10)+Summary!$C$82/10^(T39/10))/Summary!$C$83))</f>
        <v>28.240095609193471</v>
      </c>
      <c r="V39" s="295">
        <f>'Anchor-RA'!Y37</f>
        <v>1.26674</v>
      </c>
      <c r="W39" s="295">
        <f>'Anchor-RA'!Z37</f>
        <v>713.3</v>
      </c>
      <c r="X39" s="295">
        <f>'Anchor-RA'!AA37</f>
        <v>0.54120000000000001</v>
      </c>
      <c r="Y39" s="357">
        <f>'Anchor-RA'!AB37</f>
        <v>3</v>
      </c>
      <c r="Z39" s="357">
        <f>'Anchor-RA'!AC37</f>
        <v>5</v>
      </c>
      <c r="AA39" s="295">
        <f t="shared" si="0"/>
        <v>0.19813888888888886</v>
      </c>
      <c r="AB39" s="462"/>
      <c r="AC39" s="167">
        <f>'Test-RA'!L37</f>
        <v>95.883635999999996</v>
      </c>
      <c r="AD39" s="167">
        <f>'Test-RA'!M37</f>
        <v>27.26417</v>
      </c>
      <c r="AE39" s="167">
        <f>'Test-RA'!N37</f>
        <v>36.115735999999998</v>
      </c>
      <c r="AF39" s="167">
        <f>'Test-RA'!O37</f>
        <v>36.778067999999998</v>
      </c>
      <c r="AG39" s="167">
        <f>(Summary!$C$63*AD39+Summary!$C$64*AE39+Summary!$C$65*AF39)/Summary!$C$66</f>
        <v>30.325080666666665</v>
      </c>
      <c r="AH39" s="167">
        <f>'Test-RA'!P37</f>
        <v>8.6964140000000008</v>
      </c>
      <c r="AI39" s="167">
        <f>'Test-RA'!Q37</f>
        <v>9.2217570000000002</v>
      </c>
      <c r="AJ39" s="167">
        <f>'Test-RA'!R37</f>
        <v>39.747731999999999</v>
      </c>
      <c r="AK39" s="167">
        <f>'Test-RA'!S37</f>
        <v>37.550342999999998</v>
      </c>
      <c r="AL39" s="167">
        <f>'Test-RA'!T37</f>
        <v>25.851486999999999</v>
      </c>
      <c r="AM39" s="167">
        <f>'Test-RA'!U37</f>
        <v>31.967777000000002</v>
      </c>
      <c r="AN39" s="167">
        <f>'Test-RA'!V37</f>
        <v>27.257152999999999</v>
      </c>
      <c r="AO39" s="167">
        <f>'Test-RA'!W37</f>
        <v>36.113312000000001</v>
      </c>
      <c r="AP39" s="167">
        <f>'Test-RA'!X37</f>
        <v>36.776879000000001</v>
      </c>
      <c r="AQ39" s="167">
        <f>10*LOG10(1/((Summary!$C$80/10^(AN39/10)+Summary!$C$81/10^(AO39/10)+Summary!$C$82/10^(AP39/10))/Summary!$C$83))</f>
        <v>28.763137651264937</v>
      </c>
      <c r="AR39" s="167">
        <f>'Test-RA'!Y37</f>
        <v>1.225457</v>
      </c>
      <c r="AS39" s="167">
        <f>'Test-RA'!Z37</f>
        <v>16939.3</v>
      </c>
      <c r="AT39" s="295">
        <f>'Test-RA'!AA37</f>
        <v>3.8498000000000001</v>
      </c>
      <c r="AU39" s="357">
        <f>'Test-RA'!AB37</f>
        <v>3</v>
      </c>
      <c r="AV39" s="357">
        <f>'Test-RA'!AC37</f>
        <v>5</v>
      </c>
      <c r="AW39" s="395">
        <f t="shared" si="1"/>
        <v>4.7053611111111113</v>
      </c>
      <c r="AX39" s="302">
        <f t="shared" si="2"/>
        <v>23.747791952894996</v>
      </c>
      <c r="AY39" s="303">
        <f t="shared" si="2"/>
        <v>7.113451589061345</v>
      </c>
      <c r="AZ39" s="302">
        <f t="shared" si="2"/>
        <v>1</v>
      </c>
      <c r="BA39" s="346">
        <f t="shared" si="2"/>
        <v>1</v>
      </c>
      <c r="BB39" s="75"/>
      <c r="BC39" s="75"/>
      <c r="BD39" s="570"/>
      <c r="BE39" s="550"/>
      <c r="BF39" s="553"/>
      <c r="BG39" s="553"/>
      <c r="BH39" s="553"/>
      <c r="BI39" s="553"/>
      <c r="BJ39" s="553"/>
      <c r="BK39" s="553"/>
      <c r="BL39" s="553"/>
      <c r="BM39" s="553"/>
      <c r="BN39" s="553"/>
      <c r="BO39" s="546"/>
      <c r="BP39" s="544"/>
      <c r="BQ39" s="546"/>
      <c r="BR39" s="544"/>
      <c r="BS39" s="553"/>
      <c r="BT39" s="553"/>
      <c r="BU39" s="553"/>
      <c r="BV39" s="553"/>
      <c r="BW39" s="553"/>
      <c r="BX39" s="553"/>
      <c r="BY39" s="553"/>
      <c r="BZ39" s="544"/>
      <c r="CA39" s="544"/>
      <c r="CB39" s="553"/>
      <c r="CC39" s="553"/>
      <c r="CD39" s="553"/>
      <c r="CE39" s="546"/>
      <c r="CF39" s="544"/>
      <c r="CG39" s="546"/>
      <c r="CH39" s="544"/>
    </row>
    <row r="40" spans="1:86" ht="17" customHeight="1" thickBot="1" x14ac:dyDescent="0.25">
      <c r="A40" s="538"/>
      <c r="B40" s="595" t="s">
        <v>153</v>
      </c>
      <c r="C40" s="586" t="s">
        <v>228</v>
      </c>
      <c r="D40" s="589">
        <v>60</v>
      </c>
      <c r="E40" s="557">
        <v>10</v>
      </c>
      <c r="F40" s="362">
        <v>110</v>
      </c>
      <c r="G40" s="419">
        <f>'Anchor-RA'!L38</f>
        <v>623.21454500000004</v>
      </c>
      <c r="H40" s="385">
        <f>'Anchor-RA'!M38</f>
        <v>50.195588999999998</v>
      </c>
      <c r="I40" s="385">
        <f>'Anchor-RA'!N38</f>
        <v>49.031968999999997</v>
      </c>
      <c r="J40" s="385">
        <f>'Anchor-RA'!O38</f>
        <v>49.275174</v>
      </c>
      <c r="K40" s="385">
        <f>(Summary!$C$63*H40+Summary!$C$64*I40+Summary!$C$65*J40)/Summary!$C$66</f>
        <v>49.848249833333334</v>
      </c>
      <c r="L40" s="385">
        <f>'Anchor-RA'!P38</f>
        <v>23.057044999999999</v>
      </c>
      <c r="M40" s="385">
        <f>'Anchor-RA'!Q38</f>
        <v>29.577997</v>
      </c>
      <c r="N40" s="385">
        <f>'Anchor-RA'!R38</f>
        <v>95.912818999999999</v>
      </c>
      <c r="O40" s="385">
        <f>'Anchor-RA'!S38</f>
        <v>94.211768000000006</v>
      </c>
      <c r="P40" s="385">
        <f>'Anchor-RA'!T38</f>
        <v>51.341850999999998</v>
      </c>
      <c r="Q40" s="385">
        <f>'Anchor-RA'!U38</f>
        <v>49.693109999999997</v>
      </c>
      <c r="R40" s="385">
        <f>'Anchor-RA'!V38</f>
        <v>50.145784999999997</v>
      </c>
      <c r="S40" s="385">
        <f>'Anchor-RA'!W38</f>
        <v>48.972799000000002</v>
      </c>
      <c r="T40" s="385">
        <f>'Anchor-RA'!X38</f>
        <v>49.231844000000002</v>
      </c>
      <c r="U40" s="385">
        <f>10*LOG10(1/((Summary!$C$80/10^(R40/10)+Summary!$C$81/10^(S40/10)+Summary!$C$82/10^(T40/10))/Summary!$C$83))</f>
        <v>49.768661070489522</v>
      </c>
      <c r="V40" s="385">
        <f>'Anchor-RA'!Y38</f>
        <v>1.380522</v>
      </c>
      <c r="W40" s="385">
        <f>'Anchor-RA'!Z38</f>
        <v>1295.4000000000001</v>
      </c>
      <c r="X40" s="385">
        <f>'Anchor-RA'!AA38</f>
        <v>0.39090000000000003</v>
      </c>
      <c r="Y40" s="360">
        <f>'Anchor-RA'!AB38</f>
        <v>2</v>
      </c>
      <c r="Z40" s="360">
        <f>'Anchor-RA'!AC38</f>
        <v>4</v>
      </c>
      <c r="AA40" s="385">
        <f t="shared" si="0"/>
        <v>0.35983333333333334</v>
      </c>
      <c r="AB40" s="462"/>
      <c r="AC40" s="384">
        <f>'Test-RA'!L38</f>
        <v>524.32727299999999</v>
      </c>
      <c r="AD40" s="384">
        <f>'Test-RA'!M38</f>
        <v>50.652749999999997</v>
      </c>
      <c r="AE40" s="384">
        <f>'Test-RA'!N38</f>
        <v>49.249428999999999</v>
      </c>
      <c r="AF40" s="384">
        <f>'Test-RA'!O38</f>
        <v>49.551220000000001</v>
      </c>
      <c r="AG40" s="384">
        <f>(Summary!$C$63*AD40+Summary!$C$64*AE40+Summary!$C$65*AF40)/Summary!$C$66</f>
        <v>50.235274833333335</v>
      </c>
      <c r="AH40" s="384">
        <f>'Test-RA'!P38</f>
        <v>23.423983</v>
      </c>
      <c r="AI40" s="384">
        <f>'Test-RA'!Q38</f>
        <v>29.976772</v>
      </c>
      <c r="AJ40" s="384">
        <f>'Test-RA'!R38</f>
        <v>95.828767999999997</v>
      </c>
      <c r="AK40" s="384">
        <f>'Test-RA'!S38</f>
        <v>94.397666000000001</v>
      </c>
      <c r="AL40" s="384">
        <f>'Test-RA'!T38</f>
        <v>51.851691000000002</v>
      </c>
      <c r="AM40" s="384">
        <f>'Test-RA'!U38</f>
        <v>49.981850999999999</v>
      </c>
      <c r="AN40" s="384">
        <f>'Test-RA'!V38</f>
        <v>50.609533999999996</v>
      </c>
      <c r="AO40" s="384">
        <f>'Test-RA'!W38</f>
        <v>49.197856999999999</v>
      </c>
      <c r="AP40" s="384">
        <f>'Test-RA'!X38</f>
        <v>49.506131000000003</v>
      </c>
      <c r="AQ40" s="384">
        <f>10*LOG10(1/((Summary!$C$80/10^(AN40/10)+Summary!$C$81/10^(AO40/10)+Summary!$C$82/10^(AP40/10))/Summary!$C$83))</f>
        <v>50.147600888463984</v>
      </c>
      <c r="AR40" s="384">
        <f>'Test-RA'!Y38</f>
        <v>1.349891</v>
      </c>
      <c r="AS40" s="384">
        <f>'Test-RA'!Z38</f>
        <v>59693.2</v>
      </c>
      <c r="AT40" s="385">
        <f>'Test-RA'!AA38</f>
        <v>1.6773</v>
      </c>
      <c r="AU40" s="360">
        <f>'Test-RA'!AB38</f>
        <v>2</v>
      </c>
      <c r="AV40" s="360">
        <f>'Test-RA'!AC38</f>
        <v>4</v>
      </c>
      <c r="AW40" s="398">
        <f t="shared" si="1"/>
        <v>16.581444444444443</v>
      </c>
      <c r="AX40" s="292">
        <f t="shared" si="2"/>
        <v>46.080901651999376</v>
      </c>
      <c r="AY40" s="293">
        <f t="shared" si="2"/>
        <v>4.2908672294704528</v>
      </c>
      <c r="AZ40" s="292">
        <f t="shared" si="2"/>
        <v>1</v>
      </c>
      <c r="BA40" s="344">
        <f t="shared" si="2"/>
        <v>1</v>
      </c>
      <c r="BB40" s="75"/>
      <c r="BC40" s="75"/>
      <c r="BD40" s="572" t="s">
        <v>39</v>
      </c>
      <c r="BE40" s="549">
        <f t="array" ref="BE40">bdRateExtend($G40:$G43,H40:H43,$AC40:$AC43,AD40:AD43)</f>
        <v>-0.37523571104598863</v>
      </c>
      <c r="BF40" s="551">
        <f t="array" ref="BF40">bdRateExtend($G40:$G45,H40:H45,$AC40:$AC45,AD40:AD45)</f>
        <v>-0.41257225035469625</v>
      </c>
      <c r="BG40" s="551">
        <f t="array" ref="BG40">bdRateExtend($G40:$G45,I40:I45,$AC40:$AC45,AE40:AE45)</f>
        <v>-0.38424180541207265</v>
      </c>
      <c r="BH40" s="551">
        <f t="array" ref="BH40">bdRateExtend($G40:$G45,J40:J45,$AC40:$AC45,AF40:AF45)</f>
        <v>-0.37448196025051939</v>
      </c>
      <c r="BI40" s="551">
        <f t="array" ref="BI40">bdRateExtend($G40:$G45,K40:K45,$AC40:$AC45,AG40:AG45)</f>
        <v>-0.40492867537686827</v>
      </c>
      <c r="BJ40" s="575">
        <f>(Summary!$C$94*BF40+Summary!$C$95*BG40+Summary!$C$96*BH40)/Summary!$C$97</f>
        <v>-0.40991542095282424</v>
      </c>
      <c r="BK40" s="551">
        <f t="array" ref="BK40">bdRateExtend($G40:$G43,L40:L43,$AC40:$AC43,AH40:AH43)</f>
        <v>-0.38504197242537841</v>
      </c>
      <c r="BL40" s="551">
        <f t="array" ref="BL40">bdRateExtend($G40:$G45,L40:L45,$AC40:$AC45,AH40:AH45)</f>
        <v>-0.42590705093981751</v>
      </c>
      <c r="BM40" s="551">
        <f t="array" ref="BM40">bdRateExtend($G40:$G43,M40:M43,$AC40:$AC43,AI40:AI43)</f>
        <v>-0.35339279552215175</v>
      </c>
      <c r="BN40" s="551">
        <f t="array" ref="BN40">bdRateExtend($G40:$G45,M40:M45,$AC40:$AC45,AI40:AI45)</f>
        <v>-0.39907727687926775</v>
      </c>
      <c r="BO40" s="548">
        <f t="array" ref="BO40">bdRateExtend($G40:$G43,N40:N43,$AC40:$AC43,AJ40:AJ43,"None", FALSE,1)</f>
        <v>-0.37899818642114502</v>
      </c>
      <c r="BP40" s="585">
        <f t="array" ref="BP40">bdRateExtend($G40:$G45,N40:N45,$AC40:$AC45,AJ40:AJ45,"None", FALSE,1)</f>
        <v>-0.45723335364742934</v>
      </c>
      <c r="BQ40" s="548">
        <f t="array" ref="BQ40">bdRateExtend($G40:$G43,O40:O43,$AC40:$AC43,AK40:AK43,"None", FALSE,1)</f>
        <v>-0.36844870182425293</v>
      </c>
      <c r="BR40" s="585">
        <f t="array" ref="BR40">bdRateExtend($G40:$G45,O40:O45,$AC40:$AC45,AK40:AK45,"None", FALSE,1)</f>
        <v>-0.44847108274714553</v>
      </c>
      <c r="BS40" s="551">
        <f t="array" ref="BS40">bdRateExtend($G40:$G43,P40:P43,$AC40:$AC43,AL40:AL43)</f>
        <v>-0.33736018398181811</v>
      </c>
      <c r="BT40" s="551">
        <f t="array" ref="BT40">bdRateExtend($G40:$G45,P40:P45,$AC40:$AC45,AL40:AL45)</f>
        <v>-0.38341636845093063</v>
      </c>
      <c r="BU40" s="551">
        <f t="array" ref="BU40">bdRateExtend($G40:$G43,Q40:Q43,$AC40:$AC43,AM40:AM43)</f>
        <v>-0.33757664154121003</v>
      </c>
      <c r="BV40" s="551">
        <f t="array" ref="BV40">bdRateExtend($G40:$G45,Q40:Q45,$AC40:$AC45,AM40:AM45)</f>
        <v>-0.38222905373725513</v>
      </c>
      <c r="BW40" s="551">
        <f t="array" ref="BW40">bdRateExtend($G40:$G43,R40:R43,$AC40:$AC43,AN40:AN43)</f>
        <v>-0.3765702354721685</v>
      </c>
      <c r="BX40" s="551">
        <f t="array" ref="BX40">bdRateExtend($G40:$G45,R40:R45,$AC40:$AC45,AN40:AN45)</f>
        <v>-0.41329687378102886</v>
      </c>
      <c r="BY40" s="551">
        <f t="array" ref="BY40">bdRateExtend($G40:$G45,S40:S45,$AC40:$AC45,AO40:AO45)</f>
        <v>-0.38534215760482204</v>
      </c>
      <c r="BZ40" s="555">
        <f t="array" ref="BZ40">bdRateExtend($G40:$G45,T40:T45,$AC40:$AC45,AP40:AP45)</f>
        <v>-0.37510609538035344</v>
      </c>
      <c r="CA40" s="555">
        <f t="array" ref="CA40">bdRateExtend($G40:$G45,U40:U45,$AC40:$AC45,AQ40:AQ45)</f>
        <v>-0.4093334912057992</v>
      </c>
      <c r="CB40" s="575">
        <f>(Summary!$C$108*BX40+Summary!$C$109*BY40+Summary!$C$110*BZ40)/Summary!$C$111</f>
        <v>-0.41065105399795349</v>
      </c>
      <c r="CC40" s="561">
        <f t="array" ref="CC40">bdCAMBIExtend($G40:$G43,V40:V43,$AC40:$AC43,AR40:AR43)</f>
        <v>-0.30931635676140512</v>
      </c>
      <c r="CD40" s="561">
        <f t="array" ref="CD40">bdCAMBIExtend($G40:$G45,V40:V45,$AC40:$AC45,AR40:AR45)</f>
        <v>-0.11507958611917113</v>
      </c>
      <c r="CE40" s="547">
        <f t="array" ref="CE40">testVMAFRange($G40:$G43,N40:N43,$AC40:$AC43,AJ40:AJ43)</f>
        <v>0</v>
      </c>
      <c r="CF40" s="543">
        <f t="array" ref="CF40">testVMAFRange($G40:$G45,N40:N45,$AC40:$AC45,AJ40:AJ45)</f>
        <v>0</v>
      </c>
      <c r="CG40" s="547">
        <f t="array" ref="CG40">testVMAFRange($G40:$G43,O40:O43,$AC40:$AC43,AK40:AK43)</f>
        <v>0</v>
      </c>
      <c r="CH40" s="543">
        <f t="array" ref="CH40">testVMAFRange($G40:$G45,O40:O45,$AC40:$AC45,AK40:AK45)</f>
        <v>0</v>
      </c>
    </row>
    <row r="41" spans="1:86" ht="17" customHeight="1" x14ac:dyDescent="0.2">
      <c r="A41" s="538"/>
      <c r="B41" s="566"/>
      <c r="C41" s="485"/>
      <c r="D41" s="590"/>
      <c r="E41" s="558"/>
      <c r="F41" s="362">
        <v>135</v>
      </c>
      <c r="G41" s="420">
        <f>'Anchor-RA'!L39</f>
        <v>265.36727300000001</v>
      </c>
      <c r="H41" s="295">
        <f>'Anchor-RA'!M39</f>
        <v>47.581873999999999</v>
      </c>
      <c r="I41" s="295">
        <f>'Anchor-RA'!N39</f>
        <v>47.295330999999997</v>
      </c>
      <c r="J41" s="295">
        <f>'Anchor-RA'!O39</f>
        <v>47.669305999999999</v>
      </c>
      <c r="K41" s="295">
        <f>(Summary!$C$63*H41+Summary!$C$64*I41+Summary!$C$65*J41)/Summary!$C$66</f>
        <v>47.54868883333333</v>
      </c>
      <c r="L41" s="295">
        <f>'Anchor-RA'!P39</f>
        <v>21.100207000000001</v>
      </c>
      <c r="M41" s="295">
        <f>'Anchor-RA'!Q39</f>
        <v>26.942498000000001</v>
      </c>
      <c r="N41" s="295">
        <f>'Anchor-RA'!R39</f>
        <v>93.902167000000006</v>
      </c>
      <c r="O41" s="295">
        <f>'Anchor-RA'!S39</f>
        <v>91.767498000000003</v>
      </c>
      <c r="P41" s="295">
        <f>'Anchor-RA'!T39</f>
        <v>47.827348999999998</v>
      </c>
      <c r="Q41" s="295">
        <f>'Anchor-RA'!U39</f>
        <v>47.711615000000002</v>
      </c>
      <c r="R41" s="295">
        <f>'Anchor-RA'!V39</f>
        <v>47.548278000000003</v>
      </c>
      <c r="S41" s="295">
        <f>'Anchor-RA'!W39</f>
        <v>47.274222000000002</v>
      </c>
      <c r="T41" s="295">
        <f>'Anchor-RA'!X39</f>
        <v>47.655918999999997</v>
      </c>
      <c r="U41" s="295">
        <f>10*LOG10(1/((Summary!$C$80/10^(R41/10)+Summary!$C$81/10^(S41/10)+Summary!$C$82/10^(T41/10))/Summary!$C$83))</f>
        <v>47.518948961479893</v>
      </c>
      <c r="V41" s="295">
        <f>'Anchor-RA'!Y39</f>
        <v>1.852419</v>
      </c>
      <c r="W41" s="295">
        <f>'Anchor-RA'!Z39</f>
        <v>712.5</v>
      </c>
      <c r="X41" s="295">
        <f>'Anchor-RA'!AA39</f>
        <v>0.37319999999999998</v>
      </c>
      <c r="Y41" s="357">
        <f>'Anchor-RA'!AB39</f>
        <v>2</v>
      </c>
      <c r="Z41" s="357">
        <f>'Anchor-RA'!AC39</f>
        <v>4</v>
      </c>
      <c r="AA41" s="295">
        <f t="shared" si="0"/>
        <v>0.19791666666666666</v>
      </c>
      <c r="AB41" s="462"/>
      <c r="AC41" s="167">
        <f>'Test-RA'!L39</f>
        <v>207.03272699999999</v>
      </c>
      <c r="AD41" s="167">
        <f>'Test-RA'!M39</f>
        <v>48.214722999999999</v>
      </c>
      <c r="AE41" s="167">
        <f>'Test-RA'!N39</f>
        <v>47.606399000000003</v>
      </c>
      <c r="AF41" s="167">
        <f>'Test-RA'!O39</f>
        <v>48.052782000000001</v>
      </c>
      <c r="AG41" s="167">
        <f>(Summary!$C$63*AD41+Summary!$C$64*AE41+Summary!$C$65*AF41)/Summary!$C$66</f>
        <v>48.0863455</v>
      </c>
      <c r="AH41" s="167">
        <f>'Test-RA'!P39</f>
        <v>21.617826000000001</v>
      </c>
      <c r="AI41" s="167">
        <f>'Test-RA'!Q39</f>
        <v>27.473673000000002</v>
      </c>
      <c r="AJ41" s="167">
        <f>'Test-RA'!R39</f>
        <v>94.078485000000001</v>
      </c>
      <c r="AK41" s="167">
        <f>'Test-RA'!S39</f>
        <v>92.208984000000001</v>
      </c>
      <c r="AL41" s="167">
        <f>'Test-RA'!T39</f>
        <v>48.440944999999999</v>
      </c>
      <c r="AM41" s="167">
        <f>'Test-RA'!U39</f>
        <v>48.164985000000001</v>
      </c>
      <c r="AN41" s="167">
        <f>'Test-RA'!V39</f>
        <v>48.188084000000003</v>
      </c>
      <c r="AO41" s="167">
        <f>'Test-RA'!W39</f>
        <v>47.589283000000002</v>
      </c>
      <c r="AP41" s="167">
        <f>'Test-RA'!X39</f>
        <v>48.038736999999998</v>
      </c>
      <c r="AQ41" s="167">
        <f>10*LOG10(1/((Summary!$C$80/10^(AN41/10)+Summary!$C$81/10^(AO41/10)+Summary!$C$82/10^(AP41/10))/Summary!$C$83))</f>
        <v>48.05772821197516</v>
      </c>
      <c r="AR41" s="167">
        <f>'Test-RA'!Y39</f>
        <v>1.632533</v>
      </c>
      <c r="AS41" s="167">
        <f>'Test-RA'!Z39</f>
        <v>23567.4</v>
      </c>
      <c r="AT41" s="295">
        <f>'Test-RA'!AA39</f>
        <v>1.7346999999999999</v>
      </c>
      <c r="AU41" s="357">
        <f>'Test-RA'!AB39</f>
        <v>2</v>
      </c>
      <c r="AV41" s="357">
        <f>'Test-RA'!AC39</f>
        <v>4</v>
      </c>
      <c r="AW41" s="395">
        <f t="shared" si="1"/>
        <v>6.5465</v>
      </c>
      <c r="AX41" s="297">
        <f t="shared" si="2"/>
        <v>33.077052631578951</v>
      </c>
      <c r="AY41" s="298">
        <f t="shared" si="2"/>
        <v>4.648177920685959</v>
      </c>
      <c r="AZ41" s="297">
        <f t="shared" si="2"/>
        <v>1</v>
      </c>
      <c r="BA41" s="345">
        <f t="shared" si="2"/>
        <v>1</v>
      </c>
      <c r="BB41" s="75"/>
      <c r="BC41" s="75"/>
      <c r="BD41" s="565"/>
      <c r="BE41" s="550"/>
      <c r="BF41" s="552"/>
      <c r="BG41" s="552"/>
      <c r="BH41" s="552"/>
      <c r="BI41" s="552"/>
      <c r="BJ41" s="552"/>
      <c r="BK41" s="553"/>
      <c r="BL41" s="552"/>
      <c r="BM41" s="553"/>
      <c r="BN41" s="552"/>
      <c r="BO41" s="546"/>
      <c r="BP41" s="541"/>
      <c r="BQ41" s="546"/>
      <c r="BR41" s="541"/>
      <c r="BS41" s="553"/>
      <c r="BT41" s="552"/>
      <c r="BU41" s="553"/>
      <c r="BV41" s="552"/>
      <c r="BW41" s="553"/>
      <c r="BX41" s="552"/>
      <c r="BY41" s="552"/>
      <c r="BZ41" s="541"/>
      <c r="CA41" s="541"/>
      <c r="CB41" s="552"/>
      <c r="CC41" s="553"/>
      <c r="CD41" s="552"/>
      <c r="CE41" s="546"/>
      <c r="CF41" s="541"/>
      <c r="CG41" s="546"/>
      <c r="CH41" s="541"/>
    </row>
    <row r="42" spans="1:86" ht="17" customHeight="1" x14ac:dyDescent="0.2">
      <c r="A42" s="538"/>
      <c r="B42" s="566"/>
      <c r="C42" s="485"/>
      <c r="D42" s="590"/>
      <c r="E42" s="558"/>
      <c r="F42" s="362">
        <v>160</v>
      </c>
      <c r="G42" s="420">
        <f>'Anchor-RA'!L40</f>
        <v>118.8</v>
      </c>
      <c r="H42" s="295">
        <f>'Anchor-RA'!M40</f>
        <v>44.260182</v>
      </c>
      <c r="I42" s="295">
        <f>'Anchor-RA'!N40</f>
        <v>45.094200999999998</v>
      </c>
      <c r="J42" s="295">
        <f>'Anchor-RA'!O40</f>
        <v>45.735632000000003</v>
      </c>
      <c r="K42" s="295">
        <f>(Summary!$C$63*H42+Summary!$C$64*I42+Summary!$C$65*J42)/Summary!$C$66</f>
        <v>44.645093500000002</v>
      </c>
      <c r="L42" s="295">
        <f>'Anchor-RA'!P40</f>
        <v>18.471588000000001</v>
      </c>
      <c r="M42" s="295">
        <f>'Anchor-RA'!Q40</f>
        <v>23.438752000000001</v>
      </c>
      <c r="N42" s="295">
        <f>'Anchor-RA'!R40</f>
        <v>88.569672999999995</v>
      </c>
      <c r="O42" s="295">
        <f>'Anchor-RA'!S40</f>
        <v>86.378505000000004</v>
      </c>
      <c r="P42" s="295">
        <f>'Anchor-RA'!T40</f>
        <v>43.338650999999999</v>
      </c>
      <c r="Q42" s="295">
        <f>'Anchor-RA'!U40</f>
        <v>45.279943000000003</v>
      </c>
      <c r="R42" s="295">
        <f>'Anchor-RA'!V40</f>
        <v>44.231237999999998</v>
      </c>
      <c r="S42" s="295">
        <f>'Anchor-RA'!W40</f>
        <v>45.084318000000003</v>
      </c>
      <c r="T42" s="295">
        <f>'Anchor-RA'!X40</f>
        <v>45.723655000000001</v>
      </c>
      <c r="U42" s="295">
        <f>10*LOG10(1/((Summary!$C$80/10^(R42/10)+Summary!$C$81/10^(S42/10)+Summary!$C$82/10^(T42/10))/Summary!$C$83))</f>
        <v>44.584837434216922</v>
      </c>
      <c r="V42" s="295">
        <f>'Anchor-RA'!Y40</f>
        <v>2.2836509999999999</v>
      </c>
      <c r="W42" s="295">
        <f>'Anchor-RA'!Z40</f>
        <v>374.8</v>
      </c>
      <c r="X42" s="295">
        <f>'Anchor-RA'!AA40</f>
        <v>0.26240000000000002</v>
      </c>
      <c r="Y42" s="357">
        <f>'Anchor-RA'!AB40</f>
        <v>2</v>
      </c>
      <c r="Z42" s="357">
        <f>'Anchor-RA'!AC40</f>
        <v>4</v>
      </c>
      <c r="AA42" s="295">
        <f t="shared" si="0"/>
        <v>0.10411111111111111</v>
      </c>
      <c r="AB42" s="462"/>
      <c r="AC42" s="167">
        <f>'Test-RA'!L40</f>
        <v>88.938181999999998</v>
      </c>
      <c r="AD42" s="167">
        <f>'Test-RA'!M40</f>
        <v>45.143326000000002</v>
      </c>
      <c r="AE42" s="167">
        <f>'Test-RA'!N40</f>
        <v>45.470182999999999</v>
      </c>
      <c r="AF42" s="167">
        <f>'Test-RA'!O40</f>
        <v>46.130637999999998</v>
      </c>
      <c r="AG42" s="167">
        <f>(Summary!$C$63*AD42+Summary!$C$64*AE42+Summary!$C$65*AF42)/Summary!$C$66</f>
        <v>45.36235416666667</v>
      </c>
      <c r="AH42" s="167">
        <f>'Test-RA'!P40</f>
        <v>19.206113999999999</v>
      </c>
      <c r="AI42" s="167">
        <f>'Test-RA'!Q40</f>
        <v>24.194355000000002</v>
      </c>
      <c r="AJ42" s="167">
        <f>'Test-RA'!R40</f>
        <v>90.348770000000002</v>
      </c>
      <c r="AK42" s="167">
        <f>'Test-RA'!S40</f>
        <v>87.880475000000004</v>
      </c>
      <c r="AL42" s="167">
        <f>'Test-RA'!T40</f>
        <v>44.139536</v>
      </c>
      <c r="AM42" s="167">
        <f>'Test-RA'!U40</f>
        <v>45.657463</v>
      </c>
      <c r="AN42" s="167">
        <f>'Test-RA'!V40</f>
        <v>45.117586000000003</v>
      </c>
      <c r="AO42" s="167">
        <f>'Test-RA'!W40</f>
        <v>45.462933999999997</v>
      </c>
      <c r="AP42" s="167">
        <f>'Test-RA'!X40</f>
        <v>46.122239</v>
      </c>
      <c r="AQ42" s="167">
        <f>10*LOG10(1/((Summary!$C$80/10^(AN42/10)+Summary!$C$81/10^(AO42/10)+Summary!$C$82/10^(AP42/10))/Summary!$C$83))</f>
        <v>45.32738784141057</v>
      </c>
      <c r="AR42" s="167">
        <f>'Test-RA'!Y40</f>
        <v>2.000057</v>
      </c>
      <c r="AS42" s="167">
        <f>'Test-RA'!Z40</f>
        <v>11084.2</v>
      </c>
      <c r="AT42" s="295">
        <f>'Test-RA'!AA40</f>
        <v>1.4759</v>
      </c>
      <c r="AU42" s="357">
        <f>'Test-RA'!AB40</f>
        <v>2</v>
      </c>
      <c r="AV42" s="357">
        <f>'Test-RA'!AC40</f>
        <v>4</v>
      </c>
      <c r="AW42" s="395">
        <f t="shared" si="1"/>
        <v>3.0789444444444447</v>
      </c>
      <c r="AX42" s="297">
        <f t="shared" si="2"/>
        <v>29.573639274279618</v>
      </c>
      <c r="AY42" s="298">
        <f t="shared" si="2"/>
        <v>5.6246189024390238</v>
      </c>
      <c r="AZ42" s="297">
        <f t="shared" si="2"/>
        <v>1</v>
      </c>
      <c r="BA42" s="345">
        <f t="shared" si="2"/>
        <v>1</v>
      </c>
      <c r="BB42" s="75"/>
      <c r="BC42" s="75"/>
      <c r="BD42" s="573" t="s">
        <v>147</v>
      </c>
      <c r="BE42" s="549">
        <f t="array" ref="BE42">bdRateExtend($G41:$G44,H41:H44,$AC41:$AC44,AD41:AD44)</f>
        <v>-0.40856724208726514</v>
      </c>
      <c r="BF42" s="552"/>
      <c r="BG42" s="552"/>
      <c r="BH42" s="552"/>
      <c r="BI42" s="552"/>
      <c r="BJ42" s="552"/>
      <c r="BK42" s="551">
        <f t="array" ref="BK42">bdRateExtend($G41:$G44,L41:L44,$AC41:$AC44,AH41:AH44)</f>
        <v>-0.42158153159684508</v>
      </c>
      <c r="BL42" s="552"/>
      <c r="BM42" s="551">
        <f t="array" ref="BM42">bdRateExtend($G41:$G44,M41:M44,$AC41:$AC44,AI41:AI44)</f>
        <v>-0.39348019702415837</v>
      </c>
      <c r="BN42" s="552"/>
      <c r="BO42" s="545">
        <f t="array" ref="BO42">bdRateExtend($G41:$G44,N41:N44,$AC41:$AC44,AJ41:AJ44,"None", FALSE,1)</f>
        <v>-0.43892418171272729</v>
      </c>
      <c r="BP42" s="541"/>
      <c r="BQ42" s="545">
        <f t="array" ref="BQ42">bdRateExtend($G41:$G44,O41:O44,$AC41:$AC44,AK41:AK44,"None", FALSE,1)</f>
        <v>-0.42596552284195321</v>
      </c>
      <c r="BR42" s="541"/>
      <c r="BS42" s="551">
        <f t="array" ref="BS42">bdRateExtend($G41:$G44,P41:P44,$AC41:$AC44,AL41:AL44)</f>
        <v>-0.37558170309278893</v>
      </c>
      <c r="BT42" s="552"/>
      <c r="BU42" s="551">
        <f t="array" ref="BU42">bdRateExtend($G41:$G44,Q41:Q44,$AC41:$AC44,AM41:AM44)</f>
        <v>-0.36017688877640086</v>
      </c>
      <c r="BV42" s="552"/>
      <c r="BW42" s="551">
        <f t="array" ref="BW42">bdRateExtend($G41:$G44,R41:R44,$AC41:$AC44,AN41:AN44)</f>
        <v>-0.40943562215916507</v>
      </c>
      <c r="BX42" s="552"/>
      <c r="BY42" s="552"/>
      <c r="BZ42" s="541"/>
      <c r="CA42" s="541"/>
      <c r="CB42" s="552"/>
      <c r="CC42" s="561">
        <f t="array" ref="CC42">bdCAMBIExtend($G41:$G44,V41:V44,$AC41:$AC44,AR41:AR44)</f>
        <v>-0.20728818162642615</v>
      </c>
      <c r="CD42" s="552"/>
      <c r="CE42" s="554">
        <f t="array" ref="CE42">testVMAFRange($G41:$G44,N41:N44,$AC41:$AC44,AJ41:AJ44)</f>
        <v>0</v>
      </c>
      <c r="CF42" s="541"/>
      <c r="CG42" s="554">
        <f t="array" ref="CG42">testVMAFRange($G41:$G44,O41:O44,$AC41:$AC44,AK41:AK44)</f>
        <v>0</v>
      </c>
      <c r="CH42" s="541"/>
    </row>
    <row r="43" spans="1:86" ht="17" customHeight="1" x14ac:dyDescent="0.2">
      <c r="A43" s="538"/>
      <c r="B43" s="566"/>
      <c r="C43" s="485"/>
      <c r="D43" s="590"/>
      <c r="E43" s="558"/>
      <c r="F43" s="362">
        <v>185</v>
      </c>
      <c r="G43" s="420">
        <f>'Anchor-RA'!L41</f>
        <v>58.363636</v>
      </c>
      <c r="H43" s="295">
        <f>'Anchor-RA'!M41</f>
        <v>40.790287999999997</v>
      </c>
      <c r="I43" s="295">
        <f>'Anchor-RA'!N41</f>
        <v>42.703709000000003</v>
      </c>
      <c r="J43" s="295">
        <f>'Anchor-RA'!O41</f>
        <v>43.877510999999998</v>
      </c>
      <c r="K43" s="295">
        <f>(Summary!$C$63*H43+Summary!$C$64*I43+Summary!$C$65*J43)/Summary!$C$66</f>
        <v>41.623728666666665</v>
      </c>
      <c r="L43" s="295">
        <f>'Anchor-RA'!P41</f>
        <v>15.979096999999999</v>
      </c>
      <c r="M43" s="295">
        <f>'Anchor-RA'!Q41</f>
        <v>19.758745000000001</v>
      </c>
      <c r="N43" s="295">
        <f>'Anchor-RA'!R41</f>
        <v>78.355536000000001</v>
      </c>
      <c r="O43" s="295">
        <f>'Anchor-RA'!S41</f>
        <v>75.890637999999996</v>
      </c>
      <c r="P43" s="295">
        <f>'Anchor-RA'!T41</f>
        <v>38.678015000000002</v>
      </c>
      <c r="Q43" s="295">
        <f>'Anchor-RA'!U41</f>
        <v>42.485314000000002</v>
      </c>
      <c r="R43" s="295">
        <f>'Anchor-RA'!V41</f>
        <v>40.757922000000001</v>
      </c>
      <c r="S43" s="295">
        <f>'Anchor-RA'!W41</f>
        <v>42.693365</v>
      </c>
      <c r="T43" s="295">
        <f>'Anchor-RA'!X41</f>
        <v>43.864319000000002</v>
      </c>
      <c r="U43" s="295">
        <f>10*LOG10(1/((Summary!$C$80/10^(R43/10)+Summary!$C$81/10^(S43/10)+Summary!$C$82/10^(T43/10))/Summary!$C$83))</f>
        <v>41.438714322248188</v>
      </c>
      <c r="V43" s="295">
        <f>'Anchor-RA'!Y41</f>
        <v>2.5880969999999999</v>
      </c>
      <c r="W43" s="295">
        <f>'Anchor-RA'!Z41</f>
        <v>295.5</v>
      </c>
      <c r="X43" s="295">
        <f>'Anchor-RA'!AA41</f>
        <v>0.2324</v>
      </c>
      <c r="Y43" s="357">
        <f>'Anchor-RA'!AB41</f>
        <v>2</v>
      </c>
      <c r="Z43" s="357">
        <f>'Anchor-RA'!AC41</f>
        <v>4</v>
      </c>
      <c r="AA43" s="295">
        <f t="shared" si="0"/>
        <v>8.2083333333333328E-2</v>
      </c>
      <c r="AB43" s="462"/>
      <c r="AC43" s="167">
        <f>'Test-RA'!L41</f>
        <v>41.294544999999999</v>
      </c>
      <c r="AD43" s="167">
        <f>'Test-RA'!M41</f>
        <v>41.839483000000001</v>
      </c>
      <c r="AE43" s="167">
        <f>'Test-RA'!N41</f>
        <v>43.187551999999997</v>
      </c>
      <c r="AF43" s="167">
        <f>'Test-RA'!O41</f>
        <v>44.172584999999998</v>
      </c>
      <c r="AG43" s="167">
        <f>(Summary!$C$63*AD43+Summary!$C$64*AE43+Summary!$C$65*AF43)/Summary!$C$66</f>
        <v>42.453011499999995</v>
      </c>
      <c r="AH43" s="167">
        <f>'Test-RA'!P41</f>
        <v>16.801580000000001</v>
      </c>
      <c r="AI43" s="167">
        <f>'Test-RA'!Q41</f>
        <v>20.769560999999999</v>
      </c>
      <c r="AJ43" s="167">
        <f>'Test-RA'!R41</f>
        <v>82.741395999999995</v>
      </c>
      <c r="AK43" s="167">
        <f>'Test-RA'!S41</f>
        <v>79.981982000000002</v>
      </c>
      <c r="AL43" s="167">
        <f>'Test-RA'!T41</f>
        <v>39.766736999999999</v>
      </c>
      <c r="AM43" s="167">
        <f>'Test-RA'!U41</f>
        <v>42.944172999999999</v>
      </c>
      <c r="AN43" s="167">
        <f>'Test-RA'!V41</f>
        <v>41.819625000000002</v>
      </c>
      <c r="AO43" s="167">
        <f>'Test-RA'!W41</f>
        <v>43.177067000000001</v>
      </c>
      <c r="AP43" s="167">
        <f>'Test-RA'!X41</f>
        <v>44.156573999999999</v>
      </c>
      <c r="AQ43" s="167">
        <f>10*LOG10(1/((Summary!$C$80/10^(AN43/10)+Summary!$C$81/10^(AO43/10)+Summary!$C$82/10^(AP43/10))/Summary!$C$83))</f>
        <v>42.345757572026514</v>
      </c>
      <c r="AR43" s="167">
        <f>'Test-RA'!Y41</f>
        <v>2.7325249999999999</v>
      </c>
      <c r="AS43" s="167">
        <f>'Test-RA'!Z41</f>
        <v>6732.1</v>
      </c>
      <c r="AT43" s="295">
        <f>'Test-RA'!AA41</f>
        <v>1.3957999999999999</v>
      </c>
      <c r="AU43" s="357">
        <f>'Test-RA'!AB41</f>
        <v>2</v>
      </c>
      <c r="AV43" s="357">
        <f>'Test-RA'!AC41</f>
        <v>4</v>
      </c>
      <c r="AW43" s="395">
        <f t="shared" si="1"/>
        <v>1.8700277777777778</v>
      </c>
      <c r="AX43" s="297">
        <f t="shared" si="2"/>
        <v>22.782064297800339</v>
      </c>
      <c r="AY43" s="298">
        <f t="shared" si="2"/>
        <v>6.0060240963855422</v>
      </c>
      <c r="AZ43" s="297">
        <f t="shared" si="2"/>
        <v>1</v>
      </c>
      <c r="BA43" s="345">
        <f t="shared" si="2"/>
        <v>1</v>
      </c>
      <c r="BB43" s="75"/>
      <c r="BC43" s="75"/>
      <c r="BD43" s="565"/>
      <c r="BE43" s="550"/>
      <c r="BF43" s="552"/>
      <c r="BG43" s="552"/>
      <c r="BH43" s="552"/>
      <c r="BI43" s="552"/>
      <c r="BJ43" s="552"/>
      <c r="BK43" s="553"/>
      <c r="BL43" s="552"/>
      <c r="BM43" s="553"/>
      <c r="BN43" s="552"/>
      <c r="BO43" s="546"/>
      <c r="BP43" s="541"/>
      <c r="BQ43" s="546"/>
      <c r="BR43" s="541"/>
      <c r="BS43" s="553"/>
      <c r="BT43" s="552"/>
      <c r="BU43" s="553"/>
      <c r="BV43" s="552"/>
      <c r="BW43" s="553"/>
      <c r="BX43" s="552"/>
      <c r="BY43" s="552"/>
      <c r="BZ43" s="541"/>
      <c r="CA43" s="541"/>
      <c r="CB43" s="552"/>
      <c r="CC43" s="553"/>
      <c r="CD43" s="552"/>
      <c r="CE43" s="546"/>
      <c r="CF43" s="541"/>
      <c r="CG43" s="546"/>
      <c r="CH43" s="541"/>
    </row>
    <row r="44" spans="1:86" ht="17" customHeight="1" thickBot="1" x14ac:dyDescent="0.25">
      <c r="A44" s="538"/>
      <c r="B44" s="566"/>
      <c r="C44" s="485"/>
      <c r="D44" s="590"/>
      <c r="E44" s="558"/>
      <c r="F44" s="362">
        <v>210</v>
      </c>
      <c r="G44" s="420">
        <f>'Anchor-RA'!L42</f>
        <v>31.483636000000001</v>
      </c>
      <c r="H44" s="295">
        <f>'Anchor-RA'!M42</f>
        <v>37.127865999999997</v>
      </c>
      <c r="I44" s="295">
        <f>'Anchor-RA'!N42</f>
        <v>40.248485000000002</v>
      </c>
      <c r="J44" s="295">
        <f>'Anchor-RA'!O42</f>
        <v>42.027999999999999</v>
      </c>
      <c r="K44" s="295">
        <f>(Summary!$C$63*H44+Summary!$C$64*I44+Summary!$C$65*J44)/Summary!$C$66</f>
        <v>38.464658166666666</v>
      </c>
      <c r="L44" s="295">
        <f>'Anchor-RA'!P42</f>
        <v>13.738854</v>
      </c>
      <c r="M44" s="295">
        <f>'Anchor-RA'!Q42</f>
        <v>16.40081</v>
      </c>
      <c r="N44" s="295">
        <f>'Anchor-RA'!R42</f>
        <v>57.442093</v>
      </c>
      <c r="O44" s="295">
        <f>'Anchor-RA'!S42</f>
        <v>55.254930999999999</v>
      </c>
      <c r="P44" s="295">
        <f>'Anchor-RA'!T42</f>
        <v>34.091737999999999</v>
      </c>
      <c r="Q44" s="295">
        <f>'Anchor-RA'!U42</f>
        <v>39.544705</v>
      </c>
      <c r="R44" s="295">
        <f>'Anchor-RA'!V42</f>
        <v>37.092626000000003</v>
      </c>
      <c r="S44" s="295">
        <f>'Anchor-RA'!W42</f>
        <v>40.239913999999999</v>
      </c>
      <c r="T44" s="295">
        <f>'Anchor-RA'!X42</f>
        <v>42.018922000000003</v>
      </c>
      <c r="U44" s="295">
        <f>10*LOG10(1/((Summary!$C$80/10^(R44/10)+Summary!$C$81/10^(S44/10)+Summary!$C$82/10^(T44/10))/Summary!$C$83))</f>
        <v>38.056196861425441</v>
      </c>
      <c r="V44" s="295">
        <f>'Anchor-RA'!Y42</f>
        <v>2.5295030000000001</v>
      </c>
      <c r="W44" s="295">
        <f>'Anchor-RA'!Z42</f>
        <v>186.4</v>
      </c>
      <c r="X44" s="295">
        <f>'Anchor-RA'!AA42</f>
        <v>0.1234</v>
      </c>
      <c r="Y44" s="357">
        <f>'Anchor-RA'!AB42</f>
        <v>2</v>
      </c>
      <c r="Z44" s="357">
        <f>'Anchor-RA'!AC42</f>
        <v>4</v>
      </c>
      <c r="AA44" s="295">
        <f t="shared" si="0"/>
        <v>5.1777777777777777E-2</v>
      </c>
      <c r="AB44" s="462"/>
      <c r="AC44" s="167">
        <f>'Test-RA'!L42</f>
        <v>20.712727000000001</v>
      </c>
      <c r="AD44" s="167">
        <f>'Test-RA'!M42</f>
        <v>38.233798</v>
      </c>
      <c r="AE44" s="167">
        <f>'Test-RA'!N42</f>
        <v>40.953978999999997</v>
      </c>
      <c r="AF44" s="167">
        <f>'Test-RA'!O42</f>
        <v>42.263297999999999</v>
      </c>
      <c r="AG44" s="167">
        <f>(Summary!$C$63*AD44+Summary!$C$64*AE44+Summary!$C$65*AF44)/Summary!$C$66</f>
        <v>39.358744833333333</v>
      </c>
      <c r="AH44" s="167">
        <f>'Test-RA'!P42</f>
        <v>14.627689</v>
      </c>
      <c r="AI44" s="167">
        <f>'Test-RA'!Q42</f>
        <v>17.437629000000001</v>
      </c>
      <c r="AJ44" s="167">
        <f>'Test-RA'!R42</f>
        <v>66.090821000000005</v>
      </c>
      <c r="AK44" s="167">
        <f>'Test-RA'!S42</f>
        <v>63.248627999999997</v>
      </c>
      <c r="AL44" s="167">
        <f>'Test-RA'!T42</f>
        <v>35.271928000000003</v>
      </c>
      <c r="AM44" s="167">
        <f>'Test-RA'!U42</f>
        <v>40.334333999999998</v>
      </c>
      <c r="AN44" s="167">
        <f>'Test-RA'!V42</f>
        <v>38.193337999999997</v>
      </c>
      <c r="AO44" s="167">
        <f>'Test-RA'!W42</f>
        <v>40.944830000000003</v>
      </c>
      <c r="AP44" s="167">
        <f>'Test-RA'!X42</f>
        <v>42.256188000000002</v>
      </c>
      <c r="AQ44" s="167">
        <f>10*LOG10(1/((Summary!$C$80/10^(AN44/10)+Summary!$C$81/10^(AO44/10)+Summary!$C$82/10^(AP44/10))/Summary!$C$83))</f>
        <v>39.052473241279039</v>
      </c>
      <c r="AR44" s="167">
        <f>'Test-RA'!Y42</f>
        <v>3.0056569999999998</v>
      </c>
      <c r="AS44" s="167">
        <f>'Test-RA'!Z42</f>
        <v>3484.5</v>
      </c>
      <c r="AT44" s="295">
        <f>'Test-RA'!AA42</f>
        <v>0.97430000000000005</v>
      </c>
      <c r="AU44" s="357">
        <f>'Test-RA'!AB42</f>
        <v>2</v>
      </c>
      <c r="AV44" s="357">
        <f>'Test-RA'!AC42</f>
        <v>4</v>
      </c>
      <c r="AW44" s="395">
        <f t="shared" si="1"/>
        <v>0.96791666666666665</v>
      </c>
      <c r="AX44" s="297">
        <f t="shared" si="2"/>
        <v>18.693669527896994</v>
      </c>
      <c r="AY44" s="298">
        <f t="shared" si="2"/>
        <v>7.8954619124797416</v>
      </c>
      <c r="AZ44" s="297">
        <f t="shared" si="2"/>
        <v>1</v>
      </c>
      <c r="BA44" s="345">
        <f t="shared" si="2"/>
        <v>1</v>
      </c>
      <c r="BB44" s="75"/>
      <c r="BC44" s="75"/>
      <c r="BD44" s="574" t="s">
        <v>46</v>
      </c>
      <c r="BE44" s="549">
        <f t="array" ref="BE44">bdRateExtend($G42:$G45,H42:H45,$AC42:$AC45,AD42:AD45)</f>
        <v>-0.44291941678125601</v>
      </c>
      <c r="BF44" s="552"/>
      <c r="BG44" s="552"/>
      <c r="BH44" s="552"/>
      <c r="BI44" s="552"/>
      <c r="BJ44" s="552"/>
      <c r="BK44" s="551">
        <f t="array" ref="BK44">bdRateExtend($G42:$G45,L42:L45,$AC42:$AC45,AH42:AH45)</f>
        <v>-0.466185461043918</v>
      </c>
      <c r="BL44" s="552"/>
      <c r="BM44" s="551">
        <f t="array" ref="BM44">bdRateExtend($G42:$G45,M42:M45,$AC42:$AC45,AI42:AI45)</f>
        <v>-0.43864294766883372</v>
      </c>
      <c r="BN44" s="552"/>
      <c r="BO44" s="545">
        <f t="array" ref="BO44">bdRateExtend($G42:$G45,N42:N45,$AC42:$AC45,AJ42:AJ45,"None", FALSE,1)</f>
        <v>-0.47698407010534527</v>
      </c>
      <c r="BP44" s="541"/>
      <c r="BQ44" s="545">
        <f t="array" ref="BQ44">bdRateExtend($G42:$G45,O42:O45,$AC42:$AC45,AK42:AK45,"None", FALSE,1)</f>
        <v>-0.46741286303921536</v>
      </c>
      <c r="BR44" s="541"/>
      <c r="BS44" s="551">
        <f t="array" ref="BS44">bdRateExtend($G42:$G45,P42:P45,$AC42:$AC45,AL42:AL45)</f>
        <v>-0.42181018688824057</v>
      </c>
      <c r="BT44" s="552"/>
      <c r="BU44" s="551">
        <f t="array" ref="BU44">bdRateExtend($G42:$G45,Q42:Q45,$AC42:$AC45,AM42:AM45)</f>
        <v>-0.40830112072954661</v>
      </c>
      <c r="BV44" s="552"/>
      <c r="BW44" s="551">
        <f t="array" ref="BW44">bdRateExtend($G42:$G45,R42:R45,$AC42:$AC45,AN42:AN45)</f>
        <v>-0.4430243759149336</v>
      </c>
      <c r="BX44" s="552"/>
      <c r="BY44" s="552"/>
      <c r="BZ44" s="541"/>
      <c r="CA44" s="541"/>
      <c r="CB44" s="552"/>
      <c r="CC44" s="561">
        <f t="array" ref="CC44">bdCAMBIExtend($G42:$G45,V42:V45,$AC42:$AC45,AR42:AR45)</f>
        <v>0.12004084753854548</v>
      </c>
      <c r="CD44" s="552"/>
      <c r="CE44" s="554">
        <f t="array" ref="CE44">testVMAFRange($G42:$G45,N42:N45,$AC42:$AC45,AJ42:AJ45)</f>
        <v>0</v>
      </c>
      <c r="CF44" s="541"/>
      <c r="CG44" s="554">
        <f t="array" ref="CG44">testVMAFRange($G42:$G45,O42:O45,$AC42:$AC45,AK42:AK45)</f>
        <v>0</v>
      </c>
      <c r="CH44" s="541"/>
    </row>
    <row r="45" spans="1:86" ht="17" customHeight="1" thickBot="1" x14ac:dyDescent="0.25">
      <c r="A45" s="538"/>
      <c r="B45" s="596"/>
      <c r="C45" s="486"/>
      <c r="D45" s="591"/>
      <c r="E45" s="559"/>
      <c r="F45" s="363">
        <v>235</v>
      </c>
      <c r="G45" s="421">
        <f>'Anchor-RA'!L43</f>
        <v>20.079999999999998</v>
      </c>
      <c r="H45" s="392">
        <f>'Anchor-RA'!M43</f>
        <v>33.764749000000002</v>
      </c>
      <c r="I45" s="392">
        <f>'Anchor-RA'!N43</f>
        <v>37.977446999999998</v>
      </c>
      <c r="J45" s="392">
        <f>'Anchor-RA'!O43</f>
        <v>39.920012</v>
      </c>
      <c r="K45" s="392">
        <f>(Summary!$C$63*H45+Summary!$C$64*I45+Summary!$C$65*J45)/Summary!$C$66</f>
        <v>35.492742499999999</v>
      </c>
      <c r="L45" s="392">
        <f>'Anchor-RA'!P43</f>
        <v>11.902828</v>
      </c>
      <c r="M45" s="392">
        <f>'Anchor-RA'!Q43</f>
        <v>13.440429</v>
      </c>
      <c r="N45" s="392">
        <f>'Anchor-RA'!R43</f>
        <v>29.354631000000001</v>
      </c>
      <c r="O45" s="392">
        <f>'Anchor-RA'!S43</f>
        <v>27.374220999999999</v>
      </c>
      <c r="P45" s="392">
        <f>'Anchor-RA'!T43</f>
        <v>30.067979999999999</v>
      </c>
      <c r="Q45" s="392">
        <f>'Anchor-RA'!U43</f>
        <v>37.214827999999997</v>
      </c>
      <c r="R45" s="392">
        <f>'Anchor-RA'!V43</f>
        <v>33.723908999999999</v>
      </c>
      <c r="S45" s="392">
        <f>'Anchor-RA'!W43</f>
        <v>37.975729000000001</v>
      </c>
      <c r="T45" s="392">
        <f>'Anchor-RA'!X43</f>
        <v>39.907594000000003</v>
      </c>
      <c r="U45" s="392">
        <f>10*LOG10(1/((Summary!$C$80/10^(R45/10)+Summary!$C$81/10^(S45/10)+Summary!$C$82/10^(T45/10))/Summary!$C$83))</f>
        <v>34.862325011813276</v>
      </c>
      <c r="V45" s="392">
        <f>'Anchor-RA'!Y43</f>
        <v>2.2633390000000002</v>
      </c>
      <c r="W45" s="392">
        <f>'Anchor-RA'!Z43</f>
        <v>120.9</v>
      </c>
      <c r="X45" s="392">
        <f>'Anchor-RA'!AA43</f>
        <v>0.1244</v>
      </c>
      <c r="Y45" s="393">
        <f>'Anchor-RA'!AB43</f>
        <v>2</v>
      </c>
      <c r="Z45" s="393">
        <f>'Anchor-RA'!AC43</f>
        <v>4</v>
      </c>
      <c r="AA45" s="392">
        <f t="shared" si="0"/>
        <v>3.3583333333333333E-2</v>
      </c>
      <c r="AB45" s="462"/>
      <c r="AC45" s="391">
        <f>'Test-RA'!L43</f>
        <v>11.105454999999999</v>
      </c>
      <c r="AD45" s="391">
        <f>'Test-RA'!M43</f>
        <v>34.691105999999998</v>
      </c>
      <c r="AE45" s="391">
        <f>'Test-RA'!N43</f>
        <v>38.291069</v>
      </c>
      <c r="AF45" s="391">
        <f>'Test-RA'!O43</f>
        <v>40.368586000000001</v>
      </c>
      <c r="AG45" s="391">
        <f>(Summary!$C$63*AD45+Summary!$C$64*AE45+Summary!$C$65*AF45)/Summary!$C$66</f>
        <v>36.237346499999994</v>
      </c>
      <c r="AH45" s="391">
        <f>'Test-RA'!P43</f>
        <v>12.586833</v>
      </c>
      <c r="AI45" s="391">
        <f>'Test-RA'!Q43</f>
        <v>14.265093999999999</v>
      </c>
      <c r="AJ45" s="391">
        <f>'Test-RA'!R43</f>
        <v>43.353845999999997</v>
      </c>
      <c r="AK45" s="391">
        <f>'Test-RA'!S43</f>
        <v>40.721341000000002</v>
      </c>
      <c r="AL45" s="391">
        <f>'Test-RA'!T43</f>
        <v>31.115283000000002</v>
      </c>
      <c r="AM45" s="391">
        <f>'Test-RA'!U43</f>
        <v>37.518425999999998</v>
      </c>
      <c r="AN45" s="391">
        <f>'Test-RA'!V43</f>
        <v>34.626730000000002</v>
      </c>
      <c r="AO45" s="391">
        <f>'Test-RA'!W43</f>
        <v>38.277106000000003</v>
      </c>
      <c r="AP45" s="391">
        <f>'Test-RA'!X43</f>
        <v>40.348675</v>
      </c>
      <c r="AQ45" s="391">
        <f>10*LOG10(1/((Summary!$C$80/10^(AN45/10)+Summary!$C$81/10^(AO45/10)+Summary!$C$82/10^(AP45/10))/Summary!$C$83))</f>
        <v>35.687930579996568</v>
      </c>
      <c r="AR45" s="391">
        <f>'Test-RA'!Y43</f>
        <v>2.605089</v>
      </c>
      <c r="AS45" s="391">
        <f>'Test-RA'!Z43</f>
        <v>1473.6</v>
      </c>
      <c r="AT45" s="392">
        <f>'Test-RA'!AA43</f>
        <v>1.3996</v>
      </c>
      <c r="AU45" s="393">
        <f>'Test-RA'!AB43</f>
        <v>2</v>
      </c>
      <c r="AV45" s="393">
        <f>'Test-RA'!AC43</f>
        <v>4</v>
      </c>
      <c r="AW45" s="396">
        <f t="shared" si="1"/>
        <v>0.40933333333333333</v>
      </c>
      <c r="AX45" s="302">
        <f t="shared" si="2"/>
        <v>12.188585607940446</v>
      </c>
      <c r="AY45" s="303">
        <f t="shared" si="2"/>
        <v>11.2508038585209</v>
      </c>
      <c r="AZ45" s="297">
        <f t="shared" si="2"/>
        <v>1</v>
      </c>
      <c r="BA45" s="345">
        <f t="shared" si="2"/>
        <v>1</v>
      </c>
      <c r="BB45" s="75"/>
      <c r="BC45" s="75"/>
      <c r="BD45" s="570"/>
      <c r="BE45" s="550"/>
      <c r="BF45" s="553"/>
      <c r="BG45" s="553"/>
      <c r="BH45" s="553"/>
      <c r="BI45" s="553"/>
      <c r="BJ45" s="553"/>
      <c r="BK45" s="553"/>
      <c r="BL45" s="553"/>
      <c r="BM45" s="553"/>
      <c r="BN45" s="553"/>
      <c r="BO45" s="546"/>
      <c r="BP45" s="544"/>
      <c r="BQ45" s="546"/>
      <c r="BR45" s="544"/>
      <c r="BS45" s="553"/>
      <c r="BT45" s="553"/>
      <c r="BU45" s="553"/>
      <c r="BV45" s="553"/>
      <c r="BW45" s="553"/>
      <c r="BX45" s="553"/>
      <c r="BY45" s="553"/>
      <c r="BZ45" s="544"/>
      <c r="CA45" s="544"/>
      <c r="CB45" s="553"/>
      <c r="CC45" s="553"/>
      <c r="CD45" s="553"/>
      <c r="CE45" s="546"/>
      <c r="CF45" s="544"/>
      <c r="CG45" s="546"/>
      <c r="CH45" s="544"/>
    </row>
    <row r="46" spans="1:86" ht="17" customHeight="1" thickBot="1" x14ac:dyDescent="0.25">
      <c r="A46" s="538"/>
      <c r="B46" s="595" t="s">
        <v>153</v>
      </c>
      <c r="C46" s="586" t="s">
        <v>229</v>
      </c>
      <c r="D46" s="589">
        <v>29.97</v>
      </c>
      <c r="E46" s="557">
        <v>10</v>
      </c>
      <c r="F46" s="362">
        <v>110</v>
      </c>
      <c r="G46" s="420">
        <f>'Anchor-RA'!L44</f>
        <v>8423.3875220000009</v>
      </c>
      <c r="H46" s="295">
        <f>'Anchor-RA'!M44</f>
        <v>38.670707</v>
      </c>
      <c r="I46" s="295">
        <f>'Anchor-RA'!N44</f>
        <v>42.082518999999998</v>
      </c>
      <c r="J46" s="295">
        <f>'Anchor-RA'!O44</f>
        <v>42.958084999999997</v>
      </c>
      <c r="K46" s="295">
        <f>(Summary!$C$63*H46+Summary!$C$64*I46+Summary!$C$65*J46)/Summary!$C$66</f>
        <v>39.953905333333331</v>
      </c>
      <c r="L46" s="295">
        <f>'Anchor-RA'!P44</f>
        <v>16.337927000000001</v>
      </c>
      <c r="M46" s="295">
        <f>'Anchor-RA'!Q44</f>
        <v>23.904064999999999</v>
      </c>
      <c r="N46" s="295">
        <f>'Anchor-RA'!R44</f>
        <v>99.955229000000003</v>
      </c>
      <c r="O46" s="295">
        <f>'Anchor-RA'!S44</f>
        <v>99.944905000000006</v>
      </c>
      <c r="P46" s="295">
        <f>'Anchor-RA'!T44</f>
        <v>43.468908999999996</v>
      </c>
      <c r="Q46" s="295">
        <f>'Anchor-RA'!U44</f>
        <v>39.683549999999997</v>
      </c>
      <c r="R46" s="295">
        <f>'Anchor-RA'!V44</f>
        <v>38.301332000000002</v>
      </c>
      <c r="S46" s="295">
        <f>'Anchor-RA'!W44</f>
        <v>41.864852999999997</v>
      </c>
      <c r="T46" s="295">
        <f>'Anchor-RA'!X44</f>
        <v>42.784182999999999</v>
      </c>
      <c r="U46" s="295">
        <f>10*LOG10(1/((Summary!$C$80/10^(R46/10)+Summary!$C$81/10^(S46/10)+Summary!$C$82/10^(T46/10))/Summary!$C$83))</f>
        <v>39.273676938581929</v>
      </c>
      <c r="V46" s="295">
        <f>'Anchor-RA'!Y44</f>
        <v>2.2828999999999999E-2</v>
      </c>
      <c r="W46" s="295">
        <f>'Anchor-RA'!Z44</f>
        <v>3886.4</v>
      </c>
      <c r="X46" s="295">
        <f>'Anchor-RA'!AA44</f>
        <v>2.8041</v>
      </c>
      <c r="Y46" s="357">
        <f>'Anchor-RA'!AB44</f>
        <v>3</v>
      </c>
      <c r="Z46" s="357">
        <f>'Anchor-RA'!AC44</f>
        <v>4</v>
      </c>
      <c r="AA46" s="295">
        <f t="shared" si="0"/>
        <v>1.0795555555555556</v>
      </c>
      <c r="AB46" s="462"/>
      <c r="AC46" s="167">
        <f>'Test-RA'!L44</f>
        <v>8018.4942330000003</v>
      </c>
      <c r="AD46" s="167">
        <f>'Test-RA'!M44</f>
        <v>39.213827999999999</v>
      </c>
      <c r="AE46" s="167">
        <f>'Test-RA'!N44</f>
        <v>42.650305000000003</v>
      </c>
      <c r="AF46" s="167">
        <f>'Test-RA'!O44</f>
        <v>43.530811</v>
      </c>
      <c r="AG46" s="167">
        <f>(Summary!$C$63*AD46+Summary!$C$64*AE46+Summary!$C$65*AF46)/Summary!$C$66</f>
        <v>40.506071333333331</v>
      </c>
      <c r="AH46" s="167">
        <f>'Test-RA'!P44</f>
        <v>16.863458000000001</v>
      </c>
      <c r="AI46" s="167">
        <f>'Test-RA'!Q44</f>
        <v>24.477482999999999</v>
      </c>
      <c r="AJ46" s="167">
        <f>'Test-RA'!R44</f>
        <v>99.955184000000003</v>
      </c>
      <c r="AK46" s="167">
        <f>'Test-RA'!S44</f>
        <v>99.943691999999999</v>
      </c>
      <c r="AL46" s="167">
        <f>'Test-RA'!T44</f>
        <v>44.225020000000001</v>
      </c>
      <c r="AM46" s="167">
        <f>'Test-RA'!U44</f>
        <v>40.15972</v>
      </c>
      <c r="AN46" s="167">
        <f>'Test-RA'!V44</f>
        <v>38.913947</v>
      </c>
      <c r="AO46" s="167">
        <f>'Test-RA'!W44</f>
        <v>42.482156000000003</v>
      </c>
      <c r="AP46" s="167">
        <f>'Test-RA'!X44</f>
        <v>43.395341000000002</v>
      </c>
      <c r="AQ46" s="167">
        <f>10*LOG10(1/((Summary!$C$80/10^(AN46/10)+Summary!$C$81/10^(AO46/10)+Summary!$C$82/10^(AP46/10))/Summary!$C$83))</f>
        <v>39.886613740523124</v>
      </c>
      <c r="AR46" s="167">
        <f>'Test-RA'!Y44</f>
        <v>1.0914E-2</v>
      </c>
      <c r="AS46" s="167">
        <f>'Test-RA'!Z44</f>
        <v>292009.2</v>
      </c>
      <c r="AT46" s="295">
        <f>'Test-RA'!AA44</f>
        <v>6.8056999999999999</v>
      </c>
      <c r="AU46" s="357">
        <f>'Test-RA'!AB44</f>
        <v>3</v>
      </c>
      <c r="AV46" s="357">
        <f>'Test-RA'!AC44</f>
        <v>4</v>
      </c>
      <c r="AW46" s="395">
        <f t="shared" si="1"/>
        <v>81.113666666666674</v>
      </c>
      <c r="AX46" s="292">
        <f t="shared" si="2"/>
        <v>75.13616714697406</v>
      </c>
      <c r="AY46" s="293">
        <f t="shared" si="2"/>
        <v>2.4270532434649263</v>
      </c>
      <c r="AZ46" s="292">
        <f t="shared" si="2"/>
        <v>1</v>
      </c>
      <c r="BA46" s="344">
        <f t="shared" si="2"/>
        <v>1</v>
      </c>
      <c r="BB46" s="75"/>
      <c r="BC46" s="75"/>
      <c r="BD46" s="572" t="s">
        <v>39</v>
      </c>
      <c r="BE46" s="549">
        <f t="array" ref="BE46">bdRateExtend($G46:$G49,H46:H49,$AC46:$AC49,AD46:AD49)</f>
        <v>-0.16163616298951655</v>
      </c>
      <c r="BF46" s="551">
        <f t="array" ref="BF46">bdRateExtend($G46:$G51,H46:H51,$AC46:$AC51,AD46:AD51)</f>
        <v>-0.19821625114310604</v>
      </c>
      <c r="BG46" s="551">
        <f t="array" ref="BG46">bdRateExtend($G46:$G51,I46:I51,$AC46:$AC51,AE46:AE51)</f>
        <v>-0.2527512604936627</v>
      </c>
      <c r="BH46" s="551">
        <f t="array" ref="BH46">bdRateExtend($G46:$G51,J46:J51,$AC46:$AC51,AF46:AF51)</f>
        <v>-0.27127436673308591</v>
      </c>
      <c r="BI46" s="551">
        <f t="array" ref="BI46">bdRateExtend($G46:$G51,K46:K51,$AC46:$AC51,AG46:AG51)</f>
        <v>-0.21409695223297742</v>
      </c>
      <c r="BJ46" s="575">
        <f>(Summary!$C$94*BF46+Summary!$C$95*BG46+Summary!$C$96*BH46)/Summary!$C$97</f>
        <v>-0.2033199761407275</v>
      </c>
      <c r="BK46" s="551">
        <f t="array" ref="BK46">bdRateExtend($G46:$G49,L46:L49,$AC46:$AC49,AH46:AH49)</f>
        <v>-0.17718215659019831</v>
      </c>
      <c r="BL46" s="551">
        <f t="array" ref="BL46">bdRateExtend($G46:$G51,L46:L51,$AC46:$AC51,AH46:AH51)</f>
        <v>-0.21278625719460809</v>
      </c>
      <c r="BM46" s="551">
        <f t="array" ref="BM46">bdRateExtend($G46:$G49,M46:M49,$AC46:$AC49,AI46:AI49)</f>
        <v>-0.17347179372074506</v>
      </c>
      <c r="BN46" s="551">
        <f t="array" ref="BN46">bdRateExtend($G46:$G51,M46:M51,$AC46:$AC51,AI46:AI51)</f>
        <v>-0.21029580027467976</v>
      </c>
      <c r="BO46" s="548">
        <f t="array" ref="BO46">bdRateExtend($G46:$G49,N46:N49,$AC46:$AC49,AJ46:AJ49,"None", FALSE,1)</f>
        <v>-0.20860252740648033</v>
      </c>
      <c r="BP46" s="585">
        <f t="array" ref="BP46">bdRateExtend($G46:$G51,N46:N51,$AC46:$AC51,AJ46:AJ51,"None", FALSE,1)</f>
        <v>-0.27855052405507785</v>
      </c>
      <c r="BQ46" s="548">
        <f t="array" ref="BQ46">bdRateExtend($G46:$G49,O46:O49,$AC46:$AC49,AK46:AK49,"None", FALSE,1)</f>
        <v>-0.20043865081296253</v>
      </c>
      <c r="BR46" s="585">
        <f t="array" ref="BR46">bdRateExtend($G46:$G51,O46:O51,$AC46:$AC51,AK46:AK51,"None", FALSE,1)</f>
        <v>-0.26803326332143718</v>
      </c>
      <c r="BS46" s="551">
        <f t="array" ref="BS46">bdRateExtend($G46:$G49,P46:P49,$AC46:$AC49,AL46:AL49)</f>
        <v>-0.1601941493548712</v>
      </c>
      <c r="BT46" s="551">
        <f t="array" ref="BT46">bdRateExtend($G46:$G51,P46:P51,$AC46:$AC51,AL46:AL51)</f>
        <v>-0.19360635764075551</v>
      </c>
      <c r="BU46" s="551">
        <f t="array" ref="BU46">bdRateExtend($G46:$G49,Q46:Q49,$AC46:$AC49,AM46:AM49)</f>
        <v>-0.18354203347301734</v>
      </c>
      <c r="BV46" s="551">
        <f t="array" ref="BV46">bdRateExtend($G46:$G51,Q46:Q51,$AC46:$AC51,AM46:AM51)</f>
        <v>-0.23046904908871568</v>
      </c>
      <c r="BW46" s="551">
        <f t="array" ref="BW46">bdRateExtend($G46:$G49,R46:R49,$AC46:$AC49,AN46:AN49)</f>
        <v>-0.17253586677900989</v>
      </c>
      <c r="BX46" s="551">
        <f t="array" ref="BX46">bdRateExtend($G46:$G51,R46:R51,$AC46:$AC51,AN46:AN51)</f>
        <v>-0.20862791184499607</v>
      </c>
      <c r="BY46" s="551">
        <f t="array" ref="BY46">bdRateExtend($G46:$G51,S46:S51,$AC46:$AC51,AO46:AO51)</f>
        <v>-0.2618282532437668</v>
      </c>
      <c r="BZ46" s="555">
        <f t="array" ref="BZ46">bdRateExtend($G46:$G51,T46:T51,$AC46:$AC51,AP46:AP51)</f>
        <v>-0.27894782561916798</v>
      </c>
      <c r="CA46" s="555">
        <f t="array" ref="CA46">bdRateExtend($G46:$G51,U46:U51,$AC46:$AC51,AQ46:AQ51)</f>
        <v>-0.21275220096609682</v>
      </c>
      <c r="CB46" s="575">
        <f>(Summary!$C$108*BX46+Summary!$C$109*BY46+Summary!$C$110*BZ46)/Summary!$C$111</f>
        <v>-0.2135687220519138</v>
      </c>
      <c r="CC46" s="561">
        <f t="array" ref="CC46">bdCAMBIExtend($G46:$G49,V46:V49,$AC46:$AC49,AR46:AR49)</f>
        <v>-5.5458932710520902E-3</v>
      </c>
      <c r="CD46" s="561">
        <f t="array" ref="CD46">bdCAMBIExtend($G46:$G51,V46:V51,$AC46:$AC51,AR46:AR51)</f>
        <v>-4.2409313039022895E-3</v>
      </c>
      <c r="CE46" s="547">
        <f t="array" ref="CE46">testVMAFRange($G46:$G49,N46:N49,$AC46:$AC49,AJ46:AJ49)</f>
        <v>0</v>
      </c>
      <c r="CF46" s="543">
        <f t="array" ref="CF46">testVMAFRange($G46:$G51,N46:N51,$AC46:$AC51,AJ46:AJ51)</f>
        <v>0</v>
      </c>
      <c r="CG46" s="547">
        <f t="array" ref="CG46">testVMAFRange($G46:$G49,O46:O49,$AC46:$AC49,AK46:AK49)</f>
        <v>0</v>
      </c>
      <c r="CH46" s="543">
        <f t="array" ref="CH46">testVMAFRange($G46:$G51,O46:O51,$AC46:$AC51,AK46:AK51)</f>
        <v>0</v>
      </c>
    </row>
    <row r="47" spans="1:86" ht="17" customHeight="1" x14ac:dyDescent="0.2">
      <c r="A47" s="538"/>
      <c r="B47" s="566"/>
      <c r="C47" s="485"/>
      <c r="D47" s="590"/>
      <c r="E47" s="558"/>
      <c r="F47" s="362">
        <v>135</v>
      </c>
      <c r="G47" s="420">
        <f>'Anchor-RA'!L45</f>
        <v>4100.8736719999997</v>
      </c>
      <c r="H47" s="295">
        <f>'Anchor-RA'!M45</f>
        <v>33.705925000000001</v>
      </c>
      <c r="I47" s="295">
        <f>'Anchor-RA'!N45</f>
        <v>38.907142999999998</v>
      </c>
      <c r="J47" s="295">
        <f>'Anchor-RA'!O45</f>
        <v>40.446094000000002</v>
      </c>
      <c r="K47" s="295">
        <f>(Summary!$C$63*H47+Summary!$C$64*I47+Summary!$C$65*J47)/Summary!$C$66</f>
        <v>35.696156166666668</v>
      </c>
      <c r="L47" s="295">
        <f>'Anchor-RA'!P45</f>
        <v>12.571927000000001</v>
      </c>
      <c r="M47" s="295">
        <f>'Anchor-RA'!Q45</f>
        <v>19.651444000000001</v>
      </c>
      <c r="N47" s="295">
        <f>'Anchor-RA'!R45</f>
        <v>99.876373999999998</v>
      </c>
      <c r="O47" s="295">
        <f>'Anchor-RA'!S45</f>
        <v>99.191411000000002</v>
      </c>
      <c r="P47" s="295">
        <f>'Anchor-RA'!T45</f>
        <v>37.287309999999998</v>
      </c>
      <c r="Q47" s="295">
        <f>'Anchor-RA'!U45</f>
        <v>35.983533000000001</v>
      </c>
      <c r="R47" s="295">
        <f>'Anchor-RA'!V45</f>
        <v>33.287678999999997</v>
      </c>
      <c r="S47" s="295">
        <f>'Anchor-RA'!W45</f>
        <v>38.719295000000002</v>
      </c>
      <c r="T47" s="295">
        <f>'Anchor-RA'!X45</f>
        <v>40.314616000000001</v>
      </c>
      <c r="U47" s="295">
        <f>10*LOG10(1/((Summary!$C$80/10^(R47/10)+Summary!$C$81/10^(S47/10)+Summary!$C$82/10^(T47/10))/Summary!$C$83))</f>
        <v>34.551950749530363</v>
      </c>
      <c r="V47" s="295">
        <f>'Anchor-RA'!Y45</f>
        <v>3.2853E-2</v>
      </c>
      <c r="W47" s="295">
        <f>'Anchor-RA'!Z45</f>
        <v>3390.2</v>
      </c>
      <c r="X47" s="295">
        <f>'Anchor-RA'!AA45</f>
        <v>2.0947</v>
      </c>
      <c r="Y47" s="357">
        <f>'Anchor-RA'!AB45</f>
        <v>2</v>
      </c>
      <c r="Z47" s="357">
        <f>'Anchor-RA'!AC45</f>
        <v>4</v>
      </c>
      <c r="AA47" s="295">
        <f t="shared" si="0"/>
        <v>0.94172222222222213</v>
      </c>
      <c r="AB47" s="462"/>
      <c r="AC47" s="167">
        <f>'Test-RA'!L45</f>
        <v>3920.156207</v>
      </c>
      <c r="AD47" s="167">
        <f>'Test-RA'!M45</f>
        <v>34.376204999999999</v>
      </c>
      <c r="AE47" s="167">
        <f>'Test-RA'!N45</f>
        <v>39.536409999999997</v>
      </c>
      <c r="AF47" s="167">
        <f>'Test-RA'!O45</f>
        <v>41.001671000000002</v>
      </c>
      <c r="AG47" s="167">
        <f>(Summary!$C$63*AD47+Summary!$C$64*AE47+Summary!$C$65*AF47)/Summary!$C$66</f>
        <v>36.340483499999998</v>
      </c>
      <c r="AH47" s="167">
        <f>'Test-RA'!P45</f>
        <v>13.181146</v>
      </c>
      <c r="AI47" s="167">
        <f>'Test-RA'!Q45</f>
        <v>20.318823999999999</v>
      </c>
      <c r="AJ47" s="167">
        <f>'Test-RA'!R45</f>
        <v>99.937434999999994</v>
      </c>
      <c r="AK47" s="167">
        <f>'Test-RA'!S45</f>
        <v>99.708535999999995</v>
      </c>
      <c r="AL47" s="167">
        <f>'Test-RA'!T45</f>
        <v>38.153702000000003</v>
      </c>
      <c r="AM47" s="167">
        <f>'Test-RA'!U45</f>
        <v>36.573532</v>
      </c>
      <c r="AN47" s="167">
        <f>'Test-RA'!V45</f>
        <v>34.028730000000003</v>
      </c>
      <c r="AO47" s="167">
        <f>'Test-RA'!W45</f>
        <v>39.386799000000003</v>
      </c>
      <c r="AP47" s="167">
        <f>'Test-RA'!X45</f>
        <v>40.892130000000002</v>
      </c>
      <c r="AQ47" s="167">
        <f>10*LOG10(1/((Summary!$C$80/10^(AN47/10)+Summary!$C$81/10^(AO47/10)+Summary!$C$82/10^(AP47/10))/Summary!$C$83))</f>
        <v>35.280914262442437</v>
      </c>
      <c r="AR47" s="167">
        <f>'Test-RA'!Y45</f>
        <v>2.1951999999999999E-2</v>
      </c>
      <c r="AS47" s="167">
        <f>'Test-RA'!Z45</f>
        <v>243857.2</v>
      </c>
      <c r="AT47" s="295">
        <f>'Test-RA'!AA45</f>
        <v>5.5361000000000002</v>
      </c>
      <c r="AU47" s="357">
        <f>'Test-RA'!AB45</f>
        <v>2</v>
      </c>
      <c r="AV47" s="357">
        <f>'Test-RA'!AC45</f>
        <v>4</v>
      </c>
      <c r="AW47" s="395">
        <f t="shared" si="1"/>
        <v>67.73811111111111</v>
      </c>
      <c r="AX47" s="297">
        <f t="shared" si="2"/>
        <v>71.930033626334733</v>
      </c>
      <c r="AY47" s="298">
        <f t="shared" si="2"/>
        <v>2.6429082923569007</v>
      </c>
      <c r="AZ47" s="297">
        <f t="shared" si="2"/>
        <v>1</v>
      </c>
      <c r="BA47" s="345">
        <f t="shared" si="2"/>
        <v>1</v>
      </c>
      <c r="BB47" s="75"/>
      <c r="BC47" s="75"/>
      <c r="BD47" s="565"/>
      <c r="BE47" s="550"/>
      <c r="BF47" s="552"/>
      <c r="BG47" s="552"/>
      <c r="BH47" s="552"/>
      <c r="BI47" s="552"/>
      <c r="BJ47" s="552"/>
      <c r="BK47" s="553"/>
      <c r="BL47" s="552"/>
      <c r="BM47" s="553"/>
      <c r="BN47" s="552"/>
      <c r="BO47" s="546"/>
      <c r="BP47" s="541"/>
      <c r="BQ47" s="546"/>
      <c r="BR47" s="541"/>
      <c r="BS47" s="553"/>
      <c r="BT47" s="552"/>
      <c r="BU47" s="553"/>
      <c r="BV47" s="552"/>
      <c r="BW47" s="553"/>
      <c r="BX47" s="552"/>
      <c r="BY47" s="552"/>
      <c r="BZ47" s="541"/>
      <c r="CA47" s="541"/>
      <c r="CB47" s="552"/>
      <c r="CC47" s="553"/>
      <c r="CD47" s="552"/>
      <c r="CE47" s="546"/>
      <c r="CF47" s="541"/>
      <c r="CG47" s="546"/>
      <c r="CH47" s="541"/>
    </row>
    <row r="48" spans="1:86" ht="17" customHeight="1" x14ac:dyDescent="0.2">
      <c r="A48" s="538"/>
      <c r="B48" s="566"/>
      <c r="C48" s="485"/>
      <c r="D48" s="590"/>
      <c r="E48" s="558"/>
      <c r="F48" s="362">
        <v>160</v>
      </c>
      <c r="G48" s="420">
        <f>'Anchor-RA'!L46</f>
        <v>1665.1893560000001</v>
      </c>
      <c r="H48" s="295">
        <f>'Anchor-RA'!M46</f>
        <v>29.076363000000001</v>
      </c>
      <c r="I48" s="295">
        <f>'Anchor-RA'!N46</f>
        <v>36.152501000000001</v>
      </c>
      <c r="J48" s="295">
        <f>'Anchor-RA'!O46</f>
        <v>38.162194</v>
      </c>
      <c r="K48" s="295">
        <f>(Summary!$C$63*H48+Summary!$C$64*I48+Summary!$C$65*J48)/Summary!$C$66</f>
        <v>31.770024500000002</v>
      </c>
      <c r="L48" s="295">
        <f>'Anchor-RA'!P46</f>
        <v>9.0523710000000008</v>
      </c>
      <c r="M48" s="295">
        <f>'Anchor-RA'!Q46</f>
        <v>15.289182</v>
      </c>
      <c r="N48" s="295">
        <f>'Anchor-RA'!R46</f>
        <v>87.128686000000002</v>
      </c>
      <c r="O48" s="295">
        <f>'Anchor-RA'!S46</f>
        <v>84.963677000000004</v>
      </c>
      <c r="P48" s="295">
        <f>'Anchor-RA'!T46</f>
        <v>30.917055000000001</v>
      </c>
      <c r="Q48" s="295">
        <f>'Anchor-RA'!U46</f>
        <v>32.406579000000001</v>
      </c>
      <c r="R48" s="295">
        <f>'Anchor-RA'!V46</f>
        <v>28.722757999999999</v>
      </c>
      <c r="S48" s="295">
        <f>'Anchor-RA'!W46</f>
        <v>36.014525999999996</v>
      </c>
      <c r="T48" s="295">
        <f>'Anchor-RA'!X46</f>
        <v>38.063665999999998</v>
      </c>
      <c r="U48" s="295">
        <f>10*LOG10(1/((Summary!$C$80/10^(R48/10)+Summary!$C$81/10^(S48/10)+Summary!$C$82/10^(T48/10))/Summary!$C$83))</f>
        <v>30.166607233599496</v>
      </c>
      <c r="V48" s="295">
        <f>'Anchor-RA'!Y46</f>
        <v>4.0626000000000002E-2</v>
      </c>
      <c r="W48" s="295">
        <f>'Anchor-RA'!Z46</f>
        <v>2989.1</v>
      </c>
      <c r="X48" s="295">
        <f>'Anchor-RA'!AA46</f>
        <v>1.1086</v>
      </c>
      <c r="Y48" s="357">
        <f>'Anchor-RA'!AB46</f>
        <v>2</v>
      </c>
      <c r="Z48" s="357">
        <f>'Anchor-RA'!AC46</f>
        <v>4</v>
      </c>
      <c r="AA48" s="295">
        <f t="shared" si="0"/>
        <v>0.83030555555555552</v>
      </c>
      <c r="AB48" s="462"/>
      <c r="AC48" s="167">
        <f>'Test-RA'!L46</f>
        <v>1612.3222229999999</v>
      </c>
      <c r="AD48" s="167">
        <f>'Test-RA'!M46</f>
        <v>29.788554000000001</v>
      </c>
      <c r="AE48" s="167">
        <f>'Test-RA'!N46</f>
        <v>36.812983000000003</v>
      </c>
      <c r="AF48" s="167">
        <f>'Test-RA'!O46</f>
        <v>38.766345000000001</v>
      </c>
      <c r="AG48" s="167">
        <f>(Summary!$C$63*AD48+Summary!$C$64*AE48+Summary!$C$65*AF48)/Summary!$C$66</f>
        <v>32.455590666666666</v>
      </c>
      <c r="AH48" s="167">
        <f>'Test-RA'!P46</f>
        <v>9.6491340000000001</v>
      </c>
      <c r="AI48" s="167">
        <f>'Test-RA'!Q46</f>
        <v>16.046956999999999</v>
      </c>
      <c r="AJ48" s="167">
        <f>'Test-RA'!R46</f>
        <v>90.588178999999997</v>
      </c>
      <c r="AK48" s="167">
        <f>'Test-RA'!S46</f>
        <v>88.297593000000006</v>
      </c>
      <c r="AL48" s="167">
        <f>'Test-RA'!T46</f>
        <v>31.902235999999998</v>
      </c>
      <c r="AM48" s="167">
        <f>'Test-RA'!U46</f>
        <v>33.083495999999997</v>
      </c>
      <c r="AN48" s="167">
        <f>'Test-RA'!V46</f>
        <v>29.488641999999999</v>
      </c>
      <c r="AO48" s="167">
        <f>'Test-RA'!W46</f>
        <v>36.701428999999997</v>
      </c>
      <c r="AP48" s="167">
        <f>'Test-RA'!X46</f>
        <v>38.684126999999997</v>
      </c>
      <c r="AQ48" s="167">
        <f>10*LOG10(1/((Summary!$C$80/10^(AN48/10)+Summary!$C$81/10^(AO48/10)+Summary!$C$82/10^(AP48/10))/Summary!$C$83))</f>
        <v>30.925041869689839</v>
      </c>
      <c r="AR48" s="167">
        <f>'Test-RA'!Y46</f>
        <v>3.7984999999999998E-2</v>
      </c>
      <c r="AS48" s="167">
        <f>'Test-RA'!Z46</f>
        <v>396789.6</v>
      </c>
      <c r="AT48" s="295">
        <f>'Test-RA'!AA46</f>
        <v>3.4893999999999998</v>
      </c>
      <c r="AU48" s="357">
        <f>'Test-RA'!AB46</f>
        <v>2</v>
      </c>
      <c r="AV48" s="357">
        <f>'Test-RA'!AC46</f>
        <v>4</v>
      </c>
      <c r="AW48" s="395">
        <f t="shared" si="1"/>
        <v>110.21933333333332</v>
      </c>
      <c r="AX48" s="297">
        <f t="shared" si="2"/>
        <v>132.74550868154293</v>
      </c>
      <c r="AY48" s="298">
        <f t="shared" si="2"/>
        <v>3.1475735161464908</v>
      </c>
      <c r="AZ48" s="297">
        <f t="shared" si="2"/>
        <v>1</v>
      </c>
      <c r="BA48" s="345">
        <f t="shared" si="2"/>
        <v>1</v>
      </c>
      <c r="BB48" s="75"/>
      <c r="BC48" s="75"/>
      <c r="BD48" s="573" t="s">
        <v>147</v>
      </c>
      <c r="BE48" s="549">
        <f t="array" ref="BE48">bdRateExtend($G47:$G50,H47:H50,$AC47:$AC50,AD47:AD50)</f>
        <v>-0.20271520399653242</v>
      </c>
      <c r="BF48" s="552"/>
      <c r="BG48" s="552"/>
      <c r="BH48" s="552"/>
      <c r="BI48" s="552"/>
      <c r="BJ48" s="552"/>
      <c r="BK48" s="551">
        <f t="array" ref="BK48">bdRateExtend($G47:$G50,L47:L50,$AC47:$AC50,AH47:AH50)</f>
        <v>-0.21575146899602715</v>
      </c>
      <c r="BL48" s="552"/>
      <c r="BM48" s="551">
        <f t="array" ref="BM48">bdRateExtend($G47:$G50,M47:M50,$AC47:$AC50,AI47:AI50)</f>
        <v>-0.20948393766433104</v>
      </c>
      <c r="BN48" s="552"/>
      <c r="BO48" s="545">
        <f t="array" ref="BO48">bdRateExtend($G47:$G50,N47:N50,$AC47:$AC50,AJ47:AJ50,"None", FALSE,1)</f>
        <v>-0.24486595024669489</v>
      </c>
      <c r="BP48" s="541"/>
      <c r="BQ48" s="545">
        <f t="array" ref="BQ48">bdRateExtend($G47:$G50,O47:O50,$AC47:$AC50,AK47:AK50,"None", FALSE,1)</f>
        <v>-0.23208001045744042</v>
      </c>
      <c r="BR48" s="541"/>
      <c r="BS48" s="551">
        <f t="array" ref="BS48">bdRateExtend($G47:$G50,P47:P50,$AC47:$AC50,AL47:AL50)</f>
        <v>-0.19379317617078384</v>
      </c>
      <c r="BT48" s="552"/>
      <c r="BU48" s="551">
        <f t="array" ref="BU48">bdRateExtend($G47:$G50,Q47:Q50,$AC47:$AC50,AM47:AM50)</f>
        <v>-0.23197747380135336</v>
      </c>
      <c r="BV48" s="552"/>
      <c r="BW48" s="551">
        <f t="array" ref="BW48">bdRateExtend($G47:$G50,R47:R50,$AC47:$AC50,AN47:AN50)</f>
        <v>-0.21559174806799042</v>
      </c>
      <c r="BX48" s="552"/>
      <c r="BY48" s="552"/>
      <c r="BZ48" s="541"/>
      <c r="CA48" s="541"/>
      <c r="CB48" s="552"/>
      <c r="CC48" s="561">
        <f t="array" ref="CC48">bdCAMBIExtend($G47:$G50,V47:V50,$AC47:$AC50,AR47:AR50)</f>
        <v>-1.5496153365323797E-3</v>
      </c>
      <c r="CD48" s="552"/>
      <c r="CE48" s="554">
        <f t="array" ref="CE48">testVMAFRange($G47:$G50,N47:N50,$AC47:$AC50,AJ47:AJ50)</f>
        <v>0</v>
      </c>
      <c r="CF48" s="541"/>
      <c r="CG48" s="554">
        <f t="array" ref="CG48">testVMAFRange($G47:$G50,O47:O50,$AC47:$AC50,AK47:AK50)</f>
        <v>0</v>
      </c>
      <c r="CH48" s="541"/>
    </row>
    <row r="49" spans="1:86" ht="17" customHeight="1" x14ac:dyDescent="0.2">
      <c r="A49" s="538"/>
      <c r="B49" s="566"/>
      <c r="C49" s="485"/>
      <c r="D49" s="590"/>
      <c r="E49" s="558"/>
      <c r="F49" s="362">
        <v>185</v>
      </c>
      <c r="G49" s="420">
        <f>'Anchor-RA'!L47</f>
        <v>596.71964400000002</v>
      </c>
      <c r="H49" s="295">
        <f>'Anchor-RA'!M47</f>
        <v>25.569020999999999</v>
      </c>
      <c r="I49" s="295">
        <f>'Anchor-RA'!N47</f>
        <v>33.856450000000002</v>
      </c>
      <c r="J49" s="295">
        <f>'Anchor-RA'!O47</f>
        <v>36.109206</v>
      </c>
      <c r="K49" s="295">
        <f>(Summary!$C$63*H49+Summary!$C$64*I49+Summary!$C$65*J49)/Summary!$C$66</f>
        <v>28.706956666666667</v>
      </c>
      <c r="L49" s="295">
        <f>'Anchor-RA'!P47</f>
        <v>6.3891270000000002</v>
      </c>
      <c r="M49" s="295">
        <f>'Anchor-RA'!Q47</f>
        <v>11.420916</v>
      </c>
      <c r="N49" s="295">
        <f>'Anchor-RA'!R47</f>
        <v>64.981427999999994</v>
      </c>
      <c r="O49" s="295">
        <f>'Anchor-RA'!S47</f>
        <v>63.123463000000001</v>
      </c>
      <c r="P49" s="295">
        <f>'Anchor-RA'!T47</f>
        <v>25.343430999999999</v>
      </c>
      <c r="Q49" s="295">
        <f>'Anchor-RA'!U47</f>
        <v>29.380696</v>
      </c>
      <c r="R49" s="295">
        <f>'Anchor-RA'!V47</f>
        <v>25.348607000000001</v>
      </c>
      <c r="S49" s="295">
        <f>'Anchor-RA'!W47</f>
        <v>33.758755000000001</v>
      </c>
      <c r="T49" s="295">
        <f>'Anchor-RA'!X47</f>
        <v>36.026755000000001</v>
      </c>
      <c r="U49" s="295">
        <f>10*LOG10(1/((Summary!$C$80/10^(R49/10)+Summary!$C$81/10^(S49/10)+Summary!$C$82/10^(T49/10))/Summary!$C$83))</f>
        <v>26.866972756053443</v>
      </c>
      <c r="V49" s="295">
        <f>'Anchor-RA'!Y47</f>
        <v>4.2437999999999997E-2</v>
      </c>
      <c r="W49" s="295">
        <f>'Anchor-RA'!Z47</f>
        <v>2042.3</v>
      </c>
      <c r="X49" s="295">
        <f>'Anchor-RA'!AA47</f>
        <v>0.86429999999999996</v>
      </c>
      <c r="Y49" s="357">
        <f>'Anchor-RA'!AB47</f>
        <v>2</v>
      </c>
      <c r="Z49" s="357">
        <f>'Anchor-RA'!AC47</f>
        <v>4</v>
      </c>
      <c r="AA49" s="295">
        <f t="shared" si="0"/>
        <v>0.56730555555555551</v>
      </c>
      <c r="AB49" s="462"/>
      <c r="AC49" s="167">
        <f>'Test-RA'!L47</f>
        <v>567.14921400000003</v>
      </c>
      <c r="AD49" s="167">
        <f>'Test-RA'!M47</f>
        <v>26.178833000000001</v>
      </c>
      <c r="AE49" s="167">
        <f>'Test-RA'!N47</f>
        <v>34.460171000000003</v>
      </c>
      <c r="AF49" s="167">
        <f>'Test-RA'!O47</f>
        <v>36.698360000000001</v>
      </c>
      <c r="AG49" s="167">
        <f>(Summary!$C$63*AD49+Summary!$C$64*AE49+Summary!$C$65*AF49)/Summary!$C$66</f>
        <v>29.312310499999999</v>
      </c>
      <c r="AH49" s="167">
        <f>'Test-RA'!P47</f>
        <v>6.8752250000000004</v>
      </c>
      <c r="AI49" s="167">
        <f>'Test-RA'!Q47</f>
        <v>12.126142</v>
      </c>
      <c r="AJ49" s="167">
        <f>'Test-RA'!R47</f>
        <v>70.387792000000005</v>
      </c>
      <c r="AK49" s="167">
        <f>'Test-RA'!S47</f>
        <v>68.112191999999993</v>
      </c>
      <c r="AL49" s="167">
        <f>'Test-RA'!T47</f>
        <v>26.247769000000002</v>
      </c>
      <c r="AM49" s="167">
        <f>'Test-RA'!U47</f>
        <v>30.043451999999998</v>
      </c>
      <c r="AN49" s="167">
        <f>'Test-RA'!V47</f>
        <v>25.983920999999999</v>
      </c>
      <c r="AO49" s="167">
        <f>'Test-RA'!W47</f>
        <v>34.380369999999999</v>
      </c>
      <c r="AP49" s="167">
        <f>'Test-RA'!X47</f>
        <v>36.62988</v>
      </c>
      <c r="AQ49" s="167">
        <f>10*LOG10(1/((Summary!$C$80/10^(AN49/10)+Summary!$C$81/10^(AO49/10)+Summary!$C$82/10^(AP49/10))/Summary!$C$83))</f>
        <v>27.50116570363452</v>
      </c>
      <c r="AR49" s="167">
        <f>'Test-RA'!Y47</f>
        <v>4.6619000000000001E-2</v>
      </c>
      <c r="AS49" s="167">
        <f>'Test-RA'!Z47</f>
        <v>226159.8</v>
      </c>
      <c r="AT49" s="295">
        <f>'Test-RA'!AA47</f>
        <v>3.6114999999999999</v>
      </c>
      <c r="AU49" s="357">
        <f>'Test-RA'!AB47</f>
        <v>2</v>
      </c>
      <c r="AV49" s="357">
        <f>'Test-RA'!AC47</f>
        <v>4</v>
      </c>
      <c r="AW49" s="395">
        <f t="shared" si="1"/>
        <v>62.822166666666661</v>
      </c>
      <c r="AX49" s="297">
        <f t="shared" si="2"/>
        <v>110.73779562258238</v>
      </c>
      <c r="AY49" s="298">
        <f t="shared" si="2"/>
        <v>4.1785259747772763</v>
      </c>
      <c r="AZ49" s="297">
        <f t="shared" si="2"/>
        <v>1</v>
      </c>
      <c r="BA49" s="345">
        <f t="shared" si="2"/>
        <v>1</v>
      </c>
      <c r="BB49" s="75"/>
      <c r="BC49" s="75"/>
      <c r="BD49" s="565"/>
      <c r="BE49" s="550"/>
      <c r="BF49" s="552"/>
      <c r="BG49" s="552"/>
      <c r="BH49" s="552"/>
      <c r="BI49" s="552"/>
      <c r="BJ49" s="552"/>
      <c r="BK49" s="553"/>
      <c r="BL49" s="552"/>
      <c r="BM49" s="553"/>
      <c r="BN49" s="552"/>
      <c r="BO49" s="546"/>
      <c r="BP49" s="541"/>
      <c r="BQ49" s="546"/>
      <c r="BR49" s="541"/>
      <c r="BS49" s="553"/>
      <c r="BT49" s="552"/>
      <c r="BU49" s="553"/>
      <c r="BV49" s="552"/>
      <c r="BW49" s="553"/>
      <c r="BX49" s="552"/>
      <c r="BY49" s="552"/>
      <c r="BZ49" s="541"/>
      <c r="CA49" s="541"/>
      <c r="CB49" s="552"/>
      <c r="CC49" s="553"/>
      <c r="CD49" s="552"/>
      <c r="CE49" s="546"/>
      <c r="CF49" s="541"/>
      <c r="CG49" s="546"/>
      <c r="CH49" s="541"/>
    </row>
    <row r="50" spans="1:86" ht="17" customHeight="1" thickBot="1" x14ac:dyDescent="0.25">
      <c r="A50" s="538"/>
      <c r="B50" s="566"/>
      <c r="C50" s="485"/>
      <c r="D50" s="590"/>
      <c r="E50" s="558"/>
      <c r="F50" s="362">
        <v>210</v>
      </c>
      <c r="G50" s="420">
        <f>'Anchor-RA'!L48</f>
        <v>191.42675500000001</v>
      </c>
      <c r="H50" s="295">
        <f>'Anchor-RA'!M48</f>
        <v>22.880174</v>
      </c>
      <c r="I50" s="295">
        <f>'Anchor-RA'!N48</f>
        <v>31.761068999999999</v>
      </c>
      <c r="J50" s="295">
        <f>'Anchor-RA'!O48</f>
        <v>34.0107</v>
      </c>
      <c r="K50" s="295">
        <f>(Summary!$C$63*H50+Summary!$C$64*I50+Summary!$C$65*J50)/Summary!$C$66</f>
        <v>26.215410833333333</v>
      </c>
      <c r="L50" s="295">
        <f>'Anchor-RA'!P48</f>
        <v>4.4850089999999998</v>
      </c>
      <c r="M50" s="295">
        <f>'Anchor-RA'!Q48</f>
        <v>8.1026209999999992</v>
      </c>
      <c r="N50" s="295">
        <f>'Anchor-RA'!R48</f>
        <v>39.982762000000001</v>
      </c>
      <c r="O50" s="295">
        <f>'Anchor-RA'!S48</f>
        <v>38.738985999999997</v>
      </c>
      <c r="P50" s="295">
        <f>'Anchor-RA'!T48</f>
        <v>20.956910000000001</v>
      </c>
      <c r="Q50" s="295">
        <f>'Anchor-RA'!U48</f>
        <v>26.647029</v>
      </c>
      <c r="R50" s="295">
        <f>'Anchor-RA'!V48</f>
        <v>22.766406</v>
      </c>
      <c r="S50" s="295">
        <f>'Anchor-RA'!W48</f>
        <v>31.692171999999999</v>
      </c>
      <c r="T50" s="295">
        <f>'Anchor-RA'!X48</f>
        <v>33.934206000000003</v>
      </c>
      <c r="U50" s="295">
        <f>10*LOG10(1/((Summary!$C$80/10^(R50/10)+Summary!$C$81/10^(S50/10)+Summary!$C$82/10^(T50/10))/Summary!$C$83))</f>
        <v>24.310790221310775</v>
      </c>
      <c r="V50" s="295">
        <f>'Anchor-RA'!Y48</f>
        <v>3.9870000000000003E-2</v>
      </c>
      <c r="W50" s="295">
        <f>'Anchor-RA'!Z48</f>
        <v>902.4</v>
      </c>
      <c r="X50" s="295">
        <f>'Anchor-RA'!AA48</f>
        <v>0.40579999999999999</v>
      </c>
      <c r="Y50" s="357">
        <f>'Anchor-RA'!AB48</f>
        <v>2</v>
      </c>
      <c r="Z50" s="357">
        <f>'Anchor-RA'!AC48</f>
        <v>4</v>
      </c>
      <c r="AA50" s="295">
        <f t="shared" si="0"/>
        <v>0.25066666666666665</v>
      </c>
      <c r="AB50" s="462"/>
      <c r="AC50" s="167">
        <f>'Test-RA'!L48</f>
        <v>182.14149499999999</v>
      </c>
      <c r="AD50" s="167">
        <f>'Test-RA'!M48</f>
        <v>23.511236</v>
      </c>
      <c r="AE50" s="167">
        <f>'Test-RA'!N48</f>
        <v>32.342438999999999</v>
      </c>
      <c r="AF50" s="167">
        <f>'Test-RA'!O48</f>
        <v>34.649779000000002</v>
      </c>
      <c r="AG50" s="167">
        <f>(Summary!$C$63*AD50+Summary!$C$64*AE50+Summary!$C$65*AF50)/Summary!$C$66</f>
        <v>26.839527</v>
      </c>
      <c r="AH50" s="167">
        <f>'Test-RA'!P48</f>
        <v>4.9609620000000003</v>
      </c>
      <c r="AI50" s="167">
        <f>'Test-RA'!Q48</f>
        <v>8.8548489999999997</v>
      </c>
      <c r="AJ50" s="167">
        <f>'Test-RA'!R48</f>
        <v>47.315513000000003</v>
      </c>
      <c r="AK50" s="167">
        <f>'Test-RA'!S48</f>
        <v>45.530009</v>
      </c>
      <c r="AL50" s="167">
        <f>'Test-RA'!T48</f>
        <v>21.83961</v>
      </c>
      <c r="AM50" s="167">
        <f>'Test-RA'!U48</f>
        <v>27.405296</v>
      </c>
      <c r="AN50" s="167">
        <f>'Test-RA'!V48</f>
        <v>23.407136000000001</v>
      </c>
      <c r="AO50" s="167">
        <f>'Test-RA'!W48</f>
        <v>32.282134999999997</v>
      </c>
      <c r="AP50" s="167">
        <f>'Test-RA'!X48</f>
        <v>34.587150000000001</v>
      </c>
      <c r="AQ50" s="167">
        <f>10*LOG10(1/((Summary!$C$80/10^(AN50/10)+Summary!$C$81/10^(AO50/10)+Summary!$C$82/10^(AP50/10))/Summary!$C$83))</f>
        <v>24.950186753298045</v>
      </c>
      <c r="AR50" s="167">
        <f>'Test-RA'!Y48</f>
        <v>3.6795000000000001E-2</v>
      </c>
      <c r="AS50" s="167">
        <f>'Test-RA'!Z48</f>
        <v>72586.899999999994</v>
      </c>
      <c r="AT50" s="295">
        <f>'Test-RA'!AA48</f>
        <v>2.6065</v>
      </c>
      <c r="AU50" s="357">
        <f>'Test-RA'!AB48</f>
        <v>2</v>
      </c>
      <c r="AV50" s="357">
        <f>'Test-RA'!AC48</f>
        <v>4</v>
      </c>
      <c r="AW50" s="395">
        <f t="shared" si="1"/>
        <v>20.163027777777778</v>
      </c>
      <c r="AX50" s="297">
        <f t="shared" si="2"/>
        <v>80.437610815602838</v>
      </c>
      <c r="AY50" s="298">
        <f t="shared" si="2"/>
        <v>6.4231148348940366</v>
      </c>
      <c r="AZ50" s="297">
        <f t="shared" si="2"/>
        <v>1</v>
      </c>
      <c r="BA50" s="345">
        <f t="shared" si="2"/>
        <v>1</v>
      </c>
      <c r="BB50" s="75"/>
      <c r="BC50" s="75"/>
      <c r="BD50" s="574" t="s">
        <v>46</v>
      </c>
      <c r="BE50" s="549">
        <f t="array" ref="BE50">bdRateExtend($G48:$G51,H48:H51,$AC48:$AC51,AD48:AD51)</f>
        <v>-0.25719146099158618</v>
      </c>
      <c r="BF50" s="552"/>
      <c r="BG50" s="552"/>
      <c r="BH50" s="552"/>
      <c r="BI50" s="552"/>
      <c r="BJ50" s="552"/>
      <c r="BK50" s="551">
        <f t="array" ref="BK50">bdRateExtend($G48:$G51,L48:L51,$AC48:$AC51,AH48:AH51)</f>
        <v>-0.27397841040174009</v>
      </c>
      <c r="BL50" s="552"/>
      <c r="BM50" s="551">
        <f t="array" ref="BM50">bdRateExtend($G48:$G51,M48:M51,$AC48:$AC51,AI48:AI51)</f>
        <v>-0.25534696640079846</v>
      </c>
      <c r="BN50" s="552"/>
      <c r="BO50" s="545">
        <f t="array" ref="BO50">bdRateExtend($G48:$G51,N48:N51,$AC48:$AC51,AJ48:AJ51,"None", FALSE,1)</f>
        <v>-0.30409278792843075</v>
      </c>
      <c r="BP50" s="541"/>
      <c r="BQ50" s="545">
        <f t="array" ref="BQ50">bdRateExtend($G48:$G51,O48:O51,$AC48:$AC51,AK48:AK51,"None", FALSE,1)</f>
        <v>-0.29242430790480123</v>
      </c>
      <c r="BR50" s="541"/>
      <c r="BS50" s="551">
        <f t="array" ref="BS50">bdRateExtend($G48:$G51,P48:P51,$AC48:$AC51,AL48:AL51)</f>
        <v>-0.23863509053666243</v>
      </c>
      <c r="BT50" s="552"/>
      <c r="BU50" s="551">
        <f t="array" ref="BU50">bdRateExtend($G48:$G51,Q48:Q51,$AC48:$AC51,AM48:AM51)</f>
        <v>-0.28867636481825043</v>
      </c>
      <c r="BV50" s="552"/>
      <c r="BW50" s="551">
        <f t="array" ref="BW50">bdRateExtend($G48:$G51,R48:R51,$AC48:$AC51,AN48:AN51)</f>
        <v>-0.26957560425082006</v>
      </c>
      <c r="BX50" s="552"/>
      <c r="BY50" s="552"/>
      <c r="BZ50" s="541"/>
      <c r="CA50" s="541"/>
      <c r="CB50" s="552"/>
      <c r="CC50" s="561">
        <f t="array" ref="CC50">bdCAMBIExtend($G48:$G51,V48:V51,$AC48:$AC51,AR48:AR51)</f>
        <v>-1.7589694779178776E-3</v>
      </c>
      <c r="CD50" s="552"/>
      <c r="CE50" s="554">
        <f t="array" ref="CE50">testVMAFRange($G48:$G51,N48:N51,$AC48:$AC51,AJ48:AJ51)</f>
        <v>0</v>
      </c>
      <c r="CF50" s="541"/>
      <c r="CG50" s="554">
        <f t="array" ref="CG50">testVMAFRange($G48:$G51,O48:O51,$AC48:$AC51,AK48:AK51)</f>
        <v>0</v>
      </c>
      <c r="CH50" s="541"/>
    </row>
    <row r="51" spans="1:86" ht="17" customHeight="1" thickBot="1" x14ac:dyDescent="0.25">
      <c r="A51" s="539"/>
      <c r="B51" s="596"/>
      <c r="C51" s="486"/>
      <c r="D51" s="591"/>
      <c r="E51" s="559"/>
      <c r="F51" s="363">
        <v>235</v>
      </c>
      <c r="G51" s="420">
        <f>'Anchor-RA'!L49</f>
        <v>60.833711999999998</v>
      </c>
      <c r="H51" s="295">
        <f>'Anchor-RA'!M49</f>
        <v>20.755337000000001</v>
      </c>
      <c r="I51" s="295">
        <f>'Anchor-RA'!N49</f>
        <v>29.809519999999999</v>
      </c>
      <c r="J51" s="295">
        <f>'Anchor-RA'!O49</f>
        <v>31.954325999999998</v>
      </c>
      <c r="K51" s="295">
        <f>(Summary!$C$63*H51+Summary!$C$64*I51+Summary!$C$65*J51)/Summary!$C$66</f>
        <v>24.130865666666669</v>
      </c>
      <c r="L51" s="295">
        <f>'Anchor-RA'!P49</f>
        <v>3.2584420000000001</v>
      </c>
      <c r="M51" s="295">
        <f>'Anchor-RA'!Q49</f>
        <v>5.5228859999999997</v>
      </c>
      <c r="N51" s="295">
        <f>'Anchor-RA'!R49</f>
        <v>21.266628999999998</v>
      </c>
      <c r="O51" s="295">
        <f>'Anchor-RA'!S49</f>
        <v>20.712951</v>
      </c>
      <c r="P51" s="295">
        <f>'Anchor-RA'!T49</f>
        <v>17.833579</v>
      </c>
      <c r="Q51" s="295">
        <f>'Anchor-RA'!U49</f>
        <v>24.24371</v>
      </c>
      <c r="R51" s="295">
        <f>'Anchor-RA'!V49</f>
        <v>20.691213999999999</v>
      </c>
      <c r="S51" s="295">
        <f>'Anchor-RA'!W49</f>
        <v>29.743784999999999</v>
      </c>
      <c r="T51" s="295">
        <f>'Anchor-RA'!X49</f>
        <v>31.870366000000001</v>
      </c>
      <c r="U51" s="295">
        <f>10*LOG10(1/((Summary!$C$80/10^(R51/10)+Summary!$C$81/10^(S51/10)+Summary!$C$82/10^(T51/10))/Summary!$C$83))</f>
        <v>22.239612612314627</v>
      </c>
      <c r="V51" s="295">
        <f>'Anchor-RA'!Y49</f>
        <v>5.4212999999999997E-2</v>
      </c>
      <c r="W51" s="295">
        <f>'Anchor-RA'!Z49</f>
        <v>419</v>
      </c>
      <c r="X51" s="295">
        <f>'Anchor-RA'!AA49</f>
        <v>0.36170000000000002</v>
      </c>
      <c r="Y51" s="357">
        <f>'Anchor-RA'!AB49</f>
        <v>2</v>
      </c>
      <c r="Z51" s="357">
        <f>'Anchor-RA'!AC49</f>
        <v>4</v>
      </c>
      <c r="AA51" s="295">
        <f t="shared" si="0"/>
        <v>0.11638888888888889</v>
      </c>
      <c r="AB51" s="462"/>
      <c r="AC51" s="167">
        <f>'Test-RA'!L49</f>
        <v>56.343656000000003</v>
      </c>
      <c r="AD51" s="167">
        <f>'Test-RA'!M49</f>
        <v>21.326162</v>
      </c>
      <c r="AE51" s="167">
        <f>'Test-RA'!N49</f>
        <v>30.352096</v>
      </c>
      <c r="AF51" s="167">
        <f>'Test-RA'!O49</f>
        <v>32.514491999999997</v>
      </c>
      <c r="AG51" s="391">
        <f>(Summary!$C$63*AD51+Summary!$C$64*AE51+Summary!$C$65*AF51)/Summary!$C$66</f>
        <v>24.695205999999999</v>
      </c>
      <c r="AH51" s="167">
        <f>'Test-RA'!P49</f>
        <v>3.6415069999999998</v>
      </c>
      <c r="AI51" s="167">
        <f>'Test-RA'!Q49</f>
        <v>6.1757679999999997</v>
      </c>
      <c r="AJ51" s="167">
        <f>'Test-RA'!R49</f>
        <v>27.981048999999999</v>
      </c>
      <c r="AK51" s="167">
        <f>'Test-RA'!S49</f>
        <v>26.859023000000001</v>
      </c>
      <c r="AL51" s="167">
        <f>'Test-RA'!T49</f>
        <v>18.577946000000001</v>
      </c>
      <c r="AM51" s="167">
        <f>'Test-RA'!U49</f>
        <v>24.970967999999999</v>
      </c>
      <c r="AN51" s="167">
        <f>'Test-RA'!V49</f>
        <v>21.268798</v>
      </c>
      <c r="AO51" s="167">
        <f>'Test-RA'!W49</f>
        <v>30.304580999999999</v>
      </c>
      <c r="AP51" s="167">
        <f>'Test-RA'!X49</f>
        <v>32.462597000000002</v>
      </c>
      <c r="AQ51" s="167">
        <f>10*LOG10(1/((Summary!$C$80/10^(AN51/10)+Summary!$C$81/10^(AO51/10)+Summary!$C$82/10^(AP51/10))/Summary!$C$83))</f>
        <v>22.816963903957475</v>
      </c>
      <c r="AR51" s="167">
        <f>'Test-RA'!Y49</f>
        <v>4.5266000000000001E-2</v>
      </c>
      <c r="AS51" s="167">
        <f>'Test-RA'!Z49</f>
        <v>21000</v>
      </c>
      <c r="AT51" s="295">
        <f>'Test-RA'!AA49</f>
        <v>2.9178999999999999</v>
      </c>
      <c r="AU51" s="357">
        <f>'Test-RA'!AB49</f>
        <v>2</v>
      </c>
      <c r="AV51" s="357">
        <f>'Test-RA'!AC49</f>
        <v>4</v>
      </c>
      <c r="AW51" s="395">
        <f t="shared" si="1"/>
        <v>5.833333333333333</v>
      </c>
      <c r="AX51" s="302">
        <f t="shared" si="2"/>
        <v>50.119331742243439</v>
      </c>
      <c r="AY51" s="303">
        <f t="shared" si="2"/>
        <v>8.0671827481338116</v>
      </c>
      <c r="AZ51" s="302">
        <f t="shared" si="2"/>
        <v>1</v>
      </c>
      <c r="BA51" s="346">
        <f t="shared" si="2"/>
        <v>1</v>
      </c>
      <c r="BB51" s="75"/>
      <c r="BC51" s="75"/>
      <c r="BD51" s="570"/>
      <c r="BE51" s="550"/>
      <c r="BF51" s="553"/>
      <c r="BG51" s="553"/>
      <c r="BH51" s="553"/>
      <c r="BI51" s="553"/>
      <c r="BJ51" s="553"/>
      <c r="BK51" s="553"/>
      <c r="BL51" s="553"/>
      <c r="BM51" s="553"/>
      <c r="BN51" s="553"/>
      <c r="BO51" s="546"/>
      <c r="BP51" s="544"/>
      <c r="BQ51" s="546"/>
      <c r="BR51" s="544"/>
      <c r="BS51" s="553"/>
      <c r="BT51" s="553"/>
      <c r="BU51" s="553"/>
      <c r="BV51" s="553"/>
      <c r="BW51" s="553"/>
      <c r="BX51" s="553"/>
      <c r="BY51" s="553"/>
      <c r="BZ51" s="544"/>
      <c r="CA51" s="544"/>
      <c r="CB51" s="553"/>
      <c r="CC51" s="553"/>
      <c r="CD51" s="553"/>
      <c r="CE51" s="546"/>
      <c r="CF51" s="544"/>
      <c r="CG51" s="546"/>
      <c r="CH51" s="544"/>
    </row>
    <row r="52" spans="1:86" ht="17" customHeight="1" thickBot="1" x14ac:dyDescent="0.25">
      <c r="A52" s="537" t="s">
        <v>249</v>
      </c>
      <c r="B52" s="595" t="s">
        <v>146</v>
      </c>
      <c r="C52" s="586" t="s">
        <v>230</v>
      </c>
      <c r="D52" s="589">
        <v>24</v>
      </c>
      <c r="E52" s="557">
        <v>10</v>
      </c>
      <c r="F52" s="362">
        <v>110</v>
      </c>
      <c r="G52" s="419">
        <f>'Anchor-RA'!L50</f>
        <v>23496.186182000001</v>
      </c>
      <c r="H52" s="385">
        <f>'Anchor-RA'!M50</f>
        <v>40.607030000000002</v>
      </c>
      <c r="I52" s="385">
        <f>'Anchor-RA'!N50</f>
        <v>43.043787999999999</v>
      </c>
      <c r="J52" s="385">
        <f>'Anchor-RA'!O50</f>
        <v>45.059314999999998</v>
      </c>
      <c r="K52" s="385">
        <f>(Summary!$C$69*H52+Summary!$C$70*I52+Summary!$C$71*J52)/Summary!$C$72</f>
        <v>41.295934299999999</v>
      </c>
      <c r="L52" s="385">
        <f>'Anchor-RA'!P50</f>
        <v>26.131463</v>
      </c>
      <c r="M52" s="385">
        <f>'Anchor-RA'!Q50</f>
        <v>17.777452</v>
      </c>
      <c r="N52" s="385">
        <f>'Anchor-RA'!R50</f>
        <v>93.440524999999994</v>
      </c>
      <c r="O52" s="385">
        <f>'Anchor-RA'!S50</f>
        <v>92.234247999999994</v>
      </c>
      <c r="P52" s="385">
        <f>'Anchor-RA'!T50</f>
        <v>40.875010000000003</v>
      </c>
      <c r="Q52" s="385">
        <f>'Anchor-RA'!U50</f>
        <v>43.159371999999998</v>
      </c>
      <c r="R52" s="385">
        <f>'Anchor-RA'!V50</f>
        <v>40.180677000000003</v>
      </c>
      <c r="S52" s="385">
        <f>'Anchor-RA'!W50</f>
        <v>42.820619999999998</v>
      </c>
      <c r="T52" s="385">
        <f>'Anchor-RA'!X50</f>
        <v>44.753850999999997</v>
      </c>
      <c r="U52" s="385">
        <f>10*LOG10(1/((Summary!$C$80/10^(R52/10)+Summary!$C$81/10^(S52/10)+Summary!$C$82/10^(T52/10))/Summary!$C$83))</f>
        <v>41.066086727592449</v>
      </c>
      <c r="V52" s="385">
        <f>'Anchor-RA'!Y50</f>
        <v>0.34752</v>
      </c>
      <c r="W52" s="385">
        <f>'Anchor-RA'!Z50</f>
        <v>22455.200000000001</v>
      </c>
      <c r="X52" s="385">
        <f>'Anchor-RA'!AA50</f>
        <v>23.627800000000001</v>
      </c>
      <c r="Y52" s="360">
        <f>'Anchor-RA'!AB50</f>
        <v>13</v>
      </c>
      <c r="Z52" s="360">
        <f>'Anchor-RA'!AC50</f>
        <v>21</v>
      </c>
      <c r="AA52" s="385">
        <f t="shared" si="0"/>
        <v>6.2375555555555557</v>
      </c>
      <c r="AB52" s="462"/>
      <c r="AC52" s="384">
        <f>'Test-RA'!L50</f>
        <v>22373.658181999999</v>
      </c>
      <c r="AD52" s="384">
        <f>'Test-RA'!M50</f>
        <v>40.771382000000003</v>
      </c>
      <c r="AE52" s="384">
        <f>'Test-RA'!N50</f>
        <v>43.150688000000002</v>
      </c>
      <c r="AF52" s="384">
        <f>'Test-RA'!O50</f>
        <v>45.185946999999999</v>
      </c>
      <c r="AG52" s="167">
        <f>(Summary!$C$69*AD52+Summary!$C$70*AE52+Summary!$C$71*AF52)/Summary!$C$72</f>
        <v>41.450769100000002</v>
      </c>
      <c r="AH52" s="384">
        <f>'Test-RA'!P50</f>
        <v>26.840377</v>
      </c>
      <c r="AI52" s="384">
        <f>'Test-RA'!Q50</f>
        <v>18.063597000000001</v>
      </c>
      <c r="AJ52" s="384">
        <f>'Test-RA'!R50</f>
        <v>95.091267999999999</v>
      </c>
      <c r="AK52" s="384">
        <f>'Test-RA'!S50</f>
        <v>93.855763999999994</v>
      </c>
      <c r="AL52" s="384">
        <f>'Test-RA'!T50</f>
        <v>41.272429000000002</v>
      </c>
      <c r="AM52" s="384">
        <f>'Test-RA'!U50</f>
        <v>43.306037000000003</v>
      </c>
      <c r="AN52" s="384">
        <f>'Test-RA'!V50</f>
        <v>40.352182999999997</v>
      </c>
      <c r="AO52" s="384">
        <f>'Test-RA'!W50</f>
        <v>42.931781999999998</v>
      </c>
      <c r="AP52" s="384">
        <f>'Test-RA'!X50</f>
        <v>44.885910000000003</v>
      </c>
      <c r="AQ52" s="384">
        <f>10*LOG10(1/((Summary!$C$80/10^(AN52/10)+Summary!$C$81/10^(AO52/10)+Summary!$C$82/10^(AP52/10))/Summary!$C$83))</f>
        <v>41.228016410715327</v>
      </c>
      <c r="AR52" s="384">
        <f>'Test-RA'!Y50</f>
        <v>0.29767399999999999</v>
      </c>
      <c r="AS52" s="384">
        <f>'Test-RA'!Z50</f>
        <v>318291.7</v>
      </c>
      <c r="AT52" s="385">
        <f>'Test-RA'!AA50</f>
        <v>60.835099999999997</v>
      </c>
      <c r="AU52" s="360">
        <f>'Test-RA'!AB50</f>
        <v>13</v>
      </c>
      <c r="AV52" s="360">
        <f>'Test-RA'!AC50</f>
        <v>21</v>
      </c>
      <c r="AW52" s="398">
        <f t="shared" si="1"/>
        <v>88.41436111111112</v>
      </c>
      <c r="AX52" s="292">
        <f t="shared" si="2"/>
        <v>14.174520823684492</v>
      </c>
      <c r="AY52" s="293">
        <f t="shared" si="2"/>
        <v>2.5747255351746667</v>
      </c>
      <c r="AZ52" s="292">
        <f t="shared" si="2"/>
        <v>1</v>
      </c>
      <c r="BA52" s="344">
        <f t="shared" si="2"/>
        <v>1</v>
      </c>
      <c r="BB52" s="75"/>
      <c r="BC52" s="75"/>
      <c r="BD52" s="572" t="s">
        <v>39</v>
      </c>
      <c r="BE52" s="549">
        <f t="array" ref="BE52">bdRateExtend($G52:$G55,H52:H55,$AC52:$AC55,AD52:AD55)</f>
        <v>-0.28157997374173771</v>
      </c>
      <c r="BF52" s="551">
        <f t="array" ref="BF52">bdRateExtend($G52:$G57,H52:H57,$AC52:$AC57,AD52:AD57)</f>
        <v>-0.25776792781232605</v>
      </c>
      <c r="BG52" s="551">
        <f t="array" ref="BG52">bdRateExtend($G52:$G57,I52:I57,$AC52:$AC57,AE52:AE57)</f>
        <v>-0.34628783992647461</v>
      </c>
      <c r="BH52" s="551">
        <f t="array" ref="BH52">bdRateExtend($G52:$G57,J52:J57,$AC52:$AC57,AF52:AF57)</f>
        <v>-0.33147573374950567</v>
      </c>
      <c r="BI52" s="551">
        <f t="array" ref="BI52">bdRateExtend($G52:$G57,K52:K57,$AC52:$AC57,AG52:AG57)</f>
        <v>-0.27789386758520074</v>
      </c>
      <c r="BJ52" s="575">
        <f>(Summary!$C$94*BF52+Summary!$C$95*BG52+Summary!$C$96*BH52)/Summary!$C$97</f>
        <v>-0.26425703653437915</v>
      </c>
      <c r="BK52" s="551">
        <f t="array" ref="BK52">bdRateExtend($G52:$G55,L52:L55,$AC52:$AC55,AH52:AH55)</f>
        <v>-0.28579414270482828</v>
      </c>
      <c r="BL52" s="551">
        <f t="array" ref="BL52">bdRateExtend($G52:$G57,L52:L57,$AC52:$AC57,AH52:AH57)</f>
        <v>-0.27204737823786396</v>
      </c>
      <c r="BM52" s="551">
        <f t="array" ref="BM52">bdRateExtend($G52:$G55,M52:M55,$AC52:$AC55,AI52:AI55)</f>
        <v>-0.29474565864307845</v>
      </c>
      <c r="BN52" s="551">
        <f t="array" ref="BN52">bdRateExtend($G52:$G57,M52:M57,$AC52:$AC57,AI52:AI57)</f>
        <v>-0.294812612199982</v>
      </c>
      <c r="BO52" s="548">
        <f t="array" ref="BO52">bdRateExtend($G52:$G55,N52:N55,$AC52:$AC55,AJ52:AJ55,"None", FALSE,1)</f>
        <v>-0.33164974776568357</v>
      </c>
      <c r="BP52" s="585">
        <f t="array" ref="BP52">bdRateExtend($G52:$G57,N52:N57,$AC52:$AC57,AJ52:AJ57,"None", FALSE,1)</f>
        <v>-0.26252689664698625</v>
      </c>
      <c r="BQ52" s="548">
        <f t="array" ref="BQ52">bdRateExtend($G52:$G55,O52:O55,$AC52:$AC55,AK52:AK55,"None", FALSE,1)</f>
        <v>-0.32860963664593357</v>
      </c>
      <c r="BR52" s="585">
        <f t="array" ref="BR52">bdRateExtend($G52:$G57,O52:O57,$AC52:$AC57,AK52:AK57,"None", FALSE,1)</f>
        <v>-0.26593542834421768</v>
      </c>
      <c r="BS52" s="551">
        <f t="array" ref="BS52">bdRateExtend($G52:$G55,P52:P55,$AC52:$AC55,AL52:AL55)</f>
        <v>-0.30006720831112665</v>
      </c>
      <c r="BT52" s="551">
        <f t="array" ref="BT52">bdRateExtend($G52:$G57,P52:P57,$AC52:$AC57,AL52:AL57)</f>
        <v>-0.28528728871199194</v>
      </c>
      <c r="BU52" s="551">
        <f t="array" ref="BU52">bdRateExtend($G52:$G55,Q52:Q55,$AC52:$AC55,AM52:AM55)</f>
        <v>-0.30489109990709606</v>
      </c>
      <c r="BV52" s="551">
        <f t="array" ref="BV52">bdRateExtend($G52:$G57,Q52:Q57,$AC52:$AC57,AM52:AM57)</f>
        <v>-0.28839434574838929</v>
      </c>
      <c r="BW52" s="551">
        <f t="array" ref="BW52">bdRateExtend($G52:$G55,R52:R55,$AC52:$AC55,AN52:AN55)</f>
        <v>-0.29164116422691777</v>
      </c>
      <c r="BX52" s="551">
        <f t="array" ref="BX52">bdRateExtend($G52:$G57,R52:R57,$AC52:$AC57,AN52:AN57)</f>
        <v>-0.26136717094252293</v>
      </c>
      <c r="BY52" s="551">
        <f t="array" ref="BY52">bdRateExtend($G52:$G57,S52:S57,$AC52:$AC57,AO52:AO57)</f>
        <v>-0.35074388568992332</v>
      </c>
      <c r="BZ52" s="555">
        <f t="array" ref="BZ52">bdRateExtend($G52:$G57,T52:T57,$AC52:$AC57,AP52:AP57)</f>
        <v>-0.33149089965599787</v>
      </c>
      <c r="CA52" s="555">
        <f t="array" ref="CA52">bdRateExtend($G52:$G57,U52:U57,$AC52:$AC57,AQ52:AQ57)</f>
        <v>-0.28322105617654225</v>
      </c>
      <c r="CB52" s="575">
        <f>(Summary!$C$108*BX52+Summary!$C$109*BY52+Summary!$C$110*BZ52)/Summary!$C$111</f>
        <v>-0.26774718868095798</v>
      </c>
      <c r="CC52" s="593">
        <f t="array" ref="CC52">bdCAMBIExtend($G52:$G55,V52:V55,$AC52:$AC55,AR52:AR55)</f>
        <v>5.2259142836847622E-3</v>
      </c>
      <c r="CD52" s="578">
        <f t="array" ref="CD52">bdCAMBIExtend($G52:$G57,V52:V57,$AC52:$AC57,AR52:AR57)</f>
        <v>-4.8929940688962212E-2</v>
      </c>
      <c r="CE52" s="547">
        <f t="array" ref="CE52">testVMAFRange($G52:$G55,N52:N55,$AC52:$AC55,AJ52:AJ55)</f>
        <v>0</v>
      </c>
      <c r="CF52" s="543">
        <f t="array" ref="CF52">testVMAFRange($G52:$G57,N52:N57,$AC52:$AC57,AJ52:AJ57)</f>
        <v>0</v>
      </c>
      <c r="CG52" s="547">
        <f t="array" ref="CG52">testVMAFRange($G52:$G55,O52:O55,$AC52:$AC55,AK52:AK55)</f>
        <v>0</v>
      </c>
      <c r="CH52" s="543">
        <f t="array" ref="CH52">testVMAFRange($G52:$G57,O52:O57,$AC52:$AC57,AK52:AK57)</f>
        <v>0</v>
      </c>
    </row>
    <row r="53" spans="1:86" ht="17" customHeight="1" x14ac:dyDescent="0.2">
      <c r="A53" s="538"/>
      <c r="B53" s="566"/>
      <c r="C53" s="485"/>
      <c r="D53" s="590"/>
      <c r="E53" s="558"/>
      <c r="F53" s="362">
        <v>135</v>
      </c>
      <c r="G53" s="420">
        <f>'Anchor-RA'!L51</f>
        <v>7472.363636</v>
      </c>
      <c r="H53" s="295">
        <f>'Anchor-RA'!M51</f>
        <v>39.711193000000002</v>
      </c>
      <c r="I53" s="295">
        <f>'Anchor-RA'!N51</f>
        <v>42.284219999999998</v>
      </c>
      <c r="J53" s="295">
        <f>'Anchor-RA'!O51</f>
        <v>44.062359999999998</v>
      </c>
      <c r="K53" s="295">
        <f>(Summary!$C$69*H53+Summary!$C$70*I53+Summary!$C$71*J53)/Summary!$C$72</f>
        <v>40.4036124</v>
      </c>
      <c r="L53" s="295">
        <f>'Anchor-RA'!P51</f>
        <v>22.451288999999999</v>
      </c>
      <c r="M53" s="295">
        <f>'Anchor-RA'!Q51</f>
        <v>16.414000999999999</v>
      </c>
      <c r="N53" s="295">
        <f>'Anchor-RA'!R51</f>
        <v>82.567341999999996</v>
      </c>
      <c r="O53" s="295">
        <f>'Anchor-RA'!S51</f>
        <v>81.222492000000003</v>
      </c>
      <c r="P53" s="295">
        <f>'Anchor-RA'!T51</f>
        <v>38.915748000000001</v>
      </c>
      <c r="Q53" s="295">
        <f>'Anchor-RA'!U51</f>
        <v>42.290613999999998</v>
      </c>
      <c r="R53" s="295">
        <f>'Anchor-RA'!V51</f>
        <v>39.385359999999999</v>
      </c>
      <c r="S53" s="295">
        <f>'Anchor-RA'!W51</f>
        <v>42.154896999999998</v>
      </c>
      <c r="T53" s="295">
        <f>'Anchor-RA'!X51</f>
        <v>43.810454999999997</v>
      </c>
      <c r="U53" s="295">
        <f>10*LOG10(1/((Summary!$C$80/10^(R53/10)+Summary!$C$81/10^(S53/10)+Summary!$C$82/10^(T53/10))/Summary!$C$83))</f>
        <v>40.274238916077508</v>
      </c>
      <c r="V53" s="295">
        <f>'Anchor-RA'!Y51</f>
        <v>0.39664199999999999</v>
      </c>
      <c r="W53" s="295">
        <f>'Anchor-RA'!Z51</f>
        <v>13854.4</v>
      </c>
      <c r="X53" s="295">
        <f>'Anchor-RA'!AA51</f>
        <v>18.524999999999999</v>
      </c>
      <c r="Y53" s="357">
        <f>'Anchor-RA'!AB51</f>
        <v>13</v>
      </c>
      <c r="Z53" s="357">
        <f>'Anchor-RA'!AC51</f>
        <v>21</v>
      </c>
      <c r="AA53" s="295">
        <f t="shared" si="0"/>
        <v>3.8484444444444446</v>
      </c>
      <c r="AB53" s="462"/>
      <c r="AC53" s="167">
        <f>'Test-RA'!L51</f>
        <v>6481.9869090000002</v>
      </c>
      <c r="AD53" s="167">
        <f>'Test-RA'!M51</f>
        <v>39.860965</v>
      </c>
      <c r="AE53" s="167">
        <f>'Test-RA'!N51</f>
        <v>42.494776999999999</v>
      </c>
      <c r="AF53" s="167">
        <f>'Test-RA'!O51</f>
        <v>44.351672000000001</v>
      </c>
      <c r="AG53" s="167">
        <f>(Summary!$C$69*AD53+Summary!$C$70*AE53+Summary!$C$71*AF53)/Summary!$C$72</f>
        <v>40.573416899999998</v>
      </c>
      <c r="AH53" s="167">
        <f>'Test-RA'!P51</f>
        <v>23.169829</v>
      </c>
      <c r="AI53" s="167">
        <f>'Test-RA'!Q51</f>
        <v>16.657758000000001</v>
      </c>
      <c r="AJ53" s="167">
        <f>'Test-RA'!R51</f>
        <v>85.808959000000002</v>
      </c>
      <c r="AK53" s="167">
        <f>'Test-RA'!S51</f>
        <v>84.371645000000001</v>
      </c>
      <c r="AL53" s="167">
        <f>'Test-RA'!T51</f>
        <v>39.289208000000002</v>
      </c>
      <c r="AM53" s="167">
        <f>'Test-RA'!U51</f>
        <v>42.467666999999999</v>
      </c>
      <c r="AN53" s="167">
        <f>'Test-RA'!V51</f>
        <v>39.538849999999996</v>
      </c>
      <c r="AO53" s="167">
        <f>'Test-RA'!W51</f>
        <v>42.359836000000001</v>
      </c>
      <c r="AP53" s="167">
        <f>'Test-RA'!X51</f>
        <v>44.091206</v>
      </c>
      <c r="AQ53" s="167">
        <f>10*LOG10(1/((Summary!$C$80/10^(AN53/10)+Summary!$C$81/10^(AO53/10)+Summary!$C$82/10^(AP53/10))/Summary!$C$83))</f>
        <v>40.442541659830475</v>
      </c>
      <c r="AR53" s="167">
        <f>'Test-RA'!Y51</f>
        <v>0.40831099999999998</v>
      </c>
      <c r="AS53" s="167">
        <f>'Test-RA'!Z51</f>
        <v>241003.1</v>
      </c>
      <c r="AT53" s="295">
        <f>'Test-RA'!AA51</f>
        <v>47.986600000000003</v>
      </c>
      <c r="AU53" s="357">
        <f>'Test-RA'!AB51</f>
        <v>13</v>
      </c>
      <c r="AV53" s="357">
        <f>'Test-RA'!AC51</f>
        <v>21</v>
      </c>
      <c r="AW53" s="395">
        <f t="shared" si="1"/>
        <v>66.945305555555564</v>
      </c>
      <c r="AX53" s="297">
        <f t="shared" si="2"/>
        <v>17.395419505716596</v>
      </c>
      <c r="AY53" s="298">
        <f t="shared" si="2"/>
        <v>2.5903697705802973</v>
      </c>
      <c r="AZ53" s="297">
        <f t="shared" si="2"/>
        <v>1</v>
      </c>
      <c r="BA53" s="345">
        <f t="shared" si="2"/>
        <v>1</v>
      </c>
      <c r="BB53" s="75"/>
      <c r="BC53" s="75"/>
      <c r="BD53" s="565"/>
      <c r="BE53" s="550"/>
      <c r="BF53" s="552"/>
      <c r="BG53" s="552"/>
      <c r="BH53" s="552"/>
      <c r="BI53" s="552"/>
      <c r="BJ53" s="552"/>
      <c r="BK53" s="553"/>
      <c r="BL53" s="552"/>
      <c r="BM53" s="553"/>
      <c r="BN53" s="552"/>
      <c r="BO53" s="546"/>
      <c r="BP53" s="541"/>
      <c r="BQ53" s="546"/>
      <c r="BR53" s="541"/>
      <c r="BS53" s="553"/>
      <c r="BT53" s="552"/>
      <c r="BU53" s="553"/>
      <c r="BV53" s="552"/>
      <c r="BW53" s="553"/>
      <c r="BX53" s="552"/>
      <c r="BY53" s="552"/>
      <c r="BZ53" s="541"/>
      <c r="CA53" s="541"/>
      <c r="CB53" s="552"/>
      <c r="CC53" s="550"/>
      <c r="CD53" s="541"/>
      <c r="CE53" s="546"/>
      <c r="CF53" s="541"/>
      <c r="CG53" s="546"/>
      <c r="CH53" s="541"/>
    </row>
    <row r="54" spans="1:86" ht="17" customHeight="1" x14ac:dyDescent="0.2">
      <c r="A54" s="538"/>
      <c r="B54" s="566"/>
      <c r="C54" s="485"/>
      <c r="D54" s="590"/>
      <c r="E54" s="558"/>
      <c r="F54" s="362">
        <v>160</v>
      </c>
      <c r="G54" s="420">
        <f>'Anchor-RA'!L52</f>
        <v>2886.9614550000001</v>
      </c>
      <c r="H54" s="295">
        <f>'Anchor-RA'!M52</f>
        <v>38.770229</v>
      </c>
      <c r="I54" s="295">
        <f>'Anchor-RA'!N52</f>
        <v>41.121825000000001</v>
      </c>
      <c r="J54" s="295">
        <f>'Anchor-RA'!O52</f>
        <v>42.434930000000001</v>
      </c>
      <c r="K54" s="295">
        <f>(Summary!$C$69*H54+Summary!$C$70*I54+Summary!$C$71*J54)/Summary!$C$72</f>
        <v>39.371858700000004</v>
      </c>
      <c r="L54" s="295">
        <f>'Anchor-RA'!P52</f>
        <v>18.851856000000002</v>
      </c>
      <c r="M54" s="295">
        <f>'Anchor-RA'!Q52</f>
        <v>15.118608999999999</v>
      </c>
      <c r="N54" s="295">
        <f>'Anchor-RA'!R52</f>
        <v>67.390534000000002</v>
      </c>
      <c r="O54" s="295">
        <f>'Anchor-RA'!S52</f>
        <v>65.942283000000003</v>
      </c>
      <c r="P54" s="295">
        <f>'Anchor-RA'!T52</f>
        <v>36.907255999999997</v>
      </c>
      <c r="Q54" s="295">
        <f>'Anchor-RA'!U52</f>
        <v>41.258775999999997</v>
      </c>
      <c r="R54" s="295">
        <f>'Anchor-RA'!V52</f>
        <v>38.450113999999999</v>
      </c>
      <c r="S54" s="295">
        <f>'Anchor-RA'!W52</f>
        <v>41.013772000000003</v>
      </c>
      <c r="T54" s="295">
        <f>'Anchor-RA'!X52</f>
        <v>42.174450999999998</v>
      </c>
      <c r="U54" s="295">
        <f>10*LOG10(1/((Summary!$C$80/10^(R54/10)+Summary!$C$81/10^(S54/10)+Summary!$C$82/10^(T54/10))/Summary!$C$83))</f>
        <v>39.260768322058333</v>
      </c>
      <c r="V54" s="295">
        <f>'Anchor-RA'!Y52</f>
        <v>0.42089799999999999</v>
      </c>
      <c r="W54" s="295">
        <f>'Anchor-RA'!Z52</f>
        <v>7286.9</v>
      </c>
      <c r="X54" s="295">
        <f>'Anchor-RA'!AA52</f>
        <v>13.3035</v>
      </c>
      <c r="Y54" s="357">
        <f>'Anchor-RA'!AB52</f>
        <v>13</v>
      </c>
      <c r="Z54" s="357">
        <f>'Anchor-RA'!AC52</f>
        <v>21</v>
      </c>
      <c r="AA54" s="295">
        <f t="shared" si="0"/>
        <v>2.0241388888888889</v>
      </c>
      <c r="AB54" s="462"/>
      <c r="AC54" s="167">
        <f>'Test-RA'!L52</f>
        <v>2419.0283639999998</v>
      </c>
      <c r="AD54" s="167">
        <f>'Test-RA'!M52</f>
        <v>39.000256</v>
      </c>
      <c r="AE54" s="167">
        <f>'Test-RA'!N52</f>
        <v>41.618087000000003</v>
      </c>
      <c r="AF54" s="167">
        <f>'Test-RA'!O52</f>
        <v>43.034081</v>
      </c>
      <c r="AG54" s="167">
        <f>(Summary!$C$69*AD54+Summary!$C$70*AE54+Summary!$C$71*AF54)/Summary!$C$72</f>
        <v>39.665421600000002</v>
      </c>
      <c r="AH54" s="167">
        <f>'Test-RA'!P52</f>
        <v>19.570283</v>
      </c>
      <c r="AI54" s="167">
        <f>'Test-RA'!Q52</f>
        <v>15.432357</v>
      </c>
      <c r="AJ54" s="167">
        <f>'Test-RA'!R52</f>
        <v>72.085087000000001</v>
      </c>
      <c r="AK54" s="167">
        <f>'Test-RA'!S52</f>
        <v>70.609353999999996</v>
      </c>
      <c r="AL54" s="167">
        <f>'Test-RA'!T52</f>
        <v>37.425510000000003</v>
      </c>
      <c r="AM54" s="167">
        <f>'Test-RA'!U52</f>
        <v>41.559978999999998</v>
      </c>
      <c r="AN54" s="167">
        <f>'Test-RA'!V52</f>
        <v>38.690390000000001</v>
      </c>
      <c r="AO54" s="167">
        <f>'Test-RA'!W52</f>
        <v>41.50508</v>
      </c>
      <c r="AP54" s="167">
        <f>'Test-RA'!X52</f>
        <v>42.773789000000001</v>
      </c>
      <c r="AQ54" s="167">
        <f>10*LOG10(1/((Summary!$C$80/10^(AN54/10)+Summary!$C$81/10^(AO54/10)+Summary!$C$82/10^(AP54/10))/Summary!$C$83))</f>
        <v>39.557930654440064</v>
      </c>
      <c r="AR54" s="167">
        <f>'Test-RA'!Y52</f>
        <v>0.46385399999999999</v>
      </c>
      <c r="AS54" s="167">
        <f>'Test-RA'!Z52</f>
        <v>132564.70000000001</v>
      </c>
      <c r="AT54" s="295">
        <f>'Test-RA'!AA52</f>
        <v>43.023499999999999</v>
      </c>
      <c r="AU54" s="357">
        <f>'Test-RA'!AB52</f>
        <v>13</v>
      </c>
      <c r="AV54" s="357">
        <f>'Test-RA'!AC52</f>
        <v>21</v>
      </c>
      <c r="AW54" s="395">
        <f t="shared" si="1"/>
        <v>36.823527777777784</v>
      </c>
      <c r="AX54" s="297">
        <f t="shared" si="2"/>
        <v>18.192194211530282</v>
      </c>
      <c r="AY54" s="298">
        <f t="shared" si="2"/>
        <v>3.2339985718044124</v>
      </c>
      <c r="AZ54" s="297">
        <f t="shared" si="2"/>
        <v>1</v>
      </c>
      <c r="BA54" s="345">
        <f t="shared" si="2"/>
        <v>1</v>
      </c>
      <c r="BB54" s="75"/>
      <c r="BC54" s="75"/>
      <c r="BD54" s="573" t="s">
        <v>147</v>
      </c>
      <c r="BE54" s="549">
        <f t="array" ref="BE54">bdRateExtend($G53:$G56,H53:H56,$AC53:$AC56,AD53:AD56)</f>
        <v>-0.26473135574585116</v>
      </c>
      <c r="BF54" s="552"/>
      <c r="BG54" s="552"/>
      <c r="BH54" s="552"/>
      <c r="BI54" s="552"/>
      <c r="BJ54" s="552"/>
      <c r="BK54" s="551">
        <f t="array" ref="BK54">bdRateExtend($G53:$G56,L53:L56,$AC53:$AC56,AH53:AH56)</f>
        <v>-0.26873983415734248</v>
      </c>
      <c r="BL54" s="552"/>
      <c r="BM54" s="551">
        <f t="array" ref="BM54">bdRateExtend($G53:$G56,M53:M56,$AC53:$AC56,AI53:AI56)</f>
        <v>-0.2939527741620992</v>
      </c>
      <c r="BN54" s="552"/>
      <c r="BO54" s="545">
        <f t="array" ref="BO54">bdRateExtend($G53:$G56,N53:N56,$AC53:$AC56,AJ53:AJ56,"None", FALSE,1)</f>
        <v>-0.27963169753159978</v>
      </c>
      <c r="BP54" s="541"/>
      <c r="BQ54" s="545">
        <f t="array" ref="BQ54">bdRateExtend($G53:$G56,O53:O56,$AC53:$AC56,AK53:AK56,"None", FALSE,1)</f>
        <v>-0.28316932206465806</v>
      </c>
      <c r="BR54" s="541"/>
      <c r="BS54" s="551">
        <f t="array" ref="BS54">bdRateExtend($G53:$G56,P53:P56,$AC53:$AC56,AL53:AL56)</f>
        <v>-0.29207190130332061</v>
      </c>
      <c r="BT54" s="552"/>
      <c r="BU54" s="551">
        <f t="array" ref="BU54">bdRateExtend($G53:$G56,Q53:Q56,$AC53:$AC56,AM53:AM56)</f>
        <v>-0.29252894131198581</v>
      </c>
      <c r="BV54" s="552"/>
      <c r="BW54" s="551">
        <f t="array" ref="BW54">bdRateExtend($G53:$G56,R53:R56,$AC53:$AC56,AN53:AN56)</f>
        <v>-0.266760571558185</v>
      </c>
      <c r="BX54" s="552"/>
      <c r="BY54" s="552"/>
      <c r="BZ54" s="541"/>
      <c r="CA54" s="541"/>
      <c r="CB54" s="552"/>
      <c r="CC54" s="560">
        <f t="array" ref="CC54">bdCAMBIExtend($G53:$G56,V53:V56,$AC53:$AC56,AR53:AR56)</f>
        <v>1.3946225425688647E-3</v>
      </c>
      <c r="CD54" s="541"/>
      <c r="CE54" s="554">
        <f t="array" ref="CE54">testVMAFRange($G53:$G56,N53:N56,$AC53:$AC56,AJ53:AJ56)</f>
        <v>0</v>
      </c>
      <c r="CF54" s="541"/>
      <c r="CG54" s="554">
        <f t="array" ref="CG54">testVMAFRange($G53:$G56,O53:O56,$AC53:$AC56,AK53:AK56)</f>
        <v>0</v>
      </c>
      <c r="CH54" s="541"/>
    </row>
    <row r="55" spans="1:86" ht="17" customHeight="1" x14ac:dyDescent="0.2">
      <c r="A55" s="538"/>
      <c r="B55" s="566"/>
      <c r="C55" s="485"/>
      <c r="D55" s="590"/>
      <c r="E55" s="558"/>
      <c r="F55" s="362">
        <v>185</v>
      </c>
      <c r="G55" s="420">
        <f>'Anchor-RA'!L53</f>
        <v>1358.8654550000001</v>
      </c>
      <c r="H55" s="295">
        <f>'Anchor-RA'!M53</f>
        <v>37.413854999999998</v>
      </c>
      <c r="I55" s="295">
        <f>'Anchor-RA'!N53</f>
        <v>39.169137999999997</v>
      </c>
      <c r="J55" s="295">
        <f>'Anchor-RA'!O53</f>
        <v>40.135013000000001</v>
      </c>
      <c r="K55" s="295">
        <f>(Summary!$C$69*H55+Summary!$C$70*I55+Summary!$C$71*J55)/Summary!$C$72</f>
        <v>37.861499099999996</v>
      </c>
      <c r="L55" s="295">
        <f>'Anchor-RA'!P53</f>
        <v>15.43988</v>
      </c>
      <c r="M55" s="295">
        <f>'Anchor-RA'!Q53</f>
        <v>13.661446</v>
      </c>
      <c r="N55" s="295">
        <f>'Anchor-RA'!R53</f>
        <v>50.748511000000001</v>
      </c>
      <c r="O55" s="295">
        <f>'Anchor-RA'!S53</f>
        <v>49.310915999999999</v>
      </c>
      <c r="P55" s="295">
        <f>'Anchor-RA'!T53</f>
        <v>34.555602999999998</v>
      </c>
      <c r="Q55" s="295">
        <f>'Anchor-RA'!U53</f>
        <v>39.735218000000003</v>
      </c>
      <c r="R55" s="295">
        <f>'Anchor-RA'!V53</f>
        <v>37.069166000000003</v>
      </c>
      <c r="S55" s="295">
        <f>'Anchor-RA'!W53</f>
        <v>39.030921999999997</v>
      </c>
      <c r="T55" s="295">
        <f>'Anchor-RA'!X53</f>
        <v>39.846426999999998</v>
      </c>
      <c r="U55" s="295">
        <f>10*LOG10(1/((Summary!$C$80/10^(R55/10)+Summary!$C$81/10^(S55/10)+Summary!$C$82/10^(T55/10))/Summary!$C$83))</f>
        <v>37.720731585985028</v>
      </c>
      <c r="V55" s="295">
        <f>'Anchor-RA'!Y53</f>
        <v>0.41932700000000001</v>
      </c>
      <c r="W55" s="295">
        <f>'Anchor-RA'!Z53</f>
        <v>4890.8</v>
      </c>
      <c r="X55" s="295">
        <f>'Anchor-RA'!AA53</f>
        <v>9.6027000000000005</v>
      </c>
      <c r="Y55" s="357">
        <f>'Anchor-RA'!AB53</f>
        <v>13</v>
      </c>
      <c r="Z55" s="357">
        <f>'Anchor-RA'!AC53</f>
        <v>21</v>
      </c>
      <c r="AA55" s="295">
        <f t="shared" si="0"/>
        <v>1.3585555555555555</v>
      </c>
      <c r="AB55" s="462"/>
      <c r="AC55" s="167">
        <f>'Test-RA'!L53</f>
        <v>1206.583273</v>
      </c>
      <c r="AD55" s="167">
        <f>'Test-RA'!M53</f>
        <v>37.781146</v>
      </c>
      <c r="AE55" s="167">
        <f>'Test-RA'!N53</f>
        <v>40.107405</v>
      </c>
      <c r="AF55" s="167">
        <f>'Test-RA'!O53</f>
        <v>41.060192999999998</v>
      </c>
      <c r="AG55" s="167">
        <f>(Summary!$C$69*AD55+Summary!$C$70*AE55+Summary!$C$71*AF55)/Summary!$C$72</f>
        <v>38.341676600000007</v>
      </c>
      <c r="AH55" s="167">
        <f>'Test-RA'!P53</f>
        <v>16.145989</v>
      </c>
      <c r="AI55" s="167">
        <f>'Test-RA'!Q53</f>
        <v>14.094082</v>
      </c>
      <c r="AJ55" s="167">
        <f>'Test-RA'!R53</f>
        <v>55.256881</v>
      </c>
      <c r="AK55" s="167">
        <f>'Test-RA'!S53</f>
        <v>53.937882999999999</v>
      </c>
      <c r="AL55" s="167">
        <f>'Test-RA'!T53</f>
        <v>35.258431999999999</v>
      </c>
      <c r="AM55" s="167">
        <f>'Test-RA'!U53</f>
        <v>40.227778999999998</v>
      </c>
      <c r="AN55" s="167">
        <f>'Test-RA'!V53</f>
        <v>37.444167</v>
      </c>
      <c r="AO55" s="167">
        <f>'Test-RA'!W53</f>
        <v>39.995313000000003</v>
      </c>
      <c r="AP55" s="167">
        <f>'Test-RA'!X53</f>
        <v>40.784177999999997</v>
      </c>
      <c r="AQ55" s="167">
        <f>10*LOG10(1/((Summary!$C$80/10^(AN55/10)+Summary!$C$81/10^(AO55/10)+Summary!$C$82/10^(AP55/10))/Summary!$C$83))</f>
        <v>38.219331606722555</v>
      </c>
      <c r="AR55" s="167">
        <f>'Test-RA'!Y53</f>
        <v>0.44090400000000002</v>
      </c>
      <c r="AS55" s="167">
        <f>'Test-RA'!Z53</f>
        <v>62592.800000000003</v>
      </c>
      <c r="AT55" s="295">
        <f>'Test-RA'!AA53</f>
        <v>34.107399999999998</v>
      </c>
      <c r="AU55" s="357">
        <f>'Test-RA'!AB53</f>
        <v>13</v>
      </c>
      <c r="AV55" s="357">
        <f>'Test-RA'!AC53</f>
        <v>21</v>
      </c>
      <c r="AW55" s="395">
        <f t="shared" si="1"/>
        <v>17.38688888888889</v>
      </c>
      <c r="AX55" s="297">
        <f t="shared" si="2"/>
        <v>12.798069845424061</v>
      </c>
      <c r="AY55" s="298">
        <f t="shared" si="2"/>
        <v>3.5518552073895879</v>
      </c>
      <c r="AZ55" s="297">
        <f t="shared" si="2"/>
        <v>1</v>
      </c>
      <c r="BA55" s="345">
        <f t="shared" si="2"/>
        <v>1</v>
      </c>
      <c r="BB55" s="75"/>
      <c r="BC55" s="75"/>
      <c r="BD55" s="565"/>
      <c r="BE55" s="550"/>
      <c r="BF55" s="552"/>
      <c r="BG55" s="552"/>
      <c r="BH55" s="552"/>
      <c r="BI55" s="552"/>
      <c r="BJ55" s="552"/>
      <c r="BK55" s="553"/>
      <c r="BL55" s="552"/>
      <c r="BM55" s="553"/>
      <c r="BN55" s="552"/>
      <c r="BO55" s="546"/>
      <c r="BP55" s="541"/>
      <c r="BQ55" s="546"/>
      <c r="BR55" s="541"/>
      <c r="BS55" s="553"/>
      <c r="BT55" s="552"/>
      <c r="BU55" s="553"/>
      <c r="BV55" s="552"/>
      <c r="BW55" s="553"/>
      <c r="BX55" s="552"/>
      <c r="BY55" s="552"/>
      <c r="BZ55" s="541"/>
      <c r="CA55" s="541"/>
      <c r="CB55" s="552"/>
      <c r="CC55" s="550"/>
      <c r="CD55" s="541"/>
      <c r="CE55" s="546"/>
      <c r="CF55" s="541"/>
      <c r="CG55" s="546"/>
      <c r="CH55" s="541"/>
    </row>
    <row r="56" spans="1:86" ht="17" customHeight="1" thickBot="1" x14ac:dyDescent="0.25">
      <c r="A56" s="538"/>
      <c r="B56" s="566"/>
      <c r="C56" s="485"/>
      <c r="D56" s="590"/>
      <c r="E56" s="558"/>
      <c r="F56" s="362">
        <v>210</v>
      </c>
      <c r="G56" s="420">
        <f>'Anchor-RA'!L54</f>
        <v>628.21236399999998</v>
      </c>
      <c r="H56" s="295">
        <f>'Anchor-RA'!M54</f>
        <v>35.362212</v>
      </c>
      <c r="I56" s="295">
        <f>'Anchor-RA'!N54</f>
        <v>36.631397999999997</v>
      </c>
      <c r="J56" s="295">
        <f>'Anchor-RA'!O54</f>
        <v>37.240322999999997</v>
      </c>
      <c r="K56" s="295">
        <f>(Summary!$C$69*H56+Summary!$C$70*I56+Summary!$C$71*J56)/Summary!$C$72</f>
        <v>35.6769417</v>
      </c>
      <c r="L56" s="295">
        <f>'Anchor-RA'!P54</f>
        <v>12.262713</v>
      </c>
      <c r="M56" s="295">
        <f>'Anchor-RA'!Q54</f>
        <v>11.954558</v>
      </c>
      <c r="N56" s="295">
        <f>'Anchor-RA'!R54</f>
        <v>33.867488999999999</v>
      </c>
      <c r="O56" s="295">
        <f>'Anchor-RA'!S54</f>
        <v>32.660496999999999</v>
      </c>
      <c r="P56" s="295">
        <f>'Anchor-RA'!T54</f>
        <v>31.744797999999999</v>
      </c>
      <c r="Q56" s="295">
        <f>'Anchor-RA'!U54</f>
        <v>37.467042999999997</v>
      </c>
      <c r="R56" s="295">
        <f>'Anchor-RA'!V54</f>
        <v>34.999400000000001</v>
      </c>
      <c r="S56" s="295">
        <f>'Anchor-RA'!W54</f>
        <v>36.462372999999999</v>
      </c>
      <c r="T56" s="295">
        <f>'Anchor-RA'!X54</f>
        <v>36.947996000000003</v>
      </c>
      <c r="U56" s="295">
        <f>10*LOG10(1/((Summary!$C$80/10^(R56/10)+Summary!$C$81/10^(S56/10)+Summary!$C$82/10^(T56/10))/Summary!$C$83))</f>
        <v>35.495364212877739</v>
      </c>
      <c r="V56" s="295">
        <f>'Anchor-RA'!Y54</f>
        <v>0.49186800000000003</v>
      </c>
      <c r="W56" s="295">
        <f>'Anchor-RA'!Z54</f>
        <v>2877.3</v>
      </c>
      <c r="X56" s="295">
        <f>'Anchor-RA'!AA54</f>
        <v>9.6915999999999993</v>
      </c>
      <c r="Y56" s="357">
        <f>'Anchor-RA'!AB54</f>
        <v>12</v>
      </c>
      <c r="Z56" s="357">
        <f>'Anchor-RA'!AC54</f>
        <v>21</v>
      </c>
      <c r="AA56" s="295">
        <f t="shared" si="0"/>
        <v>0.79925000000000002</v>
      </c>
      <c r="AB56" s="462"/>
      <c r="AC56" s="167">
        <f>'Test-RA'!L54</f>
        <v>577.46036400000003</v>
      </c>
      <c r="AD56" s="167">
        <f>'Test-RA'!M54</f>
        <v>35.896089000000003</v>
      </c>
      <c r="AE56" s="167">
        <f>'Test-RA'!N54</f>
        <v>37.707459</v>
      </c>
      <c r="AF56" s="167">
        <f>'Test-RA'!O54</f>
        <v>38.368555999999998</v>
      </c>
      <c r="AG56" s="167">
        <f>(Summary!$C$69*AD56+Summary!$C$70*AE56+Summary!$C$71*AF56)/Summary!$C$72</f>
        <v>36.324472700000001</v>
      </c>
      <c r="AH56" s="167">
        <f>'Test-RA'!P54</f>
        <v>12.995971000000001</v>
      </c>
      <c r="AI56" s="167">
        <f>'Test-RA'!Q54</f>
        <v>12.523180999999999</v>
      </c>
      <c r="AJ56" s="167">
        <f>'Test-RA'!R54</f>
        <v>34.715637000000001</v>
      </c>
      <c r="AK56" s="167">
        <f>'Test-RA'!S54</f>
        <v>33.801566000000001</v>
      </c>
      <c r="AL56" s="167">
        <f>'Test-RA'!T54</f>
        <v>32.571893000000003</v>
      </c>
      <c r="AM56" s="167">
        <f>'Test-RA'!U54</f>
        <v>38.209203000000002</v>
      </c>
      <c r="AN56" s="167">
        <f>'Test-RA'!V54</f>
        <v>35.538575000000002</v>
      </c>
      <c r="AO56" s="167">
        <f>'Test-RA'!W54</f>
        <v>37.564771</v>
      </c>
      <c r="AP56" s="167">
        <f>'Test-RA'!X54</f>
        <v>38.071081</v>
      </c>
      <c r="AQ56" s="167">
        <f>10*LOG10(1/((Summary!$C$80/10^(AN56/10)+Summary!$C$81/10^(AO56/10)+Summary!$C$82/10^(AP56/10))/Summary!$C$83))</f>
        <v>36.172339417196397</v>
      </c>
      <c r="AR56" s="167">
        <f>'Test-RA'!Y54</f>
        <v>0.34115800000000002</v>
      </c>
      <c r="AS56" s="167">
        <f>'Test-RA'!Z54</f>
        <v>40862.9</v>
      </c>
      <c r="AT56" s="295">
        <f>'Test-RA'!AA54</f>
        <v>39.259799999999998</v>
      </c>
      <c r="AU56" s="357">
        <f>'Test-RA'!AB54</f>
        <v>12</v>
      </c>
      <c r="AV56" s="357">
        <f>'Test-RA'!AC54</f>
        <v>21</v>
      </c>
      <c r="AW56" s="395">
        <f t="shared" si="1"/>
        <v>11.350805555555556</v>
      </c>
      <c r="AX56" s="297">
        <f t="shared" si="2"/>
        <v>14.201821151774233</v>
      </c>
      <c r="AY56" s="298">
        <f t="shared" si="2"/>
        <v>4.0509100664492967</v>
      </c>
      <c r="AZ56" s="297">
        <f t="shared" si="2"/>
        <v>1</v>
      </c>
      <c r="BA56" s="345">
        <f t="shared" si="2"/>
        <v>1</v>
      </c>
      <c r="BB56" s="75"/>
      <c r="BC56" s="75"/>
      <c r="BD56" s="574" t="s">
        <v>46</v>
      </c>
      <c r="BE56" s="549">
        <f t="array" ref="BE56">bdRateExtend($G54:$G57,H54:H57,$AC54:$AC57,AD54:AD57)</f>
        <v>-0.24878418241548284</v>
      </c>
      <c r="BF56" s="552"/>
      <c r="BG56" s="552"/>
      <c r="BH56" s="552"/>
      <c r="BI56" s="552"/>
      <c r="BJ56" s="552"/>
      <c r="BK56" s="551">
        <f t="array" ref="BK56">bdRateExtend($G54:$G57,L54:L57,$AC54:$AC57,AH54:AH57)</f>
        <v>-0.25254356454458005</v>
      </c>
      <c r="BL56" s="552"/>
      <c r="BM56" s="551">
        <f t="array" ref="BM56">bdRateExtend($G54:$G57,M54:M57,$AC54:$AC57,AI54:AI57)</f>
        <v>-0.29471809841257723</v>
      </c>
      <c r="BN56" s="552"/>
      <c r="BO56" s="545">
        <f t="array" ref="BO56">bdRateExtend($G54:$G57,N54:N57,$AC54:$AC57,AJ54:AJ57,"None", FALSE,1)</f>
        <v>-0.20727583224566259</v>
      </c>
      <c r="BP56" s="541"/>
      <c r="BQ56" s="545">
        <f t="array" ref="BQ56">bdRateExtend($G54:$G57,O54:O57,$AC54:$AC57,AK54:AK57,"None", FALSE,1)</f>
        <v>-0.21670446647891795</v>
      </c>
      <c r="BR56" s="541"/>
      <c r="BS56" s="551">
        <f t="array" ref="BS56">bdRateExtend($G54:$G57,P54:P57,$AC54:$AC57,AL54:AL57)</f>
        <v>-0.27667325276473997</v>
      </c>
      <c r="BT56" s="552"/>
      <c r="BU56" s="551">
        <f t="array" ref="BU56">bdRateExtend($G54:$G57,Q54:Q57,$AC54:$AC57,AM54:AM57)</f>
        <v>-0.28294967962102446</v>
      </c>
      <c r="BV56" s="552"/>
      <c r="BW56" s="551">
        <f t="array" ref="BW56">bdRateExtend($G54:$G57,R54:R57,$AC54:$AC57,AN54:AN57)</f>
        <v>-0.24933922380960438</v>
      </c>
      <c r="BX56" s="552"/>
      <c r="BY56" s="552"/>
      <c r="BZ56" s="541"/>
      <c r="CA56" s="541"/>
      <c r="CB56" s="552"/>
      <c r="CC56" s="560">
        <f t="array" ref="CC56">bdCAMBIExtend($G54:$G57,V54:V57,$AC54:$AC57,AR54:AR57)</f>
        <v>-9.8002755998136654E-2</v>
      </c>
      <c r="CD56" s="541"/>
      <c r="CE56" s="554">
        <f t="array" ref="CE56">testVMAFRange($G54:$G57,N54:N57,$AC54:$AC57,AJ54:AJ57)</f>
        <v>0</v>
      </c>
      <c r="CF56" s="541"/>
      <c r="CG56" s="554">
        <f t="array" ref="CG56">testVMAFRange($G54:$G57,O54:O57,$AC54:$AC57,AK54:AK57)</f>
        <v>0</v>
      </c>
      <c r="CH56" s="541"/>
    </row>
    <row r="57" spans="1:86" ht="17" customHeight="1" thickBot="1" x14ac:dyDescent="0.25">
      <c r="A57" s="538"/>
      <c r="B57" s="596"/>
      <c r="C57" s="486"/>
      <c r="D57" s="591"/>
      <c r="E57" s="559"/>
      <c r="F57" s="363">
        <v>235</v>
      </c>
      <c r="G57" s="421">
        <f>'Anchor-RA'!L55</f>
        <v>292.70981799999998</v>
      </c>
      <c r="H57" s="392">
        <f>'Anchor-RA'!M55</f>
        <v>32.688367</v>
      </c>
      <c r="I57" s="392">
        <f>'Anchor-RA'!N55</f>
        <v>33.950282000000001</v>
      </c>
      <c r="J57" s="392">
        <f>'Anchor-RA'!O55</f>
        <v>34.283935</v>
      </c>
      <c r="K57" s="392">
        <f>(Summary!$C$69*H57+Summary!$C$70*I57+Summary!$C$71*J57)/Summary!$C$72</f>
        <v>32.974115300000001</v>
      </c>
      <c r="L57" s="392">
        <f>'Anchor-RA'!P55</f>
        <v>9.5608559999999994</v>
      </c>
      <c r="M57" s="392">
        <f>'Anchor-RA'!Q55</f>
        <v>10.160970000000001</v>
      </c>
      <c r="N57" s="392">
        <f>'Anchor-RA'!R55</f>
        <v>26.649706999999999</v>
      </c>
      <c r="O57" s="392">
        <f>'Anchor-RA'!S55</f>
        <v>25.392499999999998</v>
      </c>
      <c r="P57" s="392">
        <f>'Anchor-RA'!T55</f>
        <v>28.687581000000002</v>
      </c>
      <c r="Q57" s="392">
        <f>'Anchor-RA'!U55</f>
        <v>34.672904000000003</v>
      </c>
      <c r="R57" s="392">
        <f>'Anchor-RA'!V55</f>
        <v>32.327530000000003</v>
      </c>
      <c r="S57" s="392">
        <f>'Anchor-RA'!W55</f>
        <v>33.766768999999996</v>
      </c>
      <c r="T57" s="392">
        <f>'Anchor-RA'!X55</f>
        <v>34.012909999999998</v>
      </c>
      <c r="U57" s="392">
        <f>10*LOG10(1/((Summary!$C$80/10^(R57/10)+Summary!$C$81/10^(S57/10)+Summary!$C$82/10^(T57/10))/Summary!$C$83))</f>
        <v>32.788095456259903</v>
      </c>
      <c r="V57" s="392">
        <f>'Anchor-RA'!Y55</f>
        <v>0.63304899999999997</v>
      </c>
      <c r="W57" s="392">
        <f>'Anchor-RA'!Z55</f>
        <v>1751.9</v>
      </c>
      <c r="X57" s="392">
        <f>'Anchor-RA'!AA55</f>
        <v>8.9453999999999994</v>
      </c>
      <c r="Y57" s="393">
        <f>'Anchor-RA'!AB55</f>
        <v>12</v>
      </c>
      <c r="Z57" s="393">
        <f>'Anchor-RA'!AC55</f>
        <v>21</v>
      </c>
      <c r="AA57" s="392">
        <f t="shared" si="0"/>
        <v>0.4866388888888889</v>
      </c>
      <c r="AB57" s="462"/>
      <c r="AC57" s="391">
        <f>'Test-RA'!L55</f>
        <v>257.26545499999997</v>
      </c>
      <c r="AD57" s="391">
        <f>'Test-RA'!M55</f>
        <v>33.416741000000002</v>
      </c>
      <c r="AE57" s="391">
        <f>'Test-RA'!N55</f>
        <v>35.019075999999998</v>
      </c>
      <c r="AF57" s="391">
        <f>'Test-RA'!O55</f>
        <v>35.491720000000001</v>
      </c>
      <c r="AG57" s="391">
        <f>(Summary!$C$69*AD57+Summary!$C$70*AE57+Summary!$C$71*AF57)/Summary!$C$72</f>
        <v>33.784472399999999</v>
      </c>
      <c r="AH57" s="391">
        <f>'Test-RA'!P55</f>
        <v>10.361941</v>
      </c>
      <c r="AI57" s="391">
        <f>'Test-RA'!Q55</f>
        <v>10.889054</v>
      </c>
      <c r="AJ57" s="391">
        <f>'Test-RA'!R55</f>
        <v>24.837582000000001</v>
      </c>
      <c r="AK57" s="391">
        <f>'Test-RA'!S55</f>
        <v>24.202815999999999</v>
      </c>
      <c r="AL57" s="391">
        <f>'Test-RA'!T55</f>
        <v>29.630172000000002</v>
      </c>
      <c r="AM57" s="391">
        <f>'Test-RA'!U55</f>
        <v>35.612707999999998</v>
      </c>
      <c r="AN57" s="391">
        <f>'Test-RA'!V55</f>
        <v>33.050279000000003</v>
      </c>
      <c r="AO57" s="391">
        <f>'Test-RA'!W55</f>
        <v>34.87332</v>
      </c>
      <c r="AP57" s="391">
        <f>'Test-RA'!X55</f>
        <v>35.204487999999998</v>
      </c>
      <c r="AQ57" s="391">
        <f>10*LOG10(1/((Summary!$C$80/10^(AN57/10)+Summary!$C$81/10^(AO57/10)+Summary!$C$82/10^(AP57/10))/Summary!$C$83))</f>
        <v>33.616864246976967</v>
      </c>
      <c r="AR57" s="391">
        <f>'Test-RA'!Y55</f>
        <v>0.27683999999999997</v>
      </c>
      <c r="AS57" s="391">
        <f>'Test-RA'!Z55</f>
        <v>21887.1</v>
      </c>
      <c r="AT57" s="392">
        <f>'Test-RA'!AA55</f>
        <v>40.222200000000001</v>
      </c>
      <c r="AU57" s="393">
        <f>'Test-RA'!AB55</f>
        <v>12</v>
      </c>
      <c r="AV57" s="393">
        <f>'Test-RA'!AC55</f>
        <v>21</v>
      </c>
      <c r="AW57" s="396">
        <f t="shared" si="1"/>
        <v>6.0797499999999998</v>
      </c>
      <c r="AX57" s="302">
        <f t="shared" si="2"/>
        <v>12.493350077059191</v>
      </c>
      <c r="AY57" s="303">
        <f t="shared" si="2"/>
        <v>4.496411563485144</v>
      </c>
      <c r="AZ57" s="297">
        <f t="shared" si="2"/>
        <v>1</v>
      </c>
      <c r="BA57" s="345">
        <f t="shared" si="2"/>
        <v>1</v>
      </c>
      <c r="BB57" s="75"/>
      <c r="BC57" s="75"/>
      <c r="BD57" s="570"/>
      <c r="BE57" s="550"/>
      <c r="BF57" s="553"/>
      <c r="BG57" s="553"/>
      <c r="BH57" s="553"/>
      <c r="BI57" s="553"/>
      <c r="BJ57" s="553"/>
      <c r="BK57" s="553"/>
      <c r="BL57" s="553"/>
      <c r="BM57" s="553"/>
      <c r="BN57" s="553"/>
      <c r="BO57" s="546"/>
      <c r="BP57" s="544"/>
      <c r="BQ57" s="546"/>
      <c r="BR57" s="544"/>
      <c r="BS57" s="553"/>
      <c r="BT57" s="553"/>
      <c r="BU57" s="553"/>
      <c r="BV57" s="553"/>
      <c r="BW57" s="553"/>
      <c r="BX57" s="553"/>
      <c r="BY57" s="553"/>
      <c r="BZ57" s="544"/>
      <c r="CA57" s="544"/>
      <c r="CB57" s="553"/>
      <c r="CC57" s="550"/>
      <c r="CD57" s="541"/>
      <c r="CE57" s="546"/>
      <c r="CF57" s="544"/>
      <c r="CG57" s="546"/>
      <c r="CH57" s="544"/>
    </row>
    <row r="58" spans="1:86" ht="17" customHeight="1" thickBot="1" x14ac:dyDescent="0.25">
      <c r="A58" s="538"/>
      <c r="B58" s="595" t="s">
        <v>146</v>
      </c>
      <c r="C58" s="586" t="s">
        <v>231</v>
      </c>
      <c r="D58" s="589">
        <v>50</v>
      </c>
      <c r="E58" s="557">
        <v>10</v>
      </c>
      <c r="F58" s="362">
        <v>110</v>
      </c>
      <c r="G58" s="420">
        <f>'Anchor-RA'!L56</f>
        <v>213046.90302999999</v>
      </c>
      <c r="H58" s="295">
        <f>'Anchor-RA'!M56</f>
        <v>41.323799000000001</v>
      </c>
      <c r="I58" s="295">
        <f>'Anchor-RA'!N56</f>
        <v>43.593572999999999</v>
      </c>
      <c r="J58" s="295">
        <f>'Anchor-RA'!O56</f>
        <v>42.781604999999999</v>
      </c>
      <c r="K58" s="295">
        <f>(Summary!$C$69*H58+Summary!$C$70*I58+Summary!$C$71*J58)/Summary!$C$72</f>
        <v>41.696556999999999</v>
      </c>
      <c r="L58" s="295">
        <f>'Anchor-RA'!P56</f>
        <v>32.410910999999999</v>
      </c>
      <c r="M58" s="295">
        <f>'Anchor-RA'!Q56</f>
        <v>23.515972999999999</v>
      </c>
      <c r="N58" s="295">
        <f>'Anchor-RA'!R56</f>
        <v>99.950638999999995</v>
      </c>
      <c r="O58" s="295">
        <f>'Anchor-RA'!S56</f>
        <v>99.938381000000007</v>
      </c>
      <c r="P58" s="295">
        <f>'Anchor-RA'!T56</f>
        <v>44.049962000000001</v>
      </c>
      <c r="Q58" s="295">
        <f>'Anchor-RA'!U56</f>
        <v>40.622190000000003</v>
      </c>
      <c r="R58" s="295">
        <f>'Anchor-RA'!V56</f>
        <v>41.130336999999997</v>
      </c>
      <c r="S58" s="295">
        <f>'Anchor-RA'!W56</f>
        <v>43.477567999999998</v>
      </c>
      <c r="T58" s="295">
        <f>'Anchor-RA'!X56</f>
        <v>42.629905999999998</v>
      </c>
      <c r="U58" s="295">
        <f>10*LOG10(1/((Summary!$C$80/10^(R58/10)+Summary!$C$81/10^(S58/10)+Summary!$C$82/10^(T58/10))/Summary!$C$83))</f>
        <v>41.676890096824657</v>
      </c>
      <c r="V58" s="295">
        <f>'Anchor-RA'!Y56</f>
        <v>2.0370000000000002E-3</v>
      </c>
      <c r="W58" s="295">
        <f>'Anchor-RA'!Z56</f>
        <v>15070</v>
      </c>
      <c r="X58" s="295">
        <f>'Anchor-RA'!AA56</f>
        <v>36.120100000000001</v>
      </c>
      <c r="Y58" s="357">
        <f>'Anchor-RA'!AB56</f>
        <v>13</v>
      </c>
      <c r="Z58" s="357">
        <f>'Anchor-RA'!AC56</f>
        <v>21</v>
      </c>
      <c r="AA58" s="295">
        <f t="shared" si="0"/>
        <v>4.1861111111111109</v>
      </c>
      <c r="AB58" s="462"/>
      <c r="AC58" s="167">
        <f>'Test-RA'!L56</f>
        <v>205774.21212099999</v>
      </c>
      <c r="AD58" s="167">
        <f>'Test-RA'!M56</f>
        <v>41.843581</v>
      </c>
      <c r="AE58" s="167">
        <f>'Test-RA'!N56</f>
        <v>43.908974999999998</v>
      </c>
      <c r="AF58" s="167">
        <f>'Test-RA'!O56</f>
        <v>43.446694000000001</v>
      </c>
      <c r="AG58" s="167">
        <f>(Summary!$C$69*AD58+Summary!$C$70*AE58+Summary!$C$71*AF58)/Summary!$C$72</f>
        <v>42.210431700000001</v>
      </c>
      <c r="AH58" s="167">
        <f>'Test-RA'!P56</f>
        <v>33.077728</v>
      </c>
      <c r="AI58" s="167">
        <f>'Test-RA'!Q56</f>
        <v>24.113979</v>
      </c>
      <c r="AJ58" s="167">
        <f>'Test-RA'!R56</f>
        <v>99.953672999999995</v>
      </c>
      <c r="AK58" s="167">
        <f>'Test-RA'!S56</f>
        <v>99.937707000000003</v>
      </c>
      <c r="AL58" s="167">
        <f>'Test-RA'!T56</f>
        <v>44.777272000000004</v>
      </c>
      <c r="AM58" s="167">
        <f>'Test-RA'!U56</f>
        <v>41.094763</v>
      </c>
      <c r="AN58" s="167">
        <f>'Test-RA'!V56</f>
        <v>41.681998999999998</v>
      </c>
      <c r="AO58" s="167">
        <f>'Test-RA'!W56</f>
        <v>43.814954</v>
      </c>
      <c r="AP58" s="167">
        <f>'Test-RA'!X56</f>
        <v>43.339871000000002</v>
      </c>
      <c r="AQ58" s="167">
        <f>10*LOG10(1/((Summary!$C$80/10^(AN58/10)+Summary!$C$81/10^(AO58/10)+Summary!$C$82/10^(AP58/10))/Summary!$C$83))</f>
        <v>42.225174211370614</v>
      </c>
      <c r="AR58" s="167">
        <f>'Test-RA'!Y56</f>
        <v>1.5499999999999999E-3</v>
      </c>
      <c r="AS58" s="167">
        <f>'Test-RA'!Z56</f>
        <v>458188.2</v>
      </c>
      <c r="AT58" s="295">
        <f>'Test-RA'!AA56</f>
        <v>100.9543</v>
      </c>
      <c r="AU58" s="357">
        <f>'Test-RA'!AB56</f>
        <v>13</v>
      </c>
      <c r="AV58" s="357">
        <f>'Test-RA'!AC56</f>
        <v>21</v>
      </c>
      <c r="AW58" s="395">
        <f t="shared" si="1"/>
        <v>127.2745</v>
      </c>
      <c r="AX58" s="292">
        <f t="shared" si="2"/>
        <v>30.403994691439948</v>
      </c>
      <c r="AY58" s="293">
        <f t="shared" si="2"/>
        <v>2.7949618079684164</v>
      </c>
      <c r="AZ58" s="292">
        <f t="shared" si="2"/>
        <v>1</v>
      </c>
      <c r="BA58" s="344">
        <f t="shared" si="2"/>
        <v>1</v>
      </c>
      <c r="BB58" s="75"/>
      <c r="BC58" s="75"/>
      <c r="BD58" s="572" t="s">
        <v>39</v>
      </c>
      <c r="BE58" s="549">
        <f t="array" ref="BE58">bdRateExtend($G58:$G61,H58:H61,$AC58:$AC61,AD58:AD61)</f>
        <v>-0.14488450226998706</v>
      </c>
      <c r="BF58" s="551">
        <f t="array" ref="BF58">bdRateExtend($G58:$G63,H58:H63,$AC58:$AC63,AD58:AD63)</f>
        <v>-0.17144949537383525</v>
      </c>
      <c r="BG58" s="551">
        <f t="array" ref="BG58">bdRateExtend($G58:$G63,I58:I63,$AC58:$AC63,AE58:AE63)</f>
        <v>-0.19036914534359783</v>
      </c>
      <c r="BH58" s="551">
        <f t="array" ref="BH58">bdRateExtend($G58:$G63,J58:J63,$AC58:$AC63,AF58:AF63)</f>
        <v>-0.39956632623635047</v>
      </c>
      <c r="BI58" s="551">
        <f t="array" ref="BI58">bdRateExtend($G58:$G63,K58:K63,$AC58:$AC63,AG58:AG63)</f>
        <v>-0.18632451307585773</v>
      </c>
      <c r="BJ58" s="575">
        <f>(Summary!$C$94*BF58+Summary!$C$95*BG58+Summary!$C$96*BH58)/Summary!$C$97</f>
        <v>-0.18133095460712639</v>
      </c>
      <c r="BK58" s="551">
        <f t="array" ref="BK58">bdRateExtend($G58:$G61,L58:L61,$AC58:$AC61,AH58:AH61)</f>
        <v>-0.14615697463634547</v>
      </c>
      <c r="BL58" s="551">
        <f t="array" ref="BL58">bdRateExtend($G58:$G63,L58:L63,$AC58:$AC63,AH58:AH63)</f>
        <v>-0.16508456494854373</v>
      </c>
      <c r="BM58" s="551">
        <f t="array" ref="BM58">bdRateExtend($G58:$G61,M58:M61,$AC58:$AC61,AI58:AI61)</f>
        <v>-0.14366428618520055</v>
      </c>
      <c r="BN58" s="551">
        <f t="array" ref="BN58">bdRateExtend($G58:$G63,M58:M63,$AC58:$AC63,AI58:AI63)</f>
        <v>-0.15985815735389264</v>
      </c>
      <c r="BO58" s="548">
        <f t="array" ref="BO58">bdRateExtend($G58:$G61,N58:N61,$AC58:$AC61,AJ58:AJ61,"None", FALSE,1)</f>
        <v>-0.15062770457897412</v>
      </c>
      <c r="BP58" s="585">
        <f t="array" ref="BP58">bdRateExtend($G58:$G63,N58:N63,$AC58:$AC63,AJ58:AJ63,"None", FALSE,1)</f>
        <v>-0.21897678059322767</v>
      </c>
      <c r="BQ58" s="548">
        <f t="array" ref="BQ58">bdRateExtend($G58:$G61,O58:O61,$AC58:$AC61,AK58:AK61,"None", FALSE,1)</f>
        <v>-0.15289023778381816</v>
      </c>
      <c r="BR58" s="585">
        <f t="array" ref="BR58">bdRateExtend($G58:$G63,O58:O63,$AC58:$AC63,AK58:AK63,"None", FALSE,1)</f>
        <v>-0.21622896029488969</v>
      </c>
      <c r="BS58" s="551">
        <f t="array" ref="BS58">bdRateExtend($G58:$G61,P58:P61,$AC58:$AC61,AL58:AL61)</f>
        <v>-0.13430524178417802</v>
      </c>
      <c r="BT58" s="551">
        <f t="array" ref="BT58">bdRateExtend($G58:$G63,P58:P63,$AC58:$AC63,AL58:AL63)</f>
        <v>-0.15932958236311834</v>
      </c>
      <c r="BU58" s="551">
        <f t="array" ref="BU58">bdRateExtend($G58:$G61,Q58:Q61,$AC58:$AC61,AM58:AM61)</f>
        <v>-0.17913074523988115</v>
      </c>
      <c r="BV58" s="551">
        <f t="array" ref="BV58">bdRateExtend($G58:$G63,Q58:Q63,$AC58:$AC63,AM58:AM63)</f>
        <v>-0.20932819634089128</v>
      </c>
      <c r="BW58" s="551">
        <f t="array" ref="BW58">bdRateExtend($G58:$G61,R58:R61,$AC58:$AC61,AN58:AN61)</f>
        <v>-0.1497969621285612</v>
      </c>
      <c r="BX58" s="551">
        <f t="array" ref="BX58">bdRateExtend($G58:$G63,R58:R63,$AC58:$AC63,AN58:AN63)</f>
        <v>-0.17720120778473958</v>
      </c>
      <c r="BY58" s="551">
        <f t="array" ref="BY58">bdRateExtend($G58:$G63,S58:S63,$AC58:$AC63,AO58:AO63)</f>
        <v>-0.19578726196244012</v>
      </c>
      <c r="BZ58" s="555">
        <f t="array" ref="BZ58">bdRateExtend($G58:$G63,T58:T63,$AC58:$AC63,AP58:AP63)</f>
        <v>-0.40784738926187591</v>
      </c>
      <c r="CA58" s="555">
        <f t="array" ref="CA58">bdRateExtend($G58:$G63,U58:U63,$AC58:$AC63,AQ58:AQ63)</f>
        <v>-0.18631471151885193</v>
      </c>
      <c r="CB58" s="575">
        <f>(Summary!$C$108*BX58+Summary!$C$109*BY58+Summary!$C$110*BZ58)/Summary!$C$111</f>
        <v>-0.18717049721093304</v>
      </c>
      <c r="CC58" s="561">
        <f t="array" ref="CC58">bdCAMBIExtend($G58:$G61,V58:V61,$AC58:$AC61,AR58:AR61)</f>
        <v>-5.6709393099930799E-4</v>
      </c>
      <c r="CD58" s="561">
        <f t="array" ref="CD58">bdCAMBIExtend($G58:$G63,V58:V63,$AC58:$AC63,AR58:AR63)</f>
        <v>-5.0390051702988554E-4</v>
      </c>
      <c r="CE58" s="547">
        <f t="array" ref="CE58">testVMAFRange($G58:$G61,N58:N61,$AC58:$AC61,AJ58:AJ61)</f>
        <v>0</v>
      </c>
      <c r="CF58" s="543">
        <f t="array" ref="CF58">testVMAFRange($G58:$G63,N58:N63,$AC58:$AC63,AJ58:AJ63)</f>
        <v>0</v>
      </c>
      <c r="CG58" s="547">
        <f t="array" ref="CG58">testVMAFRange($G58:$G61,O58:O61,$AC58:$AC61,AK58:AK61)</f>
        <v>0</v>
      </c>
      <c r="CH58" s="543">
        <f t="array" ref="CH58">testVMAFRange($G58:$G63,O58:O63,$AC58:$AC63,AK58:AK63)</f>
        <v>0</v>
      </c>
    </row>
    <row r="59" spans="1:86" ht="17" customHeight="1" x14ac:dyDescent="0.2">
      <c r="A59" s="538"/>
      <c r="B59" s="566"/>
      <c r="C59" s="485"/>
      <c r="D59" s="590"/>
      <c r="E59" s="558"/>
      <c r="F59" s="362">
        <v>135</v>
      </c>
      <c r="G59" s="420">
        <f>'Anchor-RA'!L57</f>
        <v>102743.763636</v>
      </c>
      <c r="H59" s="295">
        <f>'Anchor-RA'!M57</f>
        <v>37.132241999999998</v>
      </c>
      <c r="I59" s="295">
        <f>'Anchor-RA'!N57</f>
        <v>40.832528000000003</v>
      </c>
      <c r="J59" s="295">
        <f>'Anchor-RA'!O57</f>
        <v>39.804015</v>
      </c>
      <c r="K59" s="295">
        <f>(Summary!$C$69*H59+Summary!$C$70*I59+Summary!$C$71*J59)/Summary!$C$72</f>
        <v>37.769447900000003</v>
      </c>
      <c r="L59" s="295">
        <f>'Anchor-RA'!P57</f>
        <v>27.112513</v>
      </c>
      <c r="M59" s="295">
        <f>'Anchor-RA'!Q57</f>
        <v>19.206088999999999</v>
      </c>
      <c r="N59" s="295">
        <f>'Anchor-RA'!R57</f>
        <v>99.450436999999994</v>
      </c>
      <c r="O59" s="295">
        <f>'Anchor-RA'!S57</f>
        <v>98.038351000000006</v>
      </c>
      <c r="P59" s="295">
        <f>'Anchor-RA'!T57</f>
        <v>37.717967000000002</v>
      </c>
      <c r="Q59" s="295">
        <f>'Anchor-RA'!U57</f>
        <v>37.325302999999998</v>
      </c>
      <c r="R59" s="295">
        <f>'Anchor-RA'!V57</f>
        <v>36.919666999999997</v>
      </c>
      <c r="S59" s="295">
        <f>'Anchor-RA'!W57</f>
        <v>40.755057999999998</v>
      </c>
      <c r="T59" s="295">
        <f>'Anchor-RA'!X57</f>
        <v>39.704030000000003</v>
      </c>
      <c r="U59" s="295">
        <f>10*LOG10(1/((Summary!$C$80/10^(R59/10)+Summary!$C$81/10^(S59/10)+Summary!$C$82/10^(T59/10))/Summary!$C$83))</f>
        <v>37.763746015335499</v>
      </c>
      <c r="V59" s="295">
        <f>'Anchor-RA'!Y57</f>
        <v>2.398E-3</v>
      </c>
      <c r="W59" s="295">
        <f>'Anchor-RA'!Z57</f>
        <v>24750.799999999999</v>
      </c>
      <c r="X59" s="295">
        <f>'Anchor-RA'!AA57</f>
        <v>24.671700000000001</v>
      </c>
      <c r="Y59" s="357">
        <f>'Anchor-RA'!AB57</f>
        <v>14</v>
      </c>
      <c r="Z59" s="357">
        <f>'Anchor-RA'!AC57</f>
        <v>21</v>
      </c>
      <c r="AA59" s="295">
        <f t="shared" si="0"/>
        <v>6.8752222222222219</v>
      </c>
      <c r="AB59" s="462"/>
      <c r="AC59" s="167">
        <f>'Test-RA'!L57</f>
        <v>98911.672726999997</v>
      </c>
      <c r="AD59" s="167">
        <f>'Test-RA'!M57</f>
        <v>37.725963</v>
      </c>
      <c r="AE59" s="167">
        <f>'Test-RA'!N57</f>
        <v>41.180965999999998</v>
      </c>
      <c r="AF59" s="167">
        <f>'Test-RA'!O57</f>
        <v>40.807696</v>
      </c>
      <c r="AG59" s="167">
        <f>(Summary!$C$69*AD59+Summary!$C$70*AE59+Summary!$C$71*AF59)/Summary!$C$72</f>
        <v>38.379636600000005</v>
      </c>
      <c r="AH59" s="167">
        <f>'Test-RA'!P57</f>
        <v>27.885082000000001</v>
      </c>
      <c r="AI59" s="167">
        <f>'Test-RA'!Q57</f>
        <v>19.807618999999999</v>
      </c>
      <c r="AJ59" s="167">
        <f>'Test-RA'!R57</f>
        <v>99.930639999999997</v>
      </c>
      <c r="AK59" s="167">
        <f>'Test-RA'!S57</f>
        <v>98.987826999999996</v>
      </c>
      <c r="AL59" s="167">
        <f>'Test-RA'!T57</f>
        <v>38.488188000000001</v>
      </c>
      <c r="AM59" s="167">
        <f>'Test-RA'!U57</f>
        <v>37.908830999999999</v>
      </c>
      <c r="AN59" s="167">
        <f>'Test-RA'!V57</f>
        <v>37.544072</v>
      </c>
      <c r="AO59" s="167">
        <f>'Test-RA'!W57</f>
        <v>41.119387000000003</v>
      </c>
      <c r="AP59" s="167">
        <f>'Test-RA'!X57</f>
        <v>40.745164000000003</v>
      </c>
      <c r="AQ59" s="167">
        <f>10*LOG10(1/((Summary!$C$80/10^(AN59/10)+Summary!$C$81/10^(AO59/10)+Summary!$C$82/10^(AP59/10))/Summary!$C$83))</f>
        <v>38.408128645771107</v>
      </c>
      <c r="AR59" s="167">
        <f>'Test-RA'!Y57</f>
        <v>1.926E-3</v>
      </c>
      <c r="AS59" s="167">
        <f>'Test-RA'!Z57</f>
        <v>743737</v>
      </c>
      <c r="AT59" s="295">
        <f>'Test-RA'!AA57</f>
        <v>79.530199999999994</v>
      </c>
      <c r="AU59" s="357">
        <f>'Test-RA'!AB57</f>
        <v>14</v>
      </c>
      <c r="AV59" s="357">
        <f>'Test-RA'!AC57</f>
        <v>21</v>
      </c>
      <c r="AW59" s="395">
        <f t="shared" si="1"/>
        <v>206.5936111111111</v>
      </c>
      <c r="AX59" s="297">
        <f t="shared" si="2"/>
        <v>30.049008516896425</v>
      </c>
      <c r="AY59" s="298">
        <f t="shared" si="2"/>
        <v>3.2235395209896356</v>
      </c>
      <c r="AZ59" s="297">
        <f t="shared" si="2"/>
        <v>1</v>
      </c>
      <c r="BA59" s="345">
        <f t="shared" si="2"/>
        <v>1</v>
      </c>
      <c r="BB59" s="75"/>
      <c r="BC59" s="75"/>
      <c r="BD59" s="565"/>
      <c r="BE59" s="550"/>
      <c r="BF59" s="552"/>
      <c r="BG59" s="552"/>
      <c r="BH59" s="552"/>
      <c r="BI59" s="552"/>
      <c r="BJ59" s="552"/>
      <c r="BK59" s="553"/>
      <c r="BL59" s="552"/>
      <c r="BM59" s="553"/>
      <c r="BN59" s="552"/>
      <c r="BO59" s="546"/>
      <c r="BP59" s="541"/>
      <c r="BQ59" s="546"/>
      <c r="BR59" s="541"/>
      <c r="BS59" s="553"/>
      <c r="BT59" s="552"/>
      <c r="BU59" s="553"/>
      <c r="BV59" s="552"/>
      <c r="BW59" s="553"/>
      <c r="BX59" s="552"/>
      <c r="BY59" s="552"/>
      <c r="BZ59" s="541"/>
      <c r="CA59" s="541"/>
      <c r="CB59" s="552"/>
      <c r="CC59" s="553"/>
      <c r="CD59" s="552"/>
      <c r="CE59" s="546"/>
      <c r="CF59" s="541"/>
      <c r="CG59" s="546"/>
      <c r="CH59" s="541"/>
    </row>
    <row r="60" spans="1:86" ht="17" customHeight="1" x14ac:dyDescent="0.2">
      <c r="A60" s="538"/>
      <c r="B60" s="566"/>
      <c r="C60" s="485"/>
      <c r="D60" s="590"/>
      <c r="E60" s="558"/>
      <c r="F60" s="362">
        <v>160</v>
      </c>
      <c r="G60" s="420">
        <f>'Anchor-RA'!L58</f>
        <v>46028.678787999997</v>
      </c>
      <c r="H60" s="295">
        <f>'Anchor-RA'!M58</f>
        <v>32.923399000000003</v>
      </c>
      <c r="I60" s="295">
        <f>'Anchor-RA'!N58</f>
        <v>38.587612999999997</v>
      </c>
      <c r="J60" s="295">
        <f>'Anchor-RA'!O58</f>
        <v>37.844352999999998</v>
      </c>
      <c r="K60" s="295">
        <f>(Summary!$C$69*H60+Summary!$C$70*I60+Summary!$C$71*J60)/Summary!$C$72</f>
        <v>33.981915800000003</v>
      </c>
      <c r="L60" s="295">
        <f>'Anchor-RA'!P58</f>
        <v>21.715434999999999</v>
      </c>
      <c r="M60" s="295">
        <f>'Anchor-RA'!Q58</f>
        <v>15.059245000000001</v>
      </c>
      <c r="N60" s="295">
        <f>'Anchor-RA'!R58</f>
        <v>85.510580000000004</v>
      </c>
      <c r="O60" s="295">
        <f>'Anchor-RA'!S58</f>
        <v>83.540792999999994</v>
      </c>
      <c r="P60" s="295">
        <f>'Anchor-RA'!T58</f>
        <v>31.621746000000002</v>
      </c>
      <c r="Q60" s="295">
        <f>'Anchor-RA'!U58</f>
        <v>34.250954999999998</v>
      </c>
      <c r="R60" s="295">
        <f>'Anchor-RA'!V58</f>
        <v>32.712021</v>
      </c>
      <c r="S60" s="295">
        <f>'Anchor-RA'!W58</f>
        <v>38.540371999999998</v>
      </c>
      <c r="T60" s="295">
        <f>'Anchor-RA'!X58</f>
        <v>37.806609000000002</v>
      </c>
      <c r="U60" s="295">
        <f>10*LOG10(1/((Summary!$C$80/10^(R60/10)+Summary!$C$81/10^(S60/10)+Summary!$C$82/10^(T60/10))/Summary!$C$83))</f>
        <v>33.893677618398925</v>
      </c>
      <c r="V60" s="295">
        <f>'Anchor-RA'!Y58</f>
        <v>3.3409999999999998E-3</v>
      </c>
      <c r="W60" s="295">
        <f>'Anchor-RA'!Z58</f>
        <v>18557</v>
      </c>
      <c r="X60" s="295">
        <f>'Anchor-RA'!AA58</f>
        <v>18.9985</v>
      </c>
      <c r="Y60" s="357">
        <f>'Anchor-RA'!AB58</f>
        <v>13</v>
      </c>
      <c r="Z60" s="357">
        <f>'Anchor-RA'!AC58</f>
        <v>21</v>
      </c>
      <c r="AA60" s="295">
        <f t="shared" si="0"/>
        <v>5.1547222222222224</v>
      </c>
      <c r="AB60" s="462"/>
      <c r="AC60" s="167">
        <f>'Test-RA'!L58</f>
        <v>44407.284848000003</v>
      </c>
      <c r="AD60" s="167">
        <f>'Test-RA'!M58</f>
        <v>33.549095000000001</v>
      </c>
      <c r="AE60" s="167">
        <f>'Test-RA'!N58</f>
        <v>39.051301000000002</v>
      </c>
      <c r="AF60" s="167">
        <f>'Test-RA'!O58</f>
        <v>38.866686999999999</v>
      </c>
      <c r="AG60" s="167">
        <f>(Summary!$C$69*AD60+Summary!$C$70*AE60+Summary!$C$71*AF60)/Summary!$C$72</f>
        <v>34.631074800000007</v>
      </c>
      <c r="AH60" s="167">
        <f>'Test-RA'!P58</f>
        <v>22.533204000000001</v>
      </c>
      <c r="AI60" s="167">
        <f>'Test-RA'!Q58</f>
        <v>15.658903</v>
      </c>
      <c r="AJ60" s="167">
        <f>'Test-RA'!R58</f>
        <v>87.954393999999994</v>
      </c>
      <c r="AK60" s="167">
        <f>'Test-RA'!S58</f>
        <v>85.995437999999993</v>
      </c>
      <c r="AL60" s="167">
        <f>'Test-RA'!T58</f>
        <v>32.431426999999999</v>
      </c>
      <c r="AM60" s="167">
        <f>'Test-RA'!U58</f>
        <v>34.904501000000003</v>
      </c>
      <c r="AN60" s="167">
        <f>'Test-RA'!V58</f>
        <v>33.364787</v>
      </c>
      <c r="AO60" s="167">
        <f>'Test-RA'!W58</f>
        <v>39.018270999999999</v>
      </c>
      <c r="AP60" s="167">
        <f>'Test-RA'!X58</f>
        <v>38.840133999999999</v>
      </c>
      <c r="AQ60" s="167">
        <f>10*LOG10(1/((Summary!$C$80/10^(AN60/10)+Summary!$C$81/10^(AO60/10)+Summary!$C$82/10^(AP60/10))/Summary!$C$83))</f>
        <v>34.560944224957808</v>
      </c>
      <c r="AR60" s="167">
        <f>'Test-RA'!Y58</f>
        <v>2.8240000000000001E-3</v>
      </c>
      <c r="AS60" s="167">
        <f>'Test-RA'!Z58</f>
        <v>851552.6</v>
      </c>
      <c r="AT60" s="295">
        <f>'Test-RA'!AA58</f>
        <v>75.366500000000002</v>
      </c>
      <c r="AU60" s="357">
        <f>'Test-RA'!AB58</f>
        <v>13</v>
      </c>
      <c r="AV60" s="357">
        <f>'Test-RA'!AC58</f>
        <v>21</v>
      </c>
      <c r="AW60" s="395">
        <f t="shared" si="1"/>
        <v>236.54238888888889</v>
      </c>
      <c r="AX60" s="297">
        <f t="shared" si="2"/>
        <v>45.888484129977904</v>
      </c>
      <c r="AY60" s="298">
        <f t="shared" si="2"/>
        <v>3.9669710766639472</v>
      </c>
      <c r="AZ60" s="297">
        <f t="shared" si="2"/>
        <v>1</v>
      </c>
      <c r="BA60" s="345">
        <f t="shared" si="2"/>
        <v>1</v>
      </c>
      <c r="BB60" s="75"/>
      <c r="BC60" s="75"/>
      <c r="BD60" s="573" t="s">
        <v>147</v>
      </c>
      <c r="BE60" s="549">
        <f t="array" ref="BE60">bdRateExtend($G59:$G62,H59:H62,$AC59:$AC62,AD59:AD62)</f>
        <v>-0.16941905164772431</v>
      </c>
      <c r="BF60" s="552"/>
      <c r="BG60" s="552"/>
      <c r="BH60" s="552"/>
      <c r="BI60" s="552"/>
      <c r="BJ60" s="552"/>
      <c r="BK60" s="551">
        <f t="array" ref="BK60">bdRateExtend($G59:$G62,L59:L62,$AC59:$AC62,AH59:AH62)</f>
        <v>-0.16511864950654942</v>
      </c>
      <c r="BL60" s="552"/>
      <c r="BM60" s="551">
        <f t="array" ref="BM60">bdRateExtend($G59:$G62,M59:M62,$AC59:$AC62,AI59:AI62)</f>
        <v>-0.16116947810813398</v>
      </c>
      <c r="BN60" s="552"/>
      <c r="BO60" s="545">
        <f t="array" ref="BO60">bdRateExtend($G59:$G62,N59:N62,$AC59:$AC62,AJ59:AJ62,"None", FALSE,1)</f>
        <v>-0.1810001079892023</v>
      </c>
      <c r="BP60" s="541"/>
      <c r="BQ60" s="545">
        <f t="array" ref="BQ60">bdRateExtend($G59:$G62,O59:O62,$AC59:$AC62,AK59:AK62,"None", FALSE,1)</f>
        <v>-0.17894603752485061</v>
      </c>
      <c r="BR60" s="541"/>
      <c r="BS60" s="551">
        <f t="array" ref="BS60">bdRateExtend($G59:$G62,P59:P62,$AC59:$AC62,AL59:AL62)</f>
        <v>-0.15966440694835948</v>
      </c>
      <c r="BT60" s="552"/>
      <c r="BU60" s="551">
        <f t="array" ref="BU60">bdRateExtend($G59:$G62,Q59:Q62,$AC59:$AC62,AM59:AM62)</f>
        <v>-0.21229066889785531</v>
      </c>
      <c r="BV60" s="552"/>
      <c r="BW60" s="551">
        <f t="array" ref="BW60">bdRateExtend($G59:$G62,R59:R62,$AC59:$AC62,AN59:AN62)</f>
        <v>-0.17549142940383622</v>
      </c>
      <c r="BX60" s="552"/>
      <c r="BY60" s="552"/>
      <c r="BZ60" s="541"/>
      <c r="CA60" s="541"/>
      <c r="CB60" s="552"/>
      <c r="CC60" s="561">
        <f t="array" ref="CC60">bdCAMBIExtend($G59:$G62,V59:V62,$AC59:$AC62,AR59:AR62)</f>
        <v>-1.6695399921495805E-4</v>
      </c>
      <c r="CD60" s="552"/>
      <c r="CE60" s="554">
        <f t="array" ref="CE60">testVMAFRange($G59:$G62,N59:N62,$AC59:$AC62,AJ59:AJ62)</f>
        <v>0</v>
      </c>
      <c r="CF60" s="541"/>
      <c r="CG60" s="554">
        <f t="array" ref="CG60">testVMAFRange($G59:$G62,O59:O62,$AC59:$AC62,AK59:AK62)</f>
        <v>0</v>
      </c>
      <c r="CH60" s="541"/>
    </row>
    <row r="61" spans="1:86" ht="17" customHeight="1" x14ac:dyDescent="0.2">
      <c r="A61" s="538"/>
      <c r="B61" s="566"/>
      <c r="C61" s="485"/>
      <c r="D61" s="590"/>
      <c r="E61" s="558"/>
      <c r="F61" s="362">
        <v>185</v>
      </c>
      <c r="G61" s="420">
        <f>'Anchor-RA'!L59</f>
        <v>18672</v>
      </c>
      <c r="H61" s="295">
        <f>'Anchor-RA'!M59</f>
        <v>29.016881000000001</v>
      </c>
      <c r="I61" s="295">
        <f>'Anchor-RA'!N59</f>
        <v>36.603298000000002</v>
      </c>
      <c r="J61" s="295">
        <f>'Anchor-RA'!O59</f>
        <v>36.35266</v>
      </c>
      <c r="K61" s="295">
        <f>(Summary!$C$69*H61+Summary!$C$70*I61+Summary!$C$71*J61)/Summary!$C$72</f>
        <v>30.509100600000004</v>
      </c>
      <c r="L61" s="295">
        <f>'Anchor-RA'!P59</f>
        <v>16.748781000000001</v>
      </c>
      <c r="M61" s="295">
        <f>'Anchor-RA'!Q59</f>
        <v>11.334187</v>
      </c>
      <c r="N61" s="295">
        <f>'Anchor-RA'!R59</f>
        <v>61.558774</v>
      </c>
      <c r="O61" s="295">
        <f>'Anchor-RA'!S59</f>
        <v>59.900882000000003</v>
      </c>
      <c r="P61" s="295">
        <f>'Anchor-RA'!T59</f>
        <v>26.320833</v>
      </c>
      <c r="Q61" s="295">
        <f>'Anchor-RA'!U59</f>
        <v>31.337098999999998</v>
      </c>
      <c r="R61" s="295">
        <f>'Anchor-RA'!V59</f>
        <v>28.827843999999999</v>
      </c>
      <c r="S61" s="295">
        <f>'Anchor-RA'!W59</f>
        <v>36.568953999999998</v>
      </c>
      <c r="T61" s="295">
        <f>'Anchor-RA'!X59</f>
        <v>36.343760000000003</v>
      </c>
      <c r="U61" s="295">
        <f>10*LOG10(1/((Summary!$C$80/10^(R61/10)+Summary!$C$81/10^(S61/10)+Summary!$C$82/10^(T61/10))/Summary!$C$83))</f>
        <v>30.229057069102048</v>
      </c>
      <c r="V61" s="295">
        <f>'Anchor-RA'!Y59</f>
        <v>5.5750000000000001E-3</v>
      </c>
      <c r="W61" s="295">
        <f>'Anchor-RA'!Z59</f>
        <v>17955.2</v>
      </c>
      <c r="X61" s="295">
        <f>'Anchor-RA'!AA59</f>
        <v>12.7155</v>
      </c>
      <c r="Y61" s="357">
        <f>'Anchor-RA'!AB59</f>
        <v>13</v>
      </c>
      <c r="Z61" s="357">
        <f>'Anchor-RA'!AC59</f>
        <v>21</v>
      </c>
      <c r="AA61" s="295">
        <f t="shared" si="0"/>
        <v>4.9875555555555557</v>
      </c>
      <c r="AB61" s="462"/>
      <c r="AC61" s="167">
        <f>'Test-RA'!L59</f>
        <v>18174.521212</v>
      </c>
      <c r="AD61" s="167">
        <f>'Test-RA'!M59</f>
        <v>29.694900000000001</v>
      </c>
      <c r="AE61" s="167">
        <f>'Test-RA'!N59</f>
        <v>37.094006</v>
      </c>
      <c r="AF61" s="167">
        <f>'Test-RA'!O59</f>
        <v>37.284086000000002</v>
      </c>
      <c r="AG61" s="167">
        <f>(Summary!$C$69*AD61+Summary!$C$70*AE61+Summary!$C$71*AF61)/Summary!$C$72</f>
        <v>31.1937292</v>
      </c>
      <c r="AH61" s="167">
        <f>'Test-RA'!P59</f>
        <v>17.572102999999998</v>
      </c>
      <c r="AI61" s="167">
        <f>'Test-RA'!Q59</f>
        <v>11.929625</v>
      </c>
      <c r="AJ61" s="167">
        <f>'Test-RA'!R59</f>
        <v>66.554435999999995</v>
      </c>
      <c r="AK61" s="167">
        <f>'Test-RA'!S59</f>
        <v>64.692905999999994</v>
      </c>
      <c r="AL61" s="167">
        <f>'Test-RA'!T59</f>
        <v>27.166681000000001</v>
      </c>
      <c r="AM61" s="167">
        <f>'Test-RA'!U59</f>
        <v>32.015476999999997</v>
      </c>
      <c r="AN61" s="167">
        <f>'Test-RA'!V59</f>
        <v>29.534102000000001</v>
      </c>
      <c r="AO61" s="167">
        <f>'Test-RA'!W59</f>
        <v>37.071956999999998</v>
      </c>
      <c r="AP61" s="167">
        <f>'Test-RA'!X59</f>
        <v>37.271549999999998</v>
      </c>
      <c r="AQ61" s="167">
        <f>10*LOG10(1/((Summary!$C$80/10^(AN61/10)+Summary!$C$81/10^(AO61/10)+Summary!$C$82/10^(AP61/10))/Summary!$C$83))</f>
        <v>30.936065581573743</v>
      </c>
      <c r="AR61" s="167">
        <f>'Test-RA'!Y59</f>
        <v>4.9420000000000002E-3</v>
      </c>
      <c r="AS61" s="167">
        <f>'Test-RA'!Z59</f>
        <v>560758</v>
      </c>
      <c r="AT61" s="295">
        <f>'Test-RA'!AA59</f>
        <v>62.717599999999997</v>
      </c>
      <c r="AU61" s="357">
        <f>'Test-RA'!AB59</f>
        <v>13</v>
      </c>
      <c r="AV61" s="357">
        <f>'Test-RA'!AC59</f>
        <v>21</v>
      </c>
      <c r="AW61" s="395">
        <f t="shared" si="1"/>
        <v>155.76611111111112</v>
      </c>
      <c r="AX61" s="297">
        <f t="shared" si="2"/>
        <v>31.230952593120655</v>
      </c>
      <c r="AY61" s="298">
        <f t="shared" si="2"/>
        <v>4.9323738744052532</v>
      </c>
      <c r="AZ61" s="297">
        <f t="shared" si="2"/>
        <v>1</v>
      </c>
      <c r="BA61" s="345">
        <f t="shared" si="2"/>
        <v>1</v>
      </c>
      <c r="BB61" s="75"/>
      <c r="BC61" s="75"/>
      <c r="BD61" s="565"/>
      <c r="BE61" s="550"/>
      <c r="BF61" s="552"/>
      <c r="BG61" s="552"/>
      <c r="BH61" s="552"/>
      <c r="BI61" s="552"/>
      <c r="BJ61" s="552"/>
      <c r="BK61" s="553"/>
      <c r="BL61" s="552"/>
      <c r="BM61" s="553"/>
      <c r="BN61" s="552"/>
      <c r="BO61" s="546"/>
      <c r="BP61" s="541"/>
      <c r="BQ61" s="546"/>
      <c r="BR61" s="541"/>
      <c r="BS61" s="553"/>
      <c r="BT61" s="552"/>
      <c r="BU61" s="553"/>
      <c r="BV61" s="552"/>
      <c r="BW61" s="553"/>
      <c r="BX61" s="552"/>
      <c r="BY61" s="552"/>
      <c r="BZ61" s="541"/>
      <c r="CA61" s="541"/>
      <c r="CB61" s="552"/>
      <c r="CC61" s="553"/>
      <c r="CD61" s="552"/>
      <c r="CE61" s="546"/>
      <c r="CF61" s="541"/>
      <c r="CG61" s="546"/>
      <c r="CH61" s="541"/>
    </row>
    <row r="62" spans="1:86" ht="17" customHeight="1" thickBot="1" x14ac:dyDescent="0.25">
      <c r="A62" s="538"/>
      <c r="B62" s="566"/>
      <c r="C62" s="485"/>
      <c r="D62" s="590"/>
      <c r="E62" s="558"/>
      <c r="F62" s="362">
        <v>210</v>
      </c>
      <c r="G62" s="420">
        <f>'Anchor-RA'!L60</f>
        <v>6408.5333330000003</v>
      </c>
      <c r="H62" s="295">
        <f>'Anchor-RA'!M60</f>
        <v>25.582787</v>
      </c>
      <c r="I62" s="295">
        <f>'Anchor-RA'!N60</f>
        <v>34.533459000000001</v>
      </c>
      <c r="J62" s="295">
        <f>'Anchor-RA'!O60</f>
        <v>35.141908999999998</v>
      </c>
      <c r="K62" s="295">
        <f>(Summary!$C$69*H62+Summary!$C$70*I62+Summary!$C$71*J62)/Summary!$C$72</f>
        <v>27.433766400000003</v>
      </c>
      <c r="L62" s="295">
        <f>'Anchor-RA'!P60</f>
        <v>12.096819</v>
      </c>
      <c r="M62" s="295">
        <f>'Anchor-RA'!Q60</f>
        <v>8.0041340000000005</v>
      </c>
      <c r="N62" s="295">
        <f>'Anchor-RA'!R60</f>
        <v>33.818257000000003</v>
      </c>
      <c r="O62" s="295">
        <f>'Anchor-RA'!S60</f>
        <v>32.867044999999997</v>
      </c>
      <c r="P62" s="295">
        <f>'Anchor-RA'!T60</f>
        <v>22.010884000000001</v>
      </c>
      <c r="Q62" s="295">
        <f>'Anchor-RA'!U60</f>
        <v>28.567330999999999</v>
      </c>
      <c r="R62" s="295">
        <f>'Anchor-RA'!V60</f>
        <v>25.448768999999999</v>
      </c>
      <c r="S62" s="295">
        <f>'Anchor-RA'!W60</f>
        <v>34.504458</v>
      </c>
      <c r="T62" s="295">
        <f>'Anchor-RA'!X60</f>
        <v>35.139270000000003</v>
      </c>
      <c r="U62" s="295">
        <f>10*LOG10(1/((Summary!$C$80/10^(R62/10)+Summary!$C$81/10^(S62/10)+Summary!$C$82/10^(T62/10))/Summary!$C$83))</f>
        <v>26.965158347603403</v>
      </c>
      <c r="V62" s="295">
        <f>'Anchor-RA'!Y60</f>
        <v>1.2274E-2</v>
      </c>
      <c r="W62" s="295">
        <f>'Anchor-RA'!Z60</f>
        <v>10783.5</v>
      </c>
      <c r="X62" s="295">
        <f>'Anchor-RA'!AA60</f>
        <v>11.684200000000001</v>
      </c>
      <c r="Y62" s="357">
        <f>'Anchor-RA'!AB60</f>
        <v>12</v>
      </c>
      <c r="Z62" s="357">
        <f>'Anchor-RA'!AC60</f>
        <v>21</v>
      </c>
      <c r="AA62" s="295">
        <f t="shared" si="0"/>
        <v>2.9954166666666668</v>
      </c>
      <c r="AB62" s="462"/>
      <c r="AC62" s="167">
        <f>'Test-RA'!L60</f>
        <v>6305.818182</v>
      </c>
      <c r="AD62" s="167">
        <f>'Test-RA'!M60</f>
        <v>26.232717999999998</v>
      </c>
      <c r="AE62" s="167">
        <f>'Test-RA'!N60</f>
        <v>34.989677999999998</v>
      </c>
      <c r="AF62" s="167">
        <f>'Test-RA'!O60</f>
        <v>35.935738999999998</v>
      </c>
      <c r="AG62" s="167">
        <f>(Summary!$C$69*AD62+Summary!$C$70*AE62+Summary!$C$71*AF62)/Summary!$C$72</f>
        <v>28.078716099999998</v>
      </c>
      <c r="AH62" s="167">
        <f>'Test-RA'!P60</f>
        <v>12.896749</v>
      </c>
      <c r="AI62" s="167">
        <f>'Test-RA'!Q60</f>
        <v>8.5382189999999998</v>
      </c>
      <c r="AJ62" s="167">
        <f>'Test-RA'!R60</f>
        <v>40.732871000000003</v>
      </c>
      <c r="AK62" s="167">
        <f>'Test-RA'!S60</f>
        <v>39.469915</v>
      </c>
      <c r="AL62" s="167">
        <f>'Test-RA'!T60</f>
        <v>22.772849000000001</v>
      </c>
      <c r="AM62" s="167">
        <f>'Test-RA'!U60</f>
        <v>29.223991999999999</v>
      </c>
      <c r="AN62" s="167">
        <f>'Test-RA'!V60</f>
        <v>26.115310999999998</v>
      </c>
      <c r="AO62" s="167">
        <f>'Test-RA'!W60</f>
        <v>34.96951</v>
      </c>
      <c r="AP62" s="167">
        <f>'Test-RA'!X60</f>
        <v>35.927464999999998</v>
      </c>
      <c r="AQ62" s="167">
        <f>10*LOG10(1/((Summary!$C$80/10^(AN62/10)+Summary!$C$81/10^(AO62/10)+Summary!$C$82/10^(AP62/10))/Summary!$C$83))</f>
        <v>27.628688331214811</v>
      </c>
      <c r="AR62" s="167">
        <f>'Test-RA'!Y60</f>
        <v>1.4291999999999999E-2</v>
      </c>
      <c r="AS62" s="167">
        <f>'Test-RA'!Z60</f>
        <v>242005.6</v>
      </c>
      <c r="AT62" s="295">
        <f>'Test-RA'!AA60</f>
        <v>80.697100000000006</v>
      </c>
      <c r="AU62" s="357">
        <f>'Test-RA'!AB60</f>
        <v>12</v>
      </c>
      <c r="AV62" s="357">
        <f>'Test-RA'!AC60</f>
        <v>21</v>
      </c>
      <c r="AW62" s="395">
        <f t="shared" si="1"/>
        <v>67.223777777777784</v>
      </c>
      <c r="AX62" s="297">
        <f t="shared" si="2"/>
        <v>22.442212639680996</v>
      </c>
      <c r="AY62" s="298">
        <f t="shared" si="2"/>
        <v>6.9065147806439464</v>
      </c>
      <c r="AZ62" s="297">
        <f t="shared" si="2"/>
        <v>1</v>
      </c>
      <c r="BA62" s="345">
        <f t="shared" si="2"/>
        <v>1</v>
      </c>
      <c r="BB62" s="75"/>
      <c r="BC62" s="75"/>
      <c r="BD62" s="574" t="s">
        <v>46</v>
      </c>
      <c r="BE62" s="549">
        <f t="array" ref="BE62">bdRateExtend($G60:$G63,H60:H63,$AC60:$AC63,AD60:AD63)</f>
        <v>-0.2021531944862317</v>
      </c>
      <c r="BF62" s="552"/>
      <c r="BG62" s="552"/>
      <c r="BH62" s="552"/>
      <c r="BI62" s="552"/>
      <c r="BJ62" s="552"/>
      <c r="BK62" s="551">
        <f t="array" ref="BK62">bdRateExtend($G60:$G63,L60:L63,$AC60:$AC63,AH60:AH63)</f>
        <v>-0.18665573404880342</v>
      </c>
      <c r="BL62" s="552"/>
      <c r="BM62" s="551">
        <f t="array" ref="BM62">bdRateExtend($G60:$G63,M60:M63,$AC60:$AC63,AI60:AI63)</f>
        <v>-0.18066594824702775</v>
      </c>
      <c r="BN62" s="552"/>
      <c r="BO62" s="545">
        <f t="array" ref="BO62">bdRateExtend($G60:$G63,N60:N63,$AC60:$AC63,AJ60:AJ63,"None", FALSE,1)</f>
        <v>-0.2383214610673059</v>
      </c>
      <c r="BP62" s="541"/>
      <c r="BQ62" s="545">
        <f t="array" ref="BQ62">bdRateExtend($G60:$G63,O60:O63,$AC60:$AC63,AK60:AK63,"None", FALSE,1)</f>
        <v>-0.23480133443187789</v>
      </c>
      <c r="BR62" s="541"/>
      <c r="BS62" s="551">
        <f t="array" ref="BS62">bdRateExtend($G60:$G63,P60:P63,$AC60:$AC63,AL60:AL63)</f>
        <v>-0.19384616181138603</v>
      </c>
      <c r="BT62" s="552"/>
      <c r="BU62" s="551">
        <f t="array" ref="BU62">bdRateExtend($G60:$G63,Q60:Q63,$AC60:$AC63,AM60:AM63)</f>
        <v>-0.24379072262782353</v>
      </c>
      <c r="BV62" s="552"/>
      <c r="BW62" s="551">
        <f t="array" ref="BW62">bdRateExtend($G60:$G63,R60:R63,$AC60:$AC63,AN60:AN63)</f>
        <v>-0.20948132209503367</v>
      </c>
      <c r="BX62" s="552"/>
      <c r="BY62" s="552"/>
      <c r="BZ62" s="541"/>
      <c r="CA62" s="541"/>
      <c r="CB62" s="552"/>
      <c r="CC62" s="561">
        <f t="array" ref="CC62">bdCAMBIExtend($G60:$G63,V60:V63,$AC60:$AC63,AR60:AR63)</f>
        <v>-4.9621177706111552E-4</v>
      </c>
      <c r="CD62" s="552"/>
      <c r="CE62" s="554">
        <f t="array" ref="CE62">testVMAFRange($G60:$G63,N60:N63,$AC60:$AC63,AJ60:AJ63)</f>
        <v>0</v>
      </c>
      <c r="CF62" s="541"/>
      <c r="CG62" s="554">
        <f t="array" ref="CG62">testVMAFRange($G60:$G63,O60:O63,$AC60:$AC63,AK60:AK63)</f>
        <v>0</v>
      </c>
      <c r="CH62" s="541"/>
    </row>
    <row r="63" spans="1:86" ht="17" customHeight="1" thickBot="1" x14ac:dyDescent="0.25">
      <c r="A63" s="538"/>
      <c r="B63" s="596"/>
      <c r="C63" s="486"/>
      <c r="D63" s="591"/>
      <c r="E63" s="559"/>
      <c r="F63" s="363">
        <v>235</v>
      </c>
      <c r="G63" s="420">
        <f>'Anchor-RA'!L61</f>
        <v>1996.212121</v>
      </c>
      <c r="H63" s="295">
        <f>'Anchor-RA'!M61</f>
        <v>22.914256999999999</v>
      </c>
      <c r="I63" s="295">
        <f>'Anchor-RA'!N61</f>
        <v>32.582906999999999</v>
      </c>
      <c r="J63" s="295">
        <f>'Anchor-RA'!O61</f>
        <v>34.186413000000002</v>
      </c>
      <c r="K63" s="295">
        <f>(Summary!$C$69*H63+Summary!$C$70*I63+Summary!$C$71*J63)/Summary!$C$72</f>
        <v>25.008337599999997</v>
      </c>
      <c r="L63" s="295">
        <f>'Anchor-RA'!P61</f>
        <v>8.2305469999999996</v>
      </c>
      <c r="M63" s="295">
        <f>'Anchor-RA'!Q61</f>
        <v>5.4330379999999998</v>
      </c>
      <c r="N63" s="295">
        <f>'Anchor-RA'!R61</f>
        <v>15.402703000000001</v>
      </c>
      <c r="O63" s="295">
        <f>'Anchor-RA'!S61</f>
        <v>15.025791</v>
      </c>
      <c r="P63" s="295">
        <f>'Anchor-RA'!T61</f>
        <v>18.966645</v>
      </c>
      <c r="Q63" s="295">
        <f>'Anchor-RA'!U61</f>
        <v>26.075171000000001</v>
      </c>
      <c r="R63" s="295">
        <f>'Anchor-RA'!V61</f>
        <v>22.839585</v>
      </c>
      <c r="S63" s="295">
        <f>'Anchor-RA'!W61</f>
        <v>32.564839999999997</v>
      </c>
      <c r="T63" s="295">
        <f>'Anchor-RA'!X61</f>
        <v>34.183880000000002</v>
      </c>
      <c r="U63" s="295">
        <f>10*LOG10(1/((Summary!$C$80/10^(R63/10)+Summary!$C$81/10^(S63/10)+Summary!$C$82/10^(T63/10))/Summary!$C$83))</f>
        <v>24.409428804998811</v>
      </c>
      <c r="V63" s="295">
        <f>'Anchor-RA'!Y61</f>
        <v>3.4856999999999999E-2</v>
      </c>
      <c r="W63" s="295">
        <f>'Anchor-RA'!Z61</f>
        <v>6103.6</v>
      </c>
      <c r="X63" s="295">
        <f>'Anchor-RA'!AA61</f>
        <v>7.3334999999999999</v>
      </c>
      <c r="Y63" s="357">
        <f>'Anchor-RA'!AB61</f>
        <v>11</v>
      </c>
      <c r="Z63" s="357">
        <f>'Anchor-RA'!AC61</f>
        <v>21</v>
      </c>
      <c r="AA63" s="295">
        <f t="shared" si="0"/>
        <v>1.6954444444444445</v>
      </c>
      <c r="AB63" s="462"/>
      <c r="AC63" s="167">
        <f>'Test-RA'!L61</f>
        <v>1920.606061</v>
      </c>
      <c r="AD63" s="167">
        <f>'Test-RA'!M61</f>
        <v>23.446083999999999</v>
      </c>
      <c r="AE63" s="167">
        <f>'Test-RA'!N61</f>
        <v>32.911785000000002</v>
      </c>
      <c r="AF63" s="167">
        <f>'Test-RA'!O61</f>
        <v>34.833022999999997</v>
      </c>
      <c r="AG63" s="391">
        <f>(Summary!$C$69*AD63+Summary!$C$70*AE63+Summary!$C$71*AF63)/Summary!$C$72</f>
        <v>25.531348000000001</v>
      </c>
      <c r="AH63" s="167">
        <f>'Test-RA'!P61</f>
        <v>8.8396830000000008</v>
      </c>
      <c r="AI63" s="167">
        <f>'Test-RA'!Q61</f>
        <v>5.7922890000000002</v>
      </c>
      <c r="AJ63" s="167">
        <f>'Test-RA'!R61</f>
        <v>20.253095999999999</v>
      </c>
      <c r="AK63" s="167">
        <f>'Test-RA'!S61</f>
        <v>19.719155000000001</v>
      </c>
      <c r="AL63" s="167">
        <f>'Test-RA'!T61</f>
        <v>19.534051000000002</v>
      </c>
      <c r="AM63" s="167">
        <f>'Test-RA'!U61</f>
        <v>26.727471999999999</v>
      </c>
      <c r="AN63" s="167">
        <f>'Test-RA'!V61</f>
        <v>23.378927999999998</v>
      </c>
      <c r="AO63" s="167">
        <f>'Test-RA'!W61</f>
        <v>32.896861999999999</v>
      </c>
      <c r="AP63" s="167">
        <f>'Test-RA'!X61</f>
        <v>34.829137000000003</v>
      </c>
      <c r="AQ63" s="167">
        <f>10*LOG10(1/((Summary!$C$80/10^(AN63/10)+Summary!$C$81/10^(AO63/10)+Summary!$C$82/10^(AP63/10))/Summary!$C$83))</f>
        <v>24.945198113574531</v>
      </c>
      <c r="AR63" s="167">
        <f>'Test-RA'!Y61</f>
        <v>3.1012000000000001E-2</v>
      </c>
      <c r="AS63" s="167">
        <f>'Test-RA'!Z61</f>
        <v>79860.800000000003</v>
      </c>
      <c r="AT63" s="295">
        <f>'Test-RA'!AA61</f>
        <v>64.769199999999998</v>
      </c>
      <c r="AU63" s="357">
        <f>'Test-RA'!AB61</f>
        <v>11</v>
      </c>
      <c r="AV63" s="357">
        <f>'Test-RA'!AC61</f>
        <v>21</v>
      </c>
      <c r="AW63" s="395">
        <f t="shared" si="1"/>
        <v>22.183555555555557</v>
      </c>
      <c r="AX63" s="302">
        <f t="shared" si="2"/>
        <v>13.084212595845075</v>
      </c>
      <c r="AY63" s="303">
        <f t="shared" si="2"/>
        <v>8.8319629099338641</v>
      </c>
      <c r="AZ63" s="302">
        <f t="shared" si="2"/>
        <v>1</v>
      </c>
      <c r="BA63" s="346">
        <f t="shared" si="2"/>
        <v>1</v>
      </c>
      <c r="BB63" s="75"/>
      <c r="BC63" s="75"/>
      <c r="BD63" s="570"/>
      <c r="BE63" s="550"/>
      <c r="BF63" s="553"/>
      <c r="BG63" s="553"/>
      <c r="BH63" s="553"/>
      <c r="BI63" s="553"/>
      <c r="BJ63" s="553"/>
      <c r="BK63" s="553"/>
      <c r="BL63" s="553"/>
      <c r="BM63" s="553"/>
      <c r="BN63" s="553"/>
      <c r="BO63" s="546"/>
      <c r="BP63" s="544"/>
      <c r="BQ63" s="546"/>
      <c r="BR63" s="544"/>
      <c r="BS63" s="553"/>
      <c r="BT63" s="553"/>
      <c r="BU63" s="553"/>
      <c r="BV63" s="553"/>
      <c r="BW63" s="553"/>
      <c r="BX63" s="553"/>
      <c r="BY63" s="553"/>
      <c r="BZ63" s="544"/>
      <c r="CA63" s="544"/>
      <c r="CB63" s="553"/>
      <c r="CC63" s="553"/>
      <c r="CD63" s="553"/>
      <c r="CE63" s="546"/>
      <c r="CF63" s="544"/>
      <c r="CG63" s="546"/>
      <c r="CH63" s="544"/>
    </row>
    <row r="64" spans="1:86" ht="17" customHeight="1" thickBot="1" x14ac:dyDescent="0.25">
      <c r="A64" s="538"/>
      <c r="B64" s="595" t="s">
        <v>148</v>
      </c>
      <c r="C64" s="586" t="s">
        <v>232</v>
      </c>
      <c r="D64" s="589">
        <v>29.97</v>
      </c>
      <c r="E64" s="557">
        <v>8</v>
      </c>
      <c r="F64" s="362">
        <v>110</v>
      </c>
      <c r="G64" s="419">
        <f>'Anchor-RA'!L62</f>
        <v>4040.236128</v>
      </c>
      <c r="H64" s="385">
        <f>'Anchor-RA'!M62</f>
        <v>41.923932999999998</v>
      </c>
      <c r="I64" s="385">
        <f>'Anchor-RA'!N62</f>
        <v>42.012861999999998</v>
      </c>
      <c r="J64" s="385">
        <f>'Anchor-RA'!O62</f>
        <v>46.993467000000003</v>
      </c>
      <c r="K64" s="385">
        <f>(Summary!$C$69*H64+Summary!$C$70*I64+Summary!$C$71*J64)/Summary!$C$72</f>
        <v>42.439779299999998</v>
      </c>
      <c r="L64" s="385">
        <f>'Anchor-RA'!P62</f>
        <v>23.119437000000001</v>
      </c>
      <c r="M64" s="385">
        <f>'Anchor-RA'!Q62</f>
        <v>20.089694999999999</v>
      </c>
      <c r="N64" s="385">
        <f>'Anchor-RA'!R62</f>
        <v>94.128743999999998</v>
      </c>
      <c r="O64" s="385">
        <f>'Anchor-RA'!S62</f>
        <v>92.611468000000002</v>
      </c>
      <c r="P64" s="385">
        <f>'Anchor-RA'!T62</f>
        <v>42.909070999999997</v>
      </c>
      <c r="Q64" s="385">
        <f>'Anchor-RA'!U62</f>
        <v>39.723832000000002</v>
      </c>
      <c r="R64" s="385">
        <f>'Anchor-RA'!V62</f>
        <v>41.835062999999998</v>
      </c>
      <c r="S64" s="385">
        <f>'Anchor-RA'!W62</f>
        <v>41.912087</v>
      </c>
      <c r="T64" s="385">
        <f>'Anchor-RA'!X62</f>
        <v>46.956428000000002</v>
      </c>
      <c r="U64" s="385">
        <f>10*LOG10(1/((Summary!$C$80/10^(R64/10)+Summary!$C$81/10^(S64/10)+Summary!$C$82/10^(T64/10))/Summary!$C$83))</f>
        <v>42.382073025688015</v>
      </c>
      <c r="V64" s="385">
        <f>'Anchor-RA'!Y62</f>
        <v>3.350082</v>
      </c>
      <c r="W64" s="385">
        <f>'Anchor-RA'!Z62</f>
        <v>2949.6</v>
      </c>
      <c r="X64" s="385">
        <f>'Anchor-RA'!AA62</f>
        <v>2.8121999999999998</v>
      </c>
      <c r="Y64" s="360">
        <f>'Anchor-RA'!AB62</f>
        <v>5</v>
      </c>
      <c r="Z64" s="360">
        <f>'Anchor-RA'!AC62</f>
        <v>8</v>
      </c>
      <c r="AA64" s="385">
        <f t="shared" si="0"/>
        <v>0.81933333333333336</v>
      </c>
      <c r="AB64" s="462"/>
      <c r="AC64" s="384">
        <f>'Test-RA'!L62</f>
        <v>3775.112161</v>
      </c>
      <c r="AD64" s="384">
        <f>'Test-RA'!M62</f>
        <v>41.97016</v>
      </c>
      <c r="AE64" s="384">
        <f>'Test-RA'!N62</f>
        <v>42.066966000000001</v>
      </c>
      <c r="AF64" s="384">
        <f>'Test-RA'!O62</f>
        <v>47.031899000000003</v>
      </c>
      <c r="AG64" s="167">
        <f>(Summary!$C$69*AD64+Summary!$C$70*AE64+Summary!$C$71*AF64)/Summary!$C$72</f>
        <v>42.486014499999996</v>
      </c>
      <c r="AH64" s="384">
        <f>'Test-RA'!P62</f>
        <v>23.217662000000001</v>
      </c>
      <c r="AI64" s="384">
        <f>'Test-RA'!Q62</f>
        <v>20.148309999999999</v>
      </c>
      <c r="AJ64" s="384">
        <f>'Test-RA'!R62</f>
        <v>94.550126000000006</v>
      </c>
      <c r="AK64" s="384">
        <f>'Test-RA'!S62</f>
        <v>92.981228999999999</v>
      </c>
      <c r="AL64" s="384">
        <f>'Test-RA'!T62</f>
        <v>43.014591000000003</v>
      </c>
      <c r="AM64" s="384">
        <f>'Test-RA'!U62</f>
        <v>39.763658999999997</v>
      </c>
      <c r="AN64" s="384">
        <f>'Test-RA'!V62</f>
        <v>41.876376</v>
      </c>
      <c r="AO64" s="384">
        <f>'Test-RA'!W62</f>
        <v>41.978158000000001</v>
      </c>
      <c r="AP64" s="384">
        <f>'Test-RA'!X62</f>
        <v>47.000352999999997</v>
      </c>
      <c r="AQ64" s="384">
        <f>10*LOG10(1/((Summary!$C$80/10^(AN64/10)+Summary!$C$81/10^(AO64/10)+Summary!$C$82/10^(AP64/10))/Summary!$C$83))</f>
        <v>42.42812525995074</v>
      </c>
      <c r="AR64" s="384">
        <f>'Test-RA'!Y62</f>
        <v>3.2308379999999999</v>
      </c>
      <c r="AS64" s="384">
        <f>'Test-RA'!Z62</f>
        <v>104563.4</v>
      </c>
      <c r="AT64" s="385">
        <f>'Test-RA'!AA62</f>
        <v>11.662699999999999</v>
      </c>
      <c r="AU64" s="360">
        <f>'Test-RA'!AB62</f>
        <v>5</v>
      </c>
      <c r="AV64" s="360">
        <f>'Test-RA'!AC62</f>
        <v>8</v>
      </c>
      <c r="AW64" s="398">
        <f t="shared" si="1"/>
        <v>29.045388888888887</v>
      </c>
      <c r="AX64" s="292">
        <f t="shared" si="2"/>
        <v>35.450027122321671</v>
      </c>
      <c r="AY64" s="293">
        <f t="shared" si="2"/>
        <v>4.1471801436597682</v>
      </c>
      <c r="AZ64" s="292">
        <f t="shared" si="2"/>
        <v>1</v>
      </c>
      <c r="BA64" s="344">
        <f t="shared" si="2"/>
        <v>1</v>
      </c>
      <c r="BB64" s="75"/>
      <c r="BC64" s="75"/>
      <c r="BD64" s="572" t="s">
        <v>39</v>
      </c>
      <c r="BE64" s="549">
        <f t="array" ref="BE64">bdRateExtend($G64:$G67,H64:H67,$AC64:$AC67,AD64:AD67)</f>
        <v>-0.34593151734446947</v>
      </c>
      <c r="BF64" s="551">
        <f t="array" ref="BF64">bdRateExtend($G64:$G69,H64:H69,$AC64:$AC69,AD64:AD69)</f>
        <v>-0.37443555162848252</v>
      </c>
      <c r="BG64" s="551">
        <f t="array" ref="BG64">bdRateExtend($G64:$G69,I64:I69,$AC64:$AC69,AE64:AE69)</f>
        <v>-0.45157657509267668</v>
      </c>
      <c r="BH64" s="551">
        <f t="array" ref="BH64">bdRateExtend($G64:$G69,J64:J69,$AC64:$AC69,AF64:AF69)</f>
        <v>-0.3865593843013404</v>
      </c>
      <c r="BI64" s="551">
        <f t="array" ref="BI64">bdRateExtend($G64:$G69,K64:K69,$AC64:$AC69,AG64:AG69)</f>
        <v>-0.37864301191309679</v>
      </c>
      <c r="BJ64" s="575">
        <f>(Summary!$C$94*BF64+Summary!$C$95*BG64+Summary!$C$96*BH64)/Summary!$C$97</f>
        <v>-0.37800614587396458</v>
      </c>
      <c r="BK64" s="551">
        <f t="array" ref="BK64">bdRateExtend($G64:$G67,L64:L67,$AC64:$AC67,AH64:AH67)</f>
        <v>-0.34453485482782964</v>
      </c>
      <c r="BL64" s="551">
        <f t="array" ref="BL64">bdRateExtend($G64:$G69,L64:L69,$AC64:$AC69,AH64:AH69)</f>
        <v>-0.36345679559682798</v>
      </c>
      <c r="BM64" s="551">
        <f t="array" ref="BM64">bdRateExtend($G64:$G67,M64:M67,$AC64:$AC67,AI64:AI67)</f>
        <v>-0.34869362454274366</v>
      </c>
      <c r="BN64" s="551">
        <f t="array" ref="BN64">bdRateExtend($G64:$G69,M64:M69,$AC64:$AC69,AI64:AI69)</f>
        <v>-0.37080046490366114</v>
      </c>
      <c r="BO64" s="548">
        <f t="array" ref="BO64">bdRateExtend($G64:$G67,N64:N67,$AC64:$AC67,AJ64:AJ67,"None", FALSE,1)</f>
        <v>-0.50734994207935769</v>
      </c>
      <c r="BP64" s="585">
        <f t="array" ref="BP64">bdRateExtend($G64:$G69,N64:N69,$AC64:$AC69,AJ64:AJ69,"None", FALSE,1)</f>
        <v>-0.46209805172325136</v>
      </c>
      <c r="BQ64" s="548">
        <f t="array" ref="BQ64">bdRateExtend($G64:$G67,O64:O67,$AC64:$AC67,AK64:AK67,"None", FALSE,1)</f>
        <v>-0.44499793227675122</v>
      </c>
      <c r="BR64" s="585">
        <f t="array" ref="BR64">bdRateExtend($G64:$G69,O64:O69,$AC64:$AC69,AK64:AK69,"None", FALSE,1)</f>
        <v>-0.43812077146342399</v>
      </c>
      <c r="BS64" s="551">
        <f t="array" ref="BS64">bdRateExtend($G64:$G67,P64:P67,$AC64:$AC67,AL64:AL67)</f>
        <v>-0.34719172802233822</v>
      </c>
      <c r="BT64" s="551">
        <f t="array" ref="BT64">bdRateExtend($G64:$G69,P64:P69,$AC64:$AC69,AL64:AL69)</f>
        <v>-0.36796282711367356</v>
      </c>
      <c r="BU64" s="551">
        <f t="array" ref="BU64">bdRateExtend($G64:$G67,Q64:Q67,$AC64:$AC67,AM64:AM67)</f>
        <v>-0.35912132891589366</v>
      </c>
      <c r="BV64" s="551">
        <f t="array" ref="BV64">bdRateExtend($G64:$G69,Q64:Q69,$AC64:$AC69,AM64:AM69)</f>
        <v>-0.37626717486433126</v>
      </c>
      <c r="BW64" s="551">
        <f t="array" ref="BW64">bdRateExtend($G64:$G67,R64:R67,$AC64:$AC67,AN64:AN67)</f>
        <v>-0.35468044539838262</v>
      </c>
      <c r="BX64" s="551">
        <f t="array" ref="BX64">bdRateExtend($G64:$G69,R64:R69,$AC64:$AC69,AN64:AN69)</f>
        <v>-0.3776600998012426</v>
      </c>
      <c r="BY64" s="551">
        <f t="array" ref="BY64">bdRateExtend($G64:$G69,S64:S69,$AC64:$AC69,AO64:AO69)</f>
        <v>-0.46610852667219782</v>
      </c>
      <c r="BZ64" s="555">
        <f t="array" ref="BZ64">bdRateExtend($G64:$G69,T64:T69,$AC64:$AC69,AP64:AP69)</f>
        <v>-0.38952960548360205</v>
      </c>
      <c r="CA64" s="555">
        <f t="array" ref="CA64">bdRateExtend($G64:$G69,U64:U69,$AC64:$AC69,AQ64:AQ69)</f>
        <v>-0.38404391501901447</v>
      </c>
      <c r="CB64" s="575">
        <f>(Summary!$C$108*BX64+Summary!$C$109*BY64+Summary!$C$110*BZ64)/Summary!$C$111</f>
        <v>-0.38167281710337519</v>
      </c>
      <c r="CC64" s="561">
        <f t="array" ref="CC64">bdCAMBIExtend($G64:$G67,V64:V67,$AC64:$AC67,AR64:AR67)</f>
        <v>3.5979763887492765E-2</v>
      </c>
      <c r="CD64" s="561">
        <f t="array" ref="CD64">bdCAMBIExtend($G64:$G69,V64:V69,$AC64:$AC69,AR64:AR69)</f>
        <v>1.841536459746005E-2</v>
      </c>
      <c r="CE64" s="547">
        <f t="array" ref="CE64">testVMAFRange($G64:$G67,N64:N67,$AC64:$AC67,AJ64:AJ67)</f>
        <v>0</v>
      </c>
      <c r="CF64" s="543">
        <f t="array" ref="CF64">testVMAFRange($G64:$G69,N64:N69,$AC64:$AC69,AJ64:AJ69)</f>
        <v>0</v>
      </c>
      <c r="CG64" s="547">
        <f t="array" ref="CG64">testVMAFRange($G64:$G67,O64:O67,$AC64:$AC67,AK64:AK67)</f>
        <v>0</v>
      </c>
      <c r="CH64" s="543">
        <f t="array" ref="CH64">testVMAFRange($G64:$G69,O64:O69,$AC64:$AC69,AK64:AK69)</f>
        <v>0</v>
      </c>
    </row>
    <row r="65" spans="1:86" ht="17" customHeight="1" x14ac:dyDescent="0.2">
      <c r="A65" s="538"/>
      <c r="B65" s="566"/>
      <c r="C65" s="485"/>
      <c r="D65" s="590"/>
      <c r="E65" s="558"/>
      <c r="F65" s="362">
        <v>135</v>
      </c>
      <c r="G65" s="420">
        <f>'Anchor-RA'!L63</f>
        <v>770.94541800000002</v>
      </c>
      <c r="H65" s="295">
        <f>'Anchor-RA'!M63</f>
        <v>41.439006999999997</v>
      </c>
      <c r="I65" s="295">
        <f>'Anchor-RA'!N63</f>
        <v>41.684693000000003</v>
      </c>
      <c r="J65" s="295">
        <f>'Anchor-RA'!O63</f>
        <v>46.630085000000001</v>
      </c>
      <c r="K65" s="295">
        <f>(Summary!$C$69*H65+Summary!$C$70*I65+Summary!$C$71*J65)/Summary!$C$72</f>
        <v>41.982683399999999</v>
      </c>
      <c r="L65" s="295">
        <f>'Anchor-RA'!P63</f>
        <v>22.111091999999999</v>
      </c>
      <c r="M65" s="295">
        <f>'Anchor-RA'!Q63</f>
        <v>19.460346000000001</v>
      </c>
      <c r="N65" s="295">
        <f>'Anchor-RA'!R63</f>
        <v>91.341325999999995</v>
      </c>
      <c r="O65" s="295">
        <f>'Anchor-RA'!S63</f>
        <v>89.855098999999996</v>
      </c>
      <c r="P65" s="295">
        <f>'Anchor-RA'!T63</f>
        <v>41.873989000000002</v>
      </c>
      <c r="Q65" s="295">
        <f>'Anchor-RA'!U63</f>
        <v>39.384943</v>
      </c>
      <c r="R65" s="295">
        <f>'Anchor-RA'!V63</f>
        <v>41.433385000000001</v>
      </c>
      <c r="S65" s="295">
        <f>'Anchor-RA'!W63</f>
        <v>41.665678999999997</v>
      </c>
      <c r="T65" s="295">
        <f>'Anchor-RA'!X63</f>
        <v>46.626430999999997</v>
      </c>
      <c r="U65" s="295">
        <f>10*LOG10(1/((Summary!$C$80/10^(R65/10)+Summary!$C$81/10^(S65/10)+Summary!$C$82/10^(T65/10))/Summary!$C$83))</f>
        <v>42.012976281286633</v>
      </c>
      <c r="V65" s="295">
        <f>'Anchor-RA'!Y63</f>
        <v>3.0791689999999998</v>
      </c>
      <c r="W65" s="295">
        <f>'Anchor-RA'!Z63</f>
        <v>2393.5</v>
      </c>
      <c r="X65" s="295">
        <f>'Anchor-RA'!AA63</f>
        <v>2.0274000000000001</v>
      </c>
      <c r="Y65" s="357">
        <f>'Anchor-RA'!AB63</f>
        <v>5</v>
      </c>
      <c r="Z65" s="357">
        <f>'Anchor-RA'!AC63</f>
        <v>8</v>
      </c>
      <c r="AA65" s="295">
        <f t="shared" si="0"/>
        <v>0.66486111111111112</v>
      </c>
      <c r="AB65" s="462"/>
      <c r="AC65" s="167">
        <f>'Test-RA'!L63</f>
        <v>648.41340500000001</v>
      </c>
      <c r="AD65" s="167">
        <f>'Test-RA'!M63</f>
        <v>41.520408000000003</v>
      </c>
      <c r="AE65" s="167">
        <f>'Test-RA'!N63</f>
        <v>41.743814</v>
      </c>
      <c r="AF65" s="167">
        <f>'Test-RA'!O63</f>
        <v>46.710318000000001</v>
      </c>
      <c r="AG65" s="167">
        <f>(Summary!$C$69*AD65+Summary!$C$70*AE65+Summary!$C$71*AF65)/Summary!$C$72</f>
        <v>42.061739599999996</v>
      </c>
      <c r="AH65" s="167">
        <f>'Test-RA'!P63</f>
        <v>22.298797</v>
      </c>
      <c r="AI65" s="167">
        <f>'Test-RA'!Q63</f>
        <v>19.572174</v>
      </c>
      <c r="AJ65" s="167">
        <f>'Test-RA'!R63</f>
        <v>92.746778000000006</v>
      </c>
      <c r="AK65" s="167">
        <f>'Test-RA'!S63</f>
        <v>90.887866000000002</v>
      </c>
      <c r="AL65" s="167">
        <f>'Test-RA'!T63</f>
        <v>42.061418000000003</v>
      </c>
      <c r="AM65" s="167">
        <f>'Test-RA'!U63</f>
        <v>39.421776000000001</v>
      </c>
      <c r="AN65" s="167">
        <f>'Test-RA'!V63</f>
        <v>41.515540999999999</v>
      </c>
      <c r="AO65" s="167">
        <f>'Test-RA'!W63</f>
        <v>41.728046999999997</v>
      </c>
      <c r="AP65" s="167">
        <f>'Test-RA'!X63</f>
        <v>46.707303000000003</v>
      </c>
      <c r="AQ65" s="167">
        <f>10*LOG10(1/((Summary!$C$80/10^(AN65/10)+Summary!$C$81/10^(AO65/10)+Summary!$C$82/10^(AP65/10))/Summary!$C$83))</f>
        <v>42.091479116797316</v>
      </c>
      <c r="AR65" s="167">
        <f>'Test-RA'!Y63</f>
        <v>3.20139</v>
      </c>
      <c r="AS65" s="167">
        <f>'Test-RA'!Z63</f>
        <v>60765.1</v>
      </c>
      <c r="AT65" s="295">
        <f>'Test-RA'!AA63</f>
        <v>10.9185</v>
      </c>
      <c r="AU65" s="357">
        <f>'Test-RA'!AB63</f>
        <v>5</v>
      </c>
      <c r="AV65" s="357">
        <f>'Test-RA'!AC63</f>
        <v>8</v>
      </c>
      <c r="AW65" s="395">
        <f t="shared" si="1"/>
        <v>16.879194444444444</v>
      </c>
      <c r="AX65" s="297">
        <f t="shared" si="2"/>
        <v>25.38754961353666</v>
      </c>
      <c r="AY65" s="298">
        <f t="shared" si="2"/>
        <v>5.3854690736904409</v>
      </c>
      <c r="AZ65" s="297">
        <f t="shared" si="2"/>
        <v>1</v>
      </c>
      <c r="BA65" s="345">
        <f t="shared" si="2"/>
        <v>1</v>
      </c>
      <c r="BB65" s="75"/>
      <c r="BC65" s="75"/>
      <c r="BD65" s="565"/>
      <c r="BE65" s="550"/>
      <c r="BF65" s="552"/>
      <c r="BG65" s="552"/>
      <c r="BH65" s="552"/>
      <c r="BI65" s="552"/>
      <c r="BJ65" s="552"/>
      <c r="BK65" s="553"/>
      <c r="BL65" s="552"/>
      <c r="BM65" s="553"/>
      <c r="BN65" s="552"/>
      <c r="BO65" s="546"/>
      <c r="BP65" s="541"/>
      <c r="BQ65" s="546"/>
      <c r="BR65" s="541"/>
      <c r="BS65" s="553"/>
      <c r="BT65" s="552"/>
      <c r="BU65" s="553"/>
      <c r="BV65" s="552"/>
      <c r="BW65" s="553"/>
      <c r="BX65" s="552"/>
      <c r="BY65" s="552"/>
      <c r="BZ65" s="541"/>
      <c r="CA65" s="541"/>
      <c r="CB65" s="552"/>
      <c r="CC65" s="553"/>
      <c r="CD65" s="552"/>
      <c r="CE65" s="546"/>
      <c r="CF65" s="541"/>
      <c r="CG65" s="546"/>
      <c r="CH65" s="541"/>
    </row>
    <row r="66" spans="1:86" ht="17" customHeight="1" x14ac:dyDescent="0.2">
      <c r="A66" s="538"/>
      <c r="B66" s="566"/>
      <c r="C66" s="485"/>
      <c r="D66" s="590"/>
      <c r="E66" s="558"/>
      <c r="F66" s="362">
        <v>160</v>
      </c>
      <c r="G66" s="420">
        <f>'Anchor-RA'!L64</f>
        <v>201.55480900000001</v>
      </c>
      <c r="H66" s="295">
        <f>'Anchor-RA'!M64</f>
        <v>40.872062999999997</v>
      </c>
      <c r="I66" s="295">
        <f>'Anchor-RA'!N64</f>
        <v>41.498784999999998</v>
      </c>
      <c r="J66" s="295">
        <f>'Anchor-RA'!O64</f>
        <v>46.324643999999999</v>
      </c>
      <c r="K66" s="295">
        <f>(Summary!$C$69*H66+Summary!$C$70*I66+Summary!$C$71*J66)/Summary!$C$72</f>
        <v>41.479993299999997</v>
      </c>
      <c r="L66" s="295">
        <f>'Anchor-RA'!P64</f>
        <v>20.910323000000002</v>
      </c>
      <c r="M66" s="295">
        <f>'Anchor-RA'!Q64</f>
        <v>18.766349999999999</v>
      </c>
      <c r="N66" s="295">
        <f>'Anchor-RA'!R64</f>
        <v>86.428173000000001</v>
      </c>
      <c r="O66" s="295">
        <f>'Anchor-RA'!S64</f>
        <v>84.859578999999997</v>
      </c>
      <c r="P66" s="295">
        <f>'Anchor-RA'!T64</f>
        <v>40.572049</v>
      </c>
      <c r="Q66" s="295">
        <f>'Anchor-RA'!U64</f>
        <v>39.083126999999998</v>
      </c>
      <c r="R66" s="295">
        <f>'Anchor-RA'!V64</f>
        <v>40.868195999999998</v>
      </c>
      <c r="S66" s="295">
        <f>'Anchor-RA'!W64</f>
        <v>41.495953</v>
      </c>
      <c r="T66" s="295">
        <f>'Anchor-RA'!X64</f>
        <v>46.323329000000001</v>
      </c>
      <c r="U66" s="295">
        <f>10*LOG10(1/((Summary!$C$80/10^(R66/10)+Summary!$C$81/10^(S66/10)+Summary!$C$82/10^(T66/10))/Summary!$C$83))</f>
        <v>41.531484572981768</v>
      </c>
      <c r="V66" s="295">
        <f>'Anchor-RA'!Y64</f>
        <v>3.2603300000000002</v>
      </c>
      <c r="W66" s="295">
        <f>'Anchor-RA'!Z64</f>
        <v>1378.8</v>
      </c>
      <c r="X66" s="295">
        <f>'Anchor-RA'!AA64</f>
        <v>1.5366</v>
      </c>
      <c r="Y66" s="357">
        <f>'Anchor-RA'!AB64</f>
        <v>5</v>
      </c>
      <c r="Z66" s="357">
        <f>'Anchor-RA'!AC64</f>
        <v>7</v>
      </c>
      <c r="AA66" s="295">
        <f t="shared" si="0"/>
        <v>0.38300000000000001</v>
      </c>
      <c r="AB66" s="462"/>
      <c r="AC66" s="167">
        <f>'Test-RA'!L64</f>
        <v>158.57596899999999</v>
      </c>
      <c r="AD66" s="167">
        <f>'Test-RA'!M64</f>
        <v>41.028365999999998</v>
      </c>
      <c r="AE66" s="167">
        <f>'Test-RA'!N64</f>
        <v>41.595871000000002</v>
      </c>
      <c r="AF66" s="167">
        <f>'Test-RA'!O64</f>
        <v>46.454819000000001</v>
      </c>
      <c r="AG66" s="167">
        <f>(Summary!$C$69*AD66+Summary!$C$70*AE66+Summary!$C$71*AF66)/Summary!$C$72</f>
        <v>41.627761799999995</v>
      </c>
      <c r="AH66" s="167">
        <f>'Test-RA'!P64</f>
        <v>21.214410999999998</v>
      </c>
      <c r="AI66" s="167">
        <f>'Test-RA'!Q64</f>
        <v>18.960175</v>
      </c>
      <c r="AJ66" s="167">
        <f>'Test-RA'!R64</f>
        <v>89.039682999999997</v>
      </c>
      <c r="AK66" s="167">
        <f>'Test-RA'!S64</f>
        <v>86.975568999999993</v>
      </c>
      <c r="AL66" s="167">
        <f>'Test-RA'!T64</f>
        <v>40.913898000000003</v>
      </c>
      <c r="AM66" s="167">
        <f>'Test-RA'!U64</f>
        <v>39.190116000000003</v>
      </c>
      <c r="AN66" s="167">
        <f>'Test-RA'!V64</f>
        <v>41.025162999999999</v>
      </c>
      <c r="AO66" s="167">
        <f>'Test-RA'!W64</f>
        <v>41.593297999999997</v>
      </c>
      <c r="AP66" s="167">
        <f>'Test-RA'!X64</f>
        <v>46.453299999999999</v>
      </c>
      <c r="AQ66" s="167">
        <f>10*LOG10(1/((Summary!$C$80/10^(AN66/10)+Summary!$C$81/10^(AO66/10)+Summary!$C$82/10^(AP66/10))/Summary!$C$83))</f>
        <v>41.676881960220527</v>
      </c>
      <c r="AR66" s="167">
        <f>'Test-RA'!Y64</f>
        <v>3.2999909999999999</v>
      </c>
      <c r="AS66" s="167">
        <f>'Test-RA'!Z64</f>
        <v>29863.7</v>
      </c>
      <c r="AT66" s="295">
        <f>'Test-RA'!AA64</f>
        <v>10.92</v>
      </c>
      <c r="AU66" s="357">
        <f>'Test-RA'!AB64</f>
        <v>5</v>
      </c>
      <c r="AV66" s="357">
        <f>'Test-RA'!AC64</f>
        <v>7</v>
      </c>
      <c r="AW66" s="395">
        <f t="shared" si="1"/>
        <v>8.295472222222223</v>
      </c>
      <c r="AX66" s="297">
        <f t="shared" si="2"/>
        <v>21.659196402668989</v>
      </c>
      <c r="AY66" s="298">
        <f t="shared" si="2"/>
        <v>7.1065989847715736</v>
      </c>
      <c r="AZ66" s="297">
        <f t="shared" si="2"/>
        <v>1</v>
      </c>
      <c r="BA66" s="345">
        <f t="shared" si="2"/>
        <v>1</v>
      </c>
      <c r="BB66" s="75"/>
      <c r="BC66" s="75"/>
      <c r="BD66" s="573" t="s">
        <v>147</v>
      </c>
      <c r="BE66" s="549">
        <f t="array" ref="BE66">bdRateExtend($G65:$G68,H65:H68,$AC65:$AC68,AD65:AD68)</f>
        <v>-0.35860408037826663</v>
      </c>
      <c r="BF66" s="552"/>
      <c r="BG66" s="552"/>
      <c r="BH66" s="552"/>
      <c r="BI66" s="552"/>
      <c r="BJ66" s="552"/>
      <c r="BK66" s="551">
        <f t="array" ref="BK66">bdRateExtend($G65:$G68,L65:L68,$AC65:$AC68,AH65:AH68)</f>
        <v>-0.3498007188255291</v>
      </c>
      <c r="BL66" s="552"/>
      <c r="BM66" s="551">
        <f t="array" ref="BM66">bdRateExtend($G65:$G68,M65:M68,$AC65:$AC68,AI65:AI68)</f>
        <v>-0.35738291492478358</v>
      </c>
      <c r="BN66" s="552"/>
      <c r="BO66" s="545">
        <f t="array" ref="BO66">bdRateExtend($G65:$G68,N65:N68,$AC65:$AC68,AJ65:AJ68,"None", FALSE,1)</f>
        <v>-0.45096399694527101</v>
      </c>
      <c r="BP66" s="541"/>
      <c r="BQ66" s="545">
        <f t="array" ref="BQ66">bdRateExtend($G65:$G68,O65:O68,$AC65:$AC68,AK65:AK68,"None", FALSE,1)</f>
        <v>-0.42049164324860799</v>
      </c>
      <c r="BR66" s="541"/>
      <c r="BS66" s="551">
        <f t="array" ref="BS66">bdRateExtend($G65:$G68,P65:P68,$AC65:$AC68,AL65:AL68)</f>
        <v>-0.35468379748590795</v>
      </c>
      <c r="BT66" s="552"/>
      <c r="BU66" s="551">
        <f t="array" ref="BU66">bdRateExtend($G65:$G68,Q65:Q68,$AC65:$AC68,AM65:AM68)</f>
        <v>-0.3920088836392096</v>
      </c>
      <c r="BV66" s="552"/>
      <c r="BW66" s="551">
        <f t="array" ref="BW66">bdRateExtend($G65:$G68,R65:R68,$AC65:$AC68,AN65:AN68)</f>
        <v>-0.35919775463119086</v>
      </c>
      <c r="BX66" s="552"/>
      <c r="BY66" s="552"/>
      <c r="BZ66" s="541"/>
      <c r="CA66" s="541"/>
      <c r="CB66" s="552"/>
      <c r="CC66" s="561">
        <f t="array" ref="CC66">bdCAMBIExtend($G65:$G68,V65:V68,$AC65:$AC68,AR65:AR68)</f>
        <v>2.6126412135660644E-2</v>
      </c>
      <c r="CD66" s="552"/>
      <c r="CE66" s="554">
        <f t="array" ref="CE66">testVMAFRange($G65:$G68,N65:N68,$AC65:$AC68,AJ65:AJ68)</f>
        <v>0</v>
      </c>
      <c r="CF66" s="541"/>
      <c r="CG66" s="554">
        <f t="array" ref="CG66">testVMAFRange($G65:$G68,O65:O68,$AC65:$AC68,AK65:AK68)</f>
        <v>0</v>
      </c>
      <c r="CH66" s="541"/>
    </row>
    <row r="67" spans="1:86" ht="17" customHeight="1" x14ac:dyDescent="0.2">
      <c r="A67" s="538"/>
      <c r="B67" s="566"/>
      <c r="C67" s="485"/>
      <c r="D67" s="590"/>
      <c r="E67" s="558"/>
      <c r="F67" s="362">
        <v>185</v>
      </c>
      <c r="G67" s="420">
        <f>'Anchor-RA'!L65</f>
        <v>99.366088000000005</v>
      </c>
      <c r="H67" s="295">
        <f>'Anchor-RA'!M65</f>
        <v>39.678716999999999</v>
      </c>
      <c r="I67" s="295">
        <f>'Anchor-RA'!N65</f>
        <v>41.251769000000003</v>
      </c>
      <c r="J67" s="295">
        <f>'Anchor-RA'!O65</f>
        <v>45.660463999999997</v>
      </c>
      <c r="K67" s="295">
        <f>(Summary!$C$69*H67+Summary!$C$70*I67+Summary!$C$71*J67)/Summary!$C$72</f>
        <v>40.434196900000003</v>
      </c>
      <c r="L67" s="295">
        <f>'Anchor-RA'!P65</f>
        <v>18.617919000000001</v>
      </c>
      <c r="M67" s="295">
        <f>'Anchor-RA'!Q65</f>
        <v>17.316756000000002</v>
      </c>
      <c r="N67" s="295">
        <f>'Anchor-RA'!R65</f>
        <v>76.557117000000005</v>
      </c>
      <c r="O67" s="295">
        <f>'Anchor-RA'!S65</f>
        <v>74.806122000000002</v>
      </c>
      <c r="P67" s="295">
        <f>'Anchor-RA'!T65</f>
        <v>38.144931999999997</v>
      </c>
      <c r="Q67" s="295">
        <f>'Anchor-RA'!U65</f>
        <v>38.642493000000002</v>
      </c>
      <c r="R67" s="295">
        <f>'Anchor-RA'!V65</f>
        <v>39.671191999999998</v>
      </c>
      <c r="S67" s="295">
        <f>'Anchor-RA'!W65</f>
        <v>41.249563000000002</v>
      </c>
      <c r="T67" s="295">
        <f>'Anchor-RA'!X65</f>
        <v>45.659331999999999</v>
      </c>
      <c r="U67" s="295">
        <f>10*LOG10(1/((Summary!$C$80/10^(R67/10)+Summary!$C$81/10^(S67/10)+Summary!$C$82/10^(T67/10))/Summary!$C$83))</f>
        <v>40.509144406390533</v>
      </c>
      <c r="V67" s="295">
        <f>'Anchor-RA'!Y65</f>
        <v>3.2408869999999999</v>
      </c>
      <c r="W67" s="295">
        <f>'Anchor-RA'!Z65</f>
        <v>1004.4</v>
      </c>
      <c r="X67" s="295">
        <f>'Anchor-RA'!AA65</f>
        <v>1.7061999999999999</v>
      </c>
      <c r="Y67" s="357">
        <f>'Anchor-RA'!AB65</f>
        <v>5</v>
      </c>
      <c r="Z67" s="357">
        <f>'Anchor-RA'!AC65</f>
        <v>8</v>
      </c>
      <c r="AA67" s="295">
        <f t="shared" si="0"/>
        <v>0.27899999999999997</v>
      </c>
      <c r="AB67" s="462"/>
      <c r="AC67" s="167">
        <f>'Test-RA'!L65</f>
        <v>75.586231999999995</v>
      </c>
      <c r="AD67" s="167">
        <f>'Test-RA'!M65</f>
        <v>39.994318</v>
      </c>
      <c r="AE67" s="167">
        <f>'Test-RA'!N65</f>
        <v>41.413522999999998</v>
      </c>
      <c r="AF67" s="167">
        <f>'Test-RA'!O65</f>
        <v>45.848948999999998</v>
      </c>
      <c r="AG67" s="167">
        <f>(Summary!$C$69*AD67+Summary!$C$70*AE67+Summary!$C$71*AF67)/Summary!$C$72</f>
        <v>40.721701600000003</v>
      </c>
      <c r="AH67" s="167">
        <f>'Test-RA'!P65</f>
        <v>19.132102</v>
      </c>
      <c r="AI67" s="167">
        <f>'Test-RA'!Q65</f>
        <v>17.680261999999999</v>
      </c>
      <c r="AJ67" s="167">
        <f>'Test-RA'!R65</f>
        <v>81.347575000000006</v>
      </c>
      <c r="AK67" s="167">
        <f>'Test-RA'!S65</f>
        <v>78.971559999999997</v>
      </c>
      <c r="AL67" s="167">
        <f>'Test-RA'!T65</f>
        <v>38.726497999999999</v>
      </c>
      <c r="AM67" s="167">
        <f>'Test-RA'!U65</f>
        <v>38.806623000000002</v>
      </c>
      <c r="AN67" s="167">
        <f>'Test-RA'!V65</f>
        <v>39.989162999999998</v>
      </c>
      <c r="AO67" s="167">
        <f>'Test-RA'!W65</f>
        <v>41.411363999999999</v>
      </c>
      <c r="AP67" s="167">
        <f>'Test-RA'!X65</f>
        <v>45.848126999999998</v>
      </c>
      <c r="AQ67" s="167">
        <f>10*LOG10(1/((Summary!$C$80/10^(AN67/10)+Summary!$C$81/10^(AO67/10)+Summary!$C$82/10^(AP67/10))/Summary!$C$83))</f>
        <v>40.798188529615942</v>
      </c>
      <c r="AR67" s="167">
        <f>'Test-RA'!Y65</f>
        <v>3.2591990000000002</v>
      </c>
      <c r="AS67" s="167">
        <f>'Test-RA'!Z65</f>
        <v>18936.599999999999</v>
      </c>
      <c r="AT67" s="295">
        <f>'Test-RA'!AA65</f>
        <v>13.5962</v>
      </c>
      <c r="AU67" s="357">
        <f>'Test-RA'!AB65</f>
        <v>5</v>
      </c>
      <c r="AV67" s="357">
        <f>'Test-RA'!AC65</f>
        <v>8</v>
      </c>
      <c r="AW67" s="395">
        <f t="shared" si="1"/>
        <v>5.2601666666666667</v>
      </c>
      <c r="AX67" s="297">
        <f t="shared" si="2"/>
        <v>18.853643966547192</v>
      </c>
      <c r="AY67" s="298">
        <f t="shared" si="2"/>
        <v>7.9687023795569099</v>
      </c>
      <c r="AZ67" s="297">
        <f t="shared" si="2"/>
        <v>1</v>
      </c>
      <c r="BA67" s="345">
        <f t="shared" ref="BA67:BA130" si="6">AV67/Z67</f>
        <v>1</v>
      </c>
      <c r="BB67" s="75"/>
      <c r="BC67" s="75"/>
      <c r="BD67" s="565"/>
      <c r="BE67" s="550"/>
      <c r="BF67" s="552"/>
      <c r="BG67" s="552"/>
      <c r="BH67" s="552"/>
      <c r="BI67" s="552"/>
      <c r="BJ67" s="552"/>
      <c r="BK67" s="553"/>
      <c r="BL67" s="552"/>
      <c r="BM67" s="553"/>
      <c r="BN67" s="552"/>
      <c r="BO67" s="546"/>
      <c r="BP67" s="541"/>
      <c r="BQ67" s="546"/>
      <c r="BR67" s="541"/>
      <c r="BS67" s="553"/>
      <c r="BT67" s="552"/>
      <c r="BU67" s="553"/>
      <c r="BV67" s="552"/>
      <c r="BW67" s="553"/>
      <c r="BX67" s="552"/>
      <c r="BY67" s="552"/>
      <c r="BZ67" s="541"/>
      <c r="CA67" s="541"/>
      <c r="CB67" s="552"/>
      <c r="CC67" s="553"/>
      <c r="CD67" s="552"/>
      <c r="CE67" s="546"/>
      <c r="CF67" s="541"/>
      <c r="CG67" s="546"/>
      <c r="CH67" s="541"/>
    </row>
    <row r="68" spans="1:86" ht="17" customHeight="1" thickBot="1" x14ac:dyDescent="0.25">
      <c r="A68" s="538"/>
      <c r="B68" s="566"/>
      <c r="C68" s="485"/>
      <c r="D68" s="590"/>
      <c r="E68" s="558"/>
      <c r="F68" s="362">
        <v>210</v>
      </c>
      <c r="G68" s="420">
        <f>'Anchor-RA'!L66</f>
        <v>52.485695999999997</v>
      </c>
      <c r="H68" s="295">
        <f>'Anchor-RA'!M66</f>
        <v>37.712792</v>
      </c>
      <c r="I68" s="295">
        <f>'Anchor-RA'!N66</f>
        <v>40.534402</v>
      </c>
      <c r="J68" s="295">
        <f>'Anchor-RA'!O66</f>
        <v>44.378402999999999</v>
      </c>
      <c r="K68" s="295">
        <f>(Summary!$C$69*H68+Summary!$C$70*I68+Summary!$C$71*J68)/Summary!$C$72</f>
        <v>38.661514099999998</v>
      </c>
      <c r="L68" s="295">
        <f>'Anchor-RA'!P66</f>
        <v>15.574736</v>
      </c>
      <c r="M68" s="295">
        <f>'Anchor-RA'!Q66</f>
        <v>15.130141</v>
      </c>
      <c r="N68" s="295">
        <f>'Anchor-RA'!R66</f>
        <v>57.487248000000001</v>
      </c>
      <c r="O68" s="295">
        <f>'Anchor-RA'!S66</f>
        <v>55.971997999999999</v>
      </c>
      <c r="P68" s="295">
        <f>'Anchor-RA'!T66</f>
        <v>34.868431000000001</v>
      </c>
      <c r="Q68" s="295">
        <f>'Anchor-RA'!U66</f>
        <v>37.77084</v>
      </c>
      <c r="R68" s="295">
        <f>'Anchor-RA'!V66</f>
        <v>37.699081</v>
      </c>
      <c r="S68" s="295">
        <f>'Anchor-RA'!W66</f>
        <v>40.53313</v>
      </c>
      <c r="T68" s="295">
        <f>'Anchor-RA'!X66</f>
        <v>44.374854999999997</v>
      </c>
      <c r="U68" s="295">
        <f>10*LOG10(1/((Summary!$C$80/10^(R68/10)+Summary!$C$81/10^(S68/10)+Summary!$C$82/10^(T68/10))/Summary!$C$83))</f>
        <v>38.726750606701785</v>
      </c>
      <c r="V68" s="295">
        <f>'Anchor-RA'!Y66</f>
        <v>3.3638720000000002</v>
      </c>
      <c r="W68" s="295">
        <f>'Anchor-RA'!Z66</f>
        <v>578.9</v>
      </c>
      <c r="X68" s="295">
        <f>'Anchor-RA'!AA66</f>
        <v>1.2472000000000001</v>
      </c>
      <c r="Y68" s="357">
        <f>'Anchor-RA'!AB66</f>
        <v>4</v>
      </c>
      <c r="Z68" s="357">
        <f>'Anchor-RA'!AC66</f>
        <v>8</v>
      </c>
      <c r="AA68" s="295">
        <f t="shared" ref="AA68:AA131" si="7">W68/3600</f>
        <v>0.16080555555555556</v>
      </c>
      <c r="AB68" s="462"/>
      <c r="AC68" s="167">
        <f>'Test-RA'!L66</f>
        <v>37.834892000000004</v>
      </c>
      <c r="AD68" s="167">
        <f>'Test-RA'!M66</f>
        <v>38.232711999999999</v>
      </c>
      <c r="AE68" s="167">
        <f>'Test-RA'!N66</f>
        <v>40.887090000000001</v>
      </c>
      <c r="AF68" s="167">
        <f>'Test-RA'!O66</f>
        <v>44.69361</v>
      </c>
      <c r="AG68" s="167">
        <f>(Summary!$C$69*AD68+Summary!$C$70*AE68+Summary!$C$71*AF68)/Summary!$C$72</f>
        <v>39.144239599999999</v>
      </c>
      <c r="AH68" s="167">
        <f>'Test-RA'!P66</f>
        <v>16.267523000000001</v>
      </c>
      <c r="AI68" s="167">
        <f>'Test-RA'!Q66</f>
        <v>15.679344</v>
      </c>
      <c r="AJ68" s="167">
        <f>'Test-RA'!R66</f>
        <v>65.920406999999997</v>
      </c>
      <c r="AK68" s="167">
        <f>'Test-RA'!S66</f>
        <v>63.667110999999998</v>
      </c>
      <c r="AL68" s="167">
        <f>'Test-RA'!T66</f>
        <v>35.650554999999997</v>
      </c>
      <c r="AM68" s="167">
        <f>'Test-RA'!U66</f>
        <v>38.008606</v>
      </c>
      <c r="AN68" s="167">
        <f>'Test-RA'!V66</f>
        <v>38.223134999999999</v>
      </c>
      <c r="AO68" s="167">
        <f>'Test-RA'!W66</f>
        <v>40.885756000000001</v>
      </c>
      <c r="AP68" s="167">
        <f>'Test-RA'!X66</f>
        <v>44.693204000000001</v>
      </c>
      <c r="AQ68" s="167">
        <f>10*LOG10(1/((Summary!$C$80/10^(AN68/10)+Summary!$C$81/10^(AO68/10)+Summary!$C$82/10^(AP68/10))/Summary!$C$83))</f>
        <v>39.222110140327324</v>
      </c>
      <c r="AR68" s="167">
        <f>'Test-RA'!Y66</f>
        <v>3.1881729999999999</v>
      </c>
      <c r="AS68" s="167">
        <f>'Test-RA'!Z66</f>
        <v>11473.3</v>
      </c>
      <c r="AT68" s="295">
        <f>'Test-RA'!AA66</f>
        <v>11.155900000000001</v>
      </c>
      <c r="AU68" s="357">
        <f>'Test-RA'!AB66</f>
        <v>4</v>
      </c>
      <c r="AV68" s="357">
        <f>'Test-RA'!AC66</f>
        <v>8</v>
      </c>
      <c r="AW68" s="395">
        <f t="shared" ref="AW68:AW131" si="8">AS68/3600</f>
        <v>3.1870277777777778</v>
      </c>
      <c r="AX68" s="297">
        <f t="shared" ref="AX68:BA131" si="9">AS68/W68</f>
        <v>19.819139747797546</v>
      </c>
      <c r="AY68" s="298">
        <f t="shared" si="9"/>
        <v>8.9447562540089809</v>
      </c>
      <c r="AZ68" s="297">
        <f t="shared" si="9"/>
        <v>1</v>
      </c>
      <c r="BA68" s="345">
        <f t="shared" si="6"/>
        <v>1</v>
      </c>
      <c r="BB68" s="75"/>
      <c r="BC68" s="75"/>
      <c r="BD68" s="574" t="s">
        <v>46</v>
      </c>
      <c r="BE68" s="549">
        <f t="array" ref="BE68">bdRateExtend($G66:$G69,H66:H69,$AC66:$AC69,AD66:AD69)</f>
        <v>-0.37985071150818506</v>
      </c>
      <c r="BF68" s="552"/>
      <c r="BG68" s="552"/>
      <c r="BH68" s="552"/>
      <c r="BI68" s="552"/>
      <c r="BJ68" s="552"/>
      <c r="BK68" s="551">
        <f t="array" ref="BK68">bdRateExtend($G66:$G69,L66:L69,$AC66:$AC69,AH66:AH69)</f>
        <v>-0.36592562598948697</v>
      </c>
      <c r="BL68" s="552"/>
      <c r="BM68" s="551">
        <f t="array" ref="BM68">bdRateExtend($G66:$G69,M66:M69,$AC66:$AC69,AI66:AI69)</f>
        <v>-0.37440461911531631</v>
      </c>
      <c r="BN68" s="552"/>
      <c r="BO68" s="545">
        <f t="array" ref="BO68">bdRateExtend($G66:$G69,N66:N69,$AC66:$AC69,AJ66:AJ69,"None", FALSE,1)</f>
        <v>-0.44802010152923388</v>
      </c>
      <c r="BP68" s="541"/>
      <c r="BQ68" s="545">
        <f t="array" ref="BQ68">bdRateExtend($G66:$G69,O66:O69,$AC66:$AC69,AK66:AK69,"None", FALSE,1)</f>
        <v>-0.43354438504153514</v>
      </c>
      <c r="BR68" s="541"/>
      <c r="BS68" s="551">
        <f t="array" ref="BS68">bdRateExtend($G66:$G69,P66:P69,$AC66:$AC69,AL66:AL69)</f>
        <v>-0.37193801780338465</v>
      </c>
      <c r="BT68" s="552"/>
      <c r="BU68" s="551">
        <f t="array" ref="BU68">bdRateExtend($G66:$G69,Q66:Q69,$AC66:$AC69,AM66:AM69)</f>
        <v>-0.38562578402919234</v>
      </c>
      <c r="BV68" s="552"/>
      <c r="BW68" s="551">
        <f t="array" ref="BW68">bdRateExtend($G66:$G69,R66:R69,$AC66:$AC69,AN66:AN69)</f>
        <v>-0.38027128803832544</v>
      </c>
      <c r="BX68" s="552"/>
      <c r="BY68" s="552"/>
      <c r="BZ68" s="541"/>
      <c r="CA68" s="541"/>
      <c r="CB68" s="552"/>
      <c r="CC68" s="561">
        <f t="array" ref="CC68">bdCAMBIExtend($G66:$G69,V66:V69,$AC66:$AC69,AR66:AR69)</f>
        <v>-1.2912762817806702E-2</v>
      </c>
      <c r="CD68" s="552"/>
      <c r="CE68" s="554">
        <f t="array" ref="CE68">testVMAFRange($G66:$G69,N66:N69,$AC66:$AC69,AJ66:AJ69)</f>
        <v>0</v>
      </c>
      <c r="CF68" s="541"/>
      <c r="CG68" s="554">
        <f t="array" ref="CG68">testVMAFRange($G66:$G69,O66:O69,$AC66:$AC69,AK66:AK69)</f>
        <v>0</v>
      </c>
      <c r="CH68" s="541"/>
    </row>
    <row r="69" spans="1:86" ht="17" customHeight="1" thickBot="1" x14ac:dyDescent="0.25">
      <c r="A69" s="538"/>
      <c r="B69" s="596"/>
      <c r="C69" s="486"/>
      <c r="D69" s="591"/>
      <c r="E69" s="559"/>
      <c r="F69" s="363">
        <v>235</v>
      </c>
      <c r="G69" s="421">
        <f>'Anchor-RA'!L67</f>
        <v>28.393425000000001</v>
      </c>
      <c r="H69" s="392">
        <f>'Anchor-RA'!M67</f>
        <v>35.024082</v>
      </c>
      <c r="I69" s="392">
        <f>'Anchor-RA'!N67</f>
        <v>39.234459000000001</v>
      </c>
      <c r="J69" s="392">
        <f>'Anchor-RA'!O67</f>
        <v>42.322397000000002</v>
      </c>
      <c r="K69" s="392">
        <f>(Summary!$C$69*H69+Summary!$C$70*I69+Summary!$C$71*J69)/Summary!$C$72</f>
        <v>36.174951200000002</v>
      </c>
      <c r="L69" s="392">
        <f>'Anchor-RA'!P67</f>
        <v>12.413956000000001</v>
      </c>
      <c r="M69" s="392">
        <f>'Anchor-RA'!Q67</f>
        <v>12.558967000000001</v>
      </c>
      <c r="N69" s="392">
        <f>'Anchor-RA'!R67</f>
        <v>31.891712999999999</v>
      </c>
      <c r="O69" s="392">
        <f>'Anchor-RA'!S67</f>
        <v>30.503784</v>
      </c>
      <c r="P69" s="392">
        <f>'Anchor-RA'!T67</f>
        <v>31.347843000000001</v>
      </c>
      <c r="Q69" s="392">
        <f>'Anchor-RA'!U67</f>
        <v>36.096428000000003</v>
      </c>
      <c r="R69" s="392">
        <f>'Anchor-RA'!V67</f>
        <v>35.011127999999999</v>
      </c>
      <c r="S69" s="392">
        <f>'Anchor-RA'!W67</f>
        <v>39.232683000000002</v>
      </c>
      <c r="T69" s="392">
        <f>'Anchor-RA'!X67</f>
        <v>42.317942000000002</v>
      </c>
      <c r="U69" s="392">
        <f>10*LOG10(1/((Summary!$C$80/10^(R69/10)+Summary!$C$81/10^(S69/10)+Summary!$C$82/10^(T69/10))/Summary!$C$83))</f>
        <v>36.198971104109347</v>
      </c>
      <c r="V69" s="392">
        <f>'Anchor-RA'!Y67</f>
        <v>3.0007160000000002</v>
      </c>
      <c r="W69" s="392">
        <f>'Anchor-RA'!Z67</f>
        <v>393.6</v>
      </c>
      <c r="X69" s="392">
        <f>'Anchor-RA'!AA67</f>
        <v>1.1593</v>
      </c>
      <c r="Y69" s="393">
        <f>'Anchor-RA'!AB67</f>
        <v>4</v>
      </c>
      <c r="Z69" s="393">
        <f>'Anchor-RA'!AC67</f>
        <v>8</v>
      </c>
      <c r="AA69" s="392">
        <f t="shared" si="7"/>
        <v>0.10933333333333334</v>
      </c>
      <c r="AB69" s="462"/>
      <c r="AC69" s="391">
        <f>'Test-RA'!L67</f>
        <v>18.367087000000001</v>
      </c>
      <c r="AD69" s="391">
        <f>'Test-RA'!M67</f>
        <v>35.730964</v>
      </c>
      <c r="AE69" s="391">
        <f>'Test-RA'!N67</f>
        <v>39.693857999999999</v>
      </c>
      <c r="AF69" s="391">
        <f>'Test-RA'!O67</f>
        <v>42.930467999999998</v>
      </c>
      <c r="AG69" s="391">
        <f>(Summary!$C$69*AD69+Summary!$C$70*AE69+Summary!$C$71*AF69)/Summary!$C$72</f>
        <v>36.847203800000003</v>
      </c>
      <c r="AH69" s="391">
        <f>'Test-RA'!P67</f>
        <v>13.078957000000001</v>
      </c>
      <c r="AI69" s="391">
        <f>'Test-RA'!Q67</f>
        <v>13.134506999999999</v>
      </c>
      <c r="AJ69" s="391">
        <f>'Test-RA'!R67</f>
        <v>42.452939000000001</v>
      </c>
      <c r="AK69" s="391">
        <f>'Test-RA'!S67</f>
        <v>40.768655000000003</v>
      </c>
      <c r="AL69" s="391">
        <f>'Test-RA'!T67</f>
        <v>32.215777000000003</v>
      </c>
      <c r="AM69" s="391">
        <f>'Test-RA'!U67</f>
        <v>36.436618000000003</v>
      </c>
      <c r="AN69" s="391">
        <f>'Test-RA'!V67</f>
        <v>35.718510999999999</v>
      </c>
      <c r="AO69" s="391">
        <f>'Test-RA'!W67</f>
        <v>39.693404999999998</v>
      </c>
      <c r="AP69" s="391">
        <f>'Test-RA'!X67</f>
        <v>42.929602000000003</v>
      </c>
      <c r="AQ69" s="391">
        <f>10*LOG10(1/((Summary!$C$80/10^(AN69/10)+Summary!$C$81/10^(AO69/10)+Summary!$C$82/10^(AP69/10))/Summary!$C$83))</f>
        <v>36.881446937649699</v>
      </c>
      <c r="AR69" s="391">
        <f>'Test-RA'!Y67</f>
        <v>2.8794689999999998</v>
      </c>
      <c r="AS69" s="391">
        <f>'Test-RA'!Z67</f>
        <v>7432.2</v>
      </c>
      <c r="AT69" s="392">
        <f>'Test-RA'!AA67</f>
        <v>11.424300000000001</v>
      </c>
      <c r="AU69" s="393">
        <f>'Test-RA'!AB67</f>
        <v>4</v>
      </c>
      <c r="AV69" s="393">
        <f>'Test-RA'!AC67</f>
        <v>8</v>
      </c>
      <c r="AW69" s="396">
        <f t="shared" si="8"/>
        <v>2.0644999999999998</v>
      </c>
      <c r="AX69" s="302">
        <f t="shared" si="9"/>
        <v>18.882621951219512</v>
      </c>
      <c r="AY69" s="303">
        <f t="shared" si="9"/>
        <v>9.8544811524195648</v>
      </c>
      <c r="AZ69" s="297">
        <f t="shared" si="9"/>
        <v>1</v>
      </c>
      <c r="BA69" s="345">
        <f t="shared" si="6"/>
        <v>1</v>
      </c>
      <c r="BB69" s="75"/>
      <c r="BC69" s="75"/>
      <c r="BD69" s="570"/>
      <c r="BE69" s="550"/>
      <c r="BF69" s="553"/>
      <c r="BG69" s="553"/>
      <c r="BH69" s="553"/>
      <c r="BI69" s="553"/>
      <c r="BJ69" s="553"/>
      <c r="BK69" s="553"/>
      <c r="BL69" s="553"/>
      <c r="BM69" s="553"/>
      <c r="BN69" s="553"/>
      <c r="BO69" s="546"/>
      <c r="BP69" s="544"/>
      <c r="BQ69" s="546"/>
      <c r="BR69" s="544"/>
      <c r="BS69" s="553"/>
      <c r="BT69" s="553"/>
      <c r="BU69" s="553"/>
      <c r="BV69" s="553"/>
      <c r="BW69" s="553"/>
      <c r="BX69" s="553"/>
      <c r="BY69" s="553"/>
      <c r="BZ69" s="544"/>
      <c r="CA69" s="544"/>
      <c r="CB69" s="553"/>
      <c r="CC69" s="553"/>
      <c r="CD69" s="553"/>
      <c r="CE69" s="546"/>
      <c r="CF69" s="544"/>
      <c r="CG69" s="546"/>
      <c r="CH69" s="544"/>
    </row>
    <row r="70" spans="1:86" ht="17" customHeight="1" thickBot="1" x14ac:dyDescent="0.25">
      <c r="A70" s="538"/>
      <c r="B70" s="595" t="s">
        <v>148</v>
      </c>
      <c r="C70" s="586" t="s">
        <v>265</v>
      </c>
      <c r="D70" s="589">
        <v>30</v>
      </c>
      <c r="E70" s="557">
        <v>10</v>
      </c>
      <c r="F70" s="362">
        <v>110</v>
      </c>
      <c r="G70" s="420">
        <f>'Anchor-RA'!L68</f>
        <v>59872.460606000001</v>
      </c>
      <c r="H70" s="295">
        <f>'Anchor-RA'!M68</f>
        <v>38.715128999999997</v>
      </c>
      <c r="I70" s="295">
        <f>'Anchor-RA'!N68</f>
        <v>45.288437999999999</v>
      </c>
      <c r="J70" s="295">
        <f>'Anchor-RA'!O68</f>
        <v>48.072113000000002</v>
      </c>
      <c r="K70" s="295">
        <f>(Summary!$C$69*H70+Summary!$C$70*I70+Summary!$C$71*J70)/Summary!$C$72</f>
        <v>40.308158299999995</v>
      </c>
      <c r="L70" s="295">
        <f>'Anchor-RA'!P68</f>
        <v>26.126028000000002</v>
      </c>
      <c r="M70" s="295">
        <f>'Anchor-RA'!Q68</f>
        <v>23.719601000000001</v>
      </c>
      <c r="N70" s="295">
        <f>'Anchor-RA'!R68</f>
        <v>99.952144000000004</v>
      </c>
      <c r="O70" s="295">
        <f>'Anchor-RA'!S68</f>
        <v>99.578080999999997</v>
      </c>
      <c r="P70" s="295">
        <f>'Anchor-RA'!T68</f>
        <v>44.661067000000003</v>
      </c>
      <c r="Q70" s="295">
        <f>'Anchor-RA'!U68</f>
        <v>39.953992</v>
      </c>
      <c r="R70" s="295">
        <f>'Anchor-RA'!V68</f>
        <v>38.380811000000001</v>
      </c>
      <c r="S70" s="295">
        <f>'Anchor-RA'!W68</f>
        <v>45.060516</v>
      </c>
      <c r="T70" s="295">
        <f>'Anchor-RA'!X68</f>
        <v>47.922420000000002</v>
      </c>
      <c r="U70" s="295">
        <f>10*LOG10(1/((Summary!$C$80/10^(R70/10)+Summary!$C$81/10^(S70/10)+Summary!$C$82/10^(T70/10))/Summary!$C$83))</f>
        <v>39.801528999442063</v>
      </c>
      <c r="V70" s="295">
        <f>'Anchor-RA'!Y68</f>
        <v>1.707E-3</v>
      </c>
      <c r="W70" s="295">
        <f>'Anchor-RA'!Z68</f>
        <v>5852.5</v>
      </c>
      <c r="X70" s="295">
        <f>'Anchor-RA'!AA68</f>
        <v>10.5923</v>
      </c>
      <c r="Y70" s="357">
        <f>'Anchor-RA'!AB68</f>
        <v>8</v>
      </c>
      <c r="Z70" s="357">
        <f>'Anchor-RA'!AC68</f>
        <v>8</v>
      </c>
      <c r="AA70" s="295">
        <f t="shared" si="7"/>
        <v>1.6256944444444446</v>
      </c>
      <c r="AB70" s="462"/>
      <c r="AC70" s="167">
        <f>'Test-RA'!L68</f>
        <v>59209.933333000001</v>
      </c>
      <c r="AD70" s="167">
        <f>'Test-RA'!M68</f>
        <v>39.240757000000002</v>
      </c>
      <c r="AE70" s="167">
        <f>'Test-RA'!N68</f>
        <v>46.107768999999998</v>
      </c>
      <c r="AF70" s="167">
        <f>'Test-RA'!O68</f>
        <v>48.866024000000003</v>
      </c>
      <c r="AG70" s="167">
        <f>(Summary!$C$69*AD70+Summary!$C$70*AE70+Summary!$C$71*AF70)/Summary!$C$72</f>
        <v>40.889984900000002</v>
      </c>
      <c r="AH70" s="167">
        <f>'Test-RA'!P68</f>
        <v>26.652335000000001</v>
      </c>
      <c r="AI70" s="167">
        <f>'Test-RA'!Q68</f>
        <v>24.197227999999999</v>
      </c>
      <c r="AJ70" s="167">
        <f>'Test-RA'!R68</f>
        <v>99.954527999999996</v>
      </c>
      <c r="AK70" s="167">
        <f>'Test-RA'!S68</f>
        <v>99.831821000000005</v>
      </c>
      <c r="AL70" s="167">
        <f>'Test-RA'!T68</f>
        <v>45.369802999999997</v>
      </c>
      <c r="AM70" s="167">
        <f>'Test-RA'!U68</f>
        <v>40.578865</v>
      </c>
      <c r="AN70" s="167">
        <f>'Test-RA'!V68</f>
        <v>38.963656</v>
      </c>
      <c r="AO70" s="167">
        <f>'Test-RA'!W68</f>
        <v>45.962639000000003</v>
      </c>
      <c r="AP70" s="167">
        <f>'Test-RA'!X68</f>
        <v>48.747098000000001</v>
      </c>
      <c r="AQ70" s="167">
        <f>10*LOG10(1/((Summary!$C$80/10^(AN70/10)+Summary!$C$81/10^(AO70/10)+Summary!$C$82/10^(AP70/10))/Summary!$C$83))</f>
        <v>40.405753919035533</v>
      </c>
      <c r="AR70" s="167">
        <f>'Test-RA'!Y68</f>
        <v>4.8700000000000002E-4</v>
      </c>
      <c r="AS70" s="167">
        <f>'Test-RA'!Z68</f>
        <v>185576.8</v>
      </c>
      <c r="AT70" s="295">
        <f>'Test-RA'!AA68</f>
        <v>27.362100000000002</v>
      </c>
      <c r="AU70" s="357">
        <f>'Test-RA'!AB68</f>
        <v>8</v>
      </c>
      <c r="AV70" s="357">
        <f>'Test-RA'!AC68</f>
        <v>8</v>
      </c>
      <c r="AW70" s="395">
        <f t="shared" si="8"/>
        <v>51.54911111111111</v>
      </c>
      <c r="AX70" s="292">
        <f t="shared" si="9"/>
        <v>31.708979068774028</v>
      </c>
      <c r="AY70" s="293">
        <f t="shared" si="9"/>
        <v>2.5832066689954023</v>
      </c>
      <c r="AZ70" s="292">
        <f t="shared" si="9"/>
        <v>1</v>
      </c>
      <c r="BA70" s="344">
        <f t="shared" si="6"/>
        <v>1</v>
      </c>
      <c r="BB70" s="75"/>
      <c r="BC70" s="75"/>
      <c r="BD70" s="572" t="s">
        <v>39</v>
      </c>
      <c r="BE70" s="549">
        <f t="array" ref="BE70">bdRateExtend($G70:$G73,H70:H73,$AC70:$AC73,AD70:AD73)</f>
        <v>-0.1151320502480544</v>
      </c>
      <c r="BF70" s="551">
        <f t="array" ref="BF70">bdRateExtend($G70:$G75,H70:H75,$AC70:$AC75,AD70:AD75)</f>
        <v>-0.13403299227199572</v>
      </c>
      <c r="BG70" s="551">
        <f t="array" ref="BG70">bdRateExtend($G70:$G75,I70:I75,$AC70:$AC75,AE70:AE75)</f>
        <v>-0.51705837973459157</v>
      </c>
      <c r="BH70" s="551">
        <f t="array" ref="BH70">bdRateExtend($G70:$G75,J70:J75,$AC70:$AC75,AF70:AF75)</f>
        <v>-0.5334093002389928</v>
      </c>
      <c r="BI70" s="551">
        <f t="array" ref="BI70">bdRateExtend($G70:$G75,K70:K75,$AC70:$AC75,AG70:AG75)</f>
        <v>-0.1885958306010268</v>
      </c>
      <c r="BJ70" s="575">
        <f>(Summary!$C$94*BF70+Summary!$C$95*BG70+Summary!$C$96*BH70)/Summary!$C$97</f>
        <v>-0.16532906008917944</v>
      </c>
      <c r="BK70" s="551">
        <f t="array" ref="BK70">bdRateExtend($G70:$G73,L70:L73,$AC70:$AC73,AH70:AH73)</f>
        <v>-0.10671266876104024</v>
      </c>
      <c r="BL70" s="551">
        <f t="array" ref="BL70">bdRateExtend($G70:$G75,L70:L75,$AC70:$AC75,AH70:AH75)</f>
        <v>-0.12286954751684476</v>
      </c>
      <c r="BM70" s="551">
        <f t="array" ref="BM70">bdRateExtend($G70:$G73,M70:M73,$AC70:$AC73,AI70:AI73)</f>
        <v>-0.10691789522021822</v>
      </c>
      <c r="BN70" s="551">
        <f t="array" ref="BN70">bdRateExtend($G70:$G75,M70:M75,$AC70:$AC75,AI70:AI75)</f>
        <v>-0.12327480525410561</v>
      </c>
      <c r="BO70" s="548">
        <f t="array" ref="BO70">bdRateExtend($G70:$G73,N70:N73,$AC70:$AC73,AJ70:AJ73,"None", FALSE,1)</f>
        <v>-0.16364208926136969</v>
      </c>
      <c r="BP70" s="585">
        <f t="array" ref="BP70">bdRateExtend($G70:$G75,N70:N75,$AC70:$AC75,AJ70:AJ75,"None", FALSE,1)</f>
        <v>-0.20731094955428153</v>
      </c>
      <c r="BQ70" s="548">
        <f t="array" ref="BQ70">bdRateExtend($G70:$G73,O70:O73,$AC70:$AC73,AK70:AK73,"None", FALSE,1)</f>
        <v>-0.14762170737854396</v>
      </c>
      <c r="BR70" s="585">
        <f t="array" ref="BR70">bdRateExtend($G70:$G75,O70:O75,$AC70:$AC75,AK70:AK75,"None", FALSE,1)</f>
        <v>-0.19454947073887119</v>
      </c>
      <c r="BS70" s="551">
        <f t="array" ref="BS70">bdRateExtend($G70:$G73,P70:P73,$AC70:$AC73,AL70:AL73)</f>
        <v>-0.10963166947186098</v>
      </c>
      <c r="BT70" s="551">
        <f t="array" ref="BT70">bdRateExtend($G70:$G75,P70:P75,$AC70:$AC75,AL70:AL75)</f>
        <v>-0.12547245503825055</v>
      </c>
      <c r="BU70" s="551">
        <f t="array" ref="BU70">bdRateExtend($G70:$G73,Q70:Q73,$AC70:$AC73,AM70:AM73)</f>
        <v>-0.16300473247442671</v>
      </c>
      <c r="BV70" s="551">
        <f t="array" ref="BV70">bdRateExtend($G70:$G75,Q70:Q75,$AC70:$AC75,AM70:AM75)</f>
        <v>-0.20460200404416584</v>
      </c>
      <c r="BW70" s="551">
        <f t="array" ref="BW70">bdRateExtend($G70:$G73,R70:R73,$AC70:$AC73,AN70:AN73)</f>
        <v>-0.12385079303373336</v>
      </c>
      <c r="BX70" s="551">
        <f t="array" ref="BX70">bdRateExtend($G70:$G75,R70:R75,$AC70:$AC75,AN70:AN75)</f>
        <v>-0.14255036806839261</v>
      </c>
      <c r="BY70" s="551">
        <f t="array" ref="BY70">bdRateExtend($G70:$G75,S70:S75,$AC70:$AC75,AO70:AO75)</f>
        <v>-0.53189325314003688</v>
      </c>
      <c r="BZ70" s="555">
        <f t="array" ref="BZ70">bdRateExtend($G70:$G75,T70:T75,$AC70:$AC75,AP70:AP75)</f>
        <v>-0.54267122902951759</v>
      </c>
      <c r="CA70" s="555">
        <f t="array" ref="CA70">bdRateExtend($G70:$G75,U70:U75,$AC70:$AC75,AQ70:AQ75)</f>
        <v>-0.14808460863803175</v>
      </c>
      <c r="CB70" s="575">
        <f>(Summary!$C$108*BX70+Summary!$C$109*BY70+Summary!$C$110*BZ70)/Summary!$C$111</f>
        <v>-0.17412891790970339</v>
      </c>
      <c r="CC70" s="561">
        <f t="array" ref="CC70">bdCAMBIExtend($G70:$G73,V70:V73,$AC70:$AC73,AR70:AR73)</f>
        <v>2.4791670051967215E-4</v>
      </c>
      <c r="CD70" s="561">
        <f t="array" ref="CD70">bdCAMBIExtend($G70:$G75,V70:V75,$AC70:$AC75,AR70:AR75)</f>
        <v>-3.1098331758501987E-2</v>
      </c>
      <c r="CE70" s="547">
        <f t="array" ref="CE70">testVMAFRange($G70:$G73,N70:N73,$AC70:$AC73,AJ70:AJ73)</f>
        <v>0</v>
      </c>
      <c r="CF70" s="543">
        <f t="array" ref="CF70">testVMAFRange($G70:$G75,N70:N75,$AC70:$AC75,AJ70:AJ75)</f>
        <v>0</v>
      </c>
      <c r="CG70" s="547">
        <f t="array" ref="CG70">testVMAFRange($G70:$G73,O70:O73,$AC70:$AC73,AK70:AK73)</f>
        <v>0</v>
      </c>
      <c r="CH70" s="543">
        <f t="array" ref="CH70">testVMAFRange($G70:$G75,O70:O75,$AC70:$AC75,AK70:AK75)</f>
        <v>0</v>
      </c>
    </row>
    <row r="71" spans="1:86" ht="17" customHeight="1" x14ac:dyDescent="0.2">
      <c r="A71" s="538"/>
      <c r="B71" s="566"/>
      <c r="C71" s="485"/>
      <c r="D71" s="590"/>
      <c r="E71" s="558"/>
      <c r="F71" s="362">
        <v>135</v>
      </c>
      <c r="G71" s="420">
        <f>'Anchor-RA'!L69</f>
        <v>28981.406061000002</v>
      </c>
      <c r="H71" s="295">
        <f>'Anchor-RA'!M69</f>
        <v>34.205176000000002</v>
      </c>
      <c r="I71" s="295">
        <f>'Anchor-RA'!N69</f>
        <v>42.977254000000002</v>
      </c>
      <c r="J71" s="295">
        <f>'Anchor-RA'!O69</f>
        <v>45.909286999999999</v>
      </c>
      <c r="K71" s="295">
        <f>(Summary!$C$69*H71+Summary!$C$70*I71+Summary!$C$71*J71)/Summary!$C$72</f>
        <v>36.252794900000005</v>
      </c>
      <c r="L71" s="295">
        <f>'Anchor-RA'!P69</f>
        <v>21.939969000000001</v>
      </c>
      <c r="M71" s="295">
        <f>'Anchor-RA'!Q69</f>
        <v>19.839849999999998</v>
      </c>
      <c r="N71" s="295">
        <f>'Anchor-RA'!R69</f>
        <v>94.091854999999995</v>
      </c>
      <c r="O71" s="295">
        <f>'Anchor-RA'!S69</f>
        <v>92.366630000000001</v>
      </c>
      <c r="P71" s="295">
        <f>'Anchor-RA'!T69</f>
        <v>38.638024000000001</v>
      </c>
      <c r="Q71" s="295">
        <f>'Anchor-RA'!U69</f>
        <v>36.553460999999999</v>
      </c>
      <c r="R71" s="295">
        <f>'Anchor-RA'!V69</f>
        <v>33.865456000000002</v>
      </c>
      <c r="S71" s="295">
        <f>'Anchor-RA'!W69</f>
        <v>42.853600999999998</v>
      </c>
      <c r="T71" s="295">
        <f>'Anchor-RA'!X69</f>
        <v>45.844250000000002</v>
      </c>
      <c r="U71" s="295">
        <f>10*LOG10(1/((Summary!$C$80/10^(R71/10)+Summary!$C$81/10^(S71/10)+Summary!$C$82/10^(T71/10))/Summary!$C$83))</f>
        <v>35.425200148824537</v>
      </c>
      <c r="V71" s="295">
        <f>'Anchor-RA'!Y69</f>
        <v>5.2350000000000001E-3</v>
      </c>
      <c r="W71" s="295">
        <f>'Anchor-RA'!Z69</f>
        <v>10454.1</v>
      </c>
      <c r="X71" s="295">
        <f>'Anchor-RA'!AA69</f>
        <v>7.2279</v>
      </c>
      <c r="Y71" s="357">
        <f>'Anchor-RA'!AB69</f>
        <v>8</v>
      </c>
      <c r="Z71" s="357">
        <f>'Anchor-RA'!AC69</f>
        <v>8</v>
      </c>
      <c r="AA71" s="295">
        <f t="shared" si="7"/>
        <v>2.9039166666666669</v>
      </c>
      <c r="AB71" s="462"/>
      <c r="AC71" s="167">
        <f>'Test-RA'!L69</f>
        <v>28483.321211999999</v>
      </c>
      <c r="AD71" s="167">
        <f>'Test-RA'!M69</f>
        <v>34.722109000000003</v>
      </c>
      <c r="AE71" s="167">
        <f>'Test-RA'!N69</f>
        <v>43.914163000000002</v>
      </c>
      <c r="AF71" s="167">
        <f>'Test-RA'!O69</f>
        <v>46.717731000000001</v>
      </c>
      <c r="AG71" s="167">
        <f>(Summary!$C$69*AD71+Summary!$C$70*AE71+Summary!$C$71*AF71)/Summary!$C$72</f>
        <v>36.840876600000009</v>
      </c>
      <c r="AH71" s="167">
        <f>'Test-RA'!P69</f>
        <v>22.438234000000001</v>
      </c>
      <c r="AI71" s="167">
        <f>'Test-RA'!Q69</f>
        <v>20.287624000000001</v>
      </c>
      <c r="AJ71" s="167">
        <f>'Test-RA'!R69</f>
        <v>95.707710000000006</v>
      </c>
      <c r="AK71" s="167">
        <f>'Test-RA'!S69</f>
        <v>93.859881000000001</v>
      </c>
      <c r="AL71" s="167">
        <f>'Test-RA'!T69</f>
        <v>39.352773999999997</v>
      </c>
      <c r="AM71" s="167">
        <f>'Test-RA'!U69</f>
        <v>37.168484999999997</v>
      </c>
      <c r="AN71" s="167">
        <f>'Test-RA'!V69</f>
        <v>34.432219000000003</v>
      </c>
      <c r="AO71" s="167">
        <f>'Test-RA'!W69</f>
        <v>43.830098</v>
      </c>
      <c r="AP71" s="167">
        <f>'Test-RA'!X69</f>
        <v>46.662548000000001</v>
      </c>
      <c r="AQ71" s="167">
        <f>10*LOG10(1/((Summary!$C$80/10^(AN71/10)+Summary!$C$81/10^(AO71/10)+Summary!$C$82/10^(AP71/10))/Summary!$C$83))</f>
        <v>36.007470383714242</v>
      </c>
      <c r="AR71" s="167">
        <f>'Test-RA'!Y69</f>
        <v>3.075E-3</v>
      </c>
      <c r="AS71" s="167">
        <f>'Test-RA'!Z69</f>
        <v>353584.2</v>
      </c>
      <c r="AT71" s="295">
        <f>'Test-RA'!AA69</f>
        <v>19.877600000000001</v>
      </c>
      <c r="AU71" s="357">
        <f>'Test-RA'!AB69</f>
        <v>8</v>
      </c>
      <c r="AV71" s="357">
        <f>'Test-RA'!AC69</f>
        <v>8</v>
      </c>
      <c r="AW71" s="395">
        <f t="shared" si="8"/>
        <v>98.217833333333331</v>
      </c>
      <c r="AX71" s="297">
        <f t="shared" si="9"/>
        <v>33.82253852555457</v>
      </c>
      <c r="AY71" s="298">
        <f t="shared" si="9"/>
        <v>2.7501210586754108</v>
      </c>
      <c r="AZ71" s="297">
        <f t="shared" si="9"/>
        <v>1</v>
      </c>
      <c r="BA71" s="345">
        <f t="shared" si="6"/>
        <v>1</v>
      </c>
      <c r="BB71" s="75"/>
      <c r="BC71" s="75"/>
      <c r="BD71" s="565"/>
      <c r="BE71" s="550"/>
      <c r="BF71" s="552"/>
      <c r="BG71" s="552"/>
      <c r="BH71" s="552"/>
      <c r="BI71" s="552"/>
      <c r="BJ71" s="552"/>
      <c r="BK71" s="553"/>
      <c r="BL71" s="552"/>
      <c r="BM71" s="553"/>
      <c r="BN71" s="552"/>
      <c r="BO71" s="546"/>
      <c r="BP71" s="541"/>
      <c r="BQ71" s="546"/>
      <c r="BR71" s="541"/>
      <c r="BS71" s="553"/>
      <c r="BT71" s="552"/>
      <c r="BU71" s="553"/>
      <c r="BV71" s="552"/>
      <c r="BW71" s="553"/>
      <c r="BX71" s="552"/>
      <c r="BY71" s="552"/>
      <c r="BZ71" s="541"/>
      <c r="CA71" s="541"/>
      <c r="CB71" s="552"/>
      <c r="CC71" s="553"/>
      <c r="CD71" s="552"/>
      <c r="CE71" s="546"/>
      <c r="CF71" s="541"/>
      <c r="CG71" s="546"/>
      <c r="CH71" s="541"/>
    </row>
    <row r="72" spans="1:86" ht="17" customHeight="1" x14ac:dyDescent="0.2">
      <c r="A72" s="538"/>
      <c r="B72" s="566"/>
      <c r="C72" s="485"/>
      <c r="D72" s="590"/>
      <c r="E72" s="558"/>
      <c r="F72" s="362">
        <v>160</v>
      </c>
      <c r="G72" s="420">
        <f>'Anchor-RA'!L70</f>
        <v>12820.303029999999</v>
      </c>
      <c r="H72" s="295">
        <f>'Anchor-RA'!M70</f>
        <v>30.033332999999999</v>
      </c>
      <c r="I72" s="295">
        <f>'Anchor-RA'!N70</f>
        <v>41.068565</v>
      </c>
      <c r="J72" s="295">
        <f>'Anchor-RA'!O70</f>
        <v>44.151671999999998</v>
      </c>
      <c r="K72" s="295">
        <f>(Summary!$C$69*H72+Summary!$C$70*I72+Summary!$C$71*J72)/Summary!$C$72</f>
        <v>32.548690100000002</v>
      </c>
      <c r="L72" s="295">
        <f>'Anchor-RA'!P70</f>
        <v>17.567263000000001</v>
      </c>
      <c r="M72" s="295">
        <f>'Anchor-RA'!Q70</f>
        <v>15.861535</v>
      </c>
      <c r="N72" s="295">
        <f>'Anchor-RA'!R70</f>
        <v>79.753563</v>
      </c>
      <c r="O72" s="295">
        <f>'Anchor-RA'!S70</f>
        <v>78.181668000000002</v>
      </c>
      <c r="P72" s="295">
        <f>'Anchor-RA'!T70</f>
        <v>32.513891000000001</v>
      </c>
      <c r="Q72" s="295">
        <f>'Anchor-RA'!U70</f>
        <v>33.360371000000001</v>
      </c>
      <c r="R72" s="295">
        <f>'Anchor-RA'!V70</f>
        <v>29.729672000000001</v>
      </c>
      <c r="S72" s="295">
        <f>'Anchor-RA'!W70</f>
        <v>41.017122000000001</v>
      </c>
      <c r="T72" s="295">
        <f>'Anchor-RA'!X70</f>
        <v>44.123336999999999</v>
      </c>
      <c r="U72" s="295">
        <f>10*LOG10(1/((Summary!$C$80/10^(R72/10)+Summary!$C$81/10^(S72/10)+Summary!$C$82/10^(T72/10))/Summary!$C$83))</f>
        <v>31.372019954941848</v>
      </c>
      <c r="V72" s="295">
        <f>'Anchor-RA'!Y70</f>
        <v>2.0070999999999999E-2</v>
      </c>
      <c r="W72" s="295">
        <f>'Anchor-RA'!Z70</f>
        <v>6946</v>
      </c>
      <c r="X72" s="295">
        <f>'Anchor-RA'!AA70</f>
        <v>4.9088000000000003</v>
      </c>
      <c r="Y72" s="357">
        <f>'Anchor-RA'!AB70</f>
        <v>8</v>
      </c>
      <c r="Z72" s="357">
        <f>'Anchor-RA'!AC70</f>
        <v>8</v>
      </c>
      <c r="AA72" s="295">
        <f t="shared" si="7"/>
        <v>1.9294444444444445</v>
      </c>
      <c r="AB72" s="462"/>
      <c r="AC72" s="167">
        <f>'Test-RA'!L70</f>
        <v>12478.848485</v>
      </c>
      <c r="AD72" s="167">
        <f>'Test-RA'!M70</f>
        <v>30.546982</v>
      </c>
      <c r="AE72" s="167">
        <f>'Test-RA'!N70</f>
        <v>42.177886999999998</v>
      </c>
      <c r="AF72" s="167">
        <f>'Test-RA'!O70</f>
        <v>45.163786999999999</v>
      </c>
      <c r="AG72" s="167">
        <f>(Summary!$C$69*AD72+Summary!$C$70*AE72+Summary!$C$71*AF72)/Summary!$C$72</f>
        <v>33.171753000000002</v>
      </c>
      <c r="AH72" s="167">
        <f>'Test-RA'!P70</f>
        <v>18.032471000000001</v>
      </c>
      <c r="AI72" s="167">
        <f>'Test-RA'!Q70</f>
        <v>16.291457000000001</v>
      </c>
      <c r="AJ72" s="167">
        <f>'Test-RA'!R70</f>
        <v>82.886087000000003</v>
      </c>
      <c r="AK72" s="167">
        <f>'Test-RA'!S70</f>
        <v>80.956727000000001</v>
      </c>
      <c r="AL72" s="167">
        <f>'Test-RA'!T70</f>
        <v>33.189627999999999</v>
      </c>
      <c r="AM72" s="167">
        <f>'Test-RA'!U70</f>
        <v>33.959361000000001</v>
      </c>
      <c r="AN72" s="167">
        <f>'Test-RA'!V70</f>
        <v>30.287807000000001</v>
      </c>
      <c r="AO72" s="167">
        <f>'Test-RA'!W70</f>
        <v>42.143515000000001</v>
      </c>
      <c r="AP72" s="167">
        <f>'Test-RA'!X70</f>
        <v>45.143132000000001</v>
      </c>
      <c r="AQ72" s="167">
        <f>10*LOG10(1/((Summary!$C$80/10^(AN72/10)+Summary!$C$81/10^(AO72/10)+Summary!$C$82/10^(AP72/10))/Summary!$C$83))</f>
        <v>31.943683444693413</v>
      </c>
      <c r="AR72" s="167">
        <f>'Test-RA'!Y70</f>
        <v>1.7963E-2</v>
      </c>
      <c r="AS72" s="167">
        <f>'Test-RA'!Z70</f>
        <v>319410.09999999998</v>
      </c>
      <c r="AT72" s="295">
        <f>'Test-RA'!AA70</f>
        <v>15.972799999999999</v>
      </c>
      <c r="AU72" s="357">
        <f>'Test-RA'!AB70</f>
        <v>8</v>
      </c>
      <c r="AV72" s="357">
        <f>'Test-RA'!AC70</f>
        <v>8</v>
      </c>
      <c r="AW72" s="395">
        <f t="shared" si="8"/>
        <v>88.725027777777768</v>
      </c>
      <c r="AX72" s="297">
        <f t="shared" si="9"/>
        <v>45.984753815145403</v>
      </c>
      <c r="AY72" s="298">
        <f t="shared" si="9"/>
        <v>3.2539113428943933</v>
      </c>
      <c r="AZ72" s="297">
        <f t="shared" si="9"/>
        <v>1</v>
      </c>
      <c r="BA72" s="345">
        <f t="shared" si="6"/>
        <v>1</v>
      </c>
      <c r="BB72" s="75"/>
      <c r="BC72" s="75"/>
      <c r="BD72" s="573" t="s">
        <v>147</v>
      </c>
      <c r="BE72" s="549">
        <f t="array" ref="BE72">bdRateExtend($G71:$G74,H71:H74,$AC71:$AC74,AD71:AD74)</f>
        <v>-0.13763668375785376</v>
      </c>
      <c r="BF72" s="552"/>
      <c r="BG72" s="552"/>
      <c r="BH72" s="552"/>
      <c r="BI72" s="552"/>
      <c r="BJ72" s="552"/>
      <c r="BK72" s="551">
        <f t="array" ref="BK72">bdRateExtend($G71:$G74,L71:L74,$AC71:$AC74,AH71:AH74)</f>
        <v>-0.11775466548165436</v>
      </c>
      <c r="BL72" s="552"/>
      <c r="BM72" s="551">
        <f t="array" ref="BM72">bdRateExtend($G71:$G74,M71:M74,$AC71:$AC74,AI71:AI74)</f>
        <v>-0.11957222823559976</v>
      </c>
      <c r="BN72" s="552"/>
      <c r="BO72" s="545">
        <f t="array" ref="BO72">bdRateExtend($G71:$G74,N71:N74,$AC71:$AC74,AJ71:AJ74,"None", FALSE,1)</f>
        <v>-0.18481007515135806</v>
      </c>
      <c r="BP72" s="541"/>
      <c r="BQ72" s="545">
        <f t="array" ref="BQ72">bdRateExtend($G71:$G74,O71:O74,$AC71:$AC74,AK71:AK74,"None", FALSE,1)</f>
        <v>-0.17322001368074502</v>
      </c>
      <c r="BR72" s="541"/>
      <c r="BS72" s="551">
        <f t="array" ref="BS72">bdRateExtend($G71:$G74,P71:P74,$AC71:$AC74,AL71:AL74)</f>
        <v>-0.12460155645844717</v>
      </c>
      <c r="BT72" s="552"/>
      <c r="BU72" s="551">
        <f t="array" ref="BU72">bdRateExtend($G71:$G74,Q71:Q74,$AC71:$AC74,AM71:AM74)</f>
        <v>-0.1980231304616652</v>
      </c>
      <c r="BV72" s="552"/>
      <c r="BW72" s="551">
        <f t="array" ref="BW72">bdRateExtend($G71:$G74,R71:R74,$AC71:$AC74,AN71:AN74)</f>
        <v>-0.14745668426803615</v>
      </c>
      <c r="BX72" s="552"/>
      <c r="BY72" s="552"/>
      <c r="BZ72" s="541"/>
      <c r="CA72" s="541"/>
      <c r="CB72" s="552"/>
      <c r="CC72" s="561">
        <f t="array" ref="CC72">bdCAMBIExtend($G71:$G74,V71:V74,$AC71:$AC74,AR71:AR74)</f>
        <v>-1.2753488621912972E-3</v>
      </c>
      <c r="CD72" s="552"/>
      <c r="CE72" s="554">
        <f t="array" ref="CE72">testVMAFRange($G71:$G74,N71:N74,$AC71:$AC74,AJ71:AJ74)</f>
        <v>0</v>
      </c>
      <c r="CF72" s="541"/>
      <c r="CG72" s="554">
        <f t="array" ref="CG72">testVMAFRange($G71:$G74,O71:O74,$AC71:$AC74,AK71:AK74)</f>
        <v>0</v>
      </c>
      <c r="CH72" s="541"/>
    </row>
    <row r="73" spans="1:86" ht="17" customHeight="1" x14ac:dyDescent="0.2">
      <c r="A73" s="538"/>
      <c r="B73" s="566"/>
      <c r="C73" s="485"/>
      <c r="D73" s="590"/>
      <c r="E73" s="558"/>
      <c r="F73" s="362">
        <v>185</v>
      </c>
      <c r="G73" s="420">
        <f>'Anchor-RA'!L71</f>
        <v>5412.7090909999997</v>
      </c>
      <c r="H73" s="295">
        <f>'Anchor-RA'!M71</f>
        <v>26.545034000000001</v>
      </c>
      <c r="I73" s="295">
        <f>'Anchor-RA'!N71</f>
        <v>39.085011000000002</v>
      </c>
      <c r="J73" s="295">
        <f>'Anchor-RA'!O71</f>
        <v>43.158735999999998</v>
      </c>
      <c r="K73" s="295">
        <f>(Summary!$C$69*H73+Summary!$C$70*I73+Summary!$C$71*J73)/Summary!$C$72</f>
        <v>29.460401900000001</v>
      </c>
      <c r="L73" s="295">
        <f>'Anchor-RA'!P71</f>
        <v>13.413538000000001</v>
      </c>
      <c r="M73" s="295">
        <f>'Anchor-RA'!Q71</f>
        <v>12.1799</v>
      </c>
      <c r="N73" s="295">
        <f>'Anchor-RA'!R71</f>
        <v>59.331581</v>
      </c>
      <c r="O73" s="295">
        <f>'Anchor-RA'!S71</f>
        <v>58.068325999999999</v>
      </c>
      <c r="P73" s="295">
        <f>'Anchor-RA'!T71</f>
        <v>27.244081999999999</v>
      </c>
      <c r="Q73" s="295">
        <f>'Anchor-RA'!U71</f>
        <v>30.492229999999999</v>
      </c>
      <c r="R73" s="295">
        <f>'Anchor-RA'!V71</f>
        <v>26.295400999999998</v>
      </c>
      <c r="S73" s="295">
        <f>'Anchor-RA'!W71</f>
        <v>39.043821000000001</v>
      </c>
      <c r="T73" s="295">
        <f>'Anchor-RA'!X71</f>
        <v>43.150368</v>
      </c>
      <c r="U73" s="295">
        <f>10*LOG10(1/((Summary!$C$80/10^(R73/10)+Summary!$C$81/10^(S73/10)+Summary!$C$82/10^(T73/10))/Summary!$C$83))</f>
        <v>27.976982609642352</v>
      </c>
      <c r="V73" s="295">
        <f>'Anchor-RA'!Y71</f>
        <v>7.4867000000000003E-2</v>
      </c>
      <c r="W73" s="295">
        <f>'Anchor-RA'!Z71</f>
        <v>3965.3</v>
      </c>
      <c r="X73" s="295">
        <f>'Anchor-RA'!AA71</f>
        <v>3.7364999999999999</v>
      </c>
      <c r="Y73" s="357">
        <f>'Anchor-RA'!AB71</f>
        <v>9</v>
      </c>
      <c r="Z73" s="357">
        <f>'Anchor-RA'!AC71</f>
        <v>8</v>
      </c>
      <c r="AA73" s="295">
        <f t="shared" si="7"/>
        <v>1.1014722222222222</v>
      </c>
      <c r="AB73" s="462"/>
      <c r="AC73" s="167">
        <f>'Test-RA'!L71</f>
        <v>5158.242424</v>
      </c>
      <c r="AD73" s="167">
        <f>'Test-RA'!M71</f>
        <v>26.952141000000001</v>
      </c>
      <c r="AE73" s="167">
        <f>'Test-RA'!N71</f>
        <v>40.730657999999998</v>
      </c>
      <c r="AF73" s="167">
        <f>'Test-RA'!O71</f>
        <v>44.343018999999998</v>
      </c>
      <c r="AG73" s="167">
        <f>(Summary!$C$69*AD73+Summary!$C$70*AE73+Summary!$C$71*AF73)/Summary!$C$72</f>
        <v>30.069080499999995</v>
      </c>
      <c r="AH73" s="167">
        <f>'Test-RA'!P71</f>
        <v>13.774379</v>
      </c>
      <c r="AI73" s="167">
        <f>'Test-RA'!Q71</f>
        <v>12.511436</v>
      </c>
      <c r="AJ73" s="167">
        <f>'Test-RA'!R71</f>
        <v>63.253869000000002</v>
      </c>
      <c r="AK73" s="167">
        <f>'Test-RA'!S71</f>
        <v>61.591878000000001</v>
      </c>
      <c r="AL73" s="167">
        <f>'Test-RA'!T71</f>
        <v>27.750004000000001</v>
      </c>
      <c r="AM73" s="167">
        <f>'Test-RA'!U71</f>
        <v>31.084427000000002</v>
      </c>
      <c r="AN73" s="167">
        <f>'Test-RA'!V71</f>
        <v>26.739910999999999</v>
      </c>
      <c r="AO73" s="167">
        <f>'Test-RA'!W71</f>
        <v>40.708038000000002</v>
      </c>
      <c r="AP73" s="167">
        <f>'Test-RA'!X71</f>
        <v>44.329425999999998</v>
      </c>
      <c r="AQ73" s="167">
        <f>10*LOG10(1/((Summary!$C$80/10^(AN73/10)+Summary!$C$81/10^(AO73/10)+Summary!$C$82/10^(AP73/10))/Summary!$C$83))</f>
        <v>28.438812554239625</v>
      </c>
      <c r="AR73" s="167">
        <f>'Test-RA'!Y71</f>
        <v>9.2302999999999996E-2</v>
      </c>
      <c r="AS73" s="167">
        <f>'Test-RA'!Z71</f>
        <v>284238.40000000002</v>
      </c>
      <c r="AT73" s="295">
        <f>'Test-RA'!AA71</f>
        <v>16.415500000000002</v>
      </c>
      <c r="AU73" s="357">
        <f>'Test-RA'!AB71</f>
        <v>9</v>
      </c>
      <c r="AV73" s="357">
        <f>'Test-RA'!AC71</f>
        <v>8</v>
      </c>
      <c r="AW73" s="395">
        <f t="shared" si="8"/>
        <v>78.955111111111123</v>
      </c>
      <c r="AX73" s="297">
        <f t="shared" si="9"/>
        <v>71.6814364613018</v>
      </c>
      <c r="AY73" s="298">
        <f t="shared" si="9"/>
        <v>4.3932824836076545</v>
      </c>
      <c r="AZ73" s="297">
        <f t="shared" si="9"/>
        <v>1</v>
      </c>
      <c r="BA73" s="345">
        <f t="shared" si="6"/>
        <v>1</v>
      </c>
      <c r="BB73" s="75"/>
      <c r="BC73" s="75"/>
      <c r="BD73" s="565"/>
      <c r="BE73" s="550"/>
      <c r="BF73" s="552"/>
      <c r="BG73" s="552"/>
      <c r="BH73" s="552"/>
      <c r="BI73" s="552"/>
      <c r="BJ73" s="552"/>
      <c r="BK73" s="553"/>
      <c r="BL73" s="552"/>
      <c r="BM73" s="553"/>
      <c r="BN73" s="552"/>
      <c r="BO73" s="546"/>
      <c r="BP73" s="541"/>
      <c r="BQ73" s="546"/>
      <c r="BR73" s="541"/>
      <c r="BS73" s="553"/>
      <c r="BT73" s="552"/>
      <c r="BU73" s="553"/>
      <c r="BV73" s="552"/>
      <c r="BW73" s="553"/>
      <c r="BX73" s="552"/>
      <c r="BY73" s="552"/>
      <c r="BZ73" s="541"/>
      <c r="CA73" s="541"/>
      <c r="CB73" s="552"/>
      <c r="CC73" s="553"/>
      <c r="CD73" s="552"/>
      <c r="CE73" s="546"/>
      <c r="CF73" s="541"/>
      <c r="CG73" s="546"/>
      <c r="CH73" s="541"/>
    </row>
    <row r="74" spans="1:86" ht="17" customHeight="1" thickBot="1" x14ac:dyDescent="0.25">
      <c r="A74" s="538"/>
      <c r="B74" s="566"/>
      <c r="C74" s="485"/>
      <c r="D74" s="590"/>
      <c r="E74" s="558"/>
      <c r="F74" s="362">
        <v>210</v>
      </c>
      <c r="G74" s="420">
        <f>'Anchor-RA'!L72</f>
        <v>2001.054545</v>
      </c>
      <c r="H74" s="295">
        <f>'Anchor-RA'!M72</f>
        <v>23.555772000000001</v>
      </c>
      <c r="I74" s="295">
        <f>'Anchor-RA'!N72</f>
        <v>37.529229999999998</v>
      </c>
      <c r="J74" s="295">
        <f>'Anchor-RA'!O72</f>
        <v>42.289951000000002</v>
      </c>
      <c r="K74" s="295">
        <f>(Summary!$C$69*H74+Summary!$C$70*I74+Summary!$C$71*J74)/Summary!$C$72</f>
        <v>26.826535700000001</v>
      </c>
      <c r="L74" s="295">
        <f>'Anchor-RA'!P72</f>
        <v>9.4757990000000003</v>
      </c>
      <c r="M74" s="295">
        <f>'Anchor-RA'!Q72</f>
        <v>8.7188490000000005</v>
      </c>
      <c r="N74" s="295">
        <f>'Anchor-RA'!R72</f>
        <v>34.867252999999998</v>
      </c>
      <c r="O74" s="295">
        <f>'Anchor-RA'!S72</f>
        <v>34.134345000000003</v>
      </c>
      <c r="P74" s="295">
        <f>'Anchor-RA'!T72</f>
        <v>22.693014999999999</v>
      </c>
      <c r="Q74" s="295">
        <f>'Anchor-RA'!U72</f>
        <v>27.879352000000001</v>
      </c>
      <c r="R74" s="295">
        <f>'Anchor-RA'!V72</f>
        <v>23.390277999999999</v>
      </c>
      <c r="S74" s="295">
        <f>'Anchor-RA'!W72</f>
        <v>37.514721000000002</v>
      </c>
      <c r="T74" s="295">
        <f>'Anchor-RA'!X72</f>
        <v>42.281877000000001</v>
      </c>
      <c r="U74" s="295">
        <f>10*LOG10(1/((Summary!$C$80/10^(R74/10)+Summary!$C$81/10^(S74/10)+Summary!$C$82/10^(T74/10))/Summary!$C$83))</f>
        <v>25.095531732629951</v>
      </c>
      <c r="V74" s="295">
        <f>'Anchor-RA'!Y72</f>
        <v>0.388347</v>
      </c>
      <c r="W74" s="295">
        <f>'Anchor-RA'!Z72</f>
        <v>2300.4</v>
      </c>
      <c r="X74" s="295">
        <f>'Anchor-RA'!AA72</f>
        <v>2.1924999999999999</v>
      </c>
      <c r="Y74" s="357">
        <f>'Anchor-RA'!AB72</f>
        <v>6</v>
      </c>
      <c r="Z74" s="357">
        <f>'Anchor-RA'!AC72</f>
        <v>8</v>
      </c>
      <c r="AA74" s="295">
        <f t="shared" si="7"/>
        <v>0.63900000000000001</v>
      </c>
      <c r="AB74" s="462"/>
      <c r="AC74" s="167">
        <f>'Test-RA'!L72</f>
        <v>1911.6545450000001</v>
      </c>
      <c r="AD74" s="167">
        <f>'Test-RA'!M72</f>
        <v>23.925049999999999</v>
      </c>
      <c r="AE74" s="167">
        <f>'Test-RA'!N72</f>
        <v>39.444961999999997</v>
      </c>
      <c r="AF74" s="167">
        <f>'Test-RA'!O72</f>
        <v>43.575130999999999</v>
      </c>
      <c r="AG74" s="167">
        <f>(Summary!$C$69*AD74+Summary!$C$70*AE74+Summary!$C$71*AF74)/Summary!$C$72</f>
        <v>27.442049299999997</v>
      </c>
      <c r="AH74" s="167">
        <f>'Test-RA'!P72</f>
        <v>9.8722379999999994</v>
      </c>
      <c r="AI74" s="167">
        <f>'Test-RA'!Q72</f>
        <v>9.069369</v>
      </c>
      <c r="AJ74" s="167">
        <f>'Test-RA'!R72</f>
        <v>40.028770999999999</v>
      </c>
      <c r="AK74" s="167">
        <f>'Test-RA'!S72</f>
        <v>38.947324000000002</v>
      </c>
      <c r="AL74" s="167">
        <f>'Test-RA'!T72</f>
        <v>23.181681000000001</v>
      </c>
      <c r="AM74" s="167">
        <f>'Test-RA'!U72</f>
        <v>28.505665</v>
      </c>
      <c r="AN74" s="167">
        <f>'Test-RA'!V72</f>
        <v>23.775599</v>
      </c>
      <c r="AO74" s="167">
        <f>'Test-RA'!W72</f>
        <v>39.434784000000001</v>
      </c>
      <c r="AP74" s="167">
        <f>'Test-RA'!X72</f>
        <v>43.564453999999998</v>
      </c>
      <c r="AQ74" s="167">
        <f>10*LOG10(1/((Summary!$C$80/10^(AN74/10)+Summary!$C$81/10^(AO74/10)+Summary!$C$82/10^(AP74/10))/Summary!$C$83))</f>
        <v>25.495805786089704</v>
      </c>
      <c r="AR74" s="167">
        <f>'Test-RA'!Y72</f>
        <v>0.38775999999999999</v>
      </c>
      <c r="AS74" s="167">
        <f>'Test-RA'!Z72</f>
        <v>173218.4</v>
      </c>
      <c r="AT74" s="295">
        <f>'Test-RA'!AA72</f>
        <v>14.837</v>
      </c>
      <c r="AU74" s="357">
        <f>'Test-RA'!AB72</f>
        <v>6</v>
      </c>
      <c r="AV74" s="357">
        <f>'Test-RA'!AC72</f>
        <v>8</v>
      </c>
      <c r="AW74" s="395">
        <f t="shared" si="8"/>
        <v>48.11622222222222</v>
      </c>
      <c r="AX74" s="297">
        <f t="shared" si="9"/>
        <v>75.299252303947128</v>
      </c>
      <c r="AY74" s="298">
        <f t="shared" si="9"/>
        <v>6.7671607753705816</v>
      </c>
      <c r="AZ74" s="297">
        <f t="shared" si="9"/>
        <v>1</v>
      </c>
      <c r="BA74" s="345">
        <f t="shared" si="6"/>
        <v>1</v>
      </c>
      <c r="BB74" s="75"/>
      <c r="BC74" s="75"/>
      <c r="BD74" s="574" t="s">
        <v>46</v>
      </c>
      <c r="BE74" s="549">
        <f t="array" ref="BE74">bdRateExtend($G72:$G75,H72:H75,$AC72:$AC75,AD72:AD75)</f>
        <v>-0.16180578981192772</v>
      </c>
      <c r="BF74" s="552"/>
      <c r="BG74" s="552"/>
      <c r="BH74" s="552"/>
      <c r="BI74" s="552"/>
      <c r="BJ74" s="552"/>
      <c r="BK74" s="551">
        <f t="array" ref="BK74">bdRateExtend($G72:$G75,L72:L75,$AC72:$AC75,AH72:AH75)</f>
        <v>-0.13794334197258984</v>
      </c>
      <c r="BL74" s="552"/>
      <c r="BM74" s="551">
        <f t="array" ref="BM74">bdRateExtend($G72:$G75,M72:M75,$AC72:$AC75,AI72:AI75)</f>
        <v>-0.14003027102752463</v>
      </c>
      <c r="BN74" s="552"/>
      <c r="BO74" s="545">
        <f t="array" ref="BO74">bdRateExtend($G72:$G75,N72:N75,$AC72:$AC75,AJ72:AJ75,"None", FALSE,1)</f>
        <v>-0.2257334857886969</v>
      </c>
      <c r="BP74" s="541"/>
      <c r="BQ74" s="545">
        <f t="array" ref="BQ74">bdRateExtend($G72:$G75,O72:O75,$AC72:$AC75,AK72:AK75,"None", FALSE,1)</f>
        <v>-0.21584965313663063</v>
      </c>
      <c r="BR74" s="541"/>
      <c r="BS74" s="551">
        <f t="array" ref="BS74">bdRateExtend($G72:$G75,P72:P75,$AC72:$AC75,AL72:AL75)</f>
        <v>-0.1455314971810806</v>
      </c>
      <c r="BT74" s="552"/>
      <c r="BU74" s="551">
        <f t="array" ref="BU74">bdRateExtend($G72:$G75,Q72:Q75,$AC72:$AC75,AM72:AM75)</f>
        <v>-0.25131192691998605</v>
      </c>
      <c r="BV74" s="552"/>
      <c r="BW74" s="551">
        <f t="array" ref="BW74">bdRateExtend($G72:$G75,R72:R75,$AC72:$AC75,AN72:AN75)</f>
        <v>-0.17123915068734974</v>
      </c>
      <c r="BX74" s="552"/>
      <c r="BY74" s="552"/>
      <c r="BZ74" s="541"/>
      <c r="CA74" s="541"/>
      <c r="CB74" s="552"/>
      <c r="CC74" s="561">
        <f t="array" ref="CC74">bdCAMBIExtend($G72:$G75,V72:V75,$AC72:$AC75,AR72:AR75)</f>
        <v>-4.5808962358205807E-2</v>
      </c>
      <c r="CD74" s="552"/>
      <c r="CE74" s="554">
        <f t="array" ref="CE74">testVMAFRange($G72:$G75,N72:N75,$AC72:$AC75,AJ72:AJ75)</f>
        <v>0</v>
      </c>
      <c r="CF74" s="541"/>
      <c r="CG74" s="554">
        <f t="array" ref="CG74">testVMAFRange($G72:$G75,O72:O75,$AC72:$AC75,AK72:AK75)</f>
        <v>0</v>
      </c>
      <c r="CH74" s="541"/>
    </row>
    <row r="75" spans="1:86" ht="17" customHeight="1" thickBot="1" x14ac:dyDescent="0.25">
      <c r="A75" s="538"/>
      <c r="B75" s="596"/>
      <c r="C75" s="486"/>
      <c r="D75" s="591"/>
      <c r="E75" s="559"/>
      <c r="F75" s="363">
        <v>235</v>
      </c>
      <c r="G75" s="420">
        <f>'Anchor-RA'!L73</f>
        <v>584.806061</v>
      </c>
      <c r="H75" s="295">
        <f>'Anchor-RA'!M73</f>
        <v>21.313862</v>
      </c>
      <c r="I75" s="295">
        <f>'Anchor-RA'!N73</f>
        <v>36.422362</v>
      </c>
      <c r="J75" s="295">
        <f>'Anchor-RA'!O73</f>
        <v>40.732228999999997</v>
      </c>
      <c r="K75" s="295">
        <f>(Summary!$C$69*H75+Summary!$C$70*I75+Summary!$C$71*J75)/Summary!$C$72</f>
        <v>24.766548699999998</v>
      </c>
      <c r="L75" s="295">
        <f>'Anchor-RA'!P73</f>
        <v>6.1080639999999997</v>
      </c>
      <c r="M75" s="295">
        <f>'Anchor-RA'!Q73</f>
        <v>5.7901049999999996</v>
      </c>
      <c r="N75" s="295">
        <f>'Anchor-RA'!R73</f>
        <v>15.95388</v>
      </c>
      <c r="O75" s="295">
        <f>'Anchor-RA'!S73</f>
        <v>15.599463</v>
      </c>
      <c r="P75" s="295">
        <f>'Anchor-RA'!T73</f>
        <v>19.271186</v>
      </c>
      <c r="Q75" s="295">
        <f>'Anchor-RA'!U73</f>
        <v>25.693134000000001</v>
      </c>
      <c r="R75" s="295">
        <f>'Anchor-RA'!V73</f>
        <v>21.261407999999999</v>
      </c>
      <c r="S75" s="295">
        <f>'Anchor-RA'!W73</f>
        <v>36.421453</v>
      </c>
      <c r="T75" s="295">
        <f>'Anchor-RA'!X73</f>
        <v>40.725901</v>
      </c>
      <c r="U75" s="295">
        <f>10*LOG10(1/((Summary!$C$80/10^(R75/10)+Summary!$C$81/10^(S75/10)+Summary!$C$82/10^(T75/10))/Summary!$C$83))</f>
        <v>22.977182055640842</v>
      </c>
      <c r="V75" s="295">
        <f>'Anchor-RA'!Y73</f>
        <v>1.0502339999999999</v>
      </c>
      <c r="W75" s="295">
        <f>'Anchor-RA'!Z73</f>
        <v>1278.0999999999999</v>
      </c>
      <c r="X75" s="295">
        <f>'Anchor-RA'!AA73</f>
        <v>1.4641999999999999</v>
      </c>
      <c r="Y75" s="357">
        <f>'Anchor-RA'!AB73</f>
        <v>5</v>
      </c>
      <c r="Z75" s="357">
        <f>'Anchor-RA'!AC73</f>
        <v>8</v>
      </c>
      <c r="AA75" s="295">
        <f t="shared" si="7"/>
        <v>0.35502777777777778</v>
      </c>
      <c r="AB75" s="462"/>
      <c r="AC75" s="167">
        <f>'Test-RA'!L73</f>
        <v>538.27272700000003</v>
      </c>
      <c r="AD75" s="167">
        <f>'Test-RA'!M73</f>
        <v>21.507224000000001</v>
      </c>
      <c r="AE75" s="167">
        <f>'Test-RA'!N73</f>
        <v>38.222586</v>
      </c>
      <c r="AF75" s="167">
        <f>'Test-RA'!O73</f>
        <v>42.442391999999998</v>
      </c>
      <c r="AG75" s="391">
        <f>(Summary!$C$69*AD75+Summary!$C$70*AE75+Summary!$C$71*AF75)/Summary!$C$72</f>
        <v>25.272277000000003</v>
      </c>
      <c r="AH75" s="167">
        <f>'Test-RA'!P73</f>
        <v>6.3919550000000003</v>
      </c>
      <c r="AI75" s="167">
        <f>'Test-RA'!Q73</f>
        <v>6.043793</v>
      </c>
      <c r="AJ75" s="167">
        <f>'Test-RA'!R73</f>
        <v>19.320222000000001</v>
      </c>
      <c r="AK75" s="167">
        <f>'Test-RA'!S73</f>
        <v>18.788163999999998</v>
      </c>
      <c r="AL75" s="167">
        <f>'Test-RA'!T73</f>
        <v>19.527989999999999</v>
      </c>
      <c r="AM75" s="167">
        <f>'Test-RA'!U73</f>
        <v>26.245996000000002</v>
      </c>
      <c r="AN75" s="167">
        <f>'Test-RA'!V73</f>
        <v>21.444980000000001</v>
      </c>
      <c r="AO75" s="167">
        <f>'Test-RA'!W73</f>
        <v>38.218514999999996</v>
      </c>
      <c r="AP75" s="167">
        <f>'Test-RA'!X73</f>
        <v>42.434430999999996</v>
      </c>
      <c r="AQ75" s="167">
        <f>10*LOG10(1/((Summary!$C$80/10^(AN75/10)+Summary!$C$81/10^(AO75/10)+Summary!$C$82/10^(AP75/10))/Summary!$C$83))</f>
        <v>23.17453786643992</v>
      </c>
      <c r="AR75" s="167">
        <f>'Test-RA'!Y73</f>
        <v>0.87417699999999998</v>
      </c>
      <c r="AS75" s="167">
        <f>'Test-RA'!Z73</f>
        <v>68506</v>
      </c>
      <c r="AT75" s="295">
        <f>'Test-RA'!AA73</f>
        <v>14.3367</v>
      </c>
      <c r="AU75" s="357">
        <f>'Test-RA'!AB73</f>
        <v>5</v>
      </c>
      <c r="AV75" s="357">
        <f>'Test-RA'!AC73</f>
        <v>8</v>
      </c>
      <c r="AW75" s="395">
        <f t="shared" si="8"/>
        <v>19.029444444444444</v>
      </c>
      <c r="AX75" s="302">
        <f t="shared" si="9"/>
        <v>53.599874814177298</v>
      </c>
      <c r="AY75" s="303">
        <f t="shared" si="9"/>
        <v>9.791490233574649</v>
      </c>
      <c r="AZ75" s="302">
        <f t="shared" si="9"/>
        <v>1</v>
      </c>
      <c r="BA75" s="346">
        <f t="shared" si="6"/>
        <v>1</v>
      </c>
      <c r="BB75" s="75"/>
      <c r="BC75" s="75"/>
      <c r="BD75" s="570"/>
      <c r="BE75" s="550"/>
      <c r="BF75" s="553"/>
      <c r="BG75" s="553"/>
      <c r="BH75" s="553"/>
      <c r="BI75" s="553"/>
      <c r="BJ75" s="553"/>
      <c r="BK75" s="553"/>
      <c r="BL75" s="553"/>
      <c r="BM75" s="553"/>
      <c r="BN75" s="553"/>
      <c r="BO75" s="546"/>
      <c r="BP75" s="544"/>
      <c r="BQ75" s="546"/>
      <c r="BR75" s="544"/>
      <c r="BS75" s="553"/>
      <c r="BT75" s="553"/>
      <c r="BU75" s="553"/>
      <c r="BV75" s="553"/>
      <c r="BW75" s="553"/>
      <c r="BX75" s="553"/>
      <c r="BY75" s="553"/>
      <c r="BZ75" s="544"/>
      <c r="CA75" s="544"/>
      <c r="CB75" s="553"/>
      <c r="CC75" s="553"/>
      <c r="CD75" s="553"/>
      <c r="CE75" s="546"/>
      <c r="CF75" s="544"/>
      <c r="CG75" s="546"/>
      <c r="CH75" s="544"/>
    </row>
    <row r="76" spans="1:86" ht="17" customHeight="1" thickBot="1" x14ac:dyDescent="0.25">
      <c r="A76" s="538"/>
      <c r="B76" s="595" t="s">
        <v>151</v>
      </c>
      <c r="C76" s="586" t="s">
        <v>234</v>
      </c>
      <c r="D76" s="589">
        <v>60</v>
      </c>
      <c r="E76" s="557">
        <v>10</v>
      </c>
      <c r="F76" s="362">
        <v>110</v>
      </c>
      <c r="G76" s="419">
        <f>'Anchor-RA'!L74</f>
        <v>28429.490909</v>
      </c>
      <c r="H76" s="385">
        <f>'Anchor-RA'!M74</f>
        <v>37.691543000000003</v>
      </c>
      <c r="I76" s="385">
        <f>'Anchor-RA'!N74</f>
        <v>43.036282999999997</v>
      </c>
      <c r="J76" s="385">
        <f>'Anchor-RA'!O74</f>
        <v>45.051076000000002</v>
      </c>
      <c r="K76" s="385">
        <f>(Summary!$C$69*H76+Summary!$C$70*I76+Summary!$C$71*J76)/Summary!$C$72</f>
        <v>38.961970300000004</v>
      </c>
      <c r="L76" s="385">
        <f>'Anchor-RA'!P74</f>
        <v>23.106366999999999</v>
      </c>
      <c r="M76" s="385">
        <f>'Anchor-RA'!Q74</f>
        <v>22.300535</v>
      </c>
      <c r="N76" s="385">
        <f>'Anchor-RA'!R74</f>
        <v>99.953479000000002</v>
      </c>
      <c r="O76" s="385">
        <f>'Anchor-RA'!S74</f>
        <v>99.352597000000003</v>
      </c>
      <c r="P76" s="385">
        <f>'Anchor-RA'!T74</f>
        <v>43.819448999999999</v>
      </c>
      <c r="Q76" s="385">
        <f>'Anchor-RA'!U74</f>
        <v>39.020394000000003</v>
      </c>
      <c r="R76" s="385">
        <f>'Anchor-RA'!V74</f>
        <v>37.401277</v>
      </c>
      <c r="S76" s="385">
        <f>'Anchor-RA'!W74</f>
        <v>43.012937000000001</v>
      </c>
      <c r="T76" s="385">
        <f>'Anchor-RA'!X74</f>
        <v>45.036805999999999</v>
      </c>
      <c r="U76" s="385">
        <f>10*LOG10(1/((Summary!$C$80/10^(R76/10)+Summary!$C$81/10^(S76/10)+Summary!$C$82/10^(T76/10))/Summary!$C$83))</f>
        <v>38.702070731598077</v>
      </c>
      <c r="V76" s="385">
        <f>'Anchor-RA'!Y74</f>
        <v>1.3504E-2</v>
      </c>
      <c r="W76" s="385">
        <f>'Anchor-RA'!Z74</f>
        <v>24691.1</v>
      </c>
      <c r="X76" s="385">
        <f>'Anchor-RA'!AA74</f>
        <v>5.8371000000000004</v>
      </c>
      <c r="Y76" s="360">
        <f>'Anchor-RA'!AB74</f>
        <v>4</v>
      </c>
      <c r="Z76" s="360">
        <f>'Anchor-RA'!AC74</f>
        <v>5</v>
      </c>
      <c r="AA76" s="385">
        <f t="shared" si="7"/>
        <v>6.8586388888888887</v>
      </c>
      <c r="AB76" s="462"/>
      <c r="AC76" s="384">
        <f>'Test-RA'!L74</f>
        <v>26820.872727000002</v>
      </c>
      <c r="AD76" s="384">
        <f>'Test-RA'!M74</f>
        <v>38.256627000000002</v>
      </c>
      <c r="AE76" s="384">
        <f>'Test-RA'!N74</f>
        <v>43.209178000000001</v>
      </c>
      <c r="AF76" s="384">
        <f>'Test-RA'!O74</f>
        <v>45.174419</v>
      </c>
      <c r="AG76" s="167">
        <f>(Summary!$C$69*AD76+Summary!$C$70*AE76+Summary!$C$71*AF76)/Summary!$C$72</f>
        <v>39.443661300000002</v>
      </c>
      <c r="AH76" s="384">
        <f>'Test-RA'!P74</f>
        <v>23.835528</v>
      </c>
      <c r="AI76" s="384">
        <f>'Test-RA'!Q74</f>
        <v>23.029624999999999</v>
      </c>
      <c r="AJ76" s="384">
        <f>'Test-RA'!R74</f>
        <v>99.953245999999993</v>
      </c>
      <c r="AK76" s="384">
        <f>'Test-RA'!S74</f>
        <v>99.733041</v>
      </c>
      <c r="AL76" s="384">
        <f>'Test-RA'!T74</f>
        <v>44.784759000000001</v>
      </c>
      <c r="AM76" s="384">
        <f>'Test-RA'!U74</f>
        <v>39.405037999999998</v>
      </c>
      <c r="AN76" s="384">
        <f>'Test-RA'!V74</f>
        <v>38.017059000000003</v>
      </c>
      <c r="AO76" s="384">
        <f>'Test-RA'!W74</f>
        <v>43.190210999999998</v>
      </c>
      <c r="AP76" s="384">
        <f>'Test-RA'!X74</f>
        <v>45.163691999999998</v>
      </c>
      <c r="AQ76" s="384">
        <f>10*LOG10(1/((Summary!$C$80/10^(AN76/10)+Summary!$C$81/10^(AO76/10)+Summary!$C$82/10^(AP76/10))/Summary!$C$83))</f>
        <v>39.269564880834402</v>
      </c>
      <c r="AR76" s="384">
        <f>'Test-RA'!Y74</f>
        <v>4.1619999999999999E-3</v>
      </c>
      <c r="AS76" s="384">
        <f>'Test-RA'!Z74</f>
        <v>735807.4</v>
      </c>
      <c r="AT76" s="385">
        <f>'Test-RA'!AA74</f>
        <v>14.858499999999999</v>
      </c>
      <c r="AU76" s="360">
        <f>'Test-RA'!AB74</f>
        <v>4</v>
      </c>
      <c r="AV76" s="360">
        <f>'Test-RA'!AC74</f>
        <v>5</v>
      </c>
      <c r="AW76" s="398">
        <f t="shared" si="8"/>
        <v>204.39094444444444</v>
      </c>
      <c r="AX76" s="292">
        <f t="shared" si="9"/>
        <v>29.800511115341159</v>
      </c>
      <c r="AY76" s="293">
        <f t="shared" si="9"/>
        <v>2.5455277449418374</v>
      </c>
      <c r="AZ76" s="292">
        <f t="shared" si="9"/>
        <v>1</v>
      </c>
      <c r="BA76" s="344">
        <f t="shared" si="6"/>
        <v>1</v>
      </c>
      <c r="BB76" s="75"/>
      <c r="BC76" s="75"/>
      <c r="BD76" s="572" t="s">
        <v>39</v>
      </c>
      <c r="BE76" s="549">
        <f t="array" ref="BE76">bdRateExtend($G76:$G79,H76:H79,$AC76:$AC79,AD76:AD79)</f>
        <v>-0.2629550473680301</v>
      </c>
      <c r="BF76" s="551">
        <f t="array" ref="BF76">bdRateExtend($G76:$G81,H76:H81,$AC76:$AC81,AD76:AD81)</f>
        <v>-0.3047072193181749</v>
      </c>
      <c r="BG76" s="551">
        <f t="array" ref="BG76">bdRateExtend($G76:$G81,I76:I81,$AC76:$AC81,AE76:AE81)</f>
        <v>-0.32754312831276333</v>
      </c>
      <c r="BH76" s="551">
        <f t="array" ref="BH76">bdRateExtend($G76:$G81,J76:J81,$AC76:$AC81,AF76:AF81)</f>
        <v>-0.31577276533090148</v>
      </c>
      <c r="BI76" s="551">
        <f t="array" ref="BI76">bdRateExtend($G76:$G81,K76:K81,$AC76:$AC81,AG76:AG81)</f>
        <v>-0.30712558738037998</v>
      </c>
      <c r="BJ76" s="575">
        <f>(Summary!$C$94*BF76+Summary!$C$95*BG76+Summary!$C$96*BH76)/Summary!$C$97</f>
        <v>-0.30606327751846751</v>
      </c>
      <c r="BK76" s="551">
        <f t="array" ref="BK76">bdRateExtend($G76:$G79,L76:L79,$AC76:$AC79,AH76:AH79)</f>
        <v>-0.28890621916428305</v>
      </c>
      <c r="BL76" s="551">
        <f t="array" ref="BL76">bdRateExtend($G76:$G81,L76:L81,$AC76:$AC81,AH76:AH81)</f>
        <v>-0.31860085863821064</v>
      </c>
      <c r="BM76" s="551">
        <f t="array" ref="BM76">bdRateExtend($G76:$G79,M76:M79,$AC76:$AC79,AI76:AI79)</f>
        <v>-0.29678939453020181</v>
      </c>
      <c r="BN76" s="551">
        <f t="array" ref="BN76">bdRateExtend($G76:$G81,M76:M81,$AC76:$AC81,AI76:AI81)</f>
        <v>-0.32207379464104458</v>
      </c>
      <c r="BO76" s="548">
        <f t="array" ref="BO76">bdRateExtend($G76:$G79,N76:N79,$AC76:$AC79,AJ76:AJ79,"None", FALSE,1)</f>
        <v>-0.28218588160313618</v>
      </c>
      <c r="BP76" s="585">
        <f t="array" ref="BP76">bdRateExtend($G76:$G81,N76:N81,$AC76:$AC81,AJ76:AJ81,"None", FALSE,1)</f>
        <v>-0.40074402549257671</v>
      </c>
      <c r="BQ76" s="548">
        <f t="array" ref="BQ76">bdRateExtend($G76:$G79,O76:O79,$AC76:$AC79,AK76:AK79,"None", FALSE,1)</f>
        <v>-0.28257641829261615</v>
      </c>
      <c r="BR76" s="585">
        <f t="array" ref="BR76">bdRateExtend($G76:$G81,O76:O81,$AC76:$AC81,AK76:AK81,"None", FALSE,1)</f>
        <v>-0.38269773301173204</v>
      </c>
      <c r="BS76" s="551">
        <f t="array" ref="BS76">bdRateExtend($G76:$G79,P76:P79,$AC76:$AC79,AL76:AL79)</f>
        <v>-0.26503316836998636</v>
      </c>
      <c r="BT76" s="551">
        <f t="array" ref="BT76">bdRateExtend($G76:$G81,P76:P81,$AC76:$AC81,AL76:AL81)</f>
        <v>-0.29953525499330425</v>
      </c>
      <c r="BU76" s="551">
        <f t="array" ref="BU76">bdRateExtend($G76:$G79,Q76:Q79,$AC76:$AC79,AM76:AM79)</f>
        <v>-0.26630189901053836</v>
      </c>
      <c r="BV76" s="551">
        <f t="array" ref="BV76">bdRateExtend($G76:$G81,Q76:Q81,$AC76:$AC81,AM76:AM81)</f>
        <v>-0.3102516629246499</v>
      </c>
      <c r="BW76" s="551">
        <f t="array" ref="BW76">bdRateExtend($G76:$G79,R76:R79,$AC76:$AC79,AN76:AN79)</f>
        <v>-0.27357672844476888</v>
      </c>
      <c r="BX76" s="551">
        <f t="array" ref="BX76">bdRateExtend($G76:$G81,R76:R81,$AC76:$AC81,AN76:AN81)</f>
        <v>-0.31320462722035003</v>
      </c>
      <c r="BY76" s="551">
        <f t="array" ref="BY76">bdRateExtend($G76:$G81,S76:S81,$AC76:$AC81,AO76:AO81)</f>
        <v>-0.32921730322374521</v>
      </c>
      <c r="BZ76" s="555">
        <f t="array" ref="BZ76">bdRateExtend($G76:$G81,T76:T81,$AC76:$AC81,AP76:AP81)</f>
        <v>-0.31610717071961325</v>
      </c>
      <c r="CA76" s="555">
        <f t="array" ref="CA76">bdRateExtend($G76:$G81,U76:U81,$AC76:$AC81,AQ76:AQ81)</f>
        <v>-0.31395265962184649</v>
      </c>
      <c r="CB76" s="575">
        <f>(Summary!$C$108*BX76+Summary!$C$109*BY76+Summary!$C$110*BZ76)/Summary!$C$111</f>
        <v>-0.31396123600045639</v>
      </c>
      <c r="CC76" s="593">
        <f t="array" ref="CC76">bdCAMBIExtend($G76:$G79,V76:V79,$AC76:$AC79,AR76:AR79)</f>
        <v>-3.8050578868408368E-2</v>
      </c>
      <c r="CD76" s="578">
        <f t="array" ref="CD76">bdCAMBIExtend($G76:$G81,V76:V81,$AC76:$AC81,AR76:AR81)</f>
        <v>-3.0911200773497342E-2</v>
      </c>
      <c r="CE76" s="547">
        <f t="array" ref="CE76">testVMAFRange($G76:$G79,N76:N79,$AC76:$AC79,AJ76:AJ79)</f>
        <v>0</v>
      </c>
      <c r="CF76" s="543">
        <f t="array" ref="CF76">testVMAFRange($G76:$G81,N76:N81,$AC76:$AC81,AJ76:AJ81)</f>
        <v>0</v>
      </c>
      <c r="CG76" s="547">
        <f t="array" ref="CG76">testVMAFRange($G76:$G79,O76:O79,$AC76:$AC79,AK76:AK79)</f>
        <v>0</v>
      </c>
      <c r="CH76" s="543">
        <f t="array" ref="CH76">testVMAFRange($G76:$G81,O76:O81,$AC76:$AC81,AK76:AK81)</f>
        <v>0</v>
      </c>
    </row>
    <row r="77" spans="1:86" ht="17" customHeight="1" x14ac:dyDescent="0.2">
      <c r="A77" s="538"/>
      <c r="B77" s="566"/>
      <c r="C77" s="485"/>
      <c r="D77" s="590"/>
      <c r="E77" s="558"/>
      <c r="F77" s="362">
        <v>135</v>
      </c>
      <c r="G77" s="420">
        <f>'Anchor-RA'!L75</f>
        <v>11133.745455</v>
      </c>
      <c r="H77" s="295">
        <f>'Anchor-RA'!M75</f>
        <v>34.018062</v>
      </c>
      <c r="I77" s="295">
        <f>'Anchor-RA'!N75</f>
        <v>41.563737000000003</v>
      </c>
      <c r="J77" s="295">
        <f>'Anchor-RA'!O75</f>
        <v>43.592010000000002</v>
      </c>
      <c r="K77" s="295">
        <f>(Summary!$C$69*H77+Summary!$C$70*I77+Summary!$C$71*J77)/Summary!$C$72</f>
        <v>35.730024300000004</v>
      </c>
      <c r="L77" s="295">
        <f>'Anchor-RA'!P75</f>
        <v>19.240333</v>
      </c>
      <c r="M77" s="295">
        <f>'Anchor-RA'!Q75</f>
        <v>18.607246</v>
      </c>
      <c r="N77" s="295">
        <f>'Anchor-RA'!R75</f>
        <v>96.312578000000002</v>
      </c>
      <c r="O77" s="295">
        <f>'Anchor-RA'!S75</f>
        <v>94.147981999999999</v>
      </c>
      <c r="P77" s="295">
        <f>'Anchor-RA'!T75</f>
        <v>38.288117</v>
      </c>
      <c r="Q77" s="295">
        <f>'Anchor-RA'!U75</f>
        <v>36.216270000000002</v>
      </c>
      <c r="R77" s="295">
        <f>'Anchor-RA'!V75</f>
        <v>33.79607</v>
      </c>
      <c r="S77" s="295">
        <f>'Anchor-RA'!W75</f>
        <v>41.541370999999998</v>
      </c>
      <c r="T77" s="295">
        <f>'Anchor-RA'!X75</f>
        <v>43.582237999999997</v>
      </c>
      <c r="U77" s="295">
        <f>10*LOG10(1/((Summary!$C$80/10^(R77/10)+Summary!$C$81/10^(S77/10)+Summary!$C$82/10^(T77/10))/Summary!$C$83))</f>
        <v>35.270142757972714</v>
      </c>
      <c r="V77" s="295">
        <f>'Anchor-RA'!Y75</f>
        <v>4.2827999999999998E-2</v>
      </c>
      <c r="W77" s="295">
        <f>'Anchor-RA'!Z75</f>
        <v>19786.400000000001</v>
      </c>
      <c r="X77" s="295">
        <f>'Anchor-RA'!AA75</f>
        <v>3.3948</v>
      </c>
      <c r="Y77" s="357">
        <f>'Anchor-RA'!AB75</f>
        <v>4</v>
      </c>
      <c r="Z77" s="357">
        <f>'Anchor-RA'!AC75</f>
        <v>5</v>
      </c>
      <c r="AA77" s="295">
        <f t="shared" si="7"/>
        <v>5.4962222222222223</v>
      </c>
      <c r="AB77" s="462"/>
      <c r="AC77" s="167">
        <f>'Test-RA'!L75</f>
        <v>10003.221818</v>
      </c>
      <c r="AD77" s="167">
        <f>'Test-RA'!M75</f>
        <v>34.583002</v>
      </c>
      <c r="AE77" s="167">
        <f>'Test-RA'!N75</f>
        <v>41.750869000000002</v>
      </c>
      <c r="AF77" s="167">
        <f>'Test-RA'!O75</f>
        <v>43.779428000000003</v>
      </c>
      <c r="AG77" s="167">
        <f>(Summary!$C$69*AD77+Summary!$C$70*AE77+Summary!$C$71*AF77)/Summary!$C$72</f>
        <v>36.219431300000004</v>
      </c>
      <c r="AH77" s="167">
        <f>'Test-RA'!P75</f>
        <v>19.999081</v>
      </c>
      <c r="AI77" s="167">
        <f>'Test-RA'!Q75</f>
        <v>19.392067999999998</v>
      </c>
      <c r="AJ77" s="167">
        <f>'Test-RA'!R75</f>
        <v>97.014078999999995</v>
      </c>
      <c r="AK77" s="167">
        <f>'Test-RA'!S75</f>
        <v>95.122718000000006</v>
      </c>
      <c r="AL77" s="167">
        <f>'Test-RA'!T75</f>
        <v>39.22101</v>
      </c>
      <c r="AM77" s="167">
        <f>'Test-RA'!U75</f>
        <v>36.658304999999999</v>
      </c>
      <c r="AN77" s="167">
        <f>'Test-RA'!V75</f>
        <v>34.396859999999997</v>
      </c>
      <c r="AO77" s="167">
        <f>'Test-RA'!W75</f>
        <v>41.731800999999997</v>
      </c>
      <c r="AP77" s="167">
        <f>'Test-RA'!X75</f>
        <v>43.770957000000003</v>
      </c>
      <c r="AQ77" s="167">
        <f>10*LOG10(1/((Summary!$C$80/10^(AN77/10)+Summary!$C$81/10^(AO77/10)+Summary!$C$82/10^(AP77/10))/Summary!$C$83))</f>
        <v>35.843466967981449</v>
      </c>
      <c r="AR77" s="167">
        <f>'Test-RA'!Y75</f>
        <v>1.2713E-2</v>
      </c>
      <c r="AS77" s="167">
        <f>'Test-RA'!Z75</f>
        <v>542803.80000000005</v>
      </c>
      <c r="AT77" s="295">
        <f>'Test-RA'!AA75</f>
        <v>11.1111</v>
      </c>
      <c r="AU77" s="357">
        <f>'Test-RA'!AB75</f>
        <v>4</v>
      </c>
      <c r="AV77" s="357">
        <f>'Test-RA'!AC75</f>
        <v>5</v>
      </c>
      <c r="AW77" s="395">
        <f t="shared" si="8"/>
        <v>150.77883333333335</v>
      </c>
      <c r="AX77" s="297">
        <f t="shared" si="9"/>
        <v>27.43317632313104</v>
      </c>
      <c r="AY77" s="298">
        <f t="shared" si="9"/>
        <v>3.272976316719689</v>
      </c>
      <c r="AZ77" s="297">
        <f t="shared" si="9"/>
        <v>1</v>
      </c>
      <c r="BA77" s="345">
        <f t="shared" si="6"/>
        <v>1</v>
      </c>
      <c r="BB77" s="75"/>
      <c r="BC77" s="75"/>
      <c r="BD77" s="565"/>
      <c r="BE77" s="550"/>
      <c r="BF77" s="552"/>
      <c r="BG77" s="552"/>
      <c r="BH77" s="552"/>
      <c r="BI77" s="552"/>
      <c r="BJ77" s="552"/>
      <c r="BK77" s="553"/>
      <c r="BL77" s="552"/>
      <c r="BM77" s="553"/>
      <c r="BN77" s="552"/>
      <c r="BO77" s="546"/>
      <c r="BP77" s="541"/>
      <c r="BQ77" s="546"/>
      <c r="BR77" s="541"/>
      <c r="BS77" s="553"/>
      <c r="BT77" s="552"/>
      <c r="BU77" s="553"/>
      <c r="BV77" s="552"/>
      <c r="BW77" s="553"/>
      <c r="BX77" s="552"/>
      <c r="BY77" s="552"/>
      <c r="BZ77" s="541"/>
      <c r="CA77" s="541"/>
      <c r="CB77" s="552"/>
      <c r="CC77" s="550"/>
      <c r="CD77" s="541"/>
      <c r="CE77" s="546"/>
      <c r="CF77" s="541"/>
      <c r="CG77" s="546"/>
      <c r="CH77" s="541"/>
    </row>
    <row r="78" spans="1:86" ht="17" customHeight="1" x14ac:dyDescent="0.2">
      <c r="A78" s="538"/>
      <c r="B78" s="566"/>
      <c r="C78" s="485"/>
      <c r="D78" s="590"/>
      <c r="E78" s="558"/>
      <c r="F78" s="362">
        <v>160</v>
      </c>
      <c r="G78" s="420">
        <f>'Anchor-RA'!L76</f>
        <v>4188.7127270000001</v>
      </c>
      <c r="H78" s="295">
        <f>'Anchor-RA'!M76</f>
        <v>30.993061999999998</v>
      </c>
      <c r="I78" s="295">
        <f>'Anchor-RA'!N76</f>
        <v>39.874277999999997</v>
      </c>
      <c r="J78" s="295">
        <f>'Anchor-RA'!O76</f>
        <v>42.026811000000002</v>
      </c>
      <c r="K78" s="295">
        <f>(Summary!$C$69*H78+Summary!$C$70*I78+Summary!$C$71*J78)/Summary!$C$72</f>
        <v>32.984558499999999</v>
      </c>
      <c r="L78" s="295">
        <f>'Anchor-RA'!P76</f>
        <v>15.560568</v>
      </c>
      <c r="M78" s="295">
        <f>'Anchor-RA'!Q76</f>
        <v>15.099963000000001</v>
      </c>
      <c r="N78" s="295">
        <f>'Anchor-RA'!R76</f>
        <v>88.346489000000005</v>
      </c>
      <c r="O78" s="295">
        <f>'Anchor-RA'!S76</f>
        <v>86.005758999999998</v>
      </c>
      <c r="P78" s="295">
        <f>'Anchor-RA'!T76</f>
        <v>33.334944</v>
      </c>
      <c r="Q78" s="295">
        <f>'Anchor-RA'!U76</f>
        <v>33.683093999999997</v>
      </c>
      <c r="R78" s="295">
        <f>'Anchor-RA'!V76</f>
        <v>30.865956000000001</v>
      </c>
      <c r="S78" s="295">
        <f>'Anchor-RA'!W76</f>
        <v>39.8521</v>
      </c>
      <c r="T78" s="295">
        <f>'Anchor-RA'!X76</f>
        <v>42.017482999999999</v>
      </c>
      <c r="U78" s="295">
        <f>10*LOG10(1/((Summary!$C$80/10^(R78/10)+Summary!$C$81/10^(S78/10)+Summary!$C$82/10^(T78/10))/Summary!$C$83))</f>
        <v>32.411870459401491</v>
      </c>
      <c r="V78" s="295">
        <f>'Anchor-RA'!Y76</f>
        <v>9.6879999999999994E-2</v>
      </c>
      <c r="W78" s="295">
        <f>'Anchor-RA'!Z76</f>
        <v>11248.6</v>
      </c>
      <c r="X78" s="295">
        <f>'Anchor-RA'!AA76</f>
        <v>2.3605</v>
      </c>
      <c r="Y78" s="357">
        <f>'Anchor-RA'!AB76</f>
        <v>3</v>
      </c>
      <c r="Z78" s="357">
        <f>'Anchor-RA'!AC76</f>
        <v>5</v>
      </c>
      <c r="AA78" s="295">
        <f t="shared" si="7"/>
        <v>3.1246111111111112</v>
      </c>
      <c r="AB78" s="462"/>
      <c r="AC78" s="167">
        <f>'Test-RA'!L76</f>
        <v>3556.1381820000001</v>
      </c>
      <c r="AD78" s="167">
        <f>'Test-RA'!M76</f>
        <v>31.534319</v>
      </c>
      <c r="AE78" s="167">
        <f>'Test-RA'!N76</f>
        <v>40.200142</v>
      </c>
      <c r="AF78" s="167">
        <f>'Test-RA'!O76</f>
        <v>42.305286000000002</v>
      </c>
      <c r="AG78" s="167">
        <f>(Summary!$C$69*AD78+Summary!$C$70*AE78+Summary!$C$71*AF78)/Summary!$C$72</f>
        <v>33.477997999999999</v>
      </c>
      <c r="AH78" s="167">
        <f>'Test-RA'!P76</f>
        <v>16.346717000000002</v>
      </c>
      <c r="AI78" s="167">
        <f>'Test-RA'!Q76</f>
        <v>15.875078999999999</v>
      </c>
      <c r="AJ78" s="167">
        <f>'Test-RA'!R76</f>
        <v>90.002849999999995</v>
      </c>
      <c r="AK78" s="167">
        <f>'Test-RA'!S76</f>
        <v>87.761180999999993</v>
      </c>
      <c r="AL78" s="167">
        <f>'Test-RA'!T76</f>
        <v>34.178178000000003</v>
      </c>
      <c r="AM78" s="167">
        <f>'Test-RA'!U76</f>
        <v>34.169159000000001</v>
      </c>
      <c r="AN78" s="167">
        <f>'Test-RA'!V76</f>
        <v>31.432178</v>
      </c>
      <c r="AO78" s="167">
        <f>'Test-RA'!W76</f>
        <v>40.182692000000003</v>
      </c>
      <c r="AP78" s="167">
        <f>'Test-RA'!X76</f>
        <v>42.297164000000002</v>
      </c>
      <c r="AQ78" s="167">
        <f>10*LOG10(1/((Summary!$C$80/10^(AN78/10)+Summary!$C$81/10^(AO78/10)+Summary!$C$82/10^(AP78/10))/Summary!$C$83))</f>
        <v>32.965428915613955</v>
      </c>
      <c r="AR78" s="167">
        <f>'Test-RA'!Y76</f>
        <v>4.8679E-2</v>
      </c>
      <c r="AS78" s="167">
        <f>'Test-RA'!Z76</f>
        <v>423441.6</v>
      </c>
      <c r="AT78" s="295">
        <f>'Test-RA'!AA76</f>
        <v>10.415800000000001</v>
      </c>
      <c r="AU78" s="357">
        <f>'Test-RA'!AB76</f>
        <v>3</v>
      </c>
      <c r="AV78" s="357">
        <f>'Test-RA'!AC76</f>
        <v>5</v>
      </c>
      <c r="AW78" s="395">
        <f t="shared" si="8"/>
        <v>117.62266666666666</v>
      </c>
      <c r="AX78" s="297">
        <f t="shared" si="9"/>
        <v>37.643937912273522</v>
      </c>
      <c r="AY78" s="298">
        <f t="shared" si="9"/>
        <v>4.4125397161618301</v>
      </c>
      <c r="AZ78" s="297">
        <f t="shared" si="9"/>
        <v>1</v>
      </c>
      <c r="BA78" s="345">
        <f t="shared" si="6"/>
        <v>1</v>
      </c>
      <c r="BB78" s="75"/>
      <c r="BC78" s="75"/>
      <c r="BD78" s="573" t="s">
        <v>147</v>
      </c>
      <c r="BE78" s="549">
        <f t="array" ref="BE78">bdRateExtend($G77:$G80,H77:H80,$AC77:$AC80,AD77:AD80)</f>
        <v>-0.32105608814092412</v>
      </c>
      <c r="BF78" s="552"/>
      <c r="BG78" s="552"/>
      <c r="BH78" s="552"/>
      <c r="BI78" s="552"/>
      <c r="BJ78" s="552"/>
      <c r="BK78" s="551">
        <f t="array" ref="BK78">bdRateExtend($G77:$G80,L77:L80,$AC77:$AC80,AH77:AH80)</f>
        <v>-0.33176480407373077</v>
      </c>
      <c r="BL78" s="552"/>
      <c r="BM78" s="551">
        <f t="array" ref="BM78">bdRateExtend($G77:$G80,M77:M80,$AC77:$AC80,AI77:AI80)</f>
        <v>-0.33534675613993747</v>
      </c>
      <c r="BN78" s="552"/>
      <c r="BO78" s="545">
        <f t="array" ref="BO78">bdRateExtend($G77:$G80,N77:N80,$AC77:$AC80,AJ77:AJ80,"None", FALSE,1)</f>
        <v>-0.36709203603540641</v>
      </c>
      <c r="BP78" s="541"/>
      <c r="BQ78" s="545">
        <f t="array" ref="BQ78">bdRateExtend($G77:$G80,O77:O80,$AC77:$AC80,AK77:AK80,"None", FALSE,1)</f>
        <v>-0.35527882932973553</v>
      </c>
      <c r="BR78" s="541"/>
      <c r="BS78" s="551">
        <f t="array" ref="BS78">bdRateExtend($G77:$G80,P77:P80,$AC77:$AC80,AL77:AL80)</f>
        <v>-0.30946998626238442</v>
      </c>
      <c r="BT78" s="552"/>
      <c r="BU78" s="551">
        <f t="array" ref="BU78">bdRateExtend($G77:$G80,Q77:Q80,$AC77:$AC80,AM77:AM80)</f>
        <v>-0.32280520879343477</v>
      </c>
      <c r="BV78" s="552"/>
      <c r="BW78" s="551">
        <f t="array" ref="BW78">bdRateExtend($G77:$G80,R77:R80,$AC77:$AC80,AN77:AN80)</f>
        <v>-0.32999319967383145</v>
      </c>
      <c r="BX78" s="552"/>
      <c r="BY78" s="552"/>
      <c r="BZ78" s="541"/>
      <c r="CA78" s="541"/>
      <c r="CB78" s="552"/>
      <c r="CC78" s="560">
        <f t="array" ref="CC78">bdCAMBIExtend($G77:$G80,V77:V80,$AC77:$AC80,AR77:AR80)</f>
        <v>-3.7661125929098566E-2</v>
      </c>
      <c r="CD78" s="541"/>
      <c r="CE78" s="554">
        <f t="array" ref="CE78">testVMAFRange($G77:$G80,N77:N80,$AC77:$AC80,AJ77:AJ80)</f>
        <v>0</v>
      </c>
      <c r="CF78" s="541"/>
      <c r="CG78" s="554">
        <f t="array" ref="CG78">testVMAFRange($G77:$G80,O77:O80,$AC77:$AC80,AK77:AK80)</f>
        <v>0</v>
      </c>
      <c r="CH78" s="541"/>
    </row>
    <row r="79" spans="1:86" ht="17" customHeight="1" x14ac:dyDescent="0.2">
      <c r="A79" s="538"/>
      <c r="B79" s="566"/>
      <c r="C79" s="485"/>
      <c r="D79" s="590"/>
      <c r="E79" s="558"/>
      <c r="F79" s="362">
        <v>185</v>
      </c>
      <c r="G79" s="420">
        <f>'Anchor-RA'!L77</f>
        <v>1509.7163640000001</v>
      </c>
      <c r="H79" s="295">
        <f>'Anchor-RA'!M77</f>
        <v>28.49456</v>
      </c>
      <c r="I79" s="295">
        <f>'Anchor-RA'!N77</f>
        <v>38.020473000000003</v>
      </c>
      <c r="J79" s="295">
        <f>'Anchor-RA'!O77</f>
        <v>40.167409999999997</v>
      </c>
      <c r="K79" s="295">
        <f>(Summary!$C$69*H79+Summary!$C$70*I79+Summary!$C$71*J79)/Summary!$C$72</f>
        <v>30.614436300000001</v>
      </c>
      <c r="L79" s="295">
        <f>'Anchor-RA'!P77</f>
        <v>12.174500999999999</v>
      </c>
      <c r="M79" s="295">
        <f>'Anchor-RA'!Q77</f>
        <v>11.986295</v>
      </c>
      <c r="N79" s="295">
        <f>'Anchor-RA'!R77</f>
        <v>75.650853999999995</v>
      </c>
      <c r="O79" s="295">
        <f>'Anchor-RA'!S77</f>
        <v>73.431792000000002</v>
      </c>
      <c r="P79" s="295">
        <f>'Anchor-RA'!T77</f>
        <v>29.103460999999999</v>
      </c>
      <c r="Q79" s="295">
        <f>'Anchor-RA'!U77</f>
        <v>31.345929000000002</v>
      </c>
      <c r="R79" s="295">
        <f>'Anchor-RA'!V77</f>
        <v>28.439451999999999</v>
      </c>
      <c r="S79" s="295">
        <f>'Anchor-RA'!W77</f>
        <v>38.001379</v>
      </c>
      <c r="T79" s="295">
        <f>'Anchor-RA'!X77</f>
        <v>40.161304999999999</v>
      </c>
      <c r="U79" s="295">
        <f>10*LOG10(1/((Summary!$C$80/10^(R79/10)+Summary!$C$81/10^(S79/10)+Summary!$C$82/10^(T79/10))/Summary!$C$83))</f>
        <v>30.011402552580652</v>
      </c>
      <c r="V79" s="295">
        <f>'Anchor-RA'!Y77</f>
        <v>0.11357399999999999</v>
      </c>
      <c r="W79" s="295">
        <f>'Anchor-RA'!Z77</f>
        <v>6198.9</v>
      </c>
      <c r="X79" s="295">
        <f>'Anchor-RA'!AA77</f>
        <v>1.5746</v>
      </c>
      <c r="Y79" s="357">
        <f>'Anchor-RA'!AB77</f>
        <v>3</v>
      </c>
      <c r="Z79" s="357">
        <f>'Anchor-RA'!AC77</f>
        <v>5</v>
      </c>
      <c r="AA79" s="295">
        <f t="shared" si="7"/>
        <v>1.7219166666666665</v>
      </c>
      <c r="AB79" s="462"/>
      <c r="AC79" s="167">
        <f>'Test-RA'!L77</f>
        <v>1244.669091</v>
      </c>
      <c r="AD79" s="167">
        <f>'Test-RA'!M77</f>
        <v>29.010636999999999</v>
      </c>
      <c r="AE79" s="167">
        <f>'Test-RA'!N77</f>
        <v>38.479491000000003</v>
      </c>
      <c r="AF79" s="167">
        <f>'Test-RA'!O77</f>
        <v>40.636437999999998</v>
      </c>
      <c r="AG79" s="167">
        <f>(Summary!$C$69*AD79+Summary!$C$70*AE79+Summary!$C$71*AF79)/Summary!$C$72</f>
        <v>31.120102500000002</v>
      </c>
      <c r="AH79" s="167">
        <f>'Test-RA'!P77</f>
        <v>12.913793999999999</v>
      </c>
      <c r="AI79" s="167">
        <f>'Test-RA'!Q77</f>
        <v>12.660427</v>
      </c>
      <c r="AJ79" s="167">
        <f>'Test-RA'!R77</f>
        <v>79.677580000000006</v>
      </c>
      <c r="AK79" s="167">
        <f>'Test-RA'!S77</f>
        <v>77.026189000000002</v>
      </c>
      <c r="AL79" s="167">
        <f>'Test-RA'!T77</f>
        <v>29.889609</v>
      </c>
      <c r="AM79" s="167">
        <f>'Test-RA'!U77</f>
        <v>31.828690999999999</v>
      </c>
      <c r="AN79" s="167">
        <f>'Test-RA'!V77</f>
        <v>28.966515999999999</v>
      </c>
      <c r="AO79" s="167">
        <f>'Test-RA'!W77</f>
        <v>38.465387999999997</v>
      </c>
      <c r="AP79" s="167">
        <f>'Test-RA'!X77</f>
        <v>40.628912999999997</v>
      </c>
      <c r="AQ79" s="167">
        <f>10*LOG10(1/((Summary!$C$80/10^(AN79/10)+Summary!$C$81/10^(AO79/10)+Summary!$C$82/10^(AP79/10))/Summary!$C$83))</f>
        <v>30.535821844128588</v>
      </c>
      <c r="AR79" s="167">
        <f>'Test-RA'!Y77</f>
        <v>7.7220999999999998E-2</v>
      </c>
      <c r="AS79" s="167">
        <f>'Test-RA'!Z77</f>
        <v>227223.4</v>
      </c>
      <c r="AT79" s="295">
        <f>'Test-RA'!AA77</f>
        <v>9.4329000000000001</v>
      </c>
      <c r="AU79" s="357">
        <f>'Test-RA'!AB77</f>
        <v>3</v>
      </c>
      <c r="AV79" s="357">
        <f>'Test-RA'!AC77</f>
        <v>5</v>
      </c>
      <c r="AW79" s="395">
        <f t="shared" si="8"/>
        <v>63.11761111111111</v>
      </c>
      <c r="AX79" s="297">
        <f t="shared" si="9"/>
        <v>36.655438868186295</v>
      </c>
      <c r="AY79" s="298">
        <f t="shared" si="9"/>
        <v>5.9906642956941445</v>
      </c>
      <c r="AZ79" s="297">
        <f t="shared" si="9"/>
        <v>1</v>
      </c>
      <c r="BA79" s="345">
        <f t="shared" si="6"/>
        <v>1</v>
      </c>
      <c r="BB79" s="75"/>
      <c r="BC79" s="75"/>
      <c r="BD79" s="565"/>
      <c r="BE79" s="550"/>
      <c r="BF79" s="552"/>
      <c r="BG79" s="552"/>
      <c r="BH79" s="552"/>
      <c r="BI79" s="552"/>
      <c r="BJ79" s="552"/>
      <c r="BK79" s="553"/>
      <c r="BL79" s="552"/>
      <c r="BM79" s="553"/>
      <c r="BN79" s="552"/>
      <c r="BO79" s="546"/>
      <c r="BP79" s="541"/>
      <c r="BQ79" s="546"/>
      <c r="BR79" s="541"/>
      <c r="BS79" s="553"/>
      <c r="BT79" s="552"/>
      <c r="BU79" s="553"/>
      <c r="BV79" s="552"/>
      <c r="BW79" s="553"/>
      <c r="BX79" s="552"/>
      <c r="BY79" s="552"/>
      <c r="BZ79" s="541"/>
      <c r="CA79" s="541"/>
      <c r="CB79" s="552"/>
      <c r="CC79" s="550"/>
      <c r="CD79" s="541"/>
      <c r="CE79" s="546"/>
      <c r="CF79" s="541"/>
      <c r="CG79" s="546"/>
      <c r="CH79" s="541"/>
    </row>
    <row r="80" spans="1:86" ht="17" customHeight="1" thickBot="1" x14ac:dyDescent="0.25">
      <c r="A80" s="538"/>
      <c r="B80" s="566"/>
      <c r="C80" s="485"/>
      <c r="D80" s="590"/>
      <c r="E80" s="558"/>
      <c r="F80" s="362">
        <v>210</v>
      </c>
      <c r="G80" s="420">
        <f>'Anchor-RA'!L78</f>
        <v>463.87636400000002</v>
      </c>
      <c r="H80" s="295">
        <f>'Anchor-RA'!M78</f>
        <v>26.173393000000001</v>
      </c>
      <c r="I80" s="295">
        <f>'Anchor-RA'!N78</f>
        <v>35.921179000000002</v>
      </c>
      <c r="J80" s="295">
        <f>'Anchor-RA'!O78</f>
        <v>38.235275000000001</v>
      </c>
      <c r="K80" s="295">
        <f>(Summary!$C$69*H80+Summary!$C$70*I80+Summary!$C$71*J80)/Summary!$C$72</f>
        <v>28.354359799999997</v>
      </c>
      <c r="L80" s="295">
        <f>'Anchor-RA'!P78</f>
        <v>8.8183190000000007</v>
      </c>
      <c r="M80" s="295">
        <f>'Anchor-RA'!Q78</f>
        <v>9.0201580000000003</v>
      </c>
      <c r="N80" s="295">
        <f>'Anchor-RA'!R78</f>
        <v>56.980913000000001</v>
      </c>
      <c r="O80" s="295">
        <f>'Anchor-RA'!S78</f>
        <v>55.080021000000002</v>
      </c>
      <c r="P80" s="295">
        <f>'Anchor-RA'!T78</f>
        <v>25.134833</v>
      </c>
      <c r="Q80" s="295">
        <f>'Anchor-RA'!U78</f>
        <v>29.100562</v>
      </c>
      <c r="R80" s="295">
        <f>'Anchor-RA'!V78</f>
        <v>26.150375</v>
      </c>
      <c r="S80" s="295">
        <f>'Anchor-RA'!W78</f>
        <v>35.911403</v>
      </c>
      <c r="T80" s="295">
        <f>'Anchor-RA'!X78</f>
        <v>38.231271999999997</v>
      </c>
      <c r="U80" s="295">
        <f>10*LOG10(1/((Summary!$C$80/10^(R80/10)+Summary!$C$81/10^(S80/10)+Summary!$C$82/10^(T80/10))/Summary!$C$83))</f>
        <v>27.733039659732754</v>
      </c>
      <c r="V80" s="295">
        <f>'Anchor-RA'!Y78</f>
        <v>0.110759</v>
      </c>
      <c r="W80" s="295">
        <f>'Anchor-RA'!Z78</f>
        <v>3209.8</v>
      </c>
      <c r="X80" s="295">
        <f>'Anchor-RA'!AA78</f>
        <v>1.0283</v>
      </c>
      <c r="Y80" s="357">
        <f>'Anchor-RA'!AB78</f>
        <v>3</v>
      </c>
      <c r="Z80" s="357">
        <f>'Anchor-RA'!AC78</f>
        <v>5</v>
      </c>
      <c r="AA80" s="295">
        <f t="shared" si="7"/>
        <v>0.89161111111111113</v>
      </c>
      <c r="AB80" s="462"/>
      <c r="AC80" s="167">
        <f>'Test-RA'!L78</f>
        <v>381.92727300000001</v>
      </c>
      <c r="AD80" s="167">
        <f>'Test-RA'!M78</f>
        <v>26.705337</v>
      </c>
      <c r="AE80" s="167">
        <f>'Test-RA'!N78</f>
        <v>36.469515999999999</v>
      </c>
      <c r="AF80" s="167">
        <f>'Test-RA'!O78</f>
        <v>38.677649000000002</v>
      </c>
      <c r="AG80" s="167">
        <f>(Summary!$C$69*AD80+Summary!$C$70*AE80+Summary!$C$71*AF80)/Summary!$C$72</f>
        <v>28.878986099999999</v>
      </c>
      <c r="AH80" s="167">
        <f>'Test-RA'!P78</f>
        <v>9.4985839999999993</v>
      </c>
      <c r="AI80" s="167">
        <f>'Test-RA'!Q78</f>
        <v>9.6148760000000006</v>
      </c>
      <c r="AJ80" s="167">
        <f>'Test-RA'!R78</f>
        <v>63.725194000000002</v>
      </c>
      <c r="AK80" s="167">
        <f>'Test-RA'!S78</f>
        <v>61.148544999999999</v>
      </c>
      <c r="AL80" s="167">
        <f>'Test-RA'!T78</f>
        <v>25.927365999999999</v>
      </c>
      <c r="AM80" s="167">
        <f>'Test-RA'!U78</f>
        <v>29.606162000000001</v>
      </c>
      <c r="AN80" s="167">
        <f>'Test-RA'!V78</f>
        <v>26.686301</v>
      </c>
      <c r="AO80" s="167">
        <f>'Test-RA'!W78</f>
        <v>36.461894999999998</v>
      </c>
      <c r="AP80" s="167">
        <f>'Test-RA'!X78</f>
        <v>38.673009</v>
      </c>
      <c r="AQ80" s="167">
        <f>10*LOG10(1/((Summary!$C$80/10^(AN80/10)+Summary!$C$81/10^(AO80/10)+Summary!$C$82/10^(AP80/10))/Summary!$C$83))</f>
        <v>28.267919486194305</v>
      </c>
      <c r="AR80" s="167">
        <f>'Test-RA'!Y78</f>
        <v>0.109773</v>
      </c>
      <c r="AS80" s="167">
        <f>'Test-RA'!Z78</f>
        <v>64929.1</v>
      </c>
      <c r="AT80" s="295">
        <f>'Test-RA'!AA78</f>
        <v>8.7675999999999998</v>
      </c>
      <c r="AU80" s="357">
        <f>'Test-RA'!AB78</f>
        <v>3</v>
      </c>
      <c r="AV80" s="357">
        <f>'Test-RA'!AC78</f>
        <v>5</v>
      </c>
      <c r="AW80" s="395">
        <f t="shared" si="8"/>
        <v>18.03586111111111</v>
      </c>
      <c r="AX80" s="297">
        <f t="shared" si="9"/>
        <v>20.22839429247928</v>
      </c>
      <c r="AY80" s="298">
        <f t="shared" si="9"/>
        <v>8.5263055528542253</v>
      </c>
      <c r="AZ80" s="297">
        <f t="shared" si="9"/>
        <v>1</v>
      </c>
      <c r="BA80" s="345">
        <f t="shared" si="6"/>
        <v>1</v>
      </c>
      <c r="BB80" s="75"/>
      <c r="BC80" s="75"/>
      <c r="BD80" s="574" t="s">
        <v>46</v>
      </c>
      <c r="BE80" s="549">
        <f t="array" ref="BE80">bdRateExtend($G78:$G81,H78:H81,$AC78:$AC81,AD78:AD81)</f>
        <v>-0.36473330797792225</v>
      </c>
      <c r="BF80" s="552"/>
      <c r="BG80" s="552"/>
      <c r="BH80" s="552"/>
      <c r="BI80" s="552"/>
      <c r="BJ80" s="552"/>
      <c r="BK80" s="551">
        <f t="array" ref="BK80">bdRateExtend($G78:$G81,L78:L81,$AC78:$AC81,AH78:AH81)</f>
        <v>-0.35666430114750991</v>
      </c>
      <c r="BL80" s="552"/>
      <c r="BM80" s="551">
        <f t="array" ref="BM80">bdRateExtend($G78:$G81,M78:M81,$AC78:$AC81,AI78:AI81)</f>
        <v>-0.35707682670134244</v>
      </c>
      <c r="BN80" s="552"/>
      <c r="BO80" s="545">
        <f t="array" ref="BO80">bdRateExtend($G78:$G81,N78:N81,$AC78:$AC81,AJ78:AJ81,"None", FALSE,1)</f>
        <v>-0.44144332725041324</v>
      </c>
      <c r="BP80" s="541"/>
      <c r="BQ80" s="545">
        <f t="array" ref="BQ80">bdRateExtend($G78:$G81,O78:O81,$AC78:$AC81,AK78:AK81,"None", FALSE,1)</f>
        <v>-0.42171414591406364</v>
      </c>
      <c r="BR80" s="541"/>
      <c r="BS80" s="551">
        <f t="array" ref="BS80">bdRateExtend($G78:$G81,P78:P81,$AC78:$AC81,AL78:AL81)</f>
        <v>-0.34634999844906988</v>
      </c>
      <c r="BT80" s="552"/>
      <c r="BU80" s="551">
        <f t="array" ref="BU80">bdRateExtend($G78:$G81,Q78:Q81,$AC78:$AC81,AM78:AM81)</f>
        <v>-0.36310928390092145</v>
      </c>
      <c r="BV80" s="552"/>
      <c r="BW80" s="551">
        <f t="array" ref="BW80">bdRateExtend($G78:$G81,R78:R81,$AC78:$AC81,AN78:AN81)</f>
        <v>-0.37011669099432132</v>
      </c>
      <c r="BX80" s="552"/>
      <c r="BY80" s="552"/>
      <c r="BZ80" s="541"/>
      <c r="CA80" s="541"/>
      <c r="CB80" s="552"/>
      <c r="CC80" s="560">
        <f t="array" ref="CC80">bdCAMBIExtend($G78:$G81,V78:V81,$AC78:$AC81,AR78:AR81)</f>
        <v>-2.8601282575575954E-2</v>
      </c>
      <c r="CD80" s="541"/>
      <c r="CE80" s="554">
        <f t="array" ref="CE80">testVMAFRange($G78:$G81,N78:N81,$AC78:$AC81,AJ78:AJ81)</f>
        <v>0</v>
      </c>
      <c r="CF80" s="541"/>
      <c r="CG80" s="554">
        <f t="array" ref="CG80">testVMAFRange($G78:$G81,O78:O81,$AC78:$AC81,AK78:AK81)</f>
        <v>0</v>
      </c>
      <c r="CH80" s="541"/>
    </row>
    <row r="81" spans="1:86" ht="17" customHeight="1" thickBot="1" x14ac:dyDescent="0.25">
      <c r="A81" s="538"/>
      <c r="B81" s="596"/>
      <c r="C81" s="486"/>
      <c r="D81" s="591"/>
      <c r="E81" s="559"/>
      <c r="F81" s="363">
        <v>235</v>
      </c>
      <c r="G81" s="421">
        <f>'Anchor-RA'!L79</f>
        <v>143.91272699999999</v>
      </c>
      <c r="H81" s="392">
        <f>'Anchor-RA'!M79</f>
        <v>24.094418999999998</v>
      </c>
      <c r="I81" s="392">
        <f>'Anchor-RA'!N79</f>
        <v>33.527754999999999</v>
      </c>
      <c r="J81" s="392">
        <f>'Anchor-RA'!O79</f>
        <v>36.071564000000002</v>
      </c>
      <c r="K81" s="392">
        <f>(Summary!$C$69*H81+Summary!$C$70*I81+Summary!$C$71*J81)/Summary!$C$72</f>
        <v>26.235467100000001</v>
      </c>
      <c r="L81" s="392">
        <f>'Anchor-RA'!P79</f>
        <v>6.021706</v>
      </c>
      <c r="M81" s="392">
        <f>'Anchor-RA'!Q79</f>
        <v>6.4849319999999997</v>
      </c>
      <c r="N81" s="392">
        <f>'Anchor-RA'!R79</f>
        <v>36.771414</v>
      </c>
      <c r="O81" s="392">
        <f>'Anchor-RA'!S79</f>
        <v>35.412027000000002</v>
      </c>
      <c r="P81" s="392">
        <f>'Anchor-RA'!T79</f>
        <v>21.835813000000002</v>
      </c>
      <c r="Q81" s="392">
        <f>'Anchor-RA'!U79</f>
        <v>26.918165999999999</v>
      </c>
      <c r="R81" s="392">
        <f>'Anchor-RA'!V79</f>
        <v>24.081220999999999</v>
      </c>
      <c r="S81" s="392">
        <f>'Anchor-RA'!W79</f>
        <v>33.524084000000002</v>
      </c>
      <c r="T81" s="392">
        <f>'Anchor-RA'!X79</f>
        <v>36.068727000000003</v>
      </c>
      <c r="U81" s="392">
        <f>10*LOG10(1/((Summary!$C$80/10^(R81/10)+Summary!$C$81/10^(S81/10)+Summary!$C$82/10^(T81/10))/Summary!$C$83))</f>
        <v>25.654124860858261</v>
      </c>
      <c r="V81" s="392">
        <f>'Anchor-RA'!Y79</f>
        <v>0.13449800000000001</v>
      </c>
      <c r="W81" s="392">
        <f>'Anchor-RA'!Z79</f>
        <v>935.9</v>
      </c>
      <c r="X81" s="392">
        <f>'Anchor-RA'!AA79</f>
        <v>0.70520000000000005</v>
      </c>
      <c r="Y81" s="393">
        <f>'Anchor-RA'!AB79</f>
        <v>3</v>
      </c>
      <c r="Z81" s="393">
        <f>'Anchor-RA'!AC79</f>
        <v>5</v>
      </c>
      <c r="AA81" s="392">
        <f t="shared" si="7"/>
        <v>0.25997222222222222</v>
      </c>
      <c r="AB81" s="462"/>
      <c r="AC81" s="391">
        <f>'Test-RA'!L79</f>
        <v>113.95636399999999</v>
      </c>
      <c r="AD81" s="391">
        <f>'Test-RA'!M79</f>
        <v>24.624609</v>
      </c>
      <c r="AE81" s="391">
        <f>'Test-RA'!N79</f>
        <v>34.213281000000002</v>
      </c>
      <c r="AF81" s="391">
        <f>'Test-RA'!O79</f>
        <v>36.608722</v>
      </c>
      <c r="AG81" s="391">
        <f>(Summary!$C$69*AD81+Summary!$C$70*AE81+Summary!$C$71*AF81)/Summary!$C$72</f>
        <v>26.7818875</v>
      </c>
      <c r="AH81" s="391">
        <f>'Test-RA'!P79</f>
        <v>6.5888720000000003</v>
      </c>
      <c r="AI81" s="391">
        <f>'Test-RA'!Q79</f>
        <v>7.0164790000000004</v>
      </c>
      <c r="AJ81" s="391">
        <f>'Test-RA'!R79</f>
        <v>46.559179999999998</v>
      </c>
      <c r="AK81" s="391">
        <f>'Test-RA'!S79</f>
        <v>44.000518999999997</v>
      </c>
      <c r="AL81" s="391">
        <f>'Test-RA'!T79</f>
        <v>22.554290000000002</v>
      </c>
      <c r="AM81" s="391">
        <f>'Test-RA'!U79</f>
        <v>27.529413999999999</v>
      </c>
      <c r="AN81" s="391">
        <f>'Test-RA'!V79</f>
        <v>24.615272000000001</v>
      </c>
      <c r="AO81" s="391">
        <f>'Test-RA'!W79</f>
        <v>34.209896000000001</v>
      </c>
      <c r="AP81" s="391">
        <f>'Test-RA'!X79</f>
        <v>36.606378999999997</v>
      </c>
      <c r="AQ81" s="391">
        <f>10*LOG10(1/((Summary!$C$80/10^(AN81/10)+Summary!$C$81/10^(AO81/10)+Summary!$C$82/10^(AP81/10))/Summary!$C$83))</f>
        <v>26.192291601765334</v>
      </c>
      <c r="AR81" s="391">
        <f>'Test-RA'!Y79</f>
        <v>8.8890999999999998E-2</v>
      </c>
      <c r="AS81" s="391">
        <f>'Test-RA'!Z79</f>
        <v>23458.9</v>
      </c>
      <c r="AT81" s="392">
        <f>'Test-RA'!AA79</f>
        <v>7.7301000000000002</v>
      </c>
      <c r="AU81" s="393">
        <f>'Test-RA'!AB79</f>
        <v>3</v>
      </c>
      <c r="AV81" s="393">
        <f>'Test-RA'!AC79</f>
        <v>5</v>
      </c>
      <c r="AW81" s="396">
        <f t="shared" si="8"/>
        <v>6.5163611111111113</v>
      </c>
      <c r="AX81" s="302">
        <f t="shared" si="9"/>
        <v>25.06560529971151</v>
      </c>
      <c r="AY81" s="303">
        <f t="shared" si="9"/>
        <v>10.961571185479297</v>
      </c>
      <c r="AZ81" s="297">
        <f t="shared" si="9"/>
        <v>1</v>
      </c>
      <c r="BA81" s="345">
        <f t="shared" si="6"/>
        <v>1</v>
      </c>
      <c r="BB81" s="75"/>
      <c r="BC81" s="75"/>
      <c r="BD81" s="570"/>
      <c r="BE81" s="550"/>
      <c r="BF81" s="553"/>
      <c r="BG81" s="553"/>
      <c r="BH81" s="553"/>
      <c r="BI81" s="553"/>
      <c r="BJ81" s="553"/>
      <c r="BK81" s="553"/>
      <c r="BL81" s="553"/>
      <c r="BM81" s="553"/>
      <c r="BN81" s="553"/>
      <c r="BO81" s="546"/>
      <c r="BP81" s="544"/>
      <c r="BQ81" s="546"/>
      <c r="BR81" s="544"/>
      <c r="BS81" s="553"/>
      <c r="BT81" s="553"/>
      <c r="BU81" s="553"/>
      <c r="BV81" s="553"/>
      <c r="BW81" s="553"/>
      <c r="BX81" s="553"/>
      <c r="BY81" s="553"/>
      <c r="BZ81" s="544"/>
      <c r="CA81" s="544"/>
      <c r="CB81" s="553"/>
      <c r="CC81" s="550"/>
      <c r="CD81" s="541"/>
      <c r="CE81" s="546"/>
      <c r="CF81" s="544"/>
      <c r="CG81" s="546"/>
      <c r="CH81" s="544"/>
    </row>
    <row r="82" spans="1:86" ht="17" customHeight="1" thickBot="1" x14ac:dyDescent="0.25">
      <c r="A82" s="538"/>
      <c r="B82" s="595" t="s">
        <v>151</v>
      </c>
      <c r="C82" s="586" t="s">
        <v>235</v>
      </c>
      <c r="D82" s="589">
        <v>29.97</v>
      </c>
      <c r="E82" s="557">
        <v>10</v>
      </c>
      <c r="F82" s="362">
        <v>110</v>
      </c>
      <c r="G82" s="420">
        <f>'Anchor-RA'!L80</f>
        <v>1677.9838339999999</v>
      </c>
      <c r="H82" s="295">
        <f>'Anchor-RA'!M80</f>
        <v>45.586106000000001</v>
      </c>
      <c r="I82" s="295">
        <f>'Anchor-RA'!N80</f>
        <v>48.257173000000002</v>
      </c>
      <c r="J82" s="295">
        <f>'Anchor-RA'!O80</f>
        <v>46.671709999999997</v>
      </c>
      <c r="K82" s="295">
        <f>(Summary!$C$69*H82+Summary!$C$70*I82+Summary!$C$71*J82)/Summary!$C$72</f>
        <v>45.961773100000002</v>
      </c>
      <c r="L82" s="295">
        <f>'Anchor-RA'!P80</f>
        <v>27.596730999999998</v>
      </c>
      <c r="M82" s="295">
        <f>'Anchor-RA'!Q80</f>
        <v>27.113005000000001</v>
      </c>
      <c r="N82" s="295">
        <f>'Anchor-RA'!R80</f>
        <v>99.950365000000005</v>
      </c>
      <c r="O82" s="295">
        <f>'Anchor-RA'!S80</f>
        <v>99.455063999999993</v>
      </c>
      <c r="P82" s="295">
        <f>'Anchor-RA'!T80</f>
        <v>48.542262000000001</v>
      </c>
      <c r="Q82" s="295">
        <f>'Anchor-RA'!U80</f>
        <v>49.071803000000003</v>
      </c>
      <c r="R82" s="295">
        <f>'Anchor-RA'!V80</f>
        <v>45.287972000000003</v>
      </c>
      <c r="S82" s="295">
        <f>'Anchor-RA'!W80</f>
        <v>48.161282</v>
      </c>
      <c r="T82" s="295">
        <f>'Anchor-RA'!X80</f>
        <v>46.597836999999998</v>
      </c>
      <c r="U82" s="295">
        <f>10*LOG10(1/((Summary!$C$80/10^(R82/10)+Summary!$C$81/10^(S82/10)+Summary!$C$82/10^(T82/10))/Summary!$C$83))</f>
        <v>45.863219159176808</v>
      </c>
      <c r="V82" s="295">
        <f>'Anchor-RA'!Y80</f>
        <v>1.9900000000000001E-4</v>
      </c>
      <c r="W82" s="295">
        <f>'Anchor-RA'!Z80</f>
        <v>6002</v>
      </c>
      <c r="X82" s="295">
        <f>'Anchor-RA'!AA80</f>
        <v>1.4186000000000001</v>
      </c>
      <c r="Y82" s="357">
        <f>'Anchor-RA'!AB80</f>
        <v>3</v>
      </c>
      <c r="Z82" s="357">
        <f>'Anchor-RA'!AC80</f>
        <v>5</v>
      </c>
      <c r="AA82" s="295">
        <f t="shared" si="7"/>
        <v>1.6672222222222222</v>
      </c>
      <c r="AB82" s="462"/>
      <c r="AC82" s="167">
        <f>'Test-RA'!L80</f>
        <v>1535.0395060000001</v>
      </c>
      <c r="AD82" s="167">
        <f>'Test-RA'!M80</f>
        <v>46.010300999999998</v>
      </c>
      <c r="AE82" s="167">
        <f>'Test-RA'!N80</f>
        <v>48.44699</v>
      </c>
      <c r="AF82" s="167">
        <f>'Test-RA'!O80</f>
        <v>46.866577999999997</v>
      </c>
      <c r="AG82" s="167">
        <f>(Summary!$C$69*AD82+Summary!$C$70*AE82+Summary!$C$71*AF82)/Summary!$C$72</f>
        <v>46.339597600000005</v>
      </c>
      <c r="AH82" s="167">
        <f>'Test-RA'!P80</f>
        <v>27.957522000000001</v>
      </c>
      <c r="AI82" s="167">
        <f>'Test-RA'!Q80</f>
        <v>27.440373999999998</v>
      </c>
      <c r="AJ82" s="167">
        <f>'Test-RA'!R80</f>
        <v>99.926719000000006</v>
      </c>
      <c r="AK82" s="167">
        <f>'Test-RA'!S80</f>
        <v>99.496053000000003</v>
      </c>
      <c r="AL82" s="167">
        <f>'Test-RA'!T80</f>
        <v>49.032434000000002</v>
      </c>
      <c r="AM82" s="167">
        <f>'Test-RA'!U80</f>
        <v>49.367614000000003</v>
      </c>
      <c r="AN82" s="167">
        <f>'Test-RA'!V80</f>
        <v>45.731544</v>
      </c>
      <c r="AO82" s="167">
        <f>'Test-RA'!W80</f>
        <v>48.358812999999998</v>
      </c>
      <c r="AP82" s="167">
        <f>'Test-RA'!X80</f>
        <v>46.800021999999998</v>
      </c>
      <c r="AQ82" s="167">
        <f>10*LOG10(1/((Summary!$C$80/10^(AN82/10)+Summary!$C$81/10^(AO82/10)+Summary!$C$82/10^(AP82/10))/Summary!$C$83))</f>
        <v>46.247411947434038</v>
      </c>
      <c r="AR82" s="167">
        <f>'Test-RA'!Y80</f>
        <v>1.5200000000000001E-4</v>
      </c>
      <c r="AS82" s="167">
        <f>'Test-RA'!Z80</f>
        <v>332624.59999999998</v>
      </c>
      <c r="AT82" s="295">
        <f>'Test-RA'!AA80</f>
        <v>4.4294000000000002</v>
      </c>
      <c r="AU82" s="357">
        <f>'Test-RA'!AB80</f>
        <v>3</v>
      </c>
      <c r="AV82" s="357">
        <f>'Test-RA'!AC80</f>
        <v>5</v>
      </c>
      <c r="AW82" s="395">
        <f t="shared" si="8"/>
        <v>92.395722222222219</v>
      </c>
      <c r="AX82" s="292">
        <f t="shared" si="9"/>
        <v>55.418960346551145</v>
      </c>
      <c r="AY82" s="293">
        <f t="shared" si="9"/>
        <v>3.122374171718596</v>
      </c>
      <c r="AZ82" s="292">
        <f t="shared" si="9"/>
        <v>1</v>
      </c>
      <c r="BA82" s="344">
        <f t="shared" si="6"/>
        <v>1</v>
      </c>
      <c r="BB82" s="75"/>
      <c r="BC82" s="75"/>
      <c r="BD82" s="572" t="s">
        <v>39</v>
      </c>
      <c r="BE82" s="549">
        <f t="array" ref="BE82">bdRateExtend($G82:$G85,H82:H85,$AC82:$AC85,AD82:AD85)</f>
        <v>-0.20644771705397347</v>
      </c>
      <c r="BF82" s="551">
        <f t="array" ref="BF82">bdRateExtend($G82:$G87,H82:H87,$AC82:$AC87,AD82:AD87)</f>
        <v>-0.24582572397797364</v>
      </c>
      <c r="BG82" s="551">
        <f t="array" ref="BG82">bdRateExtend($G82:$G87,I82:I87,$AC82:$AC87,AE82:AE87)</f>
        <v>-0.27845194002673535</v>
      </c>
      <c r="BH82" s="551">
        <f t="array" ref="BH82">bdRateExtend($G82:$G87,J82:J87,$AC82:$AC87,AF82:AF87)</f>
        <v>-0.32823199996605534</v>
      </c>
      <c r="BI82" s="551">
        <f t="array" ref="BI82">bdRateExtend($G82:$G87,K82:K87,$AC82:$AC87,AG82:AG87)</f>
        <v>-0.25386702973715547</v>
      </c>
      <c r="BJ82" s="575">
        <f>(Summary!$C$94*BF82+Summary!$C$95*BG82+Summary!$C$96*BH82)/Summary!$C$97</f>
        <v>-0.25042702365944736</v>
      </c>
      <c r="BK82" s="551">
        <f t="array" ref="BK82">bdRateExtend($G82:$G85,L82:L85,$AC82:$AC85,AH82:AH85)</f>
        <v>-0.19410339103754026</v>
      </c>
      <c r="BL82" s="551">
        <f t="array" ref="BL82">bdRateExtend($G82:$G87,L82:L87,$AC82:$AC87,AH82:AH87)</f>
        <v>-0.22974246057891279</v>
      </c>
      <c r="BM82" s="551">
        <f t="array" ref="BM82">bdRateExtend($G82:$G85,M82:M85,$AC82:$AC85,AI82:AI85)</f>
        <v>-0.19366480558299892</v>
      </c>
      <c r="BN82" s="551">
        <f t="array" ref="BN82">bdRateExtend($G82:$G87,M82:M87,$AC82:$AC87,AI82:AI87)</f>
        <v>-0.23167438511448235</v>
      </c>
      <c r="BO82" s="548">
        <f t="array" ref="BO82">bdRateExtend($G82:$G85,N82:N85,$AC82:$AC85,AJ82:AJ85,"None", FALSE,1)</f>
        <v>-0.11429089256225911</v>
      </c>
      <c r="BP82" s="585">
        <f t="array" ref="BP82">bdRateExtend($G82:$G87,N82:N87,$AC82:$AC87,AJ82:AJ87,"None", FALSE,1)</f>
        <v>-0.26857349806768749</v>
      </c>
      <c r="BQ82" s="548">
        <f t="array" ref="BQ82">bdRateExtend($G82:$G85,O82:O85,$AC82:$AC85,AK82:AK85,"None", FALSE,1)</f>
        <v>-0.17626786684892748</v>
      </c>
      <c r="BR82" s="585">
        <f t="array" ref="BR82">bdRateExtend($G82:$G87,O82:O87,$AC82:$AC87,AK82:AK87,"None", FALSE,1)</f>
        <v>-0.26905510887715167</v>
      </c>
      <c r="BS82" s="551">
        <f t="array" ref="BS82">bdRateExtend($G82:$G85,P82:P85,$AC82:$AC85,AL82:AL85)</f>
        <v>-0.20143455505833874</v>
      </c>
      <c r="BT82" s="551">
        <f t="array" ref="BT82">bdRateExtend($G82:$G87,P82:P87,$AC82:$AC87,AL82:AL87)</f>
        <v>-0.23432813181883561</v>
      </c>
      <c r="BU82" s="551">
        <f t="array" ref="BU82">bdRateExtend($G82:$G85,Q82:Q85,$AC82:$AC85,AM82:AM85)</f>
        <v>-0.21737507291185643</v>
      </c>
      <c r="BV82" s="551">
        <f t="array" ref="BV82">bdRateExtend($G82:$G87,Q82:Q87,$AC82:$AC87,AM82:AM87)</f>
        <v>-0.25437389626964746</v>
      </c>
      <c r="BW82" s="551">
        <f t="array" ref="BW82">bdRateExtend($G82:$G85,R82:R85,$AC82:$AC85,AN82:AN85)</f>
        <v>-0.2089738485123035</v>
      </c>
      <c r="BX82" s="551">
        <f t="array" ref="BX82">bdRateExtend($G82:$G87,R82:R87,$AC82:$AC87,AN82:AN87)</f>
        <v>-0.24757843990179829</v>
      </c>
      <c r="BY82" s="551">
        <f t="array" ref="BY82">bdRateExtend($G82:$G87,S82:S87,$AC82:$AC87,AO82:AO87)</f>
        <v>-0.27933362366059533</v>
      </c>
      <c r="BZ82" s="555">
        <f t="array" ref="BZ82">bdRateExtend($G82:$G87,T82:T87,$AC82:$AC87,AP82:AP87)</f>
        <v>-0.32967671778622776</v>
      </c>
      <c r="CA82" s="555">
        <f t="array" ref="CA82">bdRateExtend($G82:$G87,U82:U87,$AC82:$AC87,AQ82:AQ87)</f>
        <v>-0.25395014870922483</v>
      </c>
      <c r="CB82" s="575">
        <f>(Summary!$C$108*BX82+Summary!$C$109*BY82+Summary!$C$110*BZ82)/Summary!$C$111</f>
        <v>-0.25213257836752734</v>
      </c>
      <c r="CC82" s="593">
        <f t="array" ref="CC82">bdCAMBIExtend($G82:$G85,V82:V85,$AC82:$AC85,AR82:AR85)</f>
        <v>-8.9435244749573031E-4</v>
      </c>
      <c r="CD82" s="578">
        <f t="array" ref="CD82">bdCAMBIExtend($G82:$G87,V82:V87,$AC82:$AC87,AR82:AR87)</f>
        <v>-3.7204196648212414E-3</v>
      </c>
      <c r="CE82" s="547">
        <f t="array" ref="CE82">testVMAFRange($G82:$G85,N82:N85,$AC82:$AC85,AJ82:AJ85)</f>
        <v>0</v>
      </c>
      <c r="CF82" s="543">
        <f t="array" ref="CF82">testVMAFRange($G82:$G87,N82:N87,$AC82:$AC87,AJ82:AJ87)</f>
        <v>0</v>
      </c>
      <c r="CG82" s="547">
        <f t="array" ref="CG82">testVMAFRange($G82:$G85,O82:O85,$AC82:$AC85,AK82:AK85)</f>
        <v>0</v>
      </c>
      <c r="CH82" s="543">
        <f t="array" ref="CH82">testVMAFRange($G82:$G87,O82:O87,$AC82:$AC87,AK82:AK87)</f>
        <v>0</v>
      </c>
    </row>
    <row r="83" spans="1:86" ht="17" customHeight="1" x14ac:dyDescent="0.2">
      <c r="A83" s="538"/>
      <c r="B83" s="566"/>
      <c r="C83" s="485"/>
      <c r="D83" s="590"/>
      <c r="E83" s="558"/>
      <c r="F83" s="362">
        <v>135</v>
      </c>
      <c r="G83" s="420">
        <f>'Anchor-RA'!L81</f>
        <v>739.80201599999998</v>
      </c>
      <c r="H83" s="295">
        <f>'Anchor-RA'!M81</f>
        <v>42.810070000000003</v>
      </c>
      <c r="I83" s="295">
        <f>'Anchor-RA'!N81</f>
        <v>46.592024000000002</v>
      </c>
      <c r="J83" s="295">
        <f>'Anchor-RA'!O81</f>
        <v>45.547271000000002</v>
      </c>
      <c r="K83" s="295">
        <f>(Summary!$C$69*H83+Summary!$C$70*I83+Summary!$C$71*J83)/Summary!$C$72</f>
        <v>43.461985500000004</v>
      </c>
      <c r="L83" s="295">
        <f>'Anchor-RA'!P81</f>
        <v>24.321290999999999</v>
      </c>
      <c r="M83" s="295">
        <f>'Anchor-RA'!Q81</f>
        <v>24.176721000000001</v>
      </c>
      <c r="N83" s="295">
        <f>'Anchor-RA'!R81</f>
        <v>99.541111000000001</v>
      </c>
      <c r="O83" s="295">
        <f>'Anchor-RA'!S81</f>
        <v>97.464113999999995</v>
      </c>
      <c r="P83" s="295">
        <f>'Anchor-RA'!T81</f>
        <v>44.894038000000002</v>
      </c>
      <c r="Q83" s="295">
        <f>'Anchor-RA'!U81</f>
        <v>47.006455000000003</v>
      </c>
      <c r="R83" s="295">
        <f>'Anchor-RA'!V81</f>
        <v>42.537678</v>
      </c>
      <c r="S83" s="295">
        <f>'Anchor-RA'!W81</f>
        <v>46.522435000000002</v>
      </c>
      <c r="T83" s="295">
        <f>'Anchor-RA'!X81</f>
        <v>45.495429999999999</v>
      </c>
      <c r="U83" s="295">
        <f>10*LOG10(1/((Summary!$C$80/10^(R83/10)+Summary!$C$81/10^(S83/10)+Summary!$C$82/10^(T83/10))/Summary!$C$83))</f>
        <v>43.412274953544426</v>
      </c>
      <c r="V83" s="295">
        <f>'Anchor-RA'!Y81</f>
        <v>7.2199999999999999E-4</v>
      </c>
      <c r="W83" s="295">
        <f>'Anchor-RA'!Z81</f>
        <v>4281.3</v>
      </c>
      <c r="X83" s="295">
        <f>'Anchor-RA'!AA81</f>
        <v>1.4000999999999999</v>
      </c>
      <c r="Y83" s="357">
        <f>'Anchor-RA'!AB81</f>
        <v>3</v>
      </c>
      <c r="Z83" s="357">
        <f>'Anchor-RA'!AC81</f>
        <v>5</v>
      </c>
      <c r="AA83" s="295">
        <f t="shared" si="7"/>
        <v>1.1892500000000001</v>
      </c>
      <c r="AB83" s="462"/>
      <c r="AC83" s="167">
        <f>'Test-RA'!L81</f>
        <v>656.23830699999996</v>
      </c>
      <c r="AD83" s="167">
        <f>'Test-RA'!M81</f>
        <v>43.175215999999999</v>
      </c>
      <c r="AE83" s="167">
        <f>'Test-RA'!N81</f>
        <v>46.935809999999996</v>
      </c>
      <c r="AF83" s="167">
        <f>'Test-RA'!O81</f>
        <v>45.913761999999998</v>
      </c>
      <c r="AG83" s="167">
        <f>(Summary!$C$69*AD83+Summary!$C$70*AE83+Summary!$C$71*AF83)/Summary!$C$72</f>
        <v>43.825130000000001</v>
      </c>
      <c r="AH83" s="167">
        <f>'Test-RA'!P81</f>
        <v>24.678602000000001</v>
      </c>
      <c r="AI83" s="167">
        <f>'Test-RA'!Q81</f>
        <v>24.492778000000001</v>
      </c>
      <c r="AJ83" s="167">
        <f>'Test-RA'!R81</f>
        <v>99.077629999999999</v>
      </c>
      <c r="AK83" s="167">
        <f>'Test-RA'!S81</f>
        <v>97.560338000000002</v>
      </c>
      <c r="AL83" s="167">
        <f>'Test-RA'!T81</f>
        <v>45.351629000000003</v>
      </c>
      <c r="AM83" s="167">
        <f>'Test-RA'!U81</f>
        <v>47.320404000000003</v>
      </c>
      <c r="AN83" s="167">
        <f>'Test-RA'!V81</f>
        <v>42.910924999999999</v>
      </c>
      <c r="AO83" s="167">
        <f>'Test-RA'!W81</f>
        <v>46.865209</v>
      </c>
      <c r="AP83" s="167">
        <f>'Test-RA'!X81</f>
        <v>45.864145999999998</v>
      </c>
      <c r="AQ83" s="167">
        <f>10*LOG10(1/((Summary!$C$80/10^(AN83/10)+Summary!$C$81/10^(AO83/10)+Summary!$C$82/10^(AP83/10))/Summary!$C$83))</f>
        <v>43.782564855604335</v>
      </c>
      <c r="AR83" s="167">
        <f>'Test-RA'!Y81</f>
        <v>2.7500000000000002E-4</v>
      </c>
      <c r="AS83" s="167">
        <f>'Test-RA'!Z81</f>
        <v>156084.70000000001</v>
      </c>
      <c r="AT83" s="295">
        <f>'Test-RA'!AA81</f>
        <v>4.6996000000000002</v>
      </c>
      <c r="AU83" s="357">
        <f>'Test-RA'!AB81</f>
        <v>3</v>
      </c>
      <c r="AV83" s="357">
        <f>'Test-RA'!AC81</f>
        <v>5</v>
      </c>
      <c r="AW83" s="395">
        <f t="shared" si="8"/>
        <v>43.356861111111115</v>
      </c>
      <c r="AX83" s="297">
        <f t="shared" si="9"/>
        <v>36.457314367131481</v>
      </c>
      <c r="AY83" s="298">
        <f t="shared" si="9"/>
        <v>3.3566173844725382</v>
      </c>
      <c r="AZ83" s="297">
        <f t="shared" si="9"/>
        <v>1</v>
      </c>
      <c r="BA83" s="345">
        <f t="shared" si="6"/>
        <v>1</v>
      </c>
      <c r="BB83" s="75"/>
      <c r="BC83" s="75"/>
      <c r="BD83" s="565"/>
      <c r="BE83" s="550"/>
      <c r="BF83" s="552"/>
      <c r="BG83" s="552"/>
      <c r="BH83" s="552"/>
      <c r="BI83" s="552"/>
      <c r="BJ83" s="552"/>
      <c r="BK83" s="553"/>
      <c r="BL83" s="552"/>
      <c r="BM83" s="553"/>
      <c r="BN83" s="552"/>
      <c r="BO83" s="546"/>
      <c r="BP83" s="541"/>
      <c r="BQ83" s="546"/>
      <c r="BR83" s="541"/>
      <c r="BS83" s="553"/>
      <c r="BT83" s="552"/>
      <c r="BU83" s="553"/>
      <c r="BV83" s="552"/>
      <c r="BW83" s="553"/>
      <c r="BX83" s="552"/>
      <c r="BY83" s="552"/>
      <c r="BZ83" s="541"/>
      <c r="CA83" s="541"/>
      <c r="CB83" s="552"/>
      <c r="CC83" s="550"/>
      <c r="CD83" s="541"/>
      <c r="CE83" s="546"/>
      <c r="CF83" s="541"/>
      <c r="CG83" s="546"/>
      <c r="CH83" s="541"/>
    </row>
    <row r="84" spans="1:86" ht="17" customHeight="1" x14ac:dyDescent="0.2">
      <c r="A84" s="538"/>
      <c r="B84" s="566"/>
      <c r="C84" s="485"/>
      <c r="D84" s="590"/>
      <c r="E84" s="558"/>
      <c r="F84" s="362">
        <v>160</v>
      </c>
      <c r="G84" s="420">
        <f>'Anchor-RA'!L82</f>
        <v>339.68940199999997</v>
      </c>
      <c r="H84" s="295">
        <f>'Anchor-RA'!M82</f>
        <v>39.701647000000001</v>
      </c>
      <c r="I84" s="295">
        <f>'Anchor-RA'!N82</f>
        <v>44.24606</v>
      </c>
      <c r="J84" s="295">
        <f>'Anchor-RA'!O82</f>
        <v>43.747781000000003</v>
      </c>
      <c r="K84" s="295">
        <f>(Summary!$C$69*H84+Summary!$C$70*I84+Summary!$C$71*J84)/Summary!$C$72</f>
        <v>40.560701700000003</v>
      </c>
      <c r="L84" s="295">
        <f>'Anchor-RA'!P82</f>
        <v>21.209806</v>
      </c>
      <c r="M84" s="295">
        <f>'Anchor-RA'!Q82</f>
        <v>21.288954</v>
      </c>
      <c r="N84" s="295">
        <f>'Anchor-RA'!R82</f>
        <v>95.297781999999998</v>
      </c>
      <c r="O84" s="295">
        <f>'Anchor-RA'!S82</f>
        <v>92.731853000000001</v>
      </c>
      <c r="P84" s="295">
        <f>'Anchor-RA'!T82</f>
        <v>40.966915999999998</v>
      </c>
      <c r="Q84" s="295">
        <f>'Anchor-RA'!U82</f>
        <v>44.437480000000001</v>
      </c>
      <c r="R84" s="295">
        <f>'Anchor-RA'!V82</f>
        <v>39.516739000000001</v>
      </c>
      <c r="S84" s="295">
        <f>'Anchor-RA'!W82</f>
        <v>44.197840999999997</v>
      </c>
      <c r="T84" s="295">
        <f>'Anchor-RA'!X82</f>
        <v>43.710273999999998</v>
      </c>
      <c r="U84" s="295">
        <f>10*LOG10(1/((Summary!$C$80/10^(R84/10)+Summary!$C$81/10^(S84/10)+Summary!$C$82/10^(T84/10))/Summary!$C$83))</f>
        <v>40.557840114625201</v>
      </c>
      <c r="V84" s="295">
        <f>'Anchor-RA'!Y82</f>
        <v>1.867E-3</v>
      </c>
      <c r="W84" s="295">
        <f>'Anchor-RA'!Z82</f>
        <v>2673.4</v>
      </c>
      <c r="X84" s="295">
        <f>'Anchor-RA'!AA82</f>
        <v>1.1453</v>
      </c>
      <c r="Y84" s="357">
        <f>'Anchor-RA'!AB82</f>
        <v>3</v>
      </c>
      <c r="Z84" s="357">
        <f>'Anchor-RA'!AC82</f>
        <v>5</v>
      </c>
      <c r="AA84" s="295">
        <f t="shared" si="7"/>
        <v>0.74261111111111111</v>
      </c>
      <c r="AB84" s="462"/>
      <c r="AC84" s="167">
        <f>'Test-RA'!L82</f>
        <v>293.51012600000001</v>
      </c>
      <c r="AD84" s="167">
        <f>'Test-RA'!M82</f>
        <v>40.061166</v>
      </c>
      <c r="AE84" s="167">
        <f>'Test-RA'!N82</f>
        <v>44.775582</v>
      </c>
      <c r="AF84" s="167">
        <f>'Test-RA'!O82</f>
        <v>44.267009000000002</v>
      </c>
      <c r="AG84" s="167">
        <f>(Summary!$C$69*AD84+Summary!$C$70*AE84+Summary!$C$71*AF84)/Summary!$C$72</f>
        <v>40.9531919</v>
      </c>
      <c r="AH84" s="167">
        <f>'Test-RA'!P82</f>
        <v>21.515746</v>
      </c>
      <c r="AI84" s="167">
        <f>'Test-RA'!Q82</f>
        <v>21.569534000000001</v>
      </c>
      <c r="AJ84" s="167">
        <f>'Test-RA'!R82</f>
        <v>95.153448999999995</v>
      </c>
      <c r="AK84" s="167">
        <f>'Test-RA'!S82</f>
        <v>93.112029000000007</v>
      </c>
      <c r="AL84" s="167">
        <f>'Test-RA'!T82</f>
        <v>41.409748999999998</v>
      </c>
      <c r="AM84" s="167">
        <f>'Test-RA'!U82</f>
        <v>44.797798</v>
      </c>
      <c r="AN84" s="167">
        <f>'Test-RA'!V82</f>
        <v>39.877018999999997</v>
      </c>
      <c r="AO84" s="167">
        <f>'Test-RA'!W82</f>
        <v>44.724215999999998</v>
      </c>
      <c r="AP84" s="167">
        <f>'Test-RA'!X82</f>
        <v>44.228015999999997</v>
      </c>
      <c r="AQ84" s="167">
        <f>10*LOG10(1/((Summary!$C$80/10^(AN84/10)+Summary!$C$81/10^(AO84/10)+Summary!$C$82/10^(AP84/10))/Summary!$C$83))</f>
        <v>40.942406772207924</v>
      </c>
      <c r="AR84" s="167">
        <f>'Test-RA'!Y82</f>
        <v>1.462E-3</v>
      </c>
      <c r="AS84" s="167">
        <f>'Test-RA'!Z82</f>
        <v>70889.3</v>
      </c>
      <c r="AT84" s="295">
        <f>'Test-RA'!AA82</f>
        <v>5.0877999999999997</v>
      </c>
      <c r="AU84" s="357">
        <f>'Test-RA'!AB82</f>
        <v>3</v>
      </c>
      <c r="AV84" s="357">
        <f>'Test-RA'!AC82</f>
        <v>5</v>
      </c>
      <c r="AW84" s="395">
        <f t="shared" si="8"/>
        <v>19.691472222222224</v>
      </c>
      <c r="AX84" s="297">
        <f t="shared" si="9"/>
        <v>26.516533253534824</v>
      </c>
      <c r="AY84" s="298">
        <f t="shared" si="9"/>
        <v>4.4423295206496114</v>
      </c>
      <c r="AZ84" s="297">
        <f t="shared" si="9"/>
        <v>1</v>
      </c>
      <c r="BA84" s="345">
        <f t="shared" si="6"/>
        <v>1</v>
      </c>
      <c r="BB84" s="75"/>
      <c r="BC84" s="75"/>
      <c r="BD84" s="573" t="s">
        <v>147</v>
      </c>
      <c r="BE84" s="549">
        <f t="array" ref="BE84">bdRateExtend($G83:$G86,H83:H86,$AC83:$AC86,AD83:AD86)</f>
        <v>-0.22716767216180989</v>
      </c>
      <c r="BF84" s="552"/>
      <c r="BG84" s="552"/>
      <c r="BH84" s="552"/>
      <c r="BI84" s="552"/>
      <c r="BJ84" s="552"/>
      <c r="BK84" s="551">
        <f t="array" ref="BK84">bdRateExtend($G83:$G86,L83:L86,$AC83:$AC86,AH83:AH86)</f>
        <v>-0.21508094066064121</v>
      </c>
      <c r="BL84" s="552"/>
      <c r="BM84" s="551">
        <f t="array" ref="BM84">bdRateExtend($G83:$G86,M83:M86,$AC83:$AC86,AI83:AI86)</f>
        <v>-0.21655600472570824</v>
      </c>
      <c r="BN84" s="552"/>
      <c r="BO84" s="545">
        <f t="array" ref="BO84">bdRateExtend($G83:$G86,N83:N86,$AC83:$AC86,AJ83:AJ86,"None", FALSE,1)</f>
        <v>-0.21800554742273082</v>
      </c>
      <c r="BP84" s="541"/>
      <c r="BQ84" s="545">
        <f t="array" ref="BQ84">bdRateExtend($G83:$G86,O83:O86,$AC83:$AC86,AK83:AK86,"None", FALSE,1)</f>
        <v>-0.22255991796156083</v>
      </c>
      <c r="BR84" s="541"/>
      <c r="BS84" s="551">
        <f t="array" ref="BS84">bdRateExtend($G83:$G86,P83:P86,$AC83:$AC86,AL83:AL86)</f>
        <v>-0.21689962061411627</v>
      </c>
      <c r="BT84" s="552"/>
      <c r="BU84" s="551">
        <f t="array" ref="BU84">bdRateExtend($G83:$G86,Q83:Q86,$AC83:$AC86,AM83:AM86)</f>
        <v>-0.23870175077186251</v>
      </c>
      <c r="BV84" s="552"/>
      <c r="BW84" s="551">
        <f t="array" ref="BW84">bdRateExtend($G83:$G86,R83:R86,$AC83:$AC86,AN83:AN86)</f>
        <v>-0.228598399673407</v>
      </c>
      <c r="BX84" s="552"/>
      <c r="BY84" s="552"/>
      <c r="BZ84" s="541"/>
      <c r="CA84" s="541"/>
      <c r="CB84" s="552"/>
      <c r="CC84" s="560">
        <f t="array" ref="CC84">bdCAMBIExtend($G83:$G86,V83:V86,$AC83:$AC86,AR83:AR86)</f>
        <v>-3.0731477246871666E-3</v>
      </c>
      <c r="CD84" s="541"/>
      <c r="CE84" s="554">
        <f t="array" ref="CE84">testVMAFRange($G83:$G86,N83:N86,$AC83:$AC86,AJ83:AJ86)</f>
        <v>0</v>
      </c>
      <c r="CF84" s="541"/>
      <c r="CG84" s="554">
        <f t="array" ref="CG84">testVMAFRange($G83:$G86,O83:O86,$AC83:$AC86,AK83:AK86)</f>
        <v>0</v>
      </c>
      <c r="CH84" s="541"/>
    </row>
    <row r="85" spans="1:86" ht="17" customHeight="1" x14ac:dyDescent="0.2">
      <c r="A85" s="538"/>
      <c r="B85" s="566"/>
      <c r="C85" s="485"/>
      <c r="D85" s="590"/>
      <c r="E85" s="558"/>
      <c r="F85" s="362">
        <v>185</v>
      </c>
      <c r="G85" s="420">
        <f>'Anchor-RA'!L83</f>
        <v>156.17836700000001</v>
      </c>
      <c r="H85" s="295">
        <f>'Anchor-RA'!M83</f>
        <v>36.361367999999999</v>
      </c>
      <c r="I85" s="295">
        <f>'Anchor-RA'!N83</f>
        <v>41.502302</v>
      </c>
      <c r="J85" s="295">
        <f>'Anchor-RA'!O83</f>
        <v>41.480843999999998</v>
      </c>
      <c r="K85" s="295">
        <f>(Summary!$C$69*H85+Summary!$C$70*I85+Summary!$C$71*J85)/Summary!$C$72</f>
        <v>37.387408999999998</v>
      </c>
      <c r="L85" s="295">
        <f>'Anchor-RA'!P83</f>
        <v>18.034105</v>
      </c>
      <c r="M85" s="295">
        <f>'Anchor-RA'!Q83</f>
        <v>18.268899999999999</v>
      </c>
      <c r="N85" s="295">
        <f>'Anchor-RA'!R83</f>
        <v>85.815218000000002</v>
      </c>
      <c r="O85" s="295">
        <f>'Anchor-RA'!S83</f>
        <v>83.30668</v>
      </c>
      <c r="P85" s="295">
        <f>'Anchor-RA'!T83</f>
        <v>36.629730000000002</v>
      </c>
      <c r="Q85" s="295">
        <f>'Anchor-RA'!U83</f>
        <v>41.466974999999998</v>
      </c>
      <c r="R85" s="295">
        <f>'Anchor-RA'!V83</f>
        <v>36.257447999999997</v>
      </c>
      <c r="S85" s="295">
        <f>'Anchor-RA'!W83</f>
        <v>41.474854999999998</v>
      </c>
      <c r="T85" s="295">
        <f>'Anchor-RA'!X83</f>
        <v>41.455472999999998</v>
      </c>
      <c r="U85" s="295">
        <f>10*LOG10(1/((Summary!$C$80/10^(R85/10)+Summary!$C$81/10^(S85/10)+Summary!$C$82/10^(T85/10))/Summary!$C$83))</f>
        <v>37.408626515550438</v>
      </c>
      <c r="V85" s="295">
        <f>'Anchor-RA'!Y83</f>
        <v>6.3949999999999996E-3</v>
      </c>
      <c r="W85" s="295">
        <f>'Anchor-RA'!Z83</f>
        <v>1345</v>
      </c>
      <c r="X85" s="295">
        <f>'Anchor-RA'!AA83</f>
        <v>0.98750000000000004</v>
      </c>
      <c r="Y85" s="357">
        <f>'Anchor-RA'!AB83</f>
        <v>3</v>
      </c>
      <c r="Z85" s="357">
        <f>'Anchor-RA'!AC83</f>
        <v>5</v>
      </c>
      <c r="AA85" s="295">
        <f t="shared" si="7"/>
        <v>0.37361111111111112</v>
      </c>
      <c r="AB85" s="462"/>
      <c r="AC85" s="167">
        <f>'Test-RA'!L83</f>
        <v>131.33412000000001</v>
      </c>
      <c r="AD85" s="167">
        <f>'Test-RA'!M83</f>
        <v>36.738273</v>
      </c>
      <c r="AE85" s="167">
        <f>'Test-RA'!N83</f>
        <v>42.129407</v>
      </c>
      <c r="AF85" s="167">
        <f>'Test-RA'!O83</f>
        <v>42.105283999999997</v>
      </c>
      <c r="AG85" s="167">
        <f>(Summary!$C$69*AD85+Summary!$C$70*AE85+Summary!$C$71*AF85)/Summary!$C$72</f>
        <v>37.814087499999999</v>
      </c>
      <c r="AH85" s="167">
        <f>'Test-RA'!P83</f>
        <v>18.328365999999999</v>
      </c>
      <c r="AI85" s="167">
        <f>'Test-RA'!Q83</f>
        <v>18.568501999999999</v>
      </c>
      <c r="AJ85" s="167">
        <f>'Test-RA'!R83</f>
        <v>87.096203000000003</v>
      </c>
      <c r="AK85" s="167">
        <f>'Test-RA'!S83</f>
        <v>84.462242000000003</v>
      </c>
      <c r="AL85" s="167">
        <f>'Test-RA'!T83</f>
        <v>37.016275999999998</v>
      </c>
      <c r="AM85" s="167">
        <f>'Test-RA'!U83</f>
        <v>41.884473</v>
      </c>
      <c r="AN85" s="167">
        <f>'Test-RA'!V83</f>
        <v>36.629373000000001</v>
      </c>
      <c r="AO85" s="167">
        <f>'Test-RA'!W83</f>
        <v>42.101002000000001</v>
      </c>
      <c r="AP85" s="167">
        <f>'Test-RA'!X83</f>
        <v>42.079590000000003</v>
      </c>
      <c r="AQ85" s="167">
        <f>10*LOG10(1/((Summary!$C$80/10^(AN85/10)+Summary!$C$81/10^(AO85/10)+Summary!$C$82/10^(AP85/10))/Summary!$C$83))</f>
        <v>37.812889643755376</v>
      </c>
      <c r="AR85" s="167">
        <f>'Test-RA'!Y83</f>
        <v>4.4029999999999998E-3</v>
      </c>
      <c r="AS85" s="167">
        <f>'Test-RA'!Z83</f>
        <v>37818.800000000003</v>
      </c>
      <c r="AT85" s="295">
        <f>'Test-RA'!AA83</f>
        <v>4.6044</v>
      </c>
      <c r="AU85" s="357">
        <f>'Test-RA'!AB83</f>
        <v>3</v>
      </c>
      <c r="AV85" s="357">
        <f>'Test-RA'!AC83</f>
        <v>5</v>
      </c>
      <c r="AW85" s="395">
        <f t="shared" si="8"/>
        <v>10.505222222222223</v>
      </c>
      <c r="AX85" s="297">
        <f t="shared" si="9"/>
        <v>28.118066914498144</v>
      </c>
      <c r="AY85" s="298">
        <f t="shared" si="9"/>
        <v>4.6626835443037971</v>
      </c>
      <c r="AZ85" s="297">
        <f t="shared" si="9"/>
        <v>1</v>
      </c>
      <c r="BA85" s="345">
        <f t="shared" si="6"/>
        <v>1</v>
      </c>
      <c r="BB85" s="75"/>
      <c r="BC85" s="75"/>
      <c r="BD85" s="565"/>
      <c r="BE85" s="550"/>
      <c r="BF85" s="552"/>
      <c r="BG85" s="552"/>
      <c r="BH85" s="552"/>
      <c r="BI85" s="552"/>
      <c r="BJ85" s="552"/>
      <c r="BK85" s="553"/>
      <c r="BL85" s="552"/>
      <c r="BM85" s="553"/>
      <c r="BN85" s="552"/>
      <c r="BO85" s="546"/>
      <c r="BP85" s="541"/>
      <c r="BQ85" s="546"/>
      <c r="BR85" s="541"/>
      <c r="BS85" s="553"/>
      <c r="BT85" s="552"/>
      <c r="BU85" s="553"/>
      <c r="BV85" s="552"/>
      <c r="BW85" s="553"/>
      <c r="BX85" s="552"/>
      <c r="BY85" s="552"/>
      <c r="BZ85" s="541"/>
      <c r="CA85" s="541"/>
      <c r="CB85" s="552"/>
      <c r="CC85" s="550"/>
      <c r="CD85" s="541"/>
      <c r="CE85" s="546"/>
      <c r="CF85" s="541"/>
      <c r="CG85" s="546"/>
      <c r="CH85" s="541"/>
    </row>
    <row r="86" spans="1:86" ht="17" customHeight="1" thickBot="1" x14ac:dyDescent="0.25">
      <c r="A86" s="538"/>
      <c r="B86" s="566"/>
      <c r="C86" s="485"/>
      <c r="D86" s="590"/>
      <c r="E86" s="558"/>
      <c r="F86" s="362">
        <v>210</v>
      </c>
      <c r="G86" s="420">
        <f>'Anchor-RA'!L84</f>
        <v>69.679411000000002</v>
      </c>
      <c r="H86" s="295">
        <f>'Anchor-RA'!M84</f>
        <v>32.846713999999999</v>
      </c>
      <c r="I86" s="295">
        <f>'Anchor-RA'!N84</f>
        <v>39.026468000000001</v>
      </c>
      <c r="J86" s="295">
        <f>'Anchor-RA'!O84</f>
        <v>39.361026000000003</v>
      </c>
      <c r="K86" s="295">
        <f>(Summary!$C$69*H86+Summary!$C$70*I86+Summary!$C$71*J86)/Summary!$C$72</f>
        <v>34.116120600000002</v>
      </c>
      <c r="L86" s="295">
        <f>'Anchor-RA'!P84</f>
        <v>14.557757000000001</v>
      </c>
      <c r="M86" s="295">
        <f>'Anchor-RA'!Q84</f>
        <v>14.977404</v>
      </c>
      <c r="N86" s="295">
        <f>'Anchor-RA'!R84</f>
        <v>66.985208</v>
      </c>
      <c r="O86" s="295">
        <f>'Anchor-RA'!S84</f>
        <v>64.721738999999999</v>
      </c>
      <c r="P86" s="295">
        <f>'Anchor-RA'!T84</f>
        <v>31.713614</v>
      </c>
      <c r="Q86" s="295">
        <f>'Anchor-RA'!U84</f>
        <v>38.291029999999999</v>
      </c>
      <c r="R86" s="295">
        <f>'Anchor-RA'!V84</f>
        <v>32.786926000000001</v>
      </c>
      <c r="S86" s="295">
        <f>'Anchor-RA'!W84</f>
        <v>39.011982000000003</v>
      </c>
      <c r="T86" s="295">
        <f>'Anchor-RA'!X84</f>
        <v>39.341506000000003</v>
      </c>
      <c r="U86" s="295">
        <f>10*LOG10(1/((Summary!$C$80/10^(R86/10)+Summary!$C$81/10^(S86/10)+Summary!$C$82/10^(T86/10))/Summary!$C$83))</f>
        <v>34.075499391278257</v>
      </c>
      <c r="V86" s="295">
        <f>'Anchor-RA'!Y84</f>
        <v>2.0632000000000001E-2</v>
      </c>
      <c r="W86" s="295">
        <f>'Anchor-RA'!Z84</f>
        <v>957.9</v>
      </c>
      <c r="X86" s="295">
        <f>'Anchor-RA'!AA84</f>
        <v>0.59</v>
      </c>
      <c r="Y86" s="357">
        <f>'Anchor-RA'!AB84</f>
        <v>3</v>
      </c>
      <c r="Z86" s="357">
        <f>'Anchor-RA'!AC84</f>
        <v>5</v>
      </c>
      <c r="AA86" s="295">
        <f t="shared" si="7"/>
        <v>0.26608333333333334</v>
      </c>
      <c r="AB86" s="462"/>
      <c r="AC86" s="167">
        <f>'Test-RA'!L84</f>
        <v>55.039506000000003</v>
      </c>
      <c r="AD86" s="167">
        <f>'Test-RA'!M84</f>
        <v>33.326151000000003</v>
      </c>
      <c r="AE86" s="167">
        <f>'Test-RA'!N84</f>
        <v>39.340387999999997</v>
      </c>
      <c r="AF86" s="167">
        <f>'Test-RA'!O84</f>
        <v>39.870004999999999</v>
      </c>
      <c r="AG86" s="167">
        <f>(Summary!$C$69*AD86+Summary!$C$70*AE86+Summary!$C$71*AF86)/Summary!$C$72</f>
        <v>34.581960100000003</v>
      </c>
      <c r="AH86" s="167">
        <f>'Test-RA'!P84</f>
        <v>14.896375000000001</v>
      </c>
      <c r="AI86" s="167">
        <f>'Test-RA'!Q84</f>
        <v>15.315053000000001</v>
      </c>
      <c r="AJ86" s="167">
        <f>'Test-RA'!R84</f>
        <v>70.120075999999997</v>
      </c>
      <c r="AK86" s="167">
        <f>'Test-RA'!S84</f>
        <v>67.466790000000003</v>
      </c>
      <c r="AL86" s="167">
        <f>'Test-RA'!T84</f>
        <v>32.179671999999997</v>
      </c>
      <c r="AM86" s="167">
        <f>'Test-RA'!U84</f>
        <v>38.684863999999997</v>
      </c>
      <c r="AN86" s="167">
        <f>'Test-RA'!V84</f>
        <v>33.261177000000004</v>
      </c>
      <c r="AO86" s="167">
        <f>'Test-RA'!W84</f>
        <v>39.327463000000002</v>
      </c>
      <c r="AP86" s="167">
        <f>'Test-RA'!X84</f>
        <v>39.853749999999998</v>
      </c>
      <c r="AQ86" s="167">
        <f>10*LOG10(1/((Summary!$C$80/10^(AN86/10)+Summary!$C$81/10^(AO86/10)+Summary!$C$82/10^(AP86/10))/Summary!$C$83))</f>
        <v>34.542982575082604</v>
      </c>
      <c r="AR86" s="167">
        <f>'Test-RA'!Y84</f>
        <v>1.4305999999999999E-2</v>
      </c>
      <c r="AS86" s="167">
        <f>'Test-RA'!Z84</f>
        <v>24217.9</v>
      </c>
      <c r="AT86" s="295">
        <f>'Test-RA'!AA84</f>
        <v>4.5381</v>
      </c>
      <c r="AU86" s="357">
        <f>'Test-RA'!AB84</f>
        <v>3</v>
      </c>
      <c r="AV86" s="357">
        <f>'Test-RA'!AC84</f>
        <v>5</v>
      </c>
      <c r="AW86" s="395">
        <f t="shared" si="8"/>
        <v>6.7271944444444447</v>
      </c>
      <c r="AX86" s="297">
        <f t="shared" si="9"/>
        <v>25.282284163273829</v>
      </c>
      <c r="AY86" s="298">
        <f t="shared" si="9"/>
        <v>7.6916949152542378</v>
      </c>
      <c r="AZ86" s="297">
        <f t="shared" si="9"/>
        <v>1</v>
      </c>
      <c r="BA86" s="345">
        <f t="shared" si="6"/>
        <v>1</v>
      </c>
      <c r="BB86" s="75"/>
      <c r="BC86" s="75"/>
      <c r="BD86" s="574" t="s">
        <v>46</v>
      </c>
      <c r="BE86" s="549">
        <f t="array" ref="BE86">bdRateExtend($G84:$G87,H84:H87,$AC84:$AC87,AD84:AD87)</f>
        <v>-0.27201047330311279</v>
      </c>
      <c r="BF86" s="552"/>
      <c r="BG86" s="552"/>
      <c r="BH86" s="552"/>
      <c r="BI86" s="552"/>
      <c r="BJ86" s="552"/>
      <c r="BK86" s="551">
        <f t="array" ref="BK86">bdRateExtend($G84:$G87,L84:L87,$AC84:$AC87,AH84:AH87)</f>
        <v>-0.25559554710222454</v>
      </c>
      <c r="BL86" s="552"/>
      <c r="BM86" s="551">
        <f t="array" ref="BM86">bdRateExtend($G84:$G87,M84:M87,$AC84:$AC87,AI84:AI87)</f>
        <v>-0.25847842483460282</v>
      </c>
      <c r="BN86" s="552"/>
      <c r="BO86" s="545">
        <f t="array" ref="BO86">bdRateExtend($G84:$G87,N84:N87,$AC84:$AC87,AJ84:AJ87,"None", FALSE,1)</f>
        <v>-0.28969325900215848</v>
      </c>
      <c r="BP86" s="541"/>
      <c r="BQ86" s="545">
        <f t="array" ref="BQ86">bdRateExtend($G84:$G87,O84:O87,$AC84:$AC87,AK84:AK87,"None", FALSE,1)</f>
        <v>-0.28393410256424734</v>
      </c>
      <c r="BR86" s="541"/>
      <c r="BS86" s="551">
        <f t="array" ref="BS86">bdRateExtend($G84:$G87,P84:P87,$AC84:$AC87,AL84:AL87)</f>
        <v>-0.25430369887028959</v>
      </c>
      <c r="BT86" s="552"/>
      <c r="BU86" s="551">
        <f t="array" ref="BU86">bdRateExtend($G84:$G87,Q84:Q87,$AC84:$AC87,AM84:AM87)</f>
        <v>-0.27718970778255791</v>
      </c>
      <c r="BV86" s="552"/>
      <c r="BW86" s="551">
        <f t="array" ref="BW86">bdRateExtend($G84:$G87,R84:R87,$AC84:$AC87,AN84:AN87)</f>
        <v>-0.27285618162323455</v>
      </c>
      <c r="BX86" s="552"/>
      <c r="BY86" s="552"/>
      <c r="BZ86" s="541"/>
      <c r="CA86" s="541"/>
      <c r="CB86" s="552"/>
      <c r="CC86" s="560">
        <f t="array" ref="CC86">bdCAMBIExtend($G84:$G87,V84:V87,$AC84:$AC87,AR84:AR87)</f>
        <v>-6.0998338660927312E-3</v>
      </c>
      <c r="CD86" s="541"/>
      <c r="CE86" s="554">
        <f t="array" ref="CE86">testVMAFRange($G84:$G87,N84:N87,$AC84:$AC87,AJ84:AJ87)</f>
        <v>0</v>
      </c>
      <c r="CF86" s="541"/>
      <c r="CG86" s="554">
        <f t="array" ref="CG86">testVMAFRange($G84:$G87,O84:O87,$AC84:$AC87,AK84:AK87)</f>
        <v>0</v>
      </c>
      <c r="CH86" s="541"/>
    </row>
    <row r="87" spans="1:86" ht="17" customHeight="1" thickBot="1" x14ac:dyDescent="0.25">
      <c r="A87" s="538"/>
      <c r="B87" s="596"/>
      <c r="C87" s="486"/>
      <c r="D87" s="591"/>
      <c r="E87" s="559"/>
      <c r="F87" s="363">
        <v>235</v>
      </c>
      <c r="G87" s="420">
        <f>'Anchor-RA'!L85</f>
        <v>31.168831000000001</v>
      </c>
      <c r="H87" s="295">
        <f>'Anchor-RA'!M85</f>
        <v>29.627894999999999</v>
      </c>
      <c r="I87" s="295">
        <f>'Anchor-RA'!N85</f>
        <v>36.454197999999998</v>
      </c>
      <c r="J87" s="295">
        <f>'Anchor-RA'!O85</f>
        <v>37.312620000000003</v>
      </c>
      <c r="K87" s="295">
        <f>(Summary!$C$69*H87+Summary!$C$70*I87+Summary!$C$71*J87)/Summary!$C$72</f>
        <v>31.078997799999996</v>
      </c>
      <c r="L87" s="295">
        <f>'Anchor-RA'!P85</f>
        <v>10.987372000000001</v>
      </c>
      <c r="M87" s="295">
        <f>'Anchor-RA'!Q85</f>
        <v>11.566053</v>
      </c>
      <c r="N87" s="295">
        <f>'Anchor-RA'!R85</f>
        <v>39.424855999999998</v>
      </c>
      <c r="O87" s="295">
        <f>'Anchor-RA'!S85</f>
        <v>37.534804999999999</v>
      </c>
      <c r="P87" s="295">
        <f>'Anchor-RA'!T85</f>
        <v>27.106218999999999</v>
      </c>
      <c r="Q87" s="295">
        <f>'Anchor-RA'!U85</f>
        <v>35.133234999999999</v>
      </c>
      <c r="R87" s="295">
        <f>'Anchor-RA'!V85</f>
        <v>29.590008000000001</v>
      </c>
      <c r="S87" s="295">
        <f>'Anchor-RA'!W85</f>
        <v>36.444715000000002</v>
      </c>
      <c r="T87" s="295">
        <f>'Anchor-RA'!X85</f>
        <v>37.301512000000002</v>
      </c>
      <c r="U87" s="295">
        <f>10*LOG10(1/((Summary!$C$80/10^(R87/10)+Summary!$C$81/10^(S87/10)+Summary!$C$82/10^(T87/10))/Summary!$C$83))</f>
        <v>30.961055636121102</v>
      </c>
      <c r="V87" s="295">
        <f>'Anchor-RA'!Y85</f>
        <v>3.3586999999999999E-2</v>
      </c>
      <c r="W87" s="295">
        <f>'Anchor-RA'!Z85</f>
        <v>745.7</v>
      </c>
      <c r="X87" s="295">
        <f>'Anchor-RA'!AA85</f>
        <v>0.55520000000000003</v>
      </c>
      <c r="Y87" s="357">
        <f>'Anchor-RA'!AB85</f>
        <v>3</v>
      </c>
      <c r="Z87" s="357">
        <f>'Anchor-RA'!AC85</f>
        <v>5</v>
      </c>
      <c r="AA87" s="295">
        <f t="shared" si="7"/>
        <v>0.2071388888888889</v>
      </c>
      <c r="AB87" s="462"/>
      <c r="AC87" s="167">
        <f>'Test-RA'!L85</f>
        <v>22.119698</v>
      </c>
      <c r="AD87" s="167">
        <f>'Test-RA'!M85</f>
        <v>30.099882999999998</v>
      </c>
      <c r="AE87" s="167">
        <f>'Test-RA'!N85</f>
        <v>36.738517999999999</v>
      </c>
      <c r="AF87" s="167">
        <f>'Test-RA'!O85</f>
        <v>37.919426000000001</v>
      </c>
      <c r="AG87" s="391">
        <f>(Summary!$C$69*AD87+Summary!$C$70*AE87+Summary!$C$71*AF87)/Summary!$C$72</f>
        <v>31.545700799999999</v>
      </c>
      <c r="AH87" s="167">
        <f>'Test-RA'!P85</f>
        <v>11.386685</v>
      </c>
      <c r="AI87" s="167">
        <f>'Test-RA'!Q85</f>
        <v>11.959879000000001</v>
      </c>
      <c r="AJ87" s="167">
        <f>'Test-RA'!R85</f>
        <v>44.237831</v>
      </c>
      <c r="AK87" s="167">
        <f>'Test-RA'!S85</f>
        <v>42.151578000000001</v>
      </c>
      <c r="AL87" s="167">
        <f>'Test-RA'!T85</f>
        <v>27.651893999999999</v>
      </c>
      <c r="AM87" s="167">
        <f>'Test-RA'!U85</f>
        <v>35.650550000000003</v>
      </c>
      <c r="AN87" s="167">
        <f>'Test-RA'!V85</f>
        <v>30.070862000000002</v>
      </c>
      <c r="AO87" s="167">
        <f>'Test-RA'!W85</f>
        <v>36.727637999999999</v>
      </c>
      <c r="AP87" s="167">
        <f>'Test-RA'!X85</f>
        <v>37.903478999999997</v>
      </c>
      <c r="AQ87" s="167">
        <f>10*LOG10(1/((Summary!$C$80/10^(AN87/10)+Summary!$C$81/10^(AO87/10)+Summary!$C$82/10^(AP87/10))/Summary!$C$83))</f>
        <v>31.436987325428376</v>
      </c>
      <c r="AR87" s="167">
        <f>'Test-RA'!Y85</f>
        <v>3.2819000000000001E-2</v>
      </c>
      <c r="AS87" s="167">
        <f>'Test-RA'!Z85</f>
        <v>12828.7</v>
      </c>
      <c r="AT87" s="295">
        <f>'Test-RA'!AA85</f>
        <v>6.6444000000000001</v>
      </c>
      <c r="AU87" s="357">
        <f>'Test-RA'!AB85</f>
        <v>3</v>
      </c>
      <c r="AV87" s="357">
        <f>'Test-RA'!AC85</f>
        <v>5</v>
      </c>
      <c r="AW87" s="395">
        <f t="shared" si="8"/>
        <v>3.5635277777777778</v>
      </c>
      <c r="AX87" s="302">
        <f t="shared" si="9"/>
        <v>17.203567118144026</v>
      </c>
      <c r="AY87" s="303">
        <f t="shared" si="9"/>
        <v>11.96757925072046</v>
      </c>
      <c r="AZ87" s="297">
        <f t="shared" si="9"/>
        <v>1</v>
      </c>
      <c r="BA87" s="345">
        <f t="shared" si="6"/>
        <v>1</v>
      </c>
      <c r="BB87" s="75"/>
      <c r="BC87" s="75"/>
      <c r="BD87" s="570"/>
      <c r="BE87" s="550"/>
      <c r="BF87" s="553"/>
      <c r="BG87" s="553"/>
      <c r="BH87" s="553"/>
      <c r="BI87" s="553"/>
      <c r="BJ87" s="553"/>
      <c r="BK87" s="553"/>
      <c r="BL87" s="553"/>
      <c r="BM87" s="553"/>
      <c r="BN87" s="553"/>
      <c r="BO87" s="546"/>
      <c r="BP87" s="544"/>
      <c r="BQ87" s="546"/>
      <c r="BR87" s="544"/>
      <c r="BS87" s="553"/>
      <c r="BT87" s="553"/>
      <c r="BU87" s="553"/>
      <c r="BV87" s="553"/>
      <c r="BW87" s="553"/>
      <c r="BX87" s="553"/>
      <c r="BY87" s="553"/>
      <c r="BZ87" s="544"/>
      <c r="CA87" s="544"/>
      <c r="CB87" s="553"/>
      <c r="CC87" s="550"/>
      <c r="CD87" s="541"/>
      <c r="CE87" s="546"/>
      <c r="CF87" s="544"/>
      <c r="CG87" s="546"/>
      <c r="CH87" s="544"/>
    </row>
    <row r="88" spans="1:86" ht="17" customHeight="1" thickBot="1" x14ac:dyDescent="0.25">
      <c r="A88" s="538"/>
      <c r="B88" s="595" t="s">
        <v>153</v>
      </c>
      <c r="C88" s="586" t="s">
        <v>236</v>
      </c>
      <c r="D88" s="589">
        <v>30</v>
      </c>
      <c r="E88" s="557">
        <v>10</v>
      </c>
      <c r="F88" s="362">
        <v>110</v>
      </c>
      <c r="G88" s="419">
        <f>'Anchor-RA'!L86</f>
        <v>1661.363636</v>
      </c>
      <c r="H88" s="385">
        <f>'Anchor-RA'!M86</f>
        <v>41.610470999999997</v>
      </c>
      <c r="I88" s="385">
        <f>'Anchor-RA'!N86</f>
        <v>46.971293000000003</v>
      </c>
      <c r="J88" s="385">
        <f>'Anchor-RA'!O86</f>
        <v>45.607678999999997</v>
      </c>
      <c r="K88" s="385">
        <f>(Summary!$C$69*H88+Summary!$C$70*I88+Summary!$C$71*J88)/Summary!$C$72</f>
        <v>42.546273999999997</v>
      </c>
      <c r="L88" s="385">
        <f>'Anchor-RA'!P86</f>
        <v>17.155929</v>
      </c>
      <c r="M88" s="385">
        <f>'Anchor-RA'!Q86</f>
        <v>23.712448999999999</v>
      </c>
      <c r="N88" s="385">
        <f>'Anchor-RA'!R86</f>
        <v>96.522938999999994</v>
      </c>
      <c r="O88" s="385">
        <f>'Anchor-RA'!S86</f>
        <v>94.789529999999999</v>
      </c>
      <c r="P88" s="385">
        <f>'Anchor-RA'!T86</f>
        <v>44.515045999999998</v>
      </c>
      <c r="Q88" s="385">
        <f>'Anchor-RA'!U86</f>
        <v>42.554521000000001</v>
      </c>
      <c r="R88" s="385">
        <f>'Anchor-RA'!V86</f>
        <v>41.443266999999999</v>
      </c>
      <c r="S88" s="385">
        <f>'Anchor-RA'!W86</f>
        <v>46.924027000000002</v>
      </c>
      <c r="T88" s="385">
        <f>'Anchor-RA'!X86</f>
        <v>45.570692999999999</v>
      </c>
      <c r="U88" s="385">
        <f>10*LOG10(1/((Summary!$C$80/10^(R88/10)+Summary!$C$81/10^(S88/10)+Summary!$C$82/10^(T88/10))/Summary!$C$83))</f>
        <v>42.531903001635172</v>
      </c>
      <c r="V88" s="385">
        <f>'Anchor-RA'!Y86</f>
        <v>8.1779999999999995E-3</v>
      </c>
      <c r="W88" s="385">
        <f>'Anchor-RA'!Z86</f>
        <v>1754.5</v>
      </c>
      <c r="X88" s="385">
        <f>'Anchor-RA'!AA86</f>
        <v>0.82769999999999999</v>
      </c>
      <c r="Y88" s="360">
        <f>'Anchor-RA'!AB86</f>
        <v>2</v>
      </c>
      <c r="Z88" s="360">
        <f>'Anchor-RA'!AC86</f>
        <v>4</v>
      </c>
      <c r="AA88" s="385">
        <f t="shared" si="7"/>
        <v>0.48736111111111113</v>
      </c>
      <c r="AB88" s="462"/>
      <c r="AC88" s="384">
        <f>'Test-RA'!L86</f>
        <v>1574.330909</v>
      </c>
      <c r="AD88" s="384">
        <f>'Test-RA'!M86</f>
        <v>42.041373999999998</v>
      </c>
      <c r="AE88" s="384">
        <f>'Test-RA'!N86</f>
        <v>47.509503000000002</v>
      </c>
      <c r="AF88" s="384">
        <f>'Test-RA'!O86</f>
        <v>45.955114000000002</v>
      </c>
      <c r="AG88" s="167">
        <f>(Summary!$C$69*AD88+Summary!$C$70*AE88+Summary!$C$71*AF88)/Summary!$C$72</f>
        <v>42.979560899999996</v>
      </c>
      <c r="AH88" s="384">
        <f>'Test-RA'!P86</f>
        <v>17.454011999999999</v>
      </c>
      <c r="AI88" s="384">
        <f>'Test-RA'!Q86</f>
        <v>24.123978000000001</v>
      </c>
      <c r="AJ88" s="384">
        <f>'Test-RA'!R86</f>
        <v>96.720389999999995</v>
      </c>
      <c r="AK88" s="384">
        <f>'Test-RA'!S86</f>
        <v>95.248627999999997</v>
      </c>
      <c r="AL88" s="384">
        <f>'Test-RA'!T86</f>
        <v>45.152459999999998</v>
      </c>
      <c r="AM88" s="384">
        <f>'Test-RA'!U86</f>
        <v>42.913741000000002</v>
      </c>
      <c r="AN88" s="384">
        <f>'Test-RA'!V86</f>
        <v>41.891509999999997</v>
      </c>
      <c r="AO88" s="384">
        <f>'Test-RA'!W86</f>
        <v>47.470170000000003</v>
      </c>
      <c r="AP88" s="384">
        <f>'Test-RA'!X86</f>
        <v>45.922488999999999</v>
      </c>
      <c r="AQ88" s="384">
        <f>10*LOG10(1/((Summary!$C$80/10^(AN88/10)+Summary!$C$81/10^(AO88/10)+Summary!$C$82/10^(AP88/10))/Summary!$C$83))</f>
        <v>42.97794112559707</v>
      </c>
      <c r="AR88" s="384">
        <f>'Test-RA'!Y86</f>
        <v>7.0670000000000004E-3</v>
      </c>
      <c r="AS88" s="384">
        <f>'Test-RA'!Z86</f>
        <v>93824.6</v>
      </c>
      <c r="AT88" s="385">
        <f>'Test-RA'!AA86</f>
        <v>2.0754000000000001</v>
      </c>
      <c r="AU88" s="360">
        <f>'Test-RA'!AB86</f>
        <v>2</v>
      </c>
      <c r="AV88" s="360">
        <f>'Test-RA'!AC86</f>
        <v>4</v>
      </c>
      <c r="AW88" s="398">
        <f t="shared" si="8"/>
        <v>26.06238888888889</v>
      </c>
      <c r="AX88" s="292">
        <f t="shared" si="9"/>
        <v>53.476546024508409</v>
      </c>
      <c r="AY88" s="293">
        <f t="shared" si="9"/>
        <v>2.507430228343603</v>
      </c>
      <c r="AZ88" s="292">
        <f t="shared" si="9"/>
        <v>1</v>
      </c>
      <c r="BA88" s="344">
        <f t="shared" si="6"/>
        <v>1</v>
      </c>
      <c r="BB88" s="75"/>
      <c r="BC88" s="75"/>
      <c r="BD88" s="572" t="s">
        <v>39</v>
      </c>
      <c r="BE88" s="549">
        <f t="array" ref="BE88">bdRateExtend($G88:$G91,H88:H91,$AC88:$AC91,AD88:AD91)</f>
        <v>-0.15148500674513876</v>
      </c>
      <c r="BF88" s="551">
        <f t="array" ref="BF88">bdRateExtend($G88:$G93,H88:H93,$AC88:$AC93,AD88:AD93)</f>
        <v>-0.18237066603724839</v>
      </c>
      <c r="BG88" s="551">
        <f t="array" ref="BG88">bdRateExtend($G88:$G93,I88:I93,$AC88:$AC93,AE88:AE93)</f>
        <v>-0.34185541887847026</v>
      </c>
      <c r="BH88" s="551">
        <f t="array" ref="BH88">bdRateExtend($G88:$G93,J88:J93,$AC88:$AC93,AF88:AF93)</f>
        <v>-0.29017839387902877</v>
      </c>
      <c r="BI88" s="551">
        <f t="array" ref="BI88">bdRateExtend($G88:$G93,K88:K93,$AC88:$AC93,AG88:AG93)</f>
        <v>-0.20302640180779308</v>
      </c>
      <c r="BJ88" s="575">
        <f>(Summary!$C$94*BF88+Summary!$C$95*BG88+Summary!$C$96*BH88)/Summary!$C$97</f>
        <v>-0.19306236526456849</v>
      </c>
      <c r="BK88" s="551">
        <f t="array" ref="BK88">bdRateExtend($G88:$G91,L88:L91,$AC88:$AC91,AH88:AH91)</f>
        <v>-0.1400900386510735</v>
      </c>
      <c r="BL88" s="551">
        <f t="array" ref="BL88">bdRateExtend($G88:$G93,L88:L93,$AC88:$AC93,AH88:AH93)</f>
        <v>-0.17029101183228923</v>
      </c>
      <c r="BM88" s="551">
        <f t="array" ref="BM88">bdRateExtend($G88:$G91,M88:M91,$AC88:$AC91,AI88:AI91)</f>
        <v>-0.14837221540080114</v>
      </c>
      <c r="BN88" s="551">
        <f t="array" ref="BN88">bdRateExtend($G88:$G93,M88:M93,$AC88:$AC93,AI88:AI93)</f>
        <v>-0.17718226804251036</v>
      </c>
      <c r="BO88" s="548">
        <f t="array" ref="BO88">bdRateExtend($G88:$G91,N88:N91,$AC88:$AC91,AJ88:AJ91,"None", FALSE,1)</f>
        <v>-0.15756137731366027</v>
      </c>
      <c r="BP88" s="585">
        <f t="array" ref="BP88">bdRateExtend($G88:$G93,N88:N93,$AC88:$AC93,AJ88:AJ93,"None", FALSE,1)</f>
        <v>-0.21340538690523458</v>
      </c>
      <c r="BQ88" s="548">
        <f t="array" ref="BQ88">bdRateExtend($G88:$G91,O88:O91,$AC88:$AC91,AK88:AK91,"None", FALSE,1)</f>
        <v>-0.16252910364269468</v>
      </c>
      <c r="BR88" s="585">
        <f t="array" ref="BR88">bdRateExtend($G88:$G93,O88:O93,$AC88:$AC93,AK88:AK93,"None", FALSE,1)</f>
        <v>-0.20775408206040979</v>
      </c>
      <c r="BS88" s="551">
        <f t="array" ref="BS88">bdRateExtend($G88:$G91,P88:P91,$AC88:$AC91,AL88:AL91)</f>
        <v>-0.16189812697161687</v>
      </c>
      <c r="BT88" s="551">
        <f t="array" ref="BT88">bdRateExtend($G88:$G93,P88:P93,$AC88:$AC93,AL88:AL93)</f>
        <v>-0.18665851890080076</v>
      </c>
      <c r="BU88" s="551">
        <f t="array" ref="BU88">bdRateExtend($G88:$G91,Q88:Q91,$AC88:$AC91,AM88:AM91)</f>
        <v>-0.19030743550163354</v>
      </c>
      <c r="BV88" s="551">
        <f t="array" ref="BV88">bdRateExtend($G88:$G93,Q88:Q93,$AC88:$AC93,AM88:AM93)</f>
        <v>-0.22913677690075862</v>
      </c>
      <c r="BW88" s="551">
        <f t="array" ref="BW88">bdRateExtend($G88:$G91,R88:R91,$AC88:$AC91,AN88:AN91)</f>
        <v>-0.15142651882754654</v>
      </c>
      <c r="BX88" s="551">
        <f t="array" ref="BX88">bdRateExtend($G88:$G93,R88:R93,$AC88:$AC93,AN88:AN93)</f>
        <v>-0.18131814517602796</v>
      </c>
      <c r="BY88" s="551">
        <f t="array" ref="BY88">bdRateExtend($G88:$G93,S88:S93,$AC88:$AC93,AO88:AO93)</f>
        <v>-0.34282828998974102</v>
      </c>
      <c r="BZ88" s="555">
        <f t="array" ref="BZ88">bdRateExtend($G88:$G93,T88:T93,$AC88:$AC93,AP88:AP93)</f>
        <v>-0.29231807199118387</v>
      </c>
      <c r="CA88" s="555">
        <f t="array" ref="CA88">bdRateExtend($G88:$G93,U88:U93,$AC88:$AC93,AQ88:AQ93)</f>
        <v>-0.1890552996870204</v>
      </c>
      <c r="CB88" s="575">
        <f>(Summary!$C$108*BX88+Summary!$C$109*BY88+Summary!$C$110*BZ88)/Summary!$C$111</f>
        <v>-0.19221854804118269</v>
      </c>
      <c r="CC88" s="561">
        <f t="array" ref="CC88">bdCAMBIExtend($G88:$G91,V88:V91,$AC88:$AC91,AR88:AR91)</f>
        <v>2.0353527021856658E-3</v>
      </c>
      <c r="CD88" s="561">
        <f t="array" ref="CD88">bdCAMBIExtend($G88:$G93,V88:V93,$AC88:$AC93,AR88:AR93)</f>
        <v>2.1816834124647497E-3</v>
      </c>
      <c r="CE88" s="547">
        <f t="array" ref="CE88">testVMAFRange($G88:$G91,N88:N91,$AC88:$AC91,AJ88:AJ91)</f>
        <v>0</v>
      </c>
      <c r="CF88" s="543">
        <f t="array" ref="CF88">testVMAFRange($G88:$G93,N88:N93,$AC88:$AC93,AJ88:AJ93)</f>
        <v>0</v>
      </c>
      <c r="CG88" s="547">
        <f t="array" ref="CG88">testVMAFRange($G88:$G91,O88:O91,$AC88:$AC91,AK88:AK91)</f>
        <v>0</v>
      </c>
      <c r="CH88" s="543">
        <f t="array" ref="CH88">testVMAFRange($G88:$G93,O88:O93,$AC88:$AC93,AK88:AK93)</f>
        <v>0</v>
      </c>
    </row>
    <row r="89" spans="1:86" ht="17" customHeight="1" x14ac:dyDescent="0.2">
      <c r="A89" s="538"/>
      <c r="B89" s="566"/>
      <c r="C89" s="485"/>
      <c r="D89" s="590"/>
      <c r="E89" s="558"/>
      <c r="F89" s="362">
        <v>135</v>
      </c>
      <c r="G89" s="420">
        <f>'Anchor-RA'!L87</f>
        <v>782.90181800000005</v>
      </c>
      <c r="H89" s="295">
        <f>'Anchor-RA'!M87</f>
        <v>38.091025999999999</v>
      </c>
      <c r="I89" s="295">
        <f>'Anchor-RA'!N87</f>
        <v>44.913848999999999</v>
      </c>
      <c r="J89" s="295">
        <f>'Anchor-RA'!O87</f>
        <v>43.555461000000001</v>
      </c>
      <c r="K89" s="295">
        <f>(Summary!$C$69*H89+Summary!$C$70*I89+Summary!$C$71*J89)/Summary!$C$72</f>
        <v>39.319751799999999</v>
      </c>
      <c r="L89" s="295">
        <f>'Anchor-RA'!P87</f>
        <v>14.309144</v>
      </c>
      <c r="M89" s="295">
        <f>'Anchor-RA'!Q87</f>
        <v>20.219756</v>
      </c>
      <c r="N89" s="295">
        <f>'Anchor-RA'!R87</f>
        <v>91.680583999999996</v>
      </c>
      <c r="O89" s="295">
        <f>'Anchor-RA'!S87</f>
        <v>89.465856000000002</v>
      </c>
      <c r="P89" s="295">
        <f>'Anchor-RA'!T87</f>
        <v>39.722636999999999</v>
      </c>
      <c r="Q89" s="295">
        <f>'Anchor-RA'!U87</f>
        <v>39.930509999999998</v>
      </c>
      <c r="R89" s="295">
        <f>'Anchor-RA'!V87</f>
        <v>37.952495999999996</v>
      </c>
      <c r="S89" s="295">
        <f>'Anchor-RA'!W87</f>
        <v>44.861263999999998</v>
      </c>
      <c r="T89" s="295">
        <f>'Anchor-RA'!X87</f>
        <v>43.511360000000003</v>
      </c>
      <c r="U89" s="295">
        <f>10*LOG10(1/((Summary!$C$80/10^(R89/10)+Summary!$C$81/10^(S89/10)+Summary!$C$82/10^(T89/10))/Summary!$C$83))</f>
        <v>39.219477919791537</v>
      </c>
      <c r="V89" s="295">
        <f>'Anchor-RA'!Y87</f>
        <v>1.1383000000000001E-2</v>
      </c>
      <c r="W89" s="295">
        <f>'Anchor-RA'!Z87</f>
        <v>1141.7</v>
      </c>
      <c r="X89" s="295">
        <f>'Anchor-RA'!AA87</f>
        <v>0.59340000000000004</v>
      </c>
      <c r="Y89" s="357">
        <f>'Anchor-RA'!AB87</f>
        <v>2</v>
      </c>
      <c r="Z89" s="357">
        <f>'Anchor-RA'!AC87</f>
        <v>4</v>
      </c>
      <c r="AA89" s="295">
        <f t="shared" si="7"/>
        <v>0.31713888888888891</v>
      </c>
      <c r="AB89" s="462"/>
      <c r="AC89" s="167">
        <f>'Test-RA'!L87</f>
        <v>737.33818199999996</v>
      </c>
      <c r="AD89" s="167">
        <f>'Test-RA'!M87</f>
        <v>38.507945999999997</v>
      </c>
      <c r="AE89" s="167">
        <f>'Test-RA'!N87</f>
        <v>45.706708999999996</v>
      </c>
      <c r="AF89" s="167">
        <f>'Test-RA'!O87</f>
        <v>44.101632000000002</v>
      </c>
      <c r="AG89" s="167">
        <f>(Summary!$C$69*AD89+Summary!$C$70*AE89+Summary!$C$71*AF89)/Summary!$C$72</f>
        <v>39.787190899999999</v>
      </c>
      <c r="AH89" s="167">
        <f>'Test-RA'!P87</f>
        <v>14.597746000000001</v>
      </c>
      <c r="AI89" s="167">
        <f>'Test-RA'!Q87</f>
        <v>20.601291</v>
      </c>
      <c r="AJ89" s="167">
        <f>'Test-RA'!R87</f>
        <v>92.377134999999996</v>
      </c>
      <c r="AK89" s="167">
        <f>'Test-RA'!S87</f>
        <v>90.373000000000005</v>
      </c>
      <c r="AL89" s="167">
        <f>'Test-RA'!T87</f>
        <v>40.377704000000001</v>
      </c>
      <c r="AM89" s="167">
        <f>'Test-RA'!U87</f>
        <v>40.387627000000002</v>
      </c>
      <c r="AN89" s="167">
        <f>'Test-RA'!V87</f>
        <v>38.373474999999999</v>
      </c>
      <c r="AO89" s="167">
        <f>'Test-RA'!W87</f>
        <v>45.664212999999997</v>
      </c>
      <c r="AP89" s="167">
        <f>'Test-RA'!X87</f>
        <v>44.068812999999999</v>
      </c>
      <c r="AQ89" s="167">
        <f>10*LOG10(1/((Summary!$C$80/10^(AN89/10)+Summary!$C$81/10^(AO89/10)+Summary!$C$82/10^(AP89/10))/Summary!$C$83))</f>
        <v>39.665488102386625</v>
      </c>
      <c r="AR89" s="167">
        <f>'Test-RA'!Y87</f>
        <v>9.6830000000000006E-3</v>
      </c>
      <c r="AS89" s="167">
        <f>'Test-RA'!Z87</f>
        <v>66416.3</v>
      </c>
      <c r="AT89" s="295">
        <f>'Test-RA'!AA87</f>
        <v>1.9205000000000001</v>
      </c>
      <c r="AU89" s="357">
        <f>'Test-RA'!AB87</f>
        <v>2</v>
      </c>
      <c r="AV89" s="357">
        <f>'Test-RA'!AC87</f>
        <v>4</v>
      </c>
      <c r="AW89" s="395">
        <f t="shared" si="8"/>
        <v>18.448972222222224</v>
      </c>
      <c r="AX89" s="297">
        <f t="shared" si="9"/>
        <v>58.173162827362702</v>
      </c>
      <c r="AY89" s="298">
        <f t="shared" si="9"/>
        <v>3.2364341085271318</v>
      </c>
      <c r="AZ89" s="297">
        <f t="shared" si="9"/>
        <v>1</v>
      </c>
      <c r="BA89" s="345">
        <f t="shared" si="6"/>
        <v>1</v>
      </c>
      <c r="BB89" s="75"/>
      <c r="BC89" s="75"/>
      <c r="BD89" s="565"/>
      <c r="BE89" s="550"/>
      <c r="BF89" s="552"/>
      <c r="BG89" s="552"/>
      <c r="BH89" s="552"/>
      <c r="BI89" s="552"/>
      <c r="BJ89" s="552"/>
      <c r="BK89" s="553"/>
      <c r="BL89" s="552"/>
      <c r="BM89" s="553"/>
      <c r="BN89" s="552"/>
      <c r="BO89" s="546"/>
      <c r="BP89" s="541"/>
      <c r="BQ89" s="546"/>
      <c r="BR89" s="541"/>
      <c r="BS89" s="553"/>
      <c r="BT89" s="552"/>
      <c r="BU89" s="553"/>
      <c r="BV89" s="552"/>
      <c r="BW89" s="553"/>
      <c r="BX89" s="552"/>
      <c r="BY89" s="552"/>
      <c r="BZ89" s="541"/>
      <c r="CA89" s="541"/>
      <c r="CB89" s="552"/>
      <c r="CC89" s="553"/>
      <c r="CD89" s="552"/>
      <c r="CE89" s="546"/>
      <c r="CF89" s="541"/>
      <c r="CG89" s="546"/>
      <c r="CH89" s="541"/>
    </row>
    <row r="90" spans="1:86" ht="17" customHeight="1" x14ac:dyDescent="0.2">
      <c r="A90" s="538"/>
      <c r="B90" s="566"/>
      <c r="C90" s="485"/>
      <c r="D90" s="590"/>
      <c r="E90" s="558"/>
      <c r="F90" s="362">
        <v>160</v>
      </c>
      <c r="G90" s="420">
        <f>'Anchor-RA'!L88</f>
        <v>339.843636</v>
      </c>
      <c r="H90" s="295">
        <f>'Anchor-RA'!M88</f>
        <v>34.542864999999999</v>
      </c>
      <c r="I90" s="295">
        <f>'Anchor-RA'!N88</f>
        <v>42.643675999999999</v>
      </c>
      <c r="J90" s="295">
        <f>'Anchor-RA'!O88</f>
        <v>41.184246000000002</v>
      </c>
      <c r="K90" s="295">
        <f>(Summary!$C$69*H90+Summary!$C$70*I90+Summary!$C$71*J90)/Summary!$C$72</f>
        <v>36.017084199999999</v>
      </c>
      <c r="L90" s="295">
        <f>'Anchor-RA'!P88</f>
        <v>11.477097000000001</v>
      </c>
      <c r="M90" s="295">
        <f>'Anchor-RA'!Q88</f>
        <v>16.619335</v>
      </c>
      <c r="N90" s="295">
        <f>'Anchor-RA'!R88</f>
        <v>81.721570999999997</v>
      </c>
      <c r="O90" s="295">
        <f>'Anchor-RA'!S88</f>
        <v>79.378198999999995</v>
      </c>
      <c r="P90" s="295">
        <f>'Anchor-RA'!T88</f>
        <v>34.734136999999997</v>
      </c>
      <c r="Q90" s="295">
        <f>'Anchor-RA'!U88</f>
        <v>37.030475000000003</v>
      </c>
      <c r="R90" s="295">
        <f>'Anchor-RA'!V88</f>
        <v>34.406475</v>
      </c>
      <c r="S90" s="295">
        <f>'Anchor-RA'!W88</f>
        <v>42.578758999999998</v>
      </c>
      <c r="T90" s="295">
        <f>'Anchor-RA'!X88</f>
        <v>41.122345000000003</v>
      </c>
      <c r="U90" s="295">
        <f>10*LOG10(1/((Summary!$C$80/10^(R90/10)+Summary!$C$81/10^(S90/10)+Summary!$C$82/10^(T90/10))/Summary!$C$83))</f>
        <v>35.787805237425736</v>
      </c>
      <c r="V90" s="295">
        <f>'Anchor-RA'!Y88</f>
        <v>1.1299E-2</v>
      </c>
      <c r="W90" s="295">
        <f>'Anchor-RA'!Z88</f>
        <v>699.5</v>
      </c>
      <c r="X90" s="295">
        <f>'Anchor-RA'!AA88</f>
        <v>0.28189999999999998</v>
      </c>
      <c r="Y90" s="357">
        <f>'Anchor-RA'!AB88</f>
        <v>2</v>
      </c>
      <c r="Z90" s="357">
        <f>'Anchor-RA'!AC88</f>
        <v>4</v>
      </c>
      <c r="AA90" s="295">
        <f t="shared" si="7"/>
        <v>0.19430555555555556</v>
      </c>
      <c r="AB90" s="462"/>
      <c r="AC90" s="167">
        <f>'Test-RA'!L88</f>
        <v>314.61818199999999</v>
      </c>
      <c r="AD90" s="167">
        <f>'Test-RA'!M88</f>
        <v>34.909281999999997</v>
      </c>
      <c r="AE90" s="167">
        <f>'Test-RA'!N88</f>
        <v>43.452207000000001</v>
      </c>
      <c r="AF90" s="167">
        <f>'Test-RA'!O88</f>
        <v>41.839753000000002</v>
      </c>
      <c r="AG90" s="167">
        <f>(Summary!$C$69*AD90+Summary!$C$70*AE90+Summary!$C$71*AF90)/Summary!$C$72</f>
        <v>36.456621599999991</v>
      </c>
      <c r="AH90" s="167">
        <f>'Test-RA'!P88</f>
        <v>11.720245999999999</v>
      </c>
      <c r="AI90" s="167">
        <f>'Test-RA'!Q88</f>
        <v>16.983528</v>
      </c>
      <c r="AJ90" s="167">
        <f>'Test-RA'!R88</f>
        <v>83.109071</v>
      </c>
      <c r="AK90" s="167">
        <f>'Test-RA'!S88</f>
        <v>80.795832000000004</v>
      </c>
      <c r="AL90" s="167">
        <f>'Test-RA'!T88</f>
        <v>35.317279999999997</v>
      </c>
      <c r="AM90" s="167">
        <f>'Test-RA'!U88</f>
        <v>37.512048999999998</v>
      </c>
      <c r="AN90" s="167">
        <f>'Test-RA'!V88</f>
        <v>34.767952999999999</v>
      </c>
      <c r="AO90" s="167">
        <f>'Test-RA'!W88</f>
        <v>43.389479999999999</v>
      </c>
      <c r="AP90" s="167">
        <f>'Test-RA'!X88</f>
        <v>41.791251000000003</v>
      </c>
      <c r="AQ90" s="167">
        <f>10*LOG10(1/((Summary!$C$80/10^(AN90/10)+Summary!$C$81/10^(AO90/10)+Summary!$C$82/10^(AP90/10))/Summary!$C$83))</f>
        <v>36.178758448975458</v>
      </c>
      <c r="AR90" s="167">
        <f>'Test-RA'!Y88</f>
        <v>1.4116E-2</v>
      </c>
      <c r="AS90" s="167">
        <f>'Test-RA'!Z88</f>
        <v>49586.9</v>
      </c>
      <c r="AT90" s="295">
        <f>'Test-RA'!AA88</f>
        <v>1.4139999999999999</v>
      </c>
      <c r="AU90" s="357">
        <f>'Test-RA'!AB88</f>
        <v>2</v>
      </c>
      <c r="AV90" s="357">
        <f>'Test-RA'!AC88</f>
        <v>4</v>
      </c>
      <c r="AW90" s="395">
        <f t="shared" si="8"/>
        <v>13.774138888888888</v>
      </c>
      <c r="AX90" s="297">
        <f t="shared" si="9"/>
        <v>70.889063616869194</v>
      </c>
      <c r="AY90" s="298">
        <f t="shared" si="9"/>
        <v>5.0159631074849234</v>
      </c>
      <c r="AZ90" s="297">
        <f t="shared" si="9"/>
        <v>1</v>
      </c>
      <c r="BA90" s="345">
        <f t="shared" si="6"/>
        <v>1</v>
      </c>
      <c r="BB90" s="75"/>
      <c r="BC90" s="75"/>
      <c r="BD90" s="573" t="s">
        <v>147</v>
      </c>
      <c r="BE90" s="549">
        <f t="array" ref="BE90">bdRateExtend($G89:$G92,H89:H92,$AC89:$AC92,AD89:AD92)</f>
        <v>-0.17453265332368773</v>
      </c>
      <c r="BF90" s="552"/>
      <c r="BG90" s="552"/>
      <c r="BH90" s="552"/>
      <c r="BI90" s="552"/>
      <c r="BJ90" s="552"/>
      <c r="BK90" s="551">
        <f t="array" ref="BK90">bdRateExtend($G89:$G92,L89:L92,$AC89:$AC92,AH89:AH92)</f>
        <v>-0.16469263928596223</v>
      </c>
      <c r="BL90" s="552"/>
      <c r="BM90" s="551">
        <f t="array" ref="BM90">bdRateExtend($G89:$G92,M89:M92,$AC89:$AC92,AI89:AI92)</f>
        <v>-0.17334884680948826</v>
      </c>
      <c r="BN90" s="552"/>
      <c r="BO90" s="545">
        <f t="array" ref="BO90">bdRateExtend($G89:$G92,N89:N92,$AC89:$AC92,AJ89:AJ92,"None", FALSE,1)</f>
        <v>-0.18312556739144981</v>
      </c>
      <c r="BP90" s="541"/>
      <c r="BQ90" s="545">
        <f t="array" ref="BQ90">bdRateExtend($G89:$G92,O89:O92,$AC89:$AC92,AK89:AK92,"None", FALSE,1)</f>
        <v>-0.18004798783091369</v>
      </c>
      <c r="BR90" s="541"/>
      <c r="BS90" s="551">
        <f t="array" ref="BS90">bdRateExtend($G89:$G92,P89:P92,$AC89:$AC92,AL89:AL92)</f>
        <v>-0.18159709473408003</v>
      </c>
      <c r="BT90" s="552"/>
      <c r="BU90" s="551">
        <f t="array" ref="BU90">bdRateExtend($G89:$G92,Q89:Q92,$AC89:$AC92,AM89:AM92)</f>
        <v>-0.22468163888282577</v>
      </c>
      <c r="BV90" s="552"/>
      <c r="BW90" s="551">
        <f t="array" ref="BW90">bdRateExtend($G89:$G92,R89:R92,$AC89:$AC92,AN89:AN92)</f>
        <v>-0.17251028313946992</v>
      </c>
      <c r="BX90" s="552"/>
      <c r="BY90" s="552"/>
      <c r="BZ90" s="541"/>
      <c r="CA90" s="541"/>
      <c r="CB90" s="552"/>
      <c r="CC90" s="561">
        <f t="array" ref="CC90">bdCAMBIExtend($G89:$G92,V89:V92,$AC89:$AC92,AR89:AR92)</f>
        <v>6.671436602286614E-3</v>
      </c>
      <c r="CD90" s="552"/>
      <c r="CE90" s="554">
        <f t="array" ref="CE90">testVMAFRange($G89:$G92,N89:N92,$AC89:$AC92,AJ89:AJ92)</f>
        <v>0</v>
      </c>
      <c r="CF90" s="541"/>
      <c r="CG90" s="554">
        <f t="array" ref="CG90">testVMAFRange($G89:$G92,O89:O92,$AC89:$AC92,AK89:AK92)</f>
        <v>0</v>
      </c>
      <c r="CH90" s="541"/>
    </row>
    <row r="91" spans="1:86" ht="17" customHeight="1" x14ac:dyDescent="0.2">
      <c r="A91" s="538"/>
      <c r="B91" s="566"/>
      <c r="C91" s="485"/>
      <c r="D91" s="590"/>
      <c r="E91" s="558"/>
      <c r="F91" s="362">
        <v>185</v>
      </c>
      <c r="G91" s="420">
        <f>'Anchor-RA'!L89</f>
        <v>141.79636400000001</v>
      </c>
      <c r="H91" s="295">
        <f>'Anchor-RA'!M89</f>
        <v>31.294948999999999</v>
      </c>
      <c r="I91" s="295">
        <f>'Anchor-RA'!N89</f>
        <v>40.331671999999998</v>
      </c>
      <c r="J91" s="295">
        <f>'Anchor-RA'!O89</f>
        <v>38.978175</v>
      </c>
      <c r="K91" s="295">
        <f>(Summary!$C$69*H91+Summary!$C$70*I91+Summary!$C$71*J91)/Summary!$C$72</f>
        <v>32.966943900000004</v>
      </c>
      <c r="L91" s="295">
        <f>'Anchor-RA'!P89</f>
        <v>9.0186440000000001</v>
      </c>
      <c r="M91" s="295">
        <f>'Anchor-RA'!Q89</f>
        <v>13.40685</v>
      </c>
      <c r="N91" s="295">
        <f>'Anchor-RA'!R89</f>
        <v>67.664934000000002</v>
      </c>
      <c r="O91" s="295">
        <f>'Anchor-RA'!S89</f>
        <v>65.368168999999995</v>
      </c>
      <c r="P91" s="295">
        <f>'Anchor-RA'!T89</f>
        <v>30.521027</v>
      </c>
      <c r="Q91" s="295">
        <f>'Anchor-RA'!U89</f>
        <v>34.206493999999999</v>
      </c>
      <c r="R91" s="295">
        <f>'Anchor-RA'!V89</f>
        <v>31.123307</v>
      </c>
      <c r="S91" s="295">
        <f>'Anchor-RA'!W89</f>
        <v>40.229827</v>
      </c>
      <c r="T91" s="295">
        <f>'Anchor-RA'!X89</f>
        <v>38.888154999999998</v>
      </c>
      <c r="U91" s="295">
        <f>10*LOG10(1/((Summary!$C$80/10^(R91/10)+Summary!$C$81/10^(S91/10)+Summary!$C$82/10^(T91/10))/Summary!$C$83))</f>
        <v>32.580095000301689</v>
      </c>
      <c r="V91" s="295">
        <f>'Anchor-RA'!Y89</f>
        <v>2.3359999999999999E-2</v>
      </c>
      <c r="W91" s="295">
        <f>'Anchor-RA'!Z89</f>
        <v>378.5</v>
      </c>
      <c r="X91" s="295">
        <f>'Anchor-RA'!AA89</f>
        <v>0.15279999999999999</v>
      </c>
      <c r="Y91" s="357">
        <f>'Anchor-RA'!AB89</f>
        <v>2</v>
      </c>
      <c r="Z91" s="357">
        <f>'Anchor-RA'!AC89</f>
        <v>4</v>
      </c>
      <c r="AA91" s="295">
        <f t="shared" si="7"/>
        <v>0.10513888888888889</v>
      </c>
      <c r="AB91" s="462"/>
      <c r="AC91" s="167">
        <f>'Test-RA'!L89</f>
        <v>125.836364</v>
      </c>
      <c r="AD91" s="167">
        <f>'Test-RA'!M89</f>
        <v>31.599081999999999</v>
      </c>
      <c r="AE91" s="167">
        <f>'Test-RA'!N89</f>
        <v>41.155884999999998</v>
      </c>
      <c r="AF91" s="167">
        <f>'Test-RA'!O89</f>
        <v>39.623167000000002</v>
      </c>
      <c r="AG91" s="167">
        <f>(Summary!$C$69*AD91+Summary!$C$70*AE91+Summary!$C$71*AF91)/Summary!$C$72</f>
        <v>33.357170799999999</v>
      </c>
      <c r="AH91" s="167">
        <f>'Test-RA'!P89</f>
        <v>9.2219519999999999</v>
      </c>
      <c r="AI91" s="167">
        <f>'Test-RA'!Q89</f>
        <v>13.716189999999999</v>
      </c>
      <c r="AJ91" s="167">
        <f>'Test-RA'!R89</f>
        <v>69.059252999999998</v>
      </c>
      <c r="AK91" s="167">
        <f>'Test-RA'!S89</f>
        <v>66.676231000000001</v>
      </c>
      <c r="AL91" s="167">
        <f>'Test-RA'!T89</f>
        <v>30.938551</v>
      </c>
      <c r="AM91" s="167">
        <f>'Test-RA'!U89</f>
        <v>34.689539000000003</v>
      </c>
      <c r="AN91" s="167">
        <f>'Test-RA'!V89</f>
        <v>31.416029000000002</v>
      </c>
      <c r="AO91" s="167">
        <f>'Test-RA'!W89</f>
        <v>41.078105000000001</v>
      </c>
      <c r="AP91" s="167">
        <f>'Test-RA'!X89</f>
        <v>39.564787000000003</v>
      </c>
      <c r="AQ91" s="167">
        <f>10*LOG10(1/((Summary!$C$80/10^(AN91/10)+Summary!$C$81/10^(AO91/10)+Summary!$C$82/10^(AP91/10))/Summary!$C$83))</f>
        <v>32.902177219902711</v>
      </c>
      <c r="AR91" s="167">
        <f>'Test-RA'!Y89</f>
        <v>3.9181000000000001E-2</v>
      </c>
      <c r="AS91" s="167">
        <f>'Test-RA'!Z89</f>
        <v>27577</v>
      </c>
      <c r="AT91" s="295">
        <f>'Test-RA'!AA89</f>
        <v>1.0829</v>
      </c>
      <c r="AU91" s="357">
        <f>'Test-RA'!AB89</f>
        <v>2</v>
      </c>
      <c r="AV91" s="357">
        <f>'Test-RA'!AC89</f>
        <v>4</v>
      </c>
      <c r="AW91" s="395">
        <f t="shared" si="8"/>
        <v>7.660277777777778</v>
      </c>
      <c r="AX91" s="297">
        <f t="shared" si="9"/>
        <v>72.858652575957734</v>
      </c>
      <c r="AY91" s="298">
        <f t="shared" si="9"/>
        <v>7.0870418848167542</v>
      </c>
      <c r="AZ91" s="297">
        <f t="shared" si="9"/>
        <v>1</v>
      </c>
      <c r="BA91" s="345">
        <f t="shared" si="6"/>
        <v>1</v>
      </c>
      <c r="BB91" s="75"/>
      <c r="BC91" s="75"/>
      <c r="BD91" s="565"/>
      <c r="BE91" s="550"/>
      <c r="BF91" s="552"/>
      <c r="BG91" s="552"/>
      <c r="BH91" s="552"/>
      <c r="BI91" s="552"/>
      <c r="BJ91" s="552"/>
      <c r="BK91" s="553"/>
      <c r="BL91" s="552"/>
      <c r="BM91" s="553"/>
      <c r="BN91" s="552"/>
      <c r="BO91" s="546"/>
      <c r="BP91" s="541"/>
      <c r="BQ91" s="546"/>
      <c r="BR91" s="541"/>
      <c r="BS91" s="553"/>
      <c r="BT91" s="552"/>
      <c r="BU91" s="553"/>
      <c r="BV91" s="552"/>
      <c r="BW91" s="553"/>
      <c r="BX91" s="552"/>
      <c r="BY91" s="552"/>
      <c r="BZ91" s="541"/>
      <c r="CA91" s="541"/>
      <c r="CB91" s="552"/>
      <c r="CC91" s="553"/>
      <c r="CD91" s="552"/>
      <c r="CE91" s="546"/>
      <c r="CF91" s="541"/>
      <c r="CG91" s="546"/>
      <c r="CH91" s="541"/>
    </row>
    <row r="92" spans="1:86" ht="17" customHeight="1" thickBot="1" x14ac:dyDescent="0.25">
      <c r="A92" s="538"/>
      <c r="B92" s="566"/>
      <c r="C92" s="485"/>
      <c r="D92" s="590"/>
      <c r="E92" s="558"/>
      <c r="F92" s="362">
        <v>210</v>
      </c>
      <c r="G92" s="420">
        <f>'Anchor-RA'!L90</f>
        <v>52.785454999999999</v>
      </c>
      <c r="H92" s="295">
        <f>'Anchor-RA'!M90</f>
        <v>28.073257000000002</v>
      </c>
      <c r="I92" s="295">
        <f>'Anchor-RA'!N90</f>
        <v>38.176971999999999</v>
      </c>
      <c r="J92" s="295">
        <f>'Anchor-RA'!O90</f>
        <v>36.865824000000003</v>
      </c>
      <c r="K92" s="295">
        <f>(Summary!$C$69*H92+Summary!$C$70*I92+Summary!$C$71*J92)/Summary!$C$72</f>
        <v>29.962885200000006</v>
      </c>
      <c r="L92" s="295">
        <f>'Anchor-RA'!P90</f>
        <v>6.9203530000000004</v>
      </c>
      <c r="M92" s="295">
        <f>'Anchor-RA'!Q90</f>
        <v>10.396729000000001</v>
      </c>
      <c r="N92" s="295">
        <f>'Anchor-RA'!R90</f>
        <v>48.646045000000001</v>
      </c>
      <c r="O92" s="295">
        <f>'Anchor-RA'!S90</f>
        <v>46.759645999999996</v>
      </c>
      <c r="P92" s="295">
        <f>'Anchor-RA'!T90</f>
        <v>26.625968</v>
      </c>
      <c r="Q92" s="295">
        <f>'Anchor-RA'!U90</f>
        <v>31.449877000000001</v>
      </c>
      <c r="R92" s="295">
        <f>'Anchor-RA'!V90</f>
        <v>27.852440000000001</v>
      </c>
      <c r="S92" s="295">
        <f>'Anchor-RA'!W90</f>
        <v>38.077829999999999</v>
      </c>
      <c r="T92" s="295">
        <f>'Anchor-RA'!X90</f>
        <v>36.779541999999999</v>
      </c>
      <c r="U92" s="295">
        <f>10*LOG10(1/((Summary!$C$80/10^(R92/10)+Summary!$C$81/10^(S92/10)+Summary!$C$82/10^(T92/10))/Summary!$C$83))</f>
        <v>29.377776548209784</v>
      </c>
      <c r="V92" s="295">
        <f>'Anchor-RA'!Y90</f>
        <v>7.0745000000000002E-2</v>
      </c>
      <c r="W92" s="295">
        <f>'Anchor-RA'!Z90</f>
        <v>267.5</v>
      </c>
      <c r="X92" s="295">
        <f>'Anchor-RA'!AA90</f>
        <v>0.13100000000000001</v>
      </c>
      <c r="Y92" s="357">
        <f>'Anchor-RA'!AB90</f>
        <v>2</v>
      </c>
      <c r="Z92" s="357">
        <f>'Anchor-RA'!AC90</f>
        <v>4</v>
      </c>
      <c r="AA92" s="295">
        <f t="shared" si="7"/>
        <v>7.4305555555555555E-2</v>
      </c>
      <c r="AB92" s="462"/>
      <c r="AC92" s="167">
        <f>'Test-RA'!L90</f>
        <v>45.52</v>
      </c>
      <c r="AD92" s="167">
        <f>'Test-RA'!M90</f>
        <v>28.412261000000001</v>
      </c>
      <c r="AE92" s="167">
        <f>'Test-RA'!N90</f>
        <v>38.907353000000001</v>
      </c>
      <c r="AF92" s="167">
        <f>'Test-RA'!O90</f>
        <v>37.393321</v>
      </c>
      <c r="AG92" s="167">
        <f>(Summary!$C$69*AD92+Summary!$C$70*AE92+Summary!$C$71*AF92)/Summary!$C$72</f>
        <v>30.359876200000002</v>
      </c>
      <c r="AH92" s="167">
        <f>'Test-RA'!P90</f>
        <v>7.1362810000000003</v>
      </c>
      <c r="AI92" s="167">
        <f>'Test-RA'!Q90</f>
        <v>10.688302</v>
      </c>
      <c r="AJ92" s="167">
        <f>'Test-RA'!R90</f>
        <v>51.313552999999999</v>
      </c>
      <c r="AK92" s="167">
        <f>'Test-RA'!S90</f>
        <v>48.95534</v>
      </c>
      <c r="AL92" s="167">
        <f>'Test-RA'!T90</f>
        <v>27.018553000000001</v>
      </c>
      <c r="AM92" s="167">
        <f>'Test-RA'!U90</f>
        <v>31.947990999999998</v>
      </c>
      <c r="AN92" s="167">
        <f>'Test-RA'!V90</f>
        <v>28.185274</v>
      </c>
      <c r="AO92" s="167">
        <f>'Test-RA'!W90</f>
        <v>38.809429000000002</v>
      </c>
      <c r="AP92" s="167">
        <f>'Test-RA'!X90</f>
        <v>37.309775000000002</v>
      </c>
      <c r="AQ92" s="167">
        <f>10*LOG10(1/((Summary!$C$80/10^(AN92/10)+Summary!$C$81/10^(AO92/10)+Summary!$C$82/10^(AP92/10))/Summary!$C$83))</f>
        <v>29.725050849762056</v>
      </c>
      <c r="AR92" s="167">
        <f>'Test-RA'!Y90</f>
        <v>9.1518000000000002E-2</v>
      </c>
      <c r="AS92" s="167">
        <f>'Test-RA'!Z90</f>
        <v>12771.8</v>
      </c>
      <c r="AT92" s="295">
        <f>'Test-RA'!AA90</f>
        <v>1.1941999999999999</v>
      </c>
      <c r="AU92" s="357">
        <f>'Test-RA'!AB90</f>
        <v>2</v>
      </c>
      <c r="AV92" s="357">
        <f>'Test-RA'!AC90</f>
        <v>4</v>
      </c>
      <c r="AW92" s="395">
        <f t="shared" si="8"/>
        <v>3.5477222222222222</v>
      </c>
      <c r="AX92" s="297">
        <f t="shared" si="9"/>
        <v>47.745046728971957</v>
      </c>
      <c r="AY92" s="298">
        <f t="shared" si="9"/>
        <v>9.116030534351145</v>
      </c>
      <c r="AZ92" s="297">
        <f t="shared" si="9"/>
        <v>1</v>
      </c>
      <c r="BA92" s="345">
        <f t="shared" si="6"/>
        <v>1</v>
      </c>
      <c r="BB92" s="75"/>
      <c r="BC92" s="75"/>
      <c r="BD92" s="574" t="s">
        <v>46</v>
      </c>
      <c r="BE92" s="549">
        <f t="array" ref="BE92">bdRateExtend($G90:$G93,H90:H93,$AC90:$AC93,AD90:AD93)</f>
        <v>-0.21230795659778556</v>
      </c>
      <c r="BF92" s="552"/>
      <c r="BG92" s="552"/>
      <c r="BH92" s="552"/>
      <c r="BI92" s="552"/>
      <c r="BJ92" s="552"/>
      <c r="BK92" s="551">
        <f t="array" ref="BK92">bdRateExtend($G90:$G93,L90:L93,$AC90:$AC93,AH90:AH93)</f>
        <v>-0.20667022996853179</v>
      </c>
      <c r="BL92" s="552"/>
      <c r="BM92" s="551">
        <f t="array" ref="BM92">bdRateExtend($G90:$G93,M90:M93,$AC90:$AC93,AI90:AI93)</f>
        <v>-0.20838567839421474</v>
      </c>
      <c r="BN92" s="552"/>
      <c r="BO92" s="545">
        <f t="array" ref="BO92">bdRateExtend($G90:$G93,N90:N93,$AC90:$AC93,AJ90:AJ93,"None", FALSE,1)</f>
        <v>-0.2322215393133128</v>
      </c>
      <c r="BP92" s="541"/>
      <c r="BQ92" s="545">
        <f t="array" ref="BQ92">bdRateExtend($G90:$G93,O90:O93,$AC90:$AC93,AK90:AK93,"None", FALSE,1)</f>
        <v>-0.22310990582212198</v>
      </c>
      <c r="BR92" s="541"/>
      <c r="BS92" s="551">
        <f t="array" ref="BS92">bdRateExtend($G90:$G93,P90:P93,$AC90:$AC93,AL90:AL93)</f>
        <v>-0.21396106966183592</v>
      </c>
      <c r="BT92" s="552"/>
      <c r="BU92" s="551">
        <f t="array" ref="BU92">bdRateExtend($G90:$G93,Q90:Q93,$AC90:$AC93,AM90:AM93)</f>
        <v>-0.26471653082987101</v>
      </c>
      <c r="BV92" s="552"/>
      <c r="BW92" s="551">
        <f t="array" ref="BW92">bdRateExtend($G90:$G93,R90:R93,$AC90:$AC93,AN90:AN93)</f>
        <v>-0.20938243631499354</v>
      </c>
      <c r="BX92" s="552"/>
      <c r="BY92" s="552"/>
      <c r="BZ92" s="541"/>
      <c r="CA92" s="541"/>
      <c r="CB92" s="552"/>
      <c r="CC92" s="561">
        <f t="array" ref="CC92">bdCAMBIExtend($G90:$G93,V90:V93,$AC90:$AC93,AR90:AR93)</f>
        <v>3.7654314173757386E-3</v>
      </c>
      <c r="CD92" s="552"/>
      <c r="CE92" s="554">
        <f t="array" ref="CE92">testVMAFRange($G90:$G93,N90:N93,$AC90:$AC93,AJ90:AJ93)</f>
        <v>0</v>
      </c>
      <c r="CF92" s="541"/>
      <c r="CG92" s="554">
        <f t="array" ref="CG92">testVMAFRange($G90:$G93,O90:O93,$AC90:$AC93,AK90:AK93)</f>
        <v>0</v>
      </c>
      <c r="CH92" s="541"/>
    </row>
    <row r="93" spans="1:86" ht="17" customHeight="1" thickBot="1" x14ac:dyDescent="0.25">
      <c r="A93" s="538"/>
      <c r="B93" s="596"/>
      <c r="C93" s="486"/>
      <c r="D93" s="591"/>
      <c r="E93" s="559"/>
      <c r="F93" s="363">
        <v>235</v>
      </c>
      <c r="G93" s="421">
        <f>'Anchor-RA'!L91</f>
        <v>20.632726999999999</v>
      </c>
      <c r="H93" s="392">
        <f>'Anchor-RA'!M91</f>
        <v>25.351465000000001</v>
      </c>
      <c r="I93" s="392">
        <f>'Anchor-RA'!N91</f>
        <v>35.880183000000002</v>
      </c>
      <c r="J93" s="392">
        <f>'Anchor-RA'!O91</f>
        <v>34.736046999999999</v>
      </c>
      <c r="K93" s="392">
        <f>(Summary!$C$69*H93+Summary!$C$70*I93+Summary!$C$71*J93)/Summary!$C$72</f>
        <v>27.342795000000002</v>
      </c>
      <c r="L93" s="392">
        <f>'Anchor-RA'!P91</f>
        <v>5.4610409999999998</v>
      </c>
      <c r="M93" s="392">
        <f>'Anchor-RA'!Q91</f>
        <v>7.8491980000000003</v>
      </c>
      <c r="N93" s="392">
        <f>'Anchor-RA'!R91</f>
        <v>25.396629000000001</v>
      </c>
      <c r="O93" s="392">
        <f>'Anchor-RA'!S91</f>
        <v>24.519824</v>
      </c>
      <c r="P93" s="392">
        <f>'Anchor-RA'!T91</f>
        <v>23.099858999999999</v>
      </c>
      <c r="Q93" s="392">
        <f>'Anchor-RA'!U91</f>
        <v>28.953423000000001</v>
      </c>
      <c r="R93" s="392">
        <f>'Anchor-RA'!V91</f>
        <v>25.140853</v>
      </c>
      <c r="S93" s="392">
        <f>'Anchor-RA'!W91</f>
        <v>35.715223000000002</v>
      </c>
      <c r="T93" s="392">
        <f>'Anchor-RA'!X91</f>
        <v>34.630737000000003</v>
      </c>
      <c r="U93" s="392">
        <f>10*LOG10(1/((Summary!$C$80/10^(R93/10)+Summary!$C$81/10^(S93/10)+Summary!$C$82/10^(T93/10))/Summary!$C$83))</f>
        <v>26.689794653665864</v>
      </c>
      <c r="V93" s="392">
        <f>'Anchor-RA'!Y91</f>
        <v>0.134968</v>
      </c>
      <c r="W93" s="392">
        <f>'Anchor-RA'!Z91</f>
        <v>171.6</v>
      </c>
      <c r="X93" s="392">
        <f>'Anchor-RA'!AA91</f>
        <v>9.1999999999999998E-2</v>
      </c>
      <c r="Y93" s="393">
        <f>'Anchor-RA'!AB91</f>
        <v>2</v>
      </c>
      <c r="Z93" s="393">
        <f>'Anchor-RA'!AC91</f>
        <v>4</v>
      </c>
      <c r="AA93" s="392">
        <f t="shared" si="7"/>
        <v>4.7666666666666663E-2</v>
      </c>
      <c r="AB93" s="462"/>
      <c r="AC93" s="391">
        <f>'Test-RA'!L91</f>
        <v>16.058181999999999</v>
      </c>
      <c r="AD93" s="391">
        <f>'Test-RA'!M91</f>
        <v>25.648154999999999</v>
      </c>
      <c r="AE93" s="391">
        <f>'Test-RA'!N91</f>
        <v>36.468864000000004</v>
      </c>
      <c r="AF93" s="391">
        <f>'Test-RA'!O91</f>
        <v>35.192985999999998</v>
      </c>
      <c r="AG93" s="391">
        <f>(Summary!$C$69*AD93+Summary!$C$70*AE93+Summary!$C$71*AF93)/Summary!$C$72</f>
        <v>27.684708999999998</v>
      </c>
      <c r="AH93" s="391">
        <f>'Test-RA'!P91</f>
        <v>5.6368980000000004</v>
      </c>
      <c r="AI93" s="391">
        <f>'Test-RA'!Q91</f>
        <v>8.0528390000000005</v>
      </c>
      <c r="AJ93" s="391">
        <f>'Test-RA'!R91</f>
        <v>29.656126</v>
      </c>
      <c r="AK93" s="391">
        <f>'Test-RA'!S91</f>
        <v>28.580000999999999</v>
      </c>
      <c r="AL93" s="391">
        <f>'Test-RA'!T91</f>
        <v>23.470516</v>
      </c>
      <c r="AM93" s="391">
        <f>'Test-RA'!U91</f>
        <v>29.300573</v>
      </c>
      <c r="AN93" s="391">
        <f>'Test-RA'!V91</f>
        <v>25.428927999999999</v>
      </c>
      <c r="AO93" s="391">
        <f>'Test-RA'!W91</f>
        <v>36.333424999999998</v>
      </c>
      <c r="AP93" s="391">
        <f>'Test-RA'!X91</f>
        <v>35.061055000000003</v>
      </c>
      <c r="AQ93" s="391">
        <f>10*LOG10(1/((Summary!$C$80/10^(AN93/10)+Summary!$C$81/10^(AO93/10)+Summary!$C$82/10^(AP93/10))/Summary!$C$83))</f>
        <v>26.988260244867011</v>
      </c>
      <c r="AR93" s="391">
        <f>'Test-RA'!Y91</f>
        <v>0.105906</v>
      </c>
      <c r="AS93" s="391">
        <f>'Test-RA'!Z91</f>
        <v>5656.8</v>
      </c>
      <c r="AT93" s="392">
        <f>'Test-RA'!AA91</f>
        <v>1.3703000000000001</v>
      </c>
      <c r="AU93" s="393">
        <f>'Test-RA'!AB91</f>
        <v>2</v>
      </c>
      <c r="AV93" s="393">
        <f>'Test-RA'!AC91</f>
        <v>4</v>
      </c>
      <c r="AW93" s="396">
        <f t="shared" si="8"/>
        <v>1.5713333333333335</v>
      </c>
      <c r="AX93" s="302">
        <f t="shared" si="9"/>
        <v>32.965034965034967</v>
      </c>
      <c r="AY93" s="303">
        <f t="shared" si="9"/>
        <v>14.894565217391305</v>
      </c>
      <c r="AZ93" s="297">
        <f t="shared" si="9"/>
        <v>1</v>
      </c>
      <c r="BA93" s="345">
        <f t="shared" si="6"/>
        <v>1</v>
      </c>
      <c r="BB93" s="75"/>
      <c r="BC93" s="75"/>
      <c r="BD93" s="570"/>
      <c r="BE93" s="550"/>
      <c r="BF93" s="553"/>
      <c r="BG93" s="553"/>
      <c r="BH93" s="553"/>
      <c r="BI93" s="553"/>
      <c r="BJ93" s="553"/>
      <c r="BK93" s="553"/>
      <c r="BL93" s="553"/>
      <c r="BM93" s="553"/>
      <c r="BN93" s="553"/>
      <c r="BO93" s="546"/>
      <c r="BP93" s="544"/>
      <c r="BQ93" s="546"/>
      <c r="BR93" s="544"/>
      <c r="BS93" s="553"/>
      <c r="BT93" s="553"/>
      <c r="BU93" s="553"/>
      <c r="BV93" s="553"/>
      <c r="BW93" s="553"/>
      <c r="BX93" s="553"/>
      <c r="BY93" s="553"/>
      <c r="BZ93" s="544"/>
      <c r="CA93" s="544"/>
      <c r="CB93" s="553"/>
      <c r="CC93" s="553"/>
      <c r="CD93" s="553"/>
      <c r="CE93" s="546"/>
      <c r="CF93" s="544"/>
      <c r="CG93" s="546"/>
      <c r="CH93" s="544"/>
    </row>
    <row r="94" spans="1:86" ht="17" customHeight="1" thickBot="1" x14ac:dyDescent="0.25">
      <c r="A94" s="538"/>
      <c r="B94" s="595" t="s">
        <v>153</v>
      </c>
      <c r="C94" s="586" t="s">
        <v>237</v>
      </c>
      <c r="D94" s="589">
        <v>30</v>
      </c>
      <c r="E94" s="557">
        <v>8</v>
      </c>
      <c r="F94" s="362">
        <v>110</v>
      </c>
      <c r="G94" s="420">
        <f>'Anchor-RA'!L92</f>
        <v>7287.945455</v>
      </c>
      <c r="H94" s="295">
        <f>'Anchor-RA'!M92</f>
        <v>38.737290000000002</v>
      </c>
      <c r="I94" s="295">
        <f>'Anchor-RA'!N92</f>
        <v>41.657054000000002</v>
      </c>
      <c r="J94" s="295">
        <f>'Anchor-RA'!O92</f>
        <v>43.963279999999997</v>
      </c>
      <c r="K94" s="295">
        <f>(Summary!$C$69*H94+Summary!$C$70*I94+Summary!$C$71*J94)/Summary!$C$72</f>
        <v>39.551865400000004</v>
      </c>
      <c r="L94" s="295">
        <f>'Anchor-RA'!P92</f>
        <v>16.526589999999999</v>
      </c>
      <c r="M94" s="295">
        <f>'Anchor-RA'!Q92</f>
        <v>24.294353999999998</v>
      </c>
      <c r="N94" s="295">
        <f>'Anchor-RA'!R92</f>
        <v>99.953236000000004</v>
      </c>
      <c r="O94" s="295">
        <f>'Anchor-RA'!S92</f>
        <v>99.662384000000003</v>
      </c>
      <c r="P94" s="295">
        <f>'Anchor-RA'!T92</f>
        <v>45.839860999999999</v>
      </c>
      <c r="Q94" s="295">
        <f>'Anchor-RA'!U92</f>
        <v>39.057712000000002</v>
      </c>
      <c r="R94" s="295">
        <f>'Anchor-RA'!V92</f>
        <v>38.345193999999999</v>
      </c>
      <c r="S94" s="295">
        <f>'Anchor-RA'!W92</f>
        <v>41.393225999999999</v>
      </c>
      <c r="T94" s="295">
        <f>'Anchor-RA'!X92</f>
        <v>43.800587999999998</v>
      </c>
      <c r="U94" s="295">
        <f>10*LOG10(1/((Summary!$C$80/10^(R94/10)+Summary!$C$81/10^(S94/10)+Summary!$C$82/10^(T94/10))/Summary!$C$83))</f>
        <v>39.332043503634367</v>
      </c>
      <c r="V94" s="295">
        <f>'Anchor-RA'!Y92</f>
        <v>0.16608700000000001</v>
      </c>
      <c r="W94" s="295">
        <f>'Anchor-RA'!Z92</f>
        <v>2891.2</v>
      </c>
      <c r="X94" s="295">
        <f>'Anchor-RA'!AA92</f>
        <v>1.5137</v>
      </c>
      <c r="Y94" s="357">
        <f>'Anchor-RA'!AB92</f>
        <v>2</v>
      </c>
      <c r="Z94" s="357">
        <f>'Anchor-RA'!AC92</f>
        <v>4</v>
      </c>
      <c r="AA94" s="295">
        <f t="shared" si="7"/>
        <v>0.80311111111111111</v>
      </c>
      <c r="AB94" s="462"/>
      <c r="AC94" s="167">
        <f>'Test-RA'!L92</f>
        <v>7110.993939</v>
      </c>
      <c r="AD94" s="167">
        <f>'Test-RA'!M92</f>
        <v>39.300947000000001</v>
      </c>
      <c r="AE94" s="167">
        <f>'Test-RA'!N92</f>
        <v>41.974189000000003</v>
      </c>
      <c r="AF94" s="167">
        <f>'Test-RA'!O92</f>
        <v>44.284500999999999</v>
      </c>
      <c r="AG94" s="167">
        <f>(Summary!$C$69*AD94+Summary!$C$70*AE94+Summary!$C$71*AF94)/Summary!$C$72</f>
        <v>40.066626599999999</v>
      </c>
      <c r="AH94" s="167">
        <f>'Test-RA'!P92</f>
        <v>16.957086</v>
      </c>
      <c r="AI94" s="167">
        <f>'Test-RA'!Q92</f>
        <v>24.815583</v>
      </c>
      <c r="AJ94" s="167">
        <f>'Test-RA'!R92</f>
        <v>99.942605999999998</v>
      </c>
      <c r="AK94" s="167">
        <f>'Test-RA'!S92</f>
        <v>99.769857999999999</v>
      </c>
      <c r="AL94" s="167">
        <f>'Test-RA'!T92</f>
        <v>46.654679999999999</v>
      </c>
      <c r="AM94" s="167">
        <f>'Test-RA'!U92</f>
        <v>39.459882999999998</v>
      </c>
      <c r="AN94" s="167">
        <f>'Test-RA'!V92</f>
        <v>38.978811</v>
      </c>
      <c r="AO94" s="167">
        <f>'Test-RA'!W92</f>
        <v>41.751041000000001</v>
      </c>
      <c r="AP94" s="167">
        <f>'Test-RA'!X92</f>
        <v>44.142443</v>
      </c>
      <c r="AQ94" s="167">
        <f>10*LOG10(1/((Summary!$C$80/10^(AN94/10)+Summary!$C$81/10^(AO94/10)+Summary!$C$82/10^(AP94/10))/Summary!$C$83))</f>
        <v>39.918417334310533</v>
      </c>
      <c r="AR94" s="167">
        <f>'Test-RA'!Y92</f>
        <v>7.8139E-2</v>
      </c>
      <c r="AS94" s="167">
        <f>'Test-RA'!Z92</f>
        <v>154386</v>
      </c>
      <c r="AT94" s="295">
        <f>'Test-RA'!AA92</f>
        <v>3.5303</v>
      </c>
      <c r="AU94" s="357">
        <f>'Test-RA'!AB92</f>
        <v>2</v>
      </c>
      <c r="AV94" s="357">
        <f>'Test-RA'!AC92</f>
        <v>4</v>
      </c>
      <c r="AW94" s="395">
        <f t="shared" si="8"/>
        <v>42.884999999999998</v>
      </c>
      <c r="AX94" s="292">
        <f t="shared" si="9"/>
        <v>53.398588821250698</v>
      </c>
      <c r="AY94" s="293">
        <f t="shared" si="9"/>
        <v>2.3322322785228247</v>
      </c>
      <c r="AZ94" s="292">
        <f t="shared" si="9"/>
        <v>1</v>
      </c>
      <c r="BA94" s="344">
        <f t="shared" si="6"/>
        <v>1</v>
      </c>
      <c r="BB94" s="75"/>
      <c r="BC94" s="75"/>
      <c r="BD94" s="572" t="s">
        <v>39</v>
      </c>
      <c r="BE94" s="549">
        <f t="array" ref="BE94">bdRateExtend($G94:$G97,H94:H97,$AC94:$AC97,AD94:AD97)</f>
        <v>-0.15488048310286151</v>
      </c>
      <c r="BF94" s="551">
        <f t="array" ref="BF94">bdRateExtend($G94:$G99,H94:H99,$AC94:$AC99,AD94:AD99)</f>
        <v>-0.19013685661297741</v>
      </c>
      <c r="BG94" s="551">
        <f t="array" ref="BG94">bdRateExtend($G94:$G99,I94:I99,$AC94:$AC99,AE94:AE99)</f>
        <v>-0.20390289689217689</v>
      </c>
      <c r="BH94" s="551">
        <f t="array" ref="BH94">bdRateExtend($G94:$G99,J94:J99,$AC94:$AC99,AF94:AF99)</f>
        <v>-0.2506325014673304</v>
      </c>
      <c r="BI94" s="551">
        <f t="array" ref="BI94">bdRateExtend($G94:$G99,K94:K99,$AC94:$AC99,AG94:AG99)</f>
        <v>-0.19452301209728318</v>
      </c>
      <c r="BJ94" s="575">
        <f>(Summary!$C$94*BF94+Summary!$C$95*BG94+Summary!$C$96*BH94)/Summary!$C$97</f>
        <v>-0.19310732401831948</v>
      </c>
      <c r="BK94" s="551">
        <f t="array" ref="BK94">bdRateExtend($G94:$G97,L94:L97,$AC94:$AC97,AH94:AH97)</f>
        <v>-0.14210808571564582</v>
      </c>
      <c r="BL94" s="551">
        <f t="array" ref="BL94">bdRateExtend($G94:$G99,L94:L99,$AC94:$AC99,AH94:AH99)</f>
        <v>-0.17196655327244825</v>
      </c>
      <c r="BM94" s="551">
        <f t="array" ref="BM94">bdRateExtend($G94:$G97,M94:M97,$AC94:$AC97,AI94:AI97)</f>
        <v>-0.15140018131576316</v>
      </c>
      <c r="BN94" s="551">
        <f t="array" ref="BN94">bdRateExtend($G94:$G99,M94:M99,$AC94:$AC99,AI94:AI99)</f>
        <v>-0.18900771019682638</v>
      </c>
      <c r="BO94" s="548">
        <f t="array" ref="BO94">bdRateExtend($G94:$G97,N94:N97,$AC94:$AC97,AJ94:AJ97,"None", FALSE,1)</f>
        <v>-0.1851505994391599</v>
      </c>
      <c r="BP94" s="585">
        <f t="array" ref="BP94">bdRateExtend($G94:$G99,N94:N99,$AC94:$AC99,AJ94:AJ99,"None", FALSE,1)</f>
        <v>-0.27074710059827867</v>
      </c>
      <c r="BQ94" s="548">
        <f t="array" ref="BQ94">bdRateExtend($G94:$G97,O94:O97,$AC94:$AC97,AK94:AK97,"None", FALSE,1)</f>
        <v>-0.18612878783322861</v>
      </c>
      <c r="BR94" s="585">
        <f t="array" ref="BR94">bdRateExtend($G94:$G99,O94:O99,$AC94:$AC99,AK94:AK99,"None", FALSE,1)</f>
        <v>-0.26416993555327406</v>
      </c>
      <c r="BS94" s="551">
        <f t="array" ref="BS94">bdRateExtend($G94:$G97,P94:P97,$AC94:$AC97,AL94:AL97)</f>
        <v>-0.15803955000419301</v>
      </c>
      <c r="BT94" s="551">
        <f t="array" ref="BT94">bdRateExtend($G94:$G99,P94:P99,$AC94:$AC99,AL94:AL99)</f>
        <v>-0.19205631344413887</v>
      </c>
      <c r="BU94" s="551">
        <f t="array" ref="BU94">bdRateExtend($G94:$G97,Q94:Q97,$AC94:$AC97,AM94:AM97)</f>
        <v>-0.15482678232383873</v>
      </c>
      <c r="BV94" s="551">
        <f t="array" ref="BV94">bdRateExtend($G94:$G99,Q94:Q99,$AC94:$AC99,AM94:AM99)</f>
        <v>-0.20362262365237471</v>
      </c>
      <c r="BW94" s="551">
        <f t="array" ref="BW94">bdRateExtend($G94:$G97,R94:R97,$AC94:$AC97,AN94:AN97)</f>
        <v>-0.16424398365442883</v>
      </c>
      <c r="BX94" s="551">
        <f t="array" ref="BX94">bdRateExtend($G94:$G99,R94:R99,$AC94:$AC99,AN94:AN99)</f>
        <v>-0.19650027113274116</v>
      </c>
      <c r="BY94" s="551">
        <f t="array" ref="BY94">bdRateExtend($G94:$G99,S94:S99,$AC94:$AC99,AO94:AO99)</f>
        <v>-0.20888677548223322</v>
      </c>
      <c r="BZ94" s="555">
        <f t="array" ref="BZ94">bdRateExtend($G94:$G99,T94:T99,$AC94:$AC99,AP94:AP99)</f>
        <v>-0.25427505996288324</v>
      </c>
      <c r="CA94" s="555">
        <f t="array" ref="CA94">bdRateExtend($G94:$G99,U94:U99,$AC94:$AC99,AQ94:AQ99)</f>
        <v>-0.19817302665860381</v>
      </c>
      <c r="CB94" s="575">
        <f>(Summary!$C$108*BX94+Summary!$C$109*BY94+Summary!$C$110*BZ94)/Summary!$C$111</f>
        <v>-0.19930672285992654</v>
      </c>
      <c r="CC94" s="561">
        <f t="array" ref="CC94">bdCAMBIExtend($G94:$G97,V94:V97,$AC94:$AC97,AR94:AR97)</f>
        <v>-0.13227583846100191</v>
      </c>
      <c r="CD94" s="561">
        <f t="array" ref="CD94">bdCAMBIExtend($G94:$G99,V94:V99,$AC94:$AC99,AR94:AR99)</f>
        <v>-6.5534916205116686E-2</v>
      </c>
      <c r="CE94" s="547">
        <f t="array" ref="CE94">testVMAFRange($G94:$G97,N94:N97,$AC94:$AC97,AJ94:AJ97)</f>
        <v>0</v>
      </c>
      <c r="CF94" s="543">
        <f t="array" ref="CF94">testVMAFRange($G94:$G99,N94:N99,$AC94:$AC99,AJ94:AJ99)</f>
        <v>0</v>
      </c>
      <c r="CG94" s="547">
        <f t="array" ref="CG94">testVMAFRange($G94:$G97,O94:O97,$AC94:$AC97,AK94:AK97)</f>
        <v>0</v>
      </c>
      <c r="CH94" s="543">
        <f t="array" ref="CH94">testVMAFRange($G94:$G99,O94:O99,$AC94:$AC99,AK94:AK99)</f>
        <v>0</v>
      </c>
    </row>
    <row r="95" spans="1:86" ht="17" customHeight="1" x14ac:dyDescent="0.2">
      <c r="A95" s="538"/>
      <c r="B95" s="566"/>
      <c r="C95" s="485"/>
      <c r="D95" s="590"/>
      <c r="E95" s="558"/>
      <c r="F95" s="362">
        <v>135</v>
      </c>
      <c r="G95" s="420">
        <f>'Anchor-RA'!L93</f>
        <v>3348.8424239999999</v>
      </c>
      <c r="H95" s="295">
        <f>'Anchor-RA'!M93</f>
        <v>34.237972999999997</v>
      </c>
      <c r="I95" s="295">
        <f>'Anchor-RA'!N93</f>
        <v>38.575021999999997</v>
      </c>
      <c r="J95" s="295">
        <f>'Anchor-RA'!O93</f>
        <v>41.492074000000002</v>
      </c>
      <c r="K95" s="295">
        <f>(Summary!$C$69*H95+Summary!$C$70*I95+Summary!$C$71*J95)/Summary!$C$72</f>
        <v>35.397087999999997</v>
      </c>
      <c r="L95" s="295">
        <f>'Anchor-RA'!P93</f>
        <v>12.883179999999999</v>
      </c>
      <c r="M95" s="295">
        <f>'Anchor-RA'!Q93</f>
        <v>20.151803000000001</v>
      </c>
      <c r="N95" s="295">
        <f>'Anchor-RA'!R93</f>
        <v>96.769395000000003</v>
      </c>
      <c r="O95" s="295">
        <f>'Anchor-RA'!S93</f>
        <v>94.413358000000002</v>
      </c>
      <c r="P95" s="295">
        <f>'Anchor-RA'!T93</f>
        <v>39.441769000000001</v>
      </c>
      <c r="Q95" s="295">
        <f>'Anchor-RA'!U93</f>
        <v>35.565888999999999</v>
      </c>
      <c r="R95" s="295">
        <f>'Anchor-RA'!V93</f>
        <v>33.852944000000001</v>
      </c>
      <c r="S95" s="295">
        <f>'Anchor-RA'!W93</f>
        <v>38.385710000000003</v>
      </c>
      <c r="T95" s="295">
        <f>'Anchor-RA'!X93</f>
        <v>41.384630999999999</v>
      </c>
      <c r="U95" s="295">
        <f>10*LOG10(1/((Summary!$C$80/10^(R95/10)+Summary!$C$81/10^(S95/10)+Summary!$C$82/10^(T95/10))/Summary!$C$83))</f>
        <v>35.074738518679432</v>
      </c>
      <c r="V95" s="295">
        <f>'Anchor-RA'!Y93</f>
        <v>0.54549000000000003</v>
      </c>
      <c r="W95" s="295">
        <f>'Anchor-RA'!Z93</f>
        <v>2454</v>
      </c>
      <c r="X95" s="295">
        <f>'Anchor-RA'!AA93</f>
        <v>1.0754999999999999</v>
      </c>
      <c r="Y95" s="357">
        <f>'Anchor-RA'!AB93</f>
        <v>2</v>
      </c>
      <c r="Z95" s="357">
        <f>'Anchor-RA'!AC93</f>
        <v>4</v>
      </c>
      <c r="AA95" s="295">
        <f t="shared" si="7"/>
        <v>0.68166666666666664</v>
      </c>
      <c r="AB95" s="462"/>
      <c r="AC95" s="167">
        <f>'Test-RA'!L93</f>
        <v>3204.2</v>
      </c>
      <c r="AD95" s="167">
        <f>'Test-RA'!M93</f>
        <v>34.783396000000003</v>
      </c>
      <c r="AE95" s="167">
        <f>'Test-RA'!N93</f>
        <v>38.886175999999999</v>
      </c>
      <c r="AF95" s="167">
        <f>'Test-RA'!O93</f>
        <v>41.917476999999998</v>
      </c>
      <c r="AG95" s="167">
        <f>(Summary!$C$69*AD95+Summary!$C$70*AE95+Summary!$C$71*AF95)/Summary!$C$72</f>
        <v>35.907082100000004</v>
      </c>
      <c r="AH95" s="167">
        <f>'Test-RA'!P93</f>
        <v>13.280897</v>
      </c>
      <c r="AI95" s="167">
        <f>'Test-RA'!Q93</f>
        <v>20.659936999999999</v>
      </c>
      <c r="AJ95" s="167">
        <f>'Test-RA'!R93</f>
        <v>97.302492999999998</v>
      </c>
      <c r="AK95" s="167">
        <f>'Test-RA'!S93</f>
        <v>95.425934999999996</v>
      </c>
      <c r="AL95" s="167">
        <f>'Test-RA'!T93</f>
        <v>40.255133000000001</v>
      </c>
      <c r="AM95" s="167">
        <f>'Test-RA'!U93</f>
        <v>35.971870000000003</v>
      </c>
      <c r="AN95" s="167">
        <f>'Test-RA'!V93</f>
        <v>34.455953000000001</v>
      </c>
      <c r="AO95" s="167">
        <f>'Test-RA'!W93</f>
        <v>38.719093999999998</v>
      </c>
      <c r="AP95" s="167">
        <f>'Test-RA'!X93</f>
        <v>41.814134000000003</v>
      </c>
      <c r="AQ95" s="167">
        <f>10*LOG10(1/((Summary!$C$80/10^(AN95/10)+Summary!$C$81/10^(AO95/10)+Summary!$C$82/10^(AP95/10))/Summary!$C$83))</f>
        <v>35.649310053312526</v>
      </c>
      <c r="AR95" s="167">
        <f>'Test-RA'!Y93</f>
        <v>0.40530300000000002</v>
      </c>
      <c r="AS95" s="167">
        <f>'Test-RA'!Z93</f>
        <v>130924</v>
      </c>
      <c r="AT95" s="295">
        <f>'Test-RA'!AA93</f>
        <v>3.0459000000000001</v>
      </c>
      <c r="AU95" s="357">
        <f>'Test-RA'!AB93</f>
        <v>2</v>
      </c>
      <c r="AV95" s="357">
        <f>'Test-RA'!AC93</f>
        <v>4</v>
      </c>
      <c r="AW95" s="395">
        <f t="shared" si="8"/>
        <v>36.367777777777775</v>
      </c>
      <c r="AX95" s="297">
        <f t="shared" si="9"/>
        <v>53.351263243683782</v>
      </c>
      <c r="AY95" s="298">
        <f t="shared" si="9"/>
        <v>2.8320781032078108</v>
      </c>
      <c r="AZ95" s="297">
        <f t="shared" si="9"/>
        <v>1</v>
      </c>
      <c r="BA95" s="345">
        <f t="shared" si="6"/>
        <v>1</v>
      </c>
      <c r="BB95" s="75"/>
      <c r="BC95" s="75"/>
      <c r="BD95" s="565"/>
      <c r="BE95" s="550"/>
      <c r="BF95" s="552"/>
      <c r="BG95" s="552"/>
      <c r="BH95" s="552"/>
      <c r="BI95" s="552"/>
      <c r="BJ95" s="552"/>
      <c r="BK95" s="553"/>
      <c r="BL95" s="552"/>
      <c r="BM95" s="553"/>
      <c r="BN95" s="552"/>
      <c r="BO95" s="546"/>
      <c r="BP95" s="541"/>
      <c r="BQ95" s="546"/>
      <c r="BR95" s="541"/>
      <c r="BS95" s="553"/>
      <c r="BT95" s="552"/>
      <c r="BU95" s="553"/>
      <c r="BV95" s="552"/>
      <c r="BW95" s="553"/>
      <c r="BX95" s="552"/>
      <c r="BY95" s="552"/>
      <c r="BZ95" s="541"/>
      <c r="CA95" s="541"/>
      <c r="CB95" s="552"/>
      <c r="CC95" s="553"/>
      <c r="CD95" s="552"/>
      <c r="CE95" s="546"/>
      <c r="CF95" s="541"/>
      <c r="CG95" s="546"/>
      <c r="CH95" s="541"/>
    </row>
    <row r="96" spans="1:86" ht="17" customHeight="1" x14ac:dyDescent="0.2">
      <c r="A96" s="538"/>
      <c r="B96" s="566"/>
      <c r="C96" s="485"/>
      <c r="D96" s="590"/>
      <c r="E96" s="558"/>
      <c r="F96" s="362">
        <v>160</v>
      </c>
      <c r="G96" s="420">
        <f>'Anchor-RA'!L94</f>
        <v>1399.3515150000001</v>
      </c>
      <c r="H96" s="295">
        <f>'Anchor-RA'!M94</f>
        <v>30.212206999999999</v>
      </c>
      <c r="I96" s="295">
        <f>'Anchor-RA'!N94</f>
        <v>36.035648000000002</v>
      </c>
      <c r="J96" s="295">
        <f>'Anchor-RA'!O94</f>
        <v>39.531503000000001</v>
      </c>
      <c r="K96" s="295">
        <f>(Summary!$C$69*H96+Summary!$C$70*I96+Summary!$C$71*J96)/Summary!$C$72</f>
        <v>31.726480699999996</v>
      </c>
      <c r="L96" s="295">
        <f>'Anchor-RA'!P94</f>
        <v>9.4139510000000008</v>
      </c>
      <c r="M96" s="295">
        <f>'Anchor-RA'!Q94</f>
        <v>15.892034000000001</v>
      </c>
      <c r="N96" s="295">
        <f>'Anchor-RA'!R94</f>
        <v>83.699644000000006</v>
      </c>
      <c r="O96" s="295">
        <f>'Anchor-RA'!S94</f>
        <v>81.483433000000005</v>
      </c>
      <c r="P96" s="295">
        <f>'Anchor-RA'!T94</f>
        <v>33.131050000000002</v>
      </c>
      <c r="Q96" s="295">
        <f>'Anchor-RA'!U94</f>
        <v>32.402307999999998</v>
      </c>
      <c r="R96" s="295">
        <f>'Anchor-RA'!V94</f>
        <v>29.911246999999999</v>
      </c>
      <c r="S96" s="295">
        <f>'Anchor-RA'!W94</f>
        <v>35.904795</v>
      </c>
      <c r="T96" s="295">
        <f>'Anchor-RA'!X94</f>
        <v>39.455500999999998</v>
      </c>
      <c r="U96" s="295">
        <f>10*LOG10(1/((Summary!$C$80/10^(R96/10)+Summary!$C$81/10^(S96/10)+Summary!$C$82/10^(T96/10))/Summary!$C$83))</f>
        <v>31.295279249612694</v>
      </c>
      <c r="V96" s="295">
        <f>'Anchor-RA'!Y94</f>
        <v>0.80845999999999996</v>
      </c>
      <c r="W96" s="295">
        <f>'Anchor-RA'!Z94</f>
        <v>1659.1</v>
      </c>
      <c r="X96" s="295">
        <f>'Anchor-RA'!AA94</f>
        <v>0.69389999999999996</v>
      </c>
      <c r="Y96" s="357">
        <f>'Anchor-RA'!AB94</f>
        <v>2</v>
      </c>
      <c r="Z96" s="357">
        <f>'Anchor-RA'!AC94</f>
        <v>4</v>
      </c>
      <c r="AA96" s="295">
        <f t="shared" si="7"/>
        <v>0.46086111111111111</v>
      </c>
      <c r="AB96" s="462"/>
      <c r="AC96" s="167">
        <f>'Test-RA'!L94</f>
        <v>1303.9333329999999</v>
      </c>
      <c r="AD96" s="167">
        <f>'Test-RA'!M94</f>
        <v>30.697762000000001</v>
      </c>
      <c r="AE96" s="167">
        <f>'Test-RA'!N94</f>
        <v>36.360619999999997</v>
      </c>
      <c r="AF96" s="167">
        <f>'Test-RA'!O94</f>
        <v>39.967385999999998</v>
      </c>
      <c r="AG96" s="167">
        <f>(Summary!$C$69*AD96+Summary!$C$70*AE96+Summary!$C$71*AF96)/Summary!$C$72</f>
        <v>32.191010200000001</v>
      </c>
      <c r="AH96" s="167">
        <f>'Test-RA'!P94</f>
        <v>9.7618919999999996</v>
      </c>
      <c r="AI96" s="167">
        <f>'Test-RA'!Q94</f>
        <v>16.380832000000002</v>
      </c>
      <c r="AJ96" s="167">
        <f>'Test-RA'!R94</f>
        <v>86.113168000000002</v>
      </c>
      <c r="AK96" s="167">
        <f>'Test-RA'!S94</f>
        <v>83.913156999999998</v>
      </c>
      <c r="AL96" s="167">
        <f>'Test-RA'!T94</f>
        <v>33.929259999999999</v>
      </c>
      <c r="AM96" s="167">
        <f>'Test-RA'!U94</f>
        <v>32.788342</v>
      </c>
      <c r="AN96" s="167">
        <f>'Test-RA'!V94</f>
        <v>30.429880000000001</v>
      </c>
      <c r="AO96" s="167">
        <f>'Test-RA'!W94</f>
        <v>36.236173999999998</v>
      </c>
      <c r="AP96" s="167">
        <f>'Test-RA'!X94</f>
        <v>39.888865000000003</v>
      </c>
      <c r="AQ96" s="167">
        <f>10*LOG10(1/((Summary!$C$80/10^(AN96/10)+Summary!$C$81/10^(AO96/10)+Summary!$C$82/10^(AP96/10))/Summary!$C$83))</f>
        <v>31.800706320188826</v>
      </c>
      <c r="AR96" s="167">
        <f>'Test-RA'!Y94</f>
        <v>0.605159</v>
      </c>
      <c r="AS96" s="167">
        <f>'Test-RA'!Z94</f>
        <v>134058.79999999999</v>
      </c>
      <c r="AT96" s="295">
        <f>'Test-RA'!AA94</f>
        <v>2.6684999999999999</v>
      </c>
      <c r="AU96" s="357">
        <f>'Test-RA'!AB94</f>
        <v>2</v>
      </c>
      <c r="AV96" s="357">
        <f>'Test-RA'!AC94</f>
        <v>4</v>
      </c>
      <c r="AW96" s="395">
        <f t="shared" si="8"/>
        <v>37.23855555555555</v>
      </c>
      <c r="AX96" s="297">
        <f t="shared" si="9"/>
        <v>80.80212163221023</v>
      </c>
      <c r="AY96" s="298">
        <f t="shared" si="9"/>
        <v>3.8456549935149158</v>
      </c>
      <c r="AZ96" s="297">
        <f t="shared" si="9"/>
        <v>1</v>
      </c>
      <c r="BA96" s="345">
        <f t="shared" si="6"/>
        <v>1</v>
      </c>
      <c r="BB96" s="75"/>
      <c r="BC96" s="75"/>
      <c r="BD96" s="573" t="s">
        <v>147</v>
      </c>
      <c r="BE96" s="549">
        <f t="array" ref="BE96">bdRateExtend($G95:$G98,H95:H98,$AC95:$AC98,AD95:AD98)</f>
        <v>-0.19308497986227013</v>
      </c>
      <c r="BF96" s="552"/>
      <c r="BG96" s="552"/>
      <c r="BH96" s="552"/>
      <c r="BI96" s="552"/>
      <c r="BJ96" s="552"/>
      <c r="BK96" s="551">
        <f t="array" ref="BK96">bdRateExtend($G95:$G98,L95:L98,$AC95:$AC98,AH95:AH98)</f>
        <v>-0.17475615424132451</v>
      </c>
      <c r="BL96" s="552"/>
      <c r="BM96" s="551">
        <f t="array" ref="BM96">bdRateExtend($G95:$G98,M95:M98,$AC95:$AC98,AI95:AI98)</f>
        <v>-0.18574812059182277</v>
      </c>
      <c r="BN96" s="552"/>
      <c r="BO96" s="545">
        <f t="array" ref="BO96">bdRateExtend($G95:$G98,N95:N98,$AC95:$AC98,AJ95:AJ98,"None", FALSE,1)</f>
        <v>-0.2352520169207446</v>
      </c>
      <c r="BP96" s="541"/>
      <c r="BQ96" s="545">
        <f t="array" ref="BQ96">bdRateExtend($G95:$G98,O95:O98,$AC95:$AC98,AK95:AK98,"None", FALSE,1)</f>
        <v>-0.23074112643479883</v>
      </c>
      <c r="BR96" s="541"/>
      <c r="BS96" s="551">
        <f t="array" ref="BS96">bdRateExtend($G95:$G98,P95:P98,$AC95:$AC98,AL95:AL98)</f>
        <v>-0.19449914381241129</v>
      </c>
      <c r="BT96" s="552"/>
      <c r="BU96" s="551">
        <f t="array" ref="BU96">bdRateExtend($G95:$G98,Q95:Q98,$AC95:$AC98,AM95:AM98)</f>
        <v>-0.20375077874129854</v>
      </c>
      <c r="BV96" s="552"/>
      <c r="BW96" s="551">
        <f t="array" ref="BW96">bdRateExtend($G95:$G98,R95:R98,$AC95:$AC98,AN95:AN98)</f>
        <v>-0.20047914178047099</v>
      </c>
      <c r="BX96" s="552"/>
      <c r="BY96" s="552"/>
      <c r="BZ96" s="541"/>
      <c r="CA96" s="541"/>
      <c r="CB96" s="552"/>
      <c r="CC96" s="561">
        <f t="array" ref="CC96">bdCAMBIExtend($G95:$G98,V95:V98,$AC95:$AC98,AR95:AR98)</f>
        <v>-6.9353789001243241E-2</v>
      </c>
      <c r="CD96" s="552"/>
      <c r="CE96" s="554">
        <f t="array" ref="CE96">testVMAFRange($G95:$G98,N95:N98,$AC95:$AC98,AJ95:AJ98)</f>
        <v>0</v>
      </c>
      <c r="CF96" s="541"/>
      <c r="CG96" s="554">
        <f t="array" ref="CG96">testVMAFRange($G95:$G98,O95:O98,$AC95:$AC98,AK95:AK98)</f>
        <v>0</v>
      </c>
      <c r="CH96" s="541"/>
    </row>
    <row r="97" spans="1:86" ht="17" customHeight="1" x14ac:dyDescent="0.2">
      <c r="A97" s="538"/>
      <c r="B97" s="566"/>
      <c r="C97" s="485"/>
      <c r="D97" s="590"/>
      <c r="E97" s="558"/>
      <c r="F97" s="362">
        <v>185</v>
      </c>
      <c r="G97" s="420">
        <f>'Anchor-RA'!L95</f>
        <v>537.01212099999998</v>
      </c>
      <c r="H97" s="295">
        <f>'Anchor-RA'!M95</f>
        <v>27.022445000000001</v>
      </c>
      <c r="I97" s="295">
        <f>'Anchor-RA'!N95</f>
        <v>34.078353999999997</v>
      </c>
      <c r="J97" s="295">
        <f>'Anchor-RA'!O95</f>
        <v>38.152047000000003</v>
      </c>
      <c r="K97" s="295">
        <f>(Summary!$C$69*H97+Summary!$C$70*I97+Summary!$C$71*J97)/Summary!$C$72</f>
        <v>28.840996100000002</v>
      </c>
      <c r="L97" s="295">
        <f>'Anchor-RA'!P95</f>
        <v>6.7372829999999997</v>
      </c>
      <c r="M97" s="295">
        <f>'Anchor-RA'!Q95</f>
        <v>12.070418999999999</v>
      </c>
      <c r="N97" s="295">
        <f>'Anchor-RA'!R95</f>
        <v>63.084820000000001</v>
      </c>
      <c r="O97" s="295">
        <f>'Anchor-RA'!S95</f>
        <v>61.410977000000003</v>
      </c>
      <c r="P97" s="295">
        <f>'Anchor-RA'!T95</f>
        <v>27.871236</v>
      </c>
      <c r="Q97" s="295">
        <f>'Anchor-RA'!U95</f>
        <v>29.748082</v>
      </c>
      <c r="R97" s="295">
        <f>'Anchor-RA'!V95</f>
        <v>26.835491000000001</v>
      </c>
      <c r="S97" s="295">
        <f>'Anchor-RA'!W95</f>
        <v>33.982571999999998</v>
      </c>
      <c r="T97" s="295">
        <f>'Anchor-RA'!X95</f>
        <v>38.097867000000001</v>
      </c>
      <c r="U97" s="295">
        <f>10*LOG10(1/((Summary!$C$80/10^(R97/10)+Summary!$C$81/10^(S97/10)+Summary!$C$82/10^(T97/10))/Summary!$C$83))</f>
        <v>28.315107295714306</v>
      </c>
      <c r="V97" s="295">
        <f>'Anchor-RA'!Y95</f>
        <v>0.85177599999999998</v>
      </c>
      <c r="W97" s="295">
        <f>'Anchor-RA'!Z95</f>
        <v>1246.2</v>
      </c>
      <c r="X97" s="295">
        <f>'Anchor-RA'!AA95</f>
        <v>0.40129999999999999</v>
      </c>
      <c r="Y97" s="357">
        <f>'Anchor-RA'!AB95</f>
        <v>2</v>
      </c>
      <c r="Z97" s="357">
        <f>'Anchor-RA'!AC95</f>
        <v>4</v>
      </c>
      <c r="AA97" s="295">
        <f t="shared" si="7"/>
        <v>0.34616666666666668</v>
      </c>
      <c r="AB97" s="462"/>
      <c r="AC97" s="167">
        <f>'Test-RA'!L95</f>
        <v>486.25454500000001</v>
      </c>
      <c r="AD97" s="167">
        <f>'Test-RA'!M95</f>
        <v>27.419309999999999</v>
      </c>
      <c r="AE97" s="167">
        <f>'Test-RA'!N95</f>
        <v>34.430352999999997</v>
      </c>
      <c r="AF97" s="167">
        <f>'Test-RA'!O95</f>
        <v>38.482306999999999</v>
      </c>
      <c r="AG97" s="167">
        <f>(Summary!$C$69*AD97+Summary!$C$70*AE97+Summary!$C$71*AF97)/Summary!$C$72</f>
        <v>29.226713999999998</v>
      </c>
      <c r="AH97" s="167">
        <f>'Test-RA'!P95</f>
        <v>7.0095359999999998</v>
      </c>
      <c r="AI97" s="167">
        <f>'Test-RA'!Q95</f>
        <v>12.522133999999999</v>
      </c>
      <c r="AJ97" s="167">
        <f>'Test-RA'!R95</f>
        <v>67.230316000000002</v>
      </c>
      <c r="AK97" s="167">
        <f>'Test-RA'!S95</f>
        <v>65.136719999999997</v>
      </c>
      <c r="AL97" s="167">
        <f>'Test-RA'!T95</f>
        <v>28.537144999999999</v>
      </c>
      <c r="AM97" s="167">
        <f>'Test-RA'!U95</f>
        <v>30.149545</v>
      </c>
      <c r="AN97" s="167">
        <f>'Test-RA'!V95</f>
        <v>27.237601999999999</v>
      </c>
      <c r="AO97" s="167">
        <f>'Test-RA'!W95</f>
        <v>34.333792000000003</v>
      </c>
      <c r="AP97" s="167">
        <f>'Test-RA'!X95</f>
        <v>38.431215999999999</v>
      </c>
      <c r="AQ97" s="167">
        <f>10*LOG10(1/((Summary!$C$80/10^(AN97/10)+Summary!$C$81/10^(AO97/10)+Summary!$C$82/10^(AP97/10))/Summary!$C$83))</f>
        <v>28.71369171113226</v>
      </c>
      <c r="AR97" s="167">
        <f>'Test-RA'!Y95</f>
        <v>0.93781999999999999</v>
      </c>
      <c r="AS97" s="167">
        <f>'Test-RA'!Z95</f>
        <v>84611.199999999997</v>
      </c>
      <c r="AT97" s="295">
        <f>'Test-RA'!AA95</f>
        <v>2.0813999999999999</v>
      </c>
      <c r="AU97" s="357">
        <f>'Test-RA'!AB95</f>
        <v>2</v>
      </c>
      <c r="AV97" s="357">
        <f>'Test-RA'!AC95</f>
        <v>4</v>
      </c>
      <c r="AW97" s="395">
        <f t="shared" si="8"/>
        <v>23.50311111111111</v>
      </c>
      <c r="AX97" s="297">
        <f t="shared" si="9"/>
        <v>67.895361900176539</v>
      </c>
      <c r="AY97" s="298">
        <f t="shared" si="9"/>
        <v>5.1866434089210065</v>
      </c>
      <c r="AZ97" s="297">
        <f t="shared" si="9"/>
        <v>1</v>
      </c>
      <c r="BA97" s="345">
        <f t="shared" si="6"/>
        <v>1</v>
      </c>
      <c r="BB97" s="75"/>
      <c r="BC97" s="75"/>
      <c r="BD97" s="565"/>
      <c r="BE97" s="550"/>
      <c r="BF97" s="552"/>
      <c r="BG97" s="552"/>
      <c r="BH97" s="552"/>
      <c r="BI97" s="552"/>
      <c r="BJ97" s="552"/>
      <c r="BK97" s="553"/>
      <c r="BL97" s="552"/>
      <c r="BM97" s="553"/>
      <c r="BN97" s="552"/>
      <c r="BO97" s="546"/>
      <c r="BP97" s="541"/>
      <c r="BQ97" s="546"/>
      <c r="BR97" s="541"/>
      <c r="BS97" s="553"/>
      <c r="BT97" s="552"/>
      <c r="BU97" s="553"/>
      <c r="BV97" s="552"/>
      <c r="BW97" s="553"/>
      <c r="BX97" s="552"/>
      <c r="BY97" s="552"/>
      <c r="BZ97" s="541"/>
      <c r="CA97" s="541"/>
      <c r="CB97" s="552"/>
      <c r="CC97" s="553"/>
      <c r="CD97" s="552"/>
      <c r="CE97" s="546"/>
      <c r="CF97" s="541"/>
      <c r="CG97" s="546"/>
      <c r="CH97" s="541"/>
    </row>
    <row r="98" spans="1:86" ht="17" customHeight="1" thickBot="1" x14ac:dyDescent="0.25">
      <c r="A98" s="538"/>
      <c r="B98" s="566"/>
      <c r="C98" s="485"/>
      <c r="D98" s="590"/>
      <c r="E98" s="558"/>
      <c r="F98" s="362">
        <v>210</v>
      </c>
      <c r="G98" s="420">
        <f>'Anchor-RA'!L96</f>
        <v>168.660606</v>
      </c>
      <c r="H98" s="295">
        <f>'Anchor-RA'!M96</f>
        <v>24.431018000000002</v>
      </c>
      <c r="I98" s="295">
        <f>'Anchor-RA'!N96</f>
        <v>32.435231000000002</v>
      </c>
      <c r="J98" s="295">
        <f>'Anchor-RA'!O96</f>
        <v>37.078629999999997</v>
      </c>
      <c r="K98" s="295">
        <f>(Summary!$C$69*H98+Summary!$C$70*I98+Summary!$C$71*J98)/Summary!$C$72</f>
        <v>26.496200499999997</v>
      </c>
      <c r="L98" s="295">
        <f>'Anchor-RA'!P96</f>
        <v>4.7983149999999997</v>
      </c>
      <c r="M98" s="295">
        <f>'Anchor-RA'!Q96</f>
        <v>8.7758520000000004</v>
      </c>
      <c r="N98" s="295">
        <f>'Anchor-RA'!R96</f>
        <v>37.39705</v>
      </c>
      <c r="O98" s="295">
        <f>'Anchor-RA'!S96</f>
        <v>36.275472999999998</v>
      </c>
      <c r="P98" s="295">
        <f>'Anchor-RA'!T96</f>
        <v>23.621701999999999</v>
      </c>
      <c r="Q98" s="295">
        <f>'Anchor-RA'!U96</f>
        <v>27.484335999999999</v>
      </c>
      <c r="R98" s="295">
        <f>'Anchor-RA'!V96</f>
        <v>24.318012</v>
      </c>
      <c r="S98" s="295">
        <f>'Anchor-RA'!W96</f>
        <v>32.367314</v>
      </c>
      <c r="T98" s="295">
        <f>'Anchor-RA'!X96</f>
        <v>37.043990999999998</v>
      </c>
      <c r="U98" s="295">
        <f>10*LOG10(1/((Summary!$C$80/10^(R98/10)+Summary!$C$81/10^(S98/10)+Summary!$C$82/10^(T98/10))/Summary!$C$83))</f>
        <v>25.856617737380315</v>
      </c>
      <c r="V98" s="295">
        <f>'Anchor-RA'!Y96</f>
        <v>1.0136780000000001</v>
      </c>
      <c r="W98" s="295">
        <f>'Anchor-RA'!Z96</f>
        <v>471</v>
      </c>
      <c r="X98" s="295">
        <f>'Anchor-RA'!AA96</f>
        <v>0.23799999999999999</v>
      </c>
      <c r="Y98" s="357">
        <f>'Anchor-RA'!AB96</f>
        <v>2</v>
      </c>
      <c r="Z98" s="357">
        <f>'Anchor-RA'!AC96</f>
        <v>4</v>
      </c>
      <c r="AA98" s="295">
        <f t="shared" si="7"/>
        <v>0.13083333333333333</v>
      </c>
      <c r="AB98" s="462"/>
      <c r="AC98" s="167">
        <f>'Test-RA'!L96</f>
        <v>150.43030300000001</v>
      </c>
      <c r="AD98" s="167">
        <f>'Test-RA'!M96</f>
        <v>24.816306999999998</v>
      </c>
      <c r="AE98" s="167">
        <f>'Test-RA'!N96</f>
        <v>32.762053000000002</v>
      </c>
      <c r="AF98" s="167">
        <f>'Test-RA'!O96</f>
        <v>37.388570999999999</v>
      </c>
      <c r="AG98" s="167">
        <f>(Summary!$C$69*AD98+Summary!$C$70*AE98+Summary!$C$71*AF98)/Summary!$C$72</f>
        <v>26.868107999999999</v>
      </c>
      <c r="AH98" s="167">
        <f>'Test-RA'!P96</f>
        <v>5.0369820000000001</v>
      </c>
      <c r="AI98" s="167">
        <f>'Test-RA'!Q96</f>
        <v>9.2246000000000006</v>
      </c>
      <c r="AJ98" s="167">
        <f>'Test-RA'!R96</f>
        <v>43.156782</v>
      </c>
      <c r="AK98" s="167">
        <f>'Test-RA'!S96</f>
        <v>41.702212000000003</v>
      </c>
      <c r="AL98" s="167">
        <f>'Test-RA'!T96</f>
        <v>24.217773999999999</v>
      </c>
      <c r="AM98" s="167">
        <f>'Test-RA'!U96</f>
        <v>27.888096999999998</v>
      </c>
      <c r="AN98" s="167">
        <f>'Test-RA'!V96</f>
        <v>24.691423</v>
      </c>
      <c r="AO98" s="167">
        <f>'Test-RA'!W96</f>
        <v>32.691929999999999</v>
      </c>
      <c r="AP98" s="167">
        <f>'Test-RA'!X96</f>
        <v>37.347301999999999</v>
      </c>
      <c r="AQ98" s="167">
        <f>10*LOG10(1/((Summary!$C$80/10^(AN98/10)+Summary!$C$81/10^(AO98/10)+Summary!$C$82/10^(AP98/10))/Summary!$C$83))</f>
        <v>26.227307123635679</v>
      </c>
      <c r="AR98" s="167">
        <f>'Test-RA'!Y96</f>
        <v>0.99885900000000005</v>
      </c>
      <c r="AS98" s="167">
        <f>'Test-RA'!Z96</f>
        <v>33259.800000000003</v>
      </c>
      <c r="AT98" s="295">
        <f>'Test-RA'!AA96</f>
        <v>1.7020999999999999</v>
      </c>
      <c r="AU98" s="357">
        <f>'Test-RA'!AB96</f>
        <v>2</v>
      </c>
      <c r="AV98" s="357">
        <f>'Test-RA'!AC96</f>
        <v>4</v>
      </c>
      <c r="AW98" s="395">
        <f t="shared" si="8"/>
        <v>9.2388333333333339</v>
      </c>
      <c r="AX98" s="297">
        <f t="shared" si="9"/>
        <v>70.615286624203833</v>
      </c>
      <c r="AY98" s="298">
        <f t="shared" si="9"/>
        <v>7.1516806722689079</v>
      </c>
      <c r="AZ98" s="297">
        <f t="shared" si="9"/>
        <v>1</v>
      </c>
      <c r="BA98" s="345">
        <f t="shared" si="6"/>
        <v>1</v>
      </c>
      <c r="BB98" s="75"/>
      <c r="BC98" s="75"/>
      <c r="BD98" s="574" t="s">
        <v>46</v>
      </c>
      <c r="BE98" s="549">
        <f t="array" ref="BE98">bdRateExtend($G96:$G99,H96:H99,$AC96:$AC99,AD96:AD99)</f>
        <v>-0.24289590160219321</v>
      </c>
      <c r="BF98" s="552"/>
      <c r="BG98" s="552"/>
      <c r="BH98" s="552"/>
      <c r="BI98" s="552"/>
      <c r="BJ98" s="552"/>
      <c r="BK98" s="551">
        <f t="array" ref="BK98">bdRateExtend($G96:$G99,L96:L99,$AC96:$AC99,AH96:AH99)</f>
        <v>-0.2228565606030477</v>
      </c>
      <c r="BL98" s="552"/>
      <c r="BM98" s="551">
        <f t="array" ref="BM98">bdRateExtend($G96:$G99,M96:M99,$AC96:$AC99,AI96:AI99)</f>
        <v>-0.23276096475775487</v>
      </c>
      <c r="BN98" s="552"/>
      <c r="BO98" s="545">
        <f t="array" ref="BO98">bdRateExtend($G96:$G99,N96:N99,$AC96:$AC99,AJ96:AJ99,"None", FALSE,1)</f>
        <v>-0.30071921723273443</v>
      </c>
      <c r="BP98" s="541"/>
      <c r="BQ98" s="545">
        <f t="array" ref="BQ98">bdRateExtend($G96:$G99,O96:O99,$AC96:$AC99,AK96:AK99,"None", FALSE,1)</f>
        <v>-0.29334822464522836</v>
      </c>
      <c r="BR98" s="541"/>
      <c r="BS98" s="551">
        <f t="array" ref="BS98">bdRateExtend($G96:$G99,P96:P99,$AC96:$AC99,AL96:AL99)</f>
        <v>-0.23943105115900298</v>
      </c>
      <c r="BT98" s="552"/>
      <c r="BU98" s="551">
        <f t="array" ref="BU98">bdRateExtend($G96:$G99,Q96:Q99,$AC96:$AC99,AM96:AM99)</f>
        <v>-0.26698980909864278</v>
      </c>
      <c r="BV98" s="552"/>
      <c r="BW98" s="551">
        <f t="array" ref="BW98">bdRateExtend($G96:$G99,R96:R99,$AC96:$AC99,AN96:AN99)</f>
        <v>-0.24617775785092566</v>
      </c>
      <c r="BX98" s="552"/>
      <c r="BY98" s="552"/>
      <c r="BZ98" s="541"/>
      <c r="CA98" s="541"/>
      <c r="CB98" s="552"/>
      <c r="CC98" s="561">
        <f t="array" ref="CC98">bdCAMBIExtend($G96:$G99,V96:V99,$AC96:$AC99,AR96:AR99)</f>
        <v>-1.5194263231606019E-2</v>
      </c>
      <c r="CD98" s="552"/>
      <c r="CE98" s="554">
        <f t="array" ref="CE98">testVMAFRange($G96:$G99,N96:N99,$AC96:$AC99,AJ96:AJ99)</f>
        <v>0</v>
      </c>
      <c r="CF98" s="541"/>
      <c r="CG98" s="554">
        <f t="array" ref="CG98">testVMAFRange($G96:$G99,O96:O99,$AC96:$AC99,AK96:AK99)</f>
        <v>0</v>
      </c>
      <c r="CH98" s="541"/>
    </row>
    <row r="99" spans="1:86" ht="17" customHeight="1" thickBot="1" x14ac:dyDescent="0.25">
      <c r="A99" s="539"/>
      <c r="B99" s="596"/>
      <c r="C99" s="486"/>
      <c r="D99" s="591"/>
      <c r="E99" s="559"/>
      <c r="F99" s="363">
        <v>235</v>
      </c>
      <c r="G99" s="420">
        <f>'Anchor-RA'!L97</f>
        <v>51.915151999999999</v>
      </c>
      <c r="H99" s="295">
        <f>'Anchor-RA'!M97</f>
        <v>22.492711</v>
      </c>
      <c r="I99" s="295">
        <f>'Anchor-RA'!N97</f>
        <v>30.876916000000001</v>
      </c>
      <c r="J99" s="295">
        <f>'Anchor-RA'!O97</f>
        <v>36.168517000000001</v>
      </c>
      <c r="K99" s="295">
        <f>(Summary!$C$69*H99+Summary!$C$70*I99+Summary!$C$71*J99)/Summary!$C$72</f>
        <v>24.698712100000002</v>
      </c>
      <c r="L99" s="295">
        <f>'Anchor-RA'!P97</f>
        <v>3.6324139999999998</v>
      </c>
      <c r="M99" s="295">
        <f>'Anchor-RA'!Q97</f>
        <v>6.1995449999999996</v>
      </c>
      <c r="N99" s="295">
        <f>'Anchor-RA'!R97</f>
        <v>14.776456</v>
      </c>
      <c r="O99" s="295">
        <f>'Anchor-RA'!S97</f>
        <v>14.400069999999999</v>
      </c>
      <c r="P99" s="295">
        <f>'Anchor-RA'!T97</f>
        <v>20.366415</v>
      </c>
      <c r="Q99" s="295">
        <f>'Anchor-RA'!U97</f>
        <v>25.483981</v>
      </c>
      <c r="R99" s="295">
        <f>'Anchor-RA'!V97</f>
        <v>22.421806</v>
      </c>
      <c r="S99" s="295">
        <f>'Anchor-RA'!W97</f>
        <v>30.832993999999999</v>
      </c>
      <c r="T99" s="295">
        <f>'Anchor-RA'!X97</f>
        <v>36.132587999999998</v>
      </c>
      <c r="U99" s="295">
        <f>10*LOG10(1/((Summary!$C$80/10^(R99/10)+Summary!$C$81/10^(S99/10)+Summary!$C$82/10^(T99/10))/Summary!$C$83))</f>
        <v>23.984574903402066</v>
      </c>
      <c r="V99" s="295">
        <f>'Anchor-RA'!Y97</f>
        <v>0.91054599999999997</v>
      </c>
      <c r="W99" s="295">
        <f>'Anchor-RA'!Z97</f>
        <v>275.89999999999998</v>
      </c>
      <c r="X99" s="295">
        <f>'Anchor-RA'!AA97</f>
        <v>0.18079999999999999</v>
      </c>
      <c r="Y99" s="357">
        <f>'Anchor-RA'!AB97</f>
        <v>2</v>
      </c>
      <c r="Z99" s="357">
        <f>'Anchor-RA'!AC97</f>
        <v>4</v>
      </c>
      <c r="AA99" s="295">
        <f t="shared" si="7"/>
        <v>7.6638888888888881E-2</v>
      </c>
      <c r="AB99" s="462"/>
      <c r="AC99" s="167">
        <f>'Test-RA'!L97</f>
        <v>41.006061000000003</v>
      </c>
      <c r="AD99" s="167">
        <f>'Test-RA'!M97</f>
        <v>22.793171000000001</v>
      </c>
      <c r="AE99" s="167">
        <f>'Test-RA'!N97</f>
        <v>31.139859000000001</v>
      </c>
      <c r="AF99" s="167">
        <f>'Test-RA'!O97</f>
        <v>36.167583999999998</v>
      </c>
      <c r="AG99" s="391">
        <f>(Summary!$C$69*AD99+Summary!$C$70*AE99+Summary!$C$71*AF99)/Summary!$C$72</f>
        <v>24.965281100000002</v>
      </c>
      <c r="AH99" s="167">
        <f>'Test-RA'!P97</f>
        <v>3.8070889999999999</v>
      </c>
      <c r="AI99" s="167">
        <f>'Test-RA'!Q97</f>
        <v>6.56149</v>
      </c>
      <c r="AJ99" s="167">
        <f>'Test-RA'!R97</f>
        <v>20.617439000000001</v>
      </c>
      <c r="AK99" s="167">
        <f>'Test-RA'!S97</f>
        <v>19.986089</v>
      </c>
      <c r="AL99" s="167">
        <f>'Test-RA'!T97</f>
        <v>20.815106</v>
      </c>
      <c r="AM99" s="167">
        <f>'Test-RA'!U97</f>
        <v>25.920686</v>
      </c>
      <c r="AN99" s="167">
        <f>'Test-RA'!V97</f>
        <v>22.710460000000001</v>
      </c>
      <c r="AO99" s="167">
        <f>'Test-RA'!W97</f>
        <v>31.091056999999999</v>
      </c>
      <c r="AP99" s="167">
        <f>'Test-RA'!X97</f>
        <v>36.148167999999998</v>
      </c>
      <c r="AQ99" s="167">
        <f>10*LOG10(1/((Summary!$C$80/10^(AN99/10)+Summary!$C$81/10^(AO99/10)+Summary!$C$82/10^(AP99/10))/Summary!$C$83))</f>
        <v>24.269309008980592</v>
      </c>
      <c r="AR99" s="167">
        <f>'Test-RA'!Y97</f>
        <v>0.86781299999999995</v>
      </c>
      <c r="AS99" s="167">
        <f>'Test-RA'!Z97</f>
        <v>8537.2999999999993</v>
      </c>
      <c r="AT99" s="295">
        <f>'Test-RA'!AA97</f>
        <v>1.6543000000000001</v>
      </c>
      <c r="AU99" s="357">
        <f>'Test-RA'!AB97</f>
        <v>2</v>
      </c>
      <c r="AV99" s="357">
        <f>'Test-RA'!AC97</f>
        <v>4</v>
      </c>
      <c r="AW99" s="395">
        <f t="shared" si="8"/>
        <v>2.3714722222222222</v>
      </c>
      <c r="AX99" s="302">
        <f t="shared" si="9"/>
        <v>30.943457774555998</v>
      </c>
      <c r="AY99" s="303">
        <f t="shared" si="9"/>
        <v>9.1498893805309738</v>
      </c>
      <c r="AZ99" s="297">
        <f t="shared" si="9"/>
        <v>1</v>
      </c>
      <c r="BA99" s="345">
        <f t="shared" si="6"/>
        <v>1</v>
      </c>
      <c r="BB99" s="75"/>
      <c r="BC99" s="75"/>
      <c r="BD99" s="570"/>
      <c r="BE99" s="550"/>
      <c r="BF99" s="553"/>
      <c r="BG99" s="553"/>
      <c r="BH99" s="553"/>
      <c r="BI99" s="553"/>
      <c r="BJ99" s="553"/>
      <c r="BK99" s="553"/>
      <c r="BL99" s="553"/>
      <c r="BM99" s="553"/>
      <c r="BN99" s="553"/>
      <c r="BO99" s="546"/>
      <c r="BP99" s="544"/>
      <c r="BQ99" s="546"/>
      <c r="BR99" s="544"/>
      <c r="BS99" s="553"/>
      <c r="BT99" s="553"/>
      <c r="BU99" s="553"/>
      <c r="BV99" s="553"/>
      <c r="BW99" s="553"/>
      <c r="BX99" s="553"/>
      <c r="BY99" s="553"/>
      <c r="BZ99" s="544"/>
      <c r="CA99" s="544"/>
      <c r="CB99" s="553"/>
      <c r="CC99" s="553"/>
      <c r="CD99" s="553"/>
      <c r="CE99" s="546"/>
      <c r="CF99" s="544"/>
      <c r="CG99" s="546"/>
      <c r="CH99" s="544"/>
    </row>
    <row r="100" spans="1:86" ht="17" customHeight="1" thickBot="1" x14ac:dyDescent="0.25">
      <c r="A100" s="537" t="s">
        <v>250</v>
      </c>
      <c r="B100" s="595" t="s">
        <v>146</v>
      </c>
      <c r="C100" s="586" t="s">
        <v>238</v>
      </c>
      <c r="D100" s="589">
        <v>59.94</v>
      </c>
      <c r="E100" s="557">
        <v>8</v>
      </c>
      <c r="F100" s="362">
        <v>110</v>
      </c>
      <c r="G100" s="419">
        <f>'Anchor-RA'!L98</f>
        <v>141600.181637</v>
      </c>
      <c r="H100" s="385">
        <f>'Anchor-RA'!M98</f>
        <v>41.624353999999997</v>
      </c>
      <c r="I100" s="385">
        <f>'Anchor-RA'!N98</f>
        <v>45.446894999999998</v>
      </c>
      <c r="J100" s="385">
        <f>'Anchor-RA'!O98</f>
        <v>45.772855</v>
      </c>
      <c r="K100" s="385">
        <f>(Summary!$C$63*H100+Summary!$C$64*I100+Summary!$C$65*J100)/Summary!$C$66</f>
        <v>42.952860999999992</v>
      </c>
      <c r="L100" s="385">
        <f>'Anchor-RA'!P98</f>
        <v>26.720037999999999</v>
      </c>
      <c r="M100" s="385">
        <f>'Anchor-RA'!Q98</f>
        <v>19.185551</v>
      </c>
      <c r="N100" s="385">
        <f>'Anchor-RA'!R98</f>
        <v>97.980621999999997</v>
      </c>
      <c r="O100" s="385">
        <f>'Anchor-RA'!S98</f>
        <v>96.498298000000005</v>
      </c>
      <c r="P100" s="385">
        <f>'Anchor-RA'!T98</f>
        <v>41.607930000000003</v>
      </c>
      <c r="Q100" s="385">
        <f>'Anchor-RA'!U98</f>
        <v>41.582178999999996</v>
      </c>
      <c r="R100" s="385">
        <f>'Anchor-RA'!V98</f>
        <v>41.450619000000003</v>
      </c>
      <c r="S100" s="385">
        <f>'Anchor-RA'!W98</f>
        <v>45.256228</v>
      </c>
      <c r="T100" s="385">
        <f>'Anchor-RA'!X98</f>
        <v>45.627352000000002</v>
      </c>
      <c r="U100" s="385">
        <f>10*LOG10(1/((Summary!$C$80/10^(R100/10)+Summary!$C$81/10^(S100/10)+Summary!$C$82/10^(T100/10))/Summary!$C$83))</f>
        <v>42.421019462973454</v>
      </c>
      <c r="V100" s="385">
        <f>'Anchor-RA'!Y98</f>
        <v>2.8022999999999999E-2</v>
      </c>
      <c r="W100" s="385">
        <f>'Anchor-RA'!Z98</f>
        <v>21220</v>
      </c>
      <c r="X100" s="385">
        <f>'Anchor-RA'!AA98</f>
        <v>35.139699999999998</v>
      </c>
      <c r="Y100" s="360">
        <f>'Anchor-RA'!AB98</f>
        <v>16</v>
      </c>
      <c r="Z100" s="360">
        <f>'Anchor-RA'!AC98</f>
        <v>26</v>
      </c>
      <c r="AA100" s="385">
        <f t="shared" si="7"/>
        <v>5.8944444444444448</v>
      </c>
      <c r="AB100" s="462"/>
      <c r="AC100" s="384">
        <f>'Test-RA'!L98</f>
        <v>133671.012624</v>
      </c>
      <c r="AD100" s="384">
        <f>'Test-RA'!M98</f>
        <v>42.162221000000002</v>
      </c>
      <c r="AE100" s="384">
        <f>'Test-RA'!N98</f>
        <v>45.916187000000001</v>
      </c>
      <c r="AF100" s="384">
        <f>'Test-RA'!O98</f>
        <v>46.415221000000003</v>
      </c>
      <c r="AG100" s="167">
        <f>(Summary!$C$63*AD100+Summary!$C$64*AE100+Summary!$C$65*AF100)/Summary!$C$66</f>
        <v>43.496715333333334</v>
      </c>
      <c r="AH100" s="384">
        <f>'Test-RA'!P98</f>
        <v>27.495159999999998</v>
      </c>
      <c r="AI100" s="384">
        <f>'Test-RA'!Q98</f>
        <v>19.816645999999999</v>
      </c>
      <c r="AJ100" s="384">
        <f>'Test-RA'!R98</f>
        <v>98.553908000000007</v>
      </c>
      <c r="AK100" s="384">
        <f>'Test-RA'!S98</f>
        <v>97.335982999999999</v>
      </c>
      <c r="AL100" s="384">
        <f>'Test-RA'!T98</f>
        <v>42.415292999999998</v>
      </c>
      <c r="AM100" s="384">
        <f>'Test-RA'!U98</f>
        <v>42.018469000000003</v>
      </c>
      <c r="AN100" s="384">
        <f>'Test-RA'!V98</f>
        <v>42.011626999999997</v>
      </c>
      <c r="AO100" s="384">
        <f>'Test-RA'!W98</f>
        <v>45.746237000000001</v>
      </c>
      <c r="AP100" s="384">
        <f>'Test-RA'!X98</f>
        <v>46.286192</v>
      </c>
      <c r="AQ100" s="384">
        <f>10*LOG10(1/((Summary!$C$80/10^(AN100/10)+Summary!$C$81/10^(AO100/10)+Summary!$C$82/10^(AP100/10))/Summary!$C$83))</f>
        <v>42.983522834962777</v>
      </c>
      <c r="AR100" s="384">
        <f>'Test-RA'!Y98</f>
        <v>1.9630000000000002E-2</v>
      </c>
      <c r="AS100" s="384">
        <f>'Test-RA'!Z98</f>
        <v>626812.9</v>
      </c>
      <c r="AT100" s="385">
        <f>'Test-RA'!AA98</f>
        <v>96.215599999999995</v>
      </c>
      <c r="AU100" s="360">
        <f>'Test-RA'!AB98</f>
        <v>16</v>
      </c>
      <c r="AV100" s="360">
        <f>'Test-RA'!AC98</f>
        <v>26</v>
      </c>
      <c r="AW100" s="398">
        <f t="shared" si="8"/>
        <v>174.11469444444444</v>
      </c>
      <c r="AX100" s="292">
        <f t="shared" si="9"/>
        <v>29.538779453345903</v>
      </c>
      <c r="AY100" s="293">
        <f t="shared" si="9"/>
        <v>2.7380882591484843</v>
      </c>
      <c r="AZ100" s="292">
        <f t="shared" si="9"/>
        <v>1</v>
      </c>
      <c r="BA100" s="344">
        <f t="shared" si="6"/>
        <v>1</v>
      </c>
      <c r="BB100" s="75"/>
      <c r="BC100" s="75"/>
      <c r="BD100" s="572" t="s">
        <v>39</v>
      </c>
      <c r="BE100" s="549">
        <f t="array" ref="BE100">bdRateExtend($G100:$G103,H100:H103,$AC100:$AC103,AD100:AD103)</f>
        <v>-0.31670353622400105</v>
      </c>
      <c r="BF100" s="551">
        <f t="array" ref="BF100">bdRateExtend($G100:$G105,H100:H105,$AC100:$AC105,AD100:AD105)</f>
        <v>-0.31292135731283199</v>
      </c>
      <c r="BG100" s="551">
        <f t="array" ref="BG100">bdRateExtend($G100:$G105,I100:I105,$AC100:$AC105,AE100:AE105)</f>
        <v>-0.40718185148309538</v>
      </c>
      <c r="BH100" s="551">
        <f t="array" ref="BH100">bdRateExtend($G100:$G105,J100:J105,$AC100:$AC105,AF100:AF105)</f>
        <v>-0.45573068883482681</v>
      </c>
      <c r="BI100" s="551">
        <f t="array" ref="BI100">bdRateExtend($G100:$G105,K100:K105,$AC100:$AC105,AG100:AG105)</f>
        <v>-0.34158973081817612</v>
      </c>
      <c r="BJ100" s="575">
        <f>(Summary!$C$94*BF100+Summary!$C$95*BG100+Summary!$C$96*BH100)/Summary!$C$97</f>
        <v>-0.32240415034052233</v>
      </c>
      <c r="BK100" s="551">
        <f t="array" ref="BK100">bdRateExtend($G100:$G103,L100:L103,$AC100:$AC103,AH100:AH103)</f>
        <v>-0.24337208169254021</v>
      </c>
      <c r="BL100" s="551">
        <f t="array" ref="BL100">bdRateExtend($G100:$G105,L100:L105,$AC100:$AC105,AH100:AH105)</f>
        <v>-0.24697518349818448</v>
      </c>
      <c r="BM100" s="551">
        <f t="array" ref="BM100">bdRateExtend($G100:$G103,M100:M103,$AC100:$AC103,AI100:AI103)</f>
        <v>-0.28553981979165988</v>
      </c>
      <c r="BN100" s="551">
        <f t="array" ref="BN100">bdRateExtend($G100:$G105,M100:M105,$AC100:$AC105,AI100:AI105)</f>
        <v>-0.28704324082284516</v>
      </c>
      <c r="BO100" s="548">
        <f t="array" ref="BO100">bdRateExtend($G100:$G103,N100:N103,$AC100:$AC103,AJ100:AJ103,"None", FALSE,1)</f>
        <v>-0.2933306068644842</v>
      </c>
      <c r="BP100" s="585">
        <f t="array" ref="BP100">bdRateExtend($G100:$G105,N100:N105,$AC100:$AC105,AJ100:AJ105,"None", FALSE,1)</f>
        <v>-0.32979026366333908</v>
      </c>
      <c r="BQ100" s="548">
        <f t="array" ref="BQ100">bdRateExtend($G100:$G103,O100:O103,$AC100:$AC103,AK100:AK103,"None", FALSE,1)</f>
        <v>-0.29163317948433376</v>
      </c>
      <c r="BR100" s="585">
        <f t="array" ref="BR100">bdRateExtend($G100:$G105,O100:O105,$AC100:$AC105,AK100:AK105,"None", FALSE,1)</f>
        <v>-0.32757411574760853</v>
      </c>
      <c r="BS100" s="551">
        <f t="array" ref="BS100">bdRateExtend($G100:$G103,P100:P103,$AC100:$AC103,AL100:AL103)</f>
        <v>-0.27770328401188771</v>
      </c>
      <c r="BT100" s="551">
        <f t="array" ref="BT100">bdRateExtend($G100:$G105,P100:P105,$AC100:$AC105,AL100:AL105)</f>
        <v>-0.29010849699885466</v>
      </c>
      <c r="BU100" s="551">
        <f t="array" ref="BU100">bdRateExtend($G100:$G103,Q100:Q103,$AC100:$AC103,AM100:AM103)</f>
        <v>-0.30729936063937291</v>
      </c>
      <c r="BV100" s="551">
        <f t="array" ref="BV100">bdRateExtend($G100:$G105,Q100:Q105,$AC100:$AC105,AM100:AM105)</f>
        <v>-0.33345710022071107</v>
      </c>
      <c r="BW100" s="551">
        <f t="array" ref="BW100">bdRateExtend($G100:$G103,R100:R103,$AC100:$AC103,AN100:AN103)</f>
        <v>-0.32643797545360664</v>
      </c>
      <c r="BX100" s="551">
        <f t="array" ref="BX100">bdRateExtend($G100:$G105,R100:R105,$AC100:$AC105,AN100:AN105)</f>
        <v>-0.32230531630023473</v>
      </c>
      <c r="BY100" s="551">
        <f t="array" ref="BY100">bdRateExtend($G100:$G105,S100:S105,$AC100:$AC105,AO100:AO105)</f>
        <v>-0.42525133465205256</v>
      </c>
      <c r="BZ100" s="555">
        <f t="array" ref="BZ100">bdRateExtend($G100:$G105,T100:T105,$AC100:$AC105,AP100:AP105)</f>
        <v>-0.47154168383786588</v>
      </c>
      <c r="CA100" s="555">
        <f t="array" ref="CA100">bdRateExtend($G100:$G105,U100:U105,$AC100:$AC105,AQ100:AQ105)</f>
        <v>-0.32850841402928288</v>
      </c>
      <c r="CB100" s="575">
        <f>(Summary!$C$108*BX100+Summary!$C$109*BY100+Summary!$C$110*BZ100)/Summary!$C$111</f>
        <v>-0.33239261173581269</v>
      </c>
      <c r="CC100" s="593">
        <f t="array" ref="CC100">bdCAMBIExtend($G100:$G103,V100:V103,$AC100:$AC103,AR100:AR103)</f>
        <v>-0.13426531297258387</v>
      </c>
      <c r="CD100" s="578">
        <f t="array" ref="CD100">bdCAMBIExtend($G100:$G105,V100:V105,$AC100:$AC105,AR100:AR105)</f>
        <v>-0.10705001140103874</v>
      </c>
      <c r="CE100" s="547">
        <f t="array" ref="CE100">testVMAFRange($G100:$G103,N100:N103,$AC100:$AC103,AJ100:AJ103)</f>
        <v>0</v>
      </c>
      <c r="CF100" s="543">
        <f t="array" ref="CF100">testVMAFRange($G100:$G105,N100:N105,$AC100:$AC105,AJ100:AJ105)</f>
        <v>0</v>
      </c>
      <c r="CG100" s="547">
        <f t="array" ref="CG100">testVMAFRange($G100:$G103,O100:O103,$AC100:$AC103,AK100:AK103)</f>
        <v>0</v>
      </c>
      <c r="CH100" s="543">
        <f t="array" ref="CH100">testVMAFRange($G100:$G105,O100:O105,$AC100:$AC105,AK100:AK105)</f>
        <v>0</v>
      </c>
    </row>
    <row r="101" spans="1:86" ht="17" customHeight="1" x14ac:dyDescent="0.2">
      <c r="A101" s="538"/>
      <c r="B101" s="566"/>
      <c r="C101" s="485"/>
      <c r="D101" s="590"/>
      <c r="E101" s="558"/>
      <c r="F101" s="362">
        <v>135</v>
      </c>
      <c r="G101" s="420">
        <f>'Anchor-RA'!L99</f>
        <v>50562.608301</v>
      </c>
      <c r="H101" s="295">
        <f>'Anchor-RA'!M99</f>
        <v>39.027591000000001</v>
      </c>
      <c r="I101" s="295">
        <f>'Anchor-RA'!N99</f>
        <v>43.118752999999998</v>
      </c>
      <c r="J101" s="295">
        <f>'Anchor-RA'!O99</f>
        <v>43.370817000000002</v>
      </c>
      <c r="K101" s="295">
        <f>(Summary!$C$63*H101+Summary!$C$64*I101+Summary!$C$65*J101)/Summary!$C$66</f>
        <v>40.433322333333336</v>
      </c>
      <c r="L101" s="295">
        <f>'Anchor-RA'!P99</f>
        <v>21.606266999999999</v>
      </c>
      <c r="M101" s="295">
        <f>'Anchor-RA'!Q99</f>
        <v>16.31352</v>
      </c>
      <c r="N101" s="295">
        <f>'Anchor-RA'!R99</f>
        <v>89.072239999999994</v>
      </c>
      <c r="O101" s="295">
        <f>'Anchor-RA'!S99</f>
        <v>86.819281000000004</v>
      </c>
      <c r="P101" s="295">
        <f>'Anchor-RA'!T99</f>
        <v>37.432375999999998</v>
      </c>
      <c r="Q101" s="295">
        <f>'Anchor-RA'!U99</f>
        <v>39.229014999999997</v>
      </c>
      <c r="R101" s="295">
        <f>'Anchor-RA'!V99</f>
        <v>38.861229000000002</v>
      </c>
      <c r="S101" s="295">
        <f>'Anchor-RA'!W99</f>
        <v>42.930858000000001</v>
      </c>
      <c r="T101" s="295">
        <f>'Anchor-RA'!X99</f>
        <v>43.26408</v>
      </c>
      <c r="U101" s="295">
        <f>10*LOG10(1/((Summary!$C$80/10^(R101/10)+Summary!$C$81/10^(S101/10)+Summary!$C$82/10^(T101/10))/Summary!$C$83))</f>
        <v>39.871587825689893</v>
      </c>
      <c r="V101" s="295">
        <f>'Anchor-RA'!Y99</f>
        <v>0.245668</v>
      </c>
      <c r="W101" s="295">
        <f>'Anchor-RA'!Z99</f>
        <v>20216</v>
      </c>
      <c r="X101" s="295">
        <f>'Anchor-RA'!AA99</f>
        <v>27.037299999999998</v>
      </c>
      <c r="Y101" s="357">
        <f>'Anchor-RA'!AB99</f>
        <v>16</v>
      </c>
      <c r="Z101" s="357">
        <f>'Anchor-RA'!AC99</f>
        <v>25</v>
      </c>
      <c r="AA101" s="295">
        <f t="shared" si="7"/>
        <v>5.6155555555555559</v>
      </c>
      <c r="AB101" s="462"/>
      <c r="AC101" s="167">
        <f>'Test-RA'!L99</f>
        <v>46824.586323000003</v>
      </c>
      <c r="AD101" s="167">
        <f>'Test-RA'!M99</f>
        <v>39.775767999999999</v>
      </c>
      <c r="AE101" s="167">
        <f>'Test-RA'!N99</f>
        <v>43.654995999999997</v>
      </c>
      <c r="AF101" s="167">
        <f>'Test-RA'!O99</f>
        <v>44.060217000000002</v>
      </c>
      <c r="AG101" s="167">
        <f>(Summary!$C$63*AD101+Summary!$C$64*AE101+Summary!$C$65*AF101)/Summary!$C$66</f>
        <v>41.136380833333327</v>
      </c>
      <c r="AH101" s="167">
        <f>'Test-RA'!P99</f>
        <v>22.492809999999999</v>
      </c>
      <c r="AI101" s="167">
        <f>'Test-RA'!Q99</f>
        <v>16.936225</v>
      </c>
      <c r="AJ101" s="167">
        <f>'Test-RA'!R99</f>
        <v>91.63167</v>
      </c>
      <c r="AK101" s="167">
        <f>'Test-RA'!S99</f>
        <v>89.476793999999998</v>
      </c>
      <c r="AL101" s="167">
        <f>'Test-RA'!T99</f>
        <v>38.278485000000003</v>
      </c>
      <c r="AM101" s="167">
        <f>'Test-RA'!U99</f>
        <v>39.779457999999998</v>
      </c>
      <c r="AN101" s="167">
        <f>'Test-RA'!V99</f>
        <v>39.652324</v>
      </c>
      <c r="AO101" s="167">
        <f>'Test-RA'!W99</f>
        <v>43.508876000000001</v>
      </c>
      <c r="AP101" s="167">
        <f>'Test-RA'!X99</f>
        <v>43.982284</v>
      </c>
      <c r="AQ101" s="167">
        <f>10*LOG10(1/((Summary!$C$80/10^(AN101/10)+Summary!$C$81/10^(AO101/10)+Summary!$C$82/10^(AP101/10))/Summary!$C$83))</f>
        <v>40.639142095528385</v>
      </c>
      <c r="AR101" s="167">
        <f>'Test-RA'!Y99</f>
        <v>6.6364000000000006E-2</v>
      </c>
      <c r="AS101" s="167">
        <f>'Test-RA'!Z99</f>
        <v>782123.3</v>
      </c>
      <c r="AT101" s="295">
        <f>'Test-RA'!AA99</f>
        <v>75.606099999999998</v>
      </c>
      <c r="AU101" s="357">
        <f>'Test-RA'!AB99</f>
        <v>16</v>
      </c>
      <c r="AV101" s="357">
        <f>'Test-RA'!AC99</f>
        <v>25</v>
      </c>
      <c r="AW101" s="395">
        <f t="shared" si="8"/>
        <v>217.25647222222224</v>
      </c>
      <c r="AX101" s="297">
        <f t="shared" si="9"/>
        <v>38.688331024930747</v>
      </c>
      <c r="AY101" s="298">
        <f t="shared" si="9"/>
        <v>2.7963628024987703</v>
      </c>
      <c r="AZ101" s="297">
        <f t="shared" si="9"/>
        <v>1</v>
      </c>
      <c r="BA101" s="345">
        <f t="shared" si="6"/>
        <v>1</v>
      </c>
      <c r="BB101" s="75"/>
      <c r="BC101" s="75"/>
      <c r="BD101" s="565"/>
      <c r="BE101" s="550"/>
      <c r="BF101" s="552"/>
      <c r="BG101" s="552"/>
      <c r="BH101" s="552"/>
      <c r="BI101" s="552"/>
      <c r="BJ101" s="552"/>
      <c r="BK101" s="553"/>
      <c r="BL101" s="552"/>
      <c r="BM101" s="553"/>
      <c r="BN101" s="552"/>
      <c r="BO101" s="546"/>
      <c r="BP101" s="541"/>
      <c r="BQ101" s="546"/>
      <c r="BR101" s="541"/>
      <c r="BS101" s="553"/>
      <c r="BT101" s="552"/>
      <c r="BU101" s="553"/>
      <c r="BV101" s="552"/>
      <c r="BW101" s="553"/>
      <c r="BX101" s="552"/>
      <c r="BY101" s="552"/>
      <c r="BZ101" s="541"/>
      <c r="CA101" s="541"/>
      <c r="CB101" s="552"/>
      <c r="CC101" s="550"/>
      <c r="CD101" s="541"/>
      <c r="CE101" s="546"/>
      <c r="CF101" s="541"/>
      <c r="CG101" s="546"/>
      <c r="CH101" s="541"/>
    </row>
    <row r="102" spans="1:86" ht="17" customHeight="1" x14ac:dyDescent="0.2">
      <c r="A102" s="538"/>
      <c r="B102" s="566"/>
      <c r="C102" s="485"/>
      <c r="D102" s="590"/>
      <c r="E102" s="558"/>
      <c r="F102" s="362">
        <v>160</v>
      </c>
      <c r="G102" s="420">
        <f>'Anchor-RA'!L100</f>
        <v>19754.245754</v>
      </c>
      <c r="H102" s="295">
        <f>'Anchor-RA'!M100</f>
        <v>36.286214999999999</v>
      </c>
      <c r="I102" s="295">
        <f>'Anchor-RA'!N100</f>
        <v>41.760519000000002</v>
      </c>
      <c r="J102" s="295">
        <f>'Anchor-RA'!O100</f>
        <v>42.203355999999999</v>
      </c>
      <c r="K102" s="295">
        <f>(Summary!$C$63*H102+Summary!$C$64*I102+Summary!$C$65*J102)/Summary!$C$66</f>
        <v>38.184789166666661</v>
      </c>
      <c r="L102" s="295">
        <f>'Anchor-RA'!P100</f>
        <v>18.184256999999999</v>
      </c>
      <c r="M102" s="295">
        <f>'Anchor-RA'!Q100</f>
        <v>13.947478</v>
      </c>
      <c r="N102" s="295">
        <f>'Anchor-RA'!R100</f>
        <v>71.486982999999995</v>
      </c>
      <c r="O102" s="295">
        <f>'Anchor-RA'!S100</f>
        <v>69.105490000000003</v>
      </c>
      <c r="P102" s="295">
        <f>'Anchor-RA'!T100</f>
        <v>33.698560999999998</v>
      </c>
      <c r="Q102" s="295">
        <f>'Anchor-RA'!U100</f>
        <v>37.348604000000002</v>
      </c>
      <c r="R102" s="295">
        <f>'Anchor-RA'!V100</f>
        <v>36.056246000000002</v>
      </c>
      <c r="S102" s="295">
        <f>'Anchor-RA'!W100</f>
        <v>41.571249999999999</v>
      </c>
      <c r="T102" s="295">
        <f>'Anchor-RA'!X100</f>
        <v>42.117987999999997</v>
      </c>
      <c r="U102" s="295">
        <f>10*LOG10(1/((Summary!$C$80/10^(R102/10)+Summary!$C$81/10^(S102/10)+Summary!$C$82/10^(T102/10))/Summary!$C$83))</f>
        <v>37.278206024930945</v>
      </c>
      <c r="V102" s="295">
        <f>'Anchor-RA'!Y100</f>
        <v>0.79562900000000003</v>
      </c>
      <c r="W102" s="295">
        <f>'Anchor-RA'!Z100</f>
        <v>12332.9</v>
      </c>
      <c r="X102" s="295">
        <f>'Anchor-RA'!AA100</f>
        <v>17.230699999999999</v>
      </c>
      <c r="Y102" s="357">
        <f>'Anchor-RA'!AB100</f>
        <v>18</v>
      </c>
      <c r="Z102" s="357">
        <f>'Anchor-RA'!AC100</f>
        <v>23</v>
      </c>
      <c r="AA102" s="295">
        <f t="shared" si="7"/>
        <v>3.4258055555555553</v>
      </c>
      <c r="AB102" s="462"/>
      <c r="AC102" s="167">
        <f>'Test-RA'!L100</f>
        <v>18381.262374000002</v>
      </c>
      <c r="AD102" s="167">
        <f>'Test-RA'!M100</f>
        <v>37.289458000000003</v>
      </c>
      <c r="AE102" s="167">
        <f>'Test-RA'!N100</f>
        <v>42.421146999999998</v>
      </c>
      <c r="AF102" s="167">
        <f>'Test-RA'!O100</f>
        <v>42.901021999999998</v>
      </c>
      <c r="AG102" s="167">
        <f>(Summary!$C$63*AD102+Summary!$C$64*AE102+Summary!$C$65*AF102)/Summary!$C$66</f>
        <v>39.080000166666672</v>
      </c>
      <c r="AH102" s="167">
        <f>'Test-RA'!P100</f>
        <v>19.012775000000001</v>
      </c>
      <c r="AI102" s="167">
        <f>'Test-RA'!Q100</f>
        <v>14.717948</v>
      </c>
      <c r="AJ102" s="167">
        <f>'Test-RA'!R100</f>
        <v>77.633071999999999</v>
      </c>
      <c r="AK102" s="167">
        <f>'Test-RA'!S100</f>
        <v>75.233442999999994</v>
      </c>
      <c r="AL102" s="167">
        <f>'Test-RA'!T100</f>
        <v>34.870412999999999</v>
      </c>
      <c r="AM102" s="167">
        <f>'Test-RA'!U100</f>
        <v>38.045917000000003</v>
      </c>
      <c r="AN102" s="167">
        <f>'Test-RA'!V100</f>
        <v>37.125596000000002</v>
      </c>
      <c r="AO102" s="167">
        <f>'Test-RA'!W100</f>
        <v>42.283282</v>
      </c>
      <c r="AP102" s="167">
        <f>'Test-RA'!X100</f>
        <v>42.852075999999997</v>
      </c>
      <c r="AQ102" s="167">
        <f>10*LOG10(1/((Summary!$C$80/10^(AN102/10)+Summary!$C$81/10^(AO102/10)+Summary!$C$82/10^(AP102/10))/Summary!$C$83))</f>
        <v>38.305600503972961</v>
      </c>
      <c r="AR102" s="167">
        <f>'Test-RA'!Y100</f>
        <v>0.660914</v>
      </c>
      <c r="AS102" s="167">
        <f>'Test-RA'!Z100</f>
        <v>648317.5</v>
      </c>
      <c r="AT102" s="295">
        <f>'Test-RA'!AA100</f>
        <v>60.025100000000002</v>
      </c>
      <c r="AU102" s="357">
        <f>'Test-RA'!AB100</f>
        <v>18</v>
      </c>
      <c r="AV102" s="357">
        <f>'Test-RA'!AC100</f>
        <v>23</v>
      </c>
      <c r="AW102" s="395">
        <f t="shared" si="8"/>
        <v>180.08819444444444</v>
      </c>
      <c r="AX102" s="297">
        <f t="shared" si="9"/>
        <v>52.56813077216227</v>
      </c>
      <c r="AY102" s="298">
        <f t="shared" si="9"/>
        <v>3.4836135502330148</v>
      </c>
      <c r="AZ102" s="297">
        <f t="shared" si="9"/>
        <v>1</v>
      </c>
      <c r="BA102" s="345">
        <f t="shared" si="6"/>
        <v>1</v>
      </c>
      <c r="BB102" s="75"/>
      <c r="BC102" s="75"/>
      <c r="BD102" s="573" t="s">
        <v>147</v>
      </c>
      <c r="BE102" s="549">
        <f t="array" ref="BE102">bdRateExtend($G101:$G104,H101:H104,$AC101:$AC104,AD101:AD104)</f>
        <v>-0.32559176508507504</v>
      </c>
      <c r="BF102" s="552"/>
      <c r="BG102" s="552"/>
      <c r="BH102" s="552"/>
      <c r="BI102" s="552"/>
      <c r="BJ102" s="552"/>
      <c r="BK102" s="551">
        <f t="array" ref="BK102">bdRateExtend($G101:$G104,L101:L104,$AC101:$AC104,AH101:AH104)</f>
        <v>-0.25595196923496843</v>
      </c>
      <c r="BL102" s="552"/>
      <c r="BM102" s="551">
        <f t="array" ref="BM102">bdRateExtend($G101:$G104,M101:M104,$AC101:$AC104,AI101:AI104)</f>
        <v>-0.30096526571929461</v>
      </c>
      <c r="BN102" s="552"/>
      <c r="BO102" s="545">
        <f t="array" ref="BO102">bdRateExtend($G101:$G104,N101:N104,$AC101:$AC104,AJ101:AJ104,"None", FALSE,1)</f>
        <v>-0.33261816827845359</v>
      </c>
      <c r="BP102" s="541"/>
      <c r="BQ102" s="545">
        <f t="array" ref="BQ102">bdRateExtend($G101:$G104,O101:O104,$AC101:$AC104,AK101:AK104,"None", FALSE,1)</f>
        <v>-0.33065225863857328</v>
      </c>
      <c r="BR102" s="541"/>
      <c r="BS102" s="551">
        <f t="array" ref="BS102">bdRateExtend($G101:$G104,P101:P104,$AC101:$AC104,AL101:AL104)</f>
        <v>-0.30659973934688423</v>
      </c>
      <c r="BT102" s="552"/>
      <c r="BU102" s="551">
        <f t="array" ref="BU102">bdRateExtend($G101:$G104,Q101:Q104,$AC101:$AC104,AM101:AM104)</f>
        <v>-0.34504387527678992</v>
      </c>
      <c r="BV102" s="552"/>
      <c r="BW102" s="551">
        <f t="array" ref="BW102">bdRateExtend($G101:$G104,R101:R104,$AC101:$AC104,AN101:AN104)</f>
        <v>-0.33431823490871648</v>
      </c>
      <c r="BX102" s="552"/>
      <c r="BY102" s="552"/>
      <c r="BZ102" s="541"/>
      <c r="CA102" s="541"/>
      <c r="CB102" s="552"/>
      <c r="CC102" s="560">
        <f t="array" ref="CC102">bdCAMBIExtend($G101:$G104,V101:V104,$AC101:$AC104,AR101:AR104)</f>
        <v>-0.11124326700966281</v>
      </c>
      <c r="CD102" s="541"/>
      <c r="CE102" s="554">
        <f t="array" ref="CE102">testVMAFRange($G101:$G104,N101:N104,$AC101:$AC104,AJ101:AJ104)</f>
        <v>0</v>
      </c>
      <c r="CF102" s="541"/>
      <c r="CG102" s="554">
        <f t="array" ref="CG102">testVMAFRange($G101:$G104,O101:O104,$AC101:$AC104,AK101:AK104)</f>
        <v>0</v>
      </c>
      <c r="CH102" s="541"/>
    </row>
    <row r="103" spans="1:86" ht="17" customHeight="1" x14ac:dyDescent="0.2">
      <c r="A103" s="538"/>
      <c r="B103" s="566"/>
      <c r="C103" s="485"/>
      <c r="D103" s="590"/>
      <c r="E103" s="558"/>
      <c r="F103" s="362">
        <v>185</v>
      </c>
      <c r="G103" s="420">
        <f>'Anchor-RA'!L101</f>
        <v>7480.8464260000001</v>
      </c>
      <c r="H103" s="295">
        <f>'Anchor-RA'!M101</f>
        <v>33.405661000000002</v>
      </c>
      <c r="I103" s="295">
        <f>'Anchor-RA'!N101</f>
        <v>40.497401000000004</v>
      </c>
      <c r="J103" s="295">
        <f>'Anchor-RA'!O101</f>
        <v>41.209204</v>
      </c>
      <c r="K103" s="295">
        <f>(Summary!$C$63*H103+Summary!$C$64*I103+Summary!$C$65*J103)/Summary!$C$66</f>
        <v>35.888208166666665</v>
      </c>
      <c r="L103" s="295">
        <f>'Anchor-RA'!P101</f>
        <v>14.439310000000001</v>
      </c>
      <c r="M103" s="295">
        <f>'Anchor-RA'!Q101</f>
        <v>11.340852999999999</v>
      </c>
      <c r="N103" s="295">
        <f>'Anchor-RA'!R101</f>
        <v>46.672548999999997</v>
      </c>
      <c r="O103" s="295">
        <f>'Anchor-RA'!S101</f>
        <v>44.738497000000002</v>
      </c>
      <c r="P103" s="295">
        <f>'Anchor-RA'!T101</f>
        <v>29.993956000000001</v>
      </c>
      <c r="Q103" s="295">
        <f>'Anchor-RA'!U101</f>
        <v>35.375143999999999</v>
      </c>
      <c r="R103" s="295">
        <f>'Anchor-RA'!V101</f>
        <v>33.092804999999998</v>
      </c>
      <c r="S103" s="295">
        <f>'Anchor-RA'!W101</f>
        <v>40.328006999999999</v>
      </c>
      <c r="T103" s="295">
        <f>'Anchor-RA'!X101</f>
        <v>41.129730000000002</v>
      </c>
      <c r="U103" s="295">
        <f>10*LOG10(1/((Summary!$C$80/10^(R103/10)+Summary!$C$81/10^(S103/10)+Summary!$C$82/10^(T103/10))/Summary!$C$83))</f>
        <v>34.493265055681171</v>
      </c>
      <c r="V103" s="295">
        <f>'Anchor-RA'!Y101</f>
        <v>0.95616999999999996</v>
      </c>
      <c r="W103" s="295">
        <f>'Anchor-RA'!Z101</f>
        <v>9958.7000000000007</v>
      </c>
      <c r="X103" s="295">
        <f>'Anchor-RA'!AA101</f>
        <v>16.453900000000001</v>
      </c>
      <c r="Y103" s="357">
        <f>'Anchor-RA'!AB101</f>
        <v>15</v>
      </c>
      <c r="Z103" s="357">
        <f>'Anchor-RA'!AC101</f>
        <v>23</v>
      </c>
      <c r="AA103" s="295">
        <f t="shared" si="7"/>
        <v>2.7663055555555558</v>
      </c>
      <c r="AB103" s="462"/>
      <c r="AC103" s="167">
        <f>'Test-RA'!L101</f>
        <v>7396.610662</v>
      </c>
      <c r="AD103" s="167">
        <f>'Test-RA'!M101</f>
        <v>34.522551999999997</v>
      </c>
      <c r="AE103" s="167">
        <f>'Test-RA'!N101</f>
        <v>41.233947000000001</v>
      </c>
      <c r="AF103" s="167">
        <f>'Test-RA'!O101</f>
        <v>41.894835</v>
      </c>
      <c r="AG103" s="167">
        <f>(Summary!$C$63*AD103+Summary!$C$64*AE103+Summary!$C$65*AF103)/Summary!$C$66</f>
        <v>36.869831666666663</v>
      </c>
      <c r="AH103" s="167">
        <f>'Test-RA'!P101</f>
        <v>15.545742000000001</v>
      </c>
      <c r="AI103" s="167">
        <f>'Test-RA'!Q101</f>
        <v>12.272109</v>
      </c>
      <c r="AJ103" s="167">
        <f>'Test-RA'!R101</f>
        <v>57.387898</v>
      </c>
      <c r="AK103" s="167">
        <f>'Test-RA'!S101</f>
        <v>55.114224</v>
      </c>
      <c r="AL103" s="167">
        <f>'Test-RA'!T101</f>
        <v>31.318625999999998</v>
      </c>
      <c r="AM103" s="167">
        <f>'Test-RA'!U101</f>
        <v>36.216645</v>
      </c>
      <c r="AN103" s="167">
        <f>'Test-RA'!V101</f>
        <v>34.278117999999999</v>
      </c>
      <c r="AO103" s="167">
        <f>'Test-RA'!W101</f>
        <v>41.098188999999998</v>
      </c>
      <c r="AP103" s="167">
        <f>'Test-RA'!X101</f>
        <v>41.846696000000001</v>
      </c>
      <c r="AQ103" s="167">
        <f>10*LOG10(1/((Summary!$C$80/10^(AN103/10)+Summary!$C$81/10^(AO103/10)+Summary!$C$82/10^(AP103/10))/Summary!$C$83))</f>
        <v>35.64190763079462</v>
      </c>
      <c r="AR103" s="167">
        <f>'Test-RA'!Y101</f>
        <v>0.91418299999999997</v>
      </c>
      <c r="AS103" s="167">
        <f>'Test-RA'!Z101</f>
        <v>336266.8</v>
      </c>
      <c r="AT103" s="295">
        <f>'Test-RA'!AA101</f>
        <v>65.035799999999995</v>
      </c>
      <c r="AU103" s="357">
        <f>'Test-RA'!AB101</f>
        <v>15</v>
      </c>
      <c r="AV103" s="357">
        <f>'Test-RA'!AC101</f>
        <v>23</v>
      </c>
      <c r="AW103" s="395">
        <f t="shared" si="8"/>
        <v>93.407444444444437</v>
      </c>
      <c r="AX103" s="297">
        <f t="shared" si="9"/>
        <v>33.766134133973303</v>
      </c>
      <c r="AY103" s="298">
        <f t="shared" si="9"/>
        <v>3.9526069807158177</v>
      </c>
      <c r="AZ103" s="297">
        <f t="shared" si="9"/>
        <v>1</v>
      </c>
      <c r="BA103" s="345">
        <f t="shared" si="6"/>
        <v>1</v>
      </c>
      <c r="BB103" s="75"/>
      <c r="BC103" s="75"/>
      <c r="BD103" s="565"/>
      <c r="BE103" s="550"/>
      <c r="BF103" s="552"/>
      <c r="BG103" s="552"/>
      <c r="BH103" s="552"/>
      <c r="BI103" s="552"/>
      <c r="BJ103" s="552"/>
      <c r="BK103" s="553"/>
      <c r="BL103" s="552"/>
      <c r="BM103" s="553"/>
      <c r="BN103" s="552"/>
      <c r="BO103" s="546"/>
      <c r="BP103" s="541"/>
      <c r="BQ103" s="546"/>
      <c r="BR103" s="541"/>
      <c r="BS103" s="553"/>
      <c r="BT103" s="552"/>
      <c r="BU103" s="553"/>
      <c r="BV103" s="552"/>
      <c r="BW103" s="553"/>
      <c r="BX103" s="552"/>
      <c r="BY103" s="552"/>
      <c r="BZ103" s="541"/>
      <c r="CA103" s="541"/>
      <c r="CB103" s="552"/>
      <c r="CC103" s="550"/>
      <c r="CD103" s="541"/>
      <c r="CE103" s="546"/>
      <c r="CF103" s="541"/>
      <c r="CG103" s="546"/>
      <c r="CH103" s="541"/>
    </row>
    <row r="104" spans="1:86" ht="17" customHeight="1" thickBot="1" x14ac:dyDescent="0.25">
      <c r="A104" s="538"/>
      <c r="B104" s="566"/>
      <c r="C104" s="485"/>
      <c r="D104" s="590"/>
      <c r="E104" s="558"/>
      <c r="F104" s="362">
        <v>210</v>
      </c>
      <c r="G104" s="420">
        <f>'Anchor-RA'!L102</f>
        <v>2427.5796930000001</v>
      </c>
      <c r="H104" s="295">
        <f>'Anchor-RA'!M102</f>
        <v>30.554081</v>
      </c>
      <c r="I104" s="295">
        <f>'Anchor-RA'!N102</f>
        <v>39.257669</v>
      </c>
      <c r="J104" s="295">
        <f>'Anchor-RA'!O102</f>
        <v>40.350814999999997</v>
      </c>
      <c r="K104" s="295">
        <f>(Summary!$C$63*H104+Summary!$C$64*I104+Summary!$C$65*J104)/Summary!$C$66</f>
        <v>33.637468000000005</v>
      </c>
      <c r="L104" s="295">
        <f>'Anchor-RA'!P102</f>
        <v>10.520709</v>
      </c>
      <c r="M104" s="295">
        <f>'Anchor-RA'!Q102</f>
        <v>8.6848700000000001</v>
      </c>
      <c r="N104" s="295">
        <f>'Anchor-RA'!R102</f>
        <v>20.237452000000001</v>
      </c>
      <c r="O104" s="295">
        <f>'Anchor-RA'!S102</f>
        <v>19.165125</v>
      </c>
      <c r="P104" s="295">
        <f>'Anchor-RA'!T102</f>
        <v>26.647272000000001</v>
      </c>
      <c r="Q104" s="295">
        <f>'Anchor-RA'!U102</f>
        <v>33.276505999999998</v>
      </c>
      <c r="R104" s="295">
        <f>'Anchor-RA'!V102</f>
        <v>30.192384000000001</v>
      </c>
      <c r="S104" s="295">
        <f>'Anchor-RA'!W102</f>
        <v>39.091410000000003</v>
      </c>
      <c r="T104" s="295">
        <f>'Anchor-RA'!X102</f>
        <v>40.272199999999998</v>
      </c>
      <c r="U104" s="295">
        <f>10*LOG10(1/((Summary!$C$80/10^(R104/10)+Summary!$C$81/10^(S104/10)+Summary!$C$82/10^(T104/10))/Summary!$C$83))</f>
        <v>31.713540321846835</v>
      </c>
      <c r="V104" s="295">
        <f>'Anchor-RA'!Y102</f>
        <v>1.2969059999999999</v>
      </c>
      <c r="W104" s="295">
        <f>'Anchor-RA'!Z102</f>
        <v>4989.6000000000004</v>
      </c>
      <c r="X104" s="295">
        <f>'Anchor-RA'!AA102</f>
        <v>12.9977</v>
      </c>
      <c r="Y104" s="357">
        <f>'Anchor-RA'!AB102</f>
        <v>15</v>
      </c>
      <c r="Z104" s="357">
        <f>'Anchor-RA'!AC102</f>
        <v>23</v>
      </c>
      <c r="AA104" s="295">
        <f t="shared" si="7"/>
        <v>1.3860000000000001</v>
      </c>
      <c r="AB104" s="462"/>
      <c r="AC104" s="167">
        <f>'Test-RA'!L102</f>
        <v>2596.632458</v>
      </c>
      <c r="AD104" s="167">
        <f>'Test-RA'!M102</f>
        <v>31.53876</v>
      </c>
      <c r="AE104" s="167">
        <f>'Test-RA'!N102</f>
        <v>40.065168</v>
      </c>
      <c r="AF104" s="167">
        <f>'Test-RA'!O102</f>
        <v>41.014879000000001</v>
      </c>
      <c r="AG104" s="167">
        <f>(Summary!$C$63*AD104+Summary!$C$64*AE104+Summary!$C$65*AF104)/Summary!$C$66</f>
        <v>34.539181166666673</v>
      </c>
      <c r="AH104" s="167">
        <f>'Test-RA'!P102</f>
        <v>11.612746</v>
      </c>
      <c r="AI104" s="167">
        <f>'Test-RA'!Q102</f>
        <v>9.5303760000000004</v>
      </c>
      <c r="AJ104" s="167">
        <f>'Test-RA'!R102</f>
        <v>31.717865</v>
      </c>
      <c r="AK104" s="167">
        <f>'Test-RA'!S102</f>
        <v>30.214943999999999</v>
      </c>
      <c r="AL104" s="167">
        <f>'Test-RA'!T102</f>
        <v>27.771428</v>
      </c>
      <c r="AM104" s="167">
        <f>'Test-RA'!U102</f>
        <v>34.172069999999998</v>
      </c>
      <c r="AN104" s="167">
        <f>'Test-RA'!V102</f>
        <v>31.220369000000002</v>
      </c>
      <c r="AO104" s="167">
        <f>'Test-RA'!W102</f>
        <v>39.940358000000003</v>
      </c>
      <c r="AP104" s="167">
        <f>'Test-RA'!X102</f>
        <v>40.958756999999999</v>
      </c>
      <c r="AQ104" s="167">
        <f>10*LOG10(1/((Summary!$C$80/10^(AN104/10)+Summary!$C$81/10^(AO104/10)+Summary!$C$82/10^(AP104/10))/Summary!$C$83))</f>
        <v>32.727725364377591</v>
      </c>
      <c r="AR104" s="167">
        <f>'Test-RA'!Y102</f>
        <v>1.229122</v>
      </c>
      <c r="AS104" s="167">
        <f>'Test-RA'!Z102</f>
        <v>134966.1</v>
      </c>
      <c r="AT104" s="295">
        <f>'Test-RA'!AA102</f>
        <v>68.381799999999998</v>
      </c>
      <c r="AU104" s="357">
        <f>'Test-RA'!AB102</f>
        <v>15</v>
      </c>
      <c r="AV104" s="357">
        <f>'Test-RA'!AC102</f>
        <v>23</v>
      </c>
      <c r="AW104" s="395">
        <f t="shared" si="8"/>
        <v>37.490583333333333</v>
      </c>
      <c r="AX104" s="297">
        <f t="shared" si="9"/>
        <v>27.049482924482923</v>
      </c>
      <c r="AY104" s="298">
        <f t="shared" si="9"/>
        <v>5.2610692661009253</v>
      </c>
      <c r="AZ104" s="297">
        <f t="shared" si="9"/>
        <v>1</v>
      </c>
      <c r="BA104" s="345">
        <f t="shared" si="6"/>
        <v>1</v>
      </c>
      <c r="BB104" s="75"/>
      <c r="BC104" s="75"/>
      <c r="BD104" s="574" t="s">
        <v>46</v>
      </c>
      <c r="BE104" s="549">
        <f t="array" ref="BE104">bdRateExtend($G102:$G105,H102:H105,$AC102:$AC105,AD102:AD105)</f>
        <v>-0.31551997447242741</v>
      </c>
      <c r="BF104" s="552"/>
      <c r="BG104" s="552"/>
      <c r="BH104" s="552"/>
      <c r="BI104" s="552"/>
      <c r="BJ104" s="552"/>
      <c r="BK104" s="551">
        <f t="array" ref="BK104">bdRateExtend($G102:$G105,L102:L105,$AC102:$AC105,AH102:AH105)</f>
        <v>-0.25391844242887018</v>
      </c>
      <c r="BL104" s="552"/>
      <c r="BM104" s="551">
        <f t="array" ref="BM104">bdRateExtend($G102:$G105,M102:M105,$AC102:$AC105,AI102:AI105)</f>
        <v>-0.29455220300411389</v>
      </c>
      <c r="BN104" s="552"/>
      <c r="BO104" s="545">
        <f t="array" ref="BO104">bdRateExtend($G102:$G105,N102:N105,$AC102:$AC105,AJ102:AJ105,"None", FALSE,1)</f>
        <v>-0.35455863949446376</v>
      </c>
      <c r="BP104" s="541"/>
      <c r="BQ104" s="545">
        <f t="array" ref="BQ104">bdRateExtend($G102:$G105,O102:O105,$AC102:$AC105,AK102:AK105,"None", FALSE,1)</f>
        <v>-0.35310076544041546</v>
      </c>
      <c r="BR104" s="541"/>
      <c r="BS104" s="551">
        <f t="array" ref="BS104">bdRateExtend($G102:$G105,P102:P105,$AC102:$AC105,AL102:AL105)</f>
        <v>-0.312332640513726</v>
      </c>
      <c r="BT104" s="552"/>
      <c r="BU104" s="551">
        <f t="array" ref="BU104">bdRateExtend($G102:$G105,Q102:Q105,$AC102:$AC105,AM102:AM105)</f>
        <v>-0.36321192576764816</v>
      </c>
      <c r="BV104" s="552"/>
      <c r="BW104" s="551">
        <f t="array" ref="BW104">bdRateExtend($G102:$G105,R102:R105,$AC102:$AC105,AN102:AN105)</f>
        <v>-0.32452390315312296</v>
      </c>
      <c r="BX104" s="552"/>
      <c r="BY104" s="552"/>
      <c r="BZ104" s="541"/>
      <c r="CA104" s="541"/>
      <c r="CB104" s="552"/>
      <c r="CC104" s="560">
        <f t="array" ref="CC104">bdCAMBIExtend($G102:$G105,V102:V105,$AC102:$AC105,AR102:AR105)</f>
        <v>-8.0087783960499301E-2</v>
      </c>
      <c r="CD104" s="541"/>
      <c r="CE104" s="554">
        <f t="array" ref="CE104">testVMAFRange($G102:$G105,N102:N105,$AC102:$AC105,AJ102:AJ105)</f>
        <v>0</v>
      </c>
      <c r="CF104" s="541"/>
      <c r="CG104" s="554">
        <f t="array" ref="CG104">testVMAFRange($G102:$G105,O102:O105,$AC102:$AC105,AK102:AK105)</f>
        <v>0</v>
      </c>
      <c r="CH104" s="541"/>
    </row>
    <row r="105" spans="1:86" ht="17" customHeight="1" thickBot="1" x14ac:dyDescent="0.25">
      <c r="A105" s="538"/>
      <c r="B105" s="596"/>
      <c r="C105" s="486"/>
      <c r="D105" s="591"/>
      <c r="E105" s="559"/>
      <c r="F105" s="363">
        <v>235</v>
      </c>
      <c r="G105" s="421">
        <f>'Anchor-RA'!L103</f>
        <v>660.81554800000004</v>
      </c>
      <c r="H105" s="392">
        <f>'Anchor-RA'!M103</f>
        <v>28.384156999999998</v>
      </c>
      <c r="I105" s="392">
        <f>'Anchor-RA'!N103</f>
        <v>37.648918000000002</v>
      </c>
      <c r="J105" s="392">
        <f>'Anchor-RA'!O103</f>
        <v>38.960182000000003</v>
      </c>
      <c r="K105" s="392">
        <f>(Summary!$C$63*H105+Summary!$C$64*I105+Summary!$C$65*J105)/Summary!$C$66</f>
        <v>31.690954666666666</v>
      </c>
      <c r="L105" s="392">
        <f>'Anchor-RA'!P103</f>
        <v>7.5930470000000003</v>
      </c>
      <c r="M105" s="392">
        <f>'Anchor-RA'!Q103</f>
        <v>6.7986329999999997</v>
      </c>
      <c r="N105" s="392">
        <f>'Anchor-RA'!R103</f>
        <v>2.6570399999999998</v>
      </c>
      <c r="O105" s="392">
        <f>'Anchor-RA'!S103</f>
        <v>2.4463219999999999</v>
      </c>
      <c r="P105" s="392">
        <f>'Anchor-RA'!T103</f>
        <v>24.346094000000001</v>
      </c>
      <c r="Q105" s="392">
        <f>'Anchor-RA'!U103</f>
        <v>31.326165</v>
      </c>
      <c r="R105" s="392">
        <f>'Anchor-RA'!V103</f>
        <v>28.052240999999999</v>
      </c>
      <c r="S105" s="392">
        <f>'Anchor-RA'!W103</f>
        <v>37.323289000000003</v>
      </c>
      <c r="T105" s="392">
        <f>'Anchor-RA'!X103</f>
        <v>38.730193</v>
      </c>
      <c r="U105" s="392">
        <f>10*LOG10(1/((Summary!$C$80/10^(R105/10)+Summary!$C$81/10^(S105/10)+Summary!$C$82/10^(T105/10))/Summary!$C$83))</f>
        <v>29.597309682794609</v>
      </c>
      <c r="V105" s="392">
        <f>'Anchor-RA'!Y103</f>
        <v>1.3070679999999999</v>
      </c>
      <c r="W105" s="392">
        <f>'Anchor-RA'!Z103</f>
        <v>2815.8</v>
      </c>
      <c r="X105" s="392">
        <f>'Anchor-RA'!AA103</f>
        <v>10.5235</v>
      </c>
      <c r="Y105" s="393">
        <f>'Anchor-RA'!AB103</f>
        <v>15</v>
      </c>
      <c r="Z105" s="393">
        <f>'Anchor-RA'!AC103</f>
        <v>23</v>
      </c>
      <c r="AA105" s="392">
        <f t="shared" si="7"/>
        <v>0.78216666666666668</v>
      </c>
      <c r="AB105" s="462"/>
      <c r="AC105" s="391">
        <f>'Test-RA'!L103</f>
        <v>689.935519</v>
      </c>
      <c r="AD105" s="391">
        <f>'Test-RA'!M103</f>
        <v>28.918990999999998</v>
      </c>
      <c r="AE105" s="391">
        <f>'Test-RA'!N103</f>
        <v>38.953031000000003</v>
      </c>
      <c r="AF105" s="391">
        <f>'Test-RA'!O103</f>
        <v>40.235456999999997</v>
      </c>
      <c r="AG105" s="391">
        <f>(Summary!$C$63*AD105+Summary!$C$64*AE105+Summary!$C$65*AF105)/Summary!$C$66</f>
        <v>32.477408666666669</v>
      </c>
      <c r="AH105" s="391">
        <f>'Test-RA'!P103</f>
        <v>8.1792079999999991</v>
      </c>
      <c r="AI105" s="391">
        <f>'Test-RA'!Q103</f>
        <v>7.2102510000000004</v>
      </c>
      <c r="AJ105" s="391">
        <f>'Test-RA'!R103</f>
        <v>6.3708070000000001</v>
      </c>
      <c r="AK105" s="391">
        <f>'Test-RA'!S103</f>
        <v>5.8866800000000001</v>
      </c>
      <c r="AL105" s="391">
        <f>'Test-RA'!T103</f>
        <v>24.924112999999998</v>
      </c>
      <c r="AM105" s="391">
        <f>'Test-RA'!U103</f>
        <v>32.152861000000001</v>
      </c>
      <c r="AN105" s="391">
        <f>'Test-RA'!V103</f>
        <v>28.585709999999999</v>
      </c>
      <c r="AO105" s="391">
        <f>'Test-RA'!W103</f>
        <v>38.875377999999998</v>
      </c>
      <c r="AP105" s="391">
        <f>'Test-RA'!X103</f>
        <v>40.192646000000003</v>
      </c>
      <c r="AQ105" s="391">
        <f>10*LOG10(1/((Summary!$C$80/10^(AN105/10)+Summary!$C$81/10^(AO105/10)+Summary!$C$82/10^(AP105/10))/Summary!$C$83))</f>
        <v>30.17355440728906</v>
      </c>
      <c r="AR105" s="391">
        <f>'Test-RA'!Y103</f>
        <v>1.1804349999999999</v>
      </c>
      <c r="AS105" s="391">
        <f>'Test-RA'!Z103</f>
        <v>51744.9</v>
      </c>
      <c r="AT105" s="392">
        <f>'Test-RA'!AA103</f>
        <v>61.017200000000003</v>
      </c>
      <c r="AU105" s="393">
        <f>'Test-RA'!AB103</f>
        <v>15</v>
      </c>
      <c r="AV105" s="393">
        <f>'Test-RA'!AC103</f>
        <v>23</v>
      </c>
      <c r="AW105" s="396">
        <f t="shared" si="8"/>
        <v>14.373583333333334</v>
      </c>
      <c r="AX105" s="302">
        <f t="shared" si="9"/>
        <v>18.37662476028127</v>
      </c>
      <c r="AY105" s="303">
        <f t="shared" si="9"/>
        <v>5.7981850144913762</v>
      </c>
      <c r="AZ105" s="297">
        <f t="shared" si="9"/>
        <v>1</v>
      </c>
      <c r="BA105" s="345">
        <f t="shared" si="6"/>
        <v>1</v>
      </c>
      <c r="BB105" s="75"/>
      <c r="BC105" s="75"/>
      <c r="BD105" s="570"/>
      <c r="BE105" s="550"/>
      <c r="BF105" s="553"/>
      <c r="BG105" s="553"/>
      <c r="BH105" s="553"/>
      <c r="BI105" s="553"/>
      <c r="BJ105" s="553"/>
      <c r="BK105" s="553"/>
      <c r="BL105" s="553"/>
      <c r="BM105" s="553"/>
      <c r="BN105" s="553"/>
      <c r="BO105" s="546"/>
      <c r="BP105" s="544"/>
      <c r="BQ105" s="546"/>
      <c r="BR105" s="544"/>
      <c r="BS105" s="553"/>
      <c r="BT105" s="553"/>
      <c r="BU105" s="553"/>
      <c r="BV105" s="553"/>
      <c r="BW105" s="553"/>
      <c r="BX105" s="553"/>
      <c r="BY105" s="553"/>
      <c r="BZ105" s="544"/>
      <c r="CA105" s="544"/>
      <c r="CB105" s="553"/>
      <c r="CC105" s="550"/>
      <c r="CD105" s="541"/>
      <c r="CE105" s="546"/>
      <c r="CF105" s="544"/>
      <c r="CG105" s="546"/>
      <c r="CH105" s="544"/>
    </row>
    <row r="106" spans="1:86" ht="17" customHeight="1" thickBot="1" x14ac:dyDescent="0.25">
      <c r="A106" s="538"/>
      <c r="B106" s="595" t="s">
        <v>146</v>
      </c>
      <c r="C106" s="586" t="s">
        <v>239</v>
      </c>
      <c r="D106" s="589">
        <v>59.94</v>
      </c>
      <c r="E106" s="557">
        <v>8</v>
      </c>
      <c r="F106" s="362">
        <v>110</v>
      </c>
      <c r="G106" s="420">
        <f>'Anchor-RA'!L104</f>
        <v>59335.697030000003</v>
      </c>
      <c r="H106" s="295">
        <f>'Anchor-RA'!M104</f>
        <v>41.015335999999998</v>
      </c>
      <c r="I106" s="295">
        <f>'Anchor-RA'!N104</f>
        <v>44.061715</v>
      </c>
      <c r="J106" s="295">
        <f>'Anchor-RA'!O104</f>
        <v>53.141784999999999</v>
      </c>
      <c r="K106" s="295">
        <f>(Summary!$C$63*H106+Summary!$C$64*I106+Summary!$C$65*J106)/Summary!$C$66</f>
        <v>43.544140666666664</v>
      </c>
      <c r="L106" s="295">
        <f>'Anchor-RA'!P104</f>
        <v>27.256350000000001</v>
      </c>
      <c r="M106" s="295">
        <f>'Anchor-RA'!Q104</f>
        <v>18.773446</v>
      </c>
      <c r="N106" s="295">
        <f>'Anchor-RA'!R104</f>
        <v>89.486569000000003</v>
      </c>
      <c r="O106" s="295">
        <f>'Anchor-RA'!S104</f>
        <v>87.880279000000002</v>
      </c>
      <c r="P106" s="295">
        <f>'Anchor-RA'!T104</f>
        <v>41.923431000000001</v>
      </c>
      <c r="Q106" s="295">
        <f>'Anchor-RA'!U104</f>
        <v>39.176344999999998</v>
      </c>
      <c r="R106" s="295">
        <f>'Anchor-RA'!V104</f>
        <v>40.883586000000001</v>
      </c>
      <c r="S106" s="295">
        <f>'Anchor-RA'!W104</f>
        <v>43.997591</v>
      </c>
      <c r="T106" s="295">
        <f>'Anchor-RA'!X104</f>
        <v>53.130716</v>
      </c>
      <c r="U106" s="295">
        <f>10*LOG10(1/((Summary!$C$80/10^(R106/10)+Summary!$C$81/10^(S106/10)+Summary!$C$82/10^(T106/10))/Summary!$C$83))</f>
        <v>42.087077739468235</v>
      </c>
      <c r="V106" s="295">
        <f>'Anchor-RA'!Y104</f>
        <v>0.46313500000000002</v>
      </c>
      <c r="W106" s="295">
        <f>'Anchor-RA'!Z104</f>
        <v>20975.3</v>
      </c>
      <c r="X106" s="295">
        <f>'Anchor-RA'!AA104</f>
        <v>21.46</v>
      </c>
      <c r="Y106" s="357">
        <f>'Anchor-RA'!AB104</f>
        <v>15</v>
      </c>
      <c r="Z106" s="357">
        <f>'Anchor-RA'!AC104</f>
        <v>23</v>
      </c>
      <c r="AA106" s="295">
        <f t="shared" si="7"/>
        <v>5.8264722222222218</v>
      </c>
      <c r="AB106" s="462"/>
      <c r="AC106" s="167">
        <f>'Test-RA'!L104</f>
        <v>56912.091545000003</v>
      </c>
      <c r="AD106" s="167">
        <f>'Test-RA'!M104</f>
        <v>41.202030000000001</v>
      </c>
      <c r="AE106" s="167">
        <f>'Test-RA'!N104</f>
        <v>44.085149999999999</v>
      </c>
      <c r="AF106" s="167">
        <f>'Test-RA'!O104</f>
        <v>53.302639999999997</v>
      </c>
      <c r="AG106" s="167">
        <f>(Summary!$C$63*AD106+Summary!$C$64*AE106+Summary!$C$65*AF106)/Summary!$C$66</f>
        <v>43.699318333333338</v>
      </c>
      <c r="AH106" s="167">
        <f>'Test-RA'!P104</f>
        <v>27.555810000000001</v>
      </c>
      <c r="AI106" s="167">
        <f>'Test-RA'!Q104</f>
        <v>18.943579</v>
      </c>
      <c r="AJ106" s="167">
        <f>'Test-RA'!R104</f>
        <v>90.520512999999994</v>
      </c>
      <c r="AK106" s="167">
        <f>'Test-RA'!S104</f>
        <v>88.771153999999996</v>
      </c>
      <c r="AL106" s="167">
        <f>'Test-RA'!T104</f>
        <v>42.202795999999999</v>
      </c>
      <c r="AM106" s="167">
        <f>'Test-RA'!U104</f>
        <v>39.259861999999998</v>
      </c>
      <c r="AN106" s="167">
        <f>'Test-RA'!V104</f>
        <v>41.076689999999999</v>
      </c>
      <c r="AO106" s="167">
        <f>'Test-RA'!W104</f>
        <v>44.033329000000002</v>
      </c>
      <c r="AP106" s="167">
        <f>'Test-RA'!X104</f>
        <v>53.293883000000001</v>
      </c>
      <c r="AQ106" s="167">
        <f>10*LOG10(1/((Summary!$C$80/10^(AN106/10)+Summary!$C$81/10^(AO106/10)+Summary!$C$82/10^(AP106/10))/Summary!$C$83))</f>
        <v>42.262620719475841</v>
      </c>
      <c r="AR106" s="167">
        <f>'Test-RA'!Y104</f>
        <v>0.41238200000000003</v>
      </c>
      <c r="AS106" s="167">
        <f>'Test-RA'!Z104</f>
        <v>326291.3</v>
      </c>
      <c r="AT106" s="295">
        <f>'Test-RA'!AA104</f>
        <v>67.929699999999997</v>
      </c>
      <c r="AU106" s="357">
        <f>'Test-RA'!AB104</f>
        <v>15</v>
      </c>
      <c r="AV106" s="357">
        <f>'Test-RA'!AC104</f>
        <v>23</v>
      </c>
      <c r="AW106" s="395">
        <f t="shared" si="8"/>
        <v>90.636472222222224</v>
      </c>
      <c r="AX106" s="292">
        <f t="shared" si="9"/>
        <v>15.555977745252749</v>
      </c>
      <c r="AY106" s="293">
        <f t="shared" si="9"/>
        <v>3.1654100652376513</v>
      </c>
      <c r="AZ106" s="292">
        <f t="shared" si="9"/>
        <v>1</v>
      </c>
      <c r="BA106" s="344">
        <f t="shared" si="6"/>
        <v>1</v>
      </c>
      <c r="BB106" s="75"/>
      <c r="BC106" s="75"/>
      <c r="BD106" s="572" t="s">
        <v>39</v>
      </c>
      <c r="BE106" s="549">
        <f t="array" ref="BE106">bdRateExtend($G106:$G109,H106:H109,$AC106:$AC109,AD106:AD109)</f>
        <v>-0.21775844301499203</v>
      </c>
      <c r="BF106" s="551">
        <f t="array" ref="BF106">bdRateExtend($G106:$G111,H106:H111,$AC106:$AC111,AD106:AD111)</f>
        <v>-0.25676638317520051</v>
      </c>
      <c r="BG106" s="551">
        <f t="array" ref="BG106">bdRateExtend($G106:$G111,I106:I111,$AC106:$AC111,AE106:AE111)</f>
        <v>-0.46261725762498906</v>
      </c>
      <c r="BH106" s="551">
        <f t="array" ref="BH106">bdRateExtend($G106:$G111,J106:J111,$AC106:$AC111,AF106:AF111)</f>
        <v>-0.54262217765885457</v>
      </c>
      <c r="BI106" s="551">
        <f t="array" ref="BI106">bdRateExtend($G106:$G111,K106:K111,$AC106:$AC111,AG106:AG111)</f>
        <v>-0.30124752526070842</v>
      </c>
      <c r="BJ106" s="575">
        <f>(Summary!$C$94*BF106+Summary!$C$95*BG106+Summary!$C$96*BH106)/Summary!$C$97</f>
        <v>-0.27643464993253819</v>
      </c>
      <c r="BK106" s="551">
        <f t="array" ref="BK106">bdRateExtend($G106:$G109,L106:L109,$AC106:$AC109,AH106:AH109)</f>
        <v>-0.19593885849374604</v>
      </c>
      <c r="BL106" s="551">
        <f t="array" ref="BL106">bdRateExtend($G106:$G111,L106:L111,$AC106:$AC111,AH106:AH111)</f>
        <v>-0.2281985570565086</v>
      </c>
      <c r="BM106" s="551">
        <f t="array" ref="BM106">bdRateExtend($G106:$G109,M106:M109,$AC106:$AC109,AI106:AI109)</f>
        <v>-0.20788312736763526</v>
      </c>
      <c r="BN106" s="551">
        <f t="array" ref="BN106">bdRateExtend($G106:$G111,M106:M111,$AC106:$AC111,AI106:AI111)</f>
        <v>-0.24220105592694996</v>
      </c>
      <c r="BO106" s="548">
        <f t="array" ref="BO106">bdRateExtend($G106:$G109,N106:N109,$AC106:$AC109,AJ106:AJ109,"None", FALSE,1)</f>
        <v>-0.27258308757958061</v>
      </c>
      <c r="BP106" s="585">
        <f t="array" ref="BP106">bdRateExtend($G106:$G111,N106:N111,$AC106:$AC111,AJ106:AJ111,"None", FALSE,1)</f>
        <v>-0.30045035516542262</v>
      </c>
      <c r="BQ106" s="548">
        <f t="array" ref="BQ106">bdRateExtend($G106:$G109,O106:O109,$AC106:$AC109,AK106:AK109,"None", FALSE,1)</f>
        <v>-0.25438533682135278</v>
      </c>
      <c r="BR106" s="585">
        <f t="array" ref="BR106">bdRateExtend($G106:$G111,O106:O111,$AC106:$AC111,AK106:AK111,"None", FALSE,1)</f>
        <v>-0.29019589716090588</v>
      </c>
      <c r="BS106" s="551">
        <f t="array" ref="BS106">bdRateExtend($G106:$G109,P106:P109,$AC106:$AC109,AL106:AL109)</f>
        <v>-0.2102021778353047</v>
      </c>
      <c r="BT106" s="551">
        <f t="array" ref="BT106">bdRateExtend($G106:$G111,P106:P111,$AC106:$AC111,AL106:AL111)</f>
        <v>-0.2459905593136007</v>
      </c>
      <c r="BU106" s="551">
        <f t="array" ref="BU106">bdRateExtend($G106:$G109,Q106:Q109,$AC106:$AC109,AM106:AM109)</f>
        <v>-0.27646983577670259</v>
      </c>
      <c r="BV106" s="551">
        <f t="array" ref="BV106">bdRateExtend($G106:$G111,Q106:Q111,$AC106:$AC111,AM106:AM111)</f>
        <v>-0.31518319115540983</v>
      </c>
      <c r="BW106" s="551">
        <f t="array" ref="BW106">bdRateExtend($G106:$G109,R106:R109,$AC106:$AC109,AN106:AN109)</f>
        <v>-0.2246373590022912</v>
      </c>
      <c r="BX106" s="551">
        <f t="array" ref="BX106">bdRateExtend($G106:$G111,R106:R111,$AC106:$AC111,AN106:AN111)</f>
        <v>-0.26254052030774411</v>
      </c>
      <c r="BY106" s="551">
        <f t="array" ref="BY106">bdRateExtend($G106:$G111,S106:S111,$AC106:$AC111,AO106:AO111)</f>
        <v>-0.47904690151339513</v>
      </c>
      <c r="BZ106" s="555">
        <f t="array" ref="BZ106">bdRateExtend($G106:$G111,T106:T111,$AC106:$AC111,AP106:AP111)</f>
        <v>-0.5437635572276216</v>
      </c>
      <c r="CA106" s="555">
        <f t="array" ref="CA106">bdRateExtend($G106:$G111,U106:U111,$AC106:$AC111,AQ106:AQ111)</f>
        <v>-0.26699088851852459</v>
      </c>
      <c r="CB106" s="575">
        <f>(Summary!$C$108*BX106+Summary!$C$109*BY106+Summary!$C$110*BZ106)/Summary!$C$111</f>
        <v>-0.28244969703276523</v>
      </c>
      <c r="CC106" s="561">
        <f t="array" ref="CC106">bdCAMBIExtend($G106:$G109,V106:V109,$AC106:$AC109,AR106:AR109)</f>
        <v>-5.4375247379428816E-2</v>
      </c>
      <c r="CD106" s="561">
        <f t="array" ref="CD106">bdCAMBIExtend($G106:$G111,V106:V111,$AC106:$AC111,AR106:AR111)</f>
        <v>-7.7389390562812105E-2</v>
      </c>
      <c r="CE106" s="547">
        <f t="array" ref="CE106">testVMAFRange($G106:$G109,N106:N109,$AC106:$AC109,AJ106:AJ109)</f>
        <v>0</v>
      </c>
      <c r="CF106" s="543">
        <f t="array" ref="CF106">testVMAFRange($G106:$G111,N106:N111,$AC106:$AC111,AJ106:AJ111)</f>
        <v>0</v>
      </c>
      <c r="CG106" s="547">
        <f t="array" ref="CG106">testVMAFRange($G106:$G109,O106:O109,$AC106:$AC109,AK106:AK109)</f>
        <v>0</v>
      </c>
      <c r="CH106" s="543">
        <f t="array" ref="CH106">testVMAFRange($G106:$G111,O106:O111,$AC106:$AC111,AK106:AK111)</f>
        <v>0</v>
      </c>
    </row>
    <row r="107" spans="1:86" ht="17" customHeight="1" x14ac:dyDescent="0.2">
      <c r="A107" s="538"/>
      <c r="B107" s="566"/>
      <c r="C107" s="485"/>
      <c r="D107" s="590"/>
      <c r="E107" s="558"/>
      <c r="F107" s="362">
        <v>135</v>
      </c>
      <c r="G107" s="420">
        <f>'Anchor-RA'!L105</f>
        <v>15980.514031000001</v>
      </c>
      <c r="H107" s="295">
        <f>'Anchor-RA'!M105</f>
        <v>39.341146999999999</v>
      </c>
      <c r="I107" s="295">
        <f>'Anchor-RA'!N105</f>
        <v>43.781207999999999</v>
      </c>
      <c r="J107" s="295">
        <f>'Anchor-RA'!O105</f>
        <v>52.748727000000002</v>
      </c>
      <c r="K107" s="295">
        <f>(Summary!$C$63*H107+Summary!$C$64*I107+Summary!$C$65*J107)/Summary!$C$66</f>
        <v>42.315753833333332</v>
      </c>
      <c r="L107" s="295">
        <f>'Anchor-RA'!P105</f>
        <v>24.180741999999999</v>
      </c>
      <c r="M107" s="295">
        <f>'Anchor-RA'!Q105</f>
        <v>17.011341000000002</v>
      </c>
      <c r="N107" s="295">
        <f>'Anchor-RA'!R105</f>
        <v>82.008949000000001</v>
      </c>
      <c r="O107" s="295">
        <f>'Anchor-RA'!S105</f>
        <v>80.342494000000002</v>
      </c>
      <c r="P107" s="295">
        <f>'Anchor-RA'!T105</f>
        <v>39.077075000000001</v>
      </c>
      <c r="Q107" s="295">
        <f>'Anchor-RA'!U105</f>
        <v>38.449948999999997</v>
      </c>
      <c r="R107" s="295">
        <f>'Anchor-RA'!V105</f>
        <v>39.291114</v>
      </c>
      <c r="S107" s="295">
        <f>'Anchor-RA'!W105</f>
        <v>43.779102000000002</v>
      </c>
      <c r="T107" s="295">
        <f>'Anchor-RA'!X105</f>
        <v>52.746558999999998</v>
      </c>
      <c r="U107" s="295">
        <f>10*LOG10(1/((Summary!$C$80/10^(R107/10)+Summary!$C$81/10^(S107/10)+Summary!$C$82/10^(T107/10))/Summary!$C$83))</f>
        <v>40.637186738880985</v>
      </c>
      <c r="V107" s="295">
        <f>'Anchor-RA'!Y105</f>
        <v>0.44791900000000001</v>
      </c>
      <c r="W107" s="295">
        <f>'Anchor-RA'!Z105</f>
        <v>15989.4</v>
      </c>
      <c r="X107" s="295">
        <f>'Anchor-RA'!AA105</f>
        <v>14.0113</v>
      </c>
      <c r="Y107" s="357">
        <f>'Anchor-RA'!AB105</f>
        <v>15</v>
      </c>
      <c r="Z107" s="357">
        <f>'Anchor-RA'!AC105</f>
        <v>23</v>
      </c>
      <c r="AA107" s="295">
        <f t="shared" si="7"/>
        <v>4.4414999999999996</v>
      </c>
      <c r="AB107" s="462"/>
      <c r="AC107" s="167">
        <f>'Test-RA'!L105</f>
        <v>15260.56489</v>
      </c>
      <c r="AD107" s="167">
        <f>'Test-RA'!M105</f>
        <v>39.592367000000003</v>
      </c>
      <c r="AE107" s="167">
        <f>'Test-RA'!N105</f>
        <v>43.853687999999998</v>
      </c>
      <c r="AF107" s="167">
        <f>'Test-RA'!O105</f>
        <v>53.022022</v>
      </c>
      <c r="AG107" s="167">
        <f>(Summary!$C$63*AD107+Summary!$C$64*AE107+Summary!$C$65*AF107)/Summary!$C$66</f>
        <v>42.540863000000002</v>
      </c>
      <c r="AH107" s="167">
        <f>'Test-RA'!P105</f>
        <v>24.577648</v>
      </c>
      <c r="AI107" s="167">
        <f>'Test-RA'!Q105</f>
        <v>17.257106</v>
      </c>
      <c r="AJ107" s="167">
        <f>'Test-RA'!R105</f>
        <v>83.916387999999998</v>
      </c>
      <c r="AK107" s="167">
        <f>'Test-RA'!S105</f>
        <v>82.022329999999997</v>
      </c>
      <c r="AL107" s="167">
        <f>'Test-RA'!T105</f>
        <v>39.478577000000001</v>
      </c>
      <c r="AM107" s="167">
        <f>'Test-RA'!U105</f>
        <v>38.606375999999997</v>
      </c>
      <c r="AN107" s="167">
        <f>'Test-RA'!V105</f>
        <v>39.549041000000003</v>
      </c>
      <c r="AO107" s="167">
        <f>'Test-RA'!W105</f>
        <v>43.852114999999998</v>
      </c>
      <c r="AP107" s="167">
        <f>'Test-RA'!X105</f>
        <v>53.020724000000001</v>
      </c>
      <c r="AQ107" s="167">
        <f>10*LOG10(1/((Summary!$C$80/10^(AN107/10)+Summary!$C$81/10^(AO107/10)+Summary!$C$82/10^(AP107/10))/Summary!$C$83))</f>
        <v>40.880033812811405</v>
      </c>
      <c r="AR107" s="167">
        <f>'Test-RA'!Y105</f>
        <v>0.40110499999999999</v>
      </c>
      <c r="AS107" s="167">
        <f>'Test-RA'!Z105</f>
        <v>306439.5</v>
      </c>
      <c r="AT107" s="295">
        <f>'Test-RA'!AA105</f>
        <v>54.989199999999997</v>
      </c>
      <c r="AU107" s="357">
        <f>'Test-RA'!AB105</f>
        <v>15</v>
      </c>
      <c r="AV107" s="357">
        <f>'Test-RA'!AC105</f>
        <v>23</v>
      </c>
      <c r="AW107" s="395">
        <f t="shared" si="8"/>
        <v>85.122083333333336</v>
      </c>
      <c r="AX107" s="297">
        <f t="shared" si="9"/>
        <v>19.165165672257871</v>
      </c>
      <c r="AY107" s="298">
        <f t="shared" si="9"/>
        <v>3.9246322611035374</v>
      </c>
      <c r="AZ107" s="297">
        <f t="shared" si="9"/>
        <v>1</v>
      </c>
      <c r="BA107" s="345">
        <f t="shared" si="6"/>
        <v>1</v>
      </c>
      <c r="BB107" s="75"/>
      <c r="BC107" s="75"/>
      <c r="BD107" s="565"/>
      <c r="BE107" s="550"/>
      <c r="BF107" s="552"/>
      <c r="BG107" s="552"/>
      <c r="BH107" s="552"/>
      <c r="BI107" s="552"/>
      <c r="BJ107" s="552"/>
      <c r="BK107" s="553"/>
      <c r="BL107" s="552"/>
      <c r="BM107" s="553"/>
      <c r="BN107" s="552"/>
      <c r="BO107" s="546"/>
      <c r="BP107" s="541"/>
      <c r="BQ107" s="546"/>
      <c r="BR107" s="541"/>
      <c r="BS107" s="553"/>
      <c r="BT107" s="552"/>
      <c r="BU107" s="553"/>
      <c r="BV107" s="552"/>
      <c r="BW107" s="553"/>
      <c r="BX107" s="552"/>
      <c r="BY107" s="552"/>
      <c r="BZ107" s="541"/>
      <c r="CA107" s="541"/>
      <c r="CB107" s="552"/>
      <c r="CC107" s="553"/>
      <c r="CD107" s="552"/>
      <c r="CE107" s="546"/>
      <c r="CF107" s="541"/>
      <c r="CG107" s="546"/>
      <c r="CH107" s="541"/>
    </row>
    <row r="108" spans="1:86" ht="17" customHeight="1" x14ac:dyDescent="0.2">
      <c r="A108" s="538"/>
      <c r="B108" s="566"/>
      <c r="C108" s="485"/>
      <c r="D108" s="590"/>
      <c r="E108" s="558"/>
      <c r="F108" s="362">
        <v>160</v>
      </c>
      <c r="G108" s="420">
        <f>'Anchor-RA'!L106</f>
        <v>5005.2856229999998</v>
      </c>
      <c r="H108" s="295">
        <f>'Anchor-RA'!M106</f>
        <v>37.544885000000001</v>
      </c>
      <c r="I108" s="295">
        <f>'Anchor-RA'!N106</f>
        <v>43.671514000000002</v>
      </c>
      <c r="J108" s="295">
        <f>'Anchor-RA'!O106</f>
        <v>52.353752999999998</v>
      </c>
      <c r="K108" s="295">
        <f>(Summary!$C$63*H108+Summary!$C$64*I108+Summary!$C$65*J108)/Summary!$C$66</f>
        <v>41.0341345</v>
      </c>
      <c r="L108" s="295">
        <f>'Anchor-RA'!P106</f>
        <v>20.829545</v>
      </c>
      <c r="M108" s="295">
        <f>'Anchor-RA'!Q106</f>
        <v>15.021322</v>
      </c>
      <c r="N108" s="295">
        <f>'Anchor-RA'!R106</f>
        <v>70.167398000000006</v>
      </c>
      <c r="O108" s="295">
        <f>'Anchor-RA'!S106</f>
        <v>68.557714000000004</v>
      </c>
      <c r="P108" s="295">
        <f>'Anchor-RA'!T106</f>
        <v>36.049700999999999</v>
      </c>
      <c r="Q108" s="295">
        <f>'Anchor-RA'!U106</f>
        <v>37.738537000000001</v>
      </c>
      <c r="R108" s="295">
        <f>'Anchor-RA'!V106</f>
        <v>37.499001</v>
      </c>
      <c r="S108" s="295">
        <f>'Anchor-RA'!W106</f>
        <v>43.670633000000002</v>
      </c>
      <c r="T108" s="295">
        <f>'Anchor-RA'!X106</f>
        <v>52.352161000000002</v>
      </c>
      <c r="U108" s="295">
        <f>10*LOG10(1/((Summary!$C$80/10^(R108/10)+Summary!$C$81/10^(S108/10)+Summary!$C$82/10^(T108/10))/Summary!$C$83))</f>
        <v>38.972000065469764</v>
      </c>
      <c r="V108" s="295">
        <f>'Anchor-RA'!Y106</f>
        <v>0.58909199999999995</v>
      </c>
      <c r="W108" s="295">
        <f>'Anchor-RA'!Z106</f>
        <v>7509</v>
      </c>
      <c r="X108" s="295">
        <f>'Anchor-RA'!AA106</f>
        <v>11.0861</v>
      </c>
      <c r="Y108" s="357">
        <f>'Anchor-RA'!AB106</f>
        <v>15</v>
      </c>
      <c r="Z108" s="357">
        <f>'Anchor-RA'!AC106</f>
        <v>23</v>
      </c>
      <c r="AA108" s="295">
        <f t="shared" si="7"/>
        <v>2.0858333333333334</v>
      </c>
      <c r="AB108" s="462"/>
      <c r="AC108" s="167">
        <f>'Test-RA'!L106</f>
        <v>4677.5842339999999</v>
      </c>
      <c r="AD108" s="167">
        <f>'Test-RA'!M106</f>
        <v>37.847926000000001</v>
      </c>
      <c r="AE108" s="167">
        <f>'Test-RA'!N106</f>
        <v>43.752603999999998</v>
      </c>
      <c r="AF108" s="167">
        <f>'Test-RA'!O106</f>
        <v>52.684075</v>
      </c>
      <c r="AG108" s="167">
        <f>(Summary!$C$63*AD108+Summary!$C$64*AE108+Summary!$C$65*AF108)/Summary!$C$66</f>
        <v>41.304730499999998</v>
      </c>
      <c r="AH108" s="167">
        <f>'Test-RA'!P106</f>
        <v>21.328866999999999</v>
      </c>
      <c r="AI108" s="167">
        <f>'Test-RA'!Q106</f>
        <v>15.346247</v>
      </c>
      <c r="AJ108" s="167">
        <f>'Test-RA'!R106</f>
        <v>73.115718999999999</v>
      </c>
      <c r="AK108" s="167">
        <f>'Test-RA'!S106</f>
        <v>71.238332999999997</v>
      </c>
      <c r="AL108" s="167">
        <f>'Test-RA'!T106</f>
        <v>36.530911000000003</v>
      </c>
      <c r="AM108" s="167">
        <f>'Test-RA'!U106</f>
        <v>37.929692000000003</v>
      </c>
      <c r="AN108" s="167">
        <f>'Test-RA'!V106</f>
        <v>37.810817</v>
      </c>
      <c r="AO108" s="167">
        <f>'Test-RA'!W106</f>
        <v>43.751742999999998</v>
      </c>
      <c r="AP108" s="167">
        <f>'Test-RA'!X106</f>
        <v>52.683532</v>
      </c>
      <c r="AQ108" s="167">
        <f>10*LOG10(1/((Summary!$C$80/10^(AN108/10)+Summary!$C$81/10^(AO108/10)+Summary!$C$82/10^(AP108/10))/Summary!$C$83))</f>
        <v>39.270600132646891</v>
      </c>
      <c r="AR108" s="167">
        <f>'Test-RA'!Y106</f>
        <v>0.540516</v>
      </c>
      <c r="AS108" s="167">
        <f>'Test-RA'!Z106</f>
        <v>199079.8</v>
      </c>
      <c r="AT108" s="295">
        <f>'Test-RA'!AA106</f>
        <v>59.8748</v>
      </c>
      <c r="AU108" s="357">
        <f>'Test-RA'!AB106</f>
        <v>15</v>
      </c>
      <c r="AV108" s="357">
        <f>'Test-RA'!AC106</f>
        <v>23</v>
      </c>
      <c r="AW108" s="395">
        <f t="shared" si="8"/>
        <v>55.299944444444442</v>
      </c>
      <c r="AX108" s="297">
        <f t="shared" si="9"/>
        <v>26.512158742841923</v>
      </c>
      <c r="AY108" s="298">
        <f t="shared" si="9"/>
        <v>5.400889402044001</v>
      </c>
      <c r="AZ108" s="297">
        <f t="shared" si="9"/>
        <v>1</v>
      </c>
      <c r="BA108" s="345">
        <f t="shared" si="6"/>
        <v>1</v>
      </c>
      <c r="BB108" s="75"/>
      <c r="BC108" s="75"/>
      <c r="BD108" s="573" t="s">
        <v>147</v>
      </c>
      <c r="BE108" s="549">
        <f t="array" ref="BE108">bdRateExtend($G107:$G110,H107:H110,$AC107:$AC110,AD107:AD110)</f>
        <v>-0.24947627879367906</v>
      </c>
      <c r="BF108" s="552"/>
      <c r="BG108" s="552"/>
      <c r="BH108" s="552"/>
      <c r="BI108" s="552"/>
      <c r="BJ108" s="552"/>
      <c r="BK108" s="551">
        <f t="array" ref="BK108">bdRateExtend($G107:$G110,L107:L110,$AC107:$AC110,AH107:AH110)</f>
        <v>-0.22243439816474997</v>
      </c>
      <c r="BL108" s="552"/>
      <c r="BM108" s="551">
        <f t="array" ref="BM108">bdRateExtend($G107:$G110,M107:M110,$AC107:$AC110,AI107:AI110)</f>
        <v>-0.23941981901170495</v>
      </c>
      <c r="BN108" s="552"/>
      <c r="BO108" s="545">
        <f t="array" ref="BO108">bdRateExtend($G107:$G110,N107:N110,$AC107:$AC110,AJ107:AJ110,"None", FALSE,1)</f>
        <v>-0.28919429128800356</v>
      </c>
      <c r="BP108" s="541"/>
      <c r="BQ108" s="545">
        <f t="array" ref="BQ108">bdRateExtend($G107:$G110,O107:O110,$AC107:$AC110,AK107:AK110,"None", FALSE,1)</f>
        <v>-0.27760792369495613</v>
      </c>
      <c r="BR108" s="541"/>
      <c r="BS108" s="551">
        <f t="array" ref="BS108">bdRateExtend($G107:$G110,P107:P110,$AC107:$AC110,AL107:AL110)</f>
        <v>-0.24300853781084575</v>
      </c>
      <c r="BT108" s="552"/>
      <c r="BU108" s="551">
        <f t="array" ref="BU108">bdRateExtend($G107:$G110,Q107:Q110,$AC107:$AC110,AM107:AM110)</f>
        <v>-0.28591244491303225</v>
      </c>
      <c r="BV108" s="552"/>
      <c r="BW108" s="551">
        <f t="array" ref="BW108">bdRateExtend($G107:$G110,R107:R110,$AC107:$AC110,AN107:AN110)</f>
        <v>-0.25390699286345764</v>
      </c>
      <c r="BX108" s="552"/>
      <c r="BY108" s="552"/>
      <c r="BZ108" s="541"/>
      <c r="CA108" s="541"/>
      <c r="CB108" s="552"/>
      <c r="CC108" s="561">
        <f t="array" ref="CC108">bdCAMBIExtend($G107:$G110,V107:V110,$AC107:$AC110,AR107:AR110)</f>
        <v>-5.53262721781098E-2</v>
      </c>
      <c r="CD108" s="552"/>
      <c r="CE108" s="554">
        <f t="array" ref="CE108">testVMAFRange($G107:$G110,N107:N110,$AC107:$AC110,AJ107:AJ110)</f>
        <v>0</v>
      </c>
      <c r="CF108" s="541"/>
      <c r="CG108" s="554">
        <f t="array" ref="CG108">testVMAFRange($G107:$G110,O107:O110,$AC107:$AC110,AK107:AK110)</f>
        <v>0</v>
      </c>
      <c r="CH108" s="541"/>
    </row>
    <row r="109" spans="1:86" ht="17" customHeight="1" x14ac:dyDescent="0.2">
      <c r="A109" s="538"/>
      <c r="B109" s="566"/>
      <c r="C109" s="485"/>
      <c r="D109" s="590"/>
      <c r="E109" s="558"/>
      <c r="F109" s="362">
        <v>185</v>
      </c>
      <c r="G109" s="420">
        <f>'Anchor-RA'!L107</f>
        <v>1699.6966669999999</v>
      </c>
      <c r="H109" s="295">
        <f>'Anchor-RA'!M107</f>
        <v>35.705390999999999</v>
      </c>
      <c r="I109" s="295">
        <f>'Anchor-RA'!N107</f>
        <v>43.479945999999998</v>
      </c>
      <c r="J109" s="295">
        <f>'Anchor-RA'!O107</f>
        <v>51.722177000000002</v>
      </c>
      <c r="K109" s="295">
        <f>(Summary!$C$63*H109+Summary!$C$64*I109+Summary!$C$65*J109)/Summary!$C$66</f>
        <v>39.670614499999999</v>
      </c>
      <c r="L109" s="295">
        <f>'Anchor-RA'!P107</f>
        <v>17.178607</v>
      </c>
      <c r="M109" s="295">
        <f>'Anchor-RA'!Q107</f>
        <v>12.912312999999999</v>
      </c>
      <c r="N109" s="295">
        <f>'Anchor-RA'!R107</f>
        <v>53.752262000000002</v>
      </c>
      <c r="O109" s="295">
        <f>'Anchor-RA'!S107</f>
        <v>52.327164000000003</v>
      </c>
      <c r="P109" s="295">
        <f>'Anchor-RA'!T107</f>
        <v>33.249809999999997</v>
      </c>
      <c r="Q109" s="295">
        <f>'Anchor-RA'!U107</f>
        <v>36.890028000000001</v>
      </c>
      <c r="R109" s="295">
        <f>'Anchor-RA'!V107</f>
        <v>35.663715000000003</v>
      </c>
      <c r="S109" s="295">
        <f>'Anchor-RA'!W107</f>
        <v>43.479241999999999</v>
      </c>
      <c r="T109" s="295">
        <f>'Anchor-RA'!X107</f>
        <v>51.720941000000003</v>
      </c>
      <c r="U109" s="295">
        <f>10*LOG10(1/((Summary!$C$80/10^(R109/10)+Summary!$C$81/10^(S109/10)+Summary!$C$82/10^(T109/10))/Summary!$C$83))</f>
        <v>37.222925105512431</v>
      </c>
      <c r="V109" s="295">
        <f>'Anchor-RA'!Y107</f>
        <v>0.92811100000000002</v>
      </c>
      <c r="W109" s="295">
        <f>'Anchor-RA'!Z107</f>
        <v>5918.2</v>
      </c>
      <c r="X109" s="295">
        <f>'Anchor-RA'!AA107</f>
        <v>6.0716999999999999</v>
      </c>
      <c r="Y109" s="357">
        <f>'Anchor-RA'!AB107</f>
        <v>14</v>
      </c>
      <c r="Z109" s="357">
        <f>'Anchor-RA'!AC107</f>
        <v>23</v>
      </c>
      <c r="AA109" s="295">
        <f t="shared" si="7"/>
        <v>1.6439444444444444</v>
      </c>
      <c r="AB109" s="462"/>
      <c r="AC109" s="167">
        <f>'Test-RA'!L107</f>
        <v>1532.1696489999999</v>
      </c>
      <c r="AD109" s="167">
        <f>'Test-RA'!M107</f>
        <v>36.043576999999999</v>
      </c>
      <c r="AE109" s="167">
        <f>'Test-RA'!N107</f>
        <v>43.572298000000004</v>
      </c>
      <c r="AF109" s="167">
        <f>'Test-RA'!O107</f>
        <v>52.086218000000002</v>
      </c>
      <c r="AG109" s="167">
        <f>(Summary!$C$63*AD109+Summary!$C$64*AE109+Summary!$C$65*AF109)/Summary!$C$66</f>
        <v>39.972137333333329</v>
      </c>
      <c r="AH109" s="167">
        <f>'Test-RA'!P107</f>
        <v>17.703551000000001</v>
      </c>
      <c r="AI109" s="167">
        <f>'Test-RA'!Q107</f>
        <v>13.272522</v>
      </c>
      <c r="AJ109" s="167">
        <f>'Test-RA'!R107</f>
        <v>57.770831999999999</v>
      </c>
      <c r="AK109" s="167">
        <f>'Test-RA'!S107</f>
        <v>56.072147000000001</v>
      </c>
      <c r="AL109" s="167">
        <f>'Test-RA'!T107</f>
        <v>33.732922000000002</v>
      </c>
      <c r="AM109" s="167">
        <f>'Test-RA'!U107</f>
        <v>37.068455</v>
      </c>
      <c r="AN109" s="167">
        <f>'Test-RA'!V107</f>
        <v>36.010624999999997</v>
      </c>
      <c r="AO109" s="167">
        <f>'Test-RA'!W107</f>
        <v>43.571610999999997</v>
      </c>
      <c r="AP109" s="167">
        <f>'Test-RA'!X107</f>
        <v>52.085731000000003</v>
      </c>
      <c r="AQ109" s="167">
        <f>10*LOG10(1/((Summary!$C$80/10^(AN109/10)+Summary!$C$81/10^(AO109/10)+Summary!$C$82/10^(AP109/10))/Summary!$C$83))</f>
        <v>37.559606926045561</v>
      </c>
      <c r="AR109" s="167">
        <f>'Test-RA'!Y107</f>
        <v>0.90932599999999997</v>
      </c>
      <c r="AS109" s="167">
        <f>'Test-RA'!Z107</f>
        <v>91398.9</v>
      </c>
      <c r="AT109" s="295">
        <f>'Test-RA'!AA107</f>
        <v>51.408499999999997</v>
      </c>
      <c r="AU109" s="357">
        <f>'Test-RA'!AB107</f>
        <v>14</v>
      </c>
      <c r="AV109" s="357">
        <f>'Test-RA'!AC107</f>
        <v>23</v>
      </c>
      <c r="AW109" s="395">
        <f t="shared" si="8"/>
        <v>25.388583333333333</v>
      </c>
      <c r="AX109" s="297">
        <f t="shared" si="9"/>
        <v>15.443699097698625</v>
      </c>
      <c r="AY109" s="298">
        <f t="shared" si="9"/>
        <v>8.4669038325345447</v>
      </c>
      <c r="AZ109" s="297">
        <f t="shared" si="9"/>
        <v>1</v>
      </c>
      <c r="BA109" s="345">
        <f t="shared" si="6"/>
        <v>1</v>
      </c>
      <c r="BB109" s="75"/>
      <c r="BC109" s="75"/>
      <c r="BD109" s="565"/>
      <c r="BE109" s="550"/>
      <c r="BF109" s="552"/>
      <c r="BG109" s="552"/>
      <c r="BH109" s="552"/>
      <c r="BI109" s="552"/>
      <c r="BJ109" s="552"/>
      <c r="BK109" s="553"/>
      <c r="BL109" s="552"/>
      <c r="BM109" s="553"/>
      <c r="BN109" s="552"/>
      <c r="BO109" s="546"/>
      <c r="BP109" s="541"/>
      <c r="BQ109" s="546"/>
      <c r="BR109" s="541"/>
      <c r="BS109" s="553"/>
      <c r="BT109" s="552"/>
      <c r="BU109" s="553"/>
      <c r="BV109" s="552"/>
      <c r="BW109" s="553"/>
      <c r="BX109" s="552"/>
      <c r="BY109" s="552"/>
      <c r="BZ109" s="541"/>
      <c r="CA109" s="541"/>
      <c r="CB109" s="552"/>
      <c r="CC109" s="553"/>
      <c r="CD109" s="552"/>
      <c r="CE109" s="546"/>
      <c r="CF109" s="541"/>
      <c r="CG109" s="546"/>
      <c r="CH109" s="541"/>
    </row>
    <row r="110" spans="1:86" ht="17" customHeight="1" thickBot="1" x14ac:dyDescent="0.25">
      <c r="A110" s="538"/>
      <c r="B110" s="566"/>
      <c r="C110" s="485"/>
      <c r="D110" s="590"/>
      <c r="E110" s="558"/>
      <c r="F110" s="362">
        <v>210</v>
      </c>
      <c r="G110" s="420">
        <f>'Anchor-RA'!L108</f>
        <v>553.33757200000002</v>
      </c>
      <c r="H110" s="295">
        <f>'Anchor-RA'!M108</f>
        <v>33.953218</v>
      </c>
      <c r="I110" s="295">
        <f>'Anchor-RA'!N108</f>
        <v>43.041801999999997</v>
      </c>
      <c r="J110" s="295">
        <f>'Anchor-RA'!O108</f>
        <v>50.513537999999997</v>
      </c>
      <c r="K110" s="295">
        <f>(Summary!$C$63*H110+Summary!$C$64*I110+Summary!$C$65*J110)/Summary!$C$66</f>
        <v>38.228035333333331</v>
      </c>
      <c r="L110" s="295">
        <f>'Anchor-RA'!P108</f>
        <v>13.904752</v>
      </c>
      <c r="M110" s="295">
        <f>'Anchor-RA'!Q108</f>
        <v>11.023581999999999</v>
      </c>
      <c r="N110" s="295">
        <f>'Anchor-RA'!R108</f>
        <v>34.175178000000002</v>
      </c>
      <c r="O110" s="295">
        <f>'Anchor-RA'!S108</f>
        <v>33.023505999999998</v>
      </c>
      <c r="P110" s="295">
        <f>'Anchor-RA'!T108</f>
        <v>30.854870999999999</v>
      </c>
      <c r="Q110" s="295">
        <f>'Anchor-RA'!U108</f>
        <v>35.735120999999999</v>
      </c>
      <c r="R110" s="295">
        <f>'Anchor-RA'!V108</f>
        <v>33.926119</v>
      </c>
      <c r="S110" s="295">
        <f>'Anchor-RA'!W108</f>
        <v>43.041001000000001</v>
      </c>
      <c r="T110" s="295">
        <f>'Anchor-RA'!X108</f>
        <v>50.509802999999998</v>
      </c>
      <c r="U110" s="295">
        <f>10*LOG10(1/((Summary!$C$80/10^(R110/10)+Summary!$C$81/10^(S110/10)+Summary!$C$82/10^(T110/10))/Summary!$C$83))</f>
        <v>35.532840920953745</v>
      </c>
      <c r="V110" s="295">
        <f>'Anchor-RA'!Y108</f>
        <v>1.405481</v>
      </c>
      <c r="W110" s="295">
        <f>'Anchor-RA'!Z108</f>
        <v>3018.1</v>
      </c>
      <c r="X110" s="295">
        <f>'Anchor-RA'!AA108</f>
        <v>5.8086000000000002</v>
      </c>
      <c r="Y110" s="357">
        <f>'Anchor-RA'!AB108</f>
        <v>14</v>
      </c>
      <c r="Z110" s="357">
        <f>'Anchor-RA'!AC108</f>
        <v>23</v>
      </c>
      <c r="AA110" s="295">
        <f t="shared" si="7"/>
        <v>0.83836111111111111</v>
      </c>
      <c r="AB110" s="462"/>
      <c r="AC110" s="167">
        <f>'Test-RA'!L108</f>
        <v>484.84606300000002</v>
      </c>
      <c r="AD110" s="167">
        <f>'Test-RA'!M108</f>
        <v>34.312759999999997</v>
      </c>
      <c r="AE110" s="167">
        <f>'Test-RA'!N108</f>
        <v>43.263146999999996</v>
      </c>
      <c r="AF110" s="167">
        <f>'Test-RA'!O108</f>
        <v>51.201801000000003</v>
      </c>
      <c r="AG110" s="167">
        <f>(Summary!$C$63*AD110+Summary!$C$64*AE110+Summary!$C$65*AF110)/Summary!$C$66</f>
        <v>38.619331333333328</v>
      </c>
      <c r="AH110" s="167">
        <f>'Test-RA'!P108</f>
        <v>14.426083999999999</v>
      </c>
      <c r="AI110" s="167">
        <f>'Test-RA'!Q108</f>
        <v>11.355937000000001</v>
      </c>
      <c r="AJ110" s="167">
        <f>'Test-RA'!R108</f>
        <v>38.630312000000004</v>
      </c>
      <c r="AK110" s="167">
        <f>'Test-RA'!S108</f>
        <v>37.328316999999998</v>
      </c>
      <c r="AL110" s="167">
        <f>'Test-RA'!T108</f>
        <v>31.318266000000001</v>
      </c>
      <c r="AM110" s="167">
        <f>'Test-RA'!U108</f>
        <v>36.020446999999997</v>
      </c>
      <c r="AN110" s="167">
        <f>'Test-RA'!V108</f>
        <v>34.290683000000001</v>
      </c>
      <c r="AO110" s="167">
        <f>'Test-RA'!W108</f>
        <v>43.262529999999998</v>
      </c>
      <c r="AP110" s="167">
        <f>'Test-RA'!X108</f>
        <v>51.200974000000002</v>
      </c>
      <c r="AQ110" s="167">
        <f>10*LOG10(1/((Summary!$C$80/10^(AN110/10)+Summary!$C$81/10^(AO110/10)+Summary!$C$82/10^(AP110/10))/Summary!$C$83))</f>
        <v>35.894771012554386</v>
      </c>
      <c r="AR110" s="167">
        <f>'Test-RA'!Y108</f>
        <v>1.4294169999999999</v>
      </c>
      <c r="AS110" s="167">
        <f>'Test-RA'!Z108</f>
        <v>43541.7</v>
      </c>
      <c r="AT110" s="295">
        <f>'Test-RA'!AA108</f>
        <v>54.4636</v>
      </c>
      <c r="AU110" s="357">
        <f>'Test-RA'!AB108</f>
        <v>14</v>
      </c>
      <c r="AV110" s="357">
        <f>'Test-RA'!AC108</f>
        <v>23</v>
      </c>
      <c r="AW110" s="395">
        <f t="shared" si="8"/>
        <v>12.094916666666666</v>
      </c>
      <c r="AX110" s="297">
        <f t="shared" si="9"/>
        <v>14.42685795699281</v>
      </c>
      <c r="AY110" s="298">
        <f t="shared" si="9"/>
        <v>9.3763729642254585</v>
      </c>
      <c r="AZ110" s="297">
        <f t="shared" si="9"/>
        <v>1</v>
      </c>
      <c r="BA110" s="345">
        <f t="shared" si="6"/>
        <v>1</v>
      </c>
      <c r="BB110" s="75"/>
      <c r="BC110" s="75"/>
      <c r="BD110" s="574" t="s">
        <v>46</v>
      </c>
      <c r="BE110" s="549">
        <f t="array" ref="BE110">bdRateExtend($G108:$G111,H108:H111,$AC108:$AC111,AD108:AD111)</f>
        <v>-0.2913223421005332</v>
      </c>
      <c r="BF110" s="552"/>
      <c r="BG110" s="552"/>
      <c r="BH110" s="552"/>
      <c r="BI110" s="552"/>
      <c r="BJ110" s="552"/>
      <c r="BK110" s="551">
        <f t="array" ref="BK110">bdRateExtend($G108:$G111,L108:L111,$AC108:$AC111,AH108:AH111)</f>
        <v>-0.25662594567799313</v>
      </c>
      <c r="BL110" s="552"/>
      <c r="BM110" s="551">
        <f t="array" ref="BM110">bdRateExtend($G108:$G111,M108:M111,$AC108:$AC111,AI108:AI111)</f>
        <v>-0.27482463985863581</v>
      </c>
      <c r="BN110" s="552"/>
      <c r="BO110" s="545">
        <f t="array" ref="BO110">bdRateExtend($G108:$G111,N108:N111,$AC108:$AC111,AJ108:AJ111,"None", FALSE,1)</f>
        <v>-0.31364039765931451</v>
      </c>
      <c r="BP110" s="541"/>
      <c r="BQ110" s="545">
        <f t="array" ref="BQ110">bdRateExtend($G108:$G111,O108:O111,$AC108:$AC111,AK108:AK111,"None", FALSE,1)</f>
        <v>-0.30772240634428383</v>
      </c>
      <c r="BR110" s="541"/>
      <c r="BS110" s="551">
        <f t="array" ref="BS110">bdRateExtend($G108:$G111,P108:P111,$AC108:$AC111,AL108:AL111)</f>
        <v>-0.28613833530749422</v>
      </c>
      <c r="BT110" s="552"/>
      <c r="BU110" s="551">
        <f t="array" ref="BU110">bdRateExtend($G108:$G111,Q108:Q111,$AC108:$AC111,AM108:AM111)</f>
        <v>-0.33473026470028455</v>
      </c>
      <c r="BV110" s="552"/>
      <c r="BW110" s="551">
        <f t="array" ref="BW110">bdRateExtend($G108:$G111,R108:R111,$AC108:$AC111,AN108:AN111)</f>
        <v>-0.29525307134031553</v>
      </c>
      <c r="BX110" s="552"/>
      <c r="BY110" s="552"/>
      <c r="BZ110" s="541"/>
      <c r="CA110" s="541"/>
      <c r="CB110" s="552"/>
      <c r="CC110" s="561">
        <f t="array" ref="CC110">bdCAMBIExtend($G108:$G111,V108:V111,$AC108:$AC111,AR108:AR111)</f>
        <v>-9.7867650160129535E-2</v>
      </c>
      <c r="CD110" s="552"/>
      <c r="CE110" s="554">
        <f t="array" ref="CE110">testVMAFRange($G108:$G111,N108:N111,$AC108:$AC111,AJ108:AJ111)</f>
        <v>0</v>
      </c>
      <c r="CF110" s="541"/>
      <c r="CG110" s="554">
        <f t="array" ref="CG110">testVMAFRange($G108:$G111,O108:O111,$AC108:$AC111,AK108:AK111)</f>
        <v>0</v>
      </c>
      <c r="CH110" s="541"/>
    </row>
    <row r="111" spans="1:86" ht="17" customHeight="1" thickBot="1" x14ac:dyDescent="0.25">
      <c r="A111" s="538"/>
      <c r="B111" s="596"/>
      <c r="C111" s="486"/>
      <c r="D111" s="591"/>
      <c r="E111" s="559"/>
      <c r="F111" s="363">
        <v>235</v>
      </c>
      <c r="G111" s="420">
        <f>'Anchor-RA'!L109</f>
        <v>198.84842399999999</v>
      </c>
      <c r="H111" s="295">
        <f>'Anchor-RA'!M109</f>
        <v>32.376241999999998</v>
      </c>
      <c r="I111" s="295">
        <f>'Anchor-RA'!N109</f>
        <v>42.275742999999999</v>
      </c>
      <c r="J111" s="295">
        <f>'Anchor-RA'!O109</f>
        <v>46.106625999999999</v>
      </c>
      <c r="K111" s="295">
        <f>(Summary!$C$63*H111+Summary!$C$64*I111+Summary!$C$65*J111)/Summary!$C$66</f>
        <v>36.314556166666669</v>
      </c>
      <c r="L111" s="295">
        <f>'Anchor-RA'!P109</f>
        <v>11.305645999999999</v>
      </c>
      <c r="M111" s="295">
        <f>'Anchor-RA'!Q109</f>
        <v>9.5092639999999999</v>
      </c>
      <c r="N111" s="295">
        <f>'Anchor-RA'!R109</f>
        <v>15.933434</v>
      </c>
      <c r="O111" s="295">
        <f>'Anchor-RA'!S109</f>
        <v>15.137765999999999</v>
      </c>
      <c r="P111" s="295">
        <f>'Anchor-RA'!T109</f>
        <v>28.883658</v>
      </c>
      <c r="Q111" s="295">
        <f>'Anchor-RA'!U109</f>
        <v>33.476360999999997</v>
      </c>
      <c r="R111" s="295">
        <f>'Anchor-RA'!V109</f>
        <v>32.362178</v>
      </c>
      <c r="S111" s="295">
        <f>'Anchor-RA'!W109</f>
        <v>42.275122000000003</v>
      </c>
      <c r="T111" s="295">
        <f>'Anchor-RA'!X109</f>
        <v>46.085239000000001</v>
      </c>
      <c r="U111" s="295">
        <f>10*LOG10(1/((Summary!$C$80/10^(R111/10)+Summary!$C$81/10^(S111/10)+Summary!$C$82/10^(T111/10))/Summary!$C$83))</f>
        <v>33.969014329563727</v>
      </c>
      <c r="V111" s="295">
        <f>'Anchor-RA'!Y109</f>
        <v>2.0152890000000001</v>
      </c>
      <c r="W111" s="295">
        <f>'Anchor-RA'!Z109</f>
        <v>1834.9</v>
      </c>
      <c r="X111" s="295">
        <f>'Anchor-RA'!AA109</f>
        <v>3.9777</v>
      </c>
      <c r="Y111" s="357">
        <f>'Anchor-RA'!AB109</f>
        <v>14</v>
      </c>
      <c r="Z111" s="357">
        <f>'Anchor-RA'!AC109</f>
        <v>23</v>
      </c>
      <c r="AA111" s="295">
        <f t="shared" si="7"/>
        <v>0.50969444444444445</v>
      </c>
      <c r="AB111" s="462"/>
      <c r="AC111" s="167">
        <f>'Test-RA'!L109</f>
        <v>153.570066</v>
      </c>
      <c r="AD111" s="167">
        <f>'Test-RA'!M109</f>
        <v>32.697268000000001</v>
      </c>
      <c r="AE111" s="167">
        <f>'Test-RA'!N109</f>
        <v>42.817329000000001</v>
      </c>
      <c r="AF111" s="167">
        <f>'Test-RA'!O109</f>
        <v>49.738081000000001</v>
      </c>
      <c r="AG111" s="167">
        <f>(Summary!$C$63*AD111+Summary!$C$64*AE111+Summary!$C$65*AF111)/Summary!$C$66</f>
        <v>37.224080333333333</v>
      </c>
      <c r="AH111" s="167">
        <f>'Test-RA'!P109</f>
        <v>11.662324</v>
      </c>
      <c r="AI111" s="167">
        <f>'Test-RA'!Q109</f>
        <v>9.7420790000000004</v>
      </c>
      <c r="AJ111" s="167">
        <f>'Test-RA'!R109</f>
        <v>19.427347000000001</v>
      </c>
      <c r="AK111" s="167">
        <f>'Test-RA'!S109</f>
        <v>18.584562999999999</v>
      </c>
      <c r="AL111" s="167">
        <f>'Test-RA'!T109</f>
        <v>29.286438</v>
      </c>
      <c r="AM111" s="167">
        <f>'Test-RA'!U109</f>
        <v>34.916136000000002</v>
      </c>
      <c r="AN111" s="167">
        <f>'Test-RA'!V109</f>
        <v>32.686134000000003</v>
      </c>
      <c r="AO111" s="167">
        <f>'Test-RA'!W109</f>
        <v>42.816322</v>
      </c>
      <c r="AP111" s="167">
        <f>'Test-RA'!X109</f>
        <v>49.722396000000003</v>
      </c>
      <c r="AQ111" s="167">
        <f>10*LOG10(1/((Summary!$C$80/10^(AN111/10)+Summary!$C$81/10^(AO111/10)+Summary!$C$82/10^(AP111/10))/Summary!$C$83))</f>
        <v>34.32201345900998</v>
      </c>
      <c r="AR111" s="167">
        <f>'Test-RA'!Y109</f>
        <v>1.7215499999999999</v>
      </c>
      <c r="AS111" s="167">
        <f>'Test-RA'!Z109</f>
        <v>23898.3</v>
      </c>
      <c r="AT111" s="295">
        <f>'Test-RA'!AA109</f>
        <v>44.942700000000002</v>
      </c>
      <c r="AU111" s="357">
        <f>'Test-RA'!AB109</f>
        <v>14</v>
      </c>
      <c r="AV111" s="357">
        <f>'Test-RA'!AC109</f>
        <v>23</v>
      </c>
      <c r="AW111" s="395">
        <f t="shared" si="8"/>
        <v>6.6384166666666662</v>
      </c>
      <c r="AX111" s="302">
        <f t="shared" si="9"/>
        <v>13.024306501716714</v>
      </c>
      <c r="AY111" s="303">
        <f t="shared" si="9"/>
        <v>11.29866505769666</v>
      </c>
      <c r="AZ111" s="297">
        <f t="shared" si="9"/>
        <v>1</v>
      </c>
      <c r="BA111" s="345">
        <f t="shared" si="6"/>
        <v>1</v>
      </c>
      <c r="BB111" s="75"/>
      <c r="BC111" s="75"/>
      <c r="BD111" s="570"/>
      <c r="BE111" s="550"/>
      <c r="BF111" s="553"/>
      <c r="BG111" s="553"/>
      <c r="BH111" s="553"/>
      <c r="BI111" s="553"/>
      <c r="BJ111" s="553"/>
      <c r="BK111" s="553"/>
      <c r="BL111" s="553"/>
      <c r="BM111" s="553"/>
      <c r="BN111" s="553"/>
      <c r="BO111" s="546"/>
      <c r="BP111" s="544"/>
      <c r="BQ111" s="546"/>
      <c r="BR111" s="544"/>
      <c r="BS111" s="553"/>
      <c r="BT111" s="553"/>
      <c r="BU111" s="553"/>
      <c r="BV111" s="553"/>
      <c r="BW111" s="553"/>
      <c r="BX111" s="553"/>
      <c r="BY111" s="553"/>
      <c r="BZ111" s="544"/>
      <c r="CA111" s="544"/>
      <c r="CB111" s="553"/>
      <c r="CC111" s="553"/>
      <c r="CD111" s="553"/>
      <c r="CE111" s="546"/>
      <c r="CF111" s="544"/>
      <c r="CG111" s="546"/>
      <c r="CH111" s="544"/>
    </row>
    <row r="112" spans="1:86" ht="17" customHeight="1" thickBot="1" x14ac:dyDescent="0.25">
      <c r="A112" s="538"/>
      <c r="B112" s="595" t="s">
        <v>158</v>
      </c>
      <c r="C112" s="586" t="s">
        <v>240</v>
      </c>
      <c r="D112" s="589">
        <v>24</v>
      </c>
      <c r="E112" s="557">
        <v>10</v>
      </c>
      <c r="F112" s="362">
        <v>110</v>
      </c>
      <c r="G112" s="419">
        <f>'Anchor-RA'!L110</f>
        <v>14372.421818000001</v>
      </c>
      <c r="H112" s="385">
        <f>'Anchor-RA'!M110</f>
        <v>39.626134</v>
      </c>
      <c r="I112" s="385">
        <f>'Anchor-RA'!N110</f>
        <v>44.257435000000001</v>
      </c>
      <c r="J112" s="385">
        <f>'Anchor-RA'!O110</f>
        <v>47.269033999999998</v>
      </c>
      <c r="K112" s="385">
        <f>(Summary!$C$63*H112+Summary!$C$64*I112+Summary!$C$65*J112)/Summary!$C$66</f>
        <v>41.67183416666667</v>
      </c>
      <c r="L112" s="385">
        <f>'Anchor-RA'!P110</f>
        <v>22.113047000000002</v>
      </c>
      <c r="M112" s="385">
        <f>'Anchor-RA'!Q110</f>
        <v>21.468992</v>
      </c>
      <c r="N112" s="385">
        <f>'Anchor-RA'!R110</f>
        <v>95.733656999999994</v>
      </c>
      <c r="O112" s="385">
        <f>'Anchor-RA'!S110</f>
        <v>93.78295</v>
      </c>
      <c r="P112" s="385">
        <f>'Anchor-RA'!T110</f>
        <v>43.60877</v>
      </c>
      <c r="Q112" s="385">
        <f>'Anchor-RA'!U110</f>
        <v>41.891710000000003</v>
      </c>
      <c r="R112" s="385">
        <f>'Anchor-RA'!V110</f>
        <v>39.397641999999998</v>
      </c>
      <c r="S112" s="385">
        <f>'Anchor-RA'!W110</f>
        <v>44.127105</v>
      </c>
      <c r="T112" s="385">
        <f>'Anchor-RA'!X110</f>
        <v>47.172657999999998</v>
      </c>
      <c r="U112" s="385">
        <f>10*LOG10(1/((Summary!$C$80/10^(R112/10)+Summary!$C$81/10^(S112/10)+Summary!$C$82/10^(T112/10))/Summary!$C$83))</f>
        <v>40.643682393338025</v>
      </c>
      <c r="V112" s="385">
        <f>'Anchor-RA'!Y110</f>
        <v>0.44881300000000002</v>
      </c>
      <c r="W112" s="385">
        <f>'Anchor-RA'!Z110</f>
        <v>8107.5</v>
      </c>
      <c r="X112" s="385">
        <f>'Anchor-RA'!AA110</f>
        <v>8.4666999999999994</v>
      </c>
      <c r="Y112" s="360">
        <f>'Anchor-RA'!AB110</f>
        <v>12</v>
      </c>
      <c r="Z112" s="360">
        <f>'Anchor-RA'!AC110</f>
        <v>8</v>
      </c>
      <c r="AA112" s="385">
        <f t="shared" si="7"/>
        <v>2.2520833333333332</v>
      </c>
      <c r="AB112" s="462"/>
      <c r="AC112" s="384">
        <f>'Test-RA'!L110</f>
        <v>14723.232</v>
      </c>
      <c r="AD112" s="384">
        <f>'Test-RA'!M110</f>
        <v>40.279969999999999</v>
      </c>
      <c r="AE112" s="384">
        <f>'Test-RA'!N110</f>
        <v>44.863995000000003</v>
      </c>
      <c r="AF112" s="384">
        <f>'Test-RA'!O110</f>
        <v>47.950865</v>
      </c>
      <c r="AG112" s="384">
        <f>(Summary!$C$63*AD112+Summary!$C$64*AE112+Summary!$C$65*AF112)/Summary!$C$66</f>
        <v>42.322456666666668</v>
      </c>
      <c r="AH112" s="384">
        <f>'Test-RA'!P110</f>
        <v>22.741144999999999</v>
      </c>
      <c r="AI112" s="384">
        <f>'Test-RA'!Q110</f>
        <v>22.073411</v>
      </c>
      <c r="AJ112" s="384">
        <f>'Test-RA'!R110</f>
        <v>96.758443</v>
      </c>
      <c r="AK112" s="384">
        <f>'Test-RA'!S110</f>
        <v>94.868987000000004</v>
      </c>
      <c r="AL112" s="384">
        <f>'Test-RA'!T110</f>
        <v>44.408591000000001</v>
      </c>
      <c r="AM112" s="384">
        <f>'Test-RA'!U110</f>
        <v>42.427987000000002</v>
      </c>
      <c r="AN112" s="384">
        <f>'Test-RA'!V110</f>
        <v>40.087626</v>
      </c>
      <c r="AO112" s="384">
        <f>'Test-RA'!W110</f>
        <v>44.769875999999996</v>
      </c>
      <c r="AP112" s="384">
        <f>'Test-RA'!X110</f>
        <v>47.876432999999999</v>
      </c>
      <c r="AQ112" s="384">
        <f>10*LOG10(1/((Summary!$C$80/10^(AN112/10)+Summary!$C$81/10^(AO112/10)+Summary!$C$82/10^(AP112/10))/Summary!$C$83))</f>
        <v>41.330630223308006</v>
      </c>
      <c r="AR112" s="384">
        <f>'Test-RA'!Y110</f>
        <v>0.36236400000000002</v>
      </c>
      <c r="AS112" s="384">
        <f>'Test-RA'!Z110</f>
        <v>641837.9</v>
      </c>
      <c r="AT112" s="385">
        <f>'Test-RA'!AA110</f>
        <v>23.7576</v>
      </c>
      <c r="AU112" s="360">
        <f>'Test-RA'!AB110</f>
        <v>12</v>
      </c>
      <c r="AV112" s="360">
        <f>'Test-RA'!AC110</f>
        <v>8</v>
      </c>
      <c r="AW112" s="398">
        <f t="shared" si="8"/>
        <v>178.28830555555555</v>
      </c>
      <c r="AX112" s="292">
        <f t="shared" si="9"/>
        <v>79.165945112550105</v>
      </c>
      <c r="AY112" s="293">
        <f t="shared" si="9"/>
        <v>2.8060047007688946</v>
      </c>
      <c r="AZ112" s="292">
        <f t="shared" si="9"/>
        <v>1</v>
      </c>
      <c r="BA112" s="344">
        <f t="shared" si="6"/>
        <v>1</v>
      </c>
      <c r="BB112" s="75"/>
      <c r="BC112" s="75"/>
      <c r="BD112" s="572" t="s">
        <v>39</v>
      </c>
      <c r="BE112" s="549">
        <f t="array" ref="BE112">bdRateExtend($G112:$G115,H112:H115,$AC112:$AC115,AD112:AD115)</f>
        <v>-0.20579339625965254</v>
      </c>
      <c r="BF112" s="551">
        <f t="array" ref="BF112">bdRateExtend($G112:$G117,H112:H117,$AC112:$AC117,AD112:AD117)</f>
        <v>-0.23320273980621731</v>
      </c>
      <c r="BG112" s="551">
        <f t="array" ref="BG112">bdRateExtend($G112:$G117,I112:I117,$AC112:$AC117,AE112:AE117)</f>
        <v>-0.28337485574368981</v>
      </c>
      <c r="BH112" s="551">
        <f t="array" ref="BH112">bdRateExtend($G112:$G117,J112:J117,$AC112:$AC117,AF112:AF117)</f>
        <v>-0.39837368983632782</v>
      </c>
      <c r="BI112" s="551">
        <f t="array" ref="BI112">bdRateExtend($G112:$G117,K112:K117,$AC112:$AC117,AG112:AG117)</f>
        <v>-0.25890854555767417</v>
      </c>
      <c r="BJ112" s="575">
        <f>(Summary!$C$94*BF112+Summary!$C$95*BG112+Summary!$C$96*BH112)/Summary!$C$97</f>
        <v>-0.24181646244492061</v>
      </c>
      <c r="BK112" s="551">
        <f t="array" ref="BK112">bdRateExtend($G112:$G115,L112:L115,$AC112:$AC115,AH112:AH115)</f>
        <v>-0.18638754432646121</v>
      </c>
      <c r="BL112" s="551">
        <f t="array" ref="BL112">bdRateExtend($G112:$G117,L112:L117,$AC112:$AC117,AH112:AH117)</f>
        <v>-0.21276988558846255</v>
      </c>
      <c r="BM112" s="551">
        <f t="array" ref="BM112">bdRateExtend($G112:$G115,M112:M115,$AC112:$AC115,AI112:AI115)</f>
        <v>-0.19394051045935135</v>
      </c>
      <c r="BN112" s="551">
        <f t="array" ref="BN112">bdRateExtend($G112:$G117,M112:M117,$AC112:$AC117,AI112:AI117)</f>
        <v>-0.22003812583064175</v>
      </c>
      <c r="BO112" s="548">
        <f t="array" ref="BO112">bdRateExtend($G112:$G115,N112:N115,$AC112:$AC115,AJ112:AJ115,"None", FALSE,1)</f>
        <v>-0.23124809939510915</v>
      </c>
      <c r="BP112" s="585">
        <f t="array" ref="BP112">bdRateExtend($G112:$G117,N112:N117,$AC112:$AC117,AJ112:AJ117,"None", FALSE,1)</f>
        <v>-0.29270921248202952</v>
      </c>
      <c r="BQ112" s="548">
        <f t="array" ref="BQ112">bdRateExtend($G112:$G115,O112:O115,$AC112:$AC115,AK112:AK115,"None", FALSE,1)</f>
        <v>-0.22097846388499154</v>
      </c>
      <c r="BR112" s="585">
        <f t="array" ref="BR112">bdRateExtend($G112:$G117,O112:O117,$AC112:$AC117,AK112:AK117,"None", FALSE,1)</f>
        <v>-0.28296865130661075</v>
      </c>
      <c r="BS112" s="551">
        <f t="array" ref="BS112">bdRateExtend($G112:$G115,P112:P115,$AC112:$AC115,AL112:AL115)</f>
        <v>-0.18700430971249482</v>
      </c>
      <c r="BT112" s="551">
        <f t="array" ref="BT112">bdRateExtend($G112:$G117,P112:P117,$AC112:$AC117,AL112:AL117)</f>
        <v>-0.21372195466616017</v>
      </c>
      <c r="BU112" s="551">
        <f t="array" ref="BU112">bdRateExtend($G112:$G115,Q112:Q115,$AC112:$AC115,AM112:AM115)</f>
        <v>-0.23244764665360207</v>
      </c>
      <c r="BV112" s="551">
        <f t="array" ref="BV112">bdRateExtend($G112:$G117,Q112:Q117,$AC112:$AC117,AM112:AM117)</f>
        <v>-0.27453450475978369</v>
      </c>
      <c r="BW112" s="551">
        <f t="array" ref="BW112">bdRateExtend($G112:$G115,R112:R115,$AC112:$AC115,AN112:AN115)</f>
        <v>-0.21440742515122013</v>
      </c>
      <c r="BX112" s="551">
        <f t="array" ref="BX112">bdRateExtend($G112:$G117,R112:R117,$AC112:$AC117,AN112:AN117)</f>
        <v>-0.24114469408705419</v>
      </c>
      <c r="BY112" s="551">
        <f t="array" ref="BY112">bdRateExtend($G112:$G117,S112:S117,$AC112:$AC117,AO112:AO117)</f>
        <v>-0.2899191852149442</v>
      </c>
      <c r="BZ112" s="555">
        <f t="array" ref="BZ112">bdRateExtend($G112:$G117,T112:T117,$AC112:$AC117,AP112:AP117)</f>
        <v>-0.40095482978568497</v>
      </c>
      <c r="CA112" s="555">
        <f t="array" ref="CA112">bdRateExtend($G112:$G117,U112:U117,$AC112:$AC117,AQ112:AQ117)</f>
        <v>-0.24505682554874042</v>
      </c>
      <c r="CB112" s="575">
        <f>(Summary!$C$108*BX112+Summary!$C$109*BY112+Summary!$C$110*BZ112)/Summary!$C$111</f>
        <v>-0.24948807916011503</v>
      </c>
      <c r="CC112" s="561">
        <f t="array" ref="CC112">bdCAMBIExtend($G112:$G115,V112:V115,$AC112:$AC115,AR112:AR115)</f>
        <v>-4.5103299548847051E-2</v>
      </c>
      <c r="CD112" s="561">
        <f t="array" ref="CD112">bdCAMBIExtend($G112:$G117,V112:V117,$AC112:$AC117,AR112:AR117)</f>
        <v>-5.4694854717010919E-3</v>
      </c>
      <c r="CE112" s="547">
        <f t="array" ref="CE112">testVMAFRange($G112:$G115,N112:N115,$AC112:$AC115,AJ112:AJ115)</f>
        <v>0</v>
      </c>
      <c r="CF112" s="543">
        <f t="array" ref="CF112">testVMAFRange($G112:$G117,N112:N117,$AC112:$AC117,AJ112:AJ117)</f>
        <v>0</v>
      </c>
      <c r="CG112" s="547">
        <f t="array" ref="CG112">testVMAFRange($G112:$G115,O112:O115,$AC112:$AC115,AK112:AK115)</f>
        <v>0</v>
      </c>
      <c r="CH112" s="543">
        <f t="array" ref="CH112">testVMAFRange($G112:$G117,O112:O117,$AC112:$AC117,AK112:AK117)</f>
        <v>0</v>
      </c>
    </row>
    <row r="113" spans="1:86" ht="17" customHeight="1" x14ac:dyDescent="0.2">
      <c r="A113" s="538"/>
      <c r="B113" s="566"/>
      <c r="C113" s="485"/>
      <c r="D113" s="590"/>
      <c r="E113" s="558"/>
      <c r="F113" s="362">
        <v>135</v>
      </c>
      <c r="G113" s="420">
        <f>'Anchor-RA'!L111</f>
        <v>5087.9447270000001</v>
      </c>
      <c r="H113" s="295">
        <f>'Anchor-RA'!M111</f>
        <v>36.605353000000001</v>
      </c>
      <c r="I113" s="295">
        <f>'Anchor-RA'!N111</f>
        <v>42.457338</v>
      </c>
      <c r="J113" s="295">
        <f>'Anchor-RA'!O111</f>
        <v>45.926296000000001</v>
      </c>
      <c r="K113" s="295">
        <f>(Summary!$C$63*H113+Summary!$C$64*I113+Summary!$C$65*J113)/Summary!$C$66</f>
        <v>39.134174333333334</v>
      </c>
      <c r="L113" s="295">
        <f>'Anchor-RA'!P111</f>
        <v>18.129216</v>
      </c>
      <c r="M113" s="295">
        <f>'Anchor-RA'!Q111</f>
        <v>18.016575</v>
      </c>
      <c r="N113" s="295">
        <f>'Anchor-RA'!R111</f>
        <v>85.803869000000006</v>
      </c>
      <c r="O113" s="295">
        <f>'Anchor-RA'!S111</f>
        <v>83.702071000000004</v>
      </c>
      <c r="P113" s="295">
        <f>'Anchor-RA'!T111</f>
        <v>38.256501999999998</v>
      </c>
      <c r="Q113" s="295">
        <f>'Anchor-RA'!U111</f>
        <v>39.486218000000001</v>
      </c>
      <c r="R113" s="295">
        <f>'Anchor-RA'!V111</f>
        <v>36.434987</v>
      </c>
      <c r="S113" s="295">
        <f>'Anchor-RA'!W111</f>
        <v>42.379809000000002</v>
      </c>
      <c r="T113" s="295">
        <f>'Anchor-RA'!X111</f>
        <v>45.872092000000002</v>
      </c>
      <c r="U113" s="295">
        <f>10*LOG10(1/((Summary!$C$80/10^(R113/10)+Summary!$C$81/10^(S113/10)+Summary!$C$82/10^(T113/10))/Summary!$C$83))</f>
        <v>37.813435590384657</v>
      </c>
      <c r="V113" s="295">
        <f>'Anchor-RA'!Y111</f>
        <v>0.455262</v>
      </c>
      <c r="W113" s="295">
        <f>'Anchor-RA'!Z111</f>
        <v>6628</v>
      </c>
      <c r="X113" s="295">
        <f>'Anchor-RA'!AA111</f>
        <v>7.3693</v>
      </c>
      <c r="Y113" s="357">
        <f>'Anchor-RA'!AB111</f>
        <v>10</v>
      </c>
      <c r="Z113" s="357">
        <f>'Anchor-RA'!AC111</f>
        <v>8</v>
      </c>
      <c r="AA113" s="295">
        <f t="shared" si="7"/>
        <v>1.8411111111111111</v>
      </c>
      <c r="AB113" s="462"/>
      <c r="AC113" s="167">
        <f>'Test-RA'!L111</f>
        <v>4865.783273</v>
      </c>
      <c r="AD113" s="167">
        <f>'Test-RA'!M111</f>
        <v>37.032760000000003</v>
      </c>
      <c r="AE113" s="167">
        <f>'Test-RA'!N111</f>
        <v>42.798644000000003</v>
      </c>
      <c r="AF113" s="167">
        <f>'Test-RA'!O111</f>
        <v>46.403232000000003</v>
      </c>
      <c r="AG113" s="167">
        <f>(Summary!$C$63*AD113+Summary!$C$64*AE113+Summary!$C$65*AF113)/Summary!$C$66</f>
        <v>39.555486000000002</v>
      </c>
      <c r="AH113" s="167">
        <f>'Test-RA'!P111</f>
        <v>18.672177000000001</v>
      </c>
      <c r="AI113" s="167">
        <f>'Test-RA'!Q111</f>
        <v>18.506146999999999</v>
      </c>
      <c r="AJ113" s="167">
        <f>'Test-RA'!R111</f>
        <v>87.863530999999995</v>
      </c>
      <c r="AK113" s="167">
        <f>'Test-RA'!S111</f>
        <v>85.639476999999999</v>
      </c>
      <c r="AL113" s="167">
        <f>'Test-RA'!T111</f>
        <v>38.978351000000004</v>
      </c>
      <c r="AM113" s="167">
        <f>'Test-RA'!U111</f>
        <v>39.914884999999998</v>
      </c>
      <c r="AN113" s="167">
        <f>'Test-RA'!V111</f>
        <v>36.882306999999997</v>
      </c>
      <c r="AO113" s="167">
        <f>'Test-RA'!W111</f>
        <v>42.738135999999997</v>
      </c>
      <c r="AP113" s="167">
        <f>'Test-RA'!X111</f>
        <v>46.352488999999998</v>
      </c>
      <c r="AQ113" s="167">
        <f>10*LOG10(1/((Summary!$C$80/10^(AN113/10)+Summary!$C$81/10^(AO113/10)+Summary!$C$82/10^(AP113/10))/Summary!$C$83))</f>
        <v>38.256380224910686</v>
      </c>
      <c r="AR113" s="167">
        <f>'Test-RA'!Y111</f>
        <v>0.38574599999999998</v>
      </c>
      <c r="AS113" s="167">
        <f>'Test-RA'!Z111</f>
        <v>395220.9</v>
      </c>
      <c r="AT113" s="295">
        <f>'Test-RA'!AA111</f>
        <v>25.418299999999999</v>
      </c>
      <c r="AU113" s="357">
        <f>'Test-RA'!AB111</f>
        <v>10</v>
      </c>
      <c r="AV113" s="357">
        <f>'Test-RA'!AC111</f>
        <v>8</v>
      </c>
      <c r="AW113" s="395">
        <f t="shared" si="8"/>
        <v>109.78358333333334</v>
      </c>
      <c r="AX113" s="297">
        <f t="shared" si="9"/>
        <v>59.628983101991551</v>
      </c>
      <c r="AY113" s="298">
        <f t="shared" si="9"/>
        <v>3.4492149864980388</v>
      </c>
      <c r="AZ113" s="297">
        <f t="shared" si="9"/>
        <v>1</v>
      </c>
      <c r="BA113" s="345">
        <f t="shared" si="6"/>
        <v>1</v>
      </c>
      <c r="BB113" s="75"/>
      <c r="BC113" s="75"/>
      <c r="BD113" s="565"/>
      <c r="BE113" s="550"/>
      <c r="BF113" s="552"/>
      <c r="BG113" s="552"/>
      <c r="BH113" s="552"/>
      <c r="BI113" s="552"/>
      <c r="BJ113" s="552"/>
      <c r="BK113" s="553"/>
      <c r="BL113" s="552"/>
      <c r="BM113" s="553"/>
      <c r="BN113" s="552"/>
      <c r="BO113" s="546"/>
      <c r="BP113" s="541"/>
      <c r="BQ113" s="546"/>
      <c r="BR113" s="541"/>
      <c r="BS113" s="553"/>
      <c r="BT113" s="552"/>
      <c r="BU113" s="553"/>
      <c r="BV113" s="552"/>
      <c r="BW113" s="553"/>
      <c r="BX113" s="552"/>
      <c r="BY113" s="552"/>
      <c r="BZ113" s="541"/>
      <c r="CA113" s="541"/>
      <c r="CB113" s="552"/>
      <c r="CC113" s="553"/>
      <c r="CD113" s="552"/>
      <c r="CE113" s="546"/>
      <c r="CF113" s="541"/>
      <c r="CG113" s="546"/>
      <c r="CH113" s="541"/>
    </row>
    <row r="114" spans="1:86" ht="17" customHeight="1" x14ac:dyDescent="0.2">
      <c r="A114" s="538"/>
      <c r="B114" s="566"/>
      <c r="C114" s="485"/>
      <c r="D114" s="590"/>
      <c r="E114" s="558"/>
      <c r="F114" s="362">
        <v>160</v>
      </c>
      <c r="G114" s="420">
        <f>'Anchor-RA'!L112</f>
        <v>1803.150545</v>
      </c>
      <c r="H114" s="295">
        <f>'Anchor-RA'!M112</f>
        <v>33.883130000000001</v>
      </c>
      <c r="I114" s="295">
        <f>'Anchor-RA'!N112</f>
        <v>40.882205999999996</v>
      </c>
      <c r="J114" s="295">
        <f>'Anchor-RA'!O112</f>
        <v>44.756379000000003</v>
      </c>
      <c r="K114" s="295">
        <f>(Summary!$C$63*H114+Summary!$C$64*I114+Summary!$C$65*J114)/Summary!$C$66</f>
        <v>36.861850833333335</v>
      </c>
      <c r="L114" s="295">
        <f>'Anchor-RA'!P112</f>
        <v>14.123984999999999</v>
      </c>
      <c r="M114" s="295">
        <f>'Anchor-RA'!Q112</f>
        <v>14.499579000000001</v>
      </c>
      <c r="N114" s="295">
        <f>'Anchor-RA'!R112</f>
        <v>67.909884000000005</v>
      </c>
      <c r="O114" s="295">
        <f>'Anchor-RA'!S112</f>
        <v>66.043312999999998</v>
      </c>
      <c r="P114" s="295">
        <f>'Anchor-RA'!T112</f>
        <v>33.235616</v>
      </c>
      <c r="Q114" s="295">
        <f>'Anchor-RA'!U112</f>
        <v>37.101967000000002</v>
      </c>
      <c r="R114" s="295">
        <f>'Anchor-RA'!V112</f>
        <v>33.755406000000001</v>
      </c>
      <c r="S114" s="295">
        <f>'Anchor-RA'!W112</f>
        <v>40.828128</v>
      </c>
      <c r="T114" s="295">
        <f>'Anchor-RA'!X112</f>
        <v>44.708807999999998</v>
      </c>
      <c r="U114" s="295">
        <f>10*LOG10(1/((Summary!$C$80/10^(R114/10)+Summary!$C$81/10^(S114/10)+Summary!$C$82/10^(T114/10))/Summary!$C$83))</f>
        <v>35.226030994736341</v>
      </c>
      <c r="V114" s="295">
        <f>'Anchor-RA'!Y112</f>
        <v>0.42469200000000001</v>
      </c>
      <c r="W114" s="295">
        <f>'Anchor-RA'!Z112</f>
        <v>4056.3</v>
      </c>
      <c r="X114" s="295">
        <f>'Anchor-RA'!AA112</f>
        <v>4.0532000000000004</v>
      </c>
      <c r="Y114" s="357">
        <f>'Anchor-RA'!AB112</f>
        <v>7</v>
      </c>
      <c r="Z114" s="357">
        <f>'Anchor-RA'!AC112</f>
        <v>8</v>
      </c>
      <c r="AA114" s="295">
        <f t="shared" si="7"/>
        <v>1.1267500000000001</v>
      </c>
      <c r="AB114" s="462"/>
      <c r="AC114" s="167">
        <f>'Test-RA'!L112</f>
        <v>1708.610909</v>
      </c>
      <c r="AD114" s="167">
        <f>'Test-RA'!M112</f>
        <v>34.387197999999998</v>
      </c>
      <c r="AE114" s="167">
        <f>'Test-RA'!N112</f>
        <v>41.256407000000003</v>
      </c>
      <c r="AF114" s="167">
        <f>'Test-RA'!O112</f>
        <v>45.264690000000002</v>
      </c>
      <c r="AG114" s="167">
        <f>(Summary!$C$63*AD114+Summary!$C$64*AE114+Summary!$C$65*AF114)/Summary!$C$66</f>
        <v>37.344981499999996</v>
      </c>
      <c r="AH114" s="167">
        <f>'Test-RA'!P112</f>
        <v>14.746437999999999</v>
      </c>
      <c r="AI114" s="167">
        <f>'Test-RA'!Q112</f>
        <v>15.088728</v>
      </c>
      <c r="AJ114" s="167">
        <f>'Test-RA'!R112</f>
        <v>72.076445000000007</v>
      </c>
      <c r="AK114" s="167">
        <f>'Test-RA'!S112</f>
        <v>69.888416000000007</v>
      </c>
      <c r="AL114" s="167">
        <f>'Test-RA'!T112</f>
        <v>34.011775999999998</v>
      </c>
      <c r="AM114" s="167">
        <f>'Test-RA'!U112</f>
        <v>37.622861</v>
      </c>
      <c r="AN114" s="167">
        <f>'Test-RA'!V112</f>
        <v>34.276834999999998</v>
      </c>
      <c r="AO114" s="167">
        <f>'Test-RA'!W112</f>
        <v>41.210101000000002</v>
      </c>
      <c r="AP114" s="167">
        <f>'Test-RA'!X112</f>
        <v>45.219740000000002</v>
      </c>
      <c r="AQ114" s="167">
        <f>10*LOG10(1/((Summary!$C$80/10^(AN114/10)+Summary!$C$81/10^(AO114/10)+Summary!$C$82/10^(AP114/10))/Summary!$C$83))</f>
        <v>35.740765530890485</v>
      </c>
      <c r="AR114" s="167">
        <f>'Test-RA'!Y112</f>
        <v>0.39150600000000002</v>
      </c>
      <c r="AS114" s="167">
        <f>'Test-RA'!Z112</f>
        <v>258873.3</v>
      </c>
      <c r="AT114" s="295">
        <f>'Test-RA'!AA112</f>
        <v>18.211200000000002</v>
      </c>
      <c r="AU114" s="357">
        <f>'Test-RA'!AB112</f>
        <v>7</v>
      </c>
      <c r="AV114" s="357">
        <f>'Test-RA'!AC112</f>
        <v>8</v>
      </c>
      <c r="AW114" s="395">
        <f t="shared" si="8"/>
        <v>71.90925</v>
      </c>
      <c r="AX114" s="297">
        <f t="shared" si="9"/>
        <v>63.820057688040819</v>
      </c>
      <c r="AY114" s="298">
        <f t="shared" si="9"/>
        <v>4.4930425342938909</v>
      </c>
      <c r="AZ114" s="297">
        <f t="shared" si="9"/>
        <v>1</v>
      </c>
      <c r="BA114" s="345">
        <f t="shared" si="6"/>
        <v>1</v>
      </c>
      <c r="BB114" s="75"/>
      <c r="BC114" s="75"/>
      <c r="BD114" s="573" t="s">
        <v>147</v>
      </c>
      <c r="BE114" s="549">
        <f t="array" ref="BE114">bdRateExtend($G113:$G116,H113:H116,$AC113:$AC116,AD113:AD116)</f>
        <v>-0.24132703300134062</v>
      </c>
      <c r="BF114" s="552"/>
      <c r="BG114" s="552"/>
      <c r="BH114" s="552"/>
      <c r="BI114" s="552"/>
      <c r="BJ114" s="552"/>
      <c r="BK114" s="551">
        <f t="array" ref="BK114">bdRateExtend($G113:$G116,L113:L116,$AC113:$AC116,AH113:AH116)</f>
        <v>-0.21845271908715891</v>
      </c>
      <c r="BL114" s="552"/>
      <c r="BM114" s="551">
        <f t="array" ref="BM114">bdRateExtend($G113:$G116,M113:M116,$AC113:$AC116,AI113:AI116)</f>
        <v>-0.22518411491872714</v>
      </c>
      <c r="BN114" s="552"/>
      <c r="BO114" s="545">
        <f t="array" ref="BO114">bdRateExtend($G113:$G116,N113:N116,$AC113:$AC116,AJ113:AJ116,"None", FALSE,1)</f>
        <v>-0.28013716271638944</v>
      </c>
      <c r="BP114" s="541"/>
      <c r="BQ114" s="545">
        <f t="array" ref="BQ114">bdRateExtend($G113:$G116,O113:O116,$AC113:$AC116,AK113:AK116,"None", FALSE,1)</f>
        <v>-0.26923872258937731</v>
      </c>
      <c r="BR114" s="541"/>
      <c r="BS114" s="551">
        <f t="array" ref="BS114">bdRateExtend($G113:$G116,P113:P116,$AC113:$AC116,AL113:AL116)</f>
        <v>-0.22269979804960827</v>
      </c>
      <c r="BT114" s="552"/>
      <c r="BU114" s="551">
        <f t="array" ref="BU114">bdRateExtend($G113:$G116,Q113:Q116,$AC113:$AC116,AM113:AM116)</f>
        <v>-0.27157575378655197</v>
      </c>
      <c r="BV114" s="552"/>
      <c r="BW114" s="551">
        <f t="array" ref="BW114">bdRateExtend($G113:$G116,R113:R116,$AC113:$AC116,AN113:AN116)</f>
        <v>-0.2493329922442673</v>
      </c>
      <c r="BX114" s="552"/>
      <c r="BY114" s="552"/>
      <c r="BZ114" s="541"/>
      <c r="CA114" s="541"/>
      <c r="CB114" s="552"/>
      <c r="CC114" s="561">
        <f t="array" ref="CC114">bdCAMBIExtend($G113:$G116,V113:V116,$AC113:$AC116,AR113:AR116)</f>
        <v>-6.1213247866608112E-3</v>
      </c>
      <c r="CD114" s="552"/>
      <c r="CE114" s="554">
        <f t="array" ref="CE114">testVMAFRange($G113:$G116,N113:N116,$AC113:$AC116,AJ113:AJ116)</f>
        <v>0</v>
      </c>
      <c r="CF114" s="541"/>
      <c r="CG114" s="554">
        <f t="array" ref="CG114">testVMAFRange($G113:$G116,O113:O116,$AC113:$AC116,AK113:AK116)</f>
        <v>0</v>
      </c>
      <c r="CH114" s="541"/>
    </row>
    <row r="115" spans="1:86" ht="17" customHeight="1" x14ac:dyDescent="0.2">
      <c r="A115" s="538"/>
      <c r="B115" s="566"/>
      <c r="C115" s="485"/>
      <c r="D115" s="590"/>
      <c r="E115" s="558"/>
      <c r="F115" s="362">
        <v>185</v>
      </c>
      <c r="G115" s="420">
        <f>'Anchor-RA'!L113</f>
        <v>583.53454499999998</v>
      </c>
      <c r="H115" s="295">
        <f>'Anchor-RA'!M113</f>
        <v>31.391400999999998</v>
      </c>
      <c r="I115" s="295">
        <f>'Anchor-RA'!N113</f>
        <v>39.430508000000003</v>
      </c>
      <c r="J115" s="295">
        <f>'Anchor-RA'!O113</f>
        <v>43.520864000000003</v>
      </c>
      <c r="K115" s="295">
        <f>(Summary!$C$63*H115+Summary!$C$64*I115+Summary!$C$65*J115)/Summary!$C$66</f>
        <v>34.752829333333331</v>
      </c>
      <c r="L115" s="295">
        <f>'Anchor-RA'!P113</f>
        <v>10.606507000000001</v>
      </c>
      <c r="M115" s="295">
        <f>'Anchor-RA'!Q113</f>
        <v>11.252221</v>
      </c>
      <c r="N115" s="295">
        <f>'Anchor-RA'!R113</f>
        <v>44.351973999999998</v>
      </c>
      <c r="O115" s="295">
        <f>'Anchor-RA'!S113</f>
        <v>43.130026000000001</v>
      </c>
      <c r="P115" s="295">
        <f>'Anchor-RA'!T113</f>
        <v>29.192622</v>
      </c>
      <c r="Q115" s="295">
        <f>'Anchor-RA'!U113</f>
        <v>34.802957999999997</v>
      </c>
      <c r="R115" s="295">
        <f>'Anchor-RA'!V113</f>
        <v>31.291882999999999</v>
      </c>
      <c r="S115" s="295">
        <f>'Anchor-RA'!W113</f>
        <v>39.378016000000002</v>
      </c>
      <c r="T115" s="295">
        <f>'Anchor-RA'!X113</f>
        <v>43.465969000000001</v>
      </c>
      <c r="U115" s="295">
        <f>10*LOG10(1/((Summary!$C$80/10^(R115/10)+Summary!$C$81/10^(S115/10)+Summary!$C$82/10^(T115/10))/Summary!$C$83))</f>
        <v>32.824396111132366</v>
      </c>
      <c r="V115" s="295">
        <f>'Anchor-RA'!Y113</f>
        <v>0.38219500000000001</v>
      </c>
      <c r="W115" s="295">
        <f>'Anchor-RA'!Z113</f>
        <v>2331.1</v>
      </c>
      <c r="X115" s="295">
        <f>'Anchor-RA'!AA113</f>
        <v>2.5985999999999998</v>
      </c>
      <c r="Y115" s="357">
        <f>'Anchor-RA'!AB113</f>
        <v>6</v>
      </c>
      <c r="Z115" s="357">
        <f>'Anchor-RA'!AC113</f>
        <v>8</v>
      </c>
      <c r="AA115" s="295">
        <f t="shared" si="7"/>
        <v>0.6475277777777777</v>
      </c>
      <c r="AB115" s="462"/>
      <c r="AC115" s="167">
        <f>'Test-RA'!L113</f>
        <v>556.43636400000003</v>
      </c>
      <c r="AD115" s="167">
        <f>'Test-RA'!M113</f>
        <v>31.900948</v>
      </c>
      <c r="AE115" s="167">
        <f>'Test-RA'!N113</f>
        <v>39.790472999999999</v>
      </c>
      <c r="AF115" s="167">
        <f>'Test-RA'!O113</f>
        <v>44.019908999999998</v>
      </c>
      <c r="AG115" s="167">
        <f>(Summary!$C$63*AD115+Summary!$C$64*AE115+Summary!$C$65*AF115)/Summary!$C$66</f>
        <v>35.235695666666665</v>
      </c>
      <c r="AH115" s="167">
        <f>'Test-RA'!P113</f>
        <v>11.225712</v>
      </c>
      <c r="AI115" s="167">
        <f>'Test-RA'!Q113</f>
        <v>11.85155</v>
      </c>
      <c r="AJ115" s="167">
        <f>'Test-RA'!R113</f>
        <v>50.701929</v>
      </c>
      <c r="AK115" s="167">
        <f>'Test-RA'!S113</f>
        <v>48.975608000000001</v>
      </c>
      <c r="AL115" s="167">
        <f>'Test-RA'!T113</f>
        <v>29.917197000000002</v>
      </c>
      <c r="AM115" s="167">
        <f>'Test-RA'!U113</f>
        <v>35.358905</v>
      </c>
      <c r="AN115" s="167">
        <f>'Test-RA'!V113</f>
        <v>31.819267</v>
      </c>
      <c r="AO115" s="167">
        <f>'Test-RA'!W113</f>
        <v>39.743568000000003</v>
      </c>
      <c r="AP115" s="167">
        <f>'Test-RA'!X113</f>
        <v>43.965406999999999</v>
      </c>
      <c r="AQ115" s="167">
        <f>10*LOG10(1/((Summary!$C$80/10^(AN115/10)+Summary!$C$81/10^(AO115/10)+Summary!$C$82/10^(AP115/10))/Summary!$C$83))</f>
        <v>33.345305142434199</v>
      </c>
      <c r="AR115" s="167">
        <f>'Test-RA'!Y113</f>
        <v>0.39877000000000001</v>
      </c>
      <c r="AS115" s="167">
        <f>'Test-RA'!Z113</f>
        <v>94583</v>
      </c>
      <c r="AT115" s="295">
        <f>'Test-RA'!AA113</f>
        <v>15.2768</v>
      </c>
      <c r="AU115" s="357">
        <f>'Test-RA'!AB113</f>
        <v>6</v>
      </c>
      <c r="AV115" s="357">
        <f>'Test-RA'!AC113</f>
        <v>8</v>
      </c>
      <c r="AW115" s="395">
        <f t="shared" si="8"/>
        <v>26.273055555555555</v>
      </c>
      <c r="AX115" s="297">
        <f t="shared" si="9"/>
        <v>40.57440693234954</v>
      </c>
      <c r="AY115" s="298">
        <f t="shared" si="9"/>
        <v>5.8788578465327488</v>
      </c>
      <c r="AZ115" s="297">
        <f t="shared" si="9"/>
        <v>1</v>
      </c>
      <c r="BA115" s="345">
        <f t="shared" si="6"/>
        <v>1</v>
      </c>
      <c r="BB115" s="75"/>
      <c r="BC115" s="75"/>
      <c r="BD115" s="565"/>
      <c r="BE115" s="550"/>
      <c r="BF115" s="552"/>
      <c r="BG115" s="552"/>
      <c r="BH115" s="552"/>
      <c r="BI115" s="552"/>
      <c r="BJ115" s="552"/>
      <c r="BK115" s="553"/>
      <c r="BL115" s="552"/>
      <c r="BM115" s="553"/>
      <c r="BN115" s="552"/>
      <c r="BO115" s="546"/>
      <c r="BP115" s="541"/>
      <c r="BQ115" s="546"/>
      <c r="BR115" s="541"/>
      <c r="BS115" s="553"/>
      <c r="BT115" s="552"/>
      <c r="BU115" s="553"/>
      <c r="BV115" s="552"/>
      <c r="BW115" s="553"/>
      <c r="BX115" s="552"/>
      <c r="BY115" s="552"/>
      <c r="BZ115" s="541"/>
      <c r="CA115" s="541"/>
      <c r="CB115" s="552"/>
      <c r="CC115" s="553"/>
      <c r="CD115" s="552"/>
      <c r="CE115" s="546"/>
      <c r="CF115" s="541"/>
      <c r="CG115" s="546"/>
      <c r="CH115" s="541"/>
    </row>
    <row r="116" spans="1:86" ht="17" customHeight="1" thickBot="1" x14ac:dyDescent="0.25">
      <c r="A116" s="538"/>
      <c r="B116" s="566"/>
      <c r="C116" s="485"/>
      <c r="D116" s="590"/>
      <c r="E116" s="558"/>
      <c r="F116" s="362">
        <v>210</v>
      </c>
      <c r="G116" s="420">
        <f>'Anchor-RA'!L114</f>
        <v>180.35781800000001</v>
      </c>
      <c r="H116" s="295">
        <f>'Anchor-RA'!M114</f>
        <v>29.325334000000002</v>
      </c>
      <c r="I116" s="295">
        <f>'Anchor-RA'!N114</f>
        <v>38.071254000000003</v>
      </c>
      <c r="J116" s="295">
        <f>'Anchor-RA'!O114</f>
        <v>42.218668999999998</v>
      </c>
      <c r="K116" s="295">
        <f>(Summary!$C$63*H116+Summary!$C$64*I116+Summary!$C$65*J116)/Summary!$C$66</f>
        <v>32.931876500000001</v>
      </c>
      <c r="L116" s="295">
        <f>'Anchor-RA'!P114</f>
        <v>7.840522</v>
      </c>
      <c r="M116" s="295">
        <f>'Anchor-RA'!Q114</f>
        <v>8.5987419999999997</v>
      </c>
      <c r="N116" s="295">
        <f>'Anchor-RA'!R114</f>
        <v>22.956122000000001</v>
      </c>
      <c r="O116" s="295">
        <f>'Anchor-RA'!S114</f>
        <v>22.260282</v>
      </c>
      <c r="P116" s="295">
        <f>'Anchor-RA'!T114</f>
        <v>26.186405000000001</v>
      </c>
      <c r="Q116" s="295">
        <f>'Anchor-RA'!U114</f>
        <v>32.698044000000003</v>
      </c>
      <c r="R116" s="295">
        <f>'Anchor-RA'!V114</f>
        <v>29.248424</v>
      </c>
      <c r="S116" s="295">
        <f>'Anchor-RA'!W114</f>
        <v>38.018033000000003</v>
      </c>
      <c r="T116" s="295">
        <f>'Anchor-RA'!X114</f>
        <v>42.169114</v>
      </c>
      <c r="U116" s="295">
        <f>10*LOG10(1/((Summary!$C$80/10^(R116/10)+Summary!$C$81/10^(S116/10)+Summary!$C$82/10^(T116/10))/Summary!$C$83))</f>
        <v>30.814233797487386</v>
      </c>
      <c r="V116" s="295">
        <f>'Anchor-RA'!Y114</f>
        <v>0.36244700000000002</v>
      </c>
      <c r="W116" s="295">
        <f>'Anchor-RA'!Z114</f>
        <v>1265.5999999999999</v>
      </c>
      <c r="X116" s="295">
        <f>'Anchor-RA'!AA114</f>
        <v>2.1717</v>
      </c>
      <c r="Y116" s="357">
        <f>'Anchor-RA'!AB114</f>
        <v>5</v>
      </c>
      <c r="Z116" s="357">
        <f>'Anchor-RA'!AC114</f>
        <v>8</v>
      </c>
      <c r="AA116" s="295">
        <f t="shared" si="7"/>
        <v>0.35155555555555551</v>
      </c>
      <c r="AB116" s="462"/>
      <c r="AC116" s="167">
        <f>'Test-RA'!L114</f>
        <v>164.381091</v>
      </c>
      <c r="AD116" s="167">
        <f>'Test-RA'!M114</f>
        <v>29.700097</v>
      </c>
      <c r="AE116" s="167">
        <f>'Test-RA'!N114</f>
        <v>38.417183000000001</v>
      </c>
      <c r="AF116" s="167">
        <f>'Test-RA'!O114</f>
        <v>42.723557999999997</v>
      </c>
      <c r="AG116" s="167">
        <f>(Summary!$C$63*AD116+Summary!$C$64*AE116+Summary!$C$65*AF116)/Summary!$C$66</f>
        <v>33.323521499999998</v>
      </c>
      <c r="AH116" s="167">
        <f>'Test-RA'!P114</f>
        <v>8.2945650000000004</v>
      </c>
      <c r="AI116" s="167">
        <f>'Test-RA'!Q114</f>
        <v>9.0428660000000001</v>
      </c>
      <c r="AJ116" s="167">
        <f>'Test-RA'!R114</f>
        <v>28.732551000000001</v>
      </c>
      <c r="AK116" s="167">
        <f>'Test-RA'!S114</f>
        <v>27.721109999999999</v>
      </c>
      <c r="AL116" s="167">
        <f>'Test-RA'!T114</f>
        <v>26.692211</v>
      </c>
      <c r="AM116" s="167">
        <f>'Test-RA'!U114</f>
        <v>33.234665</v>
      </c>
      <c r="AN116" s="167">
        <f>'Test-RA'!V114</f>
        <v>29.632186999999998</v>
      </c>
      <c r="AO116" s="167">
        <f>'Test-RA'!W114</f>
        <v>38.365825999999998</v>
      </c>
      <c r="AP116" s="167">
        <f>'Test-RA'!X114</f>
        <v>42.669899999999998</v>
      </c>
      <c r="AQ116" s="167">
        <f>10*LOG10(1/((Summary!$C$80/10^(AN116/10)+Summary!$C$81/10^(AO116/10)+Summary!$C$82/10^(AP116/10))/Summary!$C$83))</f>
        <v>31.198259361368684</v>
      </c>
      <c r="AR116" s="167">
        <f>'Test-RA'!Y114</f>
        <v>0.416045</v>
      </c>
      <c r="AS116" s="167">
        <f>'Test-RA'!Z114</f>
        <v>36084.6</v>
      </c>
      <c r="AT116" s="295">
        <f>'Test-RA'!AA114</f>
        <v>13.3851</v>
      </c>
      <c r="AU116" s="357">
        <f>'Test-RA'!AB114</f>
        <v>5</v>
      </c>
      <c r="AV116" s="357">
        <f>'Test-RA'!AC114</f>
        <v>8</v>
      </c>
      <c r="AW116" s="395">
        <f t="shared" si="8"/>
        <v>10.0235</v>
      </c>
      <c r="AX116" s="297">
        <f t="shared" si="9"/>
        <v>28.511852085967131</v>
      </c>
      <c r="AY116" s="298">
        <f t="shared" si="9"/>
        <v>6.1634203619284431</v>
      </c>
      <c r="AZ116" s="297">
        <f t="shared" si="9"/>
        <v>1</v>
      </c>
      <c r="BA116" s="345">
        <f t="shared" si="6"/>
        <v>1</v>
      </c>
      <c r="BB116" s="75"/>
      <c r="BC116" s="75"/>
      <c r="BD116" s="574" t="s">
        <v>46</v>
      </c>
      <c r="BE116" s="549">
        <f t="array" ref="BE116">bdRateExtend($G114:$G117,H114:H117,$AC114:$AC117,AD114:AD117)</f>
        <v>-0.2720951083342189</v>
      </c>
      <c r="BF116" s="552"/>
      <c r="BG116" s="552"/>
      <c r="BH116" s="552"/>
      <c r="BI116" s="552"/>
      <c r="BJ116" s="552"/>
      <c r="BK116" s="551">
        <f t="array" ref="BK116">bdRateExtend($G114:$G117,L114:L117,$AC114:$AC117,AH114:AH117)</f>
        <v>-0.25058119727678008</v>
      </c>
      <c r="BL116" s="552"/>
      <c r="BM116" s="551">
        <f t="array" ref="BM116">bdRateExtend($G114:$G117,M114:M117,$AC114:$AC117,AI114:AI117)</f>
        <v>-0.25468306523209294</v>
      </c>
      <c r="BN116" s="552"/>
      <c r="BO116" s="545">
        <f t="array" ref="BO116">bdRateExtend($G114:$G117,N114:N117,$AC114:$AC117,AJ114:AJ117,"None", FALSE,1)</f>
        <v>-0.33522264491969866</v>
      </c>
      <c r="BP116" s="541"/>
      <c r="BQ116" s="545">
        <f t="array" ref="BQ116">bdRateExtend($G114:$G117,O114:O117,$AC114:$AC117,AK114:AK117,"None", FALSE,1)</f>
        <v>-0.32613659460093292</v>
      </c>
      <c r="BR116" s="541"/>
      <c r="BS116" s="551">
        <f t="array" ref="BS116">bdRateExtend($G114:$G117,P114:P117,$AC114:$AC117,AL114:AL117)</f>
        <v>-0.2594681752995297</v>
      </c>
      <c r="BT116" s="552"/>
      <c r="BU116" s="551">
        <f t="array" ref="BU116">bdRateExtend($G114:$G117,Q114:Q117,$AC114:$AC117,AM114:AM117)</f>
        <v>-0.31797454138096815</v>
      </c>
      <c r="BV116" s="552"/>
      <c r="BW116" s="551">
        <f t="array" ref="BW116">bdRateExtend($G114:$G117,R114:R117,$AC114:$AC117,AN114:AN117)</f>
        <v>-0.2791015327769939</v>
      </c>
      <c r="BX116" s="552"/>
      <c r="BY116" s="552"/>
      <c r="BZ116" s="541"/>
      <c r="CA116" s="541"/>
      <c r="CB116" s="552"/>
      <c r="CC116" s="561">
        <f t="array" ref="CC116">bdCAMBIExtend($G114:$G117,V114:V117,$AC114:$AC117,AR114:AR117)</f>
        <v>3.090239886954179E-2</v>
      </c>
      <c r="CD116" s="552"/>
      <c r="CE116" s="554">
        <f t="array" ref="CE116">testVMAFRange($G114:$G117,N114:N117,$AC114:$AC117,AJ114:AJ117)</f>
        <v>0</v>
      </c>
      <c r="CF116" s="541"/>
      <c r="CG116" s="554">
        <f t="array" ref="CG116">testVMAFRange($G114:$G117,O114:O117,$AC114:$AC117,AK114:AK117)</f>
        <v>0</v>
      </c>
      <c r="CH116" s="541"/>
    </row>
    <row r="117" spans="1:86" ht="17" customHeight="1" thickBot="1" x14ac:dyDescent="0.25">
      <c r="A117" s="538"/>
      <c r="B117" s="596"/>
      <c r="C117" s="486"/>
      <c r="D117" s="591"/>
      <c r="E117" s="559"/>
      <c r="F117" s="363">
        <v>235</v>
      </c>
      <c r="G117" s="421">
        <f>'Anchor-RA'!L115</f>
        <v>55.173817999999997</v>
      </c>
      <c r="H117" s="392">
        <f>'Anchor-RA'!M115</f>
        <v>27.671782</v>
      </c>
      <c r="I117" s="392">
        <f>'Anchor-RA'!N115</f>
        <v>36.625821999999999</v>
      </c>
      <c r="J117" s="392">
        <f>'Anchor-RA'!O115</f>
        <v>40.448816000000001</v>
      </c>
      <c r="K117" s="392">
        <f>(Summary!$C$63*H117+Summary!$C$64*I117+Summary!$C$65*J117)/Summary!$C$66</f>
        <v>31.293627666666666</v>
      </c>
      <c r="L117" s="392">
        <f>'Anchor-RA'!P115</f>
        <v>5.7465299999999999</v>
      </c>
      <c r="M117" s="392">
        <f>'Anchor-RA'!Q115</f>
        <v>6.5167349999999997</v>
      </c>
      <c r="N117" s="392">
        <f>'Anchor-RA'!R115</f>
        <v>9.5974649999999997</v>
      </c>
      <c r="O117" s="392">
        <f>'Anchor-RA'!S115</f>
        <v>9.3858180000000004</v>
      </c>
      <c r="P117" s="392">
        <f>'Anchor-RA'!T115</f>
        <v>24.027191999999999</v>
      </c>
      <c r="Q117" s="392">
        <f>'Anchor-RA'!U115</f>
        <v>30.653551</v>
      </c>
      <c r="R117" s="392">
        <f>'Anchor-RA'!V115</f>
        <v>27.617856</v>
      </c>
      <c r="S117" s="392">
        <f>'Anchor-RA'!W115</f>
        <v>36.585532000000001</v>
      </c>
      <c r="T117" s="392">
        <f>'Anchor-RA'!X115</f>
        <v>40.424126999999999</v>
      </c>
      <c r="U117" s="392">
        <f>10*LOG10(1/((Summary!$C$80/10^(R117/10)+Summary!$C$81/10^(S117/10)+Summary!$C$82/10^(T117/10))/Summary!$C$83))</f>
        <v>29.188397399680206</v>
      </c>
      <c r="V117" s="392">
        <f>'Anchor-RA'!Y115</f>
        <v>0.376025</v>
      </c>
      <c r="W117" s="392">
        <f>'Anchor-RA'!Z115</f>
        <v>732.6</v>
      </c>
      <c r="X117" s="392">
        <f>'Anchor-RA'!AA115</f>
        <v>1.5725</v>
      </c>
      <c r="Y117" s="393">
        <f>'Anchor-RA'!AB115</f>
        <v>5</v>
      </c>
      <c r="Z117" s="393">
        <f>'Anchor-RA'!AC115</f>
        <v>8</v>
      </c>
      <c r="AA117" s="392">
        <f t="shared" si="7"/>
        <v>0.20350000000000001</v>
      </c>
      <c r="AB117" s="462"/>
      <c r="AC117" s="391">
        <f>'Test-RA'!L115</f>
        <v>44.942545000000003</v>
      </c>
      <c r="AD117" s="391">
        <f>'Test-RA'!M115</f>
        <v>27.927989</v>
      </c>
      <c r="AE117" s="391">
        <f>'Test-RA'!N115</f>
        <v>37.012521999999997</v>
      </c>
      <c r="AF117" s="391">
        <f>'Test-RA'!O115</f>
        <v>41.198143999999999</v>
      </c>
      <c r="AG117" s="391">
        <f>(Summary!$C$63*AD117+Summary!$C$64*AE117+Summary!$C$65*AF117)/Summary!$C$66</f>
        <v>31.65377033333333</v>
      </c>
      <c r="AH117" s="391">
        <f>'Test-RA'!P115</f>
        <v>5.9779600000000004</v>
      </c>
      <c r="AI117" s="391">
        <f>'Test-RA'!Q115</f>
        <v>6.7569850000000002</v>
      </c>
      <c r="AJ117" s="391">
        <f>'Test-RA'!R115</f>
        <v>12.790385000000001</v>
      </c>
      <c r="AK117" s="391">
        <f>'Test-RA'!S115</f>
        <v>12.401486</v>
      </c>
      <c r="AL117" s="391">
        <f>'Test-RA'!T115</f>
        <v>24.339359999999999</v>
      </c>
      <c r="AM117" s="391">
        <f>'Test-RA'!U115</f>
        <v>31.223096999999999</v>
      </c>
      <c r="AN117" s="391">
        <f>'Test-RA'!V115</f>
        <v>27.876239999999999</v>
      </c>
      <c r="AO117" s="391">
        <f>'Test-RA'!W115</f>
        <v>36.970317000000001</v>
      </c>
      <c r="AP117" s="391">
        <f>'Test-RA'!X115</f>
        <v>41.172410999999997</v>
      </c>
      <c r="AQ117" s="391">
        <f>10*LOG10(1/((Summary!$C$80/10^(AN117/10)+Summary!$C$81/10^(AO117/10)+Summary!$C$82/10^(AP117/10))/Summary!$C$83))</f>
        <v>29.456382009237796</v>
      </c>
      <c r="AR117" s="391">
        <f>'Test-RA'!Y115</f>
        <v>0.45666099999999998</v>
      </c>
      <c r="AS117" s="391">
        <f>'Test-RA'!Z115</f>
        <v>13442.8</v>
      </c>
      <c r="AT117" s="392">
        <f>'Test-RA'!AA115</f>
        <v>13.943899999999999</v>
      </c>
      <c r="AU117" s="393">
        <f>'Test-RA'!AB115</f>
        <v>5</v>
      </c>
      <c r="AV117" s="393">
        <f>'Test-RA'!AC115</f>
        <v>8</v>
      </c>
      <c r="AW117" s="396">
        <f t="shared" si="8"/>
        <v>3.7341111111111109</v>
      </c>
      <c r="AX117" s="302">
        <f t="shared" si="9"/>
        <v>18.349440349440346</v>
      </c>
      <c r="AY117" s="303">
        <f t="shared" si="9"/>
        <v>8.8673449920508745</v>
      </c>
      <c r="AZ117" s="297">
        <f t="shared" si="9"/>
        <v>1</v>
      </c>
      <c r="BA117" s="345">
        <f t="shared" si="6"/>
        <v>1</v>
      </c>
      <c r="BB117" s="75"/>
      <c r="BC117" s="75"/>
      <c r="BD117" s="570"/>
      <c r="BE117" s="550"/>
      <c r="BF117" s="553"/>
      <c r="BG117" s="553"/>
      <c r="BH117" s="553"/>
      <c r="BI117" s="553"/>
      <c r="BJ117" s="553"/>
      <c r="BK117" s="553"/>
      <c r="BL117" s="553"/>
      <c r="BM117" s="553"/>
      <c r="BN117" s="553"/>
      <c r="BO117" s="546"/>
      <c r="BP117" s="544"/>
      <c r="BQ117" s="546"/>
      <c r="BR117" s="544"/>
      <c r="BS117" s="553"/>
      <c r="BT117" s="553"/>
      <c r="BU117" s="553"/>
      <c r="BV117" s="553"/>
      <c r="BW117" s="553"/>
      <c r="BX117" s="553"/>
      <c r="BY117" s="553"/>
      <c r="BZ117" s="544"/>
      <c r="CA117" s="544"/>
      <c r="CB117" s="553"/>
      <c r="CC117" s="553"/>
      <c r="CD117" s="553"/>
      <c r="CE117" s="546"/>
      <c r="CF117" s="544"/>
      <c r="CG117" s="546"/>
      <c r="CH117" s="544"/>
    </row>
    <row r="118" spans="1:86" ht="17" customHeight="1" thickBot="1" x14ac:dyDescent="0.25">
      <c r="A118" s="538"/>
      <c r="B118" s="595" t="s">
        <v>148</v>
      </c>
      <c r="C118" s="586" t="s">
        <v>241</v>
      </c>
      <c r="D118" s="589">
        <v>59.94</v>
      </c>
      <c r="E118" s="557">
        <v>8</v>
      </c>
      <c r="F118" s="362">
        <v>110</v>
      </c>
      <c r="G118" s="420">
        <f>'Anchor-RA'!L116</f>
        <v>1867.691636</v>
      </c>
      <c r="H118" s="295">
        <f>'Anchor-RA'!M116</f>
        <v>43.282786999999999</v>
      </c>
      <c r="I118" s="295">
        <f>'Anchor-RA'!N116</f>
        <v>48.099297999999997</v>
      </c>
      <c r="J118" s="295">
        <f>'Anchor-RA'!O116</f>
        <v>53.728513</v>
      </c>
      <c r="K118" s="295">
        <f>(Summary!$C$63*H118+Summary!$C$64*I118+Summary!$C$65*J118)/Summary!$C$66</f>
        <v>45.826493166666666</v>
      </c>
      <c r="L118" s="295">
        <f>'Anchor-RA'!P116</f>
        <v>22.417102</v>
      </c>
      <c r="M118" s="295">
        <f>'Anchor-RA'!Q116</f>
        <v>19.973243</v>
      </c>
      <c r="N118" s="295">
        <f>'Anchor-RA'!R116</f>
        <v>90.265895</v>
      </c>
      <c r="O118" s="295">
        <f>'Anchor-RA'!S116</f>
        <v>88.756077000000005</v>
      </c>
      <c r="P118" s="295">
        <f>'Anchor-RA'!T116</f>
        <v>43.507461999999997</v>
      </c>
      <c r="Q118" s="295">
        <f>'Anchor-RA'!U116</f>
        <v>43.045043999999997</v>
      </c>
      <c r="R118" s="295">
        <f>'Anchor-RA'!V116</f>
        <v>43.208162999999999</v>
      </c>
      <c r="S118" s="295">
        <f>'Anchor-RA'!W116</f>
        <v>48.088568000000002</v>
      </c>
      <c r="T118" s="295">
        <f>'Anchor-RA'!X116</f>
        <v>53.725543000000002</v>
      </c>
      <c r="U118" s="295">
        <f>10*LOG10(1/((Summary!$C$80/10^(R118/10)+Summary!$C$81/10^(S118/10)+Summary!$C$82/10^(T118/10))/Summary!$C$83))</f>
        <v>44.541523299549468</v>
      </c>
      <c r="V118" s="295">
        <f>'Anchor-RA'!Y116</f>
        <v>1.6765730000000001</v>
      </c>
      <c r="W118" s="295">
        <f>'Anchor-RA'!Z116</f>
        <v>3302.5</v>
      </c>
      <c r="X118" s="295">
        <f>'Anchor-RA'!AA116</f>
        <v>3.1652999999999998</v>
      </c>
      <c r="Y118" s="357">
        <f>'Anchor-RA'!AB116</f>
        <v>6</v>
      </c>
      <c r="Z118" s="357">
        <f>'Anchor-RA'!AC116</f>
        <v>8</v>
      </c>
      <c r="AA118" s="295">
        <f t="shared" si="7"/>
        <v>0.91736111111111107</v>
      </c>
      <c r="AB118" s="462"/>
      <c r="AC118" s="167">
        <f>'Test-RA'!L116</f>
        <v>1679.485091</v>
      </c>
      <c r="AD118" s="167">
        <f>'Test-RA'!M116</f>
        <v>43.332712000000001</v>
      </c>
      <c r="AE118" s="167">
        <f>'Test-RA'!N116</f>
        <v>48.140514000000003</v>
      </c>
      <c r="AF118" s="167">
        <f>'Test-RA'!O116</f>
        <v>53.846120999999997</v>
      </c>
      <c r="AG118" s="167">
        <f>(Summary!$C$63*AD118+Summary!$C$64*AE118+Summary!$C$65*AF118)/Summary!$C$66</f>
        <v>45.886247166666664</v>
      </c>
      <c r="AH118" s="167">
        <f>'Test-RA'!P116</f>
        <v>22.524505999999999</v>
      </c>
      <c r="AI118" s="167">
        <f>'Test-RA'!Q116</f>
        <v>20.040929999999999</v>
      </c>
      <c r="AJ118" s="167">
        <f>'Test-RA'!R116</f>
        <v>90.449233000000007</v>
      </c>
      <c r="AK118" s="167">
        <f>'Test-RA'!S116</f>
        <v>89.031199000000001</v>
      </c>
      <c r="AL118" s="167">
        <f>'Test-RA'!T116</f>
        <v>43.606659000000001</v>
      </c>
      <c r="AM118" s="167">
        <f>'Test-RA'!U116</f>
        <v>43.092081999999998</v>
      </c>
      <c r="AN118" s="167">
        <f>'Test-RA'!V116</f>
        <v>43.255015999999998</v>
      </c>
      <c r="AO118" s="167">
        <f>'Test-RA'!W116</f>
        <v>48.130966000000001</v>
      </c>
      <c r="AP118" s="167">
        <f>'Test-RA'!X116</f>
        <v>53.842908999999999</v>
      </c>
      <c r="AQ118" s="167">
        <f>10*LOG10(1/((Summary!$C$80/10^(AN118/10)+Summary!$C$81/10^(AO118/10)+Summary!$C$82/10^(AP118/10))/Summary!$C$83))</f>
        <v>44.589454855176392</v>
      </c>
      <c r="AR118" s="167">
        <f>'Test-RA'!Y116</f>
        <v>1.65608</v>
      </c>
      <c r="AS118" s="167">
        <f>'Test-RA'!Z116</f>
        <v>83250.3</v>
      </c>
      <c r="AT118" s="295">
        <f>'Test-RA'!AA116</f>
        <v>9.3415999999999997</v>
      </c>
      <c r="AU118" s="357">
        <f>'Test-RA'!AB116</f>
        <v>6</v>
      </c>
      <c r="AV118" s="357">
        <f>'Test-RA'!AC116</f>
        <v>8</v>
      </c>
      <c r="AW118" s="395">
        <f t="shared" si="8"/>
        <v>23.125083333333333</v>
      </c>
      <c r="AX118" s="292">
        <f t="shared" si="9"/>
        <v>25.208266464799394</v>
      </c>
      <c r="AY118" s="293">
        <f t="shared" si="9"/>
        <v>2.9512526458787476</v>
      </c>
      <c r="AZ118" s="292">
        <f t="shared" si="9"/>
        <v>1</v>
      </c>
      <c r="BA118" s="344">
        <f t="shared" si="6"/>
        <v>1</v>
      </c>
      <c r="BB118" s="75"/>
      <c r="BC118" s="75"/>
      <c r="BD118" s="572" t="s">
        <v>39</v>
      </c>
      <c r="BE118" s="549">
        <f t="array" ref="BE118">bdRateExtend($G118:$G121,H118:H121,$AC118:$AC121,AD118:AD121)</f>
        <v>-0.26795008467856229</v>
      </c>
      <c r="BF118" s="551">
        <f t="array" ref="BF118">bdRateExtend($G118:$G123,H118:H123,$AC118:$AC123,AD118:AD123)</f>
        <v>-0.35240548006232386</v>
      </c>
      <c r="BG118" s="551">
        <f t="array" ref="BG118">bdRateExtend($G118:$G123,I118:I123,$AC118:$AC123,AE118:AE123)</f>
        <v>-0.41354427093806023</v>
      </c>
      <c r="BH118" s="551">
        <f t="array" ref="BH118">bdRateExtend($G118:$G123,J118:J123,$AC118:$AC123,AF118:AF123)</f>
        <v>-0.36561203515820062</v>
      </c>
      <c r="BI118" s="551">
        <f t="array" ref="BI118">bdRateExtend($G118:$G123,K118:K123,$AC118:$AC123,AG118:AG123)</f>
        <v>-0.36197443661288808</v>
      </c>
      <c r="BJ118" s="575">
        <f>(Summary!$C$94*BF118+Summary!$C$95*BG118+Summary!$C$96*BH118)/Summary!$C$97</f>
        <v>-0.35537929390118833</v>
      </c>
      <c r="BK118" s="551">
        <f t="array" ref="BK118">bdRateExtend($G118:$G121,L118:L121,$AC118:$AC121,AH118:AH121)</f>
        <v>-0.26171035063540427</v>
      </c>
      <c r="BL118" s="551">
        <f t="array" ref="BL118">bdRateExtend($G118:$G123,L118:L123,$AC118:$AC123,AH118:AH123)</f>
        <v>-0.31892386818755991</v>
      </c>
      <c r="BM118" s="551">
        <f t="array" ref="BM118">bdRateExtend($G118:$G121,M118:M121,$AC118:$AC121,AI118:AI121)</f>
        <v>-0.25654104014483614</v>
      </c>
      <c r="BN118" s="551">
        <f t="array" ref="BN118">bdRateExtend($G118:$G123,M118:M123,$AC118:$AC123,AI118:AI123)</f>
        <v>-0.31863924391532472</v>
      </c>
      <c r="BO118" s="548">
        <f t="array" ref="BO118">bdRateExtend($G118:$G121,N118:N121,$AC118:$AC121,AJ118:AJ121,"None", FALSE,1)</f>
        <v>-0.32729190640967198</v>
      </c>
      <c r="BP118" s="585">
        <f t="array" ref="BP118">bdRateExtend($G118:$G123,N118:N123,$AC118:$AC123,AJ118:AJ123,"None", FALSE,1)</f>
        <v>-0.38413723020935708</v>
      </c>
      <c r="BQ118" s="548">
        <f t="array" ref="BQ118">bdRateExtend($G118:$G121,O118:O121,$AC118:$AC121,AK118:AK121,"None", FALSE,1)</f>
        <v>-0.32182060369367005</v>
      </c>
      <c r="BR118" s="585">
        <f t="array" ref="BR118">bdRateExtend($G118:$G123,O118:O123,$AC118:$AC123,AK118:AK123,"None", FALSE,1)</f>
        <v>-0.38276817693897647</v>
      </c>
      <c r="BS118" s="551">
        <f t="array" ref="BS118">bdRateExtend($G118:$G121,P118:P121,$AC118:$AC121,AL118:AL121)</f>
        <v>-0.26667365706581159</v>
      </c>
      <c r="BT118" s="551">
        <f t="array" ref="BT118">bdRateExtend($G118:$G123,P118:P123,$AC118:$AC123,AL118:AL123)</f>
        <v>-0.33826687040635328</v>
      </c>
      <c r="BU118" s="551">
        <f t="array" ref="BU118">bdRateExtend($G118:$G121,Q118:Q121,$AC118:$AC121,AM118:AM121)</f>
        <v>-0.3027791368803302</v>
      </c>
      <c r="BV118" s="551">
        <f t="array" ref="BV118">bdRateExtend($G118:$G123,Q118:Q123,$AC118:$AC123,AM118:AM123)</f>
        <v>-0.37955480619692195</v>
      </c>
      <c r="BW118" s="551">
        <f t="array" ref="BW118">bdRateExtend($G118:$G121,R118:R121,$AC118:$AC121,AN118:AN121)</f>
        <v>-0.27129776645271542</v>
      </c>
      <c r="BX118" s="551">
        <f t="array" ref="BX118">bdRateExtend($G118:$G123,R118:R123,$AC118:$AC123,AN118:AN123)</f>
        <v>-0.35695374756454867</v>
      </c>
      <c r="BY118" s="551">
        <f t="array" ref="BY118">bdRateExtend($G118:$G123,S118:S123,$AC118:$AC123,AO118:AO123)</f>
        <v>-0.41568433123696835</v>
      </c>
      <c r="BZ118" s="555">
        <f t="array" ref="BZ118">bdRateExtend($G118:$G123,T118:T123,$AC118:$AC123,AP118:AP123)</f>
        <v>-0.36879439437378536</v>
      </c>
      <c r="CA118" s="555">
        <f t="array" ref="CA118">bdRateExtend($G118:$G123,U118:U123,$AC118:$AC123,AQ118:AQ123)</f>
        <v>-0.35973376141157776</v>
      </c>
      <c r="CB118" s="575">
        <f>(Summary!$C$108*BX118+Summary!$C$109*BY118+Summary!$C$110*BZ118)/Summary!$C$111</f>
        <v>-0.35977659678381491</v>
      </c>
      <c r="CC118" s="561">
        <f t="array" ref="CC118">bdCAMBIExtend($G118:$G121,V118:V121,$AC118:$AC121,AR118:AR121)</f>
        <v>-3.3478563224318865E-2</v>
      </c>
      <c r="CD118" s="561">
        <f t="array" ref="CD118">bdCAMBIExtend($G118:$G123,V118:V123,$AC118:$AC123,AR118:AR123)</f>
        <v>-1.5831531910731175E-3</v>
      </c>
      <c r="CE118" s="547">
        <f t="array" ref="CE118">testVMAFRange($G118:$G121,N118:N121,$AC118:$AC121,AJ118:AJ121)</f>
        <v>0</v>
      </c>
      <c r="CF118" s="543">
        <f t="array" ref="CF118">testVMAFRange($G118:$G123,N118:N123,$AC118:$AC123,AJ118:AJ123)</f>
        <v>0</v>
      </c>
      <c r="CG118" s="547">
        <f t="array" ref="CG118">testVMAFRange($G118:$G121,O118:O121,$AC118:$AC121,AK118:AK121)</f>
        <v>0</v>
      </c>
      <c r="CH118" s="543">
        <f t="array" ref="CH118">testVMAFRange($G118:$G123,O118:O123,$AC118:$AC123,AK118:AK123)</f>
        <v>0</v>
      </c>
    </row>
    <row r="119" spans="1:86" ht="17" customHeight="1" x14ac:dyDescent="0.2">
      <c r="A119" s="538"/>
      <c r="B119" s="566"/>
      <c r="C119" s="485"/>
      <c r="D119" s="590"/>
      <c r="E119" s="558"/>
      <c r="F119" s="362">
        <v>135</v>
      </c>
      <c r="G119" s="420">
        <f>'Anchor-RA'!L117</f>
        <v>425.28</v>
      </c>
      <c r="H119" s="295">
        <f>'Anchor-RA'!M117</f>
        <v>42.507204000000002</v>
      </c>
      <c r="I119" s="295">
        <f>'Anchor-RA'!N117</f>
        <v>48.007486</v>
      </c>
      <c r="J119" s="295">
        <f>'Anchor-RA'!O117</f>
        <v>53.349497999999997</v>
      </c>
      <c r="K119" s="295">
        <f>(Summary!$C$63*H119+Summary!$C$64*I119+Summary!$C$65*J119)/Summary!$C$66</f>
        <v>45.230966666666667</v>
      </c>
      <c r="L119" s="295">
        <f>'Anchor-RA'!P117</f>
        <v>20.927213999999999</v>
      </c>
      <c r="M119" s="295">
        <f>'Anchor-RA'!Q117</f>
        <v>18.942644999999999</v>
      </c>
      <c r="N119" s="295">
        <f>'Anchor-RA'!R117</f>
        <v>86.545612000000006</v>
      </c>
      <c r="O119" s="295">
        <f>'Anchor-RA'!S117</f>
        <v>85.020739000000006</v>
      </c>
      <c r="P119" s="295">
        <f>'Anchor-RA'!T117</f>
        <v>42.117941999999999</v>
      </c>
      <c r="Q119" s="295">
        <f>'Anchor-RA'!U117</f>
        <v>42.646327999999997</v>
      </c>
      <c r="R119" s="295">
        <f>'Anchor-RA'!V117</f>
        <v>42.492310000000003</v>
      </c>
      <c r="S119" s="295">
        <f>'Anchor-RA'!W117</f>
        <v>47.997084000000001</v>
      </c>
      <c r="T119" s="295">
        <f>'Anchor-RA'!X117</f>
        <v>53.343344999999999</v>
      </c>
      <c r="U119" s="295">
        <f>10*LOG10(1/((Summary!$C$80/10^(R119/10)+Summary!$C$81/10^(S119/10)+Summary!$C$82/10^(T119/10))/Summary!$C$83))</f>
        <v>43.875240482852966</v>
      </c>
      <c r="V119" s="295">
        <f>'Anchor-RA'!Y117</f>
        <v>1.5509740000000001</v>
      </c>
      <c r="W119" s="295">
        <f>'Anchor-RA'!Z117</f>
        <v>3725.3</v>
      </c>
      <c r="X119" s="295">
        <f>'Anchor-RA'!AA117</f>
        <v>2.7136</v>
      </c>
      <c r="Y119" s="357">
        <f>'Anchor-RA'!AB117</f>
        <v>6</v>
      </c>
      <c r="Z119" s="357">
        <f>'Anchor-RA'!AC117</f>
        <v>8</v>
      </c>
      <c r="AA119" s="295">
        <f t="shared" si="7"/>
        <v>1.0348055555555555</v>
      </c>
      <c r="AB119" s="462"/>
      <c r="AC119" s="167">
        <f>'Test-RA'!L117</f>
        <v>373.30909100000002</v>
      </c>
      <c r="AD119" s="167">
        <f>'Test-RA'!M117</f>
        <v>42.592486999999998</v>
      </c>
      <c r="AE119" s="167">
        <f>'Test-RA'!N117</f>
        <v>48.053837999999999</v>
      </c>
      <c r="AF119" s="167">
        <f>'Test-RA'!O117</f>
        <v>53.494487999999997</v>
      </c>
      <c r="AG119" s="167">
        <f>(Summary!$C$63*AD119+Summary!$C$64*AE119+Summary!$C$65*AF119)/Summary!$C$66</f>
        <v>45.319712333333335</v>
      </c>
      <c r="AH119" s="167">
        <f>'Test-RA'!P117</f>
        <v>21.054452999999999</v>
      </c>
      <c r="AI119" s="167">
        <f>'Test-RA'!Q117</f>
        <v>19.036726999999999</v>
      </c>
      <c r="AJ119" s="167">
        <f>'Test-RA'!R117</f>
        <v>87.299644000000001</v>
      </c>
      <c r="AK119" s="167">
        <f>'Test-RA'!S117</f>
        <v>85.740335000000002</v>
      </c>
      <c r="AL119" s="167">
        <f>'Test-RA'!T117</f>
        <v>42.262512000000001</v>
      </c>
      <c r="AM119" s="167">
        <f>'Test-RA'!U117</f>
        <v>42.721882999999998</v>
      </c>
      <c r="AN119" s="167">
        <f>'Test-RA'!V117</f>
        <v>42.576920000000001</v>
      </c>
      <c r="AO119" s="167">
        <f>'Test-RA'!W117</f>
        <v>48.044302000000002</v>
      </c>
      <c r="AP119" s="167">
        <f>'Test-RA'!X117</f>
        <v>53.490170999999997</v>
      </c>
      <c r="AQ119" s="167">
        <f>10*LOG10(1/((Summary!$C$80/10^(AN119/10)+Summary!$C$81/10^(AO119/10)+Summary!$C$82/10^(AP119/10))/Summary!$C$83))</f>
        <v>43.958591564301841</v>
      </c>
      <c r="AR119" s="167">
        <f>'Test-RA'!Y117</f>
        <v>1.5532269999999999</v>
      </c>
      <c r="AS119" s="167">
        <f>'Test-RA'!Z117</f>
        <v>57475.1</v>
      </c>
      <c r="AT119" s="295">
        <f>'Test-RA'!AA117</f>
        <v>9.4886999999999997</v>
      </c>
      <c r="AU119" s="357">
        <f>'Test-RA'!AB117</f>
        <v>6</v>
      </c>
      <c r="AV119" s="357">
        <f>'Test-RA'!AC117</f>
        <v>8</v>
      </c>
      <c r="AW119" s="395">
        <f t="shared" si="8"/>
        <v>15.965305555555554</v>
      </c>
      <c r="AX119" s="297">
        <f t="shared" si="9"/>
        <v>15.428314498161221</v>
      </c>
      <c r="AY119" s="298">
        <f t="shared" si="9"/>
        <v>3.4967202240566038</v>
      </c>
      <c r="AZ119" s="297">
        <f t="shared" si="9"/>
        <v>1</v>
      </c>
      <c r="BA119" s="345">
        <f t="shared" si="6"/>
        <v>1</v>
      </c>
      <c r="BB119" s="75"/>
      <c r="BC119" s="75"/>
      <c r="BD119" s="565"/>
      <c r="BE119" s="550"/>
      <c r="BF119" s="552"/>
      <c r="BG119" s="552"/>
      <c r="BH119" s="552"/>
      <c r="BI119" s="552"/>
      <c r="BJ119" s="552"/>
      <c r="BK119" s="553"/>
      <c r="BL119" s="552"/>
      <c r="BM119" s="553"/>
      <c r="BN119" s="552"/>
      <c r="BO119" s="546"/>
      <c r="BP119" s="541"/>
      <c r="BQ119" s="546"/>
      <c r="BR119" s="541"/>
      <c r="BS119" s="553"/>
      <c r="BT119" s="552"/>
      <c r="BU119" s="553"/>
      <c r="BV119" s="552"/>
      <c r="BW119" s="553"/>
      <c r="BX119" s="552"/>
      <c r="BY119" s="552"/>
      <c r="BZ119" s="541"/>
      <c r="CA119" s="541"/>
      <c r="CB119" s="552"/>
      <c r="CC119" s="553"/>
      <c r="CD119" s="552"/>
      <c r="CE119" s="546"/>
      <c r="CF119" s="541"/>
      <c r="CG119" s="546"/>
      <c r="CH119" s="541"/>
    </row>
    <row r="120" spans="1:86" ht="17" customHeight="1" x14ac:dyDescent="0.2">
      <c r="A120" s="538"/>
      <c r="B120" s="566"/>
      <c r="C120" s="485"/>
      <c r="D120" s="590"/>
      <c r="E120" s="558"/>
      <c r="F120" s="362">
        <v>160</v>
      </c>
      <c r="G120" s="420">
        <f>'Anchor-RA'!L118</f>
        <v>139.246545</v>
      </c>
      <c r="H120" s="295">
        <f>'Anchor-RA'!M118</f>
        <v>41.485649000000002</v>
      </c>
      <c r="I120" s="295">
        <f>'Anchor-RA'!N118</f>
        <v>47.807817999999997</v>
      </c>
      <c r="J120" s="295">
        <f>'Anchor-RA'!O118</f>
        <v>52.596283</v>
      </c>
      <c r="K120" s="295">
        <f>(Summary!$C$63*H120+Summary!$C$64*I120+Summary!$C$65*J120)/Summary!$C$66</f>
        <v>44.39111616666667</v>
      </c>
      <c r="L120" s="295">
        <f>'Anchor-RA'!P118</f>
        <v>19.141082999999998</v>
      </c>
      <c r="M120" s="295">
        <f>'Anchor-RA'!Q118</f>
        <v>17.672156000000001</v>
      </c>
      <c r="N120" s="295">
        <f>'Anchor-RA'!R118</f>
        <v>80.810661999999994</v>
      </c>
      <c r="O120" s="295">
        <f>'Anchor-RA'!S118</f>
        <v>79.086353000000003</v>
      </c>
      <c r="P120" s="295">
        <f>'Anchor-RA'!T118</f>
        <v>40.384345000000003</v>
      </c>
      <c r="Q120" s="295">
        <f>'Anchor-RA'!U118</f>
        <v>42.091014000000001</v>
      </c>
      <c r="R120" s="295">
        <f>'Anchor-RA'!V118</f>
        <v>41.478926000000001</v>
      </c>
      <c r="S120" s="295">
        <f>'Anchor-RA'!W118</f>
        <v>47.794735000000003</v>
      </c>
      <c r="T120" s="295">
        <f>'Anchor-RA'!X118</f>
        <v>52.580781999999999</v>
      </c>
      <c r="U120" s="295">
        <f>10*LOG10(1/((Summary!$C$80/10^(R120/10)+Summary!$C$81/10^(S120/10)+Summary!$C$82/10^(T120/10))/Summary!$C$83))</f>
        <v>42.914494431383467</v>
      </c>
      <c r="V120" s="295">
        <f>'Anchor-RA'!Y118</f>
        <v>1.7063630000000001</v>
      </c>
      <c r="W120" s="295">
        <f>'Anchor-RA'!Z118</f>
        <v>1688.7</v>
      </c>
      <c r="X120" s="295">
        <f>'Anchor-RA'!AA118</f>
        <v>2.1095000000000002</v>
      </c>
      <c r="Y120" s="357">
        <f>'Anchor-RA'!AB118</f>
        <v>6</v>
      </c>
      <c r="Z120" s="357">
        <f>'Anchor-RA'!AC118</f>
        <v>8</v>
      </c>
      <c r="AA120" s="295">
        <f t="shared" si="7"/>
        <v>0.46908333333333335</v>
      </c>
      <c r="AB120" s="462"/>
      <c r="AC120" s="167">
        <f>'Test-RA'!L118</f>
        <v>113.501091</v>
      </c>
      <c r="AD120" s="167">
        <f>'Test-RA'!M118</f>
        <v>41.622729</v>
      </c>
      <c r="AE120" s="167">
        <f>'Test-RA'!N118</f>
        <v>47.877352999999999</v>
      </c>
      <c r="AF120" s="167">
        <f>'Test-RA'!O118</f>
        <v>52.819217000000002</v>
      </c>
      <c r="AG120" s="167">
        <f>(Summary!$C$63*AD120+Summary!$C$64*AE120+Summary!$C$65*AF120)/Summary!$C$66</f>
        <v>44.531247666666665</v>
      </c>
      <c r="AH120" s="167">
        <f>'Test-RA'!P118</f>
        <v>19.394385</v>
      </c>
      <c r="AI120" s="167">
        <f>'Test-RA'!Q118</f>
        <v>17.830207999999999</v>
      </c>
      <c r="AJ120" s="167">
        <f>'Test-RA'!R118</f>
        <v>82.278927999999993</v>
      </c>
      <c r="AK120" s="167">
        <f>'Test-RA'!S118</f>
        <v>80.502286999999995</v>
      </c>
      <c r="AL120" s="167">
        <f>'Test-RA'!T118</f>
        <v>40.620448000000003</v>
      </c>
      <c r="AM120" s="167">
        <f>'Test-RA'!U118</f>
        <v>42.180992000000003</v>
      </c>
      <c r="AN120" s="167">
        <f>'Test-RA'!V118</f>
        <v>41.617097999999999</v>
      </c>
      <c r="AO120" s="167">
        <f>'Test-RA'!W118</f>
        <v>47.866244000000002</v>
      </c>
      <c r="AP120" s="167">
        <f>'Test-RA'!X118</f>
        <v>52.812286</v>
      </c>
      <c r="AQ120" s="167">
        <f>10*LOG10(1/((Summary!$C$80/10^(AN120/10)+Summary!$C$81/10^(AO120/10)+Summary!$C$82/10^(AP120/10))/Summary!$C$83))</f>
        <v>43.050689189579678</v>
      </c>
      <c r="AR120" s="167">
        <f>'Test-RA'!Y118</f>
        <v>1.627867</v>
      </c>
      <c r="AS120" s="167">
        <f>'Test-RA'!Z118</f>
        <v>29019.1</v>
      </c>
      <c r="AT120" s="295">
        <f>'Test-RA'!AA118</f>
        <v>7.3691000000000004</v>
      </c>
      <c r="AU120" s="357">
        <f>'Test-RA'!AB118</f>
        <v>6</v>
      </c>
      <c r="AV120" s="357">
        <f>'Test-RA'!AC118</f>
        <v>8</v>
      </c>
      <c r="AW120" s="395">
        <f t="shared" si="8"/>
        <v>8.0608611111111106</v>
      </c>
      <c r="AX120" s="297">
        <f t="shared" si="9"/>
        <v>17.18428376857938</v>
      </c>
      <c r="AY120" s="298">
        <f t="shared" si="9"/>
        <v>3.4932922493481868</v>
      </c>
      <c r="AZ120" s="297">
        <f t="shared" si="9"/>
        <v>1</v>
      </c>
      <c r="BA120" s="345">
        <f t="shared" si="6"/>
        <v>1</v>
      </c>
      <c r="BB120" s="75"/>
      <c r="BC120" s="75"/>
      <c r="BD120" s="573" t="s">
        <v>147</v>
      </c>
      <c r="BE120" s="549">
        <f t="array" ref="BE120">bdRateExtend($G119:$G122,H119:H122,$AC119:$AC122,AD119:AD122)</f>
        <v>-0.32343931761178446</v>
      </c>
      <c r="BF120" s="552"/>
      <c r="BG120" s="552"/>
      <c r="BH120" s="552"/>
      <c r="BI120" s="552"/>
      <c r="BJ120" s="552"/>
      <c r="BK120" s="551">
        <f t="array" ref="BK120">bdRateExtend($G119:$G122,L119:L122,$AC119:$AC122,AH119:AH122)</f>
        <v>-0.31053173368862108</v>
      </c>
      <c r="BL120" s="552"/>
      <c r="BM120" s="551">
        <f t="array" ref="BM120">bdRateExtend($G119:$G122,M119:M122,$AC119:$AC122,AI119:AI122)</f>
        <v>-0.30458393049171706</v>
      </c>
      <c r="BN120" s="552"/>
      <c r="BO120" s="545">
        <f t="array" ref="BO120">bdRateExtend($G119:$G122,N119:N122,$AC119:$AC122,AJ119:AJ122,"None", FALSE,1)</f>
        <v>-0.35796746406892566</v>
      </c>
      <c r="BP120" s="541"/>
      <c r="BQ120" s="545">
        <f t="array" ref="BQ120">bdRateExtend($G119:$G122,O119:O122,$AC119:$AC122,AK119:AK122,"None", FALSE,1)</f>
        <v>-0.35344964322658656</v>
      </c>
      <c r="BR120" s="541"/>
      <c r="BS120" s="551">
        <f t="array" ref="BS120">bdRateExtend($G119:$G122,P119:P122,$AC119:$AC122,AL119:AL122)</f>
        <v>-0.3180557824103083</v>
      </c>
      <c r="BT120" s="552"/>
      <c r="BU120" s="551">
        <f t="array" ref="BU120">bdRateExtend($G119:$G122,Q119:Q122,$AC119:$AC122,AM119:AM122)</f>
        <v>-0.34449858124175126</v>
      </c>
      <c r="BV120" s="552"/>
      <c r="BW120" s="551">
        <f t="array" ref="BW120">bdRateExtend($G119:$G122,R119:R122,$AC119:$AC122,AN119:AN122)</f>
        <v>-0.32539693570206674</v>
      </c>
      <c r="BX120" s="552"/>
      <c r="BY120" s="552"/>
      <c r="BZ120" s="541"/>
      <c r="CA120" s="541"/>
      <c r="CB120" s="552"/>
      <c r="CC120" s="561">
        <f t="array" ref="CC120">bdCAMBIExtend($G119:$G122,V119:V122,$AC119:$AC122,AR119:AR122)</f>
        <v>-5.0445561865571649E-2</v>
      </c>
      <c r="CD120" s="552"/>
      <c r="CE120" s="554">
        <f t="array" ref="CE120">testVMAFRange($G119:$G122,N119:N122,$AC119:$AC122,AJ119:AJ122)</f>
        <v>0</v>
      </c>
      <c r="CF120" s="541"/>
      <c r="CG120" s="554">
        <f t="array" ref="CG120">testVMAFRange($G119:$G122,O119:O122,$AC119:$AC122,AK119:AK122)</f>
        <v>0</v>
      </c>
      <c r="CH120" s="541"/>
    </row>
    <row r="121" spans="1:86" ht="17" customHeight="1" x14ac:dyDescent="0.2">
      <c r="A121" s="538"/>
      <c r="B121" s="566"/>
      <c r="C121" s="485"/>
      <c r="D121" s="590"/>
      <c r="E121" s="558"/>
      <c r="F121" s="362">
        <v>185</v>
      </c>
      <c r="G121" s="420">
        <f>'Anchor-RA'!L119</f>
        <v>57.675635999999997</v>
      </c>
      <c r="H121" s="295">
        <f>'Anchor-RA'!M119</f>
        <v>40.054006000000001</v>
      </c>
      <c r="I121" s="295">
        <f>'Anchor-RA'!N119</f>
        <v>47.408517000000003</v>
      </c>
      <c r="J121" s="295">
        <f>'Anchor-RA'!O119</f>
        <v>51.196038999999999</v>
      </c>
      <c r="K121" s="295">
        <f>(Summary!$C$63*H121+Summary!$C$64*I121+Summary!$C$65*J121)/Summary!$C$66</f>
        <v>43.136763333333334</v>
      </c>
      <c r="L121" s="295">
        <f>'Anchor-RA'!P119</f>
        <v>16.771614</v>
      </c>
      <c r="M121" s="295">
        <f>'Anchor-RA'!Q119</f>
        <v>15.998150000000001</v>
      </c>
      <c r="N121" s="295">
        <f>'Anchor-RA'!R119</f>
        <v>69.252899999999997</v>
      </c>
      <c r="O121" s="295">
        <f>'Anchor-RA'!S119</f>
        <v>67.368285999999998</v>
      </c>
      <c r="P121" s="295">
        <f>'Anchor-RA'!T119</f>
        <v>38.068894</v>
      </c>
      <c r="Q121" s="295">
        <f>'Anchor-RA'!U119</f>
        <v>41.175989999999999</v>
      </c>
      <c r="R121" s="295">
        <f>'Anchor-RA'!V119</f>
        <v>40.042093999999999</v>
      </c>
      <c r="S121" s="295">
        <f>'Anchor-RA'!W119</f>
        <v>47.389589000000001</v>
      </c>
      <c r="T121" s="295">
        <f>'Anchor-RA'!X119</f>
        <v>51.152948000000002</v>
      </c>
      <c r="U121" s="295">
        <f>10*LOG10(1/((Summary!$C$80/10^(R121/10)+Summary!$C$81/10^(S121/10)+Summary!$C$82/10^(T121/10))/Summary!$C$83))</f>
        <v>41.527865033769132</v>
      </c>
      <c r="V121" s="295">
        <f>'Anchor-RA'!Y119</f>
        <v>1.7917689999999999</v>
      </c>
      <c r="W121" s="295">
        <f>'Anchor-RA'!Z119</f>
        <v>876.9</v>
      </c>
      <c r="X121" s="295">
        <f>'Anchor-RA'!AA119</f>
        <v>1.9954000000000001</v>
      </c>
      <c r="Y121" s="357">
        <f>'Anchor-RA'!AB119</f>
        <v>6</v>
      </c>
      <c r="Z121" s="357">
        <f>'Anchor-RA'!AC119</f>
        <v>8</v>
      </c>
      <c r="AA121" s="295">
        <f t="shared" si="7"/>
        <v>0.24358333333333332</v>
      </c>
      <c r="AB121" s="462"/>
      <c r="AC121" s="167">
        <f>'Test-RA'!L119</f>
        <v>43.421090999999997</v>
      </c>
      <c r="AD121" s="167">
        <f>'Test-RA'!M119</f>
        <v>40.304882999999997</v>
      </c>
      <c r="AE121" s="167">
        <f>'Test-RA'!N119</f>
        <v>47.523646999999997</v>
      </c>
      <c r="AF121" s="167">
        <f>'Test-RA'!O119</f>
        <v>51.497034999999997</v>
      </c>
      <c r="AG121" s="167">
        <f>(Summary!$C$63*AD121+Summary!$C$64*AE121+Summary!$C$65*AF121)/Summary!$C$66</f>
        <v>43.373368999999997</v>
      </c>
      <c r="AH121" s="167">
        <f>'Test-RA'!P119</f>
        <v>17.099405000000001</v>
      </c>
      <c r="AI121" s="167">
        <f>'Test-RA'!Q119</f>
        <v>16.217834</v>
      </c>
      <c r="AJ121" s="167">
        <f>'Test-RA'!R119</f>
        <v>71.799665000000005</v>
      </c>
      <c r="AK121" s="167">
        <f>'Test-RA'!S119</f>
        <v>69.861378999999999</v>
      </c>
      <c r="AL121" s="167">
        <f>'Test-RA'!T119</f>
        <v>38.439574</v>
      </c>
      <c r="AM121" s="167">
        <f>'Test-RA'!U119</f>
        <v>41.378993000000001</v>
      </c>
      <c r="AN121" s="167">
        <f>'Test-RA'!V119</f>
        <v>40.299815000000002</v>
      </c>
      <c r="AO121" s="167">
        <f>'Test-RA'!W119</f>
        <v>47.510525000000001</v>
      </c>
      <c r="AP121" s="167">
        <f>'Test-RA'!X119</f>
        <v>51.489210999999997</v>
      </c>
      <c r="AQ121" s="167">
        <f>10*LOG10(1/((Summary!$C$80/10^(AN121/10)+Summary!$C$81/10^(AO121/10)+Summary!$C$82/10^(AP121/10))/Summary!$C$83))</f>
        <v>41.780996877056126</v>
      </c>
      <c r="AR121" s="167">
        <f>'Test-RA'!Y119</f>
        <v>1.8318430000000001</v>
      </c>
      <c r="AS121" s="167">
        <f>'Test-RA'!Z119</f>
        <v>16560.5</v>
      </c>
      <c r="AT121" s="295">
        <f>'Test-RA'!AA119</f>
        <v>10.127800000000001</v>
      </c>
      <c r="AU121" s="357">
        <f>'Test-RA'!AB119</f>
        <v>6</v>
      </c>
      <c r="AV121" s="357">
        <f>'Test-RA'!AC119</f>
        <v>8</v>
      </c>
      <c r="AW121" s="395">
        <f t="shared" si="8"/>
        <v>4.600138888888889</v>
      </c>
      <c r="AX121" s="297">
        <f t="shared" si="9"/>
        <v>18.885277682746036</v>
      </c>
      <c r="AY121" s="298">
        <f t="shared" si="9"/>
        <v>5.0755738197855065</v>
      </c>
      <c r="AZ121" s="297">
        <f t="shared" si="9"/>
        <v>1</v>
      </c>
      <c r="BA121" s="345">
        <f t="shared" si="6"/>
        <v>1</v>
      </c>
      <c r="BB121" s="75"/>
      <c r="BC121" s="75"/>
      <c r="BD121" s="565"/>
      <c r="BE121" s="550"/>
      <c r="BF121" s="552"/>
      <c r="BG121" s="552"/>
      <c r="BH121" s="552"/>
      <c r="BI121" s="552"/>
      <c r="BJ121" s="552"/>
      <c r="BK121" s="553"/>
      <c r="BL121" s="552"/>
      <c r="BM121" s="553"/>
      <c r="BN121" s="552"/>
      <c r="BO121" s="546"/>
      <c r="BP121" s="541"/>
      <c r="BQ121" s="546"/>
      <c r="BR121" s="541"/>
      <c r="BS121" s="553"/>
      <c r="BT121" s="552"/>
      <c r="BU121" s="553"/>
      <c r="BV121" s="552"/>
      <c r="BW121" s="553"/>
      <c r="BX121" s="552"/>
      <c r="BY121" s="552"/>
      <c r="BZ121" s="541"/>
      <c r="CA121" s="541"/>
      <c r="CB121" s="552"/>
      <c r="CC121" s="553"/>
      <c r="CD121" s="552"/>
      <c r="CE121" s="546"/>
      <c r="CF121" s="541"/>
      <c r="CG121" s="546"/>
      <c r="CH121" s="541"/>
    </row>
    <row r="122" spans="1:86" ht="17" customHeight="1" thickBot="1" x14ac:dyDescent="0.25">
      <c r="A122" s="538"/>
      <c r="B122" s="566"/>
      <c r="C122" s="485"/>
      <c r="D122" s="590"/>
      <c r="E122" s="558"/>
      <c r="F122" s="362">
        <v>210</v>
      </c>
      <c r="G122" s="420">
        <f>'Anchor-RA'!L120</f>
        <v>30.178909000000001</v>
      </c>
      <c r="H122" s="295">
        <f>'Anchor-RA'!M120</f>
        <v>38.402043999999997</v>
      </c>
      <c r="I122" s="295">
        <f>'Anchor-RA'!N120</f>
        <v>46.248922</v>
      </c>
      <c r="J122" s="295">
        <f>'Anchor-RA'!O120</f>
        <v>49.023287000000003</v>
      </c>
      <c r="K122" s="295">
        <f>(Summary!$C$63*H122+Summary!$C$64*I122+Summary!$C$65*J122)/Summary!$C$66</f>
        <v>41.480064166666665</v>
      </c>
      <c r="L122" s="295">
        <f>'Anchor-RA'!P120</f>
        <v>14.842530999999999</v>
      </c>
      <c r="M122" s="295">
        <f>'Anchor-RA'!Q120</f>
        <v>14.567157</v>
      </c>
      <c r="N122" s="295">
        <f>'Anchor-RA'!R120</f>
        <v>51.636228000000003</v>
      </c>
      <c r="O122" s="295">
        <f>'Anchor-RA'!S120</f>
        <v>49.482140000000001</v>
      </c>
      <c r="P122" s="295">
        <f>'Anchor-RA'!T120</f>
        <v>35.748027</v>
      </c>
      <c r="Q122" s="295">
        <f>'Anchor-RA'!U120</f>
        <v>39.714382000000001</v>
      </c>
      <c r="R122" s="295">
        <f>'Anchor-RA'!V120</f>
        <v>38.358535000000003</v>
      </c>
      <c r="S122" s="295">
        <f>'Anchor-RA'!W120</f>
        <v>46.233910000000002</v>
      </c>
      <c r="T122" s="295">
        <f>'Anchor-RA'!X120</f>
        <v>49.012653</v>
      </c>
      <c r="U122" s="295">
        <f>10*LOG10(1/((Summary!$C$80/10^(R122/10)+Summary!$C$81/10^(S122/10)+Summary!$C$82/10^(T122/10))/Summary!$C$83))</f>
        <v>39.857056538884223</v>
      </c>
      <c r="V122" s="295">
        <f>'Anchor-RA'!Y120</f>
        <v>1.9609749999999999</v>
      </c>
      <c r="W122" s="295">
        <f>'Anchor-RA'!Z120</f>
        <v>497.8</v>
      </c>
      <c r="X122" s="295">
        <f>'Anchor-RA'!AA120</f>
        <v>1.5667</v>
      </c>
      <c r="Y122" s="357">
        <f>'Anchor-RA'!AB120</f>
        <v>5</v>
      </c>
      <c r="Z122" s="357">
        <f>'Anchor-RA'!AC120</f>
        <v>8</v>
      </c>
      <c r="AA122" s="295">
        <f t="shared" si="7"/>
        <v>0.13827777777777778</v>
      </c>
      <c r="AB122" s="462"/>
      <c r="AC122" s="167">
        <f>'Test-RA'!L120</f>
        <v>20.654544999999999</v>
      </c>
      <c r="AD122" s="167">
        <f>'Test-RA'!M120</f>
        <v>38.948825999999997</v>
      </c>
      <c r="AE122" s="167">
        <f>'Test-RA'!N120</f>
        <v>46.512715</v>
      </c>
      <c r="AF122" s="167">
        <f>'Test-RA'!O120</f>
        <v>49.232278000000001</v>
      </c>
      <c r="AG122" s="167">
        <f>(Summary!$C$63*AD122+Summary!$C$64*AE122+Summary!$C$65*AF122)/Summary!$C$66</f>
        <v>41.923382833333335</v>
      </c>
      <c r="AH122" s="167">
        <f>'Test-RA'!P120</f>
        <v>15.329269</v>
      </c>
      <c r="AI122" s="167">
        <f>'Test-RA'!Q120</f>
        <v>14.928229</v>
      </c>
      <c r="AJ122" s="167">
        <f>'Test-RA'!R120</f>
        <v>56.892816000000003</v>
      </c>
      <c r="AK122" s="167">
        <f>'Test-RA'!S120</f>
        <v>54.915605999999997</v>
      </c>
      <c r="AL122" s="167">
        <f>'Test-RA'!T120</f>
        <v>36.437302000000003</v>
      </c>
      <c r="AM122" s="167">
        <f>'Test-RA'!U120</f>
        <v>40.125849000000002</v>
      </c>
      <c r="AN122" s="167">
        <f>'Test-RA'!V120</f>
        <v>38.930543999999998</v>
      </c>
      <c r="AO122" s="167">
        <f>'Test-RA'!W120</f>
        <v>46.504294000000002</v>
      </c>
      <c r="AP122" s="167">
        <f>'Test-RA'!X120</f>
        <v>49.227077000000001</v>
      </c>
      <c r="AQ122" s="167">
        <f>10*LOG10(1/((Summary!$C$80/10^(AN122/10)+Summary!$C$81/10^(AO122/10)+Summary!$C$82/10^(AP122/10))/Summary!$C$83))</f>
        <v>40.409574698563148</v>
      </c>
      <c r="AR122" s="167">
        <f>'Test-RA'!Y120</f>
        <v>2.0885220000000002</v>
      </c>
      <c r="AS122" s="167">
        <f>'Test-RA'!Z120</f>
        <v>12285.4</v>
      </c>
      <c r="AT122" s="295">
        <f>'Test-RA'!AA120</f>
        <v>11.5274</v>
      </c>
      <c r="AU122" s="357">
        <f>'Test-RA'!AB120</f>
        <v>5</v>
      </c>
      <c r="AV122" s="357">
        <f>'Test-RA'!AC120</f>
        <v>8</v>
      </c>
      <c r="AW122" s="395">
        <f t="shared" si="8"/>
        <v>3.412611111111111</v>
      </c>
      <c r="AX122" s="297">
        <f t="shared" si="9"/>
        <v>24.679389312977097</v>
      </c>
      <c r="AY122" s="298">
        <f t="shared" si="9"/>
        <v>7.3577583455671158</v>
      </c>
      <c r="AZ122" s="297">
        <f t="shared" si="9"/>
        <v>1</v>
      </c>
      <c r="BA122" s="345">
        <f t="shared" si="6"/>
        <v>1</v>
      </c>
      <c r="BB122" s="75"/>
      <c r="BC122" s="75"/>
      <c r="BD122" s="574" t="s">
        <v>46</v>
      </c>
      <c r="BE122" s="549">
        <f t="array" ref="BE122">bdRateExtend($G120:$G123,H120:H123,$AC120:$AC123,AD120:AD123)</f>
        <v>-0.39476006316726997</v>
      </c>
      <c r="BF122" s="552"/>
      <c r="BG122" s="552"/>
      <c r="BH122" s="552"/>
      <c r="BI122" s="552"/>
      <c r="BJ122" s="552"/>
      <c r="BK122" s="551">
        <f t="array" ref="BK122">bdRateExtend($G120:$G123,L120:L123,$AC120:$AC123,AH120:AH123)</f>
        <v>-0.366078336477487</v>
      </c>
      <c r="BL122" s="552"/>
      <c r="BM122" s="551">
        <f t="array" ref="BM122">bdRateExtend($G120:$G123,M120:M123,$AC120:$AC123,AI120:AI123)</f>
        <v>-0.3646013978071686</v>
      </c>
      <c r="BN122" s="552"/>
      <c r="BO122" s="545">
        <f t="array" ref="BO122">bdRateExtend($G120:$G123,N120:N123,$AC120:$AC123,AJ120:AJ123,"None", FALSE,1)</f>
        <v>-0.40066726046231016</v>
      </c>
      <c r="BP122" s="541"/>
      <c r="BQ122" s="545">
        <f t="array" ref="BQ122">bdRateExtend($G120:$G123,O120:O123,$AC120:$AC123,AK120:AK123,"None", FALSE,1)</f>
        <v>-0.4004875788598049</v>
      </c>
      <c r="BR122" s="541"/>
      <c r="BS122" s="551">
        <f t="array" ref="BS122">bdRateExtend($G120:$G123,P120:P123,$AC120:$AC123,AL120:AL123)</f>
        <v>-0.38300501778755558</v>
      </c>
      <c r="BT122" s="552"/>
      <c r="BU122" s="551">
        <f t="array" ref="BU122">bdRateExtend($G120:$G123,Q120:Q123,$AC120:$AC123,AM120:AM123)</f>
        <v>-0.4009014803548816</v>
      </c>
      <c r="BV122" s="552"/>
      <c r="BW122" s="551">
        <f t="array" ref="BW122">bdRateExtend($G120:$G123,R120:R123,$AC120:$AC123,AN120:AN123)</f>
        <v>-0.39755810657842072</v>
      </c>
      <c r="BX122" s="552"/>
      <c r="BY122" s="552"/>
      <c r="BZ122" s="541"/>
      <c r="CA122" s="541"/>
      <c r="CB122" s="552"/>
      <c r="CC122" s="561">
        <f t="array" ref="CC122">bdCAMBIExtend($G120:$G123,V120:V123,$AC120:$AC123,AR120:AR123)</f>
        <v>3.6675052495250091E-2</v>
      </c>
      <c r="CD122" s="552"/>
      <c r="CE122" s="554">
        <f t="array" ref="CE122">testVMAFRange($G120:$G123,N120:N123,$AC120:$AC123,AJ120:AJ123)</f>
        <v>0</v>
      </c>
      <c r="CF122" s="541"/>
      <c r="CG122" s="554">
        <f t="array" ref="CG122">testVMAFRange($G120:$G123,O120:O123,$AC120:$AC123,AK120:AK123)</f>
        <v>0</v>
      </c>
      <c r="CH122" s="541"/>
    </row>
    <row r="123" spans="1:86" ht="17" customHeight="1" thickBot="1" x14ac:dyDescent="0.25">
      <c r="A123" s="539"/>
      <c r="B123" s="596"/>
      <c r="C123" s="486"/>
      <c r="D123" s="591"/>
      <c r="E123" s="559"/>
      <c r="F123" s="363">
        <v>235</v>
      </c>
      <c r="G123" s="420">
        <f>'Anchor-RA'!L121</f>
        <v>18.943999999999999</v>
      </c>
      <c r="H123" s="295">
        <f>'Anchor-RA'!M121</f>
        <v>36.409185999999998</v>
      </c>
      <c r="I123" s="295">
        <f>'Anchor-RA'!N121</f>
        <v>42.570701</v>
      </c>
      <c r="J123" s="295">
        <f>'Anchor-RA'!O121</f>
        <v>45.468176</v>
      </c>
      <c r="K123" s="295">
        <f>(Summary!$C$63*H123+Summary!$C$64*I123+Summary!$C$65*J123)/Summary!$C$66</f>
        <v>38.945936833333334</v>
      </c>
      <c r="L123" s="295">
        <f>'Anchor-RA'!P121</f>
        <v>13.095480999999999</v>
      </c>
      <c r="M123" s="295">
        <f>'Anchor-RA'!Q121</f>
        <v>13.147981</v>
      </c>
      <c r="N123" s="295">
        <f>'Anchor-RA'!R121</f>
        <v>32.371088</v>
      </c>
      <c r="O123" s="295">
        <f>'Anchor-RA'!S121</f>
        <v>29.874745000000001</v>
      </c>
      <c r="P123" s="295">
        <f>'Anchor-RA'!T121</f>
        <v>33.237777999999999</v>
      </c>
      <c r="Q123" s="295">
        <f>'Anchor-RA'!U121</f>
        <v>36.785421999999997</v>
      </c>
      <c r="R123" s="295">
        <f>'Anchor-RA'!V121</f>
        <v>36.306572000000003</v>
      </c>
      <c r="S123" s="295">
        <f>'Anchor-RA'!W121</f>
        <v>42.553134</v>
      </c>
      <c r="T123" s="295">
        <f>'Anchor-RA'!X121</f>
        <v>45.463175</v>
      </c>
      <c r="U123" s="295">
        <f>10*LOG10(1/((Summary!$C$80/10^(R123/10)+Summary!$C$81/10^(S123/10)+Summary!$C$82/10^(T123/10))/Summary!$C$83))</f>
        <v>37.694455930981178</v>
      </c>
      <c r="V123" s="295">
        <f>'Anchor-RA'!Y121</f>
        <v>1.5811409999999999</v>
      </c>
      <c r="W123" s="295">
        <f>'Anchor-RA'!Z121</f>
        <v>385.9</v>
      </c>
      <c r="X123" s="295">
        <f>'Anchor-RA'!AA121</f>
        <v>1.2824</v>
      </c>
      <c r="Y123" s="357">
        <f>'Anchor-RA'!AB121</f>
        <v>5</v>
      </c>
      <c r="Z123" s="357">
        <f>'Anchor-RA'!AC121</f>
        <v>8</v>
      </c>
      <c r="AA123" s="295">
        <f t="shared" si="7"/>
        <v>0.10719444444444444</v>
      </c>
      <c r="AB123" s="462"/>
      <c r="AC123" s="167">
        <f>'Test-RA'!L121</f>
        <v>11.819635999999999</v>
      </c>
      <c r="AD123" s="167">
        <f>'Test-RA'!M121</f>
        <v>37.252215999999997</v>
      </c>
      <c r="AE123" s="167">
        <f>'Test-RA'!N121</f>
        <v>44.672739999999997</v>
      </c>
      <c r="AF123" s="167">
        <f>'Test-RA'!O121</f>
        <v>46.332957999999998</v>
      </c>
      <c r="AG123" s="391">
        <f>(Summary!$C$63*AD123+Summary!$C$64*AE123+Summary!$C$65*AF123)/Summary!$C$66</f>
        <v>40.002426999999997</v>
      </c>
      <c r="AH123" s="167">
        <f>'Test-RA'!P121</f>
        <v>13.820297999999999</v>
      </c>
      <c r="AI123" s="167">
        <f>'Test-RA'!Q121</f>
        <v>13.717616</v>
      </c>
      <c r="AJ123" s="167">
        <f>'Test-RA'!R121</f>
        <v>40.499049999999997</v>
      </c>
      <c r="AK123" s="167">
        <f>'Test-RA'!S121</f>
        <v>38.505124000000002</v>
      </c>
      <c r="AL123" s="167">
        <f>'Test-RA'!T121</f>
        <v>34.276487000000003</v>
      </c>
      <c r="AM123" s="167">
        <f>'Test-RA'!U121</f>
        <v>38.335228000000001</v>
      </c>
      <c r="AN123" s="167">
        <f>'Test-RA'!V121</f>
        <v>37.195324999999997</v>
      </c>
      <c r="AO123" s="167">
        <f>'Test-RA'!W121</f>
        <v>44.665277000000003</v>
      </c>
      <c r="AP123" s="167">
        <f>'Test-RA'!X121</f>
        <v>46.321497000000001</v>
      </c>
      <c r="AQ123" s="167">
        <f>10*LOG10(1/((Summary!$C$80/10^(AN123/10)+Summary!$C$81/10^(AO123/10)+Summary!$C$82/10^(AP123/10))/Summary!$C$83))</f>
        <v>38.640789405741685</v>
      </c>
      <c r="AR123" s="167">
        <f>'Test-RA'!Y121</f>
        <v>1.6871940000000001</v>
      </c>
      <c r="AS123" s="167">
        <f>'Test-RA'!Z121</f>
        <v>6449.7</v>
      </c>
      <c r="AT123" s="295">
        <f>'Test-RA'!AA121</f>
        <v>11.3987</v>
      </c>
      <c r="AU123" s="357">
        <f>'Test-RA'!AB121</f>
        <v>5</v>
      </c>
      <c r="AV123" s="357">
        <f>'Test-RA'!AC121</f>
        <v>8</v>
      </c>
      <c r="AW123" s="395">
        <f t="shared" si="8"/>
        <v>1.7915833333333333</v>
      </c>
      <c r="AX123" s="302">
        <f t="shared" si="9"/>
        <v>16.713397253174399</v>
      </c>
      <c r="AY123" s="303">
        <f t="shared" si="9"/>
        <v>8.8885683094198384</v>
      </c>
      <c r="AZ123" s="297">
        <f t="shared" si="9"/>
        <v>1</v>
      </c>
      <c r="BA123" s="345">
        <f t="shared" si="6"/>
        <v>1</v>
      </c>
      <c r="BB123" s="75"/>
      <c r="BC123" s="75"/>
      <c r="BD123" s="570"/>
      <c r="BE123" s="550"/>
      <c r="BF123" s="553"/>
      <c r="BG123" s="553"/>
      <c r="BH123" s="553"/>
      <c r="BI123" s="553"/>
      <c r="BJ123" s="553"/>
      <c r="BK123" s="553"/>
      <c r="BL123" s="553"/>
      <c r="BM123" s="553"/>
      <c r="BN123" s="553"/>
      <c r="BO123" s="546"/>
      <c r="BP123" s="544"/>
      <c r="BQ123" s="546"/>
      <c r="BR123" s="544"/>
      <c r="BS123" s="553"/>
      <c r="BT123" s="553"/>
      <c r="BU123" s="553"/>
      <c r="BV123" s="553"/>
      <c r="BW123" s="553"/>
      <c r="BX123" s="553"/>
      <c r="BY123" s="553"/>
      <c r="BZ123" s="544"/>
      <c r="CA123" s="544"/>
      <c r="CB123" s="553"/>
      <c r="CC123" s="553"/>
      <c r="CD123" s="553"/>
      <c r="CE123" s="546"/>
      <c r="CF123" s="544"/>
      <c r="CG123" s="546"/>
      <c r="CH123" s="544"/>
    </row>
    <row r="124" spans="1:86" ht="17" customHeight="1" thickBot="1" x14ac:dyDescent="0.25">
      <c r="A124" s="537" t="s">
        <v>251</v>
      </c>
      <c r="B124" s="595" t="s">
        <v>146</v>
      </c>
      <c r="C124" s="586" t="s">
        <v>242</v>
      </c>
      <c r="D124" s="589">
        <v>60</v>
      </c>
      <c r="E124" s="557">
        <v>8</v>
      </c>
      <c r="F124" s="362">
        <v>110</v>
      </c>
      <c r="G124" s="419">
        <f>'Anchor-RA'!L122</f>
        <v>31726.392726999999</v>
      </c>
      <c r="H124" s="385">
        <f>'Anchor-RA'!M122</f>
        <v>47.787267999999997</v>
      </c>
      <c r="I124" s="385">
        <f>'Anchor-RA'!N122</f>
        <v>48.972757999999999</v>
      </c>
      <c r="J124" s="385">
        <f>'Anchor-RA'!O122</f>
        <v>56.428044999999997</v>
      </c>
      <c r="K124" s="385">
        <f>(Summary!$C$69*H124+Summary!$C$70*I124+Summary!$C$71*J124)/Summary!$C$72</f>
        <v>48.769894699999995</v>
      </c>
      <c r="L124" s="385">
        <f>'Anchor-RA'!P122</f>
        <v>26.509671999999998</v>
      </c>
      <c r="M124" s="385">
        <f>'Anchor-RA'!Q122</f>
        <v>22.596160000000001</v>
      </c>
      <c r="N124" s="385">
        <f>'Anchor-RA'!R122</f>
        <v>90.187933000000001</v>
      </c>
      <c r="O124" s="385">
        <f>'Anchor-RA'!S122</f>
        <v>88.264809999999997</v>
      </c>
      <c r="P124" s="385">
        <f>'Anchor-RA'!T122</f>
        <v>44.452052999999999</v>
      </c>
      <c r="Q124" s="385">
        <f>'Anchor-RA'!U122</f>
        <v>46.600617</v>
      </c>
      <c r="R124" s="385">
        <f>'Anchor-RA'!V122</f>
        <v>47.673501999999999</v>
      </c>
      <c r="S124" s="385">
        <f>'Anchor-RA'!W122</f>
        <v>48.884638000000002</v>
      </c>
      <c r="T124" s="385">
        <f>'Anchor-RA'!X122</f>
        <v>56.405956000000003</v>
      </c>
      <c r="U124" s="385">
        <f>10*LOG10(1/((Summary!$C$80/10^(R124/10)+Summary!$C$81/10^(S124/10)+Summary!$C$82/10^(T124/10))/Summary!$C$83))</f>
        <v>48.561457943801088</v>
      </c>
      <c r="V124" s="385">
        <f>'Anchor-RA'!Y122</f>
        <v>1.182634</v>
      </c>
      <c r="W124" s="385">
        <f>'Anchor-RA'!Z122</f>
        <v>14548.7</v>
      </c>
      <c r="X124" s="385">
        <f>'Anchor-RA'!AA122</f>
        <v>20.338699999999999</v>
      </c>
      <c r="Y124" s="360">
        <f>'Anchor-RA'!AB122</f>
        <v>13</v>
      </c>
      <c r="Z124" s="360">
        <f>'Anchor-RA'!AC122</f>
        <v>21</v>
      </c>
      <c r="AA124" s="385">
        <f t="shared" si="7"/>
        <v>4.0413055555555557</v>
      </c>
      <c r="AB124" s="462"/>
      <c r="AC124" s="384">
        <f>'Test-RA'!L122</f>
        <v>29510.203635999998</v>
      </c>
      <c r="AD124" s="384">
        <f>'Test-RA'!M122</f>
        <v>48.384641999999999</v>
      </c>
      <c r="AE124" s="384">
        <f>'Test-RA'!N122</f>
        <v>49.848790000000001</v>
      </c>
      <c r="AF124" s="384">
        <f>'Test-RA'!O122</f>
        <v>57.110478000000001</v>
      </c>
      <c r="AG124" s="167">
        <f>(Summary!$C$69*AD124+Summary!$C$70*AE124+Summary!$C$71*AF124)/Summary!$C$72</f>
        <v>49.4036404</v>
      </c>
      <c r="AH124" s="384">
        <f>'Test-RA'!P122</f>
        <v>27.186042</v>
      </c>
      <c r="AI124" s="384">
        <f>'Test-RA'!Q122</f>
        <v>23.173857000000002</v>
      </c>
      <c r="AJ124" s="384">
        <f>'Test-RA'!R122</f>
        <v>91.900191000000007</v>
      </c>
      <c r="AK124" s="384">
        <f>'Test-RA'!S122</f>
        <v>89.793941000000004</v>
      </c>
      <c r="AL124" s="384">
        <f>'Test-RA'!T122</f>
        <v>45.141533000000003</v>
      </c>
      <c r="AM124" s="384">
        <f>'Test-RA'!U122</f>
        <v>47.182640999999997</v>
      </c>
      <c r="AN124" s="384">
        <f>'Test-RA'!V122</f>
        <v>48.278520999999998</v>
      </c>
      <c r="AO124" s="384">
        <f>'Test-RA'!W122</f>
        <v>49.777458000000003</v>
      </c>
      <c r="AP124" s="384">
        <f>'Test-RA'!X122</f>
        <v>57.091014999999999</v>
      </c>
      <c r="AQ124" s="384">
        <f>10*LOG10(1/((Summary!$C$80/10^(AN124/10)+Summary!$C$81/10^(AO124/10)+Summary!$C$82/10^(AP124/10))/Summary!$C$83))</f>
        <v>49.211969278585755</v>
      </c>
      <c r="AR124" s="384">
        <f>'Test-RA'!Y122</f>
        <v>1.0876969999999999</v>
      </c>
      <c r="AS124" s="384">
        <f>'Test-RA'!Z122</f>
        <v>362667.6</v>
      </c>
      <c r="AT124" s="385">
        <f>'Test-RA'!AA122</f>
        <v>73.697599999999994</v>
      </c>
      <c r="AU124" s="360">
        <f>'Test-RA'!AB122</f>
        <v>13</v>
      </c>
      <c r="AV124" s="360">
        <f>'Test-RA'!AC122</f>
        <v>21</v>
      </c>
      <c r="AW124" s="398">
        <f t="shared" si="8"/>
        <v>100.741</v>
      </c>
      <c r="AX124" s="292">
        <f t="shared" si="9"/>
        <v>24.927835476709255</v>
      </c>
      <c r="AY124" s="293">
        <f t="shared" si="9"/>
        <v>3.6235157605943349</v>
      </c>
      <c r="AZ124" s="292">
        <f t="shared" si="9"/>
        <v>1</v>
      </c>
      <c r="BA124" s="344">
        <f t="shared" si="6"/>
        <v>1</v>
      </c>
      <c r="BB124" s="75"/>
      <c r="BC124" s="75"/>
      <c r="BD124" s="572" t="s">
        <v>39</v>
      </c>
      <c r="BE124" s="549">
        <f t="array" ref="BE124">bdRateExtend($G124:$G127,H124:H127,$AC124:$AC127,AD124:AD127)</f>
        <v>-0.25749754575346218</v>
      </c>
      <c r="BF124" s="551">
        <f t="array" ref="BF124">bdRateExtend($G124:$G129,H124:H129,$AC124:$AC129,AD124:AD129)</f>
        <v>-0.28147080123805523</v>
      </c>
      <c r="BG124" s="551">
        <f t="array" ref="BG124">bdRateExtend($G124:$G129,I124:I129,$AC124:$AC129,AE124:AE129)</f>
        <v>-0.53857007126494194</v>
      </c>
      <c r="BH124" s="551">
        <f t="array" ref="BH124">bdRateExtend($G124:$G129,J124:J129,$AC124:$AC129,AF124:AF129)</f>
        <v>-0.52704445852410764</v>
      </c>
      <c r="BI124" s="551">
        <f t="array" ref="BI124">bdRateExtend($G124:$G129,K124:K129,$AC124:$AC129,AG124:AG129)</f>
        <v>-0.31885312946315814</v>
      </c>
      <c r="BJ124" s="575">
        <f>(Summary!$C$94*BF124+Summary!$C$95*BG124+Summary!$C$96*BH124)/Summary!$C$97</f>
        <v>-0.30157771833057284</v>
      </c>
      <c r="BK124" s="551">
        <f t="array" ref="BK124">bdRateExtend($G124:$G127,L124:L127,$AC124:$AC127,AH124:AH127)</f>
        <v>-0.24620538771042244</v>
      </c>
      <c r="BL124" s="551">
        <f t="array" ref="BL124">bdRateExtend($G124:$G129,L124:L129,$AC124:$AC129,AH124:AH129)</f>
        <v>-0.26243172276535232</v>
      </c>
      <c r="BM124" s="551">
        <f t="array" ref="BM124">bdRateExtend($G124:$G127,M124:M127,$AC124:$AC127,AI124:AI127)</f>
        <v>-0.25184434423948032</v>
      </c>
      <c r="BN124" s="551">
        <f t="array" ref="BN124">bdRateExtend($G124:$G129,M124:M129,$AC124:$AC129,AI124:AI129)</f>
        <v>-0.26900761827701847</v>
      </c>
      <c r="BO124" s="548">
        <f t="array" ref="BO124">bdRateExtend($G124:$G127,N124:N127,$AC124:$AC127,AJ124:AJ127,"None", FALSE,1)</f>
        <v>-0.33998899330219268</v>
      </c>
      <c r="BP124" s="585">
        <f t="array" ref="BP124">bdRateExtend($G124:$G129,N124:N129,$AC124:$AC129,AJ124:AJ129,"None", FALSE,1)</f>
        <v>-0.3609438670895857</v>
      </c>
      <c r="BQ124" s="548">
        <f t="array" ref="BQ124">bdRateExtend($G124:$G127,O124:O127,$AC124:$AC127,AK124:AK127,"None", FALSE,1)</f>
        <v>-0.31833679854343433</v>
      </c>
      <c r="BR124" s="585">
        <f t="array" ref="BR124">bdRateExtend($G124:$G129,O124:O129,$AC124:$AC129,AK124:AK129,"None", FALSE,1)</f>
        <v>-0.34818556035814607</v>
      </c>
      <c r="BS124" s="551">
        <f t="array" ref="BS124">bdRateExtend($G124:$G127,P124:P127,$AC124:$AC127,AL124:AL127)</f>
        <v>-0.25489230929881368</v>
      </c>
      <c r="BT124" s="551">
        <f t="array" ref="BT124">bdRateExtend($G124:$G129,P124:P129,$AC124:$AC129,AL124:AL129)</f>
        <v>-0.27868689096048915</v>
      </c>
      <c r="BU124" s="551">
        <f t="array" ref="BU124">bdRateExtend($G124:$G127,Q124:Q127,$AC124:$AC127,AM124:AM127)</f>
        <v>-0.32755130334079385</v>
      </c>
      <c r="BV124" s="551">
        <f t="array" ref="BV124">bdRateExtend($G124:$G129,Q124:Q129,$AC124:$AC129,AM124:AM129)</f>
        <v>-0.37375252608303033</v>
      </c>
      <c r="BW124" s="551">
        <f t="array" ref="BW124">bdRateExtend($G124:$G127,R124:R127,$AC124:$AC127,AN124:AN127)</f>
        <v>-0.26226877919967984</v>
      </c>
      <c r="BX124" s="551">
        <f t="array" ref="BX124">bdRateExtend($G124:$G129,R124:R129,$AC124:$AC129,AN124:AN129)</f>
        <v>-0.28602553280241738</v>
      </c>
      <c r="BY124" s="551">
        <f t="array" ref="BY124">bdRateExtend($G124:$G129,S124:S129,$AC124:$AC129,AO124:AO129)</f>
        <v>-0.54126437978212971</v>
      </c>
      <c r="BZ124" s="555">
        <f t="array" ref="BZ124">bdRateExtend($G124:$G129,T124:T129,$AC124:$AC129,AP124:AP129)</f>
        <v>-0.52764891588497642</v>
      </c>
      <c r="CA124" s="555">
        <f t="array" ref="CA124">bdRateExtend($G124:$G129,U124:U129,$AC124:$AC129,AQ124:AQ129)</f>
        <v>-0.30020206997776966</v>
      </c>
      <c r="CB124" s="575">
        <f>(Summary!$C$108*BX124+Summary!$C$109*BY124+Summary!$C$110*BZ124)/Summary!$C$111</f>
        <v>-0.30590002200490823</v>
      </c>
      <c r="CC124" s="593">
        <f t="array" ref="CC124">bdCAMBIExtend($G124:$G127,V124:V127,$AC124:$AC127,AR124:AR127)</f>
        <v>1.1902068829513829E-2</v>
      </c>
      <c r="CD124" s="578">
        <f t="array" ref="CD124">bdCAMBIExtend($G124:$G129,V124:V129,$AC124:$AC129,AR124:AR129)</f>
        <v>3.5464385501092877E-2</v>
      </c>
      <c r="CE124" s="547">
        <f t="array" ref="CE124">testVMAFRange($G124:$G127,N124:N127,$AC124:$AC127,AJ124:AJ127)</f>
        <v>0</v>
      </c>
      <c r="CF124" s="543">
        <f t="array" ref="CF124">testVMAFRange($G124:$G129,N124:N129,$AC124:$AC129,AJ124:AJ129)</f>
        <v>0</v>
      </c>
      <c r="CG124" s="547">
        <f t="array" ref="CG124">testVMAFRange($G124:$G127,O124:O127,$AC124:$AC127,AK124:AK127)</f>
        <v>0</v>
      </c>
      <c r="CH124" s="543">
        <f t="array" ref="CH124">testVMAFRange($G124:$G129,O124:O129,$AC124:$AC129,AK124:AK129)</f>
        <v>0</v>
      </c>
    </row>
    <row r="125" spans="1:86" ht="17" customHeight="1" x14ac:dyDescent="0.2">
      <c r="A125" s="538"/>
      <c r="B125" s="566"/>
      <c r="C125" s="485"/>
      <c r="D125" s="590"/>
      <c r="E125" s="558"/>
      <c r="F125" s="362">
        <v>135</v>
      </c>
      <c r="G125" s="420">
        <f>'Anchor-RA'!L123</f>
        <v>15185.650909</v>
      </c>
      <c r="H125" s="295">
        <f>'Anchor-RA'!M123</f>
        <v>44.433213000000002</v>
      </c>
      <c r="I125" s="295">
        <f>'Anchor-RA'!N123</f>
        <v>47.311306999999999</v>
      </c>
      <c r="J125" s="295">
        <f>'Anchor-RA'!O123</f>
        <v>55.493445999999999</v>
      </c>
      <c r="K125" s="295">
        <f>(Summary!$C$69*H125+Summary!$C$70*I125+Summary!$C$71*J125)/Summary!$C$72</f>
        <v>45.827045699999999</v>
      </c>
      <c r="L125" s="295">
        <f>'Anchor-RA'!P123</f>
        <v>22.442914999999999</v>
      </c>
      <c r="M125" s="295">
        <f>'Anchor-RA'!Q123</f>
        <v>19.267538999999999</v>
      </c>
      <c r="N125" s="295">
        <f>'Anchor-RA'!R123</f>
        <v>78.839376999999999</v>
      </c>
      <c r="O125" s="295">
        <f>'Anchor-RA'!S123</f>
        <v>77.096323999999996</v>
      </c>
      <c r="P125" s="295">
        <f>'Anchor-RA'!T123</f>
        <v>40.623959999999997</v>
      </c>
      <c r="Q125" s="295">
        <f>'Anchor-RA'!U123</f>
        <v>44.568987</v>
      </c>
      <c r="R125" s="295">
        <f>'Anchor-RA'!V123</f>
        <v>44.313256000000003</v>
      </c>
      <c r="S125" s="295">
        <f>'Anchor-RA'!W123</f>
        <v>47.265363999999998</v>
      </c>
      <c r="T125" s="295">
        <f>'Anchor-RA'!X123</f>
        <v>55.485187000000003</v>
      </c>
      <c r="U125" s="295">
        <f>10*LOG10(1/((Summary!$C$80/10^(R125/10)+Summary!$C$81/10^(S125/10)+Summary!$C$82/10^(T125/10))/Summary!$C$83))</f>
        <v>45.483180566127224</v>
      </c>
      <c r="V125" s="295">
        <f>'Anchor-RA'!Y123</f>
        <v>1.185443</v>
      </c>
      <c r="W125" s="295">
        <f>'Anchor-RA'!Z123</f>
        <v>12980.7</v>
      </c>
      <c r="X125" s="295">
        <f>'Anchor-RA'!AA123</f>
        <v>19.47</v>
      </c>
      <c r="Y125" s="357">
        <f>'Anchor-RA'!AB123</f>
        <v>13</v>
      </c>
      <c r="Z125" s="357">
        <f>'Anchor-RA'!AC123</f>
        <v>21</v>
      </c>
      <c r="AA125" s="295">
        <f t="shared" si="7"/>
        <v>3.60575</v>
      </c>
      <c r="AB125" s="462"/>
      <c r="AC125" s="167">
        <f>'Test-RA'!L123</f>
        <v>13702.174545</v>
      </c>
      <c r="AD125" s="167">
        <f>'Test-RA'!M123</f>
        <v>45.197625000000002</v>
      </c>
      <c r="AE125" s="167">
        <f>'Test-RA'!N123</f>
        <v>48.439037999999996</v>
      </c>
      <c r="AF125" s="167">
        <f>'Test-RA'!O123</f>
        <v>56.130173999999997</v>
      </c>
      <c r="AG125" s="167">
        <f>(Summary!$C$69*AD125+Summary!$C$70*AE125+Summary!$C$71*AF125)/Summary!$C$72</f>
        <v>46.615021200000001</v>
      </c>
      <c r="AH125" s="167">
        <f>'Test-RA'!P123</f>
        <v>23.304912000000002</v>
      </c>
      <c r="AI125" s="167">
        <f>'Test-RA'!Q123</f>
        <v>20.007984</v>
      </c>
      <c r="AJ125" s="167">
        <f>'Test-RA'!R123</f>
        <v>83.611158000000003</v>
      </c>
      <c r="AK125" s="167">
        <f>'Test-RA'!S123</f>
        <v>81.133390000000006</v>
      </c>
      <c r="AL125" s="167">
        <f>'Test-RA'!T123</f>
        <v>41.476422999999997</v>
      </c>
      <c r="AM125" s="167">
        <f>'Test-RA'!U123</f>
        <v>45.297370999999998</v>
      </c>
      <c r="AN125" s="167">
        <f>'Test-RA'!V123</f>
        <v>45.101685000000003</v>
      </c>
      <c r="AO125" s="167">
        <f>'Test-RA'!W123</f>
        <v>48.405807000000003</v>
      </c>
      <c r="AP125" s="167">
        <f>'Test-RA'!X123</f>
        <v>56.120975999999999</v>
      </c>
      <c r="AQ125" s="167">
        <f>10*LOG10(1/((Summary!$C$80/10^(AN125/10)+Summary!$C$81/10^(AO125/10)+Summary!$C$82/10^(AP125/10))/Summary!$C$83))</f>
        <v>46.306547644327729</v>
      </c>
      <c r="AR125" s="167">
        <f>'Test-RA'!Y123</f>
        <v>1.0551839999999999</v>
      </c>
      <c r="AS125" s="167">
        <f>'Test-RA'!Z123</f>
        <v>385461</v>
      </c>
      <c r="AT125" s="295">
        <f>'Test-RA'!AA123</f>
        <v>84.976799999999997</v>
      </c>
      <c r="AU125" s="357">
        <f>'Test-RA'!AB123</f>
        <v>13</v>
      </c>
      <c r="AV125" s="357">
        <f>'Test-RA'!AC123</f>
        <v>21</v>
      </c>
      <c r="AW125" s="395">
        <f t="shared" si="8"/>
        <v>107.07250000000001</v>
      </c>
      <c r="AX125" s="297">
        <f t="shared" si="9"/>
        <v>29.69493170630243</v>
      </c>
      <c r="AY125" s="298">
        <f t="shared" si="9"/>
        <v>4.3644992295839753</v>
      </c>
      <c r="AZ125" s="297">
        <f t="shared" si="9"/>
        <v>1</v>
      </c>
      <c r="BA125" s="345">
        <f t="shared" si="6"/>
        <v>1</v>
      </c>
      <c r="BB125" s="75"/>
      <c r="BC125" s="75"/>
      <c r="BD125" s="565"/>
      <c r="BE125" s="550"/>
      <c r="BF125" s="552"/>
      <c r="BG125" s="552"/>
      <c r="BH125" s="552"/>
      <c r="BI125" s="552"/>
      <c r="BJ125" s="552"/>
      <c r="BK125" s="553"/>
      <c r="BL125" s="552"/>
      <c r="BM125" s="553"/>
      <c r="BN125" s="552"/>
      <c r="BO125" s="546"/>
      <c r="BP125" s="541"/>
      <c r="BQ125" s="546"/>
      <c r="BR125" s="541"/>
      <c r="BS125" s="553"/>
      <c r="BT125" s="552"/>
      <c r="BU125" s="553"/>
      <c r="BV125" s="552"/>
      <c r="BW125" s="553"/>
      <c r="BX125" s="552"/>
      <c r="BY125" s="552"/>
      <c r="BZ125" s="541"/>
      <c r="CA125" s="541"/>
      <c r="CB125" s="552"/>
      <c r="CC125" s="550"/>
      <c r="CD125" s="541"/>
      <c r="CE125" s="546"/>
      <c r="CF125" s="541"/>
      <c r="CG125" s="546"/>
      <c r="CH125" s="541"/>
    </row>
    <row r="126" spans="1:86" ht="17" customHeight="1" x14ac:dyDescent="0.2">
      <c r="A126" s="538"/>
      <c r="B126" s="566"/>
      <c r="C126" s="485"/>
      <c r="D126" s="590"/>
      <c r="E126" s="558"/>
      <c r="F126" s="362">
        <v>160</v>
      </c>
      <c r="G126" s="420">
        <f>'Anchor-RA'!L124</f>
        <v>6558.6763639999999</v>
      </c>
      <c r="H126" s="295">
        <f>'Anchor-RA'!M124</f>
        <v>40.701270000000001</v>
      </c>
      <c r="I126" s="295">
        <f>'Anchor-RA'!N124</f>
        <v>45.787334000000001</v>
      </c>
      <c r="J126" s="295">
        <f>'Anchor-RA'!O124</f>
        <v>54.175209000000002</v>
      </c>
      <c r="K126" s="295">
        <f>(Summary!$C$69*H126+Summary!$C$70*I126+Summary!$C$71*J126)/Summary!$C$72</f>
        <v>42.557270299999999</v>
      </c>
      <c r="L126" s="295">
        <f>'Anchor-RA'!P124</f>
        <v>17.843886000000001</v>
      </c>
      <c r="M126" s="295">
        <f>'Anchor-RA'!Q124</f>
        <v>15.475068</v>
      </c>
      <c r="N126" s="295">
        <f>'Anchor-RA'!R124</f>
        <v>58.607689000000001</v>
      </c>
      <c r="O126" s="295">
        <f>'Anchor-RA'!S124</f>
        <v>57.263272000000001</v>
      </c>
      <c r="P126" s="295">
        <f>'Anchor-RA'!T124</f>
        <v>36.477952999999999</v>
      </c>
      <c r="Q126" s="295">
        <f>'Anchor-RA'!U124</f>
        <v>42.319178000000001</v>
      </c>
      <c r="R126" s="295">
        <f>'Anchor-RA'!V124</f>
        <v>40.556649</v>
      </c>
      <c r="S126" s="295">
        <f>'Anchor-RA'!W124</f>
        <v>45.765700000000002</v>
      </c>
      <c r="T126" s="295">
        <f>'Anchor-RA'!X124</f>
        <v>54.170749000000001</v>
      </c>
      <c r="U126" s="295">
        <f>10*LOG10(1/((Summary!$C$80/10^(R126/10)+Summary!$C$81/10^(S126/10)+Summary!$C$82/10^(T126/10))/Summary!$C$83))</f>
        <v>41.958387099093912</v>
      </c>
      <c r="V126" s="295">
        <f>'Anchor-RA'!Y124</f>
        <v>1.1252169999999999</v>
      </c>
      <c r="W126" s="295">
        <f>'Anchor-RA'!Z124</f>
        <v>8588.2999999999993</v>
      </c>
      <c r="X126" s="295">
        <f>'Anchor-RA'!AA124</f>
        <v>11.911099999999999</v>
      </c>
      <c r="Y126" s="357">
        <f>'Anchor-RA'!AB124</f>
        <v>13</v>
      </c>
      <c r="Z126" s="357">
        <f>'Anchor-RA'!AC124</f>
        <v>21</v>
      </c>
      <c r="AA126" s="295">
        <f t="shared" si="7"/>
        <v>2.3856388888888889</v>
      </c>
      <c r="AB126" s="462"/>
      <c r="AC126" s="167">
        <f>'Test-RA'!L124</f>
        <v>5941.7890909999996</v>
      </c>
      <c r="AD126" s="167">
        <f>'Test-RA'!M124</f>
        <v>41.618285</v>
      </c>
      <c r="AE126" s="167">
        <f>'Test-RA'!N124</f>
        <v>46.961289999999998</v>
      </c>
      <c r="AF126" s="167">
        <f>'Test-RA'!O124</f>
        <v>54.923391000000002</v>
      </c>
      <c r="AG126" s="167">
        <f>(Summary!$C$69*AD126+Summary!$C$70*AE126+Summary!$C$71*AF126)/Summary!$C$72</f>
        <v>43.483096099999997</v>
      </c>
      <c r="AH126" s="167">
        <f>'Test-RA'!P124</f>
        <v>18.914159999999999</v>
      </c>
      <c r="AI126" s="167">
        <f>'Test-RA'!Q124</f>
        <v>16.378254999999999</v>
      </c>
      <c r="AJ126" s="167">
        <f>'Test-RA'!R124</f>
        <v>67.013193999999999</v>
      </c>
      <c r="AK126" s="167">
        <f>'Test-RA'!S124</f>
        <v>64.741065000000006</v>
      </c>
      <c r="AL126" s="167">
        <f>'Test-RA'!T124</f>
        <v>37.466261000000003</v>
      </c>
      <c r="AM126" s="167">
        <f>'Test-RA'!U124</f>
        <v>43.135008999999997</v>
      </c>
      <c r="AN126" s="167">
        <f>'Test-RA'!V124</f>
        <v>41.508679999999998</v>
      </c>
      <c r="AO126" s="167">
        <f>'Test-RA'!W124</f>
        <v>46.940700999999997</v>
      </c>
      <c r="AP126" s="167">
        <f>'Test-RA'!X124</f>
        <v>54.916887000000003</v>
      </c>
      <c r="AQ126" s="167">
        <f>10*LOG10(1/((Summary!$C$80/10^(AN126/10)+Summary!$C$81/10^(AO126/10)+Summary!$C$82/10^(AP126/10))/Summary!$C$83))</f>
        <v>42.923401194199869</v>
      </c>
      <c r="AR126" s="167">
        <f>'Test-RA'!Y124</f>
        <v>1.202196</v>
      </c>
      <c r="AS126" s="167">
        <f>'Test-RA'!Z124</f>
        <v>183238.3</v>
      </c>
      <c r="AT126" s="295">
        <f>'Test-RA'!AA124</f>
        <v>75.616100000000003</v>
      </c>
      <c r="AU126" s="357">
        <f>'Test-RA'!AB124</f>
        <v>13</v>
      </c>
      <c r="AV126" s="357">
        <f>'Test-RA'!AC124</f>
        <v>21</v>
      </c>
      <c r="AW126" s="395">
        <f t="shared" si="8"/>
        <v>50.899527777777777</v>
      </c>
      <c r="AX126" s="297">
        <f t="shared" si="9"/>
        <v>21.335805689135221</v>
      </c>
      <c r="AY126" s="298">
        <f t="shared" si="9"/>
        <v>6.3483725264669095</v>
      </c>
      <c r="AZ126" s="297">
        <f t="shared" si="9"/>
        <v>1</v>
      </c>
      <c r="BA126" s="345">
        <f t="shared" si="6"/>
        <v>1</v>
      </c>
      <c r="BB126" s="75"/>
      <c r="BC126" s="75"/>
      <c r="BD126" s="573" t="s">
        <v>147</v>
      </c>
      <c r="BE126" s="549">
        <f t="array" ref="BE126">bdRateExtend($G125:$G128,H125:H128,$AC125:$AC128,AD125:AD128)</f>
        <v>-0.28940268602014629</v>
      </c>
      <c r="BF126" s="552"/>
      <c r="BG126" s="552"/>
      <c r="BH126" s="552"/>
      <c r="BI126" s="552"/>
      <c r="BJ126" s="552"/>
      <c r="BK126" s="551">
        <f t="array" ref="BK126">bdRateExtend($G125:$G128,L125:L128,$AC125:$AC128,AH125:AH128)</f>
        <v>-0.27035894752908418</v>
      </c>
      <c r="BL126" s="552"/>
      <c r="BM126" s="551">
        <f t="array" ref="BM126">bdRateExtend($G125:$G128,M125:M128,$AC125:$AC128,AI125:AI128)</f>
        <v>-0.27893701290144313</v>
      </c>
      <c r="BN126" s="552"/>
      <c r="BO126" s="545">
        <f t="array" ref="BO126">bdRateExtend($G125:$G128,N125:N128,$AC125:$AC128,AJ125:AJ128,"None", FALSE,1)</f>
        <v>-0.36078347119145626</v>
      </c>
      <c r="BP126" s="541"/>
      <c r="BQ126" s="545">
        <f t="array" ref="BQ126">bdRateExtend($G125:$G128,O125:O128,$AC125:$AC128,AK125:AK128,"None", FALSE,1)</f>
        <v>-0.34743434079566016</v>
      </c>
      <c r="BR126" s="541"/>
      <c r="BS126" s="551">
        <f t="array" ref="BS126">bdRateExtend($G125:$G128,P125:P128,$AC125:$AC128,AL125:AL128)</f>
        <v>-0.28815914441130885</v>
      </c>
      <c r="BT126" s="552"/>
      <c r="BU126" s="551">
        <f t="array" ref="BU126">bdRateExtend($G125:$G128,Q125:Q128,$AC125:$AC128,AM125:AM128)</f>
        <v>-0.35925206521103248</v>
      </c>
      <c r="BV126" s="552"/>
      <c r="BW126" s="551">
        <f t="array" ref="BW126">bdRateExtend($G125:$G128,R125:R128,$AC125:$AC128,AN125:AN128)</f>
        <v>-0.29581122786065206</v>
      </c>
      <c r="BX126" s="552"/>
      <c r="BY126" s="552"/>
      <c r="BZ126" s="541"/>
      <c r="CA126" s="541"/>
      <c r="CB126" s="552"/>
      <c r="CC126" s="560">
        <f t="array" ref="CC126">bdCAMBIExtend($G125:$G128,V125:V128,$AC125:$AC128,AR125:AR128)</f>
        <v>8.6342641192365122E-2</v>
      </c>
      <c r="CD126" s="541"/>
      <c r="CE126" s="554">
        <f t="array" ref="CE126">testVMAFRange($G125:$G128,N125:N128,$AC125:$AC128,AJ125:AJ128)</f>
        <v>0</v>
      </c>
      <c r="CF126" s="541"/>
      <c r="CG126" s="554">
        <f t="array" ref="CG126">testVMAFRange($G125:$G128,O125:O128,$AC125:$AC128,AK125:AK128)</f>
        <v>0</v>
      </c>
      <c r="CH126" s="541"/>
    </row>
    <row r="127" spans="1:86" ht="17" customHeight="1" x14ac:dyDescent="0.2">
      <c r="A127" s="538"/>
      <c r="B127" s="566"/>
      <c r="C127" s="485"/>
      <c r="D127" s="590"/>
      <c r="E127" s="558"/>
      <c r="F127" s="362">
        <v>185</v>
      </c>
      <c r="G127" s="420">
        <f>'Anchor-RA'!L125</f>
        <v>2211.752727</v>
      </c>
      <c r="H127" s="295">
        <f>'Anchor-RA'!M125</f>
        <v>37.185282000000001</v>
      </c>
      <c r="I127" s="295">
        <f>'Anchor-RA'!N125</f>
        <v>44.247523000000001</v>
      </c>
      <c r="J127" s="295">
        <f>'Anchor-RA'!O125</f>
        <v>52.488885000000003</v>
      </c>
      <c r="K127" s="295">
        <f>(Summary!$C$69*H127+Summary!$C$70*I127+Summary!$C$71*J127)/Summary!$C$72</f>
        <v>39.421866399999999</v>
      </c>
      <c r="L127" s="295">
        <f>'Anchor-RA'!P125</f>
        <v>13.265022</v>
      </c>
      <c r="M127" s="295">
        <f>'Anchor-RA'!Q125</f>
        <v>11.908697999999999</v>
      </c>
      <c r="N127" s="295">
        <f>'Anchor-RA'!R125</f>
        <v>32.355583000000003</v>
      </c>
      <c r="O127" s="295">
        <f>'Anchor-RA'!S125</f>
        <v>31.616954</v>
      </c>
      <c r="P127" s="295">
        <f>'Anchor-RA'!T125</f>
        <v>32.755132000000003</v>
      </c>
      <c r="Q127" s="295">
        <f>'Anchor-RA'!U125</f>
        <v>39.972954000000001</v>
      </c>
      <c r="R127" s="295">
        <f>'Anchor-RA'!V125</f>
        <v>37.050535000000004</v>
      </c>
      <c r="S127" s="295">
        <f>'Anchor-RA'!W125</f>
        <v>44.239648000000003</v>
      </c>
      <c r="T127" s="295">
        <f>'Anchor-RA'!X125</f>
        <v>52.484597000000001</v>
      </c>
      <c r="U127" s="295">
        <f>10*LOG10(1/((Summary!$C$80/10^(R127/10)+Summary!$C$81/10^(S127/10)+Summary!$C$82/10^(T127/10))/Summary!$C$83))</f>
        <v>38.579294177671017</v>
      </c>
      <c r="V127" s="295">
        <f>'Anchor-RA'!Y125</f>
        <v>1.2249319999999999</v>
      </c>
      <c r="W127" s="295">
        <f>'Anchor-RA'!Z125</f>
        <v>5739.4</v>
      </c>
      <c r="X127" s="295">
        <f>'Anchor-RA'!AA125</f>
        <v>8.5808999999999997</v>
      </c>
      <c r="Y127" s="357">
        <f>'Anchor-RA'!AB125</f>
        <v>11</v>
      </c>
      <c r="Z127" s="357">
        <f>'Anchor-RA'!AC125</f>
        <v>21</v>
      </c>
      <c r="AA127" s="295">
        <f t="shared" si="7"/>
        <v>1.5942777777777777</v>
      </c>
      <c r="AB127" s="462"/>
      <c r="AC127" s="167">
        <f>'Test-RA'!L125</f>
        <v>2146.5381819999998</v>
      </c>
      <c r="AD127" s="167">
        <f>'Test-RA'!M125</f>
        <v>38.051276000000001</v>
      </c>
      <c r="AE127" s="167">
        <f>'Test-RA'!N125</f>
        <v>45.288297</v>
      </c>
      <c r="AF127" s="167">
        <f>'Test-RA'!O125</f>
        <v>53.453892000000003</v>
      </c>
      <c r="AG127" s="167">
        <f>(Summary!$C$69*AD127+Summary!$C$70*AE127+Summary!$C$71*AF127)/Summary!$C$72</f>
        <v>40.315239699999999</v>
      </c>
      <c r="AH127" s="167">
        <f>'Test-RA'!P125</f>
        <v>14.303177</v>
      </c>
      <c r="AI127" s="167">
        <f>'Test-RA'!Q125</f>
        <v>12.72519</v>
      </c>
      <c r="AJ127" s="167">
        <f>'Test-RA'!R125</f>
        <v>41.420386999999998</v>
      </c>
      <c r="AK127" s="167">
        <f>'Test-RA'!S125</f>
        <v>40.127453000000003</v>
      </c>
      <c r="AL127" s="167">
        <f>'Test-RA'!T125</f>
        <v>33.649428999999998</v>
      </c>
      <c r="AM127" s="167">
        <f>'Test-RA'!U125</f>
        <v>40.757117999999998</v>
      </c>
      <c r="AN127" s="167">
        <f>'Test-RA'!V125</f>
        <v>37.940080999999999</v>
      </c>
      <c r="AO127" s="167">
        <f>'Test-RA'!W125</f>
        <v>45.269207000000002</v>
      </c>
      <c r="AP127" s="167">
        <f>'Test-RA'!X125</f>
        <v>53.449390000000001</v>
      </c>
      <c r="AQ127" s="167">
        <f>10*LOG10(1/((Summary!$C$80/10^(AN127/10)+Summary!$C$81/10^(AO127/10)+Summary!$C$82/10^(AP127/10))/Summary!$C$83))</f>
        <v>39.475588648640695</v>
      </c>
      <c r="AR127" s="167">
        <f>'Test-RA'!Y125</f>
        <v>1.4352469999999999</v>
      </c>
      <c r="AS127" s="167">
        <f>'Test-RA'!Z125</f>
        <v>76234.8</v>
      </c>
      <c r="AT127" s="295">
        <f>'Test-RA'!AA125</f>
        <v>66.135800000000003</v>
      </c>
      <c r="AU127" s="357">
        <f>'Test-RA'!AB125</f>
        <v>11</v>
      </c>
      <c r="AV127" s="357">
        <f>'Test-RA'!AC125</f>
        <v>21</v>
      </c>
      <c r="AW127" s="395">
        <f t="shared" si="8"/>
        <v>21.176333333333336</v>
      </c>
      <c r="AX127" s="297">
        <f t="shared" si="9"/>
        <v>13.282712478656308</v>
      </c>
      <c r="AY127" s="298">
        <f t="shared" si="9"/>
        <v>7.7073267372886303</v>
      </c>
      <c r="AZ127" s="297">
        <f t="shared" si="9"/>
        <v>1</v>
      </c>
      <c r="BA127" s="345">
        <f t="shared" si="6"/>
        <v>1</v>
      </c>
      <c r="BB127" s="75"/>
      <c r="BC127" s="75"/>
      <c r="BD127" s="565"/>
      <c r="BE127" s="550"/>
      <c r="BF127" s="552"/>
      <c r="BG127" s="552"/>
      <c r="BH127" s="552"/>
      <c r="BI127" s="552"/>
      <c r="BJ127" s="552"/>
      <c r="BK127" s="553"/>
      <c r="BL127" s="552"/>
      <c r="BM127" s="553"/>
      <c r="BN127" s="552"/>
      <c r="BO127" s="546"/>
      <c r="BP127" s="541"/>
      <c r="BQ127" s="546"/>
      <c r="BR127" s="541"/>
      <c r="BS127" s="553"/>
      <c r="BT127" s="552"/>
      <c r="BU127" s="553"/>
      <c r="BV127" s="552"/>
      <c r="BW127" s="553"/>
      <c r="BX127" s="552"/>
      <c r="BY127" s="552"/>
      <c r="BZ127" s="541"/>
      <c r="CA127" s="541"/>
      <c r="CB127" s="552"/>
      <c r="CC127" s="550"/>
      <c r="CD127" s="541"/>
      <c r="CE127" s="546"/>
      <c r="CF127" s="541"/>
      <c r="CG127" s="546"/>
      <c r="CH127" s="541"/>
    </row>
    <row r="128" spans="1:86" ht="17" customHeight="1" thickBot="1" x14ac:dyDescent="0.25">
      <c r="A128" s="538"/>
      <c r="B128" s="566"/>
      <c r="C128" s="485"/>
      <c r="D128" s="590"/>
      <c r="E128" s="558"/>
      <c r="F128" s="362">
        <v>210</v>
      </c>
      <c r="G128" s="420">
        <f>'Anchor-RA'!L126</f>
        <v>555.82545500000003</v>
      </c>
      <c r="H128" s="295">
        <f>'Anchor-RA'!M126</f>
        <v>34.843423000000001</v>
      </c>
      <c r="I128" s="295">
        <f>'Anchor-RA'!N126</f>
        <v>42.899120000000003</v>
      </c>
      <c r="J128" s="295">
        <f>'Anchor-RA'!O126</f>
        <v>49.621867999999999</v>
      </c>
      <c r="K128" s="295">
        <f>(Summary!$C$69*H128+Summary!$C$70*I128+Summary!$C$71*J128)/Summary!$C$72</f>
        <v>37.126837199999997</v>
      </c>
      <c r="L128" s="295">
        <f>'Anchor-RA'!P126</f>
        <v>10.080067</v>
      </c>
      <c r="M128" s="295">
        <f>'Anchor-RA'!Q126</f>
        <v>9.6745350000000006</v>
      </c>
      <c r="N128" s="295">
        <f>'Anchor-RA'!R126</f>
        <v>12.119821</v>
      </c>
      <c r="O128" s="295">
        <f>'Anchor-RA'!S126</f>
        <v>11.770583</v>
      </c>
      <c r="P128" s="295">
        <f>'Anchor-RA'!T126</f>
        <v>30.428805000000001</v>
      </c>
      <c r="Q128" s="295">
        <f>'Anchor-RA'!U126</f>
        <v>37.863135999999997</v>
      </c>
      <c r="R128" s="295">
        <f>'Anchor-RA'!V126</f>
        <v>34.785890000000002</v>
      </c>
      <c r="S128" s="295">
        <f>'Anchor-RA'!W126</f>
        <v>42.895679999999999</v>
      </c>
      <c r="T128" s="295">
        <f>'Anchor-RA'!X126</f>
        <v>49.616160999999998</v>
      </c>
      <c r="U128" s="295">
        <f>10*LOG10(1/((Summary!$C$80/10^(R128/10)+Summary!$C$81/10^(S128/10)+Summary!$C$82/10^(T128/10))/Summary!$C$83))</f>
        <v>36.347941394209215</v>
      </c>
      <c r="V128" s="295">
        <f>'Anchor-RA'!Y126</f>
        <v>2.0349200000000001</v>
      </c>
      <c r="W128" s="295">
        <f>'Anchor-RA'!Z126</f>
        <v>2704.7</v>
      </c>
      <c r="X128" s="295">
        <f>'Anchor-RA'!AA126</f>
        <v>6.3819999999999997</v>
      </c>
      <c r="Y128" s="357">
        <f>'Anchor-RA'!AB126</f>
        <v>11</v>
      </c>
      <c r="Z128" s="357">
        <f>'Anchor-RA'!AC126</f>
        <v>21</v>
      </c>
      <c r="AA128" s="295">
        <f t="shared" si="7"/>
        <v>0.75130555555555556</v>
      </c>
      <c r="AB128" s="462"/>
      <c r="AC128" s="167">
        <f>'Test-RA'!L126</f>
        <v>509.35272700000002</v>
      </c>
      <c r="AD128" s="167">
        <f>'Test-RA'!M126</f>
        <v>35.215778999999998</v>
      </c>
      <c r="AE128" s="167">
        <f>'Test-RA'!N126</f>
        <v>43.586185999999998</v>
      </c>
      <c r="AF128" s="167">
        <f>'Test-RA'!O126</f>
        <v>51.184536999999999</v>
      </c>
      <c r="AG128" s="167">
        <f>(Summary!$C$69*AD128+Summary!$C$70*AE128+Summary!$C$71*AF128)/Summary!$C$72</f>
        <v>37.649695499999993</v>
      </c>
      <c r="AH128" s="167">
        <f>'Test-RA'!P126</f>
        <v>10.465762</v>
      </c>
      <c r="AI128" s="167">
        <f>'Test-RA'!Q126</f>
        <v>9.9636320000000005</v>
      </c>
      <c r="AJ128" s="167">
        <f>'Test-RA'!R126</f>
        <v>16.527951000000002</v>
      </c>
      <c r="AK128" s="167">
        <f>'Test-RA'!S126</f>
        <v>16.106909000000002</v>
      </c>
      <c r="AL128" s="167">
        <f>'Test-RA'!T126</f>
        <v>30.799101</v>
      </c>
      <c r="AM128" s="167">
        <f>'Test-RA'!U126</f>
        <v>38.523117999999997</v>
      </c>
      <c r="AN128" s="167">
        <f>'Test-RA'!V126</f>
        <v>35.148769999999999</v>
      </c>
      <c r="AO128" s="167">
        <f>'Test-RA'!W126</f>
        <v>43.577826000000002</v>
      </c>
      <c r="AP128" s="167">
        <f>'Test-RA'!X126</f>
        <v>51.181786000000002</v>
      </c>
      <c r="AQ128" s="167">
        <f>10*LOG10(1/((Summary!$C$80/10^(AN128/10)+Summary!$C$81/10^(AO128/10)+Summary!$C$82/10^(AP128/10))/Summary!$C$83))</f>
        <v>36.730475299719409</v>
      </c>
      <c r="AR128" s="167">
        <f>'Test-RA'!Y126</f>
        <v>2.1106769999999999</v>
      </c>
      <c r="AS128" s="167">
        <f>'Test-RA'!Z126</f>
        <v>40327.9</v>
      </c>
      <c r="AT128" s="295">
        <f>'Test-RA'!AA126</f>
        <v>60.491999999999997</v>
      </c>
      <c r="AU128" s="357">
        <f>'Test-RA'!AB126</f>
        <v>11</v>
      </c>
      <c r="AV128" s="357">
        <f>'Test-RA'!AC126</f>
        <v>21</v>
      </c>
      <c r="AW128" s="395">
        <f t="shared" si="8"/>
        <v>11.202194444444444</v>
      </c>
      <c r="AX128" s="297">
        <f t="shared" si="9"/>
        <v>14.910304285133288</v>
      </c>
      <c r="AY128" s="298">
        <f t="shared" si="9"/>
        <v>9.478533375117518</v>
      </c>
      <c r="AZ128" s="297">
        <f t="shared" si="9"/>
        <v>1</v>
      </c>
      <c r="BA128" s="345">
        <f t="shared" si="6"/>
        <v>1</v>
      </c>
      <c r="BB128" s="75"/>
      <c r="BC128" s="75"/>
      <c r="BD128" s="574" t="s">
        <v>46</v>
      </c>
      <c r="BE128" s="549">
        <f t="array" ref="BE128">bdRateExtend($G126:$G129,H126:H129,$AC126:$AC129,AD126:AD129)</f>
        <v>-0.32293707740109845</v>
      </c>
      <c r="BF128" s="552"/>
      <c r="BG128" s="552"/>
      <c r="BH128" s="552"/>
      <c r="BI128" s="552"/>
      <c r="BJ128" s="552"/>
      <c r="BK128" s="551">
        <f t="array" ref="BK128">bdRateExtend($G126:$G129,L126:L129,$AC126:$AC129,AH126:AH129)</f>
        <v>-0.29274785100881229</v>
      </c>
      <c r="BL128" s="552"/>
      <c r="BM128" s="551">
        <f t="array" ref="BM128">bdRateExtend($G126:$G129,M126:M129,$AC126:$AC129,AI126:AI129)</f>
        <v>-0.30557320227354978</v>
      </c>
      <c r="BN128" s="552"/>
      <c r="BO128" s="545">
        <f t="array" ref="BO128">bdRateExtend($G126:$G129,N126:N129,$AC126:$AC129,AJ126:AJ129,"None", FALSE,1)</f>
        <v>-0.3852204104987671</v>
      </c>
      <c r="BP128" s="541"/>
      <c r="BQ128" s="545">
        <f t="array" ref="BQ128">bdRateExtend($G126:$G129,O126:O129,$AC126:$AC129,AK126:AK129,"None", FALSE,1)</f>
        <v>-0.37928200162795744</v>
      </c>
      <c r="BR128" s="541"/>
      <c r="BS128" s="551">
        <f t="array" ref="BS128">bdRateExtend($G126:$G129,P126:P129,$AC126:$AC129,AL126:AL129)</f>
        <v>-0.32472446280420542</v>
      </c>
      <c r="BT128" s="552"/>
      <c r="BU128" s="551">
        <f t="array" ref="BU128">bdRateExtend($G126:$G129,Q126:Q129,$AC126:$AC129,AM126:AM129)</f>
        <v>-0.41588383359588854</v>
      </c>
      <c r="BV128" s="552"/>
      <c r="BW128" s="551">
        <f t="array" ref="BW128">bdRateExtend($G126:$G129,R126:R129,$AC126:$AC129,AN126:AN129)</f>
        <v>-0.32977002217823803</v>
      </c>
      <c r="BX128" s="552"/>
      <c r="BY128" s="552"/>
      <c r="BZ128" s="541"/>
      <c r="CA128" s="541"/>
      <c r="CB128" s="552"/>
      <c r="CC128" s="560">
        <f t="array" ref="CC128">bdCAMBIExtend($G126:$G129,V126:V129,$AC126:$AC129,AR126:AR129)</f>
        <v>7.9802519549295639E-2</v>
      </c>
      <c r="CD128" s="541"/>
      <c r="CE128" s="554">
        <f t="array" ref="CE128">testVMAFRange($G126:$G129,N126:N129,$AC126:$AC129,AJ126:AJ129)</f>
        <v>0</v>
      </c>
      <c r="CF128" s="541"/>
      <c r="CG128" s="554">
        <f t="array" ref="CG128">testVMAFRange($G126:$G129,O126:O129,$AC126:$AC129,AK126:AK129)</f>
        <v>0</v>
      </c>
      <c r="CH128" s="541"/>
    </row>
    <row r="129" spans="1:86" ht="17" customHeight="1" thickBot="1" x14ac:dyDescent="0.25">
      <c r="A129" s="538"/>
      <c r="B129" s="596"/>
      <c r="C129" s="486"/>
      <c r="D129" s="591"/>
      <c r="E129" s="559"/>
      <c r="F129" s="363">
        <v>235</v>
      </c>
      <c r="G129" s="421">
        <f>'Anchor-RA'!L127</f>
        <v>160.61090899999999</v>
      </c>
      <c r="H129" s="392">
        <f>'Anchor-RA'!M127</f>
        <v>33.682532999999999</v>
      </c>
      <c r="I129" s="392">
        <f>'Anchor-RA'!N127</f>
        <v>41.173200999999999</v>
      </c>
      <c r="J129" s="392">
        <f>'Anchor-RA'!O127</f>
        <v>45.892684000000003</v>
      </c>
      <c r="K129" s="392">
        <f>(Summary!$C$69*H129+Summary!$C$70*I129+Summary!$C$71*J129)/Summary!$C$72</f>
        <v>35.652614900000003</v>
      </c>
      <c r="L129" s="392">
        <f>'Anchor-RA'!P127</f>
        <v>8.8052589999999995</v>
      </c>
      <c r="M129" s="392">
        <f>'Anchor-RA'!Q127</f>
        <v>8.8399800000000006</v>
      </c>
      <c r="N129" s="392">
        <f>'Anchor-RA'!R127</f>
        <v>4.216323</v>
      </c>
      <c r="O129" s="392">
        <f>'Anchor-RA'!S127</f>
        <v>3.8962379999999999</v>
      </c>
      <c r="P129" s="392">
        <f>'Anchor-RA'!T127</f>
        <v>29.340568000000001</v>
      </c>
      <c r="Q129" s="392">
        <f>'Anchor-RA'!U127</f>
        <v>36.206619000000003</v>
      </c>
      <c r="R129" s="392">
        <f>'Anchor-RA'!V127</f>
        <v>33.671742999999999</v>
      </c>
      <c r="S129" s="392">
        <f>'Anchor-RA'!W127</f>
        <v>41.167034999999998</v>
      </c>
      <c r="T129" s="392">
        <f>'Anchor-RA'!X127</f>
        <v>45.881836</v>
      </c>
      <c r="U129" s="392">
        <f>10*LOG10(1/((Summary!$C$80/10^(R129/10)+Summary!$C$81/10^(S129/10)+Summary!$C$82/10^(T129/10))/Summary!$C$83))</f>
        <v>35.181505684564613</v>
      </c>
      <c r="V129" s="392">
        <f>'Anchor-RA'!Y127</f>
        <v>2.1047090000000002</v>
      </c>
      <c r="W129" s="392">
        <f>'Anchor-RA'!Z127</f>
        <v>1468.3</v>
      </c>
      <c r="X129" s="392">
        <f>'Anchor-RA'!AA127</f>
        <v>4.7310999999999996</v>
      </c>
      <c r="Y129" s="393">
        <f>'Anchor-RA'!AB127</f>
        <v>11</v>
      </c>
      <c r="Z129" s="393">
        <f>'Anchor-RA'!AC127</f>
        <v>21</v>
      </c>
      <c r="AA129" s="392">
        <f t="shared" si="7"/>
        <v>0.40786111111111112</v>
      </c>
      <c r="AB129" s="462"/>
      <c r="AC129" s="391">
        <f>'Test-RA'!L127</f>
        <v>111.207273</v>
      </c>
      <c r="AD129" s="391">
        <f>'Test-RA'!M127</f>
        <v>33.96808</v>
      </c>
      <c r="AE129" s="391">
        <f>'Test-RA'!N127</f>
        <v>42.191550999999997</v>
      </c>
      <c r="AF129" s="391">
        <f>'Test-RA'!O127</f>
        <v>48.866827999999998</v>
      </c>
      <c r="AG129" s="391">
        <f>(Summary!$C$69*AD129+Summary!$C$70*AE129+Summary!$C$71*AF129)/Summary!$C$72</f>
        <v>36.280301899999998</v>
      </c>
      <c r="AH129" s="391">
        <f>'Test-RA'!P127</f>
        <v>9.0311059999999994</v>
      </c>
      <c r="AI129" s="391">
        <f>'Test-RA'!Q127</f>
        <v>9.007752</v>
      </c>
      <c r="AJ129" s="391">
        <f>'Test-RA'!R127</f>
        <v>5.8006700000000002</v>
      </c>
      <c r="AK129" s="391">
        <f>'Test-RA'!S127</f>
        <v>5.6001450000000004</v>
      </c>
      <c r="AL129" s="391">
        <f>'Test-RA'!T127</f>
        <v>29.637311</v>
      </c>
      <c r="AM129" s="391">
        <f>'Test-RA'!U127</f>
        <v>37.113402000000001</v>
      </c>
      <c r="AN129" s="391">
        <f>'Test-RA'!V127</f>
        <v>33.956598</v>
      </c>
      <c r="AO129" s="391">
        <f>'Test-RA'!W127</f>
        <v>42.190472</v>
      </c>
      <c r="AP129" s="391">
        <f>'Test-RA'!X127</f>
        <v>48.853687000000001</v>
      </c>
      <c r="AQ129" s="391">
        <f>10*LOG10(1/((Summary!$C$80/10^(AN129/10)+Summary!$C$81/10^(AO129/10)+Summary!$C$82/10^(AP129/10))/Summary!$C$83))</f>
        <v>35.52368742310756</v>
      </c>
      <c r="AR129" s="391">
        <f>'Test-RA'!Y127</f>
        <v>1.986108</v>
      </c>
      <c r="AS129" s="391">
        <f>'Test-RA'!Z127</f>
        <v>20456.2</v>
      </c>
      <c r="AT129" s="392">
        <f>'Test-RA'!AA127</f>
        <v>45.1327</v>
      </c>
      <c r="AU129" s="393">
        <f>'Test-RA'!AB127</f>
        <v>11</v>
      </c>
      <c r="AV129" s="393">
        <f>'Test-RA'!AC127</f>
        <v>21</v>
      </c>
      <c r="AW129" s="396">
        <f t="shared" si="8"/>
        <v>5.6822777777777782</v>
      </c>
      <c r="AX129" s="302">
        <f t="shared" si="9"/>
        <v>13.931894027106178</v>
      </c>
      <c r="AY129" s="303">
        <f t="shared" si="9"/>
        <v>9.5395785335334278</v>
      </c>
      <c r="AZ129" s="297">
        <f t="shared" si="9"/>
        <v>1</v>
      </c>
      <c r="BA129" s="345">
        <f t="shared" si="6"/>
        <v>1</v>
      </c>
      <c r="BB129" s="75"/>
      <c r="BC129" s="75"/>
      <c r="BD129" s="570"/>
      <c r="BE129" s="550"/>
      <c r="BF129" s="553"/>
      <c r="BG129" s="553"/>
      <c r="BH129" s="553"/>
      <c r="BI129" s="553"/>
      <c r="BJ129" s="553"/>
      <c r="BK129" s="553"/>
      <c r="BL129" s="553"/>
      <c r="BM129" s="553"/>
      <c r="BN129" s="553"/>
      <c r="BO129" s="546"/>
      <c r="BP129" s="544"/>
      <c r="BQ129" s="546"/>
      <c r="BR129" s="544"/>
      <c r="BS129" s="553"/>
      <c r="BT129" s="553"/>
      <c r="BU129" s="553"/>
      <c r="BV129" s="553"/>
      <c r="BW129" s="553"/>
      <c r="BX129" s="553"/>
      <c r="BY129" s="553"/>
      <c r="BZ129" s="544"/>
      <c r="CA129" s="544"/>
      <c r="CB129" s="553"/>
      <c r="CC129" s="550"/>
      <c r="CD129" s="541"/>
      <c r="CE129" s="546"/>
      <c r="CF129" s="544"/>
      <c r="CG129" s="546"/>
      <c r="CH129" s="544"/>
    </row>
    <row r="130" spans="1:86" ht="17" customHeight="1" thickBot="1" x14ac:dyDescent="0.25">
      <c r="A130" s="538"/>
      <c r="B130" s="595" t="s">
        <v>146</v>
      </c>
      <c r="C130" s="586" t="s">
        <v>243</v>
      </c>
      <c r="D130" s="589">
        <v>24</v>
      </c>
      <c r="E130" s="557">
        <v>10</v>
      </c>
      <c r="F130" s="362">
        <v>110</v>
      </c>
      <c r="G130" s="420">
        <f>'Anchor-RA'!L128</f>
        <v>8937.9927270000007</v>
      </c>
      <c r="H130" s="295">
        <f>'Anchor-RA'!M128</f>
        <v>48.068430999999997</v>
      </c>
      <c r="I130" s="295">
        <f>'Anchor-RA'!N128</f>
        <v>51.678652999999997</v>
      </c>
      <c r="J130" s="295">
        <f>'Anchor-RA'!O128</f>
        <v>53.772955000000003</v>
      </c>
      <c r="K130" s="295">
        <f>(Summary!$C$69*H130+Summary!$C$70*I130+Summary!$C$71*J130)/Summary!$C$72</f>
        <v>48.999905599999998</v>
      </c>
      <c r="L130" s="295">
        <f>'Anchor-RA'!P128</f>
        <v>27.080403</v>
      </c>
      <c r="M130" s="295">
        <f>'Anchor-RA'!Q128</f>
        <v>22.990818999999998</v>
      </c>
      <c r="N130" s="295">
        <f>'Anchor-RA'!R128</f>
        <v>88.398651000000001</v>
      </c>
      <c r="O130" s="295">
        <f>'Anchor-RA'!S128</f>
        <v>86.461571000000006</v>
      </c>
      <c r="P130" s="295">
        <f>'Anchor-RA'!T128</f>
        <v>45.689664999999998</v>
      </c>
      <c r="Q130" s="295">
        <f>'Anchor-RA'!U128</f>
        <v>46.831637000000001</v>
      </c>
      <c r="R130" s="295">
        <f>'Anchor-RA'!V128</f>
        <v>47.955924000000003</v>
      </c>
      <c r="S130" s="295">
        <f>'Anchor-RA'!W128</f>
        <v>51.676606</v>
      </c>
      <c r="T130" s="295">
        <f>'Anchor-RA'!X128</f>
        <v>53.762503000000002</v>
      </c>
      <c r="U130" s="295">
        <f>10*LOG10(1/((Summary!$C$80/10^(R130/10)+Summary!$C$81/10^(S130/10)+Summary!$C$82/10^(T130/10))/Summary!$C$83))</f>
        <v>49.028318760165931</v>
      </c>
      <c r="V130" s="295">
        <f>'Anchor-RA'!Y128</f>
        <v>0.24162800000000001</v>
      </c>
      <c r="W130" s="295">
        <f>'Anchor-RA'!Z128</f>
        <v>13286.7</v>
      </c>
      <c r="X130" s="295">
        <f>'Anchor-RA'!AA128</f>
        <v>17.997599999999998</v>
      </c>
      <c r="Y130" s="357">
        <f>'Anchor-RA'!AB128</f>
        <v>13</v>
      </c>
      <c r="Z130" s="357">
        <f>'Anchor-RA'!AC128</f>
        <v>21</v>
      </c>
      <c r="AA130" s="295">
        <f t="shared" si="7"/>
        <v>3.6907500000000004</v>
      </c>
      <c r="AB130" s="462"/>
      <c r="AC130" s="167">
        <f>'Test-RA'!L128</f>
        <v>7756.2240000000002</v>
      </c>
      <c r="AD130" s="167">
        <f>'Test-RA'!M128</f>
        <v>49.468938999999999</v>
      </c>
      <c r="AE130" s="167">
        <f>'Test-RA'!N128</f>
        <v>51.94605</v>
      </c>
      <c r="AF130" s="167">
        <f>'Test-RA'!O128</f>
        <v>54.719133999999997</v>
      </c>
      <c r="AG130" s="167">
        <f>(Summary!$C$69*AD130+Summary!$C$70*AE130+Summary!$C$71*AF130)/Summary!$C$72</f>
        <v>50.241669600000002</v>
      </c>
      <c r="AH130" s="167">
        <f>'Test-RA'!P128</f>
        <v>28.552980999999999</v>
      </c>
      <c r="AI130" s="167">
        <f>'Test-RA'!Q128</f>
        <v>24.546852999999999</v>
      </c>
      <c r="AJ130" s="167">
        <f>'Test-RA'!R128</f>
        <v>91.233507000000003</v>
      </c>
      <c r="AK130" s="167">
        <f>'Test-RA'!S128</f>
        <v>89.170872000000003</v>
      </c>
      <c r="AL130" s="167">
        <f>'Test-RA'!T128</f>
        <v>47.397849000000001</v>
      </c>
      <c r="AM130" s="167">
        <f>'Test-RA'!U128</f>
        <v>47.721071999999999</v>
      </c>
      <c r="AN130" s="167">
        <f>'Test-RA'!V128</f>
        <v>49.366320999999999</v>
      </c>
      <c r="AO130" s="167">
        <f>'Test-RA'!W128</f>
        <v>51.944704999999999</v>
      </c>
      <c r="AP130" s="167">
        <f>'Test-RA'!X128</f>
        <v>54.714714000000001</v>
      </c>
      <c r="AQ130" s="167">
        <f>10*LOG10(1/((Summary!$C$80/10^(AN130/10)+Summary!$C$81/10^(AO130/10)+Summary!$C$82/10^(AP130/10))/Summary!$C$83))</f>
        <v>50.295672399976404</v>
      </c>
      <c r="AR130" s="167">
        <f>'Test-RA'!Y128</f>
        <v>0.20586599999999999</v>
      </c>
      <c r="AS130" s="167">
        <f>'Test-RA'!Z128</f>
        <v>299026</v>
      </c>
      <c r="AT130" s="295">
        <f>'Test-RA'!AA128</f>
        <v>56.875799999999998</v>
      </c>
      <c r="AU130" s="357">
        <f>'Test-RA'!AB128</f>
        <v>13</v>
      </c>
      <c r="AV130" s="357">
        <f>'Test-RA'!AC128</f>
        <v>21</v>
      </c>
      <c r="AW130" s="395">
        <f t="shared" si="8"/>
        <v>83.062777777777782</v>
      </c>
      <c r="AX130" s="292">
        <f t="shared" si="9"/>
        <v>22.505663558295137</v>
      </c>
      <c r="AY130" s="293">
        <f t="shared" si="9"/>
        <v>3.1601880250700094</v>
      </c>
      <c r="AZ130" s="292">
        <f t="shared" si="9"/>
        <v>1</v>
      </c>
      <c r="BA130" s="344">
        <f t="shared" si="6"/>
        <v>1</v>
      </c>
      <c r="BB130" s="75"/>
      <c r="BC130" s="75"/>
      <c r="BD130" s="572" t="s">
        <v>39</v>
      </c>
      <c r="BE130" s="549">
        <f t="array" ref="BE130">bdRateExtend($G130:$G133,H130:H133,$AC130:$AC133,AD130:AD133)</f>
        <v>-0.39578012047868039</v>
      </c>
      <c r="BF130" s="551">
        <f t="array" ref="BF130">bdRateExtend($G130:$G135,H130:H135,$AC130:$AC135,AD130:AD135)</f>
        <v>-0.39950553712959158</v>
      </c>
      <c r="BG130" s="551">
        <f t="array" ref="BG130">bdRateExtend($G130:$G135,I130:I135,$AC130:$AC135,AE130:AE135)</f>
        <v>-0.59955240432640511</v>
      </c>
      <c r="BH130" s="551">
        <f t="array" ref="BH130">bdRateExtend($G130:$G135,J130:J135,$AC130:$AC135,AF130:AF135)</f>
        <v>-0.6508370624190134</v>
      </c>
      <c r="BI130" s="551">
        <f t="array" ref="BI130">bdRateExtend($G130:$G135,K130:K135,$AC130:$AC135,AG130:AG135)</f>
        <v>-0.42864770470399904</v>
      </c>
      <c r="BJ130" s="575">
        <f>(Summary!$C$94*BF130+Summary!$C$95*BG130+Summary!$C$96*BH130)/Summary!$C$97</f>
        <v>-0.41756067282904097</v>
      </c>
      <c r="BK130" s="551">
        <f t="array" ref="BK130">bdRateExtend($G130:$G133,L130:L133,$AC130:$AC133,AH130:AH133)</f>
        <v>-0.33794238967135115</v>
      </c>
      <c r="BL130" s="551">
        <f t="array" ref="BL130">bdRateExtend($G130:$G135,L130:L135,$AC130:$AC135,AH130:AH135)</f>
        <v>-0.35201632518505677</v>
      </c>
      <c r="BM130" s="551">
        <f t="array" ref="BM130">bdRateExtend($G130:$G133,M130:M133,$AC130:$AC133,AI130:AI133)</f>
        <v>-0.39026874347292106</v>
      </c>
      <c r="BN130" s="551">
        <f t="array" ref="BN130">bdRateExtend($G130:$G135,M130:M135,$AC130:$AC135,AI130:AI135)</f>
        <v>-0.39689066258663297</v>
      </c>
      <c r="BO130" s="548">
        <f t="array" ref="BO130">bdRateExtend($G130:$G133,N130:N133,$AC130:$AC133,AJ130:AJ133,"None", FALSE,1)</f>
        <v>-0.45226448044484002</v>
      </c>
      <c r="BP130" s="585">
        <f t="array" ref="BP130">bdRateExtend($G130:$G135,N130:N135,$AC130:$AC135,AJ130:AJ135,"None", FALSE,1)</f>
        <v>-0.43998781744524296</v>
      </c>
      <c r="BQ130" s="548">
        <f t="array" ref="BQ130">bdRateExtend($G130:$G133,O130:O133,$AC130:$AC133,AK130:AK133,"None", FALSE,1)</f>
        <v>-0.43916913973445104</v>
      </c>
      <c r="BR130" s="585">
        <f t="array" ref="BR130">bdRateExtend($G130:$G135,O130:O135,$AC130:$AC135,AK130:AK135,"None", FALSE,1)</f>
        <v>-0.43277614843231127</v>
      </c>
      <c r="BS130" s="551">
        <f t="array" ref="BS130">bdRateExtend($G130:$G133,P130:P133,$AC130:$AC133,AL130:AL133)</f>
        <v>-0.39126471750250191</v>
      </c>
      <c r="BT130" s="551">
        <f t="array" ref="BT130">bdRateExtend($G130:$G135,P130:P135,$AC130:$AC135,AL130:AL135)</f>
        <v>-0.39849792195403977</v>
      </c>
      <c r="BU130" s="551">
        <f t="array" ref="BU130">bdRateExtend($G130:$G133,Q130:Q133,$AC130:$AC133,AM130:AM133)</f>
        <v>-0.45667054891054948</v>
      </c>
      <c r="BV130" s="551">
        <f t="array" ref="BV130">bdRateExtend($G130:$G135,Q130:Q135,$AC130:$AC135,AM130:AM135)</f>
        <v>-0.47690598823381303</v>
      </c>
      <c r="BW130" s="551">
        <f t="array" ref="BW130">bdRateExtend($G130:$G133,R130:R133,$AC130:$AC133,AN130:AN133)</f>
        <v>-0.39782607056661223</v>
      </c>
      <c r="BX130" s="551">
        <f t="array" ref="BX130">bdRateExtend($G130:$G135,R130:R135,$AC130:$AC135,AN130:AN135)</f>
        <v>-0.40018606194300466</v>
      </c>
      <c r="BY130" s="551">
        <f t="array" ref="BY130">bdRateExtend($G130:$G135,S130:S135,$AC130:$AC135,AO130:AO135)</f>
        <v>-0.60049655976532013</v>
      </c>
      <c r="BZ130" s="555">
        <f t="array" ref="BZ130">bdRateExtend($G130:$G135,T130:T135,$AC130:$AC135,AP130:AP135)</f>
        <v>-0.65316015009022466</v>
      </c>
      <c r="CA130" s="555">
        <f t="array" ref="CA130">bdRateExtend($G130:$G135,U130:U135,$AC130:$AC135,AQ130:AQ135)</f>
        <v>-0.40718707881027483</v>
      </c>
      <c r="CB130" s="575">
        <f>(Summary!$C$108*BX130+Summary!$C$109*BY130+Summary!$C$110*BZ130)/Summary!$C$111</f>
        <v>-0.41831744538178606</v>
      </c>
      <c r="CC130" s="561">
        <f t="array" ref="CC130">bdCAMBIExtend($G130:$G133,V130:V133,$AC130:$AC133,AR130:AR133)</f>
        <v>-1.1603277727327298E-2</v>
      </c>
      <c r="CD130" s="561">
        <f t="array" ref="CD130">bdCAMBIExtend($G130:$G135,V130:V135,$AC130:$AC135,AR130:AR135)</f>
        <v>-4.9016199275308668E-2</v>
      </c>
      <c r="CE130" s="547">
        <f t="array" ref="CE130">testVMAFRange($G130:$G133,N130:N133,$AC130:$AC133,AJ130:AJ133)</f>
        <v>0</v>
      </c>
      <c r="CF130" s="543">
        <f t="array" ref="CF130">testVMAFRange($G130:$G135,N130:N135,$AC130:$AC135,AJ130:AJ135)</f>
        <v>0</v>
      </c>
      <c r="CG130" s="547">
        <f t="array" ref="CG130">testVMAFRange($G130:$G133,O130:O133,$AC130:$AC133,AK130:AK133)</f>
        <v>0</v>
      </c>
      <c r="CH130" s="543">
        <f t="array" ref="CH130">testVMAFRange($G130:$G135,O130:O135,$AC130:$AC135,AK130:AK135)</f>
        <v>0</v>
      </c>
    </row>
    <row r="131" spans="1:86" ht="17" customHeight="1" x14ac:dyDescent="0.2">
      <c r="A131" s="538"/>
      <c r="B131" s="566"/>
      <c r="C131" s="485"/>
      <c r="D131" s="590"/>
      <c r="E131" s="558"/>
      <c r="F131" s="362">
        <v>135</v>
      </c>
      <c r="G131" s="420">
        <f>'Anchor-RA'!L129</f>
        <v>3901.0327269999998</v>
      </c>
      <c r="H131" s="295">
        <f>'Anchor-RA'!M129</f>
        <v>44.678795999999998</v>
      </c>
      <c r="I131" s="295">
        <f>'Anchor-RA'!N129</f>
        <v>51.30865</v>
      </c>
      <c r="J131" s="295">
        <f>'Anchor-RA'!O129</f>
        <v>52.666919</v>
      </c>
      <c r="K131" s="295">
        <f>(Summary!$C$69*H131+Summary!$C$70*I131+Summary!$C$71*J131)/Summary!$C$72</f>
        <v>46.140593699999997</v>
      </c>
      <c r="L131" s="295">
        <f>'Anchor-RA'!P129</f>
        <v>22.446466000000001</v>
      </c>
      <c r="M131" s="295">
        <f>'Anchor-RA'!Q129</f>
        <v>19.150541</v>
      </c>
      <c r="N131" s="295">
        <f>'Anchor-RA'!R129</f>
        <v>76.915694999999999</v>
      </c>
      <c r="O131" s="295">
        <f>'Anchor-RA'!S129</f>
        <v>75.171599000000001</v>
      </c>
      <c r="P131" s="295">
        <f>'Anchor-RA'!T129</f>
        <v>41.497204000000004</v>
      </c>
      <c r="Q131" s="295">
        <f>'Anchor-RA'!U129</f>
        <v>45.151564999999998</v>
      </c>
      <c r="R131" s="295">
        <f>'Anchor-RA'!V129</f>
        <v>44.546596000000001</v>
      </c>
      <c r="S131" s="295">
        <f>'Anchor-RA'!W129</f>
        <v>51.305779999999999</v>
      </c>
      <c r="T131" s="295">
        <f>'Anchor-RA'!X129</f>
        <v>52.649465999999997</v>
      </c>
      <c r="U131" s="295">
        <f>10*LOG10(1/((Summary!$C$80/10^(R131/10)+Summary!$C$81/10^(S131/10)+Summary!$C$82/10^(T131/10))/Summary!$C$83))</f>
        <v>45.927587739912994</v>
      </c>
      <c r="V131" s="295">
        <f>'Anchor-RA'!Y129</f>
        <v>0.22851399999999999</v>
      </c>
      <c r="W131" s="295">
        <f>'Anchor-RA'!Z129</f>
        <v>10355</v>
      </c>
      <c r="X131" s="295">
        <f>'Anchor-RA'!AA129</f>
        <v>15.007999999999999</v>
      </c>
      <c r="Y131" s="357">
        <f>'Anchor-RA'!AB129</f>
        <v>13</v>
      </c>
      <c r="Z131" s="357">
        <f>'Anchor-RA'!AC129</f>
        <v>21</v>
      </c>
      <c r="AA131" s="295">
        <f t="shared" si="7"/>
        <v>2.8763888888888891</v>
      </c>
      <c r="AB131" s="462"/>
      <c r="AC131" s="167">
        <f>'Test-RA'!L129</f>
        <v>3562.7723639999999</v>
      </c>
      <c r="AD131" s="167">
        <f>'Test-RA'!M129</f>
        <v>46.284314999999999</v>
      </c>
      <c r="AE131" s="167">
        <f>'Test-RA'!N129</f>
        <v>51.635466999999998</v>
      </c>
      <c r="AF131" s="167">
        <f>'Test-RA'!O129</f>
        <v>53.926268</v>
      </c>
      <c r="AG131" s="167">
        <f>(Summary!$C$69*AD131+Summary!$C$70*AE131+Summary!$C$71*AF131)/Summary!$C$72</f>
        <v>47.583625499999997</v>
      </c>
      <c r="AH131" s="167">
        <f>'Test-RA'!P129</f>
        <v>24.130120999999999</v>
      </c>
      <c r="AI131" s="167">
        <f>'Test-RA'!Q129</f>
        <v>20.886644</v>
      </c>
      <c r="AJ131" s="167">
        <f>'Test-RA'!R129</f>
        <v>83.896322999999995</v>
      </c>
      <c r="AK131" s="167">
        <f>'Test-RA'!S129</f>
        <v>81.642138000000003</v>
      </c>
      <c r="AL131" s="167">
        <f>'Test-RA'!T129</f>
        <v>43.373386000000004</v>
      </c>
      <c r="AM131" s="167">
        <f>'Test-RA'!U129</f>
        <v>46.265439000000001</v>
      </c>
      <c r="AN131" s="167">
        <f>'Test-RA'!V129</f>
        <v>46.176163000000003</v>
      </c>
      <c r="AO131" s="167">
        <f>'Test-RA'!W129</f>
        <v>51.633485999999998</v>
      </c>
      <c r="AP131" s="167">
        <f>'Test-RA'!X129</f>
        <v>53.917433000000003</v>
      </c>
      <c r="AQ131" s="167">
        <f>10*LOG10(1/((Summary!$C$80/10^(AN131/10)+Summary!$C$81/10^(AO131/10)+Summary!$C$82/10^(AP131/10))/Summary!$C$83))</f>
        <v>47.471304888573357</v>
      </c>
      <c r="AR131" s="167">
        <f>'Test-RA'!Y129</f>
        <v>0.211121</v>
      </c>
      <c r="AS131" s="167">
        <f>'Test-RA'!Z129</f>
        <v>239494</v>
      </c>
      <c r="AT131" s="295">
        <f>'Test-RA'!AA129</f>
        <v>57.973399999999998</v>
      </c>
      <c r="AU131" s="357">
        <f>'Test-RA'!AB129</f>
        <v>13</v>
      </c>
      <c r="AV131" s="357">
        <f>'Test-RA'!AC129</f>
        <v>21</v>
      </c>
      <c r="AW131" s="395">
        <f t="shared" si="8"/>
        <v>66.526111111111106</v>
      </c>
      <c r="AX131" s="297">
        <f t="shared" si="9"/>
        <v>23.128343795267988</v>
      </c>
      <c r="AY131" s="298">
        <f t="shared" si="9"/>
        <v>3.8628331556503199</v>
      </c>
      <c r="AZ131" s="297">
        <f t="shared" si="9"/>
        <v>1</v>
      </c>
      <c r="BA131" s="345">
        <f t="shared" si="9"/>
        <v>1</v>
      </c>
      <c r="BB131" s="75"/>
      <c r="BC131" s="75"/>
      <c r="BD131" s="565"/>
      <c r="BE131" s="550"/>
      <c r="BF131" s="552"/>
      <c r="BG131" s="552"/>
      <c r="BH131" s="552"/>
      <c r="BI131" s="552"/>
      <c r="BJ131" s="552"/>
      <c r="BK131" s="553"/>
      <c r="BL131" s="552"/>
      <c r="BM131" s="553"/>
      <c r="BN131" s="552"/>
      <c r="BO131" s="546"/>
      <c r="BP131" s="541"/>
      <c r="BQ131" s="546"/>
      <c r="BR131" s="541"/>
      <c r="BS131" s="553"/>
      <c r="BT131" s="552"/>
      <c r="BU131" s="553"/>
      <c r="BV131" s="552"/>
      <c r="BW131" s="553"/>
      <c r="BX131" s="552"/>
      <c r="BY131" s="552"/>
      <c r="BZ131" s="541"/>
      <c r="CA131" s="541"/>
      <c r="CB131" s="552"/>
      <c r="CC131" s="553"/>
      <c r="CD131" s="552"/>
      <c r="CE131" s="546"/>
      <c r="CF131" s="541"/>
      <c r="CG131" s="546"/>
      <c r="CH131" s="541"/>
    </row>
    <row r="132" spans="1:86" ht="17" customHeight="1" x14ac:dyDescent="0.2">
      <c r="A132" s="538"/>
      <c r="B132" s="566"/>
      <c r="C132" s="485"/>
      <c r="D132" s="590"/>
      <c r="E132" s="558"/>
      <c r="F132" s="362">
        <v>160</v>
      </c>
      <c r="G132" s="420">
        <f>'Anchor-RA'!L130</f>
        <v>1352.1018180000001</v>
      </c>
      <c r="H132" s="295">
        <f>'Anchor-RA'!M130</f>
        <v>41.393655000000003</v>
      </c>
      <c r="I132" s="295">
        <f>'Anchor-RA'!N130</f>
        <v>50.866810000000001</v>
      </c>
      <c r="J132" s="295">
        <f>'Anchor-RA'!O130</f>
        <v>51.329368000000002</v>
      </c>
      <c r="K132" s="295">
        <f>(Summary!$C$69*H132+Summary!$C$70*I132+Summary!$C$71*J132)/Summary!$C$72</f>
        <v>43.334541799999997</v>
      </c>
      <c r="L132" s="295">
        <f>'Anchor-RA'!P130</f>
        <v>17.928616999999999</v>
      </c>
      <c r="M132" s="295">
        <f>'Anchor-RA'!Q130</f>
        <v>15.509285999999999</v>
      </c>
      <c r="N132" s="295">
        <f>'Anchor-RA'!R130</f>
        <v>56.314672999999999</v>
      </c>
      <c r="O132" s="295">
        <f>'Anchor-RA'!S130</f>
        <v>55.214815999999999</v>
      </c>
      <c r="P132" s="295">
        <f>'Anchor-RA'!T130</f>
        <v>37.648923000000003</v>
      </c>
      <c r="Q132" s="295">
        <f>'Anchor-RA'!U130</f>
        <v>43.139919999999996</v>
      </c>
      <c r="R132" s="295">
        <f>'Anchor-RA'!V130</f>
        <v>41.267243999999998</v>
      </c>
      <c r="S132" s="295">
        <f>'Anchor-RA'!W130</f>
        <v>50.863323000000001</v>
      </c>
      <c r="T132" s="295">
        <f>'Anchor-RA'!X130</f>
        <v>51.312846999999998</v>
      </c>
      <c r="U132" s="295">
        <f>10*LOG10(1/((Summary!$C$80/10^(R132/10)+Summary!$C$81/10^(S132/10)+Summary!$C$82/10^(T132/10))/Summary!$C$83))</f>
        <v>42.807274425867767</v>
      </c>
      <c r="V132" s="295">
        <f>'Anchor-RA'!Y130</f>
        <v>0.238068</v>
      </c>
      <c r="W132" s="295">
        <f>'Anchor-RA'!Z130</f>
        <v>6245.9</v>
      </c>
      <c r="X132" s="295">
        <f>'Anchor-RA'!AA130</f>
        <v>10.9476</v>
      </c>
      <c r="Y132" s="357">
        <f>'Anchor-RA'!AB130</f>
        <v>13</v>
      </c>
      <c r="Z132" s="357">
        <f>'Anchor-RA'!AC130</f>
        <v>21</v>
      </c>
      <c r="AA132" s="295">
        <f t="shared" ref="AA132:AA195" si="10">W132/3600</f>
        <v>1.7349722222222221</v>
      </c>
      <c r="AB132" s="462"/>
      <c r="AC132" s="167">
        <f>'Test-RA'!L130</f>
        <v>1346.1381819999999</v>
      </c>
      <c r="AD132" s="167">
        <f>'Test-RA'!M130</f>
        <v>42.778222999999997</v>
      </c>
      <c r="AE132" s="167">
        <f>'Test-RA'!N130</f>
        <v>51.155487999999998</v>
      </c>
      <c r="AF132" s="167">
        <f>'Test-RA'!O130</f>
        <v>52.653827</v>
      </c>
      <c r="AG132" s="167">
        <f>(Summary!$C$69*AD132+Summary!$C$70*AE132+Summary!$C$71*AF132)/Summary!$C$72</f>
        <v>44.603509899999992</v>
      </c>
      <c r="AH132" s="167">
        <f>'Test-RA'!P130</f>
        <v>19.492224</v>
      </c>
      <c r="AI132" s="167">
        <f>'Test-RA'!Q130</f>
        <v>17.002182999999999</v>
      </c>
      <c r="AJ132" s="167">
        <f>'Test-RA'!R130</f>
        <v>68.227058</v>
      </c>
      <c r="AK132" s="167">
        <f>'Test-RA'!S130</f>
        <v>66.329759999999993</v>
      </c>
      <c r="AL132" s="167">
        <f>'Test-RA'!T130</f>
        <v>39.223213000000001</v>
      </c>
      <c r="AM132" s="167">
        <f>'Test-RA'!U130</f>
        <v>44.220243000000004</v>
      </c>
      <c r="AN132" s="167">
        <f>'Test-RA'!V130</f>
        <v>42.654007999999997</v>
      </c>
      <c r="AO132" s="167">
        <f>'Test-RA'!W130</f>
        <v>51.152326000000002</v>
      </c>
      <c r="AP132" s="167">
        <f>'Test-RA'!X130</f>
        <v>52.638299000000004</v>
      </c>
      <c r="AQ132" s="167">
        <f>10*LOG10(1/((Summary!$C$80/10^(AN132/10)+Summary!$C$81/10^(AO132/10)+Summary!$C$82/10^(AP132/10))/Summary!$C$83))</f>
        <v>44.160150868000713</v>
      </c>
      <c r="AR132" s="167">
        <f>'Test-RA'!Y130</f>
        <v>0.25038500000000002</v>
      </c>
      <c r="AS132" s="167">
        <f>'Test-RA'!Z130</f>
        <v>109727.6</v>
      </c>
      <c r="AT132" s="295">
        <f>'Test-RA'!AA130</f>
        <v>67.009699999999995</v>
      </c>
      <c r="AU132" s="357">
        <f>'Test-RA'!AB130</f>
        <v>13</v>
      </c>
      <c r="AV132" s="357">
        <f>'Test-RA'!AC130</f>
        <v>21</v>
      </c>
      <c r="AW132" s="395">
        <f t="shared" ref="AW132:AW195" si="11">AS132/3600</f>
        <v>30.47988888888889</v>
      </c>
      <c r="AX132" s="297">
        <f t="shared" ref="AX132:BA195" si="12">AS132/W132</f>
        <v>17.567940569013274</v>
      </c>
      <c r="AY132" s="298">
        <f t="shared" si="12"/>
        <v>6.1209488837736119</v>
      </c>
      <c r="AZ132" s="297">
        <f t="shared" si="12"/>
        <v>1</v>
      </c>
      <c r="BA132" s="345">
        <f t="shared" si="12"/>
        <v>1</v>
      </c>
      <c r="BB132" s="75"/>
      <c r="BC132" s="75"/>
      <c r="BD132" s="573" t="s">
        <v>147</v>
      </c>
      <c r="BE132" s="549">
        <f t="array" ref="BE132">bdRateExtend($G131:$G134,H131:H134,$AC131:$AC134,AD131:AD134)</f>
        <v>-0.39276528546278244</v>
      </c>
      <c r="BF132" s="552"/>
      <c r="BG132" s="552"/>
      <c r="BH132" s="552"/>
      <c r="BI132" s="552"/>
      <c r="BJ132" s="552"/>
      <c r="BK132" s="551">
        <f t="array" ref="BK132">bdRateExtend($G131:$G134,L131:L134,$AC131:$AC134,AH131:AH134)</f>
        <v>-0.34358709058625125</v>
      </c>
      <c r="BL132" s="552"/>
      <c r="BM132" s="551">
        <f t="array" ref="BM132">bdRateExtend($G131:$G134,M131:M134,$AC131:$AC134,AI131:AI134)</f>
        <v>-0.39885159107734003</v>
      </c>
      <c r="BN132" s="552"/>
      <c r="BO132" s="545">
        <f t="array" ref="BO132">bdRateExtend($G131:$G134,N131:N134,$AC131:$AC134,AJ131:AJ134,"None", FALSE,1)</f>
        <v>-0.45142387880284818</v>
      </c>
      <c r="BP132" s="541"/>
      <c r="BQ132" s="545">
        <f t="array" ref="BQ132">bdRateExtend($G131:$G134,O131:O134,$AC131:$AC134,AK131:AK134,"None", FALSE,1)</f>
        <v>-0.44348519390494012</v>
      </c>
      <c r="BR132" s="541"/>
      <c r="BS132" s="551">
        <f t="array" ref="BS132">bdRateExtend($G131:$G134,P131:P134,$AC131:$AC134,AL131:AL134)</f>
        <v>-0.39775927912422493</v>
      </c>
      <c r="BT132" s="552"/>
      <c r="BU132" s="551">
        <f t="array" ref="BU132">bdRateExtend($G131:$G134,Q131:Q134,$AC131:$AC134,AM131:AM134)</f>
        <v>-0.44283129729289994</v>
      </c>
      <c r="BV132" s="552"/>
      <c r="BW132" s="551">
        <f t="array" ref="BW132">bdRateExtend($G131:$G134,R131:R134,$AC131:$AC134,AN131:AN134)</f>
        <v>-0.39328921639339698</v>
      </c>
      <c r="BX132" s="552"/>
      <c r="BY132" s="552"/>
      <c r="BZ132" s="541"/>
      <c r="CA132" s="541"/>
      <c r="CB132" s="552"/>
      <c r="CC132" s="561">
        <f t="array" ref="CC132">bdCAMBIExtend($G131:$G134,V131:V134,$AC131:$AC134,AR131:AR134)</f>
        <v>-3.4952647661876848E-2</v>
      </c>
      <c r="CD132" s="552"/>
      <c r="CE132" s="554">
        <f t="array" ref="CE132">testVMAFRange($G131:$G134,N131:N134,$AC131:$AC134,AJ131:AJ134)</f>
        <v>0</v>
      </c>
      <c r="CF132" s="541"/>
      <c r="CG132" s="554">
        <f t="array" ref="CG132">testVMAFRange($G131:$G134,O131:O134,$AC131:$AC134,AK131:AK134)</f>
        <v>0</v>
      </c>
      <c r="CH132" s="541"/>
    </row>
    <row r="133" spans="1:86" ht="17" customHeight="1" x14ac:dyDescent="0.2">
      <c r="A133" s="538"/>
      <c r="B133" s="566"/>
      <c r="C133" s="485"/>
      <c r="D133" s="590"/>
      <c r="E133" s="558"/>
      <c r="F133" s="362">
        <v>185</v>
      </c>
      <c r="G133" s="420">
        <f>'Anchor-RA'!L131</f>
        <v>379.322182</v>
      </c>
      <c r="H133" s="295">
        <f>'Anchor-RA'!M131</f>
        <v>38.991748000000001</v>
      </c>
      <c r="I133" s="295">
        <f>'Anchor-RA'!N131</f>
        <v>50.270592999999998</v>
      </c>
      <c r="J133" s="295">
        <f>'Anchor-RA'!O131</f>
        <v>50.094031000000001</v>
      </c>
      <c r="K133" s="295">
        <f>(Summary!$C$69*H133+Summary!$C$70*I133+Summary!$C$71*J133)/Summary!$C$72</f>
        <v>41.229860800000004</v>
      </c>
      <c r="L133" s="295">
        <f>'Anchor-RA'!P131</f>
        <v>14.414351</v>
      </c>
      <c r="M133" s="295">
        <f>'Anchor-RA'!Q131</f>
        <v>12.97939</v>
      </c>
      <c r="N133" s="295">
        <f>'Anchor-RA'!R131</f>
        <v>33.834530000000001</v>
      </c>
      <c r="O133" s="295">
        <f>'Anchor-RA'!S131</f>
        <v>33.293481</v>
      </c>
      <c r="P133" s="295">
        <f>'Anchor-RA'!T131</f>
        <v>35.005659000000001</v>
      </c>
      <c r="Q133" s="295">
        <f>'Anchor-RA'!U131</f>
        <v>41.400995999999999</v>
      </c>
      <c r="R133" s="295">
        <f>'Anchor-RA'!V131</f>
        <v>38.919913000000001</v>
      </c>
      <c r="S133" s="295">
        <f>'Anchor-RA'!W131</f>
        <v>50.267662999999999</v>
      </c>
      <c r="T133" s="295">
        <f>'Anchor-RA'!X131</f>
        <v>50.076884</v>
      </c>
      <c r="U133" s="295">
        <f>10*LOG10(1/((Summary!$C$80/10^(R133/10)+Summary!$C$81/10^(S133/10)+Summary!$C$82/10^(T133/10))/Summary!$C$83))</f>
        <v>40.521014123254702</v>
      </c>
      <c r="V133" s="295">
        <f>'Anchor-RA'!Y131</f>
        <v>0.37523499999999999</v>
      </c>
      <c r="W133" s="295">
        <f>'Anchor-RA'!Z131</f>
        <v>3776.1</v>
      </c>
      <c r="X133" s="295">
        <f>'Anchor-RA'!AA131</f>
        <v>6.6349999999999998</v>
      </c>
      <c r="Y133" s="357">
        <f>'Anchor-RA'!AB131</f>
        <v>11</v>
      </c>
      <c r="Z133" s="357">
        <f>'Anchor-RA'!AC131</f>
        <v>21</v>
      </c>
      <c r="AA133" s="295">
        <f t="shared" si="10"/>
        <v>1.0489166666666667</v>
      </c>
      <c r="AB133" s="462"/>
      <c r="AC133" s="167">
        <f>'Test-RA'!L131</f>
        <v>378.91781800000001</v>
      </c>
      <c r="AD133" s="167">
        <f>'Test-RA'!M131</f>
        <v>39.726816999999997</v>
      </c>
      <c r="AE133" s="167">
        <f>'Test-RA'!N131</f>
        <v>50.546712999999997</v>
      </c>
      <c r="AF133" s="167">
        <f>'Test-RA'!O131</f>
        <v>51.061160000000001</v>
      </c>
      <c r="AG133" s="167">
        <f>(Summary!$C$69*AD133+Summary!$C$70*AE133+Summary!$C$71*AF133)/Summary!$C$72</f>
        <v>41.942240900000002</v>
      </c>
      <c r="AH133" s="167">
        <f>'Test-RA'!P131</f>
        <v>15.301494</v>
      </c>
      <c r="AI133" s="167">
        <f>'Test-RA'!Q131</f>
        <v>13.745497</v>
      </c>
      <c r="AJ133" s="167">
        <f>'Test-RA'!R131</f>
        <v>43.771210000000004</v>
      </c>
      <c r="AK133" s="167">
        <f>'Test-RA'!S131</f>
        <v>42.790418000000003</v>
      </c>
      <c r="AL133" s="167">
        <f>'Test-RA'!T131</f>
        <v>35.820407000000003</v>
      </c>
      <c r="AM133" s="167">
        <f>'Test-RA'!U131</f>
        <v>42.070605</v>
      </c>
      <c r="AN133" s="167">
        <f>'Test-RA'!V131</f>
        <v>39.628140999999999</v>
      </c>
      <c r="AO133" s="167">
        <f>'Test-RA'!W131</f>
        <v>50.544803999999999</v>
      </c>
      <c r="AP133" s="167">
        <f>'Test-RA'!X131</f>
        <v>51.049151000000002</v>
      </c>
      <c r="AQ133" s="167">
        <f>10*LOG10(1/((Summary!$C$80/10^(AN133/10)+Summary!$C$81/10^(AO133/10)+Summary!$C$82/10^(AP133/10))/Summary!$C$83))</f>
        <v>41.225965423291875</v>
      </c>
      <c r="AR133" s="167">
        <f>'Test-RA'!Y131</f>
        <v>0.34329199999999999</v>
      </c>
      <c r="AS133" s="167">
        <f>'Test-RA'!Z131</f>
        <v>50632.9</v>
      </c>
      <c r="AT133" s="295">
        <f>'Test-RA'!AA131</f>
        <v>57.567500000000003</v>
      </c>
      <c r="AU133" s="357">
        <f>'Test-RA'!AB131</f>
        <v>11</v>
      </c>
      <c r="AV133" s="357">
        <f>'Test-RA'!AC131</f>
        <v>21</v>
      </c>
      <c r="AW133" s="395">
        <f t="shared" si="11"/>
        <v>14.064694444444445</v>
      </c>
      <c r="AX133" s="297">
        <f t="shared" si="12"/>
        <v>13.40878154709886</v>
      </c>
      <c r="AY133" s="298">
        <f t="shared" si="12"/>
        <v>8.6763376036171831</v>
      </c>
      <c r="AZ133" s="297">
        <f t="shared" si="12"/>
        <v>1</v>
      </c>
      <c r="BA133" s="345">
        <f t="shared" si="12"/>
        <v>1</v>
      </c>
      <c r="BB133" s="75"/>
      <c r="BC133" s="75"/>
      <c r="BD133" s="565"/>
      <c r="BE133" s="550"/>
      <c r="BF133" s="552"/>
      <c r="BG133" s="552"/>
      <c r="BH133" s="552"/>
      <c r="BI133" s="552"/>
      <c r="BJ133" s="552"/>
      <c r="BK133" s="553"/>
      <c r="BL133" s="552"/>
      <c r="BM133" s="553"/>
      <c r="BN133" s="552"/>
      <c r="BO133" s="546"/>
      <c r="BP133" s="541"/>
      <c r="BQ133" s="546"/>
      <c r="BR133" s="541"/>
      <c r="BS133" s="553"/>
      <c r="BT133" s="552"/>
      <c r="BU133" s="553"/>
      <c r="BV133" s="552"/>
      <c r="BW133" s="553"/>
      <c r="BX133" s="552"/>
      <c r="BY133" s="552"/>
      <c r="BZ133" s="541"/>
      <c r="CA133" s="541"/>
      <c r="CB133" s="552"/>
      <c r="CC133" s="553"/>
      <c r="CD133" s="552"/>
      <c r="CE133" s="546"/>
      <c r="CF133" s="541"/>
      <c r="CG133" s="546"/>
      <c r="CH133" s="541"/>
    </row>
    <row r="134" spans="1:86" ht="17" customHeight="1" thickBot="1" x14ac:dyDescent="0.25">
      <c r="A134" s="538"/>
      <c r="B134" s="566"/>
      <c r="C134" s="485"/>
      <c r="D134" s="590"/>
      <c r="E134" s="558"/>
      <c r="F134" s="362">
        <v>210</v>
      </c>
      <c r="G134" s="420">
        <f>'Anchor-RA'!L132</f>
        <v>101.224727</v>
      </c>
      <c r="H134" s="295">
        <f>'Anchor-RA'!M132</f>
        <v>37.401544999999999</v>
      </c>
      <c r="I134" s="295">
        <f>'Anchor-RA'!N132</f>
        <v>48.976349999999996</v>
      </c>
      <c r="J134" s="295">
        <f>'Anchor-RA'!O132</f>
        <v>48.142142</v>
      </c>
      <c r="K134" s="295">
        <f>(Summary!$C$69*H134+Summary!$C$70*I134+Summary!$C$71*J134)/Summary!$C$72</f>
        <v>39.633085199999996</v>
      </c>
      <c r="L134" s="295">
        <f>'Anchor-RA'!P132</f>
        <v>12.223023</v>
      </c>
      <c r="M134" s="295">
        <f>'Anchor-RA'!Q132</f>
        <v>11.652177999999999</v>
      </c>
      <c r="N134" s="295">
        <f>'Anchor-RA'!R132</f>
        <v>17.389983999999998</v>
      </c>
      <c r="O134" s="295">
        <f>'Anchor-RA'!S132</f>
        <v>17.145451000000001</v>
      </c>
      <c r="P134" s="295">
        <f>'Anchor-RA'!T132</f>
        <v>33.422531999999997</v>
      </c>
      <c r="Q134" s="295">
        <f>'Anchor-RA'!U132</f>
        <v>39.66245</v>
      </c>
      <c r="R134" s="295">
        <f>'Anchor-RA'!V132</f>
        <v>37.366168999999999</v>
      </c>
      <c r="S134" s="295">
        <f>'Anchor-RA'!W132</f>
        <v>48.969059000000001</v>
      </c>
      <c r="T134" s="295">
        <f>'Anchor-RA'!X132</f>
        <v>48.103900000000003</v>
      </c>
      <c r="U134" s="295">
        <f>10*LOG10(1/((Summary!$C$80/10^(R134/10)+Summary!$C$81/10^(S134/10)+Summary!$C$82/10^(T134/10))/Summary!$C$83))</f>
        <v>38.963524066320595</v>
      </c>
      <c r="V134" s="295">
        <f>'Anchor-RA'!Y132</f>
        <v>0.55776700000000001</v>
      </c>
      <c r="W134" s="295">
        <f>'Anchor-RA'!Z132</f>
        <v>1583.5</v>
      </c>
      <c r="X134" s="295">
        <f>'Anchor-RA'!AA132</f>
        <v>5.6264000000000003</v>
      </c>
      <c r="Y134" s="357">
        <f>'Anchor-RA'!AB132</f>
        <v>11</v>
      </c>
      <c r="Z134" s="357">
        <f>'Anchor-RA'!AC132</f>
        <v>21</v>
      </c>
      <c r="AA134" s="295">
        <f t="shared" si="10"/>
        <v>0.43986111111111109</v>
      </c>
      <c r="AB134" s="462"/>
      <c r="AC134" s="167">
        <f>'Test-RA'!L132</f>
        <v>83.202909000000005</v>
      </c>
      <c r="AD134" s="167">
        <f>'Test-RA'!M132</f>
        <v>37.735128000000003</v>
      </c>
      <c r="AE134" s="167">
        <f>'Test-RA'!N132</f>
        <v>49.880521000000002</v>
      </c>
      <c r="AF134" s="167">
        <f>'Test-RA'!O132</f>
        <v>49.411113999999998</v>
      </c>
      <c r="AG134" s="167">
        <f>(Summary!$C$69*AD134+Summary!$C$70*AE134+Summary!$C$71*AF134)/Summary!$C$72</f>
        <v>40.1172659</v>
      </c>
      <c r="AH134" s="167">
        <f>'Test-RA'!P132</f>
        <v>12.664298</v>
      </c>
      <c r="AI134" s="167">
        <f>'Test-RA'!Q132</f>
        <v>11.938901</v>
      </c>
      <c r="AJ134" s="167">
        <f>'Test-RA'!R132</f>
        <v>20.684941999999999</v>
      </c>
      <c r="AK134" s="167">
        <f>'Test-RA'!S132</f>
        <v>20.444489999999998</v>
      </c>
      <c r="AL134" s="167">
        <f>'Test-RA'!T132</f>
        <v>33.772497000000001</v>
      </c>
      <c r="AM134" s="167">
        <f>'Test-RA'!U132</f>
        <v>40.344104000000002</v>
      </c>
      <c r="AN134" s="167">
        <f>'Test-RA'!V132</f>
        <v>37.689369999999997</v>
      </c>
      <c r="AO134" s="167">
        <f>'Test-RA'!W132</f>
        <v>49.878362000000003</v>
      </c>
      <c r="AP134" s="167">
        <f>'Test-RA'!X132</f>
        <v>49.403309999999998</v>
      </c>
      <c r="AQ134" s="167">
        <f>10*LOG10(1/((Summary!$C$80/10^(AN134/10)+Summary!$C$81/10^(AO134/10)+Summary!$C$82/10^(AP134/10))/Summary!$C$83))</f>
        <v>39.313695491384919</v>
      </c>
      <c r="AR134" s="167">
        <f>'Test-RA'!Y132</f>
        <v>0.43721100000000002</v>
      </c>
      <c r="AS134" s="167">
        <f>'Test-RA'!Z132</f>
        <v>27944.2</v>
      </c>
      <c r="AT134" s="295">
        <f>'Test-RA'!AA132</f>
        <v>50.741999999999997</v>
      </c>
      <c r="AU134" s="357">
        <f>'Test-RA'!AB132</f>
        <v>11</v>
      </c>
      <c r="AV134" s="357">
        <f>'Test-RA'!AC132</f>
        <v>21</v>
      </c>
      <c r="AW134" s="395">
        <f t="shared" si="11"/>
        <v>7.7622777777777783</v>
      </c>
      <c r="AX134" s="297">
        <f t="shared" si="12"/>
        <v>17.647110830438901</v>
      </c>
      <c r="AY134" s="298">
        <f t="shared" si="12"/>
        <v>9.0185553817716464</v>
      </c>
      <c r="AZ134" s="297">
        <f t="shared" si="12"/>
        <v>1</v>
      </c>
      <c r="BA134" s="345">
        <f t="shared" si="12"/>
        <v>1</v>
      </c>
      <c r="BB134" s="75"/>
      <c r="BC134" s="75"/>
      <c r="BD134" s="574" t="s">
        <v>46</v>
      </c>
      <c r="BE134" s="549">
        <f t="array" ref="BE134">bdRateExtend($G132:$G135,H132:H135,$AC132:$AC135,AD132:AD135)</f>
        <v>-0.40341856869577164</v>
      </c>
      <c r="BF134" s="552"/>
      <c r="BG134" s="552"/>
      <c r="BH134" s="552"/>
      <c r="BI134" s="552"/>
      <c r="BJ134" s="552"/>
      <c r="BK134" s="551">
        <f t="array" ref="BK134">bdRateExtend($G132:$G135,L132:L135,$AC132:$AC135,AH132:AH135)</f>
        <v>-0.37039882976286631</v>
      </c>
      <c r="BL134" s="552"/>
      <c r="BM134" s="551">
        <f t="array" ref="BM134">bdRateExtend($G132:$G135,M132:M135,$AC132:$AC135,AI132:AI135)</f>
        <v>-0.4173084667774285</v>
      </c>
      <c r="BN134" s="552"/>
      <c r="BO134" s="545">
        <f t="array" ref="BO134">bdRateExtend($G132:$G135,N132:N135,$AC132:$AC135,AJ132:AJ135,"None", FALSE,1)</f>
        <v>-0.440622687451943</v>
      </c>
      <c r="BP134" s="541"/>
      <c r="BQ134" s="545">
        <f t="array" ref="BQ134">bdRateExtend($G132:$G135,O132:O135,$AC132:$AC135,AK132:AK135,"None", FALSE,1)</f>
        <v>-0.4383270663263209</v>
      </c>
      <c r="BR134" s="541"/>
      <c r="BS134" s="551">
        <f t="array" ref="BS134">bdRateExtend($G132:$G135,P132:P135,$AC132:$AC135,AL132:AL135)</f>
        <v>-0.41433950144013121</v>
      </c>
      <c r="BT134" s="552"/>
      <c r="BU134" s="551">
        <f t="array" ref="BU134">bdRateExtend($G132:$G135,Q132:Q135,$AC132:$AC135,AM132:AM135)</f>
        <v>-0.48633805089142013</v>
      </c>
      <c r="BV134" s="552"/>
      <c r="BW134" s="551">
        <f t="array" ref="BW134">bdRateExtend($G132:$G135,R132:R135,$AC132:$AC135,AN132:AN135)</f>
        <v>-0.40143528436125553</v>
      </c>
      <c r="BX134" s="552"/>
      <c r="BY134" s="552"/>
      <c r="BZ134" s="541"/>
      <c r="CA134" s="541"/>
      <c r="CB134" s="552"/>
      <c r="CC134" s="561">
        <f t="array" ref="CC134">bdCAMBIExtend($G132:$G135,V132:V135,$AC132:$AC135,AR132:AR135)</f>
        <v>-6.6814823424352188E-2</v>
      </c>
      <c r="CD134" s="552"/>
      <c r="CE134" s="554">
        <f t="array" ref="CE134">testVMAFRange($G132:$G135,N132:N135,$AC132:$AC135,AJ132:AJ135)</f>
        <v>0</v>
      </c>
      <c r="CF134" s="541"/>
      <c r="CG134" s="554">
        <f t="array" ref="CG134">testVMAFRange($G132:$G135,O132:O135,$AC132:$AC135,AK132:AK135)</f>
        <v>0</v>
      </c>
      <c r="CH134" s="541"/>
    </row>
    <row r="135" spans="1:86" ht="17" customHeight="1" thickBot="1" x14ac:dyDescent="0.25">
      <c r="A135" s="538"/>
      <c r="B135" s="596"/>
      <c r="C135" s="486"/>
      <c r="D135" s="591"/>
      <c r="E135" s="559"/>
      <c r="F135" s="363">
        <v>235</v>
      </c>
      <c r="G135" s="420">
        <f>'Anchor-RA'!L133</f>
        <v>37.768726999999998</v>
      </c>
      <c r="H135" s="295">
        <f>'Anchor-RA'!M133</f>
        <v>36.099648999999999</v>
      </c>
      <c r="I135" s="295">
        <f>'Anchor-RA'!N133</f>
        <v>44.086286000000001</v>
      </c>
      <c r="J135" s="295">
        <f>'Anchor-RA'!O133</f>
        <v>45.049880999999999</v>
      </c>
      <c r="K135" s="295">
        <f>(Summary!$C$69*H135+Summary!$C$70*I135+Summary!$C$71*J135)/Summary!$C$72</f>
        <v>37.793335900000002</v>
      </c>
      <c r="L135" s="295">
        <f>'Anchor-RA'!P133</f>
        <v>11.130576</v>
      </c>
      <c r="M135" s="295">
        <f>'Anchor-RA'!Q133</f>
        <v>11.030412</v>
      </c>
      <c r="N135" s="295">
        <f>'Anchor-RA'!R133</f>
        <v>11.206450999999999</v>
      </c>
      <c r="O135" s="295">
        <f>'Anchor-RA'!S133</f>
        <v>10.922625</v>
      </c>
      <c r="P135" s="295">
        <f>'Anchor-RA'!T133</f>
        <v>32.159339000000003</v>
      </c>
      <c r="Q135" s="295">
        <f>'Anchor-RA'!U133</f>
        <v>36.943660000000001</v>
      </c>
      <c r="R135" s="295">
        <f>'Anchor-RA'!V133</f>
        <v>36.066682999999998</v>
      </c>
      <c r="S135" s="295">
        <f>'Anchor-RA'!W133</f>
        <v>44.068641</v>
      </c>
      <c r="T135" s="295">
        <f>'Anchor-RA'!X133</f>
        <v>45.040542000000002</v>
      </c>
      <c r="U135" s="295">
        <f>10*LOG10(1/((Summary!$C$80/10^(R135/10)+Summary!$C$81/10^(S135/10)+Summary!$C$82/10^(T135/10))/Summary!$C$83))</f>
        <v>37.528615810546142</v>
      </c>
      <c r="V135" s="295">
        <f>'Anchor-RA'!Y133</f>
        <v>0.51749900000000004</v>
      </c>
      <c r="W135" s="295">
        <f>'Anchor-RA'!Z133</f>
        <v>1030.0999999999999</v>
      </c>
      <c r="X135" s="295">
        <f>'Anchor-RA'!AA133</f>
        <v>4.0278</v>
      </c>
      <c r="Y135" s="357">
        <f>'Anchor-RA'!AB133</f>
        <v>11</v>
      </c>
      <c r="Z135" s="357">
        <f>'Anchor-RA'!AC133</f>
        <v>21</v>
      </c>
      <c r="AA135" s="295">
        <f t="shared" si="10"/>
        <v>0.28613888888888889</v>
      </c>
      <c r="AB135" s="462"/>
      <c r="AC135" s="167">
        <f>'Test-RA'!L133</f>
        <v>19.962181999999999</v>
      </c>
      <c r="AD135" s="167">
        <f>'Test-RA'!M133</f>
        <v>36.529097</v>
      </c>
      <c r="AE135" s="167">
        <f>'Test-RA'!N133</f>
        <v>48.777963</v>
      </c>
      <c r="AF135" s="167">
        <f>'Test-RA'!O133</f>
        <v>47.762216000000002</v>
      </c>
      <c r="AG135" s="391">
        <f>(Summary!$C$69*AD135+Summary!$C$70*AE135+Summary!$C$71*AF135)/Summary!$C$72</f>
        <v>38.877295500000002</v>
      </c>
      <c r="AH135" s="167">
        <f>'Test-RA'!P133</f>
        <v>11.512459</v>
      </c>
      <c r="AI135" s="167">
        <f>'Test-RA'!Q133</f>
        <v>11.267488999999999</v>
      </c>
      <c r="AJ135" s="167">
        <f>'Test-RA'!R133</f>
        <v>10.760218999999999</v>
      </c>
      <c r="AK135" s="167">
        <f>'Test-RA'!S133</f>
        <v>10.634836</v>
      </c>
      <c r="AL135" s="167">
        <f>'Test-RA'!T133</f>
        <v>32.655065</v>
      </c>
      <c r="AM135" s="167">
        <f>'Test-RA'!U133</f>
        <v>38.900767000000002</v>
      </c>
      <c r="AN135" s="167">
        <f>'Test-RA'!V133</f>
        <v>36.502878000000003</v>
      </c>
      <c r="AO135" s="167">
        <f>'Test-RA'!W133</f>
        <v>48.770347999999998</v>
      </c>
      <c r="AP135" s="167">
        <f>'Test-RA'!X133</f>
        <v>47.739134</v>
      </c>
      <c r="AQ135" s="167">
        <f>10*LOG10(1/((Summary!$C$80/10^(AN135/10)+Summary!$C$81/10^(AO135/10)+Summary!$C$82/10^(AP135/10))/Summary!$C$83))</f>
        <v>38.120103611673514</v>
      </c>
      <c r="AR135" s="167">
        <f>'Test-RA'!Y133</f>
        <v>0.359431</v>
      </c>
      <c r="AS135" s="167">
        <f>'Test-RA'!Z133</f>
        <v>16286.3</v>
      </c>
      <c r="AT135" s="295">
        <f>'Test-RA'!AA133</f>
        <v>44.703000000000003</v>
      </c>
      <c r="AU135" s="357">
        <f>'Test-RA'!AB133</f>
        <v>11</v>
      </c>
      <c r="AV135" s="357">
        <f>'Test-RA'!AC133</f>
        <v>21</v>
      </c>
      <c r="AW135" s="395">
        <f t="shared" si="11"/>
        <v>4.5239722222222216</v>
      </c>
      <c r="AX135" s="302">
        <f t="shared" si="12"/>
        <v>15.810406756625571</v>
      </c>
      <c r="AY135" s="303">
        <f t="shared" si="12"/>
        <v>11.098614628333086</v>
      </c>
      <c r="AZ135" s="297">
        <f t="shared" si="12"/>
        <v>1</v>
      </c>
      <c r="BA135" s="345">
        <f t="shared" si="12"/>
        <v>1</v>
      </c>
      <c r="BB135" s="75"/>
      <c r="BC135" s="75"/>
      <c r="BD135" s="570"/>
      <c r="BE135" s="550"/>
      <c r="BF135" s="553"/>
      <c r="BG135" s="553"/>
      <c r="BH135" s="553"/>
      <c r="BI135" s="553"/>
      <c r="BJ135" s="553"/>
      <c r="BK135" s="553"/>
      <c r="BL135" s="553"/>
      <c r="BM135" s="553"/>
      <c r="BN135" s="553"/>
      <c r="BO135" s="546"/>
      <c r="BP135" s="544"/>
      <c r="BQ135" s="546"/>
      <c r="BR135" s="544"/>
      <c r="BS135" s="553"/>
      <c r="BT135" s="553"/>
      <c r="BU135" s="553"/>
      <c r="BV135" s="553"/>
      <c r="BW135" s="553"/>
      <c r="BX135" s="553"/>
      <c r="BY135" s="553"/>
      <c r="BZ135" s="544"/>
      <c r="CA135" s="544"/>
      <c r="CB135" s="553"/>
      <c r="CC135" s="553"/>
      <c r="CD135" s="553"/>
      <c r="CE135" s="546"/>
      <c r="CF135" s="544"/>
      <c r="CG135" s="546"/>
      <c r="CH135" s="544"/>
    </row>
    <row r="136" spans="1:86" ht="17" customHeight="1" thickBot="1" x14ac:dyDescent="0.25">
      <c r="A136" s="538"/>
      <c r="B136" s="595" t="s">
        <v>158</v>
      </c>
      <c r="C136" s="586" t="s">
        <v>244</v>
      </c>
      <c r="D136" s="589">
        <v>24</v>
      </c>
      <c r="E136" s="557">
        <v>10</v>
      </c>
      <c r="F136" s="362">
        <v>110</v>
      </c>
      <c r="G136" s="419">
        <f>'Anchor-RA'!L134</f>
        <v>2241.160727</v>
      </c>
      <c r="H136" s="385">
        <f>'Anchor-RA'!M134</f>
        <v>45.346443000000001</v>
      </c>
      <c r="I136" s="385">
        <f>'Anchor-RA'!N134</f>
        <v>51.633111999999997</v>
      </c>
      <c r="J136" s="385">
        <f>'Anchor-RA'!O134</f>
        <v>52.126229000000002</v>
      </c>
      <c r="K136" s="385">
        <f>(Summary!$C$69*H136+Summary!$C$70*I136+Summary!$C$71*J136)/Summary!$C$72</f>
        <v>46.653088500000003</v>
      </c>
      <c r="L136" s="385">
        <f>'Anchor-RA'!P134</f>
        <v>24.638546999999999</v>
      </c>
      <c r="M136" s="385">
        <f>'Anchor-RA'!Q134</f>
        <v>24.358598000000001</v>
      </c>
      <c r="N136" s="385">
        <f>'Anchor-RA'!R134</f>
        <v>94.404703999999995</v>
      </c>
      <c r="O136" s="385">
        <f>'Anchor-RA'!S134</f>
        <v>92.683203000000006</v>
      </c>
      <c r="P136" s="385">
        <f>'Anchor-RA'!T134</f>
        <v>46.431556</v>
      </c>
      <c r="Q136" s="385">
        <f>'Anchor-RA'!U134</f>
        <v>46.828221999999997</v>
      </c>
      <c r="R136" s="385">
        <f>'Anchor-RA'!V134</f>
        <v>45.256238000000003</v>
      </c>
      <c r="S136" s="385">
        <f>'Anchor-RA'!W134</f>
        <v>51.540675</v>
      </c>
      <c r="T136" s="385">
        <f>'Anchor-RA'!X134</f>
        <v>51.993322999999997</v>
      </c>
      <c r="U136" s="385">
        <f>10*LOG10(1/((Summary!$C$80/10^(R136/10)+Summary!$C$81/10^(S136/10)+Summary!$C$82/10^(T136/10))/Summary!$C$83))</f>
        <v>46.556842104508327</v>
      </c>
      <c r="V136" s="385">
        <f>'Anchor-RA'!Y134</f>
        <v>0.123696</v>
      </c>
      <c r="W136" s="385">
        <f>'Anchor-RA'!Z134</f>
        <v>2130.1999999999998</v>
      </c>
      <c r="X136" s="385">
        <f>'Anchor-RA'!AA134</f>
        <v>3.4180000000000001</v>
      </c>
      <c r="Y136" s="360">
        <f>'Anchor-RA'!AB134</f>
        <v>6</v>
      </c>
      <c r="Z136" s="360">
        <f>'Anchor-RA'!AC134</f>
        <v>6</v>
      </c>
      <c r="AA136" s="385">
        <f t="shared" si="10"/>
        <v>0.59172222222222215</v>
      </c>
      <c r="AB136" s="462"/>
      <c r="AC136" s="384">
        <f>'Test-RA'!L134</f>
        <v>2006.5949089999999</v>
      </c>
      <c r="AD136" s="384">
        <f>'Test-RA'!M134</f>
        <v>45.609670999999999</v>
      </c>
      <c r="AE136" s="384">
        <f>'Test-RA'!N134</f>
        <v>52.107886000000001</v>
      </c>
      <c r="AF136" s="384">
        <f>'Test-RA'!O134</f>
        <v>52.688032</v>
      </c>
      <c r="AG136" s="167">
        <f>(Summary!$C$69*AD136+Summary!$C$70*AE136+Summary!$C$71*AF136)/Summary!$C$72</f>
        <v>46.967328600000002</v>
      </c>
      <c r="AH136" s="384">
        <f>'Test-RA'!P134</f>
        <v>25.081779000000001</v>
      </c>
      <c r="AI136" s="384">
        <f>'Test-RA'!Q134</f>
        <v>24.691901999999999</v>
      </c>
      <c r="AJ136" s="384">
        <f>'Test-RA'!R134</f>
        <v>95.257011000000006</v>
      </c>
      <c r="AK136" s="384">
        <f>'Test-RA'!S134</f>
        <v>93.470960000000005</v>
      </c>
      <c r="AL136" s="384">
        <f>'Test-RA'!T134</f>
        <v>46.994061000000002</v>
      </c>
      <c r="AM136" s="384">
        <f>'Test-RA'!U134</f>
        <v>47.121810000000004</v>
      </c>
      <c r="AN136" s="384">
        <f>'Test-RA'!V134</f>
        <v>45.521284000000001</v>
      </c>
      <c r="AO136" s="384">
        <f>'Test-RA'!W134</f>
        <v>52.031872999999997</v>
      </c>
      <c r="AP136" s="384">
        <f>'Test-RA'!X134</f>
        <v>52.576622</v>
      </c>
      <c r="AQ136" s="384">
        <f>10*LOG10(1/((Summary!$C$80/10^(AN136/10)+Summary!$C$81/10^(AO136/10)+Summary!$C$82/10^(AP136/10))/Summary!$C$83))</f>
        <v>46.848252601264619</v>
      </c>
      <c r="AR136" s="384">
        <f>'Test-RA'!Y134</f>
        <v>0.104074</v>
      </c>
      <c r="AS136" s="384">
        <f>'Test-RA'!Z134</f>
        <v>88190.3</v>
      </c>
      <c r="AT136" s="385">
        <f>'Test-RA'!AA134</f>
        <v>13.626099999999999</v>
      </c>
      <c r="AU136" s="360">
        <f>'Test-RA'!AB134</f>
        <v>6</v>
      </c>
      <c r="AV136" s="360">
        <f>'Test-RA'!AC134</f>
        <v>6</v>
      </c>
      <c r="AW136" s="398">
        <f t="shared" si="11"/>
        <v>24.497305555555556</v>
      </c>
      <c r="AX136" s="292">
        <f t="shared" si="12"/>
        <v>41.40000938878979</v>
      </c>
      <c r="AY136" s="293">
        <f t="shared" si="12"/>
        <v>3.9865710942071382</v>
      </c>
      <c r="AZ136" s="292">
        <f t="shared" si="12"/>
        <v>1</v>
      </c>
      <c r="BA136" s="344">
        <f t="shared" si="12"/>
        <v>1</v>
      </c>
      <c r="BB136" s="75"/>
      <c r="BC136" s="75"/>
      <c r="BD136" s="572" t="s">
        <v>39</v>
      </c>
      <c r="BE136" s="549">
        <f t="array" ref="BE136">bdRateExtend($G136:$G139,H136:H139,$AC136:$AC139,AD136:AD139)</f>
        <v>-0.26277486586126297</v>
      </c>
      <c r="BF136" s="551">
        <f t="array" ref="BF136">bdRateExtend($G136:$G141,H136:H141,$AC136:$AC141,AD136:AD141)</f>
        <v>-0.27947880724123575</v>
      </c>
      <c r="BG136" s="551">
        <f t="array" ref="BG136">bdRateExtend($G136:$G141,I136:I141,$AC136:$AC141,AE136:AE141)</f>
        <v>-0.22538752366789883</v>
      </c>
      <c r="BH136" s="551">
        <f t="array" ref="BH136">bdRateExtend($G136:$G141,J136:J141,$AC136:$AC141,AF136:AF141)</f>
        <v>-0.24233523026774895</v>
      </c>
      <c r="BI136" s="551">
        <f t="array" ref="BI136">bdRateExtend($G136:$G141,K136:K141,$AC136:$AC141,AG136:AG141)</f>
        <v>-0.26990806452502492</v>
      </c>
      <c r="BJ136" s="575">
        <f>(Summary!$C$94*BF136+Summary!$C$95*BG136+Summary!$C$96*BH136)/Summary!$C$97</f>
        <v>-0.2758294128193628</v>
      </c>
      <c r="BK136" s="551">
        <f t="array" ref="BK136">bdRateExtend($G136:$G139,L136:L139,$AC136:$AC139,AH136:AH139)</f>
        <v>-0.24314270843747854</v>
      </c>
      <c r="BL136" s="551">
        <f t="array" ref="BL136">bdRateExtend($G136:$G141,L136:L141,$AC136:$AC141,AH136:AH141)</f>
        <v>-0.2596458742771911</v>
      </c>
      <c r="BM136" s="551">
        <f t="array" ref="BM136">bdRateExtend($G136:$G139,M136:M139,$AC136:$AC139,AI136:AI139)</f>
        <v>-0.24623460870365943</v>
      </c>
      <c r="BN136" s="551">
        <f t="array" ref="BN136">bdRateExtend($G136:$G141,M136:M141,$AC136:$AC141,AI136:AI141)</f>
        <v>-0.26137348455687581</v>
      </c>
      <c r="BO136" s="548">
        <f t="array" ref="BO136">bdRateExtend($G136:$G139,N136:N139,$AC136:$AC139,AJ136:AJ139,"None", FALSE,1)</f>
        <v>-0.32075916063403642</v>
      </c>
      <c r="BP136" s="585">
        <f t="array" ref="BP136">bdRateExtend($G136:$G141,N136:N141,$AC136:$AC141,AJ136:AJ141,"None", FALSE,1)</f>
        <v>-0.33350266242592475</v>
      </c>
      <c r="BQ136" s="548">
        <f t="array" ref="BQ136">bdRateExtend($G136:$G139,O136:O139,$AC136:$AC139,AK136:AK139,"None", FALSE,1)</f>
        <v>-0.29814300257736392</v>
      </c>
      <c r="BR136" s="585">
        <f t="array" ref="BR136">bdRateExtend($G136:$G141,O136:O141,$AC136:$AC141,AK136:AK141,"None", FALSE,1)</f>
        <v>-0.3215443108520728</v>
      </c>
      <c r="BS136" s="551">
        <f t="array" ref="BS136">bdRateExtend($G136:$G139,P136:P139,$AC136:$AC139,AL136:AL139)</f>
        <v>-0.24484556501180776</v>
      </c>
      <c r="BT136" s="551">
        <f t="array" ref="BT136">bdRateExtend($G136:$G141,P136:P141,$AC136:$AC141,AL136:AL141)</f>
        <v>-0.26257660821485318</v>
      </c>
      <c r="BU136" s="551">
        <f t="array" ref="BU136">bdRateExtend($G136:$G139,Q136:Q139,$AC136:$AC139,AM136:AM139)</f>
        <v>-0.22436988862117591</v>
      </c>
      <c r="BV136" s="551">
        <f t="array" ref="BV136">bdRateExtend($G136:$G141,Q136:Q141,$AC136:$AC141,AM136:AM141)</f>
        <v>-0.23543676472965724</v>
      </c>
      <c r="BW136" s="551">
        <f t="array" ref="BW136">bdRateExtend($G136:$G139,R136:R139,$AC136:$AC139,AN136:AN139)</f>
        <v>-0.26673861396602827</v>
      </c>
      <c r="BX136" s="551">
        <f t="array" ref="BX136">bdRateExtend($G136:$G141,R136:R141,$AC136:$AC141,AN136:AN141)</f>
        <v>-0.2839296262961083</v>
      </c>
      <c r="BY136" s="551">
        <f t="array" ref="BY136">bdRateExtend($G136:$G141,S136:S141,$AC136:$AC141,AO136:AO141)</f>
        <v>-0.22920316350828096</v>
      </c>
      <c r="BZ136" s="555">
        <f t="array" ref="BZ136">bdRateExtend($G136:$G141,T136:T141,$AC136:$AC141,AP136:AP141)</f>
        <v>-0.24588009235298958</v>
      </c>
      <c r="CA136" s="555">
        <f t="array" ref="CA136">bdRateExtend($G136:$G141,U136:U141,$AC136:$AC141,AQ136:AQ141)</f>
        <v>-0.2772646278325247</v>
      </c>
      <c r="CB136" s="575">
        <f>(Summary!$C$108*BX136+Summary!$C$109*BY136+Summary!$C$110*BZ136)/Summary!$C$111</f>
        <v>-0.28021858642687048</v>
      </c>
      <c r="CC136" s="561">
        <f t="array" ref="CC136">bdCAMBIExtend($G136:$G139,V136:V139,$AC136:$AC139,AR136:AR139)</f>
        <v>-3.3340259206024896E-2</v>
      </c>
      <c r="CD136" s="561">
        <f t="array" ref="CD136">bdCAMBIExtend($G136:$G141,V136:V141,$AC136:$AC141,AR136:AR141)</f>
        <v>-4.5370113854333594E-2</v>
      </c>
      <c r="CE136" s="547">
        <f t="array" ref="CE136">testVMAFRange($G136:$G139,N136:N139,$AC136:$AC139,AJ136:AJ139)</f>
        <v>0</v>
      </c>
      <c r="CF136" s="543">
        <f t="array" ref="CF136">testVMAFRange($G136:$G141,N136:N141,$AC136:$AC141,AJ136:AJ141)</f>
        <v>0</v>
      </c>
      <c r="CG136" s="547">
        <f t="array" ref="CG136">testVMAFRange($G136:$G139,O136:O139,$AC136:$AC139,AK136:AK139)</f>
        <v>0</v>
      </c>
      <c r="CH136" s="543">
        <f t="array" ref="CH136">testVMAFRange($G136:$G141,O136:O141,$AC136:$AC141,AK136:AK141)</f>
        <v>0</v>
      </c>
    </row>
    <row r="137" spans="1:86" ht="17" customHeight="1" x14ac:dyDescent="0.2">
      <c r="A137" s="538"/>
      <c r="B137" s="566"/>
      <c r="C137" s="485"/>
      <c r="D137" s="590"/>
      <c r="E137" s="558"/>
      <c r="F137" s="362">
        <v>135</v>
      </c>
      <c r="G137" s="420">
        <f>'Anchor-RA'!L135</f>
        <v>1008.014545</v>
      </c>
      <c r="H137" s="295">
        <f>'Anchor-RA'!M135</f>
        <v>43.651926000000003</v>
      </c>
      <c r="I137" s="295">
        <f>'Anchor-RA'!N135</f>
        <v>49.118774000000002</v>
      </c>
      <c r="J137" s="295">
        <f>'Anchor-RA'!O135</f>
        <v>49.330263000000002</v>
      </c>
      <c r="K137" s="295">
        <f>(Summary!$C$69*H137+Summary!$C$70*I137+Summary!$C$71*J137)/Summary!$C$72</f>
        <v>44.766444500000006</v>
      </c>
      <c r="L137" s="295">
        <f>'Anchor-RA'!P135</f>
        <v>21.872629</v>
      </c>
      <c r="M137" s="295">
        <f>'Anchor-RA'!Q135</f>
        <v>22.215547999999998</v>
      </c>
      <c r="N137" s="295">
        <f>'Anchor-RA'!R135</f>
        <v>88.659184999999994</v>
      </c>
      <c r="O137" s="295">
        <f>'Anchor-RA'!S135</f>
        <v>86.810479999999998</v>
      </c>
      <c r="P137" s="295">
        <f>'Anchor-RA'!T135</f>
        <v>42.848256999999997</v>
      </c>
      <c r="Q137" s="295">
        <f>'Anchor-RA'!U135</f>
        <v>44.796543999999997</v>
      </c>
      <c r="R137" s="295">
        <f>'Anchor-RA'!V135</f>
        <v>43.565691999999999</v>
      </c>
      <c r="S137" s="295">
        <f>'Anchor-RA'!W135</f>
        <v>49.024965999999999</v>
      </c>
      <c r="T137" s="295">
        <f>'Anchor-RA'!X135</f>
        <v>49.202953000000001</v>
      </c>
      <c r="U137" s="295">
        <f>10*LOG10(1/((Summary!$C$80/10^(R137/10)+Summary!$C$81/10^(S137/10)+Summary!$C$82/10^(T137/10))/Summary!$C$83))</f>
        <v>44.759877117372078</v>
      </c>
      <c r="V137" s="295">
        <f>'Anchor-RA'!Y135</f>
        <v>0.15190300000000001</v>
      </c>
      <c r="W137" s="295">
        <f>'Anchor-RA'!Z135</f>
        <v>1590.7</v>
      </c>
      <c r="X137" s="295">
        <f>'Anchor-RA'!AA135</f>
        <v>2.9051</v>
      </c>
      <c r="Y137" s="357">
        <f>'Anchor-RA'!AB135</f>
        <v>6</v>
      </c>
      <c r="Z137" s="357">
        <f>'Anchor-RA'!AC135</f>
        <v>6</v>
      </c>
      <c r="AA137" s="295">
        <f t="shared" si="10"/>
        <v>0.44186111111111115</v>
      </c>
      <c r="AB137" s="462"/>
      <c r="AC137" s="167">
        <f>'Test-RA'!L135</f>
        <v>883.80218200000002</v>
      </c>
      <c r="AD137" s="167">
        <f>'Test-RA'!M135</f>
        <v>44.066499999999998</v>
      </c>
      <c r="AE137" s="167">
        <f>'Test-RA'!N135</f>
        <v>49.594954999999999</v>
      </c>
      <c r="AF137" s="167">
        <f>'Test-RA'!O135</f>
        <v>49.912095999999998</v>
      </c>
      <c r="AG137" s="167">
        <f>(Summary!$C$69*AD137+Summary!$C$70*AE137+Summary!$C$71*AF137)/Summary!$C$72</f>
        <v>45.2039051</v>
      </c>
      <c r="AH137" s="167">
        <f>'Test-RA'!P135</f>
        <v>22.423387999999999</v>
      </c>
      <c r="AI137" s="167">
        <f>'Test-RA'!Q135</f>
        <v>22.671762999999999</v>
      </c>
      <c r="AJ137" s="167">
        <f>'Test-RA'!R135</f>
        <v>90.689203000000006</v>
      </c>
      <c r="AK137" s="167">
        <f>'Test-RA'!S135</f>
        <v>88.599788000000004</v>
      </c>
      <c r="AL137" s="167">
        <f>'Test-RA'!T135</f>
        <v>43.545262000000001</v>
      </c>
      <c r="AM137" s="167">
        <f>'Test-RA'!U135</f>
        <v>45.153848000000004</v>
      </c>
      <c r="AN137" s="167">
        <f>'Test-RA'!V135</f>
        <v>43.994624999999999</v>
      </c>
      <c r="AO137" s="167">
        <f>'Test-RA'!W135</f>
        <v>49.522010999999999</v>
      </c>
      <c r="AP137" s="167">
        <f>'Test-RA'!X135</f>
        <v>49.804391000000003</v>
      </c>
      <c r="AQ137" s="167">
        <f>10*LOG10(1/((Summary!$C$80/10^(AN137/10)+Summary!$C$81/10^(AO137/10)+Summary!$C$82/10^(AP137/10))/Summary!$C$83))</f>
        <v>45.203185613984409</v>
      </c>
      <c r="AR137" s="167">
        <f>'Test-RA'!Y135</f>
        <v>0.11421099999999999</v>
      </c>
      <c r="AS137" s="167">
        <f>'Test-RA'!Z135</f>
        <v>48150.2</v>
      </c>
      <c r="AT137" s="295">
        <f>'Test-RA'!AA135</f>
        <v>15.862</v>
      </c>
      <c r="AU137" s="357">
        <f>'Test-RA'!AB135</f>
        <v>6</v>
      </c>
      <c r="AV137" s="357">
        <f>'Test-RA'!AC135</f>
        <v>6</v>
      </c>
      <c r="AW137" s="395">
        <f t="shared" si="11"/>
        <v>13.375055555555555</v>
      </c>
      <c r="AX137" s="297">
        <f t="shared" si="12"/>
        <v>30.269818318979063</v>
      </c>
      <c r="AY137" s="298">
        <f t="shared" si="12"/>
        <v>5.4600530102234002</v>
      </c>
      <c r="AZ137" s="297">
        <f t="shared" si="12"/>
        <v>1</v>
      </c>
      <c r="BA137" s="345">
        <f t="shared" si="12"/>
        <v>1</v>
      </c>
      <c r="BB137" s="75"/>
      <c r="BC137" s="75"/>
      <c r="BD137" s="565"/>
      <c r="BE137" s="550"/>
      <c r="BF137" s="552"/>
      <c r="BG137" s="552"/>
      <c r="BH137" s="552"/>
      <c r="BI137" s="552"/>
      <c r="BJ137" s="552"/>
      <c r="BK137" s="553"/>
      <c r="BL137" s="552"/>
      <c r="BM137" s="553"/>
      <c r="BN137" s="552"/>
      <c r="BO137" s="546"/>
      <c r="BP137" s="541"/>
      <c r="BQ137" s="546"/>
      <c r="BR137" s="541"/>
      <c r="BS137" s="553"/>
      <c r="BT137" s="552"/>
      <c r="BU137" s="553"/>
      <c r="BV137" s="552"/>
      <c r="BW137" s="553"/>
      <c r="BX137" s="552"/>
      <c r="BY137" s="552"/>
      <c r="BZ137" s="541"/>
      <c r="CA137" s="541"/>
      <c r="CB137" s="552"/>
      <c r="CC137" s="553"/>
      <c r="CD137" s="552"/>
      <c r="CE137" s="546"/>
      <c r="CF137" s="541"/>
      <c r="CG137" s="546"/>
      <c r="CH137" s="541"/>
    </row>
    <row r="138" spans="1:86" ht="17" customHeight="1" x14ac:dyDescent="0.2">
      <c r="A138" s="538"/>
      <c r="B138" s="566"/>
      <c r="C138" s="485"/>
      <c r="D138" s="590"/>
      <c r="E138" s="558"/>
      <c r="F138" s="362">
        <v>160</v>
      </c>
      <c r="G138" s="420">
        <f>'Anchor-RA'!L136</f>
        <v>492.06109099999998</v>
      </c>
      <c r="H138" s="295">
        <f>'Anchor-RA'!M136</f>
        <v>41.223087</v>
      </c>
      <c r="I138" s="295">
        <f>'Anchor-RA'!N136</f>
        <v>46.183281000000001</v>
      </c>
      <c r="J138" s="295">
        <f>'Anchor-RA'!O136</f>
        <v>46.213135000000001</v>
      </c>
      <c r="K138" s="295">
        <f>(Summary!$C$69*H138+Summary!$C$70*I138+Summary!$C$71*J138)/Summary!$C$72</f>
        <v>42.218111200000003</v>
      </c>
      <c r="L138" s="295">
        <f>'Anchor-RA'!P136</f>
        <v>18.610792</v>
      </c>
      <c r="M138" s="295">
        <f>'Anchor-RA'!Q136</f>
        <v>19.412430000000001</v>
      </c>
      <c r="N138" s="295">
        <f>'Anchor-RA'!R136</f>
        <v>77.22448</v>
      </c>
      <c r="O138" s="295">
        <f>'Anchor-RA'!S136</f>
        <v>75.404684000000003</v>
      </c>
      <c r="P138" s="295">
        <f>'Anchor-RA'!T136</f>
        <v>38.848005999999998</v>
      </c>
      <c r="Q138" s="295">
        <f>'Anchor-RA'!U136</f>
        <v>42.189064000000002</v>
      </c>
      <c r="R138" s="295">
        <f>'Anchor-RA'!V136</f>
        <v>41.109383999999999</v>
      </c>
      <c r="S138" s="295">
        <f>'Anchor-RA'!W136</f>
        <v>46.094068</v>
      </c>
      <c r="T138" s="295">
        <f>'Anchor-RA'!X136</f>
        <v>46.097031999999999</v>
      </c>
      <c r="U138" s="295">
        <f>10*LOG10(1/((Summary!$C$80/10^(R138/10)+Summary!$C$81/10^(S138/10)+Summary!$C$82/10^(T138/10))/Summary!$C$83))</f>
        <v>42.23089256319281</v>
      </c>
      <c r="V138" s="295">
        <f>'Anchor-RA'!Y136</f>
        <v>0.18622</v>
      </c>
      <c r="W138" s="295">
        <f>'Anchor-RA'!Z136</f>
        <v>1157.4000000000001</v>
      </c>
      <c r="X138" s="295">
        <f>'Anchor-RA'!AA136</f>
        <v>1.8268</v>
      </c>
      <c r="Y138" s="357">
        <f>'Anchor-RA'!AB136</f>
        <v>5</v>
      </c>
      <c r="Z138" s="357">
        <f>'Anchor-RA'!AC136</f>
        <v>6</v>
      </c>
      <c r="AA138" s="295">
        <f t="shared" si="10"/>
        <v>0.32150000000000001</v>
      </c>
      <c r="AB138" s="462"/>
      <c r="AC138" s="167">
        <f>'Test-RA'!L136</f>
        <v>424.93090899999999</v>
      </c>
      <c r="AD138" s="167">
        <f>'Test-RA'!M136</f>
        <v>41.823611</v>
      </c>
      <c r="AE138" s="167">
        <f>'Test-RA'!N136</f>
        <v>46.630854999999997</v>
      </c>
      <c r="AF138" s="167">
        <f>'Test-RA'!O136</f>
        <v>46.752139</v>
      </c>
      <c r="AG138" s="167">
        <f>(Summary!$C$69*AD138+Summary!$C$70*AE138+Summary!$C$71*AF138)/Summary!$C$72</f>
        <v>42.797188200000001</v>
      </c>
      <c r="AH138" s="167">
        <f>'Test-RA'!P136</f>
        <v>19.241734000000001</v>
      </c>
      <c r="AI138" s="167">
        <f>'Test-RA'!Q136</f>
        <v>19.988077000000001</v>
      </c>
      <c r="AJ138" s="167">
        <f>'Test-RA'!R136</f>
        <v>81.719707999999997</v>
      </c>
      <c r="AK138" s="167">
        <f>'Test-RA'!S136</f>
        <v>79.318331000000001</v>
      </c>
      <c r="AL138" s="167">
        <f>'Test-RA'!T136</f>
        <v>39.632027999999998</v>
      </c>
      <c r="AM138" s="167">
        <f>'Test-RA'!U136</f>
        <v>42.603740999999999</v>
      </c>
      <c r="AN138" s="167">
        <f>'Test-RA'!V136</f>
        <v>41.733899999999998</v>
      </c>
      <c r="AO138" s="167">
        <f>'Test-RA'!W136</f>
        <v>46.564929999999997</v>
      </c>
      <c r="AP138" s="167">
        <f>'Test-RA'!X136</f>
        <v>46.660021</v>
      </c>
      <c r="AQ138" s="167">
        <f>10*LOG10(1/((Summary!$C$80/10^(AN138/10)+Summary!$C$81/10^(AO138/10)+Summary!$C$82/10^(AP138/10))/Summary!$C$83))</f>
        <v>42.840484315473397</v>
      </c>
      <c r="AR138" s="167">
        <f>'Test-RA'!Y136</f>
        <v>0.17186799999999999</v>
      </c>
      <c r="AS138" s="167">
        <f>'Test-RA'!Z136</f>
        <v>33809.199999999997</v>
      </c>
      <c r="AT138" s="295">
        <f>'Test-RA'!AA136</f>
        <v>13.9794</v>
      </c>
      <c r="AU138" s="357">
        <f>'Test-RA'!AB136</f>
        <v>5</v>
      </c>
      <c r="AV138" s="357">
        <f>'Test-RA'!AC136</f>
        <v>6</v>
      </c>
      <c r="AW138" s="395">
        <f t="shared" si="11"/>
        <v>9.3914444444444438</v>
      </c>
      <c r="AX138" s="297">
        <f t="shared" si="12"/>
        <v>29.211335752548813</v>
      </c>
      <c r="AY138" s="298">
        <f t="shared" si="12"/>
        <v>7.652397635209109</v>
      </c>
      <c r="AZ138" s="297">
        <f t="shared" si="12"/>
        <v>1</v>
      </c>
      <c r="BA138" s="345">
        <f t="shared" si="12"/>
        <v>1</v>
      </c>
      <c r="BB138" s="75"/>
      <c r="BC138" s="75"/>
      <c r="BD138" s="573" t="s">
        <v>147</v>
      </c>
      <c r="BE138" s="549">
        <f t="array" ref="BE138">bdRateExtend($G137:$G140,H137:H140,$AC137:$AC140,AD137:AD140)</f>
        <v>-0.27366326605198688</v>
      </c>
      <c r="BF138" s="552"/>
      <c r="BG138" s="552"/>
      <c r="BH138" s="552"/>
      <c r="BI138" s="552"/>
      <c r="BJ138" s="552"/>
      <c r="BK138" s="551">
        <f t="array" ref="BK138">bdRateExtend($G137:$G140,L137:L140,$AC137:$AC140,AH137:AH140)</f>
        <v>-0.25272306530033872</v>
      </c>
      <c r="BL138" s="552"/>
      <c r="BM138" s="551">
        <f t="array" ref="BM138">bdRateExtend($G137:$G140,M137:M140,$AC137:$AC140,AI137:AI140)</f>
        <v>-0.25437853864504689</v>
      </c>
      <c r="BN138" s="552"/>
      <c r="BO138" s="545">
        <f t="array" ref="BO138">bdRateExtend($G137:$G140,N137:N140,$AC137:$AC140,AJ137:AJ140,"None", FALSE,1)</f>
        <v>-0.33590848190311617</v>
      </c>
      <c r="BP138" s="541"/>
      <c r="BQ138" s="545">
        <f t="array" ref="BQ138">bdRateExtend($G137:$G140,O137:O140,$AC137:$AC140,AK137:AK140,"None", FALSE,1)</f>
        <v>-0.31889753794017717</v>
      </c>
      <c r="BR138" s="541"/>
      <c r="BS138" s="551">
        <f t="array" ref="BS138">bdRateExtend($G137:$G140,P137:P140,$AC137:$AC140,AL137:AL140)</f>
        <v>-0.25802377471299842</v>
      </c>
      <c r="BT138" s="552"/>
      <c r="BU138" s="551">
        <f t="array" ref="BU138">bdRateExtend($G137:$G140,Q137:Q140,$AC137:$AC140,AM137:AM140)</f>
        <v>-0.22916906950596083</v>
      </c>
      <c r="BV138" s="552"/>
      <c r="BW138" s="551">
        <f t="array" ref="BW138">bdRateExtend($G137:$G140,R137:R140,$AC137:$AC140,AN137:AN140)</f>
        <v>-0.27819344170407168</v>
      </c>
      <c r="BX138" s="552"/>
      <c r="BY138" s="552"/>
      <c r="BZ138" s="541"/>
      <c r="CA138" s="541"/>
      <c r="CB138" s="552"/>
      <c r="CC138" s="561">
        <f t="array" ref="CC138">bdCAMBIExtend($G137:$G140,V137:V140,$AC137:$AC140,AR137:AR140)</f>
        <v>-3.7956966083509965E-2</v>
      </c>
      <c r="CD138" s="552"/>
      <c r="CE138" s="554">
        <f t="array" ref="CE138">testVMAFRange($G137:$G140,N137:N140,$AC137:$AC140,AJ137:AJ140)</f>
        <v>0</v>
      </c>
      <c r="CF138" s="541"/>
      <c r="CG138" s="554">
        <f t="array" ref="CG138">testVMAFRange($G137:$G140,O137:O140,$AC137:$AC140,AK137:AK140)</f>
        <v>0</v>
      </c>
      <c r="CH138" s="541"/>
    </row>
    <row r="139" spans="1:86" ht="17" customHeight="1" x14ac:dyDescent="0.2">
      <c r="A139" s="538"/>
      <c r="B139" s="566"/>
      <c r="C139" s="485"/>
      <c r="D139" s="590"/>
      <c r="E139" s="558"/>
      <c r="F139" s="362">
        <v>185</v>
      </c>
      <c r="G139" s="420">
        <f>'Anchor-RA'!L137</f>
        <v>239.11563599999999</v>
      </c>
      <c r="H139" s="295">
        <f>'Anchor-RA'!M137</f>
        <v>38.252301000000003</v>
      </c>
      <c r="I139" s="295">
        <f>'Anchor-RA'!N137</f>
        <v>43.119475000000001</v>
      </c>
      <c r="J139" s="295">
        <f>'Anchor-RA'!O137</f>
        <v>43.037813999999997</v>
      </c>
      <c r="K139" s="295">
        <f>(Summary!$C$69*H139+Summary!$C$70*I139+Summary!$C$71*J139)/Summary!$C$72</f>
        <v>39.217569699999999</v>
      </c>
      <c r="L139" s="295">
        <f>'Anchor-RA'!P137</f>
        <v>15.252713</v>
      </c>
      <c r="M139" s="295">
        <f>'Anchor-RA'!Q137</f>
        <v>16.275756999999999</v>
      </c>
      <c r="N139" s="295">
        <f>'Anchor-RA'!R137</f>
        <v>59.564776000000002</v>
      </c>
      <c r="O139" s="295">
        <f>'Anchor-RA'!S137</f>
        <v>57.719574999999999</v>
      </c>
      <c r="P139" s="295">
        <f>'Anchor-RA'!T137</f>
        <v>34.864652</v>
      </c>
      <c r="Q139" s="295">
        <f>'Anchor-RA'!U137</f>
        <v>39.231326000000003</v>
      </c>
      <c r="R139" s="295">
        <f>'Anchor-RA'!V137</f>
        <v>38.130262999999999</v>
      </c>
      <c r="S139" s="295">
        <f>'Anchor-RA'!W137</f>
        <v>43.059722999999998</v>
      </c>
      <c r="T139" s="295">
        <f>'Anchor-RA'!X137</f>
        <v>42.960562000000003</v>
      </c>
      <c r="U139" s="295">
        <f>10*LOG10(1/((Summary!$C$80/10^(R139/10)+Summary!$C$81/10^(S139/10)+Summary!$C$82/10^(T139/10))/Summary!$C$83))</f>
        <v>39.237026492736987</v>
      </c>
      <c r="V139" s="295">
        <f>'Anchor-RA'!Y137</f>
        <v>0.26327400000000001</v>
      </c>
      <c r="W139" s="295">
        <f>'Anchor-RA'!Z137</f>
        <v>895.6</v>
      </c>
      <c r="X139" s="295">
        <f>'Anchor-RA'!AA137</f>
        <v>1.6352</v>
      </c>
      <c r="Y139" s="357">
        <f>'Anchor-RA'!AB137</f>
        <v>5</v>
      </c>
      <c r="Z139" s="357">
        <f>'Anchor-RA'!AC137</f>
        <v>6</v>
      </c>
      <c r="AA139" s="295">
        <f t="shared" si="10"/>
        <v>0.24877777777777779</v>
      </c>
      <c r="AB139" s="462"/>
      <c r="AC139" s="167">
        <f>'Test-RA'!L137</f>
        <v>204.858182</v>
      </c>
      <c r="AD139" s="167">
        <f>'Test-RA'!M137</f>
        <v>38.976619999999997</v>
      </c>
      <c r="AE139" s="167">
        <f>'Test-RA'!N137</f>
        <v>43.509773000000003</v>
      </c>
      <c r="AF139" s="167">
        <f>'Test-RA'!O137</f>
        <v>43.526677999999997</v>
      </c>
      <c r="AG139" s="167">
        <f>(Summary!$C$69*AD139+Summary!$C$70*AE139+Summary!$C$71*AF139)/Summary!$C$72</f>
        <v>39.884941099999999</v>
      </c>
      <c r="AH139" s="167">
        <f>'Test-RA'!P137</f>
        <v>15.893685</v>
      </c>
      <c r="AI139" s="167">
        <f>'Test-RA'!Q137</f>
        <v>16.897929000000001</v>
      </c>
      <c r="AJ139" s="167">
        <f>'Test-RA'!R137</f>
        <v>66.684562999999997</v>
      </c>
      <c r="AK139" s="167">
        <f>'Test-RA'!S137</f>
        <v>64.16534</v>
      </c>
      <c r="AL139" s="167">
        <f>'Test-RA'!T137</f>
        <v>35.679786</v>
      </c>
      <c r="AM139" s="167">
        <f>'Test-RA'!U137</f>
        <v>39.688743000000002</v>
      </c>
      <c r="AN139" s="167">
        <f>'Test-RA'!V137</f>
        <v>38.883907000000001</v>
      </c>
      <c r="AO139" s="167">
        <f>'Test-RA'!W137</f>
        <v>43.464393000000001</v>
      </c>
      <c r="AP139" s="167">
        <f>'Test-RA'!X137</f>
        <v>43.462688999999997</v>
      </c>
      <c r="AQ139" s="167">
        <f>10*LOG10(1/((Summary!$C$80/10^(AN139/10)+Summary!$C$81/10^(AO139/10)+Summary!$C$82/10^(AP139/10))/Summary!$C$83))</f>
        <v>39.947460451849899</v>
      </c>
      <c r="AR139" s="167">
        <f>'Test-RA'!Y137</f>
        <v>0.240977</v>
      </c>
      <c r="AS139" s="167">
        <f>'Test-RA'!Z137</f>
        <v>21014.7</v>
      </c>
      <c r="AT139" s="295">
        <f>'Test-RA'!AA137</f>
        <v>13.7835</v>
      </c>
      <c r="AU139" s="357">
        <f>'Test-RA'!AB137</f>
        <v>5</v>
      </c>
      <c r="AV139" s="357">
        <f>'Test-RA'!AC137</f>
        <v>6</v>
      </c>
      <c r="AW139" s="395">
        <f t="shared" si="11"/>
        <v>5.8374166666666669</v>
      </c>
      <c r="AX139" s="297">
        <f t="shared" si="12"/>
        <v>23.464381420276908</v>
      </c>
      <c r="AY139" s="298">
        <f t="shared" si="12"/>
        <v>8.4292441291585121</v>
      </c>
      <c r="AZ139" s="297">
        <f t="shared" si="12"/>
        <v>1</v>
      </c>
      <c r="BA139" s="345">
        <f t="shared" si="12"/>
        <v>1</v>
      </c>
      <c r="BB139" s="75"/>
      <c r="BC139" s="75"/>
      <c r="BD139" s="565"/>
      <c r="BE139" s="550"/>
      <c r="BF139" s="552"/>
      <c r="BG139" s="552"/>
      <c r="BH139" s="552"/>
      <c r="BI139" s="552"/>
      <c r="BJ139" s="552"/>
      <c r="BK139" s="553"/>
      <c r="BL139" s="552"/>
      <c r="BM139" s="553"/>
      <c r="BN139" s="552"/>
      <c r="BO139" s="546"/>
      <c r="BP139" s="541"/>
      <c r="BQ139" s="546"/>
      <c r="BR139" s="541"/>
      <c r="BS139" s="553"/>
      <c r="BT139" s="552"/>
      <c r="BU139" s="553"/>
      <c r="BV139" s="552"/>
      <c r="BW139" s="553"/>
      <c r="BX139" s="552"/>
      <c r="BY139" s="552"/>
      <c r="BZ139" s="541"/>
      <c r="CA139" s="541"/>
      <c r="CB139" s="552"/>
      <c r="CC139" s="553"/>
      <c r="CD139" s="552"/>
      <c r="CE139" s="546"/>
      <c r="CF139" s="541"/>
      <c r="CG139" s="546"/>
      <c r="CH139" s="541"/>
    </row>
    <row r="140" spans="1:86" ht="17" customHeight="1" thickBot="1" x14ac:dyDescent="0.25">
      <c r="A140" s="538"/>
      <c r="B140" s="566"/>
      <c r="C140" s="485"/>
      <c r="D140" s="590"/>
      <c r="E140" s="558"/>
      <c r="F140" s="362">
        <v>210</v>
      </c>
      <c r="G140" s="420">
        <f>'Anchor-RA'!L138</f>
        <v>109.536</v>
      </c>
      <c r="H140" s="295">
        <f>'Anchor-RA'!M138</f>
        <v>34.911354000000003</v>
      </c>
      <c r="I140" s="295">
        <f>'Anchor-RA'!N138</f>
        <v>40.203764</v>
      </c>
      <c r="J140" s="295">
        <f>'Anchor-RA'!O138</f>
        <v>39.802993999999998</v>
      </c>
      <c r="K140" s="295">
        <f>(Summary!$C$69*H140+Summary!$C$70*I140+Summary!$C$71*J140)/Summary!$C$72</f>
        <v>35.929759000000004</v>
      </c>
      <c r="L140" s="295">
        <f>'Anchor-RA'!P138</f>
        <v>11.966253999999999</v>
      </c>
      <c r="M140" s="295">
        <f>'Anchor-RA'!Q138</f>
        <v>12.989426999999999</v>
      </c>
      <c r="N140" s="295">
        <f>'Anchor-RA'!R138</f>
        <v>35.899903000000002</v>
      </c>
      <c r="O140" s="295">
        <f>'Anchor-RA'!S138</f>
        <v>34.439526000000001</v>
      </c>
      <c r="P140" s="295">
        <f>'Anchor-RA'!T138</f>
        <v>30.971795</v>
      </c>
      <c r="Q140" s="295">
        <f>'Anchor-RA'!U138</f>
        <v>36.061490999999997</v>
      </c>
      <c r="R140" s="295">
        <f>'Anchor-RA'!V138</f>
        <v>34.803578999999999</v>
      </c>
      <c r="S140" s="295">
        <f>'Anchor-RA'!W138</f>
        <v>40.165173000000003</v>
      </c>
      <c r="T140" s="295">
        <f>'Anchor-RA'!X138</f>
        <v>39.755203999999999</v>
      </c>
      <c r="U140" s="295">
        <f>10*LOG10(1/((Summary!$C$80/10^(R140/10)+Summary!$C$81/10^(S140/10)+Summary!$C$82/10^(T140/10))/Summary!$C$83))</f>
        <v>35.947390129153291</v>
      </c>
      <c r="V140" s="295">
        <f>'Anchor-RA'!Y138</f>
        <v>0.37113800000000002</v>
      </c>
      <c r="W140" s="295">
        <f>'Anchor-RA'!Z138</f>
        <v>473.2</v>
      </c>
      <c r="X140" s="295">
        <f>'Anchor-RA'!AA138</f>
        <v>1.3007</v>
      </c>
      <c r="Y140" s="357">
        <f>'Anchor-RA'!AB138</f>
        <v>4</v>
      </c>
      <c r="Z140" s="357">
        <f>'Anchor-RA'!AC138</f>
        <v>6</v>
      </c>
      <c r="AA140" s="295">
        <f t="shared" si="10"/>
        <v>0.13144444444444445</v>
      </c>
      <c r="AB140" s="462"/>
      <c r="AC140" s="167">
        <f>'Test-RA'!L138</f>
        <v>94.144000000000005</v>
      </c>
      <c r="AD140" s="167">
        <f>'Test-RA'!M138</f>
        <v>35.718176</v>
      </c>
      <c r="AE140" s="167">
        <f>'Test-RA'!N138</f>
        <v>40.475624000000003</v>
      </c>
      <c r="AF140" s="167">
        <f>'Test-RA'!O138</f>
        <v>40.294027999999997</v>
      </c>
      <c r="AG140" s="167">
        <f>(Summary!$C$69*AD140+Summary!$C$70*AE140+Summary!$C$71*AF140)/Summary!$C$72</f>
        <v>36.651505999999998</v>
      </c>
      <c r="AH140" s="167">
        <f>'Test-RA'!P138</f>
        <v>12.644825000000001</v>
      </c>
      <c r="AI140" s="167">
        <f>'Test-RA'!Q138</f>
        <v>13.662839</v>
      </c>
      <c r="AJ140" s="167">
        <f>'Test-RA'!R138</f>
        <v>43.848436999999997</v>
      </c>
      <c r="AK140" s="167">
        <f>'Test-RA'!S138</f>
        <v>42.021028000000001</v>
      </c>
      <c r="AL140" s="167">
        <f>'Test-RA'!T138</f>
        <v>31.827227000000001</v>
      </c>
      <c r="AM140" s="167">
        <f>'Test-RA'!U138</f>
        <v>36.541345999999997</v>
      </c>
      <c r="AN140" s="167">
        <f>'Test-RA'!V138</f>
        <v>35.637780999999997</v>
      </c>
      <c r="AO140" s="167">
        <f>'Test-RA'!W138</f>
        <v>40.450271000000001</v>
      </c>
      <c r="AP140" s="167">
        <f>'Test-RA'!X138</f>
        <v>40.255477999999997</v>
      </c>
      <c r="AQ140" s="167">
        <f>10*LOG10(1/((Summary!$C$80/10^(AN140/10)+Summary!$C$81/10^(AO140/10)+Summary!$C$82/10^(AP140/10))/Summary!$C$83))</f>
        <v>36.721006395303306</v>
      </c>
      <c r="AR140" s="167">
        <f>'Test-RA'!Y138</f>
        <v>0.34096700000000002</v>
      </c>
      <c r="AS140" s="167">
        <f>'Test-RA'!Z138</f>
        <v>11376.9</v>
      </c>
      <c r="AT140" s="295">
        <f>'Test-RA'!AA138</f>
        <v>12.166</v>
      </c>
      <c r="AU140" s="357">
        <f>'Test-RA'!AB138</f>
        <v>4</v>
      </c>
      <c r="AV140" s="357">
        <f>'Test-RA'!AC138</f>
        <v>6</v>
      </c>
      <c r="AW140" s="395">
        <f t="shared" si="11"/>
        <v>3.16025</v>
      </c>
      <c r="AX140" s="297">
        <f t="shared" si="12"/>
        <v>24.042476754015215</v>
      </c>
      <c r="AY140" s="298">
        <f t="shared" si="12"/>
        <v>9.3534250788037223</v>
      </c>
      <c r="AZ140" s="297">
        <f t="shared" si="12"/>
        <v>1</v>
      </c>
      <c r="BA140" s="345">
        <f t="shared" si="12"/>
        <v>1</v>
      </c>
      <c r="BB140" s="75"/>
      <c r="BC140" s="75"/>
      <c r="BD140" s="574" t="s">
        <v>46</v>
      </c>
      <c r="BE140" s="549">
        <f t="array" ref="BE140">bdRateExtend($G138:$G141,H138:H141,$AC138:$AC141,AD138:AD141)</f>
        <v>-0.29019231745956053</v>
      </c>
      <c r="BF140" s="552"/>
      <c r="BG140" s="552"/>
      <c r="BH140" s="552"/>
      <c r="BI140" s="552"/>
      <c r="BJ140" s="552"/>
      <c r="BK140" s="551">
        <f t="array" ref="BK140">bdRateExtend($G138:$G141,L138:L141,$AC138:$AC141,AH138:AH141)</f>
        <v>-0.27353967784270983</v>
      </c>
      <c r="BL140" s="552"/>
      <c r="BM140" s="551">
        <f t="array" ref="BM140">bdRateExtend($G138:$G141,M138:M141,$AC138:$AC141,AI138:AI141)</f>
        <v>-0.27215281434024097</v>
      </c>
      <c r="BN140" s="552"/>
      <c r="BO140" s="545">
        <f t="array" ref="BO140">bdRateExtend($G138:$G141,N138:N141,$AC138:$AC141,AJ138:AJ141,"None", FALSE,1)</f>
        <v>-0.34227279106465935</v>
      </c>
      <c r="BP140" s="541"/>
      <c r="BQ140" s="545">
        <f t="array" ref="BQ140">bdRateExtend($G138:$G141,O138:O141,$AC138:$AC141,AK138:AK141,"None", FALSE,1)</f>
        <v>-0.33377923360654171</v>
      </c>
      <c r="BR140" s="541"/>
      <c r="BS140" s="551">
        <f t="array" ref="BS140">bdRateExtend($G138:$G141,P138:P141,$AC138:$AC141,AL138:AL141)</f>
        <v>-0.27904649145931903</v>
      </c>
      <c r="BT140" s="552"/>
      <c r="BU140" s="551">
        <f t="array" ref="BU140">bdRateExtend($G138:$G141,Q138:Q141,$AC138:$AC141,AM138:AM141)</f>
        <v>-0.24261362089991556</v>
      </c>
      <c r="BV140" s="552"/>
      <c r="BW140" s="551">
        <f t="array" ref="BW140">bdRateExtend($G138:$G141,R138:R141,$AC138:$AC141,AN138:AN141)</f>
        <v>-0.29512086078390209</v>
      </c>
      <c r="BX140" s="552"/>
      <c r="BY140" s="552"/>
      <c r="BZ140" s="541"/>
      <c r="CA140" s="541"/>
      <c r="CB140" s="552"/>
      <c r="CC140" s="561">
        <f t="array" ref="CC140">bdCAMBIExtend($G138:$G141,V138:V141,$AC138:$AC141,AR138:AR141)</f>
        <v>-5.4163718841646225E-2</v>
      </c>
      <c r="CD140" s="552"/>
      <c r="CE140" s="554">
        <f t="array" ref="CE140">testVMAFRange($G138:$G141,N138:N141,$AC138:$AC141,AJ138:AJ141)</f>
        <v>0</v>
      </c>
      <c r="CF140" s="541"/>
      <c r="CG140" s="554">
        <f t="array" ref="CG140">testVMAFRange($G138:$G141,O138:O141,$AC138:$AC141,AK138:AK141)</f>
        <v>0</v>
      </c>
      <c r="CH140" s="541"/>
    </row>
    <row r="141" spans="1:86" ht="17" customHeight="1" thickBot="1" x14ac:dyDescent="0.25">
      <c r="A141" s="538"/>
      <c r="B141" s="596"/>
      <c r="C141" s="486"/>
      <c r="D141" s="591"/>
      <c r="E141" s="559"/>
      <c r="F141" s="363">
        <v>235</v>
      </c>
      <c r="G141" s="421">
        <f>'Anchor-RA'!L139</f>
        <v>50.368000000000002</v>
      </c>
      <c r="H141" s="392">
        <f>'Anchor-RA'!M139</f>
        <v>31.789124000000001</v>
      </c>
      <c r="I141" s="392">
        <f>'Anchor-RA'!N139</f>
        <v>37.514074999999998</v>
      </c>
      <c r="J141" s="392">
        <f>'Anchor-RA'!O139</f>
        <v>36.726036000000001</v>
      </c>
      <c r="K141" s="392">
        <f>(Summary!$C$69*H141+Summary!$C$70*I141+Summary!$C$71*J141)/Summary!$C$72</f>
        <v>32.855310299999999</v>
      </c>
      <c r="L141" s="392">
        <f>'Anchor-RA'!P139</f>
        <v>9.2654669999999992</v>
      </c>
      <c r="M141" s="392">
        <f>'Anchor-RA'!Q139</f>
        <v>10.154778</v>
      </c>
      <c r="N141" s="392">
        <f>'Anchor-RA'!R139</f>
        <v>14.281476</v>
      </c>
      <c r="O141" s="392">
        <f>'Anchor-RA'!S139</f>
        <v>13.488689000000001</v>
      </c>
      <c r="P141" s="392">
        <f>'Anchor-RA'!T139</f>
        <v>27.630763999999999</v>
      </c>
      <c r="Q141" s="392">
        <f>'Anchor-RA'!U139</f>
        <v>32.948182000000003</v>
      </c>
      <c r="R141" s="392">
        <f>'Anchor-RA'!V139</f>
        <v>31.699676</v>
      </c>
      <c r="S141" s="392">
        <f>'Anchor-RA'!W139</f>
        <v>37.487352000000001</v>
      </c>
      <c r="T141" s="392">
        <f>'Anchor-RA'!X139</f>
        <v>36.698349999999998</v>
      </c>
      <c r="U141" s="392">
        <f>10*LOG10(1/((Summary!$C$80/10^(R141/10)+Summary!$C$81/10^(S141/10)+Summary!$C$82/10^(T141/10))/Summary!$C$83))</f>
        <v>32.8724402431965</v>
      </c>
      <c r="V141" s="392">
        <f>'Anchor-RA'!Y139</f>
        <v>0.47190300000000002</v>
      </c>
      <c r="W141" s="392">
        <f>'Anchor-RA'!Z139</f>
        <v>371.3</v>
      </c>
      <c r="X141" s="392">
        <f>'Anchor-RA'!AA139</f>
        <v>1.0427999999999999</v>
      </c>
      <c r="Y141" s="393">
        <f>'Anchor-RA'!AB139</f>
        <v>4</v>
      </c>
      <c r="Z141" s="393">
        <f>'Anchor-RA'!AC139</f>
        <v>6</v>
      </c>
      <c r="AA141" s="392">
        <f t="shared" si="10"/>
        <v>0.10313888888888889</v>
      </c>
      <c r="AB141" s="462"/>
      <c r="AC141" s="391">
        <f>'Test-RA'!L139</f>
        <v>40.008727</v>
      </c>
      <c r="AD141" s="391">
        <f>'Test-RA'!M139</f>
        <v>32.466923000000001</v>
      </c>
      <c r="AE141" s="391">
        <f>'Test-RA'!N139</f>
        <v>37.848019999999998</v>
      </c>
      <c r="AF141" s="391">
        <f>'Test-RA'!O139</f>
        <v>37.095393000000001</v>
      </c>
      <c r="AG141" s="391">
        <f>(Summary!$C$69*AD141+Summary!$C$70*AE141+Summary!$C$71*AF141)/Summary!$C$72</f>
        <v>33.467879700000005</v>
      </c>
      <c r="AH141" s="391">
        <f>'Test-RA'!P139</f>
        <v>9.8660110000000003</v>
      </c>
      <c r="AI141" s="391">
        <f>'Test-RA'!Q139</f>
        <v>10.729627000000001</v>
      </c>
      <c r="AJ141" s="391">
        <f>'Test-RA'!R139</f>
        <v>19.571054</v>
      </c>
      <c r="AK141" s="391">
        <f>'Test-RA'!S139</f>
        <v>18.645002999999999</v>
      </c>
      <c r="AL141" s="391">
        <f>'Test-RA'!T139</f>
        <v>28.332642</v>
      </c>
      <c r="AM141" s="391">
        <f>'Test-RA'!U139</f>
        <v>33.432960999999999</v>
      </c>
      <c r="AN141" s="391">
        <f>'Test-RA'!V139</f>
        <v>32.394333000000003</v>
      </c>
      <c r="AO141" s="391">
        <f>'Test-RA'!W139</f>
        <v>37.826314000000004</v>
      </c>
      <c r="AP141" s="391">
        <f>'Test-RA'!X139</f>
        <v>37.073177000000001</v>
      </c>
      <c r="AQ141" s="391">
        <f>10*LOG10(1/((Summary!$C$80/10^(AN141/10)+Summary!$C$81/10^(AO141/10)+Summary!$C$82/10^(AP141/10))/Summary!$C$83))</f>
        <v>33.523051384505493</v>
      </c>
      <c r="AR141" s="391">
        <f>'Test-RA'!Y139</f>
        <v>0.35513099999999997</v>
      </c>
      <c r="AS141" s="391">
        <f>'Test-RA'!Z139</f>
        <v>7526.7</v>
      </c>
      <c r="AT141" s="392">
        <f>'Test-RA'!AA139</f>
        <v>10.981</v>
      </c>
      <c r="AU141" s="393">
        <f>'Test-RA'!AB139</f>
        <v>4</v>
      </c>
      <c r="AV141" s="393">
        <f>'Test-RA'!AC139</f>
        <v>6</v>
      </c>
      <c r="AW141" s="396">
        <f t="shared" si="11"/>
        <v>2.0907499999999999</v>
      </c>
      <c r="AX141" s="302">
        <f t="shared" si="12"/>
        <v>20.271209264745487</v>
      </c>
      <c r="AY141" s="303">
        <f t="shared" si="12"/>
        <v>10.530303030303031</v>
      </c>
      <c r="AZ141" s="297">
        <f t="shared" si="12"/>
        <v>1</v>
      </c>
      <c r="BA141" s="345">
        <f t="shared" si="12"/>
        <v>1</v>
      </c>
      <c r="BB141" s="75"/>
      <c r="BC141" s="75"/>
      <c r="BD141" s="570"/>
      <c r="BE141" s="550"/>
      <c r="BF141" s="553"/>
      <c r="BG141" s="553"/>
      <c r="BH141" s="553"/>
      <c r="BI141" s="553"/>
      <c r="BJ141" s="553"/>
      <c r="BK141" s="553"/>
      <c r="BL141" s="553"/>
      <c r="BM141" s="553"/>
      <c r="BN141" s="553"/>
      <c r="BO141" s="546"/>
      <c r="BP141" s="544"/>
      <c r="BQ141" s="546"/>
      <c r="BR141" s="544"/>
      <c r="BS141" s="553"/>
      <c r="BT141" s="553"/>
      <c r="BU141" s="553"/>
      <c r="BV141" s="553"/>
      <c r="BW141" s="553"/>
      <c r="BX141" s="553"/>
      <c r="BY141" s="553"/>
      <c r="BZ141" s="544"/>
      <c r="CA141" s="544"/>
      <c r="CB141" s="553"/>
      <c r="CC141" s="553"/>
      <c r="CD141" s="553"/>
      <c r="CE141" s="546"/>
      <c r="CF141" s="544"/>
      <c r="CG141" s="546"/>
      <c r="CH141" s="544"/>
    </row>
    <row r="142" spans="1:86" ht="17" customHeight="1" thickBot="1" x14ac:dyDescent="0.25">
      <c r="A142" s="538"/>
      <c r="B142" s="595" t="s">
        <v>148</v>
      </c>
      <c r="C142" s="586" t="s">
        <v>245</v>
      </c>
      <c r="D142" s="589">
        <v>60</v>
      </c>
      <c r="E142" s="557">
        <v>8</v>
      </c>
      <c r="F142" s="362">
        <v>110</v>
      </c>
      <c r="G142" s="420">
        <f>'Anchor-RA'!L140</f>
        <v>7001.0763639999996</v>
      </c>
      <c r="H142" s="295">
        <f>'Anchor-RA'!M140</f>
        <v>43.539409999999997</v>
      </c>
      <c r="I142" s="295">
        <f>'Anchor-RA'!N140</f>
        <v>46.306744000000002</v>
      </c>
      <c r="J142" s="295">
        <f>'Anchor-RA'!O140</f>
        <v>52.532314</v>
      </c>
      <c r="K142" s="295">
        <f>(Summary!$C$69*H142+Summary!$C$70*I142+Summary!$C$71*J142)/Summary!$C$72</f>
        <v>44.715433799999992</v>
      </c>
      <c r="L142" s="295">
        <f>'Anchor-RA'!P140</f>
        <v>22.397189000000001</v>
      </c>
      <c r="M142" s="295">
        <f>'Anchor-RA'!Q140</f>
        <v>20.181815</v>
      </c>
      <c r="N142" s="295">
        <f>'Anchor-RA'!R140</f>
        <v>87.409068000000005</v>
      </c>
      <c r="O142" s="295">
        <f>'Anchor-RA'!S140</f>
        <v>86.345742999999999</v>
      </c>
      <c r="P142" s="295">
        <f>'Anchor-RA'!T140</f>
        <v>43.351118</v>
      </c>
      <c r="Q142" s="295">
        <f>'Anchor-RA'!U140</f>
        <v>46.746426</v>
      </c>
      <c r="R142" s="295">
        <f>'Anchor-RA'!V140</f>
        <v>43.343176999999997</v>
      </c>
      <c r="S142" s="295">
        <f>'Anchor-RA'!W140</f>
        <v>46.213351000000003</v>
      </c>
      <c r="T142" s="295">
        <f>'Anchor-RA'!X140</f>
        <v>52.485912999999996</v>
      </c>
      <c r="U142" s="295">
        <f>10*LOG10(1/((Summary!$C$80/10^(R142/10)+Summary!$C$81/10^(S142/10)+Summary!$C$82/10^(T142/10))/Summary!$C$83))</f>
        <v>44.461178056985496</v>
      </c>
      <c r="V142" s="295">
        <f>'Anchor-RA'!Y140</f>
        <v>2.0409639999999998</v>
      </c>
      <c r="W142" s="295">
        <f>'Anchor-RA'!Z140</f>
        <v>11562.9</v>
      </c>
      <c r="X142" s="295">
        <f>'Anchor-RA'!AA140</f>
        <v>3.6619000000000002</v>
      </c>
      <c r="Y142" s="357">
        <f>'Anchor-RA'!AB140</f>
        <v>6</v>
      </c>
      <c r="Z142" s="357">
        <f>'Anchor-RA'!AC140</f>
        <v>8</v>
      </c>
      <c r="AA142" s="295">
        <f t="shared" si="10"/>
        <v>3.2119166666666668</v>
      </c>
      <c r="AB142" s="462"/>
      <c r="AC142" s="167">
        <f>'Test-RA'!L140</f>
        <v>7761.5781820000002</v>
      </c>
      <c r="AD142" s="167">
        <f>'Test-RA'!M140</f>
        <v>43.918140999999999</v>
      </c>
      <c r="AE142" s="167">
        <f>'Test-RA'!N140</f>
        <v>46.637014000000001</v>
      </c>
      <c r="AF142" s="167">
        <f>'Test-RA'!O140</f>
        <v>52.669074000000002</v>
      </c>
      <c r="AG142" s="167">
        <f>(Summary!$C$69*AD142+Summary!$C$70*AE142+Summary!$C$71*AF142)/Summary!$C$72</f>
        <v>45.065121600000005</v>
      </c>
      <c r="AH142" s="167">
        <f>'Test-RA'!P140</f>
        <v>23.017585</v>
      </c>
      <c r="AI142" s="167">
        <f>'Test-RA'!Q140</f>
        <v>20.705390000000001</v>
      </c>
      <c r="AJ142" s="167">
        <f>'Test-RA'!R140</f>
        <v>88.788190999999998</v>
      </c>
      <c r="AK142" s="167">
        <f>'Test-RA'!S140</f>
        <v>87.678332999999995</v>
      </c>
      <c r="AL142" s="167">
        <f>'Test-RA'!T140</f>
        <v>43.979368000000001</v>
      </c>
      <c r="AM142" s="167">
        <f>'Test-RA'!U140</f>
        <v>47.117469999999997</v>
      </c>
      <c r="AN142" s="167">
        <f>'Test-RA'!V140</f>
        <v>43.730125000000001</v>
      </c>
      <c r="AO142" s="167">
        <f>'Test-RA'!W140</f>
        <v>46.549098000000001</v>
      </c>
      <c r="AP142" s="167">
        <f>'Test-RA'!X140</f>
        <v>52.625025999999998</v>
      </c>
      <c r="AQ142" s="167">
        <f>10*LOG10(1/((Summary!$C$80/10^(AN142/10)+Summary!$C$81/10^(AO142/10)+Summary!$C$82/10^(AP142/10))/Summary!$C$83))</f>
        <v>44.835710954433523</v>
      </c>
      <c r="AR142" s="167">
        <f>'Test-RA'!Y140</f>
        <v>1.733894</v>
      </c>
      <c r="AS142" s="167">
        <f>'Test-RA'!Z140</f>
        <v>475923.6</v>
      </c>
      <c r="AT142" s="295">
        <f>'Test-RA'!AA140</f>
        <v>14.0107</v>
      </c>
      <c r="AU142" s="357">
        <f>'Test-RA'!AB140</f>
        <v>6</v>
      </c>
      <c r="AV142" s="357">
        <f>'Test-RA'!AC140</f>
        <v>8</v>
      </c>
      <c r="AW142" s="395">
        <f t="shared" si="11"/>
        <v>132.20099999999999</v>
      </c>
      <c r="AX142" s="292">
        <f t="shared" si="12"/>
        <v>41.15953610253483</v>
      </c>
      <c r="AY142" s="293">
        <f t="shared" si="12"/>
        <v>3.8260738960648841</v>
      </c>
      <c r="AZ142" s="292">
        <f t="shared" si="12"/>
        <v>1</v>
      </c>
      <c r="BA142" s="344">
        <f t="shared" si="12"/>
        <v>1</v>
      </c>
      <c r="BB142" s="75"/>
      <c r="BC142" s="75"/>
      <c r="BD142" s="572" t="s">
        <v>39</v>
      </c>
      <c r="BE142" s="549">
        <f t="array" ref="BE142">bdRateExtend($G142:$G145,H142:H145,$AC142:$AC145,AD142:AD145)</f>
        <v>-0.28788979078927246</v>
      </c>
      <c r="BF142" s="551">
        <f t="array" ref="BF142">bdRateExtend($G142:$G147,H142:H147,$AC142:$AC147,AD142:AD147)</f>
        <v>-0.42314051266612696</v>
      </c>
      <c r="BG142" s="551">
        <f t="array" ref="BG142">bdRateExtend($G142:$G147,I142:I147,$AC142:$AC147,AE142:AE147)</f>
        <v>-0.45520752466879444</v>
      </c>
      <c r="BH142" s="551">
        <f t="array" ref="BH142">bdRateExtend($G142:$G147,J142:J147,$AC142:$AC147,AF142:AF147)</f>
        <v>-0.53503691733436454</v>
      </c>
      <c r="BI142" s="551">
        <f t="array" ref="BI142">bdRateExtend($G142:$G147,K142:K147,$AC142:$AC147,AG142:AG147)</f>
        <v>-0.4349745251381375</v>
      </c>
      <c r="BJ142" s="575">
        <f>(Summary!$C$94*BF142+Summary!$C$95*BG142+Summary!$C$96*BH142)/Summary!$C$97</f>
        <v>-0.42889904933296319</v>
      </c>
      <c r="BK142" s="551">
        <f t="array" ref="BK142">bdRateExtend($G142:$G145,L142:L145,$AC142:$AC145,AH142:AH145)</f>
        <v>-0.27817305721752916</v>
      </c>
      <c r="BL142" s="551">
        <f t="array" ref="BL142">bdRateExtend($G142:$G147,L142:L147,$AC142:$AC147,AH142:AH147)</f>
        <v>-0.3970556137304061</v>
      </c>
      <c r="BM142" s="551">
        <f t="array" ref="BM142">bdRateExtend($G142:$G145,M142:M145,$AC142:$AC145,AI142:AI145)</f>
        <v>-0.26993043818012907</v>
      </c>
      <c r="BN142" s="551">
        <f t="array" ref="BN142">bdRateExtend($G142:$G147,M142:M147,$AC142:$AC147,AI142:AI147)</f>
        <v>-0.39761941629532438</v>
      </c>
      <c r="BO142" s="548">
        <f t="array" ref="BO142">bdRateExtend($G142:$G145,N142:N145,$AC142:$AC145,AJ142:AJ145,"None", FALSE,1)</f>
        <v>-0.54107445672412702</v>
      </c>
      <c r="BP142" s="585">
        <f t="array" ref="BP142">bdRateExtend($G142:$G147,N142:N147,$AC142:$AC147,AJ142:AJ147,"None", FALSE,1)</f>
        <v>-0.53538654445790379</v>
      </c>
      <c r="BQ142" s="548">
        <f t="array" ref="BQ142">bdRateExtend($G142:$G145,O142:O145,$AC142:$AC145,AK142:AK145,"None", FALSE,1)</f>
        <v>-0.5050145935628465</v>
      </c>
      <c r="BR142" s="585">
        <f t="array" ref="BR142">bdRateExtend($G142:$G147,O142:O147,$AC142:$AC147,AK142:AK147,"None", FALSE,1)</f>
        <v>-0.52256204511678339</v>
      </c>
      <c r="BS142" s="551">
        <f t="array" ref="BS142">bdRateExtend($G142:$G145,P142:P145,$AC142:$AC145,AL142:AL145)</f>
        <v>-0.28763417630137289</v>
      </c>
      <c r="BT142" s="551">
        <f t="array" ref="BT142">bdRateExtend($G142:$G147,P142:P147,$AC142:$AC147,AL142:AL147)</f>
        <v>-0.40861368938601361</v>
      </c>
      <c r="BU142" s="551">
        <f t="array" ref="BU142">bdRateExtend($G142:$G145,Q142:Q145,$AC142:$AC145,AM142:AM145)</f>
        <v>-0.4444729731398569</v>
      </c>
      <c r="BV142" s="551">
        <f t="array" ref="BV142">bdRateExtend($G142:$G147,Q142:Q147,$AC142:$AC147,AM142:AM147)</f>
        <v>-0.54996910667391985</v>
      </c>
      <c r="BW142" s="551">
        <f t="array" ref="BW142">bdRateExtend($G142:$G145,R142:R145,$AC142:$AC145,AN142:AN145)</f>
        <v>-0.30711711157681054</v>
      </c>
      <c r="BX142" s="551">
        <f t="array" ref="BX142">bdRateExtend($G142:$G147,R142:R147,$AC142:$AC147,AN142:AN147)</f>
        <v>-0.43285451687902921</v>
      </c>
      <c r="BY142" s="551">
        <f t="array" ref="BY142">bdRateExtend($G142:$G147,S142:S147,$AC142:$AC147,AO142:AO147)</f>
        <v>-0.46116156237734229</v>
      </c>
      <c r="BZ142" s="555">
        <f t="array" ref="BZ142">bdRateExtend($G142:$G147,T142:T147,$AC142:$AC147,AP142:AP147)</f>
        <v>-0.53579469070916685</v>
      </c>
      <c r="CA142" s="555">
        <f t="array" ref="CA142">bdRateExtend($G142:$G147,U142:U147,$AC142:$AC147,AQ142:AQ147)</f>
        <v>-0.43675689980440513</v>
      </c>
      <c r="CB142" s="575">
        <f>(Summary!$C$108*BX142+Summary!$C$109*BY142+Summary!$C$110*BZ142)/Summary!$C$111</f>
        <v>-0.43810440565216724</v>
      </c>
      <c r="CC142" s="561">
        <f t="array" ref="CC142">bdCAMBIExtend($G142:$G145,V142:V145,$AC142:$AC145,AR142:AR145)</f>
        <v>-7.1043960352805913E-2</v>
      </c>
      <c r="CD142" s="561">
        <f t="array" ref="CD142">bdCAMBIExtend($G142:$G147,V142:V147,$AC142:$AC147,AR142:AR147)</f>
        <v>-0.18008114914698892</v>
      </c>
      <c r="CE142" s="547">
        <f t="array" ref="CE142">testVMAFRange($G142:$G145,N142:N145,$AC142:$AC145,AJ142:AJ145)</f>
        <v>0</v>
      </c>
      <c r="CF142" s="543">
        <f t="array" ref="CF142">testVMAFRange($G142:$G147,N142:N147,$AC142:$AC147,AJ142:AJ147)</f>
        <v>0</v>
      </c>
      <c r="CG142" s="547">
        <f t="array" ref="CG142">testVMAFRange($G142:$G145,O142:O145,$AC142:$AC145,AK142:AK145)</f>
        <v>0</v>
      </c>
      <c r="CH142" s="543">
        <f t="array" ref="CH142">testVMAFRange($G142:$G147,O142:O147,$AC142:$AC147,AK142:AK147)</f>
        <v>0</v>
      </c>
    </row>
    <row r="143" spans="1:86" ht="17" customHeight="1" x14ac:dyDescent="0.2">
      <c r="A143" s="538"/>
      <c r="B143" s="566"/>
      <c r="C143" s="485"/>
      <c r="D143" s="590"/>
      <c r="E143" s="558"/>
      <c r="F143" s="362">
        <v>135</v>
      </c>
      <c r="G143" s="420">
        <f>'Anchor-RA'!L141</f>
        <v>1332.909091</v>
      </c>
      <c r="H143" s="295">
        <f>'Anchor-RA'!M141</f>
        <v>42.170167999999997</v>
      </c>
      <c r="I143" s="295">
        <f>'Anchor-RA'!N141</f>
        <v>45.656117000000002</v>
      </c>
      <c r="J143" s="295">
        <f>'Anchor-RA'!O141</f>
        <v>52.166964999999998</v>
      </c>
      <c r="K143" s="295">
        <f>(Summary!$C$69*H143+Summary!$C$70*I143+Summary!$C$71*J143)/Summary!$C$72</f>
        <v>43.5184426</v>
      </c>
      <c r="L143" s="295">
        <f>'Anchor-RA'!P141</f>
        <v>19.646640000000001</v>
      </c>
      <c r="M143" s="295">
        <f>'Anchor-RA'!Q141</f>
        <v>18.125738999999999</v>
      </c>
      <c r="N143" s="295">
        <f>'Anchor-RA'!R141</f>
        <v>81.130550999999997</v>
      </c>
      <c r="O143" s="295">
        <f>'Anchor-RA'!S141</f>
        <v>80.176001999999997</v>
      </c>
      <c r="P143" s="295">
        <f>'Anchor-RA'!T141</f>
        <v>40.870438</v>
      </c>
      <c r="Q143" s="295">
        <f>'Anchor-RA'!U141</f>
        <v>45.993201999999997</v>
      </c>
      <c r="R143" s="295">
        <f>'Anchor-RA'!V141</f>
        <v>42.069070000000004</v>
      </c>
      <c r="S143" s="295">
        <f>'Anchor-RA'!W141</f>
        <v>45.617325000000001</v>
      </c>
      <c r="T143" s="295">
        <f>'Anchor-RA'!X141</f>
        <v>52.129283000000001</v>
      </c>
      <c r="U143" s="295">
        <f>10*LOG10(1/((Summary!$C$80/10^(R143/10)+Summary!$C$81/10^(S143/10)+Summary!$C$82/10^(T143/10))/Summary!$C$83))</f>
        <v>43.279669075552476</v>
      </c>
      <c r="V143" s="295">
        <f>'Anchor-RA'!Y141</f>
        <v>2.1924399999999999</v>
      </c>
      <c r="W143" s="295">
        <f>'Anchor-RA'!Z141</f>
        <v>5752.7</v>
      </c>
      <c r="X143" s="295">
        <f>'Anchor-RA'!AA141</f>
        <v>1.9192</v>
      </c>
      <c r="Y143" s="357">
        <f>'Anchor-RA'!AB141</f>
        <v>5</v>
      </c>
      <c r="Z143" s="357">
        <f>'Anchor-RA'!AC141</f>
        <v>8</v>
      </c>
      <c r="AA143" s="295">
        <f t="shared" si="10"/>
        <v>1.5979722222222221</v>
      </c>
      <c r="AB143" s="462"/>
      <c r="AC143" s="167">
        <f>'Test-RA'!L141</f>
        <v>1237.876364</v>
      </c>
      <c r="AD143" s="167">
        <f>'Test-RA'!M141</f>
        <v>42.26726</v>
      </c>
      <c r="AE143" s="167">
        <f>'Test-RA'!N141</f>
        <v>45.764159999999997</v>
      </c>
      <c r="AF143" s="167">
        <f>'Test-RA'!O141</f>
        <v>52.315886999999996</v>
      </c>
      <c r="AG143" s="167">
        <f>(Summary!$C$69*AD143+Summary!$C$70*AE143+Summary!$C$71*AF143)/Summary!$C$72</f>
        <v>43.6218127</v>
      </c>
      <c r="AH143" s="167">
        <f>'Test-RA'!P141</f>
        <v>19.870459</v>
      </c>
      <c r="AI143" s="167">
        <f>'Test-RA'!Q141</f>
        <v>18.268948999999999</v>
      </c>
      <c r="AJ143" s="167">
        <f>'Test-RA'!R141</f>
        <v>83.019478000000007</v>
      </c>
      <c r="AK143" s="167">
        <f>'Test-RA'!S141</f>
        <v>81.798096000000001</v>
      </c>
      <c r="AL143" s="167">
        <f>'Test-RA'!T141</f>
        <v>41.057893999999997</v>
      </c>
      <c r="AM143" s="167">
        <f>'Test-RA'!U141</f>
        <v>46.134923000000001</v>
      </c>
      <c r="AN143" s="167">
        <f>'Test-RA'!V141</f>
        <v>42.166589999999999</v>
      </c>
      <c r="AO143" s="167">
        <f>'Test-RA'!W141</f>
        <v>45.728726000000002</v>
      </c>
      <c r="AP143" s="167">
        <f>'Test-RA'!X141</f>
        <v>52.28105</v>
      </c>
      <c r="AQ143" s="167">
        <f>10*LOG10(1/((Summary!$C$80/10^(AN143/10)+Summary!$C$81/10^(AO143/10)+Summary!$C$82/10^(AP143/10))/Summary!$C$83))</f>
        <v>43.379709170575836</v>
      </c>
      <c r="AR143" s="167">
        <f>'Test-RA'!Y141</f>
        <v>2.219754</v>
      </c>
      <c r="AS143" s="167">
        <f>'Test-RA'!Z141</f>
        <v>230057.7</v>
      </c>
      <c r="AT143" s="295">
        <f>'Test-RA'!AA141</f>
        <v>11.2636</v>
      </c>
      <c r="AU143" s="357">
        <f>'Test-RA'!AB141</f>
        <v>5</v>
      </c>
      <c r="AV143" s="357">
        <f>'Test-RA'!AC141</f>
        <v>8</v>
      </c>
      <c r="AW143" s="395">
        <f t="shared" si="11"/>
        <v>63.904916666666672</v>
      </c>
      <c r="AX143" s="297">
        <f t="shared" si="12"/>
        <v>39.991256279659986</v>
      </c>
      <c r="AY143" s="298">
        <f t="shared" si="12"/>
        <v>5.8689037098791168</v>
      </c>
      <c r="AZ143" s="297">
        <f t="shared" si="12"/>
        <v>1</v>
      </c>
      <c r="BA143" s="345">
        <f t="shared" si="12"/>
        <v>1</v>
      </c>
      <c r="BB143" s="75"/>
      <c r="BC143" s="75"/>
      <c r="BD143" s="565"/>
      <c r="BE143" s="550"/>
      <c r="BF143" s="552"/>
      <c r="BG143" s="552"/>
      <c r="BH143" s="552"/>
      <c r="BI143" s="552"/>
      <c r="BJ143" s="552"/>
      <c r="BK143" s="553"/>
      <c r="BL143" s="552"/>
      <c r="BM143" s="553"/>
      <c r="BN143" s="552"/>
      <c r="BO143" s="546"/>
      <c r="BP143" s="541"/>
      <c r="BQ143" s="546"/>
      <c r="BR143" s="541"/>
      <c r="BS143" s="553"/>
      <c r="BT143" s="552"/>
      <c r="BU143" s="553"/>
      <c r="BV143" s="552"/>
      <c r="BW143" s="553"/>
      <c r="BX143" s="552"/>
      <c r="BY143" s="552"/>
      <c r="BZ143" s="541"/>
      <c r="CA143" s="541"/>
      <c r="CB143" s="552"/>
      <c r="CC143" s="553"/>
      <c r="CD143" s="552"/>
      <c r="CE143" s="546"/>
      <c r="CF143" s="541"/>
      <c r="CG143" s="546"/>
      <c r="CH143" s="541"/>
    </row>
    <row r="144" spans="1:86" ht="17" customHeight="1" x14ac:dyDescent="0.2">
      <c r="A144" s="538"/>
      <c r="B144" s="566"/>
      <c r="C144" s="485"/>
      <c r="D144" s="590"/>
      <c r="E144" s="558"/>
      <c r="F144" s="362">
        <v>160</v>
      </c>
      <c r="G144" s="420">
        <f>'Anchor-RA'!L142</f>
        <v>307.66545500000001</v>
      </c>
      <c r="H144" s="295">
        <f>'Anchor-RA'!M142</f>
        <v>41.662550000000003</v>
      </c>
      <c r="I144" s="295">
        <f>'Anchor-RA'!N142</f>
        <v>45.189839999999997</v>
      </c>
      <c r="J144" s="295">
        <f>'Anchor-RA'!O142</f>
        <v>51.739182999999997</v>
      </c>
      <c r="K144" s="295">
        <f>(Summary!$C$69*H144+Summary!$C$70*I144+Summary!$C$71*J144)/Summary!$C$72</f>
        <v>43.022942299999997</v>
      </c>
      <c r="L144" s="295">
        <f>'Anchor-RA'!P142</f>
        <v>18.720313999999998</v>
      </c>
      <c r="M144" s="295">
        <f>'Anchor-RA'!Q142</f>
        <v>17.498569</v>
      </c>
      <c r="N144" s="295">
        <f>'Anchor-RA'!R142</f>
        <v>75.383270999999993</v>
      </c>
      <c r="O144" s="295">
        <f>'Anchor-RA'!S142</f>
        <v>74.431562</v>
      </c>
      <c r="P144" s="295">
        <f>'Anchor-RA'!T142</f>
        <v>39.969289000000003</v>
      </c>
      <c r="Q144" s="295">
        <f>'Anchor-RA'!U142</f>
        <v>45.535324000000003</v>
      </c>
      <c r="R144" s="295">
        <f>'Anchor-RA'!V142</f>
        <v>41.599018000000001</v>
      </c>
      <c r="S144" s="295">
        <f>'Anchor-RA'!W142</f>
        <v>45.164459000000001</v>
      </c>
      <c r="T144" s="295">
        <f>'Anchor-RA'!X142</f>
        <v>51.693272</v>
      </c>
      <c r="U144" s="295">
        <f>10*LOG10(1/((Summary!$C$80/10^(R144/10)+Summary!$C$81/10^(S144/10)+Summary!$C$82/10^(T144/10))/Summary!$C$83))</f>
        <v>42.812023048443535</v>
      </c>
      <c r="V144" s="295">
        <f>'Anchor-RA'!Y142</f>
        <v>2.3264</v>
      </c>
      <c r="W144" s="295">
        <f>'Anchor-RA'!Z142</f>
        <v>1960.3</v>
      </c>
      <c r="X144" s="295">
        <f>'Anchor-RA'!AA142</f>
        <v>1.5573999999999999</v>
      </c>
      <c r="Y144" s="357">
        <f>'Anchor-RA'!AB142</f>
        <v>5</v>
      </c>
      <c r="Z144" s="357">
        <f>'Anchor-RA'!AC142</f>
        <v>7</v>
      </c>
      <c r="AA144" s="295">
        <f t="shared" si="10"/>
        <v>0.54452777777777772</v>
      </c>
      <c r="AB144" s="462"/>
      <c r="AC144" s="167">
        <f>'Test-RA'!L142</f>
        <v>248.429091</v>
      </c>
      <c r="AD144" s="167">
        <f>'Test-RA'!M142</f>
        <v>41.785786000000002</v>
      </c>
      <c r="AE144" s="167">
        <f>'Test-RA'!N142</f>
        <v>45.329631999999997</v>
      </c>
      <c r="AF144" s="167">
        <f>'Test-RA'!O142</f>
        <v>51.890459999999997</v>
      </c>
      <c r="AG144" s="167">
        <f>(Summary!$C$69*AD144+Summary!$C$70*AE144+Summary!$C$71*AF144)/Summary!$C$72</f>
        <v>43.150638000000001</v>
      </c>
      <c r="AH144" s="167">
        <f>'Test-RA'!P142</f>
        <v>18.925222999999999</v>
      </c>
      <c r="AI144" s="167">
        <f>'Test-RA'!Q142</f>
        <v>17.641625000000001</v>
      </c>
      <c r="AJ144" s="167">
        <f>'Test-RA'!R142</f>
        <v>78.762534000000002</v>
      </c>
      <c r="AK144" s="167">
        <f>'Test-RA'!S142</f>
        <v>77.426530999999997</v>
      </c>
      <c r="AL144" s="167">
        <f>'Test-RA'!T142</f>
        <v>40.191299999999998</v>
      </c>
      <c r="AM144" s="167">
        <f>'Test-RA'!U142</f>
        <v>45.72775</v>
      </c>
      <c r="AN144" s="167">
        <f>'Test-RA'!V142</f>
        <v>41.728755999999997</v>
      </c>
      <c r="AO144" s="167">
        <f>'Test-RA'!W142</f>
        <v>45.308416000000001</v>
      </c>
      <c r="AP144" s="167">
        <f>'Test-RA'!X142</f>
        <v>51.848556000000002</v>
      </c>
      <c r="AQ144" s="167">
        <f>10*LOG10(1/((Summary!$C$80/10^(AN144/10)+Summary!$C$81/10^(AO144/10)+Summary!$C$82/10^(AP144/10))/Summary!$C$83))</f>
        <v>42.943687185086965</v>
      </c>
      <c r="AR144" s="167">
        <f>'Test-RA'!Y142</f>
        <v>2.3496579999999998</v>
      </c>
      <c r="AS144" s="167">
        <f>'Test-RA'!Z142</f>
        <v>39220.199999999997</v>
      </c>
      <c r="AT144" s="295">
        <f>'Test-RA'!AA142</f>
        <v>12.155799999999999</v>
      </c>
      <c r="AU144" s="357">
        <f>'Test-RA'!AB142</f>
        <v>5</v>
      </c>
      <c r="AV144" s="357">
        <f>'Test-RA'!AC142</f>
        <v>7</v>
      </c>
      <c r="AW144" s="395">
        <f t="shared" si="11"/>
        <v>10.894499999999999</v>
      </c>
      <c r="AX144" s="297">
        <f t="shared" si="12"/>
        <v>20.007243789215934</v>
      </c>
      <c r="AY144" s="298">
        <f t="shared" si="12"/>
        <v>7.8051881340696037</v>
      </c>
      <c r="AZ144" s="297">
        <f t="shared" si="12"/>
        <v>1</v>
      </c>
      <c r="BA144" s="345">
        <f t="shared" si="12"/>
        <v>1</v>
      </c>
      <c r="BB144" s="75"/>
      <c r="BC144" s="75"/>
      <c r="BD144" s="573" t="s">
        <v>147</v>
      </c>
      <c r="BE144" s="549">
        <f t="array" ref="BE144">bdRateExtend($G143:$G146,H143:H146,$AC143:$AC146,AD143:AD146)</f>
        <v>-0.45254360144201433</v>
      </c>
      <c r="BF144" s="552"/>
      <c r="BG144" s="552"/>
      <c r="BH144" s="552"/>
      <c r="BI144" s="552"/>
      <c r="BJ144" s="552"/>
      <c r="BK144" s="551">
        <f t="array" ref="BK144">bdRateExtend($G143:$G146,L143:L146,$AC143:$AC146,AH143:AH146)</f>
        <v>-0.45332464190468491</v>
      </c>
      <c r="BL144" s="552"/>
      <c r="BM144" s="551">
        <f t="array" ref="BM144">bdRateExtend($G143:$G146,M143:M146,$AC143:$AC146,AI143:AI146)</f>
        <v>-0.45900212873181301</v>
      </c>
      <c r="BN144" s="552"/>
      <c r="BO144" s="545">
        <f t="array" ref="BO144">bdRateExtend($G143:$G146,N143:N146,$AC143:$AC146,AJ143:AJ146,"None", FALSE,1)</f>
        <v>-0.57716633563521524</v>
      </c>
      <c r="BP144" s="541"/>
      <c r="BQ144" s="545">
        <f t="array" ref="BQ144">bdRateExtend($G143:$G146,O143:O146,$AC143:$AC146,AK143:AK146,"None", FALSE,1)</f>
        <v>-0.5573961969541954</v>
      </c>
      <c r="BR144" s="541"/>
      <c r="BS144" s="551">
        <f t="array" ref="BS144">bdRateExtend($G143:$G146,P143:P146,$AC143:$AC146,AL143:AL146)</f>
        <v>-0.45328109154384477</v>
      </c>
      <c r="BT144" s="552"/>
      <c r="BU144" s="551">
        <f t="array" ref="BU144">bdRateExtend($G143:$G146,Q143:Q146,$AC143:$AC146,AM143:AM146)</f>
        <v>-0.5723107157311722</v>
      </c>
      <c r="BV144" s="552"/>
      <c r="BW144" s="551">
        <f t="array" ref="BW144">bdRateExtend($G143:$G146,R143:R146,$AC143:$AC146,AN143:AN146)</f>
        <v>-0.46000476104622257</v>
      </c>
      <c r="BX144" s="552"/>
      <c r="BY144" s="552"/>
      <c r="BZ144" s="541"/>
      <c r="CA144" s="541"/>
      <c r="CB144" s="552"/>
      <c r="CC144" s="561">
        <f t="array" ref="CC144">bdCAMBIExtend($G143:$G146,V143:V146,$AC143:$AC146,AR143:AR146)</f>
        <v>-0.14319105824019329</v>
      </c>
      <c r="CD144" s="552"/>
      <c r="CE144" s="554">
        <f t="array" ref="CE144">testVMAFRange($G143:$G146,N143:N146,$AC143:$AC146,AJ143:AJ146)</f>
        <v>0</v>
      </c>
      <c r="CF144" s="541"/>
      <c r="CG144" s="554">
        <f t="array" ref="CG144">testVMAFRange($G143:$G146,O143:O146,$AC143:$AC146,AK143:AK146)</f>
        <v>0</v>
      </c>
      <c r="CH144" s="541"/>
    </row>
    <row r="145" spans="1:86" ht="17" customHeight="1" x14ac:dyDescent="0.2">
      <c r="A145" s="538"/>
      <c r="B145" s="566"/>
      <c r="C145" s="485"/>
      <c r="D145" s="590"/>
      <c r="E145" s="558"/>
      <c r="F145" s="362">
        <v>185</v>
      </c>
      <c r="G145" s="420">
        <f>'Anchor-RA'!L143</f>
        <v>108.872727</v>
      </c>
      <c r="H145" s="295">
        <f>'Anchor-RA'!M143</f>
        <v>41.023152000000003</v>
      </c>
      <c r="I145" s="295">
        <f>'Anchor-RA'!N143</f>
        <v>44.552951</v>
      </c>
      <c r="J145" s="295">
        <f>'Anchor-RA'!O143</f>
        <v>50.912410000000001</v>
      </c>
      <c r="K145" s="295">
        <f>(Summary!$C$69*H145+Summary!$C$70*I145+Summary!$C$71*J145)/Summary!$C$72</f>
        <v>42.365057700000008</v>
      </c>
      <c r="L145" s="295">
        <f>'Anchor-RA'!P143</f>
        <v>17.598799</v>
      </c>
      <c r="M145" s="295">
        <f>'Anchor-RA'!Q143</f>
        <v>16.754252000000001</v>
      </c>
      <c r="N145" s="295">
        <f>'Anchor-RA'!R143</f>
        <v>66.234742999999995</v>
      </c>
      <c r="O145" s="295">
        <f>'Anchor-RA'!S143</f>
        <v>65.270414000000002</v>
      </c>
      <c r="P145" s="295">
        <f>'Anchor-RA'!T143</f>
        <v>38.825051999999999</v>
      </c>
      <c r="Q145" s="295">
        <f>'Anchor-RA'!U143</f>
        <v>44.850085999999997</v>
      </c>
      <c r="R145" s="295">
        <f>'Anchor-RA'!V143</f>
        <v>40.937458999999997</v>
      </c>
      <c r="S145" s="295">
        <f>'Anchor-RA'!W143</f>
        <v>44.519627</v>
      </c>
      <c r="T145" s="295">
        <f>'Anchor-RA'!X143</f>
        <v>50.855724000000002</v>
      </c>
      <c r="U145" s="295">
        <f>10*LOG10(1/((Summary!$C$80/10^(R145/10)+Summary!$C$81/10^(S145/10)+Summary!$C$82/10^(T145/10))/Summary!$C$83))</f>
        <v>42.148210490474831</v>
      </c>
      <c r="V145" s="295">
        <f>'Anchor-RA'!Y143</f>
        <v>2.6522839999999999</v>
      </c>
      <c r="W145" s="295">
        <f>'Anchor-RA'!Z143</f>
        <v>921.6</v>
      </c>
      <c r="X145" s="295">
        <f>'Anchor-RA'!AA143</f>
        <v>1.2295</v>
      </c>
      <c r="Y145" s="357">
        <f>'Anchor-RA'!AB143</f>
        <v>5</v>
      </c>
      <c r="Z145" s="357">
        <f>'Anchor-RA'!AC143</f>
        <v>7</v>
      </c>
      <c r="AA145" s="295">
        <f t="shared" si="10"/>
        <v>0.25600000000000001</v>
      </c>
      <c r="AB145" s="462"/>
      <c r="AC145" s="167">
        <f>'Test-RA'!L143</f>
        <v>74.407273000000004</v>
      </c>
      <c r="AD145" s="167">
        <f>'Test-RA'!M143</f>
        <v>41.238101</v>
      </c>
      <c r="AE145" s="167">
        <f>'Test-RA'!N143</f>
        <v>44.727052</v>
      </c>
      <c r="AF145" s="167">
        <f>'Test-RA'!O143</f>
        <v>51.270296000000002</v>
      </c>
      <c r="AG145" s="167">
        <f>(Summary!$C$69*AD145+Summary!$C$70*AE145+Summary!$C$71*AF145)/Summary!$C$72</f>
        <v>42.590215600000001</v>
      </c>
      <c r="AH145" s="167">
        <f>'Test-RA'!P143</f>
        <v>17.986495000000001</v>
      </c>
      <c r="AI145" s="167">
        <f>'Test-RA'!Q143</f>
        <v>17.022935</v>
      </c>
      <c r="AJ145" s="167">
        <f>'Test-RA'!R143</f>
        <v>72.003797000000006</v>
      </c>
      <c r="AK145" s="167">
        <f>'Test-RA'!S143</f>
        <v>70.604349999999997</v>
      </c>
      <c r="AL145" s="167">
        <f>'Test-RA'!T143</f>
        <v>39.202773000000001</v>
      </c>
      <c r="AM145" s="167">
        <f>'Test-RA'!U143</f>
        <v>45.318143999999997</v>
      </c>
      <c r="AN145" s="167">
        <f>'Test-RA'!V143</f>
        <v>41.161605999999999</v>
      </c>
      <c r="AO145" s="167">
        <f>'Test-RA'!W143</f>
        <v>44.699066999999999</v>
      </c>
      <c r="AP145" s="167">
        <f>'Test-RA'!X143</f>
        <v>51.224052999999998</v>
      </c>
      <c r="AQ145" s="167">
        <f>10*LOG10(1/((Summary!$C$80/10^(AN145/10)+Summary!$C$81/10^(AO145/10)+Summary!$C$82/10^(AP145/10))/Summary!$C$83))</f>
        <v>42.371202213857387</v>
      </c>
      <c r="AR145" s="167">
        <f>'Test-RA'!Y143</f>
        <v>2.5525549999999999</v>
      </c>
      <c r="AS145" s="167">
        <f>'Test-RA'!Z143</f>
        <v>16144.9</v>
      </c>
      <c r="AT145" s="295">
        <f>'Test-RA'!AA143</f>
        <v>11.6511</v>
      </c>
      <c r="AU145" s="357">
        <f>'Test-RA'!AB143</f>
        <v>5</v>
      </c>
      <c r="AV145" s="357">
        <f>'Test-RA'!AC143</f>
        <v>7</v>
      </c>
      <c r="AW145" s="395">
        <f t="shared" si="11"/>
        <v>4.4846944444444441</v>
      </c>
      <c r="AX145" s="297">
        <f t="shared" si="12"/>
        <v>17.518337673611111</v>
      </c>
      <c r="AY145" s="298">
        <f t="shared" si="12"/>
        <v>9.4762911752745005</v>
      </c>
      <c r="AZ145" s="297">
        <f t="shared" si="12"/>
        <v>1</v>
      </c>
      <c r="BA145" s="345">
        <f t="shared" si="12"/>
        <v>1</v>
      </c>
      <c r="BB145" s="75"/>
      <c r="BC145" s="75"/>
      <c r="BD145" s="565"/>
      <c r="BE145" s="550"/>
      <c r="BF145" s="552"/>
      <c r="BG145" s="552"/>
      <c r="BH145" s="552"/>
      <c r="BI145" s="552"/>
      <c r="BJ145" s="552"/>
      <c r="BK145" s="553"/>
      <c r="BL145" s="552"/>
      <c r="BM145" s="553"/>
      <c r="BN145" s="552"/>
      <c r="BO145" s="546"/>
      <c r="BP145" s="541"/>
      <c r="BQ145" s="546"/>
      <c r="BR145" s="541"/>
      <c r="BS145" s="553"/>
      <c r="BT145" s="552"/>
      <c r="BU145" s="553"/>
      <c r="BV145" s="552"/>
      <c r="BW145" s="553"/>
      <c r="BX145" s="552"/>
      <c r="BY145" s="552"/>
      <c r="BZ145" s="541"/>
      <c r="CA145" s="541"/>
      <c r="CB145" s="552"/>
      <c r="CC145" s="553"/>
      <c r="CD145" s="552"/>
      <c r="CE145" s="546"/>
      <c r="CF145" s="541"/>
      <c r="CG145" s="546"/>
      <c r="CH145" s="541"/>
    </row>
    <row r="146" spans="1:86" ht="17" customHeight="1" thickBot="1" x14ac:dyDescent="0.25">
      <c r="A146" s="538"/>
      <c r="B146" s="566"/>
      <c r="C146" s="485"/>
      <c r="D146" s="590"/>
      <c r="E146" s="558"/>
      <c r="F146" s="362">
        <v>210</v>
      </c>
      <c r="G146" s="420">
        <f>'Anchor-RA'!L144</f>
        <v>60.894545000000001</v>
      </c>
      <c r="H146" s="295">
        <f>'Anchor-RA'!M144</f>
        <v>39.819046999999998</v>
      </c>
      <c r="I146" s="295">
        <f>'Anchor-RA'!N144</f>
        <v>43.249364999999997</v>
      </c>
      <c r="J146" s="295">
        <f>'Anchor-RA'!O144</f>
        <v>49.323926</v>
      </c>
      <c r="K146" s="295">
        <f>(Summary!$C$69*H146+Summary!$C$70*I146+Summary!$C$71*J146)/Summary!$C$72</f>
        <v>41.112566700000002</v>
      </c>
      <c r="L146" s="295">
        <f>'Anchor-RA'!P144</f>
        <v>15.931613</v>
      </c>
      <c r="M146" s="295">
        <f>'Anchor-RA'!Q144</f>
        <v>15.551359</v>
      </c>
      <c r="N146" s="295">
        <f>'Anchor-RA'!R144</f>
        <v>51.177104999999997</v>
      </c>
      <c r="O146" s="295">
        <f>'Anchor-RA'!S144</f>
        <v>50.203508999999997</v>
      </c>
      <c r="P146" s="295">
        <f>'Anchor-RA'!T144</f>
        <v>36.966259000000001</v>
      </c>
      <c r="Q146" s="295">
        <f>'Anchor-RA'!U144</f>
        <v>43.174079999999996</v>
      </c>
      <c r="R146" s="295">
        <f>'Anchor-RA'!V144</f>
        <v>39.690080000000002</v>
      </c>
      <c r="S146" s="295">
        <f>'Anchor-RA'!W144</f>
        <v>43.208069000000002</v>
      </c>
      <c r="T146" s="295">
        <f>'Anchor-RA'!X144</f>
        <v>49.271053000000002</v>
      </c>
      <c r="U146" s="295">
        <f>10*LOG10(1/((Summary!$C$80/10^(R146/10)+Summary!$C$81/10^(S146/10)+Summary!$C$82/10^(T146/10))/Summary!$C$83))</f>
        <v>40.88674067300115</v>
      </c>
      <c r="V146" s="295">
        <f>'Anchor-RA'!Y144</f>
        <v>3.6671870000000002</v>
      </c>
      <c r="W146" s="295">
        <f>'Anchor-RA'!Z144</f>
        <v>511.7</v>
      </c>
      <c r="X146" s="295">
        <f>'Anchor-RA'!AA144</f>
        <v>1.514</v>
      </c>
      <c r="Y146" s="357">
        <f>'Anchor-RA'!AB144</f>
        <v>4</v>
      </c>
      <c r="Z146" s="357">
        <f>'Anchor-RA'!AC144</f>
        <v>8</v>
      </c>
      <c r="AA146" s="295">
        <f t="shared" si="10"/>
        <v>0.1421388888888889</v>
      </c>
      <c r="AB146" s="462"/>
      <c r="AC146" s="167">
        <f>'Test-RA'!L144</f>
        <v>35.716363999999999</v>
      </c>
      <c r="AD146" s="167">
        <f>'Test-RA'!M144</f>
        <v>40.251652999999997</v>
      </c>
      <c r="AE146" s="167">
        <f>'Test-RA'!N144</f>
        <v>43.579371999999999</v>
      </c>
      <c r="AF146" s="167">
        <f>'Test-RA'!O144</f>
        <v>50.120269999999998</v>
      </c>
      <c r="AG146" s="167">
        <f>(Summary!$C$69*AD146+Summary!$C$70*AE146+Summary!$C$71*AF146)/Summary!$C$72</f>
        <v>41.571286599999993</v>
      </c>
      <c r="AH146" s="167">
        <f>'Test-RA'!P144</f>
        <v>16.581230000000001</v>
      </c>
      <c r="AI146" s="167">
        <f>'Test-RA'!Q144</f>
        <v>16.027456000000001</v>
      </c>
      <c r="AJ146" s="167">
        <f>'Test-RA'!R144</f>
        <v>57.512850999999998</v>
      </c>
      <c r="AK146" s="167">
        <f>'Test-RA'!S144</f>
        <v>56.421925000000002</v>
      </c>
      <c r="AL146" s="167">
        <f>'Test-RA'!T144</f>
        <v>37.605677999999997</v>
      </c>
      <c r="AM146" s="167">
        <f>'Test-RA'!U144</f>
        <v>44.240791000000002</v>
      </c>
      <c r="AN146" s="167">
        <f>'Test-RA'!V144</f>
        <v>40.129356999999999</v>
      </c>
      <c r="AO146" s="167">
        <f>'Test-RA'!W144</f>
        <v>43.534129999999998</v>
      </c>
      <c r="AP146" s="167">
        <f>'Test-RA'!X144</f>
        <v>50.059131999999998</v>
      </c>
      <c r="AQ146" s="167">
        <f>10*LOG10(1/((Summary!$C$80/10^(AN146/10)+Summary!$C$81/10^(AO146/10)+Summary!$C$82/10^(AP146/10))/Summary!$C$83))</f>
        <v>41.322920254176118</v>
      </c>
      <c r="AR146" s="167">
        <f>'Test-RA'!Y144</f>
        <v>2.732497</v>
      </c>
      <c r="AS146" s="167">
        <f>'Test-RA'!Z144</f>
        <v>9507.2000000000007</v>
      </c>
      <c r="AT146" s="295">
        <f>'Test-RA'!AA144</f>
        <v>14.238</v>
      </c>
      <c r="AU146" s="357">
        <f>'Test-RA'!AB144</f>
        <v>4</v>
      </c>
      <c r="AV146" s="357">
        <f>'Test-RA'!AC144</f>
        <v>8</v>
      </c>
      <c r="AW146" s="395">
        <f t="shared" si="11"/>
        <v>2.6408888888888891</v>
      </c>
      <c r="AX146" s="297">
        <f t="shared" si="12"/>
        <v>18.579636505765098</v>
      </c>
      <c r="AY146" s="298">
        <f t="shared" si="12"/>
        <v>9.4042272126816382</v>
      </c>
      <c r="AZ146" s="297">
        <f t="shared" si="12"/>
        <v>1</v>
      </c>
      <c r="BA146" s="345">
        <f t="shared" si="12"/>
        <v>1</v>
      </c>
      <c r="BB146" s="75"/>
      <c r="BC146" s="75"/>
      <c r="BD146" s="574" t="s">
        <v>46</v>
      </c>
      <c r="BE146" s="549">
        <f t="array" ref="BE146">bdRateExtend($G144:$G147,H144:H147,$AC144:$AC147,AD144:AD147)</f>
        <v>-0.50840096515386624</v>
      </c>
      <c r="BF146" s="552"/>
      <c r="BG146" s="552"/>
      <c r="BH146" s="552"/>
      <c r="BI146" s="552"/>
      <c r="BJ146" s="552"/>
      <c r="BK146" s="551">
        <f t="array" ref="BK146">bdRateExtend($G144:$G147,L144:L147,$AC144:$AC147,AH144:AH147)</f>
        <v>-0.51359095367157392</v>
      </c>
      <c r="BL146" s="552"/>
      <c r="BM146" s="551">
        <f t="array" ref="BM146">bdRateExtend($G144:$G147,M144:M147,$AC144:$AC147,AI144:AI147)</f>
        <v>-0.51715085721062071</v>
      </c>
      <c r="BN146" s="552"/>
      <c r="BO146" s="545">
        <f t="array" ref="BO146">bdRateExtend($G144:$G147,N144:N147,$AC144:$AC147,AJ144:AJ147,"None", FALSE,1)</f>
        <v>-0.54259734346331234</v>
      </c>
      <c r="BP146" s="541"/>
      <c r="BQ146" s="545">
        <f t="array" ref="BQ146">bdRateExtend($G144:$G147,O144:O147,$AC144:$AC147,AK144:AK147,"None", FALSE,1)</f>
        <v>-0.5376196583857209</v>
      </c>
      <c r="BR146" s="541"/>
      <c r="BS146" s="551">
        <f t="array" ref="BS146">bdRateExtend($G144:$G147,P144:P147,$AC144:$AC147,AL144:AL147)</f>
        <v>-0.50348250743759171</v>
      </c>
      <c r="BT146" s="552"/>
      <c r="BU146" s="551">
        <f t="array" ref="BU146">bdRateExtend($G144:$G147,Q144:Q147,$AC144:$AC147,AM144:AM147)</f>
        <v>-0.5913854568126522</v>
      </c>
      <c r="BV146" s="552"/>
      <c r="BW146" s="551">
        <f t="array" ref="BW146">bdRateExtend($G144:$G147,R144:R147,$AC144:$AC147,AN144:AN147)</f>
        <v>-0.50738778325059797</v>
      </c>
      <c r="BX146" s="552"/>
      <c r="BY146" s="552"/>
      <c r="BZ146" s="541"/>
      <c r="CA146" s="541"/>
      <c r="CB146" s="552"/>
      <c r="CC146" s="561">
        <f t="array" ref="CC146">bdCAMBIExtend($G144:$G147,V144:V147,$AC144:$AC147,AR144:AR147)</f>
        <v>-0.38707028803817928</v>
      </c>
      <c r="CD146" s="552"/>
      <c r="CE146" s="554">
        <f t="array" ref="CE146">testVMAFRange($G144:$G147,N144:N147,$AC144:$AC147,AJ144:AJ147)</f>
        <v>0</v>
      </c>
      <c r="CF146" s="541"/>
      <c r="CG146" s="554">
        <f t="array" ref="CG146">testVMAFRange($G144:$G147,O144:O147,$AC144:$AC147,AK144:AK147)</f>
        <v>0</v>
      </c>
      <c r="CH146" s="541"/>
    </row>
    <row r="147" spans="1:86" ht="17" customHeight="1" thickBot="1" x14ac:dyDescent="0.25">
      <c r="A147" s="539"/>
      <c r="B147" s="596"/>
      <c r="C147" s="486"/>
      <c r="D147" s="591"/>
      <c r="E147" s="559"/>
      <c r="F147" s="363">
        <v>235</v>
      </c>
      <c r="G147" s="420">
        <f>'Anchor-RA'!L145</f>
        <v>37.556364000000002</v>
      </c>
      <c r="H147" s="295">
        <f>'Anchor-RA'!M145</f>
        <v>37.859994999999998</v>
      </c>
      <c r="I147" s="295">
        <f>'Anchor-RA'!N145</f>
        <v>41.447932000000002</v>
      </c>
      <c r="J147" s="295">
        <f>'Anchor-RA'!O145</f>
        <v>46.840665000000001</v>
      </c>
      <c r="K147" s="295">
        <f>(Summary!$C$69*H147+Summary!$C$70*I147+Summary!$C$71*J147)/Summary!$C$72</f>
        <v>39.116855699999995</v>
      </c>
      <c r="L147" s="295">
        <f>'Anchor-RA'!P145</f>
        <v>13.996305</v>
      </c>
      <c r="M147" s="295">
        <f>'Anchor-RA'!Q145</f>
        <v>13.922323</v>
      </c>
      <c r="N147" s="295">
        <f>'Anchor-RA'!R145</f>
        <v>30.356432999999999</v>
      </c>
      <c r="O147" s="295">
        <f>'Anchor-RA'!S145</f>
        <v>29.570118000000001</v>
      </c>
      <c r="P147" s="295">
        <f>'Anchor-RA'!T145</f>
        <v>34.485424000000002</v>
      </c>
      <c r="Q147" s="295">
        <f>'Anchor-RA'!U145</f>
        <v>41.600834999999996</v>
      </c>
      <c r="R147" s="295">
        <f>'Anchor-RA'!V145</f>
        <v>37.705545999999998</v>
      </c>
      <c r="S147" s="295">
        <f>'Anchor-RA'!W145</f>
        <v>41.385300999999998</v>
      </c>
      <c r="T147" s="295">
        <f>'Anchor-RA'!X145</f>
        <v>46.831100999999997</v>
      </c>
      <c r="U147" s="295">
        <f>10*LOG10(1/((Summary!$C$80/10^(R147/10)+Summary!$C$81/10^(S147/10)+Summary!$C$82/10^(T147/10))/Summary!$C$83))</f>
        <v>38.906106784749383</v>
      </c>
      <c r="V147" s="295">
        <f>'Anchor-RA'!Y145</f>
        <v>2.8365459999999998</v>
      </c>
      <c r="W147" s="295">
        <f>'Anchor-RA'!Z145</f>
        <v>321.60000000000002</v>
      </c>
      <c r="X147" s="295">
        <f>'Anchor-RA'!AA145</f>
        <v>0.94510000000000005</v>
      </c>
      <c r="Y147" s="357">
        <f>'Anchor-RA'!AB145</f>
        <v>4</v>
      </c>
      <c r="Z147" s="357">
        <f>'Anchor-RA'!AC145</f>
        <v>7</v>
      </c>
      <c r="AA147" s="295">
        <f t="shared" si="10"/>
        <v>8.9333333333333334E-2</v>
      </c>
      <c r="AB147" s="462"/>
      <c r="AC147" s="167">
        <f>'Test-RA'!L145</f>
        <v>18.96</v>
      </c>
      <c r="AD147" s="167">
        <f>'Test-RA'!M145</f>
        <v>38.488937999999997</v>
      </c>
      <c r="AE147" s="167">
        <f>'Test-RA'!N145</f>
        <v>41.791055</v>
      </c>
      <c r="AF147" s="167">
        <f>'Test-RA'!O145</f>
        <v>48.096330999999999</v>
      </c>
      <c r="AG147" s="391">
        <f>(Summary!$C$69*AD147+Summary!$C$70*AE147+Summary!$C$71*AF147)/Summary!$C$72</f>
        <v>39.779888999999997</v>
      </c>
      <c r="AH147" s="167">
        <f>'Test-RA'!P145</f>
        <v>14.726046</v>
      </c>
      <c r="AI147" s="167">
        <f>'Test-RA'!Q145</f>
        <v>14.530785</v>
      </c>
      <c r="AJ147" s="167">
        <f>'Test-RA'!R145</f>
        <v>34.259849000000003</v>
      </c>
      <c r="AK147" s="167">
        <f>'Test-RA'!S145</f>
        <v>33.498130000000003</v>
      </c>
      <c r="AL147" s="167">
        <f>'Test-RA'!T145</f>
        <v>35.227916</v>
      </c>
      <c r="AM147" s="167">
        <f>'Test-RA'!U145</f>
        <v>42.102100999999998</v>
      </c>
      <c r="AN147" s="167">
        <f>'Test-RA'!V145</f>
        <v>38.349003000000003</v>
      </c>
      <c r="AO147" s="167">
        <f>'Test-RA'!W145</f>
        <v>41.755943000000002</v>
      </c>
      <c r="AP147" s="167">
        <f>'Test-RA'!X145</f>
        <v>48.062316000000003</v>
      </c>
      <c r="AQ147" s="167">
        <f>10*LOG10(1/((Summary!$C$80/10^(AN147/10)+Summary!$C$81/10^(AO147/10)+Summary!$C$82/10^(AP147/10))/Summary!$C$83))</f>
        <v>39.537837296658466</v>
      </c>
      <c r="AR147" s="167">
        <f>'Test-RA'!Y145</f>
        <v>3.060673</v>
      </c>
      <c r="AS147" s="167">
        <f>'Test-RA'!Z145</f>
        <v>5480.1</v>
      </c>
      <c r="AT147" s="295">
        <f>'Test-RA'!AA145</f>
        <v>10.554500000000001</v>
      </c>
      <c r="AU147" s="357">
        <f>'Test-RA'!AB145</f>
        <v>4</v>
      </c>
      <c r="AV147" s="357">
        <f>'Test-RA'!AC145</f>
        <v>7</v>
      </c>
      <c r="AW147" s="395">
        <f t="shared" si="11"/>
        <v>1.5222500000000001</v>
      </c>
      <c r="AX147" s="302">
        <f t="shared" si="12"/>
        <v>17.040111940298509</v>
      </c>
      <c r="AY147" s="303">
        <f t="shared" si="12"/>
        <v>11.167601312030474</v>
      </c>
      <c r="AZ147" s="297">
        <f t="shared" si="12"/>
        <v>1</v>
      </c>
      <c r="BA147" s="345">
        <f t="shared" si="12"/>
        <v>1</v>
      </c>
      <c r="BB147" s="75"/>
      <c r="BC147" s="75"/>
      <c r="BD147" s="570"/>
      <c r="BE147" s="550"/>
      <c r="BF147" s="553"/>
      <c r="BG147" s="553"/>
      <c r="BH147" s="553"/>
      <c r="BI147" s="553"/>
      <c r="BJ147" s="553"/>
      <c r="BK147" s="553"/>
      <c r="BL147" s="553"/>
      <c r="BM147" s="553"/>
      <c r="BN147" s="553"/>
      <c r="BO147" s="546"/>
      <c r="BP147" s="544"/>
      <c r="BQ147" s="546"/>
      <c r="BR147" s="544"/>
      <c r="BS147" s="553"/>
      <c r="BT147" s="553"/>
      <c r="BU147" s="553"/>
      <c r="BV147" s="553"/>
      <c r="BW147" s="553"/>
      <c r="BX147" s="553"/>
      <c r="BY147" s="553"/>
      <c r="BZ147" s="544"/>
      <c r="CA147" s="544"/>
      <c r="CB147" s="553"/>
      <c r="CC147" s="553"/>
      <c r="CD147" s="553"/>
      <c r="CE147" s="546"/>
      <c r="CF147" s="544"/>
      <c r="CG147" s="546"/>
      <c r="CH147" s="544"/>
    </row>
    <row r="148" spans="1:86" ht="17" customHeight="1" thickBot="1" x14ac:dyDescent="0.25">
      <c r="A148" s="537" t="s">
        <v>252</v>
      </c>
      <c r="B148" s="595" t="s">
        <v>146</v>
      </c>
      <c r="C148" s="586" t="s">
        <v>246</v>
      </c>
      <c r="D148" s="589">
        <v>59.94</v>
      </c>
      <c r="E148" s="557">
        <v>10</v>
      </c>
      <c r="F148" s="362">
        <v>110</v>
      </c>
      <c r="G148" s="419">
        <f>'Anchor-RA'!L146</f>
        <v>7898.6831350000002</v>
      </c>
      <c r="H148" s="385">
        <f>'Anchor-RA'!M146</f>
        <v>51.758460999999997</v>
      </c>
      <c r="I148" s="385">
        <f>'Anchor-RA'!N146</f>
        <v>50.733325000000001</v>
      </c>
      <c r="J148" s="385">
        <f>'Anchor-RA'!O146</f>
        <v>47.421036999999998</v>
      </c>
      <c r="K148" s="385">
        <f>(Summary!$C$63*H148+Summary!$C$64*I148+Summary!$C$65*J148)/Summary!$C$66</f>
        <v>50.864700999999997</v>
      </c>
      <c r="L148" s="385">
        <f>'Anchor-RA'!P146</f>
        <v>33.938096000000002</v>
      </c>
      <c r="M148" s="385">
        <f>'Anchor-RA'!Q146</f>
        <v>27.632169000000001</v>
      </c>
      <c r="N148" s="385">
        <f>'Anchor-RA'!R146</f>
        <v>92.125810999999999</v>
      </c>
      <c r="O148" s="385">
        <f>'Anchor-RA'!S146</f>
        <v>91.620643999999999</v>
      </c>
      <c r="P148" s="385">
        <f>'Anchor-RA'!T146</f>
        <v>50.167031000000001</v>
      </c>
      <c r="Q148" s="385">
        <f>'Anchor-RA'!U146</f>
        <v>48.285738000000002</v>
      </c>
      <c r="R148" s="385">
        <f>'Anchor-RA'!V146</f>
        <v>51.752144000000001</v>
      </c>
      <c r="S148" s="385">
        <f>'Anchor-RA'!W146</f>
        <v>50.698306000000002</v>
      </c>
      <c r="T148" s="385">
        <f>'Anchor-RA'!X146</f>
        <v>47.376035000000002</v>
      </c>
      <c r="U148" s="385">
        <f>10*LOG10(1/((Summary!$C$80/10^(R148/10)+Summary!$C$81/10^(S148/10)+Summary!$C$82/10^(T148/10))/Summary!$C$83))</f>
        <v>50.495299682613428</v>
      </c>
      <c r="V148" s="385">
        <f>'Anchor-RA'!Y146</f>
        <v>3.9024760000000001</v>
      </c>
      <c r="W148" s="385">
        <f>'Anchor-RA'!Z146</f>
        <v>9335.9</v>
      </c>
      <c r="X148" s="385">
        <f>'Anchor-RA'!AA146</f>
        <v>5.3998999999999997</v>
      </c>
      <c r="Y148" s="360">
        <f>'Anchor-RA'!AB146</f>
        <v>17</v>
      </c>
      <c r="Z148" s="360">
        <f>'Anchor-RA'!AC146</f>
        <v>23</v>
      </c>
      <c r="AA148" s="385">
        <f t="shared" si="10"/>
        <v>2.5933055555555553</v>
      </c>
      <c r="AB148" s="462"/>
      <c r="AC148" s="384">
        <f>'Test-RA'!L146</f>
        <v>6674.1476709999997</v>
      </c>
      <c r="AD148" s="384">
        <f>'Test-RA'!M146</f>
        <v>51.830902000000002</v>
      </c>
      <c r="AE148" s="384">
        <f>'Test-RA'!N146</f>
        <v>50.760402999999997</v>
      </c>
      <c r="AF148" s="384">
        <f>'Test-RA'!O146</f>
        <v>47.481411000000001</v>
      </c>
      <c r="AG148" s="167">
        <f>(Summary!$C$63*AD148+Summary!$C$64*AE148+Summary!$C$65*AF148)/Summary!$C$66</f>
        <v>50.927570333333335</v>
      </c>
      <c r="AH148" s="384">
        <f>'Test-RA'!P146</f>
        <v>34.079842999999997</v>
      </c>
      <c r="AI148" s="384">
        <f>'Test-RA'!Q146</f>
        <v>27.725708000000001</v>
      </c>
      <c r="AJ148" s="384">
        <f>'Test-RA'!R146</f>
        <v>92.355834999999999</v>
      </c>
      <c r="AK148" s="384">
        <f>'Test-RA'!S146</f>
        <v>91.840647000000004</v>
      </c>
      <c r="AL148" s="384">
        <f>'Test-RA'!T146</f>
        <v>50.253960999999997</v>
      </c>
      <c r="AM148" s="384">
        <f>'Test-RA'!U146</f>
        <v>48.350808999999998</v>
      </c>
      <c r="AN148" s="384">
        <f>'Test-RA'!V146</f>
        <v>51.823656999999997</v>
      </c>
      <c r="AO148" s="384">
        <f>'Test-RA'!W146</f>
        <v>50.723636999999997</v>
      </c>
      <c r="AP148" s="384">
        <f>'Test-RA'!X146</f>
        <v>47.438231999999999</v>
      </c>
      <c r="AQ148" s="384">
        <f>10*LOG10(1/((Summary!$C$80/10^(AN148/10)+Summary!$C$81/10^(AO148/10)+Summary!$C$82/10^(AP148/10))/Summary!$C$83))</f>
        <v>50.556253195172275</v>
      </c>
      <c r="AR148" s="384">
        <f>'Test-RA'!Y146</f>
        <v>3.9162919999999999</v>
      </c>
      <c r="AS148" s="384">
        <f>'Test-RA'!Z146</f>
        <v>92548.3</v>
      </c>
      <c r="AT148" s="385">
        <f>'Test-RA'!AA146</f>
        <v>23.3109</v>
      </c>
      <c r="AU148" s="360">
        <f>'Test-RA'!AB146</f>
        <v>17</v>
      </c>
      <c r="AV148" s="360">
        <f>'Test-RA'!AC146</f>
        <v>23</v>
      </c>
      <c r="AW148" s="398">
        <f t="shared" si="11"/>
        <v>25.707861111111111</v>
      </c>
      <c r="AX148" s="292">
        <f t="shared" si="12"/>
        <v>9.9131631658436792</v>
      </c>
      <c r="AY148" s="293">
        <f t="shared" si="12"/>
        <v>4.316913276171781</v>
      </c>
      <c r="AZ148" s="292">
        <f t="shared" si="12"/>
        <v>1</v>
      </c>
      <c r="BA148" s="344">
        <f t="shared" si="12"/>
        <v>1</v>
      </c>
      <c r="BB148" s="75"/>
      <c r="BC148" s="75"/>
      <c r="BD148" s="572" t="s">
        <v>39</v>
      </c>
      <c r="BE148" s="549">
        <f t="array" ref="BE148">bdRateExtend($G148:$G151,H148:H151,$AC148:$AC151,AD148:AD151)</f>
        <v>-0.25844020157213587</v>
      </c>
      <c r="BF148" s="551">
        <f t="array" ref="BF148">bdRateExtend($G148:$G153,H148:H153,$AC148:$AC153,AD148:AD153)</f>
        <v>-0.34034187561714946</v>
      </c>
      <c r="BG148" s="551">
        <f t="array" ref="BG148">bdRateExtend($G148:$G153,I148:I153,$AC148:$AC153,AE148:AE153)</f>
        <v>-0.42703427903754487</v>
      </c>
      <c r="BH148" s="551">
        <f t="array" ref="BH148">bdRateExtend($G148:$G153,J148:J153,$AC148:$AC153,AF148:AF153)</f>
        <v>-0.38942929478337573</v>
      </c>
      <c r="BI148" s="551">
        <f t="array" ref="BI148">bdRateExtend($G148:$G153,K148:K153,$AC148:$AC153,AG148:AG153)</f>
        <v>-0.36181594251256288</v>
      </c>
      <c r="BJ148" s="575">
        <f>(Summary!$C$94*BF148+Summary!$C$95*BG148+Summary!$C$96*BH148)/Summary!$C$97</f>
        <v>-0.34577306852061435</v>
      </c>
      <c r="BK148" s="551">
        <f t="array" ref="BK148">bdRateExtend($G148:$G151,L148:L151,$AC148:$AC151,AH148:AH151)</f>
        <v>-0.23757500372914775</v>
      </c>
      <c r="BL148" s="551">
        <f t="array" ref="BL148">bdRateExtend($G148:$G153,L148:L153,$AC148:$AC153,AH148:AH153)</f>
        <v>-0.30047946679845539</v>
      </c>
      <c r="BM148" s="551">
        <f t="array" ref="BM148">bdRateExtend($G148:$G151,M148:M151,$AC148:$AC151,AI148:AI151)</f>
        <v>-0.23845211205707295</v>
      </c>
      <c r="BN148" s="551">
        <f t="array" ref="BN148">bdRateExtend($G148:$G153,M148:M153,$AC148:$AC153,AI148:AI153)</f>
        <v>-0.29856932921944279</v>
      </c>
      <c r="BO148" s="548">
        <f t="array" ref="BO148">bdRateExtend($G148:$G151,N148:N151,$AC148:$AC151,AJ148:AJ151,"None", FALSE,1)</f>
        <v>-0.32178962423742585</v>
      </c>
      <c r="BP148" s="585">
        <f t="array" ref="BP148">bdRateExtend($G148:$G153,N148:N153,$AC148:$AC153,AJ148:AJ153,"None", FALSE,1)</f>
        <v>-0.33106622764859184</v>
      </c>
      <c r="BQ148" s="548">
        <f t="array" ref="BQ148">bdRateExtend($G148:$G151,O148:O151,$AC148:$AC151,AK148:AK151,"None", FALSE,1)</f>
        <v>-0.31485335867550868</v>
      </c>
      <c r="BR148" s="585">
        <f t="array" ref="BR148">bdRateExtend($G148:$G153,O148:O153,$AC148:$AC153,AK148:AK153,"None", FALSE,1)</f>
        <v>-0.33008101590242056</v>
      </c>
      <c r="BS148" s="551">
        <f t="array" ref="BS148">bdRateExtend($G148:$G151,P148:P151,$AC148:$AC151,AL148:AL151)</f>
        <v>-0.23965742576245375</v>
      </c>
      <c r="BT148" s="551">
        <f t="array" ref="BT148">bdRateExtend($G148:$G153,P148:P153,$AC148:$AC153,AL148:AL153)</f>
        <v>-0.31805939325288213</v>
      </c>
      <c r="BU148" s="551">
        <f t="array" ref="BU148">bdRateExtend($G148:$G151,Q148:Q151,$AC148:$AC151,AM148:AM151)</f>
        <v>-0.3017439740113097</v>
      </c>
      <c r="BV148" s="551">
        <f t="array" ref="BV148">bdRateExtend($G148:$G153,Q148:Q153,$AC148:$AC153,AM148:AM153)</f>
        <v>-0.4643766016863945</v>
      </c>
      <c r="BW148" s="551">
        <f t="array" ref="BW148">bdRateExtend($G148:$G151,R148:R151,$AC148:$AC151,AN148:AN151)</f>
        <v>-0.25879543839778418</v>
      </c>
      <c r="BX148" s="551">
        <f t="array" ref="BX148">bdRateExtend($G148:$G153,R148:R153,$AC148:$AC153,AN148:AN153)</f>
        <v>-0.34218060662208694</v>
      </c>
      <c r="BY148" s="551">
        <f t="array" ref="BY148">bdRateExtend($G148:$G153,S148:S153,$AC148:$AC153,AO148:AO153)</f>
        <v>-0.43812929051541327</v>
      </c>
      <c r="BZ148" s="555">
        <f t="array" ref="BZ148">bdRateExtend($G148:$G153,T148:T153,$AC148:$AC153,AP148:AP153)</f>
        <v>-0.39257699711224858</v>
      </c>
      <c r="CA148" s="555">
        <f t="array" ref="CA148">bdRateExtend($G148:$G153,U148:U153,$AC148:$AC153,AQ148:AQ153)</f>
        <v>-0.36482932854841799</v>
      </c>
      <c r="CB148" s="575">
        <f>(Summary!$C$108*BX148+Summary!$C$109*BY148+Summary!$C$110*BZ148)/Summary!$C$111</f>
        <v>-0.34803440959742643</v>
      </c>
      <c r="CC148" s="593">
        <f t="array" ref="CC148">bdCAMBIExtend($G148:$G151,V148:V151,$AC148:$AC151,AR148:AR151)</f>
        <v>-0.22010630016565524</v>
      </c>
      <c r="CD148" s="578">
        <f t="array" ref="CD148">bdCAMBIExtend($G148:$G153,V148:V153,$AC148:$AC153,AR148:AR153)</f>
        <v>-0.39965884897698872</v>
      </c>
      <c r="CE148" s="547">
        <f t="array" ref="CE148">testVMAFRange($G148:$G151,N148:N151,$AC148:$AC151,AJ148:AJ151)</f>
        <v>0</v>
      </c>
      <c r="CF148" s="543">
        <f t="array" ref="CF148">testVMAFRange($G148:$G153,N148:N153,$AC148:$AC153,AJ148:AJ153)</f>
        <v>0</v>
      </c>
      <c r="CG148" s="547">
        <f t="array" ref="CG148">testVMAFRange($G148:$G151,O148:O151,$AC148:$AC151,AK148:AK151)</f>
        <v>0</v>
      </c>
      <c r="CH148" s="543">
        <f t="array" ref="CH148">testVMAFRange($G148:$G153,O148:O153,$AC148:$AC153,AK148:AK153)</f>
        <v>0</v>
      </c>
    </row>
    <row r="149" spans="1:86" ht="17" customHeight="1" x14ac:dyDescent="0.2">
      <c r="A149" s="538"/>
      <c r="B149" s="566"/>
      <c r="C149" s="485"/>
      <c r="D149" s="590"/>
      <c r="E149" s="558"/>
      <c r="F149" s="362">
        <v>135</v>
      </c>
      <c r="G149" s="420">
        <f>'Anchor-RA'!L147</f>
        <v>1435.422759</v>
      </c>
      <c r="H149" s="295">
        <f>'Anchor-RA'!M147</f>
        <v>50.130305999999997</v>
      </c>
      <c r="I149" s="295">
        <f>'Anchor-RA'!N147</f>
        <v>50.602491000000001</v>
      </c>
      <c r="J149" s="295">
        <f>'Anchor-RA'!O147</f>
        <v>47.078248000000002</v>
      </c>
      <c r="K149" s="295">
        <f>(Summary!$C$63*H149+Summary!$C$64*I149+Summary!$C$65*J149)/Summary!$C$66</f>
        <v>49.700327166666661</v>
      </c>
      <c r="L149" s="295">
        <f>'Anchor-RA'!P147</f>
        <v>30.515090000000001</v>
      </c>
      <c r="M149" s="295">
        <f>'Anchor-RA'!Q147</f>
        <v>25.292883</v>
      </c>
      <c r="N149" s="295">
        <f>'Anchor-RA'!R147</f>
        <v>88.919973999999996</v>
      </c>
      <c r="O149" s="295">
        <f>'Anchor-RA'!S147</f>
        <v>88.463020999999998</v>
      </c>
      <c r="P149" s="295">
        <f>'Anchor-RA'!T147</f>
        <v>47.843614000000002</v>
      </c>
      <c r="Q149" s="295">
        <f>'Anchor-RA'!U147</f>
        <v>47.835197999999998</v>
      </c>
      <c r="R149" s="295">
        <f>'Anchor-RA'!V147</f>
        <v>50.126877</v>
      </c>
      <c r="S149" s="295">
        <f>'Anchor-RA'!W147</f>
        <v>50.57649</v>
      </c>
      <c r="T149" s="295">
        <f>'Anchor-RA'!X147</f>
        <v>47.059654000000002</v>
      </c>
      <c r="U149" s="295">
        <f>10*LOG10(1/((Summary!$C$80/10^(R149/10)+Summary!$C$81/10^(S149/10)+Summary!$C$82/10^(T149/10))/Summary!$C$83))</f>
        <v>49.502286856871372</v>
      </c>
      <c r="V149" s="295">
        <f>'Anchor-RA'!Y147</f>
        <v>4.2028179999999997</v>
      </c>
      <c r="W149" s="295">
        <f>'Anchor-RA'!Z147</f>
        <v>5776.8</v>
      </c>
      <c r="X149" s="295">
        <f>'Anchor-RA'!AA147</f>
        <v>4.2592999999999996</v>
      </c>
      <c r="Y149" s="357">
        <f>'Anchor-RA'!AB147</f>
        <v>17</v>
      </c>
      <c r="Z149" s="357">
        <f>'Anchor-RA'!AC147</f>
        <v>23</v>
      </c>
      <c r="AA149" s="295">
        <f t="shared" si="10"/>
        <v>1.6046666666666667</v>
      </c>
      <c r="AB149" s="462"/>
      <c r="AC149" s="167">
        <f>'Test-RA'!L147</f>
        <v>1258.1164289999999</v>
      </c>
      <c r="AD149" s="167">
        <f>'Test-RA'!M147</f>
        <v>50.284920999999997</v>
      </c>
      <c r="AE149" s="167">
        <f>'Test-RA'!N147</f>
        <v>50.626513000000003</v>
      </c>
      <c r="AF149" s="167">
        <f>'Test-RA'!O147</f>
        <v>47.138503</v>
      </c>
      <c r="AG149" s="167">
        <f>(Summary!$C$63*AD149+Summary!$C$64*AE149+Summary!$C$65*AF149)/Summary!$C$66</f>
        <v>49.817450000000001</v>
      </c>
      <c r="AH149" s="167">
        <f>'Test-RA'!P147</f>
        <v>30.770868</v>
      </c>
      <c r="AI149" s="167">
        <f>'Test-RA'!Q147</f>
        <v>25.471983000000002</v>
      </c>
      <c r="AJ149" s="167">
        <f>'Test-RA'!R147</f>
        <v>89.466166999999999</v>
      </c>
      <c r="AK149" s="167">
        <f>'Test-RA'!S147</f>
        <v>88.992469999999997</v>
      </c>
      <c r="AL149" s="167">
        <f>'Test-RA'!T147</f>
        <v>48.016624999999998</v>
      </c>
      <c r="AM149" s="167">
        <f>'Test-RA'!U147</f>
        <v>47.894475999999997</v>
      </c>
      <c r="AN149" s="167">
        <f>'Test-RA'!V147</f>
        <v>50.281300999999999</v>
      </c>
      <c r="AO149" s="167">
        <f>'Test-RA'!W147</f>
        <v>50.601210000000002</v>
      </c>
      <c r="AP149" s="167">
        <f>'Test-RA'!X147</f>
        <v>47.119709999999998</v>
      </c>
      <c r="AQ149" s="167">
        <f>10*LOG10(1/((Summary!$C$80/10^(AN149/10)+Summary!$C$81/10^(AO149/10)+Summary!$C$82/10^(AP149/10))/Summary!$C$83))</f>
        <v>49.611904007144496</v>
      </c>
      <c r="AR149" s="167">
        <f>'Test-RA'!Y147</f>
        <v>4.132117</v>
      </c>
      <c r="AS149" s="167">
        <f>'Test-RA'!Z147</f>
        <v>62757.3</v>
      </c>
      <c r="AT149" s="295">
        <f>'Test-RA'!AA147</f>
        <v>24.663900000000002</v>
      </c>
      <c r="AU149" s="357">
        <f>'Test-RA'!AB147</f>
        <v>17</v>
      </c>
      <c r="AV149" s="357">
        <f>'Test-RA'!AC147</f>
        <v>23</v>
      </c>
      <c r="AW149" s="395">
        <f t="shared" si="11"/>
        <v>17.432583333333334</v>
      </c>
      <c r="AX149" s="297">
        <f t="shared" si="12"/>
        <v>10.863678853344412</v>
      </c>
      <c r="AY149" s="298">
        <f t="shared" si="12"/>
        <v>5.790599394266664</v>
      </c>
      <c r="AZ149" s="297">
        <f t="shared" si="12"/>
        <v>1</v>
      </c>
      <c r="BA149" s="345">
        <f t="shared" si="12"/>
        <v>1</v>
      </c>
      <c r="BB149" s="75"/>
      <c r="BC149" s="75"/>
      <c r="BD149" s="565"/>
      <c r="BE149" s="550"/>
      <c r="BF149" s="552"/>
      <c r="BG149" s="552"/>
      <c r="BH149" s="552"/>
      <c r="BI149" s="552"/>
      <c r="BJ149" s="552"/>
      <c r="BK149" s="553"/>
      <c r="BL149" s="552"/>
      <c r="BM149" s="553"/>
      <c r="BN149" s="552"/>
      <c r="BO149" s="546"/>
      <c r="BP149" s="541"/>
      <c r="BQ149" s="546"/>
      <c r="BR149" s="541"/>
      <c r="BS149" s="553"/>
      <c r="BT149" s="552"/>
      <c r="BU149" s="553"/>
      <c r="BV149" s="552"/>
      <c r="BW149" s="553"/>
      <c r="BX149" s="552"/>
      <c r="BY149" s="552"/>
      <c r="BZ149" s="541"/>
      <c r="CA149" s="541"/>
      <c r="CB149" s="552"/>
      <c r="CC149" s="550"/>
      <c r="CD149" s="541"/>
      <c r="CE149" s="546"/>
      <c r="CF149" s="541"/>
      <c r="CG149" s="546"/>
      <c r="CH149" s="541"/>
    </row>
    <row r="150" spans="1:86" ht="17" customHeight="1" x14ac:dyDescent="0.2">
      <c r="A150" s="538"/>
      <c r="B150" s="566"/>
      <c r="C150" s="485"/>
      <c r="D150" s="590"/>
      <c r="E150" s="558"/>
      <c r="F150" s="362">
        <v>160</v>
      </c>
      <c r="G150" s="420">
        <f>'Anchor-RA'!L148</f>
        <v>453.575515</v>
      </c>
      <c r="H150" s="295">
        <f>'Anchor-RA'!M148</f>
        <v>48.163535000000003</v>
      </c>
      <c r="I150" s="295">
        <f>'Anchor-RA'!N148</f>
        <v>50.401653000000003</v>
      </c>
      <c r="J150" s="295">
        <f>'Anchor-RA'!O148</f>
        <v>46.525964999999999</v>
      </c>
      <c r="K150" s="295">
        <f>(Summary!$C$63*H150+Summary!$C$64*I150+Summary!$C$65*J150)/Summary!$C$66</f>
        <v>48.263626333333342</v>
      </c>
      <c r="L150" s="295">
        <f>'Anchor-RA'!P148</f>
        <v>26.066959000000001</v>
      </c>
      <c r="M150" s="295">
        <f>'Anchor-RA'!Q148</f>
        <v>22.646474000000001</v>
      </c>
      <c r="N150" s="295">
        <f>'Anchor-RA'!R148</f>
        <v>81.986204999999998</v>
      </c>
      <c r="O150" s="295">
        <f>'Anchor-RA'!S148</f>
        <v>81.591588999999999</v>
      </c>
      <c r="P150" s="295">
        <f>'Anchor-RA'!T148</f>
        <v>45.098593999999999</v>
      </c>
      <c r="Q150" s="295">
        <f>'Anchor-RA'!U148</f>
        <v>47.154302999999999</v>
      </c>
      <c r="R150" s="295">
        <f>'Anchor-RA'!V148</f>
        <v>48.159447</v>
      </c>
      <c r="S150" s="295">
        <f>'Anchor-RA'!W148</f>
        <v>50.373873000000003</v>
      </c>
      <c r="T150" s="295">
        <f>'Anchor-RA'!X148</f>
        <v>46.510418000000001</v>
      </c>
      <c r="U150" s="295">
        <f>10*LOG10(1/((Summary!$C$80/10^(R150/10)+Summary!$C$81/10^(S150/10)+Summary!$C$82/10^(T150/10))/Summary!$C$83))</f>
        <v>48.114505260987897</v>
      </c>
      <c r="V150" s="295">
        <f>'Anchor-RA'!Y148</f>
        <v>4.9209630000000004</v>
      </c>
      <c r="W150" s="295">
        <f>'Anchor-RA'!Z148</f>
        <v>2841.7</v>
      </c>
      <c r="X150" s="295">
        <f>'Anchor-RA'!AA148</f>
        <v>4.3677999999999999</v>
      </c>
      <c r="Y150" s="357">
        <f>'Anchor-RA'!AB148</f>
        <v>16</v>
      </c>
      <c r="Z150" s="357">
        <f>'Anchor-RA'!AC148</f>
        <v>23</v>
      </c>
      <c r="AA150" s="295">
        <f t="shared" si="10"/>
        <v>0.78936111111111107</v>
      </c>
      <c r="AB150" s="462"/>
      <c r="AC150" s="167">
        <f>'Test-RA'!L148</f>
        <v>364.144946</v>
      </c>
      <c r="AD150" s="167">
        <f>'Test-RA'!M148</f>
        <v>48.331735999999999</v>
      </c>
      <c r="AE150" s="167">
        <f>'Test-RA'!N148</f>
        <v>50.421894999999999</v>
      </c>
      <c r="AF150" s="167">
        <f>'Test-RA'!O148</f>
        <v>46.581218</v>
      </c>
      <c r="AG150" s="167">
        <f>(Summary!$C$63*AD150+Summary!$C$64*AE150+Summary!$C$65*AF150)/Summary!$C$66</f>
        <v>48.388342833333333</v>
      </c>
      <c r="AH150" s="167">
        <f>'Test-RA'!P148</f>
        <v>26.330704000000001</v>
      </c>
      <c r="AI150" s="167">
        <f>'Test-RA'!Q148</f>
        <v>22.803370000000001</v>
      </c>
      <c r="AJ150" s="167">
        <f>'Test-RA'!R148</f>
        <v>83.504154999999997</v>
      </c>
      <c r="AK150" s="167">
        <f>'Test-RA'!S148</f>
        <v>82.993388999999993</v>
      </c>
      <c r="AL150" s="167">
        <f>'Test-RA'!T148</f>
        <v>45.270437000000001</v>
      </c>
      <c r="AM150" s="167">
        <f>'Test-RA'!U148</f>
        <v>47.242825000000003</v>
      </c>
      <c r="AN150" s="167">
        <f>'Test-RA'!V148</f>
        <v>48.329073000000001</v>
      </c>
      <c r="AO150" s="167">
        <f>'Test-RA'!W148</f>
        <v>50.397365000000001</v>
      </c>
      <c r="AP150" s="167">
        <f>'Test-RA'!X148</f>
        <v>46.566630000000004</v>
      </c>
      <c r="AQ150" s="167">
        <f>10*LOG10(1/((Summary!$C$80/10^(AN150/10)+Summary!$C$81/10^(AO150/10)+Summary!$C$82/10^(AP150/10))/Summary!$C$83))</f>
        <v>48.241906268841142</v>
      </c>
      <c r="AR150" s="167">
        <f>'Test-RA'!Y148</f>
        <v>4.7272610000000004</v>
      </c>
      <c r="AS150" s="167">
        <f>'Test-RA'!Z148</f>
        <v>34311.599999999999</v>
      </c>
      <c r="AT150" s="295">
        <f>'Test-RA'!AA148</f>
        <v>26.4877</v>
      </c>
      <c r="AU150" s="357">
        <f>'Test-RA'!AB148</f>
        <v>16</v>
      </c>
      <c r="AV150" s="357">
        <f>'Test-RA'!AC148</f>
        <v>23</v>
      </c>
      <c r="AW150" s="395">
        <f t="shared" si="11"/>
        <v>9.5309999999999988</v>
      </c>
      <c r="AX150" s="297">
        <f t="shared" si="12"/>
        <v>12.07432170883626</v>
      </c>
      <c r="AY150" s="298">
        <f t="shared" si="12"/>
        <v>6.0643115527267737</v>
      </c>
      <c r="AZ150" s="297">
        <f t="shared" si="12"/>
        <v>1</v>
      </c>
      <c r="BA150" s="345">
        <f t="shared" si="12"/>
        <v>1</v>
      </c>
      <c r="BB150" s="75"/>
      <c r="BC150" s="75"/>
      <c r="BD150" s="573" t="s">
        <v>147</v>
      </c>
      <c r="BE150" s="549">
        <f t="array" ref="BE150">bdRateExtend($G149:$G152,H149:H152,$AC149:$AC152,AD149:AD152)</f>
        <v>-0.30929761654960475</v>
      </c>
      <c r="BF150" s="552"/>
      <c r="BG150" s="552"/>
      <c r="BH150" s="552"/>
      <c r="BI150" s="552"/>
      <c r="BJ150" s="552"/>
      <c r="BK150" s="551">
        <f t="array" ref="BK150">bdRateExtend($G149:$G152,L149:L152,$AC149:$AC152,AH149:AH152)</f>
        <v>-0.28117837936837764</v>
      </c>
      <c r="BL150" s="552"/>
      <c r="BM150" s="551">
        <f t="array" ref="BM150">bdRateExtend($G149:$G152,M149:M152,$AC149:$AC152,AI149:AI152)</f>
        <v>-0.28309263186163414</v>
      </c>
      <c r="BN150" s="552"/>
      <c r="BO150" s="545">
        <f t="array" ref="BO150">bdRateExtend($G149:$G152,N149:N152,$AC149:$AC152,AJ149:AJ152,"None", FALSE,1)</f>
        <v>-0.31692903313361032</v>
      </c>
      <c r="BP150" s="541"/>
      <c r="BQ150" s="545">
        <f t="array" ref="BQ150">bdRateExtend($G149:$G152,O149:O152,$AC149:$AC152,AK149:AK152,"None", FALSE,1)</f>
        <v>-0.3134198408898945</v>
      </c>
      <c r="BR150" s="541"/>
      <c r="BS150" s="551">
        <f t="array" ref="BS150">bdRateExtend($G149:$G152,P149:P152,$AC149:$AC152,AL149:AL152)</f>
        <v>-0.29110578049097502</v>
      </c>
      <c r="BT150" s="552"/>
      <c r="BU150" s="551">
        <f t="array" ref="BU150">bdRateExtend($G149:$G152,Q149:Q152,$AC149:$AC152,AM149:AM152)</f>
        <v>-0.37209315994776848</v>
      </c>
      <c r="BV150" s="552"/>
      <c r="BW150" s="551">
        <f t="array" ref="BW150">bdRateExtend($G149:$G152,R149:R152,$AC149:$AC152,AN149:AN152)</f>
        <v>-0.3103496747438359</v>
      </c>
      <c r="BX150" s="552"/>
      <c r="BY150" s="552"/>
      <c r="BZ150" s="541"/>
      <c r="CA150" s="541"/>
      <c r="CB150" s="552"/>
      <c r="CC150" s="560">
        <f t="array" ref="CC150">bdCAMBIExtend($G149:$G152,V149:V152,$AC149:$AC152,AR149:AR152)</f>
        <v>-0.56660849596594876</v>
      </c>
      <c r="CD150" s="541"/>
      <c r="CE150" s="554">
        <f t="array" ref="CE150">testVMAFRange($G149:$G152,N149:N152,$AC149:$AC152,AJ149:AJ152)</f>
        <v>0</v>
      </c>
      <c r="CF150" s="541"/>
      <c r="CG150" s="554">
        <f t="array" ref="CG150">testVMAFRange($G149:$G152,O149:O152,$AC149:$AC152,AK149:AK152)</f>
        <v>0</v>
      </c>
      <c r="CH150" s="541"/>
    </row>
    <row r="151" spans="1:86" ht="17" customHeight="1" x14ac:dyDescent="0.2">
      <c r="A151" s="538"/>
      <c r="B151" s="566"/>
      <c r="C151" s="485"/>
      <c r="D151" s="590"/>
      <c r="E151" s="558"/>
      <c r="F151" s="362">
        <v>185</v>
      </c>
      <c r="G151" s="420">
        <f>'Anchor-RA'!L149</f>
        <v>173.382981</v>
      </c>
      <c r="H151" s="295">
        <f>'Anchor-RA'!M149</f>
        <v>46.284902000000002</v>
      </c>
      <c r="I151" s="295">
        <f>'Anchor-RA'!N149</f>
        <v>49.963600999999997</v>
      </c>
      <c r="J151" s="295">
        <f>'Anchor-RA'!O149</f>
        <v>45.739153000000002</v>
      </c>
      <c r="K151" s="295">
        <f>(Summary!$C$63*H151+Summary!$C$64*I151+Summary!$C$65*J151)/Summary!$C$66</f>
        <v>46.807060333333332</v>
      </c>
      <c r="L151" s="295">
        <f>'Anchor-RA'!P149</f>
        <v>22.119561000000001</v>
      </c>
      <c r="M151" s="295">
        <f>'Anchor-RA'!Q149</f>
        <v>20.375032999999998</v>
      </c>
      <c r="N151" s="295">
        <f>'Anchor-RA'!R149</f>
        <v>71.790739000000002</v>
      </c>
      <c r="O151" s="295">
        <f>'Anchor-RA'!S149</f>
        <v>71.406071999999995</v>
      </c>
      <c r="P151" s="295">
        <f>'Anchor-RA'!T149</f>
        <v>42.641423000000003</v>
      </c>
      <c r="Q151" s="295">
        <f>'Anchor-RA'!U149</f>
        <v>46.261850000000003</v>
      </c>
      <c r="R151" s="295">
        <f>'Anchor-RA'!V149</f>
        <v>46.276428000000003</v>
      </c>
      <c r="S151" s="295">
        <f>'Anchor-RA'!W149</f>
        <v>49.930011999999998</v>
      </c>
      <c r="T151" s="295">
        <f>'Anchor-RA'!X149</f>
        <v>45.725912000000001</v>
      </c>
      <c r="U151" s="295">
        <f>10*LOG10(1/((Summary!$C$80/10^(R151/10)+Summary!$C$81/10^(S151/10)+Summary!$C$82/10^(T151/10))/Summary!$C$83))</f>
        <v>46.602267551289643</v>
      </c>
      <c r="V151" s="295">
        <f>'Anchor-RA'!Y149</f>
        <v>5.8801600000000001</v>
      </c>
      <c r="W151" s="295">
        <f>'Anchor-RA'!Z149</f>
        <v>1872.2</v>
      </c>
      <c r="X151" s="295">
        <f>'Anchor-RA'!AA149</f>
        <v>3.5573000000000001</v>
      </c>
      <c r="Y151" s="357">
        <f>'Anchor-RA'!AB149</f>
        <v>15</v>
      </c>
      <c r="Z151" s="357">
        <f>'Anchor-RA'!AC149</f>
        <v>23</v>
      </c>
      <c r="AA151" s="295">
        <f t="shared" si="10"/>
        <v>0.5200555555555556</v>
      </c>
      <c r="AB151" s="462"/>
      <c r="AC151" s="167">
        <f>'Test-RA'!L149</f>
        <v>127.4362</v>
      </c>
      <c r="AD151" s="167">
        <f>'Test-RA'!M149</f>
        <v>46.502665</v>
      </c>
      <c r="AE151" s="167">
        <f>'Test-RA'!N149</f>
        <v>50.082241000000003</v>
      </c>
      <c r="AF151" s="167">
        <f>'Test-RA'!O149</f>
        <v>45.802522000000003</v>
      </c>
      <c r="AG151" s="167">
        <f>(Summary!$C$63*AD151+Summary!$C$64*AE151+Summary!$C$65*AF151)/Summary!$C$66</f>
        <v>46.982570500000001</v>
      </c>
      <c r="AH151" s="167">
        <f>'Test-RA'!P149</f>
        <v>22.400842000000001</v>
      </c>
      <c r="AI151" s="167">
        <f>'Test-RA'!Q149</f>
        <v>20.548203999999998</v>
      </c>
      <c r="AJ151" s="167">
        <f>'Test-RA'!R149</f>
        <v>72.318954000000005</v>
      </c>
      <c r="AK151" s="167">
        <f>'Test-RA'!S149</f>
        <v>71.897198000000003</v>
      </c>
      <c r="AL151" s="167">
        <f>'Test-RA'!T149</f>
        <v>42.867801999999998</v>
      </c>
      <c r="AM151" s="167">
        <f>'Test-RA'!U149</f>
        <v>46.449880999999998</v>
      </c>
      <c r="AN151" s="167">
        <f>'Test-RA'!V149</f>
        <v>46.499236000000003</v>
      </c>
      <c r="AO151" s="167">
        <f>'Test-RA'!W149</f>
        <v>50.059175000000003</v>
      </c>
      <c r="AP151" s="167">
        <f>'Test-RA'!X149</f>
        <v>45.790723999999997</v>
      </c>
      <c r="AQ151" s="167">
        <f>10*LOG10(1/((Summary!$C$80/10^(AN151/10)+Summary!$C$81/10^(AO151/10)+Summary!$C$82/10^(AP151/10))/Summary!$C$83))</f>
        <v>46.785113892589919</v>
      </c>
      <c r="AR151" s="167">
        <f>'Test-RA'!Y149</f>
        <v>5.4198370000000002</v>
      </c>
      <c r="AS151" s="167">
        <f>'Test-RA'!Z149</f>
        <v>25576.5</v>
      </c>
      <c r="AT151" s="295">
        <f>'Test-RA'!AA149</f>
        <v>27.2376</v>
      </c>
      <c r="AU151" s="357">
        <f>'Test-RA'!AB149</f>
        <v>15</v>
      </c>
      <c r="AV151" s="357">
        <f>'Test-RA'!AC149</f>
        <v>23</v>
      </c>
      <c r="AW151" s="395">
        <f t="shared" si="11"/>
        <v>7.1045833333333333</v>
      </c>
      <c r="AX151" s="297">
        <f t="shared" si="12"/>
        <v>13.661200726418118</v>
      </c>
      <c r="AY151" s="298">
        <f t="shared" si="12"/>
        <v>7.6568183734855086</v>
      </c>
      <c r="AZ151" s="297">
        <f t="shared" si="12"/>
        <v>1</v>
      </c>
      <c r="BA151" s="345">
        <f t="shared" si="12"/>
        <v>1</v>
      </c>
      <c r="BB151" s="75"/>
      <c r="BC151" s="75"/>
      <c r="BD151" s="565"/>
      <c r="BE151" s="550"/>
      <c r="BF151" s="552"/>
      <c r="BG151" s="552"/>
      <c r="BH151" s="552"/>
      <c r="BI151" s="552"/>
      <c r="BJ151" s="552"/>
      <c r="BK151" s="553"/>
      <c r="BL151" s="552"/>
      <c r="BM151" s="553"/>
      <c r="BN151" s="552"/>
      <c r="BO151" s="546"/>
      <c r="BP151" s="541"/>
      <c r="BQ151" s="546"/>
      <c r="BR151" s="541"/>
      <c r="BS151" s="553"/>
      <c r="BT151" s="552"/>
      <c r="BU151" s="553"/>
      <c r="BV151" s="552"/>
      <c r="BW151" s="553"/>
      <c r="BX151" s="552"/>
      <c r="BY151" s="552"/>
      <c r="BZ151" s="541"/>
      <c r="CA151" s="541"/>
      <c r="CB151" s="552"/>
      <c r="CC151" s="550"/>
      <c r="CD151" s="541"/>
      <c r="CE151" s="546"/>
      <c r="CF151" s="541"/>
      <c r="CG151" s="546"/>
      <c r="CH151" s="541"/>
    </row>
    <row r="152" spans="1:86" ht="17" customHeight="1" thickBot="1" x14ac:dyDescent="0.25">
      <c r="A152" s="538"/>
      <c r="B152" s="566"/>
      <c r="C152" s="485"/>
      <c r="D152" s="590"/>
      <c r="E152" s="558"/>
      <c r="F152" s="362">
        <v>210</v>
      </c>
      <c r="G152" s="420">
        <f>'Anchor-RA'!L150</f>
        <v>83.349378000000002</v>
      </c>
      <c r="H152" s="295">
        <f>'Anchor-RA'!M150</f>
        <v>44.537022999999998</v>
      </c>
      <c r="I152" s="295">
        <f>'Anchor-RA'!N150</f>
        <v>48.244427999999999</v>
      </c>
      <c r="J152" s="295">
        <f>'Anchor-RA'!O150</f>
        <v>44.592883999999998</v>
      </c>
      <c r="K152" s="295">
        <f>(Summary!$C$63*H152+Summary!$C$64*I152+Summary!$C$65*J152)/Summary!$C$66</f>
        <v>45.164234</v>
      </c>
      <c r="L152" s="295">
        <f>'Anchor-RA'!P150</f>
        <v>18.930924999999998</v>
      </c>
      <c r="M152" s="295">
        <f>'Anchor-RA'!Q150</f>
        <v>18.620224</v>
      </c>
      <c r="N152" s="295">
        <f>'Anchor-RA'!R150</f>
        <v>58.146841999999999</v>
      </c>
      <c r="O152" s="295">
        <f>'Anchor-RA'!S150</f>
        <v>57.867334999999997</v>
      </c>
      <c r="P152" s="295">
        <f>'Anchor-RA'!T150</f>
        <v>40.562742999999998</v>
      </c>
      <c r="Q152" s="295">
        <f>'Anchor-RA'!U150</f>
        <v>44.236727000000002</v>
      </c>
      <c r="R152" s="295">
        <f>'Anchor-RA'!V150</f>
        <v>44.517861000000003</v>
      </c>
      <c r="S152" s="295">
        <f>'Anchor-RA'!W150</f>
        <v>48.208078999999998</v>
      </c>
      <c r="T152" s="295">
        <f>'Anchor-RA'!X150</f>
        <v>44.576394999999998</v>
      </c>
      <c r="U152" s="295">
        <f>10*LOG10(1/((Summary!$C$80/10^(R152/10)+Summary!$C$81/10^(S152/10)+Summary!$C$82/10^(T152/10))/Summary!$C$83))</f>
        <v>44.964067542267465</v>
      </c>
      <c r="V152" s="295">
        <f>'Anchor-RA'!Y150</f>
        <v>7.2796820000000002</v>
      </c>
      <c r="W152" s="295">
        <f>'Anchor-RA'!Z150</f>
        <v>1301.9000000000001</v>
      </c>
      <c r="X152" s="295">
        <f>'Anchor-RA'!AA150</f>
        <v>4.6200999999999999</v>
      </c>
      <c r="Y152" s="357">
        <f>'Anchor-RA'!AB150</f>
        <v>16</v>
      </c>
      <c r="Z152" s="357">
        <f>'Anchor-RA'!AC150</f>
        <v>22</v>
      </c>
      <c r="AA152" s="295">
        <f t="shared" si="10"/>
        <v>0.3616388888888889</v>
      </c>
      <c r="AB152" s="462"/>
      <c r="AC152" s="167">
        <f>'Test-RA'!L150</f>
        <v>51.846335000000003</v>
      </c>
      <c r="AD152" s="167">
        <f>'Test-RA'!M150</f>
        <v>44.808779999999999</v>
      </c>
      <c r="AE152" s="167">
        <f>'Test-RA'!N150</f>
        <v>49.585937999999999</v>
      </c>
      <c r="AF152" s="167">
        <f>'Test-RA'!O150</f>
        <v>44.799937</v>
      </c>
      <c r="AG152" s="167">
        <f>(Summary!$C$63*AD152+Summary!$C$64*AE152+Summary!$C$65*AF152)/Summary!$C$66</f>
        <v>45.603499166666666</v>
      </c>
      <c r="AH152" s="167">
        <f>'Test-RA'!P150</f>
        <v>19.224425</v>
      </c>
      <c r="AI152" s="167">
        <f>'Test-RA'!Q150</f>
        <v>18.843097</v>
      </c>
      <c r="AJ152" s="167">
        <f>'Test-RA'!R150</f>
        <v>57.527588000000002</v>
      </c>
      <c r="AK152" s="167">
        <f>'Test-RA'!S150</f>
        <v>57.323549999999997</v>
      </c>
      <c r="AL152" s="167">
        <f>'Test-RA'!T150</f>
        <v>40.923723000000003</v>
      </c>
      <c r="AM152" s="167">
        <f>'Test-RA'!U150</f>
        <v>45.534255000000002</v>
      </c>
      <c r="AN152" s="167">
        <f>'Test-RA'!V150</f>
        <v>44.800139000000001</v>
      </c>
      <c r="AO152" s="167">
        <f>'Test-RA'!W150</f>
        <v>49.563516999999997</v>
      </c>
      <c r="AP152" s="167">
        <f>'Test-RA'!X150</f>
        <v>44.790978000000003</v>
      </c>
      <c r="AQ152" s="167">
        <f>10*LOG10(1/((Summary!$C$80/10^(AN152/10)+Summary!$C$81/10^(AO152/10)+Summary!$C$82/10^(AP152/10))/Summary!$C$83))</f>
        <v>45.309455184834292</v>
      </c>
      <c r="AR152" s="167">
        <f>'Test-RA'!Y150</f>
        <v>5.9291280000000004</v>
      </c>
      <c r="AS152" s="167">
        <f>'Test-RA'!Z150</f>
        <v>21863.3</v>
      </c>
      <c r="AT152" s="295">
        <f>'Test-RA'!AA150</f>
        <v>30.664300000000001</v>
      </c>
      <c r="AU152" s="357">
        <f>'Test-RA'!AB150</f>
        <v>16</v>
      </c>
      <c r="AV152" s="357">
        <f>'Test-RA'!AC150</f>
        <v>22</v>
      </c>
      <c r="AW152" s="395">
        <f t="shared" si="11"/>
        <v>6.0731388888888889</v>
      </c>
      <c r="AX152" s="297">
        <f t="shared" si="12"/>
        <v>16.79337890775021</v>
      </c>
      <c r="AY152" s="298">
        <f t="shared" si="12"/>
        <v>6.6371507110235717</v>
      </c>
      <c r="AZ152" s="297">
        <f t="shared" si="12"/>
        <v>1</v>
      </c>
      <c r="BA152" s="345">
        <f t="shared" si="12"/>
        <v>1</v>
      </c>
      <c r="BB152" s="75"/>
      <c r="BC152" s="75"/>
      <c r="BD152" s="574" t="s">
        <v>46</v>
      </c>
      <c r="BE152" s="549">
        <f t="array" ref="BE152">bdRateExtend($G150:$G153,H150:H153,$AC150:$AC153,AD150:AD153)</f>
        <v>-0.40347472229540871</v>
      </c>
      <c r="BF152" s="552"/>
      <c r="BG152" s="552"/>
      <c r="BH152" s="552"/>
      <c r="BI152" s="552"/>
      <c r="BJ152" s="552"/>
      <c r="BK152" s="551">
        <f t="array" ref="BK152">bdRateExtend($G150:$G153,L150:L153,$AC150:$AC153,AH150:AH153)</f>
        <v>-0.36421055966312021</v>
      </c>
      <c r="BL152" s="552"/>
      <c r="BM152" s="551">
        <f t="array" ref="BM152">bdRateExtend($G150:$G153,M150:M153,$AC150:$AC153,AI150:AI153)</f>
        <v>-0.36836362169781134</v>
      </c>
      <c r="BN152" s="552"/>
      <c r="BO152" s="545">
        <f t="array" ref="BO152">bdRateExtend($G150:$G153,N150:N153,$AC150:$AC153,AJ150:AJ153,"None", FALSE,1)</f>
        <v>-0.33630375780784127</v>
      </c>
      <c r="BP152" s="541"/>
      <c r="BQ152" s="545">
        <f t="array" ref="BQ152">bdRateExtend($G150:$G153,O150:O153,$AC150:$AC153,AK150:AK153,"None", FALSE,1)</f>
        <v>-0.33699121761422812</v>
      </c>
      <c r="BR152" s="541"/>
      <c r="BS152" s="551">
        <f t="array" ref="BS152">bdRateExtend($G150:$G153,P150:P153,$AC150:$AC153,AL150:AL153)</f>
        <v>-0.3920602429088299</v>
      </c>
      <c r="BT152" s="552"/>
      <c r="BU152" s="551">
        <f t="array" ref="BU152">bdRateExtend($G150:$G153,Q150:Q153,$AC150:$AC153,AM150:AM153)</f>
        <v>-0.52770499027604201</v>
      </c>
      <c r="BV152" s="552"/>
      <c r="BW152" s="551">
        <f t="array" ref="BW152">bdRateExtend($G150:$G153,R150:R153,$AC150:$AC153,AN150:AN153)</f>
        <v>-0.40551640194097116</v>
      </c>
      <c r="BX152" s="552"/>
      <c r="BY152" s="552"/>
      <c r="BZ152" s="541"/>
      <c r="CA152" s="541"/>
      <c r="CB152" s="552"/>
      <c r="CC152" s="560">
        <f t="array" ref="CC152">bdCAMBIExtend($G150:$G153,V150:V153,$AC150:$AC153,AR150:AR153)</f>
        <v>-0.79619396819862132</v>
      </c>
      <c r="CD152" s="541"/>
      <c r="CE152" s="554">
        <f t="array" ref="CE152">testVMAFRange($G150:$G153,N150:N153,$AC150:$AC153,AJ150:AJ153)</f>
        <v>0</v>
      </c>
      <c r="CF152" s="541"/>
      <c r="CG152" s="554">
        <f t="array" ref="CG152">testVMAFRange($G150:$G153,O150:O153,$AC150:$AC153,AK150:AK153)</f>
        <v>0</v>
      </c>
      <c r="CH152" s="541"/>
    </row>
    <row r="153" spans="1:86" ht="17" customHeight="1" thickBot="1" x14ac:dyDescent="0.25">
      <c r="A153" s="538"/>
      <c r="B153" s="596"/>
      <c r="C153" s="486"/>
      <c r="D153" s="591"/>
      <c r="E153" s="559"/>
      <c r="F153" s="363">
        <v>235</v>
      </c>
      <c r="G153" s="421">
        <f>'Anchor-RA'!L151</f>
        <v>53.815275999999997</v>
      </c>
      <c r="H153" s="392">
        <f>'Anchor-RA'!M151</f>
        <v>42.776764999999997</v>
      </c>
      <c r="I153" s="392">
        <f>'Anchor-RA'!N151</f>
        <v>46.688285999999998</v>
      </c>
      <c r="J153" s="392">
        <f>'Anchor-RA'!O151</f>
        <v>42.441333999999998</v>
      </c>
      <c r="K153" s="392">
        <f>(Summary!$C$63*H153+Summary!$C$64*I153+Summary!$C$65*J153)/Summary!$C$66</f>
        <v>43.372779999999999</v>
      </c>
      <c r="L153" s="392">
        <f>'Anchor-RA'!P151</f>
        <v>16.622323000000002</v>
      </c>
      <c r="M153" s="392">
        <f>'Anchor-RA'!Q151</f>
        <v>17.418959000000001</v>
      </c>
      <c r="N153" s="392">
        <f>'Anchor-RA'!R151</f>
        <v>49.053955999999999</v>
      </c>
      <c r="O153" s="392">
        <f>'Anchor-RA'!S151</f>
        <v>48.739786000000002</v>
      </c>
      <c r="P153" s="392">
        <f>'Anchor-RA'!T151</f>
        <v>38.605006000000003</v>
      </c>
      <c r="Q153" s="392">
        <f>'Anchor-RA'!U151</f>
        <v>41.654673000000003</v>
      </c>
      <c r="R153" s="392">
        <f>'Anchor-RA'!V151</f>
        <v>42.729244000000001</v>
      </c>
      <c r="S153" s="392">
        <f>'Anchor-RA'!W151</f>
        <v>46.613303999999999</v>
      </c>
      <c r="T153" s="392">
        <f>'Anchor-RA'!X151</f>
        <v>42.407378999999999</v>
      </c>
      <c r="U153" s="392">
        <f>10*LOG10(1/((Summary!$C$80/10^(R153/10)+Summary!$C$81/10^(S153/10)+Summary!$C$82/10^(T153/10))/Summary!$C$83))</f>
        <v>43.118352192422535</v>
      </c>
      <c r="V153" s="392">
        <f>'Anchor-RA'!Y151</f>
        <v>5.62852</v>
      </c>
      <c r="W153" s="392">
        <f>'Anchor-RA'!Z151</f>
        <v>1332.4</v>
      </c>
      <c r="X153" s="392">
        <f>'Anchor-RA'!AA151</f>
        <v>3.5076999999999998</v>
      </c>
      <c r="Y153" s="393">
        <f>'Anchor-RA'!AB151</f>
        <v>16</v>
      </c>
      <c r="Z153" s="393">
        <f>'Anchor-RA'!AC151</f>
        <v>22</v>
      </c>
      <c r="AA153" s="392">
        <f t="shared" si="10"/>
        <v>0.37011111111111111</v>
      </c>
      <c r="AB153" s="462"/>
      <c r="AC153" s="167">
        <f>'Test-RA'!L151</f>
        <v>24.615385</v>
      </c>
      <c r="AD153" s="167">
        <f>'Test-RA'!M151</f>
        <v>42.943950999999998</v>
      </c>
      <c r="AE153" s="167">
        <f>'Test-RA'!N151</f>
        <v>49.462890999999999</v>
      </c>
      <c r="AF153" s="167">
        <f>'Test-RA'!O151</f>
        <v>43.727851000000001</v>
      </c>
      <c r="AG153" s="167">
        <f>(Summary!$C$63*AD153+Summary!$C$64*AE153+Summary!$C$65*AF153)/Summary!$C$66</f>
        <v>44.161090999999999</v>
      </c>
      <c r="AH153" s="167">
        <f>'Test-RA'!P151</f>
        <v>16.832359</v>
      </c>
      <c r="AI153" s="167">
        <f>'Test-RA'!Q151</f>
        <v>17.618993</v>
      </c>
      <c r="AJ153" s="167">
        <f>'Test-RA'!R151</f>
        <v>46.627133999999998</v>
      </c>
      <c r="AK153" s="167">
        <f>'Test-RA'!S151</f>
        <v>46.541330000000002</v>
      </c>
      <c r="AL153" s="167">
        <f>'Test-RA'!T151</f>
        <v>39.083593999999998</v>
      </c>
      <c r="AM153" s="167">
        <f>'Test-RA'!U151</f>
        <v>44.474209000000002</v>
      </c>
      <c r="AN153" s="167">
        <f>'Test-RA'!V151</f>
        <v>42.877513999999998</v>
      </c>
      <c r="AO153" s="167">
        <f>'Test-RA'!W151</f>
        <v>49.430467</v>
      </c>
      <c r="AP153" s="167">
        <f>'Test-RA'!X151</f>
        <v>43.717246000000003</v>
      </c>
      <c r="AQ153" s="167">
        <f>10*LOG10(1/((Summary!$C$80/10^(AN153/10)+Summary!$C$81/10^(AO153/10)+Summary!$C$82/10^(AP153/10))/Summary!$C$83))</f>
        <v>43.630115222259242</v>
      </c>
      <c r="AR153" s="167">
        <f>'Test-RA'!Y151</f>
        <v>5.8458649999999999</v>
      </c>
      <c r="AS153" s="167">
        <f>'Test-RA'!Z151</f>
        <v>13695.3</v>
      </c>
      <c r="AT153" s="295">
        <f>'Test-RA'!AA151</f>
        <v>29.742000000000001</v>
      </c>
      <c r="AU153" s="357">
        <f>'Test-RA'!AB151</f>
        <v>16</v>
      </c>
      <c r="AV153" s="357">
        <f>'Test-RA'!AC151</f>
        <v>22</v>
      </c>
      <c r="AW153" s="395">
        <f t="shared" si="11"/>
        <v>3.8042499999999997</v>
      </c>
      <c r="AX153" s="297">
        <f t="shared" si="12"/>
        <v>10.278670069048333</v>
      </c>
      <c r="AY153" s="298">
        <f t="shared" si="12"/>
        <v>8.4790603529378235</v>
      </c>
      <c r="AZ153" s="297">
        <f t="shared" si="12"/>
        <v>1</v>
      </c>
      <c r="BA153" s="345">
        <f t="shared" si="12"/>
        <v>1</v>
      </c>
      <c r="BB153" s="75"/>
      <c r="BC153" s="75"/>
      <c r="BD153" s="570"/>
      <c r="BE153" s="550"/>
      <c r="BF153" s="553"/>
      <c r="BG153" s="553"/>
      <c r="BH153" s="553"/>
      <c r="BI153" s="553"/>
      <c r="BJ153" s="553"/>
      <c r="BK153" s="553"/>
      <c r="BL153" s="553"/>
      <c r="BM153" s="553"/>
      <c r="BN153" s="553"/>
      <c r="BO153" s="546"/>
      <c r="BP153" s="544"/>
      <c r="BQ153" s="546"/>
      <c r="BR153" s="544"/>
      <c r="BS153" s="553"/>
      <c r="BT153" s="553"/>
      <c r="BU153" s="553"/>
      <c r="BV153" s="553"/>
      <c r="BW153" s="553"/>
      <c r="BX153" s="553"/>
      <c r="BY153" s="553"/>
      <c r="BZ153" s="544"/>
      <c r="CA153" s="544"/>
      <c r="CB153" s="553"/>
      <c r="CC153" s="550"/>
      <c r="CD153" s="541"/>
      <c r="CE153" s="546"/>
      <c r="CF153" s="544"/>
      <c r="CG153" s="546"/>
      <c r="CH153" s="544"/>
    </row>
    <row r="154" spans="1:86" ht="17" customHeight="1" thickBot="1" x14ac:dyDescent="0.25">
      <c r="A154" s="538"/>
      <c r="B154" s="595" t="s">
        <v>158</v>
      </c>
      <c r="C154" s="586" t="s">
        <v>309</v>
      </c>
      <c r="D154" s="589">
        <v>24</v>
      </c>
      <c r="E154" s="557">
        <v>8</v>
      </c>
      <c r="F154" s="362">
        <v>110</v>
      </c>
      <c r="G154" s="419">
        <f>'Anchor-RA'!L152</f>
        <v>3173.3614550000002</v>
      </c>
      <c r="H154" s="385">
        <f>'Anchor-RA'!M152</f>
        <v>47.287542999999999</v>
      </c>
      <c r="I154" s="385">
        <f>'Anchor-RA'!N152</f>
        <v>51.884157999999999</v>
      </c>
      <c r="J154" s="385">
        <f>'Anchor-RA'!O152</f>
        <v>47.523882999999998</v>
      </c>
      <c r="K154" s="385">
        <f>(Summary!$C$63*H154+Summary!$C$64*I154+Summary!$C$65*J154)/Summary!$C$66</f>
        <v>48.093035500000006</v>
      </c>
      <c r="L154" s="385">
        <f>'Anchor-RA'!P152</f>
        <v>21.991436</v>
      </c>
      <c r="M154" s="385">
        <f>'Anchor-RA'!Q152</f>
        <v>22.596789999999999</v>
      </c>
      <c r="N154" s="385">
        <f>'Anchor-RA'!R152</f>
        <v>85.297376</v>
      </c>
      <c r="O154" s="385">
        <f>'Anchor-RA'!S152</f>
        <v>84.658052999999995</v>
      </c>
      <c r="P154" s="385">
        <f>'Anchor-RA'!T152</f>
        <v>44.908192999999997</v>
      </c>
      <c r="Q154" s="385">
        <f>'Anchor-RA'!U152</f>
        <v>50.024515000000001</v>
      </c>
      <c r="R154" s="385">
        <f>'Anchor-RA'!V152</f>
        <v>47.000959999999999</v>
      </c>
      <c r="S154" s="385">
        <f>'Anchor-RA'!W152</f>
        <v>51.270105999999998</v>
      </c>
      <c r="T154" s="385">
        <f>'Anchor-RA'!X152</f>
        <v>47.104689999999998</v>
      </c>
      <c r="U154" s="385">
        <f>10*LOG10(1/((Summary!$C$80/10^(R154/10)+Summary!$C$81/10^(S154/10)+Summary!$C$82/10^(T154/10))/Summary!$C$83))</f>
        <v>47.498461914404693</v>
      </c>
      <c r="V154" s="385">
        <f>'Anchor-RA'!Y152</f>
        <v>5.455184</v>
      </c>
      <c r="W154" s="385">
        <f>'Anchor-RA'!Z152</f>
        <v>4032.9</v>
      </c>
      <c r="X154" s="385">
        <f>'Anchor-RA'!AA152</f>
        <v>3.8346</v>
      </c>
      <c r="Y154" s="360">
        <f>'Anchor-RA'!AB152</f>
        <v>9</v>
      </c>
      <c r="Z154" s="360">
        <f>'Anchor-RA'!AC152</f>
        <v>8</v>
      </c>
      <c r="AA154" s="398">
        <f t="shared" si="10"/>
        <v>1.12025</v>
      </c>
      <c r="AB154" s="462"/>
      <c r="AC154" s="383">
        <f>'Test-RA'!L152</f>
        <v>3251.7905449999998</v>
      </c>
      <c r="AD154" s="384">
        <f>'Test-RA'!M152</f>
        <v>47.877178000000001</v>
      </c>
      <c r="AE154" s="384">
        <f>'Test-RA'!N152</f>
        <v>52.800172000000003</v>
      </c>
      <c r="AF154" s="384">
        <f>'Test-RA'!O152</f>
        <v>47.905563999999998</v>
      </c>
      <c r="AG154" s="384">
        <f>(Summary!$C$63*AD154+Summary!$C$64*AE154+Summary!$C$65*AF154)/Summary!$C$66</f>
        <v>48.702407999999998</v>
      </c>
      <c r="AH154" s="384">
        <f>'Test-RA'!P152</f>
        <v>22.811662999999999</v>
      </c>
      <c r="AI154" s="384">
        <f>'Test-RA'!Q152</f>
        <v>23.339500999999998</v>
      </c>
      <c r="AJ154" s="384">
        <f>'Test-RA'!R152</f>
        <v>88.007763999999995</v>
      </c>
      <c r="AK154" s="384">
        <f>'Test-RA'!S152</f>
        <v>87.313458999999995</v>
      </c>
      <c r="AL154" s="384">
        <f>'Test-RA'!T152</f>
        <v>45.760612999999999</v>
      </c>
      <c r="AM154" s="384">
        <f>'Test-RA'!U152</f>
        <v>50.501685999999999</v>
      </c>
      <c r="AN154" s="384">
        <f>'Test-RA'!V152</f>
        <v>47.592162000000002</v>
      </c>
      <c r="AO154" s="384">
        <f>'Test-RA'!W152</f>
        <v>52.115450000000003</v>
      </c>
      <c r="AP154" s="384">
        <f>'Test-RA'!X152</f>
        <v>47.493259999999999</v>
      </c>
      <c r="AQ154" s="384">
        <f>10*LOG10(1/((Summary!$C$80/10^(AN154/10)+Summary!$C$81/10^(AO154/10)+Summary!$C$82/10^(AP154/10))/Summary!$C$83))</f>
        <v>48.069122140704117</v>
      </c>
      <c r="AR154" s="384">
        <f>'Test-RA'!Y152</f>
        <v>5.3322250000000002</v>
      </c>
      <c r="AS154" s="384">
        <f>'Test-RA'!Z152</f>
        <v>268879.8</v>
      </c>
      <c r="AT154" s="385">
        <f>'Test-RA'!AA152</f>
        <v>10.7575</v>
      </c>
      <c r="AU154" s="360">
        <f>'Test-RA'!AB152</f>
        <v>9</v>
      </c>
      <c r="AV154" s="360">
        <f>'Test-RA'!AC152</f>
        <v>8</v>
      </c>
      <c r="AW154" s="398">
        <f t="shared" si="11"/>
        <v>74.688833333333335</v>
      </c>
      <c r="AX154" s="387">
        <f t="shared" si="12"/>
        <v>66.671576285055409</v>
      </c>
      <c r="AY154" s="388">
        <f t="shared" si="12"/>
        <v>2.8053773535701247</v>
      </c>
      <c r="AZ154" s="387">
        <f t="shared" si="12"/>
        <v>1</v>
      </c>
      <c r="BA154" s="397">
        <f t="shared" si="12"/>
        <v>1</v>
      </c>
      <c r="BB154" s="75"/>
      <c r="BC154" s="75"/>
      <c r="BD154" s="572" t="s">
        <v>39</v>
      </c>
      <c r="BE154" s="549">
        <f t="array" ref="BE154">bdRateExtend($G154:$G157,H154:H157,$AC154:$AC157,AD154:AD157)</f>
        <v>-0.21136604930040237</v>
      </c>
      <c r="BF154" s="551">
        <f t="array" ref="BF154">bdRateExtend($G154:$G159,H154:H159,$AC154:$AC159,AD154:AD159)</f>
        <v>-0.21953820877966346</v>
      </c>
      <c r="BG154" s="551">
        <f t="array" ref="BG154">bdRateExtend($G154:$G159,I154:I159,$AC154:$AC159,AE154:AE159)</f>
        <v>-0.21216849527545656</v>
      </c>
      <c r="BH154" s="551">
        <f t="array" ref="BH154">bdRateExtend($G154:$G159,J154:J159,$AC154:$AC159,AF154:AF159)</f>
        <v>-0.17797079080229816</v>
      </c>
      <c r="BI154" s="551">
        <f t="array" ref="BI154">bdRateExtend($G154:$G159,K154:K159,$AC154:$AC159,AG154:AG159)</f>
        <v>-0.2112215731983671</v>
      </c>
      <c r="BJ154" s="575">
        <f>(Summary!$C$94*BF154+Summary!$C$95*BG154+Summary!$C$96*BH154)/Summary!$C$97</f>
        <v>-0.21758072352040056</v>
      </c>
      <c r="BK154" s="551">
        <f t="array" ref="BK154">bdRateExtend($G154:$G157,L154:L157,$AC154:$AC157,AH154:AH157)</f>
        <v>-0.21568162653372913</v>
      </c>
      <c r="BL154" s="551">
        <f t="array" ref="BL154">bdRateExtend($G154:$G159,L154:L159,$AC154:$AC159,AH154:AH159)</f>
        <v>-0.23346971817112849</v>
      </c>
      <c r="BM154" s="551">
        <f t="array" ref="BM154">bdRateExtend($G154:$G157,M154:M157,$AC154:$AC157,AI154:AI157)</f>
        <v>-0.21241525611819334</v>
      </c>
      <c r="BN154" s="551">
        <f t="array" ref="BN154">bdRateExtend($G154:$G159,M154:M159,$AC154:$AC159,AI154:AI159)</f>
        <v>-0.22858800606216989</v>
      </c>
      <c r="BO154" s="548">
        <f t="array" ref="BO154">bdRateExtend($G154:$G157,N154:N157,$AC154:$AC157,AJ154:AJ157,"None", FALSE,1)</f>
        <v>-0.30828304311714749</v>
      </c>
      <c r="BP154" s="585">
        <f t="array" ref="BP154">bdRateExtend($G154:$G159,N154:N159,$AC154:$AC159,AJ154:AJ159,"None", FALSE,1)</f>
        <v>-0.29091309568509338</v>
      </c>
      <c r="BQ154" s="548">
        <f t="array" ref="BQ154">bdRateExtend($G154:$G157,O154:O157,$AC154:$AC157,AK154:AK157,"None", FALSE,1)</f>
        <v>-0.30541500426100665</v>
      </c>
      <c r="BR154" s="585">
        <f t="array" ref="BR154">bdRateExtend($G154:$G159,O154:O159,$AC154:$AC159,AK154:AK159,"None", FALSE,1)</f>
        <v>-0.2889129544584248</v>
      </c>
      <c r="BS154" s="551">
        <f t="array" ref="BS154">bdRateExtend($G154:$G157,P154:P157,$AC154:$AC157,AL154:AL157)</f>
        <v>-0.20452194694019743</v>
      </c>
      <c r="BT154" s="551">
        <f t="array" ref="BT154">bdRateExtend($G154:$G159,P154:P159,$AC154:$AC159,AL154:AL159)</f>
        <v>-0.21337505395167744</v>
      </c>
      <c r="BU154" s="551">
        <f t="array" ref="BU154">bdRateExtend($G154:$G157,Q154:Q157,$AC154:$AC157,AM154:AM157)</f>
        <v>-0.17396947597896328</v>
      </c>
      <c r="BV154" s="551">
        <f t="array" ref="BV154">bdRateExtend($G154:$G159,Q154:Q159,$AC154:$AC159,AM154:AM159)</f>
        <v>-0.19297711073802226</v>
      </c>
      <c r="BW154" s="551">
        <f t="array" ref="BW154">bdRateExtend($G154:$G157,R154:R157,$AC154:$AC157,AN154:AN157)</f>
        <v>-0.21384625885107111</v>
      </c>
      <c r="BX154" s="551">
        <f t="array" ref="BX154">bdRateExtend($G154:$G159,R154:R159,$AC154:$AC159,AN154:AN159)</f>
        <v>-0.22147597531613961</v>
      </c>
      <c r="BY154" s="551">
        <f t="array" ref="BY154">bdRateExtend($G154:$G159,S154:S159,$AC154:$AC159,AO154:AO159)</f>
        <v>-0.21372549054903245</v>
      </c>
      <c r="BZ154" s="555">
        <f t="array" ref="BZ154">bdRateExtend($G154:$G159,T154:T159,$AC154:$AC159,AP154:AP159)</f>
        <v>-0.18095497915626224</v>
      </c>
      <c r="CA154" s="555">
        <f t="array" ref="CA154">bdRateExtend($G154:$G159,U154:U159,$AC154:$AC159,AQ154:AQ159)</f>
        <v>-0.21219995364277122</v>
      </c>
      <c r="CB154" s="575">
        <f>(Summary!$C$108*BX154+Summary!$C$109*BY154+Summary!$C$110*BZ154)/Summary!$C$111</f>
        <v>-0.21954511607906024</v>
      </c>
      <c r="CC154" s="561">
        <f t="array" ref="CC154">bdCAMBIExtend($G154:$G157,V154:V157,$AC154:$AC157,AR154:AR157)</f>
        <v>-2.2169714961039654E-2</v>
      </c>
      <c r="CD154" s="561">
        <f t="array" ref="CD154">bdCAMBIExtend($G154:$G159,V154:V159,$AC154:$AC159,AR154:AR159)</f>
        <v>7.8437069734405562E-2</v>
      </c>
      <c r="CE154" s="547">
        <f t="array" ref="CE154">testVMAFRange($G154:$G157,N154:N157,$AC154:$AC157,AJ154:AJ157)</f>
        <v>0</v>
      </c>
      <c r="CF154" s="543">
        <f t="array" ref="CF154">testVMAFRange($G154:$G159,N154:N159,$AC154:$AC159,AJ154:AJ159)</f>
        <v>0</v>
      </c>
      <c r="CG154" s="547">
        <f t="array" ref="CG154">testVMAFRange($G154:$G157,O154:O157,$AC154:$AC157,AK154:AK157)</f>
        <v>0</v>
      </c>
      <c r="CH154" s="543">
        <f t="array" ref="CH154">testVMAFRange($G154:$G159,O154:O159,$AC154:$AC159,AK154:AK159)</f>
        <v>0</v>
      </c>
    </row>
    <row r="155" spans="1:86" ht="17" customHeight="1" x14ac:dyDescent="0.2">
      <c r="A155" s="538"/>
      <c r="B155" s="566"/>
      <c r="C155" s="485"/>
      <c r="D155" s="590"/>
      <c r="E155" s="558"/>
      <c r="F155" s="362">
        <v>135</v>
      </c>
      <c r="G155" s="420">
        <f>'Anchor-RA'!L153</f>
        <v>1127.0690910000001</v>
      </c>
      <c r="H155" s="295">
        <f>'Anchor-RA'!M153</f>
        <v>45.351393000000002</v>
      </c>
      <c r="I155" s="295">
        <f>'Anchor-RA'!N153</f>
        <v>50.077043000000003</v>
      </c>
      <c r="J155" s="295">
        <f>'Anchor-RA'!O153</f>
        <v>45.458205999999997</v>
      </c>
      <c r="K155" s="295">
        <f>(Summary!$C$63*H155+Summary!$C$64*I155+Summary!$C$65*J155)/Summary!$C$66</f>
        <v>46.156803500000002</v>
      </c>
      <c r="L155" s="295">
        <f>'Anchor-RA'!P153</f>
        <v>19.110427000000001</v>
      </c>
      <c r="M155" s="295">
        <f>'Anchor-RA'!Q153</f>
        <v>19.986592000000002</v>
      </c>
      <c r="N155" s="295">
        <f>'Anchor-RA'!R153</f>
        <v>71.022211999999996</v>
      </c>
      <c r="O155" s="295">
        <f>'Anchor-RA'!S153</f>
        <v>70.478798999999995</v>
      </c>
      <c r="P155" s="295">
        <f>'Anchor-RA'!T153</f>
        <v>41.947673999999999</v>
      </c>
      <c r="Q155" s="295">
        <f>'Anchor-RA'!U153</f>
        <v>47.729394999999997</v>
      </c>
      <c r="R155" s="295">
        <f>'Anchor-RA'!V153</f>
        <v>45.141793999999997</v>
      </c>
      <c r="S155" s="295">
        <f>'Anchor-RA'!W153</f>
        <v>49.663241999999997</v>
      </c>
      <c r="T155" s="295">
        <f>'Anchor-RA'!X153</f>
        <v>45.099317999999997</v>
      </c>
      <c r="U155" s="295">
        <f>10*LOG10(1/((Summary!$C$80/10^(R155/10)+Summary!$C$81/10^(S155/10)+Summary!$C$82/10^(T155/10))/Summary!$C$83))</f>
        <v>45.629314471958217</v>
      </c>
      <c r="V155" s="295">
        <f>'Anchor-RA'!Y153</f>
        <v>5.6599890000000004</v>
      </c>
      <c r="W155" s="295">
        <f>'Anchor-RA'!Z153</f>
        <v>2558</v>
      </c>
      <c r="X155" s="295">
        <f>'Anchor-RA'!AA153</f>
        <v>3.0486</v>
      </c>
      <c r="Y155" s="357">
        <f>'Anchor-RA'!AB153</f>
        <v>7</v>
      </c>
      <c r="Z155" s="357">
        <f>'Anchor-RA'!AC153</f>
        <v>8</v>
      </c>
      <c r="AA155" s="395">
        <f t="shared" si="10"/>
        <v>0.71055555555555561</v>
      </c>
      <c r="AB155" s="462"/>
      <c r="AC155" s="389">
        <f>'Test-RA'!L153</f>
        <v>1134.6705449999999</v>
      </c>
      <c r="AD155" s="167">
        <f>'Test-RA'!M153</f>
        <v>45.787863999999999</v>
      </c>
      <c r="AE155" s="167">
        <f>'Test-RA'!N153</f>
        <v>50.677084999999998</v>
      </c>
      <c r="AF155" s="167">
        <f>'Test-RA'!O153</f>
        <v>45.774621000000003</v>
      </c>
      <c r="AG155" s="167">
        <f>(Summary!$C$63*AD155+Summary!$C$64*AE155+Summary!$C$65*AF155)/Summary!$C$66</f>
        <v>46.600527</v>
      </c>
      <c r="AH155" s="167">
        <f>'Test-RA'!P153</f>
        <v>19.717289999999998</v>
      </c>
      <c r="AI155" s="167">
        <f>'Test-RA'!Q153</f>
        <v>20.539763000000001</v>
      </c>
      <c r="AJ155" s="167">
        <f>'Test-RA'!R153</f>
        <v>76.225291999999996</v>
      </c>
      <c r="AK155" s="167">
        <f>'Test-RA'!S153</f>
        <v>75.617630000000005</v>
      </c>
      <c r="AL155" s="167">
        <f>'Test-RA'!T153</f>
        <v>42.569504000000002</v>
      </c>
      <c r="AM155" s="167">
        <f>'Test-RA'!U153</f>
        <v>48.184103</v>
      </c>
      <c r="AN155" s="167">
        <f>'Test-RA'!V153</f>
        <v>45.568677999999998</v>
      </c>
      <c r="AO155" s="167">
        <f>'Test-RA'!W153</f>
        <v>50.235612000000003</v>
      </c>
      <c r="AP155" s="167">
        <f>'Test-RA'!X153</f>
        <v>45.406125000000003</v>
      </c>
      <c r="AQ155" s="167">
        <f>10*LOG10(1/((Summary!$C$80/10^(AN155/10)+Summary!$C$81/10^(AO155/10)+Summary!$C$82/10^(AP155/10))/Summary!$C$83))</f>
        <v>46.042712955837814</v>
      </c>
      <c r="AR155" s="167">
        <f>'Test-RA'!Y153</f>
        <v>5.5510299999999999</v>
      </c>
      <c r="AS155" s="167">
        <f>'Test-RA'!Z153</f>
        <v>118290.1</v>
      </c>
      <c r="AT155" s="295">
        <f>'Test-RA'!AA153</f>
        <v>9.5309000000000008</v>
      </c>
      <c r="AU155" s="357">
        <f>'Test-RA'!AB153</f>
        <v>7</v>
      </c>
      <c r="AV155" s="357">
        <f>'Test-RA'!AC153</f>
        <v>8</v>
      </c>
      <c r="AW155" s="395">
        <f t="shared" si="11"/>
        <v>32.858361111111115</v>
      </c>
      <c r="AX155" s="297">
        <f t="shared" si="12"/>
        <v>46.243197810789681</v>
      </c>
      <c r="AY155" s="298">
        <f t="shared" si="12"/>
        <v>3.1263202781604673</v>
      </c>
      <c r="AZ155" s="297">
        <f t="shared" si="12"/>
        <v>1</v>
      </c>
      <c r="BA155" s="345">
        <f t="shared" si="12"/>
        <v>1</v>
      </c>
      <c r="BB155" s="75"/>
      <c r="BC155" s="75"/>
      <c r="BD155" s="565"/>
      <c r="BE155" s="550"/>
      <c r="BF155" s="552"/>
      <c r="BG155" s="552"/>
      <c r="BH155" s="552"/>
      <c r="BI155" s="552"/>
      <c r="BJ155" s="552"/>
      <c r="BK155" s="553"/>
      <c r="BL155" s="552"/>
      <c r="BM155" s="553"/>
      <c r="BN155" s="552"/>
      <c r="BO155" s="546"/>
      <c r="BP155" s="541"/>
      <c r="BQ155" s="546"/>
      <c r="BR155" s="541"/>
      <c r="BS155" s="553"/>
      <c r="BT155" s="552"/>
      <c r="BU155" s="553"/>
      <c r="BV155" s="552"/>
      <c r="BW155" s="553"/>
      <c r="BX155" s="552"/>
      <c r="BY155" s="552"/>
      <c r="BZ155" s="541"/>
      <c r="CA155" s="541"/>
      <c r="CB155" s="552"/>
      <c r="CC155" s="553"/>
      <c r="CD155" s="552"/>
      <c r="CE155" s="546"/>
      <c r="CF155" s="541"/>
      <c r="CG155" s="546"/>
      <c r="CH155" s="541"/>
    </row>
    <row r="156" spans="1:86" ht="17" customHeight="1" x14ac:dyDescent="0.2">
      <c r="A156" s="538"/>
      <c r="B156" s="566"/>
      <c r="C156" s="485"/>
      <c r="D156" s="590"/>
      <c r="E156" s="558"/>
      <c r="F156" s="362">
        <v>160</v>
      </c>
      <c r="G156" s="420">
        <f>'Anchor-RA'!L154</f>
        <v>421.50109099999997</v>
      </c>
      <c r="H156" s="295">
        <f>'Anchor-RA'!M154</f>
        <v>43.645201999999998</v>
      </c>
      <c r="I156" s="295">
        <f>'Anchor-RA'!N154</f>
        <v>47.904522999999998</v>
      </c>
      <c r="J156" s="295">
        <f>'Anchor-RA'!O154</f>
        <v>43.479975000000003</v>
      </c>
      <c r="K156" s="295">
        <f>(Summary!$C$63*H156+Summary!$C$64*I156+Summary!$C$65*J156)/Summary!$C$66</f>
        <v>44.327551</v>
      </c>
      <c r="L156" s="295">
        <f>'Anchor-RA'!P154</f>
        <v>17.107181000000001</v>
      </c>
      <c r="M156" s="295">
        <f>'Anchor-RA'!Q154</f>
        <v>18.002500000000001</v>
      </c>
      <c r="N156" s="295">
        <f>'Anchor-RA'!R154</f>
        <v>55.760990999999997</v>
      </c>
      <c r="O156" s="295">
        <f>'Anchor-RA'!S154</f>
        <v>55.296322000000004</v>
      </c>
      <c r="P156" s="295">
        <f>'Anchor-RA'!T154</f>
        <v>39.656520999999998</v>
      </c>
      <c r="Q156" s="295">
        <f>'Anchor-RA'!U154</f>
        <v>45.259824000000002</v>
      </c>
      <c r="R156" s="295">
        <f>'Anchor-RA'!V154</f>
        <v>43.495154999999997</v>
      </c>
      <c r="S156" s="295">
        <f>'Anchor-RA'!W154</f>
        <v>47.613405</v>
      </c>
      <c r="T156" s="295">
        <f>'Anchor-RA'!X154</f>
        <v>43.195331000000003</v>
      </c>
      <c r="U156" s="295">
        <f>10*LOG10(1/((Summary!$C$80/10^(R156/10)+Summary!$C$81/10^(S156/10)+Summary!$C$82/10^(T156/10))/Summary!$C$83))</f>
        <v>43.905624387143767</v>
      </c>
      <c r="V156" s="295">
        <f>'Anchor-RA'!Y154</f>
        <v>5.8164850000000001</v>
      </c>
      <c r="W156" s="295">
        <f>'Anchor-RA'!Z154</f>
        <v>1698.4</v>
      </c>
      <c r="X156" s="295">
        <f>'Anchor-RA'!AA154</f>
        <v>2.3843000000000001</v>
      </c>
      <c r="Y156" s="357">
        <f>'Anchor-RA'!AB154</f>
        <v>6</v>
      </c>
      <c r="Z156" s="357">
        <f>'Anchor-RA'!AC154</f>
        <v>8</v>
      </c>
      <c r="AA156" s="395">
        <f t="shared" si="10"/>
        <v>0.4717777777777778</v>
      </c>
      <c r="AB156" s="462"/>
      <c r="AC156" s="389">
        <f>'Test-RA'!L154</f>
        <v>416.58472699999999</v>
      </c>
      <c r="AD156" s="167">
        <f>'Test-RA'!M154</f>
        <v>44.049129999999998</v>
      </c>
      <c r="AE156" s="167">
        <f>'Test-RA'!N154</f>
        <v>48.334324000000002</v>
      </c>
      <c r="AF156" s="167">
        <f>'Test-RA'!O154</f>
        <v>43.844368000000003</v>
      </c>
      <c r="AG156" s="167">
        <f>(Summary!$C$63*AD156+Summary!$C$64*AE156+Summary!$C$65*AF156)/Summary!$C$66</f>
        <v>44.729202000000008</v>
      </c>
      <c r="AH156" s="167">
        <f>'Test-RA'!P154</f>
        <v>17.539272</v>
      </c>
      <c r="AI156" s="167">
        <f>'Test-RA'!Q154</f>
        <v>18.438095000000001</v>
      </c>
      <c r="AJ156" s="167">
        <f>'Test-RA'!R154</f>
        <v>61.786906999999999</v>
      </c>
      <c r="AK156" s="167">
        <f>'Test-RA'!S154</f>
        <v>61.202213999999998</v>
      </c>
      <c r="AL156" s="167">
        <f>'Test-RA'!T154</f>
        <v>40.151724000000002</v>
      </c>
      <c r="AM156" s="167">
        <f>'Test-RA'!U154</f>
        <v>45.760589000000003</v>
      </c>
      <c r="AN156" s="167">
        <f>'Test-RA'!V154</f>
        <v>43.890442999999998</v>
      </c>
      <c r="AO156" s="167">
        <f>'Test-RA'!W154</f>
        <v>48.044963000000003</v>
      </c>
      <c r="AP156" s="167">
        <f>'Test-RA'!X154</f>
        <v>43.552255000000002</v>
      </c>
      <c r="AQ156" s="167">
        <f>10*LOG10(1/((Summary!$C$80/10^(AN156/10)+Summary!$C$81/10^(AO156/10)+Summary!$C$82/10^(AP156/10))/Summary!$C$83))</f>
        <v>44.295915123493266</v>
      </c>
      <c r="AR156" s="167">
        <f>'Test-RA'!Y154</f>
        <v>5.7374809999999998</v>
      </c>
      <c r="AS156" s="167">
        <f>'Test-RA'!Z154</f>
        <v>46034.7</v>
      </c>
      <c r="AT156" s="295">
        <f>'Test-RA'!AA154</f>
        <v>7.9756</v>
      </c>
      <c r="AU156" s="357">
        <f>'Test-RA'!AB154</f>
        <v>6</v>
      </c>
      <c r="AV156" s="357">
        <f>'Test-RA'!AC154</f>
        <v>8</v>
      </c>
      <c r="AW156" s="395">
        <f t="shared" si="11"/>
        <v>12.787416666666665</v>
      </c>
      <c r="AX156" s="297">
        <f t="shared" si="12"/>
        <v>27.104745642958076</v>
      </c>
      <c r="AY156" s="298">
        <f t="shared" si="12"/>
        <v>3.3450488613010108</v>
      </c>
      <c r="AZ156" s="297">
        <f t="shared" si="12"/>
        <v>1</v>
      </c>
      <c r="BA156" s="345">
        <f t="shared" si="12"/>
        <v>1</v>
      </c>
      <c r="BB156" s="75"/>
      <c r="BC156" s="75"/>
      <c r="BD156" s="573" t="s">
        <v>147</v>
      </c>
      <c r="BE156" s="549">
        <f t="array" ref="BE156">bdRateExtend($G155:$G158,H155:H158,$AC155:$AC158,AD155:AD158)</f>
        <v>-0.20819216746221259</v>
      </c>
      <c r="BF156" s="552"/>
      <c r="BG156" s="552"/>
      <c r="BH156" s="552"/>
      <c r="BI156" s="552"/>
      <c r="BJ156" s="552"/>
      <c r="BK156" s="551">
        <f t="array" ref="BK156">bdRateExtend($G155:$G158,L155:L158,$AC155:$AC158,AH155:AH158)</f>
        <v>-0.22662601666943671</v>
      </c>
      <c r="BL156" s="552"/>
      <c r="BM156" s="551">
        <f t="array" ref="BM156">bdRateExtend($G155:$G158,M155:M158,$AC155:$AC158,AI155:AI158)</f>
        <v>-0.22360920360893644</v>
      </c>
      <c r="BN156" s="552"/>
      <c r="BO156" s="545">
        <f t="array" ref="BO156">bdRateExtend($G155:$G158,N155:N158,$AC155:$AC158,AJ155:AJ158,"None", FALSE,1)</f>
        <v>-0.31160019687327956</v>
      </c>
      <c r="BP156" s="541"/>
      <c r="BQ156" s="545">
        <f t="array" ref="BQ156">bdRateExtend($G155:$G158,O155:O158,$AC155:$AC158,AK155:AK158,"None", FALSE,1)</f>
        <v>-0.3085977901386977</v>
      </c>
      <c r="BR156" s="541"/>
      <c r="BS156" s="551">
        <f t="array" ref="BS156">bdRateExtend($G155:$G158,P155:P158,$AC155:$AC158,AL155:AL158)</f>
        <v>-0.20144135583830791</v>
      </c>
      <c r="BT156" s="552"/>
      <c r="BU156" s="551">
        <f t="array" ref="BU156">bdRateExtend($G155:$G158,Q155:Q158,$AC155:$AC158,AM155:AM158)</f>
        <v>-0.17463934146183313</v>
      </c>
      <c r="BV156" s="552"/>
      <c r="BW156" s="551">
        <f t="array" ref="BW156">bdRateExtend($G155:$G158,R155:R158,$AC155:$AC158,AN155:AN158)</f>
        <v>-0.20918083184636715</v>
      </c>
      <c r="BX156" s="552"/>
      <c r="BY156" s="552"/>
      <c r="BZ156" s="541"/>
      <c r="CA156" s="541"/>
      <c r="CB156" s="552"/>
      <c r="CC156" s="561">
        <f t="array" ref="CC156">bdCAMBIExtend($G155:$G158,V155:V158,$AC155:$AC158,AR155:AR158)</f>
        <v>0.12710645663371664</v>
      </c>
      <c r="CD156" s="552"/>
      <c r="CE156" s="554">
        <f t="array" ref="CE156">testVMAFRange($G155:$G158,N155:N158,$AC155:$AC158,AJ155:AJ158)</f>
        <v>0</v>
      </c>
      <c r="CF156" s="541"/>
      <c r="CG156" s="554">
        <f t="array" ref="CG156">testVMAFRange($G155:$G158,O155:O158,$AC155:$AC158,AK155:AK158)</f>
        <v>0</v>
      </c>
      <c r="CH156" s="541"/>
    </row>
    <row r="157" spans="1:86" ht="17" customHeight="1" x14ac:dyDescent="0.2">
      <c r="A157" s="538"/>
      <c r="B157" s="566"/>
      <c r="C157" s="485"/>
      <c r="D157" s="590"/>
      <c r="E157" s="558"/>
      <c r="F157" s="362">
        <v>185</v>
      </c>
      <c r="G157" s="420">
        <f>'Anchor-RA'!L155</f>
        <v>179.83709099999999</v>
      </c>
      <c r="H157" s="295">
        <f>'Anchor-RA'!M155</f>
        <v>41.891469999999998</v>
      </c>
      <c r="I157" s="295">
        <f>'Anchor-RA'!N155</f>
        <v>45.082255000000004</v>
      </c>
      <c r="J157" s="295">
        <f>'Anchor-RA'!O155</f>
        <v>41.262172999999997</v>
      </c>
      <c r="K157" s="295">
        <f>(Summary!$C$63*H157+Summary!$C$64*I157+Summary!$C$65*J157)/Summary!$C$66</f>
        <v>42.318384666666667</v>
      </c>
      <c r="L157" s="295">
        <f>'Anchor-RA'!P155</f>
        <v>15.663766000000001</v>
      </c>
      <c r="M157" s="295">
        <f>'Anchor-RA'!Q155</f>
        <v>16.457056999999999</v>
      </c>
      <c r="N157" s="295">
        <f>'Anchor-RA'!R155</f>
        <v>44.168635999999999</v>
      </c>
      <c r="O157" s="295">
        <f>'Anchor-RA'!S155</f>
        <v>43.750737000000001</v>
      </c>
      <c r="P157" s="295">
        <f>'Anchor-RA'!T155</f>
        <v>37.533678000000002</v>
      </c>
      <c r="Q157" s="295">
        <f>'Anchor-RA'!U155</f>
        <v>42.513775000000003</v>
      </c>
      <c r="R157" s="295">
        <f>'Anchor-RA'!V155</f>
        <v>41.767297999999997</v>
      </c>
      <c r="S157" s="295">
        <f>'Anchor-RA'!W155</f>
        <v>44.854771</v>
      </c>
      <c r="T157" s="295">
        <f>'Anchor-RA'!X155</f>
        <v>41.016908999999998</v>
      </c>
      <c r="U157" s="295">
        <f>10*LOG10(1/((Summary!$C$80/10^(R157/10)+Summary!$C$81/10^(S157/10)+Summary!$C$82/10^(T157/10))/Summary!$C$83))</f>
        <v>42.00547832089007</v>
      </c>
      <c r="V157" s="295">
        <f>'Anchor-RA'!Y155</f>
        <v>5.165438</v>
      </c>
      <c r="W157" s="295">
        <f>'Anchor-RA'!Z155</f>
        <v>1257</v>
      </c>
      <c r="X157" s="295">
        <f>'Anchor-RA'!AA155</f>
        <v>2.6943000000000001</v>
      </c>
      <c r="Y157" s="357">
        <f>'Anchor-RA'!AB155</f>
        <v>6</v>
      </c>
      <c r="Z157" s="357">
        <f>'Anchor-RA'!AC155</f>
        <v>8</v>
      </c>
      <c r="AA157" s="395">
        <f t="shared" si="10"/>
        <v>0.34916666666666668</v>
      </c>
      <c r="AB157" s="462"/>
      <c r="AC157" s="389">
        <f>'Test-RA'!L155</f>
        <v>174.484364</v>
      </c>
      <c r="AD157" s="167">
        <f>'Test-RA'!M155</f>
        <v>42.340466999999997</v>
      </c>
      <c r="AE157" s="167">
        <f>'Test-RA'!N155</f>
        <v>45.527365000000003</v>
      </c>
      <c r="AF157" s="167">
        <f>'Test-RA'!O155</f>
        <v>41.728684000000001</v>
      </c>
      <c r="AG157" s="167">
        <f>(Summary!$C$63*AD157+Summary!$C$64*AE157+Summary!$C$65*AF157)/Summary!$C$66</f>
        <v>42.769652833333332</v>
      </c>
      <c r="AH157" s="167">
        <f>'Test-RA'!P155</f>
        <v>16.043652999999999</v>
      </c>
      <c r="AI157" s="167">
        <f>'Test-RA'!Q155</f>
        <v>16.864339999999999</v>
      </c>
      <c r="AJ157" s="167">
        <f>'Test-RA'!R155</f>
        <v>48.391480999999999</v>
      </c>
      <c r="AK157" s="167">
        <f>'Test-RA'!S155</f>
        <v>47.913696000000002</v>
      </c>
      <c r="AL157" s="167">
        <f>'Test-RA'!T155</f>
        <v>38.039307999999998</v>
      </c>
      <c r="AM157" s="167">
        <f>'Test-RA'!U155</f>
        <v>43.049205000000001</v>
      </c>
      <c r="AN157" s="167">
        <f>'Test-RA'!V155</f>
        <v>42.213478000000002</v>
      </c>
      <c r="AO157" s="167">
        <f>'Test-RA'!W155</f>
        <v>45.286093000000001</v>
      </c>
      <c r="AP157" s="167">
        <f>'Test-RA'!X155</f>
        <v>41.482474000000003</v>
      </c>
      <c r="AQ157" s="167">
        <f>10*LOG10(1/((Summary!$C$80/10^(AN157/10)+Summary!$C$81/10^(AO157/10)+Summary!$C$82/10^(AP157/10))/Summary!$C$83))</f>
        <v>42.454419713709655</v>
      </c>
      <c r="AR157" s="167">
        <f>'Test-RA'!Y155</f>
        <v>5.5795760000000003</v>
      </c>
      <c r="AS157" s="167">
        <f>'Test-RA'!Z155</f>
        <v>20654.099999999999</v>
      </c>
      <c r="AT157" s="295">
        <f>'Test-RA'!AA155</f>
        <v>7.4882</v>
      </c>
      <c r="AU157" s="357">
        <f>'Test-RA'!AB155</f>
        <v>6</v>
      </c>
      <c r="AV157" s="357">
        <f>'Test-RA'!AC155</f>
        <v>8</v>
      </c>
      <c r="AW157" s="395">
        <f t="shared" si="11"/>
        <v>5.7372499999999995</v>
      </c>
      <c r="AX157" s="297">
        <f t="shared" si="12"/>
        <v>16.431264916467779</v>
      </c>
      <c r="AY157" s="298">
        <f t="shared" si="12"/>
        <v>2.7792747652451468</v>
      </c>
      <c r="AZ157" s="297">
        <f t="shared" si="12"/>
        <v>1</v>
      </c>
      <c r="BA157" s="345">
        <f t="shared" si="12"/>
        <v>1</v>
      </c>
      <c r="BB157" s="75"/>
      <c r="BC157" s="75"/>
      <c r="BD157" s="565"/>
      <c r="BE157" s="550"/>
      <c r="BF157" s="552"/>
      <c r="BG157" s="552"/>
      <c r="BH157" s="552"/>
      <c r="BI157" s="552"/>
      <c r="BJ157" s="552"/>
      <c r="BK157" s="553"/>
      <c r="BL157" s="552"/>
      <c r="BM157" s="553"/>
      <c r="BN157" s="552"/>
      <c r="BO157" s="546"/>
      <c r="BP157" s="541"/>
      <c r="BQ157" s="546"/>
      <c r="BR157" s="541"/>
      <c r="BS157" s="553"/>
      <c r="BT157" s="552"/>
      <c r="BU157" s="553"/>
      <c r="BV157" s="552"/>
      <c r="BW157" s="553"/>
      <c r="BX157" s="552"/>
      <c r="BY157" s="552"/>
      <c r="BZ157" s="541"/>
      <c r="CA157" s="541"/>
      <c r="CB157" s="552"/>
      <c r="CC157" s="553"/>
      <c r="CD157" s="552"/>
      <c r="CE157" s="546"/>
      <c r="CF157" s="541"/>
      <c r="CG157" s="546"/>
      <c r="CH157" s="541"/>
    </row>
    <row r="158" spans="1:86" ht="17" customHeight="1" thickBot="1" x14ac:dyDescent="0.25">
      <c r="A158" s="538"/>
      <c r="B158" s="566"/>
      <c r="C158" s="485"/>
      <c r="D158" s="590"/>
      <c r="E158" s="558"/>
      <c r="F158" s="362">
        <v>210</v>
      </c>
      <c r="G158" s="420">
        <f>'Anchor-RA'!L156</f>
        <v>82.126544999999993</v>
      </c>
      <c r="H158" s="295">
        <f>'Anchor-RA'!M156</f>
        <v>39.698067999999999</v>
      </c>
      <c r="I158" s="295">
        <f>'Anchor-RA'!N156</f>
        <v>41.494660000000003</v>
      </c>
      <c r="J158" s="295">
        <f>'Anchor-RA'!O156</f>
        <v>38.383296000000001</v>
      </c>
      <c r="K158" s="295">
        <f>(Summary!$C$63*H158+Summary!$C$64*I158+Summary!$C$65*J158)/Summary!$C$66</f>
        <v>39.778371333333332</v>
      </c>
      <c r="L158" s="295">
        <f>'Anchor-RA'!P156</f>
        <v>14.362016000000001</v>
      </c>
      <c r="M158" s="295">
        <f>'Anchor-RA'!Q156</f>
        <v>15.129951</v>
      </c>
      <c r="N158" s="295">
        <f>'Anchor-RA'!R156</f>
        <v>34.995911</v>
      </c>
      <c r="O158" s="295">
        <f>'Anchor-RA'!S156</f>
        <v>34.617663</v>
      </c>
      <c r="P158" s="295">
        <f>'Anchor-RA'!T156</f>
        <v>35.030498999999999</v>
      </c>
      <c r="Q158" s="295">
        <f>'Anchor-RA'!U156</f>
        <v>39.221277999999998</v>
      </c>
      <c r="R158" s="295">
        <f>'Anchor-RA'!V156</f>
        <v>39.572968000000003</v>
      </c>
      <c r="S158" s="295">
        <f>'Anchor-RA'!W156</f>
        <v>41.160533000000001</v>
      </c>
      <c r="T158" s="295">
        <f>'Anchor-RA'!X156</f>
        <v>38.130122999999998</v>
      </c>
      <c r="U158" s="295">
        <f>10*LOG10(1/((Summary!$C$80/10^(R158/10)+Summary!$C$81/10^(S158/10)+Summary!$C$82/10^(T158/10))/Summary!$C$83))</f>
        <v>39.509816500662225</v>
      </c>
      <c r="V158" s="295">
        <f>'Anchor-RA'!Y156</f>
        <v>5.087898</v>
      </c>
      <c r="W158" s="295">
        <f>'Anchor-RA'!Z156</f>
        <v>849.6</v>
      </c>
      <c r="X158" s="295">
        <f>'Anchor-RA'!AA156</f>
        <v>2.27</v>
      </c>
      <c r="Y158" s="357">
        <f>'Anchor-RA'!AB156</f>
        <v>5</v>
      </c>
      <c r="Z158" s="357">
        <f>'Anchor-RA'!AC156</f>
        <v>8</v>
      </c>
      <c r="AA158" s="395">
        <f t="shared" si="10"/>
        <v>0.23600000000000002</v>
      </c>
      <c r="AB158" s="462"/>
      <c r="AC158" s="389">
        <f>'Test-RA'!L156</f>
        <v>78.420364000000006</v>
      </c>
      <c r="AD158" s="167">
        <f>'Test-RA'!M156</f>
        <v>40.314124999999997</v>
      </c>
      <c r="AE158" s="167">
        <f>'Test-RA'!N156</f>
        <v>42.418644</v>
      </c>
      <c r="AF158" s="167">
        <f>'Test-RA'!O156</f>
        <v>39.044969000000002</v>
      </c>
      <c r="AG158" s="167">
        <f>(Summary!$C$63*AD158+Summary!$C$64*AE158+Summary!$C$65*AF158)/Summary!$C$66</f>
        <v>40.453352166666669</v>
      </c>
      <c r="AH158" s="167">
        <f>'Test-RA'!P156</f>
        <v>14.817130000000001</v>
      </c>
      <c r="AI158" s="167">
        <f>'Test-RA'!Q156</f>
        <v>15.546333000000001</v>
      </c>
      <c r="AJ158" s="167">
        <f>'Test-RA'!R156</f>
        <v>37.799747000000004</v>
      </c>
      <c r="AK158" s="167">
        <f>'Test-RA'!S156</f>
        <v>37.378549999999997</v>
      </c>
      <c r="AL158" s="167">
        <f>'Test-RA'!T156</f>
        <v>35.706490000000002</v>
      </c>
      <c r="AM158" s="167">
        <f>'Test-RA'!U156</f>
        <v>40.033289000000003</v>
      </c>
      <c r="AN158" s="167">
        <f>'Test-RA'!V156</f>
        <v>40.195188999999999</v>
      </c>
      <c r="AO158" s="167">
        <f>'Test-RA'!W156</f>
        <v>42.108586000000003</v>
      </c>
      <c r="AP158" s="167">
        <f>'Test-RA'!X156</f>
        <v>38.814492000000001</v>
      </c>
      <c r="AQ158" s="167">
        <f>10*LOG10(1/((Summary!$C$80/10^(AN158/10)+Summary!$C$81/10^(AO158/10)+Summary!$C$82/10^(AP158/10))/Summary!$C$83))</f>
        <v>40.182231547364196</v>
      </c>
      <c r="AR158" s="167">
        <f>'Test-RA'!Y156</f>
        <v>5.3677299999999999</v>
      </c>
      <c r="AS158" s="167">
        <f>'Test-RA'!Z156</f>
        <v>11456.4</v>
      </c>
      <c r="AT158" s="295">
        <f>'Test-RA'!AA156</f>
        <v>6.1729000000000003</v>
      </c>
      <c r="AU158" s="357">
        <f>'Test-RA'!AB156</f>
        <v>5</v>
      </c>
      <c r="AV158" s="357">
        <f>'Test-RA'!AC156</f>
        <v>8</v>
      </c>
      <c r="AW158" s="395">
        <f t="shared" si="11"/>
        <v>3.1823333333333332</v>
      </c>
      <c r="AX158" s="297">
        <f t="shared" si="12"/>
        <v>13.484463276836157</v>
      </c>
      <c r="AY158" s="298">
        <f t="shared" si="12"/>
        <v>2.7193392070484581</v>
      </c>
      <c r="AZ158" s="297">
        <f t="shared" si="12"/>
        <v>1</v>
      </c>
      <c r="BA158" s="345">
        <f t="shared" si="12"/>
        <v>1</v>
      </c>
      <c r="BB158" s="75"/>
      <c r="BC158" s="75"/>
      <c r="BD158" s="574" t="s">
        <v>46</v>
      </c>
      <c r="BE158" s="549">
        <f t="array" ref="BE158">bdRateExtend($G156:$G159,H156:H159,$AC156:$AC159,AD156:AD159)</f>
        <v>-0.22314269968999589</v>
      </c>
      <c r="BF158" s="552"/>
      <c r="BG158" s="552"/>
      <c r="BH158" s="552"/>
      <c r="BI158" s="552"/>
      <c r="BJ158" s="552"/>
      <c r="BK158" s="551">
        <f t="array" ref="BK158">bdRateExtend($G156:$G159,L156:L159,$AC156:$AC159,AH156:AH159)</f>
        <v>-0.25982410182130422</v>
      </c>
      <c r="BL158" s="552"/>
      <c r="BM158" s="551">
        <f t="array" ref="BM158">bdRateExtend($G156:$G159,M156:M159,$AC156:$AC159,AI156:AI159)</f>
        <v>-0.25171532603115276</v>
      </c>
      <c r="BN158" s="552"/>
      <c r="BO158" s="545">
        <f t="array" ref="BO158">bdRateExtend($G156:$G159,N156:N159,$AC156:$AC159,AJ156:AJ159,"None", FALSE,1)</f>
        <v>-0.27399027568976142</v>
      </c>
      <c r="BP158" s="541"/>
      <c r="BQ158" s="545">
        <f t="array" ref="BQ158">bdRateExtend($G156:$G159,O156:O159,$AC156:$AC159,AK156:AK159,"None", FALSE,1)</f>
        <v>-0.27306923732595434</v>
      </c>
      <c r="BR158" s="541"/>
      <c r="BS158" s="551">
        <f t="array" ref="BS158">bdRateExtend($G156:$G159,P156:P159,$AC156:$AC159,AL156:AL159)</f>
        <v>-0.21841370379336367</v>
      </c>
      <c r="BT158" s="552"/>
      <c r="BU158" s="551">
        <f t="array" ref="BU158">bdRateExtend($G156:$G159,Q156:Q159,$AC156:$AC159,AM156:AM159)</f>
        <v>-0.20225997359798786</v>
      </c>
      <c r="BV158" s="552"/>
      <c r="BW158" s="551">
        <f t="array" ref="BW158">bdRateExtend($G156:$G159,R156:R159,$AC156:$AC159,AN156:AN159)</f>
        <v>-0.22414925744385839</v>
      </c>
      <c r="BX158" s="552"/>
      <c r="BY158" s="552"/>
      <c r="BZ158" s="541"/>
      <c r="CA158" s="541"/>
      <c r="CB158" s="552"/>
      <c r="CC158" s="561">
        <f t="array" ref="CC158">bdCAMBIExtend($G156:$G159,V156:V159,$AC156:$AC159,AR156:AR159)</f>
        <v>0.23382493915631683</v>
      </c>
      <c r="CD158" s="552"/>
      <c r="CE158" s="554">
        <f t="array" ref="CE158">testVMAFRange($G156:$G159,N156:N159,$AC156:$AC159,AJ156:AJ159)</f>
        <v>0</v>
      </c>
      <c r="CF158" s="541"/>
      <c r="CG158" s="554">
        <f t="array" ref="CG158">testVMAFRange($G156:$G159,O156:O159,$AC156:$AC159,AK156:AK159)</f>
        <v>0</v>
      </c>
      <c r="CH158" s="541"/>
    </row>
    <row r="159" spans="1:86" ht="17" customHeight="1" thickBot="1" x14ac:dyDescent="0.25">
      <c r="A159" s="539"/>
      <c r="B159" s="596"/>
      <c r="C159" s="486"/>
      <c r="D159" s="591"/>
      <c r="E159" s="559"/>
      <c r="F159" s="363">
        <v>235</v>
      </c>
      <c r="G159" s="421">
        <f>'Anchor-RA'!L157</f>
        <v>38.577455</v>
      </c>
      <c r="H159" s="392">
        <f>'Anchor-RA'!M157</f>
        <v>36.988419999999998</v>
      </c>
      <c r="I159" s="392">
        <f>'Anchor-RA'!N157</f>
        <v>37.838569999999997</v>
      </c>
      <c r="J159" s="392">
        <f>'Anchor-RA'!O157</f>
        <v>34.984067000000003</v>
      </c>
      <c r="K159" s="392">
        <f>(Summary!$C$63*H159+Summary!$C$64*I159+Summary!$C$65*J159)/Summary!$C$66</f>
        <v>36.796052833333334</v>
      </c>
      <c r="L159" s="392">
        <f>'Anchor-RA'!P157</f>
        <v>13.076394000000001</v>
      </c>
      <c r="M159" s="392">
        <f>'Anchor-RA'!Q157</f>
        <v>13.843499</v>
      </c>
      <c r="N159" s="392">
        <f>'Anchor-RA'!R157</f>
        <v>30.256613000000002</v>
      </c>
      <c r="O159" s="392">
        <f>'Anchor-RA'!S157</f>
        <v>29.836304999999999</v>
      </c>
      <c r="P159" s="392">
        <f>'Anchor-RA'!T157</f>
        <v>32.067802</v>
      </c>
      <c r="Q159" s="392">
        <f>'Anchor-RA'!U157</f>
        <v>35.737647000000003</v>
      </c>
      <c r="R159" s="392">
        <f>'Anchor-RA'!V157</f>
        <v>36.795971999999999</v>
      </c>
      <c r="S159" s="392">
        <f>'Anchor-RA'!W157</f>
        <v>37.374102000000001</v>
      </c>
      <c r="T159" s="392">
        <f>'Anchor-RA'!X157</f>
        <v>34.661245000000001</v>
      </c>
      <c r="U159" s="392">
        <f>10*LOG10(1/((Summary!$C$80/10^(R159/10)+Summary!$C$81/10^(S159/10)+Summary!$C$82/10^(T159/10))/Summary!$C$83))</f>
        <v>36.441547206044056</v>
      </c>
      <c r="V159" s="392">
        <f>'Anchor-RA'!Y157</f>
        <v>5.1637440000000003</v>
      </c>
      <c r="W159" s="392">
        <f>'Anchor-RA'!Z157</f>
        <v>583.70000000000005</v>
      </c>
      <c r="X159" s="392">
        <f>'Anchor-RA'!AA157</f>
        <v>1.9439</v>
      </c>
      <c r="Y159" s="393">
        <f>'Anchor-RA'!AB157</f>
        <v>5</v>
      </c>
      <c r="Z159" s="393">
        <f>'Anchor-RA'!AC157</f>
        <v>8</v>
      </c>
      <c r="AA159" s="396">
        <f t="shared" si="10"/>
        <v>0.16213888888888889</v>
      </c>
      <c r="AB159" s="462"/>
      <c r="AC159" s="390">
        <f>'Test-RA'!L157</f>
        <v>35.467635999999999</v>
      </c>
      <c r="AD159" s="391">
        <f>'Test-RA'!M157</f>
        <v>37.928018000000002</v>
      </c>
      <c r="AE159" s="391">
        <f>'Test-RA'!N157</f>
        <v>39.542259000000001</v>
      </c>
      <c r="AF159" s="391">
        <f>'Test-RA'!O157</f>
        <v>35.986848999999999</v>
      </c>
      <c r="AG159" s="391">
        <f>(Summary!$C$63*AD159+Summary!$C$64*AE159+Summary!$C$65*AF159)/Summary!$C$66</f>
        <v>37.873530000000002</v>
      </c>
      <c r="AH159" s="391">
        <f>'Test-RA'!P157</f>
        <v>13.647781999999999</v>
      </c>
      <c r="AI159" s="391">
        <f>'Test-RA'!Q157</f>
        <v>14.42022</v>
      </c>
      <c r="AJ159" s="391">
        <f>'Test-RA'!R157</f>
        <v>30.078265999999999</v>
      </c>
      <c r="AK159" s="391">
        <f>'Test-RA'!S157</f>
        <v>29.827997</v>
      </c>
      <c r="AL159" s="391">
        <f>'Test-RA'!T157</f>
        <v>33.113486999999999</v>
      </c>
      <c r="AM159" s="391">
        <f>'Test-RA'!U157</f>
        <v>37.042256999999999</v>
      </c>
      <c r="AN159" s="391">
        <f>'Test-RA'!V157</f>
        <v>37.777656999999998</v>
      </c>
      <c r="AO159" s="391">
        <f>'Test-RA'!W157</f>
        <v>39.139180000000003</v>
      </c>
      <c r="AP159" s="391">
        <f>'Test-RA'!X157</f>
        <v>35.724829999999997</v>
      </c>
      <c r="AQ159" s="391">
        <f>10*LOG10(1/((Summary!$C$80/10^(AN159/10)+Summary!$C$81/10^(AO159/10)+Summary!$C$82/10^(AP159/10))/Summary!$C$83))</f>
        <v>37.541585345462678</v>
      </c>
      <c r="AR159" s="391">
        <f>'Test-RA'!Y157</f>
        <v>5.199389</v>
      </c>
      <c r="AS159" s="391">
        <f>'Test-RA'!Z157</f>
        <v>7889.9</v>
      </c>
      <c r="AT159" s="392">
        <f>'Test-RA'!AA157</f>
        <v>4.4718</v>
      </c>
      <c r="AU159" s="393">
        <f>'Test-RA'!AB157</f>
        <v>5</v>
      </c>
      <c r="AV159" s="393">
        <f>'Test-RA'!AC157</f>
        <v>8</v>
      </c>
      <c r="AW159" s="396">
        <f t="shared" si="11"/>
        <v>2.1916388888888889</v>
      </c>
      <c r="AX159" s="302">
        <f t="shared" si="12"/>
        <v>13.517046427959567</v>
      </c>
      <c r="AY159" s="303">
        <f t="shared" si="12"/>
        <v>2.3004269766963321</v>
      </c>
      <c r="AZ159" s="302">
        <f t="shared" si="12"/>
        <v>1</v>
      </c>
      <c r="BA159" s="346">
        <f t="shared" si="12"/>
        <v>1</v>
      </c>
      <c r="BB159" s="75"/>
      <c r="BC159" s="75"/>
      <c r="BD159" s="570"/>
      <c r="BE159" s="550"/>
      <c r="BF159" s="553"/>
      <c r="BG159" s="553"/>
      <c r="BH159" s="553"/>
      <c r="BI159" s="553"/>
      <c r="BJ159" s="553"/>
      <c r="BK159" s="553"/>
      <c r="BL159" s="553"/>
      <c r="BM159" s="553"/>
      <c r="BN159" s="553"/>
      <c r="BO159" s="546"/>
      <c r="BP159" s="544"/>
      <c r="BQ159" s="546"/>
      <c r="BR159" s="544"/>
      <c r="BS159" s="553"/>
      <c r="BT159" s="553"/>
      <c r="BU159" s="553"/>
      <c r="BV159" s="553"/>
      <c r="BW159" s="553"/>
      <c r="BX159" s="553"/>
      <c r="BY159" s="553"/>
      <c r="BZ159" s="544"/>
      <c r="CA159" s="544"/>
      <c r="CB159" s="553"/>
      <c r="CC159" s="553"/>
      <c r="CD159" s="553"/>
      <c r="CE159" s="546"/>
      <c r="CF159" s="544"/>
      <c r="CG159" s="546"/>
      <c r="CH159" s="544"/>
    </row>
    <row r="160" spans="1:86" ht="17" customHeight="1" thickBot="1" x14ac:dyDescent="0.25">
      <c r="A160" s="537" t="s">
        <v>264</v>
      </c>
      <c r="B160" s="595" t="s">
        <v>310</v>
      </c>
      <c r="C160" s="586" t="s">
        <v>268</v>
      </c>
      <c r="D160" s="589">
        <v>120</v>
      </c>
      <c r="E160" s="557">
        <v>8</v>
      </c>
      <c r="F160" s="362">
        <v>110</v>
      </c>
      <c r="G160" s="420">
        <f>'Anchor-RA'!L158</f>
        <v>5967.0254500000001</v>
      </c>
      <c r="H160" s="295">
        <f>'Anchor-RA'!M158</f>
        <v>56.449503999999997</v>
      </c>
      <c r="I160" s="295">
        <f>'Anchor-RA'!N158</f>
        <v>64.711391000000006</v>
      </c>
      <c r="J160" s="295">
        <f>'Anchor-RA'!O158</f>
        <v>65.537294000000003</v>
      </c>
      <c r="K160" s="295">
        <f>(Summary!$C$63*H160+Summary!$C$64*I160+Summary!$C$65*J160)/Summary!$C$66</f>
        <v>59.341116833333331</v>
      </c>
      <c r="L160" s="295">
        <f>'Anchor-RA'!P158</f>
        <v>49.845525000000002</v>
      </c>
      <c r="M160" s="295">
        <f>'Anchor-RA'!Q158</f>
        <v>43.251337999999997</v>
      </c>
      <c r="N160" s="295">
        <f>'Anchor-RA'!R158</f>
        <v>97.079885000000004</v>
      </c>
      <c r="O160" s="295">
        <f>'Anchor-RA'!S158</f>
        <v>96.330620999999994</v>
      </c>
      <c r="P160" s="295">
        <f>'Anchor-RA'!T158</f>
        <v>62.186503000000002</v>
      </c>
      <c r="Q160" s="295">
        <f>'Anchor-RA'!U158</f>
        <v>68.397004999999993</v>
      </c>
      <c r="R160" s="295">
        <f>'Anchor-RA'!V158</f>
        <v>56.023414000000002</v>
      </c>
      <c r="S160" s="295">
        <f>'Anchor-RA'!W158</f>
        <v>64.488986999999995</v>
      </c>
      <c r="T160" s="295">
        <f>'Anchor-RA'!X158</f>
        <v>65.100342999999995</v>
      </c>
      <c r="U160" s="295">
        <f>10*LOG10(1/((Summary!$C$80/10^(R160/10)+Summary!$C$81/10^(S160/10)+Summary!$C$82/10^(T160/10))/Summary!$C$83))</f>
        <v>57.504656799561111</v>
      </c>
      <c r="V160" s="295">
        <f>'Anchor-RA'!Y158</f>
        <v>4.0469999999999999E-2</v>
      </c>
      <c r="W160" s="295">
        <f>'Anchor-RA'!Z158</f>
        <v>2051.1999999999998</v>
      </c>
      <c r="X160" s="295">
        <f>'Anchor-RA'!AA158</f>
        <v>6.4261999999999997</v>
      </c>
      <c r="Y160" s="357">
        <f>'Anchor-RA'!AB158</f>
        <v>6</v>
      </c>
      <c r="Z160" s="357">
        <f>'Anchor-RA'!AC158</f>
        <v>8</v>
      </c>
      <c r="AA160" s="295">
        <f t="shared" ref="AA160" si="13">W160/3600</f>
        <v>0.56977777777777772</v>
      </c>
      <c r="AB160" s="462"/>
      <c r="AC160" s="167">
        <f>'Test-RA'!L158</f>
        <v>4811.5054545000003</v>
      </c>
      <c r="AD160" s="167">
        <f>'Test-RA'!M158</f>
        <v>57.067253999999998</v>
      </c>
      <c r="AE160" s="167">
        <f>'Test-RA'!N158</f>
        <v>65.265941999999995</v>
      </c>
      <c r="AF160" s="167">
        <f>'Test-RA'!O158</f>
        <v>65.819468000000001</v>
      </c>
      <c r="AG160" s="167">
        <f>(Summary!$C$63*AD160+Summary!$C$64*AE160+Summary!$C$65*AF160)/Summary!$C$66</f>
        <v>59.892404333333332</v>
      </c>
      <c r="AH160" s="167">
        <f>'Test-RA'!P158</f>
        <v>51.173439000000002</v>
      </c>
      <c r="AI160" s="167">
        <f>'Test-RA'!Q158</f>
        <v>44.217716000000003</v>
      </c>
      <c r="AJ160" s="167">
        <f>'Test-RA'!R158</f>
        <v>97.126555999999994</v>
      </c>
      <c r="AK160" s="167">
        <f>'Test-RA'!S158</f>
        <v>96.431055999999998</v>
      </c>
      <c r="AL160" s="167">
        <f>'Test-RA'!T158</f>
        <v>63.115895000000002</v>
      </c>
      <c r="AM160" s="167">
        <f>'Test-RA'!U158</f>
        <v>69.524687999999998</v>
      </c>
      <c r="AN160" s="167">
        <f>'Test-RA'!V158</f>
        <v>56.667166999999999</v>
      </c>
      <c r="AO160" s="167">
        <f>'Test-RA'!W158</f>
        <v>65.053092000000007</v>
      </c>
      <c r="AP160" s="167">
        <f>'Test-RA'!X158</f>
        <v>65.377661000000003</v>
      </c>
      <c r="AQ160" s="167">
        <f>10*LOG10(1/((Summary!$C$80/10^(AN160/10)+Summary!$C$81/10^(AO160/10)+Summary!$C$82/10^(AP160/10))/Summary!$C$83))</f>
        <v>58.134664038141437</v>
      </c>
      <c r="AR160" s="167">
        <f>'Test-RA'!Y158</f>
        <v>3.3876999999999997E-2</v>
      </c>
      <c r="AS160" s="167">
        <f>'Test-RA'!Z158</f>
        <v>36283</v>
      </c>
      <c r="AT160" s="295">
        <f>'Test-RA'!AA158</f>
        <v>14.1716</v>
      </c>
      <c r="AU160" s="357">
        <f>'Test-RA'!AB158</f>
        <v>11</v>
      </c>
      <c r="AV160" s="357">
        <f>'Test-RA'!AC158</f>
        <v>19</v>
      </c>
      <c r="AW160" s="395">
        <f t="shared" ref="AW160" si="14">AS160/3600</f>
        <v>10.078611111111112</v>
      </c>
      <c r="AX160" s="297">
        <f t="shared" ref="AX160" si="15">AS160/W160</f>
        <v>17.688670046801874</v>
      </c>
      <c r="AY160" s="298">
        <f t="shared" ref="AY160" si="16">AT160/X160</f>
        <v>2.205284616102829</v>
      </c>
      <c r="AZ160" s="297">
        <f t="shared" ref="AZ160" si="17">AU160/Y160</f>
        <v>1.8333333333333333</v>
      </c>
      <c r="BA160" s="345">
        <f t="shared" ref="BA160" si="18">AV160/Z160</f>
        <v>2.375</v>
      </c>
      <c r="BB160" s="75"/>
      <c r="BC160" s="75"/>
      <c r="BD160" s="572" t="s">
        <v>39</v>
      </c>
      <c r="BE160" s="549">
        <f t="array" ref="BE160">bdRateExtend($G160:$G163,H160:H163,$AC160:$AC163,AD160:AD163)</f>
        <v>-0.33334611081756804</v>
      </c>
      <c r="BF160" s="551">
        <f t="array" ref="BF160">bdRateExtend($G160:$G165,H160:H165,$AC160:$AC165,AD160:AD165)</f>
        <v>-0.37551884482991438</v>
      </c>
      <c r="BG160" s="551">
        <f t="array" ref="BG160">bdRateExtend($G160:$G165,I160:I165,$AC160:$AC165,AE160:AE165)</f>
        <v>-0.42690716019201802</v>
      </c>
      <c r="BH160" s="551">
        <f t="array" ref="BH160">bdRateExtend($G160:$G165,J160:J165,$AC160:$AC165,AF160:AF165)</f>
        <v>-0.39556211140328712</v>
      </c>
      <c r="BI160" s="551">
        <f t="array" ref="BI160">bdRateExtend($G160:$G165,K160:K165,$AC160:$AC165,AG160:AG165)</f>
        <v>-0.39107093497517142</v>
      </c>
      <c r="BJ160" s="575">
        <f>(Summary!$C$94*BF160+Summary!$C$95*BG160+Summary!$C$96*BH160)/Summary!$C$97</f>
        <v>-0.37837610810733335</v>
      </c>
      <c r="BK160" s="551">
        <f t="array" ref="BK160">bdRateExtend($G160:$G163,L160:L163,$AC160:$AC163,AH160:AH163)</f>
        <v>-0.35234296319978897</v>
      </c>
      <c r="BL160" s="551">
        <f t="array" ref="BL160">bdRateExtend($G160:$G165,L160:L165,$AC160:$AC165,AH160:AH165)</f>
        <v>-0.39308971631036882</v>
      </c>
      <c r="BM160" s="551">
        <f t="array" ref="BM160">bdRateExtend($G160:$G163,M160:M163,$AC160:$AC163,AI160:AI163)</f>
        <v>-0.3735559318261189</v>
      </c>
      <c r="BN160" s="551">
        <f t="array" ref="BN160">bdRateExtend($G160:$G165,M160:M165,$AC160:$AC165,AI160:AI165)</f>
        <v>-0.41589841635759095</v>
      </c>
      <c r="BO160" s="548">
        <f t="array" ref="BO160">bdRateExtend($G160:$G163,N160:N163,$AC160:$AC163,AJ160:AJ163,"None", FALSE,1)</f>
        <v>-0.3502984351934092</v>
      </c>
      <c r="BP160" s="585">
        <f t="array" ref="BP160">bdRateExtend($G160:$G165,N160:N165,$AC160:$AC165,AJ160:AJ165,"None", FALSE,1)</f>
        <v>-0.43615125322466597</v>
      </c>
      <c r="BQ160" s="548">
        <f t="array" ref="BQ160">bdRateExtend($G160:$G163,O160:O163,$AC160:$AC163,AK160:AK163,"None", FALSE,1)</f>
        <v>-0.34731886526452072</v>
      </c>
      <c r="BR160" s="585">
        <f t="array" ref="BR160">bdRateExtend($G160:$G165,O160:O165,$AC160:$AC165,AK160:AK165,"None", FALSE,1)</f>
        <v>-0.41877368176795005</v>
      </c>
      <c r="BS160" s="551">
        <f t="array" ref="BS160">bdRateExtend($G160:$G163,P160:P163,$AC160:$AC163,AL160:AL163)</f>
        <v>-0.35168192404134058</v>
      </c>
      <c r="BT160" s="551">
        <f t="array" ref="BT160">bdRateExtend($G160:$G165,P160:P165,$AC160:$AC165,AL160:AL165)</f>
        <v>-0.38474217288639045</v>
      </c>
      <c r="BU160" s="551">
        <f t="array" ref="BU160">bdRateExtend($G160:$G163,Q160:Q163,$AC160:$AC163,AM160:AM163)</f>
        <v>-0.39001906665538333</v>
      </c>
      <c r="BV160" s="551">
        <f t="array" ref="BV160">bdRateExtend($G160:$G165,Q160:Q165,$AC160:$AC165,AM160:AM165)</f>
        <v>-0.44829542331124517</v>
      </c>
      <c r="BW160" s="551">
        <f t="array" ref="BW160">bdRateExtend($G160:$G163,R160:R163,$AC160:$AC163,AN160:AN163)</f>
        <v>-0.33381933568494704</v>
      </c>
      <c r="BX160" s="551">
        <f t="array" ref="BX160">bdRateExtend($G160:$G165,R160:R165,$AC160:$AC165,AN160:AN165)</f>
        <v>-0.37796443903280919</v>
      </c>
      <c r="BY160" s="551">
        <f t="array" ref="BY160">bdRateExtend($G160:$G165,S160:S165,$AC160:$AC165,AO160:AO165)</f>
        <v>-0.42742304887617466</v>
      </c>
      <c r="BZ160" s="555">
        <f t="array" ref="BZ160">bdRateExtend($G160:$G165,T160:T165,$AC160:$AC165,AP160:AP165)</f>
        <v>-0.40074624347339094</v>
      </c>
      <c r="CA160" s="555">
        <f t="array" ref="CA160">bdRateExtend($G160:$G165,U160:U165,$AC160:$AC165,AQ160:AQ165)</f>
        <v>-0.37982285147096329</v>
      </c>
      <c r="CB160" s="575">
        <f>(Summary!$C$108*BX160+Summary!$C$109*BY160+Summary!$C$110*BZ160)/Summary!$C$111</f>
        <v>-0.38085405560416707</v>
      </c>
      <c r="CC160" s="593">
        <f t="array" ref="CC160">bdCAMBIExtend($G160:$G163,V160:V163,$AC160:$AC163,AR160:AR163)</f>
        <v>-3.5273890017586941E-2</v>
      </c>
      <c r="CD160" s="578">
        <f t="array" ref="CD160">bdCAMBIExtend($G160:$G165,V160:V165,$AC160:$AC165,AR160:AR165)</f>
        <v>-2.1574178653616796E-2</v>
      </c>
      <c r="CE160" s="547">
        <f t="array" ref="CE160">testVMAFRange($G160:$G163,N160:N163,$AC160:$AC163,AJ160:AJ163)</f>
        <v>0</v>
      </c>
      <c r="CF160" s="543">
        <f t="array" ref="CF160">testVMAFRange($G160:$G165,N160:N165,$AC160:$AC165,AJ160:AJ165)</f>
        <v>0</v>
      </c>
      <c r="CG160" s="547">
        <f t="array" ref="CG160">testVMAFRange($G160:$G163,O160:O163,$AC160:$AC163,AK160:AK163)</f>
        <v>0</v>
      </c>
      <c r="CH160" s="543">
        <f t="array" ref="CH160">testVMAFRange($G160:$G165,O160:O165,$AC160:$AC165,AK160:AK165)</f>
        <v>0</v>
      </c>
    </row>
    <row r="161" spans="1:86" ht="17" customHeight="1" x14ac:dyDescent="0.2">
      <c r="A161" s="538"/>
      <c r="B161" s="566"/>
      <c r="C161" s="485"/>
      <c r="D161" s="590"/>
      <c r="E161" s="558"/>
      <c r="F161" s="362">
        <v>135</v>
      </c>
      <c r="G161" s="420">
        <f>'Anchor-RA'!L159</f>
        <v>3585.818182</v>
      </c>
      <c r="H161" s="295">
        <f>'Anchor-RA'!M159</f>
        <v>52.409337000000001</v>
      </c>
      <c r="I161" s="295">
        <f>'Anchor-RA'!N159</f>
        <v>61.374792999999997</v>
      </c>
      <c r="J161" s="295">
        <f>'Anchor-RA'!O159</f>
        <v>62.135745</v>
      </c>
      <c r="K161" s="295">
        <f>(Summary!$C$63*H161+Summary!$C$64*I161+Summary!$C$65*J161)/Summary!$C$66</f>
        <v>55.52464766666666</v>
      </c>
      <c r="L161" s="295">
        <f>'Anchor-RA'!P159</f>
        <v>44.759731000000002</v>
      </c>
      <c r="M161" s="295">
        <f>'Anchor-RA'!Q159</f>
        <v>39.550165999999997</v>
      </c>
      <c r="N161" s="295">
        <f>'Anchor-RA'!R159</f>
        <v>96.670815000000005</v>
      </c>
      <c r="O161" s="295">
        <f>'Anchor-RA'!S159</f>
        <v>95.612583000000001</v>
      </c>
      <c r="P161" s="295">
        <f>'Anchor-RA'!T159</f>
        <v>58.070509000000001</v>
      </c>
      <c r="Q161" s="295">
        <f>'Anchor-RA'!U159</f>
        <v>64.181657000000001</v>
      </c>
      <c r="R161" s="295">
        <f>'Anchor-RA'!V159</f>
        <v>51.963645999999997</v>
      </c>
      <c r="S161" s="295">
        <f>'Anchor-RA'!W159</f>
        <v>61.185448999999998</v>
      </c>
      <c r="T161" s="295">
        <f>'Anchor-RA'!X159</f>
        <v>61.801738</v>
      </c>
      <c r="U161" s="295">
        <f>10*LOG10(1/((Summary!$C$80/10^(R161/10)+Summary!$C$81/10^(S161/10)+Summary!$C$82/10^(T161/10))/Summary!$C$83))</f>
        <v>53.488512888583188</v>
      </c>
      <c r="V161" s="295">
        <f>'Anchor-RA'!Y159</f>
        <v>6.5161999999999998E-2</v>
      </c>
      <c r="W161" s="295">
        <f>'Anchor-RA'!Z159</f>
        <v>2851.2</v>
      </c>
      <c r="X161" s="295">
        <f>'Anchor-RA'!AA159</f>
        <v>5.4261999999999997</v>
      </c>
      <c r="Y161" s="357">
        <f>'Anchor-RA'!AB159</f>
        <v>11</v>
      </c>
      <c r="Z161" s="357">
        <f>'Anchor-RA'!AC159</f>
        <v>19</v>
      </c>
      <c r="AA161" s="295">
        <f t="shared" si="10"/>
        <v>0.79199999999999993</v>
      </c>
      <c r="AB161" s="462"/>
      <c r="AC161" s="167">
        <f>'Test-RA'!L159</f>
        <v>2770.778182</v>
      </c>
      <c r="AD161" s="167">
        <f>'Test-RA'!M159</f>
        <v>53.271870999999997</v>
      </c>
      <c r="AE161" s="167">
        <f>'Test-RA'!N159</f>
        <v>62.215054000000002</v>
      </c>
      <c r="AF161" s="167">
        <f>'Test-RA'!O159</f>
        <v>62.535986999999999</v>
      </c>
      <c r="AG161" s="167">
        <f>(Summary!$C$63*AD161+Summary!$C$64*AE161+Summary!$C$65*AF161)/Summary!$C$66</f>
        <v>56.306420833333327</v>
      </c>
      <c r="AH161" s="167">
        <f>'Test-RA'!P159</f>
        <v>46.098711999999999</v>
      </c>
      <c r="AI161" s="167">
        <f>'Test-RA'!Q159</f>
        <v>40.64846</v>
      </c>
      <c r="AJ161" s="167">
        <f>'Test-RA'!R159</f>
        <v>96.747985</v>
      </c>
      <c r="AK161" s="167">
        <f>'Test-RA'!S159</f>
        <v>95.791865999999999</v>
      </c>
      <c r="AL161" s="167">
        <f>'Test-RA'!T159</f>
        <v>59.157411000000003</v>
      </c>
      <c r="AM161" s="167">
        <f>'Test-RA'!U159</f>
        <v>65.400564000000003</v>
      </c>
      <c r="AN161" s="167">
        <f>'Test-RA'!V159</f>
        <v>52.833322000000003</v>
      </c>
      <c r="AO161" s="167">
        <f>'Test-RA'!W159</f>
        <v>62.068086999999998</v>
      </c>
      <c r="AP161" s="167">
        <f>'Test-RA'!X159</f>
        <v>62.209657</v>
      </c>
      <c r="AQ161" s="167">
        <f>10*LOG10(1/((Summary!$C$80/10^(AN161/10)+Summary!$C$81/10^(AO161/10)+Summary!$C$82/10^(AP161/10))/Summary!$C$83))</f>
        <v>54.346597157518481</v>
      </c>
      <c r="AR161" s="167">
        <f>'Test-RA'!Y159</f>
        <v>1.9390000000000001E-2</v>
      </c>
      <c r="AS161" s="167">
        <f>'Test-RA'!Z159</f>
        <v>40881.4</v>
      </c>
      <c r="AT161" s="295">
        <f>'Test-RA'!AA159</f>
        <v>15.5595</v>
      </c>
      <c r="AU161" s="357">
        <f>'Test-RA'!AB159</f>
        <v>11</v>
      </c>
      <c r="AV161" s="357">
        <f>'Test-RA'!AC159</f>
        <v>19</v>
      </c>
      <c r="AW161" s="395">
        <f t="shared" si="11"/>
        <v>11.355944444444445</v>
      </c>
      <c r="AX161" s="297">
        <f t="shared" si="12"/>
        <v>14.33831369248036</v>
      </c>
      <c r="AY161" s="298">
        <f t="shared" si="12"/>
        <v>2.8674763186023369</v>
      </c>
      <c r="AZ161" s="297">
        <f t="shared" si="12"/>
        <v>1</v>
      </c>
      <c r="BA161" s="345">
        <f t="shared" si="12"/>
        <v>1</v>
      </c>
      <c r="BB161" s="75"/>
      <c r="BC161" s="75"/>
      <c r="BD161" s="565"/>
      <c r="BE161" s="550"/>
      <c r="BF161" s="552"/>
      <c r="BG161" s="552"/>
      <c r="BH161" s="552"/>
      <c r="BI161" s="552"/>
      <c r="BJ161" s="552"/>
      <c r="BK161" s="553"/>
      <c r="BL161" s="552"/>
      <c r="BM161" s="553"/>
      <c r="BN161" s="552"/>
      <c r="BO161" s="546"/>
      <c r="BP161" s="541"/>
      <c r="BQ161" s="546"/>
      <c r="BR161" s="541"/>
      <c r="BS161" s="553"/>
      <c r="BT161" s="552"/>
      <c r="BU161" s="553"/>
      <c r="BV161" s="552"/>
      <c r="BW161" s="553"/>
      <c r="BX161" s="552"/>
      <c r="BY161" s="552"/>
      <c r="BZ161" s="541"/>
      <c r="CA161" s="541"/>
      <c r="CB161" s="552"/>
      <c r="CC161" s="550"/>
      <c r="CD161" s="541"/>
      <c r="CE161" s="546"/>
      <c r="CF161" s="541"/>
      <c r="CG161" s="546"/>
      <c r="CH161" s="541"/>
    </row>
    <row r="162" spans="1:86" ht="17" customHeight="1" x14ac:dyDescent="0.2">
      <c r="A162" s="538"/>
      <c r="B162" s="566"/>
      <c r="C162" s="485"/>
      <c r="D162" s="590"/>
      <c r="E162" s="558"/>
      <c r="F162" s="362">
        <v>160</v>
      </c>
      <c r="G162" s="420">
        <f>'Anchor-RA'!L160</f>
        <v>2219.505455</v>
      </c>
      <c r="H162" s="295">
        <f>'Anchor-RA'!M160</f>
        <v>48.210842</v>
      </c>
      <c r="I162" s="295">
        <f>'Anchor-RA'!N160</f>
        <v>57.819816000000003</v>
      </c>
      <c r="J162" s="295">
        <f>'Anchor-RA'!O160</f>
        <v>58.503233999999999</v>
      </c>
      <c r="K162" s="295">
        <f>(Summary!$C$63*H162+Summary!$C$64*I162+Summary!$C$65*J162)/Summary!$C$66</f>
        <v>51.527736333333337</v>
      </c>
      <c r="L162" s="295">
        <f>'Anchor-RA'!P160</f>
        <v>39.827604999999998</v>
      </c>
      <c r="M162" s="295">
        <f>'Anchor-RA'!Q160</f>
        <v>35.055894000000002</v>
      </c>
      <c r="N162" s="295">
        <f>'Anchor-RA'!R160</f>
        <v>95.621409</v>
      </c>
      <c r="O162" s="295">
        <f>'Anchor-RA'!S160</f>
        <v>94.172573</v>
      </c>
      <c r="P162" s="295">
        <f>'Anchor-RA'!T160</f>
        <v>53.101934</v>
      </c>
      <c r="Q162" s="295">
        <f>'Anchor-RA'!U160</f>
        <v>58.150868000000003</v>
      </c>
      <c r="R162" s="295">
        <f>'Anchor-RA'!V160</f>
        <v>47.833302000000003</v>
      </c>
      <c r="S162" s="295">
        <f>'Anchor-RA'!W160</f>
        <v>57.633541000000001</v>
      </c>
      <c r="T162" s="295">
        <f>'Anchor-RA'!X160</f>
        <v>58.231856999999998</v>
      </c>
      <c r="U162" s="295">
        <f>10*LOG10(1/((Summary!$C$80/10^(R162/10)+Summary!$C$81/10^(S162/10)+Summary!$C$82/10^(T162/10))/Summary!$C$83))</f>
        <v>49.386523335753481</v>
      </c>
      <c r="V162" s="295">
        <f>'Anchor-RA'!Y160</f>
        <v>8.3141000000000007E-2</v>
      </c>
      <c r="W162" s="295">
        <f>'Anchor-RA'!Z160</f>
        <v>2037.9</v>
      </c>
      <c r="X162" s="295">
        <f>'Anchor-RA'!AA160</f>
        <v>4.9428000000000001</v>
      </c>
      <c r="Y162" s="357">
        <f>'Anchor-RA'!AB160</f>
        <v>11</v>
      </c>
      <c r="Z162" s="357">
        <f>'Anchor-RA'!AC160</f>
        <v>19</v>
      </c>
      <c r="AA162" s="295">
        <f t="shared" si="10"/>
        <v>0.56608333333333338</v>
      </c>
      <c r="AB162" s="462"/>
      <c r="AC162" s="167">
        <f>'Test-RA'!L160</f>
        <v>1595.7236359999999</v>
      </c>
      <c r="AD162" s="167">
        <f>'Test-RA'!M160</f>
        <v>49.119762000000001</v>
      </c>
      <c r="AE162" s="167">
        <f>'Test-RA'!N160</f>
        <v>59.08717</v>
      </c>
      <c r="AF162" s="167">
        <f>'Test-RA'!O160</f>
        <v>59.30227</v>
      </c>
      <c r="AG162" s="167">
        <f>(Summary!$C$63*AD162+Summary!$C$64*AE162+Summary!$C$65*AF162)/Summary!$C$66</f>
        <v>52.478081333333336</v>
      </c>
      <c r="AH162" s="167">
        <f>'Test-RA'!P160</f>
        <v>41.162312999999997</v>
      </c>
      <c r="AI162" s="167">
        <f>'Test-RA'!Q160</f>
        <v>36.651820999999998</v>
      </c>
      <c r="AJ162" s="167">
        <f>'Test-RA'!R160</f>
        <v>95.886877999999996</v>
      </c>
      <c r="AK162" s="167">
        <f>'Test-RA'!S160</f>
        <v>94.521681000000001</v>
      </c>
      <c r="AL162" s="167">
        <f>'Test-RA'!T160</f>
        <v>54.476852999999998</v>
      </c>
      <c r="AM162" s="167">
        <f>'Test-RA'!U160</f>
        <v>60.738548000000002</v>
      </c>
      <c r="AN162" s="167">
        <f>'Test-RA'!V160</f>
        <v>48.731673000000001</v>
      </c>
      <c r="AO162" s="167">
        <f>'Test-RA'!W160</f>
        <v>58.944234999999999</v>
      </c>
      <c r="AP162" s="167">
        <f>'Test-RA'!X160</f>
        <v>59.021146999999999</v>
      </c>
      <c r="AQ162" s="167">
        <f>10*LOG10(1/((Summary!$C$80/10^(AN162/10)+Summary!$C$81/10^(AO162/10)+Summary!$C$82/10^(AP162/10))/Summary!$C$83))</f>
        <v>50.292314840544023</v>
      </c>
      <c r="AR162" s="167">
        <f>'Test-RA'!Y160</f>
        <v>4.9870999999999999E-2</v>
      </c>
      <c r="AS162" s="167">
        <f>'Test-RA'!Z160</f>
        <v>36283</v>
      </c>
      <c r="AT162" s="295">
        <f>'Test-RA'!AA160</f>
        <v>14.1716</v>
      </c>
      <c r="AU162" s="357">
        <f>'Test-RA'!AB160</f>
        <v>11</v>
      </c>
      <c r="AV162" s="357">
        <f>'Test-RA'!AC160</f>
        <v>19</v>
      </c>
      <c r="AW162" s="395">
        <f t="shared" si="11"/>
        <v>10.078611111111112</v>
      </c>
      <c r="AX162" s="297">
        <f t="shared" si="12"/>
        <v>17.804112076156827</v>
      </c>
      <c r="AY162" s="298">
        <f t="shared" si="12"/>
        <v>2.8671198510965445</v>
      </c>
      <c r="AZ162" s="297">
        <f t="shared" si="12"/>
        <v>1</v>
      </c>
      <c r="BA162" s="345">
        <f t="shared" si="12"/>
        <v>1</v>
      </c>
      <c r="BB162" s="75"/>
      <c r="BC162" s="75"/>
      <c r="BD162" s="573" t="s">
        <v>147</v>
      </c>
      <c r="BE162" s="549">
        <f t="array" ref="BE162">bdRateExtend($G161:$G164,H161:H164,$AC161:$AC164,AD161:AD164)</f>
        <v>-0.37532430654381399</v>
      </c>
      <c r="BF162" s="552"/>
      <c r="BG162" s="552"/>
      <c r="BH162" s="552"/>
      <c r="BI162" s="552"/>
      <c r="BJ162" s="552"/>
      <c r="BK162" s="551">
        <f t="array" ref="BK162">bdRateExtend($G161:$G164,L161:L164,$AC161:$AC164,AH161:AH164)</f>
        <v>-0.39301483297767381</v>
      </c>
      <c r="BL162" s="552"/>
      <c r="BM162" s="551">
        <f t="array" ref="BM162">bdRateExtend($G161:$G164,M161:M164,$AC161:$AC164,AI161:AI164)</f>
        <v>-0.42120760752922493</v>
      </c>
      <c r="BN162" s="552"/>
      <c r="BO162" s="545">
        <f t="array" ref="BO162">bdRateExtend($G161:$G164,N161:N164,$AC161:$AC164,AJ161:AJ164,"None", FALSE,1)</f>
        <v>-0.40795707702791617</v>
      </c>
      <c r="BP162" s="541"/>
      <c r="BQ162" s="545">
        <f t="array" ref="BQ162">bdRateExtend($G161:$G164,O161:O164,$AC161:$AC164,AK161:AK164,"None", FALSE,1)</f>
        <v>-0.39253188544851825</v>
      </c>
      <c r="BR162" s="541"/>
      <c r="BS162" s="551">
        <f t="array" ref="BS162">bdRateExtend($G161:$G164,P161:P164,$AC161:$AC164,AL161:AL164)</f>
        <v>-0.38370836753407211</v>
      </c>
      <c r="BT162" s="552"/>
      <c r="BU162" s="551">
        <f t="array" ref="BU162">bdRateExtend($G161:$G164,Q161:Q164,$AC161:$AC164,AM161:AM164)</f>
        <v>-0.46128299335541489</v>
      </c>
      <c r="BV162" s="552"/>
      <c r="BW162" s="551">
        <f t="array" ref="BW162">bdRateExtend($G161:$G164,R161:R164,$AC161:$AC164,AN161:AN164)</f>
        <v>-0.37668138014380148</v>
      </c>
      <c r="BX162" s="552"/>
      <c r="BY162" s="552"/>
      <c r="BZ162" s="541"/>
      <c r="CA162" s="541"/>
      <c r="CB162" s="552"/>
      <c r="CC162" s="560">
        <f t="array" ref="CC162">bdCAMBIExtend($G161:$G164,V161:V164,$AC161:$AC164,AR161:AR164)</f>
        <v>-2.6537312190703748E-2</v>
      </c>
      <c r="CD162" s="541"/>
      <c r="CE162" s="554">
        <f t="array" ref="CE162">testVMAFRange($G161:$G164,N161:N164,$AC161:$AC164,AJ161:AJ164)</f>
        <v>0</v>
      </c>
      <c r="CF162" s="541"/>
      <c r="CG162" s="554">
        <f t="array" ref="CG162">testVMAFRange($G161:$G164,O161:O164,$AC161:$AC164,AK161:AK164)</f>
        <v>0</v>
      </c>
      <c r="CH162" s="541"/>
    </row>
    <row r="163" spans="1:86" ht="17" customHeight="1" x14ac:dyDescent="0.2">
      <c r="A163" s="538"/>
      <c r="B163" s="566"/>
      <c r="C163" s="485"/>
      <c r="D163" s="590"/>
      <c r="E163" s="558"/>
      <c r="F163" s="362">
        <v>185</v>
      </c>
      <c r="G163" s="420">
        <f>'Anchor-RA'!L161</f>
        <v>1340.2618179999999</v>
      </c>
      <c r="H163" s="295">
        <f>'Anchor-RA'!M161</f>
        <v>43.903210999999999</v>
      </c>
      <c r="I163" s="295">
        <f>'Anchor-RA'!N161</f>
        <v>54.097329000000002</v>
      </c>
      <c r="J163" s="295">
        <f>'Anchor-RA'!O161</f>
        <v>55.199466000000001</v>
      </c>
      <c r="K163" s="295">
        <f>(Summary!$C$63*H163+Summary!$C$64*I163+Summary!$C$65*J163)/Summary!$C$66</f>
        <v>47.484939833333328</v>
      </c>
      <c r="L163" s="295">
        <f>'Anchor-RA'!P161</f>
        <v>34.410173999999998</v>
      </c>
      <c r="M163" s="295">
        <f>'Anchor-RA'!Q161</f>
        <v>29.916232999999998</v>
      </c>
      <c r="N163" s="295">
        <f>'Anchor-RA'!R161</f>
        <v>93.216789000000006</v>
      </c>
      <c r="O163" s="295">
        <f>'Anchor-RA'!S161</f>
        <v>91.188550000000006</v>
      </c>
      <c r="P163" s="295">
        <f>'Anchor-RA'!T161</f>
        <v>47.096691999999997</v>
      </c>
      <c r="Q163" s="295">
        <f>'Anchor-RA'!U161</f>
        <v>52.168917</v>
      </c>
      <c r="R163" s="295">
        <f>'Anchor-RA'!V161</f>
        <v>43.625025999999998</v>
      </c>
      <c r="S163" s="295">
        <f>'Anchor-RA'!W161</f>
        <v>53.967137999999998</v>
      </c>
      <c r="T163" s="295">
        <f>'Anchor-RA'!X161</f>
        <v>54.811306999999999</v>
      </c>
      <c r="U163" s="295">
        <f>10*LOG10(1/((Summary!$C$80/10^(R163/10)+Summary!$C$81/10^(S163/10)+Summary!$C$82/10^(T163/10))/Summary!$C$83))</f>
        <v>45.206716874368297</v>
      </c>
      <c r="V163" s="295">
        <f>'Anchor-RA'!Y161</f>
        <v>5.5462999999999998E-2</v>
      </c>
      <c r="W163" s="295">
        <f>'Anchor-RA'!Z161</f>
        <v>2219.8000000000002</v>
      </c>
      <c r="X163" s="295">
        <f>'Anchor-RA'!AA161</f>
        <v>3.9203000000000001</v>
      </c>
      <c r="Y163" s="357">
        <f>'Anchor-RA'!AB161</f>
        <v>11</v>
      </c>
      <c r="Z163" s="357">
        <f>'Anchor-RA'!AC161</f>
        <v>17</v>
      </c>
      <c r="AA163" s="295">
        <f t="shared" si="10"/>
        <v>0.61661111111111111</v>
      </c>
      <c r="AB163" s="462"/>
      <c r="AC163" s="167">
        <f>'Test-RA'!L161</f>
        <v>923.75272700000005</v>
      </c>
      <c r="AD163" s="167">
        <f>'Test-RA'!M161</f>
        <v>44.975383000000001</v>
      </c>
      <c r="AE163" s="167">
        <f>'Test-RA'!N161</f>
        <v>55.982869000000001</v>
      </c>
      <c r="AF163" s="167">
        <f>'Test-RA'!O161</f>
        <v>56.179898000000001</v>
      </c>
      <c r="AG163" s="167">
        <f>(Summary!$C$63*AD163+Summary!$C$64*AE163+Summary!$C$65*AF163)/Summary!$C$66</f>
        <v>48.677383166666665</v>
      </c>
      <c r="AH163" s="167">
        <f>'Test-RA'!P161</f>
        <v>36.026789000000001</v>
      </c>
      <c r="AI163" s="167">
        <f>'Test-RA'!Q161</f>
        <v>32.057054999999998</v>
      </c>
      <c r="AJ163" s="167">
        <f>'Test-RA'!R161</f>
        <v>94.134995000000004</v>
      </c>
      <c r="AK163" s="167">
        <f>'Test-RA'!S161</f>
        <v>92.152407999999994</v>
      </c>
      <c r="AL163" s="167">
        <f>'Test-RA'!T161</f>
        <v>48.663091999999999</v>
      </c>
      <c r="AM163" s="167">
        <f>'Test-RA'!U161</f>
        <v>55.778460000000003</v>
      </c>
      <c r="AN163" s="167">
        <f>'Test-RA'!V161</f>
        <v>44.694251999999999</v>
      </c>
      <c r="AO163" s="167">
        <f>'Test-RA'!W161</f>
        <v>55.771853</v>
      </c>
      <c r="AP163" s="167">
        <f>'Test-RA'!X161</f>
        <v>55.920906000000002</v>
      </c>
      <c r="AQ163" s="167">
        <f>10*LOG10(1/((Summary!$C$80/10^(AN163/10)+Summary!$C$81/10^(AO163/10)+Summary!$C$82/10^(AP163/10))/Summary!$C$83))</f>
        <v>46.291706297608727</v>
      </c>
      <c r="AR163" s="167">
        <f>'Test-RA'!Y161</f>
        <v>4.9792999999999997E-2</v>
      </c>
      <c r="AS163" s="167">
        <f>'Test-RA'!Z161</f>
        <v>33793.9</v>
      </c>
      <c r="AT163" s="295">
        <f>'Test-RA'!AA161</f>
        <v>13.5969</v>
      </c>
      <c r="AU163" s="357">
        <f>'Test-RA'!AB161</f>
        <v>11</v>
      </c>
      <c r="AV163" s="357">
        <f>'Test-RA'!AC161</f>
        <v>17</v>
      </c>
      <c r="AW163" s="395">
        <f t="shared" si="11"/>
        <v>9.3871944444444448</v>
      </c>
      <c r="AX163" s="297">
        <f t="shared" si="12"/>
        <v>15.223848995404991</v>
      </c>
      <c r="AY163" s="298">
        <f t="shared" si="12"/>
        <v>3.4683315052419457</v>
      </c>
      <c r="AZ163" s="297">
        <f t="shared" si="12"/>
        <v>1</v>
      </c>
      <c r="BA163" s="345">
        <f t="shared" si="12"/>
        <v>1</v>
      </c>
      <c r="BB163" s="75"/>
      <c r="BC163" s="75"/>
      <c r="BD163" s="565"/>
      <c r="BE163" s="550"/>
      <c r="BF163" s="552"/>
      <c r="BG163" s="552"/>
      <c r="BH163" s="552"/>
      <c r="BI163" s="552"/>
      <c r="BJ163" s="552"/>
      <c r="BK163" s="553"/>
      <c r="BL163" s="552"/>
      <c r="BM163" s="553"/>
      <c r="BN163" s="552"/>
      <c r="BO163" s="546"/>
      <c r="BP163" s="541"/>
      <c r="BQ163" s="546"/>
      <c r="BR163" s="541"/>
      <c r="BS163" s="553"/>
      <c r="BT163" s="552"/>
      <c r="BU163" s="553"/>
      <c r="BV163" s="552"/>
      <c r="BW163" s="553"/>
      <c r="BX163" s="552"/>
      <c r="BY163" s="552"/>
      <c r="BZ163" s="541"/>
      <c r="CA163" s="541"/>
      <c r="CB163" s="552"/>
      <c r="CC163" s="550"/>
      <c r="CD163" s="541"/>
      <c r="CE163" s="546"/>
      <c r="CF163" s="541"/>
      <c r="CG163" s="546"/>
      <c r="CH163" s="541"/>
    </row>
    <row r="164" spans="1:86" ht="17" customHeight="1" thickBot="1" x14ac:dyDescent="0.25">
      <c r="A164" s="538"/>
      <c r="B164" s="566"/>
      <c r="C164" s="485"/>
      <c r="D164" s="590"/>
      <c r="E164" s="558"/>
      <c r="F164" s="362">
        <v>210</v>
      </c>
      <c r="G164" s="420">
        <f>'Anchor-RA'!L162</f>
        <v>820.71272699999997</v>
      </c>
      <c r="H164" s="295">
        <f>'Anchor-RA'!M162</f>
        <v>39.241875999999998</v>
      </c>
      <c r="I164" s="295">
        <f>'Anchor-RA'!N162</f>
        <v>49.462113000000002</v>
      </c>
      <c r="J164" s="295">
        <f>'Anchor-RA'!O162</f>
        <v>49.116748000000001</v>
      </c>
      <c r="K164" s="295">
        <f>(Summary!$C$63*H164+Summary!$C$64*I164+Summary!$C$65*J164)/Summary!$C$66</f>
        <v>42.591060833333337</v>
      </c>
      <c r="L164" s="295">
        <f>'Anchor-RA'!P162</f>
        <v>28.34085</v>
      </c>
      <c r="M164" s="295">
        <f>'Anchor-RA'!Q162</f>
        <v>24.266862</v>
      </c>
      <c r="N164" s="295">
        <f>'Anchor-RA'!R162</f>
        <v>87.103448999999998</v>
      </c>
      <c r="O164" s="295">
        <f>'Anchor-RA'!S162</f>
        <v>84.347329999999999</v>
      </c>
      <c r="P164" s="295">
        <f>'Anchor-RA'!T162</f>
        <v>40.208108000000003</v>
      </c>
      <c r="Q164" s="295">
        <f>'Anchor-RA'!U162</f>
        <v>46.1297</v>
      </c>
      <c r="R164" s="295">
        <f>'Anchor-RA'!V162</f>
        <v>38.970075000000001</v>
      </c>
      <c r="S164" s="295">
        <f>'Anchor-RA'!W162</f>
        <v>49.381681999999998</v>
      </c>
      <c r="T164" s="295">
        <f>'Anchor-RA'!X162</f>
        <v>49.017315000000004</v>
      </c>
      <c r="U164" s="295">
        <f>10*LOG10(1/((Summary!$C$80/10^(R164/10)+Summary!$C$81/10^(S164/10)+Summary!$C$82/10^(T164/10))/Summary!$C$83))</f>
        <v>40.529575991323725</v>
      </c>
      <c r="V164" s="295">
        <f>'Anchor-RA'!Y162</f>
        <v>7.5634000000000007E-2</v>
      </c>
      <c r="W164" s="295">
        <f>'Anchor-RA'!Z162</f>
        <v>2257.4</v>
      </c>
      <c r="X164" s="295">
        <f>'Anchor-RA'!AA162</f>
        <v>3.6537000000000002</v>
      </c>
      <c r="Y164" s="357">
        <f>'Anchor-RA'!AB162</f>
        <v>11</v>
      </c>
      <c r="Z164" s="357">
        <f>'Anchor-RA'!AC162</f>
        <v>19</v>
      </c>
      <c r="AA164" s="295">
        <f t="shared" si="10"/>
        <v>0.62705555555555559</v>
      </c>
      <c r="AB164" s="462"/>
      <c r="AC164" s="167">
        <f>'Test-RA'!L162</f>
        <v>549.64363600000001</v>
      </c>
      <c r="AD164" s="167">
        <f>'Test-RA'!M162</f>
        <v>40.838524</v>
      </c>
      <c r="AE164" s="167">
        <f>'Test-RA'!N162</f>
        <v>52.154170999999998</v>
      </c>
      <c r="AF164" s="167">
        <f>'Test-RA'!O162</f>
        <v>52.939794999999997</v>
      </c>
      <c r="AG164" s="167">
        <f>(Summary!$C$63*AD164+Summary!$C$64*AE164+Summary!$C$65*AF164)/Summary!$C$66</f>
        <v>44.741343666666666</v>
      </c>
      <c r="AH164" s="167">
        <f>'Test-RA'!P162</f>
        <v>30.955065999999999</v>
      </c>
      <c r="AI164" s="167">
        <f>'Test-RA'!Q162</f>
        <v>26.926791999999999</v>
      </c>
      <c r="AJ164" s="167">
        <f>'Test-RA'!R162</f>
        <v>90.112075000000004</v>
      </c>
      <c r="AK164" s="167">
        <f>'Test-RA'!S162</f>
        <v>87.247933000000003</v>
      </c>
      <c r="AL164" s="167">
        <f>'Test-RA'!T162</f>
        <v>42.361196</v>
      </c>
      <c r="AM164" s="167">
        <f>'Test-RA'!U162</f>
        <v>50.176828</v>
      </c>
      <c r="AN164" s="167">
        <f>'Test-RA'!V162</f>
        <v>40.648260999999998</v>
      </c>
      <c r="AO164" s="167">
        <f>'Test-RA'!W162</f>
        <v>51.990228999999999</v>
      </c>
      <c r="AP164" s="167">
        <f>'Test-RA'!X162</f>
        <v>52.754539000000001</v>
      </c>
      <c r="AQ164" s="167">
        <f>10*LOG10(1/((Summary!$C$80/10^(AN164/10)+Summary!$C$81/10^(AO164/10)+Summary!$C$82/10^(AP164/10))/Summary!$C$83))</f>
        <v>42.265030399342677</v>
      </c>
      <c r="AR164" s="167">
        <f>'Test-RA'!Y162</f>
        <v>5.7280999999999999E-2</v>
      </c>
      <c r="AS164" s="167">
        <f>'Test-RA'!Z162</f>
        <v>34273.1</v>
      </c>
      <c r="AT164" s="295">
        <f>'Test-RA'!AA162</f>
        <v>12.8432</v>
      </c>
      <c r="AU164" s="357">
        <f>'Test-RA'!AB162</f>
        <v>11</v>
      </c>
      <c r="AV164" s="357">
        <f>'Test-RA'!AC162</f>
        <v>19</v>
      </c>
      <c r="AW164" s="395">
        <f t="shared" si="11"/>
        <v>9.5203055555555558</v>
      </c>
      <c r="AX164" s="297">
        <f t="shared" si="12"/>
        <v>15.182555151944714</v>
      </c>
      <c r="AY164" s="298">
        <f t="shared" si="12"/>
        <v>3.5151216574978785</v>
      </c>
      <c r="AZ164" s="297">
        <f t="shared" si="12"/>
        <v>1</v>
      </c>
      <c r="BA164" s="345">
        <f t="shared" si="12"/>
        <v>1</v>
      </c>
      <c r="BB164" s="75"/>
      <c r="BC164" s="75"/>
      <c r="BD164" s="574" t="s">
        <v>46</v>
      </c>
      <c r="BE164" s="549">
        <f t="array" ref="BE164">bdRateExtend($G162:$G165,H162:H165,$AC162:$AC165,AD162:AD165)</f>
        <v>-0.41359131391655291</v>
      </c>
      <c r="BF164" s="552"/>
      <c r="BG164" s="552"/>
      <c r="BH164" s="552"/>
      <c r="BI164" s="552"/>
      <c r="BJ164" s="552"/>
      <c r="BK164" s="551">
        <f t="array" ref="BK164">bdRateExtend($G162:$G165,L162:L165,$AC162:$AC165,AH162:AH165)</f>
        <v>-0.42492375525395143</v>
      </c>
      <c r="BL164" s="552"/>
      <c r="BM164" s="551">
        <f t="array" ref="BM164">bdRateExtend($G162:$G165,M162:M165,$AC162:$AC165,AI162:AI165)</f>
        <v>-0.44842498687363541</v>
      </c>
      <c r="BN164" s="552"/>
      <c r="BO164" s="545">
        <f t="array" ref="BO164">bdRateExtend($G162:$G165,N162:N165,$AC162:$AC165,AJ162:AJ165,"None", FALSE,1)</f>
        <v>-0.44743659313787421</v>
      </c>
      <c r="BP164" s="541"/>
      <c r="BQ164" s="545">
        <f t="array" ref="BQ164">bdRateExtend($G162:$G165,O162:O165,$AC162:$AC165,AK162:AK165,"None", FALSE,1)</f>
        <v>-0.43051392548332368</v>
      </c>
      <c r="BR164" s="541"/>
      <c r="BS164" s="551">
        <f t="array" ref="BS164">bdRateExtend($G162:$G165,P162:P165,$AC162:$AC165,AL162:AL165)</f>
        <v>-0.40869868274529297</v>
      </c>
      <c r="BT164" s="552"/>
      <c r="BU164" s="551">
        <f t="array" ref="BU164">bdRateExtend($G162:$G165,Q162:Q165,$AC162:$AC165,AM162:AM165)</f>
        <v>-0.51464594151985699</v>
      </c>
      <c r="BV164" s="552"/>
      <c r="BW164" s="551">
        <f t="array" ref="BW164">bdRateExtend($G162:$G165,R162:R165,$AC162:$AC165,AN162:AN165)</f>
        <v>-0.41753356176992495</v>
      </c>
      <c r="BX164" s="552"/>
      <c r="BY164" s="552"/>
      <c r="BZ164" s="541"/>
      <c r="CA164" s="541"/>
      <c r="CB164" s="552"/>
      <c r="CC164" s="560">
        <f t="array" ref="CC164">bdCAMBIExtend($G162:$G165,V162:V165,$AC162:$AC165,AR162:AR165)</f>
        <v>-5.2945157993200837E-3</v>
      </c>
      <c r="CD164" s="541"/>
      <c r="CE164" s="554">
        <f t="array" ref="CE164">testVMAFRange($G162:$G165,N162:N165,$AC162:$AC165,AJ162:AJ165)</f>
        <v>0</v>
      </c>
      <c r="CF164" s="541"/>
      <c r="CG164" s="554">
        <f t="array" ref="CG164">testVMAFRange($G162:$G165,O162:O165,$AC162:$AC165,AK162:AK165)</f>
        <v>0</v>
      </c>
      <c r="CH164" s="541"/>
    </row>
    <row r="165" spans="1:86" ht="17" customHeight="1" thickBot="1" x14ac:dyDescent="0.25">
      <c r="A165" s="538"/>
      <c r="B165" s="496"/>
      <c r="C165" s="485"/>
      <c r="D165" s="590"/>
      <c r="E165" s="559"/>
      <c r="F165" s="363">
        <v>235</v>
      </c>
      <c r="G165" s="421">
        <f>'Anchor-RA'!L163</f>
        <v>482.82181800000001</v>
      </c>
      <c r="H165" s="392">
        <f>'Anchor-RA'!M163</f>
        <v>34.536751000000002</v>
      </c>
      <c r="I165" s="392">
        <f>'Anchor-RA'!N163</f>
        <v>45.511828000000001</v>
      </c>
      <c r="J165" s="392">
        <f>'Anchor-RA'!O163</f>
        <v>47.143687</v>
      </c>
      <c r="K165" s="392">
        <f>(Summary!$C$63*H165+Summary!$C$64*I165+Summary!$C$65*J165)/Summary!$C$66</f>
        <v>38.467086500000001</v>
      </c>
      <c r="L165" s="392">
        <f>'Anchor-RA'!P163</f>
        <v>22.469687</v>
      </c>
      <c r="M165" s="392">
        <f>'Anchor-RA'!Q163</f>
        <v>19.287423</v>
      </c>
      <c r="N165" s="392">
        <f>'Anchor-RA'!R163</f>
        <v>74.429000000000002</v>
      </c>
      <c r="O165" s="392">
        <f>'Anchor-RA'!S163</f>
        <v>71.307889000000003</v>
      </c>
      <c r="P165" s="392">
        <f>'Anchor-RA'!T163</f>
        <v>33.496088</v>
      </c>
      <c r="Q165" s="392">
        <f>'Anchor-RA'!U163</f>
        <v>40.104810999999998</v>
      </c>
      <c r="R165" s="392">
        <f>'Anchor-RA'!V163</f>
        <v>34.290548999999999</v>
      </c>
      <c r="S165" s="392">
        <f>'Anchor-RA'!W163</f>
        <v>45.440852999999997</v>
      </c>
      <c r="T165" s="392">
        <f>'Anchor-RA'!X163</f>
        <v>46.972487000000001</v>
      </c>
      <c r="U165" s="392">
        <f>10*LOG10(1/((Summary!$C$80/10^(R165/10)+Summary!$C$81/10^(S165/10)+Summary!$C$82/10^(T165/10))/Summary!$C$83))</f>
        <v>35.911869357248136</v>
      </c>
      <c r="V165" s="392">
        <f>'Anchor-RA'!Y163</f>
        <v>2.291E-2</v>
      </c>
      <c r="W165" s="392">
        <f>'Anchor-RA'!Z163</f>
        <v>2070.8000000000002</v>
      </c>
      <c r="X165" s="392">
        <f>'Anchor-RA'!AA163</f>
        <v>3.3132999999999999</v>
      </c>
      <c r="Y165" s="393">
        <f>'Anchor-RA'!AB163</f>
        <v>11</v>
      </c>
      <c r="Z165" s="393">
        <f>'Anchor-RA'!AC163</f>
        <v>19</v>
      </c>
      <c r="AA165" s="392">
        <f t="shared" si="10"/>
        <v>0.5752222222222223</v>
      </c>
      <c r="AB165" s="462"/>
      <c r="AC165" s="391">
        <f>'Test-RA'!L163</f>
        <v>330.51636400000001</v>
      </c>
      <c r="AD165" s="391">
        <f>'Test-RA'!M163</f>
        <v>36.188561999999997</v>
      </c>
      <c r="AE165" s="391">
        <f>'Test-RA'!N163</f>
        <v>49.800840000000001</v>
      </c>
      <c r="AF165" s="391">
        <f>'Test-RA'!O163</f>
        <v>50.540903</v>
      </c>
      <c r="AG165" s="391">
        <f>(Summary!$C$63*AD165+Summary!$C$64*AE165+Summary!$C$65*AF165)/Summary!$C$66</f>
        <v>40.849331833333331</v>
      </c>
      <c r="AH165" s="391">
        <f>'Test-RA'!P163</f>
        <v>23.456901999999999</v>
      </c>
      <c r="AI165" s="391">
        <f>'Test-RA'!Q163</f>
        <v>20.512768999999999</v>
      </c>
      <c r="AJ165" s="391">
        <f>'Test-RA'!R163</f>
        <v>80.373993999999996</v>
      </c>
      <c r="AK165" s="391">
        <f>'Test-RA'!S163</f>
        <v>76.785679000000002</v>
      </c>
      <c r="AL165" s="391">
        <f>'Test-RA'!T163</f>
        <v>35.330739999999999</v>
      </c>
      <c r="AM165" s="391">
        <f>'Test-RA'!U163</f>
        <v>47.317292999999999</v>
      </c>
      <c r="AN165" s="391">
        <f>'Test-RA'!V163</f>
        <v>36.037762999999998</v>
      </c>
      <c r="AO165" s="391">
        <f>'Test-RA'!W163</f>
        <v>49.608226999999999</v>
      </c>
      <c r="AP165" s="391">
        <f>'Test-RA'!X163</f>
        <v>50.274842999999997</v>
      </c>
      <c r="AQ165" s="391">
        <f>10*LOG10(1/((Summary!$C$80/10^(AN165/10)+Summary!$C$81/10^(AO165/10)+Summary!$C$82/10^(AP165/10))/Summary!$C$83))</f>
        <v>37.710923016429717</v>
      </c>
      <c r="AR165" s="391">
        <f>'Test-RA'!Y163</f>
        <v>5.7894000000000001E-2</v>
      </c>
      <c r="AS165" s="391">
        <f>'Test-RA'!Z163</f>
        <v>22192.6</v>
      </c>
      <c r="AT165" s="392">
        <f>'Test-RA'!AA163</f>
        <v>12.071999999999999</v>
      </c>
      <c r="AU165" s="393">
        <f>'Test-RA'!AB163</f>
        <v>11</v>
      </c>
      <c r="AV165" s="393">
        <f>'Test-RA'!AC163</f>
        <v>19</v>
      </c>
      <c r="AW165" s="396">
        <f t="shared" si="11"/>
        <v>6.1646111111111104</v>
      </c>
      <c r="AX165" s="302">
        <f t="shared" si="12"/>
        <v>10.716920996716244</v>
      </c>
      <c r="AY165" s="303">
        <f t="shared" si="12"/>
        <v>3.6434974194911418</v>
      </c>
      <c r="AZ165" s="297">
        <f t="shared" si="12"/>
        <v>1</v>
      </c>
      <c r="BA165" s="345">
        <f t="shared" si="12"/>
        <v>1</v>
      </c>
      <c r="BB165" s="75"/>
      <c r="BC165" s="75"/>
      <c r="BD165" s="570"/>
      <c r="BE165" s="550"/>
      <c r="BF165" s="553"/>
      <c r="BG165" s="553"/>
      <c r="BH165" s="553"/>
      <c r="BI165" s="553"/>
      <c r="BJ165" s="553"/>
      <c r="BK165" s="553"/>
      <c r="BL165" s="553"/>
      <c r="BM165" s="553"/>
      <c r="BN165" s="553"/>
      <c r="BO165" s="546"/>
      <c r="BP165" s="544"/>
      <c r="BQ165" s="546"/>
      <c r="BR165" s="544"/>
      <c r="BS165" s="553"/>
      <c r="BT165" s="553"/>
      <c r="BU165" s="553"/>
      <c r="BV165" s="553"/>
      <c r="BW165" s="553"/>
      <c r="BX165" s="553"/>
      <c r="BY165" s="553"/>
      <c r="BZ165" s="544"/>
      <c r="CA165" s="544"/>
      <c r="CB165" s="553"/>
      <c r="CC165" s="550"/>
      <c r="CD165" s="541"/>
      <c r="CE165" s="546"/>
      <c r="CF165" s="544"/>
      <c r="CG165" s="546"/>
      <c r="CH165" s="544"/>
    </row>
    <row r="166" spans="1:86" ht="17" customHeight="1" thickBot="1" x14ac:dyDescent="0.25">
      <c r="A166" s="538"/>
      <c r="B166" s="652" t="s">
        <v>148</v>
      </c>
      <c r="C166" s="586" t="s">
        <v>247</v>
      </c>
      <c r="D166" s="627">
        <v>60</v>
      </c>
      <c r="E166" s="557">
        <v>8</v>
      </c>
      <c r="F166" s="362">
        <v>110</v>
      </c>
      <c r="G166" s="420">
        <f>'Anchor-RA'!L164</f>
        <v>7023.6145450000004</v>
      </c>
      <c r="H166" s="295">
        <f>'Anchor-RA'!M164</f>
        <v>51.154862000000001</v>
      </c>
      <c r="I166" s="295">
        <f>'Anchor-RA'!N164</f>
        <v>51.133741999999998</v>
      </c>
      <c r="J166" s="295">
        <f>'Anchor-RA'!O164</f>
        <v>51.314894000000002</v>
      </c>
      <c r="K166" s="295">
        <f>(Summary!$C$63*H166+Summary!$C$64*I166+Summary!$C$65*J166)/Summary!$C$66</f>
        <v>51.178013999999997</v>
      </c>
      <c r="L166" s="295">
        <f>'Anchor-RA'!P164</f>
        <v>34.152551000000003</v>
      </c>
      <c r="M166" s="295">
        <f>'Anchor-RA'!Q164</f>
        <v>31.661697</v>
      </c>
      <c r="N166" s="295">
        <f>'Anchor-RA'!R164</f>
        <v>96.893857999999994</v>
      </c>
      <c r="O166" s="295">
        <f>'Anchor-RA'!S164</f>
        <v>96.088041000000004</v>
      </c>
      <c r="P166" s="295">
        <f>'Anchor-RA'!T164</f>
        <v>52.774096999999998</v>
      </c>
      <c r="Q166" s="295">
        <f>'Anchor-RA'!U164</f>
        <v>54.975462</v>
      </c>
      <c r="R166" s="295">
        <f>'Anchor-RA'!V164</f>
        <v>51.122469000000002</v>
      </c>
      <c r="S166" s="295">
        <f>'Anchor-RA'!W164</f>
        <v>51.10642</v>
      </c>
      <c r="T166" s="295">
        <f>'Anchor-RA'!X164</f>
        <v>51.283749</v>
      </c>
      <c r="U166" s="295">
        <f>10*LOG10(1/((Summary!$C$80/10^(R166/10)+Summary!$C$81/10^(S166/10)+Summary!$C$82/10^(T166/10))/Summary!$C$83))</f>
        <v>51.146241173423505</v>
      </c>
      <c r="V166" s="295">
        <f>'Anchor-RA'!Y164</f>
        <v>0.182307</v>
      </c>
      <c r="W166" s="295">
        <f>'Anchor-RA'!Z164</f>
        <v>2487.6</v>
      </c>
      <c r="X166" s="295">
        <f>'Anchor-RA'!AA164</f>
        <v>2.6320999999999999</v>
      </c>
      <c r="Y166" s="357">
        <f>'Anchor-RA'!AB164</f>
        <v>7</v>
      </c>
      <c r="Z166" s="357">
        <f>'Anchor-RA'!AC164</f>
        <v>8</v>
      </c>
      <c r="AA166" s="295">
        <f t="shared" si="10"/>
        <v>0.69099999999999995</v>
      </c>
      <c r="AB166" s="462"/>
      <c r="AC166" s="167">
        <f>'Test-RA'!L164</f>
        <v>5692.4145449999996</v>
      </c>
      <c r="AD166" s="167">
        <f>'Test-RA'!M164</f>
        <v>51.718589999999999</v>
      </c>
      <c r="AE166" s="167">
        <f>'Test-RA'!N164</f>
        <v>51.651595999999998</v>
      </c>
      <c r="AF166" s="167">
        <f>'Test-RA'!O164</f>
        <v>51.847233000000003</v>
      </c>
      <c r="AG166" s="167">
        <f>(Summary!$C$63*AD166+Summary!$C$64*AE166+Summary!$C$65*AF166)/Summary!$C$66</f>
        <v>51.72886483333334</v>
      </c>
      <c r="AH166" s="167">
        <f>'Test-RA'!P164</f>
        <v>34.887981000000003</v>
      </c>
      <c r="AI166" s="167">
        <f>'Test-RA'!Q164</f>
        <v>32.403449999999999</v>
      </c>
      <c r="AJ166" s="167">
        <f>'Test-RA'!R164</f>
        <v>96.945901000000006</v>
      </c>
      <c r="AK166" s="167">
        <f>'Test-RA'!S164</f>
        <v>96.179841999999994</v>
      </c>
      <c r="AL166" s="167">
        <f>'Test-RA'!T164</f>
        <v>53.649315999999999</v>
      </c>
      <c r="AM166" s="167">
        <f>'Test-RA'!U164</f>
        <v>55.522956000000001</v>
      </c>
      <c r="AN166" s="167">
        <f>'Test-RA'!V164</f>
        <v>51.689312999999999</v>
      </c>
      <c r="AO166" s="167">
        <f>'Test-RA'!W164</f>
        <v>51.628546</v>
      </c>
      <c r="AP166" s="167">
        <f>'Test-RA'!X164</f>
        <v>51.819749000000002</v>
      </c>
      <c r="AQ166" s="167">
        <f>10*LOG10(1/((Summary!$C$80/10^(AN166/10)+Summary!$C$81/10^(AO166/10)+Summary!$C$82/10^(AP166/10))/Summary!$C$83))</f>
        <v>51.700544608724279</v>
      </c>
      <c r="AR166" s="167">
        <f>'Test-RA'!Y164</f>
        <v>0.22655</v>
      </c>
      <c r="AS166" s="167">
        <f>'Test-RA'!Z164</f>
        <v>79631.899999999994</v>
      </c>
      <c r="AT166" s="295">
        <f>'Test-RA'!AA164</f>
        <v>6.2701000000000002</v>
      </c>
      <c r="AU166" s="357">
        <f>'Test-RA'!AB164</f>
        <v>7</v>
      </c>
      <c r="AV166" s="357">
        <f>'Test-RA'!AC164</f>
        <v>8</v>
      </c>
      <c r="AW166" s="395">
        <f t="shared" si="11"/>
        <v>22.11997222222222</v>
      </c>
      <c r="AX166" s="292">
        <f t="shared" si="12"/>
        <v>32.011537224634182</v>
      </c>
      <c r="AY166" s="293">
        <f t="shared" si="12"/>
        <v>2.3821663310664491</v>
      </c>
      <c r="AZ166" s="292">
        <f t="shared" si="12"/>
        <v>1</v>
      </c>
      <c r="BA166" s="344">
        <f t="shared" si="12"/>
        <v>1</v>
      </c>
      <c r="BB166" s="75"/>
      <c r="BC166" s="75"/>
      <c r="BD166" s="572" t="s">
        <v>39</v>
      </c>
      <c r="BE166" s="549">
        <f t="array" ref="BE166">bdRateExtend($G166:$G169,H166:H169,$AC166:$AC169,AD166:AD169)</f>
        <v>-0.28708271485739401</v>
      </c>
      <c r="BF166" s="551">
        <f t="array" ref="BF166">bdRateExtend($G166:$G171,H166:H171,$AC166:$AC171,AD166:AD171)</f>
        <v>-0.308108071783328</v>
      </c>
      <c r="BG166" s="551">
        <f t="array" ref="BG166">bdRateExtend($G166:$G171,I166:I171,$AC166:$AC171,AE166:AE171)</f>
        <v>-0.29094258061499645</v>
      </c>
      <c r="BH166" s="551">
        <f t="array" ref="BH166">bdRateExtend($G166:$G171,J166:J171,$AC166:$AC171,AF166:AF171)</f>
        <v>-0.29484793717572211</v>
      </c>
      <c r="BI166" s="551">
        <f t="array" ref="BI166">bdRateExtend($G166:$G171,K166:K171,$AC166:$AC171,AG166:AG171)</f>
        <v>-0.30306858191499042</v>
      </c>
      <c r="BJ166" s="575">
        <f>(Summary!$C$94*BF166+Summary!$C$95*BG166+Summary!$C$96*BH166)/Summary!$C$97</f>
        <v>-0.30689104675229045</v>
      </c>
      <c r="BK166" s="551">
        <f t="array" ref="BK166">bdRateExtend($G166:$G169,L166:L169,$AC166:$AC169,AH166:AH169)</f>
        <v>-0.28501895156155976</v>
      </c>
      <c r="BL166" s="551">
        <f t="array" ref="BL166">bdRateExtend($G166:$G171,L166:L171,$AC166:$AC171,AH166:AH171)</f>
        <v>-0.30568421866440043</v>
      </c>
      <c r="BM166" s="551">
        <f t="array" ref="BM166">bdRateExtend($G166:$G169,M166:M169,$AC166:$AC169,AI166:AI169)</f>
        <v>-0.30322946064062395</v>
      </c>
      <c r="BN166" s="551">
        <f t="array" ref="BN166">bdRateExtend($G166:$G171,M166:M171,$AC166:$AC171,AI166:AI171)</f>
        <v>-0.32002449105207276</v>
      </c>
      <c r="BO166" s="548">
        <f t="array" ref="BO166">bdRateExtend($G166:$G169,N166:N169,$AC166:$AC169,AJ166:AJ169,"None", FALSE,1)</f>
        <v>-0.31415051590203713</v>
      </c>
      <c r="BP166" s="585">
        <f t="array" ref="BP166">bdRateExtend($G166:$G171,N166:N171,$AC166:$AC171,AJ166:AJ171,"None", FALSE,1)</f>
        <v>-0.33797919700124301</v>
      </c>
      <c r="BQ166" s="548">
        <f t="array" ref="BQ166">bdRateExtend($G166:$G169,O166:O169,$AC166:$AC169,AK166:AK169,"None", FALSE,1)</f>
        <v>-0.29178675149063726</v>
      </c>
      <c r="BR166" s="585">
        <f t="array" ref="BR166">bdRateExtend($G166:$G171,O166:O171,$AC166:$AC171,AK166:AK171,"None", FALSE,1)</f>
        <v>-0.32529988122945042</v>
      </c>
      <c r="BS166" s="551">
        <f t="array" ref="BS166">bdRateExtend($G166:$G169,P166:P169,$AC166:$AC169,AL166:AL169)</f>
        <v>-0.28917025385959294</v>
      </c>
      <c r="BT166" s="551">
        <f t="array" ref="BT166">bdRateExtend($G166:$G171,P166:P171,$AC166:$AC171,AL166:AL171)</f>
        <v>-0.30491432850441513</v>
      </c>
      <c r="BU166" s="551">
        <f t="array" ref="BU166">bdRateExtend($G166:$G169,Q166:Q169,$AC166:$AC169,AM166:AM169)</f>
        <v>-0.29203074705410703</v>
      </c>
      <c r="BV166" s="551">
        <f t="array" ref="BV166">bdRateExtend($G166:$G171,Q166:Q171,$AC166:$AC171,AM166:AM171)</f>
        <v>-0.31364612144906523</v>
      </c>
      <c r="BW166" s="551">
        <f t="array" ref="BW166">bdRateExtend($G166:$G169,R166:R169,$AC166:$AC169,AN166:AN169)</f>
        <v>-0.28725001125905691</v>
      </c>
      <c r="BX166" s="551">
        <f t="array" ref="BX166">bdRateExtend($G166:$G171,R166:R171,$AC166:$AC171,AN166:AN171)</f>
        <v>-0.30817555806073216</v>
      </c>
      <c r="BY166" s="551">
        <f t="array" ref="BY166">bdRateExtend($G166:$G171,S166:S171,$AC166:$AC171,AO166:AO171)</f>
        <v>-0.29102020505472925</v>
      </c>
      <c r="BZ166" s="555">
        <f t="array" ref="BZ166">bdRateExtend($G166:$G171,T166:T171,$AC166:$AC171,AP166:AP171)</f>
        <v>-0.29495127673329169</v>
      </c>
      <c r="CA166" s="555">
        <f t="array" ref="CA166">bdRateExtend($G166:$G171,U166:U171,$AC166:$AC171,AQ166:AQ171)</f>
        <v>-0.30302714624605165</v>
      </c>
      <c r="CB166" s="575">
        <f>(Summary!$C$108*BX166+Summary!$C$109*BY166+Summary!$C$110*BZ166)/Summary!$C$111</f>
        <v>-0.3069603726873944</v>
      </c>
      <c r="CC166" s="561">
        <f t="array" ref="CC166">bdCAMBIExtend($G166:$G169,V166:V169,$AC166:$AC169,AR166:AR169)</f>
        <v>-9.4284673626272811E-2</v>
      </c>
      <c r="CD166" s="561">
        <f t="array" ref="CD166">bdCAMBIExtend($G166:$G171,V166:V171,$AC166:$AC171,AR166:AR171)</f>
        <v>-0.30522215450753931</v>
      </c>
      <c r="CE166" s="547">
        <f t="array" ref="CE166">testVMAFRange($G166:$G169,N166:N169,$AC166:$AC169,AJ166:AJ169)</f>
        <v>0</v>
      </c>
      <c r="CF166" s="543">
        <f t="array" ref="CF166">testVMAFRange($G166:$G171,N166:N171,$AC166:$AC171,AJ166:AJ171)</f>
        <v>0</v>
      </c>
      <c r="CG166" s="547">
        <f t="array" ref="CG166">testVMAFRange($G166:$G169,O166:O169,$AC166:$AC169,AK166:AK169)</f>
        <v>0</v>
      </c>
      <c r="CH166" s="543">
        <f t="array" ref="CH166">testVMAFRange($G166:$G171,O166:O171,$AC166:$AC171,AK166:AK171)</f>
        <v>0</v>
      </c>
    </row>
    <row r="167" spans="1:86" ht="17" customHeight="1" x14ac:dyDescent="0.2">
      <c r="A167" s="538"/>
      <c r="B167" s="653"/>
      <c r="C167" s="485"/>
      <c r="D167" s="590"/>
      <c r="E167" s="558"/>
      <c r="F167" s="362">
        <v>135</v>
      </c>
      <c r="G167" s="420">
        <f>'Anchor-RA'!L165</f>
        <v>4231.7745450000002</v>
      </c>
      <c r="H167" s="295">
        <f>'Anchor-RA'!M165</f>
        <v>47.417513999999997</v>
      </c>
      <c r="I167" s="295">
        <f>'Anchor-RA'!N165</f>
        <v>47.341095000000003</v>
      </c>
      <c r="J167" s="295">
        <f>'Anchor-RA'!O165</f>
        <v>47.474708999999997</v>
      </c>
      <c r="K167" s="295">
        <f>(Summary!$C$63*H167+Summary!$C$64*I167+Summary!$C$65*J167)/Summary!$C$66</f>
        <v>47.41431</v>
      </c>
      <c r="L167" s="295">
        <f>'Anchor-RA'!P165</f>
        <v>29.752113999999999</v>
      </c>
      <c r="M167" s="295">
        <f>'Anchor-RA'!Q165</f>
        <v>28.073955999999999</v>
      </c>
      <c r="N167" s="295">
        <f>'Anchor-RA'!R165</f>
        <v>95.684939</v>
      </c>
      <c r="O167" s="295">
        <f>'Anchor-RA'!S165</f>
        <v>94.568976000000006</v>
      </c>
      <c r="P167" s="295">
        <f>'Anchor-RA'!T165</f>
        <v>47.649963999999997</v>
      </c>
      <c r="Q167" s="295">
        <f>'Anchor-RA'!U165</f>
        <v>51.345047999999998</v>
      </c>
      <c r="R167" s="295">
        <f>'Anchor-RA'!V165</f>
        <v>47.396493</v>
      </c>
      <c r="S167" s="295">
        <f>'Anchor-RA'!W165</f>
        <v>47.321784999999998</v>
      </c>
      <c r="T167" s="295">
        <f>'Anchor-RA'!X165</f>
        <v>47.448898999999997</v>
      </c>
      <c r="U167" s="295">
        <f>10*LOG10(1/((Summary!$C$80/10^(R167/10)+Summary!$C$81/10^(S167/10)+Summary!$C$82/10^(T167/10))/Summary!$C$83))</f>
        <v>47.392617531111974</v>
      </c>
      <c r="V167" s="295">
        <f>'Anchor-RA'!Y165</f>
        <v>0.135464</v>
      </c>
      <c r="W167" s="295">
        <f>'Anchor-RA'!Z165</f>
        <v>2854.6</v>
      </c>
      <c r="X167" s="295">
        <f>'Anchor-RA'!AA165</f>
        <v>2.6898</v>
      </c>
      <c r="Y167" s="357">
        <f>'Anchor-RA'!AB165</f>
        <v>7</v>
      </c>
      <c r="Z167" s="357">
        <f>'Anchor-RA'!AC165</f>
        <v>8</v>
      </c>
      <c r="AA167" s="295">
        <f t="shared" si="10"/>
        <v>0.79294444444444445</v>
      </c>
      <c r="AB167" s="462"/>
      <c r="AC167" s="167">
        <f>'Test-RA'!L165</f>
        <v>3354.116364</v>
      </c>
      <c r="AD167" s="167">
        <f>'Test-RA'!M165</f>
        <v>48.148864000000003</v>
      </c>
      <c r="AE167" s="167">
        <f>'Test-RA'!N165</f>
        <v>47.959302999999998</v>
      </c>
      <c r="AF167" s="167">
        <f>'Test-RA'!O165</f>
        <v>48.150500000000001</v>
      </c>
      <c r="AG167" s="167">
        <f>(Summary!$C$63*AD167+Summary!$C$64*AE167+Summary!$C$65*AF167)/Summary!$C$66</f>
        <v>48.117543166666671</v>
      </c>
      <c r="AH167" s="167">
        <f>'Test-RA'!P165</f>
        <v>30.593899</v>
      </c>
      <c r="AI167" s="167">
        <f>'Test-RA'!Q165</f>
        <v>28.946529999999999</v>
      </c>
      <c r="AJ167" s="167">
        <f>'Test-RA'!R165</f>
        <v>96.034301999999997</v>
      </c>
      <c r="AK167" s="167">
        <f>'Test-RA'!S165</f>
        <v>94.916396000000006</v>
      </c>
      <c r="AL167" s="167">
        <f>'Test-RA'!T165</f>
        <v>48.665018000000003</v>
      </c>
      <c r="AM167" s="167">
        <f>'Test-RA'!U165</f>
        <v>52.073591</v>
      </c>
      <c r="AN167" s="167">
        <f>'Test-RA'!V165</f>
        <v>48.128678999999998</v>
      </c>
      <c r="AO167" s="167">
        <f>'Test-RA'!W165</f>
        <v>47.941718999999999</v>
      </c>
      <c r="AP167" s="167">
        <f>'Test-RA'!X165</f>
        <v>48.126989999999999</v>
      </c>
      <c r="AQ167" s="167">
        <f>10*LOG10(1/((Summary!$C$80/10^(AN167/10)+Summary!$C$81/10^(AO167/10)+Summary!$C$82/10^(AP167/10))/Summary!$C$83))</f>
        <v>48.09667522127917</v>
      </c>
      <c r="AR167" s="167">
        <f>'Test-RA'!Y165</f>
        <v>8.0805000000000002E-2</v>
      </c>
      <c r="AS167" s="167">
        <f>'Test-RA'!Z165</f>
        <v>79910.2</v>
      </c>
      <c r="AT167" s="295">
        <f>'Test-RA'!AA165</f>
        <v>6.6022999999999996</v>
      </c>
      <c r="AU167" s="357">
        <f>'Test-RA'!AB165</f>
        <v>7</v>
      </c>
      <c r="AV167" s="357">
        <f>'Test-RA'!AC165</f>
        <v>8</v>
      </c>
      <c r="AW167" s="395">
        <f t="shared" si="11"/>
        <v>22.197277777777778</v>
      </c>
      <c r="AX167" s="297">
        <f t="shared" si="12"/>
        <v>27.993484200938834</v>
      </c>
      <c r="AY167" s="298">
        <f t="shared" si="12"/>
        <v>2.4545691129452001</v>
      </c>
      <c r="AZ167" s="297">
        <f t="shared" si="12"/>
        <v>1</v>
      </c>
      <c r="BA167" s="345">
        <f t="shared" si="12"/>
        <v>1</v>
      </c>
      <c r="BB167" s="75"/>
      <c r="BC167" s="75"/>
      <c r="BD167" s="565"/>
      <c r="BE167" s="550"/>
      <c r="BF167" s="552"/>
      <c r="BG167" s="552"/>
      <c r="BH167" s="552"/>
      <c r="BI167" s="552"/>
      <c r="BJ167" s="552"/>
      <c r="BK167" s="553"/>
      <c r="BL167" s="552"/>
      <c r="BM167" s="553"/>
      <c r="BN167" s="552"/>
      <c r="BO167" s="546"/>
      <c r="BP167" s="541"/>
      <c r="BQ167" s="546"/>
      <c r="BR167" s="541"/>
      <c r="BS167" s="553"/>
      <c r="BT167" s="552"/>
      <c r="BU167" s="553"/>
      <c r="BV167" s="552"/>
      <c r="BW167" s="553"/>
      <c r="BX167" s="552"/>
      <c r="BY167" s="552"/>
      <c r="BZ167" s="541"/>
      <c r="CA167" s="541"/>
      <c r="CB167" s="552"/>
      <c r="CC167" s="553"/>
      <c r="CD167" s="552"/>
      <c r="CE167" s="546"/>
      <c r="CF167" s="541"/>
      <c r="CG167" s="546"/>
      <c r="CH167" s="541"/>
    </row>
    <row r="168" spans="1:86" ht="17" customHeight="1" x14ac:dyDescent="0.2">
      <c r="A168" s="538"/>
      <c r="B168" s="653"/>
      <c r="C168" s="485"/>
      <c r="D168" s="590"/>
      <c r="E168" s="558"/>
      <c r="F168" s="362">
        <v>160</v>
      </c>
      <c r="G168" s="420">
        <f>'Anchor-RA'!L166</f>
        <v>2541.2363639999999</v>
      </c>
      <c r="H168" s="295">
        <f>'Anchor-RA'!M166</f>
        <v>43.271757999999998</v>
      </c>
      <c r="I168" s="295">
        <f>'Anchor-RA'!N166</f>
        <v>43.153849000000001</v>
      </c>
      <c r="J168" s="295">
        <f>'Anchor-RA'!O166</f>
        <v>43.279069</v>
      </c>
      <c r="K168" s="295">
        <f>(Summary!$C$63*H168+Summary!$C$64*I168+Summary!$C$65*J168)/Summary!$C$66</f>
        <v>43.253324999999997</v>
      </c>
      <c r="L168" s="295">
        <f>'Anchor-RA'!P166</f>
        <v>25.425418000000001</v>
      </c>
      <c r="M168" s="295">
        <f>'Anchor-RA'!Q166</f>
        <v>24.399495000000002</v>
      </c>
      <c r="N168" s="295">
        <f>'Anchor-RA'!R166</f>
        <v>92.717208999999997</v>
      </c>
      <c r="O168" s="295">
        <f>'Anchor-RA'!S166</f>
        <v>91.230911000000006</v>
      </c>
      <c r="P168" s="295">
        <f>'Anchor-RA'!T166</f>
        <v>42.634785999999998</v>
      </c>
      <c r="Q168" s="295">
        <f>'Anchor-RA'!U166</f>
        <v>47.414541</v>
      </c>
      <c r="R168" s="295">
        <f>'Anchor-RA'!V166</f>
        <v>43.255425000000002</v>
      </c>
      <c r="S168" s="295">
        <f>'Anchor-RA'!W166</f>
        <v>43.138303999999998</v>
      </c>
      <c r="T168" s="295">
        <f>'Anchor-RA'!X166</f>
        <v>43.257778999999999</v>
      </c>
      <c r="U168" s="295">
        <f>10*LOG10(1/((Summary!$C$80/10^(R168/10)+Summary!$C$81/10^(S168/10)+Summary!$C$82/10^(T168/10))/Summary!$C$83))</f>
        <v>43.236074639931999</v>
      </c>
      <c r="V168" s="295">
        <f>'Anchor-RA'!Y166</f>
        <v>0.18212400000000001</v>
      </c>
      <c r="W168" s="295">
        <f>'Anchor-RA'!Z166</f>
        <v>2297.4</v>
      </c>
      <c r="X168" s="295">
        <f>'Anchor-RA'!AA166</f>
        <v>1.8616999999999999</v>
      </c>
      <c r="Y168" s="357">
        <f>'Anchor-RA'!AB166</f>
        <v>7</v>
      </c>
      <c r="Z168" s="357">
        <f>'Anchor-RA'!AC166</f>
        <v>7</v>
      </c>
      <c r="AA168" s="295">
        <f t="shared" si="10"/>
        <v>0.63816666666666666</v>
      </c>
      <c r="AB168" s="462"/>
      <c r="AC168" s="167">
        <f>'Test-RA'!L166</f>
        <v>1983.6072730000001</v>
      </c>
      <c r="AD168" s="167">
        <f>'Test-RA'!M166</f>
        <v>44.064345000000003</v>
      </c>
      <c r="AE168" s="167">
        <f>'Test-RA'!N166</f>
        <v>43.816524000000001</v>
      </c>
      <c r="AF168" s="167">
        <f>'Test-RA'!O166</f>
        <v>43.960835000000003</v>
      </c>
      <c r="AG168" s="167">
        <f>(Summary!$C$63*AD168+Summary!$C$64*AE168+Summary!$C$65*AF168)/Summary!$C$66</f>
        <v>44.005789833333345</v>
      </c>
      <c r="AH168" s="167">
        <f>'Test-RA'!P166</f>
        <v>26.192786999999999</v>
      </c>
      <c r="AI168" s="167">
        <f>'Test-RA'!Q166</f>
        <v>25.248011999999999</v>
      </c>
      <c r="AJ168" s="167">
        <f>'Test-RA'!R166</f>
        <v>93.671498</v>
      </c>
      <c r="AK168" s="167">
        <f>'Test-RA'!S166</f>
        <v>92.044987000000006</v>
      </c>
      <c r="AL168" s="167">
        <f>'Test-RA'!T166</f>
        <v>43.591554000000002</v>
      </c>
      <c r="AM168" s="167">
        <f>'Test-RA'!U166</f>
        <v>48.230356999999998</v>
      </c>
      <c r="AN168" s="167">
        <f>'Test-RA'!V166</f>
        <v>44.047843999999998</v>
      </c>
      <c r="AO168" s="167">
        <f>'Test-RA'!W166</f>
        <v>43.801037000000001</v>
      </c>
      <c r="AP168" s="167">
        <f>'Test-RA'!X166</f>
        <v>43.939829000000003</v>
      </c>
      <c r="AQ168" s="167">
        <f>10*LOG10(1/((Summary!$C$80/10^(AN168/10)+Summary!$C$81/10^(AO168/10)+Summary!$C$82/10^(AP168/10))/Summary!$C$83))</f>
        <v>43.987708246123361</v>
      </c>
      <c r="AR168" s="167">
        <f>'Test-RA'!Y166</f>
        <v>0.10784000000000001</v>
      </c>
      <c r="AS168" s="167">
        <f>'Test-RA'!Z166</f>
        <v>63605.2</v>
      </c>
      <c r="AT168" s="295">
        <f>'Test-RA'!AA166</f>
        <v>5.0842999999999998</v>
      </c>
      <c r="AU168" s="357">
        <f>'Test-RA'!AB166</f>
        <v>7</v>
      </c>
      <c r="AV168" s="357">
        <f>'Test-RA'!AC166</f>
        <v>7</v>
      </c>
      <c r="AW168" s="395">
        <f t="shared" si="11"/>
        <v>17.668111111111109</v>
      </c>
      <c r="AX168" s="297">
        <f t="shared" si="12"/>
        <v>27.685731696700614</v>
      </c>
      <c r="AY168" s="298">
        <f t="shared" si="12"/>
        <v>2.7309985497126283</v>
      </c>
      <c r="AZ168" s="297">
        <f t="shared" si="12"/>
        <v>1</v>
      </c>
      <c r="BA168" s="345">
        <f t="shared" si="12"/>
        <v>1</v>
      </c>
      <c r="BB168" s="75"/>
      <c r="BC168" s="75"/>
      <c r="BD168" s="573" t="s">
        <v>147</v>
      </c>
      <c r="BE168" s="549">
        <f t="array" ref="BE168">bdRateExtend($G167:$G170,H167:H170,$AC167:$AC170,AD167:AD170)</f>
        <v>-0.30537015470965889</v>
      </c>
      <c r="BF168" s="552"/>
      <c r="BG168" s="552"/>
      <c r="BH168" s="552"/>
      <c r="BI168" s="552"/>
      <c r="BJ168" s="552"/>
      <c r="BK168" s="551">
        <f t="array" ref="BK168">bdRateExtend($G167:$G170,L167:L170,$AC167:$AC170,AH167:AH170)</f>
        <v>-0.30192692008017885</v>
      </c>
      <c r="BL168" s="552"/>
      <c r="BM168" s="551">
        <f t="array" ref="BM168">bdRateExtend($G167:$G170,M167:M170,$AC167:$AC170,AI167:AI170)</f>
        <v>-0.32023955499329793</v>
      </c>
      <c r="BN168" s="552"/>
      <c r="BO168" s="545">
        <f t="array" ref="BO168">bdRateExtend($G167:$G170,N167:N170,$AC167:$AC170,AJ167:AJ170,"None", FALSE,1)</f>
        <v>-0.32595475794879702</v>
      </c>
      <c r="BP168" s="541"/>
      <c r="BQ168" s="545">
        <f t="array" ref="BQ168">bdRateExtend($G167:$G170,O167:O170,$AC167:$AC170,AK167:AK170,"None", FALSE,1)</f>
        <v>-0.30912387012719889</v>
      </c>
      <c r="BR168" s="541"/>
      <c r="BS168" s="551">
        <f t="array" ref="BS168">bdRateExtend($G167:$G170,P167:P170,$AC167:$AC170,AL167:AL170)</f>
        <v>-0.30516205341857328</v>
      </c>
      <c r="BT168" s="552"/>
      <c r="BU168" s="551">
        <f t="array" ref="BU168">bdRateExtend($G167:$G170,Q167:Q170,$AC167:$AC170,AM167:AM170)</f>
        <v>-0.31352453371591948</v>
      </c>
      <c r="BV168" s="552"/>
      <c r="BW168" s="551">
        <f t="array" ref="BW168">bdRateExtend($G167:$G170,R167:R170,$AC167:$AC170,AN167:AN170)</f>
        <v>-0.30537948859853503</v>
      </c>
      <c r="BX168" s="552"/>
      <c r="BY168" s="552"/>
      <c r="BZ168" s="541"/>
      <c r="CA168" s="541"/>
      <c r="CB168" s="552"/>
      <c r="CC168" s="561">
        <f t="array" ref="CC168">bdCAMBIExtend($G167:$G170,V167:V170,$AC167:$AC170,AR167:AR170)</f>
        <v>-0.28914279949076688</v>
      </c>
      <c r="CD168" s="552"/>
      <c r="CE168" s="554">
        <f t="array" ref="CE168">testVMAFRange($G167:$G170,N167:N170,$AC167:$AC170,AJ167:AJ170)</f>
        <v>0</v>
      </c>
      <c r="CF168" s="541"/>
      <c r="CG168" s="554">
        <f t="array" ref="CG168">testVMAFRange($G167:$G170,O167:O170,$AC167:$AC170,AK167:AK170)</f>
        <v>0</v>
      </c>
      <c r="CH168" s="541"/>
    </row>
    <row r="169" spans="1:86" ht="17" customHeight="1" x14ac:dyDescent="0.2">
      <c r="A169" s="538"/>
      <c r="B169" s="653"/>
      <c r="C169" s="485"/>
      <c r="D169" s="590"/>
      <c r="E169" s="558"/>
      <c r="F169" s="362">
        <v>185</v>
      </c>
      <c r="G169" s="420">
        <f>'Anchor-RA'!L167</f>
        <v>1475.7236359999999</v>
      </c>
      <c r="H169" s="295">
        <f>'Anchor-RA'!M167</f>
        <v>38.692628999999997</v>
      </c>
      <c r="I169" s="295">
        <f>'Anchor-RA'!N167</f>
        <v>38.573864</v>
      </c>
      <c r="J169" s="295">
        <f>'Anchor-RA'!O167</f>
        <v>38.667091999999997</v>
      </c>
      <c r="K169" s="295">
        <f>(Summary!$C$63*H169+Summary!$C$64*I169+Summary!$C$65*J169)/Summary!$C$66</f>
        <v>38.668578666666669</v>
      </c>
      <c r="L169" s="295">
        <f>'Anchor-RA'!P167</f>
        <v>20.836418999999999</v>
      </c>
      <c r="M169" s="295">
        <f>'Anchor-RA'!Q167</f>
        <v>20.226997000000001</v>
      </c>
      <c r="N169" s="295">
        <f>'Anchor-RA'!R167</f>
        <v>86.478610000000003</v>
      </c>
      <c r="O169" s="295">
        <f>'Anchor-RA'!S167</f>
        <v>84.240144999999998</v>
      </c>
      <c r="P169" s="295">
        <f>'Anchor-RA'!T167</f>
        <v>37.534650999999997</v>
      </c>
      <c r="Q169" s="295">
        <f>'Anchor-RA'!U167</f>
        <v>43.129016999999997</v>
      </c>
      <c r="R169" s="295">
        <f>'Anchor-RA'!V167</f>
        <v>38.684947999999999</v>
      </c>
      <c r="S169" s="295">
        <f>'Anchor-RA'!W167</f>
        <v>38.565173999999999</v>
      </c>
      <c r="T169" s="295">
        <f>'Anchor-RA'!X167</f>
        <v>38.655555999999997</v>
      </c>
      <c r="U169" s="295">
        <f>10*LOG10(1/((Summary!$C$80/10^(R169/10)+Summary!$C$81/10^(S169/10)+Summary!$C$82/10^(T169/10))/Summary!$C$83))</f>
        <v>38.659865140719681</v>
      </c>
      <c r="V169" s="295">
        <f>'Anchor-RA'!Y167</f>
        <v>0.455119</v>
      </c>
      <c r="W169" s="295">
        <f>'Anchor-RA'!Z167</f>
        <v>2471.6999999999998</v>
      </c>
      <c r="X169" s="295">
        <f>'Anchor-RA'!AA167</f>
        <v>1.7169000000000001</v>
      </c>
      <c r="Y169" s="357">
        <f>'Anchor-RA'!AB167</f>
        <v>7</v>
      </c>
      <c r="Z169" s="357">
        <f>'Anchor-RA'!AC167</f>
        <v>7</v>
      </c>
      <c r="AA169" s="295">
        <f t="shared" si="10"/>
        <v>0.68658333333333332</v>
      </c>
      <c r="AB169" s="462"/>
      <c r="AC169" s="167">
        <f>'Test-RA'!L167</f>
        <v>1140.5236359999999</v>
      </c>
      <c r="AD169" s="167">
        <f>'Test-RA'!M167</f>
        <v>39.676065999999999</v>
      </c>
      <c r="AE169" s="167">
        <f>'Test-RA'!N167</f>
        <v>39.349538000000003</v>
      </c>
      <c r="AF169" s="167">
        <f>'Test-RA'!O167</f>
        <v>39.511113999999999</v>
      </c>
      <c r="AG169" s="167">
        <f>(Summary!$C$63*AD169+Summary!$C$64*AE169+Summary!$C$65*AF169)/Summary!$C$66</f>
        <v>39.594152666666666</v>
      </c>
      <c r="AH169" s="167">
        <f>'Test-RA'!P167</f>
        <v>21.742038000000001</v>
      </c>
      <c r="AI169" s="167">
        <f>'Test-RA'!Q167</f>
        <v>21.278576000000001</v>
      </c>
      <c r="AJ169" s="167">
        <f>'Test-RA'!R167</f>
        <v>88.410231999999993</v>
      </c>
      <c r="AK169" s="167">
        <f>'Test-RA'!S167</f>
        <v>85.987931000000003</v>
      </c>
      <c r="AL169" s="167">
        <f>'Test-RA'!T167</f>
        <v>38.60633</v>
      </c>
      <c r="AM169" s="167">
        <f>'Test-RA'!U167</f>
        <v>44.178879999999999</v>
      </c>
      <c r="AN169" s="167">
        <f>'Test-RA'!V167</f>
        <v>39.666246999999998</v>
      </c>
      <c r="AO169" s="167">
        <f>'Test-RA'!W167</f>
        <v>39.339525000000002</v>
      </c>
      <c r="AP169" s="167">
        <f>'Test-RA'!X167</f>
        <v>39.499195999999998</v>
      </c>
      <c r="AQ169" s="167">
        <f>10*LOG10(1/((Summary!$C$80/10^(AN169/10)+Summary!$C$81/10^(AO169/10)+Summary!$C$82/10^(AP169/10))/Summary!$C$83))</f>
        <v>39.582128399599249</v>
      </c>
      <c r="AR169" s="167">
        <f>'Test-RA'!Y167</f>
        <v>0.21377299999999999</v>
      </c>
      <c r="AS169" s="167">
        <f>'Test-RA'!Z167</f>
        <v>47541.4</v>
      </c>
      <c r="AT169" s="295">
        <f>'Test-RA'!AA167</f>
        <v>5.5511999999999997</v>
      </c>
      <c r="AU169" s="357">
        <f>'Test-RA'!AB167</f>
        <v>7</v>
      </c>
      <c r="AV169" s="357">
        <f>'Test-RA'!AC167</f>
        <v>7</v>
      </c>
      <c r="AW169" s="395">
        <f t="shared" si="11"/>
        <v>13.205944444444444</v>
      </c>
      <c r="AX169" s="297">
        <f t="shared" si="12"/>
        <v>19.234292187563216</v>
      </c>
      <c r="AY169" s="298">
        <f t="shared" si="12"/>
        <v>3.2332692643718328</v>
      </c>
      <c r="AZ169" s="297">
        <f t="shared" si="12"/>
        <v>1</v>
      </c>
      <c r="BA169" s="345">
        <f t="shared" si="12"/>
        <v>1</v>
      </c>
      <c r="BB169" s="75"/>
      <c r="BC169" s="75"/>
      <c r="BD169" s="565"/>
      <c r="BE169" s="550"/>
      <c r="BF169" s="552"/>
      <c r="BG169" s="552"/>
      <c r="BH169" s="552"/>
      <c r="BI169" s="552"/>
      <c r="BJ169" s="552"/>
      <c r="BK169" s="553"/>
      <c r="BL169" s="552"/>
      <c r="BM169" s="553"/>
      <c r="BN169" s="552"/>
      <c r="BO169" s="546"/>
      <c r="BP169" s="541"/>
      <c r="BQ169" s="546"/>
      <c r="BR169" s="541"/>
      <c r="BS169" s="553"/>
      <c r="BT169" s="552"/>
      <c r="BU169" s="553"/>
      <c r="BV169" s="552"/>
      <c r="BW169" s="553"/>
      <c r="BX169" s="552"/>
      <c r="BY169" s="552"/>
      <c r="BZ169" s="541"/>
      <c r="CA169" s="541"/>
      <c r="CB169" s="552"/>
      <c r="CC169" s="553"/>
      <c r="CD169" s="552"/>
      <c r="CE169" s="546"/>
      <c r="CF169" s="541"/>
      <c r="CG169" s="546"/>
      <c r="CH169" s="541"/>
    </row>
    <row r="170" spans="1:86" ht="17" customHeight="1" thickBot="1" x14ac:dyDescent="0.25">
      <c r="A170" s="538"/>
      <c r="B170" s="653"/>
      <c r="C170" s="485"/>
      <c r="D170" s="590"/>
      <c r="E170" s="558"/>
      <c r="F170" s="362">
        <v>210</v>
      </c>
      <c r="G170" s="420">
        <f>'Anchor-RA'!L168</f>
        <v>816.06545500000004</v>
      </c>
      <c r="H170" s="295">
        <f>'Anchor-RA'!M168</f>
        <v>34.011012999999998</v>
      </c>
      <c r="I170" s="295">
        <f>'Anchor-RA'!N168</f>
        <v>33.867859000000003</v>
      </c>
      <c r="J170" s="295">
        <f>'Anchor-RA'!O168</f>
        <v>34.053688000000001</v>
      </c>
      <c r="K170" s="295">
        <f>(Summary!$C$63*H170+Summary!$C$64*I170+Summary!$C$65*J170)/Summary!$C$66</f>
        <v>33.994266500000002</v>
      </c>
      <c r="L170" s="295">
        <f>'Anchor-RA'!P168</f>
        <v>16.390598000000001</v>
      </c>
      <c r="M170" s="295">
        <f>'Anchor-RA'!Q168</f>
        <v>16.323222999999999</v>
      </c>
      <c r="N170" s="295">
        <f>'Anchor-RA'!R168</f>
        <v>73.451194999999998</v>
      </c>
      <c r="O170" s="295">
        <f>'Anchor-RA'!S168</f>
        <v>70.693758000000003</v>
      </c>
      <c r="P170" s="295">
        <f>'Anchor-RA'!T168</f>
        <v>32.460048999999998</v>
      </c>
      <c r="Q170" s="295">
        <f>'Anchor-RA'!U168</f>
        <v>38.711458999999998</v>
      </c>
      <c r="R170" s="295">
        <f>'Anchor-RA'!V168</f>
        <v>34.006405999999998</v>
      </c>
      <c r="S170" s="295">
        <f>'Anchor-RA'!W168</f>
        <v>33.862814999999998</v>
      </c>
      <c r="T170" s="295">
        <f>'Anchor-RA'!X168</f>
        <v>34.047398000000001</v>
      </c>
      <c r="U170" s="295">
        <f>10*LOG10(1/((Summary!$C$80/10^(R170/10)+Summary!$C$81/10^(S170/10)+Summary!$C$82/10^(T170/10))/Summary!$C$83))</f>
        <v>33.988909291312439</v>
      </c>
      <c r="V170" s="295">
        <f>'Anchor-RA'!Y168</f>
        <v>0.89738300000000004</v>
      </c>
      <c r="W170" s="295">
        <f>'Anchor-RA'!Z168</f>
        <v>2321.9</v>
      </c>
      <c r="X170" s="295">
        <f>'Anchor-RA'!AA168</f>
        <v>1.8307</v>
      </c>
      <c r="Y170" s="357">
        <f>'Anchor-RA'!AB168</f>
        <v>6</v>
      </c>
      <c r="Z170" s="357">
        <f>'Anchor-RA'!AC168</f>
        <v>8</v>
      </c>
      <c r="AA170" s="295">
        <f t="shared" si="10"/>
        <v>0.64497222222222228</v>
      </c>
      <c r="AB170" s="462"/>
      <c r="AC170" s="167">
        <f>'Test-RA'!L168</f>
        <v>631.28</v>
      </c>
      <c r="AD170" s="167">
        <f>'Test-RA'!M168</f>
        <v>35.150165999999999</v>
      </c>
      <c r="AE170" s="167">
        <f>'Test-RA'!N168</f>
        <v>34.767234000000002</v>
      </c>
      <c r="AF170" s="167">
        <f>'Test-RA'!O168</f>
        <v>34.983344000000002</v>
      </c>
      <c r="AG170" s="167">
        <f>(Summary!$C$63*AD170+Summary!$C$64*AE170+Summary!$C$65*AF170)/Summary!$C$66</f>
        <v>35.058540333333333</v>
      </c>
      <c r="AH170" s="167">
        <f>'Test-RA'!P168</f>
        <v>17.505220000000001</v>
      </c>
      <c r="AI170" s="167">
        <f>'Test-RA'!Q168</f>
        <v>17.346581</v>
      </c>
      <c r="AJ170" s="167">
        <f>'Test-RA'!R168</f>
        <v>77.490084999999993</v>
      </c>
      <c r="AK170" s="167">
        <f>'Test-RA'!S168</f>
        <v>74.588676000000007</v>
      </c>
      <c r="AL170" s="167">
        <f>'Test-RA'!T168</f>
        <v>33.624454</v>
      </c>
      <c r="AM170" s="167">
        <f>'Test-RA'!U168</f>
        <v>39.840668999999998</v>
      </c>
      <c r="AN170" s="167">
        <f>'Test-RA'!V168</f>
        <v>35.144193000000001</v>
      </c>
      <c r="AO170" s="167">
        <f>'Test-RA'!W168</f>
        <v>34.760973999999997</v>
      </c>
      <c r="AP170" s="167">
        <f>'Test-RA'!X168</f>
        <v>34.975313</v>
      </c>
      <c r="AQ170" s="167">
        <f>10*LOG10(1/((Summary!$C$80/10^(AN170/10)+Summary!$C$81/10^(AO170/10)+Summary!$C$82/10^(AP170/10))/Summary!$C$83))</f>
        <v>35.049753712323998</v>
      </c>
      <c r="AR170" s="167">
        <f>'Test-RA'!Y168</f>
        <v>0.235125</v>
      </c>
      <c r="AS170" s="167">
        <f>'Test-RA'!Z168</f>
        <v>35710.300000000003</v>
      </c>
      <c r="AT170" s="295">
        <f>'Test-RA'!AA168</f>
        <v>7.5256999999999996</v>
      </c>
      <c r="AU170" s="357">
        <f>'Test-RA'!AB168</f>
        <v>6</v>
      </c>
      <c r="AV170" s="357">
        <f>'Test-RA'!AC168</f>
        <v>8</v>
      </c>
      <c r="AW170" s="395">
        <f t="shared" si="11"/>
        <v>9.9195277777777786</v>
      </c>
      <c r="AX170" s="297">
        <f t="shared" si="12"/>
        <v>15.379775184116458</v>
      </c>
      <c r="AY170" s="298">
        <f t="shared" si="12"/>
        <v>4.1108319222155458</v>
      </c>
      <c r="AZ170" s="297">
        <f t="shared" si="12"/>
        <v>1</v>
      </c>
      <c r="BA170" s="345">
        <f t="shared" si="12"/>
        <v>1</v>
      </c>
      <c r="BB170" s="75"/>
      <c r="BC170" s="75"/>
      <c r="BD170" s="574" t="s">
        <v>46</v>
      </c>
      <c r="BE170" s="549">
        <f t="array" ref="BE170">bdRateExtend($G168:$G171,H168:H171,$AC168:$AC171,AD168:AD171)</f>
        <v>-0.32542058073391888</v>
      </c>
      <c r="BF170" s="552"/>
      <c r="BG170" s="552"/>
      <c r="BH170" s="552"/>
      <c r="BI170" s="552"/>
      <c r="BJ170" s="552"/>
      <c r="BK170" s="551">
        <f t="array" ref="BK170">bdRateExtend($G168:$G171,L168:L171,$AC168:$AC171,AH168:AH171)</f>
        <v>-0.32395935935024256</v>
      </c>
      <c r="BL170" s="552"/>
      <c r="BM170" s="551">
        <f t="array" ref="BM170">bdRateExtend($G168:$G171,M168:M171,$AC168:$AC171,AI168:AI171)</f>
        <v>-0.33506597322350684</v>
      </c>
      <c r="BN170" s="552"/>
      <c r="BO170" s="545">
        <f t="array" ref="BO170">bdRateExtend($G168:$G171,N168:N171,$AC168:$AC171,AJ168:AJ171,"None", FALSE,1)</f>
        <v>-0.34325483112035937</v>
      </c>
      <c r="BP170" s="541"/>
      <c r="BQ170" s="545">
        <f t="array" ref="BQ170">bdRateExtend($G168:$G171,O168:O171,$AC168:$AC171,AK168:AK171,"None", FALSE,1)</f>
        <v>-0.3319279537684281</v>
      </c>
      <c r="BR170" s="541"/>
      <c r="BS170" s="551">
        <f t="array" ref="BS170">bdRateExtend($G168:$G171,P168:P171,$AC168:$AC171,AL168:AL171)</f>
        <v>-0.32024062893143623</v>
      </c>
      <c r="BT170" s="552"/>
      <c r="BU170" s="551">
        <f t="array" ref="BU170">bdRateExtend($G168:$G171,Q168:Q171,$AC168:$AC171,AM168:AM171)</f>
        <v>-0.33267871588005449</v>
      </c>
      <c r="BV170" s="552"/>
      <c r="BW170" s="551">
        <f t="array" ref="BW170">bdRateExtend($G168:$G171,R168:R171,$AC168:$AC171,AN168:AN171)</f>
        <v>-0.32537103672416046</v>
      </c>
      <c r="BX170" s="552"/>
      <c r="BY170" s="552"/>
      <c r="BZ170" s="541"/>
      <c r="CA170" s="541"/>
      <c r="CB170" s="552"/>
      <c r="CC170" s="561">
        <f t="array" ref="CC170">bdCAMBIExtend($G168:$G171,V168:V171,$AC168:$AC171,AR168:AR171)</f>
        <v>-0.47454922741622063</v>
      </c>
      <c r="CD170" s="552"/>
      <c r="CE170" s="554">
        <f t="array" ref="CE170">testVMAFRange($G168:$G171,N168:N171,$AC168:$AC171,AJ168:AJ171)</f>
        <v>0</v>
      </c>
      <c r="CF170" s="541"/>
      <c r="CG170" s="554">
        <f t="array" ref="CG170">testVMAFRange($G168:$G171,O168:O171,$AC168:$AC171,AK168:AK171)</f>
        <v>0</v>
      </c>
      <c r="CH170" s="541"/>
    </row>
    <row r="171" spans="1:86" ht="17" customHeight="1" thickBot="1" x14ac:dyDescent="0.25">
      <c r="A171" s="538"/>
      <c r="B171" s="570"/>
      <c r="C171" s="486"/>
      <c r="D171" s="602"/>
      <c r="E171" s="559"/>
      <c r="F171" s="363">
        <v>235</v>
      </c>
      <c r="G171" s="420">
        <f>'Anchor-RA'!L169</f>
        <v>410.21090900000002</v>
      </c>
      <c r="H171" s="295">
        <f>'Anchor-RA'!M169</f>
        <v>29.338521</v>
      </c>
      <c r="I171" s="295">
        <f>'Anchor-RA'!N169</f>
        <v>29.305845999999999</v>
      </c>
      <c r="J171" s="295">
        <f>'Anchor-RA'!O169</f>
        <v>29.438164</v>
      </c>
      <c r="K171" s="295">
        <f>(Summary!$C$63*H171+Summary!$C$64*I171+Summary!$C$65*J171)/Summary!$C$66</f>
        <v>29.349682333333334</v>
      </c>
      <c r="L171" s="295">
        <f>'Anchor-RA'!P169</f>
        <v>12.249578</v>
      </c>
      <c r="M171" s="295">
        <f>'Anchor-RA'!Q169</f>
        <v>12.492651</v>
      </c>
      <c r="N171" s="295">
        <f>'Anchor-RA'!R169</f>
        <v>53.914717000000003</v>
      </c>
      <c r="O171" s="295">
        <f>'Anchor-RA'!S169</f>
        <v>50.661085999999997</v>
      </c>
      <c r="P171" s="295">
        <f>'Anchor-RA'!T169</f>
        <v>27.270047000000002</v>
      </c>
      <c r="Q171" s="295">
        <f>'Anchor-RA'!U169</f>
        <v>34.275945</v>
      </c>
      <c r="R171" s="295">
        <f>'Anchor-RA'!V169</f>
        <v>29.335619000000001</v>
      </c>
      <c r="S171" s="295">
        <f>'Anchor-RA'!W169</f>
        <v>29.302303999999999</v>
      </c>
      <c r="T171" s="295">
        <f>'Anchor-RA'!X169</f>
        <v>29.433415</v>
      </c>
      <c r="U171" s="295">
        <f>10*LOG10(1/((Summary!$C$80/10^(R171/10)+Summary!$C$81/10^(S171/10)+Summary!$C$82/10^(T171/10))/Summary!$C$83))</f>
        <v>29.346175153368293</v>
      </c>
      <c r="V171" s="295">
        <f>'Anchor-RA'!Y169</f>
        <v>0.77455399999999996</v>
      </c>
      <c r="W171" s="295">
        <f>'Anchor-RA'!Z169</f>
        <v>1949.7</v>
      </c>
      <c r="X171" s="295">
        <f>'Anchor-RA'!AA169</f>
        <v>1.4452</v>
      </c>
      <c r="Y171" s="357">
        <f>'Anchor-RA'!AB169</f>
        <v>6</v>
      </c>
      <c r="Z171" s="357">
        <f>'Anchor-RA'!AC169</f>
        <v>8</v>
      </c>
      <c r="AA171" s="295">
        <f t="shared" si="10"/>
        <v>0.54158333333333331</v>
      </c>
      <c r="AB171" s="462"/>
      <c r="AC171" s="167">
        <f>'Test-RA'!L169</f>
        <v>327.01818200000002</v>
      </c>
      <c r="AD171" s="167">
        <f>'Test-RA'!M169</f>
        <v>30.633832999999999</v>
      </c>
      <c r="AE171" s="167">
        <f>'Test-RA'!N169</f>
        <v>30.252459999999999</v>
      </c>
      <c r="AF171" s="167">
        <f>'Test-RA'!O169</f>
        <v>30.452983</v>
      </c>
      <c r="AG171" s="167">
        <f>(Summary!$C$63*AD171+Summary!$C$64*AE171+Summary!$C$65*AF171)/Summary!$C$66</f>
        <v>30.540129166666663</v>
      </c>
      <c r="AH171" s="167">
        <f>'Test-RA'!P169</f>
        <v>13.322905</v>
      </c>
      <c r="AI171" s="167">
        <f>'Test-RA'!Q169</f>
        <v>13.473399000000001</v>
      </c>
      <c r="AJ171" s="167">
        <f>'Test-RA'!R169</f>
        <v>60.753425999999997</v>
      </c>
      <c r="AK171" s="167">
        <f>'Test-RA'!S169</f>
        <v>57.163153999999999</v>
      </c>
      <c r="AL171" s="167">
        <f>'Test-RA'!T169</f>
        <v>28.503022000000001</v>
      </c>
      <c r="AM171" s="167">
        <f>'Test-RA'!U169</f>
        <v>35.524358999999997</v>
      </c>
      <c r="AN171" s="167">
        <f>'Test-RA'!V169</f>
        <v>30.629349000000001</v>
      </c>
      <c r="AO171" s="167">
        <f>'Test-RA'!W169</f>
        <v>30.248381999999999</v>
      </c>
      <c r="AP171" s="167">
        <f>'Test-RA'!X169</f>
        <v>30.447486999999999</v>
      </c>
      <c r="AQ171" s="167">
        <f>10*LOG10(1/((Summary!$C$80/10^(AN171/10)+Summary!$C$81/10^(AO171/10)+Summary!$C$82/10^(AP171/10))/Summary!$C$83))</f>
        <v>30.533106755921793</v>
      </c>
      <c r="AR171" s="167">
        <f>'Test-RA'!Y169</f>
        <v>0.357261</v>
      </c>
      <c r="AS171" s="167">
        <f>'Test-RA'!Z169</f>
        <v>24979.5</v>
      </c>
      <c r="AT171" s="295">
        <f>'Test-RA'!AA169</f>
        <v>8.2225999999999999</v>
      </c>
      <c r="AU171" s="357">
        <f>'Test-RA'!AB169</f>
        <v>6</v>
      </c>
      <c r="AV171" s="357">
        <f>'Test-RA'!AC169</f>
        <v>8</v>
      </c>
      <c r="AW171" s="395">
        <f t="shared" si="11"/>
        <v>6.9387499999999998</v>
      </c>
      <c r="AX171" s="302">
        <f t="shared" si="12"/>
        <v>12.811971072472687</v>
      </c>
      <c r="AY171" s="303">
        <f t="shared" si="12"/>
        <v>5.6895931358981455</v>
      </c>
      <c r="AZ171" s="297">
        <f t="shared" si="12"/>
        <v>1</v>
      </c>
      <c r="BA171" s="345">
        <f t="shared" si="12"/>
        <v>1</v>
      </c>
      <c r="BB171" s="75"/>
      <c r="BC171" s="75"/>
      <c r="BD171" s="570"/>
      <c r="BE171" s="550"/>
      <c r="BF171" s="553"/>
      <c r="BG171" s="553"/>
      <c r="BH171" s="553"/>
      <c r="BI171" s="553"/>
      <c r="BJ171" s="553"/>
      <c r="BK171" s="553"/>
      <c r="BL171" s="553"/>
      <c r="BM171" s="553"/>
      <c r="BN171" s="553"/>
      <c r="BO171" s="546"/>
      <c r="BP171" s="544"/>
      <c r="BQ171" s="546"/>
      <c r="BR171" s="544"/>
      <c r="BS171" s="553"/>
      <c r="BT171" s="553"/>
      <c r="BU171" s="553"/>
      <c r="BV171" s="553"/>
      <c r="BW171" s="553"/>
      <c r="BX171" s="553"/>
      <c r="BY171" s="553"/>
      <c r="BZ171" s="544"/>
      <c r="CA171" s="544"/>
      <c r="CB171" s="553"/>
      <c r="CC171" s="553"/>
      <c r="CD171" s="553"/>
      <c r="CE171" s="546"/>
      <c r="CF171" s="544"/>
      <c r="CG171" s="546"/>
      <c r="CH171" s="544"/>
    </row>
    <row r="172" spans="1:86" ht="17" customHeight="1" thickBot="1" x14ac:dyDescent="0.25">
      <c r="A172" s="538"/>
      <c r="B172" s="595" t="s">
        <v>311</v>
      </c>
      <c r="C172" s="586" t="s">
        <v>267</v>
      </c>
      <c r="D172" s="589">
        <v>60</v>
      </c>
      <c r="E172" s="557">
        <v>8</v>
      </c>
      <c r="F172" s="362">
        <v>110</v>
      </c>
      <c r="G172" s="419">
        <f>'Anchor-RA'!L170</f>
        <v>13367.534545</v>
      </c>
      <c r="H172" s="385">
        <f>'Anchor-RA'!M170</f>
        <v>47.070343999999999</v>
      </c>
      <c r="I172" s="385">
        <f>'Anchor-RA'!N170</f>
        <v>51.865276999999999</v>
      </c>
      <c r="J172" s="385">
        <f>'Anchor-RA'!O170</f>
        <v>53.997155999999997</v>
      </c>
      <c r="K172" s="385">
        <f>(Summary!$C$63*H172+Summary!$C$64*I172+Summary!$C$65*J172)/Summary!$C$66</f>
        <v>49.023968166666663</v>
      </c>
      <c r="L172" s="385">
        <f>'Anchor-RA'!P170</f>
        <v>32.636206000000001</v>
      </c>
      <c r="M172" s="385">
        <f>'Anchor-RA'!Q170</f>
        <v>28.020371999999998</v>
      </c>
      <c r="N172" s="385">
        <f>'Anchor-RA'!R170</f>
        <v>94.333569999999995</v>
      </c>
      <c r="O172" s="385">
        <f>'Anchor-RA'!S170</f>
        <v>92.503574</v>
      </c>
      <c r="P172" s="385">
        <f>'Anchor-RA'!T170</f>
        <v>49.031528000000002</v>
      </c>
      <c r="Q172" s="385">
        <f>'Anchor-RA'!U170</f>
        <v>53.679285</v>
      </c>
      <c r="R172" s="385">
        <f>'Anchor-RA'!V170</f>
        <v>46.906680000000001</v>
      </c>
      <c r="S172" s="385">
        <f>'Anchor-RA'!W170</f>
        <v>51.804299999999998</v>
      </c>
      <c r="T172" s="385">
        <f>'Anchor-RA'!X170</f>
        <v>53.979126999999998</v>
      </c>
      <c r="U172" s="385">
        <f>10*LOG10(1/((Summary!$C$80/10^(R172/10)+Summary!$C$81/10^(S172/10)+Summary!$C$82/10^(T172/10))/Summary!$C$83))</f>
        <v>48.136811543071609</v>
      </c>
      <c r="V172" s="385">
        <f>'Anchor-RA'!Y170</f>
        <v>9.2399999999999999E-3</v>
      </c>
      <c r="W172" s="385">
        <f>'Anchor-RA'!Z170</f>
        <v>6645.2</v>
      </c>
      <c r="X172" s="385">
        <f>'Anchor-RA'!AA170</f>
        <v>7.8604000000000003</v>
      </c>
      <c r="Y172" s="360">
        <f>'Anchor-RA'!AB170</f>
        <v>12</v>
      </c>
      <c r="Z172" s="360">
        <f>'Anchor-RA'!AC170</f>
        <v>12</v>
      </c>
      <c r="AA172" s="385">
        <f t="shared" si="10"/>
        <v>1.8458888888888889</v>
      </c>
      <c r="AB172" s="462"/>
      <c r="AC172" s="384">
        <f>'Test-RA'!L170</f>
        <v>11327.665455</v>
      </c>
      <c r="AD172" s="384">
        <f>'Test-RA'!M170</f>
        <v>47.443662000000003</v>
      </c>
      <c r="AE172" s="384">
        <f>'Test-RA'!N170</f>
        <v>52.301875000000003</v>
      </c>
      <c r="AF172" s="384">
        <f>'Test-RA'!O170</f>
        <v>54.461551</v>
      </c>
      <c r="AG172" s="384">
        <f>(Summary!$C$63*AD172+Summary!$C$64*AE172+Summary!$C$65*AF172)/Summary!$C$66</f>
        <v>49.423012333333332</v>
      </c>
      <c r="AH172" s="384">
        <f>'Test-RA'!P170</f>
        <v>32.937168</v>
      </c>
      <c r="AI172" s="384">
        <f>'Test-RA'!Q170</f>
        <v>28.354095999999998</v>
      </c>
      <c r="AJ172" s="384">
        <f>'Test-RA'!R170</f>
        <v>94.514646999999997</v>
      </c>
      <c r="AK172" s="384">
        <f>'Test-RA'!S170</f>
        <v>92.786471000000006</v>
      </c>
      <c r="AL172" s="384">
        <f>'Test-RA'!T170</f>
        <v>49.416376999999997</v>
      </c>
      <c r="AM172" s="384">
        <f>'Test-RA'!U170</f>
        <v>54.009462999999997</v>
      </c>
      <c r="AN172" s="384">
        <f>'Test-RA'!V170</f>
        <v>47.298273000000002</v>
      </c>
      <c r="AO172" s="384">
        <f>'Test-RA'!W170</f>
        <v>52.244703000000001</v>
      </c>
      <c r="AP172" s="384">
        <f>'Test-RA'!X170</f>
        <v>54.441828999999998</v>
      </c>
      <c r="AQ172" s="384">
        <f>10*LOG10(1/((Summary!$C$80/10^(AN172/10)+Summary!$C$81/10^(AO172/10)+Summary!$C$82/10^(AP172/10))/Summary!$C$83))</f>
        <v>48.534948097693054</v>
      </c>
      <c r="AR172" s="384">
        <f>'Test-RA'!Y170</f>
        <v>9.1330000000000005E-3</v>
      </c>
      <c r="AS172" s="384">
        <f>'Test-RA'!Z170</f>
        <v>147371.9</v>
      </c>
      <c r="AT172" s="385">
        <f>'Test-RA'!AA170</f>
        <v>23.319500000000001</v>
      </c>
      <c r="AU172" s="360">
        <f>'Test-RA'!AB170</f>
        <v>12</v>
      </c>
      <c r="AV172" s="360">
        <f>'Test-RA'!AC170</f>
        <v>12</v>
      </c>
      <c r="AW172" s="398">
        <f t="shared" si="11"/>
        <v>40.936638888888886</v>
      </c>
      <c r="AX172" s="292">
        <f t="shared" si="12"/>
        <v>22.177195569734543</v>
      </c>
      <c r="AY172" s="293">
        <f t="shared" si="12"/>
        <v>2.9667065289298256</v>
      </c>
      <c r="AZ172" s="292">
        <f t="shared" si="12"/>
        <v>1</v>
      </c>
      <c r="BA172" s="344">
        <f t="shared" si="12"/>
        <v>1</v>
      </c>
      <c r="BB172" s="75"/>
      <c r="BC172" s="75"/>
      <c r="BD172" s="572" t="s">
        <v>39</v>
      </c>
      <c r="BE172" s="549">
        <f t="array" ref="BE172">bdRateExtend($G172:$G175,H172:H175,$AC172:$AC175,AD172:AD175)</f>
        <v>-0.33652118751162452</v>
      </c>
      <c r="BF172" s="551">
        <f t="array" ref="BF172">bdRateExtend($G172:$G177,H172:H177,$AC172:$AC177,AD172:AD177)</f>
        <v>-0.36073029641447585</v>
      </c>
      <c r="BG172" s="551">
        <f t="array" ref="BG172">bdRateExtend($G172:$G177,I172:I177,$AC172:$AC177,AE172:AE177)</f>
        <v>-0.40206452094807621</v>
      </c>
      <c r="BH172" s="551">
        <f t="array" ref="BH172">bdRateExtend($G172:$G177,J172:J177,$AC172:$AC177,AF172:AF177)</f>
        <v>-0.37910175794311685</v>
      </c>
      <c r="BI172" s="551">
        <f t="array" ref="BI172">bdRateExtend($G172:$G177,K172:K177,$AC172:$AC177,AG172:AG177)</f>
        <v>-0.37102308463552702</v>
      </c>
      <c r="BJ172" s="575">
        <f>(Summary!$C$94*BF172+Summary!$C$95*BG172+Summary!$C$96*BH172)/Summary!$C$97</f>
        <v>-0.36311852385696552</v>
      </c>
      <c r="BK172" s="551">
        <f t="array" ref="BK172">bdRateExtend($G172:$G175,L172:L175,$AC172:$AC175,AH172:AH175)</f>
        <v>-0.2915686942100828</v>
      </c>
      <c r="BL172" s="551">
        <f t="array" ref="BL172">bdRateExtend($G172:$G177,L172:L177,$AC172:$AC177,AH172:AH177)</f>
        <v>-0.30958880697054147</v>
      </c>
      <c r="BM172" s="551">
        <f t="array" ref="BM172">bdRateExtend($G172:$G175,M172:M175,$AC172:$AC175,AI172:AI175)</f>
        <v>-0.32738504237835386</v>
      </c>
      <c r="BN172" s="551">
        <f t="array" ref="BN172">bdRateExtend($G172:$G177,M172:M177,$AC172:$AC177,AI172:AI177)</f>
        <v>-0.35051210452456028</v>
      </c>
      <c r="BO172" s="548">
        <f t="array" ref="BO172">bdRateExtend($G172:$G175,N172:N175,$AC172:$AC175,AJ172:AJ175,"None", FALSE,1)</f>
        <v>-0.32621493744845842</v>
      </c>
      <c r="BP172" s="585">
        <f t="array" ref="BP172">bdRateExtend($G172:$G177,N172:N177,$AC172:$AC177,AJ172:AJ177,"None", FALSE,1)</f>
        <v>-0.37332278148429099</v>
      </c>
      <c r="BQ172" s="548">
        <f t="array" ref="BQ172">bdRateExtend($G172:$G175,O172:O175,$AC172:$AC175,AK172:AK175,"None", FALSE,1)</f>
        <v>-0.32097651055990162</v>
      </c>
      <c r="BR172" s="585">
        <f t="array" ref="BR172">bdRateExtend($G172:$G177,O172:O177,$AC172:$AC177,AK172:AK177,"None", FALSE,1)</f>
        <v>-0.35732685425830713</v>
      </c>
      <c r="BS172" s="551">
        <f t="array" ref="BS172">bdRateExtend($G172:$G175,P172:P175,$AC172:$AC175,AL172:AL175)</f>
        <v>-0.31154818108733928</v>
      </c>
      <c r="BT172" s="551">
        <f t="array" ref="BT172">bdRateExtend($G172:$G177,P172:P177,$AC172:$AC177,AL172:AL177)</f>
        <v>-0.33315665559568231</v>
      </c>
      <c r="BU172" s="551">
        <f t="array" ref="BU172">bdRateExtend($G172:$G175,Q172:Q175,$AC172:$AC175,AM172:AM175)</f>
        <v>-0.35976437490069413</v>
      </c>
      <c r="BV172" s="551">
        <f t="array" ref="BV172">bdRateExtend($G172:$G177,Q172:Q177,$AC172:$AC177,AM172:AM177)</f>
        <v>-0.374575848000268</v>
      </c>
      <c r="BW172" s="551">
        <f t="array" ref="BW172">bdRateExtend($G172:$G175,R172:R175,$AC172:$AC175,AN172:AN175)</f>
        <v>-0.33956238643647052</v>
      </c>
      <c r="BX172" s="551">
        <f t="array" ref="BX172">bdRateExtend($G172:$G177,R172:R177,$AC172:$AC177,AN172:AN177)</f>
        <v>-0.36252141274479721</v>
      </c>
      <c r="BY172" s="551">
        <f t="array" ref="BY172">bdRateExtend($G172:$G177,S172:S177,$AC172:$AC177,AO172:AO177)</f>
        <v>-0.40309392846188197</v>
      </c>
      <c r="BZ172" s="555">
        <f t="array" ref="BZ172">bdRateExtend($G172:$G177,T172:T177,$AC172:$AC177,AP172:AP177)</f>
        <v>-0.37847565067817812</v>
      </c>
      <c r="CA172" s="555">
        <f t="array" ref="CA172">bdRateExtend($G172:$G177,U172:U177,$AC172:$AC177,AQ172:AQ177)</f>
        <v>-0.36603798446479729</v>
      </c>
      <c r="CB172" s="575">
        <f>(Summary!$C$108*BX172+Summary!$C$109*BY172+Summary!$C$110*BZ172)/Summary!$C$111</f>
        <v>-0.36478248289081583</v>
      </c>
      <c r="CC172" s="561">
        <f t="array" ref="CC172">bdCAMBIExtend($G172:$G175,V172:V175,$AC172:$AC175,AR172:AR175)</f>
        <v>6.9008381340567558E-4</v>
      </c>
      <c r="CD172" s="561">
        <f t="array" ref="CD172">bdCAMBIExtend($G172:$G177,V172:V177,$AC172:$AC177,AR172:AR177)</f>
        <v>2.4083151567664277E-4</v>
      </c>
      <c r="CE172" s="547">
        <f t="array" ref="CE172">testVMAFRange($G172:$G175,N172:N175,$AC172:$AC175,AJ172:AJ175)</f>
        <v>0</v>
      </c>
      <c r="CF172" s="543">
        <f t="array" ref="CF172">testVMAFRange($G172:$G177,N172:N177,$AC172:$AC177,AJ172:AJ177)</f>
        <v>0</v>
      </c>
      <c r="CG172" s="547">
        <f t="array" ref="CG172">testVMAFRange($G172:$G175,O172:O175,$AC172:$AC175,AK172:AK175)</f>
        <v>0</v>
      </c>
      <c r="CH172" s="543">
        <f t="array" ref="CH172">testVMAFRange($G172:$G177,O172:O177,$AC172:$AC177,AK172:AK177)</f>
        <v>0</v>
      </c>
    </row>
    <row r="173" spans="1:86" ht="17" customHeight="1" x14ac:dyDescent="0.2">
      <c r="A173" s="538"/>
      <c r="B173" s="566"/>
      <c r="C173" s="485"/>
      <c r="D173" s="590"/>
      <c r="E173" s="558"/>
      <c r="F173" s="362">
        <v>135</v>
      </c>
      <c r="G173" s="420">
        <f>'Anchor-RA'!L171</f>
        <v>6235.7818180000004</v>
      </c>
      <c r="H173" s="295">
        <f>'Anchor-RA'!M171</f>
        <v>44.364525999999998</v>
      </c>
      <c r="I173" s="295">
        <f>'Anchor-RA'!N171</f>
        <v>49.666319999999999</v>
      </c>
      <c r="J173" s="295">
        <f>'Anchor-RA'!O171</f>
        <v>51.922338000000003</v>
      </c>
      <c r="K173" s="295">
        <f>(Summary!$C$63*H173+Summary!$C$64*I173+Summary!$C$65*J173)/Summary!$C$66</f>
        <v>46.507793666666664</v>
      </c>
      <c r="L173" s="295">
        <f>'Anchor-RA'!P171</f>
        <v>29.977589999999999</v>
      </c>
      <c r="M173" s="295">
        <f>'Anchor-RA'!Q171</f>
        <v>25.425550000000001</v>
      </c>
      <c r="N173" s="295">
        <f>'Anchor-RA'!R171</f>
        <v>91.825326000000004</v>
      </c>
      <c r="O173" s="295">
        <f>'Anchor-RA'!S171</f>
        <v>89.654888999999997</v>
      </c>
      <c r="P173" s="295">
        <f>'Anchor-RA'!T171</f>
        <v>45.842706</v>
      </c>
      <c r="Q173" s="295">
        <f>'Anchor-RA'!U171</f>
        <v>51.549210000000002</v>
      </c>
      <c r="R173" s="295">
        <f>'Anchor-RA'!V171</f>
        <v>44.261189000000002</v>
      </c>
      <c r="S173" s="295">
        <f>'Anchor-RA'!W171</f>
        <v>49.638272000000001</v>
      </c>
      <c r="T173" s="295">
        <f>'Anchor-RA'!X171</f>
        <v>51.905479</v>
      </c>
      <c r="U173" s="295">
        <f>10*LOG10(1/((Summary!$C$80/10^(R173/10)+Summary!$C$81/10^(S173/10)+Summary!$C$82/10^(T173/10))/Summary!$C$83))</f>
        <v>45.547458518653457</v>
      </c>
      <c r="V173" s="295">
        <f>'Anchor-RA'!Y171</f>
        <v>8.5780000000000006E-3</v>
      </c>
      <c r="W173" s="295">
        <f>'Anchor-RA'!Z171</f>
        <v>7129.2</v>
      </c>
      <c r="X173" s="295">
        <f>'Anchor-RA'!AA171</f>
        <v>6.2747999999999999</v>
      </c>
      <c r="Y173" s="357">
        <f>'Anchor-RA'!AB171</f>
        <v>12</v>
      </c>
      <c r="Z173" s="357">
        <f>'Anchor-RA'!AC171</f>
        <v>12</v>
      </c>
      <c r="AA173" s="295">
        <f t="shared" si="10"/>
        <v>1.9803333333333333</v>
      </c>
      <c r="AB173" s="462"/>
      <c r="AC173" s="167">
        <f>'Test-RA'!L171</f>
        <v>4933.4690909999999</v>
      </c>
      <c r="AD173" s="167">
        <f>'Test-RA'!M171</f>
        <v>44.801110999999999</v>
      </c>
      <c r="AE173" s="167">
        <f>'Test-RA'!N171</f>
        <v>50.309404000000001</v>
      </c>
      <c r="AF173" s="167">
        <f>'Test-RA'!O171</f>
        <v>52.600091999999997</v>
      </c>
      <c r="AG173" s="167">
        <f>(Summary!$C$63*AD173+Summary!$C$64*AE173+Summary!$C$65*AF173)/Summary!$C$66</f>
        <v>47.018990000000002</v>
      </c>
      <c r="AH173" s="167">
        <f>'Test-RA'!P171</f>
        <v>30.186032999999998</v>
      </c>
      <c r="AI173" s="167">
        <f>'Test-RA'!Q171</f>
        <v>25.822524999999999</v>
      </c>
      <c r="AJ173" s="167">
        <f>'Test-RA'!R171</f>
        <v>91.992880999999997</v>
      </c>
      <c r="AK173" s="167">
        <f>'Test-RA'!S171</f>
        <v>89.949414000000004</v>
      </c>
      <c r="AL173" s="167">
        <f>'Test-RA'!T171</f>
        <v>46.232593000000001</v>
      </c>
      <c r="AM173" s="167">
        <f>'Test-RA'!U171</f>
        <v>51.970739000000002</v>
      </c>
      <c r="AN173" s="167">
        <f>'Test-RA'!V171</f>
        <v>44.703297999999997</v>
      </c>
      <c r="AO173" s="167">
        <f>'Test-RA'!W171</f>
        <v>50.283372</v>
      </c>
      <c r="AP173" s="167">
        <f>'Test-RA'!X171</f>
        <v>52.580517999999998</v>
      </c>
      <c r="AQ173" s="167">
        <f>10*LOG10(1/((Summary!$C$80/10^(AN173/10)+Summary!$C$81/10^(AO173/10)+Summary!$C$82/10^(AP173/10))/Summary!$C$83))</f>
        <v>46.011251383542145</v>
      </c>
      <c r="AR173" s="167">
        <f>'Test-RA'!Y171</f>
        <v>9.325E-3</v>
      </c>
      <c r="AS173" s="167">
        <f>'Test-RA'!Z171</f>
        <v>151482.70000000001</v>
      </c>
      <c r="AT173" s="295">
        <f>'Test-RA'!AA171</f>
        <v>23.727499999999999</v>
      </c>
      <c r="AU173" s="357">
        <f>'Test-RA'!AB171</f>
        <v>12</v>
      </c>
      <c r="AV173" s="357">
        <f>'Test-RA'!AC171</f>
        <v>12</v>
      </c>
      <c r="AW173" s="395">
        <f t="shared" si="11"/>
        <v>42.078527777777779</v>
      </c>
      <c r="AX173" s="297">
        <f t="shared" si="12"/>
        <v>21.248204567132358</v>
      </c>
      <c r="AY173" s="298">
        <f t="shared" si="12"/>
        <v>3.7813954229616877</v>
      </c>
      <c r="AZ173" s="297">
        <f t="shared" si="12"/>
        <v>1</v>
      </c>
      <c r="BA173" s="345">
        <f t="shared" si="12"/>
        <v>1</v>
      </c>
      <c r="BB173" s="75"/>
      <c r="BC173" s="75"/>
      <c r="BD173" s="565"/>
      <c r="BE173" s="550"/>
      <c r="BF173" s="552"/>
      <c r="BG173" s="552"/>
      <c r="BH173" s="552"/>
      <c r="BI173" s="552"/>
      <c r="BJ173" s="552"/>
      <c r="BK173" s="553"/>
      <c r="BL173" s="552"/>
      <c r="BM173" s="553"/>
      <c r="BN173" s="552"/>
      <c r="BO173" s="546"/>
      <c r="BP173" s="541"/>
      <c r="BQ173" s="546"/>
      <c r="BR173" s="541"/>
      <c r="BS173" s="553"/>
      <c r="BT173" s="552"/>
      <c r="BU173" s="553"/>
      <c r="BV173" s="552"/>
      <c r="BW173" s="553"/>
      <c r="BX173" s="552"/>
      <c r="BY173" s="552"/>
      <c r="BZ173" s="541"/>
      <c r="CA173" s="541"/>
      <c r="CB173" s="552"/>
      <c r="CC173" s="553"/>
      <c r="CD173" s="552"/>
      <c r="CE173" s="546"/>
      <c r="CF173" s="541"/>
      <c r="CG173" s="546"/>
      <c r="CH173" s="541"/>
    </row>
    <row r="174" spans="1:86" ht="17" customHeight="1" x14ac:dyDescent="0.2">
      <c r="A174" s="538"/>
      <c r="B174" s="566"/>
      <c r="C174" s="485"/>
      <c r="D174" s="590"/>
      <c r="E174" s="558"/>
      <c r="F174" s="362">
        <v>160</v>
      </c>
      <c r="G174" s="420">
        <f>'Anchor-RA'!L172</f>
        <v>2958.5381819999998</v>
      </c>
      <c r="H174" s="295">
        <f>'Anchor-RA'!M172</f>
        <v>41.578389999999999</v>
      </c>
      <c r="I174" s="295">
        <f>'Anchor-RA'!N172</f>
        <v>46.827468000000003</v>
      </c>
      <c r="J174" s="295">
        <f>'Anchor-RA'!O172</f>
        <v>49.330036999999997</v>
      </c>
      <c r="K174" s="295">
        <f>(Summary!$C$63*H174+Summary!$C$64*I174+Summary!$C$65*J174)/Summary!$C$66</f>
        <v>43.745177500000004</v>
      </c>
      <c r="L174" s="295">
        <f>'Anchor-RA'!P172</f>
        <v>26.958148000000001</v>
      </c>
      <c r="M174" s="295">
        <f>'Anchor-RA'!Q172</f>
        <v>22.5213</v>
      </c>
      <c r="N174" s="295">
        <f>'Anchor-RA'!R172</f>
        <v>87.151625999999993</v>
      </c>
      <c r="O174" s="295">
        <f>'Anchor-RA'!S172</f>
        <v>84.805080000000004</v>
      </c>
      <c r="P174" s="295">
        <f>'Anchor-RA'!T172</f>
        <v>42.055318</v>
      </c>
      <c r="Q174" s="295">
        <f>'Anchor-RA'!U172</f>
        <v>48.976976000000001</v>
      </c>
      <c r="R174" s="295">
        <f>'Anchor-RA'!V172</f>
        <v>41.528334000000001</v>
      </c>
      <c r="S174" s="295">
        <f>'Anchor-RA'!W172</f>
        <v>46.809021000000001</v>
      </c>
      <c r="T174" s="295">
        <f>'Anchor-RA'!X172</f>
        <v>49.313943999999999</v>
      </c>
      <c r="U174" s="295">
        <f>10*LOG10(1/((Summary!$C$80/10^(R174/10)+Summary!$C$81/10^(S174/10)+Summary!$C$82/10^(T174/10))/Summary!$C$83))</f>
        <v>42.813630439749126</v>
      </c>
      <c r="V174" s="295">
        <f>'Anchor-RA'!Y172</f>
        <v>7.626E-3</v>
      </c>
      <c r="W174" s="295">
        <f>'Anchor-RA'!Z172</f>
        <v>4780.3</v>
      </c>
      <c r="X174" s="295">
        <f>'Anchor-RA'!AA172</f>
        <v>5.9013999999999998</v>
      </c>
      <c r="Y174" s="357">
        <f>'Anchor-RA'!AB172</f>
        <v>11</v>
      </c>
      <c r="Z174" s="357">
        <f>'Anchor-RA'!AC172</f>
        <v>12</v>
      </c>
      <c r="AA174" s="295">
        <f t="shared" si="10"/>
        <v>1.3278611111111112</v>
      </c>
      <c r="AB174" s="462"/>
      <c r="AC174" s="167">
        <f>'Test-RA'!L172</f>
        <v>2206.9890909999999</v>
      </c>
      <c r="AD174" s="167">
        <f>'Test-RA'!M172</f>
        <v>42.209449999999997</v>
      </c>
      <c r="AE174" s="167">
        <f>'Test-RA'!N172</f>
        <v>47.843485000000001</v>
      </c>
      <c r="AF174" s="167">
        <f>'Test-RA'!O172</f>
        <v>50.165846000000002</v>
      </c>
      <c r="AG174" s="167">
        <f>(Summary!$C$63*AD174+Summary!$C$64*AE174+Summary!$C$65*AF174)/Summary!$C$66</f>
        <v>44.474521833333334</v>
      </c>
      <c r="AH174" s="167">
        <f>'Test-RA'!P172</f>
        <v>27.355229999999999</v>
      </c>
      <c r="AI174" s="167">
        <f>'Test-RA'!Q172</f>
        <v>23.106674000000002</v>
      </c>
      <c r="AJ174" s="167">
        <f>'Test-RA'!R172</f>
        <v>88.148403999999999</v>
      </c>
      <c r="AK174" s="167">
        <f>'Test-RA'!S172</f>
        <v>85.746341000000001</v>
      </c>
      <c r="AL174" s="167">
        <f>'Test-RA'!T172</f>
        <v>42.689145000000003</v>
      </c>
      <c r="AM174" s="167">
        <f>'Test-RA'!U172</f>
        <v>49.710405999999999</v>
      </c>
      <c r="AN174" s="167">
        <f>'Test-RA'!V172</f>
        <v>42.162548999999999</v>
      </c>
      <c r="AO174" s="167">
        <f>'Test-RA'!W172</f>
        <v>47.829095000000002</v>
      </c>
      <c r="AP174" s="167">
        <f>'Test-RA'!X172</f>
        <v>50.143293</v>
      </c>
      <c r="AQ174" s="167">
        <f>10*LOG10(1/((Summary!$C$80/10^(AN174/10)+Summary!$C$81/10^(AO174/10)+Summary!$C$82/10^(AP174/10))/Summary!$C$83))</f>
        <v>43.479604287871283</v>
      </c>
      <c r="AR174" s="167">
        <f>'Test-RA'!Y172</f>
        <v>9.0729999999999995E-3</v>
      </c>
      <c r="AS174" s="167">
        <f>'Test-RA'!Z172</f>
        <v>86245.6</v>
      </c>
      <c r="AT174" s="295">
        <f>'Test-RA'!AA172</f>
        <v>25.470300000000002</v>
      </c>
      <c r="AU174" s="357">
        <f>'Test-RA'!AB172</f>
        <v>11</v>
      </c>
      <c r="AV174" s="357">
        <f>'Test-RA'!AC172</f>
        <v>12</v>
      </c>
      <c r="AW174" s="395">
        <f t="shared" si="11"/>
        <v>23.957111111111114</v>
      </c>
      <c r="AX174" s="297">
        <f t="shared" si="12"/>
        <v>18.041880216722799</v>
      </c>
      <c r="AY174" s="298">
        <f t="shared" si="12"/>
        <v>4.3159758701325117</v>
      </c>
      <c r="AZ174" s="297">
        <f t="shared" si="12"/>
        <v>1</v>
      </c>
      <c r="BA174" s="345">
        <f t="shared" si="12"/>
        <v>1</v>
      </c>
      <c r="BB174" s="75"/>
      <c r="BC174" s="75"/>
      <c r="BD174" s="573" t="s">
        <v>147</v>
      </c>
      <c r="BE174" s="549">
        <f t="array" ref="BE174">bdRateExtend($G173:$G176,H173:H176,$AC173:$AC176,AD173:AD176)</f>
        <v>-0.37863179951556103</v>
      </c>
      <c r="BF174" s="552"/>
      <c r="BG174" s="552"/>
      <c r="BH174" s="552"/>
      <c r="BI174" s="552"/>
      <c r="BJ174" s="552"/>
      <c r="BK174" s="551">
        <f t="array" ref="BK174">bdRateExtend($G173:$G176,L173:L176,$AC173:$AC176,AH173:AH176)</f>
        <v>-0.32132766432215798</v>
      </c>
      <c r="BL174" s="552"/>
      <c r="BM174" s="551">
        <f t="array" ref="BM174">bdRateExtend($G173:$G176,M173:M176,$AC173:$AC176,AI173:AI176)</f>
        <v>-0.36339025781227829</v>
      </c>
      <c r="BN174" s="552"/>
      <c r="BO174" s="545">
        <f t="array" ref="BO174">bdRateExtend($G173:$G176,N173:N176,$AC173:$AC176,AJ173:AJ176,"None", FALSE,1)</f>
        <v>-0.37346025371513236</v>
      </c>
      <c r="BP174" s="541"/>
      <c r="BQ174" s="545">
        <f t="array" ref="BQ174">bdRateExtend($G173:$G176,O173:O176,$AC173:$AC176,AK173:AK176,"None", FALSE,1)</f>
        <v>-0.35395998070025414</v>
      </c>
      <c r="BR174" s="541"/>
      <c r="BS174" s="551">
        <f t="array" ref="BS174">bdRateExtend($G173:$G176,P173:P176,$AC173:$AC176,AL173:AL176)</f>
        <v>-0.34393884519564633</v>
      </c>
      <c r="BT174" s="552"/>
      <c r="BU174" s="551">
        <f t="array" ref="BU174">bdRateExtend($G173:$G176,Q173:Q176,$AC173:$AC176,AM173:AM176)</f>
        <v>-0.39425839059867007</v>
      </c>
      <c r="BV174" s="552"/>
      <c r="BW174" s="551">
        <f t="array" ref="BW174">bdRateExtend($G173:$G176,R173:R176,$AC173:$AC176,AN173:AN176)</f>
        <v>-0.38032991421184381</v>
      </c>
      <c r="BX174" s="552"/>
      <c r="BY174" s="552"/>
      <c r="BZ174" s="541"/>
      <c r="CA174" s="541"/>
      <c r="CB174" s="552"/>
      <c r="CC174" s="561">
        <f t="array" ref="CC174">bdCAMBIExtend($G173:$G176,V173:V176,$AC173:$AC176,AR173:AR176)</f>
        <v>6.4602294586822066E-4</v>
      </c>
      <c r="CD174" s="552"/>
      <c r="CE174" s="554">
        <f t="array" ref="CE174">testVMAFRange($G173:$G176,N173:N176,$AC173:$AC176,AJ173:AJ176)</f>
        <v>0</v>
      </c>
      <c r="CF174" s="541"/>
      <c r="CG174" s="554">
        <f t="array" ref="CG174">testVMAFRange($G173:$G176,O173:O176,$AC173:$AC176,AK173:AK176)</f>
        <v>0</v>
      </c>
      <c r="CH174" s="541"/>
    </row>
    <row r="175" spans="1:86" ht="17" customHeight="1" x14ac:dyDescent="0.2">
      <c r="A175" s="538"/>
      <c r="B175" s="566"/>
      <c r="C175" s="485"/>
      <c r="D175" s="590"/>
      <c r="E175" s="558"/>
      <c r="F175" s="362">
        <v>185</v>
      </c>
      <c r="G175" s="420">
        <f>'Anchor-RA'!L173</f>
        <v>1391.9563639999999</v>
      </c>
      <c r="H175" s="295">
        <f>'Anchor-RA'!M173</f>
        <v>38.489899000000001</v>
      </c>
      <c r="I175" s="295">
        <f>'Anchor-RA'!N173</f>
        <v>43.411378999999997</v>
      </c>
      <c r="J175" s="295">
        <f>'Anchor-RA'!O173</f>
        <v>46.412094000000003</v>
      </c>
      <c r="K175" s="295">
        <f>(Summary!$C$63*H175+Summary!$C$64*I175+Summary!$C$65*J175)/Summary!$C$66</f>
        <v>40.630511499999997</v>
      </c>
      <c r="L175" s="295">
        <f>'Anchor-RA'!P173</f>
        <v>23.356144</v>
      </c>
      <c r="M175" s="295">
        <f>'Anchor-RA'!Q173</f>
        <v>19.046759000000002</v>
      </c>
      <c r="N175" s="295">
        <f>'Anchor-RA'!R173</f>
        <v>78.560209999999998</v>
      </c>
      <c r="O175" s="295">
        <f>'Anchor-RA'!S173</f>
        <v>76.125781000000003</v>
      </c>
      <c r="P175" s="295">
        <f>'Anchor-RA'!T173</f>
        <v>37.635655999999997</v>
      </c>
      <c r="Q175" s="295">
        <f>'Anchor-RA'!U173</f>
        <v>45.899428</v>
      </c>
      <c r="R175" s="295">
        <f>'Anchor-RA'!V173</f>
        <v>38.469377000000001</v>
      </c>
      <c r="S175" s="295">
        <f>'Anchor-RA'!W173</f>
        <v>43.39743</v>
      </c>
      <c r="T175" s="295">
        <f>'Anchor-RA'!X173</f>
        <v>46.399239000000001</v>
      </c>
      <c r="U175" s="295">
        <f>10*LOG10(1/((Summary!$C$80/10^(R175/10)+Summary!$C$81/10^(S175/10)+Summary!$C$82/10^(T175/10))/Summary!$C$83))</f>
        <v>39.735609167500812</v>
      </c>
      <c r="V175" s="295">
        <f>'Anchor-RA'!Y173</f>
        <v>8.7650000000000002E-3</v>
      </c>
      <c r="W175" s="295">
        <f>'Anchor-RA'!Z173</f>
        <v>3720.1</v>
      </c>
      <c r="X175" s="295">
        <f>'Anchor-RA'!AA173</f>
        <v>5.1227</v>
      </c>
      <c r="Y175" s="357">
        <f>'Anchor-RA'!AB173</f>
        <v>11</v>
      </c>
      <c r="Z175" s="357">
        <f>'Anchor-RA'!AC173</f>
        <v>12</v>
      </c>
      <c r="AA175" s="295">
        <f t="shared" si="10"/>
        <v>1.0333611111111112</v>
      </c>
      <c r="AB175" s="462"/>
      <c r="AC175" s="167">
        <f>'Test-RA'!L173</f>
        <v>1039.0836360000001</v>
      </c>
      <c r="AD175" s="167">
        <f>'Test-RA'!M173</f>
        <v>39.412869000000001</v>
      </c>
      <c r="AE175" s="167">
        <f>'Test-RA'!N173</f>
        <v>44.749245999999999</v>
      </c>
      <c r="AF175" s="167">
        <f>'Test-RA'!O173</f>
        <v>47.283746999999998</v>
      </c>
      <c r="AG175" s="167">
        <f>(Summary!$C$63*AD175+Summary!$C$64*AE175+Summary!$C$65*AF175)/Summary!$C$66</f>
        <v>41.614078166666665</v>
      </c>
      <c r="AH175" s="167">
        <f>'Test-RA'!P173</f>
        <v>23.940577999999999</v>
      </c>
      <c r="AI175" s="167">
        <f>'Test-RA'!Q173</f>
        <v>19.945388999999999</v>
      </c>
      <c r="AJ175" s="167">
        <f>'Test-RA'!R173</f>
        <v>81.346323999999996</v>
      </c>
      <c r="AK175" s="167">
        <f>'Test-RA'!S173</f>
        <v>78.410927000000001</v>
      </c>
      <c r="AL175" s="167">
        <f>'Test-RA'!T173</f>
        <v>38.570583999999997</v>
      </c>
      <c r="AM175" s="167">
        <f>'Test-RA'!U173</f>
        <v>46.913665000000002</v>
      </c>
      <c r="AN175" s="167">
        <f>'Test-RA'!V173</f>
        <v>39.393819999999998</v>
      </c>
      <c r="AO175" s="167">
        <f>'Test-RA'!W173</f>
        <v>44.738301999999997</v>
      </c>
      <c r="AP175" s="167">
        <f>'Test-RA'!X173</f>
        <v>47.261631999999999</v>
      </c>
      <c r="AQ175" s="167">
        <f>10*LOG10(1/((Summary!$C$80/10^(AN175/10)+Summary!$C$81/10^(AO175/10)+Summary!$C$82/10^(AP175/10))/Summary!$C$83))</f>
        <v>40.686366946645549</v>
      </c>
      <c r="AR175" s="167">
        <f>'Test-RA'!Y173</f>
        <v>6.8700000000000002E-3</v>
      </c>
      <c r="AS175" s="167">
        <f>'Test-RA'!Z173</f>
        <v>70080.3</v>
      </c>
      <c r="AT175" s="295">
        <f>'Test-RA'!AA173</f>
        <v>21.074300000000001</v>
      </c>
      <c r="AU175" s="357">
        <f>'Test-RA'!AB173</f>
        <v>11</v>
      </c>
      <c r="AV175" s="357">
        <f>'Test-RA'!AC173</f>
        <v>12</v>
      </c>
      <c r="AW175" s="395">
        <f t="shared" si="11"/>
        <v>19.466750000000001</v>
      </c>
      <c r="AX175" s="297">
        <f t="shared" si="12"/>
        <v>18.838283917099005</v>
      </c>
      <c r="AY175" s="298">
        <f t="shared" si="12"/>
        <v>4.1139047767778711</v>
      </c>
      <c r="AZ175" s="297">
        <f t="shared" si="12"/>
        <v>1</v>
      </c>
      <c r="BA175" s="345">
        <f t="shared" si="12"/>
        <v>1</v>
      </c>
      <c r="BB175" s="75"/>
      <c r="BC175" s="75"/>
      <c r="BD175" s="565"/>
      <c r="BE175" s="550"/>
      <c r="BF175" s="552"/>
      <c r="BG175" s="552"/>
      <c r="BH175" s="552"/>
      <c r="BI175" s="552"/>
      <c r="BJ175" s="552"/>
      <c r="BK175" s="553"/>
      <c r="BL175" s="552"/>
      <c r="BM175" s="553"/>
      <c r="BN175" s="552"/>
      <c r="BO175" s="546"/>
      <c r="BP175" s="541"/>
      <c r="BQ175" s="546"/>
      <c r="BR175" s="541"/>
      <c r="BS175" s="553"/>
      <c r="BT175" s="552"/>
      <c r="BU175" s="553"/>
      <c r="BV175" s="552"/>
      <c r="BW175" s="553"/>
      <c r="BX175" s="552"/>
      <c r="BY175" s="552"/>
      <c r="BZ175" s="541"/>
      <c r="CA175" s="541"/>
      <c r="CB175" s="552"/>
      <c r="CC175" s="553"/>
      <c r="CD175" s="552"/>
      <c r="CE175" s="546"/>
      <c r="CF175" s="541"/>
      <c r="CG175" s="546"/>
      <c r="CH175" s="541"/>
    </row>
    <row r="176" spans="1:86" ht="17" customHeight="1" thickBot="1" x14ac:dyDescent="0.25">
      <c r="A176" s="538"/>
      <c r="B176" s="566"/>
      <c r="C176" s="485"/>
      <c r="D176" s="590"/>
      <c r="E176" s="558"/>
      <c r="F176" s="362">
        <v>210</v>
      </c>
      <c r="G176" s="420">
        <f>'Anchor-RA'!L174</f>
        <v>647.07636400000001</v>
      </c>
      <c r="H176" s="295">
        <f>'Anchor-RA'!M174</f>
        <v>34.923025000000003</v>
      </c>
      <c r="I176" s="295">
        <f>'Anchor-RA'!N174</f>
        <v>39.647418000000002</v>
      </c>
      <c r="J176" s="295">
        <f>'Anchor-RA'!O174</f>
        <v>42.992972000000002</v>
      </c>
      <c r="K176" s="295">
        <f>(Summary!$C$63*H176+Summary!$C$64*I176+Summary!$C$65*J176)/Summary!$C$66</f>
        <v>37.055415000000004</v>
      </c>
      <c r="L176" s="295">
        <f>'Anchor-RA'!P174</f>
        <v>18.737618999999999</v>
      </c>
      <c r="M176" s="295">
        <f>'Anchor-RA'!Q174</f>
        <v>14.986867999999999</v>
      </c>
      <c r="N176" s="295">
        <f>'Anchor-RA'!R174</f>
        <v>61.329289000000003</v>
      </c>
      <c r="O176" s="295">
        <f>'Anchor-RA'!S174</f>
        <v>58.999527999999998</v>
      </c>
      <c r="P176" s="295">
        <f>'Anchor-RA'!T174</f>
        <v>32.646147999999997</v>
      </c>
      <c r="Q176" s="295">
        <f>'Anchor-RA'!U174</f>
        <v>42.239497</v>
      </c>
      <c r="R176" s="295">
        <f>'Anchor-RA'!V174</f>
        <v>34.912818000000001</v>
      </c>
      <c r="S176" s="295">
        <f>'Anchor-RA'!W174</f>
        <v>39.634732999999997</v>
      </c>
      <c r="T176" s="295">
        <f>'Anchor-RA'!X174</f>
        <v>42.973725000000002</v>
      </c>
      <c r="U176" s="295">
        <f>10*LOG10(1/((Summary!$C$80/10^(R176/10)+Summary!$C$81/10^(S176/10)+Summary!$C$82/10^(T176/10))/Summary!$C$83))</f>
        <v>36.168559650104669</v>
      </c>
      <c r="V176" s="295">
        <f>'Anchor-RA'!Y174</f>
        <v>2.248E-3</v>
      </c>
      <c r="W176" s="295">
        <f>'Anchor-RA'!Z174</f>
        <v>3322.5</v>
      </c>
      <c r="X176" s="295">
        <f>'Anchor-RA'!AA174</f>
        <v>4.6452</v>
      </c>
      <c r="Y176" s="357">
        <f>'Anchor-RA'!AB174</f>
        <v>11</v>
      </c>
      <c r="Z176" s="357">
        <f>'Anchor-RA'!AC174</f>
        <v>12</v>
      </c>
      <c r="AA176" s="295">
        <f t="shared" si="10"/>
        <v>0.92291666666666672</v>
      </c>
      <c r="AB176" s="462"/>
      <c r="AC176" s="167">
        <f>'Test-RA'!L174</f>
        <v>513.86181799999997</v>
      </c>
      <c r="AD176" s="167">
        <f>'Test-RA'!M174</f>
        <v>36.143689000000002</v>
      </c>
      <c r="AE176" s="167">
        <f>'Test-RA'!N174</f>
        <v>41.102347000000002</v>
      </c>
      <c r="AF176" s="167">
        <f>'Test-RA'!O174</f>
        <v>44.047711999999997</v>
      </c>
      <c r="AG176" s="167">
        <f>(Summary!$C$63*AD176+Summary!$C$64*AE176+Summary!$C$65*AF176)/Summary!$C$66</f>
        <v>38.287469166666668</v>
      </c>
      <c r="AH176" s="167">
        <f>'Test-RA'!P174</f>
        <v>19.843916</v>
      </c>
      <c r="AI176" s="167">
        <f>'Test-RA'!Q174</f>
        <v>16.289277999999999</v>
      </c>
      <c r="AJ176" s="167">
        <f>'Test-RA'!R174</f>
        <v>68.372778999999994</v>
      </c>
      <c r="AK176" s="167">
        <f>'Test-RA'!S174</f>
        <v>65.210425999999998</v>
      </c>
      <c r="AL176" s="167">
        <f>'Test-RA'!T174</f>
        <v>34.027233000000003</v>
      </c>
      <c r="AM176" s="167">
        <f>'Test-RA'!U174</f>
        <v>43.523828999999999</v>
      </c>
      <c r="AN176" s="167">
        <f>'Test-RA'!V174</f>
        <v>36.131306000000002</v>
      </c>
      <c r="AO176" s="167">
        <f>'Test-RA'!W174</f>
        <v>41.093912000000003</v>
      </c>
      <c r="AP176" s="167">
        <f>'Test-RA'!X174</f>
        <v>44.027225000000001</v>
      </c>
      <c r="AQ176" s="167">
        <f>10*LOG10(1/((Summary!$C$80/10^(AN176/10)+Summary!$C$81/10^(AO176/10)+Summary!$C$82/10^(AP176/10))/Summary!$C$83))</f>
        <v>37.398782373930281</v>
      </c>
      <c r="AR176" s="167">
        <f>'Test-RA'!Y174</f>
        <v>1.33E-3</v>
      </c>
      <c r="AS176" s="167">
        <f>'Test-RA'!Z174</f>
        <v>52137.1</v>
      </c>
      <c r="AT176" s="295">
        <f>'Test-RA'!AA174</f>
        <v>20.473500000000001</v>
      </c>
      <c r="AU176" s="357">
        <f>'Test-RA'!AB174</f>
        <v>11</v>
      </c>
      <c r="AV176" s="357">
        <f>'Test-RA'!AC174</f>
        <v>12</v>
      </c>
      <c r="AW176" s="395">
        <f t="shared" si="11"/>
        <v>14.482527777777777</v>
      </c>
      <c r="AX176" s="297">
        <f t="shared" si="12"/>
        <v>15.692129420617006</v>
      </c>
      <c r="AY176" s="298">
        <f t="shared" si="12"/>
        <v>4.4074528545595459</v>
      </c>
      <c r="AZ176" s="297">
        <f t="shared" si="12"/>
        <v>1</v>
      </c>
      <c r="BA176" s="345">
        <f t="shared" si="12"/>
        <v>1</v>
      </c>
      <c r="BB176" s="75"/>
      <c r="BC176" s="75"/>
      <c r="BD176" s="574" t="s">
        <v>46</v>
      </c>
      <c r="BE176" s="549">
        <f t="array" ref="BE176">bdRateExtend($G174:$G177,H174:H177,$AC174:$AC177,AD174:AD177)</f>
        <v>-0.38760040094538495</v>
      </c>
      <c r="BF176" s="552"/>
      <c r="BG176" s="552"/>
      <c r="BH176" s="552"/>
      <c r="BI176" s="552"/>
      <c r="BJ176" s="552"/>
      <c r="BK176" s="551">
        <f t="array" ref="BK176">bdRateExtend($G174:$G177,L174:L177,$AC174:$AC177,AH174:AH177)</f>
        <v>-0.32725971842485901</v>
      </c>
      <c r="BL176" s="552"/>
      <c r="BM176" s="551">
        <f t="array" ref="BM176">bdRateExtend($G174:$G177,M174:M177,$AC174:$AC177,AI174:AI177)</f>
        <v>-0.37336461476547567</v>
      </c>
      <c r="BN176" s="552"/>
      <c r="BO176" s="545">
        <f t="array" ref="BO176">bdRateExtend($G174:$G177,N174:N177,$AC174:$AC177,AJ174:AJ177,"None", FALSE,1)</f>
        <v>-0.38832479345912752</v>
      </c>
      <c r="BP176" s="541"/>
      <c r="BQ176" s="545">
        <f t="array" ref="BQ176">bdRateExtend($G174:$G177,O174:O177,$AC174:$AC177,AK174:AK177,"None", FALSE,1)</f>
        <v>-0.36960610034545061</v>
      </c>
      <c r="BR176" s="541"/>
      <c r="BS176" s="551">
        <f t="array" ref="BS176">bdRateExtend($G174:$G177,P174:P177,$AC174:$AC177,AL174:AL177)</f>
        <v>-0.35580681841762218</v>
      </c>
      <c r="BT176" s="552"/>
      <c r="BU176" s="551">
        <f t="array" ref="BU176">bdRateExtend($G174:$G177,Q174:Q177,$AC174:$AC177,AM174:AM177)</f>
        <v>-0.39271727899068043</v>
      </c>
      <c r="BV176" s="552"/>
      <c r="BW176" s="551">
        <f t="array" ref="BW176">bdRateExtend($G174:$G177,R174:R177,$AC174:$AC177,AN174:AN177)</f>
        <v>-0.38802709968266669</v>
      </c>
      <c r="BX176" s="552"/>
      <c r="BY176" s="552"/>
      <c r="BZ176" s="541"/>
      <c r="CA176" s="541"/>
      <c r="CB176" s="552"/>
      <c r="CC176" s="561">
        <f t="array" ref="CC176">bdCAMBIExtend($G174:$G177,V174:V177,$AC174:$AC177,AR174:AR177)</f>
        <v>-2.8344008722985185E-4</v>
      </c>
      <c r="CD176" s="552"/>
      <c r="CE176" s="554">
        <f t="array" ref="CE176">testVMAFRange($G174:$G177,N174:N177,$AC174:$AC177,AJ174:AJ177)</f>
        <v>0</v>
      </c>
      <c r="CF176" s="541"/>
      <c r="CG176" s="554">
        <f t="array" ref="CG176">testVMAFRange($G174:$G177,O174:O177,$AC174:$AC177,AK174:AK177)</f>
        <v>0</v>
      </c>
      <c r="CH176" s="541"/>
    </row>
    <row r="177" spans="1:86" ht="17" customHeight="1" thickBot="1" x14ac:dyDescent="0.25">
      <c r="A177" s="538"/>
      <c r="B177" s="596"/>
      <c r="C177" s="486"/>
      <c r="D177" s="591"/>
      <c r="E177" s="559"/>
      <c r="F177" s="363">
        <v>235</v>
      </c>
      <c r="G177" s="421">
        <f>'Anchor-RA'!L175</f>
        <v>291.61454500000002</v>
      </c>
      <c r="H177" s="392">
        <f>'Anchor-RA'!M175</f>
        <v>31.443358</v>
      </c>
      <c r="I177" s="392">
        <f>'Anchor-RA'!N175</f>
        <v>35.859071</v>
      </c>
      <c r="J177" s="392">
        <f>'Anchor-RA'!O175</f>
        <v>39.494256</v>
      </c>
      <c r="K177" s="392">
        <f>(Summary!$C$63*H177+Summary!$C$64*I177+Summary!$C$65*J177)/Summary!$C$66</f>
        <v>33.521126500000001</v>
      </c>
      <c r="L177" s="392">
        <f>'Anchor-RA'!P175</f>
        <v>13.381553</v>
      </c>
      <c r="M177" s="392">
        <f>'Anchor-RA'!Q175</f>
        <v>11.133629000000001</v>
      </c>
      <c r="N177" s="392">
        <f>'Anchor-RA'!R175</f>
        <v>34.805714000000002</v>
      </c>
      <c r="O177" s="392">
        <f>'Anchor-RA'!S175</f>
        <v>33.131692000000001</v>
      </c>
      <c r="P177" s="392">
        <f>'Anchor-RA'!T175</f>
        <v>28.000449</v>
      </c>
      <c r="Q177" s="392">
        <f>'Anchor-RA'!U175</f>
        <v>38.370606000000002</v>
      </c>
      <c r="R177" s="392">
        <f>'Anchor-RA'!V175</f>
        <v>31.434950000000001</v>
      </c>
      <c r="S177" s="392">
        <f>'Anchor-RA'!W175</f>
        <v>35.846209999999999</v>
      </c>
      <c r="T177" s="392">
        <f>'Anchor-RA'!X175</f>
        <v>39.470106999999999</v>
      </c>
      <c r="U177" s="392">
        <f>10*LOG10(1/((Summary!$C$80/10^(R177/10)+Summary!$C$81/10^(S177/10)+Summary!$C$82/10^(T177/10))/Summary!$C$83))</f>
        <v>32.665703302759702</v>
      </c>
      <c r="V177" s="392">
        <f>'Anchor-RA'!Y175</f>
        <v>3.7659999999999998E-3</v>
      </c>
      <c r="W177" s="392">
        <f>'Anchor-RA'!Z175</f>
        <v>2711.8</v>
      </c>
      <c r="X177" s="392">
        <f>'Anchor-RA'!AA175</f>
        <v>2.8323</v>
      </c>
      <c r="Y177" s="393">
        <f>'Anchor-RA'!AB175</f>
        <v>10</v>
      </c>
      <c r="Z177" s="393">
        <f>'Anchor-RA'!AC175</f>
        <v>12</v>
      </c>
      <c r="AA177" s="392">
        <f t="shared" si="10"/>
        <v>0.75327777777777782</v>
      </c>
      <c r="AB177" s="462"/>
      <c r="AC177" s="391">
        <f>'Test-RA'!L175</f>
        <v>241.89818199999999</v>
      </c>
      <c r="AD177" s="391">
        <f>'Test-RA'!M175</f>
        <v>32.568458999999997</v>
      </c>
      <c r="AE177" s="391">
        <f>'Test-RA'!N175</f>
        <v>37.121510999999998</v>
      </c>
      <c r="AF177" s="391">
        <f>'Test-RA'!O175</f>
        <v>40.446002999999997</v>
      </c>
      <c r="AG177" s="391">
        <f>(Summary!$C$63*AD177+Summary!$C$64*AE177+Summary!$C$65*AF177)/Summary!$C$66</f>
        <v>34.640224999999994</v>
      </c>
      <c r="AH177" s="391">
        <f>'Test-RA'!P175</f>
        <v>14.608972</v>
      </c>
      <c r="AI177" s="391">
        <f>'Test-RA'!Q175</f>
        <v>12.242762000000001</v>
      </c>
      <c r="AJ177" s="391">
        <f>'Test-RA'!R175</f>
        <v>44.990200999999999</v>
      </c>
      <c r="AK177" s="391">
        <f>'Test-RA'!S175</f>
        <v>42.488089000000002</v>
      </c>
      <c r="AL177" s="391">
        <f>'Test-RA'!T175</f>
        <v>29.307262000000001</v>
      </c>
      <c r="AM177" s="391">
        <f>'Test-RA'!U175</f>
        <v>39.653953000000001</v>
      </c>
      <c r="AN177" s="391">
        <f>'Test-RA'!V175</f>
        <v>32.556254000000003</v>
      </c>
      <c r="AO177" s="391">
        <f>'Test-RA'!W175</f>
        <v>37.110911000000002</v>
      </c>
      <c r="AP177" s="391">
        <f>'Test-RA'!X175</f>
        <v>40.430104999999998</v>
      </c>
      <c r="AQ177" s="391">
        <f>10*LOG10(1/((Summary!$C$80/10^(AN177/10)+Summary!$C$81/10^(AO177/10)+Summary!$C$82/10^(AP177/10))/Summary!$C$83))</f>
        <v>33.792597000406666</v>
      </c>
      <c r="AR177" s="391">
        <f>'Test-RA'!Y175</f>
        <v>2.6220000000000002E-3</v>
      </c>
      <c r="AS177" s="391">
        <f>'Test-RA'!Z175</f>
        <v>37155</v>
      </c>
      <c r="AT177" s="392">
        <f>'Test-RA'!AA175</f>
        <v>16.195599999999999</v>
      </c>
      <c r="AU177" s="393">
        <f>'Test-RA'!AB175</f>
        <v>10</v>
      </c>
      <c r="AV177" s="393">
        <f>'Test-RA'!AC175</f>
        <v>12</v>
      </c>
      <c r="AW177" s="396">
        <f t="shared" si="11"/>
        <v>10.320833333333333</v>
      </c>
      <c r="AX177" s="302">
        <f t="shared" si="12"/>
        <v>13.701231654251787</v>
      </c>
      <c r="AY177" s="303">
        <f t="shared" si="12"/>
        <v>5.7181795713730885</v>
      </c>
      <c r="AZ177" s="297">
        <f t="shared" si="12"/>
        <v>1</v>
      </c>
      <c r="BA177" s="345">
        <f t="shared" si="12"/>
        <v>1</v>
      </c>
      <c r="BB177" s="75"/>
      <c r="BC177" s="75"/>
      <c r="BD177" s="570"/>
      <c r="BE177" s="550"/>
      <c r="BF177" s="553"/>
      <c r="BG177" s="553"/>
      <c r="BH177" s="553"/>
      <c r="BI177" s="553"/>
      <c r="BJ177" s="553"/>
      <c r="BK177" s="553"/>
      <c r="BL177" s="553"/>
      <c r="BM177" s="553"/>
      <c r="BN177" s="553"/>
      <c r="BO177" s="546"/>
      <c r="BP177" s="544"/>
      <c r="BQ177" s="546"/>
      <c r="BR177" s="544"/>
      <c r="BS177" s="553"/>
      <c r="BT177" s="553"/>
      <c r="BU177" s="553"/>
      <c r="BV177" s="553"/>
      <c r="BW177" s="553"/>
      <c r="BX177" s="553"/>
      <c r="BY177" s="553"/>
      <c r="BZ177" s="544"/>
      <c r="CA177" s="544"/>
      <c r="CB177" s="553"/>
      <c r="CC177" s="553"/>
      <c r="CD177" s="553"/>
      <c r="CE177" s="546"/>
      <c r="CF177" s="544"/>
      <c r="CG177" s="546"/>
      <c r="CH177" s="544"/>
    </row>
    <row r="178" spans="1:86" ht="17" customHeight="1" thickBot="1" x14ac:dyDescent="0.25">
      <c r="A178" s="538"/>
      <c r="B178" s="595" t="s">
        <v>148</v>
      </c>
      <c r="C178" s="586" t="s">
        <v>269</v>
      </c>
      <c r="D178" s="589">
        <v>60</v>
      </c>
      <c r="E178" s="557">
        <v>10</v>
      </c>
      <c r="F178" s="362">
        <v>110</v>
      </c>
      <c r="G178" s="420">
        <f>'Anchor-RA'!L176</f>
        <v>10995.141818</v>
      </c>
      <c r="H178" s="295">
        <f>'Anchor-RA'!M176</f>
        <v>43.430585000000001</v>
      </c>
      <c r="I178" s="295">
        <f>'Anchor-RA'!N176</f>
        <v>43.260561000000003</v>
      </c>
      <c r="J178" s="295">
        <f>'Anchor-RA'!O176</f>
        <v>46.042665999999997</v>
      </c>
      <c r="K178" s="295">
        <f>(Summary!$C$63*H178+Summary!$C$64*I178+Summary!$C$65*J178)/Summary!$C$66</f>
        <v>43.837594500000002</v>
      </c>
      <c r="L178" s="295">
        <f>'Anchor-RA'!P176</f>
        <v>27.486363000000001</v>
      </c>
      <c r="M178" s="295">
        <f>'Anchor-RA'!Q176</f>
        <v>23.804846000000001</v>
      </c>
      <c r="N178" s="295">
        <f>'Anchor-RA'!R176</f>
        <v>99.957603000000006</v>
      </c>
      <c r="O178" s="295">
        <f>'Anchor-RA'!S176</f>
        <v>99.748632999999998</v>
      </c>
      <c r="P178" s="295">
        <f>'Anchor-RA'!T176</f>
        <v>45.654294999999998</v>
      </c>
      <c r="Q178" s="295">
        <f>'Anchor-RA'!U176</f>
        <v>42.121473000000002</v>
      </c>
      <c r="R178" s="295">
        <f>'Anchor-RA'!V176</f>
        <v>43.340434999999999</v>
      </c>
      <c r="S178" s="295">
        <f>'Anchor-RA'!W176</f>
        <v>43.163133000000002</v>
      </c>
      <c r="T178" s="295">
        <f>'Anchor-RA'!X176</f>
        <v>45.994771999999998</v>
      </c>
      <c r="U178" s="295">
        <f>10*LOG10(1/((Summary!$C$80/10^(R178/10)+Summary!$C$81/10^(S178/10)+Summary!$C$82/10^(T178/10))/Summary!$C$83))</f>
        <v>43.652199273793769</v>
      </c>
      <c r="V178" s="295">
        <f>'Anchor-RA'!Y176</f>
        <v>0.28072399999999997</v>
      </c>
      <c r="W178" s="295">
        <f>'Anchor-RA'!Z176</f>
        <v>9756.2999999999993</v>
      </c>
      <c r="X178" s="295">
        <f>'Anchor-RA'!AA176</f>
        <v>3.7273999999999998</v>
      </c>
      <c r="Y178" s="357">
        <f>'Anchor-RA'!AB176</f>
        <v>7</v>
      </c>
      <c r="Z178" s="357">
        <f>'Anchor-RA'!AC176</f>
        <v>8</v>
      </c>
      <c r="AA178" s="295">
        <f t="shared" si="10"/>
        <v>2.710083333333333</v>
      </c>
      <c r="AB178" s="462"/>
      <c r="AC178" s="167">
        <f>'Test-RA'!L176</f>
        <v>10046.276363999999</v>
      </c>
      <c r="AD178" s="167">
        <f>'Test-RA'!M176</f>
        <v>43.568247999999997</v>
      </c>
      <c r="AE178" s="167">
        <f>'Test-RA'!N176</f>
        <v>43.302669999999999</v>
      </c>
      <c r="AF178" s="167">
        <f>'Test-RA'!O176</f>
        <v>46.097766999999997</v>
      </c>
      <c r="AG178" s="167">
        <f>(Summary!$C$63*AD178+Summary!$C$64*AE178+Summary!$C$65*AF178)/Summary!$C$66</f>
        <v>43.9455715</v>
      </c>
      <c r="AH178" s="167">
        <f>'Test-RA'!P176</f>
        <v>27.746618000000002</v>
      </c>
      <c r="AI178" s="167">
        <f>'Test-RA'!Q176</f>
        <v>23.987189000000001</v>
      </c>
      <c r="AJ178" s="167">
        <f>'Test-RA'!R176</f>
        <v>99.958695000000006</v>
      </c>
      <c r="AK178" s="167">
        <f>'Test-RA'!S176</f>
        <v>99.836319000000003</v>
      </c>
      <c r="AL178" s="167">
        <f>'Test-RA'!T176</f>
        <v>45.938630000000003</v>
      </c>
      <c r="AM178" s="167">
        <f>'Test-RA'!U176</f>
        <v>42.196846999999998</v>
      </c>
      <c r="AN178" s="167">
        <f>'Test-RA'!V176</f>
        <v>43.479346999999997</v>
      </c>
      <c r="AO178" s="167">
        <f>'Test-RA'!W176</f>
        <v>43.218159999999997</v>
      </c>
      <c r="AP178" s="167">
        <f>'Test-RA'!X176</f>
        <v>46.055753000000003</v>
      </c>
      <c r="AQ178" s="167">
        <f>10*LOG10(1/((Summary!$C$80/10^(AN178/10)+Summary!$C$81/10^(AO178/10)+Summary!$C$82/10^(AP178/10))/Summary!$C$83))</f>
        <v>43.767732958446302</v>
      </c>
      <c r="AR178" s="167">
        <f>'Test-RA'!Y176</f>
        <v>0.155194</v>
      </c>
      <c r="AS178" s="167">
        <f>'Test-RA'!Z176</f>
        <v>301500</v>
      </c>
      <c r="AT178" s="295">
        <f>'Test-RA'!AA176</f>
        <v>10.5899</v>
      </c>
      <c r="AU178" s="357">
        <f>'Test-RA'!AB176</f>
        <v>7</v>
      </c>
      <c r="AV178" s="357">
        <f>'Test-RA'!AC176</f>
        <v>8</v>
      </c>
      <c r="AW178" s="395">
        <f t="shared" si="11"/>
        <v>83.75</v>
      </c>
      <c r="AX178" s="292">
        <f t="shared" si="12"/>
        <v>30.903108760493222</v>
      </c>
      <c r="AY178" s="293">
        <f t="shared" si="12"/>
        <v>2.8410956699039547</v>
      </c>
      <c r="AZ178" s="292">
        <f t="shared" si="12"/>
        <v>1</v>
      </c>
      <c r="BA178" s="344">
        <f t="shared" si="12"/>
        <v>1</v>
      </c>
      <c r="BB178" s="75"/>
      <c r="BC178" s="75"/>
      <c r="BD178" s="572" t="s">
        <v>39</v>
      </c>
      <c r="BE178" s="549">
        <f t="array" ref="BE178">bdRateExtend($G178:$G181,H178:H181,$AC178:$AC181,AD178:AD181)</f>
        <v>-0.3116721554423918</v>
      </c>
      <c r="BF178" s="551">
        <f t="array" ref="BF178">bdRateExtend($G178:$G183,H178:H183,$AC178:$AC183,AD178:AD183)</f>
        <v>-0.34474261969619313</v>
      </c>
      <c r="BG178" s="551">
        <f t="array" ref="BG178">bdRateExtend($G178:$G183,I178:I183,$AC178:$AC183,AE178:AE183)</f>
        <v>-0.39264475031717305</v>
      </c>
      <c r="BH178" s="551">
        <f t="array" ref="BH178">bdRateExtend($G178:$G183,J178:J183,$AC178:$AC183,AF178:AF183)</f>
        <v>-0.39172603232566849</v>
      </c>
      <c r="BI178" s="551">
        <f t="array" ref="BI178">bdRateExtend($G178:$G183,K178:K183,$AC178:$AC183,AG178:AG183)</f>
        <v>-0.35406391706700246</v>
      </c>
      <c r="BJ178" s="575">
        <f>(Summary!$C$94*BF178+Summary!$C$95*BG178+Summary!$C$96*BH178)/Summary!$C$97</f>
        <v>-0.34853804142621131</v>
      </c>
      <c r="BK178" s="551">
        <f t="array" ref="BK178">bdRateExtend($G178:$G181,L178:L181,$AC178:$AC181,AH178:AH181)</f>
        <v>-0.28696839011225939</v>
      </c>
      <c r="BL178" s="551">
        <f t="array" ref="BL178">bdRateExtend($G178:$G183,L178:L183,$AC178:$AC183,AH178:AH183)</f>
        <v>-0.3119133234592123</v>
      </c>
      <c r="BM178" s="551">
        <f t="array" ref="BM178">bdRateExtend($G178:$G181,M178:M181,$AC178:$AC181,AI178:AI181)</f>
        <v>-0.29554677543278918</v>
      </c>
      <c r="BN178" s="551">
        <f t="array" ref="BN178">bdRateExtend($G178:$G183,M178:M183,$AC178:$AC183,AI178:AI183)</f>
        <v>-0.32671616560465555</v>
      </c>
      <c r="BO178" s="548">
        <f t="array" ref="BO178">bdRateExtend($G178:$G181,N178:N181,$AC178:$AC181,AJ178:AJ181,"None", FALSE,1)</f>
        <v>-0.32450729760013053</v>
      </c>
      <c r="BP178" s="585">
        <f t="array" ref="BP178">bdRateExtend($G178:$G183,N178:N183,$AC178:$AC183,AJ178:AJ183,"None", FALSE,1)</f>
        <v>-0.3676613568887499</v>
      </c>
      <c r="BQ178" s="548">
        <f t="array" ref="BQ178">bdRateExtend($G178:$G181,O178:O181,$AC178:$AC181,AK178:AK181,"None", FALSE,1)</f>
        <v>-0.28702381445936531</v>
      </c>
      <c r="BR178" s="585">
        <f t="array" ref="BR178">bdRateExtend($G178:$G183,O178:O183,$AC178:$AC183,AK178:AK183,"None", FALSE,1)</f>
        <v>-0.33240166919235659</v>
      </c>
      <c r="BS178" s="551">
        <f t="array" ref="BS178">bdRateExtend($G178:$G181,P178:P181,$AC178:$AC181,AL178:AL181)</f>
        <v>-0.28719806188349972</v>
      </c>
      <c r="BT178" s="551">
        <f t="array" ref="BT178">bdRateExtend($G178:$G183,P178:P183,$AC178:$AC183,AL178:AL183)</f>
        <v>-0.32344821810242852</v>
      </c>
      <c r="BU178" s="551">
        <f t="array" ref="BU178">bdRateExtend($G178:$G181,Q178:Q181,$AC178:$AC181,AM178:AM181)</f>
        <v>-0.36657757887351827</v>
      </c>
      <c r="BV178" s="551">
        <f t="array" ref="BV178">bdRateExtend($G178:$G183,Q178:Q183,$AC178:$AC183,AM178:AM183)</f>
        <v>-0.39441667483279252</v>
      </c>
      <c r="BW178" s="551">
        <f t="array" ref="BW178">bdRateExtend($G178:$G181,R178:R181,$AC178:$AC181,AN178:AN181)</f>
        <v>-0.31442693302655977</v>
      </c>
      <c r="BX178" s="551">
        <f t="array" ref="BX178">bdRateExtend($G178:$G183,R178:R183,$AC178:$AC183,AN178:AN183)</f>
        <v>-0.3460043959971536</v>
      </c>
      <c r="BY178" s="551">
        <f t="array" ref="BY178">bdRateExtend($G178:$G183,S178:S183,$AC178:$AC183,AO178:AO183)</f>
        <v>-0.39858753991537743</v>
      </c>
      <c r="BZ178" s="555">
        <f t="array" ref="BZ178">bdRateExtend($G178:$G183,T178:T183,$AC178:$AC183,AP178:AP183)</f>
        <v>-0.39371518249282678</v>
      </c>
      <c r="CA178" s="555">
        <f t="array" ref="CA178">bdRateExtend($G178:$G183,U178:U183,$AC178:$AC183,AQ178:AQ183)</f>
        <v>-0.35172809909163782</v>
      </c>
      <c r="CB178" s="575">
        <f>(Summary!$C$108*BX178+Summary!$C$109*BY178+Summary!$C$110*BZ178)/Summary!$C$111</f>
        <v>-0.35001615321370949</v>
      </c>
      <c r="CC178" s="593">
        <f t="array" ref="CC178">bdCAMBIExtend($G178:$G181,V178:V181,$AC178:$AC181,AR178:AR181)</f>
        <v>-0.22723833243121483</v>
      </c>
      <c r="CD178" s="578">
        <f t="array" ref="CD178">bdCAMBIExtend($G178:$G183,V178:V183,$AC178:$AC183,AR178:AR183)</f>
        <v>-0.25326683292352548</v>
      </c>
      <c r="CE178" s="547">
        <f t="array" ref="CE178">testVMAFRange($G178:$G181,N178:N181,$AC178:$AC181,AJ178:AJ181)</f>
        <v>0</v>
      </c>
      <c r="CF178" s="543">
        <f t="array" ref="CF178">testVMAFRange($G178:$G183,N178:N183,$AC178:$AC183,AJ178:AJ183)</f>
        <v>0</v>
      </c>
      <c r="CG178" s="547">
        <f t="array" ref="CG178">testVMAFRange($G178:$G181,O178:O181,$AC178:$AC181,AK178:AK181)</f>
        <v>0</v>
      </c>
      <c r="CH178" s="543">
        <f t="array" ref="CH178">testVMAFRange($G178:$G183,O178:O183,$AC178:$AC183,AK178:AK183)</f>
        <v>0</v>
      </c>
    </row>
    <row r="179" spans="1:86" ht="17" customHeight="1" x14ac:dyDescent="0.2">
      <c r="A179" s="538"/>
      <c r="B179" s="566"/>
      <c r="C179" s="485"/>
      <c r="D179" s="590"/>
      <c r="E179" s="558"/>
      <c r="F179" s="362">
        <v>135</v>
      </c>
      <c r="G179" s="420">
        <f>'Anchor-RA'!L177</f>
        <v>3284.247273</v>
      </c>
      <c r="H179" s="295">
        <f>'Anchor-RA'!M177</f>
        <v>42.187351</v>
      </c>
      <c r="I179" s="295">
        <f>'Anchor-RA'!N177</f>
        <v>42.765371999999999</v>
      </c>
      <c r="J179" s="295">
        <f>'Anchor-RA'!O177</f>
        <v>45.507168999999998</v>
      </c>
      <c r="K179" s="295">
        <f>(Summary!$C$63*H179+Summary!$C$64*I179+Summary!$C$65*J179)/Summary!$C$66</f>
        <v>42.836990833333324</v>
      </c>
      <c r="L179" s="295">
        <f>'Anchor-RA'!P177</f>
        <v>25.067325</v>
      </c>
      <c r="M179" s="295">
        <f>'Anchor-RA'!Q177</f>
        <v>22.226801999999999</v>
      </c>
      <c r="N179" s="295">
        <f>'Anchor-RA'!R177</f>
        <v>99.363175999999996</v>
      </c>
      <c r="O179" s="295">
        <f>'Anchor-RA'!S177</f>
        <v>98.549139999999994</v>
      </c>
      <c r="P179" s="295">
        <f>'Anchor-RA'!T177</f>
        <v>43.074145999999999</v>
      </c>
      <c r="Q179" s="295">
        <f>'Anchor-RA'!U177</f>
        <v>41.465640999999998</v>
      </c>
      <c r="R179" s="295">
        <f>'Anchor-RA'!V177</f>
        <v>42.168931000000001</v>
      </c>
      <c r="S179" s="295">
        <f>'Anchor-RA'!W177</f>
        <v>42.749727</v>
      </c>
      <c r="T179" s="295">
        <f>'Anchor-RA'!X177</f>
        <v>45.503158999999997</v>
      </c>
      <c r="U179" s="295">
        <f>10*LOG10(1/((Summary!$C$80/10^(R179/10)+Summary!$C$81/10^(S179/10)+Summary!$C$82/10^(T179/10))/Summary!$C$83))</f>
        <v>42.675936465104584</v>
      </c>
      <c r="V179" s="295">
        <f>'Anchor-RA'!Y177</f>
        <v>0.44386500000000001</v>
      </c>
      <c r="W179" s="295">
        <f>'Anchor-RA'!Z177</f>
        <v>7433</v>
      </c>
      <c r="X179" s="295">
        <f>'Anchor-RA'!AA177</f>
        <v>3.3512</v>
      </c>
      <c r="Y179" s="357">
        <f>'Anchor-RA'!AB177</f>
        <v>7</v>
      </c>
      <c r="Z179" s="357">
        <f>'Anchor-RA'!AC177</f>
        <v>8</v>
      </c>
      <c r="AA179" s="295">
        <f t="shared" si="10"/>
        <v>2.0647222222222221</v>
      </c>
      <c r="AB179" s="462"/>
      <c r="AC179" s="167">
        <f>'Test-RA'!L177</f>
        <v>2764.3854550000001</v>
      </c>
      <c r="AD179" s="167">
        <f>'Test-RA'!M177</f>
        <v>42.395466999999996</v>
      </c>
      <c r="AE179" s="167">
        <f>'Test-RA'!N177</f>
        <v>42.874743000000002</v>
      </c>
      <c r="AF179" s="167">
        <f>'Test-RA'!O177</f>
        <v>45.630132000000003</v>
      </c>
      <c r="AG179" s="167">
        <f>(Summary!$C$63*AD179+Summary!$C$64*AE179+Summary!$C$65*AF179)/Summary!$C$66</f>
        <v>43.014457166666659</v>
      </c>
      <c r="AH179" s="167">
        <f>'Test-RA'!P177</f>
        <v>25.400585</v>
      </c>
      <c r="AI179" s="167">
        <f>'Test-RA'!Q177</f>
        <v>22.470766000000001</v>
      </c>
      <c r="AJ179" s="167">
        <f>'Test-RA'!R177</f>
        <v>99.593746999999993</v>
      </c>
      <c r="AK179" s="167">
        <f>'Test-RA'!S177</f>
        <v>98.771511000000004</v>
      </c>
      <c r="AL179" s="167">
        <f>'Test-RA'!T177</f>
        <v>43.433584000000003</v>
      </c>
      <c r="AM179" s="167">
        <f>'Test-RA'!U177</f>
        <v>41.612515999999999</v>
      </c>
      <c r="AN179" s="167">
        <f>'Test-RA'!V177</f>
        <v>42.377777000000002</v>
      </c>
      <c r="AO179" s="167">
        <f>'Test-RA'!W177</f>
        <v>42.863002999999999</v>
      </c>
      <c r="AP179" s="167">
        <f>'Test-RA'!X177</f>
        <v>45.626482000000003</v>
      </c>
      <c r="AQ179" s="167">
        <f>10*LOG10(1/((Summary!$C$80/10^(AN179/10)+Summary!$C$81/10^(AO179/10)+Summary!$C$82/10^(AP179/10))/Summary!$C$83))</f>
        <v>42.861503952553861</v>
      </c>
      <c r="AR179" s="167">
        <f>'Test-RA'!Y177</f>
        <v>0.287192</v>
      </c>
      <c r="AS179" s="167">
        <f>'Test-RA'!Z177</f>
        <v>255816.1</v>
      </c>
      <c r="AT179" s="295">
        <f>'Test-RA'!AA177</f>
        <v>11.7424</v>
      </c>
      <c r="AU179" s="357">
        <f>'Test-RA'!AB177</f>
        <v>7</v>
      </c>
      <c r="AV179" s="357">
        <f>'Test-RA'!AC177</f>
        <v>8</v>
      </c>
      <c r="AW179" s="395">
        <f t="shared" si="11"/>
        <v>71.060027777777776</v>
      </c>
      <c r="AX179" s="297">
        <f t="shared" si="12"/>
        <v>34.416265303376832</v>
      </c>
      <c r="AY179" s="298">
        <f t="shared" si="12"/>
        <v>3.503938887562664</v>
      </c>
      <c r="AZ179" s="297">
        <f t="shared" si="12"/>
        <v>1</v>
      </c>
      <c r="BA179" s="345">
        <f t="shared" si="12"/>
        <v>1</v>
      </c>
      <c r="BB179" s="75"/>
      <c r="BC179" s="75"/>
      <c r="BD179" s="565"/>
      <c r="BE179" s="550"/>
      <c r="BF179" s="552"/>
      <c r="BG179" s="552"/>
      <c r="BH179" s="552"/>
      <c r="BI179" s="552"/>
      <c r="BJ179" s="552"/>
      <c r="BK179" s="553"/>
      <c r="BL179" s="552"/>
      <c r="BM179" s="553"/>
      <c r="BN179" s="552"/>
      <c r="BO179" s="546"/>
      <c r="BP179" s="541"/>
      <c r="BQ179" s="546"/>
      <c r="BR179" s="541"/>
      <c r="BS179" s="553"/>
      <c r="BT179" s="552"/>
      <c r="BU179" s="553"/>
      <c r="BV179" s="552"/>
      <c r="BW179" s="553"/>
      <c r="BX179" s="552"/>
      <c r="BY179" s="552"/>
      <c r="BZ179" s="541"/>
      <c r="CA179" s="541"/>
      <c r="CB179" s="552"/>
      <c r="CC179" s="550"/>
      <c r="CD179" s="541"/>
      <c r="CE179" s="546"/>
      <c r="CF179" s="541"/>
      <c r="CG179" s="546"/>
      <c r="CH179" s="541"/>
    </row>
    <row r="180" spans="1:86" ht="17" customHeight="1" x14ac:dyDescent="0.2">
      <c r="A180" s="538"/>
      <c r="B180" s="566"/>
      <c r="C180" s="485"/>
      <c r="D180" s="590"/>
      <c r="E180" s="558"/>
      <c r="F180" s="362">
        <v>160</v>
      </c>
      <c r="G180" s="420">
        <f>'Anchor-RA'!L178</f>
        <v>1129.1781820000001</v>
      </c>
      <c r="H180" s="295">
        <f>'Anchor-RA'!M178</f>
        <v>40.416573</v>
      </c>
      <c r="I180" s="295">
        <f>'Anchor-RA'!N178</f>
        <v>42.262680000000003</v>
      </c>
      <c r="J180" s="295">
        <f>'Anchor-RA'!O178</f>
        <v>44.814011999999998</v>
      </c>
      <c r="K180" s="295">
        <f>(Summary!$C$63*H180+Summary!$C$64*I180+Summary!$C$65*J180)/Summary!$C$66</f>
        <v>41.457163999999999</v>
      </c>
      <c r="L180" s="295">
        <f>'Anchor-RA'!P178</f>
        <v>22.070063999999999</v>
      </c>
      <c r="M180" s="295">
        <f>'Anchor-RA'!Q178</f>
        <v>20.241857</v>
      </c>
      <c r="N180" s="295">
        <f>'Anchor-RA'!R178</f>
        <v>97.070887999999997</v>
      </c>
      <c r="O180" s="295">
        <f>'Anchor-RA'!S178</f>
        <v>95.992509999999996</v>
      </c>
      <c r="P180" s="295">
        <f>'Anchor-RA'!T178</f>
        <v>40.109974000000001</v>
      </c>
      <c r="Q180" s="295">
        <f>'Anchor-RA'!U178</f>
        <v>40.515391000000001</v>
      </c>
      <c r="R180" s="295">
        <f>'Anchor-RA'!V178</f>
        <v>40.409452000000002</v>
      </c>
      <c r="S180" s="295">
        <f>'Anchor-RA'!W178</f>
        <v>42.262166999999998</v>
      </c>
      <c r="T180" s="295">
        <f>'Anchor-RA'!X178</f>
        <v>44.813521999999999</v>
      </c>
      <c r="U180" s="295">
        <f>10*LOG10(1/((Summary!$C$80/10^(R180/10)+Summary!$C$81/10^(S180/10)+Summary!$C$82/10^(T180/10))/Summary!$C$83))</f>
        <v>41.187856507577607</v>
      </c>
      <c r="V180" s="295">
        <f>'Anchor-RA'!Y178</f>
        <v>0.84008899999999997</v>
      </c>
      <c r="W180" s="295">
        <f>'Anchor-RA'!Z178</f>
        <v>3510.9</v>
      </c>
      <c r="X180" s="295">
        <f>'Anchor-RA'!AA178</f>
        <v>2.6775000000000002</v>
      </c>
      <c r="Y180" s="357">
        <f>'Anchor-RA'!AB178</f>
        <v>7</v>
      </c>
      <c r="Z180" s="357">
        <f>'Anchor-RA'!AC178</f>
        <v>8</v>
      </c>
      <c r="AA180" s="295">
        <f t="shared" si="10"/>
        <v>0.97525000000000006</v>
      </c>
      <c r="AB180" s="462"/>
      <c r="AC180" s="167">
        <f>'Test-RA'!L178</f>
        <v>905.78181800000004</v>
      </c>
      <c r="AD180" s="167">
        <f>'Test-RA'!M178</f>
        <v>40.801454</v>
      </c>
      <c r="AE180" s="167">
        <f>'Test-RA'!N178</f>
        <v>42.469453000000001</v>
      </c>
      <c r="AF180" s="167">
        <f>'Test-RA'!O178</f>
        <v>45.080322000000002</v>
      </c>
      <c r="AG180" s="167">
        <f>(Summary!$C$63*AD180+Summary!$C$64*AE180+Summary!$C$65*AF180)/Summary!$C$66</f>
        <v>41.792598500000004</v>
      </c>
      <c r="AH180" s="167">
        <f>'Test-RA'!P178</f>
        <v>22.548562</v>
      </c>
      <c r="AI180" s="167">
        <f>'Test-RA'!Q178</f>
        <v>20.577703</v>
      </c>
      <c r="AJ180" s="167">
        <f>'Test-RA'!R178</f>
        <v>97.593002999999996</v>
      </c>
      <c r="AK180" s="167">
        <f>'Test-RA'!S178</f>
        <v>96.440374000000006</v>
      </c>
      <c r="AL180" s="167">
        <f>'Test-RA'!T178</f>
        <v>40.571356999999999</v>
      </c>
      <c r="AM180" s="167">
        <f>'Test-RA'!U178</f>
        <v>40.835715999999998</v>
      </c>
      <c r="AN180" s="167">
        <f>'Test-RA'!V178</f>
        <v>40.793456999999997</v>
      </c>
      <c r="AO180" s="167">
        <f>'Test-RA'!W178</f>
        <v>42.468924000000001</v>
      </c>
      <c r="AP180" s="167">
        <f>'Test-RA'!X178</f>
        <v>45.079520000000002</v>
      </c>
      <c r="AQ180" s="167">
        <f>10*LOG10(1/((Summary!$C$80/10^(AN180/10)+Summary!$C$81/10^(AO180/10)+Summary!$C$82/10^(AP180/10))/Summary!$C$83))</f>
        <v>41.539783905670404</v>
      </c>
      <c r="AR180" s="167">
        <f>'Test-RA'!Y178</f>
        <v>0.65130100000000002</v>
      </c>
      <c r="AS180" s="167">
        <f>'Test-RA'!Z178</f>
        <v>86635.3</v>
      </c>
      <c r="AT180" s="295">
        <f>'Test-RA'!AA178</f>
        <v>12.9109</v>
      </c>
      <c r="AU180" s="357">
        <f>'Test-RA'!AB178</f>
        <v>7</v>
      </c>
      <c r="AV180" s="357">
        <f>'Test-RA'!AC178</f>
        <v>8</v>
      </c>
      <c r="AW180" s="395">
        <f t="shared" si="11"/>
        <v>24.065361111111113</v>
      </c>
      <c r="AX180" s="297">
        <f t="shared" si="12"/>
        <v>24.676094448716853</v>
      </c>
      <c r="AY180" s="298">
        <f t="shared" si="12"/>
        <v>4.8219981325863674</v>
      </c>
      <c r="AZ180" s="297">
        <f t="shared" si="12"/>
        <v>1</v>
      </c>
      <c r="BA180" s="345">
        <f t="shared" si="12"/>
        <v>1</v>
      </c>
      <c r="BB180" s="75"/>
      <c r="BC180" s="75"/>
      <c r="BD180" s="573" t="s">
        <v>147</v>
      </c>
      <c r="BE180" s="549">
        <f t="array" ref="BE180">bdRateExtend($G179:$G182,H179:H182,$AC179:$AC182,AD179:AD182)</f>
        <v>-0.33537994687465933</v>
      </c>
      <c r="BF180" s="552"/>
      <c r="BG180" s="552"/>
      <c r="BH180" s="552"/>
      <c r="BI180" s="552"/>
      <c r="BJ180" s="552"/>
      <c r="BK180" s="551">
        <f t="array" ref="BK180">bdRateExtend($G179:$G182,L179:L182,$AC179:$AC182,AH179:AH182)</f>
        <v>-0.31040717505776139</v>
      </c>
      <c r="BL180" s="552"/>
      <c r="BM180" s="551">
        <f t="array" ref="BM180">bdRateExtend($G179:$G182,M179:M182,$AC179:$AC182,AI179:AI182)</f>
        <v>-0.32094885549398455</v>
      </c>
      <c r="BN180" s="552"/>
      <c r="BO180" s="545">
        <f t="array" ref="BO180">bdRateExtend($G179:$G182,N179:N182,$AC179:$AC182,AJ179:AJ182,"None", FALSE,1)</f>
        <v>-0.33845939709908401</v>
      </c>
      <c r="BP180" s="541"/>
      <c r="BQ180" s="545">
        <f t="array" ref="BQ180">bdRateExtend($G179:$G182,O179:O182,$AC179:$AC182,AK179:AK182,"None", FALSE,1)</f>
        <v>-0.30422466802284609</v>
      </c>
      <c r="BR180" s="541"/>
      <c r="BS180" s="551">
        <f t="array" ref="BS180">bdRateExtend($G179:$G182,P179:P182,$AC179:$AC182,AL179:AL182)</f>
        <v>-0.31580051482923777</v>
      </c>
      <c r="BT180" s="552"/>
      <c r="BU180" s="551">
        <f t="array" ref="BU180">bdRateExtend($G179:$G182,Q179:Q182,$AC179:$AC182,AM179:AM182)</f>
        <v>-0.38713720981138744</v>
      </c>
      <c r="BV180" s="552"/>
      <c r="BW180" s="551">
        <f t="array" ref="BW180">bdRateExtend($G179:$G182,R179:R182,$AC179:$AC182,AN179:AN182)</f>
        <v>-0.33541774117223411</v>
      </c>
      <c r="BX180" s="552"/>
      <c r="BY180" s="552"/>
      <c r="BZ180" s="541"/>
      <c r="CA180" s="541"/>
      <c r="CB180" s="552"/>
      <c r="CC180" s="560">
        <f t="array" ref="CC180">bdCAMBIExtend($G179:$G182,V179:V182,$AC179:$AC182,AR179:AR182)</f>
        <v>-0.30023871619323583</v>
      </c>
      <c r="CD180" s="541"/>
      <c r="CE180" s="554">
        <f t="array" ref="CE180">testVMAFRange($G179:$G182,N179:N182,$AC179:$AC182,AJ179:AJ182)</f>
        <v>0</v>
      </c>
      <c r="CF180" s="541"/>
      <c r="CG180" s="554">
        <f t="array" ref="CG180">testVMAFRange($G179:$G182,O179:O182,$AC179:$AC182,AK179:AK182)</f>
        <v>0</v>
      </c>
      <c r="CH180" s="541"/>
    </row>
    <row r="181" spans="1:86" ht="17" customHeight="1" x14ac:dyDescent="0.2">
      <c r="A181" s="538"/>
      <c r="B181" s="566"/>
      <c r="C181" s="485"/>
      <c r="D181" s="590"/>
      <c r="E181" s="558"/>
      <c r="F181" s="362">
        <v>185</v>
      </c>
      <c r="G181" s="420">
        <f>'Anchor-RA'!L179</f>
        <v>568.44363599999997</v>
      </c>
      <c r="H181" s="295">
        <f>'Anchor-RA'!M179</f>
        <v>38.011913999999997</v>
      </c>
      <c r="I181" s="295">
        <f>'Anchor-RA'!N179</f>
        <v>41.458353000000002</v>
      </c>
      <c r="J181" s="295">
        <f>'Anchor-RA'!O179</f>
        <v>43.575434999999999</v>
      </c>
      <c r="K181" s="295">
        <f>(Summary!$C$63*H181+Summary!$C$64*I181+Summary!$C$65*J181)/Summary!$C$66</f>
        <v>39.513573999999998</v>
      </c>
      <c r="L181" s="295">
        <f>'Anchor-RA'!P179</f>
        <v>18.949470999999999</v>
      </c>
      <c r="M181" s="295">
        <f>'Anchor-RA'!Q179</f>
        <v>17.958335000000002</v>
      </c>
      <c r="N181" s="295">
        <f>'Anchor-RA'!R179</f>
        <v>92.531255000000002</v>
      </c>
      <c r="O181" s="295">
        <f>'Anchor-RA'!S179</f>
        <v>91.140728999999993</v>
      </c>
      <c r="P181" s="295">
        <f>'Anchor-RA'!T179</f>
        <v>36.75714</v>
      </c>
      <c r="Q181" s="295">
        <f>'Anchor-RA'!U179</f>
        <v>39.134332000000001</v>
      </c>
      <c r="R181" s="295">
        <f>'Anchor-RA'!V179</f>
        <v>38.007832000000001</v>
      </c>
      <c r="S181" s="295">
        <f>'Anchor-RA'!W179</f>
        <v>41.458134000000001</v>
      </c>
      <c r="T181" s="295">
        <f>'Anchor-RA'!X179</f>
        <v>43.575076000000003</v>
      </c>
      <c r="U181" s="295">
        <f>10*LOG10(1/((Summary!$C$80/10^(R181/10)+Summary!$C$81/10^(S181/10)+Summary!$C$82/10^(T181/10))/Summary!$C$83))</f>
        <v>39.041345941700783</v>
      </c>
      <c r="V181" s="295">
        <f>'Anchor-RA'!Y179</f>
        <v>1.171564</v>
      </c>
      <c r="W181" s="295">
        <f>'Anchor-RA'!Z179</f>
        <v>2198</v>
      </c>
      <c r="X181" s="295">
        <f>'Anchor-RA'!AA179</f>
        <v>2.1905000000000001</v>
      </c>
      <c r="Y181" s="357">
        <f>'Anchor-RA'!AB179</f>
        <v>6</v>
      </c>
      <c r="Z181" s="357">
        <f>'Anchor-RA'!AC179</f>
        <v>8</v>
      </c>
      <c r="AA181" s="295">
        <f t="shared" si="10"/>
        <v>0.61055555555555552</v>
      </c>
      <c r="AB181" s="462"/>
      <c r="AC181" s="167">
        <f>'Test-RA'!L179</f>
        <v>426.007273</v>
      </c>
      <c r="AD181" s="167">
        <f>'Test-RA'!M179</f>
        <v>38.4998</v>
      </c>
      <c r="AE181" s="167">
        <f>'Test-RA'!N179</f>
        <v>41.768475000000002</v>
      </c>
      <c r="AF181" s="167">
        <f>'Test-RA'!O179</f>
        <v>44.049616999999998</v>
      </c>
      <c r="AG181" s="167">
        <f>(Summary!$C$63*AD181+Summary!$C$64*AE181+Summary!$C$65*AF181)/Summary!$C$66</f>
        <v>39.969548666666668</v>
      </c>
      <c r="AH181" s="167">
        <f>'Test-RA'!P179</f>
        <v>19.381844999999998</v>
      </c>
      <c r="AI181" s="167">
        <f>'Test-RA'!Q179</f>
        <v>18.350148000000001</v>
      </c>
      <c r="AJ181" s="167">
        <f>'Test-RA'!R179</f>
        <v>93.545669000000004</v>
      </c>
      <c r="AK181" s="167">
        <f>'Test-RA'!S179</f>
        <v>91.743645999999998</v>
      </c>
      <c r="AL181" s="167">
        <f>'Test-RA'!T179</f>
        <v>37.294057000000002</v>
      </c>
      <c r="AM181" s="167">
        <f>'Test-RA'!U179</f>
        <v>39.59883</v>
      </c>
      <c r="AN181" s="167">
        <f>'Test-RA'!V179</f>
        <v>38.49362</v>
      </c>
      <c r="AO181" s="167">
        <f>'Test-RA'!W179</f>
        <v>41.768116999999997</v>
      </c>
      <c r="AP181" s="167">
        <f>'Test-RA'!X179</f>
        <v>44.049076999999997</v>
      </c>
      <c r="AQ181" s="167">
        <f>10*LOG10(1/((Summary!$C$80/10^(AN181/10)+Summary!$C$81/10^(AO181/10)+Summary!$C$82/10^(AP181/10))/Summary!$C$83))</f>
        <v>39.509337472349515</v>
      </c>
      <c r="AR181" s="167">
        <f>'Test-RA'!Y179</f>
        <v>0.80804100000000001</v>
      </c>
      <c r="AS181" s="167">
        <f>'Test-RA'!Z179</f>
        <v>43235</v>
      </c>
      <c r="AT181" s="295">
        <f>'Test-RA'!AA179</f>
        <v>13.9625</v>
      </c>
      <c r="AU181" s="357">
        <f>'Test-RA'!AB179</f>
        <v>6</v>
      </c>
      <c r="AV181" s="357">
        <f>'Test-RA'!AC179</f>
        <v>8</v>
      </c>
      <c r="AW181" s="395">
        <f t="shared" si="11"/>
        <v>12.009722222222223</v>
      </c>
      <c r="AX181" s="297">
        <f t="shared" si="12"/>
        <v>19.670154686078252</v>
      </c>
      <c r="AY181" s="298">
        <f t="shared" si="12"/>
        <v>6.3741154987445787</v>
      </c>
      <c r="AZ181" s="297">
        <f t="shared" si="12"/>
        <v>1</v>
      </c>
      <c r="BA181" s="345">
        <f t="shared" si="12"/>
        <v>1</v>
      </c>
      <c r="BB181" s="75"/>
      <c r="BC181" s="75"/>
      <c r="BD181" s="565"/>
      <c r="BE181" s="550"/>
      <c r="BF181" s="552"/>
      <c r="BG181" s="552"/>
      <c r="BH181" s="552"/>
      <c r="BI181" s="552"/>
      <c r="BJ181" s="552"/>
      <c r="BK181" s="553"/>
      <c r="BL181" s="552"/>
      <c r="BM181" s="553"/>
      <c r="BN181" s="552"/>
      <c r="BO181" s="546"/>
      <c r="BP181" s="541"/>
      <c r="BQ181" s="546"/>
      <c r="BR181" s="541"/>
      <c r="BS181" s="553"/>
      <c r="BT181" s="552"/>
      <c r="BU181" s="553"/>
      <c r="BV181" s="552"/>
      <c r="BW181" s="553"/>
      <c r="BX181" s="552"/>
      <c r="BY181" s="552"/>
      <c r="BZ181" s="541"/>
      <c r="CA181" s="541"/>
      <c r="CB181" s="552"/>
      <c r="CC181" s="550"/>
      <c r="CD181" s="541"/>
      <c r="CE181" s="546"/>
      <c r="CF181" s="541"/>
      <c r="CG181" s="546"/>
      <c r="CH181" s="541"/>
    </row>
    <row r="182" spans="1:86" ht="17" customHeight="1" thickBot="1" x14ac:dyDescent="0.25">
      <c r="A182" s="538"/>
      <c r="B182" s="566"/>
      <c r="C182" s="485"/>
      <c r="D182" s="590"/>
      <c r="E182" s="558"/>
      <c r="F182" s="362">
        <v>210</v>
      </c>
      <c r="G182" s="420">
        <f>'Anchor-RA'!L180</f>
        <v>307.37454500000001</v>
      </c>
      <c r="H182" s="295">
        <f>'Anchor-RA'!M180</f>
        <v>34.793199999999999</v>
      </c>
      <c r="I182" s="295">
        <f>'Anchor-RA'!N180</f>
        <v>39.964649999999999</v>
      </c>
      <c r="J182" s="295">
        <f>'Anchor-RA'!O180</f>
        <v>41.719416000000002</v>
      </c>
      <c r="K182" s="295">
        <f>(Summary!$C$63*H182+Summary!$C$64*I182+Summary!$C$65*J182)/Summary!$C$66</f>
        <v>36.809477666666666</v>
      </c>
      <c r="L182" s="295">
        <f>'Anchor-RA'!P180</f>
        <v>15.848939</v>
      </c>
      <c r="M182" s="295">
        <f>'Anchor-RA'!Q180</f>
        <v>15.487002</v>
      </c>
      <c r="N182" s="295">
        <f>'Anchor-RA'!R180</f>
        <v>83.709328999999997</v>
      </c>
      <c r="O182" s="295">
        <f>'Anchor-RA'!S180</f>
        <v>81.687841000000006</v>
      </c>
      <c r="P182" s="295">
        <f>'Anchor-RA'!T180</f>
        <v>32.901485999999998</v>
      </c>
      <c r="Q182" s="295">
        <f>'Anchor-RA'!U180</f>
        <v>36.869393000000002</v>
      </c>
      <c r="R182" s="295">
        <f>'Anchor-RA'!V180</f>
        <v>34.791516000000001</v>
      </c>
      <c r="S182" s="295">
        <f>'Anchor-RA'!W180</f>
        <v>39.964464999999997</v>
      </c>
      <c r="T182" s="295">
        <f>'Anchor-RA'!X180</f>
        <v>41.718972999999998</v>
      </c>
      <c r="U182" s="295">
        <f>10*LOG10(1/((Summary!$C$80/10^(R182/10)+Summary!$C$81/10^(S182/10)+Summary!$C$82/10^(T182/10))/Summary!$C$83))</f>
        <v>36.034375401034076</v>
      </c>
      <c r="V182" s="295">
        <f>'Anchor-RA'!Y180</f>
        <v>1.1355150000000001</v>
      </c>
      <c r="W182" s="295">
        <f>'Anchor-RA'!Z180</f>
        <v>1327</v>
      </c>
      <c r="X182" s="295">
        <f>'Anchor-RA'!AA180</f>
        <v>1.4009</v>
      </c>
      <c r="Y182" s="357">
        <f>'Anchor-RA'!AB180</f>
        <v>6</v>
      </c>
      <c r="Z182" s="357">
        <f>'Anchor-RA'!AC180</f>
        <v>8</v>
      </c>
      <c r="AA182" s="295">
        <f t="shared" si="10"/>
        <v>0.36861111111111111</v>
      </c>
      <c r="AB182" s="462"/>
      <c r="AC182" s="167">
        <f>'Test-RA'!L180</f>
        <v>221.33090899999999</v>
      </c>
      <c r="AD182" s="167">
        <f>'Test-RA'!M180</f>
        <v>35.595568999999998</v>
      </c>
      <c r="AE182" s="167">
        <f>'Test-RA'!N180</f>
        <v>40.451158</v>
      </c>
      <c r="AF182" s="167">
        <f>'Test-RA'!O180</f>
        <v>42.327522999999999</v>
      </c>
      <c r="AG182" s="167">
        <f>(Summary!$C$63*AD182+Summary!$C$64*AE182+Summary!$C$65*AF182)/Summary!$C$66</f>
        <v>37.526826166666666</v>
      </c>
      <c r="AH182" s="167">
        <f>'Test-RA'!P180</f>
        <v>16.381872999999999</v>
      </c>
      <c r="AI182" s="167">
        <f>'Test-RA'!Q180</f>
        <v>16.017651999999998</v>
      </c>
      <c r="AJ182" s="167">
        <f>'Test-RA'!R180</f>
        <v>86.349919</v>
      </c>
      <c r="AK182" s="167">
        <f>'Test-RA'!S180</f>
        <v>83.575198</v>
      </c>
      <c r="AL182" s="167">
        <f>'Test-RA'!T180</f>
        <v>33.756610000000002</v>
      </c>
      <c r="AM182" s="167">
        <f>'Test-RA'!U180</f>
        <v>37.716655000000003</v>
      </c>
      <c r="AN182" s="167">
        <f>'Test-RA'!V180</f>
        <v>35.592232000000003</v>
      </c>
      <c r="AO182" s="167">
        <f>'Test-RA'!W180</f>
        <v>40.450856000000002</v>
      </c>
      <c r="AP182" s="167">
        <f>'Test-RA'!X180</f>
        <v>42.327027999999999</v>
      </c>
      <c r="AQ182" s="167">
        <f>10*LOG10(1/((Summary!$C$80/10^(AN182/10)+Summary!$C$81/10^(AO182/10)+Summary!$C$82/10^(AP182/10))/Summary!$C$83))</f>
        <v>36.804351815639421</v>
      </c>
      <c r="AR182" s="167">
        <f>'Test-RA'!Y180</f>
        <v>0.87909599999999999</v>
      </c>
      <c r="AS182" s="167">
        <f>'Test-RA'!Z180</f>
        <v>25160.1</v>
      </c>
      <c r="AT182" s="295">
        <f>'Test-RA'!AA180</f>
        <v>11.081799999999999</v>
      </c>
      <c r="AU182" s="357">
        <f>'Test-RA'!AB180</f>
        <v>6</v>
      </c>
      <c r="AV182" s="357">
        <f>'Test-RA'!AC180</f>
        <v>8</v>
      </c>
      <c r="AW182" s="395">
        <f t="shared" si="11"/>
        <v>6.9889166666666664</v>
      </c>
      <c r="AX182" s="297">
        <f t="shared" si="12"/>
        <v>18.960135644310473</v>
      </c>
      <c r="AY182" s="298">
        <f t="shared" si="12"/>
        <v>7.9104861160682409</v>
      </c>
      <c r="AZ182" s="297">
        <f t="shared" si="12"/>
        <v>1</v>
      </c>
      <c r="BA182" s="345">
        <f t="shared" si="12"/>
        <v>1</v>
      </c>
      <c r="BB182" s="75"/>
      <c r="BC182" s="75"/>
      <c r="BD182" s="574" t="s">
        <v>46</v>
      </c>
      <c r="BE182" s="549">
        <f t="array" ref="BE182">bdRateExtend($G180:$G183,H180:H183,$AC180:$AC183,AD180:AD183)</f>
        <v>-0.36031119095413855</v>
      </c>
      <c r="BF182" s="552"/>
      <c r="BG182" s="552"/>
      <c r="BH182" s="552"/>
      <c r="BI182" s="552"/>
      <c r="BJ182" s="552"/>
      <c r="BK182" s="551">
        <f t="array" ref="BK182">bdRateExtend($G180:$G183,L180:L183,$AC180:$AC183,AH180:AH183)</f>
        <v>-0.33257901889291208</v>
      </c>
      <c r="BL182" s="552"/>
      <c r="BM182" s="551">
        <f t="array" ref="BM182">bdRateExtend($G180:$G183,M180:M183,$AC180:$AC183,AI180:AI183)</f>
        <v>-0.34714455471513816</v>
      </c>
      <c r="BN182" s="552"/>
      <c r="BO182" s="545">
        <f t="array" ref="BO182">bdRateExtend($G180:$G183,N180:N183,$AC180:$AC183,AJ180:AJ183,"None", FALSE,1)</f>
        <v>-0.37333593470505033</v>
      </c>
      <c r="BP182" s="541"/>
      <c r="BQ182" s="545">
        <f t="array" ref="BQ182">bdRateExtend($G180:$G183,O180:O183,$AC180:$AC183,AK180:AK183,"None", FALSE,1)</f>
        <v>-0.33956962804538282</v>
      </c>
      <c r="BR182" s="541"/>
      <c r="BS182" s="551">
        <f t="array" ref="BS182">bdRateExtend($G180:$G183,P180:P183,$AC180:$AC183,AL180:AL183)</f>
        <v>-0.34690846788045715</v>
      </c>
      <c r="BT182" s="552"/>
      <c r="BU182" s="551">
        <f t="array" ref="BU182">bdRateExtend($G180:$G183,Q180:Q183,$AC180:$AC183,AM180:AM183)</f>
        <v>-0.40731120410836574</v>
      </c>
      <c r="BV182" s="552"/>
      <c r="BW182" s="551">
        <f t="array" ref="BW182">bdRateExtend($G180:$G183,R180:R183,$AC180:$AC183,AN180:AN183)</f>
        <v>-0.36014189499365212</v>
      </c>
      <c r="BX182" s="552"/>
      <c r="BY182" s="552"/>
      <c r="BZ182" s="541"/>
      <c r="CA182" s="541"/>
      <c r="CB182" s="552"/>
      <c r="CC182" s="560">
        <f t="array" ref="CC182">bdCAMBIExtend($G180:$G183,V180:V183,$AC180:$AC183,AR180:AR183)</f>
        <v>-0.32832105884457502</v>
      </c>
      <c r="CD182" s="541"/>
      <c r="CE182" s="554">
        <f t="array" ref="CE182">testVMAFRange($G180:$G183,N180:N183,$AC180:$AC183,AJ180:AJ183)</f>
        <v>0</v>
      </c>
      <c r="CF182" s="541"/>
      <c r="CG182" s="554">
        <f t="array" ref="CG182">testVMAFRange($G180:$G183,O180:O183,$AC180:$AC183,AK180:AK183)</f>
        <v>0</v>
      </c>
      <c r="CH182" s="541"/>
    </row>
    <row r="183" spans="1:86" ht="17" customHeight="1" thickBot="1" x14ac:dyDescent="0.25">
      <c r="A183" s="538"/>
      <c r="B183" s="596"/>
      <c r="C183" s="486"/>
      <c r="D183" s="591"/>
      <c r="E183" s="559"/>
      <c r="F183" s="363">
        <v>235</v>
      </c>
      <c r="G183" s="420">
        <f>'Anchor-RA'!L181</f>
        <v>173.163636</v>
      </c>
      <c r="H183" s="295">
        <f>'Anchor-RA'!M181</f>
        <v>30.986723000000001</v>
      </c>
      <c r="I183" s="295">
        <f>'Anchor-RA'!N181</f>
        <v>37.543792000000003</v>
      </c>
      <c r="J183" s="295">
        <f>'Anchor-RA'!O181</f>
        <v>39.166817000000002</v>
      </c>
      <c r="K183" s="295">
        <f>(Summary!$C$63*H183+Summary!$C$64*I183+Summary!$C$65*J183)/Summary!$C$66</f>
        <v>33.442916833333335</v>
      </c>
      <c r="L183" s="295">
        <f>'Anchor-RA'!P181</f>
        <v>12.807729</v>
      </c>
      <c r="M183" s="295">
        <f>'Anchor-RA'!Q181</f>
        <v>12.843220000000001</v>
      </c>
      <c r="N183" s="295">
        <f>'Anchor-RA'!R181</f>
        <v>69.724379999999996</v>
      </c>
      <c r="O183" s="295">
        <f>'Anchor-RA'!S181</f>
        <v>66.989641000000006</v>
      </c>
      <c r="P183" s="295">
        <f>'Anchor-RA'!T181</f>
        <v>28.642054999999999</v>
      </c>
      <c r="Q183" s="295">
        <f>'Anchor-RA'!U181</f>
        <v>34.269852</v>
      </c>
      <c r="R183" s="295">
        <f>'Anchor-RA'!V181</f>
        <v>30.985910000000001</v>
      </c>
      <c r="S183" s="295">
        <f>'Anchor-RA'!W181</f>
        <v>37.543692</v>
      </c>
      <c r="T183" s="295">
        <f>'Anchor-RA'!X181</f>
        <v>39.166345</v>
      </c>
      <c r="U183" s="295">
        <f>10*LOG10(1/((Summary!$C$80/10^(R183/10)+Summary!$C$81/10^(S183/10)+Summary!$C$82/10^(T183/10))/Summary!$C$83))</f>
        <v>32.359674614765133</v>
      </c>
      <c r="V183" s="295">
        <f>'Anchor-RA'!Y181</f>
        <v>1.159179</v>
      </c>
      <c r="W183" s="295">
        <f>'Anchor-RA'!Z181</f>
        <v>966.4</v>
      </c>
      <c r="X183" s="295">
        <f>'Anchor-RA'!AA181</f>
        <v>1.117</v>
      </c>
      <c r="Y183" s="357">
        <f>'Anchor-RA'!AB181</f>
        <v>6</v>
      </c>
      <c r="Z183" s="357">
        <f>'Anchor-RA'!AC181</f>
        <v>8</v>
      </c>
      <c r="AA183" s="295">
        <f t="shared" si="10"/>
        <v>0.26844444444444443</v>
      </c>
      <c r="AB183" s="462"/>
      <c r="AC183" s="167">
        <f>'Test-RA'!L181</f>
        <v>123.40363600000001</v>
      </c>
      <c r="AD183" s="167">
        <f>'Test-RA'!M181</f>
        <v>32.149062000000001</v>
      </c>
      <c r="AE183" s="167">
        <f>'Test-RA'!N181</f>
        <v>38.652887</v>
      </c>
      <c r="AF183" s="167">
        <f>'Test-RA'!O181</f>
        <v>40.159585</v>
      </c>
      <c r="AG183" s="167">
        <f>(Summary!$C$63*AD183+Summary!$C$64*AE183+Summary!$C$65*AF183)/Summary!$C$66</f>
        <v>34.56812</v>
      </c>
      <c r="AH183" s="167">
        <f>'Test-RA'!P181</f>
        <v>13.412386</v>
      </c>
      <c r="AI183" s="167">
        <f>'Test-RA'!Q181</f>
        <v>13.508215999999999</v>
      </c>
      <c r="AJ183" s="167">
        <f>'Test-RA'!R181</f>
        <v>75.073065</v>
      </c>
      <c r="AK183" s="167">
        <f>'Test-RA'!S181</f>
        <v>71.400887999999995</v>
      </c>
      <c r="AL183" s="167">
        <f>'Test-RA'!T181</f>
        <v>29.805741000000001</v>
      </c>
      <c r="AM183" s="167">
        <f>'Test-RA'!U181</f>
        <v>35.361386000000003</v>
      </c>
      <c r="AN183" s="167">
        <f>'Test-RA'!V181</f>
        <v>32.146484000000001</v>
      </c>
      <c r="AO183" s="167">
        <f>'Test-RA'!W181</f>
        <v>38.652611999999998</v>
      </c>
      <c r="AP183" s="167">
        <f>'Test-RA'!X181</f>
        <v>40.159244999999999</v>
      </c>
      <c r="AQ183" s="167">
        <f>10*LOG10(1/((Summary!$C$80/10^(AN183/10)+Summary!$C$81/10^(AO183/10)+Summary!$C$82/10^(AP183/10))/Summary!$C$83))</f>
        <v>33.511688298225828</v>
      </c>
      <c r="AR183" s="167">
        <f>'Test-RA'!Y181</f>
        <v>0.86485699999999999</v>
      </c>
      <c r="AS183" s="167">
        <f>'Test-RA'!Z181</f>
        <v>17891.099999999999</v>
      </c>
      <c r="AT183" s="295">
        <f>'Test-RA'!AA181</f>
        <v>10.5014</v>
      </c>
      <c r="AU183" s="357">
        <f>'Test-RA'!AB181</f>
        <v>6</v>
      </c>
      <c r="AV183" s="357">
        <f>'Test-RA'!AC181</f>
        <v>8</v>
      </c>
      <c r="AW183" s="395">
        <f t="shared" si="11"/>
        <v>4.9697499999999994</v>
      </c>
      <c r="AX183" s="302">
        <f t="shared" si="12"/>
        <v>18.513141556291391</v>
      </c>
      <c r="AY183" s="303">
        <f t="shared" si="12"/>
        <v>9.4014324082363476</v>
      </c>
      <c r="AZ183" s="297">
        <f t="shared" si="12"/>
        <v>1</v>
      </c>
      <c r="BA183" s="345">
        <f t="shared" si="12"/>
        <v>1</v>
      </c>
      <c r="BB183" s="75"/>
      <c r="BC183" s="75"/>
      <c r="BD183" s="570"/>
      <c r="BE183" s="550"/>
      <c r="BF183" s="553"/>
      <c r="BG183" s="553"/>
      <c r="BH183" s="553"/>
      <c r="BI183" s="553"/>
      <c r="BJ183" s="553"/>
      <c r="BK183" s="553"/>
      <c r="BL183" s="553"/>
      <c r="BM183" s="553"/>
      <c r="BN183" s="553"/>
      <c r="BO183" s="546"/>
      <c r="BP183" s="544"/>
      <c r="BQ183" s="546"/>
      <c r="BR183" s="544"/>
      <c r="BS183" s="553"/>
      <c r="BT183" s="553"/>
      <c r="BU183" s="553"/>
      <c r="BV183" s="553"/>
      <c r="BW183" s="553"/>
      <c r="BX183" s="553"/>
      <c r="BY183" s="553"/>
      <c r="BZ183" s="544"/>
      <c r="CA183" s="544"/>
      <c r="CB183" s="553"/>
      <c r="CC183" s="550"/>
      <c r="CD183" s="541"/>
      <c r="CE183" s="546"/>
      <c r="CF183" s="544"/>
      <c r="CG183" s="546"/>
      <c r="CH183" s="544"/>
    </row>
    <row r="184" spans="1:86" ht="17" customHeight="1" thickBot="1" x14ac:dyDescent="0.25">
      <c r="A184" s="538"/>
      <c r="B184" s="595" t="s">
        <v>148</v>
      </c>
      <c r="C184" s="586" t="s">
        <v>224</v>
      </c>
      <c r="D184" s="589">
        <v>60</v>
      </c>
      <c r="E184" s="557">
        <v>8</v>
      </c>
      <c r="F184" s="362">
        <v>110</v>
      </c>
      <c r="G184" s="419">
        <f>'Anchor-RA'!L182</f>
        <v>6137.9127269999999</v>
      </c>
      <c r="H184" s="385">
        <f>'Anchor-RA'!M182</f>
        <v>50.970418000000002</v>
      </c>
      <c r="I184" s="385">
        <f>'Anchor-RA'!N182</f>
        <v>54.212764999999997</v>
      </c>
      <c r="J184" s="385">
        <f>'Anchor-RA'!O182</f>
        <v>54.330753000000001</v>
      </c>
      <c r="K184" s="385">
        <f>(Summary!$C$63*H184+Summary!$C$64*I184+Summary!$C$65*J184)/Summary!$C$66</f>
        <v>52.070865000000005</v>
      </c>
      <c r="L184" s="385">
        <f>'Anchor-RA'!P182</f>
        <v>34.833674000000002</v>
      </c>
      <c r="M184" s="385">
        <f>'Anchor-RA'!Q182</f>
        <v>33.005054999999999</v>
      </c>
      <c r="N184" s="385">
        <f>'Anchor-RA'!R182</f>
        <v>97.789630000000002</v>
      </c>
      <c r="O184" s="385">
        <f>'Anchor-RA'!S182</f>
        <v>97.329357000000002</v>
      </c>
      <c r="P184" s="385">
        <f>'Anchor-RA'!T182</f>
        <v>53.889679999999998</v>
      </c>
      <c r="Q184" s="385">
        <f>'Anchor-RA'!U182</f>
        <v>53.495674000000001</v>
      </c>
      <c r="R184" s="385">
        <f>'Anchor-RA'!V182</f>
        <v>50.950257000000001</v>
      </c>
      <c r="S184" s="385">
        <f>'Anchor-RA'!W182</f>
        <v>54.211120999999999</v>
      </c>
      <c r="T184" s="385">
        <f>'Anchor-RA'!X182</f>
        <v>54.329467999999999</v>
      </c>
      <c r="U184" s="385">
        <f>10*LOG10(1/((Summary!$C$80/10^(R184/10)+Summary!$C$81/10^(S184/10)+Summary!$C$82/10^(T184/10))/Summary!$C$83))</f>
        <v>51.802198786140551</v>
      </c>
      <c r="V184" s="385">
        <f>'Anchor-RA'!Y182</f>
        <v>0.53764199999999995</v>
      </c>
      <c r="W184" s="385">
        <f>'Anchor-RA'!Z182</f>
        <v>2114.5</v>
      </c>
      <c r="X184" s="385">
        <f>'Anchor-RA'!AA182</f>
        <v>2.3347000000000002</v>
      </c>
      <c r="Y184" s="360">
        <f>'Anchor-RA'!AB182</f>
        <v>7</v>
      </c>
      <c r="Z184" s="360">
        <f>'Anchor-RA'!AC182</f>
        <v>11</v>
      </c>
      <c r="AA184" s="385">
        <f t="shared" si="10"/>
        <v>0.58736111111111111</v>
      </c>
      <c r="AB184" s="462"/>
      <c r="AC184" s="384">
        <f>'Test-RA'!L182</f>
        <v>4231.0181819999998</v>
      </c>
      <c r="AD184" s="384">
        <f>'Test-RA'!M182</f>
        <v>51.173403999999998</v>
      </c>
      <c r="AE184" s="384">
        <f>'Test-RA'!N182</f>
        <v>54.535967999999997</v>
      </c>
      <c r="AF184" s="384">
        <f>'Test-RA'!O182</f>
        <v>54.643501999999998</v>
      </c>
      <c r="AG184" s="384">
        <f>(Summary!$C$63*AD184+Summary!$C$64*AE184+Summary!$C$65*AF184)/Summary!$C$66</f>
        <v>52.312181000000002</v>
      </c>
      <c r="AH184" s="384">
        <f>'Test-RA'!P182</f>
        <v>35.320690999999997</v>
      </c>
      <c r="AI184" s="384">
        <f>'Test-RA'!Q182</f>
        <v>33.389679000000001</v>
      </c>
      <c r="AJ184" s="384">
        <f>'Test-RA'!R182</f>
        <v>97.839498000000006</v>
      </c>
      <c r="AK184" s="384">
        <f>'Test-RA'!S182</f>
        <v>97.350104999999999</v>
      </c>
      <c r="AL184" s="384">
        <f>'Test-RA'!T182</f>
        <v>54.324365999999998</v>
      </c>
      <c r="AM184" s="384">
        <f>'Test-RA'!U182</f>
        <v>54.071905999999998</v>
      </c>
      <c r="AN184" s="384">
        <f>'Test-RA'!V182</f>
        <v>51.151614000000002</v>
      </c>
      <c r="AO184" s="384">
        <f>'Test-RA'!W182</f>
        <v>54.532333000000001</v>
      </c>
      <c r="AP184" s="384">
        <f>'Test-RA'!X182</f>
        <v>54.640717000000002</v>
      </c>
      <c r="AQ184" s="384">
        <f>10*LOG10(1/((Summary!$C$80/10^(AN184/10)+Summary!$C$81/10^(AO184/10)+Summary!$C$82/10^(AP184/10))/Summary!$C$83))</f>
        <v>52.025029841565136</v>
      </c>
      <c r="AR184" s="384">
        <f>'Test-RA'!Y182</f>
        <v>0.561774</v>
      </c>
      <c r="AS184" s="384">
        <f>'Test-RA'!Z182</f>
        <v>62874</v>
      </c>
      <c r="AT184" s="385">
        <f>'Test-RA'!AA182</f>
        <v>5.5646000000000004</v>
      </c>
      <c r="AU184" s="360">
        <f>'Test-RA'!AB182</f>
        <v>7</v>
      </c>
      <c r="AV184" s="360">
        <f>'Test-RA'!AC182</f>
        <v>11</v>
      </c>
      <c r="AW184" s="398">
        <f t="shared" si="11"/>
        <v>17.465</v>
      </c>
      <c r="AX184" s="292">
        <f t="shared" si="12"/>
        <v>29.734689051785292</v>
      </c>
      <c r="AY184" s="293">
        <f t="shared" si="12"/>
        <v>2.3834325609285991</v>
      </c>
      <c r="AZ184" s="292">
        <f t="shared" si="12"/>
        <v>1</v>
      </c>
      <c r="BA184" s="344">
        <f t="shared" si="12"/>
        <v>1</v>
      </c>
      <c r="BB184" s="75"/>
      <c r="BC184" s="75"/>
      <c r="BD184" s="572" t="s">
        <v>39</v>
      </c>
      <c r="BE184" s="549">
        <f t="array" ref="BE184">bdRateExtend($G184:$G187,H184:H187,$AC184:$AC187,AD184:AD187)</f>
        <v>-0.37295868135108301</v>
      </c>
      <c r="BF184" s="551">
        <f t="array" ref="BF184">bdRateExtend($G184:$G189,H184:H189,$AC184:$AC189,AD184:AD189)</f>
        <v>-0.37581009317236436</v>
      </c>
      <c r="BG184" s="551">
        <f t="array" ref="BG184">bdRateExtend($G184:$G189,I184:I189,$AC184:$AC189,AE184:AE189)</f>
        <v>-0.43889616378912166</v>
      </c>
      <c r="BH184" s="551">
        <f t="array" ref="BH184">bdRateExtend($G184:$G189,J184:J189,$AC184:$AC189,AF184:AF189)</f>
        <v>-0.4581804326491834</v>
      </c>
      <c r="BI184" s="551">
        <f t="array" ref="BI184">bdRateExtend($G184:$G189,K184:K189,$AC184:$AC189,AG184:AG189)</f>
        <v>-0.40044825022498742</v>
      </c>
      <c r="BJ184" s="575">
        <f>(Summary!$C$94*BF184+Summary!$C$95*BG184+Summary!$C$96*BH184)/Summary!$C$97</f>
        <v>-0.38162834957610742</v>
      </c>
      <c r="BK184" s="551">
        <f t="array" ref="BK184">bdRateExtend($G184:$G187,L184:L187,$AC184:$AC187,AH184:AH187)</f>
        <v>-0.38179583278928875</v>
      </c>
      <c r="BL184" s="551">
        <f t="array" ref="BL184">bdRateExtend($G184:$G189,L184:L189,$AC184:$AC189,AH184:AH189)</f>
        <v>-0.39015868962282529</v>
      </c>
      <c r="BM184" s="551">
        <f t="array" ref="BM184">bdRateExtend($G184:$G187,M184:M187,$AC184:$AC187,AI184:AI187)</f>
        <v>-0.38648551159511046</v>
      </c>
      <c r="BN184" s="551">
        <f t="array" ref="BN184">bdRateExtend($G184:$G189,M184:M189,$AC184:$AC189,AI184:AI189)</f>
        <v>-0.39458928842266716</v>
      </c>
      <c r="BO184" s="548">
        <f t="array" ref="BO184">bdRateExtend($G184:$G187,N184:N187,$AC184:$AC187,AJ184:AJ187,"None", FALSE,1)</f>
        <v>-0.41437325864377383</v>
      </c>
      <c r="BP184" s="585">
        <f t="array" ref="BP184">bdRateExtend($G184:$G189,N184:N189,$AC184:$AC189,AJ184:AJ189,"None", FALSE,1)</f>
        <v>-0.41869115308685312</v>
      </c>
      <c r="BQ184" s="548">
        <f t="array" ref="BQ184">bdRateExtend($G184:$G187,O184:O187,$AC184:$AC187,AK184:AK187,"None", FALSE,1)</f>
        <v>-0.39524819055851057</v>
      </c>
      <c r="BR184" s="585">
        <f t="array" ref="BR184">bdRateExtend($G184:$G189,O184:O189,$AC184:$AC189,AK184:AK189,"None", FALSE,1)</f>
        <v>-0.40165010670909707</v>
      </c>
      <c r="BS184" s="551">
        <f t="array" ref="BS184">bdRateExtend($G184:$G187,P184:P187,$AC184:$AC187,AL184:AL187)</f>
        <v>-0.38082195858764945</v>
      </c>
      <c r="BT184" s="551">
        <f t="array" ref="BT184">bdRateExtend($G184:$G189,P184:P189,$AC184:$AC189,AL184:AL189)</f>
        <v>-0.38849086805114841</v>
      </c>
      <c r="BU184" s="551">
        <f t="array" ref="BU184">bdRateExtend($G184:$G187,Q184:Q187,$AC184:$AC187,AM184:AM187)</f>
        <v>-0.39714387884351243</v>
      </c>
      <c r="BV184" s="551">
        <f t="array" ref="BV184">bdRateExtend($G184:$G189,Q184:Q189,$AC184:$AC189,AM184:AM189)</f>
        <v>-0.41086232501805575</v>
      </c>
      <c r="BW184" s="551">
        <f t="array" ref="BW184">bdRateExtend($G184:$G187,R184:R187,$AC184:$AC187,AN184:AN187)</f>
        <v>-0.37291639796828302</v>
      </c>
      <c r="BX184" s="551">
        <f t="array" ref="BX184">bdRateExtend($G184:$G189,R184:R189,$AC184:$AC189,AN184:AN189)</f>
        <v>-0.37582082469458189</v>
      </c>
      <c r="BY184" s="551">
        <f t="array" ref="BY184">bdRateExtend($G184:$G189,S184:S189,$AC184:$AC189,AO184:AO189)</f>
        <v>-0.43892799502770352</v>
      </c>
      <c r="BZ184" s="555">
        <f t="array" ref="BZ184">bdRateExtend($G184:$G189,T184:T189,$AC184:$AC189,AP184:AP189)</f>
        <v>-0.45822600827936644</v>
      </c>
      <c r="CA184" s="555">
        <f t="array" ref="CA184">bdRateExtend($G184:$G189,U184:U189,$AC184:$AC189,AQ184:AQ189)</f>
        <v>-0.38758902728220146</v>
      </c>
      <c r="CB184" s="575">
        <f>(Summary!$C$108*BX184+Summary!$C$109*BY184+Summary!$C$110*BZ184)/Summary!$C$111</f>
        <v>-0.38164131885129821</v>
      </c>
      <c r="CC184" s="561">
        <f t="array" ref="CC184">bdCAMBIExtend($G184:$G187,V184:V187,$AC184:$AC187,AR184:AR187)</f>
        <v>-9.3859579798948375E-3</v>
      </c>
      <c r="CD184" s="561">
        <f t="array" ref="CD184">bdCAMBIExtend($G184:$G189,V184:V189,$AC184:$AC189,AR184:AR189)</f>
        <v>-4.1220355162449908E-2</v>
      </c>
      <c r="CE184" s="547">
        <f t="array" ref="CE184">testVMAFRange($G184:$G187,N184:N187,$AC184:$AC187,AJ184:AJ187)</f>
        <v>0</v>
      </c>
      <c r="CF184" s="543">
        <f t="array" ref="CF184">testVMAFRange($G184:$G189,N184:N189,$AC184:$AC189,AJ184:AJ189)</f>
        <v>0</v>
      </c>
      <c r="CG184" s="547">
        <f t="array" ref="CG184">testVMAFRange($G184:$G187,O184:O187,$AC184:$AC187,AK184:AK187)</f>
        <v>0</v>
      </c>
      <c r="CH184" s="543">
        <f t="array" ref="CH184">testVMAFRange($G184:$G189,O184:O189,$AC184:$AC189,AK184:AK189)</f>
        <v>0</v>
      </c>
    </row>
    <row r="185" spans="1:86" ht="17" customHeight="1" x14ac:dyDescent="0.2">
      <c r="A185" s="538"/>
      <c r="B185" s="566"/>
      <c r="C185" s="485"/>
      <c r="D185" s="590"/>
      <c r="E185" s="558"/>
      <c r="F185" s="362">
        <v>135</v>
      </c>
      <c r="G185" s="420">
        <f>'Anchor-RA'!L183</f>
        <v>3949.1127270000002</v>
      </c>
      <c r="H185" s="295">
        <f>'Anchor-RA'!M183</f>
        <v>46.744728000000002</v>
      </c>
      <c r="I185" s="295">
        <f>'Anchor-RA'!N183</f>
        <v>49.758240000000001</v>
      </c>
      <c r="J185" s="295">
        <f>'Anchor-RA'!O183</f>
        <v>49.708233999999997</v>
      </c>
      <c r="K185" s="295">
        <f>(Summary!$C$63*H185+Summary!$C$64*I185+Summary!$C$65*J185)/Summary!$C$66</f>
        <v>47.740897666666662</v>
      </c>
      <c r="L185" s="295">
        <f>'Anchor-RA'!P183</f>
        <v>31.171037999999999</v>
      </c>
      <c r="M185" s="295">
        <f>'Anchor-RA'!Q183</f>
        <v>29.815062999999999</v>
      </c>
      <c r="N185" s="295">
        <f>'Anchor-RA'!R183</f>
        <v>97.219905999999995</v>
      </c>
      <c r="O185" s="295">
        <f>'Anchor-RA'!S183</f>
        <v>96.507037999999994</v>
      </c>
      <c r="P185" s="295">
        <f>'Anchor-RA'!T183</f>
        <v>49.598547000000003</v>
      </c>
      <c r="Q185" s="295">
        <f>'Anchor-RA'!U183</f>
        <v>49.517752000000002</v>
      </c>
      <c r="R185" s="295">
        <f>'Anchor-RA'!V183</f>
        <v>46.736624999999997</v>
      </c>
      <c r="S185" s="295">
        <f>'Anchor-RA'!W183</f>
        <v>49.756492999999999</v>
      </c>
      <c r="T185" s="295">
        <f>'Anchor-RA'!X183</f>
        <v>49.706594000000003</v>
      </c>
      <c r="U185" s="295">
        <f>10*LOG10(1/((Summary!$C$80/10^(R185/10)+Summary!$C$81/10^(S185/10)+Summary!$C$82/10^(T185/10))/Summary!$C$83))</f>
        <v>47.525342434181717</v>
      </c>
      <c r="V185" s="295">
        <f>'Anchor-RA'!Y183</f>
        <v>0.44631399999999999</v>
      </c>
      <c r="W185" s="295">
        <f>'Anchor-RA'!Z183</f>
        <v>2560.1999999999998</v>
      </c>
      <c r="X185" s="295">
        <f>'Anchor-RA'!AA183</f>
        <v>2.21</v>
      </c>
      <c r="Y185" s="357">
        <f>'Anchor-RA'!AB183</f>
        <v>7</v>
      </c>
      <c r="Z185" s="357">
        <f>'Anchor-RA'!AC183</f>
        <v>10</v>
      </c>
      <c r="AA185" s="295">
        <f t="shared" si="10"/>
        <v>0.71116666666666661</v>
      </c>
      <c r="AB185" s="462"/>
      <c r="AC185" s="167">
        <f>'Test-RA'!L183</f>
        <v>2606.5236359999999</v>
      </c>
      <c r="AD185" s="167">
        <f>'Test-RA'!M183</f>
        <v>47.133938000000001</v>
      </c>
      <c r="AE185" s="167">
        <f>'Test-RA'!N183</f>
        <v>50.329427000000003</v>
      </c>
      <c r="AF185" s="167">
        <f>'Test-RA'!O183</f>
        <v>50.368177000000003</v>
      </c>
      <c r="AG185" s="167">
        <f>(Summary!$C$63*AD185+Summary!$C$64*AE185+Summary!$C$65*AF185)/Summary!$C$66</f>
        <v>48.205559333333333</v>
      </c>
      <c r="AH185" s="167">
        <f>'Test-RA'!P183</f>
        <v>31.553058</v>
      </c>
      <c r="AI185" s="167">
        <f>'Test-RA'!Q183</f>
        <v>30.183184000000001</v>
      </c>
      <c r="AJ185" s="167">
        <f>'Test-RA'!R183</f>
        <v>97.401567</v>
      </c>
      <c r="AK185" s="167">
        <f>'Test-RA'!S183</f>
        <v>96.639628999999999</v>
      </c>
      <c r="AL185" s="167">
        <f>'Test-RA'!T183</f>
        <v>50.029063999999998</v>
      </c>
      <c r="AM185" s="167">
        <f>'Test-RA'!U183</f>
        <v>50.358291999999999</v>
      </c>
      <c r="AN185" s="167">
        <f>'Test-RA'!V183</f>
        <v>47.123246999999999</v>
      </c>
      <c r="AO185" s="167">
        <f>'Test-RA'!W183</f>
        <v>50.328142</v>
      </c>
      <c r="AP185" s="167">
        <f>'Test-RA'!X183</f>
        <v>50.367623000000002</v>
      </c>
      <c r="AQ185" s="167">
        <f>10*LOG10(1/((Summary!$C$80/10^(AN185/10)+Summary!$C$81/10^(AO185/10)+Summary!$C$82/10^(AP185/10))/Summary!$C$83))</f>
        <v>47.957080049318094</v>
      </c>
      <c r="AR185" s="167">
        <f>'Test-RA'!Y183</f>
        <v>0.41500199999999998</v>
      </c>
      <c r="AS185" s="167">
        <f>'Test-RA'!Z183</f>
        <v>47773.599999999999</v>
      </c>
      <c r="AT185" s="295">
        <f>'Test-RA'!AA183</f>
        <v>5.2862999999999998</v>
      </c>
      <c r="AU185" s="357">
        <f>'Test-RA'!AB183</f>
        <v>7</v>
      </c>
      <c r="AV185" s="357">
        <f>'Test-RA'!AC183</f>
        <v>10</v>
      </c>
      <c r="AW185" s="395">
        <f t="shared" si="11"/>
        <v>13.270444444444443</v>
      </c>
      <c r="AX185" s="297">
        <f t="shared" si="12"/>
        <v>18.660104679321929</v>
      </c>
      <c r="AY185" s="298">
        <f t="shared" si="12"/>
        <v>2.3919909502262442</v>
      </c>
      <c r="AZ185" s="297">
        <f t="shared" si="12"/>
        <v>1</v>
      </c>
      <c r="BA185" s="345">
        <f t="shared" si="12"/>
        <v>1</v>
      </c>
      <c r="BB185" s="75"/>
      <c r="BC185" s="75"/>
      <c r="BD185" s="565"/>
      <c r="BE185" s="550"/>
      <c r="BF185" s="552"/>
      <c r="BG185" s="552"/>
      <c r="BH185" s="552"/>
      <c r="BI185" s="552"/>
      <c r="BJ185" s="552"/>
      <c r="BK185" s="553"/>
      <c r="BL185" s="552"/>
      <c r="BM185" s="553"/>
      <c r="BN185" s="552"/>
      <c r="BO185" s="546"/>
      <c r="BP185" s="541"/>
      <c r="BQ185" s="546"/>
      <c r="BR185" s="541"/>
      <c r="BS185" s="553"/>
      <c r="BT185" s="552"/>
      <c r="BU185" s="553"/>
      <c r="BV185" s="552"/>
      <c r="BW185" s="553"/>
      <c r="BX185" s="552"/>
      <c r="BY185" s="552"/>
      <c r="BZ185" s="541"/>
      <c r="CA185" s="541"/>
      <c r="CB185" s="552"/>
      <c r="CC185" s="553"/>
      <c r="CD185" s="552"/>
      <c r="CE185" s="546"/>
      <c r="CF185" s="541"/>
      <c r="CG185" s="546"/>
      <c r="CH185" s="541"/>
    </row>
    <row r="186" spans="1:86" ht="17" customHeight="1" x14ac:dyDescent="0.2">
      <c r="A186" s="538"/>
      <c r="B186" s="566"/>
      <c r="C186" s="485"/>
      <c r="D186" s="590"/>
      <c r="E186" s="558"/>
      <c r="F186" s="362">
        <v>160</v>
      </c>
      <c r="G186" s="420">
        <f>'Anchor-RA'!L184</f>
        <v>2518.014545</v>
      </c>
      <c r="H186" s="295">
        <f>'Anchor-RA'!M184</f>
        <v>42.08858</v>
      </c>
      <c r="I186" s="295">
        <f>'Anchor-RA'!N184</f>
        <v>44.883878000000003</v>
      </c>
      <c r="J186" s="295">
        <f>'Anchor-RA'!O184</f>
        <v>44.808019999999999</v>
      </c>
      <c r="K186" s="295">
        <f>(Summary!$C$63*H186+Summary!$C$64*I186+Summary!$C$65*J186)/Summary!$C$66</f>
        <v>43.007702999999999</v>
      </c>
      <c r="L186" s="295">
        <f>'Anchor-RA'!P184</f>
        <v>27.40241</v>
      </c>
      <c r="M186" s="295">
        <f>'Anchor-RA'!Q184</f>
        <v>26.390194000000001</v>
      </c>
      <c r="N186" s="295">
        <f>'Anchor-RA'!R184</f>
        <v>95.755256000000003</v>
      </c>
      <c r="O186" s="295">
        <f>'Anchor-RA'!S184</f>
        <v>94.699641999999997</v>
      </c>
      <c r="P186" s="295">
        <f>'Anchor-RA'!T184</f>
        <v>44.861438999999997</v>
      </c>
      <c r="Q186" s="295">
        <f>'Anchor-RA'!U184</f>
        <v>45.437033999999997</v>
      </c>
      <c r="R186" s="295">
        <f>'Anchor-RA'!V184</f>
        <v>42.085039000000002</v>
      </c>
      <c r="S186" s="295">
        <f>'Anchor-RA'!W184</f>
        <v>44.882635999999998</v>
      </c>
      <c r="T186" s="295">
        <f>'Anchor-RA'!X184</f>
        <v>44.806914999999996</v>
      </c>
      <c r="U186" s="295">
        <f>10*LOG10(1/((Summary!$C$80/10^(R186/10)+Summary!$C$81/10^(S186/10)+Summary!$C$82/10^(T186/10))/Summary!$C$83))</f>
        <v>42.825534370269423</v>
      </c>
      <c r="V186" s="295">
        <f>'Anchor-RA'!Y184</f>
        <v>0.45585199999999998</v>
      </c>
      <c r="W186" s="295">
        <f>'Anchor-RA'!Z184</f>
        <v>2293.1999999999998</v>
      </c>
      <c r="X186" s="295">
        <f>'Anchor-RA'!AA184</f>
        <v>1.8724000000000001</v>
      </c>
      <c r="Y186" s="357">
        <f>'Anchor-RA'!AB184</f>
        <v>7</v>
      </c>
      <c r="Z186" s="357">
        <f>'Anchor-RA'!AC184</f>
        <v>10</v>
      </c>
      <c r="AA186" s="295">
        <f t="shared" si="10"/>
        <v>0.6369999999999999</v>
      </c>
      <c r="AB186" s="462"/>
      <c r="AC186" s="167">
        <f>'Test-RA'!L184</f>
        <v>1619.2290909999999</v>
      </c>
      <c r="AD186" s="167">
        <f>'Test-RA'!M184</f>
        <v>42.563754000000003</v>
      </c>
      <c r="AE186" s="167">
        <f>'Test-RA'!N184</f>
        <v>45.755521999999999</v>
      </c>
      <c r="AF186" s="167">
        <f>'Test-RA'!O184</f>
        <v>45.951411</v>
      </c>
      <c r="AG186" s="167">
        <f>(Summary!$C$63*AD186+Summary!$C$64*AE186+Summary!$C$65*AF186)/Summary!$C$66</f>
        <v>43.660324833333334</v>
      </c>
      <c r="AH186" s="167">
        <f>'Test-RA'!P184</f>
        <v>27.895329</v>
      </c>
      <c r="AI186" s="167">
        <f>'Test-RA'!Q184</f>
        <v>26.923532999999999</v>
      </c>
      <c r="AJ186" s="167">
        <f>'Test-RA'!R184</f>
        <v>96.140461999999999</v>
      </c>
      <c r="AK186" s="167">
        <f>'Test-RA'!S184</f>
        <v>95.038390000000007</v>
      </c>
      <c r="AL186" s="167">
        <f>'Test-RA'!T184</f>
        <v>45.472155000000001</v>
      </c>
      <c r="AM186" s="167">
        <f>'Test-RA'!U184</f>
        <v>46.051718000000001</v>
      </c>
      <c r="AN186" s="167">
        <f>'Test-RA'!V184</f>
        <v>42.559278999999997</v>
      </c>
      <c r="AO186" s="167">
        <f>'Test-RA'!W184</f>
        <v>45.754249999999999</v>
      </c>
      <c r="AP186" s="167">
        <f>'Test-RA'!X184</f>
        <v>45.950840999999997</v>
      </c>
      <c r="AQ186" s="167">
        <f>10*LOG10(1/((Summary!$C$80/10^(AN186/10)+Summary!$C$81/10^(AO186/10)+Summary!$C$82/10^(AP186/10))/Summary!$C$83))</f>
        <v>43.406017909991704</v>
      </c>
      <c r="AR186" s="167">
        <f>'Test-RA'!Y184</f>
        <v>0.39411600000000002</v>
      </c>
      <c r="AS186" s="167">
        <f>'Test-RA'!Z184</f>
        <v>35496.9</v>
      </c>
      <c r="AT186" s="295">
        <f>'Test-RA'!AA184</f>
        <v>5.3299000000000003</v>
      </c>
      <c r="AU186" s="357">
        <f>'Test-RA'!AB184</f>
        <v>7</v>
      </c>
      <c r="AV186" s="357">
        <f>'Test-RA'!AC184</f>
        <v>10</v>
      </c>
      <c r="AW186" s="395">
        <f t="shared" si="11"/>
        <v>9.8602500000000006</v>
      </c>
      <c r="AX186" s="297">
        <f t="shared" si="12"/>
        <v>15.479199372056517</v>
      </c>
      <c r="AY186" s="298">
        <f t="shared" si="12"/>
        <v>2.846560563982055</v>
      </c>
      <c r="AZ186" s="297">
        <f t="shared" si="12"/>
        <v>1</v>
      </c>
      <c r="BA186" s="345">
        <f t="shared" si="12"/>
        <v>1</v>
      </c>
      <c r="BB186" s="75"/>
      <c r="BC186" s="75"/>
      <c r="BD186" s="573" t="s">
        <v>147</v>
      </c>
      <c r="BE186" s="549">
        <f t="array" ref="BE186">bdRateExtend($G185:$G188,H185:H188,$AC185:$AC188,AD185:AD188)</f>
        <v>-0.3828142744294849</v>
      </c>
      <c r="BF186" s="552"/>
      <c r="BG186" s="552"/>
      <c r="BH186" s="552"/>
      <c r="BI186" s="552"/>
      <c r="BJ186" s="552"/>
      <c r="BK186" s="551">
        <f t="array" ref="BK186">bdRateExtend($G185:$G188,L185:L188,$AC185:$AC188,AH185:AH188)</f>
        <v>-0.39584546387049035</v>
      </c>
      <c r="BL186" s="552"/>
      <c r="BM186" s="551">
        <f t="array" ref="BM186">bdRateExtend($G185:$G188,M185:M188,$AC185:$AC188,AI185:AI188)</f>
        <v>-0.40152429833671655</v>
      </c>
      <c r="BN186" s="552"/>
      <c r="BO186" s="545">
        <f t="array" ref="BO186">bdRateExtend($G185:$G188,N185:N188,$AC185:$AC188,AJ185:AJ188,"None", FALSE,1)</f>
        <v>-0.42014561779764692</v>
      </c>
      <c r="BP186" s="541"/>
      <c r="BQ186" s="545">
        <f t="array" ref="BQ186">bdRateExtend($G185:$G188,O185:O188,$AC185:$AC188,AK185:AK188,"None", FALSE,1)</f>
        <v>-0.40676419327689073</v>
      </c>
      <c r="BR186" s="541"/>
      <c r="BS186" s="551">
        <f t="array" ref="BS186">bdRateExtend($G185:$G188,P185:P188,$AC185:$AC188,AL185:AL188)</f>
        <v>-0.39562044166671806</v>
      </c>
      <c r="BT186" s="552"/>
      <c r="BU186" s="551">
        <f t="array" ref="BU186">bdRateExtend($G185:$G188,Q185:Q188,$AC185:$AC188,AM185:AM188)</f>
        <v>-0.40877472968545792</v>
      </c>
      <c r="BV186" s="552"/>
      <c r="BW186" s="551">
        <f t="array" ref="BW186">bdRateExtend($G185:$G188,R185:R188,$AC185:$AC188,AN185:AN188)</f>
        <v>-0.38282445111688335</v>
      </c>
      <c r="BX186" s="552"/>
      <c r="BY186" s="552"/>
      <c r="BZ186" s="541"/>
      <c r="CA186" s="541"/>
      <c r="CB186" s="552"/>
      <c r="CC186" s="561">
        <f t="array" ref="CC186">bdCAMBIExtend($G185:$G188,V185:V188,$AC185:$AC188,AR185:AR188)</f>
        <v>-6.9200253953264304E-2</v>
      </c>
      <c r="CD186" s="552"/>
      <c r="CE186" s="554">
        <f t="array" ref="CE186">testVMAFRange($G185:$G188,N185:N188,$AC185:$AC188,AJ185:AJ188)</f>
        <v>0</v>
      </c>
      <c r="CF186" s="541"/>
      <c r="CG186" s="554">
        <f t="array" ref="CG186">testVMAFRange($G185:$G188,O185:O188,$AC185:$AC188,AK185:AK188)</f>
        <v>0</v>
      </c>
      <c r="CH186" s="541"/>
    </row>
    <row r="187" spans="1:86" ht="17" customHeight="1" x14ac:dyDescent="0.2">
      <c r="A187" s="538"/>
      <c r="B187" s="566"/>
      <c r="C187" s="485"/>
      <c r="D187" s="590"/>
      <c r="E187" s="558"/>
      <c r="F187" s="362">
        <v>185</v>
      </c>
      <c r="G187" s="420">
        <f>'Anchor-RA'!L185</f>
        <v>1556.421818</v>
      </c>
      <c r="H187" s="295">
        <f>'Anchor-RA'!M185</f>
        <v>37.163980000000002</v>
      </c>
      <c r="I187" s="295">
        <f>'Anchor-RA'!N185</f>
        <v>39.887782999999999</v>
      </c>
      <c r="J187" s="295">
        <f>'Anchor-RA'!O185</f>
        <v>39.854269000000002</v>
      </c>
      <c r="K187" s="295">
        <f>(Summary!$C$63*H187+Summary!$C$64*I187+Summary!$C$65*J187)/Summary!$C$66</f>
        <v>38.066328666666664</v>
      </c>
      <c r="L187" s="295">
        <f>'Anchor-RA'!P185</f>
        <v>23.575291</v>
      </c>
      <c r="M187" s="295">
        <f>'Anchor-RA'!Q185</f>
        <v>22.764151999999999</v>
      </c>
      <c r="N187" s="295">
        <f>'Anchor-RA'!R185</f>
        <v>92.250826000000004</v>
      </c>
      <c r="O187" s="295">
        <f>'Anchor-RA'!S185</f>
        <v>90.511364</v>
      </c>
      <c r="P187" s="295">
        <f>'Anchor-RA'!T185</f>
        <v>39.666353999999998</v>
      </c>
      <c r="Q187" s="295">
        <f>'Anchor-RA'!U185</f>
        <v>40.864382999999997</v>
      </c>
      <c r="R187" s="295">
        <f>'Anchor-RA'!V185</f>
        <v>37.160201999999998</v>
      </c>
      <c r="S187" s="295">
        <f>'Anchor-RA'!W185</f>
        <v>39.885091000000003</v>
      </c>
      <c r="T187" s="295">
        <f>'Anchor-RA'!X185</f>
        <v>39.852569000000003</v>
      </c>
      <c r="U187" s="295">
        <f>10*LOG10(1/((Summary!$C$80/10^(R187/10)+Summary!$C$81/10^(S187/10)+Summary!$C$82/10^(T187/10))/Summary!$C$83))</f>
        <v>37.889973932340972</v>
      </c>
      <c r="V187" s="295">
        <f>'Anchor-RA'!Y185</f>
        <v>0.458173</v>
      </c>
      <c r="W187" s="295">
        <f>'Anchor-RA'!Z185</f>
        <v>2220.4</v>
      </c>
      <c r="X187" s="295">
        <f>'Anchor-RA'!AA185</f>
        <v>1.7970999999999999</v>
      </c>
      <c r="Y187" s="357">
        <f>'Anchor-RA'!AB185</f>
        <v>7</v>
      </c>
      <c r="Z187" s="357">
        <f>'Anchor-RA'!AC185</f>
        <v>10</v>
      </c>
      <c r="AA187" s="295">
        <f t="shared" si="10"/>
        <v>0.61677777777777776</v>
      </c>
      <c r="AB187" s="462"/>
      <c r="AC187" s="167">
        <f>'Test-RA'!L185</f>
        <v>997.84</v>
      </c>
      <c r="AD187" s="167">
        <f>'Test-RA'!M185</f>
        <v>37.579929</v>
      </c>
      <c r="AE187" s="167">
        <f>'Test-RA'!N185</f>
        <v>41.383243</v>
      </c>
      <c r="AF187" s="167">
        <f>'Test-RA'!O185</f>
        <v>41.775660000000002</v>
      </c>
      <c r="AG187" s="167">
        <f>(Summary!$C$63*AD187+Summary!$C$64*AE187+Summary!$C$65*AF187)/Summary!$C$66</f>
        <v>38.913103166666666</v>
      </c>
      <c r="AH187" s="167">
        <f>'Test-RA'!P185</f>
        <v>24.093907000000002</v>
      </c>
      <c r="AI187" s="167">
        <f>'Test-RA'!Q185</f>
        <v>23.336393999999999</v>
      </c>
      <c r="AJ187" s="167">
        <f>'Test-RA'!R185</f>
        <v>93.256270000000001</v>
      </c>
      <c r="AK187" s="167">
        <f>'Test-RA'!S185</f>
        <v>91.511324000000002</v>
      </c>
      <c r="AL187" s="167">
        <f>'Test-RA'!T185</f>
        <v>40.424664</v>
      </c>
      <c r="AM187" s="167">
        <f>'Test-RA'!U185</f>
        <v>41.680013000000002</v>
      </c>
      <c r="AN187" s="167">
        <f>'Test-RA'!V185</f>
        <v>37.577238000000001</v>
      </c>
      <c r="AO187" s="167">
        <f>'Test-RA'!W185</f>
        <v>41.382244999999998</v>
      </c>
      <c r="AP187" s="167">
        <f>'Test-RA'!X185</f>
        <v>41.774777999999998</v>
      </c>
      <c r="AQ187" s="167">
        <f>10*LOG10(1/((Summary!$C$80/10^(AN187/10)+Summary!$C$81/10^(AO187/10)+Summary!$C$82/10^(AP187/10))/Summary!$C$83))</f>
        <v>38.549239951084012</v>
      </c>
      <c r="AR187" s="167">
        <f>'Test-RA'!Y185</f>
        <v>0.36955900000000003</v>
      </c>
      <c r="AS187" s="167">
        <f>'Test-RA'!Z185</f>
        <v>38663.699999999997</v>
      </c>
      <c r="AT187" s="295">
        <f>'Test-RA'!AA185</f>
        <v>5.9683999999999999</v>
      </c>
      <c r="AU187" s="357">
        <f>'Test-RA'!AB185</f>
        <v>7</v>
      </c>
      <c r="AV187" s="357">
        <f>'Test-RA'!AC185</f>
        <v>10</v>
      </c>
      <c r="AW187" s="395">
        <f t="shared" si="11"/>
        <v>10.739916666666666</v>
      </c>
      <c r="AX187" s="297">
        <f t="shared" si="12"/>
        <v>17.412943613763282</v>
      </c>
      <c r="AY187" s="298">
        <f t="shared" si="12"/>
        <v>3.3211284847810361</v>
      </c>
      <c r="AZ187" s="297">
        <f t="shared" si="12"/>
        <v>1</v>
      </c>
      <c r="BA187" s="345">
        <f t="shared" si="12"/>
        <v>1</v>
      </c>
      <c r="BB187" s="75"/>
      <c r="BC187" s="75"/>
      <c r="BD187" s="565"/>
      <c r="BE187" s="550"/>
      <c r="BF187" s="552"/>
      <c r="BG187" s="552"/>
      <c r="BH187" s="552"/>
      <c r="BI187" s="552"/>
      <c r="BJ187" s="552"/>
      <c r="BK187" s="553"/>
      <c r="BL187" s="552"/>
      <c r="BM187" s="553"/>
      <c r="BN187" s="552"/>
      <c r="BO187" s="546"/>
      <c r="BP187" s="541"/>
      <c r="BQ187" s="546"/>
      <c r="BR187" s="541"/>
      <c r="BS187" s="553"/>
      <c r="BT187" s="552"/>
      <c r="BU187" s="553"/>
      <c r="BV187" s="552"/>
      <c r="BW187" s="553"/>
      <c r="BX187" s="552"/>
      <c r="BY187" s="552"/>
      <c r="BZ187" s="541"/>
      <c r="CA187" s="541"/>
      <c r="CB187" s="552"/>
      <c r="CC187" s="553"/>
      <c r="CD187" s="552"/>
      <c r="CE187" s="546"/>
      <c r="CF187" s="541"/>
      <c r="CG187" s="546"/>
      <c r="CH187" s="541"/>
    </row>
    <row r="188" spans="1:86" ht="17" customHeight="1" thickBot="1" x14ac:dyDescent="0.25">
      <c r="A188" s="538"/>
      <c r="B188" s="566"/>
      <c r="C188" s="485"/>
      <c r="D188" s="590"/>
      <c r="E188" s="558"/>
      <c r="F188" s="362">
        <v>210</v>
      </c>
      <c r="G188" s="420">
        <f>'Anchor-RA'!L186</f>
        <v>885.11272699999995</v>
      </c>
      <c r="H188" s="295">
        <f>'Anchor-RA'!M186</f>
        <v>31.707979999999999</v>
      </c>
      <c r="I188" s="295">
        <f>'Anchor-RA'!N186</f>
        <v>34.829605999999998</v>
      </c>
      <c r="J188" s="295">
        <f>'Anchor-RA'!O186</f>
        <v>35.426738999999998</v>
      </c>
      <c r="K188" s="295">
        <f>(Summary!$C$63*H188+Summary!$C$64*I188+Summary!$C$65*J188)/Summary!$C$66</f>
        <v>32.848044166666661</v>
      </c>
      <c r="L188" s="295">
        <f>'Anchor-RA'!P186</f>
        <v>19.352226000000002</v>
      </c>
      <c r="M188" s="295">
        <f>'Anchor-RA'!Q186</f>
        <v>18.660900999999999</v>
      </c>
      <c r="N188" s="295">
        <f>'Anchor-RA'!R186</f>
        <v>81.726572000000004</v>
      </c>
      <c r="O188" s="295">
        <f>'Anchor-RA'!S186</f>
        <v>79.191965999999994</v>
      </c>
      <c r="P188" s="295">
        <f>'Anchor-RA'!T186</f>
        <v>33.528336000000003</v>
      </c>
      <c r="Q188" s="295">
        <f>'Anchor-RA'!U186</f>
        <v>36.040384000000003</v>
      </c>
      <c r="R188" s="295">
        <f>'Anchor-RA'!V186</f>
        <v>31.704141</v>
      </c>
      <c r="S188" s="295">
        <f>'Anchor-RA'!W186</f>
        <v>34.827987</v>
      </c>
      <c r="T188" s="295">
        <f>'Anchor-RA'!X186</f>
        <v>35.423847000000002</v>
      </c>
      <c r="U188" s="295">
        <f>10*LOG10(1/((Summary!$C$80/10^(R188/10)+Summary!$C$81/10^(S188/10)+Summary!$C$82/10^(T188/10))/Summary!$C$83))</f>
        <v>32.573295166870601</v>
      </c>
      <c r="V188" s="295">
        <f>'Anchor-RA'!Y186</f>
        <v>0.46635300000000002</v>
      </c>
      <c r="W188" s="295">
        <f>'Anchor-RA'!Z186</f>
        <v>2476.9</v>
      </c>
      <c r="X188" s="295">
        <f>'Anchor-RA'!AA186</f>
        <v>1.5633999999999999</v>
      </c>
      <c r="Y188" s="357">
        <f>'Anchor-RA'!AB186</f>
        <v>7</v>
      </c>
      <c r="Z188" s="357">
        <f>'Anchor-RA'!AC186</f>
        <v>10</v>
      </c>
      <c r="AA188" s="295">
        <f t="shared" si="10"/>
        <v>0.68802777777777779</v>
      </c>
      <c r="AB188" s="462"/>
      <c r="AC188" s="167">
        <f>'Test-RA'!L186</f>
        <v>589.77454499999999</v>
      </c>
      <c r="AD188" s="167">
        <f>'Test-RA'!M186</f>
        <v>32.394663999999999</v>
      </c>
      <c r="AE188" s="167">
        <f>'Test-RA'!N186</f>
        <v>37.372217999999997</v>
      </c>
      <c r="AF188" s="167">
        <f>'Test-RA'!O186</f>
        <v>38.334125</v>
      </c>
      <c r="AG188" s="167">
        <f>(Summary!$C$63*AD188+Summary!$C$64*AE188+Summary!$C$65*AF188)/Summary!$C$66</f>
        <v>34.214166499999997</v>
      </c>
      <c r="AH188" s="167">
        <f>'Test-RA'!P186</f>
        <v>20.169886000000002</v>
      </c>
      <c r="AI188" s="167">
        <f>'Test-RA'!Q186</f>
        <v>19.499217999999999</v>
      </c>
      <c r="AJ188" s="167">
        <f>'Test-RA'!R186</f>
        <v>85.210267999999999</v>
      </c>
      <c r="AK188" s="167">
        <f>'Test-RA'!S186</f>
        <v>82.164315000000002</v>
      </c>
      <c r="AL188" s="167">
        <f>'Test-RA'!T186</f>
        <v>34.663530000000002</v>
      </c>
      <c r="AM188" s="167">
        <f>'Test-RA'!U186</f>
        <v>37.327666999999998</v>
      </c>
      <c r="AN188" s="167">
        <f>'Test-RA'!V186</f>
        <v>32.392065000000002</v>
      </c>
      <c r="AO188" s="167">
        <f>'Test-RA'!W186</f>
        <v>37.371150999999998</v>
      </c>
      <c r="AP188" s="167">
        <f>'Test-RA'!X186</f>
        <v>38.332520000000002</v>
      </c>
      <c r="AQ188" s="167">
        <f>10*LOG10(1/((Summary!$C$80/10^(AN188/10)+Summary!$C$81/10^(AO188/10)+Summary!$C$82/10^(AP188/10))/Summary!$C$83))</f>
        <v>33.572125258343824</v>
      </c>
      <c r="AR188" s="167">
        <f>'Test-RA'!Y186</f>
        <v>0.37093700000000002</v>
      </c>
      <c r="AS188" s="167">
        <f>'Test-RA'!Z186</f>
        <v>35517.699999999997</v>
      </c>
      <c r="AT188" s="295">
        <f>'Test-RA'!AA186</f>
        <v>6.0514000000000001</v>
      </c>
      <c r="AU188" s="357">
        <f>'Test-RA'!AB186</f>
        <v>7</v>
      </c>
      <c r="AV188" s="357">
        <f>'Test-RA'!AC186</f>
        <v>10</v>
      </c>
      <c r="AW188" s="395">
        <f t="shared" si="11"/>
        <v>9.8660277777777772</v>
      </c>
      <c r="AX188" s="297">
        <f t="shared" si="12"/>
        <v>14.339577697928862</v>
      </c>
      <c r="AY188" s="298">
        <f t="shared" si="12"/>
        <v>3.8706664960982478</v>
      </c>
      <c r="AZ188" s="297">
        <f t="shared" si="12"/>
        <v>1</v>
      </c>
      <c r="BA188" s="345">
        <f t="shared" si="12"/>
        <v>1</v>
      </c>
      <c r="BB188" s="75"/>
      <c r="BC188" s="75"/>
      <c r="BD188" s="574" t="s">
        <v>46</v>
      </c>
      <c r="BE188" s="549">
        <f t="array" ref="BE188">bdRateExtend($G186:$G189,H186:H189,$AC186:$AC189,AD186:AD189)</f>
        <v>-0.38152150677643426</v>
      </c>
      <c r="BF188" s="552"/>
      <c r="BG188" s="552"/>
      <c r="BH188" s="552"/>
      <c r="BI188" s="552"/>
      <c r="BJ188" s="552"/>
      <c r="BK188" s="551">
        <f t="array" ref="BK188">bdRateExtend($G186:$G189,L186:L189,$AC186:$AC189,AH186:AH189)</f>
        <v>-0.40011952498076031</v>
      </c>
      <c r="BL188" s="552"/>
      <c r="BM188" s="551">
        <f t="array" ref="BM188">bdRateExtend($G186:$G189,M186:M189,$AC186:$AC189,AI186:AI189)</f>
        <v>-0.40427196122661413</v>
      </c>
      <c r="BN188" s="552"/>
      <c r="BO188" s="545">
        <f t="array" ref="BO188">bdRateExtend($G186:$G189,N186:N189,$AC186:$AC189,AJ186:AJ189,"None", FALSE,1)</f>
        <v>-0.41981317685517605</v>
      </c>
      <c r="BP188" s="541"/>
      <c r="BQ188" s="545">
        <f t="array" ref="BQ188">bdRateExtend($G186:$G189,O186:O189,$AC186:$AC189,AK186:AK189,"None", FALSE,1)</f>
        <v>-0.40359325227615483</v>
      </c>
      <c r="BR188" s="541"/>
      <c r="BS188" s="551">
        <f t="array" ref="BS188">bdRateExtend($G186:$G189,P186:P189,$AC186:$AC189,AL186:AL189)</f>
        <v>-0.39745316590376678</v>
      </c>
      <c r="BT188" s="552"/>
      <c r="BU188" s="551">
        <f t="array" ref="BU188">bdRateExtend($G186:$G189,Q186:Q189,$AC186:$AC189,AM186:AM189)</f>
        <v>-0.42182582598434148</v>
      </c>
      <c r="BV188" s="552"/>
      <c r="BW188" s="551">
        <f t="array" ref="BW188">bdRateExtend($G186:$G189,R186:R189,$AC186:$AC189,AN186:AN189)</f>
        <v>-0.3815765230754834</v>
      </c>
      <c r="BX188" s="552"/>
      <c r="BY188" s="552"/>
      <c r="BZ188" s="541"/>
      <c r="CA188" s="541"/>
      <c r="CB188" s="552"/>
      <c r="CC188" s="561">
        <f t="array" ref="CC188">bdCAMBIExtend($G186:$G189,V186:V189,$AC186:$AC189,AR186:AR189)</f>
        <v>-6.7687032051567994E-2</v>
      </c>
      <c r="CD188" s="552"/>
      <c r="CE188" s="554">
        <f t="array" ref="CE188">testVMAFRange($G186:$G189,N186:N189,$AC186:$AC189,AJ186:AJ189)</f>
        <v>0</v>
      </c>
      <c r="CF188" s="541"/>
      <c r="CG188" s="554">
        <f t="array" ref="CG188">testVMAFRange($G186:$G189,O186:O189,$AC186:$AC189,AK186:AK189)</f>
        <v>0</v>
      </c>
      <c r="CH188" s="541"/>
    </row>
    <row r="189" spans="1:86" ht="17" customHeight="1" thickBot="1" x14ac:dyDescent="0.25">
      <c r="A189" s="538"/>
      <c r="B189" s="596"/>
      <c r="C189" s="486"/>
      <c r="D189" s="591"/>
      <c r="E189" s="559"/>
      <c r="F189" s="363">
        <v>235</v>
      </c>
      <c r="G189" s="421">
        <f>'Anchor-RA'!L187</f>
        <v>469.34545500000002</v>
      </c>
      <c r="H189" s="392">
        <f>'Anchor-RA'!M187</f>
        <v>25.914277999999999</v>
      </c>
      <c r="I189" s="392">
        <f>'Anchor-RA'!N187</f>
        <v>31.832235000000001</v>
      </c>
      <c r="J189" s="392">
        <f>'Anchor-RA'!O187</f>
        <v>33.252298000000003</v>
      </c>
      <c r="K189" s="392">
        <f>(Summary!$C$63*H189+Summary!$C$64*I189+Summary!$C$65*J189)/Summary!$C$66</f>
        <v>28.123607500000002</v>
      </c>
      <c r="L189" s="392">
        <f>'Anchor-RA'!P187</f>
        <v>14.422639999999999</v>
      </c>
      <c r="M189" s="392">
        <f>'Anchor-RA'!Q187</f>
        <v>13.805459000000001</v>
      </c>
      <c r="N189" s="392">
        <f>'Anchor-RA'!R187</f>
        <v>59.961447999999997</v>
      </c>
      <c r="O189" s="392">
        <f>'Anchor-RA'!S187</f>
        <v>57.103740999999999</v>
      </c>
      <c r="P189" s="392">
        <f>'Anchor-RA'!T187</f>
        <v>26.694966000000001</v>
      </c>
      <c r="Q189" s="392">
        <f>'Anchor-RA'!U187</f>
        <v>31.274239999999999</v>
      </c>
      <c r="R189" s="392">
        <f>'Anchor-RA'!V187</f>
        <v>25.911028999999999</v>
      </c>
      <c r="S189" s="392">
        <f>'Anchor-RA'!W187</f>
        <v>31.830845</v>
      </c>
      <c r="T189" s="392">
        <f>'Anchor-RA'!X187</f>
        <v>33.251629999999999</v>
      </c>
      <c r="U189" s="392">
        <f>10*LOG10(1/((Summary!$C$80/10^(R189/10)+Summary!$C$81/10^(S189/10)+Summary!$C$82/10^(T189/10))/Summary!$C$83))</f>
        <v>27.218373926513181</v>
      </c>
      <c r="V189" s="392">
        <f>'Anchor-RA'!Y187</f>
        <v>0.36415599999999998</v>
      </c>
      <c r="W189" s="392">
        <f>'Anchor-RA'!Z187</f>
        <v>1995.7</v>
      </c>
      <c r="X189" s="392">
        <f>'Anchor-RA'!AA187</f>
        <v>1.2361</v>
      </c>
      <c r="Y189" s="393">
        <f>'Anchor-RA'!AB187</f>
        <v>6</v>
      </c>
      <c r="Z189" s="393">
        <f>'Anchor-RA'!AC187</f>
        <v>10</v>
      </c>
      <c r="AA189" s="392">
        <f t="shared" si="10"/>
        <v>0.55436111111111108</v>
      </c>
      <c r="AB189" s="462"/>
      <c r="AC189" s="391">
        <f>'Test-RA'!L187</f>
        <v>330.283636</v>
      </c>
      <c r="AD189" s="391">
        <f>'Test-RA'!M187</f>
        <v>26.936022000000001</v>
      </c>
      <c r="AE189" s="391">
        <f>'Test-RA'!N187</f>
        <v>33.709136999999998</v>
      </c>
      <c r="AF189" s="391">
        <f>'Test-RA'!O187</f>
        <v>35.258547999999998</v>
      </c>
      <c r="AG189" s="391">
        <f>(Summary!$C$63*AD189+Summary!$C$64*AE189+Summary!$C$65*AF189)/Summary!$C$66</f>
        <v>29.451962166666664</v>
      </c>
      <c r="AH189" s="391">
        <f>'Test-RA'!P187</f>
        <v>15.638076</v>
      </c>
      <c r="AI189" s="391">
        <f>'Test-RA'!Q187</f>
        <v>15.02721</v>
      </c>
      <c r="AJ189" s="391">
        <f>'Test-RA'!R187</f>
        <v>66.393749999999997</v>
      </c>
      <c r="AK189" s="391">
        <f>'Test-RA'!S187</f>
        <v>62.728963</v>
      </c>
      <c r="AL189" s="391">
        <f>'Test-RA'!T187</f>
        <v>28.086020999999999</v>
      </c>
      <c r="AM189" s="391">
        <f>'Test-RA'!U187</f>
        <v>32.847484000000001</v>
      </c>
      <c r="AN189" s="391">
        <f>'Test-RA'!V187</f>
        <v>26.932955</v>
      </c>
      <c r="AO189" s="391">
        <f>'Test-RA'!W187</f>
        <v>33.707712000000001</v>
      </c>
      <c r="AP189" s="391">
        <f>'Test-RA'!X187</f>
        <v>35.255986</v>
      </c>
      <c r="AQ189" s="391">
        <f>10*LOG10(1/((Summary!$C$80/10^(AN189/10)+Summary!$C$81/10^(AO189/10)+Summary!$C$82/10^(AP189/10))/Summary!$C$83))</f>
        <v>28.322316737423535</v>
      </c>
      <c r="AR189" s="391">
        <f>'Test-RA'!Y187</f>
        <v>0.24584400000000001</v>
      </c>
      <c r="AS189" s="391">
        <f>'Test-RA'!Z187</f>
        <v>25554.2</v>
      </c>
      <c r="AT189" s="392">
        <f>'Test-RA'!AA187</f>
        <v>6.9686000000000003</v>
      </c>
      <c r="AU189" s="393">
        <f>'Test-RA'!AB187</f>
        <v>6</v>
      </c>
      <c r="AV189" s="393">
        <f>'Test-RA'!AC187</f>
        <v>10</v>
      </c>
      <c r="AW189" s="396">
        <f t="shared" si="11"/>
        <v>7.0983888888888895</v>
      </c>
      <c r="AX189" s="302">
        <f t="shared" si="12"/>
        <v>12.804629954401964</v>
      </c>
      <c r="AY189" s="303">
        <f t="shared" si="12"/>
        <v>5.6375697759080987</v>
      </c>
      <c r="AZ189" s="297">
        <f t="shared" si="12"/>
        <v>1</v>
      </c>
      <c r="BA189" s="345">
        <f t="shared" si="12"/>
        <v>1</v>
      </c>
      <c r="BB189" s="75"/>
      <c r="BC189" s="75"/>
      <c r="BD189" s="570"/>
      <c r="BE189" s="550"/>
      <c r="BF189" s="553"/>
      <c r="BG189" s="553"/>
      <c r="BH189" s="553"/>
      <c r="BI189" s="553"/>
      <c r="BJ189" s="553"/>
      <c r="BK189" s="553"/>
      <c r="BL189" s="553"/>
      <c r="BM189" s="553"/>
      <c r="BN189" s="553"/>
      <c r="BO189" s="546"/>
      <c r="BP189" s="544"/>
      <c r="BQ189" s="546"/>
      <c r="BR189" s="544"/>
      <c r="BS189" s="553"/>
      <c r="BT189" s="553"/>
      <c r="BU189" s="553"/>
      <c r="BV189" s="553"/>
      <c r="BW189" s="553"/>
      <c r="BX189" s="553"/>
      <c r="BY189" s="553"/>
      <c r="BZ189" s="544"/>
      <c r="CA189" s="544"/>
      <c r="CB189" s="553"/>
      <c r="CC189" s="553"/>
      <c r="CD189" s="553"/>
      <c r="CE189" s="546"/>
      <c r="CF189" s="544"/>
      <c r="CG189" s="546"/>
      <c r="CH189" s="544"/>
    </row>
    <row r="190" spans="1:86" ht="17" customHeight="1" thickBot="1" x14ac:dyDescent="0.25">
      <c r="A190" s="538"/>
      <c r="B190" s="595" t="s">
        <v>310</v>
      </c>
      <c r="C190" s="586" t="s">
        <v>308</v>
      </c>
      <c r="D190" s="589">
        <v>60</v>
      </c>
      <c r="E190" s="557">
        <v>8</v>
      </c>
      <c r="F190" s="362">
        <v>110</v>
      </c>
      <c r="G190" s="420">
        <f>'Anchor-RA'!L188</f>
        <v>14938.407273000001</v>
      </c>
      <c r="H190" s="295">
        <f>'Anchor-RA'!M188</f>
        <v>49.542037000000001</v>
      </c>
      <c r="I190" s="295">
        <f>'Anchor-RA'!N188</f>
        <v>54.311357000000001</v>
      </c>
      <c r="J190" s="295">
        <f>'Anchor-RA'!O188</f>
        <v>54.492462000000003</v>
      </c>
      <c r="K190" s="295">
        <f>(Summary!$C$63*H190+Summary!$C$64*I190+Summary!$C$65*J190)/Summary!$C$66</f>
        <v>51.161994499999999</v>
      </c>
      <c r="L190" s="295">
        <f>'Anchor-RA'!P188</f>
        <v>43.281649999999999</v>
      </c>
      <c r="M190" s="295">
        <f>'Anchor-RA'!Q188</f>
        <v>33.437582999999997</v>
      </c>
      <c r="N190" s="295">
        <f>'Anchor-RA'!R188</f>
        <v>96.864007000000001</v>
      </c>
      <c r="O190" s="295">
        <f>'Anchor-RA'!S188</f>
        <v>96.015236999999999</v>
      </c>
      <c r="P190" s="295">
        <f>'Anchor-RA'!T188</f>
        <v>54.556026000000003</v>
      </c>
      <c r="Q190" s="295">
        <f>'Anchor-RA'!U188</f>
        <v>53.491374</v>
      </c>
      <c r="R190" s="295">
        <f>'Anchor-RA'!V188</f>
        <v>49.364548999999997</v>
      </c>
      <c r="S190" s="295">
        <f>'Anchor-RA'!W188</f>
        <v>54.218170000000001</v>
      </c>
      <c r="T190" s="295">
        <f>'Anchor-RA'!X188</f>
        <v>54.411008000000002</v>
      </c>
      <c r="U190" s="295">
        <f>10*LOG10(1/((Summary!$C$80/10^(R190/10)+Summary!$C$81/10^(S190/10)+Summary!$C$82/10^(T190/10))/Summary!$C$83))</f>
        <v>50.480946461858601</v>
      </c>
      <c r="V190" s="295">
        <f>'Anchor-RA'!Y188</f>
        <v>3.4318000000000001E-2</v>
      </c>
      <c r="W190" s="295">
        <f>'Anchor-RA'!Z188</f>
        <v>5480.3</v>
      </c>
      <c r="X190" s="295">
        <f>'Anchor-RA'!AA188</f>
        <v>6.5044000000000004</v>
      </c>
      <c r="Y190" s="357">
        <f>'Anchor-RA'!AB188</f>
        <v>13</v>
      </c>
      <c r="Z190" s="357">
        <f>'Anchor-RA'!AC188</f>
        <v>19</v>
      </c>
      <c r="AA190" s="295">
        <f t="shared" si="10"/>
        <v>1.5223055555555556</v>
      </c>
      <c r="AB190" s="462"/>
      <c r="AC190" s="167">
        <f>'Test-RA'!L188</f>
        <v>12998.763636</v>
      </c>
      <c r="AD190" s="167">
        <f>'Test-RA'!M188</f>
        <v>49.729453999999997</v>
      </c>
      <c r="AE190" s="167">
        <f>'Test-RA'!N188</f>
        <v>54.462451000000001</v>
      </c>
      <c r="AF190" s="167">
        <f>'Test-RA'!O188</f>
        <v>54.630268999999998</v>
      </c>
      <c r="AG190" s="167">
        <f>(Summary!$C$63*AD190+Summary!$C$64*AE190+Summary!$C$65*AF190)/Summary!$C$66</f>
        <v>51.335089333333336</v>
      </c>
      <c r="AH190" s="167">
        <f>'Test-RA'!P188</f>
        <v>43.690562</v>
      </c>
      <c r="AI190" s="167">
        <f>'Test-RA'!Q188</f>
        <v>33.745835</v>
      </c>
      <c r="AJ190" s="167">
        <f>'Test-RA'!R188</f>
        <v>96.947075999999996</v>
      </c>
      <c r="AK190" s="167">
        <f>'Test-RA'!S188</f>
        <v>96.105667999999994</v>
      </c>
      <c r="AL190" s="167">
        <f>'Test-RA'!T188</f>
        <v>54.774340000000002</v>
      </c>
      <c r="AM190" s="167">
        <f>'Test-RA'!U188</f>
        <v>53.687306</v>
      </c>
      <c r="AN190" s="167">
        <f>'Test-RA'!V188</f>
        <v>49.589922999999999</v>
      </c>
      <c r="AO190" s="167">
        <f>'Test-RA'!W188</f>
        <v>54.363455000000002</v>
      </c>
      <c r="AP190" s="167">
        <f>'Test-RA'!X188</f>
        <v>54.548020999999999</v>
      </c>
      <c r="AQ190" s="167">
        <f>10*LOG10(1/((Summary!$C$80/10^(AN190/10)+Summary!$C$81/10^(AO190/10)+Summary!$C$82/10^(AP190/10))/Summary!$C$83))</f>
        <v>50.694619342860676</v>
      </c>
      <c r="AR190" s="167">
        <f>'Test-RA'!Y188</f>
        <v>2.5197000000000001E-2</v>
      </c>
      <c r="AS190" s="167">
        <f>'Test-RA'!Z188</f>
        <v>116241.5</v>
      </c>
      <c r="AT190" s="295">
        <f>'Test-RA'!AA188</f>
        <v>17.055199999999999</v>
      </c>
      <c r="AU190" s="357">
        <f>'Test-RA'!AB188</f>
        <v>13</v>
      </c>
      <c r="AV190" s="357">
        <f>'Test-RA'!AC188</f>
        <v>19</v>
      </c>
      <c r="AW190" s="395">
        <f t="shared" si="11"/>
        <v>32.289305555555558</v>
      </c>
      <c r="AX190" s="292">
        <f t="shared" si="12"/>
        <v>21.210791380033939</v>
      </c>
      <c r="AY190" s="293">
        <f t="shared" si="12"/>
        <v>2.6221019617489696</v>
      </c>
      <c r="AZ190" s="292">
        <f t="shared" si="12"/>
        <v>1</v>
      </c>
      <c r="BA190" s="344">
        <f t="shared" si="12"/>
        <v>1</v>
      </c>
      <c r="BB190" s="75"/>
      <c r="BC190" s="75"/>
      <c r="BD190" s="572" t="s">
        <v>39</v>
      </c>
      <c r="BE190" s="549">
        <f t="array" ref="BE190">bdRateExtend($G190:$G193,H190:H193,$AC190:$AC193,AD190:AD193)</f>
        <v>-0.20177788110896899</v>
      </c>
      <c r="BF190" s="551">
        <f t="array" ref="BF190">bdRateExtend($G190:$G195,H190:H195,$AC190:$AC195,AD190:AD195)</f>
        <v>-0.22563590269399803</v>
      </c>
      <c r="BG190" s="551">
        <f t="array" ref="BG190">bdRateExtend($G190:$G195,I190:I195,$AC190:$AC195,AE190:AE195)</f>
        <v>-0.24875885798486586</v>
      </c>
      <c r="BH190" s="551">
        <f t="array" ref="BH190">bdRateExtend($G190:$G195,J190:J195,$AC190:$AC195,AF190:AF195)</f>
        <v>-0.23924826863141802</v>
      </c>
      <c r="BI190" s="551">
        <f t="array" ref="BI190">bdRateExtend($G190:$G195,K190:K195,$AC190:$AC195,AG190:AG195)</f>
        <v>-0.23082035468951478</v>
      </c>
      <c r="BJ190" s="575">
        <f>(Summary!$C$94*BF190+Summary!$C$95*BG190+Summary!$C$96*BH190)/Summary!$C$97</f>
        <v>-0.22710531554312954</v>
      </c>
      <c r="BK190" s="551">
        <f t="array" ref="BK190">bdRateExtend($G190:$G193,L190:L193,$AC190:$AC193,AH190:AH193)</f>
        <v>-0.2206304312521481</v>
      </c>
      <c r="BL190" s="551">
        <f t="array" ref="BL190">bdRateExtend($G190:$G195,L190:L195,$AC190:$AC195,AH190:AH195)</f>
        <v>-0.23290772442116248</v>
      </c>
      <c r="BM190" s="551">
        <f t="array" ref="BM190">bdRateExtend($G190:$G193,M190:M193,$AC190:$AC193,AI190:AI193)</f>
        <v>-0.2069518092387006</v>
      </c>
      <c r="BN190" s="551">
        <f t="array" ref="BN190">bdRateExtend($G190:$G195,M190:M195,$AC190:$AC195,AI190:AI195)</f>
        <v>-0.22167480397055273</v>
      </c>
      <c r="BO190" s="548">
        <f t="array" ref="BO190">bdRateExtend($G190:$G193,N190:N193,$AC190:$AC193,AJ190:AJ193,"None", FALSE,1)</f>
        <v>-0.23771465013461879</v>
      </c>
      <c r="BP190" s="585">
        <f t="array" ref="BP190">bdRateExtend($G190:$G195,N190:N195,$AC190:$AC195,AJ190:AJ195,"None", FALSE,1)</f>
        <v>-0.26862505510266876</v>
      </c>
      <c r="BQ190" s="548">
        <f t="array" ref="BQ190">bdRateExtend($G190:$G193,O190:O193,$AC190:$AC193,AK190:AK193,"None", FALSE,1)</f>
        <v>-0.232188697705074</v>
      </c>
      <c r="BR190" s="585">
        <f t="array" ref="BR190">bdRateExtend($G190:$G195,O190:O195,$AC190:$AC195,AK190:AK195,"None", FALSE,1)</f>
        <v>-0.25434745351870591</v>
      </c>
      <c r="BS190" s="551">
        <f t="array" ref="BS190">bdRateExtend($G190:$G193,P190:P193,$AC190:$AC193,AL190:AL193)</f>
        <v>-0.20569246857525814</v>
      </c>
      <c r="BT190" s="551">
        <f t="array" ref="BT190">bdRateExtend($G190:$G195,P190:P195,$AC190:$AC195,AL190:AL195)</f>
        <v>-0.21779964643628491</v>
      </c>
      <c r="BU190" s="551">
        <f t="array" ref="BU190">bdRateExtend($G190:$G193,Q190:Q193,$AC190:$AC193,AM190:AM193)</f>
        <v>-0.21965313603639935</v>
      </c>
      <c r="BV190" s="551">
        <f t="array" ref="BV190">bdRateExtend($G190:$G195,Q190:Q195,$AC190:$AC195,AM190:AM195)</f>
        <v>-0.26248229692008751</v>
      </c>
      <c r="BW190" s="551">
        <f t="array" ref="BW190">bdRateExtend($G190:$G193,R190:R193,$AC190:$AC193,AN190:AN193)</f>
        <v>-0.203204793859042</v>
      </c>
      <c r="BX190" s="551">
        <f t="array" ref="BX190">bdRateExtend($G190:$G195,R190:R195,$AC190:$AC195,AN190:AN195)</f>
        <v>-0.22588142160559355</v>
      </c>
      <c r="BY190" s="551">
        <f t="array" ref="BY190">bdRateExtend($G190:$G195,S190:S195,$AC190:$AC195,AO190:AO195)</f>
        <v>-0.24745486876359712</v>
      </c>
      <c r="BZ190" s="555">
        <f t="array" ref="BZ190">bdRateExtend($G190:$G195,T190:T195,$AC190:$AC195,AP190:AP195)</f>
        <v>-0.23855660980630222</v>
      </c>
      <c r="CA190" s="555">
        <f t="array" ref="CA190">bdRateExtend($G190:$G195,U190:U195,$AC190:$AC195,AQ190:AQ195)</f>
        <v>-0.2270991801014538</v>
      </c>
      <c r="CB190" s="575">
        <f>(Summary!$C$108*BX190+Summary!$C$109*BY190+Summary!$C$110*BZ190)/Summary!$C$111</f>
        <v>-0.22725136701994206</v>
      </c>
      <c r="CC190" s="561">
        <f t="array" ref="CC190">bdCAMBIExtend($G190:$G193,V190:V193,$AC190:$AC193,AR190:AR193)</f>
        <v>-1.0666930964023562E-2</v>
      </c>
      <c r="CD190" s="561">
        <f t="array" ref="CD190">bdCAMBIExtend($G190:$G195,V190:V195,$AC190:$AC195,AR190:AR195)</f>
        <v>-1.0810522264711221E-2</v>
      </c>
      <c r="CE190" s="547">
        <f t="array" ref="CE190">testVMAFRange($G190:$G193,N190:N193,$AC190:$AC193,AJ190:AJ193)</f>
        <v>0</v>
      </c>
      <c r="CF190" s="543">
        <f t="array" ref="CF190">testVMAFRange($G190:$G195,N190:N195,$AC190:$AC195,AJ190:AJ195)</f>
        <v>0</v>
      </c>
      <c r="CG190" s="547">
        <f t="array" ref="CG190">testVMAFRange($G190:$G193,O190:O193,$AC190:$AC193,AK190:AK193)</f>
        <v>0</v>
      </c>
      <c r="CH190" s="543">
        <f t="array" ref="CH190">testVMAFRange($G190:$G195,O190:O195,$AC190:$AC195,AK190:AK195)</f>
        <v>0</v>
      </c>
    </row>
    <row r="191" spans="1:86" ht="17" customHeight="1" x14ac:dyDescent="0.2">
      <c r="A191" s="538"/>
      <c r="B191" s="566"/>
      <c r="C191" s="485"/>
      <c r="D191" s="590"/>
      <c r="E191" s="558"/>
      <c r="F191" s="362">
        <v>135</v>
      </c>
      <c r="G191" s="420">
        <f>'Anchor-RA'!L189</f>
        <v>8641.6872729999995</v>
      </c>
      <c r="H191" s="295">
        <f>'Anchor-RA'!M189</f>
        <v>45.561866000000002</v>
      </c>
      <c r="I191" s="295">
        <f>'Anchor-RA'!N189</f>
        <v>51.201421000000003</v>
      </c>
      <c r="J191" s="295">
        <f>'Anchor-RA'!O189</f>
        <v>51.437942999999997</v>
      </c>
      <c r="K191" s="295">
        <f>(Summary!$C$63*H191+Summary!$C$64*I191+Summary!$C$65*J191)/Summary!$C$66</f>
        <v>47.481138000000009</v>
      </c>
      <c r="L191" s="295">
        <f>'Anchor-RA'!P189</f>
        <v>38.690418999999999</v>
      </c>
      <c r="M191" s="295">
        <f>'Anchor-RA'!Q189</f>
        <v>29.581568999999998</v>
      </c>
      <c r="N191" s="295">
        <f>'Anchor-RA'!R189</f>
        <v>96.086416</v>
      </c>
      <c r="O191" s="295">
        <f>'Anchor-RA'!S189</f>
        <v>94.874795000000006</v>
      </c>
      <c r="P191" s="295">
        <f>'Anchor-RA'!T189</f>
        <v>49.558962000000001</v>
      </c>
      <c r="Q191" s="295">
        <f>'Anchor-RA'!U189</f>
        <v>50.272753000000002</v>
      </c>
      <c r="R191" s="295">
        <f>'Anchor-RA'!V189</f>
        <v>45.434272999999997</v>
      </c>
      <c r="S191" s="295">
        <f>'Anchor-RA'!W189</f>
        <v>51.110391</v>
      </c>
      <c r="T191" s="295">
        <f>'Anchor-RA'!X189</f>
        <v>51.363798000000003</v>
      </c>
      <c r="U191" s="295">
        <f>10*LOG10(1/((Summary!$C$80/10^(R191/10)+Summary!$C$81/10^(S191/10)+Summary!$C$82/10^(T191/10))/Summary!$C$83))</f>
        <v>46.658701714326298</v>
      </c>
      <c r="V191" s="295">
        <f>'Anchor-RA'!Y189</f>
        <v>3.7678000000000003E-2</v>
      </c>
      <c r="W191" s="295">
        <f>'Anchor-RA'!Z189</f>
        <v>6787.9</v>
      </c>
      <c r="X191" s="295">
        <f>'Anchor-RA'!AA189</f>
        <v>5.7698999999999998</v>
      </c>
      <c r="Y191" s="357">
        <f>'Anchor-RA'!AB189</f>
        <v>13</v>
      </c>
      <c r="Z191" s="357">
        <f>'Anchor-RA'!AC189</f>
        <v>19</v>
      </c>
      <c r="AA191" s="295">
        <f t="shared" si="10"/>
        <v>1.8855277777777777</v>
      </c>
      <c r="AB191" s="462"/>
      <c r="AC191" s="167">
        <f>'Test-RA'!L189</f>
        <v>7321.0981819999997</v>
      </c>
      <c r="AD191" s="167">
        <f>'Test-RA'!M189</f>
        <v>45.933889999999998</v>
      </c>
      <c r="AE191" s="167">
        <f>'Test-RA'!N189</f>
        <v>51.539307999999998</v>
      </c>
      <c r="AF191" s="167">
        <f>'Test-RA'!O189</f>
        <v>51.729374</v>
      </c>
      <c r="AG191" s="167">
        <f>(Summary!$C$63*AD191+Summary!$C$64*AE191+Summary!$C$65*AF191)/Summary!$C$66</f>
        <v>47.834040333333327</v>
      </c>
      <c r="AH191" s="167">
        <f>'Test-RA'!P189</f>
        <v>39.316938999999998</v>
      </c>
      <c r="AI191" s="167">
        <f>'Test-RA'!Q189</f>
        <v>30.011051999999999</v>
      </c>
      <c r="AJ191" s="167">
        <f>'Test-RA'!R189</f>
        <v>96.282837999999998</v>
      </c>
      <c r="AK191" s="167">
        <f>'Test-RA'!S189</f>
        <v>95.120628999999994</v>
      </c>
      <c r="AL191" s="167">
        <f>'Test-RA'!T189</f>
        <v>50.114541000000003</v>
      </c>
      <c r="AM191" s="167">
        <f>'Test-RA'!U189</f>
        <v>50.672015999999999</v>
      </c>
      <c r="AN191" s="167">
        <f>'Test-RA'!V189</f>
        <v>45.822011000000003</v>
      </c>
      <c r="AO191" s="167">
        <f>'Test-RA'!W189</f>
        <v>51.440488999999999</v>
      </c>
      <c r="AP191" s="167">
        <f>'Test-RA'!X189</f>
        <v>51.653157</v>
      </c>
      <c r="AQ191" s="167">
        <f>10*LOG10(1/((Summary!$C$80/10^(AN191/10)+Summary!$C$81/10^(AO191/10)+Summary!$C$82/10^(AP191/10))/Summary!$C$83))</f>
        <v>47.037366848287832</v>
      </c>
      <c r="AR191" s="167">
        <f>'Test-RA'!Y189</f>
        <v>3.0661999999999998E-2</v>
      </c>
      <c r="AS191" s="167">
        <f>'Test-RA'!Z189</f>
        <v>110407.6</v>
      </c>
      <c r="AT191" s="295">
        <f>'Test-RA'!AA189</f>
        <v>15.645799999999999</v>
      </c>
      <c r="AU191" s="357">
        <f>'Test-RA'!AB189</f>
        <v>13</v>
      </c>
      <c r="AV191" s="357">
        <f>'Test-RA'!AC189</f>
        <v>19</v>
      </c>
      <c r="AW191" s="395">
        <f t="shared" si="11"/>
        <v>30.66877777777778</v>
      </c>
      <c r="AX191" s="297">
        <f t="shared" si="12"/>
        <v>16.26535452790996</v>
      </c>
      <c r="AY191" s="298">
        <f t="shared" si="12"/>
        <v>2.7116241182689476</v>
      </c>
      <c r="AZ191" s="297">
        <f t="shared" si="12"/>
        <v>1</v>
      </c>
      <c r="BA191" s="345">
        <f t="shared" si="12"/>
        <v>1</v>
      </c>
      <c r="BB191" s="75"/>
      <c r="BC191" s="75"/>
      <c r="BD191" s="565"/>
      <c r="BE191" s="550"/>
      <c r="BF191" s="552"/>
      <c r="BG191" s="552"/>
      <c r="BH191" s="552"/>
      <c r="BI191" s="552"/>
      <c r="BJ191" s="552"/>
      <c r="BK191" s="553"/>
      <c r="BL191" s="552"/>
      <c r="BM191" s="553"/>
      <c r="BN191" s="552"/>
      <c r="BO191" s="546"/>
      <c r="BP191" s="541"/>
      <c r="BQ191" s="546"/>
      <c r="BR191" s="541"/>
      <c r="BS191" s="553"/>
      <c r="BT191" s="552"/>
      <c r="BU191" s="553"/>
      <c r="BV191" s="552"/>
      <c r="BW191" s="553"/>
      <c r="BX191" s="552"/>
      <c r="BY191" s="552"/>
      <c r="BZ191" s="541"/>
      <c r="CA191" s="541"/>
      <c r="CB191" s="552"/>
      <c r="CC191" s="553"/>
      <c r="CD191" s="552"/>
      <c r="CE191" s="546"/>
      <c r="CF191" s="541"/>
      <c r="CG191" s="546"/>
      <c r="CH191" s="541"/>
    </row>
    <row r="192" spans="1:86" ht="17" customHeight="1" x14ac:dyDescent="0.2">
      <c r="A192" s="538"/>
      <c r="B192" s="566"/>
      <c r="C192" s="485"/>
      <c r="D192" s="590"/>
      <c r="E192" s="558"/>
      <c r="F192" s="362">
        <v>160</v>
      </c>
      <c r="G192" s="420">
        <f>'Anchor-RA'!L190</f>
        <v>4682.96</v>
      </c>
      <c r="H192" s="295">
        <f>'Anchor-RA'!M190</f>
        <v>41.293666999999999</v>
      </c>
      <c r="I192" s="295">
        <f>'Anchor-RA'!N190</f>
        <v>47.989035999999999</v>
      </c>
      <c r="J192" s="295">
        <f>'Anchor-RA'!O190</f>
        <v>48.240358999999998</v>
      </c>
      <c r="K192" s="295">
        <f>(Summary!$C$63*H192+Summary!$C$64*I192+Summary!$C$65*J192)/Summary!$C$66</f>
        <v>43.567343833333332</v>
      </c>
      <c r="L192" s="295">
        <f>'Anchor-RA'!P190</f>
        <v>33.637436999999998</v>
      </c>
      <c r="M192" s="295">
        <f>'Anchor-RA'!Q190</f>
        <v>25.417904</v>
      </c>
      <c r="N192" s="295">
        <f>'Anchor-RA'!R190</f>
        <v>94.000998999999993</v>
      </c>
      <c r="O192" s="295">
        <f>'Anchor-RA'!S190</f>
        <v>92.339395999999994</v>
      </c>
      <c r="P192" s="295">
        <f>'Anchor-RA'!T190</f>
        <v>43.978158999999998</v>
      </c>
      <c r="Q192" s="295">
        <f>'Anchor-RA'!U190</f>
        <v>46.63693</v>
      </c>
      <c r="R192" s="295">
        <f>'Anchor-RA'!V190</f>
        <v>41.187564000000002</v>
      </c>
      <c r="S192" s="295">
        <f>'Anchor-RA'!W190</f>
        <v>47.889771000000003</v>
      </c>
      <c r="T192" s="295">
        <f>'Anchor-RA'!X190</f>
        <v>48.168162000000002</v>
      </c>
      <c r="U192" s="295">
        <f>10*LOG10(1/((Summary!$C$80/10^(R192/10)+Summary!$C$81/10^(S192/10)+Summary!$C$82/10^(T192/10))/Summary!$C$83))</f>
        <v>42.520647748807392</v>
      </c>
      <c r="V192" s="295">
        <f>'Anchor-RA'!Y190</f>
        <v>4.8474999999999997E-2</v>
      </c>
      <c r="W192" s="295">
        <f>'Anchor-RA'!Z190</f>
        <v>5019.3</v>
      </c>
      <c r="X192" s="295">
        <f>'Anchor-RA'!AA190</f>
        <v>4.9569999999999999</v>
      </c>
      <c r="Y192" s="357">
        <f>'Anchor-RA'!AB190</f>
        <v>12</v>
      </c>
      <c r="Z192" s="357">
        <f>'Anchor-RA'!AC190</f>
        <v>19</v>
      </c>
      <c r="AA192" s="295">
        <f t="shared" si="10"/>
        <v>1.39425</v>
      </c>
      <c r="AB192" s="462"/>
      <c r="AC192" s="167">
        <f>'Test-RA'!L190</f>
        <v>3939.9272729999998</v>
      </c>
      <c r="AD192" s="167">
        <f>'Test-RA'!M190</f>
        <v>41.726761000000003</v>
      </c>
      <c r="AE192" s="167">
        <f>'Test-RA'!N190</f>
        <v>48.486738000000003</v>
      </c>
      <c r="AF192" s="167">
        <f>'Test-RA'!O190</f>
        <v>48.669187999999998</v>
      </c>
      <c r="AG192" s="167">
        <f>(Summary!$C$63*AD192+Summary!$C$64*AE192+Summary!$C$65*AF192)/Summary!$C$66</f>
        <v>44.010494999999999</v>
      </c>
      <c r="AH192" s="167">
        <f>'Test-RA'!P190</f>
        <v>34.356169999999999</v>
      </c>
      <c r="AI192" s="167">
        <f>'Test-RA'!Q190</f>
        <v>25.875305000000001</v>
      </c>
      <c r="AJ192" s="167">
        <f>'Test-RA'!R190</f>
        <v>94.433788000000007</v>
      </c>
      <c r="AK192" s="167">
        <f>'Test-RA'!S190</f>
        <v>92.834464999999994</v>
      </c>
      <c r="AL192" s="167">
        <f>'Test-RA'!T190</f>
        <v>44.611159000000001</v>
      </c>
      <c r="AM192" s="167">
        <f>'Test-RA'!U190</f>
        <v>47.105702000000001</v>
      </c>
      <c r="AN192" s="167">
        <f>'Test-RA'!V190</f>
        <v>41.622562000000002</v>
      </c>
      <c r="AO192" s="167">
        <f>'Test-RA'!W190</f>
        <v>48.382441999999998</v>
      </c>
      <c r="AP192" s="167">
        <f>'Test-RA'!X190</f>
        <v>48.594622999999999</v>
      </c>
      <c r="AQ192" s="167">
        <f>10*LOG10(1/((Summary!$C$80/10^(AN192/10)+Summary!$C$81/10^(AO192/10)+Summary!$C$82/10^(AP192/10))/Summary!$C$83))</f>
        <v>42.958031908331201</v>
      </c>
      <c r="AR192" s="167">
        <f>'Test-RA'!Y190</f>
        <v>3.5996E-2</v>
      </c>
      <c r="AS192" s="167">
        <f>'Test-RA'!Z190</f>
        <v>91699.5</v>
      </c>
      <c r="AT192" s="295">
        <f>'Test-RA'!AA190</f>
        <v>17.3567</v>
      </c>
      <c r="AU192" s="357">
        <f>'Test-RA'!AB190</f>
        <v>12</v>
      </c>
      <c r="AV192" s="357">
        <f>'Test-RA'!AC190</f>
        <v>19</v>
      </c>
      <c r="AW192" s="395">
        <f t="shared" si="11"/>
        <v>25.472083333333334</v>
      </c>
      <c r="AX192" s="297">
        <f t="shared" si="12"/>
        <v>18.269380192457113</v>
      </c>
      <c r="AY192" s="298">
        <f t="shared" si="12"/>
        <v>3.5014524914262659</v>
      </c>
      <c r="AZ192" s="297">
        <f t="shared" si="12"/>
        <v>1</v>
      </c>
      <c r="BA192" s="345">
        <f t="shared" si="12"/>
        <v>1</v>
      </c>
      <c r="BB192" s="75"/>
      <c r="BC192" s="75"/>
      <c r="BD192" s="573" t="s">
        <v>147</v>
      </c>
      <c r="BE192" s="549">
        <f t="array" ref="BE192">bdRateExtend($G191:$G194,H191:H194,$AC191:$AC194,AD191:AD194)</f>
        <v>-0.22284049192690536</v>
      </c>
      <c r="BF192" s="552"/>
      <c r="BG192" s="552"/>
      <c r="BH192" s="552"/>
      <c r="BI192" s="552"/>
      <c r="BJ192" s="552"/>
      <c r="BK192" s="551">
        <f t="array" ref="BK192">bdRateExtend($G191:$G194,L191:L194,$AC191:$AC194,AH191:AH194)</f>
        <v>-0.23490192434553203</v>
      </c>
      <c r="BL192" s="552"/>
      <c r="BM192" s="551">
        <f t="array" ref="BM192">bdRateExtend($G191:$G194,M191:M194,$AC191:$AC194,AI191:AI194)</f>
        <v>-0.21951229321721422</v>
      </c>
      <c r="BN192" s="552"/>
      <c r="BO192" s="545">
        <f t="array" ref="BO192">bdRateExtend($G191:$G194,N191:N194,$AC191:$AC194,AJ191:AJ194,"None", FALSE,1)</f>
        <v>-0.25372227643261314</v>
      </c>
      <c r="BP192" s="541"/>
      <c r="BQ192" s="545">
        <f t="array" ref="BQ192">bdRateExtend($G191:$G194,O191:O194,$AC191:$AC194,AK191:AK194,"None", FALSE,1)</f>
        <v>-0.24194702502384891</v>
      </c>
      <c r="BR192" s="541"/>
      <c r="BS192" s="551">
        <f t="array" ref="BS192">bdRateExtend($G191:$G194,P191:P194,$AC191:$AC194,AL191:AL194)</f>
        <v>-0.21848098029524687</v>
      </c>
      <c r="BT192" s="552"/>
      <c r="BU192" s="551">
        <f t="array" ref="BU192">bdRateExtend($G191:$G194,Q191:Q194,$AC191:$AC194,AM191:AM194)</f>
        <v>-0.26248414255623476</v>
      </c>
      <c r="BV192" s="552"/>
      <c r="BW192" s="551">
        <f t="array" ref="BW192">bdRateExtend($G191:$G194,R191:R194,$AC191:$AC194,AN191:AN194)</f>
        <v>-0.22253315850771249</v>
      </c>
      <c r="BX192" s="552"/>
      <c r="BY192" s="552"/>
      <c r="BZ192" s="541"/>
      <c r="CA192" s="541"/>
      <c r="CB192" s="552"/>
      <c r="CC192" s="561">
        <f t="array" ref="CC192">bdCAMBIExtend($G191:$G194,V191:V194,$AC191:$AC194,AR191:AR194)</f>
        <v>-9.3992244643608999E-3</v>
      </c>
      <c r="CD192" s="552"/>
      <c r="CE192" s="554">
        <f t="array" ref="CE192">testVMAFRange($G191:$G194,N191:N194,$AC191:$AC194,AJ191:AJ194)</f>
        <v>0</v>
      </c>
      <c r="CF192" s="541"/>
      <c r="CG192" s="554">
        <f t="array" ref="CG192">testVMAFRange($G191:$G194,O191:O194,$AC191:$AC194,AK191:AK194)</f>
        <v>0</v>
      </c>
      <c r="CH192" s="541"/>
    </row>
    <row r="193" spans="1:86" ht="17" customHeight="1" x14ac:dyDescent="0.2">
      <c r="A193" s="538"/>
      <c r="B193" s="566"/>
      <c r="C193" s="485"/>
      <c r="D193" s="590"/>
      <c r="E193" s="558"/>
      <c r="F193" s="362">
        <v>185</v>
      </c>
      <c r="G193" s="420">
        <f>'Anchor-RA'!L191</f>
        <v>2443.272727</v>
      </c>
      <c r="H193" s="295">
        <f>'Anchor-RA'!M191</f>
        <v>37.018532999999998</v>
      </c>
      <c r="I193" s="295">
        <f>'Anchor-RA'!N191</f>
        <v>44.781641999999998</v>
      </c>
      <c r="J193" s="295">
        <f>'Anchor-RA'!O191</f>
        <v>45.027946999999998</v>
      </c>
      <c r="K193" s="295">
        <f>(Summary!$C$63*H193+Summary!$C$64*I193+Summary!$C$65*J193)/Summary!$C$66</f>
        <v>39.647286833333332</v>
      </c>
      <c r="L193" s="295">
        <f>'Anchor-RA'!P191</f>
        <v>28.572854</v>
      </c>
      <c r="M193" s="295">
        <f>'Anchor-RA'!Q191</f>
        <v>21.208691999999999</v>
      </c>
      <c r="N193" s="295">
        <f>'Anchor-RA'!R191</f>
        <v>88.820982000000001</v>
      </c>
      <c r="O193" s="295">
        <f>'Anchor-RA'!S191</f>
        <v>86.754769999999994</v>
      </c>
      <c r="P193" s="295">
        <f>'Anchor-RA'!T191</f>
        <v>38.169654999999999</v>
      </c>
      <c r="Q193" s="295">
        <f>'Anchor-RA'!U191</f>
        <v>42.447259000000003</v>
      </c>
      <c r="R193" s="295">
        <f>'Anchor-RA'!V191</f>
        <v>36.934021999999999</v>
      </c>
      <c r="S193" s="295">
        <f>'Anchor-RA'!W191</f>
        <v>44.681364000000002</v>
      </c>
      <c r="T193" s="295">
        <f>'Anchor-RA'!X191</f>
        <v>44.958590000000001</v>
      </c>
      <c r="U193" s="295">
        <f>10*LOG10(1/((Summary!$C$80/10^(R193/10)+Summary!$C$81/10^(S193/10)+Summary!$C$82/10^(T193/10))/Summary!$C$83))</f>
        <v>38.355092566211987</v>
      </c>
      <c r="V193" s="295">
        <f>'Anchor-RA'!Y191</f>
        <v>5.0042000000000003E-2</v>
      </c>
      <c r="W193" s="295">
        <f>'Anchor-RA'!Z191</f>
        <v>4264.8999999999996</v>
      </c>
      <c r="X193" s="295">
        <f>'Anchor-RA'!AA191</f>
        <v>4.1691000000000003</v>
      </c>
      <c r="Y193" s="357">
        <f>'Anchor-RA'!AB191</f>
        <v>12</v>
      </c>
      <c r="Z193" s="357">
        <f>'Anchor-RA'!AC191</f>
        <v>19</v>
      </c>
      <c r="AA193" s="295">
        <f t="shared" si="10"/>
        <v>1.1846944444444443</v>
      </c>
      <c r="AB193" s="462"/>
      <c r="AC193" s="167">
        <f>'Test-RA'!L191</f>
        <v>2042.130909</v>
      </c>
      <c r="AD193" s="167">
        <f>'Test-RA'!M191</f>
        <v>37.531421999999999</v>
      </c>
      <c r="AE193" s="167">
        <f>'Test-RA'!N191</f>
        <v>45.445585999999999</v>
      </c>
      <c r="AF193" s="167">
        <f>'Test-RA'!O191</f>
        <v>45.588889000000002</v>
      </c>
      <c r="AG193" s="167">
        <f>(Summary!$C$63*AD193+Summary!$C$64*AE193+Summary!$C$65*AF193)/Summary!$C$66</f>
        <v>40.193360499999997</v>
      </c>
      <c r="AH193" s="167">
        <f>'Test-RA'!P191</f>
        <v>29.284319</v>
      </c>
      <c r="AI193" s="167">
        <f>'Test-RA'!Q191</f>
        <v>21.643307</v>
      </c>
      <c r="AJ193" s="167">
        <f>'Test-RA'!R191</f>
        <v>89.965626</v>
      </c>
      <c r="AK193" s="167">
        <f>'Test-RA'!S191</f>
        <v>87.803527000000003</v>
      </c>
      <c r="AL193" s="167">
        <f>'Test-RA'!T191</f>
        <v>38.767055999999997</v>
      </c>
      <c r="AM193" s="167">
        <f>'Test-RA'!U191</f>
        <v>43.452998999999998</v>
      </c>
      <c r="AN193" s="167">
        <f>'Test-RA'!V191</f>
        <v>37.433568000000001</v>
      </c>
      <c r="AO193" s="167">
        <f>'Test-RA'!W191</f>
        <v>45.326653</v>
      </c>
      <c r="AP193" s="167">
        <f>'Test-RA'!X191</f>
        <v>45.511288</v>
      </c>
      <c r="AQ193" s="167">
        <f>10*LOG10(1/((Summary!$C$80/10^(AN193/10)+Summary!$C$81/10^(AO193/10)+Summary!$C$82/10^(AP193/10))/Summary!$C$83))</f>
        <v>38.862135728141901</v>
      </c>
      <c r="AR193" s="167">
        <f>'Test-RA'!Y191</f>
        <v>4.5178000000000003E-2</v>
      </c>
      <c r="AS193" s="167">
        <f>'Test-RA'!Z191</f>
        <v>96350.8</v>
      </c>
      <c r="AT193" s="295">
        <f>'Test-RA'!AA191</f>
        <v>18.012799999999999</v>
      </c>
      <c r="AU193" s="357">
        <f>'Test-RA'!AB191</f>
        <v>12</v>
      </c>
      <c r="AV193" s="357">
        <f>'Test-RA'!AC191</f>
        <v>19</v>
      </c>
      <c r="AW193" s="395">
        <f t="shared" si="11"/>
        <v>26.764111111111113</v>
      </c>
      <c r="AX193" s="297">
        <f t="shared" si="12"/>
        <v>22.591573073225636</v>
      </c>
      <c r="AY193" s="298">
        <f t="shared" si="12"/>
        <v>4.3205487995010907</v>
      </c>
      <c r="AZ193" s="297">
        <f t="shared" si="12"/>
        <v>1</v>
      </c>
      <c r="BA193" s="345">
        <f t="shared" si="12"/>
        <v>1</v>
      </c>
      <c r="BB193" s="75"/>
      <c r="BC193" s="75"/>
      <c r="BD193" s="565"/>
      <c r="BE193" s="550"/>
      <c r="BF193" s="552"/>
      <c r="BG193" s="552"/>
      <c r="BH193" s="552"/>
      <c r="BI193" s="552"/>
      <c r="BJ193" s="552"/>
      <c r="BK193" s="553"/>
      <c r="BL193" s="552"/>
      <c r="BM193" s="553"/>
      <c r="BN193" s="552"/>
      <c r="BO193" s="546"/>
      <c r="BP193" s="541"/>
      <c r="BQ193" s="546"/>
      <c r="BR193" s="541"/>
      <c r="BS193" s="553"/>
      <c r="BT193" s="552"/>
      <c r="BU193" s="553"/>
      <c r="BV193" s="552"/>
      <c r="BW193" s="553"/>
      <c r="BX193" s="552"/>
      <c r="BY193" s="552"/>
      <c r="BZ193" s="541"/>
      <c r="CA193" s="541"/>
      <c r="CB193" s="552"/>
      <c r="CC193" s="553"/>
      <c r="CD193" s="552"/>
      <c r="CE193" s="546"/>
      <c r="CF193" s="541"/>
      <c r="CG193" s="546"/>
      <c r="CH193" s="541"/>
    </row>
    <row r="194" spans="1:86" ht="17" customHeight="1" thickBot="1" x14ac:dyDescent="0.25">
      <c r="A194" s="538"/>
      <c r="B194" s="566"/>
      <c r="C194" s="485"/>
      <c r="D194" s="590"/>
      <c r="E194" s="558"/>
      <c r="F194" s="362">
        <v>210</v>
      </c>
      <c r="G194" s="420">
        <f>'Anchor-RA'!L192</f>
        <v>1197.44</v>
      </c>
      <c r="H194" s="295">
        <f>'Anchor-RA'!M192</f>
        <v>32.761021999999997</v>
      </c>
      <c r="I194" s="295">
        <f>'Anchor-RA'!N192</f>
        <v>41.57658</v>
      </c>
      <c r="J194" s="295">
        <f>'Anchor-RA'!O192</f>
        <v>41.714489</v>
      </c>
      <c r="K194" s="295">
        <f>(Summary!$C$63*H194+Summary!$C$64*I194+Summary!$C$65*J194)/Summary!$C$66</f>
        <v>35.722526166666661</v>
      </c>
      <c r="L194" s="295">
        <f>'Anchor-RA'!P192</f>
        <v>23.264866999999999</v>
      </c>
      <c r="M194" s="295">
        <f>'Anchor-RA'!Q192</f>
        <v>17.052845000000001</v>
      </c>
      <c r="N194" s="295">
        <f>'Anchor-RA'!R192</f>
        <v>77.555227000000002</v>
      </c>
      <c r="O194" s="295">
        <f>'Anchor-RA'!S192</f>
        <v>75.154013000000006</v>
      </c>
      <c r="P194" s="295">
        <f>'Anchor-RA'!T192</f>
        <v>32.307465000000001</v>
      </c>
      <c r="Q194" s="295">
        <f>'Anchor-RA'!U192</f>
        <v>38.734397000000001</v>
      </c>
      <c r="R194" s="295">
        <f>'Anchor-RA'!V192</f>
        <v>32.698632000000003</v>
      </c>
      <c r="S194" s="295">
        <f>'Anchor-RA'!W192</f>
        <v>41.466085999999997</v>
      </c>
      <c r="T194" s="295">
        <f>'Anchor-RA'!X192</f>
        <v>41.653373000000002</v>
      </c>
      <c r="U194" s="295">
        <f>10*LOG10(1/((Summary!$C$80/10^(R194/10)+Summary!$C$81/10^(S194/10)+Summary!$C$82/10^(T194/10))/Summary!$C$83))</f>
        <v>34.186019308340136</v>
      </c>
      <c r="V194" s="295">
        <f>'Anchor-RA'!Y192</f>
        <v>5.5751000000000002E-2</v>
      </c>
      <c r="W194" s="295">
        <f>'Anchor-RA'!Z192</f>
        <v>4504.5</v>
      </c>
      <c r="X194" s="295">
        <f>'Anchor-RA'!AA192</f>
        <v>3.3656000000000001</v>
      </c>
      <c r="Y194" s="357">
        <f>'Anchor-RA'!AB192</f>
        <v>12</v>
      </c>
      <c r="Z194" s="357">
        <f>'Anchor-RA'!AC192</f>
        <v>19</v>
      </c>
      <c r="AA194" s="295">
        <f t="shared" si="10"/>
        <v>1.25125</v>
      </c>
      <c r="AB194" s="462"/>
      <c r="AC194" s="167">
        <f>'Test-RA'!L192</f>
        <v>998.34181799999999</v>
      </c>
      <c r="AD194" s="167">
        <f>'Test-RA'!M192</f>
        <v>33.455483000000001</v>
      </c>
      <c r="AE194" s="167">
        <f>'Test-RA'!N192</f>
        <v>42.257313000000003</v>
      </c>
      <c r="AF194" s="167">
        <f>'Test-RA'!O192</f>
        <v>42.346505999999998</v>
      </c>
      <c r="AG194" s="167">
        <f>(Summary!$C$63*AD194+Summary!$C$64*AE194+Summary!$C$65*AF194)/Summary!$C$66</f>
        <v>36.404291833333339</v>
      </c>
      <c r="AH194" s="167">
        <f>'Test-RA'!P192</f>
        <v>24.036221000000001</v>
      </c>
      <c r="AI194" s="167">
        <f>'Test-RA'!Q192</f>
        <v>17.591114000000001</v>
      </c>
      <c r="AJ194" s="167">
        <f>'Test-RA'!R192</f>
        <v>80.139802000000003</v>
      </c>
      <c r="AK194" s="167">
        <f>'Test-RA'!S192</f>
        <v>77.409713999999994</v>
      </c>
      <c r="AL194" s="167">
        <f>'Test-RA'!T192</f>
        <v>32.974755000000002</v>
      </c>
      <c r="AM194" s="167">
        <f>'Test-RA'!U192</f>
        <v>39.735807000000001</v>
      </c>
      <c r="AN194" s="167">
        <f>'Test-RA'!V192</f>
        <v>33.378619999999998</v>
      </c>
      <c r="AO194" s="167">
        <f>'Test-RA'!W192</f>
        <v>42.14678</v>
      </c>
      <c r="AP194" s="167">
        <f>'Test-RA'!X192</f>
        <v>42.279023000000002</v>
      </c>
      <c r="AQ194" s="167">
        <f>10*LOG10(1/((Summary!$C$80/10^(AN194/10)+Summary!$C$81/10^(AO194/10)+Summary!$C$82/10^(AP194/10))/Summary!$C$83))</f>
        <v>34.864396802379744</v>
      </c>
      <c r="AR194" s="167">
        <f>'Test-RA'!Y192</f>
        <v>5.1275000000000001E-2</v>
      </c>
      <c r="AS194" s="167">
        <f>'Test-RA'!Z192</f>
        <v>72079.5</v>
      </c>
      <c r="AT194" s="295">
        <f>'Test-RA'!AA192</f>
        <v>17.874099999999999</v>
      </c>
      <c r="AU194" s="357">
        <f>'Test-RA'!AB192</f>
        <v>12</v>
      </c>
      <c r="AV194" s="357">
        <f>'Test-RA'!AC192</f>
        <v>19</v>
      </c>
      <c r="AW194" s="395">
        <f t="shared" si="11"/>
        <v>20.022083333333335</v>
      </c>
      <c r="AX194" s="297">
        <f t="shared" si="12"/>
        <v>16.001665001665003</v>
      </c>
      <c r="AY194" s="298">
        <f t="shared" si="12"/>
        <v>5.3108212502971233</v>
      </c>
      <c r="AZ194" s="297">
        <f t="shared" si="12"/>
        <v>1</v>
      </c>
      <c r="BA194" s="345">
        <f t="shared" si="12"/>
        <v>1</v>
      </c>
      <c r="BB194" s="75"/>
      <c r="BC194" s="75"/>
      <c r="BD194" s="574" t="s">
        <v>46</v>
      </c>
      <c r="BE194" s="549">
        <f t="array" ref="BE194">bdRateExtend($G192:$G195,H192:H195,$AC192:$AC195,AD192:AD195)</f>
        <v>-0.24776318440350142</v>
      </c>
      <c r="BF194" s="552"/>
      <c r="BG194" s="552"/>
      <c r="BH194" s="552"/>
      <c r="BI194" s="552"/>
      <c r="BJ194" s="552"/>
      <c r="BK194" s="551">
        <f t="array" ref="BK194">bdRateExtend($G192:$G195,L192:L195,$AC192:$AC195,AH192:AH195)</f>
        <v>-0.24502056012964835</v>
      </c>
      <c r="BL194" s="552"/>
      <c r="BM194" s="551">
        <f t="array" ref="BM194">bdRateExtend($G192:$G195,M192:M195,$AC192:$AC195,AI192:AI195)</f>
        <v>-0.23492898465289513</v>
      </c>
      <c r="BN194" s="552"/>
      <c r="BO194" s="545">
        <f t="array" ref="BO194">bdRateExtend($G192:$G195,N192:N195,$AC192:$AC195,AJ192:AJ195,"None", FALSE,1)</f>
        <v>-0.27259736910789301</v>
      </c>
      <c r="BP194" s="541"/>
      <c r="BQ194" s="545">
        <f t="array" ref="BQ194">bdRateExtend($G192:$G195,O192:O195,$AC192:$AC195,AK192:AK195,"None", FALSE,1)</f>
        <v>-0.25782979140322848</v>
      </c>
      <c r="BR194" s="541"/>
      <c r="BS194" s="551">
        <f t="array" ref="BS194">bdRateExtend($G192:$G195,P192:P195,$AC192:$AC195,AL192:AL195)</f>
        <v>-0.22935650728612766</v>
      </c>
      <c r="BT194" s="552"/>
      <c r="BU194" s="551">
        <f t="array" ref="BU194">bdRateExtend($G192:$G195,Q192:Q195,$AC192:$AC195,AM192:AM195)</f>
        <v>-0.29896833317060179</v>
      </c>
      <c r="BV194" s="552"/>
      <c r="BW194" s="551">
        <f t="array" ref="BW194">bdRateExtend($G192:$G195,R192:R195,$AC192:$AC195,AN192:AN195)</f>
        <v>-0.2465344603905032</v>
      </c>
      <c r="BX194" s="552"/>
      <c r="BY194" s="552"/>
      <c r="BZ194" s="541"/>
      <c r="CA194" s="541"/>
      <c r="CB194" s="552"/>
      <c r="CC194" s="561">
        <f t="array" ref="CC194">bdCAMBIExtend($G192:$G195,V192:V195,$AC192:$AC195,AR192:AR195)</f>
        <v>-1.0767312414406011E-2</v>
      </c>
      <c r="CD194" s="552"/>
      <c r="CE194" s="554">
        <f t="array" ref="CE194">testVMAFRange($G192:$G195,N192:N195,$AC192:$AC195,AJ192:AJ195)</f>
        <v>0</v>
      </c>
      <c r="CF194" s="541"/>
      <c r="CG194" s="554">
        <f t="array" ref="CG194">testVMAFRange($G192:$G195,O192:O195,$AC192:$AC195,AK192:AK195)</f>
        <v>0</v>
      </c>
      <c r="CH194" s="541"/>
    </row>
    <row r="195" spans="1:86" ht="17" customHeight="1" thickBot="1" x14ac:dyDescent="0.25">
      <c r="A195" s="538"/>
      <c r="B195" s="596"/>
      <c r="C195" s="486"/>
      <c r="D195" s="590"/>
      <c r="E195" s="558"/>
      <c r="F195" s="363">
        <v>235</v>
      </c>
      <c r="G195" s="420">
        <f>'Anchor-RA'!L193</f>
        <v>564.25454500000001</v>
      </c>
      <c r="H195" s="295">
        <f>'Anchor-RA'!M193</f>
        <v>28.877459000000002</v>
      </c>
      <c r="I195" s="295">
        <f>'Anchor-RA'!N193</f>
        <v>38.119446000000003</v>
      </c>
      <c r="J195" s="295">
        <f>'Anchor-RA'!O193</f>
        <v>38.394737999999997</v>
      </c>
      <c r="K195" s="295">
        <f>(Summary!$C$63*H195+Summary!$C$64*I195+Summary!$C$65*J195)/Summary!$C$66</f>
        <v>32.004003333333337</v>
      </c>
      <c r="L195" s="295">
        <f>'Anchor-RA'!P193</f>
        <v>17.877435999999999</v>
      </c>
      <c r="M195" s="295">
        <f>'Anchor-RA'!Q193</f>
        <v>13.154514000000001</v>
      </c>
      <c r="N195" s="295">
        <f>'Anchor-RA'!R193</f>
        <v>60.355725999999997</v>
      </c>
      <c r="O195" s="295">
        <f>'Anchor-RA'!S193</f>
        <v>57.807544</v>
      </c>
      <c r="P195" s="295">
        <f>'Anchor-RA'!T193</f>
        <v>26.999991999999999</v>
      </c>
      <c r="Q195" s="295">
        <f>'Anchor-RA'!U193</f>
        <v>34.600417999999998</v>
      </c>
      <c r="R195" s="295">
        <f>'Anchor-RA'!V193</f>
        <v>28.830055999999999</v>
      </c>
      <c r="S195" s="295">
        <f>'Anchor-RA'!W193</f>
        <v>38.015957</v>
      </c>
      <c r="T195" s="295">
        <f>'Anchor-RA'!X193</f>
        <v>38.332735999999997</v>
      </c>
      <c r="U195" s="295">
        <f>10*LOG10(1/((Summary!$C$80/10^(R195/10)+Summary!$C$81/10^(S195/10)+Summary!$C$82/10^(T195/10))/Summary!$C$83))</f>
        <v>30.345342309287457</v>
      </c>
      <c r="V195" s="295">
        <f>'Anchor-RA'!Y193</f>
        <v>7.4911000000000005E-2</v>
      </c>
      <c r="W195" s="295">
        <f>'Anchor-RA'!Z193</f>
        <v>3643.2</v>
      </c>
      <c r="X195" s="295">
        <f>'Anchor-RA'!AA193</f>
        <v>2.786</v>
      </c>
      <c r="Y195" s="357">
        <f>'Anchor-RA'!AB193</f>
        <v>12</v>
      </c>
      <c r="Z195" s="357">
        <f>'Anchor-RA'!AC193</f>
        <v>17</v>
      </c>
      <c r="AA195" s="295">
        <f t="shared" si="10"/>
        <v>1.012</v>
      </c>
      <c r="AB195" s="462"/>
      <c r="AC195" s="167">
        <f>'Test-RA'!L193</f>
        <v>471.163636</v>
      </c>
      <c r="AD195" s="167">
        <f>'Test-RA'!M193</f>
        <v>29.674510999999999</v>
      </c>
      <c r="AE195" s="167">
        <f>'Test-RA'!N193</f>
        <v>38.914214000000001</v>
      </c>
      <c r="AF195" s="167">
        <f>'Test-RA'!O193</f>
        <v>39.124856000000001</v>
      </c>
      <c r="AG195" s="167">
        <f>(Summary!$C$63*AD195+Summary!$C$64*AE195+Summary!$C$65*AF195)/Summary!$C$66</f>
        <v>32.789518999999999</v>
      </c>
      <c r="AH195" s="167">
        <f>'Test-RA'!P193</f>
        <v>18.706692</v>
      </c>
      <c r="AI195" s="167">
        <f>'Test-RA'!Q193</f>
        <v>13.835409</v>
      </c>
      <c r="AJ195" s="167">
        <f>'Test-RA'!R193</f>
        <v>64.611547000000002</v>
      </c>
      <c r="AK195" s="167">
        <f>'Test-RA'!S193</f>
        <v>61.539225999999999</v>
      </c>
      <c r="AL195" s="167">
        <f>'Test-RA'!T193</f>
        <v>27.750022000000001</v>
      </c>
      <c r="AM195" s="167">
        <f>'Test-RA'!U193</f>
        <v>35.756461999999999</v>
      </c>
      <c r="AN195" s="167">
        <f>'Test-RA'!V193</f>
        <v>29.61459</v>
      </c>
      <c r="AO195" s="167">
        <f>'Test-RA'!W193</f>
        <v>38.794077999999999</v>
      </c>
      <c r="AP195" s="167">
        <f>'Test-RA'!X193</f>
        <v>39.052799999999998</v>
      </c>
      <c r="AQ195" s="167">
        <f>10*LOG10(1/((Summary!$C$80/10^(AN195/10)+Summary!$C$81/10^(AO195/10)+Summary!$C$82/10^(AP195/10))/Summary!$C$83))</f>
        <v>31.127973187147703</v>
      </c>
      <c r="AR195" s="167">
        <f>'Test-RA'!Y193</f>
        <v>4.7348000000000001E-2</v>
      </c>
      <c r="AS195" s="167">
        <f>'Test-RA'!Z193</f>
        <v>45251.8</v>
      </c>
      <c r="AT195" s="295">
        <f>'Test-RA'!AA193</f>
        <v>15.9686</v>
      </c>
      <c r="AU195" s="357">
        <f>'Test-RA'!AB193</f>
        <v>12</v>
      </c>
      <c r="AV195" s="357">
        <f>'Test-RA'!AC193</f>
        <v>17</v>
      </c>
      <c r="AW195" s="395">
        <f t="shared" si="11"/>
        <v>12.569944444444445</v>
      </c>
      <c r="AX195" s="302">
        <f t="shared" si="12"/>
        <v>12.420893719806765</v>
      </c>
      <c r="AY195" s="303">
        <f t="shared" si="12"/>
        <v>5.73173007896626</v>
      </c>
      <c r="AZ195" s="297">
        <f t="shared" si="12"/>
        <v>1</v>
      </c>
      <c r="BA195" s="345">
        <f t="shared" ref="BA195:BA258" si="19">AV195/Z195</f>
        <v>1</v>
      </c>
      <c r="BB195" s="75"/>
      <c r="BC195" s="75"/>
      <c r="BD195" s="570"/>
      <c r="BE195" s="550"/>
      <c r="BF195" s="553"/>
      <c r="BG195" s="553"/>
      <c r="BH195" s="553"/>
      <c r="BI195" s="553"/>
      <c r="BJ195" s="553"/>
      <c r="BK195" s="553"/>
      <c r="BL195" s="553"/>
      <c r="BM195" s="553"/>
      <c r="BN195" s="553"/>
      <c r="BO195" s="546"/>
      <c r="BP195" s="544"/>
      <c r="BQ195" s="546"/>
      <c r="BR195" s="544"/>
      <c r="BS195" s="553"/>
      <c r="BT195" s="553"/>
      <c r="BU195" s="553"/>
      <c r="BV195" s="553"/>
      <c r="BW195" s="553"/>
      <c r="BX195" s="553"/>
      <c r="BY195" s="553"/>
      <c r="BZ195" s="544"/>
      <c r="CA195" s="544"/>
      <c r="CB195" s="553"/>
      <c r="CC195" s="553"/>
      <c r="CD195" s="553"/>
      <c r="CE195" s="546"/>
      <c r="CF195" s="544"/>
      <c r="CG195" s="546"/>
      <c r="CH195" s="544"/>
    </row>
    <row r="196" spans="1:86" ht="17" customHeight="1" thickBot="1" x14ac:dyDescent="0.25">
      <c r="A196" s="538"/>
      <c r="B196" s="668" t="s">
        <v>148</v>
      </c>
      <c r="C196" s="586" t="s">
        <v>233</v>
      </c>
      <c r="D196" s="627">
        <v>30</v>
      </c>
      <c r="E196" s="643">
        <v>8</v>
      </c>
      <c r="F196" s="362">
        <v>110</v>
      </c>
      <c r="G196" s="419">
        <f>'Anchor-RA'!L194</f>
        <v>2507.258182</v>
      </c>
      <c r="H196" s="385">
        <f>'Anchor-RA'!M194</f>
        <v>51.243175000000001</v>
      </c>
      <c r="I196" s="385">
        <f>'Anchor-RA'!N194</f>
        <v>47.679032999999997</v>
      </c>
      <c r="J196" s="385">
        <f>'Anchor-RA'!O194</f>
        <v>47.658923999999999</v>
      </c>
      <c r="K196" s="385">
        <f>(Summary!$C$63*H196+Summary!$C$64*I196+Summary!$C$65*J196)/Summary!$C$66</f>
        <v>50.051776166666663</v>
      </c>
      <c r="L196" s="385">
        <f>'Anchor-RA'!P194</f>
        <v>42.291415999999998</v>
      </c>
      <c r="M196" s="385">
        <f>'Anchor-RA'!Q194</f>
        <v>40.672643000000001</v>
      </c>
      <c r="N196" s="385">
        <f>'Anchor-RA'!R194</f>
        <v>97.468624000000005</v>
      </c>
      <c r="O196" s="385">
        <f>'Anchor-RA'!S194</f>
        <v>96.702910000000003</v>
      </c>
      <c r="P196" s="385">
        <f>'Anchor-RA'!T194</f>
        <v>56.044651999999999</v>
      </c>
      <c r="Q196" s="385">
        <f>'Anchor-RA'!U194</f>
        <v>52.277788000000001</v>
      </c>
      <c r="R196" s="385">
        <f>'Anchor-RA'!V194</f>
        <v>51.050679000000002</v>
      </c>
      <c r="S196" s="385">
        <f>'Anchor-RA'!W194</f>
        <v>47.668796999999998</v>
      </c>
      <c r="T196" s="385">
        <f>'Anchor-RA'!X194</f>
        <v>47.645001999999998</v>
      </c>
      <c r="U196" s="385">
        <f>10*LOG10(1/((Summary!$C$80/10^(R196/10)+Summary!$C$81/10^(S196/10)+Summary!$C$82/10^(T196/10))/Summary!$C$83))</f>
        <v>49.605312100708552</v>
      </c>
      <c r="V196" s="385">
        <f>'Anchor-RA'!Y194</f>
        <v>3.7629999999999999E-3</v>
      </c>
      <c r="W196" s="385">
        <f>'Anchor-RA'!Z194</f>
        <v>1411.2</v>
      </c>
      <c r="X196" s="385">
        <f>'Anchor-RA'!AA194</f>
        <v>1.9457</v>
      </c>
      <c r="Y196" s="360">
        <f>'Anchor-RA'!AB194</f>
        <v>6</v>
      </c>
      <c r="Z196" s="360">
        <f>'Anchor-RA'!AC194</f>
        <v>8</v>
      </c>
      <c r="AA196" s="385">
        <f t="shared" ref="AA196:AA259" si="20">W196/3600</f>
        <v>0.39200000000000002</v>
      </c>
      <c r="AB196" s="462"/>
      <c r="AC196" s="384">
        <f>'Test-RA'!L194</f>
        <v>1470.3781819999999</v>
      </c>
      <c r="AD196" s="384">
        <f>'Test-RA'!M194</f>
        <v>52.371630000000003</v>
      </c>
      <c r="AE196" s="384">
        <f>'Test-RA'!N194</f>
        <v>47.944707000000001</v>
      </c>
      <c r="AF196" s="384">
        <f>'Test-RA'!O194</f>
        <v>47.947763999999999</v>
      </c>
      <c r="AG196" s="384">
        <f>(Summary!$C$63*AD196+Summary!$C$64*AE196+Summary!$C$65*AF196)/Summary!$C$66</f>
        <v>50.896498500000007</v>
      </c>
      <c r="AH196" s="384">
        <f>'Test-RA'!P194</f>
        <v>43.957774999999998</v>
      </c>
      <c r="AI196" s="384">
        <f>'Test-RA'!Q194</f>
        <v>42.234704999999998</v>
      </c>
      <c r="AJ196" s="384">
        <f>'Test-RA'!R194</f>
        <v>97.646939000000003</v>
      </c>
      <c r="AK196" s="384">
        <f>'Test-RA'!S194</f>
        <v>96.897707999999994</v>
      </c>
      <c r="AL196" s="384">
        <f>'Test-RA'!T194</f>
        <v>56.846041999999997</v>
      </c>
      <c r="AM196" s="384">
        <f>'Test-RA'!U194</f>
        <v>53.188166000000002</v>
      </c>
      <c r="AN196" s="384">
        <f>'Test-RA'!V194</f>
        <v>52.239404999999998</v>
      </c>
      <c r="AO196" s="384">
        <f>'Test-RA'!W194</f>
        <v>47.933629000000003</v>
      </c>
      <c r="AP196" s="384">
        <f>'Test-RA'!X194</f>
        <v>47.935690999999998</v>
      </c>
      <c r="AQ196" s="384">
        <f>10*LOG10(1/((Summary!$C$80/10^(AN196/10)+Summary!$C$81/10^(AO196/10)+Summary!$C$82/10^(AP196/10))/Summary!$C$83))</f>
        <v>50.29474521056752</v>
      </c>
      <c r="AR196" s="384">
        <f>'Test-RA'!Y194</f>
        <v>4.1200000000000004E-3</v>
      </c>
      <c r="AS196" s="384">
        <f>'Test-RA'!Z194</f>
        <v>25776.1</v>
      </c>
      <c r="AT196" s="385">
        <f>'Test-RA'!AA194</f>
        <v>4.1338999999999997</v>
      </c>
      <c r="AU196" s="360">
        <f>'Test-RA'!AB194</f>
        <v>6</v>
      </c>
      <c r="AV196" s="360">
        <f>'Test-RA'!AC194</f>
        <v>8</v>
      </c>
      <c r="AW196" s="398">
        <f t="shared" ref="AW196:AW259" si="21">AS196/3600</f>
        <v>7.1600277777777777</v>
      </c>
      <c r="AX196" s="292">
        <f t="shared" ref="AX196:BA259" si="22">AS196/W196</f>
        <v>18.265376984126984</v>
      </c>
      <c r="AY196" s="293">
        <f t="shared" si="22"/>
        <v>2.1246338078840519</v>
      </c>
      <c r="AZ196" s="292">
        <f t="shared" si="22"/>
        <v>1</v>
      </c>
      <c r="BA196" s="344">
        <f t="shared" si="19"/>
        <v>1</v>
      </c>
      <c r="BB196" s="75"/>
      <c r="BC196" s="75"/>
      <c r="BD196" s="572" t="s">
        <v>39</v>
      </c>
      <c r="BE196" s="549">
        <f t="array" ref="BE196">bdRateExtend($G196:$G199,H196:H199,$AC196:$AC199,AD196:AD199)</f>
        <v>-0.50781573607388997</v>
      </c>
      <c r="BF196" s="551">
        <f t="array" ref="BF196">bdRateExtend($G196:$G201,H196:H201,$AC196:$AC201,AD196:AD201)</f>
        <v>-0.50072299496365091</v>
      </c>
      <c r="BG196" s="551">
        <f t="array" ref="BG196">bdRateExtend($G196:$G201,I196:I201,$AC196:$AC201,AE196:AE201)</f>
        <v>-0.58487146532287582</v>
      </c>
      <c r="BH196" s="551">
        <f t="array" ref="BH196">bdRateExtend($G196:$G201,J196:J201,$AC196:$AC201,AF196:AF201)</f>
        <v>-0.58486885449437542</v>
      </c>
      <c r="BI196" s="551">
        <f t="array" ref="BI196">bdRateExtend($G196:$G201,K196:K201,$AC196:$AC201,AG196:AG201)</f>
        <v>-0.51564960408846328</v>
      </c>
      <c r="BJ196" s="575">
        <f>(Summary!$C$94*BF196+Summary!$C$95*BG196+Summary!$C$96*BH196)/Summary!$C$97</f>
        <v>-0.50745476815924884</v>
      </c>
      <c r="BK196" s="551">
        <f t="array" ref="BK196">bdRateExtend($G196:$G199,L196:L199,$AC196:$AC199,AH196:AH199)</f>
        <v>-0.53174194228343175</v>
      </c>
      <c r="BL196" s="551">
        <f t="array" ref="BL196">bdRateExtend($G196:$G201,L196:L201,$AC196:$AC201,AH196:AH201)</f>
        <v>-0.5254665119588765</v>
      </c>
      <c r="BM196" s="551">
        <f t="array" ref="BM196">bdRateExtend($G196:$G199,M196:M199,$AC196:$AC199,AI196:AI199)</f>
        <v>-0.53297245638346047</v>
      </c>
      <c r="BN196" s="551">
        <f t="array" ref="BN196">bdRateExtend($G196:$G201,M196:M201,$AC196:$AC201,AI196:AI201)</f>
        <v>-0.52755267618573265</v>
      </c>
      <c r="BO196" s="548">
        <f t="array" ref="BO196">bdRateExtend($G196:$G199,N196:N199,$AC196:$AC199,AJ196:AJ199,"None", FALSE,1)</f>
        <v>-0.55813489494260538</v>
      </c>
      <c r="BP196" s="585">
        <f t="array" ref="BP196">bdRateExtend($G196:$G201,N196:N201,$AC196:$AC201,AJ196:AJ201,"None", FALSE,1)</f>
        <v>-0.52216655989578553</v>
      </c>
      <c r="BQ196" s="548">
        <f t="array" ref="BQ196">bdRateExtend($G196:$G199,O196:O199,$AC196:$AC199,AK196:AK199,"None", FALSE,1)</f>
        <v>-0.52290048483320395</v>
      </c>
      <c r="BR196" s="585">
        <f t="array" ref="BR196">bdRateExtend($G196:$G201,O196:O201,$AC196:$AC201,AK196:AK201,"None", FALSE,1)</f>
        <v>-0.50531099350216069</v>
      </c>
      <c r="BS196" s="551">
        <f t="array" ref="BS196">bdRateExtend($G196:$G199,P196:P199,$AC196:$AC199,AL196:AL199)</f>
        <v>-0.54418312730040341</v>
      </c>
      <c r="BT196" s="551">
        <f t="array" ref="BT196">bdRateExtend($G196:$G201,P196:P201,$AC196:$AC201,AL196:AL201)</f>
        <v>-0.51387211808784572</v>
      </c>
      <c r="BU196" s="551">
        <f t="array" ref="BU196">bdRateExtend($G196:$G199,Q196:Q199,$AC196:$AC199,AM196:AM199)</f>
        <v>-0.57100859816541538</v>
      </c>
      <c r="BV196" s="551">
        <f t="array" ref="BV196">bdRateExtend($G196:$G201,Q196:Q201,$AC196:$AC201,AM196:AM201)</f>
        <v>-0.56785664010619175</v>
      </c>
      <c r="BW196" s="551">
        <f t="array" ref="BW196">bdRateExtend($G196:$G199,R196:R199,$AC196:$AC199,AN196:AN199)</f>
        <v>-0.50889685852817268</v>
      </c>
      <c r="BX196" s="551">
        <f t="array" ref="BX196">bdRateExtend($G196:$G201,R196:R201,$AC196:$AC201,AN196:AN201)</f>
        <v>-0.50149837293088373</v>
      </c>
      <c r="BY196" s="551">
        <f t="array" ref="BY196">bdRateExtend($G196:$G201,S196:S201,$AC196:$AC201,AO196:AO201)</f>
        <v>-0.58498820391499695</v>
      </c>
      <c r="BZ196" s="555">
        <f t="array" ref="BZ196">bdRateExtend($G196:$G201,T196:T201,$AC196:$AC201,AP196:AP201)</f>
        <v>-0.58579846503200128</v>
      </c>
      <c r="CA196" s="555">
        <f t="array" ref="CA196">bdRateExtend($G196:$G201,U196:U201,$AC196:$AC201,AQ196:AQ201)</f>
        <v>-0.50767646698547542</v>
      </c>
      <c r="CB196" s="575">
        <f>(Summary!$C$108*BX196+Summary!$C$109*BY196+Summary!$C$110*BZ196)/Summary!$C$111</f>
        <v>-0.50820996985429301</v>
      </c>
      <c r="CC196" s="561">
        <f t="array" ref="CC196">bdCAMBIExtend($G196:$G199,V196:V199,$AC196:$AC199,AR196:AR199)</f>
        <v>-6.5551343200924818E-3</v>
      </c>
      <c r="CD196" s="561">
        <f t="array" ref="CD196">bdCAMBIExtend($G196:$G201,V196:V201,$AC196:$AC201,AR196:AR201)</f>
        <v>-4.5030064199064876E-3</v>
      </c>
      <c r="CE196" s="547">
        <f t="array" ref="CE196">testVMAFRange($G196:$G199,N196:N199,$AC196:$AC199,AJ196:AJ199)</f>
        <v>0</v>
      </c>
      <c r="CF196" s="543">
        <f t="array" ref="CF196">testVMAFRange($G196:$G201,N196:N201,$AC196:$AC201,AJ196:AJ201)</f>
        <v>0</v>
      </c>
      <c r="CG196" s="547">
        <f t="array" ref="CG196">testVMAFRange($G196:$G199,O196:O199,$AC196:$AC199,AK196:AK199)</f>
        <v>0</v>
      </c>
      <c r="CH196" s="543">
        <f t="array" ref="CH196">testVMAFRange($G196:$G201,O196:O201,$AC196:$AC201,AK196:AK201)</f>
        <v>0</v>
      </c>
    </row>
    <row r="197" spans="1:86" ht="17" customHeight="1" x14ac:dyDescent="0.2">
      <c r="A197" s="538"/>
      <c r="B197" s="653"/>
      <c r="C197" s="485"/>
      <c r="D197" s="590"/>
      <c r="E197" s="558"/>
      <c r="F197" s="362">
        <v>135</v>
      </c>
      <c r="G197" s="420">
        <f>'Anchor-RA'!L195</f>
        <v>1599.818182</v>
      </c>
      <c r="H197" s="295">
        <f>'Anchor-RA'!M195</f>
        <v>46.801036000000003</v>
      </c>
      <c r="I197" s="295">
        <f>'Anchor-RA'!N195</f>
        <v>46.968519999999998</v>
      </c>
      <c r="J197" s="295">
        <f>'Anchor-RA'!O195</f>
        <v>46.978574000000002</v>
      </c>
      <c r="K197" s="295">
        <f>(Summary!$C$63*H197+Summary!$C$64*I197+Summary!$C$65*J197)/Summary!$C$66</f>
        <v>46.858539666666665</v>
      </c>
      <c r="L197" s="295">
        <f>'Anchor-RA'!P195</f>
        <v>37.696936000000001</v>
      </c>
      <c r="M197" s="295">
        <f>'Anchor-RA'!Q195</f>
        <v>36.120857999999998</v>
      </c>
      <c r="N197" s="295">
        <f>'Anchor-RA'!R195</f>
        <v>96.973601000000002</v>
      </c>
      <c r="O197" s="295">
        <f>'Anchor-RA'!S195</f>
        <v>95.837598999999997</v>
      </c>
      <c r="P197" s="295">
        <f>'Anchor-RA'!T195</f>
        <v>52.932482999999998</v>
      </c>
      <c r="Q197" s="295">
        <f>'Anchor-RA'!U195</f>
        <v>49.427663000000003</v>
      </c>
      <c r="R197" s="295">
        <f>'Anchor-RA'!V195</f>
        <v>46.717275999999998</v>
      </c>
      <c r="S197" s="295">
        <f>'Anchor-RA'!W195</f>
        <v>46.962463</v>
      </c>
      <c r="T197" s="295">
        <f>'Anchor-RA'!X195</f>
        <v>46.966011999999999</v>
      </c>
      <c r="U197" s="295">
        <f>10*LOG10(1/((Summary!$C$80/10^(R197/10)+Summary!$C$81/10^(S197/10)+Summary!$C$82/10^(T197/10))/Summary!$C$83))</f>
        <v>46.798045995497866</v>
      </c>
      <c r="V197" s="295">
        <f>'Anchor-RA'!Y195</f>
        <v>3.4299999999999999E-3</v>
      </c>
      <c r="W197" s="295">
        <f>'Anchor-RA'!Z195</f>
        <v>1536.5</v>
      </c>
      <c r="X197" s="295">
        <f>'Anchor-RA'!AA195</f>
        <v>1.8481000000000001</v>
      </c>
      <c r="Y197" s="357">
        <f>'Anchor-RA'!AB195</f>
        <v>6</v>
      </c>
      <c r="Z197" s="357">
        <f>'Anchor-RA'!AC195</f>
        <v>8</v>
      </c>
      <c r="AA197" s="295">
        <f t="shared" si="20"/>
        <v>0.42680555555555555</v>
      </c>
      <c r="AB197" s="462"/>
      <c r="AC197" s="167">
        <f>'Test-RA'!L195</f>
        <v>900.86909100000003</v>
      </c>
      <c r="AD197" s="167">
        <f>'Test-RA'!M195</f>
        <v>48.010465000000003</v>
      </c>
      <c r="AE197" s="167">
        <f>'Test-RA'!N195</f>
        <v>47.615592999999997</v>
      </c>
      <c r="AF197" s="167">
        <f>'Test-RA'!O195</f>
        <v>47.623117999999998</v>
      </c>
      <c r="AG197" s="167">
        <f>(Summary!$C$63*AD197+Summary!$C$64*AE197+Summary!$C$65*AF197)/Summary!$C$66</f>
        <v>47.880095166666671</v>
      </c>
      <c r="AH197" s="167">
        <f>'Test-RA'!P195</f>
        <v>39.369711000000002</v>
      </c>
      <c r="AI197" s="167">
        <f>'Test-RA'!Q195</f>
        <v>37.794822000000003</v>
      </c>
      <c r="AJ197" s="167">
        <f>'Test-RA'!R195</f>
        <v>97.316253000000003</v>
      </c>
      <c r="AK197" s="167">
        <f>'Test-RA'!S195</f>
        <v>96.181766999999994</v>
      </c>
      <c r="AL197" s="167">
        <f>'Test-RA'!T195</f>
        <v>54.478549999999998</v>
      </c>
      <c r="AM197" s="167">
        <f>'Test-RA'!U195</f>
        <v>50.939467999999998</v>
      </c>
      <c r="AN197" s="167">
        <f>'Test-RA'!V195</f>
        <v>47.913403000000002</v>
      </c>
      <c r="AO197" s="167">
        <f>'Test-RA'!W195</f>
        <v>47.608060000000002</v>
      </c>
      <c r="AP197" s="167">
        <f>'Test-RA'!X195</f>
        <v>47.611750999999998</v>
      </c>
      <c r="AQ197" s="167">
        <f>10*LOG10(1/((Summary!$C$80/10^(AN197/10)+Summary!$C$81/10^(AO197/10)+Summary!$C$82/10^(AP197/10))/Summary!$C$83))</f>
        <v>47.809862471888955</v>
      </c>
      <c r="AR197" s="167">
        <f>'Test-RA'!Y195</f>
        <v>2.9239999999999999E-3</v>
      </c>
      <c r="AS197" s="167">
        <f>'Test-RA'!Z195</f>
        <v>24809.599999999999</v>
      </c>
      <c r="AT197" s="295">
        <f>'Test-RA'!AA195</f>
        <v>4.1231</v>
      </c>
      <c r="AU197" s="357">
        <f>'Test-RA'!AB195</f>
        <v>6</v>
      </c>
      <c r="AV197" s="357">
        <f>'Test-RA'!AC195</f>
        <v>8</v>
      </c>
      <c r="AW197" s="395">
        <f t="shared" si="21"/>
        <v>6.8915555555555548</v>
      </c>
      <c r="AX197" s="297">
        <f t="shared" si="22"/>
        <v>16.146827204685973</v>
      </c>
      <c r="AY197" s="298">
        <f t="shared" si="22"/>
        <v>2.2309939938315027</v>
      </c>
      <c r="AZ197" s="297">
        <f t="shared" si="22"/>
        <v>1</v>
      </c>
      <c r="BA197" s="345">
        <f t="shared" si="19"/>
        <v>1</v>
      </c>
      <c r="BB197" s="75"/>
      <c r="BC197" s="75"/>
      <c r="BD197" s="565"/>
      <c r="BE197" s="550"/>
      <c r="BF197" s="552"/>
      <c r="BG197" s="552"/>
      <c r="BH197" s="552"/>
      <c r="BI197" s="552"/>
      <c r="BJ197" s="552"/>
      <c r="BK197" s="553"/>
      <c r="BL197" s="552"/>
      <c r="BM197" s="553"/>
      <c r="BN197" s="552"/>
      <c r="BO197" s="546"/>
      <c r="BP197" s="541"/>
      <c r="BQ197" s="546"/>
      <c r="BR197" s="541"/>
      <c r="BS197" s="553"/>
      <c r="BT197" s="552"/>
      <c r="BU197" s="553"/>
      <c r="BV197" s="552"/>
      <c r="BW197" s="553"/>
      <c r="BX197" s="552"/>
      <c r="BY197" s="552"/>
      <c r="BZ197" s="541"/>
      <c r="CA197" s="541"/>
      <c r="CB197" s="552"/>
      <c r="CC197" s="553"/>
      <c r="CD197" s="552"/>
      <c r="CE197" s="546"/>
      <c r="CF197" s="541"/>
      <c r="CG197" s="546"/>
      <c r="CH197" s="541"/>
    </row>
    <row r="198" spans="1:86" ht="17" customHeight="1" x14ac:dyDescent="0.2">
      <c r="A198" s="538"/>
      <c r="B198" s="653"/>
      <c r="C198" s="485"/>
      <c r="D198" s="590"/>
      <c r="E198" s="558"/>
      <c r="F198" s="362">
        <v>160</v>
      </c>
      <c r="G198" s="420">
        <f>'Anchor-RA'!L196</f>
        <v>973.447273</v>
      </c>
      <c r="H198" s="295">
        <f>'Anchor-RA'!M196</f>
        <v>41.897678999999997</v>
      </c>
      <c r="I198" s="295">
        <f>'Anchor-RA'!N196</f>
        <v>45.574947999999999</v>
      </c>
      <c r="J198" s="295">
        <f>'Anchor-RA'!O196</f>
        <v>45.715814000000002</v>
      </c>
      <c r="K198" s="295">
        <f>(Summary!$C$63*H198+Summary!$C$64*I198+Summary!$C$65*J198)/Summary!$C$66</f>
        <v>43.146913000000005</v>
      </c>
      <c r="L198" s="295">
        <f>'Anchor-RA'!P196</f>
        <v>32.062840000000001</v>
      </c>
      <c r="M198" s="295">
        <f>'Anchor-RA'!Q196</f>
        <v>30.680579999999999</v>
      </c>
      <c r="N198" s="295">
        <f>'Anchor-RA'!R196</f>
        <v>95.336236999999997</v>
      </c>
      <c r="O198" s="295">
        <f>'Anchor-RA'!S196</f>
        <v>93.837940000000003</v>
      </c>
      <c r="P198" s="295">
        <f>'Anchor-RA'!T196</f>
        <v>47.768251999999997</v>
      </c>
      <c r="Q198" s="295">
        <f>'Anchor-RA'!U196</f>
        <v>45.887628999999997</v>
      </c>
      <c r="R198" s="295">
        <f>'Anchor-RA'!V196</f>
        <v>41.810149000000003</v>
      </c>
      <c r="S198" s="295">
        <f>'Anchor-RA'!W196</f>
        <v>45.560063999999997</v>
      </c>
      <c r="T198" s="295">
        <f>'Anchor-RA'!X196</f>
        <v>45.691974000000002</v>
      </c>
      <c r="U198" s="295">
        <f>10*LOG10(1/((Summary!$C$80/10^(R198/10)+Summary!$C$81/10^(S198/10)+Summary!$C$82/10^(T198/10))/Summary!$C$83))</f>
        <v>42.751476795800407</v>
      </c>
      <c r="V198" s="295">
        <f>'Anchor-RA'!Y196</f>
        <v>7.8869999999999999E-3</v>
      </c>
      <c r="W198" s="295">
        <f>'Anchor-RA'!Z196</f>
        <v>1405.7</v>
      </c>
      <c r="X198" s="295">
        <f>'Anchor-RA'!AA196</f>
        <v>1.7445999999999999</v>
      </c>
      <c r="Y198" s="357">
        <f>'Anchor-RA'!AB196</f>
        <v>6</v>
      </c>
      <c r="Z198" s="357">
        <f>'Anchor-RA'!AC196</f>
        <v>7</v>
      </c>
      <c r="AA198" s="295">
        <f t="shared" si="20"/>
        <v>0.39047222222222222</v>
      </c>
      <c r="AB198" s="462"/>
      <c r="AC198" s="167">
        <f>'Test-RA'!L196</f>
        <v>539.12727299999995</v>
      </c>
      <c r="AD198" s="167">
        <f>'Test-RA'!M196</f>
        <v>43.192540999999999</v>
      </c>
      <c r="AE198" s="167">
        <f>'Test-RA'!N196</f>
        <v>46.857303000000002</v>
      </c>
      <c r="AF198" s="167">
        <f>'Test-RA'!O196</f>
        <v>46.983832999999997</v>
      </c>
      <c r="AG198" s="167">
        <f>(Summary!$C$63*AD198+Summary!$C$64*AE198+Summary!$C$65*AF198)/Summary!$C$66</f>
        <v>44.435216666666662</v>
      </c>
      <c r="AH198" s="167">
        <f>'Test-RA'!P196</f>
        <v>34.260747000000002</v>
      </c>
      <c r="AI198" s="167">
        <f>'Test-RA'!Q196</f>
        <v>32.816707999999998</v>
      </c>
      <c r="AJ198" s="167">
        <f>'Test-RA'!R196</f>
        <v>96.235699999999994</v>
      </c>
      <c r="AK198" s="167">
        <f>'Test-RA'!S196</f>
        <v>94.608329999999995</v>
      </c>
      <c r="AL198" s="167">
        <f>'Test-RA'!T196</f>
        <v>50.162998999999999</v>
      </c>
      <c r="AM198" s="167">
        <f>'Test-RA'!U196</f>
        <v>47.906019000000001</v>
      </c>
      <c r="AN198" s="167">
        <f>'Test-RA'!V196</f>
        <v>43.122253999999998</v>
      </c>
      <c r="AO198" s="167">
        <f>'Test-RA'!W196</f>
        <v>46.852741000000002</v>
      </c>
      <c r="AP198" s="167">
        <f>'Test-RA'!X196</f>
        <v>46.974935000000002</v>
      </c>
      <c r="AQ198" s="167">
        <f>10*LOG10(1/((Summary!$C$80/10^(AN198/10)+Summary!$C$81/10^(AO198/10)+Summary!$C$82/10^(AP198/10))/Summary!$C$83))</f>
        <v>44.059407716614267</v>
      </c>
      <c r="AR198" s="167">
        <f>'Test-RA'!Y196</f>
        <v>3.5920000000000001E-3</v>
      </c>
      <c r="AS198" s="167">
        <f>'Test-RA'!Z196</f>
        <v>25187.599999999999</v>
      </c>
      <c r="AT198" s="295">
        <f>'Test-RA'!AA196</f>
        <v>4.8280000000000003</v>
      </c>
      <c r="AU198" s="357">
        <f>'Test-RA'!AB196</f>
        <v>6</v>
      </c>
      <c r="AV198" s="357">
        <f>'Test-RA'!AC196</f>
        <v>7</v>
      </c>
      <c r="AW198" s="395">
        <f t="shared" si="21"/>
        <v>6.9965555555555552</v>
      </c>
      <c r="AX198" s="297">
        <f t="shared" si="22"/>
        <v>17.918190225510422</v>
      </c>
      <c r="AY198" s="298">
        <f t="shared" si="22"/>
        <v>2.7673965378883416</v>
      </c>
      <c r="AZ198" s="297">
        <f t="shared" si="22"/>
        <v>1</v>
      </c>
      <c r="BA198" s="345">
        <f t="shared" si="19"/>
        <v>1</v>
      </c>
      <c r="BB198" s="75"/>
      <c r="BC198" s="75"/>
      <c r="BD198" s="573" t="s">
        <v>147</v>
      </c>
      <c r="BE198" s="549">
        <f t="array" ref="BE198">bdRateExtend($G197:$G200,H197:H200,$AC197:$AC200,AD197:AD200)</f>
        <v>-0.50937712343738384</v>
      </c>
      <c r="BF198" s="552"/>
      <c r="BG198" s="552"/>
      <c r="BH198" s="552"/>
      <c r="BI198" s="552"/>
      <c r="BJ198" s="552"/>
      <c r="BK198" s="551">
        <f t="array" ref="BK198">bdRateExtend($G197:$G200,L197:L200,$AC197:$AC200,AH197:AH200)</f>
        <v>-0.52967907806644643</v>
      </c>
      <c r="BL198" s="552"/>
      <c r="BM198" s="551">
        <f t="array" ref="BM198">bdRateExtend($G197:$G200,M197:M200,$AC197:$AC200,AI197:AI200)</f>
        <v>-0.5326670376796796</v>
      </c>
      <c r="BN198" s="552"/>
      <c r="BO198" s="545">
        <f t="array" ref="BO198">bdRateExtend($G197:$G200,N197:N200,$AC197:$AC200,AJ197:AJ200,"None", FALSE,1)</f>
        <v>-0.53889999731222038</v>
      </c>
      <c r="BP198" s="541"/>
      <c r="BQ198" s="545">
        <f t="array" ref="BQ198">bdRateExtend($G197:$G200,O197:O200,$AC197:$AC200,AK197:AK200,"None", FALSE,1)</f>
        <v>-0.5138958491974287</v>
      </c>
      <c r="BR198" s="541"/>
      <c r="BS198" s="551">
        <f t="array" ref="BS198">bdRateExtend($G197:$G200,P197:P200,$AC197:$AC200,AL197:AL200)</f>
        <v>-0.52678020526966818</v>
      </c>
      <c r="BT198" s="552"/>
      <c r="BU198" s="551">
        <f t="array" ref="BU198">bdRateExtend($G197:$G200,Q197:Q200,$AC197:$AC200,AM197:AM200)</f>
        <v>-0.57852918536128328</v>
      </c>
      <c r="BV198" s="552"/>
      <c r="BW198" s="551">
        <f t="array" ref="BW198">bdRateExtend($G197:$G200,R197:R200,$AC197:$AC200,AN197:AN200)</f>
        <v>-0.51031711047962636</v>
      </c>
      <c r="BX198" s="552"/>
      <c r="BY198" s="552"/>
      <c r="BZ198" s="541"/>
      <c r="CA198" s="541"/>
      <c r="CB198" s="552"/>
      <c r="CC198" s="561">
        <f t="array" ref="CC198">bdCAMBIExtend($G197:$G200,V197:V200,$AC197:$AC200,AR197:AR200)</f>
        <v>-9.0054150563163987E-3</v>
      </c>
      <c r="CD198" s="552"/>
      <c r="CE198" s="554">
        <f t="array" ref="CE198">testVMAFRange($G197:$G200,N197:N200,$AC197:$AC200,AJ197:AJ200)</f>
        <v>0</v>
      </c>
      <c r="CF198" s="541"/>
      <c r="CG198" s="554">
        <f t="array" ref="CG198">testVMAFRange($G197:$G200,O197:O200,$AC197:$AC200,AK197:AK200)</f>
        <v>0</v>
      </c>
      <c r="CH198" s="541"/>
    </row>
    <row r="199" spans="1:86" ht="17" customHeight="1" x14ac:dyDescent="0.2">
      <c r="A199" s="538"/>
      <c r="B199" s="653"/>
      <c r="C199" s="485"/>
      <c r="D199" s="590"/>
      <c r="E199" s="558"/>
      <c r="F199" s="362">
        <v>185</v>
      </c>
      <c r="G199" s="420">
        <f>'Anchor-RA'!L197</f>
        <v>573.72363600000006</v>
      </c>
      <c r="H199" s="295">
        <f>'Anchor-RA'!M197</f>
        <v>36.955151999999998</v>
      </c>
      <c r="I199" s="295">
        <f>'Anchor-RA'!N197</f>
        <v>43.264299999999999</v>
      </c>
      <c r="J199" s="295">
        <f>'Anchor-RA'!O197</f>
        <v>43.659973999999998</v>
      </c>
      <c r="K199" s="295">
        <f>(Summary!$C$63*H199+Summary!$C$64*I199+Summary!$C$65*J199)/Summary!$C$66</f>
        <v>39.124147000000001</v>
      </c>
      <c r="L199" s="295">
        <f>'Anchor-RA'!P197</f>
        <v>26.107087</v>
      </c>
      <c r="M199" s="295">
        <f>'Anchor-RA'!Q197</f>
        <v>24.807259999999999</v>
      </c>
      <c r="N199" s="295">
        <f>'Anchor-RA'!R197</f>
        <v>91.428368000000006</v>
      </c>
      <c r="O199" s="295">
        <f>'Anchor-RA'!S197</f>
        <v>89.543384000000003</v>
      </c>
      <c r="P199" s="295">
        <f>'Anchor-RA'!T197</f>
        <v>41.134798000000004</v>
      </c>
      <c r="Q199" s="295">
        <f>'Anchor-RA'!U197</f>
        <v>41.680370000000003</v>
      </c>
      <c r="R199" s="295">
        <f>'Anchor-RA'!V197</f>
        <v>36.911715999999998</v>
      </c>
      <c r="S199" s="295">
        <f>'Anchor-RA'!W197</f>
        <v>43.220820000000003</v>
      </c>
      <c r="T199" s="295">
        <f>'Anchor-RA'!X197</f>
        <v>43.635204000000002</v>
      </c>
      <c r="U199" s="295">
        <f>10*LOG10(1/((Summary!$C$80/10^(R199/10)+Summary!$C$81/10^(S199/10)+Summary!$C$82/10^(T199/10))/Summary!$C$83))</f>
        <v>38.212972250171177</v>
      </c>
      <c r="V199" s="295">
        <f>'Anchor-RA'!Y197</f>
        <v>1.8051000000000001E-2</v>
      </c>
      <c r="W199" s="295">
        <f>'Anchor-RA'!Z197</f>
        <v>1350.5</v>
      </c>
      <c r="X199" s="295">
        <f>'Anchor-RA'!AA197</f>
        <v>1.5358000000000001</v>
      </c>
      <c r="Y199" s="357">
        <f>'Anchor-RA'!AB197</f>
        <v>6</v>
      </c>
      <c r="Z199" s="357">
        <f>'Anchor-RA'!AC197</f>
        <v>7</v>
      </c>
      <c r="AA199" s="295">
        <f t="shared" si="20"/>
        <v>0.37513888888888891</v>
      </c>
      <c r="AB199" s="462"/>
      <c r="AC199" s="167">
        <f>'Test-RA'!L197</f>
        <v>329.21090900000002</v>
      </c>
      <c r="AD199" s="167">
        <f>'Test-RA'!M197</f>
        <v>38.456499999999998</v>
      </c>
      <c r="AE199" s="167">
        <f>'Test-RA'!N197</f>
        <v>45.136870999999999</v>
      </c>
      <c r="AF199" s="167">
        <f>'Test-RA'!O197</f>
        <v>45.257308999999999</v>
      </c>
      <c r="AG199" s="167">
        <f>(Summary!$C$63*AD199+Summary!$C$64*AE199+Summary!$C$65*AF199)/Summary!$C$66</f>
        <v>40.703363333333336</v>
      </c>
      <c r="AH199" s="167">
        <f>'Test-RA'!P197</f>
        <v>28.293077</v>
      </c>
      <c r="AI199" s="167">
        <f>'Test-RA'!Q197</f>
        <v>27.118669000000001</v>
      </c>
      <c r="AJ199" s="167">
        <f>'Test-RA'!R197</f>
        <v>93.499446000000006</v>
      </c>
      <c r="AK199" s="167">
        <f>'Test-RA'!S197</f>
        <v>91.256027000000003</v>
      </c>
      <c r="AL199" s="167">
        <f>'Test-RA'!T197</f>
        <v>43.567664999999998</v>
      </c>
      <c r="AM199" s="167">
        <f>'Test-RA'!U197</f>
        <v>44.214739000000002</v>
      </c>
      <c r="AN199" s="167">
        <f>'Test-RA'!V197</f>
        <v>38.425486999999997</v>
      </c>
      <c r="AO199" s="167">
        <f>'Test-RA'!W197</f>
        <v>45.115875000000003</v>
      </c>
      <c r="AP199" s="167">
        <f>'Test-RA'!X197</f>
        <v>45.245635999999998</v>
      </c>
      <c r="AQ199" s="167">
        <f>10*LOG10(1/((Summary!$C$80/10^(AN199/10)+Summary!$C$81/10^(AO199/10)+Summary!$C$82/10^(AP199/10))/Summary!$C$83))</f>
        <v>39.750583833061313</v>
      </c>
      <c r="AR199" s="167">
        <f>'Test-RA'!Y197</f>
        <v>5.7850000000000002E-3</v>
      </c>
      <c r="AS199" s="167">
        <f>'Test-RA'!Z197</f>
        <v>28348.6</v>
      </c>
      <c r="AT199" s="295">
        <f>'Test-RA'!AA197</f>
        <v>5.0407000000000002</v>
      </c>
      <c r="AU199" s="357">
        <f>'Test-RA'!AB197</f>
        <v>6</v>
      </c>
      <c r="AV199" s="357">
        <f>'Test-RA'!AC197</f>
        <v>7</v>
      </c>
      <c r="AW199" s="395">
        <f t="shared" si="21"/>
        <v>7.8746111111111103</v>
      </c>
      <c r="AX199" s="297">
        <f t="shared" si="22"/>
        <v>20.991188448722696</v>
      </c>
      <c r="AY199" s="298">
        <f t="shared" si="22"/>
        <v>3.2821330902461257</v>
      </c>
      <c r="AZ199" s="297">
        <f t="shared" si="22"/>
        <v>1</v>
      </c>
      <c r="BA199" s="345">
        <f t="shared" si="19"/>
        <v>1</v>
      </c>
      <c r="BB199" s="75"/>
      <c r="BC199" s="75"/>
      <c r="BD199" s="565"/>
      <c r="BE199" s="550"/>
      <c r="BF199" s="552"/>
      <c r="BG199" s="552"/>
      <c r="BH199" s="552"/>
      <c r="BI199" s="552"/>
      <c r="BJ199" s="552"/>
      <c r="BK199" s="553"/>
      <c r="BL199" s="552"/>
      <c r="BM199" s="553"/>
      <c r="BN199" s="552"/>
      <c r="BO199" s="546"/>
      <c r="BP199" s="541"/>
      <c r="BQ199" s="546"/>
      <c r="BR199" s="541"/>
      <c r="BS199" s="553"/>
      <c r="BT199" s="552"/>
      <c r="BU199" s="553"/>
      <c r="BV199" s="552"/>
      <c r="BW199" s="553"/>
      <c r="BX199" s="552"/>
      <c r="BY199" s="552"/>
      <c r="BZ199" s="541"/>
      <c r="CA199" s="541"/>
      <c r="CB199" s="552"/>
      <c r="CC199" s="553"/>
      <c r="CD199" s="552"/>
      <c r="CE199" s="546"/>
      <c r="CF199" s="541"/>
      <c r="CG199" s="546"/>
      <c r="CH199" s="541"/>
    </row>
    <row r="200" spans="1:86" ht="17" customHeight="1" thickBot="1" x14ac:dyDescent="0.25">
      <c r="A200" s="538"/>
      <c r="B200" s="653"/>
      <c r="C200" s="485"/>
      <c r="D200" s="590"/>
      <c r="E200" s="558"/>
      <c r="F200" s="362">
        <v>210</v>
      </c>
      <c r="G200" s="420">
        <f>'Anchor-RA'!L198</f>
        <v>340.46545500000002</v>
      </c>
      <c r="H200" s="295">
        <f>'Anchor-RA'!M198</f>
        <v>31.747022999999999</v>
      </c>
      <c r="I200" s="295">
        <f>'Anchor-RA'!N198</f>
        <v>40.315058999999998</v>
      </c>
      <c r="J200" s="295">
        <f>'Anchor-RA'!O198</f>
        <v>40.864485000000002</v>
      </c>
      <c r="K200" s="295">
        <f>(Summary!$C$63*H200+Summary!$C$64*I200+Summary!$C$65*J200)/Summary!$C$66</f>
        <v>34.694606</v>
      </c>
      <c r="L200" s="295">
        <f>'Anchor-RA'!P198</f>
        <v>18.836117999999999</v>
      </c>
      <c r="M200" s="295">
        <f>'Anchor-RA'!Q198</f>
        <v>17.779395000000001</v>
      </c>
      <c r="N200" s="295">
        <f>'Anchor-RA'!R198</f>
        <v>80.272756999999999</v>
      </c>
      <c r="O200" s="295">
        <f>'Anchor-RA'!S198</f>
        <v>77.612551999999994</v>
      </c>
      <c r="P200" s="295">
        <f>'Anchor-RA'!T198</f>
        <v>33.328885999999997</v>
      </c>
      <c r="Q200" s="295">
        <f>'Anchor-RA'!U198</f>
        <v>37.314076</v>
      </c>
      <c r="R200" s="295">
        <f>'Anchor-RA'!V198</f>
        <v>31.730857</v>
      </c>
      <c r="S200" s="295">
        <f>'Anchor-RA'!W198</f>
        <v>40.293951</v>
      </c>
      <c r="T200" s="295">
        <f>'Anchor-RA'!X198</f>
        <v>40.828713</v>
      </c>
      <c r="U200" s="295">
        <f>10*LOG10(1/((Summary!$C$80/10^(R200/10)+Summary!$C$81/10^(S200/10)+Summary!$C$82/10^(T200/10))/Summary!$C$83))</f>
        <v>33.215925194070969</v>
      </c>
      <c r="V200" s="295">
        <f>'Anchor-RA'!Y198</f>
        <v>6.3559999999999997E-3</v>
      </c>
      <c r="W200" s="295">
        <f>'Anchor-RA'!Z198</f>
        <v>1213.5999999999999</v>
      </c>
      <c r="X200" s="295">
        <f>'Anchor-RA'!AA198</f>
        <v>1.4027000000000001</v>
      </c>
      <c r="Y200" s="357">
        <f>'Anchor-RA'!AB198</f>
        <v>5</v>
      </c>
      <c r="Z200" s="357">
        <f>'Anchor-RA'!AC198</f>
        <v>8</v>
      </c>
      <c r="AA200" s="295">
        <f t="shared" si="20"/>
        <v>0.33711111111111108</v>
      </c>
      <c r="AB200" s="462"/>
      <c r="AC200" s="167">
        <f>'Test-RA'!L198</f>
        <v>209.44</v>
      </c>
      <c r="AD200" s="167">
        <f>'Test-RA'!M198</f>
        <v>33.703547999999998</v>
      </c>
      <c r="AE200" s="167">
        <f>'Test-RA'!N198</f>
        <v>42.403288000000003</v>
      </c>
      <c r="AF200" s="167">
        <f>'Test-RA'!O198</f>
        <v>42.617359</v>
      </c>
      <c r="AG200" s="167">
        <f>(Summary!$C$63*AD200+Summary!$C$64*AE200+Summary!$C$65*AF200)/Summary!$C$66</f>
        <v>36.639139833333331</v>
      </c>
      <c r="AH200" s="167">
        <f>'Test-RA'!P198</f>
        <v>22.363164000000001</v>
      </c>
      <c r="AI200" s="167">
        <f>'Test-RA'!Q198</f>
        <v>21.187374999999999</v>
      </c>
      <c r="AJ200" s="167">
        <f>'Test-RA'!R198</f>
        <v>86.795524999999998</v>
      </c>
      <c r="AK200" s="167">
        <f>'Test-RA'!S198</f>
        <v>83.859436000000002</v>
      </c>
      <c r="AL200" s="167">
        <f>'Test-RA'!T198</f>
        <v>36.143982999999999</v>
      </c>
      <c r="AM200" s="167">
        <f>'Test-RA'!U198</f>
        <v>40.326524999999997</v>
      </c>
      <c r="AN200" s="167">
        <f>'Test-RA'!V198</f>
        <v>33.686821000000002</v>
      </c>
      <c r="AO200" s="167">
        <f>'Test-RA'!W198</f>
        <v>42.374777999999999</v>
      </c>
      <c r="AP200" s="167">
        <f>'Test-RA'!X198</f>
        <v>42.591239999999999</v>
      </c>
      <c r="AQ200" s="167">
        <f>10*LOG10(1/((Summary!$C$80/10^(AN200/10)+Summary!$C$81/10^(AO200/10)+Summary!$C$82/10^(AP200/10))/Summary!$C$83))</f>
        <v>35.170197379124467</v>
      </c>
      <c r="AR200" s="167">
        <f>'Test-RA'!Y198</f>
        <v>6.4689999999999999E-3</v>
      </c>
      <c r="AS200" s="167">
        <f>'Test-RA'!Z198</f>
        <v>25103.9</v>
      </c>
      <c r="AT200" s="295">
        <f>'Test-RA'!AA198</f>
        <v>5.9069000000000003</v>
      </c>
      <c r="AU200" s="357">
        <f>'Test-RA'!AB198</f>
        <v>5</v>
      </c>
      <c r="AV200" s="357">
        <f>'Test-RA'!AC198</f>
        <v>8</v>
      </c>
      <c r="AW200" s="395">
        <f t="shared" si="21"/>
        <v>6.9733055555555561</v>
      </c>
      <c r="AX200" s="297">
        <f t="shared" si="22"/>
        <v>20.685481212920241</v>
      </c>
      <c r="AY200" s="298">
        <f t="shared" si="22"/>
        <v>4.2110928922791757</v>
      </c>
      <c r="AZ200" s="297">
        <f t="shared" si="22"/>
        <v>1</v>
      </c>
      <c r="BA200" s="345">
        <f t="shared" si="19"/>
        <v>1</v>
      </c>
      <c r="BB200" s="75"/>
      <c r="BC200" s="75"/>
      <c r="BD200" s="574" t="s">
        <v>46</v>
      </c>
      <c r="BE200" s="549">
        <f t="array" ref="BE200">bdRateExtend($G198:$G201,H198:H201,$AC198:$AC201,AD198:AD201)</f>
        <v>-0.49737399394726178</v>
      </c>
      <c r="BF200" s="552"/>
      <c r="BG200" s="552"/>
      <c r="BH200" s="552"/>
      <c r="BI200" s="552"/>
      <c r="BJ200" s="552"/>
      <c r="BK200" s="551">
        <f t="array" ref="BK200">bdRateExtend($G198:$G201,L198:L201,$AC198:$AC201,AH198:AH201)</f>
        <v>-0.52197151280708021</v>
      </c>
      <c r="BL200" s="552"/>
      <c r="BM200" s="551">
        <f t="array" ref="BM200">bdRateExtend($G198:$G201,M198:M201,$AC198:$AC201,AI198:AI201)</f>
        <v>-0.52516281374531992</v>
      </c>
      <c r="BN200" s="552"/>
      <c r="BO200" s="545">
        <f t="array" ref="BO200">bdRateExtend($G198:$G201,N198:N201,$AC198:$AC201,AJ198:AJ201,"None", FALSE,1)</f>
        <v>-0.51968954149118685</v>
      </c>
      <c r="BP200" s="541"/>
      <c r="BQ200" s="545">
        <f t="array" ref="BQ200">bdRateExtend($G198:$G201,O198:O201,$AC198:$AC201,AK198:AK201,"None", FALSE,1)</f>
        <v>-0.50411449554280308</v>
      </c>
      <c r="BR200" s="541"/>
      <c r="BS200" s="551">
        <f t="array" ref="BS200">bdRateExtend($G198:$G201,P198:P201,$AC198:$AC201,AL198:AL201)</f>
        <v>-0.49912130042491787</v>
      </c>
      <c r="BT200" s="552"/>
      <c r="BU200" s="551">
        <f t="array" ref="BU200">bdRateExtend($G198:$G201,Q198:Q201,$AC198:$AC201,AM198:AM201)</f>
        <v>-0.56817095031389686</v>
      </c>
      <c r="BV200" s="552"/>
      <c r="BW200" s="551">
        <f t="array" ref="BW200">bdRateExtend($G198:$G201,R198:R201,$AC198:$AC201,AN198:AN201)</f>
        <v>-0.49802220192325175</v>
      </c>
      <c r="BX200" s="552"/>
      <c r="BY200" s="552"/>
      <c r="BZ200" s="541"/>
      <c r="CA200" s="541"/>
      <c r="CB200" s="552"/>
      <c r="CC200" s="561">
        <f t="array" ref="CC200">bdCAMBIExtend($G198:$G201,V198:V201,$AC198:$AC201,AR198:AR201)</f>
        <v>-2.0198384387714228E-3</v>
      </c>
      <c r="CD200" s="552"/>
      <c r="CE200" s="554">
        <f t="array" ref="CE200">testVMAFRange($G198:$G201,N198:N201,$AC198:$AC201,AJ198:AJ201)</f>
        <v>0</v>
      </c>
      <c r="CF200" s="541"/>
      <c r="CG200" s="554">
        <f t="array" ref="CG200">testVMAFRange($G198:$G201,O198:O201,$AC198:$AC201,AK198:AK201)</f>
        <v>0</v>
      </c>
      <c r="CH200" s="541"/>
    </row>
    <row r="201" spans="1:86" ht="17" customHeight="1" thickBot="1" x14ac:dyDescent="0.25">
      <c r="A201" s="538"/>
      <c r="B201" s="570"/>
      <c r="C201" s="486"/>
      <c r="D201" s="602"/>
      <c r="E201" s="577"/>
      <c r="F201" s="418">
        <v>235</v>
      </c>
      <c r="G201" s="421">
        <f>'Anchor-RA'!L199</f>
        <v>196.22545500000001</v>
      </c>
      <c r="H201" s="392">
        <f>'Anchor-RA'!M199</f>
        <v>26.604571</v>
      </c>
      <c r="I201" s="392">
        <f>'Anchor-RA'!N199</f>
        <v>36.269858999999997</v>
      </c>
      <c r="J201" s="392">
        <f>'Anchor-RA'!O199</f>
        <v>36.768998000000003</v>
      </c>
      <c r="K201" s="392">
        <f>(Summary!$C$63*H201+Summary!$C$64*I201+Summary!$C$65*J201)/Summary!$C$66</f>
        <v>29.909523500000002</v>
      </c>
      <c r="L201" s="392">
        <f>'Anchor-RA'!P199</f>
        <v>13.625467</v>
      </c>
      <c r="M201" s="392">
        <f>'Anchor-RA'!Q199</f>
        <v>12.840847</v>
      </c>
      <c r="N201" s="392">
        <f>'Anchor-RA'!R199</f>
        <v>57.797936999999997</v>
      </c>
      <c r="O201" s="392">
        <f>'Anchor-RA'!S199</f>
        <v>54.971986000000001</v>
      </c>
      <c r="P201" s="392">
        <f>'Anchor-RA'!T199</f>
        <v>26.066941</v>
      </c>
      <c r="Q201" s="392">
        <f>'Anchor-RA'!U199</f>
        <v>32.597996000000002</v>
      </c>
      <c r="R201" s="392">
        <f>'Anchor-RA'!V199</f>
        <v>26.591453999999999</v>
      </c>
      <c r="S201" s="392">
        <f>'Anchor-RA'!W199</f>
        <v>36.253639</v>
      </c>
      <c r="T201" s="392">
        <f>'Anchor-RA'!X199</f>
        <v>36.738675000000001</v>
      </c>
      <c r="U201" s="392">
        <f>10*LOG10(1/((Summary!$C$80/10^(R201/10)+Summary!$C$81/10^(S201/10)+Summary!$C$82/10^(T201/10))/Summary!$C$83))</f>
        <v>28.13555859227769</v>
      </c>
      <c r="V201" s="392">
        <f>'Anchor-RA'!Y199</f>
        <v>1.835E-3</v>
      </c>
      <c r="W201" s="392">
        <f>'Anchor-RA'!Z199</f>
        <v>1016.3</v>
      </c>
      <c r="X201" s="392">
        <f>'Anchor-RA'!AA199</f>
        <v>0.90610000000000002</v>
      </c>
      <c r="Y201" s="393">
        <f>'Anchor-RA'!AB199</f>
        <v>5</v>
      </c>
      <c r="Z201" s="393">
        <f>'Anchor-RA'!AC199</f>
        <v>6</v>
      </c>
      <c r="AA201" s="392">
        <f t="shared" si="20"/>
        <v>0.28230555555555553</v>
      </c>
      <c r="AB201" s="463"/>
      <c r="AC201" s="391">
        <f>'Test-RA'!L199</f>
        <v>132.62545499999999</v>
      </c>
      <c r="AD201" s="391">
        <f>'Test-RA'!M199</f>
        <v>28.673311000000002</v>
      </c>
      <c r="AE201" s="391">
        <f>'Test-RA'!N199</f>
        <v>38.675742999999997</v>
      </c>
      <c r="AF201" s="391">
        <f>'Test-RA'!O199</f>
        <v>39.659084</v>
      </c>
      <c r="AG201" s="391">
        <f>(Summary!$C$63*AD201+Summary!$C$64*AE201+Summary!$C$65*AF201)/Summary!$C$66</f>
        <v>32.171345166666669</v>
      </c>
      <c r="AH201" s="391">
        <f>'Test-RA'!P199</f>
        <v>16.028765</v>
      </c>
      <c r="AI201" s="391">
        <f>'Test-RA'!Q199</f>
        <v>15.179696</v>
      </c>
      <c r="AJ201" s="391">
        <f>'Test-RA'!R199</f>
        <v>70.245061000000007</v>
      </c>
      <c r="AK201" s="391">
        <f>'Test-RA'!S199</f>
        <v>66.392723000000004</v>
      </c>
      <c r="AL201" s="391">
        <f>'Test-RA'!T199</f>
        <v>28.634920999999999</v>
      </c>
      <c r="AM201" s="391">
        <f>'Test-RA'!U199</f>
        <v>35.828130999999999</v>
      </c>
      <c r="AN201" s="391">
        <f>'Test-RA'!V199</f>
        <v>28.662569999999999</v>
      </c>
      <c r="AO201" s="391">
        <f>'Test-RA'!W199</f>
        <v>38.636553999999997</v>
      </c>
      <c r="AP201" s="391">
        <f>'Test-RA'!X199</f>
        <v>39.646749</v>
      </c>
      <c r="AQ201" s="391">
        <f>10*LOG10(1/((Summary!$C$80/10^(AN201/10)+Summary!$C$81/10^(AO201/10)+Summary!$C$82/10^(AP201/10))/Summary!$C$83))</f>
        <v>30.231983529224507</v>
      </c>
      <c r="AR201" s="391">
        <f>'Test-RA'!Y199</f>
        <v>6.2579999999999997E-3</v>
      </c>
      <c r="AS201" s="391">
        <f>'Test-RA'!Z199</f>
        <v>19096.7</v>
      </c>
      <c r="AT201" s="392">
        <f>'Test-RA'!AA199</f>
        <v>4.8354999999999997</v>
      </c>
      <c r="AU201" s="393">
        <f>'Test-RA'!AB199</f>
        <v>5</v>
      </c>
      <c r="AV201" s="393">
        <f>'Test-RA'!AC199</f>
        <v>6</v>
      </c>
      <c r="AW201" s="396">
        <f t="shared" si="21"/>
        <v>5.3046388888888893</v>
      </c>
      <c r="AX201" s="302">
        <f t="shared" si="22"/>
        <v>18.790416215684346</v>
      </c>
      <c r="AY201" s="303">
        <f t="shared" si="22"/>
        <v>5.3366074384725746</v>
      </c>
      <c r="AZ201" s="302">
        <f t="shared" si="22"/>
        <v>1</v>
      </c>
      <c r="BA201" s="346">
        <f t="shared" si="19"/>
        <v>1</v>
      </c>
      <c r="BB201" s="473"/>
      <c r="BC201" s="473"/>
      <c r="BD201" s="570"/>
      <c r="BE201" s="605"/>
      <c r="BF201" s="556"/>
      <c r="BG201" s="556"/>
      <c r="BH201" s="556"/>
      <c r="BI201" s="556"/>
      <c r="BJ201" s="556"/>
      <c r="BK201" s="556"/>
      <c r="BL201" s="556"/>
      <c r="BM201" s="556"/>
      <c r="BN201" s="556"/>
      <c r="BO201" s="597"/>
      <c r="BP201" s="542"/>
      <c r="BQ201" s="597"/>
      <c r="BR201" s="542"/>
      <c r="BS201" s="556"/>
      <c r="BT201" s="556"/>
      <c r="BU201" s="556"/>
      <c r="BV201" s="556"/>
      <c r="BW201" s="556"/>
      <c r="BX201" s="556"/>
      <c r="BY201" s="556"/>
      <c r="BZ201" s="542"/>
      <c r="CA201" s="542"/>
      <c r="CB201" s="556"/>
      <c r="CC201" s="556"/>
      <c r="CD201" s="556"/>
      <c r="CE201" s="597"/>
      <c r="CF201" s="542"/>
      <c r="CG201" s="597"/>
      <c r="CH201" s="542"/>
    </row>
    <row r="202" spans="1:86" ht="17" hidden="1" customHeight="1" thickBot="1" x14ac:dyDescent="0.25">
      <c r="A202" s="538"/>
      <c r="B202" s="667"/>
      <c r="C202" s="646"/>
      <c r="D202" s="629"/>
      <c r="E202" s="654"/>
      <c r="F202" s="362"/>
      <c r="G202" s="420"/>
      <c r="H202" s="295"/>
      <c r="I202" s="295"/>
      <c r="J202" s="295"/>
      <c r="K202" s="295"/>
      <c r="L202" s="295"/>
      <c r="M202" s="295"/>
      <c r="N202" s="295"/>
      <c r="O202" s="295"/>
      <c r="P202" s="295"/>
      <c r="Q202" s="295"/>
      <c r="R202" s="295"/>
      <c r="S202" s="295"/>
      <c r="T202" s="295"/>
      <c r="U202" s="295"/>
      <c r="V202" s="295"/>
      <c r="W202" s="295"/>
      <c r="X202" s="295"/>
      <c r="Y202" s="357"/>
      <c r="Z202" s="357"/>
      <c r="AA202" s="295"/>
      <c r="AB202" s="462"/>
      <c r="AC202" s="167"/>
      <c r="AD202" s="167"/>
      <c r="AE202" s="167"/>
      <c r="AF202" s="167"/>
      <c r="AG202" s="167"/>
      <c r="AH202" s="167"/>
      <c r="AI202" s="167"/>
      <c r="AJ202" s="167"/>
      <c r="AK202" s="167"/>
      <c r="AL202" s="167"/>
      <c r="AM202" s="167"/>
      <c r="AN202" s="167"/>
      <c r="AO202" s="167"/>
      <c r="AP202" s="167"/>
      <c r="AQ202" s="167"/>
      <c r="AR202" s="167"/>
      <c r="AS202" s="167"/>
      <c r="AT202" s="295"/>
      <c r="AU202" s="357"/>
      <c r="AV202" s="357"/>
      <c r="AW202" s="395"/>
      <c r="AX202" s="297"/>
      <c r="AY202" s="298"/>
      <c r="AZ202" s="345"/>
      <c r="BA202" s="345"/>
      <c r="BB202" s="75"/>
      <c r="BC202" s="75"/>
      <c r="BD202" s="573"/>
      <c r="BE202" s="616"/>
      <c r="BF202" s="575"/>
      <c r="BG202" s="575"/>
      <c r="BH202" s="575"/>
      <c r="BI202" s="575"/>
      <c r="BJ202" s="575"/>
      <c r="BK202" s="575"/>
      <c r="BL202" s="575"/>
      <c r="BM202" s="575"/>
      <c r="BN202" s="575"/>
      <c r="BO202" s="548"/>
      <c r="BP202" s="585"/>
      <c r="BQ202" s="548"/>
      <c r="BR202" s="585"/>
      <c r="BS202" s="575"/>
      <c r="BT202" s="575"/>
      <c r="BU202" s="575"/>
      <c r="BV202" s="575"/>
      <c r="BW202" s="575"/>
      <c r="BX202" s="575"/>
      <c r="BY202" s="575"/>
      <c r="BZ202" s="585"/>
      <c r="CA202" s="585"/>
      <c r="CB202" s="575"/>
      <c r="CC202" s="657"/>
      <c r="CD202" s="666"/>
      <c r="CE202" s="547"/>
      <c r="CF202" s="543"/>
      <c r="CG202" s="547"/>
      <c r="CH202" s="543"/>
    </row>
    <row r="203" spans="1:86" ht="17" hidden="1" customHeight="1" x14ac:dyDescent="0.2">
      <c r="A203" s="538"/>
      <c r="B203" s="566"/>
      <c r="C203" s="485"/>
      <c r="D203" s="590"/>
      <c r="E203" s="558"/>
      <c r="F203" s="362"/>
      <c r="G203" s="420"/>
      <c r="H203" s="295"/>
      <c r="I203" s="295"/>
      <c r="J203" s="295"/>
      <c r="K203" s="295"/>
      <c r="L203" s="295"/>
      <c r="M203" s="295"/>
      <c r="N203" s="295"/>
      <c r="O203" s="295"/>
      <c r="P203" s="295"/>
      <c r="Q203" s="295"/>
      <c r="R203" s="295"/>
      <c r="S203" s="295"/>
      <c r="T203" s="295"/>
      <c r="U203" s="295"/>
      <c r="V203" s="295"/>
      <c r="W203" s="295"/>
      <c r="X203" s="295"/>
      <c r="Y203" s="357"/>
      <c r="Z203" s="357"/>
      <c r="AA203" s="295"/>
      <c r="AB203" s="462"/>
      <c r="AC203" s="167"/>
      <c r="AD203" s="167"/>
      <c r="AE203" s="167"/>
      <c r="AF203" s="167"/>
      <c r="AG203" s="167"/>
      <c r="AH203" s="167"/>
      <c r="AI203" s="167"/>
      <c r="AJ203" s="167"/>
      <c r="AK203" s="167"/>
      <c r="AL203" s="167"/>
      <c r="AM203" s="167"/>
      <c r="AN203" s="167"/>
      <c r="AO203" s="167"/>
      <c r="AP203" s="167"/>
      <c r="AQ203" s="167"/>
      <c r="AR203" s="167"/>
      <c r="AS203" s="167"/>
      <c r="AT203" s="295"/>
      <c r="AU203" s="357"/>
      <c r="AV203" s="357"/>
      <c r="AW203" s="395"/>
      <c r="AX203" s="297"/>
      <c r="AY203" s="298"/>
      <c r="AZ203" s="345"/>
      <c r="BA203" s="345"/>
      <c r="BB203" s="75"/>
      <c r="BC203" s="75"/>
      <c r="BD203" s="565"/>
      <c r="BE203" s="550"/>
      <c r="BF203" s="552"/>
      <c r="BG203" s="552"/>
      <c r="BH203" s="552"/>
      <c r="BI203" s="552"/>
      <c r="BJ203" s="552"/>
      <c r="BK203" s="553"/>
      <c r="BL203" s="552"/>
      <c r="BM203" s="553"/>
      <c r="BN203" s="552"/>
      <c r="BO203" s="546"/>
      <c r="BP203" s="541"/>
      <c r="BQ203" s="546"/>
      <c r="BR203" s="541"/>
      <c r="BS203" s="553"/>
      <c r="BT203" s="552"/>
      <c r="BU203" s="553"/>
      <c r="BV203" s="552"/>
      <c r="BW203" s="553"/>
      <c r="BX203" s="552"/>
      <c r="BY203" s="552"/>
      <c r="BZ203" s="541"/>
      <c r="CA203" s="541"/>
      <c r="CB203" s="552"/>
      <c r="CC203" s="550"/>
      <c r="CD203" s="541"/>
      <c r="CE203" s="546"/>
      <c r="CF203" s="541"/>
      <c r="CG203" s="546"/>
      <c r="CH203" s="541"/>
    </row>
    <row r="204" spans="1:86" ht="17" hidden="1" customHeight="1" x14ac:dyDescent="0.2">
      <c r="A204" s="538"/>
      <c r="B204" s="566"/>
      <c r="C204" s="485"/>
      <c r="D204" s="590"/>
      <c r="E204" s="558"/>
      <c r="F204" s="362"/>
      <c r="G204" s="420"/>
      <c r="H204" s="295"/>
      <c r="I204" s="295"/>
      <c r="J204" s="295"/>
      <c r="K204" s="295"/>
      <c r="L204" s="295"/>
      <c r="M204" s="295"/>
      <c r="N204" s="295"/>
      <c r="O204" s="295"/>
      <c r="P204" s="295"/>
      <c r="Q204" s="295"/>
      <c r="R204" s="295"/>
      <c r="S204" s="295"/>
      <c r="T204" s="295"/>
      <c r="U204" s="295"/>
      <c r="V204" s="295"/>
      <c r="W204" s="295"/>
      <c r="X204" s="295"/>
      <c r="Y204" s="357"/>
      <c r="Z204" s="357"/>
      <c r="AA204" s="295"/>
      <c r="AB204" s="462"/>
      <c r="AC204" s="167"/>
      <c r="AD204" s="167"/>
      <c r="AE204" s="167"/>
      <c r="AF204" s="167"/>
      <c r="AG204" s="167"/>
      <c r="AH204" s="167"/>
      <c r="AI204" s="167"/>
      <c r="AJ204" s="167"/>
      <c r="AK204" s="167"/>
      <c r="AL204" s="167"/>
      <c r="AM204" s="167"/>
      <c r="AN204" s="167"/>
      <c r="AO204" s="167"/>
      <c r="AP204" s="167"/>
      <c r="AQ204" s="167"/>
      <c r="AR204" s="167"/>
      <c r="AS204" s="167"/>
      <c r="AT204" s="295"/>
      <c r="AU204" s="357"/>
      <c r="AV204" s="357"/>
      <c r="AW204" s="395"/>
      <c r="AX204" s="297"/>
      <c r="AY204" s="298"/>
      <c r="AZ204" s="345"/>
      <c r="BA204" s="345"/>
      <c r="BB204" s="75"/>
      <c r="BC204" s="75"/>
      <c r="BD204" s="573"/>
      <c r="BE204" s="549"/>
      <c r="BF204" s="552"/>
      <c r="BG204" s="552"/>
      <c r="BH204" s="552"/>
      <c r="BI204" s="552"/>
      <c r="BJ204" s="552"/>
      <c r="BK204" s="551"/>
      <c r="BL204" s="552"/>
      <c r="BM204" s="551"/>
      <c r="BN204" s="552"/>
      <c r="BO204" s="545"/>
      <c r="BP204" s="541"/>
      <c r="BQ204" s="545"/>
      <c r="BR204" s="541"/>
      <c r="BS204" s="551"/>
      <c r="BT204" s="552"/>
      <c r="BU204" s="551"/>
      <c r="BV204" s="552"/>
      <c r="BW204" s="551"/>
      <c r="BX204" s="552"/>
      <c r="BY204" s="552"/>
      <c r="BZ204" s="541"/>
      <c r="CA204" s="541"/>
      <c r="CB204" s="552"/>
      <c r="CC204" s="560"/>
      <c r="CD204" s="541"/>
      <c r="CE204" s="554"/>
      <c r="CF204" s="541"/>
      <c r="CG204" s="554"/>
      <c r="CH204" s="541"/>
    </row>
    <row r="205" spans="1:86" ht="17" hidden="1" customHeight="1" x14ac:dyDescent="0.2">
      <c r="A205" s="538"/>
      <c r="B205" s="566"/>
      <c r="C205" s="485"/>
      <c r="D205" s="590"/>
      <c r="E205" s="558"/>
      <c r="F205" s="362"/>
      <c r="G205" s="420"/>
      <c r="H205" s="295"/>
      <c r="I205" s="295"/>
      <c r="J205" s="295"/>
      <c r="K205" s="295"/>
      <c r="L205" s="295"/>
      <c r="M205" s="295"/>
      <c r="N205" s="295"/>
      <c r="O205" s="295"/>
      <c r="P205" s="295"/>
      <c r="Q205" s="295"/>
      <c r="R205" s="295"/>
      <c r="S205" s="295"/>
      <c r="T205" s="295"/>
      <c r="U205" s="295"/>
      <c r="V205" s="295"/>
      <c r="W205" s="295"/>
      <c r="X205" s="295"/>
      <c r="Y205" s="357"/>
      <c r="Z205" s="357"/>
      <c r="AA205" s="295"/>
      <c r="AB205" s="462"/>
      <c r="AC205" s="167"/>
      <c r="AD205" s="167"/>
      <c r="AE205" s="167"/>
      <c r="AF205" s="167"/>
      <c r="AG205" s="167"/>
      <c r="AH205" s="167"/>
      <c r="AI205" s="167"/>
      <c r="AJ205" s="167"/>
      <c r="AK205" s="167"/>
      <c r="AL205" s="167"/>
      <c r="AM205" s="167"/>
      <c r="AN205" s="167"/>
      <c r="AO205" s="167"/>
      <c r="AP205" s="167"/>
      <c r="AQ205" s="167"/>
      <c r="AR205" s="167"/>
      <c r="AS205" s="167"/>
      <c r="AT205" s="295"/>
      <c r="AU205" s="357"/>
      <c r="AV205" s="357"/>
      <c r="AW205" s="395"/>
      <c r="AX205" s="297"/>
      <c r="AY205" s="298"/>
      <c r="AZ205" s="345"/>
      <c r="BA205" s="345"/>
      <c r="BB205" s="75"/>
      <c r="BC205" s="75"/>
      <c r="BD205" s="565"/>
      <c r="BE205" s="550"/>
      <c r="BF205" s="552"/>
      <c r="BG205" s="552"/>
      <c r="BH205" s="552"/>
      <c r="BI205" s="552"/>
      <c r="BJ205" s="552"/>
      <c r="BK205" s="553"/>
      <c r="BL205" s="552"/>
      <c r="BM205" s="553"/>
      <c r="BN205" s="552"/>
      <c r="BO205" s="546"/>
      <c r="BP205" s="541"/>
      <c r="BQ205" s="546"/>
      <c r="BR205" s="541"/>
      <c r="BS205" s="553"/>
      <c r="BT205" s="552"/>
      <c r="BU205" s="553"/>
      <c r="BV205" s="552"/>
      <c r="BW205" s="553"/>
      <c r="BX205" s="552"/>
      <c r="BY205" s="552"/>
      <c r="BZ205" s="541"/>
      <c r="CA205" s="541"/>
      <c r="CB205" s="552"/>
      <c r="CC205" s="550"/>
      <c r="CD205" s="541"/>
      <c r="CE205" s="546"/>
      <c r="CF205" s="541"/>
      <c r="CG205" s="546"/>
      <c r="CH205" s="541"/>
    </row>
    <row r="206" spans="1:86" ht="17" hidden="1" customHeight="1" thickBot="1" x14ac:dyDescent="0.25">
      <c r="A206" s="538"/>
      <c r="B206" s="566"/>
      <c r="C206" s="485"/>
      <c r="D206" s="590"/>
      <c r="E206" s="558"/>
      <c r="F206" s="362"/>
      <c r="G206" s="420"/>
      <c r="H206" s="295"/>
      <c r="I206" s="295"/>
      <c r="J206" s="295"/>
      <c r="K206" s="295"/>
      <c r="L206" s="295"/>
      <c r="M206" s="295"/>
      <c r="N206" s="295"/>
      <c r="O206" s="295"/>
      <c r="P206" s="295"/>
      <c r="Q206" s="295"/>
      <c r="R206" s="295"/>
      <c r="S206" s="295"/>
      <c r="T206" s="295"/>
      <c r="U206" s="295"/>
      <c r="V206" s="295"/>
      <c r="W206" s="295"/>
      <c r="X206" s="295"/>
      <c r="Y206" s="357"/>
      <c r="Z206" s="357"/>
      <c r="AA206" s="295"/>
      <c r="AB206" s="462"/>
      <c r="AC206" s="167"/>
      <c r="AD206" s="167"/>
      <c r="AE206" s="167"/>
      <c r="AF206" s="167"/>
      <c r="AG206" s="167"/>
      <c r="AH206" s="167"/>
      <c r="AI206" s="167"/>
      <c r="AJ206" s="167"/>
      <c r="AK206" s="167"/>
      <c r="AL206" s="167"/>
      <c r="AM206" s="167"/>
      <c r="AN206" s="167"/>
      <c r="AO206" s="167"/>
      <c r="AP206" s="167"/>
      <c r="AQ206" s="167"/>
      <c r="AR206" s="167"/>
      <c r="AS206" s="167"/>
      <c r="AT206" s="295"/>
      <c r="AU206" s="357"/>
      <c r="AV206" s="357"/>
      <c r="AW206" s="395"/>
      <c r="AX206" s="297"/>
      <c r="AY206" s="298"/>
      <c r="AZ206" s="345"/>
      <c r="BA206" s="345"/>
      <c r="BB206" s="75"/>
      <c r="BC206" s="75"/>
      <c r="BD206" s="574"/>
      <c r="BE206" s="549"/>
      <c r="BF206" s="552"/>
      <c r="BG206" s="552"/>
      <c r="BH206" s="552"/>
      <c r="BI206" s="552"/>
      <c r="BJ206" s="552"/>
      <c r="BK206" s="551"/>
      <c r="BL206" s="552"/>
      <c r="BM206" s="551"/>
      <c r="BN206" s="552"/>
      <c r="BO206" s="545"/>
      <c r="BP206" s="541"/>
      <c r="BQ206" s="545"/>
      <c r="BR206" s="541"/>
      <c r="BS206" s="551"/>
      <c r="BT206" s="552"/>
      <c r="BU206" s="551"/>
      <c r="BV206" s="552"/>
      <c r="BW206" s="551"/>
      <c r="BX206" s="552"/>
      <c r="BY206" s="552"/>
      <c r="BZ206" s="541"/>
      <c r="CA206" s="541"/>
      <c r="CB206" s="552"/>
      <c r="CC206" s="560"/>
      <c r="CD206" s="541"/>
      <c r="CE206" s="554"/>
      <c r="CF206" s="541"/>
      <c r="CG206" s="554"/>
      <c r="CH206" s="541"/>
    </row>
    <row r="207" spans="1:86" ht="17" hidden="1" customHeight="1" thickBot="1" x14ac:dyDescent="0.25">
      <c r="A207" s="539"/>
      <c r="B207" s="596"/>
      <c r="C207" s="486"/>
      <c r="D207" s="602"/>
      <c r="E207" s="577"/>
      <c r="F207" s="363"/>
      <c r="G207" s="421"/>
      <c r="H207" s="392"/>
      <c r="I207" s="392"/>
      <c r="J207" s="392"/>
      <c r="K207" s="392"/>
      <c r="L207" s="392"/>
      <c r="M207" s="392"/>
      <c r="N207" s="392"/>
      <c r="O207" s="392"/>
      <c r="P207" s="392"/>
      <c r="Q207" s="392"/>
      <c r="R207" s="392"/>
      <c r="S207" s="392"/>
      <c r="T207" s="392"/>
      <c r="U207" s="392"/>
      <c r="V207" s="392"/>
      <c r="W207" s="392"/>
      <c r="X207" s="392"/>
      <c r="Y207" s="393"/>
      <c r="Z207" s="393"/>
      <c r="AA207" s="392"/>
      <c r="AB207" s="463"/>
      <c r="AC207" s="391"/>
      <c r="AD207" s="391"/>
      <c r="AE207" s="391"/>
      <c r="AF207" s="391"/>
      <c r="AG207" s="391"/>
      <c r="AH207" s="391"/>
      <c r="AI207" s="391"/>
      <c r="AJ207" s="391"/>
      <c r="AK207" s="391"/>
      <c r="AL207" s="391"/>
      <c r="AM207" s="391"/>
      <c r="AN207" s="391"/>
      <c r="AO207" s="391"/>
      <c r="AP207" s="391"/>
      <c r="AQ207" s="391"/>
      <c r="AR207" s="391"/>
      <c r="AS207" s="391"/>
      <c r="AT207" s="392"/>
      <c r="AU207" s="393"/>
      <c r="AV207" s="393"/>
      <c r="AW207" s="396"/>
      <c r="AX207" s="302"/>
      <c r="AY207" s="303"/>
      <c r="AZ207" s="346"/>
      <c r="BA207" s="346"/>
      <c r="BB207" s="75"/>
      <c r="BC207" s="75"/>
      <c r="BD207" s="570"/>
      <c r="BE207" s="550"/>
      <c r="BF207" s="553"/>
      <c r="BG207" s="553"/>
      <c r="BH207" s="553"/>
      <c r="BI207" s="553"/>
      <c r="BJ207" s="553"/>
      <c r="BK207" s="553"/>
      <c r="BL207" s="553"/>
      <c r="BM207" s="553"/>
      <c r="BN207" s="553"/>
      <c r="BO207" s="546"/>
      <c r="BP207" s="544"/>
      <c r="BQ207" s="546"/>
      <c r="BR207" s="544"/>
      <c r="BS207" s="553"/>
      <c r="BT207" s="553"/>
      <c r="BU207" s="553"/>
      <c r="BV207" s="553"/>
      <c r="BW207" s="553"/>
      <c r="BX207" s="553"/>
      <c r="BY207" s="553"/>
      <c r="BZ207" s="544"/>
      <c r="CA207" s="544"/>
      <c r="CB207" s="553"/>
      <c r="CC207" s="550"/>
      <c r="CD207" s="541"/>
      <c r="CE207" s="546"/>
      <c r="CF207" s="544"/>
      <c r="CG207" s="546"/>
      <c r="CH207" s="544"/>
    </row>
    <row r="208" spans="1:86" ht="17" hidden="1" customHeight="1" x14ac:dyDescent="0.2">
      <c r="A208" s="402"/>
      <c r="B208" s="595" t="s">
        <v>151</v>
      </c>
      <c r="C208" s="586" t="s">
        <v>67</v>
      </c>
      <c r="D208" s="629">
        <v>30</v>
      </c>
      <c r="E208" s="654">
        <v>8</v>
      </c>
      <c r="F208" s="239">
        <v>85</v>
      </c>
      <c r="G208" s="294">
        <f>'Anchor-AI'!L206</f>
        <v>0</v>
      </c>
      <c r="H208" s="295">
        <f>'Anchor-AI'!M206</f>
        <v>0</v>
      </c>
      <c r="I208" s="295">
        <f>'Anchor-AI'!N206</f>
        <v>0</v>
      </c>
      <c r="J208" s="295">
        <f>'Anchor-AI'!O206</f>
        <v>0</v>
      </c>
      <c r="K208" s="295">
        <f>(Summary!$C$63*H208+Summary!$C$64*I208+Summary!$C$65*J208)/Summary!$C$66</f>
        <v>0</v>
      </c>
      <c r="L208" s="295">
        <f>'Anchor-AI'!P206</f>
        <v>0</v>
      </c>
      <c r="M208" s="295">
        <f>'Anchor-AI'!Q206</f>
        <v>0</v>
      </c>
      <c r="N208" s="295">
        <f>'Anchor-AI'!R206</f>
        <v>0</v>
      </c>
      <c r="O208" s="295">
        <f>'Anchor-AI'!S206</f>
        <v>0</v>
      </c>
      <c r="P208" s="295">
        <f>'Anchor-AI'!T206</f>
        <v>0</v>
      </c>
      <c r="Q208" s="295">
        <f>'Anchor-AI'!U206</f>
        <v>0</v>
      </c>
      <c r="R208" s="295">
        <f>'Anchor-AI'!V206</f>
        <v>0</v>
      </c>
      <c r="S208" s="295">
        <f>'Anchor-AI'!W206</f>
        <v>0</v>
      </c>
      <c r="T208" s="295">
        <f>'Anchor-AI'!X206</f>
        <v>0</v>
      </c>
      <c r="U208" s="295">
        <f>10*LOG10(1/((Summary!$C$80/10^(R208/10)+Summary!$C$81/10^(S208/10)+Summary!$C$82/10^(T208/10))/Summary!$C$83))</f>
        <v>0</v>
      </c>
      <c r="V208" s="295">
        <f>'Anchor-AI'!Y206</f>
        <v>0</v>
      </c>
      <c r="W208" s="295">
        <f>'Anchor-AI'!Z206</f>
        <v>0</v>
      </c>
      <c r="X208" s="295">
        <f>'Anchor-AI'!AA206</f>
        <v>0</v>
      </c>
      <c r="Y208" s="357">
        <f>'Anchor-AI'!AB206</f>
        <v>0</v>
      </c>
      <c r="Z208" s="357">
        <f>'Anchor-AI'!AC206</f>
        <v>0</v>
      </c>
      <c r="AA208" s="296">
        <f t="shared" si="20"/>
        <v>0</v>
      </c>
      <c r="AC208" s="170">
        <f>'Test-AI'!L206</f>
        <v>0</v>
      </c>
      <c r="AD208" s="167">
        <f>'Test-AI'!M206</f>
        <v>0</v>
      </c>
      <c r="AE208" s="167">
        <f>'Test-AI'!N206</f>
        <v>0</v>
      </c>
      <c r="AF208" s="167">
        <f>'Test-AI'!O206</f>
        <v>0</v>
      </c>
      <c r="AG208" s="167">
        <f>(Summary!$C$63*AD208+Summary!$C$64*AE208+Summary!$C$65*AF208)/Summary!$C$66</f>
        <v>0</v>
      </c>
      <c r="AH208" s="167">
        <f>'Test-AI'!P206</f>
        <v>0</v>
      </c>
      <c r="AI208" s="167">
        <f>'Test-AI'!Q206</f>
        <v>0</v>
      </c>
      <c r="AJ208" s="167">
        <f>'Test-AI'!R206</f>
        <v>0</v>
      </c>
      <c r="AK208" s="167">
        <f>'Test-AI'!S206</f>
        <v>0</v>
      </c>
      <c r="AL208" s="167">
        <f>'Test-AI'!T206</f>
        <v>0</v>
      </c>
      <c r="AM208" s="167">
        <f>'Test-AI'!U206</f>
        <v>0</v>
      </c>
      <c r="AN208" s="167">
        <f>'Test-AI'!V206</f>
        <v>0</v>
      </c>
      <c r="AO208" s="167">
        <f>'Test-AI'!W206</f>
        <v>0</v>
      </c>
      <c r="AP208" s="167">
        <f>'Test-AI'!X206</f>
        <v>0</v>
      </c>
      <c r="AQ208" s="167">
        <f>10*LOG10(1/((Summary!$C$80/10^(AN208/10)+Summary!$C$81/10^(AO208/10)+Summary!$C$82/10^(AP208/10))/Summary!$C$83))</f>
        <v>0</v>
      </c>
      <c r="AR208" s="167">
        <f>'Test-AI'!Y206</f>
        <v>0</v>
      </c>
      <c r="AS208" s="167">
        <f>'Test-AI'!Z206</f>
        <v>0</v>
      </c>
      <c r="AT208" s="295">
        <f>'Test-AI'!AA206</f>
        <v>0</v>
      </c>
      <c r="AU208" s="357">
        <f>'Test-AI'!AB206</f>
        <v>0</v>
      </c>
      <c r="AV208" s="357">
        <f>'Test-AI'!AC206</f>
        <v>0</v>
      </c>
      <c r="AW208" s="296">
        <f t="shared" si="21"/>
        <v>0</v>
      </c>
      <c r="AX208" s="297" t="e">
        <f t="shared" si="22"/>
        <v>#DIV/0!</v>
      </c>
      <c r="AY208" s="298" t="e">
        <f t="shared" si="22"/>
        <v>#DIV/0!</v>
      </c>
      <c r="AZ208" s="297" t="e">
        <f t="shared" si="22"/>
        <v>#DIV/0!</v>
      </c>
      <c r="BA208" s="345" t="e">
        <f t="shared" si="19"/>
        <v>#DIV/0!</v>
      </c>
      <c r="BB208" s="75"/>
      <c r="BC208" s="75"/>
      <c r="BD208" s="572" t="s">
        <v>39</v>
      </c>
      <c r="BE208" s="549" t="e">
        <f t="array" ref="BE208">bdRateExtend($G208:$G211,H208:H211,$AC208:$AC211,AD208:AD211)</f>
        <v>#VALUE!</v>
      </c>
      <c r="BF208" s="551" t="e">
        <f t="array" ref="BF208">bdRateExtend($G208:$G213,H208:H213,$AC208:$AC213,AD208:AD213)</f>
        <v>#VALUE!</v>
      </c>
      <c r="BG208" s="551" t="e">
        <f t="array" ref="BG208">bdRateExtend($G208:$G213,I208:I213,$AC208:$AC213,AE208:AE213)</f>
        <v>#VALUE!</v>
      </c>
      <c r="BH208" s="551" t="e">
        <f t="array" ref="BH208">bdRateExtend($G208:$G213,J208:J213,$AC208:$AC213,AF208:AF213)</f>
        <v>#VALUE!</v>
      </c>
      <c r="BI208" s="551" t="e">
        <f t="array" ref="BI208">bdRateExtend($G208:$G213,K208:K213,$AC208:$AC213,AG208:AG213)</f>
        <v>#VALUE!</v>
      </c>
      <c r="BJ208" s="575" t="e">
        <f>(Summary!$C$94*BF208+Summary!$C$95*BG208+Summary!$C$96*BH208)/Summary!$C$97</f>
        <v>#VALUE!</v>
      </c>
      <c r="BK208" s="551" t="e">
        <f t="array" ref="BK208">bdRateExtend($G208:$G211,L208:L211,$AC208:$AC211,AH208:AH211)</f>
        <v>#VALUE!</v>
      </c>
      <c r="BL208" s="551" t="e">
        <f t="array" ref="BL208">bdRateExtend($G208:$G213,L208:L213,$AC208:$AC213,AH208:AH213)</f>
        <v>#VALUE!</v>
      </c>
      <c r="BM208" s="551" t="e">
        <f t="array" ref="BM208">bdRateExtend($G208:$G211,M208:M211,$AC208:$AC211,AI208:AI211)</f>
        <v>#VALUE!</v>
      </c>
      <c r="BN208" s="551" t="e">
        <f t="array" ref="BN208">bdRateExtend($G208:$G213,M208:M213,$AC208:$AC213,AI208:AI213)</f>
        <v>#VALUE!</v>
      </c>
      <c r="BO208" s="548" t="e">
        <f t="array" ref="BO208">bdRateExtend($G208:$G211,N208:N211,$AC208:$AC211,AJ208:AJ211,"None", FALSE,1)</f>
        <v>#VALUE!</v>
      </c>
      <c r="BP208" s="585" t="e">
        <f t="array" ref="BP208">bdRateExtend($G208:$G213,N208:N213,$AC208:$AC213,AJ208:AJ213,"None", FALSE,1)</f>
        <v>#VALUE!</v>
      </c>
      <c r="BQ208" s="548" t="e">
        <f t="array" ref="BQ208">bdRateExtend($G208:$G211,O208:O211,$AC208:$AC211,AK208:AK211,"None", FALSE,1)</f>
        <v>#VALUE!</v>
      </c>
      <c r="BR208" s="585" t="e">
        <f t="array" ref="BR208">bdRateExtend($G208:$G213,O208:O213,$AC208:$AC213,AK208:AK213,"None", FALSE,1)</f>
        <v>#VALUE!</v>
      </c>
      <c r="BS208" s="551" t="e">
        <f t="array" ref="BS208">bdRateExtend($G208:$G211,P208:P211,$AC208:$AC211,AL208:AL211)</f>
        <v>#VALUE!</v>
      </c>
      <c r="BT208" s="551" t="e">
        <f t="array" ref="BT208">bdRateExtend($G208:$G213,P208:P213,$AC208:$AC213,AL208:AL213)</f>
        <v>#VALUE!</v>
      </c>
      <c r="BU208" s="551" t="e">
        <f t="array" ref="BU208">bdRateExtend($G208:$G211,Q208:Q211,$AC208:$AC211,AM208:AM211)</f>
        <v>#VALUE!</v>
      </c>
      <c r="BV208" s="551" t="e">
        <f t="array" ref="BV208">bdRateExtend($G208:$G213,Q208:Q213,$AC208:$AC213,AM208:AM213)</f>
        <v>#VALUE!</v>
      </c>
      <c r="BW208" s="551" t="e">
        <f t="array" ref="BW208">bdRateExtend($G208:$G211,R208:R211,$AC208:$AC211,AN208:AN211)</f>
        <v>#VALUE!</v>
      </c>
      <c r="BX208" s="551" t="e">
        <f t="array" ref="BX208">bdRateExtend($G208:$G213,R208:R213,$AC208:$AC213,AN208:AN213)</f>
        <v>#VALUE!</v>
      </c>
      <c r="BY208" s="551" t="e">
        <f t="array" ref="BY208">bdRateExtend($G208:$G213,S208:S213,$AC208:$AC213,AO208:AO213)</f>
        <v>#VALUE!</v>
      </c>
      <c r="BZ208" s="555" t="e">
        <f t="array" ref="BZ208">bdRateExtend($G208:$G213,T208:T213,$AC208:$AC213,AP208:AP213)</f>
        <v>#VALUE!</v>
      </c>
      <c r="CA208" s="555" t="e">
        <f t="array" ref="CA208">bdRateExtend($G208:$G213,U208:U213,$AC208:$AC213,AQ208:AQ213)</f>
        <v>#VALUE!</v>
      </c>
      <c r="CB208" s="575" t="e">
        <f>(Summary!$C$108*BX208+Summary!$C$109*BY208+Summary!$C$110*BZ208)/Summary!$C$111</f>
        <v>#VALUE!</v>
      </c>
      <c r="CC208" s="561" t="e">
        <f t="array" ref="CC208">bdCAMBIExtend($G208:$G211,V208:V211,$AC208:$AC211,AR208:AR211)</f>
        <v>#VALUE!</v>
      </c>
      <c r="CD208" s="561" t="e">
        <f t="array" ref="CD208">bdCAMBIExtend($G208:$G213,V208:V213,$AC208:$AC213,AR208:AR213)</f>
        <v>#VALUE!</v>
      </c>
      <c r="CE208" s="547">
        <f t="array" ref="CE208">testVMAFRange($G208:$G211,N208:N211,$AC208:$AC211,AJ208:AJ211)</f>
        <v>0</v>
      </c>
      <c r="CF208" s="543">
        <f t="array" ref="CF208">testVMAFRange($G208:$G213,N208:N213,$AC208:$AC213,AJ208:AJ213)</f>
        <v>0</v>
      </c>
      <c r="CG208" s="547">
        <f t="array" ref="CG208">testVMAFRange($G208:$G211,O208:O211,$AC208:$AC211,AK208:AK211)</f>
        <v>0</v>
      </c>
      <c r="CH208" s="543">
        <f t="array" ref="CH208">testVMAFRange($G208:$G213,O208:O213,$AC208:$AC213,AK208:AK213)</f>
        <v>0</v>
      </c>
    </row>
    <row r="209" spans="1:86" ht="17" hidden="1" customHeight="1" x14ac:dyDescent="0.2">
      <c r="A209" s="402"/>
      <c r="B209" s="566"/>
      <c r="C209" s="485"/>
      <c r="D209" s="590"/>
      <c r="E209" s="558"/>
      <c r="F209" s="239">
        <v>110</v>
      </c>
      <c r="G209" s="294">
        <f>'Anchor-AI'!L207</f>
        <v>0</v>
      </c>
      <c r="H209" s="295">
        <f>'Anchor-AI'!M207</f>
        <v>0</v>
      </c>
      <c r="I209" s="295">
        <f>'Anchor-AI'!N207</f>
        <v>0</v>
      </c>
      <c r="J209" s="295">
        <f>'Anchor-AI'!O207</f>
        <v>0</v>
      </c>
      <c r="K209" s="295">
        <f>(Summary!$C$63*H209+Summary!$C$64*I209+Summary!$C$65*J209)/Summary!$C$66</f>
        <v>0</v>
      </c>
      <c r="L209" s="295">
        <f>'Anchor-AI'!P207</f>
        <v>0</v>
      </c>
      <c r="M209" s="295">
        <f>'Anchor-AI'!Q207</f>
        <v>0</v>
      </c>
      <c r="N209" s="295">
        <f>'Anchor-AI'!R207</f>
        <v>0</v>
      </c>
      <c r="O209" s="295">
        <f>'Anchor-AI'!S207</f>
        <v>0</v>
      </c>
      <c r="P209" s="295">
        <f>'Anchor-AI'!T207</f>
        <v>0</v>
      </c>
      <c r="Q209" s="295">
        <f>'Anchor-AI'!U207</f>
        <v>0</v>
      </c>
      <c r="R209" s="295">
        <f>'Anchor-AI'!V207</f>
        <v>0</v>
      </c>
      <c r="S209" s="295">
        <f>'Anchor-AI'!W207</f>
        <v>0</v>
      </c>
      <c r="T209" s="295">
        <f>'Anchor-AI'!X207</f>
        <v>0</v>
      </c>
      <c r="U209" s="295">
        <f>10*LOG10(1/((Summary!$C$80/10^(R209/10)+Summary!$C$81/10^(S209/10)+Summary!$C$82/10^(T209/10))/Summary!$C$83))</f>
        <v>0</v>
      </c>
      <c r="V209" s="295">
        <f>'Anchor-AI'!Y207</f>
        <v>0</v>
      </c>
      <c r="W209" s="295">
        <f>'Anchor-AI'!Z207</f>
        <v>0</v>
      </c>
      <c r="X209" s="295">
        <f>'Anchor-AI'!AA207</f>
        <v>0</v>
      </c>
      <c r="Y209" s="357">
        <f>'Anchor-AI'!AB207</f>
        <v>0</v>
      </c>
      <c r="Z209" s="357">
        <f>'Anchor-AI'!AC207</f>
        <v>0</v>
      </c>
      <c r="AA209" s="296">
        <f t="shared" si="20"/>
        <v>0</v>
      </c>
      <c r="AC209" s="170">
        <f>'Test-AI'!L207</f>
        <v>0</v>
      </c>
      <c r="AD209" s="167">
        <f>'Test-AI'!M207</f>
        <v>0</v>
      </c>
      <c r="AE209" s="167">
        <f>'Test-AI'!N207</f>
        <v>0</v>
      </c>
      <c r="AF209" s="167">
        <f>'Test-AI'!O207</f>
        <v>0</v>
      </c>
      <c r="AG209" s="167">
        <f>(Summary!$C$63*AD209+Summary!$C$64*AE209+Summary!$C$65*AF209)/Summary!$C$66</f>
        <v>0</v>
      </c>
      <c r="AH209" s="167">
        <f>'Test-AI'!P207</f>
        <v>0</v>
      </c>
      <c r="AI209" s="167">
        <f>'Test-AI'!Q207</f>
        <v>0</v>
      </c>
      <c r="AJ209" s="167">
        <f>'Test-AI'!R207</f>
        <v>0</v>
      </c>
      <c r="AK209" s="167">
        <f>'Test-AI'!S207</f>
        <v>0</v>
      </c>
      <c r="AL209" s="167">
        <f>'Test-AI'!T207</f>
        <v>0</v>
      </c>
      <c r="AM209" s="167">
        <f>'Test-AI'!U207</f>
        <v>0</v>
      </c>
      <c r="AN209" s="167">
        <f>'Test-AI'!V207</f>
        <v>0</v>
      </c>
      <c r="AO209" s="167">
        <f>'Test-AI'!W207</f>
        <v>0</v>
      </c>
      <c r="AP209" s="167">
        <f>'Test-AI'!X207</f>
        <v>0</v>
      </c>
      <c r="AQ209" s="167">
        <f>10*LOG10(1/((Summary!$C$80/10^(AN209/10)+Summary!$C$81/10^(AO209/10)+Summary!$C$82/10^(AP209/10))/Summary!$C$83))</f>
        <v>0</v>
      </c>
      <c r="AR209" s="167">
        <f>'Test-AI'!Y207</f>
        <v>0</v>
      </c>
      <c r="AS209" s="167">
        <f>'Test-AI'!Z207</f>
        <v>0</v>
      </c>
      <c r="AT209" s="295">
        <f>'Test-AI'!AA207</f>
        <v>0</v>
      </c>
      <c r="AU209" s="357">
        <f>'Test-AI'!AB207</f>
        <v>0</v>
      </c>
      <c r="AV209" s="357">
        <f>'Test-AI'!AC207</f>
        <v>0</v>
      </c>
      <c r="AW209" s="296">
        <f t="shared" si="21"/>
        <v>0</v>
      </c>
      <c r="AX209" s="297" t="e">
        <f t="shared" si="22"/>
        <v>#DIV/0!</v>
      </c>
      <c r="AY209" s="298" t="e">
        <f t="shared" si="22"/>
        <v>#DIV/0!</v>
      </c>
      <c r="AZ209" s="297" t="e">
        <f t="shared" si="22"/>
        <v>#DIV/0!</v>
      </c>
      <c r="BA209" s="345" t="e">
        <f t="shared" si="19"/>
        <v>#DIV/0!</v>
      </c>
      <c r="BB209" s="75"/>
      <c r="BC209" s="75"/>
      <c r="BD209" s="565"/>
      <c r="BE209" s="550"/>
      <c r="BF209" s="552"/>
      <c r="BG209" s="552"/>
      <c r="BH209" s="552"/>
      <c r="BI209" s="552"/>
      <c r="BJ209" s="552"/>
      <c r="BK209" s="553"/>
      <c r="BL209" s="552"/>
      <c r="BM209" s="553"/>
      <c r="BN209" s="552"/>
      <c r="BO209" s="546"/>
      <c r="BP209" s="541"/>
      <c r="BQ209" s="546"/>
      <c r="BR209" s="541"/>
      <c r="BS209" s="553"/>
      <c r="BT209" s="552"/>
      <c r="BU209" s="553"/>
      <c r="BV209" s="552"/>
      <c r="BW209" s="553"/>
      <c r="BX209" s="552"/>
      <c r="BY209" s="552"/>
      <c r="BZ209" s="541"/>
      <c r="CA209" s="541"/>
      <c r="CB209" s="552"/>
      <c r="CC209" s="553"/>
      <c r="CD209" s="552"/>
      <c r="CE209" s="546"/>
      <c r="CF209" s="541"/>
      <c r="CG209" s="546"/>
      <c r="CH209" s="541"/>
    </row>
    <row r="210" spans="1:86" ht="17" hidden="1" customHeight="1" x14ac:dyDescent="0.2">
      <c r="A210" s="402"/>
      <c r="B210" s="566"/>
      <c r="C210" s="485"/>
      <c r="D210" s="590"/>
      <c r="E210" s="558"/>
      <c r="F210" s="239">
        <v>135</v>
      </c>
      <c r="G210" s="294">
        <f>'Anchor-AI'!L208</f>
        <v>0</v>
      </c>
      <c r="H210" s="295">
        <f>'Anchor-AI'!M208</f>
        <v>0</v>
      </c>
      <c r="I210" s="295">
        <f>'Anchor-AI'!N208</f>
        <v>0</v>
      </c>
      <c r="J210" s="295">
        <f>'Anchor-AI'!O208</f>
        <v>0</v>
      </c>
      <c r="K210" s="295">
        <f>(Summary!$C$63*H210+Summary!$C$64*I210+Summary!$C$65*J210)/Summary!$C$66</f>
        <v>0</v>
      </c>
      <c r="L210" s="295">
        <f>'Anchor-AI'!P208</f>
        <v>0</v>
      </c>
      <c r="M210" s="295">
        <f>'Anchor-AI'!Q208</f>
        <v>0</v>
      </c>
      <c r="N210" s="295">
        <f>'Anchor-AI'!R208</f>
        <v>0</v>
      </c>
      <c r="O210" s="295">
        <f>'Anchor-AI'!S208</f>
        <v>0</v>
      </c>
      <c r="P210" s="295">
        <f>'Anchor-AI'!T208</f>
        <v>0</v>
      </c>
      <c r="Q210" s="295">
        <f>'Anchor-AI'!U208</f>
        <v>0</v>
      </c>
      <c r="R210" s="295">
        <f>'Anchor-AI'!V208</f>
        <v>0</v>
      </c>
      <c r="S210" s="295">
        <f>'Anchor-AI'!W208</f>
        <v>0</v>
      </c>
      <c r="T210" s="295">
        <f>'Anchor-AI'!X208</f>
        <v>0</v>
      </c>
      <c r="U210" s="295">
        <f>10*LOG10(1/((Summary!$C$80/10^(R210/10)+Summary!$C$81/10^(S210/10)+Summary!$C$82/10^(T210/10))/Summary!$C$83))</f>
        <v>0</v>
      </c>
      <c r="V210" s="295">
        <f>'Anchor-AI'!Y208</f>
        <v>0</v>
      </c>
      <c r="W210" s="295">
        <f>'Anchor-AI'!Z208</f>
        <v>0</v>
      </c>
      <c r="X210" s="295">
        <f>'Anchor-AI'!AA208</f>
        <v>0</v>
      </c>
      <c r="Y210" s="357">
        <f>'Anchor-AI'!AB208</f>
        <v>0</v>
      </c>
      <c r="Z210" s="357">
        <f>'Anchor-AI'!AC208</f>
        <v>0</v>
      </c>
      <c r="AA210" s="296">
        <f t="shared" si="20"/>
        <v>0</v>
      </c>
      <c r="AC210" s="170">
        <f>'Test-AI'!L208</f>
        <v>0</v>
      </c>
      <c r="AD210" s="167">
        <f>'Test-AI'!M208</f>
        <v>0</v>
      </c>
      <c r="AE210" s="167">
        <f>'Test-AI'!N208</f>
        <v>0</v>
      </c>
      <c r="AF210" s="167">
        <f>'Test-AI'!O208</f>
        <v>0</v>
      </c>
      <c r="AG210" s="167">
        <f>(Summary!$C$63*AD210+Summary!$C$64*AE210+Summary!$C$65*AF210)/Summary!$C$66</f>
        <v>0</v>
      </c>
      <c r="AH210" s="167">
        <f>'Test-AI'!P208</f>
        <v>0</v>
      </c>
      <c r="AI210" s="167">
        <f>'Test-AI'!Q208</f>
        <v>0</v>
      </c>
      <c r="AJ210" s="167">
        <f>'Test-AI'!R208</f>
        <v>0</v>
      </c>
      <c r="AK210" s="167">
        <f>'Test-AI'!S208</f>
        <v>0</v>
      </c>
      <c r="AL210" s="167">
        <f>'Test-AI'!T208</f>
        <v>0</v>
      </c>
      <c r="AM210" s="167">
        <f>'Test-AI'!U208</f>
        <v>0</v>
      </c>
      <c r="AN210" s="167">
        <f>'Test-AI'!V208</f>
        <v>0</v>
      </c>
      <c r="AO210" s="167">
        <f>'Test-AI'!W208</f>
        <v>0</v>
      </c>
      <c r="AP210" s="167">
        <f>'Test-AI'!X208</f>
        <v>0</v>
      </c>
      <c r="AQ210" s="167">
        <f>10*LOG10(1/((Summary!$C$80/10^(AN210/10)+Summary!$C$81/10^(AO210/10)+Summary!$C$82/10^(AP210/10))/Summary!$C$83))</f>
        <v>0</v>
      </c>
      <c r="AR210" s="167">
        <f>'Test-AI'!Y208</f>
        <v>0</v>
      </c>
      <c r="AS210" s="167">
        <f>'Test-AI'!Z208</f>
        <v>0</v>
      </c>
      <c r="AT210" s="295">
        <f>'Test-AI'!AA208</f>
        <v>0</v>
      </c>
      <c r="AU210" s="357">
        <f>'Test-AI'!AB208</f>
        <v>0</v>
      </c>
      <c r="AV210" s="357">
        <f>'Test-AI'!AC208</f>
        <v>0</v>
      </c>
      <c r="AW210" s="296">
        <f t="shared" si="21"/>
        <v>0</v>
      </c>
      <c r="AX210" s="297" t="e">
        <f t="shared" si="22"/>
        <v>#DIV/0!</v>
      </c>
      <c r="AY210" s="298" t="e">
        <f t="shared" si="22"/>
        <v>#DIV/0!</v>
      </c>
      <c r="AZ210" s="297" t="e">
        <f t="shared" si="22"/>
        <v>#DIV/0!</v>
      </c>
      <c r="BA210" s="345" t="e">
        <f t="shared" si="19"/>
        <v>#DIV/0!</v>
      </c>
      <c r="BB210" s="75"/>
      <c r="BC210" s="75"/>
      <c r="BD210" s="573" t="s">
        <v>147</v>
      </c>
      <c r="BE210" s="549" t="e">
        <f t="array" ref="BE210">bdRateExtend($G209:$G212,H209:H212,$AC209:$AC212,AD209:AD212)</f>
        <v>#VALUE!</v>
      </c>
      <c r="BF210" s="552"/>
      <c r="BG210" s="552"/>
      <c r="BH210" s="552"/>
      <c r="BI210" s="552"/>
      <c r="BJ210" s="552"/>
      <c r="BK210" s="551" t="e">
        <f t="array" ref="BK210">bdRateExtend($G209:$G212,L209:L212,$AC209:$AC212,AH209:AH212)</f>
        <v>#VALUE!</v>
      </c>
      <c r="BL210" s="552"/>
      <c r="BM210" s="551" t="e">
        <f t="array" ref="BM210">bdRateExtend($G209:$G212,M209:M212,$AC209:$AC212,AI209:AI212)</f>
        <v>#VALUE!</v>
      </c>
      <c r="BN210" s="552"/>
      <c r="BO210" s="545" t="e">
        <f t="array" ref="BO210">bdRateExtend($G209:$G212,N209:N212,$AC209:$AC212,AJ209:AJ212,"None", FALSE,1)</f>
        <v>#VALUE!</v>
      </c>
      <c r="BP210" s="541"/>
      <c r="BQ210" s="545" t="e">
        <f t="array" ref="BQ210">bdRateExtend($G209:$G212,O209:O212,$AC209:$AC212,AK209:AK212,"None", FALSE,1)</f>
        <v>#VALUE!</v>
      </c>
      <c r="BR210" s="541"/>
      <c r="BS210" s="551" t="e">
        <f t="array" ref="BS210">bdRateExtend($G209:$G212,P209:P212,$AC209:$AC212,AL209:AL212)</f>
        <v>#VALUE!</v>
      </c>
      <c r="BT210" s="552"/>
      <c r="BU210" s="551" t="e">
        <f t="array" ref="BU210">bdRateExtend($G209:$G212,Q209:Q212,$AC209:$AC212,AM209:AM212)</f>
        <v>#VALUE!</v>
      </c>
      <c r="BV210" s="552"/>
      <c r="BW210" s="551" t="e">
        <f t="array" ref="BW210">bdRateExtend($G209:$G212,R209:R212,$AC209:$AC212,AN209:AN212)</f>
        <v>#VALUE!</v>
      </c>
      <c r="BX210" s="552"/>
      <c r="BY210" s="552"/>
      <c r="BZ210" s="541"/>
      <c r="CA210" s="541"/>
      <c r="CB210" s="552"/>
      <c r="CC210" s="561" t="e">
        <f t="array" ref="CC210">bdCAMBIExtend($G209:$G212,V209:V212,$AC209:$AC212,AR209:AR212)</f>
        <v>#VALUE!</v>
      </c>
      <c r="CD210" s="552"/>
      <c r="CE210" s="554">
        <f t="array" ref="CE210">testVMAFRange($G209:$G212,N209:N212,$AC209:$AC212,AJ209:AJ212)</f>
        <v>0</v>
      </c>
      <c r="CF210" s="541"/>
      <c r="CG210" s="554">
        <f t="array" ref="CG210">testVMAFRange($G209:$G212,O209:O212,$AC209:$AC212,AK209:AK212)</f>
        <v>0</v>
      </c>
      <c r="CH210" s="541"/>
    </row>
    <row r="211" spans="1:86" ht="17" hidden="1" customHeight="1" x14ac:dyDescent="0.2">
      <c r="A211" s="402"/>
      <c r="B211" s="566"/>
      <c r="C211" s="485"/>
      <c r="D211" s="590"/>
      <c r="E211" s="558"/>
      <c r="F211" s="239">
        <v>160</v>
      </c>
      <c r="G211" s="294">
        <f>'Anchor-AI'!L209</f>
        <v>0</v>
      </c>
      <c r="H211" s="295">
        <f>'Anchor-AI'!M209</f>
        <v>0</v>
      </c>
      <c r="I211" s="295">
        <f>'Anchor-AI'!N209</f>
        <v>0</v>
      </c>
      <c r="J211" s="295">
        <f>'Anchor-AI'!O209</f>
        <v>0</v>
      </c>
      <c r="K211" s="295">
        <f>(Summary!$C$63*H211+Summary!$C$64*I211+Summary!$C$65*J211)/Summary!$C$66</f>
        <v>0</v>
      </c>
      <c r="L211" s="295">
        <f>'Anchor-AI'!P209</f>
        <v>0</v>
      </c>
      <c r="M211" s="295">
        <f>'Anchor-AI'!Q209</f>
        <v>0</v>
      </c>
      <c r="N211" s="295">
        <f>'Anchor-AI'!R209</f>
        <v>0</v>
      </c>
      <c r="O211" s="295">
        <f>'Anchor-AI'!S209</f>
        <v>0</v>
      </c>
      <c r="P211" s="295">
        <f>'Anchor-AI'!T209</f>
        <v>0</v>
      </c>
      <c r="Q211" s="295">
        <f>'Anchor-AI'!U209</f>
        <v>0</v>
      </c>
      <c r="R211" s="295">
        <f>'Anchor-AI'!V209</f>
        <v>0</v>
      </c>
      <c r="S211" s="295">
        <f>'Anchor-AI'!W209</f>
        <v>0</v>
      </c>
      <c r="T211" s="295">
        <f>'Anchor-AI'!X209</f>
        <v>0</v>
      </c>
      <c r="U211" s="295">
        <f>10*LOG10(1/((Summary!$C$80/10^(R211/10)+Summary!$C$81/10^(S211/10)+Summary!$C$82/10^(T211/10))/Summary!$C$83))</f>
        <v>0</v>
      </c>
      <c r="V211" s="295">
        <f>'Anchor-AI'!Y209</f>
        <v>0</v>
      </c>
      <c r="W211" s="295">
        <f>'Anchor-AI'!Z209</f>
        <v>0</v>
      </c>
      <c r="X211" s="295">
        <f>'Anchor-AI'!AA209</f>
        <v>0</v>
      </c>
      <c r="Y211" s="357">
        <f>'Anchor-AI'!AB209</f>
        <v>0</v>
      </c>
      <c r="Z211" s="357">
        <f>'Anchor-AI'!AC209</f>
        <v>0</v>
      </c>
      <c r="AA211" s="296">
        <f t="shared" si="20"/>
        <v>0</v>
      </c>
      <c r="AC211" s="170">
        <f>'Test-AI'!L209</f>
        <v>0</v>
      </c>
      <c r="AD211" s="167">
        <f>'Test-AI'!M209</f>
        <v>0</v>
      </c>
      <c r="AE211" s="167">
        <f>'Test-AI'!N209</f>
        <v>0</v>
      </c>
      <c r="AF211" s="167">
        <f>'Test-AI'!O209</f>
        <v>0</v>
      </c>
      <c r="AG211" s="167">
        <f>(Summary!$C$63*AD211+Summary!$C$64*AE211+Summary!$C$65*AF211)/Summary!$C$66</f>
        <v>0</v>
      </c>
      <c r="AH211" s="167">
        <f>'Test-AI'!P209</f>
        <v>0</v>
      </c>
      <c r="AI211" s="167">
        <f>'Test-AI'!Q209</f>
        <v>0</v>
      </c>
      <c r="AJ211" s="167">
        <f>'Test-AI'!R209</f>
        <v>0</v>
      </c>
      <c r="AK211" s="167">
        <f>'Test-AI'!S209</f>
        <v>0</v>
      </c>
      <c r="AL211" s="167">
        <f>'Test-AI'!T209</f>
        <v>0</v>
      </c>
      <c r="AM211" s="167">
        <f>'Test-AI'!U209</f>
        <v>0</v>
      </c>
      <c r="AN211" s="167">
        <f>'Test-AI'!V209</f>
        <v>0</v>
      </c>
      <c r="AO211" s="167">
        <f>'Test-AI'!W209</f>
        <v>0</v>
      </c>
      <c r="AP211" s="167">
        <f>'Test-AI'!X209</f>
        <v>0</v>
      </c>
      <c r="AQ211" s="167">
        <f>10*LOG10(1/((Summary!$C$80/10^(AN211/10)+Summary!$C$81/10^(AO211/10)+Summary!$C$82/10^(AP211/10))/Summary!$C$83))</f>
        <v>0</v>
      </c>
      <c r="AR211" s="167">
        <f>'Test-AI'!Y209</f>
        <v>0</v>
      </c>
      <c r="AS211" s="167">
        <f>'Test-AI'!Z209</f>
        <v>0</v>
      </c>
      <c r="AT211" s="295">
        <f>'Test-AI'!AA209</f>
        <v>0</v>
      </c>
      <c r="AU211" s="357">
        <f>'Test-AI'!AB209</f>
        <v>0</v>
      </c>
      <c r="AV211" s="357">
        <f>'Test-AI'!AC209</f>
        <v>0</v>
      </c>
      <c r="AW211" s="296">
        <f t="shared" si="21"/>
        <v>0</v>
      </c>
      <c r="AX211" s="297" t="e">
        <f t="shared" si="22"/>
        <v>#DIV/0!</v>
      </c>
      <c r="AY211" s="298" t="e">
        <f t="shared" si="22"/>
        <v>#DIV/0!</v>
      </c>
      <c r="AZ211" s="297" t="e">
        <f t="shared" si="22"/>
        <v>#DIV/0!</v>
      </c>
      <c r="BA211" s="345" t="e">
        <f t="shared" si="19"/>
        <v>#DIV/0!</v>
      </c>
      <c r="BB211" s="75"/>
      <c r="BC211" s="75"/>
      <c r="BD211" s="565"/>
      <c r="BE211" s="550"/>
      <c r="BF211" s="552"/>
      <c r="BG211" s="552"/>
      <c r="BH211" s="552"/>
      <c r="BI211" s="552"/>
      <c r="BJ211" s="552"/>
      <c r="BK211" s="553"/>
      <c r="BL211" s="552"/>
      <c r="BM211" s="553"/>
      <c r="BN211" s="552"/>
      <c r="BO211" s="546"/>
      <c r="BP211" s="541"/>
      <c r="BQ211" s="546"/>
      <c r="BR211" s="541"/>
      <c r="BS211" s="553"/>
      <c r="BT211" s="552"/>
      <c r="BU211" s="553"/>
      <c r="BV211" s="552"/>
      <c r="BW211" s="553"/>
      <c r="BX211" s="552"/>
      <c r="BY211" s="552"/>
      <c r="BZ211" s="541"/>
      <c r="CA211" s="541"/>
      <c r="CB211" s="552"/>
      <c r="CC211" s="553"/>
      <c r="CD211" s="552"/>
      <c r="CE211" s="546"/>
      <c r="CF211" s="541"/>
      <c r="CG211" s="546"/>
      <c r="CH211" s="541"/>
    </row>
    <row r="212" spans="1:86" ht="17" hidden="1" customHeight="1" x14ac:dyDescent="0.2">
      <c r="A212" s="402"/>
      <c r="B212" s="566"/>
      <c r="C212" s="485"/>
      <c r="D212" s="590"/>
      <c r="E212" s="558"/>
      <c r="F212" s="239">
        <v>185</v>
      </c>
      <c r="G212" s="294">
        <f>'Anchor-AI'!L210</f>
        <v>0</v>
      </c>
      <c r="H212" s="295">
        <f>'Anchor-AI'!M210</f>
        <v>0</v>
      </c>
      <c r="I212" s="295">
        <f>'Anchor-AI'!N210</f>
        <v>0</v>
      </c>
      <c r="J212" s="295">
        <f>'Anchor-AI'!O210</f>
        <v>0</v>
      </c>
      <c r="K212" s="295">
        <f>(Summary!$C$63*H212+Summary!$C$64*I212+Summary!$C$65*J212)/Summary!$C$66</f>
        <v>0</v>
      </c>
      <c r="L212" s="295">
        <f>'Anchor-AI'!P210</f>
        <v>0</v>
      </c>
      <c r="M212" s="295">
        <f>'Anchor-AI'!Q210</f>
        <v>0</v>
      </c>
      <c r="N212" s="295">
        <f>'Anchor-AI'!R210</f>
        <v>0</v>
      </c>
      <c r="O212" s="295">
        <f>'Anchor-AI'!S210</f>
        <v>0</v>
      </c>
      <c r="P212" s="295">
        <f>'Anchor-AI'!T210</f>
        <v>0</v>
      </c>
      <c r="Q212" s="295">
        <f>'Anchor-AI'!U210</f>
        <v>0</v>
      </c>
      <c r="R212" s="295">
        <f>'Anchor-AI'!V210</f>
        <v>0</v>
      </c>
      <c r="S212" s="295">
        <f>'Anchor-AI'!W210</f>
        <v>0</v>
      </c>
      <c r="T212" s="295">
        <f>'Anchor-AI'!X210</f>
        <v>0</v>
      </c>
      <c r="U212" s="295">
        <f>10*LOG10(1/((Summary!$C$80/10^(R212/10)+Summary!$C$81/10^(S212/10)+Summary!$C$82/10^(T212/10))/Summary!$C$83))</f>
        <v>0</v>
      </c>
      <c r="V212" s="295">
        <f>'Anchor-AI'!Y210</f>
        <v>0</v>
      </c>
      <c r="W212" s="295">
        <f>'Anchor-AI'!Z210</f>
        <v>0</v>
      </c>
      <c r="X212" s="295">
        <f>'Anchor-AI'!AA210</f>
        <v>0</v>
      </c>
      <c r="Y212" s="357">
        <f>'Anchor-AI'!AB210</f>
        <v>0</v>
      </c>
      <c r="Z212" s="357">
        <f>'Anchor-AI'!AC210</f>
        <v>0</v>
      </c>
      <c r="AA212" s="296">
        <f t="shared" si="20"/>
        <v>0</v>
      </c>
      <c r="AC212" s="170">
        <f>'Test-AI'!L210</f>
        <v>0</v>
      </c>
      <c r="AD212" s="167">
        <f>'Test-AI'!M210</f>
        <v>0</v>
      </c>
      <c r="AE212" s="167">
        <f>'Test-AI'!N210</f>
        <v>0</v>
      </c>
      <c r="AF212" s="167">
        <f>'Test-AI'!O210</f>
        <v>0</v>
      </c>
      <c r="AG212" s="167">
        <f>(Summary!$C$63*AD212+Summary!$C$64*AE212+Summary!$C$65*AF212)/Summary!$C$66</f>
        <v>0</v>
      </c>
      <c r="AH212" s="167">
        <f>'Test-AI'!P210</f>
        <v>0</v>
      </c>
      <c r="AI212" s="167">
        <f>'Test-AI'!Q210</f>
        <v>0</v>
      </c>
      <c r="AJ212" s="167">
        <f>'Test-AI'!R210</f>
        <v>0</v>
      </c>
      <c r="AK212" s="167">
        <f>'Test-AI'!S210</f>
        <v>0</v>
      </c>
      <c r="AL212" s="167">
        <f>'Test-AI'!T210</f>
        <v>0</v>
      </c>
      <c r="AM212" s="167">
        <f>'Test-AI'!U210</f>
        <v>0</v>
      </c>
      <c r="AN212" s="167">
        <f>'Test-AI'!V210</f>
        <v>0</v>
      </c>
      <c r="AO212" s="167">
        <f>'Test-AI'!W210</f>
        <v>0</v>
      </c>
      <c r="AP212" s="167">
        <f>'Test-AI'!X210</f>
        <v>0</v>
      </c>
      <c r="AQ212" s="167">
        <f>10*LOG10(1/((Summary!$C$80/10^(AN212/10)+Summary!$C$81/10^(AO212/10)+Summary!$C$82/10^(AP212/10))/Summary!$C$83))</f>
        <v>0</v>
      </c>
      <c r="AR212" s="167">
        <f>'Test-AI'!Y210</f>
        <v>0</v>
      </c>
      <c r="AS212" s="167">
        <f>'Test-AI'!Z210</f>
        <v>0</v>
      </c>
      <c r="AT212" s="295">
        <f>'Test-AI'!AA210</f>
        <v>0</v>
      </c>
      <c r="AU212" s="357">
        <f>'Test-AI'!AB210</f>
        <v>0</v>
      </c>
      <c r="AV212" s="357">
        <f>'Test-AI'!AC210</f>
        <v>0</v>
      </c>
      <c r="AW212" s="296">
        <f t="shared" si="21"/>
        <v>0</v>
      </c>
      <c r="AX212" s="297" t="e">
        <f t="shared" si="22"/>
        <v>#DIV/0!</v>
      </c>
      <c r="AY212" s="298" t="e">
        <f t="shared" si="22"/>
        <v>#DIV/0!</v>
      </c>
      <c r="AZ212" s="297" t="e">
        <f t="shared" si="22"/>
        <v>#DIV/0!</v>
      </c>
      <c r="BA212" s="345" t="e">
        <f t="shared" si="19"/>
        <v>#DIV/0!</v>
      </c>
      <c r="BB212" s="75"/>
      <c r="BC212" s="75"/>
      <c r="BD212" s="574" t="s">
        <v>46</v>
      </c>
      <c r="BE212" s="549" t="e">
        <f t="array" ref="BE212">bdRateExtend($G210:$G213,H210:H213,$AC210:$AC213,AD210:AD213)</f>
        <v>#VALUE!</v>
      </c>
      <c r="BF212" s="552"/>
      <c r="BG212" s="552"/>
      <c r="BH212" s="552"/>
      <c r="BI212" s="552"/>
      <c r="BJ212" s="552"/>
      <c r="BK212" s="551" t="e">
        <f t="array" ref="BK212">bdRateExtend($G210:$G213,L210:L213,$AC210:$AC213,AH210:AH213)</f>
        <v>#VALUE!</v>
      </c>
      <c r="BL212" s="552"/>
      <c r="BM212" s="551" t="e">
        <f t="array" ref="BM212">bdRateExtend($G210:$G213,M210:M213,$AC210:$AC213,AI210:AI213)</f>
        <v>#VALUE!</v>
      </c>
      <c r="BN212" s="552"/>
      <c r="BO212" s="545" t="e">
        <f t="array" ref="BO212">bdRateExtend($G210:$G213,N210:N213,$AC210:$AC213,AJ210:AJ213,"None", FALSE,1)</f>
        <v>#VALUE!</v>
      </c>
      <c r="BP212" s="541"/>
      <c r="BQ212" s="545" t="e">
        <f t="array" ref="BQ212">bdRateExtend($G210:$G213,O210:O213,$AC210:$AC213,AK210:AK213,"None", FALSE,1)</f>
        <v>#VALUE!</v>
      </c>
      <c r="BR212" s="541"/>
      <c r="BS212" s="551" t="e">
        <f t="array" ref="BS212">bdRateExtend($G210:$G213,P210:P213,$AC210:$AC213,AL210:AL213)</f>
        <v>#VALUE!</v>
      </c>
      <c r="BT212" s="552"/>
      <c r="BU212" s="551" t="e">
        <f t="array" ref="BU212">bdRateExtend($G210:$G213,Q210:Q213,$AC210:$AC213,AM210:AM213)</f>
        <v>#VALUE!</v>
      </c>
      <c r="BV212" s="552"/>
      <c r="BW212" s="551" t="e">
        <f t="array" ref="BW212">bdRateExtend($G210:$G213,R210:R213,$AC210:$AC213,AN210:AN213)</f>
        <v>#VALUE!</v>
      </c>
      <c r="BX212" s="552"/>
      <c r="BY212" s="552"/>
      <c r="BZ212" s="541"/>
      <c r="CA212" s="541"/>
      <c r="CB212" s="552"/>
      <c r="CC212" s="561" t="e">
        <f t="array" ref="CC212">bdCAMBIExtend($G210:$G213,V210:V213,$AC210:$AC213,AR210:AR213)</f>
        <v>#VALUE!</v>
      </c>
      <c r="CD212" s="552"/>
      <c r="CE212" s="554">
        <f t="array" ref="CE212">testVMAFRange($G210:$G213,N210:N213,$AC210:$AC213,AJ210:AJ213)</f>
        <v>0</v>
      </c>
      <c r="CF212" s="541"/>
      <c r="CG212" s="554">
        <f t="array" ref="CG212">testVMAFRange($G210:$G213,O210:O213,$AC210:$AC213,AK210:AK213)</f>
        <v>0</v>
      </c>
      <c r="CH212" s="541"/>
    </row>
    <row r="213" spans="1:86" ht="17" hidden="1" customHeight="1" x14ac:dyDescent="0.2">
      <c r="A213" s="402"/>
      <c r="B213" s="596"/>
      <c r="C213" s="486"/>
      <c r="D213" s="591"/>
      <c r="E213" s="559"/>
      <c r="F213" s="240">
        <v>210</v>
      </c>
      <c r="G213" s="299">
        <f>'Anchor-AI'!L211</f>
        <v>0</v>
      </c>
      <c r="H213" s="300">
        <f>'Anchor-AI'!M211</f>
        <v>0</v>
      </c>
      <c r="I213" s="300">
        <f>'Anchor-AI'!N211</f>
        <v>0</v>
      </c>
      <c r="J213" s="300">
        <f>'Anchor-AI'!O211</f>
        <v>0</v>
      </c>
      <c r="K213" s="295">
        <f>(Summary!$C$63*H213+Summary!$C$64*I213+Summary!$C$65*J213)/Summary!$C$66</f>
        <v>0</v>
      </c>
      <c r="L213" s="300">
        <f>'Anchor-AI'!P211</f>
        <v>0</v>
      </c>
      <c r="M213" s="300">
        <f>'Anchor-AI'!Q211</f>
        <v>0</v>
      </c>
      <c r="N213" s="300">
        <f>'Anchor-AI'!R211</f>
        <v>0</v>
      </c>
      <c r="O213" s="300">
        <f>'Anchor-AI'!S211</f>
        <v>0</v>
      </c>
      <c r="P213" s="300">
        <f>'Anchor-AI'!T211</f>
        <v>0</v>
      </c>
      <c r="Q213" s="300">
        <f>'Anchor-AI'!U211</f>
        <v>0</v>
      </c>
      <c r="R213" s="300">
        <f>'Anchor-AI'!V211</f>
        <v>0</v>
      </c>
      <c r="S213" s="300">
        <f>'Anchor-AI'!W211</f>
        <v>0</v>
      </c>
      <c r="T213" s="300">
        <f>'Anchor-AI'!X211</f>
        <v>0</v>
      </c>
      <c r="U213" s="300">
        <f>10*LOG10(1/((Summary!$C$80/10^(R213/10)+Summary!$C$81/10^(S213/10)+Summary!$C$82/10^(T213/10))/Summary!$C$83))</f>
        <v>0</v>
      </c>
      <c r="V213" s="300">
        <f>'Anchor-AI'!Y211</f>
        <v>0</v>
      </c>
      <c r="W213" s="300">
        <f>'Anchor-AI'!Z211</f>
        <v>0</v>
      </c>
      <c r="X213" s="300">
        <f>'Anchor-AI'!AA211</f>
        <v>0</v>
      </c>
      <c r="Y213" s="357">
        <f>'Anchor-AI'!AB211</f>
        <v>0</v>
      </c>
      <c r="Z213" s="357">
        <f>'Anchor-AI'!AC211</f>
        <v>0</v>
      </c>
      <c r="AA213" s="301">
        <f t="shared" si="20"/>
        <v>0</v>
      </c>
      <c r="AC213" s="171">
        <f>'Test-AI'!L211</f>
        <v>0</v>
      </c>
      <c r="AD213" s="168">
        <f>'Test-AI'!M211</f>
        <v>0</v>
      </c>
      <c r="AE213" s="168">
        <f>'Test-AI'!N211</f>
        <v>0</v>
      </c>
      <c r="AF213" s="168">
        <f>'Test-AI'!O211</f>
        <v>0</v>
      </c>
      <c r="AG213" s="168">
        <f>(Summary!$C$63*AD213+Summary!$C$64*AE213+Summary!$C$65*AF213)/Summary!$C$66</f>
        <v>0</v>
      </c>
      <c r="AH213" s="168">
        <f>'Test-AI'!P211</f>
        <v>0</v>
      </c>
      <c r="AI213" s="168">
        <f>'Test-AI'!Q211</f>
        <v>0</v>
      </c>
      <c r="AJ213" s="168">
        <f>'Test-AI'!R211</f>
        <v>0</v>
      </c>
      <c r="AK213" s="168">
        <f>'Test-AI'!S211</f>
        <v>0</v>
      </c>
      <c r="AL213" s="168">
        <f>'Test-AI'!T211</f>
        <v>0</v>
      </c>
      <c r="AM213" s="168">
        <f>'Test-AI'!U211</f>
        <v>0</v>
      </c>
      <c r="AN213" s="168">
        <f>'Test-AI'!V211</f>
        <v>0</v>
      </c>
      <c r="AO213" s="168">
        <f>'Test-AI'!W211</f>
        <v>0</v>
      </c>
      <c r="AP213" s="168">
        <f>'Test-AI'!X211</f>
        <v>0</v>
      </c>
      <c r="AQ213" s="168">
        <f>10*LOG10(1/((Summary!$C$80/10^(AN213/10)+Summary!$C$81/10^(AO213/10)+Summary!$C$82/10^(AP213/10))/Summary!$C$83))</f>
        <v>0</v>
      </c>
      <c r="AR213" s="168">
        <f>'Test-AI'!Y211</f>
        <v>0</v>
      </c>
      <c r="AS213" s="168">
        <f>'Test-AI'!Z211</f>
        <v>0</v>
      </c>
      <c r="AT213" s="300">
        <f>'Test-AI'!AA211</f>
        <v>0</v>
      </c>
      <c r="AU213" s="357">
        <f>'Test-AI'!AB211</f>
        <v>0</v>
      </c>
      <c r="AV213" s="357">
        <f>'Test-AI'!AC211</f>
        <v>0</v>
      </c>
      <c r="AW213" s="301">
        <f t="shared" si="21"/>
        <v>0</v>
      </c>
      <c r="AX213" s="302" t="e">
        <f t="shared" si="22"/>
        <v>#DIV/0!</v>
      </c>
      <c r="AY213" s="303" t="e">
        <f t="shared" si="22"/>
        <v>#DIV/0!</v>
      </c>
      <c r="AZ213" s="297" t="e">
        <f t="shared" si="22"/>
        <v>#DIV/0!</v>
      </c>
      <c r="BA213" s="345" t="e">
        <f t="shared" si="19"/>
        <v>#DIV/0!</v>
      </c>
      <c r="BB213" s="75"/>
      <c r="BC213" s="75"/>
      <c r="BD213" s="570"/>
      <c r="BE213" s="550"/>
      <c r="BF213" s="553"/>
      <c r="BG213" s="553"/>
      <c r="BH213" s="553"/>
      <c r="BI213" s="553"/>
      <c r="BJ213" s="553"/>
      <c r="BK213" s="553"/>
      <c r="BL213" s="553"/>
      <c r="BM213" s="553"/>
      <c r="BN213" s="553"/>
      <c r="BO213" s="546"/>
      <c r="BP213" s="544"/>
      <c r="BQ213" s="546"/>
      <c r="BR213" s="544"/>
      <c r="BS213" s="553"/>
      <c r="BT213" s="553"/>
      <c r="BU213" s="553"/>
      <c r="BV213" s="553"/>
      <c r="BW213" s="553"/>
      <c r="BX213" s="553"/>
      <c r="BY213" s="553"/>
      <c r="BZ213" s="544"/>
      <c r="CA213" s="544"/>
      <c r="CB213" s="553"/>
      <c r="CC213" s="553"/>
      <c r="CD213" s="553"/>
      <c r="CE213" s="546"/>
      <c r="CF213" s="544"/>
      <c r="CG213" s="546"/>
      <c r="CH213" s="544"/>
    </row>
    <row r="214" spans="1:86" ht="17" hidden="1" customHeight="1" x14ac:dyDescent="0.2">
      <c r="A214" s="626" t="s">
        <v>152</v>
      </c>
      <c r="B214" s="595" t="s">
        <v>153</v>
      </c>
      <c r="C214" s="586" t="s">
        <v>68</v>
      </c>
      <c r="D214" s="589">
        <v>25</v>
      </c>
      <c r="E214" s="557">
        <v>8</v>
      </c>
      <c r="F214" s="238">
        <v>85</v>
      </c>
      <c r="G214" s="289">
        <f>'Anchor-AI'!L212</f>
        <v>0</v>
      </c>
      <c r="H214" s="290">
        <f>'Anchor-AI'!M212</f>
        <v>0</v>
      </c>
      <c r="I214" s="290">
        <f>'Anchor-AI'!N212</f>
        <v>0</v>
      </c>
      <c r="J214" s="290">
        <f>'Anchor-AI'!O212</f>
        <v>0</v>
      </c>
      <c r="K214" s="290">
        <f>(Summary!$C$63*H214+Summary!$C$64*I214+Summary!$C$65*J214)/Summary!$C$66</f>
        <v>0</v>
      </c>
      <c r="L214" s="290">
        <f>'Anchor-AI'!P212</f>
        <v>0</v>
      </c>
      <c r="M214" s="290">
        <f>'Anchor-AI'!Q212</f>
        <v>0</v>
      </c>
      <c r="N214" s="290">
        <f>'Anchor-AI'!R212</f>
        <v>0</v>
      </c>
      <c r="O214" s="290">
        <f>'Anchor-AI'!S212</f>
        <v>0</v>
      </c>
      <c r="P214" s="290">
        <f>'Anchor-AI'!T212</f>
        <v>0</v>
      </c>
      <c r="Q214" s="290">
        <f>'Anchor-AI'!U212</f>
        <v>0</v>
      </c>
      <c r="R214" s="290">
        <f>'Anchor-AI'!V212</f>
        <v>0</v>
      </c>
      <c r="S214" s="290">
        <f>'Anchor-AI'!W212</f>
        <v>0</v>
      </c>
      <c r="T214" s="290">
        <f>'Anchor-AI'!X212</f>
        <v>0</v>
      </c>
      <c r="U214" s="290">
        <f>10*LOG10(1/((Summary!$C$80/10^(R214/10)+Summary!$C$81/10^(S214/10)+Summary!$C$82/10^(T214/10))/Summary!$C$83))</f>
        <v>0</v>
      </c>
      <c r="V214" s="290">
        <f>'Anchor-AI'!Y212</f>
        <v>0</v>
      </c>
      <c r="W214" s="290">
        <f>'Anchor-AI'!Z212</f>
        <v>0</v>
      </c>
      <c r="X214" s="290">
        <f>'Anchor-AI'!AA212</f>
        <v>0</v>
      </c>
      <c r="Y214" s="360">
        <f>'Anchor-AI'!AB212</f>
        <v>0</v>
      </c>
      <c r="Z214" s="360">
        <f>'Anchor-AI'!AC212</f>
        <v>0</v>
      </c>
      <c r="AA214" s="291">
        <f t="shared" si="20"/>
        <v>0</v>
      </c>
      <c r="AC214" s="169">
        <f>'Test-AI'!L212</f>
        <v>0</v>
      </c>
      <c r="AD214" s="166">
        <f>'Test-AI'!M212</f>
        <v>0</v>
      </c>
      <c r="AE214" s="166">
        <f>'Test-AI'!N212</f>
        <v>0</v>
      </c>
      <c r="AF214" s="166">
        <f>'Test-AI'!O212</f>
        <v>0</v>
      </c>
      <c r="AG214" s="166">
        <f>(Summary!$C$63*AD214+Summary!$C$64*AE214+Summary!$C$65*AF214)/Summary!$C$66</f>
        <v>0</v>
      </c>
      <c r="AH214" s="166">
        <f>'Test-AI'!P212</f>
        <v>0</v>
      </c>
      <c r="AI214" s="166">
        <f>'Test-AI'!Q212</f>
        <v>0</v>
      </c>
      <c r="AJ214" s="166">
        <f>'Test-AI'!R212</f>
        <v>0</v>
      </c>
      <c r="AK214" s="166">
        <f>'Test-AI'!S212</f>
        <v>0</v>
      </c>
      <c r="AL214" s="166">
        <f>'Test-AI'!T212</f>
        <v>0</v>
      </c>
      <c r="AM214" s="166">
        <f>'Test-AI'!U212</f>
        <v>0</v>
      </c>
      <c r="AN214" s="166">
        <f>'Test-AI'!V212</f>
        <v>0</v>
      </c>
      <c r="AO214" s="166">
        <f>'Test-AI'!W212</f>
        <v>0</v>
      </c>
      <c r="AP214" s="166">
        <f>'Test-AI'!X212</f>
        <v>0</v>
      </c>
      <c r="AQ214" s="166">
        <f>10*LOG10(1/((Summary!$C$80/10^(AN214/10)+Summary!$C$81/10^(AO214/10)+Summary!$C$82/10^(AP214/10))/Summary!$C$83))</f>
        <v>0</v>
      </c>
      <c r="AR214" s="166">
        <f>'Test-AI'!Y212</f>
        <v>0</v>
      </c>
      <c r="AS214" s="166">
        <f>'Test-AI'!Z212</f>
        <v>0</v>
      </c>
      <c r="AT214" s="290">
        <f>'Test-AI'!AA212</f>
        <v>0</v>
      </c>
      <c r="AU214" s="356">
        <f>'Test-AI'!AB212</f>
        <v>0</v>
      </c>
      <c r="AV214" s="356">
        <f>'Test-AI'!AC212</f>
        <v>0</v>
      </c>
      <c r="AW214" s="291">
        <f t="shared" si="21"/>
        <v>0</v>
      </c>
      <c r="AX214" s="292" t="e">
        <f t="shared" si="22"/>
        <v>#DIV/0!</v>
      </c>
      <c r="AY214" s="293" t="e">
        <f t="shared" si="22"/>
        <v>#DIV/0!</v>
      </c>
      <c r="AZ214" s="292" t="e">
        <f t="shared" si="22"/>
        <v>#DIV/0!</v>
      </c>
      <c r="BA214" s="344" t="e">
        <f t="shared" si="19"/>
        <v>#DIV/0!</v>
      </c>
      <c r="BB214" s="75"/>
      <c r="BC214" s="75"/>
      <c r="BD214" s="572" t="s">
        <v>39</v>
      </c>
      <c r="BE214" s="549" t="e">
        <f t="array" ref="BE214">bdRateExtend($G214:$G217,H214:H217,$AC214:$AC217,AD214:AD217)</f>
        <v>#VALUE!</v>
      </c>
      <c r="BF214" s="551" t="e">
        <f t="array" ref="BF214">bdRateExtend($G214:$G219,H214:H219,$AC214:$AC219,AD214:AD219)</f>
        <v>#VALUE!</v>
      </c>
      <c r="BG214" s="551" t="e">
        <f t="array" ref="BG214">bdRateExtend($G214:$G219,I214:I219,$AC214:$AC219,AE214:AE219)</f>
        <v>#VALUE!</v>
      </c>
      <c r="BH214" s="551" t="e">
        <f t="array" ref="BH214">bdRateExtend($G214:$G219,J214:J219,$AC214:$AC219,AF214:AF219)</f>
        <v>#VALUE!</v>
      </c>
      <c r="BI214" s="551" t="e">
        <f t="array" ref="BI214">bdRateExtend($G214:$G219,K214:K219,$AC214:$AC219,AG214:AG219)</f>
        <v>#VALUE!</v>
      </c>
      <c r="BJ214" s="575" t="e">
        <f>(Summary!$C$94*BF214+Summary!$C$95*BG214+Summary!$C$96*BH214)/Summary!$C$97</f>
        <v>#VALUE!</v>
      </c>
      <c r="BK214" s="551" t="e">
        <f t="array" ref="BK214">bdRateExtend($G214:$G217,L214:L217,$AC214:$AC217,AH214:AH217)</f>
        <v>#VALUE!</v>
      </c>
      <c r="BL214" s="551" t="e">
        <f t="array" ref="BL214">bdRateExtend($G214:$G219,L214:L219,$AC214:$AC219,AH214:AH219)</f>
        <v>#VALUE!</v>
      </c>
      <c r="BM214" s="551" t="e">
        <f t="array" ref="BM214">bdRateExtend($G214:$G217,M214:M217,$AC214:$AC217,AI214:AI217)</f>
        <v>#VALUE!</v>
      </c>
      <c r="BN214" s="551" t="e">
        <f t="array" ref="BN214">bdRateExtend($G214:$G219,M214:M219,$AC214:$AC219,AI214:AI219)</f>
        <v>#VALUE!</v>
      </c>
      <c r="BO214" s="548" t="e">
        <f t="array" ref="BO214">bdRateExtend($G214:$G217,N214:N217,$AC214:$AC217,AJ214:AJ217,"None", FALSE,1)</f>
        <v>#VALUE!</v>
      </c>
      <c r="BP214" s="585" t="e">
        <f t="array" ref="BP214">bdRateExtend($G214:$G219,N214:N219,$AC214:$AC219,AJ214:AJ219,"None", FALSE,1)</f>
        <v>#VALUE!</v>
      </c>
      <c r="BQ214" s="548" t="e">
        <f t="array" ref="BQ214">bdRateExtend($G214:$G217,O214:O217,$AC214:$AC217,AK214:AK217,"None", FALSE,1)</f>
        <v>#VALUE!</v>
      </c>
      <c r="BR214" s="585" t="e">
        <f t="array" ref="BR214">bdRateExtend($G214:$G219,O214:O219,$AC214:$AC219,AK214:AK219,"None", FALSE,1)</f>
        <v>#VALUE!</v>
      </c>
      <c r="BS214" s="551" t="e">
        <f t="array" ref="BS214">bdRateExtend($G214:$G217,P214:P217,$AC214:$AC217,AL214:AL217)</f>
        <v>#VALUE!</v>
      </c>
      <c r="BT214" s="551" t="e">
        <f t="array" ref="BT214">bdRateExtend($G214:$G219,P214:P219,$AC214:$AC219,AL214:AL219)</f>
        <v>#VALUE!</v>
      </c>
      <c r="BU214" s="551" t="e">
        <f t="array" ref="BU214">bdRateExtend($G214:$G217,Q214:Q217,$AC214:$AC217,AM214:AM217)</f>
        <v>#VALUE!</v>
      </c>
      <c r="BV214" s="551" t="e">
        <f t="array" ref="BV214">bdRateExtend($G214:$G219,Q214:Q219,$AC214:$AC219,AM214:AM219)</f>
        <v>#VALUE!</v>
      </c>
      <c r="BW214" s="551" t="e">
        <f t="array" ref="BW214">bdRateExtend($G214:$G217,R214:R217,$AC214:$AC217,AN214:AN217)</f>
        <v>#VALUE!</v>
      </c>
      <c r="BX214" s="551" t="e">
        <f t="array" ref="BX214">bdRateExtend($G214:$G219,R214:R219,$AC214:$AC219,AN214:AN219)</f>
        <v>#VALUE!</v>
      </c>
      <c r="BY214" s="551" t="e">
        <f t="array" ref="BY214">bdRateExtend($G214:$G219,S214:S219,$AC214:$AC219,AO214:AO219)</f>
        <v>#VALUE!</v>
      </c>
      <c r="BZ214" s="555" t="e">
        <f t="array" ref="BZ214">bdRateExtend($G214:$G219,T214:T219,$AC214:$AC219,AP214:AP219)</f>
        <v>#VALUE!</v>
      </c>
      <c r="CA214" s="555" t="e">
        <f t="array" ref="CA214">bdRateExtend($G214:$G219,U214:U219,$AC214:$AC219,AQ214:AQ219)</f>
        <v>#VALUE!</v>
      </c>
      <c r="CB214" s="575" t="e">
        <f>(Summary!$C$108*BX214+Summary!$C$109*BY214+Summary!$C$110*BZ214)/Summary!$C$111</f>
        <v>#VALUE!</v>
      </c>
      <c r="CC214" s="561" t="e">
        <f t="array" ref="CC214">bdCAMBIExtend($G214:$G217,V214:V217,$AC214:$AC217,AR214:AR217)</f>
        <v>#VALUE!</v>
      </c>
      <c r="CD214" s="561" t="e">
        <f t="array" ref="CD214">bdCAMBIExtend($G214:$G219,V214:V219,$AC214:$AC219,AR214:AR219)</f>
        <v>#VALUE!</v>
      </c>
      <c r="CE214" s="547">
        <f t="array" ref="CE214">testVMAFRange($G214:$G217,N214:N217,$AC214:$AC217,AJ214:AJ217)</f>
        <v>0</v>
      </c>
      <c r="CF214" s="543">
        <f t="array" ref="CF214">testVMAFRange($G214:$G219,N214:N219,$AC214:$AC219,AJ214:AJ219)</f>
        <v>0</v>
      </c>
      <c r="CG214" s="547">
        <f t="array" ref="CG214">testVMAFRange($G214:$G217,O214:O217,$AC214:$AC217,AK214:AK217)</f>
        <v>0</v>
      </c>
      <c r="CH214" s="543">
        <f t="array" ref="CH214">testVMAFRange($G214:$G219,O214:O219,$AC214:$AC219,AK214:AK219)</f>
        <v>0</v>
      </c>
    </row>
    <row r="215" spans="1:86" ht="17" hidden="1" customHeight="1" x14ac:dyDescent="0.2">
      <c r="A215" s="485"/>
      <c r="B215" s="566"/>
      <c r="C215" s="485"/>
      <c r="D215" s="590"/>
      <c r="E215" s="558"/>
      <c r="F215" s="239">
        <v>110</v>
      </c>
      <c r="G215" s="294">
        <f>'Anchor-AI'!L213</f>
        <v>0</v>
      </c>
      <c r="H215" s="295">
        <f>'Anchor-AI'!M213</f>
        <v>0</v>
      </c>
      <c r="I215" s="295">
        <f>'Anchor-AI'!N213</f>
        <v>0</v>
      </c>
      <c r="J215" s="295">
        <f>'Anchor-AI'!O213</f>
        <v>0</v>
      </c>
      <c r="K215" s="295">
        <f>(Summary!$C$63*H215+Summary!$C$64*I215+Summary!$C$65*J215)/Summary!$C$66</f>
        <v>0</v>
      </c>
      <c r="L215" s="295">
        <f>'Anchor-AI'!P213</f>
        <v>0</v>
      </c>
      <c r="M215" s="295">
        <f>'Anchor-AI'!Q213</f>
        <v>0</v>
      </c>
      <c r="N215" s="295">
        <f>'Anchor-AI'!R213</f>
        <v>0</v>
      </c>
      <c r="O215" s="295">
        <f>'Anchor-AI'!S213</f>
        <v>0</v>
      </c>
      <c r="P215" s="295">
        <f>'Anchor-AI'!T213</f>
        <v>0</v>
      </c>
      <c r="Q215" s="295">
        <f>'Anchor-AI'!U213</f>
        <v>0</v>
      </c>
      <c r="R215" s="295">
        <f>'Anchor-AI'!V213</f>
        <v>0</v>
      </c>
      <c r="S215" s="295">
        <f>'Anchor-AI'!W213</f>
        <v>0</v>
      </c>
      <c r="T215" s="295">
        <f>'Anchor-AI'!X213</f>
        <v>0</v>
      </c>
      <c r="U215" s="295">
        <f>10*LOG10(1/((Summary!$C$80/10^(R215/10)+Summary!$C$81/10^(S215/10)+Summary!$C$82/10^(T215/10))/Summary!$C$83))</f>
        <v>0</v>
      </c>
      <c r="V215" s="295">
        <f>'Anchor-AI'!Y213</f>
        <v>0</v>
      </c>
      <c r="W215" s="295">
        <f>'Anchor-AI'!Z213</f>
        <v>0</v>
      </c>
      <c r="X215" s="295">
        <f>'Anchor-AI'!AA213</f>
        <v>0</v>
      </c>
      <c r="Y215" s="357">
        <f>'Anchor-AI'!AB213</f>
        <v>0</v>
      </c>
      <c r="Z215" s="357">
        <f>'Anchor-AI'!AC213</f>
        <v>0</v>
      </c>
      <c r="AA215" s="296">
        <f t="shared" si="20"/>
        <v>0</v>
      </c>
      <c r="AC215" s="170">
        <f>'Test-AI'!L213</f>
        <v>0</v>
      </c>
      <c r="AD215" s="167">
        <f>'Test-AI'!M213</f>
        <v>0</v>
      </c>
      <c r="AE215" s="167">
        <f>'Test-AI'!N213</f>
        <v>0</v>
      </c>
      <c r="AF215" s="167">
        <f>'Test-AI'!O213</f>
        <v>0</v>
      </c>
      <c r="AG215" s="167">
        <f>(Summary!$C$63*AD215+Summary!$C$64*AE215+Summary!$C$65*AF215)/Summary!$C$66</f>
        <v>0</v>
      </c>
      <c r="AH215" s="167">
        <f>'Test-AI'!P213</f>
        <v>0</v>
      </c>
      <c r="AI215" s="167">
        <f>'Test-AI'!Q213</f>
        <v>0</v>
      </c>
      <c r="AJ215" s="167">
        <f>'Test-AI'!R213</f>
        <v>0</v>
      </c>
      <c r="AK215" s="167">
        <f>'Test-AI'!S213</f>
        <v>0</v>
      </c>
      <c r="AL215" s="167">
        <f>'Test-AI'!T213</f>
        <v>0</v>
      </c>
      <c r="AM215" s="167">
        <f>'Test-AI'!U213</f>
        <v>0</v>
      </c>
      <c r="AN215" s="167">
        <f>'Test-AI'!V213</f>
        <v>0</v>
      </c>
      <c r="AO215" s="167">
        <f>'Test-AI'!W213</f>
        <v>0</v>
      </c>
      <c r="AP215" s="167">
        <f>'Test-AI'!X213</f>
        <v>0</v>
      </c>
      <c r="AQ215" s="167">
        <f>10*LOG10(1/((Summary!$C$80/10^(AN215/10)+Summary!$C$81/10^(AO215/10)+Summary!$C$82/10^(AP215/10))/Summary!$C$83))</f>
        <v>0</v>
      </c>
      <c r="AR215" s="167">
        <f>'Test-AI'!Y213</f>
        <v>0</v>
      </c>
      <c r="AS215" s="167">
        <f>'Test-AI'!Z213</f>
        <v>0</v>
      </c>
      <c r="AT215" s="295">
        <f>'Test-AI'!AA213</f>
        <v>0</v>
      </c>
      <c r="AU215" s="357">
        <f>'Test-AI'!AB213</f>
        <v>0</v>
      </c>
      <c r="AV215" s="357">
        <f>'Test-AI'!AC213</f>
        <v>0</v>
      </c>
      <c r="AW215" s="296">
        <f t="shared" si="21"/>
        <v>0</v>
      </c>
      <c r="AX215" s="297" t="e">
        <f t="shared" si="22"/>
        <v>#DIV/0!</v>
      </c>
      <c r="AY215" s="298" t="e">
        <f t="shared" si="22"/>
        <v>#DIV/0!</v>
      </c>
      <c r="AZ215" s="297" t="e">
        <f t="shared" si="22"/>
        <v>#DIV/0!</v>
      </c>
      <c r="BA215" s="345" t="e">
        <f t="shared" si="19"/>
        <v>#DIV/0!</v>
      </c>
      <c r="BB215" s="75"/>
      <c r="BC215" s="75"/>
      <c r="BD215" s="565"/>
      <c r="BE215" s="550"/>
      <c r="BF215" s="552"/>
      <c r="BG215" s="552"/>
      <c r="BH215" s="552"/>
      <c r="BI215" s="552"/>
      <c r="BJ215" s="552"/>
      <c r="BK215" s="553"/>
      <c r="BL215" s="552"/>
      <c r="BM215" s="553"/>
      <c r="BN215" s="552"/>
      <c r="BO215" s="546"/>
      <c r="BP215" s="541"/>
      <c r="BQ215" s="546"/>
      <c r="BR215" s="541"/>
      <c r="BS215" s="553"/>
      <c r="BT215" s="552"/>
      <c r="BU215" s="553"/>
      <c r="BV215" s="552"/>
      <c r="BW215" s="553"/>
      <c r="BX215" s="552"/>
      <c r="BY215" s="552"/>
      <c r="BZ215" s="541"/>
      <c r="CA215" s="541"/>
      <c r="CB215" s="552"/>
      <c r="CC215" s="553"/>
      <c r="CD215" s="552"/>
      <c r="CE215" s="546"/>
      <c r="CF215" s="541"/>
      <c r="CG215" s="546"/>
      <c r="CH215" s="541"/>
    </row>
    <row r="216" spans="1:86" ht="17" hidden="1" customHeight="1" x14ac:dyDescent="0.2">
      <c r="A216" s="485"/>
      <c r="B216" s="566"/>
      <c r="C216" s="485"/>
      <c r="D216" s="590"/>
      <c r="E216" s="558"/>
      <c r="F216" s="239">
        <v>135</v>
      </c>
      <c r="G216" s="294">
        <f>'Anchor-AI'!L214</f>
        <v>0</v>
      </c>
      <c r="H216" s="295">
        <f>'Anchor-AI'!M214</f>
        <v>0</v>
      </c>
      <c r="I216" s="295">
        <f>'Anchor-AI'!N214</f>
        <v>0</v>
      </c>
      <c r="J216" s="295">
        <f>'Anchor-AI'!O214</f>
        <v>0</v>
      </c>
      <c r="K216" s="295">
        <f>(Summary!$C$63*H216+Summary!$C$64*I216+Summary!$C$65*J216)/Summary!$C$66</f>
        <v>0</v>
      </c>
      <c r="L216" s="295">
        <f>'Anchor-AI'!P214</f>
        <v>0</v>
      </c>
      <c r="M216" s="295">
        <f>'Anchor-AI'!Q214</f>
        <v>0</v>
      </c>
      <c r="N216" s="295">
        <f>'Anchor-AI'!R214</f>
        <v>0</v>
      </c>
      <c r="O216" s="295">
        <f>'Anchor-AI'!S214</f>
        <v>0</v>
      </c>
      <c r="P216" s="295">
        <f>'Anchor-AI'!T214</f>
        <v>0</v>
      </c>
      <c r="Q216" s="295">
        <f>'Anchor-AI'!U214</f>
        <v>0</v>
      </c>
      <c r="R216" s="295">
        <f>'Anchor-AI'!V214</f>
        <v>0</v>
      </c>
      <c r="S216" s="295">
        <f>'Anchor-AI'!W214</f>
        <v>0</v>
      </c>
      <c r="T216" s="295">
        <f>'Anchor-AI'!X214</f>
        <v>0</v>
      </c>
      <c r="U216" s="295">
        <f>10*LOG10(1/((Summary!$C$80/10^(R216/10)+Summary!$C$81/10^(S216/10)+Summary!$C$82/10^(T216/10))/Summary!$C$83))</f>
        <v>0</v>
      </c>
      <c r="V216" s="295">
        <f>'Anchor-AI'!Y214</f>
        <v>0</v>
      </c>
      <c r="W216" s="295">
        <f>'Anchor-AI'!Z214</f>
        <v>0</v>
      </c>
      <c r="X216" s="295">
        <f>'Anchor-AI'!AA214</f>
        <v>0</v>
      </c>
      <c r="Y216" s="357">
        <f>'Anchor-AI'!AB214</f>
        <v>0</v>
      </c>
      <c r="Z216" s="357">
        <f>'Anchor-AI'!AC214</f>
        <v>0</v>
      </c>
      <c r="AA216" s="296">
        <f t="shared" si="20"/>
        <v>0</v>
      </c>
      <c r="AC216" s="170">
        <f>'Test-AI'!L214</f>
        <v>0</v>
      </c>
      <c r="AD216" s="167">
        <f>'Test-AI'!M214</f>
        <v>0</v>
      </c>
      <c r="AE216" s="167">
        <f>'Test-AI'!N214</f>
        <v>0</v>
      </c>
      <c r="AF216" s="167">
        <f>'Test-AI'!O214</f>
        <v>0</v>
      </c>
      <c r="AG216" s="167">
        <f>(Summary!$C$63*AD216+Summary!$C$64*AE216+Summary!$C$65*AF216)/Summary!$C$66</f>
        <v>0</v>
      </c>
      <c r="AH216" s="167">
        <f>'Test-AI'!P214</f>
        <v>0</v>
      </c>
      <c r="AI216" s="167">
        <f>'Test-AI'!Q214</f>
        <v>0</v>
      </c>
      <c r="AJ216" s="167">
        <f>'Test-AI'!R214</f>
        <v>0</v>
      </c>
      <c r="AK216" s="167">
        <f>'Test-AI'!S214</f>
        <v>0</v>
      </c>
      <c r="AL216" s="167">
        <f>'Test-AI'!T214</f>
        <v>0</v>
      </c>
      <c r="AM216" s="167">
        <f>'Test-AI'!U214</f>
        <v>0</v>
      </c>
      <c r="AN216" s="167">
        <f>'Test-AI'!V214</f>
        <v>0</v>
      </c>
      <c r="AO216" s="167">
        <f>'Test-AI'!W214</f>
        <v>0</v>
      </c>
      <c r="AP216" s="167">
        <f>'Test-AI'!X214</f>
        <v>0</v>
      </c>
      <c r="AQ216" s="167">
        <f>10*LOG10(1/((Summary!$C$80/10^(AN216/10)+Summary!$C$81/10^(AO216/10)+Summary!$C$82/10^(AP216/10))/Summary!$C$83))</f>
        <v>0</v>
      </c>
      <c r="AR216" s="167">
        <f>'Test-AI'!Y214</f>
        <v>0</v>
      </c>
      <c r="AS216" s="167">
        <f>'Test-AI'!Z214</f>
        <v>0</v>
      </c>
      <c r="AT216" s="295">
        <f>'Test-AI'!AA214</f>
        <v>0</v>
      </c>
      <c r="AU216" s="357">
        <f>'Test-AI'!AB214</f>
        <v>0</v>
      </c>
      <c r="AV216" s="357">
        <f>'Test-AI'!AC214</f>
        <v>0</v>
      </c>
      <c r="AW216" s="296">
        <f t="shared" si="21"/>
        <v>0</v>
      </c>
      <c r="AX216" s="297" t="e">
        <f t="shared" si="22"/>
        <v>#DIV/0!</v>
      </c>
      <c r="AY216" s="298" t="e">
        <f t="shared" si="22"/>
        <v>#DIV/0!</v>
      </c>
      <c r="AZ216" s="297" t="e">
        <f t="shared" si="22"/>
        <v>#DIV/0!</v>
      </c>
      <c r="BA216" s="345" t="e">
        <f t="shared" si="19"/>
        <v>#DIV/0!</v>
      </c>
      <c r="BB216" s="75"/>
      <c r="BC216" s="75"/>
      <c r="BD216" s="573" t="s">
        <v>147</v>
      </c>
      <c r="BE216" s="549" t="e">
        <f t="array" ref="BE216">bdRateExtend($G215:$G218,H215:H218,$AC215:$AC218,AD215:AD218)</f>
        <v>#VALUE!</v>
      </c>
      <c r="BF216" s="552"/>
      <c r="BG216" s="552"/>
      <c r="BH216" s="552"/>
      <c r="BI216" s="552"/>
      <c r="BJ216" s="552"/>
      <c r="BK216" s="551" t="e">
        <f t="array" ref="BK216">bdRateExtend($G215:$G218,L215:L218,$AC215:$AC218,AH215:AH218)</f>
        <v>#VALUE!</v>
      </c>
      <c r="BL216" s="552"/>
      <c r="BM216" s="551" t="e">
        <f t="array" ref="BM216">bdRateExtend($G215:$G218,M215:M218,$AC215:$AC218,AI215:AI218)</f>
        <v>#VALUE!</v>
      </c>
      <c r="BN216" s="552"/>
      <c r="BO216" s="545" t="e">
        <f t="array" ref="BO216">bdRateExtend($G215:$G218,N215:N218,$AC215:$AC218,AJ215:AJ218,"None", FALSE,1)</f>
        <v>#VALUE!</v>
      </c>
      <c r="BP216" s="541"/>
      <c r="BQ216" s="545" t="e">
        <f t="array" ref="BQ216">bdRateExtend($G215:$G218,O215:O218,$AC215:$AC218,AK215:AK218,"None", FALSE,1)</f>
        <v>#VALUE!</v>
      </c>
      <c r="BR216" s="541"/>
      <c r="BS216" s="551" t="e">
        <f t="array" ref="BS216">bdRateExtend($G215:$G218,P215:P218,$AC215:$AC218,AL215:AL218)</f>
        <v>#VALUE!</v>
      </c>
      <c r="BT216" s="552"/>
      <c r="BU216" s="551" t="e">
        <f t="array" ref="BU216">bdRateExtend($G215:$G218,Q215:Q218,$AC215:$AC218,AM215:AM218)</f>
        <v>#VALUE!</v>
      </c>
      <c r="BV216" s="552"/>
      <c r="BW216" s="551" t="e">
        <f t="array" ref="BW216">bdRateExtend($G215:$G218,R215:R218,$AC215:$AC218,AN215:AN218)</f>
        <v>#VALUE!</v>
      </c>
      <c r="BX216" s="552"/>
      <c r="BY216" s="552"/>
      <c r="BZ216" s="541"/>
      <c r="CA216" s="541"/>
      <c r="CB216" s="552"/>
      <c r="CC216" s="561" t="e">
        <f t="array" ref="CC216">bdCAMBIExtend($G215:$G218,V215:V218,$AC215:$AC218,AR215:AR218)</f>
        <v>#VALUE!</v>
      </c>
      <c r="CD216" s="552"/>
      <c r="CE216" s="554">
        <f t="array" ref="CE216">testVMAFRange($G215:$G218,N215:N218,$AC215:$AC218,AJ215:AJ218)</f>
        <v>0</v>
      </c>
      <c r="CF216" s="541"/>
      <c r="CG216" s="554">
        <f t="array" ref="CG216">testVMAFRange($G215:$G218,O215:O218,$AC215:$AC218,AK215:AK218)</f>
        <v>0</v>
      </c>
      <c r="CH216" s="541"/>
    </row>
    <row r="217" spans="1:86" ht="17" hidden="1" customHeight="1" x14ac:dyDescent="0.2">
      <c r="A217" s="485"/>
      <c r="B217" s="566"/>
      <c r="C217" s="485"/>
      <c r="D217" s="590"/>
      <c r="E217" s="558"/>
      <c r="F217" s="239">
        <v>160</v>
      </c>
      <c r="G217" s="294">
        <f>'Anchor-AI'!L215</f>
        <v>0</v>
      </c>
      <c r="H217" s="295">
        <f>'Anchor-AI'!M215</f>
        <v>0</v>
      </c>
      <c r="I217" s="295">
        <f>'Anchor-AI'!N215</f>
        <v>0</v>
      </c>
      <c r="J217" s="295">
        <f>'Anchor-AI'!O215</f>
        <v>0</v>
      </c>
      <c r="K217" s="295">
        <f>(Summary!$C$63*H217+Summary!$C$64*I217+Summary!$C$65*J217)/Summary!$C$66</f>
        <v>0</v>
      </c>
      <c r="L217" s="295">
        <f>'Anchor-AI'!P215</f>
        <v>0</v>
      </c>
      <c r="M217" s="295">
        <f>'Anchor-AI'!Q215</f>
        <v>0</v>
      </c>
      <c r="N217" s="295">
        <f>'Anchor-AI'!R215</f>
        <v>0</v>
      </c>
      <c r="O217" s="295">
        <f>'Anchor-AI'!S215</f>
        <v>0</v>
      </c>
      <c r="P217" s="295">
        <f>'Anchor-AI'!T215</f>
        <v>0</v>
      </c>
      <c r="Q217" s="295">
        <f>'Anchor-AI'!U215</f>
        <v>0</v>
      </c>
      <c r="R217" s="295">
        <f>'Anchor-AI'!V215</f>
        <v>0</v>
      </c>
      <c r="S217" s="295">
        <f>'Anchor-AI'!W215</f>
        <v>0</v>
      </c>
      <c r="T217" s="295">
        <f>'Anchor-AI'!X215</f>
        <v>0</v>
      </c>
      <c r="U217" s="295">
        <f>10*LOG10(1/((Summary!$C$80/10^(R217/10)+Summary!$C$81/10^(S217/10)+Summary!$C$82/10^(T217/10))/Summary!$C$83))</f>
        <v>0</v>
      </c>
      <c r="V217" s="295">
        <f>'Anchor-AI'!Y215</f>
        <v>0</v>
      </c>
      <c r="W217" s="295">
        <f>'Anchor-AI'!Z215</f>
        <v>0</v>
      </c>
      <c r="X217" s="295">
        <f>'Anchor-AI'!AA215</f>
        <v>0</v>
      </c>
      <c r="Y217" s="357">
        <f>'Anchor-AI'!AB215</f>
        <v>0</v>
      </c>
      <c r="Z217" s="357">
        <f>'Anchor-AI'!AC215</f>
        <v>0</v>
      </c>
      <c r="AA217" s="296">
        <f t="shared" si="20"/>
        <v>0</v>
      </c>
      <c r="AC217" s="170">
        <f>'Test-AI'!L215</f>
        <v>0</v>
      </c>
      <c r="AD217" s="167">
        <f>'Test-AI'!M215</f>
        <v>0</v>
      </c>
      <c r="AE217" s="167">
        <f>'Test-AI'!N215</f>
        <v>0</v>
      </c>
      <c r="AF217" s="167">
        <f>'Test-AI'!O215</f>
        <v>0</v>
      </c>
      <c r="AG217" s="167">
        <f>(Summary!$C$63*AD217+Summary!$C$64*AE217+Summary!$C$65*AF217)/Summary!$C$66</f>
        <v>0</v>
      </c>
      <c r="AH217" s="167">
        <f>'Test-AI'!P215</f>
        <v>0</v>
      </c>
      <c r="AI217" s="167">
        <f>'Test-AI'!Q215</f>
        <v>0</v>
      </c>
      <c r="AJ217" s="167">
        <f>'Test-AI'!R215</f>
        <v>0</v>
      </c>
      <c r="AK217" s="167">
        <f>'Test-AI'!S215</f>
        <v>0</v>
      </c>
      <c r="AL217" s="167">
        <f>'Test-AI'!T215</f>
        <v>0</v>
      </c>
      <c r="AM217" s="167">
        <f>'Test-AI'!U215</f>
        <v>0</v>
      </c>
      <c r="AN217" s="167">
        <f>'Test-AI'!V215</f>
        <v>0</v>
      </c>
      <c r="AO217" s="167">
        <f>'Test-AI'!W215</f>
        <v>0</v>
      </c>
      <c r="AP217" s="167">
        <f>'Test-AI'!X215</f>
        <v>0</v>
      </c>
      <c r="AQ217" s="167">
        <f>10*LOG10(1/((Summary!$C$80/10^(AN217/10)+Summary!$C$81/10^(AO217/10)+Summary!$C$82/10^(AP217/10))/Summary!$C$83))</f>
        <v>0</v>
      </c>
      <c r="AR217" s="167">
        <f>'Test-AI'!Y215</f>
        <v>0</v>
      </c>
      <c r="AS217" s="167">
        <f>'Test-AI'!Z215</f>
        <v>0</v>
      </c>
      <c r="AT217" s="295">
        <f>'Test-AI'!AA215</f>
        <v>0</v>
      </c>
      <c r="AU217" s="357">
        <f>'Test-AI'!AB215</f>
        <v>0</v>
      </c>
      <c r="AV217" s="357">
        <f>'Test-AI'!AC215</f>
        <v>0</v>
      </c>
      <c r="AW217" s="296">
        <f t="shared" si="21"/>
        <v>0</v>
      </c>
      <c r="AX217" s="297" t="e">
        <f t="shared" si="22"/>
        <v>#DIV/0!</v>
      </c>
      <c r="AY217" s="298" t="e">
        <f t="shared" si="22"/>
        <v>#DIV/0!</v>
      </c>
      <c r="AZ217" s="297" t="e">
        <f t="shared" si="22"/>
        <v>#DIV/0!</v>
      </c>
      <c r="BA217" s="345" t="e">
        <f t="shared" si="19"/>
        <v>#DIV/0!</v>
      </c>
      <c r="BB217" s="75"/>
      <c r="BC217" s="75"/>
      <c r="BD217" s="565"/>
      <c r="BE217" s="550"/>
      <c r="BF217" s="552"/>
      <c r="BG217" s="552"/>
      <c r="BH217" s="552"/>
      <c r="BI217" s="552"/>
      <c r="BJ217" s="552"/>
      <c r="BK217" s="553"/>
      <c r="BL217" s="552"/>
      <c r="BM217" s="553"/>
      <c r="BN217" s="552"/>
      <c r="BO217" s="546"/>
      <c r="BP217" s="541"/>
      <c r="BQ217" s="546"/>
      <c r="BR217" s="541"/>
      <c r="BS217" s="553"/>
      <c r="BT217" s="552"/>
      <c r="BU217" s="553"/>
      <c r="BV217" s="552"/>
      <c r="BW217" s="553"/>
      <c r="BX217" s="552"/>
      <c r="BY217" s="552"/>
      <c r="BZ217" s="541"/>
      <c r="CA217" s="541"/>
      <c r="CB217" s="552"/>
      <c r="CC217" s="553"/>
      <c r="CD217" s="552"/>
      <c r="CE217" s="546"/>
      <c r="CF217" s="541"/>
      <c r="CG217" s="546"/>
      <c r="CH217" s="541"/>
    </row>
    <row r="218" spans="1:86" ht="17" hidden="1" customHeight="1" x14ac:dyDescent="0.2">
      <c r="A218" s="485"/>
      <c r="B218" s="566"/>
      <c r="C218" s="485"/>
      <c r="D218" s="590"/>
      <c r="E218" s="558"/>
      <c r="F218" s="239">
        <v>185</v>
      </c>
      <c r="G218" s="294">
        <f>'Anchor-AI'!L216</f>
        <v>0</v>
      </c>
      <c r="H218" s="295">
        <f>'Anchor-AI'!M216</f>
        <v>0</v>
      </c>
      <c r="I218" s="295">
        <f>'Anchor-AI'!N216</f>
        <v>0</v>
      </c>
      <c r="J218" s="295">
        <f>'Anchor-AI'!O216</f>
        <v>0</v>
      </c>
      <c r="K218" s="295">
        <f>(Summary!$C$63*H218+Summary!$C$64*I218+Summary!$C$65*J218)/Summary!$C$66</f>
        <v>0</v>
      </c>
      <c r="L218" s="295">
        <f>'Anchor-AI'!P216</f>
        <v>0</v>
      </c>
      <c r="M218" s="295">
        <f>'Anchor-AI'!Q216</f>
        <v>0</v>
      </c>
      <c r="N218" s="295">
        <f>'Anchor-AI'!R216</f>
        <v>0</v>
      </c>
      <c r="O218" s="295">
        <f>'Anchor-AI'!S216</f>
        <v>0</v>
      </c>
      <c r="P218" s="295">
        <f>'Anchor-AI'!T216</f>
        <v>0</v>
      </c>
      <c r="Q218" s="295">
        <f>'Anchor-AI'!U216</f>
        <v>0</v>
      </c>
      <c r="R218" s="295">
        <f>'Anchor-AI'!V216</f>
        <v>0</v>
      </c>
      <c r="S218" s="295">
        <f>'Anchor-AI'!W216</f>
        <v>0</v>
      </c>
      <c r="T218" s="295">
        <f>'Anchor-AI'!X216</f>
        <v>0</v>
      </c>
      <c r="U218" s="295">
        <f>10*LOG10(1/((Summary!$C$80/10^(R218/10)+Summary!$C$81/10^(S218/10)+Summary!$C$82/10^(T218/10))/Summary!$C$83))</f>
        <v>0</v>
      </c>
      <c r="V218" s="295">
        <f>'Anchor-AI'!Y216</f>
        <v>0</v>
      </c>
      <c r="W218" s="295">
        <f>'Anchor-AI'!Z216</f>
        <v>0</v>
      </c>
      <c r="X218" s="295">
        <f>'Anchor-AI'!AA216</f>
        <v>0</v>
      </c>
      <c r="Y218" s="357">
        <f>'Anchor-AI'!AB216</f>
        <v>0</v>
      </c>
      <c r="Z218" s="357">
        <f>'Anchor-AI'!AC216</f>
        <v>0</v>
      </c>
      <c r="AA218" s="296">
        <f t="shared" si="20"/>
        <v>0</v>
      </c>
      <c r="AC218" s="170">
        <f>'Test-AI'!L216</f>
        <v>0</v>
      </c>
      <c r="AD218" s="167">
        <f>'Test-AI'!M216</f>
        <v>0</v>
      </c>
      <c r="AE218" s="167">
        <f>'Test-AI'!N216</f>
        <v>0</v>
      </c>
      <c r="AF218" s="167">
        <f>'Test-AI'!O216</f>
        <v>0</v>
      </c>
      <c r="AG218" s="167">
        <f>(Summary!$C$63*AD218+Summary!$C$64*AE218+Summary!$C$65*AF218)/Summary!$C$66</f>
        <v>0</v>
      </c>
      <c r="AH218" s="167">
        <f>'Test-AI'!P216</f>
        <v>0</v>
      </c>
      <c r="AI218" s="167">
        <f>'Test-AI'!Q216</f>
        <v>0</v>
      </c>
      <c r="AJ218" s="167">
        <f>'Test-AI'!R216</f>
        <v>0</v>
      </c>
      <c r="AK218" s="167">
        <f>'Test-AI'!S216</f>
        <v>0</v>
      </c>
      <c r="AL218" s="167">
        <f>'Test-AI'!T216</f>
        <v>0</v>
      </c>
      <c r="AM218" s="167">
        <f>'Test-AI'!U216</f>
        <v>0</v>
      </c>
      <c r="AN218" s="167">
        <f>'Test-AI'!V216</f>
        <v>0</v>
      </c>
      <c r="AO218" s="167">
        <f>'Test-AI'!W216</f>
        <v>0</v>
      </c>
      <c r="AP218" s="167">
        <f>'Test-AI'!X216</f>
        <v>0</v>
      </c>
      <c r="AQ218" s="167">
        <f>10*LOG10(1/((Summary!$C$80/10^(AN218/10)+Summary!$C$81/10^(AO218/10)+Summary!$C$82/10^(AP218/10))/Summary!$C$83))</f>
        <v>0</v>
      </c>
      <c r="AR218" s="167">
        <f>'Test-AI'!Y216</f>
        <v>0</v>
      </c>
      <c r="AS218" s="167">
        <f>'Test-AI'!Z216</f>
        <v>0</v>
      </c>
      <c r="AT218" s="295">
        <f>'Test-AI'!AA216</f>
        <v>0</v>
      </c>
      <c r="AU218" s="357">
        <f>'Test-AI'!AB216</f>
        <v>0</v>
      </c>
      <c r="AV218" s="357">
        <f>'Test-AI'!AC216</f>
        <v>0</v>
      </c>
      <c r="AW218" s="296">
        <f t="shared" si="21"/>
        <v>0</v>
      </c>
      <c r="AX218" s="297" t="e">
        <f t="shared" si="22"/>
        <v>#DIV/0!</v>
      </c>
      <c r="AY218" s="298" t="e">
        <f t="shared" si="22"/>
        <v>#DIV/0!</v>
      </c>
      <c r="AZ218" s="297" t="e">
        <f t="shared" si="22"/>
        <v>#DIV/0!</v>
      </c>
      <c r="BA218" s="345" t="e">
        <f t="shared" si="19"/>
        <v>#DIV/0!</v>
      </c>
      <c r="BB218" s="75"/>
      <c r="BC218" s="75"/>
      <c r="BD218" s="574" t="s">
        <v>46</v>
      </c>
      <c r="BE218" s="549" t="e">
        <f t="array" ref="BE218">bdRateExtend($G216:$G219,H216:H219,$AC216:$AC219,AD216:AD219)</f>
        <v>#VALUE!</v>
      </c>
      <c r="BF218" s="552"/>
      <c r="BG218" s="552"/>
      <c r="BH218" s="552"/>
      <c r="BI218" s="552"/>
      <c r="BJ218" s="552"/>
      <c r="BK218" s="551" t="e">
        <f t="array" ref="BK218">bdRateExtend($G216:$G219,L216:L219,$AC216:$AC219,AH216:AH219)</f>
        <v>#VALUE!</v>
      </c>
      <c r="BL218" s="552"/>
      <c r="BM218" s="551" t="e">
        <f t="array" ref="BM218">bdRateExtend($G216:$G219,M216:M219,$AC216:$AC219,AI216:AI219)</f>
        <v>#VALUE!</v>
      </c>
      <c r="BN218" s="552"/>
      <c r="BO218" s="545" t="e">
        <f t="array" ref="BO218">bdRateExtend($G216:$G219,N216:N219,$AC216:$AC219,AJ216:AJ219,"None", FALSE,1)</f>
        <v>#VALUE!</v>
      </c>
      <c r="BP218" s="541"/>
      <c r="BQ218" s="545" t="e">
        <f t="array" ref="BQ218">bdRateExtend($G216:$G219,O216:O219,$AC216:$AC219,AK216:AK219,"None", FALSE,1)</f>
        <v>#VALUE!</v>
      </c>
      <c r="BR218" s="541"/>
      <c r="BS218" s="551" t="e">
        <f t="array" ref="BS218">bdRateExtend($G216:$G219,P216:P219,$AC216:$AC219,AL216:AL219)</f>
        <v>#VALUE!</v>
      </c>
      <c r="BT218" s="552"/>
      <c r="BU218" s="551" t="e">
        <f t="array" ref="BU218">bdRateExtend($G216:$G219,Q216:Q219,$AC216:$AC219,AM216:AM219)</f>
        <v>#VALUE!</v>
      </c>
      <c r="BV218" s="552"/>
      <c r="BW218" s="551" t="e">
        <f t="array" ref="BW218">bdRateExtend($G216:$G219,R216:R219,$AC216:$AC219,AN216:AN219)</f>
        <v>#VALUE!</v>
      </c>
      <c r="BX218" s="552"/>
      <c r="BY218" s="552"/>
      <c r="BZ218" s="541"/>
      <c r="CA218" s="541"/>
      <c r="CB218" s="552"/>
      <c r="CC218" s="561" t="e">
        <f t="array" ref="CC218">bdCAMBIExtend($G216:$G219,V216:V219,$AC216:$AC219,AR216:AR219)</f>
        <v>#VALUE!</v>
      </c>
      <c r="CD218" s="552"/>
      <c r="CE218" s="554">
        <f t="array" ref="CE218">testVMAFRange($G216:$G219,N216:N219,$AC216:$AC219,AJ216:AJ219)</f>
        <v>0</v>
      </c>
      <c r="CF218" s="541"/>
      <c r="CG218" s="554">
        <f t="array" ref="CG218">testVMAFRange($G216:$G219,O216:O219,$AC216:$AC219,AK216:AK219)</f>
        <v>0</v>
      </c>
      <c r="CH218" s="541"/>
    </row>
    <row r="219" spans="1:86" ht="17" hidden="1" customHeight="1" x14ac:dyDescent="0.2">
      <c r="A219" s="485"/>
      <c r="B219" s="596"/>
      <c r="C219" s="486"/>
      <c r="D219" s="591"/>
      <c r="E219" s="559"/>
      <c r="F219" s="240">
        <v>210</v>
      </c>
      <c r="G219" s="299">
        <f>'Anchor-AI'!L217</f>
        <v>0</v>
      </c>
      <c r="H219" s="300">
        <f>'Anchor-AI'!M217</f>
        <v>0</v>
      </c>
      <c r="I219" s="300">
        <f>'Anchor-AI'!N217</f>
        <v>0</v>
      </c>
      <c r="J219" s="300">
        <f>'Anchor-AI'!O217</f>
        <v>0</v>
      </c>
      <c r="K219" s="295">
        <f>(Summary!$C$63*H219+Summary!$C$64*I219+Summary!$C$65*J219)/Summary!$C$66</f>
        <v>0</v>
      </c>
      <c r="L219" s="300">
        <f>'Anchor-AI'!P217</f>
        <v>0</v>
      </c>
      <c r="M219" s="300">
        <f>'Anchor-AI'!Q217</f>
        <v>0</v>
      </c>
      <c r="N219" s="300">
        <f>'Anchor-AI'!R217</f>
        <v>0</v>
      </c>
      <c r="O219" s="300">
        <f>'Anchor-AI'!S217</f>
        <v>0</v>
      </c>
      <c r="P219" s="300">
        <f>'Anchor-AI'!T217</f>
        <v>0</v>
      </c>
      <c r="Q219" s="300">
        <f>'Anchor-AI'!U217</f>
        <v>0</v>
      </c>
      <c r="R219" s="300">
        <f>'Anchor-AI'!V217</f>
        <v>0</v>
      </c>
      <c r="S219" s="300">
        <f>'Anchor-AI'!W217</f>
        <v>0</v>
      </c>
      <c r="T219" s="300">
        <f>'Anchor-AI'!X217</f>
        <v>0</v>
      </c>
      <c r="U219" s="300">
        <f>10*LOG10(1/((Summary!$C$80/10^(R219/10)+Summary!$C$81/10^(S219/10)+Summary!$C$82/10^(T219/10))/Summary!$C$83))</f>
        <v>0</v>
      </c>
      <c r="V219" s="300">
        <f>'Anchor-AI'!Y217</f>
        <v>0</v>
      </c>
      <c r="W219" s="300">
        <f>'Anchor-AI'!Z217</f>
        <v>0</v>
      </c>
      <c r="X219" s="300">
        <f>'Anchor-AI'!AA217</f>
        <v>0</v>
      </c>
      <c r="Y219" s="357">
        <f>'Anchor-AI'!AB217</f>
        <v>0</v>
      </c>
      <c r="Z219" s="357">
        <f>'Anchor-AI'!AC217</f>
        <v>0</v>
      </c>
      <c r="AA219" s="301">
        <f t="shared" si="20"/>
        <v>0</v>
      </c>
      <c r="AC219" s="171">
        <f>'Test-AI'!L217</f>
        <v>0</v>
      </c>
      <c r="AD219" s="168">
        <f>'Test-AI'!M217</f>
        <v>0</v>
      </c>
      <c r="AE219" s="168">
        <f>'Test-AI'!N217</f>
        <v>0</v>
      </c>
      <c r="AF219" s="168">
        <f>'Test-AI'!O217</f>
        <v>0</v>
      </c>
      <c r="AG219" s="168">
        <f>(Summary!$C$63*AD219+Summary!$C$64*AE219+Summary!$C$65*AF219)/Summary!$C$66</f>
        <v>0</v>
      </c>
      <c r="AH219" s="168">
        <f>'Test-AI'!P217</f>
        <v>0</v>
      </c>
      <c r="AI219" s="168">
        <f>'Test-AI'!Q217</f>
        <v>0</v>
      </c>
      <c r="AJ219" s="168">
        <f>'Test-AI'!R217</f>
        <v>0</v>
      </c>
      <c r="AK219" s="168">
        <f>'Test-AI'!S217</f>
        <v>0</v>
      </c>
      <c r="AL219" s="168">
        <f>'Test-AI'!T217</f>
        <v>0</v>
      </c>
      <c r="AM219" s="168">
        <f>'Test-AI'!U217</f>
        <v>0</v>
      </c>
      <c r="AN219" s="168">
        <f>'Test-AI'!V217</f>
        <v>0</v>
      </c>
      <c r="AO219" s="168">
        <f>'Test-AI'!W217</f>
        <v>0</v>
      </c>
      <c r="AP219" s="168">
        <f>'Test-AI'!X217</f>
        <v>0</v>
      </c>
      <c r="AQ219" s="168">
        <f>10*LOG10(1/((Summary!$C$80/10^(AN219/10)+Summary!$C$81/10^(AO219/10)+Summary!$C$82/10^(AP219/10))/Summary!$C$83))</f>
        <v>0</v>
      </c>
      <c r="AR219" s="168">
        <f>'Test-AI'!Y217</f>
        <v>0</v>
      </c>
      <c r="AS219" s="168">
        <f>'Test-AI'!Z217</f>
        <v>0</v>
      </c>
      <c r="AT219" s="300">
        <f>'Test-AI'!AA217</f>
        <v>0</v>
      </c>
      <c r="AU219" s="357">
        <f>'Test-AI'!AB217</f>
        <v>0</v>
      </c>
      <c r="AV219" s="357">
        <f>'Test-AI'!AC217</f>
        <v>0</v>
      </c>
      <c r="AW219" s="301">
        <f t="shared" si="21"/>
        <v>0</v>
      </c>
      <c r="AX219" s="302" t="e">
        <f t="shared" si="22"/>
        <v>#DIV/0!</v>
      </c>
      <c r="AY219" s="303" t="e">
        <f t="shared" si="22"/>
        <v>#DIV/0!</v>
      </c>
      <c r="AZ219" s="297" t="e">
        <f t="shared" si="22"/>
        <v>#DIV/0!</v>
      </c>
      <c r="BA219" s="345" t="e">
        <f t="shared" si="19"/>
        <v>#DIV/0!</v>
      </c>
      <c r="BB219" s="75"/>
      <c r="BC219" s="75"/>
      <c r="BD219" s="570"/>
      <c r="BE219" s="550"/>
      <c r="BF219" s="553"/>
      <c r="BG219" s="553"/>
      <c r="BH219" s="553"/>
      <c r="BI219" s="553"/>
      <c r="BJ219" s="553"/>
      <c r="BK219" s="553"/>
      <c r="BL219" s="553"/>
      <c r="BM219" s="553"/>
      <c r="BN219" s="553"/>
      <c r="BO219" s="546"/>
      <c r="BP219" s="544"/>
      <c r="BQ219" s="546"/>
      <c r="BR219" s="544"/>
      <c r="BS219" s="553"/>
      <c r="BT219" s="553"/>
      <c r="BU219" s="553"/>
      <c r="BV219" s="553"/>
      <c r="BW219" s="553"/>
      <c r="BX219" s="553"/>
      <c r="BY219" s="553"/>
      <c r="BZ219" s="544"/>
      <c r="CA219" s="544"/>
      <c r="CB219" s="553"/>
      <c r="CC219" s="553"/>
      <c r="CD219" s="553"/>
      <c r="CE219" s="546"/>
      <c r="CF219" s="544"/>
      <c r="CG219" s="546"/>
      <c r="CH219" s="544"/>
    </row>
    <row r="220" spans="1:86" ht="17" hidden="1" customHeight="1" x14ac:dyDescent="0.2">
      <c r="A220" s="485"/>
      <c r="B220" s="595" t="s">
        <v>153</v>
      </c>
      <c r="C220" s="586" t="s">
        <v>69</v>
      </c>
      <c r="D220" s="589">
        <v>29.97</v>
      </c>
      <c r="E220" s="557">
        <v>8</v>
      </c>
      <c r="F220" s="238">
        <v>85</v>
      </c>
      <c r="G220" s="289">
        <f>'Anchor-AI'!L218</f>
        <v>0</v>
      </c>
      <c r="H220" s="290">
        <f>'Anchor-AI'!M218</f>
        <v>0</v>
      </c>
      <c r="I220" s="290">
        <f>'Anchor-AI'!N218</f>
        <v>0</v>
      </c>
      <c r="J220" s="290">
        <f>'Anchor-AI'!O218</f>
        <v>0</v>
      </c>
      <c r="K220" s="290">
        <f>(Summary!$C$63*H220+Summary!$C$64*I220+Summary!$C$65*J220)/Summary!$C$66</f>
        <v>0</v>
      </c>
      <c r="L220" s="290">
        <f>'Anchor-AI'!P218</f>
        <v>0</v>
      </c>
      <c r="M220" s="290">
        <f>'Anchor-AI'!Q218</f>
        <v>0</v>
      </c>
      <c r="N220" s="290">
        <f>'Anchor-AI'!R218</f>
        <v>0</v>
      </c>
      <c r="O220" s="290">
        <f>'Anchor-AI'!S218</f>
        <v>0</v>
      </c>
      <c r="P220" s="290">
        <f>'Anchor-AI'!T218</f>
        <v>0</v>
      </c>
      <c r="Q220" s="290">
        <f>'Anchor-AI'!U218</f>
        <v>0</v>
      </c>
      <c r="R220" s="290">
        <f>'Anchor-AI'!V218</f>
        <v>0</v>
      </c>
      <c r="S220" s="290">
        <f>'Anchor-AI'!W218</f>
        <v>0</v>
      </c>
      <c r="T220" s="290">
        <f>'Anchor-AI'!X218</f>
        <v>0</v>
      </c>
      <c r="U220" s="290">
        <f>10*LOG10(1/((Summary!$C$80/10^(R220/10)+Summary!$C$81/10^(S220/10)+Summary!$C$82/10^(T220/10))/Summary!$C$83))</f>
        <v>0</v>
      </c>
      <c r="V220" s="290">
        <f>'Anchor-AI'!Y218</f>
        <v>0</v>
      </c>
      <c r="W220" s="290">
        <f>'Anchor-AI'!Z218</f>
        <v>0</v>
      </c>
      <c r="X220" s="290">
        <f>'Anchor-AI'!AA218</f>
        <v>0</v>
      </c>
      <c r="Y220" s="360">
        <f>'Anchor-AI'!AB218</f>
        <v>0</v>
      </c>
      <c r="Z220" s="360">
        <f>'Anchor-AI'!AC218</f>
        <v>0</v>
      </c>
      <c r="AA220" s="291">
        <f t="shared" si="20"/>
        <v>0</v>
      </c>
      <c r="AC220" s="169">
        <f>'Test-AI'!L218</f>
        <v>0</v>
      </c>
      <c r="AD220" s="166">
        <f>'Test-AI'!M218</f>
        <v>0</v>
      </c>
      <c r="AE220" s="166">
        <f>'Test-AI'!N218</f>
        <v>0</v>
      </c>
      <c r="AF220" s="166">
        <f>'Test-AI'!O218</f>
        <v>0</v>
      </c>
      <c r="AG220" s="166">
        <f>(Summary!$C$63*AD220+Summary!$C$64*AE220+Summary!$C$65*AF220)/Summary!$C$66</f>
        <v>0</v>
      </c>
      <c r="AH220" s="166">
        <f>'Test-AI'!P218</f>
        <v>0</v>
      </c>
      <c r="AI220" s="166">
        <f>'Test-AI'!Q218</f>
        <v>0</v>
      </c>
      <c r="AJ220" s="166">
        <f>'Test-AI'!R218</f>
        <v>0</v>
      </c>
      <c r="AK220" s="166">
        <f>'Test-AI'!S218</f>
        <v>0</v>
      </c>
      <c r="AL220" s="166">
        <f>'Test-AI'!T218</f>
        <v>0</v>
      </c>
      <c r="AM220" s="166">
        <f>'Test-AI'!U218</f>
        <v>0</v>
      </c>
      <c r="AN220" s="166">
        <f>'Test-AI'!V218</f>
        <v>0</v>
      </c>
      <c r="AO220" s="166">
        <f>'Test-AI'!W218</f>
        <v>0</v>
      </c>
      <c r="AP220" s="166">
        <f>'Test-AI'!X218</f>
        <v>0</v>
      </c>
      <c r="AQ220" s="166">
        <f>10*LOG10(1/((Summary!$C$80/10^(AN220/10)+Summary!$C$81/10^(AO220/10)+Summary!$C$82/10^(AP220/10))/Summary!$C$83))</f>
        <v>0</v>
      </c>
      <c r="AR220" s="166">
        <f>'Test-AI'!Y218</f>
        <v>0</v>
      </c>
      <c r="AS220" s="166">
        <f>'Test-AI'!Z218</f>
        <v>0</v>
      </c>
      <c r="AT220" s="290">
        <f>'Test-AI'!AA218</f>
        <v>0</v>
      </c>
      <c r="AU220" s="356">
        <f>'Test-AI'!AB218</f>
        <v>0</v>
      </c>
      <c r="AV220" s="356">
        <f>'Test-AI'!AC218</f>
        <v>0</v>
      </c>
      <c r="AW220" s="291">
        <f t="shared" si="21"/>
        <v>0</v>
      </c>
      <c r="AX220" s="292" t="e">
        <f t="shared" si="22"/>
        <v>#DIV/0!</v>
      </c>
      <c r="AY220" s="293" t="e">
        <f t="shared" si="22"/>
        <v>#DIV/0!</v>
      </c>
      <c r="AZ220" s="292" t="e">
        <f t="shared" si="22"/>
        <v>#DIV/0!</v>
      </c>
      <c r="BA220" s="344" t="e">
        <f t="shared" si="19"/>
        <v>#DIV/0!</v>
      </c>
      <c r="BB220" s="75"/>
      <c r="BC220" s="75"/>
      <c r="BD220" s="572" t="s">
        <v>39</v>
      </c>
      <c r="BE220" s="549" t="e">
        <f t="array" ref="BE220">bdRateExtend($G220:$G223,H220:H223,$AC220:$AC223,AD220:AD223)</f>
        <v>#VALUE!</v>
      </c>
      <c r="BF220" s="551" t="e">
        <f t="array" ref="BF220">bdRateExtend($G220:$G225,H220:H225,$AC220:$AC225,AD220:AD225)</f>
        <v>#VALUE!</v>
      </c>
      <c r="BG220" s="551" t="e">
        <f t="array" ref="BG220">bdRateExtend($G220:$G225,I220:I225,$AC220:$AC225,AE220:AE225)</f>
        <v>#VALUE!</v>
      </c>
      <c r="BH220" s="551" t="e">
        <f t="array" ref="BH220">bdRateExtend($G220:$G225,J220:J225,$AC220:$AC225,AF220:AF225)</f>
        <v>#VALUE!</v>
      </c>
      <c r="BI220" s="551" t="e">
        <f t="array" ref="BI220">bdRateExtend($G220:$G225,K220:K225,$AC220:$AC225,AG220:AG225)</f>
        <v>#VALUE!</v>
      </c>
      <c r="BJ220" s="575" t="e">
        <f>(Summary!$C$94*BF220+Summary!$C$95*BG220+Summary!$C$96*BH220)/Summary!$C$97</f>
        <v>#VALUE!</v>
      </c>
      <c r="BK220" s="551" t="e">
        <f t="array" ref="BK220">bdRateExtend($G220:$G223,L220:L223,$AC220:$AC223,AH220:AH223)</f>
        <v>#VALUE!</v>
      </c>
      <c r="BL220" s="551" t="e">
        <f t="array" ref="BL220">bdRateExtend($G220:$G225,L220:L225,$AC220:$AC225,AH220:AH225)</f>
        <v>#VALUE!</v>
      </c>
      <c r="BM220" s="551" t="e">
        <f t="array" ref="BM220">bdRateExtend($G220:$G223,M220:M223,$AC220:$AC223,AI220:AI223)</f>
        <v>#VALUE!</v>
      </c>
      <c r="BN220" s="551" t="e">
        <f t="array" ref="BN220">bdRateExtend($G220:$G225,M220:M225,$AC220:$AC225,AI220:AI225)</f>
        <v>#VALUE!</v>
      </c>
      <c r="BO220" s="548" t="e">
        <f t="array" ref="BO220">bdRateExtend($G220:$G223,N220:N223,$AC220:$AC223,AJ220:AJ223,"None", FALSE,1)</f>
        <v>#VALUE!</v>
      </c>
      <c r="BP220" s="585" t="e">
        <f t="array" ref="BP220">bdRateExtend($G220:$G225,N220:N225,$AC220:$AC225,AJ220:AJ225,"None", FALSE,1)</f>
        <v>#VALUE!</v>
      </c>
      <c r="BQ220" s="548" t="e">
        <f t="array" ref="BQ220">bdRateExtend($G220:$G223,O220:O223,$AC220:$AC223,AK220:AK223,"None", FALSE,1)</f>
        <v>#VALUE!</v>
      </c>
      <c r="BR220" s="585" t="e">
        <f t="array" ref="BR220">bdRateExtend($G220:$G225,O220:O225,$AC220:$AC225,AK220:AK225,"None", FALSE,1)</f>
        <v>#VALUE!</v>
      </c>
      <c r="BS220" s="551" t="e">
        <f t="array" ref="BS220">bdRateExtend($G220:$G223,P220:P223,$AC220:$AC223,AL220:AL223)</f>
        <v>#VALUE!</v>
      </c>
      <c r="BT220" s="551" t="e">
        <f t="array" ref="BT220">bdRateExtend($G220:$G225,P220:P225,$AC220:$AC225,AL220:AL225)</f>
        <v>#VALUE!</v>
      </c>
      <c r="BU220" s="551" t="e">
        <f t="array" ref="BU220">bdRateExtend($G220:$G223,Q220:Q223,$AC220:$AC223,AM220:AM223)</f>
        <v>#VALUE!</v>
      </c>
      <c r="BV220" s="551" t="e">
        <f t="array" ref="BV220">bdRateExtend($G220:$G225,Q220:Q225,$AC220:$AC225,AM220:AM225)</f>
        <v>#VALUE!</v>
      </c>
      <c r="BW220" s="551" t="e">
        <f t="array" ref="BW220">bdRateExtend($G220:$G223,R220:R223,$AC220:$AC223,AN220:AN223)</f>
        <v>#VALUE!</v>
      </c>
      <c r="BX220" s="551" t="e">
        <f t="array" ref="BX220">bdRateExtend($G220:$G225,R220:R225,$AC220:$AC225,AN220:AN225)</f>
        <v>#VALUE!</v>
      </c>
      <c r="BY220" s="551" t="e">
        <f t="array" ref="BY220">bdRateExtend($G220:$G225,S220:S225,$AC220:$AC225,AO220:AO225)</f>
        <v>#VALUE!</v>
      </c>
      <c r="BZ220" s="555" t="e">
        <f t="array" ref="BZ220">bdRateExtend($G220:$G225,T220:T225,$AC220:$AC225,AP220:AP225)</f>
        <v>#VALUE!</v>
      </c>
      <c r="CA220" s="555" t="e">
        <f t="array" ref="CA220">bdRateExtend($G220:$G225,U220:U225,$AC220:$AC225,AQ220:AQ225)</f>
        <v>#VALUE!</v>
      </c>
      <c r="CB220" s="575" t="e">
        <f>(Summary!$C$108*BX220+Summary!$C$109*BY220+Summary!$C$110*BZ220)/Summary!$C$111</f>
        <v>#VALUE!</v>
      </c>
      <c r="CC220" s="561" t="e">
        <f t="array" ref="CC220">bdCAMBIExtend($G220:$G223,V220:V223,$AC220:$AC223,AR220:AR223)</f>
        <v>#VALUE!</v>
      </c>
      <c r="CD220" s="561" t="e">
        <f t="array" ref="CD220">bdCAMBIExtend($G220:$G225,V220:V225,$AC220:$AC225,AR220:AR225)</f>
        <v>#VALUE!</v>
      </c>
      <c r="CE220" s="547">
        <f t="array" ref="CE220">testVMAFRange($G220:$G223,N220:N223,$AC220:$AC223,AJ220:AJ223)</f>
        <v>0</v>
      </c>
      <c r="CF220" s="543">
        <f t="array" ref="CF220">testVMAFRange($G220:$G225,N220:N225,$AC220:$AC225,AJ220:AJ225)</f>
        <v>0</v>
      </c>
      <c r="CG220" s="547">
        <f t="array" ref="CG220">testVMAFRange($G220:$G223,O220:O223,$AC220:$AC223,AK220:AK223)</f>
        <v>0</v>
      </c>
      <c r="CH220" s="543">
        <f t="array" ref="CH220">testVMAFRange($G220:$G225,O220:O225,$AC220:$AC225,AK220:AK225)</f>
        <v>0</v>
      </c>
    </row>
    <row r="221" spans="1:86" ht="17" hidden="1" customHeight="1" x14ac:dyDescent="0.2">
      <c r="A221" s="485"/>
      <c r="B221" s="566"/>
      <c r="C221" s="485"/>
      <c r="D221" s="590"/>
      <c r="E221" s="558"/>
      <c r="F221" s="239">
        <v>110</v>
      </c>
      <c r="G221" s="294">
        <f>'Anchor-AI'!L219</f>
        <v>0</v>
      </c>
      <c r="H221" s="295">
        <f>'Anchor-AI'!M219</f>
        <v>0</v>
      </c>
      <c r="I221" s="295">
        <f>'Anchor-AI'!N219</f>
        <v>0</v>
      </c>
      <c r="J221" s="295">
        <f>'Anchor-AI'!O219</f>
        <v>0</v>
      </c>
      <c r="K221" s="295">
        <f>(Summary!$C$63*H221+Summary!$C$64*I221+Summary!$C$65*J221)/Summary!$C$66</f>
        <v>0</v>
      </c>
      <c r="L221" s="295">
        <f>'Anchor-AI'!P219</f>
        <v>0</v>
      </c>
      <c r="M221" s="295">
        <f>'Anchor-AI'!Q219</f>
        <v>0</v>
      </c>
      <c r="N221" s="295">
        <f>'Anchor-AI'!R219</f>
        <v>0</v>
      </c>
      <c r="O221" s="295">
        <f>'Anchor-AI'!S219</f>
        <v>0</v>
      </c>
      <c r="P221" s="295">
        <f>'Anchor-AI'!T219</f>
        <v>0</v>
      </c>
      <c r="Q221" s="295">
        <f>'Anchor-AI'!U219</f>
        <v>0</v>
      </c>
      <c r="R221" s="295">
        <f>'Anchor-AI'!V219</f>
        <v>0</v>
      </c>
      <c r="S221" s="295">
        <f>'Anchor-AI'!W219</f>
        <v>0</v>
      </c>
      <c r="T221" s="295">
        <f>'Anchor-AI'!X219</f>
        <v>0</v>
      </c>
      <c r="U221" s="295">
        <f>10*LOG10(1/((Summary!$C$80/10^(R221/10)+Summary!$C$81/10^(S221/10)+Summary!$C$82/10^(T221/10))/Summary!$C$83))</f>
        <v>0</v>
      </c>
      <c r="V221" s="295">
        <f>'Anchor-AI'!Y219</f>
        <v>0</v>
      </c>
      <c r="W221" s="295">
        <f>'Anchor-AI'!Z219</f>
        <v>0</v>
      </c>
      <c r="X221" s="295">
        <f>'Anchor-AI'!AA219</f>
        <v>0</v>
      </c>
      <c r="Y221" s="357">
        <f>'Anchor-AI'!AB219</f>
        <v>0</v>
      </c>
      <c r="Z221" s="357">
        <f>'Anchor-AI'!AC219</f>
        <v>0</v>
      </c>
      <c r="AA221" s="296">
        <f t="shared" si="20"/>
        <v>0</v>
      </c>
      <c r="AC221" s="170">
        <f>'Test-AI'!L219</f>
        <v>0</v>
      </c>
      <c r="AD221" s="167">
        <f>'Test-AI'!M219</f>
        <v>0</v>
      </c>
      <c r="AE221" s="167">
        <f>'Test-AI'!N219</f>
        <v>0</v>
      </c>
      <c r="AF221" s="167">
        <f>'Test-AI'!O219</f>
        <v>0</v>
      </c>
      <c r="AG221" s="167">
        <f>(Summary!$C$63*AD221+Summary!$C$64*AE221+Summary!$C$65*AF221)/Summary!$C$66</f>
        <v>0</v>
      </c>
      <c r="AH221" s="167">
        <f>'Test-AI'!P219</f>
        <v>0</v>
      </c>
      <c r="AI221" s="167">
        <f>'Test-AI'!Q219</f>
        <v>0</v>
      </c>
      <c r="AJ221" s="167">
        <f>'Test-AI'!R219</f>
        <v>0</v>
      </c>
      <c r="AK221" s="167">
        <f>'Test-AI'!S219</f>
        <v>0</v>
      </c>
      <c r="AL221" s="167">
        <f>'Test-AI'!T219</f>
        <v>0</v>
      </c>
      <c r="AM221" s="167">
        <f>'Test-AI'!U219</f>
        <v>0</v>
      </c>
      <c r="AN221" s="167">
        <f>'Test-AI'!V219</f>
        <v>0</v>
      </c>
      <c r="AO221" s="167">
        <f>'Test-AI'!W219</f>
        <v>0</v>
      </c>
      <c r="AP221" s="167">
        <f>'Test-AI'!X219</f>
        <v>0</v>
      </c>
      <c r="AQ221" s="167">
        <f>10*LOG10(1/((Summary!$C$80/10^(AN221/10)+Summary!$C$81/10^(AO221/10)+Summary!$C$82/10^(AP221/10))/Summary!$C$83))</f>
        <v>0</v>
      </c>
      <c r="AR221" s="167">
        <f>'Test-AI'!Y219</f>
        <v>0</v>
      </c>
      <c r="AS221" s="167">
        <f>'Test-AI'!Z219</f>
        <v>0</v>
      </c>
      <c r="AT221" s="295">
        <f>'Test-AI'!AA219</f>
        <v>0</v>
      </c>
      <c r="AU221" s="357">
        <f>'Test-AI'!AB219</f>
        <v>0</v>
      </c>
      <c r="AV221" s="357">
        <f>'Test-AI'!AC219</f>
        <v>0</v>
      </c>
      <c r="AW221" s="296">
        <f t="shared" si="21"/>
        <v>0</v>
      </c>
      <c r="AX221" s="297" t="e">
        <f t="shared" si="22"/>
        <v>#DIV/0!</v>
      </c>
      <c r="AY221" s="298" t="e">
        <f t="shared" si="22"/>
        <v>#DIV/0!</v>
      </c>
      <c r="AZ221" s="297" t="e">
        <f t="shared" si="22"/>
        <v>#DIV/0!</v>
      </c>
      <c r="BA221" s="345" t="e">
        <f t="shared" si="19"/>
        <v>#DIV/0!</v>
      </c>
      <c r="BB221" s="75"/>
      <c r="BC221" s="75"/>
      <c r="BD221" s="565"/>
      <c r="BE221" s="550"/>
      <c r="BF221" s="552"/>
      <c r="BG221" s="552"/>
      <c r="BH221" s="552"/>
      <c r="BI221" s="552"/>
      <c r="BJ221" s="552"/>
      <c r="BK221" s="553"/>
      <c r="BL221" s="552"/>
      <c r="BM221" s="553"/>
      <c r="BN221" s="552"/>
      <c r="BO221" s="546"/>
      <c r="BP221" s="541"/>
      <c r="BQ221" s="546"/>
      <c r="BR221" s="541"/>
      <c r="BS221" s="553"/>
      <c r="BT221" s="552"/>
      <c r="BU221" s="553"/>
      <c r="BV221" s="552"/>
      <c r="BW221" s="553"/>
      <c r="BX221" s="552"/>
      <c r="BY221" s="552"/>
      <c r="BZ221" s="541"/>
      <c r="CA221" s="541"/>
      <c r="CB221" s="552"/>
      <c r="CC221" s="553"/>
      <c r="CD221" s="552"/>
      <c r="CE221" s="546"/>
      <c r="CF221" s="541"/>
      <c r="CG221" s="546"/>
      <c r="CH221" s="541"/>
    </row>
    <row r="222" spans="1:86" ht="17" hidden="1" customHeight="1" x14ac:dyDescent="0.2">
      <c r="A222" s="485"/>
      <c r="B222" s="566"/>
      <c r="C222" s="485"/>
      <c r="D222" s="590"/>
      <c r="E222" s="558"/>
      <c r="F222" s="239">
        <v>135</v>
      </c>
      <c r="G222" s="294">
        <f>'Anchor-AI'!L220</f>
        <v>0</v>
      </c>
      <c r="H222" s="295">
        <f>'Anchor-AI'!M220</f>
        <v>0</v>
      </c>
      <c r="I222" s="295">
        <f>'Anchor-AI'!N220</f>
        <v>0</v>
      </c>
      <c r="J222" s="295">
        <f>'Anchor-AI'!O220</f>
        <v>0</v>
      </c>
      <c r="K222" s="295">
        <f>(Summary!$C$63*H222+Summary!$C$64*I222+Summary!$C$65*J222)/Summary!$C$66</f>
        <v>0</v>
      </c>
      <c r="L222" s="295">
        <f>'Anchor-AI'!P220</f>
        <v>0</v>
      </c>
      <c r="M222" s="295">
        <f>'Anchor-AI'!Q220</f>
        <v>0</v>
      </c>
      <c r="N222" s="295">
        <f>'Anchor-AI'!R220</f>
        <v>0</v>
      </c>
      <c r="O222" s="295">
        <f>'Anchor-AI'!S220</f>
        <v>0</v>
      </c>
      <c r="P222" s="295">
        <f>'Anchor-AI'!T220</f>
        <v>0</v>
      </c>
      <c r="Q222" s="295">
        <f>'Anchor-AI'!U220</f>
        <v>0</v>
      </c>
      <c r="R222" s="295">
        <f>'Anchor-AI'!V220</f>
        <v>0</v>
      </c>
      <c r="S222" s="295">
        <f>'Anchor-AI'!W220</f>
        <v>0</v>
      </c>
      <c r="T222" s="295">
        <f>'Anchor-AI'!X220</f>
        <v>0</v>
      </c>
      <c r="U222" s="295">
        <f>10*LOG10(1/((Summary!$C$80/10^(R222/10)+Summary!$C$81/10^(S222/10)+Summary!$C$82/10^(T222/10))/Summary!$C$83))</f>
        <v>0</v>
      </c>
      <c r="V222" s="295">
        <f>'Anchor-AI'!Y220</f>
        <v>0</v>
      </c>
      <c r="W222" s="295">
        <f>'Anchor-AI'!Z220</f>
        <v>0</v>
      </c>
      <c r="X222" s="295">
        <f>'Anchor-AI'!AA220</f>
        <v>0</v>
      </c>
      <c r="Y222" s="357">
        <f>'Anchor-AI'!AB220</f>
        <v>0</v>
      </c>
      <c r="Z222" s="357">
        <f>'Anchor-AI'!AC220</f>
        <v>0</v>
      </c>
      <c r="AA222" s="296">
        <f t="shared" si="20"/>
        <v>0</v>
      </c>
      <c r="AC222" s="170">
        <f>'Test-AI'!L220</f>
        <v>0</v>
      </c>
      <c r="AD222" s="167">
        <f>'Test-AI'!M220</f>
        <v>0</v>
      </c>
      <c r="AE222" s="167">
        <f>'Test-AI'!N220</f>
        <v>0</v>
      </c>
      <c r="AF222" s="167">
        <f>'Test-AI'!O220</f>
        <v>0</v>
      </c>
      <c r="AG222" s="167">
        <f>(Summary!$C$63*AD222+Summary!$C$64*AE222+Summary!$C$65*AF222)/Summary!$C$66</f>
        <v>0</v>
      </c>
      <c r="AH222" s="167">
        <f>'Test-AI'!P220</f>
        <v>0</v>
      </c>
      <c r="AI222" s="167">
        <f>'Test-AI'!Q220</f>
        <v>0</v>
      </c>
      <c r="AJ222" s="167">
        <f>'Test-AI'!R220</f>
        <v>0</v>
      </c>
      <c r="AK222" s="167">
        <f>'Test-AI'!S220</f>
        <v>0</v>
      </c>
      <c r="AL222" s="167">
        <f>'Test-AI'!T220</f>
        <v>0</v>
      </c>
      <c r="AM222" s="167">
        <f>'Test-AI'!U220</f>
        <v>0</v>
      </c>
      <c r="AN222" s="167">
        <f>'Test-AI'!V220</f>
        <v>0</v>
      </c>
      <c r="AO222" s="167">
        <f>'Test-AI'!W220</f>
        <v>0</v>
      </c>
      <c r="AP222" s="167">
        <f>'Test-AI'!X220</f>
        <v>0</v>
      </c>
      <c r="AQ222" s="167">
        <f>10*LOG10(1/((Summary!$C$80/10^(AN222/10)+Summary!$C$81/10^(AO222/10)+Summary!$C$82/10^(AP222/10))/Summary!$C$83))</f>
        <v>0</v>
      </c>
      <c r="AR222" s="167">
        <f>'Test-AI'!Y220</f>
        <v>0</v>
      </c>
      <c r="AS222" s="167">
        <f>'Test-AI'!Z220</f>
        <v>0</v>
      </c>
      <c r="AT222" s="295">
        <f>'Test-AI'!AA220</f>
        <v>0</v>
      </c>
      <c r="AU222" s="357">
        <f>'Test-AI'!AB220</f>
        <v>0</v>
      </c>
      <c r="AV222" s="357">
        <f>'Test-AI'!AC220</f>
        <v>0</v>
      </c>
      <c r="AW222" s="296">
        <f t="shared" si="21"/>
        <v>0</v>
      </c>
      <c r="AX222" s="297" t="e">
        <f t="shared" si="22"/>
        <v>#DIV/0!</v>
      </c>
      <c r="AY222" s="298" t="e">
        <f t="shared" si="22"/>
        <v>#DIV/0!</v>
      </c>
      <c r="AZ222" s="297" t="e">
        <f t="shared" si="22"/>
        <v>#DIV/0!</v>
      </c>
      <c r="BA222" s="345" t="e">
        <f t="shared" si="19"/>
        <v>#DIV/0!</v>
      </c>
      <c r="BB222" s="75"/>
      <c r="BC222" s="75"/>
      <c r="BD222" s="573" t="s">
        <v>147</v>
      </c>
      <c r="BE222" s="549" t="e">
        <f t="array" ref="BE222">bdRateExtend($G221:$G224,H221:H224,$AC221:$AC224,AD221:AD224)</f>
        <v>#VALUE!</v>
      </c>
      <c r="BF222" s="552"/>
      <c r="BG222" s="552"/>
      <c r="BH222" s="552"/>
      <c r="BI222" s="552"/>
      <c r="BJ222" s="552"/>
      <c r="BK222" s="551" t="e">
        <f t="array" ref="BK222">bdRateExtend($G221:$G224,L221:L224,$AC221:$AC224,AH221:AH224)</f>
        <v>#VALUE!</v>
      </c>
      <c r="BL222" s="552"/>
      <c r="BM222" s="551" t="e">
        <f t="array" ref="BM222">bdRateExtend($G221:$G224,M221:M224,$AC221:$AC224,AI221:AI224)</f>
        <v>#VALUE!</v>
      </c>
      <c r="BN222" s="552"/>
      <c r="BO222" s="545" t="e">
        <f t="array" ref="BO222">bdRateExtend($G221:$G224,N221:N224,$AC221:$AC224,AJ221:AJ224,"None", FALSE,1)</f>
        <v>#VALUE!</v>
      </c>
      <c r="BP222" s="541"/>
      <c r="BQ222" s="545" t="e">
        <f t="array" ref="BQ222">bdRateExtend($G221:$G224,O221:O224,$AC221:$AC224,AK221:AK224,"None", FALSE,1)</f>
        <v>#VALUE!</v>
      </c>
      <c r="BR222" s="541"/>
      <c r="BS222" s="551" t="e">
        <f t="array" ref="BS222">bdRateExtend($G221:$G224,P221:P224,$AC221:$AC224,AL221:AL224)</f>
        <v>#VALUE!</v>
      </c>
      <c r="BT222" s="552"/>
      <c r="BU222" s="551" t="e">
        <f t="array" ref="BU222">bdRateExtend($G221:$G224,Q221:Q224,$AC221:$AC224,AM221:AM224)</f>
        <v>#VALUE!</v>
      </c>
      <c r="BV222" s="552"/>
      <c r="BW222" s="551" t="e">
        <f t="array" ref="BW222">bdRateExtend($G221:$G224,R221:R224,$AC221:$AC224,AN221:AN224)</f>
        <v>#VALUE!</v>
      </c>
      <c r="BX222" s="552"/>
      <c r="BY222" s="552"/>
      <c r="BZ222" s="541"/>
      <c r="CA222" s="541"/>
      <c r="CB222" s="552"/>
      <c r="CC222" s="561" t="e">
        <f t="array" ref="CC222">bdCAMBIExtend($G221:$G224,V221:V224,$AC221:$AC224,AR221:AR224)</f>
        <v>#VALUE!</v>
      </c>
      <c r="CD222" s="552"/>
      <c r="CE222" s="554">
        <f t="array" ref="CE222">testVMAFRange($G221:$G224,N221:N224,$AC221:$AC224,AJ221:AJ224)</f>
        <v>0</v>
      </c>
      <c r="CF222" s="541"/>
      <c r="CG222" s="554">
        <f t="array" ref="CG222">testVMAFRange($G221:$G224,O221:O224,$AC221:$AC224,AK221:AK224)</f>
        <v>0</v>
      </c>
      <c r="CH222" s="541"/>
    </row>
    <row r="223" spans="1:86" ht="17" hidden="1" customHeight="1" x14ac:dyDescent="0.2">
      <c r="A223" s="485"/>
      <c r="B223" s="566"/>
      <c r="C223" s="485"/>
      <c r="D223" s="590"/>
      <c r="E223" s="558"/>
      <c r="F223" s="239">
        <v>160</v>
      </c>
      <c r="G223" s="294">
        <f>'Anchor-AI'!L221</f>
        <v>0</v>
      </c>
      <c r="H223" s="295">
        <f>'Anchor-AI'!M221</f>
        <v>0</v>
      </c>
      <c r="I223" s="295">
        <f>'Anchor-AI'!N221</f>
        <v>0</v>
      </c>
      <c r="J223" s="295">
        <f>'Anchor-AI'!O221</f>
        <v>0</v>
      </c>
      <c r="K223" s="295">
        <f>(Summary!$C$63*H223+Summary!$C$64*I223+Summary!$C$65*J223)/Summary!$C$66</f>
        <v>0</v>
      </c>
      <c r="L223" s="295">
        <f>'Anchor-AI'!P221</f>
        <v>0</v>
      </c>
      <c r="M223" s="295">
        <f>'Anchor-AI'!Q221</f>
        <v>0</v>
      </c>
      <c r="N223" s="295">
        <f>'Anchor-AI'!R221</f>
        <v>0</v>
      </c>
      <c r="O223" s="295">
        <f>'Anchor-AI'!S221</f>
        <v>0</v>
      </c>
      <c r="P223" s="295">
        <f>'Anchor-AI'!T221</f>
        <v>0</v>
      </c>
      <c r="Q223" s="295">
        <f>'Anchor-AI'!U221</f>
        <v>0</v>
      </c>
      <c r="R223" s="295">
        <f>'Anchor-AI'!V221</f>
        <v>0</v>
      </c>
      <c r="S223" s="295">
        <f>'Anchor-AI'!W221</f>
        <v>0</v>
      </c>
      <c r="T223" s="295">
        <f>'Anchor-AI'!X221</f>
        <v>0</v>
      </c>
      <c r="U223" s="295">
        <f>10*LOG10(1/((Summary!$C$80/10^(R223/10)+Summary!$C$81/10^(S223/10)+Summary!$C$82/10^(T223/10))/Summary!$C$83))</f>
        <v>0</v>
      </c>
      <c r="V223" s="295">
        <f>'Anchor-AI'!Y221</f>
        <v>0</v>
      </c>
      <c r="W223" s="295">
        <f>'Anchor-AI'!Z221</f>
        <v>0</v>
      </c>
      <c r="X223" s="295">
        <f>'Anchor-AI'!AA221</f>
        <v>0</v>
      </c>
      <c r="Y223" s="357">
        <f>'Anchor-AI'!AB221</f>
        <v>0</v>
      </c>
      <c r="Z223" s="357">
        <f>'Anchor-AI'!AC221</f>
        <v>0</v>
      </c>
      <c r="AA223" s="296">
        <f t="shared" si="20"/>
        <v>0</v>
      </c>
      <c r="AC223" s="170">
        <f>'Test-AI'!L221</f>
        <v>0</v>
      </c>
      <c r="AD223" s="167">
        <f>'Test-AI'!M221</f>
        <v>0</v>
      </c>
      <c r="AE223" s="167">
        <f>'Test-AI'!N221</f>
        <v>0</v>
      </c>
      <c r="AF223" s="167">
        <f>'Test-AI'!O221</f>
        <v>0</v>
      </c>
      <c r="AG223" s="167">
        <f>(Summary!$C$63*AD223+Summary!$C$64*AE223+Summary!$C$65*AF223)/Summary!$C$66</f>
        <v>0</v>
      </c>
      <c r="AH223" s="167">
        <f>'Test-AI'!P221</f>
        <v>0</v>
      </c>
      <c r="AI223" s="167">
        <f>'Test-AI'!Q221</f>
        <v>0</v>
      </c>
      <c r="AJ223" s="167">
        <f>'Test-AI'!R221</f>
        <v>0</v>
      </c>
      <c r="AK223" s="167">
        <f>'Test-AI'!S221</f>
        <v>0</v>
      </c>
      <c r="AL223" s="167">
        <f>'Test-AI'!T221</f>
        <v>0</v>
      </c>
      <c r="AM223" s="167">
        <f>'Test-AI'!U221</f>
        <v>0</v>
      </c>
      <c r="AN223" s="167">
        <f>'Test-AI'!V221</f>
        <v>0</v>
      </c>
      <c r="AO223" s="167">
        <f>'Test-AI'!W221</f>
        <v>0</v>
      </c>
      <c r="AP223" s="167">
        <f>'Test-AI'!X221</f>
        <v>0</v>
      </c>
      <c r="AQ223" s="167">
        <f>10*LOG10(1/((Summary!$C$80/10^(AN223/10)+Summary!$C$81/10^(AO223/10)+Summary!$C$82/10^(AP223/10))/Summary!$C$83))</f>
        <v>0</v>
      </c>
      <c r="AR223" s="167">
        <f>'Test-AI'!Y221</f>
        <v>0</v>
      </c>
      <c r="AS223" s="167">
        <f>'Test-AI'!Z221</f>
        <v>0</v>
      </c>
      <c r="AT223" s="295">
        <f>'Test-AI'!AA221</f>
        <v>0</v>
      </c>
      <c r="AU223" s="357">
        <f>'Test-AI'!AB221</f>
        <v>0</v>
      </c>
      <c r="AV223" s="357">
        <f>'Test-AI'!AC221</f>
        <v>0</v>
      </c>
      <c r="AW223" s="296">
        <f t="shared" si="21"/>
        <v>0</v>
      </c>
      <c r="AX223" s="297" t="e">
        <f t="shared" si="22"/>
        <v>#DIV/0!</v>
      </c>
      <c r="AY223" s="298" t="e">
        <f t="shared" si="22"/>
        <v>#DIV/0!</v>
      </c>
      <c r="AZ223" s="297" t="e">
        <f t="shared" si="22"/>
        <v>#DIV/0!</v>
      </c>
      <c r="BA223" s="345" t="e">
        <f t="shared" si="19"/>
        <v>#DIV/0!</v>
      </c>
      <c r="BB223" s="75"/>
      <c r="BC223" s="75"/>
      <c r="BD223" s="565"/>
      <c r="BE223" s="550"/>
      <c r="BF223" s="552"/>
      <c r="BG223" s="552"/>
      <c r="BH223" s="552"/>
      <c r="BI223" s="552"/>
      <c r="BJ223" s="552"/>
      <c r="BK223" s="553"/>
      <c r="BL223" s="552"/>
      <c r="BM223" s="553"/>
      <c r="BN223" s="552"/>
      <c r="BO223" s="546"/>
      <c r="BP223" s="541"/>
      <c r="BQ223" s="546"/>
      <c r="BR223" s="541"/>
      <c r="BS223" s="553"/>
      <c r="BT223" s="552"/>
      <c r="BU223" s="553"/>
      <c r="BV223" s="552"/>
      <c r="BW223" s="553"/>
      <c r="BX223" s="552"/>
      <c r="BY223" s="552"/>
      <c r="BZ223" s="541"/>
      <c r="CA223" s="541"/>
      <c r="CB223" s="552"/>
      <c r="CC223" s="553"/>
      <c r="CD223" s="552"/>
      <c r="CE223" s="546"/>
      <c r="CF223" s="541"/>
      <c r="CG223" s="546"/>
      <c r="CH223" s="541"/>
    </row>
    <row r="224" spans="1:86" ht="17" hidden="1" customHeight="1" x14ac:dyDescent="0.2">
      <c r="A224" s="485"/>
      <c r="B224" s="566"/>
      <c r="C224" s="485"/>
      <c r="D224" s="590"/>
      <c r="E224" s="558"/>
      <c r="F224" s="239">
        <v>185</v>
      </c>
      <c r="G224" s="294">
        <f>'Anchor-AI'!L222</f>
        <v>0</v>
      </c>
      <c r="H224" s="295">
        <f>'Anchor-AI'!M222</f>
        <v>0</v>
      </c>
      <c r="I224" s="295">
        <f>'Anchor-AI'!N222</f>
        <v>0</v>
      </c>
      <c r="J224" s="295">
        <f>'Anchor-AI'!O222</f>
        <v>0</v>
      </c>
      <c r="K224" s="295">
        <f>(Summary!$C$63*H224+Summary!$C$64*I224+Summary!$C$65*J224)/Summary!$C$66</f>
        <v>0</v>
      </c>
      <c r="L224" s="295">
        <f>'Anchor-AI'!P222</f>
        <v>0</v>
      </c>
      <c r="M224" s="295">
        <f>'Anchor-AI'!Q222</f>
        <v>0</v>
      </c>
      <c r="N224" s="295">
        <f>'Anchor-AI'!R222</f>
        <v>0</v>
      </c>
      <c r="O224" s="295">
        <f>'Anchor-AI'!S222</f>
        <v>0</v>
      </c>
      <c r="P224" s="295">
        <f>'Anchor-AI'!T222</f>
        <v>0</v>
      </c>
      <c r="Q224" s="295">
        <f>'Anchor-AI'!U222</f>
        <v>0</v>
      </c>
      <c r="R224" s="295">
        <f>'Anchor-AI'!V222</f>
        <v>0</v>
      </c>
      <c r="S224" s="295">
        <f>'Anchor-AI'!W222</f>
        <v>0</v>
      </c>
      <c r="T224" s="295">
        <f>'Anchor-AI'!X222</f>
        <v>0</v>
      </c>
      <c r="U224" s="295">
        <f>10*LOG10(1/((Summary!$C$80/10^(R224/10)+Summary!$C$81/10^(S224/10)+Summary!$C$82/10^(T224/10))/Summary!$C$83))</f>
        <v>0</v>
      </c>
      <c r="V224" s="295">
        <f>'Anchor-AI'!Y222</f>
        <v>0</v>
      </c>
      <c r="W224" s="295">
        <f>'Anchor-AI'!Z222</f>
        <v>0</v>
      </c>
      <c r="X224" s="295">
        <f>'Anchor-AI'!AA222</f>
        <v>0</v>
      </c>
      <c r="Y224" s="357">
        <f>'Anchor-AI'!AB222</f>
        <v>0</v>
      </c>
      <c r="Z224" s="357">
        <f>'Anchor-AI'!AC222</f>
        <v>0</v>
      </c>
      <c r="AA224" s="296">
        <f t="shared" si="20"/>
        <v>0</v>
      </c>
      <c r="AC224" s="170">
        <f>'Test-AI'!L222</f>
        <v>0</v>
      </c>
      <c r="AD224" s="167">
        <f>'Test-AI'!M222</f>
        <v>0</v>
      </c>
      <c r="AE224" s="167">
        <f>'Test-AI'!N222</f>
        <v>0</v>
      </c>
      <c r="AF224" s="167">
        <f>'Test-AI'!O222</f>
        <v>0</v>
      </c>
      <c r="AG224" s="167">
        <f>(Summary!$C$63*AD224+Summary!$C$64*AE224+Summary!$C$65*AF224)/Summary!$C$66</f>
        <v>0</v>
      </c>
      <c r="AH224" s="167">
        <f>'Test-AI'!P222</f>
        <v>0</v>
      </c>
      <c r="AI224" s="167">
        <f>'Test-AI'!Q222</f>
        <v>0</v>
      </c>
      <c r="AJ224" s="167">
        <f>'Test-AI'!R222</f>
        <v>0</v>
      </c>
      <c r="AK224" s="167">
        <f>'Test-AI'!S222</f>
        <v>0</v>
      </c>
      <c r="AL224" s="167">
        <f>'Test-AI'!T222</f>
        <v>0</v>
      </c>
      <c r="AM224" s="167">
        <f>'Test-AI'!U222</f>
        <v>0</v>
      </c>
      <c r="AN224" s="167">
        <f>'Test-AI'!V222</f>
        <v>0</v>
      </c>
      <c r="AO224" s="167">
        <f>'Test-AI'!W222</f>
        <v>0</v>
      </c>
      <c r="AP224" s="167">
        <f>'Test-AI'!X222</f>
        <v>0</v>
      </c>
      <c r="AQ224" s="167">
        <f>10*LOG10(1/((Summary!$C$80/10^(AN224/10)+Summary!$C$81/10^(AO224/10)+Summary!$C$82/10^(AP224/10))/Summary!$C$83))</f>
        <v>0</v>
      </c>
      <c r="AR224" s="167">
        <f>'Test-AI'!Y222</f>
        <v>0</v>
      </c>
      <c r="AS224" s="167">
        <f>'Test-AI'!Z222</f>
        <v>0</v>
      </c>
      <c r="AT224" s="295">
        <f>'Test-AI'!AA222</f>
        <v>0</v>
      </c>
      <c r="AU224" s="357">
        <f>'Test-AI'!AB222</f>
        <v>0</v>
      </c>
      <c r="AV224" s="357">
        <f>'Test-AI'!AC222</f>
        <v>0</v>
      </c>
      <c r="AW224" s="296">
        <f t="shared" si="21"/>
        <v>0</v>
      </c>
      <c r="AX224" s="297" t="e">
        <f t="shared" si="22"/>
        <v>#DIV/0!</v>
      </c>
      <c r="AY224" s="298" t="e">
        <f t="shared" si="22"/>
        <v>#DIV/0!</v>
      </c>
      <c r="AZ224" s="297" t="e">
        <f t="shared" si="22"/>
        <v>#DIV/0!</v>
      </c>
      <c r="BA224" s="345" t="e">
        <f t="shared" si="19"/>
        <v>#DIV/0!</v>
      </c>
      <c r="BB224" s="75"/>
      <c r="BC224" s="75"/>
      <c r="BD224" s="574" t="s">
        <v>46</v>
      </c>
      <c r="BE224" s="549" t="e">
        <f t="array" ref="BE224">bdRateExtend($G222:$G225,H222:H225,$AC222:$AC225,AD222:AD225)</f>
        <v>#VALUE!</v>
      </c>
      <c r="BF224" s="552"/>
      <c r="BG224" s="552"/>
      <c r="BH224" s="552"/>
      <c r="BI224" s="552"/>
      <c r="BJ224" s="552"/>
      <c r="BK224" s="551" t="e">
        <f t="array" ref="BK224">bdRateExtend($G222:$G225,L222:L225,$AC222:$AC225,AH222:AH225)</f>
        <v>#VALUE!</v>
      </c>
      <c r="BL224" s="552"/>
      <c r="BM224" s="551" t="e">
        <f t="array" ref="BM224">bdRateExtend($G222:$G225,M222:M225,$AC222:$AC225,AI222:AI225)</f>
        <v>#VALUE!</v>
      </c>
      <c r="BN224" s="552"/>
      <c r="BO224" s="545" t="e">
        <f t="array" ref="BO224">bdRateExtend($G222:$G225,N222:N225,$AC222:$AC225,AJ222:AJ225,"None", FALSE,1)</f>
        <v>#VALUE!</v>
      </c>
      <c r="BP224" s="541"/>
      <c r="BQ224" s="545" t="e">
        <f t="array" ref="BQ224">bdRateExtend($G222:$G225,O222:O225,$AC222:$AC225,AK222:AK225,"None", FALSE,1)</f>
        <v>#VALUE!</v>
      </c>
      <c r="BR224" s="541"/>
      <c r="BS224" s="551" t="e">
        <f t="array" ref="BS224">bdRateExtend($G222:$G225,P222:P225,$AC222:$AC225,AL222:AL225)</f>
        <v>#VALUE!</v>
      </c>
      <c r="BT224" s="552"/>
      <c r="BU224" s="551" t="e">
        <f t="array" ref="BU224">bdRateExtend($G222:$G225,Q222:Q225,$AC222:$AC225,AM222:AM225)</f>
        <v>#VALUE!</v>
      </c>
      <c r="BV224" s="552"/>
      <c r="BW224" s="551" t="e">
        <f t="array" ref="BW224">bdRateExtend($G222:$G225,R222:R225,$AC222:$AC225,AN222:AN225)</f>
        <v>#VALUE!</v>
      </c>
      <c r="BX224" s="552"/>
      <c r="BY224" s="552"/>
      <c r="BZ224" s="541"/>
      <c r="CA224" s="541"/>
      <c r="CB224" s="552"/>
      <c r="CC224" s="561" t="e">
        <f t="array" ref="CC224">bdCAMBIExtend($G222:$G225,V222:V225,$AC222:$AC225,AR222:AR225)</f>
        <v>#VALUE!</v>
      </c>
      <c r="CD224" s="552"/>
      <c r="CE224" s="554">
        <f t="array" ref="CE224">testVMAFRange($G222:$G225,N222:N225,$AC222:$AC225,AJ222:AJ225)</f>
        <v>0</v>
      </c>
      <c r="CF224" s="541"/>
      <c r="CG224" s="554">
        <f t="array" ref="CG224">testVMAFRange($G222:$G225,O222:O225,$AC222:$AC225,AK222:AK225)</f>
        <v>0</v>
      </c>
      <c r="CH224" s="541"/>
    </row>
    <row r="225" spans="1:86" ht="17" hidden="1" customHeight="1" x14ac:dyDescent="0.2">
      <c r="A225" s="485"/>
      <c r="B225" s="596"/>
      <c r="C225" s="486"/>
      <c r="D225" s="591"/>
      <c r="E225" s="559"/>
      <c r="F225" s="240">
        <v>210</v>
      </c>
      <c r="G225" s="299">
        <f>'Anchor-AI'!L223</f>
        <v>0</v>
      </c>
      <c r="H225" s="300">
        <f>'Anchor-AI'!M223</f>
        <v>0</v>
      </c>
      <c r="I225" s="300">
        <f>'Anchor-AI'!N223</f>
        <v>0</v>
      </c>
      <c r="J225" s="300">
        <f>'Anchor-AI'!O223</f>
        <v>0</v>
      </c>
      <c r="K225" s="295">
        <f>(Summary!$C$63*H225+Summary!$C$64*I225+Summary!$C$65*J225)/Summary!$C$66</f>
        <v>0</v>
      </c>
      <c r="L225" s="300">
        <f>'Anchor-AI'!P223</f>
        <v>0</v>
      </c>
      <c r="M225" s="300">
        <f>'Anchor-AI'!Q223</f>
        <v>0</v>
      </c>
      <c r="N225" s="300">
        <f>'Anchor-AI'!R223</f>
        <v>0</v>
      </c>
      <c r="O225" s="300">
        <f>'Anchor-AI'!S223</f>
        <v>0</v>
      </c>
      <c r="P225" s="300">
        <f>'Anchor-AI'!T223</f>
        <v>0</v>
      </c>
      <c r="Q225" s="300">
        <f>'Anchor-AI'!U223</f>
        <v>0</v>
      </c>
      <c r="R225" s="300">
        <f>'Anchor-AI'!V223</f>
        <v>0</v>
      </c>
      <c r="S225" s="300">
        <f>'Anchor-AI'!W223</f>
        <v>0</v>
      </c>
      <c r="T225" s="300">
        <f>'Anchor-AI'!X223</f>
        <v>0</v>
      </c>
      <c r="U225" s="300">
        <f>10*LOG10(1/((Summary!$C$80/10^(R225/10)+Summary!$C$81/10^(S225/10)+Summary!$C$82/10^(T225/10))/Summary!$C$83))</f>
        <v>0</v>
      </c>
      <c r="V225" s="300">
        <f>'Anchor-AI'!Y223</f>
        <v>0</v>
      </c>
      <c r="W225" s="300">
        <f>'Anchor-AI'!Z223</f>
        <v>0</v>
      </c>
      <c r="X225" s="300">
        <f>'Anchor-AI'!AA223</f>
        <v>0</v>
      </c>
      <c r="Y225" s="357">
        <f>'Anchor-AI'!AB223</f>
        <v>0</v>
      </c>
      <c r="Z225" s="357">
        <f>'Anchor-AI'!AC223</f>
        <v>0</v>
      </c>
      <c r="AA225" s="301">
        <f t="shared" si="20"/>
        <v>0</v>
      </c>
      <c r="AC225" s="171">
        <f>'Test-AI'!L223</f>
        <v>0</v>
      </c>
      <c r="AD225" s="168">
        <f>'Test-AI'!M223</f>
        <v>0</v>
      </c>
      <c r="AE225" s="168">
        <f>'Test-AI'!N223</f>
        <v>0</v>
      </c>
      <c r="AF225" s="168">
        <f>'Test-AI'!O223</f>
        <v>0</v>
      </c>
      <c r="AG225" s="168">
        <f>(Summary!$C$63*AD225+Summary!$C$64*AE225+Summary!$C$65*AF225)/Summary!$C$66</f>
        <v>0</v>
      </c>
      <c r="AH225" s="168">
        <f>'Test-AI'!P223</f>
        <v>0</v>
      </c>
      <c r="AI225" s="168">
        <f>'Test-AI'!Q223</f>
        <v>0</v>
      </c>
      <c r="AJ225" s="168">
        <f>'Test-AI'!R223</f>
        <v>0</v>
      </c>
      <c r="AK225" s="168">
        <f>'Test-AI'!S223</f>
        <v>0</v>
      </c>
      <c r="AL225" s="168">
        <f>'Test-AI'!T223</f>
        <v>0</v>
      </c>
      <c r="AM225" s="168">
        <f>'Test-AI'!U223</f>
        <v>0</v>
      </c>
      <c r="AN225" s="168">
        <f>'Test-AI'!V223</f>
        <v>0</v>
      </c>
      <c r="AO225" s="168">
        <f>'Test-AI'!W223</f>
        <v>0</v>
      </c>
      <c r="AP225" s="168">
        <f>'Test-AI'!X223</f>
        <v>0</v>
      </c>
      <c r="AQ225" s="168">
        <f>10*LOG10(1/((Summary!$C$80/10^(AN225/10)+Summary!$C$81/10^(AO225/10)+Summary!$C$82/10^(AP225/10))/Summary!$C$83))</f>
        <v>0</v>
      </c>
      <c r="AR225" s="168">
        <f>'Test-AI'!Y223</f>
        <v>0</v>
      </c>
      <c r="AS225" s="168">
        <f>'Test-AI'!Z223</f>
        <v>0</v>
      </c>
      <c r="AT225" s="300">
        <f>'Test-AI'!AA223</f>
        <v>0</v>
      </c>
      <c r="AU225" s="357">
        <f>'Test-AI'!AB223</f>
        <v>0</v>
      </c>
      <c r="AV225" s="357">
        <f>'Test-AI'!AC223</f>
        <v>0</v>
      </c>
      <c r="AW225" s="301">
        <f t="shared" si="21"/>
        <v>0</v>
      </c>
      <c r="AX225" s="302" t="e">
        <f t="shared" si="22"/>
        <v>#DIV/0!</v>
      </c>
      <c r="AY225" s="303" t="e">
        <f t="shared" si="22"/>
        <v>#DIV/0!</v>
      </c>
      <c r="AZ225" s="297" t="e">
        <f t="shared" si="22"/>
        <v>#DIV/0!</v>
      </c>
      <c r="BA225" s="345" t="e">
        <f t="shared" si="19"/>
        <v>#DIV/0!</v>
      </c>
      <c r="BB225" s="75"/>
      <c r="BC225" s="75"/>
      <c r="BD225" s="570"/>
      <c r="BE225" s="550"/>
      <c r="BF225" s="553"/>
      <c r="BG225" s="553"/>
      <c r="BH225" s="553"/>
      <c r="BI225" s="553"/>
      <c r="BJ225" s="553"/>
      <c r="BK225" s="553"/>
      <c r="BL225" s="553"/>
      <c r="BM225" s="553"/>
      <c r="BN225" s="553"/>
      <c r="BO225" s="546"/>
      <c r="BP225" s="544"/>
      <c r="BQ225" s="546"/>
      <c r="BR225" s="544"/>
      <c r="BS225" s="553"/>
      <c r="BT225" s="553"/>
      <c r="BU225" s="553"/>
      <c r="BV225" s="553"/>
      <c r="BW225" s="553"/>
      <c r="BX225" s="553"/>
      <c r="BY225" s="553"/>
      <c r="BZ225" s="544"/>
      <c r="CA225" s="544"/>
      <c r="CB225" s="553"/>
      <c r="CC225" s="553"/>
      <c r="CD225" s="553"/>
      <c r="CE225" s="546"/>
      <c r="CF225" s="544"/>
      <c r="CG225" s="546"/>
      <c r="CH225" s="544"/>
    </row>
    <row r="226" spans="1:86" ht="17" hidden="1" customHeight="1" x14ac:dyDescent="0.2">
      <c r="A226" s="485"/>
      <c r="B226" s="595" t="s">
        <v>153</v>
      </c>
      <c r="C226" s="586" t="s">
        <v>70</v>
      </c>
      <c r="D226" s="589">
        <v>29.97</v>
      </c>
      <c r="E226" s="557">
        <v>8</v>
      </c>
      <c r="F226" s="238">
        <v>85</v>
      </c>
      <c r="G226" s="289">
        <f>'Anchor-AI'!L224</f>
        <v>0</v>
      </c>
      <c r="H226" s="290">
        <f>'Anchor-AI'!M224</f>
        <v>0</v>
      </c>
      <c r="I226" s="290">
        <f>'Anchor-AI'!N224</f>
        <v>0</v>
      </c>
      <c r="J226" s="290">
        <f>'Anchor-AI'!O224</f>
        <v>0</v>
      </c>
      <c r="K226" s="290">
        <f>(Summary!$C$63*H226+Summary!$C$64*I226+Summary!$C$65*J226)/Summary!$C$66</f>
        <v>0</v>
      </c>
      <c r="L226" s="290">
        <f>'Anchor-AI'!P224</f>
        <v>0</v>
      </c>
      <c r="M226" s="290">
        <f>'Anchor-AI'!Q224</f>
        <v>0</v>
      </c>
      <c r="N226" s="290">
        <f>'Anchor-AI'!R224</f>
        <v>0</v>
      </c>
      <c r="O226" s="290">
        <f>'Anchor-AI'!S224</f>
        <v>0</v>
      </c>
      <c r="P226" s="290">
        <f>'Anchor-AI'!T224</f>
        <v>0</v>
      </c>
      <c r="Q226" s="290">
        <f>'Anchor-AI'!U224</f>
        <v>0</v>
      </c>
      <c r="R226" s="290">
        <f>'Anchor-AI'!V224</f>
        <v>0</v>
      </c>
      <c r="S226" s="290">
        <f>'Anchor-AI'!W224</f>
        <v>0</v>
      </c>
      <c r="T226" s="290">
        <f>'Anchor-AI'!X224</f>
        <v>0</v>
      </c>
      <c r="U226" s="290">
        <f>10*LOG10(1/((Summary!$C$80/10^(R226/10)+Summary!$C$81/10^(S226/10)+Summary!$C$82/10^(T226/10))/Summary!$C$83))</f>
        <v>0</v>
      </c>
      <c r="V226" s="290">
        <f>'Anchor-AI'!Y224</f>
        <v>0</v>
      </c>
      <c r="W226" s="290">
        <f>'Anchor-AI'!Z224</f>
        <v>0</v>
      </c>
      <c r="X226" s="290">
        <f>'Anchor-AI'!AA224</f>
        <v>0</v>
      </c>
      <c r="Y226" s="360">
        <f>'Anchor-AI'!AB224</f>
        <v>0</v>
      </c>
      <c r="Z226" s="360">
        <f>'Anchor-AI'!AC224</f>
        <v>0</v>
      </c>
      <c r="AA226" s="291">
        <f t="shared" si="20"/>
        <v>0</v>
      </c>
      <c r="AC226" s="169">
        <f>'Test-AI'!L224</f>
        <v>0</v>
      </c>
      <c r="AD226" s="166">
        <f>'Test-AI'!M224</f>
        <v>0</v>
      </c>
      <c r="AE226" s="166">
        <f>'Test-AI'!N224</f>
        <v>0</v>
      </c>
      <c r="AF226" s="166">
        <f>'Test-AI'!O224</f>
        <v>0</v>
      </c>
      <c r="AG226" s="166">
        <f>(Summary!$C$63*AD226+Summary!$C$64*AE226+Summary!$C$65*AF226)/Summary!$C$66</f>
        <v>0</v>
      </c>
      <c r="AH226" s="166">
        <f>'Test-AI'!P224</f>
        <v>0</v>
      </c>
      <c r="AI226" s="166">
        <f>'Test-AI'!Q224</f>
        <v>0</v>
      </c>
      <c r="AJ226" s="166">
        <f>'Test-AI'!R224</f>
        <v>0</v>
      </c>
      <c r="AK226" s="166">
        <f>'Test-AI'!S224</f>
        <v>0</v>
      </c>
      <c r="AL226" s="166">
        <f>'Test-AI'!T224</f>
        <v>0</v>
      </c>
      <c r="AM226" s="166">
        <f>'Test-AI'!U224</f>
        <v>0</v>
      </c>
      <c r="AN226" s="166">
        <f>'Test-AI'!V224</f>
        <v>0</v>
      </c>
      <c r="AO226" s="166">
        <f>'Test-AI'!W224</f>
        <v>0</v>
      </c>
      <c r="AP226" s="166">
        <f>'Test-AI'!X224</f>
        <v>0</v>
      </c>
      <c r="AQ226" s="166">
        <f>10*LOG10(1/((Summary!$C$80/10^(AN226/10)+Summary!$C$81/10^(AO226/10)+Summary!$C$82/10^(AP226/10))/Summary!$C$83))</f>
        <v>0</v>
      </c>
      <c r="AR226" s="166">
        <f>'Test-AI'!Y224</f>
        <v>0</v>
      </c>
      <c r="AS226" s="166">
        <f>'Test-AI'!Z224</f>
        <v>0</v>
      </c>
      <c r="AT226" s="290">
        <f>'Test-AI'!AA224</f>
        <v>0</v>
      </c>
      <c r="AU226" s="356">
        <f>'Test-AI'!AB224</f>
        <v>0</v>
      </c>
      <c r="AV226" s="356">
        <f>'Test-AI'!AC224</f>
        <v>0</v>
      </c>
      <c r="AW226" s="291">
        <f t="shared" si="21"/>
        <v>0</v>
      </c>
      <c r="AX226" s="292" t="e">
        <f t="shared" si="22"/>
        <v>#DIV/0!</v>
      </c>
      <c r="AY226" s="293" t="e">
        <f t="shared" si="22"/>
        <v>#DIV/0!</v>
      </c>
      <c r="AZ226" s="292" t="e">
        <f t="shared" si="22"/>
        <v>#DIV/0!</v>
      </c>
      <c r="BA226" s="344" t="e">
        <f t="shared" si="19"/>
        <v>#DIV/0!</v>
      </c>
      <c r="BB226" s="75"/>
      <c r="BC226" s="75"/>
      <c r="BD226" s="572" t="s">
        <v>39</v>
      </c>
      <c r="BE226" s="549" t="e">
        <f t="array" ref="BE226">bdRateExtend($G226:$G229,H226:H229,$AC226:$AC229,AD226:AD229)</f>
        <v>#VALUE!</v>
      </c>
      <c r="BF226" s="551" t="e">
        <f t="array" ref="BF226">bdRateExtend($G226:$G231,H226:H231,$AC226:$AC231,AD226:AD231)</f>
        <v>#VALUE!</v>
      </c>
      <c r="BG226" s="551" t="e">
        <f t="array" ref="BG226">bdRateExtend($G226:$G231,I226:I231,$AC226:$AC231,AE226:AE231)</f>
        <v>#VALUE!</v>
      </c>
      <c r="BH226" s="551" t="e">
        <f t="array" ref="BH226">bdRateExtend($G226:$G231,J226:J231,$AC226:$AC231,AF226:AF231)</f>
        <v>#VALUE!</v>
      </c>
      <c r="BI226" s="551" t="e">
        <f t="array" ref="BI226">bdRateExtend($G226:$G231,K226:K231,$AC226:$AC231,AG226:AG231)</f>
        <v>#VALUE!</v>
      </c>
      <c r="BJ226" s="575" t="e">
        <f>(Summary!$C$94*BF226+Summary!$C$95*BG226+Summary!$C$96*BH226)/Summary!$C$97</f>
        <v>#VALUE!</v>
      </c>
      <c r="BK226" s="551" t="e">
        <f t="array" ref="BK226">bdRateExtend($G226:$G229,L226:L229,$AC226:$AC229,AH226:AH229)</f>
        <v>#VALUE!</v>
      </c>
      <c r="BL226" s="551" t="e">
        <f t="array" ref="BL226">bdRateExtend($G226:$G231,L226:L231,$AC226:$AC231,AH226:AH231)</f>
        <v>#VALUE!</v>
      </c>
      <c r="BM226" s="551" t="e">
        <f t="array" ref="BM226">bdRateExtend($G226:$G229,M226:M229,$AC226:$AC229,AI226:AI229)</f>
        <v>#VALUE!</v>
      </c>
      <c r="BN226" s="551" t="e">
        <f t="array" ref="BN226">bdRateExtend($G226:$G231,M226:M231,$AC226:$AC231,AI226:AI231)</f>
        <v>#VALUE!</v>
      </c>
      <c r="BO226" s="548" t="e">
        <f t="array" ref="BO226">bdRateExtend($G226:$G229,N226:N229,$AC226:$AC229,AJ226:AJ229,"None", FALSE,1)</f>
        <v>#VALUE!</v>
      </c>
      <c r="BP226" s="585" t="e">
        <f t="array" ref="BP226">bdRateExtend($G226:$G231,N226:N231,$AC226:$AC231,AJ226:AJ231,"None", FALSE,1)</f>
        <v>#VALUE!</v>
      </c>
      <c r="BQ226" s="548" t="e">
        <f t="array" ref="BQ226">bdRateExtend($G226:$G229,O226:O229,$AC226:$AC229,AK226:AK229,"None", FALSE,1)</f>
        <v>#VALUE!</v>
      </c>
      <c r="BR226" s="585" t="e">
        <f t="array" ref="BR226">bdRateExtend($G226:$G231,O226:O231,$AC226:$AC231,AK226:AK231,"None", FALSE,1)</f>
        <v>#VALUE!</v>
      </c>
      <c r="BS226" s="551" t="e">
        <f t="array" ref="BS226">bdRateExtend($G226:$G229,P226:P229,$AC226:$AC229,AL226:AL229)</f>
        <v>#VALUE!</v>
      </c>
      <c r="BT226" s="551" t="e">
        <f t="array" ref="BT226">bdRateExtend($G226:$G231,P226:P231,$AC226:$AC231,AL226:AL231)</f>
        <v>#VALUE!</v>
      </c>
      <c r="BU226" s="551" t="e">
        <f t="array" ref="BU226">bdRateExtend($G226:$G229,Q226:Q229,$AC226:$AC229,AM226:AM229)</f>
        <v>#VALUE!</v>
      </c>
      <c r="BV226" s="551" t="e">
        <f t="array" ref="BV226">bdRateExtend($G226:$G231,Q226:Q231,$AC226:$AC231,AM226:AM231)</f>
        <v>#VALUE!</v>
      </c>
      <c r="BW226" s="551" t="e">
        <f t="array" ref="BW226">bdRateExtend($G226:$G229,R226:R229,$AC226:$AC229,AN226:AN229)</f>
        <v>#VALUE!</v>
      </c>
      <c r="BX226" s="551" t="e">
        <f t="array" ref="BX226">bdRateExtend($G226:$G231,R226:R231,$AC226:$AC231,AN226:AN231)</f>
        <v>#VALUE!</v>
      </c>
      <c r="BY226" s="551" t="e">
        <f t="array" ref="BY226">bdRateExtend($G226:$G231,S226:S231,$AC226:$AC231,AO226:AO231)</f>
        <v>#VALUE!</v>
      </c>
      <c r="BZ226" s="555" t="e">
        <f t="array" ref="BZ226">bdRateExtend($G226:$G231,T226:T231,$AC226:$AC231,AP226:AP231)</f>
        <v>#VALUE!</v>
      </c>
      <c r="CA226" s="555" t="e">
        <f t="array" ref="CA226">bdRateExtend($G226:$G231,U226:U231,$AC226:$AC231,AQ226:AQ231)</f>
        <v>#VALUE!</v>
      </c>
      <c r="CB226" s="575" t="e">
        <f>(Summary!$C$108*BX226+Summary!$C$109*BY226+Summary!$C$110*BZ226)/Summary!$C$111</f>
        <v>#VALUE!</v>
      </c>
      <c r="CC226" s="593" t="e">
        <f t="array" ref="CC226">bdCAMBIExtend($G226:$G229,V226:V229,$AC226:$AC229,AR226:AR229)</f>
        <v>#VALUE!</v>
      </c>
      <c r="CD226" s="578" t="e">
        <f t="array" ref="CD226">bdCAMBIExtend($G226:$G231,V226:V231,$AC226:$AC231,AR226:AR231)</f>
        <v>#VALUE!</v>
      </c>
      <c r="CE226" s="547">
        <f t="array" ref="CE226">testVMAFRange($G226:$G229,N226:N229,$AC226:$AC229,AJ226:AJ229)</f>
        <v>0</v>
      </c>
      <c r="CF226" s="543">
        <f t="array" ref="CF226">testVMAFRange($G226:$G231,N226:N231,$AC226:$AC231,AJ226:AJ231)</f>
        <v>0</v>
      </c>
      <c r="CG226" s="547">
        <f t="array" ref="CG226">testVMAFRange($G226:$G229,O226:O229,$AC226:$AC229,AK226:AK229)</f>
        <v>0</v>
      </c>
      <c r="CH226" s="543">
        <f t="array" ref="CH226">testVMAFRange($G226:$G231,O226:O231,$AC226:$AC231,AK226:AK231)</f>
        <v>0</v>
      </c>
    </row>
    <row r="227" spans="1:86" ht="17" hidden="1" customHeight="1" x14ac:dyDescent="0.2">
      <c r="A227" s="485"/>
      <c r="B227" s="566"/>
      <c r="C227" s="485"/>
      <c r="D227" s="590"/>
      <c r="E227" s="558"/>
      <c r="F227" s="239">
        <v>110</v>
      </c>
      <c r="G227" s="294">
        <f>'Anchor-AI'!L225</f>
        <v>0</v>
      </c>
      <c r="H227" s="295">
        <f>'Anchor-AI'!M225</f>
        <v>0</v>
      </c>
      <c r="I227" s="295">
        <f>'Anchor-AI'!N225</f>
        <v>0</v>
      </c>
      <c r="J227" s="295">
        <f>'Anchor-AI'!O225</f>
        <v>0</v>
      </c>
      <c r="K227" s="295">
        <f>(Summary!$C$63*H227+Summary!$C$64*I227+Summary!$C$65*J227)/Summary!$C$66</f>
        <v>0</v>
      </c>
      <c r="L227" s="295">
        <f>'Anchor-AI'!P225</f>
        <v>0</v>
      </c>
      <c r="M227" s="295">
        <f>'Anchor-AI'!Q225</f>
        <v>0</v>
      </c>
      <c r="N227" s="295">
        <f>'Anchor-AI'!R225</f>
        <v>0</v>
      </c>
      <c r="O227" s="295">
        <f>'Anchor-AI'!S225</f>
        <v>0</v>
      </c>
      <c r="P227" s="295">
        <f>'Anchor-AI'!T225</f>
        <v>0</v>
      </c>
      <c r="Q227" s="295">
        <f>'Anchor-AI'!U225</f>
        <v>0</v>
      </c>
      <c r="R227" s="295">
        <f>'Anchor-AI'!V225</f>
        <v>0</v>
      </c>
      <c r="S227" s="295">
        <f>'Anchor-AI'!W225</f>
        <v>0</v>
      </c>
      <c r="T227" s="295">
        <f>'Anchor-AI'!X225</f>
        <v>0</v>
      </c>
      <c r="U227" s="295">
        <f>10*LOG10(1/((Summary!$C$80/10^(R227/10)+Summary!$C$81/10^(S227/10)+Summary!$C$82/10^(T227/10))/Summary!$C$83))</f>
        <v>0</v>
      </c>
      <c r="V227" s="295">
        <f>'Anchor-AI'!Y225</f>
        <v>0</v>
      </c>
      <c r="W227" s="295">
        <f>'Anchor-AI'!Z225</f>
        <v>0</v>
      </c>
      <c r="X227" s="295">
        <f>'Anchor-AI'!AA225</f>
        <v>0</v>
      </c>
      <c r="Y227" s="357">
        <f>'Anchor-AI'!AB225</f>
        <v>0</v>
      </c>
      <c r="Z227" s="357">
        <f>'Anchor-AI'!AC225</f>
        <v>0</v>
      </c>
      <c r="AA227" s="296">
        <f t="shared" si="20"/>
        <v>0</v>
      </c>
      <c r="AC227" s="170">
        <f>'Test-AI'!L225</f>
        <v>0</v>
      </c>
      <c r="AD227" s="167">
        <f>'Test-AI'!M225</f>
        <v>0</v>
      </c>
      <c r="AE227" s="167">
        <f>'Test-AI'!N225</f>
        <v>0</v>
      </c>
      <c r="AF227" s="167">
        <f>'Test-AI'!O225</f>
        <v>0</v>
      </c>
      <c r="AG227" s="167">
        <f>(Summary!$C$63*AD227+Summary!$C$64*AE227+Summary!$C$65*AF227)/Summary!$C$66</f>
        <v>0</v>
      </c>
      <c r="AH227" s="167">
        <f>'Test-AI'!P225</f>
        <v>0</v>
      </c>
      <c r="AI227" s="167">
        <f>'Test-AI'!Q225</f>
        <v>0</v>
      </c>
      <c r="AJ227" s="167">
        <f>'Test-AI'!R225</f>
        <v>0</v>
      </c>
      <c r="AK227" s="167">
        <f>'Test-AI'!S225</f>
        <v>0</v>
      </c>
      <c r="AL227" s="167">
        <f>'Test-AI'!T225</f>
        <v>0</v>
      </c>
      <c r="AM227" s="167">
        <f>'Test-AI'!U225</f>
        <v>0</v>
      </c>
      <c r="AN227" s="167">
        <f>'Test-AI'!V225</f>
        <v>0</v>
      </c>
      <c r="AO227" s="167">
        <f>'Test-AI'!W225</f>
        <v>0</v>
      </c>
      <c r="AP227" s="167">
        <f>'Test-AI'!X225</f>
        <v>0</v>
      </c>
      <c r="AQ227" s="167">
        <f>10*LOG10(1/((Summary!$C$80/10^(AN227/10)+Summary!$C$81/10^(AO227/10)+Summary!$C$82/10^(AP227/10))/Summary!$C$83))</f>
        <v>0</v>
      </c>
      <c r="AR227" s="167">
        <f>'Test-AI'!Y225</f>
        <v>0</v>
      </c>
      <c r="AS227" s="167">
        <f>'Test-AI'!Z225</f>
        <v>0</v>
      </c>
      <c r="AT227" s="295">
        <f>'Test-AI'!AA225</f>
        <v>0</v>
      </c>
      <c r="AU227" s="357">
        <f>'Test-AI'!AB225</f>
        <v>0</v>
      </c>
      <c r="AV227" s="357">
        <f>'Test-AI'!AC225</f>
        <v>0</v>
      </c>
      <c r="AW227" s="296">
        <f t="shared" si="21"/>
        <v>0</v>
      </c>
      <c r="AX227" s="297" t="e">
        <f t="shared" si="22"/>
        <v>#DIV/0!</v>
      </c>
      <c r="AY227" s="298" t="e">
        <f t="shared" si="22"/>
        <v>#DIV/0!</v>
      </c>
      <c r="AZ227" s="297" t="e">
        <f t="shared" si="22"/>
        <v>#DIV/0!</v>
      </c>
      <c r="BA227" s="345" t="e">
        <f t="shared" si="19"/>
        <v>#DIV/0!</v>
      </c>
      <c r="BB227" s="75"/>
      <c r="BC227" s="75"/>
      <c r="BD227" s="565"/>
      <c r="BE227" s="550"/>
      <c r="BF227" s="552"/>
      <c r="BG227" s="552"/>
      <c r="BH227" s="552"/>
      <c r="BI227" s="552"/>
      <c r="BJ227" s="552"/>
      <c r="BK227" s="553"/>
      <c r="BL227" s="552"/>
      <c r="BM227" s="553"/>
      <c r="BN227" s="552"/>
      <c r="BO227" s="546"/>
      <c r="BP227" s="541"/>
      <c r="BQ227" s="546"/>
      <c r="BR227" s="541"/>
      <c r="BS227" s="553"/>
      <c r="BT227" s="552"/>
      <c r="BU227" s="553"/>
      <c r="BV227" s="552"/>
      <c r="BW227" s="553"/>
      <c r="BX227" s="552"/>
      <c r="BY227" s="552"/>
      <c r="BZ227" s="541"/>
      <c r="CA227" s="541"/>
      <c r="CB227" s="552"/>
      <c r="CC227" s="550"/>
      <c r="CD227" s="541"/>
      <c r="CE227" s="546"/>
      <c r="CF227" s="541"/>
      <c r="CG227" s="546"/>
      <c r="CH227" s="541"/>
    </row>
    <row r="228" spans="1:86" ht="17" hidden="1" customHeight="1" x14ac:dyDescent="0.2">
      <c r="A228" s="485"/>
      <c r="B228" s="566"/>
      <c r="C228" s="485"/>
      <c r="D228" s="590"/>
      <c r="E228" s="558"/>
      <c r="F228" s="239">
        <v>135</v>
      </c>
      <c r="G228" s="294">
        <f>'Anchor-AI'!L226</f>
        <v>0</v>
      </c>
      <c r="H228" s="295">
        <f>'Anchor-AI'!M226</f>
        <v>0</v>
      </c>
      <c r="I228" s="295">
        <f>'Anchor-AI'!N226</f>
        <v>0</v>
      </c>
      <c r="J228" s="295">
        <f>'Anchor-AI'!O226</f>
        <v>0</v>
      </c>
      <c r="K228" s="295">
        <f>(Summary!$C$63*H228+Summary!$C$64*I228+Summary!$C$65*J228)/Summary!$C$66</f>
        <v>0</v>
      </c>
      <c r="L228" s="295">
        <f>'Anchor-AI'!P226</f>
        <v>0</v>
      </c>
      <c r="M228" s="295">
        <f>'Anchor-AI'!Q226</f>
        <v>0</v>
      </c>
      <c r="N228" s="295">
        <f>'Anchor-AI'!R226</f>
        <v>0</v>
      </c>
      <c r="O228" s="295">
        <f>'Anchor-AI'!S226</f>
        <v>0</v>
      </c>
      <c r="P228" s="295">
        <f>'Anchor-AI'!T226</f>
        <v>0</v>
      </c>
      <c r="Q228" s="295">
        <f>'Anchor-AI'!U226</f>
        <v>0</v>
      </c>
      <c r="R228" s="295">
        <f>'Anchor-AI'!V226</f>
        <v>0</v>
      </c>
      <c r="S228" s="295">
        <f>'Anchor-AI'!W226</f>
        <v>0</v>
      </c>
      <c r="T228" s="295">
        <f>'Anchor-AI'!X226</f>
        <v>0</v>
      </c>
      <c r="U228" s="295">
        <f>10*LOG10(1/((Summary!$C$80/10^(R228/10)+Summary!$C$81/10^(S228/10)+Summary!$C$82/10^(T228/10))/Summary!$C$83))</f>
        <v>0</v>
      </c>
      <c r="V228" s="295">
        <f>'Anchor-AI'!Y226</f>
        <v>0</v>
      </c>
      <c r="W228" s="295">
        <f>'Anchor-AI'!Z226</f>
        <v>0</v>
      </c>
      <c r="X228" s="295">
        <f>'Anchor-AI'!AA226</f>
        <v>0</v>
      </c>
      <c r="Y228" s="357">
        <f>'Anchor-AI'!AB226</f>
        <v>0</v>
      </c>
      <c r="Z228" s="357">
        <f>'Anchor-AI'!AC226</f>
        <v>0</v>
      </c>
      <c r="AA228" s="296">
        <f t="shared" si="20"/>
        <v>0</v>
      </c>
      <c r="AC228" s="170">
        <f>'Test-AI'!L226</f>
        <v>0</v>
      </c>
      <c r="AD228" s="167">
        <f>'Test-AI'!M226</f>
        <v>0</v>
      </c>
      <c r="AE228" s="167">
        <f>'Test-AI'!N226</f>
        <v>0</v>
      </c>
      <c r="AF228" s="167">
        <f>'Test-AI'!O226</f>
        <v>0</v>
      </c>
      <c r="AG228" s="167">
        <f>(Summary!$C$63*AD228+Summary!$C$64*AE228+Summary!$C$65*AF228)/Summary!$C$66</f>
        <v>0</v>
      </c>
      <c r="AH228" s="167">
        <f>'Test-AI'!P226</f>
        <v>0</v>
      </c>
      <c r="AI228" s="167">
        <f>'Test-AI'!Q226</f>
        <v>0</v>
      </c>
      <c r="AJ228" s="167">
        <f>'Test-AI'!R226</f>
        <v>0</v>
      </c>
      <c r="AK228" s="167">
        <f>'Test-AI'!S226</f>
        <v>0</v>
      </c>
      <c r="AL228" s="167">
        <f>'Test-AI'!T226</f>
        <v>0</v>
      </c>
      <c r="AM228" s="167">
        <f>'Test-AI'!U226</f>
        <v>0</v>
      </c>
      <c r="AN228" s="167">
        <f>'Test-AI'!V226</f>
        <v>0</v>
      </c>
      <c r="AO228" s="167">
        <f>'Test-AI'!W226</f>
        <v>0</v>
      </c>
      <c r="AP228" s="167">
        <f>'Test-AI'!X226</f>
        <v>0</v>
      </c>
      <c r="AQ228" s="167">
        <f>10*LOG10(1/((Summary!$C$80/10^(AN228/10)+Summary!$C$81/10^(AO228/10)+Summary!$C$82/10^(AP228/10))/Summary!$C$83))</f>
        <v>0</v>
      </c>
      <c r="AR228" s="167">
        <f>'Test-AI'!Y226</f>
        <v>0</v>
      </c>
      <c r="AS228" s="167">
        <f>'Test-AI'!Z226</f>
        <v>0</v>
      </c>
      <c r="AT228" s="295">
        <f>'Test-AI'!AA226</f>
        <v>0</v>
      </c>
      <c r="AU228" s="357">
        <f>'Test-AI'!AB226</f>
        <v>0</v>
      </c>
      <c r="AV228" s="357">
        <f>'Test-AI'!AC226</f>
        <v>0</v>
      </c>
      <c r="AW228" s="296">
        <f t="shared" si="21"/>
        <v>0</v>
      </c>
      <c r="AX228" s="297" t="e">
        <f t="shared" si="22"/>
        <v>#DIV/0!</v>
      </c>
      <c r="AY228" s="298" t="e">
        <f t="shared" si="22"/>
        <v>#DIV/0!</v>
      </c>
      <c r="AZ228" s="297" t="e">
        <f t="shared" si="22"/>
        <v>#DIV/0!</v>
      </c>
      <c r="BA228" s="345" t="e">
        <f t="shared" si="19"/>
        <v>#DIV/0!</v>
      </c>
      <c r="BB228" s="75"/>
      <c r="BC228" s="75"/>
      <c r="BD228" s="573" t="s">
        <v>147</v>
      </c>
      <c r="BE228" s="549" t="e">
        <f t="array" ref="BE228">bdRateExtend($G227:$G230,H227:H230,$AC227:$AC230,AD227:AD230)</f>
        <v>#VALUE!</v>
      </c>
      <c r="BF228" s="552"/>
      <c r="BG228" s="552"/>
      <c r="BH228" s="552"/>
      <c r="BI228" s="552"/>
      <c r="BJ228" s="552"/>
      <c r="BK228" s="551" t="e">
        <f t="array" ref="BK228">bdRateExtend($G227:$G230,L227:L230,$AC227:$AC230,AH227:AH230)</f>
        <v>#VALUE!</v>
      </c>
      <c r="BL228" s="552"/>
      <c r="BM228" s="551" t="e">
        <f t="array" ref="BM228">bdRateExtend($G227:$G230,M227:M230,$AC227:$AC230,AI227:AI230)</f>
        <v>#VALUE!</v>
      </c>
      <c r="BN228" s="552"/>
      <c r="BO228" s="545" t="e">
        <f t="array" ref="BO228">bdRateExtend($G227:$G230,N227:N230,$AC227:$AC230,AJ227:AJ230,"None", FALSE,1)</f>
        <v>#VALUE!</v>
      </c>
      <c r="BP228" s="541"/>
      <c r="BQ228" s="545" t="e">
        <f t="array" ref="BQ228">bdRateExtend($G227:$G230,O227:O230,$AC227:$AC230,AK227:AK230,"None", FALSE,1)</f>
        <v>#VALUE!</v>
      </c>
      <c r="BR228" s="541"/>
      <c r="BS228" s="551" t="e">
        <f t="array" ref="BS228">bdRateExtend($G227:$G230,P227:P230,$AC227:$AC230,AL227:AL230)</f>
        <v>#VALUE!</v>
      </c>
      <c r="BT228" s="552"/>
      <c r="BU228" s="551" t="e">
        <f t="array" ref="BU228">bdRateExtend($G227:$G230,Q227:Q230,$AC227:$AC230,AM227:AM230)</f>
        <v>#VALUE!</v>
      </c>
      <c r="BV228" s="552"/>
      <c r="BW228" s="551" t="e">
        <f t="array" ref="BW228">bdRateExtend($G227:$G230,R227:R230,$AC227:$AC230,AN227:AN230)</f>
        <v>#VALUE!</v>
      </c>
      <c r="BX228" s="552"/>
      <c r="BY228" s="552"/>
      <c r="BZ228" s="541"/>
      <c r="CA228" s="541"/>
      <c r="CB228" s="552"/>
      <c r="CC228" s="560" t="e">
        <f t="array" ref="CC228">bdCAMBIExtend($G227:$G230,V227:V230,$AC227:$AC230,AR227:AR230)</f>
        <v>#VALUE!</v>
      </c>
      <c r="CD228" s="541"/>
      <c r="CE228" s="554">
        <f t="array" ref="CE228">testVMAFRange($G227:$G230,N227:N230,$AC227:$AC230,AJ227:AJ230)</f>
        <v>0</v>
      </c>
      <c r="CF228" s="541"/>
      <c r="CG228" s="554">
        <f t="array" ref="CG228">testVMAFRange($G227:$G230,O227:O230,$AC227:$AC230,AK227:AK230)</f>
        <v>0</v>
      </c>
      <c r="CH228" s="541"/>
    </row>
    <row r="229" spans="1:86" ht="17" hidden="1" customHeight="1" x14ac:dyDescent="0.2">
      <c r="A229" s="485"/>
      <c r="B229" s="566"/>
      <c r="C229" s="485"/>
      <c r="D229" s="590"/>
      <c r="E229" s="558"/>
      <c r="F229" s="239">
        <v>160</v>
      </c>
      <c r="G229" s="294">
        <f>'Anchor-AI'!L227</f>
        <v>0</v>
      </c>
      <c r="H229" s="295">
        <f>'Anchor-AI'!M227</f>
        <v>0</v>
      </c>
      <c r="I229" s="295">
        <f>'Anchor-AI'!N227</f>
        <v>0</v>
      </c>
      <c r="J229" s="295">
        <f>'Anchor-AI'!O227</f>
        <v>0</v>
      </c>
      <c r="K229" s="295">
        <f>(Summary!$C$63*H229+Summary!$C$64*I229+Summary!$C$65*J229)/Summary!$C$66</f>
        <v>0</v>
      </c>
      <c r="L229" s="295">
        <f>'Anchor-AI'!P227</f>
        <v>0</v>
      </c>
      <c r="M229" s="295">
        <f>'Anchor-AI'!Q227</f>
        <v>0</v>
      </c>
      <c r="N229" s="295">
        <f>'Anchor-AI'!R227</f>
        <v>0</v>
      </c>
      <c r="O229" s="295">
        <f>'Anchor-AI'!S227</f>
        <v>0</v>
      </c>
      <c r="P229" s="295">
        <f>'Anchor-AI'!T227</f>
        <v>0</v>
      </c>
      <c r="Q229" s="295">
        <f>'Anchor-AI'!U227</f>
        <v>0</v>
      </c>
      <c r="R229" s="295">
        <f>'Anchor-AI'!V227</f>
        <v>0</v>
      </c>
      <c r="S229" s="295">
        <f>'Anchor-AI'!W227</f>
        <v>0</v>
      </c>
      <c r="T229" s="295">
        <f>'Anchor-AI'!X227</f>
        <v>0</v>
      </c>
      <c r="U229" s="295">
        <f>10*LOG10(1/((Summary!$C$80/10^(R229/10)+Summary!$C$81/10^(S229/10)+Summary!$C$82/10^(T229/10))/Summary!$C$83))</f>
        <v>0</v>
      </c>
      <c r="V229" s="295">
        <f>'Anchor-AI'!Y227</f>
        <v>0</v>
      </c>
      <c r="W229" s="295">
        <f>'Anchor-AI'!Z227</f>
        <v>0</v>
      </c>
      <c r="X229" s="295">
        <f>'Anchor-AI'!AA227</f>
        <v>0</v>
      </c>
      <c r="Y229" s="357">
        <f>'Anchor-AI'!AB227</f>
        <v>0</v>
      </c>
      <c r="Z229" s="357">
        <f>'Anchor-AI'!AC227</f>
        <v>0</v>
      </c>
      <c r="AA229" s="296">
        <f t="shared" si="20"/>
        <v>0</v>
      </c>
      <c r="AC229" s="170">
        <f>'Test-AI'!L227</f>
        <v>0</v>
      </c>
      <c r="AD229" s="167">
        <f>'Test-AI'!M227</f>
        <v>0</v>
      </c>
      <c r="AE229" s="167">
        <f>'Test-AI'!N227</f>
        <v>0</v>
      </c>
      <c r="AF229" s="167">
        <f>'Test-AI'!O227</f>
        <v>0</v>
      </c>
      <c r="AG229" s="167">
        <f>(Summary!$C$63*AD229+Summary!$C$64*AE229+Summary!$C$65*AF229)/Summary!$C$66</f>
        <v>0</v>
      </c>
      <c r="AH229" s="167">
        <f>'Test-AI'!P227</f>
        <v>0</v>
      </c>
      <c r="AI229" s="167">
        <f>'Test-AI'!Q227</f>
        <v>0</v>
      </c>
      <c r="AJ229" s="167">
        <f>'Test-AI'!R227</f>
        <v>0</v>
      </c>
      <c r="AK229" s="167">
        <f>'Test-AI'!S227</f>
        <v>0</v>
      </c>
      <c r="AL229" s="167">
        <f>'Test-AI'!T227</f>
        <v>0</v>
      </c>
      <c r="AM229" s="167">
        <f>'Test-AI'!U227</f>
        <v>0</v>
      </c>
      <c r="AN229" s="167">
        <f>'Test-AI'!V227</f>
        <v>0</v>
      </c>
      <c r="AO229" s="167">
        <f>'Test-AI'!W227</f>
        <v>0</v>
      </c>
      <c r="AP229" s="167">
        <f>'Test-AI'!X227</f>
        <v>0</v>
      </c>
      <c r="AQ229" s="167">
        <f>10*LOG10(1/((Summary!$C$80/10^(AN229/10)+Summary!$C$81/10^(AO229/10)+Summary!$C$82/10^(AP229/10))/Summary!$C$83))</f>
        <v>0</v>
      </c>
      <c r="AR229" s="167">
        <f>'Test-AI'!Y227</f>
        <v>0</v>
      </c>
      <c r="AS229" s="167">
        <f>'Test-AI'!Z227</f>
        <v>0</v>
      </c>
      <c r="AT229" s="295">
        <f>'Test-AI'!AA227</f>
        <v>0</v>
      </c>
      <c r="AU229" s="357">
        <f>'Test-AI'!AB227</f>
        <v>0</v>
      </c>
      <c r="AV229" s="357">
        <f>'Test-AI'!AC227</f>
        <v>0</v>
      </c>
      <c r="AW229" s="296">
        <f t="shared" si="21"/>
        <v>0</v>
      </c>
      <c r="AX229" s="297" t="e">
        <f t="shared" si="22"/>
        <v>#DIV/0!</v>
      </c>
      <c r="AY229" s="298" t="e">
        <f t="shared" si="22"/>
        <v>#DIV/0!</v>
      </c>
      <c r="AZ229" s="297" t="e">
        <f t="shared" si="22"/>
        <v>#DIV/0!</v>
      </c>
      <c r="BA229" s="345" t="e">
        <f t="shared" si="19"/>
        <v>#DIV/0!</v>
      </c>
      <c r="BB229" s="75"/>
      <c r="BC229" s="75"/>
      <c r="BD229" s="565"/>
      <c r="BE229" s="550"/>
      <c r="BF229" s="552"/>
      <c r="BG229" s="552"/>
      <c r="BH229" s="552"/>
      <c r="BI229" s="552"/>
      <c r="BJ229" s="552"/>
      <c r="BK229" s="553"/>
      <c r="BL229" s="552"/>
      <c r="BM229" s="553"/>
      <c r="BN229" s="552"/>
      <c r="BO229" s="546"/>
      <c r="BP229" s="541"/>
      <c r="BQ229" s="546"/>
      <c r="BR229" s="541"/>
      <c r="BS229" s="553"/>
      <c r="BT229" s="552"/>
      <c r="BU229" s="553"/>
      <c r="BV229" s="552"/>
      <c r="BW229" s="553"/>
      <c r="BX229" s="552"/>
      <c r="BY229" s="552"/>
      <c r="BZ229" s="541"/>
      <c r="CA229" s="541"/>
      <c r="CB229" s="552"/>
      <c r="CC229" s="550"/>
      <c r="CD229" s="541"/>
      <c r="CE229" s="546"/>
      <c r="CF229" s="541"/>
      <c r="CG229" s="546"/>
      <c r="CH229" s="541"/>
    </row>
    <row r="230" spans="1:86" ht="17" hidden="1" customHeight="1" x14ac:dyDescent="0.2">
      <c r="A230" s="485"/>
      <c r="B230" s="566"/>
      <c r="C230" s="485"/>
      <c r="D230" s="590"/>
      <c r="E230" s="558"/>
      <c r="F230" s="239">
        <v>185</v>
      </c>
      <c r="G230" s="294">
        <f>'Anchor-AI'!L228</f>
        <v>0</v>
      </c>
      <c r="H230" s="295">
        <f>'Anchor-AI'!M228</f>
        <v>0</v>
      </c>
      <c r="I230" s="295">
        <f>'Anchor-AI'!N228</f>
        <v>0</v>
      </c>
      <c r="J230" s="295">
        <f>'Anchor-AI'!O228</f>
        <v>0</v>
      </c>
      <c r="K230" s="295">
        <f>(Summary!$C$63*H230+Summary!$C$64*I230+Summary!$C$65*J230)/Summary!$C$66</f>
        <v>0</v>
      </c>
      <c r="L230" s="295">
        <f>'Anchor-AI'!P228</f>
        <v>0</v>
      </c>
      <c r="M230" s="295">
        <f>'Anchor-AI'!Q228</f>
        <v>0</v>
      </c>
      <c r="N230" s="295">
        <f>'Anchor-AI'!R228</f>
        <v>0</v>
      </c>
      <c r="O230" s="295">
        <f>'Anchor-AI'!S228</f>
        <v>0</v>
      </c>
      <c r="P230" s="295">
        <f>'Anchor-AI'!T228</f>
        <v>0</v>
      </c>
      <c r="Q230" s="295">
        <f>'Anchor-AI'!U228</f>
        <v>0</v>
      </c>
      <c r="R230" s="295">
        <f>'Anchor-AI'!V228</f>
        <v>0</v>
      </c>
      <c r="S230" s="295">
        <f>'Anchor-AI'!W228</f>
        <v>0</v>
      </c>
      <c r="T230" s="295">
        <f>'Anchor-AI'!X228</f>
        <v>0</v>
      </c>
      <c r="U230" s="295">
        <f>10*LOG10(1/((Summary!$C$80/10^(R230/10)+Summary!$C$81/10^(S230/10)+Summary!$C$82/10^(T230/10))/Summary!$C$83))</f>
        <v>0</v>
      </c>
      <c r="V230" s="295">
        <f>'Anchor-AI'!Y228</f>
        <v>0</v>
      </c>
      <c r="W230" s="295">
        <f>'Anchor-AI'!Z228</f>
        <v>0</v>
      </c>
      <c r="X230" s="295">
        <f>'Anchor-AI'!AA228</f>
        <v>0</v>
      </c>
      <c r="Y230" s="357">
        <f>'Anchor-AI'!AB228</f>
        <v>0</v>
      </c>
      <c r="Z230" s="357">
        <f>'Anchor-AI'!AC228</f>
        <v>0</v>
      </c>
      <c r="AA230" s="296">
        <f t="shared" si="20"/>
        <v>0</v>
      </c>
      <c r="AC230" s="170">
        <f>'Test-AI'!L228</f>
        <v>0</v>
      </c>
      <c r="AD230" s="167">
        <f>'Test-AI'!M228</f>
        <v>0</v>
      </c>
      <c r="AE230" s="167">
        <f>'Test-AI'!N228</f>
        <v>0</v>
      </c>
      <c r="AF230" s="167">
        <f>'Test-AI'!O228</f>
        <v>0</v>
      </c>
      <c r="AG230" s="167">
        <f>(Summary!$C$63*AD230+Summary!$C$64*AE230+Summary!$C$65*AF230)/Summary!$C$66</f>
        <v>0</v>
      </c>
      <c r="AH230" s="167">
        <f>'Test-AI'!P228</f>
        <v>0</v>
      </c>
      <c r="AI230" s="167">
        <f>'Test-AI'!Q228</f>
        <v>0</v>
      </c>
      <c r="AJ230" s="167">
        <f>'Test-AI'!R228</f>
        <v>0</v>
      </c>
      <c r="AK230" s="167">
        <f>'Test-AI'!S228</f>
        <v>0</v>
      </c>
      <c r="AL230" s="167">
        <f>'Test-AI'!T228</f>
        <v>0</v>
      </c>
      <c r="AM230" s="167">
        <f>'Test-AI'!U228</f>
        <v>0</v>
      </c>
      <c r="AN230" s="167">
        <f>'Test-AI'!V228</f>
        <v>0</v>
      </c>
      <c r="AO230" s="167">
        <f>'Test-AI'!W228</f>
        <v>0</v>
      </c>
      <c r="AP230" s="167">
        <f>'Test-AI'!X228</f>
        <v>0</v>
      </c>
      <c r="AQ230" s="167">
        <f>10*LOG10(1/((Summary!$C$80/10^(AN230/10)+Summary!$C$81/10^(AO230/10)+Summary!$C$82/10^(AP230/10))/Summary!$C$83))</f>
        <v>0</v>
      </c>
      <c r="AR230" s="167">
        <f>'Test-AI'!Y228</f>
        <v>0</v>
      </c>
      <c r="AS230" s="167">
        <f>'Test-AI'!Z228</f>
        <v>0</v>
      </c>
      <c r="AT230" s="295">
        <f>'Test-AI'!AA228</f>
        <v>0</v>
      </c>
      <c r="AU230" s="357">
        <f>'Test-AI'!AB228</f>
        <v>0</v>
      </c>
      <c r="AV230" s="357">
        <f>'Test-AI'!AC228</f>
        <v>0</v>
      </c>
      <c r="AW230" s="296">
        <f t="shared" si="21"/>
        <v>0</v>
      </c>
      <c r="AX230" s="297" t="e">
        <f t="shared" si="22"/>
        <v>#DIV/0!</v>
      </c>
      <c r="AY230" s="298" t="e">
        <f t="shared" si="22"/>
        <v>#DIV/0!</v>
      </c>
      <c r="AZ230" s="297" t="e">
        <f t="shared" si="22"/>
        <v>#DIV/0!</v>
      </c>
      <c r="BA230" s="345" t="e">
        <f t="shared" si="19"/>
        <v>#DIV/0!</v>
      </c>
      <c r="BB230" s="75"/>
      <c r="BC230" s="75"/>
      <c r="BD230" s="574" t="s">
        <v>46</v>
      </c>
      <c r="BE230" s="549" t="e">
        <f t="array" ref="BE230">bdRateExtend($G228:$G231,H228:H231,$AC228:$AC231,AD228:AD231)</f>
        <v>#VALUE!</v>
      </c>
      <c r="BF230" s="552"/>
      <c r="BG230" s="552"/>
      <c r="BH230" s="552"/>
      <c r="BI230" s="552"/>
      <c r="BJ230" s="552"/>
      <c r="BK230" s="551" t="e">
        <f t="array" ref="BK230">bdRateExtend($G228:$G231,L228:L231,$AC228:$AC231,AH228:AH231)</f>
        <v>#VALUE!</v>
      </c>
      <c r="BL230" s="552"/>
      <c r="BM230" s="551" t="e">
        <f t="array" ref="BM230">bdRateExtend($G228:$G231,M228:M231,$AC228:$AC231,AI228:AI231)</f>
        <v>#VALUE!</v>
      </c>
      <c r="BN230" s="552"/>
      <c r="BO230" s="545" t="e">
        <f t="array" ref="BO230">bdRateExtend($G228:$G231,N228:N231,$AC228:$AC231,AJ228:AJ231,"None", FALSE,1)</f>
        <v>#VALUE!</v>
      </c>
      <c r="BP230" s="541"/>
      <c r="BQ230" s="545" t="e">
        <f t="array" ref="BQ230">bdRateExtend($G228:$G231,O228:O231,$AC228:$AC231,AK228:AK231,"None", FALSE,1)</f>
        <v>#VALUE!</v>
      </c>
      <c r="BR230" s="541"/>
      <c r="BS230" s="551" t="e">
        <f t="array" ref="BS230">bdRateExtend($G228:$G231,P228:P231,$AC228:$AC231,AL228:AL231)</f>
        <v>#VALUE!</v>
      </c>
      <c r="BT230" s="552"/>
      <c r="BU230" s="551" t="e">
        <f t="array" ref="BU230">bdRateExtend($G228:$G231,Q228:Q231,$AC228:$AC231,AM228:AM231)</f>
        <v>#VALUE!</v>
      </c>
      <c r="BV230" s="552"/>
      <c r="BW230" s="551" t="e">
        <f t="array" ref="BW230">bdRateExtend($G228:$G231,R228:R231,$AC228:$AC231,AN228:AN231)</f>
        <v>#VALUE!</v>
      </c>
      <c r="BX230" s="552"/>
      <c r="BY230" s="552"/>
      <c r="BZ230" s="541"/>
      <c r="CA230" s="541"/>
      <c r="CB230" s="552"/>
      <c r="CC230" s="560" t="e">
        <f t="array" ref="CC230">bdCAMBIExtend($G228:$G231,V228:V231,$AC228:$AC231,AR228:AR231)</f>
        <v>#VALUE!</v>
      </c>
      <c r="CD230" s="541"/>
      <c r="CE230" s="554">
        <f t="array" ref="CE230">testVMAFRange($G228:$G231,N228:N231,$AC228:$AC231,AJ228:AJ231)</f>
        <v>0</v>
      </c>
      <c r="CF230" s="541"/>
      <c r="CG230" s="554">
        <f t="array" ref="CG230">testVMAFRange($G228:$G231,O228:O231,$AC228:$AC231,AK228:AK231)</f>
        <v>0</v>
      </c>
      <c r="CH230" s="541"/>
    </row>
    <row r="231" spans="1:86" ht="17" hidden="1" customHeight="1" x14ac:dyDescent="0.2">
      <c r="A231" s="485"/>
      <c r="B231" s="596"/>
      <c r="C231" s="486"/>
      <c r="D231" s="591"/>
      <c r="E231" s="559"/>
      <c r="F231" s="240">
        <v>210</v>
      </c>
      <c r="G231" s="299">
        <f>'Anchor-AI'!L229</f>
        <v>0</v>
      </c>
      <c r="H231" s="300">
        <f>'Anchor-AI'!M229</f>
        <v>0</v>
      </c>
      <c r="I231" s="300">
        <f>'Anchor-AI'!N229</f>
        <v>0</v>
      </c>
      <c r="J231" s="300">
        <f>'Anchor-AI'!O229</f>
        <v>0</v>
      </c>
      <c r="K231" s="295">
        <f>(Summary!$C$63*H231+Summary!$C$64*I231+Summary!$C$65*J231)/Summary!$C$66</f>
        <v>0</v>
      </c>
      <c r="L231" s="300">
        <f>'Anchor-AI'!P229</f>
        <v>0</v>
      </c>
      <c r="M231" s="300">
        <f>'Anchor-AI'!Q229</f>
        <v>0</v>
      </c>
      <c r="N231" s="300">
        <f>'Anchor-AI'!R229</f>
        <v>0</v>
      </c>
      <c r="O231" s="300">
        <f>'Anchor-AI'!S229</f>
        <v>0</v>
      </c>
      <c r="P231" s="300">
        <f>'Anchor-AI'!T229</f>
        <v>0</v>
      </c>
      <c r="Q231" s="300">
        <f>'Anchor-AI'!U229</f>
        <v>0</v>
      </c>
      <c r="R231" s="300">
        <f>'Anchor-AI'!V229</f>
        <v>0</v>
      </c>
      <c r="S231" s="300">
        <f>'Anchor-AI'!W229</f>
        <v>0</v>
      </c>
      <c r="T231" s="300">
        <f>'Anchor-AI'!X229</f>
        <v>0</v>
      </c>
      <c r="U231" s="300">
        <f>10*LOG10(1/((Summary!$C$80/10^(R231/10)+Summary!$C$81/10^(S231/10)+Summary!$C$82/10^(T231/10))/Summary!$C$83))</f>
        <v>0</v>
      </c>
      <c r="V231" s="300">
        <f>'Anchor-AI'!Y229</f>
        <v>0</v>
      </c>
      <c r="W231" s="300">
        <f>'Anchor-AI'!Z229</f>
        <v>0</v>
      </c>
      <c r="X231" s="300">
        <f>'Anchor-AI'!AA229</f>
        <v>0</v>
      </c>
      <c r="Y231" s="357">
        <f>'Anchor-AI'!AB229</f>
        <v>0</v>
      </c>
      <c r="Z231" s="357">
        <f>'Anchor-AI'!AC229</f>
        <v>0</v>
      </c>
      <c r="AA231" s="301">
        <f t="shared" si="20"/>
        <v>0</v>
      </c>
      <c r="AC231" s="171">
        <f>'Test-AI'!L229</f>
        <v>0</v>
      </c>
      <c r="AD231" s="168">
        <f>'Test-AI'!M229</f>
        <v>0</v>
      </c>
      <c r="AE231" s="168">
        <f>'Test-AI'!N229</f>
        <v>0</v>
      </c>
      <c r="AF231" s="168">
        <f>'Test-AI'!O229</f>
        <v>0</v>
      </c>
      <c r="AG231" s="168">
        <f>(Summary!$C$63*AD231+Summary!$C$64*AE231+Summary!$C$65*AF231)/Summary!$C$66</f>
        <v>0</v>
      </c>
      <c r="AH231" s="168">
        <f>'Test-AI'!P229</f>
        <v>0</v>
      </c>
      <c r="AI231" s="168">
        <f>'Test-AI'!Q229</f>
        <v>0</v>
      </c>
      <c r="AJ231" s="168">
        <f>'Test-AI'!R229</f>
        <v>0</v>
      </c>
      <c r="AK231" s="168">
        <f>'Test-AI'!S229</f>
        <v>0</v>
      </c>
      <c r="AL231" s="168">
        <f>'Test-AI'!T229</f>
        <v>0</v>
      </c>
      <c r="AM231" s="168">
        <f>'Test-AI'!U229</f>
        <v>0</v>
      </c>
      <c r="AN231" s="168">
        <f>'Test-AI'!V229</f>
        <v>0</v>
      </c>
      <c r="AO231" s="168">
        <f>'Test-AI'!W229</f>
        <v>0</v>
      </c>
      <c r="AP231" s="168">
        <f>'Test-AI'!X229</f>
        <v>0</v>
      </c>
      <c r="AQ231" s="168">
        <f>10*LOG10(1/((Summary!$C$80/10^(AN231/10)+Summary!$C$81/10^(AO231/10)+Summary!$C$82/10^(AP231/10))/Summary!$C$83))</f>
        <v>0</v>
      </c>
      <c r="AR231" s="168">
        <f>'Test-AI'!Y229</f>
        <v>0</v>
      </c>
      <c r="AS231" s="168">
        <f>'Test-AI'!Z229</f>
        <v>0</v>
      </c>
      <c r="AT231" s="300">
        <f>'Test-AI'!AA229</f>
        <v>0</v>
      </c>
      <c r="AU231" s="357">
        <f>'Test-AI'!AB229</f>
        <v>0</v>
      </c>
      <c r="AV231" s="357">
        <f>'Test-AI'!AC229</f>
        <v>0</v>
      </c>
      <c r="AW231" s="301">
        <f t="shared" si="21"/>
        <v>0</v>
      </c>
      <c r="AX231" s="302" t="e">
        <f t="shared" si="22"/>
        <v>#DIV/0!</v>
      </c>
      <c r="AY231" s="303" t="e">
        <f t="shared" si="22"/>
        <v>#DIV/0!</v>
      </c>
      <c r="AZ231" s="297" t="e">
        <f t="shared" si="22"/>
        <v>#DIV/0!</v>
      </c>
      <c r="BA231" s="345" t="e">
        <f t="shared" si="19"/>
        <v>#DIV/0!</v>
      </c>
      <c r="BB231" s="75"/>
      <c r="BC231" s="75"/>
      <c r="BD231" s="570"/>
      <c r="BE231" s="550"/>
      <c r="BF231" s="553"/>
      <c r="BG231" s="553"/>
      <c r="BH231" s="553"/>
      <c r="BI231" s="553"/>
      <c r="BJ231" s="553"/>
      <c r="BK231" s="553"/>
      <c r="BL231" s="553"/>
      <c r="BM231" s="553"/>
      <c r="BN231" s="553"/>
      <c r="BO231" s="546"/>
      <c r="BP231" s="544"/>
      <c r="BQ231" s="546"/>
      <c r="BR231" s="544"/>
      <c r="BS231" s="553"/>
      <c r="BT231" s="553"/>
      <c r="BU231" s="553"/>
      <c r="BV231" s="553"/>
      <c r="BW231" s="553"/>
      <c r="BX231" s="553"/>
      <c r="BY231" s="553"/>
      <c r="BZ231" s="544"/>
      <c r="CA231" s="544"/>
      <c r="CB231" s="553"/>
      <c r="CC231" s="550"/>
      <c r="CD231" s="541"/>
      <c r="CE231" s="546"/>
      <c r="CF231" s="544"/>
      <c r="CG231" s="546"/>
      <c r="CH231" s="544"/>
    </row>
    <row r="232" spans="1:86" ht="17" hidden="1" customHeight="1" x14ac:dyDescent="0.2">
      <c r="A232" s="485"/>
      <c r="B232" s="595" t="s">
        <v>153</v>
      </c>
      <c r="C232" s="586" t="s">
        <v>71</v>
      </c>
      <c r="D232" s="589">
        <v>29.97</v>
      </c>
      <c r="E232" s="557">
        <v>8</v>
      </c>
      <c r="F232" s="238">
        <v>85</v>
      </c>
      <c r="G232" s="289">
        <f>'Anchor-AI'!L230</f>
        <v>0</v>
      </c>
      <c r="H232" s="290">
        <f>'Anchor-AI'!M230</f>
        <v>0</v>
      </c>
      <c r="I232" s="290">
        <f>'Anchor-AI'!N230</f>
        <v>0</v>
      </c>
      <c r="J232" s="290">
        <f>'Anchor-AI'!O230</f>
        <v>0</v>
      </c>
      <c r="K232" s="290">
        <f>(Summary!$C$63*H232+Summary!$C$64*I232+Summary!$C$65*J232)/Summary!$C$66</f>
        <v>0</v>
      </c>
      <c r="L232" s="290">
        <f>'Anchor-AI'!P230</f>
        <v>0</v>
      </c>
      <c r="M232" s="290">
        <f>'Anchor-AI'!Q230</f>
        <v>0</v>
      </c>
      <c r="N232" s="290">
        <f>'Anchor-AI'!R230</f>
        <v>0</v>
      </c>
      <c r="O232" s="290">
        <f>'Anchor-AI'!S230</f>
        <v>0</v>
      </c>
      <c r="P232" s="290">
        <f>'Anchor-AI'!T230</f>
        <v>0</v>
      </c>
      <c r="Q232" s="290">
        <f>'Anchor-AI'!U230</f>
        <v>0</v>
      </c>
      <c r="R232" s="290">
        <f>'Anchor-AI'!V230</f>
        <v>0</v>
      </c>
      <c r="S232" s="290">
        <f>'Anchor-AI'!W230</f>
        <v>0</v>
      </c>
      <c r="T232" s="290">
        <f>'Anchor-AI'!X230</f>
        <v>0</v>
      </c>
      <c r="U232" s="290">
        <f>10*LOG10(1/((Summary!$C$80/10^(R232/10)+Summary!$C$81/10^(S232/10)+Summary!$C$82/10^(T232/10))/Summary!$C$83))</f>
        <v>0</v>
      </c>
      <c r="V232" s="290">
        <f>'Anchor-AI'!Y230</f>
        <v>0</v>
      </c>
      <c r="W232" s="290">
        <f>'Anchor-AI'!Z230</f>
        <v>0</v>
      </c>
      <c r="X232" s="290">
        <f>'Anchor-AI'!AA230</f>
        <v>0</v>
      </c>
      <c r="Y232" s="360">
        <f>'Anchor-AI'!AB230</f>
        <v>0</v>
      </c>
      <c r="Z232" s="360">
        <f>'Anchor-AI'!AC230</f>
        <v>0</v>
      </c>
      <c r="AA232" s="291">
        <f t="shared" si="20"/>
        <v>0</v>
      </c>
      <c r="AC232" s="169">
        <f>'Test-AI'!L230</f>
        <v>0</v>
      </c>
      <c r="AD232" s="166">
        <f>'Test-AI'!M230</f>
        <v>0</v>
      </c>
      <c r="AE232" s="166">
        <f>'Test-AI'!N230</f>
        <v>0</v>
      </c>
      <c r="AF232" s="166">
        <f>'Test-AI'!O230</f>
        <v>0</v>
      </c>
      <c r="AG232" s="166">
        <f>(Summary!$C$63*AD232+Summary!$C$64*AE232+Summary!$C$65*AF232)/Summary!$C$66</f>
        <v>0</v>
      </c>
      <c r="AH232" s="166">
        <f>'Test-AI'!P230</f>
        <v>0</v>
      </c>
      <c r="AI232" s="166">
        <f>'Test-AI'!Q230</f>
        <v>0</v>
      </c>
      <c r="AJ232" s="166">
        <f>'Test-AI'!R230</f>
        <v>0</v>
      </c>
      <c r="AK232" s="166">
        <f>'Test-AI'!S230</f>
        <v>0</v>
      </c>
      <c r="AL232" s="166">
        <f>'Test-AI'!T230</f>
        <v>0</v>
      </c>
      <c r="AM232" s="166">
        <f>'Test-AI'!U230</f>
        <v>0</v>
      </c>
      <c r="AN232" s="166">
        <f>'Test-AI'!V230</f>
        <v>0</v>
      </c>
      <c r="AO232" s="166">
        <f>'Test-AI'!W230</f>
        <v>0</v>
      </c>
      <c r="AP232" s="166">
        <f>'Test-AI'!X230</f>
        <v>0</v>
      </c>
      <c r="AQ232" s="166">
        <f>10*LOG10(1/((Summary!$C$80/10^(AN232/10)+Summary!$C$81/10^(AO232/10)+Summary!$C$82/10^(AP232/10))/Summary!$C$83))</f>
        <v>0</v>
      </c>
      <c r="AR232" s="166">
        <f>'Test-AI'!Y230</f>
        <v>0</v>
      </c>
      <c r="AS232" s="166">
        <f>'Test-AI'!Z230</f>
        <v>0</v>
      </c>
      <c r="AT232" s="290">
        <f>'Test-AI'!AA230</f>
        <v>0</v>
      </c>
      <c r="AU232" s="356">
        <f>'Test-AI'!AB230</f>
        <v>0</v>
      </c>
      <c r="AV232" s="356">
        <f>'Test-AI'!AC230</f>
        <v>0</v>
      </c>
      <c r="AW232" s="291">
        <f t="shared" si="21"/>
        <v>0</v>
      </c>
      <c r="AX232" s="292" t="e">
        <f t="shared" si="22"/>
        <v>#DIV/0!</v>
      </c>
      <c r="AY232" s="293" t="e">
        <f t="shared" si="22"/>
        <v>#DIV/0!</v>
      </c>
      <c r="AZ232" s="292" t="e">
        <f t="shared" si="22"/>
        <v>#DIV/0!</v>
      </c>
      <c r="BA232" s="344" t="e">
        <f t="shared" si="19"/>
        <v>#DIV/0!</v>
      </c>
      <c r="BB232" s="75"/>
      <c r="BC232" s="75"/>
      <c r="BD232" s="572" t="s">
        <v>39</v>
      </c>
      <c r="BE232" s="549" t="e">
        <f t="array" ref="BE232">bdRateExtend($G232:$G235,H232:H235,$AC232:$AC235,AD232:AD235)</f>
        <v>#VALUE!</v>
      </c>
      <c r="BF232" s="551" t="e">
        <f t="array" ref="BF232">bdRateExtend($G232:$G237,H232:H237,$AC232:$AC237,AD232:AD237)</f>
        <v>#VALUE!</v>
      </c>
      <c r="BG232" s="551" t="e">
        <f t="array" ref="BG232">bdRateExtend($G232:$G237,I232:I237,$AC232:$AC237,AE232:AE237)</f>
        <v>#VALUE!</v>
      </c>
      <c r="BH232" s="551" t="e">
        <f t="array" ref="BH232">bdRateExtend($G232:$G237,J232:J237,$AC232:$AC237,AF232:AF237)</f>
        <v>#VALUE!</v>
      </c>
      <c r="BI232" s="551" t="e">
        <f t="array" ref="BI232">bdRateExtend($G232:$G237,K232:K237,$AC232:$AC237,AG232:AG237)</f>
        <v>#VALUE!</v>
      </c>
      <c r="BJ232" s="575" t="e">
        <f>(Summary!$C$94*BF232+Summary!$C$95*BG232+Summary!$C$96*BH232)/Summary!$C$97</f>
        <v>#VALUE!</v>
      </c>
      <c r="BK232" s="551" t="e">
        <f t="array" ref="BK232">bdRateExtend($G232:$G235,L232:L235,$AC232:$AC235,AH232:AH235)</f>
        <v>#VALUE!</v>
      </c>
      <c r="BL232" s="551" t="e">
        <f t="array" ref="BL232">bdRateExtend($G232:$G237,L232:L237,$AC232:$AC237,AH232:AH237)</f>
        <v>#VALUE!</v>
      </c>
      <c r="BM232" s="551" t="e">
        <f t="array" ref="BM232">bdRateExtend($G232:$G235,M232:M235,$AC232:$AC235,AI232:AI235)</f>
        <v>#VALUE!</v>
      </c>
      <c r="BN232" s="551" t="e">
        <f t="array" ref="BN232">bdRateExtend($G232:$G237,M232:M237,$AC232:$AC237,AI232:AI237)</f>
        <v>#VALUE!</v>
      </c>
      <c r="BO232" s="548" t="e">
        <f t="array" ref="BO232">bdRateExtend($G232:$G235,N232:N235,$AC232:$AC235,AJ232:AJ235,"None", FALSE,1)</f>
        <v>#VALUE!</v>
      </c>
      <c r="BP232" s="585" t="e">
        <f t="array" ref="BP232">bdRateExtend($G232:$G237,N232:N237,$AC232:$AC237,AJ232:AJ237,"None", FALSE,1)</f>
        <v>#VALUE!</v>
      </c>
      <c r="BQ232" s="548" t="e">
        <f t="array" ref="BQ232">bdRateExtend($G232:$G235,O232:O235,$AC232:$AC235,AK232:AK235,"None", FALSE,1)</f>
        <v>#VALUE!</v>
      </c>
      <c r="BR232" s="585" t="e">
        <f t="array" ref="BR232">bdRateExtend($G232:$G237,O232:O237,$AC232:$AC237,AK232:AK237,"None", FALSE,1)</f>
        <v>#VALUE!</v>
      </c>
      <c r="BS232" s="551" t="e">
        <f t="array" ref="BS232">bdRateExtend($G232:$G235,P232:P235,$AC232:$AC235,AL232:AL235)</f>
        <v>#VALUE!</v>
      </c>
      <c r="BT232" s="551" t="e">
        <f t="array" ref="BT232">bdRateExtend($G232:$G237,P232:P237,$AC232:$AC237,AL232:AL237)</f>
        <v>#VALUE!</v>
      </c>
      <c r="BU232" s="551" t="e">
        <f t="array" ref="BU232">bdRateExtend($G232:$G235,Q232:Q235,$AC232:$AC235,AM232:AM235)</f>
        <v>#VALUE!</v>
      </c>
      <c r="BV232" s="551" t="e">
        <f t="array" ref="BV232">bdRateExtend($G232:$G237,Q232:Q237,$AC232:$AC237,AM232:AM237)</f>
        <v>#VALUE!</v>
      </c>
      <c r="BW232" s="551" t="e">
        <f t="array" ref="BW232">bdRateExtend($G232:$G235,R232:R235,$AC232:$AC235,AN232:AN235)</f>
        <v>#VALUE!</v>
      </c>
      <c r="BX232" s="551" t="e">
        <f t="array" ref="BX232">bdRateExtend($G232:$G237,R232:R237,$AC232:$AC237,AN232:AN237)</f>
        <v>#VALUE!</v>
      </c>
      <c r="BY232" s="551" t="e">
        <f t="array" ref="BY232">bdRateExtend($G232:$G237,S232:S237,$AC232:$AC237,AO232:AO237)</f>
        <v>#VALUE!</v>
      </c>
      <c r="BZ232" s="555" t="e">
        <f t="array" ref="BZ232">bdRateExtend($G232:$G237,T232:T237,$AC232:$AC237,AP232:AP237)</f>
        <v>#VALUE!</v>
      </c>
      <c r="CA232" s="555" t="e">
        <f t="array" ref="CA232">bdRateExtend($G232:$G237,U232:U237,$AC232:$AC237,AQ232:AQ237)</f>
        <v>#VALUE!</v>
      </c>
      <c r="CB232" s="575" t="e">
        <f>(Summary!$C$108*BX232+Summary!$C$109*BY232+Summary!$C$110*BZ232)/Summary!$C$111</f>
        <v>#VALUE!</v>
      </c>
      <c r="CC232" s="561" t="e">
        <f t="array" ref="CC232">bdCAMBIExtend($G232:$G235,V232:V235,$AC232:$AC235,AR232:AR235)</f>
        <v>#VALUE!</v>
      </c>
      <c r="CD232" s="561" t="e">
        <f t="array" ref="CD232">bdCAMBIExtend($G232:$G237,V232:V237,$AC232:$AC237,AR232:AR237)</f>
        <v>#VALUE!</v>
      </c>
      <c r="CE232" s="547">
        <f t="array" ref="CE232">testVMAFRange($G232:$G235,N232:N235,$AC232:$AC235,AJ232:AJ235)</f>
        <v>0</v>
      </c>
      <c r="CF232" s="543">
        <f t="array" ref="CF232">testVMAFRange($G232:$G237,N232:N237,$AC232:$AC237,AJ232:AJ237)</f>
        <v>0</v>
      </c>
      <c r="CG232" s="547">
        <f t="array" ref="CG232">testVMAFRange($G232:$G235,O232:O235,$AC232:$AC235,AK232:AK235)</f>
        <v>0</v>
      </c>
      <c r="CH232" s="543">
        <f t="array" ref="CH232">testVMAFRange($G232:$G237,O232:O237,$AC232:$AC237,AK232:AK237)</f>
        <v>0</v>
      </c>
    </row>
    <row r="233" spans="1:86" ht="17" hidden="1" customHeight="1" x14ac:dyDescent="0.2">
      <c r="A233" s="485"/>
      <c r="B233" s="566"/>
      <c r="C233" s="485"/>
      <c r="D233" s="590"/>
      <c r="E233" s="558"/>
      <c r="F233" s="239">
        <v>110</v>
      </c>
      <c r="G233" s="294">
        <f>'Anchor-AI'!L231</f>
        <v>0</v>
      </c>
      <c r="H233" s="295">
        <f>'Anchor-AI'!M231</f>
        <v>0</v>
      </c>
      <c r="I233" s="295">
        <f>'Anchor-AI'!N231</f>
        <v>0</v>
      </c>
      <c r="J233" s="295">
        <f>'Anchor-AI'!O231</f>
        <v>0</v>
      </c>
      <c r="K233" s="295">
        <f>(Summary!$C$63*H233+Summary!$C$64*I233+Summary!$C$65*J233)/Summary!$C$66</f>
        <v>0</v>
      </c>
      <c r="L233" s="295">
        <f>'Anchor-AI'!P231</f>
        <v>0</v>
      </c>
      <c r="M233" s="295">
        <f>'Anchor-AI'!Q231</f>
        <v>0</v>
      </c>
      <c r="N233" s="295">
        <f>'Anchor-AI'!R231</f>
        <v>0</v>
      </c>
      <c r="O233" s="295">
        <f>'Anchor-AI'!S231</f>
        <v>0</v>
      </c>
      <c r="P233" s="295">
        <f>'Anchor-AI'!T231</f>
        <v>0</v>
      </c>
      <c r="Q233" s="295">
        <f>'Anchor-AI'!U231</f>
        <v>0</v>
      </c>
      <c r="R233" s="295">
        <f>'Anchor-AI'!V231</f>
        <v>0</v>
      </c>
      <c r="S233" s="295">
        <f>'Anchor-AI'!W231</f>
        <v>0</v>
      </c>
      <c r="T233" s="295">
        <f>'Anchor-AI'!X231</f>
        <v>0</v>
      </c>
      <c r="U233" s="295">
        <f>10*LOG10(1/((Summary!$C$80/10^(R233/10)+Summary!$C$81/10^(S233/10)+Summary!$C$82/10^(T233/10))/Summary!$C$83))</f>
        <v>0</v>
      </c>
      <c r="V233" s="295">
        <f>'Anchor-AI'!Y231</f>
        <v>0</v>
      </c>
      <c r="W233" s="295">
        <f>'Anchor-AI'!Z231</f>
        <v>0</v>
      </c>
      <c r="X233" s="295">
        <f>'Anchor-AI'!AA231</f>
        <v>0</v>
      </c>
      <c r="Y233" s="357">
        <f>'Anchor-AI'!AB231</f>
        <v>0</v>
      </c>
      <c r="Z233" s="357">
        <f>'Anchor-AI'!AC231</f>
        <v>0</v>
      </c>
      <c r="AA233" s="296">
        <f t="shared" si="20"/>
        <v>0</v>
      </c>
      <c r="AC233" s="170">
        <f>'Test-AI'!L231</f>
        <v>0</v>
      </c>
      <c r="AD233" s="167">
        <f>'Test-AI'!M231</f>
        <v>0</v>
      </c>
      <c r="AE233" s="167">
        <f>'Test-AI'!N231</f>
        <v>0</v>
      </c>
      <c r="AF233" s="167">
        <f>'Test-AI'!O231</f>
        <v>0</v>
      </c>
      <c r="AG233" s="167">
        <f>(Summary!$C$63*AD233+Summary!$C$64*AE233+Summary!$C$65*AF233)/Summary!$C$66</f>
        <v>0</v>
      </c>
      <c r="AH233" s="167">
        <f>'Test-AI'!P231</f>
        <v>0</v>
      </c>
      <c r="AI233" s="167">
        <f>'Test-AI'!Q231</f>
        <v>0</v>
      </c>
      <c r="AJ233" s="167">
        <f>'Test-AI'!R231</f>
        <v>0</v>
      </c>
      <c r="AK233" s="167">
        <f>'Test-AI'!S231</f>
        <v>0</v>
      </c>
      <c r="AL233" s="167">
        <f>'Test-AI'!T231</f>
        <v>0</v>
      </c>
      <c r="AM233" s="167">
        <f>'Test-AI'!U231</f>
        <v>0</v>
      </c>
      <c r="AN233" s="167">
        <f>'Test-AI'!V231</f>
        <v>0</v>
      </c>
      <c r="AO233" s="167">
        <f>'Test-AI'!W231</f>
        <v>0</v>
      </c>
      <c r="AP233" s="167">
        <f>'Test-AI'!X231</f>
        <v>0</v>
      </c>
      <c r="AQ233" s="167">
        <f>10*LOG10(1/((Summary!$C$80/10^(AN233/10)+Summary!$C$81/10^(AO233/10)+Summary!$C$82/10^(AP233/10))/Summary!$C$83))</f>
        <v>0</v>
      </c>
      <c r="AR233" s="167">
        <f>'Test-AI'!Y231</f>
        <v>0</v>
      </c>
      <c r="AS233" s="167">
        <f>'Test-AI'!Z231</f>
        <v>0</v>
      </c>
      <c r="AT233" s="295">
        <f>'Test-AI'!AA231</f>
        <v>0</v>
      </c>
      <c r="AU233" s="357">
        <f>'Test-AI'!AB231</f>
        <v>0</v>
      </c>
      <c r="AV233" s="357">
        <f>'Test-AI'!AC231</f>
        <v>0</v>
      </c>
      <c r="AW233" s="296">
        <f t="shared" si="21"/>
        <v>0</v>
      </c>
      <c r="AX233" s="297" t="e">
        <f t="shared" si="22"/>
        <v>#DIV/0!</v>
      </c>
      <c r="AY233" s="298" t="e">
        <f t="shared" si="22"/>
        <v>#DIV/0!</v>
      </c>
      <c r="AZ233" s="297" t="e">
        <f t="shared" si="22"/>
        <v>#DIV/0!</v>
      </c>
      <c r="BA233" s="345" t="e">
        <f t="shared" si="19"/>
        <v>#DIV/0!</v>
      </c>
      <c r="BB233" s="75"/>
      <c r="BC233" s="75"/>
      <c r="BD233" s="565"/>
      <c r="BE233" s="550"/>
      <c r="BF233" s="552"/>
      <c r="BG233" s="552"/>
      <c r="BH233" s="552"/>
      <c r="BI233" s="552"/>
      <c r="BJ233" s="552"/>
      <c r="BK233" s="553"/>
      <c r="BL233" s="552"/>
      <c r="BM233" s="553"/>
      <c r="BN233" s="552"/>
      <c r="BO233" s="546"/>
      <c r="BP233" s="541"/>
      <c r="BQ233" s="546"/>
      <c r="BR233" s="541"/>
      <c r="BS233" s="553"/>
      <c r="BT233" s="552"/>
      <c r="BU233" s="553"/>
      <c r="BV233" s="552"/>
      <c r="BW233" s="553"/>
      <c r="BX233" s="552"/>
      <c r="BY233" s="552"/>
      <c r="BZ233" s="541"/>
      <c r="CA233" s="541"/>
      <c r="CB233" s="552"/>
      <c r="CC233" s="553"/>
      <c r="CD233" s="552"/>
      <c r="CE233" s="546"/>
      <c r="CF233" s="541"/>
      <c r="CG233" s="546"/>
      <c r="CH233" s="541"/>
    </row>
    <row r="234" spans="1:86" ht="17" hidden="1" customHeight="1" x14ac:dyDescent="0.2">
      <c r="A234" s="485"/>
      <c r="B234" s="566"/>
      <c r="C234" s="485"/>
      <c r="D234" s="590"/>
      <c r="E234" s="558"/>
      <c r="F234" s="239">
        <v>135</v>
      </c>
      <c r="G234" s="294">
        <f>'Anchor-AI'!L232</f>
        <v>0</v>
      </c>
      <c r="H234" s="295">
        <f>'Anchor-AI'!M232</f>
        <v>0</v>
      </c>
      <c r="I234" s="295">
        <f>'Anchor-AI'!N232</f>
        <v>0</v>
      </c>
      <c r="J234" s="295">
        <f>'Anchor-AI'!O232</f>
        <v>0</v>
      </c>
      <c r="K234" s="295">
        <f>(Summary!$C$63*H234+Summary!$C$64*I234+Summary!$C$65*J234)/Summary!$C$66</f>
        <v>0</v>
      </c>
      <c r="L234" s="295">
        <f>'Anchor-AI'!P232</f>
        <v>0</v>
      </c>
      <c r="M234" s="295">
        <f>'Anchor-AI'!Q232</f>
        <v>0</v>
      </c>
      <c r="N234" s="295">
        <f>'Anchor-AI'!R232</f>
        <v>0</v>
      </c>
      <c r="O234" s="295">
        <f>'Anchor-AI'!S232</f>
        <v>0</v>
      </c>
      <c r="P234" s="295">
        <f>'Anchor-AI'!T232</f>
        <v>0</v>
      </c>
      <c r="Q234" s="295">
        <f>'Anchor-AI'!U232</f>
        <v>0</v>
      </c>
      <c r="R234" s="295">
        <f>'Anchor-AI'!V232</f>
        <v>0</v>
      </c>
      <c r="S234" s="295">
        <f>'Anchor-AI'!W232</f>
        <v>0</v>
      </c>
      <c r="T234" s="295">
        <f>'Anchor-AI'!X232</f>
        <v>0</v>
      </c>
      <c r="U234" s="295">
        <f>10*LOG10(1/((Summary!$C$80/10^(R234/10)+Summary!$C$81/10^(S234/10)+Summary!$C$82/10^(T234/10))/Summary!$C$83))</f>
        <v>0</v>
      </c>
      <c r="V234" s="295">
        <f>'Anchor-AI'!Y232</f>
        <v>0</v>
      </c>
      <c r="W234" s="295">
        <f>'Anchor-AI'!Z232</f>
        <v>0</v>
      </c>
      <c r="X234" s="295">
        <f>'Anchor-AI'!AA232</f>
        <v>0</v>
      </c>
      <c r="Y234" s="357">
        <f>'Anchor-AI'!AB232</f>
        <v>0</v>
      </c>
      <c r="Z234" s="357">
        <f>'Anchor-AI'!AC232</f>
        <v>0</v>
      </c>
      <c r="AA234" s="296">
        <f t="shared" si="20"/>
        <v>0</v>
      </c>
      <c r="AC234" s="170">
        <f>'Test-AI'!L232</f>
        <v>0</v>
      </c>
      <c r="AD234" s="167">
        <f>'Test-AI'!M232</f>
        <v>0</v>
      </c>
      <c r="AE234" s="167">
        <f>'Test-AI'!N232</f>
        <v>0</v>
      </c>
      <c r="AF234" s="167">
        <f>'Test-AI'!O232</f>
        <v>0</v>
      </c>
      <c r="AG234" s="167">
        <f>(Summary!$C$63*AD234+Summary!$C$64*AE234+Summary!$C$65*AF234)/Summary!$C$66</f>
        <v>0</v>
      </c>
      <c r="AH234" s="167">
        <f>'Test-AI'!P232</f>
        <v>0</v>
      </c>
      <c r="AI234" s="167">
        <f>'Test-AI'!Q232</f>
        <v>0</v>
      </c>
      <c r="AJ234" s="167">
        <f>'Test-AI'!R232</f>
        <v>0</v>
      </c>
      <c r="AK234" s="167">
        <f>'Test-AI'!S232</f>
        <v>0</v>
      </c>
      <c r="AL234" s="167">
        <f>'Test-AI'!T232</f>
        <v>0</v>
      </c>
      <c r="AM234" s="167">
        <f>'Test-AI'!U232</f>
        <v>0</v>
      </c>
      <c r="AN234" s="167">
        <f>'Test-AI'!V232</f>
        <v>0</v>
      </c>
      <c r="AO234" s="167">
        <f>'Test-AI'!W232</f>
        <v>0</v>
      </c>
      <c r="AP234" s="167">
        <f>'Test-AI'!X232</f>
        <v>0</v>
      </c>
      <c r="AQ234" s="167">
        <f>10*LOG10(1/((Summary!$C$80/10^(AN234/10)+Summary!$C$81/10^(AO234/10)+Summary!$C$82/10^(AP234/10))/Summary!$C$83))</f>
        <v>0</v>
      </c>
      <c r="AR234" s="167">
        <f>'Test-AI'!Y232</f>
        <v>0</v>
      </c>
      <c r="AS234" s="167">
        <f>'Test-AI'!Z232</f>
        <v>0</v>
      </c>
      <c r="AT234" s="295">
        <f>'Test-AI'!AA232</f>
        <v>0</v>
      </c>
      <c r="AU234" s="357">
        <f>'Test-AI'!AB232</f>
        <v>0</v>
      </c>
      <c r="AV234" s="357">
        <f>'Test-AI'!AC232</f>
        <v>0</v>
      </c>
      <c r="AW234" s="296">
        <f t="shared" si="21"/>
        <v>0</v>
      </c>
      <c r="AX234" s="297" t="e">
        <f t="shared" si="22"/>
        <v>#DIV/0!</v>
      </c>
      <c r="AY234" s="298" t="e">
        <f t="shared" si="22"/>
        <v>#DIV/0!</v>
      </c>
      <c r="AZ234" s="297" t="e">
        <f t="shared" si="22"/>
        <v>#DIV/0!</v>
      </c>
      <c r="BA234" s="345" t="e">
        <f t="shared" si="19"/>
        <v>#DIV/0!</v>
      </c>
      <c r="BB234" s="75"/>
      <c r="BC234" s="75"/>
      <c r="BD234" s="573" t="s">
        <v>147</v>
      </c>
      <c r="BE234" s="549" t="e">
        <f t="array" ref="BE234">bdRateExtend($G233:$G236,H233:H236,$AC233:$AC236,AD233:AD236)</f>
        <v>#VALUE!</v>
      </c>
      <c r="BF234" s="552"/>
      <c r="BG234" s="552"/>
      <c r="BH234" s="552"/>
      <c r="BI234" s="552"/>
      <c r="BJ234" s="552"/>
      <c r="BK234" s="551" t="e">
        <f t="array" ref="BK234">bdRateExtend($G233:$G236,L233:L236,$AC233:$AC236,AH233:AH236)</f>
        <v>#VALUE!</v>
      </c>
      <c r="BL234" s="552"/>
      <c r="BM234" s="551" t="e">
        <f t="array" ref="BM234">bdRateExtend($G233:$G236,M233:M236,$AC233:$AC236,AI233:AI236)</f>
        <v>#VALUE!</v>
      </c>
      <c r="BN234" s="552"/>
      <c r="BO234" s="545" t="e">
        <f t="array" ref="BO234">bdRateExtend($G233:$G236,N233:N236,$AC233:$AC236,AJ233:AJ236,"None", FALSE,1)</f>
        <v>#VALUE!</v>
      </c>
      <c r="BP234" s="541"/>
      <c r="BQ234" s="545" t="e">
        <f t="array" ref="BQ234">bdRateExtend($G233:$G236,O233:O236,$AC233:$AC236,AK233:AK236,"None", FALSE,1)</f>
        <v>#VALUE!</v>
      </c>
      <c r="BR234" s="541"/>
      <c r="BS234" s="551" t="e">
        <f t="array" ref="BS234">bdRateExtend($G233:$G236,P233:P236,$AC233:$AC236,AL233:AL236)</f>
        <v>#VALUE!</v>
      </c>
      <c r="BT234" s="552"/>
      <c r="BU234" s="551" t="e">
        <f t="array" ref="BU234">bdRateExtend($G233:$G236,Q233:Q236,$AC233:$AC236,AM233:AM236)</f>
        <v>#VALUE!</v>
      </c>
      <c r="BV234" s="552"/>
      <c r="BW234" s="551" t="e">
        <f t="array" ref="BW234">bdRateExtend($G233:$G236,R233:R236,$AC233:$AC236,AN233:AN236)</f>
        <v>#VALUE!</v>
      </c>
      <c r="BX234" s="552"/>
      <c r="BY234" s="552"/>
      <c r="BZ234" s="541"/>
      <c r="CA234" s="541"/>
      <c r="CB234" s="552"/>
      <c r="CC234" s="561" t="e">
        <f t="array" ref="CC234">bdCAMBIExtend($G233:$G236,V233:V236,$AC233:$AC236,AR233:AR236)</f>
        <v>#VALUE!</v>
      </c>
      <c r="CD234" s="552"/>
      <c r="CE234" s="554">
        <f t="array" ref="CE234">testVMAFRange($G233:$G236,N233:N236,$AC233:$AC236,AJ233:AJ236)</f>
        <v>0</v>
      </c>
      <c r="CF234" s="541"/>
      <c r="CG234" s="554">
        <f t="array" ref="CG234">testVMAFRange($G233:$G236,O233:O236,$AC233:$AC236,AK233:AK236)</f>
        <v>0</v>
      </c>
      <c r="CH234" s="541"/>
    </row>
    <row r="235" spans="1:86" ht="17" hidden="1" customHeight="1" x14ac:dyDescent="0.2">
      <c r="A235" s="485"/>
      <c r="B235" s="566"/>
      <c r="C235" s="485"/>
      <c r="D235" s="590"/>
      <c r="E235" s="558"/>
      <c r="F235" s="239">
        <v>160</v>
      </c>
      <c r="G235" s="294">
        <f>'Anchor-AI'!L233</f>
        <v>0</v>
      </c>
      <c r="H235" s="295">
        <f>'Anchor-AI'!M233</f>
        <v>0</v>
      </c>
      <c r="I235" s="295">
        <f>'Anchor-AI'!N233</f>
        <v>0</v>
      </c>
      <c r="J235" s="295">
        <f>'Anchor-AI'!O233</f>
        <v>0</v>
      </c>
      <c r="K235" s="295">
        <f>(Summary!$C$63*H235+Summary!$C$64*I235+Summary!$C$65*J235)/Summary!$C$66</f>
        <v>0</v>
      </c>
      <c r="L235" s="295">
        <f>'Anchor-AI'!P233</f>
        <v>0</v>
      </c>
      <c r="M235" s="295">
        <f>'Anchor-AI'!Q233</f>
        <v>0</v>
      </c>
      <c r="N235" s="295">
        <f>'Anchor-AI'!R233</f>
        <v>0</v>
      </c>
      <c r="O235" s="295">
        <f>'Anchor-AI'!S233</f>
        <v>0</v>
      </c>
      <c r="P235" s="295">
        <f>'Anchor-AI'!T233</f>
        <v>0</v>
      </c>
      <c r="Q235" s="295">
        <f>'Anchor-AI'!U233</f>
        <v>0</v>
      </c>
      <c r="R235" s="295">
        <f>'Anchor-AI'!V233</f>
        <v>0</v>
      </c>
      <c r="S235" s="295">
        <f>'Anchor-AI'!W233</f>
        <v>0</v>
      </c>
      <c r="T235" s="295">
        <f>'Anchor-AI'!X233</f>
        <v>0</v>
      </c>
      <c r="U235" s="295">
        <f>10*LOG10(1/((Summary!$C$80/10^(R235/10)+Summary!$C$81/10^(S235/10)+Summary!$C$82/10^(T235/10))/Summary!$C$83))</f>
        <v>0</v>
      </c>
      <c r="V235" s="295">
        <f>'Anchor-AI'!Y233</f>
        <v>0</v>
      </c>
      <c r="W235" s="295">
        <f>'Anchor-AI'!Z233</f>
        <v>0</v>
      </c>
      <c r="X235" s="295">
        <f>'Anchor-AI'!AA233</f>
        <v>0</v>
      </c>
      <c r="Y235" s="357">
        <f>'Anchor-AI'!AB233</f>
        <v>0</v>
      </c>
      <c r="Z235" s="357">
        <f>'Anchor-AI'!AC233</f>
        <v>0</v>
      </c>
      <c r="AA235" s="296">
        <f t="shared" si="20"/>
        <v>0</v>
      </c>
      <c r="AC235" s="170">
        <f>'Test-AI'!L233</f>
        <v>0</v>
      </c>
      <c r="AD235" s="167">
        <f>'Test-AI'!M233</f>
        <v>0</v>
      </c>
      <c r="AE235" s="167">
        <f>'Test-AI'!N233</f>
        <v>0</v>
      </c>
      <c r="AF235" s="167">
        <f>'Test-AI'!O233</f>
        <v>0</v>
      </c>
      <c r="AG235" s="167">
        <f>(Summary!$C$63*AD235+Summary!$C$64*AE235+Summary!$C$65*AF235)/Summary!$C$66</f>
        <v>0</v>
      </c>
      <c r="AH235" s="167">
        <f>'Test-AI'!P233</f>
        <v>0</v>
      </c>
      <c r="AI235" s="167">
        <f>'Test-AI'!Q233</f>
        <v>0</v>
      </c>
      <c r="AJ235" s="167">
        <f>'Test-AI'!R233</f>
        <v>0</v>
      </c>
      <c r="AK235" s="167">
        <f>'Test-AI'!S233</f>
        <v>0</v>
      </c>
      <c r="AL235" s="167">
        <f>'Test-AI'!T233</f>
        <v>0</v>
      </c>
      <c r="AM235" s="167">
        <f>'Test-AI'!U233</f>
        <v>0</v>
      </c>
      <c r="AN235" s="167">
        <f>'Test-AI'!V233</f>
        <v>0</v>
      </c>
      <c r="AO235" s="167">
        <f>'Test-AI'!W233</f>
        <v>0</v>
      </c>
      <c r="AP235" s="167">
        <f>'Test-AI'!X233</f>
        <v>0</v>
      </c>
      <c r="AQ235" s="167">
        <f>10*LOG10(1/((Summary!$C$80/10^(AN235/10)+Summary!$C$81/10^(AO235/10)+Summary!$C$82/10^(AP235/10))/Summary!$C$83))</f>
        <v>0</v>
      </c>
      <c r="AR235" s="167">
        <f>'Test-AI'!Y233</f>
        <v>0</v>
      </c>
      <c r="AS235" s="167">
        <f>'Test-AI'!Z233</f>
        <v>0</v>
      </c>
      <c r="AT235" s="295">
        <f>'Test-AI'!AA233</f>
        <v>0</v>
      </c>
      <c r="AU235" s="357">
        <f>'Test-AI'!AB233</f>
        <v>0</v>
      </c>
      <c r="AV235" s="357">
        <f>'Test-AI'!AC233</f>
        <v>0</v>
      </c>
      <c r="AW235" s="296">
        <f t="shared" si="21"/>
        <v>0</v>
      </c>
      <c r="AX235" s="297" t="e">
        <f t="shared" si="22"/>
        <v>#DIV/0!</v>
      </c>
      <c r="AY235" s="298" t="e">
        <f t="shared" si="22"/>
        <v>#DIV/0!</v>
      </c>
      <c r="AZ235" s="297" t="e">
        <f t="shared" si="22"/>
        <v>#DIV/0!</v>
      </c>
      <c r="BA235" s="345" t="e">
        <f t="shared" si="19"/>
        <v>#DIV/0!</v>
      </c>
      <c r="BB235" s="75"/>
      <c r="BC235" s="75"/>
      <c r="BD235" s="565"/>
      <c r="BE235" s="550"/>
      <c r="BF235" s="552"/>
      <c r="BG235" s="552"/>
      <c r="BH235" s="552"/>
      <c r="BI235" s="552"/>
      <c r="BJ235" s="552"/>
      <c r="BK235" s="553"/>
      <c r="BL235" s="552"/>
      <c r="BM235" s="553"/>
      <c r="BN235" s="552"/>
      <c r="BO235" s="546"/>
      <c r="BP235" s="541"/>
      <c r="BQ235" s="546"/>
      <c r="BR235" s="541"/>
      <c r="BS235" s="553"/>
      <c r="BT235" s="552"/>
      <c r="BU235" s="553"/>
      <c r="BV235" s="552"/>
      <c r="BW235" s="553"/>
      <c r="BX235" s="552"/>
      <c r="BY235" s="552"/>
      <c r="BZ235" s="541"/>
      <c r="CA235" s="541"/>
      <c r="CB235" s="552"/>
      <c r="CC235" s="553"/>
      <c r="CD235" s="552"/>
      <c r="CE235" s="546"/>
      <c r="CF235" s="541"/>
      <c r="CG235" s="546"/>
      <c r="CH235" s="541"/>
    </row>
    <row r="236" spans="1:86" ht="17" hidden="1" customHeight="1" x14ac:dyDescent="0.2">
      <c r="A236" s="485"/>
      <c r="B236" s="566"/>
      <c r="C236" s="485"/>
      <c r="D236" s="590"/>
      <c r="E236" s="558"/>
      <c r="F236" s="239">
        <v>185</v>
      </c>
      <c r="G236" s="294">
        <f>'Anchor-AI'!L234</f>
        <v>0</v>
      </c>
      <c r="H236" s="295">
        <f>'Anchor-AI'!M234</f>
        <v>0</v>
      </c>
      <c r="I236" s="295">
        <f>'Anchor-AI'!N234</f>
        <v>0</v>
      </c>
      <c r="J236" s="295">
        <f>'Anchor-AI'!O234</f>
        <v>0</v>
      </c>
      <c r="K236" s="295">
        <f>(Summary!$C$63*H236+Summary!$C$64*I236+Summary!$C$65*J236)/Summary!$C$66</f>
        <v>0</v>
      </c>
      <c r="L236" s="295">
        <f>'Anchor-AI'!P234</f>
        <v>0</v>
      </c>
      <c r="M236" s="295">
        <f>'Anchor-AI'!Q234</f>
        <v>0</v>
      </c>
      <c r="N236" s="295">
        <f>'Anchor-AI'!R234</f>
        <v>0</v>
      </c>
      <c r="O236" s="295">
        <f>'Anchor-AI'!S234</f>
        <v>0</v>
      </c>
      <c r="P236" s="295">
        <f>'Anchor-AI'!T234</f>
        <v>0</v>
      </c>
      <c r="Q236" s="295">
        <f>'Anchor-AI'!U234</f>
        <v>0</v>
      </c>
      <c r="R236" s="295">
        <f>'Anchor-AI'!V234</f>
        <v>0</v>
      </c>
      <c r="S236" s="295">
        <f>'Anchor-AI'!W234</f>
        <v>0</v>
      </c>
      <c r="T236" s="295">
        <f>'Anchor-AI'!X234</f>
        <v>0</v>
      </c>
      <c r="U236" s="295">
        <f>10*LOG10(1/((Summary!$C$80/10^(R236/10)+Summary!$C$81/10^(S236/10)+Summary!$C$82/10^(T236/10))/Summary!$C$83))</f>
        <v>0</v>
      </c>
      <c r="V236" s="295">
        <f>'Anchor-AI'!Y234</f>
        <v>0</v>
      </c>
      <c r="W236" s="295">
        <f>'Anchor-AI'!Z234</f>
        <v>0</v>
      </c>
      <c r="X236" s="295">
        <f>'Anchor-AI'!AA234</f>
        <v>0</v>
      </c>
      <c r="Y236" s="357">
        <f>'Anchor-AI'!AB234</f>
        <v>0</v>
      </c>
      <c r="Z236" s="357">
        <f>'Anchor-AI'!AC234</f>
        <v>0</v>
      </c>
      <c r="AA236" s="296">
        <f t="shared" si="20"/>
        <v>0</v>
      </c>
      <c r="AC236" s="170">
        <f>'Test-AI'!L234</f>
        <v>0</v>
      </c>
      <c r="AD236" s="167">
        <f>'Test-AI'!M234</f>
        <v>0</v>
      </c>
      <c r="AE236" s="167">
        <f>'Test-AI'!N234</f>
        <v>0</v>
      </c>
      <c r="AF236" s="167">
        <f>'Test-AI'!O234</f>
        <v>0</v>
      </c>
      <c r="AG236" s="167">
        <f>(Summary!$C$63*AD236+Summary!$C$64*AE236+Summary!$C$65*AF236)/Summary!$C$66</f>
        <v>0</v>
      </c>
      <c r="AH236" s="167">
        <f>'Test-AI'!P234</f>
        <v>0</v>
      </c>
      <c r="AI236" s="167">
        <f>'Test-AI'!Q234</f>
        <v>0</v>
      </c>
      <c r="AJ236" s="167">
        <f>'Test-AI'!R234</f>
        <v>0</v>
      </c>
      <c r="AK236" s="167">
        <f>'Test-AI'!S234</f>
        <v>0</v>
      </c>
      <c r="AL236" s="167">
        <f>'Test-AI'!T234</f>
        <v>0</v>
      </c>
      <c r="AM236" s="167">
        <f>'Test-AI'!U234</f>
        <v>0</v>
      </c>
      <c r="AN236" s="167">
        <f>'Test-AI'!V234</f>
        <v>0</v>
      </c>
      <c r="AO236" s="167">
        <f>'Test-AI'!W234</f>
        <v>0</v>
      </c>
      <c r="AP236" s="167">
        <f>'Test-AI'!X234</f>
        <v>0</v>
      </c>
      <c r="AQ236" s="167">
        <f>10*LOG10(1/((Summary!$C$80/10^(AN236/10)+Summary!$C$81/10^(AO236/10)+Summary!$C$82/10^(AP236/10))/Summary!$C$83))</f>
        <v>0</v>
      </c>
      <c r="AR236" s="167">
        <f>'Test-AI'!Y234</f>
        <v>0</v>
      </c>
      <c r="AS236" s="167">
        <f>'Test-AI'!Z234</f>
        <v>0</v>
      </c>
      <c r="AT236" s="295">
        <f>'Test-AI'!AA234</f>
        <v>0</v>
      </c>
      <c r="AU236" s="357">
        <f>'Test-AI'!AB234</f>
        <v>0</v>
      </c>
      <c r="AV236" s="357">
        <f>'Test-AI'!AC234</f>
        <v>0</v>
      </c>
      <c r="AW236" s="296">
        <f t="shared" si="21"/>
        <v>0</v>
      </c>
      <c r="AX236" s="297" t="e">
        <f t="shared" si="22"/>
        <v>#DIV/0!</v>
      </c>
      <c r="AY236" s="298" t="e">
        <f t="shared" si="22"/>
        <v>#DIV/0!</v>
      </c>
      <c r="AZ236" s="297" t="e">
        <f t="shared" si="22"/>
        <v>#DIV/0!</v>
      </c>
      <c r="BA236" s="345" t="e">
        <f t="shared" si="19"/>
        <v>#DIV/0!</v>
      </c>
      <c r="BB236" s="75"/>
      <c r="BC236" s="75"/>
      <c r="BD236" s="574" t="s">
        <v>46</v>
      </c>
      <c r="BE236" s="549" t="e">
        <f t="array" ref="BE236">bdRateExtend($G234:$G237,H234:H237,$AC234:$AC237,AD234:AD237)</f>
        <v>#VALUE!</v>
      </c>
      <c r="BF236" s="552"/>
      <c r="BG236" s="552"/>
      <c r="BH236" s="552"/>
      <c r="BI236" s="552"/>
      <c r="BJ236" s="552"/>
      <c r="BK236" s="551" t="e">
        <f t="array" ref="BK236">bdRateExtend($G234:$G237,L234:L237,$AC234:$AC237,AH234:AH237)</f>
        <v>#VALUE!</v>
      </c>
      <c r="BL236" s="552"/>
      <c r="BM236" s="551" t="e">
        <f t="array" ref="BM236">bdRateExtend($G234:$G237,M234:M237,$AC234:$AC237,AI234:AI237)</f>
        <v>#VALUE!</v>
      </c>
      <c r="BN236" s="552"/>
      <c r="BO236" s="545" t="e">
        <f t="array" ref="BO236">bdRateExtend($G234:$G237,N234:N237,$AC234:$AC237,AJ234:AJ237,"None", FALSE,1)</f>
        <v>#VALUE!</v>
      </c>
      <c r="BP236" s="541"/>
      <c r="BQ236" s="545" t="e">
        <f t="array" ref="BQ236">bdRateExtend($G234:$G237,O234:O237,$AC234:$AC237,AK234:AK237,"None", FALSE,1)</f>
        <v>#VALUE!</v>
      </c>
      <c r="BR236" s="541"/>
      <c r="BS236" s="551" t="e">
        <f t="array" ref="BS236">bdRateExtend($G234:$G237,P234:P237,$AC234:$AC237,AL234:AL237)</f>
        <v>#VALUE!</v>
      </c>
      <c r="BT236" s="552"/>
      <c r="BU236" s="551" t="e">
        <f t="array" ref="BU236">bdRateExtend($G234:$G237,Q234:Q237,$AC234:$AC237,AM234:AM237)</f>
        <v>#VALUE!</v>
      </c>
      <c r="BV236" s="552"/>
      <c r="BW236" s="551" t="e">
        <f t="array" ref="BW236">bdRateExtend($G234:$G237,R234:R237,$AC234:$AC237,AN234:AN237)</f>
        <v>#VALUE!</v>
      </c>
      <c r="BX236" s="552"/>
      <c r="BY236" s="552"/>
      <c r="BZ236" s="541"/>
      <c r="CA236" s="541"/>
      <c r="CB236" s="552"/>
      <c r="CC236" s="561" t="e">
        <f t="array" ref="CC236">bdCAMBIExtend($G234:$G237,V234:V237,$AC234:$AC237,AR234:AR237)</f>
        <v>#VALUE!</v>
      </c>
      <c r="CD236" s="552"/>
      <c r="CE236" s="554">
        <f t="array" ref="CE236">testVMAFRange($G234:$G237,N234:N237,$AC234:$AC237,AJ234:AJ237)</f>
        <v>0</v>
      </c>
      <c r="CF236" s="541"/>
      <c r="CG236" s="554">
        <f t="array" ref="CG236">testVMAFRange($G234:$G237,O234:O237,$AC234:$AC237,AK234:AK237)</f>
        <v>0</v>
      </c>
      <c r="CH236" s="541"/>
    </row>
    <row r="237" spans="1:86" ht="17" hidden="1" customHeight="1" x14ac:dyDescent="0.2">
      <c r="A237" s="485"/>
      <c r="B237" s="596"/>
      <c r="C237" s="486"/>
      <c r="D237" s="591"/>
      <c r="E237" s="559"/>
      <c r="F237" s="240">
        <v>210</v>
      </c>
      <c r="G237" s="299">
        <f>'Anchor-AI'!L235</f>
        <v>0</v>
      </c>
      <c r="H237" s="300">
        <f>'Anchor-AI'!M235</f>
        <v>0</v>
      </c>
      <c r="I237" s="300">
        <f>'Anchor-AI'!N235</f>
        <v>0</v>
      </c>
      <c r="J237" s="300">
        <f>'Anchor-AI'!O235</f>
        <v>0</v>
      </c>
      <c r="K237" s="295">
        <f>(Summary!$C$63*H237+Summary!$C$64*I237+Summary!$C$65*J237)/Summary!$C$66</f>
        <v>0</v>
      </c>
      <c r="L237" s="300">
        <f>'Anchor-AI'!P235</f>
        <v>0</v>
      </c>
      <c r="M237" s="300">
        <f>'Anchor-AI'!Q235</f>
        <v>0</v>
      </c>
      <c r="N237" s="300">
        <f>'Anchor-AI'!R235</f>
        <v>0</v>
      </c>
      <c r="O237" s="300">
        <f>'Anchor-AI'!S235</f>
        <v>0</v>
      </c>
      <c r="P237" s="300">
        <f>'Anchor-AI'!T235</f>
        <v>0</v>
      </c>
      <c r="Q237" s="300">
        <f>'Anchor-AI'!U235</f>
        <v>0</v>
      </c>
      <c r="R237" s="300">
        <f>'Anchor-AI'!V235</f>
        <v>0</v>
      </c>
      <c r="S237" s="300">
        <f>'Anchor-AI'!W235</f>
        <v>0</v>
      </c>
      <c r="T237" s="300">
        <f>'Anchor-AI'!X235</f>
        <v>0</v>
      </c>
      <c r="U237" s="300">
        <f>10*LOG10(1/((Summary!$C$80/10^(R237/10)+Summary!$C$81/10^(S237/10)+Summary!$C$82/10^(T237/10))/Summary!$C$83))</f>
        <v>0</v>
      </c>
      <c r="V237" s="300">
        <f>'Anchor-AI'!Y235</f>
        <v>0</v>
      </c>
      <c r="W237" s="300">
        <f>'Anchor-AI'!Z235</f>
        <v>0</v>
      </c>
      <c r="X237" s="300">
        <f>'Anchor-AI'!AA235</f>
        <v>0</v>
      </c>
      <c r="Y237" s="357">
        <f>'Anchor-AI'!AB235</f>
        <v>0</v>
      </c>
      <c r="Z237" s="357">
        <f>'Anchor-AI'!AC235</f>
        <v>0</v>
      </c>
      <c r="AA237" s="301">
        <f t="shared" si="20"/>
        <v>0</v>
      </c>
      <c r="AC237" s="171">
        <f>'Test-AI'!L235</f>
        <v>0</v>
      </c>
      <c r="AD237" s="168">
        <f>'Test-AI'!M235</f>
        <v>0</v>
      </c>
      <c r="AE237" s="168">
        <f>'Test-AI'!N235</f>
        <v>0</v>
      </c>
      <c r="AF237" s="168">
        <f>'Test-AI'!O235</f>
        <v>0</v>
      </c>
      <c r="AG237" s="168">
        <f>(Summary!$C$63*AD237+Summary!$C$64*AE237+Summary!$C$65*AF237)/Summary!$C$66</f>
        <v>0</v>
      </c>
      <c r="AH237" s="168">
        <f>'Test-AI'!P235</f>
        <v>0</v>
      </c>
      <c r="AI237" s="168">
        <f>'Test-AI'!Q235</f>
        <v>0</v>
      </c>
      <c r="AJ237" s="168">
        <f>'Test-AI'!R235</f>
        <v>0</v>
      </c>
      <c r="AK237" s="168">
        <f>'Test-AI'!S235</f>
        <v>0</v>
      </c>
      <c r="AL237" s="168">
        <f>'Test-AI'!T235</f>
        <v>0</v>
      </c>
      <c r="AM237" s="168">
        <f>'Test-AI'!U235</f>
        <v>0</v>
      </c>
      <c r="AN237" s="168">
        <f>'Test-AI'!V235</f>
        <v>0</v>
      </c>
      <c r="AO237" s="168">
        <f>'Test-AI'!W235</f>
        <v>0</v>
      </c>
      <c r="AP237" s="168">
        <f>'Test-AI'!X235</f>
        <v>0</v>
      </c>
      <c r="AQ237" s="168">
        <f>10*LOG10(1/((Summary!$C$80/10^(AN237/10)+Summary!$C$81/10^(AO237/10)+Summary!$C$82/10^(AP237/10))/Summary!$C$83))</f>
        <v>0</v>
      </c>
      <c r="AR237" s="168">
        <f>'Test-AI'!Y235</f>
        <v>0</v>
      </c>
      <c r="AS237" s="168">
        <f>'Test-AI'!Z235</f>
        <v>0</v>
      </c>
      <c r="AT237" s="300">
        <f>'Test-AI'!AA235</f>
        <v>0</v>
      </c>
      <c r="AU237" s="357">
        <f>'Test-AI'!AB235</f>
        <v>0</v>
      </c>
      <c r="AV237" s="357">
        <f>'Test-AI'!AC235</f>
        <v>0</v>
      </c>
      <c r="AW237" s="301">
        <f t="shared" si="21"/>
        <v>0</v>
      </c>
      <c r="AX237" s="302" t="e">
        <f t="shared" si="22"/>
        <v>#DIV/0!</v>
      </c>
      <c r="AY237" s="303" t="e">
        <f t="shared" si="22"/>
        <v>#DIV/0!</v>
      </c>
      <c r="AZ237" s="297" t="e">
        <f t="shared" si="22"/>
        <v>#DIV/0!</v>
      </c>
      <c r="BA237" s="345" t="e">
        <f t="shared" si="19"/>
        <v>#DIV/0!</v>
      </c>
      <c r="BB237" s="75"/>
      <c r="BC237" s="75"/>
      <c r="BD237" s="570"/>
      <c r="BE237" s="550"/>
      <c r="BF237" s="553"/>
      <c r="BG237" s="553"/>
      <c r="BH237" s="553"/>
      <c r="BI237" s="553"/>
      <c r="BJ237" s="553"/>
      <c r="BK237" s="553"/>
      <c r="BL237" s="553"/>
      <c r="BM237" s="553"/>
      <c r="BN237" s="553"/>
      <c r="BO237" s="546"/>
      <c r="BP237" s="544"/>
      <c r="BQ237" s="546"/>
      <c r="BR237" s="544"/>
      <c r="BS237" s="553"/>
      <c r="BT237" s="553"/>
      <c r="BU237" s="553"/>
      <c r="BV237" s="553"/>
      <c r="BW237" s="553"/>
      <c r="BX237" s="553"/>
      <c r="BY237" s="553"/>
      <c r="BZ237" s="544"/>
      <c r="CA237" s="544"/>
      <c r="CB237" s="553"/>
      <c r="CC237" s="553"/>
      <c r="CD237" s="553"/>
      <c r="CE237" s="546"/>
      <c r="CF237" s="544"/>
      <c r="CG237" s="546"/>
      <c r="CH237" s="544"/>
    </row>
    <row r="238" spans="1:86" ht="17" hidden="1" customHeight="1" x14ac:dyDescent="0.2">
      <c r="A238" s="485"/>
      <c r="B238" s="595" t="s">
        <v>153</v>
      </c>
      <c r="C238" s="586" t="s">
        <v>72</v>
      </c>
      <c r="D238" s="589">
        <v>59.94</v>
      </c>
      <c r="E238" s="557">
        <v>8</v>
      </c>
      <c r="F238" s="238">
        <v>85</v>
      </c>
      <c r="G238" s="289">
        <f>'Anchor-AI'!L236</f>
        <v>0</v>
      </c>
      <c r="H238" s="290">
        <f>'Anchor-AI'!M236</f>
        <v>0</v>
      </c>
      <c r="I238" s="290">
        <f>'Anchor-AI'!N236</f>
        <v>0</v>
      </c>
      <c r="J238" s="290">
        <f>'Anchor-AI'!O236</f>
        <v>0</v>
      </c>
      <c r="K238" s="290">
        <f>(Summary!$C$63*H238+Summary!$C$64*I238+Summary!$C$65*J238)/Summary!$C$66</f>
        <v>0</v>
      </c>
      <c r="L238" s="290">
        <f>'Anchor-AI'!P236</f>
        <v>0</v>
      </c>
      <c r="M238" s="290">
        <f>'Anchor-AI'!Q236</f>
        <v>0</v>
      </c>
      <c r="N238" s="290">
        <f>'Anchor-AI'!R236</f>
        <v>0</v>
      </c>
      <c r="O238" s="290">
        <f>'Anchor-AI'!S236</f>
        <v>0</v>
      </c>
      <c r="P238" s="290">
        <f>'Anchor-AI'!T236</f>
        <v>0</v>
      </c>
      <c r="Q238" s="290">
        <f>'Anchor-AI'!U236</f>
        <v>0</v>
      </c>
      <c r="R238" s="290">
        <f>'Anchor-AI'!V236</f>
        <v>0</v>
      </c>
      <c r="S238" s="290">
        <f>'Anchor-AI'!W236</f>
        <v>0</v>
      </c>
      <c r="T238" s="290">
        <f>'Anchor-AI'!X236</f>
        <v>0</v>
      </c>
      <c r="U238" s="290">
        <f>10*LOG10(1/((Summary!$C$80/10^(R238/10)+Summary!$C$81/10^(S238/10)+Summary!$C$82/10^(T238/10))/Summary!$C$83))</f>
        <v>0</v>
      </c>
      <c r="V238" s="290">
        <f>'Anchor-AI'!Y236</f>
        <v>0</v>
      </c>
      <c r="W238" s="290">
        <f>'Anchor-AI'!Z236</f>
        <v>0</v>
      </c>
      <c r="X238" s="290">
        <f>'Anchor-AI'!AA236</f>
        <v>0</v>
      </c>
      <c r="Y238" s="360">
        <f>'Anchor-AI'!AB236</f>
        <v>0</v>
      </c>
      <c r="Z238" s="360">
        <f>'Anchor-AI'!AC236</f>
        <v>0</v>
      </c>
      <c r="AA238" s="291">
        <f t="shared" si="20"/>
        <v>0</v>
      </c>
      <c r="AC238" s="169">
        <f>'Test-AI'!L236</f>
        <v>0</v>
      </c>
      <c r="AD238" s="166">
        <f>'Test-AI'!M236</f>
        <v>0</v>
      </c>
      <c r="AE238" s="166">
        <f>'Test-AI'!N236</f>
        <v>0</v>
      </c>
      <c r="AF238" s="166">
        <f>'Test-AI'!O236</f>
        <v>0</v>
      </c>
      <c r="AG238" s="166">
        <f>(Summary!$C$63*AD238+Summary!$C$64*AE238+Summary!$C$65*AF238)/Summary!$C$66</f>
        <v>0</v>
      </c>
      <c r="AH238" s="166">
        <f>'Test-AI'!P236</f>
        <v>0</v>
      </c>
      <c r="AI238" s="166">
        <f>'Test-AI'!Q236</f>
        <v>0</v>
      </c>
      <c r="AJ238" s="166">
        <f>'Test-AI'!R236</f>
        <v>0</v>
      </c>
      <c r="AK238" s="166">
        <f>'Test-AI'!S236</f>
        <v>0</v>
      </c>
      <c r="AL238" s="166">
        <f>'Test-AI'!T236</f>
        <v>0</v>
      </c>
      <c r="AM238" s="166">
        <f>'Test-AI'!U236</f>
        <v>0</v>
      </c>
      <c r="AN238" s="166">
        <f>'Test-AI'!V236</f>
        <v>0</v>
      </c>
      <c r="AO238" s="166">
        <f>'Test-AI'!W236</f>
        <v>0</v>
      </c>
      <c r="AP238" s="166">
        <f>'Test-AI'!X236</f>
        <v>0</v>
      </c>
      <c r="AQ238" s="166">
        <f>10*LOG10(1/((Summary!$C$80/10^(AN238/10)+Summary!$C$81/10^(AO238/10)+Summary!$C$82/10^(AP238/10))/Summary!$C$83))</f>
        <v>0</v>
      </c>
      <c r="AR238" s="166">
        <f>'Test-AI'!Y236</f>
        <v>0</v>
      </c>
      <c r="AS238" s="166">
        <f>'Test-AI'!Z236</f>
        <v>0</v>
      </c>
      <c r="AT238" s="290">
        <f>'Test-AI'!AA236</f>
        <v>0</v>
      </c>
      <c r="AU238" s="356">
        <f>'Test-AI'!AB236</f>
        <v>0</v>
      </c>
      <c r="AV238" s="356">
        <f>'Test-AI'!AC236</f>
        <v>0</v>
      </c>
      <c r="AW238" s="291">
        <f t="shared" si="21"/>
        <v>0</v>
      </c>
      <c r="AX238" s="292" t="e">
        <f t="shared" si="22"/>
        <v>#DIV/0!</v>
      </c>
      <c r="AY238" s="293" t="e">
        <f t="shared" si="22"/>
        <v>#DIV/0!</v>
      </c>
      <c r="AZ238" s="292" t="e">
        <f t="shared" si="22"/>
        <v>#DIV/0!</v>
      </c>
      <c r="BA238" s="344" t="e">
        <f t="shared" si="19"/>
        <v>#DIV/0!</v>
      </c>
      <c r="BB238" s="75"/>
      <c r="BC238" s="75"/>
      <c r="BD238" s="572" t="s">
        <v>39</v>
      </c>
      <c r="BE238" s="549" t="e">
        <f t="array" ref="BE238">bdRateExtend($G238:$G241,H238:H241,$AC238:$AC241,AD238:AD241)</f>
        <v>#VALUE!</v>
      </c>
      <c r="BF238" s="551" t="e">
        <f t="array" ref="BF238">bdRateExtend($G238:$G243,H238:H243,$AC238:$AC243,AD238:AD243)</f>
        <v>#VALUE!</v>
      </c>
      <c r="BG238" s="551" t="e">
        <f t="array" ref="BG238">bdRateExtend($G238:$G243,I238:I243,$AC238:$AC243,AE238:AE243)</f>
        <v>#VALUE!</v>
      </c>
      <c r="BH238" s="551" t="e">
        <f t="array" ref="BH238">bdRateExtend($G238:$G243,J238:J243,$AC238:$AC243,AF238:AF243)</f>
        <v>#VALUE!</v>
      </c>
      <c r="BI238" s="551" t="e">
        <f t="array" ref="BI238">bdRateExtend($G238:$G243,K238:K243,$AC238:$AC243,AG238:AG243)</f>
        <v>#VALUE!</v>
      </c>
      <c r="BJ238" s="575" t="e">
        <f>(Summary!$C$94*BF238+Summary!$C$95*BG238+Summary!$C$96*BH238)/Summary!$C$97</f>
        <v>#VALUE!</v>
      </c>
      <c r="BK238" s="551" t="e">
        <f t="array" ref="BK238">bdRateExtend($G238:$G241,L238:L241,$AC238:$AC241,AH238:AH241)</f>
        <v>#VALUE!</v>
      </c>
      <c r="BL238" s="551" t="e">
        <f t="array" ref="BL238">bdRateExtend($G238:$G243,L238:L243,$AC238:$AC243,AH238:AH243)</f>
        <v>#VALUE!</v>
      </c>
      <c r="BM238" s="551" t="e">
        <f t="array" ref="BM238">bdRateExtend($G238:$G241,M238:M241,$AC238:$AC241,AI238:AI241)</f>
        <v>#VALUE!</v>
      </c>
      <c r="BN238" s="551" t="e">
        <f t="array" ref="BN238">bdRateExtend($G238:$G243,M238:M243,$AC238:$AC243,AI238:AI243)</f>
        <v>#VALUE!</v>
      </c>
      <c r="BO238" s="548" t="e">
        <f t="array" ref="BO238">bdRateExtend($G238:$G241,N238:N241,$AC238:$AC241,AJ238:AJ241,"None", FALSE,1)</f>
        <v>#VALUE!</v>
      </c>
      <c r="BP238" s="585" t="e">
        <f t="array" ref="BP238">bdRateExtend($G238:$G243,N238:N243,$AC238:$AC243,AJ238:AJ243,"None", FALSE,1)</f>
        <v>#VALUE!</v>
      </c>
      <c r="BQ238" s="548" t="e">
        <f t="array" ref="BQ238">bdRateExtend($G238:$G241,O238:O241,$AC238:$AC241,AK238:AK241,"None", FALSE,1)</f>
        <v>#VALUE!</v>
      </c>
      <c r="BR238" s="585" t="e">
        <f t="array" ref="BR238">bdRateExtend($G238:$G243,O238:O243,$AC238:$AC243,AK238:AK243,"None", FALSE,1)</f>
        <v>#VALUE!</v>
      </c>
      <c r="BS238" s="551" t="e">
        <f t="array" ref="BS238">bdRateExtend($G238:$G241,P238:P241,$AC238:$AC241,AL238:AL241)</f>
        <v>#VALUE!</v>
      </c>
      <c r="BT238" s="551" t="e">
        <f t="array" ref="BT238">bdRateExtend($G238:$G243,P238:P243,$AC238:$AC243,AL238:AL243)</f>
        <v>#VALUE!</v>
      </c>
      <c r="BU238" s="551" t="e">
        <f t="array" ref="BU238">bdRateExtend($G238:$G241,Q238:Q241,$AC238:$AC241,AM238:AM241)</f>
        <v>#VALUE!</v>
      </c>
      <c r="BV238" s="551" t="e">
        <f t="array" ref="BV238">bdRateExtend($G238:$G243,Q238:Q243,$AC238:$AC243,AM238:AM243)</f>
        <v>#VALUE!</v>
      </c>
      <c r="BW238" s="551" t="e">
        <f t="array" ref="BW238">bdRateExtend($G238:$G241,R238:R241,$AC238:$AC241,AN238:AN241)</f>
        <v>#VALUE!</v>
      </c>
      <c r="BX238" s="551" t="e">
        <f t="array" ref="BX238">bdRateExtend($G238:$G243,R238:R243,$AC238:$AC243,AN238:AN243)</f>
        <v>#VALUE!</v>
      </c>
      <c r="BY238" s="551" t="e">
        <f t="array" ref="BY238">bdRateExtend($G238:$G243,S238:S243,$AC238:$AC243,AO238:AO243)</f>
        <v>#VALUE!</v>
      </c>
      <c r="BZ238" s="555" t="e">
        <f t="array" ref="BZ238">bdRateExtend($G238:$G243,T238:T243,$AC238:$AC243,AP238:AP243)</f>
        <v>#VALUE!</v>
      </c>
      <c r="CA238" s="555" t="e">
        <f t="array" ref="CA238">bdRateExtend($G238:$G243,U238:U243,$AC238:$AC243,AQ238:AQ243)</f>
        <v>#VALUE!</v>
      </c>
      <c r="CB238" s="575" t="e">
        <f>(Summary!$C$108*BX238+Summary!$C$109*BY238+Summary!$C$110*BZ238)/Summary!$C$111</f>
        <v>#VALUE!</v>
      </c>
      <c r="CC238" s="561" t="e">
        <f t="array" ref="CC238">bdCAMBIExtend($G238:$G241,V238:V241,$AC238:$AC241,AR238:AR241)</f>
        <v>#VALUE!</v>
      </c>
      <c r="CD238" s="561" t="e">
        <f t="array" ref="CD238">bdCAMBIExtend($G238:$G243,V238:V243,$AC238:$AC243,AR238:AR243)</f>
        <v>#VALUE!</v>
      </c>
      <c r="CE238" s="547">
        <f t="array" ref="CE238">testVMAFRange($G238:$G241,N238:N241,$AC238:$AC241,AJ238:AJ241)</f>
        <v>0</v>
      </c>
      <c r="CF238" s="543">
        <f t="array" ref="CF238">testVMAFRange($G238:$G243,N238:N243,$AC238:$AC243,AJ238:AJ243)</f>
        <v>0</v>
      </c>
      <c r="CG238" s="547">
        <f t="array" ref="CG238">testVMAFRange($G238:$G241,O238:O241,$AC238:$AC241,AK238:AK241)</f>
        <v>0</v>
      </c>
      <c r="CH238" s="543">
        <f t="array" ref="CH238">testVMAFRange($G238:$G243,O238:O243,$AC238:$AC243,AK238:AK243)</f>
        <v>0</v>
      </c>
    </row>
    <row r="239" spans="1:86" ht="17" hidden="1" customHeight="1" x14ac:dyDescent="0.2">
      <c r="A239" s="485"/>
      <c r="B239" s="566"/>
      <c r="C239" s="485"/>
      <c r="D239" s="590"/>
      <c r="E239" s="558"/>
      <c r="F239" s="239">
        <v>110</v>
      </c>
      <c r="G239" s="294">
        <f>'Anchor-AI'!L237</f>
        <v>0</v>
      </c>
      <c r="H239" s="295">
        <f>'Anchor-AI'!M237</f>
        <v>0</v>
      </c>
      <c r="I239" s="295">
        <f>'Anchor-AI'!N237</f>
        <v>0</v>
      </c>
      <c r="J239" s="295">
        <f>'Anchor-AI'!O237</f>
        <v>0</v>
      </c>
      <c r="K239" s="295">
        <f>(Summary!$C$63*H239+Summary!$C$64*I239+Summary!$C$65*J239)/Summary!$C$66</f>
        <v>0</v>
      </c>
      <c r="L239" s="295">
        <f>'Anchor-AI'!P237</f>
        <v>0</v>
      </c>
      <c r="M239" s="295">
        <f>'Anchor-AI'!Q237</f>
        <v>0</v>
      </c>
      <c r="N239" s="295">
        <f>'Anchor-AI'!R237</f>
        <v>0</v>
      </c>
      <c r="O239" s="295">
        <f>'Anchor-AI'!S237</f>
        <v>0</v>
      </c>
      <c r="P239" s="295">
        <f>'Anchor-AI'!T237</f>
        <v>0</v>
      </c>
      <c r="Q239" s="295">
        <f>'Anchor-AI'!U237</f>
        <v>0</v>
      </c>
      <c r="R239" s="295">
        <f>'Anchor-AI'!V237</f>
        <v>0</v>
      </c>
      <c r="S239" s="295">
        <f>'Anchor-AI'!W237</f>
        <v>0</v>
      </c>
      <c r="T239" s="295">
        <f>'Anchor-AI'!X237</f>
        <v>0</v>
      </c>
      <c r="U239" s="295">
        <f>10*LOG10(1/((Summary!$C$80/10^(R239/10)+Summary!$C$81/10^(S239/10)+Summary!$C$82/10^(T239/10))/Summary!$C$83))</f>
        <v>0</v>
      </c>
      <c r="V239" s="295">
        <f>'Anchor-AI'!Y237</f>
        <v>0</v>
      </c>
      <c r="W239" s="295">
        <f>'Anchor-AI'!Z237</f>
        <v>0</v>
      </c>
      <c r="X239" s="295">
        <f>'Anchor-AI'!AA237</f>
        <v>0</v>
      </c>
      <c r="Y239" s="357">
        <f>'Anchor-AI'!AB237</f>
        <v>0</v>
      </c>
      <c r="Z239" s="357">
        <f>'Anchor-AI'!AC237</f>
        <v>0</v>
      </c>
      <c r="AA239" s="296">
        <f t="shared" si="20"/>
        <v>0</v>
      </c>
      <c r="AC239" s="170">
        <f>'Test-AI'!L237</f>
        <v>0</v>
      </c>
      <c r="AD239" s="167">
        <f>'Test-AI'!M237</f>
        <v>0</v>
      </c>
      <c r="AE239" s="167">
        <f>'Test-AI'!N237</f>
        <v>0</v>
      </c>
      <c r="AF239" s="167">
        <f>'Test-AI'!O237</f>
        <v>0</v>
      </c>
      <c r="AG239" s="167">
        <f>(Summary!$C$63*AD239+Summary!$C$64*AE239+Summary!$C$65*AF239)/Summary!$C$66</f>
        <v>0</v>
      </c>
      <c r="AH239" s="167">
        <f>'Test-AI'!P237</f>
        <v>0</v>
      </c>
      <c r="AI239" s="167">
        <f>'Test-AI'!Q237</f>
        <v>0</v>
      </c>
      <c r="AJ239" s="167">
        <f>'Test-AI'!R237</f>
        <v>0</v>
      </c>
      <c r="AK239" s="167">
        <f>'Test-AI'!S237</f>
        <v>0</v>
      </c>
      <c r="AL239" s="167">
        <f>'Test-AI'!T237</f>
        <v>0</v>
      </c>
      <c r="AM239" s="167">
        <f>'Test-AI'!U237</f>
        <v>0</v>
      </c>
      <c r="AN239" s="167">
        <f>'Test-AI'!V237</f>
        <v>0</v>
      </c>
      <c r="AO239" s="167">
        <f>'Test-AI'!W237</f>
        <v>0</v>
      </c>
      <c r="AP239" s="167">
        <f>'Test-AI'!X237</f>
        <v>0</v>
      </c>
      <c r="AQ239" s="167">
        <f>10*LOG10(1/((Summary!$C$80/10^(AN239/10)+Summary!$C$81/10^(AO239/10)+Summary!$C$82/10^(AP239/10))/Summary!$C$83))</f>
        <v>0</v>
      </c>
      <c r="AR239" s="167">
        <f>'Test-AI'!Y237</f>
        <v>0</v>
      </c>
      <c r="AS239" s="167">
        <f>'Test-AI'!Z237</f>
        <v>0</v>
      </c>
      <c r="AT239" s="295">
        <f>'Test-AI'!AA237</f>
        <v>0</v>
      </c>
      <c r="AU239" s="357">
        <f>'Test-AI'!AB237</f>
        <v>0</v>
      </c>
      <c r="AV239" s="357">
        <f>'Test-AI'!AC237</f>
        <v>0</v>
      </c>
      <c r="AW239" s="296">
        <f t="shared" si="21"/>
        <v>0</v>
      </c>
      <c r="AX239" s="297" t="e">
        <f t="shared" si="22"/>
        <v>#DIV/0!</v>
      </c>
      <c r="AY239" s="298" t="e">
        <f t="shared" si="22"/>
        <v>#DIV/0!</v>
      </c>
      <c r="AZ239" s="297" t="e">
        <f t="shared" si="22"/>
        <v>#DIV/0!</v>
      </c>
      <c r="BA239" s="345" t="e">
        <f t="shared" si="19"/>
        <v>#DIV/0!</v>
      </c>
      <c r="BB239" s="75"/>
      <c r="BC239" s="75"/>
      <c r="BD239" s="565"/>
      <c r="BE239" s="550"/>
      <c r="BF239" s="552"/>
      <c r="BG239" s="552"/>
      <c r="BH239" s="552"/>
      <c r="BI239" s="552"/>
      <c r="BJ239" s="552"/>
      <c r="BK239" s="553"/>
      <c r="BL239" s="552"/>
      <c r="BM239" s="553"/>
      <c r="BN239" s="552"/>
      <c r="BO239" s="546"/>
      <c r="BP239" s="541"/>
      <c r="BQ239" s="546"/>
      <c r="BR239" s="541"/>
      <c r="BS239" s="553"/>
      <c r="BT239" s="552"/>
      <c r="BU239" s="553"/>
      <c r="BV239" s="552"/>
      <c r="BW239" s="553"/>
      <c r="BX239" s="552"/>
      <c r="BY239" s="552"/>
      <c r="BZ239" s="541"/>
      <c r="CA239" s="541"/>
      <c r="CB239" s="552"/>
      <c r="CC239" s="553"/>
      <c r="CD239" s="552"/>
      <c r="CE239" s="546"/>
      <c r="CF239" s="541"/>
      <c r="CG239" s="546"/>
      <c r="CH239" s="541"/>
    </row>
    <row r="240" spans="1:86" ht="17" hidden="1" customHeight="1" x14ac:dyDescent="0.2">
      <c r="A240" s="485"/>
      <c r="B240" s="566"/>
      <c r="C240" s="485"/>
      <c r="D240" s="590"/>
      <c r="E240" s="558"/>
      <c r="F240" s="239">
        <v>135</v>
      </c>
      <c r="G240" s="294">
        <f>'Anchor-AI'!L238</f>
        <v>0</v>
      </c>
      <c r="H240" s="295">
        <f>'Anchor-AI'!M238</f>
        <v>0</v>
      </c>
      <c r="I240" s="295">
        <f>'Anchor-AI'!N238</f>
        <v>0</v>
      </c>
      <c r="J240" s="295">
        <f>'Anchor-AI'!O238</f>
        <v>0</v>
      </c>
      <c r="K240" s="295">
        <f>(Summary!$C$63*H240+Summary!$C$64*I240+Summary!$C$65*J240)/Summary!$C$66</f>
        <v>0</v>
      </c>
      <c r="L240" s="295">
        <f>'Anchor-AI'!P238</f>
        <v>0</v>
      </c>
      <c r="M240" s="295">
        <f>'Anchor-AI'!Q238</f>
        <v>0</v>
      </c>
      <c r="N240" s="295">
        <f>'Anchor-AI'!R238</f>
        <v>0</v>
      </c>
      <c r="O240" s="295">
        <f>'Anchor-AI'!S238</f>
        <v>0</v>
      </c>
      <c r="P240" s="295">
        <f>'Anchor-AI'!T238</f>
        <v>0</v>
      </c>
      <c r="Q240" s="295">
        <f>'Anchor-AI'!U238</f>
        <v>0</v>
      </c>
      <c r="R240" s="295">
        <f>'Anchor-AI'!V238</f>
        <v>0</v>
      </c>
      <c r="S240" s="295">
        <f>'Anchor-AI'!W238</f>
        <v>0</v>
      </c>
      <c r="T240" s="295">
        <f>'Anchor-AI'!X238</f>
        <v>0</v>
      </c>
      <c r="U240" s="295">
        <f>10*LOG10(1/((Summary!$C$80/10^(R240/10)+Summary!$C$81/10^(S240/10)+Summary!$C$82/10^(T240/10))/Summary!$C$83))</f>
        <v>0</v>
      </c>
      <c r="V240" s="295">
        <f>'Anchor-AI'!Y238</f>
        <v>0</v>
      </c>
      <c r="W240" s="295">
        <f>'Anchor-AI'!Z238</f>
        <v>0</v>
      </c>
      <c r="X240" s="295">
        <f>'Anchor-AI'!AA238</f>
        <v>0</v>
      </c>
      <c r="Y240" s="357">
        <f>'Anchor-AI'!AB238</f>
        <v>0</v>
      </c>
      <c r="Z240" s="357">
        <f>'Anchor-AI'!AC238</f>
        <v>0</v>
      </c>
      <c r="AA240" s="296">
        <f t="shared" si="20"/>
        <v>0</v>
      </c>
      <c r="AC240" s="170">
        <f>'Test-AI'!L238</f>
        <v>0</v>
      </c>
      <c r="AD240" s="167">
        <f>'Test-AI'!M238</f>
        <v>0</v>
      </c>
      <c r="AE240" s="167">
        <f>'Test-AI'!N238</f>
        <v>0</v>
      </c>
      <c r="AF240" s="167">
        <f>'Test-AI'!O238</f>
        <v>0</v>
      </c>
      <c r="AG240" s="167">
        <f>(Summary!$C$63*AD240+Summary!$C$64*AE240+Summary!$C$65*AF240)/Summary!$C$66</f>
        <v>0</v>
      </c>
      <c r="AH240" s="167">
        <f>'Test-AI'!P238</f>
        <v>0</v>
      </c>
      <c r="AI240" s="167">
        <f>'Test-AI'!Q238</f>
        <v>0</v>
      </c>
      <c r="AJ240" s="167">
        <f>'Test-AI'!R238</f>
        <v>0</v>
      </c>
      <c r="AK240" s="167">
        <f>'Test-AI'!S238</f>
        <v>0</v>
      </c>
      <c r="AL240" s="167">
        <f>'Test-AI'!T238</f>
        <v>0</v>
      </c>
      <c r="AM240" s="167">
        <f>'Test-AI'!U238</f>
        <v>0</v>
      </c>
      <c r="AN240" s="167">
        <f>'Test-AI'!V238</f>
        <v>0</v>
      </c>
      <c r="AO240" s="167">
        <f>'Test-AI'!W238</f>
        <v>0</v>
      </c>
      <c r="AP240" s="167">
        <f>'Test-AI'!X238</f>
        <v>0</v>
      </c>
      <c r="AQ240" s="167">
        <f>10*LOG10(1/((Summary!$C$80/10^(AN240/10)+Summary!$C$81/10^(AO240/10)+Summary!$C$82/10^(AP240/10))/Summary!$C$83))</f>
        <v>0</v>
      </c>
      <c r="AR240" s="167">
        <f>'Test-AI'!Y238</f>
        <v>0</v>
      </c>
      <c r="AS240" s="167">
        <f>'Test-AI'!Z238</f>
        <v>0</v>
      </c>
      <c r="AT240" s="295">
        <f>'Test-AI'!AA238</f>
        <v>0</v>
      </c>
      <c r="AU240" s="357">
        <f>'Test-AI'!AB238</f>
        <v>0</v>
      </c>
      <c r="AV240" s="357">
        <f>'Test-AI'!AC238</f>
        <v>0</v>
      </c>
      <c r="AW240" s="296">
        <f t="shared" si="21"/>
        <v>0</v>
      </c>
      <c r="AX240" s="297" t="e">
        <f t="shared" si="22"/>
        <v>#DIV/0!</v>
      </c>
      <c r="AY240" s="298" t="e">
        <f t="shared" si="22"/>
        <v>#DIV/0!</v>
      </c>
      <c r="AZ240" s="297" t="e">
        <f t="shared" si="22"/>
        <v>#DIV/0!</v>
      </c>
      <c r="BA240" s="345" t="e">
        <f t="shared" si="19"/>
        <v>#DIV/0!</v>
      </c>
      <c r="BB240" s="75"/>
      <c r="BC240" s="75"/>
      <c r="BD240" s="573" t="s">
        <v>147</v>
      </c>
      <c r="BE240" s="549" t="e">
        <f t="array" ref="BE240">bdRateExtend($G239:$G242,H239:H242,$AC239:$AC242,AD239:AD242)</f>
        <v>#VALUE!</v>
      </c>
      <c r="BF240" s="552"/>
      <c r="BG240" s="552"/>
      <c r="BH240" s="552"/>
      <c r="BI240" s="552"/>
      <c r="BJ240" s="552"/>
      <c r="BK240" s="551" t="e">
        <f t="array" ref="BK240">bdRateExtend($G239:$G242,L239:L242,$AC239:$AC242,AH239:AH242)</f>
        <v>#VALUE!</v>
      </c>
      <c r="BL240" s="552"/>
      <c r="BM240" s="551" t="e">
        <f t="array" ref="BM240">bdRateExtend($G239:$G242,M239:M242,$AC239:$AC242,AI239:AI242)</f>
        <v>#VALUE!</v>
      </c>
      <c r="BN240" s="552"/>
      <c r="BO240" s="545" t="e">
        <f t="array" ref="BO240">bdRateExtend($G239:$G242,N239:N242,$AC239:$AC242,AJ239:AJ242,"None", FALSE,1)</f>
        <v>#VALUE!</v>
      </c>
      <c r="BP240" s="541"/>
      <c r="BQ240" s="545" t="e">
        <f t="array" ref="BQ240">bdRateExtend($G239:$G242,O239:O242,$AC239:$AC242,AK239:AK242,"None", FALSE,1)</f>
        <v>#VALUE!</v>
      </c>
      <c r="BR240" s="541"/>
      <c r="BS240" s="551" t="e">
        <f t="array" ref="BS240">bdRateExtend($G239:$G242,P239:P242,$AC239:$AC242,AL239:AL242)</f>
        <v>#VALUE!</v>
      </c>
      <c r="BT240" s="552"/>
      <c r="BU240" s="551" t="e">
        <f t="array" ref="BU240">bdRateExtend($G239:$G242,Q239:Q242,$AC239:$AC242,AM239:AM242)</f>
        <v>#VALUE!</v>
      </c>
      <c r="BV240" s="552"/>
      <c r="BW240" s="551" t="e">
        <f t="array" ref="BW240">bdRateExtend($G239:$G242,R239:R242,$AC239:$AC242,AN239:AN242)</f>
        <v>#VALUE!</v>
      </c>
      <c r="BX240" s="552"/>
      <c r="BY240" s="552"/>
      <c r="BZ240" s="541"/>
      <c r="CA240" s="541"/>
      <c r="CB240" s="552"/>
      <c r="CC240" s="561" t="e">
        <f t="array" ref="CC240">bdCAMBIExtend($G239:$G242,V239:V242,$AC239:$AC242,AR239:AR242)</f>
        <v>#VALUE!</v>
      </c>
      <c r="CD240" s="552"/>
      <c r="CE240" s="554">
        <f t="array" ref="CE240">testVMAFRange($G239:$G242,N239:N242,$AC239:$AC242,AJ239:AJ242)</f>
        <v>0</v>
      </c>
      <c r="CF240" s="541"/>
      <c r="CG240" s="554">
        <f t="array" ref="CG240">testVMAFRange($G239:$G242,O239:O242,$AC239:$AC242,AK239:AK242)</f>
        <v>0</v>
      </c>
      <c r="CH240" s="541"/>
    </row>
    <row r="241" spans="1:86" ht="17" hidden="1" customHeight="1" x14ac:dyDescent="0.2">
      <c r="A241" s="485"/>
      <c r="B241" s="566"/>
      <c r="C241" s="485"/>
      <c r="D241" s="590"/>
      <c r="E241" s="558"/>
      <c r="F241" s="239">
        <v>160</v>
      </c>
      <c r="G241" s="294">
        <f>'Anchor-AI'!L239</f>
        <v>0</v>
      </c>
      <c r="H241" s="295">
        <f>'Anchor-AI'!M239</f>
        <v>0</v>
      </c>
      <c r="I241" s="295">
        <f>'Anchor-AI'!N239</f>
        <v>0</v>
      </c>
      <c r="J241" s="295">
        <f>'Anchor-AI'!O239</f>
        <v>0</v>
      </c>
      <c r="K241" s="295">
        <f>(Summary!$C$63*H241+Summary!$C$64*I241+Summary!$C$65*J241)/Summary!$C$66</f>
        <v>0</v>
      </c>
      <c r="L241" s="295">
        <f>'Anchor-AI'!P239</f>
        <v>0</v>
      </c>
      <c r="M241" s="295">
        <f>'Anchor-AI'!Q239</f>
        <v>0</v>
      </c>
      <c r="N241" s="295">
        <f>'Anchor-AI'!R239</f>
        <v>0</v>
      </c>
      <c r="O241" s="295">
        <f>'Anchor-AI'!S239</f>
        <v>0</v>
      </c>
      <c r="P241" s="295">
        <f>'Anchor-AI'!T239</f>
        <v>0</v>
      </c>
      <c r="Q241" s="295">
        <f>'Anchor-AI'!U239</f>
        <v>0</v>
      </c>
      <c r="R241" s="295">
        <f>'Anchor-AI'!V239</f>
        <v>0</v>
      </c>
      <c r="S241" s="295">
        <f>'Anchor-AI'!W239</f>
        <v>0</v>
      </c>
      <c r="T241" s="295">
        <f>'Anchor-AI'!X239</f>
        <v>0</v>
      </c>
      <c r="U241" s="295">
        <f>10*LOG10(1/((Summary!$C$80/10^(R241/10)+Summary!$C$81/10^(S241/10)+Summary!$C$82/10^(T241/10))/Summary!$C$83))</f>
        <v>0</v>
      </c>
      <c r="V241" s="295">
        <f>'Anchor-AI'!Y239</f>
        <v>0</v>
      </c>
      <c r="W241" s="295">
        <f>'Anchor-AI'!Z239</f>
        <v>0</v>
      </c>
      <c r="X241" s="295">
        <f>'Anchor-AI'!AA239</f>
        <v>0</v>
      </c>
      <c r="Y241" s="357">
        <f>'Anchor-AI'!AB239</f>
        <v>0</v>
      </c>
      <c r="Z241" s="357">
        <f>'Anchor-AI'!AC239</f>
        <v>0</v>
      </c>
      <c r="AA241" s="296">
        <f t="shared" si="20"/>
        <v>0</v>
      </c>
      <c r="AC241" s="170">
        <f>'Test-AI'!L239</f>
        <v>0</v>
      </c>
      <c r="AD241" s="167">
        <f>'Test-AI'!M239</f>
        <v>0</v>
      </c>
      <c r="AE241" s="167">
        <f>'Test-AI'!N239</f>
        <v>0</v>
      </c>
      <c r="AF241" s="167">
        <f>'Test-AI'!O239</f>
        <v>0</v>
      </c>
      <c r="AG241" s="167">
        <f>(Summary!$C$63*AD241+Summary!$C$64*AE241+Summary!$C$65*AF241)/Summary!$C$66</f>
        <v>0</v>
      </c>
      <c r="AH241" s="167">
        <f>'Test-AI'!P239</f>
        <v>0</v>
      </c>
      <c r="AI241" s="167">
        <f>'Test-AI'!Q239</f>
        <v>0</v>
      </c>
      <c r="AJ241" s="167">
        <f>'Test-AI'!R239</f>
        <v>0</v>
      </c>
      <c r="AK241" s="167">
        <f>'Test-AI'!S239</f>
        <v>0</v>
      </c>
      <c r="AL241" s="167">
        <f>'Test-AI'!T239</f>
        <v>0</v>
      </c>
      <c r="AM241" s="167">
        <f>'Test-AI'!U239</f>
        <v>0</v>
      </c>
      <c r="AN241" s="167">
        <f>'Test-AI'!V239</f>
        <v>0</v>
      </c>
      <c r="AO241" s="167">
        <f>'Test-AI'!W239</f>
        <v>0</v>
      </c>
      <c r="AP241" s="167">
        <f>'Test-AI'!X239</f>
        <v>0</v>
      </c>
      <c r="AQ241" s="167">
        <f>10*LOG10(1/((Summary!$C$80/10^(AN241/10)+Summary!$C$81/10^(AO241/10)+Summary!$C$82/10^(AP241/10))/Summary!$C$83))</f>
        <v>0</v>
      </c>
      <c r="AR241" s="167">
        <f>'Test-AI'!Y239</f>
        <v>0</v>
      </c>
      <c r="AS241" s="167">
        <f>'Test-AI'!Z239</f>
        <v>0</v>
      </c>
      <c r="AT241" s="295">
        <f>'Test-AI'!AA239</f>
        <v>0</v>
      </c>
      <c r="AU241" s="357">
        <f>'Test-AI'!AB239</f>
        <v>0</v>
      </c>
      <c r="AV241" s="357">
        <f>'Test-AI'!AC239</f>
        <v>0</v>
      </c>
      <c r="AW241" s="296">
        <f t="shared" si="21"/>
        <v>0</v>
      </c>
      <c r="AX241" s="297" t="e">
        <f t="shared" si="22"/>
        <v>#DIV/0!</v>
      </c>
      <c r="AY241" s="298" t="e">
        <f t="shared" si="22"/>
        <v>#DIV/0!</v>
      </c>
      <c r="AZ241" s="297" t="e">
        <f t="shared" si="22"/>
        <v>#DIV/0!</v>
      </c>
      <c r="BA241" s="345" t="e">
        <f t="shared" si="19"/>
        <v>#DIV/0!</v>
      </c>
      <c r="BB241" s="75"/>
      <c r="BC241" s="75"/>
      <c r="BD241" s="565"/>
      <c r="BE241" s="550"/>
      <c r="BF241" s="552"/>
      <c r="BG241" s="552"/>
      <c r="BH241" s="552"/>
      <c r="BI241" s="552"/>
      <c r="BJ241" s="552"/>
      <c r="BK241" s="553"/>
      <c r="BL241" s="552"/>
      <c r="BM241" s="553"/>
      <c r="BN241" s="552"/>
      <c r="BO241" s="546"/>
      <c r="BP241" s="541"/>
      <c r="BQ241" s="546"/>
      <c r="BR241" s="541"/>
      <c r="BS241" s="553"/>
      <c r="BT241" s="552"/>
      <c r="BU241" s="553"/>
      <c r="BV241" s="552"/>
      <c r="BW241" s="553"/>
      <c r="BX241" s="552"/>
      <c r="BY241" s="552"/>
      <c r="BZ241" s="541"/>
      <c r="CA241" s="541"/>
      <c r="CB241" s="552"/>
      <c r="CC241" s="553"/>
      <c r="CD241" s="552"/>
      <c r="CE241" s="546"/>
      <c r="CF241" s="541"/>
      <c r="CG241" s="546"/>
      <c r="CH241" s="541"/>
    </row>
    <row r="242" spans="1:86" ht="17" hidden="1" customHeight="1" x14ac:dyDescent="0.2">
      <c r="A242" s="485"/>
      <c r="B242" s="566"/>
      <c r="C242" s="485"/>
      <c r="D242" s="590"/>
      <c r="E242" s="558"/>
      <c r="F242" s="239">
        <v>185</v>
      </c>
      <c r="G242" s="294">
        <f>'Anchor-AI'!L240</f>
        <v>0</v>
      </c>
      <c r="H242" s="295">
        <f>'Anchor-AI'!M240</f>
        <v>0</v>
      </c>
      <c r="I242" s="295">
        <f>'Anchor-AI'!N240</f>
        <v>0</v>
      </c>
      <c r="J242" s="295">
        <f>'Anchor-AI'!O240</f>
        <v>0</v>
      </c>
      <c r="K242" s="295">
        <f>(Summary!$C$63*H242+Summary!$C$64*I242+Summary!$C$65*J242)/Summary!$C$66</f>
        <v>0</v>
      </c>
      <c r="L242" s="295">
        <f>'Anchor-AI'!P240</f>
        <v>0</v>
      </c>
      <c r="M242" s="295">
        <f>'Anchor-AI'!Q240</f>
        <v>0</v>
      </c>
      <c r="N242" s="295">
        <f>'Anchor-AI'!R240</f>
        <v>0</v>
      </c>
      <c r="O242" s="295">
        <f>'Anchor-AI'!S240</f>
        <v>0</v>
      </c>
      <c r="P242" s="295">
        <f>'Anchor-AI'!T240</f>
        <v>0</v>
      </c>
      <c r="Q242" s="295">
        <f>'Anchor-AI'!U240</f>
        <v>0</v>
      </c>
      <c r="R242" s="295">
        <f>'Anchor-AI'!V240</f>
        <v>0</v>
      </c>
      <c r="S242" s="295">
        <f>'Anchor-AI'!W240</f>
        <v>0</v>
      </c>
      <c r="T242" s="295">
        <f>'Anchor-AI'!X240</f>
        <v>0</v>
      </c>
      <c r="U242" s="295">
        <f>10*LOG10(1/((Summary!$C$80/10^(R242/10)+Summary!$C$81/10^(S242/10)+Summary!$C$82/10^(T242/10))/Summary!$C$83))</f>
        <v>0</v>
      </c>
      <c r="V242" s="295">
        <f>'Anchor-AI'!Y240</f>
        <v>0</v>
      </c>
      <c r="W242" s="295">
        <f>'Anchor-AI'!Z240</f>
        <v>0</v>
      </c>
      <c r="X242" s="295">
        <f>'Anchor-AI'!AA240</f>
        <v>0</v>
      </c>
      <c r="Y242" s="357">
        <f>'Anchor-AI'!AB240</f>
        <v>0</v>
      </c>
      <c r="Z242" s="357">
        <f>'Anchor-AI'!AC240</f>
        <v>0</v>
      </c>
      <c r="AA242" s="296">
        <f t="shared" si="20"/>
        <v>0</v>
      </c>
      <c r="AC242" s="170">
        <f>'Test-AI'!L240</f>
        <v>0</v>
      </c>
      <c r="AD242" s="167">
        <f>'Test-AI'!M240</f>
        <v>0</v>
      </c>
      <c r="AE242" s="167">
        <f>'Test-AI'!N240</f>
        <v>0</v>
      </c>
      <c r="AF242" s="167">
        <f>'Test-AI'!O240</f>
        <v>0</v>
      </c>
      <c r="AG242" s="167">
        <f>(Summary!$C$63*AD242+Summary!$C$64*AE242+Summary!$C$65*AF242)/Summary!$C$66</f>
        <v>0</v>
      </c>
      <c r="AH242" s="167">
        <f>'Test-AI'!P240</f>
        <v>0</v>
      </c>
      <c r="AI242" s="167">
        <f>'Test-AI'!Q240</f>
        <v>0</v>
      </c>
      <c r="AJ242" s="167">
        <f>'Test-AI'!R240</f>
        <v>0</v>
      </c>
      <c r="AK242" s="167">
        <f>'Test-AI'!S240</f>
        <v>0</v>
      </c>
      <c r="AL242" s="167">
        <f>'Test-AI'!T240</f>
        <v>0</v>
      </c>
      <c r="AM242" s="167">
        <f>'Test-AI'!U240</f>
        <v>0</v>
      </c>
      <c r="AN242" s="167">
        <f>'Test-AI'!V240</f>
        <v>0</v>
      </c>
      <c r="AO242" s="167">
        <f>'Test-AI'!W240</f>
        <v>0</v>
      </c>
      <c r="AP242" s="167">
        <f>'Test-AI'!X240</f>
        <v>0</v>
      </c>
      <c r="AQ242" s="167">
        <f>10*LOG10(1/((Summary!$C$80/10^(AN242/10)+Summary!$C$81/10^(AO242/10)+Summary!$C$82/10^(AP242/10))/Summary!$C$83))</f>
        <v>0</v>
      </c>
      <c r="AR242" s="167">
        <f>'Test-AI'!Y240</f>
        <v>0</v>
      </c>
      <c r="AS242" s="167">
        <f>'Test-AI'!Z240</f>
        <v>0</v>
      </c>
      <c r="AT242" s="295">
        <f>'Test-AI'!AA240</f>
        <v>0</v>
      </c>
      <c r="AU242" s="357">
        <f>'Test-AI'!AB240</f>
        <v>0</v>
      </c>
      <c r="AV242" s="357">
        <f>'Test-AI'!AC240</f>
        <v>0</v>
      </c>
      <c r="AW242" s="296">
        <f t="shared" si="21"/>
        <v>0</v>
      </c>
      <c r="AX242" s="297" t="e">
        <f t="shared" si="22"/>
        <v>#DIV/0!</v>
      </c>
      <c r="AY242" s="298" t="e">
        <f t="shared" si="22"/>
        <v>#DIV/0!</v>
      </c>
      <c r="AZ242" s="297" t="e">
        <f t="shared" si="22"/>
        <v>#DIV/0!</v>
      </c>
      <c r="BA242" s="345" t="e">
        <f t="shared" si="19"/>
        <v>#DIV/0!</v>
      </c>
      <c r="BB242" s="75"/>
      <c r="BC242" s="75"/>
      <c r="BD242" s="574" t="s">
        <v>46</v>
      </c>
      <c r="BE242" s="549" t="e">
        <f t="array" ref="BE242">bdRateExtend($G240:$G243,H240:H243,$AC240:$AC243,AD240:AD243)</f>
        <v>#VALUE!</v>
      </c>
      <c r="BF242" s="552"/>
      <c r="BG242" s="552"/>
      <c r="BH242" s="552"/>
      <c r="BI242" s="552"/>
      <c r="BJ242" s="552"/>
      <c r="BK242" s="551" t="e">
        <f t="array" ref="BK242">bdRateExtend($G240:$G243,L240:L243,$AC240:$AC243,AH240:AH243)</f>
        <v>#VALUE!</v>
      </c>
      <c r="BL242" s="552"/>
      <c r="BM242" s="551" t="e">
        <f t="array" ref="BM242">bdRateExtend($G240:$G243,M240:M243,$AC240:$AC243,AI240:AI243)</f>
        <v>#VALUE!</v>
      </c>
      <c r="BN242" s="552"/>
      <c r="BO242" s="545" t="e">
        <f t="array" ref="BO242">bdRateExtend($G240:$G243,N240:N243,$AC240:$AC243,AJ240:AJ243,"None", FALSE,1)</f>
        <v>#VALUE!</v>
      </c>
      <c r="BP242" s="541"/>
      <c r="BQ242" s="545" t="e">
        <f t="array" ref="BQ242">bdRateExtend($G240:$G243,O240:O243,$AC240:$AC243,AK240:AK243,"None", FALSE,1)</f>
        <v>#VALUE!</v>
      </c>
      <c r="BR242" s="541"/>
      <c r="BS242" s="551" t="e">
        <f t="array" ref="BS242">bdRateExtend($G240:$G243,P240:P243,$AC240:$AC243,AL240:AL243)</f>
        <v>#VALUE!</v>
      </c>
      <c r="BT242" s="552"/>
      <c r="BU242" s="551" t="e">
        <f t="array" ref="BU242">bdRateExtend($G240:$G243,Q240:Q243,$AC240:$AC243,AM240:AM243)</f>
        <v>#VALUE!</v>
      </c>
      <c r="BV242" s="552"/>
      <c r="BW242" s="551" t="e">
        <f t="array" ref="BW242">bdRateExtend($G240:$G243,R240:R243,$AC240:$AC243,AN240:AN243)</f>
        <v>#VALUE!</v>
      </c>
      <c r="BX242" s="552"/>
      <c r="BY242" s="552"/>
      <c r="BZ242" s="541"/>
      <c r="CA242" s="541"/>
      <c r="CB242" s="552"/>
      <c r="CC242" s="561" t="e">
        <f t="array" ref="CC242">bdCAMBIExtend($G240:$G243,V240:V243,$AC240:$AC243,AR240:AR243)</f>
        <v>#VALUE!</v>
      </c>
      <c r="CD242" s="552"/>
      <c r="CE242" s="554">
        <f t="array" ref="CE242">testVMAFRange($G240:$G243,N240:N243,$AC240:$AC243,AJ240:AJ243)</f>
        <v>0</v>
      </c>
      <c r="CF242" s="541"/>
      <c r="CG242" s="554">
        <f t="array" ref="CG242">testVMAFRange($G240:$G243,O240:O243,$AC240:$AC243,AK240:AK243)</f>
        <v>0</v>
      </c>
      <c r="CH242" s="541"/>
    </row>
    <row r="243" spans="1:86" ht="17" hidden="1" customHeight="1" x14ac:dyDescent="0.2">
      <c r="A243" s="485"/>
      <c r="B243" s="596"/>
      <c r="C243" s="486"/>
      <c r="D243" s="591"/>
      <c r="E243" s="559"/>
      <c r="F243" s="240">
        <v>210</v>
      </c>
      <c r="G243" s="299">
        <f>'Anchor-AI'!L241</f>
        <v>0</v>
      </c>
      <c r="H243" s="300">
        <f>'Anchor-AI'!M241</f>
        <v>0</v>
      </c>
      <c r="I243" s="300">
        <f>'Anchor-AI'!N241</f>
        <v>0</v>
      </c>
      <c r="J243" s="300">
        <f>'Anchor-AI'!O241</f>
        <v>0</v>
      </c>
      <c r="K243" s="295">
        <f>(Summary!$C$63*H243+Summary!$C$64*I243+Summary!$C$65*J243)/Summary!$C$66</f>
        <v>0</v>
      </c>
      <c r="L243" s="300">
        <f>'Anchor-AI'!P241</f>
        <v>0</v>
      </c>
      <c r="M243" s="300">
        <f>'Anchor-AI'!Q241</f>
        <v>0</v>
      </c>
      <c r="N243" s="300">
        <f>'Anchor-AI'!R241</f>
        <v>0</v>
      </c>
      <c r="O243" s="300">
        <f>'Anchor-AI'!S241</f>
        <v>0</v>
      </c>
      <c r="P243" s="300">
        <f>'Anchor-AI'!T241</f>
        <v>0</v>
      </c>
      <c r="Q243" s="300">
        <f>'Anchor-AI'!U241</f>
        <v>0</v>
      </c>
      <c r="R243" s="300">
        <f>'Anchor-AI'!V241</f>
        <v>0</v>
      </c>
      <c r="S243" s="300">
        <f>'Anchor-AI'!W241</f>
        <v>0</v>
      </c>
      <c r="T243" s="300">
        <f>'Anchor-AI'!X241</f>
        <v>0</v>
      </c>
      <c r="U243" s="300">
        <f>10*LOG10(1/((Summary!$C$80/10^(R243/10)+Summary!$C$81/10^(S243/10)+Summary!$C$82/10^(T243/10))/Summary!$C$83))</f>
        <v>0</v>
      </c>
      <c r="V243" s="300">
        <f>'Anchor-AI'!Y241</f>
        <v>0</v>
      </c>
      <c r="W243" s="300">
        <f>'Anchor-AI'!Z241</f>
        <v>0</v>
      </c>
      <c r="X243" s="300">
        <f>'Anchor-AI'!AA241</f>
        <v>0</v>
      </c>
      <c r="Y243" s="357">
        <f>'Anchor-AI'!AB241</f>
        <v>0</v>
      </c>
      <c r="Z243" s="357">
        <f>'Anchor-AI'!AC241</f>
        <v>0</v>
      </c>
      <c r="AA243" s="301">
        <f t="shared" si="20"/>
        <v>0</v>
      </c>
      <c r="AC243" s="171">
        <f>'Test-AI'!L241</f>
        <v>0</v>
      </c>
      <c r="AD243" s="168">
        <f>'Test-AI'!M241</f>
        <v>0</v>
      </c>
      <c r="AE243" s="168">
        <f>'Test-AI'!N241</f>
        <v>0</v>
      </c>
      <c r="AF243" s="168">
        <f>'Test-AI'!O241</f>
        <v>0</v>
      </c>
      <c r="AG243" s="168">
        <f>(Summary!$C$63*AD243+Summary!$C$64*AE243+Summary!$C$65*AF243)/Summary!$C$66</f>
        <v>0</v>
      </c>
      <c r="AH243" s="168">
        <f>'Test-AI'!P241</f>
        <v>0</v>
      </c>
      <c r="AI243" s="168">
        <f>'Test-AI'!Q241</f>
        <v>0</v>
      </c>
      <c r="AJ243" s="168">
        <f>'Test-AI'!R241</f>
        <v>0</v>
      </c>
      <c r="AK243" s="168">
        <f>'Test-AI'!S241</f>
        <v>0</v>
      </c>
      <c r="AL243" s="168">
        <f>'Test-AI'!T241</f>
        <v>0</v>
      </c>
      <c r="AM243" s="168">
        <f>'Test-AI'!U241</f>
        <v>0</v>
      </c>
      <c r="AN243" s="168">
        <f>'Test-AI'!V241</f>
        <v>0</v>
      </c>
      <c r="AO243" s="168">
        <f>'Test-AI'!W241</f>
        <v>0</v>
      </c>
      <c r="AP243" s="168">
        <f>'Test-AI'!X241</f>
        <v>0</v>
      </c>
      <c r="AQ243" s="168">
        <f>10*LOG10(1/((Summary!$C$80/10^(AN243/10)+Summary!$C$81/10^(AO243/10)+Summary!$C$82/10^(AP243/10))/Summary!$C$83))</f>
        <v>0</v>
      </c>
      <c r="AR243" s="168">
        <f>'Test-AI'!Y241</f>
        <v>0</v>
      </c>
      <c r="AS243" s="168">
        <f>'Test-AI'!Z241</f>
        <v>0</v>
      </c>
      <c r="AT243" s="300">
        <f>'Test-AI'!AA241</f>
        <v>0</v>
      </c>
      <c r="AU243" s="357">
        <f>'Test-AI'!AB241</f>
        <v>0</v>
      </c>
      <c r="AV243" s="357">
        <f>'Test-AI'!AC241</f>
        <v>0</v>
      </c>
      <c r="AW243" s="301">
        <f t="shared" si="21"/>
        <v>0</v>
      </c>
      <c r="AX243" s="302" t="e">
        <f t="shared" si="22"/>
        <v>#DIV/0!</v>
      </c>
      <c r="AY243" s="303" t="e">
        <f t="shared" si="22"/>
        <v>#DIV/0!</v>
      </c>
      <c r="AZ243" s="297" t="e">
        <f t="shared" si="22"/>
        <v>#DIV/0!</v>
      </c>
      <c r="BA243" s="345" t="e">
        <f t="shared" si="19"/>
        <v>#DIV/0!</v>
      </c>
      <c r="BB243" s="75"/>
      <c r="BC243" s="75"/>
      <c r="BD243" s="570"/>
      <c r="BE243" s="550"/>
      <c r="BF243" s="553"/>
      <c r="BG243" s="553"/>
      <c r="BH243" s="553"/>
      <c r="BI243" s="553"/>
      <c r="BJ243" s="553"/>
      <c r="BK243" s="553"/>
      <c r="BL243" s="553"/>
      <c r="BM243" s="553"/>
      <c r="BN243" s="553"/>
      <c r="BO243" s="546"/>
      <c r="BP243" s="544"/>
      <c r="BQ243" s="546"/>
      <c r="BR243" s="544"/>
      <c r="BS243" s="553"/>
      <c r="BT243" s="553"/>
      <c r="BU243" s="553"/>
      <c r="BV243" s="553"/>
      <c r="BW243" s="553"/>
      <c r="BX243" s="553"/>
      <c r="BY243" s="553"/>
      <c r="BZ243" s="544"/>
      <c r="CA243" s="544"/>
      <c r="CB243" s="553"/>
      <c r="CC243" s="553"/>
      <c r="CD243" s="553"/>
      <c r="CE243" s="546"/>
      <c r="CF243" s="544"/>
      <c r="CG243" s="546"/>
      <c r="CH243" s="544"/>
    </row>
    <row r="244" spans="1:86" ht="17" hidden="1" customHeight="1" x14ac:dyDescent="0.2">
      <c r="A244" s="485"/>
      <c r="B244" s="595" t="s">
        <v>153</v>
      </c>
      <c r="C244" s="586" t="s">
        <v>73</v>
      </c>
      <c r="D244" s="589">
        <v>29.97</v>
      </c>
      <c r="E244" s="557">
        <v>8</v>
      </c>
      <c r="F244" s="238">
        <v>85</v>
      </c>
      <c r="G244" s="289">
        <f>'Anchor-AI'!L242</f>
        <v>0</v>
      </c>
      <c r="H244" s="290">
        <f>'Anchor-AI'!M242</f>
        <v>0</v>
      </c>
      <c r="I244" s="290">
        <f>'Anchor-AI'!N242</f>
        <v>0</v>
      </c>
      <c r="J244" s="290">
        <f>'Anchor-AI'!O242</f>
        <v>0</v>
      </c>
      <c r="K244" s="290">
        <f>(Summary!$C$63*H244+Summary!$C$64*I244+Summary!$C$65*J244)/Summary!$C$66</f>
        <v>0</v>
      </c>
      <c r="L244" s="290">
        <f>'Anchor-AI'!P242</f>
        <v>0</v>
      </c>
      <c r="M244" s="290">
        <f>'Anchor-AI'!Q242</f>
        <v>0</v>
      </c>
      <c r="N244" s="290">
        <f>'Anchor-AI'!R242</f>
        <v>0</v>
      </c>
      <c r="O244" s="290">
        <f>'Anchor-AI'!S242</f>
        <v>0</v>
      </c>
      <c r="P244" s="290">
        <f>'Anchor-AI'!T242</f>
        <v>0</v>
      </c>
      <c r="Q244" s="290">
        <f>'Anchor-AI'!U242</f>
        <v>0</v>
      </c>
      <c r="R244" s="290">
        <f>'Anchor-AI'!V242</f>
        <v>0</v>
      </c>
      <c r="S244" s="290">
        <f>'Anchor-AI'!W242</f>
        <v>0</v>
      </c>
      <c r="T244" s="290">
        <f>'Anchor-AI'!X242</f>
        <v>0</v>
      </c>
      <c r="U244" s="290">
        <f>10*LOG10(1/((Summary!$C$80/10^(R244/10)+Summary!$C$81/10^(S244/10)+Summary!$C$82/10^(T244/10))/Summary!$C$83))</f>
        <v>0</v>
      </c>
      <c r="V244" s="290">
        <f>'Anchor-AI'!Y242</f>
        <v>0</v>
      </c>
      <c r="W244" s="290">
        <f>'Anchor-AI'!Z242</f>
        <v>0</v>
      </c>
      <c r="X244" s="290">
        <f>'Anchor-AI'!AA242</f>
        <v>0</v>
      </c>
      <c r="Y244" s="360">
        <f>'Anchor-AI'!AB242</f>
        <v>0</v>
      </c>
      <c r="Z244" s="360">
        <f>'Anchor-AI'!AC242</f>
        <v>0</v>
      </c>
      <c r="AA244" s="291">
        <f t="shared" si="20"/>
        <v>0</v>
      </c>
      <c r="AC244" s="169">
        <f>'Test-AI'!L242</f>
        <v>0</v>
      </c>
      <c r="AD244" s="166">
        <f>'Test-AI'!M242</f>
        <v>0</v>
      </c>
      <c r="AE244" s="166">
        <f>'Test-AI'!N242</f>
        <v>0</v>
      </c>
      <c r="AF244" s="166">
        <f>'Test-AI'!O242</f>
        <v>0</v>
      </c>
      <c r="AG244" s="166">
        <f>(Summary!$C$63*AD244+Summary!$C$64*AE244+Summary!$C$65*AF244)/Summary!$C$66</f>
        <v>0</v>
      </c>
      <c r="AH244" s="166">
        <f>'Test-AI'!P242</f>
        <v>0</v>
      </c>
      <c r="AI244" s="166">
        <f>'Test-AI'!Q242</f>
        <v>0</v>
      </c>
      <c r="AJ244" s="166">
        <f>'Test-AI'!R242</f>
        <v>0</v>
      </c>
      <c r="AK244" s="166">
        <f>'Test-AI'!S242</f>
        <v>0</v>
      </c>
      <c r="AL244" s="166">
        <f>'Test-AI'!T242</f>
        <v>0</v>
      </c>
      <c r="AM244" s="166">
        <f>'Test-AI'!U242</f>
        <v>0</v>
      </c>
      <c r="AN244" s="166">
        <f>'Test-AI'!V242</f>
        <v>0</v>
      </c>
      <c r="AO244" s="166">
        <f>'Test-AI'!W242</f>
        <v>0</v>
      </c>
      <c r="AP244" s="166">
        <f>'Test-AI'!X242</f>
        <v>0</v>
      </c>
      <c r="AQ244" s="166">
        <f>10*LOG10(1/((Summary!$C$80/10^(AN244/10)+Summary!$C$81/10^(AO244/10)+Summary!$C$82/10^(AP244/10))/Summary!$C$83))</f>
        <v>0</v>
      </c>
      <c r="AR244" s="166">
        <f>'Test-AI'!Y242</f>
        <v>0</v>
      </c>
      <c r="AS244" s="166">
        <f>'Test-AI'!Z242</f>
        <v>0</v>
      </c>
      <c r="AT244" s="290">
        <f>'Test-AI'!AA242</f>
        <v>0</v>
      </c>
      <c r="AU244" s="356">
        <f>'Test-AI'!AB242</f>
        <v>0</v>
      </c>
      <c r="AV244" s="356">
        <f>'Test-AI'!AC242</f>
        <v>0</v>
      </c>
      <c r="AW244" s="291">
        <f t="shared" si="21"/>
        <v>0</v>
      </c>
      <c r="AX244" s="292" t="e">
        <f t="shared" si="22"/>
        <v>#DIV/0!</v>
      </c>
      <c r="AY244" s="293" t="e">
        <f t="shared" si="22"/>
        <v>#DIV/0!</v>
      </c>
      <c r="AZ244" s="292" t="e">
        <f t="shared" si="22"/>
        <v>#DIV/0!</v>
      </c>
      <c r="BA244" s="344" t="e">
        <f t="shared" si="19"/>
        <v>#DIV/0!</v>
      </c>
      <c r="BB244" s="75"/>
      <c r="BC244" s="75"/>
      <c r="BD244" s="572" t="s">
        <v>39</v>
      </c>
      <c r="BE244" s="549" t="e">
        <f t="array" ref="BE244">bdRateExtend($G244:$G247,H244:H247,$AC244:$AC247,AD244:AD247)</f>
        <v>#VALUE!</v>
      </c>
      <c r="BF244" s="551" t="e">
        <f t="array" ref="BF244">bdRateExtend($G244:$G249,H244:H249,$AC244:$AC249,AD244:AD249)</f>
        <v>#VALUE!</v>
      </c>
      <c r="BG244" s="551" t="e">
        <f t="array" ref="BG244">bdRateExtend($G244:$G249,I244:I249,$AC244:$AC249,AE244:AE249)</f>
        <v>#VALUE!</v>
      </c>
      <c r="BH244" s="551" t="e">
        <f t="array" ref="BH244">bdRateExtend($G244:$G249,J244:J249,$AC244:$AC249,AF244:AF249)</f>
        <v>#VALUE!</v>
      </c>
      <c r="BI244" s="551" t="e">
        <f t="array" ref="BI244">bdRateExtend($G244:$G249,K244:K249,$AC244:$AC249,AG244:AG249)</f>
        <v>#VALUE!</v>
      </c>
      <c r="BJ244" s="575" t="e">
        <f>(Summary!$C$94*BF244+Summary!$C$95*BG244+Summary!$C$96*BH244)/Summary!$C$97</f>
        <v>#VALUE!</v>
      </c>
      <c r="BK244" s="551" t="e">
        <f t="array" ref="BK244">bdRateExtend($G244:$G247,L244:L247,$AC244:$AC247,AH244:AH247)</f>
        <v>#VALUE!</v>
      </c>
      <c r="BL244" s="551" t="e">
        <f t="array" ref="BL244">bdRateExtend($G244:$G249,L244:L249,$AC244:$AC249,AH244:AH249)</f>
        <v>#VALUE!</v>
      </c>
      <c r="BM244" s="551" t="e">
        <f t="array" ref="BM244">bdRateExtend($G244:$G247,M244:M247,$AC244:$AC247,AI244:AI247)</f>
        <v>#VALUE!</v>
      </c>
      <c r="BN244" s="551" t="e">
        <f t="array" ref="BN244">bdRateExtend($G244:$G249,M244:M249,$AC244:$AC249,AI244:AI249)</f>
        <v>#VALUE!</v>
      </c>
      <c r="BO244" s="548" t="e">
        <f t="array" ref="BO244">bdRateExtend($G244:$G247,N244:N247,$AC244:$AC247,AJ244:AJ247,"None", FALSE,1)</f>
        <v>#VALUE!</v>
      </c>
      <c r="BP244" s="585" t="e">
        <f t="array" ref="BP244">bdRateExtend($G244:$G249,N244:N249,$AC244:$AC249,AJ244:AJ249,"None", FALSE,1)</f>
        <v>#VALUE!</v>
      </c>
      <c r="BQ244" s="548" t="e">
        <f t="array" ref="BQ244">bdRateExtend($G244:$G247,O244:O247,$AC244:$AC247,AK244:AK247,"None", FALSE,1)</f>
        <v>#VALUE!</v>
      </c>
      <c r="BR244" s="585" t="e">
        <f t="array" ref="BR244">bdRateExtend($G244:$G249,O244:O249,$AC244:$AC249,AK244:AK249,"None", FALSE,1)</f>
        <v>#VALUE!</v>
      </c>
      <c r="BS244" s="551" t="e">
        <f t="array" ref="BS244">bdRateExtend($G244:$G247,P244:P247,$AC244:$AC247,AL244:AL247)</f>
        <v>#VALUE!</v>
      </c>
      <c r="BT244" s="551" t="e">
        <f t="array" ref="BT244">bdRateExtend($G244:$G249,P244:P249,$AC244:$AC249,AL244:AL249)</f>
        <v>#VALUE!</v>
      </c>
      <c r="BU244" s="551" t="e">
        <f t="array" ref="BU244">bdRateExtend($G244:$G247,Q244:Q247,$AC244:$AC247,AM244:AM247)</f>
        <v>#VALUE!</v>
      </c>
      <c r="BV244" s="551" t="e">
        <f t="array" ref="BV244">bdRateExtend($G244:$G249,Q244:Q249,$AC244:$AC249,AM244:AM249)</f>
        <v>#VALUE!</v>
      </c>
      <c r="BW244" s="551" t="e">
        <f t="array" ref="BW244">bdRateExtend($G244:$G247,R244:R247,$AC244:$AC247,AN244:AN247)</f>
        <v>#VALUE!</v>
      </c>
      <c r="BX244" s="551" t="e">
        <f t="array" ref="BX244">bdRateExtend($G244:$G249,R244:R249,$AC244:$AC249,AN244:AN249)</f>
        <v>#VALUE!</v>
      </c>
      <c r="BY244" s="551" t="e">
        <f t="array" ref="BY244">bdRateExtend($G244:$G249,S244:S249,$AC244:$AC249,AO244:AO249)</f>
        <v>#VALUE!</v>
      </c>
      <c r="BZ244" s="555" t="e">
        <f t="array" ref="BZ244">bdRateExtend($G244:$G249,T244:T249,$AC244:$AC249,AP244:AP249)</f>
        <v>#VALUE!</v>
      </c>
      <c r="CA244" s="555" t="e">
        <f t="array" ref="CA244">bdRateExtend($G244:$G249,U244:U249,$AC244:$AC249,AQ244:AQ249)</f>
        <v>#VALUE!</v>
      </c>
      <c r="CB244" s="575" t="e">
        <f>(Summary!$C$108*BX244+Summary!$C$109*BY244+Summary!$C$110*BZ244)/Summary!$C$111</f>
        <v>#VALUE!</v>
      </c>
      <c r="CC244" s="561" t="e">
        <f t="array" ref="CC244">bdCAMBIExtend($G244:$G247,V244:V247,$AC244:$AC247,AR244:AR247)</f>
        <v>#VALUE!</v>
      </c>
      <c r="CD244" s="561" t="e">
        <f t="array" ref="CD244">bdCAMBIExtend($G244:$G249,V244:V249,$AC244:$AC249,AR244:AR249)</f>
        <v>#VALUE!</v>
      </c>
      <c r="CE244" s="547">
        <f t="array" ref="CE244">testVMAFRange($G244:$G247,N244:N247,$AC244:$AC247,AJ244:AJ247)</f>
        <v>0</v>
      </c>
      <c r="CF244" s="543">
        <f t="array" ref="CF244">testVMAFRange($G244:$G249,N244:N249,$AC244:$AC249,AJ244:AJ249)</f>
        <v>0</v>
      </c>
      <c r="CG244" s="547">
        <f t="array" ref="CG244">testVMAFRange($G244:$G247,O244:O247,$AC244:$AC247,AK244:AK247)</f>
        <v>0</v>
      </c>
      <c r="CH244" s="543">
        <f t="array" ref="CH244">testVMAFRange($G244:$G249,O244:O249,$AC244:$AC249,AK244:AK249)</f>
        <v>0</v>
      </c>
    </row>
    <row r="245" spans="1:86" ht="17" hidden="1" customHeight="1" x14ac:dyDescent="0.2">
      <c r="A245" s="485"/>
      <c r="B245" s="566"/>
      <c r="C245" s="485"/>
      <c r="D245" s="590"/>
      <c r="E245" s="558"/>
      <c r="F245" s="239">
        <v>110</v>
      </c>
      <c r="G245" s="294">
        <f>'Anchor-AI'!L243</f>
        <v>0</v>
      </c>
      <c r="H245" s="295">
        <f>'Anchor-AI'!M243</f>
        <v>0</v>
      </c>
      <c r="I245" s="295">
        <f>'Anchor-AI'!N243</f>
        <v>0</v>
      </c>
      <c r="J245" s="295">
        <f>'Anchor-AI'!O243</f>
        <v>0</v>
      </c>
      <c r="K245" s="295">
        <f>(Summary!$C$63*H245+Summary!$C$64*I245+Summary!$C$65*J245)/Summary!$C$66</f>
        <v>0</v>
      </c>
      <c r="L245" s="295">
        <f>'Anchor-AI'!P243</f>
        <v>0</v>
      </c>
      <c r="M245" s="295">
        <f>'Anchor-AI'!Q243</f>
        <v>0</v>
      </c>
      <c r="N245" s="295">
        <f>'Anchor-AI'!R243</f>
        <v>0</v>
      </c>
      <c r="O245" s="295">
        <f>'Anchor-AI'!S243</f>
        <v>0</v>
      </c>
      <c r="P245" s="295">
        <f>'Anchor-AI'!T243</f>
        <v>0</v>
      </c>
      <c r="Q245" s="295">
        <f>'Anchor-AI'!U243</f>
        <v>0</v>
      </c>
      <c r="R245" s="295">
        <f>'Anchor-AI'!V243</f>
        <v>0</v>
      </c>
      <c r="S245" s="295">
        <f>'Anchor-AI'!W243</f>
        <v>0</v>
      </c>
      <c r="T245" s="295">
        <f>'Anchor-AI'!X243</f>
        <v>0</v>
      </c>
      <c r="U245" s="295">
        <f>10*LOG10(1/((Summary!$C$80/10^(R245/10)+Summary!$C$81/10^(S245/10)+Summary!$C$82/10^(T245/10))/Summary!$C$83))</f>
        <v>0</v>
      </c>
      <c r="V245" s="295">
        <f>'Anchor-AI'!Y243</f>
        <v>0</v>
      </c>
      <c r="W245" s="295">
        <f>'Anchor-AI'!Z243</f>
        <v>0</v>
      </c>
      <c r="X245" s="295">
        <f>'Anchor-AI'!AA243</f>
        <v>0</v>
      </c>
      <c r="Y245" s="357">
        <f>'Anchor-AI'!AB243</f>
        <v>0</v>
      </c>
      <c r="Z245" s="357">
        <f>'Anchor-AI'!AC243</f>
        <v>0</v>
      </c>
      <c r="AA245" s="296">
        <f t="shared" si="20"/>
        <v>0</v>
      </c>
      <c r="AC245" s="170">
        <f>'Test-AI'!L243</f>
        <v>0</v>
      </c>
      <c r="AD245" s="167">
        <f>'Test-AI'!M243</f>
        <v>0</v>
      </c>
      <c r="AE245" s="167">
        <f>'Test-AI'!N243</f>
        <v>0</v>
      </c>
      <c r="AF245" s="167">
        <f>'Test-AI'!O243</f>
        <v>0</v>
      </c>
      <c r="AG245" s="167">
        <f>(Summary!$C$63*AD245+Summary!$C$64*AE245+Summary!$C$65*AF245)/Summary!$C$66</f>
        <v>0</v>
      </c>
      <c r="AH245" s="167">
        <f>'Test-AI'!P243</f>
        <v>0</v>
      </c>
      <c r="AI245" s="167">
        <f>'Test-AI'!Q243</f>
        <v>0</v>
      </c>
      <c r="AJ245" s="167">
        <f>'Test-AI'!R243</f>
        <v>0</v>
      </c>
      <c r="AK245" s="167">
        <f>'Test-AI'!S243</f>
        <v>0</v>
      </c>
      <c r="AL245" s="167">
        <f>'Test-AI'!T243</f>
        <v>0</v>
      </c>
      <c r="AM245" s="167">
        <f>'Test-AI'!U243</f>
        <v>0</v>
      </c>
      <c r="AN245" s="167">
        <f>'Test-AI'!V243</f>
        <v>0</v>
      </c>
      <c r="AO245" s="167">
        <f>'Test-AI'!W243</f>
        <v>0</v>
      </c>
      <c r="AP245" s="167">
        <f>'Test-AI'!X243</f>
        <v>0</v>
      </c>
      <c r="AQ245" s="167">
        <f>10*LOG10(1/((Summary!$C$80/10^(AN245/10)+Summary!$C$81/10^(AO245/10)+Summary!$C$82/10^(AP245/10))/Summary!$C$83))</f>
        <v>0</v>
      </c>
      <c r="AR245" s="167">
        <f>'Test-AI'!Y243</f>
        <v>0</v>
      </c>
      <c r="AS245" s="167">
        <f>'Test-AI'!Z243</f>
        <v>0</v>
      </c>
      <c r="AT245" s="295">
        <f>'Test-AI'!AA243</f>
        <v>0</v>
      </c>
      <c r="AU245" s="357">
        <f>'Test-AI'!AB243</f>
        <v>0</v>
      </c>
      <c r="AV245" s="357">
        <f>'Test-AI'!AC243</f>
        <v>0</v>
      </c>
      <c r="AW245" s="296">
        <f t="shared" si="21"/>
        <v>0</v>
      </c>
      <c r="AX245" s="297" t="e">
        <f t="shared" si="22"/>
        <v>#DIV/0!</v>
      </c>
      <c r="AY245" s="298" t="e">
        <f t="shared" si="22"/>
        <v>#DIV/0!</v>
      </c>
      <c r="AZ245" s="297" t="e">
        <f t="shared" si="22"/>
        <v>#DIV/0!</v>
      </c>
      <c r="BA245" s="345" t="e">
        <f t="shared" si="19"/>
        <v>#DIV/0!</v>
      </c>
      <c r="BB245" s="75"/>
      <c r="BC245" s="75"/>
      <c r="BD245" s="565"/>
      <c r="BE245" s="550"/>
      <c r="BF245" s="552"/>
      <c r="BG245" s="552"/>
      <c r="BH245" s="552"/>
      <c r="BI245" s="552"/>
      <c r="BJ245" s="552"/>
      <c r="BK245" s="553"/>
      <c r="BL245" s="552"/>
      <c r="BM245" s="553"/>
      <c r="BN245" s="552"/>
      <c r="BO245" s="546"/>
      <c r="BP245" s="541"/>
      <c r="BQ245" s="546"/>
      <c r="BR245" s="541"/>
      <c r="BS245" s="553"/>
      <c r="BT245" s="552"/>
      <c r="BU245" s="553"/>
      <c r="BV245" s="552"/>
      <c r="BW245" s="553"/>
      <c r="BX245" s="552"/>
      <c r="BY245" s="552"/>
      <c r="BZ245" s="541"/>
      <c r="CA245" s="541"/>
      <c r="CB245" s="552"/>
      <c r="CC245" s="553"/>
      <c r="CD245" s="552"/>
      <c r="CE245" s="546"/>
      <c r="CF245" s="541"/>
      <c r="CG245" s="546"/>
      <c r="CH245" s="541"/>
    </row>
    <row r="246" spans="1:86" ht="17" hidden="1" customHeight="1" x14ac:dyDescent="0.2">
      <c r="A246" s="485"/>
      <c r="B246" s="566"/>
      <c r="C246" s="485"/>
      <c r="D246" s="590"/>
      <c r="E246" s="558"/>
      <c r="F246" s="239">
        <v>135</v>
      </c>
      <c r="G246" s="294">
        <f>'Anchor-AI'!L244</f>
        <v>0</v>
      </c>
      <c r="H246" s="295">
        <f>'Anchor-AI'!M244</f>
        <v>0</v>
      </c>
      <c r="I246" s="295">
        <f>'Anchor-AI'!N244</f>
        <v>0</v>
      </c>
      <c r="J246" s="295">
        <f>'Anchor-AI'!O244</f>
        <v>0</v>
      </c>
      <c r="K246" s="295">
        <f>(Summary!$C$63*H246+Summary!$C$64*I246+Summary!$C$65*J246)/Summary!$C$66</f>
        <v>0</v>
      </c>
      <c r="L246" s="295">
        <f>'Anchor-AI'!P244</f>
        <v>0</v>
      </c>
      <c r="M246" s="295">
        <f>'Anchor-AI'!Q244</f>
        <v>0</v>
      </c>
      <c r="N246" s="295">
        <f>'Anchor-AI'!R244</f>
        <v>0</v>
      </c>
      <c r="O246" s="295">
        <f>'Anchor-AI'!S244</f>
        <v>0</v>
      </c>
      <c r="P246" s="295">
        <f>'Anchor-AI'!T244</f>
        <v>0</v>
      </c>
      <c r="Q246" s="295">
        <f>'Anchor-AI'!U244</f>
        <v>0</v>
      </c>
      <c r="R246" s="295">
        <f>'Anchor-AI'!V244</f>
        <v>0</v>
      </c>
      <c r="S246" s="295">
        <f>'Anchor-AI'!W244</f>
        <v>0</v>
      </c>
      <c r="T246" s="295">
        <f>'Anchor-AI'!X244</f>
        <v>0</v>
      </c>
      <c r="U246" s="295">
        <f>10*LOG10(1/((Summary!$C$80/10^(R246/10)+Summary!$C$81/10^(S246/10)+Summary!$C$82/10^(T246/10))/Summary!$C$83))</f>
        <v>0</v>
      </c>
      <c r="V246" s="295">
        <f>'Anchor-AI'!Y244</f>
        <v>0</v>
      </c>
      <c r="W246" s="295">
        <f>'Anchor-AI'!Z244</f>
        <v>0</v>
      </c>
      <c r="X246" s="295">
        <f>'Anchor-AI'!AA244</f>
        <v>0</v>
      </c>
      <c r="Y246" s="357">
        <f>'Anchor-AI'!AB244</f>
        <v>0</v>
      </c>
      <c r="Z246" s="357">
        <f>'Anchor-AI'!AC244</f>
        <v>0</v>
      </c>
      <c r="AA246" s="296">
        <f t="shared" si="20"/>
        <v>0</v>
      </c>
      <c r="AC246" s="170">
        <f>'Test-AI'!L244</f>
        <v>0</v>
      </c>
      <c r="AD246" s="167">
        <f>'Test-AI'!M244</f>
        <v>0</v>
      </c>
      <c r="AE246" s="167">
        <f>'Test-AI'!N244</f>
        <v>0</v>
      </c>
      <c r="AF246" s="167">
        <f>'Test-AI'!O244</f>
        <v>0</v>
      </c>
      <c r="AG246" s="167">
        <f>(Summary!$C$63*AD246+Summary!$C$64*AE246+Summary!$C$65*AF246)/Summary!$C$66</f>
        <v>0</v>
      </c>
      <c r="AH246" s="167">
        <f>'Test-AI'!P244</f>
        <v>0</v>
      </c>
      <c r="AI246" s="167">
        <f>'Test-AI'!Q244</f>
        <v>0</v>
      </c>
      <c r="AJ246" s="167">
        <f>'Test-AI'!R244</f>
        <v>0</v>
      </c>
      <c r="AK246" s="167">
        <f>'Test-AI'!S244</f>
        <v>0</v>
      </c>
      <c r="AL246" s="167">
        <f>'Test-AI'!T244</f>
        <v>0</v>
      </c>
      <c r="AM246" s="167">
        <f>'Test-AI'!U244</f>
        <v>0</v>
      </c>
      <c r="AN246" s="167">
        <f>'Test-AI'!V244</f>
        <v>0</v>
      </c>
      <c r="AO246" s="167">
        <f>'Test-AI'!W244</f>
        <v>0</v>
      </c>
      <c r="AP246" s="167">
        <f>'Test-AI'!X244</f>
        <v>0</v>
      </c>
      <c r="AQ246" s="167">
        <f>10*LOG10(1/((Summary!$C$80/10^(AN246/10)+Summary!$C$81/10^(AO246/10)+Summary!$C$82/10^(AP246/10))/Summary!$C$83))</f>
        <v>0</v>
      </c>
      <c r="AR246" s="167">
        <f>'Test-AI'!Y244</f>
        <v>0</v>
      </c>
      <c r="AS246" s="167">
        <f>'Test-AI'!Z244</f>
        <v>0</v>
      </c>
      <c r="AT246" s="295">
        <f>'Test-AI'!AA244</f>
        <v>0</v>
      </c>
      <c r="AU246" s="357">
        <f>'Test-AI'!AB244</f>
        <v>0</v>
      </c>
      <c r="AV246" s="357">
        <f>'Test-AI'!AC244</f>
        <v>0</v>
      </c>
      <c r="AW246" s="296">
        <f t="shared" si="21"/>
        <v>0</v>
      </c>
      <c r="AX246" s="297" t="e">
        <f t="shared" si="22"/>
        <v>#DIV/0!</v>
      </c>
      <c r="AY246" s="298" t="e">
        <f t="shared" si="22"/>
        <v>#DIV/0!</v>
      </c>
      <c r="AZ246" s="297" t="e">
        <f t="shared" si="22"/>
        <v>#DIV/0!</v>
      </c>
      <c r="BA246" s="345" t="e">
        <f t="shared" si="19"/>
        <v>#DIV/0!</v>
      </c>
      <c r="BB246" s="75"/>
      <c r="BC246" s="75"/>
      <c r="BD246" s="573" t="s">
        <v>147</v>
      </c>
      <c r="BE246" s="549" t="e">
        <f t="array" ref="BE246">bdRateExtend($G245:$G248,H245:H248,$AC245:$AC248,AD245:AD248)</f>
        <v>#VALUE!</v>
      </c>
      <c r="BF246" s="552"/>
      <c r="BG246" s="552"/>
      <c r="BH246" s="552"/>
      <c r="BI246" s="552"/>
      <c r="BJ246" s="552"/>
      <c r="BK246" s="551" t="e">
        <f t="array" ref="BK246">bdRateExtend($G245:$G248,L245:L248,$AC245:$AC248,AH245:AH248)</f>
        <v>#VALUE!</v>
      </c>
      <c r="BL246" s="552"/>
      <c r="BM246" s="551" t="e">
        <f t="array" ref="BM246">bdRateExtend($G245:$G248,M245:M248,$AC245:$AC248,AI245:AI248)</f>
        <v>#VALUE!</v>
      </c>
      <c r="BN246" s="552"/>
      <c r="BO246" s="545" t="e">
        <f t="array" ref="BO246">bdRateExtend($G245:$G248,N245:N248,$AC245:$AC248,AJ245:AJ248,"None", FALSE,1)</f>
        <v>#VALUE!</v>
      </c>
      <c r="BP246" s="541"/>
      <c r="BQ246" s="545" t="e">
        <f t="array" ref="BQ246">bdRateExtend($G245:$G248,O245:O248,$AC245:$AC248,AK245:AK248,"None", FALSE,1)</f>
        <v>#VALUE!</v>
      </c>
      <c r="BR246" s="541"/>
      <c r="BS246" s="551" t="e">
        <f t="array" ref="BS246">bdRateExtend($G245:$G248,P245:P248,$AC245:$AC248,AL245:AL248)</f>
        <v>#VALUE!</v>
      </c>
      <c r="BT246" s="552"/>
      <c r="BU246" s="551" t="e">
        <f t="array" ref="BU246">bdRateExtend($G245:$G248,Q245:Q248,$AC245:$AC248,AM245:AM248)</f>
        <v>#VALUE!</v>
      </c>
      <c r="BV246" s="552"/>
      <c r="BW246" s="551" t="e">
        <f t="array" ref="BW246">bdRateExtend($G245:$G248,R245:R248,$AC245:$AC248,AN245:AN248)</f>
        <v>#VALUE!</v>
      </c>
      <c r="BX246" s="552"/>
      <c r="BY246" s="552"/>
      <c r="BZ246" s="541"/>
      <c r="CA246" s="541"/>
      <c r="CB246" s="552"/>
      <c r="CC246" s="561" t="e">
        <f t="array" ref="CC246">bdCAMBIExtend($G245:$G248,V245:V248,$AC245:$AC248,AR245:AR248)</f>
        <v>#VALUE!</v>
      </c>
      <c r="CD246" s="552"/>
      <c r="CE246" s="554">
        <f t="array" ref="CE246">testVMAFRange($G245:$G248,N245:N248,$AC245:$AC248,AJ245:AJ248)</f>
        <v>0</v>
      </c>
      <c r="CF246" s="541"/>
      <c r="CG246" s="554">
        <f t="array" ref="CG246">testVMAFRange($G245:$G248,O245:O248,$AC245:$AC248,AK245:AK248)</f>
        <v>0</v>
      </c>
      <c r="CH246" s="541"/>
    </row>
    <row r="247" spans="1:86" ht="17" hidden="1" customHeight="1" x14ac:dyDescent="0.2">
      <c r="A247" s="485"/>
      <c r="B247" s="566"/>
      <c r="C247" s="485"/>
      <c r="D247" s="590"/>
      <c r="E247" s="558"/>
      <c r="F247" s="239">
        <v>160</v>
      </c>
      <c r="G247" s="294">
        <f>'Anchor-AI'!L245</f>
        <v>0</v>
      </c>
      <c r="H247" s="295">
        <f>'Anchor-AI'!M245</f>
        <v>0</v>
      </c>
      <c r="I247" s="295">
        <f>'Anchor-AI'!N245</f>
        <v>0</v>
      </c>
      <c r="J247" s="295">
        <f>'Anchor-AI'!O245</f>
        <v>0</v>
      </c>
      <c r="K247" s="295">
        <f>(Summary!$C$63*H247+Summary!$C$64*I247+Summary!$C$65*J247)/Summary!$C$66</f>
        <v>0</v>
      </c>
      <c r="L247" s="295">
        <f>'Anchor-AI'!P245</f>
        <v>0</v>
      </c>
      <c r="M247" s="295">
        <f>'Anchor-AI'!Q245</f>
        <v>0</v>
      </c>
      <c r="N247" s="295">
        <f>'Anchor-AI'!R245</f>
        <v>0</v>
      </c>
      <c r="O247" s="295">
        <f>'Anchor-AI'!S245</f>
        <v>0</v>
      </c>
      <c r="P247" s="295">
        <f>'Anchor-AI'!T245</f>
        <v>0</v>
      </c>
      <c r="Q247" s="295">
        <f>'Anchor-AI'!U245</f>
        <v>0</v>
      </c>
      <c r="R247" s="295">
        <f>'Anchor-AI'!V245</f>
        <v>0</v>
      </c>
      <c r="S247" s="295">
        <f>'Anchor-AI'!W245</f>
        <v>0</v>
      </c>
      <c r="T247" s="295">
        <f>'Anchor-AI'!X245</f>
        <v>0</v>
      </c>
      <c r="U247" s="295">
        <f>10*LOG10(1/((Summary!$C$80/10^(R247/10)+Summary!$C$81/10^(S247/10)+Summary!$C$82/10^(T247/10))/Summary!$C$83))</f>
        <v>0</v>
      </c>
      <c r="V247" s="295">
        <f>'Anchor-AI'!Y245</f>
        <v>0</v>
      </c>
      <c r="W247" s="295">
        <f>'Anchor-AI'!Z245</f>
        <v>0</v>
      </c>
      <c r="X247" s="295">
        <f>'Anchor-AI'!AA245</f>
        <v>0</v>
      </c>
      <c r="Y247" s="357">
        <f>'Anchor-AI'!AB245</f>
        <v>0</v>
      </c>
      <c r="Z247" s="357">
        <f>'Anchor-AI'!AC245</f>
        <v>0</v>
      </c>
      <c r="AA247" s="296">
        <f t="shared" si="20"/>
        <v>0</v>
      </c>
      <c r="AC247" s="170">
        <f>'Test-AI'!L245</f>
        <v>0</v>
      </c>
      <c r="AD247" s="167">
        <f>'Test-AI'!M245</f>
        <v>0</v>
      </c>
      <c r="AE247" s="167">
        <f>'Test-AI'!N245</f>
        <v>0</v>
      </c>
      <c r="AF247" s="167">
        <f>'Test-AI'!O245</f>
        <v>0</v>
      </c>
      <c r="AG247" s="167">
        <f>(Summary!$C$63*AD247+Summary!$C$64*AE247+Summary!$C$65*AF247)/Summary!$C$66</f>
        <v>0</v>
      </c>
      <c r="AH247" s="167">
        <f>'Test-AI'!P245</f>
        <v>0</v>
      </c>
      <c r="AI247" s="167">
        <f>'Test-AI'!Q245</f>
        <v>0</v>
      </c>
      <c r="AJ247" s="167">
        <f>'Test-AI'!R245</f>
        <v>0</v>
      </c>
      <c r="AK247" s="167">
        <f>'Test-AI'!S245</f>
        <v>0</v>
      </c>
      <c r="AL247" s="167">
        <f>'Test-AI'!T245</f>
        <v>0</v>
      </c>
      <c r="AM247" s="167">
        <f>'Test-AI'!U245</f>
        <v>0</v>
      </c>
      <c r="AN247" s="167">
        <f>'Test-AI'!V245</f>
        <v>0</v>
      </c>
      <c r="AO247" s="167">
        <f>'Test-AI'!W245</f>
        <v>0</v>
      </c>
      <c r="AP247" s="167">
        <f>'Test-AI'!X245</f>
        <v>0</v>
      </c>
      <c r="AQ247" s="167">
        <f>10*LOG10(1/((Summary!$C$80/10^(AN247/10)+Summary!$C$81/10^(AO247/10)+Summary!$C$82/10^(AP247/10))/Summary!$C$83))</f>
        <v>0</v>
      </c>
      <c r="AR247" s="167">
        <f>'Test-AI'!Y245</f>
        <v>0</v>
      </c>
      <c r="AS247" s="167">
        <f>'Test-AI'!Z245</f>
        <v>0</v>
      </c>
      <c r="AT247" s="295">
        <f>'Test-AI'!AA245</f>
        <v>0</v>
      </c>
      <c r="AU247" s="357">
        <f>'Test-AI'!AB245</f>
        <v>0</v>
      </c>
      <c r="AV247" s="357">
        <f>'Test-AI'!AC245</f>
        <v>0</v>
      </c>
      <c r="AW247" s="296">
        <f t="shared" si="21"/>
        <v>0</v>
      </c>
      <c r="AX247" s="297" t="e">
        <f t="shared" si="22"/>
        <v>#DIV/0!</v>
      </c>
      <c r="AY247" s="298" t="e">
        <f t="shared" si="22"/>
        <v>#DIV/0!</v>
      </c>
      <c r="AZ247" s="297" t="e">
        <f t="shared" si="22"/>
        <v>#DIV/0!</v>
      </c>
      <c r="BA247" s="345" t="e">
        <f t="shared" si="19"/>
        <v>#DIV/0!</v>
      </c>
      <c r="BB247" s="75"/>
      <c r="BC247" s="75"/>
      <c r="BD247" s="565"/>
      <c r="BE247" s="550"/>
      <c r="BF247" s="552"/>
      <c r="BG247" s="552"/>
      <c r="BH247" s="552"/>
      <c r="BI247" s="552"/>
      <c r="BJ247" s="552"/>
      <c r="BK247" s="553"/>
      <c r="BL247" s="552"/>
      <c r="BM247" s="553"/>
      <c r="BN247" s="552"/>
      <c r="BO247" s="546"/>
      <c r="BP247" s="541"/>
      <c r="BQ247" s="546"/>
      <c r="BR247" s="541"/>
      <c r="BS247" s="553"/>
      <c r="BT247" s="552"/>
      <c r="BU247" s="553"/>
      <c r="BV247" s="552"/>
      <c r="BW247" s="553"/>
      <c r="BX247" s="552"/>
      <c r="BY247" s="552"/>
      <c r="BZ247" s="541"/>
      <c r="CA247" s="541"/>
      <c r="CB247" s="552"/>
      <c r="CC247" s="553"/>
      <c r="CD247" s="552"/>
      <c r="CE247" s="546"/>
      <c r="CF247" s="541"/>
      <c r="CG247" s="546"/>
      <c r="CH247" s="541"/>
    </row>
    <row r="248" spans="1:86" ht="17" hidden="1" customHeight="1" x14ac:dyDescent="0.2">
      <c r="A248" s="485"/>
      <c r="B248" s="566"/>
      <c r="C248" s="485"/>
      <c r="D248" s="590"/>
      <c r="E248" s="558"/>
      <c r="F248" s="239">
        <v>185</v>
      </c>
      <c r="G248" s="294">
        <f>'Anchor-AI'!L246</f>
        <v>0</v>
      </c>
      <c r="H248" s="295">
        <f>'Anchor-AI'!M246</f>
        <v>0</v>
      </c>
      <c r="I248" s="295">
        <f>'Anchor-AI'!N246</f>
        <v>0</v>
      </c>
      <c r="J248" s="295">
        <f>'Anchor-AI'!O246</f>
        <v>0</v>
      </c>
      <c r="K248" s="295">
        <f>(Summary!$C$63*H248+Summary!$C$64*I248+Summary!$C$65*J248)/Summary!$C$66</f>
        <v>0</v>
      </c>
      <c r="L248" s="295">
        <f>'Anchor-AI'!P246</f>
        <v>0</v>
      </c>
      <c r="M248" s="295">
        <f>'Anchor-AI'!Q246</f>
        <v>0</v>
      </c>
      <c r="N248" s="295">
        <f>'Anchor-AI'!R246</f>
        <v>0</v>
      </c>
      <c r="O248" s="295">
        <f>'Anchor-AI'!S246</f>
        <v>0</v>
      </c>
      <c r="P248" s="295">
        <f>'Anchor-AI'!T246</f>
        <v>0</v>
      </c>
      <c r="Q248" s="295">
        <f>'Anchor-AI'!U246</f>
        <v>0</v>
      </c>
      <c r="R248" s="295">
        <f>'Anchor-AI'!V246</f>
        <v>0</v>
      </c>
      <c r="S248" s="295">
        <f>'Anchor-AI'!W246</f>
        <v>0</v>
      </c>
      <c r="T248" s="295">
        <f>'Anchor-AI'!X246</f>
        <v>0</v>
      </c>
      <c r="U248" s="295">
        <f>10*LOG10(1/((Summary!$C$80/10^(R248/10)+Summary!$C$81/10^(S248/10)+Summary!$C$82/10^(T248/10))/Summary!$C$83))</f>
        <v>0</v>
      </c>
      <c r="V248" s="295">
        <f>'Anchor-AI'!Y246</f>
        <v>0</v>
      </c>
      <c r="W248" s="295">
        <f>'Anchor-AI'!Z246</f>
        <v>0</v>
      </c>
      <c r="X248" s="295">
        <f>'Anchor-AI'!AA246</f>
        <v>0</v>
      </c>
      <c r="Y248" s="357">
        <f>'Anchor-AI'!AB246</f>
        <v>0</v>
      </c>
      <c r="Z248" s="357">
        <f>'Anchor-AI'!AC246</f>
        <v>0</v>
      </c>
      <c r="AA248" s="296">
        <f t="shared" si="20"/>
        <v>0</v>
      </c>
      <c r="AC248" s="170">
        <f>'Test-AI'!L246</f>
        <v>0</v>
      </c>
      <c r="AD248" s="167">
        <f>'Test-AI'!M246</f>
        <v>0</v>
      </c>
      <c r="AE248" s="167">
        <f>'Test-AI'!N246</f>
        <v>0</v>
      </c>
      <c r="AF248" s="167">
        <f>'Test-AI'!O246</f>
        <v>0</v>
      </c>
      <c r="AG248" s="167">
        <f>(Summary!$C$63*AD248+Summary!$C$64*AE248+Summary!$C$65*AF248)/Summary!$C$66</f>
        <v>0</v>
      </c>
      <c r="AH248" s="167">
        <f>'Test-AI'!P246</f>
        <v>0</v>
      </c>
      <c r="AI248" s="167">
        <f>'Test-AI'!Q246</f>
        <v>0</v>
      </c>
      <c r="AJ248" s="167">
        <f>'Test-AI'!R246</f>
        <v>0</v>
      </c>
      <c r="AK248" s="167">
        <f>'Test-AI'!S246</f>
        <v>0</v>
      </c>
      <c r="AL248" s="167">
        <f>'Test-AI'!T246</f>
        <v>0</v>
      </c>
      <c r="AM248" s="167">
        <f>'Test-AI'!U246</f>
        <v>0</v>
      </c>
      <c r="AN248" s="167">
        <f>'Test-AI'!V246</f>
        <v>0</v>
      </c>
      <c r="AO248" s="167">
        <f>'Test-AI'!W246</f>
        <v>0</v>
      </c>
      <c r="AP248" s="167">
        <f>'Test-AI'!X246</f>
        <v>0</v>
      </c>
      <c r="AQ248" s="167">
        <f>10*LOG10(1/((Summary!$C$80/10^(AN248/10)+Summary!$C$81/10^(AO248/10)+Summary!$C$82/10^(AP248/10))/Summary!$C$83))</f>
        <v>0</v>
      </c>
      <c r="AR248" s="167">
        <f>'Test-AI'!Y246</f>
        <v>0</v>
      </c>
      <c r="AS248" s="167">
        <f>'Test-AI'!Z246</f>
        <v>0</v>
      </c>
      <c r="AT248" s="295">
        <f>'Test-AI'!AA246</f>
        <v>0</v>
      </c>
      <c r="AU248" s="357">
        <f>'Test-AI'!AB246</f>
        <v>0</v>
      </c>
      <c r="AV248" s="357">
        <f>'Test-AI'!AC246</f>
        <v>0</v>
      </c>
      <c r="AW248" s="296">
        <f t="shared" si="21"/>
        <v>0</v>
      </c>
      <c r="AX248" s="297" t="e">
        <f t="shared" si="22"/>
        <v>#DIV/0!</v>
      </c>
      <c r="AY248" s="298" t="e">
        <f t="shared" si="22"/>
        <v>#DIV/0!</v>
      </c>
      <c r="AZ248" s="297" t="e">
        <f t="shared" si="22"/>
        <v>#DIV/0!</v>
      </c>
      <c r="BA248" s="345" t="e">
        <f t="shared" si="19"/>
        <v>#DIV/0!</v>
      </c>
      <c r="BB248" s="75"/>
      <c r="BC248" s="75"/>
      <c r="BD248" s="574" t="s">
        <v>46</v>
      </c>
      <c r="BE248" s="549" t="e">
        <f t="array" ref="BE248">bdRateExtend($G246:$G249,H246:H249,$AC246:$AC249,AD246:AD249)</f>
        <v>#VALUE!</v>
      </c>
      <c r="BF248" s="552"/>
      <c r="BG248" s="552"/>
      <c r="BH248" s="552"/>
      <c r="BI248" s="552"/>
      <c r="BJ248" s="552"/>
      <c r="BK248" s="551" t="e">
        <f t="array" ref="BK248">bdRateExtend($G246:$G249,L246:L249,$AC246:$AC249,AH246:AH249)</f>
        <v>#VALUE!</v>
      </c>
      <c r="BL248" s="552"/>
      <c r="BM248" s="551" t="e">
        <f t="array" ref="BM248">bdRateExtend($G246:$G249,M246:M249,$AC246:$AC249,AI246:AI249)</f>
        <v>#VALUE!</v>
      </c>
      <c r="BN248" s="552"/>
      <c r="BO248" s="545" t="e">
        <f t="array" ref="BO248">bdRateExtend($G246:$G249,N246:N249,$AC246:$AC249,AJ246:AJ249,"None", FALSE,1)</f>
        <v>#VALUE!</v>
      </c>
      <c r="BP248" s="541"/>
      <c r="BQ248" s="545" t="e">
        <f t="array" ref="BQ248">bdRateExtend($G246:$G249,O246:O249,$AC246:$AC249,AK246:AK249,"None", FALSE,1)</f>
        <v>#VALUE!</v>
      </c>
      <c r="BR248" s="541"/>
      <c r="BS248" s="551" t="e">
        <f t="array" ref="BS248">bdRateExtend($G246:$G249,P246:P249,$AC246:$AC249,AL246:AL249)</f>
        <v>#VALUE!</v>
      </c>
      <c r="BT248" s="552"/>
      <c r="BU248" s="551" t="e">
        <f t="array" ref="BU248">bdRateExtend($G246:$G249,Q246:Q249,$AC246:$AC249,AM246:AM249)</f>
        <v>#VALUE!</v>
      </c>
      <c r="BV248" s="552"/>
      <c r="BW248" s="551" t="e">
        <f t="array" ref="BW248">bdRateExtend($G246:$G249,R246:R249,$AC246:$AC249,AN246:AN249)</f>
        <v>#VALUE!</v>
      </c>
      <c r="BX248" s="552"/>
      <c r="BY248" s="552"/>
      <c r="BZ248" s="541"/>
      <c r="CA248" s="541"/>
      <c r="CB248" s="552"/>
      <c r="CC248" s="561" t="e">
        <f t="array" ref="CC248">bdCAMBIExtend($G246:$G249,V246:V249,$AC246:$AC249,AR246:AR249)</f>
        <v>#VALUE!</v>
      </c>
      <c r="CD248" s="552"/>
      <c r="CE248" s="554">
        <f t="array" ref="CE248">testVMAFRange($G246:$G249,N246:N249,$AC246:$AC249,AJ246:AJ249)</f>
        <v>0</v>
      </c>
      <c r="CF248" s="541"/>
      <c r="CG248" s="554">
        <f t="array" ref="CG248">testVMAFRange($G246:$G249,O246:O249,$AC246:$AC249,AK246:AK249)</f>
        <v>0</v>
      </c>
      <c r="CH248" s="541"/>
    </row>
    <row r="249" spans="1:86" ht="17" hidden="1" customHeight="1" x14ac:dyDescent="0.2">
      <c r="A249" s="486"/>
      <c r="B249" s="596"/>
      <c r="C249" s="486"/>
      <c r="D249" s="591"/>
      <c r="E249" s="559"/>
      <c r="F249" s="240">
        <v>210</v>
      </c>
      <c r="G249" s="299">
        <f>'Anchor-AI'!L247</f>
        <v>0</v>
      </c>
      <c r="H249" s="300">
        <f>'Anchor-AI'!M247</f>
        <v>0</v>
      </c>
      <c r="I249" s="300">
        <f>'Anchor-AI'!N247</f>
        <v>0</v>
      </c>
      <c r="J249" s="300">
        <f>'Anchor-AI'!O247</f>
        <v>0</v>
      </c>
      <c r="K249" s="295">
        <f>(Summary!$C$63*H249+Summary!$C$64*I249+Summary!$C$65*J249)/Summary!$C$66</f>
        <v>0</v>
      </c>
      <c r="L249" s="300">
        <f>'Anchor-AI'!P247</f>
        <v>0</v>
      </c>
      <c r="M249" s="300">
        <f>'Anchor-AI'!Q247</f>
        <v>0</v>
      </c>
      <c r="N249" s="300">
        <f>'Anchor-AI'!R247</f>
        <v>0</v>
      </c>
      <c r="O249" s="300">
        <f>'Anchor-AI'!S247</f>
        <v>0</v>
      </c>
      <c r="P249" s="300">
        <f>'Anchor-AI'!T247</f>
        <v>0</v>
      </c>
      <c r="Q249" s="300">
        <f>'Anchor-AI'!U247</f>
        <v>0</v>
      </c>
      <c r="R249" s="300">
        <f>'Anchor-AI'!V247</f>
        <v>0</v>
      </c>
      <c r="S249" s="300">
        <f>'Anchor-AI'!W247</f>
        <v>0</v>
      </c>
      <c r="T249" s="300">
        <f>'Anchor-AI'!X247</f>
        <v>0</v>
      </c>
      <c r="U249" s="300">
        <f>10*LOG10(1/((Summary!$C$80/10^(R249/10)+Summary!$C$81/10^(S249/10)+Summary!$C$82/10^(T249/10))/Summary!$C$83))</f>
        <v>0</v>
      </c>
      <c r="V249" s="300">
        <f>'Anchor-AI'!Y247</f>
        <v>0</v>
      </c>
      <c r="W249" s="300">
        <f>'Anchor-AI'!Z247</f>
        <v>0</v>
      </c>
      <c r="X249" s="300">
        <f>'Anchor-AI'!AA247</f>
        <v>0</v>
      </c>
      <c r="Y249" s="357">
        <f>'Anchor-AI'!AB247</f>
        <v>0</v>
      </c>
      <c r="Z249" s="357">
        <f>'Anchor-AI'!AC247</f>
        <v>0</v>
      </c>
      <c r="AA249" s="301">
        <f t="shared" si="20"/>
        <v>0</v>
      </c>
      <c r="AC249" s="171">
        <f>'Test-AI'!L247</f>
        <v>0</v>
      </c>
      <c r="AD249" s="168">
        <f>'Test-AI'!M247</f>
        <v>0</v>
      </c>
      <c r="AE249" s="168">
        <f>'Test-AI'!N247</f>
        <v>0</v>
      </c>
      <c r="AF249" s="168">
        <f>'Test-AI'!O247</f>
        <v>0</v>
      </c>
      <c r="AG249" s="168">
        <f>(Summary!$C$63*AD249+Summary!$C$64*AE249+Summary!$C$65*AF249)/Summary!$C$66</f>
        <v>0</v>
      </c>
      <c r="AH249" s="168">
        <f>'Test-AI'!P247</f>
        <v>0</v>
      </c>
      <c r="AI249" s="168">
        <f>'Test-AI'!Q247</f>
        <v>0</v>
      </c>
      <c r="AJ249" s="168">
        <f>'Test-AI'!R247</f>
        <v>0</v>
      </c>
      <c r="AK249" s="168">
        <f>'Test-AI'!S247</f>
        <v>0</v>
      </c>
      <c r="AL249" s="168">
        <f>'Test-AI'!T247</f>
        <v>0</v>
      </c>
      <c r="AM249" s="168">
        <f>'Test-AI'!U247</f>
        <v>0</v>
      </c>
      <c r="AN249" s="168">
        <f>'Test-AI'!V247</f>
        <v>0</v>
      </c>
      <c r="AO249" s="168">
        <f>'Test-AI'!W247</f>
        <v>0</v>
      </c>
      <c r="AP249" s="168">
        <f>'Test-AI'!X247</f>
        <v>0</v>
      </c>
      <c r="AQ249" s="168">
        <f>10*LOG10(1/((Summary!$C$80/10^(AN249/10)+Summary!$C$81/10^(AO249/10)+Summary!$C$82/10^(AP249/10))/Summary!$C$83))</f>
        <v>0</v>
      </c>
      <c r="AR249" s="168">
        <f>'Test-AI'!Y247</f>
        <v>0</v>
      </c>
      <c r="AS249" s="168">
        <f>'Test-AI'!Z247</f>
        <v>0</v>
      </c>
      <c r="AT249" s="300">
        <f>'Test-AI'!AA247</f>
        <v>0</v>
      </c>
      <c r="AU249" s="357">
        <f>'Test-AI'!AB247</f>
        <v>0</v>
      </c>
      <c r="AV249" s="357">
        <f>'Test-AI'!AC247</f>
        <v>0</v>
      </c>
      <c r="AW249" s="301">
        <f t="shared" si="21"/>
        <v>0</v>
      </c>
      <c r="AX249" s="302" t="e">
        <f t="shared" si="22"/>
        <v>#DIV/0!</v>
      </c>
      <c r="AY249" s="303" t="e">
        <f t="shared" si="22"/>
        <v>#DIV/0!</v>
      </c>
      <c r="AZ249" s="297" t="e">
        <f t="shared" si="22"/>
        <v>#DIV/0!</v>
      </c>
      <c r="BA249" s="345" t="e">
        <f t="shared" si="19"/>
        <v>#DIV/0!</v>
      </c>
      <c r="BB249" s="75"/>
      <c r="BC249" s="75"/>
      <c r="BD249" s="570"/>
      <c r="BE249" s="550"/>
      <c r="BF249" s="553"/>
      <c r="BG249" s="553"/>
      <c r="BH249" s="553"/>
      <c r="BI249" s="553"/>
      <c r="BJ249" s="553"/>
      <c r="BK249" s="553"/>
      <c r="BL249" s="553"/>
      <c r="BM249" s="553"/>
      <c r="BN249" s="553"/>
      <c r="BO249" s="546"/>
      <c r="BP249" s="544"/>
      <c r="BQ249" s="546"/>
      <c r="BR249" s="544"/>
      <c r="BS249" s="553"/>
      <c r="BT249" s="553"/>
      <c r="BU249" s="553"/>
      <c r="BV249" s="553"/>
      <c r="BW249" s="553"/>
      <c r="BX249" s="553"/>
      <c r="BY249" s="553"/>
      <c r="BZ249" s="544"/>
      <c r="CA249" s="544"/>
      <c r="CB249" s="553"/>
      <c r="CC249" s="553"/>
      <c r="CD249" s="553"/>
      <c r="CE249" s="546"/>
      <c r="CF249" s="544"/>
      <c r="CG249" s="546"/>
      <c r="CH249" s="544"/>
    </row>
    <row r="250" spans="1:86" ht="17" hidden="1" customHeight="1" x14ac:dyDescent="0.2">
      <c r="A250" s="626" t="s">
        <v>154</v>
      </c>
      <c r="B250" s="595" t="s">
        <v>155</v>
      </c>
      <c r="C250" s="586" t="s">
        <v>74</v>
      </c>
      <c r="D250" s="589">
        <v>60</v>
      </c>
      <c r="E250" s="557">
        <v>8</v>
      </c>
      <c r="F250" s="238">
        <v>85</v>
      </c>
      <c r="G250" s="289">
        <f>'Anchor-AI'!L248</f>
        <v>0</v>
      </c>
      <c r="H250" s="290">
        <f>'Anchor-AI'!M248</f>
        <v>0</v>
      </c>
      <c r="I250" s="290">
        <f>'Anchor-AI'!N248</f>
        <v>0</v>
      </c>
      <c r="J250" s="290">
        <f>'Anchor-AI'!O248</f>
        <v>0</v>
      </c>
      <c r="K250" s="290">
        <f>(Summary!$C$63*H250+Summary!$C$64*I250+Summary!$C$65*J250)/Summary!$C$66</f>
        <v>0</v>
      </c>
      <c r="L250" s="290">
        <f>'Anchor-AI'!P248</f>
        <v>0</v>
      </c>
      <c r="M250" s="290">
        <f>'Anchor-AI'!Q248</f>
        <v>0</v>
      </c>
      <c r="N250" s="290">
        <f>'Anchor-AI'!R248</f>
        <v>0</v>
      </c>
      <c r="O250" s="290">
        <f>'Anchor-AI'!S248</f>
        <v>0</v>
      </c>
      <c r="P250" s="290">
        <f>'Anchor-AI'!T248</f>
        <v>0</v>
      </c>
      <c r="Q250" s="290">
        <f>'Anchor-AI'!U248</f>
        <v>0</v>
      </c>
      <c r="R250" s="290">
        <f>'Anchor-AI'!V248</f>
        <v>0</v>
      </c>
      <c r="S250" s="290">
        <f>'Anchor-AI'!W248</f>
        <v>0</v>
      </c>
      <c r="T250" s="290">
        <f>'Anchor-AI'!X248</f>
        <v>0</v>
      </c>
      <c r="U250" s="290">
        <f>10*LOG10(1/((Summary!$C$80/10^(R250/10)+Summary!$C$81/10^(S250/10)+Summary!$C$82/10^(T250/10))/Summary!$C$83))</f>
        <v>0</v>
      </c>
      <c r="V250" s="290">
        <f>'Anchor-AI'!Y248</f>
        <v>0</v>
      </c>
      <c r="W250" s="290">
        <f>'Anchor-AI'!Z248</f>
        <v>0</v>
      </c>
      <c r="X250" s="290">
        <f>'Anchor-AI'!AA248</f>
        <v>0</v>
      </c>
      <c r="Y250" s="360">
        <f>'Anchor-AI'!AB248</f>
        <v>0</v>
      </c>
      <c r="Z250" s="360">
        <f>'Anchor-AI'!AC248</f>
        <v>0</v>
      </c>
      <c r="AA250" s="291">
        <f t="shared" si="20"/>
        <v>0</v>
      </c>
      <c r="AC250" s="169">
        <f>'Test-AI'!L248</f>
        <v>0</v>
      </c>
      <c r="AD250" s="166">
        <f>'Test-AI'!M248</f>
        <v>0</v>
      </c>
      <c r="AE250" s="166">
        <f>'Test-AI'!N248</f>
        <v>0</v>
      </c>
      <c r="AF250" s="166">
        <f>'Test-AI'!O248</f>
        <v>0</v>
      </c>
      <c r="AG250" s="166">
        <f>(Summary!$C$63*AD250+Summary!$C$64*AE250+Summary!$C$65*AF250)/Summary!$C$66</f>
        <v>0</v>
      </c>
      <c r="AH250" s="166">
        <f>'Test-AI'!P248</f>
        <v>0</v>
      </c>
      <c r="AI250" s="166">
        <f>'Test-AI'!Q248</f>
        <v>0</v>
      </c>
      <c r="AJ250" s="166">
        <f>'Test-AI'!R248</f>
        <v>0</v>
      </c>
      <c r="AK250" s="166">
        <f>'Test-AI'!S248</f>
        <v>0</v>
      </c>
      <c r="AL250" s="166">
        <f>'Test-AI'!T248</f>
        <v>0</v>
      </c>
      <c r="AM250" s="166">
        <f>'Test-AI'!U248</f>
        <v>0</v>
      </c>
      <c r="AN250" s="166">
        <f>'Test-AI'!V248</f>
        <v>0</v>
      </c>
      <c r="AO250" s="166">
        <f>'Test-AI'!W248</f>
        <v>0</v>
      </c>
      <c r="AP250" s="166">
        <f>'Test-AI'!X248</f>
        <v>0</v>
      </c>
      <c r="AQ250" s="166">
        <f>10*LOG10(1/((Summary!$C$80/10^(AN250/10)+Summary!$C$81/10^(AO250/10)+Summary!$C$82/10^(AP250/10))/Summary!$C$83))</f>
        <v>0</v>
      </c>
      <c r="AR250" s="166">
        <f>'Test-AI'!Y248</f>
        <v>0</v>
      </c>
      <c r="AS250" s="166">
        <f>'Test-AI'!Z248</f>
        <v>0</v>
      </c>
      <c r="AT250" s="290">
        <f>'Test-AI'!AA248</f>
        <v>0</v>
      </c>
      <c r="AU250" s="356">
        <f>'Test-AI'!AB248</f>
        <v>0</v>
      </c>
      <c r="AV250" s="356">
        <f>'Test-AI'!AC248</f>
        <v>0</v>
      </c>
      <c r="AW250" s="291">
        <f t="shared" si="21"/>
        <v>0</v>
      </c>
      <c r="AX250" s="292" t="e">
        <f t="shared" si="22"/>
        <v>#DIV/0!</v>
      </c>
      <c r="AY250" s="293" t="e">
        <f t="shared" si="22"/>
        <v>#DIV/0!</v>
      </c>
      <c r="AZ250" s="292" t="e">
        <f t="shared" si="22"/>
        <v>#DIV/0!</v>
      </c>
      <c r="BA250" s="344" t="e">
        <f t="shared" si="19"/>
        <v>#DIV/0!</v>
      </c>
      <c r="BB250" s="75"/>
      <c r="BC250" s="75"/>
      <c r="BD250" s="572" t="s">
        <v>39</v>
      </c>
      <c r="BE250" s="549" t="e">
        <f t="array" ref="BE250">bdRateExtend($G250:$G253,H250:H253,$AC250:$AC253,AD250:AD253)</f>
        <v>#VALUE!</v>
      </c>
      <c r="BF250" s="551" t="e">
        <f t="array" ref="BF250">bdRateExtend($G250:$G255,H250:H255,$AC250:$AC255,AD250:AD255)</f>
        <v>#VALUE!</v>
      </c>
      <c r="BG250" s="551" t="e">
        <f t="array" ref="BG250">bdRateExtend($G250:$G255,I250:I255,$AC250:$AC255,AE250:AE255)</f>
        <v>#VALUE!</v>
      </c>
      <c r="BH250" s="551" t="e">
        <f t="array" ref="BH250">bdRateExtend($G250:$G255,J250:J255,$AC250:$AC255,AF250:AF255)</f>
        <v>#VALUE!</v>
      </c>
      <c r="BI250" s="551" t="e">
        <f t="array" ref="BI250">bdRateExtend($G250:$G255,K250:K255,$AC250:$AC255,AG250:AG255)</f>
        <v>#VALUE!</v>
      </c>
      <c r="BJ250" s="575" t="e">
        <f>(Summary!$C$94*BF250+Summary!$C$95*BG250+Summary!$C$96*BH250)/Summary!$C$97</f>
        <v>#VALUE!</v>
      </c>
      <c r="BK250" s="551" t="e">
        <f t="array" ref="BK250">bdRateExtend($G250:$G253,L250:L253,$AC250:$AC253,AH250:AH253)</f>
        <v>#VALUE!</v>
      </c>
      <c r="BL250" s="551" t="e">
        <f t="array" ref="BL250">bdRateExtend($G250:$G255,L250:L255,$AC250:$AC255,AH250:AH255)</f>
        <v>#VALUE!</v>
      </c>
      <c r="BM250" s="551" t="e">
        <f t="array" ref="BM250">bdRateExtend($G250:$G253,M250:M253,$AC250:$AC253,AI250:AI253)</f>
        <v>#VALUE!</v>
      </c>
      <c r="BN250" s="551" t="e">
        <f t="array" ref="BN250">bdRateExtend($G250:$G255,M250:M255,$AC250:$AC255,AI250:AI255)</f>
        <v>#VALUE!</v>
      </c>
      <c r="BO250" s="548" t="e">
        <f t="array" ref="BO250">bdRateExtend($G250:$G253,N250:N253,$AC250:$AC253,AJ250:AJ253,"None", FALSE,1)</f>
        <v>#VALUE!</v>
      </c>
      <c r="BP250" s="585" t="e">
        <f t="array" ref="BP250">bdRateExtend($G250:$G255,N250:N255,$AC250:$AC255,AJ250:AJ255,"None", FALSE,1)</f>
        <v>#VALUE!</v>
      </c>
      <c r="BQ250" s="548" t="e">
        <f t="array" ref="BQ250">bdRateExtend($G250:$G253,O250:O253,$AC250:$AC253,AK250:AK253,"None", FALSE,1)</f>
        <v>#VALUE!</v>
      </c>
      <c r="BR250" s="585" t="e">
        <f t="array" ref="BR250">bdRateExtend($G250:$G255,O250:O255,$AC250:$AC255,AK250:AK255,"None", FALSE,1)</f>
        <v>#VALUE!</v>
      </c>
      <c r="BS250" s="551" t="e">
        <f t="array" ref="BS250">bdRateExtend($G250:$G253,P250:P253,$AC250:$AC253,AL250:AL253)</f>
        <v>#VALUE!</v>
      </c>
      <c r="BT250" s="551" t="e">
        <f t="array" ref="BT250">bdRateExtend($G250:$G255,P250:P255,$AC250:$AC255,AL250:AL255)</f>
        <v>#VALUE!</v>
      </c>
      <c r="BU250" s="551" t="e">
        <f t="array" ref="BU250">bdRateExtend($G250:$G253,Q250:Q253,$AC250:$AC253,AM250:AM253)</f>
        <v>#VALUE!</v>
      </c>
      <c r="BV250" s="551" t="e">
        <f t="array" ref="BV250">bdRateExtend($G250:$G255,Q250:Q255,$AC250:$AC255,AM250:AM255)</f>
        <v>#VALUE!</v>
      </c>
      <c r="BW250" s="551" t="e">
        <f t="array" ref="BW250">bdRateExtend($G250:$G253,R250:R253,$AC250:$AC253,AN250:AN253)</f>
        <v>#VALUE!</v>
      </c>
      <c r="BX250" s="551" t="e">
        <f t="array" ref="BX250">bdRateExtend($G250:$G255,R250:R255,$AC250:$AC255,AN250:AN255)</f>
        <v>#VALUE!</v>
      </c>
      <c r="BY250" s="551" t="e">
        <f t="array" ref="BY250">bdRateExtend($G250:$G255,S250:S255,$AC250:$AC255,AO250:AO255)</f>
        <v>#VALUE!</v>
      </c>
      <c r="BZ250" s="555" t="e">
        <f t="array" ref="BZ250">bdRateExtend($G250:$G255,T250:T255,$AC250:$AC255,AP250:AP255)</f>
        <v>#VALUE!</v>
      </c>
      <c r="CA250" s="555" t="e">
        <f t="array" ref="CA250">bdRateExtend($G250:$G255,U250:U255,$AC250:$AC255,AQ250:AQ255)</f>
        <v>#VALUE!</v>
      </c>
      <c r="CB250" s="575" t="e">
        <f>(Summary!$C$108*BX250+Summary!$C$109*BY250+Summary!$C$110*BZ250)/Summary!$C$111</f>
        <v>#VALUE!</v>
      </c>
      <c r="CC250" s="593" t="e">
        <f t="array" ref="CC250">bdCAMBIExtend($G250:$G253,V250:V253,$AC250:$AC253,AR250:AR253)</f>
        <v>#VALUE!</v>
      </c>
      <c r="CD250" s="578" t="e">
        <f t="array" ref="CD250">bdCAMBIExtend($G250:$G255,V250:V255,$AC250:$AC255,AR250:AR255)</f>
        <v>#VALUE!</v>
      </c>
      <c r="CE250" s="547">
        <f t="array" ref="CE250">testVMAFRange($G250:$G253,N250:N253,$AC250:$AC253,AJ250:AJ253)</f>
        <v>0</v>
      </c>
      <c r="CF250" s="543">
        <f t="array" ref="CF250">testVMAFRange($G250:$G255,N250:N255,$AC250:$AC255,AJ250:AJ255)</f>
        <v>0</v>
      </c>
      <c r="CG250" s="547">
        <f t="array" ref="CG250">testVMAFRange($G250:$G253,O250:O253,$AC250:$AC253,AK250:AK253)</f>
        <v>0</v>
      </c>
      <c r="CH250" s="543">
        <f t="array" ref="CH250">testVMAFRange($G250:$G255,O250:O255,$AC250:$AC255,AK250:AK255)</f>
        <v>0</v>
      </c>
    </row>
    <row r="251" spans="1:86" ht="17" hidden="1" customHeight="1" x14ac:dyDescent="0.2">
      <c r="A251" s="485"/>
      <c r="B251" s="566"/>
      <c r="C251" s="485"/>
      <c r="D251" s="590"/>
      <c r="E251" s="558"/>
      <c r="F251" s="239">
        <v>110</v>
      </c>
      <c r="G251" s="294">
        <f>'Anchor-AI'!L249</f>
        <v>0</v>
      </c>
      <c r="H251" s="295">
        <f>'Anchor-AI'!M249</f>
        <v>0</v>
      </c>
      <c r="I251" s="295">
        <f>'Anchor-AI'!N249</f>
        <v>0</v>
      </c>
      <c r="J251" s="295">
        <f>'Anchor-AI'!O249</f>
        <v>0</v>
      </c>
      <c r="K251" s="295">
        <f>(Summary!$C$63*H251+Summary!$C$64*I251+Summary!$C$65*J251)/Summary!$C$66</f>
        <v>0</v>
      </c>
      <c r="L251" s="295">
        <f>'Anchor-AI'!P249</f>
        <v>0</v>
      </c>
      <c r="M251" s="295">
        <f>'Anchor-AI'!Q249</f>
        <v>0</v>
      </c>
      <c r="N251" s="295">
        <f>'Anchor-AI'!R249</f>
        <v>0</v>
      </c>
      <c r="O251" s="295">
        <f>'Anchor-AI'!S249</f>
        <v>0</v>
      </c>
      <c r="P251" s="295">
        <f>'Anchor-AI'!T249</f>
        <v>0</v>
      </c>
      <c r="Q251" s="295">
        <f>'Anchor-AI'!U249</f>
        <v>0</v>
      </c>
      <c r="R251" s="295">
        <f>'Anchor-AI'!V249</f>
        <v>0</v>
      </c>
      <c r="S251" s="295">
        <f>'Anchor-AI'!W249</f>
        <v>0</v>
      </c>
      <c r="T251" s="295">
        <f>'Anchor-AI'!X249</f>
        <v>0</v>
      </c>
      <c r="U251" s="295">
        <f>10*LOG10(1/((Summary!$C$80/10^(R251/10)+Summary!$C$81/10^(S251/10)+Summary!$C$82/10^(T251/10))/Summary!$C$83))</f>
        <v>0</v>
      </c>
      <c r="V251" s="295">
        <f>'Anchor-AI'!Y249</f>
        <v>0</v>
      </c>
      <c r="W251" s="295">
        <f>'Anchor-AI'!Z249</f>
        <v>0</v>
      </c>
      <c r="X251" s="295">
        <f>'Anchor-AI'!AA249</f>
        <v>0</v>
      </c>
      <c r="Y251" s="357">
        <f>'Anchor-AI'!AB249</f>
        <v>0</v>
      </c>
      <c r="Z251" s="357">
        <f>'Anchor-AI'!AC249</f>
        <v>0</v>
      </c>
      <c r="AA251" s="296">
        <f t="shared" si="20"/>
        <v>0</v>
      </c>
      <c r="AC251" s="170">
        <f>'Test-AI'!L249</f>
        <v>0</v>
      </c>
      <c r="AD251" s="167">
        <f>'Test-AI'!M249</f>
        <v>0</v>
      </c>
      <c r="AE251" s="167">
        <f>'Test-AI'!N249</f>
        <v>0</v>
      </c>
      <c r="AF251" s="167">
        <f>'Test-AI'!O249</f>
        <v>0</v>
      </c>
      <c r="AG251" s="167">
        <f>(Summary!$C$63*AD251+Summary!$C$64*AE251+Summary!$C$65*AF251)/Summary!$C$66</f>
        <v>0</v>
      </c>
      <c r="AH251" s="167">
        <f>'Test-AI'!P249</f>
        <v>0</v>
      </c>
      <c r="AI251" s="167">
        <f>'Test-AI'!Q249</f>
        <v>0</v>
      </c>
      <c r="AJ251" s="167">
        <f>'Test-AI'!R249</f>
        <v>0</v>
      </c>
      <c r="AK251" s="167">
        <f>'Test-AI'!S249</f>
        <v>0</v>
      </c>
      <c r="AL251" s="167">
        <f>'Test-AI'!T249</f>
        <v>0</v>
      </c>
      <c r="AM251" s="167">
        <f>'Test-AI'!U249</f>
        <v>0</v>
      </c>
      <c r="AN251" s="167">
        <f>'Test-AI'!V249</f>
        <v>0</v>
      </c>
      <c r="AO251" s="167">
        <f>'Test-AI'!W249</f>
        <v>0</v>
      </c>
      <c r="AP251" s="167">
        <f>'Test-AI'!X249</f>
        <v>0</v>
      </c>
      <c r="AQ251" s="167">
        <f>10*LOG10(1/((Summary!$C$80/10^(AN251/10)+Summary!$C$81/10^(AO251/10)+Summary!$C$82/10^(AP251/10))/Summary!$C$83))</f>
        <v>0</v>
      </c>
      <c r="AR251" s="167">
        <f>'Test-AI'!Y249</f>
        <v>0</v>
      </c>
      <c r="AS251" s="167">
        <f>'Test-AI'!Z249</f>
        <v>0</v>
      </c>
      <c r="AT251" s="295">
        <f>'Test-AI'!AA249</f>
        <v>0</v>
      </c>
      <c r="AU251" s="357">
        <f>'Test-AI'!AB249</f>
        <v>0</v>
      </c>
      <c r="AV251" s="357">
        <f>'Test-AI'!AC249</f>
        <v>0</v>
      </c>
      <c r="AW251" s="296">
        <f t="shared" si="21"/>
        <v>0</v>
      </c>
      <c r="AX251" s="297" t="e">
        <f t="shared" si="22"/>
        <v>#DIV/0!</v>
      </c>
      <c r="AY251" s="298" t="e">
        <f t="shared" si="22"/>
        <v>#DIV/0!</v>
      </c>
      <c r="AZ251" s="297" t="e">
        <f t="shared" si="22"/>
        <v>#DIV/0!</v>
      </c>
      <c r="BA251" s="345" t="e">
        <f t="shared" si="19"/>
        <v>#DIV/0!</v>
      </c>
      <c r="BB251" s="75"/>
      <c r="BC251" s="75"/>
      <c r="BD251" s="565"/>
      <c r="BE251" s="550"/>
      <c r="BF251" s="552"/>
      <c r="BG251" s="552"/>
      <c r="BH251" s="552"/>
      <c r="BI251" s="552"/>
      <c r="BJ251" s="552"/>
      <c r="BK251" s="553"/>
      <c r="BL251" s="552"/>
      <c r="BM251" s="553"/>
      <c r="BN251" s="552"/>
      <c r="BO251" s="546"/>
      <c r="BP251" s="541"/>
      <c r="BQ251" s="546"/>
      <c r="BR251" s="541"/>
      <c r="BS251" s="553"/>
      <c r="BT251" s="552"/>
      <c r="BU251" s="553"/>
      <c r="BV251" s="552"/>
      <c r="BW251" s="553"/>
      <c r="BX251" s="552"/>
      <c r="BY251" s="552"/>
      <c r="BZ251" s="541"/>
      <c r="CA251" s="541"/>
      <c r="CB251" s="552"/>
      <c r="CC251" s="550"/>
      <c r="CD251" s="541"/>
      <c r="CE251" s="546"/>
      <c r="CF251" s="541"/>
      <c r="CG251" s="546"/>
      <c r="CH251" s="541"/>
    </row>
    <row r="252" spans="1:86" ht="17" hidden="1" customHeight="1" x14ac:dyDescent="0.2">
      <c r="A252" s="485"/>
      <c r="B252" s="566"/>
      <c r="C252" s="485"/>
      <c r="D252" s="590"/>
      <c r="E252" s="558"/>
      <c r="F252" s="239">
        <v>135</v>
      </c>
      <c r="G252" s="294">
        <f>'Anchor-AI'!L250</f>
        <v>0</v>
      </c>
      <c r="H252" s="295">
        <f>'Anchor-AI'!M250</f>
        <v>0</v>
      </c>
      <c r="I252" s="295">
        <f>'Anchor-AI'!N250</f>
        <v>0</v>
      </c>
      <c r="J252" s="295">
        <f>'Anchor-AI'!O250</f>
        <v>0</v>
      </c>
      <c r="K252" s="295">
        <f>(Summary!$C$63*H252+Summary!$C$64*I252+Summary!$C$65*J252)/Summary!$C$66</f>
        <v>0</v>
      </c>
      <c r="L252" s="295">
        <f>'Anchor-AI'!P250</f>
        <v>0</v>
      </c>
      <c r="M252" s="295">
        <f>'Anchor-AI'!Q250</f>
        <v>0</v>
      </c>
      <c r="N252" s="295">
        <f>'Anchor-AI'!R250</f>
        <v>0</v>
      </c>
      <c r="O252" s="295">
        <f>'Anchor-AI'!S250</f>
        <v>0</v>
      </c>
      <c r="P252" s="295">
        <f>'Anchor-AI'!T250</f>
        <v>0</v>
      </c>
      <c r="Q252" s="295">
        <f>'Anchor-AI'!U250</f>
        <v>0</v>
      </c>
      <c r="R252" s="295">
        <f>'Anchor-AI'!V250</f>
        <v>0</v>
      </c>
      <c r="S252" s="295">
        <f>'Anchor-AI'!W250</f>
        <v>0</v>
      </c>
      <c r="T252" s="295">
        <f>'Anchor-AI'!X250</f>
        <v>0</v>
      </c>
      <c r="U252" s="295">
        <f>10*LOG10(1/((Summary!$C$80/10^(R252/10)+Summary!$C$81/10^(S252/10)+Summary!$C$82/10^(T252/10))/Summary!$C$83))</f>
        <v>0</v>
      </c>
      <c r="V252" s="295">
        <f>'Anchor-AI'!Y250</f>
        <v>0</v>
      </c>
      <c r="W252" s="295">
        <f>'Anchor-AI'!Z250</f>
        <v>0</v>
      </c>
      <c r="X252" s="295">
        <f>'Anchor-AI'!AA250</f>
        <v>0</v>
      </c>
      <c r="Y252" s="357">
        <f>'Anchor-AI'!AB250</f>
        <v>0</v>
      </c>
      <c r="Z252" s="357">
        <f>'Anchor-AI'!AC250</f>
        <v>0</v>
      </c>
      <c r="AA252" s="296">
        <f t="shared" si="20"/>
        <v>0</v>
      </c>
      <c r="AC252" s="170">
        <f>'Test-AI'!L250</f>
        <v>0</v>
      </c>
      <c r="AD252" s="167">
        <f>'Test-AI'!M250</f>
        <v>0</v>
      </c>
      <c r="AE252" s="167">
        <f>'Test-AI'!N250</f>
        <v>0</v>
      </c>
      <c r="AF252" s="167">
        <f>'Test-AI'!O250</f>
        <v>0</v>
      </c>
      <c r="AG252" s="167">
        <f>(Summary!$C$63*AD252+Summary!$C$64*AE252+Summary!$C$65*AF252)/Summary!$C$66</f>
        <v>0</v>
      </c>
      <c r="AH252" s="167">
        <f>'Test-AI'!P250</f>
        <v>0</v>
      </c>
      <c r="AI252" s="167">
        <f>'Test-AI'!Q250</f>
        <v>0</v>
      </c>
      <c r="AJ252" s="167">
        <f>'Test-AI'!R250</f>
        <v>0</v>
      </c>
      <c r="AK252" s="167">
        <f>'Test-AI'!S250</f>
        <v>0</v>
      </c>
      <c r="AL252" s="167">
        <f>'Test-AI'!T250</f>
        <v>0</v>
      </c>
      <c r="AM252" s="167">
        <f>'Test-AI'!U250</f>
        <v>0</v>
      </c>
      <c r="AN252" s="167">
        <f>'Test-AI'!V250</f>
        <v>0</v>
      </c>
      <c r="AO252" s="167">
        <f>'Test-AI'!W250</f>
        <v>0</v>
      </c>
      <c r="AP252" s="167">
        <f>'Test-AI'!X250</f>
        <v>0</v>
      </c>
      <c r="AQ252" s="167">
        <f>10*LOG10(1/((Summary!$C$80/10^(AN252/10)+Summary!$C$81/10^(AO252/10)+Summary!$C$82/10^(AP252/10))/Summary!$C$83))</f>
        <v>0</v>
      </c>
      <c r="AR252" s="167">
        <f>'Test-AI'!Y250</f>
        <v>0</v>
      </c>
      <c r="AS252" s="167">
        <f>'Test-AI'!Z250</f>
        <v>0</v>
      </c>
      <c r="AT252" s="295">
        <f>'Test-AI'!AA250</f>
        <v>0</v>
      </c>
      <c r="AU252" s="357">
        <f>'Test-AI'!AB250</f>
        <v>0</v>
      </c>
      <c r="AV252" s="357">
        <f>'Test-AI'!AC250</f>
        <v>0</v>
      </c>
      <c r="AW252" s="296">
        <f t="shared" si="21"/>
        <v>0</v>
      </c>
      <c r="AX252" s="297" t="e">
        <f t="shared" si="22"/>
        <v>#DIV/0!</v>
      </c>
      <c r="AY252" s="298" t="e">
        <f t="shared" si="22"/>
        <v>#DIV/0!</v>
      </c>
      <c r="AZ252" s="297" t="e">
        <f t="shared" si="22"/>
        <v>#DIV/0!</v>
      </c>
      <c r="BA252" s="345" t="e">
        <f t="shared" si="19"/>
        <v>#DIV/0!</v>
      </c>
      <c r="BB252" s="75"/>
      <c r="BC252" s="75"/>
      <c r="BD252" s="573" t="s">
        <v>147</v>
      </c>
      <c r="BE252" s="549" t="e">
        <f t="array" ref="BE252">bdRateExtend($G251:$G254,H251:H254,$AC251:$AC254,AD251:AD254)</f>
        <v>#VALUE!</v>
      </c>
      <c r="BF252" s="552"/>
      <c r="BG252" s="552"/>
      <c r="BH252" s="552"/>
      <c r="BI252" s="552"/>
      <c r="BJ252" s="552"/>
      <c r="BK252" s="551" t="e">
        <f t="array" ref="BK252">bdRateExtend($G251:$G254,L251:L254,$AC251:$AC254,AH251:AH254)</f>
        <v>#VALUE!</v>
      </c>
      <c r="BL252" s="552"/>
      <c r="BM252" s="551" t="e">
        <f t="array" ref="BM252">bdRateExtend($G251:$G254,M251:M254,$AC251:$AC254,AI251:AI254)</f>
        <v>#VALUE!</v>
      </c>
      <c r="BN252" s="552"/>
      <c r="BO252" s="545" t="e">
        <f t="array" ref="BO252">bdRateExtend($G251:$G254,N251:N254,$AC251:$AC254,AJ251:AJ254,"None", FALSE,1)</f>
        <v>#VALUE!</v>
      </c>
      <c r="BP252" s="541"/>
      <c r="BQ252" s="545" t="e">
        <f t="array" ref="BQ252">bdRateExtend($G251:$G254,O251:O254,$AC251:$AC254,AK251:AK254,"None", FALSE,1)</f>
        <v>#VALUE!</v>
      </c>
      <c r="BR252" s="541"/>
      <c r="BS252" s="551" t="e">
        <f t="array" ref="BS252">bdRateExtend($G251:$G254,P251:P254,$AC251:$AC254,AL251:AL254)</f>
        <v>#VALUE!</v>
      </c>
      <c r="BT252" s="552"/>
      <c r="BU252" s="551" t="e">
        <f t="array" ref="BU252">bdRateExtend($G251:$G254,Q251:Q254,$AC251:$AC254,AM251:AM254)</f>
        <v>#VALUE!</v>
      </c>
      <c r="BV252" s="552"/>
      <c r="BW252" s="551" t="e">
        <f t="array" ref="BW252">bdRateExtend($G251:$G254,R251:R254,$AC251:$AC254,AN251:AN254)</f>
        <v>#VALUE!</v>
      </c>
      <c r="BX252" s="552"/>
      <c r="BY252" s="552"/>
      <c r="BZ252" s="541"/>
      <c r="CA252" s="541"/>
      <c r="CB252" s="552"/>
      <c r="CC252" s="560" t="e">
        <f t="array" ref="CC252">bdCAMBIExtend($G251:$G254,V251:V254,$AC251:$AC254,AR251:AR254)</f>
        <v>#VALUE!</v>
      </c>
      <c r="CD252" s="541"/>
      <c r="CE252" s="554">
        <f t="array" ref="CE252">testVMAFRange($G251:$G254,N251:N254,$AC251:$AC254,AJ251:AJ254)</f>
        <v>0</v>
      </c>
      <c r="CF252" s="541"/>
      <c r="CG252" s="554">
        <f t="array" ref="CG252">testVMAFRange($G251:$G254,O251:O254,$AC251:$AC254,AK251:AK254)</f>
        <v>0</v>
      </c>
      <c r="CH252" s="541"/>
    </row>
    <row r="253" spans="1:86" ht="17" hidden="1" customHeight="1" x14ac:dyDescent="0.2">
      <c r="A253" s="485"/>
      <c r="B253" s="566"/>
      <c r="C253" s="485"/>
      <c r="D253" s="590"/>
      <c r="E253" s="558"/>
      <c r="F253" s="239">
        <v>160</v>
      </c>
      <c r="G253" s="294">
        <f>'Anchor-AI'!L251</f>
        <v>0</v>
      </c>
      <c r="H253" s="295">
        <f>'Anchor-AI'!M251</f>
        <v>0</v>
      </c>
      <c r="I253" s="295">
        <f>'Anchor-AI'!N251</f>
        <v>0</v>
      </c>
      <c r="J253" s="295">
        <f>'Anchor-AI'!O251</f>
        <v>0</v>
      </c>
      <c r="K253" s="295">
        <f>(Summary!$C$63*H253+Summary!$C$64*I253+Summary!$C$65*J253)/Summary!$C$66</f>
        <v>0</v>
      </c>
      <c r="L253" s="295">
        <f>'Anchor-AI'!P251</f>
        <v>0</v>
      </c>
      <c r="M253" s="295">
        <f>'Anchor-AI'!Q251</f>
        <v>0</v>
      </c>
      <c r="N253" s="295">
        <f>'Anchor-AI'!R251</f>
        <v>0</v>
      </c>
      <c r="O253" s="295">
        <f>'Anchor-AI'!S251</f>
        <v>0</v>
      </c>
      <c r="P253" s="295">
        <f>'Anchor-AI'!T251</f>
        <v>0</v>
      </c>
      <c r="Q253" s="295">
        <f>'Anchor-AI'!U251</f>
        <v>0</v>
      </c>
      <c r="R253" s="295">
        <f>'Anchor-AI'!V251</f>
        <v>0</v>
      </c>
      <c r="S253" s="295">
        <f>'Anchor-AI'!W251</f>
        <v>0</v>
      </c>
      <c r="T253" s="295">
        <f>'Anchor-AI'!X251</f>
        <v>0</v>
      </c>
      <c r="U253" s="295">
        <f>10*LOG10(1/((Summary!$C$80/10^(R253/10)+Summary!$C$81/10^(S253/10)+Summary!$C$82/10^(T253/10))/Summary!$C$83))</f>
        <v>0</v>
      </c>
      <c r="V253" s="295">
        <f>'Anchor-AI'!Y251</f>
        <v>0</v>
      </c>
      <c r="W253" s="295">
        <f>'Anchor-AI'!Z251</f>
        <v>0</v>
      </c>
      <c r="X253" s="295">
        <f>'Anchor-AI'!AA251</f>
        <v>0</v>
      </c>
      <c r="Y253" s="357">
        <f>'Anchor-AI'!AB251</f>
        <v>0</v>
      </c>
      <c r="Z253" s="357">
        <f>'Anchor-AI'!AC251</f>
        <v>0</v>
      </c>
      <c r="AA253" s="296">
        <f t="shared" si="20"/>
        <v>0</v>
      </c>
      <c r="AC253" s="170">
        <f>'Test-AI'!L251</f>
        <v>0</v>
      </c>
      <c r="AD253" s="167">
        <f>'Test-AI'!M251</f>
        <v>0</v>
      </c>
      <c r="AE253" s="167">
        <f>'Test-AI'!N251</f>
        <v>0</v>
      </c>
      <c r="AF253" s="167">
        <f>'Test-AI'!O251</f>
        <v>0</v>
      </c>
      <c r="AG253" s="167">
        <f>(Summary!$C$63*AD253+Summary!$C$64*AE253+Summary!$C$65*AF253)/Summary!$C$66</f>
        <v>0</v>
      </c>
      <c r="AH253" s="167">
        <f>'Test-AI'!P251</f>
        <v>0</v>
      </c>
      <c r="AI253" s="167">
        <f>'Test-AI'!Q251</f>
        <v>0</v>
      </c>
      <c r="AJ253" s="167">
        <f>'Test-AI'!R251</f>
        <v>0</v>
      </c>
      <c r="AK253" s="167">
        <f>'Test-AI'!S251</f>
        <v>0</v>
      </c>
      <c r="AL253" s="167">
        <f>'Test-AI'!T251</f>
        <v>0</v>
      </c>
      <c r="AM253" s="167">
        <f>'Test-AI'!U251</f>
        <v>0</v>
      </c>
      <c r="AN253" s="167">
        <f>'Test-AI'!V251</f>
        <v>0</v>
      </c>
      <c r="AO253" s="167">
        <f>'Test-AI'!W251</f>
        <v>0</v>
      </c>
      <c r="AP253" s="167">
        <f>'Test-AI'!X251</f>
        <v>0</v>
      </c>
      <c r="AQ253" s="167">
        <f>10*LOG10(1/((Summary!$C$80/10^(AN253/10)+Summary!$C$81/10^(AO253/10)+Summary!$C$82/10^(AP253/10))/Summary!$C$83))</f>
        <v>0</v>
      </c>
      <c r="AR253" s="167">
        <f>'Test-AI'!Y251</f>
        <v>0</v>
      </c>
      <c r="AS253" s="167">
        <f>'Test-AI'!Z251</f>
        <v>0</v>
      </c>
      <c r="AT253" s="295">
        <f>'Test-AI'!AA251</f>
        <v>0</v>
      </c>
      <c r="AU253" s="357">
        <f>'Test-AI'!AB251</f>
        <v>0</v>
      </c>
      <c r="AV253" s="357">
        <f>'Test-AI'!AC251</f>
        <v>0</v>
      </c>
      <c r="AW253" s="296">
        <f t="shared" si="21"/>
        <v>0</v>
      </c>
      <c r="AX253" s="297" t="e">
        <f t="shared" si="22"/>
        <v>#DIV/0!</v>
      </c>
      <c r="AY253" s="298" t="e">
        <f t="shared" si="22"/>
        <v>#DIV/0!</v>
      </c>
      <c r="AZ253" s="297" t="e">
        <f t="shared" si="22"/>
        <v>#DIV/0!</v>
      </c>
      <c r="BA253" s="345" t="e">
        <f t="shared" si="19"/>
        <v>#DIV/0!</v>
      </c>
      <c r="BB253" s="75"/>
      <c r="BC253" s="75"/>
      <c r="BD253" s="565"/>
      <c r="BE253" s="550"/>
      <c r="BF253" s="552"/>
      <c r="BG253" s="552"/>
      <c r="BH253" s="552"/>
      <c r="BI253" s="552"/>
      <c r="BJ253" s="552"/>
      <c r="BK253" s="553"/>
      <c r="BL253" s="552"/>
      <c r="BM253" s="553"/>
      <c r="BN253" s="552"/>
      <c r="BO253" s="546"/>
      <c r="BP253" s="541"/>
      <c r="BQ253" s="546"/>
      <c r="BR253" s="541"/>
      <c r="BS253" s="553"/>
      <c r="BT253" s="552"/>
      <c r="BU253" s="553"/>
      <c r="BV253" s="552"/>
      <c r="BW253" s="553"/>
      <c r="BX253" s="552"/>
      <c r="BY253" s="552"/>
      <c r="BZ253" s="541"/>
      <c r="CA253" s="541"/>
      <c r="CB253" s="552"/>
      <c r="CC253" s="550"/>
      <c r="CD253" s="541"/>
      <c r="CE253" s="546"/>
      <c r="CF253" s="541"/>
      <c r="CG253" s="546"/>
      <c r="CH253" s="541"/>
    </row>
    <row r="254" spans="1:86" ht="17" hidden="1" customHeight="1" x14ac:dyDescent="0.2">
      <c r="A254" s="485"/>
      <c r="B254" s="566"/>
      <c r="C254" s="485"/>
      <c r="D254" s="590"/>
      <c r="E254" s="558"/>
      <c r="F254" s="239">
        <v>185</v>
      </c>
      <c r="G254" s="294">
        <f>'Anchor-AI'!L252</f>
        <v>0</v>
      </c>
      <c r="H254" s="295">
        <f>'Anchor-AI'!M252</f>
        <v>0</v>
      </c>
      <c r="I254" s="295">
        <f>'Anchor-AI'!N252</f>
        <v>0</v>
      </c>
      <c r="J254" s="295">
        <f>'Anchor-AI'!O252</f>
        <v>0</v>
      </c>
      <c r="K254" s="295">
        <f>(Summary!$C$63*H254+Summary!$C$64*I254+Summary!$C$65*J254)/Summary!$C$66</f>
        <v>0</v>
      </c>
      <c r="L254" s="295">
        <f>'Anchor-AI'!P252</f>
        <v>0</v>
      </c>
      <c r="M254" s="295">
        <f>'Anchor-AI'!Q252</f>
        <v>0</v>
      </c>
      <c r="N254" s="295">
        <f>'Anchor-AI'!R252</f>
        <v>0</v>
      </c>
      <c r="O254" s="295">
        <f>'Anchor-AI'!S252</f>
        <v>0</v>
      </c>
      <c r="P254" s="295">
        <f>'Anchor-AI'!T252</f>
        <v>0</v>
      </c>
      <c r="Q254" s="295">
        <f>'Anchor-AI'!U252</f>
        <v>0</v>
      </c>
      <c r="R254" s="295">
        <f>'Anchor-AI'!V252</f>
        <v>0</v>
      </c>
      <c r="S254" s="295">
        <f>'Anchor-AI'!W252</f>
        <v>0</v>
      </c>
      <c r="T254" s="295">
        <f>'Anchor-AI'!X252</f>
        <v>0</v>
      </c>
      <c r="U254" s="295">
        <f>10*LOG10(1/((Summary!$C$80/10^(R254/10)+Summary!$C$81/10^(S254/10)+Summary!$C$82/10^(T254/10))/Summary!$C$83))</f>
        <v>0</v>
      </c>
      <c r="V254" s="295">
        <f>'Anchor-AI'!Y252</f>
        <v>0</v>
      </c>
      <c r="W254" s="295">
        <f>'Anchor-AI'!Z252</f>
        <v>0</v>
      </c>
      <c r="X254" s="295">
        <f>'Anchor-AI'!AA252</f>
        <v>0</v>
      </c>
      <c r="Y254" s="357">
        <f>'Anchor-AI'!AB252</f>
        <v>0</v>
      </c>
      <c r="Z254" s="357">
        <f>'Anchor-AI'!AC252</f>
        <v>0</v>
      </c>
      <c r="AA254" s="296">
        <f t="shared" si="20"/>
        <v>0</v>
      </c>
      <c r="AC254" s="170">
        <f>'Test-AI'!L252</f>
        <v>0</v>
      </c>
      <c r="AD254" s="167">
        <f>'Test-AI'!M252</f>
        <v>0</v>
      </c>
      <c r="AE254" s="167">
        <f>'Test-AI'!N252</f>
        <v>0</v>
      </c>
      <c r="AF254" s="167">
        <f>'Test-AI'!O252</f>
        <v>0</v>
      </c>
      <c r="AG254" s="167">
        <f>(Summary!$C$63*AD254+Summary!$C$64*AE254+Summary!$C$65*AF254)/Summary!$C$66</f>
        <v>0</v>
      </c>
      <c r="AH254" s="167">
        <f>'Test-AI'!P252</f>
        <v>0</v>
      </c>
      <c r="AI254" s="167">
        <f>'Test-AI'!Q252</f>
        <v>0</v>
      </c>
      <c r="AJ254" s="167">
        <f>'Test-AI'!R252</f>
        <v>0</v>
      </c>
      <c r="AK254" s="167">
        <f>'Test-AI'!S252</f>
        <v>0</v>
      </c>
      <c r="AL254" s="167">
        <f>'Test-AI'!T252</f>
        <v>0</v>
      </c>
      <c r="AM254" s="167">
        <f>'Test-AI'!U252</f>
        <v>0</v>
      </c>
      <c r="AN254" s="167">
        <f>'Test-AI'!V252</f>
        <v>0</v>
      </c>
      <c r="AO254" s="167">
        <f>'Test-AI'!W252</f>
        <v>0</v>
      </c>
      <c r="AP254" s="167">
        <f>'Test-AI'!X252</f>
        <v>0</v>
      </c>
      <c r="AQ254" s="167">
        <f>10*LOG10(1/((Summary!$C$80/10^(AN254/10)+Summary!$C$81/10^(AO254/10)+Summary!$C$82/10^(AP254/10))/Summary!$C$83))</f>
        <v>0</v>
      </c>
      <c r="AR254" s="167">
        <f>'Test-AI'!Y252</f>
        <v>0</v>
      </c>
      <c r="AS254" s="167">
        <f>'Test-AI'!Z252</f>
        <v>0</v>
      </c>
      <c r="AT254" s="295">
        <f>'Test-AI'!AA252</f>
        <v>0</v>
      </c>
      <c r="AU254" s="357">
        <f>'Test-AI'!AB252</f>
        <v>0</v>
      </c>
      <c r="AV254" s="357">
        <f>'Test-AI'!AC252</f>
        <v>0</v>
      </c>
      <c r="AW254" s="296">
        <f t="shared" si="21"/>
        <v>0</v>
      </c>
      <c r="AX254" s="297" t="e">
        <f t="shared" si="22"/>
        <v>#DIV/0!</v>
      </c>
      <c r="AY254" s="298" t="e">
        <f t="shared" si="22"/>
        <v>#DIV/0!</v>
      </c>
      <c r="AZ254" s="297" t="e">
        <f t="shared" si="22"/>
        <v>#DIV/0!</v>
      </c>
      <c r="BA254" s="345" t="e">
        <f t="shared" si="19"/>
        <v>#DIV/0!</v>
      </c>
      <c r="BB254" s="75"/>
      <c r="BC254" s="75"/>
      <c r="BD254" s="574" t="s">
        <v>46</v>
      </c>
      <c r="BE254" s="549" t="e">
        <f t="array" ref="BE254">bdRateExtend($G252:$G255,H252:H255,$AC252:$AC255,AD252:AD255)</f>
        <v>#VALUE!</v>
      </c>
      <c r="BF254" s="552"/>
      <c r="BG254" s="552"/>
      <c r="BH254" s="552"/>
      <c r="BI254" s="552"/>
      <c r="BJ254" s="552"/>
      <c r="BK254" s="551" t="e">
        <f t="array" ref="BK254">bdRateExtend($G252:$G255,L252:L255,$AC252:$AC255,AH252:AH255)</f>
        <v>#VALUE!</v>
      </c>
      <c r="BL254" s="552"/>
      <c r="BM254" s="551" t="e">
        <f t="array" ref="BM254">bdRateExtend($G252:$G255,M252:M255,$AC252:$AC255,AI252:AI255)</f>
        <v>#VALUE!</v>
      </c>
      <c r="BN254" s="552"/>
      <c r="BO254" s="545" t="e">
        <f t="array" ref="BO254">bdRateExtend($G252:$G255,N252:N255,$AC252:$AC255,AJ252:AJ255,"None", FALSE,1)</f>
        <v>#VALUE!</v>
      </c>
      <c r="BP254" s="541"/>
      <c r="BQ254" s="545" t="e">
        <f t="array" ref="BQ254">bdRateExtend($G252:$G255,O252:O255,$AC252:$AC255,AK252:AK255,"None", FALSE,1)</f>
        <v>#VALUE!</v>
      </c>
      <c r="BR254" s="541"/>
      <c r="BS254" s="551" t="e">
        <f t="array" ref="BS254">bdRateExtend($G252:$G255,P252:P255,$AC252:$AC255,AL252:AL255)</f>
        <v>#VALUE!</v>
      </c>
      <c r="BT254" s="552"/>
      <c r="BU254" s="551" t="e">
        <f t="array" ref="BU254">bdRateExtend($G252:$G255,Q252:Q255,$AC252:$AC255,AM252:AM255)</f>
        <v>#VALUE!</v>
      </c>
      <c r="BV254" s="552"/>
      <c r="BW254" s="551" t="e">
        <f t="array" ref="BW254">bdRateExtend($G252:$G255,R252:R255,$AC252:$AC255,AN252:AN255)</f>
        <v>#VALUE!</v>
      </c>
      <c r="BX254" s="552"/>
      <c r="BY254" s="552"/>
      <c r="BZ254" s="541"/>
      <c r="CA254" s="541"/>
      <c r="CB254" s="552"/>
      <c r="CC254" s="560" t="e">
        <f t="array" ref="CC254">bdCAMBIExtend($G252:$G255,V252:V255,$AC252:$AC255,AR252:AR255)</f>
        <v>#VALUE!</v>
      </c>
      <c r="CD254" s="541"/>
      <c r="CE254" s="554">
        <f t="array" ref="CE254">testVMAFRange($G252:$G255,N252:N255,$AC252:$AC255,AJ252:AJ255)</f>
        <v>0</v>
      </c>
      <c r="CF254" s="541"/>
      <c r="CG254" s="554">
        <f t="array" ref="CG254">testVMAFRange($G252:$G255,O252:O255,$AC252:$AC255,AK252:AK255)</f>
        <v>0</v>
      </c>
      <c r="CH254" s="541"/>
    </row>
    <row r="255" spans="1:86" ht="17" hidden="1" customHeight="1" x14ac:dyDescent="0.2">
      <c r="A255" s="485"/>
      <c r="B255" s="596"/>
      <c r="C255" s="486"/>
      <c r="D255" s="591"/>
      <c r="E255" s="559"/>
      <c r="F255" s="240">
        <v>210</v>
      </c>
      <c r="G255" s="299">
        <f>'Anchor-AI'!L253</f>
        <v>0</v>
      </c>
      <c r="H255" s="300">
        <f>'Anchor-AI'!M253</f>
        <v>0</v>
      </c>
      <c r="I255" s="300">
        <f>'Anchor-AI'!N253</f>
        <v>0</v>
      </c>
      <c r="J255" s="300">
        <f>'Anchor-AI'!O253</f>
        <v>0</v>
      </c>
      <c r="K255" s="295">
        <f>(Summary!$C$63*H255+Summary!$C$64*I255+Summary!$C$65*J255)/Summary!$C$66</f>
        <v>0</v>
      </c>
      <c r="L255" s="300">
        <f>'Anchor-AI'!P253</f>
        <v>0</v>
      </c>
      <c r="M255" s="300">
        <f>'Anchor-AI'!Q253</f>
        <v>0</v>
      </c>
      <c r="N255" s="300">
        <f>'Anchor-AI'!R253</f>
        <v>0</v>
      </c>
      <c r="O255" s="300">
        <f>'Anchor-AI'!S253</f>
        <v>0</v>
      </c>
      <c r="P255" s="300">
        <f>'Anchor-AI'!T253</f>
        <v>0</v>
      </c>
      <c r="Q255" s="300">
        <f>'Anchor-AI'!U253</f>
        <v>0</v>
      </c>
      <c r="R255" s="300">
        <f>'Anchor-AI'!V253</f>
        <v>0</v>
      </c>
      <c r="S255" s="300">
        <f>'Anchor-AI'!W253</f>
        <v>0</v>
      </c>
      <c r="T255" s="300">
        <f>'Anchor-AI'!X253</f>
        <v>0</v>
      </c>
      <c r="U255" s="300">
        <f>10*LOG10(1/((Summary!$C$80/10^(R255/10)+Summary!$C$81/10^(S255/10)+Summary!$C$82/10^(T255/10))/Summary!$C$83))</f>
        <v>0</v>
      </c>
      <c r="V255" s="300">
        <f>'Anchor-AI'!Y253</f>
        <v>0</v>
      </c>
      <c r="W255" s="300">
        <f>'Anchor-AI'!Z253</f>
        <v>0</v>
      </c>
      <c r="X255" s="300">
        <f>'Anchor-AI'!AA253</f>
        <v>0</v>
      </c>
      <c r="Y255" s="357">
        <f>'Anchor-AI'!AB253</f>
        <v>0</v>
      </c>
      <c r="Z255" s="357">
        <f>'Anchor-AI'!AC253</f>
        <v>0</v>
      </c>
      <c r="AA255" s="301">
        <f t="shared" si="20"/>
        <v>0</v>
      </c>
      <c r="AC255" s="171">
        <f>'Test-AI'!L253</f>
        <v>0</v>
      </c>
      <c r="AD255" s="168">
        <f>'Test-AI'!M253</f>
        <v>0</v>
      </c>
      <c r="AE255" s="168">
        <f>'Test-AI'!N253</f>
        <v>0</v>
      </c>
      <c r="AF255" s="168">
        <f>'Test-AI'!O253</f>
        <v>0</v>
      </c>
      <c r="AG255" s="168">
        <f>(Summary!$C$63*AD255+Summary!$C$64*AE255+Summary!$C$65*AF255)/Summary!$C$66</f>
        <v>0</v>
      </c>
      <c r="AH255" s="168">
        <f>'Test-AI'!P253</f>
        <v>0</v>
      </c>
      <c r="AI255" s="168">
        <f>'Test-AI'!Q253</f>
        <v>0</v>
      </c>
      <c r="AJ255" s="168">
        <f>'Test-AI'!R253</f>
        <v>0</v>
      </c>
      <c r="AK255" s="168">
        <f>'Test-AI'!S253</f>
        <v>0</v>
      </c>
      <c r="AL255" s="168">
        <f>'Test-AI'!T253</f>
        <v>0</v>
      </c>
      <c r="AM255" s="168">
        <f>'Test-AI'!U253</f>
        <v>0</v>
      </c>
      <c r="AN255" s="168">
        <f>'Test-AI'!V253</f>
        <v>0</v>
      </c>
      <c r="AO255" s="168">
        <f>'Test-AI'!W253</f>
        <v>0</v>
      </c>
      <c r="AP255" s="168">
        <f>'Test-AI'!X253</f>
        <v>0</v>
      </c>
      <c r="AQ255" s="168">
        <f>10*LOG10(1/((Summary!$C$80/10^(AN255/10)+Summary!$C$81/10^(AO255/10)+Summary!$C$82/10^(AP255/10))/Summary!$C$83))</f>
        <v>0</v>
      </c>
      <c r="AR255" s="168">
        <f>'Test-AI'!Y253</f>
        <v>0</v>
      </c>
      <c r="AS255" s="168">
        <f>'Test-AI'!Z253</f>
        <v>0</v>
      </c>
      <c r="AT255" s="300">
        <f>'Test-AI'!AA253</f>
        <v>0</v>
      </c>
      <c r="AU255" s="357">
        <f>'Test-AI'!AB253</f>
        <v>0</v>
      </c>
      <c r="AV255" s="357">
        <f>'Test-AI'!AC253</f>
        <v>0</v>
      </c>
      <c r="AW255" s="301">
        <f t="shared" si="21"/>
        <v>0</v>
      </c>
      <c r="AX255" s="302" t="e">
        <f t="shared" si="22"/>
        <v>#DIV/0!</v>
      </c>
      <c r="AY255" s="303" t="e">
        <f t="shared" si="22"/>
        <v>#DIV/0!</v>
      </c>
      <c r="AZ255" s="297" t="e">
        <f t="shared" si="22"/>
        <v>#DIV/0!</v>
      </c>
      <c r="BA255" s="345" t="e">
        <f t="shared" si="19"/>
        <v>#DIV/0!</v>
      </c>
      <c r="BB255" s="75"/>
      <c r="BC255" s="75"/>
      <c r="BD255" s="570"/>
      <c r="BE255" s="550"/>
      <c r="BF255" s="553"/>
      <c r="BG255" s="553"/>
      <c r="BH255" s="553"/>
      <c r="BI255" s="553"/>
      <c r="BJ255" s="553"/>
      <c r="BK255" s="553"/>
      <c r="BL255" s="553"/>
      <c r="BM255" s="553"/>
      <c r="BN255" s="553"/>
      <c r="BO255" s="546"/>
      <c r="BP255" s="544"/>
      <c r="BQ255" s="546"/>
      <c r="BR255" s="544"/>
      <c r="BS255" s="553"/>
      <c r="BT255" s="553"/>
      <c r="BU255" s="553"/>
      <c r="BV255" s="553"/>
      <c r="BW255" s="553"/>
      <c r="BX255" s="553"/>
      <c r="BY255" s="553"/>
      <c r="BZ255" s="544"/>
      <c r="CA255" s="544"/>
      <c r="CB255" s="553"/>
      <c r="CC255" s="550"/>
      <c r="CD255" s="541"/>
      <c r="CE255" s="546"/>
      <c r="CF255" s="544"/>
      <c r="CG255" s="546"/>
      <c r="CH255" s="544"/>
    </row>
    <row r="256" spans="1:86" ht="17" hidden="1" customHeight="1" x14ac:dyDescent="0.2">
      <c r="A256" s="485"/>
      <c r="B256" s="595" t="s">
        <v>155</v>
      </c>
      <c r="C256" s="586" t="s">
        <v>75</v>
      </c>
      <c r="D256" s="589">
        <v>50</v>
      </c>
      <c r="E256" s="557">
        <v>8</v>
      </c>
      <c r="F256" s="238">
        <v>85</v>
      </c>
      <c r="G256" s="289">
        <f>'Anchor-AI'!L254</f>
        <v>0</v>
      </c>
      <c r="H256" s="290">
        <f>'Anchor-AI'!M254</f>
        <v>0</v>
      </c>
      <c r="I256" s="290">
        <f>'Anchor-AI'!N254</f>
        <v>0</v>
      </c>
      <c r="J256" s="290">
        <f>'Anchor-AI'!O254</f>
        <v>0</v>
      </c>
      <c r="K256" s="290">
        <f>(Summary!$C$63*H256+Summary!$C$64*I256+Summary!$C$65*J256)/Summary!$C$66</f>
        <v>0</v>
      </c>
      <c r="L256" s="290">
        <f>'Anchor-AI'!P254</f>
        <v>0</v>
      </c>
      <c r="M256" s="290">
        <f>'Anchor-AI'!Q254</f>
        <v>0</v>
      </c>
      <c r="N256" s="290">
        <f>'Anchor-AI'!R254</f>
        <v>0</v>
      </c>
      <c r="O256" s="290">
        <f>'Anchor-AI'!S254</f>
        <v>0</v>
      </c>
      <c r="P256" s="290">
        <f>'Anchor-AI'!T254</f>
        <v>0</v>
      </c>
      <c r="Q256" s="290">
        <f>'Anchor-AI'!U254</f>
        <v>0</v>
      </c>
      <c r="R256" s="290">
        <f>'Anchor-AI'!V254</f>
        <v>0</v>
      </c>
      <c r="S256" s="290">
        <f>'Anchor-AI'!W254</f>
        <v>0</v>
      </c>
      <c r="T256" s="290">
        <f>'Anchor-AI'!X254</f>
        <v>0</v>
      </c>
      <c r="U256" s="290">
        <f>10*LOG10(1/((Summary!$C$80/10^(R256/10)+Summary!$C$81/10^(S256/10)+Summary!$C$82/10^(T256/10))/Summary!$C$83))</f>
        <v>0</v>
      </c>
      <c r="V256" s="290">
        <f>'Anchor-AI'!Y254</f>
        <v>0</v>
      </c>
      <c r="W256" s="290">
        <f>'Anchor-AI'!Z254</f>
        <v>0</v>
      </c>
      <c r="X256" s="290">
        <f>'Anchor-AI'!AA254</f>
        <v>0</v>
      </c>
      <c r="Y256" s="360">
        <f>'Anchor-AI'!AB254</f>
        <v>0</v>
      </c>
      <c r="Z256" s="360">
        <f>'Anchor-AI'!AC254</f>
        <v>0</v>
      </c>
      <c r="AA256" s="291">
        <f t="shared" si="20"/>
        <v>0</v>
      </c>
      <c r="AC256" s="169">
        <f>'Test-AI'!L254</f>
        <v>0</v>
      </c>
      <c r="AD256" s="166">
        <f>'Test-AI'!M254</f>
        <v>0</v>
      </c>
      <c r="AE256" s="166">
        <f>'Test-AI'!N254</f>
        <v>0</v>
      </c>
      <c r="AF256" s="166">
        <f>'Test-AI'!O254</f>
        <v>0</v>
      </c>
      <c r="AG256" s="166">
        <f>(Summary!$C$63*AD256+Summary!$C$64*AE256+Summary!$C$65*AF256)/Summary!$C$66</f>
        <v>0</v>
      </c>
      <c r="AH256" s="166">
        <f>'Test-AI'!P254</f>
        <v>0</v>
      </c>
      <c r="AI256" s="166">
        <f>'Test-AI'!Q254</f>
        <v>0</v>
      </c>
      <c r="AJ256" s="166">
        <f>'Test-AI'!R254</f>
        <v>0</v>
      </c>
      <c r="AK256" s="166">
        <f>'Test-AI'!S254</f>
        <v>0</v>
      </c>
      <c r="AL256" s="166">
        <f>'Test-AI'!T254</f>
        <v>0</v>
      </c>
      <c r="AM256" s="166">
        <f>'Test-AI'!U254</f>
        <v>0</v>
      </c>
      <c r="AN256" s="166">
        <f>'Test-AI'!V254</f>
        <v>0</v>
      </c>
      <c r="AO256" s="166">
        <f>'Test-AI'!W254</f>
        <v>0</v>
      </c>
      <c r="AP256" s="166">
        <f>'Test-AI'!X254</f>
        <v>0</v>
      </c>
      <c r="AQ256" s="166">
        <f>10*LOG10(1/((Summary!$C$80/10^(AN256/10)+Summary!$C$81/10^(AO256/10)+Summary!$C$82/10^(AP256/10))/Summary!$C$83))</f>
        <v>0</v>
      </c>
      <c r="AR256" s="166">
        <f>'Test-AI'!Y254</f>
        <v>0</v>
      </c>
      <c r="AS256" s="166">
        <f>'Test-AI'!Z254</f>
        <v>0</v>
      </c>
      <c r="AT256" s="290">
        <f>'Test-AI'!AA254</f>
        <v>0</v>
      </c>
      <c r="AU256" s="356">
        <f>'Test-AI'!AB254</f>
        <v>0</v>
      </c>
      <c r="AV256" s="356">
        <f>'Test-AI'!AC254</f>
        <v>0</v>
      </c>
      <c r="AW256" s="291">
        <f t="shared" si="21"/>
        <v>0</v>
      </c>
      <c r="AX256" s="292" t="e">
        <f t="shared" si="22"/>
        <v>#DIV/0!</v>
      </c>
      <c r="AY256" s="293" t="e">
        <f t="shared" si="22"/>
        <v>#DIV/0!</v>
      </c>
      <c r="AZ256" s="292" t="e">
        <f t="shared" si="22"/>
        <v>#DIV/0!</v>
      </c>
      <c r="BA256" s="344" t="e">
        <f t="shared" si="19"/>
        <v>#DIV/0!</v>
      </c>
      <c r="BB256" s="75"/>
      <c r="BC256" s="75"/>
      <c r="BD256" s="572" t="s">
        <v>39</v>
      </c>
      <c r="BE256" s="549" t="e">
        <f t="array" ref="BE256">bdRateExtend($G256:$G259,H256:H259,$AC256:$AC259,AD256:AD259)</f>
        <v>#VALUE!</v>
      </c>
      <c r="BF256" s="551" t="e">
        <f t="array" ref="BF256">bdRateExtend($G256:$G261,H256:H261,$AC256:$AC261,AD256:AD261)</f>
        <v>#VALUE!</v>
      </c>
      <c r="BG256" s="551" t="e">
        <f t="array" ref="BG256">bdRateExtend($G256:$G261,I256:I261,$AC256:$AC261,AE256:AE261)</f>
        <v>#VALUE!</v>
      </c>
      <c r="BH256" s="551" t="e">
        <f t="array" ref="BH256">bdRateExtend($G256:$G261,J256:J261,$AC256:$AC261,AF256:AF261)</f>
        <v>#VALUE!</v>
      </c>
      <c r="BI256" s="551" t="e">
        <f t="array" ref="BI256">bdRateExtend($G256:$G261,K256:K261,$AC256:$AC261,AG256:AG261)</f>
        <v>#VALUE!</v>
      </c>
      <c r="BJ256" s="575" t="e">
        <f>(Summary!$C$94*BF256+Summary!$C$95*BG256+Summary!$C$96*BH256)/Summary!$C$97</f>
        <v>#VALUE!</v>
      </c>
      <c r="BK256" s="551" t="e">
        <f t="array" ref="BK256">bdRateExtend($G256:$G259,L256:L259,$AC256:$AC259,AH256:AH259)</f>
        <v>#VALUE!</v>
      </c>
      <c r="BL256" s="551" t="e">
        <f t="array" ref="BL256">bdRateExtend($G256:$G261,L256:L261,$AC256:$AC261,AH256:AH261)</f>
        <v>#VALUE!</v>
      </c>
      <c r="BM256" s="551" t="e">
        <f t="array" ref="BM256">bdRateExtend($G256:$G259,M256:M259,$AC256:$AC259,AI256:AI259)</f>
        <v>#VALUE!</v>
      </c>
      <c r="BN256" s="551" t="e">
        <f t="array" ref="BN256">bdRateExtend($G256:$G261,M256:M261,$AC256:$AC261,AI256:AI261)</f>
        <v>#VALUE!</v>
      </c>
      <c r="BO256" s="548" t="e">
        <f t="array" ref="BO256">bdRateExtend($G256:$G259,N256:N259,$AC256:$AC259,AJ256:AJ259,"None", FALSE,1)</f>
        <v>#VALUE!</v>
      </c>
      <c r="BP256" s="585" t="e">
        <f t="array" ref="BP256">bdRateExtend($G256:$G261,N256:N261,$AC256:$AC261,AJ256:AJ261,"None", FALSE,1)</f>
        <v>#VALUE!</v>
      </c>
      <c r="BQ256" s="548" t="e">
        <f t="array" ref="BQ256">bdRateExtend($G256:$G259,O256:O259,$AC256:$AC259,AK256:AK259,"None", FALSE,1)</f>
        <v>#VALUE!</v>
      </c>
      <c r="BR256" s="585" t="e">
        <f t="array" ref="BR256">bdRateExtend($G256:$G261,O256:O261,$AC256:$AC261,AK256:AK261,"None", FALSE,1)</f>
        <v>#VALUE!</v>
      </c>
      <c r="BS256" s="551" t="e">
        <f t="array" ref="BS256">bdRateExtend($G256:$G259,P256:P259,$AC256:$AC259,AL256:AL259)</f>
        <v>#VALUE!</v>
      </c>
      <c r="BT256" s="551" t="e">
        <f t="array" ref="BT256">bdRateExtend($G256:$G261,P256:P261,$AC256:$AC261,AL256:AL261)</f>
        <v>#VALUE!</v>
      </c>
      <c r="BU256" s="551" t="e">
        <f t="array" ref="BU256">bdRateExtend($G256:$G259,Q256:Q259,$AC256:$AC259,AM256:AM259)</f>
        <v>#VALUE!</v>
      </c>
      <c r="BV256" s="551" t="e">
        <f t="array" ref="BV256">bdRateExtend($G256:$G261,Q256:Q261,$AC256:$AC261,AM256:AM261)</f>
        <v>#VALUE!</v>
      </c>
      <c r="BW256" s="551" t="e">
        <f t="array" ref="BW256">bdRateExtend($G256:$G259,R256:R259,$AC256:$AC259,AN256:AN259)</f>
        <v>#VALUE!</v>
      </c>
      <c r="BX256" s="551" t="e">
        <f t="array" ref="BX256">bdRateExtend($G256:$G261,R256:R261,$AC256:$AC261,AN256:AN261)</f>
        <v>#VALUE!</v>
      </c>
      <c r="BY256" s="551" t="e">
        <f t="array" ref="BY256">bdRateExtend($G256:$G261,S256:S261,$AC256:$AC261,AO256:AO261)</f>
        <v>#VALUE!</v>
      </c>
      <c r="BZ256" s="555" t="e">
        <f t="array" ref="BZ256">bdRateExtend($G256:$G261,T256:T261,$AC256:$AC261,AP256:AP261)</f>
        <v>#VALUE!</v>
      </c>
      <c r="CA256" s="555" t="e">
        <f t="array" ref="CA256">bdRateExtend($G256:$G261,U256:U261,$AC256:$AC261,AQ256:AQ261)</f>
        <v>#VALUE!</v>
      </c>
      <c r="CB256" s="575" t="e">
        <f>(Summary!$C$108*BX256+Summary!$C$109*BY256+Summary!$C$110*BZ256)/Summary!$C$111</f>
        <v>#VALUE!</v>
      </c>
      <c r="CC256" s="561" t="e">
        <f t="array" ref="CC256">bdCAMBIExtend($G256:$G259,V256:V259,$AC256:$AC259,AR256:AR259)</f>
        <v>#VALUE!</v>
      </c>
      <c r="CD256" s="561" t="e">
        <f t="array" ref="CD256">bdCAMBIExtend($G256:$G261,V256:V261,$AC256:$AC261,AR256:AR261)</f>
        <v>#VALUE!</v>
      </c>
      <c r="CE256" s="547">
        <f t="array" ref="CE256">testVMAFRange($G256:$G259,N256:N259,$AC256:$AC259,AJ256:AJ259)</f>
        <v>0</v>
      </c>
      <c r="CF256" s="543">
        <f t="array" ref="CF256">testVMAFRange($G256:$G261,N256:N261,$AC256:$AC261,AJ256:AJ261)</f>
        <v>0</v>
      </c>
      <c r="CG256" s="547">
        <f t="array" ref="CG256">testVMAFRange($G256:$G259,O256:O259,$AC256:$AC259,AK256:AK259)</f>
        <v>0</v>
      </c>
      <c r="CH256" s="543">
        <f t="array" ref="CH256">testVMAFRange($G256:$G261,O256:O261,$AC256:$AC261,AK256:AK261)</f>
        <v>0</v>
      </c>
    </row>
    <row r="257" spans="1:86" ht="17" hidden="1" customHeight="1" x14ac:dyDescent="0.2">
      <c r="A257" s="485"/>
      <c r="B257" s="566"/>
      <c r="C257" s="485"/>
      <c r="D257" s="590"/>
      <c r="E257" s="558"/>
      <c r="F257" s="239">
        <v>110</v>
      </c>
      <c r="G257" s="294">
        <f>'Anchor-AI'!L255</f>
        <v>0</v>
      </c>
      <c r="H257" s="295">
        <f>'Anchor-AI'!M255</f>
        <v>0</v>
      </c>
      <c r="I257" s="295">
        <f>'Anchor-AI'!N255</f>
        <v>0</v>
      </c>
      <c r="J257" s="295">
        <f>'Anchor-AI'!O255</f>
        <v>0</v>
      </c>
      <c r="K257" s="295">
        <f>(Summary!$C$63*H257+Summary!$C$64*I257+Summary!$C$65*J257)/Summary!$C$66</f>
        <v>0</v>
      </c>
      <c r="L257" s="295">
        <f>'Anchor-AI'!P255</f>
        <v>0</v>
      </c>
      <c r="M257" s="295">
        <f>'Anchor-AI'!Q255</f>
        <v>0</v>
      </c>
      <c r="N257" s="295">
        <f>'Anchor-AI'!R255</f>
        <v>0</v>
      </c>
      <c r="O257" s="295">
        <f>'Anchor-AI'!S255</f>
        <v>0</v>
      </c>
      <c r="P257" s="295">
        <f>'Anchor-AI'!T255</f>
        <v>0</v>
      </c>
      <c r="Q257" s="295">
        <f>'Anchor-AI'!U255</f>
        <v>0</v>
      </c>
      <c r="R257" s="295">
        <f>'Anchor-AI'!V255</f>
        <v>0</v>
      </c>
      <c r="S257" s="295">
        <f>'Anchor-AI'!W255</f>
        <v>0</v>
      </c>
      <c r="T257" s="295">
        <f>'Anchor-AI'!X255</f>
        <v>0</v>
      </c>
      <c r="U257" s="295">
        <f>10*LOG10(1/((Summary!$C$80/10^(R257/10)+Summary!$C$81/10^(S257/10)+Summary!$C$82/10^(T257/10))/Summary!$C$83))</f>
        <v>0</v>
      </c>
      <c r="V257" s="295">
        <f>'Anchor-AI'!Y255</f>
        <v>0</v>
      </c>
      <c r="W257" s="295">
        <f>'Anchor-AI'!Z255</f>
        <v>0</v>
      </c>
      <c r="X257" s="295">
        <f>'Anchor-AI'!AA255</f>
        <v>0</v>
      </c>
      <c r="Y257" s="357">
        <f>'Anchor-AI'!AB255</f>
        <v>0</v>
      </c>
      <c r="Z257" s="357">
        <f>'Anchor-AI'!AC255</f>
        <v>0</v>
      </c>
      <c r="AA257" s="296">
        <f t="shared" si="20"/>
        <v>0</v>
      </c>
      <c r="AC257" s="170">
        <f>'Test-AI'!L255</f>
        <v>0</v>
      </c>
      <c r="AD257" s="167">
        <f>'Test-AI'!M255</f>
        <v>0</v>
      </c>
      <c r="AE257" s="167">
        <f>'Test-AI'!N255</f>
        <v>0</v>
      </c>
      <c r="AF257" s="167">
        <f>'Test-AI'!O255</f>
        <v>0</v>
      </c>
      <c r="AG257" s="167">
        <f>(Summary!$C$63*AD257+Summary!$C$64*AE257+Summary!$C$65*AF257)/Summary!$C$66</f>
        <v>0</v>
      </c>
      <c r="AH257" s="167">
        <f>'Test-AI'!P255</f>
        <v>0</v>
      </c>
      <c r="AI257" s="167">
        <f>'Test-AI'!Q255</f>
        <v>0</v>
      </c>
      <c r="AJ257" s="167">
        <f>'Test-AI'!R255</f>
        <v>0</v>
      </c>
      <c r="AK257" s="167">
        <f>'Test-AI'!S255</f>
        <v>0</v>
      </c>
      <c r="AL257" s="167">
        <f>'Test-AI'!T255</f>
        <v>0</v>
      </c>
      <c r="AM257" s="167">
        <f>'Test-AI'!U255</f>
        <v>0</v>
      </c>
      <c r="AN257" s="167">
        <f>'Test-AI'!V255</f>
        <v>0</v>
      </c>
      <c r="AO257" s="167">
        <f>'Test-AI'!W255</f>
        <v>0</v>
      </c>
      <c r="AP257" s="167">
        <f>'Test-AI'!X255</f>
        <v>0</v>
      </c>
      <c r="AQ257" s="167">
        <f>10*LOG10(1/((Summary!$C$80/10^(AN257/10)+Summary!$C$81/10^(AO257/10)+Summary!$C$82/10^(AP257/10))/Summary!$C$83))</f>
        <v>0</v>
      </c>
      <c r="AR257" s="167">
        <f>'Test-AI'!Y255</f>
        <v>0</v>
      </c>
      <c r="AS257" s="167">
        <f>'Test-AI'!Z255</f>
        <v>0</v>
      </c>
      <c r="AT257" s="295">
        <f>'Test-AI'!AA255</f>
        <v>0</v>
      </c>
      <c r="AU257" s="357">
        <f>'Test-AI'!AB255</f>
        <v>0</v>
      </c>
      <c r="AV257" s="357">
        <f>'Test-AI'!AC255</f>
        <v>0</v>
      </c>
      <c r="AW257" s="296">
        <f t="shared" si="21"/>
        <v>0</v>
      </c>
      <c r="AX257" s="297" t="e">
        <f t="shared" si="22"/>
        <v>#DIV/0!</v>
      </c>
      <c r="AY257" s="298" t="e">
        <f t="shared" si="22"/>
        <v>#DIV/0!</v>
      </c>
      <c r="AZ257" s="297" t="e">
        <f t="shared" si="22"/>
        <v>#DIV/0!</v>
      </c>
      <c r="BA257" s="345" t="e">
        <f t="shared" si="19"/>
        <v>#DIV/0!</v>
      </c>
      <c r="BB257" s="75"/>
      <c r="BC257" s="75"/>
      <c r="BD257" s="565"/>
      <c r="BE257" s="550"/>
      <c r="BF257" s="552"/>
      <c r="BG257" s="552"/>
      <c r="BH257" s="552"/>
      <c r="BI257" s="552"/>
      <c r="BJ257" s="552"/>
      <c r="BK257" s="553"/>
      <c r="BL257" s="552"/>
      <c r="BM257" s="553"/>
      <c r="BN257" s="552"/>
      <c r="BO257" s="546"/>
      <c r="BP257" s="541"/>
      <c r="BQ257" s="546"/>
      <c r="BR257" s="541"/>
      <c r="BS257" s="553"/>
      <c r="BT257" s="552"/>
      <c r="BU257" s="553"/>
      <c r="BV257" s="552"/>
      <c r="BW257" s="553"/>
      <c r="BX257" s="552"/>
      <c r="BY257" s="552"/>
      <c r="BZ257" s="541"/>
      <c r="CA257" s="541"/>
      <c r="CB257" s="552"/>
      <c r="CC257" s="553"/>
      <c r="CD257" s="552"/>
      <c r="CE257" s="546"/>
      <c r="CF257" s="541"/>
      <c r="CG257" s="546"/>
      <c r="CH257" s="541"/>
    </row>
    <row r="258" spans="1:86" ht="17" hidden="1" customHeight="1" x14ac:dyDescent="0.2">
      <c r="A258" s="485"/>
      <c r="B258" s="566"/>
      <c r="C258" s="485"/>
      <c r="D258" s="590"/>
      <c r="E258" s="558"/>
      <c r="F258" s="239">
        <v>135</v>
      </c>
      <c r="G258" s="294">
        <f>'Anchor-AI'!L256</f>
        <v>0</v>
      </c>
      <c r="H258" s="295">
        <f>'Anchor-AI'!M256</f>
        <v>0</v>
      </c>
      <c r="I258" s="295">
        <f>'Anchor-AI'!N256</f>
        <v>0</v>
      </c>
      <c r="J258" s="295">
        <f>'Anchor-AI'!O256</f>
        <v>0</v>
      </c>
      <c r="K258" s="295">
        <f>(Summary!$C$63*H258+Summary!$C$64*I258+Summary!$C$65*J258)/Summary!$C$66</f>
        <v>0</v>
      </c>
      <c r="L258" s="295">
        <f>'Anchor-AI'!P256</f>
        <v>0</v>
      </c>
      <c r="M258" s="295">
        <f>'Anchor-AI'!Q256</f>
        <v>0</v>
      </c>
      <c r="N258" s="295">
        <f>'Anchor-AI'!R256</f>
        <v>0</v>
      </c>
      <c r="O258" s="295">
        <f>'Anchor-AI'!S256</f>
        <v>0</v>
      </c>
      <c r="P258" s="295">
        <f>'Anchor-AI'!T256</f>
        <v>0</v>
      </c>
      <c r="Q258" s="295">
        <f>'Anchor-AI'!U256</f>
        <v>0</v>
      </c>
      <c r="R258" s="295">
        <f>'Anchor-AI'!V256</f>
        <v>0</v>
      </c>
      <c r="S258" s="295">
        <f>'Anchor-AI'!W256</f>
        <v>0</v>
      </c>
      <c r="T258" s="295">
        <f>'Anchor-AI'!X256</f>
        <v>0</v>
      </c>
      <c r="U258" s="295">
        <f>10*LOG10(1/((Summary!$C$80/10^(R258/10)+Summary!$C$81/10^(S258/10)+Summary!$C$82/10^(T258/10))/Summary!$C$83))</f>
        <v>0</v>
      </c>
      <c r="V258" s="295">
        <f>'Anchor-AI'!Y256</f>
        <v>0</v>
      </c>
      <c r="W258" s="295">
        <f>'Anchor-AI'!Z256</f>
        <v>0</v>
      </c>
      <c r="X258" s="295">
        <f>'Anchor-AI'!AA256</f>
        <v>0</v>
      </c>
      <c r="Y258" s="357">
        <f>'Anchor-AI'!AB256</f>
        <v>0</v>
      </c>
      <c r="Z258" s="357">
        <f>'Anchor-AI'!AC256</f>
        <v>0</v>
      </c>
      <c r="AA258" s="296">
        <f t="shared" si="20"/>
        <v>0</v>
      </c>
      <c r="AC258" s="170">
        <f>'Test-AI'!L256</f>
        <v>0</v>
      </c>
      <c r="AD258" s="167">
        <f>'Test-AI'!M256</f>
        <v>0</v>
      </c>
      <c r="AE258" s="167">
        <f>'Test-AI'!N256</f>
        <v>0</v>
      </c>
      <c r="AF258" s="167">
        <f>'Test-AI'!O256</f>
        <v>0</v>
      </c>
      <c r="AG258" s="167">
        <f>(Summary!$C$63*AD258+Summary!$C$64*AE258+Summary!$C$65*AF258)/Summary!$C$66</f>
        <v>0</v>
      </c>
      <c r="AH258" s="167">
        <f>'Test-AI'!P256</f>
        <v>0</v>
      </c>
      <c r="AI258" s="167">
        <f>'Test-AI'!Q256</f>
        <v>0</v>
      </c>
      <c r="AJ258" s="167">
        <f>'Test-AI'!R256</f>
        <v>0</v>
      </c>
      <c r="AK258" s="167">
        <f>'Test-AI'!S256</f>
        <v>0</v>
      </c>
      <c r="AL258" s="167">
        <f>'Test-AI'!T256</f>
        <v>0</v>
      </c>
      <c r="AM258" s="167">
        <f>'Test-AI'!U256</f>
        <v>0</v>
      </c>
      <c r="AN258" s="167">
        <f>'Test-AI'!V256</f>
        <v>0</v>
      </c>
      <c r="AO258" s="167">
        <f>'Test-AI'!W256</f>
        <v>0</v>
      </c>
      <c r="AP258" s="167">
        <f>'Test-AI'!X256</f>
        <v>0</v>
      </c>
      <c r="AQ258" s="167">
        <f>10*LOG10(1/((Summary!$C$80/10^(AN258/10)+Summary!$C$81/10^(AO258/10)+Summary!$C$82/10^(AP258/10))/Summary!$C$83))</f>
        <v>0</v>
      </c>
      <c r="AR258" s="167">
        <f>'Test-AI'!Y256</f>
        <v>0</v>
      </c>
      <c r="AS258" s="167">
        <f>'Test-AI'!Z256</f>
        <v>0</v>
      </c>
      <c r="AT258" s="295">
        <f>'Test-AI'!AA256</f>
        <v>0</v>
      </c>
      <c r="AU258" s="357">
        <f>'Test-AI'!AB256</f>
        <v>0</v>
      </c>
      <c r="AV258" s="357">
        <f>'Test-AI'!AC256</f>
        <v>0</v>
      </c>
      <c r="AW258" s="296">
        <f t="shared" si="21"/>
        <v>0</v>
      </c>
      <c r="AX258" s="297" t="e">
        <f t="shared" si="22"/>
        <v>#DIV/0!</v>
      </c>
      <c r="AY258" s="298" t="e">
        <f t="shared" si="22"/>
        <v>#DIV/0!</v>
      </c>
      <c r="AZ258" s="297" t="e">
        <f t="shared" si="22"/>
        <v>#DIV/0!</v>
      </c>
      <c r="BA258" s="345" t="e">
        <f t="shared" si="19"/>
        <v>#DIV/0!</v>
      </c>
      <c r="BB258" s="75"/>
      <c r="BC258" s="75"/>
      <c r="BD258" s="573" t="s">
        <v>147</v>
      </c>
      <c r="BE258" s="549" t="e">
        <f t="array" ref="BE258">bdRateExtend($G257:$G260,H257:H260,$AC257:$AC260,AD257:AD260)</f>
        <v>#VALUE!</v>
      </c>
      <c r="BF258" s="552"/>
      <c r="BG258" s="552"/>
      <c r="BH258" s="552"/>
      <c r="BI258" s="552"/>
      <c r="BJ258" s="552"/>
      <c r="BK258" s="551" t="e">
        <f t="array" ref="BK258">bdRateExtend($G257:$G260,L257:L260,$AC257:$AC260,AH257:AH260)</f>
        <v>#VALUE!</v>
      </c>
      <c r="BL258" s="552"/>
      <c r="BM258" s="551" t="e">
        <f t="array" ref="BM258">bdRateExtend($G257:$G260,M257:M260,$AC257:$AC260,AI257:AI260)</f>
        <v>#VALUE!</v>
      </c>
      <c r="BN258" s="552"/>
      <c r="BO258" s="545" t="e">
        <f t="array" ref="BO258">bdRateExtend($G257:$G260,N257:N260,$AC257:$AC260,AJ257:AJ260,"None", FALSE,1)</f>
        <v>#VALUE!</v>
      </c>
      <c r="BP258" s="541"/>
      <c r="BQ258" s="545" t="e">
        <f t="array" ref="BQ258">bdRateExtend($G257:$G260,O257:O260,$AC257:$AC260,AK257:AK260,"None", FALSE,1)</f>
        <v>#VALUE!</v>
      </c>
      <c r="BR258" s="541"/>
      <c r="BS258" s="551" t="e">
        <f t="array" ref="BS258">bdRateExtend($G257:$G260,P257:P260,$AC257:$AC260,AL257:AL260)</f>
        <v>#VALUE!</v>
      </c>
      <c r="BT258" s="552"/>
      <c r="BU258" s="551" t="e">
        <f t="array" ref="BU258">bdRateExtend($G257:$G260,Q257:Q260,$AC257:$AC260,AM257:AM260)</f>
        <v>#VALUE!</v>
      </c>
      <c r="BV258" s="552"/>
      <c r="BW258" s="551" t="e">
        <f t="array" ref="BW258">bdRateExtend($G257:$G260,R257:R260,$AC257:$AC260,AN257:AN260)</f>
        <v>#VALUE!</v>
      </c>
      <c r="BX258" s="552"/>
      <c r="BY258" s="552"/>
      <c r="BZ258" s="541"/>
      <c r="CA258" s="541"/>
      <c r="CB258" s="552"/>
      <c r="CC258" s="561" t="e">
        <f t="array" ref="CC258">bdCAMBIExtend($G257:$G260,V257:V260,$AC257:$AC260,AR257:AR260)</f>
        <v>#VALUE!</v>
      </c>
      <c r="CD258" s="552"/>
      <c r="CE258" s="554">
        <f t="array" ref="CE258">testVMAFRange($G257:$G260,N257:N260,$AC257:$AC260,AJ257:AJ260)</f>
        <v>0</v>
      </c>
      <c r="CF258" s="541"/>
      <c r="CG258" s="554">
        <f t="array" ref="CG258">testVMAFRange($G257:$G260,O257:O260,$AC257:$AC260,AK257:AK260)</f>
        <v>0</v>
      </c>
      <c r="CH258" s="541"/>
    </row>
    <row r="259" spans="1:86" ht="17" hidden="1" customHeight="1" x14ac:dyDescent="0.2">
      <c r="A259" s="485"/>
      <c r="B259" s="566"/>
      <c r="C259" s="485"/>
      <c r="D259" s="590"/>
      <c r="E259" s="558"/>
      <c r="F259" s="239">
        <v>160</v>
      </c>
      <c r="G259" s="294">
        <f>'Anchor-AI'!L257</f>
        <v>0</v>
      </c>
      <c r="H259" s="295">
        <f>'Anchor-AI'!M257</f>
        <v>0</v>
      </c>
      <c r="I259" s="295">
        <f>'Anchor-AI'!N257</f>
        <v>0</v>
      </c>
      <c r="J259" s="295">
        <f>'Anchor-AI'!O257</f>
        <v>0</v>
      </c>
      <c r="K259" s="295">
        <f>(Summary!$C$63*H259+Summary!$C$64*I259+Summary!$C$65*J259)/Summary!$C$66</f>
        <v>0</v>
      </c>
      <c r="L259" s="295">
        <f>'Anchor-AI'!P257</f>
        <v>0</v>
      </c>
      <c r="M259" s="295">
        <f>'Anchor-AI'!Q257</f>
        <v>0</v>
      </c>
      <c r="N259" s="295">
        <f>'Anchor-AI'!R257</f>
        <v>0</v>
      </c>
      <c r="O259" s="295">
        <f>'Anchor-AI'!S257</f>
        <v>0</v>
      </c>
      <c r="P259" s="295">
        <f>'Anchor-AI'!T257</f>
        <v>0</v>
      </c>
      <c r="Q259" s="295">
        <f>'Anchor-AI'!U257</f>
        <v>0</v>
      </c>
      <c r="R259" s="295">
        <f>'Anchor-AI'!V257</f>
        <v>0</v>
      </c>
      <c r="S259" s="295">
        <f>'Anchor-AI'!W257</f>
        <v>0</v>
      </c>
      <c r="T259" s="295">
        <f>'Anchor-AI'!X257</f>
        <v>0</v>
      </c>
      <c r="U259" s="295">
        <f>10*LOG10(1/((Summary!$C$80/10^(R259/10)+Summary!$C$81/10^(S259/10)+Summary!$C$82/10^(T259/10))/Summary!$C$83))</f>
        <v>0</v>
      </c>
      <c r="V259" s="295">
        <f>'Anchor-AI'!Y257</f>
        <v>0</v>
      </c>
      <c r="W259" s="295">
        <f>'Anchor-AI'!Z257</f>
        <v>0</v>
      </c>
      <c r="X259" s="295">
        <f>'Anchor-AI'!AA257</f>
        <v>0</v>
      </c>
      <c r="Y259" s="357">
        <f>'Anchor-AI'!AB257</f>
        <v>0</v>
      </c>
      <c r="Z259" s="357">
        <f>'Anchor-AI'!AC257</f>
        <v>0</v>
      </c>
      <c r="AA259" s="296">
        <f t="shared" si="20"/>
        <v>0</v>
      </c>
      <c r="AC259" s="170">
        <f>'Test-AI'!L257</f>
        <v>0</v>
      </c>
      <c r="AD259" s="167">
        <f>'Test-AI'!M257</f>
        <v>0</v>
      </c>
      <c r="AE259" s="167">
        <f>'Test-AI'!N257</f>
        <v>0</v>
      </c>
      <c r="AF259" s="167">
        <f>'Test-AI'!O257</f>
        <v>0</v>
      </c>
      <c r="AG259" s="167">
        <f>(Summary!$C$63*AD259+Summary!$C$64*AE259+Summary!$C$65*AF259)/Summary!$C$66</f>
        <v>0</v>
      </c>
      <c r="AH259" s="167">
        <f>'Test-AI'!P257</f>
        <v>0</v>
      </c>
      <c r="AI259" s="167">
        <f>'Test-AI'!Q257</f>
        <v>0</v>
      </c>
      <c r="AJ259" s="167">
        <f>'Test-AI'!R257</f>
        <v>0</v>
      </c>
      <c r="AK259" s="167">
        <f>'Test-AI'!S257</f>
        <v>0</v>
      </c>
      <c r="AL259" s="167">
        <f>'Test-AI'!T257</f>
        <v>0</v>
      </c>
      <c r="AM259" s="167">
        <f>'Test-AI'!U257</f>
        <v>0</v>
      </c>
      <c r="AN259" s="167">
        <f>'Test-AI'!V257</f>
        <v>0</v>
      </c>
      <c r="AO259" s="167">
        <f>'Test-AI'!W257</f>
        <v>0</v>
      </c>
      <c r="AP259" s="167">
        <f>'Test-AI'!X257</f>
        <v>0</v>
      </c>
      <c r="AQ259" s="167">
        <f>10*LOG10(1/((Summary!$C$80/10^(AN259/10)+Summary!$C$81/10^(AO259/10)+Summary!$C$82/10^(AP259/10))/Summary!$C$83))</f>
        <v>0</v>
      </c>
      <c r="AR259" s="167">
        <f>'Test-AI'!Y257</f>
        <v>0</v>
      </c>
      <c r="AS259" s="167">
        <f>'Test-AI'!Z257</f>
        <v>0</v>
      </c>
      <c r="AT259" s="295">
        <f>'Test-AI'!AA257</f>
        <v>0</v>
      </c>
      <c r="AU259" s="357">
        <f>'Test-AI'!AB257</f>
        <v>0</v>
      </c>
      <c r="AV259" s="357">
        <f>'Test-AI'!AC257</f>
        <v>0</v>
      </c>
      <c r="AW259" s="296">
        <f t="shared" si="21"/>
        <v>0</v>
      </c>
      <c r="AX259" s="297" t="e">
        <f t="shared" si="22"/>
        <v>#DIV/0!</v>
      </c>
      <c r="AY259" s="298" t="e">
        <f t="shared" si="22"/>
        <v>#DIV/0!</v>
      </c>
      <c r="AZ259" s="297" t="e">
        <f t="shared" si="22"/>
        <v>#DIV/0!</v>
      </c>
      <c r="BA259" s="345" t="e">
        <f t="shared" si="22"/>
        <v>#DIV/0!</v>
      </c>
      <c r="BB259" s="75"/>
      <c r="BC259" s="75"/>
      <c r="BD259" s="565"/>
      <c r="BE259" s="550"/>
      <c r="BF259" s="552"/>
      <c r="BG259" s="552"/>
      <c r="BH259" s="552"/>
      <c r="BI259" s="552"/>
      <c r="BJ259" s="552"/>
      <c r="BK259" s="553"/>
      <c r="BL259" s="552"/>
      <c r="BM259" s="553"/>
      <c r="BN259" s="552"/>
      <c r="BO259" s="546"/>
      <c r="BP259" s="541"/>
      <c r="BQ259" s="546"/>
      <c r="BR259" s="541"/>
      <c r="BS259" s="553"/>
      <c r="BT259" s="552"/>
      <c r="BU259" s="553"/>
      <c r="BV259" s="552"/>
      <c r="BW259" s="553"/>
      <c r="BX259" s="552"/>
      <c r="BY259" s="552"/>
      <c r="BZ259" s="541"/>
      <c r="CA259" s="541"/>
      <c r="CB259" s="552"/>
      <c r="CC259" s="553"/>
      <c r="CD259" s="552"/>
      <c r="CE259" s="546"/>
      <c r="CF259" s="541"/>
      <c r="CG259" s="546"/>
      <c r="CH259" s="541"/>
    </row>
    <row r="260" spans="1:86" ht="17" hidden="1" customHeight="1" x14ac:dyDescent="0.2">
      <c r="A260" s="485"/>
      <c r="B260" s="566"/>
      <c r="C260" s="485"/>
      <c r="D260" s="590"/>
      <c r="E260" s="558"/>
      <c r="F260" s="239">
        <v>185</v>
      </c>
      <c r="G260" s="294">
        <f>'Anchor-AI'!L258</f>
        <v>0</v>
      </c>
      <c r="H260" s="295">
        <f>'Anchor-AI'!M258</f>
        <v>0</v>
      </c>
      <c r="I260" s="295">
        <f>'Anchor-AI'!N258</f>
        <v>0</v>
      </c>
      <c r="J260" s="295">
        <f>'Anchor-AI'!O258</f>
        <v>0</v>
      </c>
      <c r="K260" s="295">
        <f>(Summary!$C$63*H260+Summary!$C$64*I260+Summary!$C$65*J260)/Summary!$C$66</f>
        <v>0</v>
      </c>
      <c r="L260" s="295">
        <f>'Anchor-AI'!P258</f>
        <v>0</v>
      </c>
      <c r="M260" s="295">
        <f>'Anchor-AI'!Q258</f>
        <v>0</v>
      </c>
      <c r="N260" s="295">
        <f>'Anchor-AI'!R258</f>
        <v>0</v>
      </c>
      <c r="O260" s="295">
        <f>'Anchor-AI'!S258</f>
        <v>0</v>
      </c>
      <c r="P260" s="295">
        <f>'Anchor-AI'!T258</f>
        <v>0</v>
      </c>
      <c r="Q260" s="295">
        <f>'Anchor-AI'!U258</f>
        <v>0</v>
      </c>
      <c r="R260" s="295">
        <f>'Anchor-AI'!V258</f>
        <v>0</v>
      </c>
      <c r="S260" s="295">
        <f>'Anchor-AI'!W258</f>
        <v>0</v>
      </c>
      <c r="T260" s="295">
        <f>'Anchor-AI'!X258</f>
        <v>0</v>
      </c>
      <c r="U260" s="295">
        <f>10*LOG10(1/((Summary!$C$80/10^(R260/10)+Summary!$C$81/10^(S260/10)+Summary!$C$82/10^(T260/10))/Summary!$C$83))</f>
        <v>0</v>
      </c>
      <c r="V260" s="295">
        <f>'Anchor-AI'!Y258</f>
        <v>0</v>
      </c>
      <c r="W260" s="295">
        <f>'Anchor-AI'!Z258</f>
        <v>0</v>
      </c>
      <c r="X260" s="295">
        <f>'Anchor-AI'!AA258</f>
        <v>0</v>
      </c>
      <c r="Y260" s="357">
        <f>'Anchor-AI'!AB258</f>
        <v>0</v>
      </c>
      <c r="Z260" s="357">
        <f>'Anchor-AI'!AC258</f>
        <v>0</v>
      </c>
      <c r="AA260" s="296">
        <f t="shared" ref="AA260:AA323" si="23">W260/3600</f>
        <v>0</v>
      </c>
      <c r="AC260" s="170">
        <f>'Test-AI'!L258</f>
        <v>0</v>
      </c>
      <c r="AD260" s="167">
        <f>'Test-AI'!M258</f>
        <v>0</v>
      </c>
      <c r="AE260" s="167">
        <f>'Test-AI'!N258</f>
        <v>0</v>
      </c>
      <c r="AF260" s="167">
        <f>'Test-AI'!O258</f>
        <v>0</v>
      </c>
      <c r="AG260" s="167">
        <f>(Summary!$C$63*AD260+Summary!$C$64*AE260+Summary!$C$65*AF260)/Summary!$C$66</f>
        <v>0</v>
      </c>
      <c r="AH260" s="167">
        <f>'Test-AI'!P258</f>
        <v>0</v>
      </c>
      <c r="AI260" s="167">
        <f>'Test-AI'!Q258</f>
        <v>0</v>
      </c>
      <c r="AJ260" s="167">
        <f>'Test-AI'!R258</f>
        <v>0</v>
      </c>
      <c r="AK260" s="167">
        <f>'Test-AI'!S258</f>
        <v>0</v>
      </c>
      <c r="AL260" s="167">
        <f>'Test-AI'!T258</f>
        <v>0</v>
      </c>
      <c r="AM260" s="167">
        <f>'Test-AI'!U258</f>
        <v>0</v>
      </c>
      <c r="AN260" s="167">
        <f>'Test-AI'!V258</f>
        <v>0</v>
      </c>
      <c r="AO260" s="167">
        <f>'Test-AI'!W258</f>
        <v>0</v>
      </c>
      <c r="AP260" s="167">
        <f>'Test-AI'!X258</f>
        <v>0</v>
      </c>
      <c r="AQ260" s="167">
        <f>10*LOG10(1/((Summary!$C$80/10^(AN260/10)+Summary!$C$81/10^(AO260/10)+Summary!$C$82/10^(AP260/10))/Summary!$C$83))</f>
        <v>0</v>
      </c>
      <c r="AR260" s="167">
        <f>'Test-AI'!Y258</f>
        <v>0</v>
      </c>
      <c r="AS260" s="167">
        <f>'Test-AI'!Z258</f>
        <v>0</v>
      </c>
      <c r="AT260" s="295">
        <f>'Test-AI'!AA258</f>
        <v>0</v>
      </c>
      <c r="AU260" s="357">
        <f>'Test-AI'!AB258</f>
        <v>0</v>
      </c>
      <c r="AV260" s="357">
        <f>'Test-AI'!AC258</f>
        <v>0</v>
      </c>
      <c r="AW260" s="296">
        <f t="shared" ref="AW260:AW323" si="24">AS260/3600</f>
        <v>0</v>
      </c>
      <c r="AX260" s="297" t="e">
        <f t="shared" ref="AX260:BA323" si="25">AS260/W260</f>
        <v>#DIV/0!</v>
      </c>
      <c r="AY260" s="298" t="e">
        <f t="shared" si="25"/>
        <v>#DIV/0!</v>
      </c>
      <c r="AZ260" s="297" t="e">
        <f t="shared" si="25"/>
        <v>#DIV/0!</v>
      </c>
      <c r="BA260" s="345" t="e">
        <f t="shared" si="25"/>
        <v>#DIV/0!</v>
      </c>
      <c r="BB260" s="75"/>
      <c r="BC260" s="75"/>
      <c r="BD260" s="574" t="s">
        <v>46</v>
      </c>
      <c r="BE260" s="549" t="e">
        <f t="array" ref="BE260">bdRateExtend($G258:$G261,H258:H261,$AC258:$AC261,AD258:AD261)</f>
        <v>#VALUE!</v>
      </c>
      <c r="BF260" s="552"/>
      <c r="BG260" s="552"/>
      <c r="BH260" s="552"/>
      <c r="BI260" s="552"/>
      <c r="BJ260" s="552"/>
      <c r="BK260" s="551" t="e">
        <f t="array" ref="BK260">bdRateExtend($G258:$G261,L258:L261,$AC258:$AC261,AH258:AH261)</f>
        <v>#VALUE!</v>
      </c>
      <c r="BL260" s="552"/>
      <c r="BM260" s="551" t="e">
        <f t="array" ref="BM260">bdRateExtend($G258:$G261,M258:M261,$AC258:$AC261,AI258:AI261)</f>
        <v>#VALUE!</v>
      </c>
      <c r="BN260" s="552"/>
      <c r="BO260" s="545" t="e">
        <f t="array" ref="BO260">bdRateExtend($G258:$G261,N258:N261,$AC258:$AC261,AJ258:AJ261,"None", FALSE,1)</f>
        <v>#VALUE!</v>
      </c>
      <c r="BP260" s="541"/>
      <c r="BQ260" s="545" t="e">
        <f t="array" ref="BQ260">bdRateExtend($G258:$G261,O258:O261,$AC258:$AC261,AK258:AK261,"None", FALSE,1)</f>
        <v>#VALUE!</v>
      </c>
      <c r="BR260" s="541"/>
      <c r="BS260" s="551" t="e">
        <f t="array" ref="BS260">bdRateExtend($G258:$G261,P258:P261,$AC258:$AC261,AL258:AL261)</f>
        <v>#VALUE!</v>
      </c>
      <c r="BT260" s="552"/>
      <c r="BU260" s="551" t="e">
        <f t="array" ref="BU260">bdRateExtend($G258:$G261,Q258:Q261,$AC258:$AC261,AM258:AM261)</f>
        <v>#VALUE!</v>
      </c>
      <c r="BV260" s="552"/>
      <c r="BW260" s="551" t="e">
        <f t="array" ref="BW260">bdRateExtend($G258:$G261,R258:R261,$AC258:$AC261,AN258:AN261)</f>
        <v>#VALUE!</v>
      </c>
      <c r="BX260" s="552"/>
      <c r="BY260" s="552"/>
      <c r="BZ260" s="541"/>
      <c r="CA260" s="541"/>
      <c r="CB260" s="552"/>
      <c r="CC260" s="561" t="e">
        <f t="array" ref="CC260">bdCAMBIExtend($G258:$G261,V258:V261,$AC258:$AC261,AR258:AR261)</f>
        <v>#VALUE!</v>
      </c>
      <c r="CD260" s="552"/>
      <c r="CE260" s="554">
        <f t="array" ref="CE260">testVMAFRange($G258:$G261,N258:N261,$AC258:$AC261,AJ258:AJ261)</f>
        <v>0</v>
      </c>
      <c r="CF260" s="541"/>
      <c r="CG260" s="554">
        <f t="array" ref="CG260">testVMAFRange($G258:$G261,O258:O261,$AC258:$AC261,AK258:AK261)</f>
        <v>0</v>
      </c>
      <c r="CH260" s="541"/>
    </row>
    <row r="261" spans="1:86" ht="17" hidden="1" customHeight="1" x14ac:dyDescent="0.2">
      <c r="A261" s="485"/>
      <c r="B261" s="596"/>
      <c r="C261" s="486"/>
      <c r="D261" s="591"/>
      <c r="E261" s="559"/>
      <c r="F261" s="240">
        <v>210</v>
      </c>
      <c r="G261" s="299">
        <f>'Anchor-AI'!L259</f>
        <v>0</v>
      </c>
      <c r="H261" s="300">
        <f>'Anchor-AI'!M259</f>
        <v>0</v>
      </c>
      <c r="I261" s="300">
        <f>'Anchor-AI'!N259</f>
        <v>0</v>
      </c>
      <c r="J261" s="300">
        <f>'Anchor-AI'!O259</f>
        <v>0</v>
      </c>
      <c r="K261" s="295">
        <f>(Summary!$C$63*H261+Summary!$C$64*I261+Summary!$C$65*J261)/Summary!$C$66</f>
        <v>0</v>
      </c>
      <c r="L261" s="300">
        <f>'Anchor-AI'!P259</f>
        <v>0</v>
      </c>
      <c r="M261" s="300">
        <f>'Anchor-AI'!Q259</f>
        <v>0</v>
      </c>
      <c r="N261" s="300">
        <f>'Anchor-AI'!R259</f>
        <v>0</v>
      </c>
      <c r="O261" s="300">
        <f>'Anchor-AI'!S259</f>
        <v>0</v>
      </c>
      <c r="P261" s="300">
        <f>'Anchor-AI'!T259</f>
        <v>0</v>
      </c>
      <c r="Q261" s="300">
        <f>'Anchor-AI'!U259</f>
        <v>0</v>
      </c>
      <c r="R261" s="300">
        <f>'Anchor-AI'!V259</f>
        <v>0</v>
      </c>
      <c r="S261" s="300">
        <f>'Anchor-AI'!W259</f>
        <v>0</v>
      </c>
      <c r="T261" s="300">
        <f>'Anchor-AI'!X259</f>
        <v>0</v>
      </c>
      <c r="U261" s="300">
        <f>10*LOG10(1/((Summary!$C$80/10^(R261/10)+Summary!$C$81/10^(S261/10)+Summary!$C$82/10^(T261/10))/Summary!$C$83))</f>
        <v>0</v>
      </c>
      <c r="V261" s="300">
        <f>'Anchor-AI'!Y259</f>
        <v>0</v>
      </c>
      <c r="W261" s="300">
        <f>'Anchor-AI'!Z259</f>
        <v>0</v>
      </c>
      <c r="X261" s="300">
        <f>'Anchor-AI'!AA259</f>
        <v>0</v>
      </c>
      <c r="Y261" s="357">
        <f>'Anchor-AI'!AB259</f>
        <v>0</v>
      </c>
      <c r="Z261" s="357">
        <f>'Anchor-AI'!AC259</f>
        <v>0</v>
      </c>
      <c r="AA261" s="301">
        <f t="shared" si="23"/>
        <v>0</v>
      </c>
      <c r="AC261" s="171">
        <f>'Test-AI'!L259</f>
        <v>0</v>
      </c>
      <c r="AD261" s="168">
        <f>'Test-AI'!M259</f>
        <v>0</v>
      </c>
      <c r="AE261" s="168">
        <f>'Test-AI'!N259</f>
        <v>0</v>
      </c>
      <c r="AF261" s="168">
        <f>'Test-AI'!O259</f>
        <v>0</v>
      </c>
      <c r="AG261" s="168">
        <f>(Summary!$C$63*AD261+Summary!$C$64*AE261+Summary!$C$65*AF261)/Summary!$C$66</f>
        <v>0</v>
      </c>
      <c r="AH261" s="168">
        <f>'Test-AI'!P259</f>
        <v>0</v>
      </c>
      <c r="AI261" s="168">
        <f>'Test-AI'!Q259</f>
        <v>0</v>
      </c>
      <c r="AJ261" s="168">
        <f>'Test-AI'!R259</f>
        <v>0</v>
      </c>
      <c r="AK261" s="168">
        <f>'Test-AI'!S259</f>
        <v>0</v>
      </c>
      <c r="AL261" s="168">
        <f>'Test-AI'!T259</f>
        <v>0</v>
      </c>
      <c r="AM261" s="168">
        <f>'Test-AI'!U259</f>
        <v>0</v>
      </c>
      <c r="AN261" s="168">
        <f>'Test-AI'!V259</f>
        <v>0</v>
      </c>
      <c r="AO261" s="168">
        <f>'Test-AI'!W259</f>
        <v>0</v>
      </c>
      <c r="AP261" s="168">
        <f>'Test-AI'!X259</f>
        <v>0</v>
      </c>
      <c r="AQ261" s="168">
        <f>10*LOG10(1/((Summary!$C$80/10^(AN261/10)+Summary!$C$81/10^(AO261/10)+Summary!$C$82/10^(AP261/10))/Summary!$C$83))</f>
        <v>0</v>
      </c>
      <c r="AR261" s="168">
        <f>'Test-AI'!Y259</f>
        <v>0</v>
      </c>
      <c r="AS261" s="168">
        <f>'Test-AI'!Z259</f>
        <v>0</v>
      </c>
      <c r="AT261" s="300">
        <f>'Test-AI'!AA259</f>
        <v>0</v>
      </c>
      <c r="AU261" s="357">
        <f>'Test-AI'!AB259</f>
        <v>0</v>
      </c>
      <c r="AV261" s="357">
        <f>'Test-AI'!AC259</f>
        <v>0</v>
      </c>
      <c r="AW261" s="301">
        <f t="shared" si="24"/>
        <v>0</v>
      </c>
      <c r="AX261" s="302" t="e">
        <f t="shared" si="25"/>
        <v>#DIV/0!</v>
      </c>
      <c r="AY261" s="303" t="e">
        <f t="shared" si="25"/>
        <v>#DIV/0!</v>
      </c>
      <c r="AZ261" s="297" t="e">
        <f t="shared" si="25"/>
        <v>#DIV/0!</v>
      </c>
      <c r="BA261" s="345" t="e">
        <f t="shared" si="25"/>
        <v>#DIV/0!</v>
      </c>
      <c r="BB261" s="75"/>
      <c r="BC261" s="75"/>
      <c r="BD261" s="570"/>
      <c r="BE261" s="550"/>
      <c r="BF261" s="553"/>
      <c r="BG261" s="553"/>
      <c r="BH261" s="553"/>
      <c r="BI261" s="553"/>
      <c r="BJ261" s="553"/>
      <c r="BK261" s="553"/>
      <c r="BL261" s="553"/>
      <c r="BM261" s="553"/>
      <c r="BN261" s="553"/>
      <c r="BO261" s="546"/>
      <c r="BP261" s="544"/>
      <c r="BQ261" s="546"/>
      <c r="BR261" s="544"/>
      <c r="BS261" s="553"/>
      <c r="BT261" s="553"/>
      <c r="BU261" s="553"/>
      <c r="BV261" s="553"/>
      <c r="BW261" s="553"/>
      <c r="BX261" s="553"/>
      <c r="BY261" s="553"/>
      <c r="BZ261" s="544"/>
      <c r="CA261" s="544"/>
      <c r="CB261" s="553"/>
      <c r="CC261" s="553"/>
      <c r="CD261" s="553"/>
      <c r="CE261" s="546"/>
      <c r="CF261" s="544"/>
      <c r="CG261" s="546"/>
      <c r="CH261" s="544"/>
    </row>
    <row r="262" spans="1:86" ht="17" hidden="1" customHeight="1" x14ac:dyDescent="0.2">
      <c r="A262" s="485"/>
      <c r="B262" s="595" t="s">
        <v>155</v>
      </c>
      <c r="C262" s="586" t="s">
        <v>76</v>
      </c>
      <c r="D262" s="589">
        <v>59.94</v>
      </c>
      <c r="E262" s="557">
        <v>10</v>
      </c>
      <c r="F262" s="238">
        <v>85</v>
      </c>
      <c r="G262" s="289">
        <f>'Anchor-AI'!L260</f>
        <v>0</v>
      </c>
      <c r="H262" s="290">
        <f>'Anchor-AI'!M260</f>
        <v>0</v>
      </c>
      <c r="I262" s="290">
        <f>'Anchor-AI'!N260</f>
        <v>0</v>
      </c>
      <c r="J262" s="290">
        <f>'Anchor-AI'!O260</f>
        <v>0</v>
      </c>
      <c r="K262" s="290">
        <f>(Summary!$C$63*H262+Summary!$C$64*I262+Summary!$C$65*J262)/Summary!$C$66</f>
        <v>0</v>
      </c>
      <c r="L262" s="290">
        <f>'Anchor-AI'!P260</f>
        <v>0</v>
      </c>
      <c r="M262" s="290">
        <f>'Anchor-AI'!Q260</f>
        <v>0</v>
      </c>
      <c r="N262" s="290">
        <f>'Anchor-AI'!R260</f>
        <v>0</v>
      </c>
      <c r="O262" s="290">
        <f>'Anchor-AI'!S260</f>
        <v>0</v>
      </c>
      <c r="P262" s="290">
        <f>'Anchor-AI'!T260</f>
        <v>0</v>
      </c>
      <c r="Q262" s="290">
        <f>'Anchor-AI'!U260</f>
        <v>0</v>
      </c>
      <c r="R262" s="290">
        <f>'Anchor-AI'!V260</f>
        <v>0</v>
      </c>
      <c r="S262" s="290">
        <f>'Anchor-AI'!W260</f>
        <v>0</v>
      </c>
      <c r="T262" s="290">
        <f>'Anchor-AI'!X260</f>
        <v>0</v>
      </c>
      <c r="U262" s="290">
        <f>10*LOG10(1/((Summary!$C$80/10^(R262/10)+Summary!$C$81/10^(S262/10)+Summary!$C$82/10^(T262/10))/Summary!$C$83))</f>
        <v>0</v>
      </c>
      <c r="V262" s="290">
        <f>'Anchor-AI'!Y260</f>
        <v>0</v>
      </c>
      <c r="W262" s="290">
        <f>'Anchor-AI'!Z260</f>
        <v>0</v>
      </c>
      <c r="X262" s="290">
        <f>'Anchor-AI'!AA260</f>
        <v>0</v>
      </c>
      <c r="Y262" s="360">
        <f>'Anchor-AI'!AB260</f>
        <v>0</v>
      </c>
      <c r="Z262" s="360">
        <f>'Anchor-AI'!AC260</f>
        <v>0</v>
      </c>
      <c r="AA262" s="291">
        <f t="shared" si="23"/>
        <v>0</v>
      </c>
      <c r="AC262" s="169">
        <f>'Test-AI'!L260</f>
        <v>0</v>
      </c>
      <c r="AD262" s="166">
        <f>'Test-AI'!M260</f>
        <v>0</v>
      </c>
      <c r="AE262" s="166">
        <f>'Test-AI'!N260</f>
        <v>0</v>
      </c>
      <c r="AF262" s="166">
        <f>'Test-AI'!O260</f>
        <v>0</v>
      </c>
      <c r="AG262" s="166">
        <f>(Summary!$C$63*AD262+Summary!$C$64*AE262+Summary!$C$65*AF262)/Summary!$C$66</f>
        <v>0</v>
      </c>
      <c r="AH262" s="166">
        <f>'Test-AI'!P260</f>
        <v>0</v>
      </c>
      <c r="AI262" s="166">
        <f>'Test-AI'!Q260</f>
        <v>0</v>
      </c>
      <c r="AJ262" s="166">
        <f>'Test-AI'!R260</f>
        <v>0</v>
      </c>
      <c r="AK262" s="166">
        <f>'Test-AI'!S260</f>
        <v>0</v>
      </c>
      <c r="AL262" s="166">
        <f>'Test-AI'!T260</f>
        <v>0</v>
      </c>
      <c r="AM262" s="166">
        <f>'Test-AI'!U260</f>
        <v>0</v>
      </c>
      <c r="AN262" s="166">
        <f>'Test-AI'!V260</f>
        <v>0</v>
      </c>
      <c r="AO262" s="166">
        <f>'Test-AI'!W260</f>
        <v>0</v>
      </c>
      <c r="AP262" s="166">
        <f>'Test-AI'!X260</f>
        <v>0</v>
      </c>
      <c r="AQ262" s="166">
        <f>10*LOG10(1/((Summary!$C$80/10^(AN262/10)+Summary!$C$81/10^(AO262/10)+Summary!$C$82/10^(AP262/10))/Summary!$C$83))</f>
        <v>0</v>
      </c>
      <c r="AR262" s="166">
        <f>'Test-AI'!Y260</f>
        <v>0</v>
      </c>
      <c r="AS262" s="166">
        <f>'Test-AI'!Z260</f>
        <v>0</v>
      </c>
      <c r="AT262" s="290">
        <f>'Test-AI'!AA260</f>
        <v>0</v>
      </c>
      <c r="AU262" s="356">
        <f>'Test-AI'!AB260</f>
        <v>0</v>
      </c>
      <c r="AV262" s="356">
        <f>'Test-AI'!AC260</f>
        <v>0</v>
      </c>
      <c r="AW262" s="291">
        <f t="shared" si="24"/>
        <v>0</v>
      </c>
      <c r="AX262" s="292" t="e">
        <f t="shared" si="25"/>
        <v>#DIV/0!</v>
      </c>
      <c r="AY262" s="293" t="e">
        <f t="shared" si="25"/>
        <v>#DIV/0!</v>
      </c>
      <c r="AZ262" s="292" t="e">
        <f t="shared" si="25"/>
        <v>#DIV/0!</v>
      </c>
      <c r="BA262" s="344" t="e">
        <f t="shared" si="25"/>
        <v>#DIV/0!</v>
      </c>
      <c r="BB262" s="75"/>
      <c r="BC262" s="75"/>
      <c r="BD262" s="572" t="s">
        <v>39</v>
      </c>
      <c r="BE262" s="549" t="e">
        <f t="array" ref="BE262">bdRateExtend($G262:$G265,H262:H265,$AC262:$AC265,AD262:AD265)</f>
        <v>#VALUE!</v>
      </c>
      <c r="BF262" s="551" t="e">
        <f t="array" ref="BF262">bdRateExtend($G262:$G267,H262:H267,$AC262:$AC267,AD262:AD267)</f>
        <v>#VALUE!</v>
      </c>
      <c r="BG262" s="551" t="e">
        <f t="array" ref="BG262">bdRateExtend($G262:$G267,I262:I267,$AC262:$AC267,AE262:AE267)</f>
        <v>#VALUE!</v>
      </c>
      <c r="BH262" s="551" t="e">
        <f t="array" ref="BH262">bdRateExtend($G262:$G267,J262:J267,$AC262:$AC267,AF262:AF267)</f>
        <v>#VALUE!</v>
      </c>
      <c r="BI262" s="551" t="e">
        <f t="array" ref="BI262">bdRateExtend($G262:$G267,K262:K267,$AC262:$AC267,AG262:AG267)</f>
        <v>#VALUE!</v>
      </c>
      <c r="BJ262" s="575" t="e">
        <f>(Summary!$C$94*BF262+Summary!$C$95*BG262+Summary!$C$96*BH262)/Summary!$C$97</f>
        <v>#VALUE!</v>
      </c>
      <c r="BK262" s="551" t="e">
        <f t="array" ref="BK262">bdRateExtend($G262:$G265,L262:L265,$AC262:$AC265,AH262:AH265)</f>
        <v>#VALUE!</v>
      </c>
      <c r="BL262" s="551" t="e">
        <f t="array" ref="BL262">bdRateExtend($G262:$G267,L262:L267,$AC262:$AC267,AH262:AH267)</f>
        <v>#VALUE!</v>
      </c>
      <c r="BM262" s="551" t="e">
        <f t="array" ref="BM262">bdRateExtend($G262:$G265,M262:M265,$AC262:$AC265,AI262:AI265)</f>
        <v>#VALUE!</v>
      </c>
      <c r="BN262" s="551" t="e">
        <f t="array" ref="BN262">bdRateExtend($G262:$G267,M262:M267,$AC262:$AC267,AI262:AI267)</f>
        <v>#VALUE!</v>
      </c>
      <c r="BO262" s="548" t="e">
        <f t="array" ref="BO262">bdRateExtend($G262:$G265,N262:N265,$AC262:$AC265,AJ262:AJ265,"None", FALSE,1)</f>
        <v>#VALUE!</v>
      </c>
      <c r="BP262" s="585" t="e">
        <f t="array" ref="BP262">bdRateExtend($G262:$G267,N262:N267,$AC262:$AC267,AJ262:AJ267,"None", FALSE,1)</f>
        <v>#VALUE!</v>
      </c>
      <c r="BQ262" s="548" t="e">
        <f t="array" ref="BQ262">bdRateExtend($G262:$G265,O262:O265,$AC262:$AC265,AK262:AK265,"None", FALSE,1)</f>
        <v>#VALUE!</v>
      </c>
      <c r="BR262" s="585" t="e">
        <f t="array" ref="BR262">bdRateExtend($G262:$G267,O262:O267,$AC262:$AC267,AK262:AK267,"None", FALSE,1)</f>
        <v>#VALUE!</v>
      </c>
      <c r="BS262" s="551" t="e">
        <f t="array" ref="BS262">bdRateExtend($G262:$G265,P262:P265,$AC262:$AC265,AL262:AL265)</f>
        <v>#VALUE!</v>
      </c>
      <c r="BT262" s="551" t="e">
        <f t="array" ref="BT262">bdRateExtend($G262:$G267,P262:P267,$AC262:$AC267,AL262:AL267)</f>
        <v>#VALUE!</v>
      </c>
      <c r="BU262" s="551" t="e">
        <f t="array" ref="BU262">bdRateExtend($G262:$G265,Q262:Q265,$AC262:$AC265,AM262:AM265)</f>
        <v>#VALUE!</v>
      </c>
      <c r="BV262" s="551" t="e">
        <f t="array" ref="BV262">bdRateExtend($G262:$G267,Q262:Q267,$AC262:$AC267,AM262:AM267)</f>
        <v>#VALUE!</v>
      </c>
      <c r="BW262" s="551" t="e">
        <f t="array" ref="BW262">bdRateExtend($G262:$G265,R262:R265,$AC262:$AC265,AN262:AN265)</f>
        <v>#VALUE!</v>
      </c>
      <c r="BX262" s="551" t="e">
        <f t="array" ref="BX262">bdRateExtend($G262:$G267,R262:R267,$AC262:$AC267,AN262:AN267)</f>
        <v>#VALUE!</v>
      </c>
      <c r="BY262" s="551" t="e">
        <f t="array" ref="BY262">bdRateExtend($G262:$G267,S262:S267,$AC262:$AC267,AO262:AO267)</f>
        <v>#VALUE!</v>
      </c>
      <c r="BZ262" s="555" t="e">
        <f t="array" ref="BZ262">bdRateExtend($G262:$G267,T262:T267,$AC262:$AC267,AP262:AP267)</f>
        <v>#VALUE!</v>
      </c>
      <c r="CA262" s="555" t="e">
        <f t="array" ref="CA262">bdRateExtend($G262:$G267,U262:U267,$AC262:$AC267,AQ262:AQ267)</f>
        <v>#VALUE!</v>
      </c>
      <c r="CB262" s="575" t="e">
        <f>(Summary!$C$108*BX262+Summary!$C$109*BY262+Summary!$C$110*BZ262)/Summary!$C$111</f>
        <v>#VALUE!</v>
      </c>
      <c r="CC262" s="561" t="e">
        <f t="array" ref="CC262">bdCAMBIExtend($G262:$G265,V262:V265,$AC262:$AC265,AR262:AR265)</f>
        <v>#VALUE!</v>
      </c>
      <c r="CD262" s="561" t="e">
        <f t="array" ref="CD262">bdCAMBIExtend($G262:$G267,V262:V267,$AC262:$AC267,AR262:AR267)</f>
        <v>#VALUE!</v>
      </c>
      <c r="CE262" s="547">
        <f t="array" ref="CE262">testVMAFRange($G262:$G265,N262:N265,$AC262:$AC265,AJ262:AJ265)</f>
        <v>0</v>
      </c>
      <c r="CF262" s="543">
        <f t="array" ref="CF262">testVMAFRange($G262:$G267,N262:N267,$AC262:$AC267,AJ262:AJ267)</f>
        <v>0</v>
      </c>
      <c r="CG262" s="547">
        <f t="array" ref="CG262">testVMAFRange($G262:$G265,O262:O265,$AC262:$AC265,AK262:AK265)</f>
        <v>0</v>
      </c>
      <c r="CH262" s="543">
        <f t="array" ref="CH262">testVMAFRange($G262:$G267,O262:O267,$AC262:$AC267,AK262:AK267)</f>
        <v>0</v>
      </c>
    </row>
    <row r="263" spans="1:86" ht="17" hidden="1" customHeight="1" x14ac:dyDescent="0.2">
      <c r="A263" s="485"/>
      <c r="B263" s="566"/>
      <c r="C263" s="485"/>
      <c r="D263" s="590"/>
      <c r="E263" s="558"/>
      <c r="F263" s="239">
        <v>110</v>
      </c>
      <c r="G263" s="294">
        <f>'Anchor-AI'!L261</f>
        <v>0</v>
      </c>
      <c r="H263" s="295">
        <f>'Anchor-AI'!M261</f>
        <v>0</v>
      </c>
      <c r="I263" s="295">
        <f>'Anchor-AI'!N261</f>
        <v>0</v>
      </c>
      <c r="J263" s="295">
        <f>'Anchor-AI'!O261</f>
        <v>0</v>
      </c>
      <c r="K263" s="295">
        <f>(Summary!$C$63*H263+Summary!$C$64*I263+Summary!$C$65*J263)/Summary!$C$66</f>
        <v>0</v>
      </c>
      <c r="L263" s="295">
        <f>'Anchor-AI'!P261</f>
        <v>0</v>
      </c>
      <c r="M263" s="295">
        <f>'Anchor-AI'!Q261</f>
        <v>0</v>
      </c>
      <c r="N263" s="295">
        <f>'Anchor-AI'!R261</f>
        <v>0</v>
      </c>
      <c r="O263" s="295">
        <f>'Anchor-AI'!S261</f>
        <v>0</v>
      </c>
      <c r="P263" s="295">
        <f>'Anchor-AI'!T261</f>
        <v>0</v>
      </c>
      <c r="Q263" s="295">
        <f>'Anchor-AI'!U261</f>
        <v>0</v>
      </c>
      <c r="R263" s="295">
        <f>'Anchor-AI'!V261</f>
        <v>0</v>
      </c>
      <c r="S263" s="295">
        <f>'Anchor-AI'!W261</f>
        <v>0</v>
      </c>
      <c r="T263" s="295">
        <f>'Anchor-AI'!X261</f>
        <v>0</v>
      </c>
      <c r="U263" s="295">
        <f>10*LOG10(1/((Summary!$C$80/10^(R263/10)+Summary!$C$81/10^(S263/10)+Summary!$C$82/10^(T263/10))/Summary!$C$83))</f>
        <v>0</v>
      </c>
      <c r="V263" s="295">
        <f>'Anchor-AI'!Y261</f>
        <v>0</v>
      </c>
      <c r="W263" s="295">
        <f>'Anchor-AI'!Z261</f>
        <v>0</v>
      </c>
      <c r="X263" s="295">
        <f>'Anchor-AI'!AA261</f>
        <v>0</v>
      </c>
      <c r="Y263" s="357">
        <f>'Anchor-AI'!AB261</f>
        <v>0</v>
      </c>
      <c r="Z263" s="357">
        <f>'Anchor-AI'!AC261</f>
        <v>0</v>
      </c>
      <c r="AA263" s="296">
        <f t="shared" si="23"/>
        <v>0</v>
      </c>
      <c r="AC263" s="170">
        <f>'Test-AI'!L261</f>
        <v>0</v>
      </c>
      <c r="AD263" s="167">
        <f>'Test-AI'!M261</f>
        <v>0</v>
      </c>
      <c r="AE263" s="167">
        <f>'Test-AI'!N261</f>
        <v>0</v>
      </c>
      <c r="AF263" s="167">
        <f>'Test-AI'!O261</f>
        <v>0</v>
      </c>
      <c r="AG263" s="167">
        <f>(Summary!$C$63*AD263+Summary!$C$64*AE263+Summary!$C$65*AF263)/Summary!$C$66</f>
        <v>0</v>
      </c>
      <c r="AH263" s="167">
        <f>'Test-AI'!P261</f>
        <v>0</v>
      </c>
      <c r="AI263" s="167">
        <f>'Test-AI'!Q261</f>
        <v>0</v>
      </c>
      <c r="AJ263" s="167">
        <f>'Test-AI'!R261</f>
        <v>0</v>
      </c>
      <c r="AK263" s="167">
        <f>'Test-AI'!S261</f>
        <v>0</v>
      </c>
      <c r="AL263" s="167">
        <f>'Test-AI'!T261</f>
        <v>0</v>
      </c>
      <c r="AM263" s="167">
        <f>'Test-AI'!U261</f>
        <v>0</v>
      </c>
      <c r="AN263" s="167">
        <f>'Test-AI'!V261</f>
        <v>0</v>
      </c>
      <c r="AO263" s="167">
        <f>'Test-AI'!W261</f>
        <v>0</v>
      </c>
      <c r="AP263" s="167">
        <f>'Test-AI'!X261</f>
        <v>0</v>
      </c>
      <c r="AQ263" s="167">
        <f>10*LOG10(1/((Summary!$C$80/10^(AN263/10)+Summary!$C$81/10^(AO263/10)+Summary!$C$82/10^(AP263/10))/Summary!$C$83))</f>
        <v>0</v>
      </c>
      <c r="AR263" s="167">
        <f>'Test-AI'!Y261</f>
        <v>0</v>
      </c>
      <c r="AS263" s="167">
        <f>'Test-AI'!Z261</f>
        <v>0</v>
      </c>
      <c r="AT263" s="295">
        <f>'Test-AI'!AA261</f>
        <v>0</v>
      </c>
      <c r="AU263" s="357">
        <f>'Test-AI'!AB261</f>
        <v>0</v>
      </c>
      <c r="AV263" s="357">
        <f>'Test-AI'!AC261</f>
        <v>0</v>
      </c>
      <c r="AW263" s="296">
        <f t="shared" si="24"/>
        <v>0</v>
      </c>
      <c r="AX263" s="297" t="e">
        <f t="shared" si="25"/>
        <v>#DIV/0!</v>
      </c>
      <c r="AY263" s="298" t="e">
        <f t="shared" si="25"/>
        <v>#DIV/0!</v>
      </c>
      <c r="AZ263" s="297" t="e">
        <f t="shared" si="25"/>
        <v>#DIV/0!</v>
      </c>
      <c r="BA263" s="345" t="e">
        <f t="shared" si="25"/>
        <v>#DIV/0!</v>
      </c>
      <c r="BB263" s="75"/>
      <c r="BC263" s="75"/>
      <c r="BD263" s="565"/>
      <c r="BE263" s="550"/>
      <c r="BF263" s="552"/>
      <c r="BG263" s="552"/>
      <c r="BH263" s="552"/>
      <c r="BI263" s="552"/>
      <c r="BJ263" s="552"/>
      <c r="BK263" s="553"/>
      <c r="BL263" s="552"/>
      <c r="BM263" s="553"/>
      <c r="BN263" s="552"/>
      <c r="BO263" s="546"/>
      <c r="BP263" s="541"/>
      <c r="BQ263" s="546"/>
      <c r="BR263" s="541"/>
      <c r="BS263" s="553"/>
      <c r="BT263" s="552"/>
      <c r="BU263" s="553"/>
      <c r="BV263" s="552"/>
      <c r="BW263" s="553"/>
      <c r="BX263" s="552"/>
      <c r="BY263" s="552"/>
      <c r="BZ263" s="541"/>
      <c r="CA263" s="541"/>
      <c r="CB263" s="552"/>
      <c r="CC263" s="553"/>
      <c r="CD263" s="552"/>
      <c r="CE263" s="546"/>
      <c r="CF263" s="541"/>
      <c r="CG263" s="546"/>
      <c r="CH263" s="541"/>
    </row>
    <row r="264" spans="1:86" ht="17" hidden="1" customHeight="1" x14ac:dyDescent="0.2">
      <c r="A264" s="485"/>
      <c r="B264" s="566"/>
      <c r="C264" s="485"/>
      <c r="D264" s="590"/>
      <c r="E264" s="558"/>
      <c r="F264" s="239">
        <v>135</v>
      </c>
      <c r="G264" s="294">
        <f>'Anchor-AI'!L262</f>
        <v>0</v>
      </c>
      <c r="H264" s="295">
        <f>'Anchor-AI'!M262</f>
        <v>0</v>
      </c>
      <c r="I264" s="295">
        <f>'Anchor-AI'!N262</f>
        <v>0</v>
      </c>
      <c r="J264" s="295">
        <f>'Anchor-AI'!O262</f>
        <v>0</v>
      </c>
      <c r="K264" s="295">
        <f>(Summary!$C$63*H264+Summary!$C$64*I264+Summary!$C$65*J264)/Summary!$C$66</f>
        <v>0</v>
      </c>
      <c r="L264" s="295">
        <f>'Anchor-AI'!P262</f>
        <v>0</v>
      </c>
      <c r="M264" s="295">
        <f>'Anchor-AI'!Q262</f>
        <v>0</v>
      </c>
      <c r="N264" s="295">
        <f>'Anchor-AI'!R262</f>
        <v>0</v>
      </c>
      <c r="O264" s="295">
        <f>'Anchor-AI'!S262</f>
        <v>0</v>
      </c>
      <c r="P264" s="295">
        <f>'Anchor-AI'!T262</f>
        <v>0</v>
      </c>
      <c r="Q264" s="295">
        <f>'Anchor-AI'!U262</f>
        <v>0</v>
      </c>
      <c r="R264" s="295">
        <f>'Anchor-AI'!V262</f>
        <v>0</v>
      </c>
      <c r="S264" s="295">
        <f>'Anchor-AI'!W262</f>
        <v>0</v>
      </c>
      <c r="T264" s="295">
        <f>'Anchor-AI'!X262</f>
        <v>0</v>
      </c>
      <c r="U264" s="295">
        <f>10*LOG10(1/((Summary!$C$80/10^(R264/10)+Summary!$C$81/10^(S264/10)+Summary!$C$82/10^(T264/10))/Summary!$C$83))</f>
        <v>0</v>
      </c>
      <c r="V264" s="295">
        <f>'Anchor-AI'!Y262</f>
        <v>0</v>
      </c>
      <c r="W264" s="295">
        <f>'Anchor-AI'!Z262</f>
        <v>0</v>
      </c>
      <c r="X264" s="295">
        <f>'Anchor-AI'!AA262</f>
        <v>0</v>
      </c>
      <c r="Y264" s="357">
        <f>'Anchor-AI'!AB262</f>
        <v>0</v>
      </c>
      <c r="Z264" s="357">
        <f>'Anchor-AI'!AC262</f>
        <v>0</v>
      </c>
      <c r="AA264" s="296">
        <f t="shared" si="23"/>
        <v>0</v>
      </c>
      <c r="AC264" s="170">
        <f>'Test-AI'!L262</f>
        <v>0</v>
      </c>
      <c r="AD264" s="167">
        <f>'Test-AI'!M262</f>
        <v>0</v>
      </c>
      <c r="AE264" s="167">
        <f>'Test-AI'!N262</f>
        <v>0</v>
      </c>
      <c r="AF264" s="167">
        <f>'Test-AI'!O262</f>
        <v>0</v>
      </c>
      <c r="AG264" s="167">
        <f>(Summary!$C$63*AD264+Summary!$C$64*AE264+Summary!$C$65*AF264)/Summary!$C$66</f>
        <v>0</v>
      </c>
      <c r="AH264" s="167">
        <f>'Test-AI'!P262</f>
        <v>0</v>
      </c>
      <c r="AI264" s="167">
        <f>'Test-AI'!Q262</f>
        <v>0</v>
      </c>
      <c r="AJ264" s="167">
        <f>'Test-AI'!R262</f>
        <v>0</v>
      </c>
      <c r="AK264" s="167">
        <f>'Test-AI'!S262</f>
        <v>0</v>
      </c>
      <c r="AL264" s="167">
        <f>'Test-AI'!T262</f>
        <v>0</v>
      </c>
      <c r="AM264" s="167">
        <f>'Test-AI'!U262</f>
        <v>0</v>
      </c>
      <c r="AN264" s="167">
        <f>'Test-AI'!V262</f>
        <v>0</v>
      </c>
      <c r="AO264" s="167">
        <f>'Test-AI'!W262</f>
        <v>0</v>
      </c>
      <c r="AP264" s="167">
        <f>'Test-AI'!X262</f>
        <v>0</v>
      </c>
      <c r="AQ264" s="167">
        <f>10*LOG10(1/((Summary!$C$80/10^(AN264/10)+Summary!$C$81/10^(AO264/10)+Summary!$C$82/10^(AP264/10))/Summary!$C$83))</f>
        <v>0</v>
      </c>
      <c r="AR264" s="167">
        <f>'Test-AI'!Y262</f>
        <v>0</v>
      </c>
      <c r="AS264" s="167">
        <f>'Test-AI'!Z262</f>
        <v>0</v>
      </c>
      <c r="AT264" s="295">
        <f>'Test-AI'!AA262</f>
        <v>0</v>
      </c>
      <c r="AU264" s="357">
        <f>'Test-AI'!AB262</f>
        <v>0</v>
      </c>
      <c r="AV264" s="357">
        <f>'Test-AI'!AC262</f>
        <v>0</v>
      </c>
      <c r="AW264" s="296">
        <f t="shared" si="24"/>
        <v>0</v>
      </c>
      <c r="AX264" s="297" t="e">
        <f t="shared" si="25"/>
        <v>#DIV/0!</v>
      </c>
      <c r="AY264" s="298" t="e">
        <f t="shared" si="25"/>
        <v>#DIV/0!</v>
      </c>
      <c r="AZ264" s="297" t="e">
        <f t="shared" si="25"/>
        <v>#DIV/0!</v>
      </c>
      <c r="BA264" s="345" t="e">
        <f t="shared" si="25"/>
        <v>#DIV/0!</v>
      </c>
      <c r="BB264" s="75"/>
      <c r="BC264" s="75"/>
      <c r="BD264" s="573" t="s">
        <v>147</v>
      </c>
      <c r="BE264" s="549" t="e">
        <f t="array" ref="BE264">bdRateExtend($G263:$G266,H263:H266,$AC263:$AC266,AD263:AD266)</f>
        <v>#VALUE!</v>
      </c>
      <c r="BF264" s="552"/>
      <c r="BG264" s="552"/>
      <c r="BH264" s="552"/>
      <c r="BI264" s="552"/>
      <c r="BJ264" s="552"/>
      <c r="BK264" s="551" t="e">
        <f t="array" ref="BK264">bdRateExtend($G263:$G266,L263:L266,$AC263:$AC266,AH263:AH266)</f>
        <v>#VALUE!</v>
      </c>
      <c r="BL264" s="552"/>
      <c r="BM264" s="551" t="e">
        <f t="array" ref="BM264">bdRateExtend($G263:$G266,M263:M266,$AC263:$AC266,AI263:AI266)</f>
        <v>#VALUE!</v>
      </c>
      <c r="BN264" s="552"/>
      <c r="BO264" s="545" t="e">
        <f t="array" ref="BO264">bdRateExtend($G263:$G266,N263:N266,$AC263:$AC266,AJ263:AJ266,"None", FALSE,1)</f>
        <v>#VALUE!</v>
      </c>
      <c r="BP264" s="541"/>
      <c r="BQ264" s="545" t="e">
        <f t="array" ref="BQ264">bdRateExtend($G263:$G266,O263:O266,$AC263:$AC266,AK263:AK266,"None", FALSE,1)</f>
        <v>#VALUE!</v>
      </c>
      <c r="BR264" s="541"/>
      <c r="BS264" s="551" t="e">
        <f t="array" ref="BS264">bdRateExtend($G263:$G266,P263:P266,$AC263:$AC266,AL263:AL266)</f>
        <v>#VALUE!</v>
      </c>
      <c r="BT264" s="552"/>
      <c r="BU264" s="551" t="e">
        <f t="array" ref="BU264">bdRateExtend($G263:$G266,Q263:Q266,$AC263:$AC266,AM263:AM266)</f>
        <v>#VALUE!</v>
      </c>
      <c r="BV264" s="552"/>
      <c r="BW264" s="551" t="e">
        <f t="array" ref="BW264">bdRateExtend($G263:$G266,R263:R266,$AC263:$AC266,AN263:AN266)</f>
        <v>#VALUE!</v>
      </c>
      <c r="BX264" s="552"/>
      <c r="BY264" s="552"/>
      <c r="BZ264" s="541"/>
      <c r="CA264" s="541"/>
      <c r="CB264" s="552"/>
      <c r="CC264" s="561" t="e">
        <f t="array" ref="CC264">bdCAMBIExtend($G263:$G266,V263:V266,$AC263:$AC266,AR263:AR266)</f>
        <v>#VALUE!</v>
      </c>
      <c r="CD264" s="552"/>
      <c r="CE264" s="554">
        <f t="array" ref="CE264">testVMAFRange($G263:$G266,N263:N266,$AC263:$AC266,AJ263:AJ266)</f>
        <v>0</v>
      </c>
      <c r="CF264" s="541"/>
      <c r="CG264" s="554">
        <f t="array" ref="CG264">testVMAFRange($G263:$G266,O263:O266,$AC263:$AC266,AK263:AK266)</f>
        <v>0</v>
      </c>
      <c r="CH264" s="541"/>
    </row>
    <row r="265" spans="1:86" ht="17" hidden="1" customHeight="1" x14ac:dyDescent="0.2">
      <c r="A265" s="485"/>
      <c r="B265" s="566"/>
      <c r="C265" s="485"/>
      <c r="D265" s="590"/>
      <c r="E265" s="558"/>
      <c r="F265" s="239">
        <v>160</v>
      </c>
      <c r="G265" s="294">
        <f>'Anchor-AI'!L263</f>
        <v>0</v>
      </c>
      <c r="H265" s="295">
        <f>'Anchor-AI'!M263</f>
        <v>0</v>
      </c>
      <c r="I265" s="295">
        <f>'Anchor-AI'!N263</f>
        <v>0</v>
      </c>
      <c r="J265" s="295">
        <f>'Anchor-AI'!O263</f>
        <v>0</v>
      </c>
      <c r="K265" s="295">
        <f>(Summary!$C$63*H265+Summary!$C$64*I265+Summary!$C$65*J265)/Summary!$C$66</f>
        <v>0</v>
      </c>
      <c r="L265" s="295">
        <f>'Anchor-AI'!P263</f>
        <v>0</v>
      </c>
      <c r="M265" s="295">
        <f>'Anchor-AI'!Q263</f>
        <v>0</v>
      </c>
      <c r="N265" s="295">
        <f>'Anchor-AI'!R263</f>
        <v>0</v>
      </c>
      <c r="O265" s="295">
        <f>'Anchor-AI'!S263</f>
        <v>0</v>
      </c>
      <c r="P265" s="295">
        <f>'Anchor-AI'!T263</f>
        <v>0</v>
      </c>
      <c r="Q265" s="295">
        <f>'Anchor-AI'!U263</f>
        <v>0</v>
      </c>
      <c r="R265" s="295">
        <f>'Anchor-AI'!V263</f>
        <v>0</v>
      </c>
      <c r="S265" s="295">
        <f>'Anchor-AI'!W263</f>
        <v>0</v>
      </c>
      <c r="T265" s="295">
        <f>'Anchor-AI'!X263</f>
        <v>0</v>
      </c>
      <c r="U265" s="295">
        <f>10*LOG10(1/((Summary!$C$80/10^(R265/10)+Summary!$C$81/10^(S265/10)+Summary!$C$82/10^(T265/10))/Summary!$C$83))</f>
        <v>0</v>
      </c>
      <c r="V265" s="295">
        <f>'Anchor-AI'!Y263</f>
        <v>0</v>
      </c>
      <c r="W265" s="295">
        <f>'Anchor-AI'!Z263</f>
        <v>0</v>
      </c>
      <c r="X265" s="295">
        <f>'Anchor-AI'!AA263</f>
        <v>0</v>
      </c>
      <c r="Y265" s="357">
        <f>'Anchor-AI'!AB263</f>
        <v>0</v>
      </c>
      <c r="Z265" s="357">
        <f>'Anchor-AI'!AC263</f>
        <v>0</v>
      </c>
      <c r="AA265" s="296">
        <f t="shared" si="23"/>
        <v>0</v>
      </c>
      <c r="AC265" s="170">
        <f>'Test-AI'!L263</f>
        <v>0</v>
      </c>
      <c r="AD265" s="167">
        <f>'Test-AI'!M263</f>
        <v>0</v>
      </c>
      <c r="AE265" s="167">
        <f>'Test-AI'!N263</f>
        <v>0</v>
      </c>
      <c r="AF265" s="167">
        <f>'Test-AI'!O263</f>
        <v>0</v>
      </c>
      <c r="AG265" s="167">
        <f>(Summary!$C$63*AD265+Summary!$C$64*AE265+Summary!$C$65*AF265)/Summary!$C$66</f>
        <v>0</v>
      </c>
      <c r="AH265" s="167">
        <f>'Test-AI'!P263</f>
        <v>0</v>
      </c>
      <c r="AI265" s="167">
        <f>'Test-AI'!Q263</f>
        <v>0</v>
      </c>
      <c r="AJ265" s="167">
        <f>'Test-AI'!R263</f>
        <v>0</v>
      </c>
      <c r="AK265" s="167">
        <f>'Test-AI'!S263</f>
        <v>0</v>
      </c>
      <c r="AL265" s="167">
        <f>'Test-AI'!T263</f>
        <v>0</v>
      </c>
      <c r="AM265" s="167">
        <f>'Test-AI'!U263</f>
        <v>0</v>
      </c>
      <c r="AN265" s="167">
        <f>'Test-AI'!V263</f>
        <v>0</v>
      </c>
      <c r="AO265" s="167">
        <f>'Test-AI'!W263</f>
        <v>0</v>
      </c>
      <c r="AP265" s="167">
        <f>'Test-AI'!X263</f>
        <v>0</v>
      </c>
      <c r="AQ265" s="167">
        <f>10*LOG10(1/((Summary!$C$80/10^(AN265/10)+Summary!$C$81/10^(AO265/10)+Summary!$C$82/10^(AP265/10))/Summary!$C$83))</f>
        <v>0</v>
      </c>
      <c r="AR265" s="167">
        <f>'Test-AI'!Y263</f>
        <v>0</v>
      </c>
      <c r="AS265" s="167">
        <f>'Test-AI'!Z263</f>
        <v>0</v>
      </c>
      <c r="AT265" s="295">
        <f>'Test-AI'!AA263</f>
        <v>0</v>
      </c>
      <c r="AU265" s="357">
        <f>'Test-AI'!AB263</f>
        <v>0</v>
      </c>
      <c r="AV265" s="357">
        <f>'Test-AI'!AC263</f>
        <v>0</v>
      </c>
      <c r="AW265" s="296">
        <f t="shared" si="24"/>
        <v>0</v>
      </c>
      <c r="AX265" s="297" t="e">
        <f t="shared" si="25"/>
        <v>#DIV/0!</v>
      </c>
      <c r="AY265" s="298" t="e">
        <f t="shared" si="25"/>
        <v>#DIV/0!</v>
      </c>
      <c r="AZ265" s="297" t="e">
        <f t="shared" si="25"/>
        <v>#DIV/0!</v>
      </c>
      <c r="BA265" s="345" t="e">
        <f t="shared" si="25"/>
        <v>#DIV/0!</v>
      </c>
      <c r="BB265" s="75"/>
      <c r="BC265" s="75"/>
      <c r="BD265" s="565"/>
      <c r="BE265" s="550"/>
      <c r="BF265" s="552"/>
      <c r="BG265" s="552"/>
      <c r="BH265" s="552"/>
      <c r="BI265" s="552"/>
      <c r="BJ265" s="552"/>
      <c r="BK265" s="553"/>
      <c r="BL265" s="552"/>
      <c r="BM265" s="553"/>
      <c r="BN265" s="552"/>
      <c r="BO265" s="546"/>
      <c r="BP265" s="541"/>
      <c r="BQ265" s="546"/>
      <c r="BR265" s="541"/>
      <c r="BS265" s="553"/>
      <c r="BT265" s="552"/>
      <c r="BU265" s="553"/>
      <c r="BV265" s="552"/>
      <c r="BW265" s="553"/>
      <c r="BX265" s="552"/>
      <c r="BY265" s="552"/>
      <c r="BZ265" s="541"/>
      <c r="CA265" s="541"/>
      <c r="CB265" s="552"/>
      <c r="CC265" s="553"/>
      <c r="CD265" s="552"/>
      <c r="CE265" s="546"/>
      <c r="CF265" s="541"/>
      <c r="CG265" s="546"/>
      <c r="CH265" s="541"/>
    </row>
    <row r="266" spans="1:86" ht="17" hidden="1" customHeight="1" x14ac:dyDescent="0.2">
      <c r="A266" s="485"/>
      <c r="B266" s="566"/>
      <c r="C266" s="485"/>
      <c r="D266" s="590"/>
      <c r="E266" s="558"/>
      <c r="F266" s="239">
        <v>185</v>
      </c>
      <c r="G266" s="294">
        <f>'Anchor-AI'!L264</f>
        <v>0</v>
      </c>
      <c r="H266" s="295">
        <f>'Anchor-AI'!M264</f>
        <v>0</v>
      </c>
      <c r="I266" s="295">
        <f>'Anchor-AI'!N264</f>
        <v>0</v>
      </c>
      <c r="J266" s="295">
        <f>'Anchor-AI'!O264</f>
        <v>0</v>
      </c>
      <c r="K266" s="295">
        <f>(Summary!$C$63*H266+Summary!$C$64*I266+Summary!$C$65*J266)/Summary!$C$66</f>
        <v>0</v>
      </c>
      <c r="L266" s="295">
        <f>'Anchor-AI'!P264</f>
        <v>0</v>
      </c>
      <c r="M266" s="295">
        <f>'Anchor-AI'!Q264</f>
        <v>0</v>
      </c>
      <c r="N266" s="295">
        <f>'Anchor-AI'!R264</f>
        <v>0</v>
      </c>
      <c r="O266" s="295">
        <f>'Anchor-AI'!S264</f>
        <v>0</v>
      </c>
      <c r="P266" s="295">
        <f>'Anchor-AI'!T264</f>
        <v>0</v>
      </c>
      <c r="Q266" s="295">
        <f>'Anchor-AI'!U264</f>
        <v>0</v>
      </c>
      <c r="R266" s="295">
        <f>'Anchor-AI'!V264</f>
        <v>0</v>
      </c>
      <c r="S266" s="295">
        <f>'Anchor-AI'!W264</f>
        <v>0</v>
      </c>
      <c r="T266" s="295">
        <f>'Anchor-AI'!X264</f>
        <v>0</v>
      </c>
      <c r="U266" s="295">
        <f>10*LOG10(1/((Summary!$C$80/10^(R266/10)+Summary!$C$81/10^(S266/10)+Summary!$C$82/10^(T266/10))/Summary!$C$83))</f>
        <v>0</v>
      </c>
      <c r="V266" s="295">
        <f>'Anchor-AI'!Y264</f>
        <v>0</v>
      </c>
      <c r="W266" s="295">
        <f>'Anchor-AI'!Z264</f>
        <v>0</v>
      </c>
      <c r="X266" s="295">
        <f>'Anchor-AI'!AA264</f>
        <v>0</v>
      </c>
      <c r="Y266" s="357">
        <f>'Anchor-AI'!AB264</f>
        <v>0</v>
      </c>
      <c r="Z266" s="357">
        <f>'Anchor-AI'!AC264</f>
        <v>0</v>
      </c>
      <c r="AA266" s="296">
        <f t="shared" si="23"/>
        <v>0</v>
      </c>
      <c r="AC266" s="170">
        <f>'Test-AI'!L264</f>
        <v>0</v>
      </c>
      <c r="AD266" s="167">
        <f>'Test-AI'!M264</f>
        <v>0</v>
      </c>
      <c r="AE266" s="167">
        <f>'Test-AI'!N264</f>
        <v>0</v>
      </c>
      <c r="AF266" s="167">
        <f>'Test-AI'!O264</f>
        <v>0</v>
      </c>
      <c r="AG266" s="167">
        <f>(Summary!$C$63*AD266+Summary!$C$64*AE266+Summary!$C$65*AF266)/Summary!$C$66</f>
        <v>0</v>
      </c>
      <c r="AH266" s="167">
        <f>'Test-AI'!P264</f>
        <v>0</v>
      </c>
      <c r="AI266" s="167">
        <f>'Test-AI'!Q264</f>
        <v>0</v>
      </c>
      <c r="AJ266" s="167">
        <f>'Test-AI'!R264</f>
        <v>0</v>
      </c>
      <c r="AK266" s="167">
        <f>'Test-AI'!S264</f>
        <v>0</v>
      </c>
      <c r="AL266" s="167">
        <f>'Test-AI'!T264</f>
        <v>0</v>
      </c>
      <c r="AM266" s="167">
        <f>'Test-AI'!U264</f>
        <v>0</v>
      </c>
      <c r="AN266" s="167">
        <f>'Test-AI'!V264</f>
        <v>0</v>
      </c>
      <c r="AO266" s="167">
        <f>'Test-AI'!W264</f>
        <v>0</v>
      </c>
      <c r="AP266" s="167">
        <f>'Test-AI'!X264</f>
        <v>0</v>
      </c>
      <c r="AQ266" s="167">
        <f>10*LOG10(1/((Summary!$C$80/10^(AN266/10)+Summary!$C$81/10^(AO266/10)+Summary!$C$82/10^(AP266/10))/Summary!$C$83))</f>
        <v>0</v>
      </c>
      <c r="AR266" s="167">
        <f>'Test-AI'!Y264</f>
        <v>0</v>
      </c>
      <c r="AS266" s="167">
        <f>'Test-AI'!Z264</f>
        <v>0</v>
      </c>
      <c r="AT266" s="295">
        <f>'Test-AI'!AA264</f>
        <v>0</v>
      </c>
      <c r="AU266" s="357">
        <f>'Test-AI'!AB264</f>
        <v>0</v>
      </c>
      <c r="AV266" s="357">
        <f>'Test-AI'!AC264</f>
        <v>0</v>
      </c>
      <c r="AW266" s="296">
        <f t="shared" si="24"/>
        <v>0</v>
      </c>
      <c r="AX266" s="297" t="e">
        <f t="shared" si="25"/>
        <v>#DIV/0!</v>
      </c>
      <c r="AY266" s="298" t="e">
        <f t="shared" si="25"/>
        <v>#DIV/0!</v>
      </c>
      <c r="AZ266" s="297" t="e">
        <f t="shared" si="25"/>
        <v>#DIV/0!</v>
      </c>
      <c r="BA266" s="345" t="e">
        <f t="shared" si="25"/>
        <v>#DIV/0!</v>
      </c>
      <c r="BB266" s="75"/>
      <c r="BC266" s="75"/>
      <c r="BD266" s="574" t="s">
        <v>46</v>
      </c>
      <c r="BE266" s="549" t="e">
        <f t="array" ref="BE266">bdRateExtend($G264:$G267,H264:H267,$AC264:$AC267,AD264:AD267)</f>
        <v>#VALUE!</v>
      </c>
      <c r="BF266" s="552"/>
      <c r="BG266" s="552"/>
      <c r="BH266" s="552"/>
      <c r="BI266" s="552"/>
      <c r="BJ266" s="552"/>
      <c r="BK266" s="551" t="e">
        <f t="array" ref="BK266">bdRateExtend($G264:$G267,L264:L267,$AC264:$AC267,AH264:AH267)</f>
        <v>#VALUE!</v>
      </c>
      <c r="BL266" s="552"/>
      <c r="BM266" s="551" t="e">
        <f t="array" ref="BM266">bdRateExtend($G264:$G267,M264:M267,$AC264:$AC267,AI264:AI267)</f>
        <v>#VALUE!</v>
      </c>
      <c r="BN266" s="552"/>
      <c r="BO266" s="545" t="e">
        <f t="array" ref="BO266">bdRateExtend($G264:$G267,N264:N267,$AC264:$AC267,AJ264:AJ267,"None", FALSE,1)</f>
        <v>#VALUE!</v>
      </c>
      <c r="BP266" s="541"/>
      <c r="BQ266" s="545" t="e">
        <f t="array" ref="BQ266">bdRateExtend($G264:$G267,O264:O267,$AC264:$AC267,AK264:AK267,"None", FALSE,1)</f>
        <v>#VALUE!</v>
      </c>
      <c r="BR266" s="541"/>
      <c r="BS266" s="551" t="e">
        <f t="array" ref="BS266">bdRateExtend($G264:$G267,P264:P267,$AC264:$AC267,AL264:AL267)</f>
        <v>#VALUE!</v>
      </c>
      <c r="BT266" s="552"/>
      <c r="BU266" s="551" t="e">
        <f t="array" ref="BU266">bdRateExtend($G264:$G267,Q264:Q267,$AC264:$AC267,AM264:AM267)</f>
        <v>#VALUE!</v>
      </c>
      <c r="BV266" s="552"/>
      <c r="BW266" s="551" t="e">
        <f t="array" ref="BW266">bdRateExtend($G264:$G267,R264:R267,$AC264:$AC267,AN264:AN267)</f>
        <v>#VALUE!</v>
      </c>
      <c r="BX266" s="552"/>
      <c r="BY266" s="552"/>
      <c r="BZ266" s="541"/>
      <c r="CA266" s="541"/>
      <c r="CB266" s="552"/>
      <c r="CC266" s="561" t="e">
        <f t="array" ref="CC266">bdCAMBIExtend($G264:$G267,V264:V267,$AC264:$AC267,AR264:AR267)</f>
        <v>#VALUE!</v>
      </c>
      <c r="CD266" s="552"/>
      <c r="CE266" s="554">
        <f t="array" ref="CE266">testVMAFRange($G264:$G267,N264:N267,$AC264:$AC267,AJ264:AJ267)</f>
        <v>0</v>
      </c>
      <c r="CF266" s="541"/>
      <c r="CG266" s="554">
        <f t="array" ref="CG266">testVMAFRange($G264:$G267,O264:O267,$AC264:$AC267,AK264:AK267)</f>
        <v>0</v>
      </c>
      <c r="CH266" s="541"/>
    </row>
    <row r="267" spans="1:86" ht="17" hidden="1" customHeight="1" x14ac:dyDescent="0.2">
      <c r="A267" s="485"/>
      <c r="B267" s="596"/>
      <c r="C267" s="486"/>
      <c r="D267" s="591"/>
      <c r="E267" s="559"/>
      <c r="F267" s="240">
        <v>210</v>
      </c>
      <c r="G267" s="299">
        <f>'Anchor-AI'!L265</f>
        <v>0</v>
      </c>
      <c r="H267" s="300">
        <f>'Anchor-AI'!M265</f>
        <v>0</v>
      </c>
      <c r="I267" s="300">
        <f>'Anchor-AI'!N265</f>
        <v>0</v>
      </c>
      <c r="J267" s="300">
        <f>'Anchor-AI'!O265</f>
        <v>0</v>
      </c>
      <c r="K267" s="295">
        <f>(Summary!$C$63*H267+Summary!$C$64*I267+Summary!$C$65*J267)/Summary!$C$66</f>
        <v>0</v>
      </c>
      <c r="L267" s="300">
        <f>'Anchor-AI'!P265</f>
        <v>0</v>
      </c>
      <c r="M267" s="300">
        <f>'Anchor-AI'!Q265</f>
        <v>0</v>
      </c>
      <c r="N267" s="300">
        <f>'Anchor-AI'!R265</f>
        <v>0</v>
      </c>
      <c r="O267" s="300">
        <f>'Anchor-AI'!S265</f>
        <v>0</v>
      </c>
      <c r="P267" s="300">
        <f>'Anchor-AI'!T265</f>
        <v>0</v>
      </c>
      <c r="Q267" s="300">
        <f>'Anchor-AI'!U265</f>
        <v>0</v>
      </c>
      <c r="R267" s="300">
        <f>'Anchor-AI'!V265</f>
        <v>0</v>
      </c>
      <c r="S267" s="300">
        <f>'Anchor-AI'!W265</f>
        <v>0</v>
      </c>
      <c r="T267" s="300">
        <f>'Anchor-AI'!X265</f>
        <v>0</v>
      </c>
      <c r="U267" s="300">
        <f>10*LOG10(1/((Summary!$C$80/10^(R267/10)+Summary!$C$81/10^(S267/10)+Summary!$C$82/10^(T267/10))/Summary!$C$83))</f>
        <v>0</v>
      </c>
      <c r="V267" s="300">
        <f>'Anchor-AI'!Y265</f>
        <v>0</v>
      </c>
      <c r="W267" s="300">
        <f>'Anchor-AI'!Z265</f>
        <v>0</v>
      </c>
      <c r="X267" s="300">
        <f>'Anchor-AI'!AA265</f>
        <v>0</v>
      </c>
      <c r="Y267" s="357">
        <f>'Anchor-AI'!AB265</f>
        <v>0</v>
      </c>
      <c r="Z267" s="357">
        <f>'Anchor-AI'!AC265</f>
        <v>0</v>
      </c>
      <c r="AA267" s="301">
        <f t="shared" si="23"/>
        <v>0</v>
      </c>
      <c r="AC267" s="171">
        <f>'Test-AI'!L265</f>
        <v>0</v>
      </c>
      <c r="AD267" s="168">
        <f>'Test-AI'!M265</f>
        <v>0</v>
      </c>
      <c r="AE267" s="168">
        <f>'Test-AI'!N265</f>
        <v>0</v>
      </c>
      <c r="AF267" s="168">
        <f>'Test-AI'!O265</f>
        <v>0</v>
      </c>
      <c r="AG267" s="168">
        <f>(Summary!$C$63*AD267+Summary!$C$64*AE267+Summary!$C$65*AF267)/Summary!$C$66</f>
        <v>0</v>
      </c>
      <c r="AH267" s="168">
        <f>'Test-AI'!P265</f>
        <v>0</v>
      </c>
      <c r="AI267" s="168">
        <f>'Test-AI'!Q265</f>
        <v>0</v>
      </c>
      <c r="AJ267" s="168">
        <f>'Test-AI'!R265</f>
        <v>0</v>
      </c>
      <c r="AK267" s="168">
        <f>'Test-AI'!S265</f>
        <v>0</v>
      </c>
      <c r="AL267" s="168">
        <f>'Test-AI'!T265</f>
        <v>0</v>
      </c>
      <c r="AM267" s="168">
        <f>'Test-AI'!U265</f>
        <v>0</v>
      </c>
      <c r="AN267" s="168">
        <f>'Test-AI'!V265</f>
        <v>0</v>
      </c>
      <c r="AO267" s="168">
        <f>'Test-AI'!W265</f>
        <v>0</v>
      </c>
      <c r="AP267" s="168">
        <f>'Test-AI'!X265</f>
        <v>0</v>
      </c>
      <c r="AQ267" s="168">
        <f>10*LOG10(1/((Summary!$C$80/10^(AN267/10)+Summary!$C$81/10^(AO267/10)+Summary!$C$82/10^(AP267/10))/Summary!$C$83))</f>
        <v>0</v>
      </c>
      <c r="AR267" s="168">
        <f>'Test-AI'!Y265</f>
        <v>0</v>
      </c>
      <c r="AS267" s="168">
        <f>'Test-AI'!Z265</f>
        <v>0</v>
      </c>
      <c r="AT267" s="300">
        <f>'Test-AI'!AA265</f>
        <v>0</v>
      </c>
      <c r="AU267" s="357">
        <f>'Test-AI'!AB265</f>
        <v>0</v>
      </c>
      <c r="AV267" s="357">
        <f>'Test-AI'!AC265</f>
        <v>0</v>
      </c>
      <c r="AW267" s="301">
        <f t="shared" si="24"/>
        <v>0</v>
      </c>
      <c r="AX267" s="302" t="e">
        <f t="shared" si="25"/>
        <v>#DIV/0!</v>
      </c>
      <c r="AY267" s="303" t="e">
        <f t="shared" si="25"/>
        <v>#DIV/0!</v>
      </c>
      <c r="AZ267" s="297" t="e">
        <f t="shared" si="25"/>
        <v>#DIV/0!</v>
      </c>
      <c r="BA267" s="345" t="e">
        <f t="shared" si="25"/>
        <v>#DIV/0!</v>
      </c>
      <c r="BB267" s="75"/>
      <c r="BC267" s="75"/>
      <c r="BD267" s="570"/>
      <c r="BE267" s="550"/>
      <c r="BF267" s="553"/>
      <c r="BG267" s="553"/>
      <c r="BH267" s="553"/>
      <c r="BI267" s="553"/>
      <c r="BJ267" s="553"/>
      <c r="BK267" s="553"/>
      <c r="BL267" s="553"/>
      <c r="BM267" s="553"/>
      <c r="BN267" s="553"/>
      <c r="BO267" s="546"/>
      <c r="BP267" s="544"/>
      <c r="BQ267" s="546"/>
      <c r="BR267" s="544"/>
      <c r="BS267" s="553"/>
      <c r="BT267" s="553"/>
      <c r="BU267" s="553"/>
      <c r="BV267" s="553"/>
      <c r="BW267" s="553"/>
      <c r="BX267" s="553"/>
      <c r="BY267" s="553"/>
      <c r="BZ267" s="544"/>
      <c r="CA267" s="544"/>
      <c r="CB267" s="553"/>
      <c r="CC267" s="553"/>
      <c r="CD267" s="553"/>
      <c r="CE267" s="546"/>
      <c r="CF267" s="544"/>
      <c r="CG267" s="546"/>
      <c r="CH267" s="544"/>
    </row>
    <row r="268" spans="1:86" ht="17" hidden="1" customHeight="1" x14ac:dyDescent="0.2">
      <c r="A268" s="485"/>
      <c r="B268" s="595" t="s">
        <v>156</v>
      </c>
      <c r="C268" s="586" t="s">
        <v>77</v>
      </c>
      <c r="D268" s="589">
        <v>29.97</v>
      </c>
      <c r="E268" s="557">
        <v>8</v>
      </c>
      <c r="F268" s="238">
        <v>85</v>
      </c>
      <c r="G268" s="289">
        <f>'Anchor-AI'!L266</f>
        <v>0</v>
      </c>
      <c r="H268" s="290">
        <f>'Anchor-AI'!M266</f>
        <v>0</v>
      </c>
      <c r="I268" s="290">
        <f>'Anchor-AI'!N266</f>
        <v>0</v>
      </c>
      <c r="J268" s="290">
        <f>'Anchor-AI'!O266</f>
        <v>0</v>
      </c>
      <c r="K268" s="290">
        <f>(Summary!$C$63*H268+Summary!$C$64*I268+Summary!$C$65*J268)/Summary!$C$66</f>
        <v>0</v>
      </c>
      <c r="L268" s="290">
        <f>'Anchor-AI'!P266</f>
        <v>0</v>
      </c>
      <c r="M268" s="290">
        <f>'Anchor-AI'!Q266</f>
        <v>0</v>
      </c>
      <c r="N268" s="290">
        <f>'Anchor-AI'!R266</f>
        <v>0</v>
      </c>
      <c r="O268" s="290">
        <f>'Anchor-AI'!S266</f>
        <v>0</v>
      </c>
      <c r="P268" s="290">
        <f>'Anchor-AI'!T266</f>
        <v>0</v>
      </c>
      <c r="Q268" s="290">
        <f>'Anchor-AI'!U266</f>
        <v>0</v>
      </c>
      <c r="R268" s="290">
        <f>'Anchor-AI'!V266</f>
        <v>0</v>
      </c>
      <c r="S268" s="290">
        <f>'Anchor-AI'!W266</f>
        <v>0</v>
      </c>
      <c r="T268" s="290">
        <f>'Anchor-AI'!X266</f>
        <v>0</v>
      </c>
      <c r="U268" s="290">
        <f>10*LOG10(1/((Summary!$C$80/10^(R268/10)+Summary!$C$81/10^(S268/10)+Summary!$C$82/10^(T268/10))/Summary!$C$83))</f>
        <v>0</v>
      </c>
      <c r="V268" s="290">
        <f>'Anchor-AI'!Y266</f>
        <v>0</v>
      </c>
      <c r="W268" s="290">
        <f>'Anchor-AI'!Z266</f>
        <v>0</v>
      </c>
      <c r="X268" s="290">
        <f>'Anchor-AI'!AA266</f>
        <v>0</v>
      </c>
      <c r="Y268" s="360">
        <f>'Anchor-AI'!AB266</f>
        <v>0</v>
      </c>
      <c r="Z268" s="360">
        <f>'Anchor-AI'!AC266</f>
        <v>0</v>
      </c>
      <c r="AA268" s="291">
        <f t="shared" si="23"/>
        <v>0</v>
      </c>
      <c r="AC268" s="169">
        <f>'Test-AI'!L266</f>
        <v>0</v>
      </c>
      <c r="AD268" s="166">
        <f>'Test-AI'!M266</f>
        <v>0</v>
      </c>
      <c r="AE268" s="166">
        <f>'Test-AI'!N266</f>
        <v>0</v>
      </c>
      <c r="AF268" s="166">
        <f>'Test-AI'!O266</f>
        <v>0</v>
      </c>
      <c r="AG268" s="166">
        <f>(Summary!$C$63*AD268+Summary!$C$64*AE268+Summary!$C$65*AF268)/Summary!$C$66</f>
        <v>0</v>
      </c>
      <c r="AH268" s="166">
        <f>'Test-AI'!P266</f>
        <v>0</v>
      </c>
      <c r="AI268" s="166">
        <f>'Test-AI'!Q266</f>
        <v>0</v>
      </c>
      <c r="AJ268" s="166">
        <f>'Test-AI'!R266</f>
        <v>0</v>
      </c>
      <c r="AK268" s="166">
        <f>'Test-AI'!S266</f>
        <v>0</v>
      </c>
      <c r="AL268" s="166">
        <f>'Test-AI'!T266</f>
        <v>0</v>
      </c>
      <c r="AM268" s="166">
        <f>'Test-AI'!U266</f>
        <v>0</v>
      </c>
      <c r="AN268" s="166">
        <f>'Test-AI'!V266</f>
        <v>0</v>
      </c>
      <c r="AO268" s="166">
        <f>'Test-AI'!W266</f>
        <v>0</v>
      </c>
      <c r="AP268" s="166">
        <f>'Test-AI'!X266</f>
        <v>0</v>
      </c>
      <c r="AQ268" s="166">
        <f>10*LOG10(1/((Summary!$C$80/10^(AN268/10)+Summary!$C$81/10^(AO268/10)+Summary!$C$82/10^(AP268/10))/Summary!$C$83))</f>
        <v>0</v>
      </c>
      <c r="AR268" s="166">
        <f>'Test-AI'!Y266</f>
        <v>0</v>
      </c>
      <c r="AS268" s="166">
        <f>'Test-AI'!Z266</f>
        <v>0</v>
      </c>
      <c r="AT268" s="290">
        <f>'Test-AI'!AA266</f>
        <v>0</v>
      </c>
      <c r="AU268" s="356">
        <f>'Test-AI'!AB266</f>
        <v>0</v>
      </c>
      <c r="AV268" s="356">
        <f>'Test-AI'!AC266</f>
        <v>0</v>
      </c>
      <c r="AW268" s="291">
        <f t="shared" si="24"/>
        <v>0</v>
      </c>
      <c r="AX268" s="292" t="e">
        <f t="shared" si="25"/>
        <v>#DIV/0!</v>
      </c>
      <c r="AY268" s="293" t="e">
        <f t="shared" si="25"/>
        <v>#DIV/0!</v>
      </c>
      <c r="AZ268" s="292" t="e">
        <f t="shared" si="25"/>
        <v>#DIV/0!</v>
      </c>
      <c r="BA268" s="344" t="e">
        <f t="shared" si="25"/>
        <v>#DIV/0!</v>
      </c>
      <c r="BB268" s="75"/>
      <c r="BC268" s="75"/>
      <c r="BD268" s="572" t="s">
        <v>39</v>
      </c>
      <c r="BE268" s="549" t="e">
        <f t="array" ref="BE268">bdRateExtend($G268:$G271,H268:H271,$AC268:$AC271,AD268:AD271)</f>
        <v>#VALUE!</v>
      </c>
      <c r="BF268" s="551" t="e">
        <f t="array" ref="BF268">bdRateExtend($G268:$G273,H268:H273,$AC268:$AC273,AD268:AD273)</f>
        <v>#VALUE!</v>
      </c>
      <c r="BG268" s="551" t="e">
        <f t="array" ref="BG268">bdRateExtend($G268:$G273,I268:I273,$AC268:$AC273,AE268:AE273)</f>
        <v>#VALUE!</v>
      </c>
      <c r="BH268" s="551" t="e">
        <f t="array" ref="BH268">bdRateExtend($G268:$G273,J268:J273,$AC268:$AC273,AF268:AF273)</f>
        <v>#VALUE!</v>
      </c>
      <c r="BI268" s="551" t="e">
        <f t="array" ref="BI268">bdRateExtend($G268:$G273,K268:K273,$AC268:$AC273,AG268:AG273)</f>
        <v>#VALUE!</v>
      </c>
      <c r="BJ268" s="575" t="e">
        <f>(Summary!$C$94*BF268+Summary!$C$95*BG268+Summary!$C$96*BH268)/Summary!$C$97</f>
        <v>#VALUE!</v>
      </c>
      <c r="BK268" s="551" t="e">
        <f t="array" ref="BK268">bdRateExtend($G268:$G271,L268:L271,$AC268:$AC271,AH268:AH271)</f>
        <v>#VALUE!</v>
      </c>
      <c r="BL268" s="551" t="e">
        <f t="array" ref="BL268">bdRateExtend($G268:$G273,L268:L273,$AC268:$AC273,AH268:AH273)</f>
        <v>#VALUE!</v>
      </c>
      <c r="BM268" s="551" t="e">
        <f t="array" ref="BM268">bdRateExtend($G268:$G271,M268:M271,$AC268:$AC271,AI268:AI271)</f>
        <v>#VALUE!</v>
      </c>
      <c r="BN268" s="551" t="e">
        <f t="array" ref="BN268">bdRateExtend($G268:$G273,M268:M273,$AC268:$AC273,AI268:AI273)</f>
        <v>#VALUE!</v>
      </c>
      <c r="BO268" s="548" t="e">
        <f t="array" ref="BO268">bdRateExtend($G268:$G271,N268:N271,$AC268:$AC271,AJ268:AJ271,"None", FALSE,1)</f>
        <v>#VALUE!</v>
      </c>
      <c r="BP268" s="585" t="e">
        <f t="array" ref="BP268">bdRateExtend($G268:$G273,N268:N273,$AC268:$AC273,AJ268:AJ273,"None", FALSE,1)</f>
        <v>#VALUE!</v>
      </c>
      <c r="BQ268" s="548" t="e">
        <f t="array" ref="BQ268">bdRateExtend($G268:$G271,O268:O271,$AC268:$AC271,AK268:AK271,"None", FALSE,1)</f>
        <v>#VALUE!</v>
      </c>
      <c r="BR268" s="585" t="e">
        <f t="array" ref="BR268">bdRateExtend($G268:$G273,O268:O273,$AC268:$AC273,AK268:AK273,"None", FALSE,1)</f>
        <v>#VALUE!</v>
      </c>
      <c r="BS268" s="551" t="e">
        <f t="array" ref="BS268">bdRateExtend($G268:$G271,P268:P271,$AC268:$AC271,AL268:AL271)</f>
        <v>#VALUE!</v>
      </c>
      <c r="BT268" s="551" t="e">
        <f t="array" ref="BT268">bdRateExtend($G268:$G273,P268:P273,$AC268:$AC273,AL268:AL273)</f>
        <v>#VALUE!</v>
      </c>
      <c r="BU268" s="551" t="e">
        <f t="array" ref="BU268">bdRateExtend($G268:$G271,Q268:Q271,$AC268:$AC271,AM268:AM271)</f>
        <v>#VALUE!</v>
      </c>
      <c r="BV268" s="551" t="e">
        <f t="array" ref="BV268">bdRateExtend($G268:$G273,Q268:Q273,$AC268:$AC273,AM268:AM273)</f>
        <v>#VALUE!</v>
      </c>
      <c r="BW268" s="551" t="e">
        <f t="array" ref="BW268">bdRateExtend($G268:$G271,R268:R271,$AC268:$AC271,AN268:AN271)</f>
        <v>#VALUE!</v>
      </c>
      <c r="BX268" s="551" t="e">
        <f t="array" ref="BX268">bdRateExtend($G268:$G273,R268:R273,$AC268:$AC273,AN268:AN273)</f>
        <v>#VALUE!</v>
      </c>
      <c r="BY268" s="551" t="e">
        <f t="array" ref="BY268">bdRateExtend($G268:$G273,S268:S273,$AC268:$AC273,AO268:AO273)</f>
        <v>#VALUE!</v>
      </c>
      <c r="BZ268" s="555" t="e">
        <f t="array" ref="BZ268">bdRateExtend($G268:$G273,T268:T273,$AC268:$AC273,AP268:AP273)</f>
        <v>#VALUE!</v>
      </c>
      <c r="CA268" s="555" t="e">
        <f t="array" ref="CA268">bdRateExtend($G268:$G273,U268:U273,$AC268:$AC273,AQ268:AQ273)</f>
        <v>#VALUE!</v>
      </c>
      <c r="CB268" s="575" t="e">
        <f>(Summary!$C$108*BX268+Summary!$C$109*BY268+Summary!$C$110*BZ268)/Summary!$C$111</f>
        <v>#VALUE!</v>
      </c>
      <c r="CC268" s="561" t="e">
        <f t="array" ref="CC268">bdCAMBIExtend($G268:$G271,V268:V271,$AC268:$AC271,AR268:AR271)</f>
        <v>#VALUE!</v>
      </c>
      <c r="CD268" s="561" t="e">
        <f t="array" ref="CD268">bdCAMBIExtend($G268:$G273,V268:V273,$AC268:$AC273,AR268:AR273)</f>
        <v>#VALUE!</v>
      </c>
      <c r="CE268" s="547">
        <f t="array" ref="CE268">testVMAFRange($G268:$G271,N268:N271,$AC268:$AC271,AJ268:AJ271)</f>
        <v>0</v>
      </c>
      <c r="CF268" s="543">
        <f t="array" ref="CF268">testVMAFRange($G268:$G273,N268:N273,$AC268:$AC273,AJ268:AJ273)</f>
        <v>0</v>
      </c>
      <c r="CG268" s="547">
        <f t="array" ref="CG268">testVMAFRange($G268:$G271,O268:O271,$AC268:$AC271,AK268:AK271)</f>
        <v>0</v>
      </c>
      <c r="CH268" s="543">
        <f t="array" ref="CH268">testVMAFRange($G268:$G273,O268:O273,$AC268:$AC273,AK268:AK273)</f>
        <v>0</v>
      </c>
    </row>
    <row r="269" spans="1:86" ht="17" hidden="1" customHeight="1" x14ac:dyDescent="0.2">
      <c r="A269" s="485"/>
      <c r="B269" s="566"/>
      <c r="C269" s="485"/>
      <c r="D269" s="590"/>
      <c r="E269" s="558"/>
      <c r="F269" s="239">
        <v>110</v>
      </c>
      <c r="G269" s="294">
        <f>'Anchor-AI'!L267</f>
        <v>0</v>
      </c>
      <c r="H269" s="295">
        <f>'Anchor-AI'!M267</f>
        <v>0</v>
      </c>
      <c r="I269" s="295">
        <f>'Anchor-AI'!N267</f>
        <v>0</v>
      </c>
      <c r="J269" s="295">
        <f>'Anchor-AI'!O267</f>
        <v>0</v>
      </c>
      <c r="K269" s="295">
        <f>(Summary!$C$63*H269+Summary!$C$64*I269+Summary!$C$65*J269)/Summary!$C$66</f>
        <v>0</v>
      </c>
      <c r="L269" s="295">
        <f>'Anchor-AI'!P267</f>
        <v>0</v>
      </c>
      <c r="M269" s="295">
        <f>'Anchor-AI'!Q267</f>
        <v>0</v>
      </c>
      <c r="N269" s="295">
        <f>'Anchor-AI'!R267</f>
        <v>0</v>
      </c>
      <c r="O269" s="295">
        <f>'Anchor-AI'!S267</f>
        <v>0</v>
      </c>
      <c r="P269" s="295">
        <f>'Anchor-AI'!T267</f>
        <v>0</v>
      </c>
      <c r="Q269" s="295">
        <f>'Anchor-AI'!U267</f>
        <v>0</v>
      </c>
      <c r="R269" s="295">
        <f>'Anchor-AI'!V267</f>
        <v>0</v>
      </c>
      <c r="S269" s="295">
        <f>'Anchor-AI'!W267</f>
        <v>0</v>
      </c>
      <c r="T269" s="295">
        <f>'Anchor-AI'!X267</f>
        <v>0</v>
      </c>
      <c r="U269" s="295">
        <f>10*LOG10(1/((Summary!$C$80/10^(R269/10)+Summary!$C$81/10^(S269/10)+Summary!$C$82/10^(T269/10))/Summary!$C$83))</f>
        <v>0</v>
      </c>
      <c r="V269" s="295">
        <f>'Anchor-AI'!Y267</f>
        <v>0</v>
      </c>
      <c r="W269" s="295">
        <f>'Anchor-AI'!Z267</f>
        <v>0</v>
      </c>
      <c r="X269" s="295">
        <f>'Anchor-AI'!AA267</f>
        <v>0</v>
      </c>
      <c r="Y269" s="357">
        <f>'Anchor-AI'!AB267</f>
        <v>0</v>
      </c>
      <c r="Z269" s="357">
        <f>'Anchor-AI'!AC267</f>
        <v>0</v>
      </c>
      <c r="AA269" s="296">
        <f t="shared" si="23"/>
        <v>0</v>
      </c>
      <c r="AC269" s="170">
        <f>'Test-AI'!L267</f>
        <v>0</v>
      </c>
      <c r="AD269" s="167">
        <f>'Test-AI'!M267</f>
        <v>0</v>
      </c>
      <c r="AE269" s="167">
        <f>'Test-AI'!N267</f>
        <v>0</v>
      </c>
      <c r="AF269" s="167">
        <f>'Test-AI'!O267</f>
        <v>0</v>
      </c>
      <c r="AG269" s="167">
        <f>(Summary!$C$63*AD269+Summary!$C$64*AE269+Summary!$C$65*AF269)/Summary!$C$66</f>
        <v>0</v>
      </c>
      <c r="AH269" s="167">
        <f>'Test-AI'!P267</f>
        <v>0</v>
      </c>
      <c r="AI269" s="167">
        <f>'Test-AI'!Q267</f>
        <v>0</v>
      </c>
      <c r="AJ269" s="167">
        <f>'Test-AI'!R267</f>
        <v>0</v>
      </c>
      <c r="AK269" s="167">
        <f>'Test-AI'!S267</f>
        <v>0</v>
      </c>
      <c r="AL269" s="167">
        <f>'Test-AI'!T267</f>
        <v>0</v>
      </c>
      <c r="AM269" s="167">
        <f>'Test-AI'!U267</f>
        <v>0</v>
      </c>
      <c r="AN269" s="167">
        <f>'Test-AI'!V267</f>
        <v>0</v>
      </c>
      <c r="AO269" s="167">
        <f>'Test-AI'!W267</f>
        <v>0</v>
      </c>
      <c r="AP269" s="167">
        <f>'Test-AI'!X267</f>
        <v>0</v>
      </c>
      <c r="AQ269" s="167">
        <f>10*LOG10(1/((Summary!$C$80/10^(AN269/10)+Summary!$C$81/10^(AO269/10)+Summary!$C$82/10^(AP269/10))/Summary!$C$83))</f>
        <v>0</v>
      </c>
      <c r="AR269" s="167">
        <f>'Test-AI'!Y267</f>
        <v>0</v>
      </c>
      <c r="AS269" s="167">
        <f>'Test-AI'!Z267</f>
        <v>0</v>
      </c>
      <c r="AT269" s="295">
        <f>'Test-AI'!AA267</f>
        <v>0</v>
      </c>
      <c r="AU269" s="357">
        <f>'Test-AI'!AB267</f>
        <v>0</v>
      </c>
      <c r="AV269" s="357">
        <f>'Test-AI'!AC267</f>
        <v>0</v>
      </c>
      <c r="AW269" s="296">
        <f t="shared" si="24"/>
        <v>0</v>
      </c>
      <c r="AX269" s="297" t="e">
        <f t="shared" si="25"/>
        <v>#DIV/0!</v>
      </c>
      <c r="AY269" s="298" t="e">
        <f t="shared" si="25"/>
        <v>#DIV/0!</v>
      </c>
      <c r="AZ269" s="297" t="e">
        <f t="shared" si="25"/>
        <v>#DIV/0!</v>
      </c>
      <c r="BA269" s="345" t="e">
        <f t="shared" si="25"/>
        <v>#DIV/0!</v>
      </c>
      <c r="BB269" s="75"/>
      <c r="BC269" s="75"/>
      <c r="BD269" s="565"/>
      <c r="BE269" s="550"/>
      <c r="BF269" s="552"/>
      <c r="BG269" s="552"/>
      <c r="BH269" s="552"/>
      <c r="BI269" s="552"/>
      <c r="BJ269" s="552"/>
      <c r="BK269" s="553"/>
      <c r="BL269" s="552"/>
      <c r="BM269" s="553"/>
      <c r="BN269" s="552"/>
      <c r="BO269" s="546"/>
      <c r="BP269" s="541"/>
      <c r="BQ269" s="546"/>
      <c r="BR269" s="541"/>
      <c r="BS269" s="553"/>
      <c r="BT269" s="552"/>
      <c r="BU269" s="553"/>
      <c r="BV269" s="552"/>
      <c r="BW269" s="553"/>
      <c r="BX269" s="552"/>
      <c r="BY269" s="552"/>
      <c r="BZ269" s="541"/>
      <c r="CA269" s="541"/>
      <c r="CB269" s="552"/>
      <c r="CC269" s="553"/>
      <c r="CD269" s="552"/>
      <c r="CE269" s="546"/>
      <c r="CF269" s="541"/>
      <c r="CG269" s="546"/>
      <c r="CH269" s="541"/>
    </row>
    <row r="270" spans="1:86" ht="17" hidden="1" customHeight="1" x14ac:dyDescent="0.2">
      <c r="A270" s="485"/>
      <c r="B270" s="566"/>
      <c r="C270" s="485"/>
      <c r="D270" s="590"/>
      <c r="E270" s="558"/>
      <c r="F270" s="239">
        <v>135</v>
      </c>
      <c r="G270" s="294">
        <f>'Anchor-AI'!L268</f>
        <v>0</v>
      </c>
      <c r="H270" s="295">
        <f>'Anchor-AI'!M268</f>
        <v>0</v>
      </c>
      <c r="I270" s="295">
        <f>'Anchor-AI'!N268</f>
        <v>0</v>
      </c>
      <c r="J270" s="295">
        <f>'Anchor-AI'!O268</f>
        <v>0</v>
      </c>
      <c r="K270" s="295">
        <f>(Summary!$C$63*H270+Summary!$C$64*I270+Summary!$C$65*J270)/Summary!$C$66</f>
        <v>0</v>
      </c>
      <c r="L270" s="295">
        <f>'Anchor-AI'!P268</f>
        <v>0</v>
      </c>
      <c r="M270" s="295">
        <f>'Anchor-AI'!Q268</f>
        <v>0</v>
      </c>
      <c r="N270" s="295">
        <f>'Anchor-AI'!R268</f>
        <v>0</v>
      </c>
      <c r="O270" s="295">
        <f>'Anchor-AI'!S268</f>
        <v>0</v>
      </c>
      <c r="P270" s="295">
        <f>'Anchor-AI'!T268</f>
        <v>0</v>
      </c>
      <c r="Q270" s="295">
        <f>'Anchor-AI'!U268</f>
        <v>0</v>
      </c>
      <c r="R270" s="295">
        <f>'Anchor-AI'!V268</f>
        <v>0</v>
      </c>
      <c r="S270" s="295">
        <f>'Anchor-AI'!W268</f>
        <v>0</v>
      </c>
      <c r="T270" s="295">
        <f>'Anchor-AI'!X268</f>
        <v>0</v>
      </c>
      <c r="U270" s="295">
        <f>10*LOG10(1/((Summary!$C$80/10^(R270/10)+Summary!$C$81/10^(S270/10)+Summary!$C$82/10^(T270/10))/Summary!$C$83))</f>
        <v>0</v>
      </c>
      <c r="V270" s="295">
        <f>'Anchor-AI'!Y268</f>
        <v>0</v>
      </c>
      <c r="W270" s="295">
        <f>'Anchor-AI'!Z268</f>
        <v>0</v>
      </c>
      <c r="X270" s="295">
        <f>'Anchor-AI'!AA268</f>
        <v>0</v>
      </c>
      <c r="Y270" s="357">
        <f>'Anchor-AI'!AB268</f>
        <v>0</v>
      </c>
      <c r="Z270" s="357">
        <f>'Anchor-AI'!AC268</f>
        <v>0</v>
      </c>
      <c r="AA270" s="296">
        <f t="shared" si="23"/>
        <v>0</v>
      </c>
      <c r="AC270" s="170">
        <f>'Test-AI'!L268</f>
        <v>0</v>
      </c>
      <c r="AD270" s="167">
        <f>'Test-AI'!M268</f>
        <v>0</v>
      </c>
      <c r="AE270" s="167">
        <f>'Test-AI'!N268</f>
        <v>0</v>
      </c>
      <c r="AF270" s="167">
        <f>'Test-AI'!O268</f>
        <v>0</v>
      </c>
      <c r="AG270" s="167">
        <f>(Summary!$C$63*AD270+Summary!$C$64*AE270+Summary!$C$65*AF270)/Summary!$C$66</f>
        <v>0</v>
      </c>
      <c r="AH270" s="167">
        <f>'Test-AI'!P268</f>
        <v>0</v>
      </c>
      <c r="AI270" s="167">
        <f>'Test-AI'!Q268</f>
        <v>0</v>
      </c>
      <c r="AJ270" s="167">
        <f>'Test-AI'!R268</f>
        <v>0</v>
      </c>
      <c r="AK270" s="167">
        <f>'Test-AI'!S268</f>
        <v>0</v>
      </c>
      <c r="AL270" s="167">
        <f>'Test-AI'!T268</f>
        <v>0</v>
      </c>
      <c r="AM270" s="167">
        <f>'Test-AI'!U268</f>
        <v>0</v>
      </c>
      <c r="AN270" s="167">
        <f>'Test-AI'!V268</f>
        <v>0</v>
      </c>
      <c r="AO270" s="167">
        <f>'Test-AI'!W268</f>
        <v>0</v>
      </c>
      <c r="AP270" s="167">
        <f>'Test-AI'!X268</f>
        <v>0</v>
      </c>
      <c r="AQ270" s="167">
        <f>10*LOG10(1/((Summary!$C$80/10^(AN270/10)+Summary!$C$81/10^(AO270/10)+Summary!$C$82/10^(AP270/10))/Summary!$C$83))</f>
        <v>0</v>
      </c>
      <c r="AR270" s="167">
        <f>'Test-AI'!Y268</f>
        <v>0</v>
      </c>
      <c r="AS270" s="167">
        <f>'Test-AI'!Z268</f>
        <v>0</v>
      </c>
      <c r="AT270" s="295">
        <f>'Test-AI'!AA268</f>
        <v>0</v>
      </c>
      <c r="AU270" s="357">
        <f>'Test-AI'!AB268</f>
        <v>0</v>
      </c>
      <c r="AV270" s="357">
        <f>'Test-AI'!AC268</f>
        <v>0</v>
      </c>
      <c r="AW270" s="296">
        <f t="shared" si="24"/>
        <v>0</v>
      </c>
      <c r="AX270" s="297" t="e">
        <f t="shared" si="25"/>
        <v>#DIV/0!</v>
      </c>
      <c r="AY270" s="298" t="e">
        <f t="shared" si="25"/>
        <v>#DIV/0!</v>
      </c>
      <c r="AZ270" s="297" t="e">
        <f t="shared" si="25"/>
        <v>#DIV/0!</v>
      </c>
      <c r="BA270" s="345" t="e">
        <f t="shared" si="25"/>
        <v>#DIV/0!</v>
      </c>
      <c r="BB270" s="75"/>
      <c r="BC270" s="75"/>
      <c r="BD270" s="573" t="s">
        <v>147</v>
      </c>
      <c r="BE270" s="549" t="e">
        <f t="array" ref="BE270">bdRateExtend($G269:$G272,H269:H272,$AC269:$AC272,AD269:AD272)</f>
        <v>#VALUE!</v>
      </c>
      <c r="BF270" s="552"/>
      <c r="BG270" s="552"/>
      <c r="BH270" s="552"/>
      <c r="BI270" s="552"/>
      <c r="BJ270" s="552"/>
      <c r="BK270" s="551" t="e">
        <f t="array" ref="BK270">bdRateExtend($G269:$G272,L269:L272,$AC269:$AC272,AH269:AH272)</f>
        <v>#VALUE!</v>
      </c>
      <c r="BL270" s="552"/>
      <c r="BM270" s="551" t="e">
        <f t="array" ref="BM270">bdRateExtend($G269:$G272,M269:M272,$AC269:$AC272,AI269:AI272)</f>
        <v>#VALUE!</v>
      </c>
      <c r="BN270" s="552"/>
      <c r="BO270" s="545" t="e">
        <f t="array" ref="BO270">bdRateExtend($G269:$G272,N269:N272,$AC269:$AC272,AJ269:AJ272,"None", FALSE,1)</f>
        <v>#VALUE!</v>
      </c>
      <c r="BP270" s="541"/>
      <c r="BQ270" s="545" t="e">
        <f t="array" ref="BQ270">bdRateExtend($G269:$G272,O269:O272,$AC269:$AC272,AK269:AK272,"None", FALSE,1)</f>
        <v>#VALUE!</v>
      </c>
      <c r="BR270" s="541"/>
      <c r="BS270" s="551" t="e">
        <f t="array" ref="BS270">bdRateExtend($G269:$G272,P269:P272,$AC269:$AC272,AL269:AL272)</f>
        <v>#VALUE!</v>
      </c>
      <c r="BT270" s="552"/>
      <c r="BU270" s="551" t="e">
        <f t="array" ref="BU270">bdRateExtend($G269:$G272,Q269:Q272,$AC269:$AC272,AM269:AM272)</f>
        <v>#VALUE!</v>
      </c>
      <c r="BV270" s="552"/>
      <c r="BW270" s="551" t="e">
        <f t="array" ref="BW270">bdRateExtend($G269:$G272,R269:R272,$AC269:$AC272,AN269:AN272)</f>
        <v>#VALUE!</v>
      </c>
      <c r="BX270" s="552"/>
      <c r="BY270" s="552"/>
      <c r="BZ270" s="541"/>
      <c r="CA270" s="541"/>
      <c r="CB270" s="552"/>
      <c r="CC270" s="561" t="e">
        <f t="array" ref="CC270">bdCAMBIExtend($G269:$G272,V269:V272,$AC269:$AC272,AR269:AR272)</f>
        <v>#VALUE!</v>
      </c>
      <c r="CD270" s="552"/>
      <c r="CE270" s="554">
        <f t="array" ref="CE270">testVMAFRange($G269:$G272,N269:N272,$AC269:$AC272,AJ269:AJ272)</f>
        <v>0</v>
      </c>
      <c r="CF270" s="541"/>
      <c r="CG270" s="554">
        <f t="array" ref="CG270">testVMAFRange($G269:$G272,O269:O272,$AC269:$AC272,AK269:AK272)</f>
        <v>0</v>
      </c>
      <c r="CH270" s="541"/>
    </row>
    <row r="271" spans="1:86" ht="17" hidden="1" customHeight="1" x14ac:dyDescent="0.2">
      <c r="A271" s="485"/>
      <c r="B271" s="566"/>
      <c r="C271" s="485"/>
      <c r="D271" s="590"/>
      <c r="E271" s="558"/>
      <c r="F271" s="239">
        <v>160</v>
      </c>
      <c r="G271" s="294">
        <f>'Anchor-AI'!L269</f>
        <v>0</v>
      </c>
      <c r="H271" s="295">
        <f>'Anchor-AI'!M269</f>
        <v>0</v>
      </c>
      <c r="I271" s="295">
        <f>'Anchor-AI'!N269</f>
        <v>0</v>
      </c>
      <c r="J271" s="295">
        <f>'Anchor-AI'!O269</f>
        <v>0</v>
      </c>
      <c r="K271" s="295">
        <f>(Summary!$C$63*H271+Summary!$C$64*I271+Summary!$C$65*J271)/Summary!$C$66</f>
        <v>0</v>
      </c>
      <c r="L271" s="295">
        <f>'Anchor-AI'!P269</f>
        <v>0</v>
      </c>
      <c r="M271" s="295">
        <f>'Anchor-AI'!Q269</f>
        <v>0</v>
      </c>
      <c r="N271" s="295">
        <f>'Anchor-AI'!R269</f>
        <v>0</v>
      </c>
      <c r="O271" s="295">
        <f>'Anchor-AI'!S269</f>
        <v>0</v>
      </c>
      <c r="P271" s="295">
        <f>'Anchor-AI'!T269</f>
        <v>0</v>
      </c>
      <c r="Q271" s="295">
        <f>'Anchor-AI'!U269</f>
        <v>0</v>
      </c>
      <c r="R271" s="295">
        <f>'Anchor-AI'!V269</f>
        <v>0</v>
      </c>
      <c r="S271" s="295">
        <f>'Anchor-AI'!W269</f>
        <v>0</v>
      </c>
      <c r="T271" s="295">
        <f>'Anchor-AI'!X269</f>
        <v>0</v>
      </c>
      <c r="U271" s="295">
        <f>10*LOG10(1/((Summary!$C$80/10^(R271/10)+Summary!$C$81/10^(S271/10)+Summary!$C$82/10^(T271/10))/Summary!$C$83))</f>
        <v>0</v>
      </c>
      <c r="V271" s="295">
        <f>'Anchor-AI'!Y269</f>
        <v>0</v>
      </c>
      <c r="W271" s="295">
        <f>'Anchor-AI'!Z269</f>
        <v>0</v>
      </c>
      <c r="X271" s="295">
        <f>'Anchor-AI'!AA269</f>
        <v>0</v>
      </c>
      <c r="Y271" s="357">
        <f>'Anchor-AI'!AB269</f>
        <v>0</v>
      </c>
      <c r="Z271" s="357">
        <f>'Anchor-AI'!AC269</f>
        <v>0</v>
      </c>
      <c r="AA271" s="296">
        <f t="shared" si="23"/>
        <v>0</v>
      </c>
      <c r="AC271" s="170">
        <f>'Test-AI'!L269</f>
        <v>0</v>
      </c>
      <c r="AD271" s="167">
        <f>'Test-AI'!M269</f>
        <v>0</v>
      </c>
      <c r="AE271" s="167">
        <f>'Test-AI'!N269</f>
        <v>0</v>
      </c>
      <c r="AF271" s="167">
        <f>'Test-AI'!O269</f>
        <v>0</v>
      </c>
      <c r="AG271" s="167">
        <f>(Summary!$C$63*AD271+Summary!$C$64*AE271+Summary!$C$65*AF271)/Summary!$C$66</f>
        <v>0</v>
      </c>
      <c r="AH271" s="167">
        <f>'Test-AI'!P269</f>
        <v>0</v>
      </c>
      <c r="AI271" s="167">
        <f>'Test-AI'!Q269</f>
        <v>0</v>
      </c>
      <c r="AJ271" s="167">
        <f>'Test-AI'!R269</f>
        <v>0</v>
      </c>
      <c r="AK271" s="167">
        <f>'Test-AI'!S269</f>
        <v>0</v>
      </c>
      <c r="AL271" s="167">
        <f>'Test-AI'!T269</f>
        <v>0</v>
      </c>
      <c r="AM271" s="167">
        <f>'Test-AI'!U269</f>
        <v>0</v>
      </c>
      <c r="AN271" s="167">
        <f>'Test-AI'!V269</f>
        <v>0</v>
      </c>
      <c r="AO271" s="167">
        <f>'Test-AI'!W269</f>
        <v>0</v>
      </c>
      <c r="AP271" s="167">
        <f>'Test-AI'!X269</f>
        <v>0</v>
      </c>
      <c r="AQ271" s="167">
        <f>10*LOG10(1/((Summary!$C$80/10^(AN271/10)+Summary!$C$81/10^(AO271/10)+Summary!$C$82/10^(AP271/10))/Summary!$C$83))</f>
        <v>0</v>
      </c>
      <c r="AR271" s="167">
        <f>'Test-AI'!Y269</f>
        <v>0</v>
      </c>
      <c r="AS271" s="167">
        <f>'Test-AI'!Z269</f>
        <v>0</v>
      </c>
      <c r="AT271" s="295">
        <f>'Test-AI'!AA269</f>
        <v>0</v>
      </c>
      <c r="AU271" s="357">
        <f>'Test-AI'!AB269</f>
        <v>0</v>
      </c>
      <c r="AV271" s="357">
        <f>'Test-AI'!AC269</f>
        <v>0</v>
      </c>
      <c r="AW271" s="296">
        <f t="shared" si="24"/>
        <v>0</v>
      </c>
      <c r="AX271" s="297" t="e">
        <f t="shared" si="25"/>
        <v>#DIV/0!</v>
      </c>
      <c r="AY271" s="298" t="e">
        <f t="shared" si="25"/>
        <v>#DIV/0!</v>
      </c>
      <c r="AZ271" s="297" t="e">
        <f t="shared" si="25"/>
        <v>#DIV/0!</v>
      </c>
      <c r="BA271" s="345" t="e">
        <f t="shared" si="25"/>
        <v>#DIV/0!</v>
      </c>
      <c r="BB271" s="75"/>
      <c r="BC271" s="75"/>
      <c r="BD271" s="565"/>
      <c r="BE271" s="550"/>
      <c r="BF271" s="552"/>
      <c r="BG271" s="552"/>
      <c r="BH271" s="552"/>
      <c r="BI271" s="552"/>
      <c r="BJ271" s="552"/>
      <c r="BK271" s="553"/>
      <c r="BL271" s="552"/>
      <c r="BM271" s="553"/>
      <c r="BN271" s="552"/>
      <c r="BO271" s="546"/>
      <c r="BP271" s="541"/>
      <c r="BQ271" s="546"/>
      <c r="BR271" s="541"/>
      <c r="BS271" s="553"/>
      <c r="BT271" s="552"/>
      <c r="BU271" s="553"/>
      <c r="BV271" s="552"/>
      <c r="BW271" s="553"/>
      <c r="BX271" s="552"/>
      <c r="BY271" s="552"/>
      <c r="BZ271" s="541"/>
      <c r="CA271" s="541"/>
      <c r="CB271" s="552"/>
      <c r="CC271" s="553"/>
      <c r="CD271" s="552"/>
      <c r="CE271" s="546"/>
      <c r="CF271" s="541"/>
      <c r="CG271" s="546"/>
      <c r="CH271" s="541"/>
    </row>
    <row r="272" spans="1:86" ht="17" hidden="1" customHeight="1" x14ac:dyDescent="0.2">
      <c r="A272" s="485"/>
      <c r="B272" s="566"/>
      <c r="C272" s="485"/>
      <c r="D272" s="590"/>
      <c r="E272" s="558"/>
      <c r="F272" s="239">
        <v>185</v>
      </c>
      <c r="G272" s="294">
        <f>'Anchor-AI'!L270</f>
        <v>0</v>
      </c>
      <c r="H272" s="295">
        <f>'Anchor-AI'!M270</f>
        <v>0</v>
      </c>
      <c r="I272" s="295">
        <f>'Anchor-AI'!N270</f>
        <v>0</v>
      </c>
      <c r="J272" s="295">
        <f>'Anchor-AI'!O270</f>
        <v>0</v>
      </c>
      <c r="K272" s="295">
        <f>(Summary!$C$63*H272+Summary!$C$64*I272+Summary!$C$65*J272)/Summary!$C$66</f>
        <v>0</v>
      </c>
      <c r="L272" s="295">
        <f>'Anchor-AI'!P270</f>
        <v>0</v>
      </c>
      <c r="M272" s="295">
        <f>'Anchor-AI'!Q270</f>
        <v>0</v>
      </c>
      <c r="N272" s="295">
        <f>'Anchor-AI'!R270</f>
        <v>0</v>
      </c>
      <c r="O272" s="295">
        <f>'Anchor-AI'!S270</f>
        <v>0</v>
      </c>
      <c r="P272" s="295">
        <f>'Anchor-AI'!T270</f>
        <v>0</v>
      </c>
      <c r="Q272" s="295">
        <f>'Anchor-AI'!U270</f>
        <v>0</v>
      </c>
      <c r="R272" s="295">
        <f>'Anchor-AI'!V270</f>
        <v>0</v>
      </c>
      <c r="S272" s="295">
        <f>'Anchor-AI'!W270</f>
        <v>0</v>
      </c>
      <c r="T272" s="295">
        <f>'Anchor-AI'!X270</f>
        <v>0</v>
      </c>
      <c r="U272" s="295">
        <f>10*LOG10(1/((Summary!$C$80/10^(R272/10)+Summary!$C$81/10^(S272/10)+Summary!$C$82/10^(T272/10))/Summary!$C$83))</f>
        <v>0</v>
      </c>
      <c r="V272" s="295">
        <f>'Anchor-AI'!Y270</f>
        <v>0</v>
      </c>
      <c r="W272" s="295">
        <f>'Anchor-AI'!Z270</f>
        <v>0</v>
      </c>
      <c r="X272" s="295">
        <f>'Anchor-AI'!AA270</f>
        <v>0</v>
      </c>
      <c r="Y272" s="357">
        <f>'Anchor-AI'!AB270</f>
        <v>0</v>
      </c>
      <c r="Z272" s="357">
        <f>'Anchor-AI'!AC270</f>
        <v>0</v>
      </c>
      <c r="AA272" s="296">
        <f t="shared" si="23"/>
        <v>0</v>
      </c>
      <c r="AC272" s="170">
        <f>'Test-AI'!L270</f>
        <v>0</v>
      </c>
      <c r="AD272" s="167">
        <f>'Test-AI'!M270</f>
        <v>0</v>
      </c>
      <c r="AE272" s="167">
        <f>'Test-AI'!N270</f>
        <v>0</v>
      </c>
      <c r="AF272" s="167">
        <f>'Test-AI'!O270</f>
        <v>0</v>
      </c>
      <c r="AG272" s="167">
        <f>(Summary!$C$63*AD272+Summary!$C$64*AE272+Summary!$C$65*AF272)/Summary!$C$66</f>
        <v>0</v>
      </c>
      <c r="AH272" s="167">
        <f>'Test-AI'!P270</f>
        <v>0</v>
      </c>
      <c r="AI272" s="167">
        <f>'Test-AI'!Q270</f>
        <v>0</v>
      </c>
      <c r="AJ272" s="167">
        <f>'Test-AI'!R270</f>
        <v>0</v>
      </c>
      <c r="AK272" s="167">
        <f>'Test-AI'!S270</f>
        <v>0</v>
      </c>
      <c r="AL272" s="167">
        <f>'Test-AI'!T270</f>
        <v>0</v>
      </c>
      <c r="AM272" s="167">
        <f>'Test-AI'!U270</f>
        <v>0</v>
      </c>
      <c r="AN272" s="167">
        <f>'Test-AI'!V270</f>
        <v>0</v>
      </c>
      <c r="AO272" s="167">
        <f>'Test-AI'!W270</f>
        <v>0</v>
      </c>
      <c r="AP272" s="167">
        <f>'Test-AI'!X270</f>
        <v>0</v>
      </c>
      <c r="AQ272" s="167">
        <f>10*LOG10(1/((Summary!$C$80/10^(AN272/10)+Summary!$C$81/10^(AO272/10)+Summary!$C$82/10^(AP272/10))/Summary!$C$83))</f>
        <v>0</v>
      </c>
      <c r="AR272" s="167">
        <f>'Test-AI'!Y270</f>
        <v>0</v>
      </c>
      <c r="AS272" s="167">
        <f>'Test-AI'!Z270</f>
        <v>0</v>
      </c>
      <c r="AT272" s="295">
        <f>'Test-AI'!AA270</f>
        <v>0</v>
      </c>
      <c r="AU272" s="357">
        <f>'Test-AI'!AB270</f>
        <v>0</v>
      </c>
      <c r="AV272" s="357">
        <f>'Test-AI'!AC270</f>
        <v>0</v>
      </c>
      <c r="AW272" s="296">
        <f t="shared" si="24"/>
        <v>0</v>
      </c>
      <c r="AX272" s="297" t="e">
        <f t="shared" si="25"/>
        <v>#DIV/0!</v>
      </c>
      <c r="AY272" s="298" t="e">
        <f t="shared" si="25"/>
        <v>#DIV/0!</v>
      </c>
      <c r="AZ272" s="297" t="e">
        <f t="shared" si="25"/>
        <v>#DIV/0!</v>
      </c>
      <c r="BA272" s="345" t="e">
        <f t="shared" si="25"/>
        <v>#DIV/0!</v>
      </c>
      <c r="BB272" s="75"/>
      <c r="BC272" s="75"/>
      <c r="BD272" s="574" t="s">
        <v>46</v>
      </c>
      <c r="BE272" s="549" t="e">
        <f t="array" ref="BE272">bdRateExtend($G270:$G273,H270:H273,$AC270:$AC273,AD270:AD273)</f>
        <v>#VALUE!</v>
      </c>
      <c r="BF272" s="552"/>
      <c r="BG272" s="552"/>
      <c r="BH272" s="552"/>
      <c r="BI272" s="552"/>
      <c r="BJ272" s="552"/>
      <c r="BK272" s="551" t="e">
        <f t="array" ref="BK272">bdRateExtend($G270:$G273,L270:L273,$AC270:$AC273,AH270:AH273)</f>
        <v>#VALUE!</v>
      </c>
      <c r="BL272" s="552"/>
      <c r="BM272" s="551" t="e">
        <f t="array" ref="BM272">bdRateExtend($G270:$G273,M270:M273,$AC270:$AC273,AI270:AI273)</f>
        <v>#VALUE!</v>
      </c>
      <c r="BN272" s="552"/>
      <c r="BO272" s="545" t="e">
        <f t="array" ref="BO272">bdRateExtend($G270:$G273,N270:N273,$AC270:$AC273,AJ270:AJ273,"None", FALSE,1)</f>
        <v>#VALUE!</v>
      </c>
      <c r="BP272" s="541"/>
      <c r="BQ272" s="545" t="e">
        <f t="array" ref="BQ272">bdRateExtend($G270:$G273,O270:O273,$AC270:$AC273,AK270:AK273,"None", FALSE,1)</f>
        <v>#VALUE!</v>
      </c>
      <c r="BR272" s="541"/>
      <c r="BS272" s="551" t="e">
        <f t="array" ref="BS272">bdRateExtend($G270:$G273,P270:P273,$AC270:$AC273,AL270:AL273)</f>
        <v>#VALUE!</v>
      </c>
      <c r="BT272" s="552"/>
      <c r="BU272" s="551" t="e">
        <f t="array" ref="BU272">bdRateExtend($G270:$G273,Q270:Q273,$AC270:$AC273,AM270:AM273)</f>
        <v>#VALUE!</v>
      </c>
      <c r="BV272" s="552"/>
      <c r="BW272" s="551" t="e">
        <f t="array" ref="BW272">bdRateExtend($G270:$G273,R270:R273,$AC270:$AC273,AN270:AN273)</f>
        <v>#VALUE!</v>
      </c>
      <c r="BX272" s="552"/>
      <c r="BY272" s="552"/>
      <c r="BZ272" s="541"/>
      <c r="CA272" s="541"/>
      <c r="CB272" s="552"/>
      <c r="CC272" s="561" t="e">
        <f t="array" ref="CC272">bdCAMBIExtend($G270:$G273,V270:V273,$AC270:$AC273,AR270:AR273)</f>
        <v>#VALUE!</v>
      </c>
      <c r="CD272" s="552"/>
      <c r="CE272" s="554">
        <f t="array" ref="CE272">testVMAFRange($G270:$G273,N270:N273,$AC270:$AC273,AJ270:AJ273)</f>
        <v>0</v>
      </c>
      <c r="CF272" s="541"/>
      <c r="CG272" s="554">
        <f t="array" ref="CG272">testVMAFRange($G270:$G273,O270:O273,$AC270:$AC273,AK270:AK273)</f>
        <v>0</v>
      </c>
      <c r="CH272" s="541"/>
    </row>
    <row r="273" spans="1:86" ht="17" hidden="1" customHeight="1" x14ac:dyDescent="0.2">
      <c r="A273" s="486"/>
      <c r="B273" s="596"/>
      <c r="C273" s="486"/>
      <c r="D273" s="591"/>
      <c r="E273" s="559"/>
      <c r="F273" s="240">
        <v>210</v>
      </c>
      <c r="G273" s="299">
        <f>'Anchor-AI'!L271</f>
        <v>0</v>
      </c>
      <c r="H273" s="300">
        <f>'Anchor-AI'!M271</f>
        <v>0</v>
      </c>
      <c r="I273" s="300">
        <f>'Anchor-AI'!N271</f>
        <v>0</v>
      </c>
      <c r="J273" s="300">
        <f>'Anchor-AI'!O271</f>
        <v>0</v>
      </c>
      <c r="K273" s="295">
        <f>(Summary!$C$63*H273+Summary!$C$64*I273+Summary!$C$65*J273)/Summary!$C$66</f>
        <v>0</v>
      </c>
      <c r="L273" s="300">
        <f>'Anchor-AI'!P271</f>
        <v>0</v>
      </c>
      <c r="M273" s="300">
        <f>'Anchor-AI'!Q271</f>
        <v>0</v>
      </c>
      <c r="N273" s="300">
        <f>'Anchor-AI'!R271</f>
        <v>0</v>
      </c>
      <c r="O273" s="300">
        <f>'Anchor-AI'!S271</f>
        <v>0</v>
      </c>
      <c r="P273" s="300">
        <f>'Anchor-AI'!T271</f>
        <v>0</v>
      </c>
      <c r="Q273" s="300">
        <f>'Anchor-AI'!U271</f>
        <v>0</v>
      </c>
      <c r="R273" s="300">
        <f>'Anchor-AI'!V271</f>
        <v>0</v>
      </c>
      <c r="S273" s="300">
        <f>'Anchor-AI'!W271</f>
        <v>0</v>
      </c>
      <c r="T273" s="300">
        <f>'Anchor-AI'!X271</f>
        <v>0</v>
      </c>
      <c r="U273" s="300">
        <f>10*LOG10(1/((Summary!$C$80/10^(R273/10)+Summary!$C$81/10^(S273/10)+Summary!$C$82/10^(T273/10))/Summary!$C$83))</f>
        <v>0</v>
      </c>
      <c r="V273" s="300">
        <f>'Anchor-AI'!Y271</f>
        <v>0</v>
      </c>
      <c r="W273" s="300">
        <f>'Anchor-AI'!Z271</f>
        <v>0</v>
      </c>
      <c r="X273" s="300">
        <f>'Anchor-AI'!AA271</f>
        <v>0</v>
      </c>
      <c r="Y273" s="357">
        <f>'Anchor-AI'!AB271</f>
        <v>0</v>
      </c>
      <c r="Z273" s="357">
        <f>'Anchor-AI'!AC271</f>
        <v>0</v>
      </c>
      <c r="AA273" s="301">
        <f t="shared" si="23"/>
        <v>0</v>
      </c>
      <c r="AC273" s="171">
        <f>'Test-AI'!L271</f>
        <v>0</v>
      </c>
      <c r="AD273" s="168">
        <f>'Test-AI'!M271</f>
        <v>0</v>
      </c>
      <c r="AE273" s="168">
        <f>'Test-AI'!N271</f>
        <v>0</v>
      </c>
      <c r="AF273" s="168">
        <f>'Test-AI'!O271</f>
        <v>0</v>
      </c>
      <c r="AG273" s="168">
        <f>(Summary!$C$63*AD273+Summary!$C$64*AE273+Summary!$C$65*AF273)/Summary!$C$66</f>
        <v>0</v>
      </c>
      <c r="AH273" s="168">
        <f>'Test-AI'!P271</f>
        <v>0</v>
      </c>
      <c r="AI273" s="168">
        <f>'Test-AI'!Q271</f>
        <v>0</v>
      </c>
      <c r="AJ273" s="168">
        <f>'Test-AI'!R271</f>
        <v>0</v>
      </c>
      <c r="AK273" s="168">
        <f>'Test-AI'!S271</f>
        <v>0</v>
      </c>
      <c r="AL273" s="168">
        <f>'Test-AI'!T271</f>
        <v>0</v>
      </c>
      <c r="AM273" s="168">
        <f>'Test-AI'!U271</f>
        <v>0</v>
      </c>
      <c r="AN273" s="168">
        <f>'Test-AI'!V271</f>
        <v>0</v>
      </c>
      <c r="AO273" s="168">
        <f>'Test-AI'!W271</f>
        <v>0</v>
      </c>
      <c r="AP273" s="168">
        <f>'Test-AI'!X271</f>
        <v>0</v>
      </c>
      <c r="AQ273" s="168">
        <f>10*LOG10(1/((Summary!$C$80/10^(AN273/10)+Summary!$C$81/10^(AO273/10)+Summary!$C$82/10^(AP273/10))/Summary!$C$83))</f>
        <v>0</v>
      </c>
      <c r="AR273" s="168">
        <f>'Test-AI'!Y271</f>
        <v>0</v>
      </c>
      <c r="AS273" s="168">
        <f>'Test-AI'!Z271</f>
        <v>0</v>
      </c>
      <c r="AT273" s="300">
        <f>'Test-AI'!AA271</f>
        <v>0</v>
      </c>
      <c r="AU273" s="357">
        <f>'Test-AI'!AB271</f>
        <v>0</v>
      </c>
      <c r="AV273" s="357">
        <f>'Test-AI'!AC271</f>
        <v>0</v>
      </c>
      <c r="AW273" s="301">
        <f t="shared" si="24"/>
        <v>0</v>
      </c>
      <c r="AX273" s="302" t="e">
        <f t="shared" si="25"/>
        <v>#DIV/0!</v>
      </c>
      <c r="AY273" s="303" t="e">
        <f t="shared" si="25"/>
        <v>#DIV/0!</v>
      </c>
      <c r="AZ273" s="297" t="e">
        <f t="shared" si="25"/>
        <v>#DIV/0!</v>
      </c>
      <c r="BA273" s="345" t="e">
        <f t="shared" si="25"/>
        <v>#DIV/0!</v>
      </c>
      <c r="BB273" s="75"/>
      <c r="BC273" s="75"/>
      <c r="BD273" s="570"/>
      <c r="BE273" s="550"/>
      <c r="BF273" s="553"/>
      <c r="BG273" s="553"/>
      <c r="BH273" s="553"/>
      <c r="BI273" s="553"/>
      <c r="BJ273" s="553"/>
      <c r="BK273" s="553"/>
      <c r="BL273" s="553"/>
      <c r="BM273" s="553"/>
      <c r="BN273" s="553"/>
      <c r="BO273" s="546"/>
      <c r="BP273" s="544"/>
      <c r="BQ273" s="546"/>
      <c r="BR273" s="544"/>
      <c r="BS273" s="553"/>
      <c r="BT273" s="553"/>
      <c r="BU273" s="553"/>
      <c r="BV273" s="553"/>
      <c r="BW273" s="553"/>
      <c r="BX273" s="553"/>
      <c r="BY273" s="553"/>
      <c r="BZ273" s="544"/>
      <c r="CA273" s="544"/>
      <c r="CB273" s="553"/>
      <c r="CC273" s="553"/>
      <c r="CD273" s="553"/>
      <c r="CE273" s="546"/>
      <c r="CF273" s="544"/>
      <c r="CG273" s="546"/>
      <c r="CH273" s="544"/>
    </row>
    <row r="274" spans="1:86" ht="17" hidden="1" customHeight="1" x14ac:dyDescent="0.2">
      <c r="A274" s="626" t="s">
        <v>157</v>
      </c>
      <c r="B274" s="595" t="s">
        <v>158</v>
      </c>
      <c r="C274" s="586" t="s">
        <v>78</v>
      </c>
      <c r="D274" s="589">
        <v>24</v>
      </c>
      <c r="E274" s="557">
        <v>8</v>
      </c>
      <c r="F274" s="238">
        <v>85</v>
      </c>
      <c r="G274" s="289">
        <f>'Anchor-AI'!L272</f>
        <v>0</v>
      </c>
      <c r="H274" s="290">
        <f>'Anchor-AI'!M272</f>
        <v>0</v>
      </c>
      <c r="I274" s="290">
        <f>'Anchor-AI'!N272</f>
        <v>0</v>
      </c>
      <c r="J274" s="290">
        <f>'Anchor-AI'!O272</f>
        <v>0</v>
      </c>
      <c r="K274" s="290">
        <f>(Summary!$C$63*H274+Summary!$C$64*I274+Summary!$C$65*J274)/Summary!$C$66</f>
        <v>0</v>
      </c>
      <c r="L274" s="290">
        <f>'Anchor-AI'!P272</f>
        <v>0</v>
      </c>
      <c r="M274" s="290">
        <f>'Anchor-AI'!Q272</f>
        <v>0</v>
      </c>
      <c r="N274" s="290">
        <f>'Anchor-AI'!R272</f>
        <v>0</v>
      </c>
      <c r="O274" s="290">
        <f>'Anchor-AI'!S272</f>
        <v>0</v>
      </c>
      <c r="P274" s="290">
        <f>'Anchor-AI'!T272</f>
        <v>0</v>
      </c>
      <c r="Q274" s="290">
        <f>'Anchor-AI'!U272</f>
        <v>0</v>
      </c>
      <c r="R274" s="290">
        <f>'Anchor-AI'!V272</f>
        <v>0</v>
      </c>
      <c r="S274" s="290">
        <f>'Anchor-AI'!W272</f>
        <v>0</v>
      </c>
      <c r="T274" s="290">
        <f>'Anchor-AI'!X272</f>
        <v>0</v>
      </c>
      <c r="U274" s="290">
        <f>10*LOG10(1/((Summary!$C$80/10^(R274/10)+Summary!$C$81/10^(S274/10)+Summary!$C$82/10^(T274/10))/Summary!$C$83))</f>
        <v>0</v>
      </c>
      <c r="V274" s="290">
        <f>'Anchor-AI'!Y272</f>
        <v>0</v>
      </c>
      <c r="W274" s="290">
        <f>'Anchor-AI'!Z272</f>
        <v>0</v>
      </c>
      <c r="X274" s="290">
        <f>'Anchor-AI'!AA272</f>
        <v>0</v>
      </c>
      <c r="Y274" s="360">
        <f>'Anchor-AI'!AB272</f>
        <v>0</v>
      </c>
      <c r="Z274" s="360">
        <f>'Anchor-AI'!AC272</f>
        <v>0</v>
      </c>
      <c r="AA274" s="291">
        <f t="shared" si="23"/>
        <v>0</v>
      </c>
      <c r="AC274" s="169">
        <f>'Test-AI'!L272</f>
        <v>0</v>
      </c>
      <c r="AD274" s="166">
        <f>'Test-AI'!M272</f>
        <v>0</v>
      </c>
      <c r="AE274" s="166">
        <f>'Test-AI'!N272</f>
        <v>0</v>
      </c>
      <c r="AF274" s="166">
        <f>'Test-AI'!O272</f>
        <v>0</v>
      </c>
      <c r="AG274" s="166">
        <f>(Summary!$C$63*AD274+Summary!$C$64*AE274+Summary!$C$65*AF274)/Summary!$C$66</f>
        <v>0</v>
      </c>
      <c r="AH274" s="166">
        <f>'Test-AI'!P272</f>
        <v>0</v>
      </c>
      <c r="AI274" s="166">
        <f>'Test-AI'!Q272</f>
        <v>0</v>
      </c>
      <c r="AJ274" s="166">
        <f>'Test-AI'!R272</f>
        <v>0</v>
      </c>
      <c r="AK274" s="166">
        <f>'Test-AI'!S272</f>
        <v>0</v>
      </c>
      <c r="AL274" s="166">
        <f>'Test-AI'!T272</f>
        <v>0</v>
      </c>
      <c r="AM274" s="166">
        <f>'Test-AI'!U272</f>
        <v>0</v>
      </c>
      <c r="AN274" s="166">
        <f>'Test-AI'!V272</f>
        <v>0</v>
      </c>
      <c r="AO274" s="166">
        <f>'Test-AI'!W272</f>
        <v>0</v>
      </c>
      <c r="AP274" s="166">
        <f>'Test-AI'!X272</f>
        <v>0</v>
      </c>
      <c r="AQ274" s="166">
        <f>10*LOG10(1/((Summary!$C$80/10^(AN274/10)+Summary!$C$81/10^(AO274/10)+Summary!$C$82/10^(AP274/10))/Summary!$C$83))</f>
        <v>0</v>
      </c>
      <c r="AR274" s="166">
        <f>'Test-AI'!Y272</f>
        <v>0</v>
      </c>
      <c r="AS274" s="166">
        <f>'Test-AI'!Z272</f>
        <v>0</v>
      </c>
      <c r="AT274" s="290">
        <f>'Test-AI'!AA272</f>
        <v>0</v>
      </c>
      <c r="AU274" s="356">
        <f>'Test-AI'!AB272</f>
        <v>0</v>
      </c>
      <c r="AV274" s="356">
        <f>'Test-AI'!AC272</f>
        <v>0</v>
      </c>
      <c r="AW274" s="291">
        <f t="shared" si="24"/>
        <v>0</v>
      </c>
      <c r="AX274" s="292" t="e">
        <f t="shared" si="25"/>
        <v>#DIV/0!</v>
      </c>
      <c r="AY274" s="293" t="e">
        <f t="shared" si="25"/>
        <v>#DIV/0!</v>
      </c>
      <c r="AZ274" s="292" t="e">
        <f t="shared" si="25"/>
        <v>#DIV/0!</v>
      </c>
      <c r="BA274" s="344" t="e">
        <f t="shared" si="25"/>
        <v>#DIV/0!</v>
      </c>
      <c r="BB274" s="75"/>
      <c r="BC274" s="75"/>
      <c r="BD274" s="572" t="s">
        <v>39</v>
      </c>
      <c r="BE274" s="549" t="e">
        <f t="array" ref="BE274">bdRateExtend($G274:$G277,H274:H277,$AC274:$AC277,AD274:AD277)</f>
        <v>#VALUE!</v>
      </c>
      <c r="BF274" s="551" t="e">
        <f t="array" ref="BF274">bdRateExtend($G274:$G279,H274:H279,$AC274:$AC279,AD274:AD279)</f>
        <v>#VALUE!</v>
      </c>
      <c r="BG274" s="551" t="e">
        <f t="array" ref="BG274">bdRateExtend($G274:$G279,I274:I279,$AC274:$AC279,AE274:AE279)</f>
        <v>#VALUE!</v>
      </c>
      <c r="BH274" s="551" t="e">
        <f t="array" ref="BH274">bdRateExtend($G274:$G279,J274:J279,$AC274:$AC279,AF274:AF279)</f>
        <v>#VALUE!</v>
      </c>
      <c r="BI274" s="551" t="e">
        <f t="array" ref="BI274">bdRateExtend($G274:$G279,K274:K279,$AC274:$AC279,AG274:AG279)</f>
        <v>#VALUE!</v>
      </c>
      <c r="BJ274" s="575" t="e">
        <f>(Summary!$C$94*BF274+Summary!$C$95*BG274+Summary!$C$96*BH274)/Summary!$C$97</f>
        <v>#VALUE!</v>
      </c>
      <c r="BK274" s="551" t="e">
        <f t="array" ref="BK274">bdRateExtend($G274:$G277,L274:L277,$AC274:$AC277,AH274:AH277)</f>
        <v>#VALUE!</v>
      </c>
      <c r="BL274" s="551" t="e">
        <f t="array" ref="BL274">bdRateExtend($G274:$G279,L274:L279,$AC274:$AC279,AH274:AH279)</f>
        <v>#VALUE!</v>
      </c>
      <c r="BM274" s="551" t="e">
        <f t="array" ref="BM274">bdRateExtend($G274:$G277,M274:M277,$AC274:$AC277,AI274:AI277)</f>
        <v>#VALUE!</v>
      </c>
      <c r="BN274" s="551" t="e">
        <f t="array" ref="BN274">bdRateExtend($G274:$G279,M274:M279,$AC274:$AC279,AI274:AI279)</f>
        <v>#VALUE!</v>
      </c>
      <c r="BO274" s="548" t="e">
        <f t="array" ref="BO274">bdRateExtend($G274:$G277,N274:N277,$AC274:$AC277,AJ274:AJ277,"None", FALSE,1)</f>
        <v>#VALUE!</v>
      </c>
      <c r="BP274" s="585" t="e">
        <f t="array" ref="BP274">bdRateExtend($G274:$G279,N274:N279,$AC274:$AC279,AJ274:AJ279,"None", FALSE,1)</f>
        <v>#VALUE!</v>
      </c>
      <c r="BQ274" s="548" t="e">
        <f t="array" ref="BQ274">bdRateExtend($G274:$G277,O274:O277,$AC274:$AC277,AK274:AK277,"None", FALSE,1)</f>
        <v>#VALUE!</v>
      </c>
      <c r="BR274" s="585" t="e">
        <f t="array" ref="BR274">bdRateExtend($G274:$G279,O274:O279,$AC274:$AC279,AK274:AK279,"None", FALSE,1)</f>
        <v>#VALUE!</v>
      </c>
      <c r="BS274" s="551" t="e">
        <f t="array" ref="BS274">bdRateExtend($G274:$G277,P274:P277,$AC274:$AC277,AL274:AL277)</f>
        <v>#VALUE!</v>
      </c>
      <c r="BT274" s="551" t="e">
        <f t="array" ref="BT274">bdRateExtend($G274:$G279,P274:P279,$AC274:$AC279,AL274:AL279)</f>
        <v>#VALUE!</v>
      </c>
      <c r="BU274" s="551" t="e">
        <f t="array" ref="BU274">bdRateExtend($G274:$G277,Q274:Q277,$AC274:$AC277,AM274:AM277)</f>
        <v>#VALUE!</v>
      </c>
      <c r="BV274" s="551" t="e">
        <f t="array" ref="BV274">bdRateExtend($G274:$G279,Q274:Q279,$AC274:$AC279,AM274:AM279)</f>
        <v>#VALUE!</v>
      </c>
      <c r="BW274" s="551" t="e">
        <f t="array" ref="BW274">bdRateExtend($G274:$G277,R274:R277,$AC274:$AC277,AN274:AN277)</f>
        <v>#VALUE!</v>
      </c>
      <c r="BX274" s="551" t="e">
        <f t="array" ref="BX274">bdRateExtend($G274:$G279,R274:R279,$AC274:$AC279,AN274:AN279)</f>
        <v>#VALUE!</v>
      </c>
      <c r="BY274" s="551" t="e">
        <f t="array" ref="BY274">bdRateExtend($G274:$G279,S274:S279,$AC274:$AC279,AO274:AO279)</f>
        <v>#VALUE!</v>
      </c>
      <c r="BZ274" s="555" t="e">
        <f t="array" ref="BZ274">bdRateExtend($G274:$G279,T274:T279,$AC274:$AC279,AP274:AP279)</f>
        <v>#VALUE!</v>
      </c>
      <c r="CA274" s="555" t="e">
        <f t="array" ref="CA274">bdRateExtend($G274:$G279,U274:U279,$AC274:$AC279,AQ274:AQ279)</f>
        <v>#VALUE!</v>
      </c>
      <c r="CB274" s="575" t="e">
        <f>(Summary!$C$108*BX274+Summary!$C$109*BY274+Summary!$C$110*BZ274)/Summary!$C$111</f>
        <v>#VALUE!</v>
      </c>
      <c r="CC274" s="593" t="e">
        <f t="array" ref="CC274">bdCAMBIExtend($G274:$G277,V274:V277,$AC274:$AC277,AR274:AR277)</f>
        <v>#VALUE!</v>
      </c>
      <c r="CD274" s="578" t="e">
        <f t="array" ref="CD274">bdCAMBIExtend($G274:$G279,V274:V279,$AC274:$AC279,AR274:AR279)</f>
        <v>#VALUE!</v>
      </c>
      <c r="CE274" s="547">
        <f t="array" ref="CE274">testVMAFRange($G274:$G277,N274:N277,$AC274:$AC277,AJ274:AJ277)</f>
        <v>0</v>
      </c>
      <c r="CF274" s="543">
        <f t="array" ref="CF274">testVMAFRange($G274:$G279,N274:N279,$AC274:$AC279,AJ274:AJ279)</f>
        <v>0</v>
      </c>
      <c r="CG274" s="547">
        <f t="array" ref="CG274">testVMAFRange($G274:$G277,O274:O277,$AC274:$AC277,AK274:AK277)</f>
        <v>0</v>
      </c>
      <c r="CH274" s="543">
        <f t="array" ref="CH274">testVMAFRange($G274:$G279,O274:O279,$AC274:$AC279,AK274:AK279)</f>
        <v>0</v>
      </c>
    </row>
    <row r="275" spans="1:86" ht="17" hidden="1" customHeight="1" x14ac:dyDescent="0.2">
      <c r="A275" s="485"/>
      <c r="B275" s="566"/>
      <c r="C275" s="485"/>
      <c r="D275" s="590"/>
      <c r="E275" s="558"/>
      <c r="F275" s="239">
        <v>110</v>
      </c>
      <c r="G275" s="294">
        <f>'Anchor-AI'!L273</f>
        <v>0</v>
      </c>
      <c r="H275" s="295">
        <f>'Anchor-AI'!M273</f>
        <v>0</v>
      </c>
      <c r="I275" s="295">
        <f>'Anchor-AI'!N273</f>
        <v>0</v>
      </c>
      <c r="J275" s="295">
        <f>'Anchor-AI'!O273</f>
        <v>0</v>
      </c>
      <c r="K275" s="295">
        <f>(Summary!$C$63*H275+Summary!$C$64*I275+Summary!$C$65*J275)/Summary!$C$66</f>
        <v>0</v>
      </c>
      <c r="L275" s="295">
        <f>'Anchor-AI'!P273</f>
        <v>0</v>
      </c>
      <c r="M275" s="295">
        <f>'Anchor-AI'!Q273</f>
        <v>0</v>
      </c>
      <c r="N275" s="295">
        <f>'Anchor-AI'!R273</f>
        <v>0</v>
      </c>
      <c r="O275" s="295">
        <f>'Anchor-AI'!S273</f>
        <v>0</v>
      </c>
      <c r="P275" s="295">
        <f>'Anchor-AI'!T273</f>
        <v>0</v>
      </c>
      <c r="Q275" s="295">
        <f>'Anchor-AI'!U273</f>
        <v>0</v>
      </c>
      <c r="R275" s="295">
        <f>'Anchor-AI'!V273</f>
        <v>0</v>
      </c>
      <c r="S275" s="295">
        <f>'Anchor-AI'!W273</f>
        <v>0</v>
      </c>
      <c r="T275" s="295">
        <f>'Anchor-AI'!X273</f>
        <v>0</v>
      </c>
      <c r="U275" s="295">
        <f>10*LOG10(1/((Summary!$C$80/10^(R275/10)+Summary!$C$81/10^(S275/10)+Summary!$C$82/10^(T275/10))/Summary!$C$83))</f>
        <v>0</v>
      </c>
      <c r="V275" s="295">
        <f>'Anchor-AI'!Y273</f>
        <v>0</v>
      </c>
      <c r="W275" s="295">
        <f>'Anchor-AI'!Z273</f>
        <v>0</v>
      </c>
      <c r="X275" s="295">
        <f>'Anchor-AI'!AA273</f>
        <v>0</v>
      </c>
      <c r="Y275" s="357">
        <f>'Anchor-AI'!AB273</f>
        <v>0</v>
      </c>
      <c r="Z275" s="357">
        <f>'Anchor-AI'!AC273</f>
        <v>0</v>
      </c>
      <c r="AA275" s="296">
        <f t="shared" si="23"/>
        <v>0</v>
      </c>
      <c r="AC275" s="170">
        <f>'Test-AI'!L273</f>
        <v>0</v>
      </c>
      <c r="AD275" s="167">
        <f>'Test-AI'!M273</f>
        <v>0</v>
      </c>
      <c r="AE275" s="167">
        <f>'Test-AI'!N273</f>
        <v>0</v>
      </c>
      <c r="AF275" s="167">
        <f>'Test-AI'!O273</f>
        <v>0</v>
      </c>
      <c r="AG275" s="167">
        <f>(Summary!$C$63*AD275+Summary!$C$64*AE275+Summary!$C$65*AF275)/Summary!$C$66</f>
        <v>0</v>
      </c>
      <c r="AH275" s="167">
        <f>'Test-AI'!P273</f>
        <v>0</v>
      </c>
      <c r="AI275" s="167">
        <f>'Test-AI'!Q273</f>
        <v>0</v>
      </c>
      <c r="AJ275" s="167">
        <f>'Test-AI'!R273</f>
        <v>0</v>
      </c>
      <c r="AK275" s="167">
        <f>'Test-AI'!S273</f>
        <v>0</v>
      </c>
      <c r="AL275" s="167">
        <f>'Test-AI'!T273</f>
        <v>0</v>
      </c>
      <c r="AM275" s="167">
        <f>'Test-AI'!U273</f>
        <v>0</v>
      </c>
      <c r="AN275" s="167">
        <f>'Test-AI'!V273</f>
        <v>0</v>
      </c>
      <c r="AO275" s="167">
        <f>'Test-AI'!W273</f>
        <v>0</v>
      </c>
      <c r="AP275" s="167">
        <f>'Test-AI'!X273</f>
        <v>0</v>
      </c>
      <c r="AQ275" s="167">
        <f>10*LOG10(1/((Summary!$C$80/10^(AN275/10)+Summary!$C$81/10^(AO275/10)+Summary!$C$82/10^(AP275/10))/Summary!$C$83))</f>
        <v>0</v>
      </c>
      <c r="AR275" s="167">
        <f>'Test-AI'!Y273</f>
        <v>0</v>
      </c>
      <c r="AS275" s="167">
        <f>'Test-AI'!Z273</f>
        <v>0</v>
      </c>
      <c r="AT275" s="295">
        <f>'Test-AI'!AA273</f>
        <v>0</v>
      </c>
      <c r="AU275" s="357">
        <f>'Test-AI'!AB273</f>
        <v>0</v>
      </c>
      <c r="AV275" s="357">
        <f>'Test-AI'!AC273</f>
        <v>0</v>
      </c>
      <c r="AW275" s="296">
        <f t="shared" si="24"/>
        <v>0</v>
      </c>
      <c r="AX275" s="297" t="e">
        <f t="shared" si="25"/>
        <v>#DIV/0!</v>
      </c>
      <c r="AY275" s="298" t="e">
        <f t="shared" si="25"/>
        <v>#DIV/0!</v>
      </c>
      <c r="AZ275" s="297" t="e">
        <f t="shared" si="25"/>
        <v>#DIV/0!</v>
      </c>
      <c r="BA275" s="345" t="e">
        <f t="shared" si="25"/>
        <v>#DIV/0!</v>
      </c>
      <c r="BB275" s="75"/>
      <c r="BC275" s="75"/>
      <c r="BD275" s="565"/>
      <c r="BE275" s="550"/>
      <c r="BF275" s="552"/>
      <c r="BG275" s="552"/>
      <c r="BH275" s="552"/>
      <c r="BI275" s="552"/>
      <c r="BJ275" s="552"/>
      <c r="BK275" s="553"/>
      <c r="BL275" s="552"/>
      <c r="BM275" s="553"/>
      <c r="BN275" s="552"/>
      <c r="BO275" s="546"/>
      <c r="BP275" s="541"/>
      <c r="BQ275" s="546"/>
      <c r="BR275" s="541"/>
      <c r="BS275" s="553"/>
      <c r="BT275" s="552"/>
      <c r="BU275" s="553"/>
      <c r="BV275" s="552"/>
      <c r="BW275" s="553"/>
      <c r="BX275" s="552"/>
      <c r="BY275" s="552"/>
      <c r="BZ275" s="541"/>
      <c r="CA275" s="541"/>
      <c r="CB275" s="552"/>
      <c r="CC275" s="550"/>
      <c r="CD275" s="541"/>
      <c r="CE275" s="546"/>
      <c r="CF275" s="541"/>
      <c r="CG275" s="546"/>
      <c r="CH275" s="541"/>
    </row>
    <row r="276" spans="1:86" ht="17" hidden="1" customHeight="1" x14ac:dyDescent="0.2">
      <c r="A276" s="485"/>
      <c r="B276" s="566"/>
      <c r="C276" s="485"/>
      <c r="D276" s="590"/>
      <c r="E276" s="558"/>
      <c r="F276" s="239">
        <v>135</v>
      </c>
      <c r="G276" s="294">
        <f>'Anchor-AI'!L274</f>
        <v>0</v>
      </c>
      <c r="H276" s="295">
        <f>'Anchor-AI'!M274</f>
        <v>0</v>
      </c>
      <c r="I276" s="295">
        <f>'Anchor-AI'!N274</f>
        <v>0</v>
      </c>
      <c r="J276" s="295">
        <f>'Anchor-AI'!O274</f>
        <v>0</v>
      </c>
      <c r="K276" s="295">
        <f>(Summary!$C$63*H276+Summary!$C$64*I276+Summary!$C$65*J276)/Summary!$C$66</f>
        <v>0</v>
      </c>
      <c r="L276" s="295">
        <f>'Anchor-AI'!P274</f>
        <v>0</v>
      </c>
      <c r="M276" s="295">
        <f>'Anchor-AI'!Q274</f>
        <v>0</v>
      </c>
      <c r="N276" s="295">
        <f>'Anchor-AI'!R274</f>
        <v>0</v>
      </c>
      <c r="O276" s="295">
        <f>'Anchor-AI'!S274</f>
        <v>0</v>
      </c>
      <c r="P276" s="295">
        <f>'Anchor-AI'!T274</f>
        <v>0</v>
      </c>
      <c r="Q276" s="295">
        <f>'Anchor-AI'!U274</f>
        <v>0</v>
      </c>
      <c r="R276" s="295">
        <f>'Anchor-AI'!V274</f>
        <v>0</v>
      </c>
      <c r="S276" s="295">
        <f>'Anchor-AI'!W274</f>
        <v>0</v>
      </c>
      <c r="T276" s="295">
        <f>'Anchor-AI'!X274</f>
        <v>0</v>
      </c>
      <c r="U276" s="295">
        <f>10*LOG10(1/((Summary!$C$80/10^(R276/10)+Summary!$C$81/10^(S276/10)+Summary!$C$82/10^(T276/10))/Summary!$C$83))</f>
        <v>0</v>
      </c>
      <c r="V276" s="295">
        <f>'Anchor-AI'!Y274</f>
        <v>0</v>
      </c>
      <c r="W276" s="295">
        <f>'Anchor-AI'!Z274</f>
        <v>0</v>
      </c>
      <c r="X276" s="295">
        <f>'Anchor-AI'!AA274</f>
        <v>0</v>
      </c>
      <c r="Y276" s="357">
        <f>'Anchor-AI'!AB274</f>
        <v>0</v>
      </c>
      <c r="Z276" s="357">
        <f>'Anchor-AI'!AC274</f>
        <v>0</v>
      </c>
      <c r="AA276" s="296">
        <f t="shared" si="23"/>
        <v>0</v>
      </c>
      <c r="AC276" s="170">
        <f>'Test-AI'!L274</f>
        <v>0</v>
      </c>
      <c r="AD276" s="167">
        <f>'Test-AI'!M274</f>
        <v>0</v>
      </c>
      <c r="AE276" s="167">
        <f>'Test-AI'!N274</f>
        <v>0</v>
      </c>
      <c r="AF276" s="167">
        <f>'Test-AI'!O274</f>
        <v>0</v>
      </c>
      <c r="AG276" s="167">
        <f>(Summary!$C$63*AD276+Summary!$C$64*AE276+Summary!$C$65*AF276)/Summary!$C$66</f>
        <v>0</v>
      </c>
      <c r="AH276" s="167">
        <f>'Test-AI'!P274</f>
        <v>0</v>
      </c>
      <c r="AI276" s="167">
        <f>'Test-AI'!Q274</f>
        <v>0</v>
      </c>
      <c r="AJ276" s="167">
        <f>'Test-AI'!R274</f>
        <v>0</v>
      </c>
      <c r="AK276" s="167">
        <f>'Test-AI'!S274</f>
        <v>0</v>
      </c>
      <c r="AL276" s="167">
        <f>'Test-AI'!T274</f>
        <v>0</v>
      </c>
      <c r="AM276" s="167">
        <f>'Test-AI'!U274</f>
        <v>0</v>
      </c>
      <c r="AN276" s="167">
        <f>'Test-AI'!V274</f>
        <v>0</v>
      </c>
      <c r="AO276" s="167">
        <f>'Test-AI'!W274</f>
        <v>0</v>
      </c>
      <c r="AP276" s="167">
        <f>'Test-AI'!X274</f>
        <v>0</v>
      </c>
      <c r="AQ276" s="167">
        <f>10*LOG10(1/((Summary!$C$80/10^(AN276/10)+Summary!$C$81/10^(AO276/10)+Summary!$C$82/10^(AP276/10))/Summary!$C$83))</f>
        <v>0</v>
      </c>
      <c r="AR276" s="167">
        <f>'Test-AI'!Y274</f>
        <v>0</v>
      </c>
      <c r="AS276" s="167">
        <f>'Test-AI'!Z274</f>
        <v>0</v>
      </c>
      <c r="AT276" s="295">
        <f>'Test-AI'!AA274</f>
        <v>0</v>
      </c>
      <c r="AU276" s="357">
        <f>'Test-AI'!AB274</f>
        <v>0</v>
      </c>
      <c r="AV276" s="357">
        <f>'Test-AI'!AC274</f>
        <v>0</v>
      </c>
      <c r="AW276" s="296">
        <f t="shared" si="24"/>
        <v>0</v>
      </c>
      <c r="AX276" s="297" t="e">
        <f t="shared" si="25"/>
        <v>#DIV/0!</v>
      </c>
      <c r="AY276" s="298" t="e">
        <f t="shared" si="25"/>
        <v>#DIV/0!</v>
      </c>
      <c r="AZ276" s="297" t="e">
        <f t="shared" si="25"/>
        <v>#DIV/0!</v>
      </c>
      <c r="BA276" s="345" t="e">
        <f t="shared" si="25"/>
        <v>#DIV/0!</v>
      </c>
      <c r="BB276" s="75"/>
      <c r="BC276" s="75"/>
      <c r="BD276" s="573" t="s">
        <v>147</v>
      </c>
      <c r="BE276" s="549" t="e">
        <f t="array" ref="BE276">bdRateExtend($G275:$G278,H275:H278,$AC275:$AC278,AD275:AD278)</f>
        <v>#VALUE!</v>
      </c>
      <c r="BF276" s="552"/>
      <c r="BG276" s="552"/>
      <c r="BH276" s="552"/>
      <c r="BI276" s="552"/>
      <c r="BJ276" s="552"/>
      <c r="BK276" s="551" t="e">
        <f t="array" ref="BK276">bdRateExtend($G275:$G278,L275:L278,$AC275:$AC278,AH275:AH278)</f>
        <v>#VALUE!</v>
      </c>
      <c r="BL276" s="552"/>
      <c r="BM276" s="551" t="e">
        <f t="array" ref="BM276">bdRateExtend($G275:$G278,M275:M278,$AC275:$AC278,AI275:AI278)</f>
        <v>#VALUE!</v>
      </c>
      <c r="BN276" s="552"/>
      <c r="BO276" s="545" t="e">
        <f t="array" ref="BO276">bdRateExtend($G275:$G278,N275:N278,$AC275:$AC278,AJ275:AJ278,"None", FALSE,1)</f>
        <v>#VALUE!</v>
      </c>
      <c r="BP276" s="541"/>
      <c r="BQ276" s="545" t="e">
        <f t="array" ref="BQ276">bdRateExtend($G275:$G278,O275:O278,$AC275:$AC278,AK275:AK278,"None", FALSE,1)</f>
        <v>#VALUE!</v>
      </c>
      <c r="BR276" s="541"/>
      <c r="BS276" s="551" t="e">
        <f t="array" ref="BS276">bdRateExtend($G275:$G278,P275:P278,$AC275:$AC278,AL275:AL278)</f>
        <v>#VALUE!</v>
      </c>
      <c r="BT276" s="552"/>
      <c r="BU276" s="551" t="e">
        <f t="array" ref="BU276">bdRateExtend($G275:$G278,Q275:Q278,$AC275:$AC278,AM275:AM278)</f>
        <v>#VALUE!</v>
      </c>
      <c r="BV276" s="552"/>
      <c r="BW276" s="551" t="e">
        <f t="array" ref="BW276">bdRateExtend($G275:$G278,R275:R278,$AC275:$AC278,AN275:AN278)</f>
        <v>#VALUE!</v>
      </c>
      <c r="BX276" s="552"/>
      <c r="BY276" s="552"/>
      <c r="BZ276" s="541"/>
      <c r="CA276" s="541"/>
      <c r="CB276" s="552"/>
      <c r="CC276" s="560" t="e">
        <f t="array" ref="CC276">bdCAMBIExtend($G275:$G278,V275:V278,$AC275:$AC278,AR275:AR278)</f>
        <v>#VALUE!</v>
      </c>
      <c r="CD276" s="541"/>
      <c r="CE276" s="554">
        <f t="array" ref="CE276">testVMAFRange($G275:$G278,N275:N278,$AC275:$AC278,AJ275:AJ278)</f>
        <v>0</v>
      </c>
      <c r="CF276" s="541"/>
      <c r="CG276" s="554">
        <f t="array" ref="CG276">testVMAFRange($G275:$G278,O275:O278,$AC275:$AC278,AK275:AK278)</f>
        <v>0</v>
      </c>
      <c r="CH276" s="541"/>
    </row>
    <row r="277" spans="1:86" ht="17" hidden="1" customHeight="1" x14ac:dyDescent="0.2">
      <c r="A277" s="485"/>
      <c r="B277" s="566"/>
      <c r="C277" s="485"/>
      <c r="D277" s="590"/>
      <c r="E277" s="558"/>
      <c r="F277" s="239">
        <v>160</v>
      </c>
      <c r="G277" s="294">
        <f>'Anchor-AI'!L275</f>
        <v>0</v>
      </c>
      <c r="H277" s="295">
        <f>'Anchor-AI'!M275</f>
        <v>0</v>
      </c>
      <c r="I277" s="295">
        <f>'Anchor-AI'!N275</f>
        <v>0</v>
      </c>
      <c r="J277" s="295">
        <f>'Anchor-AI'!O275</f>
        <v>0</v>
      </c>
      <c r="K277" s="295">
        <f>(Summary!$C$63*H277+Summary!$C$64*I277+Summary!$C$65*J277)/Summary!$C$66</f>
        <v>0</v>
      </c>
      <c r="L277" s="295">
        <f>'Anchor-AI'!P275</f>
        <v>0</v>
      </c>
      <c r="M277" s="295">
        <f>'Anchor-AI'!Q275</f>
        <v>0</v>
      </c>
      <c r="N277" s="295">
        <f>'Anchor-AI'!R275</f>
        <v>0</v>
      </c>
      <c r="O277" s="295">
        <f>'Anchor-AI'!S275</f>
        <v>0</v>
      </c>
      <c r="P277" s="295">
        <f>'Anchor-AI'!T275</f>
        <v>0</v>
      </c>
      <c r="Q277" s="295">
        <f>'Anchor-AI'!U275</f>
        <v>0</v>
      </c>
      <c r="R277" s="295">
        <f>'Anchor-AI'!V275</f>
        <v>0</v>
      </c>
      <c r="S277" s="295">
        <f>'Anchor-AI'!W275</f>
        <v>0</v>
      </c>
      <c r="T277" s="295">
        <f>'Anchor-AI'!X275</f>
        <v>0</v>
      </c>
      <c r="U277" s="295">
        <f>10*LOG10(1/((Summary!$C$80/10^(R277/10)+Summary!$C$81/10^(S277/10)+Summary!$C$82/10^(T277/10))/Summary!$C$83))</f>
        <v>0</v>
      </c>
      <c r="V277" s="295">
        <f>'Anchor-AI'!Y275</f>
        <v>0</v>
      </c>
      <c r="W277" s="295">
        <f>'Anchor-AI'!Z275</f>
        <v>0</v>
      </c>
      <c r="X277" s="295">
        <f>'Anchor-AI'!AA275</f>
        <v>0</v>
      </c>
      <c r="Y277" s="357">
        <f>'Anchor-AI'!AB275</f>
        <v>0</v>
      </c>
      <c r="Z277" s="357">
        <f>'Anchor-AI'!AC275</f>
        <v>0</v>
      </c>
      <c r="AA277" s="296">
        <f t="shared" si="23"/>
        <v>0</v>
      </c>
      <c r="AC277" s="170">
        <f>'Test-AI'!L275</f>
        <v>0</v>
      </c>
      <c r="AD277" s="167">
        <f>'Test-AI'!M275</f>
        <v>0</v>
      </c>
      <c r="AE277" s="167">
        <f>'Test-AI'!N275</f>
        <v>0</v>
      </c>
      <c r="AF277" s="167">
        <f>'Test-AI'!O275</f>
        <v>0</v>
      </c>
      <c r="AG277" s="167">
        <f>(Summary!$C$63*AD277+Summary!$C$64*AE277+Summary!$C$65*AF277)/Summary!$C$66</f>
        <v>0</v>
      </c>
      <c r="AH277" s="167">
        <f>'Test-AI'!P275</f>
        <v>0</v>
      </c>
      <c r="AI277" s="167">
        <f>'Test-AI'!Q275</f>
        <v>0</v>
      </c>
      <c r="AJ277" s="167">
        <f>'Test-AI'!R275</f>
        <v>0</v>
      </c>
      <c r="AK277" s="167">
        <f>'Test-AI'!S275</f>
        <v>0</v>
      </c>
      <c r="AL277" s="167">
        <f>'Test-AI'!T275</f>
        <v>0</v>
      </c>
      <c r="AM277" s="167">
        <f>'Test-AI'!U275</f>
        <v>0</v>
      </c>
      <c r="AN277" s="167">
        <f>'Test-AI'!V275</f>
        <v>0</v>
      </c>
      <c r="AO277" s="167">
        <f>'Test-AI'!W275</f>
        <v>0</v>
      </c>
      <c r="AP277" s="167">
        <f>'Test-AI'!X275</f>
        <v>0</v>
      </c>
      <c r="AQ277" s="167">
        <f>10*LOG10(1/((Summary!$C$80/10^(AN277/10)+Summary!$C$81/10^(AO277/10)+Summary!$C$82/10^(AP277/10))/Summary!$C$83))</f>
        <v>0</v>
      </c>
      <c r="AR277" s="167">
        <f>'Test-AI'!Y275</f>
        <v>0</v>
      </c>
      <c r="AS277" s="167">
        <f>'Test-AI'!Z275</f>
        <v>0</v>
      </c>
      <c r="AT277" s="295">
        <f>'Test-AI'!AA275</f>
        <v>0</v>
      </c>
      <c r="AU277" s="357">
        <f>'Test-AI'!AB275</f>
        <v>0</v>
      </c>
      <c r="AV277" s="357">
        <f>'Test-AI'!AC275</f>
        <v>0</v>
      </c>
      <c r="AW277" s="296">
        <f t="shared" si="24"/>
        <v>0</v>
      </c>
      <c r="AX277" s="297" t="e">
        <f t="shared" si="25"/>
        <v>#DIV/0!</v>
      </c>
      <c r="AY277" s="298" t="e">
        <f t="shared" si="25"/>
        <v>#DIV/0!</v>
      </c>
      <c r="AZ277" s="297" t="e">
        <f t="shared" si="25"/>
        <v>#DIV/0!</v>
      </c>
      <c r="BA277" s="345" t="e">
        <f t="shared" si="25"/>
        <v>#DIV/0!</v>
      </c>
      <c r="BB277" s="75"/>
      <c r="BC277" s="75"/>
      <c r="BD277" s="565"/>
      <c r="BE277" s="550"/>
      <c r="BF277" s="552"/>
      <c r="BG277" s="552"/>
      <c r="BH277" s="552"/>
      <c r="BI277" s="552"/>
      <c r="BJ277" s="552"/>
      <c r="BK277" s="553"/>
      <c r="BL277" s="552"/>
      <c r="BM277" s="553"/>
      <c r="BN277" s="552"/>
      <c r="BO277" s="546"/>
      <c r="BP277" s="541"/>
      <c r="BQ277" s="546"/>
      <c r="BR277" s="541"/>
      <c r="BS277" s="553"/>
      <c r="BT277" s="552"/>
      <c r="BU277" s="553"/>
      <c r="BV277" s="552"/>
      <c r="BW277" s="553"/>
      <c r="BX277" s="552"/>
      <c r="BY277" s="552"/>
      <c r="BZ277" s="541"/>
      <c r="CA277" s="541"/>
      <c r="CB277" s="552"/>
      <c r="CC277" s="550"/>
      <c r="CD277" s="541"/>
      <c r="CE277" s="546"/>
      <c r="CF277" s="541"/>
      <c r="CG277" s="546"/>
      <c r="CH277" s="541"/>
    </row>
    <row r="278" spans="1:86" ht="17" hidden="1" customHeight="1" x14ac:dyDescent="0.2">
      <c r="A278" s="485"/>
      <c r="B278" s="566"/>
      <c r="C278" s="485"/>
      <c r="D278" s="590"/>
      <c r="E278" s="558"/>
      <c r="F278" s="239">
        <v>185</v>
      </c>
      <c r="G278" s="294">
        <f>'Anchor-AI'!L276</f>
        <v>0</v>
      </c>
      <c r="H278" s="295">
        <f>'Anchor-AI'!M276</f>
        <v>0</v>
      </c>
      <c r="I278" s="295">
        <f>'Anchor-AI'!N276</f>
        <v>0</v>
      </c>
      <c r="J278" s="295">
        <f>'Anchor-AI'!O276</f>
        <v>0</v>
      </c>
      <c r="K278" s="295">
        <f>(Summary!$C$63*H278+Summary!$C$64*I278+Summary!$C$65*J278)/Summary!$C$66</f>
        <v>0</v>
      </c>
      <c r="L278" s="295">
        <f>'Anchor-AI'!P276</f>
        <v>0</v>
      </c>
      <c r="M278" s="295">
        <f>'Anchor-AI'!Q276</f>
        <v>0</v>
      </c>
      <c r="N278" s="295">
        <f>'Anchor-AI'!R276</f>
        <v>0</v>
      </c>
      <c r="O278" s="295">
        <f>'Anchor-AI'!S276</f>
        <v>0</v>
      </c>
      <c r="P278" s="295">
        <f>'Anchor-AI'!T276</f>
        <v>0</v>
      </c>
      <c r="Q278" s="295">
        <f>'Anchor-AI'!U276</f>
        <v>0</v>
      </c>
      <c r="R278" s="295">
        <f>'Anchor-AI'!V276</f>
        <v>0</v>
      </c>
      <c r="S278" s="295">
        <f>'Anchor-AI'!W276</f>
        <v>0</v>
      </c>
      <c r="T278" s="295">
        <f>'Anchor-AI'!X276</f>
        <v>0</v>
      </c>
      <c r="U278" s="295">
        <f>10*LOG10(1/((Summary!$C$80/10^(R278/10)+Summary!$C$81/10^(S278/10)+Summary!$C$82/10^(T278/10))/Summary!$C$83))</f>
        <v>0</v>
      </c>
      <c r="V278" s="295">
        <f>'Anchor-AI'!Y276</f>
        <v>0</v>
      </c>
      <c r="W278" s="295">
        <f>'Anchor-AI'!Z276</f>
        <v>0</v>
      </c>
      <c r="X278" s="295">
        <f>'Anchor-AI'!AA276</f>
        <v>0</v>
      </c>
      <c r="Y278" s="357">
        <f>'Anchor-AI'!AB276</f>
        <v>0</v>
      </c>
      <c r="Z278" s="357">
        <f>'Anchor-AI'!AC276</f>
        <v>0</v>
      </c>
      <c r="AA278" s="296">
        <f t="shared" si="23"/>
        <v>0</v>
      </c>
      <c r="AC278" s="170">
        <f>'Test-AI'!L276</f>
        <v>0</v>
      </c>
      <c r="AD278" s="167">
        <f>'Test-AI'!M276</f>
        <v>0</v>
      </c>
      <c r="AE278" s="167">
        <f>'Test-AI'!N276</f>
        <v>0</v>
      </c>
      <c r="AF278" s="167">
        <f>'Test-AI'!O276</f>
        <v>0</v>
      </c>
      <c r="AG278" s="167">
        <f>(Summary!$C$63*AD278+Summary!$C$64*AE278+Summary!$C$65*AF278)/Summary!$C$66</f>
        <v>0</v>
      </c>
      <c r="AH278" s="167">
        <f>'Test-AI'!P276</f>
        <v>0</v>
      </c>
      <c r="AI278" s="167">
        <f>'Test-AI'!Q276</f>
        <v>0</v>
      </c>
      <c r="AJ278" s="167">
        <f>'Test-AI'!R276</f>
        <v>0</v>
      </c>
      <c r="AK278" s="167">
        <f>'Test-AI'!S276</f>
        <v>0</v>
      </c>
      <c r="AL278" s="167">
        <f>'Test-AI'!T276</f>
        <v>0</v>
      </c>
      <c r="AM278" s="167">
        <f>'Test-AI'!U276</f>
        <v>0</v>
      </c>
      <c r="AN278" s="167">
        <f>'Test-AI'!V276</f>
        <v>0</v>
      </c>
      <c r="AO278" s="167">
        <f>'Test-AI'!W276</f>
        <v>0</v>
      </c>
      <c r="AP278" s="167">
        <f>'Test-AI'!X276</f>
        <v>0</v>
      </c>
      <c r="AQ278" s="167">
        <f>10*LOG10(1/((Summary!$C$80/10^(AN278/10)+Summary!$C$81/10^(AO278/10)+Summary!$C$82/10^(AP278/10))/Summary!$C$83))</f>
        <v>0</v>
      </c>
      <c r="AR278" s="167">
        <f>'Test-AI'!Y276</f>
        <v>0</v>
      </c>
      <c r="AS278" s="167">
        <f>'Test-AI'!Z276</f>
        <v>0</v>
      </c>
      <c r="AT278" s="295">
        <f>'Test-AI'!AA276</f>
        <v>0</v>
      </c>
      <c r="AU278" s="357">
        <f>'Test-AI'!AB276</f>
        <v>0</v>
      </c>
      <c r="AV278" s="357">
        <f>'Test-AI'!AC276</f>
        <v>0</v>
      </c>
      <c r="AW278" s="296">
        <f t="shared" si="24"/>
        <v>0</v>
      </c>
      <c r="AX278" s="297" t="e">
        <f t="shared" si="25"/>
        <v>#DIV/0!</v>
      </c>
      <c r="AY278" s="298" t="e">
        <f t="shared" si="25"/>
        <v>#DIV/0!</v>
      </c>
      <c r="AZ278" s="297" t="e">
        <f t="shared" si="25"/>
        <v>#DIV/0!</v>
      </c>
      <c r="BA278" s="345" t="e">
        <f t="shared" si="25"/>
        <v>#DIV/0!</v>
      </c>
      <c r="BB278" s="75"/>
      <c r="BC278" s="75"/>
      <c r="BD278" s="574" t="s">
        <v>46</v>
      </c>
      <c r="BE278" s="549" t="e">
        <f t="array" ref="BE278">bdRateExtend($G276:$G279,H276:H279,$AC276:$AC279,AD276:AD279)</f>
        <v>#VALUE!</v>
      </c>
      <c r="BF278" s="552"/>
      <c r="BG278" s="552"/>
      <c r="BH278" s="552"/>
      <c r="BI278" s="552"/>
      <c r="BJ278" s="552"/>
      <c r="BK278" s="551" t="e">
        <f t="array" ref="BK278">bdRateExtend($G276:$G279,L276:L279,$AC276:$AC279,AH276:AH279)</f>
        <v>#VALUE!</v>
      </c>
      <c r="BL278" s="552"/>
      <c r="BM278" s="551" t="e">
        <f t="array" ref="BM278">bdRateExtend($G276:$G279,M276:M279,$AC276:$AC279,AI276:AI279)</f>
        <v>#VALUE!</v>
      </c>
      <c r="BN278" s="552"/>
      <c r="BO278" s="545" t="e">
        <f t="array" ref="BO278">bdRateExtend($G276:$G279,N276:N279,$AC276:$AC279,AJ276:AJ279,"None", FALSE,1)</f>
        <v>#VALUE!</v>
      </c>
      <c r="BP278" s="541"/>
      <c r="BQ278" s="545" t="e">
        <f t="array" ref="BQ278">bdRateExtend($G276:$G279,O276:O279,$AC276:$AC279,AK276:AK279,"None", FALSE,1)</f>
        <v>#VALUE!</v>
      </c>
      <c r="BR278" s="541"/>
      <c r="BS278" s="551" t="e">
        <f t="array" ref="BS278">bdRateExtend($G276:$G279,P276:P279,$AC276:$AC279,AL276:AL279)</f>
        <v>#VALUE!</v>
      </c>
      <c r="BT278" s="552"/>
      <c r="BU278" s="551" t="e">
        <f t="array" ref="BU278">bdRateExtend($G276:$G279,Q276:Q279,$AC276:$AC279,AM276:AM279)</f>
        <v>#VALUE!</v>
      </c>
      <c r="BV278" s="552"/>
      <c r="BW278" s="551" t="e">
        <f t="array" ref="BW278">bdRateExtend($G276:$G279,R276:R279,$AC276:$AC279,AN276:AN279)</f>
        <v>#VALUE!</v>
      </c>
      <c r="BX278" s="552"/>
      <c r="BY278" s="552"/>
      <c r="BZ278" s="541"/>
      <c r="CA278" s="541"/>
      <c r="CB278" s="552"/>
      <c r="CC278" s="560" t="e">
        <f t="array" ref="CC278">bdCAMBIExtend($G276:$G279,V276:V279,$AC276:$AC279,AR276:AR279)</f>
        <v>#VALUE!</v>
      </c>
      <c r="CD278" s="541"/>
      <c r="CE278" s="554">
        <f t="array" ref="CE278">testVMAFRange($G276:$G279,N276:N279,$AC276:$AC279,AJ276:AJ279)</f>
        <v>0</v>
      </c>
      <c r="CF278" s="541"/>
      <c r="CG278" s="554">
        <f t="array" ref="CG278">testVMAFRange($G276:$G279,O276:O279,$AC276:$AC279,AK276:AK279)</f>
        <v>0</v>
      </c>
      <c r="CH278" s="541"/>
    </row>
    <row r="279" spans="1:86" ht="17" hidden="1" customHeight="1" x14ac:dyDescent="0.2">
      <c r="A279" s="485"/>
      <c r="B279" s="596"/>
      <c r="C279" s="486"/>
      <c r="D279" s="591"/>
      <c r="E279" s="559"/>
      <c r="F279" s="240">
        <v>210</v>
      </c>
      <c r="G279" s="299">
        <f>'Anchor-AI'!L277</f>
        <v>0</v>
      </c>
      <c r="H279" s="300">
        <f>'Anchor-AI'!M277</f>
        <v>0</v>
      </c>
      <c r="I279" s="300">
        <f>'Anchor-AI'!N277</f>
        <v>0</v>
      </c>
      <c r="J279" s="300">
        <f>'Anchor-AI'!O277</f>
        <v>0</v>
      </c>
      <c r="K279" s="295">
        <f>(Summary!$C$63*H279+Summary!$C$64*I279+Summary!$C$65*J279)/Summary!$C$66</f>
        <v>0</v>
      </c>
      <c r="L279" s="300">
        <f>'Anchor-AI'!P277</f>
        <v>0</v>
      </c>
      <c r="M279" s="300">
        <f>'Anchor-AI'!Q277</f>
        <v>0</v>
      </c>
      <c r="N279" s="300">
        <f>'Anchor-AI'!R277</f>
        <v>0</v>
      </c>
      <c r="O279" s="300">
        <f>'Anchor-AI'!S277</f>
        <v>0</v>
      </c>
      <c r="P279" s="300">
        <f>'Anchor-AI'!T277</f>
        <v>0</v>
      </c>
      <c r="Q279" s="300">
        <f>'Anchor-AI'!U277</f>
        <v>0</v>
      </c>
      <c r="R279" s="300">
        <f>'Anchor-AI'!V277</f>
        <v>0</v>
      </c>
      <c r="S279" s="300">
        <f>'Anchor-AI'!W277</f>
        <v>0</v>
      </c>
      <c r="T279" s="300">
        <f>'Anchor-AI'!X277</f>
        <v>0</v>
      </c>
      <c r="U279" s="300">
        <f>10*LOG10(1/((Summary!$C$80/10^(R279/10)+Summary!$C$81/10^(S279/10)+Summary!$C$82/10^(T279/10))/Summary!$C$83))</f>
        <v>0</v>
      </c>
      <c r="V279" s="300">
        <f>'Anchor-AI'!Y277</f>
        <v>0</v>
      </c>
      <c r="W279" s="300">
        <f>'Anchor-AI'!Z277</f>
        <v>0</v>
      </c>
      <c r="X279" s="300">
        <f>'Anchor-AI'!AA277</f>
        <v>0</v>
      </c>
      <c r="Y279" s="357">
        <f>'Anchor-AI'!AB277</f>
        <v>0</v>
      </c>
      <c r="Z279" s="357">
        <f>'Anchor-AI'!AC277</f>
        <v>0</v>
      </c>
      <c r="AA279" s="301">
        <f t="shared" si="23"/>
        <v>0</v>
      </c>
      <c r="AC279" s="171">
        <f>'Test-AI'!L277</f>
        <v>0</v>
      </c>
      <c r="AD279" s="168">
        <f>'Test-AI'!M277</f>
        <v>0</v>
      </c>
      <c r="AE279" s="168">
        <f>'Test-AI'!N277</f>
        <v>0</v>
      </c>
      <c r="AF279" s="168">
        <f>'Test-AI'!O277</f>
        <v>0</v>
      </c>
      <c r="AG279" s="168">
        <f>(Summary!$C$63*AD279+Summary!$C$64*AE279+Summary!$C$65*AF279)/Summary!$C$66</f>
        <v>0</v>
      </c>
      <c r="AH279" s="168">
        <f>'Test-AI'!P277</f>
        <v>0</v>
      </c>
      <c r="AI279" s="168">
        <f>'Test-AI'!Q277</f>
        <v>0</v>
      </c>
      <c r="AJ279" s="168">
        <f>'Test-AI'!R277</f>
        <v>0</v>
      </c>
      <c r="AK279" s="168">
        <f>'Test-AI'!S277</f>
        <v>0</v>
      </c>
      <c r="AL279" s="168">
        <f>'Test-AI'!T277</f>
        <v>0</v>
      </c>
      <c r="AM279" s="168">
        <f>'Test-AI'!U277</f>
        <v>0</v>
      </c>
      <c r="AN279" s="168">
        <f>'Test-AI'!V277</f>
        <v>0</v>
      </c>
      <c r="AO279" s="168">
        <f>'Test-AI'!W277</f>
        <v>0</v>
      </c>
      <c r="AP279" s="168">
        <f>'Test-AI'!X277</f>
        <v>0</v>
      </c>
      <c r="AQ279" s="168">
        <f>10*LOG10(1/((Summary!$C$80/10^(AN279/10)+Summary!$C$81/10^(AO279/10)+Summary!$C$82/10^(AP279/10))/Summary!$C$83))</f>
        <v>0</v>
      </c>
      <c r="AR279" s="168">
        <f>'Test-AI'!Y277</f>
        <v>0</v>
      </c>
      <c r="AS279" s="168">
        <f>'Test-AI'!Z277</f>
        <v>0</v>
      </c>
      <c r="AT279" s="300">
        <f>'Test-AI'!AA277</f>
        <v>0</v>
      </c>
      <c r="AU279" s="357">
        <f>'Test-AI'!AB277</f>
        <v>0</v>
      </c>
      <c r="AV279" s="357">
        <f>'Test-AI'!AC277</f>
        <v>0</v>
      </c>
      <c r="AW279" s="301">
        <f t="shared" si="24"/>
        <v>0</v>
      </c>
      <c r="AX279" s="302" t="e">
        <f t="shared" si="25"/>
        <v>#DIV/0!</v>
      </c>
      <c r="AY279" s="303" t="e">
        <f t="shared" si="25"/>
        <v>#DIV/0!</v>
      </c>
      <c r="AZ279" s="297" t="e">
        <f t="shared" si="25"/>
        <v>#DIV/0!</v>
      </c>
      <c r="BA279" s="345" t="e">
        <f t="shared" si="25"/>
        <v>#DIV/0!</v>
      </c>
      <c r="BB279" s="75"/>
      <c r="BC279" s="75"/>
      <c r="BD279" s="570"/>
      <c r="BE279" s="550"/>
      <c r="BF279" s="553"/>
      <c r="BG279" s="553"/>
      <c r="BH279" s="553"/>
      <c r="BI279" s="553"/>
      <c r="BJ279" s="553"/>
      <c r="BK279" s="553"/>
      <c r="BL279" s="553"/>
      <c r="BM279" s="553"/>
      <c r="BN279" s="553"/>
      <c r="BO279" s="546"/>
      <c r="BP279" s="544"/>
      <c r="BQ279" s="546"/>
      <c r="BR279" s="544"/>
      <c r="BS279" s="553"/>
      <c r="BT279" s="553"/>
      <c r="BU279" s="553"/>
      <c r="BV279" s="553"/>
      <c r="BW279" s="553"/>
      <c r="BX279" s="553"/>
      <c r="BY279" s="553"/>
      <c r="BZ279" s="544"/>
      <c r="CA279" s="544"/>
      <c r="CB279" s="553"/>
      <c r="CC279" s="550"/>
      <c r="CD279" s="541"/>
      <c r="CE279" s="546"/>
      <c r="CF279" s="544"/>
      <c r="CG279" s="546"/>
      <c r="CH279" s="544"/>
    </row>
    <row r="280" spans="1:86" ht="17" hidden="1" customHeight="1" x14ac:dyDescent="0.2">
      <c r="A280" s="485"/>
      <c r="B280" s="595" t="s">
        <v>148</v>
      </c>
      <c r="C280" s="586" t="s">
        <v>79</v>
      </c>
      <c r="D280" s="589">
        <v>60</v>
      </c>
      <c r="E280" s="557">
        <v>8</v>
      </c>
      <c r="F280" s="238">
        <v>85</v>
      </c>
      <c r="G280" s="289">
        <f>'Anchor-AI'!L278</f>
        <v>0</v>
      </c>
      <c r="H280" s="290">
        <f>'Anchor-AI'!M278</f>
        <v>0</v>
      </c>
      <c r="I280" s="290">
        <f>'Anchor-AI'!N278</f>
        <v>0</v>
      </c>
      <c r="J280" s="290">
        <f>'Anchor-AI'!O278</f>
        <v>0</v>
      </c>
      <c r="K280" s="290">
        <f>(Summary!$C$63*H280+Summary!$C$64*I280+Summary!$C$65*J280)/Summary!$C$66</f>
        <v>0</v>
      </c>
      <c r="L280" s="290">
        <f>'Anchor-AI'!P278</f>
        <v>0</v>
      </c>
      <c r="M280" s="290">
        <f>'Anchor-AI'!Q278</f>
        <v>0</v>
      </c>
      <c r="N280" s="290">
        <f>'Anchor-AI'!R278</f>
        <v>0</v>
      </c>
      <c r="O280" s="290">
        <f>'Anchor-AI'!S278</f>
        <v>0</v>
      </c>
      <c r="P280" s="290">
        <f>'Anchor-AI'!T278</f>
        <v>0</v>
      </c>
      <c r="Q280" s="290">
        <f>'Anchor-AI'!U278</f>
        <v>0</v>
      </c>
      <c r="R280" s="290">
        <f>'Anchor-AI'!V278</f>
        <v>0</v>
      </c>
      <c r="S280" s="290">
        <f>'Anchor-AI'!W278</f>
        <v>0</v>
      </c>
      <c r="T280" s="290">
        <f>'Anchor-AI'!X278</f>
        <v>0</v>
      </c>
      <c r="U280" s="290">
        <f>10*LOG10(1/((Summary!$C$80/10^(R280/10)+Summary!$C$81/10^(S280/10)+Summary!$C$82/10^(T280/10))/Summary!$C$83))</f>
        <v>0</v>
      </c>
      <c r="V280" s="290">
        <f>'Anchor-AI'!Y278</f>
        <v>0</v>
      </c>
      <c r="W280" s="290">
        <f>'Anchor-AI'!Z278</f>
        <v>0</v>
      </c>
      <c r="X280" s="290">
        <f>'Anchor-AI'!AA278</f>
        <v>0</v>
      </c>
      <c r="Y280" s="360">
        <f>'Anchor-AI'!AB278</f>
        <v>0</v>
      </c>
      <c r="Z280" s="360">
        <f>'Anchor-AI'!AC278</f>
        <v>0</v>
      </c>
      <c r="AA280" s="291">
        <f t="shared" si="23"/>
        <v>0</v>
      </c>
      <c r="AC280" s="169">
        <f>'Test-AI'!L278</f>
        <v>0</v>
      </c>
      <c r="AD280" s="166">
        <f>'Test-AI'!M278</f>
        <v>0</v>
      </c>
      <c r="AE280" s="166">
        <f>'Test-AI'!N278</f>
        <v>0</v>
      </c>
      <c r="AF280" s="166">
        <f>'Test-AI'!O278</f>
        <v>0</v>
      </c>
      <c r="AG280" s="166">
        <f>(Summary!$C$63*AD280+Summary!$C$64*AE280+Summary!$C$65*AF280)/Summary!$C$66</f>
        <v>0</v>
      </c>
      <c r="AH280" s="166">
        <f>'Test-AI'!P278</f>
        <v>0</v>
      </c>
      <c r="AI280" s="166">
        <f>'Test-AI'!Q278</f>
        <v>0</v>
      </c>
      <c r="AJ280" s="166">
        <f>'Test-AI'!R278</f>
        <v>0</v>
      </c>
      <c r="AK280" s="166">
        <f>'Test-AI'!S278</f>
        <v>0</v>
      </c>
      <c r="AL280" s="166">
        <f>'Test-AI'!T278</f>
        <v>0</v>
      </c>
      <c r="AM280" s="166">
        <f>'Test-AI'!U278</f>
        <v>0</v>
      </c>
      <c r="AN280" s="166">
        <f>'Test-AI'!V278</f>
        <v>0</v>
      </c>
      <c r="AO280" s="166">
        <f>'Test-AI'!W278</f>
        <v>0</v>
      </c>
      <c r="AP280" s="166">
        <f>'Test-AI'!X278</f>
        <v>0</v>
      </c>
      <c r="AQ280" s="166">
        <f>10*LOG10(1/((Summary!$C$80/10^(AN280/10)+Summary!$C$81/10^(AO280/10)+Summary!$C$82/10^(AP280/10))/Summary!$C$83))</f>
        <v>0</v>
      </c>
      <c r="AR280" s="166">
        <f>'Test-AI'!Y278</f>
        <v>0</v>
      </c>
      <c r="AS280" s="166">
        <f>'Test-AI'!Z278</f>
        <v>0</v>
      </c>
      <c r="AT280" s="290">
        <f>'Test-AI'!AA278</f>
        <v>0</v>
      </c>
      <c r="AU280" s="356">
        <f>'Test-AI'!AB278</f>
        <v>0</v>
      </c>
      <c r="AV280" s="356">
        <f>'Test-AI'!AC278</f>
        <v>0</v>
      </c>
      <c r="AW280" s="291">
        <f t="shared" si="24"/>
        <v>0</v>
      </c>
      <c r="AX280" s="292" t="e">
        <f t="shared" si="25"/>
        <v>#DIV/0!</v>
      </c>
      <c r="AY280" s="293" t="e">
        <f t="shared" si="25"/>
        <v>#DIV/0!</v>
      </c>
      <c r="AZ280" s="292" t="e">
        <f t="shared" si="25"/>
        <v>#DIV/0!</v>
      </c>
      <c r="BA280" s="344" t="e">
        <f t="shared" si="25"/>
        <v>#DIV/0!</v>
      </c>
      <c r="BB280" s="75"/>
      <c r="BC280" s="75"/>
      <c r="BD280" s="572" t="s">
        <v>39</v>
      </c>
      <c r="BE280" s="549" t="e">
        <f t="array" ref="BE280">bdRateExtend($G280:$G283,H280:H283,$AC280:$AC283,AD280:AD283)</f>
        <v>#VALUE!</v>
      </c>
      <c r="BF280" s="551" t="e">
        <f t="array" ref="BF280">bdRateExtend($G280:$G285,H280:H285,$AC280:$AC285,AD280:AD285)</f>
        <v>#VALUE!</v>
      </c>
      <c r="BG280" s="551" t="e">
        <f t="array" ref="BG280">bdRateExtend($G280:$G285,I280:I285,$AC280:$AC285,AE280:AE285)</f>
        <v>#VALUE!</v>
      </c>
      <c r="BH280" s="551" t="e">
        <f t="array" ref="BH280">bdRateExtend($G280:$G285,J280:J285,$AC280:$AC285,AF280:AF285)</f>
        <v>#VALUE!</v>
      </c>
      <c r="BI280" s="551" t="e">
        <f t="array" ref="BI280">bdRateExtend($G280:$G285,K280:K285,$AC280:$AC285,AG280:AG285)</f>
        <v>#VALUE!</v>
      </c>
      <c r="BJ280" s="575" t="e">
        <f>(Summary!$C$94*BF280+Summary!$C$95*BG280+Summary!$C$96*BH280)/Summary!$C$97</f>
        <v>#VALUE!</v>
      </c>
      <c r="BK280" s="551" t="e">
        <f t="array" ref="BK280">bdRateExtend($G280:$G283,L280:L283,$AC280:$AC283,AH280:AH283)</f>
        <v>#VALUE!</v>
      </c>
      <c r="BL280" s="551" t="e">
        <f t="array" ref="BL280">bdRateExtend($G280:$G285,L280:L285,$AC280:$AC285,AH280:AH285)</f>
        <v>#VALUE!</v>
      </c>
      <c r="BM280" s="551" t="e">
        <f t="array" ref="BM280">bdRateExtend($G280:$G283,M280:M283,$AC280:$AC283,AI280:AI283)</f>
        <v>#VALUE!</v>
      </c>
      <c r="BN280" s="551" t="e">
        <f t="array" ref="BN280">bdRateExtend($G280:$G285,M280:M285,$AC280:$AC285,AI280:AI285)</f>
        <v>#VALUE!</v>
      </c>
      <c r="BO280" s="548" t="e">
        <f t="array" ref="BO280">bdRateExtend($G280:$G283,N280:N283,$AC280:$AC283,AJ280:AJ283,"None", FALSE,1)</f>
        <v>#VALUE!</v>
      </c>
      <c r="BP280" s="585" t="e">
        <f t="array" ref="BP280">bdRateExtend($G280:$G285,N280:N285,$AC280:$AC285,AJ280:AJ285,"None", FALSE,1)</f>
        <v>#VALUE!</v>
      </c>
      <c r="BQ280" s="548" t="e">
        <f t="array" ref="BQ280">bdRateExtend($G280:$G283,O280:O283,$AC280:$AC283,AK280:AK283,"None", FALSE,1)</f>
        <v>#VALUE!</v>
      </c>
      <c r="BR280" s="585" t="e">
        <f t="array" ref="BR280">bdRateExtend($G280:$G285,O280:O285,$AC280:$AC285,AK280:AK285,"None", FALSE,1)</f>
        <v>#VALUE!</v>
      </c>
      <c r="BS280" s="551" t="e">
        <f t="array" ref="BS280">bdRateExtend($G280:$G283,P280:P283,$AC280:$AC283,AL280:AL283)</f>
        <v>#VALUE!</v>
      </c>
      <c r="BT280" s="551" t="e">
        <f t="array" ref="BT280">bdRateExtend($G280:$G285,P280:P285,$AC280:$AC285,AL280:AL285)</f>
        <v>#VALUE!</v>
      </c>
      <c r="BU280" s="551" t="e">
        <f t="array" ref="BU280">bdRateExtend($G280:$G283,Q280:Q283,$AC280:$AC283,AM280:AM283)</f>
        <v>#VALUE!</v>
      </c>
      <c r="BV280" s="551" t="e">
        <f t="array" ref="BV280">bdRateExtend($G280:$G285,Q280:Q285,$AC280:$AC285,AM280:AM285)</f>
        <v>#VALUE!</v>
      </c>
      <c r="BW280" s="551" t="e">
        <f t="array" ref="BW280">bdRateExtend($G280:$G283,R280:R283,$AC280:$AC283,AN280:AN283)</f>
        <v>#VALUE!</v>
      </c>
      <c r="BX280" s="551" t="e">
        <f t="array" ref="BX280">bdRateExtend($G280:$G285,R280:R285,$AC280:$AC285,AN280:AN285)</f>
        <v>#VALUE!</v>
      </c>
      <c r="BY280" s="551" t="e">
        <f t="array" ref="BY280">bdRateExtend($G280:$G285,S280:S285,$AC280:$AC285,AO280:AO285)</f>
        <v>#VALUE!</v>
      </c>
      <c r="BZ280" s="555" t="e">
        <f t="array" ref="BZ280">bdRateExtend($G280:$G285,T280:T285,$AC280:$AC285,AP280:AP285)</f>
        <v>#VALUE!</v>
      </c>
      <c r="CA280" s="555" t="e">
        <f t="array" ref="CA280">bdRateExtend($G280:$G285,U280:U285,$AC280:$AC285,AQ280:AQ285)</f>
        <v>#VALUE!</v>
      </c>
      <c r="CB280" s="575" t="e">
        <f>(Summary!$C$108*BX280+Summary!$C$109*BY280+Summary!$C$110*BZ280)/Summary!$C$111</f>
        <v>#VALUE!</v>
      </c>
      <c r="CC280" s="561" t="e">
        <f t="array" ref="CC280">bdCAMBIExtend($G280:$G283,V280:V283,$AC280:$AC283,AR280:AR283)</f>
        <v>#VALUE!</v>
      </c>
      <c r="CD280" s="561" t="e">
        <f t="array" ref="CD280">bdCAMBIExtend($G280:$G285,V280:V285,$AC280:$AC285,AR280:AR285)</f>
        <v>#VALUE!</v>
      </c>
      <c r="CE280" s="547">
        <f t="array" ref="CE280">testVMAFRange($G280:$G283,N280:N283,$AC280:$AC283,AJ280:AJ283)</f>
        <v>0</v>
      </c>
      <c r="CF280" s="543">
        <f t="array" ref="CF280">testVMAFRange($G280:$G285,N280:N285,$AC280:$AC285,AJ280:AJ285)</f>
        <v>0</v>
      </c>
      <c r="CG280" s="547">
        <f t="array" ref="CG280">testVMAFRange($G280:$G283,O280:O283,$AC280:$AC283,AK280:AK283)</f>
        <v>0</v>
      </c>
      <c r="CH280" s="543">
        <f t="array" ref="CH280">testVMAFRange($G280:$G285,O280:O285,$AC280:$AC285,AK280:AK285)</f>
        <v>0</v>
      </c>
    </row>
    <row r="281" spans="1:86" ht="17" hidden="1" customHeight="1" x14ac:dyDescent="0.2">
      <c r="A281" s="485"/>
      <c r="B281" s="566"/>
      <c r="C281" s="485"/>
      <c r="D281" s="590"/>
      <c r="E281" s="558"/>
      <c r="F281" s="239">
        <v>110</v>
      </c>
      <c r="G281" s="294">
        <f>'Anchor-AI'!L279</f>
        <v>0</v>
      </c>
      <c r="H281" s="295">
        <f>'Anchor-AI'!M279</f>
        <v>0</v>
      </c>
      <c r="I281" s="295">
        <f>'Anchor-AI'!N279</f>
        <v>0</v>
      </c>
      <c r="J281" s="295">
        <f>'Anchor-AI'!O279</f>
        <v>0</v>
      </c>
      <c r="K281" s="295">
        <f>(Summary!$C$63*H281+Summary!$C$64*I281+Summary!$C$65*J281)/Summary!$C$66</f>
        <v>0</v>
      </c>
      <c r="L281" s="295">
        <f>'Anchor-AI'!P279</f>
        <v>0</v>
      </c>
      <c r="M281" s="295">
        <f>'Anchor-AI'!Q279</f>
        <v>0</v>
      </c>
      <c r="N281" s="295">
        <f>'Anchor-AI'!R279</f>
        <v>0</v>
      </c>
      <c r="O281" s="295">
        <f>'Anchor-AI'!S279</f>
        <v>0</v>
      </c>
      <c r="P281" s="295">
        <f>'Anchor-AI'!T279</f>
        <v>0</v>
      </c>
      <c r="Q281" s="295">
        <f>'Anchor-AI'!U279</f>
        <v>0</v>
      </c>
      <c r="R281" s="295">
        <f>'Anchor-AI'!V279</f>
        <v>0</v>
      </c>
      <c r="S281" s="295">
        <f>'Anchor-AI'!W279</f>
        <v>0</v>
      </c>
      <c r="T281" s="295">
        <f>'Anchor-AI'!X279</f>
        <v>0</v>
      </c>
      <c r="U281" s="295">
        <f>10*LOG10(1/((Summary!$C$80/10^(R281/10)+Summary!$C$81/10^(S281/10)+Summary!$C$82/10^(T281/10))/Summary!$C$83))</f>
        <v>0</v>
      </c>
      <c r="V281" s="295">
        <f>'Anchor-AI'!Y279</f>
        <v>0</v>
      </c>
      <c r="W281" s="295">
        <f>'Anchor-AI'!Z279</f>
        <v>0</v>
      </c>
      <c r="X281" s="295">
        <f>'Anchor-AI'!AA279</f>
        <v>0</v>
      </c>
      <c r="Y281" s="357">
        <f>'Anchor-AI'!AB279</f>
        <v>0</v>
      </c>
      <c r="Z281" s="357">
        <f>'Anchor-AI'!AC279</f>
        <v>0</v>
      </c>
      <c r="AA281" s="296">
        <f t="shared" si="23"/>
        <v>0</v>
      </c>
      <c r="AC281" s="170">
        <f>'Test-AI'!L279</f>
        <v>0</v>
      </c>
      <c r="AD281" s="167">
        <f>'Test-AI'!M279</f>
        <v>0</v>
      </c>
      <c r="AE281" s="167">
        <f>'Test-AI'!N279</f>
        <v>0</v>
      </c>
      <c r="AF281" s="167">
        <f>'Test-AI'!O279</f>
        <v>0</v>
      </c>
      <c r="AG281" s="167">
        <f>(Summary!$C$63*AD281+Summary!$C$64*AE281+Summary!$C$65*AF281)/Summary!$C$66</f>
        <v>0</v>
      </c>
      <c r="AH281" s="167">
        <f>'Test-AI'!P279</f>
        <v>0</v>
      </c>
      <c r="AI281" s="167">
        <f>'Test-AI'!Q279</f>
        <v>0</v>
      </c>
      <c r="AJ281" s="167">
        <f>'Test-AI'!R279</f>
        <v>0</v>
      </c>
      <c r="AK281" s="167">
        <f>'Test-AI'!S279</f>
        <v>0</v>
      </c>
      <c r="AL281" s="167">
        <f>'Test-AI'!T279</f>
        <v>0</v>
      </c>
      <c r="AM281" s="167">
        <f>'Test-AI'!U279</f>
        <v>0</v>
      </c>
      <c r="AN281" s="167">
        <f>'Test-AI'!V279</f>
        <v>0</v>
      </c>
      <c r="AO281" s="167">
        <f>'Test-AI'!W279</f>
        <v>0</v>
      </c>
      <c r="AP281" s="167">
        <f>'Test-AI'!X279</f>
        <v>0</v>
      </c>
      <c r="AQ281" s="167">
        <f>10*LOG10(1/((Summary!$C$80/10^(AN281/10)+Summary!$C$81/10^(AO281/10)+Summary!$C$82/10^(AP281/10))/Summary!$C$83))</f>
        <v>0</v>
      </c>
      <c r="AR281" s="167">
        <f>'Test-AI'!Y279</f>
        <v>0</v>
      </c>
      <c r="AS281" s="167">
        <f>'Test-AI'!Z279</f>
        <v>0</v>
      </c>
      <c r="AT281" s="295">
        <f>'Test-AI'!AA279</f>
        <v>0</v>
      </c>
      <c r="AU281" s="357">
        <f>'Test-AI'!AB279</f>
        <v>0</v>
      </c>
      <c r="AV281" s="357">
        <f>'Test-AI'!AC279</f>
        <v>0</v>
      </c>
      <c r="AW281" s="296">
        <f t="shared" si="24"/>
        <v>0</v>
      </c>
      <c r="AX281" s="297" t="e">
        <f t="shared" si="25"/>
        <v>#DIV/0!</v>
      </c>
      <c r="AY281" s="298" t="e">
        <f t="shared" si="25"/>
        <v>#DIV/0!</v>
      </c>
      <c r="AZ281" s="297" t="e">
        <f t="shared" si="25"/>
        <v>#DIV/0!</v>
      </c>
      <c r="BA281" s="345" t="e">
        <f t="shared" si="25"/>
        <v>#DIV/0!</v>
      </c>
      <c r="BB281" s="75"/>
      <c r="BC281" s="75"/>
      <c r="BD281" s="565"/>
      <c r="BE281" s="550"/>
      <c r="BF281" s="552"/>
      <c r="BG281" s="552"/>
      <c r="BH281" s="552"/>
      <c r="BI281" s="552"/>
      <c r="BJ281" s="552"/>
      <c r="BK281" s="553"/>
      <c r="BL281" s="552"/>
      <c r="BM281" s="553"/>
      <c r="BN281" s="552"/>
      <c r="BO281" s="546"/>
      <c r="BP281" s="541"/>
      <c r="BQ281" s="546"/>
      <c r="BR281" s="541"/>
      <c r="BS281" s="553"/>
      <c r="BT281" s="552"/>
      <c r="BU281" s="553"/>
      <c r="BV281" s="552"/>
      <c r="BW281" s="553"/>
      <c r="BX281" s="552"/>
      <c r="BY281" s="552"/>
      <c r="BZ281" s="541"/>
      <c r="CA281" s="541"/>
      <c r="CB281" s="552"/>
      <c r="CC281" s="553"/>
      <c r="CD281" s="552"/>
      <c r="CE281" s="546"/>
      <c r="CF281" s="541"/>
      <c r="CG281" s="546"/>
      <c r="CH281" s="541"/>
    </row>
    <row r="282" spans="1:86" ht="17" hidden="1" customHeight="1" x14ac:dyDescent="0.2">
      <c r="A282" s="485"/>
      <c r="B282" s="566"/>
      <c r="C282" s="485"/>
      <c r="D282" s="590"/>
      <c r="E282" s="558"/>
      <c r="F282" s="239">
        <v>135</v>
      </c>
      <c r="G282" s="294">
        <f>'Anchor-AI'!L280</f>
        <v>0</v>
      </c>
      <c r="H282" s="295">
        <f>'Anchor-AI'!M280</f>
        <v>0</v>
      </c>
      <c r="I282" s="295">
        <f>'Anchor-AI'!N280</f>
        <v>0</v>
      </c>
      <c r="J282" s="295">
        <f>'Anchor-AI'!O280</f>
        <v>0</v>
      </c>
      <c r="K282" s="295">
        <f>(Summary!$C$63*H282+Summary!$C$64*I282+Summary!$C$65*J282)/Summary!$C$66</f>
        <v>0</v>
      </c>
      <c r="L282" s="295">
        <f>'Anchor-AI'!P280</f>
        <v>0</v>
      </c>
      <c r="M282" s="295">
        <f>'Anchor-AI'!Q280</f>
        <v>0</v>
      </c>
      <c r="N282" s="295">
        <f>'Anchor-AI'!R280</f>
        <v>0</v>
      </c>
      <c r="O282" s="295">
        <f>'Anchor-AI'!S280</f>
        <v>0</v>
      </c>
      <c r="P282" s="295">
        <f>'Anchor-AI'!T280</f>
        <v>0</v>
      </c>
      <c r="Q282" s="295">
        <f>'Anchor-AI'!U280</f>
        <v>0</v>
      </c>
      <c r="R282" s="295">
        <f>'Anchor-AI'!V280</f>
        <v>0</v>
      </c>
      <c r="S282" s="295">
        <f>'Anchor-AI'!W280</f>
        <v>0</v>
      </c>
      <c r="T282" s="295">
        <f>'Anchor-AI'!X280</f>
        <v>0</v>
      </c>
      <c r="U282" s="295">
        <f>10*LOG10(1/((Summary!$C$80/10^(R282/10)+Summary!$C$81/10^(S282/10)+Summary!$C$82/10^(T282/10))/Summary!$C$83))</f>
        <v>0</v>
      </c>
      <c r="V282" s="295">
        <f>'Anchor-AI'!Y280</f>
        <v>0</v>
      </c>
      <c r="W282" s="295">
        <f>'Anchor-AI'!Z280</f>
        <v>0</v>
      </c>
      <c r="X282" s="295">
        <f>'Anchor-AI'!AA280</f>
        <v>0</v>
      </c>
      <c r="Y282" s="357">
        <f>'Anchor-AI'!AB280</f>
        <v>0</v>
      </c>
      <c r="Z282" s="357">
        <f>'Anchor-AI'!AC280</f>
        <v>0</v>
      </c>
      <c r="AA282" s="296">
        <f t="shared" si="23"/>
        <v>0</v>
      </c>
      <c r="AC282" s="170">
        <f>'Test-AI'!L280</f>
        <v>0</v>
      </c>
      <c r="AD282" s="167">
        <f>'Test-AI'!M280</f>
        <v>0</v>
      </c>
      <c r="AE282" s="167">
        <f>'Test-AI'!N280</f>
        <v>0</v>
      </c>
      <c r="AF282" s="167">
        <f>'Test-AI'!O280</f>
        <v>0</v>
      </c>
      <c r="AG282" s="167">
        <f>(Summary!$C$63*AD282+Summary!$C$64*AE282+Summary!$C$65*AF282)/Summary!$C$66</f>
        <v>0</v>
      </c>
      <c r="AH282" s="167">
        <f>'Test-AI'!P280</f>
        <v>0</v>
      </c>
      <c r="AI282" s="167">
        <f>'Test-AI'!Q280</f>
        <v>0</v>
      </c>
      <c r="AJ282" s="167">
        <f>'Test-AI'!R280</f>
        <v>0</v>
      </c>
      <c r="AK282" s="167">
        <f>'Test-AI'!S280</f>
        <v>0</v>
      </c>
      <c r="AL282" s="167">
        <f>'Test-AI'!T280</f>
        <v>0</v>
      </c>
      <c r="AM282" s="167">
        <f>'Test-AI'!U280</f>
        <v>0</v>
      </c>
      <c r="AN282" s="167">
        <f>'Test-AI'!V280</f>
        <v>0</v>
      </c>
      <c r="AO282" s="167">
        <f>'Test-AI'!W280</f>
        <v>0</v>
      </c>
      <c r="AP282" s="167">
        <f>'Test-AI'!X280</f>
        <v>0</v>
      </c>
      <c r="AQ282" s="167">
        <f>10*LOG10(1/((Summary!$C$80/10^(AN282/10)+Summary!$C$81/10^(AO282/10)+Summary!$C$82/10^(AP282/10))/Summary!$C$83))</f>
        <v>0</v>
      </c>
      <c r="AR282" s="167">
        <f>'Test-AI'!Y280</f>
        <v>0</v>
      </c>
      <c r="AS282" s="167">
        <f>'Test-AI'!Z280</f>
        <v>0</v>
      </c>
      <c r="AT282" s="295">
        <f>'Test-AI'!AA280</f>
        <v>0</v>
      </c>
      <c r="AU282" s="357">
        <f>'Test-AI'!AB280</f>
        <v>0</v>
      </c>
      <c r="AV282" s="357">
        <f>'Test-AI'!AC280</f>
        <v>0</v>
      </c>
      <c r="AW282" s="296">
        <f t="shared" si="24"/>
        <v>0</v>
      </c>
      <c r="AX282" s="297" t="e">
        <f t="shared" si="25"/>
        <v>#DIV/0!</v>
      </c>
      <c r="AY282" s="298" t="e">
        <f t="shared" si="25"/>
        <v>#DIV/0!</v>
      </c>
      <c r="AZ282" s="297" t="e">
        <f t="shared" si="25"/>
        <v>#DIV/0!</v>
      </c>
      <c r="BA282" s="345" t="e">
        <f t="shared" si="25"/>
        <v>#DIV/0!</v>
      </c>
      <c r="BB282" s="75"/>
      <c r="BC282" s="75"/>
      <c r="BD282" s="573" t="s">
        <v>147</v>
      </c>
      <c r="BE282" s="549" t="e">
        <f t="array" ref="BE282">bdRateExtend($G281:$G284,H281:H284,$AC281:$AC284,AD281:AD284)</f>
        <v>#VALUE!</v>
      </c>
      <c r="BF282" s="552"/>
      <c r="BG282" s="552"/>
      <c r="BH282" s="552"/>
      <c r="BI282" s="552"/>
      <c r="BJ282" s="552"/>
      <c r="BK282" s="551" t="e">
        <f t="array" ref="BK282">bdRateExtend($G281:$G284,L281:L284,$AC281:$AC284,AH281:AH284)</f>
        <v>#VALUE!</v>
      </c>
      <c r="BL282" s="552"/>
      <c r="BM282" s="551" t="e">
        <f t="array" ref="BM282">bdRateExtend($G281:$G284,M281:M284,$AC281:$AC284,AI281:AI284)</f>
        <v>#VALUE!</v>
      </c>
      <c r="BN282" s="552"/>
      <c r="BO282" s="545" t="e">
        <f t="array" ref="BO282">bdRateExtend($G281:$G284,N281:N284,$AC281:$AC284,AJ281:AJ284,"None", FALSE,1)</f>
        <v>#VALUE!</v>
      </c>
      <c r="BP282" s="541"/>
      <c r="BQ282" s="545" t="e">
        <f t="array" ref="BQ282">bdRateExtend($G281:$G284,O281:O284,$AC281:$AC284,AK281:AK284,"None", FALSE,1)</f>
        <v>#VALUE!</v>
      </c>
      <c r="BR282" s="541"/>
      <c r="BS282" s="551" t="e">
        <f t="array" ref="BS282">bdRateExtend($G281:$G284,P281:P284,$AC281:$AC284,AL281:AL284)</f>
        <v>#VALUE!</v>
      </c>
      <c r="BT282" s="552"/>
      <c r="BU282" s="551" t="e">
        <f t="array" ref="BU282">bdRateExtend($G281:$G284,Q281:Q284,$AC281:$AC284,AM281:AM284)</f>
        <v>#VALUE!</v>
      </c>
      <c r="BV282" s="552"/>
      <c r="BW282" s="551" t="e">
        <f t="array" ref="BW282">bdRateExtend($G281:$G284,R281:R284,$AC281:$AC284,AN281:AN284)</f>
        <v>#VALUE!</v>
      </c>
      <c r="BX282" s="552"/>
      <c r="BY282" s="552"/>
      <c r="BZ282" s="541"/>
      <c r="CA282" s="541"/>
      <c r="CB282" s="552"/>
      <c r="CC282" s="561" t="e">
        <f t="array" ref="CC282">bdCAMBIExtend($G281:$G284,V281:V284,$AC281:$AC284,AR281:AR284)</f>
        <v>#VALUE!</v>
      </c>
      <c r="CD282" s="552"/>
      <c r="CE282" s="554">
        <f t="array" ref="CE282">testVMAFRange($G281:$G284,N281:N284,$AC281:$AC284,AJ281:AJ284)</f>
        <v>0</v>
      </c>
      <c r="CF282" s="541"/>
      <c r="CG282" s="554">
        <f t="array" ref="CG282">testVMAFRange($G281:$G284,O281:O284,$AC281:$AC284,AK281:AK284)</f>
        <v>0</v>
      </c>
      <c r="CH282" s="541"/>
    </row>
    <row r="283" spans="1:86" ht="17" hidden="1" customHeight="1" x14ac:dyDescent="0.2">
      <c r="A283" s="485"/>
      <c r="B283" s="566"/>
      <c r="C283" s="485"/>
      <c r="D283" s="590"/>
      <c r="E283" s="558"/>
      <c r="F283" s="239">
        <v>160</v>
      </c>
      <c r="G283" s="294">
        <f>'Anchor-AI'!L281</f>
        <v>0</v>
      </c>
      <c r="H283" s="295">
        <f>'Anchor-AI'!M281</f>
        <v>0</v>
      </c>
      <c r="I283" s="295">
        <f>'Anchor-AI'!N281</f>
        <v>0</v>
      </c>
      <c r="J283" s="295">
        <f>'Anchor-AI'!O281</f>
        <v>0</v>
      </c>
      <c r="K283" s="295">
        <f>(Summary!$C$63*H283+Summary!$C$64*I283+Summary!$C$65*J283)/Summary!$C$66</f>
        <v>0</v>
      </c>
      <c r="L283" s="295">
        <f>'Anchor-AI'!P281</f>
        <v>0</v>
      </c>
      <c r="M283" s="295">
        <f>'Anchor-AI'!Q281</f>
        <v>0</v>
      </c>
      <c r="N283" s="295">
        <f>'Anchor-AI'!R281</f>
        <v>0</v>
      </c>
      <c r="O283" s="295">
        <f>'Anchor-AI'!S281</f>
        <v>0</v>
      </c>
      <c r="P283" s="295">
        <f>'Anchor-AI'!T281</f>
        <v>0</v>
      </c>
      <c r="Q283" s="295">
        <f>'Anchor-AI'!U281</f>
        <v>0</v>
      </c>
      <c r="R283" s="295">
        <f>'Anchor-AI'!V281</f>
        <v>0</v>
      </c>
      <c r="S283" s="295">
        <f>'Anchor-AI'!W281</f>
        <v>0</v>
      </c>
      <c r="T283" s="295">
        <f>'Anchor-AI'!X281</f>
        <v>0</v>
      </c>
      <c r="U283" s="295">
        <f>10*LOG10(1/((Summary!$C$80/10^(R283/10)+Summary!$C$81/10^(S283/10)+Summary!$C$82/10^(T283/10))/Summary!$C$83))</f>
        <v>0</v>
      </c>
      <c r="V283" s="295">
        <f>'Anchor-AI'!Y281</f>
        <v>0</v>
      </c>
      <c r="W283" s="295">
        <f>'Anchor-AI'!Z281</f>
        <v>0</v>
      </c>
      <c r="X283" s="295">
        <f>'Anchor-AI'!AA281</f>
        <v>0</v>
      </c>
      <c r="Y283" s="357">
        <f>'Anchor-AI'!AB281</f>
        <v>0</v>
      </c>
      <c r="Z283" s="357">
        <f>'Anchor-AI'!AC281</f>
        <v>0</v>
      </c>
      <c r="AA283" s="296">
        <f t="shared" si="23"/>
        <v>0</v>
      </c>
      <c r="AC283" s="170">
        <f>'Test-AI'!L281</f>
        <v>0</v>
      </c>
      <c r="AD283" s="167">
        <f>'Test-AI'!M281</f>
        <v>0</v>
      </c>
      <c r="AE283" s="167">
        <f>'Test-AI'!N281</f>
        <v>0</v>
      </c>
      <c r="AF283" s="167">
        <f>'Test-AI'!O281</f>
        <v>0</v>
      </c>
      <c r="AG283" s="167">
        <f>(Summary!$C$63*AD283+Summary!$C$64*AE283+Summary!$C$65*AF283)/Summary!$C$66</f>
        <v>0</v>
      </c>
      <c r="AH283" s="167">
        <f>'Test-AI'!P281</f>
        <v>0</v>
      </c>
      <c r="AI283" s="167">
        <f>'Test-AI'!Q281</f>
        <v>0</v>
      </c>
      <c r="AJ283" s="167">
        <f>'Test-AI'!R281</f>
        <v>0</v>
      </c>
      <c r="AK283" s="167">
        <f>'Test-AI'!S281</f>
        <v>0</v>
      </c>
      <c r="AL283" s="167">
        <f>'Test-AI'!T281</f>
        <v>0</v>
      </c>
      <c r="AM283" s="167">
        <f>'Test-AI'!U281</f>
        <v>0</v>
      </c>
      <c r="AN283" s="167">
        <f>'Test-AI'!V281</f>
        <v>0</v>
      </c>
      <c r="AO283" s="167">
        <f>'Test-AI'!W281</f>
        <v>0</v>
      </c>
      <c r="AP283" s="167">
        <f>'Test-AI'!X281</f>
        <v>0</v>
      </c>
      <c r="AQ283" s="167">
        <f>10*LOG10(1/((Summary!$C$80/10^(AN283/10)+Summary!$C$81/10^(AO283/10)+Summary!$C$82/10^(AP283/10))/Summary!$C$83))</f>
        <v>0</v>
      </c>
      <c r="AR283" s="167">
        <f>'Test-AI'!Y281</f>
        <v>0</v>
      </c>
      <c r="AS283" s="167">
        <f>'Test-AI'!Z281</f>
        <v>0</v>
      </c>
      <c r="AT283" s="295">
        <f>'Test-AI'!AA281</f>
        <v>0</v>
      </c>
      <c r="AU283" s="357">
        <f>'Test-AI'!AB281</f>
        <v>0</v>
      </c>
      <c r="AV283" s="357">
        <f>'Test-AI'!AC281</f>
        <v>0</v>
      </c>
      <c r="AW283" s="296">
        <f t="shared" si="24"/>
        <v>0</v>
      </c>
      <c r="AX283" s="297" t="e">
        <f t="shared" si="25"/>
        <v>#DIV/0!</v>
      </c>
      <c r="AY283" s="298" t="e">
        <f t="shared" si="25"/>
        <v>#DIV/0!</v>
      </c>
      <c r="AZ283" s="297" t="e">
        <f t="shared" si="25"/>
        <v>#DIV/0!</v>
      </c>
      <c r="BA283" s="345" t="e">
        <f t="shared" si="25"/>
        <v>#DIV/0!</v>
      </c>
      <c r="BB283" s="75"/>
      <c r="BC283" s="75"/>
      <c r="BD283" s="565"/>
      <c r="BE283" s="550"/>
      <c r="BF283" s="552"/>
      <c r="BG283" s="552"/>
      <c r="BH283" s="552"/>
      <c r="BI283" s="552"/>
      <c r="BJ283" s="552"/>
      <c r="BK283" s="553"/>
      <c r="BL283" s="552"/>
      <c r="BM283" s="553"/>
      <c r="BN283" s="552"/>
      <c r="BO283" s="546"/>
      <c r="BP283" s="541"/>
      <c r="BQ283" s="546"/>
      <c r="BR283" s="541"/>
      <c r="BS283" s="553"/>
      <c r="BT283" s="552"/>
      <c r="BU283" s="553"/>
      <c r="BV283" s="552"/>
      <c r="BW283" s="553"/>
      <c r="BX283" s="552"/>
      <c r="BY283" s="552"/>
      <c r="BZ283" s="541"/>
      <c r="CA283" s="541"/>
      <c r="CB283" s="552"/>
      <c r="CC283" s="553"/>
      <c r="CD283" s="552"/>
      <c r="CE283" s="546"/>
      <c r="CF283" s="541"/>
      <c r="CG283" s="546"/>
      <c r="CH283" s="541"/>
    </row>
    <row r="284" spans="1:86" ht="17" hidden="1" customHeight="1" x14ac:dyDescent="0.2">
      <c r="A284" s="485"/>
      <c r="B284" s="566"/>
      <c r="C284" s="485"/>
      <c r="D284" s="590"/>
      <c r="E284" s="558"/>
      <c r="F284" s="239">
        <v>185</v>
      </c>
      <c r="G284" s="294">
        <f>'Anchor-AI'!L282</f>
        <v>0</v>
      </c>
      <c r="H284" s="295">
        <f>'Anchor-AI'!M282</f>
        <v>0</v>
      </c>
      <c r="I284" s="295">
        <f>'Anchor-AI'!N282</f>
        <v>0</v>
      </c>
      <c r="J284" s="295">
        <f>'Anchor-AI'!O282</f>
        <v>0</v>
      </c>
      <c r="K284" s="295">
        <f>(Summary!$C$63*H284+Summary!$C$64*I284+Summary!$C$65*J284)/Summary!$C$66</f>
        <v>0</v>
      </c>
      <c r="L284" s="295">
        <f>'Anchor-AI'!P282</f>
        <v>0</v>
      </c>
      <c r="M284" s="295">
        <f>'Anchor-AI'!Q282</f>
        <v>0</v>
      </c>
      <c r="N284" s="295">
        <f>'Anchor-AI'!R282</f>
        <v>0</v>
      </c>
      <c r="O284" s="295">
        <f>'Anchor-AI'!S282</f>
        <v>0</v>
      </c>
      <c r="P284" s="295">
        <f>'Anchor-AI'!T282</f>
        <v>0</v>
      </c>
      <c r="Q284" s="295">
        <f>'Anchor-AI'!U282</f>
        <v>0</v>
      </c>
      <c r="R284" s="295">
        <f>'Anchor-AI'!V282</f>
        <v>0</v>
      </c>
      <c r="S284" s="295">
        <f>'Anchor-AI'!W282</f>
        <v>0</v>
      </c>
      <c r="T284" s="295">
        <f>'Anchor-AI'!X282</f>
        <v>0</v>
      </c>
      <c r="U284" s="295">
        <f>10*LOG10(1/((Summary!$C$80/10^(R284/10)+Summary!$C$81/10^(S284/10)+Summary!$C$82/10^(T284/10))/Summary!$C$83))</f>
        <v>0</v>
      </c>
      <c r="V284" s="295">
        <f>'Anchor-AI'!Y282</f>
        <v>0</v>
      </c>
      <c r="W284" s="295">
        <f>'Anchor-AI'!Z282</f>
        <v>0</v>
      </c>
      <c r="X284" s="295">
        <f>'Anchor-AI'!AA282</f>
        <v>0</v>
      </c>
      <c r="Y284" s="357">
        <f>'Anchor-AI'!AB282</f>
        <v>0</v>
      </c>
      <c r="Z284" s="357">
        <f>'Anchor-AI'!AC282</f>
        <v>0</v>
      </c>
      <c r="AA284" s="296">
        <f t="shared" si="23"/>
        <v>0</v>
      </c>
      <c r="AC284" s="170">
        <f>'Test-AI'!L282</f>
        <v>0</v>
      </c>
      <c r="AD284" s="167">
        <f>'Test-AI'!M282</f>
        <v>0</v>
      </c>
      <c r="AE284" s="167">
        <f>'Test-AI'!N282</f>
        <v>0</v>
      </c>
      <c r="AF284" s="167">
        <f>'Test-AI'!O282</f>
        <v>0</v>
      </c>
      <c r="AG284" s="167">
        <f>(Summary!$C$63*AD284+Summary!$C$64*AE284+Summary!$C$65*AF284)/Summary!$C$66</f>
        <v>0</v>
      </c>
      <c r="AH284" s="167">
        <f>'Test-AI'!P282</f>
        <v>0</v>
      </c>
      <c r="AI284" s="167">
        <f>'Test-AI'!Q282</f>
        <v>0</v>
      </c>
      <c r="AJ284" s="167">
        <f>'Test-AI'!R282</f>
        <v>0</v>
      </c>
      <c r="AK284" s="167">
        <f>'Test-AI'!S282</f>
        <v>0</v>
      </c>
      <c r="AL284" s="167">
        <f>'Test-AI'!T282</f>
        <v>0</v>
      </c>
      <c r="AM284" s="167">
        <f>'Test-AI'!U282</f>
        <v>0</v>
      </c>
      <c r="AN284" s="167">
        <f>'Test-AI'!V282</f>
        <v>0</v>
      </c>
      <c r="AO284" s="167">
        <f>'Test-AI'!W282</f>
        <v>0</v>
      </c>
      <c r="AP284" s="167">
        <f>'Test-AI'!X282</f>
        <v>0</v>
      </c>
      <c r="AQ284" s="167">
        <f>10*LOG10(1/((Summary!$C$80/10^(AN284/10)+Summary!$C$81/10^(AO284/10)+Summary!$C$82/10^(AP284/10))/Summary!$C$83))</f>
        <v>0</v>
      </c>
      <c r="AR284" s="167">
        <f>'Test-AI'!Y282</f>
        <v>0</v>
      </c>
      <c r="AS284" s="167">
        <f>'Test-AI'!Z282</f>
        <v>0</v>
      </c>
      <c r="AT284" s="295">
        <f>'Test-AI'!AA282</f>
        <v>0</v>
      </c>
      <c r="AU284" s="357">
        <f>'Test-AI'!AB282</f>
        <v>0</v>
      </c>
      <c r="AV284" s="357">
        <f>'Test-AI'!AC282</f>
        <v>0</v>
      </c>
      <c r="AW284" s="296">
        <f t="shared" si="24"/>
        <v>0</v>
      </c>
      <c r="AX284" s="297" t="e">
        <f t="shared" si="25"/>
        <v>#DIV/0!</v>
      </c>
      <c r="AY284" s="298" t="e">
        <f t="shared" si="25"/>
        <v>#DIV/0!</v>
      </c>
      <c r="AZ284" s="297" t="e">
        <f t="shared" si="25"/>
        <v>#DIV/0!</v>
      </c>
      <c r="BA284" s="345" t="e">
        <f t="shared" si="25"/>
        <v>#DIV/0!</v>
      </c>
      <c r="BB284" s="75"/>
      <c r="BC284" s="75"/>
      <c r="BD284" s="574" t="s">
        <v>46</v>
      </c>
      <c r="BE284" s="549" t="e">
        <f t="array" ref="BE284">bdRateExtend($G282:$G285,H282:H285,$AC282:$AC285,AD282:AD285)</f>
        <v>#VALUE!</v>
      </c>
      <c r="BF284" s="552"/>
      <c r="BG284" s="552"/>
      <c r="BH284" s="552"/>
      <c r="BI284" s="552"/>
      <c r="BJ284" s="552"/>
      <c r="BK284" s="551" t="e">
        <f t="array" ref="BK284">bdRateExtend($G282:$G285,L282:L285,$AC282:$AC285,AH282:AH285)</f>
        <v>#VALUE!</v>
      </c>
      <c r="BL284" s="552"/>
      <c r="BM284" s="551" t="e">
        <f t="array" ref="BM284">bdRateExtend($G282:$G285,M282:M285,$AC282:$AC285,AI282:AI285)</f>
        <v>#VALUE!</v>
      </c>
      <c r="BN284" s="552"/>
      <c r="BO284" s="545" t="e">
        <f t="array" ref="BO284">bdRateExtend($G282:$G285,N282:N285,$AC282:$AC285,AJ282:AJ285,"None", FALSE,1)</f>
        <v>#VALUE!</v>
      </c>
      <c r="BP284" s="541"/>
      <c r="BQ284" s="545" t="e">
        <f t="array" ref="BQ284">bdRateExtend($G282:$G285,O282:O285,$AC282:$AC285,AK282:AK285,"None", FALSE,1)</f>
        <v>#VALUE!</v>
      </c>
      <c r="BR284" s="541"/>
      <c r="BS284" s="551" t="e">
        <f t="array" ref="BS284">bdRateExtend($G282:$G285,P282:P285,$AC282:$AC285,AL282:AL285)</f>
        <v>#VALUE!</v>
      </c>
      <c r="BT284" s="552"/>
      <c r="BU284" s="551" t="e">
        <f t="array" ref="BU284">bdRateExtend($G282:$G285,Q282:Q285,$AC282:$AC285,AM282:AM285)</f>
        <v>#VALUE!</v>
      </c>
      <c r="BV284" s="552"/>
      <c r="BW284" s="551" t="e">
        <f t="array" ref="BW284">bdRateExtend($G282:$G285,R282:R285,$AC282:$AC285,AN282:AN285)</f>
        <v>#VALUE!</v>
      </c>
      <c r="BX284" s="552"/>
      <c r="BY284" s="552"/>
      <c r="BZ284" s="541"/>
      <c r="CA284" s="541"/>
      <c r="CB284" s="552"/>
      <c r="CC284" s="561" t="e">
        <f t="array" ref="CC284">bdCAMBIExtend($G282:$G285,V282:V285,$AC282:$AC285,AR282:AR285)</f>
        <v>#VALUE!</v>
      </c>
      <c r="CD284" s="552"/>
      <c r="CE284" s="554">
        <f t="array" ref="CE284">testVMAFRange($G282:$G285,N282:N285,$AC282:$AC285,AJ282:AJ285)</f>
        <v>0</v>
      </c>
      <c r="CF284" s="541"/>
      <c r="CG284" s="554">
        <f t="array" ref="CG284">testVMAFRange($G282:$G285,O282:O285,$AC282:$AC285,AK282:AK285)</f>
        <v>0</v>
      </c>
      <c r="CH284" s="541"/>
    </row>
    <row r="285" spans="1:86" ht="17" hidden="1" customHeight="1" x14ac:dyDescent="0.2">
      <c r="A285" s="485"/>
      <c r="B285" s="596"/>
      <c r="C285" s="486"/>
      <c r="D285" s="591"/>
      <c r="E285" s="559"/>
      <c r="F285" s="240">
        <v>210</v>
      </c>
      <c r="G285" s="299">
        <f>'Anchor-AI'!L283</f>
        <v>0</v>
      </c>
      <c r="H285" s="300">
        <f>'Anchor-AI'!M283</f>
        <v>0</v>
      </c>
      <c r="I285" s="300">
        <f>'Anchor-AI'!N283</f>
        <v>0</v>
      </c>
      <c r="J285" s="300">
        <f>'Anchor-AI'!O283</f>
        <v>0</v>
      </c>
      <c r="K285" s="295">
        <f>(Summary!$C$63*H285+Summary!$C$64*I285+Summary!$C$65*J285)/Summary!$C$66</f>
        <v>0</v>
      </c>
      <c r="L285" s="300">
        <f>'Anchor-AI'!P283</f>
        <v>0</v>
      </c>
      <c r="M285" s="300">
        <f>'Anchor-AI'!Q283</f>
        <v>0</v>
      </c>
      <c r="N285" s="300">
        <f>'Anchor-AI'!R283</f>
        <v>0</v>
      </c>
      <c r="O285" s="300">
        <f>'Anchor-AI'!S283</f>
        <v>0</v>
      </c>
      <c r="P285" s="300">
        <f>'Anchor-AI'!T283</f>
        <v>0</v>
      </c>
      <c r="Q285" s="300">
        <f>'Anchor-AI'!U283</f>
        <v>0</v>
      </c>
      <c r="R285" s="300">
        <f>'Anchor-AI'!V283</f>
        <v>0</v>
      </c>
      <c r="S285" s="300">
        <f>'Anchor-AI'!W283</f>
        <v>0</v>
      </c>
      <c r="T285" s="300">
        <f>'Anchor-AI'!X283</f>
        <v>0</v>
      </c>
      <c r="U285" s="300">
        <f>10*LOG10(1/((Summary!$C$80/10^(R285/10)+Summary!$C$81/10^(S285/10)+Summary!$C$82/10^(T285/10))/Summary!$C$83))</f>
        <v>0</v>
      </c>
      <c r="V285" s="300">
        <f>'Anchor-AI'!Y283</f>
        <v>0</v>
      </c>
      <c r="W285" s="300">
        <f>'Anchor-AI'!Z283</f>
        <v>0</v>
      </c>
      <c r="X285" s="300">
        <f>'Anchor-AI'!AA283</f>
        <v>0</v>
      </c>
      <c r="Y285" s="357">
        <f>'Anchor-AI'!AB283</f>
        <v>0</v>
      </c>
      <c r="Z285" s="357">
        <f>'Anchor-AI'!AC283</f>
        <v>0</v>
      </c>
      <c r="AA285" s="301">
        <f t="shared" si="23"/>
        <v>0</v>
      </c>
      <c r="AC285" s="171">
        <f>'Test-AI'!L283</f>
        <v>0</v>
      </c>
      <c r="AD285" s="168">
        <f>'Test-AI'!M283</f>
        <v>0</v>
      </c>
      <c r="AE285" s="168">
        <f>'Test-AI'!N283</f>
        <v>0</v>
      </c>
      <c r="AF285" s="168">
        <f>'Test-AI'!O283</f>
        <v>0</v>
      </c>
      <c r="AG285" s="168">
        <f>(Summary!$C$63*AD285+Summary!$C$64*AE285+Summary!$C$65*AF285)/Summary!$C$66</f>
        <v>0</v>
      </c>
      <c r="AH285" s="168">
        <f>'Test-AI'!P283</f>
        <v>0</v>
      </c>
      <c r="AI285" s="168">
        <f>'Test-AI'!Q283</f>
        <v>0</v>
      </c>
      <c r="AJ285" s="168">
        <f>'Test-AI'!R283</f>
        <v>0</v>
      </c>
      <c r="AK285" s="168">
        <f>'Test-AI'!S283</f>
        <v>0</v>
      </c>
      <c r="AL285" s="168">
        <f>'Test-AI'!T283</f>
        <v>0</v>
      </c>
      <c r="AM285" s="168">
        <f>'Test-AI'!U283</f>
        <v>0</v>
      </c>
      <c r="AN285" s="168">
        <f>'Test-AI'!V283</f>
        <v>0</v>
      </c>
      <c r="AO285" s="168">
        <f>'Test-AI'!W283</f>
        <v>0</v>
      </c>
      <c r="AP285" s="168">
        <f>'Test-AI'!X283</f>
        <v>0</v>
      </c>
      <c r="AQ285" s="168">
        <f>10*LOG10(1/((Summary!$C$80/10^(AN285/10)+Summary!$C$81/10^(AO285/10)+Summary!$C$82/10^(AP285/10))/Summary!$C$83))</f>
        <v>0</v>
      </c>
      <c r="AR285" s="168">
        <f>'Test-AI'!Y283</f>
        <v>0</v>
      </c>
      <c r="AS285" s="168">
        <f>'Test-AI'!Z283</f>
        <v>0</v>
      </c>
      <c r="AT285" s="300">
        <f>'Test-AI'!AA283</f>
        <v>0</v>
      </c>
      <c r="AU285" s="357">
        <f>'Test-AI'!AB283</f>
        <v>0</v>
      </c>
      <c r="AV285" s="357">
        <f>'Test-AI'!AC283</f>
        <v>0</v>
      </c>
      <c r="AW285" s="301">
        <f t="shared" si="24"/>
        <v>0</v>
      </c>
      <c r="AX285" s="302" t="e">
        <f t="shared" si="25"/>
        <v>#DIV/0!</v>
      </c>
      <c r="AY285" s="303" t="e">
        <f t="shared" si="25"/>
        <v>#DIV/0!</v>
      </c>
      <c r="AZ285" s="297" t="e">
        <f t="shared" si="25"/>
        <v>#DIV/0!</v>
      </c>
      <c r="BA285" s="345" t="e">
        <f t="shared" si="25"/>
        <v>#DIV/0!</v>
      </c>
      <c r="BB285" s="75"/>
      <c r="BC285" s="75"/>
      <c r="BD285" s="570"/>
      <c r="BE285" s="550"/>
      <c r="BF285" s="553"/>
      <c r="BG285" s="553"/>
      <c r="BH285" s="553"/>
      <c r="BI285" s="553"/>
      <c r="BJ285" s="553"/>
      <c r="BK285" s="553"/>
      <c r="BL285" s="553"/>
      <c r="BM285" s="553"/>
      <c r="BN285" s="553"/>
      <c r="BO285" s="546"/>
      <c r="BP285" s="544"/>
      <c r="BQ285" s="546"/>
      <c r="BR285" s="544"/>
      <c r="BS285" s="553"/>
      <c r="BT285" s="553"/>
      <c r="BU285" s="553"/>
      <c r="BV285" s="553"/>
      <c r="BW285" s="553"/>
      <c r="BX285" s="553"/>
      <c r="BY285" s="553"/>
      <c r="BZ285" s="544"/>
      <c r="CA285" s="544"/>
      <c r="CB285" s="553"/>
      <c r="CC285" s="553"/>
      <c r="CD285" s="553"/>
      <c r="CE285" s="546"/>
      <c r="CF285" s="544"/>
      <c r="CG285" s="546"/>
      <c r="CH285" s="544"/>
    </row>
    <row r="286" spans="1:86" ht="17" hidden="1" customHeight="1" x14ac:dyDescent="0.2">
      <c r="A286" s="485"/>
      <c r="B286" s="595" t="s">
        <v>148</v>
      </c>
      <c r="C286" s="586" t="s">
        <v>80</v>
      </c>
      <c r="D286" s="589">
        <v>60</v>
      </c>
      <c r="E286" s="557">
        <v>8</v>
      </c>
      <c r="F286" s="238">
        <v>85</v>
      </c>
      <c r="G286" s="289">
        <f>'Anchor-AI'!L284</f>
        <v>0</v>
      </c>
      <c r="H286" s="290">
        <f>'Anchor-AI'!M284</f>
        <v>0</v>
      </c>
      <c r="I286" s="290">
        <f>'Anchor-AI'!N284</f>
        <v>0</v>
      </c>
      <c r="J286" s="290">
        <f>'Anchor-AI'!O284</f>
        <v>0</v>
      </c>
      <c r="K286" s="290">
        <f>(Summary!$C$63*H286+Summary!$C$64*I286+Summary!$C$65*J286)/Summary!$C$66</f>
        <v>0</v>
      </c>
      <c r="L286" s="290">
        <f>'Anchor-AI'!P284</f>
        <v>0</v>
      </c>
      <c r="M286" s="290">
        <f>'Anchor-AI'!Q284</f>
        <v>0</v>
      </c>
      <c r="N286" s="290">
        <f>'Anchor-AI'!R284</f>
        <v>0</v>
      </c>
      <c r="O286" s="290">
        <f>'Anchor-AI'!S284</f>
        <v>0</v>
      </c>
      <c r="P286" s="290">
        <f>'Anchor-AI'!T284</f>
        <v>0</v>
      </c>
      <c r="Q286" s="290">
        <f>'Anchor-AI'!U284</f>
        <v>0</v>
      </c>
      <c r="R286" s="290">
        <f>'Anchor-AI'!V284</f>
        <v>0</v>
      </c>
      <c r="S286" s="290">
        <f>'Anchor-AI'!W284</f>
        <v>0</v>
      </c>
      <c r="T286" s="290">
        <f>'Anchor-AI'!X284</f>
        <v>0</v>
      </c>
      <c r="U286" s="290">
        <f>10*LOG10(1/((Summary!$C$80/10^(R286/10)+Summary!$C$81/10^(S286/10)+Summary!$C$82/10^(T286/10))/Summary!$C$83))</f>
        <v>0</v>
      </c>
      <c r="V286" s="290">
        <f>'Anchor-AI'!Y284</f>
        <v>0</v>
      </c>
      <c r="W286" s="290">
        <f>'Anchor-AI'!Z284</f>
        <v>0</v>
      </c>
      <c r="X286" s="290">
        <f>'Anchor-AI'!AA284</f>
        <v>0</v>
      </c>
      <c r="Y286" s="360">
        <f>'Anchor-AI'!AB284</f>
        <v>0</v>
      </c>
      <c r="Z286" s="360">
        <f>'Anchor-AI'!AC284</f>
        <v>0</v>
      </c>
      <c r="AA286" s="291">
        <f t="shared" si="23"/>
        <v>0</v>
      </c>
      <c r="AC286" s="169">
        <f>'Test-AI'!L284</f>
        <v>0</v>
      </c>
      <c r="AD286" s="166">
        <f>'Test-AI'!M284</f>
        <v>0</v>
      </c>
      <c r="AE286" s="166">
        <f>'Test-AI'!N284</f>
        <v>0</v>
      </c>
      <c r="AF286" s="166">
        <f>'Test-AI'!O284</f>
        <v>0</v>
      </c>
      <c r="AG286" s="166">
        <f>(Summary!$C$63*AD286+Summary!$C$64*AE286+Summary!$C$65*AF286)/Summary!$C$66</f>
        <v>0</v>
      </c>
      <c r="AH286" s="166">
        <f>'Test-AI'!P284</f>
        <v>0</v>
      </c>
      <c r="AI286" s="166">
        <f>'Test-AI'!Q284</f>
        <v>0</v>
      </c>
      <c r="AJ286" s="166">
        <f>'Test-AI'!R284</f>
        <v>0</v>
      </c>
      <c r="AK286" s="166">
        <f>'Test-AI'!S284</f>
        <v>0</v>
      </c>
      <c r="AL286" s="166">
        <f>'Test-AI'!T284</f>
        <v>0</v>
      </c>
      <c r="AM286" s="166">
        <f>'Test-AI'!U284</f>
        <v>0</v>
      </c>
      <c r="AN286" s="166">
        <f>'Test-AI'!V284</f>
        <v>0</v>
      </c>
      <c r="AO286" s="166">
        <f>'Test-AI'!W284</f>
        <v>0</v>
      </c>
      <c r="AP286" s="166">
        <f>'Test-AI'!X284</f>
        <v>0</v>
      </c>
      <c r="AQ286" s="166">
        <f>10*LOG10(1/((Summary!$C$80/10^(AN286/10)+Summary!$C$81/10^(AO286/10)+Summary!$C$82/10^(AP286/10))/Summary!$C$83))</f>
        <v>0</v>
      </c>
      <c r="AR286" s="166">
        <f>'Test-AI'!Y284</f>
        <v>0</v>
      </c>
      <c r="AS286" s="166">
        <f>'Test-AI'!Z284</f>
        <v>0</v>
      </c>
      <c r="AT286" s="290">
        <f>'Test-AI'!AA284</f>
        <v>0</v>
      </c>
      <c r="AU286" s="356">
        <f>'Test-AI'!AB284</f>
        <v>0</v>
      </c>
      <c r="AV286" s="356">
        <f>'Test-AI'!AC284</f>
        <v>0</v>
      </c>
      <c r="AW286" s="291">
        <f t="shared" si="24"/>
        <v>0</v>
      </c>
      <c r="AX286" s="292" t="e">
        <f t="shared" si="25"/>
        <v>#DIV/0!</v>
      </c>
      <c r="AY286" s="293" t="e">
        <f t="shared" si="25"/>
        <v>#DIV/0!</v>
      </c>
      <c r="AZ286" s="292" t="e">
        <f t="shared" si="25"/>
        <v>#DIV/0!</v>
      </c>
      <c r="BA286" s="344" t="e">
        <f t="shared" si="25"/>
        <v>#DIV/0!</v>
      </c>
      <c r="BB286" s="75"/>
      <c r="BC286" s="75"/>
      <c r="BD286" s="572" t="s">
        <v>39</v>
      </c>
      <c r="BE286" s="549" t="e">
        <f t="array" ref="BE286">bdRateExtend($G286:$G289,H286:H289,$AC286:$AC289,AD286:AD289)</f>
        <v>#VALUE!</v>
      </c>
      <c r="BF286" s="551" t="e">
        <f t="array" ref="BF286">bdRateExtend($G286:$G291,H286:H291,$AC286:$AC291,AD286:AD291)</f>
        <v>#VALUE!</v>
      </c>
      <c r="BG286" s="551" t="e">
        <f t="array" ref="BG286">bdRateExtend($G286:$G291,I286:I291,$AC286:$AC291,AE286:AE291)</f>
        <v>#VALUE!</v>
      </c>
      <c r="BH286" s="551" t="e">
        <f t="array" ref="BH286">bdRateExtend($G286:$G291,J286:J291,$AC286:$AC291,AF286:AF291)</f>
        <v>#VALUE!</v>
      </c>
      <c r="BI286" s="551" t="e">
        <f t="array" ref="BI286">bdRateExtend($G286:$G291,K286:K291,$AC286:$AC291,AG286:AG291)</f>
        <v>#VALUE!</v>
      </c>
      <c r="BJ286" s="575" t="e">
        <f>(Summary!$C$94*BF286+Summary!$C$95*BG286+Summary!$C$96*BH286)/Summary!$C$97</f>
        <v>#VALUE!</v>
      </c>
      <c r="BK286" s="551" t="e">
        <f t="array" ref="BK286">bdRateExtend($G286:$G289,L286:L289,$AC286:$AC289,AH286:AH289)</f>
        <v>#VALUE!</v>
      </c>
      <c r="BL286" s="551" t="e">
        <f t="array" ref="BL286">bdRateExtend($G286:$G291,L286:L291,$AC286:$AC291,AH286:AH291)</f>
        <v>#VALUE!</v>
      </c>
      <c r="BM286" s="551" t="e">
        <f t="array" ref="BM286">bdRateExtend($G286:$G289,M286:M289,$AC286:$AC289,AI286:AI289)</f>
        <v>#VALUE!</v>
      </c>
      <c r="BN286" s="551" t="e">
        <f t="array" ref="BN286">bdRateExtend($G286:$G291,M286:M291,$AC286:$AC291,AI286:AI291)</f>
        <v>#VALUE!</v>
      </c>
      <c r="BO286" s="548" t="e">
        <f t="array" ref="BO286">bdRateExtend($G286:$G289,N286:N289,$AC286:$AC289,AJ286:AJ289,"None", FALSE,1)</f>
        <v>#VALUE!</v>
      </c>
      <c r="BP286" s="585" t="e">
        <f t="array" ref="BP286">bdRateExtend($G286:$G291,N286:N291,$AC286:$AC291,AJ286:AJ291,"None", FALSE,1)</f>
        <v>#VALUE!</v>
      </c>
      <c r="BQ286" s="548" t="e">
        <f t="array" ref="BQ286">bdRateExtend($G286:$G289,O286:O289,$AC286:$AC289,AK286:AK289,"None", FALSE,1)</f>
        <v>#VALUE!</v>
      </c>
      <c r="BR286" s="585" t="e">
        <f t="array" ref="BR286">bdRateExtend($G286:$G291,O286:O291,$AC286:$AC291,AK286:AK291,"None", FALSE,1)</f>
        <v>#VALUE!</v>
      </c>
      <c r="BS286" s="551" t="e">
        <f t="array" ref="BS286">bdRateExtend($G286:$G289,P286:P289,$AC286:$AC289,AL286:AL289)</f>
        <v>#VALUE!</v>
      </c>
      <c r="BT286" s="551" t="e">
        <f t="array" ref="BT286">bdRateExtend($G286:$G291,P286:P291,$AC286:$AC291,AL286:AL291)</f>
        <v>#VALUE!</v>
      </c>
      <c r="BU286" s="551" t="e">
        <f t="array" ref="BU286">bdRateExtend($G286:$G289,Q286:Q289,$AC286:$AC289,AM286:AM289)</f>
        <v>#VALUE!</v>
      </c>
      <c r="BV286" s="551" t="e">
        <f t="array" ref="BV286">bdRateExtend($G286:$G291,Q286:Q291,$AC286:$AC291,AM286:AM291)</f>
        <v>#VALUE!</v>
      </c>
      <c r="BW286" s="551" t="e">
        <f t="array" ref="BW286">bdRateExtend($G286:$G289,R286:R289,$AC286:$AC289,AN286:AN289)</f>
        <v>#VALUE!</v>
      </c>
      <c r="BX286" s="551" t="e">
        <f t="array" ref="BX286">bdRateExtend($G286:$G291,R286:R291,$AC286:$AC291,AN286:AN291)</f>
        <v>#VALUE!</v>
      </c>
      <c r="BY286" s="551" t="e">
        <f t="array" ref="BY286">bdRateExtend($G286:$G291,S286:S291,$AC286:$AC291,AO286:AO291)</f>
        <v>#VALUE!</v>
      </c>
      <c r="BZ286" s="555" t="e">
        <f t="array" ref="BZ286">bdRateExtend($G286:$G291,T286:T291,$AC286:$AC291,AP286:AP291)</f>
        <v>#VALUE!</v>
      </c>
      <c r="CA286" s="555" t="e">
        <f t="array" ref="CA286">bdRateExtend($G286:$G291,U286:U291,$AC286:$AC291,AQ286:AQ291)</f>
        <v>#VALUE!</v>
      </c>
      <c r="CB286" s="575" t="e">
        <f>(Summary!$C$108*BX286+Summary!$C$109*BY286+Summary!$C$110*BZ286)/Summary!$C$111</f>
        <v>#VALUE!</v>
      </c>
      <c r="CC286" s="561" t="e">
        <f t="array" ref="CC286">bdCAMBIExtend($G286:$G289,V286:V289,$AC286:$AC289,AR286:AR289)</f>
        <v>#VALUE!</v>
      </c>
      <c r="CD286" s="561" t="e">
        <f t="array" ref="CD286">bdCAMBIExtend($G286:$G291,V286:V291,$AC286:$AC291,AR286:AR291)</f>
        <v>#VALUE!</v>
      </c>
      <c r="CE286" s="547">
        <f t="array" ref="CE286">testVMAFRange($G286:$G289,N286:N289,$AC286:$AC289,AJ286:AJ289)</f>
        <v>0</v>
      </c>
      <c r="CF286" s="543">
        <f t="array" ref="CF286">testVMAFRange($G286:$G291,N286:N291,$AC286:$AC291,AJ286:AJ291)</f>
        <v>0</v>
      </c>
      <c r="CG286" s="547">
        <f t="array" ref="CG286">testVMAFRange($G286:$G289,O286:O289,$AC286:$AC289,AK286:AK289)</f>
        <v>0</v>
      </c>
      <c r="CH286" s="543">
        <f t="array" ref="CH286">testVMAFRange($G286:$G291,O286:O291,$AC286:$AC291,AK286:AK291)</f>
        <v>0</v>
      </c>
    </row>
    <row r="287" spans="1:86" ht="17" hidden="1" customHeight="1" x14ac:dyDescent="0.2">
      <c r="A287" s="485"/>
      <c r="B287" s="566"/>
      <c r="C287" s="485"/>
      <c r="D287" s="590"/>
      <c r="E287" s="558"/>
      <c r="F287" s="239">
        <v>110</v>
      </c>
      <c r="G287" s="294">
        <f>'Anchor-AI'!L285</f>
        <v>0</v>
      </c>
      <c r="H287" s="295">
        <f>'Anchor-AI'!M285</f>
        <v>0</v>
      </c>
      <c r="I287" s="295">
        <f>'Anchor-AI'!N285</f>
        <v>0</v>
      </c>
      <c r="J287" s="295">
        <f>'Anchor-AI'!O285</f>
        <v>0</v>
      </c>
      <c r="K287" s="295">
        <f>(Summary!$C$63*H287+Summary!$C$64*I287+Summary!$C$65*J287)/Summary!$C$66</f>
        <v>0</v>
      </c>
      <c r="L287" s="295">
        <f>'Anchor-AI'!P285</f>
        <v>0</v>
      </c>
      <c r="M287" s="295">
        <f>'Anchor-AI'!Q285</f>
        <v>0</v>
      </c>
      <c r="N287" s="295">
        <f>'Anchor-AI'!R285</f>
        <v>0</v>
      </c>
      <c r="O287" s="295">
        <f>'Anchor-AI'!S285</f>
        <v>0</v>
      </c>
      <c r="P287" s="295">
        <f>'Anchor-AI'!T285</f>
        <v>0</v>
      </c>
      <c r="Q287" s="295">
        <f>'Anchor-AI'!U285</f>
        <v>0</v>
      </c>
      <c r="R287" s="295">
        <f>'Anchor-AI'!V285</f>
        <v>0</v>
      </c>
      <c r="S287" s="295">
        <f>'Anchor-AI'!W285</f>
        <v>0</v>
      </c>
      <c r="T287" s="295">
        <f>'Anchor-AI'!X285</f>
        <v>0</v>
      </c>
      <c r="U287" s="295">
        <f>10*LOG10(1/((Summary!$C$80/10^(R287/10)+Summary!$C$81/10^(S287/10)+Summary!$C$82/10^(T287/10))/Summary!$C$83))</f>
        <v>0</v>
      </c>
      <c r="V287" s="295">
        <f>'Anchor-AI'!Y285</f>
        <v>0</v>
      </c>
      <c r="W287" s="295">
        <f>'Anchor-AI'!Z285</f>
        <v>0</v>
      </c>
      <c r="X287" s="295">
        <f>'Anchor-AI'!AA285</f>
        <v>0</v>
      </c>
      <c r="Y287" s="357">
        <f>'Anchor-AI'!AB285</f>
        <v>0</v>
      </c>
      <c r="Z287" s="357">
        <f>'Anchor-AI'!AC285</f>
        <v>0</v>
      </c>
      <c r="AA287" s="296">
        <f t="shared" si="23"/>
        <v>0</v>
      </c>
      <c r="AC287" s="170">
        <f>'Test-AI'!L285</f>
        <v>0</v>
      </c>
      <c r="AD287" s="167">
        <f>'Test-AI'!M285</f>
        <v>0</v>
      </c>
      <c r="AE287" s="167">
        <f>'Test-AI'!N285</f>
        <v>0</v>
      </c>
      <c r="AF287" s="167">
        <f>'Test-AI'!O285</f>
        <v>0</v>
      </c>
      <c r="AG287" s="167">
        <f>(Summary!$C$63*AD287+Summary!$C$64*AE287+Summary!$C$65*AF287)/Summary!$C$66</f>
        <v>0</v>
      </c>
      <c r="AH287" s="167">
        <f>'Test-AI'!P285</f>
        <v>0</v>
      </c>
      <c r="AI287" s="167">
        <f>'Test-AI'!Q285</f>
        <v>0</v>
      </c>
      <c r="AJ287" s="167">
        <f>'Test-AI'!R285</f>
        <v>0</v>
      </c>
      <c r="AK287" s="167">
        <f>'Test-AI'!S285</f>
        <v>0</v>
      </c>
      <c r="AL287" s="167">
        <f>'Test-AI'!T285</f>
        <v>0</v>
      </c>
      <c r="AM287" s="167">
        <f>'Test-AI'!U285</f>
        <v>0</v>
      </c>
      <c r="AN287" s="167">
        <f>'Test-AI'!V285</f>
        <v>0</v>
      </c>
      <c r="AO287" s="167">
        <f>'Test-AI'!W285</f>
        <v>0</v>
      </c>
      <c r="AP287" s="167">
        <f>'Test-AI'!X285</f>
        <v>0</v>
      </c>
      <c r="AQ287" s="167">
        <f>10*LOG10(1/((Summary!$C$80/10^(AN287/10)+Summary!$C$81/10^(AO287/10)+Summary!$C$82/10^(AP287/10))/Summary!$C$83))</f>
        <v>0</v>
      </c>
      <c r="AR287" s="167">
        <f>'Test-AI'!Y285</f>
        <v>0</v>
      </c>
      <c r="AS287" s="167">
        <f>'Test-AI'!Z285</f>
        <v>0</v>
      </c>
      <c r="AT287" s="295">
        <f>'Test-AI'!AA285</f>
        <v>0</v>
      </c>
      <c r="AU287" s="357">
        <f>'Test-AI'!AB285</f>
        <v>0</v>
      </c>
      <c r="AV287" s="357">
        <f>'Test-AI'!AC285</f>
        <v>0</v>
      </c>
      <c r="AW287" s="296">
        <f t="shared" si="24"/>
        <v>0</v>
      </c>
      <c r="AX287" s="297" t="e">
        <f t="shared" si="25"/>
        <v>#DIV/0!</v>
      </c>
      <c r="AY287" s="298" t="e">
        <f t="shared" si="25"/>
        <v>#DIV/0!</v>
      </c>
      <c r="AZ287" s="297" t="e">
        <f t="shared" si="25"/>
        <v>#DIV/0!</v>
      </c>
      <c r="BA287" s="345" t="e">
        <f t="shared" si="25"/>
        <v>#DIV/0!</v>
      </c>
      <c r="BB287" s="75"/>
      <c r="BC287" s="75"/>
      <c r="BD287" s="565"/>
      <c r="BE287" s="550"/>
      <c r="BF287" s="552"/>
      <c r="BG287" s="552"/>
      <c r="BH287" s="552"/>
      <c r="BI287" s="552"/>
      <c r="BJ287" s="552"/>
      <c r="BK287" s="553"/>
      <c r="BL287" s="552"/>
      <c r="BM287" s="553"/>
      <c r="BN287" s="552"/>
      <c r="BO287" s="546"/>
      <c r="BP287" s="541"/>
      <c r="BQ287" s="546"/>
      <c r="BR287" s="541"/>
      <c r="BS287" s="553"/>
      <c r="BT287" s="552"/>
      <c r="BU287" s="553"/>
      <c r="BV287" s="552"/>
      <c r="BW287" s="553"/>
      <c r="BX287" s="552"/>
      <c r="BY287" s="552"/>
      <c r="BZ287" s="541"/>
      <c r="CA287" s="541"/>
      <c r="CB287" s="552"/>
      <c r="CC287" s="553"/>
      <c r="CD287" s="552"/>
      <c r="CE287" s="546"/>
      <c r="CF287" s="541"/>
      <c r="CG287" s="546"/>
      <c r="CH287" s="541"/>
    </row>
    <row r="288" spans="1:86" ht="17" hidden="1" customHeight="1" x14ac:dyDescent="0.2">
      <c r="A288" s="485"/>
      <c r="B288" s="566"/>
      <c r="C288" s="485"/>
      <c r="D288" s="590"/>
      <c r="E288" s="558"/>
      <c r="F288" s="239">
        <v>135</v>
      </c>
      <c r="G288" s="294">
        <f>'Anchor-AI'!L286</f>
        <v>0</v>
      </c>
      <c r="H288" s="295">
        <f>'Anchor-AI'!M286</f>
        <v>0</v>
      </c>
      <c r="I288" s="295">
        <f>'Anchor-AI'!N286</f>
        <v>0</v>
      </c>
      <c r="J288" s="295">
        <f>'Anchor-AI'!O286</f>
        <v>0</v>
      </c>
      <c r="K288" s="295">
        <f>(Summary!$C$63*H288+Summary!$C$64*I288+Summary!$C$65*J288)/Summary!$C$66</f>
        <v>0</v>
      </c>
      <c r="L288" s="295">
        <f>'Anchor-AI'!P286</f>
        <v>0</v>
      </c>
      <c r="M288" s="295">
        <f>'Anchor-AI'!Q286</f>
        <v>0</v>
      </c>
      <c r="N288" s="295">
        <f>'Anchor-AI'!R286</f>
        <v>0</v>
      </c>
      <c r="O288" s="295">
        <f>'Anchor-AI'!S286</f>
        <v>0</v>
      </c>
      <c r="P288" s="295">
        <f>'Anchor-AI'!T286</f>
        <v>0</v>
      </c>
      <c r="Q288" s="295">
        <f>'Anchor-AI'!U286</f>
        <v>0</v>
      </c>
      <c r="R288" s="295">
        <f>'Anchor-AI'!V286</f>
        <v>0</v>
      </c>
      <c r="S288" s="295">
        <f>'Anchor-AI'!W286</f>
        <v>0</v>
      </c>
      <c r="T288" s="295">
        <f>'Anchor-AI'!X286</f>
        <v>0</v>
      </c>
      <c r="U288" s="295">
        <f>10*LOG10(1/((Summary!$C$80/10^(R288/10)+Summary!$C$81/10^(S288/10)+Summary!$C$82/10^(T288/10))/Summary!$C$83))</f>
        <v>0</v>
      </c>
      <c r="V288" s="295">
        <f>'Anchor-AI'!Y286</f>
        <v>0</v>
      </c>
      <c r="W288" s="295">
        <f>'Anchor-AI'!Z286</f>
        <v>0</v>
      </c>
      <c r="X288" s="295">
        <f>'Anchor-AI'!AA286</f>
        <v>0</v>
      </c>
      <c r="Y288" s="357">
        <f>'Anchor-AI'!AB286</f>
        <v>0</v>
      </c>
      <c r="Z288" s="357">
        <f>'Anchor-AI'!AC286</f>
        <v>0</v>
      </c>
      <c r="AA288" s="296">
        <f t="shared" si="23"/>
        <v>0</v>
      </c>
      <c r="AC288" s="170">
        <f>'Test-AI'!L286</f>
        <v>0</v>
      </c>
      <c r="AD288" s="167">
        <f>'Test-AI'!M286</f>
        <v>0</v>
      </c>
      <c r="AE288" s="167">
        <f>'Test-AI'!N286</f>
        <v>0</v>
      </c>
      <c r="AF288" s="167">
        <f>'Test-AI'!O286</f>
        <v>0</v>
      </c>
      <c r="AG288" s="167">
        <f>(Summary!$C$63*AD288+Summary!$C$64*AE288+Summary!$C$65*AF288)/Summary!$C$66</f>
        <v>0</v>
      </c>
      <c r="AH288" s="167">
        <f>'Test-AI'!P286</f>
        <v>0</v>
      </c>
      <c r="AI288" s="167">
        <f>'Test-AI'!Q286</f>
        <v>0</v>
      </c>
      <c r="AJ288" s="167">
        <f>'Test-AI'!R286</f>
        <v>0</v>
      </c>
      <c r="AK288" s="167">
        <f>'Test-AI'!S286</f>
        <v>0</v>
      </c>
      <c r="AL288" s="167">
        <f>'Test-AI'!T286</f>
        <v>0</v>
      </c>
      <c r="AM288" s="167">
        <f>'Test-AI'!U286</f>
        <v>0</v>
      </c>
      <c r="AN288" s="167">
        <f>'Test-AI'!V286</f>
        <v>0</v>
      </c>
      <c r="AO288" s="167">
        <f>'Test-AI'!W286</f>
        <v>0</v>
      </c>
      <c r="AP288" s="167">
        <f>'Test-AI'!X286</f>
        <v>0</v>
      </c>
      <c r="AQ288" s="167">
        <f>10*LOG10(1/((Summary!$C$80/10^(AN288/10)+Summary!$C$81/10^(AO288/10)+Summary!$C$82/10^(AP288/10))/Summary!$C$83))</f>
        <v>0</v>
      </c>
      <c r="AR288" s="167">
        <f>'Test-AI'!Y286</f>
        <v>0</v>
      </c>
      <c r="AS288" s="167">
        <f>'Test-AI'!Z286</f>
        <v>0</v>
      </c>
      <c r="AT288" s="295">
        <f>'Test-AI'!AA286</f>
        <v>0</v>
      </c>
      <c r="AU288" s="357">
        <f>'Test-AI'!AB286</f>
        <v>0</v>
      </c>
      <c r="AV288" s="357">
        <f>'Test-AI'!AC286</f>
        <v>0</v>
      </c>
      <c r="AW288" s="296">
        <f t="shared" si="24"/>
        <v>0</v>
      </c>
      <c r="AX288" s="297" t="e">
        <f t="shared" si="25"/>
        <v>#DIV/0!</v>
      </c>
      <c r="AY288" s="298" t="e">
        <f t="shared" si="25"/>
        <v>#DIV/0!</v>
      </c>
      <c r="AZ288" s="297" t="e">
        <f t="shared" si="25"/>
        <v>#DIV/0!</v>
      </c>
      <c r="BA288" s="345" t="e">
        <f t="shared" si="25"/>
        <v>#DIV/0!</v>
      </c>
      <c r="BB288" s="75"/>
      <c r="BC288" s="75"/>
      <c r="BD288" s="573" t="s">
        <v>147</v>
      </c>
      <c r="BE288" s="549" t="e">
        <f t="array" ref="BE288">bdRateExtend($G287:$G290,H287:H290,$AC287:$AC290,AD287:AD290)</f>
        <v>#VALUE!</v>
      </c>
      <c r="BF288" s="552"/>
      <c r="BG288" s="552"/>
      <c r="BH288" s="552"/>
      <c r="BI288" s="552"/>
      <c r="BJ288" s="552"/>
      <c r="BK288" s="551" t="e">
        <f t="array" ref="BK288">bdRateExtend($G287:$G290,L287:L290,$AC287:$AC290,AH287:AH290)</f>
        <v>#VALUE!</v>
      </c>
      <c r="BL288" s="552"/>
      <c r="BM288" s="551" t="e">
        <f t="array" ref="BM288">bdRateExtend($G287:$G290,M287:M290,$AC287:$AC290,AI287:AI290)</f>
        <v>#VALUE!</v>
      </c>
      <c r="BN288" s="552"/>
      <c r="BO288" s="545" t="e">
        <f t="array" ref="BO288">bdRateExtend($G287:$G290,N287:N290,$AC287:$AC290,AJ287:AJ290,"None", FALSE,1)</f>
        <v>#VALUE!</v>
      </c>
      <c r="BP288" s="541"/>
      <c r="BQ288" s="545" t="e">
        <f t="array" ref="BQ288">bdRateExtend($G287:$G290,O287:O290,$AC287:$AC290,AK287:AK290,"None", FALSE,1)</f>
        <v>#VALUE!</v>
      </c>
      <c r="BR288" s="541"/>
      <c r="BS288" s="551" t="e">
        <f t="array" ref="BS288">bdRateExtend($G287:$G290,P287:P290,$AC287:$AC290,AL287:AL290)</f>
        <v>#VALUE!</v>
      </c>
      <c r="BT288" s="552"/>
      <c r="BU288" s="551" t="e">
        <f t="array" ref="BU288">bdRateExtend($G287:$G290,Q287:Q290,$AC287:$AC290,AM287:AM290)</f>
        <v>#VALUE!</v>
      </c>
      <c r="BV288" s="552"/>
      <c r="BW288" s="551" t="e">
        <f t="array" ref="BW288">bdRateExtend($G287:$G290,R287:R290,$AC287:$AC290,AN287:AN290)</f>
        <v>#VALUE!</v>
      </c>
      <c r="BX288" s="552"/>
      <c r="BY288" s="552"/>
      <c r="BZ288" s="541"/>
      <c r="CA288" s="541"/>
      <c r="CB288" s="552"/>
      <c r="CC288" s="561" t="e">
        <f t="array" ref="CC288">bdCAMBIExtend($G287:$G290,V287:V290,$AC287:$AC290,AR287:AR290)</f>
        <v>#VALUE!</v>
      </c>
      <c r="CD288" s="552"/>
      <c r="CE288" s="554">
        <f t="array" ref="CE288">testVMAFRange($G287:$G290,N287:N290,$AC287:$AC290,AJ287:AJ290)</f>
        <v>0</v>
      </c>
      <c r="CF288" s="541"/>
      <c r="CG288" s="554">
        <f t="array" ref="CG288">testVMAFRange($G287:$G290,O287:O290,$AC287:$AC290,AK287:AK290)</f>
        <v>0</v>
      </c>
      <c r="CH288" s="541"/>
    </row>
    <row r="289" spans="1:86" ht="17" hidden="1" customHeight="1" x14ac:dyDescent="0.2">
      <c r="A289" s="485"/>
      <c r="B289" s="566"/>
      <c r="C289" s="485"/>
      <c r="D289" s="590"/>
      <c r="E289" s="558"/>
      <c r="F289" s="239">
        <v>160</v>
      </c>
      <c r="G289" s="294">
        <f>'Anchor-AI'!L287</f>
        <v>0</v>
      </c>
      <c r="H289" s="295">
        <f>'Anchor-AI'!M287</f>
        <v>0</v>
      </c>
      <c r="I289" s="295">
        <f>'Anchor-AI'!N287</f>
        <v>0</v>
      </c>
      <c r="J289" s="295">
        <f>'Anchor-AI'!O287</f>
        <v>0</v>
      </c>
      <c r="K289" s="295">
        <f>(Summary!$C$63*H289+Summary!$C$64*I289+Summary!$C$65*J289)/Summary!$C$66</f>
        <v>0</v>
      </c>
      <c r="L289" s="295">
        <f>'Anchor-AI'!P287</f>
        <v>0</v>
      </c>
      <c r="M289" s="295">
        <f>'Anchor-AI'!Q287</f>
        <v>0</v>
      </c>
      <c r="N289" s="295">
        <f>'Anchor-AI'!R287</f>
        <v>0</v>
      </c>
      <c r="O289" s="295">
        <f>'Anchor-AI'!S287</f>
        <v>0</v>
      </c>
      <c r="P289" s="295">
        <f>'Anchor-AI'!T287</f>
        <v>0</v>
      </c>
      <c r="Q289" s="295">
        <f>'Anchor-AI'!U287</f>
        <v>0</v>
      </c>
      <c r="R289" s="295">
        <f>'Anchor-AI'!V287</f>
        <v>0</v>
      </c>
      <c r="S289" s="295">
        <f>'Anchor-AI'!W287</f>
        <v>0</v>
      </c>
      <c r="T289" s="295">
        <f>'Anchor-AI'!X287</f>
        <v>0</v>
      </c>
      <c r="U289" s="295">
        <f>10*LOG10(1/((Summary!$C$80/10^(R289/10)+Summary!$C$81/10^(S289/10)+Summary!$C$82/10^(T289/10))/Summary!$C$83))</f>
        <v>0</v>
      </c>
      <c r="V289" s="295">
        <f>'Anchor-AI'!Y287</f>
        <v>0</v>
      </c>
      <c r="W289" s="295">
        <f>'Anchor-AI'!Z287</f>
        <v>0</v>
      </c>
      <c r="X289" s="295">
        <f>'Anchor-AI'!AA287</f>
        <v>0</v>
      </c>
      <c r="Y289" s="357">
        <f>'Anchor-AI'!AB287</f>
        <v>0</v>
      </c>
      <c r="Z289" s="357">
        <f>'Anchor-AI'!AC287</f>
        <v>0</v>
      </c>
      <c r="AA289" s="296">
        <f t="shared" si="23"/>
        <v>0</v>
      </c>
      <c r="AC289" s="170">
        <f>'Test-AI'!L287</f>
        <v>0</v>
      </c>
      <c r="AD289" s="167">
        <f>'Test-AI'!M287</f>
        <v>0</v>
      </c>
      <c r="AE289" s="167">
        <f>'Test-AI'!N287</f>
        <v>0</v>
      </c>
      <c r="AF289" s="167">
        <f>'Test-AI'!O287</f>
        <v>0</v>
      </c>
      <c r="AG289" s="167">
        <f>(Summary!$C$63*AD289+Summary!$C$64*AE289+Summary!$C$65*AF289)/Summary!$C$66</f>
        <v>0</v>
      </c>
      <c r="AH289" s="167">
        <f>'Test-AI'!P287</f>
        <v>0</v>
      </c>
      <c r="AI289" s="167">
        <f>'Test-AI'!Q287</f>
        <v>0</v>
      </c>
      <c r="AJ289" s="167">
        <f>'Test-AI'!R287</f>
        <v>0</v>
      </c>
      <c r="AK289" s="167">
        <f>'Test-AI'!S287</f>
        <v>0</v>
      </c>
      <c r="AL289" s="167">
        <f>'Test-AI'!T287</f>
        <v>0</v>
      </c>
      <c r="AM289" s="167">
        <f>'Test-AI'!U287</f>
        <v>0</v>
      </c>
      <c r="AN289" s="167">
        <f>'Test-AI'!V287</f>
        <v>0</v>
      </c>
      <c r="AO289" s="167">
        <f>'Test-AI'!W287</f>
        <v>0</v>
      </c>
      <c r="AP289" s="167">
        <f>'Test-AI'!X287</f>
        <v>0</v>
      </c>
      <c r="AQ289" s="167">
        <f>10*LOG10(1/((Summary!$C$80/10^(AN289/10)+Summary!$C$81/10^(AO289/10)+Summary!$C$82/10^(AP289/10))/Summary!$C$83))</f>
        <v>0</v>
      </c>
      <c r="AR289" s="167">
        <f>'Test-AI'!Y287</f>
        <v>0</v>
      </c>
      <c r="AS289" s="167">
        <f>'Test-AI'!Z287</f>
        <v>0</v>
      </c>
      <c r="AT289" s="295">
        <f>'Test-AI'!AA287</f>
        <v>0</v>
      </c>
      <c r="AU289" s="357">
        <f>'Test-AI'!AB287</f>
        <v>0</v>
      </c>
      <c r="AV289" s="357">
        <f>'Test-AI'!AC287</f>
        <v>0</v>
      </c>
      <c r="AW289" s="296">
        <f t="shared" si="24"/>
        <v>0</v>
      </c>
      <c r="AX289" s="297" t="e">
        <f t="shared" si="25"/>
        <v>#DIV/0!</v>
      </c>
      <c r="AY289" s="298" t="e">
        <f t="shared" si="25"/>
        <v>#DIV/0!</v>
      </c>
      <c r="AZ289" s="297" t="e">
        <f t="shared" si="25"/>
        <v>#DIV/0!</v>
      </c>
      <c r="BA289" s="345" t="e">
        <f t="shared" si="25"/>
        <v>#DIV/0!</v>
      </c>
      <c r="BB289" s="75"/>
      <c r="BC289" s="75"/>
      <c r="BD289" s="565"/>
      <c r="BE289" s="550"/>
      <c r="BF289" s="552"/>
      <c r="BG289" s="552"/>
      <c r="BH289" s="552"/>
      <c r="BI289" s="552"/>
      <c r="BJ289" s="552"/>
      <c r="BK289" s="553"/>
      <c r="BL289" s="552"/>
      <c r="BM289" s="553"/>
      <c r="BN289" s="552"/>
      <c r="BO289" s="546"/>
      <c r="BP289" s="541"/>
      <c r="BQ289" s="546"/>
      <c r="BR289" s="541"/>
      <c r="BS289" s="553"/>
      <c r="BT289" s="552"/>
      <c r="BU289" s="553"/>
      <c r="BV289" s="552"/>
      <c r="BW289" s="553"/>
      <c r="BX289" s="552"/>
      <c r="BY289" s="552"/>
      <c r="BZ289" s="541"/>
      <c r="CA289" s="541"/>
      <c r="CB289" s="552"/>
      <c r="CC289" s="553"/>
      <c r="CD289" s="552"/>
      <c r="CE289" s="546"/>
      <c r="CF289" s="541"/>
      <c r="CG289" s="546"/>
      <c r="CH289" s="541"/>
    </row>
    <row r="290" spans="1:86" ht="17" hidden="1" customHeight="1" x14ac:dyDescent="0.2">
      <c r="A290" s="485"/>
      <c r="B290" s="566"/>
      <c r="C290" s="485"/>
      <c r="D290" s="590"/>
      <c r="E290" s="558"/>
      <c r="F290" s="239">
        <v>185</v>
      </c>
      <c r="G290" s="294">
        <f>'Anchor-AI'!L288</f>
        <v>0</v>
      </c>
      <c r="H290" s="295">
        <f>'Anchor-AI'!M288</f>
        <v>0</v>
      </c>
      <c r="I290" s="295">
        <f>'Anchor-AI'!N288</f>
        <v>0</v>
      </c>
      <c r="J290" s="295">
        <f>'Anchor-AI'!O288</f>
        <v>0</v>
      </c>
      <c r="K290" s="295">
        <f>(Summary!$C$63*H290+Summary!$C$64*I290+Summary!$C$65*J290)/Summary!$C$66</f>
        <v>0</v>
      </c>
      <c r="L290" s="295">
        <f>'Anchor-AI'!P288</f>
        <v>0</v>
      </c>
      <c r="M290" s="295">
        <f>'Anchor-AI'!Q288</f>
        <v>0</v>
      </c>
      <c r="N290" s="295">
        <f>'Anchor-AI'!R288</f>
        <v>0</v>
      </c>
      <c r="O290" s="295">
        <f>'Anchor-AI'!S288</f>
        <v>0</v>
      </c>
      <c r="P290" s="295">
        <f>'Anchor-AI'!T288</f>
        <v>0</v>
      </c>
      <c r="Q290" s="295">
        <f>'Anchor-AI'!U288</f>
        <v>0</v>
      </c>
      <c r="R290" s="295">
        <f>'Anchor-AI'!V288</f>
        <v>0</v>
      </c>
      <c r="S290" s="295">
        <f>'Anchor-AI'!W288</f>
        <v>0</v>
      </c>
      <c r="T290" s="295">
        <f>'Anchor-AI'!X288</f>
        <v>0</v>
      </c>
      <c r="U290" s="295">
        <f>10*LOG10(1/((Summary!$C$80/10^(R290/10)+Summary!$C$81/10^(S290/10)+Summary!$C$82/10^(T290/10))/Summary!$C$83))</f>
        <v>0</v>
      </c>
      <c r="V290" s="295">
        <f>'Anchor-AI'!Y288</f>
        <v>0</v>
      </c>
      <c r="W290" s="295">
        <f>'Anchor-AI'!Z288</f>
        <v>0</v>
      </c>
      <c r="X290" s="295">
        <f>'Anchor-AI'!AA288</f>
        <v>0</v>
      </c>
      <c r="Y290" s="357">
        <f>'Anchor-AI'!AB288</f>
        <v>0</v>
      </c>
      <c r="Z290" s="357">
        <f>'Anchor-AI'!AC288</f>
        <v>0</v>
      </c>
      <c r="AA290" s="296">
        <f t="shared" si="23"/>
        <v>0</v>
      </c>
      <c r="AC290" s="170">
        <f>'Test-AI'!L288</f>
        <v>0</v>
      </c>
      <c r="AD290" s="167">
        <f>'Test-AI'!M288</f>
        <v>0</v>
      </c>
      <c r="AE290" s="167">
        <f>'Test-AI'!N288</f>
        <v>0</v>
      </c>
      <c r="AF290" s="167">
        <f>'Test-AI'!O288</f>
        <v>0</v>
      </c>
      <c r="AG290" s="167">
        <f>(Summary!$C$63*AD290+Summary!$C$64*AE290+Summary!$C$65*AF290)/Summary!$C$66</f>
        <v>0</v>
      </c>
      <c r="AH290" s="167">
        <f>'Test-AI'!P288</f>
        <v>0</v>
      </c>
      <c r="AI290" s="167">
        <f>'Test-AI'!Q288</f>
        <v>0</v>
      </c>
      <c r="AJ290" s="167">
        <f>'Test-AI'!R288</f>
        <v>0</v>
      </c>
      <c r="AK290" s="167">
        <f>'Test-AI'!S288</f>
        <v>0</v>
      </c>
      <c r="AL290" s="167">
        <f>'Test-AI'!T288</f>
        <v>0</v>
      </c>
      <c r="AM290" s="167">
        <f>'Test-AI'!U288</f>
        <v>0</v>
      </c>
      <c r="AN290" s="167">
        <f>'Test-AI'!V288</f>
        <v>0</v>
      </c>
      <c r="AO290" s="167">
        <f>'Test-AI'!W288</f>
        <v>0</v>
      </c>
      <c r="AP290" s="167">
        <f>'Test-AI'!X288</f>
        <v>0</v>
      </c>
      <c r="AQ290" s="167">
        <f>10*LOG10(1/((Summary!$C$80/10^(AN290/10)+Summary!$C$81/10^(AO290/10)+Summary!$C$82/10^(AP290/10))/Summary!$C$83))</f>
        <v>0</v>
      </c>
      <c r="AR290" s="167">
        <f>'Test-AI'!Y288</f>
        <v>0</v>
      </c>
      <c r="AS290" s="167">
        <f>'Test-AI'!Z288</f>
        <v>0</v>
      </c>
      <c r="AT290" s="295">
        <f>'Test-AI'!AA288</f>
        <v>0</v>
      </c>
      <c r="AU290" s="357">
        <f>'Test-AI'!AB288</f>
        <v>0</v>
      </c>
      <c r="AV290" s="357">
        <f>'Test-AI'!AC288</f>
        <v>0</v>
      </c>
      <c r="AW290" s="296">
        <f t="shared" si="24"/>
        <v>0</v>
      </c>
      <c r="AX290" s="297" t="e">
        <f t="shared" si="25"/>
        <v>#DIV/0!</v>
      </c>
      <c r="AY290" s="298" t="e">
        <f t="shared" si="25"/>
        <v>#DIV/0!</v>
      </c>
      <c r="AZ290" s="297" t="e">
        <f t="shared" si="25"/>
        <v>#DIV/0!</v>
      </c>
      <c r="BA290" s="345" t="e">
        <f t="shared" si="25"/>
        <v>#DIV/0!</v>
      </c>
      <c r="BB290" s="75"/>
      <c r="BC290" s="75"/>
      <c r="BD290" s="574" t="s">
        <v>46</v>
      </c>
      <c r="BE290" s="549" t="e">
        <f t="array" ref="BE290">bdRateExtend($G288:$G291,H288:H291,$AC288:$AC291,AD288:AD291)</f>
        <v>#VALUE!</v>
      </c>
      <c r="BF290" s="552"/>
      <c r="BG290" s="552"/>
      <c r="BH290" s="552"/>
      <c r="BI290" s="552"/>
      <c r="BJ290" s="552"/>
      <c r="BK290" s="551" t="e">
        <f t="array" ref="BK290">bdRateExtend($G288:$G291,L288:L291,$AC288:$AC291,AH288:AH291)</f>
        <v>#VALUE!</v>
      </c>
      <c r="BL290" s="552"/>
      <c r="BM290" s="551" t="e">
        <f t="array" ref="BM290">bdRateExtend($G288:$G291,M288:M291,$AC288:$AC291,AI288:AI291)</f>
        <v>#VALUE!</v>
      </c>
      <c r="BN290" s="552"/>
      <c r="BO290" s="545" t="e">
        <f t="array" ref="BO290">bdRateExtend($G288:$G291,N288:N291,$AC288:$AC291,AJ288:AJ291,"None", FALSE,1)</f>
        <v>#VALUE!</v>
      </c>
      <c r="BP290" s="541"/>
      <c r="BQ290" s="545" t="e">
        <f t="array" ref="BQ290">bdRateExtend($G288:$G291,O288:O291,$AC288:$AC291,AK288:AK291,"None", FALSE,1)</f>
        <v>#VALUE!</v>
      </c>
      <c r="BR290" s="541"/>
      <c r="BS290" s="551" t="e">
        <f t="array" ref="BS290">bdRateExtend($G288:$G291,P288:P291,$AC288:$AC291,AL288:AL291)</f>
        <v>#VALUE!</v>
      </c>
      <c r="BT290" s="552"/>
      <c r="BU290" s="551" t="e">
        <f t="array" ref="BU290">bdRateExtend($G288:$G291,Q288:Q291,$AC288:$AC291,AM288:AM291)</f>
        <v>#VALUE!</v>
      </c>
      <c r="BV290" s="552"/>
      <c r="BW290" s="551" t="e">
        <f t="array" ref="BW290">bdRateExtend($G288:$G291,R288:R291,$AC288:$AC291,AN288:AN291)</f>
        <v>#VALUE!</v>
      </c>
      <c r="BX290" s="552"/>
      <c r="BY290" s="552"/>
      <c r="BZ290" s="541"/>
      <c r="CA290" s="541"/>
      <c r="CB290" s="552"/>
      <c r="CC290" s="561" t="e">
        <f t="array" ref="CC290">bdCAMBIExtend($G288:$G291,V288:V291,$AC288:$AC291,AR288:AR291)</f>
        <v>#VALUE!</v>
      </c>
      <c r="CD290" s="552"/>
      <c r="CE290" s="554">
        <f t="array" ref="CE290">testVMAFRange($G288:$G291,N288:N291,$AC288:$AC291,AJ288:AJ291)</f>
        <v>0</v>
      </c>
      <c r="CF290" s="541"/>
      <c r="CG290" s="554">
        <f t="array" ref="CG290">testVMAFRange($G288:$G291,O288:O291,$AC288:$AC291,AK288:AK291)</f>
        <v>0</v>
      </c>
      <c r="CH290" s="541"/>
    </row>
    <row r="291" spans="1:86" ht="17" hidden="1" customHeight="1" x14ac:dyDescent="0.2">
      <c r="A291" s="485"/>
      <c r="B291" s="596"/>
      <c r="C291" s="486"/>
      <c r="D291" s="591"/>
      <c r="E291" s="559"/>
      <c r="F291" s="240">
        <v>210</v>
      </c>
      <c r="G291" s="299">
        <f>'Anchor-AI'!L289</f>
        <v>0</v>
      </c>
      <c r="H291" s="300">
        <f>'Anchor-AI'!M289</f>
        <v>0</v>
      </c>
      <c r="I291" s="300">
        <f>'Anchor-AI'!N289</f>
        <v>0</v>
      </c>
      <c r="J291" s="300">
        <f>'Anchor-AI'!O289</f>
        <v>0</v>
      </c>
      <c r="K291" s="295">
        <f>(Summary!$C$63*H291+Summary!$C$64*I291+Summary!$C$65*J291)/Summary!$C$66</f>
        <v>0</v>
      </c>
      <c r="L291" s="300">
        <f>'Anchor-AI'!P289</f>
        <v>0</v>
      </c>
      <c r="M291" s="300">
        <f>'Anchor-AI'!Q289</f>
        <v>0</v>
      </c>
      <c r="N291" s="300">
        <f>'Anchor-AI'!R289</f>
        <v>0</v>
      </c>
      <c r="O291" s="300">
        <f>'Anchor-AI'!S289</f>
        <v>0</v>
      </c>
      <c r="P291" s="300">
        <f>'Anchor-AI'!T289</f>
        <v>0</v>
      </c>
      <c r="Q291" s="300">
        <f>'Anchor-AI'!U289</f>
        <v>0</v>
      </c>
      <c r="R291" s="300">
        <f>'Anchor-AI'!V289</f>
        <v>0</v>
      </c>
      <c r="S291" s="300">
        <f>'Anchor-AI'!W289</f>
        <v>0</v>
      </c>
      <c r="T291" s="300">
        <f>'Anchor-AI'!X289</f>
        <v>0</v>
      </c>
      <c r="U291" s="300">
        <f>10*LOG10(1/((Summary!$C$80/10^(R291/10)+Summary!$C$81/10^(S291/10)+Summary!$C$82/10^(T291/10))/Summary!$C$83))</f>
        <v>0</v>
      </c>
      <c r="V291" s="300">
        <f>'Anchor-AI'!Y289</f>
        <v>0</v>
      </c>
      <c r="W291" s="300">
        <f>'Anchor-AI'!Z289</f>
        <v>0</v>
      </c>
      <c r="X291" s="300">
        <f>'Anchor-AI'!AA289</f>
        <v>0</v>
      </c>
      <c r="Y291" s="357">
        <f>'Anchor-AI'!AB289</f>
        <v>0</v>
      </c>
      <c r="Z291" s="357">
        <f>'Anchor-AI'!AC289</f>
        <v>0</v>
      </c>
      <c r="AA291" s="301">
        <f t="shared" si="23"/>
        <v>0</v>
      </c>
      <c r="AC291" s="171">
        <f>'Test-AI'!L289</f>
        <v>0</v>
      </c>
      <c r="AD291" s="168">
        <f>'Test-AI'!M289</f>
        <v>0</v>
      </c>
      <c r="AE291" s="168">
        <f>'Test-AI'!N289</f>
        <v>0</v>
      </c>
      <c r="AF291" s="168">
        <f>'Test-AI'!O289</f>
        <v>0</v>
      </c>
      <c r="AG291" s="168">
        <f>(Summary!$C$63*AD291+Summary!$C$64*AE291+Summary!$C$65*AF291)/Summary!$C$66</f>
        <v>0</v>
      </c>
      <c r="AH291" s="168">
        <f>'Test-AI'!P289</f>
        <v>0</v>
      </c>
      <c r="AI291" s="168">
        <f>'Test-AI'!Q289</f>
        <v>0</v>
      </c>
      <c r="AJ291" s="168">
        <f>'Test-AI'!R289</f>
        <v>0</v>
      </c>
      <c r="AK291" s="168">
        <f>'Test-AI'!S289</f>
        <v>0</v>
      </c>
      <c r="AL291" s="168">
        <f>'Test-AI'!T289</f>
        <v>0</v>
      </c>
      <c r="AM291" s="168">
        <f>'Test-AI'!U289</f>
        <v>0</v>
      </c>
      <c r="AN291" s="168">
        <f>'Test-AI'!V289</f>
        <v>0</v>
      </c>
      <c r="AO291" s="168">
        <f>'Test-AI'!W289</f>
        <v>0</v>
      </c>
      <c r="AP291" s="168">
        <f>'Test-AI'!X289</f>
        <v>0</v>
      </c>
      <c r="AQ291" s="168">
        <f>10*LOG10(1/((Summary!$C$80/10^(AN291/10)+Summary!$C$81/10^(AO291/10)+Summary!$C$82/10^(AP291/10))/Summary!$C$83))</f>
        <v>0</v>
      </c>
      <c r="AR291" s="168">
        <f>'Test-AI'!Y289</f>
        <v>0</v>
      </c>
      <c r="AS291" s="168">
        <f>'Test-AI'!Z289</f>
        <v>0</v>
      </c>
      <c r="AT291" s="300">
        <f>'Test-AI'!AA289</f>
        <v>0</v>
      </c>
      <c r="AU291" s="357">
        <f>'Test-AI'!AB289</f>
        <v>0</v>
      </c>
      <c r="AV291" s="357">
        <f>'Test-AI'!AC289</f>
        <v>0</v>
      </c>
      <c r="AW291" s="301">
        <f t="shared" si="24"/>
        <v>0</v>
      </c>
      <c r="AX291" s="302" t="e">
        <f t="shared" si="25"/>
        <v>#DIV/0!</v>
      </c>
      <c r="AY291" s="303" t="e">
        <f t="shared" si="25"/>
        <v>#DIV/0!</v>
      </c>
      <c r="AZ291" s="297" t="e">
        <f t="shared" si="25"/>
        <v>#DIV/0!</v>
      </c>
      <c r="BA291" s="345" t="e">
        <f t="shared" si="25"/>
        <v>#DIV/0!</v>
      </c>
      <c r="BB291" s="75"/>
      <c r="BC291" s="75"/>
      <c r="BD291" s="570"/>
      <c r="BE291" s="550"/>
      <c r="BF291" s="553"/>
      <c r="BG291" s="553"/>
      <c r="BH291" s="553"/>
      <c r="BI291" s="553"/>
      <c r="BJ291" s="553"/>
      <c r="BK291" s="553"/>
      <c r="BL291" s="553"/>
      <c r="BM291" s="553"/>
      <c r="BN291" s="553"/>
      <c r="BO291" s="546"/>
      <c r="BP291" s="544"/>
      <c r="BQ291" s="546"/>
      <c r="BR291" s="544"/>
      <c r="BS291" s="553"/>
      <c r="BT291" s="553"/>
      <c r="BU291" s="553"/>
      <c r="BV291" s="553"/>
      <c r="BW291" s="553"/>
      <c r="BX291" s="553"/>
      <c r="BY291" s="553"/>
      <c r="BZ291" s="544"/>
      <c r="CA291" s="544"/>
      <c r="CB291" s="553"/>
      <c r="CC291" s="553"/>
      <c r="CD291" s="553"/>
      <c r="CE291" s="546"/>
      <c r="CF291" s="544"/>
      <c r="CG291" s="546"/>
      <c r="CH291" s="544"/>
    </row>
    <row r="292" spans="1:86" ht="17" hidden="1" customHeight="1" x14ac:dyDescent="0.2">
      <c r="A292" s="485"/>
      <c r="B292" s="595" t="s">
        <v>148</v>
      </c>
      <c r="C292" s="586" t="s">
        <v>81</v>
      </c>
      <c r="D292" s="589">
        <v>24</v>
      </c>
      <c r="E292" s="557">
        <v>8</v>
      </c>
      <c r="F292" s="238">
        <v>85</v>
      </c>
      <c r="G292" s="289">
        <f>'Anchor-AI'!L290</f>
        <v>0</v>
      </c>
      <c r="H292" s="290">
        <f>'Anchor-AI'!M290</f>
        <v>0</v>
      </c>
      <c r="I292" s="290">
        <f>'Anchor-AI'!N290</f>
        <v>0</v>
      </c>
      <c r="J292" s="290">
        <f>'Anchor-AI'!O290</f>
        <v>0</v>
      </c>
      <c r="K292" s="290">
        <f>(Summary!$C$63*H292+Summary!$C$64*I292+Summary!$C$65*J292)/Summary!$C$66</f>
        <v>0</v>
      </c>
      <c r="L292" s="290">
        <f>'Anchor-AI'!P290</f>
        <v>0</v>
      </c>
      <c r="M292" s="290">
        <f>'Anchor-AI'!Q290</f>
        <v>0</v>
      </c>
      <c r="N292" s="290">
        <f>'Anchor-AI'!R290</f>
        <v>0</v>
      </c>
      <c r="O292" s="290">
        <f>'Anchor-AI'!S290</f>
        <v>0</v>
      </c>
      <c r="P292" s="290">
        <f>'Anchor-AI'!T290</f>
        <v>0</v>
      </c>
      <c r="Q292" s="290">
        <f>'Anchor-AI'!U290</f>
        <v>0</v>
      </c>
      <c r="R292" s="290">
        <f>'Anchor-AI'!V290</f>
        <v>0</v>
      </c>
      <c r="S292" s="290">
        <f>'Anchor-AI'!W290</f>
        <v>0</v>
      </c>
      <c r="T292" s="290">
        <f>'Anchor-AI'!X290</f>
        <v>0</v>
      </c>
      <c r="U292" s="290">
        <f>10*LOG10(1/((Summary!$C$80/10^(R292/10)+Summary!$C$81/10^(S292/10)+Summary!$C$82/10^(T292/10))/Summary!$C$83))</f>
        <v>0</v>
      </c>
      <c r="V292" s="290">
        <f>'Anchor-AI'!Y290</f>
        <v>0</v>
      </c>
      <c r="W292" s="290">
        <f>'Anchor-AI'!Z290</f>
        <v>0</v>
      </c>
      <c r="X292" s="290">
        <f>'Anchor-AI'!AA290</f>
        <v>0</v>
      </c>
      <c r="Y292" s="360">
        <f>'Anchor-AI'!AB290</f>
        <v>0</v>
      </c>
      <c r="Z292" s="360">
        <f>'Anchor-AI'!AC290</f>
        <v>0</v>
      </c>
      <c r="AA292" s="291">
        <f t="shared" si="23"/>
        <v>0</v>
      </c>
      <c r="AC292" s="169">
        <f>'Test-AI'!L290</f>
        <v>0</v>
      </c>
      <c r="AD292" s="166">
        <f>'Test-AI'!M290</f>
        <v>0</v>
      </c>
      <c r="AE292" s="166">
        <f>'Test-AI'!N290</f>
        <v>0</v>
      </c>
      <c r="AF292" s="166">
        <f>'Test-AI'!O290</f>
        <v>0</v>
      </c>
      <c r="AG292" s="166">
        <f>(Summary!$C$63*AD292+Summary!$C$64*AE292+Summary!$C$65*AF292)/Summary!$C$66</f>
        <v>0</v>
      </c>
      <c r="AH292" s="166">
        <f>'Test-AI'!P290</f>
        <v>0</v>
      </c>
      <c r="AI292" s="166">
        <f>'Test-AI'!Q290</f>
        <v>0</v>
      </c>
      <c r="AJ292" s="166">
        <f>'Test-AI'!R290</f>
        <v>0</v>
      </c>
      <c r="AK292" s="166">
        <f>'Test-AI'!S290</f>
        <v>0</v>
      </c>
      <c r="AL292" s="166">
        <f>'Test-AI'!T290</f>
        <v>0</v>
      </c>
      <c r="AM292" s="166">
        <f>'Test-AI'!U290</f>
        <v>0</v>
      </c>
      <c r="AN292" s="166">
        <f>'Test-AI'!V290</f>
        <v>0</v>
      </c>
      <c r="AO292" s="166">
        <f>'Test-AI'!W290</f>
        <v>0</v>
      </c>
      <c r="AP292" s="166">
        <f>'Test-AI'!X290</f>
        <v>0</v>
      </c>
      <c r="AQ292" s="166">
        <f>10*LOG10(1/((Summary!$C$80/10^(AN292/10)+Summary!$C$81/10^(AO292/10)+Summary!$C$82/10^(AP292/10))/Summary!$C$83))</f>
        <v>0</v>
      </c>
      <c r="AR292" s="166">
        <f>'Test-AI'!Y290</f>
        <v>0</v>
      </c>
      <c r="AS292" s="166">
        <f>'Test-AI'!Z290</f>
        <v>0</v>
      </c>
      <c r="AT292" s="290">
        <f>'Test-AI'!AA290</f>
        <v>0</v>
      </c>
      <c r="AU292" s="356">
        <f>'Test-AI'!AB290</f>
        <v>0</v>
      </c>
      <c r="AV292" s="356">
        <f>'Test-AI'!AC290</f>
        <v>0</v>
      </c>
      <c r="AW292" s="291">
        <f t="shared" si="24"/>
        <v>0</v>
      </c>
      <c r="AX292" s="292" t="e">
        <f t="shared" si="25"/>
        <v>#DIV/0!</v>
      </c>
      <c r="AY292" s="293" t="e">
        <f t="shared" si="25"/>
        <v>#DIV/0!</v>
      </c>
      <c r="AZ292" s="292" t="e">
        <f t="shared" si="25"/>
        <v>#DIV/0!</v>
      </c>
      <c r="BA292" s="344" t="e">
        <f t="shared" si="25"/>
        <v>#DIV/0!</v>
      </c>
      <c r="BB292" s="75"/>
      <c r="BC292" s="75"/>
      <c r="BD292" s="572" t="s">
        <v>39</v>
      </c>
      <c r="BE292" s="549" t="e">
        <f t="array" ref="BE292">bdRateExtend($G292:$G295,H292:H295,$AC292:$AC295,AD292:AD295)</f>
        <v>#VALUE!</v>
      </c>
      <c r="BF292" s="551" t="e">
        <f t="array" ref="BF292">bdRateExtend($G292:$G297,H292:H297,$AC292:$AC297,AD292:AD297)</f>
        <v>#VALUE!</v>
      </c>
      <c r="BG292" s="551" t="e">
        <f t="array" ref="BG292">bdRateExtend($G292:$G297,I292:I297,$AC292:$AC297,AE292:AE297)</f>
        <v>#VALUE!</v>
      </c>
      <c r="BH292" s="551" t="e">
        <f t="array" ref="BH292">bdRateExtend($G292:$G297,J292:J297,$AC292:$AC297,AF292:AF297)</f>
        <v>#VALUE!</v>
      </c>
      <c r="BI292" s="551" t="e">
        <f t="array" ref="BI292">bdRateExtend($G292:$G297,K292:K297,$AC292:$AC297,AG292:AG297)</f>
        <v>#VALUE!</v>
      </c>
      <c r="BJ292" s="575" t="e">
        <f>(Summary!$C$94*BF292+Summary!$C$95*BG292+Summary!$C$96*BH292)/Summary!$C$97</f>
        <v>#VALUE!</v>
      </c>
      <c r="BK292" s="551" t="e">
        <f t="array" ref="BK292">bdRateExtend($G292:$G295,L292:L295,$AC292:$AC295,AH292:AH295)</f>
        <v>#VALUE!</v>
      </c>
      <c r="BL292" s="551" t="e">
        <f t="array" ref="BL292">bdRateExtend($G292:$G297,L292:L297,$AC292:$AC297,AH292:AH297)</f>
        <v>#VALUE!</v>
      </c>
      <c r="BM292" s="551" t="e">
        <f t="array" ref="BM292">bdRateExtend($G292:$G295,M292:M295,$AC292:$AC295,AI292:AI295)</f>
        <v>#VALUE!</v>
      </c>
      <c r="BN292" s="551" t="e">
        <f t="array" ref="BN292">bdRateExtend($G292:$G297,M292:M297,$AC292:$AC297,AI292:AI297)</f>
        <v>#VALUE!</v>
      </c>
      <c r="BO292" s="548" t="e">
        <f t="array" ref="BO292">bdRateExtend($G292:$G295,N292:N295,$AC292:$AC295,AJ292:AJ295,"None", FALSE,1)</f>
        <v>#VALUE!</v>
      </c>
      <c r="BP292" s="585" t="e">
        <f t="array" ref="BP292">bdRateExtend($G292:$G297,N292:N297,$AC292:$AC297,AJ292:AJ297,"None", FALSE,1)</f>
        <v>#VALUE!</v>
      </c>
      <c r="BQ292" s="548" t="e">
        <f t="array" ref="BQ292">bdRateExtend($G292:$G295,O292:O295,$AC292:$AC295,AK292:AK295,"None", FALSE,1)</f>
        <v>#VALUE!</v>
      </c>
      <c r="BR292" s="585" t="e">
        <f t="array" ref="BR292">bdRateExtend($G292:$G297,O292:O297,$AC292:$AC297,AK292:AK297,"None", FALSE,1)</f>
        <v>#VALUE!</v>
      </c>
      <c r="BS292" s="551" t="e">
        <f t="array" ref="BS292">bdRateExtend($G292:$G295,P292:P295,$AC292:$AC295,AL292:AL295)</f>
        <v>#VALUE!</v>
      </c>
      <c r="BT292" s="551" t="e">
        <f t="array" ref="BT292">bdRateExtend($G292:$G297,P292:P297,$AC292:$AC297,AL292:AL297)</f>
        <v>#VALUE!</v>
      </c>
      <c r="BU292" s="551" t="e">
        <f t="array" ref="BU292">bdRateExtend($G292:$G295,Q292:Q295,$AC292:$AC295,AM292:AM295)</f>
        <v>#VALUE!</v>
      </c>
      <c r="BV292" s="551" t="e">
        <f t="array" ref="BV292">bdRateExtend($G292:$G297,Q292:Q297,$AC292:$AC297,AM292:AM297)</f>
        <v>#VALUE!</v>
      </c>
      <c r="BW292" s="551" t="e">
        <f t="array" ref="BW292">bdRateExtend($G292:$G295,R292:R295,$AC292:$AC295,AN292:AN295)</f>
        <v>#VALUE!</v>
      </c>
      <c r="BX292" s="551" t="e">
        <f t="array" ref="BX292">bdRateExtend($G292:$G297,R292:R297,$AC292:$AC297,AN292:AN297)</f>
        <v>#VALUE!</v>
      </c>
      <c r="BY292" s="551" t="e">
        <f t="array" ref="BY292">bdRateExtend($G292:$G297,S292:S297,$AC292:$AC297,AO292:AO297)</f>
        <v>#VALUE!</v>
      </c>
      <c r="BZ292" s="555" t="e">
        <f t="array" ref="BZ292">bdRateExtend($G292:$G297,T292:T297,$AC292:$AC297,AP292:AP297)</f>
        <v>#VALUE!</v>
      </c>
      <c r="CA292" s="555" t="e">
        <f t="array" ref="CA292">bdRateExtend($G292:$G297,U292:U297,$AC292:$AC297,AQ292:AQ297)</f>
        <v>#VALUE!</v>
      </c>
      <c r="CB292" s="575" t="e">
        <f>(Summary!$C$108*BX292+Summary!$C$109*BY292+Summary!$C$110*BZ292)/Summary!$C$111</f>
        <v>#VALUE!</v>
      </c>
      <c r="CC292" s="561" t="e">
        <f t="array" ref="CC292">bdCAMBIExtend($G292:$G295,V292:V295,$AC292:$AC295,AR292:AR295)</f>
        <v>#VALUE!</v>
      </c>
      <c r="CD292" s="561" t="e">
        <f t="array" ref="CD292">bdCAMBIExtend($G292:$G297,V292:V297,$AC292:$AC297,AR292:AR297)</f>
        <v>#VALUE!</v>
      </c>
      <c r="CE292" s="547">
        <f t="array" ref="CE292">testVMAFRange($G292:$G295,N292:N295,$AC292:$AC295,AJ292:AJ295)</f>
        <v>0</v>
      </c>
      <c r="CF292" s="543">
        <f t="array" ref="CF292">testVMAFRange($G292:$G297,N292:N297,$AC292:$AC297,AJ292:AJ297)</f>
        <v>0</v>
      </c>
      <c r="CG292" s="547">
        <f t="array" ref="CG292">testVMAFRange($G292:$G295,O292:O295,$AC292:$AC295,AK292:AK295)</f>
        <v>0</v>
      </c>
      <c r="CH292" s="543">
        <f t="array" ref="CH292">testVMAFRange($G292:$G297,O292:O297,$AC292:$AC297,AK292:AK297)</f>
        <v>0</v>
      </c>
    </row>
    <row r="293" spans="1:86" ht="17" hidden="1" customHeight="1" x14ac:dyDescent="0.2">
      <c r="A293" s="485"/>
      <c r="B293" s="566"/>
      <c r="C293" s="485"/>
      <c r="D293" s="590"/>
      <c r="E293" s="558"/>
      <c r="F293" s="239">
        <v>110</v>
      </c>
      <c r="G293" s="294">
        <f>'Anchor-AI'!L291</f>
        <v>0</v>
      </c>
      <c r="H293" s="295">
        <f>'Anchor-AI'!M291</f>
        <v>0</v>
      </c>
      <c r="I293" s="295">
        <f>'Anchor-AI'!N291</f>
        <v>0</v>
      </c>
      <c r="J293" s="295">
        <f>'Anchor-AI'!O291</f>
        <v>0</v>
      </c>
      <c r="K293" s="295">
        <f>(Summary!$C$63*H293+Summary!$C$64*I293+Summary!$C$65*J293)/Summary!$C$66</f>
        <v>0</v>
      </c>
      <c r="L293" s="295">
        <f>'Anchor-AI'!P291</f>
        <v>0</v>
      </c>
      <c r="M293" s="295">
        <f>'Anchor-AI'!Q291</f>
        <v>0</v>
      </c>
      <c r="N293" s="295">
        <f>'Anchor-AI'!R291</f>
        <v>0</v>
      </c>
      <c r="O293" s="295">
        <f>'Anchor-AI'!S291</f>
        <v>0</v>
      </c>
      <c r="P293" s="295">
        <f>'Anchor-AI'!T291</f>
        <v>0</v>
      </c>
      <c r="Q293" s="295">
        <f>'Anchor-AI'!U291</f>
        <v>0</v>
      </c>
      <c r="R293" s="295">
        <f>'Anchor-AI'!V291</f>
        <v>0</v>
      </c>
      <c r="S293" s="295">
        <f>'Anchor-AI'!W291</f>
        <v>0</v>
      </c>
      <c r="T293" s="295">
        <f>'Anchor-AI'!X291</f>
        <v>0</v>
      </c>
      <c r="U293" s="295">
        <f>10*LOG10(1/((Summary!$C$80/10^(R293/10)+Summary!$C$81/10^(S293/10)+Summary!$C$82/10^(T293/10))/Summary!$C$83))</f>
        <v>0</v>
      </c>
      <c r="V293" s="295">
        <f>'Anchor-AI'!Y291</f>
        <v>0</v>
      </c>
      <c r="W293" s="295">
        <f>'Anchor-AI'!Z291</f>
        <v>0</v>
      </c>
      <c r="X293" s="295">
        <f>'Anchor-AI'!AA291</f>
        <v>0</v>
      </c>
      <c r="Y293" s="357">
        <f>'Anchor-AI'!AB291</f>
        <v>0</v>
      </c>
      <c r="Z293" s="357">
        <f>'Anchor-AI'!AC291</f>
        <v>0</v>
      </c>
      <c r="AA293" s="296">
        <f t="shared" si="23"/>
        <v>0</v>
      </c>
      <c r="AC293" s="170">
        <f>'Test-AI'!L291</f>
        <v>0</v>
      </c>
      <c r="AD293" s="167">
        <f>'Test-AI'!M291</f>
        <v>0</v>
      </c>
      <c r="AE293" s="167">
        <f>'Test-AI'!N291</f>
        <v>0</v>
      </c>
      <c r="AF293" s="167">
        <f>'Test-AI'!O291</f>
        <v>0</v>
      </c>
      <c r="AG293" s="167">
        <f>(Summary!$C$63*AD293+Summary!$C$64*AE293+Summary!$C$65*AF293)/Summary!$C$66</f>
        <v>0</v>
      </c>
      <c r="AH293" s="167">
        <f>'Test-AI'!P291</f>
        <v>0</v>
      </c>
      <c r="AI293" s="167">
        <f>'Test-AI'!Q291</f>
        <v>0</v>
      </c>
      <c r="AJ293" s="167">
        <f>'Test-AI'!R291</f>
        <v>0</v>
      </c>
      <c r="AK293" s="167">
        <f>'Test-AI'!S291</f>
        <v>0</v>
      </c>
      <c r="AL293" s="167">
        <f>'Test-AI'!T291</f>
        <v>0</v>
      </c>
      <c r="AM293" s="167">
        <f>'Test-AI'!U291</f>
        <v>0</v>
      </c>
      <c r="AN293" s="167">
        <f>'Test-AI'!V291</f>
        <v>0</v>
      </c>
      <c r="AO293" s="167">
        <f>'Test-AI'!W291</f>
        <v>0</v>
      </c>
      <c r="AP293" s="167">
        <f>'Test-AI'!X291</f>
        <v>0</v>
      </c>
      <c r="AQ293" s="167">
        <f>10*LOG10(1/((Summary!$C$80/10^(AN293/10)+Summary!$C$81/10^(AO293/10)+Summary!$C$82/10^(AP293/10))/Summary!$C$83))</f>
        <v>0</v>
      </c>
      <c r="AR293" s="167">
        <f>'Test-AI'!Y291</f>
        <v>0</v>
      </c>
      <c r="AS293" s="167">
        <f>'Test-AI'!Z291</f>
        <v>0</v>
      </c>
      <c r="AT293" s="295">
        <f>'Test-AI'!AA291</f>
        <v>0</v>
      </c>
      <c r="AU293" s="357">
        <f>'Test-AI'!AB291</f>
        <v>0</v>
      </c>
      <c r="AV293" s="357">
        <f>'Test-AI'!AC291</f>
        <v>0</v>
      </c>
      <c r="AW293" s="296">
        <f t="shared" si="24"/>
        <v>0</v>
      </c>
      <c r="AX293" s="297" t="e">
        <f t="shared" si="25"/>
        <v>#DIV/0!</v>
      </c>
      <c r="AY293" s="298" t="e">
        <f t="shared" si="25"/>
        <v>#DIV/0!</v>
      </c>
      <c r="AZ293" s="297" t="e">
        <f t="shared" si="25"/>
        <v>#DIV/0!</v>
      </c>
      <c r="BA293" s="345" t="e">
        <f t="shared" si="25"/>
        <v>#DIV/0!</v>
      </c>
      <c r="BB293" s="75"/>
      <c r="BC293" s="75"/>
      <c r="BD293" s="565"/>
      <c r="BE293" s="550"/>
      <c r="BF293" s="552"/>
      <c r="BG293" s="552"/>
      <c r="BH293" s="552"/>
      <c r="BI293" s="552"/>
      <c r="BJ293" s="552"/>
      <c r="BK293" s="553"/>
      <c r="BL293" s="552"/>
      <c r="BM293" s="553"/>
      <c r="BN293" s="552"/>
      <c r="BO293" s="546"/>
      <c r="BP293" s="541"/>
      <c r="BQ293" s="546"/>
      <c r="BR293" s="541"/>
      <c r="BS293" s="553"/>
      <c r="BT293" s="552"/>
      <c r="BU293" s="553"/>
      <c r="BV293" s="552"/>
      <c r="BW293" s="553"/>
      <c r="BX293" s="552"/>
      <c r="BY293" s="552"/>
      <c r="BZ293" s="541"/>
      <c r="CA293" s="541"/>
      <c r="CB293" s="552"/>
      <c r="CC293" s="553"/>
      <c r="CD293" s="552"/>
      <c r="CE293" s="546"/>
      <c r="CF293" s="541"/>
      <c r="CG293" s="546"/>
      <c r="CH293" s="541"/>
    </row>
    <row r="294" spans="1:86" ht="17" hidden="1" customHeight="1" x14ac:dyDescent="0.2">
      <c r="A294" s="485"/>
      <c r="B294" s="566"/>
      <c r="C294" s="485"/>
      <c r="D294" s="590"/>
      <c r="E294" s="558"/>
      <c r="F294" s="239">
        <v>135</v>
      </c>
      <c r="G294" s="294">
        <f>'Anchor-AI'!L292</f>
        <v>0</v>
      </c>
      <c r="H294" s="295">
        <f>'Anchor-AI'!M292</f>
        <v>0</v>
      </c>
      <c r="I294" s="295">
        <f>'Anchor-AI'!N292</f>
        <v>0</v>
      </c>
      <c r="J294" s="295">
        <f>'Anchor-AI'!O292</f>
        <v>0</v>
      </c>
      <c r="K294" s="295">
        <f>(Summary!$C$63*H294+Summary!$C$64*I294+Summary!$C$65*J294)/Summary!$C$66</f>
        <v>0</v>
      </c>
      <c r="L294" s="295">
        <f>'Anchor-AI'!P292</f>
        <v>0</v>
      </c>
      <c r="M294" s="295">
        <f>'Anchor-AI'!Q292</f>
        <v>0</v>
      </c>
      <c r="N294" s="295">
        <f>'Anchor-AI'!R292</f>
        <v>0</v>
      </c>
      <c r="O294" s="295">
        <f>'Anchor-AI'!S292</f>
        <v>0</v>
      </c>
      <c r="P294" s="295">
        <f>'Anchor-AI'!T292</f>
        <v>0</v>
      </c>
      <c r="Q294" s="295">
        <f>'Anchor-AI'!U292</f>
        <v>0</v>
      </c>
      <c r="R294" s="295">
        <f>'Anchor-AI'!V292</f>
        <v>0</v>
      </c>
      <c r="S294" s="295">
        <f>'Anchor-AI'!W292</f>
        <v>0</v>
      </c>
      <c r="T294" s="295">
        <f>'Anchor-AI'!X292</f>
        <v>0</v>
      </c>
      <c r="U294" s="295">
        <f>10*LOG10(1/((Summary!$C$80/10^(R294/10)+Summary!$C$81/10^(S294/10)+Summary!$C$82/10^(T294/10))/Summary!$C$83))</f>
        <v>0</v>
      </c>
      <c r="V294" s="295">
        <f>'Anchor-AI'!Y292</f>
        <v>0</v>
      </c>
      <c r="W294" s="295">
        <f>'Anchor-AI'!Z292</f>
        <v>0</v>
      </c>
      <c r="X294" s="295">
        <f>'Anchor-AI'!AA292</f>
        <v>0</v>
      </c>
      <c r="Y294" s="357">
        <f>'Anchor-AI'!AB292</f>
        <v>0</v>
      </c>
      <c r="Z294" s="357">
        <f>'Anchor-AI'!AC292</f>
        <v>0</v>
      </c>
      <c r="AA294" s="296">
        <f t="shared" si="23"/>
        <v>0</v>
      </c>
      <c r="AC294" s="170">
        <f>'Test-AI'!L292</f>
        <v>0</v>
      </c>
      <c r="AD294" s="167">
        <f>'Test-AI'!M292</f>
        <v>0</v>
      </c>
      <c r="AE294" s="167">
        <f>'Test-AI'!N292</f>
        <v>0</v>
      </c>
      <c r="AF294" s="167">
        <f>'Test-AI'!O292</f>
        <v>0</v>
      </c>
      <c r="AG294" s="167">
        <f>(Summary!$C$63*AD294+Summary!$C$64*AE294+Summary!$C$65*AF294)/Summary!$C$66</f>
        <v>0</v>
      </c>
      <c r="AH294" s="167">
        <f>'Test-AI'!P292</f>
        <v>0</v>
      </c>
      <c r="AI294" s="167">
        <f>'Test-AI'!Q292</f>
        <v>0</v>
      </c>
      <c r="AJ294" s="167">
        <f>'Test-AI'!R292</f>
        <v>0</v>
      </c>
      <c r="AK294" s="167">
        <f>'Test-AI'!S292</f>
        <v>0</v>
      </c>
      <c r="AL294" s="167">
        <f>'Test-AI'!T292</f>
        <v>0</v>
      </c>
      <c r="AM294" s="167">
        <f>'Test-AI'!U292</f>
        <v>0</v>
      </c>
      <c r="AN294" s="167">
        <f>'Test-AI'!V292</f>
        <v>0</v>
      </c>
      <c r="AO294" s="167">
        <f>'Test-AI'!W292</f>
        <v>0</v>
      </c>
      <c r="AP294" s="167">
        <f>'Test-AI'!X292</f>
        <v>0</v>
      </c>
      <c r="AQ294" s="167">
        <f>10*LOG10(1/((Summary!$C$80/10^(AN294/10)+Summary!$C$81/10^(AO294/10)+Summary!$C$82/10^(AP294/10))/Summary!$C$83))</f>
        <v>0</v>
      </c>
      <c r="AR294" s="167">
        <f>'Test-AI'!Y292</f>
        <v>0</v>
      </c>
      <c r="AS294" s="167">
        <f>'Test-AI'!Z292</f>
        <v>0</v>
      </c>
      <c r="AT294" s="295">
        <f>'Test-AI'!AA292</f>
        <v>0</v>
      </c>
      <c r="AU294" s="357">
        <f>'Test-AI'!AB292</f>
        <v>0</v>
      </c>
      <c r="AV294" s="357">
        <f>'Test-AI'!AC292</f>
        <v>0</v>
      </c>
      <c r="AW294" s="296">
        <f t="shared" si="24"/>
        <v>0</v>
      </c>
      <c r="AX294" s="297" t="e">
        <f t="shared" si="25"/>
        <v>#DIV/0!</v>
      </c>
      <c r="AY294" s="298" t="e">
        <f t="shared" si="25"/>
        <v>#DIV/0!</v>
      </c>
      <c r="AZ294" s="297" t="e">
        <f t="shared" si="25"/>
        <v>#DIV/0!</v>
      </c>
      <c r="BA294" s="345" t="e">
        <f t="shared" si="25"/>
        <v>#DIV/0!</v>
      </c>
      <c r="BB294" s="75"/>
      <c r="BC294" s="75"/>
      <c r="BD294" s="573" t="s">
        <v>147</v>
      </c>
      <c r="BE294" s="549" t="e">
        <f t="array" ref="BE294">bdRateExtend($G293:$G296,H293:H296,$AC293:$AC296,AD293:AD296)</f>
        <v>#VALUE!</v>
      </c>
      <c r="BF294" s="552"/>
      <c r="BG294" s="552"/>
      <c r="BH294" s="552"/>
      <c r="BI294" s="552"/>
      <c r="BJ294" s="552"/>
      <c r="BK294" s="551" t="e">
        <f t="array" ref="BK294">bdRateExtend($G293:$G296,L293:L296,$AC293:$AC296,AH293:AH296)</f>
        <v>#VALUE!</v>
      </c>
      <c r="BL294" s="552"/>
      <c r="BM294" s="551" t="e">
        <f t="array" ref="BM294">bdRateExtend($G293:$G296,M293:M296,$AC293:$AC296,AI293:AI296)</f>
        <v>#VALUE!</v>
      </c>
      <c r="BN294" s="552"/>
      <c r="BO294" s="545" t="e">
        <f t="array" ref="BO294">bdRateExtend($G293:$G296,N293:N296,$AC293:$AC296,AJ293:AJ296,"None", FALSE,1)</f>
        <v>#VALUE!</v>
      </c>
      <c r="BP294" s="541"/>
      <c r="BQ294" s="545" t="e">
        <f t="array" ref="BQ294">bdRateExtend($G293:$G296,O293:O296,$AC293:$AC296,AK293:AK296,"None", FALSE,1)</f>
        <v>#VALUE!</v>
      </c>
      <c r="BR294" s="541"/>
      <c r="BS294" s="551" t="e">
        <f t="array" ref="BS294">bdRateExtend($G293:$G296,P293:P296,$AC293:$AC296,AL293:AL296)</f>
        <v>#VALUE!</v>
      </c>
      <c r="BT294" s="552"/>
      <c r="BU294" s="551" t="e">
        <f t="array" ref="BU294">bdRateExtend($G293:$G296,Q293:Q296,$AC293:$AC296,AM293:AM296)</f>
        <v>#VALUE!</v>
      </c>
      <c r="BV294" s="552"/>
      <c r="BW294" s="551" t="e">
        <f t="array" ref="BW294">bdRateExtend($G293:$G296,R293:R296,$AC293:$AC296,AN293:AN296)</f>
        <v>#VALUE!</v>
      </c>
      <c r="BX294" s="552"/>
      <c r="BY294" s="552"/>
      <c r="BZ294" s="541"/>
      <c r="CA294" s="541"/>
      <c r="CB294" s="552"/>
      <c r="CC294" s="561" t="e">
        <f t="array" ref="CC294">bdCAMBIExtend($G293:$G296,V293:V296,$AC293:$AC296,AR293:AR296)</f>
        <v>#VALUE!</v>
      </c>
      <c r="CD294" s="552"/>
      <c r="CE294" s="554">
        <f t="array" ref="CE294">testVMAFRange($G293:$G296,N293:N296,$AC293:$AC296,AJ293:AJ296)</f>
        <v>0</v>
      </c>
      <c r="CF294" s="541"/>
      <c r="CG294" s="554">
        <f t="array" ref="CG294">testVMAFRange($G293:$G296,O293:O296,$AC293:$AC296,AK293:AK296)</f>
        <v>0</v>
      </c>
      <c r="CH294" s="541"/>
    </row>
    <row r="295" spans="1:86" ht="17" hidden="1" customHeight="1" x14ac:dyDescent="0.2">
      <c r="A295" s="485"/>
      <c r="B295" s="566"/>
      <c r="C295" s="485"/>
      <c r="D295" s="590"/>
      <c r="E295" s="558"/>
      <c r="F295" s="239">
        <v>160</v>
      </c>
      <c r="G295" s="294">
        <f>'Anchor-AI'!L293</f>
        <v>0</v>
      </c>
      <c r="H295" s="295">
        <f>'Anchor-AI'!M293</f>
        <v>0</v>
      </c>
      <c r="I295" s="295">
        <f>'Anchor-AI'!N293</f>
        <v>0</v>
      </c>
      <c r="J295" s="295">
        <f>'Anchor-AI'!O293</f>
        <v>0</v>
      </c>
      <c r="K295" s="295">
        <f>(Summary!$C$63*H295+Summary!$C$64*I295+Summary!$C$65*J295)/Summary!$C$66</f>
        <v>0</v>
      </c>
      <c r="L295" s="295">
        <f>'Anchor-AI'!P293</f>
        <v>0</v>
      </c>
      <c r="M295" s="295">
        <f>'Anchor-AI'!Q293</f>
        <v>0</v>
      </c>
      <c r="N295" s="295">
        <f>'Anchor-AI'!R293</f>
        <v>0</v>
      </c>
      <c r="O295" s="295">
        <f>'Anchor-AI'!S293</f>
        <v>0</v>
      </c>
      <c r="P295" s="295">
        <f>'Anchor-AI'!T293</f>
        <v>0</v>
      </c>
      <c r="Q295" s="295">
        <f>'Anchor-AI'!U293</f>
        <v>0</v>
      </c>
      <c r="R295" s="295">
        <f>'Anchor-AI'!V293</f>
        <v>0</v>
      </c>
      <c r="S295" s="295">
        <f>'Anchor-AI'!W293</f>
        <v>0</v>
      </c>
      <c r="T295" s="295">
        <f>'Anchor-AI'!X293</f>
        <v>0</v>
      </c>
      <c r="U295" s="295">
        <f>10*LOG10(1/((Summary!$C$80/10^(R295/10)+Summary!$C$81/10^(S295/10)+Summary!$C$82/10^(T295/10))/Summary!$C$83))</f>
        <v>0</v>
      </c>
      <c r="V295" s="295">
        <f>'Anchor-AI'!Y293</f>
        <v>0</v>
      </c>
      <c r="W295" s="295">
        <f>'Anchor-AI'!Z293</f>
        <v>0</v>
      </c>
      <c r="X295" s="295">
        <f>'Anchor-AI'!AA293</f>
        <v>0</v>
      </c>
      <c r="Y295" s="357">
        <f>'Anchor-AI'!AB293</f>
        <v>0</v>
      </c>
      <c r="Z295" s="357">
        <f>'Anchor-AI'!AC293</f>
        <v>0</v>
      </c>
      <c r="AA295" s="296">
        <f t="shared" si="23"/>
        <v>0</v>
      </c>
      <c r="AC295" s="170">
        <f>'Test-AI'!L293</f>
        <v>0</v>
      </c>
      <c r="AD295" s="167">
        <f>'Test-AI'!M293</f>
        <v>0</v>
      </c>
      <c r="AE295" s="167">
        <f>'Test-AI'!N293</f>
        <v>0</v>
      </c>
      <c r="AF295" s="167">
        <f>'Test-AI'!O293</f>
        <v>0</v>
      </c>
      <c r="AG295" s="167">
        <f>(Summary!$C$63*AD295+Summary!$C$64*AE295+Summary!$C$65*AF295)/Summary!$C$66</f>
        <v>0</v>
      </c>
      <c r="AH295" s="167">
        <f>'Test-AI'!P293</f>
        <v>0</v>
      </c>
      <c r="AI295" s="167">
        <f>'Test-AI'!Q293</f>
        <v>0</v>
      </c>
      <c r="AJ295" s="167">
        <f>'Test-AI'!R293</f>
        <v>0</v>
      </c>
      <c r="AK295" s="167">
        <f>'Test-AI'!S293</f>
        <v>0</v>
      </c>
      <c r="AL295" s="167">
        <f>'Test-AI'!T293</f>
        <v>0</v>
      </c>
      <c r="AM295" s="167">
        <f>'Test-AI'!U293</f>
        <v>0</v>
      </c>
      <c r="AN295" s="167">
        <f>'Test-AI'!V293</f>
        <v>0</v>
      </c>
      <c r="AO295" s="167">
        <f>'Test-AI'!W293</f>
        <v>0</v>
      </c>
      <c r="AP295" s="167">
        <f>'Test-AI'!X293</f>
        <v>0</v>
      </c>
      <c r="AQ295" s="167">
        <f>10*LOG10(1/((Summary!$C$80/10^(AN295/10)+Summary!$C$81/10^(AO295/10)+Summary!$C$82/10^(AP295/10))/Summary!$C$83))</f>
        <v>0</v>
      </c>
      <c r="AR295" s="167">
        <f>'Test-AI'!Y293</f>
        <v>0</v>
      </c>
      <c r="AS295" s="167">
        <f>'Test-AI'!Z293</f>
        <v>0</v>
      </c>
      <c r="AT295" s="295">
        <f>'Test-AI'!AA293</f>
        <v>0</v>
      </c>
      <c r="AU295" s="357">
        <f>'Test-AI'!AB293</f>
        <v>0</v>
      </c>
      <c r="AV295" s="357">
        <f>'Test-AI'!AC293</f>
        <v>0</v>
      </c>
      <c r="AW295" s="296">
        <f t="shared" si="24"/>
        <v>0</v>
      </c>
      <c r="AX295" s="297" t="e">
        <f t="shared" si="25"/>
        <v>#DIV/0!</v>
      </c>
      <c r="AY295" s="298" t="e">
        <f t="shared" si="25"/>
        <v>#DIV/0!</v>
      </c>
      <c r="AZ295" s="297" t="e">
        <f t="shared" si="25"/>
        <v>#DIV/0!</v>
      </c>
      <c r="BA295" s="345" t="e">
        <f t="shared" si="25"/>
        <v>#DIV/0!</v>
      </c>
      <c r="BB295" s="75"/>
      <c r="BC295" s="75"/>
      <c r="BD295" s="565"/>
      <c r="BE295" s="550"/>
      <c r="BF295" s="552"/>
      <c r="BG295" s="552"/>
      <c r="BH295" s="552"/>
      <c r="BI295" s="552"/>
      <c r="BJ295" s="552"/>
      <c r="BK295" s="553"/>
      <c r="BL295" s="552"/>
      <c r="BM295" s="553"/>
      <c r="BN295" s="552"/>
      <c r="BO295" s="546"/>
      <c r="BP295" s="541"/>
      <c r="BQ295" s="546"/>
      <c r="BR295" s="541"/>
      <c r="BS295" s="553"/>
      <c r="BT295" s="552"/>
      <c r="BU295" s="553"/>
      <c r="BV295" s="552"/>
      <c r="BW295" s="553"/>
      <c r="BX295" s="552"/>
      <c r="BY295" s="552"/>
      <c r="BZ295" s="541"/>
      <c r="CA295" s="541"/>
      <c r="CB295" s="552"/>
      <c r="CC295" s="553"/>
      <c r="CD295" s="552"/>
      <c r="CE295" s="546"/>
      <c r="CF295" s="541"/>
      <c r="CG295" s="546"/>
      <c r="CH295" s="541"/>
    </row>
    <row r="296" spans="1:86" ht="17" hidden="1" customHeight="1" x14ac:dyDescent="0.2">
      <c r="A296" s="485"/>
      <c r="B296" s="566"/>
      <c r="C296" s="485"/>
      <c r="D296" s="590"/>
      <c r="E296" s="558"/>
      <c r="F296" s="239">
        <v>185</v>
      </c>
      <c r="G296" s="294">
        <f>'Anchor-AI'!L294</f>
        <v>0</v>
      </c>
      <c r="H296" s="295">
        <f>'Anchor-AI'!M294</f>
        <v>0</v>
      </c>
      <c r="I296" s="295">
        <f>'Anchor-AI'!N294</f>
        <v>0</v>
      </c>
      <c r="J296" s="295">
        <f>'Anchor-AI'!O294</f>
        <v>0</v>
      </c>
      <c r="K296" s="295">
        <f>(Summary!$C$63*H296+Summary!$C$64*I296+Summary!$C$65*J296)/Summary!$C$66</f>
        <v>0</v>
      </c>
      <c r="L296" s="295">
        <f>'Anchor-AI'!P294</f>
        <v>0</v>
      </c>
      <c r="M296" s="295">
        <f>'Anchor-AI'!Q294</f>
        <v>0</v>
      </c>
      <c r="N296" s="295">
        <f>'Anchor-AI'!R294</f>
        <v>0</v>
      </c>
      <c r="O296" s="295">
        <f>'Anchor-AI'!S294</f>
        <v>0</v>
      </c>
      <c r="P296" s="295">
        <f>'Anchor-AI'!T294</f>
        <v>0</v>
      </c>
      <c r="Q296" s="295">
        <f>'Anchor-AI'!U294</f>
        <v>0</v>
      </c>
      <c r="R296" s="295">
        <f>'Anchor-AI'!V294</f>
        <v>0</v>
      </c>
      <c r="S296" s="295">
        <f>'Anchor-AI'!W294</f>
        <v>0</v>
      </c>
      <c r="T296" s="295">
        <f>'Anchor-AI'!X294</f>
        <v>0</v>
      </c>
      <c r="U296" s="295">
        <f>10*LOG10(1/((Summary!$C$80/10^(R296/10)+Summary!$C$81/10^(S296/10)+Summary!$C$82/10^(T296/10))/Summary!$C$83))</f>
        <v>0</v>
      </c>
      <c r="V296" s="295">
        <f>'Anchor-AI'!Y294</f>
        <v>0</v>
      </c>
      <c r="W296" s="295">
        <f>'Anchor-AI'!Z294</f>
        <v>0</v>
      </c>
      <c r="X296" s="295">
        <f>'Anchor-AI'!AA294</f>
        <v>0</v>
      </c>
      <c r="Y296" s="357">
        <f>'Anchor-AI'!AB294</f>
        <v>0</v>
      </c>
      <c r="Z296" s="357">
        <f>'Anchor-AI'!AC294</f>
        <v>0</v>
      </c>
      <c r="AA296" s="296">
        <f t="shared" si="23"/>
        <v>0</v>
      </c>
      <c r="AC296" s="170">
        <f>'Test-AI'!L294</f>
        <v>0</v>
      </c>
      <c r="AD296" s="167">
        <f>'Test-AI'!M294</f>
        <v>0</v>
      </c>
      <c r="AE296" s="167">
        <f>'Test-AI'!N294</f>
        <v>0</v>
      </c>
      <c r="AF296" s="167">
        <f>'Test-AI'!O294</f>
        <v>0</v>
      </c>
      <c r="AG296" s="167">
        <f>(Summary!$C$63*AD296+Summary!$C$64*AE296+Summary!$C$65*AF296)/Summary!$C$66</f>
        <v>0</v>
      </c>
      <c r="AH296" s="167">
        <f>'Test-AI'!P294</f>
        <v>0</v>
      </c>
      <c r="AI296" s="167">
        <f>'Test-AI'!Q294</f>
        <v>0</v>
      </c>
      <c r="AJ296" s="167">
        <f>'Test-AI'!R294</f>
        <v>0</v>
      </c>
      <c r="AK296" s="167">
        <f>'Test-AI'!S294</f>
        <v>0</v>
      </c>
      <c r="AL296" s="167">
        <f>'Test-AI'!T294</f>
        <v>0</v>
      </c>
      <c r="AM296" s="167">
        <f>'Test-AI'!U294</f>
        <v>0</v>
      </c>
      <c r="AN296" s="167">
        <f>'Test-AI'!V294</f>
        <v>0</v>
      </c>
      <c r="AO296" s="167">
        <f>'Test-AI'!W294</f>
        <v>0</v>
      </c>
      <c r="AP296" s="167">
        <f>'Test-AI'!X294</f>
        <v>0</v>
      </c>
      <c r="AQ296" s="167">
        <f>10*LOG10(1/((Summary!$C$80/10^(AN296/10)+Summary!$C$81/10^(AO296/10)+Summary!$C$82/10^(AP296/10))/Summary!$C$83))</f>
        <v>0</v>
      </c>
      <c r="AR296" s="167">
        <f>'Test-AI'!Y294</f>
        <v>0</v>
      </c>
      <c r="AS296" s="167">
        <f>'Test-AI'!Z294</f>
        <v>0</v>
      </c>
      <c r="AT296" s="295">
        <f>'Test-AI'!AA294</f>
        <v>0</v>
      </c>
      <c r="AU296" s="357">
        <f>'Test-AI'!AB294</f>
        <v>0</v>
      </c>
      <c r="AV296" s="357">
        <f>'Test-AI'!AC294</f>
        <v>0</v>
      </c>
      <c r="AW296" s="296">
        <f t="shared" si="24"/>
        <v>0</v>
      </c>
      <c r="AX296" s="297" t="e">
        <f t="shared" si="25"/>
        <v>#DIV/0!</v>
      </c>
      <c r="AY296" s="298" t="e">
        <f t="shared" si="25"/>
        <v>#DIV/0!</v>
      </c>
      <c r="AZ296" s="297" t="e">
        <f t="shared" si="25"/>
        <v>#DIV/0!</v>
      </c>
      <c r="BA296" s="345" t="e">
        <f t="shared" si="25"/>
        <v>#DIV/0!</v>
      </c>
      <c r="BB296" s="75"/>
      <c r="BC296" s="75"/>
      <c r="BD296" s="574" t="s">
        <v>46</v>
      </c>
      <c r="BE296" s="549" t="e">
        <f t="array" ref="BE296">bdRateExtend($G294:$G297,H294:H297,$AC294:$AC297,AD294:AD297)</f>
        <v>#VALUE!</v>
      </c>
      <c r="BF296" s="552"/>
      <c r="BG296" s="552"/>
      <c r="BH296" s="552"/>
      <c r="BI296" s="552"/>
      <c r="BJ296" s="552"/>
      <c r="BK296" s="551" t="e">
        <f t="array" ref="BK296">bdRateExtend($G294:$G297,L294:L297,$AC294:$AC297,AH294:AH297)</f>
        <v>#VALUE!</v>
      </c>
      <c r="BL296" s="552"/>
      <c r="BM296" s="551" t="e">
        <f t="array" ref="BM296">bdRateExtend($G294:$G297,M294:M297,$AC294:$AC297,AI294:AI297)</f>
        <v>#VALUE!</v>
      </c>
      <c r="BN296" s="552"/>
      <c r="BO296" s="545" t="e">
        <f t="array" ref="BO296">bdRateExtend($G294:$G297,N294:N297,$AC294:$AC297,AJ294:AJ297,"None", FALSE,1)</f>
        <v>#VALUE!</v>
      </c>
      <c r="BP296" s="541"/>
      <c r="BQ296" s="545" t="e">
        <f t="array" ref="BQ296">bdRateExtend($G294:$G297,O294:O297,$AC294:$AC297,AK294:AK297,"None", FALSE,1)</f>
        <v>#VALUE!</v>
      </c>
      <c r="BR296" s="541"/>
      <c r="BS296" s="551" t="e">
        <f t="array" ref="BS296">bdRateExtend($G294:$G297,P294:P297,$AC294:$AC297,AL294:AL297)</f>
        <v>#VALUE!</v>
      </c>
      <c r="BT296" s="552"/>
      <c r="BU296" s="551" t="e">
        <f t="array" ref="BU296">bdRateExtend($G294:$G297,Q294:Q297,$AC294:$AC297,AM294:AM297)</f>
        <v>#VALUE!</v>
      </c>
      <c r="BV296" s="552"/>
      <c r="BW296" s="551" t="e">
        <f t="array" ref="BW296">bdRateExtend($G294:$G297,R294:R297,$AC294:$AC297,AN294:AN297)</f>
        <v>#VALUE!</v>
      </c>
      <c r="BX296" s="552"/>
      <c r="BY296" s="552"/>
      <c r="BZ296" s="541"/>
      <c r="CA296" s="541"/>
      <c r="CB296" s="552"/>
      <c r="CC296" s="561" t="e">
        <f t="array" ref="CC296">bdCAMBIExtend($G294:$G297,V294:V297,$AC294:$AC297,AR294:AR297)</f>
        <v>#VALUE!</v>
      </c>
      <c r="CD296" s="552"/>
      <c r="CE296" s="554">
        <f t="array" ref="CE296">testVMAFRange($G294:$G297,N294:N297,$AC294:$AC297,AJ294:AJ297)</f>
        <v>0</v>
      </c>
      <c r="CF296" s="541"/>
      <c r="CG296" s="554">
        <f t="array" ref="CG296">testVMAFRange($G294:$G297,O294:O297,$AC294:$AC297,AK294:AK297)</f>
        <v>0</v>
      </c>
      <c r="CH296" s="541"/>
    </row>
    <row r="297" spans="1:86" ht="17" hidden="1" customHeight="1" x14ac:dyDescent="0.2">
      <c r="A297" s="485"/>
      <c r="B297" s="596"/>
      <c r="C297" s="486"/>
      <c r="D297" s="591"/>
      <c r="E297" s="559"/>
      <c r="F297" s="240">
        <v>210</v>
      </c>
      <c r="G297" s="299">
        <f>'Anchor-AI'!L295</f>
        <v>0</v>
      </c>
      <c r="H297" s="300">
        <f>'Anchor-AI'!M295</f>
        <v>0</v>
      </c>
      <c r="I297" s="300">
        <f>'Anchor-AI'!N295</f>
        <v>0</v>
      </c>
      <c r="J297" s="300">
        <f>'Anchor-AI'!O295</f>
        <v>0</v>
      </c>
      <c r="K297" s="295">
        <f>(Summary!$C$63*H297+Summary!$C$64*I297+Summary!$C$65*J297)/Summary!$C$66</f>
        <v>0</v>
      </c>
      <c r="L297" s="300">
        <f>'Anchor-AI'!P295</f>
        <v>0</v>
      </c>
      <c r="M297" s="300">
        <f>'Anchor-AI'!Q295</f>
        <v>0</v>
      </c>
      <c r="N297" s="300">
        <f>'Anchor-AI'!R295</f>
        <v>0</v>
      </c>
      <c r="O297" s="300">
        <f>'Anchor-AI'!S295</f>
        <v>0</v>
      </c>
      <c r="P297" s="300">
        <f>'Anchor-AI'!T295</f>
        <v>0</v>
      </c>
      <c r="Q297" s="300">
        <f>'Anchor-AI'!U295</f>
        <v>0</v>
      </c>
      <c r="R297" s="300">
        <f>'Anchor-AI'!V295</f>
        <v>0</v>
      </c>
      <c r="S297" s="300">
        <f>'Anchor-AI'!W295</f>
        <v>0</v>
      </c>
      <c r="T297" s="300">
        <f>'Anchor-AI'!X295</f>
        <v>0</v>
      </c>
      <c r="U297" s="300">
        <f>10*LOG10(1/((Summary!$C$80/10^(R297/10)+Summary!$C$81/10^(S297/10)+Summary!$C$82/10^(T297/10))/Summary!$C$83))</f>
        <v>0</v>
      </c>
      <c r="V297" s="300">
        <f>'Anchor-AI'!Y295</f>
        <v>0</v>
      </c>
      <c r="W297" s="300">
        <f>'Anchor-AI'!Z295</f>
        <v>0</v>
      </c>
      <c r="X297" s="300">
        <f>'Anchor-AI'!AA295</f>
        <v>0</v>
      </c>
      <c r="Y297" s="357">
        <f>'Anchor-AI'!AB295</f>
        <v>0</v>
      </c>
      <c r="Z297" s="357">
        <f>'Anchor-AI'!AC295</f>
        <v>0</v>
      </c>
      <c r="AA297" s="301">
        <f t="shared" si="23"/>
        <v>0</v>
      </c>
      <c r="AC297" s="171">
        <f>'Test-AI'!L295</f>
        <v>0</v>
      </c>
      <c r="AD297" s="168">
        <f>'Test-AI'!M295</f>
        <v>0</v>
      </c>
      <c r="AE297" s="168">
        <f>'Test-AI'!N295</f>
        <v>0</v>
      </c>
      <c r="AF297" s="168">
        <f>'Test-AI'!O295</f>
        <v>0</v>
      </c>
      <c r="AG297" s="168">
        <f>(Summary!$C$63*AD297+Summary!$C$64*AE297+Summary!$C$65*AF297)/Summary!$C$66</f>
        <v>0</v>
      </c>
      <c r="AH297" s="168">
        <f>'Test-AI'!P295</f>
        <v>0</v>
      </c>
      <c r="AI297" s="168">
        <f>'Test-AI'!Q295</f>
        <v>0</v>
      </c>
      <c r="AJ297" s="168">
        <f>'Test-AI'!R295</f>
        <v>0</v>
      </c>
      <c r="AK297" s="168">
        <f>'Test-AI'!S295</f>
        <v>0</v>
      </c>
      <c r="AL297" s="168">
        <f>'Test-AI'!T295</f>
        <v>0</v>
      </c>
      <c r="AM297" s="168">
        <f>'Test-AI'!U295</f>
        <v>0</v>
      </c>
      <c r="AN297" s="168">
        <f>'Test-AI'!V295</f>
        <v>0</v>
      </c>
      <c r="AO297" s="168">
        <f>'Test-AI'!W295</f>
        <v>0</v>
      </c>
      <c r="AP297" s="168">
        <f>'Test-AI'!X295</f>
        <v>0</v>
      </c>
      <c r="AQ297" s="168">
        <f>10*LOG10(1/((Summary!$C$80/10^(AN297/10)+Summary!$C$81/10^(AO297/10)+Summary!$C$82/10^(AP297/10))/Summary!$C$83))</f>
        <v>0</v>
      </c>
      <c r="AR297" s="168">
        <f>'Test-AI'!Y295</f>
        <v>0</v>
      </c>
      <c r="AS297" s="168">
        <f>'Test-AI'!Z295</f>
        <v>0</v>
      </c>
      <c r="AT297" s="300">
        <f>'Test-AI'!AA295</f>
        <v>0</v>
      </c>
      <c r="AU297" s="357">
        <f>'Test-AI'!AB295</f>
        <v>0</v>
      </c>
      <c r="AV297" s="357">
        <f>'Test-AI'!AC295</f>
        <v>0</v>
      </c>
      <c r="AW297" s="301">
        <f t="shared" si="24"/>
        <v>0</v>
      </c>
      <c r="AX297" s="302" t="e">
        <f t="shared" si="25"/>
        <v>#DIV/0!</v>
      </c>
      <c r="AY297" s="303" t="e">
        <f t="shared" si="25"/>
        <v>#DIV/0!</v>
      </c>
      <c r="AZ297" s="297" t="e">
        <f t="shared" si="25"/>
        <v>#DIV/0!</v>
      </c>
      <c r="BA297" s="345" t="e">
        <f t="shared" si="25"/>
        <v>#DIV/0!</v>
      </c>
      <c r="BB297" s="75"/>
      <c r="BC297" s="75"/>
      <c r="BD297" s="570"/>
      <c r="BE297" s="550"/>
      <c r="BF297" s="553"/>
      <c r="BG297" s="553"/>
      <c r="BH297" s="553"/>
      <c r="BI297" s="553"/>
      <c r="BJ297" s="553"/>
      <c r="BK297" s="553"/>
      <c r="BL297" s="553"/>
      <c r="BM297" s="553"/>
      <c r="BN297" s="553"/>
      <c r="BO297" s="546"/>
      <c r="BP297" s="544"/>
      <c r="BQ297" s="546"/>
      <c r="BR297" s="544"/>
      <c r="BS297" s="553"/>
      <c r="BT297" s="553"/>
      <c r="BU297" s="553"/>
      <c r="BV297" s="553"/>
      <c r="BW297" s="553"/>
      <c r="BX297" s="553"/>
      <c r="BY297" s="553"/>
      <c r="BZ297" s="544"/>
      <c r="CA297" s="544"/>
      <c r="CB297" s="553"/>
      <c r="CC297" s="553"/>
      <c r="CD297" s="553"/>
      <c r="CE297" s="546"/>
      <c r="CF297" s="544"/>
      <c r="CG297" s="546"/>
      <c r="CH297" s="544"/>
    </row>
    <row r="298" spans="1:86" ht="17" hidden="1" customHeight="1" x14ac:dyDescent="0.2">
      <c r="A298" s="485"/>
      <c r="B298" s="595" t="s">
        <v>148</v>
      </c>
      <c r="C298" s="586" t="s">
        <v>82</v>
      </c>
      <c r="D298" s="589">
        <v>30</v>
      </c>
      <c r="E298" s="557">
        <v>8</v>
      </c>
      <c r="F298" s="238">
        <v>85</v>
      </c>
      <c r="G298" s="289">
        <f>'Anchor-AI'!L296</f>
        <v>0</v>
      </c>
      <c r="H298" s="290">
        <f>'Anchor-AI'!M296</f>
        <v>0</v>
      </c>
      <c r="I298" s="290">
        <f>'Anchor-AI'!N296</f>
        <v>0</v>
      </c>
      <c r="J298" s="290">
        <f>'Anchor-AI'!O296</f>
        <v>0</v>
      </c>
      <c r="K298" s="290">
        <f>(Summary!$C$63*H298+Summary!$C$64*I298+Summary!$C$65*J298)/Summary!$C$66</f>
        <v>0</v>
      </c>
      <c r="L298" s="290">
        <f>'Anchor-AI'!P296</f>
        <v>0</v>
      </c>
      <c r="M298" s="290">
        <f>'Anchor-AI'!Q296</f>
        <v>0</v>
      </c>
      <c r="N298" s="290">
        <f>'Anchor-AI'!R296</f>
        <v>0</v>
      </c>
      <c r="O298" s="290">
        <f>'Anchor-AI'!S296</f>
        <v>0</v>
      </c>
      <c r="P298" s="290">
        <f>'Anchor-AI'!T296</f>
        <v>0</v>
      </c>
      <c r="Q298" s="290">
        <f>'Anchor-AI'!U296</f>
        <v>0</v>
      </c>
      <c r="R298" s="290">
        <f>'Anchor-AI'!V296</f>
        <v>0</v>
      </c>
      <c r="S298" s="290">
        <f>'Anchor-AI'!W296</f>
        <v>0</v>
      </c>
      <c r="T298" s="290">
        <f>'Anchor-AI'!X296</f>
        <v>0</v>
      </c>
      <c r="U298" s="290">
        <f>10*LOG10(1/((Summary!$C$80/10^(R298/10)+Summary!$C$81/10^(S298/10)+Summary!$C$82/10^(T298/10))/Summary!$C$83))</f>
        <v>0</v>
      </c>
      <c r="V298" s="290">
        <f>'Anchor-AI'!Y296</f>
        <v>0</v>
      </c>
      <c r="W298" s="290">
        <f>'Anchor-AI'!Z296</f>
        <v>0</v>
      </c>
      <c r="X298" s="290">
        <f>'Anchor-AI'!AA296</f>
        <v>0</v>
      </c>
      <c r="Y298" s="360">
        <f>'Anchor-AI'!AB296</f>
        <v>0</v>
      </c>
      <c r="Z298" s="360">
        <f>'Anchor-AI'!AC296</f>
        <v>0</v>
      </c>
      <c r="AA298" s="291">
        <f t="shared" si="23"/>
        <v>0</v>
      </c>
      <c r="AC298" s="169">
        <f>'Test-AI'!L296</f>
        <v>0</v>
      </c>
      <c r="AD298" s="166">
        <f>'Test-AI'!M296</f>
        <v>0</v>
      </c>
      <c r="AE298" s="166">
        <f>'Test-AI'!N296</f>
        <v>0</v>
      </c>
      <c r="AF298" s="166">
        <f>'Test-AI'!O296</f>
        <v>0</v>
      </c>
      <c r="AG298" s="166">
        <f>(Summary!$C$63*AD298+Summary!$C$64*AE298+Summary!$C$65*AF298)/Summary!$C$66</f>
        <v>0</v>
      </c>
      <c r="AH298" s="166">
        <f>'Test-AI'!P296</f>
        <v>0</v>
      </c>
      <c r="AI298" s="166">
        <f>'Test-AI'!Q296</f>
        <v>0</v>
      </c>
      <c r="AJ298" s="166">
        <f>'Test-AI'!R296</f>
        <v>0</v>
      </c>
      <c r="AK298" s="166">
        <f>'Test-AI'!S296</f>
        <v>0</v>
      </c>
      <c r="AL298" s="166">
        <f>'Test-AI'!T296</f>
        <v>0</v>
      </c>
      <c r="AM298" s="166">
        <f>'Test-AI'!U296</f>
        <v>0</v>
      </c>
      <c r="AN298" s="166">
        <f>'Test-AI'!V296</f>
        <v>0</v>
      </c>
      <c r="AO298" s="166">
        <f>'Test-AI'!W296</f>
        <v>0</v>
      </c>
      <c r="AP298" s="166">
        <f>'Test-AI'!X296</f>
        <v>0</v>
      </c>
      <c r="AQ298" s="166">
        <f>10*LOG10(1/((Summary!$C$80/10^(AN298/10)+Summary!$C$81/10^(AO298/10)+Summary!$C$82/10^(AP298/10))/Summary!$C$83))</f>
        <v>0</v>
      </c>
      <c r="AR298" s="166">
        <f>'Test-AI'!Y296</f>
        <v>0</v>
      </c>
      <c r="AS298" s="166">
        <f>'Test-AI'!Z296</f>
        <v>0</v>
      </c>
      <c r="AT298" s="290">
        <f>'Test-AI'!AA296</f>
        <v>0</v>
      </c>
      <c r="AU298" s="356">
        <f>'Test-AI'!AB296</f>
        <v>0</v>
      </c>
      <c r="AV298" s="356">
        <f>'Test-AI'!AC296</f>
        <v>0</v>
      </c>
      <c r="AW298" s="291">
        <f t="shared" si="24"/>
        <v>0</v>
      </c>
      <c r="AX298" s="292" t="e">
        <f t="shared" si="25"/>
        <v>#DIV/0!</v>
      </c>
      <c r="AY298" s="293" t="e">
        <f t="shared" si="25"/>
        <v>#DIV/0!</v>
      </c>
      <c r="AZ298" s="292" t="e">
        <f t="shared" si="25"/>
        <v>#DIV/0!</v>
      </c>
      <c r="BA298" s="344" t="e">
        <f t="shared" si="25"/>
        <v>#DIV/0!</v>
      </c>
      <c r="BB298" s="75"/>
      <c r="BC298" s="75"/>
      <c r="BD298" s="572" t="s">
        <v>39</v>
      </c>
      <c r="BE298" s="549" t="e">
        <f t="array" ref="BE298">bdRateExtend($G298:$G301,H298:H301,$AC298:$AC301,AD298:AD301)</f>
        <v>#VALUE!</v>
      </c>
      <c r="BF298" s="551" t="e">
        <f t="array" ref="BF298">bdRateExtend($G298:$G303,H298:H303,$AC298:$AC303,AD298:AD303)</f>
        <v>#VALUE!</v>
      </c>
      <c r="BG298" s="551" t="e">
        <f t="array" ref="BG298">bdRateExtend($G298:$G303,I298:I303,$AC298:$AC303,AE298:AE303)</f>
        <v>#VALUE!</v>
      </c>
      <c r="BH298" s="551" t="e">
        <f t="array" ref="BH298">bdRateExtend($G298:$G303,J298:J303,$AC298:$AC303,AF298:AF303)</f>
        <v>#VALUE!</v>
      </c>
      <c r="BI298" s="551" t="e">
        <f t="array" ref="BI298">bdRateExtend($G298:$G303,K298:K303,$AC298:$AC303,AG298:AG303)</f>
        <v>#VALUE!</v>
      </c>
      <c r="BJ298" s="575" t="e">
        <f>(Summary!$C$94*BF298+Summary!$C$95*BG298+Summary!$C$96*BH298)/Summary!$C$97</f>
        <v>#VALUE!</v>
      </c>
      <c r="BK298" s="551" t="e">
        <f t="array" ref="BK298">bdRateExtend($G298:$G301,L298:L301,$AC298:$AC301,AH298:AH301)</f>
        <v>#VALUE!</v>
      </c>
      <c r="BL298" s="551" t="e">
        <f t="array" ref="BL298">bdRateExtend($G298:$G303,L298:L303,$AC298:$AC303,AH298:AH303)</f>
        <v>#VALUE!</v>
      </c>
      <c r="BM298" s="551" t="e">
        <f t="array" ref="BM298">bdRateExtend($G298:$G301,M298:M301,$AC298:$AC301,AI298:AI301)</f>
        <v>#VALUE!</v>
      </c>
      <c r="BN298" s="551" t="e">
        <f t="array" ref="BN298">bdRateExtend($G298:$G303,M298:M303,$AC298:$AC303,AI298:AI303)</f>
        <v>#VALUE!</v>
      </c>
      <c r="BO298" s="548" t="e">
        <f t="array" ref="BO298">bdRateExtend($G298:$G301,N298:N301,$AC298:$AC301,AJ298:AJ301,"None", FALSE,1)</f>
        <v>#VALUE!</v>
      </c>
      <c r="BP298" s="585" t="e">
        <f t="array" ref="BP298">bdRateExtend($G298:$G303,N298:N303,$AC298:$AC303,AJ298:AJ303,"None", FALSE,1)</f>
        <v>#VALUE!</v>
      </c>
      <c r="BQ298" s="548" t="e">
        <f t="array" ref="BQ298">bdRateExtend($G298:$G301,O298:O301,$AC298:$AC301,AK298:AK301,"None", FALSE,1)</f>
        <v>#VALUE!</v>
      </c>
      <c r="BR298" s="585" t="e">
        <f t="array" ref="BR298">bdRateExtend($G298:$G303,O298:O303,$AC298:$AC303,AK298:AK303,"None", FALSE,1)</f>
        <v>#VALUE!</v>
      </c>
      <c r="BS298" s="551" t="e">
        <f t="array" ref="BS298">bdRateExtend($G298:$G301,P298:P301,$AC298:$AC301,AL298:AL301)</f>
        <v>#VALUE!</v>
      </c>
      <c r="BT298" s="551" t="e">
        <f t="array" ref="BT298">bdRateExtend($G298:$G303,P298:P303,$AC298:$AC303,AL298:AL303)</f>
        <v>#VALUE!</v>
      </c>
      <c r="BU298" s="551" t="e">
        <f t="array" ref="BU298">bdRateExtend($G298:$G301,Q298:Q301,$AC298:$AC301,AM298:AM301)</f>
        <v>#VALUE!</v>
      </c>
      <c r="BV298" s="551" t="e">
        <f t="array" ref="BV298">bdRateExtend($G298:$G303,Q298:Q303,$AC298:$AC303,AM298:AM303)</f>
        <v>#VALUE!</v>
      </c>
      <c r="BW298" s="551" t="e">
        <f t="array" ref="BW298">bdRateExtend($G298:$G301,R298:R301,$AC298:$AC301,AN298:AN301)</f>
        <v>#VALUE!</v>
      </c>
      <c r="BX298" s="551" t="e">
        <f t="array" ref="BX298">bdRateExtend($G298:$G303,R298:R303,$AC298:$AC303,AN298:AN303)</f>
        <v>#VALUE!</v>
      </c>
      <c r="BY298" s="551" t="e">
        <f t="array" ref="BY298">bdRateExtend($G298:$G303,S298:S303,$AC298:$AC303,AO298:AO303)</f>
        <v>#VALUE!</v>
      </c>
      <c r="BZ298" s="555" t="e">
        <f t="array" ref="BZ298">bdRateExtend($G298:$G303,T298:T303,$AC298:$AC303,AP298:AP303)</f>
        <v>#VALUE!</v>
      </c>
      <c r="CA298" s="555" t="e">
        <f t="array" ref="CA298">bdRateExtend($G298:$G303,U298:U303,$AC298:$AC303,AQ298:AQ303)</f>
        <v>#VALUE!</v>
      </c>
      <c r="CB298" s="575" t="e">
        <f>(Summary!$C$108*BX298+Summary!$C$109*BY298+Summary!$C$110*BZ298)/Summary!$C$111</f>
        <v>#VALUE!</v>
      </c>
      <c r="CC298" s="593" t="e">
        <f t="array" ref="CC298">bdCAMBIExtend($G298:$G301,V298:V301,$AC298:$AC301,AR298:AR301)</f>
        <v>#VALUE!</v>
      </c>
      <c r="CD298" s="578" t="e">
        <f t="array" ref="CD298">bdCAMBIExtend($G298:$G303,V298:V303,$AC298:$AC303,AR298:AR303)</f>
        <v>#VALUE!</v>
      </c>
      <c r="CE298" s="547">
        <f t="array" ref="CE298">testVMAFRange($G298:$G301,N298:N301,$AC298:$AC301,AJ298:AJ301)</f>
        <v>0</v>
      </c>
      <c r="CF298" s="543">
        <f t="array" ref="CF298">testVMAFRange($G298:$G303,N298:N303,$AC298:$AC303,AJ298:AJ303)</f>
        <v>0</v>
      </c>
      <c r="CG298" s="547">
        <f t="array" ref="CG298">testVMAFRange($G298:$G301,O298:O301,$AC298:$AC301,AK298:AK301)</f>
        <v>0</v>
      </c>
      <c r="CH298" s="543">
        <f t="array" ref="CH298">testVMAFRange($G298:$G303,O298:O303,$AC298:$AC303,AK298:AK303)</f>
        <v>0</v>
      </c>
    </row>
    <row r="299" spans="1:86" ht="17" hidden="1" customHeight="1" x14ac:dyDescent="0.2">
      <c r="A299" s="485"/>
      <c r="B299" s="566"/>
      <c r="C299" s="485"/>
      <c r="D299" s="590"/>
      <c r="E299" s="558"/>
      <c r="F299" s="239">
        <v>110</v>
      </c>
      <c r="G299" s="294">
        <f>'Anchor-AI'!L297</f>
        <v>0</v>
      </c>
      <c r="H299" s="295">
        <f>'Anchor-AI'!M297</f>
        <v>0</v>
      </c>
      <c r="I299" s="295">
        <f>'Anchor-AI'!N297</f>
        <v>0</v>
      </c>
      <c r="J299" s="295">
        <f>'Anchor-AI'!O297</f>
        <v>0</v>
      </c>
      <c r="K299" s="295">
        <f>(Summary!$C$63*H299+Summary!$C$64*I299+Summary!$C$65*J299)/Summary!$C$66</f>
        <v>0</v>
      </c>
      <c r="L299" s="295">
        <f>'Anchor-AI'!P297</f>
        <v>0</v>
      </c>
      <c r="M299" s="295">
        <f>'Anchor-AI'!Q297</f>
        <v>0</v>
      </c>
      <c r="N299" s="295">
        <f>'Anchor-AI'!R297</f>
        <v>0</v>
      </c>
      <c r="O299" s="295">
        <f>'Anchor-AI'!S297</f>
        <v>0</v>
      </c>
      <c r="P299" s="295">
        <f>'Anchor-AI'!T297</f>
        <v>0</v>
      </c>
      <c r="Q299" s="295">
        <f>'Anchor-AI'!U297</f>
        <v>0</v>
      </c>
      <c r="R299" s="295">
        <f>'Anchor-AI'!V297</f>
        <v>0</v>
      </c>
      <c r="S299" s="295">
        <f>'Anchor-AI'!W297</f>
        <v>0</v>
      </c>
      <c r="T299" s="295">
        <f>'Anchor-AI'!X297</f>
        <v>0</v>
      </c>
      <c r="U299" s="295">
        <f>10*LOG10(1/((Summary!$C$80/10^(R299/10)+Summary!$C$81/10^(S299/10)+Summary!$C$82/10^(T299/10))/Summary!$C$83))</f>
        <v>0</v>
      </c>
      <c r="V299" s="295">
        <f>'Anchor-AI'!Y297</f>
        <v>0</v>
      </c>
      <c r="W299" s="295">
        <f>'Anchor-AI'!Z297</f>
        <v>0</v>
      </c>
      <c r="X299" s="295">
        <f>'Anchor-AI'!AA297</f>
        <v>0</v>
      </c>
      <c r="Y299" s="357">
        <f>'Anchor-AI'!AB297</f>
        <v>0</v>
      </c>
      <c r="Z299" s="357">
        <f>'Anchor-AI'!AC297</f>
        <v>0</v>
      </c>
      <c r="AA299" s="296">
        <f t="shared" si="23"/>
        <v>0</v>
      </c>
      <c r="AC299" s="170">
        <f>'Test-AI'!L297</f>
        <v>0</v>
      </c>
      <c r="AD299" s="167">
        <f>'Test-AI'!M297</f>
        <v>0</v>
      </c>
      <c r="AE299" s="167">
        <f>'Test-AI'!N297</f>
        <v>0</v>
      </c>
      <c r="AF299" s="167">
        <f>'Test-AI'!O297</f>
        <v>0</v>
      </c>
      <c r="AG299" s="167">
        <f>(Summary!$C$63*AD299+Summary!$C$64*AE299+Summary!$C$65*AF299)/Summary!$C$66</f>
        <v>0</v>
      </c>
      <c r="AH299" s="167">
        <f>'Test-AI'!P297</f>
        <v>0</v>
      </c>
      <c r="AI299" s="167">
        <f>'Test-AI'!Q297</f>
        <v>0</v>
      </c>
      <c r="AJ299" s="167">
        <f>'Test-AI'!R297</f>
        <v>0</v>
      </c>
      <c r="AK299" s="167">
        <f>'Test-AI'!S297</f>
        <v>0</v>
      </c>
      <c r="AL299" s="167">
        <f>'Test-AI'!T297</f>
        <v>0</v>
      </c>
      <c r="AM299" s="167">
        <f>'Test-AI'!U297</f>
        <v>0</v>
      </c>
      <c r="AN299" s="167">
        <f>'Test-AI'!V297</f>
        <v>0</v>
      </c>
      <c r="AO299" s="167">
        <f>'Test-AI'!W297</f>
        <v>0</v>
      </c>
      <c r="AP299" s="167">
        <f>'Test-AI'!X297</f>
        <v>0</v>
      </c>
      <c r="AQ299" s="167">
        <f>10*LOG10(1/((Summary!$C$80/10^(AN299/10)+Summary!$C$81/10^(AO299/10)+Summary!$C$82/10^(AP299/10))/Summary!$C$83))</f>
        <v>0</v>
      </c>
      <c r="AR299" s="167">
        <f>'Test-AI'!Y297</f>
        <v>0</v>
      </c>
      <c r="AS299" s="167">
        <f>'Test-AI'!Z297</f>
        <v>0</v>
      </c>
      <c r="AT299" s="295">
        <f>'Test-AI'!AA297</f>
        <v>0</v>
      </c>
      <c r="AU299" s="357">
        <f>'Test-AI'!AB297</f>
        <v>0</v>
      </c>
      <c r="AV299" s="357">
        <f>'Test-AI'!AC297</f>
        <v>0</v>
      </c>
      <c r="AW299" s="296">
        <f t="shared" si="24"/>
        <v>0</v>
      </c>
      <c r="AX299" s="297" t="e">
        <f t="shared" si="25"/>
        <v>#DIV/0!</v>
      </c>
      <c r="AY299" s="298" t="e">
        <f t="shared" si="25"/>
        <v>#DIV/0!</v>
      </c>
      <c r="AZ299" s="297" t="e">
        <f t="shared" si="25"/>
        <v>#DIV/0!</v>
      </c>
      <c r="BA299" s="345" t="e">
        <f t="shared" si="25"/>
        <v>#DIV/0!</v>
      </c>
      <c r="BB299" s="75"/>
      <c r="BC299" s="75"/>
      <c r="BD299" s="565"/>
      <c r="BE299" s="550"/>
      <c r="BF299" s="552"/>
      <c r="BG299" s="552"/>
      <c r="BH299" s="552"/>
      <c r="BI299" s="552"/>
      <c r="BJ299" s="552"/>
      <c r="BK299" s="553"/>
      <c r="BL299" s="552"/>
      <c r="BM299" s="553"/>
      <c r="BN299" s="552"/>
      <c r="BO299" s="546"/>
      <c r="BP299" s="541"/>
      <c r="BQ299" s="546"/>
      <c r="BR299" s="541"/>
      <c r="BS299" s="553"/>
      <c r="BT299" s="552"/>
      <c r="BU299" s="553"/>
      <c r="BV299" s="552"/>
      <c r="BW299" s="553"/>
      <c r="BX299" s="552"/>
      <c r="BY299" s="552"/>
      <c r="BZ299" s="541"/>
      <c r="CA299" s="541"/>
      <c r="CB299" s="552"/>
      <c r="CC299" s="550"/>
      <c r="CD299" s="541"/>
      <c r="CE299" s="546"/>
      <c r="CF299" s="541"/>
      <c r="CG299" s="546"/>
      <c r="CH299" s="541"/>
    </row>
    <row r="300" spans="1:86" ht="17" hidden="1" customHeight="1" x14ac:dyDescent="0.2">
      <c r="A300" s="485"/>
      <c r="B300" s="566"/>
      <c r="C300" s="485"/>
      <c r="D300" s="590"/>
      <c r="E300" s="558"/>
      <c r="F300" s="239">
        <v>135</v>
      </c>
      <c r="G300" s="294">
        <f>'Anchor-AI'!L298</f>
        <v>0</v>
      </c>
      <c r="H300" s="295">
        <f>'Anchor-AI'!M298</f>
        <v>0</v>
      </c>
      <c r="I300" s="295">
        <f>'Anchor-AI'!N298</f>
        <v>0</v>
      </c>
      <c r="J300" s="295">
        <f>'Anchor-AI'!O298</f>
        <v>0</v>
      </c>
      <c r="K300" s="295">
        <f>(Summary!$C$63*H300+Summary!$C$64*I300+Summary!$C$65*J300)/Summary!$C$66</f>
        <v>0</v>
      </c>
      <c r="L300" s="295">
        <f>'Anchor-AI'!P298</f>
        <v>0</v>
      </c>
      <c r="M300" s="295">
        <f>'Anchor-AI'!Q298</f>
        <v>0</v>
      </c>
      <c r="N300" s="295">
        <f>'Anchor-AI'!R298</f>
        <v>0</v>
      </c>
      <c r="O300" s="295">
        <f>'Anchor-AI'!S298</f>
        <v>0</v>
      </c>
      <c r="P300" s="295">
        <f>'Anchor-AI'!T298</f>
        <v>0</v>
      </c>
      <c r="Q300" s="295">
        <f>'Anchor-AI'!U298</f>
        <v>0</v>
      </c>
      <c r="R300" s="295">
        <f>'Anchor-AI'!V298</f>
        <v>0</v>
      </c>
      <c r="S300" s="295">
        <f>'Anchor-AI'!W298</f>
        <v>0</v>
      </c>
      <c r="T300" s="295">
        <f>'Anchor-AI'!X298</f>
        <v>0</v>
      </c>
      <c r="U300" s="295">
        <f>10*LOG10(1/((Summary!$C$80/10^(R300/10)+Summary!$C$81/10^(S300/10)+Summary!$C$82/10^(T300/10))/Summary!$C$83))</f>
        <v>0</v>
      </c>
      <c r="V300" s="295">
        <f>'Anchor-AI'!Y298</f>
        <v>0</v>
      </c>
      <c r="W300" s="295">
        <f>'Anchor-AI'!Z298</f>
        <v>0</v>
      </c>
      <c r="X300" s="295">
        <f>'Anchor-AI'!AA298</f>
        <v>0</v>
      </c>
      <c r="Y300" s="357">
        <f>'Anchor-AI'!AB298</f>
        <v>0</v>
      </c>
      <c r="Z300" s="357">
        <f>'Anchor-AI'!AC298</f>
        <v>0</v>
      </c>
      <c r="AA300" s="296">
        <f t="shared" si="23"/>
        <v>0</v>
      </c>
      <c r="AC300" s="170">
        <f>'Test-AI'!L298</f>
        <v>0</v>
      </c>
      <c r="AD300" s="167">
        <f>'Test-AI'!M298</f>
        <v>0</v>
      </c>
      <c r="AE300" s="167">
        <f>'Test-AI'!N298</f>
        <v>0</v>
      </c>
      <c r="AF300" s="167">
        <f>'Test-AI'!O298</f>
        <v>0</v>
      </c>
      <c r="AG300" s="167">
        <f>(Summary!$C$63*AD300+Summary!$C$64*AE300+Summary!$C$65*AF300)/Summary!$C$66</f>
        <v>0</v>
      </c>
      <c r="AH300" s="167">
        <f>'Test-AI'!P298</f>
        <v>0</v>
      </c>
      <c r="AI300" s="167">
        <f>'Test-AI'!Q298</f>
        <v>0</v>
      </c>
      <c r="AJ300" s="167">
        <f>'Test-AI'!R298</f>
        <v>0</v>
      </c>
      <c r="AK300" s="167">
        <f>'Test-AI'!S298</f>
        <v>0</v>
      </c>
      <c r="AL300" s="167">
        <f>'Test-AI'!T298</f>
        <v>0</v>
      </c>
      <c r="AM300" s="167">
        <f>'Test-AI'!U298</f>
        <v>0</v>
      </c>
      <c r="AN300" s="167">
        <f>'Test-AI'!V298</f>
        <v>0</v>
      </c>
      <c r="AO300" s="167">
        <f>'Test-AI'!W298</f>
        <v>0</v>
      </c>
      <c r="AP300" s="167">
        <f>'Test-AI'!X298</f>
        <v>0</v>
      </c>
      <c r="AQ300" s="167">
        <f>10*LOG10(1/((Summary!$C$80/10^(AN300/10)+Summary!$C$81/10^(AO300/10)+Summary!$C$82/10^(AP300/10))/Summary!$C$83))</f>
        <v>0</v>
      </c>
      <c r="AR300" s="167">
        <f>'Test-AI'!Y298</f>
        <v>0</v>
      </c>
      <c r="AS300" s="167">
        <f>'Test-AI'!Z298</f>
        <v>0</v>
      </c>
      <c r="AT300" s="295">
        <f>'Test-AI'!AA298</f>
        <v>0</v>
      </c>
      <c r="AU300" s="357">
        <f>'Test-AI'!AB298</f>
        <v>0</v>
      </c>
      <c r="AV300" s="357">
        <f>'Test-AI'!AC298</f>
        <v>0</v>
      </c>
      <c r="AW300" s="296">
        <f t="shared" si="24"/>
        <v>0</v>
      </c>
      <c r="AX300" s="297" t="e">
        <f t="shared" si="25"/>
        <v>#DIV/0!</v>
      </c>
      <c r="AY300" s="298" t="e">
        <f t="shared" si="25"/>
        <v>#DIV/0!</v>
      </c>
      <c r="AZ300" s="297" t="e">
        <f t="shared" si="25"/>
        <v>#DIV/0!</v>
      </c>
      <c r="BA300" s="345" t="e">
        <f t="shared" si="25"/>
        <v>#DIV/0!</v>
      </c>
      <c r="BB300" s="75"/>
      <c r="BC300" s="75"/>
      <c r="BD300" s="573" t="s">
        <v>147</v>
      </c>
      <c r="BE300" s="549" t="e">
        <f t="array" ref="BE300">bdRateExtend($G299:$G302,H299:H302,$AC299:$AC302,AD299:AD302)</f>
        <v>#VALUE!</v>
      </c>
      <c r="BF300" s="552"/>
      <c r="BG300" s="552"/>
      <c r="BH300" s="552"/>
      <c r="BI300" s="552"/>
      <c r="BJ300" s="552"/>
      <c r="BK300" s="551" t="e">
        <f t="array" ref="BK300">bdRateExtend($G299:$G302,L299:L302,$AC299:$AC302,AH299:AH302)</f>
        <v>#VALUE!</v>
      </c>
      <c r="BL300" s="552"/>
      <c r="BM300" s="551" t="e">
        <f t="array" ref="BM300">bdRateExtend($G299:$G302,M299:M302,$AC299:$AC302,AI299:AI302)</f>
        <v>#VALUE!</v>
      </c>
      <c r="BN300" s="552"/>
      <c r="BO300" s="545" t="e">
        <f t="array" ref="BO300">bdRateExtend($G299:$G302,N299:N302,$AC299:$AC302,AJ299:AJ302,"None", FALSE,1)</f>
        <v>#VALUE!</v>
      </c>
      <c r="BP300" s="541"/>
      <c r="BQ300" s="545" t="e">
        <f t="array" ref="BQ300">bdRateExtend($G299:$G302,O299:O302,$AC299:$AC302,AK299:AK302,"None", FALSE,1)</f>
        <v>#VALUE!</v>
      </c>
      <c r="BR300" s="541"/>
      <c r="BS300" s="551" t="e">
        <f t="array" ref="BS300">bdRateExtend($G299:$G302,P299:P302,$AC299:$AC302,AL299:AL302)</f>
        <v>#VALUE!</v>
      </c>
      <c r="BT300" s="552"/>
      <c r="BU300" s="551" t="e">
        <f t="array" ref="BU300">bdRateExtend($G299:$G302,Q299:Q302,$AC299:$AC302,AM299:AM302)</f>
        <v>#VALUE!</v>
      </c>
      <c r="BV300" s="552"/>
      <c r="BW300" s="551" t="e">
        <f t="array" ref="BW300">bdRateExtend($G299:$G302,R299:R302,$AC299:$AC302,AN299:AN302)</f>
        <v>#VALUE!</v>
      </c>
      <c r="BX300" s="552"/>
      <c r="BY300" s="552"/>
      <c r="BZ300" s="541"/>
      <c r="CA300" s="541"/>
      <c r="CB300" s="552"/>
      <c r="CC300" s="560" t="e">
        <f t="array" ref="CC300">bdCAMBIExtend($G299:$G302,V299:V302,$AC299:$AC302,AR299:AR302)</f>
        <v>#VALUE!</v>
      </c>
      <c r="CD300" s="541"/>
      <c r="CE300" s="554">
        <f t="array" ref="CE300">testVMAFRange($G299:$G302,N299:N302,$AC299:$AC302,AJ299:AJ302)</f>
        <v>0</v>
      </c>
      <c r="CF300" s="541"/>
      <c r="CG300" s="554">
        <f t="array" ref="CG300">testVMAFRange($G299:$G302,O299:O302,$AC299:$AC302,AK299:AK302)</f>
        <v>0</v>
      </c>
      <c r="CH300" s="541"/>
    </row>
    <row r="301" spans="1:86" ht="17" hidden="1" customHeight="1" x14ac:dyDescent="0.2">
      <c r="A301" s="485"/>
      <c r="B301" s="566"/>
      <c r="C301" s="485"/>
      <c r="D301" s="590"/>
      <c r="E301" s="558"/>
      <c r="F301" s="239">
        <v>160</v>
      </c>
      <c r="G301" s="294">
        <f>'Anchor-AI'!L299</f>
        <v>0</v>
      </c>
      <c r="H301" s="295">
        <f>'Anchor-AI'!M299</f>
        <v>0</v>
      </c>
      <c r="I301" s="295">
        <f>'Anchor-AI'!N299</f>
        <v>0</v>
      </c>
      <c r="J301" s="295">
        <f>'Anchor-AI'!O299</f>
        <v>0</v>
      </c>
      <c r="K301" s="295">
        <f>(Summary!$C$63*H301+Summary!$C$64*I301+Summary!$C$65*J301)/Summary!$C$66</f>
        <v>0</v>
      </c>
      <c r="L301" s="295">
        <f>'Anchor-AI'!P299</f>
        <v>0</v>
      </c>
      <c r="M301" s="295">
        <f>'Anchor-AI'!Q299</f>
        <v>0</v>
      </c>
      <c r="N301" s="295">
        <f>'Anchor-AI'!R299</f>
        <v>0</v>
      </c>
      <c r="O301" s="295">
        <f>'Anchor-AI'!S299</f>
        <v>0</v>
      </c>
      <c r="P301" s="295">
        <f>'Anchor-AI'!T299</f>
        <v>0</v>
      </c>
      <c r="Q301" s="295">
        <f>'Anchor-AI'!U299</f>
        <v>0</v>
      </c>
      <c r="R301" s="295">
        <f>'Anchor-AI'!V299</f>
        <v>0</v>
      </c>
      <c r="S301" s="295">
        <f>'Anchor-AI'!W299</f>
        <v>0</v>
      </c>
      <c r="T301" s="295">
        <f>'Anchor-AI'!X299</f>
        <v>0</v>
      </c>
      <c r="U301" s="295">
        <f>10*LOG10(1/((Summary!$C$80/10^(R301/10)+Summary!$C$81/10^(S301/10)+Summary!$C$82/10^(T301/10))/Summary!$C$83))</f>
        <v>0</v>
      </c>
      <c r="V301" s="295">
        <f>'Anchor-AI'!Y299</f>
        <v>0</v>
      </c>
      <c r="W301" s="295">
        <f>'Anchor-AI'!Z299</f>
        <v>0</v>
      </c>
      <c r="X301" s="295">
        <f>'Anchor-AI'!AA299</f>
        <v>0</v>
      </c>
      <c r="Y301" s="357">
        <f>'Anchor-AI'!AB299</f>
        <v>0</v>
      </c>
      <c r="Z301" s="357">
        <f>'Anchor-AI'!AC299</f>
        <v>0</v>
      </c>
      <c r="AA301" s="296">
        <f t="shared" si="23"/>
        <v>0</v>
      </c>
      <c r="AC301" s="170">
        <f>'Test-AI'!L299</f>
        <v>0</v>
      </c>
      <c r="AD301" s="167">
        <f>'Test-AI'!M299</f>
        <v>0</v>
      </c>
      <c r="AE301" s="167">
        <f>'Test-AI'!N299</f>
        <v>0</v>
      </c>
      <c r="AF301" s="167">
        <f>'Test-AI'!O299</f>
        <v>0</v>
      </c>
      <c r="AG301" s="167">
        <f>(Summary!$C$63*AD301+Summary!$C$64*AE301+Summary!$C$65*AF301)/Summary!$C$66</f>
        <v>0</v>
      </c>
      <c r="AH301" s="167">
        <f>'Test-AI'!P299</f>
        <v>0</v>
      </c>
      <c r="AI301" s="167">
        <f>'Test-AI'!Q299</f>
        <v>0</v>
      </c>
      <c r="AJ301" s="167">
        <f>'Test-AI'!R299</f>
        <v>0</v>
      </c>
      <c r="AK301" s="167">
        <f>'Test-AI'!S299</f>
        <v>0</v>
      </c>
      <c r="AL301" s="167">
        <f>'Test-AI'!T299</f>
        <v>0</v>
      </c>
      <c r="AM301" s="167">
        <f>'Test-AI'!U299</f>
        <v>0</v>
      </c>
      <c r="AN301" s="167">
        <f>'Test-AI'!V299</f>
        <v>0</v>
      </c>
      <c r="AO301" s="167">
        <f>'Test-AI'!W299</f>
        <v>0</v>
      </c>
      <c r="AP301" s="167">
        <f>'Test-AI'!X299</f>
        <v>0</v>
      </c>
      <c r="AQ301" s="167">
        <f>10*LOG10(1/((Summary!$C$80/10^(AN301/10)+Summary!$C$81/10^(AO301/10)+Summary!$C$82/10^(AP301/10))/Summary!$C$83))</f>
        <v>0</v>
      </c>
      <c r="AR301" s="167">
        <f>'Test-AI'!Y299</f>
        <v>0</v>
      </c>
      <c r="AS301" s="167">
        <f>'Test-AI'!Z299</f>
        <v>0</v>
      </c>
      <c r="AT301" s="295">
        <f>'Test-AI'!AA299</f>
        <v>0</v>
      </c>
      <c r="AU301" s="357">
        <f>'Test-AI'!AB299</f>
        <v>0</v>
      </c>
      <c r="AV301" s="357">
        <f>'Test-AI'!AC299</f>
        <v>0</v>
      </c>
      <c r="AW301" s="296">
        <f t="shared" si="24"/>
        <v>0</v>
      </c>
      <c r="AX301" s="297" t="e">
        <f t="shared" si="25"/>
        <v>#DIV/0!</v>
      </c>
      <c r="AY301" s="298" t="e">
        <f t="shared" si="25"/>
        <v>#DIV/0!</v>
      </c>
      <c r="AZ301" s="297" t="e">
        <f t="shared" si="25"/>
        <v>#DIV/0!</v>
      </c>
      <c r="BA301" s="345" t="e">
        <f t="shared" si="25"/>
        <v>#DIV/0!</v>
      </c>
      <c r="BB301" s="75"/>
      <c r="BC301" s="75"/>
      <c r="BD301" s="565"/>
      <c r="BE301" s="550"/>
      <c r="BF301" s="552"/>
      <c r="BG301" s="552"/>
      <c r="BH301" s="552"/>
      <c r="BI301" s="552"/>
      <c r="BJ301" s="552"/>
      <c r="BK301" s="553"/>
      <c r="BL301" s="552"/>
      <c r="BM301" s="553"/>
      <c r="BN301" s="552"/>
      <c r="BO301" s="546"/>
      <c r="BP301" s="541"/>
      <c r="BQ301" s="546"/>
      <c r="BR301" s="541"/>
      <c r="BS301" s="553"/>
      <c r="BT301" s="552"/>
      <c r="BU301" s="553"/>
      <c r="BV301" s="552"/>
      <c r="BW301" s="553"/>
      <c r="BX301" s="552"/>
      <c r="BY301" s="552"/>
      <c r="BZ301" s="541"/>
      <c r="CA301" s="541"/>
      <c r="CB301" s="552"/>
      <c r="CC301" s="550"/>
      <c r="CD301" s="541"/>
      <c r="CE301" s="546"/>
      <c r="CF301" s="541"/>
      <c r="CG301" s="546"/>
      <c r="CH301" s="541"/>
    </row>
    <row r="302" spans="1:86" ht="17" hidden="1" customHeight="1" x14ac:dyDescent="0.2">
      <c r="A302" s="485"/>
      <c r="B302" s="566"/>
      <c r="C302" s="485"/>
      <c r="D302" s="590"/>
      <c r="E302" s="558"/>
      <c r="F302" s="239">
        <v>185</v>
      </c>
      <c r="G302" s="294">
        <f>'Anchor-AI'!L300</f>
        <v>0</v>
      </c>
      <c r="H302" s="295">
        <f>'Anchor-AI'!M300</f>
        <v>0</v>
      </c>
      <c r="I302" s="295">
        <f>'Anchor-AI'!N300</f>
        <v>0</v>
      </c>
      <c r="J302" s="295">
        <f>'Anchor-AI'!O300</f>
        <v>0</v>
      </c>
      <c r="K302" s="295">
        <f>(Summary!$C$63*H302+Summary!$C$64*I302+Summary!$C$65*J302)/Summary!$C$66</f>
        <v>0</v>
      </c>
      <c r="L302" s="295">
        <f>'Anchor-AI'!P300</f>
        <v>0</v>
      </c>
      <c r="M302" s="295">
        <f>'Anchor-AI'!Q300</f>
        <v>0</v>
      </c>
      <c r="N302" s="295">
        <f>'Anchor-AI'!R300</f>
        <v>0</v>
      </c>
      <c r="O302" s="295">
        <f>'Anchor-AI'!S300</f>
        <v>0</v>
      </c>
      <c r="P302" s="295">
        <f>'Anchor-AI'!T300</f>
        <v>0</v>
      </c>
      <c r="Q302" s="295">
        <f>'Anchor-AI'!U300</f>
        <v>0</v>
      </c>
      <c r="R302" s="295">
        <f>'Anchor-AI'!V300</f>
        <v>0</v>
      </c>
      <c r="S302" s="295">
        <f>'Anchor-AI'!W300</f>
        <v>0</v>
      </c>
      <c r="T302" s="295">
        <f>'Anchor-AI'!X300</f>
        <v>0</v>
      </c>
      <c r="U302" s="295">
        <f>10*LOG10(1/((Summary!$C$80/10^(R302/10)+Summary!$C$81/10^(S302/10)+Summary!$C$82/10^(T302/10))/Summary!$C$83))</f>
        <v>0</v>
      </c>
      <c r="V302" s="295">
        <f>'Anchor-AI'!Y300</f>
        <v>0</v>
      </c>
      <c r="W302" s="295">
        <f>'Anchor-AI'!Z300</f>
        <v>0</v>
      </c>
      <c r="X302" s="295">
        <f>'Anchor-AI'!AA300</f>
        <v>0</v>
      </c>
      <c r="Y302" s="357">
        <f>'Anchor-AI'!AB300</f>
        <v>0</v>
      </c>
      <c r="Z302" s="357">
        <f>'Anchor-AI'!AC300</f>
        <v>0</v>
      </c>
      <c r="AA302" s="296">
        <f t="shared" si="23"/>
        <v>0</v>
      </c>
      <c r="AC302" s="170">
        <f>'Test-AI'!L300</f>
        <v>0</v>
      </c>
      <c r="AD302" s="167">
        <f>'Test-AI'!M300</f>
        <v>0</v>
      </c>
      <c r="AE302" s="167">
        <f>'Test-AI'!N300</f>
        <v>0</v>
      </c>
      <c r="AF302" s="167">
        <f>'Test-AI'!O300</f>
        <v>0</v>
      </c>
      <c r="AG302" s="167">
        <f>(Summary!$C$63*AD302+Summary!$C$64*AE302+Summary!$C$65*AF302)/Summary!$C$66</f>
        <v>0</v>
      </c>
      <c r="AH302" s="167">
        <f>'Test-AI'!P300</f>
        <v>0</v>
      </c>
      <c r="AI302" s="167">
        <f>'Test-AI'!Q300</f>
        <v>0</v>
      </c>
      <c r="AJ302" s="167">
        <f>'Test-AI'!R300</f>
        <v>0</v>
      </c>
      <c r="AK302" s="167">
        <f>'Test-AI'!S300</f>
        <v>0</v>
      </c>
      <c r="AL302" s="167">
        <f>'Test-AI'!T300</f>
        <v>0</v>
      </c>
      <c r="AM302" s="167">
        <f>'Test-AI'!U300</f>
        <v>0</v>
      </c>
      <c r="AN302" s="167">
        <f>'Test-AI'!V300</f>
        <v>0</v>
      </c>
      <c r="AO302" s="167">
        <f>'Test-AI'!W300</f>
        <v>0</v>
      </c>
      <c r="AP302" s="167">
        <f>'Test-AI'!X300</f>
        <v>0</v>
      </c>
      <c r="AQ302" s="167">
        <f>10*LOG10(1/((Summary!$C$80/10^(AN302/10)+Summary!$C$81/10^(AO302/10)+Summary!$C$82/10^(AP302/10))/Summary!$C$83))</f>
        <v>0</v>
      </c>
      <c r="AR302" s="167">
        <f>'Test-AI'!Y300</f>
        <v>0</v>
      </c>
      <c r="AS302" s="167">
        <f>'Test-AI'!Z300</f>
        <v>0</v>
      </c>
      <c r="AT302" s="295">
        <f>'Test-AI'!AA300</f>
        <v>0</v>
      </c>
      <c r="AU302" s="357">
        <f>'Test-AI'!AB300</f>
        <v>0</v>
      </c>
      <c r="AV302" s="357">
        <f>'Test-AI'!AC300</f>
        <v>0</v>
      </c>
      <c r="AW302" s="296">
        <f t="shared" si="24"/>
        <v>0</v>
      </c>
      <c r="AX302" s="297" t="e">
        <f t="shared" si="25"/>
        <v>#DIV/0!</v>
      </c>
      <c r="AY302" s="298" t="e">
        <f t="shared" si="25"/>
        <v>#DIV/0!</v>
      </c>
      <c r="AZ302" s="297" t="e">
        <f t="shared" si="25"/>
        <v>#DIV/0!</v>
      </c>
      <c r="BA302" s="345" t="e">
        <f t="shared" si="25"/>
        <v>#DIV/0!</v>
      </c>
      <c r="BB302" s="75"/>
      <c r="BC302" s="75"/>
      <c r="BD302" s="574" t="s">
        <v>46</v>
      </c>
      <c r="BE302" s="549" t="e">
        <f t="array" ref="BE302">bdRateExtend($G300:$G303,H300:H303,$AC300:$AC303,AD300:AD303)</f>
        <v>#VALUE!</v>
      </c>
      <c r="BF302" s="552"/>
      <c r="BG302" s="552"/>
      <c r="BH302" s="552"/>
      <c r="BI302" s="552"/>
      <c r="BJ302" s="552"/>
      <c r="BK302" s="551" t="e">
        <f t="array" ref="BK302">bdRateExtend($G300:$G303,L300:L303,$AC300:$AC303,AH300:AH303)</f>
        <v>#VALUE!</v>
      </c>
      <c r="BL302" s="552"/>
      <c r="BM302" s="551" t="e">
        <f t="array" ref="BM302">bdRateExtend($G300:$G303,M300:M303,$AC300:$AC303,AI300:AI303)</f>
        <v>#VALUE!</v>
      </c>
      <c r="BN302" s="552"/>
      <c r="BO302" s="545" t="e">
        <f t="array" ref="BO302">bdRateExtend($G300:$G303,N300:N303,$AC300:$AC303,AJ300:AJ303,"None", FALSE,1)</f>
        <v>#VALUE!</v>
      </c>
      <c r="BP302" s="541"/>
      <c r="BQ302" s="545" t="e">
        <f t="array" ref="BQ302">bdRateExtend($G300:$G303,O300:O303,$AC300:$AC303,AK300:AK303,"None", FALSE,1)</f>
        <v>#VALUE!</v>
      </c>
      <c r="BR302" s="541"/>
      <c r="BS302" s="551" t="e">
        <f t="array" ref="BS302">bdRateExtend($G300:$G303,P300:P303,$AC300:$AC303,AL300:AL303)</f>
        <v>#VALUE!</v>
      </c>
      <c r="BT302" s="552"/>
      <c r="BU302" s="551" t="e">
        <f t="array" ref="BU302">bdRateExtend($G300:$G303,Q300:Q303,$AC300:$AC303,AM300:AM303)</f>
        <v>#VALUE!</v>
      </c>
      <c r="BV302" s="552"/>
      <c r="BW302" s="551" t="e">
        <f t="array" ref="BW302">bdRateExtend($G300:$G303,R300:R303,$AC300:$AC303,AN300:AN303)</f>
        <v>#VALUE!</v>
      </c>
      <c r="BX302" s="552"/>
      <c r="BY302" s="552"/>
      <c r="BZ302" s="541"/>
      <c r="CA302" s="541"/>
      <c r="CB302" s="552"/>
      <c r="CC302" s="560" t="e">
        <f t="array" ref="CC302">bdCAMBIExtend($G300:$G303,V300:V303,$AC300:$AC303,AR300:AR303)</f>
        <v>#VALUE!</v>
      </c>
      <c r="CD302" s="541"/>
      <c r="CE302" s="554">
        <f t="array" ref="CE302">testVMAFRange($G300:$G303,N300:N303,$AC300:$AC303,AJ300:AJ303)</f>
        <v>0</v>
      </c>
      <c r="CF302" s="541"/>
      <c r="CG302" s="554">
        <f t="array" ref="CG302">testVMAFRange($G300:$G303,O300:O303,$AC300:$AC303,AK300:AK303)</f>
        <v>0</v>
      </c>
      <c r="CH302" s="541"/>
    </row>
    <row r="303" spans="1:86" ht="17" hidden="1" customHeight="1" x14ac:dyDescent="0.2">
      <c r="A303" s="485"/>
      <c r="B303" s="596"/>
      <c r="C303" s="486"/>
      <c r="D303" s="591"/>
      <c r="E303" s="559"/>
      <c r="F303" s="240">
        <v>210</v>
      </c>
      <c r="G303" s="299">
        <f>'Anchor-AI'!L301</f>
        <v>0</v>
      </c>
      <c r="H303" s="300">
        <f>'Anchor-AI'!M301</f>
        <v>0</v>
      </c>
      <c r="I303" s="300">
        <f>'Anchor-AI'!N301</f>
        <v>0</v>
      </c>
      <c r="J303" s="300">
        <f>'Anchor-AI'!O301</f>
        <v>0</v>
      </c>
      <c r="K303" s="295">
        <f>(Summary!$C$63*H303+Summary!$C$64*I303+Summary!$C$65*J303)/Summary!$C$66</f>
        <v>0</v>
      </c>
      <c r="L303" s="300">
        <f>'Anchor-AI'!P301</f>
        <v>0</v>
      </c>
      <c r="M303" s="300">
        <f>'Anchor-AI'!Q301</f>
        <v>0</v>
      </c>
      <c r="N303" s="300">
        <f>'Anchor-AI'!R301</f>
        <v>0</v>
      </c>
      <c r="O303" s="300">
        <f>'Anchor-AI'!S301</f>
        <v>0</v>
      </c>
      <c r="P303" s="300">
        <f>'Anchor-AI'!T301</f>
        <v>0</v>
      </c>
      <c r="Q303" s="300">
        <f>'Anchor-AI'!U301</f>
        <v>0</v>
      </c>
      <c r="R303" s="300">
        <f>'Anchor-AI'!V301</f>
        <v>0</v>
      </c>
      <c r="S303" s="300">
        <f>'Anchor-AI'!W301</f>
        <v>0</v>
      </c>
      <c r="T303" s="300">
        <f>'Anchor-AI'!X301</f>
        <v>0</v>
      </c>
      <c r="U303" s="300">
        <f>10*LOG10(1/((Summary!$C$80/10^(R303/10)+Summary!$C$81/10^(S303/10)+Summary!$C$82/10^(T303/10))/Summary!$C$83))</f>
        <v>0</v>
      </c>
      <c r="V303" s="300">
        <f>'Anchor-AI'!Y301</f>
        <v>0</v>
      </c>
      <c r="W303" s="300">
        <f>'Anchor-AI'!Z301</f>
        <v>0</v>
      </c>
      <c r="X303" s="300">
        <f>'Anchor-AI'!AA301</f>
        <v>0</v>
      </c>
      <c r="Y303" s="357">
        <f>'Anchor-AI'!AB301</f>
        <v>0</v>
      </c>
      <c r="Z303" s="357">
        <f>'Anchor-AI'!AC301</f>
        <v>0</v>
      </c>
      <c r="AA303" s="301">
        <f t="shared" si="23"/>
        <v>0</v>
      </c>
      <c r="AC303" s="171">
        <f>'Test-AI'!L301</f>
        <v>0</v>
      </c>
      <c r="AD303" s="168">
        <f>'Test-AI'!M301</f>
        <v>0</v>
      </c>
      <c r="AE303" s="168">
        <f>'Test-AI'!N301</f>
        <v>0</v>
      </c>
      <c r="AF303" s="168">
        <f>'Test-AI'!O301</f>
        <v>0</v>
      </c>
      <c r="AG303" s="168">
        <f>(Summary!$C$63*AD303+Summary!$C$64*AE303+Summary!$C$65*AF303)/Summary!$C$66</f>
        <v>0</v>
      </c>
      <c r="AH303" s="168">
        <f>'Test-AI'!P301</f>
        <v>0</v>
      </c>
      <c r="AI303" s="168">
        <f>'Test-AI'!Q301</f>
        <v>0</v>
      </c>
      <c r="AJ303" s="168">
        <f>'Test-AI'!R301</f>
        <v>0</v>
      </c>
      <c r="AK303" s="168">
        <f>'Test-AI'!S301</f>
        <v>0</v>
      </c>
      <c r="AL303" s="168">
        <f>'Test-AI'!T301</f>
        <v>0</v>
      </c>
      <c r="AM303" s="168">
        <f>'Test-AI'!U301</f>
        <v>0</v>
      </c>
      <c r="AN303" s="168">
        <f>'Test-AI'!V301</f>
        <v>0</v>
      </c>
      <c r="AO303" s="168">
        <f>'Test-AI'!W301</f>
        <v>0</v>
      </c>
      <c r="AP303" s="168">
        <f>'Test-AI'!X301</f>
        <v>0</v>
      </c>
      <c r="AQ303" s="168">
        <f>10*LOG10(1/((Summary!$C$80/10^(AN303/10)+Summary!$C$81/10^(AO303/10)+Summary!$C$82/10^(AP303/10))/Summary!$C$83))</f>
        <v>0</v>
      </c>
      <c r="AR303" s="168">
        <f>'Test-AI'!Y301</f>
        <v>0</v>
      </c>
      <c r="AS303" s="168">
        <f>'Test-AI'!Z301</f>
        <v>0</v>
      </c>
      <c r="AT303" s="300">
        <f>'Test-AI'!AA301</f>
        <v>0</v>
      </c>
      <c r="AU303" s="357">
        <f>'Test-AI'!AB301</f>
        <v>0</v>
      </c>
      <c r="AV303" s="357">
        <f>'Test-AI'!AC301</f>
        <v>0</v>
      </c>
      <c r="AW303" s="301">
        <f t="shared" si="24"/>
        <v>0</v>
      </c>
      <c r="AX303" s="302" t="e">
        <f t="shared" si="25"/>
        <v>#DIV/0!</v>
      </c>
      <c r="AY303" s="303" t="e">
        <f t="shared" si="25"/>
        <v>#DIV/0!</v>
      </c>
      <c r="AZ303" s="297" t="e">
        <f t="shared" si="25"/>
        <v>#DIV/0!</v>
      </c>
      <c r="BA303" s="345" t="e">
        <f t="shared" si="25"/>
        <v>#DIV/0!</v>
      </c>
      <c r="BB303" s="75"/>
      <c r="BC303" s="75"/>
      <c r="BD303" s="570"/>
      <c r="BE303" s="550"/>
      <c r="BF303" s="553"/>
      <c r="BG303" s="553"/>
      <c r="BH303" s="553"/>
      <c r="BI303" s="553"/>
      <c r="BJ303" s="553"/>
      <c r="BK303" s="553"/>
      <c r="BL303" s="553"/>
      <c r="BM303" s="553"/>
      <c r="BN303" s="553"/>
      <c r="BO303" s="546"/>
      <c r="BP303" s="544"/>
      <c r="BQ303" s="546"/>
      <c r="BR303" s="544"/>
      <c r="BS303" s="553"/>
      <c r="BT303" s="553"/>
      <c r="BU303" s="553"/>
      <c r="BV303" s="553"/>
      <c r="BW303" s="553"/>
      <c r="BX303" s="553"/>
      <c r="BY303" s="553"/>
      <c r="BZ303" s="544"/>
      <c r="CA303" s="544"/>
      <c r="CB303" s="553"/>
      <c r="CC303" s="550"/>
      <c r="CD303" s="541"/>
      <c r="CE303" s="546"/>
      <c r="CF303" s="544"/>
      <c r="CG303" s="546"/>
      <c r="CH303" s="544"/>
    </row>
    <row r="304" spans="1:86" ht="17" hidden="1" customHeight="1" x14ac:dyDescent="0.2">
      <c r="A304" s="485"/>
      <c r="B304" s="595" t="s">
        <v>148</v>
      </c>
      <c r="C304" s="586" t="s">
        <v>83</v>
      </c>
      <c r="D304" s="589">
        <v>60</v>
      </c>
      <c r="E304" s="557">
        <v>8</v>
      </c>
      <c r="F304" s="238">
        <v>85</v>
      </c>
      <c r="G304" s="289">
        <f>'Anchor-AI'!L302</f>
        <v>0</v>
      </c>
      <c r="H304" s="290">
        <f>'Anchor-AI'!M302</f>
        <v>0</v>
      </c>
      <c r="I304" s="290">
        <f>'Anchor-AI'!N302</f>
        <v>0</v>
      </c>
      <c r="J304" s="290">
        <f>'Anchor-AI'!O302</f>
        <v>0</v>
      </c>
      <c r="K304" s="290">
        <f>(Summary!$C$63*H304+Summary!$C$64*I304+Summary!$C$65*J304)/Summary!$C$66</f>
        <v>0</v>
      </c>
      <c r="L304" s="290">
        <f>'Anchor-AI'!P302</f>
        <v>0</v>
      </c>
      <c r="M304" s="290">
        <f>'Anchor-AI'!Q302</f>
        <v>0</v>
      </c>
      <c r="N304" s="290">
        <f>'Anchor-AI'!R302</f>
        <v>0</v>
      </c>
      <c r="O304" s="290">
        <f>'Anchor-AI'!S302</f>
        <v>0</v>
      </c>
      <c r="P304" s="290">
        <f>'Anchor-AI'!T302</f>
        <v>0</v>
      </c>
      <c r="Q304" s="290">
        <f>'Anchor-AI'!U302</f>
        <v>0</v>
      </c>
      <c r="R304" s="290">
        <f>'Anchor-AI'!V302</f>
        <v>0</v>
      </c>
      <c r="S304" s="290">
        <f>'Anchor-AI'!W302</f>
        <v>0</v>
      </c>
      <c r="T304" s="290">
        <f>'Anchor-AI'!X302</f>
        <v>0</v>
      </c>
      <c r="U304" s="290">
        <f>10*LOG10(1/((Summary!$C$80/10^(R304/10)+Summary!$C$81/10^(S304/10)+Summary!$C$82/10^(T304/10))/Summary!$C$83))</f>
        <v>0</v>
      </c>
      <c r="V304" s="290">
        <f>'Anchor-AI'!Y302</f>
        <v>0</v>
      </c>
      <c r="W304" s="290">
        <f>'Anchor-AI'!Z302</f>
        <v>0</v>
      </c>
      <c r="X304" s="290">
        <f>'Anchor-AI'!AA302</f>
        <v>0</v>
      </c>
      <c r="Y304" s="360">
        <f>'Anchor-AI'!AB302</f>
        <v>0</v>
      </c>
      <c r="Z304" s="360">
        <f>'Anchor-AI'!AC302</f>
        <v>0</v>
      </c>
      <c r="AA304" s="291">
        <f t="shared" si="23"/>
        <v>0</v>
      </c>
      <c r="AC304" s="169">
        <f>'Test-AI'!L302</f>
        <v>0</v>
      </c>
      <c r="AD304" s="166">
        <f>'Test-AI'!M302</f>
        <v>0</v>
      </c>
      <c r="AE304" s="166">
        <f>'Test-AI'!N302</f>
        <v>0</v>
      </c>
      <c r="AF304" s="166">
        <f>'Test-AI'!O302</f>
        <v>0</v>
      </c>
      <c r="AG304" s="166">
        <f>(Summary!$C$63*AD304+Summary!$C$64*AE304+Summary!$C$65*AF304)/Summary!$C$66</f>
        <v>0</v>
      </c>
      <c r="AH304" s="166">
        <f>'Test-AI'!P302</f>
        <v>0</v>
      </c>
      <c r="AI304" s="166">
        <f>'Test-AI'!Q302</f>
        <v>0</v>
      </c>
      <c r="AJ304" s="166">
        <f>'Test-AI'!R302</f>
        <v>0</v>
      </c>
      <c r="AK304" s="166">
        <f>'Test-AI'!S302</f>
        <v>0</v>
      </c>
      <c r="AL304" s="166">
        <f>'Test-AI'!T302</f>
        <v>0</v>
      </c>
      <c r="AM304" s="166">
        <f>'Test-AI'!U302</f>
        <v>0</v>
      </c>
      <c r="AN304" s="166">
        <f>'Test-AI'!V302</f>
        <v>0</v>
      </c>
      <c r="AO304" s="166">
        <f>'Test-AI'!W302</f>
        <v>0</v>
      </c>
      <c r="AP304" s="166">
        <f>'Test-AI'!X302</f>
        <v>0</v>
      </c>
      <c r="AQ304" s="166">
        <f>10*LOG10(1/((Summary!$C$80/10^(AN304/10)+Summary!$C$81/10^(AO304/10)+Summary!$C$82/10^(AP304/10))/Summary!$C$83))</f>
        <v>0</v>
      </c>
      <c r="AR304" s="166">
        <f>'Test-AI'!Y302</f>
        <v>0</v>
      </c>
      <c r="AS304" s="166">
        <f>'Test-AI'!Z302</f>
        <v>0</v>
      </c>
      <c r="AT304" s="290">
        <f>'Test-AI'!AA302</f>
        <v>0</v>
      </c>
      <c r="AU304" s="356">
        <f>'Test-AI'!AB302</f>
        <v>0</v>
      </c>
      <c r="AV304" s="356">
        <f>'Test-AI'!AC302</f>
        <v>0</v>
      </c>
      <c r="AW304" s="291">
        <f t="shared" si="24"/>
        <v>0</v>
      </c>
      <c r="AX304" s="292" t="e">
        <f t="shared" si="25"/>
        <v>#DIV/0!</v>
      </c>
      <c r="AY304" s="293" t="e">
        <f t="shared" si="25"/>
        <v>#DIV/0!</v>
      </c>
      <c r="AZ304" s="292" t="e">
        <f t="shared" si="25"/>
        <v>#DIV/0!</v>
      </c>
      <c r="BA304" s="344" t="e">
        <f t="shared" si="25"/>
        <v>#DIV/0!</v>
      </c>
      <c r="BB304" s="75"/>
      <c r="BC304" s="75"/>
      <c r="BD304" s="572" t="s">
        <v>39</v>
      </c>
      <c r="BE304" s="549" t="e">
        <f t="array" ref="BE304">bdRateExtend($G304:$G307,H304:H307,$AC304:$AC307,AD304:AD307)</f>
        <v>#VALUE!</v>
      </c>
      <c r="BF304" s="551" t="e">
        <f t="array" ref="BF304">bdRateExtend($G304:$G309,H304:H309,$AC304:$AC309,AD304:AD309)</f>
        <v>#VALUE!</v>
      </c>
      <c r="BG304" s="551" t="e">
        <f t="array" ref="BG304">bdRateExtend($G304:$G309,I304:I309,$AC304:$AC309,AE304:AE309)</f>
        <v>#VALUE!</v>
      </c>
      <c r="BH304" s="551" t="e">
        <f t="array" ref="BH304">bdRateExtend($G304:$G309,J304:J309,$AC304:$AC309,AF304:AF309)</f>
        <v>#VALUE!</v>
      </c>
      <c r="BI304" s="551" t="e">
        <f t="array" ref="BI304">bdRateExtend($G304:$G309,K304:K309,$AC304:$AC309,AG304:AG309)</f>
        <v>#VALUE!</v>
      </c>
      <c r="BJ304" s="575" t="e">
        <f>(Summary!$C$94*BF304+Summary!$C$95*BG304+Summary!$C$96*BH304)/Summary!$C$97</f>
        <v>#VALUE!</v>
      </c>
      <c r="BK304" s="551" t="e">
        <f t="array" ref="BK304">bdRateExtend($G304:$G307,L304:L307,$AC304:$AC307,AH304:AH307)</f>
        <v>#VALUE!</v>
      </c>
      <c r="BL304" s="551" t="e">
        <f t="array" ref="BL304">bdRateExtend($G304:$G309,L304:L309,$AC304:$AC309,AH304:AH309)</f>
        <v>#VALUE!</v>
      </c>
      <c r="BM304" s="551" t="e">
        <f t="array" ref="BM304">bdRateExtend($G304:$G307,M304:M307,$AC304:$AC307,AI304:AI307)</f>
        <v>#VALUE!</v>
      </c>
      <c r="BN304" s="551" t="e">
        <f t="array" ref="BN304">bdRateExtend($G304:$G309,M304:M309,$AC304:$AC309,AI304:AI309)</f>
        <v>#VALUE!</v>
      </c>
      <c r="BO304" s="548" t="e">
        <f t="array" ref="BO304">bdRateExtend($G304:$G307,N304:N307,$AC304:$AC307,AJ304:AJ307,"None", FALSE,1)</f>
        <v>#VALUE!</v>
      </c>
      <c r="BP304" s="585" t="e">
        <f t="array" ref="BP304">bdRateExtend($G304:$G309,N304:N309,$AC304:$AC309,AJ304:AJ309,"None", FALSE,1)</f>
        <v>#VALUE!</v>
      </c>
      <c r="BQ304" s="548" t="e">
        <f t="array" ref="BQ304">bdRateExtend($G304:$G307,O304:O307,$AC304:$AC307,AK304:AK307,"None", FALSE,1)</f>
        <v>#VALUE!</v>
      </c>
      <c r="BR304" s="585" t="e">
        <f t="array" ref="BR304">bdRateExtend($G304:$G309,O304:O309,$AC304:$AC309,AK304:AK309,"None", FALSE,1)</f>
        <v>#VALUE!</v>
      </c>
      <c r="BS304" s="551" t="e">
        <f t="array" ref="BS304">bdRateExtend($G304:$G307,P304:P307,$AC304:$AC307,AL304:AL307)</f>
        <v>#VALUE!</v>
      </c>
      <c r="BT304" s="551" t="e">
        <f t="array" ref="BT304">bdRateExtend($G304:$G309,P304:P309,$AC304:$AC309,AL304:AL309)</f>
        <v>#VALUE!</v>
      </c>
      <c r="BU304" s="551" t="e">
        <f t="array" ref="BU304">bdRateExtend($G304:$G307,Q304:Q307,$AC304:$AC307,AM304:AM307)</f>
        <v>#VALUE!</v>
      </c>
      <c r="BV304" s="551" t="e">
        <f t="array" ref="BV304">bdRateExtend($G304:$G309,Q304:Q309,$AC304:$AC309,AM304:AM309)</f>
        <v>#VALUE!</v>
      </c>
      <c r="BW304" s="551" t="e">
        <f t="array" ref="BW304">bdRateExtend($G304:$G307,R304:R307,$AC304:$AC307,AN304:AN307)</f>
        <v>#VALUE!</v>
      </c>
      <c r="BX304" s="551" t="e">
        <f t="array" ref="BX304">bdRateExtend($G304:$G309,R304:R309,$AC304:$AC309,AN304:AN309)</f>
        <v>#VALUE!</v>
      </c>
      <c r="BY304" s="551" t="e">
        <f t="array" ref="BY304">bdRateExtend($G304:$G309,S304:S309,$AC304:$AC309,AO304:AO309)</f>
        <v>#VALUE!</v>
      </c>
      <c r="BZ304" s="555" t="e">
        <f t="array" ref="BZ304">bdRateExtend($G304:$G309,T304:T309,$AC304:$AC309,AP304:AP309)</f>
        <v>#VALUE!</v>
      </c>
      <c r="CA304" s="555" t="e">
        <f t="array" ref="CA304">bdRateExtend($G304:$G309,U304:U309,$AC304:$AC309,AQ304:AQ309)</f>
        <v>#VALUE!</v>
      </c>
      <c r="CB304" s="575" t="e">
        <f>(Summary!$C$108*BX304+Summary!$C$109*BY304+Summary!$C$110*BZ304)/Summary!$C$111</f>
        <v>#VALUE!</v>
      </c>
      <c r="CC304" s="561" t="e">
        <f t="array" ref="CC304">bdCAMBIExtend($G304:$G307,V304:V307,$AC304:$AC307,AR304:AR307)</f>
        <v>#VALUE!</v>
      </c>
      <c r="CD304" s="561" t="e">
        <f t="array" ref="CD304">bdCAMBIExtend($G304:$G309,V304:V309,$AC304:$AC309,AR304:AR309)</f>
        <v>#VALUE!</v>
      </c>
      <c r="CE304" s="547">
        <f t="array" ref="CE304">testVMAFRange($G304:$G307,N304:N307,$AC304:$AC307,AJ304:AJ307)</f>
        <v>0</v>
      </c>
      <c r="CF304" s="543">
        <f t="array" ref="CF304">testVMAFRange($G304:$G309,N304:N309,$AC304:$AC309,AJ304:AJ309)</f>
        <v>0</v>
      </c>
      <c r="CG304" s="547">
        <f t="array" ref="CG304">testVMAFRange($G304:$G307,O304:O307,$AC304:$AC307,AK304:AK307)</f>
        <v>0</v>
      </c>
      <c r="CH304" s="543">
        <f t="array" ref="CH304">testVMAFRange($G304:$G309,O304:O309,$AC304:$AC309,AK304:AK309)</f>
        <v>0</v>
      </c>
    </row>
    <row r="305" spans="1:86" ht="17" hidden="1" customHeight="1" x14ac:dyDescent="0.2">
      <c r="A305" s="485"/>
      <c r="B305" s="566"/>
      <c r="C305" s="485"/>
      <c r="D305" s="590"/>
      <c r="E305" s="558"/>
      <c r="F305" s="239">
        <v>110</v>
      </c>
      <c r="G305" s="294">
        <f>'Anchor-AI'!L303</f>
        <v>0</v>
      </c>
      <c r="H305" s="295">
        <f>'Anchor-AI'!M303</f>
        <v>0</v>
      </c>
      <c r="I305" s="295">
        <f>'Anchor-AI'!N303</f>
        <v>0</v>
      </c>
      <c r="J305" s="295">
        <f>'Anchor-AI'!O303</f>
        <v>0</v>
      </c>
      <c r="K305" s="295">
        <f>(Summary!$C$63*H305+Summary!$C$64*I305+Summary!$C$65*J305)/Summary!$C$66</f>
        <v>0</v>
      </c>
      <c r="L305" s="295">
        <f>'Anchor-AI'!P303</f>
        <v>0</v>
      </c>
      <c r="M305" s="295">
        <f>'Anchor-AI'!Q303</f>
        <v>0</v>
      </c>
      <c r="N305" s="295">
        <f>'Anchor-AI'!R303</f>
        <v>0</v>
      </c>
      <c r="O305" s="295">
        <f>'Anchor-AI'!S303</f>
        <v>0</v>
      </c>
      <c r="P305" s="295">
        <f>'Anchor-AI'!T303</f>
        <v>0</v>
      </c>
      <c r="Q305" s="295">
        <f>'Anchor-AI'!U303</f>
        <v>0</v>
      </c>
      <c r="R305" s="295">
        <f>'Anchor-AI'!V303</f>
        <v>0</v>
      </c>
      <c r="S305" s="295">
        <f>'Anchor-AI'!W303</f>
        <v>0</v>
      </c>
      <c r="T305" s="295">
        <f>'Anchor-AI'!X303</f>
        <v>0</v>
      </c>
      <c r="U305" s="295">
        <f>10*LOG10(1/((Summary!$C$80/10^(R305/10)+Summary!$C$81/10^(S305/10)+Summary!$C$82/10^(T305/10))/Summary!$C$83))</f>
        <v>0</v>
      </c>
      <c r="V305" s="295">
        <f>'Anchor-AI'!Y303</f>
        <v>0</v>
      </c>
      <c r="W305" s="295">
        <f>'Anchor-AI'!Z303</f>
        <v>0</v>
      </c>
      <c r="X305" s="295">
        <f>'Anchor-AI'!AA303</f>
        <v>0</v>
      </c>
      <c r="Y305" s="357">
        <f>'Anchor-AI'!AB303</f>
        <v>0</v>
      </c>
      <c r="Z305" s="357">
        <f>'Anchor-AI'!AC303</f>
        <v>0</v>
      </c>
      <c r="AA305" s="296">
        <f t="shared" si="23"/>
        <v>0</v>
      </c>
      <c r="AC305" s="170">
        <f>'Test-AI'!L303</f>
        <v>0</v>
      </c>
      <c r="AD305" s="167">
        <f>'Test-AI'!M303</f>
        <v>0</v>
      </c>
      <c r="AE305" s="167">
        <f>'Test-AI'!N303</f>
        <v>0</v>
      </c>
      <c r="AF305" s="167">
        <f>'Test-AI'!O303</f>
        <v>0</v>
      </c>
      <c r="AG305" s="167">
        <f>(Summary!$C$63*AD305+Summary!$C$64*AE305+Summary!$C$65*AF305)/Summary!$C$66</f>
        <v>0</v>
      </c>
      <c r="AH305" s="167">
        <f>'Test-AI'!P303</f>
        <v>0</v>
      </c>
      <c r="AI305" s="167">
        <f>'Test-AI'!Q303</f>
        <v>0</v>
      </c>
      <c r="AJ305" s="167">
        <f>'Test-AI'!R303</f>
        <v>0</v>
      </c>
      <c r="AK305" s="167">
        <f>'Test-AI'!S303</f>
        <v>0</v>
      </c>
      <c r="AL305" s="167">
        <f>'Test-AI'!T303</f>
        <v>0</v>
      </c>
      <c r="AM305" s="167">
        <f>'Test-AI'!U303</f>
        <v>0</v>
      </c>
      <c r="AN305" s="167">
        <f>'Test-AI'!V303</f>
        <v>0</v>
      </c>
      <c r="AO305" s="167">
        <f>'Test-AI'!W303</f>
        <v>0</v>
      </c>
      <c r="AP305" s="167">
        <f>'Test-AI'!X303</f>
        <v>0</v>
      </c>
      <c r="AQ305" s="167">
        <f>10*LOG10(1/((Summary!$C$80/10^(AN305/10)+Summary!$C$81/10^(AO305/10)+Summary!$C$82/10^(AP305/10))/Summary!$C$83))</f>
        <v>0</v>
      </c>
      <c r="AR305" s="167">
        <f>'Test-AI'!Y303</f>
        <v>0</v>
      </c>
      <c r="AS305" s="167">
        <f>'Test-AI'!Z303</f>
        <v>0</v>
      </c>
      <c r="AT305" s="295">
        <f>'Test-AI'!AA303</f>
        <v>0</v>
      </c>
      <c r="AU305" s="357">
        <f>'Test-AI'!AB303</f>
        <v>0</v>
      </c>
      <c r="AV305" s="357">
        <f>'Test-AI'!AC303</f>
        <v>0</v>
      </c>
      <c r="AW305" s="296">
        <f t="shared" si="24"/>
        <v>0</v>
      </c>
      <c r="AX305" s="297" t="e">
        <f t="shared" si="25"/>
        <v>#DIV/0!</v>
      </c>
      <c r="AY305" s="298" t="e">
        <f t="shared" si="25"/>
        <v>#DIV/0!</v>
      </c>
      <c r="AZ305" s="297" t="e">
        <f t="shared" si="25"/>
        <v>#DIV/0!</v>
      </c>
      <c r="BA305" s="345" t="e">
        <f t="shared" si="25"/>
        <v>#DIV/0!</v>
      </c>
      <c r="BB305" s="75"/>
      <c r="BC305" s="75"/>
      <c r="BD305" s="565"/>
      <c r="BE305" s="550"/>
      <c r="BF305" s="552"/>
      <c r="BG305" s="552"/>
      <c r="BH305" s="552"/>
      <c r="BI305" s="552"/>
      <c r="BJ305" s="552"/>
      <c r="BK305" s="553"/>
      <c r="BL305" s="552"/>
      <c r="BM305" s="553"/>
      <c r="BN305" s="552"/>
      <c r="BO305" s="546"/>
      <c r="BP305" s="541"/>
      <c r="BQ305" s="546"/>
      <c r="BR305" s="541"/>
      <c r="BS305" s="553"/>
      <c r="BT305" s="552"/>
      <c r="BU305" s="553"/>
      <c r="BV305" s="552"/>
      <c r="BW305" s="553"/>
      <c r="BX305" s="552"/>
      <c r="BY305" s="552"/>
      <c r="BZ305" s="541"/>
      <c r="CA305" s="541"/>
      <c r="CB305" s="552"/>
      <c r="CC305" s="553"/>
      <c r="CD305" s="552"/>
      <c r="CE305" s="546"/>
      <c r="CF305" s="541"/>
      <c r="CG305" s="546"/>
      <c r="CH305" s="541"/>
    </row>
    <row r="306" spans="1:86" ht="17" hidden="1" customHeight="1" x14ac:dyDescent="0.2">
      <c r="A306" s="485"/>
      <c r="B306" s="566"/>
      <c r="C306" s="485"/>
      <c r="D306" s="590"/>
      <c r="E306" s="558"/>
      <c r="F306" s="239">
        <v>135</v>
      </c>
      <c r="G306" s="294">
        <f>'Anchor-AI'!L304</f>
        <v>0</v>
      </c>
      <c r="H306" s="295">
        <f>'Anchor-AI'!M304</f>
        <v>0</v>
      </c>
      <c r="I306" s="295">
        <f>'Anchor-AI'!N304</f>
        <v>0</v>
      </c>
      <c r="J306" s="295">
        <f>'Anchor-AI'!O304</f>
        <v>0</v>
      </c>
      <c r="K306" s="295">
        <f>(Summary!$C$63*H306+Summary!$C$64*I306+Summary!$C$65*J306)/Summary!$C$66</f>
        <v>0</v>
      </c>
      <c r="L306" s="295">
        <f>'Anchor-AI'!P304</f>
        <v>0</v>
      </c>
      <c r="M306" s="295">
        <f>'Anchor-AI'!Q304</f>
        <v>0</v>
      </c>
      <c r="N306" s="295">
        <f>'Anchor-AI'!R304</f>
        <v>0</v>
      </c>
      <c r="O306" s="295">
        <f>'Anchor-AI'!S304</f>
        <v>0</v>
      </c>
      <c r="P306" s="295">
        <f>'Anchor-AI'!T304</f>
        <v>0</v>
      </c>
      <c r="Q306" s="295">
        <f>'Anchor-AI'!U304</f>
        <v>0</v>
      </c>
      <c r="R306" s="295">
        <f>'Anchor-AI'!V304</f>
        <v>0</v>
      </c>
      <c r="S306" s="295">
        <f>'Anchor-AI'!W304</f>
        <v>0</v>
      </c>
      <c r="T306" s="295">
        <f>'Anchor-AI'!X304</f>
        <v>0</v>
      </c>
      <c r="U306" s="295">
        <f>10*LOG10(1/((Summary!$C$80/10^(R306/10)+Summary!$C$81/10^(S306/10)+Summary!$C$82/10^(T306/10))/Summary!$C$83))</f>
        <v>0</v>
      </c>
      <c r="V306" s="295">
        <f>'Anchor-AI'!Y304</f>
        <v>0</v>
      </c>
      <c r="W306" s="295">
        <f>'Anchor-AI'!Z304</f>
        <v>0</v>
      </c>
      <c r="X306" s="295">
        <f>'Anchor-AI'!AA304</f>
        <v>0</v>
      </c>
      <c r="Y306" s="357">
        <f>'Anchor-AI'!AB304</f>
        <v>0</v>
      </c>
      <c r="Z306" s="357">
        <f>'Anchor-AI'!AC304</f>
        <v>0</v>
      </c>
      <c r="AA306" s="296">
        <f t="shared" si="23"/>
        <v>0</v>
      </c>
      <c r="AC306" s="170">
        <f>'Test-AI'!L304</f>
        <v>0</v>
      </c>
      <c r="AD306" s="167">
        <f>'Test-AI'!M304</f>
        <v>0</v>
      </c>
      <c r="AE306" s="167">
        <f>'Test-AI'!N304</f>
        <v>0</v>
      </c>
      <c r="AF306" s="167">
        <f>'Test-AI'!O304</f>
        <v>0</v>
      </c>
      <c r="AG306" s="167">
        <f>(Summary!$C$63*AD306+Summary!$C$64*AE306+Summary!$C$65*AF306)/Summary!$C$66</f>
        <v>0</v>
      </c>
      <c r="AH306" s="167">
        <f>'Test-AI'!P304</f>
        <v>0</v>
      </c>
      <c r="AI306" s="167">
        <f>'Test-AI'!Q304</f>
        <v>0</v>
      </c>
      <c r="AJ306" s="167">
        <f>'Test-AI'!R304</f>
        <v>0</v>
      </c>
      <c r="AK306" s="167">
        <f>'Test-AI'!S304</f>
        <v>0</v>
      </c>
      <c r="AL306" s="167">
        <f>'Test-AI'!T304</f>
        <v>0</v>
      </c>
      <c r="AM306" s="167">
        <f>'Test-AI'!U304</f>
        <v>0</v>
      </c>
      <c r="AN306" s="167">
        <f>'Test-AI'!V304</f>
        <v>0</v>
      </c>
      <c r="AO306" s="167">
        <f>'Test-AI'!W304</f>
        <v>0</v>
      </c>
      <c r="AP306" s="167">
        <f>'Test-AI'!X304</f>
        <v>0</v>
      </c>
      <c r="AQ306" s="167">
        <f>10*LOG10(1/((Summary!$C$80/10^(AN306/10)+Summary!$C$81/10^(AO306/10)+Summary!$C$82/10^(AP306/10))/Summary!$C$83))</f>
        <v>0</v>
      </c>
      <c r="AR306" s="167">
        <f>'Test-AI'!Y304</f>
        <v>0</v>
      </c>
      <c r="AS306" s="167">
        <f>'Test-AI'!Z304</f>
        <v>0</v>
      </c>
      <c r="AT306" s="295">
        <f>'Test-AI'!AA304</f>
        <v>0</v>
      </c>
      <c r="AU306" s="357">
        <f>'Test-AI'!AB304</f>
        <v>0</v>
      </c>
      <c r="AV306" s="357">
        <f>'Test-AI'!AC304</f>
        <v>0</v>
      </c>
      <c r="AW306" s="296">
        <f t="shared" si="24"/>
        <v>0</v>
      </c>
      <c r="AX306" s="297" t="e">
        <f t="shared" si="25"/>
        <v>#DIV/0!</v>
      </c>
      <c r="AY306" s="298" t="e">
        <f t="shared" si="25"/>
        <v>#DIV/0!</v>
      </c>
      <c r="AZ306" s="297" t="e">
        <f t="shared" si="25"/>
        <v>#DIV/0!</v>
      </c>
      <c r="BA306" s="345" t="e">
        <f t="shared" si="25"/>
        <v>#DIV/0!</v>
      </c>
      <c r="BB306" s="75"/>
      <c r="BC306" s="75"/>
      <c r="BD306" s="573" t="s">
        <v>147</v>
      </c>
      <c r="BE306" s="549" t="e">
        <f t="array" ref="BE306">bdRateExtend($G305:$G308,H305:H308,$AC305:$AC308,AD305:AD308)</f>
        <v>#VALUE!</v>
      </c>
      <c r="BF306" s="552"/>
      <c r="BG306" s="552"/>
      <c r="BH306" s="552"/>
      <c r="BI306" s="552"/>
      <c r="BJ306" s="552"/>
      <c r="BK306" s="551" t="e">
        <f t="array" ref="BK306">bdRateExtend($G305:$G308,L305:L308,$AC305:$AC308,AH305:AH308)</f>
        <v>#VALUE!</v>
      </c>
      <c r="BL306" s="552"/>
      <c r="BM306" s="551" t="e">
        <f t="array" ref="BM306">bdRateExtend($G305:$G308,M305:M308,$AC305:$AC308,AI305:AI308)</f>
        <v>#VALUE!</v>
      </c>
      <c r="BN306" s="552"/>
      <c r="BO306" s="545" t="e">
        <f t="array" ref="BO306">bdRateExtend($G305:$G308,N305:N308,$AC305:$AC308,AJ305:AJ308,"None", FALSE,1)</f>
        <v>#VALUE!</v>
      </c>
      <c r="BP306" s="541"/>
      <c r="BQ306" s="545" t="e">
        <f t="array" ref="BQ306">bdRateExtend($G305:$G308,O305:O308,$AC305:$AC308,AK305:AK308,"None", FALSE,1)</f>
        <v>#VALUE!</v>
      </c>
      <c r="BR306" s="541"/>
      <c r="BS306" s="551" t="e">
        <f t="array" ref="BS306">bdRateExtend($G305:$G308,P305:P308,$AC305:$AC308,AL305:AL308)</f>
        <v>#VALUE!</v>
      </c>
      <c r="BT306" s="552"/>
      <c r="BU306" s="551" t="e">
        <f t="array" ref="BU306">bdRateExtend($G305:$G308,Q305:Q308,$AC305:$AC308,AM305:AM308)</f>
        <v>#VALUE!</v>
      </c>
      <c r="BV306" s="552"/>
      <c r="BW306" s="551" t="e">
        <f t="array" ref="BW306">bdRateExtend($G305:$G308,R305:R308,$AC305:$AC308,AN305:AN308)</f>
        <v>#VALUE!</v>
      </c>
      <c r="BX306" s="552"/>
      <c r="BY306" s="552"/>
      <c r="BZ306" s="541"/>
      <c r="CA306" s="541"/>
      <c r="CB306" s="552"/>
      <c r="CC306" s="561" t="e">
        <f t="array" ref="CC306">bdCAMBIExtend($G305:$G308,V305:V308,$AC305:$AC308,AR305:AR308)</f>
        <v>#VALUE!</v>
      </c>
      <c r="CD306" s="552"/>
      <c r="CE306" s="554">
        <f t="array" ref="CE306">testVMAFRange($G305:$G308,N305:N308,$AC305:$AC308,AJ305:AJ308)</f>
        <v>0</v>
      </c>
      <c r="CF306" s="541"/>
      <c r="CG306" s="554">
        <f t="array" ref="CG306">testVMAFRange($G305:$G308,O305:O308,$AC305:$AC308,AK305:AK308)</f>
        <v>0</v>
      </c>
      <c r="CH306" s="541"/>
    </row>
    <row r="307" spans="1:86" ht="17" hidden="1" customHeight="1" x14ac:dyDescent="0.2">
      <c r="A307" s="485"/>
      <c r="B307" s="566"/>
      <c r="C307" s="485"/>
      <c r="D307" s="590"/>
      <c r="E307" s="558"/>
      <c r="F307" s="239">
        <v>160</v>
      </c>
      <c r="G307" s="294">
        <f>'Anchor-AI'!L305</f>
        <v>0</v>
      </c>
      <c r="H307" s="295">
        <f>'Anchor-AI'!M305</f>
        <v>0</v>
      </c>
      <c r="I307" s="295">
        <f>'Anchor-AI'!N305</f>
        <v>0</v>
      </c>
      <c r="J307" s="295">
        <f>'Anchor-AI'!O305</f>
        <v>0</v>
      </c>
      <c r="K307" s="295">
        <f>(Summary!$C$63*H307+Summary!$C$64*I307+Summary!$C$65*J307)/Summary!$C$66</f>
        <v>0</v>
      </c>
      <c r="L307" s="295">
        <f>'Anchor-AI'!P305</f>
        <v>0</v>
      </c>
      <c r="M307" s="295">
        <f>'Anchor-AI'!Q305</f>
        <v>0</v>
      </c>
      <c r="N307" s="295">
        <f>'Anchor-AI'!R305</f>
        <v>0</v>
      </c>
      <c r="O307" s="295">
        <f>'Anchor-AI'!S305</f>
        <v>0</v>
      </c>
      <c r="P307" s="295">
        <f>'Anchor-AI'!T305</f>
        <v>0</v>
      </c>
      <c r="Q307" s="295">
        <f>'Anchor-AI'!U305</f>
        <v>0</v>
      </c>
      <c r="R307" s="295">
        <f>'Anchor-AI'!V305</f>
        <v>0</v>
      </c>
      <c r="S307" s="295">
        <f>'Anchor-AI'!W305</f>
        <v>0</v>
      </c>
      <c r="T307" s="295">
        <f>'Anchor-AI'!X305</f>
        <v>0</v>
      </c>
      <c r="U307" s="295">
        <f>10*LOG10(1/((Summary!$C$80/10^(R307/10)+Summary!$C$81/10^(S307/10)+Summary!$C$82/10^(T307/10))/Summary!$C$83))</f>
        <v>0</v>
      </c>
      <c r="V307" s="295">
        <f>'Anchor-AI'!Y305</f>
        <v>0</v>
      </c>
      <c r="W307" s="295">
        <f>'Anchor-AI'!Z305</f>
        <v>0</v>
      </c>
      <c r="X307" s="295">
        <f>'Anchor-AI'!AA305</f>
        <v>0</v>
      </c>
      <c r="Y307" s="357">
        <f>'Anchor-AI'!AB305</f>
        <v>0</v>
      </c>
      <c r="Z307" s="357">
        <f>'Anchor-AI'!AC305</f>
        <v>0</v>
      </c>
      <c r="AA307" s="296">
        <f t="shared" si="23"/>
        <v>0</v>
      </c>
      <c r="AC307" s="170">
        <f>'Test-AI'!L305</f>
        <v>0</v>
      </c>
      <c r="AD307" s="167">
        <f>'Test-AI'!M305</f>
        <v>0</v>
      </c>
      <c r="AE307" s="167">
        <f>'Test-AI'!N305</f>
        <v>0</v>
      </c>
      <c r="AF307" s="167">
        <f>'Test-AI'!O305</f>
        <v>0</v>
      </c>
      <c r="AG307" s="167">
        <f>(Summary!$C$63*AD307+Summary!$C$64*AE307+Summary!$C$65*AF307)/Summary!$C$66</f>
        <v>0</v>
      </c>
      <c r="AH307" s="167">
        <f>'Test-AI'!P305</f>
        <v>0</v>
      </c>
      <c r="AI307" s="167">
        <f>'Test-AI'!Q305</f>
        <v>0</v>
      </c>
      <c r="AJ307" s="167">
        <f>'Test-AI'!R305</f>
        <v>0</v>
      </c>
      <c r="AK307" s="167">
        <f>'Test-AI'!S305</f>
        <v>0</v>
      </c>
      <c r="AL307" s="167">
        <f>'Test-AI'!T305</f>
        <v>0</v>
      </c>
      <c r="AM307" s="167">
        <f>'Test-AI'!U305</f>
        <v>0</v>
      </c>
      <c r="AN307" s="167">
        <f>'Test-AI'!V305</f>
        <v>0</v>
      </c>
      <c r="AO307" s="167">
        <f>'Test-AI'!W305</f>
        <v>0</v>
      </c>
      <c r="AP307" s="167">
        <f>'Test-AI'!X305</f>
        <v>0</v>
      </c>
      <c r="AQ307" s="167">
        <f>10*LOG10(1/((Summary!$C$80/10^(AN307/10)+Summary!$C$81/10^(AO307/10)+Summary!$C$82/10^(AP307/10))/Summary!$C$83))</f>
        <v>0</v>
      </c>
      <c r="AR307" s="167">
        <f>'Test-AI'!Y305</f>
        <v>0</v>
      </c>
      <c r="AS307" s="167">
        <f>'Test-AI'!Z305</f>
        <v>0</v>
      </c>
      <c r="AT307" s="295">
        <f>'Test-AI'!AA305</f>
        <v>0</v>
      </c>
      <c r="AU307" s="357">
        <f>'Test-AI'!AB305</f>
        <v>0</v>
      </c>
      <c r="AV307" s="357">
        <f>'Test-AI'!AC305</f>
        <v>0</v>
      </c>
      <c r="AW307" s="296">
        <f t="shared" si="24"/>
        <v>0</v>
      </c>
      <c r="AX307" s="297" t="e">
        <f t="shared" si="25"/>
        <v>#DIV/0!</v>
      </c>
      <c r="AY307" s="298" t="e">
        <f t="shared" si="25"/>
        <v>#DIV/0!</v>
      </c>
      <c r="AZ307" s="297" t="e">
        <f t="shared" si="25"/>
        <v>#DIV/0!</v>
      </c>
      <c r="BA307" s="345" t="e">
        <f t="shared" si="25"/>
        <v>#DIV/0!</v>
      </c>
      <c r="BB307" s="75"/>
      <c r="BC307" s="75"/>
      <c r="BD307" s="565"/>
      <c r="BE307" s="550"/>
      <c r="BF307" s="552"/>
      <c r="BG307" s="552"/>
      <c r="BH307" s="552"/>
      <c r="BI307" s="552"/>
      <c r="BJ307" s="552"/>
      <c r="BK307" s="553"/>
      <c r="BL307" s="552"/>
      <c r="BM307" s="553"/>
      <c r="BN307" s="552"/>
      <c r="BO307" s="546"/>
      <c r="BP307" s="541"/>
      <c r="BQ307" s="546"/>
      <c r="BR307" s="541"/>
      <c r="BS307" s="553"/>
      <c r="BT307" s="552"/>
      <c r="BU307" s="553"/>
      <c r="BV307" s="552"/>
      <c r="BW307" s="553"/>
      <c r="BX307" s="552"/>
      <c r="BY307" s="552"/>
      <c r="BZ307" s="541"/>
      <c r="CA307" s="541"/>
      <c r="CB307" s="552"/>
      <c r="CC307" s="553"/>
      <c r="CD307" s="552"/>
      <c r="CE307" s="546"/>
      <c r="CF307" s="541"/>
      <c r="CG307" s="546"/>
      <c r="CH307" s="541"/>
    </row>
    <row r="308" spans="1:86" ht="17" hidden="1" customHeight="1" x14ac:dyDescent="0.2">
      <c r="A308" s="485"/>
      <c r="B308" s="566"/>
      <c r="C308" s="485"/>
      <c r="D308" s="590"/>
      <c r="E308" s="558"/>
      <c r="F308" s="239">
        <v>185</v>
      </c>
      <c r="G308" s="294">
        <f>'Anchor-AI'!L306</f>
        <v>0</v>
      </c>
      <c r="H308" s="295">
        <f>'Anchor-AI'!M306</f>
        <v>0</v>
      </c>
      <c r="I308" s="295">
        <f>'Anchor-AI'!N306</f>
        <v>0</v>
      </c>
      <c r="J308" s="295">
        <f>'Anchor-AI'!O306</f>
        <v>0</v>
      </c>
      <c r="K308" s="295">
        <f>(Summary!$C$63*H308+Summary!$C$64*I308+Summary!$C$65*J308)/Summary!$C$66</f>
        <v>0</v>
      </c>
      <c r="L308" s="295">
        <f>'Anchor-AI'!P306</f>
        <v>0</v>
      </c>
      <c r="M308" s="295">
        <f>'Anchor-AI'!Q306</f>
        <v>0</v>
      </c>
      <c r="N308" s="295">
        <f>'Anchor-AI'!R306</f>
        <v>0</v>
      </c>
      <c r="O308" s="295">
        <f>'Anchor-AI'!S306</f>
        <v>0</v>
      </c>
      <c r="P308" s="295">
        <f>'Anchor-AI'!T306</f>
        <v>0</v>
      </c>
      <c r="Q308" s="295">
        <f>'Anchor-AI'!U306</f>
        <v>0</v>
      </c>
      <c r="R308" s="295">
        <f>'Anchor-AI'!V306</f>
        <v>0</v>
      </c>
      <c r="S308" s="295">
        <f>'Anchor-AI'!W306</f>
        <v>0</v>
      </c>
      <c r="T308" s="295">
        <f>'Anchor-AI'!X306</f>
        <v>0</v>
      </c>
      <c r="U308" s="295">
        <f>10*LOG10(1/((Summary!$C$80/10^(R308/10)+Summary!$C$81/10^(S308/10)+Summary!$C$82/10^(T308/10))/Summary!$C$83))</f>
        <v>0</v>
      </c>
      <c r="V308" s="295">
        <f>'Anchor-AI'!Y306</f>
        <v>0</v>
      </c>
      <c r="W308" s="295">
        <f>'Anchor-AI'!Z306</f>
        <v>0</v>
      </c>
      <c r="X308" s="295">
        <f>'Anchor-AI'!AA306</f>
        <v>0</v>
      </c>
      <c r="Y308" s="357">
        <f>'Anchor-AI'!AB306</f>
        <v>0</v>
      </c>
      <c r="Z308" s="357">
        <f>'Anchor-AI'!AC306</f>
        <v>0</v>
      </c>
      <c r="AA308" s="296">
        <f t="shared" si="23"/>
        <v>0</v>
      </c>
      <c r="AC308" s="170">
        <f>'Test-AI'!L306</f>
        <v>0</v>
      </c>
      <c r="AD308" s="167">
        <f>'Test-AI'!M306</f>
        <v>0</v>
      </c>
      <c r="AE308" s="167">
        <f>'Test-AI'!N306</f>
        <v>0</v>
      </c>
      <c r="AF308" s="167">
        <f>'Test-AI'!O306</f>
        <v>0</v>
      </c>
      <c r="AG308" s="167">
        <f>(Summary!$C$63*AD308+Summary!$C$64*AE308+Summary!$C$65*AF308)/Summary!$C$66</f>
        <v>0</v>
      </c>
      <c r="AH308" s="167">
        <f>'Test-AI'!P306</f>
        <v>0</v>
      </c>
      <c r="AI308" s="167">
        <f>'Test-AI'!Q306</f>
        <v>0</v>
      </c>
      <c r="AJ308" s="167">
        <f>'Test-AI'!R306</f>
        <v>0</v>
      </c>
      <c r="AK308" s="167">
        <f>'Test-AI'!S306</f>
        <v>0</v>
      </c>
      <c r="AL308" s="167">
        <f>'Test-AI'!T306</f>
        <v>0</v>
      </c>
      <c r="AM308" s="167">
        <f>'Test-AI'!U306</f>
        <v>0</v>
      </c>
      <c r="AN308" s="167">
        <f>'Test-AI'!V306</f>
        <v>0</v>
      </c>
      <c r="AO308" s="167">
        <f>'Test-AI'!W306</f>
        <v>0</v>
      </c>
      <c r="AP308" s="167">
        <f>'Test-AI'!X306</f>
        <v>0</v>
      </c>
      <c r="AQ308" s="167">
        <f>10*LOG10(1/((Summary!$C$80/10^(AN308/10)+Summary!$C$81/10^(AO308/10)+Summary!$C$82/10^(AP308/10))/Summary!$C$83))</f>
        <v>0</v>
      </c>
      <c r="AR308" s="167">
        <f>'Test-AI'!Y306</f>
        <v>0</v>
      </c>
      <c r="AS308" s="167">
        <f>'Test-AI'!Z306</f>
        <v>0</v>
      </c>
      <c r="AT308" s="295">
        <f>'Test-AI'!AA306</f>
        <v>0</v>
      </c>
      <c r="AU308" s="357">
        <f>'Test-AI'!AB306</f>
        <v>0</v>
      </c>
      <c r="AV308" s="357">
        <f>'Test-AI'!AC306</f>
        <v>0</v>
      </c>
      <c r="AW308" s="296">
        <f t="shared" si="24"/>
        <v>0</v>
      </c>
      <c r="AX308" s="297" t="e">
        <f t="shared" si="25"/>
        <v>#DIV/0!</v>
      </c>
      <c r="AY308" s="298" t="e">
        <f t="shared" si="25"/>
        <v>#DIV/0!</v>
      </c>
      <c r="AZ308" s="297" t="e">
        <f t="shared" si="25"/>
        <v>#DIV/0!</v>
      </c>
      <c r="BA308" s="345" t="e">
        <f t="shared" si="25"/>
        <v>#DIV/0!</v>
      </c>
      <c r="BB308" s="75"/>
      <c r="BC308" s="75"/>
      <c r="BD308" s="574" t="s">
        <v>46</v>
      </c>
      <c r="BE308" s="549" t="e">
        <f t="array" ref="BE308">bdRateExtend($G306:$G309,H306:H309,$AC306:$AC309,AD306:AD309)</f>
        <v>#VALUE!</v>
      </c>
      <c r="BF308" s="552"/>
      <c r="BG308" s="552"/>
      <c r="BH308" s="552"/>
      <c r="BI308" s="552"/>
      <c r="BJ308" s="552"/>
      <c r="BK308" s="551" t="e">
        <f t="array" ref="BK308">bdRateExtend($G306:$G309,L306:L309,$AC306:$AC309,AH306:AH309)</f>
        <v>#VALUE!</v>
      </c>
      <c r="BL308" s="552"/>
      <c r="BM308" s="551" t="e">
        <f t="array" ref="BM308">bdRateExtend($G306:$G309,M306:M309,$AC306:$AC309,AI306:AI309)</f>
        <v>#VALUE!</v>
      </c>
      <c r="BN308" s="552"/>
      <c r="BO308" s="545" t="e">
        <f t="array" ref="BO308">bdRateExtend($G306:$G309,N306:N309,$AC306:$AC309,AJ306:AJ309,"None", FALSE,1)</f>
        <v>#VALUE!</v>
      </c>
      <c r="BP308" s="541"/>
      <c r="BQ308" s="545" t="e">
        <f t="array" ref="BQ308">bdRateExtend($G306:$G309,O306:O309,$AC306:$AC309,AK306:AK309,"None", FALSE,1)</f>
        <v>#VALUE!</v>
      </c>
      <c r="BR308" s="541"/>
      <c r="BS308" s="551" t="e">
        <f t="array" ref="BS308">bdRateExtend($G306:$G309,P306:P309,$AC306:$AC309,AL306:AL309)</f>
        <v>#VALUE!</v>
      </c>
      <c r="BT308" s="552"/>
      <c r="BU308" s="551" t="e">
        <f t="array" ref="BU308">bdRateExtend($G306:$G309,Q306:Q309,$AC306:$AC309,AM306:AM309)</f>
        <v>#VALUE!</v>
      </c>
      <c r="BV308" s="552"/>
      <c r="BW308" s="551" t="e">
        <f t="array" ref="BW308">bdRateExtend($G306:$G309,R306:R309,$AC306:$AC309,AN306:AN309)</f>
        <v>#VALUE!</v>
      </c>
      <c r="BX308" s="552"/>
      <c r="BY308" s="552"/>
      <c r="BZ308" s="541"/>
      <c r="CA308" s="541"/>
      <c r="CB308" s="552"/>
      <c r="CC308" s="561" t="e">
        <f t="array" ref="CC308">bdCAMBIExtend($G306:$G309,V306:V309,$AC306:$AC309,AR306:AR309)</f>
        <v>#VALUE!</v>
      </c>
      <c r="CD308" s="552"/>
      <c r="CE308" s="554">
        <f t="array" ref="CE308">testVMAFRange($G306:$G309,N306:N309,$AC306:$AC309,AJ306:AJ309)</f>
        <v>0</v>
      </c>
      <c r="CF308" s="541"/>
      <c r="CG308" s="554">
        <f t="array" ref="CG308">testVMAFRange($G306:$G309,O306:O309,$AC306:$AC309,AK306:AK309)</f>
        <v>0</v>
      </c>
      <c r="CH308" s="541"/>
    </row>
    <row r="309" spans="1:86" ht="17" hidden="1" customHeight="1" x14ac:dyDescent="0.2">
      <c r="A309" s="485"/>
      <c r="B309" s="596"/>
      <c r="C309" s="486"/>
      <c r="D309" s="591"/>
      <c r="E309" s="559"/>
      <c r="F309" s="240">
        <v>210</v>
      </c>
      <c r="G309" s="299">
        <f>'Anchor-AI'!L307</f>
        <v>0</v>
      </c>
      <c r="H309" s="300">
        <f>'Anchor-AI'!M307</f>
        <v>0</v>
      </c>
      <c r="I309" s="300">
        <f>'Anchor-AI'!N307</f>
        <v>0</v>
      </c>
      <c r="J309" s="300">
        <f>'Anchor-AI'!O307</f>
        <v>0</v>
      </c>
      <c r="K309" s="295">
        <f>(Summary!$C$63*H309+Summary!$C$64*I309+Summary!$C$65*J309)/Summary!$C$66</f>
        <v>0</v>
      </c>
      <c r="L309" s="300">
        <f>'Anchor-AI'!P307</f>
        <v>0</v>
      </c>
      <c r="M309" s="300">
        <f>'Anchor-AI'!Q307</f>
        <v>0</v>
      </c>
      <c r="N309" s="300">
        <f>'Anchor-AI'!R307</f>
        <v>0</v>
      </c>
      <c r="O309" s="300">
        <f>'Anchor-AI'!S307</f>
        <v>0</v>
      </c>
      <c r="P309" s="300">
        <f>'Anchor-AI'!T307</f>
        <v>0</v>
      </c>
      <c r="Q309" s="300">
        <f>'Anchor-AI'!U307</f>
        <v>0</v>
      </c>
      <c r="R309" s="300">
        <f>'Anchor-AI'!V307</f>
        <v>0</v>
      </c>
      <c r="S309" s="300">
        <f>'Anchor-AI'!W307</f>
        <v>0</v>
      </c>
      <c r="T309" s="300">
        <f>'Anchor-AI'!X307</f>
        <v>0</v>
      </c>
      <c r="U309" s="300">
        <f>10*LOG10(1/((Summary!$C$80/10^(R309/10)+Summary!$C$81/10^(S309/10)+Summary!$C$82/10^(T309/10))/Summary!$C$83))</f>
        <v>0</v>
      </c>
      <c r="V309" s="300">
        <f>'Anchor-AI'!Y307</f>
        <v>0</v>
      </c>
      <c r="W309" s="300">
        <f>'Anchor-AI'!Z307</f>
        <v>0</v>
      </c>
      <c r="X309" s="300">
        <f>'Anchor-AI'!AA307</f>
        <v>0</v>
      </c>
      <c r="Y309" s="357">
        <f>'Anchor-AI'!AB307</f>
        <v>0</v>
      </c>
      <c r="Z309" s="357">
        <f>'Anchor-AI'!AC307</f>
        <v>0</v>
      </c>
      <c r="AA309" s="301">
        <f t="shared" si="23"/>
        <v>0</v>
      </c>
      <c r="AC309" s="171">
        <f>'Test-AI'!L307</f>
        <v>0</v>
      </c>
      <c r="AD309" s="168">
        <f>'Test-AI'!M307</f>
        <v>0</v>
      </c>
      <c r="AE309" s="168">
        <f>'Test-AI'!N307</f>
        <v>0</v>
      </c>
      <c r="AF309" s="168">
        <f>'Test-AI'!O307</f>
        <v>0</v>
      </c>
      <c r="AG309" s="168">
        <f>(Summary!$C$63*AD309+Summary!$C$64*AE309+Summary!$C$65*AF309)/Summary!$C$66</f>
        <v>0</v>
      </c>
      <c r="AH309" s="168">
        <f>'Test-AI'!P307</f>
        <v>0</v>
      </c>
      <c r="AI309" s="168">
        <f>'Test-AI'!Q307</f>
        <v>0</v>
      </c>
      <c r="AJ309" s="168">
        <f>'Test-AI'!R307</f>
        <v>0</v>
      </c>
      <c r="AK309" s="168">
        <f>'Test-AI'!S307</f>
        <v>0</v>
      </c>
      <c r="AL309" s="168">
        <f>'Test-AI'!T307</f>
        <v>0</v>
      </c>
      <c r="AM309" s="168">
        <f>'Test-AI'!U307</f>
        <v>0</v>
      </c>
      <c r="AN309" s="168">
        <f>'Test-AI'!V307</f>
        <v>0</v>
      </c>
      <c r="AO309" s="168">
        <f>'Test-AI'!W307</f>
        <v>0</v>
      </c>
      <c r="AP309" s="168">
        <f>'Test-AI'!X307</f>
        <v>0</v>
      </c>
      <c r="AQ309" s="168">
        <f>10*LOG10(1/((Summary!$C$80/10^(AN309/10)+Summary!$C$81/10^(AO309/10)+Summary!$C$82/10^(AP309/10))/Summary!$C$83))</f>
        <v>0</v>
      </c>
      <c r="AR309" s="168">
        <f>'Test-AI'!Y307</f>
        <v>0</v>
      </c>
      <c r="AS309" s="168">
        <f>'Test-AI'!Z307</f>
        <v>0</v>
      </c>
      <c r="AT309" s="300">
        <f>'Test-AI'!AA307</f>
        <v>0</v>
      </c>
      <c r="AU309" s="357">
        <f>'Test-AI'!AB307</f>
        <v>0</v>
      </c>
      <c r="AV309" s="357">
        <f>'Test-AI'!AC307</f>
        <v>0</v>
      </c>
      <c r="AW309" s="301">
        <f t="shared" si="24"/>
        <v>0</v>
      </c>
      <c r="AX309" s="302" t="e">
        <f t="shared" si="25"/>
        <v>#DIV/0!</v>
      </c>
      <c r="AY309" s="303" t="e">
        <f t="shared" si="25"/>
        <v>#DIV/0!</v>
      </c>
      <c r="AZ309" s="297" t="e">
        <f t="shared" si="25"/>
        <v>#DIV/0!</v>
      </c>
      <c r="BA309" s="345" t="e">
        <f t="shared" si="25"/>
        <v>#DIV/0!</v>
      </c>
      <c r="BB309" s="75"/>
      <c r="BC309" s="75"/>
      <c r="BD309" s="570"/>
      <c r="BE309" s="550"/>
      <c r="BF309" s="553"/>
      <c r="BG309" s="553"/>
      <c r="BH309" s="553"/>
      <c r="BI309" s="553"/>
      <c r="BJ309" s="553"/>
      <c r="BK309" s="553"/>
      <c r="BL309" s="553"/>
      <c r="BM309" s="553"/>
      <c r="BN309" s="553"/>
      <c r="BO309" s="546"/>
      <c r="BP309" s="544"/>
      <c r="BQ309" s="546"/>
      <c r="BR309" s="544"/>
      <c r="BS309" s="553"/>
      <c r="BT309" s="553"/>
      <c r="BU309" s="553"/>
      <c r="BV309" s="553"/>
      <c r="BW309" s="553"/>
      <c r="BX309" s="553"/>
      <c r="BY309" s="553"/>
      <c r="BZ309" s="544"/>
      <c r="CA309" s="544"/>
      <c r="CB309" s="553"/>
      <c r="CC309" s="553"/>
      <c r="CD309" s="553"/>
      <c r="CE309" s="546"/>
      <c r="CF309" s="544"/>
      <c r="CG309" s="546"/>
      <c r="CH309" s="544"/>
    </row>
    <row r="310" spans="1:86" ht="17" hidden="1" customHeight="1" x14ac:dyDescent="0.2">
      <c r="A310" s="485"/>
      <c r="B310" s="655" t="s">
        <v>148</v>
      </c>
      <c r="C310" s="586" t="s">
        <v>84</v>
      </c>
      <c r="D310" s="589">
        <v>30</v>
      </c>
      <c r="E310" s="557">
        <v>8</v>
      </c>
      <c r="F310" s="238">
        <v>85</v>
      </c>
      <c r="G310" s="289">
        <f>'Anchor-AI'!L308</f>
        <v>0</v>
      </c>
      <c r="H310" s="290">
        <f>'Anchor-AI'!M308</f>
        <v>0</v>
      </c>
      <c r="I310" s="290">
        <f>'Anchor-AI'!N308</f>
        <v>0</v>
      </c>
      <c r="J310" s="290">
        <f>'Anchor-AI'!O308</f>
        <v>0</v>
      </c>
      <c r="K310" s="290">
        <f>(Summary!$C$63*H310+Summary!$C$64*I310+Summary!$C$65*J310)/Summary!$C$66</f>
        <v>0</v>
      </c>
      <c r="L310" s="290">
        <f>'Anchor-AI'!P308</f>
        <v>0</v>
      </c>
      <c r="M310" s="290">
        <f>'Anchor-AI'!Q308</f>
        <v>0</v>
      </c>
      <c r="N310" s="290">
        <f>'Anchor-AI'!R308</f>
        <v>0</v>
      </c>
      <c r="O310" s="290">
        <f>'Anchor-AI'!S308</f>
        <v>0</v>
      </c>
      <c r="P310" s="290">
        <f>'Anchor-AI'!T308</f>
        <v>0</v>
      </c>
      <c r="Q310" s="290">
        <f>'Anchor-AI'!U308</f>
        <v>0</v>
      </c>
      <c r="R310" s="290">
        <f>'Anchor-AI'!V308</f>
        <v>0</v>
      </c>
      <c r="S310" s="290">
        <f>'Anchor-AI'!W308</f>
        <v>0</v>
      </c>
      <c r="T310" s="290">
        <f>'Anchor-AI'!X308</f>
        <v>0</v>
      </c>
      <c r="U310" s="290">
        <f>10*LOG10(1/((Summary!$C$80/10^(R310/10)+Summary!$C$81/10^(S310/10)+Summary!$C$82/10^(T310/10))/Summary!$C$83))</f>
        <v>0</v>
      </c>
      <c r="V310" s="290">
        <f>'Anchor-AI'!Y308</f>
        <v>0</v>
      </c>
      <c r="W310" s="290">
        <f>'Anchor-AI'!Z308</f>
        <v>0</v>
      </c>
      <c r="X310" s="290">
        <f>'Anchor-AI'!AA308</f>
        <v>0</v>
      </c>
      <c r="Y310" s="360">
        <f>'Anchor-AI'!AB308</f>
        <v>0</v>
      </c>
      <c r="Z310" s="360">
        <f>'Anchor-AI'!AC308</f>
        <v>0</v>
      </c>
      <c r="AA310" s="291">
        <f t="shared" si="23"/>
        <v>0</v>
      </c>
      <c r="AC310" s="169">
        <f>'Test-AI'!L308</f>
        <v>0</v>
      </c>
      <c r="AD310" s="166">
        <f>'Test-AI'!M308</f>
        <v>0</v>
      </c>
      <c r="AE310" s="166">
        <f>'Test-AI'!N308</f>
        <v>0</v>
      </c>
      <c r="AF310" s="166">
        <f>'Test-AI'!O308</f>
        <v>0</v>
      </c>
      <c r="AG310" s="166">
        <f>(Summary!$C$63*AD310+Summary!$C$64*AE310+Summary!$C$65*AF310)/Summary!$C$66</f>
        <v>0</v>
      </c>
      <c r="AH310" s="166">
        <f>'Test-AI'!P308</f>
        <v>0</v>
      </c>
      <c r="AI310" s="166">
        <f>'Test-AI'!Q308</f>
        <v>0</v>
      </c>
      <c r="AJ310" s="166">
        <f>'Test-AI'!R308</f>
        <v>0</v>
      </c>
      <c r="AK310" s="166">
        <f>'Test-AI'!S308</f>
        <v>0</v>
      </c>
      <c r="AL310" s="166">
        <f>'Test-AI'!T308</f>
        <v>0</v>
      </c>
      <c r="AM310" s="166">
        <f>'Test-AI'!U308</f>
        <v>0</v>
      </c>
      <c r="AN310" s="166">
        <f>'Test-AI'!V308</f>
        <v>0</v>
      </c>
      <c r="AO310" s="166">
        <f>'Test-AI'!W308</f>
        <v>0</v>
      </c>
      <c r="AP310" s="166">
        <f>'Test-AI'!X308</f>
        <v>0</v>
      </c>
      <c r="AQ310" s="166">
        <f>10*LOG10(1/((Summary!$C$80/10^(AN310/10)+Summary!$C$81/10^(AO310/10)+Summary!$C$82/10^(AP310/10))/Summary!$C$83))</f>
        <v>0</v>
      </c>
      <c r="AR310" s="166">
        <f>'Test-AI'!Y308</f>
        <v>0</v>
      </c>
      <c r="AS310" s="166">
        <f>'Test-AI'!Z308</f>
        <v>0</v>
      </c>
      <c r="AT310" s="290">
        <f>'Test-AI'!AA308</f>
        <v>0</v>
      </c>
      <c r="AU310" s="356">
        <f>'Test-AI'!AB308</f>
        <v>0</v>
      </c>
      <c r="AV310" s="356">
        <f>'Test-AI'!AC308</f>
        <v>0</v>
      </c>
      <c r="AW310" s="291">
        <f t="shared" si="24"/>
        <v>0</v>
      </c>
      <c r="AX310" s="292" t="e">
        <f t="shared" si="25"/>
        <v>#DIV/0!</v>
      </c>
      <c r="AY310" s="293" t="e">
        <f t="shared" si="25"/>
        <v>#DIV/0!</v>
      </c>
      <c r="AZ310" s="292" t="e">
        <f t="shared" si="25"/>
        <v>#DIV/0!</v>
      </c>
      <c r="BA310" s="344" t="e">
        <f t="shared" si="25"/>
        <v>#DIV/0!</v>
      </c>
      <c r="BB310" s="75"/>
      <c r="BC310" s="75"/>
      <c r="BD310" s="648" t="s">
        <v>39</v>
      </c>
      <c r="BE310" s="549" t="e">
        <f t="array" ref="BE310">bdRateExtend($G310:$G313,H310:H313,$AC310:$AC313,AD310:AD313)</f>
        <v>#VALUE!</v>
      </c>
      <c r="BF310" s="551" t="e">
        <f t="array" ref="BF310">bdRateExtend($G310:$G315,H310:H315,$AC310:$AC315,AD310:AD315)</f>
        <v>#VALUE!</v>
      </c>
      <c r="BG310" s="551" t="e">
        <f t="array" ref="BG310">bdRateExtend($G310:$G315,I310:I315,$AC310:$AC315,AE310:AE315)</f>
        <v>#VALUE!</v>
      </c>
      <c r="BH310" s="551" t="e">
        <f t="array" ref="BH310">bdRateExtend($G310:$G315,J310:J315,$AC310:$AC315,AF310:AF315)</f>
        <v>#VALUE!</v>
      </c>
      <c r="BI310" s="551" t="e">
        <f t="array" ref="BI310">bdRateExtend($G310:$G315,K310:K315,$AC310:$AC315,AG310:AG315)</f>
        <v>#VALUE!</v>
      </c>
      <c r="BJ310" s="640" t="e">
        <f>(Summary!$C$94*BF310+Summary!$C$95*BG310+Summary!$C$96*BH310)/Summary!$C$97</f>
        <v>#VALUE!</v>
      </c>
      <c r="BK310" s="551" t="e">
        <f t="array" ref="BK310">bdRateExtend($G310:$G313,L310:L313,$AC310:$AC313,AH310:AH313)</f>
        <v>#VALUE!</v>
      </c>
      <c r="BL310" s="551" t="e">
        <f t="array" ref="BL310">bdRateExtend($G310:$G315,L310:L315,$AC310:$AC315,AH310:AH315)</f>
        <v>#VALUE!</v>
      </c>
      <c r="BM310" s="551" t="e">
        <f t="array" ref="BM310">bdRateExtend($G310:$G313,M310:M313,$AC310:$AC313,AI310:AI313)</f>
        <v>#VALUE!</v>
      </c>
      <c r="BN310" s="551" t="e">
        <f t="array" ref="BN310">bdRateExtend($G310:$G315,M310:M315,$AC310:$AC315,AI310:AI315)</f>
        <v>#VALUE!</v>
      </c>
      <c r="BO310" s="603" t="e">
        <f t="array" ref="BO310">bdRateExtend($G310:$G313,N310:N313,$AC310:$AC313,AJ310:AJ313,"None", FALSE,1)</f>
        <v>#VALUE!</v>
      </c>
      <c r="BP310" s="658" t="e">
        <f t="array" ref="BP310">bdRateExtend($G310:$G315,N310:N315,$AC310:$AC315,AJ310:AJ315,"None", FALSE,1)</f>
        <v>#VALUE!</v>
      </c>
      <c r="BQ310" s="650" t="e">
        <f t="array" ref="BQ310">bdRateExtend($G310:$G313,O310:O313,$AC310:$AC313,AK310:AK313,"None", FALSE,1)</f>
        <v>#VALUE!</v>
      </c>
      <c r="BR310" s="658" t="e">
        <f t="array" ref="BR310">bdRateExtend($G310:$G315,O310:O315,$AC310:$AC315,AK310:AK315,"None", FALSE,1)</f>
        <v>#VALUE!</v>
      </c>
      <c r="BS310" s="549" t="e">
        <f t="array" ref="BS310">bdRateExtend($G310:$G313,P310:P313,$AC310:$AC313,AL310:AL313)</f>
        <v>#VALUE!</v>
      </c>
      <c r="BT310" s="551" t="e">
        <f t="array" ref="BT310">bdRateExtend($G310:$G315,P310:P315,$AC310:$AC315,AL310:AL315)</f>
        <v>#VALUE!</v>
      </c>
      <c r="BU310" s="551" t="e">
        <f t="array" ref="BU310">bdRateExtend($G310:$G313,Q310:Q313,$AC310:$AC313,AM310:AM313)</f>
        <v>#VALUE!</v>
      </c>
      <c r="BV310" s="551" t="e">
        <f t="array" ref="BV310">bdRateExtend($G310:$G315,Q310:Q315,$AC310:$AC315,AM310:AM315)</f>
        <v>#VALUE!</v>
      </c>
      <c r="BW310" s="551" t="e">
        <f t="array" ref="BW310">bdRateExtend($G310:$G313,R310:R313,$AC310:$AC313,AN310:AN313)</f>
        <v>#VALUE!</v>
      </c>
      <c r="BX310" s="551" t="e">
        <f t="array" ref="BX310">bdRateExtend($G310:$G315,R310:R315,$AC310:$AC315,AN310:AN315)</f>
        <v>#VALUE!</v>
      </c>
      <c r="BY310" s="551" t="e">
        <f t="array" ref="BY310">bdRateExtend($G310:$G315,S310:S315,$AC310:$AC315,AO310:AO315)</f>
        <v>#VALUE!</v>
      </c>
      <c r="BZ310" s="555" t="e">
        <f t="array" ref="BZ310">bdRateExtend($G310:$G315,T310:T315,$AC310:$AC315,AP310:AP315)</f>
        <v>#VALUE!</v>
      </c>
      <c r="CA310" s="587" t="e">
        <f t="array" ref="CA310">bdRateExtend($G310:$G315,U310:U315,$AC310:$AC315,AQ310:AQ315)</f>
        <v>#VALUE!</v>
      </c>
      <c r="CB310" s="612" t="e">
        <f>(Summary!$C$108*BX310+Summary!$C$109*BY310+Summary!$C$110*BZ310)/Summary!$C$111</f>
        <v>#VALUE!</v>
      </c>
      <c r="CC310" s="561" t="e">
        <f t="array" ref="CC310">bdCAMBIExtend($G310:$G313,V310:V313,$AC310:$AC313,AR310:AR313)</f>
        <v>#VALUE!</v>
      </c>
      <c r="CD310" s="561" t="e">
        <f t="array" ref="CD310">bdCAMBIExtend($G310:$G315,V310:V315,$AC310:$AC315,AR310:AR315)</f>
        <v>#VALUE!</v>
      </c>
      <c r="CE310" s="642">
        <f t="array" ref="CE310">testVMAFRange($G310:$G313,N310:N313,$AC310:$AC313,AJ310:AJ313)</f>
        <v>0</v>
      </c>
      <c r="CF310" s="637">
        <f t="array" ref="CF310">testVMAFRange($G310:$G315,N310:N315,$AC310:$AC315,AJ310:AJ315)</f>
        <v>0</v>
      </c>
      <c r="CG310" s="639">
        <f t="array" ref="CG310">testVMAFRange($G310:$G313,O310:O313,$AC310:$AC313,AK310:AK313)</f>
        <v>0</v>
      </c>
      <c r="CH310" s="637">
        <f t="array" ref="CH310">testVMAFRange($G310:$G315,O310:O315,$AC310:$AC315,AK310:AK315)</f>
        <v>0</v>
      </c>
    </row>
    <row r="311" spans="1:86" ht="17" hidden="1" customHeight="1" x14ac:dyDescent="0.2">
      <c r="A311" s="485"/>
      <c r="B311" s="485"/>
      <c r="C311" s="485"/>
      <c r="D311" s="590"/>
      <c r="E311" s="558"/>
      <c r="F311" s="239">
        <v>110</v>
      </c>
      <c r="G311" s="294">
        <f>'Anchor-AI'!L309</f>
        <v>0</v>
      </c>
      <c r="H311" s="295">
        <f>'Anchor-AI'!M309</f>
        <v>0</v>
      </c>
      <c r="I311" s="295">
        <f>'Anchor-AI'!N309</f>
        <v>0</v>
      </c>
      <c r="J311" s="295">
        <f>'Anchor-AI'!O309</f>
        <v>0</v>
      </c>
      <c r="K311" s="295">
        <f>(Summary!$C$63*H311+Summary!$C$64*I311+Summary!$C$65*J311)/Summary!$C$66</f>
        <v>0</v>
      </c>
      <c r="L311" s="295">
        <f>'Anchor-AI'!P309</f>
        <v>0</v>
      </c>
      <c r="M311" s="295">
        <f>'Anchor-AI'!Q309</f>
        <v>0</v>
      </c>
      <c r="N311" s="295">
        <f>'Anchor-AI'!R309</f>
        <v>0</v>
      </c>
      <c r="O311" s="295">
        <f>'Anchor-AI'!S309</f>
        <v>0</v>
      </c>
      <c r="P311" s="295">
        <f>'Anchor-AI'!T309</f>
        <v>0</v>
      </c>
      <c r="Q311" s="295">
        <f>'Anchor-AI'!U309</f>
        <v>0</v>
      </c>
      <c r="R311" s="295">
        <f>'Anchor-AI'!V309</f>
        <v>0</v>
      </c>
      <c r="S311" s="295">
        <f>'Anchor-AI'!W309</f>
        <v>0</v>
      </c>
      <c r="T311" s="295">
        <f>'Anchor-AI'!X309</f>
        <v>0</v>
      </c>
      <c r="U311" s="295">
        <f>10*LOG10(1/((Summary!$C$80/10^(R311/10)+Summary!$C$81/10^(S311/10)+Summary!$C$82/10^(T311/10))/Summary!$C$83))</f>
        <v>0</v>
      </c>
      <c r="V311" s="295">
        <f>'Anchor-AI'!Y309</f>
        <v>0</v>
      </c>
      <c r="W311" s="295">
        <f>'Anchor-AI'!Z309</f>
        <v>0</v>
      </c>
      <c r="X311" s="295">
        <f>'Anchor-AI'!AA309</f>
        <v>0</v>
      </c>
      <c r="Y311" s="357">
        <f>'Anchor-AI'!AB309</f>
        <v>0</v>
      </c>
      <c r="Z311" s="357">
        <f>'Anchor-AI'!AC309</f>
        <v>0</v>
      </c>
      <c r="AA311" s="296">
        <f t="shared" si="23"/>
        <v>0</v>
      </c>
      <c r="AC311" s="170">
        <f>'Test-AI'!L309</f>
        <v>0</v>
      </c>
      <c r="AD311" s="167">
        <f>'Test-AI'!M309</f>
        <v>0</v>
      </c>
      <c r="AE311" s="167">
        <f>'Test-AI'!N309</f>
        <v>0</v>
      </c>
      <c r="AF311" s="167">
        <f>'Test-AI'!O309</f>
        <v>0</v>
      </c>
      <c r="AG311" s="167">
        <f>(Summary!$C$63*AD311+Summary!$C$64*AE311+Summary!$C$65*AF311)/Summary!$C$66</f>
        <v>0</v>
      </c>
      <c r="AH311" s="167">
        <f>'Test-AI'!P309</f>
        <v>0</v>
      </c>
      <c r="AI311" s="167">
        <f>'Test-AI'!Q309</f>
        <v>0</v>
      </c>
      <c r="AJ311" s="167">
        <f>'Test-AI'!R309</f>
        <v>0</v>
      </c>
      <c r="AK311" s="167">
        <f>'Test-AI'!S309</f>
        <v>0</v>
      </c>
      <c r="AL311" s="167">
        <f>'Test-AI'!T309</f>
        <v>0</v>
      </c>
      <c r="AM311" s="167">
        <f>'Test-AI'!U309</f>
        <v>0</v>
      </c>
      <c r="AN311" s="167">
        <f>'Test-AI'!V309</f>
        <v>0</v>
      </c>
      <c r="AO311" s="167">
        <f>'Test-AI'!W309</f>
        <v>0</v>
      </c>
      <c r="AP311" s="167">
        <f>'Test-AI'!X309</f>
        <v>0</v>
      </c>
      <c r="AQ311" s="167">
        <f>10*LOG10(1/((Summary!$C$80/10^(AN311/10)+Summary!$C$81/10^(AO311/10)+Summary!$C$82/10^(AP311/10))/Summary!$C$83))</f>
        <v>0</v>
      </c>
      <c r="AR311" s="167">
        <f>'Test-AI'!Y309</f>
        <v>0</v>
      </c>
      <c r="AS311" s="167">
        <f>'Test-AI'!Z309</f>
        <v>0</v>
      </c>
      <c r="AT311" s="295">
        <f>'Test-AI'!AA309</f>
        <v>0</v>
      </c>
      <c r="AU311" s="357">
        <f>'Test-AI'!AB309</f>
        <v>0</v>
      </c>
      <c r="AV311" s="357">
        <f>'Test-AI'!AC309</f>
        <v>0</v>
      </c>
      <c r="AW311" s="296">
        <f t="shared" si="24"/>
        <v>0</v>
      </c>
      <c r="AX311" s="297" t="e">
        <f t="shared" si="25"/>
        <v>#DIV/0!</v>
      </c>
      <c r="AY311" s="298" t="e">
        <f t="shared" si="25"/>
        <v>#DIV/0!</v>
      </c>
      <c r="AZ311" s="297" t="e">
        <f t="shared" si="25"/>
        <v>#DIV/0!</v>
      </c>
      <c r="BA311" s="345" t="e">
        <f t="shared" si="25"/>
        <v>#DIV/0!</v>
      </c>
      <c r="BB311" s="75"/>
      <c r="BC311" s="75"/>
      <c r="BD311" s="485"/>
      <c r="BE311" s="550"/>
      <c r="BF311" s="552"/>
      <c r="BG311" s="552"/>
      <c r="BH311" s="552"/>
      <c r="BI311" s="552"/>
      <c r="BJ311" s="552"/>
      <c r="BK311" s="553"/>
      <c r="BL311" s="552"/>
      <c r="BM311" s="553"/>
      <c r="BN311" s="552"/>
      <c r="BO311" s="553"/>
      <c r="BP311" s="541"/>
      <c r="BQ311" s="550"/>
      <c r="BR311" s="541"/>
      <c r="BS311" s="550"/>
      <c r="BT311" s="552"/>
      <c r="BU311" s="553"/>
      <c r="BV311" s="552"/>
      <c r="BW311" s="553"/>
      <c r="BX311" s="552"/>
      <c r="BY311" s="552"/>
      <c r="BZ311" s="541"/>
      <c r="CA311" s="485"/>
      <c r="CB311" s="613"/>
      <c r="CC311" s="553"/>
      <c r="CD311" s="552"/>
      <c r="CE311" s="553"/>
      <c r="CF311" s="541"/>
      <c r="CG311" s="550"/>
      <c r="CH311" s="541"/>
    </row>
    <row r="312" spans="1:86" ht="17" hidden="1" customHeight="1" x14ac:dyDescent="0.2">
      <c r="A312" s="485"/>
      <c r="B312" s="485"/>
      <c r="C312" s="485"/>
      <c r="D312" s="590"/>
      <c r="E312" s="558"/>
      <c r="F312" s="239">
        <v>135</v>
      </c>
      <c r="G312" s="294">
        <f>'Anchor-AI'!L310</f>
        <v>0</v>
      </c>
      <c r="H312" s="295">
        <f>'Anchor-AI'!M310</f>
        <v>0</v>
      </c>
      <c r="I312" s="295">
        <f>'Anchor-AI'!N310</f>
        <v>0</v>
      </c>
      <c r="J312" s="295">
        <f>'Anchor-AI'!O310</f>
        <v>0</v>
      </c>
      <c r="K312" s="295">
        <f>(Summary!$C$63*H312+Summary!$C$64*I312+Summary!$C$65*J312)/Summary!$C$66</f>
        <v>0</v>
      </c>
      <c r="L312" s="295">
        <f>'Anchor-AI'!P310</f>
        <v>0</v>
      </c>
      <c r="M312" s="295">
        <f>'Anchor-AI'!Q310</f>
        <v>0</v>
      </c>
      <c r="N312" s="295">
        <f>'Anchor-AI'!R310</f>
        <v>0</v>
      </c>
      <c r="O312" s="295">
        <f>'Anchor-AI'!S310</f>
        <v>0</v>
      </c>
      <c r="P312" s="295">
        <f>'Anchor-AI'!T310</f>
        <v>0</v>
      </c>
      <c r="Q312" s="295">
        <f>'Anchor-AI'!U310</f>
        <v>0</v>
      </c>
      <c r="R312" s="295">
        <f>'Anchor-AI'!V310</f>
        <v>0</v>
      </c>
      <c r="S312" s="295">
        <f>'Anchor-AI'!W310</f>
        <v>0</v>
      </c>
      <c r="T312" s="295">
        <f>'Anchor-AI'!X310</f>
        <v>0</v>
      </c>
      <c r="U312" s="295">
        <f>10*LOG10(1/((Summary!$C$80/10^(R312/10)+Summary!$C$81/10^(S312/10)+Summary!$C$82/10^(T312/10))/Summary!$C$83))</f>
        <v>0</v>
      </c>
      <c r="V312" s="295">
        <f>'Anchor-AI'!Y310</f>
        <v>0</v>
      </c>
      <c r="W312" s="295">
        <f>'Anchor-AI'!Z310</f>
        <v>0</v>
      </c>
      <c r="X312" s="295">
        <f>'Anchor-AI'!AA310</f>
        <v>0</v>
      </c>
      <c r="Y312" s="357">
        <f>'Anchor-AI'!AB310</f>
        <v>0</v>
      </c>
      <c r="Z312" s="357">
        <f>'Anchor-AI'!AC310</f>
        <v>0</v>
      </c>
      <c r="AA312" s="296">
        <f t="shared" si="23"/>
        <v>0</v>
      </c>
      <c r="AC312" s="170">
        <f>'Test-AI'!L310</f>
        <v>0</v>
      </c>
      <c r="AD312" s="167">
        <f>'Test-AI'!M310</f>
        <v>0</v>
      </c>
      <c r="AE312" s="167">
        <f>'Test-AI'!N310</f>
        <v>0</v>
      </c>
      <c r="AF312" s="167">
        <f>'Test-AI'!O310</f>
        <v>0</v>
      </c>
      <c r="AG312" s="167">
        <f>(Summary!$C$63*AD312+Summary!$C$64*AE312+Summary!$C$65*AF312)/Summary!$C$66</f>
        <v>0</v>
      </c>
      <c r="AH312" s="167">
        <f>'Test-AI'!P310</f>
        <v>0</v>
      </c>
      <c r="AI312" s="167">
        <f>'Test-AI'!Q310</f>
        <v>0</v>
      </c>
      <c r="AJ312" s="167">
        <f>'Test-AI'!R310</f>
        <v>0</v>
      </c>
      <c r="AK312" s="167">
        <f>'Test-AI'!S310</f>
        <v>0</v>
      </c>
      <c r="AL312" s="167">
        <f>'Test-AI'!T310</f>
        <v>0</v>
      </c>
      <c r="AM312" s="167">
        <f>'Test-AI'!U310</f>
        <v>0</v>
      </c>
      <c r="AN312" s="167">
        <f>'Test-AI'!V310</f>
        <v>0</v>
      </c>
      <c r="AO312" s="167">
        <f>'Test-AI'!W310</f>
        <v>0</v>
      </c>
      <c r="AP312" s="167">
        <f>'Test-AI'!X310</f>
        <v>0</v>
      </c>
      <c r="AQ312" s="167">
        <f>10*LOG10(1/((Summary!$C$80/10^(AN312/10)+Summary!$C$81/10^(AO312/10)+Summary!$C$82/10^(AP312/10))/Summary!$C$83))</f>
        <v>0</v>
      </c>
      <c r="AR312" s="167">
        <f>'Test-AI'!Y310</f>
        <v>0</v>
      </c>
      <c r="AS312" s="167">
        <f>'Test-AI'!Z310</f>
        <v>0</v>
      </c>
      <c r="AT312" s="295">
        <f>'Test-AI'!AA310</f>
        <v>0</v>
      </c>
      <c r="AU312" s="357">
        <f>'Test-AI'!AB310</f>
        <v>0</v>
      </c>
      <c r="AV312" s="357">
        <f>'Test-AI'!AC310</f>
        <v>0</v>
      </c>
      <c r="AW312" s="296">
        <f t="shared" si="24"/>
        <v>0</v>
      </c>
      <c r="AX312" s="297" t="e">
        <f t="shared" si="25"/>
        <v>#DIV/0!</v>
      </c>
      <c r="AY312" s="298" t="e">
        <f t="shared" si="25"/>
        <v>#DIV/0!</v>
      </c>
      <c r="AZ312" s="297" t="e">
        <f t="shared" si="25"/>
        <v>#DIV/0!</v>
      </c>
      <c r="BA312" s="345" t="e">
        <f t="shared" si="25"/>
        <v>#DIV/0!</v>
      </c>
      <c r="BB312" s="75"/>
      <c r="BC312" s="75"/>
      <c r="BD312" s="615" t="s">
        <v>147</v>
      </c>
      <c r="BE312" s="549" t="e">
        <f t="array" ref="BE312">bdRateExtend($G311:$G314,H311:H314,$AC311:$AC314,AD311:AD314)</f>
        <v>#VALUE!</v>
      </c>
      <c r="BF312" s="552"/>
      <c r="BG312" s="552"/>
      <c r="BH312" s="552"/>
      <c r="BI312" s="552"/>
      <c r="BJ312" s="552"/>
      <c r="BK312" s="551" t="e">
        <f t="array" ref="BK312">bdRateExtend($G311:$G314,L311:L314,$AC311:$AC314,AH311:AH314)</f>
        <v>#VALUE!</v>
      </c>
      <c r="BL312" s="552"/>
      <c r="BM312" s="551" t="e">
        <f t="array" ref="BM312">bdRateExtend($G311:$G314,M311:M314,$AC311:$AC314,AI311:AI314)</f>
        <v>#VALUE!</v>
      </c>
      <c r="BN312" s="552"/>
      <c r="BO312" s="551" t="e">
        <f t="array" ref="BO312">bdRateExtend($G311:$G314,N311:N314,$AC311:$AC314,AJ311:AJ314,"None", FALSE,1)</f>
        <v>#VALUE!</v>
      </c>
      <c r="BP312" s="541"/>
      <c r="BQ312" s="549" t="e">
        <f t="array" ref="BQ312">bdRateExtend($G311:$G314,O311:O314,$AC311:$AC314,AK311:AK314,"None", FALSE,1)</f>
        <v>#VALUE!</v>
      </c>
      <c r="BR312" s="541"/>
      <c r="BS312" s="549" t="e">
        <f t="array" ref="BS312">bdRateExtend($G311:$G314,P311:P314,$AC311:$AC314,AL311:AL314)</f>
        <v>#VALUE!</v>
      </c>
      <c r="BT312" s="552"/>
      <c r="BU312" s="551" t="e">
        <f t="array" ref="BU312">bdRateExtend($G311:$G314,Q311:Q314,$AC311:$AC314,AM311:AM314)</f>
        <v>#VALUE!</v>
      </c>
      <c r="BV312" s="552"/>
      <c r="BW312" s="551" t="e">
        <f t="array" ref="BW312">bdRateExtend($G311:$G314,R311:R314,$AC311:$AC314,AN311:AN314)</f>
        <v>#VALUE!</v>
      </c>
      <c r="BX312" s="552"/>
      <c r="BY312" s="552"/>
      <c r="BZ312" s="541"/>
      <c r="CA312" s="485"/>
      <c r="CB312" s="613"/>
      <c r="CC312" s="561" t="e">
        <f t="array" ref="CC312">bdCAMBIExtend($G311:$G314,V311:V314,$AC311:$AC314,AR311:AR314)</f>
        <v>#VALUE!</v>
      </c>
      <c r="CD312" s="552"/>
      <c r="CE312" s="632">
        <f t="array" ref="CE312">testVMAFRange($G311:$G314,N311:N314,$AC311:$AC314,AJ311:AJ314)</f>
        <v>0</v>
      </c>
      <c r="CF312" s="541"/>
      <c r="CG312" s="630">
        <f t="array" ref="CG312">testVMAFRange($G311:$G314,O311:O314,$AC311:$AC314,AK311:AK314)</f>
        <v>0</v>
      </c>
      <c r="CH312" s="541"/>
    </row>
    <row r="313" spans="1:86" ht="17" hidden="1" customHeight="1" x14ac:dyDescent="0.2">
      <c r="A313" s="485"/>
      <c r="B313" s="485"/>
      <c r="C313" s="485"/>
      <c r="D313" s="590"/>
      <c r="E313" s="558"/>
      <c r="F313" s="239">
        <v>160</v>
      </c>
      <c r="G313" s="294">
        <f>'Anchor-AI'!L311</f>
        <v>0</v>
      </c>
      <c r="H313" s="295">
        <f>'Anchor-AI'!M311</f>
        <v>0</v>
      </c>
      <c r="I313" s="295">
        <f>'Anchor-AI'!N311</f>
        <v>0</v>
      </c>
      <c r="J313" s="295">
        <f>'Anchor-AI'!O311</f>
        <v>0</v>
      </c>
      <c r="K313" s="295">
        <f>(Summary!$C$63*H313+Summary!$C$64*I313+Summary!$C$65*J313)/Summary!$C$66</f>
        <v>0</v>
      </c>
      <c r="L313" s="295">
        <f>'Anchor-AI'!P311</f>
        <v>0</v>
      </c>
      <c r="M313" s="295">
        <f>'Anchor-AI'!Q311</f>
        <v>0</v>
      </c>
      <c r="N313" s="295">
        <f>'Anchor-AI'!R311</f>
        <v>0</v>
      </c>
      <c r="O313" s="295">
        <f>'Anchor-AI'!S311</f>
        <v>0</v>
      </c>
      <c r="P313" s="295">
        <f>'Anchor-AI'!T311</f>
        <v>0</v>
      </c>
      <c r="Q313" s="295">
        <f>'Anchor-AI'!U311</f>
        <v>0</v>
      </c>
      <c r="R313" s="295">
        <f>'Anchor-AI'!V311</f>
        <v>0</v>
      </c>
      <c r="S313" s="295">
        <f>'Anchor-AI'!W311</f>
        <v>0</v>
      </c>
      <c r="T313" s="295">
        <f>'Anchor-AI'!X311</f>
        <v>0</v>
      </c>
      <c r="U313" s="295">
        <f>10*LOG10(1/((Summary!$C$80/10^(R313/10)+Summary!$C$81/10^(S313/10)+Summary!$C$82/10^(T313/10))/Summary!$C$83))</f>
        <v>0</v>
      </c>
      <c r="V313" s="295">
        <f>'Anchor-AI'!Y311</f>
        <v>0</v>
      </c>
      <c r="W313" s="295">
        <f>'Anchor-AI'!Z311</f>
        <v>0</v>
      </c>
      <c r="X313" s="295">
        <f>'Anchor-AI'!AA311</f>
        <v>0</v>
      </c>
      <c r="Y313" s="357">
        <f>'Anchor-AI'!AB311</f>
        <v>0</v>
      </c>
      <c r="Z313" s="357">
        <f>'Anchor-AI'!AC311</f>
        <v>0</v>
      </c>
      <c r="AA313" s="296">
        <f t="shared" si="23"/>
        <v>0</v>
      </c>
      <c r="AC313" s="170">
        <f>'Test-AI'!L311</f>
        <v>0</v>
      </c>
      <c r="AD313" s="167">
        <f>'Test-AI'!M311</f>
        <v>0</v>
      </c>
      <c r="AE313" s="167">
        <f>'Test-AI'!N311</f>
        <v>0</v>
      </c>
      <c r="AF313" s="167">
        <f>'Test-AI'!O311</f>
        <v>0</v>
      </c>
      <c r="AG313" s="167">
        <f>(Summary!$C$63*AD313+Summary!$C$64*AE313+Summary!$C$65*AF313)/Summary!$C$66</f>
        <v>0</v>
      </c>
      <c r="AH313" s="167">
        <f>'Test-AI'!P311</f>
        <v>0</v>
      </c>
      <c r="AI313" s="167">
        <f>'Test-AI'!Q311</f>
        <v>0</v>
      </c>
      <c r="AJ313" s="167">
        <f>'Test-AI'!R311</f>
        <v>0</v>
      </c>
      <c r="AK313" s="167">
        <f>'Test-AI'!S311</f>
        <v>0</v>
      </c>
      <c r="AL313" s="167">
        <f>'Test-AI'!T311</f>
        <v>0</v>
      </c>
      <c r="AM313" s="167">
        <f>'Test-AI'!U311</f>
        <v>0</v>
      </c>
      <c r="AN313" s="167">
        <f>'Test-AI'!V311</f>
        <v>0</v>
      </c>
      <c r="AO313" s="167">
        <f>'Test-AI'!W311</f>
        <v>0</v>
      </c>
      <c r="AP313" s="167">
        <f>'Test-AI'!X311</f>
        <v>0</v>
      </c>
      <c r="AQ313" s="167">
        <f>10*LOG10(1/((Summary!$C$80/10^(AN313/10)+Summary!$C$81/10^(AO313/10)+Summary!$C$82/10^(AP313/10))/Summary!$C$83))</f>
        <v>0</v>
      </c>
      <c r="AR313" s="167">
        <f>'Test-AI'!Y311</f>
        <v>0</v>
      </c>
      <c r="AS313" s="167">
        <f>'Test-AI'!Z311</f>
        <v>0</v>
      </c>
      <c r="AT313" s="295">
        <f>'Test-AI'!AA311</f>
        <v>0</v>
      </c>
      <c r="AU313" s="357">
        <f>'Test-AI'!AB311</f>
        <v>0</v>
      </c>
      <c r="AV313" s="357">
        <f>'Test-AI'!AC311</f>
        <v>0</v>
      </c>
      <c r="AW313" s="296">
        <f t="shared" si="24"/>
        <v>0</v>
      </c>
      <c r="AX313" s="297" t="e">
        <f t="shared" si="25"/>
        <v>#DIV/0!</v>
      </c>
      <c r="AY313" s="298" t="e">
        <f t="shared" si="25"/>
        <v>#DIV/0!</v>
      </c>
      <c r="AZ313" s="297" t="e">
        <f t="shared" si="25"/>
        <v>#DIV/0!</v>
      </c>
      <c r="BA313" s="345" t="e">
        <f t="shared" si="25"/>
        <v>#DIV/0!</v>
      </c>
      <c r="BB313" s="75"/>
      <c r="BC313" s="75"/>
      <c r="BD313" s="485"/>
      <c r="BE313" s="550"/>
      <c r="BF313" s="552"/>
      <c r="BG313" s="552"/>
      <c r="BH313" s="552"/>
      <c r="BI313" s="552"/>
      <c r="BJ313" s="552"/>
      <c r="BK313" s="553"/>
      <c r="BL313" s="552"/>
      <c r="BM313" s="553"/>
      <c r="BN313" s="552"/>
      <c r="BO313" s="553"/>
      <c r="BP313" s="541"/>
      <c r="BQ313" s="550"/>
      <c r="BR313" s="541"/>
      <c r="BS313" s="550"/>
      <c r="BT313" s="552"/>
      <c r="BU313" s="553"/>
      <c r="BV313" s="552"/>
      <c r="BW313" s="553"/>
      <c r="BX313" s="552"/>
      <c r="BY313" s="552"/>
      <c r="BZ313" s="541"/>
      <c r="CA313" s="485"/>
      <c r="CB313" s="613"/>
      <c r="CC313" s="553"/>
      <c r="CD313" s="552"/>
      <c r="CE313" s="553"/>
      <c r="CF313" s="541"/>
      <c r="CG313" s="550"/>
      <c r="CH313" s="541"/>
    </row>
    <row r="314" spans="1:86" ht="17" hidden="1" customHeight="1" x14ac:dyDescent="0.2">
      <c r="A314" s="485"/>
      <c r="B314" s="485"/>
      <c r="C314" s="485"/>
      <c r="D314" s="590"/>
      <c r="E314" s="558"/>
      <c r="F314" s="239">
        <v>185</v>
      </c>
      <c r="G314" s="294">
        <f>'Anchor-AI'!L312</f>
        <v>0</v>
      </c>
      <c r="H314" s="295">
        <f>'Anchor-AI'!M312</f>
        <v>0</v>
      </c>
      <c r="I314" s="295">
        <f>'Anchor-AI'!N312</f>
        <v>0</v>
      </c>
      <c r="J314" s="295">
        <f>'Anchor-AI'!O312</f>
        <v>0</v>
      </c>
      <c r="K314" s="295">
        <f>(Summary!$C$63*H314+Summary!$C$64*I314+Summary!$C$65*J314)/Summary!$C$66</f>
        <v>0</v>
      </c>
      <c r="L314" s="295">
        <f>'Anchor-AI'!P312</f>
        <v>0</v>
      </c>
      <c r="M314" s="295">
        <f>'Anchor-AI'!Q312</f>
        <v>0</v>
      </c>
      <c r="N314" s="295">
        <f>'Anchor-AI'!R312</f>
        <v>0</v>
      </c>
      <c r="O314" s="295">
        <f>'Anchor-AI'!S312</f>
        <v>0</v>
      </c>
      <c r="P314" s="295">
        <f>'Anchor-AI'!T312</f>
        <v>0</v>
      </c>
      <c r="Q314" s="295">
        <f>'Anchor-AI'!U312</f>
        <v>0</v>
      </c>
      <c r="R314" s="295">
        <f>'Anchor-AI'!V312</f>
        <v>0</v>
      </c>
      <c r="S314" s="295">
        <f>'Anchor-AI'!W312</f>
        <v>0</v>
      </c>
      <c r="T314" s="295">
        <f>'Anchor-AI'!X312</f>
        <v>0</v>
      </c>
      <c r="U314" s="295">
        <f>10*LOG10(1/((Summary!$C$80/10^(R314/10)+Summary!$C$81/10^(S314/10)+Summary!$C$82/10^(T314/10))/Summary!$C$83))</f>
        <v>0</v>
      </c>
      <c r="V314" s="295">
        <f>'Anchor-AI'!Y312</f>
        <v>0</v>
      </c>
      <c r="W314" s="295">
        <f>'Anchor-AI'!Z312</f>
        <v>0</v>
      </c>
      <c r="X314" s="295">
        <f>'Anchor-AI'!AA312</f>
        <v>0</v>
      </c>
      <c r="Y314" s="357">
        <f>'Anchor-AI'!AB312</f>
        <v>0</v>
      </c>
      <c r="Z314" s="357">
        <f>'Anchor-AI'!AC312</f>
        <v>0</v>
      </c>
      <c r="AA314" s="296">
        <f t="shared" si="23"/>
        <v>0</v>
      </c>
      <c r="AC314" s="170">
        <f>'Test-AI'!L312</f>
        <v>0</v>
      </c>
      <c r="AD314" s="167">
        <f>'Test-AI'!M312</f>
        <v>0</v>
      </c>
      <c r="AE314" s="167">
        <f>'Test-AI'!N312</f>
        <v>0</v>
      </c>
      <c r="AF314" s="167">
        <f>'Test-AI'!O312</f>
        <v>0</v>
      </c>
      <c r="AG314" s="167">
        <f>(Summary!$C$63*AD314+Summary!$C$64*AE314+Summary!$C$65*AF314)/Summary!$C$66</f>
        <v>0</v>
      </c>
      <c r="AH314" s="167">
        <f>'Test-AI'!P312</f>
        <v>0</v>
      </c>
      <c r="AI314" s="167">
        <f>'Test-AI'!Q312</f>
        <v>0</v>
      </c>
      <c r="AJ314" s="167">
        <f>'Test-AI'!R312</f>
        <v>0</v>
      </c>
      <c r="AK314" s="167">
        <f>'Test-AI'!S312</f>
        <v>0</v>
      </c>
      <c r="AL314" s="167">
        <f>'Test-AI'!T312</f>
        <v>0</v>
      </c>
      <c r="AM314" s="167">
        <f>'Test-AI'!U312</f>
        <v>0</v>
      </c>
      <c r="AN314" s="167">
        <f>'Test-AI'!V312</f>
        <v>0</v>
      </c>
      <c r="AO314" s="167">
        <f>'Test-AI'!W312</f>
        <v>0</v>
      </c>
      <c r="AP314" s="167">
        <f>'Test-AI'!X312</f>
        <v>0</v>
      </c>
      <c r="AQ314" s="167">
        <f>10*LOG10(1/((Summary!$C$80/10^(AN314/10)+Summary!$C$81/10^(AO314/10)+Summary!$C$82/10^(AP314/10))/Summary!$C$83))</f>
        <v>0</v>
      </c>
      <c r="AR314" s="167">
        <f>'Test-AI'!Y312</f>
        <v>0</v>
      </c>
      <c r="AS314" s="167">
        <f>'Test-AI'!Z312</f>
        <v>0</v>
      </c>
      <c r="AT314" s="295">
        <f>'Test-AI'!AA312</f>
        <v>0</v>
      </c>
      <c r="AU314" s="357">
        <f>'Test-AI'!AB312</f>
        <v>0</v>
      </c>
      <c r="AV314" s="357">
        <f>'Test-AI'!AC312</f>
        <v>0</v>
      </c>
      <c r="AW314" s="296">
        <f t="shared" si="24"/>
        <v>0</v>
      </c>
      <c r="AX314" s="297" t="e">
        <f t="shared" si="25"/>
        <v>#DIV/0!</v>
      </c>
      <c r="AY314" s="298" t="e">
        <f t="shared" si="25"/>
        <v>#DIV/0!</v>
      </c>
      <c r="AZ314" s="297" t="e">
        <f t="shared" si="25"/>
        <v>#DIV/0!</v>
      </c>
      <c r="BA314" s="345" t="e">
        <f t="shared" si="25"/>
        <v>#DIV/0!</v>
      </c>
      <c r="BB314" s="75"/>
      <c r="BC314" s="75"/>
      <c r="BD314" s="641" t="s">
        <v>46</v>
      </c>
      <c r="BE314" s="549" t="e">
        <f t="array" ref="BE314">bdRateExtend($G312:$G315,H312:H315,$AC312:$AC315,AD312:AD315)</f>
        <v>#VALUE!</v>
      </c>
      <c r="BF314" s="552"/>
      <c r="BG314" s="552"/>
      <c r="BH314" s="552"/>
      <c r="BI314" s="552"/>
      <c r="BJ314" s="552"/>
      <c r="BK314" s="551" t="e">
        <f t="array" ref="BK314">bdRateExtend($G312:$G315,L312:L315,$AC312:$AC315,AH312:AH315)</f>
        <v>#VALUE!</v>
      </c>
      <c r="BL314" s="552"/>
      <c r="BM314" s="551" t="e">
        <f t="array" ref="BM314">bdRateExtend($G312:$G315,M312:M315,$AC312:$AC315,AI312:AI315)</f>
        <v>#VALUE!</v>
      </c>
      <c r="BN314" s="552"/>
      <c r="BO314" s="625" t="e">
        <f t="array" ref="BO314">bdRateExtend($G312:$G315,N312:N315,$AC312:$AC315,AJ312:AJ315,"None", FALSE,1)</f>
        <v>#VALUE!</v>
      </c>
      <c r="BP314" s="541"/>
      <c r="BQ314" s="647" t="e">
        <f t="array" ref="BQ314">bdRateExtend($G312:$G315,O312:O315,$AC312:$AC315,AK312:AK315,"None", FALSE,1)</f>
        <v>#VALUE!</v>
      </c>
      <c r="BR314" s="541"/>
      <c r="BS314" s="549" t="e">
        <f t="array" ref="BS314">bdRateExtend($G312:$G315,P312:P315,$AC312:$AC315,AL312:AL315)</f>
        <v>#VALUE!</v>
      </c>
      <c r="BT314" s="552"/>
      <c r="BU314" s="551" t="e">
        <f t="array" ref="BU314">bdRateExtend($G312:$G315,Q312:Q315,$AC312:$AC315,AM312:AM315)</f>
        <v>#VALUE!</v>
      </c>
      <c r="BV314" s="552"/>
      <c r="BW314" s="551" t="e">
        <f t="array" ref="BW314">bdRateExtend($G312:$G315,R312:R315,$AC312:$AC315,AN312:AN315)</f>
        <v>#VALUE!</v>
      </c>
      <c r="BX314" s="552"/>
      <c r="BY314" s="552"/>
      <c r="BZ314" s="541"/>
      <c r="CA314" s="485"/>
      <c r="CB314" s="613"/>
      <c r="CC314" s="561" t="e">
        <f t="array" ref="CC314">bdCAMBIExtend($G312:$G315,V312:V315,$AC312:$AC315,AR312:AR315)</f>
        <v>#VALUE!</v>
      </c>
      <c r="CD314" s="552"/>
      <c r="CE314" s="651">
        <f t="array" ref="CE314">testVMAFRange($G312:$G315,N312:N315,$AC312:$AC315,AJ312:AJ315)</f>
        <v>0</v>
      </c>
      <c r="CF314" s="541"/>
      <c r="CG314" s="604">
        <f t="array" ref="CG314">testVMAFRange($G312:$G315,O312:O315,$AC312:$AC315,AK312:AK315)</f>
        <v>0</v>
      </c>
      <c r="CH314" s="541"/>
    </row>
    <row r="315" spans="1:86" ht="17" hidden="1" customHeight="1" x14ac:dyDescent="0.2">
      <c r="A315" s="485"/>
      <c r="B315" s="656"/>
      <c r="C315" s="486"/>
      <c r="D315" s="591"/>
      <c r="E315" s="559"/>
      <c r="F315" s="240">
        <v>210</v>
      </c>
      <c r="G315" s="299">
        <f>'Anchor-AI'!L313</f>
        <v>0</v>
      </c>
      <c r="H315" s="300">
        <f>'Anchor-AI'!M313</f>
        <v>0</v>
      </c>
      <c r="I315" s="300">
        <f>'Anchor-AI'!N313</f>
        <v>0</v>
      </c>
      <c r="J315" s="300">
        <f>'Anchor-AI'!O313</f>
        <v>0</v>
      </c>
      <c r="K315" s="295">
        <f>(Summary!$C$63*H315+Summary!$C$64*I315+Summary!$C$65*J315)/Summary!$C$66</f>
        <v>0</v>
      </c>
      <c r="L315" s="300">
        <f>'Anchor-AI'!P313</f>
        <v>0</v>
      </c>
      <c r="M315" s="300">
        <f>'Anchor-AI'!Q313</f>
        <v>0</v>
      </c>
      <c r="N315" s="300">
        <f>'Anchor-AI'!R313</f>
        <v>0</v>
      </c>
      <c r="O315" s="300">
        <f>'Anchor-AI'!S313</f>
        <v>0</v>
      </c>
      <c r="P315" s="300">
        <f>'Anchor-AI'!T313</f>
        <v>0</v>
      </c>
      <c r="Q315" s="300">
        <f>'Anchor-AI'!U313</f>
        <v>0</v>
      </c>
      <c r="R315" s="300">
        <f>'Anchor-AI'!V313</f>
        <v>0</v>
      </c>
      <c r="S315" s="300">
        <f>'Anchor-AI'!W313</f>
        <v>0</v>
      </c>
      <c r="T315" s="300">
        <f>'Anchor-AI'!X313</f>
        <v>0</v>
      </c>
      <c r="U315" s="300">
        <f>10*LOG10(1/((Summary!$C$80/10^(R315/10)+Summary!$C$81/10^(S315/10)+Summary!$C$82/10^(T315/10))/Summary!$C$83))</f>
        <v>0</v>
      </c>
      <c r="V315" s="300">
        <f>'Anchor-AI'!Y313</f>
        <v>0</v>
      </c>
      <c r="W315" s="300">
        <f>'Anchor-AI'!Z313</f>
        <v>0</v>
      </c>
      <c r="X315" s="300">
        <f>'Anchor-AI'!AA313</f>
        <v>0</v>
      </c>
      <c r="Y315" s="357">
        <f>'Anchor-AI'!AB313</f>
        <v>0</v>
      </c>
      <c r="Z315" s="357">
        <f>'Anchor-AI'!AC313</f>
        <v>0</v>
      </c>
      <c r="AA315" s="301">
        <f t="shared" si="23"/>
        <v>0</v>
      </c>
      <c r="AC315" s="171">
        <f>'Test-AI'!L313</f>
        <v>0</v>
      </c>
      <c r="AD315" s="168">
        <f>'Test-AI'!M313</f>
        <v>0</v>
      </c>
      <c r="AE315" s="168">
        <f>'Test-AI'!N313</f>
        <v>0</v>
      </c>
      <c r="AF315" s="168">
        <f>'Test-AI'!O313</f>
        <v>0</v>
      </c>
      <c r="AG315" s="168">
        <f>(Summary!$C$63*AD315+Summary!$C$64*AE315+Summary!$C$65*AF315)/Summary!$C$66</f>
        <v>0</v>
      </c>
      <c r="AH315" s="168">
        <f>'Test-AI'!P313</f>
        <v>0</v>
      </c>
      <c r="AI315" s="168">
        <f>'Test-AI'!Q313</f>
        <v>0</v>
      </c>
      <c r="AJ315" s="168">
        <f>'Test-AI'!R313</f>
        <v>0</v>
      </c>
      <c r="AK315" s="168">
        <f>'Test-AI'!S313</f>
        <v>0</v>
      </c>
      <c r="AL315" s="168">
        <f>'Test-AI'!T313</f>
        <v>0</v>
      </c>
      <c r="AM315" s="168">
        <f>'Test-AI'!U313</f>
        <v>0</v>
      </c>
      <c r="AN315" s="168">
        <f>'Test-AI'!V313</f>
        <v>0</v>
      </c>
      <c r="AO315" s="168">
        <f>'Test-AI'!W313</f>
        <v>0</v>
      </c>
      <c r="AP315" s="168">
        <f>'Test-AI'!X313</f>
        <v>0</v>
      </c>
      <c r="AQ315" s="168">
        <f>10*LOG10(1/((Summary!$C$80/10^(AN315/10)+Summary!$C$81/10^(AO315/10)+Summary!$C$82/10^(AP315/10))/Summary!$C$83))</f>
        <v>0</v>
      </c>
      <c r="AR315" s="168">
        <f>'Test-AI'!Y313</f>
        <v>0</v>
      </c>
      <c r="AS315" s="168">
        <f>'Test-AI'!Z313</f>
        <v>0</v>
      </c>
      <c r="AT315" s="300">
        <f>'Test-AI'!AA313</f>
        <v>0</v>
      </c>
      <c r="AU315" s="357">
        <f>'Test-AI'!AB313</f>
        <v>0</v>
      </c>
      <c r="AV315" s="357">
        <f>'Test-AI'!AC313</f>
        <v>0</v>
      </c>
      <c r="AW315" s="301">
        <f t="shared" si="24"/>
        <v>0</v>
      </c>
      <c r="AX315" s="302" t="e">
        <f t="shared" si="25"/>
        <v>#DIV/0!</v>
      </c>
      <c r="AY315" s="303" t="e">
        <f t="shared" si="25"/>
        <v>#DIV/0!</v>
      </c>
      <c r="AZ315" s="297" t="e">
        <f t="shared" si="25"/>
        <v>#DIV/0!</v>
      </c>
      <c r="BA315" s="345" t="e">
        <f t="shared" si="25"/>
        <v>#DIV/0!</v>
      </c>
      <c r="BB315" s="75"/>
      <c r="BC315" s="75"/>
      <c r="BD315" s="486"/>
      <c r="BE315" s="550"/>
      <c r="BF315" s="553"/>
      <c r="BG315" s="553"/>
      <c r="BH315" s="553"/>
      <c r="BI315" s="553"/>
      <c r="BJ315" s="556"/>
      <c r="BK315" s="553"/>
      <c r="BL315" s="553"/>
      <c r="BM315" s="553"/>
      <c r="BN315" s="553"/>
      <c r="BO315" s="556"/>
      <c r="BP315" s="542"/>
      <c r="BQ315" s="605"/>
      <c r="BR315" s="542"/>
      <c r="BS315" s="550"/>
      <c r="BT315" s="553"/>
      <c r="BU315" s="553"/>
      <c r="BV315" s="553"/>
      <c r="BW315" s="553"/>
      <c r="BX315" s="553"/>
      <c r="BY315" s="553"/>
      <c r="BZ315" s="544"/>
      <c r="CA315" s="588"/>
      <c r="CB315" s="605"/>
      <c r="CC315" s="553"/>
      <c r="CD315" s="553"/>
      <c r="CE315" s="556"/>
      <c r="CF315" s="542"/>
      <c r="CG315" s="605"/>
      <c r="CH315" s="542"/>
    </row>
    <row r="316" spans="1:86" ht="17" hidden="1" customHeight="1" x14ac:dyDescent="0.2">
      <c r="A316" s="485"/>
      <c r="B316" s="595" t="s">
        <v>148</v>
      </c>
      <c r="C316" s="586" t="s">
        <v>85</v>
      </c>
      <c r="D316" s="589">
        <v>24</v>
      </c>
      <c r="E316" s="557">
        <v>10</v>
      </c>
      <c r="F316" s="238">
        <v>85</v>
      </c>
      <c r="G316" s="289">
        <f>'Anchor-AI'!L314</f>
        <v>0</v>
      </c>
      <c r="H316" s="290">
        <f>'Anchor-AI'!M314</f>
        <v>0</v>
      </c>
      <c r="I316" s="290">
        <f>'Anchor-AI'!N314</f>
        <v>0</v>
      </c>
      <c r="J316" s="290">
        <f>'Anchor-AI'!O314</f>
        <v>0</v>
      </c>
      <c r="K316" s="290">
        <f>(Summary!$C$63*H316+Summary!$C$64*I316+Summary!$C$65*J316)/Summary!$C$66</f>
        <v>0</v>
      </c>
      <c r="L316" s="290">
        <f>'Anchor-AI'!P314</f>
        <v>0</v>
      </c>
      <c r="M316" s="290">
        <f>'Anchor-AI'!Q314</f>
        <v>0</v>
      </c>
      <c r="N316" s="290">
        <f>'Anchor-AI'!R314</f>
        <v>0</v>
      </c>
      <c r="O316" s="290">
        <f>'Anchor-AI'!S314</f>
        <v>0</v>
      </c>
      <c r="P316" s="290">
        <f>'Anchor-AI'!T314</f>
        <v>0</v>
      </c>
      <c r="Q316" s="290">
        <f>'Anchor-AI'!U314</f>
        <v>0</v>
      </c>
      <c r="R316" s="290">
        <f>'Anchor-AI'!V314</f>
        <v>0</v>
      </c>
      <c r="S316" s="290">
        <f>'Anchor-AI'!W314</f>
        <v>0</v>
      </c>
      <c r="T316" s="290">
        <f>'Anchor-AI'!X314</f>
        <v>0</v>
      </c>
      <c r="U316" s="290">
        <f>10*LOG10(1/((Summary!$C$80/10^(R316/10)+Summary!$C$81/10^(S316/10)+Summary!$C$82/10^(T316/10))/Summary!$C$83))</f>
        <v>0</v>
      </c>
      <c r="V316" s="290">
        <f>'Anchor-AI'!Y314</f>
        <v>0</v>
      </c>
      <c r="W316" s="290">
        <f>'Anchor-AI'!Z314</f>
        <v>0</v>
      </c>
      <c r="X316" s="290">
        <f>'Anchor-AI'!AA314</f>
        <v>0</v>
      </c>
      <c r="Y316" s="360">
        <f>'Anchor-AI'!AB314</f>
        <v>0</v>
      </c>
      <c r="Z316" s="360">
        <f>'Anchor-AI'!AC314</f>
        <v>0</v>
      </c>
      <c r="AA316" s="291">
        <f t="shared" si="23"/>
        <v>0</v>
      </c>
      <c r="AC316" s="169">
        <f>'Test-AI'!L314</f>
        <v>0</v>
      </c>
      <c r="AD316" s="166">
        <f>'Test-AI'!M314</f>
        <v>0</v>
      </c>
      <c r="AE316" s="166">
        <f>'Test-AI'!N314</f>
        <v>0</v>
      </c>
      <c r="AF316" s="166">
        <f>'Test-AI'!O314</f>
        <v>0</v>
      </c>
      <c r="AG316" s="166">
        <f>(Summary!$C$63*AD316+Summary!$C$64*AE316+Summary!$C$65*AF316)/Summary!$C$66</f>
        <v>0</v>
      </c>
      <c r="AH316" s="166">
        <f>'Test-AI'!P314</f>
        <v>0</v>
      </c>
      <c r="AI316" s="166">
        <f>'Test-AI'!Q314</f>
        <v>0</v>
      </c>
      <c r="AJ316" s="166">
        <f>'Test-AI'!R314</f>
        <v>0</v>
      </c>
      <c r="AK316" s="166">
        <f>'Test-AI'!S314</f>
        <v>0</v>
      </c>
      <c r="AL316" s="166">
        <f>'Test-AI'!T314</f>
        <v>0</v>
      </c>
      <c r="AM316" s="166">
        <f>'Test-AI'!U314</f>
        <v>0</v>
      </c>
      <c r="AN316" s="166">
        <f>'Test-AI'!V314</f>
        <v>0</v>
      </c>
      <c r="AO316" s="166">
        <f>'Test-AI'!W314</f>
        <v>0</v>
      </c>
      <c r="AP316" s="166">
        <f>'Test-AI'!X314</f>
        <v>0</v>
      </c>
      <c r="AQ316" s="166">
        <f>10*LOG10(1/((Summary!$C$80/10^(AN316/10)+Summary!$C$81/10^(AO316/10)+Summary!$C$82/10^(AP316/10))/Summary!$C$83))</f>
        <v>0</v>
      </c>
      <c r="AR316" s="166">
        <f>'Test-AI'!Y314</f>
        <v>0</v>
      </c>
      <c r="AS316" s="166">
        <f>'Test-AI'!Z314</f>
        <v>0</v>
      </c>
      <c r="AT316" s="290">
        <f>'Test-AI'!AA314</f>
        <v>0</v>
      </c>
      <c r="AU316" s="356">
        <f>'Test-AI'!AB314</f>
        <v>0</v>
      </c>
      <c r="AV316" s="356">
        <f>'Test-AI'!AC314</f>
        <v>0</v>
      </c>
      <c r="AW316" s="291">
        <f t="shared" si="24"/>
        <v>0</v>
      </c>
      <c r="AX316" s="292" t="e">
        <f t="shared" si="25"/>
        <v>#DIV/0!</v>
      </c>
      <c r="AY316" s="293" t="e">
        <f t="shared" si="25"/>
        <v>#DIV/0!</v>
      </c>
      <c r="AZ316" s="292" t="e">
        <f t="shared" si="25"/>
        <v>#DIV/0!</v>
      </c>
      <c r="BA316" s="344" t="e">
        <f t="shared" si="25"/>
        <v>#DIV/0!</v>
      </c>
      <c r="BB316" s="75"/>
      <c r="BC316" s="75"/>
      <c r="BD316" s="572" t="s">
        <v>39</v>
      </c>
      <c r="BE316" s="549" t="e">
        <f t="array" ref="BE316">bdRateExtend($G316:$G319,H316:H319,$AC316:$AC319,AD316:AD319)</f>
        <v>#VALUE!</v>
      </c>
      <c r="BF316" s="551" t="e">
        <f t="array" ref="BF316">bdRateExtend($G316:$G321,H316:H321,$AC316:$AC321,AD316:AD321)</f>
        <v>#VALUE!</v>
      </c>
      <c r="BG316" s="551" t="e">
        <f t="array" ref="BG316">bdRateExtend($G316:$G321,I316:I321,$AC316:$AC321,AE316:AE321)</f>
        <v>#VALUE!</v>
      </c>
      <c r="BH316" s="551" t="e">
        <f t="array" ref="BH316">bdRateExtend($G316:$G321,J316:J321,$AC316:$AC321,AF316:AF321)</f>
        <v>#VALUE!</v>
      </c>
      <c r="BI316" s="551" t="e">
        <f t="array" ref="BI316">bdRateExtend($G316:$G321,K316:K321,$AC316:$AC321,AG316:AG321)</f>
        <v>#VALUE!</v>
      </c>
      <c r="BJ316" s="575" t="e">
        <f>(Summary!$C$94*BF316+Summary!$C$95*BG316+Summary!$C$96*BH316)/Summary!$C$97</f>
        <v>#VALUE!</v>
      </c>
      <c r="BK316" s="551" t="e">
        <f t="array" ref="BK316">bdRateExtend($G316:$G319,L316:L319,$AC316:$AC319,AH316:AH319)</f>
        <v>#VALUE!</v>
      </c>
      <c r="BL316" s="551" t="e">
        <f t="array" ref="BL316">bdRateExtend($G316:$G321,L316:L321,$AC316:$AC321,AH316:AH321)</f>
        <v>#VALUE!</v>
      </c>
      <c r="BM316" s="551" t="e">
        <f t="array" ref="BM316">bdRateExtend($G316:$G319,M316:M319,$AC316:$AC319,AI316:AI319)</f>
        <v>#VALUE!</v>
      </c>
      <c r="BN316" s="551" t="e">
        <f t="array" ref="BN316">bdRateExtend($G316:$G321,M316:M321,$AC316:$AC321,AI316:AI321)</f>
        <v>#VALUE!</v>
      </c>
      <c r="BO316" s="548" t="e">
        <f t="array" ref="BO316">bdRateExtend($G316:$G319,N316:N319,$AC316:$AC319,AJ316:AJ319,"None", FALSE,1)</f>
        <v>#VALUE!</v>
      </c>
      <c r="BP316" s="585" t="e">
        <f t="array" ref="BP316">bdRateExtend($G316:$G321,N316:N321,$AC316:$AC321,AJ316:AJ321,"None", FALSE,1)</f>
        <v>#VALUE!</v>
      </c>
      <c r="BQ316" s="548" t="e">
        <f t="array" ref="BQ316">bdRateExtend($G316:$G319,O316:O319,$AC316:$AC319,AK316:AK319,"None", FALSE,1)</f>
        <v>#VALUE!</v>
      </c>
      <c r="BR316" s="585" t="e">
        <f t="array" ref="BR316">bdRateExtend($G316:$G321,O316:O321,$AC316:$AC321,AK316:AK321,"None", FALSE,1)</f>
        <v>#VALUE!</v>
      </c>
      <c r="BS316" s="551" t="e">
        <f t="array" ref="BS316">bdRateExtend($G316:$G319,P316:P319,$AC316:$AC319,AL316:AL319)</f>
        <v>#VALUE!</v>
      </c>
      <c r="BT316" s="551" t="e">
        <f t="array" ref="BT316">bdRateExtend($G316:$G321,P316:P321,$AC316:$AC321,AL316:AL321)</f>
        <v>#VALUE!</v>
      </c>
      <c r="BU316" s="551" t="e">
        <f t="array" ref="BU316">bdRateExtend($G316:$G319,Q316:Q319,$AC316:$AC319,AM316:AM319)</f>
        <v>#VALUE!</v>
      </c>
      <c r="BV316" s="551" t="e">
        <f t="array" ref="BV316">bdRateExtend($G316:$G321,Q316:Q321,$AC316:$AC321,AM316:AM321)</f>
        <v>#VALUE!</v>
      </c>
      <c r="BW316" s="551" t="e">
        <f t="array" ref="BW316">bdRateExtend($G316:$G319,R316:R319,$AC316:$AC319,AN316:AN319)</f>
        <v>#VALUE!</v>
      </c>
      <c r="BX316" s="551" t="e">
        <f t="array" ref="BX316">bdRateExtend($G316:$G321,R316:R321,$AC316:$AC321,AN316:AN321)</f>
        <v>#VALUE!</v>
      </c>
      <c r="BY316" s="551" t="e">
        <f t="array" ref="BY316">bdRateExtend($G316:$G321,S316:S321,$AC316:$AC321,AO316:AO321)</f>
        <v>#VALUE!</v>
      </c>
      <c r="BZ316" s="555" t="e">
        <f t="array" ref="BZ316">bdRateExtend($G316:$G321,T316:T321,$AC316:$AC321,AP316:AP321)</f>
        <v>#VALUE!</v>
      </c>
      <c r="CA316" s="555" t="e">
        <f t="array" ref="CA316">bdRateExtend($G316:$G321,U316:U321,$AC316:$AC321,AQ316:AQ321)</f>
        <v>#VALUE!</v>
      </c>
      <c r="CB316" s="575" t="e">
        <f>(Summary!$C$108*BX316+Summary!$C$109*BY316+Summary!$C$110*BZ316)/Summary!$C$111</f>
        <v>#VALUE!</v>
      </c>
      <c r="CC316" s="561" t="e">
        <f t="array" ref="CC316">bdCAMBIExtend($G316:$G319,V316:V319,$AC316:$AC319,AR316:AR319)</f>
        <v>#VALUE!</v>
      </c>
      <c r="CD316" s="561" t="e">
        <f t="array" ref="CD316">bdCAMBIExtend($G316:$G321,V316:V321,$AC316:$AC321,AR316:AR321)</f>
        <v>#VALUE!</v>
      </c>
      <c r="CE316" s="547">
        <f t="array" ref="CE316">testVMAFRange($G316:$G319,N316:N319,$AC316:$AC319,AJ316:AJ319)</f>
        <v>0</v>
      </c>
      <c r="CF316" s="543">
        <f t="array" ref="CF316">testVMAFRange($G316:$G321,N316:N321,$AC316:$AC321,AJ316:AJ321)</f>
        <v>0</v>
      </c>
      <c r="CG316" s="547">
        <f t="array" ref="CG316">testVMAFRange($G316:$G319,O316:O319,$AC316:$AC319,AK316:AK319)</f>
        <v>0</v>
      </c>
      <c r="CH316" s="543">
        <f t="array" ref="CH316">testVMAFRange($G316:$G321,O316:O321,$AC316:$AC321,AK316:AK321)</f>
        <v>0</v>
      </c>
    </row>
    <row r="317" spans="1:86" ht="17" hidden="1" customHeight="1" x14ac:dyDescent="0.2">
      <c r="A317" s="485"/>
      <c r="B317" s="566"/>
      <c r="C317" s="485"/>
      <c r="D317" s="590"/>
      <c r="E317" s="558"/>
      <c r="F317" s="239">
        <v>110</v>
      </c>
      <c r="G317" s="294">
        <f>'Anchor-AI'!L315</f>
        <v>0</v>
      </c>
      <c r="H317" s="295">
        <f>'Anchor-AI'!M315</f>
        <v>0</v>
      </c>
      <c r="I317" s="295">
        <f>'Anchor-AI'!N315</f>
        <v>0</v>
      </c>
      <c r="J317" s="295">
        <f>'Anchor-AI'!O315</f>
        <v>0</v>
      </c>
      <c r="K317" s="295">
        <f>(Summary!$C$63*H317+Summary!$C$64*I317+Summary!$C$65*J317)/Summary!$C$66</f>
        <v>0</v>
      </c>
      <c r="L317" s="295">
        <f>'Anchor-AI'!P315</f>
        <v>0</v>
      </c>
      <c r="M317" s="295">
        <f>'Anchor-AI'!Q315</f>
        <v>0</v>
      </c>
      <c r="N317" s="295">
        <f>'Anchor-AI'!R315</f>
        <v>0</v>
      </c>
      <c r="O317" s="295">
        <f>'Anchor-AI'!S315</f>
        <v>0</v>
      </c>
      <c r="P317" s="295">
        <f>'Anchor-AI'!T315</f>
        <v>0</v>
      </c>
      <c r="Q317" s="295">
        <f>'Anchor-AI'!U315</f>
        <v>0</v>
      </c>
      <c r="R317" s="295">
        <f>'Anchor-AI'!V315</f>
        <v>0</v>
      </c>
      <c r="S317" s="295">
        <f>'Anchor-AI'!W315</f>
        <v>0</v>
      </c>
      <c r="T317" s="295">
        <f>'Anchor-AI'!X315</f>
        <v>0</v>
      </c>
      <c r="U317" s="295">
        <f>10*LOG10(1/((Summary!$C$80/10^(R317/10)+Summary!$C$81/10^(S317/10)+Summary!$C$82/10^(T317/10))/Summary!$C$83))</f>
        <v>0</v>
      </c>
      <c r="V317" s="295">
        <f>'Anchor-AI'!Y315</f>
        <v>0</v>
      </c>
      <c r="W317" s="295">
        <f>'Anchor-AI'!Z315</f>
        <v>0</v>
      </c>
      <c r="X317" s="295">
        <f>'Anchor-AI'!AA315</f>
        <v>0</v>
      </c>
      <c r="Y317" s="357">
        <f>'Anchor-AI'!AB315</f>
        <v>0</v>
      </c>
      <c r="Z317" s="357">
        <f>'Anchor-AI'!AC315</f>
        <v>0</v>
      </c>
      <c r="AA317" s="296">
        <f t="shared" si="23"/>
        <v>0</v>
      </c>
      <c r="AC317" s="170">
        <f>'Test-AI'!L315</f>
        <v>0</v>
      </c>
      <c r="AD317" s="167">
        <f>'Test-AI'!M315</f>
        <v>0</v>
      </c>
      <c r="AE317" s="167">
        <f>'Test-AI'!N315</f>
        <v>0</v>
      </c>
      <c r="AF317" s="167">
        <f>'Test-AI'!O315</f>
        <v>0</v>
      </c>
      <c r="AG317" s="167">
        <f>(Summary!$C$63*AD317+Summary!$C$64*AE317+Summary!$C$65*AF317)/Summary!$C$66</f>
        <v>0</v>
      </c>
      <c r="AH317" s="167">
        <f>'Test-AI'!P315</f>
        <v>0</v>
      </c>
      <c r="AI317" s="167">
        <f>'Test-AI'!Q315</f>
        <v>0</v>
      </c>
      <c r="AJ317" s="167">
        <f>'Test-AI'!R315</f>
        <v>0</v>
      </c>
      <c r="AK317" s="167">
        <f>'Test-AI'!S315</f>
        <v>0</v>
      </c>
      <c r="AL317" s="167">
        <f>'Test-AI'!T315</f>
        <v>0</v>
      </c>
      <c r="AM317" s="167">
        <f>'Test-AI'!U315</f>
        <v>0</v>
      </c>
      <c r="AN317" s="167">
        <f>'Test-AI'!V315</f>
        <v>0</v>
      </c>
      <c r="AO317" s="167">
        <f>'Test-AI'!W315</f>
        <v>0</v>
      </c>
      <c r="AP317" s="167">
        <f>'Test-AI'!X315</f>
        <v>0</v>
      </c>
      <c r="AQ317" s="167">
        <f>10*LOG10(1/((Summary!$C$80/10^(AN317/10)+Summary!$C$81/10^(AO317/10)+Summary!$C$82/10^(AP317/10))/Summary!$C$83))</f>
        <v>0</v>
      </c>
      <c r="AR317" s="167">
        <f>'Test-AI'!Y315</f>
        <v>0</v>
      </c>
      <c r="AS317" s="167">
        <f>'Test-AI'!Z315</f>
        <v>0</v>
      </c>
      <c r="AT317" s="295">
        <f>'Test-AI'!AA315</f>
        <v>0</v>
      </c>
      <c r="AU317" s="357">
        <f>'Test-AI'!AB315</f>
        <v>0</v>
      </c>
      <c r="AV317" s="357">
        <f>'Test-AI'!AC315</f>
        <v>0</v>
      </c>
      <c r="AW317" s="296">
        <f t="shared" si="24"/>
        <v>0</v>
      </c>
      <c r="AX317" s="297" t="e">
        <f t="shared" si="25"/>
        <v>#DIV/0!</v>
      </c>
      <c r="AY317" s="298" t="e">
        <f t="shared" si="25"/>
        <v>#DIV/0!</v>
      </c>
      <c r="AZ317" s="297" t="e">
        <f t="shared" si="25"/>
        <v>#DIV/0!</v>
      </c>
      <c r="BA317" s="345" t="e">
        <f t="shared" si="25"/>
        <v>#DIV/0!</v>
      </c>
      <c r="BB317" s="75"/>
      <c r="BC317" s="75"/>
      <c r="BD317" s="565"/>
      <c r="BE317" s="550"/>
      <c r="BF317" s="552"/>
      <c r="BG317" s="552"/>
      <c r="BH317" s="552"/>
      <c r="BI317" s="552"/>
      <c r="BJ317" s="552"/>
      <c r="BK317" s="553"/>
      <c r="BL317" s="552"/>
      <c r="BM317" s="553"/>
      <c r="BN317" s="552"/>
      <c r="BO317" s="546"/>
      <c r="BP317" s="541"/>
      <c r="BQ317" s="546"/>
      <c r="BR317" s="541"/>
      <c r="BS317" s="553"/>
      <c r="BT317" s="552"/>
      <c r="BU317" s="553"/>
      <c r="BV317" s="552"/>
      <c r="BW317" s="553"/>
      <c r="BX317" s="552"/>
      <c r="BY317" s="552"/>
      <c r="BZ317" s="541"/>
      <c r="CA317" s="541"/>
      <c r="CB317" s="552"/>
      <c r="CC317" s="553"/>
      <c r="CD317" s="552"/>
      <c r="CE317" s="546"/>
      <c r="CF317" s="541"/>
      <c r="CG317" s="546"/>
      <c r="CH317" s="541"/>
    </row>
    <row r="318" spans="1:86" ht="17" hidden="1" customHeight="1" x14ac:dyDescent="0.2">
      <c r="A318" s="485"/>
      <c r="B318" s="566"/>
      <c r="C318" s="485"/>
      <c r="D318" s="590"/>
      <c r="E318" s="558"/>
      <c r="F318" s="239">
        <v>135</v>
      </c>
      <c r="G318" s="294">
        <f>'Anchor-AI'!L316</f>
        <v>0</v>
      </c>
      <c r="H318" s="295">
        <f>'Anchor-AI'!M316</f>
        <v>0</v>
      </c>
      <c r="I318" s="295">
        <f>'Anchor-AI'!N316</f>
        <v>0</v>
      </c>
      <c r="J318" s="295">
        <f>'Anchor-AI'!O316</f>
        <v>0</v>
      </c>
      <c r="K318" s="295">
        <f>(Summary!$C$63*H318+Summary!$C$64*I318+Summary!$C$65*J318)/Summary!$C$66</f>
        <v>0</v>
      </c>
      <c r="L318" s="295">
        <f>'Anchor-AI'!P316</f>
        <v>0</v>
      </c>
      <c r="M318" s="295">
        <f>'Anchor-AI'!Q316</f>
        <v>0</v>
      </c>
      <c r="N318" s="295">
        <f>'Anchor-AI'!R316</f>
        <v>0</v>
      </c>
      <c r="O318" s="295">
        <f>'Anchor-AI'!S316</f>
        <v>0</v>
      </c>
      <c r="P318" s="295">
        <f>'Anchor-AI'!T316</f>
        <v>0</v>
      </c>
      <c r="Q318" s="295">
        <f>'Anchor-AI'!U316</f>
        <v>0</v>
      </c>
      <c r="R318" s="295">
        <f>'Anchor-AI'!V316</f>
        <v>0</v>
      </c>
      <c r="S318" s="295">
        <f>'Anchor-AI'!W316</f>
        <v>0</v>
      </c>
      <c r="T318" s="295">
        <f>'Anchor-AI'!X316</f>
        <v>0</v>
      </c>
      <c r="U318" s="295">
        <f>10*LOG10(1/((Summary!$C$80/10^(R318/10)+Summary!$C$81/10^(S318/10)+Summary!$C$82/10^(T318/10))/Summary!$C$83))</f>
        <v>0</v>
      </c>
      <c r="V318" s="295">
        <f>'Anchor-AI'!Y316</f>
        <v>0</v>
      </c>
      <c r="W318" s="295">
        <f>'Anchor-AI'!Z316</f>
        <v>0</v>
      </c>
      <c r="X318" s="295">
        <f>'Anchor-AI'!AA316</f>
        <v>0</v>
      </c>
      <c r="Y318" s="357">
        <f>'Anchor-AI'!AB316</f>
        <v>0</v>
      </c>
      <c r="Z318" s="357">
        <f>'Anchor-AI'!AC316</f>
        <v>0</v>
      </c>
      <c r="AA318" s="296">
        <f t="shared" si="23"/>
        <v>0</v>
      </c>
      <c r="AC318" s="170">
        <f>'Test-AI'!L316</f>
        <v>0</v>
      </c>
      <c r="AD318" s="167">
        <f>'Test-AI'!M316</f>
        <v>0</v>
      </c>
      <c r="AE318" s="167">
        <f>'Test-AI'!N316</f>
        <v>0</v>
      </c>
      <c r="AF318" s="167">
        <f>'Test-AI'!O316</f>
        <v>0</v>
      </c>
      <c r="AG318" s="167">
        <f>(Summary!$C$63*AD318+Summary!$C$64*AE318+Summary!$C$65*AF318)/Summary!$C$66</f>
        <v>0</v>
      </c>
      <c r="AH318" s="167">
        <f>'Test-AI'!P316</f>
        <v>0</v>
      </c>
      <c r="AI318" s="167">
        <f>'Test-AI'!Q316</f>
        <v>0</v>
      </c>
      <c r="AJ318" s="167">
        <f>'Test-AI'!R316</f>
        <v>0</v>
      </c>
      <c r="AK318" s="167">
        <f>'Test-AI'!S316</f>
        <v>0</v>
      </c>
      <c r="AL318" s="167">
        <f>'Test-AI'!T316</f>
        <v>0</v>
      </c>
      <c r="AM318" s="167">
        <f>'Test-AI'!U316</f>
        <v>0</v>
      </c>
      <c r="AN318" s="167">
        <f>'Test-AI'!V316</f>
        <v>0</v>
      </c>
      <c r="AO318" s="167">
        <f>'Test-AI'!W316</f>
        <v>0</v>
      </c>
      <c r="AP318" s="167">
        <f>'Test-AI'!X316</f>
        <v>0</v>
      </c>
      <c r="AQ318" s="167">
        <f>10*LOG10(1/((Summary!$C$80/10^(AN318/10)+Summary!$C$81/10^(AO318/10)+Summary!$C$82/10^(AP318/10))/Summary!$C$83))</f>
        <v>0</v>
      </c>
      <c r="AR318" s="167">
        <f>'Test-AI'!Y316</f>
        <v>0</v>
      </c>
      <c r="AS318" s="167">
        <f>'Test-AI'!Z316</f>
        <v>0</v>
      </c>
      <c r="AT318" s="295">
        <f>'Test-AI'!AA316</f>
        <v>0</v>
      </c>
      <c r="AU318" s="357">
        <f>'Test-AI'!AB316</f>
        <v>0</v>
      </c>
      <c r="AV318" s="357">
        <f>'Test-AI'!AC316</f>
        <v>0</v>
      </c>
      <c r="AW318" s="296">
        <f t="shared" si="24"/>
        <v>0</v>
      </c>
      <c r="AX318" s="297" t="e">
        <f t="shared" si="25"/>
        <v>#DIV/0!</v>
      </c>
      <c r="AY318" s="298" t="e">
        <f t="shared" si="25"/>
        <v>#DIV/0!</v>
      </c>
      <c r="AZ318" s="297" t="e">
        <f t="shared" si="25"/>
        <v>#DIV/0!</v>
      </c>
      <c r="BA318" s="345" t="e">
        <f t="shared" si="25"/>
        <v>#DIV/0!</v>
      </c>
      <c r="BB318" s="75"/>
      <c r="BC318" s="75"/>
      <c r="BD318" s="573" t="s">
        <v>147</v>
      </c>
      <c r="BE318" s="549" t="e">
        <f t="array" ref="BE318">bdRateExtend($G317:$G320,H317:H320,$AC317:$AC320,AD317:AD320)</f>
        <v>#VALUE!</v>
      </c>
      <c r="BF318" s="552"/>
      <c r="BG318" s="552"/>
      <c r="BH318" s="552"/>
      <c r="BI318" s="552"/>
      <c r="BJ318" s="552"/>
      <c r="BK318" s="551" t="e">
        <f t="array" ref="BK318">bdRateExtend($G317:$G320,L317:L320,$AC317:$AC320,AH317:AH320)</f>
        <v>#VALUE!</v>
      </c>
      <c r="BL318" s="552"/>
      <c r="BM318" s="551" t="e">
        <f t="array" ref="BM318">bdRateExtend($G317:$G320,M317:M320,$AC317:$AC320,AI317:AI320)</f>
        <v>#VALUE!</v>
      </c>
      <c r="BN318" s="552"/>
      <c r="BO318" s="545" t="e">
        <f t="array" ref="BO318">bdRateExtend($G317:$G320,N317:N320,$AC317:$AC320,AJ317:AJ320,"None", FALSE,1)</f>
        <v>#VALUE!</v>
      </c>
      <c r="BP318" s="541"/>
      <c r="BQ318" s="545" t="e">
        <f t="array" ref="BQ318">bdRateExtend($G317:$G320,O317:O320,$AC317:$AC320,AK317:AK320,"None", FALSE,1)</f>
        <v>#VALUE!</v>
      </c>
      <c r="BR318" s="541"/>
      <c r="BS318" s="551" t="e">
        <f t="array" ref="BS318">bdRateExtend($G317:$G320,P317:P320,$AC317:$AC320,AL317:AL320)</f>
        <v>#VALUE!</v>
      </c>
      <c r="BT318" s="552"/>
      <c r="BU318" s="551" t="e">
        <f t="array" ref="BU318">bdRateExtend($G317:$G320,Q317:Q320,$AC317:$AC320,AM317:AM320)</f>
        <v>#VALUE!</v>
      </c>
      <c r="BV318" s="552"/>
      <c r="BW318" s="551" t="e">
        <f t="array" ref="BW318">bdRateExtend($G317:$G320,R317:R320,$AC317:$AC320,AN317:AN320)</f>
        <v>#VALUE!</v>
      </c>
      <c r="BX318" s="552"/>
      <c r="BY318" s="552"/>
      <c r="BZ318" s="541"/>
      <c r="CA318" s="541"/>
      <c r="CB318" s="552"/>
      <c r="CC318" s="561" t="e">
        <f t="array" ref="CC318">bdCAMBIExtend($G317:$G320,V317:V320,$AC317:$AC320,AR317:AR320)</f>
        <v>#VALUE!</v>
      </c>
      <c r="CD318" s="552"/>
      <c r="CE318" s="554">
        <f t="array" ref="CE318">testVMAFRange($G317:$G320,N317:N320,$AC317:$AC320,AJ317:AJ320)</f>
        <v>0</v>
      </c>
      <c r="CF318" s="541"/>
      <c r="CG318" s="554">
        <f t="array" ref="CG318">testVMAFRange($G317:$G320,O317:O320,$AC317:$AC320,AK317:AK320)</f>
        <v>0</v>
      </c>
      <c r="CH318" s="541"/>
    </row>
    <row r="319" spans="1:86" ht="17" hidden="1" customHeight="1" x14ac:dyDescent="0.2">
      <c r="A319" s="485"/>
      <c r="B319" s="566"/>
      <c r="C319" s="485"/>
      <c r="D319" s="590"/>
      <c r="E319" s="558"/>
      <c r="F319" s="239">
        <v>160</v>
      </c>
      <c r="G319" s="294">
        <f>'Anchor-AI'!L317</f>
        <v>0</v>
      </c>
      <c r="H319" s="295">
        <f>'Anchor-AI'!M317</f>
        <v>0</v>
      </c>
      <c r="I319" s="295">
        <f>'Anchor-AI'!N317</f>
        <v>0</v>
      </c>
      <c r="J319" s="295">
        <f>'Anchor-AI'!O317</f>
        <v>0</v>
      </c>
      <c r="K319" s="295">
        <f>(Summary!$C$63*H319+Summary!$C$64*I319+Summary!$C$65*J319)/Summary!$C$66</f>
        <v>0</v>
      </c>
      <c r="L319" s="295">
        <f>'Anchor-AI'!P317</f>
        <v>0</v>
      </c>
      <c r="M319" s="295">
        <f>'Anchor-AI'!Q317</f>
        <v>0</v>
      </c>
      <c r="N319" s="295">
        <f>'Anchor-AI'!R317</f>
        <v>0</v>
      </c>
      <c r="O319" s="295">
        <f>'Anchor-AI'!S317</f>
        <v>0</v>
      </c>
      <c r="P319" s="295">
        <f>'Anchor-AI'!T317</f>
        <v>0</v>
      </c>
      <c r="Q319" s="295">
        <f>'Anchor-AI'!U317</f>
        <v>0</v>
      </c>
      <c r="R319" s="295">
        <f>'Anchor-AI'!V317</f>
        <v>0</v>
      </c>
      <c r="S319" s="295">
        <f>'Anchor-AI'!W317</f>
        <v>0</v>
      </c>
      <c r="T319" s="295">
        <f>'Anchor-AI'!X317</f>
        <v>0</v>
      </c>
      <c r="U319" s="295">
        <f>10*LOG10(1/((Summary!$C$80/10^(R319/10)+Summary!$C$81/10^(S319/10)+Summary!$C$82/10^(T319/10))/Summary!$C$83))</f>
        <v>0</v>
      </c>
      <c r="V319" s="295">
        <f>'Anchor-AI'!Y317</f>
        <v>0</v>
      </c>
      <c r="W319" s="295">
        <f>'Anchor-AI'!Z317</f>
        <v>0</v>
      </c>
      <c r="X319" s="295">
        <f>'Anchor-AI'!AA317</f>
        <v>0</v>
      </c>
      <c r="Y319" s="357">
        <f>'Anchor-AI'!AB317</f>
        <v>0</v>
      </c>
      <c r="Z319" s="357">
        <f>'Anchor-AI'!AC317</f>
        <v>0</v>
      </c>
      <c r="AA319" s="296">
        <f t="shared" si="23"/>
        <v>0</v>
      </c>
      <c r="AC319" s="170">
        <f>'Test-AI'!L317</f>
        <v>0</v>
      </c>
      <c r="AD319" s="167">
        <f>'Test-AI'!M317</f>
        <v>0</v>
      </c>
      <c r="AE319" s="167">
        <f>'Test-AI'!N317</f>
        <v>0</v>
      </c>
      <c r="AF319" s="167">
        <f>'Test-AI'!O317</f>
        <v>0</v>
      </c>
      <c r="AG319" s="167">
        <f>(Summary!$C$63*AD319+Summary!$C$64*AE319+Summary!$C$65*AF319)/Summary!$C$66</f>
        <v>0</v>
      </c>
      <c r="AH319" s="167">
        <f>'Test-AI'!P317</f>
        <v>0</v>
      </c>
      <c r="AI319" s="167">
        <f>'Test-AI'!Q317</f>
        <v>0</v>
      </c>
      <c r="AJ319" s="167">
        <f>'Test-AI'!R317</f>
        <v>0</v>
      </c>
      <c r="AK319" s="167">
        <f>'Test-AI'!S317</f>
        <v>0</v>
      </c>
      <c r="AL319" s="167">
        <f>'Test-AI'!T317</f>
        <v>0</v>
      </c>
      <c r="AM319" s="167">
        <f>'Test-AI'!U317</f>
        <v>0</v>
      </c>
      <c r="AN319" s="167">
        <f>'Test-AI'!V317</f>
        <v>0</v>
      </c>
      <c r="AO319" s="167">
        <f>'Test-AI'!W317</f>
        <v>0</v>
      </c>
      <c r="AP319" s="167">
        <f>'Test-AI'!X317</f>
        <v>0</v>
      </c>
      <c r="AQ319" s="167">
        <f>10*LOG10(1/((Summary!$C$80/10^(AN319/10)+Summary!$C$81/10^(AO319/10)+Summary!$C$82/10^(AP319/10))/Summary!$C$83))</f>
        <v>0</v>
      </c>
      <c r="AR319" s="167">
        <f>'Test-AI'!Y317</f>
        <v>0</v>
      </c>
      <c r="AS319" s="167">
        <f>'Test-AI'!Z317</f>
        <v>0</v>
      </c>
      <c r="AT319" s="295">
        <f>'Test-AI'!AA317</f>
        <v>0</v>
      </c>
      <c r="AU319" s="357">
        <f>'Test-AI'!AB317</f>
        <v>0</v>
      </c>
      <c r="AV319" s="357">
        <f>'Test-AI'!AC317</f>
        <v>0</v>
      </c>
      <c r="AW319" s="296">
        <f t="shared" si="24"/>
        <v>0</v>
      </c>
      <c r="AX319" s="297" t="e">
        <f t="shared" si="25"/>
        <v>#DIV/0!</v>
      </c>
      <c r="AY319" s="298" t="e">
        <f t="shared" si="25"/>
        <v>#DIV/0!</v>
      </c>
      <c r="AZ319" s="297" t="e">
        <f t="shared" si="25"/>
        <v>#DIV/0!</v>
      </c>
      <c r="BA319" s="345" t="e">
        <f t="shared" si="25"/>
        <v>#DIV/0!</v>
      </c>
      <c r="BB319" s="75"/>
      <c r="BC319" s="75"/>
      <c r="BD319" s="565"/>
      <c r="BE319" s="550"/>
      <c r="BF319" s="552"/>
      <c r="BG319" s="552"/>
      <c r="BH319" s="552"/>
      <c r="BI319" s="552"/>
      <c r="BJ319" s="552"/>
      <c r="BK319" s="553"/>
      <c r="BL319" s="552"/>
      <c r="BM319" s="553"/>
      <c r="BN319" s="552"/>
      <c r="BO319" s="546"/>
      <c r="BP319" s="541"/>
      <c r="BQ319" s="546"/>
      <c r="BR319" s="541"/>
      <c r="BS319" s="553"/>
      <c r="BT319" s="552"/>
      <c r="BU319" s="553"/>
      <c r="BV319" s="552"/>
      <c r="BW319" s="553"/>
      <c r="BX319" s="552"/>
      <c r="BY319" s="552"/>
      <c r="BZ319" s="541"/>
      <c r="CA319" s="541"/>
      <c r="CB319" s="552"/>
      <c r="CC319" s="553"/>
      <c r="CD319" s="552"/>
      <c r="CE319" s="546"/>
      <c r="CF319" s="541"/>
      <c r="CG319" s="546"/>
      <c r="CH319" s="541"/>
    </row>
    <row r="320" spans="1:86" ht="17" hidden="1" customHeight="1" x14ac:dyDescent="0.2">
      <c r="A320" s="485"/>
      <c r="B320" s="566"/>
      <c r="C320" s="485"/>
      <c r="D320" s="590"/>
      <c r="E320" s="558"/>
      <c r="F320" s="239">
        <v>185</v>
      </c>
      <c r="G320" s="294">
        <f>'Anchor-AI'!L318</f>
        <v>0</v>
      </c>
      <c r="H320" s="295">
        <f>'Anchor-AI'!M318</f>
        <v>0</v>
      </c>
      <c r="I320" s="295">
        <f>'Anchor-AI'!N318</f>
        <v>0</v>
      </c>
      <c r="J320" s="295">
        <f>'Anchor-AI'!O318</f>
        <v>0</v>
      </c>
      <c r="K320" s="295">
        <f>(Summary!$C$63*H320+Summary!$C$64*I320+Summary!$C$65*J320)/Summary!$C$66</f>
        <v>0</v>
      </c>
      <c r="L320" s="295">
        <f>'Anchor-AI'!P318</f>
        <v>0</v>
      </c>
      <c r="M320" s="295">
        <f>'Anchor-AI'!Q318</f>
        <v>0</v>
      </c>
      <c r="N320" s="295">
        <f>'Anchor-AI'!R318</f>
        <v>0</v>
      </c>
      <c r="O320" s="295">
        <f>'Anchor-AI'!S318</f>
        <v>0</v>
      </c>
      <c r="P320" s="295">
        <f>'Anchor-AI'!T318</f>
        <v>0</v>
      </c>
      <c r="Q320" s="295">
        <f>'Anchor-AI'!U318</f>
        <v>0</v>
      </c>
      <c r="R320" s="295">
        <f>'Anchor-AI'!V318</f>
        <v>0</v>
      </c>
      <c r="S320" s="295">
        <f>'Anchor-AI'!W318</f>
        <v>0</v>
      </c>
      <c r="T320" s="295">
        <f>'Anchor-AI'!X318</f>
        <v>0</v>
      </c>
      <c r="U320" s="295">
        <f>10*LOG10(1/((Summary!$C$80/10^(R320/10)+Summary!$C$81/10^(S320/10)+Summary!$C$82/10^(T320/10))/Summary!$C$83))</f>
        <v>0</v>
      </c>
      <c r="V320" s="295">
        <f>'Anchor-AI'!Y318</f>
        <v>0</v>
      </c>
      <c r="W320" s="295">
        <f>'Anchor-AI'!Z318</f>
        <v>0</v>
      </c>
      <c r="X320" s="295">
        <f>'Anchor-AI'!AA318</f>
        <v>0</v>
      </c>
      <c r="Y320" s="357">
        <f>'Anchor-AI'!AB318</f>
        <v>0</v>
      </c>
      <c r="Z320" s="357">
        <f>'Anchor-AI'!AC318</f>
        <v>0</v>
      </c>
      <c r="AA320" s="296">
        <f t="shared" si="23"/>
        <v>0</v>
      </c>
      <c r="AC320" s="170">
        <f>'Test-AI'!L318</f>
        <v>0</v>
      </c>
      <c r="AD320" s="167">
        <f>'Test-AI'!M318</f>
        <v>0</v>
      </c>
      <c r="AE320" s="167">
        <f>'Test-AI'!N318</f>
        <v>0</v>
      </c>
      <c r="AF320" s="167">
        <f>'Test-AI'!O318</f>
        <v>0</v>
      </c>
      <c r="AG320" s="167">
        <f>(Summary!$C$63*AD320+Summary!$C$64*AE320+Summary!$C$65*AF320)/Summary!$C$66</f>
        <v>0</v>
      </c>
      <c r="AH320" s="167">
        <f>'Test-AI'!P318</f>
        <v>0</v>
      </c>
      <c r="AI320" s="167">
        <f>'Test-AI'!Q318</f>
        <v>0</v>
      </c>
      <c r="AJ320" s="167">
        <f>'Test-AI'!R318</f>
        <v>0</v>
      </c>
      <c r="AK320" s="167">
        <f>'Test-AI'!S318</f>
        <v>0</v>
      </c>
      <c r="AL320" s="167">
        <f>'Test-AI'!T318</f>
        <v>0</v>
      </c>
      <c r="AM320" s="167">
        <f>'Test-AI'!U318</f>
        <v>0</v>
      </c>
      <c r="AN320" s="167">
        <f>'Test-AI'!V318</f>
        <v>0</v>
      </c>
      <c r="AO320" s="167">
        <f>'Test-AI'!W318</f>
        <v>0</v>
      </c>
      <c r="AP320" s="167">
        <f>'Test-AI'!X318</f>
        <v>0</v>
      </c>
      <c r="AQ320" s="167">
        <f>10*LOG10(1/((Summary!$C$80/10^(AN320/10)+Summary!$C$81/10^(AO320/10)+Summary!$C$82/10^(AP320/10))/Summary!$C$83))</f>
        <v>0</v>
      </c>
      <c r="AR320" s="167">
        <f>'Test-AI'!Y318</f>
        <v>0</v>
      </c>
      <c r="AS320" s="167">
        <f>'Test-AI'!Z318</f>
        <v>0</v>
      </c>
      <c r="AT320" s="295">
        <f>'Test-AI'!AA318</f>
        <v>0</v>
      </c>
      <c r="AU320" s="357">
        <f>'Test-AI'!AB318</f>
        <v>0</v>
      </c>
      <c r="AV320" s="357">
        <f>'Test-AI'!AC318</f>
        <v>0</v>
      </c>
      <c r="AW320" s="296">
        <f t="shared" si="24"/>
        <v>0</v>
      </c>
      <c r="AX320" s="297" t="e">
        <f t="shared" si="25"/>
        <v>#DIV/0!</v>
      </c>
      <c r="AY320" s="298" t="e">
        <f t="shared" si="25"/>
        <v>#DIV/0!</v>
      </c>
      <c r="AZ320" s="297" t="e">
        <f t="shared" si="25"/>
        <v>#DIV/0!</v>
      </c>
      <c r="BA320" s="345" t="e">
        <f t="shared" si="25"/>
        <v>#DIV/0!</v>
      </c>
      <c r="BB320" s="75"/>
      <c r="BC320" s="75"/>
      <c r="BD320" s="574" t="s">
        <v>46</v>
      </c>
      <c r="BE320" s="549" t="e">
        <f t="array" ref="BE320">bdRateExtend($G318:$G321,H318:H321,$AC318:$AC321,AD318:AD321)</f>
        <v>#VALUE!</v>
      </c>
      <c r="BF320" s="552"/>
      <c r="BG320" s="552"/>
      <c r="BH320" s="552"/>
      <c r="BI320" s="552"/>
      <c r="BJ320" s="552"/>
      <c r="BK320" s="551" t="e">
        <f t="array" ref="BK320">bdRateExtend($G318:$G321,L318:L321,$AC318:$AC321,AH318:AH321)</f>
        <v>#VALUE!</v>
      </c>
      <c r="BL320" s="552"/>
      <c r="BM320" s="551" t="e">
        <f t="array" ref="BM320">bdRateExtend($G318:$G321,M318:M321,$AC318:$AC321,AI318:AI321)</f>
        <v>#VALUE!</v>
      </c>
      <c r="BN320" s="552"/>
      <c r="BO320" s="545" t="e">
        <f t="array" ref="BO320">bdRateExtend($G318:$G321,N318:N321,$AC318:$AC321,AJ318:AJ321,"None", FALSE,1)</f>
        <v>#VALUE!</v>
      </c>
      <c r="BP320" s="541"/>
      <c r="BQ320" s="545" t="e">
        <f t="array" ref="BQ320">bdRateExtend($G318:$G321,O318:O321,$AC318:$AC321,AK318:AK321,"None", FALSE,1)</f>
        <v>#VALUE!</v>
      </c>
      <c r="BR320" s="541"/>
      <c r="BS320" s="551" t="e">
        <f t="array" ref="BS320">bdRateExtend($G318:$G321,P318:P321,$AC318:$AC321,AL318:AL321)</f>
        <v>#VALUE!</v>
      </c>
      <c r="BT320" s="552"/>
      <c r="BU320" s="551" t="e">
        <f t="array" ref="BU320">bdRateExtend($G318:$G321,Q318:Q321,$AC318:$AC321,AM318:AM321)</f>
        <v>#VALUE!</v>
      </c>
      <c r="BV320" s="552"/>
      <c r="BW320" s="551" t="e">
        <f t="array" ref="BW320">bdRateExtend($G318:$G321,R318:R321,$AC318:$AC321,AN318:AN321)</f>
        <v>#VALUE!</v>
      </c>
      <c r="BX320" s="552"/>
      <c r="BY320" s="552"/>
      <c r="BZ320" s="541"/>
      <c r="CA320" s="541"/>
      <c r="CB320" s="552"/>
      <c r="CC320" s="561" t="e">
        <f t="array" ref="CC320">bdCAMBIExtend($G318:$G321,V318:V321,$AC318:$AC321,AR318:AR321)</f>
        <v>#VALUE!</v>
      </c>
      <c r="CD320" s="552"/>
      <c r="CE320" s="554">
        <f t="array" ref="CE320">testVMAFRange($G318:$G321,N318:N321,$AC318:$AC321,AJ318:AJ321)</f>
        <v>0</v>
      </c>
      <c r="CF320" s="541"/>
      <c r="CG320" s="554">
        <f t="array" ref="CG320">testVMAFRange($G318:$G321,O318:O321,$AC318:$AC321,AK318:AK321)</f>
        <v>0</v>
      </c>
      <c r="CH320" s="541"/>
    </row>
    <row r="321" spans="1:86" ht="17" hidden="1" customHeight="1" x14ac:dyDescent="0.2">
      <c r="A321" s="485"/>
      <c r="B321" s="596"/>
      <c r="C321" s="486"/>
      <c r="D321" s="591"/>
      <c r="E321" s="559"/>
      <c r="F321" s="240">
        <v>210</v>
      </c>
      <c r="G321" s="299">
        <f>'Anchor-AI'!L319</f>
        <v>0</v>
      </c>
      <c r="H321" s="300">
        <f>'Anchor-AI'!M319</f>
        <v>0</v>
      </c>
      <c r="I321" s="300">
        <f>'Anchor-AI'!N319</f>
        <v>0</v>
      </c>
      <c r="J321" s="300">
        <f>'Anchor-AI'!O319</f>
        <v>0</v>
      </c>
      <c r="K321" s="295">
        <f>(Summary!$C$63*H321+Summary!$C$64*I321+Summary!$C$65*J321)/Summary!$C$66</f>
        <v>0</v>
      </c>
      <c r="L321" s="300">
        <f>'Anchor-AI'!P319</f>
        <v>0</v>
      </c>
      <c r="M321" s="300">
        <f>'Anchor-AI'!Q319</f>
        <v>0</v>
      </c>
      <c r="N321" s="300">
        <f>'Anchor-AI'!R319</f>
        <v>0</v>
      </c>
      <c r="O321" s="300">
        <f>'Anchor-AI'!S319</f>
        <v>0</v>
      </c>
      <c r="P321" s="300">
        <f>'Anchor-AI'!T319</f>
        <v>0</v>
      </c>
      <c r="Q321" s="300">
        <f>'Anchor-AI'!U319</f>
        <v>0</v>
      </c>
      <c r="R321" s="300">
        <f>'Anchor-AI'!V319</f>
        <v>0</v>
      </c>
      <c r="S321" s="300">
        <f>'Anchor-AI'!W319</f>
        <v>0</v>
      </c>
      <c r="T321" s="300">
        <f>'Anchor-AI'!X319</f>
        <v>0</v>
      </c>
      <c r="U321" s="300">
        <f>10*LOG10(1/((Summary!$C$80/10^(R321/10)+Summary!$C$81/10^(S321/10)+Summary!$C$82/10^(T321/10))/Summary!$C$83))</f>
        <v>0</v>
      </c>
      <c r="V321" s="300">
        <f>'Anchor-AI'!Y319</f>
        <v>0</v>
      </c>
      <c r="W321" s="300">
        <f>'Anchor-AI'!Z319</f>
        <v>0</v>
      </c>
      <c r="X321" s="300">
        <f>'Anchor-AI'!AA319</f>
        <v>0</v>
      </c>
      <c r="Y321" s="357">
        <f>'Anchor-AI'!AB319</f>
        <v>0</v>
      </c>
      <c r="Z321" s="357">
        <f>'Anchor-AI'!AC319</f>
        <v>0</v>
      </c>
      <c r="AA321" s="301">
        <f t="shared" si="23"/>
        <v>0</v>
      </c>
      <c r="AC321" s="171">
        <f>'Test-AI'!L319</f>
        <v>0</v>
      </c>
      <c r="AD321" s="168">
        <f>'Test-AI'!M319</f>
        <v>0</v>
      </c>
      <c r="AE321" s="168">
        <f>'Test-AI'!N319</f>
        <v>0</v>
      </c>
      <c r="AF321" s="168">
        <f>'Test-AI'!O319</f>
        <v>0</v>
      </c>
      <c r="AG321" s="168">
        <f>(Summary!$C$63*AD321+Summary!$C$64*AE321+Summary!$C$65*AF321)/Summary!$C$66</f>
        <v>0</v>
      </c>
      <c r="AH321" s="168">
        <f>'Test-AI'!P319</f>
        <v>0</v>
      </c>
      <c r="AI321" s="168">
        <f>'Test-AI'!Q319</f>
        <v>0</v>
      </c>
      <c r="AJ321" s="168">
        <f>'Test-AI'!R319</f>
        <v>0</v>
      </c>
      <c r="AK321" s="168">
        <f>'Test-AI'!S319</f>
        <v>0</v>
      </c>
      <c r="AL321" s="168">
        <f>'Test-AI'!T319</f>
        <v>0</v>
      </c>
      <c r="AM321" s="168">
        <f>'Test-AI'!U319</f>
        <v>0</v>
      </c>
      <c r="AN321" s="168">
        <f>'Test-AI'!V319</f>
        <v>0</v>
      </c>
      <c r="AO321" s="168">
        <f>'Test-AI'!W319</f>
        <v>0</v>
      </c>
      <c r="AP321" s="168">
        <f>'Test-AI'!X319</f>
        <v>0</v>
      </c>
      <c r="AQ321" s="168">
        <f>10*LOG10(1/((Summary!$C$80/10^(AN321/10)+Summary!$C$81/10^(AO321/10)+Summary!$C$82/10^(AP321/10))/Summary!$C$83))</f>
        <v>0</v>
      </c>
      <c r="AR321" s="168">
        <f>'Test-AI'!Y319</f>
        <v>0</v>
      </c>
      <c r="AS321" s="168">
        <f>'Test-AI'!Z319</f>
        <v>0</v>
      </c>
      <c r="AT321" s="300">
        <f>'Test-AI'!AA319</f>
        <v>0</v>
      </c>
      <c r="AU321" s="357">
        <f>'Test-AI'!AB319</f>
        <v>0</v>
      </c>
      <c r="AV321" s="357">
        <f>'Test-AI'!AC319</f>
        <v>0</v>
      </c>
      <c r="AW321" s="301">
        <f t="shared" si="24"/>
        <v>0</v>
      </c>
      <c r="AX321" s="302" t="e">
        <f t="shared" si="25"/>
        <v>#DIV/0!</v>
      </c>
      <c r="AY321" s="303" t="e">
        <f t="shared" si="25"/>
        <v>#DIV/0!</v>
      </c>
      <c r="AZ321" s="297" t="e">
        <f t="shared" si="25"/>
        <v>#DIV/0!</v>
      </c>
      <c r="BA321" s="345" t="e">
        <f t="shared" si="25"/>
        <v>#DIV/0!</v>
      </c>
      <c r="BB321" s="75"/>
      <c r="BC321" s="75"/>
      <c r="BD321" s="570"/>
      <c r="BE321" s="550"/>
      <c r="BF321" s="553"/>
      <c r="BG321" s="553"/>
      <c r="BH321" s="553"/>
      <c r="BI321" s="553"/>
      <c r="BJ321" s="553"/>
      <c r="BK321" s="553"/>
      <c r="BL321" s="553"/>
      <c r="BM321" s="553"/>
      <c r="BN321" s="553"/>
      <c r="BO321" s="546"/>
      <c r="BP321" s="544"/>
      <c r="BQ321" s="546"/>
      <c r="BR321" s="544"/>
      <c r="BS321" s="553"/>
      <c r="BT321" s="553"/>
      <c r="BU321" s="553"/>
      <c r="BV321" s="553"/>
      <c r="BW321" s="553"/>
      <c r="BX321" s="553"/>
      <c r="BY321" s="553"/>
      <c r="BZ321" s="544"/>
      <c r="CA321" s="544"/>
      <c r="CB321" s="553"/>
      <c r="CC321" s="553"/>
      <c r="CD321" s="553"/>
      <c r="CE321" s="546"/>
      <c r="CF321" s="544"/>
      <c r="CG321" s="546"/>
      <c r="CH321" s="544"/>
    </row>
    <row r="322" spans="1:86" ht="17" hidden="1" customHeight="1" x14ac:dyDescent="0.2">
      <c r="A322" s="485"/>
      <c r="B322" s="655" t="s">
        <v>148</v>
      </c>
      <c r="C322" s="586" t="s">
        <v>86</v>
      </c>
      <c r="D322" s="589">
        <v>60</v>
      </c>
      <c r="E322" s="557">
        <v>8</v>
      </c>
      <c r="F322" s="238">
        <v>85</v>
      </c>
      <c r="G322" s="289">
        <f>'Anchor-AI'!L320</f>
        <v>0</v>
      </c>
      <c r="H322" s="290">
        <f>'Anchor-AI'!M320</f>
        <v>0</v>
      </c>
      <c r="I322" s="290">
        <f>'Anchor-AI'!N320</f>
        <v>0</v>
      </c>
      <c r="J322" s="290">
        <f>'Anchor-AI'!O320</f>
        <v>0</v>
      </c>
      <c r="K322" s="290">
        <f>(Summary!$C$63*H322+Summary!$C$64*I322+Summary!$C$65*J322)/Summary!$C$66</f>
        <v>0</v>
      </c>
      <c r="L322" s="290">
        <f>'Anchor-AI'!P320</f>
        <v>0</v>
      </c>
      <c r="M322" s="290">
        <f>'Anchor-AI'!Q320</f>
        <v>0</v>
      </c>
      <c r="N322" s="290">
        <f>'Anchor-AI'!R320</f>
        <v>0</v>
      </c>
      <c r="O322" s="290">
        <f>'Anchor-AI'!S320</f>
        <v>0</v>
      </c>
      <c r="P322" s="290">
        <f>'Anchor-AI'!T320</f>
        <v>0</v>
      </c>
      <c r="Q322" s="290">
        <f>'Anchor-AI'!U320</f>
        <v>0</v>
      </c>
      <c r="R322" s="290">
        <f>'Anchor-AI'!V320</f>
        <v>0</v>
      </c>
      <c r="S322" s="290">
        <f>'Anchor-AI'!W320</f>
        <v>0</v>
      </c>
      <c r="T322" s="290">
        <f>'Anchor-AI'!X320</f>
        <v>0</v>
      </c>
      <c r="U322" s="290">
        <f>10*LOG10(1/((Summary!$C$80/10^(R322/10)+Summary!$C$81/10^(S322/10)+Summary!$C$82/10^(T322/10))/Summary!$C$83))</f>
        <v>0</v>
      </c>
      <c r="V322" s="290">
        <f>'Anchor-AI'!Y320</f>
        <v>0</v>
      </c>
      <c r="W322" s="290">
        <f>'Anchor-AI'!Z320</f>
        <v>0</v>
      </c>
      <c r="X322" s="290">
        <f>'Anchor-AI'!AA320</f>
        <v>0</v>
      </c>
      <c r="Y322" s="360">
        <f>'Anchor-AI'!AB320</f>
        <v>0</v>
      </c>
      <c r="Z322" s="360">
        <f>'Anchor-AI'!AC320</f>
        <v>0</v>
      </c>
      <c r="AA322" s="291">
        <f t="shared" si="23"/>
        <v>0</v>
      </c>
      <c r="AC322" s="169">
        <f>'Test-AI'!L320</f>
        <v>0</v>
      </c>
      <c r="AD322" s="166">
        <f>'Test-AI'!M320</f>
        <v>0</v>
      </c>
      <c r="AE322" s="166">
        <f>'Test-AI'!N320</f>
        <v>0</v>
      </c>
      <c r="AF322" s="166">
        <f>'Test-AI'!O320</f>
        <v>0</v>
      </c>
      <c r="AG322" s="166">
        <f>(Summary!$C$63*AD322+Summary!$C$64*AE322+Summary!$C$65*AF322)/Summary!$C$66</f>
        <v>0</v>
      </c>
      <c r="AH322" s="166">
        <f>'Test-AI'!P320</f>
        <v>0</v>
      </c>
      <c r="AI322" s="166">
        <f>'Test-AI'!Q320</f>
        <v>0</v>
      </c>
      <c r="AJ322" s="166">
        <f>'Test-AI'!R320</f>
        <v>0</v>
      </c>
      <c r="AK322" s="166">
        <f>'Test-AI'!S320</f>
        <v>0</v>
      </c>
      <c r="AL322" s="166">
        <f>'Test-AI'!T320</f>
        <v>0</v>
      </c>
      <c r="AM322" s="166">
        <f>'Test-AI'!U320</f>
        <v>0</v>
      </c>
      <c r="AN322" s="166">
        <f>'Test-AI'!V320</f>
        <v>0</v>
      </c>
      <c r="AO322" s="166">
        <f>'Test-AI'!W320</f>
        <v>0</v>
      </c>
      <c r="AP322" s="166">
        <f>'Test-AI'!X320</f>
        <v>0</v>
      </c>
      <c r="AQ322" s="166">
        <f>10*LOG10(1/((Summary!$C$80/10^(AN322/10)+Summary!$C$81/10^(AO322/10)+Summary!$C$82/10^(AP322/10))/Summary!$C$83))</f>
        <v>0</v>
      </c>
      <c r="AR322" s="166">
        <f>'Test-AI'!Y320</f>
        <v>0</v>
      </c>
      <c r="AS322" s="166">
        <f>'Test-AI'!Z320</f>
        <v>0</v>
      </c>
      <c r="AT322" s="290">
        <f>'Test-AI'!AA320</f>
        <v>0</v>
      </c>
      <c r="AU322" s="356">
        <f>'Test-AI'!AB320</f>
        <v>0</v>
      </c>
      <c r="AV322" s="356">
        <f>'Test-AI'!AC320</f>
        <v>0</v>
      </c>
      <c r="AW322" s="291">
        <f t="shared" si="24"/>
        <v>0</v>
      </c>
      <c r="AX322" s="292" t="e">
        <f t="shared" si="25"/>
        <v>#DIV/0!</v>
      </c>
      <c r="AY322" s="293" t="e">
        <f t="shared" si="25"/>
        <v>#DIV/0!</v>
      </c>
      <c r="AZ322" s="292" t="e">
        <f t="shared" si="25"/>
        <v>#DIV/0!</v>
      </c>
      <c r="BA322" s="344" t="e">
        <f t="shared" si="25"/>
        <v>#DIV/0!</v>
      </c>
      <c r="BB322" s="75"/>
      <c r="BC322" s="75"/>
      <c r="BD322" s="572" t="s">
        <v>39</v>
      </c>
      <c r="BE322" s="549" t="e">
        <f t="array" ref="BE322">bdRateExtend($G322:$G325,H322:H325,$AC322:$AC325,AD322:AD325)</f>
        <v>#VALUE!</v>
      </c>
      <c r="BF322" s="551" t="e">
        <f t="array" ref="BF322">bdRateExtend($G322:$G327,H322:H327,$AC322:$AC327,AD322:AD327)</f>
        <v>#VALUE!</v>
      </c>
      <c r="BG322" s="551" t="e">
        <f t="array" ref="BG322">bdRateExtend($G322:$G327,I322:I327,$AC322:$AC327,AE322:AE327)</f>
        <v>#VALUE!</v>
      </c>
      <c r="BH322" s="551" t="e">
        <f t="array" ref="BH322">bdRateExtend($G322:$G327,J322:J327,$AC322:$AC327,AF322:AF327)</f>
        <v>#VALUE!</v>
      </c>
      <c r="BI322" s="551" t="e">
        <f t="array" ref="BI322">bdRateExtend($G322:$G327,K322:K327,$AC322:$AC327,AG322:AG327)</f>
        <v>#VALUE!</v>
      </c>
      <c r="BJ322" s="575" t="e">
        <f>(Summary!$C$94*BF322+Summary!$C$95*BG322+Summary!$C$96*BH322)/Summary!$C$97</f>
        <v>#VALUE!</v>
      </c>
      <c r="BK322" s="551" t="e">
        <f t="array" ref="BK322">bdRateExtend($G322:$G325,L322:L325,$AC322:$AC325,AH322:AH325)</f>
        <v>#VALUE!</v>
      </c>
      <c r="BL322" s="551" t="e">
        <f t="array" ref="BL322">bdRateExtend($G322:$G327,L322:L327,$AC322:$AC327,AH322:AH327)</f>
        <v>#VALUE!</v>
      </c>
      <c r="BM322" s="551" t="e">
        <f t="array" ref="BM322">bdRateExtend($G322:$G325,M322:M325,$AC322:$AC325,AI322:AI325)</f>
        <v>#VALUE!</v>
      </c>
      <c r="BN322" s="551" t="e">
        <f t="array" ref="BN322">bdRateExtend($G322:$G327,M322:M327,$AC322:$AC327,AI322:AI327)</f>
        <v>#VALUE!</v>
      </c>
      <c r="BO322" s="548" t="e">
        <f t="array" ref="BO322">bdRateExtend($G322:$G325,N322:N325,$AC322:$AC325,AJ322:AJ325,"None", FALSE,1)</f>
        <v>#VALUE!</v>
      </c>
      <c r="BP322" s="585" t="e">
        <f t="array" ref="BP322">bdRateExtend($G322:$G327,N322:N327,$AC322:$AC327,AJ322:AJ327,"None", FALSE,1)</f>
        <v>#VALUE!</v>
      </c>
      <c r="BQ322" s="548" t="e">
        <f t="array" ref="BQ322">bdRateExtend($G322:$G325,O322:O325,$AC322:$AC325,AK322:AK325,"None", FALSE,1)</f>
        <v>#VALUE!</v>
      </c>
      <c r="BR322" s="585" t="e">
        <f t="array" ref="BR322">bdRateExtend($G322:$G327,O322:O327,$AC322:$AC327,AK322:AK327,"None", FALSE,1)</f>
        <v>#VALUE!</v>
      </c>
      <c r="BS322" s="551" t="e">
        <f t="array" ref="BS322">bdRateExtend($G322:$G325,P322:P325,$AC322:$AC325,AL322:AL325)</f>
        <v>#VALUE!</v>
      </c>
      <c r="BT322" s="551" t="e">
        <f t="array" ref="BT322">bdRateExtend($G322:$G327,P322:P327,$AC322:$AC327,AL322:AL327)</f>
        <v>#VALUE!</v>
      </c>
      <c r="BU322" s="551" t="e">
        <f t="array" ref="BU322">bdRateExtend($G322:$G325,Q322:Q325,$AC322:$AC325,AM322:AM325)</f>
        <v>#VALUE!</v>
      </c>
      <c r="BV322" s="551" t="e">
        <f t="array" ref="BV322">bdRateExtend($G322:$G327,Q322:Q327,$AC322:$AC327,AM322:AM327)</f>
        <v>#VALUE!</v>
      </c>
      <c r="BW322" s="551" t="e">
        <f t="array" ref="BW322">bdRateExtend($G322:$G325,R322:R325,$AC322:$AC325,AN322:AN325)</f>
        <v>#VALUE!</v>
      </c>
      <c r="BX322" s="551" t="e">
        <f t="array" ref="BX322">bdRateExtend($G322:$G327,R322:R327,$AC322:$AC327,AN322:AN327)</f>
        <v>#VALUE!</v>
      </c>
      <c r="BY322" s="551" t="e">
        <f t="array" ref="BY322">bdRateExtend($G322:$G327,S322:S327,$AC322:$AC327,AO322:AO327)</f>
        <v>#VALUE!</v>
      </c>
      <c r="BZ322" s="555" t="e">
        <f t="array" ref="BZ322">bdRateExtend($G322:$G327,T322:T327,$AC322:$AC327,AP322:AP327)</f>
        <v>#VALUE!</v>
      </c>
      <c r="CA322" s="555" t="e">
        <f t="array" ref="CA322">bdRateExtend($G322:$G327,U322:U327,$AC322:$AC327,AQ322:AQ327)</f>
        <v>#VALUE!</v>
      </c>
      <c r="CB322" s="575" t="e">
        <f>(Summary!$C$108*BX322+Summary!$C$109*BY322+Summary!$C$110*BZ322)/Summary!$C$111</f>
        <v>#VALUE!</v>
      </c>
      <c r="CC322" s="593" t="e">
        <f t="array" ref="CC322">bdCAMBIExtend($G322:$G325,V322:V325,$AC322:$AC325,AR322:AR325)</f>
        <v>#VALUE!</v>
      </c>
      <c r="CD322" s="578" t="e">
        <f t="array" ref="CD322">bdCAMBIExtend($G322:$G327,V322:V327,$AC322:$AC327,AR322:AR327)</f>
        <v>#VALUE!</v>
      </c>
      <c r="CE322" s="547">
        <f t="array" ref="CE322">testVMAFRange($G322:$G325,N322:N325,$AC322:$AC325,AJ322:AJ325)</f>
        <v>0</v>
      </c>
      <c r="CF322" s="543">
        <f t="array" ref="CF322">testVMAFRange($G322:$G327,N322:N327,$AC322:$AC327,AJ322:AJ327)</f>
        <v>0</v>
      </c>
      <c r="CG322" s="547">
        <f t="array" ref="CG322">testVMAFRange($G322:$G325,O322:O325,$AC322:$AC325,AK322:AK325)</f>
        <v>0</v>
      </c>
      <c r="CH322" s="543">
        <f t="array" ref="CH322">testVMAFRange($G322:$G327,O322:O327,$AC322:$AC327,AK322:AK327)</f>
        <v>0</v>
      </c>
    </row>
    <row r="323" spans="1:86" ht="17" hidden="1" customHeight="1" x14ac:dyDescent="0.2">
      <c r="A323" s="485"/>
      <c r="B323" s="485"/>
      <c r="C323" s="485"/>
      <c r="D323" s="590"/>
      <c r="E323" s="558"/>
      <c r="F323" s="239">
        <v>110</v>
      </c>
      <c r="G323" s="294">
        <f>'Anchor-AI'!L321</f>
        <v>0</v>
      </c>
      <c r="H323" s="295">
        <f>'Anchor-AI'!M321</f>
        <v>0</v>
      </c>
      <c r="I323" s="295">
        <f>'Anchor-AI'!N321</f>
        <v>0</v>
      </c>
      <c r="J323" s="295">
        <f>'Anchor-AI'!O321</f>
        <v>0</v>
      </c>
      <c r="K323" s="295">
        <f>(Summary!$C$63*H323+Summary!$C$64*I323+Summary!$C$65*J323)/Summary!$C$66</f>
        <v>0</v>
      </c>
      <c r="L323" s="295">
        <f>'Anchor-AI'!P321</f>
        <v>0</v>
      </c>
      <c r="M323" s="295">
        <f>'Anchor-AI'!Q321</f>
        <v>0</v>
      </c>
      <c r="N323" s="295">
        <f>'Anchor-AI'!R321</f>
        <v>0</v>
      </c>
      <c r="O323" s="295">
        <f>'Anchor-AI'!S321</f>
        <v>0</v>
      </c>
      <c r="P323" s="295">
        <f>'Anchor-AI'!T321</f>
        <v>0</v>
      </c>
      <c r="Q323" s="295">
        <f>'Anchor-AI'!U321</f>
        <v>0</v>
      </c>
      <c r="R323" s="295">
        <f>'Anchor-AI'!V321</f>
        <v>0</v>
      </c>
      <c r="S323" s="295">
        <f>'Anchor-AI'!W321</f>
        <v>0</v>
      </c>
      <c r="T323" s="295">
        <f>'Anchor-AI'!X321</f>
        <v>0</v>
      </c>
      <c r="U323" s="295">
        <f>10*LOG10(1/((Summary!$C$80/10^(R323/10)+Summary!$C$81/10^(S323/10)+Summary!$C$82/10^(T323/10))/Summary!$C$83))</f>
        <v>0</v>
      </c>
      <c r="V323" s="295">
        <f>'Anchor-AI'!Y321</f>
        <v>0</v>
      </c>
      <c r="W323" s="295">
        <f>'Anchor-AI'!Z321</f>
        <v>0</v>
      </c>
      <c r="X323" s="295">
        <f>'Anchor-AI'!AA321</f>
        <v>0</v>
      </c>
      <c r="Y323" s="357">
        <f>'Anchor-AI'!AB321</f>
        <v>0</v>
      </c>
      <c r="Z323" s="357">
        <f>'Anchor-AI'!AC321</f>
        <v>0</v>
      </c>
      <c r="AA323" s="296">
        <f t="shared" si="23"/>
        <v>0</v>
      </c>
      <c r="AC323" s="170">
        <f>'Test-AI'!L321</f>
        <v>0</v>
      </c>
      <c r="AD323" s="167">
        <f>'Test-AI'!M321</f>
        <v>0</v>
      </c>
      <c r="AE323" s="167">
        <f>'Test-AI'!N321</f>
        <v>0</v>
      </c>
      <c r="AF323" s="167">
        <f>'Test-AI'!O321</f>
        <v>0</v>
      </c>
      <c r="AG323" s="167">
        <f>(Summary!$C$63*AD323+Summary!$C$64*AE323+Summary!$C$65*AF323)/Summary!$C$66</f>
        <v>0</v>
      </c>
      <c r="AH323" s="167">
        <f>'Test-AI'!P321</f>
        <v>0</v>
      </c>
      <c r="AI323" s="167">
        <f>'Test-AI'!Q321</f>
        <v>0</v>
      </c>
      <c r="AJ323" s="167">
        <f>'Test-AI'!R321</f>
        <v>0</v>
      </c>
      <c r="AK323" s="167">
        <f>'Test-AI'!S321</f>
        <v>0</v>
      </c>
      <c r="AL323" s="167">
        <f>'Test-AI'!T321</f>
        <v>0</v>
      </c>
      <c r="AM323" s="167">
        <f>'Test-AI'!U321</f>
        <v>0</v>
      </c>
      <c r="AN323" s="167">
        <f>'Test-AI'!V321</f>
        <v>0</v>
      </c>
      <c r="AO323" s="167">
        <f>'Test-AI'!W321</f>
        <v>0</v>
      </c>
      <c r="AP323" s="167">
        <f>'Test-AI'!X321</f>
        <v>0</v>
      </c>
      <c r="AQ323" s="167">
        <f>10*LOG10(1/((Summary!$C$80/10^(AN323/10)+Summary!$C$81/10^(AO323/10)+Summary!$C$82/10^(AP323/10))/Summary!$C$83))</f>
        <v>0</v>
      </c>
      <c r="AR323" s="167">
        <f>'Test-AI'!Y321</f>
        <v>0</v>
      </c>
      <c r="AS323" s="167">
        <f>'Test-AI'!Z321</f>
        <v>0</v>
      </c>
      <c r="AT323" s="295">
        <f>'Test-AI'!AA321</f>
        <v>0</v>
      </c>
      <c r="AU323" s="357">
        <f>'Test-AI'!AB321</f>
        <v>0</v>
      </c>
      <c r="AV323" s="357">
        <f>'Test-AI'!AC321</f>
        <v>0</v>
      </c>
      <c r="AW323" s="296">
        <f t="shared" si="24"/>
        <v>0</v>
      </c>
      <c r="AX323" s="297" t="e">
        <f t="shared" si="25"/>
        <v>#DIV/0!</v>
      </c>
      <c r="AY323" s="298" t="e">
        <f t="shared" si="25"/>
        <v>#DIV/0!</v>
      </c>
      <c r="AZ323" s="297" t="e">
        <f t="shared" si="25"/>
        <v>#DIV/0!</v>
      </c>
      <c r="BA323" s="345" t="e">
        <f t="shared" ref="BA323:BA386" si="26">AV323/Z323</f>
        <v>#DIV/0!</v>
      </c>
      <c r="BB323" s="75"/>
      <c r="BC323" s="75"/>
      <c r="BD323" s="565"/>
      <c r="BE323" s="550"/>
      <c r="BF323" s="552"/>
      <c r="BG323" s="552"/>
      <c r="BH323" s="552"/>
      <c r="BI323" s="552"/>
      <c r="BJ323" s="552"/>
      <c r="BK323" s="553"/>
      <c r="BL323" s="552"/>
      <c r="BM323" s="553"/>
      <c r="BN323" s="552"/>
      <c r="BO323" s="546"/>
      <c r="BP323" s="541"/>
      <c r="BQ323" s="546"/>
      <c r="BR323" s="541"/>
      <c r="BS323" s="553"/>
      <c r="BT323" s="552"/>
      <c r="BU323" s="553"/>
      <c r="BV323" s="552"/>
      <c r="BW323" s="553"/>
      <c r="BX323" s="552"/>
      <c r="BY323" s="552"/>
      <c r="BZ323" s="541"/>
      <c r="CA323" s="541"/>
      <c r="CB323" s="552"/>
      <c r="CC323" s="550"/>
      <c r="CD323" s="541"/>
      <c r="CE323" s="546"/>
      <c r="CF323" s="541"/>
      <c r="CG323" s="546"/>
      <c r="CH323" s="541"/>
    </row>
    <row r="324" spans="1:86" ht="17" hidden="1" customHeight="1" x14ac:dyDescent="0.2">
      <c r="A324" s="485"/>
      <c r="B324" s="485"/>
      <c r="C324" s="485"/>
      <c r="D324" s="590"/>
      <c r="E324" s="558"/>
      <c r="F324" s="239">
        <v>135</v>
      </c>
      <c r="G324" s="294">
        <f>'Anchor-AI'!L322</f>
        <v>0</v>
      </c>
      <c r="H324" s="295">
        <f>'Anchor-AI'!M322</f>
        <v>0</v>
      </c>
      <c r="I324" s="295">
        <f>'Anchor-AI'!N322</f>
        <v>0</v>
      </c>
      <c r="J324" s="295">
        <f>'Anchor-AI'!O322</f>
        <v>0</v>
      </c>
      <c r="K324" s="295">
        <f>(Summary!$C$63*H324+Summary!$C$64*I324+Summary!$C$65*J324)/Summary!$C$66</f>
        <v>0</v>
      </c>
      <c r="L324" s="295">
        <f>'Anchor-AI'!P322</f>
        <v>0</v>
      </c>
      <c r="M324" s="295">
        <f>'Anchor-AI'!Q322</f>
        <v>0</v>
      </c>
      <c r="N324" s="295">
        <f>'Anchor-AI'!R322</f>
        <v>0</v>
      </c>
      <c r="O324" s="295">
        <f>'Anchor-AI'!S322</f>
        <v>0</v>
      </c>
      <c r="P324" s="295">
        <f>'Anchor-AI'!T322</f>
        <v>0</v>
      </c>
      <c r="Q324" s="295">
        <f>'Anchor-AI'!U322</f>
        <v>0</v>
      </c>
      <c r="R324" s="295">
        <f>'Anchor-AI'!V322</f>
        <v>0</v>
      </c>
      <c r="S324" s="295">
        <f>'Anchor-AI'!W322</f>
        <v>0</v>
      </c>
      <c r="T324" s="295">
        <f>'Anchor-AI'!X322</f>
        <v>0</v>
      </c>
      <c r="U324" s="295">
        <f>10*LOG10(1/((Summary!$C$80/10^(R324/10)+Summary!$C$81/10^(S324/10)+Summary!$C$82/10^(T324/10))/Summary!$C$83))</f>
        <v>0</v>
      </c>
      <c r="V324" s="295">
        <f>'Anchor-AI'!Y322</f>
        <v>0</v>
      </c>
      <c r="W324" s="295">
        <f>'Anchor-AI'!Z322</f>
        <v>0</v>
      </c>
      <c r="X324" s="295">
        <f>'Anchor-AI'!AA322</f>
        <v>0</v>
      </c>
      <c r="Y324" s="357">
        <f>'Anchor-AI'!AB322</f>
        <v>0</v>
      </c>
      <c r="Z324" s="357">
        <f>'Anchor-AI'!AC322</f>
        <v>0</v>
      </c>
      <c r="AA324" s="296">
        <f t="shared" ref="AA324:AA387" si="27">W324/3600</f>
        <v>0</v>
      </c>
      <c r="AC324" s="170">
        <f>'Test-AI'!L322</f>
        <v>0</v>
      </c>
      <c r="AD324" s="167">
        <f>'Test-AI'!M322</f>
        <v>0</v>
      </c>
      <c r="AE324" s="167">
        <f>'Test-AI'!N322</f>
        <v>0</v>
      </c>
      <c r="AF324" s="167">
        <f>'Test-AI'!O322</f>
        <v>0</v>
      </c>
      <c r="AG324" s="167">
        <f>(Summary!$C$63*AD324+Summary!$C$64*AE324+Summary!$C$65*AF324)/Summary!$C$66</f>
        <v>0</v>
      </c>
      <c r="AH324" s="167">
        <f>'Test-AI'!P322</f>
        <v>0</v>
      </c>
      <c r="AI324" s="167">
        <f>'Test-AI'!Q322</f>
        <v>0</v>
      </c>
      <c r="AJ324" s="167">
        <f>'Test-AI'!R322</f>
        <v>0</v>
      </c>
      <c r="AK324" s="167">
        <f>'Test-AI'!S322</f>
        <v>0</v>
      </c>
      <c r="AL324" s="167">
        <f>'Test-AI'!T322</f>
        <v>0</v>
      </c>
      <c r="AM324" s="167">
        <f>'Test-AI'!U322</f>
        <v>0</v>
      </c>
      <c r="AN324" s="167">
        <f>'Test-AI'!V322</f>
        <v>0</v>
      </c>
      <c r="AO324" s="167">
        <f>'Test-AI'!W322</f>
        <v>0</v>
      </c>
      <c r="AP324" s="167">
        <f>'Test-AI'!X322</f>
        <v>0</v>
      </c>
      <c r="AQ324" s="167">
        <f>10*LOG10(1/((Summary!$C$80/10^(AN324/10)+Summary!$C$81/10^(AO324/10)+Summary!$C$82/10^(AP324/10))/Summary!$C$83))</f>
        <v>0</v>
      </c>
      <c r="AR324" s="167">
        <f>'Test-AI'!Y322</f>
        <v>0</v>
      </c>
      <c r="AS324" s="167">
        <f>'Test-AI'!Z322</f>
        <v>0</v>
      </c>
      <c r="AT324" s="295">
        <f>'Test-AI'!AA322</f>
        <v>0</v>
      </c>
      <c r="AU324" s="357">
        <f>'Test-AI'!AB322</f>
        <v>0</v>
      </c>
      <c r="AV324" s="357">
        <f>'Test-AI'!AC322</f>
        <v>0</v>
      </c>
      <c r="AW324" s="296">
        <f t="shared" ref="AW324:AW387" si="28">AS324/3600</f>
        <v>0</v>
      </c>
      <c r="AX324" s="297" t="e">
        <f t="shared" ref="AX324:BA387" si="29">AS324/W324</f>
        <v>#DIV/0!</v>
      </c>
      <c r="AY324" s="298" t="e">
        <f t="shared" si="29"/>
        <v>#DIV/0!</v>
      </c>
      <c r="AZ324" s="297" t="e">
        <f t="shared" si="29"/>
        <v>#DIV/0!</v>
      </c>
      <c r="BA324" s="345" t="e">
        <f t="shared" si="26"/>
        <v>#DIV/0!</v>
      </c>
      <c r="BB324" s="75"/>
      <c r="BC324" s="75"/>
      <c r="BD324" s="573" t="s">
        <v>147</v>
      </c>
      <c r="BE324" s="549" t="e">
        <f t="array" ref="BE324">bdRateExtend($G323:$G326,H323:H326,$AC323:$AC326,AD323:AD326)</f>
        <v>#VALUE!</v>
      </c>
      <c r="BF324" s="552"/>
      <c r="BG324" s="552"/>
      <c r="BH324" s="552"/>
      <c r="BI324" s="552"/>
      <c r="BJ324" s="552"/>
      <c r="BK324" s="551" t="e">
        <f t="array" ref="BK324">bdRateExtend($G323:$G326,L323:L326,$AC323:$AC326,AH323:AH326)</f>
        <v>#VALUE!</v>
      </c>
      <c r="BL324" s="552"/>
      <c r="BM324" s="551" t="e">
        <f t="array" ref="BM324">bdRateExtend($G323:$G326,M323:M326,$AC323:$AC326,AI323:AI326)</f>
        <v>#VALUE!</v>
      </c>
      <c r="BN324" s="552"/>
      <c r="BO324" s="545" t="e">
        <f t="array" ref="BO324">bdRateExtend($G323:$G326,N323:N326,$AC323:$AC326,AJ323:AJ326,"None", FALSE,1)</f>
        <v>#VALUE!</v>
      </c>
      <c r="BP324" s="541"/>
      <c r="BQ324" s="545" t="e">
        <f t="array" ref="BQ324">bdRateExtend($G323:$G326,O323:O326,$AC323:$AC326,AK323:AK326,"None", FALSE,1)</f>
        <v>#VALUE!</v>
      </c>
      <c r="BR324" s="541"/>
      <c r="BS324" s="551" t="e">
        <f t="array" ref="BS324">bdRateExtend($G323:$G326,P323:P326,$AC323:$AC326,AL323:AL326)</f>
        <v>#VALUE!</v>
      </c>
      <c r="BT324" s="552"/>
      <c r="BU324" s="551" t="e">
        <f t="array" ref="BU324">bdRateExtend($G323:$G326,Q323:Q326,$AC323:$AC326,AM323:AM326)</f>
        <v>#VALUE!</v>
      </c>
      <c r="BV324" s="552"/>
      <c r="BW324" s="551" t="e">
        <f t="array" ref="BW324">bdRateExtend($G323:$G326,R323:R326,$AC323:$AC326,AN323:AN326)</f>
        <v>#VALUE!</v>
      </c>
      <c r="BX324" s="552"/>
      <c r="BY324" s="552"/>
      <c r="BZ324" s="541"/>
      <c r="CA324" s="541"/>
      <c r="CB324" s="552"/>
      <c r="CC324" s="560" t="e">
        <f t="array" ref="CC324">bdCAMBIExtend($G323:$G326,V323:V326,$AC323:$AC326,AR323:AR326)</f>
        <v>#VALUE!</v>
      </c>
      <c r="CD324" s="541"/>
      <c r="CE324" s="554">
        <f t="array" ref="CE324">testVMAFRange($G323:$G326,N323:N326,$AC323:$AC326,AJ323:AJ326)</f>
        <v>0</v>
      </c>
      <c r="CF324" s="541"/>
      <c r="CG324" s="554">
        <f t="array" ref="CG324">testVMAFRange($G323:$G326,O323:O326,$AC323:$AC326,AK323:AK326)</f>
        <v>0</v>
      </c>
      <c r="CH324" s="541"/>
    </row>
    <row r="325" spans="1:86" ht="17" hidden="1" customHeight="1" x14ac:dyDescent="0.2">
      <c r="A325" s="485"/>
      <c r="B325" s="485"/>
      <c r="C325" s="485"/>
      <c r="D325" s="590"/>
      <c r="E325" s="558"/>
      <c r="F325" s="239">
        <v>160</v>
      </c>
      <c r="G325" s="294">
        <f>'Anchor-AI'!L323</f>
        <v>0</v>
      </c>
      <c r="H325" s="295">
        <f>'Anchor-AI'!M323</f>
        <v>0</v>
      </c>
      <c r="I325" s="295">
        <f>'Anchor-AI'!N323</f>
        <v>0</v>
      </c>
      <c r="J325" s="295">
        <f>'Anchor-AI'!O323</f>
        <v>0</v>
      </c>
      <c r="K325" s="295">
        <f>(Summary!$C$63*H325+Summary!$C$64*I325+Summary!$C$65*J325)/Summary!$C$66</f>
        <v>0</v>
      </c>
      <c r="L325" s="295">
        <f>'Anchor-AI'!P323</f>
        <v>0</v>
      </c>
      <c r="M325" s="295">
        <f>'Anchor-AI'!Q323</f>
        <v>0</v>
      </c>
      <c r="N325" s="295">
        <f>'Anchor-AI'!R323</f>
        <v>0</v>
      </c>
      <c r="O325" s="295">
        <f>'Anchor-AI'!S323</f>
        <v>0</v>
      </c>
      <c r="P325" s="295">
        <f>'Anchor-AI'!T323</f>
        <v>0</v>
      </c>
      <c r="Q325" s="295">
        <f>'Anchor-AI'!U323</f>
        <v>0</v>
      </c>
      <c r="R325" s="295">
        <f>'Anchor-AI'!V323</f>
        <v>0</v>
      </c>
      <c r="S325" s="295">
        <f>'Anchor-AI'!W323</f>
        <v>0</v>
      </c>
      <c r="T325" s="295">
        <f>'Anchor-AI'!X323</f>
        <v>0</v>
      </c>
      <c r="U325" s="295">
        <f>10*LOG10(1/((Summary!$C$80/10^(R325/10)+Summary!$C$81/10^(S325/10)+Summary!$C$82/10^(T325/10))/Summary!$C$83))</f>
        <v>0</v>
      </c>
      <c r="V325" s="295">
        <f>'Anchor-AI'!Y323</f>
        <v>0</v>
      </c>
      <c r="W325" s="295">
        <f>'Anchor-AI'!Z323</f>
        <v>0</v>
      </c>
      <c r="X325" s="295">
        <f>'Anchor-AI'!AA323</f>
        <v>0</v>
      </c>
      <c r="Y325" s="357">
        <f>'Anchor-AI'!AB323</f>
        <v>0</v>
      </c>
      <c r="Z325" s="357">
        <f>'Anchor-AI'!AC323</f>
        <v>0</v>
      </c>
      <c r="AA325" s="296">
        <f t="shared" si="27"/>
        <v>0</v>
      </c>
      <c r="AC325" s="170">
        <f>'Test-AI'!L323</f>
        <v>0</v>
      </c>
      <c r="AD325" s="167">
        <f>'Test-AI'!M323</f>
        <v>0</v>
      </c>
      <c r="AE325" s="167">
        <f>'Test-AI'!N323</f>
        <v>0</v>
      </c>
      <c r="AF325" s="167">
        <f>'Test-AI'!O323</f>
        <v>0</v>
      </c>
      <c r="AG325" s="167">
        <f>(Summary!$C$63*AD325+Summary!$C$64*AE325+Summary!$C$65*AF325)/Summary!$C$66</f>
        <v>0</v>
      </c>
      <c r="AH325" s="167">
        <f>'Test-AI'!P323</f>
        <v>0</v>
      </c>
      <c r="AI325" s="167">
        <f>'Test-AI'!Q323</f>
        <v>0</v>
      </c>
      <c r="AJ325" s="167">
        <f>'Test-AI'!R323</f>
        <v>0</v>
      </c>
      <c r="AK325" s="167">
        <f>'Test-AI'!S323</f>
        <v>0</v>
      </c>
      <c r="AL325" s="167">
        <f>'Test-AI'!T323</f>
        <v>0</v>
      </c>
      <c r="AM325" s="167">
        <f>'Test-AI'!U323</f>
        <v>0</v>
      </c>
      <c r="AN325" s="167">
        <f>'Test-AI'!V323</f>
        <v>0</v>
      </c>
      <c r="AO325" s="167">
        <f>'Test-AI'!W323</f>
        <v>0</v>
      </c>
      <c r="AP325" s="167">
        <f>'Test-AI'!X323</f>
        <v>0</v>
      </c>
      <c r="AQ325" s="167">
        <f>10*LOG10(1/((Summary!$C$80/10^(AN325/10)+Summary!$C$81/10^(AO325/10)+Summary!$C$82/10^(AP325/10))/Summary!$C$83))</f>
        <v>0</v>
      </c>
      <c r="AR325" s="167">
        <f>'Test-AI'!Y323</f>
        <v>0</v>
      </c>
      <c r="AS325" s="167">
        <f>'Test-AI'!Z323</f>
        <v>0</v>
      </c>
      <c r="AT325" s="295">
        <f>'Test-AI'!AA323</f>
        <v>0</v>
      </c>
      <c r="AU325" s="357">
        <f>'Test-AI'!AB323</f>
        <v>0</v>
      </c>
      <c r="AV325" s="357">
        <f>'Test-AI'!AC323</f>
        <v>0</v>
      </c>
      <c r="AW325" s="296">
        <f t="shared" si="28"/>
        <v>0</v>
      </c>
      <c r="AX325" s="297" t="e">
        <f t="shared" si="29"/>
        <v>#DIV/0!</v>
      </c>
      <c r="AY325" s="298" t="e">
        <f t="shared" si="29"/>
        <v>#DIV/0!</v>
      </c>
      <c r="AZ325" s="297" t="e">
        <f t="shared" si="29"/>
        <v>#DIV/0!</v>
      </c>
      <c r="BA325" s="345" t="e">
        <f t="shared" si="26"/>
        <v>#DIV/0!</v>
      </c>
      <c r="BB325" s="75"/>
      <c r="BC325" s="75"/>
      <c r="BD325" s="565"/>
      <c r="BE325" s="550"/>
      <c r="BF325" s="552"/>
      <c r="BG325" s="552"/>
      <c r="BH325" s="552"/>
      <c r="BI325" s="552"/>
      <c r="BJ325" s="552"/>
      <c r="BK325" s="553"/>
      <c r="BL325" s="552"/>
      <c r="BM325" s="553"/>
      <c r="BN325" s="552"/>
      <c r="BO325" s="546"/>
      <c r="BP325" s="541"/>
      <c r="BQ325" s="546"/>
      <c r="BR325" s="541"/>
      <c r="BS325" s="553"/>
      <c r="BT325" s="552"/>
      <c r="BU325" s="553"/>
      <c r="BV325" s="552"/>
      <c r="BW325" s="553"/>
      <c r="BX325" s="552"/>
      <c r="BY325" s="552"/>
      <c r="BZ325" s="541"/>
      <c r="CA325" s="541"/>
      <c r="CB325" s="552"/>
      <c r="CC325" s="550"/>
      <c r="CD325" s="541"/>
      <c r="CE325" s="546"/>
      <c r="CF325" s="541"/>
      <c r="CG325" s="546"/>
      <c r="CH325" s="541"/>
    </row>
    <row r="326" spans="1:86" ht="17" hidden="1" customHeight="1" x14ac:dyDescent="0.2">
      <c r="A326" s="485"/>
      <c r="B326" s="485"/>
      <c r="C326" s="485"/>
      <c r="D326" s="590"/>
      <c r="E326" s="558"/>
      <c r="F326" s="239">
        <v>185</v>
      </c>
      <c r="G326" s="294">
        <f>'Anchor-AI'!L324</f>
        <v>0</v>
      </c>
      <c r="H326" s="295">
        <f>'Anchor-AI'!M324</f>
        <v>0</v>
      </c>
      <c r="I326" s="295">
        <f>'Anchor-AI'!N324</f>
        <v>0</v>
      </c>
      <c r="J326" s="295">
        <f>'Anchor-AI'!O324</f>
        <v>0</v>
      </c>
      <c r="K326" s="295">
        <f>(Summary!$C$63*H326+Summary!$C$64*I326+Summary!$C$65*J326)/Summary!$C$66</f>
        <v>0</v>
      </c>
      <c r="L326" s="295">
        <f>'Anchor-AI'!P324</f>
        <v>0</v>
      </c>
      <c r="M326" s="295">
        <f>'Anchor-AI'!Q324</f>
        <v>0</v>
      </c>
      <c r="N326" s="295">
        <f>'Anchor-AI'!R324</f>
        <v>0</v>
      </c>
      <c r="O326" s="295">
        <f>'Anchor-AI'!S324</f>
        <v>0</v>
      </c>
      <c r="P326" s="295">
        <f>'Anchor-AI'!T324</f>
        <v>0</v>
      </c>
      <c r="Q326" s="295">
        <f>'Anchor-AI'!U324</f>
        <v>0</v>
      </c>
      <c r="R326" s="295">
        <f>'Anchor-AI'!V324</f>
        <v>0</v>
      </c>
      <c r="S326" s="295">
        <f>'Anchor-AI'!W324</f>
        <v>0</v>
      </c>
      <c r="T326" s="295">
        <f>'Anchor-AI'!X324</f>
        <v>0</v>
      </c>
      <c r="U326" s="295">
        <f>10*LOG10(1/((Summary!$C$80/10^(R326/10)+Summary!$C$81/10^(S326/10)+Summary!$C$82/10^(T326/10))/Summary!$C$83))</f>
        <v>0</v>
      </c>
      <c r="V326" s="295">
        <f>'Anchor-AI'!Y324</f>
        <v>0</v>
      </c>
      <c r="W326" s="295">
        <f>'Anchor-AI'!Z324</f>
        <v>0</v>
      </c>
      <c r="X326" s="295">
        <f>'Anchor-AI'!AA324</f>
        <v>0</v>
      </c>
      <c r="Y326" s="357">
        <f>'Anchor-AI'!AB324</f>
        <v>0</v>
      </c>
      <c r="Z326" s="357">
        <f>'Anchor-AI'!AC324</f>
        <v>0</v>
      </c>
      <c r="AA326" s="296">
        <f t="shared" si="27"/>
        <v>0</v>
      </c>
      <c r="AC326" s="170">
        <f>'Test-AI'!L324</f>
        <v>0</v>
      </c>
      <c r="AD326" s="167">
        <f>'Test-AI'!M324</f>
        <v>0</v>
      </c>
      <c r="AE326" s="167">
        <f>'Test-AI'!N324</f>
        <v>0</v>
      </c>
      <c r="AF326" s="167">
        <f>'Test-AI'!O324</f>
        <v>0</v>
      </c>
      <c r="AG326" s="167">
        <f>(Summary!$C$63*AD326+Summary!$C$64*AE326+Summary!$C$65*AF326)/Summary!$C$66</f>
        <v>0</v>
      </c>
      <c r="AH326" s="167">
        <f>'Test-AI'!P324</f>
        <v>0</v>
      </c>
      <c r="AI326" s="167">
        <f>'Test-AI'!Q324</f>
        <v>0</v>
      </c>
      <c r="AJ326" s="167">
        <f>'Test-AI'!R324</f>
        <v>0</v>
      </c>
      <c r="AK326" s="167">
        <f>'Test-AI'!S324</f>
        <v>0</v>
      </c>
      <c r="AL326" s="167">
        <f>'Test-AI'!T324</f>
        <v>0</v>
      </c>
      <c r="AM326" s="167">
        <f>'Test-AI'!U324</f>
        <v>0</v>
      </c>
      <c r="AN326" s="167">
        <f>'Test-AI'!V324</f>
        <v>0</v>
      </c>
      <c r="AO326" s="167">
        <f>'Test-AI'!W324</f>
        <v>0</v>
      </c>
      <c r="AP326" s="167">
        <f>'Test-AI'!X324</f>
        <v>0</v>
      </c>
      <c r="AQ326" s="167">
        <f>10*LOG10(1/((Summary!$C$80/10^(AN326/10)+Summary!$C$81/10^(AO326/10)+Summary!$C$82/10^(AP326/10))/Summary!$C$83))</f>
        <v>0</v>
      </c>
      <c r="AR326" s="167">
        <f>'Test-AI'!Y324</f>
        <v>0</v>
      </c>
      <c r="AS326" s="167">
        <f>'Test-AI'!Z324</f>
        <v>0</v>
      </c>
      <c r="AT326" s="295">
        <f>'Test-AI'!AA324</f>
        <v>0</v>
      </c>
      <c r="AU326" s="357">
        <f>'Test-AI'!AB324</f>
        <v>0</v>
      </c>
      <c r="AV326" s="357">
        <f>'Test-AI'!AC324</f>
        <v>0</v>
      </c>
      <c r="AW326" s="296">
        <f t="shared" si="28"/>
        <v>0</v>
      </c>
      <c r="AX326" s="297" t="e">
        <f t="shared" si="29"/>
        <v>#DIV/0!</v>
      </c>
      <c r="AY326" s="298" t="e">
        <f t="shared" si="29"/>
        <v>#DIV/0!</v>
      </c>
      <c r="AZ326" s="297" t="e">
        <f t="shared" si="29"/>
        <v>#DIV/0!</v>
      </c>
      <c r="BA326" s="345" t="e">
        <f t="shared" si="26"/>
        <v>#DIV/0!</v>
      </c>
      <c r="BB326" s="75"/>
      <c r="BC326" s="75"/>
      <c r="BD326" s="574" t="s">
        <v>46</v>
      </c>
      <c r="BE326" s="549" t="e">
        <f t="array" ref="BE326">bdRateExtend($G324:$G327,H324:H327,$AC324:$AC327,AD324:AD327)</f>
        <v>#VALUE!</v>
      </c>
      <c r="BF326" s="552"/>
      <c r="BG326" s="552"/>
      <c r="BH326" s="552"/>
      <c r="BI326" s="552"/>
      <c r="BJ326" s="552"/>
      <c r="BK326" s="551" t="e">
        <f t="array" ref="BK326">bdRateExtend($G324:$G327,L324:L327,$AC324:$AC327,AH324:AH327)</f>
        <v>#VALUE!</v>
      </c>
      <c r="BL326" s="552"/>
      <c r="BM326" s="551" t="e">
        <f t="array" ref="BM326">bdRateExtend($G324:$G327,M324:M327,$AC324:$AC327,AI324:AI327)</f>
        <v>#VALUE!</v>
      </c>
      <c r="BN326" s="552"/>
      <c r="BO326" s="545" t="e">
        <f t="array" ref="BO326">bdRateExtend($G324:$G327,N324:N327,$AC324:$AC327,AJ324:AJ327,"None", FALSE,1)</f>
        <v>#VALUE!</v>
      </c>
      <c r="BP326" s="541"/>
      <c r="BQ326" s="545" t="e">
        <f t="array" ref="BQ326">bdRateExtend($G324:$G327,O324:O327,$AC324:$AC327,AK324:AK327,"None", FALSE,1)</f>
        <v>#VALUE!</v>
      </c>
      <c r="BR326" s="541"/>
      <c r="BS326" s="551" t="e">
        <f t="array" ref="BS326">bdRateExtend($G324:$G327,P324:P327,$AC324:$AC327,AL324:AL327)</f>
        <v>#VALUE!</v>
      </c>
      <c r="BT326" s="552"/>
      <c r="BU326" s="551" t="e">
        <f t="array" ref="BU326">bdRateExtend($G324:$G327,Q324:Q327,$AC324:$AC327,AM324:AM327)</f>
        <v>#VALUE!</v>
      </c>
      <c r="BV326" s="552"/>
      <c r="BW326" s="551" t="e">
        <f t="array" ref="BW326">bdRateExtend($G324:$G327,R324:R327,$AC324:$AC327,AN324:AN327)</f>
        <v>#VALUE!</v>
      </c>
      <c r="BX326" s="552"/>
      <c r="BY326" s="552"/>
      <c r="BZ326" s="541"/>
      <c r="CA326" s="541"/>
      <c r="CB326" s="552"/>
      <c r="CC326" s="560" t="e">
        <f t="array" ref="CC326">bdCAMBIExtend($G324:$G327,V324:V327,$AC324:$AC327,AR324:AR327)</f>
        <v>#VALUE!</v>
      </c>
      <c r="CD326" s="541"/>
      <c r="CE326" s="554">
        <f t="array" ref="CE326">testVMAFRange($G324:$G327,N324:N327,$AC324:$AC327,AJ324:AJ327)</f>
        <v>0</v>
      </c>
      <c r="CF326" s="541"/>
      <c r="CG326" s="554">
        <f t="array" ref="CG326">testVMAFRange($G324:$G327,O324:O327,$AC324:$AC327,AK324:AK327)</f>
        <v>0</v>
      </c>
      <c r="CH326" s="541"/>
    </row>
    <row r="327" spans="1:86" ht="17" hidden="1" customHeight="1" x14ac:dyDescent="0.2">
      <c r="A327" s="485"/>
      <c r="B327" s="656"/>
      <c r="C327" s="486"/>
      <c r="D327" s="591"/>
      <c r="E327" s="559"/>
      <c r="F327" s="240">
        <v>210</v>
      </c>
      <c r="G327" s="299">
        <f>'Anchor-AI'!L325</f>
        <v>0</v>
      </c>
      <c r="H327" s="300">
        <f>'Anchor-AI'!M325</f>
        <v>0</v>
      </c>
      <c r="I327" s="300">
        <f>'Anchor-AI'!N325</f>
        <v>0</v>
      </c>
      <c r="J327" s="300">
        <f>'Anchor-AI'!O325</f>
        <v>0</v>
      </c>
      <c r="K327" s="295">
        <f>(Summary!$C$63*H327+Summary!$C$64*I327+Summary!$C$65*J327)/Summary!$C$66</f>
        <v>0</v>
      </c>
      <c r="L327" s="300">
        <f>'Anchor-AI'!P325</f>
        <v>0</v>
      </c>
      <c r="M327" s="300">
        <f>'Anchor-AI'!Q325</f>
        <v>0</v>
      </c>
      <c r="N327" s="300">
        <f>'Anchor-AI'!R325</f>
        <v>0</v>
      </c>
      <c r="O327" s="300">
        <f>'Anchor-AI'!S325</f>
        <v>0</v>
      </c>
      <c r="P327" s="300">
        <f>'Anchor-AI'!T325</f>
        <v>0</v>
      </c>
      <c r="Q327" s="300">
        <f>'Anchor-AI'!U325</f>
        <v>0</v>
      </c>
      <c r="R327" s="300">
        <f>'Anchor-AI'!V325</f>
        <v>0</v>
      </c>
      <c r="S327" s="300">
        <f>'Anchor-AI'!W325</f>
        <v>0</v>
      </c>
      <c r="T327" s="300">
        <f>'Anchor-AI'!X325</f>
        <v>0</v>
      </c>
      <c r="U327" s="300">
        <f>10*LOG10(1/((Summary!$C$80/10^(R327/10)+Summary!$C$81/10^(S327/10)+Summary!$C$82/10^(T327/10))/Summary!$C$83))</f>
        <v>0</v>
      </c>
      <c r="V327" s="300">
        <f>'Anchor-AI'!Y325</f>
        <v>0</v>
      </c>
      <c r="W327" s="300">
        <f>'Anchor-AI'!Z325</f>
        <v>0</v>
      </c>
      <c r="X327" s="300">
        <f>'Anchor-AI'!AA325</f>
        <v>0</v>
      </c>
      <c r="Y327" s="357">
        <f>'Anchor-AI'!AB325</f>
        <v>0</v>
      </c>
      <c r="Z327" s="357">
        <f>'Anchor-AI'!AC325</f>
        <v>0</v>
      </c>
      <c r="AA327" s="301">
        <f t="shared" si="27"/>
        <v>0</v>
      </c>
      <c r="AC327" s="171">
        <f>'Test-AI'!L325</f>
        <v>0</v>
      </c>
      <c r="AD327" s="168">
        <f>'Test-AI'!M325</f>
        <v>0</v>
      </c>
      <c r="AE327" s="168">
        <f>'Test-AI'!N325</f>
        <v>0</v>
      </c>
      <c r="AF327" s="168">
        <f>'Test-AI'!O325</f>
        <v>0</v>
      </c>
      <c r="AG327" s="168">
        <f>(Summary!$C$63*AD327+Summary!$C$64*AE327+Summary!$C$65*AF327)/Summary!$C$66</f>
        <v>0</v>
      </c>
      <c r="AH327" s="168">
        <f>'Test-AI'!P325</f>
        <v>0</v>
      </c>
      <c r="AI327" s="168">
        <f>'Test-AI'!Q325</f>
        <v>0</v>
      </c>
      <c r="AJ327" s="168">
        <f>'Test-AI'!R325</f>
        <v>0</v>
      </c>
      <c r="AK327" s="168">
        <f>'Test-AI'!S325</f>
        <v>0</v>
      </c>
      <c r="AL327" s="168">
        <f>'Test-AI'!T325</f>
        <v>0</v>
      </c>
      <c r="AM327" s="168">
        <f>'Test-AI'!U325</f>
        <v>0</v>
      </c>
      <c r="AN327" s="168">
        <f>'Test-AI'!V325</f>
        <v>0</v>
      </c>
      <c r="AO327" s="168">
        <f>'Test-AI'!W325</f>
        <v>0</v>
      </c>
      <c r="AP327" s="168">
        <f>'Test-AI'!X325</f>
        <v>0</v>
      </c>
      <c r="AQ327" s="168">
        <f>10*LOG10(1/((Summary!$C$80/10^(AN327/10)+Summary!$C$81/10^(AO327/10)+Summary!$C$82/10^(AP327/10))/Summary!$C$83))</f>
        <v>0</v>
      </c>
      <c r="AR327" s="168">
        <f>'Test-AI'!Y325</f>
        <v>0</v>
      </c>
      <c r="AS327" s="168">
        <f>'Test-AI'!Z325</f>
        <v>0</v>
      </c>
      <c r="AT327" s="300">
        <f>'Test-AI'!AA325</f>
        <v>0</v>
      </c>
      <c r="AU327" s="357">
        <f>'Test-AI'!AB325</f>
        <v>0</v>
      </c>
      <c r="AV327" s="357">
        <f>'Test-AI'!AC325</f>
        <v>0</v>
      </c>
      <c r="AW327" s="301">
        <f t="shared" si="28"/>
        <v>0</v>
      </c>
      <c r="AX327" s="302" t="e">
        <f t="shared" si="29"/>
        <v>#DIV/0!</v>
      </c>
      <c r="AY327" s="303" t="e">
        <f t="shared" si="29"/>
        <v>#DIV/0!</v>
      </c>
      <c r="AZ327" s="297" t="e">
        <f t="shared" si="29"/>
        <v>#DIV/0!</v>
      </c>
      <c r="BA327" s="345" t="e">
        <f t="shared" si="26"/>
        <v>#DIV/0!</v>
      </c>
      <c r="BB327" s="75"/>
      <c r="BC327" s="75"/>
      <c r="BD327" s="570"/>
      <c r="BE327" s="550"/>
      <c r="BF327" s="553"/>
      <c r="BG327" s="553"/>
      <c r="BH327" s="553"/>
      <c r="BI327" s="553"/>
      <c r="BJ327" s="553"/>
      <c r="BK327" s="553"/>
      <c r="BL327" s="553"/>
      <c r="BM327" s="553"/>
      <c r="BN327" s="553"/>
      <c r="BO327" s="546"/>
      <c r="BP327" s="544"/>
      <c r="BQ327" s="546"/>
      <c r="BR327" s="544"/>
      <c r="BS327" s="553"/>
      <c r="BT327" s="553"/>
      <c r="BU327" s="553"/>
      <c r="BV327" s="553"/>
      <c r="BW327" s="553"/>
      <c r="BX327" s="553"/>
      <c r="BY327" s="553"/>
      <c r="BZ327" s="544"/>
      <c r="CA327" s="544"/>
      <c r="CB327" s="553"/>
      <c r="CC327" s="550"/>
      <c r="CD327" s="541"/>
      <c r="CE327" s="546"/>
      <c r="CF327" s="544"/>
      <c r="CG327" s="546"/>
      <c r="CH327" s="544"/>
    </row>
    <row r="328" spans="1:86" ht="17" hidden="1" customHeight="1" x14ac:dyDescent="0.2">
      <c r="A328" s="485"/>
      <c r="B328" s="595" t="s">
        <v>148</v>
      </c>
      <c r="C328" s="586" t="s">
        <v>87</v>
      </c>
      <c r="D328" s="589">
        <v>60</v>
      </c>
      <c r="E328" s="557">
        <v>8</v>
      </c>
      <c r="F328" s="238">
        <v>85</v>
      </c>
      <c r="G328" s="289">
        <f>'Anchor-AI'!L326</f>
        <v>0</v>
      </c>
      <c r="H328" s="290">
        <f>'Anchor-AI'!M326</f>
        <v>0</v>
      </c>
      <c r="I328" s="290">
        <f>'Anchor-AI'!N326</f>
        <v>0</v>
      </c>
      <c r="J328" s="290">
        <f>'Anchor-AI'!O326</f>
        <v>0</v>
      </c>
      <c r="K328" s="290">
        <f>(Summary!$C$63*H328+Summary!$C$64*I328+Summary!$C$65*J328)/Summary!$C$66</f>
        <v>0</v>
      </c>
      <c r="L328" s="290">
        <f>'Anchor-AI'!P326</f>
        <v>0</v>
      </c>
      <c r="M328" s="290">
        <f>'Anchor-AI'!Q326</f>
        <v>0</v>
      </c>
      <c r="N328" s="290">
        <f>'Anchor-AI'!R326</f>
        <v>0</v>
      </c>
      <c r="O328" s="290">
        <f>'Anchor-AI'!S326</f>
        <v>0</v>
      </c>
      <c r="P328" s="290">
        <f>'Anchor-AI'!T326</f>
        <v>0</v>
      </c>
      <c r="Q328" s="290">
        <f>'Anchor-AI'!U326</f>
        <v>0</v>
      </c>
      <c r="R328" s="290">
        <f>'Anchor-AI'!V326</f>
        <v>0</v>
      </c>
      <c r="S328" s="290">
        <f>'Anchor-AI'!W326</f>
        <v>0</v>
      </c>
      <c r="T328" s="290">
        <f>'Anchor-AI'!X326</f>
        <v>0</v>
      </c>
      <c r="U328" s="290">
        <f>10*LOG10(1/((Summary!$C$80/10^(R328/10)+Summary!$C$81/10^(S328/10)+Summary!$C$82/10^(T328/10))/Summary!$C$83))</f>
        <v>0</v>
      </c>
      <c r="V328" s="290">
        <f>'Anchor-AI'!Y326</f>
        <v>0</v>
      </c>
      <c r="W328" s="290">
        <f>'Anchor-AI'!Z326</f>
        <v>0</v>
      </c>
      <c r="X328" s="290">
        <f>'Anchor-AI'!AA326</f>
        <v>0</v>
      </c>
      <c r="Y328" s="360">
        <f>'Anchor-AI'!AB326</f>
        <v>0</v>
      </c>
      <c r="Z328" s="360">
        <f>'Anchor-AI'!AC326</f>
        <v>0</v>
      </c>
      <c r="AA328" s="291">
        <f t="shared" si="27"/>
        <v>0</v>
      </c>
      <c r="AC328" s="169">
        <f>'Test-AI'!L326</f>
        <v>0</v>
      </c>
      <c r="AD328" s="166">
        <f>'Test-AI'!M326</f>
        <v>0</v>
      </c>
      <c r="AE328" s="166">
        <f>'Test-AI'!N326</f>
        <v>0</v>
      </c>
      <c r="AF328" s="166">
        <f>'Test-AI'!O326</f>
        <v>0</v>
      </c>
      <c r="AG328" s="166">
        <f>(Summary!$C$63*AD328+Summary!$C$64*AE328+Summary!$C$65*AF328)/Summary!$C$66</f>
        <v>0</v>
      </c>
      <c r="AH328" s="166">
        <f>'Test-AI'!P326</f>
        <v>0</v>
      </c>
      <c r="AI328" s="166">
        <f>'Test-AI'!Q326</f>
        <v>0</v>
      </c>
      <c r="AJ328" s="166">
        <f>'Test-AI'!R326</f>
        <v>0</v>
      </c>
      <c r="AK328" s="166">
        <f>'Test-AI'!S326</f>
        <v>0</v>
      </c>
      <c r="AL328" s="166">
        <f>'Test-AI'!T326</f>
        <v>0</v>
      </c>
      <c r="AM328" s="166">
        <f>'Test-AI'!U326</f>
        <v>0</v>
      </c>
      <c r="AN328" s="166">
        <f>'Test-AI'!V326</f>
        <v>0</v>
      </c>
      <c r="AO328" s="166">
        <f>'Test-AI'!W326</f>
        <v>0</v>
      </c>
      <c r="AP328" s="166">
        <f>'Test-AI'!X326</f>
        <v>0</v>
      </c>
      <c r="AQ328" s="166">
        <f>10*LOG10(1/((Summary!$C$80/10^(AN328/10)+Summary!$C$81/10^(AO328/10)+Summary!$C$82/10^(AP328/10))/Summary!$C$83))</f>
        <v>0</v>
      </c>
      <c r="AR328" s="166">
        <f>'Test-AI'!Y326</f>
        <v>0</v>
      </c>
      <c r="AS328" s="166">
        <f>'Test-AI'!Z326</f>
        <v>0</v>
      </c>
      <c r="AT328" s="290">
        <f>'Test-AI'!AA326</f>
        <v>0</v>
      </c>
      <c r="AU328" s="356">
        <f>'Test-AI'!AB326</f>
        <v>0</v>
      </c>
      <c r="AV328" s="356">
        <f>'Test-AI'!AC326</f>
        <v>0</v>
      </c>
      <c r="AW328" s="291">
        <f t="shared" si="28"/>
        <v>0</v>
      </c>
      <c r="AX328" s="292" t="e">
        <f t="shared" si="29"/>
        <v>#DIV/0!</v>
      </c>
      <c r="AY328" s="293" t="e">
        <f t="shared" si="29"/>
        <v>#DIV/0!</v>
      </c>
      <c r="AZ328" s="292" t="e">
        <f t="shared" si="29"/>
        <v>#DIV/0!</v>
      </c>
      <c r="BA328" s="344" t="e">
        <f t="shared" si="26"/>
        <v>#DIV/0!</v>
      </c>
      <c r="BB328" s="75"/>
      <c r="BC328" s="75"/>
      <c r="BD328" s="572" t="s">
        <v>39</v>
      </c>
      <c r="BE328" s="549" t="e">
        <f t="array" ref="BE328">bdRateExtend($G328:$G331,H328:H331,$AC328:$AC331,AD328:AD331)</f>
        <v>#VALUE!</v>
      </c>
      <c r="BF328" s="551" t="e">
        <f t="array" ref="BF328">bdRateExtend($G328:$G333,H328:H333,$AC328:$AC333,AD328:AD333)</f>
        <v>#VALUE!</v>
      </c>
      <c r="BG328" s="551" t="e">
        <f t="array" ref="BG328">bdRateExtend($G328:$G333,I328:I333,$AC328:$AC333,AE328:AE333)</f>
        <v>#VALUE!</v>
      </c>
      <c r="BH328" s="551" t="e">
        <f t="array" ref="BH328">bdRateExtend($G328:$G333,J328:J333,$AC328:$AC333,AF328:AF333)</f>
        <v>#VALUE!</v>
      </c>
      <c r="BI328" s="551" t="e">
        <f t="array" ref="BI328">bdRateExtend($G328:$G333,K328:K333,$AC328:$AC333,AG328:AG333)</f>
        <v>#VALUE!</v>
      </c>
      <c r="BJ328" s="575" t="e">
        <f>(Summary!$C$94*BF328+Summary!$C$95*BG328+Summary!$C$96*BH328)/Summary!$C$97</f>
        <v>#VALUE!</v>
      </c>
      <c r="BK328" s="551" t="e">
        <f t="array" ref="BK328">bdRateExtend($G328:$G331,L328:L331,$AC328:$AC331,AH328:AH331)</f>
        <v>#VALUE!</v>
      </c>
      <c r="BL328" s="551" t="e">
        <f t="array" ref="BL328">bdRateExtend($G328:$G333,L328:L333,$AC328:$AC333,AH328:AH333)</f>
        <v>#VALUE!</v>
      </c>
      <c r="BM328" s="551" t="e">
        <f t="array" ref="BM328">bdRateExtend($G328:$G331,M328:M331,$AC328:$AC331,AI328:AI331)</f>
        <v>#VALUE!</v>
      </c>
      <c r="BN328" s="551" t="e">
        <f t="array" ref="BN328">bdRateExtend($G328:$G333,M328:M333,$AC328:$AC333,AI328:AI333)</f>
        <v>#VALUE!</v>
      </c>
      <c r="BO328" s="548" t="e">
        <f t="array" ref="BO328">bdRateExtend($G328:$G331,N328:N331,$AC328:$AC331,AJ328:AJ331,"None", FALSE,1)</f>
        <v>#VALUE!</v>
      </c>
      <c r="BP328" s="585" t="e">
        <f t="array" ref="BP328">bdRateExtend($G328:$G333,N328:N333,$AC328:$AC333,AJ328:AJ333,"None", FALSE,1)</f>
        <v>#VALUE!</v>
      </c>
      <c r="BQ328" s="548" t="e">
        <f t="array" ref="BQ328">bdRateExtend($G328:$G331,O328:O331,$AC328:$AC331,AK328:AK331,"None", FALSE,1)</f>
        <v>#VALUE!</v>
      </c>
      <c r="BR328" s="585" t="e">
        <f t="array" ref="BR328">bdRateExtend($G328:$G333,O328:O333,$AC328:$AC333,AK328:AK333,"None", FALSE,1)</f>
        <v>#VALUE!</v>
      </c>
      <c r="BS328" s="551" t="e">
        <f t="array" ref="BS328">bdRateExtend($G328:$G331,P328:P331,$AC328:$AC331,AL328:AL331)</f>
        <v>#VALUE!</v>
      </c>
      <c r="BT328" s="551" t="e">
        <f t="array" ref="BT328">bdRateExtend($G328:$G333,P328:P333,$AC328:$AC333,AL328:AL333)</f>
        <v>#VALUE!</v>
      </c>
      <c r="BU328" s="551" t="e">
        <f t="array" ref="BU328">bdRateExtend($G328:$G331,Q328:Q331,$AC328:$AC331,AM328:AM331)</f>
        <v>#VALUE!</v>
      </c>
      <c r="BV328" s="551" t="e">
        <f t="array" ref="BV328">bdRateExtend($G328:$G333,Q328:Q333,$AC328:$AC333,AM328:AM333)</f>
        <v>#VALUE!</v>
      </c>
      <c r="BW328" s="551" t="e">
        <f t="array" ref="BW328">bdRateExtend($G328:$G331,R328:R331,$AC328:$AC331,AN328:AN331)</f>
        <v>#VALUE!</v>
      </c>
      <c r="BX328" s="551" t="e">
        <f t="array" ref="BX328">bdRateExtend($G328:$G333,R328:R333,$AC328:$AC333,AN328:AN333)</f>
        <v>#VALUE!</v>
      </c>
      <c r="BY328" s="551" t="e">
        <f t="array" ref="BY328">bdRateExtend($G328:$G333,S328:S333,$AC328:$AC333,AO328:AO333)</f>
        <v>#VALUE!</v>
      </c>
      <c r="BZ328" s="555" t="e">
        <f t="array" ref="BZ328">bdRateExtend($G328:$G333,T328:T333,$AC328:$AC333,AP328:AP333)</f>
        <v>#VALUE!</v>
      </c>
      <c r="CA328" s="555" t="e">
        <f t="array" ref="CA328">bdRateExtend($G328:$G333,U328:U333,$AC328:$AC333,AQ328:AQ333)</f>
        <v>#VALUE!</v>
      </c>
      <c r="CB328" s="575" t="e">
        <f>(Summary!$C$108*BX328+Summary!$C$109*BY328+Summary!$C$110*BZ328)/Summary!$C$111</f>
        <v>#VALUE!</v>
      </c>
      <c r="CC328" s="561" t="e">
        <f t="array" ref="CC328">bdCAMBIExtend($G328:$G331,V328:V331,$AC328:$AC331,AR328:AR331)</f>
        <v>#VALUE!</v>
      </c>
      <c r="CD328" s="561" t="e">
        <f t="array" ref="CD328">bdCAMBIExtend($G328:$G333,V328:V333,$AC328:$AC333,AR328:AR333)</f>
        <v>#VALUE!</v>
      </c>
      <c r="CE328" s="547">
        <f t="array" ref="CE328">testVMAFRange($G328:$G331,N328:N331,$AC328:$AC331,AJ328:AJ331)</f>
        <v>0</v>
      </c>
      <c r="CF328" s="543">
        <f t="array" ref="CF328">testVMAFRange($G328:$G333,N328:N333,$AC328:$AC333,AJ328:AJ333)</f>
        <v>0</v>
      </c>
      <c r="CG328" s="547">
        <f t="array" ref="CG328">testVMAFRange($G328:$G331,O328:O331,$AC328:$AC331,AK328:AK331)</f>
        <v>0</v>
      </c>
      <c r="CH328" s="543">
        <f t="array" ref="CH328">testVMAFRange($G328:$G333,O328:O333,$AC328:$AC333,AK328:AK333)</f>
        <v>0</v>
      </c>
    </row>
    <row r="329" spans="1:86" ht="17" hidden="1" customHeight="1" x14ac:dyDescent="0.2">
      <c r="A329" s="485"/>
      <c r="B329" s="566"/>
      <c r="C329" s="485"/>
      <c r="D329" s="590"/>
      <c r="E329" s="558"/>
      <c r="F329" s="239">
        <v>110</v>
      </c>
      <c r="G329" s="294">
        <f>'Anchor-AI'!L327</f>
        <v>0</v>
      </c>
      <c r="H329" s="295">
        <f>'Anchor-AI'!M327</f>
        <v>0</v>
      </c>
      <c r="I329" s="295">
        <f>'Anchor-AI'!N327</f>
        <v>0</v>
      </c>
      <c r="J329" s="295">
        <f>'Anchor-AI'!O327</f>
        <v>0</v>
      </c>
      <c r="K329" s="295">
        <f>(Summary!$C$63*H329+Summary!$C$64*I329+Summary!$C$65*J329)/Summary!$C$66</f>
        <v>0</v>
      </c>
      <c r="L329" s="295">
        <f>'Anchor-AI'!P327</f>
        <v>0</v>
      </c>
      <c r="M329" s="295">
        <f>'Anchor-AI'!Q327</f>
        <v>0</v>
      </c>
      <c r="N329" s="295">
        <f>'Anchor-AI'!R327</f>
        <v>0</v>
      </c>
      <c r="O329" s="295">
        <f>'Anchor-AI'!S327</f>
        <v>0</v>
      </c>
      <c r="P329" s="295">
        <f>'Anchor-AI'!T327</f>
        <v>0</v>
      </c>
      <c r="Q329" s="295">
        <f>'Anchor-AI'!U327</f>
        <v>0</v>
      </c>
      <c r="R329" s="295">
        <f>'Anchor-AI'!V327</f>
        <v>0</v>
      </c>
      <c r="S329" s="295">
        <f>'Anchor-AI'!W327</f>
        <v>0</v>
      </c>
      <c r="T329" s="295">
        <f>'Anchor-AI'!X327</f>
        <v>0</v>
      </c>
      <c r="U329" s="295">
        <f>10*LOG10(1/((Summary!$C$80/10^(R329/10)+Summary!$C$81/10^(S329/10)+Summary!$C$82/10^(T329/10))/Summary!$C$83))</f>
        <v>0</v>
      </c>
      <c r="V329" s="295">
        <f>'Anchor-AI'!Y327</f>
        <v>0</v>
      </c>
      <c r="W329" s="295">
        <f>'Anchor-AI'!Z327</f>
        <v>0</v>
      </c>
      <c r="X329" s="295">
        <f>'Anchor-AI'!AA327</f>
        <v>0</v>
      </c>
      <c r="Y329" s="357">
        <f>'Anchor-AI'!AB327</f>
        <v>0</v>
      </c>
      <c r="Z329" s="357">
        <f>'Anchor-AI'!AC327</f>
        <v>0</v>
      </c>
      <c r="AA329" s="296">
        <f t="shared" si="27"/>
        <v>0</v>
      </c>
      <c r="AC329" s="170">
        <f>'Test-AI'!L327</f>
        <v>0</v>
      </c>
      <c r="AD329" s="167">
        <f>'Test-AI'!M327</f>
        <v>0</v>
      </c>
      <c r="AE329" s="167">
        <f>'Test-AI'!N327</f>
        <v>0</v>
      </c>
      <c r="AF329" s="167">
        <f>'Test-AI'!O327</f>
        <v>0</v>
      </c>
      <c r="AG329" s="167">
        <f>(Summary!$C$63*AD329+Summary!$C$64*AE329+Summary!$C$65*AF329)/Summary!$C$66</f>
        <v>0</v>
      </c>
      <c r="AH329" s="167">
        <f>'Test-AI'!P327</f>
        <v>0</v>
      </c>
      <c r="AI329" s="167">
        <f>'Test-AI'!Q327</f>
        <v>0</v>
      </c>
      <c r="AJ329" s="167">
        <f>'Test-AI'!R327</f>
        <v>0</v>
      </c>
      <c r="AK329" s="167">
        <f>'Test-AI'!S327</f>
        <v>0</v>
      </c>
      <c r="AL329" s="167">
        <f>'Test-AI'!T327</f>
        <v>0</v>
      </c>
      <c r="AM329" s="167">
        <f>'Test-AI'!U327</f>
        <v>0</v>
      </c>
      <c r="AN329" s="167">
        <f>'Test-AI'!V327</f>
        <v>0</v>
      </c>
      <c r="AO329" s="167">
        <f>'Test-AI'!W327</f>
        <v>0</v>
      </c>
      <c r="AP329" s="167">
        <f>'Test-AI'!X327</f>
        <v>0</v>
      </c>
      <c r="AQ329" s="167">
        <f>10*LOG10(1/((Summary!$C$80/10^(AN329/10)+Summary!$C$81/10^(AO329/10)+Summary!$C$82/10^(AP329/10))/Summary!$C$83))</f>
        <v>0</v>
      </c>
      <c r="AR329" s="167">
        <f>'Test-AI'!Y327</f>
        <v>0</v>
      </c>
      <c r="AS329" s="167">
        <f>'Test-AI'!Z327</f>
        <v>0</v>
      </c>
      <c r="AT329" s="295">
        <f>'Test-AI'!AA327</f>
        <v>0</v>
      </c>
      <c r="AU329" s="357">
        <f>'Test-AI'!AB327</f>
        <v>0</v>
      </c>
      <c r="AV329" s="357">
        <f>'Test-AI'!AC327</f>
        <v>0</v>
      </c>
      <c r="AW329" s="296">
        <f t="shared" si="28"/>
        <v>0</v>
      </c>
      <c r="AX329" s="297" t="e">
        <f t="shared" si="29"/>
        <v>#DIV/0!</v>
      </c>
      <c r="AY329" s="298" t="e">
        <f t="shared" si="29"/>
        <v>#DIV/0!</v>
      </c>
      <c r="AZ329" s="297" t="e">
        <f t="shared" si="29"/>
        <v>#DIV/0!</v>
      </c>
      <c r="BA329" s="345" t="e">
        <f t="shared" si="26"/>
        <v>#DIV/0!</v>
      </c>
      <c r="BB329" s="75"/>
      <c r="BC329" s="75"/>
      <c r="BD329" s="565"/>
      <c r="BE329" s="550"/>
      <c r="BF329" s="552"/>
      <c r="BG329" s="552"/>
      <c r="BH329" s="552"/>
      <c r="BI329" s="552"/>
      <c r="BJ329" s="552"/>
      <c r="BK329" s="553"/>
      <c r="BL329" s="552"/>
      <c r="BM329" s="553"/>
      <c r="BN329" s="552"/>
      <c r="BO329" s="546"/>
      <c r="BP329" s="541"/>
      <c r="BQ329" s="546"/>
      <c r="BR329" s="541"/>
      <c r="BS329" s="553"/>
      <c r="BT329" s="552"/>
      <c r="BU329" s="553"/>
      <c r="BV329" s="552"/>
      <c r="BW329" s="553"/>
      <c r="BX329" s="552"/>
      <c r="BY329" s="552"/>
      <c r="BZ329" s="541"/>
      <c r="CA329" s="541"/>
      <c r="CB329" s="552"/>
      <c r="CC329" s="553"/>
      <c r="CD329" s="552"/>
      <c r="CE329" s="546"/>
      <c r="CF329" s="541"/>
      <c r="CG329" s="546"/>
      <c r="CH329" s="541"/>
    </row>
    <row r="330" spans="1:86" ht="17" hidden="1" customHeight="1" x14ac:dyDescent="0.2">
      <c r="A330" s="485"/>
      <c r="B330" s="566"/>
      <c r="C330" s="485"/>
      <c r="D330" s="590"/>
      <c r="E330" s="558"/>
      <c r="F330" s="239">
        <v>135</v>
      </c>
      <c r="G330" s="294">
        <f>'Anchor-AI'!L328</f>
        <v>0</v>
      </c>
      <c r="H330" s="295">
        <f>'Anchor-AI'!M328</f>
        <v>0</v>
      </c>
      <c r="I330" s="295">
        <f>'Anchor-AI'!N328</f>
        <v>0</v>
      </c>
      <c r="J330" s="295">
        <f>'Anchor-AI'!O328</f>
        <v>0</v>
      </c>
      <c r="K330" s="295">
        <f>(Summary!$C$63*H330+Summary!$C$64*I330+Summary!$C$65*J330)/Summary!$C$66</f>
        <v>0</v>
      </c>
      <c r="L330" s="295">
        <f>'Anchor-AI'!P328</f>
        <v>0</v>
      </c>
      <c r="M330" s="295">
        <f>'Anchor-AI'!Q328</f>
        <v>0</v>
      </c>
      <c r="N330" s="295">
        <f>'Anchor-AI'!R328</f>
        <v>0</v>
      </c>
      <c r="O330" s="295">
        <f>'Anchor-AI'!S328</f>
        <v>0</v>
      </c>
      <c r="P330" s="295">
        <f>'Anchor-AI'!T328</f>
        <v>0</v>
      </c>
      <c r="Q330" s="295">
        <f>'Anchor-AI'!U328</f>
        <v>0</v>
      </c>
      <c r="R330" s="295">
        <f>'Anchor-AI'!V328</f>
        <v>0</v>
      </c>
      <c r="S330" s="295">
        <f>'Anchor-AI'!W328</f>
        <v>0</v>
      </c>
      <c r="T330" s="295">
        <f>'Anchor-AI'!X328</f>
        <v>0</v>
      </c>
      <c r="U330" s="295">
        <f>10*LOG10(1/((Summary!$C$80/10^(R330/10)+Summary!$C$81/10^(S330/10)+Summary!$C$82/10^(T330/10))/Summary!$C$83))</f>
        <v>0</v>
      </c>
      <c r="V330" s="295">
        <f>'Anchor-AI'!Y328</f>
        <v>0</v>
      </c>
      <c r="W330" s="295">
        <f>'Anchor-AI'!Z328</f>
        <v>0</v>
      </c>
      <c r="X330" s="295">
        <f>'Anchor-AI'!AA328</f>
        <v>0</v>
      </c>
      <c r="Y330" s="357">
        <f>'Anchor-AI'!AB328</f>
        <v>0</v>
      </c>
      <c r="Z330" s="357">
        <f>'Anchor-AI'!AC328</f>
        <v>0</v>
      </c>
      <c r="AA330" s="296">
        <f t="shared" si="27"/>
        <v>0</v>
      </c>
      <c r="AC330" s="170">
        <f>'Test-AI'!L328</f>
        <v>0</v>
      </c>
      <c r="AD330" s="167">
        <f>'Test-AI'!M328</f>
        <v>0</v>
      </c>
      <c r="AE330" s="167">
        <f>'Test-AI'!N328</f>
        <v>0</v>
      </c>
      <c r="AF330" s="167">
        <f>'Test-AI'!O328</f>
        <v>0</v>
      </c>
      <c r="AG330" s="167">
        <f>(Summary!$C$63*AD330+Summary!$C$64*AE330+Summary!$C$65*AF330)/Summary!$C$66</f>
        <v>0</v>
      </c>
      <c r="AH330" s="167">
        <f>'Test-AI'!P328</f>
        <v>0</v>
      </c>
      <c r="AI330" s="167">
        <f>'Test-AI'!Q328</f>
        <v>0</v>
      </c>
      <c r="AJ330" s="167">
        <f>'Test-AI'!R328</f>
        <v>0</v>
      </c>
      <c r="AK330" s="167">
        <f>'Test-AI'!S328</f>
        <v>0</v>
      </c>
      <c r="AL330" s="167">
        <f>'Test-AI'!T328</f>
        <v>0</v>
      </c>
      <c r="AM330" s="167">
        <f>'Test-AI'!U328</f>
        <v>0</v>
      </c>
      <c r="AN330" s="167">
        <f>'Test-AI'!V328</f>
        <v>0</v>
      </c>
      <c r="AO330" s="167">
        <f>'Test-AI'!W328</f>
        <v>0</v>
      </c>
      <c r="AP330" s="167">
        <f>'Test-AI'!X328</f>
        <v>0</v>
      </c>
      <c r="AQ330" s="167">
        <f>10*LOG10(1/((Summary!$C$80/10^(AN330/10)+Summary!$C$81/10^(AO330/10)+Summary!$C$82/10^(AP330/10))/Summary!$C$83))</f>
        <v>0</v>
      </c>
      <c r="AR330" s="167">
        <f>'Test-AI'!Y328</f>
        <v>0</v>
      </c>
      <c r="AS330" s="167">
        <f>'Test-AI'!Z328</f>
        <v>0</v>
      </c>
      <c r="AT330" s="295">
        <f>'Test-AI'!AA328</f>
        <v>0</v>
      </c>
      <c r="AU330" s="357">
        <f>'Test-AI'!AB328</f>
        <v>0</v>
      </c>
      <c r="AV330" s="357">
        <f>'Test-AI'!AC328</f>
        <v>0</v>
      </c>
      <c r="AW330" s="296">
        <f t="shared" si="28"/>
        <v>0</v>
      </c>
      <c r="AX330" s="297" t="e">
        <f t="shared" si="29"/>
        <v>#DIV/0!</v>
      </c>
      <c r="AY330" s="298" t="e">
        <f t="shared" si="29"/>
        <v>#DIV/0!</v>
      </c>
      <c r="AZ330" s="297" t="e">
        <f t="shared" si="29"/>
        <v>#DIV/0!</v>
      </c>
      <c r="BA330" s="345" t="e">
        <f t="shared" si="26"/>
        <v>#DIV/0!</v>
      </c>
      <c r="BB330" s="75"/>
      <c r="BC330" s="75"/>
      <c r="BD330" s="573" t="s">
        <v>147</v>
      </c>
      <c r="BE330" s="549" t="e">
        <f t="array" ref="BE330">bdRateExtend($G329:$G332,H329:H332,$AC329:$AC332,AD329:AD332)</f>
        <v>#VALUE!</v>
      </c>
      <c r="BF330" s="552"/>
      <c r="BG330" s="552"/>
      <c r="BH330" s="552"/>
      <c r="BI330" s="552"/>
      <c r="BJ330" s="552"/>
      <c r="BK330" s="551" t="e">
        <f t="array" ref="BK330">bdRateExtend($G329:$G332,L329:L332,$AC329:$AC332,AH329:AH332)</f>
        <v>#VALUE!</v>
      </c>
      <c r="BL330" s="552"/>
      <c r="BM330" s="551" t="e">
        <f t="array" ref="BM330">bdRateExtend($G329:$G332,M329:M332,$AC329:$AC332,AI329:AI332)</f>
        <v>#VALUE!</v>
      </c>
      <c r="BN330" s="552"/>
      <c r="BO330" s="545" t="e">
        <f t="array" ref="BO330">bdRateExtend($G329:$G332,N329:N332,$AC329:$AC332,AJ329:AJ332,"None", FALSE,1)</f>
        <v>#VALUE!</v>
      </c>
      <c r="BP330" s="541"/>
      <c r="BQ330" s="545" t="e">
        <f t="array" ref="BQ330">bdRateExtend($G329:$G332,O329:O332,$AC329:$AC332,AK329:AK332,"None", FALSE,1)</f>
        <v>#VALUE!</v>
      </c>
      <c r="BR330" s="541"/>
      <c r="BS330" s="551" t="e">
        <f t="array" ref="BS330">bdRateExtend($G329:$G332,P329:P332,$AC329:$AC332,AL329:AL332)</f>
        <v>#VALUE!</v>
      </c>
      <c r="BT330" s="552"/>
      <c r="BU330" s="551" t="e">
        <f t="array" ref="BU330">bdRateExtend($G329:$G332,Q329:Q332,$AC329:$AC332,AM329:AM332)</f>
        <v>#VALUE!</v>
      </c>
      <c r="BV330" s="552"/>
      <c r="BW330" s="551" t="e">
        <f t="array" ref="BW330">bdRateExtend($G329:$G332,R329:R332,$AC329:$AC332,AN329:AN332)</f>
        <v>#VALUE!</v>
      </c>
      <c r="BX330" s="552"/>
      <c r="BY330" s="552"/>
      <c r="BZ330" s="541"/>
      <c r="CA330" s="541"/>
      <c r="CB330" s="552"/>
      <c r="CC330" s="561" t="e">
        <f t="array" ref="CC330">bdCAMBIExtend($G329:$G332,V329:V332,$AC329:$AC332,AR329:AR332)</f>
        <v>#VALUE!</v>
      </c>
      <c r="CD330" s="552"/>
      <c r="CE330" s="554">
        <f t="array" ref="CE330">testVMAFRange($G329:$G332,N329:N332,$AC329:$AC332,AJ329:AJ332)</f>
        <v>0</v>
      </c>
      <c r="CF330" s="541"/>
      <c r="CG330" s="554">
        <f t="array" ref="CG330">testVMAFRange($G329:$G332,O329:O332,$AC329:$AC332,AK329:AK332)</f>
        <v>0</v>
      </c>
      <c r="CH330" s="541"/>
    </row>
    <row r="331" spans="1:86" ht="17" hidden="1" customHeight="1" x14ac:dyDescent="0.2">
      <c r="A331" s="485"/>
      <c r="B331" s="566"/>
      <c r="C331" s="485"/>
      <c r="D331" s="590"/>
      <c r="E331" s="558"/>
      <c r="F331" s="239">
        <v>160</v>
      </c>
      <c r="G331" s="294">
        <f>'Anchor-AI'!L329</f>
        <v>0</v>
      </c>
      <c r="H331" s="295">
        <f>'Anchor-AI'!M329</f>
        <v>0</v>
      </c>
      <c r="I331" s="295">
        <f>'Anchor-AI'!N329</f>
        <v>0</v>
      </c>
      <c r="J331" s="295">
        <f>'Anchor-AI'!O329</f>
        <v>0</v>
      </c>
      <c r="K331" s="295">
        <f>(Summary!$C$63*H331+Summary!$C$64*I331+Summary!$C$65*J331)/Summary!$C$66</f>
        <v>0</v>
      </c>
      <c r="L331" s="295">
        <f>'Anchor-AI'!P329</f>
        <v>0</v>
      </c>
      <c r="M331" s="295">
        <f>'Anchor-AI'!Q329</f>
        <v>0</v>
      </c>
      <c r="N331" s="295">
        <f>'Anchor-AI'!R329</f>
        <v>0</v>
      </c>
      <c r="O331" s="295">
        <f>'Anchor-AI'!S329</f>
        <v>0</v>
      </c>
      <c r="P331" s="295">
        <f>'Anchor-AI'!T329</f>
        <v>0</v>
      </c>
      <c r="Q331" s="295">
        <f>'Anchor-AI'!U329</f>
        <v>0</v>
      </c>
      <c r="R331" s="295">
        <f>'Anchor-AI'!V329</f>
        <v>0</v>
      </c>
      <c r="S331" s="295">
        <f>'Anchor-AI'!W329</f>
        <v>0</v>
      </c>
      <c r="T331" s="295">
        <f>'Anchor-AI'!X329</f>
        <v>0</v>
      </c>
      <c r="U331" s="295">
        <f>10*LOG10(1/((Summary!$C$80/10^(R331/10)+Summary!$C$81/10^(S331/10)+Summary!$C$82/10^(T331/10))/Summary!$C$83))</f>
        <v>0</v>
      </c>
      <c r="V331" s="295">
        <f>'Anchor-AI'!Y329</f>
        <v>0</v>
      </c>
      <c r="W331" s="295">
        <f>'Anchor-AI'!Z329</f>
        <v>0</v>
      </c>
      <c r="X331" s="295">
        <f>'Anchor-AI'!AA329</f>
        <v>0</v>
      </c>
      <c r="Y331" s="357">
        <f>'Anchor-AI'!AB329</f>
        <v>0</v>
      </c>
      <c r="Z331" s="357">
        <f>'Anchor-AI'!AC329</f>
        <v>0</v>
      </c>
      <c r="AA331" s="296">
        <f t="shared" si="27"/>
        <v>0</v>
      </c>
      <c r="AC331" s="170">
        <f>'Test-AI'!L329</f>
        <v>0</v>
      </c>
      <c r="AD331" s="167">
        <f>'Test-AI'!M329</f>
        <v>0</v>
      </c>
      <c r="AE331" s="167">
        <f>'Test-AI'!N329</f>
        <v>0</v>
      </c>
      <c r="AF331" s="167">
        <f>'Test-AI'!O329</f>
        <v>0</v>
      </c>
      <c r="AG331" s="167">
        <f>(Summary!$C$63*AD331+Summary!$C$64*AE331+Summary!$C$65*AF331)/Summary!$C$66</f>
        <v>0</v>
      </c>
      <c r="AH331" s="167">
        <f>'Test-AI'!P329</f>
        <v>0</v>
      </c>
      <c r="AI331" s="167">
        <f>'Test-AI'!Q329</f>
        <v>0</v>
      </c>
      <c r="AJ331" s="167">
        <f>'Test-AI'!R329</f>
        <v>0</v>
      </c>
      <c r="AK331" s="167">
        <f>'Test-AI'!S329</f>
        <v>0</v>
      </c>
      <c r="AL331" s="167">
        <f>'Test-AI'!T329</f>
        <v>0</v>
      </c>
      <c r="AM331" s="167">
        <f>'Test-AI'!U329</f>
        <v>0</v>
      </c>
      <c r="AN331" s="167">
        <f>'Test-AI'!V329</f>
        <v>0</v>
      </c>
      <c r="AO331" s="167">
        <f>'Test-AI'!W329</f>
        <v>0</v>
      </c>
      <c r="AP331" s="167">
        <f>'Test-AI'!X329</f>
        <v>0</v>
      </c>
      <c r="AQ331" s="167">
        <f>10*LOG10(1/((Summary!$C$80/10^(AN331/10)+Summary!$C$81/10^(AO331/10)+Summary!$C$82/10^(AP331/10))/Summary!$C$83))</f>
        <v>0</v>
      </c>
      <c r="AR331" s="167">
        <f>'Test-AI'!Y329</f>
        <v>0</v>
      </c>
      <c r="AS331" s="167">
        <f>'Test-AI'!Z329</f>
        <v>0</v>
      </c>
      <c r="AT331" s="295">
        <f>'Test-AI'!AA329</f>
        <v>0</v>
      </c>
      <c r="AU331" s="357">
        <f>'Test-AI'!AB329</f>
        <v>0</v>
      </c>
      <c r="AV331" s="357">
        <f>'Test-AI'!AC329</f>
        <v>0</v>
      </c>
      <c r="AW331" s="296">
        <f t="shared" si="28"/>
        <v>0</v>
      </c>
      <c r="AX331" s="297" t="e">
        <f t="shared" si="29"/>
        <v>#DIV/0!</v>
      </c>
      <c r="AY331" s="298" t="e">
        <f t="shared" si="29"/>
        <v>#DIV/0!</v>
      </c>
      <c r="AZ331" s="297" t="e">
        <f t="shared" si="29"/>
        <v>#DIV/0!</v>
      </c>
      <c r="BA331" s="345" t="e">
        <f t="shared" si="26"/>
        <v>#DIV/0!</v>
      </c>
      <c r="BB331" s="75"/>
      <c r="BC331" s="75"/>
      <c r="BD331" s="565"/>
      <c r="BE331" s="550"/>
      <c r="BF331" s="552"/>
      <c r="BG331" s="552"/>
      <c r="BH331" s="552"/>
      <c r="BI331" s="552"/>
      <c r="BJ331" s="552"/>
      <c r="BK331" s="553"/>
      <c r="BL331" s="552"/>
      <c r="BM331" s="553"/>
      <c r="BN331" s="552"/>
      <c r="BO331" s="546"/>
      <c r="BP331" s="541"/>
      <c r="BQ331" s="546"/>
      <c r="BR331" s="541"/>
      <c r="BS331" s="553"/>
      <c r="BT331" s="552"/>
      <c r="BU331" s="553"/>
      <c r="BV331" s="552"/>
      <c r="BW331" s="553"/>
      <c r="BX331" s="552"/>
      <c r="BY331" s="552"/>
      <c r="BZ331" s="541"/>
      <c r="CA331" s="541"/>
      <c r="CB331" s="552"/>
      <c r="CC331" s="553"/>
      <c r="CD331" s="552"/>
      <c r="CE331" s="546"/>
      <c r="CF331" s="541"/>
      <c r="CG331" s="546"/>
      <c r="CH331" s="541"/>
    </row>
    <row r="332" spans="1:86" ht="17" hidden="1" customHeight="1" x14ac:dyDescent="0.2">
      <c r="A332" s="485"/>
      <c r="B332" s="566"/>
      <c r="C332" s="485"/>
      <c r="D332" s="590"/>
      <c r="E332" s="558"/>
      <c r="F332" s="239">
        <v>185</v>
      </c>
      <c r="G332" s="294">
        <f>'Anchor-AI'!L330</f>
        <v>0</v>
      </c>
      <c r="H332" s="295">
        <f>'Anchor-AI'!M330</f>
        <v>0</v>
      </c>
      <c r="I332" s="295">
        <f>'Anchor-AI'!N330</f>
        <v>0</v>
      </c>
      <c r="J332" s="295">
        <f>'Anchor-AI'!O330</f>
        <v>0</v>
      </c>
      <c r="K332" s="295">
        <f>(Summary!$C$63*H332+Summary!$C$64*I332+Summary!$C$65*J332)/Summary!$C$66</f>
        <v>0</v>
      </c>
      <c r="L332" s="295">
        <f>'Anchor-AI'!P330</f>
        <v>0</v>
      </c>
      <c r="M332" s="295">
        <f>'Anchor-AI'!Q330</f>
        <v>0</v>
      </c>
      <c r="N332" s="295">
        <f>'Anchor-AI'!R330</f>
        <v>0</v>
      </c>
      <c r="O332" s="295">
        <f>'Anchor-AI'!S330</f>
        <v>0</v>
      </c>
      <c r="P332" s="295">
        <f>'Anchor-AI'!T330</f>
        <v>0</v>
      </c>
      <c r="Q332" s="295">
        <f>'Anchor-AI'!U330</f>
        <v>0</v>
      </c>
      <c r="R332" s="295">
        <f>'Anchor-AI'!V330</f>
        <v>0</v>
      </c>
      <c r="S332" s="295">
        <f>'Anchor-AI'!W330</f>
        <v>0</v>
      </c>
      <c r="T332" s="295">
        <f>'Anchor-AI'!X330</f>
        <v>0</v>
      </c>
      <c r="U332" s="295">
        <f>10*LOG10(1/((Summary!$C$80/10^(R332/10)+Summary!$C$81/10^(S332/10)+Summary!$C$82/10^(T332/10))/Summary!$C$83))</f>
        <v>0</v>
      </c>
      <c r="V332" s="295">
        <f>'Anchor-AI'!Y330</f>
        <v>0</v>
      </c>
      <c r="W332" s="295">
        <f>'Anchor-AI'!Z330</f>
        <v>0</v>
      </c>
      <c r="X332" s="295">
        <f>'Anchor-AI'!AA330</f>
        <v>0</v>
      </c>
      <c r="Y332" s="357">
        <f>'Anchor-AI'!AB330</f>
        <v>0</v>
      </c>
      <c r="Z332" s="357">
        <f>'Anchor-AI'!AC330</f>
        <v>0</v>
      </c>
      <c r="AA332" s="296">
        <f t="shared" si="27"/>
        <v>0</v>
      </c>
      <c r="AC332" s="170">
        <f>'Test-AI'!L330</f>
        <v>0</v>
      </c>
      <c r="AD332" s="167">
        <f>'Test-AI'!M330</f>
        <v>0</v>
      </c>
      <c r="AE332" s="167">
        <f>'Test-AI'!N330</f>
        <v>0</v>
      </c>
      <c r="AF332" s="167">
        <f>'Test-AI'!O330</f>
        <v>0</v>
      </c>
      <c r="AG332" s="167">
        <f>(Summary!$C$63*AD332+Summary!$C$64*AE332+Summary!$C$65*AF332)/Summary!$C$66</f>
        <v>0</v>
      </c>
      <c r="AH332" s="167">
        <f>'Test-AI'!P330</f>
        <v>0</v>
      </c>
      <c r="AI332" s="167">
        <f>'Test-AI'!Q330</f>
        <v>0</v>
      </c>
      <c r="AJ332" s="167">
        <f>'Test-AI'!R330</f>
        <v>0</v>
      </c>
      <c r="AK332" s="167">
        <f>'Test-AI'!S330</f>
        <v>0</v>
      </c>
      <c r="AL332" s="167">
        <f>'Test-AI'!T330</f>
        <v>0</v>
      </c>
      <c r="AM332" s="167">
        <f>'Test-AI'!U330</f>
        <v>0</v>
      </c>
      <c r="AN332" s="167">
        <f>'Test-AI'!V330</f>
        <v>0</v>
      </c>
      <c r="AO332" s="167">
        <f>'Test-AI'!W330</f>
        <v>0</v>
      </c>
      <c r="AP332" s="167">
        <f>'Test-AI'!X330</f>
        <v>0</v>
      </c>
      <c r="AQ332" s="167">
        <f>10*LOG10(1/((Summary!$C$80/10^(AN332/10)+Summary!$C$81/10^(AO332/10)+Summary!$C$82/10^(AP332/10))/Summary!$C$83))</f>
        <v>0</v>
      </c>
      <c r="AR332" s="167">
        <f>'Test-AI'!Y330</f>
        <v>0</v>
      </c>
      <c r="AS332" s="167">
        <f>'Test-AI'!Z330</f>
        <v>0</v>
      </c>
      <c r="AT332" s="295">
        <f>'Test-AI'!AA330</f>
        <v>0</v>
      </c>
      <c r="AU332" s="357">
        <f>'Test-AI'!AB330</f>
        <v>0</v>
      </c>
      <c r="AV332" s="357">
        <f>'Test-AI'!AC330</f>
        <v>0</v>
      </c>
      <c r="AW332" s="296">
        <f t="shared" si="28"/>
        <v>0</v>
      </c>
      <c r="AX332" s="297" t="e">
        <f t="shared" si="29"/>
        <v>#DIV/0!</v>
      </c>
      <c r="AY332" s="298" t="e">
        <f t="shared" si="29"/>
        <v>#DIV/0!</v>
      </c>
      <c r="AZ332" s="297" t="e">
        <f t="shared" si="29"/>
        <v>#DIV/0!</v>
      </c>
      <c r="BA332" s="345" t="e">
        <f t="shared" si="26"/>
        <v>#DIV/0!</v>
      </c>
      <c r="BB332" s="75"/>
      <c r="BC332" s="75"/>
      <c r="BD332" s="574" t="s">
        <v>46</v>
      </c>
      <c r="BE332" s="549" t="e">
        <f t="array" ref="BE332">bdRateExtend($G330:$G333,H330:H333,$AC330:$AC333,AD330:AD333)</f>
        <v>#VALUE!</v>
      </c>
      <c r="BF332" s="552"/>
      <c r="BG332" s="552"/>
      <c r="BH332" s="552"/>
      <c r="BI332" s="552"/>
      <c r="BJ332" s="552"/>
      <c r="BK332" s="551" t="e">
        <f t="array" ref="BK332">bdRateExtend($G330:$G333,L330:L333,$AC330:$AC333,AH330:AH333)</f>
        <v>#VALUE!</v>
      </c>
      <c r="BL332" s="552"/>
      <c r="BM332" s="551" t="e">
        <f t="array" ref="BM332">bdRateExtend($G330:$G333,M330:M333,$AC330:$AC333,AI330:AI333)</f>
        <v>#VALUE!</v>
      </c>
      <c r="BN332" s="552"/>
      <c r="BO332" s="545" t="e">
        <f t="array" ref="BO332">bdRateExtend($G330:$G333,N330:N333,$AC330:$AC333,AJ330:AJ333,"None", FALSE,1)</f>
        <v>#VALUE!</v>
      </c>
      <c r="BP332" s="541"/>
      <c r="BQ332" s="545" t="e">
        <f t="array" ref="BQ332">bdRateExtend($G330:$G333,O330:O333,$AC330:$AC333,AK330:AK333,"None", FALSE,1)</f>
        <v>#VALUE!</v>
      </c>
      <c r="BR332" s="541"/>
      <c r="BS332" s="551" t="e">
        <f t="array" ref="BS332">bdRateExtend($G330:$G333,P330:P333,$AC330:$AC333,AL330:AL333)</f>
        <v>#VALUE!</v>
      </c>
      <c r="BT332" s="552"/>
      <c r="BU332" s="551" t="e">
        <f t="array" ref="BU332">bdRateExtend($G330:$G333,Q330:Q333,$AC330:$AC333,AM330:AM333)</f>
        <v>#VALUE!</v>
      </c>
      <c r="BV332" s="552"/>
      <c r="BW332" s="551" t="e">
        <f t="array" ref="BW332">bdRateExtend($G330:$G333,R330:R333,$AC330:$AC333,AN330:AN333)</f>
        <v>#VALUE!</v>
      </c>
      <c r="BX332" s="552"/>
      <c r="BY332" s="552"/>
      <c r="BZ332" s="541"/>
      <c r="CA332" s="541"/>
      <c r="CB332" s="552"/>
      <c r="CC332" s="561" t="e">
        <f t="array" ref="CC332">bdCAMBIExtend($G330:$G333,V330:V333,$AC330:$AC333,AR330:AR333)</f>
        <v>#VALUE!</v>
      </c>
      <c r="CD332" s="552"/>
      <c r="CE332" s="554">
        <f t="array" ref="CE332">testVMAFRange($G330:$G333,N330:N333,$AC330:$AC333,AJ330:AJ333)</f>
        <v>0</v>
      </c>
      <c r="CF332" s="541"/>
      <c r="CG332" s="554">
        <f t="array" ref="CG332">testVMAFRange($G330:$G333,O330:O333,$AC330:$AC333,AK330:AK333)</f>
        <v>0</v>
      </c>
      <c r="CH332" s="541"/>
    </row>
    <row r="333" spans="1:86" ht="17" hidden="1" customHeight="1" x14ac:dyDescent="0.2">
      <c r="A333" s="486"/>
      <c r="B333" s="596"/>
      <c r="C333" s="486"/>
      <c r="D333" s="591"/>
      <c r="E333" s="559"/>
      <c r="F333" s="240">
        <v>210</v>
      </c>
      <c r="G333" s="299">
        <f>'Anchor-AI'!L331</f>
        <v>0</v>
      </c>
      <c r="H333" s="300">
        <f>'Anchor-AI'!M331</f>
        <v>0</v>
      </c>
      <c r="I333" s="300">
        <f>'Anchor-AI'!N331</f>
        <v>0</v>
      </c>
      <c r="J333" s="300">
        <f>'Anchor-AI'!O331</f>
        <v>0</v>
      </c>
      <c r="K333" s="295">
        <f>(Summary!$C$63*H333+Summary!$C$64*I333+Summary!$C$65*J333)/Summary!$C$66</f>
        <v>0</v>
      </c>
      <c r="L333" s="300">
        <f>'Anchor-AI'!P331</f>
        <v>0</v>
      </c>
      <c r="M333" s="300">
        <f>'Anchor-AI'!Q331</f>
        <v>0</v>
      </c>
      <c r="N333" s="300">
        <f>'Anchor-AI'!R331</f>
        <v>0</v>
      </c>
      <c r="O333" s="300">
        <f>'Anchor-AI'!S331</f>
        <v>0</v>
      </c>
      <c r="P333" s="300">
        <f>'Anchor-AI'!T331</f>
        <v>0</v>
      </c>
      <c r="Q333" s="300">
        <f>'Anchor-AI'!U331</f>
        <v>0</v>
      </c>
      <c r="R333" s="300">
        <f>'Anchor-AI'!V331</f>
        <v>0</v>
      </c>
      <c r="S333" s="300">
        <f>'Anchor-AI'!W331</f>
        <v>0</v>
      </c>
      <c r="T333" s="300">
        <f>'Anchor-AI'!X331</f>
        <v>0</v>
      </c>
      <c r="U333" s="300">
        <f>10*LOG10(1/((Summary!$C$80/10^(R333/10)+Summary!$C$81/10^(S333/10)+Summary!$C$82/10^(T333/10))/Summary!$C$83))</f>
        <v>0</v>
      </c>
      <c r="V333" s="300">
        <f>'Anchor-AI'!Y331</f>
        <v>0</v>
      </c>
      <c r="W333" s="300">
        <f>'Anchor-AI'!Z331</f>
        <v>0</v>
      </c>
      <c r="X333" s="300">
        <f>'Anchor-AI'!AA331</f>
        <v>0</v>
      </c>
      <c r="Y333" s="357">
        <f>'Anchor-AI'!AB331</f>
        <v>0</v>
      </c>
      <c r="Z333" s="357">
        <f>'Anchor-AI'!AC331</f>
        <v>0</v>
      </c>
      <c r="AA333" s="301">
        <f t="shared" si="27"/>
        <v>0</v>
      </c>
      <c r="AC333" s="171">
        <f>'Test-AI'!L331</f>
        <v>0</v>
      </c>
      <c r="AD333" s="168">
        <f>'Test-AI'!M331</f>
        <v>0</v>
      </c>
      <c r="AE333" s="168">
        <f>'Test-AI'!N331</f>
        <v>0</v>
      </c>
      <c r="AF333" s="168">
        <f>'Test-AI'!O331</f>
        <v>0</v>
      </c>
      <c r="AG333" s="168">
        <f>(Summary!$C$63*AD333+Summary!$C$64*AE333+Summary!$C$65*AF333)/Summary!$C$66</f>
        <v>0</v>
      </c>
      <c r="AH333" s="168">
        <f>'Test-AI'!P331</f>
        <v>0</v>
      </c>
      <c r="AI333" s="168">
        <f>'Test-AI'!Q331</f>
        <v>0</v>
      </c>
      <c r="AJ333" s="168">
        <f>'Test-AI'!R331</f>
        <v>0</v>
      </c>
      <c r="AK333" s="168">
        <f>'Test-AI'!S331</f>
        <v>0</v>
      </c>
      <c r="AL333" s="168">
        <f>'Test-AI'!T331</f>
        <v>0</v>
      </c>
      <c r="AM333" s="168">
        <f>'Test-AI'!U331</f>
        <v>0</v>
      </c>
      <c r="AN333" s="168">
        <f>'Test-AI'!V331</f>
        <v>0</v>
      </c>
      <c r="AO333" s="168">
        <f>'Test-AI'!W331</f>
        <v>0</v>
      </c>
      <c r="AP333" s="168">
        <f>'Test-AI'!X331</f>
        <v>0</v>
      </c>
      <c r="AQ333" s="168">
        <f>10*LOG10(1/((Summary!$C$80/10^(AN333/10)+Summary!$C$81/10^(AO333/10)+Summary!$C$82/10^(AP333/10))/Summary!$C$83))</f>
        <v>0</v>
      </c>
      <c r="AR333" s="168">
        <f>'Test-AI'!Y331</f>
        <v>0</v>
      </c>
      <c r="AS333" s="168">
        <f>'Test-AI'!Z331</f>
        <v>0</v>
      </c>
      <c r="AT333" s="300">
        <f>'Test-AI'!AA331</f>
        <v>0</v>
      </c>
      <c r="AU333" s="357">
        <f>'Test-AI'!AB331</f>
        <v>0</v>
      </c>
      <c r="AV333" s="357">
        <f>'Test-AI'!AC331</f>
        <v>0</v>
      </c>
      <c r="AW333" s="301">
        <f t="shared" si="28"/>
        <v>0</v>
      </c>
      <c r="AX333" s="302" t="e">
        <f t="shared" si="29"/>
        <v>#DIV/0!</v>
      </c>
      <c r="AY333" s="303" t="e">
        <f t="shared" si="29"/>
        <v>#DIV/0!</v>
      </c>
      <c r="AZ333" s="297" t="e">
        <f t="shared" si="29"/>
        <v>#DIV/0!</v>
      </c>
      <c r="BA333" s="345" t="e">
        <f t="shared" si="26"/>
        <v>#DIV/0!</v>
      </c>
      <c r="BB333" s="75"/>
      <c r="BC333" s="75"/>
      <c r="BD333" s="570"/>
      <c r="BE333" s="550"/>
      <c r="BF333" s="553"/>
      <c r="BG333" s="553"/>
      <c r="BH333" s="553"/>
      <c r="BI333" s="553"/>
      <c r="BJ333" s="553"/>
      <c r="BK333" s="553"/>
      <c r="BL333" s="553"/>
      <c r="BM333" s="553"/>
      <c r="BN333" s="553"/>
      <c r="BO333" s="546"/>
      <c r="BP333" s="544"/>
      <c r="BQ333" s="546"/>
      <c r="BR333" s="544"/>
      <c r="BS333" s="553"/>
      <c r="BT333" s="553"/>
      <c r="BU333" s="553"/>
      <c r="BV333" s="553"/>
      <c r="BW333" s="553"/>
      <c r="BX333" s="553"/>
      <c r="BY333" s="553"/>
      <c r="BZ333" s="544"/>
      <c r="CA333" s="544"/>
      <c r="CB333" s="553"/>
      <c r="CC333" s="553"/>
      <c r="CD333" s="553"/>
      <c r="CE333" s="546"/>
      <c r="CF333" s="544"/>
      <c r="CG333" s="546"/>
      <c r="CH333" s="544"/>
    </row>
    <row r="334" spans="1:86" ht="17" hidden="1" customHeight="1" x14ac:dyDescent="0.2">
      <c r="A334" s="626" t="s">
        <v>159</v>
      </c>
      <c r="B334" s="595" t="s">
        <v>148</v>
      </c>
      <c r="C334" s="586" t="s">
        <v>88</v>
      </c>
      <c r="D334" s="589">
        <v>60</v>
      </c>
      <c r="E334" s="557">
        <v>10</v>
      </c>
      <c r="F334" s="238">
        <v>85</v>
      </c>
      <c r="G334" s="289">
        <f>'Anchor-AI'!L332</f>
        <v>0</v>
      </c>
      <c r="H334" s="290">
        <f>'Anchor-AI'!M332</f>
        <v>0</v>
      </c>
      <c r="I334" s="290">
        <f>'Anchor-AI'!N332</f>
        <v>0</v>
      </c>
      <c r="J334" s="290">
        <f>'Anchor-AI'!O332</f>
        <v>0</v>
      </c>
      <c r="K334" s="290">
        <f>(Summary!$C$63*H334+Summary!$C$64*I334+Summary!$C$65*J334)/Summary!$C$66</f>
        <v>0</v>
      </c>
      <c r="L334" s="290">
        <f>'Anchor-AI'!P332</f>
        <v>0</v>
      </c>
      <c r="M334" s="290">
        <f>'Anchor-AI'!Q332</f>
        <v>0</v>
      </c>
      <c r="N334" s="290">
        <f>'Anchor-AI'!R332</f>
        <v>0</v>
      </c>
      <c r="O334" s="290">
        <f>'Anchor-AI'!S332</f>
        <v>0</v>
      </c>
      <c r="P334" s="290">
        <f>'Anchor-AI'!T332</f>
        <v>0</v>
      </c>
      <c r="Q334" s="290">
        <f>'Anchor-AI'!U332</f>
        <v>0</v>
      </c>
      <c r="R334" s="290">
        <f>'Anchor-AI'!V332</f>
        <v>0</v>
      </c>
      <c r="S334" s="290">
        <f>'Anchor-AI'!W332</f>
        <v>0</v>
      </c>
      <c r="T334" s="290">
        <f>'Anchor-AI'!X332</f>
        <v>0</v>
      </c>
      <c r="U334" s="290">
        <f>10*LOG10(1/((Summary!$C$80/10^(R334/10)+Summary!$C$81/10^(S334/10)+Summary!$C$82/10^(T334/10))/Summary!$C$83))</f>
        <v>0</v>
      </c>
      <c r="V334" s="290">
        <f>'Anchor-AI'!Y332</f>
        <v>0</v>
      </c>
      <c r="W334" s="290">
        <f>'Anchor-AI'!Z332</f>
        <v>0</v>
      </c>
      <c r="X334" s="290">
        <f>'Anchor-AI'!AA332</f>
        <v>0</v>
      </c>
      <c r="Y334" s="360">
        <f>'Anchor-AI'!AB332</f>
        <v>0</v>
      </c>
      <c r="Z334" s="360">
        <f>'Anchor-AI'!AC332</f>
        <v>0</v>
      </c>
      <c r="AA334" s="291">
        <f t="shared" si="27"/>
        <v>0</v>
      </c>
      <c r="AC334" s="169">
        <f>'Test-AI'!L332</f>
        <v>0</v>
      </c>
      <c r="AD334" s="166">
        <f>'Test-AI'!M332</f>
        <v>0</v>
      </c>
      <c r="AE334" s="166">
        <f>'Test-AI'!N332</f>
        <v>0</v>
      </c>
      <c r="AF334" s="166">
        <f>'Test-AI'!O332</f>
        <v>0</v>
      </c>
      <c r="AG334" s="166">
        <f>(Summary!$C$63*AD334+Summary!$C$64*AE334+Summary!$C$65*AF334)/Summary!$C$66</f>
        <v>0</v>
      </c>
      <c r="AH334" s="166">
        <f>'Test-AI'!P332</f>
        <v>0</v>
      </c>
      <c r="AI334" s="166">
        <f>'Test-AI'!Q332</f>
        <v>0</v>
      </c>
      <c r="AJ334" s="166">
        <f>'Test-AI'!R332</f>
        <v>0</v>
      </c>
      <c r="AK334" s="166">
        <f>'Test-AI'!S332</f>
        <v>0</v>
      </c>
      <c r="AL334" s="166">
        <f>'Test-AI'!T332</f>
        <v>0</v>
      </c>
      <c r="AM334" s="166">
        <f>'Test-AI'!U332</f>
        <v>0</v>
      </c>
      <c r="AN334" s="166">
        <f>'Test-AI'!V332</f>
        <v>0</v>
      </c>
      <c r="AO334" s="166">
        <f>'Test-AI'!W332</f>
        <v>0</v>
      </c>
      <c r="AP334" s="166">
        <f>'Test-AI'!X332</f>
        <v>0</v>
      </c>
      <c r="AQ334" s="166">
        <f>10*LOG10(1/((Summary!$C$80/10^(AN334/10)+Summary!$C$81/10^(AO334/10)+Summary!$C$82/10^(AP334/10))/Summary!$C$83))</f>
        <v>0</v>
      </c>
      <c r="AR334" s="166">
        <f>'Test-AI'!Y332</f>
        <v>0</v>
      </c>
      <c r="AS334" s="166">
        <f>'Test-AI'!Z332</f>
        <v>0</v>
      </c>
      <c r="AT334" s="290">
        <f>'Test-AI'!AA332</f>
        <v>0</v>
      </c>
      <c r="AU334" s="356">
        <f>'Test-AI'!AB332</f>
        <v>0</v>
      </c>
      <c r="AV334" s="356">
        <f>'Test-AI'!AC332</f>
        <v>0</v>
      </c>
      <c r="AW334" s="291">
        <f t="shared" si="28"/>
        <v>0</v>
      </c>
      <c r="AX334" s="292" t="e">
        <f t="shared" si="29"/>
        <v>#DIV/0!</v>
      </c>
      <c r="AY334" s="293" t="e">
        <f t="shared" si="29"/>
        <v>#DIV/0!</v>
      </c>
      <c r="AZ334" s="292" t="e">
        <f t="shared" si="29"/>
        <v>#DIV/0!</v>
      </c>
      <c r="BA334" s="344" t="e">
        <f t="shared" si="26"/>
        <v>#DIV/0!</v>
      </c>
      <c r="BB334" s="75"/>
      <c r="BC334" s="75"/>
      <c r="BD334" s="572" t="s">
        <v>39</v>
      </c>
      <c r="BE334" s="549" t="e">
        <f t="array" ref="BE334">bdRateExtend($G334:$G337,H334:H337,$AC334:$AC337,AD334:AD337)</f>
        <v>#VALUE!</v>
      </c>
      <c r="BF334" s="551" t="e">
        <f t="array" ref="BF334">bdRateExtend($G334:$G339,H334:H339,$AC334:$AC339,AD334:AD339)</f>
        <v>#VALUE!</v>
      </c>
      <c r="BG334" s="551" t="e">
        <f t="array" ref="BG334">bdRateExtend($G334:$G339,I334:I339,$AC334:$AC339,AE334:AE339)</f>
        <v>#VALUE!</v>
      </c>
      <c r="BH334" s="551" t="e">
        <f t="array" ref="BH334">bdRateExtend($G334:$G339,J334:J339,$AC334:$AC339,AF334:AF339)</f>
        <v>#VALUE!</v>
      </c>
      <c r="BI334" s="551" t="e">
        <f t="array" ref="BI334">bdRateExtend($G334:$G339,K334:K339,$AC334:$AC339,AG334:AG339)</f>
        <v>#VALUE!</v>
      </c>
      <c r="BJ334" s="575" t="e">
        <f>(Summary!$C$94*BF334+Summary!$C$95*BG334+Summary!$C$96*BH334)/Summary!$C$97</f>
        <v>#VALUE!</v>
      </c>
      <c r="BK334" s="551" t="e">
        <f t="array" ref="BK334">bdRateExtend($G334:$G337,L334:L337,$AC334:$AC337,AH334:AH337)</f>
        <v>#VALUE!</v>
      </c>
      <c r="BL334" s="551" t="e">
        <f t="array" ref="BL334">bdRateExtend($G334:$G339,L334:L339,$AC334:$AC339,AH334:AH339)</f>
        <v>#VALUE!</v>
      </c>
      <c r="BM334" s="551" t="e">
        <f t="array" ref="BM334">bdRateExtend($G334:$G337,M334:M337,$AC334:$AC337,AI334:AI337)</f>
        <v>#VALUE!</v>
      </c>
      <c r="BN334" s="551" t="e">
        <f t="array" ref="BN334">bdRateExtend($G334:$G339,M334:M339,$AC334:$AC339,AI334:AI339)</f>
        <v>#VALUE!</v>
      </c>
      <c r="BO334" s="548" t="e">
        <f t="array" ref="BO334">bdRateExtend($G334:$G337,N334:N337,$AC334:$AC337,AJ334:AJ337,"None", FALSE,1)</f>
        <v>#VALUE!</v>
      </c>
      <c r="BP334" s="585" t="e">
        <f t="array" ref="BP334">bdRateExtend($G334:$G339,N334:N339,$AC334:$AC339,AJ334:AJ339,"None", FALSE,1)</f>
        <v>#VALUE!</v>
      </c>
      <c r="BQ334" s="548" t="e">
        <f t="array" ref="BQ334">bdRateExtend($G334:$G337,O334:O337,$AC334:$AC337,AK334:AK337,"None", FALSE,1)</f>
        <v>#VALUE!</v>
      </c>
      <c r="BR334" s="585" t="e">
        <f t="array" ref="BR334">bdRateExtend($G334:$G339,O334:O339,$AC334:$AC339,AK334:AK339,"None", FALSE,1)</f>
        <v>#VALUE!</v>
      </c>
      <c r="BS334" s="551" t="e">
        <f t="array" ref="BS334">bdRateExtend($G334:$G337,P334:P337,$AC334:$AC337,AL334:AL337)</f>
        <v>#VALUE!</v>
      </c>
      <c r="BT334" s="551" t="e">
        <f t="array" ref="BT334">bdRateExtend($G334:$G339,P334:P339,$AC334:$AC339,AL334:AL339)</f>
        <v>#VALUE!</v>
      </c>
      <c r="BU334" s="551" t="e">
        <f t="array" ref="BU334">bdRateExtend($G334:$G337,Q334:Q337,$AC334:$AC337,AM334:AM337)</f>
        <v>#VALUE!</v>
      </c>
      <c r="BV334" s="551" t="e">
        <f t="array" ref="BV334">bdRateExtend($G334:$G339,Q334:Q339,$AC334:$AC339,AM334:AM339)</f>
        <v>#VALUE!</v>
      </c>
      <c r="BW334" s="551" t="e">
        <f t="array" ref="BW334">bdRateExtend($G334:$G337,R334:R337,$AC334:$AC337,AN334:AN337)</f>
        <v>#VALUE!</v>
      </c>
      <c r="BX334" s="551" t="e">
        <f t="array" ref="BX334">bdRateExtend($G334:$G339,R334:R339,$AC334:$AC339,AN334:AN339)</f>
        <v>#VALUE!</v>
      </c>
      <c r="BY334" s="551" t="e">
        <f t="array" ref="BY334">bdRateExtend($G334:$G339,S334:S339,$AC334:$AC339,AO334:AO339)</f>
        <v>#VALUE!</v>
      </c>
      <c r="BZ334" s="555" t="e">
        <f t="array" ref="BZ334">bdRateExtend($G334:$G339,T334:T339,$AC334:$AC339,AP334:AP339)</f>
        <v>#VALUE!</v>
      </c>
      <c r="CA334" s="555" t="e">
        <f t="array" ref="CA334">bdRateExtend($G334:$G339,U334:U339,$AC334:$AC339,AQ334:AQ339)</f>
        <v>#VALUE!</v>
      </c>
      <c r="CB334" s="575" t="e">
        <f>(Summary!$C$108*BX334+Summary!$C$109*BY334+Summary!$C$110*BZ334)/Summary!$C$111</f>
        <v>#VALUE!</v>
      </c>
      <c r="CC334" s="561" t="e">
        <f t="array" ref="CC334">bdCAMBIExtend($G334:$G337,V334:V337,$AC334:$AC337,AR334:AR337)</f>
        <v>#VALUE!</v>
      </c>
      <c r="CD334" s="561" t="e">
        <f t="array" ref="CD334">bdCAMBIExtend($G334:$G339,V334:V339,$AC334:$AC339,AR334:AR339)</f>
        <v>#VALUE!</v>
      </c>
      <c r="CE334" s="547">
        <f t="array" ref="CE334">testVMAFRange($G334:$G337,N334:N337,$AC334:$AC337,AJ334:AJ337)</f>
        <v>0</v>
      </c>
      <c r="CF334" s="543">
        <f t="array" ref="CF334">testVMAFRange($G334:$G339,N334:N339,$AC334:$AC339,AJ334:AJ339)</f>
        <v>0</v>
      </c>
      <c r="CG334" s="547">
        <f t="array" ref="CG334">testVMAFRange($G334:$G337,O334:O337,$AC334:$AC337,AK334:AK337)</f>
        <v>0</v>
      </c>
      <c r="CH334" s="543">
        <f t="array" ref="CH334">testVMAFRange($G334:$G339,O334:O339,$AC334:$AC339,AK334:AK339)</f>
        <v>0</v>
      </c>
    </row>
    <row r="335" spans="1:86" ht="17" hidden="1" customHeight="1" x14ac:dyDescent="0.2">
      <c r="A335" s="485"/>
      <c r="B335" s="566"/>
      <c r="C335" s="485"/>
      <c r="D335" s="590"/>
      <c r="E335" s="558"/>
      <c r="F335" s="239">
        <v>110</v>
      </c>
      <c r="G335" s="294">
        <f>'Anchor-AI'!L333</f>
        <v>0</v>
      </c>
      <c r="H335" s="295">
        <f>'Anchor-AI'!M333</f>
        <v>0</v>
      </c>
      <c r="I335" s="295">
        <f>'Anchor-AI'!N333</f>
        <v>0</v>
      </c>
      <c r="J335" s="295">
        <f>'Anchor-AI'!O333</f>
        <v>0</v>
      </c>
      <c r="K335" s="295">
        <f>(Summary!$C$63*H335+Summary!$C$64*I335+Summary!$C$65*J335)/Summary!$C$66</f>
        <v>0</v>
      </c>
      <c r="L335" s="295">
        <f>'Anchor-AI'!P333</f>
        <v>0</v>
      </c>
      <c r="M335" s="295">
        <f>'Anchor-AI'!Q333</f>
        <v>0</v>
      </c>
      <c r="N335" s="295">
        <f>'Anchor-AI'!R333</f>
        <v>0</v>
      </c>
      <c r="O335" s="295">
        <f>'Anchor-AI'!S333</f>
        <v>0</v>
      </c>
      <c r="P335" s="295">
        <f>'Anchor-AI'!T333</f>
        <v>0</v>
      </c>
      <c r="Q335" s="295">
        <f>'Anchor-AI'!U333</f>
        <v>0</v>
      </c>
      <c r="R335" s="295">
        <f>'Anchor-AI'!V333</f>
        <v>0</v>
      </c>
      <c r="S335" s="295">
        <f>'Anchor-AI'!W333</f>
        <v>0</v>
      </c>
      <c r="T335" s="295">
        <f>'Anchor-AI'!X333</f>
        <v>0</v>
      </c>
      <c r="U335" s="295">
        <f>10*LOG10(1/((Summary!$C$80/10^(R335/10)+Summary!$C$81/10^(S335/10)+Summary!$C$82/10^(T335/10))/Summary!$C$83))</f>
        <v>0</v>
      </c>
      <c r="V335" s="295">
        <f>'Anchor-AI'!Y333</f>
        <v>0</v>
      </c>
      <c r="W335" s="295">
        <f>'Anchor-AI'!Z333</f>
        <v>0</v>
      </c>
      <c r="X335" s="295">
        <f>'Anchor-AI'!AA333</f>
        <v>0</v>
      </c>
      <c r="Y335" s="357">
        <f>'Anchor-AI'!AB333</f>
        <v>0</v>
      </c>
      <c r="Z335" s="357">
        <f>'Anchor-AI'!AC333</f>
        <v>0</v>
      </c>
      <c r="AA335" s="296">
        <f t="shared" si="27"/>
        <v>0</v>
      </c>
      <c r="AC335" s="170">
        <f>'Test-AI'!L333</f>
        <v>0</v>
      </c>
      <c r="AD335" s="167">
        <f>'Test-AI'!M333</f>
        <v>0</v>
      </c>
      <c r="AE335" s="167">
        <f>'Test-AI'!N333</f>
        <v>0</v>
      </c>
      <c r="AF335" s="167">
        <f>'Test-AI'!O333</f>
        <v>0</v>
      </c>
      <c r="AG335" s="167">
        <f>(Summary!$C$63*AD335+Summary!$C$64*AE335+Summary!$C$65*AF335)/Summary!$C$66</f>
        <v>0</v>
      </c>
      <c r="AH335" s="167">
        <f>'Test-AI'!P333</f>
        <v>0</v>
      </c>
      <c r="AI335" s="167">
        <f>'Test-AI'!Q333</f>
        <v>0</v>
      </c>
      <c r="AJ335" s="167">
        <f>'Test-AI'!R333</f>
        <v>0</v>
      </c>
      <c r="AK335" s="167">
        <f>'Test-AI'!S333</f>
        <v>0</v>
      </c>
      <c r="AL335" s="167">
        <f>'Test-AI'!T333</f>
        <v>0</v>
      </c>
      <c r="AM335" s="167">
        <f>'Test-AI'!U333</f>
        <v>0</v>
      </c>
      <c r="AN335" s="167">
        <f>'Test-AI'!V333</f>
        <v>0</v>
      </c>
      <c r="AO335" s="167">
        <f>'Test-AI'!W333</f>
        <v>0</v>
      </c>
      <c r="AP335" s="167">
        <f>'Test-AI'!X333</f>
        <v>0</v>
      </c>
      <c r="AQ335" s="167">
        <f>10*LOG10(1/((Summary!$C$80/10^(AN335/10)+Summary!$C$81/10^(AO335/10)+Summary!$C$82/10^(AP335/10))/Summary!$C$83))</f>
        <v>0</v>
      </c>
      <c r="AR335" s="167">
        <f>'Test-AI'!Y333</f>
        <v>0</v>
      </c>
      <c r="AS335" s="167">
        <f>'Test-AI'!Z333</f>
        <v>0</v>
      </c>
      <c r="AT335" s="295">
        <f>'Test-AI'!AA333</f>
        <v>0</v>
      </c>
      <c r="AU335" s="357">
        <f>'Test-AI'!AB333</f>
        <v>0</v>
      </c>
      <c r="AV335" s="357">
        <f>'Test-AI'!AC333</f>
        <v>0</v>
      </c>
      <c r="AW335" s="296">
        <f t="shared" si="28"/>
        <v>0</v>
      </c>
      <c r="AX335" s="297" t="e">
        <f t="shared" si="29"/>
        <v>#DIV/0!</v>
      </c>
      <c r="AY335" s="298" t="e">
        <f t="shared" si="29"/>
        <v>#DIV/0!</v>
      </c>
      <c r="AZ335" s="297" t="e">
        <f t="shared" si="29"/>
        <v>#DIV/0!</v>
      </c>
      <c r="BA335" s="345" t="e">
        <f t="shared" si="26"/>
        <v>#DIV/0!</v>
      </c>
      <c r="BB335" s="75"/>
      <c r="BC335" s="75"/>
      <c r="BD335" s="565"/>
      <c r="BE335" s="550"/>
      <c r="BF335" s="552"/>
      <c r="BG335" s="552"/>
      <c r="BH335" s="552"/>
      <c r="BI335" s="552"/>
      <c r="BJ335" s="552"/>
      <c r="BK335" s="553"/>
      <c r="BL335" s="552"/>
      <c r="BM335" s="553"/>
      <c r="BN335" s="552"/>
      <c r="BO335" s="546"/>
      <c r="BP335" s="541"/>
      <c r="BQ335" s="546"/>
      <c r="BR335" s="541"/>
      <c r="BS335" s="553"/>
      <c r="BT335" s="552"/>
      <c r="BU335" s="553"/>
      <c r="BV335" s="552"/>
      <c r="BW335" s="553"/>
      <c r="BX335" s="552"/>
      <c r="BY335" s="552"/>
      <c r="BZ335" s="541"/>
      <c r="CA335" s="541"/>
      <c r="CB335" s="552"/>
      <c r="CC335" s="553"/>
      <c r="CD335" s="552"/>
      <c r="CE335" s="546"/>
      <c r="CF335" s="541"/>
      <c r="CG335" s="546"/>
      <c r="CH335" s="541"/>
    </row>
    <row r="336" spans="1:86" ht="17" hidden="1" customHeight="1" x14ac:dyDescent="0.2">
      <c r="A336" s="485"/>
      <c r="B336" s="566"/>
      <c r="C336" s="485"/>
      <c r="D336" s="590"/>
      <c r="E336" s="558"/>
      <c r="F336" s="239">
        <v>135</v>
      </c>
      <c r="G336" s="294">
        <f>'Anchor-AI'!L334</f>
        <v>0</v>
      </c>
      <c r="H336" s="295">
        <f>'Anchor-AI'!M334</f>
        <v>0</v>
      </c>
      <c r="I336" s="295">
        <f>'Anchor-AI'!N334</f>
        <v>0</v>
      </c>
      <c r="J336" s="295">
        <f>'Anchor-AI'!O334</f>
        <v>0</v>
      </c>
      <c r="K336" s="295">
        <f>(Summary!$C$63*H336+Summary!$C$64*I336+Summary!$C$65*J336)/Summary!$C$66</f>
        <v>0</v>
      </c>
      <c r="L336" s="295">
        <f>'Anchor-AI'!P334</f>
        <v>0</v>
      </c>
      <c r="M336" s="295">
        <f>'Anchor-AI'!Q334</f>
        <v>0</v>
      </c>
      <c r="N336" s="295">
        <f>'Anchor-AI'!R334</f>
        <v>0</v>
      </c>
      <c r="O336" s="295">
        <f>'Anchor-AI'!S334</f>
        <v>0</v>
      </c>
      <c r="P336" s="295">
        <f>'Anchor-AI'!T334</f>
        <v>0</v>
      </c>
      <c r="Q336" s="295">
        <f>'Anchor-AI'!U334</f>
        <v>0</v>
      </c>
      <c r="R336" s="295">
        <f>'Anchor-AI'!V334</f>
        <v>0</v>
      </c>
      <c r="S336" s="295">
        <f>'Anchor-AI'!W334</f>
        <v>0</v>
      </c>
      <c r="T336" s="295">
        <f>'Anchor-AI'!X334</f>
        <v>0</v>
      </c>
      <c r="U336" s="295">
        <f>10*LOG10(1/((Summary!$C$80/10^(R336/10)+Summary!$C$81/10^(S336/10)+Summary!$C$82/10^(T336/10))/Summary!$C$83))</f>
        <v>0</v>
      </c>
      <c r="V336" s="295">
        <f>'Anchor-AI'!Y334</f>
        <v>0</v>
      </c>
      <c r="W336" s="295">
        <f>'Anchor-AI'!Z334</f>
        <v>0</v>
      </c>
      <c r="X336" s="295">
        <f>'Anchor-AI'!AA334</f>
        <v>0</v>
      </c>
      <c r="Y336" s="357">
        <f>'Anchor-AI'!AB334</f>
        <v>0</v>
      </c>
      <c r="Z336" s="357">
        <f>'Anchor-AI'!AC334</f>
        <v>0</v>
      </c>
      <c r="AA336" s="296">
        <f t="shared" si="27"/>
        <v>0</v>
      </c>
      <c r="AC336" s="170">
        <f>'Test-AI'!L334</f>
        <v>0</v>
      </c>
      <c r="AD336" s="167">
        <f>'Test-AI'!M334</f>
        <v>0</v>
      </c>
      <c r="AE336" s="167">
        <f>'Test-AI'!N334</f>
        <v>0</v>
      </c>
      <c r="AF336" s="167">
        <f>'Test-AI'!O334</f>
        <v>0</v>
      </c>
      <c r="AG336" s="167">
        <f>(Summary!$C$63*AD336+Summary!$C$64*AE336+Summary!$C$65*AF336)/Summary!$C$66</f>
        <v>0</v>
      </c>
      <c r="AH336" s="167">
        <f>'Test-AI'!P334</f>
        <v>0</v>
      </c>
      <c r="AI336" s="167">
        <f>'Test-AI'!Q334</f>
        <v>0</v>
      </c>
      <c r="AJ336" s="167">
        <f>'Test-AI'!R334</f>
        <v>0</v>
      </c>
      <c r="AK336" s="167">
        <f>'Test-AI'!S334</f>
        <v>0</v>
      </c>
      <c r="AL336" s="167">
        <f>'Test-AI'!T334</f>
        <v>0</v>
      </c>
      <c r="AM336" s="167">
        <f>'Test-AI'!U334</f>
        <v>0</v>
      </c>
      <c r="AN336" s="167">
        <f>'Test-AI'!V334</f>
        <v>0</v>
      </c>
      <c r="AO336" s="167">
        <f>'Test-AI'!W334</f>
        <v>0</v>
      </c>
      <c r="AP336" s="167">
        <f>'Test-AI'!X334</f>
        <v>0</v>
      </c>
      <c r="AQ336" s="167">
        <f>10*LOG10(1/((Summary!$C$80/10^(AN336/10)+Summary!$C$81/10^(AO336/10)+Summary!$C$82/10^(AP336/10))/Summary!$C$83))</f>
        <v>0</v>
      </c>
      <c r="AR336" s="167">
        <f>'Test-AI'!Y334</f>
        <v>0</v>
      </c>
      <c r="AS336" s="167">
        <f>'Test-AI'!Z334</f>
        <v>0</v>
      </c>
      <c r="AT336" s="295">
        <f>'Test-AI'!AA334</f>
        <v>0</v>
      </c>
      <c r="AU336" s="357">
        <f>'Test-AI'!AB334</f>
        <v>0</v>
      </c>
      <c r="AV336" s="357">
        <f>'Test-AI'!AC334</f>
        <v>0</v>
      </c>
      <c r="AW336" s="296">
        <f t="shared" si="28"/>
        <v>0</v>
      </c>
      <c r="AX336" s="297" t="e">
        <f t="shared" si="29"/>
        <v>#DIV/0!</v>
      </c>
      <c r="AY336" s="298" t="e">
        <f t="shared" si="29"/>
        <v>#DIV/0!</v>
      </c>
      <c r="AZ336" s="297" t="e">
        <f t="shared" si="29"/>
        <v>#DIV/0!</v>
      </c>
      <c r="BA336" s="345" t="e">
        <f t="shared" si="26"/>
        <v>#DIV/0!</v>
      </c>
      <c r="BB336" s="75"/>
      <c r="BC336" s="75"/>
      <c r="BD336" s="573" t="s">
        <v>147</v>
      </c>
      <c r="BE336" s="549" t="e">
        <f t="array" ref="BE336">bdRateExtend($G335:$G338,H335:H338,$AC335:$AC338,AD335:AD338)</f>
        <v>#VALUE!</v>
      </c>
      <c r="BF336" s="552"/>
      <c r="BG336" s="552"/>
      <c r="BH336" s="552"/>
      <c r="BI336" s="552"/>
      <c r="BJ336" s="552"/>
      <c r="BK336" s="551" t="e">
        <f t="array" ref="BK336">bdRateExtend($G335:$G338,L335:L338,$AC335:$AC338,AH335:AH338)</f>
        <v>#VALUE!</v>
      </c>
      <c r="BL336" s="552"/>
      <c r="BM336" s="551" t="e">
        <f t="array" ref="BM336">bdRateExtend($G335:$G338,M335:M338,$AC335:$AC338,AI335:AI338)</f>
        <v>#VALUE!</v>
      </c>
      <c r="BN336" s="552"/>
      <c r="BO336" s="545" t="e">
        <f t="array" ref="BO336">bdRateExtend($G335:$G338,N335:N338,$AC335:$AC338,AJ335:AJ338,"None", FALSE,1)</f>
        <v>#VALUE!</v>
      </c>
      <c r="BP336" s="541"/>
      <c r="BQ336" s="545" t="e">
        <f t="array" ref="BQ336">bdRateExtend($G335:$G338,O335:O338,$AC335:$AC338,AK335:AK338,"None", FALSE,1)</f>
        <v>#VALUE!</v>
      </c>
      <c r="BR336" s="541"/>
      <c r="BS336" s="551" t="e">
        <f t="array" ref="BS336">bdRateExtend($G335:$G338,P335:P338,$AC335:$AC338,AL335:AL338)</f>
        <v>#VALUE!</v>
      </c>
      <c r="BT336" s="552"/>
      <c r="BU336" s="551" t="e">
        <f t="array" ref="BU336">bdRateExtend($G335:$G338,Q335:Q338,$AC335:$AC338,AM335:AM338)</f>
        <v>#VALUE!</v>
      </c>
      <c r="BV336" s="552"/>
      <c r="BW336" s="551" t="e">
        <f t="array" ref="BW336">bdRateExtend($G335:$G338,R335:R338,$AC335:$AC338,AN335:AN338)</f>
        <v>#VALUE!</v>
      </c>
      <c r="BX336" s="552"/>
      <c r="BY336" s="552"/>
      <c r="BZ336" s="541"/>
      <c r="CA336" s="541"/>
      <c r="CB336" s="552"/>
      <c r="CC336" s="561" t="e">
        <f t="array" ref="CC336">bdCAMBIExtend($G335:$G338,V335:V338,$AC335:$AC338,AR335:AR338)</f>
        <v>#VALUE!</v>
      </c>
      <c r="CD336" s="552"/>
      <c r="CE336" s="554">
        <f t="array" ref="CE336">testVMAFRange($G335:$G338,N335:N338,$AC335:$AC338,AJ335:AJ338)</f>
        <v>0</v>
      </c>
      <c r="CF336" s="541"/>
      <c r="CG336" s="554">
        <f t="array" ref="CG336">testVMAFRange($G335:$G338,O335:O338,$AC335:$AC338,AK335:AK338)</f>
        <v>0</v>
      </c>
      <c r="CH336" s="541"/>
    </row>
    <row r="337" spans="1:86" ht="17" hidden="1" customHeight="1" x14ac:dyDescent="0.2">
      <c r="A337" s="485"/>
      <c r="B337" s="566"/>
      <c r="C337" s="485"/>
      <c r="D337" s="590"/>
      <c r="E337" s="558"/>
      <c r="F337" s="239">
        <v>160</v>
      </c>
      <c r="G337" s="294">
        <f>'Anchor-AI'!L335</f>
        <v>0</v>
      </c>
      <c r="H337" s="295">
        <f>'Anchor-AI'!M335</f>
        <v>0</v>
      </c>
      <c r="I337" s="295">
        <f>'Anchor-AI'!N335</f>
        <v>0</v>
      </c>
      <c r="J337" s="295">
        <f>'Anchor-AI'!O335</f>
        <v>0</v>
      </c>
      <c r="K337" s="295">
        <f>(Summary!$C$63*H337+Summary!$C$64*I337+Summary!$C$65*J337)/Summary!$C$66</f>
        <v>0</v>
      </c>
      <c r="L337" s="295">
        <f>'Anchor-AI'!P335</f>
        <v>0</v>
      </c>
      <c r="M337" s="295">
        <f>'Anchor-AI'!Q335</f>
        <v>0</v>
      </c>
      <c r="N337" s="295">
        <f>'Anchor-AI'!R335</f>
        <v>0</v>
      </c>
      <c r="O337" s="295">
        <f>'Anchor-AI'!S335</f>
        <v>0</v>
      </c>
      <c r="P337" s="295">
        <f>'Anchor-AI'!T335</f>
        <v>0</v>
      </c>
      <c r="Q337" s="295">
        <f>'Anchor-AI'!U335</f>
        <v>0</v>
      </c>
      <c r="R337" s="295">
        <f>'Anchor-AI'!V335</f>
        <v>0</v>
      </c>
      <c r="S337" s="295">
        <f>'Anchor-AI'!W335</f>
        <v>0</v>
      </c>
      <c r="T337" s="295">
        <f>'Anchor-AI'!X335</f>
        <v>0</v>
      </c>
      <c r="U337" s="295">
        <f>10*LOG10(1/((Summary!$C$80/10^(R337/10)+Summary!$C$81/10^(S337/10)+Summary!$C$82/10^(T337/10))/Summary!$C$83))</f>
        <v>0</v>
      </c>
      <c r="V337" s="295">
        <f>'Anchor-AI'!Y335</f>
        <v>0</v>
      </c>
      <c r="W337" s="295">
        <f>'Anchor-AI'!Z335</f>
        <v>0</v>
      </c>
      <c r="X337" s="295">
        <f>'Anchor-AI'!AA335</f>
        <v>0</v>
      </c>
      <c r="Y337" s="357">
        <f>'Anchor-AI'!AB335</f>
        <v>0</v>
      </c>
      <c r="Z337" s="357">
        <f>'Anchor-AI'!AC335</f>
        <v>0</v>
      </c>
      <c r="AA337" s="296">
        <f t="shared" si="27"/>
        <v>0</v>
      </c>
      <c r="AC337" s="170">
        <f>'Test-AI'!L335</f>
        <v>0</v>
      </c>
      <c r="AD337" s="167">
        <f>'Test-AI'!M335</f>
        <v>0</v>
      </c>
      <c r="AE337" s="167">
        <f>'Test-AI'!N335</f>
        <v>0</v>
      </c>
      <c r="AF337" s="167">
        <f>'Test-AI'!O335</f>
        <v>0</v>
      </c>
      <c r="AG337" s="167">
        <f>(Summary!$C$63*AD337+Summary!$C$64*AE337+Summary!$C$65*AF337)/Summary!$C$66</f>
        <v>0</v>
      </c>
      <c r="AH337" s="167">
        <f>'Test-AI'!P335</f>
        <v>0</v>
      </c>
      <c r="AI337" s="167">
        <f>'Test-AI'!Q335</f>
        <v>0</v>
      </c>
      <c r="AJ337" s="167">
        <f>'Test-AI'!R335</f>
        <v>0</v>
      </c>
      <c r="AK337" s="167">
        <f>'Test-AI'!S335</f>
        <v>0</v>
      </c>
      <c r="AL337" s="167">
        <f>'Test-AI'!T335</f>
        <v>0</v>
      </c>
      <c r="AM337" s="167">
        <f>'Test-AI'!U335</f>
        <v>0</v>
      </c>
      <c r="AN337" s="167">
        <f>'Test-AI'!V335</f>
        <v>0</v>
      </c>
      <c r="AO337" s="167">
        <f>'Test-AI'!W335</f>
        <v>0</v>
      </c>
      <c r="AP337" s="167">
        <f>'Test-AI'!X335</f>
        <v>0</v>
      </c>
      <c r="AQ337" s="167">
        <f>10*LOG10(1/((Summary!$C$80/10^(AN337/10)+Summary!$C$81/10^(AO337/10)+Summary!$C$82/10^(AP337/10))/Summary!$C$83))</f>
        <v>0</v>
      </c>
      <c r="AR337" s="167">
        <f>'Test-AI'!Y335</f>
        <v>0</v>
      </c>
      <c r="AS337" s="167">
        <f>'Test-AI'!Z335</f>
        <v>0</v>
      </c>
      <c r="AT337" s="295">
        <f>'Test-AI'!AA335</f>
        <v>0</v>
      </c>
      <c r="AU337" s="357">
        <f>'Test-AI'!AB335</f>
        <v>0</v>
      </c>
      <c r="AV337" s="357">
        <f>'Test-AI'!AC335</f>
        <v>0</v>
      </c>
      <c r="AW337" s="296">
        <f t="shared" si="28"/>
        <v>0</v>
      </c>
      <c r="AX337" s="297" t="e">
        <f t="shared" si="29"/>
        <v>#DIV/0!</v>
      </c>
      <c r="AY337" s="298" t="e">
        <f t="shared" si="29"/>
        <v>#DIV/0!</v>
      </c>
      <c r="AZ337" s="297" t="e">
        <f t="shared" si="29"/>
        <v>#DIV/0!</v>
      </c>
      <c r="BA337" s="345" t="e">
        <f t="shared" si="26"/>
        <v>#DIV/0!</v>
      </c>
      <c r="BB337" s="75"/>
      <c r="BC337" s="75"/>
      <c r="BD337" s="565"/>
      <c r="BE337" s="550"/>
      <c r="BF337" s="552"/>
      <c r="BG337" s="552"/>
      <c r="BH337" s="552"/>
      <c r="BI337" s="552"/>
      <c r="BJ337" s="552"/>
      <c r="BK337" s="553"/>
      <c r="BL337" s="552"/>
      <c r="BM337" s="553"/>
      <c r="BN337" s="552"/>
      <c r="BO337" s="546"/>
      <c r="BP337" s="541"/>
      <c r="BQ337" s="546"/>
      <c r="BR337" s="541"/>
      <c r="BS337" s="553"/>
      <c r="BT337" s="552"/>
      <c r="BU337" s="553"/>
      <c r="BV337" s="552"/>
      <c r="BW337" s="553"/>
      <c r="BX337" s="552"/>
      <c r="BY337" s="552"/>
      <c r="BZ337" s="541"/>
      <c r="CA337" s="541"/>
      <c r="CB337" s="552"/>
      <c r="CC337" s="553"/>
      <c r="CD337" s="552"/>
      <c r="CE337" s="546"/>
      <c r="CF337" s="541"/>
      <c r="CG337" s="546"/>
      <c r="CH337" s="541"/>
    </row>
    <row r="338" spans="1:86" ht="17" hidden="1" customHeight="1" x14ac:dyDescent="0.2">
      <c r="A338" s="485"/>
      <c r="B338" s="566"/>
      <c r="C338" s="485"/>
      <c r="D338" s="590"/>
      <c r="E338" s="558"/>
      <c r="F338" s="239">
        <v>185</v>
      </c>
      <c r="G338" s="294">
        <f>'Anchor-AI'!L336</f>
        <v>0</v>
      </c>
      <c r="H338" s="295">
        <f>'Anchor-AI'!M336</f>
        <v>0</v>
      </c>
      <c r="I338" s="295">
        <f>'Anchor-AI'!N336</f>
        <v>0</v>
      </c>
      <c r="J338" s="295">
        <f>'Anchor-AI'!O336</f>
        <v>0</v>
      </c>
      <c r="K338" s="295">
        <f>(Summary!$C$63*H338+Summary!$C$64*I338+Summary!$C$65*J338)/Summary!$C$66</f>
        <v>0</v>
      </c>
      <c r="L338" s="295">
        <f>'Anchor-AI'!P336</f>
        <v>0</v>
      </c>
      <c r="M338" s="295">
        <f>'Anchor-AI'!Q336</f>
        <v>0</v>
      </c>
      <c r="N338" s="295">
        <f>'Anchor-AI'!R336</f>
        <v>0</v>
      </c>
      <c r="O338" s="295">
        <f>'Anchor-AI'!S336</f>
        <v>0</v>
      </c>
      <c r="P338" s="295">
        <f>'Anchor-AI'!T336</f>
        <v>0</v>
      </c>
      <c r="Q338" s="295">
        <f>'Anchor-AI'!U336</f>
        <v>0</v>
      </c>
      <c r="R338" s="295">
        <f>'Anchor-AI'!V336</f>
        <v>0</v>
      </c>
      <c r="S338" s="295">
        <f>'Anchor-AI'!W336</f>
        <v>0</v>
      </c>
      <c r="T338" s="295">
        <f>'Anchor-AI'!X336</f>
        <v>0</v>
      </c>
      <c r="U338" s="295">
        <f>10*LOG10(1/((Summary!$C$80/10^(R338/10)+Summary!$C$81/10^(S338/10)+Summary!$C$82/10^(T338/10))/Summary!$C$83))</f>
        <v>0</v>
      </c>
      <c r="V338" s="295">
        <f>'Anchor-AI'!Y336</f>
        <v>0</v>
      </c>
      <c r="W338" s="295">
        <f>'Anchor-AI'!Z336</f>
        <v>0</v>
      </c>
      <c r="X338" s="295">
        <f>'Anchor-AI'!AA336</f>
        <v>0</v>
      </c>
      <c r="Y338" s="357">
        <f>'Anchor-AI'!AB336</f>
        <v>0</v>
      </c>
      <c r="Z338" s="357">
        <f>'Anchor-AI'!AC336</f>
        <v>0</v>
      </c>
      <c r="AA338" s="296">
        <f t="shared" si="27"/>
        <v>0</v>
      </c>
      <c r="AC338" s="170">
        <f>'Test-AI'!L336</f>
        <v>0</v>
      </c>
      <c r="AD338" s="167">
        <f>'Test-AI'!M336</f>
        <v>0</v>
      </c>
      <c r="AE338" s="167">
        <f>'Test-AI'!N336</f>
        <v>0</v>
      </c>
      <c r="AF338" s="167">
        <f>'Test-AI'!O336</f>
        <v>0</v>
      </c>
      <c r="AG338" s="167">
        <f>(Summary!$C$63*AD338+Summary!$C$64*AE338+Summary!$C$65*AF338)/Summary!$C$66</f>
        <v>0</v>
      </c>
      <c r="AH338" s="167">
        <f>'Test-AI'!P336</f>
        <v>0</v>
      </c>
      <c r="AI338" s="167">
        <f>'Test-AI'!Q336</f>
        <v>0</v>
      </c>
      <c r="AJ338" s="167">
        <f>'Test-AI'!R336</f>
        <v>0</v>
      </c>
      <c r="AK338" s="167">
        <f>'Test-AI'!S336</f>
        <v>0</v>
      </c>
      <c r="AL338" s="167">
        <f>'Test-AI'!T336</f>
        <v>0</v>
      </c>
      <c r="AM338" s="167">
        <f>'Test-AI'!U336</f>
        <v>0</v>
      </c>
      <c r="AN338" s="167">
        <f>'Test-AI'!V336</f>
        <v>0</v>
      </c>
      <c r="AO338" s="167">
        <f>'Test-AI'!W336</f>
        <v>0</v>
      </c>
      <c r="AP338" s="167">
        <f>'Test-AI'!X336</f>
        <v>0</v>
      </c>
      <c r="AQ338" s="167">
        <f>10*LOG10(1/((Summary!$C$80/10^(AN338/10)+Summary!$C$81/10^(AO338/10)+Summary!$C$82/10^(AP338/10))/Summary!$C$83))</f>
        <v>0</v>
      </c>
      <c r="AR338" s="167">
        <f>'Test-AI'!Y336</f>
        <v>0</v>
      </c>
      <c r="AS338" s="167">
        <f>'Test-AI'!Z336</f>
        <v>0</v>
      </c>
      <c r="AT338" s="295">
        <f>'Test-AI'!AA336</f>
        <v>0</v>
      </c>
      <c r="AU338" s="357">
        <f>'Test-AI'!AB336</f>
        <v>0</v>
      </c>
      <c r="AV338" s="357">
        <f>'Test-AI'!AC336</f>
        <v>0</v>
      </c>
      <c r="AW338" s="296">
        <f t="shared" si="28"/>
        <v>0</v>
      </c>
      <c r="AX338" s="297" t="e">
        <f t="shared" si="29"/>
        <v>#DIV/0!</v>
      </c>
      <c r="AY338" s="298" t="e">
        <f t="shared" si="29"/>
        <v>#DIV/0!</v>
      </c>
      <c r="AZ338" s="297" t="e">
        <f t="shared" si="29"/>
        <v>#DIV/0!</v>
      </c>
      <c r="BA338" s="345" t="e">
        <f t="shared" si="26"/>
        <v>#DIV/0!</v>
      </c>
      <c r="BB338" s="75"/>
      <c r="BC338" s="75"/>
      <c r="BD338" s="574" t="s">
        <v>46</v>
      </c>
      <c r="BE338" s="549" t="e">
        <f t="array" ref="BE338">bdRateExtend($G336:$G339,H336:H339,$AC336:$AC339,AD336:AD339)</f>
        <v>#VALUE!</v>
      </c>
      <c r="BF338" s="552"/>
      <c r="BG338" s="552"/>
      <c r="BH338" s="552"/>
      <c r="BI338" s="552"/>
      <c r="BJ338" s="552"/>
      <c r="BK338" s="551" t="e">
        <f t="array" ref="BK338">bdRateExtend($G336:$G339,L336:L339,$AC336:$AC339,AH336:AH339)</f>
        <v>#VALUE!</v>
      </c>
      <c r="BL338" s="552"/>
      <c r="BM338" s="551" t="e">
        <f t="array" ref="BM338">bdRateExtend($G336:$G339,M336:M339,$AC336:$AC339,AI336:AI339)</f>
        <v>#VALUE!</v>
      </c>
      <c r="BN338" s="552"/>
      <c r="BO338" s="545" t="e">
        <f t="array" ref="BO338">bdRateExtend($G336:$G339,N336:N339,$AC336:$AC339,AJ336:AJ339,"None", FALSE,1)</f>
        <v>#VALUE!</v>
      </c>
      <c r="BP338" s="541"/>
      <c r="BQ338" s="545" t="e">
        <f t="array" ref="BQ338">bdRateExtend($G336:$G339,O336:O339,$AC336:$AC339,AK336:AK339,"None", FALSE,1)</f>
        <v>#VALUE!</v>
      </c>
      <c r="BR338" s="541"/>
      <c r="BS338" s="551" t="e">
        <f t="array" ref="BS338">bdRateExtend($G336:$G339,P336:P339,$AC336:$AC339,AL336:AL339)</f>
        <v>#VALUE!</v>
      </c>
      <c r="BT338" s="552"/>
      <c r="BU338" s="551" t="e">
        <f t="array" ref="BU338">bdRateExtend($G336:$G339,Q336:Q339,$AC336:$AC339,AM336:AM339)</f>
        <v>#VALUE!</v>
      </c>
      <c r="BV338" s="552"/>
      <c r="BW338" s="551" t="e">
        <f t="array" ref="BW338">bdRateExtend($G336:$G339,R336:R339,$AC336:$AC339,AN336:AN339)</f>
        <v>#VALUE!</v>
      </c>
      <c r="BX338" s="552"/>
      <c r="BY338" s="552"/>
      <c r="BZ338" s="541"/>
      <c r="CA338" s="541"/>
      <c r="CB338" s="552"/>
      <c r="CC338" s="561" t="e">
        <f t="array" ref="CC338">bdCAMBIExtend($G336:$G339,V336:V339,$AC336:$AC339,AR336:AR339)</f>
        <v>#VALUE!</v>
      </c>
      <c r="CD338" s="552"/>
      <c r="CE338" s="554">
        <f t="array" ref="CE338">testVMAFRange($G336:$G339,N336:N339,$AC336:$AC339,AJ336:AJ339)</f>
        <v>0</v>
      </c>
      <c r="CF338" s="541"/>
      <c r="CG338" s="554">
        <f t="array" ref="CG338">testVMAFRange($G336:$G339,O336:O339,$AC336:$AC339,AK336:AK339)</f>
        <v>0</v>
      </c>
      <c r="CH338" s="541"/>
    </row>
    <row r="339" spans="1:86" ht="17" hidden="1" customHeight="1" x14ac:dyDescent="0.2">
      <c r="A339" s="485"/>
      <c r="B339" s="596"/>
      <c r="C339" s="486"/>
      <c r="D339" s="591"/>
      <c r="E339" s="559"/>
      <c r="F339" s="240">
        <v>210</v>
      </c>
      <c r="G339" s="299">
        <f>'Anchor-AI'!L337</f>
        <v>0</v>
      </c>
      <c r="H339" s="300">
        <f>'Anchor-AI'!M337</f>
        <v>0</v>
      </c>
      <c r="I339" s="300">
        <f>'Anchor-AI'!N337</f>
        <v>0</v>
      </c>
      <c r="J339" s="300">
        <f>'Anchor-AI'!O337</f>
        <v>0</v>
      </c>
      <c r="K339" s="295">
        <f>(Summary!$C$63*H339+Summary!$C$64*I339+Summary!$C$65*J339)/Summary!$C$66</f>
        <v>0</v>
      </c>
      <c r="L339" s="300">
        <f>'Anchor-AI'!P337</f>
        <v>0</v>
      </c>
      <c r="M339" s="300">
        <f>'Anchor-AI'!Q337</f>
        <v>0</v>
      </c>
      <c r="N339" s="300">
        <f>'Anchor-AI'!R337</f>
        <v>0</v>
      </c>
      <c r="O339" s="300">
        <f>'Anchor-AI'!S337</f>
        <v>0</v>
      </c>
      <c r="P339" s="300">
        <f>'Anchor-AI'!T337</f>
        <v>0</v>
      </c>
      <c r="Q339" s="300">
        <f>'Anchor-AI'!U337</f>
        <v>0</v>
      </c>
      <c r="R339" s="300">
        <f>'Anchor-AI'!V337</f>
        <v>0</v>
      </c>
      <c r="S339" s="300">
        <f>'Anchor-AI'!W337</f>
        <v>0</v>
      </c>
      <c r="T339" s="300">
        <f>'Anchor-AI'!X337</f>
        <v>0</v>
      </c>
      <c r="U339" s="300">
        <f>10*LOG10(1/((Summary!$C$80/10^(R339/10)+Summary!$C$81/10^(S339/10)+Summary!$C$82/10^(T339/10))/Summary!$C$83))</f>
        <v>0</v>
      </c>
      <c r="V339" s="300">
        <f>'Anchor-AI'!Y337</f>
        <v>0</v>
      </c>
      <c r="W339" s="300">
        <f>'Anchor-AI'!Z337</f>
        <v>0</v>
      </c>
      <c r="X339" s="300">
        <f>'Anchor-AI'!AA337</f>
        <v>0</v>
      </c>
      <c r="Y339" s="357">
        <f>'Anchor-AI'!AB337</f>
        <v>0</v>
      </c>
      <c r="Z339" s="357">
        <f>'Anchor-AI'!AC337</f>
        <v>0</v>
      </c>
      <c r="AA339" s="301">
        <f t="shared" si="27"/>
        <v>0</v>
      </c>
      <c r="AC339" s="171">
        <f>'Test-AI'!L337</f>
        <v>0</v>
      </c>
      <c r="AD339" s="168">
        <f>'Test-AI'!M337</f>
        <v>0</v>
      </c>
      <c r="AE339" s="168">
        <f>'Test-AI'!N337</f>
        <v>0</v>
      </c>
      <c r="AF339" s="168">
        <f>'Test-AI'!O337</f>
        <v>0</v>
      </c>
      <c r="AG339" s="168">
        <f>(Summary!$C$63*AD339+Summary!$C$64*AE339+Summary!$C$65*AF339)/Summary!$C$66</f>
        <v>0</v>
      </c>
      <c r="AH339" s="168">
        <f>'Test-AI'!P337</f>
        <v>0</v>
      </c>
      <c r="AI339" s="168">
        <f>'Test-AI'!Q337</f>
        <v>0</v>
      </c>
      <c r="AJ339" s="168">
        <f>'Test-AI'!R337</f>
        <v>0</v>
      </c>
      <c r="AK339" s="168">
        <f>'Test-AI'!S337</f>
        <v>0</v>
      </c>
      <c r="AL339" s="168">
        <f>'Test-AI'!T337</f>
        <v>0</v>
      </c>
      <c r="AM339" s="168">
        <f>'Test-AI'!U337</f>
        <v>0</v>
      </c>
      <c r="AN339" s="168">
        <f>'Test-AI'!V337</f>
        <v>0</v>
      </c>
      <c r="AO339" s="168">
        <f>'Test-AI'!W337</f>
        <v>0</v>
      </c>
      <c r="AP339" s="168">
        <f>'Test-AI'!X337</f>
        <v>0</v>
      </c>
      <c r="AQ339" s="168">
        <f>10*LOG10(1/((Summary!$C$80/10^(AN339/10)+Summary!$C$81/10^(AO339/10)+Summary!$C$82/10^(AP339/10))/Summary!$C$83))</f>
        <v>0</v>
      </c>
      <c r="AR339" s="168">
        <f>'Test-AI'!Y337</f>
        <v>0</v>
      </c>
      <c r="AS339" s="168">
        <f>'Test-AI'!Z337</f>
        <v>0</v>
      </c>
      <c r="AT339" s="300">
        <f>'Test-AI'!AA337</f>
        <v>0</v>
      </c>
      <c r="AU339" s="357">
        <f>'Test-AI'!AB337</f>
        <v>0</v>
      </c>
      <c r="AV339" s="357">
        <f>'Test-AI'!AC337</f>
        <v>0</v>
      </c>
      <c r="AW339" s="301">
        <f t="shared" si="28"/>
        <v>0</v>
      </c>
      <c r="AX339" s="302" t="e">
        <f t="shared" si="29"/>
        <v>#DIV/0!</v>
      </c>
      <c r="AY339" s="303" t="e">
        <f t="shared" si="29"/>
        <v>#DIV/0!</v>
      </c>
      <c r="AZ339" s="297" t="e">
        <f t="shared" si="29"/>
        <v>#DIV/0!</v>
      </c>
      <c r="BA339" s="345" t="e">
        <f t="shared" si="26"/>
        <v>#DIV/0!</v>
      </c>
      <c r="BB339" s="75"/>
      <c r="BC339" s="75"/>
      <c r="BD339" s="570"/>
      <c r="BE339" s="550"/>
      <c r="BF339" s="553"/>
      <c r="BG339" s="553"/>
      <c r="BH339" s="553"/>
      <c r="BI339" s="553"/>
      <c r="BJ339" s="553"/>
      <c r="BK339" s="553"/>
      <c r="BL339" s="553"/>
      <c r="BM339" s="553"/>
      <c r="BN339" s="553"/>
      <c r="BO339" s="546"/>
      <c r="BP339" s="544"/>
      <c r="BQ339" s="546"/>
      <c r="BR339" s="544"/>
      <c r="BS339" s="553"/>
      <c r="BT339" s="553"/>
      <c r="BU339" s="553"/>
      <c r="BV339" s="553"/>
      <c r="BW339" s="553"/>
      <c r="BX339" s="553"/>
      <c r="BY339" s="553"/>
      <c r="BZ339" s="544"/>
      <c r="CA339" s="544"/>
      <c r="CB339" s="553"/>
      <c r="CC339" s="553"/>
      <c r="CD339" s="553"/>
      <c r="CE339" s="546"/>
      <c r="CF339" s="544"/>
      <c r="CG339" s="546"/>
      <c r="CH339" s="544"/>
    </row>
    <row r="340" spans="1:86" ht="17" hidden="1" customHeight="1" x14ac:dyDescent="0.2">
      <c r="A340" s="485"/>
      <c r="B340" s="595" t="s">
        <v>148</v>
      </c>
      <c r="C340" s="586" t="s">
        <v>89</v>
      </c>
      <c r="D340" s="589">
        <v>30</v>
      </c>
      <c r="E340" s="557">
        <v>8</v>
      </c>
      <c r="F340" s="238">
        <v>85</v>
      </c>
      <c r="G340" s="289">
        <f>'Anchor-AI'!L338</f>
        <v>0</v>
      </c>
      <c r="H340" s="290">
        <f>'Anchor-AI'!M338</f>
        <v>0</v>
      </c>
      <c r="I340" s="290">
        <f>'Anchor-AI'!N338</f>
        <v>0</v>
      </c>
      <c r="J340" s="290">
        <f>'Anchor-AI'!O338</f>
        <v>0</v>
      </c>
      <c r="K340" s="290">
        <f>(Summary!$C$63*H340+Summary!$C$64*I340+Summary!$C$65*J340)/Summary!$C$66</f>
        <v>0</v>
      </c>
      <c r="L340" s="290">
        <f>'Anchor-AI'!P338</f>
        <v>0</v>
      </c>
      <c r="M340" s="290">
        <f>'Anchor-AI'!Q338</f>
        <v>0</v>
      </c>
      <c r="N340" s="290">
        <f>'Anchor-AI'!R338</f>
        <v>0</v>
      </c>
      <c r="O340" s="290">
        <f>'Anchor-AI'!S338</f>
        <v>0</v>
      </c>
      <c r="P340" s="290">
        <f>'Anchor-AI'!T338</f>
        <v>0</v>
      </c>
      <c r="Q340" s="290">
        <f>'Anchor-AI'!U338</f>
        <v>0</v>
      </c>
      <c r="R340" s="290">
        <f>'Anchor-AI'!V338</f>
        <v>0</v>
      </c>
      <c r="S340" s="290">
        <f>'Anchor-AI'!W338</f>
        <v>0</v>
      </c>
      <c r="T340" s="290">
        <f>'Anchor-AI'!X338</f>
        <v>0</v>
      </c>
      <c r="U340" s="290">
        <f>10*LOG10(1/((Summary!$C$80/10^(R340/10)+Summary!$C$81/10^(S340/10)+Summary!$C$82/10^(T340/10))/Summary!$C$83))</f>
        <v>0</v>
      </c>
      <c r="V340" s="290">
        <f>'Anchor-AI'!Y338</f>
        <v>0</v>
      </c>
      <c r="W340" s="290">
        <f>'Anchor-AI'!Z338</f>
        <v>0</v>
      </c>
      <c r="X340" s="290">
        <f>'Anchor-AI'!AA338</f>
        <v>0</v>
      </c>
      <c r="Y340" s="360">
        <f>'Anchor-AI'!AB338</f>
        <v>0</v>
      </c>
      <c r="Z340" s="360">
        <f>'Anchor-AI'!AC338</f>
        <v>0</v>
      </c>
      <c r="AA340" s="291">
        <f t="shared" si="27"/>
        <v>0</v>
      </c>
      <c r="AC340" s="169">
        <f>'Test-AI'!L338</f>
        <v>0</v>
      </c>
      <c r="AD340" s="166">
        <f>'Test-AI'!M338</f>
        <v>0</v>
      </c>
      <c r="AE340" s="166">
        <f>'Test-AI'!N338</f>
        <v>0</v>
      </c>
      <c r="AF340" s="166">
        <f>'Test-AI'!O338</f>
        <v>0</v>
      </c>
      <c r="AG340" s="166">
        <f>(Summary!$C$63*AD340+Summary!$C$64*AE340+Summary!$C$65*AF340)/Summary!$C$66</f>
        <v>0</v>
      </c>
      <c r="AH340" s="166">
        <f>'Test-AI'!P338</f>
        <v>0</v>
      </c>
      <c r="AI340" s="166">
        <f>'Test-AI'!Q338</f>
        <v>0</v>
      </c>
      <c r="AJ340" s="166">
        <f>'Test-AI'!R338</f>
        <v>0</v>
      </c>
      <c r="AK340" s="166">
        <f>'Test-AI'!S338</f>
        <v>0</v>
      </c>
      <c r="AL340" s="166">
        <f>'Test-AI'!T338</f>
        <v>0</v>
      </c>
      <c r="AM340" s="166">
        <f>'Test-AI'!U338</f>
        <v>0</v>
      </c>
      <c r="AN340" s="166">
        <f>'Test-AI'!V338</f>
        <v>0</v>
      </c>
      <c r="AO340" s="166">
        <f>'Test-AI'!W338</f>
        <v>0</v>
      </c>
      <c r="AP340" s="166">
        <f>'Test-AI'!X338</f>
        <v>0</v>
      </c>
      <c r="AQ340" s="166">
        <f>10*LOG10(1/((Summary!$C$80/10^(AN340/10)+Summary!$C$81/10^(AO340/10)+Summary!$C$82/10^(AP340/10))/Summary!$C$83))</f>
        <v>0</v>
      </c>
      <c r="AR340" s="166">
        <f>'Test-AI'!Y338</f>
        <v>0</v>
      </c>
      <c r="AS340" s="166">
        <f>'Test-AI'!Z338</f>
        <v>0</v>
      </c>
      <c r="AT340" s="290">
        <f>'Test-AI'!AA338</f>
        <v>0</v>
      </c>
      <c r="AU340" s="356">
        <f>'Test-AI'!AB338</f>
        <v>0</v>
      </c>
      <c r="AV340" s="356">
        <f>'Test-AI'!AC338</f>
        <v>0</v>
      </c>
      <c r="AW340" s="291">
        <f t="shared" si="28"/>
        <v>0</v>
      </c>
      <c r="AX340" s="292" t="e">
        <f t="shared" si="29"/>
        <v>#DIV/0!</v>
      </c>
      <c r="AY340" s="293" t="e">
        <f t="shared" si="29"/>
        <v>#DIV/0!</v>
      </c>
      <c r="AZ340" s="292" t="e">
        <f t="shared" si="29"/>
        <v>#DIV/0!</v>
      </c>
      <c r="BA340" s="344" t="e">
        <f t="shared" si="26"/>
        <v>#DIV/0!</v>
      </c>
      <c r="BB340" s="75"/>
      <c r="BC340" s="75"/>
      <c r="BD340" s="572" t="s">
        <v>39</v>
      </c>
      <c r="BE340" s="549" t="e">
        <f t="array" ref="BE340">bdRateExtend($G340:$G343,H340:H343,$AC340:$AC343,AD340:AD343)</f>
        <v>#VALUE!</v>
      </c>
      <c r="BF340" s="551" t="e">
        <f t="array" ref="BF340">bdRateExtend($G340:$G345,H340:H345,$AC340:$AC345,AD340:AD345)</f>
        <v>#VALUE!</v>
      </c>
      <c r="BG340" s="551" t="e">
        <f t="array" ref="BG340">bdRateExtend($G340:$G345,I340:I345,$AC340:$AC345,AE340:AE345)</f>
        <v>#VALUE!</v>
      </c>
      <c r="BH340" s="551" t="e">
        <f t="array" ref="BH340">bdRateExtend($G340:$G345,J340:J345,$AC340:$AC345,AF340:AF345)</f>
        <v>#VALUE!</v>
      </c>
      <c r="BI340" s="551" t="e">
        <f t="array" ref="BI340">bdRateExtend($G340:$G345,K340:K345,$AC340:$AC345,AG340:AG345)</f>
        <v>#VALUE!</v>
      </c>
      <c r="BJ340" s="575" t="e">
        <f>(Summary!$C$94*BF340+Summary!$C$95*BG340+Summary!$C$96*BH340)/Summary!$C$97</f>
        <v>#VALUE!</v>
      </c>
      <c r="BK340" s="551" t="e">
        <f t="array" ref="BK340">bdRateExtend($G340:$G343,L340:L343,$AC340:$AC343,AH340:AH343)</f>
        <v>#VALUE!</v>
      </c>
      <c r="BL340" s="551" t="e">
        <f t="array" ref="BL340">bdRateExtend($G340:$G345,L340:L345,$AC340:$AC345,AH340:AH345)</f>
        <v>#VALUE!</v>
      </c>
      <c r="BM340" s="551" t="e">
        <f t="array" ref="BM340">bdRateExtend($G340:$G343,M340:M343,$AC340:$AC343,AI340:AI343)</f>
        <v>#VALUE!</v>
      </c>
      <c r="BN340" s="551" t="e">
        <f t="array" ref="BN340">bdRateExtend($G340:$G345,M340:M345,$AC340:$AC345,AI340:AI345)</f>
        <v>#VALUE!</v>
      </c>
      <c r="BO340" s="548" t="e">
        <f t="array" ref="BO340">bdRateExtend($G340:$G343,N340:N343,$AC340:$AC343,AJ340:AJ343,"None", FALSE,1)</f>
        <v>#VALUE!</v>
      </c>
      <c r="BP340" s="585" t="e">
        <f t="array" ref="BP340">bdRateExtend($G340:$G345,N340:N345,$AC340:$AC345,AJ340:AJ345,"None", FALSE,1)</f>
        <v>#VALUE!</v>
      </c>
      <c r="BQ340" s="548" t="e">
        <f t="array" ref="BQ340">bdRateExtend($G340:$G343,O340:O343,$AC340:$AC343,AK340:AK343,"None", FALSE,1)</f>
        <v>#VALUE!</v>
      </c>
      <c r="BR340" s="585" t="e">
        <f t="array" ref="BR340">bdRateExtend($G340:$G345,O340:O345,$AC340:$AC345,AK340:AK345,"None", FALSE,1)</f>
        <v>#VALUE!</v>
      </c>
      <c r="BS340" s="551" t="e">
        <f t="array" ref="BS340">bdRateExtend($G340:$G343,P340:P343,$AC340:$AC343,AL340:AL343)</f>
        <v>#VALUE!</v>
      </c>
      <c r="BT340" s="551" t="e">
        <f t="array" ref="BT340">bdRateExtend($G340:$G345,P340:P345,$AC340:$AC345,AL340:AL345)</f>
        <v>#VALUE!</v>
      </c>
      <c r="BU340" s="551" t="e">
        <f t="array" ref="BU340">bdRateExtend($G340:$G343,Q340:Q343,$AC340:$AC343,AM340:AM343)</f>
        <v>#VALUE!</v>
      </c>
      <c r="BV340" s="551" t="e">
        <f t="array" ref="BV340">bdRateExtend($G340:$G345,Q340:Q345,$AC340:$AC345,AM340:AM345)</f>
        <v>#VALUE!</v>
      </c>
      <c r="BW340" s="551" t="e">
        <f t="array" ref="BW340">bdRateExtend($G340:$G343,R340:R343,$AC340:$AC343,AN340:AN343)</f>
        <v>#VALUE!</v>
      </c>
      <c r="BX340" s="551" t="e">
        <f t="array" ref="BX340">bdRateExtend($G340:$G345,R340:R345,$AC340:$AC345,AN340:AN345)</f>
        <v>#VALUE!</v>
      </c>
      <c r="BY340" s="551" t="e">
        <f t="array" ref="BY340">bdRateExtend($G340:$G345,S340:S345,$AC340:$AC345,AO340:AO345)</f>
        <v>#VALUE!</v>
      </c>
      <c r="BZ340" s="555" t="e">
        <f t="array" ref="BZ340">bdRateExtend($G340:$G345,T340:T345,$AC340:$AC345,AP340:AP345)</f>
        <v>#VALUE!</v>
      </c>
      <c r="CA340" s="555" t="e">
        <f t="array" ref="CA340">bdRateExtend($G340:$G345,U340:U345,$AC340:$AC345,AQ340:AQ345)</f>
        <v>#VALUE!</v>
      </c>
      <c r="CB340" s="575" t="e">
        <f>(Summary!$C$108*BX340+Summary!$C$109*BY340+Summary!$C$110*BZ340)/Summary!$C$111</f>
        <v>#VALUE!</v>
      </c>
      <c r="CC340" s="561" t="e">
        <f t="array" ref="CC340">bdCAMBIExtend($G340:$G343,V340:V343,$AC340:$AC343,AR340:AR343)</f>
        <v>#VALUE!</v>
      </c>
      <c r="CD340" s="561" t="e">
        <f t="array" ref="CD340">bdCAMBIExtend($G340:$G345,V340:V345,$AC340:$AC345,AR340:AR345)</f>
        <v>#VALUE!</v>
      </c>
      <c r="CE340" s="547">
        <f t="array" ref="CE340">testVMAFRange($G340:$G343,N340:N343,$AC340:$AC343,AJ340:AJ343)</f>
        <v>0</v>
      </c>
      <c r="CF340" s="543">
        <f t="array" ref="CF340">testVMAFRange($G340:$G345,N340:N345,$AC340:$AC345,AJ340:AJ345)</f>
        <v>0</v>
      </c>
      <c r="CG340" s="547">
        <f t="array" ref="CG340">testVMAFRange($G340:$G343,O340:O343,$AC340:$AC343,AK340:AK343)</f>
        <v>0</v>
      </c>
      <c r="CH340" s="543">
        <f t="array" ref="CH340">testVMAFRange($G340:$G345,O340:O345,$AC340:$AC345,AK340:AK345)</f>
        <v>0</v>
      </c>
    </row>
    <row r="341" spans="1:86" ht="17" hidden="1" customHeight="1" x14ac:dyDescent="0.2">
      <c r="A341" s="485"/>
      <c r="B341" s="566"/>
      <c r="C341" s="485"/>
      <c r="D341" s="590"/>
      <c r="E341" s="558"/>
      <c r="F341" s="239">
        <v>110</v>
      </c>
      <c r="G341" s="294">
        <f>'Anchor-AI'!L339</f>
        <v>0</v>
      </c>
      <c r="H341" s="295">
        <f>'Anchor-AI'!M339</f>
        <v>0</v>
      </c>
      <c r="I341" s="295">
        <f>'Anchor-AI'!N339</f>
        <v>0</v>
      </c>
      <c r="J341" s="295">
        <f>'Anchor-AI'!O339</f>
        <v>0</v>
      </c>
      <c r="K341" s="295">
        <f>(Summary!$C$63*H341+Summary!$C$64*I341+Summary!$C$65*J341)/Summary!$C$66</f>
        <v>0</v>
      </c>
      <c r="L341" s="295">
        <f>'Anchor-AI'!P339</f>
        <v>0</v>
      </c>
      <c r="M341" s="295">
        <f>'Anchor-AI'!Q339</f>
        <v>0</v>
      </c>
      <c r="N341" s="295">
        <f>'Anchor-AI'!R339</f>
        <v>0</v>
      </c>
      <c r="O341" s="295">
        <f>'Anchor-AI'!S339</f>
        <v>0</v>
      </c>
      <c r="P341" s="295">
        <f>'Anchor-AI'!T339</f>
        <v>0</v>
      </c>
      <c r="Q341" s="295">
        <f>'Anchor-AI'!U339</f>
        <v>0</v>
      </c>
      <c r="R341" s="295">
        <f>'Anchor-AI'!V339</f>
        <v>0</v>
      </c>
      <c r="S341" s="295">
        <f>'Anchor-AI'!W339</f>
        <v>0</v>
      </c>
      <c r="T341" s="295">
        <f>'Anchor-AI'!X339</f>
        <v>0</v>
      </c>
      <c r="U341" s="295">
        <f>10*LOG10(1/((Summary!$C$80/10^(R341/10)+Summary!$C$81/10^(S341/10)+Summary!$C$82/10^(T341/10))/Summary!$C$83))</f>
        <v>0</v>
      </c>
      <c r="V341" s="295">
        <f>'Anchor-AI'!Y339</f>
        <v>0</v>
      </c>
      <c r="W341" s="295">
        <f>'Anchor-AI'!Z339</f>
        <v>0</v>
      </c>
      <c r="X341" s="295">
        <f>'Anchor-AI'!AA339</f>
        <v>0</v>
      </c>
      <c r="Y341" s="357">
        <f>'Anchor-AI'!AB339</f>
        <v>0</v>
      </c>
      <c r="Z341" s="357">
        <f>'Anchor-AI'!AC339</f>
        <v>0</v>
      </c>
      <c r="AA341" s="296">
        <f t="shared" si="27"/>
        <v>0</v>
      </c>
      <c r="AC341" s="170">
        <f>'Test-AI'!L339</f>
        <v>0</v>
      </c>
      <c r="AD341" s="167">
        <f>'Test-AI'!M339</f>
        <v>0</v>
      </c>
      <c r="AE341" s="167">
        <f>'Test-AI'!N339</f>
        <v>0</v>
      </c>
      <c r="AF341" s="167">
        <f>'Test-AI'!O339</f>
        <v>0</v>
      </c>
      <c r="AG341" s="167">
        <f>(Summary!$C$63*AD341+Summary!$C$64*AE341+Summary!$C$65*AF341)/Summary!$C$66</f>
        <v>0</v>
      </c>
      <c r="AH341" s="167">
        <f>'Test-AI'!P339</f>
        <v>0</v>
      </c>
      <c r="AI341" s="167">
        <f>'Test-AI'!Q339</f>
        <v>0</v>
      </c>
      <c r="AJ341" s="167">
        <f>'Test-AI'!R339</f>
        <v>0</v>
      </c>
      <c r="AK341" s="167">
        <f>'Test-AI'!S339</f>
        <v>0</v>
      </c>
      <c r="AL341" s="167">
        <f>'Test-AI'!T339</f>
        <v>0</v>
      </c>
      <c r="AM341" s="167">
        <f>'Test-AI'!U339</f>
        <v>0</v>
      </c>
      <c r="AN341" s="167">
        <f>'Test-AI'!V339</f>
        <v>0</v>
      </c>
      <c r="AO341" s="167">
        <f>'Test-AI'!W339</f>
        <v>0</v>
      </c>
      <c r="AP341" s="167">
        <f>'Test-AI'!X339</f>
        <v>0</v>
      </c>
      <c r="AQ341" s="167">
        <f>10*LOG10(1/((Summary!$C$80/10^(AN341/10)+Summary!$C$81/10^(AO341/10)+Summary!$C$82/10^(AP341/10))/Summary!$C$83))</f>
        <v>0</v>
      </c>
      <c r="AR341" s="167">
        <f>'Test-AI'!Y339</f>
        <v>0</v>
      </c>
      <c r="AS341" s="167">
        <f>'Test-AI'!Z339</f>
        <v>0</v>
      </c>
      <c r="AT341" s="295">
        <f>'Test-AI'!AA339</f>
        <v>0</v>
      </c>
      <c r="AU341" s="357">
        <f>'Test-AI'!AB339</f>
        <v>0</v>
      </c>
      <c r="AV341" s="357">
        <f>'Test-AI'!AC339</f>
        <v>0</v>
      </c>
      <c r="AW341" s="296">
        <f t="shared" si="28"/>
        <v>0</v>
      </c>
      <c r="AX341" s="297" t="e">
        <f t="shared" si="29"/>
        <v>#DIV/0!</v>
      </c>
      <c r="AY341" s="298" t="e">
        <f t="shared" si="29"/>
        <v>#DIV/0!</v>
      </c>
      <c r="AZ341" s="297" t="e">
        <f t="shared" si="29"/>
        <v>#DIV/0!</v>
      </c>
      <c r="BA341" s="345" t="e">
        <f t="shared" si="26"/>
        <v>#DIV/0!</v>
      </c>
      <c r="BB341" s="75"/>
      <c r="BC341" s="75"/>
      <c r="BD341" s="565"/>
      <c r="BE341" s="550"/>
      <c r="BF341" s="552"/>
      <c r="BG341" s="552"/>
      <c r="BH341" s="552"/>
      <c r="BI341" s="552"/>
      <c r="BJ341" s="552"/>
      <c r="BK341" s="553"/>
      <c r="BL341" s="552"/>
      <c r="BM341" s="553"/>
      <c r="BN341" s="552"/>
      <c r="BO341" s="546"/>
      <c r="BP341" s="541"/>
      <c r="BQ341" s="546"/>
      <c r="BR341" s="541"/>
      <c r="BS341" s="553"/>
      <c r="BT341" s="552"/>
      <c r="BU341" s="553"/>
      <c r="BV341" s="552"/>
      <c r="BW341" s="553"/>
      <c r="BX341" s="552"/>
      <c r="BY341" s="552"/>
      <c r="BZ341" s="541"/>
      <c r="CA341" s="541"/>
      <c r="CB341" s="552"/>
      <c r="CC341" s="553"/>
      <c r="CD341" s="552"/>
      <c r="CE341" s="546"/>
      <c r="CF341" s="541"/>
      <c r="CG341" s="546"/>
      <c r="CH341" s="541"/>
    </row>
    <row r="342" spans="1:86" ht="17" hidden="1" customHeight="1" x14ac:dyDescent="0.2">
      <c r="A342" s="485"/>
      <c r="B342" s="566"/>
      <c r="C342" s="485"/>
      <c r="D342" s="590"/>
      <c r="E342" s="558"/>
      <c r="F342" s="239">
        <v>135</v>
      </c>
      <c r="G342" s="294">
        <f>'Anchor-AI'!L340</f>
        <v>0</v>
      </c>
      <c r="H342" s="295">
        <f>'Anchor-AI'!M340</f>
        <v>0</v>
      </c>
      <c r="I342" s="295">
        <f>'Anchor-AI'!N340</f>
        <v>0</v>
      </c>
      <c r="J342" s="295">
        <f>'Anchor-AI'!O340</f>
        <v>0</v>
      </c>
      <c r="K342" s="295">
        <f>(Summary!$C$63*H342+Summary!$C$64*I342+Summary!$C$65*J342)/Summary!$C$66</f>
        <v>0</v>
      </c>
      <c r="L342" s="295">
        <f>'Anchor-AI'!P340</f>
        <v>0</v>
      </c>
      <c r="M342" s="295">
        <f>'Anchor-AI'!Q340</f>
        <v>0</v>
      </c>
      <c r="N342" s="295">
        <f>'Anchor-AI'!R340</f>
        <v>0</v>
      </c>
      <c r="O342" s="295">
        <f>'Anchor-AI'!S340</f>
        <v>0</v>
      </c>
      <c r="P342" s="295">
        <f>'Anchor-AI'!T340</f>
        <v>0</v>
      </c>
      <c r="Q342" s="295">
        <f>'Anchor-AI'!U340</f>
        <v>0</v>
      </c>
      <c r="R342" s="295">
        <f>'Anchor-AI'!V340</f>
        <v>0</v>
      </c>
      <c r="S342" s="295">
        <f>'Anchor-AI'!W340</f>
        <v>0</v>
      </c>
      <c r="T342" s="295">
        <f>'Anchor-AI'!X340</f>
        <v>0</v>
      </c>
      <c r="U342" s="295">
        <f>10*LOG10(1/((Summary!$C$80/10^(R342/10)+Summary!$C$81/10^(S342/10)+Summary!$C$82/10^(T342/10))/Summary!$C$83))</f>
        <v>0</v>
      </c>
      <c r="V342" s="295">
        <f>'Anchor-AI'!Y340</f>
        <v>0</v>
      </c>
      <c r="W342" s="295">
        <f>'Anchor-AI'!Z340</f>
        <v>0</v>
      </c>
      <c r="X342" s="295">
        <f>'Anchor-AI'!AA340</f>
        <v>0</v>
      </c>
      <c r="Y342" s="357">
        <f>'Anchor-AI'!AB340</f>
        <v>0</v>
      </c>
      <c r="Z342" s="357">
        <f>'Anchor-AI'!AC340</f>
        <v>0</v>
      </c>
      <c r="AA342" s="296">
        <f t="shared" si="27"/>
        <v>0</v>
      </c>
      <c r="AC342" s="170">
        <f>'Test-AI'!L340</f>
        <v>0</v>
      </c>
      <c r="AD342" s="167">
        <f>'Test-AI'!M340</f>
        <v>0</v>
      </c>
      <c r="AE342" s="167">
        <f>'Test-AI'!N340</f>
        <v>0</v>
      </c>
      <c r="AF342" s="167">
        <f>'Test-AI'!O340</f>
        <v>0</v>
      </c>
      <c r="AG342" s="167">
        <f>(Summary!$C$63*AD342+Summary!$C$64*AE342+Summary!$C$65*AF342)/Summary!$C$66</f>
        <v>0</v>
      </c>
      <c r="AH342" s="167">
        <f>'Test-AI'!P340</f>
        <v>0</v>
      </c>
      <c r="AI342" s="167">
        <f>'Test-AI'!Q340</f>
        <v>0</v>
      </c>
      <c r="AJ342" s="167">
        <f>'Test-AI'!R340</f>
        <v>0</v>
      </c>
      <c r="AK342" s="167">
        <f>'Test-AI'!S340</f>
        <v>0</v>
      </c>
      <c r="AL342" s="167">
        <f>'Test-AI'!T340</f>
        <v>0</v>
      </c>
      <c r="AM342" s="167">
        <f>'Test-AI'!U340</f>
        <v>0</v>
      </c>
      <c r="AN342" s="167">
        <f>'Test-AI'!V340</f>
        <v>0</v>
      </c>
      <c r="AO342" s="167">
        <f>'Test-AI'!W340</f>
        <v>0</v>
      </c>
      <c r="AP342" s="167">
        <f>'Test-AI'!X340</f>
        <v>0</v>
      </c>
      <c r="AQ342" s="167">
        <f>10*LOG10(1/((Summary!$C$80/10^(AN342/10)+Summary!$C$81/10^(AO342/10)+Summary!$C$82/10^(AP342/10))/Summary!$C$83))</f>
        <v>0</v>
      </c>
      <c r="AR342" s="167">
        <f>'Test-AI'!Y340</f>
        <v>0</v>
      </c>
      <c r="AS342" s="167">
        <f>'Test-AI'!Z340</f>
        <v>0</v>
      </c>
      <c r="AT342" s="295">
        <f>'Test-AI'!AA340</f>
        <v>0</v>
      </c>
      <c r="AU342" s="357">
        <f>'Test-AI'!AB340</f>
        <v>0</v>
      </c>
      <c r="AV342" s="357">
        <f>'Test-AI'!AC340</f>
        <v>0</v>
      </c>
      <c r="AW342" s="296">
        <f t="shared" si="28"/>
        <v>0</v>
      </c>
      <c r="AX342" s="297" t="e">
        <f t="shared" si="29"/>
        <v>#DIV/0!</v>
      </c>
      <c r="AY342" s="298" t="e">
        <f t="shared" si="29"/>
        <v>#DIV/0!</v>
      </c>
      <c r="AZ342" s="297" t="e">
        <f t="shared" si="29"/>
        <v>#DIV/0!</v>
      </c>
      <c r="BA342" s="345" t="e">
        <f t="shared" si="26"/>
        <v>#DIV/0!</v>
      </c>
      <c r="BB342" s="75"/>
      <c r="BC342" s="75"/>
      <c r="BD342" s="573" t="s">
        <v>147</v>
      </c>
      <c r="BE342" s="549" t="e">
        <f t="array" ref="BE342">bdRateExtend($G341:$G344,H341:H344,$AC341:$AC344,AD341:AD344)</f>
        <v>#VALUE!</v>
      </c>
      <c r="BF342" s="552"/>
      <c r="BG342" s="552"/>
      <c r="BH342" s="552"/>
      <c r="BI342" s="552"/>
      <c r="BJ342" s="552"/>
      <c r="BK342" s="551" t="e">
        <f t="array" ref="BK342">bdRateExtend($G341:$G344,L341:L344,$AC341:$AC344,AH341:AH344)</f>
        <v>#VALUE!</v>
      </c>
      <c r="BL342" s="552"/>
      <c r="BM342" s="551" t="e">
        <f t="array" ref="BM342">bdRateExtend($G341:$G344,M341:M344,$AC341:$AC344,AI341:AI344)</f>
        <v>#VALUE!</v>
      </c>
      <c r="BN342" s="552"/>
      <c r="BO342" s="545" t="e">
        <f t="array" ref="BO342">bdRateExtend($G341:$G344,N341:N344,$AC341:$AC344,AJ341:AJ344,"None", FALSE,1)</f>
        <v>#VALUE!</v>
      </c>
      <c r="BP342" s="541"/>
      <c r="BQ342" s="545" t="e">
        <f t="array" ref="BQ342">bdRateExtend($G341:$G344,O341:O344,$AC341:$AC344,AK341:AK344,"None", FALSE,1)</f>
        <v>#VALUE!</v>
      </c>
      <c r="BR342" s="541"/>
      <c r="BS342" s="551" t="e">
        <f t="array" ref="BS342">bdRateExtend($G341:$G344,P341:P344,$AC341:$AC344,AL341:AL344)</f>
        <v>#VALUE!</v>
      </c>
      <c r="BT342" s="552"/>
      <c r="BU342" s="551" t="e">
        <f t="array" ref="BU342">bdRateExtend($G341:$G344,Q341:Q344,$AC341:$AC344,AM341:AM344)</f>
        <v>#VALUE!</v>
      </c>
      <c r="BV342" s="552"/>
      <c r="BW342" s="551" t="e">
        <f t="array" ref="BW342">bdRateExtend($G341:$G344,R341:R344,$AC341:$AC344,AN341:AN344)</f>
        <v>#VALUE!</v>
      </c>
      <c r="BX342" s="552"/>
      <c r="BY342" s="552"/>
      <c r="BZ342" s="541"/>
      <c r="CA342" s="541"/>
      <c r="CB342" s="552"/>
      <c r="CC342" s="561" t="e">
        <f t="array" ref="CC342">bdCAMBIExtend($G341:$G344,V341:V344,$AC341:$AC344,AR341:AR344)</f>
        <v>#VALUE!</v>
      </c>
      <c r="CD342" s="552"/>
      <c r="CE342" s="554">
        <f t="array" ref="CE342">testVMAFRange($G341:$G344,N341:N344,$AC341:$AC344,AJ341:AJ344)</f>
        <v>0</v>
      </c>
      <c r="CF342" s="541"/>
      <c r="CG342" s="554">
        <f t="array" ref="CG342">testVMAFRange($G341:$G344,O341:O344,$AC341:$AC344,AK341:AK344)</f>
        <v>0</v>
      </c>
      <c r="CH342" s="541"/>
    </row>
    <row r="343" spans="1:86" ht="17" hidden="1" customHeight="1" x14ac:dyDescent="0.2">
      <c r="A343" s="485"/>
      <c r="B343" s="566"/>
      <c r="C343" s="485"/>
      <c r="D343" s="590"/>
      <c r="E343" s="558"/>
      <c r="F343" s="239">
        <v>160</v>
      </c>
      <c r="G343" s="294">
        <f>'Anchor-AI'!L341</f>
        <v>0</v>
      </c>
      <c r="H343" s="295">
        <f>'Anchor-AI'!M341</f>
        <v>0</v>
      </c>
      <c r="I343" s="295">
        <f>'Anchor-AI'!N341</f>
        <v>0</v>
      </c>
      <c r="J343" s="295">
        <f>'Anchor-AI'!O341</f>
        <v>0</v>
      </c>
      <c r="K343" s="295">
        <f>(Summary!$C$63*H343+Summary!$C$64*I343+Summary!$C$65*J343)/Summary!$C$66</f>
        <v>0</v>
      </c>
      <c r="L343" s="295">
        <f>'Anchor-AI'!P341</f>
        <v>0</v>
      </c>
      <c r="M343" s="295">
        <f>'Anchor-AI'!Q341</f>
        <v>0</v>
      </c>
      <c r="N343" s="295">
        <f>'Anchor-AI'!R341</f>
        <v>0</v>
      </c>
      <c r="O343" s="295">
        <f>'Anchor-AI'!S341</f>
        <v>0</v>
      </c>
      <c r="P343" s="295">
        <f>'Anchor-AI'!T341</f>
        <v>0</v>
      </c>
      <c r="Q343" s="295">
        <f>'Anchor-AI'!U341</f>
        <v>0</v>
      </c>
      <c r="R343" s="295">
        <f>'Anchor-AI'!V341</f>
        <v>0</v>
      </c>
      <c r="S343" s="295">
        <f>'Anchor-AI'!W341</f>
        <v>0</v>
      </c>
      <c r="T343" s="295">
        <f>'Anchor-AI'!X341</f>
        <v>0</v>
      </c>
      <c r="U343" s="295">
        <f>10*LOG10(1/((Summary!$C$80/10^(R343/10)+Summary!$C$81/10^(S343/10)+Summary!$C$82/10^(T343/10))/Summary!$C$83))</f>
        <v>0</v>
      </c>
      <c r="V343" s="295">
        <f>'Anchor-AI'!Y341</f>
        <v>0</v>
      </c>
      <c r="W343" s="295">
        <f>'Anchor-AI'!Z341</f>
        <v>0</v>
      </c>
      <c r="X343" s="295">
        <f>'Anchor-AI'!AA341</f>
        <v>0</v>
      </c>
      <c r="Y343" s="357">
        <f>'Anchor-AI'!AB341</f>
        <v>0</v>
      </c>
      <c r="Z343" s="357">
        <f>'Anchor-AI'!AC341</f>
        <v>0</v>
      </c>
      <c r="AA343" s="296">
        <f t="shared" si="27"/>
        <v>0</v>
      </c>
      <c r="AC343" s="170">
        <f>'Test-AI'!L341</f>
        <v>0</v>
      </c>
      <c r="AD343" s="167">
        <f>'Test-AI'!M341</f>
        <v>0</v>
      </c>
      <c r="AE343" s="167">
        <f>'Test-AI'!N341</f>
        <v>0</v>
      </c>
      <c r="AF343" s="167">
        <f>'Test-AI'!O341</f>
        <v>0</v>
      </c>
      <c r="AG343" s="167">
        <f>(Summary!$C$63*AD343+Summary!$C$64*AE343+Summary!$C$65*AF343)/Summary!$C$66</f>
        <v>0</v>
      </c>
      <c r="AH343" s="167">
        <f>'Test-AI'!P341</f>
        <v>0</v>
      </c>
      <c r="AI343" s="167">
        <f>'Test-AI'!Q341</f>
        <v>0</v>
      </c>
      <c r="AJ343" s="167">
        <f>'Test-AI'!R341</f>
        <v>0</v>
      </c>
      <c r="AK343" s="167">
        <f>'Test-AI'!S341</f>
        <v>0</v>
      </c>
      <c r="AL343" s="167">
        <f>'Test-AI'!T341</f>
        <v>0</v>
      </c>
      <c r="AM343" s="167">
        <f>'Test-AI'!U341</f>
        <v>0</v>
      </c>
      <c r="AN343" s="167">
        <f>'Test-AI'!V341</f>
        <v>0</v>
      </c>
      <c r="AO343" s="167">
        <f>'Test-AI'!W341</f>
        <v>0</v>
      </c>
      <c r="AP343" s="167">
        <f>'Test-AI'!X341</f>
        <v>0</v>
      </c>
      <c r="AQ343" s="167">
        <f>10*LOG10(1/((Summary!$C$80/10^(AN343/10)+Summary!$C$81/10^(AO343/10)+Summary!$C$82/10^(AP343/10))/Summary!$C$83))</f>
        <v>0</v>
      </c>
      <c r="AR343" s="167">
        <f>'Test-AI'!Y341</f>
        <v>0</v>
      </c>
      <c r="AS343" s="167">
        <f>'Test-AI'!Z341</f>
        <v>0</v>
      </c>
      <c r="AT343" s="295">
        <f>'Test-AI'!AA341</f>
        <v>0</v>
      </c>
      <c r="AU343" s="357">
        <f>'Test-AI'!AB341</f>
        <v>0</v>
      </c>
      <c r="AV343" s="357">
        <f>'Test-AI'!AC341</f>
        <v>0</v>
      </c>
      <c r="AW343" s="296">
        <f t="shared" si="28"/>
        <v>0</v>
      </c>
      <c r="AX343" s="297" t="e">
        <f t="shared" si="29"/>
        <v>#DIV/0!</v>
      </c>
      <c r="AY343" s="298" t="e">
        <f t="shared" si="29"/>
        <v>#DIV/0!</v>
      </c>
      <c r="AZ343" s="297" t="e">
        <f t="shared" si="29"/>
        <v>#DIV/0!</v>
      </c>
      <c r="BA343" s="345" t="e">
        <f t="shared" si="26"/>
        <v>#DIV/0!</v>
      </c>
      <c r="BB343" s="75"/>
      <c r="BC343" s="75"/>
      <c r="BD343" s="565"/>
      <c r="BE343" s="550"/>
      <c r="BF343" s="552"/>
      <c r="BG343" s="552"/>
      <c r="BH343" s="552"/>
      <c r="BI343" s="552"/>
      <c r="BJ343" s="552"/>
      <c r="BK343" s="553"/>
      <c r="BL343" s="552"/>
      <c r="BM343" s="553"/>
      <c r="BN343" s="552"/>
      <c r="BO343" s="546"/>
      <c r="BP343" s="541"/>
      <c r="BQ343" s="546"/>
      <c r="BR343" s="541"/>
      <c r="BS343" s="553"/>
      <c r="BT343" s="552"/>
      <c r="BU343" s="553"/>
      <c r="BV343" s="552"/>
      <c r="BW343" s="553"/>
      <c r="BX343" s="552"/>
      <c r="BY343" s="552"/>
      <c r="BZ343" s="541"/>
      <c r="CA343" s="541"/>
      <c r="CB343" s="552"/>
      <c r="CC343" s="553"/>
      <c r="CD343" s="552"/>
      <c r="CE343" s="546"/>
      <c r="CF343" s="541"/>
      <c r="CG343" s="546"/>
      <c r="CH343" s="541"/>
    </row>
    <row r="344" spans="1:86" ht="17" hidden="1" customHeight="1" x14ac:dyDescent="0.2">
      <c r="A344" s="485"/>
      <c r="B344" s="566"/>
      <c r="C344" s="485"/>
      <c r="D344" s="590"/>
      <c r="E344" s="558"/>
      <c r="F344" s="239">
        <v>185</v>
      </c>
      <c r="G344" s="294">
        <f>'Anchor-AI'!L342</f>
        <v>0</v>
      </c>
      <c r="H344" s="295">
        <f>'Anchor-AI'!M342</f>
        <v>0</v>
      </c>
      <c r="I344" s="295">
        <f>'Anchor-AI'!N342</f>
        <v>0</v>
      </c>
      <c r="J344" s="295">
        <f>'Anchor-AI'!O342</f>
        <v>0</v>
      </c>
      <c r="K344" s="295">
        <f>(Summary!$C$63*H344+Summary!$C$64*I344+Summary!$C$65*J344)/Summary!$C$66</f>
        <v>0</v>
      </c>
      <c r="L344" s="295">
        <f>'Anchor-AI'!P342</f>
        <v>0</v>
      </c>
      <c r="M344" s="295">
        <f>'Anchor-AI'!Q342</f>
        <v>0</v>
      </c>
      <c r="N344" s="295">
        <f>'Anchor-AI'!R342</f>
        <v>0</v>
      </c>
      <c r="O344" s="295">
        <f>'Anchor-AI'!S342</f>
        <v>0</v>
      </c>
      <c r="P344" s="295">
        <f>'Anchor-AI'!T342</f>
        <v>0</v>
      </c>
      <c r="Q344" s="295">
        <f>'Anchor-AI'!U342</f>
        <v>0</v>
      </c>
      <c r="R344" s="295">
        <f>'Anchor-AI'!V342</f>
        <v>0</v>
      </c>
      <c r="S344" s="295">
        <f>'Anchor-AI'!W342</f>
        <v>0</v>
      </c>
      <c r="T344" s="295">
        <f>'Anchor-AI'!X342</f>
        <v>0</v>
      </c>
      <c r="U344" s="295">
        <f>10*LOG10(1/((Summary!$C$80/10^(R344/10)+Summary!$C$81/10^(S344/10)+Summary!$C$82/10^(T344/10))/Summary!$C$83))</f>
        <v>0</v>
      </c>
      <c r="V344" s="295">
        <f>'Anchor-AI'!Y342</f>
        <v>0</v>
      </c>
      <c r="W344" s="295">
        <f>'Anchor-AI'!Z342</f>
        <v>0</v>
      </c>
      <c r="X344" s="295">
        <f>'Anchor-AI'!AA342</f>
        <v>0</v>
      </c>
      <c r="Y344" s="357">
        <f>'Anchor-AI'!AB342</f>
        <v>0</v>
      </c>
      <c r="Z344" s="357">
        <f>'Anchor-AI'!AC342</f>
        <v>0</v>
      </c>
      <c r="AA344" s="296">
        <f t="shared" si="27"/>
        <v>0</v>
      </c>
      <c r="AC344" s="170">
        <f>'Test-AI'!L342</f>
        <v>0</v>
      </c>
      <c r="AD344" s="167">
        <f>'Test-AI'!M342</f>
        <v>0</v>
      </c>
      <c r="AE344" s="167">
        <f>'Test-AI'!N342</f>
        <v>0</v>
      </c>
      <c r="AF344" s="167">
        <f>'Test-AI'!O342</f>
        <v>0</v>
      </c>
      <c r="AG344" s="167">
        <f>(Summary!$C$63*AD344+Summary!$C$64*AE344+Summary!$C$65*AF344)/Summary!$C$66</f>
        <v>0</v>
      </c>
      <c r="AH344" s="167">
        <f>'Test-AI'!P342</f>
        <v>0</v>
      </c>
      <c r="AI344" s="167">
        <f>'Test-AI'!Q342</f>
        <v>0</v>
      </c>
      <c r="AJ344" s="167">
        <f>'Test-AI'!R342</f>
        <v>0</v>
      </c>
      <c r="AK344" s="167">
        <f>'Test-AI'!S342</f>
        <v>0</v>
      </c>
      <c r="AL344" s="167">
        <f>'Test-AI'!T342</f>
        <v>0</v>
      </c>
      <c r="AM344" s="167">
        <f>'Test-AI'!U342</f>
        <v>0</v>
      </c>
      <c r="AN344" s="167">
        <f>'Test-AI'!V342</f>
        <v>0</v>
      </c>
      <c r="AO344" s="167">
        <f>'Test-AI'!W342</f>
        <v>0</v>
      </c>
      <c r="AP344" s="167">
        <f>'Test-AI'!X342</f>
        <v>0</v>
      </c>
      <c r="AQ344" s="167">
        <f>10*LOG10(1/((Summary!$C$80/10^(AN344/10)+Summary!$C$81/10^(AO344/10)+Summary!$C$82/10^(AP344/10))/Summary!$C$83))</f>
        <v>0</v>
      </c>
      <c r="AR344" s="167">
        <f>'Test-AI'!Y342</f>
        <v>0</v>
      </c>
      <c r="AS344" s="167">
        <f>'Test-AI'!Z342</f>
        <v>0</v>
      </c>
      <c r="AT344" s="295">
        <f>'Test-AI'!AA342</f>
        <v>0</v>
      </c>
      <c r="AU344" s="357">
        <f>'Test-AI'!AB342</f>
        <v>0</v>
      </c>
      <c r="AV344" s="357">
        <f>'Test-AI'!AC342</f>
        <v>0</v>
      </c>
      <c r="AW344" s="296">
        <f t="shared" si="28"/>
        <v>0</v>
      </c>
      <c r="AX344" s="297" t="e">
        <f t="shared" si="29"/>
        <v>#DIV/0!</v>
      </c>
      <c r="AY344" s="298" t="e">
        <f t="shared" si="29"/>
        <v>#DIV/0!</v>
      </c>
      <c r="AZ344" s="297" t="e">
        <f t="shared" si="29"/>
        <v>#DIV/0!</v>
      </c>
      <c r="BA344" s="345" t="e">
        <f t="shared" si="26"/>
        <v>#DIV/0!</v>
      </c>
      <c r="BB344" s="75"/>
      <c r="BC344" s="75"/>
      <c r="BD344" s="574" t="s">
        <v>46</v>
      </c>
      <c r="BE344" s="549" t="e">
        <f t="array" ref="BE344">bdRateExtend($G342:$G345,H342:H345,$AC342:$AC345,AD342:AD345)</f>
        <v>#VALUE!</v>
      </c>
      <c r="BF344" s="552"/>
      <c r="BG344" s="552"/>
      <c r="BH344" s="552"/>
      <c r="BI344" s="552"/>
      <c r="BJ344" s="552"/>
      <c r="BK344" s="551" t="e">
        <f t="array" ref="BK344">bdRateExtend($G342:$G345,L342:L345,$AC342:$AC345,AH342:AH345)</f>
        <v>#VALUE!</v>
      </c>
      <c r="BL344" s="552"/>
      <c r="BM344" s="551" t="e">
        <f t="array" ref="BM344">bdRateExtend($G342:$G345,M342:M345,$AC342:$AC345,AI342:AI345)</f>
        <v>#VALUE!</v>
      </c>
      <c r="BN344" s="552"/>
      <c r="BO344" s="545" t="e">
        <f t="array" ref="BO344">bdRateExtend($G342:$G345,N342:N345,$AC342:$AC345,AJ342:AJ345,"None", FALSE,1)</f>
        <v>#VALUE!</v>
      </c>
      <c r="BP344" s="541"/>
      <c r="BQ344" s="545" t="e">
        <f t="array" ref="BQ344">bdRateExtend($G342:$G345,O342:O345,$AC342:$AC345,AK342:AK345,"None", FALSE,1)</f>
        <v>#VALUE!</v>
      </c>
      <c r="BR344" s="541"/>
      <c r="BS344" s="551" t="e">
        <f t="array" ref="BS344">bdRateExtend($G342:$G345,P342:P345,$AC342:$AC345,AL342:AL345)</f>
        <v>#VALUE!</v>
      </c>
      <c r="BT344" s="552"/>
      <c r="BU344" s="551" t="e">
        <f t="array" ref="BU344">bdRateExtend($G342:$G345,Q342:Q345,$AC342:$AC345,AM342:AM345)</f>
        <v>#VALUE!</v>
      </c>
      <c r="BV344" s="552"/>
      <c r="BW344" s="551" t="e">
        <f t="array" ref="BW344">bdRateExtend($G342:$G345,R342:R345,$AC342:$AC345,AN342:AN345)</f>
        <v>#VALUE!</v>
      </c>
      <c r="BX344" s="552"/>
      <c r="BY344" s="552"/>
      <c r="BZ344" s="541"/>
      <c r="CA344" s="541"/>
      <c r="CB344" s="552"/>
      <c r="CC344" s="561" t="e">
        <f t="array" ref="CC344">bdCAMBIExtend($G342:$G345,V342:V345,$AC342:$AC345,AR342:AR345)</f>
        <v>#VALUE!</v>
      </c>
      <c r="CD344" s="552"/>
      <c r="CE344" s="554">
        <f t="array" ref="CE344">testVMAFRange($G342:$G345,N342:N345,$AC342:$AC345,AJ342:AJ345)</f>
        <v>0</v>
      </c>
      <c r="CF344" s="541"/>
      <c r="CG344" s="554">
        <f t="array" ref="CG344">testVMAFRange($G342:$G345,O342:O345,$AC342:$AC345,AK342:AK345)</f>
        <v>0</v>
      </c>
      <c r="CH344" s="541"/>
    </row>
    <row r="345" spans="1:86" ht="17" hidden="1" customHeight="1" x14ac:dyDescent="0.2">
      <c r="A345" s="485"/>
      <c r="B345" s="596"/>
      <c r="C345" s="486"/>
      <c r="D345" s="591"/>
      <c r="E345" s="559"/>
      <c r="F345" s="240">
        <v>210</v>
      </c>
      <c r="G345" s="299">
        <f>'Anchor-AI'!L343</f>
        <v>0</v>
      </c>
      <c r="H345" s="300">
        <f>'Anchor-AI'!M343</f>
        <v>0</v>
      </c>
      <c r="I345" s="300">
        <f>'Anchor-AI'!N343</f>
        <v>0</v>
      </c>
      <c r="J345" s="300">
        <f>'Anchor-AI'!O343</f>
        <v>0</v>
      </c>
      <c r="K345" s="295">
        <f>(Summary!$C$63*H345+Summary!$C$64*I345+Summary!$C$65*J345)/Summary!$C$66</f>
        <v>0</v>
      </c>
      <c r="L345" s="300">
        <f>'Anchor-AI'!P343</f>
        <v>0</v>
      </c>
      <c r="M345" s="300">
        <f>'Anchor-AI'!Q343</f>
        <v>0</v>
      </c>
      <c r="N345" s="300">
        <f>'Anchor-AI'!R343</f>
        <v>0</v>
      </c>
      <c r="O345" s="300">
        <f>'Anchor-AI'!S343</f>
        <v>0</v>
      </c>
      <c r="P345" s="300">
        <f>'Anchor-AI'!T343</f>
        <v>0</v>
      </c>
      <c r="Q345" s="300">
        <f>'Anchor-AI'!U343</f>
        <v>0</v>
      </c>
      <c r="R345" s="300">
        <f>'Anchor-AI'!V343</f>
        <v>0</v>
      </c>
      <c r="S345" s="300">
        <f>'Anchor-AI'!W343</f>
        <v>0</v>
      </c>
      <c r="T345" s="300">
        <f>'Anchor-AI'!X343</f>
        <v>0</v>
      </c>
      <c r="U345" s="300">
        <f>10*LOG10(1/((Summary!$C$80/10^(R345/10)+Summary!$C$81/10^(S345/10)+Summary!$C$82/10^(T345/10))/Summary!$C$83))</f>
        <v>0</v>
      </c>
      <c r="V345" s="300">
        <f>'Anchor-AI'!Y343</f>
        <v>0</v>
      </c>
      <c r="W345" s="300">
        <f>'Anchor-AI'!Z343</f>
        <v>0</v>
      </c>
      <c r="X345" s="300">
        <f>'Anchor-AI'!AA343</f>
        <v>0</v>
      </c>
      <c r="Y345" s="357">
        <f>'Anchor-AI'!AB343</f>
        <v>0</v>
      </c>
      <c r="Z345" s="357">
        <f>'Anchor-AI'!AC343</f>
        <v>0</v>
      </c>
      <c r="AA345" s="301">
        <f t="shared" si="27"/>
        <v>0</v>
      </c>
      <c r="AC345" s="171">
        <f>'Test-AI'!L343</f>
        <v>0</v>
      </c>
      <c r="AD345" s="168">
        <f>'Test-AI'!M343</f>
        <v>0</v>
      </c>
      <c r="AE345" s="168">
        <f>'Test-AI'!N343</f>
        <v>0</v>
      </c>
      <c r="AF345" s="168">
        <f>'Test-AI'!O343</f>
        <v>0</v>
      </c>
      <c r="AG345" s="168">
        <f>(Summary!$C$63*AD345+Summary!$C$64*AE345+Summary!$C$65*AF345)/Summary!$C$66</f>
        <v>0</v>
      </c>
      <c r="AH345" s="168">
        <f>'Test-AI'!P343</f>
        <v>0</v>
      </c>
      <c r="AI345" s="168">
        <f>'Test-AI'!Q343</f>
        <v>0</v>
      </c>
      <c r="AJ345" s="168">
        <f>'Test-AI'!R343</f>
        <v>0</v>
      </c>
      <c r="AK345" s="168">
        <f>'Test-AI'!S343</f>
        <v>0</v>
      </c>
      <c r="AL345" s="168">
        <f>'Test-AI'!T343</f>
        <v>0</v>
      </c>
      <c r="AM345" s="168">
        <f>'Test-AI'!U343</f>
        <v>0</v>
      </c>
      <c r="AN345" s="168">
        <f>'Test-AI'!V343</f>
        <v>0</v>
      </c>
      <c r="AO345" s="168">
        <f>'Test-AI'!W343</f>
        <v>0</v>
      </c>
      <c r="AP345" s="168">
        <f>'Test-AI'!X343</f>
        <v>0</v>
      </c>
      <c r="AQ345" s="168">
        <f>10*LOG10(1/((Summary!$C$80/10^(AN345/10)+Summary!$C$81/10^(AO345/10)+Summary!$C$82/10^(AP345/10))/Summary!$C$83))</f>
        <v>0</v>
      </c>
      <c r="AR345" s="168">
        <f>'Test-AI'!Y343</f>
        <v>0</v>
      </c>
      <c r="AS345" s="168">
        <f>'Test-AI'!Z343</f>
        <v>0</v>
      </c>
      <c r="AT345" s="300">
        <f>'Test-AI'!AA343</f>
        <v>0</v>
      </c>
      <c r="AU345" s="357">
        <f>'Test-AI'!AB343</f>
        <v>0</v>
      </c>
      <c r="AV345" s="357">
        <f>'Test-AI'!AC343</f>
        <v>0</v>
      </c>
      <c r="AW345" s="301">
        <f t="shared" si="28"/>
        <v>0</v>
      </c>
      <c r="AX345" s="302" t="e">
        <f t="shared" si="29"/>
        <v>#DIV/0!</v>
      </c>
      <c r="AY345" s="303" t="e">
        <f t="shared" si="29"/>
        <v>#DIV/0!</v>
      </c>
      <c r="AZ345" s="297" t="e">
        <f t="shared" si="29"/>
        <v>#DIV/0!</v>
      </c>
      <c r="BA345" s="345" t="e">
        <f t="shared" si="26"/>
        <v>#DIV/0!</v>
      </c>
      <c r="BB345" s="75"/>
      <c r="BC345" s="75"/>
      <c r="BD345" s="570"/>
      <c r="BE345" s="550"/>
      <c r="BF345" s="553"/>
      <c r="BG345" s="553"/>
      <c r="BH345" s="553"/>
      <c r="BI345" s="553"/>
      <c r="BJ345" s="553"/>
      <c r="BK345" s="553"/>
      <c r="BL345" s="553"/>
      <c r="BM345" s="553"/>
      <c r="BN345" s="553"/>
      <c r="BO345" s="546"/>
      <c r="BP345" s="544"/>
      <c r="BQ345" s="546"/>
      <c r="BR345" s="544"/>
      <c r="BS345" s="553"/>
      <c r="BT345" s="553"/>
      <c r="BU345" s="553"/>
      <c r="BV345" s="553"/>
      <c r="BW345" s="553"/>
      <c r="BX345" s="553"/>
      <c r="BY345" s="553"/>
      <c r="BZ345" s="544"/>
      <c r="CA345" s="544"/>
      <c r="CB345" s="553"/>
      <c r="CC345" s="553"/>
      <c r="CD345" s="553"/>
      <c r="CE345" s="546"/>
      <c r="CF345" s="544"/>
      <c r="CG345" s="546"/>
      <c r="CH345" s="544"/>
    </row>
    <row r="346" spans="1:86" ht="17" hidden="1" customHeight="1" x14ac:dyDescent="0.2">
      <c r="A346" s="485"/>
      <c r="B346" s="595" t="s">
        <v>148</v>
      </c>
      <c r="C346" s="586" t="s">
        <v>90</v>
      </c>
      <c r="D346" s="589">
        <v>60</v>
      </c>
      <c r="E346" s="557">
        <v>10</v>
      </c>
      <c r="F346" s="238">
        <v>85</v>
      </c>
      <c r="G346" s="289">
        <f>'Anchor-AI'!L344</f>
        <v>0</v>
      </c>
      <c r="H346" s="290">
        <f>'Anchor-AI'!M344</f>
        <v>0</v>
      </c>
      <c r="I346" s="290">
        <f>'Anchor-AI'!N344</f>
        <v>0</v>
      </c>
      <c r="J346" s="290">
        <f>'Anchor-AI'!O344</f>
        <v>0</v>
      </c>
      <c r="K346" s="290">
        <f>(Summary!$C$63*H346+Summary!$C$64*I346+Summary!$C$65*J346)/Summary!$C$66</f>
        <v>0</v>
      </c>
      <c r="L346" s="290">
        <f>'Anchor-AI'!P344</f>
        <v>0</v>
      </c>
      <c r="M346" s="290">
        <f>'Anchor-AI'!Q344</f>
        <v>0</v>
      </c>
      <c r="N346" s="290">
        <f>'Anchor-AI'!R344</f>
        <v>0</v>
      </c>
      <c r="O346" s="290">
        <f>'Anchor-AI'!S344</f>
        <v>0</v>
      </c>
      <c r="P346" s="290">
        <f>'Anchor-AI'!T344</f>
        <v>0</v>
      </c>
      <c r="Q346" s="290">
        <f>'Anchor-AI'!U344</f>
        <v>0</v>
      </c>
      <c r="R346" s="290">
        <f>'Anchor-AI'!V344</f>
        <v>0</v>
      </c>
      <c r="S346" s="290">
        <f>'Anchor-AI'!W344</f>
        <v>0</v>
      </c>
      <c r="T346" s="290">
        <f>'Anchor-AI'!X344</f>
        <v>0</v>
      </c>
      <c r="U346" s="290">
        <f>10*LOG10(1/((Summary!$C$80/10^(R346/10)+Summary!$C$81/10^(S346/10)+Summary!$C$82/10^(T346/10))/Summary!$C$83))</f>
        <v>0</v>
      </c>
      <c r="V346" s="290">
        <f>'Anchor-AI'!Y344</f>
        <v>0</v>
      </c>
      <c r="W346" s="290">
        <f>'Anchor-AI'!Z344</f>
        <v>0</v>
      </c>
      <c r="X346" s="290">
        <f>'Anchor-AI'!AA344</f>
        <v>0</v>
      </c>
      <c r="Y346" s="360">
        <f>'Anchor-AI'!AB344</f>
        <v>0</v>
      </c>
      <c r="Z346" s="360">
        <f>'Anchor-AI'!AC344</f>
        <v>0</v>
      </c>
      <c r="AA346" s="291">
        <f t="shared" si="27"/>
        <v>0</v>
      </c>
      <c r="AC346" s="169">
        <f>'Test-AI'!L344</f>
        <v>0</v>
      </c>
      <c r="AD346" s="166">
        <f>'Test-AI'!M344</f>
        <v>0</v>
      </c>
      <c r="AE346" s="166">
        <f>'Test-AI'!N344</f>
        <v>0</v>
      </c>
      <c r="AF346" s="166">
        <f>'Test-AI'!O344</f>
        <v>0</v>
      </c>
      <c r="AG346" s="166">
        <f>(Summary!$C$63*AD346+Summary!$C$64*AE346+Summary!$C$65*AF346)/Summary!$C$66</f>
        <v>0</v>
      </c>
      <c r="AH346" s="166">
        <f>'Test-AI'!P344</f>
        <v>0</v>
      </c>
      <c r="AI346" s="166">
        <f>'Test-AI'!Q344</f>
        <v>0</v>
      </c>
      <c r="AJ346" s="166">
        <f>'Test-AI'!R344</f>
        <v>0</v>
      </c>
      <c r="AK346" s="166">
        <f>'Test-AI'!S344</f>
        <v>0</v>
      </c>
      <c r="AL346" s="166">
        <f>'Test-AI'!T344</f>
        <v>0</v>
      </c>
      <c r="AM346" s="166">
        <f>'Test-AI'!U344</f>
        <v>0</v>
      </c>
      <c r="AN346" s="166">
        <f>'Test-AI'!V344</f>
        <v>0</v>
      </c>
      <c r="AO346" s="166">
        <f>'Test-AI'!W344</f>
        <v>0</v>
      </c>
      <c r="AP346" s="166">
        <f>'Test-AI'!X344</f>
        <v>0</v>
      </c>
      <c r="AQ346" s="166">
        <f>10*LOG10(1/((Summary!$C$80/10^(AN346/10)+Summary!$C$81/10^(AO346/10)+Summary!$C$82/10^(AP346/10))/Summary!$C$83))</f>
        <v>0</v>
      </c>
      <c r="AR346" s="166">
        <f>'Test-AI'!Y344</f>
        <v>0</v>
      </c>
      <c r="AS346" s="166">
        <f>'Test-AI'!Z344</f>
        <v>0</v>
      </c>
      <c r="AT346" s="290">
        <f>'Test-AI'!AA344</f>
        <v>0</v>
      </c>
      <c r="AU346" s="356">
        <f>'Test-AI'!AB344</f>
        <v>0</v>
      </c>
      <c r="AV346" s="356">
        <f>'Test-AI'!AC344</f>
        <v>0</v>
      </c>
      <c r="AW346" s="291">
        <f t="shared" si="28"/>
        <v>0</v>
      </c>
      <c r="AX346" s="292" t="e">
        <f t="shared" si="29"/>
        <v>#DIV/0!</v>
      </c>
      <c r="AY346" s="293" t="e">
        <f t="shared" si="29"/>
        <v>#DIV/0!</v>
      </c>
      <c r="AZ346" s="292" t="e">
        <f t="shared" si="29"/>
        <v>#DIV/0!</v>
      </c>
      <c r="BA346" s="344" t="e">
        <f t="shared" si="26"/>
        <v>#DIV/0!</v>
      </c>
      <c r="BB346" s="75"/>
      <c r="BC346" s="75"/>
      <c r="BD346" s="572" t="s">
        <v>39</v>
      </c>
      <c r="BE346" s="549" t="e">
        <f t="array" ref="BE346">bdRateExtend($G346:$G349,H346:H349,$AC346:$AC349,AD346:AD349)</f>
        <v>#VALUE!</v>
      </c>
      <c r="BF346" s="551" t="e">
        <f t="array" ref="BF346">bdRateExtend($G346:$G351,H346:H351,$AC346:$AC351,AD346:AD351)</f>
        <v>#VALUE!</v>
      </c>
      <c r="BG346" s="551" t="e">
        <f t="array" ref="BG346">bdRateExtend($G346:$G351,I346:I351,$AC346:$AC351,AE346:AE351)</f>
        <v>#VALUE!</v>
      </c>
      <c r="BH346" s="551" t="e">
        <f t="array" ref="BH346">bdRateExtend($G346:$G351,J346:J351,$AC346:$AC351,AF346:AF351)</f>
        <v>#VALUE!</v>
      </c>
      <c r="BI346" s="551" t="e">
        <f t="array" ref="BI346">bdRateExtend($G346:$G351,K346:K351,$AC346:$AC351,AG346:AG351)</f>
        <v>#VALUE!</v>
      </c>
      <c r="BJ346" s="575" t="e">
        <f>(Summary!$C$94*BF346+Summary!$C$95*BG346+Summary!$C$96*BH346)/Summary!$C$97</f>
        <v>#VALUE!</v>
      </c>
      <c r="BK346" s="551" t="e">
        <f t="array" ref="BK346">bdRateExtend($G346:$G349,L346:L349,$AC346:$AC349,AH346:AH349)</f>
        <v>#VALUE!</v>
      </c>
      <c r="BL346" s="551" t="e">
        <f t="array" ref="BL346">bdRateExtend($G346:$G351,L346:L351,$AC346:$AC351,AH346:AH351)</f>
        <v>#VALUE!</v>
      </c>
      <c r="BM346" s="551" t="e">
        <f t="array" ref="BM346">bdRateExtend($G346:$G349,M346:M349,$AC346:$AC349,AI346:AI349)</f>
        <v>#VALUE!</v>
      </c>
      <c r="BN346" s="551" t="e">
        <f t="array" ref="BN346">bdRateExtend($G346:$G351,M346:M351,$AC346:$AC351,AI346:AI351)</f>
        <v>#VALUE!</v>
      </c>
      <c r="BO346" s="548" t="e">
        <f t="array" ref="BO346">bdRateExtend($G346:$G349,N346:N349,$AC346:$AC349,AJ346:AJ349,"None", FALSE,1)</f>
        <v>#VALUE!</v>
      </c>
      <c r="BP346" s="585" t="e">
        <f t="array" ref="BP346">bdRateExtend($G346:$G351,N346:N351,$AC346:$AC351,AJ346:AJ351,"None", FALSE,1)</f>
        <v>#VALUE!</v>
      </c>
      <c r="BQ346" s="548" t="e">
        <f t="array" ref="BQ346">bdRateExtend($G346:$G349,O346:O349,$AC346:$AC349,AK346:AK349,"None", FALSE,1)</f>
        <v>#VALUE!</v>
      </c>
      <c r="BR346" s="585" t="e">
        <f t="array" ref="BR346">bdRateExtend($G346:$G351,O346:O351,$AC346:$AC351,AK346:AK351,"None", FALSE,1)</f>
        <v>#VALUE!</v>
      </c>
      <c r="BS346" s="551" t="e">
        <f t="array" ref="BS346">bdRateExtend($G346:$G349,P346:P349,$AC346:$AC349,AL346:AL349)</f>
        <v>#VALUE!</v>
      </c>
      <c r="BT346" s="551" t="e">
        <f t="array" ref="BT346">bdRateExtend($G346:$G351,P346:P351,$AC346:$AC351,AL346:AL351)</f>
        <v>#VALUE!</v>
      </c>
      <c r="BU346" s="551" t="e">
        <f t="array" ref="BU346">bdRateExtend($G346:$G349,Q346:Q349,$AC346:$AC349,AM346:AM349)</f>
        <v>#VALUE!</v>
      </c>
      <c r="BV346" s="551" t="e">
        <f t="array" ref="BV346">bdRateExtend($G346:$G351,Q346:Q351,$AC346:$AC351,AM346:AM351)</f>
        <v>#VALUE!</v>
      </c>
      <c r="BW346" s="551" t="e">
        <f t="array" ref="BW346">bdRateExtend($G346:$G349,R346:R349,$AC346:$AC349,AN346:AN349)</f>
        <v>#VALUE!</v>
      </c>
      <c r="BX346" s="551" t="e">
        <f t="array" ref="BX346">bdRateExtend($G346:$G351,R346:R351,$AC346:$AC351,AN346:AN351)</f>
        <v>#VALUE!</v>
      </c>
      <c r="BY346" s="551" t="e">
        <f t="array" ref="BY346">bdRateExtend($G346:$G351,S346:S351,$AC346:$AC351,AO346:AO351)</f>
        <v>#VALUE!</v>
      </c>
      <c r="BZ346" s="555" t="e">
        <f t="array" ref="BZ346">bdRateExtend($G346:$G351,T346:T351,$AC346:$AC351,AP346:AP351)</f>
        <v>#VALUE!</v>
      </c>
      <c r="CA346" s="555" t="e">
        <f t="array" ref="CA346">bdRateExtend($G346:$G351,U346:U351,$AC346:$AC351,AQ346:AQ351)</f>
        <v>#VALUE!</v>
      </c>
      <c r="CB346" s="575" t="e">
        <f>(Summary!$C$108*BX346+Summary!$C$109*BY346+Summary!$C$110*BZ346)/Summary!$C$111</f>
        <v>#VALUE!</v>
      </c>
      <c r="CC346" s="593" t="e">
        <f t="array" ref="CC346">bdCAMBIExtend($G346:$G349,V346:V349,$AC346:$AC349,AR346:AR349)</f>
        <v>#VALUE!</v>
      </c>
      <c r="CD346" s="578" t="e">
        <f t="array" ref="CD346">bdCAMBIExtend($G346:$G351,V346:V351,$AC346:$AC351,AR346:AR351)</f>
        <v>#VALUE!</v>
      </c>
      <c r="CE346" s="547">
        <f t="array" ref="CE346">testVMAFRange($G346:$G349,N346:N349,$AC346:$AC349,AJ346:AJ349)</f>
        <v>0</v>
      </c>
      <c r="CF346" s="543">
        <f t="array" ref="CF346">testVMAFRange($G346:$G351,N346:N351,$AC346:$AC351,AJ346:AJ351)</f>
        <v>0</v>
      </c>
      <c r="CG346" s="547">
        <f t="array" ref="CG346">testVMAFRange($G346:$G349,O346:O349,$AC346:$AC349,AK346:AK349)</f>
        <v>0</v>
      </c>
      <c r="CH346" s="543">
        <f t="array" ref="CH346">testVMAFRange($G346:$G351,O346:O351,$AC346:$AC351,AK346:AK351)</f>
        <v>0</v>
      </c>
    </row>
    <row r="347" spans="1:86" ht="17" hidden="1" customHeight="1" x14ac:dyDescent="0.2">
      <c r="A347" s="485"/>
      <c r="B347" s="566"/>
      <c r="C347" s="485"/>
      <c r="D347" s="590"/>
      <c r="E347" s="558"/>
      <c r="F347" s="239">
        <v>110</v>
      </c>
      <c r="G347" s="294">
        <f>'Anchor-AI'!L345</f>
        <v>0</v>
      </c>
      <c r="H347" s="295">
        <f>'Anchor-AI'!M345</f>
        <v>0</v>
      </c>
      <c r="I347" s="295">
        <f>'Anchor-AI'!N345</f>
        <v>0</v>
      </c>
      <c r="J347" s="295">
        <f>'Anchor-AI'!O345</f>
        <v>0</v>
      </c>
      <c r="K347" s="295">
        <f>(Summary!$C$63*H347+Summary!$C$64*I347+Summary!$C$65*J347)/Summary!$C$66</f>
        <v>0</v>
      </c>
      <c r="L347" s="295">
        <f>'Anchor-AI'!P345</f>
        <v>0</v>
      </c>
      <c r="M347" s="295">
        <f>'Anchor-AI'!Q345</f>
        <v>0</v>
      </c>
      <c r="N347" s="295">
        <f>'Anchor-AI'!R345</f>
        <v>0</v>
      </c>
      <c r="O347" s="295">
        <f>'Anchor-AI'!S345</f>
        <v>0</v>
      </c>
      <c r="P347" s="295">
        <f>'Anchor-AI'!T345</f>
        <v>0</v>
      </c>
      <c r="Q347" s="295">
        <f>'Anchor-AI'!U345</f>
        <v>0</v>
      </c>
      <c r="R347" s="295">
        <f>'Anchor-AI'!V345</f>
        <v>0</v>
      </c>
      <c r="S347" s="295">
        <f>'Anchor-AI'!W345</f>
        <v>0</v>
      </c>
      <c r="T347" s="295">
        <f>'Anchor-AI'!X345</f>
        <v>0</v>
      </c>
      <c r="U347" s="295">
        <f>10*LOG10(1/((Summary!$C$80/10^(R347/10)+Summary!$C$81/10^(S347/10)+Summary!$C$82/10^(T347/10))/Summary!$C$83))</f>
        <v>0</v>
      </c>
      <c r="V347" s="295">
        <f>'Anchor-AI'!Y345</f>
        <v>0</v>
      </c>
      <c r="W347" s="295">
        <f>'Anchor-AI'!Z345</f>
        <v>0</v>
      </c>
      <c r="X347" s="295">
        <f>'Anchor-AI'!AA345</f>
        <v>0</v>
      </c>
      <c r="Y347" s="357">
        <f>'Anchor-AI'!AB345</f>
        <v>0</v>
      </c>
      <c r="Z347" s="357">
        <f>'Anchor-AI'!AC345</f>
        <v>0</v>
      </c>
      <c r="AA347" s="296">
        <f t="shared" si="27"/>
        <v>0</v>
      </c>
      <c r="AC347" s="170">
        <f>'Test-AI'!L345</f>
        <v>0</v>
      </c>
      <c r="AD347" s="167">
        <f>'Test-AI'!M345</f>
        <v>0</v>
      </c>
      <c r="AE347" s="167">
        <f>'Test-AI'!N345</f>
        <v>0</v>
      </c>
      <c r="AF347" s="167">
        <f>'Test-AI'!O345</f>
        <v>0</v>
      </c>
      <c r="AG347" s="167">
        <f>(Summary!$C$63*AD347+Summary!$C$64*AE347+Summary!$C$65*AF347)/Summary!$C$66</f>
        <v>0</v>
      </c>
      <c r="AH347" s="167">
        <f>'Test-AI'!P345</f>
        <v>0</v>
      </c>
      <c r="AI347" s="167">
        <f>'Test-AI'!Q345</f>
        <v>0</v>
      </c>
      <c r="AJ347" s="167">
        <f>'Test-AI'!R345</f>
        <v>0</v>
      </c>
      <c r="AK347" s="167">
        <f>'Test-AI'!S345</f>
        <v>0</v>
      </c>
      <c r="AL347" s="167">
        <f>'Test-AI'!T345</f>
        <v>0</v>
      </c>
      <c r="AM347" s="167">
        <f>'Test-AI'!U345</f>
        <v>0</v>
      </c>
      <c r="AN347" s="167">
        <f>'Test-AI'!V345</f>
        <v>0</v>
      </c>
      <c r="AO347" s="167">
        <f>'Test-AI'!W345</f>
        <v>0</v>
      </c>
      <c r="AP347" s="167">
        <f>'Test-AI'!X345</f>
        <v>0</v>
      </c>
      <c r="AQ347" s="167">
        <f>10*LOG10(1/((Summary!$C$80/10^(AN347/10)+Summary!$C$81/10^(AO347/10)+Summary!$C$82/10^(AP347/10))/Summary!$C$83))</f>
        <v>0</v>
      </c>
      <c r="AR347" s="167">
        <f>'Test-AI'!Y345</f>
        <v>0</v>
      </c>
      <c r="AS347" s="167">
        <f>'Test-AI'!Z345</f>
        <v>0</v>
      </c>
      <c r="AT347" s="295">
        <f>'Test-AI'!AA345</f>
        <v>0</v>
      </c>
      <c r="AU347" s="357">
        <f>'Test-AI'!AB345</f>
        <v>0</v>
      </c>
      <c r="AV347" s="357">
        <f>'Test-AI'!AC345</f>
        <v>0</v>
      </c>
      <c r="AW347" s="296">
        <f t="shared" si="28"/>
        <v>0</v>
      </c>
      <c r="AX347" s="297" t="e">
        <f t="shared" si="29"/>
        <v>#DIV/0!</v>
      </c>
      <c r="AY347" s="298" t="e">
        <f t="shared" si="29"/>
        <v>#DIV/0!</v>
      </c>
      <c r="AZ347" s="297" t="e">
        <f t="shared" si="29"/>
        <v>#DIV/0!</v>
      </c>
      <c r="BA347" s="345" t="e">
        <f t="shared" si="26"/>
        <v>#DIV/0!</v>
      </c>
      <c r="BB347" s="75"/>
      <c r="BC347" s="75"/>
      <c r="BD347" s="565"/>
      <c r="BE347" s="550"/>
      <c r="BF347" s="552"/>
      <c r="BG347" s="552"/>
      <c r="BH347" s="552"/>
      <c r="BI347" s="552"/>
      <c r="BJ347" s="552"/>
      <c r="BK347" s="553"/>
      <c r="BL347" s="552"/>
      <c r="BM347" s="553"/>
      <c r="BN347" s="552"/>
      <c r="BO347" s="546"/>
      <c r="BP347" s="541"/>
      <c r="BQ347" s="546"/>
      <c r="BR347" s="541"/>
      <c r="BS347" s="553"/>
      <c r="BT347" s="552"/>
      <c r="BU347" s="553"/>
      <c r="BV347" s="552"/>
      <c r="BW347" s="553"/>
      <c r="BX347" s="552"/>
      <c r="BY347" s="552"/>
      <c r="BZ347" s="541"/>
      <c r="CA347" s="541"/>
      <c r="CB347" s="552"/>
      <c r="CC347" s="550"/>
      <c r="CD347" s="541"/>
      <c r="CE347" s="546"/>
      <c r="CF347" s="541"/>
      <c r="CG347" s="546"/>
      <c r="CH347" s="541"/>
    </row>
    <row r="348" spans="1:86" ht="17" hidden="1" customHeight="1" x14ac:dyDescent="0.2">
      <c r="A348" s="485"/>
      <c r="B348" s="566"/>
      <c r="C348" s="485"/>
      <c r="D348" s="590"/>
      <c r="E348" s="558"/>
      <c r="F348" s="239">
        <v>135</v>
      </c>
      <c r="G348" s="294">
        <f>'Anchor-AI'!L346</f>
        <v>0</v>
      </c>
      <c r="H348" s="295">
        <f>'Anchor-AI'!M346</f>
        <v>0</v>
      </c>
      <c r="I348" s="295">
        <f>'Anchor-AI'!N346</f>
        <v>0</v>
      </c>
      <c r="J348" s="295">
        <f>'Anchor-AI'!O346</f>
        <v>0</v>
      </c>
      <c r="K348" s="295">
        <f>(Summary!$C$63*H348+Summary!$C$64*I348+Summary!$C$65*J348)/Summary!$C$66</f>
        <v>0</v>
      </c>
      <c r="L348" s="295">
        <f>'Anchor-AI'!P346</f>
        <v>0</v>
      </c>
      <c r="M348" s="295">
        <f>'Anchor-AI'!Q346</f>
        <v>0</v>
      </c>
      <c r="N348" s="295">
        <f>'Anchor-AI'!R346</f>
        <v>0</v>
      </c>
      <c r="O348" s="295">
        <f>'Anchor-AI'!S346</f>
        <v>0</v>
      </c>
      <c r="P348" s="295">
        <f>'Anchor-AI'!T346</f>
        <v>0</v>
      </c>
      <c r="Q348" s="295">
        <f>'Anchor-AI'!U346</f>
        <v>0</v>
      </c>
      <c r="R348" s="295">
        <f>'Anchor-AI'!V346</f>
        <v>0</v>
      </c>
      <c r="S348" s="295">
        <f>'Anchor-AI'!W346</f>
        <v>0</v>
      </c>
      <c r="T348" s="295">
        <f>'Anchor-AI'!X346</f>
        <v>0</v>
      </c>
      <c r="U348" s="295">
        <f>10*LOG10(1/((Summary!$C$80/10^(R348/10)+Summary!$C$81/10^(S348/10)+Summary!$C$82/10^(T348/10))/Summary!$C$83))</f>
        <v>0</v>
      </c>
      <c r="V348" s="295">
        <f>'Anchor-AI'!Y346</f>
        <v>0</v>
      </c>
      <c r="W348" s="295">
        <f>'Anchor-AI'!Z346</f>
        <v>0</v>
      </c>
      <c r="X348" s="295">
        <f>'Anchor-AI'!AA346</f>
        <v>0</v>
      </c>
      <c r="Y348" s="357">
        <f>'Anchor-AI'!AB346</f>
        <v>0</v>
      </c>
      <c r="Z348" s="357">
        <f>'Anchor-AI'!AC346</f>
        <v>0</v>
      </c>
      <c r="AA348" s="296">
        <f t="shared" si="27"/>
        <v>0</v>
      </c>
      <c r="AC348" s="170">
        <f>'Test-AI'!L346</f>
        <v>0</v>
      </c>
      <c r="AD348" s="167">
        <f>'Test-AI'!M346</f>
        <v>0</v>
      </c>
      <c r="AE348" s="167">
        <f>'Test-AI'!N346</f>
        <v>0</v>
      </c>
      <c r="AF348" s="167">
        <f>'Test-AI'!O346</f>
        <v>0</v>
      </c>
      <c r="AG348" s="167">
        <f>(Summary!$C$63*AD348+Summary!$C$64*AE348+Summary!$C$65*AF348)/Summary!$C$66</f>
        <v>0</v>
      </c>
      <c r="AH348" s="167">
        <f>'Test-AI'!P346</f>
        <v>0</v>
      </c>
      <c r="AI348" s="167">
        <f>'Test-AI'!Q346</f>
        <v>0</v>
      </c>
      <c r="AJ348" s="167">
        <f>'Test-AI'!R346</f>
        <v>0</v>
      </c>
      <c r="AK348" s="167">
        <f>'Test-AI'!S346</f>
        <v>0</v>
      </c>
      <c r="AL348" s="167">
        <f>'Test-AI'!T346</f>
        <v>0</v>
      </c>
      <c r="AM348" s="167">
        <f>'Test-AI'!U346</f>
        <v>0</v>
      </c>
      <c r="AN348" s="167">
        <f>'Test-AI'!V346</f>
        <v>0</v>
      </c>
      <c r="AO348" s="167">
        <f>'Test-AI'!W346</f>
        <v>0</v>
      </c>
      <c r="AP348" s="167">
        <f>'Test-AI'!X346</f>
        <v>0</v>
      </c>
      <c r="AQ348" s="167">
        <f>10*LOG10(1/((Summary!$C$80/10^(AN348/10)+Summary!$C$81/10^(AO348/10)+Summary!$C$82/10^(AP348/10))/Summary!$C$83))</f>
        <v>0</v>
      </c>
      <c r="AR348" s="167">
        <f>'Test-AI'!Y346</f>
        <v>0</v>
      </c>
      <c r="AS348" s="167">
        <f>'Test-AI'!Z346</f>
        <v>0</v>
      </c>
      <c r="AT348" s="295">
        <f>'Test-AI'!AA346</f>
        <v>0</v>
      </c>
      <c r="AU348" s="357">
        <f>'Test-AI'!AB346</f>
        <v>0</v>
      </c>
      <c r="AV348" s="357">
        <f>'Test-AI'!AC346</f>
        <v>0</v>
      </c>
      <c r="AW348" s="296">
        <f t="shared" si="28"/>
        <v>0</v>
      </c>
      <c r="AX348" s="297" t="e">
        <f t="shared" si="29"/>
        <v>#DIV/0!</v>
      </c>
      <c r="AY348" s="298" t="e">
        <f t="shared" si="29"/>
        <v>#DIV/0!</v>
      </c>
      <c r="AZ348" s="297" t="e">
        <f t="shared" si="29"/>
        <v>#DIV/0!</v>
      </c>
      <c r="BA348" s="345" t="e">
        <f t="shared" si="26"/>
        <v>#DIV/0!</v>
      </c>
      <c r="BB348" s="75"/>
      <c r="BC348" s="75"/>
      <c r="BD348" s="573" t="s">
        <v>147</v>
      </c>
      <c r="BE348" s="549" t="e">
        <f t="array" ref="BE348">bdRateExtend($G347:$G350,H347:H350,$AC347:$AC350,AD347:AD350)</f>
        <v>#VALUE!</v>
      </c>
      <c r="BF348" s="552"/>
      <c r="BG348" s="552"/>
      <c r="BH348" s="552"/>
      <c r="BI348" s="552"/>
      <c r="BJ348" s="552"/>
      <c r="BK348" s="551" t="e">
        <f t="array" ref="BK348">bdRateExtend($G347:$G350,L347:L350,$AC347:$AC350,AH347:AH350)</f>
        <v>#VALUE!</v>
      </c>
      <c r="BL348" s="552"/>
      <c r="BM348" s="551" t="e">
        <f t="array" ref="BM348">bdRateExtend($G347:$G350,M347:M350,$AC347:$AC350,AI347:AI350)</f>
        <v>#VALUE!</v>
      </c>
      <c r="BN348" s="552"/>
      <c r="BO348" s="545" t="e">
        <f t="array" ref="BO348">bdRateExtend($G347:$G350,N347:N350,$AC347:$AC350,AJ347:AJ350,"None", FALSE,1)</f>
        <v>#VALUE!</v>
      </c>
      <c r="BP348" s="541"/>
      <c r="BQ348" s="545" t="e">
        <f t="array" ref="BQ348">bdRateExtend($G347:$G350,O347:O350,$AC347:$AC350,AK347:AK350,"None", FALSE,1)</f>
        <v>#VALUE!</v>
      </c>
      <c r="BR348" s="541"/>
      <c r="BS348" s="551" t="e">
        <f t="array" ref="BS348">bdRateExtend($G347:$G350,P347:P350,$AC347:$AC350,AL347:AL350)</f>
        <v>#VALUE!</v>
      </c>
      <c r="BT348" s="552"/>
      <c r="BU348" s="551" t="e">
        <f t="array" ref="BU348">bdRateExtend($G347:$G350,Q347:Q350,$AC347:$AC350,AM347:AM350)</f>
        <v>#VALUE!</v>
      </c>
      <c r="BV348" s="552"/>
      <c r="BW348" s="551" t="e">
        <f t="array" ref="BW348">bdRateExtend($G347:$G350,R347:R350,$AC347:$AC350,AN347:AN350)</f>
        <v>#VALUE!</v>
      </c>
      <c r="BX348" s="552"/>
      <c r="BY348" s="552"/>
      <c r="BZ348" s="541"/>
      <c r="CA348" s="541"/>
      <c r="CB348" s="552"/>
      <c r="CC348" s="560" t="e">
        <f t="array" ref="CC348">bdCAMBIExtend($G347:$G350,V347:V350,$AC347:$AC350,AR347:AR350)</f>
        <v>#VALUE!</v>
      </c>
      <c r="CD348" s="541"/>
      <c r="CE348" s="554">
        <f t="array" ref="CE348">testVMAFRange($G347:$G350,N347:N350,$AC347:$AC350,AJ347:AJ350)</f>
        <v>0</v>
      </c>
      <c r="CF348" s="541"/>
      <c r="CG348" s="554">
        <f t="array" ref="CG348">testVMAFRange($G347:$G350,O347:O350,$AC347:$AC350,AK347:AK350)</f>
        <v>0</v>
      </c>
      <c r="CH348" s="541"/>
    </row>
    <row r="349" spans="1:86" ht="17" hidden="1" customHeight="1" x14ac:dyDescent="0.2">
      <c r="A349" s="485"/>
      <c r="B349" s="566"/>
      <c r="C349" s="485"/>
      <c r="D349" s="590"/>
      <c r="E349" s="558"/>
      <c r="F349" s="239">
        <v>160</v>
      </c>
      <c r="G349" s="294">
        <f>'Anchor-AI'!L347</f>
        <v>0</v>
      </c>
      <c r="H349" s="295">
        <f>'Anchor-AI'!M347</f>
        <v>0</v>
      </c>
      <c r="I349" s="295">
        <f>'Anchor-AI'!N347</f>
        <v>0</v>
      </c>
      <c r="J349" s="295">
        <f>'Anchor-AI'!O347</f>
        <v>0</v>
      </c>
      <c r="K349" s="295">
        <f>(Summary!$C$63*H349+Summary!$C$64*I349+Summary!$C$65*J349)/Summary!$C$66</f>
        <v>0</v>
      </c>
      <c r="L349" s="295">
        <f>'Anchor-AI'!P347</f>
        <v>0</v>
      </c>
      <c r="M349" s="295">
        <f>'Anchor-AI'!Q347</f>
        <v>0</v>
      </c>
      <c r="N349" s="295">
        <f>'Anchor-AI'!R347</f>
        <v>0</v>
      </c>
      <c r="O349" s="295">
        <f>'Anchor-AI'!S347</f>
        <v>0</v>
      </c>
      <c r="P349" s="295">
        <f>'Anchor-AI'!T347</f>
        <v>0</v>
      </c>
      <c r="Q349" s="295">
        <f>'Anchor-AI'!U347</f>
        <v>0</v>
      </c>
      <c r="R349" s="295">
        <f>'Anchor-AI'!V347</f>
        <v>0</v>
      </c>
      <c r="S349" s="295">
        <f>'Anchor-AI'!W347</f>
        <v>0</v>
      </c>
      <c r="T349" s="295">
        <f>'Anchor-AI'!X347</f>
        <v>0</v>
      </c>
      <c r="U349" s="295">
        <f>10*LOG10(1/((Summary!$C$80/10^(R349/10)+Summary!$C$81/10^(S349/10)+Summary!$C$82/10^(T349/10))/Summary!$C$83))</f>
        <v>0</v>
      </c>
      <c r="V349" s="295">
        <f>'Anchor-AI'!Y347</f>
        <v>0</v>
      </c>
      <c r="W349" s="295">
        <f>'Anchor-AI'!Z347</f>
        <v>0</v>
      </c>
      <c r="X349" s="295">
        <f>'Anchor-AI'!AA347</f>
        <v>0</v>
      </c>
      <c r="Y349" s="357">
        <f>'Anchor-AI'!AB347</f>
        <v>0</v>
      </c>
      <c r="Z349" s="357">
        <f>'Anchor-AI'!AC347</f>
        <v>0</v>
      </c>
      <c r="AA349" s="296">
        <f t="shared" si="27"/>
        <v>0</v>
      </c>
      <c r="AC349" s="170">
        <f>'Test-AI'!L347</f>
        <v>0</v>
      </c>
      <c r="AD349" s="167">
        <f>'Test-AI'!M347</f>
        <v>0</v>
      </c>
      <c r="AE349" s="167">
        <f>'Test-AI'!N347</f>
        <v>0</v>
      </c>
      <c r="AF349" s="167">
        <f>'Test-AI'!O347</f>
        <v>0</v>
      </c>
      <c r="AG349" s="167">
        <f>(Summary!$C$63*AD349+Summary!$C$64*AE349+Summary!$C$65*AF349)/Summary!$C$66</f>
        <v>0</v>
      </c>
      <c r="AH349" s="167">
        <f>'Test-AI'!P347</f>
        <v>0</v>
      </c>
      <c r="AI349" s="167">
        <f>'Test-AI'!Q347</f>
        <v>0</v>
      </c>
      <c r="AJ349" s="167">
        <f>'Test-AI'!R347</f>
        <v>0</v>
      </c>
      <c r="AK349" s="167">
        <f>'Test-AI'!S347</f>
        <v>0</v>
      </c>
      <c r="AL349" s="167">
        <f>'Test-AI'!T347</f>
        <v>0</v>
      </c>
      <c r="AM349" s="167">
        <f>'Test-AI'!U347</f>
        <v>0</v>
      </c>
      <c r="AN349" s="167">
        <f>'Test-AI'!V347</f>
        <v>0</v>
      </c>
      <c r="AO349" s="167">
        <f>'Test-AI'!W347</f>
        <v>0</v>
      </c>
      <c r="AP349" s="167">
        <f>'Test-AI'!X347</f>
        <v>0</v>
      </c>
      <c r="AQ349" s="167">
        <f>10*LOG10(1/((Summary!$C$80/10^(AN349/10)+Summary!$C$81/10^(AO349/10)+Summary!$C$82/10^(AP349/10))/Summary!$C$83))</f>
        <v>0</v>
      </c>
      <c r="AR349" s="167">
        <f>'Test-AI'!Y347</f>
        <v>0</v>
      </c>
      <c r="AS349" s="167">
        <f>'Test-AI'!Z347</f>
        <v>0</v>
      </c>
      <c r="AT349" s="295">
        <f>'Test-AI'!AA347</f>
        <v>0</v>
      </c>
      <c r="AU349" s="357">
        <f>'Test-AI'!AB347</f>
        <v>0</v>
      </c>
      <c r="AV349" s="357">
        <f>'Test-AI'!AC347</f>
        <v>0</v>
      </c>
      <c r="AW349" s="296">
        <f t="shared" si="28"/>
        <v>0</v>
      </c>
      <c r="AX349" s="297" t="e">
        <f t="shared" si="29"/>
        <v>#DIV/0!</v>
      </c>
      <c r="AY349" s="298" t="e">
        <f t="shared" si="29"/>
        <v>#DIV/0!</v>
      </c>
      <c r="AZ349" s="297" t="e">
        <f t="shared" si="29"/>
        <v>#DIV/0!</v>
      </c>
      <c r="BA349" s="345" t="e">
        <f t="shared" si="26"/>
        <v>#DIV/0!</v>
      </c>
      <c r="BB349" s="75"/>
      <c r="BC349" s="75"/>
      <c r="BD349" s="565"/>
      <c r="BE349" s="550"/>
      <c r="BF349" s="552"/>
      <c r="BG349" s="552"/>
      <c r="BH349" s="552"/>
      <c r="BI349" s="552"/>
      <c r="BJ349" s="552"/>
      <c r="BK349" s="553"/>
      <c r="BL349" s="552"/>
      <c r="BM349" s="553"/>
      <c r="BN349" s="552"/>
      <c r="BO349" s="546"/>
      <c r="BP349" s="541"/>
      <c r="BQ349" s="546"/>
      <c r="BR349" s="541"/>
      <c r="BS349" s="553"/>
      <c r="BT349" s="552"/>
      <c r="BU349" s="553"/>
      <c r="BV349" s="552"/>
      <c r="BW349" s="553"/>
      <c r="BX349" s="552"/>
      <c r="BY349" s="552"/>
      <c r="BZ349" s="541"/>
      <c r="CA349" s="541"/>
      <c r="CB349" s="552"/>
      <c r="CC349" s="550"/>
      <c r="CD349" s="541"/>
      <c r="CE349" s="546"/>
      <c r="CF349" s="541"/>
      <c r="CG349" s="546"/>
      <c r="CH349" s="541"/>
    </row>
    <row r="350" spans="1:86" ht="17" hidden="1" customHeight="1" x14ac:dyDescent="0.2">
      <c r="A350" s="485"/>
      <c r="B350" s="566"/>
      <c r="C350" s="485"/>
      <c r="D350" s="590"/>
      <c r="E350" s="558"/>
      <c r="F350" s="239">
        <v>185</v>
      </c>
      <c r="G350" s="294">
        <f>'Anchor-AI'!L348</f>
        <v>0</v>
      </c>
      <c r="H350" s="295">
        <f>'Anchor-AI'!M348</f>
        <v>0</v>
      </c>
      <c r="I350" s="295">
        <f>'Anchor-AI'!N348</f>
        <v>0</v>
      </c>
      <c r="J350" s="295">
        <f>'Anchor-AI'!O348</f>
        <v>0</v>
      </c>
      <c r="K350" s="295">
        <f>(Summary!$C$63*H350+Summary!$C$64*I350+Summary!$C$65*J350)/Summary!$C$66</f>
        <v>0</v>
      </c>
      <c r="L350" s="295">
        <f>'Anchor-AI'!P348</f>
        <v>0</v>
      </c>
      <c r="M350" s="295">
        <f>'Anchor-AI'!Q348</f>
        <v>0</v>
      </c>
      <c r="N350" s="295">
        <f>'Anchor-AI'!R348</f>
        <v>0</v>
      </c>
      <c r="O350" s="295">
        <f>'Anchor-AI'!S348</f>
        <v>0</v>
      </c>
      <c r="P350" s="295">
        <f>'Anchor-AI'!T348</f>
        <v>0</v>
      </c>
      <c r="Q350" s="295">
        <f>'Anchor-AI'!U348</f>
        <v>0</v>
      </c>
      <c r="R350" s="295">
        <f>'Anchor-AI'!V348</f>
        <v>0</v>
      </c>
      <c r="S350" s="295">
        <f>'Anchor-AI'!W348</f>
        <v>0</v>
      </c>
      <c r="T350" s="295">
        <f>'Anchor-AI'!X348</f>
        <v>0</v>
      </c>
      <c r="U350" s="295">
        <f>10*LOG10(1/((Summary!$C$80/10^(R350/10)+Summary!$C$81/10^(S350/10)+Summary!$C$82/10^(T350/10))/Summary!$C$83))</f>
        <v>0</v>
      </c>
      <c r="V350" s="295">
        <f>'Anchor-AI'!Y348</f>
        <v>0</v>
      </c>
      <c r="W350" s="295">
        <f>'Anchor-AI'!Z348</f>
        <v>0</v>
      </c>
      <c r="X350" s="295">
        <f>'Anchor-AI'!AA348</f>
        <v>0</v>
      </c>
      <c r="Y350" s="357">
        <f>'Anchor-AI'!AB348</f>
        <v>0</v>
      </c>
      <c r="Z350" s="357">
        <f>'Anchor-AI'!AC348</f>
        <v>0</v>
      </c>
      <c r="AA350" s="296">
        <f t="shared" si="27"/>
        <v>0</v>
      </c>
      <c r="AC350" s="170">
        <f>'Test-AI'!L348</f>
        <v>0</v>
      </c>
      <c r="AD350" s="167">
        <f>'Test-AI'!M348</f>
        <v>0</v>
      </c>
      <c r="AE350" s="167">
        <f>'Test-AI'!N348</f>
        <v>0</v>
      </c>
      <c r="AF350" s="167">
        <f>'Test-AI'!O348</f>
        <v>0</v>
      </c>
      <c r="AG350" s="167">
        <f>(Summary!$C$63*AD350+Summary!$C$64*AE350+Summary!$C$65*AF350)/Summary!$C$66</f>
        <v>0</v>
      </c>
      <c r="AH350" s="167">
        <f>'Test-AI'!P348</f>
        <v>0</v>
      </c>
      <c r="AI350" s="167">
        <f>'Test-AI'!Q348</f>
        <v>0</v>
      </c>
      <c r="AJ350" s="167">
        <f>'Test-AI'!R348</f>
        <v>0</v>
      </c>
      <c r="AK350" s="167">
        <f>'Test-AI'!S348</f>
        <v>0</v>
      </c>
      <c r="AL350" s="167">
        <f>'Test-AI'!T348</f>
        <v>0</v>
      </c>
      <c r="AM350" s="167">
        <f>'Test-AI'!U348</f>
        <v>0</v>
      </c>
      <c r="AN350" s="167">
        <f>'Test-AI'!V348</f>
        <v>0</v>
      </c>
      <c r="AO350" s="167">
        <f>'Test-AI'!W348</f>
        <v>0</v>
      </c>
      <c r="AP350" s="167">
        <f>'Test-AI'!X348</f>
        <v>0</v>
      </c>
      <c r="AQ350" s="167">
        <f>10*LOG10(1/((Summary!$C$80/10^(AN350/10)+Summary!$C$81/10^(AO350/10)+Summary!$C$82/10^(AP350/10))/Summary!$C$83))</f>
        <v>0</v>
      </c>
      <c r="AR350" s="167">
        <f>'Test-AI'!Y348</f>
        <v>0</v>
      </c>
      <c r="AS350" s="167">
        <f>'Test-AI'!Z348</f>
        <v>0</v>
      </c>
      <c r="AT350" s="295">
        <f>'Test-AI'!AA348</f>
        <v>0</v>
      </c>
      <c r="AU350" s="357">
        <f>'Test-AI'!AB348</f>
        <v>0</v>
      </c>
      <c r="AV350" s="357">
        <f>'Test-AI'!AC348</f>
        <v>0</v>
      </c>
      <c r="AW350" s="296">
        <f t="shared" si="28"/>
        <v>0</v>
      </c>
      <c r="AX350" s="297" t="e">
        <f t="shared" si="29"/>
        <v>#DIV/0!</v>
      </c>
      <c r="AY350" s="298" t="e">
        <f t="shared" si="29"/>
        <v>#DIV/0!</v>
      </c>
      <c r="AZ350" s="297" t="e">
        <f t="shared" si="29"/>
        <v>#DIV/0!</v>
      </c>
      <c r="BA350" s="345" t="e">
        <f t="shared" si="26"/>
        <v>#DIV/0!</v>
      </c>
      <c r="BB350" s="75"/>
      <c r="BC350" s="75"/>
      <c r="BD350" s="574" t="s">
        <v>46</v>
      </c>
      <c r="BE350" s="549" t="e">
        <f t="array" ref="BE350">bdRateExtend($G348:$G351,H348:H351,$AC348:$AC351,AD348:AD351)</f>
        <v>#VALUE!</v>
      </c>
      <c r="BF350" s="552"/>
      <c r="BG350" s="552"/>
      <c r="BH350" s="552"/>
      <c r="BI350" s="552"/>
      <c r="BJ350" s="552"/>
      <c r="BK350" s="551" t="e">
        <f t="array" ref="BK350">bdRateExtend($G348:$G351,L348:L351,$AC348:$AC351,AH348:AH351)</f>
        <v>#VALUE!</v>
      </c>
      <c r="BL350" s="552"/>
      <c r="BM350" s="551" t="e">
        <f t="array" ref="BM350">bdRateExtend($G348:$G351,M348:M351,$AC348:$AC351,AI348:AI351)</f>
        <v>#VALUE!</v>
      </c>
      <c r="BN350" s="552"/>
      <c r="BO350" s="545" t="e">
        <f t="array" ref="BO350">bdRateExtend($G348:$G351,N348:N351,$AC348:$AC351,AJ348:AJ351,"None", FALSE,1)</f>
        <v>#VALUE!</v>
      </c>
      <c r="BP350" s="541"/>
      <c r="BQ350" s="545" t="e">
        <f t="array" ref="BQ350">bdRateExtend($G348:$G351,O348:O351,$AC348:$AC351,AK348:AK351,"None", FALSE,1)</f>
        <v>#VALUE!</v>
      </c>
      <c r="BR350" s="541"/>
      <c r="BS350" s="551" t="e">
        <f t="array" ref="BS350">bdRateExtend($G348:$G351,P348:P351,$AC348:$AC351,AL348:AL351)</f>
        <v>#VALUE!</v>
      </c>
      <c r="BT350" s="552"/>
      <c r="BU350" s="551" t="e">
        <f t="array" ref="BU350">bdRateExtend($G348:$G351,Q348:Q351,$AC348:$AC351,AM348:AM351)</f>
        <v>#VALUE!</v>
      </c>
      <c r="BV350" s="552"/>
      <c r="BW350" s="551" t="e">
        <f t="array" ref="BW350">bdRateExtend($G348:$G351,R348:R351,$AC348:$AC351,AN348:AN351)</f>
        <v>#VALUE!</v>
      </c>
      <c r="BX350" s="552"/>
      <c r="BY350" s="552"/>
      <c r="BZ350" s="541"/>
      <c r="CA350" s="541"/>
      <c r="CB350" s="552"/>
      <c r="CC350" s="560" t="e">
        <f t="array" ref="CC350">bdCAMBIExtend($G348:$G351,V348:V351,$AC348:$AC351,AR348:AR351)</f>
        <v>#VALUE!</v>
      </c>
      <c r="CD350" s="541"/>
      <c r="CE350" s="554">
        <f t="array" ref="CE350">testVMAFRange($G348:$G351,N348:N351,$AC348:$AC351,AJ348:AJ351)</f>
        <v>0</v>
      </c>
      <c r="CF350" s="541"/>
      <c r="CG350" s="554">
        <f t="array" ref="CG350">testVMAFRange($G348:$G351,O348:O351,$AC348:$AC351,AK348:AK351)</f>
        <v>0</v>
      </c>
      <c r="CH350" s="541"/>
    </row>
    <row r="351" spans="1:86" ht="17" hidden="1" customHeight="1" x14ac:dyDescent="0.2">
      <c r="A351" s="485"/>
      <c r="B351" s="596"/>
      <c r="C351" s="486"/>
      <c r="D351" s="591"/>
      <c r="E351" s="559"/>
      <c r="F351" s="240">
        <v>210</v>
      </c>
      <c r="G351" s="299">
        <f>'Anchor-AI'!L349</f>
        <v>0</v>
      </c>
      <c r="H351" s="300">
        <f>'Anchor-AI'!M349</f>
        <v>0</v>
      </c>
      <c r="I351" s="300">
        <f>'Anchor-AI'!N349</f>
        <v>0</v>
      </c>
      <c r="J351" s="300">
        <f>'Anchor-AI'!O349</f>
        <v>0</v>
      </c>
      <c r="K351" s="295">
        <f>(Summary!$C$63*H351+Summary!$C$64*I351+Summary!$C$65*J351)/Summary!$C$66</f>
        <v>0</v>
      </c>
      <c r="L351" s="300">
        <f>'Anchor-AI'!P349</f>
        <v>0</v>
      </c>
      <c r="M351" s="300">
        <f>'Anchor-AI'!Q349</f>
        <v>0</v>
      </c>
      <c r="N351" s="300">
        <f>'Anchor-AI'!R349</f>
        <v>0</v>
      </c>
      <c r="O351" s="300">
        <f>'Anchor-AI'!S349</f>
        <v>0</v>
      </c>
      <c r="P351" s="300">
        <f>'Anchor-AI'!T349</f>
        <v>0</v>
      </c>
      <c r="Q351" s="300">
        <f>'Anchor-AI'!U349</f>
        <v>0</v>
      </c>
      <c r="R351" s="300">
        <f>'Anchor-AI'!V349</f>
        <v>0</v>
      </c>
      <c r="S351" s="300">
        <f>'Anchor-AI'!W349</f>
        <v>0</v>
      </c>
      <c r="T351" s="300">
        <f>'Anchor-AI'!X349</f>
        <v>0</v>
      </c>
      <c r="U351" s="300">
        <f>10*LOG10(1/((Summary!$C$80/10^(R351/10)+Summary!$C$81/10^(S351/10)+Summary!$C$82/10^(T351/10))/Summary!$C$83))</f>
        <v>0</v>
      </c>
      <c r="V351" s="300">
        <f>'Anchor-AI'!Y349</f>
        <v>0</v>
      </c>
      <c r="W351" s="300">
        <f>'Anchor-AI'!Z349</f>
        <v>0</v>
      </c>
      <c r="X351" s="300">
        <f>'Anchor-AI'!AA349</f>
        <v>0</v>
      </c>
      <c r="Y351" s="357">
        <f>'Anchor-AI'!AB349</f>
        <v>0</v>
      </c>
      <c r="Z351" s="357">
        <f>'Anchor-AI'!AC349</f>
        <v>0</v>
      </c>
      <c r="AA351" s="301">
        <f t="shared" si="27"/>
        <v>0</v>
      </c>
      <c r="AC351" s="171">
        <f>'Test-AI'!L349</f>
        <v>0</v>
      </c>
      <c r="AD351" s="168">
        <f>'Test-AI'!M349</f>
        <v>0</v>
      </c>
      <c r="AE351" s="168">
        <f>'Test-AI'!N349</f>
        <v>0</v>
      </c>
      <c r="AF351" s="168">
        <f>'Test-AI'!O349</f>
        <v>0</v>
      </c>
      <c r="AG351" s="168">
        <f>(Summary!$C$63*AD351+Summary!$C$64*AE351+Summary!$C$65*AF351)/Summary!$C$66</f>
        <v>0</v>
      </c>
      <c r="AH351" s="168">
        <f>'Test-AI'!P349</f>
        <v>0</v>
      </c>
      <c r="AI351" s="168">
        <f>'Test-AI'!Q349</f>
        <v>0</v>
      </c>
      <c r="AJ351" s="168">
        <f>'Test-AI'!R349</f>
        <v>0</v>
      </c>
      <c r="AK351" s="168">
        <f>'Test-AI'!S349</f>
        <v>0</v>
      </c>
      <c r="AL351" s="168">
        <f>'Test-AI'!T349</f>
        <v>0</v>
      </c>
      <c r="AM351" s="168">
        <f>'Test-AI'!U349</f>
        <v>0</v>
      </c>
      <c r="AN351" s="168">
        <f>'Test-AI'!V349</f>
        <v>0</v>
      </c>
      <c r="AO351" s="168">
        <f>'Test-AI'!W349</f>
        <v>0</v>
      </c>
      <c r="AP351" s="168">
        <f>'Test-AI'!X349</f>
        <v>0</v>
      </c>
      <c r="AQ351" s="168">
        <f>10*LOG10(1/((Summary!$C$80/10^(AN351/10)+Summary!$C$81/10^(AO351/10)+Summary!$C$82/10^(AP351/10))/Summary!$C$83))</f>
        <v>0</v>
      </c>
      <c r="AR351" s="168">
        <f>'Test-AI'!Y349</f>
        <v>0</v>
      </c>
      <c r="AS351" s="168">
        <f>'Test-AI'!Z349</f>
        <v>0</v>
      </c>
      <c r="AT351" s="300">
        <f>'Test-AI'!AA349</f>
        <v>0</v>
      </c>
      <c r="AU351" s="357">
        <f>'Test-AI'!AB349</f>
        <v>0</v>
      </c>
      <c r="AV351" s="357">
        <f>'Test-AI'!AC349</f>
        <v>0</v>
      </c>
      <c r="AW351" s="301">
        <f t="shared" si="28"/>
        <v>0</v>
      </c>
      <c r="AX351" s="302" t="e">
        <f t="shared" si="29"/>
        <v>#DIV/0!</v>
      </c>
      <c r="AY351" s="303" t="e">
        <f t="shared" si="29"/>
        <v>#DIV/0!</v>
      </c>
      <c r="AZ351" s="297" t="e">
        <f t="shared" si="29"/>
        <v>#DIV/0!</v>
      </c>
      <c r="BA351" s="345" t="e">
        <f t="shared" si="26"/>
        <v>#DIV/0!</v>
      </c>
      <c r="BB351" s="75"/>
      <c r="BC351" s="75"/>
      <c r="BD351" s="570"/>
      <c r="BE351" s="550"/>
      <c r="BF351" s="553"/>
      <c r="BG351" s="553"/>
      <c r="BH351" s="553"/>
      <c r="BI351" s="553"/>
      <c r="BJ351" s="553"/>
      <c r="BK351" s="553"/>
      <c r="BL351" s="553"/>
      <c r="BM351" s="553"/>
      <c r="BN351" s="553"/>
      <c r="BO351" s="546"/>
      <c r="BP351" s="544"/>
      <c r="BQ351" s="546"/>
      <c r="BR351" s="544"/>
      <c r="BS351" s="553"/>
      <c r="BT351" s="553"/>
      <c r="BU351" s="553"/>
      <c r="BV351" s="553"/>
      <c r="BW351" s="553"/>
      <c r="BX351" s="553"/>
      <c r="BY351" s="553"/>
      <c r="BZ351" s="544"/>
      <c r="CA351" s="544"/>
      <c r="CB351" s="553"/>
      <c r="CC351" s="550"/>
      <c r="CD351" s="541"/>
      <c r="CE351" s="546"/>
      <c r="CF351" s="544"/>
      <c r="CG351" s="546"/>
      <c r="CH351" s="544"/>
    </row>
    <row r="352" spans="1:86" ht="17" hidden="1" customHeight="1" x14ac:dyDescent="0.2">
      <c r="A352" s="485"/>
      <c r="B352" s="595" t="s">
        <v>160</v>
      </c>
      <c r="C352" s="586" t="s">
        <v>91</v>
      </c>
      <c r="D352" s="589">
        <v>15</v>
      </c>
      <c r="E352" s="557"/>
      <c r="F352" s="238">
        <v>85</v>
      </c>
      <c r="G352" s="289">
        <f>'Anchor-AI'!L350</f>
        <v>0</v>
      </c>
      <c r="H352" s="290">
        <f>'Anchor-AI'!M350</f>
        <v>0</v>
      </c>
      <c r="I352" s="290">
        <f>'Anchor-AI'!N350</f>
        <v>0</v>
      </c>
      <c r="J352" s="290">
        <f>'Anchor-AI'!O350</f>
        <v>0</v>
      </c>
      <c r="K352" s="290">
        <f>(Summary!$C$63*H352+Summary!$C$64*I352+Summary!$C$65*J352)/Summary!$C$66</f>
        <v>0</v>
      </c>
      <c r="L352" s="290">
        <f>'Anchor-AI'!P350</f>
        <v>0</v>
      </c>
      <c r="M352" s="290">
        <f>'Anchor-AI'!Q350</f>
        <v>0</v>
      </c>
      <c r="N352" s="290">
        <f>'Anchor-AI'!R350</f>
        <v>0</v>
      </c>
      <c r="O352" s="290">
        <f>'Anchor-AI'!S350</f>
        <v>0</v>
      </c>
      <c r="P352" s="290">
        <f>'Anchor-AI'!T350</f>
        <v>0</v>
      </c>
      <c r="Q352" s="290">
        <f>'Anchor-AI'!U350</f>
        <v>0</v>
      </c>
      <c r="R352" s="290">
        <f>'Anchor-AI'!V350</f>
        <v>0</v>
      </c>
      <c r="S352" s="290">
        <f>'Anchor-AI'!W350</f>
        <v>0</v>
      </c>
      <c r="T352" s="290">
        <f>'Anchor-AI'!X350</f>
        <v>0</v>
      </c>
      <c r="U352" s="290">
        <f>10*LOG10(1/((Summary!$C$80/10^(R352/10)+Summary!$C$81/10^(S352/10)+Summary!$C$82/10^(T352/10))/Summary!$C$83))</f>
        <v>0</v>
      </c>
      <c r="V352" s="290">
        <f>'Anchor-AI'!Y350</f>
        <v>0</v>
      </c>
      <c r="W352" s="290">
        <f>'Anchor-AI'!Z350</f>
        <v>0</v>
      </c>
      <c r="X352" s="290">
        <f>'Anchor-AI'!AA350</f>
        <v>0</v>
      </c>
      <c r="Y352" s="360">
        <f>'Anchor-AI'!AB350</f>
        <v>0</v>
      </c>
      <c r="Z352" s="360">
        <f>'Anchor-AI'!AC350</f>
        <v>0</v>
      </c>
      <c r="AA352" s="291">
        <f t="shared" si="27"/>
        <v>0</v>
      </c>
      <c r="AC352" s="169">
        <f>'Test-AI'!L350</f>
        <v>0</v>
      </c>
      <c r="AD352" s="166">
        <f>'Test-AI'!M350</f>
        <v>0</v>
      </c>
      <c r="AE352" s="166">
        <f>'Test-AI'!N350</f>
        <v>0</v>
      </c>
      <c r="AF352" s="166">
        <f>'Test-AI'!O350</f>
        <v>0</v>
      </c>
      <c r="AG352" s="166">
        <f>(Summary!$C$63*AD352+Summary!$C$64*AE352+Summary!$C$65*AF352)/Summary!$C$66</f>
        <v>0</v>
      </c>
      <c r="AH352" s="166">
        <f>'Test-AI'!P350</f>
        <v>0</v>
      </c>
      <c r="AI352" s="166">
        <f>'Test-AI'!Q350</f>
        <v>0</v>
      </c>
      <c r="AJ352" s="166">
        <f>'Test-AI'!R350</f>
        <v>0</v>
      </c>
      <c r="AK352" s="166">
        <f>'Test-AI'!S350</f>
        <v>0</v>
      </c>
      <c r="AL352" s="166">
        <f>'Test-AI'!T350</f>
        <v>0</v>
      </c>
      <c r="AM352" s="166">
        <f>'Test-AI'!U350</f>
        <v>0</v>
      </c>
      <c r="AN352" s="166">
        <f>'Test-AI'!V350</f>
        <v>0</v>
      </c>
      <c r="AO352" s="166">
        <f>'Test-AI'!W350</f>
        <v>0</v>
      </c>
      <c r="AP352" s="166">
        <f>'Test-AI'!X350</f>
        <v>0</v>
      </c>
      <c r="AQ352" s="166">
        <f>10*LOG10(1/((Summary!$C$80/10^(AN352/10)+Summary!$C$81/10^(AO352/10)+Summary!$C$82/10^(AP352/10))/Summary!$C$83))</f>
        <v>0</v>
      </c>
      <c r="AR352" s="166">
        <f>'Test-AI'!Y350</f>
        <v>0</v>
      </c>
      <c r="AS352" s="166">
        <f>'Test-AI'!Z350</f>
        <v>0</v>
      </c>
      <c r="AT352" s="290">
        <f>'Test-AI'!AA350</f>
        <v>0</v>
      </c>
      <c r="AU352" s="356">
        <f>'Test-AI'!AB350</f>
        <v>0</v>
      </c>
      <c r="AV352" s="356">
        <f>'Test-AI'!AC350</f>
        <v>0</v>
      </c>
      <c r="AW352" s="291">
        <f t="shared" si="28"/>
        <v>0</v>
      </c>
      <c r="AX352" s="292" t="e">
        <f t="shared" si="29"/>
        <v>#DIV/0!</v>
      </c>
      <c r="AY352" s="293" t="e">
        <f t="shared" si="29"/>
        <v>#DIV/0!</v>
      </c>
      <c r="AZ352" s="292" t="e">
        <f t="shared" si="29"/>
        <v>#DIV/0!</v>
      </c>
      <c r="BA352" s="344" t="e">
        <f t="shared" si="26"/>
        <v>#DIV/0!</v>
      </c>
      <c r="BB352" s="75"/>
      <c r="BC352" s="75"/>
      <c r="BD352" s="572" t="s">
        <v>39</v>
      </c>
      <c r="BE352" s="549" t="e">
        <f t="array" ref="BE352">bdRateExtend($G352:$G355,H352:H355,$AC352:$AC355,AD352:AD355)</f>
        <v>#VALUE!</v>
      </c>
      <c r="BF352" s="551" t="e">
        <f t="array" ref="BF352">bdRateExtend($G352:$G357,H352:H357,$AC352:$AC357,AD352:AD357)</f>
        <v>#VALUE!</v>
      </c>
      <c r="BG352" s="551" t="e">
        <f t="array" ref="BG352">bdRateExtend($G352:$G357,I352:I357,$AC352:$AC357,AE352:AE357)</f>
        <v>#VALUE!</v>
      </c>
      <c r="BH352" s="551" t="e">
        <f t="array" ref="BH352">bdRateExtend($G352:$G357,J352:J357,$AC352:$AC357,AF352:AF357)</f>
        <v>#VALUE!</v>
      </c>
      <c r="BI352" s="551" t="e">
        <f t="array" ref="BI352">bdRateExtend($G352:$G357,K352:K357,$AC352:$AC357,AG352:AG357)</f>
        <v>#VALUE!</v>
      </c>
      <c r="BJ352" s="575" t="e">
        <f>(Summary!$C$94*BF352+Summary!$C$95*BG352+Summary!$C$96*BH352)/Summary!$C$97</f>
        <v>#VALUE!</v>
      </c>
      <c r="BK352" s="551" t="e">
        <f t="array" ref="BK352">bdRateExtend($G352:$G355,L352:L355,$AC352:$AC355,AH352:AH355)</f>
        <v>#VALUE!</v>
      </c>
      <c r="BL352" s="551" t="e">
        <f t="array" ref="BL352">bdRateExtend($G352:$G357,L352:L357,$AC352:$AC357,AH352:AH357)</f>
        <v>#VALUE!</v>
      </c>
      <c r="BM352" s="551" t="e">
        <f t="array" ref="BM352">bdRateExtend($G352:$G355,M352:M355,$AC352:$AC355,AI352:AI355)</f>
        <v>#VALUE!</v>
      </c>
      <c r="BN352" s="551" t="e">
        <f t="array" ref="BN352">bdRateExtend($G352:$G357,M352:M357,$AC352:$AC357,AI352:AI357)</f>
        <v>#VALUE!</v>
      </c>
      <c r="BO352" s="548" t="e">
        <f t="array" ref="BO352">bdRateExtend($G352:$G355,N352:N355,$AC352:$AC355,AJ352:AJ355,"None", FALSE,1)</f>
        <v>#VALUE!</v>
      </c>
      <c r="BP352" s="585" t="e">
        <f t="array" ref="BP352">bdRateExtend($G352:$G357,N352:N357,$AC352:$AC357,AJ352:AJ357,"None", FALSE,1)</f>
        <v>#VALUE!</v>
      </c>
      <c r="BQ352" s="548" t="e">
        <f t="array" ref="BQ352">bdRateExtend($G352:$G355,O352:O355,$AC352:$AC355,AK352:AK355,"None", FALSE,1)</f>
        <v>#VALUE!</v>
      </c>
      <c r="BR352" s="585" t="e">
        <f t="array" ref="BR352">bdRateExtend($G352:$G357,O352:O357,$AC352:$AC357,AK352:AK357,"None", FALSE,1)</f>
        <v>#VALUE!</v>
      </c>
      <c r="BS352" s="551" t="e">
        <f t="array" ref="BS352">bdRateExtend($G352:$G355,P352:P355,$AC352:$AC355,AL352:AL355)</f>
        <v>#VALUE!</v>
      </c>
      <c r="BT352" s="551" t="e">
        <f t="array" ref="BT352">bdRateExtend($G352:$G357,P352:P357,$AC352:$AC357,AL352:AL357)</f>
        <v>#VALUE!</v>
      </c>
      <c r="BU352" s="551" t="e">
        <f t="array" ref="BU352">bdRateExtend($G352:$G355,Q352:Q355,$AC352:$AC355,AM352:AM355)</f>
        <v>#VALUE!</v>
      </c>
      <c r="BV352" s="551" t="e">
        <f t="array" ref="BV352">bdRateExtend($G352:$G357,Q352:Q357,$AC352:$AC357,AM352:AM357)</f>
        <v>#VALUE!</v>
      </c>
      <c r="BW352" s="551" t="e">
        <f t="array" ref="BW352">bdRateExtend($G352:$G355,R352:R355,$AC352:$AC355,AN352:AN355)</f>
        <v>#VALUE!</v>
      </c>
      <c r="BX352" s="551" t="e">
        <f t="array" ref="BX352">bdRateExtend($G352:$G357,R352:R357,$AC352:$AC357,AN352:AN357)</f>
        <v>#VALUE!</v>
      </c>
      <c r="BY352" s="551" t="e">
        <f t="array" ref="BY352">bdRateExtend($G352:$G357,S352:S357,$AC352:$AC357,AO352:AO357)</f>
        <v>#VALUE!</v>
      </c>
      <c r="BZ352" s="555" t="e">
        <f t="array" ref="BZ352">bdRateExtend($G352:$G357,T352:T357,$AC352:$AC357,AP352:AP357)</f>
        <v>#VALUE!</v>
      </c>
      <c r="CA352" s="555" t="e">
        <f t="array" ref="CA352">bdRateExtend($G352:$G357,U352:U357,$AC352:$AC357,AQ352:AQ357)</f>
        <v>#VALUE!</v>
      </c>
      <c r="CB352" s="575" t="e">
        <f>(Summary!$C$108*BX352+Summary!$C$109*BY352+Summary!$C$110*BZ352)/Summary!$C$111</f>
        <v>#VALUE!</v>
      </c>
      <c r="CC352" s="561" t="e">
        <f t="array" ref="CC352">bdCAMBIExtend($G352:$G355,V352:V355,$AC352:$AC355,AR352:AR355)</f>
        <v>#VALUE!</v>
      </c>
      <c r="CD352" s="561" t="e">
        <f t="array" ref="CD352">bdCAMBIExtend($G352:$G357,V352:V357,$AC352:$AC357,AR352:AR357)</f>
        <v>#VALUE!</v>
      </c>
      <c r="CE352" s="547">
        <f t="array" ref="CE352">testVMAFRange($G352:$G355,N352:N355,$AC352:$AC355,AJ352:AJ355)</f>
        <v>0</v>
      </c>
      <c r="CF352" s="543">
        <f t="array" ref="CF352">testVMAFRange($G352:$G357,N352:N357,$AC352:$AC357,AJ352:AJ357)</f>
        <v>0</v>
      </c>
      <c r="CG352" s="547">
        <f t="array" ref="CG352">testVMAFRange($G352:$G355,O352:O355,$AC352:$AC355,AK352:AK355)</f>
        <v>0</v>
      </c>
      <c r="CH352" s="543">
        <f t="array" ref="CH352">testVMAFRange($G352:$G357,O352:O357,$AC352:$AC357,AK352:AK357)</f>
        <v>0</v>
      </c>
    </row>
    <row r="353" spans="1:86" ht="17" hidden="1" customHeight="1" x14ac:dyDescent="0.2">
      <c r="A353" s="485"/>
      <c r="B353" s="566"/>
      <c r="C353" s="485"/>
      <c r="D353" s="590"/>
      <c r="E353" s="558"/>
      <c r="F353" s="239">
        <v>110</v>
      </c>
      <c r="G353" s="294">
        <f>'Anchor-AI'!L351</f>
        <v>0</v>
      </c>
      <c r="H353" s="295">
        <f>'Anchor-AI'!M351</f>
        <v>0</v>
      </c>
      <c r="I353" s="295">
        <f>'Anchor-AI'!N351</f>
        <v>0</v>
      </c>
      <c r="J353" s="295">
        <f>'Anchor-AI'!O351</f>
        <v>0</v>
      </c>
      <c r="K353" s="295">
        <f>(Summary!$C$63*H353+Summary!$C$64*I353+Summary!$C$65*J353)/Summary!$C$66</f>
        <v>0</v>
      </c>
      <c r="L353" s="295">
        <f>'Anchor-AI'!P351</f>
        <v>0</v>
      </c>
      <c r="M353" s="295">
        <f>'Anchor-AI'!Q351</f>
        <v>0</v>
      </c>
      <c r="N353" s="295">
        <f>'Anchor-AI'!R351</f>
        <v>0</v>
      </c>
      <c r="O353" s="295">
        <f>'Anchor-AI'!S351</f>
        <v>0</v>
      </c>
      <c r="P353" s="295">
        <f>'Anchor-AI'!T351</f>
        <v>0</v>
      </c>
      <c r="Q353" s="295">
        <f>'Anchor-AI'!U351</f>
        <v>0</v>
      </c>
      <c r="R353" s="295">
        <f>'Anchor-AI'!V351</f>
        <v>0</v>
      </c>
      <c r="S353" s="295">
        <f>'Anchor-AI'!W351</f>
        <v>0</v>
      </c>
      <c r="T353" s="295">
        <f>'Anchor-AI'!X351</f>
        <v>0</v>
      </c>
      <c r="U353" s="295">
        <f>10*LOG10(1/((Summary!$C$80/10^(R353/10)+Summary!$C$81/10^(S353/10)+Summary!$C$82/10^(T353/10))/Summary!$C$83))</f>
        <v>0</v>
      </c>
      <c r="V353" s="295">
        <f>'Anchor-AI'!Y351</f>
        <v>0</v>
      </c>
      <c r="W353" s="295">
        <f>'Anchor-AI'!Z351</f>
        <v>0</v>
      </c>
      <c r="X353" s="295">
        <f>'Anchor-AI'!AA351</f>
        <v>0</v>
      </c>
      <c r="Y353" s="357">
        <f>'Anchor-AI'!AB351</f>
        <v>0</v>
      </c>
      <c r="Z353" s="357">
        <f>'Anchor-AI'!AC351</f>
        <v>0</v>
      </c>
      <c r="AA353" s="296">
        <f t="shared" si="27"/>
        <v>0</v>
      </c>
      <c r="AC353" s="170">
        <f>'Test-AI'!L351</f>
        <v>0</v>
      </c>
      <c r="AD353" s="167">
        <f>'Test-AI'!M351</f>
        <v>0</v>
      </c>
      <c r="AE353" s="167">
        <f>'Test-AI'!N351</f>
        <v>0</v>
      </c>
      <c r="AF353" s="167">
        <f>'Test-AI'!O351</f>
        <v>0</v>
      </c>
      <c r="AG353" s="167">
        <f>(Summary!$C$63*AD353+Summary!$C$64*AE353+Summary!$C$65*AF353)/Summary!$C$66</f>
        <v>0</v>
      </c>
      <c r="AH353" s="167">
        <f>'Test-AI'!P351</f>
        <v>0</v>
      </c>
      <c r="AI353" s="167">
        <f>'Test-AI'!Q351</f>
        <v>0</v>
      </c>
      <c r="AJ353" s="167">
        <f>'Test-AI'!R351</f>
        <v>0</v>
      </c>
      <c r="AK353" s="167">
        <f>'Test-AI'!S351</f>
        <v>0</v>
      </c>
      <c r="AL353" s="167">
        <f>'Test-AI'!T351</f>
        <v>0</v>
      </c>
      <c r="AM353" s="167">
        <f>'Test-AI'!U351</f>
        <v>0</v>
      </c>
      <c r="AN353" s="167">
        <f>'Test-AI'!V351</f>
        <v>0</v>
      </c>
      <c r="AO353" s="167">
        <f>'Test-AI'!W351</f>
        <v>0</v>
      </c>
      <c r="AP353" s="167">
        <f>'Test-AI'!X351</f>
        <v>0</v>
      </c>
      <c r="AQ353" s="167">
        <f>10*LOG10(1/((Summary!$C$80/10^(AN353/10)+Summary!$C$81/10^(AO353/10)+Summary!$C$82/10^(AP353/10))/Summary!$C$83))</f>
        <v>0</v>
      </c>
      <c r="AR353" s="167">
        <f>'Test-AI'!Y351</f>
        <v>0</v>
      </c>
      <c r="AS353" s="167">
        <f>'Test-AI'!Z351</f>
        <v>0</v>
      </c>
      <c r="AT353" s="295">
        <f>'Test-AI'!AA351</f>
        <v>0</v>
      </c>
      <c r="AU353" s="357">
        <f>'Test-AI'!AB351</f>
        <v>0</v>
      </c>
      <c r="AV353" s="357">
        <f>'Test-AI'!AC351</f>
        <v>0</v>
      </c>
      <c r="AW353" s="296">
        <f t="shared" si="28"/>
        <v>0</v>
      </c>
      <c r="AX353" s="297" t="e">
        <f t="shared" si="29"/>
        <v>#DIV/0!</v>
      </c>
      <c r="AY353" s="298" t="e">
        <f t="shared" si="29"/>
        <v>#DIV/0!</v>
      </c>
      <c r="AZ353" s="297" t="e">
        <f t="shared" si="29"/>
        <v>#DIV/0!</v>
      </c>
      <c r="BA353" s="345" t="e">
        <f t="shared" si="26"/>
        <v>#DIV/0!</v>
      </c>
      <c r="BB353" s="75"/>
      <c r="BC353" s="75"/>
      <c r="BD353" s="565"/>
      <c r="BE353" s="550"/>
      <c r="BF353" s="552"/>
      <c r="BG353" s="552"/>
      <c r="BH353" s="552"/>
      <c r="BI353" s="552"/>
      <c r="BJ353" s="552"/>
      <c r="BK353" s="553"/>
      <c r="BL353" s="552"/>
      <c r="BM353" s="553"/>
      <c r="BN353" s="552"/>
      <c r="BO353" s="546"/>
      <c r="BP353" s="541"/>
      <c r="BQ353" s="546"/>
      <c r="BR353" s="541"/>
      <c r="BS353" s="553"/>
      <c r="BT353" s="552"/>
      <c r="BU353" s="553"/>
      <c r="BV353" s="552"/>
      <c r="BW353" s="553"/>
      <c r="BX353" s="552"/>
      <c r="BY353" s="552"/>
      <c r="BZ353" s="541"/>
      <c r="CA353" s="541"/>
      <c r="CB353" s="552"/>
      <c r="CC353" s="553"/>
      <c r="CD353" s="552"/>
      <c r="CE353" s="546"/>
      <c r="CF353" s="541"/>
      <c r="CG353" s="546"/>
      <c r="CH353" s="541"/>
    </row>
    <row r="354" spans="1:86" ht="17" hidden="1" customHeight="1" x14ac:dyDescent="0.2">
      <c r="A354" s="485"/>
      <c r="B354" s="566"/>
      <c r="C354" s="485"/>
      <c r="D354" s="590"/>
      <c r="E354" s="558"/>
      <c r="F354" s="239">
        <v>135</v>
      </c>
      <c r="G354" s="294">
        <f>'Anchor-AI'!L352</f>
        <v>0</v>
      </c>
      <c r="H354" s="295">
        <f>'Anchor-AI'!M352</f>
        <v>0</v>
      </c>
      <c r="I354" s="295">
        <f>'Anchor-AI'!N352</f>
        <v>0</v>
      </c>
      <c r="J354" s="295">
        <f>'Anchor-AI'!O352</f>
        <v>0</v>
      </c>
      <c r="K354" s="295">
        <f>(Summary!$C$63*H354+Summary!$C$64*I354+Summary!$C$65*J354)/Summary!$C$66</f>
        <v>0</v>
      </c>
      <c r="L354" s="295">
        <f>'Anchor-AI'!P352</f>
        <v>0</v>
      </c>
      <c r="M354" s="295">
        <f>'Anchor-AI'!Q352</f>
        <v>0</v>
      </c>
      <c r="N354" s="295">
        <f>'Anchor-AI'!R352</f>
        <v>0</v>
      </c>
      <c r="O354" s="295">
        <f>'Anchor-AI'!S352</f>
        <v>0</v>
      </c>
      <c r="P354" s="295">
        <f>'Anchor-AI'!T352</f>
        <v>0</v>
      </c>
      <c r="Q354" s="295">
        <f>'Anchor-AI'!U352</f>
        <v>0</v>
      </c>
      <c r="R354" s="295">
        <f>'Anchor-AI'!V352</f>
        <v>0</v>
      </c>
      <c r="S354" s="295">
        <f>'Anchor-AI'!W352</f>
        <v>0</v>
      </c>
      <c r="T354" s="295">
        <f>'Anchor-AI'!X352</f>
        <v>0</v>
      </c>
      <c r="U354" s="295">
        <f>10*LOG10(1/((Summary!$C$80/10^(R354/10)+Summary!$C$81/10^(S354/10)+Summary!$C$82/10^(T354/10))/Summary!$C$83))</f>
        <v>0</v>
      </c>
      <c r="V354" s="295">
        <f>'Anchor-AI'!Y352</f>
        <v>0</v>
      </c>
      <c r="W354" s="295">
        <f>'Anchor-AI'!Z352</f>
        <v>0</v>
      </c>
      <c r="X354" s="295">
        <f>'Anchor-AI'!AA352</f>
        <v>0</v>
      </c>
      <c r="Y354" s="357">
        <f>'Anchor-AI'!AB352</f>
        <v>0</v>
      </c>
      <c r="Z354" s="357">
        <f>'Anchor-AI'!AC352</f>
        <v>0</v>
      </c>
      <c r="AA354" s="296">
        <f t="shared" si="27"/>
        <v>0</v>
      </c>
      <c r="AC354" s="170">
        <f>'Test-AI'!L352</f>
        <v>0</v>
      </c>
      <c r="AD354" s="167">
        <f>'Test-AI'!M352</f>
        <v>0</v>
      </c>
      <c r="AE354" s="167">
        <f>'Test-AI'!N352</f>
        <v>0</v>
      </c>
      <c r="AF354" s="167">
        <f>'Test-AI'!O352</f>
        <v>0</v>
      </c>
      <c r="AG354" s="167">
        <f>(Summary!$C$63*AD354+Summary!$C$64*AE354+Summary!$C$65*AF354)/Summary!$C$66</f>
        <v>0</v>
      </c>
      <c r="AH354" s="167">
        <f>'Test-AI'!P352</f>
        <v>0</v>
      </c>
      <c r="AI354" s="167">
        <f>'Test-AI'!Q352</f>
        <v>0</v>
      </c>
      <c r="AJ354" s="167">
        <f>'Test-AI'!R352</f>
        <v>0</v>
      </c>
      <c r="AK354" s="167">
        <f>'Test-AI'!S352</f>
        <v>0</v>
      </c>
      <c r="AL354" s="167">
        <f>'Test-AI'!T352</f>
        <v>0</v>
      </c>
      <c r="AM354" s="167">
        <f>'Test-AI'!U352</f>
        <v>0</v>
      </c>
      <c r="AN354" s="167">
        <f>'Test-AI'!V352</f>
        <v>0</v>
      </c>
      <c r="AO354" s="167">
        <f>'Test-AI'!W352</f>
        <v>0</v>
      </c>
      <c r="AP354" s="167">
        <f>'Test-AI'!X352</f>
        <v>0</v>
      </c>
      <c r="AQ354" s="167">
        <f>10*LOG10(1/((Summary!$C$80/10^(AN354/10)+Summary!$C$81/10^(AO354/10)+Summary!$C$82/10^(AP354/10))/Summary!$C$83))</f>
        <v>0</v>
      </c>
      <c r="AR354" s="167">
        <f>'Test-AI'!Y352</f>
        <v>0</v>
      </c>
      <c r="AS354" s="167">
        <f>'Test-AI'!Z352</f>
        <v>0</v>
      </c>
      <c r="AT354" s="295">
        <f>'Test-AI'!AA352</f>
        <v>0</v>
      </c>
      <c r="AU354" s="357">
        <f>'Test-AI'!AB352</f>
        <v>0</v>
      </c>
      <c r="AV354" s="357">
        <f>'Test-AI'!AC352</f>
        <v>0</v>
      </c>
      <c r="AW354" s="296">
        <f t="shared" si="28"/>
        <v>0</v>
      </c>
      <c r="AX354" s="297" t="e">
        <f t="shared" si="29"/>
        <v>#DIV/0!</v>
      </c>
      <c r="AY354" s="298" t="e">
        <f t="shared" si="29"/>
        <v>#DIV/0!</v>
      </c>
      <c r="AZ354" s="297" t="e">
        <f t="shared" si="29"/>
        <v>#DIV/0!</v>
      </c>
      <c r="BA354" s="345" t="e">
        <f t="shared" si="26"/>
        <v>#DIV/0!</v>
      </c>
      <c r="BB354" s="75"/>
      <c r="BC354" s="75"/>
      <c r="BD354" s="573" t="s">
        <v>147</v>
      </c>
      <c r="BE354" s="549" t="e">
        <f t="array" ref="BE354">bdRateExtend($G353:$G356,H353:H356,$AC353:$AC356,AD353:AD356)</f>
        <v>#VALUE!</v>
      </c>
      <c r="BF354" s="552"/>
      <c r="BG354" s="552"/>
      <c r="BH354" s="552"/>
      <c r="BI354" s="552"/>
      <c r="BJ354" s="552"/>
      <c r="BK354" s="551" t="e">
        <f t="array" ref="BK354">bdRateExtend($G353:$G356,L353:L356,$AC353:$AC356,AH353:AH356)</f>
        <v>#VALUE!</v>
      </c>
      <c r="BL354" s="552"/>
      <c r="BM354" s="551" t="e">
        <f t="array" ref="BM354">bdRateExtend($G353:$G356,M353:M356,$AC353:$AC356,AI353:AI356)</f>
        <v>#VALUE!</v>
      </c>
      <c r="BN354" s="552"/>
      <c r="BO354" s="545" t="e">
        <f t="array" ref="BO354">bdRateExtend($G353:$G356,N353:N356,$AC353:$AC356,AJ353:AJ356,"None", FALSE,1)</f>
        <v>#VALUE!</v>
      </c>
      <c r="BP354" s="541"/>
      <c r="BQ354" s="545" t="e">
        <f t="array" ref="BQ354">bdRateExtend($G353:$G356,O353:O356,$AC353:$AC356,AK353:AK356,"None", FALSE,1)</f>
        <v>#VALUE!</v>
      </c>
      <c r="BR354" s="541"/>
      <c r="BS354" s="551" t="e">
        <f t="array" ref="BS354">bdRateExtend($G353:$G356,P353:P356,$AC353:$AC356,AL353:AL356)</f>
        <v>#VALUE!</v>
      </c>
      <c r="BT354" s="552"/>
      <c r="BU354" s="551" t="e">
        <f t="array" ref="BU354">bdRateExtend($G353:$G356,Q353:Q356,$AC353:$AC356,AM353:AM356)</f>
        <v>#VALUE!</v>
      </c>
      <c r="BV354" s="552"/>
      <c r="BW354" s="551" t="e">
        <f t="array" ref="BW354">bdRateExtend($G353:$G356,R353:R356,$AC353:$AC356,AN353:AN356)</f>
        <v>#VALUE!</v>
      </c>
      <c r="BX354" s="552"/>
      <c r="BY354" s="552"/>
      <c r="BZ354" s="541"/>
      <c r="CA354" s="541"/>
      <c r="CB354" s="552"/>
      <c r="CC354" s="561" t="e">
        <f t="array" ref="CC354">bdCAMBIExtend($G353:$G356,V353:V356,$AC353:$AC356,AR353:AR356)</f>
        <v>#VALUE!</v>
      </c>
      <c r="CD354" s="552"/>
      <c r="CE354" s="554">
        <f t="array" ref="CE354">testVMAFRange($G353:$G356,N353:N356,$AC353:$AC356,AJ353:AJ356)</f>
        <v>0</v>
      </c>
      <c r="CF354" s="541"/>
      <c r="CG354" s="554">
        <f t="array" ref="CG354">testVMAFRange($G353:$G356,O353:O356,$AC353:$AC356,AK353:AK356)</f>
        <v>0</v>
      </c>
      <c r="CH354" s="541"/>
    </row>
    <row r="355" spans="1:86" ht="17" hidden="1" customHeight="1" x14ac:dyDescent="0.2">
      <c r="A355" s="485"/>
      <c r="B355" s="566"/>
      <c r="C355" s="485"/>
      <c r="D355" s="590"/>
      <c r="E355" s="558"/>
      <c r="F355" s="239">
        <v>160</v>
      </c>
      <c r="G355" s="294">
        <f>'Anchor-AI'!L353</f>
        <v>0</v>
      </c>
      <c r="H355" s="295">
        <f>'Anchor-AI'!M353</f>
        <v>0</v>
      </c>
      <c r="I355" s="295">
        <f>'Anchor-AI'!N353</f>
        <v>0</v>
      </c>
      <c r="J355" s="295">
        <f>'Anchor-AI'!O353</f>
        <v>0</v>
      </c>
      <c r="K355" s="295">
        <f>(Summary!$C$63*H355+Summary!$C$64*I355+Summary!$C$65*J355)/Summary!$C$66</f>
        <v>0</v>
      </c>
      <c r="L355" s="295">
        <f>'Anchor-AI'!P353</f>
        <v>0</v>
      </c>
      <c r="M355" s="295">
        <f>'Anchor-AI'!Q353</f>
        <v>0</v>
      </c>
      <c r="N355" s="295">
        <f>'Anchor-AI'!R353</f>
        <v>0</v>
      </c>
      <c r="O355" s="295">
        <f>'Anchor-AI'!S353</f>
        <v>0</v>
      </c>
      <c r="P355" s="295">
        <f>'Anchor-AI'!T353</f>
        <v>0</v>
      </c>
      <c r="Q355" s="295">
        <f>'Anchor-AI'!U353</f>
        <v>0</v>
      </c>
      <c r="R355" s="295">
        <f>'Anchor-AI'!V353</f>
        <v>0</v>
      </c>
      <c r="S355" s="295">
        <f>'Anchor-AI'!W353</f>
        <v>0</v>
      </c>
      <c r="T355" s="295">
        <f>'Anchor-AI'!X353</f>
        <v>0</v>
      </c>
      <c r="U355" s="295">
        <f>10*LOG10(1/((Summary!$C$80/10^(R355/10)+Summary!$C$81/10^(S355/10)+Summary!$C$82/10^(T355/10))/Summary!$C$83))</f>
        <v>0</v>
      </c>
      <c r="V355" s="295">
        <f>'Anchor-AI'!Y353</f>
        <v>0</v>
      </c>
      <c r="W355" s="295">
        <f>'Anchor-AI'!Z353</f>
        <v>0</v>
      </c>
      <c r="X355" s="295">
        <f>'Anchor-AI'!AA353</f>
        <v>0</v>
      </c>
      <c r="Y355" s="357">
        <f>'Anchor-AI'!AB353</f>
        <v>0</v>
      </c>
      <c r="Z355" s="357">
        <f>'Anchor-AI'!AC353</f>
        <v>0</v>
      </c>
      <c r="AA355" s="296">
        <f t="shared" si="27"/>
        <v>0</v>
      </c>
      <c r="AC355" s="170">
        <f>'Test-AI'!L353</f>
        <v>0</v>
      </c>
      <c r="AD355" s="167">
        <f>'Test-AI'!M353</f>
        <v>0</v>
      </c>
      <c r="AE355" s="167">
        <f>'Test-AI'!N353</f>
        <v>0</v>
      </c>
      <c r="AF355" s="167">
        <f>'Test-AI'!O353</f>
        <v>0</v>
      </c>
      <c r="AG355" s="167">
        <f>(Summary!$C$63*AD355+Summary!$C$64*AE355+Summary!$C$65*AF355)/Summary!$C$66</f>
        <v>0</v>
      </c>
      <c r="AH355" s="167">
        <f>'Test-AI'!P353</f>
        <v>0</v>
      </c>
      <c r="AI355" s="167">
        <f>'Test-AI'!Q353</f>
        <v>0</v>
      </c>
      <c r="AJ355" s="167">
        <f>'Test-AI'!R353</f>
        <v>0</v>
      </c>
      <c r="AK355" s="167">
        <f>'Test-AI'!S353</f>
        <v>0</v>
      </c>
      <c r="AL355" s="167">
        <f>'Test-AI'!T353</f>
        <v>0</v>
      </c>
      <c r="AM355" s="167">
        <f>'Test-AI'!U353</f>
        <v>0</v>
      </c>
      <c r="AN355" s="167">
        <f>'Test-AI'!V353</f>
        <v>0</v>
      </c>
      <c r="AO355" s="167">
        <f>'Test-AI'!W353</f>
        <v>0</v>
      </c>
      <c r="AP355" s="167">
        <f>'Test-AI'!X353</f>
        <v>0</v>
      </c>
      <c r="AQ355" s="167">
        <f>10*LOG10(1/((Summary!$C$80/10^(AN355/10)+Summary!$C$81/10^(AO355/10)+Summary!$C$82/10^(AP355/10))/Summary!$C$83))</f>
        <v>0</v>
      </c>
      <c r="AR355" s="167">
        <f>'Test-AI'!Y353</f>
        <v>0</v>
      </c>
      <c r="AS355" s="167">
        <f>'Test-AI'!Z353</f>
        <v>0</v>
      </c>
      <c r="AT355" s="295">
        <f>'Test-AI'!AA353</f>
        <v>0</v>
      </c>
      <c r="AU355" s="357">
        <f>'Test-AI'!AB353</f>
        <v>0</v>
      </c>
      <c r="AV355" s="357">
        <f>'Test-AI'!AC353</f>
        <v>0</v>
      </c>
      <c r="AW355" s="296">
        <f t="shared" si="28"/>
        <v>0</v>
      </c>
      <c r="AX355" s="297" t="e">
        <f t="shared" si="29"/>
        <v>#DIV/0!</v>
      </c>
      <c r="AY355" s="298" t="e">
        <f t="shared" si="29"/>
        <v>#DIV/0!</v>
      </c>
      <c r="AZ355" s="297" t="e">
        <f t="shared" si="29"/>
        <v>#DIV/0!</v>
      </c>
      <c r="BA355" s="345" t="e">
        <f t="shared" si="26"/>
        <v>#DIV/0!</v>
      </c>
      <c r="BB355" s="75"/>
      <c r="BC355" s="75"/>
      <c r="BD355" s="565"/>
      <c r="BE355" s="550"/>
      <c r="BF355" s="552"/>
      <c r="BG355" s="552"/>
      <c r="BH355" s="552"/>
      <c r="BI355" s="552"/>
      <c r="BJ355" s="552"/>
      <c r="BK355" s="553"/>
      <c r="BL355" s="552"/>
      <c r="BM355" s="553"/>
      <c r="BN355" s="552"/>
      <c r="BO355" s="546"/>
      <c r="BP355" s="541"/>
      <c r="BQ355" s="546"/>
      <c r="BR355" s="541"/>
      <c r="BS355" s="553"/>
      <c r="BT355" s="552"/>
      <c r="BU355" s="553"/>
      <c r="BV355" s="552"/>
      <c r="BW355" s="553"/>
      <c r="BX355" s="552"/>
      <c r="BY355" s="552"/>
      <c r="BZ355" s="541"/>
      <c r="CA355" s="541"/>
      <c r="CB355" s="552"/>
      <c r="CC355" s="553"/>
      <c r="CD355" s="552"/>
      <c r="CE355" s="546"/>
      <c r="CF355" s="541"/>
      <c r="CG355" s="546"/>
      <c r="CH355" s="541"/>
    </row>
    <row r="356" spans="1:86" ht="17" hidden="1" customHeight="1" x14ac:dyDescent="0.2">
      <c r="A356" s="485"/>
      <c r="B356" s="566"/>
      <c r="C356" s="485"/>
      <c r="D356" s="590"/>
      <c r="E356" s="558"/>
      <c r="F356" s="239">
        <v>185</v>
      </c>
      <c r="G356" s="294">
        <f>'Anchor-AI'!L354</f>
        <v>0</v>
      </c>
      <c r="H356" s="295">
        <f>'Anchor-AI'!M354</f>
        <v>0</v>
      </c>
      <c r="I356" s="295">
        <f>'Anchor-AI'!N354</f>
        <v>0</v>
      </c>
      <c r="J356" s="295">
        <f>'Anchor-AI'!O354</f>
        <v>0</v>
      </c>
      <c r="K356" s="295">
        <f>(Summary!$C$63*H356+Summary!$C$64*I356+Summary!$C$65*J356)/Summary!$C$66</f>
        <v>0</v>
      </c>
      <c r="L356" s="295">
        <f>'Anchor-AI'!P354</f>
        <v>0</v>
      </c>
      <c r="M356" s="295">
        <f>'Anchor-AI'!Q354</f>
        <v>0</v>
      </c>
      <c r="N356" s="295">
        <f>'Anchor-AI'!R354</f>
        <v>0</v>
      </c>
      <c r="O356" s="295">
        <f>'Anchor-AI'!S354</f>
        <v>0</v>
      </c>
      <c r="P356" s="295">
        <f>'Anchor-AI'!T354</f>
        <v>0</v>
      </c>
      <c r="Q356" s="295">
        <f>'Anchor-AI'!U354</f>
        <v>0</v>
      </c>
      <c r="R356" s="295">
        <f>'Anchor-AI'!V354</f>
        <v>0</v>
      </c>
      <c r="S356" s="295">
        <f>'Anchor-AI'!W354</f>
        <v>0</v>
      </c>
      <c r="T356" s="295">
        <f>'Anchor-AI'!X354</f>
        <v>0</v>
      </c>
      <c r="U356" s="295">
        <f>10*LOG10(1/((Summary!$C$80/10^(R356/10)+Summary!$C$81/10^(S356/10)+Summary!$C$82/10^(T356/10))/Summary!$C$83))</f>
        <v>0</v>
      </c>
      <c r="V356" s="295">
        <f>'Anchor-AI'!Y354</f>
        <v>0</v>
      </c>
      <c r="W356" s="295">
        <f>'Anchor-AI'!Z354</f>
        <v>0</v>
      </c>
      <c r="X356" s="295">
        <f>'Anchor-AI'!AA354</f>
        <v>0</v>
      </c>
      <c r="Y356" s="357">
        <f>'Anchor-AI'!AB354</f>
        <v>0</v>
      </c>
      <c r="Z356" s="357">
        <f>'Anchor-AI'!AC354</f>
        <v>0</v>
      </c>
      <c r="AA356" s="296">
        <f t="shared" si="27"/>
        <v>0</v>
      </c>
      <c r="AC356" s="170">
        <f>'Test-AI'!L354</f>
        <v>0</v>
      </c>
      <c r="AD356" s="167">
        <f>'Test-AI'!M354</f>
        <v>0</v>
      </c>
      <c r="AE356" s="167">
        <f>'Test-AI'!N354</f>
        <v>0</v>
      </c>
      <c r="AF356" s="167">
        <f>'Test-AI'!O354</f>
        <v>0</v>
      </c>
      <c r="AG356" s="167">
        <f>(Summary!$C$63*AD356+Summary!$C$64*AE356+Summary!$C$65*AF356)/Summary!$C$66</f>
        <v>0</v>
      </c>
      <c r="AH356" s="167">
        <f>'Test-AI'!P354</f>
        <v>0</v>
      </c>
      <c r="AI356" s="167">
        <f>'Test-AI'!Q354</f>
        <v>0</v>
      </c>
      <c r="AJ356" s="167">
        <f>'Test-AI'!R354</f>
        <v>0</v>
      </c>
      <c r="AK356" s="167">
        <f>'Test-AI'!S354</f>
        <v>0</v>
      </c>
      <c r="AL356" s="167">
        <f>'Test-AI'!T354</f>
        <v>0</v>
      </c>
      <c r="AM356" s="167">
        <f>'Test-AI'!U354</f>
        <v>0</v>
      </c>
      <c r="AN356" s="167">
        <f>'Test-AI'!V354</f>
        <v>0</v>
      </c>
      <c r="AO356" s="167">
        <f>'Test-AI'!W354</f>
        <v>0</v>
      </c>
      <c r="AP356" s="167">
        <f>'Test-AI'!X354</f>
        <v>0</v>
      </c>
      <c r="AQ356" s="167">
        <f>10*LOG10(1/((Summary!$C$80/10^(AN356/10)+Summary!$C$81/10^(AO356/10)+Summary!$C$82/10^(AP356/10))/Summary!$C$83))</f>
        <v>0</v>
      </c>
      <c r="AR356" s="167">
        <f>'Test-AI'!Y354</f>
        <v>0</v>
      </c>
      <c r="AS356" s="167">
        <f>'Test-AI'!Z354</f>
        <v>0</v>
      </c>
      <c r="AT356" s="295">
        <f>'Test-AI'!AA354</f>
        <v>0</v>
      </c>
      <c r="AU356" s="357">
        <f>'Test-AI'!AB354</f>
        <v>0</v>
      </c>
      <c r="AV356" s="357">
        <f>'Test-AI'!AC354</f>
        <v>0</v>
      </c>
      <c r="AW356" s="296">
        <f t="shared" si="28"/>
        <v>0</v>
      </c>
      <c r="AX356" s="297" t="e">
        <f t="shared" si="29"/>
        <v>#DIV/0!</v>
      </c>
      <c r="AY356" s="298" t="e">
        <f t="shared" si="29"/>
        <v>#DIV/0!</v>
      </c>
      <c r="AZ356" s="297" t="e">
        <f t="shared" si="29"/>
        <v>#DIV/0!</v>
      </c>
      <c r="BA356" s="345" t="e">
        <f t="shared" si="26"/>
        <v>#DIV/0!</v>
      </c>
      <c r="BB356" s="75"/>
      <c r="BC356" s="75"/>
      <c r="BD356" s="574" t="s">
        <v>46</v>
      </c>
      <c r="BE356" s="549" t="e">
        <f t="array" ref="BE356">bdRateExtend($G354:$G357,H354:H357,$AC354:$AC357,AD354:AD357)</f>
        <v>#VALUE!</v>
      </c>
      <c r="BF356" s="552"/>
      <c r="BG356" s="552"/>
      <c r="BH356" s="552"/>
      <c r="BI356" s="552"/>
      <c r="BJ356" s="552"/>
      <c r="BK356" s="551" t="e">
        <f t="array" ref="BK356">bdRateExtend($G354:$G357,L354:L357,$AC354:$AC357,AH354:AH357)</f>
        <v>#VALUE!</v>
      </c>
      <c r="BL356" s="552"/>
      <c r="BM356" s="551" t="e">
        <f t="array" ref="BM356">bdRateExtend($G354:$G357,M354:M357,$AC354:$AC357,AI354:AI357)</f>
        <v>#VALUE!</v>
      </c>
      <c r="BN356" s="552"/>
      <c r="BO356" s="545" t="e">
        <f t="array" ref="BO356">bdRateExtend($G354:$G357,N354:N357,$AC354:$AC357,AJ354:AJ357,"None", FALSE,1)</f>
        <v>#VALUE!</v>
      </c>
      <c r="BP356" s="541"/>
      <c r="BQ356" s="545" t="e">
        <f t="array" ref="BQ356">bdRateExtend($G354:$G357,O354:O357,$AC354:$AC357,AK354:AK357,"None", FALSE,1)</f>
        <v>#VALUE!</v>
      </c>
      <c r="BR356" s="541"/>
      <c r="BS356" s="551" t="e">
        <f t="array" ref="BS356">bdRateExtend($G354:$G357,P354:P357,$AC354:$AC357,AL354:AL357)</f>
        <v>#VALUE!</v>
      </c>
      <c r="BT356" s="552"/>
      <c r="BU356" s="551" t="e">
        <f t="array" ref="BU356">bdRateExtend($G354:$G357,Q354:Q357,$AC354:$AC357,AM354:AM357)</f>
        <v>#VALUE!</v>
      </c>
      <c r="BV356" s="552"/>
      <c r="BW356" s="551" t="e">
        <f t="array" ref="BW356">bdRateExtend($G354:$G357,R354:R357,$AC354:$AC357,AN354:AN357)</f>
        <v>#VALUE!</v>
      </c>
      <c r="BX356" s="552"/>
      <c r="BY356" s="552"/>
      <c r="BZ356" s="541"/>
      <c r="CA356" s="541"/>
      <c r="CB356" s="552"/>
      <c r="CC356" s="561" t="e">
        <f t="array" ref="CC356">bdCAMBIExtend($G354:$G357,V354:V357,$AC354:$AC357,AR354:AR357)</f>
        <v>#VALUE!</v>
      </c>
      <c r="CD356" s="552"/>
      <c r="CE356" s="554">
        <f t="array" ref="CE356">testVMAFRange($G354:$G357,N354:N357,$AC354:$AC357,AJ354:AJ357)</f>
        <v>0</v>
      </c>
      <c r="CF356" s="541"/>
      <c r="CG356" s="554">
        <f t="array" ref="CG356">testVMAFRange($G354:$G357,O354:O357,$AC354:$AC357,AK354:AK357)</f>
        <v>0</v>
      </c>
      <c r="CH356" s="541"/>
    </row>
    <row r="357" spans="1:86" ht="17" hidden="1" customHeight="1" x14ac:dyDescent="0.2">
      <c r="A357" s="485"/>
      <c r="B357" s="596"/>
      <c r="C357" s="486"/>
      <c r="D357" s="591"/>
      <c r="E357" s="559"/>
      <c r="F357" s="240">
        <v>210</v>
      </c>
      <c r="G357" s="299">
        <f>'Anchor-AI'!L355</f>
        <v>0</v>
      </c>
      <c r="H357" s="300">
        <f>'Anchor-AI'!M355</f>
        <v>0</v>
      </c>
      <c r="I357" s="300">
        <f>'Anchor-AI'!N355</f>
        <v>0</v>
      </c>
      <c r="J357" s="300">
        <f>'Anchor-AI'!O355</f>
        <v>0</v>
      </c>
      <c r="K357" s="295">
        <f>(Summary!$C$63*H357+Summary!$C$64*I357+Summary!$C$65*J357)/Summary!$C$66</f>
        <v>0</v>
      </c>
      <c r="L357" s="300">
        <f>'Anchor-AI'!P355</f>
        <v>0</v>
      </c>
      <c r="M357" s="300">
        <f>'Anchor-AI'!Q355</f>
        <v>0</v>
      </c>
      <c r="N357" s="300">
        <f>'Anchor-AI'!R355</f>
        <v>0</v>
      </c>
      <c r="O357" s="300">
        <f>'Anchor-AI'!S355</f>
        <v>0</v>
      </c>
      <c r="P357" s="300">
        <f>'Anchor-AI'!T355</f>
        <v>0</v>
      </c>
      <c r="Q357" s="300">
        <f>'Anchor-AI'!U355</f>
        <v>0</v>
      </c>
      <c r="R357" s="300">
        <f>'Anchor-AI'!V355</f>
        <v>0</v>
      </c>
      <c r="S357" s="300">
        <f>'Anchor-AI'!W355</f>
        <v>0</v>
      </c>
      <c r="T357" s="300">
        <f>'Anchor-AI'!X355</f>
        <v>0</v>
      </c>
      <c r="U357" s="300">
        <f>10*LOG10(1/((Summary!$C$80/10^(R357/10)+Summary!$C$81/10^(S357/10)+Summary!$C$82/10^(T357/10))/Summary!$C$83))</f>
        <v>0</v>
      </c>
      <c r="V357" s="300">
        <f>'Anchor-AI'!Y355</f>
        <v>0</v>
      </c>
      <c r="W357" s="300">
        <f>'Anchor-AI'!Z355</f>
        <v>0</v>
      </c>
      <c r="X357" s="300">
        <f>'Anchor-AI'!AA355</f>
        <v>0</v>
      </c>
      <c r="Y357" s="357">
        <f>'Anchor-AI'!AB355</f>
        <v>0</v>
      </c>
      <c r="Z357" s="357">
        <f>'Anchor-AI'!AC355</f>
        <v>0</v>
      </c>
      <c r="AA357" s="301">
        <f t="shared" si="27"/>
        <v>0</v>
      </c>
      <c r="AC357" s="171">
        <f>'Test-AI'!L355</f>
        <v>0</v>
      </c>
      <c r="AD357" s="168">
        <f>'Test-AI'!M355</f>
        <v>0</v>
      </c>
      <c r="AE357" s="168">
        <f>'Test-AI'!N355</f>
        <v>0</v>
      </c>
      <c r="AF357" s="168">
        <f>'Test-AI'!O355</f>
        <v>0</v>
      </c>
      <c r="AG357" s="168">
        <f>(Summary!$C$63*AD357+Summary!$C$64*AE357+Summary!$C$65*AF357)/Summary!$C$66</f>
        <v>0</v>
      </c>
      <c r="AH357" s="168">
        <f>'Test-AI'!P355</f>
        <v>0</v>
      </c>
      <c r="AI357" s="168">
        <f>'Test-AI'!Q355</f>
        <v>0</v>
      </c>
      <c r="AJ357" s="168">
        <f>'Test-AI'!R355</f>
        <v>0</v>
      </c>
      <c r="AK357" s="168">
        <f>'Test-AI'!S355</f>
        <v>0</v>
      </c>
      <c r="AL357" s="168">
        <f>'Test-AI'!T355</f>
        <v>0</v>
      </c>
      <c r="AM357" s="168">
        <f>'Test-AI'!U355</f>
        <v>0</v>
      </c>
      <c r="AN357" s="168">
        <f>'Test-AI'!V355</f>
        <v>0</v>
      </c>
      <c r="AO357" s="168">
        <f>'Test-AI'!W355</f>
        <v>0</v>
      </c>
      <c r="AP357" s="168">
        <f>'Test-AI'!X355</f>
        <v>0</v>
      </c>
      <c r="AQ357" s="168">
        <f>10*LOG10(1/((Summary!$C$80/10^(AN357/10)+Summary!$C$81/10^(AO357/10)+Summary!$C$82/10^(AP357/10))/Summary!$C$83))</f>
        <v>0</v>
      </c>
      <c r="AR357" s="168">
        <f>'Test-AI'!Y355</f>
        <v>0</v>
      </c>
      <c r="AS357" s="168">
        <f>'Test-AI'!Z355</f>
        <v>0</v>
      </c>
      <c r="AT357" s="300">
        <f>'Test-AI'!AA355</f>
        <v>0</v>
      </c>
      <c r="AU357" s="357">
        <f>'Test-AI'!AB355</f>
        <v>0</v>
      </c>
      <c r="AV357" s="357">
        <f>'Test-AI'!AC355</f>
        <v>0</v>
      </c>
      <c r="AW357" s="301">
        <f t="shared" si="28"/>
        <v>0</v>
      </c>
      <c r="AX357" s="302" t="e">
        <f t="shared" si="29"/>
        <v>#DIV/0!</v>
      </c>
      <c r="AY357" s="303" t="e">
        <f t="shared" si="29"/>
        <v>#DIV/0!</v>
      </c>
      <c r="AZ357" s="297" t="e">
        <f t="shared" si="29"/>
        <v>#DIV/0!</v>
      </c>
      <c r="BA357" s="345" t="e">
        <f t="shared" si="26"/>
        <v>#DIV/0!</v>
      </c>
      <c r="BB357" s="75"/>
      <c r="BC357" s="75"/>
      <c r="BD357" s="570"/>
      <c r="BE357" s="550"/>
      <c r="BF357" s="553"/>
      <c r="BG357" s="553"/>
      <c r="BH357" s="553"/>
      <c r="BI357" s="553"/>
      <c r="BJ357" s="553"/>
      <c r="BK357" s="553"/>
      <c r="BL357" s="553"/>
      <c r="BM357" s="553"/>
      <c r="BN357" s="553"/>
      <c r="BO357" s="546"/>
      <c r="BP357" s="544"/>
      <c r="BQ357" s="546"/>
      <c r="BR357" s="544"/>
      <c r="BS357" s="553"/>
      <c r="BT357" s="553"/>
      <c r="BU357" s="553"/>
      <c r="BV357" s="553"/>
      <c r="BW357" s="553"/>
      <c r="BX357" s="553"/>
      <c r="BY357" s="553"/>
      <c r="BZ357" s="544"/>
      <c r="CA357" s="544"/>
      <c r="CB357" s="553"/>
      <c r="CC357" s="553"/>
      <c r="CD357" s="553"/>
      <c r="CE357" s="546"/>
      <c r="CF357" s="544"/>
      <c r="CG357" s="546"/>
      <c r="CH357" s="544"/>
    </row>
    <row r="358" spans="1:86" ht="17" hidden="1" customHeight="1" x14ac:dyDescent="0.2">
      <c r="A358" s="485"/>
      <c r="B358" s="595" t="s">
        <v>148</v>
      </c>
      <c r="C358" s="586" t="s">
        <v>92</v>
      </c>
      <c r="D358" s="589">
        <v>15</v>
      </c>
      <c r="E358" s="557"/>
      <c r="F358" s="238">
        <v>85</v>
      </c>
      <c r="G358" s="289">
        <f>'Anchor-AI'!L356</f>
        <v>0</v>
      </c>
      <c r="H358" s="290">
        <f>'Anchor-AI'!M356</f>
        <v>0</v>
      </c>
      <c r="I358" s="290">
        <f>'Anchor-AI'!N356</f>
        <v>0</v>
      </c>
      <c r="J358" s="290">
        <f>'Anchor-AI'!O356</f>
        <v>0</v>
      </c>
      <c r="K358" s="290">
        <f>(Summary!$C$63*H358+Summary!$C$64*I358+Summary!$C$65*J358)/Summary!$C$66</f>
        <v>0</v>
      </c>
      <c r="L358" s="290">
        <f>'Anchor-AI'!P356</f>
        <v>0</v>
      </c>
      <c r="M358" s="290">
        <f>'Anchor-AI'!Q356</f>
        <v>0</v>
      </c>
      <c r="N358" s="290">
        <f>'Anchor-AI'!R356</f>
        <v>0</v>
      </c>
      <c r="O358" s="290">
        <f>'Anchor-AI'!S356</f>
        <v>0</v>
      </c>
      <c r="P358" s="290">
        <f>'Anchor-AI'!T356</f>
        <v>0</v>
      </c>
      <c r="Q358" s="290">
        <f>'Anchor-AI'!U356</f>
        <v>0</v>
      </c>
      <c r="R358" s="290">
        <f>'Anchor-AI'!V356</f>
        <v>0</v>
      </c>
      <c r="S358" s="290">
        <f>'Anchor-AI'!W356</f>
        <v>0</v>
      </c>
      <c r="T358" s="290">
        <f>'Anchor-AI'!X356</f>
        <v>0</v>
      </c>
      <c r="U358" s="290">
        <f>10*LOG10(1/((Summary!$C$80/10^(R358/10)+Summary!$C$81/10^(S358/10)+Summary!$C$82/10^(T358/10))/Summary!$C$83))</f>
        <v>0</v>
      </c>
      <c r="V358" s="290">
        <f>'Anchor-AI'!Y356</f>
        <v>0</v>
      </c>
      <c r="W358" s="290">
        <f>'Anchor-AI'!Z356</f>
        <v>0</v>
      </c>
      <c r="X358" s="290">
        <f>'Anchor-AI'!AA356</f>
        <v>0</v>
      </c>
      <c r="Y358" s="360">
        <f>'Anchor-AI'!AB356</f>
        <v>0</v>
      </c>
      <c r="Z358" s="360">
        <f>'Anchor-AI'!AC356</f>
        <v>0</v>
      </c>
      <c r="AA358" s="291">
        <f t="shared" si="27"/>
        <v>0</v>
      </c>
      <c r="AC358" s="169">
        <f>'Test-AI'!L356</f>
        <v>0</v>
      </c>
      <c r="AD358" s="166">
        <f>'Test-AI'!M356</f>
        <v>0</v>
      </c>
      <c r="AE358" s="166">
        <f>'Test-AI'!N356</f>
        <v>0</v>
      </c>
      <c r="AF358" s="166">
        <f>'Test-AI'!O356</f>
        <v>0</v>
      </c>
      <c r="AG358" s="166">
        <f>(Summary!$C$63*AD358+Summary!$C$64*AE358+Summary!$C$65*AF358)/Summary!$C$66</f>
        <v>0</v>
      </c>
      <c r="AH358" s="166">
        <f>'Test-AI'!P356</f>
        <v>0</v>
      </c>
      <c r="AI358" s="166">
        <f>'Test-AI'!Q356</f>
        <v>0</v>
      </c>
      <c r="AJ358" s="166">
        <f>'Test-AI'!R356</f>
        <v>0</v>
      </c>
      <c r="AK358" s="166">
        <f>'Test-AI'!S356</f>
        <v>0</v>
      </c>
      <c r="AL358" s="166">
        <f>'Test-AI'!T356</f>
        <v>0</v>
      </c>
      <c r="AM358" s="166">
        <f>'Test-AI'!U356</f>
        <v>0</v>
      </c>
      <c r="AN358" s="166">
        <f>'Test-AI'!V356</f>
        <v>0</v>
      </c>
      <c r="AO358" s="166">
        <f>'Test-AI'!W356</f>
        <v>0</v>
      </c>
      <c r="AP358" s="166">
        <f>'Test-AI'!X356</f>
        <v>0</v>
      </c>
      <c r="AQ358" s="166">
        <f>10*LOG10(1/((Summary!$C$80/10^(AN358/10)+Summary!$C$81/10^(AO358/10)+Summary!$C$82/10^(AP358/10))/Summary!$C$83))</f>
        <v>0</v>
      </c>
      <c r="AR358" s="166">
        <f>'Test-AI'!Y356</f>
        <v>0</v>
      </c>
      <c r="AS358" s="166">
        <f>'Test-AI'!Z356</f>
        <v>0</v>
      </c>
      <c r="AT358" s="290">
        <f>'Test-AI'!AA356</f>
        <v>0</v>
      </c>
      <c r="AU358" s="356">
        <f>'Test-AI'!AB356</f>
        <v>0</v>
      </c>
      <c r="AV358" s="356">
        <f>'Test-AI'!AC356</f>
        <v>0</v>
      </c>
      <c r="AW358" s="291">
        <f t="shared" si="28"/>
        <v>0</v>
      </c>
      <c r="AX358" s="292" t="e">
        <f t="shared" si="29"/>
        <v>#DIV/0!</v>
      </c>
      <c r="AY358" s="293" t="e">
        <f t="shared" si="29"/>
        <v>#DIV/0!</v>
      </c>
      <c r="AZ358" s="292" t="e">
        <f t="shared" si="29"/>
        <v>#DIV/0!</v>
      </c>
      <c r="BA358" s="344" t="e">
        <f t="shared" si="26"/>
        <v>#DIV/0!</v>
      </c>
      <c r="BB358" s="75"/>
      <c r="BC358" s="75"/>
      <c r="BD358" s="648" t="s">
        <v>39</v>
      </c>
      <c r="BE358" s="549" t="e">
        <f t="array" ref="BE358">bdRateExtend($G358:$G361,H358:H361,$AC358:$AC361,AD358:AD361)</f>
        <v>#VALUE!</v>
      </c>
      <c r="BF358" s="551" t="e">
        <f t="array" ref="BF358">bdRateExtend($G358:$G363,H358:H363,$AC358:$AC363,AD358:AD363)</f>
        <v>#VALUE!</v>
      </c>
      <c r="BG358" s="551" t="e">
        <f t="array" ref="BG358">bdRateExtend($G358:$G363,I358:I363,$AC358:$AC363,AE358:AE363)</f>
        <v>#VALUE!</v>
      </c>
      <c r="BH358" s="551" t="e">
        <f t="array" ref="BH358">bdRateExtend($G358:$G363,J358:J363,$AC358:$AC363,AF358:AF363)</f>
        <v>#VALUE!</v>
      </c>
      <c r="BI358" s="551" t="e">
        <f t="array" ref="BI358">bdRateExtend($G358:$G363,K358:K363,$AC358:$AC363,AG358:AG363)</f>
        <v>#VALUE!</v>
      </c>
      <c r="BJ358" s="640" t="e">
        <f>(Summary!$C$94*BF358+Summary!$C$95*BG358+Summary!$C$96*BH358)/Summary!$C$97</f>
        <v>#VALUE!</v>
      </c>
      <c r="BK358" s="551" t="e">
        <f t="array" ref="BK358">bdRateExtend($G358:$G361,L358:L361,$AC358:$AC361,AH358:AH361)</f>
        <v>#VALUE!</v>
      </c>
      <c r="BL358" s="551" t="e">
        <f t="array" ref="BL358">bdRateExtend($G358:$G363,L358:L363,$AC358:$AC363,AH358:AH363)</f>
        <v>#VALUE!</v>
      </c>
      <c r="BM358" s="551" t="e">
        <f t="array" ref="BM358">bdRateExtend($G358:$G361,M358:M361,$AC358:$AC361,AI358:AI361)</f>
        <v>#VALUE!</v>
      </c>
      <c r="BN358" s="551" t="e">
        <f t="array" ref="BN358">bdRateExtend($G358:$G363,M358:M363,$AC358:$AC363,AI358:AI363)</f>
        <v>#VALUE!</v>
      </c>
      <c r="BO358" s="603" t="e">
        <f t="array" ref="BO358">bdRateExtend($G358:$G361,N358:N361,$AC358:$AC361,AJ358:AJ361,"None", FALSE,1)</f>
        <v>#VALUE!</v>
      </c>
      <c r="BP358" s="658" t="e">
        <f t="array" ref="BP358">bdRateExtend($G358:$G363,N358:N363,$AC358:$AC363,AJ358:AJ363,"None", FALSE,1)</f>
        <v>#VALUE!</v>
      </c>
      <c r="BQ358" s="650" t="e">
        <f t="array" ref="BQ358">bdRateExtend($G358:$G361,O358:O361,$AC358:$AC361,AK358:AK361,"None", FALSE,1)</f>
        <v>#VALUE!</v>
      </c>
      <c r="BR358" s="658" t="e">
        <f t="array" ref="BR358">bdRateExtend($G358:$G363,O358:O363,$AC358:$AC363,AK358:AK363,"None", FALSE,1)</f>
        <v>#VALUE!</v>
      </c>
      <c r="BS358" s="549" t="e">
        <f t="array" ref="BS358">bdRateExtend($G358:$G361,P358:P361,$AC358:$AC361,AL358:AL361)</f>
        <v>#VALUE!</v>
      </c>
      <c r="BT358" s="551" t="e">
        <f t="array" ref="BT358">bdRateExtend($G358:$G363,P358:P363,$AC358:$AC363,AL358:AL363)</f>
        <v>#VALUE!</v>
      </c>
      <c r="BU358" s="551" t="e">
        <f t="array" ref="BU358">bdRateExtend($G358:$G361,Q358:Q361,$AC358:$AC361,AM358:AM361)</f>
        <v>#VALUE!</v>
      </c>
      <c r="BV358" s="551" t="e">
        <f t="array" ref="BV358">bdRateExtend($G358:$G363,Q358:Q363,$AC358:$AC363,AM358:AM363)</f>
        <v>#VALUE!</v>
      </c>
      <c r="BW358" s="551" t="e">
        <f t="array" ref="BW358">bdRateExtend($G358:$G361,R358:R361,$AC358:$AC361,AN358:AN361)</f>
        <v>#VALUE!</v>
      </c>
      <c r="BX358" s="551" t="e">
        <f t="array" ref="BX358">bdRateExtend($G358:$G363,R358:R363,$AC358:$AC363,AN358:AN363)</f>
        <v>#VALUE!</v>
      </c>
      <c r="BY358" s="551" t="e">
        <f t="array" ref="BY358">bdRateExtend($G358:$G363,S358:S363,$AC358:$AC363,AO358:AO363)</f>
        <v>#VALUE!</v>
      </c>
      <c r="BZ358" s="555" t="e">
        <f t="array" ref="BZ358">bdRateExtend($G358:$G363,T358:T363,$AC358:$AC363,AP358:AP363)</f>
        <v>#VALUE!</v>
      </c>
      <c r="CA358" s="587" t="e">
        <f t="array" ref="CA358">bdRateExtend($G358:$G363,U358:U363,$AC358:$AC363,AQ358:AQ363)</f>
        <v>#VALUE!</v>
      </c>
      <c r="CB358" s="612" t="e">
        <f>(Summary!$C$108*BX358+Summary!$C$109*BY358+Summary!$C$110*BZ358)/Summary!$C$111</f>
        <v>#VALUE!</v>
      </c>
      <c r="CC358" s="593" t="e">
        <f t="array" ref="CC358">bdCAMBIExtend($G358:$G361,V358:V361,$AC358:$AC361,AR358:AR361)</f>
        <v>#VALUE!</v>
      </c>
      <c r="CD358" s="578" t="e">
        <f t="array" ref="CD358">bdCAMBIExtend($G358:$G363,V358:V363,$AC358:$AC363,AR358:AR363)</f>
        <v>#VALUE!</v>
      </c>
      <c r="CE358" s="642">
        <f t="array" ref="CE358">testVMAFRange($G358:$G361,N358:N361,$AC358:$AC361,AJ358:AJ361)</f>
        <v>0</v>
      </c>
      <c r="CF358" s="637">
        <f t="array" ref="CF358">testVMAFRange($G358:$G363,N358:N363,$AC358:$AC363,AJ358:AJ363)</f>
        <v>0</v>
      </c>
      <c r="CG358" s="639">
        <f t="array" ref="CG358">testVMAFRange($G358:$G361,O358:O361,$AC358:$AC361,AK358:AK361)</f>
        <v>0</v>
      </c>
      <c r="CH358" s="637">
        <f t="array" ref="CH358">testVMAFRange($G358:$G363,O358:O363,$AC358:$AC363,AK358:AK363)</f>
        <v>0</v>
      </c>
    </row>
    <row r="359" spans="1:86" ht="17" hidden="1" customHeight="1" x14ac:dyDescent="0.2">
      <c r="A359" s="485"/>
      <c r="B359" s="566"/>
      <c r="C359" s="485"/>
      <c r="D359" s="590"/>
      <c r="E359" s="558"/>
      <c r="F359" s="239">
        <v>110</v>
      </c>
      <c r="G359" s="294">
        <f>'Anchor-AI'!L357</f>
        <v>0</v>
      </c>
      <c r="H359" s="295">
        <f>'Anchor-AI'!M357</f>
        <v>0</v>
      </c>
      <c r="I359" s="295">
        <f>'Anchor-AI'!N357</f>
        <v>0</v>
      </c>
      <c r="J359" s="295">
        <f>'Anchor-AI'!O357</f>
        <v>0</v>
      </c>
      <c r="K359" s="295">
        <f>(Summary!$C$63*H359+Summary!$C$64*I359+Summary!$C$65*J359)/Summary!$C$66</f>
        <v>0</v>
      </c>
      <c r="L359" s="295">
        <f>'Anchor-AI'!P357</f>
        <v>0</v>
      </c>
      <c r="M359" s="295">
        <f>'Anchor-AI'!Q357</f>
        <v>0</v>
      </c>
      <c r="N359" s="295">
        <f>'Anchor-AI'!R357</f>
        <v>0</v>
      </c>
      <c r="O359" s="295">
        <f>'Anchor-AI'!S357</f>
        <v>0</v>
      </c>
      <c r="P359" s="295">
        <f>'Anchor-AI'!T357</f>
        <v>0</v>
      </c>
      <c r="Q359" s="295">
        <f>'Anchor-AI'!U357</f>
        <v>0</v>
      </c>
      <c r="R359" s="295">
        <f>'Anchor-AI'!V357</f>
        <v>0</v>
      </c>
      <c r="S359" s="295">
        <f>'Anchor-AI'!W357</f>
        <v>0</v>
      </c>
      <c r="T359" s="295">
        <f>'Anchor-AI'!X357</f>
        <v>0</v>
      </c>
      <c r="U359" s="295">
        <f>10*LOG10(1/((Summary!$C$80/10^(R359/10)+Summary!$C$81/10^(S359/10)+Summary!$C$82/10^(T359/10))/Summary!$C$83))</f>
        <v>0</v>
      </c>
      <c r="V359" s="295">
        <f>'Anchor-AI'!Y357</f>
        <v>0</v>
      </c>
      <c r="W359" s="295">
        <f>'Anchor-AI'!Z357</f>
        <v>0</v>
      </c>
      <c r="X359" s="295">
        <f>'Anchor-AI'!AA357</f>
        <v>0</v>
      </c>
      <c r="Y359" s="357">
        <f>'Anchor-AI'!AB357</f>
        <v>0</v>
      </c>
      <c r="Z359" s="357">
        <f>'Anchor-AI'!AC357</f>
        <v>0</v>
      </c>
      <c r="AA359" s="296">
        <f t="shared" si="27"/>
        <v>0</v>
      </c>
      <c r="AC359" s="170">
        <f>'Test-AI'!L357</f>
        <v>0</v>
      </c>
      <c r="AD359" s="167">
        <f>'Test-AI'!M357</f>
        <v>0</v>
      </c>
      <c r="AE359" s="167">
        <f>'Test-AI'!N357</f>
        <v>0</v>
      </c>
      <c r="AF359" s="167">
        <f>'Test-AI'!O357</f>
        <v>0</v>
      </c>
      <c r="AG359" s="167">
        <f>(Summary!$C$63*AD359+Summary!$C$64*AE359+Summary!$C$65*AF359)/Summary!$C$66</f>
        <v>0</v>
      </c>
      <c r="AH359" s="167">
        <f>'Test-AI'!P357</f>
        <v>0</v>
      </c>
      <c r="AI359" s="167">
        <f>'Test-AI'!Q357</f>
        <v>0</v>
      </c>
      <c r="AJ359" s="167">
        <f>'Test-AI'!R357</f>
        <v>0</v>
      </c>
      <c r="AK359" s="167">
        <f>'Test-AI'!S357</f>
        <v>0</v>
      </c>
      <c r="AL359" s="167">
        <f>'Test-AI'!T357</f>
        <v>0</v>
      </c>
      <c r="AM359" s="167">
        <f>'Test-AI'!U357</f>
        <v>0</v>
      </c>
      <c r="AN359" s="167">
        <f>'Test-AI'!V357</f>
        <v>0</v>
      </c>
      <c r="AO359" s="167">
        <f>'Test-AI'!W357</f>
        <v>0</v>
      </c>
      <c r="AP359" s="167">
        <f>'Test-AI'!X357</f>
        <v>0</v>
      </c>
      <c r="AQ359" s="167">
        <f>10*LOG10(1/((Summary!$C$80/10^(AN359/10)+Summary!$C$81/10^(AO359/10)+Summary!$C$82/10^(AP359/10))/Summary!$C$83))</f>
        <v>0</v>
      </c>
      <c r="AR359" s="167">
        <f>'Test-AI'!Y357</f>
        <v>0</v>
      </c>
      <c r="AS359" s="167">
        <f>'Test-AI'!Z357</f>
        <v>0</v>
      </c>
      <c r="AT359" s="295">
        <f>'Test-AI'!AA357</f>
        <v>0</v>
      </c>
      <c r="AU359" s="357">
        <f>'Test-AI'!AB357</f>
        <v>0</v>
      </c>
      <c r="AV359" s="357">
        <f>'Test-AI'!AC357</f>
        <v>0</v>
      </c>
      <c r="AW359" s="296">
        <f t="shared" si="28"/>
        <v>0</v>
      </c>
      <c r="AX359" s="297" t="e">
        <f t="shared" si="29"/>
        <v>#DIV/0!</v>
      </c>
      <c r="AY359" s="298" t="e">
        <f t="shared" si="29"/>
        <v>#DIV/0!</v>
      </c>
      <c r="AZ359" s="297" t="e">
        <f t="shared" si="29"/>
        <v>#DIV/0!</v>
      </c>
      <c r="BA359" s="345" t="e">
        <f t="shared" si="26"/>
        <v>#DIV/0!</v>
      </c>
      <c r="BB359" s="75"/>
      <c r="BC359" s="75"/>
      <c r="BD359" s="485"/>
      <c r="BE359" s="550"/>
      <c r="BF359" s="552"/>
      <c r="BG359" s="552"/>
      <c r="BH359" s="552"/>
      <c r="BI359" s="552"/>
      <c r="BJ359" s="552"/>
      <c r="BK359" s="553"/>
      <c r="BL359" s="552"/>
      <c r="BM359" s="553"/>
      <c r="BN359" s="552"/>
      <c r="BO359" s="553"/>
      <c r="BP359" s="541"/>
      <c r="BQ359" s="550"/>
      <c r="BR359" s="541"/>
      <c r="BS359" s="550"/>
      <c r="BT359" s="552"/>
      <c r="BU359" s="553"/>
      <c r="BV359" s="552"/>
      <c r="BW359" s="553"/>
      <c r="BX359" s="552"/>
      <c r="BY359" s="552"/>
      <c r="BZ359" s="541"/>
      <c r="CA359" s="485"/>
      <c r="CB359" s="613"/>
      <c r="CC359" s="550"/>
      <c r="CD359" s="541"/>
      <c r="CE359" s="553"/>
      <c r="CF359" s="541"/>
      <c r="CG359" s="550"/>
      <c r="CH359" s="541"/>
    </row>
    <row r="360" spans="1:86" ht="17" hidden="1" customHeight="1" x14ac:dyDescent="0.2">
      <c r="A360" s="485"/>
      <c r="B360" s="566"/>
      <c r="C360" s="485"/>
      <c r="D360" s="590"/>
      <c r="E360" s="558"/>
      <c r="F360" s="239">
        <v>135</v>
      </c>
      <c r="G360" s="294">
        <f>'Anchor-AI'!L358</f>
        <v>0</v>
      </c>
      <c r="H360" s="295">
        <f>'Anchor-AI'!M358</f>
        <v>0</v>
      </c>
      <c r="I360" s="295">
        <f>'Anchor-AI'!N358</f>
        <v>0</v>
      </c>
      <c r="J360" s="295">
        <f>'Anchor-AI'!O358</f>
        <v>0</v>
      </c>
      <c r="K360" s="295">
        <f>(Summary!$C$63*H360+Summary!$C$64*I360+Summary!$C$65*J360)/Summary!$C$66</f>
        <v>0</v>
      </c>
      <c r="L360" s="295">
        <f>'Anchor-AI'!P358</f>
        <v>0</v>
      </c>
      <c r="M360" s="295">
        <f>'Anchor-AI'!Q358</f>
        <v>0</v>
      </c>
      <c r="N360" s="295">
        <f>'Anchor-AI'!R358</f>
        <v>0</v>
      </c>
      <c r="O360" s="295">
        <f>'Anchor-AI'!S358</f>
        <v>0</v>
      </c>
      <c r="P360" s="295">
        <f>'Anchor-AI'!T358</f>
        <v>0</v>
      </c>
      <c r="Q360" s="295">
        <f>'Anchor-AI'!U358</f>
        <v>0</v>
      </c>
      <c r="R360" s="295">
        <f>'Anchor-AI'!V358</f>
        <v>0</v>
      </c>
      <c r="S360" s="295">
        <f>'Anchor-AI'!W358</f>
        <v>0</v>
      </c>
      <c r="T360" s="295">
        <f>'Anchor-AI'!X358</f>
        <v>0</v>
      </c>
      <c r="U360" s="295">
        <f>10*LOG10(1/((Summary!$C$80/10^(R360/10)+Summary!$C$81/10^(S360/10)+Summary!$C$82/10^(T360/10))/Summary!$C$83))</f>
        <v>0</v>
      </c>
      <c r="V360" s="295">
        <f>'Anchor-AI'!Y358</f>
        <v>0</v>
      </c>
      <c r="W360" s="295">
        <f>'Anchor-AI'!Z358</f>
        <v>0</v>
      </c>
      <c r="X360" s="295">
        <f>'Anchor-AI'!AA358</f>
        <v>0</v>
      </c>
      <c r="Y360" s="357">
        <f>'Anchor-AI'!AB358</f>
        <v>0</v>
      </c>
      <c r="Z360" s="357">
        <f>'Anchor-AI'!AC358</f>
        <v>0</v>
      </c>
      <c r="AA360" s="296">
        <f t="shared" si="27"/>
        <v>0</v>
      </c>
      <c r="AC360" s="170">
        <f>'Test-AI'!L358</f>
        <v>0</v>
      </c>
      <c r="AD360" s="167">
        <f>'Test-AI'!M358</f>
        <v>0</v>
      </c>
      <c r="AE360" s="167">
        <f>'Test-AI'!N358</f>
        <v>0</v>
      </c>
      <c r="AF360" s="167">
        <f>'Test-AI'!O358</f>
        <v>0</v>
      </c>
      <c r="AG360" s="167">
        <f>(Summary!$C$63*AD360+Summary!$C$64*AE360+Summary!$C$65*AF360)/Summary!$C$66</f>
        <v>0</v>
      </c>
      <c r="AH360" s="167">
        <f>'Test-AI'!P358</f>
        <v>0</v>
      </c>
      <c r="AI360" s="167">
        <f>'Test-AI'!Q358</f>
        <v>0</v>
      </c>
      <c r="AJ360" s="167">
        <f>'Test-AI'!R358</f>
        <v>0</v>
      </c>
      <c r="AK360" s="167">
        <f>'Test-AI'!S358</f>
        <v>0</v>
      </c>
      <c r="AL360" s="167">
        <f>'Test-AI'!T358</f>
        <v>0</v>
      </c>
      <c r="AM360" s="167">
        <f>'Test-AI'!U358</f>
        <v>0</v>
      </c>
      <c r="AN360" s="167">
        <f>'Test-AI'!V358</f>
        <v>0</v>
      </c>
      <c r="AO360" s="167">
        <f>'Test-AI'!W358</f>
        <v>0</v>
      </c>
      <c r="AP360" s="167">
        <f>'Test-AI'!X358</f>
        <v>0</v>
      </c>
      <c r="AQ360" s="167">
        <f>10*LOG10(1/((Summary!$C$80/10^(AN360/10)+Summary!$C$81/10^(AO360/10)+Summary!$C$82/10^(AP360/10))/Summary!$C$83))</f>
        <v>0</v>
      </c>
      <c r="AR360" s="167">
        <f>'Test-AI'!Y358</f>
        <v>0</v>
      </c>
      <c r="AS360" s="167">
        <f>'Test-AI'!Z358</f>
        <v>0</v>
      </c>
      <c r="AT360" s="295">
        <f>'Test-AI'!AA358</f>
        <v>0</v>
      </c>
      <c r="AU360" s="357">
        <f>'Test-AI'!AB358</f>
        <v>0</v>
      </c>
      <c r="AV360" s="357">
        <f>'Test-AI'!AC358</f>
        <v>0</v>
      </c>
      <c r="AW360" s="296">
        <f t="shared" si="28"/>
        <v>0</v>
      </c>
      <c r="AX360" s="297" t="e">
        <f t="shared" si="29"/>
        <v>#DIV/0!</v>
      </c>
      <c r="AY360" s="298" t="e">
        <f t="shared" si="29"/>
        <v>#DIV/0!</v>
      </c>
      <c r="AZ360" s="297" t="e">
        <f t="shared" si="29"/>
        <v>#DIV/0!</v>
      </c>
      <c r="BA360" s="345" t="e">
        <f t="shared" si="26"/>
        <v>#DIV/0!</v>
      </c>
      <c r="BB360" s="75"/>
      <c r="BC360" s="75"/>
      <c r="BD360" s="615" t="s">
        <v>147</v>
      </c>
      <c r="BE360" s="549" t="e">
        <f t="array" ref="BE360">bdRateExtend($G359:$G362,H359:H362,$AC359:$AC362,AD359:AD362)</f>
        <v>#VALUE!</v>
      </c>
      <c r="BF360" s="552"/>
      <c r="BG360" s="552"/>
      <c r="BH360" s="552"/>
      <c r="BI360" s="552"/>
      <c r="BJ360" s="552"/>
      <c r="BK360" s="551" t="e">
        <f t="array" ref="BK360">bdRateExtend($G359:$G362,L359:L362,$AC359:$AC362,AH359:AH362)</f>
        <v>#VALUE!</v>
      </c>
      <c r="BL360" s="552"/>
      <c r="BM360" s="551" t="e">
        <f t="array" ref="BM360">bdRateExtend($G359:$G362,M359:M362,$AC359:$AC362,AI359:AI362)</f>
        <v>#VALUE!</v>
      </c>
      <c r="BN360" s="552"/>
      <c r="BO360" s="551" t="e">
        <f t="array" ref="BO360">bdRateExtend($G359:$G362,N359:N362,$AC359:$AC362,AJ359:AJ362,"None", FALSE,1)</f>
        <v>#VALUE!</v>
      </c>
      <c r="BP360" s="541"/>
      <c r="BQ360" s="549" t="e">
        <f t="array" ref="BQ360">bdRateExtend($G359:$G362,O359:O362,$AC359:$AC362,AK359:AK362,"None", FALSE,1)</f>
        <v>#VALUE!</v>
      </c>
      <c r="BR360" s="541"/>
      <c r="BS360" s="549" t="e">
        <f t="array" ref="BS360">bdRateExtend($G359:$G362,P359:P362,$AC359:$AC362,AL359:AL362)</f>
        <v>#VALUE!</v>
      </c>
      <c r="BT360" s="552"/>
      <c r="BU360" s="551" t="e">
        <f t="array" ref="BU360">bdRateExtend($G359:$G362,Q359:Q362,$AC359:$AC362,AM359:AM362)</f>
        <v>#VALUE!</v>
      </c>
      <c r="BV360" s="552"/>
      <c r="BW360" s="551" t="e">
        <f t="array" ref="BW360">bdRateExtend($G359:$G362,R359:R362,$AC359:$AC362,AN359:AN362)</f>
        <v>#VALUE!</v>
      </c>
      <c r="BX360" s="552"/>
      <c r="BY360" s="552"/>
      <c r="BZ360" s="541"/>
      <c r="CA360" s="485"/>
      <c r="CB360" s="613"/>
      <c r="CC360" s="560" t="e">
        <f t="array" ref="CC360">bdCAMBIExtend($G359:$G362,V359:V362,$AC359:$AC362,AR359:AR362)</f>
        <v>#VALUE!</v>
      </c>
      <c r="CD360" s="541"/>
      <c r="CE360" s="632">
        <f t="array" ref="CE360">testVMAFRange($G359:$G362,N359:N362,$AC359:$AC362,AJ359:AJ362)</f>
        <v>0</v>
      </c>
      <c r="CF360" s="541"/>
      <c r="CG360" s="630">
        <f t="array" ref="CG360">testVMAFRange($G359:$G362,O359:O362,$AC359:$AC362,AK359:AK362)</f>
        <v>0</v>
      </c>
      <c r="CH360" s="541"/>
    </row>
    <row r="361" spans="1:86" ht="17" hidden="1" customHeight="1" x14ac:dyDescent="0.2">
      <c r="A361" s="485"/>
      <c r="B361" s="566"/>
      <c r="C361" s="485"/>
      <c r="D361" s="590"/>
      <c r="E361" s="558"/>
      <c r="F361" s="239">
        <v>160</v>
      </c>
      <c r="G361" s="294">
        <f>'Anchor-AI'!L359</f>
        <v>0</v>
      </c>
      <c r="H361" s="295">
        <f>'Anchor-AI'!M359</f>
        <v>0</v>
      </c>
      <c r="I361" s="295">
        <f>'Anchor-AI'!N359</f>
        <v>0</v>
      </c>
      <c r="J361" s="295">
        <f>'Anchor-AI'!O359</f>
        <v>0</v>
      </c>
      <c r="K361" s="295">
        <f>(Summary!$C$63*H361+Summary!$C$64*I361+Summary!$C$65*J361)/Summary!$C$66</f>
        <v>0</v>
      </c>
      <c r="L361" s="295">
        <f>'Anchor-AI'!P359</f>
        <v>0</v>
      </c>
      <c r="M361" s="295">
        <f>'Anchor-AI'!Q359</f>
        <v>0</v>
      </c>
      <c r="N361" s="295">
        <f>'Anchor-AI'!R359</f>
        <v>0</v>
      </c>
      <c r="O361" s="295">
        <f>'Anchor-AI'!S359</f>
        <v>0</v>
      </c>
      <c r="P361" s="295">
        <f>'Anchor-AI'!T359</f>
        <v>0</v>
      </c>
      <c r="Q361" s="295">
        <f>'Anchor-AI'!U359</f>
        <v>0</v>
      </c>
      <c r="R361" s="295">
        <f>'Anchor-AI'!V359</f>
        <v>0</v>
      </c>
      <c r="S361" s="295">
        <f>'Anchor-AI'!W359</f>
        <v>0</v>
      </c>
      <c r="T361" s="295">
        <f>'Anchor-AI'!X359</f>
        <v>0</v>
      </c>
      <c r="U361" s="295">
        <f>10*LOG10(1/((Summary!$C$80/10^(R361/10)+Summary!$C$81/10^(S361/10)+Summary!$C$82/10^(T361/10))/Summary!$C$83))</f>
        <v>0</v>
      </c>
      <c r="V361" s="295">
        <f>'Anchor-AI'!Y359</f>
        <v>0</v>
      </c>
      <c r="W361" s="295">
        <f>'Anchor-AI'!Z359</f>
        <v>0</v>
      </c>
      <c r="X361" s="295">
        <f>'Anchor-AI'!AA359</f>
        <v>0</v>
      </c>
      <c r="Y361" s="357">
        <f>'Anchor-AI'!AB359</f>
        <v>0</v>
      </c>
      <c r="Z361" s="357">
        <f>'Anchor-AI'!AC359</f>
        <v>0</v>
      </c>
      <c r="AA361" s="296">
        <f t="shared" si="27"/>
        <v>0</v>
      </c>
      <c r="AC361" s="170">
        <f>'Test-AI'!L359</f>
        <v>0</v>
      </c>
      <c r="AD361" s="167">
        <f>'Test-AI'!M359</f>
        <v>0</v>
      </c>
      <c r="AE361" s="167">
        <f>'Test-AI'!N359</f>
        <v>0</v>
      </c>
      <c r="AF361" s="167">
        <f>'Test-AI'!O359</f>
        <v>0</v>
      </c>
      <c r="AG361" s="167">
        <f>(Summary!$C$63*AD361+Summary!$C$64*AE361+Summary!$C$65*AF361)/Summary!$C$66</f>
        <v>0</v>
      </c>
      <c r="AH361" s="167">
        <f>'Test-AI'!P359</f>
        <v>0</v>
      </c>
      <c r="AI361" s="167">
        <f>'Test-AI'!Q359</f>
        <v>0</v>
      </c>
      <c r="AJ361" s="167">
        <f>'Test-AI'!R359</f>
        <v>0</v>
      </c>
      <c r="AK361" s="167">
        <f>'Test-AI'!S359</f>
        <v>0</v>
      </c>
      <c r="AL361" s="167">
        <f>'Test-AI'!T359</f>
        <v>0</v>
      </c>
      <c r="AM361" s="167">
        <f>'Test-AI'!U359</f>
        <v>0</v>
      </c>
      <c r="AN361" s="167">
        <f>'Test-AI'!V359</f>
        <v>0</v>
      </c>
      <c r="AO361" s="167">
        <f>'Test-AI'!W359</f>
        <v>0</v>
      </c>
      <c r="AP361" s="167">
        <f>'Test-AI'!X359</f>
        <v>0</v>
      </c>
      <c r="AQ361" s="167">
        <f>10*LOG10(1/((Summary!$C$80/10^(AN361/10)+Summary!$C$81/10^(AO361/10)+Summary!$C$82/10^(AP361/10))/Summary!$C$83))</f>
        <v>0</v>
      </c>
      <c r="AR361" s="167">
        <f>'Test-AI'!Y359</f>
        <v>0</v>
      </c>
      <c r="AS361" s="167">
        <f>'Test-AI'!Z359</f>
        <v>0</v>
      </c>
      <c r="AT361" s="295">
        <f>'Test-AI'!AA359</f>
        <v>0</v>
      </c>
      <c r="AU361" s="357">
        <f>'Test-AI'!AB359</f>
        <v>0</v>
      </c>
      <c r="AV361" s="357">
        <f>'Test-AI'!AC359</f>
        <v>0</v>
      </c>
      <c r="AW361" s="296">
        <f t="shared" si="28"/>
        <v>0</v>
      </c>
      <c r="AX361" s="297" t="e">
        <f t="shared" si="29"/>
        <v>#DIV/0!</v>
      </c>
      <c r="AY361" s="298" t="e">
        <f t="shared" si="29"/>
        <v>#DIV/0!</v>
      </c>
      <c r="AZ361" s="297" t="e">
        <f t="shared" si="29"/>
        <v>#DIV/0!</v>
      </c>
      <c r="BA361" s="345" t="e">
        <f t="shared" si="26"/>
        <v>#DIV/0!</v>
      </c>
      <c r="BB361" s="75"/>
      <c r="BC361" s="75"/>
      <c r="BD361" s="485"/>
      <c r="BE361" s="550"/>
      <c r="BF361" s="552"/>
      <c r="BG361" s="552"/>
      <c r="BH361" s="552"/>
      <c r="BI361" s="552"/>
      <c r="BJ361" s="552"/>
      <c r="BK361" s="553"/>
      <c r="BL361" s="552"/>
      <c r="BM361" s="553"/>
      <c r="BN361" s="552"/>
      <c r="BO361" s="553"/>
      <c r="BP361" s="541"/>
      <c r="BQ361" s="550"/>
      <c r="BR361" s="541"/>
      <c r="BS361" s="550"/>
      <c r="BT361" s="552"/>
      <c r="BU361" s="553"/>
      <c r="BV361" s="552"/>
      <c r="BW361" s="553"/>
      <c r="BX361" s="552"/>
      <c r="BY361" s="552"/>
      <c r="BZ361" s="541"/>
      <c r="CA361" s="485"/>
      <c r="CB361" s="613"/>
      <c r="CC361" s="550"/>
      <c r="CD361" s="541"/>
      <c r="CE361" s="553"/>
      <c r="CF361" s="541"/>
      <c r="CG361" s="550"/>
      <c r="CH361" s="541"/>
    </row>
    <row r="362" spans="1:86" ht="17" hidden="1" customHeight="1" x14ac:dyDescent="0.2">
      <c r="A362" s="485"/>
      <c r="B362" s="566"/>
      <c r="C362" s="485"/>
      <c r="D362" s="590"/>
      <c r="E362" s="558"/>
      <c r="F362" s="239">
        <v>185</v>
      </c>
      <c r="G362" s="294">
        <f>'Anchor-AI'!L360</f>
        <v>0</v>
      </c>
      <c r="H362" s="295">
        <f>'Anchor-AI'!M360</f>
        <v>0</v>
      </c>
      <c r="I362" s="295">
        <f>'Anchor-AI'!N360</f>
        <v>0</v>
      </c>
      <c r="J362" s="295">
        <f>'Anchor-AI'!O360</f>
        <v>0</v>
      </c>
      <c r="K362" s="295">
        <f>(Summary!$C$63*H362+Summary!$C$64*I362+Summary!$C$65*J362)/Summary!$C$66</f>
        <v>0</v>
      </c>
      <c r="L362" s="295">
        <f>'Anchor-AI'!P360</f>
        <v>0</v>
      </c>
      <c r="M362" s="295">
        <f>'Anchor-AI'!Q360</f>
        <v>0</v>
      </c>
      <c r="N362" s="295">
        <f>'Anchor-AI'!R360</f>
        <v>0</v>
      </c>
      <c r="O362" s="295">
        <f>'Anchor-AI'!S360</f>
        <v>0</v>
      </c>
      <c r="P362" s="295">
        <f>'Anchor-AI'!T360</f>
        <v>0</v>
      </c>
      <c r="Q362" s="295">
        <f>'Anchor-AI'!U360</f>
        <v>0</v>
      </c>
      <c r="R362" s="295">
        <f>'Anchor-AI'!V360</f>
        <v>0</v>
      </c>
      <c r="S362" s="295">
        <f>'Anchor-AI'!W360</f>
        <v>0</v>
      </c>
      <c r="T362" s="295">
        <f>'Anchor-AI'!X360</f>
        <v>0</v>
      </c>
      <c r="U362" s="295">
        <f>10*LOG10(1/((Summary!$C$80/10^(R362/10)+Summary!$C$81/10^(S362/10)+Summary!$C$82/10^(T362/10))/Summary!$C$83))</f>
        <v>0</v>
      </c>
      <c r="V362" s="295">
        <f>'Anchor-AI'!Y360</f>
        <v>0</v>
      </c>
      <c r="W362" s="295">
        <f>'Anchor-AI'!Z360</f>
        <v>0</v>
      </c>
      <c r="X362" s="295">
        <f>'Anchor-AI'!AA360</f>
        <v>0</v>
      </c>
      <c r="Y362" s="357">
        <f>'Anchor-AI'!AB360</f>
        <v>0</v>
      </c>
      <c r="Z362" s="357">
        <f>'Anchor-AI'!AC360</f>
        <v>0</v>
      </c>
      <c r="AA362" s="296">
        <f t="shared" si="27"/>
        <v>0</v>
      </c>
      <c r="AC362" s="170">
        <f>'Test-AI'!L360</f>
        <v>0</v>
      </c>
      <c r="AD362" s="167">
        <f>'Test-AI'!M360</f>
        <v>0</v>
      </c>
      <c r="AE362" s="167">
        <f>'Test-AI'!N360</f>
        <v>0</v>
      </c>
      <c r="AF362" s="167">
        <f>'Test-AI'!O360</f>
        <v>0</v>
      </c>
      <c r="AG362" s="167">
        <f>(Summary!$C$63*AD362+Summary!$C$64*AE362+Summary!$C$65*AF362)/Summary!$C$66</f>
        <v>0</v>
      </c>
      <c r="AH362" s="167">
        <f>'Test-AI'!P360</f>
        <v>0</v>
      </c>
      <c r="AI362" s="167">
        <f>'Test-AI'!Q360</f>
        <v>0</v>
      </c>
      <c r="AJ362" s="167">
        <f>'Test-AI'!R360</f>
        <v>0</v>
      </c>
      <c r="AK362" s="167">
        <f>'Test-AI'!S360</f>
        <v>0</v>
      </c>
      <c r="AL362" s="167">
        <f>'Test-AI'!T360</f>
        <v>0</v>
      </c>
      <c r="AM362" s="167">
        <f>'Test-AI'!U360</f>
        <v>0</v>
      </c>
      <c r="AN362" s="167">
        <f>'Test-AI'!V360</f>
        <v>0</v>
      </c>
      <c r="AO362" s="167">
        <f>'Test-AI'!W360</f>
        <v>0</v>
      </c>
      <c r="AP362" s="167">
        <f>'Test-AI'!X360</f>
        <v>0</v>
      </c>
      <c r="AQ362" s="167">
        <f>10*LOG10(1/((Summary!$C$80/10^(AN362/10)+Summary!$C$81/10^(AO362/10)+Summary!$C$82/10^(AP362/10))/Summary!$C$83))</f>
        <v>0</v>
      </c>
      <c r="AR362" s="167">
        <f>'Test-AI'!Y360</f>
        <v>0</v>
      </c>
      <c r="AS362" s="167">
        <f>'Test-AI'!Z360</f>
        <v>0</v>
      </c>
      <c r="AT362" s="295">
        <f>'Test-AI'!AA360</f>
        <v>0</v>
      </c>
      <c r="AU362" s="357">
        <f>'Test-AI'!AB360</f>
        <v>0</v>
      </c>
      <c r="AV362" s="357">
        <f>'Test-AI'!AC360</f>
        <v>0</v>
      </c>
      <c r="AW362" s="296">
        <f t="shared" si="28"/>
        <v>0</v>
      </c>
      <c r="AX362" s="297" t="e">
        <f t="shared" si="29"/>
        <v>#DIV/0!</v>
      </c>
      <c r="AY362" s="298" t="e">
        <f t="shared" si="29"/>
        <v>#DIV/0!</v>
      </c>
      <c r="AZ362" s="297" t="e">
        <f t="shared" si="29"/>
        <v>#DIV/0!</v>
      </c>
      <c r="BA362" s="345" t="e">
        <f t="shared" si="26"/>
        <v>#DIV/0!</v>
      </c>
      <c r="BB362" s="75"/>
      <c r="BC362" s="75"/>
      <c r="BD362" s="641" t="s">
        <v>46</v>
      </c>
      <c r="BE362" s="549" t="e">
        <f t="array" ref="BE362">bdRateExtend($G360:$G363,H360:H363,$AC360:$AC363,AD360:AD363)</f>
        <v>#VALUE!</v>
      </c>
      <c r="BF362" s="552"/>
      <c r="BG362" s="552"/>
      <c r="BH362" s="552"/>
      <c r="BI362" s="552"/>
      <c r="BJ362" s="552"/>
      <c r="BK362" s="551" t="e">
        <f t="array" ref="BK362">bdRateExtend($G360:$G363,L360:L363,$AC360:$AC363,AH360:AH363)</f>
        <v>#VALUE!</v>
      </c>
      <c r="BL362" s="552"/>
      <c r="BM362" s="551" t="e">
        <f t="array" ref="BM362">bdRateExtend($G360:$G363,M360:M363,$AC360:$AC363,AI360:AI363)</f>
        <v>#VALUE!</v>
      </c>
      <c r="BN362" s="552"/>
      <c r="BO362" s="625" t="e">
        <f t="array" ref="BO362">bdRateExtend($G360:$G363,N360:N363,$AC360:$AC363,AJ360:AJ363,"None", FALSE,1)</f>
        <v>#VALUE!</v>
      </c>
      <c r="BP362" s="541"/>
      <c r="BQ362" s="647" t="e">
        <f t="array" ref="BQ362">bdRateExtend($G360:$G363,O360:O363,$AC360:$AC363,AK360:AK363,"None", FALSE,1)</f>
        <v>#VALUE!</v>
      </c>
      <c r="BR362" s="541"/>
      <c r="BS362" s="549" t="e">
        <f t="array" ref="BS362">bdRateExtend($G360:$G363,P360:P363,$AC360:$AC363,AL360:AL363)</f>
        <v>#VALUE!</v>
      </c>
      <c r="BT362" s="552"/>
      <c r="BU362" s="551" t="e">
        <f t="array" ref="BU362">bdRateExtend($G360:$G363,Q360:Q363,$AC360:$AC363,AM360:AM363)</f>
        <v>#VALUE!</v>
      </c>
      <c r="BV362" s="552"/>
      <c r="BW362" s="551" t="e">
        <f t="array" ref="BW362">bdRateExtend($G360:$G363,R360:R363,$AC360:$AC363,AN360:AN363)</f>
        <v>#VALUE!</v>
      </c>
      <c r="BX362" s="552"/>
      <c r="BY362" s="552"/>
      <c r="BZ362" s="541"/>
      <c r="CA362" s="485"/>
      <c r="CB362" s="613"/>
      <c r="CC362" s="560" t="e">
        <f t="array" ref="CC362">bdCAMBIExtend($G360:$G363,V360:V363,$AC360:$AC363,AR360:AR363)</f>
        <v>#VALUE!</v>
      </c>
      <c r="CD362" s="541"/>
      <c r="CE362" s="651">
        <f t="array" ref="CE362">testVMAFRange($G360:$G363,N360:N363,$AC360:$AC363,AJ360:AJ363)</f>
        <v>0</v>
      </c>
      <c r="CF362" s="541"/>
      <c r="CG362" s="604">
        <f t="array" ref="CG362">testVMAFRange($G360:$G363,O360:O363,$AC360:$AC363,AK360:AK363)</f>
        <v>0</v>
      </c>
      <c r="CH362" s="541"/>
    </row>
    <row r="363" spans="1:86" ht="17" hidden="1" customHeight="1" x14ac:dyDescent="0.2">
      <c r="A363" s="485"/>
      <c r="B363" s="596"/>
      <c r="C363" s="486"/>
      <c r="D363" s="591"/>
      <c r="E363" s="559"/>
      <c r="F363" s="240">
        <v>210</v>
      </c>
      <c r="G363" s="299">
        <f>'Anchor-AI'!L361</f>
        <v>0</v>
      </c>
      <c r="H363" s="300">
        <f>'Anchor-AI'!M361</f>
        <v>0</v>
      </c>
      <c r="I363" s="300">
        <f>'Anchor-AI'!N361</f>
        <v>0</v>
      </c>
      <c r="J363" s="300">
        <f>'Anchor-AI'!O361</f>
        <v>0</v>
      </c>
      <c r="K363" s="295">
        <f>(Summary!$C$63*H363+Summary!$C$64*I363+Summary!$C$65*J363)/Summary!$C$66</f>
        <v>0</v>
      </c>
      <c r="L363" s="300">
        <f>'Anchor-AI'!P361</f>
        <v>0</v>
      </c>
      <c r="M363" s="300">
        <f>'Anchor-AI'!Q361</f>
        <v>0</v>
      </c>
      <c r="N363" s="300">
        <f>'Anchor-AI'!R361</f>
        <v>0</v>
      </c>
      <c r="O363" s="300">
        <f>'Anchor-AI'!S361</f>
        <v>0</v>
      </c>
      <c r="P363" s="300">
        <f>'Anchor-AI'!T361</f>
        <v>0</v>
      </c>
      <c r="Q363" s="300">
        <f>'Anchor-AI'!U361</f>
        <v>0</v>
      </c>
      <c r="R363" s="300">
        <f>'Anchor-AI'!V361</f>
        <v>0</v>
      </c>
      <c r="S363" s="300">
        <f>'Anchor-AI'!W361</f>
        <v>0</v>
      </c>
      <c r="T363" s="300">
        <f>'Anchor-AI'!X361</f>
        <v>0</v>
      </c>
      <c r="U363" s="300">
        <f>10*LOG10(1/((Summary!$C$80/10^(R363/10)+Summary!$C$81/10^(S363/10)+Summary!$C$82/10^(T363/10))/Summary!$C$83))</f>
        <v>0</v>
      </c>
      <c r="V363" s="300">
        <f>'Anchor-AI'!Y361</f>
        <v>0</v>
      </c>
      <c r="W363" s="300">
        <f>'Anchor-AI'!Z361</f>
        <v>0</v>
      </c>
      <c r="X363" s="300">
        <f>'Anchor-AI'!AA361</f>
        <v>0</v>
      </c>
      <c r="Y363" s="357">
        <f>'Anchor-AI'!AB361</f>
        <v>0</v>
      </c>
      <c r="Z363" s="357">
        <f>'Anchor-AI'!AC361</f>
        <v>0</v>
      </c>
      <c r="AA363" s="301">
        <f t="shared" si="27"/>
        <v>0</v>
      </c>
      <c r="AC363" s="171">
        <f>'Test-AI'!L361</f>
        <v>0</v>
      </c>
      <c r="AD363" s="168">
        <f>'Test-AI'!M361</f>
        <v>0</v>
      </c>
      <c r="AE363" s="168">
        <f>'Test-AI'!N361</f>
        <v>0</v>
      </c>
      <c r="AF363" s="168">
        <f>'Test-AI'!O361</f>
        <v>0</v>
      </c>
      <c r="AG363" s="168">
        <f>(Summary!$C$63*AD363+Summary!$C$64*AE363+Summary!$C$65*AF363)/Summary!$C$66</f>
        <v>0</v>
      </c>
      <c r="AH363" s="168">
        <f>'Test-AI'!P361</f>
        <v>0</v>
      </c>
      <c r="AI363" s="168">
        <f>'Test-AI'!Q361</f>
        <v>0</v>
      </c>
      <c r="AJ363" s="168">
        <f>'Test-AI'!R361</f>
        <v>0</v>
      </c>
      <c r="AK363" s="168">
        <f>'Test-AI'!S361</f>
        <v>0</v>
      </c>
      <c r="AL363" s="168">
        <f>'Test-AI'!T361</f>
        <v>0</v>
      </c>
      <c r="AM363" s="168">
        <f>'Test-AI'!U361</f>
        <v>0</v>
      </c>
      <c r="AN363" s="168">
        <f>'Test-AI'!V361</f>
        <v>0</v>
      </c>
      <c r="AO363" s="168">
        <f>'Test-AI'!W361</f>
        <v>0</v>
      </c>
      <c r="AP363" s="168">
        <f>'Test-AI'!X361</f>
        <v>0</v>
      </c>
      <c r="AQ363" s="168">
        <f>10*LOG10(1/((Summary!$C$80/10^(AN363/10)+Summary!$C$81/10^(AO363/10)+Summary!$C$82/10^(AP363/10))/Summary!$C$83))</f>
        <v>0</v>
      </c>
      <c r="AR363" s="168">
        <f>'Test-AI'!Y361</f>
        <v>0</v>
      </c>
      <c r="AS363" s="168">
        <f>'Test-AI'!Z361</f>
        <v>0</v>
      </c>
      <c r="AT363" s="300">
        <f>'Test-AI'!AA361</f>
        <v>0</v>
      </c>
      <c r="AU363" s="357">
        <f>'Test-AI'!AB361</f>
        <v>0</v>
      </c>
      <c r="AV363" s="357">
        <f>'Test-AI'!AC361</f>
        <v>0</v>
      </c>
      <c r="AW363" s="301">
        <f t="shared" si="28"/>
        <v>0</v>
      </c>
      <c r="AX363" s="302" t="e">
        <f t="shared" si="29"/>
        <v>#DIV/0!</v>
      </c>
      <c r="AY363" s="303" t="e">
        <f t="shared" si="29"/>
        <v>#DIV/0!</v>
      </c>
      <c r="AZ363" s="297" t="e">
        <f t="shared" si="29"/>
        <v>#DIV/0!</v>
      </c>
      <c r="BA363" s="345" t="e">
        <f t="shared" si="26"/>
        <v>#DIV/0!</v>
      </c>
      <c r="BB363" s="75"/>
      <c r="BC363" s="75"/>
      <c r="BD363" s="486"/>
      <c r="BE363" s="550"/>
      <c r="BF363" s="553"/>
      <c r="BG363" s="553"/>
      <c r="BH363" s="553"/>
      <c r="BI363" s="553"/>
      <c r="BJ363" s="556"/>
      <c r="BK363" s="553"/>
      <c r="BL363" s="553"/>
      <c r="BM363" s="553"/>
      <c r="BN363" s="553"/>
      <c r="BO363" s="556"/>
      <c r="BP363" s="542"/>
      <c r="BQ363" s="605"/>
      <c r="BR363" s="542"/>
      <c r="BS363" s="550"/>
      <c r="BT363" s="553"/>
      <c r="BU363" s="553"/>
      <c r="BV363" s="553"/>
      <c r="BW363" s="553"/>
      <c r="BX363" s="553"/>
      <c r="BY363" s="553"/>
      <c r="BZ363" s="544"/>
      <c r="CA363" s="588"/>
      <c r="CB363" s="605"/>
      <c r="CC363" s="550"/>
      <c r="CD363" s="541"/>
      <c r="CE363" s="556"/>
      <c r="CF363" s="542"/>
      <c r="CG363" s="605"/>
      <c r="CH363" s="542"/>
    </row>
    <row r="364" spans="1:86" ht="17" hidden="1" customHeight="1" x14ac:dyDescent="0.2">
      <c r="A364" s="485"/>
      <c r="B364" s="595" t="s">
        <v>148</v>
      </c>
      <c r="C364" s="586" t="s">
        <v>93</v>
      </c>
      <c r="D364" s="589">
        <v>30</v>
      </c>
      <c r="E364" s="557">
        <v>8</v>
      </c>
      <c r="F364" s="238">
        <v>85</v>
      </c>
      <c r="G364" s="289">
        <f>'Anchor-AI'!L362</f>
        <v>0</v>
      </c>
      <c r="H364" s="290">
        <f>'Anchor-AI'!M362</f>
        <v>0</v>
      </c>
      <c r="I364" s="290">
        <f>'Anchor-AI'!N362</f>
        <v>0</v>
      </c>
      <c r="J364" s="290">
        <f>'Anchor-AI'!O362</f>
        <v>0</v>
      </c>
      <c r="K364" s="290">
        <f>(Summary!$C$63*H364+Summary!$C$64*I364+Summary!$C$65*J364)/Summary!$C$66</f>
        <v>0</v>
      </c>
      <c r="L364" s="290">
        <f>'Anchor-AI'!P362</f>
        <v>0</v>
      </c>
      <c r="M364" s="290">
        <f>'Anchor-AI'!Q362</f>
        <v>0</v>
      </c>
      <c r="N364" s="290">
        <f>'Anchor-AI'!R362</f>
        <v>0</v>
      </c>
      <c r="O364" s="290">
        <f>'Anchor-AI'!S362</f>
        <v>0</v>
      </c>
      <c r="P364" s="290">
        <f>'Anchor-AI'!T362</f>
        <v>0</v>
      </c>
      <c r="Q364" s="290">
        <f>'Anchor-AI'!U362</f>
        <v>0</v>
      </c>
      <c r="R364" s="290">
        <f>'Anchor-AI'!V362</f>
        <v>0</v>
      </c>
      <c r="S364" s="290">
        <f>'Anchor-AI'!W362</f>
        <v>0</v>
      </c>
      <c r="T364" s="290">
        <f>'Anchor-AI'!X362</f>
        <v>0</v>
      </c>
      <c r="U364" s="290">
        <f>10*LOG10(1/((Summary!$C$80/10^(R364/10)+Summary!$C$81/10^(S364/10)+Summary!$C$82/10^(T364/10))/Summary!$C$83))</f>
        <v>0</v>
      </c>
      <c r="V364" s="290">
        <f>'Anchor-AI'!Y362</f>
        <v>0</v>
      </c>
      <c r="W364" s="290">
        <f>'Anchor-AI'!Z362</f>
        <v>0</v>
      </c>
      <c r="X364" s="290">
        <f>'Anchor-AI'!AA362</f>
        <v>0</v>
      </c>
      <c r="Y364" s="360">
        <f>'Anchor-AI'!AB362</f>
        <v>0</v>
      </c>
      <c r="Z364" s="360">
        <f>'Anchor-AI'!AC362</f>
        <v>0</v>
      </c>
      <c r="AA364" s="291">
        <f t="shared" si="27"/>
        <v>0</v>
      </c>
      <c r="AC364" s="169">
        <f>'Test-AI'!L362</f>
        <v>0</v>
      </c>
      <c r="AD364" s="166">
        <f>'Test-AI'!M362</f>
        <v>0</v>
      </c>
      <c r="AE364" s="166">
        <f>'Test-AI'!N362</f>
        <v>0</v>
      </c>
      <c r="AF364" s="166">
        <f>'Test-AI'!O362</f>
        <v>0</v>
      </c>
      <c r="AG364" s="166">
        <f>(Summary!$C$63*AD364+Summary!$C$64*AE364+Summary!$C$65*AF364)/Summary!$C$66</f>
        <v>0</v>
      </c>
      <c r="AH364" s="166">
        <f>'Test-AI'!P362</f>
        <v>0</v>
      </c>
      <c r="AI364" s="166">
        <f>'Test-AI'!Q362</f>
        <v>0</v>
      </c>
      <c r="AJ364" s="166">
        <f>'Test-AI'!R362</f>
        <v>0</v>
      </c>
      <c r="AK364" s="166">
        <f>'Test-AI'!S362</f>
        <v>0</v>
      </c>
      <c r="AL364" s="166">
        <f>'Test-AI'!T362</f>
        <v>0</v>
      </c>
      <c r="AM364" s="166">
        <f>'Test-AI'!U362</f>
        <v>0</v>
      </c>
      <c r="AN364" s="166">
        <f>'Test-AI'!V362</f>
        <v>0</v>
      </c>
      <c r="AO364" s="166">
        <f>'Test-AI'!W362</f>
        <v>0</v>
      </c>
      <c r="AP364" s="166">
        <f>'Test-AI'!X362</f>
        <v>0</v>
      </c>
      <c r="AQ364" s="166">
        <f>10*LOG10(1/((Summary!$C$80/10^(AN364/10)+Summary!$C$81/10^(AO364/10)+Summary!$C$82/10^(AP364/10))/Summary!$C$83))</f>
        <v>0</v>
      </c>
      <c r="AR364" s="166">
        <f>'Test-AI'!Y362</f>
        <v>0</v>
      </c>
      <c r="AS364" s="166">
        <f>'Test-AI'!Z362</f>
        <v>0</v>
      </c>
      <c r="AT364" s="290">
        <f>'Test-AI'!AA362</f>
        <v>0</v>
      </c>
      <c r="AU364" s="356">
        <f>'Test-AI'!AB362</f>
        <v>0</v>
      </c>
      <c r="AV364" s="356">
        <f>'Test-AI'!AC362</f>
        <v>0</v>
      </c>
      <c r="AW364" s="291">
        <f t="shared" si="28"/>
        <v>0</v>
      </c>
      <c r="AX364" s="292" t="e">
        <f t="shared" si="29"/>
        <v>#DIV/0!</v>
      </c>
      <c r="AY364" s="293" t="e">
        <f t="shared" si="29"/>
        <v>#DIV/0!</v>
      </c>
      <c r="AZ364" s="292" t="e">
        <f t="shared" si="29"/>
        <v>#DIV/0!</v>
      </c>
      <c r="BA364" s="344" t="e">
        <f t="shared" si="26"/>
        <v>#DIV/0!</v>
      </c>
      <c r="BB364" s="75"/>
      <c r="BC364" s="75"/>
      <c r="BD364" s="572" t="s">
        <v>39</v>
      </c>
      <c r="BE364" s="549" t="e">
        <f t="array" ref="BE364">bdRateExtend($G364:$G367,H364:H367,$AC364:$AC367,AD364:AD367)</f>
        <v>#VALUE!</v>
      </c>
      <c r="BF364" s="551" t="e">
        <f t="array" ref="BF364">bdRateExtend($G364:$G369,H364:H369,$AC364:$AC369,AD364:AD369)</f>
        <v>#VALUE!</v>
      </c>
      <c r="BG364" s="551" t="e">
        <f t="array" ref="BG364">bdRateExtend($G364:$G369,I364:I369,$AC364:$AC369,AE364:AE369)</f>
        <v>#VALUE!</v>
      </c>
      <c r="BH364" s="551" t="e">
        <f t="array" ref="BH364">bdRateExtend($G364:$G369,J364:J369,$AC364:$AC369,AF364:AF369)</f>
        <v>#VALUE!</v>
      </c>
      <c r="BI364" s="551" t="e">
        <f t="array" ref="BI364">bdRateExtend($G364:$G369,K364:K369,$AC364:$AC369,AG364:AG369)</f>
        <v>#VALUE!</v>
      </c>
      <c r="BJ364" s="575" t="e">
        <f>(Summary!$C$94*BF364+Summary!$C$95*BG364+Summary!$C$96*BH364)/Summary!$C$97</f>
        <v>#VALUE!</v>
      </c>
      <c r="BK364" s="551" t="e">
        <f t="array" ref="BK364">bdRateExtend($G364:$G367,L364:L367,$AC364:$AC367,AH364:AH367)</f>
        <v>#VALUE!</v>
      </c>
      <c r="BL364" s="551" t="e">
        <f t="array" ref="BL364">bdRateExtend($G364:$G369,L364:L369,$AC364:$AC369,AH364:AH369)</f>
        <v>#VALUE!</v>
      </c>
      <c r="BM364" s="551" t="e">
        <f t="array" ref="BM364">bdRateExtend($G364:$G367,M364:M367,$AC364:$AC367,AI364:AI367)</f>
        <v>#VALUE!</v>
      </c>
      <c r="BN364" s="551" t="e">
        <f t="array" ref="BN364">bdRateExtend($G364:$G369,M364:M369,$AC364:$AC369,AI364:AI369)</f>
        <v>#VALUE!</v>
      </c>
      <c r="BO364" s="548" t="e">
        <f t="array" ref="BO364">bdRateExtend($G364:$G367,N364:N367,$AC364:$AC367,AJ364:AJ367,"None", FALSE,1)</f>
        <v>#VALUE!</v>
      </c>
      <c r="BP364" s="585" t="e">
        <f t="array" ref="BP364">bdRateExtend($G364:$G369,N364:N369,$AC364:$AC369,AJ364:AJ369,"None", FALSE,1)</f>
        <v>#VALUE!</v>
      </c>
      <c r="BQ364" s="548" t="e">
        <f t="array" ref="BQ364">bdRateExtend($G364:$G367,O364:O367,$AC364:$AC367,AK364:AK367,"None", FALSE,1)</f>
        <v>#VALUE!</v>
      </c>
      <c r="BR364" s="585" t="e">
        <f t="array" ref="BR364">bdRateExtend($G364:$G369,O364:O369,$AC364:$AC369,AK364:AK369,"None", FALSE,1)</f>
        <v>#VALUE!</v>
      </c>
      <c r="BS364" s="551" t="e">
        <f t="array" ref="BS364">bdRateExtend($G364:$G367,P364:P367,$AC364:$AC367,AL364:AL367)</f>
        <v>#VALUE!</v>
      </c>
      <c r="BT364" s="551" t="e">
        <f t="array" ref="BT364">bdRateExtend($G364:$G369,P364:P369,$AC364:$AC369,AL364:AL369)</f>
        <v>#VALUE!</v>
      </c>
      <c r="BU364" s="551" t="e">
        <f t="array" ref="BU364">bdRateExtend($G364:$G367,Q364:Q367,$AC364:$AC367,AM364:AM367)</f>
        <v>#VALUE!</v>
      </c>
      <c r="BV364" s="551" t="e">
        <f t="array" ref="BV364">bdRateExtend($G364:$G369,Q364:Q369,$AC364:$AC369,AM364:AM369)</f>
        <v>#VALUE!</v>
      </c>
      <c r="BW364" s="551" t="e">
        <f t="array" ref="BW364">bdRateExtend($G364:$G367,R364:R367,$AC364:$AC367,AN364:AN367)</f>
        <v>#VALUE!</v>
      </c>
      <c r="BX364" s="551" t="e">
        <f t="array" ref="BX364">bdRateExtend($G364:$G369,R364:R369,$AC364:$AC369,AN364:AN369)</f>
        <v>#VALUE!</v>
      </c>
      <c r="BY364" s="551" t="e">
        <f t="array" ref="BY364">bdRateExtend($G364:$G369,S364:S369,$AC364:$AC369,AO364:AO369)</f>
        <v>#VALUE!</v>
      </c>
      <c r="BZ364" s="555" t="e">
        <f t="array" ref="BZ364">bdRateExtend($G364:$G369,T364:T369,$AC364:$AC369,AP364:AP369)</f>
        <v>#VALUE!</v>
      </c>
      <c r="CA364" s="555" t="e">
        <f t="array" ref="CA364">bdRateExtend($G364:$G369,U364:U369,$AC364:$AC369,AQ364:AQ369)</f>
        <v>#VALUE!</v>
      </c>
      <c r="CB364" s="575" t="e">
        <f>(Summary!$C$108*BX364+Summary!$C$109*BY364+Summary!$C$110*BZ364)/Summary!$C$111</f>
        <v>#VALUE!</v>
      </c>
      <c r="CC364" s="561" t="e">
        <f t="array" ref="CC364">bdCAMBIExtend($G364:$G367,V364:V367,$AC364:$AC367,AR364:AR367)</f>
        <v>#VALUE!</v>
      </c>
      <c r="CD364" s="561" t="e">
        <f t="array" ref="CD364">bdCAMBIExtend($G364:$G369,V364:V369,$AC364:$AC369,AR364:AR369)</f>
        <v>#VALUE!</v>
      </c>
      <c r="CE364" s="547">
        <f t="array" ref="CE364">testVMAFRange($G364:$G367,N364:N367,$AC364:$AC367,AJ364:AJ367)</f>
        <v>0</v>
      </c>
      <c r="CF364" s="543">
        <f t="array" ref="CF364">testVMAFRange($G364:$G369,N364:N369,$AC364:$AC369,AJ364:AJ369)</f>
        <v>0</v>
      </c>
      <c r="CG364" s="547">
        <f t="array" ref="CG364">testVMAFRange($G364:$G367,O364:O367,$AC364:$AC367,AK364:AK367)</f>
        <v>0</v>
      </c>
      <c r="CH364" s="543">
        <f t="array" ref="CH364">testVMAFRange($G364:$G369,O364:O369,$AC364:$AC369,AK364:AK369)</f>
        <v>0</v>
      </c>
    </row>
    <row r="365" spans="1:86" ht="17" hidden="1" customHeight="1" x14ac:dyDescent="0.2">
      <c r="A365" s="485"/>
      <c r="B365" s="566"/>
      <c r="C365" s="485"/>
      <c r="D365" s="590"/>
      <c r="E365" s="558"/>
      <c r="F365" s="239">
        <v>110</v>
      </c>
      <c r="G365" s="294">
        <f>'Anchor-AI'!L363</f>
        <v>0</v>
      </c>
      <c r="H365" s="295">
        <f>'Anchor-AI'!M363</f>
        <v>0</v>
      </c>
      <c r="I365" s="295">
        <f>'Anchor-AI'!N363</f>
        <v>0</v>
      </c>
      <c r="J365" s="295">
        <f>'Anchor-AI'!O363</f>
        <v>0</v>
      </c>
      <c r="K365" s="295">
        <f>(Summary!$C$63*H365+Summary!$C$64*I365+Summary!$C$65*J365)/Summary!$C$66</f>
        <v>0</v>
      </c>
      <c r="L365" s="295">
        <f>'Anchor-AI'!P363</f>
        <v>0</v>
      </c>
      <c r="M365" s="295">
        <f>'Anchor-AI'!Q363</f>
        <v>0</v>
      </c>
      <c r="N365" s="295">
        <f>'Anchor-AI'!R363</f>
        <v>0</v>
      </c>
      <c r="O365" s="295">
        <f>'Anchor-AI'!S363</f>
        <v>0</v>
      </c>
      <c r="P365" s="295">
        <f>'Anchor-AI'!T363</f>
        <v>0</v>
      </c>
      <c r="Q365" s="295">
        <f>'Anchor-AI'!U363</f>
        <v>0</v>
      </c>
      <c r="R365" s="295">
        <f>'Anchor-AI'!V363</f>
        <v>0</v>
      </c>
      <c r="S365" s="295">
        <f>'Anchor-AI'!W363</f>
        <v>0</v>
      </c>
      <c r="T365" s="295">
        <f>'Anchor-AI'!X363</f>
        <v>0</v>
      </c>
      <c r="U365" s="295">
        <f>10*LOG10(1/((Summary!$C$80/10^(R365/10)+Summary!$C$81/10^(S365/10)+Summary!$C$82/10^(T365/10))/Summary!$C$83))</f>
        <v>0</v>
      </c>
      <c r="V365" s="295">
        <f>'Anchor-AI'!Y363</f>
        <v>0</v>
      </c>
      <c r="W365" s="295">
        <f>'Anchor-AI'!Z363</f>
        <v>0</v>
      </c>
      <c r="X365" s="295">
        <f>'Anchor-AI'!AA363</f>
        <v>0</v>
      </c>
      <c r="Y365" s="357">
        <f>'Anchor-AI'!AB363</f>
        <v>0</v>
      </c>
      <c r="Z365" s="357">
        <f>'Anchor-AI'!AC363</f>
        <v>0</v>
      </c>
      <c r="AA365" s="296">
        <f t="shared" si="27"/>
        <v>0</v>
      </c>
      <c r="AC365" s="170">
        <f>'Test-AI'!L363</f>
        <v>0</v>
      </c>
      <c r="AD365" s="167">
        <f>'Test-AI'!M363</f>
        <v>0</v>
      </c>
      <c r="AE365" s="167">
        <f>'Test-AI'!N363</f>
        <v>0</v>
      </c>
      <c r="AF365" s="167">
        <f>'Test-AI'!O363</f>
        <v>0</v>
      </c>
      <c r="AG365" s="167">
        <f>(Summary!$C$63*AD365+Summary!$C$64*AE365+Summary!$C$65*AF365)/Summary!$C$66</f>
        <v>0</v>
      </c>
      <c r="AH365" s="167">
        <f>'Test-AI'!P363</f>
        <v>0</v>
      </c>
      <c r="AI365" s="167">
        <f>'Test-AI'!Q363</f>
        <v>0</v>
      </c>
      <c r="AJ365" s="167">
        <f>'Test-AI'!R363</f>
        <v>0</v>
      </c>
      <c r="AK365" s="167">
        <f>'Test-AI'!S363</f>
        <v>0</v>
      </c>
      <c r="AL365" s="167">
        <f>'Test-AI'!T363</f>
        <v>0</v>
      </c>
      <c r="AM365" s="167">
        <f>'Test-AI'!U363</f>
        <v>0</v>
      </c>
      <c r="AN365" s="167">
        <f>'Test-AI'!V363</f>
        <v>0</v>
      </c>
      <c r="AO365" s="167">
        <f>'Test-AI'!W363</f>
        <v>0</v>
      </c>
      <c r="AP365" s="167">
        <f>'Test-AI'!X363</f>
        <v>0</v>
      </c>
      <c r="AQ365" s="167">
        <f>10*LOG10(1/((Summary!$C$80/10^(AN365/10)+Summary!$C$81/10^(AO365/10)+Summary!$C$82/10^(AP365/10))/Summary!$C$83))</f>
        <v>0</v>
      </c>
      <c r="AR365" s="167">
        <f>'Test-AI'!Y363</f>
        <v>0</v>
      </c>
      <c r="AS365" s="167">
        <f>'Test-AI'!Z363</f>
        <v>0</v>
      </c>
      <c r="AT365" s="295">
        <f>'Test-AI'!AA363</f>
        <v>0</v>
      </c>
      <c r="AU365" s="357">
        <f>'Test-AI'!AB363</f>
        <v>0</v>
      </c>
      <c r="AV365" s="357">
        <f>'Test-AI'!AC363</f>
        <v>0</v>
      </c>
      <c r="AW365" s="296">
        <f t="shared" si="28"/>
        <v>0</v>
      </c>
      <c r="AX365" s="297" t="e">
        <f t="shared" si="29"/>
        <v>#DIV/0!</v>
      </c>
      <c r="AY365" s="298" t="e">
        <f t="shared" si="29"/>
        <v>#DIV/0!</v>
      </c>
      <c r="AZ365" s="297" t="e">
        <f t="shared" si="29"/>
        <v>#DIV/0!</v>
      </c>
      <c r="BA365" s="345" t="e">
        <f t="shared" si="26"/>
        <v>#DIV/0!</v>
      </c>
      <c r="BB365" s="75"/>
      <c r="BC365" s="75"/>
      <c r="BD365" s="565"/>
      <c r="BE365" s="550"/>
      <c r="BF365" s="552"/>
      <c r="BG365" s="552"/>
      <c r="BH365" s="552"/>
      <c r="BI365" s="552"/>
      <c r="BJ365" s="552"/>
      <c r="BK365" s="553"/>
      <c r="BL365" s="552"/>
      <c r="BM365" s="553"/>
      <c r="BN365" s="552"/>
      <c r="BO365" s="546"/>
      <c r="BP365" s="541"/>
      <c r="BQ365" s="546"/>
      <c r="BR365" s="541"/>
      <c r="BS365" s="553"/>
      <c r="BT365" s="552"/>
      <c r="BU365" s="553"/>
      <c r="BV365" s="552"/>
      <c r="BW365" s="553"/>
      <c r="BX365" s="552"/>
      <c r="BY365" s="552"/>
      <c r="BZ365" s="541"/>
      <c r="CA365" s="541"/>
      <c r="CB365" s="552"/>
      <c r="CC365" s="553"/>
      <c r="CD365" s="552"/>
      <c r="CE365" s="546"/>
      <c r="CF365" s="541"/>
      <c r="CG365" s="546"/>
      <c r="CH365" s="541"/>
    </row>
    <row r="366" spans="1:86" ht="17" hidden="1" customHeight="1" x14ac:dyDescent="0.2">
      <c r="A366" s="485"/>
      <c r="B366" s="566"/>
      <c r="C366" s="485"/>
      <c r="D366" s="590"/>
      <c r="E366" s="558"/>
      <c r="F366" s="239">
        <v>135</v>
      </c>
      <c r="G366" s="294">
        <f>'Anchor-AI'!L364</f>
        <v>0</v>
      </c>
      <c r="H366" s="295">
        <f>'Anchor-AI'!M364</f>
        <v>0</v>
      </c>
      <c r="I366" s="295">
        <f>'Anchor-AI'!N364</f>
        <v>0</v>
      </c>
      <c r="J366" s="295">
        <f>'Anchor-AI'!O364</f>
        <v>0</v>
      </c>
      <c r="K366" s="295">
        <f>(Summary!$C$63*H366+Summary!$C$64*I366+Summary!$C$65*J366)/Summary!$C$66</f>
        <v>0</v>
      </c>
      <c r="L366" s="295">
        <f>'Anchor-AI'!P364</f>
        <v>0</v>
      </c>
      <c r="M366" s="295">
        <f>'Anchor-AI'!Q364</f>
        <v>0</v>
      </c>
      <c r="N366" s="295">
        <f>'Anchor-AI'!R364</f>
        <v>0</v>
      </c>
      <c r="O366" s="295">
        <f>'Anchor-AI'!S364</f>
        <v>0</v>
      </c>
      <c r="P366" s="295">
        <f>'Anchor-AI'!T364</f>
        <v>0</v>
      </c>
      <c r="Q366" s="295">
        <f>'Anchor-AI'!U364</f>
        <v>0</v>
      </c>
      <c r="R366" s="295">
        <f>'Anchor-AI'!V364</f>
        <v>0</v>
      </c>
      <c r="S366" s="295">
        <f>'Anchor-AI'!W364</f>
        <v>0</v>
      </c>
      <c r="T366" s="295">
        <f>'Anchor-AI'!X364</f>
        <v>0</v>
      </c>
      <c r="U366" s="295">
        <f>10*LOG10(1/((Summary!$C$80/10^(R366/10)+Summary!$C$81/10^(S366/10)+Summary!$C$82/10^(T366/10))/Summary!$C$83))</f>
        <v>0</v>
      </c>
      <c r="V366" s="295">
        <f>'Anchor-AI'!Y364</f>
        <v>0</v>
      </c>
      <c r="W366" s="295">
        <f>'Anchor-AI'!Z364</f>
        <v>0</v>
      </c>
      <c r="X366" s="295">
        <f>'Anchor-AI'!AA364</f>
        <v>0</v>
      </c>
      <c r="Y366" s="357">
        <f>'Anchor-AI'!AB364</f>
        <v>0</v>
      </c>
      <c r="Z366" s="357">
        <f>'Anchor-AI'!AC364</f>
        <v>0</v>
      </c>
      <c r="AA366" s="296">
        <f t="shared" si="27"/>
        <v>0</v>
      </c>
      <c r="AC366" s="170">
        <f>'Test-AI'!L364</f>
        <v>0</v>
      </c>
      <c r="AD366" s="167">
        <f>'Test-AI'!M364</f>
        <v>0</v>
      </c>
      <c r="AE366" s="167">
        <f>'Test-AI'!N364</f>
        <v>0</v>
      </c>
      <c r="AF366" s="167">
        <f>'Test-AI'!O364</f>
        <v>0</v>
      </c>
      <c r="AG366" s="167">
        <f>(Summary!$C$63*AD366+Summary!$C$64*AE366+Summary!$C$65*AF366)/Summary!$C$66</f>
        <v>0</v>
      </c>
      <c r="AH366" s="167">
        <f>'Test-AI'!P364</f>
        <v>0</v>
      </c>
      <c r="AI366" s="167">
        <f>'Test-AI'!Q364</f>
        <v>0</v>
      </c>
      <c r="AJ366" s="167">
        <f>'Test-AI'!R364</f>
        <v>0</v>
      </c>
      <c r="AK366" s="167">
        <f>'Test-AI'!S364</f>
        <v>0</v>
      </c>
      <c r="AL366" s="167">
        <f>'Test-AI'!T364</f>
        <v>0</v>
      </c>
      <c r="AM366" s="167">
        <f>'Test-AI'!U364</f>
        <v>0</v>
      </c>
      <c r="AN366" s="167">
        <f>'Test-AI'!V364</f>
        <v>0</v>
      </c>
      <c r="AO366" s="167">
        <f>'Test-AI'!W364</f>
        <v>0</v>
      </c>
      <c r="AP366" s="167">
        <f>'Test-AI'!X364</f>
        <v>0</v>
      </c>
      <c r="AQ366" s="167">
        <f>10*LOG10(1/((Summary!$C$80/10^(AN366/10)+Summary!$C$81/10^(AO366/10)+Summary!$C$82/10^(AP366/10))/Summary!$C$83))</f>
        <v>0</v>
      </c>
      <c r="AR366" s="167">
        <f>'Test-AI'!Y364</f>
        <v>0</v>
      </c>
      <c r="AS366" s="167">
        <f>'Test-AI'!Z364</f>
        <v>0</v>
      </c>
      <c r="AT366" s="295">
        <f>'Test-AI'!AA364</f>
        <v>0</v>
      </c>
      <c r="AU366" s="357">
        <f>'Test-AI'!AB364</f>
        <v>0</v>
      </c>
      <c r="AV366" s="357">
        <f>'Test-AI'!AC364</f>
        <v>0</v>
      </c>
      <c r="AW366" s="296">
        <f t="shared" si="28"/>
        <v>0</v>
      </c>
      <c r="AX366" s="297" t="e">
        <f t="shared" si="29"/>
        <v>#DIV/0!</v>
      </c>
      <c r="AY366" s="298" t="e">
        <f t="shared" si="29"/>
        <v>#DIV/0!</v>
      </c>
      <c r="AZ366" s="297" t="e">
        <f t="shared" si="29"/>
        <v>#DIV/0!</v>
      </c>
      <c r="BA366" s="345" t="e">
        <f t="shared" si="26"/>
        <v>#DIV/0!</v>
      </c>
      <c r="BB366" s="75"/>
      <c r="BC366" s="75"/>
      <c r="BD366" s="573" t="s">
        <v>147</v>
      </c>
      <c r="BE366" s="549" t="e">
        <f t="array" ref="BE366">bdRateExtend($G365:$G368,H365:H368,$AC365:$AC368,AD365:AD368)</f>
        <v>#VALUE!</v>
      </c>
      <c r="BF366" s="552"/>
      <c r="BG366" s="552"/>
      <c r="BH366" s="552"/>
      <c r="BI366" s="552"/>
      <c r="BJ366" s="552"/>
      <c r="BK366" s="551" t="e">
        <f t="array" ref="BK366">bdRateExtend($G365:$G368,L365:L368,$AC365:$AC368,AH365:AH368)</f>
        <v>#VALUE!</v>
      </c>
      <c r="BL366" s="552"/>
      <c r="BM366" s="551" t="e">
        <f t="array" ref="BM366">bdRateExtend($G365:$G368,M365:M368,$AC365:$AC368,AI365:AI368)</f>
        <v>#VALUE!</v>
      </c>
      <c r="BN366" s="552"/>
      <c r="BO366" s="545" t="e">
        <f t="array" ref="BO366">bdRateExtend($G365:$G368,N365:N368,$AC365:$AC368,AJ365:AJ368,"None", FALSE,1)</f>
        <v>#VALUE!</v>
      </c>
      <c r="BP366" s="541"/>
      <c r="BQ366" s="545" t="e">
        <f t="array" ref="BQ366">bdRateExtend($G365:$G368,O365:O368,$AC365:$AC368,AK365:AK368,"None", FALSE,1)</f>
        <v>#VALUE!</v>
      </c>
      <c r="BR366" s="541"/>
      <c r="BS366" s="551" t="e">
        <f t="array" ref="BS366">bdRateExtend($G365:$G368,P365:P368,$AC365:$AC368,AL365:AL368)</f>
        <v>#VALUE!</v>
      </c>
      <c r="BT366" s="552"/>
      <c r="BU366" s="551" t="e">
        <f t="array" ref="BU366">bdRateExtend($G365:$G368,Q365:Q368,$AC365:$AC368,AM365:AM368)</f>
        <v>#VALUE!</v>
      </c>
      <c r="BV366" s="552"/>
      <c r="BW366" s="551" t="e">
        <f t="array" ref="BW366">bdRateExtend($G365:$G368,R365:R368,$AC365:$AC368,AN365:AN368)</f>
        <v>#VALUE!</v>
      </c>
      <c r="BX366" s="552"/>
      <c r="BY366" s="552"/>
      <c r="BZ366" s="541"/>
      <c r="CA366" s="541"/>
      <c r="CB366" s="552"/>
      <c r="CC366" s="561" t="e">
        <f t="array" ref="CC366">bdCAMBIExtend($G365:$G368,V365:V368,$AC365:$AC368,AR365:AR368)</f>
        <v>#VALUE!</v>
      </c>
      <c r="CD366" s="552"/>
      <c r="CE366" s="554">
        <f t="array" ref="CE366">testVMAFRange($G365:$G368,N365:N368,$AC365:$AC368,AJ365:AJ368)</f>
        <v>0</v>
      </c>
      <c r="CF366" s="541"/>
      <c r="CG366" s="554">
        <f t="array" ref="CG366">testVMAFRange($G365:$G368,O365:O368,$AC365:$AC368,AK365:AK368)</f>
        <v>0</v>
      </c>
      <c r="CH366" s="541"/>
    </row>
    <row r="367" spans="1:86" ht="17" hidden="1" customHeight="1" x14ac:dyDescent="0.2">
      <c r="A367" s="485"/>
      <c r="B367" s="566"/>
      <c r="C367" s="485"/>
      <c r="D367" s="590"/>
      <c r="E367" s="558"/>
      <c r="F367" s="239">
        <v>160</v>
      </c>
      <c r="G367" s="294">
        <f>'Anchor-AI'!L365</f>
        <v>0</v>
      </c>
      <c r="H367" s="295">
        <f>'Anchor-AI'!M365</f>
        <v>0</v>
      </c>
      <c r="I367" s="295">
        <f>'Anchor-AI'!N365</f>
        <v>0</v>
      </c>
      <c r="J367" s="295">
        <f>'Anchor-AI'!O365</f>
        <v>0</v>
      </c>
      <c r="K367" s="295">
        <f>(Summary!$C$63*H367+Summary!$C$64*I367+Summary!$C$65*J367)/Summary!$C$66</f>
        <v>0</v>
      </c>
      <c r="L367" s="295">
        <f>'Anchor-AI'!P365</f>
        <v>0</v>
      </c>
      <c r="M367" s="295">
        <f>'Anchor-AI'!Q365</f>
        <v>0</v>
      </c>
      <c r="N367" s="295">
        <f>'Anchor-AI'!R365</f>
        <v>0</v>
      </c>
      <c r="O367" s="295">
        <f>'Anchor-AI'!S365</f>
        <v>0</v>
      </c>
      <c r="P367" s="295">
        <f>'Anchor-AI'!T365</f>
        <v>0</v>
      </c>
      <c r="Q367" s="295">
        <f>'Anchor-AI'!U365</f>
        <v>0</v>
      </c>
      <c r="R367" s="295">
        <f>'Anchor-AI'!V365</f>
        <v>0</v>
      </c>
      <c r="S367" s="295">
        <f>'Anchor-AI'!W365</f>
        <v>0</v>
      </c>
      <c r="T367" s="295">
        <f>'Anchor-AI'!X365</f>
        <v>0</v>
      </c>
      <c r="U367" s="295">
        <f>10*LOG10(1/((Summary!$C$80/10^(R367/10)+Summary!$C$81/10^(S367/10)+Summary!$C$82/10^(T367/10))/Summary!$C$83))</f>
        <v>0</v>
      </c>
      <c r="V367" s="295">
        <f>'Anchor-AI'!Y365</f>
        <v>0</v>
      </c>
      <c r="W367" s="295">
        <f>'Anchor-AI'!Z365</f>
        <v>0</v>
      </c>
      <c r="X367" s="295">
        <f>'Anchor-AI'!AA365</f>
        <v>0</v>
      </c>
      <c r="Y367" s="357">
        <f>'Anchor-AI'!AB365</f>
        <v>0</v>
      </c>
      <c r="Z367" s="357">
        <f>'Anchor-AI'!AC365</f>
        <v>0</v>
      </c>
      <c r="AA367" s="296">
        <f t="shared" si="27"/>
        <v>0</v>
      </c>
      <c r="AC367" s="170">
        <f>'Test-AI'!L365</f>
        <v>0</v>
      </c>
      <c r="AD367" s="167">
        <f>'Test-AI'!M365</f>
        <v>0</v>
      </c>
      <c r="AE367" s="167">
        <f>'Test-AI'!N365</f>
        <v>0</v>
      </c>
      <c r="AF367" s="167">
        <f>'Test-AI'!O365</f>
        <v>0</v>
      </c>
      <c r="AG367" s="167">
        <f>(Summary!$C$63*AD367+Summary!$C$64*AE367+Summary!$C$65*AF367)/Summary!$C$66</f>
        <v>0</v>
      </c>
      <c r="AH367" s="167">
        <f>'Test-AI'!P365</f>
        <v>0</v>
      </c>
      <c r="AI367" s="167">
        <f>'Test-AI'!Q365</f>
        <v>0</v>
      </c>
      <c r="AJ367" s="167">
        <f>'Test-AI'!R365</f>
        <v>0</v>
      </c>
      <c r="AK367" s="167">
        <f>'Test-AI'!S365</f>
        <v>0</v>
      </c>
      <c r="AL367" s="167">
        <f>'Test-AI'!T365</f>
        <v>0</v>
      </c>
      <c r="AM367" s="167">
        <f>'Test-AI'!U365</f>
        <v>0</v>
      </c>
      <c r="AN367" s="167">
        <f>'Test-AI'!V365</f>
        <v>0</v>
      </c>
      <c r="AO367" s="167">
        <f>'Test-AI'!W365</f>
        <v>0</v>
      </c>
      <c r="AP367" s="167">
        <f>'Test-AI'!X365</f>
        <v>0</v>
      </c>
      <c r="AQ367" s="167">
        <f>10*LOG10(1/((Summary!$C$80/10^(AN367/10)+Summary!$C$81/10^(AO367/10)+Summary!$C$82/10^(AP367/10))/Summary!$C$83))</f>
        <v>0</v>
      </c>
      <c r="AR367" s="167">
        <f>'Test-AI'!Y365</f>
        <v>0</v>
      </c>
      <c r="AS367" s="167">
        <f>'Test-AI'!Z365</f>
        <v>0</v>
      </c>
      <c r="AT367" s="295">
        <f>'Test-AI'!AA365</f>
        <v>0</v>
      </c>
      <c r="AU367" s="357">
        <f>'Test-AI'!AB365</f>
        <v>0</v>
      </c>
      <c r="AV367" s="357">
        <f>'Test-AI'!AC365</f>
        <v>0</v>
      </c>
      <c r="AW367" s="296">
        <f t="shared" si="28"/>
        <v>0</v>
      </c>
      <c r="AX367" s="297" t="e">
        <f t="shared" si="29"/>
        <v>#DIV/0!</v>
      </c>
      <c r="AY367" s="298" t="e">
        <f t="shared" si="29"/>
        <v>#DIV/0!</v>
      </c>
      <c r="AZ367" s="297" t="e">
        <f t="shared" si="29"/>
        <v>#DIV/0!</v>
      </c>
      <c r="BA367" s="345" t="e">
        <f t="shared" si="26"/>
        <v>#DIV/0!</v>
      </c>
      <c r="BB367" s="75"/>
      <c r="BC367" s="75"/>
      <c r="BD367" s="565"/>
      <c r="BE367" s="550"/>
      <c r="BF367" s="552"/>
      <c r="BG367" s="552"/>
      <c r="BH367" s="552"/>
      <c r="BI367" s="552"/>
      <c r="BJ367" s="552"/>
      <c r="BK367" s="553"/>
      <c r="BL367" s="552"/>
      <c r="BM367" s="553"/>
      <c r="BN367" s="552"/>
      <c r="BO367" s="546"/>
      <c r="BP367" s="541"/>
      <c r="BQ367" s="546"/>
      <c r="BR367" s="541"/>
      <c r="BS367" s="553"/>
      <c r="BT367" s="552"/>
      <c r="BU367" s="553"/>
      <c r="BV367" s="552"/>
      <c r="BW367" s="553"/>
      <c r="BX367" s="552"/>
      <c r="BY367" s="552"/>
      <c r="BZ367" s="541"/>
      <c r="CA367" s="541"/>
      <c r="CB367" s="552"/>
      <c r="CC367" s="553"/>
      <c r="CD367" s="552"/>
      <c r="CE367" s="546"/>
      <c r="CF367" s="541"/>
      <c r="CG367" s="546"/>
      <c r="CH367" s="541"/>
    </row>
    <row r="368" spans="1:86" ht="17" hidden="1" customHeight="1" x14ac:dyDescent="0.2">
      <c r="A368" s="485"/>
      <c r="B368" s="566"/>
      <c r="C368" s="485"/>
      <c r="D368" s="590"/>
      <c r="E368" s="558"/>
      <c r="F368" s="239">
        <v>185</v>
      </c>
      <c r="G368" s="294">
        <f>'Anchor-AI'!L366</f>
        <v>0</v>
      </c>
      <c r="H368" s="295">
        <f>'Anchor-AI'!M366</f>
        <v>0</v>
      </c>
      <c r="I368" s="295">
        <f>'Anchor-AI'!N366</f>
        <v>0</v>
      </c>
      <c r="J368" s="295">
        <f>'Anchor-AI'!O366</f>
        <v>0</v>
      </c>
      <c r="K368" s="295">
        <f>(Summary!$C$63*H368+Summary!$C$64*I368+Summary!$C$65*J368)/Summary!$C$66</f>
        <v>0</v>
      </c>
      <c r="L368" s="295">
        <f>'Anchor-AI'!P366</f>
        <v>0</v>
      </c>
      <c r="M368" s="295">
        <f>'Anchor-AI'!Q366</f>
        <v>0</v>
      </c>
      <c r="N368" s="295">
        <f>'Anchor-AI'!R366</f>
        <v>0</v>
      </c>
      <c r="O368" s="295">
        <f>'Anchor-AI'!S366</f>
        <v>0</v>
      </c>
      <c r="P368" s="295">
        <f>'Anchor-AI'!T366</f>
        <v>0</v>
      </c>
      <c r="Q368" s="295">
        <f>'Anchor-AI'!U366</f>
        <v>0</v>
      </c>
      <c r="R368" s="295">
        <f>'Anchor-AI'!V366</f>
        <v>0</v>
      </c>
      <c r="S368" s="295">
        <f>'Anchor-AI'!W366</f>
        <v>0</v>
      </c>
      <c r="T368" s="295">
        <f>'Anchor-AI'!X366</f>
        <v>0</v>
      </c>
      <c r="U368" s="295">
        <f>10*LOG10(1/((Summary!$C$80/10^(R368/10)+Summary!$C$81/10^(S368/10)+Summary!$C$82/10^(T368/10))/Summary!$C$83))</f>
        <v>0</v>
      </c>
      <c r="V368" s="295">
        <f>'Anchor-AI'!Y366</f>
        <v>0</v>
      </c>
      <c r="W368" s="295">
        <f>'Anchor-AI'!Z366</f>
        <v>0</v>
      </c>
      <c r="X368" s="295">
        <f>'Anchor-AI'!AA366</f>
        <v>0</v>
      </c>
      <c r="Y368" s="357">
        <f>'Anchor-AI'!AB366</f>
        <v>0</v>
      </c>
      <c r="Z368" s="357">
        <f>'Anchor-AI'!AC366</f>
        <v>0</v>
      </c>
      <c r="AA368" s="296">
        <f t="shared" si="27"/>
        <v>0</v>
      </c>
      <c r="AC368" s="170">
        <f>'Test-AI'!L366</f>
        <v>0</v>
      </c>
      <c r="AD368" s="167">
        <f>'Test-AI'!M366</f>
        <v>0</v>
      </c>
      <c r="AE368" s="167">
        <f>'Test-AI'!N366</f>
        <v>0</v>
      </c>
      <c r="AF368" s="167">
        <f>'Test-AI'!O366</f>
        <v>0</v>
      </c>
      <c r="AG368" s="167">
        <f>(Summary!$C$63*AD368+Summary!$C$64*AE368+Summary!$C$65*AF368)/Summary!$C$66</f>
        <v>0</v>
      </c>
      <c r="AH368" s="167">
        <f>'Test-AI'!P366</f>
        <v>0</v>
      </c>
      <c r="AI368" s="167">
        <f>'Test-AI'!Q366</f>
        <v>0</v>
      </c>
      <c r="AJ368" s="167">
        <f>'Test-AI'!R366</f>
        <v>0</v>
      </c>
      <c r="AK368" s="167">
        <f>'Test-AI'!S366</f>
        <v>0</v>
      </c>
      <c r="AL368" s="167">
        <f>'Test-AI'!T366</f>
        <v>0</v>
      </c>
      <c r="AM368" s="167">
        <f>'Test-AI'!U366</f>
        <v>0</v>
      </c>
      <c r="AN368" s="167">
        <f>'Test-AI'!V366</f>
        <v>0</v>
      </c>
      <c r="AO368" s="167">
        <f>'Test-AI'!W366</f>
        <v>0</v>
      </c>
      <c r="AP368" s="167">
        <f>'Test-AI'!X366</f>
        <v>0</v>
      </c>
      <c r="AQ368" s="167">
        <f>10*LOG10(1/((Summary!$C$80/10^(AN368/10)+Summary!$C$81/10^(AO368/10)+Summary!$C$82/10^(AP368/10))/Summary!$C$83))</f>
        <v>0</v>
      </c>
      <c r="AR368" s="167">
        <f>'Test-AI'!Y366</f>
        <v>0</v>
      </c>
      <c r="AS368" s="167">
        <f>'Test-AI'!Z366</f>
        <v>0</v>
      </c>
      <c r="AT368" s="295">
        <f>'Test-AI'!AA366</f>
        <v>0</v>
      </c>
      <c r="AU368" s="357">
        <f>'Test-AI'!AB366</f>
        <v>0</v>
      </c>
      <c r="AV368" s="357">
        <f>'Test-AI'!AC366</f>
        <v>0</v>
      </c>
      <c r="AW368" s="296">
        <f t="shared" si="28"/>
        <v>0</v>
      </c>
      <c r="AX368" s="297" t="e">
        <f t="shared" si="29"/>
        <v>#DIV/0!</v>
      </c>
      <c r="AY368" s="298" t="e">
        <f t="shared" si="29"/>
        <v>#DIV/0!</v>
      </c>
      <c r="AZ368" s="297" t="e">
        <f t="shared" si="29"/>
        <v>#DIV/0!</v>
      </c>
      <c r="BA368" s="345" t="e">
        <f t="shared" si="26"/>
        <v>#DIV/0!</v>
      </c>
      <c r="BB368" s="75"/>
      <c r="BC368" s="75"/>
      <c r="BD368" s="574" t="s">
        <v>46</v>
      </c>
      <c r="BE368" s="549" t="e">
        <f t="array" ref="BE368">bdRateExtend($G366:$G369,H366:H369,$AC366:$AC369,AD366:AD369)</f>
        <v>#VALUE!</v>
      </c>
      <c r="BF368" s="552"/>
      <c r="BG368" s="552"/>
      <c r="BH368" s="552"/>
      <c r="BI368" s="552"/>
      <c r="BJ368" s="552"/>
      <c r="BK368" s="551" t="e">
        <f t="array" ref="BK368">bdRateExtend($G366:$G369,L366:L369,$AC366:$AC369,AH366:AH369)</f>
        <v>#VALUE!</v>
      </c>
      <c r="BL368" s="552"/>
      <c r="BM368" s="551" t="e">
        <f t="array" ref="BM368">bdRateExtend($G366:$G369,M366:M369,$AC366:$AC369,AI366:AI369)</f>
        <v>#VALUE!</v>
      </c>
      <c r="BN368" s="552"/>
      <c r="BO368" s="545" t="e">
        <f t="array" ref="BO368">bdRateExtend($G366:$G369,N366:N369,$AC366:$AC369,AJ366:AJ369,"None", FALSE,1)</f>
        <v>#VALUE!</v>
      </c>
      <c r="BP368" s="541"/>
      <c r="BQ368" s="545" t="e">
        <f t="array" ref="BQ368">bdRateExtend($G366:$G369,O366:O369,$AC366:$AC369,AK366:AK369,"None", FALSE,1)</f>
        <v>#VALUE!</v>
      </c>
      <c r="BR368" s="541"/>
      <c r="BS368" s="551" t="e">
        <f t="array" ref="BS368">bdRateExtend($G366:$G369,P366:P369,$AC366:$AC369,AL366:AL369)</f>
        <v>#VALUE!</v>
      </c>
      <c r="BT368" s="552"/>
      <c r="BU368" s="551" t="e">
        <f t="array" ref="BU368">bdRateExtend($G366:$G369,Q366:Q369,$AC366:$AC369,AM366:AM369)</f>
        <v>#VALUE!</v>
      </c>
      <c r="BV368" s="552"/>
      <c r="BW368" s="551" t="e">
        <f t="array" ref="BW368">bdRateExtend($G366:$G369,R366:R369,$AC366:$AC369,AN366:AN369)</f>
        <v>#VALUE!</v>
      </c>
      <c r="BX368" s="552"/>
      <c r="BY368" s="552"/>
      <c r="BZ368" s="541"/>
      <c r="CA368" s="541"/>
      <c r="CB368" s="552"/>
      <c r="CC368" s="561" t="e">
        <f t="array" ref="CC368">bdCAMBIExtend($G366:$G369,V366:V369,$AC366:$AC369,AR366:AR369)</f>
        <v>#VALUE!</v>
      </c>
      <c r="CD368" s="552"/>
      <c r="CE368" s="554">
        <f t="array" ref="CE368">testVMAFRange($G366:$G369,N366:N369,$AC366:$AC369,AJ366:AJ369)</f>
        <v>0</v>
      </c>
      <c r="CF368" s="541"/>
      <c r="CG368" s="554">
        <f t="array" ref="CG368">testVMAFRange($G366:$G369,O366:O369,$AC366:$AC369,AK366:AK369)</f>
        <v>0</v>
      </c>
      <c r="CH368" s="541"/>
    </row>
    <row r="369" spans="1:86" ht="17" hidden="1" customHeight="1" x14ac:dyDescent="0.2">
      <c r="A369" s="485"/>
      <c r="B369" s="596"/>
      <c r="C369" s="486"/>
      <c r="D369" s="591"/>
      <c r="E369" s="559"/>
      <c r="F369" s="240">
        <v>210</v>
      </c>
      <c r="G369" s="299">
        <f>'Anchor-AI'!L367</f>
        <v>0</v>
      </c>
      <c r="H369" s="300">
        <f>'Anchor-AI'!M367</f>
        <v>0</v>
      </c>
      <c r="I369" s="300">
        <f>'Anchor-AI'!N367</f>
        <v>0</v>
      </c>
      <c r="J369" s="300">
        <f>'Anchor-AI'!O367</f>
        <v>0</v>
      </c>
      <c r="K369" s="295">
        <f>(Summary!$C$63*H369+Summary!$C$64*I369+Summary!$C$65*J369)/Summary!$C$66</f>
        <v>0</v>
      </c>
      <c r="L369" s="300">
        <f>'Anchor-AI'!P367</f>
        <v>0</v>
      </c>
      <c r="M369" s="300">
        <f>'Anchor-AI'!Q367</f>
        <v>0</v>
      </c>
      <c r="N369" s="300">
        <f>'Anchor-AI'!R367</f>
        <v>0</v>
      </c>
      <c r="O369" s="300">
        <f>'Anchor-AI'!S367</f>
        <v>0</v>
      </c>
      <c r="P369" s="300">
        <f>'Anchor-AI'!T367</f>
        <v>0</v>
      </c>
      <c r="Q369" s="300">
        <f>'Anchor-AI'!U367</f>
        <v>0</v>
      </c>
      <c r="R369" s="300">
        <f>'Anchor-AI'!V367</f>
        <v>0</v>
      </c>
      <c r="S369" s="300">
        <f>'Anchor-AI'!W367</f>
        <v>0</v>
      </c>
      <c r="T369" s="300">
        <f>'Anchor-AI'!X367</f>
        <v>0</v>
      </c>
      <c r="U369" s="300">
        <f>10*LOG10(1/((Summary!$C$80/10^(R369/10)+Summary!$C$81/10^(S369/10)+Summary!$C$82/10^(T369/10))/Summary!$C$83))</f>
        <v>0</v>
      </c>
      <c r="V369" s="300">
        <f>'Anchor-AI'!Y367</f>
        <v>0</v>
      </c>
      <c r="W369" s="300">
        <f>'Anchor-AI'!Z367</f>
        <v>0</v>
      </c>
      <c r="X369" s="300">
        <f>'Anchor-AI'!AA367</f>
        <v>0</v>
      </c>
      <c r="Y369" s="357">
        <f>'Anchor-AI'!AB367</f>
        <v>0</v>
      </c>
      <c r="Z369" s="357">
        <f>'Anchor-AI'!AC367</f>
        <v>0</v>
      </c>
      <c r="AA369" s="301">
        <f t="shared" si="27"/>
        <v>0</v>
      </c>
      <c r="AC369" s="171">
        <f>'Test-AI'!L367</f>
        <v>0</v>
      </c>
      <c r="AD369" s="168">
        <f>'Test-AI'!M367</f>
        <v>0</v>
      </c>
      <c r="AE369" s="168">
        <f>'Test-AI'!N367</f>
        <v>0</v>
      </c>
      <c r="AF369" s="168">
        <f>'Test-AI'!O367</f>
        <v>0</v>
      </c>
      <c r="AG369" s="168">
        <f>(Summary!$C$63*AD369+Summary!$C$64*AE369+Summary!$C$65*AF369)/Summary!$C$66</f>
        <v>0</v>
      </c>
      <c r="AH369" s="168">
        <f>'Test-AI'!P367</f>
        <v>0</v>
      </c>
      <c r="AI369" s="168">
        <f>'Test-AI'!Q367</f>
        <v>0</v>
      </c>
      <c r="AJ369" s="168">
        <f>'Test-AI'!R367</f>
        <v>0</v>
      </c>
      <c r="AK369" s="168">
        <f>'Test-AI'!S367</f>
        <v>0</v>
      </c>
      <c r="AL369" s="168">
        <f>'Test-AI'!T367</f>
        <v>0</v>
      </c>
      <c r="AM369" s="168">
        <f>'Test-AI'!U367</f>
        <v>0</v>
      </c>
      <c r="AN369" s="168">
        <f>'Test-AI'!V367</f>
        <v>0</v>
      </c>
      <c r="AO369" s="168">
        <f>'Test-AI'!W367</f>
        <v>0</v>
      </c>
      <c r="AP369" s="168">
        <f>'Test-AI'!X367</f>
        <v>0</v>
      </c>
      <c r="AQ369" s="168">
        <f>10*LOG10(1/((Summary!$C$80/10^(AN369/10)+Summary!$C$81/10^(AO369/10)+Summary!$C$82/10^(AP369/10))/Summary!$C$83))</f>
        <v>0</v>
      </c>
      <c r="AR369" s="168">
        <f>'Test-AI'!Y367</f>
        <v>0</v>
      </c>
      <c r="AS369" s="168">
        <f>'Test-AI'!Z367</f>
        <v>0</v>
      </c>
      <c r="AT369" s="300">
        <f>'Test-AI'!AA367</f>
        <v>0</v>
      </c>
      <c r="AU369" s="357">
        <f>'Test-AI'!AB367</f>
        <v>0</v>
      </c>
      <c r="AV369" s="357">
        <f>'Test-AI'!AC367</f>
        <v>0</v>
      </c>
      <c r="AW369" s="301">
        <f t="shared" si="28"/>
        <v>0</v>
      </c>
      <c r="AX369" s="302" t="e">
        <f t="shared" si="29"/>
        <v>#DIV/0!</v>
      </c>
      <c r="AY369" s="303" t="e">
        <f t="shared" si="29"/>
        <v>#DIV/0!</v>
      </c>
      <c r="AZ369" s="297" t="e">
        <f t="shared" si="29"/>
        <v>#DIV/0!</v>
      </c>
      <c r="BA369" s="345" t="e">
        <f t="shared" si="26"/>
        <v>#DIV/0!</v>
      </c>
      <c r="BB369" s="75"/>
      <c r="BC369" s="75"/>
      <c r="BD369" s="570"/>
      <c r="BE369" s="550"/>
      <c r="BF369" s="553"/>
      <c r="BG369" s="553"/>
      <c r="BH369" s="553"/>
      <c r="BI369" s="553"/>
      <c r="BJ369" s="553"/>
      <c r="BK369" s="553"/>
      <c r="BL369" s="553"/>
      <c r="BM369" s="553"/>
      <c r="BN369" s="553"/>
      <c r="BO369" s="546"/>
      <c r="BP369" s="544"/>
      <c r="BQ369" s="546"/>
      <c r="BR369" s="544"/>
      <c r="BS369" s="553"/>
      <c r="BT369" s="553"/>
      <c r="BU369" s="553"/>
      <c r="BV369" s="553"/>
      <c r="BW369" s="553"/>
      <c r="BX369" s="553"/>
      <c r="BY369" s="553"/>
      <c r="BZ369" s="544"/>
      <c r="CA369" s="544"/>
      <c r="CB369" s="553"/>
      <c r="CC369" s="553"/>
      <c r="CD369" s="553"/>
      <c r="CE369" s="546"/>
      <c r="CF369" s="544"/>
      <c r="CG369" s="546"/>
      <c r="CH369" s="544"/>
    </row>
    <row r="370" spans="1:86" ht="17" hidden="1" customHeight="1" x14ac:dyDescent="0.2">
      <c r="A370" s="485"/>
      <c r="B370" s="595" t="s">
        <v>148</v>
      </c>
      <c r="C370" s="586" t="s">
        <v>94</v>
      </c>
      <c r="D370" s="589">
        <v>30</v>
      </c>
      <c r="E370" s="557">
        <v>8</v>
      </c>
      <c r="F370" s="238">
        <v>85</v>
      </c>
      <c r="G370" s="289">
        <f>'Anchor-AI'!L368</f>
        <v>0</v>
      </c>
      <c r="H370" s="290">
        <f>'Anchor-AI'!M368</f>
        <v>0</v>
      </c>
      <c r="I370" s="290">
        <f>'Anchor-AI'!N368</f>
        <v>0</v>
      </c>
      <c r="J370" s="290">
        <f>'Anchor-AI'!O368</f>
        <v>0</v>
      </c>
      <c r="K370" s="290">
        <f>(Summary!$C$63*H370+Summary!$C$64*I370+Summary!$C$65*J370)/Summary!$C$66</f>
        <v>0</v>
      </c>
      <c r="L370" s="290">
        <f>'Anchor-AI'!P368</f>
        <v>0</v>
      </c>
      <c r="M370" s="290">
        <f>'Anchor-AI'!Q368</f>
        <v>0</v>
      </c>
      <c r="N370" s="290">
        <f>'Anchor-AI'!R368</f>
        <v>0</v>
      </c>
      <c r="O370" s="290">
        <f>'Anchor-AI'!S368</f>
        <v>0</v>
      </c>
      <c r="P370" s="290">
        <f>'Anchor-AI'!T368</f>
        <v>0</v>
      </c>
      <c r="Q370" s="290">
        <f>'Anchor-AI'!U368</f>
        <v>0</v>
      </c>
      <c r="R370" s="290">
        <f>'Anchor-AI'!V368</f>
        <v>0</v>
      </c>
      <c r="S370" s="290">
        <f>'Anchor-AI'!W368</f>
        <v>0</v>
      </c>
      <c r="T370" s="290">
        <f>'Anchor-AI'!X368</f>
        <v>0</v>
      </c>
      <c r="U370" s="290">
        <f>10*LOG10(1/((Summary!$C$80/10^(R370/10)+Summary!$C$81/10^(S370/10)+Summary!$C$82/10^(T370/10))/Summary!$C$83))</f>
        <v>0</v>
      </c>
      <c r="V370" s="290">
        <f>'Anchor-AI'!Y368</f>
        <v>0</v>
      </c>
      <c r="W370" s="290">
        <f>'Anchor-AI'!Z368</f>
        <v>0</v>
      </c>
      <c r="X370" s="290">
        <f>'Anchor-AI'!AA368</f>
        <v>0</v>
      </c>
      <c r="Y370" s="360">
        <f>'Anchor-AI'!AB368</f>
        <v>0</v>
      </c>
      <c r="Z370" s="360">
        <f>'Anchor-AI'!AC368</f>
        <v>0</v>
      </c>
      <c r="AA370" s="291">
        <f t="shared" si="27"/>
        <v>0</v>
      </c>
      <c r="AC370" s="169">
        <f>'Test-AI'!L368</f>
        <v>0</v>
      </c>
      <c r="AD370" s="166">
        <f>'Test-AI'!M368</f>
        <v>0</v>
      </c>
      <c r="AE370" s="166">
        <f>'Test-AI'!N368</f>
        <v>0</v>
      </c>
      <c r="AF370" s="166">
        <f>'Test-AI'!O368</f>
        <v>0</v>
      </c>
      <c r="AG370" s="166">
        <f>(Summary!$C$63*AD370+Summary!$C$64*AE370+Summary!$C$65*AF370)/Summary!$C$66</f>
        <v>0</v>
      </c>
      <c r="AH370" s="166">
        <f>'Test-AI'!P368</f>
        <v>0</v>
      </c>
      <c r="AI370" s="166">
        <f>'Test-AI'!Q368</f>
        <v>0</v>
      </c>
      <c r="AJ370" s="166">
        <f>'Test-AI'!R368</f>
        <v>0</v>
      </c>
      <c r="AK370" s="166">
        <f>'Test-AI'!S368</f>
        <v>0</v>
      </c>
      <c r="AL370" s="166">
        <f>'Test-AI'!T368</f>
        <v>0</v>
      </c>
      <c r="AM370" s="166">
        <f>'Test-AI'!U368</f>
        <v>0</v>
      </c>
      <c r="AN370" s="166">
        <f>'Test-AI'!V368</f>
        <v>0</v>
      </c>
      <c r="AO370" s="166">
        <f>'Test-AI'!W368</f>
        <v>0</v>
      </c>
      <c r="AP370" s="166">
        <f>'Test-AI'!X368</f>
        <v>0</v>
      </c>
      <c r="AQ370" s="166">
        <f>10*LOG10(1/((Summary!$C$80/10^(AN370/10)+Summary!$C$81/10^(AO370/10)+Summary!$C$82/10^(AP370/10))/Summary!$C$83))</f>
        <v>0</v>
      </c>
      <c r="AR370" s="166">
        <f>'Test-AI'!Y368</f>
        <v>0</v>
      </c>
      <c r="AS370" s="166">
        <f>'Test-AI'!Z368</f>
        <v>0</v>
      </c>
      <c r="AT370" s="290">
        <f>'Test-AI'!AA368</f>
        <v>0</v>
      </c>
      <c r="AU370" s="356">
        <f>'Test-AI'!AB368</f>
        <v>0</v>
      </c>
      <c r="AV370" s="356">
        <f>'Test-AI'!AC368</f>
        <v>0</v>
      </c>
      <c r="AW370" s="291">
        <f t="shared" si="28"/>
        <v>0</v>
      </c>
      <c r="AX370" s="292" t="e">
        <f t="shared" si="29"/>
        <v>#DIV/0!</v>
      </c>
      <c r="AY370" s="293" t="e">
        <f t="shared" si="29"/>
        <v>#DIV/0!</v>
      </c>
      <c r="AZ370" s="292" t="e">
        <f t="shared" si="29"/>
        <v>#DIV/0!</v>
      </c>
      <c r="BA370" s="344" t="e">
        <f t="shared" si="26"/>
        <v>#DIV/0!</v>
      </c>
      <c r="BB370" s="75"/>
      <c r="BC370" s="75"/>
      <c r="BD370" s="572" t="s">
        <v>39</v>
      </c>
      <c r="BE370" s="549" t="e">
        <f t="array" ref="BE370">bdRateExtend($G370:$G373,H370:H373,$AC370:$AC373,AD370:AD373)</f>
        <v>#VALUE!</v>
      </c>
      <c r="BF370" s="551" t="e">
        <f t="array" ref="BF370">bdRateExtend($G370:$G375,H370:H375,$AC370:$AC375,AD370:AD375)</f>
        <v>#VALUE!</v>
      </c>
      <c r="BG370" s="551" t="e">
        <f t="array" ref="BG370">bdRateExtend($G370:$G375,I370:I375,$AC370:$AC375,AE370:AE375)</f>
        <v>#VALUE!</v>
      </c>
      <c r="BH370" s="551" t="e">
        <f t="array" ref="BH370">bdRateExtend($G370:$G375,J370:J375,$AC370:$AC375,AF370:AF375)</f>
        <v>#VALUE!</v>
      </c>
      <c r="BI370" s="551" t="e">
        <f t="array" ref="BI370">bdRateExtend($G370:$G375,K370:K375,$AC370:$AC375,AG370:AG375)</f>
        <v>#VALUE!</v>
      </c>
      <c r="BJ370" s="575" t="e">
        <f>(Summary!$C$94*BF370+Summary!$C$95*BG370+Summary!$C$96*BH370)/Summary!$C$97</f>
        <v>#VALUE!</v>
      </c>
      <c r="BK370" s="551" t="e">
        <f t="array" ref="BK370">bdRateExtend($G370:$G373,L370:L373,$AC370:$AC373,AH370:AH373)</f>
        <v>#VALUE!</v>
      </c>
      <c r="BL370" s="551" t="e">
        <f t="array" ref="BL370">bdRateExtend($G370:$G375,L370:L375,$AC370:$AC375,AH370:AH375)</f>
        <v>#VALUE!</v>
      </c>
      <c r="BM370" s="551" t="e">
        <f t="array" ref="BM370">bdRateExtend($G370:$G373,M370:M373,$AC370:$AC373,AI370:AI373)</f>
        <v>#VALUE!</v>
      </c>
      <c r="BN370" s="551" t="e">
        <f t="array" ref="BN370">bdRateExtend($G370:$G375,M370:M375,$AC370:$AC375,AI370:AI375)</f>
        <v>#VALUE!</v>
      </c>
      <c r="BO370" s="548" t="e">
        <f t="array" ref="BO370">bdRateExtend($G370:$G373,N370:N373,$AC370:$AC373,AJ370:AJ373,"None", FALSE,1)</f>
        <v>#VALUE!</v>
      </c>
      <c r="BP370" s="585" t="e">
        <f t="array" ref="BP370">bdRateExtend($G370:$G375,N370:N375,$AC370:$AC375,AJ370:AJ375,"None", FALSE,1)</f>
        <v>#VALUE!</v>
      </c>
      <c r="BQ370" s="548" t="e">
        <f t="array" ref="BQ370">bdRateExtend($G370:$G373,O370:O373,$AC370:$AC373,AK370:AK373,"None", FALSE,1)</f>
        <v>#VALUE!</v>
      </c>
      <c r="BR370" s="585" t="e">
        <f t="array" ref="BR370">bdRateExtend($G370:$G375,O370:O375,$AC370:$AC375,AK370:AK375,"None", FALSE,1)</f>
        <v>#VALUE!</v>
      </c>
      <c r="BS370" s="551" t="e">
        <f t="array" ref="BS370">bdRateExtend($G370:$G373,P370:P373,$AC370:$AC373,AL370:AL373)</f>
        <v>#VALUE!</v>
      </c>
      <c r="BT370" s="551" t="e">
        <f t="array" ref="BT370">bdRateExtend($G370:$G375,P370:P375,$AC370:$AC375,AL370:AL375)</f>
        <v>#VALUE!</v>
      </c>
      <c r="BU370" s="551" t="e">
        <f t="array" ref="BU370">bdRateExtend($G370:$G373,Q370:Q373,$AC370:$AC373,AM370:AM373)</f>
        <v>#VALUE!</v>
      </c>
      <c r="BV370" s="551" t="e">
        <f t="array" ref="BV370">bdRateExtend($G370:$G375,Q370:Q375,$AC370:$AC375,AM370:AM375)</f>
        <v>#VALUE!</v>
      </c>
      <c r="BW370" s="551" t="e">
        <f t="array" ref="BW370">bdRateExtend($G370:$G373,R370:R373,$AC370:$AC373,AN370:AN373)</f>
        <v>#VALUE!</v>
      </c>
      <c r="BX370" s="551" t="e">
        <f t="array" ref="BX370">bdRateExtend($G370:$G375,R370:R375,$AC370:$AC375,AN370:AN375)</f>
        <v>#VALUE!</v>
      </c>
      <c r="BY370" s="551" t="e">
        <f t="array" ref="BY370">bdRateExtend($G370:$G375,S370:S375,$AC370:$AC375,AO370:AO375)</f>
        <v>#VALUE!</v>
      </c>
      <c r="BZ370" s="555" t="e">
        <f t="array" ref="BZ370">bdRateExtend($G370:$G375,T370:T375,$AC370:$AC375,AP370:AP375)</f>
        <v>#VALUE!</v>
      </c>
      <c r="CA370" s="555" t="e">
        <f t="array" ref="CA370">bdRateExtend($G370:$G375,U370:U375,$AC370:$AC375,AQ370:AQ375)</f>
        <v>#VALUE!</v>
      </c>
      <c r="CB370" s="575" t="e">
        <f>(Summary!$C$108*BX370+Summary!$C$109*BY370+Summary!$C$110*BZ370)/Summary!$C$111</f>
        <v>#VALUE!</v>
      </c>
      <c r="CC370" s="561" t="e">
        <f t="array" ref="CC370">bdCAMBIExtend($G370:$G373,V370:V373,$AC370:$AC373,AR370:AR373)</f>
        <v>#VALUE!</v>
      </c>
      <c r="CD370" s="561" t="e">
        <f t="array" ref="CD370">bdCAMBIExtend($G370:$G375,V370:V375,$AC370:$AC375,AR370:AR375)</f>
        <v>#VALUE!</v>
      </c>
      <c r="CE370" s="547">
        <f t="array" ref="CE370">testVMAFRange($G370:$G373,N370:N373,$AC370:$AC373,AJ370:AJ373)</f>
        <v>0</v>
      </c>
      <c r="CF370" s="543">
        <f t="array" ref="CF370">testVMAFRange($G370:$G375,N370:N375,$AC370:$AC375,AJ370:AJ375)</f>
        <v>0</v>
      </c>
      <c r="CG370" s="547">
        <f t="array" ref="CG370">testVMAFRange($G370:$G373,O370:O373,$AC370:$AC373,AK370:AK373)</f>
        <v>0</v>
      </c>
      <c r="CH370" s="543">
        <f t="array" ref="CH370">testVMAFRange($G370:$G375,O370:O375,$AC370:$AC375,AK370:AK375)</f>
        <v>0</v>
      </c>
    </row>
    <row r="371" spans="1:86" ht="17" hidden="1" customHeight="1" x14ac:dyDescent="0.2">
      <c r="A371" s="485"/>
      <c r="B371" s="566"/>
      <c r="C371" s="485"/>
      <c r="D371" s="590"/>
      <c r="E371" s="558"/>
      <c r="F371" s="239">
        <v>110</v>
      </c>
      <c r="G371" s="294">
        <f>'Anchor-AI'!L369</f>
        <v>0</v>
      </c>
      <c r="H371" s="295">
        <f>'Anchor-AI'!M369</f>
        <v>0</v>
      </c>
      <c r="I371" s="295">
        <f>'Anchor-AI'!N369</f>
        <v>0</v>
      </c>
      <c r="J371" s="295">
        <f>'Anchor-AI'!O369</f>
        <v>0</v>
      </c>
      <c r="K371" s="295">
        <f>(Summary!$C$63*H371+Summary!$C$64*I371+Summary!$C$65*J371)/Summary!$C$66</f>
        <v>0</v>
      </c>
      <c r="L371" s="295">
        <f>'Anchor-AI'!P369</f>
        <v>0</v>
      </c>
      <c r="M371" s="295">
        <f>'Anchor-AI'!Q369</f>
        <v>0</v>
      </c>
      <c r="N371" s="295">
        <f>'Anchor-AI'!R369</f>
        <v>0</v>
      </c>
      <c r="O371" s="295">
        <f>'Anchor-AI'!S369</f>
        <v>0</v>
      </c>
      <c r="P371" s="295">
        <f>'Anchor-AI'!T369</f>
        <v>0</v>
      </c>
      <c r="Q371" s="295">
        <f>'Anchor-AI'!U369</f>
        <v>0</v>
      </c>
      <c r="R371" s="295">
        <f>'Anchor-AI'!V369</f>
        <v>0</v>
      </c>
      <c r="S371" s="295">
        <f>'Anchor-AI'!W369</f>
        <v>0</v>
      </c>
      <c r="T371" s="295">
        <f>'Anchor-AI'!X369</f>
        <v>0</v>
      </c>
      <c r="U371" s="295">
        <f>10*LOG10(1/((Summary!$C$80/10^(R371/10)+Summary!$C$81/10^(S371/10)+Summary!$C$82/10^(T371/10))/Summary!$C$83))</f>
        <v>0</v>
      </c>
      <c r="V371" s="295">
        <f>'Anchor-AI'!Y369</f>
        <v>0</v>
      </c>
      <c r="W371" s="295">
        <f>'Anchor-AI'!Z369</f>
        <v>0</v>
      </c>
      <c r="X371" s="295">
        <f>'Anchor-AI'!AA369</f>
        <v>0</v>
      </c>
      <c r="Y371" s="357">
        <f>'Anchor-AI'!AB369</f>
        <v>0</v>
      </c>
      <c r="Z371" s="357">
        <f>'Anchor-AI'!AC369</f>
        <v>0</v>
      </c>
      <c r="AA371" s="296">
        <f t="shared" si="27"/>
        <v>0</v>
      </c>
      <c r="AC371" s="170">
        <f>'Test-AI'!L369</f>
        <v>0</v>
      </c>
      <c r="AD371" s="167">
        <f>'Test-AI'!M369</f>
        <v>0</v>
      </c>
      <c r="AE371" s="167">
        <f>'Test-AI'!N369</f>
        <v>0</v>
      </c>
      <c r="AF371" s="167">
        <f>'Test-AI'!O369</f>
        <v>0</v>
      </c>
      <c r="AG371" s="167">
        <f>(Summary!$C$63*AD371+Summary!$C$64*AE371+Summary!$C$65*AF371)/Summary!$C$66</f>
        <v>0</v>
      </c>
      <c r="AH371" s="167">
        <f>'Test-AI'!P369</f>
        <v>0</v>
      </c>
      <c r="AI371" s="167">
        <f>'Test-AI'!Q369</f>
        <v>0</v>
      </c>
      <c r="AJ371" s="167">
        <f>'Test-AI'!R369</f>
        <v>0</v>
      </c>
      <c r="AK371" s="167">
        <f>'Test-AI'!S369</f>
        <v>0</v>
      </c>
      <c r="AL371" s="167">
        <f>'Test-AI'!T369</f>
        <v>0</v>
      </c>
      <c r="AM371" s="167">
        <f>'Test-AI'!U369</f>
        <v>0</v>
      </c>
      <c r="AN371" s="167">
        <f>'Test-AI'!V369</f>
        <v>0</v>
      </c>
      <c r="AO371" s="167">
        <f>'Test-AI'!W369</f>
        <v>0</v>
      </c>
      <c r="AP371" s="167">
        <f>'Test-AI'!X369</f>
        <v>0</v>
      </c>
      <c r="AQ371" s="167">
        <f>10*LOG10(1/((Summary!$C$80/10^(AN371/10)+Summary!$C$81/10^(AO371/10)+Summary!$C$82/10^(AP371/10))/Summary!$C$83))</f>
        <v>0</v>
      </c>
      <c r="AR371" s="167">
        <f>'Test-AI'!Y369</f>
        <v>0</v>
      </c>
      <c r="AS371" s="167">
        <f>'Test-AI'!Z369</f>
        <v>0</v>
      </c>
      <c r="AT371" s="295">
        <f>'Test-AI'!AA369</f>
        <v>0</v>
      </c>
      <c r="AU371" s="357">
        <f>'Test-AI'!AB369</f>
        <v>0</v>
      </c>
      <c r="AV371" s="357">
        <f>'Test-AI'!AC369</f>
        <v>0</v>
      </c>
      <c r="AW371" s="296">
        <f t="shared" si="28"/>
        <v>0</v>
      </c>
      <c r="AX371" s="297" t="e">
        <f t="shared" si="29"/>
        <v>#DIV/0!</v>
      </c>
      <c r="AY371" s="298" t="e">
        <f t="shared" si="29"/>
        <v>#DIV/0!</v>
      </c>
      <c r="AZ371" s="297" t="e">
        <f t="shared" si="29"/>
        <v>#DIV/0!</v>
      </c>
      <c r="BA371" s="345" t="e">
        <f t="shared" si="26"/>
        <v>#DIV/0!</v>
      </c>
      <c r="BB371" s="75"/>
      <c r="BC371" s="75"/>
      <c r="BD371" s="565"/>
      <c r="BE371" s="550"/>
      <c r="BF371" s="552"/>
      <c r="BG371" s="552"/>
      <c r="BH371" s="552"/>
      <c r="BI371" s="552"/>
      <c r="BJ371" s="552"/>
      <c r="BK371" s="553"/>
      <c r="BL371" s="552"/>
      <c r="BM371" s="553"/>
      <c r="BN371" s="552"/>
      <c r="BO371" s="546"/>
      <c r="BP371" s="541"/>
      <c r="BQ371" s="546"/>
      <c r="BR371" s="541"/>
      <c r="BS371" s="553"/>
      <c r="BT371" s="552"/>
      <c r="BU371" s="553"/>
      <c r="BV371" s="552"/>
      <c r="BW371" s="553"/>
      <c r="BX371" s="552"/>
      <c r="BY371" s="552"/>
      <c r="BZ371" s="541"/>
      <c r="CA371" s="541"/>
      <c r="CB371" s="552"/>
      <c r="CC371" s="553"/>
      <c r="CD371" s="552"/>
      <c r="CE371" s="546"/>
      <c r="CF371" s="541"/>
      <c r="CG371" s="546"/>
      <c r="CH371" s="541"/>
    </row>
    <row r="372" spans="1:86" ht="17" hidden="1" customHeight="1" x14ac:dyDescent="0.2">
      <c r="A372" s="485"/>
      <c r="B372" s="566"/>
      <c r="C372" s="485"/>
      <c r="D372" s="590"/>
      <c r="E372" s="558"/>
      <c r="F372" s="239">
        <v>135</v>
      </c>
      <c r="G372" s="294">
        <f>'Anchor-AI'!L370</f>
        <v>0</v>
      </c>
      <c r="H372" s="295">
        <f>'Anchor-AI'!M370</f>
        <v>0</v>
      </c>
      <c r="I372" s="295">
        <f>'Anchor-AI'!N370</f>
        <v>0</v>
      </c>
      <c r="J372" s="295">
        <f>'Anchor-AI'!O370</f>
        <v>0</v>
      </c>
      <c r="K372" s="295">
        <f>(Summary!$C$63*H372+Summary!$C$64*I372+Summary!$C$65*J372)/Summary!$C$66</f>
        <v>0</v>
      </c>
      <c r="L372" s="295">
        <f>'Anchor-AI'!P370</f>
        <v>0</v>
      </c>
      <c r="M372" s="295">
        <f>'Anchor-AI'!Q370</f>
        <v>0</v>
      </c>
      <c r="N372" s="295">
        <f>'Anchor-AI'!R370</f>
        <v>0</v>
      </c>
      <c r="O372" s="295">
        <f>'Anchor-AI'!S370</f>
        <v>0</v>
      </c>
      <c r="P372" s="295">
        <f>'Anchor-AI'!T370</f>
        <v>0</v>
      </c>
      <c r="Q372" s="295">
        <f>'Anchor-AI'!U370</f>
        <v>0</v>
      </c>
      <c r="R372" s="295">
        <f>'Anchor-AI'!V370</f>
        <v>0</v>
      </c>
      <c r="S372" s="295">
        <f>'Anchor-AI'!W370</f>
        <v>0</v>
      </c>
      <c r="T372" s="295">
        <f>'Anchor-AI'!X370</f>
        <v>0</v>
      </c>
      <c r="U372" s="295">
        <f>10*LOG10(1/((Summary!$C$80/10^(R372/10)+Summary!$C$81/10^(S372/10)+Summary!$C$82/10^(T372/10))/Summary!$C$83))</f>
        <v>0</v>
      </c>
      <c r="V372" s="295">
        <f>'Anchor-AI'!Y370</f>
        <v>0</v>
      </c>
      <c r="W372" s="295">
        <f>'Anchor-AI'!Z370</f>
        <v>0</v>
      </c>
      <c r="X372" s="295">
        <f>'Anchor-AI'!AA370</f>
        <v>0</v>
      </c>
      <c r="Y372" s="357">
        <f>'Anchor-AI'!AB370</f>
        <v>0</v>
      </c>
      <c r="Z372" s="357">
        <f>'Anchor-AI'!AC370</f>
        <v>0</v>
      </c>
      <c r="AA372" s="296">
        <f t="shared" si="27"/>
        <v>0</v>
      </c>
      <c r="AC372" s="170">
        <f>'Test-AI'!L370</f>
        <v>0</v>
      </c>
      <c r="AD372" s="167">
        <f>'Test-AI'!M370</f>
        <v>0</v>
      </c>
      <c r="AE372" s="167">
        <f>'Test-AI'!N370</f>
        <v>0</v>
      </c>
      <c r="AF372" s="167">
        <f>'Test-AI'!O370</f>
        <v>0</v>
      </c>
      <c r="AG372" s="167">
        <f>(Summary!$C$63*AD372+Summary!$C$64*AE372+Summary!$C$65*AF372)/Summary!$C$66</f>
        <v>0</v>
      </c>
      <c r="AH372" s="167">
        <f>'Test-AI'!P370</f>
        <v>0</v>
      </c>
      <c r="AI372" s="167">
        <f>'Test-AI'!Q370</f>
        <v>0</v>
      </c>
      <c r="AJ372" s="167">
        <f>'Test-AI'!R370</f>
        <v>0</v>
      </c>
      <c r="AK372" s="167">
        <f>'Test-AI'!S370</f>
        <v>0</v>
      </c>
      <c r="AL372" s="167">
        <f>'Test-AI'!T370</f>
        <v>0</v>
      </c>
      <c r="AM372" s="167">
        <f>'Test-AI'!U370</f>
        <v>0</v>
      </c>
      <c r="AN372" s="167">
        <f>'Test-AI'!V370</f>
        <v>0</v>
      </c>
      <c r="AO372" s="167">
        <f>'Test-AI'!W370</f>
        <v>0</v>
      </c>
      <c r="AP372" s="167">
        <f>'Test-AI'!X370</f>
        <v>0</v>
      </c>
      <c r="AQ372" s="167">
        <f>10*LOG10(1/((Summary!$C$80/10^(AN372/10)+Summary!$C$81/10^(AO372/10)+Summary!$C$82/10^(AP372/10))/Summary!$C$83))</f>
        <v>0</v>
      </c>
      <c r="AR372" s="167">
        <f>'Test-AI'!Y370</f>
        <v>0</v>
      </c>
      <c r="AS372" s="167">
        <f>'Test-AI'!Z370</f>
        <v>0</v>
      </c>
      <c r="AT372" s="295">
        <f>'Test-AI'!AA370</f>
        <v>0</v>
      </c>
      <c r="AU372" s="357">
        <f>'Test-AI'!AB370</f>
        <v>0</v>
      </c>
      <c r="AV372" s="357">
        <f>'Test-AI'!AC370</f>
        <v>0</v>
      </c>
      <c r="AW372" s="296">
        <f t="shared" si="28"/>
        <v>0</v>
      </c>
      <c r="AX372" s="297" t="e">
        <f t="shared" si="29"/>
        <v>#DIV/0!</v>
      </c>
      <c r="AY372" s="298" t="e">
        <f t="shared" si="29"/>
        <v>#DIV/0!</v>
      </c>
      <c r="AZ372" s="297" t="e">
        <f t="shared" si="29"/>
        <v>#DIV/0!</v>
      </c>
      <c r="BA372" s="345" t="e">
        <f t="shared" si="26"/>
        <v>#DIV/0!</v>
      </c>
      <c r="BB372" s="75"/>
      <c r="BC372" s="75"/>
      <c r="BD372" s="573" t="s">
        <v>147</v>
      </c>
      <c r="BE372" s="549" t="e">
        <f t="array" ref="BE372">bdRateExtend($G371:$G374,H371:H374,$AC371:$AC374,AD371:AD374)</f>
        <v>#VALUE!</v>
      </c>
      <c r="BF372" s="552"/>
      <c r="BG372" s="552"/>
      <c r="BH372" s="552"/>
      <c r="BI372" s="552"/>
      <c r="BJ372" s="552"/>
      <c r="BK372" s="551" t="e">
        <f t="array" ref="BK372">bdRateExtend($G371:$G374,L371:L374,$AC371:$AC374,AH371:AH374)</f>
        <v>#VALUE!</v>
      </c>
      <c r="BL372" s="552"/>
      <c r="BM372" s="551" t="e">
        <f t="array" ref="BM372">bdRateExtend($G371:$G374,M371:M374,$AC371:$AC374,AI371:AI374)</f>
        <v>#VALUE!</v>
      </c>
      <c r="BN372" s="552"/>
      <c r="BO372" s="545" t="e">
        <f t="array" ref="BO372">bdRateExtend($G371:$G374,N371:N374,$AC371:$AC374,AJ371:AJ374,"None", FALSE,1)</f>
        <v>#VALUE!</v>
      </c>
      <c r="BP372" s="541"/>
      <c r="BQ372" s="545" t="e">
        <f t="array" ref="BQ372">bdRateExtend($G371:$G374,O371:O374,$AC371:$AC374,AK371:AK374,"None", FALSE,1)</f>
        <v>#VALUE!</v>
      </c>
      <c r="BR372" s="541"/>
      <c r="BS372" s="551" t="e">
        <f t="array" ref="BS372">bdRateExtend($G371:$G374,P371:P374,$AC371:$AC374,AL371:AL374)</f>
        <v>#VALUE!</v>
      </c>
      <c r="BT372" s="552"/>
      <c r="BU372" s="551" t="e">
        <f t="array" ref="BU372">bdRateExtend($G371:$G374,Q371:Q374,$AC371:$AC374,AM371:AM374)</f>
        <v>#VALUE!</v>
      </c>
      <c r="BV372" s="552"/>
      <c r="BW372" s="551" t="e">
        <f t="array" ref="BW372">bdRateExtend($G371:$G374,R371:R374,$AC371:$AC374,AN371:AN374)</f>
        <v>#VALUE!</v>
      </c>
      <c r="BX372" s="552"/>
      <c r="BY372" s="552"/>
      <c r="BZ372" s="541"/>
      <c r="CA372" s="541"/>
      <c r="CB372" s="552"/>
      <c r="CC372" s="561" t="e">
        <f t="array" ref="CC372">bdCAMBIExtend($G371:$G374,V371:V374,$AC371:$AC374,AR371:AR374)</f>
        <v>#VALUE!</v>
      </c>
      <c r="CD372" s="552"/>
      <c r="CE372" s="554">
        <f t="array" ref="CE372">testVMAFRange($G371:$G374,N371:N374,$AC371:$AC374,AJ371:AJ374)</f>
        <v>0</v>
      </c>
      <c r="CF372" s="541"/>
      <c r="CG372" s="554">
        <f t="array" ref="CG372">testVMAFRange($G371:$G374,O371:O374,$AC371:$AC374,AK371:AK374)</f>
        <v>0</v>
      </c>
      <c r="CH372" s="541"/>
    </row>
    <row r="373" spans="1:86" ht="17" hidden="1" customHeight="1" x14ac:dyDescent="0.2">
      <c r="A373" s="485"/>
      <c r="B373" s="566"/>
      <c r="C373" s="485"/>
      <c r="D373" s="590"/>
      <c r="E373" s="558"/>
      <c r="F373" s="239">
        <v>160</v>
      </c>
      <c r="G373" s="294">
        <f>'Anchor-AI'!L371</f>
        <v>0</v>
      </c>
      <c r="H373" s="295">
        <f>'Anchor-AI'!M371</f>
        <v>0</v>
      </c>
      <c r="I373" s="295">
        <f>'Anchor-AI'!N371</f>
        <v>0</v>
      </c>
      <c r="J373" s="295">
        <f>'Anchor-AI'!O371</f>
        <v>0</v>
      </c>
      <c r="K373" s="295">
        <f>(Summary!$C$63*H373+Summary!$C$64*I373+Summary!$C$65*J373)/Summary!$C$66</f>
        <v>0</v>
      </c>
      <c r="L373" s="295">
        <f>'Anchor-AI'!P371</f>
        <v>0</v>
      </c>
      <c r="M373" s="295">
        <f>'Anchor-AI'!Q371</f>
        <v>0</v>
      </c>
      <c r="N373" s="295">
        <f>'Anchor-AI'!R371</f>
        <v>0</v>
      </c>
      <c r="O373" s="295">
        <f>'Anchor-AI'!S371</f>
        <v>0</v>
      </c>
      <c r="P373" s="295">
        <f>'Anchor-AI'!T371</f>
        <v>0</v>
      </c>
      <c r="Q373" s="295">
        <f>'Anchor-AI'!U371</f>
        <v>0</v>
      </c>
      <c r="R373" s="295">
        <f>'Anchor-AI'!V371</f>
        <v>0</v>
      </c>
      <c r="S373" s="295">
        <f>'Anchor-AI'!W371</f>
        <v>0</v>
      </c>
      <c r="T373" s="295">
        <f>'Anchor-AI'!X371</f>
        <v>0</v>
      </c>
      <c r="U373" s="295">
        <f>10*LOG10(1/((Summary!$C$80/10^(R373/10)+Summary!$C$81/10^(S373/10)+Summary!$C$82/10^(T373/10))/Summary!$C$83))</f>
        <v>0</v>
      </c>
      <c r="V373" s="295">
        <f>'Anchor-AI'!Y371</f>
        <v>0</v>
      </c>
      <c r="W373" s="295">
        <f>'Anchor-AI'!Z371</f>
        <v>0</v>
      </c>
      <c r="X373" s="295">
        <f>'Anchor-AI'!AA371</f>
        <v>0</v>
      </c>
      <c r="Y373" s="357">
        <f>'Anchor-AI'!AB371</f>
        <v>0</v>
      </c>
      <c r="Z373" s="357">
        <f>'Anchor-AI'!AC371</f>
        <v>0</v>
      </c>
      <c r="AA373" s="296">
        <f t="shared" si="27"/>
        <v>0</v>
      </c>
      <c r="AC373" s="170">
        <f>'Test-AI'!L371</f>
        <v>0</v>
      </c>
      <c r="AD373" s="167">
        <f>'Test-AI'!M371</f>
        <v>0</v>
      </c>
      <c r="AE373" s="167">
        <f>'Test-AI'!N371</f>
        <v>0</v>
      </c>
      <c r="AF373" s="167">
        <f>'Test-AI'!O371</f>
        <v>0</v>
      </c>
      <c r="AG373" s="167">
        <f>(Summary!$C$63*AD373+Summary!$C$64*AE373+Summary!$C$65*AF373)/Summary!$C$66</f>
        <v>0</v>
      </c>
      <c r="AH373" s="167">
        <f>'Test-AI'!P371</f>
        <v>0</v>
      </c>
      <c r="AI373" s="167">
        <f>'Test-AI'!Q371</f>
        <v>0</v>
      </c>
      <c r="AJ373" s="167">
        <f>'Test-AI'!R371</f>
        <v>0</v>
      </c>
      <c r="AK373" s="167">
        <f>'Test-AI'!S371</f>
        <v>0</v>
      </c>
      <c r="AL373" s="167">
        <f>'Test-AI'!T371</f>
        <v>0</v>
      </c>
      <c r="AM373" s="167">
        <f>'Test-AI'!U371</f>
        <v>0</v>
      </c>
      <c r="AN373" s="167">
        <f>'Test-AI'!V371</f>
        <v>0</v>
      </c>
      <c r="AO373" s="167">
        <f>'Test-AI'!W371</f>
        <v>0</v>
      </c>
      <c r="AP373" s="167">
        <f>'Test-AI'!X371</f>
        <v>0</v>
      </c>
      <c r="AQ373" s="167">
        <f>10*LOG10(1/((Summary!$C$80/10^(AN373/10)+Summary!$C$81/10^(AO373/10)+Summary!$C$82/10^(AP373/10))/Summary!$C$83))</f>
        <v>0</v>
      </c>
      <c r="AR373" s="167">
        <f>'Test-AI'!Y371</f>
        <v>0</v>
      </c>
      <c r="AS373" s="167">
        <f>'Test-AI'!Z371</f>
        <v>0</v>
      </c>
      <c r="AT373" s="295">
        <f>'Test-AI'!AA371</f>
        <v>0</v>
      </c>
      <c r="AU373" s="357">
        <f>'Test-AI'!AB371</f>
        <v>0</v>
      </c>
      <c r="AV373" s="357">
        <f>'Test-AI'!AC371</f>
        <v>0</v>
      </c>
      <c r="AW373" s="296">
        <f t="shared" si="28"/>
        <v>0</v>
      </c>
      <c r="AX373" s="297" t="e">
        <f t="shared" si="29"/>
        <v>#DIV/0!</v>
      </c>
      <c r="AY373" s="298" t="e">
        <f t="shared" si="29"/>
        <v>#DIV/0!</v>
      </c>
      <c r="AZ373" s="297" t="e">
        <f t="shared" si="29"/>
        <v>#DIV/0!</v>
      </c>
      <c r="BA373" s="345" t="e">
        <f t="shared" si="26"/>
        <v>#DIV/0!</v>
      </c>
      <c r="BB373" s="75"/>
      <c r="BC373" s="75"/>
      <c r="BD373" s="565"/>
      <c r="BE373" s="550"/>
      <c r="BF373" s="552"/>
      <c r="BG373" s="552"/>
      <c r="BH373" s="552"/>
      <c r="BI373" s="552"/>
      <c r="BJ373" s="552"/>
      <c r="BK373" s="553"/>
      <c r="BL373" s="552"/>
      <c r="BM373" s="553"/>
      <c r="BN373" s="552"/>
      <c r="BO373" s="546"/>
      <c r="BP373" s="541"/>
      <c r="BQ373" s="546"/>
      <c r="BR373" s="541"/>
      <c r="BS373" s="553"/>
      <c r="BT373" s="552"/>
      <c r="BU373" s="553"/>
      <c r="BV373" s="552"/>
      <c r="BW373" s="553"/>
      <c r="BX373" s="552"/>
      <c r="BY373" s="552"/>
      <c r="BZ373" s="541"/>
      <c r="CA373" s="541"/>
      <c r="CB373" s="552"/>
      <c r="CC373" s="553"/>
      <c r="CD373" s="552"/>
      <c r="CE373" s="546"/>
      <c r="CF373" s="541"/>
      <c r="CG373" s="546"/>
      <c r="CH373" s="541"/>
    </row>
    <row r="374" spans="1:86" ht="17" hidden="1" customHeight="1" x14ac:dyDescent="0.2">
      <c r="A374" s="485"/>
      <c r="B374" s="566"/>
      <c r="C374" s="485"/>
      <c r="D374" s="590"/>
      <c r="E374" s="558"/>
      <c r="F374" s="239">
        <v>185</v>
      </c>
      <c r="G374" s="294">
        <f>'Anchor-AI'!L372</f>
        <v>0</v>
      </c>
      <c r="H374" s="295">
        <f>'Anchor-AI'!M372</f>
        <v>0</v>
      </c>
      <c r="I374" s="295">
        <f>'Anchor-AI'!N372</f>
        <v>0</v>
      </c>
      <c r="J374" s="295">
        <f>'Anchor-AI'!O372</f>
        <v>0</v>
      </c>
      <c r="K374" s="295">
        <f>(Summary!$C$63*H374+Summary!$C$64*I374+Summary!$C$65*J374)/Summary!$C$66</f>
        <v>0</v>
      </c>
      <c r="L374" s="295">
        <f>'Anchor-AI'!P372</f>
        <v>0</v>
      </c>
      <c r="M374" s="295">
        <f>'Anchor-AI'!Q372</f>
        <v>0</v>
      </c>
      <c r="N374" s="295">
        <f>'Anchor-AI'!R372</f>
        <v>0</v>
      </c>
      <c r="O374" s="295">
        <f>'Anchor-AI'!S372</f>
        <v>0</v>
      </c>
      <c r="P374" s="295">
        <f>'Anchor-AI'!T372</f>
        <v>0</v>
      </c>
      <c r="Q374" s="295">
        <f>'Anchor-AI'!U372</f>
        <v>0</v>
      </c>
      <c r="R374" s="295">
        <f>'Anchor-AI'!V372</f>
        <v>0</v>
      </c>
      <c r="S374" s="295">
        <f>'Anchor-AI'!W372</f>
        <v>0</v>
      </c>
      <c r="T374" s="295">
        <f>'Anchor-AI'!X372</f>
        <v>0</v>
      </c>
      <c r="U374" s="295">
        <f>10*LOG10(1/((Summary!$C$80/10^(R374/10)+Summary!$C$81/10^(S374/10)+Summary!$C$82/10^(T374/10))/Summary!$C$83))</f>
        <v>0</v>
      </c>
      <c r="V374" s="295">
        <f>'Anchor-AI'!Y372</f>
        <v>0</v>
      </c>
      <c r="W374" s="295">
        <f>'Anchor-AI'!Z372</f>
        <v>0</v>
      </c>
      <c r="X374" s="295">
        <f>'Anchor-AI'!AA372</f>
        <v>0</v>
      </c>
      <c r="Y374" s="357">
        <f>'Anchor-AI'!AB372</f>
        <v>0</v>
      </c>
      <c r="Z374" s="357">
        <f>'Anchor-AI'!AC372</f>
        <v>0</v>
      </c>
      <c r="AA374" s="296">
        <f t="shared" si="27"/>
        <v>0</v>
      </c>
      <c r="AC374" s="170">
        <f>'Test-AI'!L372</f>
        <v>0</v>
      </c>
      <c r="AD374" s="167">
        <f>'Test-AI'!M372</f>
        <v>0</v>
      </c>
      <c r="AE374" s="167">
        <f>'Test-AI'!N372</f>
        <v>0</v>
      </c>
      <c r="AF374" s="167">
        <f>'Test-AI'!O372</f>
        <v>0</v>
      </c>
      <c r="AG374" s="167">
        <f>(Summary!$C$63*AD374+Summary!$C$64*AE374+Summary!$C$65*AF374)/Summary!$C$66</f>
        <v>0</v>
      </c>
      <c r="AH374" s="167">
        <f>'Test-AI'!P372</f>
        <v>0</v>
      </c>
      <c r="AI374" s="167">
        <f>'Test-AI'!Q372</f>
        <v>0</v>
      </c>
      <c r="AJ374" s="167">
        <f>'Test-AI'!R372</f>
        <v>0</v>
      </c>
      <c r="AK374" s="167">
        <f>'Test-AI'!S372</f>
        <v>0</v>
      </c>
      <c r="AL374" s="167">
        <f>'Test-AI'!T372</f>
        <v>0</v>
      </c>
      <c r="AM374" s="167">
        <f>'Test-AI'!U372</f>
        <v>0</v>
      </c>
      <c r="AN374" s="167">
        <f>'Test-AI'!V372</f>
        <v>0</v>
      </c>
      <c r="AO374" s="167">
        <f>'Test-AI'!W372</f>
        <v>0</v>
      </c>
      <c r="AP374" s="167">
        <f>'Test-AI'!X372</f>
        <v>0</v>
      </c>
      <c r="AQ374" s="167">
        <f>10*LOG10(1/((Summary!$C$80/10^(AN374/10)+Summary!$C$81/10^(AO374/10)+Summary!$C$82/10^(AP374/10))/Summary!$C$83))</f>
        <v>0</v>
      </c>
      <c r="AR374" s="167">
        <f>'Test-AI'!Y372</f>
        <v>0</v>
      </c>
      <c r="AS374" s="167">
        <f>'Test-AI'!Z372</f>
        <v>0</v>
      </c>
      <c r="AT374" s="295">
        <f>'Test-AI'!AA372</f>
        <v>0</v>
      </c>
      <c r="AU374" s="357">
        <f>'Test-AI'!AB372</f>
        <v>0</v>
      </c>
      <c r="AV374" s="357">
        <f>'Test-AI'!AC372</f>
        <v>0</v>
      </c>
      <c r="AW374" s="296">
        <f t="shared" si="28"/>
        <v>0</v>
      </c>
      <c r="AX374" s="297" t="e">
        <f t="shared" si="29"/>
        <v>#DIV/0!</v>
      </c>
      <c r="AY374" s="298" t="e">
        <f t="shared" si="29"/>
        <v>#DIV/0!</v>
      </c>
      <c r="AZ374" s="297" t="e">
        <f t="shared" si="29"/>
        <v>#DIV/0!</v>
      </c>
      <c r="BA374" s="345" t="e">
        <f t="shared" si="26"/>
        <v>#DIV/0!</v>
      </c>
      <c r="BB374" s="75"/>
      <c r="BC374" s="75"/>
      <c r="BD374" s="574" t="s">
        <v>46</v>
      </c>
      <c r="BE374" s="549" t="e">
        <f t="array" ref="BE374">bdRateExtend($G372:$G375,H372:H375,$AC372:$AC375,AD372:AD375)</f>
        <v>#VALUE!</v>
      </c>
      <c r="BF374" s="552"/>
      <c r="BG374" s="552"/>
      <c r="BH374" s="552"/>
      <c r="BI374" s="552"/>
      <c r="BJ374" s="552"/>
      <c r="BK374" s="551" t="e">
        <f t="array" ref="BK374">bdRateExtend($G372:$G375,L372:L375,$AC372:$AC375,AH372:AH375)</f>
        <v>#VALUE!</v>
      </c>
      <c r="BL374" s="552"/>
      <c r="BM374" s="551" t="e">
        <f t="array" ref="BM374">bdRateExtend($G372:$G375,M372:M375,$AC372:$AC375,AI372:AI375)</f>
        <v>#VALUE!</v>
      </c>
      <c r="BN374" s="552"/>
      <c r="BO374" s="545" t="e">
        <f t="array" ref="BO374">bdRateExtend($G372:$G375,N372:N375,$AC372:$AC375,AJ372:AJ375,"None", FALSE,1)</f>
        <v>#VALUE!</v>
      </c>
      <c r="BP374" s="541"/>
      <c r="BQ374" s="545" t="e">
        <f t="array" ref="BQ374">bdRateExtend($G372:$G375,O372:O375,$AC372:$AC375,AK372:AK375,"None", FALSE,1)</f>
        <v>#VALUE!</v>
      </c>
      <c r="BR374" s="541"/>
      <c r="BS374" s="551" t="e">
        <f t="array" ref="BS374">bdRateExtend($G372:$G375,P372:P375,$AC372:$AC375,AL372:AL375)</f>
        <v>#VALUE!</v>
      </c>
      <c r="BT374" s="552"/>
      <c r="BU374" s="551" t="e">
        <f t="array" ref="BU374">bdRateExtend($G372:$G375,Q372:Q375,$AC372:$AC375,AM372:AM375)</f>
        <v>#VALUE!</v>
      </c>
      <c r="BV374" s="552"/>
      <c r="BW374" s="551" t="e">
        <f t="array" ref="BW374">bdRateExtend($G372:$G375,R372:R375,$AC372:$AC375,AN372:AN375)</f>
        <v>#VALUE!</v>
      </c>
      <c r="BX374" s="552"/>
      <c r="BY374" s="552"/>
      <c r="BZ374" s="541"/>
      <c r="CA374" s="541"/>
      <c r="CB374" s="552"/>
      <c r="CC374" s="561" t="e">
        <f t="array" ref="CC374">bdCAMBIExtend($G372:$G375,V372:V375,$AC372:$AC375,AR372:AR375)</f>
        <v>#VALUE!</v>
      </c>
      <c r="CD374" s="552"/>
      <c r="CE374" s="554">
        <f t="array" ref="CE374">testVMAFRange($G372:$G375,N372:N375,$AC372:$AC375,AJ372:AJ375)</f>
        <v>0</v>
      </c>
      <c r="CF374" s="541"/>
      <c r="CG374" s="554">
        <f t="array" ref="CG374">testVMAFRange($G372:$G375,O372:O375,$AC372:$AC375,AK372:AK375)</f>
        <v>0</v>
      </c>
      <c r="CH374" s="541"/>
    </row>
    <row r="375" spans="1:86" ht="17" hidden="1" customHeight="1" x14ac:dyDescent="0.2">
      <c r="A375" s="485"/>
      <c r="B375" s="596"/>
      <c r="C375" s="486"/>
      <c r="D375" s="591"/>
      <c r="E375" s="559"/>
      <c r="F375" s="240">
        <v>210</v>
      </c>
      <c r="G375" s="299">
        <f>'Anchor-AI'!L373</f>
        <v>0</v>
      </c>
      <c r="H375" s="300">
        <f>'Anchor-AI'!M373</f>
        <v>0</v>
      </c>
      <c r="I375" s="300">
        <f>'Anchor-AI'!N373</f>
        <v>0</v>
      </c>
      <c r="J375" s="300">
        <f>'Anchor-AI'!O373</f>
        <v>0</v>
      </c>
      <c r="K375" s="295">
        <f>(Summary!$C$63*H375+Summary!$C$64*I375+Summary!$C$65*J375)/Summary!$C$66</f>
        <v>0</v>
      </c>
      <c r="L375" s="300">
        <f>'Anchor-AI'!P373</f>
        <v>0</v>
      </c>
      <c r="M375" s="300">
        <f>'Anchor-AI'!Q373</f>
        <v>0</v>
      </c>
      <c r="N375" s="300">
        <f>'Anchor-AI'!R373</f>
        <v>0</v>
      </c>
      <c r="O375" s="300">
        <f>'Anchor-AI'!S373</f>
        <v>0</v>
      </c>
      <c r="P375" s="300">
        <f>'Anchor-AI'!T373</f>
        <v>0</v>
      </c>
      <c r="Q375" s="300">
        <f>'Anchor-AI'!U373</f>
        <v>0</v>
      </c>
      <c r="R375" s="300">
        <f>'Anchor-AI'!V373</f>
        <v>0</v>
      </c>
      <c r="S375" s="300">
        <f>'Anchor-AI'!W373</f>
        <v>0</v>
      </c>
      <c r="T375" s="300">
        <f>'Anchor-AI'!X373</f>
        <v>0</v>
      </c>
      <c r="U375" s="300">
        <f>10*LOG10(1/((Summary!$C$80/10^(R375/10)+Summary!$C$81/10^(S375/10)+Summary!$C$82/10^(T375/10))/Summary!$C$83))</f>
        <v>0</v>
      </c>
      <c r="V375" s="300">
        <f>'Anchor-AI'!Y373</f>
        <v>0</v>
      </c>
      <c r="W375" s="300">
        <f>'Anchor-AI'!Z373</f>
        <v>0</v>
      </c>
      <c r="X375" s="300">
        <f>'Anchor-AI'!AA373</f>
        <v>0</v>
      </c>
      <c r="Y375" s="357">
        <f>'Anchor-AI'!AB373</f>
        <v>0</v>
      </c>
      <c r="Z375" s="357">
        <f>'Anchor-AI'!AC373</f>
        <v>0</v>
      </c>
      <c r="AA375" s="301">
        <f t="shared" si="27"/>
        <v>0</v>
      </c>
      <c r="AC375" s="171">
        <f>'Test-AI'!L373</f>
        <v>0</v>
      </c>
      <c r="AD375" s="168">
        <f>'Test-AI'!M373</f>
        <v>0</v>
      </c>
      <c r="AE375" s="168">
        <f>'Test-AI'!N373</f>
        <v>0</v>
      </c>
      <c r="AF375" s="168">
        <f>'Test-AI'!O373</f>
        <v>0</v>
      </c>
      <c r="AG375" s="168">
        <f>(Summary!$C$63*AD375+Summary!$C$64*AE375+Summary!$C$65*AF375)/Summary!$C$66</f>
        <v>0</v>
      </c>
      <c r="AH375" s="168">
        <f>'Test-AI'!P373</f>
        <v>0</v>
      </c>
      <c r="AI375" s="168">
        <f>'Test-AI'!Q373</f>
        <v>0</v>
      </c>
      <c r="AJ375" s="168">
        <f>'Test-AI'!R373</f>
        <v>0</v>
      </c>
      <c r="AK375" s="168">
        <f>'Test-AI'!S373</f>
        <v>0</v>
      </c>
      <c r="AL375" s="168">
        <f>'Test-AI'!T373</f>
        <v>0</v>
      </c>
      <c r="AM375" s="168">
        <f>'Test-AI'!U373</f>
        <v>0</v>
      </c>
      <c r="AN375" s="168">
        <f>'Test-AI'!V373</f>
        <v>0</v>
      </c>
      <c r="AO375" s="168">
        <f>'Test-AI'!W373</f>
        <v>0</v>
      </c>
      <c r="AP375" s="168">
        <f>'Test-AI'!X373</f>
        <v>0</v>
      </c>
      <c r="AQ375" s="168">
        <f>10*LOG10(1/((Summary!$C$80/10^(AN375/10)+Summary!$C$81/10^(AO375/10)+Summary!$C$82/10^(AP375/10))/Summary!$C$83))</f>
        <v>0</v>
      </c>
      <c r="AR375" s="168">
        <f>'Test-AI'!Y373</f>
        <v>0</v>
      </c>
      <c r="AS375" s="168">
        <f>'Test-AI'!Z373</f>
        <v>0</v>
      </c>
      <c r="AT375" s="300">
        <f>'Test-AI'!AA373</f>
        <v>0</v>
      </c>
      <c r="AU375" s="357">
        <f>'Test-AI'!AB373</f>
        <v>0</v>
      </c>
      <c r="AV375" s="357">
        <f>'Test-AI'!AC373</f>
        <v>0</v>
      </c>
      <c r="AW375" s="301">
        <f t="shared" si="28"/>
        <v>0</v>
      </c>
      <c r="AX375" s="302" t="e">
        <f t="shared" si="29"/>
        <v>#DIV/0!</v>
      </c>
      <c r="AY375" s="303" t="e">
        <f t="shared" si="29"/>
        <v>#DIV/0!</v>
      </c>
      <c r="AZ375" s="297" t="e">
        <f t="shared" si="29"/>
        <v>#DIV/0!</v>
      </c>
      <c r="BA375" s="345" t="e">
        <f t="shared" si="26"/>
        <v>#DIV/0!</v>
      </c>
      <c r="BB375" s="75"/>
      <c r="BC375" s="75"/>
      <c r="BD375" s="570"/>
      <c r="BE375" s="550"/>
      <c r="BF375" s="553"/>
      <c r="BG375" s="553"/>
      <c r="BH375" s="553"/>
      <c r="BI375" s="553"/>
      <c r="BJ375" s="553"/>
      <c r="BK375" s="553"/>
      <c r="BL375" s="553"/>
      <c r="BM375" s="553"/>
      <c r="BN375" s="553"/>
      <c r="BO375" s="546"/>
      <c r="BP375" s="544"/>
      <c r="BQ375" s="546"/>
      <c r="BR375" s="544"/>
      <c r="BS375" s="553"/>
      <c r="BT375" s="553"/>
      <c r="BU375" s="553"/>
      <c r="BV375" s="553"/>
      <c r="BW375" s="553"/>
      <c r="BX375" s="553"/>
      <c r="BY375" s="553"/>
      <c r="BZ375" s="544"/>
      <c r="CA375" s="544"/>
      <c r="CB375" s="553"/>
      <c r="CC375" s="553"/>
      <c r="CD375" s="553"/>
      <c r="CE375" s="546"/>
      <c r="CF375" s="544"/>
      <c r="CG375" s="546"/>
      <c r="CH375" s="544"/>
    </row>
    <row r="376" spans="1:86" ht="17" hidden="1" customHeight="1" x14ac:dyDescent="0.2">
      <c r="A376" s="485"/>
      <c r="B376" s="595" t="s">
        <v>148</v>
      </c>
      <c r="C376" s="586" t="s">
        <v>95</v>
      </c>
      <c r="D376" s="589">
        <v>30</v>
      </c>
      <c r="E376" s="557">
        <v>8</v>
      </c>
      <c r="F376" s="238">
        <v>85</v>
      </c>
      <c r="G376" s="289">
        <f>'Anchor-AI'!L374</f>
        <v>0</v>
      </c>
      <c r="H376" s="290">
        <f>'Anchor-AI'!M374</f>
        <v>0</v>
      </c>
      <c r="I376" s="290">
        <f>'Anchor-AI'!N374</f>
        <v>0</v>
      </c>
      <c r="J376" s="290">
        <f>'Anchor-AI'!O374</f>
        <v>0</v>
      </c>
      <c r="K376" s="290">
        <f>(Summary!$C$63*H376+Summary!$C$64*I376+Summary!$C$65*J376)/Summary!$C$66</f>
        <v>0</v>
      </c>
      <c r="L376" s="290">
        <f>'Anchor-AI'!P374</f>
        <v>0</v>
      </c>
      <c r="M376" s="290">
        <f>'Anchor-AI'!Q374</f>
        <v>0</v>
      </c>
      <c r="N376" s="290">
        <f>'Anchor-AI'!R374</f>
        <v>0</v>
      </c>
      <c r="O376" s="290">
        <f>'Anchor-AI'!S374</f>
        <v>0</v>
      </c>
      <c r="P376" s="290">
        <f>'Anchor-AI'!T374</f>
        <v>0</v>
      </c>
      <c r="Q376" s="290">
        <f>'Anchor-AI'!U374</f>
        <v>0</v>
      </c>
      <c r="R376" s="290">
        <f>'Anchor-AI'!V374</f>
        <v>0</v>
      </c>
      <c r="S376" s="290">
        <f>'Anchor-AI'!W374</f>
        <v>0</v>
      </c>
      <c r="T376" s="290">
        <f>'Anchor-AI'!X374</f>
        <v>0</v>
      </c>
      <c r="U376" s="290">
        <f>10*LOG10(1/((Summary!$C$80/10^(R376/10)+Summary!$C$81/10^(S376/10)+Summary!$C$82/10^(T376/10))/Summary!$C$83))</f>
        <v>0</v>
      </c>
      <c r="V376" s="290">
        <f>'Anchor-AI'!Y374</f>
        <v>0</v>
      </c>
      <c r="W376" s="290">
        <f>'Anchor-AI'!Z374</f>
        <v>0</v>
      </c>
      <c r="X376" s="290">
        <f>'Anchor-AI'!AA374</f>
        <v>0</v>
      </c>
      <c r="Y376" s="360">
        <f>'Anchor-AI'!AB374</f>
        <v>0</v>
      </c>
      <c r="Z376" s="360">
        <f>'Anchor-AI'!AC374</f>
        <v>0</v>
      </c>
      <c r="AA376" s="291">
        <f t="shared" si="27"/>
        <v>0</v>
      </c>
      <c r="AC376" s="169">
        <f>'Test-AI'!L374</f>
        <v>0</v>
      </c>
      <c r="AD376" s="166">
        <f>'Test-AI'!M374</f>
        <v>0</v>
      </c>
      <c r="AE376" s="166">
        <f>'Test-AI'!N374</f>
        <v>0</v>
      </c>
      <c r="AF376" s="166">
        <f>'Test-AI'!O374</f>
        <v>0</v>
      </c>
      <c r="AG376" s="166">
        <f>(Summary!$C$63*AD376+Summary!$C$64*AE376+Summary!$C$65*AF376)/Summary!$C$66</f>
        <v>0</v>
      </c>
      <c r="AH376" s="166">
        <f>'Test-AI'!P374</f>
        <v>0</v>
      </c>
      <c r="AI376" s="166">
        <f>'Test-AI'!Q374</f>
        <v>0</v>
      </c>
      <c r="AJ376" s="166">
        <f>'Test-AI'!R374</f>
        <v>0</v>
      </c>
      <c r="AK376" s="166">
        <f>'Test-AI'!S374</f>
        <v>0</v>
      </c>
      <c r="AL376" s="166">
        <f>'Test-AI'!T374</f>
        <v>0</v>
      </c>
      <c r="AM376" s="166">
        <f>'Test-AI'!U374</f>
        <v>0</v>
      </c>
      <c r="AN376" s="166">
        <f>'Test-AI'!V374</f>
        <v>0</v>
      </c>
      <c r="AO376" s="166">
        <f>'Test-AI'!W374</f>
        <v>0</v>
      </c>
      <c r="AP376" s="166">
        <f>'Test-AI'!X374</f>
        <v>0</v>
      </c>
      <c r="AQ376" s="166">
        <f>10*LOG10(1/((Summary!$C$80/10^(AN376/10)+Summary!$C$81/10^(AO376/10)+Summary!$C$82/10^(AP376/10))/Summary!$C$83))</f>
        <v>0</v>
      </c>
      <c r="AR376" s="166">
        <f>'Test-AI'!Y374</f>
        <v>0</v>
      </c>
      <c r="AS376" s="166">
        <f>'Test-AI'!Z374</f>
        <v>0</v>
      </c>
      <c r="AT376" s="290">
        <f>'Test-AI'!AA374</f>
        <v>0</v>
      </c>
      <c r="AU376" s="356">
        <f>'Test-AI'!AB374</f>
        <v>0</v>
      </c>
      <c r="AV376" s="356">
        <f>'Test-AI'!AC374</f>
        <v>0</v>
      </c>
      <c r="AW376" s="291">
        <f t="shared" si="28"/>
        <v>0</v>
      </c>
      <c r="AX376" s="292" t="e">
        <f t="shared" si="29"/>
        <v>#DIV/0!</v>
      </c>
      <c r="AY376" s="293" t="e">
        <f t="shared" si="29"/>
        <v>#DIV/0!</v>
      </c>
      <c r="AZ376" s="292" t="e">
        <f t="shared" si="29"/>
        <v>#DIV/0!</v>
      </c>
      <c r="BA376" s="344" t="e">
        <f t="shared" si="26"/>
        <v>#DIV/0!</v>
      </c>
      <c r="BB376" s="75"/>
      <c r="BC376" s="75"/>
      <c r="BD376" s="572" t="s">
        <v>39</v>
      </c>
      <c r="BE376" s="549" t="e">
        <f t="array" ref="BE376">bdRateExtend($G376:$G379,H376:H379,$AC376:$AC379,AD376:AD379)</f>
        <v>#VALUE!</v>
      </c>
      <c r="BF376" s="551" t="e">
        <f t="array" ref="BF376">bdRateExtend($G376:$G381,H376:H381,$AC376:$AC381,AD376:AD381)</f>
        <v>#VALUE!</v>
      </c>
      <c r="BG376" s="551" t="e">
        <f t="array" ref="BG376">bdRateExtend($G376:$G381,I376:I381,$AC376:$AC381,AE376:AE381)</f>
        <v>#VALUE!</v>
      </c>
      <c r="BH376" s="551" t="e">
        <f t="array" ref="BH376">bdRateExtend($G376:$G381,J376:J381,$AC376:$AC381,AF376:AF381)</f>
        <v>#VALUE!</v>
      </c>
      <c r="BI376" s="551" t="e">
        <f t="array" ref="BI376">bdRateExtend($G376:$G381,K376:K381,$AC376:$AC381,AG376:AG381)</f>
        <v>#VALUE!</v>
      </c>
      <c r="BJ376" s="575" t="e">
        <f>(Summary!$C$94*BF376+Summary!$C$95*BG376+Summary!$C$96*BH376)/Summary!$C$97</f>
        <v>#VALUE!</v>
      </c>
      <c r="BK376" s="551" t="e">
        <f t="array" ref="BK376">bdRateExtend($G376:$G379,L376:L379,$AC376:$AC379,AH376:AH379)</f>
        <v>#VALUE!</v>
      </c>
      <c r="BL376" s="551" t="e">
        <f t="array" ref="BL376">bdRateExtend($G376:$G381,L376:L381,$AC376:$AC381,AH376:AH381)</f>
        <v>#VALUE!</v>
      </c>
      <c r="BM376" s="551" t="e">
        <f t="array" ref="BM376">bdRateExtend($G376:$G379,M376:M379,$AC376:$AC379,AI376:AI379)</f>
        <v>#VALUE!</v>
      </c>
      <c r="BN376" s="551" t="e">
        <f t="array" ref="BN376">bdRateExtend($G376:$G381,M376:M381,$AC376:$AC381,AI376:AI381)</f>
        <v>#VALUE!</v>
      </c>
      <c r="BO376" s="548" t="e">
        <f t="array" ref="BO376">bdRateExtend($G376:$G379,N376:N379,$AC376:$AC379,AJ376:AJ379,"None", FALSE,1)</f>
        <v>#VALUE!</v>
      </c>
      <c r="BP376" s="585" t="e">
        <f t="array" ref="BP376">bdRateExtend($G376:$G381,N376:N381,$AC376:$AC381,AJ376:AJ381,"None", FALSE,1)</f>
        <v>#VALUE!</v>
      </c>
      <c r="BQ376" s="548" t="e">
        <f t="array" ref="BQ376">bdRateExtend($G376:$G379,O376:O379,$AC376:$AC379,AK376:AK379,"None", FALSE,1)</f>
        <v>#VALUE!</v>
      </c>
      <c r="BR376" s="585" t="e">
        <f t="array" ref="BR376">bdRateExtend($G376:$G381,O376:O381,$AC376:$AC381,AK376:AK381,"None", FALSE,1)</f>
        <v>#VALUE!</v>
      </c>
      <c r="BS376" s="551" t="e">
        <f t="array" ref="BS376">bdRateExtend($G376:$G379,P376:P379,$AC376:$AC379,AL376:AL379)</f>
        <v>#VALUE!</v>
      </c>
      <c r="BT376" s="551" t="e">
        <f t="array" ref="BT376">bdRateExtend($G376:$G381,P376:P381,$AC376:$AC381,AL376:AL381)</f>
        <v>#VALUE!</v>
      </c>
      <c r="BU376" s="551" t="e">
        <f t="array" ref="BU376">bdRateExtend($G376:$G379,Q376:Q379,$AC376:$AC379,AM376:AM379)</f>
        <v>#VALUE!</v>
      </c>
      <c r="BV376" s="551" t="e">
        <f t="array" ref="BV376">bdRateExtend($G376:$G381,Q376:Q381,$AC376:$AC381,AM376:AM381)</f>
        <v>#VALUE!</v>
      </c>
      <c r="BW376" s="551" t="e">
        <f t="array" ref="BW376">bdRateExtend($G376:$G379,R376:R379,$AC376:$AC379,AN376:AN379)</f>
        <v>#VALUE!</v>
      </c>
      <c r="BX376" s="551" t="e">
        <f t="array" ref="BX376">bdRateExtend($G376:$G381,R376:R381,$AC376:$AC381,AN376:AN381)</f>
        <v>#VALUE!</v>
      </c>
      <c r="BY376" s="551" t="e">
        <f t="array" ref="BY376">bdRateExtend($G376:$G381,S376:S381,$AC376:$AC381,AO376:AO381)</f>
        <v>#VALUE!</v>
      </c>
      <c r="BZ376" s="555" t="e">
        <f t="array" ref="BZ376">bdRateExtend($G376:$G381,T376:T381,$AC376:$AC381,AP376:AP381)</f>
        <v>#VALUE!</v>
      </c>
      <c r="CA376" s="555" t="e">
        <f t="array" ref="CA376">bdRateExtend($G376:$G381,U376:U381,$AC376:$AC381,AQ376:AQ381)</f>
        <v>#VALUE!</v>
      </c>
      <c r="CB376" s="575" t="e">
        <f>(Summary!$C$108*BX376+Summary!$C$109*BY376+Summary!$C$110*BZ376)/Summary!$C$111</f>
        <v>#VALUE!</v>
      </c>
      <c r="CC376" s="561" t="e">
        <f t="array" ref="CC376">bdCAMBIExtend($G376:$G379,V376:V379,$AC376:$AC379,AR376:AR379)</f>
        <v>#VALUE!</v>
      </c>
      <c r="CD376" s="561" t="e">
        <f t="array" ref="CD376">bdCAMBIExtend($G376:$G381,V376:V381,$AC376:$AC381,AR376:AR381)</f>
        <v>#VALUE!</v>
      </c>
      <c r="CE376" s="547">
        <f t="array" ref="CE376">testVMAFRange($G376:$G379,N376:N379,$AC376:$AC379,AJ376:AJ379)</f>
        <v>0</v>
      </c>
      <c r="CF376" s="543">
        <f t="array" ref="CF376">testVMAFRange($G376:$G381,N376:N381,$AC376:$AC381,AJ376:AJ381)</f>
        <v>0</v>
      </c>
      <c r="CG376" s="547">
        <f t="array" ref="CG376">testVMAFRange($G376:$G379,O376:O379,$AC376:$AC379,AK376:AK379)</f>
        <v>0</v>
      </c>
      <c r="CH376" s="543">
        <f t="array" ref="CH376">testVMAFRange($G376:$G381,O376:O381,$AC376:$AC381,AK376:AK381)</f>
        <v>0</v>
      </c>
    </row>
    <row r="377" spans="1:86" ht="17" hidden="1" customHeight="1" x14ac:dyDescent="0.2">
      <c r="A377" s="485"/>
      <c r="B377" s="566"/>
      <c r="C377" s="485"/>
      <c r="D377" s="590"/>
      <c r="E377" s="558"/>
      <c r="F377" s="239">
        <v>110</v>
      </c>
      <c r="G377" s="294">
        <f>'Anchor-AI'!L375</f>
        <v>0</v>
      </c>
      <c r="H377" s="295">
        <f>'Anchor-AI'!M375</f>
        <v>0</v>
      </c>
      <c r="I377" s="295">
        <f>'Anchor-AI'!N375</f>
        <v>0</v>
      </c>
      <c r="J377" s="295">
        <f>'Anchor-AI'!O375</f>
        <v>0</v>
      </c>
      <c r="K377" s="295">
        <f>(Summary!$C$63*H377+Summary!$C$64*I377+Summary!$C$65*J377)/Summary!$C$66</f>
        <v>0</v>
      </c>
      <c r="L377" s="295">
        <f>'Anchor-AI'!P375</f>
        <v>0</v>
      </c>
      <c r="M377" s="295">
        <f>'Anchor-AI'!Q375</f>
        <v>0</v>
      </c>
      <c r="N377" s="295">
        <f>'Anchor-AI'!R375</f>
        <v>0</v>
      </c>
      <c r="O377" s="295">
        <f>'Anchor-AI'!S375</f>
        <v>0</v>
      </c>
      <c r="P377" s="295">
        <f>'Anchor-AI'!T375</f>
        <v>0</v>
      </c>
      <c r="Q377" s="295">
        <f>'Anchor-AI'!U375</f>
        <v>0</v>
      </c>
      <c r="R377" s="295">
        <f>'Anchor-AI'!V375</f>
        <v>0</v>
      </c>
      <c r="S377" s="295">
        <f>'Anchor-AI'!W375</f>
        <v>0</v>
      </c>
      <c r="T377" s="295">
        <f>'Anchor-AI'!X375</f>
        <v>0</v>
      </c>
      <c r="U377" s="295">
        <f>10*LOG10(1/((Summary!$C$80/10^(R377/10)+Summary!$C$81/10^(S377/10)+Summary!$C$82/10^(T377/10))/Summary!$C$83))</f>
        <v>0</v>
      </c>
      <c r="V377" s="295">
        <f>'Anchor-AI'!Y375</f>
        <v>0</v>
      </c>
      <c r="W377" s="295">
        <f>'Anchor-AI'!Z375</f>
        <v>0</v>
      </c>
      <c r="X377" s="295">
        <f>'Anchor-AI'!AA375</f>
        <v>0</v>
      </c>
      <c r="Y377" s="357">
        <f>'Anchor-AI'!AB375</f>
        <v>0</v>
      </c>
      <c r="Z377" s="357">
        <f>'Anchor-AI'!AC375</f>
        <v>0</v>
      </c>
      <c r="AA377" s="296">
        <f t="shared" si="27"/>
        <v>0</v>
      </c>
      <c r="AC377" s="170">
        <f>'Test-AI'!L375</f>
        <v>0</v>
      </c>
      <c r="AD377" s="167">
        <f>'Test-AI'!M375</f>
        <v>0</v>
      </c>
      <c r="AE377" s="167">
        <f>'Test-AI'!N375</f>
        <v>0</v>
      </c>
      <c r="AF377" s="167">
        <f>'Test-AI'!O375</f>
        <v>0</v>
      </c>
      <c r="AG377" s="167">
        <f>(Summary!$C$63*AD377+Summary!$C$64*AE377+Summary!$C$65*AF377)/Summary!$C$66</f>
        <v>0</v>
      </c>
      <c r="AH377" s="167">
        <f>'Test-AI'!P375</f>
        <v>0</v>
      </c>
      <c r="AI377" s="167">
        <f>'Test-AI'!Q375</f>
        <v>0</v>
      </c>
      <c r="AJ377" s="167">
        <f>'Test-AI'!R375</f>
        <v>0</v>
      </c>
      <c r="AK377" s="167">
        <f>'Test-AI'!S375</f>
        <v>0</v>
      </c>
      <c r="AL377" s="167">
        <f>'Test-AI'!T375</f>
        <v>0</v>
      </c>
      <c r="AM377" s="167">
        <f>'Test-AI'!U375</f>
        <v>0</v>
      </c>
      <c r="AN377" s="167">
        <f>'Test-AI'!V375</f>
        <v>0</v>
      </c>
      <c r="AO377" s="167">
        <f>'Test-AI'!W375</f>
        <v>0</v>
      </c>
      <c r="AP377" s="167">
        <f>'Test-AI'!X375</f>
        <v>0</v>
      </c>
      <c r="AQ377" s="167">
        <f>10*LOG10(1/((Summary!$C$80/10^(AN377/10)+Summary!$C$81/10^(AO377/10)+Summary!$C$82/10^(AP377/10))/Summary!$C$83))</f>
        <v>0</v>
      </c>
      <c r="AR377" s="167">
        <f>'Test-AI'!Y375</f>
        <v>0</v>
      </c>
      <c r="AS377" s="167">
        <f>'Test-AI'!Z375</f>
        <v>0</v>
      </c>
      <c r="AT377" s="295">
        <f>'Test-AI'!AA375</f>
        <v>0</v>
      </c>
      <c r="AU377" s="357">
        <f>'Test-AI'!AB375</f>
        <v>0</v>
      </c>
      <c r="AV377" s="357">
        <f>'Test-AI'!AC375</f>
        <v>0</v>
      </c>
      <c r="AW377" s="296">
        <f t="shared" si="28"/>
        <v>0</v>
      </c>
      <c r="AX377" s="297" t="e">
        <f t="shared" si="29"/>
        <v>#DIV/0!</v>
      </c>
      <c r="AY377" s="298" t="e">
        <f t="shared" si="29"/>
        <v>#DIV/0!</v>
      </c>
      <c r="AZ377" s="297" t="e">
        <f t="shared" si="29"/>
        <v>#DIV/0!</v>
      </c>
      <c r="BA377" s="345" t="e">
        <f t="shared" si="26"/>
        <v>#DIV/0!</v>
      </c>
      <c r="BB377" s="75"/>
      <c r="BC377" s="75"/>
      <c r="BD377" s="565"/>
      <c r="BE377" s="550"/>
      <c r="BF377" s="552"/>
      <c r="BG377" s="552"/>
      <c r="BH377" s="552"/>
      <c r="BI377" s="552"/>
      <c r="BJ377" s="552"/>
      <c r="BK377" s="553"/>
      <c r="BL377" s="552"/>
      <c r="BM377" s="553"/>
      <c r="BN377" s="552"/>
      <c r="BO377" s="546"/>
      <c r="BP377" s="541"/>
      <c r="BQ377" s="546"/>
      <c r="BR377" s="541"/>
      <c r="BS377" s="553"/>
      <c r="BT377" s="552"/>
      <c r="BU377" s="553"/>
      <c r="BV377" s="552"/>
      <c r="BW377" s="553"/>
      <c r="BX377" s="552"/>
      <c r="BY377" s="552"/>
      <c r="BZ377" s="541"/>
      <c r="CA377" s="541"/>
      <c r="CB377" s="552"/>
      <c r="CC377" s="553"/>
      <c r="CD377" s="552"/>
      <c r="CE377" s="546"/>
      <c r="CF377" s="541"/>
      <c r="CG377" s="546"/>
      <c r="CH377" s="541"/>
    </row>
    <row r="378" spans="1:86" ht="17" hidden="1" customHeight="1" x14ac:dyDescent="0.2">
      <c r="A378" s="485"/>
      <c r="B378" s="566"/>
      <c r="C378" s="485"/>
      <c r="D378" s="590"/>
      <c r="E378" s="558"/>
      <c r="F378" s="239">
        <v>135</v>
      </c>
      <c r="G378" s="294">
        <f>'Anchor-AI'!L376</f>
        <v>0</v>
      </c>
      <c r="H378" s="295">
        <f>'Anchor-AI'!M376</f>
        <v>0</v>
      </c>
      <c r="I378" s="295">
        <f>'Anchor-AI'!N376</f>
        <v>0</v>
      </c>
      <c r="J378" s="295">
        <f>'Anchor-AI'!O376</f>
        <v>0</v>
      </c>
      <c r="K378" s="295">
        <f>(Summary!$C$63*H378+Summary!$C$64*I378+Summary!$C$65*J378)/Summary!$C$66</f>
        <v>0</v>
      </c>
      <c r="L378" s="295">
        <f>'Anchor-AI'!P376</f>
        <v>0</v>
      </c>
      <c r="M378" s="295">
        <f>'Anchor-AI'!Q376</f>
        <v>0</v>
      </c>
      <c r="N378" s="295">
        <f>'Anchor-AI'!R376</f>
        <v>0</v>
      </c>
      <c r="O378" s="295">
        <f>'Anchor-AI'!S376</f>
        <v>0</v>
      </c>
      <c r="P378" s="295">
        <f>'Anchor-AI'!T376</f>
        <v>0</v>
      </c>
      <c r="Q378" s="295">
        <f>'Anchor-AI'!U376</f>
        <v>0</v>
      </c>
      <c r="R378" s="295">
        <f>'Anchor-AI'!V376</f>
        <v>0</v>
      </c>
      <c r="S378" s="295">
        <f>'Anchor-AI'!W376</f>
        <v>0</v>
      </c>
      <c r="T378" s="295">
        <f>'Anchor-AI'!X376</f>
        <v>0</v>
      </c>
      <c r="U378" s="295">
        <f>10*LOG10(1/((Summary!$C$80/10^(R378/10)+Summary!$C$81/10^(S378/10)+Summary!$C$82/10^(T378/10))/Summary!$C$83))</f>
        <v>0</v>
      </c>
      <c r="V378" s="295">
        <f>'Anchor-AI'!Y376</f>
        <v>0</v>
      </c>
      <c r="W378" s="295">
        <f>'Anchor-AI'!Z376</f>
        <v>0</v>
      </c>
      <c r="X378" s="295">
        <f>'Anchor-AI'!AA376</f>
        <v>0</v>
      </c>
      <c r="Y378" s="357">
        <f>'Anchor-AI'!AB376</f>
        <v>0</v>
      </c>
      <c r="Z378" s="357">
        <f>'Anchor-AI'!AC376</f>
        <v>0</v>
      </c>
      <c r="AA378" s="296">
        <f t="shared" si="27"/>
        <v>0</v>
      </c>
      <c r="AC378" s="170">
        <f>'Test-AI'!L376</f>
        <v>0</v>
      </c>
      <c r="AD378" s="167">
        <f>'Test-AI'!M376</f>
        <v>0</v>
      </c>
      <c r="AE378" s="167">
        <f>'Test-AI'!N376</f>
        <v>0</v>
      </c>
      <c r="AF378" s="167">
        <f>'Test-AI'!O376</f>
        <v>0</v>
      </c>
      <c r="AG378" s="167">
        <f>(Summary!$C$63*AD378+Summary!$C$64*AE378+Summary!$C$65*AF378)/Summary!$C$66</f>
        <v>0</v>
      </c>
      <c r="AH378" s="167">
        <f>'Test-AI'!P376</f>
        <v>0</v>
      </c>
      <c r="AI378" s="167">
        <f>'Test-AI'!Q376</f>
        <v>0</v>
      </c>
      <c r="AJ378" s="167">
        <f>'Test-AI'!R376</f>
        <v>0</v>
      </c>
      <c r="AK378" s="167">
        <f>'Test-AI'!S376</f>
        <v>0</v>
      </c>
      <c r="AL378" s="167">
        <f>'Test-AI'!T376</f>
        <v>0</v>
      </c>
      <c r="AM378" s="167">
        <f>'Test-AI'!U376</f>
        <v>0</v>
      </c>
      <c r="AN378" s="167">
        <f>'Test-AI'!V376</f>
        <v>0</v>
      </c>
      <c r="AO378" s="167">
        <f>'Test-AI'!W376</f>
        <v>0</v>
      </c>
      <c r="AP378" s="167">
        <f>'Test-AI'!X376</f>
        <v>0</v>
      </c>
      <c r="AQ378" s="167">
        <f>10*LOG10(1/((Summary!$C$80/10^(AN378/10)+Summary!$C$81/10^(AO378/10)+Summary!$C$82/10^(AP378/10))/Summary!$C$83))</f>
        <v>0</v>
      </c>
      <c r="AR378" s="167">
        <f>'Test-AI'!Y376</f>
        <v>0</v>
      </c>
      <c r="AS378" s="167">
        <f>'Test-AI'!Z376</f>
        <v>0</v>
      </c>
      <c r="AT378" s="295">
        <f>'Test-AI'!AA376</f>
        <v>0</v>
      </c>
      <c r="AU378" s="357">
        <f>'Test-AI'!AB376</f>
        <v>0</v>
      </c>
      <c r="AV378" s="357">
        <f>'Test-AI'!AC376</f>
        <v>0</v>
      </c>
      <c r="AW378" s="296">
        <f t="shared" si="28"/>
        <v>0</v>
      </c>
      <c r="AX378" s="297" t="e">
        <f t="shared" si="29"/>
        <v>#DIV/0!</v>
      </c>
      <c r="AY378" s="298" t="e">
        <f t="shared" si="29"/>
        <v>#DIV/0!</v>
      </c>
      <c r="AZ378" s="297" t="e">
        <f t="shared" si="29"/>
        <v>#DIV/0!</v>
      </c>
      <c r="BA378" s="345" t="e">
        <f t="shared" si="26"/>
        <v>#DIV/0!</v>
      </c>
      <c r="BB378" s="75"/>
      <c r="BC378" s="75"/>
      <c r="BD378" s="573" t="s">
        <v>147</v>
      </c>
      <c r="BE378" s="549" t="e">
        <f t="array" ref="BE378">bdRateExtend($G377:$G380,H377:H380,$AC377:$AC380,AD377:AD380)</f>
        <v>#VALUE!</v>
      </c>
      <c r="BF378" s="552"/>
      <c r="BG378" s="552"/>
      <c r="BH378" s="552"/>
      <c r="BI378" s="552"/>
      <c r="BJ378" s="552"/>
      <c r="BK378" s="551" t="e">
        <f t="array" ref="BK378">bdRateExtend($G377:$G380,L377:L380,$AC377:$AC380,AH377:AH380)</f>
        <v>#VALUE!</v>
      </c>
      <c r="BL378" s="552"/>
      <c r="BM378" s="551" t="e">
        <f t="array" ref="BM378">bdRateExtend($G377:$G380,M377:M380,$AC377:$AC380,AI377:AI380)</f>
        <v>#VALUE!</v>
      </c>
      <c r="BN378" s="552"/>
      <c r="BO378" s="545" t="e">
        <f t="array" ref="BO378">bdRateExtend($G377:$G380,N377:N380,$AC377:$AC380,AJ377:AJ380,"None", FALSE,1)</f>
        <v>#VALUE!</v>
      </c>
      <c r="BP378" s="541"/>
      <c r="BQ378" s="545" t="e">
        <f t="array" ref="BQ378">bdRateExtend($G377:$G380,O377:O380,$AC377:$AC380,AK377:AK380,"None", FALSE,1)</f>
        <v>#VALUE!</v>
      </c>
      <c r="BR378" s="541"/>
      <c r="BS378" s="551" t="e">
        <f t="array" ref="BS378">bdRateExtend($G377:$G380,P377:P380,$AC377:$AC380,AL377:AL380)</f>
        <v>#VALUE!</v>
      </c>
      <c r="BT378" s="552"/>
      <c r="BU378" s="551" t="e">
        <f t="array" ref="BU378">bdRateExtend($G377:$G380,Q377:Q380,$AC377:$AC380,AM377:AM380)</f>
        <v>#VALUE!</v>
      </c>
      <c r="BV378" s="552"/>
      <c r="BW378" s="551" t="e">
        <f t="array" ref="BW378">bdRateExtend($G377:$G380,R377:R380,$AC377:$AC380,AN377:AN380)</f>
        <v>#VALUE!</v>
      </c>
      <c r="BX378" s="552"/>
      <c r="BY378" s="552"/>
      <c r="BZ378" s="541"/>
      <c r="CA378" s="541"/>
      <c r="CB378" s="552"/>
      <c r="CC378" s="561" t="e">
        <f t="array" ref="CC378">bdCAMBIExtend($G377:$G380,V377:V380,$AC377:$AC380,AR377:AR380)</f>
        <v>#VALUE!</v>
      </c>
      <c r="CD378" s="552"/>
      <c r="CE378" s="554">
        <f t="array" ref="CE378">testVMAFRange($G377:$G380,N377:N380,$AC377:$AC380,AJ377:AJ380)</f>
        <v>0</v>
      </c>
      <c r="CF378" s="541"/>
      <c r="CG378" s="554">
        <f t="array" ref="CG378">testVMAFRange($G377:$G380,O377:O380,$AC377:$AC380,AK377:AK380)</f>
        <v>0</v>
      </c>
      <c r="CH378" s="541"/>
    </row>
    <row r="379" spans="1:86" ht="17" hidden="1" customHeight="1" x14ac:dyDescent="0.2">
      <c r="A379" s="485"/>
      <c r="B379" s="566"/>
      <c r="C379" s="485"/>
      <c r="D379" s="590"/>
      <c r="E379" s="558"/>
      <c r="F379" s="239">
        <v>160</v>
      </c>
      <c r="G379" s="294">
        <f>'Anchor-AI'!L377</f>
        <v>0</v>
      </c>
      <c r="H379" s="295">
        <f>'Anchor-AI'!M377</f>
        <v>0</v>
      </c>
      <c r="I379" s="295">
        <f>'Anchor-AI'!N377</f>
        <v>0</v>
      </c>
      <c r="J379" s="295">
        <f>'Anchor-AI'!O377</f>
        <v>0</v>
      </c>
      <c r="K379" s="295">
        <f>(Summary!$C$63*H379+Summary!$C$64*I379+Summary!$C$65*J379)/Summary!$C$66</f>
        <v>0</v>
      </c>
      <c r="L379" s="295">
        <f>'Anchor-AI'!P377</f>
        <v>0</v>
      </c>
      <c r="M379" s="295">
        <f>'Anchor-AI'!Q377</f>
        <v>0</v>
      </c>
      <c r="N379" s="295">
        <f>'Anchor-AI'!R377</f>
        <v>0</v>
      </c>
      <c r="O379" s="295">
        <f>'Anchor-AI'!S377</f>
        <v>0</v>
      </c>
      <c r="P379" s="295">
        <f>'Anchor-AI'!T377</f>
        <v>0</v>
      </c>
      <c r="Q379" s="295">
        <f>'Anchor-AI'!U377</f>
        <v>0</v>
      </c>
      <c r="R379" s="295">
        <f>'Anchor-AI'!V377</f>
        <v>0</v>
      </c>
      <c r="S379" s="295">
        <f>'Anchor-AI'!W377</f>
        <v>0</v>
      </c>
      <c r="T379" s="295">
        <f>'Anchor-AI'!X377</f>
        <v>0</v>
      </c>
      <c r="U379" s="295">
        <f>10*LOG10(1/((Summary!$C$80/10^(R379/10)+Summary!$C$81/10^(S379/10)+Summary!$C$82/10^(T379/10))/Summary!$C$83))</f>
        <v>0</v>
      </c>
      <c r="V379" s="295">
        <f>'Anchor-AI'!Y377</f>
        <v>0</v>
      </c>
      <c r="W379" s="295">
        <f>'Anchor-AI'!Z377</f>
        <v>0</v>
      </c>
      <c r="X379" s="295">
        <f>'Anchor-AI'!AA377</f>
        <v>0</v>
      </c>
      <c r="Y379" s="357">
        <f>'Anchor-AI'!AB377</f>
        <v>0</v>
      </c>
      <c r="Z379" s="357">
        <f>'Anchor-AI'!AC377</f>
        <v>0</v>
      </c>
      <c r="AA379" s="296">
        <f t="shared" si="27"/>
        <v>0</v>
      </c>
      <c r="AC379" s="170">
        <f>'Test-AI'!L377</f>
        <v>0</v>
      </c>
      <c r="AD379" s="167">
        <f>'Test-AI'!M377</f>
        <v>0</v>
      </c>
      <c r="AE379" s="167">
        <f>'Test-AI'!N377</f>
        <v>0</v>
      </c>
      <c r="AF379" s="167">
        <f>'Test-AI'!O377</f>
        <v>0</v>
      </c>
      <c r="AG379" s="167">
        <f>(Summary!$C$63*AD379+Summary!$C$64*AE379+Summary!$C$65*AF379)/Summary!$C$66</f>
        <v>0</v>
      </c>
      <c r="AH379" s="167">
        <f>'Test-AI'!P377</f>
        <v>0</v>
      </c>
      <c r="AI379" s="167">
        <f>'Test-AI'!Q377</f>
        <v>0</v>
      </c>
      <c r="AJ379" s="167">
        <f>'Test-AI'!R377</f>
        <v>0</v>
      </c>
      <c r="AK379" s="167">
        <f>'Test-AI'!S377</f>
        <v>0</v>
      </c>
      <c r="AL379" s="167">
        <f>'Test-AI'!T377</f>
        <v>0</v>
      </c>
      <c r="AM379" s="167">
        <f>'Test-AI'!U377</f>
        <v>0</v>
      </c>
      <c r="AN379" s="167">
        <f>'Test-AI'!V377</f>
        <v>0</v>
      </c>
      <c r="AO379" s="167">
        <f>'Test-AI'!W377</f>
        <v>0</v>
      </c>
      <c r="AP379" s="167">
        <f>'Test-AI'!X377</f>
        <v>0</v>
      </c>
      <c r="AQ379" s="167">
        <f>10*LOG10(1/((Summary!$C$80/10^(AN379/10)+Summary!$C$81/10^(AO379/10)+Summary!$C$82/10^(AP379/10))/Summary!$C$83))</f>
        <v>0</v>
      </c>
      <c r="AR379" s="167">
        <f>'Test-AI'!Y377</f>
        <v>0</v>
      </c>
      <c r="AS379" s="167">
        <f>'Test-AI'!Z377</f>
        <v>0</v>
      </c>
      <c r="AT379" s="295">
        <f>'Test-AI'!AA377</f>
        <v>0</v>
      </c>
      <c r="AU379" s="357">
        <f>'Test-AI'!AB377</f>
        <v>0</v>
      </c>
      <c r="AV379" s="357">
        <f>'Test-AI'!AC377</f>
        <v>0</v>
      </c>
      <c r="AW379" s="296">
        <f t="shared" si="28"/>
        <v>0</v>
      </c>
      <c r="AX379" s="297" t="e">
        <f t="shared" si="29"/>
        <v>#DIV/0!</v>
      </c>
      <c r="AY379" s="298" t="e">
        <f t="shared" si="29"/>
        <v>#DIV/0!</v>
      </c>
      <c r="AZ379" s="297" t="e">
        <f t="shared" si="29"/>
        <v>#DIV/0!</v>
      </c>
      <c r="BA379" s="345" t="e">
        <f t="shared" si="26"/>
        <v>#DIV/0!</v>
      </c>
      <c r="BB379" s="75"/>
      <c r="BC379" s="75"/>
      <c r="BD379" s="565"/>
      <c r="BE379" s="550"/>
      <c r="BF379" s="552"/>
      <c r="BG379" s="552"/>
      <c r="BH379" s="552"/>
      <c r="BI379" s="552"/>
      <c r="BJ379" s="552"/>
      <c r="BK379" s="553"/>
      <c r="BL379" s="552"/>
      <c r="BM379" s="553"/>
      <c r="BN379" s="552"/>
      <c r="BO379" s="546"/>
      <c r="BP379" s="541"/>
      <c r="BQ379" s="546"/>
      <c r="BR379" s="541"/>
      <c r="BS379" s="553"/>
      <c r="BT379" s="552"/>
      <c r="BU379" s="553"/>
      <c r="BV379" s="552"/>
      <c r="BW379" s="553"/>
      <c r="BX379" s="552"/>
      <c r="BY379" s="552"/>
      <c r="BZ379" s="541"/>
      <c r="CA379" s="541"/>
      <c r="CB379" s="552"/>
      <c r="CC379" s="553"/>
      <c r="CD379" s="552"/>
      <c r="CE379" s="546"/>
      <c r="CF379" s="541"/>
      <c r="CG379" s="546"/>
      <c r="CH379" s="541"/>
    </row>
    <row r="380" spans="1:86" ht="17" hidden="1" customHeight="1" x14ac:dyDescent="0.2">
      <c r="A380" s="485"/>
      <c r="B380" s="566"/>
      <c r="C380" s="485"/>
      <c r="D380" s="590"/>
      <c r="E380" s="558"/>
      <c r="F380" s="239">
        <v>185</v>
      </c>
      <c r="G380" s="294">
        <f>'Anchor-AI'!L378</f>
        <v>0</v>
      </c>
      <c r="H380" s="295">
        <f>'Anchor-AI'!M378</f>
        <v>0</v>
      </c>
      <c r="I380" s="295">
        <f>'Anchor-AI'!N378</f>
        <v>0</v>
      </c>
      <c r="J380" s="295">
        <f>'Anchor-AI'!O378</f>
        <v>0</v>
      </c>
      <c r="K380" s="295">
        <f>(Summary!$C$63*H380+Summary!$C$64*I380+Summary!$C$65*J380)/Summary!$C$66</f>
        <v>0</v>
      </c>
      <c r="L380" s="295">
        <f>'Anchor-AI'!P378</f>
        <v>0</v>
      </c>
      <c r="M380" s="295">
        <f>'Anchor-AI'!Q378</f>
        <v>0</v>
      </c>
      <c r="N380" s="295">
        <f>'Anchor-AI'!R378</f>
        <v>0</v>
      </c>
      <c r="O380" s="295">
        <f>'Anchor-AI'!S378</f>
        <v>0</v>
      </c>
      <c r="P380" s="295">
        <f>'Anchor-AI'!T378</f>
        <v>0</v>
      </c>
      <c r="Q380" s="295">
        <f>'Anchor-AI'!U378</f>
        <v>0</v>
      </c>
      <c r="R380" s="295">
        <f>'Anchor-AI'!V378</f>
        <v>0</v>
      </c>
      <c r="S380" s="295">
        <f>'Anchor-AI'!W378</f>
        <v>0</v>
      </c>
      <c r="T380" s="295">
        <f>'Anchor-AI'!X378</f>
        <v>0</v>
      </c>
      <c r="U380" s="295">
        <f>10*LOG10(1/((Summary!$C$80/10^(R380/10)+Summary!$C$81/10^(S380/10)+Summary!$C$82/10^(T380/10))/Summary!$C$83))</f>
        <v>0</v>
      </c>
      <c r="V380" s="295">
        <f>'Anchor-AI'!Y378</f>
        <v>0</v>
      </c>
      <c r="W380" s="295">
        <f>'Anchor-AI'!Z378</f>
        <v>0</v>
      </c>
      <c r="X380" s="295">
        <f>'Anchor-AI'!AA378</f>
        <v>0</v>
      </c>
      <c r="Y380" s="357">
        <f>'Anchor-AI'!AB378</f>
        <v>0</v>
      </c>
      <c r="Z380" s="357">
        <f>'Anchor-AI'!AC378</f>
        <v>0</v>
      </c>
      <c r="AA380" s="296">
        <f t="shared" si="27"/>
        <v>0</v>
      </c>
      <c r="AC380" s="170">
        <f>'Test-AI'!L378</f>
        <v>0</v>
      </c>
      <c r="AD380" s="167">
        <f>'Test-AI'!M378</f>
        <v>0</v>
      </c>
      <c r="AE380" s="167">
        <f>'Test-AI'!N378</f>
        <v>0</v>
      </c>
      <c r="AF380" s="167">
        <f>'Test-AI'!O378</f>
        <v>0</v>
      </c>
      <c r="AG380" s="167">
        <f>(Summary!$C$63*AD380+Summary!$C$64*AE380+Summary!$C$65*AF380)/Summary!$C$66</f>
        <v>0</v>
      </c>
      <c r="AH380" s="167">
        <f>'Test-AI'!P378</f>
        <v>0</v>
      </c>
      <c r="AI380" s="167">
        <f>'Test-AI'!Q378</f>
        <v>0</v>
      </c>
      <c r="AJ380" s="167">
        <f>'Test-AI'!R378</f>
        <v>0</v>
      </c>
      <c r="AK380" s="167">
        <f>'Test-AI'!S378</f>
        <v>0</v>
      </c>
      <c r="AL380" s="167">
        <f>'Test-AI'!T378</f>
        <v>0</v>
      </c>
      <c r="AM380" s="167">
        <f>'Test-AI'!U378</f>
        <v>0</v>
      </c>
      <c r="AN380" s="167">
        <f>'Test-AI'!V378</f>
        <v>0</v>
      </c>
      <c r="AO380" s="167">
        <f>'Test-AI'!W378</f>
        <v>0</v>
      </c>
      <c r="AP380" s="167">
        <f>'Test-AI'!X378</f>
        <v>0</v>
      </c>
      <c r="AQ380" s="167">
        <f>10*LOG10(1/((Summary!$C$80/10^(AN380/10)+Summary!$C$81/10^(AO380/10)+Summary!$C$82/10^(AP380/10))/Summary!$C$83))</f>
        <v>0</v>
      </c>
      <c r="AR380" s="167">
        <f>'Test-AI'!Y378</f>
        <v>0</v>
      </c>
      <c r="AS380" s="167">
        <f>'Test-AI'!Z378</f>
        <v>0</v>
      </c>
      <c r="AT380" s="295">
        <f>'Test-AI'!AA378</f>
        <v>0</v>
      </c>
      <c r="AU380" s="357">
        <f>'Test-AI'!AB378</f>
        <v>0</v>
      </c>
      <c r="AV380" s="357">
        <f>'Test-AI'!AC378</f>
        <v>0</v>
      </c>
      <c r="AW380" s="296">
        <f t="shared" si="28"/>
        <v>0</v>
      </c>
      <c r="AX380" s="297" t="e">
        <f t="shared" si="29"/>
        <v>#DIV/0!</v>
      </c>
      <c r="AY380" s="298" t="e">
        <f t="shared" si="29"/>
        <v>#DIV/0!</v>
      </c>
      <c r="AZ380" s="297" t="e">
        <f t="shared" si="29"/>
        <v>#DIV/0!</v>
      </c>
      <c r="BA380" s="345" t="e">
        <f t="shared" si="26"/>
        <v>#DIV/0!</v>
      </c>
      <c r="BB380" s="75"/>
      <c r="BC380" s="75"/>
      <c r="BD380" s="574" t="s">
        <v>46</v>
      </c>
      <c r="BE380" s="549" t="e">
        <f t="array" ref="BE380">bdRateExtend($G378:$G381,H378:H381,$AC378:$AC381,AD378:AD381)</f>
        <v>#VALUE!</v>
      </c>
      <c r="BF380" s="552"/>
      <c r="BG380" s="552"/>
      <c r="BH380" s="552"/>
      <c r="BI380" s="552"/>
      <c r="BJ380" s="552"/>
      <c r="BK380" s="551" t="e">
        <f t="array" ref="BK380">bdRateExtend($G378:$G381,L378:L381,$AC378:$AC381,AH378:AH381)</f>
        <v>#VALUE!</v>
      </c>
      <c r="BL380" s="552"/>
      <c r="BM380" s="551" t="e">
        <f t="array" ref="BM380">bdRateExtend($G378:$G381,M378:M381,$AC378:$AC381,AI378:AI381)</f>
        <v>#VALUE!</v>
      </c>
      <c r="BN380" s="552"/>
      <c r="BO380" s="545" t="e">
        <f t="array" ref="BO380">bdRateExtend($G378:$G381,N378:N381,$AC378:$AC381,AJ378:AJ381,"None", FALSE,1)</f>
        <v>#VALUE!</v>
      </c>
      <c r="BP380" s="541"/>
      <c r="BQ380" s="545" t="e">
        <f t="array" ref="BQ380">bdRateExtend($G378:$G381,O378:O381,$AC378:$AC381,AK378:AK381,"None", FALSE,1)</f>
        <v>#VALUE!</v>
      </c>
      <c r="BR380" s="541"/>
      <c r="BS380" s="551" t="e">
        <f t="array" ref="BS380">bdRateExtend($G378:$G381,P378:P381,$AC378:$AC381,AL378:AL381)</f>
        <v>#VALUE!</v>
      </c>
      <c r="BT380" s="552"/>
      <c r="BU380" s="551" t="e">
        <f t="array" ref="BU380">bdRateExtend($G378:$G381,Q378:Q381,$AC378:$AC381,AM378:AM381)</f>
        <v>#VALUE!</v>
      </c>
      <c r="BV380" s="552"/>
      <c r="BW380" s="551" t="e">
        <f t="array" ref="BW380">bdRateExtend($G378:$G381,R378:R381,$AC378:$AC381,AN378:AN381)</f>
        <v>#VALUE!</v>
      </c>
      <c r="BX380" s="552"/>
      <c r="BY380" s="552"/>
      <c r="BZ380" s="541"/>
      <c r="CA380" s="541"/>
      <c r="CB380" s="552"/>
      <c r="CC380" s="561" t="e">
        <f t="array" ref="CC380">bdCAMBIExtend($G378:$G381,V378:V381,$AC378:$AC381,AR378:AR381)</f>
        <v>#VALUE!</v>
      </c>
      <c r="CD380" s="552"/>
      <c r="CE380" s="554">
        <f t="array" ref="CE380">testVMAFRange($G378:$G381,N378:N381,$AC378:$AC381,AJ378:AJ381)</f>
        <v>0</v>
      </c>
      <c r="CF380" s="541"/>
      <c r="CG380" s="554">
        <f t="array" ref="CG380">testVMAFRange($G378:$G381,O378:O381,$AC378:$AC381,AK378:AK381)</f>
        <v>0</v>
      </c>
      <c r="CH380" s="541"/>
    </row>
    <row r="381" spans="1:86" ht="17" hidden="1" customHeight="1" x14ac:dyDescent="0.2">
      <c r="A381" s="485"/>
      <c r="B381" s="596"/>
      <c r="C381" s="486"/>
      <c r="D381" s="591"/>
      <c r="E381" s="559"/>
      <c r="F381" s="240">
        <v>210</v>
      </c>
      <c r="G381" s="299">
        <f>'Anchor-AI'!L379</f>
        <v>0</v>
      </c>
      <c r="H381" s="300">
        <f>'Anchor-AI'!M379</f>
        <v>0</v>
      </c>
      <c r="I381" s="300">
        <f>'Anchor-AI'!N379</f>
        <v>0</v>
      </c>
      <c r="J381" s="300">
        <f>'Anchor-AI'!O379</f>
        <v>0</v>
      </c>
      <c r="K381" s="295">
        <f>(Summary!$C$63*H381+Summary!$C$64*I381+Summary!$C$65*J381)/Summary!$C$66</f>
        <v>0</v>
      </c>
      <c r="L381" s="300">
        <f>'Anchor-AI'!P379</f>
        <v>0</v>
      </c>
      <c r="M381" s="300">
        <f>'Anchor-AI'!Q379</f>
        <v>0</v>
      </c>
      <c r="N381" s="300">
        <f>'Anchor-AI'!R379</f>
        <v>0</v>
      </c>
      <c r="O381" s="300">
        <f>'Anchor-AI'!S379</f>
        <v>0</v>
      </c>
      <c r="P381" s="300">
        <f>'Anchor-AI'!T379</f>
        <v>0</v>
      </c>
      <c r="Q381" s="300">
        <f>'Anchor-AI'!U379</f>
        <v>0</v>
      </c>
      <c r="R381" s="300">
        <f>'Anchor-AI'!V379</f>
        <v>0</v>
      </c>
      <c r="S381" s="300">
        <f>'Anchor-AI'!W379</f>
        <v>0</v>
      </c>
      <c r="T381" s="300">
        <f>'Anchor-AI'!X379</f>
        <v>0</v>
      </c>
      <c r="U381" s="300">
        <f>10*LOG10(1/((Summary!$C$80/10^(R381/10)+Summary!$C$81/10^(S381/10)+Summary!$C$82/10^(T381/10))/Summary!$C$83))</f>
        <v>0</v>
      </c>
      <c r="V381" s="300">
        <f>'Anchor-AI'!Y379</f>
        <v>0</v>
      </c>
      <c r="W381" s="300">
        <f>'Anchor-AI'!Z379</f>
        <v>0</v>
      </c>
      <c r="X381" s="300">
        <f>'Anchor-AI'!AA379</f>
        <v>0</v>
      </c>
      <c r="Y381" s="357">
        <f>'Anchor-AI'!AB379</f>
        <v>0</v>
      </c>
      <c r="Z381" s="357">
        <f>'Anchor-AI'!AC379</f>
        <v>0</v>
      </c>
      <c r="AA381" s="301">
        <f t="shared" si="27"/>
        <v>0</v>
      </c>
      <c r="AC381" s="171">
        <f>'Test-AI'!L379</f>
        <v>0</v>
      </c>
      <c r="AD381" s="168">
        <f>'Test-AI'!M379</f>
        <v>0</v>
      </c>
      <c r="AE381" s="168">
        <f>'Test-AI'!N379</f>
        <v>0</v>
      </c>
      <c r="AF381" s="168">
        <f>'Test-AI'!O379</f>
        <v>0</v>
      </c>
      <c r="AG381" s="168">
        <f>(Summary!$C$63*AD381+Summary!$C$64*AE381+Summary!$C$65*AF381)/Summary!$C$66</f>
        <v>0</v>
      </c>
      <c r="AH381" s="168">
        <f>'Test-AI'!P379</f>
        <v>0</v>
      </c>
      <c r="AI381" s="168">
        <f>'Test-AI'!Q379</f>
        <v>0</v>
      </c>
      <c r="AJ381" s="168">
        <f>'Test-AI'!R379</f>
        <v>0</v>
      </c>
      <c r="AK381" s="168">
        <f>'Test-AI'!S379</f>
        <v>0</v>
      </c>
      <c r="AL381" s="168">
        <f>'Test-AI'!T379</f>
        <v>0</v>
      </c>
      <c r="AM381" s="168">
        <f>'Test-AI'!U379</f>
        <v>0</v>
      </c>
      <c r="AN381" s="168">
        <f>'Test-AI'!V379</f>
        <v>0</v>
      </c>
      <c r="AO381" s="168">
        <f>'Test-AI'!W379</f>
        <v>0</v>
      </c>
      <c r="AP381" s="168">
        <f>'Test-AI'!X379</f>
        <v>0</v>
      </c>
      <c r="AQ381" s="168">
        <f>10*LOG10(1/((Summary!$C$80/10^(AN381/10)+Summary!$C$81/10^(AO381/10)+Summary!$C$82/10^(AP381/10))/Summary!$C$83))</f>
        <v>0</v>
      </c>
      <c r="AR381" s="168">
        <f>'Test-AI'!Y379</f>
        <v>0</v>
      </c>
      <c r="AS381" s="168">
        <f>'Test-AI'!Z379</f>
        <v>0</v>
      </c>
      <c r="AT381" s="300">
        <f>'Test-AI'!AA379</f>
        <v>0</v>
      </c>
      <c r="AU381" s="357">
        <f>'Test-AI'!AB379</f>
        <v>0</v>
      </c>
      <c r="AV381" s="357">
        <f>'Test-AI'!AC379</f>
        <v>0</v>
      </c>
      <c r="AW381" s="301">
        <f t="shared" si="28"/>
        <v>0</v>
      </c>
      <c r="AX381" s="302" t="e">
        <f t="shared" si="29"/>
        <v>#DIV/0!</v>
      </c>
      <c r="AY381" s="303" t="e">
        <f t="shared" si="29"/>
        <v>#DIV/0!</v>
      </c>
      <c r="AZ381" s="297" t="e">
        <f t="shared" si="29"/>
        <v>#DIV/0!</v>
      </c>
      <c r="BA381" s="345" t="e">
        <f t="shared" si="26"/>
        <v>#DIV/0!</v>
      </c>
      <c r="BB381" s="75"/>
      <c r="BC381" s="75"/>
      <c r="BD381" s="570"/>
      <c r="BE381" s="550"/>
      <c r="BF381" s="553"/>
      <c r="BG381" s="553"/>
      <c r="BH381" s="553"/>
      <c r="BI381" s="553"/>
      <c r="BJ381" s="553"/>
      <c r="BK381" s="553"/>
      <c r="BL381" s="553"/>
      <c r="BM381" s="553"/>
      <c r="BN381" s="553"/>
      <c r="BO381" s="546"/>
      <c r="BP381" s="544"/>
      <c r="BQ381" s="546"/>
      <c r="BR381" s="544"/>
      <c r="BS381" s="553"/>
      <c r="BT381" s="553"/>
      <c r="BU381" s="553"/>
      <c r="BV381" s="553"/>
      <c r="BW381" s="553"/>
      <c r="BX381" s="553"/>
      <c r="BY381" s="553"/>
      <c r="BZ381" s="544"/>
      <c r="CA381" s="544"/>
      <c r="CB381" s="553"/>
      <c r="CC381" s="553"/>
      <c r="CD381" s="553"/>
      <c r="CE381" s="546"/>
      <c r="CF381" s="544"/>
      <c r="CG381" s="546"/>
      <c r="CH381" s="544"/>
    </row>
    <row r="382" spans="1:86" ht="17" hidden="1" customHeight="1" x14ac:dyDescent="0.2">
      <c r="A382" s="485"/>
      <c r="B382" s="595" t="s">
        <v>148</v>
      </c>
      <c r="C382" s="586" t="s">
        <v>96</v>
      </c>
      <c r="D382" s="589">
        <v>30</v>
      </c>
      <c r="E382" s="557">
        <v>8</v>
      </c>
      <c r="F382" s="238">
        <v>85</v>
      </c>
      <c r="G382" s="289">
        <f>'Anchor-AI'!L380</f>
        <v>0</v>
      </c>
      <c r="H382" s="290">
        <f>'Anchor-AI'!M380</f>
        <v>0</v>
      </c>
      <c r="I382" s="290">
        <f>'Anchor-AI'!N380</f>
        <v>0</v>
      </c>
      <c r="J382" s="290">
        <f>'Anchor-AI'!O380</f>
        <v>0</v>
      </c>
      <c r="K382" s="290">
        <f>(Summary!$C$63*H382+Summary!$C$64*I382+Summary!$C$65*J382)/Summary!$C$66</f>
        <v>0</v>
      </c>
      <c r="L382" s="290">
        <f>'Anchor-AI'!P380</f>
        <v>0</v>
      </c>
      <c r="M382" s="290">
        <f>'Anchor-AI'!Q380</f>
        <v>0</v>
      </c>
      <c r="N382" s="290">
        <f>'Anchor-AI'!R380</f>
        <v>0</v>
      </c>
      <c r="O382" s="290">
        <f>'Anchor-AI'!S380</f>
        <v>0</v>
      </c>
      <c r="P382" s="290">
        <f>'Anchor-AI'!T380</f>
        <v>0</v>
      </c>
      <c r="Q382" s="290">
        <f>'Anchor-AI'!U380</f>
        <v>0</v>
      </c>
      <c r="R382" s="290">
        <f>'Anchor-AI'!V380</f>
        <v>0</v>
      </c>
      <c r="S382" s="290">
        <f>'Anchor-AI'!W380</f>
        <v>0</v>
      </c>
      <c r="T382" s="290">
        <f>'Anchor-AI'!X380</f>
        <v>0</v>
      </c>
      <c r="U382" s="290">
        <f>10*LOG10(1/((Summary!$C$80/10^(R382/10)+Summary!$C$81/10^(S382/10)+Summary!$C$82/10^(T382/10))/Summary!$C$83))</f>
        <v>0</v>
      </c>
      <c r="V382" s="290">
        <f>'Anchor-AI'!Y380</f>
        <v>0</v>
      </c>
      <c r="W382" s="290">
        <f>'Anchor-AI'!Z380</f>
        <v>0</v>
      </c>
      <c r="X382" s="290">
        <f>'Anchor-AI'!AA380</f>
        <v>0</v>
      </c>
      <c r="Y382" s="360">
        <f>'Anchor-AI'!AB380</f>
        <v>0</v>
      </c>
      <c r="Z382" s="360">
        <f>'Anchor-AI'!AC380</f>
        <v>0</v>
      </c>
      <c r="AA382" s="291">
        <f t="shared" si="27"/>
        <v>0</v>
      </c>
      <c r="AC382" s="169">
        <f>'Test-AI'!L380</f>
        <v>0</v>
      </c>
      <c r="AD382" s="166">
        <f>'Test-AI'!M380</f>
        <v>0</v>
      </c>
      <c r="AE382" s="166">
        <f>'Test-AI'!N380</f>
        <v>0</v>
      </c>
      <c r="AF382" s="166">
        <f>'Test-AI'!O380</f>
        <v>0</v>
      </c>
      <c r="AG382" s="166">
        <f>(Summary!$C$63*AD382+Summary!$C$64*AE382+Summary!$C$65*AF382)/Summary!$C$66</f>
        <v>0</v>
      </c>
      <c r="AH382" s="166">
        <f>'Test-AI'!P380</f>
        <v>0</v>
      </c>
      <c r="AI382" s="166">
        <f>'Test-AI'!Q380</f>
        <v>0</v>
      </c>
      <c r="AJ382" s="166">
        <f>'Test-AI'!R380</f>
        <v>0</v>
      </c>
      <c r="AK382" s="166">
        <f>'Test-AI'!S380</f>
        <v>0</v>
      </c>
      <c r="AL382" s="166">
        <f>'Test-AI'!T380</f>
        <v>0</v>
      </c>
      <c r="AM382" s="166">
        <f>'Test-AI'!U380</f>
        <v>0</v>
      </c>
      <c r="AN382" s="166">
        <f>'Test-AI'!V380</f>
        <v>0</v>
      </c>
      <c r="AO382" s="166">
        <f>'Test-AI'!W380</f>
        <v>0</v>
      </c>
      <c r="AP382" s="166">
        <f>'Test-AI'!X380</f>
        <v>0</v>
      </c>
      <c r="AQ382" s="166">
        <f>10*LOG10(1/((Summary!$C$80/10^(AN382/10)+Summary!$C$81/10^(AO382/10)+Summary!$C$82/10^(AP382/10))/Summary!$C$83))</f>
        <v>0</v>
      </c>
      <c r="AR382" s="166">
        <f>'Test-AI'!Y380</f>
        <v>0</v>
      </c>
      <c r="AS382" s="166">
        <f>'Test-AI'!Z380</f>
        <v>0</v>
      </c>
      <c r="AT382" s="290">
        <f>'Test-AI'!AA380</f>
        <v>0</v>
      </c>
      <c r="AU382" s="356">
        <f>'Test-AI'!AB380</f>
        <v>0</v>
      </c>
      <c r="AV382" s="356">
        <f>'Test-AI'!AC380</f>
        <v>0</v>
      </c>
      <c r="AW382" s="291">
        <f t="shared" si="28"/>
        <v>0</v>
      </c>
      <c r="AX382" s="292" t="e">
        <f t="shared" si="29"/>
        <v>#DIV/0!</v>
      </c>
      <c r="AY382" s="293" t="e">
        <f t="shared" si="29"/>
        <v>#DIV/0!</v>
      </c>
      <c r="AZ382" s="292" t="e">
        <f t="shared" si="29"/>
        <v>#DIV/0!</v>
      </c>
      <c r="BA382" s="344" t="e">
        <f t="shared" si="26"/>
        <v>#DIV/0!</v>
      </c>
      <c r="BB382" s="75"/>
      <c r="BC382" s="75"/>
      <c r="BD382" s="572" t="s">
        <v>39</v>
      </c>
      <c r="BE382" s="549" t="e">
        <f t="array" ref="BE382">bdRateExtend($G382:$G385,H382:H385,$AC382:$AC385,AD382:AD385)</f>
        <v>#VALUE!</v>
      </c>
      <c r="BF382" s="551" t="e">
        <f t="array" ref="BF382">bdRateExtend($G382:$G387,H382:H387,$AC382:$AC387,AD382:AD387)</f>
        <v>#VALUE!</v>
      </c>
      <c r="BG382" s="551" t="e">
        <f t="array" ref="BG382">bdRateExtend($G382:$G387,I382:I387,$AC382:$AC387,AE382:AE387)</f>
        <v>#VALUE!</v>
      </c>
      <c r="BH382" s="551" t="e">
        <f t="array" ref="BH382">bdRateExtend($G382:$G387,J382:J387,$AC382:$AC387,AF382:AF387)</f>
        <v>#VALUE!</v>
      </c>
      <c r="BI382" s="551" t="e">
        <f t="array" ref="BI382">bdRateExtend($G382:$G387,K382:K387,$AC382:$AC387,AG382:AG387)</f>
        <v>#VALUE!</v>
      </c>
      <c r="BJ382" s="575" t="e">
        <f>(Summary!$C$94*BF382+Summary!$C$95*BG382+Summary!$C$96*BH382)/Summary!$C$97</f>
        <v>#VALUE!</v>
      </c>
      <c r="BK382" s="551" t="e">
        <f t="array" ref="BK382">bdRateExtend($G382:$G385,L382:L385,$AC382:$AC385,AH382:AH385)</f>
        <v>#VALUE!</v>
      </c>
      <c r="BL382" s="551" t="e">
        <f t="array" ref="BL382">bdRateExtend($G382:$G387,L382:L387,$AC382:$AC387,AH382:AH387)</f>
        <v>#VALUE!</v>
      </c>
      <c r="BM382" s="551" t="e">
        <f t="array" ref="BM382">bdRateExtend($G382:$G385,M382:M385,$AC382:$AC385,AI382:AI385)</f>
        <v>#VALUE!</v>
      </c>
      <c r="BN382" s="551" t="e">
        <f t="array" ref="BN382">bdRateExtend($G382:$G387,M382:M387,$AC382:$AC387,AI382:AI387)</f>
        <v>#VALUE!</v>
      </c>
      <c r="BO382" s="548" t="e">
        <f t="array" ref="BO382">bdRateExtend($G382:$G385,N382:N385,$AC382:$AC385,AJ382:AJ385,"None", FALSE,1)</f>
        <v>#VALUE!</v>
      </c>
      <c r="BP382" s="585" t="e">
        <f t="array" ref="BP382">bdRateExtend($G382:$G387,N382:N387,$AC382:$AC387,AJ382:AJ387,"None", FALSE,1)</f>
        <v>#VALUE!</v>
      </c>
      <c r="BQ382" s="548" t="e">
        <f t="array" ref="BQ382">bdRateExtend($G382:$G385,O382:O385,$AC382:$AC385,AK382:AK385,"None", FALSE,1)</f>
        <v>#VALUE!</v>
      </c>
      <c r="BR382" s="585" t="e">
        <f t="array" ref="BR382">bdRateExtend($G382:$G387,O382:O387,$AC382:$AC387,AK382:AK387,"None", FALSE,1)</f>
        <v>#VALUE!</v>
      </c>
      <c r="BS382" s="551" t="e">
        <f t="array" ref="BS382">bdRateExtend($G382:$G385,P382:P385,$AC382:$AC385,AL382:AL385)</f>
        <v>#VALUE!</v>
      </c>
      <c r="BT382" s="551" t="e">
        <f t="array" ref="BT382">bdRateExtend($G382:$G387,P382:P387,$AC382:$AC387,AL382:AL387)</f>
        <v>#VALUE!</v>
      </c>
      <c r="BU382" s="551" t="e">
        <f t="array" ref="BU382">bdRateExtend($G382:$G385,Q382:Q385,$AC382:$AC385,AM382:AM385)</f>
        <v>#VALUE!</v>
      </c>
      <c r="BV382" s="551" t="e">
        <f t="array" ref="BV382">bdRateExtend($G382:$G387,Q382:Q387,$AC382:$AC387,AM382:AM387)</f>
        <v>#VALUE!</v>
      </c>
      <c r="BW382" s="551" t="e">
        <f t="array" ref="BW382">bdRateExtend($G382:$G385,R382:R385,$AC382:$AC385,AN382:AN385)</f>
        <v>#VALUE!</v>
      </c>
      <c r="BX382" s="551" t="e">
        <f t="array" ref="BX382">bdRateExtend($G382:$G387,R382:R387,$AC382:$AC387,AN382:AN387)</f>
        <v>#VALUE!</v>
      </c>
      <c r="BY382" s="551" t="e">
        <f t="array" ref="BY382">bdRateExtend($G382:$G387,S382:S387,$AC382:$AC387,AO382:AO387)</f>
        <v>#VALUE!</v>
      </c>
      <c r="BZ382" s="555" t="e">
        <f t="array" ref="BZ382">bdRateExtend($G382:$G387,T382:T387,$AC382:$AC387,AP382:AP387)</f>
        <v>#VALUE!</v>
      </c>
      <c r="CA382" s="555" t="e">
        <f t="array" ref="CA382">bdRateExtend($G382:$G387,U382:U387,$AC382:$AC387,AQ382:AQ387)</f>
        <v>#VALUE!</v>
      </c>
      <c r="CB382" s="575" t="e">
        <f>(Summary!$C$108*BX382+Summary!$C$109*BY382+Summary!$C$110*BZ382)/Summary!$C$111</f>
        <v>#VALUE!</v>
      </c>
      <c r="CC382" s="593" t="e">
        <f t="array" ref="CC382">bdCAMBIExtend($G382:$G385,V382:V385,$AC382:$AC385,AR382:AR385)</f>
        <v>#VALUE!</v>
      </c>
      <c r="CD382" s="578" t="e">
        <f t="array" ref="CD382">bdCAMBIExtend($G382:$G387,V382:V387,$AC382:$AC387,AR382:AR387)</f>
        <v>#VALUE!</v>
      </c>
      <c r="CE382" s="547">
        <f t="array" ref="CE382">testVMAFRange($G382:$G385,N382:N385,$AC382:$AC385,AJ382:AJ385)</f>
        <v>0</v>
      </c>
      <c r="CF382" s="543">
        <f t="array" ref="CF382">testVMAFRange($G382:$G387,N382:N387,$AC382:$AC387,AJ382:AJ387)</f>
        <v>0</v>
      </c>
      <c r="CG382" s="547">
        <f t="array" ref="CG382">testVMAFRange($G382:$G385,O382:O385,$AC382:$AC385,AK382:AK385)</f>
        <v>0</v>
      </c>
      <c r="CH382" s="543">
        <f t="array" ref="CH382">testVMAFRange($G382:$G387,O382:O387,$AC382:$AC387,AK382:AK387)</f>
        <v>0</v>
      </c>
    </row>
    <row r="383" spans="1:86" ht="17" hidden="1" customHeight="1" x14ac:dyDescent="0.2">
      <c r="A383" s="485"/>
      <c r="B383" s="566"/>
      <c r="C383" s="485"/>
      <c r="D383" s="590"/>
      <c r="E383" s="558"/>
      <c r="F383" s="239">
        <v>110</v>
      </c>
      <c r="G383" s="294">
        <f>'Anchor-AI'!L381</f>
        <v>0</v>
      </c>
      <c r="H383" s="295">
        <f>'Anchor-AI'!M381</f>
        <v>0</v>
      </c>
      <c r="I383" s="295">
        <f>'Anchor-AI'!N381</f>
        <v>0</v>
      </c>
      <c r="J383" s="295">
        <f>'Anchor-AI'!O381</f>
        <v>0</v>
      </c>
      <c r="K383" s="295">
        <f>(Summary!$C$63*H383+Summary!$C$64*I383+Summary!$C$65*J383)/Summary!$C$66</f>
        <v>0</v>
      </c>
      <c r="L383" s="295">
        <f>'Anchor-AI'!P381</f>
        <v>0</v>
      </c>
      <c r="M383" s="295">
        <f>'Anchor-AI'!Q381</f>
        <v>0</v>
      </c>
      <c r="N383" s="295">
        <f>'Anchor-AI'!R381</f>
        <v>0</v>
      </c>
      <c r="O383" s="295">
        <f>'Anchor-AI'!S381</f>
        <v>0</v>
      </c>
      <c r="P383" s="295">
        <f>'Anchor-AI'!T381</f>
        <v>0</v>
      </c>
      <c r="Q383" s="295">
        <f>'Anchor-AI'!U381</f>
        <v>0</v>
      </c>
      <c r="R383" s="295">
        <f>'Anchor-AI'!V381</f>
        <v>0</v>
      </c>
      <c r="S383" s="295">
        <f>'Anchor-AI'!W381</f>
        <v>0</v>
      </c>
      <c r="T383" s="295">
        <f>'Anchor-AI'!X381</f>
        <v>0</v>
      </c>
      <c r="U383" s="295">
        <f>10*LOG10(1/((Summary!$C$80/10^(R383/10)+Summary!$C$81/10^(S383/10)+Summary!$C$82/10^(T383/10))/Summary!$C$83))</f>
        <v>0</v>
      </c>
      <c r="V383" s="295">
        <f>'Anchor-AI'!Y381</f>
        <v>0</v>
      </c>
      <c r="W383" s="295">
        <f>'Anchor-AI'!Z381</f>
        <v>0</v>
      </c>
      <c r="X383" s="295">
        <f>'Anchor-AI'!AA381</f>
        <v>0</v>
      </c>
      <c r="Y383" s="357">
        <f>'Anchor-AI'!AB381</f>
        <v>0</v>
      </c>
      <c r="Z383" s="357">
        <f>'Anchor-AI'!AC381</f>
        <v>0</v>
      </c>
      <c r="AA383" s="296">
        <f t="shared" si="27"/>
        <v>0</v>
      </c>
      <c r="AC383" s="170">
        <f>'Test-AI'!L381</f>
        <v>0</v>
      </c>
      <c r="AD383" s="167">
        <f>'Test-AI'!M381</f>
        <v>0</v>
      </c>
      <c r="AE383" s="167">
        <f>'Test-AI'!N381</f>
        <v>0</v>
      </c>
      <c r="AF383" s="167">
        <f>'Test-AI'!O381</f>
        <v>0</v>
      </c>
      <c r="AG383" s="167">
        <f>(Summary!$C$63*AD383+Summary!$C$64*AE383+Summary!$C$65*AF383)/Summary!$C$66</f>
        <v>0</v>
      </c>
      <c r="AH383" s="167">
        <f>'Test-AI'!P381</f>
        <v>0</v>
      </c>
      <c r="AI383" s="167">
        <f>'Test-AI'!Q381</f>
        <v>0</v>
      </c>
      <c r="AJ383" s="167">
        <f>'Test-AI'!R381</f>
        <v>0</v>
      </c>
      <c r="AK383" s="167">
        <f>'Test-AI'!S381</f>
        <v>0</v>
      </c>
      <c r="AL383" s="167">
        <f>'Test-AI'!T381</f>
        <v>0</v>
      </c>
      <c r="AM383" s="167">
        <f>'Test-AI'!U381</f>
        <v>0</v>
      </c>
      <c r="AN383" s="167">
        <f>'Test-AI'!V381</f>
        <v>0</v>
      </c>
      <c r="AO383" s="167">
        <f>'Test-AI'!W381</f>
        <v>0</v>
      </c>
      <c r="AP383" s="167">
        <f>'Test-AI'!X381</f>
        <v>0</v>
      </c>
      <c r="AQ383" s="167">
        <f>10*LOG10(1/((Summary!$C$80/10^(AN383/10)+Summary!$C$81/10^(AO383/10)+Summary!$C$82/10^(AP383/10))/Summary!$C$83))</f>
        <v>0</v>
      </c>
      <c r="AR383" s="167">
        <f>'Test-AI'!Y381</f>
        <v>0</v>
      </c>
      <c r="AS383" s="167">
        <f>'Test-AI'!Z381</f>
        <v>0</v>
      </c>
      <c r="AT383" s="295">
        <f>'Test-AI'!AA381</f>
        <v>0</v>
      </c>
      <c r="AU383" s="357">
        <f>'Test-AI'!AB381</f>
        <v>0</v>
      </c>
      <c r="AV383" s="357">
        <f>'Test-AI'!AC381</f>
        <v>0</v>
      </c>
      <c r="AW383" s="296">
        <f t="shared" si="28"/>
        <v>0</v>
      </c>
      <c r="AX383" s="297" t="e">
        <f t="shared" si="29"/>
        <v>#DIV/0!</v>
      </c>
      <c r="AY383" s="298" t="e">
        <f t="shared" si="29"/>
        <v>#DIV/0!</v>
      </c>
      <c r="AZ383" s="297" t="e">
        <f t="shared" si="29"/>
        <v>#DIV/0!</v>
      </c>
      <c r="BA383" s="345" t="e">
        <f t="shared" si="26"/>
        <v>#DIV/0!</v>
      </c>
      <c r="BB383" s="75"/>
      <c r="BC383" s="75"/>
      <c r="BD383" s="565"/>
      <c r="BE383" s="550"/>
      <c r="BF383" s="552"/>
      <c r="BG383" s="552"/>
      <c r="BH383" s="552"/>
      <c r="BI383" s="552"/>
      <c r="BJ383" s="552"/>
      <c r="BK383" s="553"/>
      <c r="BL383" s="552"/>
      <c r="BM383" s="553"/>
      <c r="BN383" s="552"/>
      <c r="BO383" s="546"/>
      <c r="BP383" s="541"/>
      <c r="BQ383" s="546"/>
      <c r="BR383" s="541"/>
      <c r="BS383" s="553"/>
      <c r="BT383" s="552"/>
      <c r="BU383" s="553"/>
      <c r="BV383" s="552"/>
      <c r="BW383" s="553"/>
      <c r="BX383" s="552"/>
      <c r="BY383" s="552"/>
      <c r="BZ383" s="541"/>
      <c r="CA383" s="541"/>
      <c r="CB383" s="552"/>
      <c r="CC383" s="550"/>
      <c r="CD383" s="541"/>
      <c r="CE383" s="546"/>
      <c r="CF383" s="541"/>
      <c r="CG383" s="546"/>
      <c r="CH383" s="541"/>
    </row>
    <row r="384" spans="1:86" ht="17" hidden="1" customHeight="1" x14ac:dyDescent="0.2">
      <c r="A384" s="485"/>
      <c r="B384" s="566"/>
      <c r="C384" s="485"/>
      <c r="D384" s="590"/>
      <c r="E384" s="558"/>
      <c r="F384" s="239">
        <v>135</v>
      </c>
      <c r="G384" s="294">
        <f>'Anchor-AI'!L382</f>
        <v>0</v>
      </c>
      <c r="H384" s="295">
        <f>'Anchor-AI'!M382</f>
        <v>0</v>
      </c>
      <c r="I384" s="295">
        <f>'Anchor-AI'!N382</f>
        <v>0</v>
      </c>
      <c r="J384" s="295">
        <f>'Anchor-AI'!O382</f>
        <v>0</v>
      </c>
      <c r="K384" s="295">
        <f>(Summary!$C$63*H384+Summary!$C$64*I384+Summary!$C$65*J384)/Summary!$C$66</f>
        <v>0</v>
      </c>
      <c r="L384" s="295">
        <f>'Anchor-AI'!P382</f>
        <v>0</v>
      </c>
      <c r="M384" s="295">
        <f>'Anchor-AI'!Q382</f>
        <v>0</v>
      </c>
      <c r="N384" s="295">
        <f>'Anchor-AI'!R382</f>
        <v>0</v>
      </c>
      <c r="O384" s="295">
        <f>'Anchor-AI'!S382</f>
        <v>0</v>
      </c>
      <c r="P384" s="295">
        <f>'Anchor-AI'!T382</f>
        <v>0</v>
      </c>
      <c r="Q384" s="295">
        <f>'Anchor-AI'!U382</f>
        <v>0</v>
      </c>
      <c r="R384" s="295">
        <f>'Anchor-AI'!V382</f>
        <v>0</v>
      </c>
      <c r="S384" s="295">
        <f>'Anchor-AI'!W382</f>
        <v>0</v>
      </c>
      <c r="T384" s="295">
        <f>'Anchor-AI'!X382</f>
        <v>0</v>
      </c>
      <c r="U384" s="295">
        <f>10*LOG10(1/((Summary!$C$80/10^(R384/10)+Summary!$C$81/10^(S384/10)+Summary!$C$82/10^(T384/10))/Summary!$C$83))</f>
        <v>0</v>
      </c>
      <c r="V384" s="295">
        <f>'Anchor-AI'!Y382</f>
        <v>0</v>
      </c>
      <c r="W384" s="295">
        <f>'Anchor-AI'!Z382</f>
        <v>0</v>
      </c>
      <c r="X384" s="295">
        <f>'Anchor-AI'!AA382</f>
        <v>0</v>
      </c>
      <c r="Y384" s="357">
        <f>'Anchor-AI'!AB382</f>
        <v>0</v>
      </c>
      <c r="Z384" s="357">
        <f>'Anchor-AI'!AC382</f>
        <v>0</v>
      </c>
      <c r="AA384" s="296">
        <f t="shared" si="27"/>
        <v>0</v>
      </c>
      <c r="AC384" s="170">
        <f>'Test-AI'!L382</f>
        <v>0</v>
      </c>
      <c r="AD384" s="167">
        <f>'Test-AI'!M382</f>
        <v>0</v>
      </c>
      <c r="AE384" s="167">
        <f>'Test-AI'!N382</f>
        <v>0</v>
      </c>
      <c r="AF384" s="167">
        <f>'Test-AI'!O382</f>
        <v>0</v>
      </c>
      <c r="AG384" s="167">
        <f>(Summary!$C$63*AD384+Summary!$C$64*AE384+Summary!$C$65*AF384)/Summary!$C$66</f>
        <v>0</v>
      </c>
      <c r="AH384" s="167">
        <f>'Test-AI'!P382</f>
        <v>0</v>
      </c>
      <c r="AI384" s="167">
        <f>'Test-AI'!Q382</f>
        <v>0</v>
      </c>
      <c r="AJ384" s="167">
        <f>'Test-AI'!R382</f>
        <v>0</v>
      </c>
      <c r="AK384" s="167">
        <f>'Test-AI'!S382</f>
        <v>0</v>
      </c>
      <c r="AL384" s="167">
        <f>'Test-AI'!T382</f>
        <v>0</v>
      </c>
      <c r="AM384" s="167">
        <f>'Test-AI'!U382</f>
        <v>0</v>
      </c>
      <c r="AN384" s="167">
        <f>'Test-AI'!V382</f>
        <v>0</v>
      </c>
      <c r="AO384" s="167">
        <f>'Test-AI'!W382</f>
        <v>0</v>
      </c>
      <c r="AP384" s="167">
        <f>'Test-AI'!X382</f>
        <v>0</v>
      </c>
      <c r="AQ384" s="167">
        <f>10*LOG10(1/((Summary!$C$80/10^(AN384/10)+Summary!$C$81/10^(AO384/10)+Summary!$C$82/10^(AP384/10))/Summary!$C$83))</f>
        <v>0</v>
      </c>
      <c r="AR384" s="167">
        <f>'Test-AI'!Y382</f>
        <v>0</v>
      </c>
      <c r="AS384" s="167">
        <f>'Test-AI'!Z382</f>
        <v>0</v>
      </c>
      <c r="AT384" s="295">
        <f>'Test-AI'!AA382</f>
        <v>0</v>
      </c>
      <c r="AU384" s="357">
        <f>'Test-AI'!AB382</f>
        <v>0</v>
      </c>
      <c r="AV384" s="357">
        <f>'Test-AI'!AC382</f>
        <v>0</v>
      </c>
      <c r="AW384" s="296">
        <f t="shared" si="28"/>
        <v>0</v>
      </c>
      <c r="AX384" s="297" t="e">
        <f t="shared" si="29"/>
        <v>#DIV/0!</v>
      </c>
      <c r="AY384" s="298" t="e">
        <f t="shared" si="29"/>
        <v>#DIV/0!</v>
      </c>
      <c r="AZ384" s="297" t="e">
        <f t="shared" si="29"/>
        <v>#DIV/0!</v>
      </c>
      <c r="BA384" s="345" t="e">
        <f t="shared" si="26"/>
        <v>#DIV/0!</v>
      </c>
      <c r="BB384" s="75"/>
      <c r="BC384" s="75"/>
      <c r="BD384" s="573" t="s">
        <v>147</v>
      </c>
      <c r="BE384" s="549" t="e">
        <f t="array" ref="BE384">bdRateExtend($G383:$G386,H383:H386,$AC383:$AC386,AD383:AD386)</f>
        <v>#VALUE!</v>
      </c>
      <c r="BF384" s="552"/>
      <c r="BG384" s="552"/>
      <c r="BH384" s="552"/>
      <c r="BI384" s="552"/>
      <c r="BJ384" s="552"/>
      <c r="BK384" s="551" t="e">
        <f t="array" ref="BK384">bdRateExtend($G383:$G386,L383:L386,$AC383:$AC386,AH383:AH386)</f>
        <v>#VALUE!</v>
      </c>
      <c r="BL384" s="552"/>
      <c r="BM384" s="551" t="e">
        <f t="array" ref="BM384">bdRateExtend($G383:$G386,M383:M386,$AC383:$AC386,AI383:AI386)</f>
        <v>#VALUE!</v>
      </c>
      <c r="BN384" s="552"/>
      <c r="BO384" s="545" t="e">
        <f t="array" ref="BO384">bdRateExtend($G383:$G386,N383:N386,$AC383:$AC386,AJ383:AJ386,"None", FALSE,1)</f>
        <v>#VALUE!</v>
      </c>
      <c r="BP384" s="541"/>
      <c r="BQ384" s="545" t="e">
        <f t="array" ref="BQ384">bdRateExtend($G383:$G386,O383:O386,$AC383:$AC386,AK383:AK386,"None", FALSE,1)</f>
        <v>#VALUE!</v>
      </c>
      <c r="BR384" s="541"/>
      <c r="BS384" s="551" t="e">
        <f t="array" ref="BS384">bdRateExtend($G383:$G386,P383:P386,$AC383:$AC386,AL383:AL386)</f>
        <v>#VALUE!</v>
      </c>
      <c r="BT384" s="552"/>
      <c r="BU384" s="551" t="e">
        <f t="array" ref="BU384">bdRateExtend($G383:$G386,Q383:Q386,$AC383:$AC386,AM383:AM386)</f>
        <v>#VALUE!</v>
      </c>
      <c r="BV384" s="552"/>
      <c r="BW384" s="551" t="e">
        <f t="array" ref="BW384">bdRateExtend($G383:$G386,R383:R386,$AC383:$AC386,AN383:AN386)</f>
        <v>#VALUE!</v>
      </c>
      <c r="BX384" s="552"/>
      <c r="BY384" s="552"/>
      <c r="BZ384" s="541"/>
      <c r="CA384" s="541"/>
      <c r="CB384" s="552"/>
      <c r="CC384" s="560" t="e">
        <f t="array" ref="CC384">bdCAMBIExtend($G383:$G386,V383:V386,$AC383:$AC386,AR383:AR386)</f>
        <v>#VALUE!</v>
      </c>
      <c r="CD384" s="541"/>
      <c r="CE384" s="554">
        <f t="array" ref="CE384">testVMAFRange($G383:$G386,N383:N386,$AC383:$AC386,AJ383:AJ386)</f>
        <v>0</v>
      </c>
      <c r="CF384" s="541"/>
      <c r="CG384" s="554">
        <f t="array" ref="CG384">testVMAFRange($G383:$G386,O383:O386,$AC383:$AC386,AK383:AK386)</f>
        <v>0</v>
      </c>
      <c r="CH384" s="541"/>
    </row>
    <row r="385" spans="1:86" ht="17" hidden="1" customHeight="1" x14ac:dyDescent="0.2">
      <c r="A385" s="485"/>
      <c r="B385" s="566"/>
      <c r="C385" s="485"/>
      <c r="D385" s="590"/>
      <c r="E385" s="558"/>
      <c r="F385" s="239">
        <v>160</v>
      </c>
      <c r="G385" s="294">
        <f>'Anchor-AI'!L383</f>
        <v>0</v>
      </c>
      <c r="H385" s="295">
        <f>'Anchor-AI'!M383</f>
        <v>0</v>
      </c>
      <c r="I385" s="295">
        <f>'Anchor-AI'!N383</f>
        <v>0</v>
      </c>
      <c r="J385" s="295">
        <f>'Anchor-AI'!O383</f>
        <v>0</v>
      </c>
      <c r="K385" s="295">
        <f>(Summary!$C$63*H385+Summary!$C$64*I385+Summary!$C$65*J385)/Summary!$C$66</f>
        <v>0</v>
      </c>
      <c r="L385" s="295">
        <f>'Anchor-AI'!P383</f>
        <v>0</v>
      </c>
      <c r="M385" s="295">
        <f>'Anchor-AI'!Q383</f>
        <v>0</v>
      </c>
      <c r="N385" s="295">
        <f>'Anchor-AI'!R383</f>
        <v>0</v>
      </c>
      <c r="O385" s="295">
        <f>'Anchor-AI'!S383</f>
        <v>0</v>
      </c>
      <c r="P385" s="295">
        <f>'Anchor-AI'!T383</f>
        <v>0</v>
      </c>
      <c r="Q385" s="295">
        <f>'Anchor-AI'!U383</f>
        <v>0</v>
      </c>
      <c r="R385" s="295">
        <f>'Anchor-AI'!V383</f>
        <v>0</v>
      </c>
      <c r="S385" s="295">
        <f>'Anchor-AI'!W383</f>
        <v>0</v>
      </c>
      <c r="T385" s="295">
        <f>'Anchor-AI'!X383</f>
        <v>0</v>
      </c>
      <c r="U385" s="295">
        <f>10*LOG10(1/((Summary!$C$80/10^(R385/10)+Summary!$C$81/10^(S385/10)+Summary!$C$82/10^(T385/10))/Summary!$C$83))</f>
        <v>0</v>
      </c>
      <c r="V385" s="295">
        <f>'Anchor-AI'!Y383</f>
        <v>0</v>
      </c>
      <c r="W385" s="295">
        <f>'Anchor-AI'!Z383</f>
        <v>0</v>
      </c>
      <c r="X385" s="295">
        <f>'Anchor-AI'!AA383</f>
        <v>0</v>
      </c>
      <c r="Y385" s="357">
        <f>'Anchor-AI'!AB383</f>
        <v>0</v>
      </c>
      <c r="Z385" s="357">
        <f>'Anchor-AI'!AC383</f>
        <v>0</v>
      </c>
      <c r="AA385" s="296">
        <f t="shared" si="27"/>
        <v>0</v>
      </c>
      <c r="AC385" s="170">
        <f>'Test-AI'!L383</f>
        <v>0</v>
      </c>
      <c r="AD385" s="167">
        <f>'Test-AI'!M383</f>
        <v>0</v>
      </c>
      <c r="AE385" s="167">
        <f>'Test-AI'!N383</f>
        <v>0</v>
      </c>
      <c r="AF385" s="167">
        <f>'Test-AI'!O383</f>
        <v>0</v>
      </c>
      <c r="AG385" s="167">
        <f>(Summary!$C$63*AD385+Summary!$C$64*AE385+Summary!$C$65*AF385)/Summary!$C$66</f>
        <v>0</v>
      </c>
      <c r="AH385" s="167">
        <f>'Test-AI'!P383</f>
        <v>0</v>
      </c>
      <c r="AI385" s="167">
        <f>'Test-AI'!Q383</f>
        <v>0</v>
      </c>
      <c r="AJ385" s="167">
        <f>'Test-AI'!R383</f>
        <v>0</v>
      </c>
      <c r="AK385" s="167">
        <f>'Test-AI'!S383</f>
        <v>0</v>
      </c>
      <c r="AL385" s="167">
        <f>'Test-AI'!T383</f>
        <v>0</v>
      </c>
      <c r="AM385" s="167">
        <f>'Test-AI'!U383</f>
        <v>0</v>
      </c>
      <c r="AN385" s="167">
        <f>'Test-AI'!V383</f>
        <v>0</v>
      </c>
      <c r="AO385" s="167">
        <f>'Test-AI'!W383</f>
        <v>0</v>
      </c>
      <c r="AP385" s="167">
        <f>'Test-AI'!X383</f>
        <v>0</v>
      </c>
      <c r="AQ385" s="167">
        <f>10*LOG10(1/((Summary!$C$80/10^(AN385/10)+Summary!$C$81/10^(AO385/10)+Summary!$C$82/10^(AP385/10))/Summary!$C$83))</f>
        <v>0</v>
      </c>
      <c r="AR385" s="167">
        <f>'Test-AI'!Y383</f>
        <v>0</v>
      </c>
      <c r="AS385" s="167">
        <f>'Test-AI'!Z383</f>
        <v>0</v>
      </c>
      <c r="AT385" s="295">
        <f>'Test-AI'!AA383</f>
        <v>0</v>
      </c>
      <c r="AU385" s="357">
        <f>'Test-AI'!AB383</f>
        <v>0</v>
      </c>
      <c r="AV385" s="357">
        <f>'Test-AI'!AC383</f>
        <v>0</v>
      </c>
      <c r="AW385" s="296">
        <f t="shared" si="28"/>
        <v>0</v>
      </c>
      <c r="AX385" s="297" t="e">
        <f t="shared" si="29"/>
        <v>#DIV/0!</v>
      </c>
      <c r="AY385" s="298" t="e">
        <f t="shared" si="29"/>
        <v>#DIV/0!</v>
      </c>
      <c r="AZ385" s="297" t="e">
        <f t="shared" si="29"/>
        <v>#DIV/0!</v>
      </c>
      <c r="BA385" s="345" t="e">
        <f t="shared" si="26"/>
        <v>#DIV/0!</v>
      </c>
      <c r="BB385" s="75"/>
      <c r="BC385" s="75"/>
      <c r="BD385" s="565"/>
      <c r="BE385" s="550"/>
      <c r="BF385" s="552"/>
      <c r="BG385" s="552"/>
      <c r="BH385" s="552"/>
      <c r="BI385" s="552"/>
      <c r="BJ385" s="552"/>
      <c r="BK385" s="553"/>
      <c r="BL385" s="552"/>
      <c r="BM385" s="553"/>
      <c r="BN385" s="552"/>
      <c r="BO385" s="546"/>
      <c r="BP385" s="541"/>
      <c r="BQ385" s="546"/>
      <c r="BR385" s="541"/>
      <c r="BS385" s="553"/>
      <c r="BT385" s="552"/>
      <c r="BU385" s="553"/>
      <c r="BV385" s="552"/>
      <c r="BW385" s="553"/>
      <c r="BX385" s="552"/>
      <c r="BY385" s="552"/>
      <c r="BZ385" s="541"/>
      <c r="CA385" s="541"/>
      <c r="CB385" s="552"/>
      <c r="CC385" s="550"/>
      <c r="CD385" s="541"/>
      <c r="CE385" s="546"/>
      <c r="CF385" s="541"/>
      <c r="CG385" s="546"/>
      <c r="CH385" s="541"/>
    </row>
    <row r="386" spans="1:86" ht="17" hidden="1" customHeight="1" x14ac:dyDescent="0.2">
      <c r="A386" s="485"/>
      <c r="B386" s="566"/>
      <c r="C386" s="485"/>
      <c r="D386" s="590"/>
      <c r="E386" s="558"/>
      <c r="F386" s="239">
        <v>185</v>
      </c>
      <c r="G386" s="294">
        <f>'Anchor-AI'!L384</f>
        <v>0</v>
      </c>
      <c r="H386" s="295">
        <f>'Anchor-AI'!M384</f>
        <v>0</v>
      </c>
      <c r="I386" s="295">
        <f>'Anchor-AI'!N384</f>
        <v>0</v>
      </c>
      <c r="J386" s="295">
        <f>'Anchor-AI'!O384</f>
        <v>0</v>
      </c>
      <c r="K386" s="295">
        <f>(Summary!$C$63*H386+Summary!$C$64*I386+Summary!$C$65*J386)/Summary!$C$66</f>
        <v>0</v>
      </c>
      <c r="L386" s="295">
        <f>'Anchor-AI'!P384</f>
        <v>0</v>
      </c>
      <c r="M386" s="295">
        <f>'Anchor-AI'!Q384</f>
        <v>0</v>
      </c>
      <c r="N386" s="295">
        <f>'Anchor-AI'!R384</f>
        <v>0</v>
      </c>
      <c r="O386" s="295">
        <f>'Anchor-AI'!S384</f>
        <v>0</v>
      </c>
      <c r="P386" s="295">
        <f>'Anchor-AI'!T384</f>
        <v>0</v>
      </c>
      <c r="Q386" s="295">
        <f>'Anchor-AI'!U384</f>
        <v>0</v>
      </c>
      <c r="R386" s="295">
        <f>'Anchor-AI'!V384</f>
        <v>0</v>
      </c>
      <c r="S386" s="295">
        <f>'Anchor-AI'!W384</f>
        <v>0</v>
      </c>
      <c r="T386" s="295">
        <f>'Anchor-AI'!X384</f>
        <v>0</v>
      </c>
      <c r="U386" s="295">
        <f>10*LOG10(1/((Summary!$C$80/10^(R386/10)+Summary!$C$81/10^(S386/10)+Summary!$C$82/10^(T386/10))/Summary!$C$83))</f>
        <v>0</v>
      </c>
      <c r="V386" s="295">
        <f>'Anchor-AI'!Y384</f>
        <v>0</v>
      </c>
      <c r="W386" s="295">
        <f>'Anchor-AI'!Z384</f>
        <v>0</v>
      </c>
      <c r="X386" s="295">
        <f>'Anchor-AI'!AA384</f>
        <v>0</v>
      </c>
      <c r="Y386" s="357">
        <f>'Anchor-AI'!AB384</f>
        <v>0</v>
      </c>
      <c r="Z386" s="357">
        <f>'Anchor-AI'!AC384</f>
        <v>0</v>
      </c>
      <c r="AA386" s="296">
        <f t="shared" si="27"/>
        <v>0</v>
      </c>
      <c r="AC386" s="170">
        <f>'Test-AI'!L384</f>
        <v>0</v>
      </c>
      <c r="AD386" s="167">
        <f>'Test-AI'!M384</f>
        <v>0</v>
      </c>
      <c r="AE386" s="167">
        <f>'Test-AI'!N384</f>
        <v>0</v>
      </c>
      <c r="AF386" s="167">
        <f>'Test-AI'!O384</f>
        <v>0</v>
      </c>
      <c r="AG386" s="167">
        <f>(Summary!$C$63*AD386+Summary!$C$64*AE386+Summary!$C$65*AF386)/Summary!$C$66</f>
        <v>0</v>
      </c>
      <c r="AH386" s="167">
        <f>'Test-AI'!P384</f>
        <v>0</v>
      </c>
      <c r="AI386" s="167">
        <f>'Test-AI'!Q384</f>
        <v>0</v>
      </c>
      <c r="AJ386" s="167">
        <f>'Test-AI'!R384</f>
        <v>0</v>
      </c>
      <c r="AK386" s="167">
        <f>'Test-AI'!S384</f>
        <v>0</v>
      </c>
      <c r="AL386" s="167">
        <f>'Test-AI'!T384</f>
        <v>0</v>
      </c>
      <c r="AM386" s="167">
        <f>'Test-AI'!U384</f>
        <v>0</v>
      </c>
      <c r="AN386" s="167">
        <f>'Test-AI'!V384</f>
        <v>0</v>
      </c>
      <c r="AO386" s="167">
        <f>'Test-AI'!W384</f>
        <v>0</v>
      </c>
      <c r="AP386" s="167">
        <f>'Test-AI'!X384</f>
        <v>0</v>
      </c>
      <c r="AQ386" s="167">
        <f>10*LOG10(1/((Summary!$C$80/10^(AN386/10)+Summary!$C$81/10^(AO386/10)+Summary!$C$82/10^(AP386/10))/Summary!$C$83))</f>
        <v>0</v>
      </c>
      <c r="AR386" s="167">
        <f>'Test-AI'!Y384</f>
        <v>0</v>
      </c>
      <c r="AS386" s="167">
        <f>'Test-AI'!Z384</f>
        <v>0</v>
      </c>
      <c r="AT386" s="295">
        <f>'Test-AI'!AA384</f>
        <v>0</v>
      </c>
      <c r="AU386" s="357">
        <f>'Test-AI'!AB384</f>
        <v>0</v>
      </c>
      <c r="AV386" s="357">
        <f>'Test-AI'!AC384</f>
        <v>0</v>
      </c>
      <c r="AW386" s="296">
        <f t="shared" si="28"/>
        <v>0</v>
      </c>
      <c r="AX386" s="297" t="e">
        <f t="shared" si="29"/>
        <v>#DIV/0!</v>
      </c>
      <c r="AY386" s="298" t="e">
        <f t="shared" si="29"/>
        <v>#DIV/0!</v>
      </c>
      <c r="AZ386" s="297" t="e">
        <f t="shared" si="29"/>
        <v>#DIV/0!</v>
      </c>
      <c r="BA386" s="345" t="e">
        <f t="shared" si="26"/>
        <v>#DIV/0!</v>
      </c>
      <c r="BB386" s="75"/>
      <c r="BC386" s="75"/>
      <c r="BD386" s="574" t="s">
        <v>46</v>
      </c>
      <c r="BE386" s="549" t="e">
        <f t="array" ref="BE386">bdRateExtend($G384:$G387,H384:H387,$AC384:$AC387,AD384:AD387)</f>
        <v>#VALUE!</v>
      </c>
      <c r="BF386" s="552"/>
      <c r="BG386" s="552"/>
      <c r="BH386" s="552"/>
      <c r="BI386" s="552"/>
      <c r="BJ386" s="552"/>
      <c r="BK386" s="551" t="e">
        <f t="array" ref="BK386">bdRateExtend($G384:$G387,L384:L387,$AC384:$AC387,AH384:AH387)</f>
        <v>#VALUE!</v>
      </c>
      <c r="BL386" s="552"/>
      <c r="BM386" s="551" t="e">
        <f t="array" ref="BM386">bdRateExtend($G384:$G387,M384:M387,$AC384:$AC387,AI384:AI387)</f>
        <v>#VALUE!</v>
      </c>
      <c r="BN386" s="552"/>
      <c r="BO386" s="545" t="e">
        <f t="array" ref="BO386">bdRateExtend($G384:$G387,N384:N387,$AC384:$AC387,AJ384:AJ387,"None", FALSE,1)</f>
        <v>#VALUE!</v>
      </c>
      <c r="BP386" s="541"/>
      <c r="BQ386" s="545" t="e">
        <f t="array" ref="BQ386">bdRateExtend($G384:$G387,O384:O387,$AC384:$AC387,AK384:AK387,"None", FALSE,1)</f>
        <v>#VALUE!</v>
      </c>
      <c r="BR386" s="541"/>
      <c r="BS386" s="551" t="e">
        <f t="array" ref="BS386">bdRateExtend($G384:$G387,P384:P387,$AC384:$AC387,AL384:AL387)</f>
        <v>#VALUE!</v>
      </c>
      <c r="BT386" s="552"/>
      <c r="BU386" s="551" t="e">
        <f t="array" ref="BU386">bdRateExtend($G384:$G387,Q384:Q387,$AC384:$AC387,AM384:AM387)</f>
        <v>#VALUE!</v>
      </c>
      <c r="BV386" s="552"/>
      <c r="BW386" s="551" t="e">
        <f t="array" ref="BW386">bdRateExtend($G384:$G387,R384:R387,$AC384:$AC387,AN384:AN387)</f>
        <v>#VALUE!</v>
      </c>
      <c r="BX386" s="552"/>
      <c r="BY386" s="552"/>
      <c r="BZ386" s="541"/>
      <c r="CA386" s="541"/>
      <c r="CB386" s="552"/>
      <c r="CC386" s="560" t="e">
        <f t="array" ref="CC386">bdCAMBIExtend($G384:$G387,V384:V387,$AC384:$AC387,AR384:AR387)</f>
        <v>#VALUE!</v>
      </c>
      <c r="CD386" s="541"/>
      <c r="CE386" s="554">
        <f t="array" ref="CE386">testVMAFRange($G384:$G387,N384:N387,$AC384:$AC387,AJ384:AJ387)</f>
        <v>0</v>
      </c>
      <c r="CF386" s="541"/>
      <c r="CG386" s="554">
        <f t="array" ref="CG386">testVMAFRange($G384:$G387,O384:O387,$AC384:$AC387,AK384:AK387)</f>
        <v>0</v>
      </c>
      <c r="CH386" s="541"/>
    </row>
    <row r="387" spans="1:86" ht="17" hidden="1" customHeight="1" x14ac:dyDescent="0.2">
      <c r="A387" s="486"/>
      <c r="B387" s="596"/>
      <c r="C387" s="486"/>
      <c r="D387" s="591"/>
      <c r="E387" s="559"/>
      <c r="F387" s="240">
        <v>210</v>
      </c>
      <c r="G387" s="299">
        <f>'Anchor-AI'!L385</f>
        <v>0</v>
      </c>
      <c r="H387" s="300">
        <f>'Anchor-AI'!M385</f>
        <v>0</v>
      </c>
      <c r="I387" s="300">
        <f>'Anchor-AI'!N385</f>
        <v>0</v>
      </c>
      <c r="J387" s="300">
        <f>'Anchor-AI'!O385</f>
        <v>0</v>
      </c>
      <c r="K387" s="295">
        <f>(Summary!$C$63*H387+Summary!$C$64*I387+Summary!$C$65*J387)/Summary!$C$66</f>
        <v>0</v>
      </c>
      <c r="L387" s="300">
        <f>'Anchor-AI'!P385</f>
        <v>0</v>
      </c>
      <c r="M387" s="300">
        <f>'Anchor-AI'!Q385</f>
        <v>0</v>
      </c>
      <c r="N387" s="300">
        <f>'Anchor-AI'!R385</f>
        <v>0</v>
      </c>
      <c r="O387" s="300">
        <f>'Anchor-AI'!S385</f>
        <v>0</v>
      </c>
      <c r="P387" s="300">
        <f>'Anchor-AI'!T385</f>
        <v>0</v>
      </c>
      <c r="Q387" s="300">
        <f>'Anchor-AI'!U385</f>
        <v>0</v>
      </c>
      <c r="R387" s="300">
        <f>'Anchor-AI'!V385</f>
        <v>0</v>
      </c>
      <c r="S387" s="300">
        <f>'Anchor-AI'!W385</f>
        <v>0</v>
      </c>
      <c r="T387" s="300">
        <f>'Anchor-AI'!X385</f>
        <v>0</v>
      </c>
      <c r="U387" s="300">
        <f>10*LOG10(1/((Summary!$C$80/10^(R387/10)+Summary!$C$81/10^(S387/10)+Summary!$C$82/10^(T387/10))/Summary!$C$83))</f>
        <v>0</v>
      </c>
      <c r="V387" s="300">
        <f>'Anchor-AI'!Y385</f>
        <v>0</v>
      </c>
      <c r="W387" s="300">
        <f>'Anchor-AI'!Z385</f>
        <v>0</v>
      </c>
      <c r="X387" s="300">
        <f>'Anchor-AI'!AA385</f>
        <v>0</v>
      </c>
      <c r="Y387" s="357">
        <f>'Anchor-AI'!AB385</f>
        <v>0</v>
      </c>
      <c r="Z387" s="357">
        <f>'Anchor-AI'!AC385</f>
        <v>0</v>
      </c>
      <c r="AA387" s="301">
        <f t="shared" si="27"/>
        <v>0</v>
      </c>
      <c r="AC387" s="171">
        <f>'Test-AI'!L385</f>
        <v>0</v>
      </c>
      <c r="AD387" s="168">
        <f>'Test-AI'!M385</f>
        <v>0</v>
      </c>
      <c r="AE387" s="168">
        <f>'Test-AI'!N385</f>
        <v>0</v>
      </c>
      <c r="AF387" s="168">
        <f>'Test-AI'!O385</f>
        <v>0</v>
      </c>
      <c r="AG387" s="168">
        <f>(Summary!$C$63*AD387+Summary!$C$64*AE387+Summary!$C$65*AF387)/Summary!$C$66</f>
        <v>0</v>
      </c>
      <c r="AH387" s="168">
        <f>'Test-AI'!P385</f>
        <v>0</v>
      </c>
      <c r="AI387" s="168">
        <f>'Test-AI'!Q385</f>
        <v>0</v>
      </c>
      <c r="AJ387" s="168">
        <f>'Test-AI'!R385</f>
        <v>0</v>
      </c>
      <c r="AK387" s="168">
        <f>'Test-AI'!S385</f>
        <v>0</v>
      </c>
      <c r="AL387" s="168">
        <f>'Test-AI'!T385</f>
        <v>0</v>
      </c>
      <c r="AM387" s="168">
        <f>'Test-AI'!U385</f>
        <v>0</v>
      </c>
      <c r="AN387" s="168">
        <f>'Test-AI'!V385</f>
        <v>0</v>
      </c>
      <c r="AO387" s="168">
        <f>'Test-AI'!W385</f>
        <v>0</v>
      </c>
      <c r="AP387" s="168">
        <f>'Test-AI'!X385</f>
        <v>0</v>
      </c>
      <c r="AQ387" s="168">
        <f>10*LOG10(1/((Summary!$C$80/10^(AN387/10)+Summary!$C$81/10^(AO387/10)+Summary!$C$82/10^(AP387/10))/Summary!$C$83))</f>
        <v>0</v>
      </c>
      <c r="AR387" s="168">
        <f>'Test-AI'!Y385</f>
        <v>0</v>
      </c>
      <c r="AS387" s="168">
        <f>'Test-AI'!Z385</f>
        <v>0</v>
      </c>
      <c r="AT387" s="300">
        <f>'Test-AI'!AA385</f>
        <v>0</v>
      </c>
      <c r="AU387" s="357">
        <f>'Test-AI'!AB385</f>
        <v>0</v>
      </c>
      <c r="AV387" s="357">
        <f>'Test-AI'!AC385</f>
        <v>0</v>
      </c>
      <c r="AW387" s="301">
        <f t="shared" si="28"/>
        <v>0</v>
      </c>
      <c r="AX387" s="302" t="e">
        <f t="shared" si="29"/>
        <v>#DIV/0!</v>
      </c>
      <c r="AY387" s="303" t="e">
        <f t="shared" si="29"/>
        <v>#DIV/0!</v>
      </c>
      <c r="AZ387" s="297" t="e">
        <f t="shared" si="29"/>
        <v>#DIV/0!</v>
      </c>
      <c r="BA387" s="345" t="e">
        <f t="shared" si="29"/>
        <v>#DIV/0!</v>
      </c>
      <c r="BB387" s="75"/>
      <c r="BC387" s="75"/>
      <c r="BD387" s="570"/>
      <c r="BE387" s="550"/>
      <c r="BF387" s="553"/>
      <c r="BG387" s="553"/>
      <c r="BH387" s="553"/>
      <c r="BI387" s="553"/>
      <c r="BJ387" s="553"/>
      <c r="BK387" s="553"/>
      <c r="BL387" s="553"/>
      <c r="BM387" s="553"/>
      <c r="BN387" s="553"/>
      <c r="BO387" s="546"/>
      <c r="BP387" s="544"/>
      <c r="BQ387" s="546"/>
      <c r="BR387" s="544"/>
      <c r="BS387" s="553"/>
      <c r="BT387" s="553"/>
      <c r="BU387" s="553"/>
      <c r="BV387" s="553"/>
      <c r="BW387" s="553"/>
      <c r="BX387" s="553"/>
      <c r="BY387" s="553"/>
      <c r="BZ387" s="544"/>
      <c r="CA387" s="544"/>
      <c r="CB387" s="553"/>
      <c r="CC387" s="550"/>
      <c r="CD387" s="541"/>
      <c r="CE387" s="546"/>
      <c r="CF387" s="544"/>
      <c r="CG387" s="546"/>
      <c r="CH387" s="544"/>
    </row>
    <row r="388" spans="1:86" ht="17" hidden="1" customHeight="1" x14ac:dyDescent="0.2">
      <c r="A388" s="626" t="s">
        <v>161</v>
      </c>
      <c r="B388" s="595" t="s">
        <v>146</v>
      </c>
      <c r="C388" s="586" t="s">
        <v>97</v>
      </c>
      <c r="D388" s="589">
        <v>59.94</v>
      </c>
      <c r="E388" s="557">
        <v>10</v>
      </c>
      <c r="F388" s="238">
        <v>85</v>
      </c>
      <c r="G388" s="289">
        <f>'Anchor-AI'!L386</f>
        <v>0</v>
      </c>
      <c r="H388" s="290">
        <f>'Anchor-AI'!M386</f>
        <v>0</v>
      </c>
      <c r="I388" s="290">
        <f>'Anchor-AI'!N386</f>
        <v>0</v>
      </c>
      <c r="J388" s="290">
        <f>'Anchor-AI'!O386</f>
        <v>0</v>
      </c>
      <c r="K388" s="290">
        <f>(Summary!$C$63*H388+Summary!$C$64*I388+Summary!$C$65*J388)/Summary!$C$66</f>
        <v>0</v>
      </c>
      <c r="L388" s="290">
        <f>'Anchor-AI'!P386</f>
        <v>0</v>
      </c>
      <c r="M388" s="290">
        <f>'Anchor-AI'!Q386</f>
        <v>0</v>
      </c>
      <c r="N388" s="290">
        <f>'Anchor-AI'!R386</f>
        <v>0</v>
      </c>
      <c r="O388" s="290">
        <f>'Anchor-AI'!S386</f>
        <v>0</v>
      </c>
      <c r="P388" s="290">
        <f>'Anchor-AI'!T386</f>
        <v>0</v>
      </c>
      <c r="Q388" s="290">
        <f>'Anchor-AI'!U386</f>
        <v>0</v>
      </c>
      <c r="R388" s="290">
        <f>'Anchor-AI'!V386</f>
        <v>0</v>
      </c>
      <c r="S388" s="290">
        <f>'Anchor-AI'!W386</f>
        <v>0</v>
      </c>
      <c r="T388" s="290">
        <f>'Anchor-AI'!X386</f>
        <v>0</v>
      </c>
      <c r="U388" s="290">
        <f>10*LOG10(1/((Summary!$C$80/10^(R388/10)+Summary!$C$81/10^(S388/10)+Summary!$C$82/10^(T388/10))/Summary!$C$83))</f>
        <v>0</v>
      </c>
      <c r="V388" s="290">
        <f>'Anchor-AI'!Y386</f>
        <v>0</v>
      </c>
      <c r="W388" s="290">
        <f>'Anchor-AI'!Z386</f>
        <v>0</v>
      </c>
      <c r="X388" s="290">
        <f>'Anchor-AI'!AA386</f>
        <v>0</v>
      </c>
      <c r="Y388" s="360">
        <f>'Anchor-AI'!AB386</f>
        <v>0</v>
      </c>
      <c r="Z388" s="360">
        <f>'Anchor-AI'!AC386</f>
        <v>0</v>
      </c>
      <c r="AA388" s="291">
        <f t="shared" ref="AA388:AA451" si="30">W388/3600</f>
        <v>0</v>
      </c>
      <c r="AC388" s="169">
        <f>'Test-AI'!L386</f>
        <v>0</v>
      </c>
      <c r="AD388" s="166">
        <f>'Test-AI'!M386</f>
        <v>0</v>
      </c>
      <c r="AE388" s="166">
        <f>'Test-AI'!N386</f>
        <v>0</v>
      </c>
      <c r="AF388" s="166">
        <f>'Test-AI'!O386</f>
        <v>0</v>
      </c>
      <c r="AG388" s="166">
        <f>(Summary!$C$63*AD388+Summary!$C$64*AE388+Summary!$C$65*AF388)/Summary!$C$66</f>
        <v>0</v>
      </c>
      <c r="AH388" s="166">
        <f>'Test-AI'!P386</f>
        <v>0</v>
      </c>
      <c r="AI388" s="166">
        <f>'Test-AI'!Q386</f>
        <v>0</v>
      </c>
      <c r="AJ388" s="166">
        <f>'Test-AI'!R386</f>
        <v>0</v>
      </c>
      <c r="AK388" s="166">
        <f>'Test-AI'!S386</f>
        <v>0</v>
      </c>
      <c r="AL388" s="166">
        <f>'Test-AI'!T386</f>
        <v>0</v>
      </c>
      <c r="AM388" s="166">
        <f>'Test-AI'!U386</f>
        <v>0</v>
      </c>
      <c r="AN388" s="166">
        <f>'Test-AI'!V386</f>
        <v>0</v>
      </c>
      <c r="AO388" s="166">
        <f>'Test-AI'!W386</f>
        <v>0</v>
      </c>
      <c r="AP388" s="166">
        <f>'Test-AI'!X386</f>
        <v>0</v>
      </c>
      <c r="AQ388" s="166">
        <f>10*LOG10(1/((Summary!$C$80/10^(AN388/10)+Summary!$C$81/10^(AO388/10)+Summary!$C$82/10^(AP388/10))/Summary!$C$83))</f>
        <v>0</v>
      </c>
      <c r="AR388" s="166">
        <f>'Test-AI'!Y386</f>
        <v>0</v>
      </c>
      <c r="AS388" s="166">
        <f>'Test-AI'!Z386</f>
        <v>0</v>
      </c>
      <c r="AT388" s="290">
        <f>'Test-AI'!AA386</f>
        <v>0</v>
      </c>
      <c r="AU388" s="356">
        <f>'Test-AI'!AB386</f>
        <v>0</v>
      </c>
      <c r="AV388" s="356">
        <f>'Test-AI'!AC386</f>
        <v>0</v>
      </c>
      <c r="AW388" s="291">
        <f t="shared" ref="AW388:AW451" si="31">AS388/3600</f>
        <v>0</v>
      </c>
      <c r="AX388" s="292" t="e">
        <f t="shared" ref="AX388:BA451" si="32">AS388/W388</f>
        <v>#DIV/0!</v>
      </c>
      <c r="AY388" s="293" t="e">
        <f t="shared" si="32"/>
        <v>#DIV/0!</v>
      </c>
      <c r="AZ388" s="292" t="e">
        <f t="shared" si="32"/>
        <v>#DIV/0!</v>
      </c>
      <c r="BA388" s="344" t="e">
        <f t="shared" si="32"/>
        <v>#DIV/0!</v>
      </c>
      <c r="BB388" s="75"/>
      <c r="BC388" s="75"/>
      <c r="BD388" s="572" t="s">
        <v>39</v>
      </c>
      <c r="BE388" s="549" t="e">
        <f t="array" ref="BE388">bdRateExtend($G388:$G391,H388:H391,$AC388:$AC391,AD388:AD391)</f>
        <v>#VALUE!</v>
      </c>
      <c r="BF388" s="551" t="e">
        <f t="array" ref="BF388">bdRateExtend($G388:$G393,H388:H393,$AC388:$AC393,AD388:AD393)</f>
        <v>#VALUE!</v>
      </c>
      <c r="BG388" s="551" t="e">
        <f t="array" ref="BG388">bdRateExtend($G388:$G393,I388:I393,$AC388:$AC393,AE388:AE393)</f>
        <v>#VALUE!</v>
      </c>
      <c r="BH388" s="551" t="e">
        <f t="array" ref="BH388">bdRateExtend($G388:$G393,J388:J393,$AC388:$AC393,AF388:AF393)</f>
        <v>#VALUE!</v>
      </c>
      <c r="BI388" s="551" t="e">
        <f t="array" ref="BI388">bdRateExtend($G388:$G393,K388:K393,$AC388:$AC393,AG388:AG393)</f>
        <v>#VALUE!</v>
      </c>
      <c r="BJ388" s="575" t="e">
        <f>(Summary!$C$94*BF388+Summary!$C$95*BG388+Summary!$C$96*BH388)/Summary!$C$97</f>
        <v>#VALUE!</v>
      </c>
      <c r="BK388" s="551" t="e">
        <f t="array" ref="BK388">bdRateExtend($G388:$G391,L388:L391,$AC388:$AC391,AH388:AH391)</f>
        <v>#VALUE!</v>
      </c>
      <c r="BL388" s="551" t="e">
        <f t="array" ref="BL388">bdRateExtend($G388:$G393,L388:L393,$AC388:$AC393,AH388:AH393)</f>
        <v>#VALUE!</v>
      </c>
      <c r="BM388" s="551" t="e">
        <f t="array" ref="BM388">bdRateExtend($G388:$G391,M388:M391,$AC388:$AC391,AI388:AI391)</f>
        <v>#VALUE!</v>
      </c>
      <c r="BN388" s="551" t="e">
        <f t="array" ref="BN388">bdRateExtend($G388:$G393,M388:M393,$AC388:$AC393,AI388:AI393)</f>
        <v>#VALUE!</v>
      </c>
      <c r="BO388" s="548" t="e">
        <f t="array" ref="BO388">bdRateExtend($G388:$G391,N388:N391,$AC388:$AC391,AJ388:AJ391,"None", FALSE,1)</f>
        <v>#VALUE!</v>
      </c>
      <c r="BP388" s="585" t="e">
        <f t="array" ref="BP388">bdRateExtend($G388:$G393,N388:N393,$AC388:$AC393,AJ388:AJ393,"None", FALSE,1)</f>
        <v>#VALUE!</v>
      </c>
      <c r="BQ388" s="548" t="e">
        <f t="array" ref="BQ388">bdRateExtend($G388:$G391,O388:O391,$AC388:$AC391,AK388:AK391,"None", FALSE,1)</f>
        <v>#VALUE!</v>
      </c>
      <c r="BR388" s="585" t="e">
        <f t="array" ref="BR388">bdRateExtend($G388:$G393,O388:O393,$AC388:$AC393,AK388:AK393,"None", FALSE,1)</f>
        <v>#VALUE!</v>
      </c>
      <c r="BS388" s="551" t="e">
        <f t="array" ref="BS388">bdRateExtend($G388:$G391,P388:P391,$AC388:$AC391,AL388:AL391)</f>
        <v>#VALUE!</v>
      </c>
      <c r="BT388" s="551" t="e">
        <f t="array" ref="BT388">bdRateExtend($G388:$G393,P388:P393,$AC388:$AC393,AL388:AL393)</f>
        <v>#VALUE!</v>
      </c>
      <c r="BU388" s="551" t="e">
        <f t="array" ref="BU388">bdRateExtend($G388:$G391,Q388:Q391,$AC388:$AC391,AM388:AM391)</f>
        <v>#VALUE!</v>
      </c>
      <c r="BV388" s="551" t="e">
        <f t="array" ref="BV388">bdRateExtend($G388:$G393,Q388:Q393,$AC388:$AC393,AM388:AM393)</f>
        <v>#VALUE!</v>
      </c>
      <c r="BW388" s="551" t="e">
        <f t="array" ref="BW388">bdRateExtend($G388:$G391,R388:R391,$AC388:$AC391,AN388:AN391)</f>
        <v>#VALUE!</v>
      </c>
      <c r="BX388" s="551" t="e">
        <f t="array" ref="BX388">bdRateExtend($G388:$G393,R388:R393,$AC388:$AC393,AN388:AN393)</f>
        <v>#VALUE!</v>
      </c>
      <c r="BY388" s="551" t="e">
        <f t="array" ref="BY388">bdRateExtend($G388:$G393,S388:S393,$AC388:$AC393,AO388:AO393)</f>
        <v>#VALUE!</v>
      </c>
      <c r="BZ388" s="555" t="e">
        <f t="array" ref="BZ388">bdRateExtend($G388:$G393,T388:T393,$AC388:$AC393,AP388:AP393)</f>
        <v>#VALUE!</v>
      </c>
      <c r="CA388" s="555" t="e">
        <f t="array" ref="CA388">bdRateExtend($G388:$G393,U388:U393,$AC388:$AC393,AQ388:AQ393)</f>
        <v>#VALUE!</v>
      </c>
      <c r="CB388" s="575" t="e">
        <f>(Summary!$C$108*BX388+Summary!$C$109*BY388+Summary!$C$110*BZ388)/Summary!$C$111</f>
        <v>#VALUE!</v>
      </c>
      <c r="CC388" s="561" t="e">
        <f t="array" ref="CC388">bdCAMBIExtend($G388:$G391,V388:V391,$AC388:$AC391,AR388:AR391)</f>
        <v>#VALUE!</v>
      </c>
      <c r="CD388" s="561" t="e">
        <f t="array" ref="CD388">bdCAMBIExtend($G388:$G393,V388:V393,$AC388:$AC393,AR388:AR393)</f>
        <v>#VALUE!</v>
      </c>
      <c r="CE388" s="547">
        <f t="array" ref="CE388">testVMAFRange($G388:$G391,N388:N391,$AC388:$AC391,AJ388:AJ391)</f>
        <v>0</v>
      </c>
      <c r="CF388" s="543">
        <f t="array" ref="CF388">testVMAFRange($G388:$G393,N388:N393,$AC388:$AC393,AJ388:AJ393)</f>
        <v>0</v>
      </c>
      <c r="CG388" s="547">
        <f t="array" ref="CG388">testVMAFRange($G388:$G391,O388:O391,$AC388:$AC391,AK388:AK391)</f>
        <v>0</v>
      </c>
      <c r="CH388" s="543">
        <f t="array" ref="CH388">testVMAFRange($G388:$G393,O388:O393,$AC388:$AC393,AK388:AK393)</f>
        <v>0</v>
      </c>
    </row>
    <row r="389" spans="1:86" ht="17" hidden="1" customHeight="1" x14ac:dyDescent="0.2">
      <c r="A389" s="485"/>
      <c r="B389" s="566"/>
      <c r="C389" s="485"/>
      <c r="D389" s="590"/>
      <c r="E389" s="558"/>
      <c r="F389" s="239">
        <v>110</v>
      </c>
      <c r="G389" s="294">
        <f>'Anchor-AI'!L387</f>
        <v>0</v>
      </c>
      <c r="H389" s="295">
        <f>'Anchor-AI'!M387</f>
        <v>0</v>
      </c>
      <c r="I389" s="295">
        <f>'Anchor-AI'!N387</f>
        <v>0</v>
      </c>
      <c r="J389" s="295">
        <f>'Anchor-AI'!O387</f>
        <v>0</v>
      </c>
      <c r="K389" s="295">
        <f>(Summary!$C$63*H389+Summary!$C$64*I389+Summary!$C$65*J389)/Summary!$C$66</f>
        <v>0</v>
      </c>
      <c r="L389" s="295">
        <f>'Anchor-AI'!P387</f>
        <v>0</v>
      </c>
      <c r="M389" s="295">
        <f>'Anchor-AI'!Q387</f>
        <v>0</v>
      </c>
      <c r="N389" s="295">
        <f>'Anchor-AI'!R387</f>
        <v>0</v>
      </c>
      <c r="O389" s="295">
        <f>'Anchor-AI'!S387</f>
        <v>0</v>
      </c>
      <c r="P389" s="295">
        <f>'Anchor-AI'!T387</f>
        <v>0</v>
      </c>
      <c r="Q389" s="295">
        <f>'Anchor-AI'!U387</f>
        <v>0</v>
      </c>
      <c r="R389" s="295">
        <f>'Anchor-AI'!V387</f>
        <v>0</v>
      </c>
      <c r="S389" s="295">
        <f>'Anchor-AI'!W387</f>
        <v>0</v>
      </c>
      <c r="T389" s="295">
        <f>'Anchor-AI'!X387</f>
        <v>0</v>
      </c>
      <c r="U389" s="295">
        <f>10*LOG10(1/((Summary!$C$80/10^(R389/10)+Summary!$C$81/10^(S389/10)+Summary!$C$82/10^(T389/10))/Summary!$C$83))</f>
        <v>0</v>
      </c>
      <c r="V389" s="295">
        <f>'Anchor-AI'!Y387</f>
        <v>0</v>
      </c>
      <c r="W389" s="295">
        <f>'Anchor-AI'!Z387</f>
        <v>0</v>
      </c>
      <c r="X389" s="295">
        <f>'Anchor-AI'!AA387</f>
        <v>0</v>
      </c>
      <c r="Y389" s="357">
        <f>'Anchor-AI'!AB387</f>
        <v>0</v>
      </c>
      <c r="Z389" s="357">
        <f>'Anchor-AI'!AC387</f>
        <v>0</v>
      </c>
      <c r="AA389" s="296">
        <f t="shared" si="30"/>
        <v>0</v>
      </c>
      <c r="AC389" s="170">
        <f>'Test-AI'!L387</f>
        <v>0</v>
      </c>
      <c r="AD389" s="167">
        <f>'Test-AI'!M387</f>
        <v>0</v>
      </c>
      <c r="AE389" s="167">
        <f>'Test-AI'!N387</f>
        <v>0</v>
      </c>
      <c r="AF389" s="167">
        <f>'Test-AI'!O387</f>
        <v>0</v>
      </c>
      <c r="AG389" s="167">
        <f>(Summary!$C$63*AD389+Summary!$C$64*AE389+Summary!$C$65*AF389)/Summary!$C$66</f>
        <v>0</v>
      </c>
      <c r="AH389" s="167">
        <f>'Test-AI'!P387</f>
        <v>0</v>
      </c>
      <c r="AI389" s="167">
        <f>'Test-AI'!Q387</f>
        <v>0</v>
      </c>
      <c r="AJ389" s="167">
        <f>'Test-AI'!R387</f>
        <v>0</v>
      </c>
      <c r="AK389" s="167">
        <f>'Test-AI'!S387</f>
        <v>0</v>
      </c>
      <c r="AL389" s="167">
        <f>'Test-AI'!T387</f>
        <v>0</v>
      </c>
      <c r="AM389" s="167">
        <f>'Test-AI'!U387</f>
        <v>0</v>
      </c>
      <c r="AN389" s="167">
        <f>'Test-AI'!V387</f>
        <v>0</v>
      </c>
      <c r="AO389" s="167">
        <f>'Test-AI'!W387</f>
        <v>0</v>
      </c>
      <c r="AP389" s="167">
        <f>'Test-AI'!X387</f>
        <v>0</v>
      </c>
      <c r="AQ389" s="167">
        <f>10*LOG10(1/((Summary!$C$80/10^(AN389/10)+Summary!$C$81/10^(AO389/10)+Summary!$C$82/10^(AP389/10))/Summary!$C$83))</f>
        <v>0</v>
      </c>
      <c r="AR389" s="167">
        <f>'Test-AI'!Y387</f>
        <v>0</v>
      </c>
      <c r="AS389" s="167">
        <f>'Test-AI'!Z387</f>
        <v>0</v>
      </c>
      <c r="AT389" s="295">
        <f>'Test-AI'!AA387</f>
        <v>0</v>
      </c>
      <c r="AU389" s="357">
        <f>'Test-AI'!AB387</f>
        <v>0</v>
      </c>
      <c r="AV389" s="357">
        <f>'Test-AI'!AC387</f>
        <v>0</v>
      </c>
      <c r="AW389" s="296">
        <f t="shared" si="31"/>
        <v>0</v>
      </c>
      <c r="AX389" s="297" t="e">
        <f t="shared" si="32"/>
        <v>#DIV/0!</v>
      </c>
      <c r="AY389" s="298" t="e">
        <f t="shared" si="32"/>
        <v>#DIV/0!</v>
      </c>
      <c r="AZ389" s="297" t="e">
        <f t="shared" si="32"/>
        <v>#DIV/0!</v>
      </c>
      <c r="BA389" s="345" t="e">
        <f t="shared" si="32"/>
        <v>#DIV/0!</v>
      </c>
      <c r="BB389" s="75"/>
      <c r="BC389" s="75"/>
      <c r="BD389" s="565"/>
      <c r="BE389" s="550"/>
      <c r="BF389" s="552"/>
      <c r="BG389" s="552"/>
      <c r="BH389" s="552"/>
      <c r="BI389" s="552"/>
      <c r="BJ389" s="552"/>
      <c r="BK389" s="553"/>
      <c r="BL389" s="552"/>
      <c r="BM389" s="553"/>
      <c r="BN389" s="552"/>
      <c r="BO389" s="546"/>
      <c r="BP389" s="541"/>
      <c r="BQ389" s="546"/>
      <c r="BR389" s="541"/>
      <c r="BS389" s="553"/>
      <c r="BT389" s="552"/>
      <c r="BU389" s="553"/>
      <c r="BV389" s="552"/>
      <c r="BW389" s="553"/>
      <c r="BX389" s="552"/>
      <c r="BY389" s="552"/>
      <c r="BZ389" s="541"/>
      <c r="CA389" s="541"/>
      <c r="CB389" s="552"/>
      <c r="CC389" s="553"/>
      <c r="CD389" s="552"/>
      <c r="CE389" s="546"/>
      <c r="CF389" s="541"/>
      <c r="CG389" s="546"/>
      <c r="CH389" s="541"/>
    </row>
    <row r="390" spans="1:86" ht="17" hidden="1" customHeight="1" x14ac:dyDescent="0.2">
      <c r="A390" s="485"/>
      <c r="B390" s="566"/>
      <c r="C390" s="485"/>
      <c r="D390" s="590"/>
      <c r="E390" s="558"/>
      <c r="F390" s="239">
        <v>135</v>
      </c>
      <c r="G390" s="294">
        <f>'Anchor-AI'!L388</f>
        <v>0</v>
      </c>
      <c r="H390" s="295">
        <f>'Anchor-AI'!M388</f>
        <v>0</v>
      </c>
      <c r="I390" s="295">
        <f>'Anchor-AI'!N388</f>
        <v>0</v>
      </c>
      <c r="J390" s="295">
        <f>'Anchor-AI'!O388</f>
        <v>0</v>
      </c>
      <c r="K390" s="295">
        <f>(Summary!$C$63*H390+Summary!$C$64*I390+Summary!$C$65*J390)/Summary!$C$66</f>
        <v>0</v>
      </c>
      <c r="L390" s="295">
        <f>'Anchor-AI'!P388</f>
        <v>0</v>
      </c>
      <c r="M390" s="295">
        <f>'Anchor-AI'!Q388</f>
        <v>0</v>
      </c>
      <c r="N390" s="295">
        <f>'Anchor-AI'!R388</f>
        <v>0</v>
      </c>
      <c r="O390" s="295">
        <f>'Anchor-AI'!S388</f>
        <v>0</v>
      </c>
      <c r="P390" s="295">
        <f>'Anchor-AI'!T388</f>
        <v>0</v>
      </c>
      <c r="Q390" s="295">
        <f>'Anchor-AI'!U388</f>
        <v>0</v>
      </c>
      <c r="R390" s="295">
        <f>'Anchor-AI'!V388</f>
        <v>0</v>
      </c>
      <c r="S390" s="295">
        <f>'Anchor-AI'!W388</f>
        <v>0</v>
      </c>
      <c r="T390" s="295">
        <f>'Anchor-AI'!X388</f>
        <v>0</v>
      </c>
      <c r="U390" s="295">
        <f>10*LOG10(1/((Summary!$C$80/10^(R390/10)+Summary!$C$81/10^(S390/10)+Summary!$C$82/10^(T390/10))/Summary!$C$83))</f>
        <v>0</v>
      </c>
      <c r="V390" s="295">
        <f>'Anchor-AI'!Y388</f>
        <v>0</v>
      </c>
      <c r="W390" s="295">
        <f>'Anchor-AI'!Z388</f>
        <v>0</v>
      </c>
      <c r="X390" s="295">
        <f>'Anchor-AI'!AA388</f>
        <v>0</v>
      </c>
      <c r="Y390" s="357">
        <f>'Anchor-AI'!AB388</f>
        <v>0</v>
      </c>
      <c r="Z390" s="357">
        <f>'Anchor-AI'!AC388</f>
        <v>0</v>
      </c>
      <c r="AA390" s="296">
        <f t="shared" si="30"/>
        <v>0</v>
      </c>
      <c r="AC390" s="170">
        <f>'Test-AI'!L388</f>
        <v>0</v>
      </c>
      <c r="AD390" s="167">
        <f>'Test-AI'!M388</f>
        <v>0</v>
      </c>
      <c r="AE390" s="167">
        <f>'Test-AI'!N388</f>
        <v>0</v>
      </c>
      <c r="AF390" s="167">
        <f>'Test-AI'!O388</f>
        <v>0</v>
      </c>
      <c r="AG390" s="167">
        <f>(Summary!$C$63*AD390+Summary!$C$64*AE390+Summary!$C$65*AF390)/Summary!$C$66</f>
        <v>0</v>
      </c>
      <c r="AH390" s="167">
        <f>'Test-AI'!P388</f>
        <v>0</v>
      </c>
      <c r="AI390" s="167">
        <f>'Test-AI'!Q388</f>
        <v>0</v>
      </c>
      <c r="AJ390" s="167">
        <f>'Test-AI'!R388</f>
        <v>0</v>
      </c>
      <c r="AK390" s="167">
        <f>'Test-AI'!S388</f>
        <v>0</v>
      </c>
      <c r="AL390" s="167">
        <f>'Test-AI'!T388</f>
        <v>0</v>
      </c>
      <c r="AM390" s="167">
        <f>'Test-AI'!U388</f>
        <v>0</v>
      </c>
      <c r="AN390" s="167">
        <f>'Test-AI'!V388</f>
        <v>0</v>
      </c>
      <c r="AO390" s="167">
        <f>'Test-AI'!W388</f>
        <v>0</v>
      </c>
      <c r="AP390" s="167">
        <f>'Test-AI'!X388</f>
        <v>0</v>
      </c>
      <c r="AQ390" s="167">
        <f>10*LOG10(1/((Summary!$C$80/10^(AN390/10)+Summary!$C$81/10^(AO390/10)+Summary!$C$82/10^(AP390/10))/Summary!$C$83))</f>
        <v>0</v>
      </c>
      <c r="AR390" s="167">
        <f>'Test-AI'!Y388</f>
        <v>0</v>
      </c>
      <c r="AS390" s="167">
        <f>'Test-AI'!Z388</f>
        <v>0</v>
      </c>
      <c r="AT390" s="295">
        <f>'Test-AI'!AA388</f>
        <v>0</v>
      </c>
      <c r="AU390" s="357">
        <f>'Test-AI'!AB388</f>
        <v>0</v>
      </c>
      <c r="AV390" s="357">
        <f>'Test-AI'!AC388</f>
        <v>0</v>
      </c>
      <c r="AW390" s="296">
        <f t="shared" si="31"/>
        <v>0</v>
      </c>
      <c r="AX390" s="297" t="e">
        <f t="shared" si="32"/>
        <v>#DIV/0!</v>
      </c>
      <c r="AY390" s="298" t="e">
        <f t="shared" si="32"/>
        <v>#DIV/0!</v>
      </c>
      <c r="AZ390" s="297" t="e">
        <f t="shared" si="32"/>
        <v>#DIV/0!</v>
      </c>
      <c r="BA390" s="345" t="e">
        <f t="shared" si="32"/>
        <v>#DIV/0!</v>
      </c>
      <c r="BB390" s="75"/>
      <c r="BC390" s="75"/>
      <c r="BD390" s="573" t="s">
        <v>147</v>
      </c>
      <c r="BE390" s="549" t="e">
        <f t="array" ref="BE390">bdRateExtend($G389:$G392,H389:H392,$AC389:$AC392,AD389:AD392)</f>
        <v>#VALUE!</v>
      </c>
      <c r="BF390" s="552"/>
      <c r="BG390" s="552"/>
      <c r="BH390" s="552"/>
      <c r="BI390" s="552"/>
      <c r="BJ390" s="552"/>
      <c r="BK390" s="551" t="e">
        <f t="array" ref="BK390">bdRateExtend($G389:$G392,L389:L392,$AC389:$AC392,AH389:AH392)</f>
        <v>#VALUE!</v>
      </c>
      <c r="BL390" s="552"/>
      <c r="BM390" s="551" t="e">
        <f t="array" ref="BM390">bdRateExtend($G389:$G392,M389:M392,$AC389:$AC392,AI389:AI392)</f>
        <v>#VALUE!</v>
      </c>
      <c r="BN390" s="552"/>
      <c r="BO390" s="545" t="e">
        <f t="array" ref="BO390">bdRateExtend($G389:$G392,N389:N392,$AC389:$AC392,AJ389:AJ392,"None", FALSE,1)</f>
        <v>#VALUE!</v>
      </c>
      <c r="BP390" s="541"/>
      <c r="BQ390" s="545" t="e">
        <f t="array" ref="BQ390">bdRateExtend($G389:$G392,O389:O392,$AC389:$AC392,AK389:AK392,"None", FALSE,1)</f>
        <v>#VALUE!</v>
      </c>
      <c r="BR390" s="541"/>
      <c r="BS390" s="551" t="e">
        <f t="array" ref="BS390">bdRateExtend($G389:$G392,P389:P392,$AC389:$AC392,AL389:AL392)</f>
        <v>#VALUE!</v>
      </c>
      <c r="BT390" s="552"/>
      <c r="BU390" s="551" t="e">
        <f t="array" ref="BU390">bdRateExtend($G389:$G392,Q389:Q392,$AC389:$AC392,AM389:AM392)</f>
        <v>#VALUE!</v>
      </c>
      <c r="BV390" s="552"/>
      <c r="BW390" s="551" t="e">
        <f t="array" ref="BW390">bdRateExtend($G389:$G392,R389:R392,$AC389:$AC392,AN389:AN392)</f>
        <v>#VALUE!</v>
      </c>
      <c r="BX390" s="552"/>
      <c r="BY390" s="552"/>
      <c r="BZ390" s="541"/>
      <c r="CA390" s="541"/>
      <c r="CB390" s="552"/>
      <c r="CC390" s="561" t="e">
        <f t="array" ref="CC390">bdCAMBIExtend($G389:$G392,V389:V392,$AC389:$AC392,AR389:AR392)</f>
        <v>#VALUE!</v>
      </c>
      <c r="CD390" s="552"/>
      <c r="CE390" s="554">
        <f t="array" ref="CE390">testVMAFRange($G389:$G392,N389:N392,$AC389:$AC392,AJ389:AJ392)</f>
        <v>0</v>
      </c>
      <c r="CF390" s="541"/>
      <c r="CG390" s="554">
        <f t="array" ref="CG390">testVMAFRange($G389:$G392,O389:O392,$AC389:$AC392,AK389:AK392)</f>
        <v>0</v>
      </c>
      <c r="CH390" s="541"/>
    </row>
    <row r="391" spans="1:86" ht="17" hidden="1" customHeight="1" x14ac:dyDescent="0.2">
      <c r="A391" s="485"/>
      <c r="B391" s="566"/>
      <c r="C391" s="485"/>
      <c r="D391" s="590"/>
      <c r="E391" s="558"/>
      <c r="F391" s="239">
        <v>160</v>
      </c>
      <c r="G391" s="294">
        <f>'Anchor-AI'!L389</f>
        <v>0</v>
      </c>
      <c r="H391" s="295">
        <f>'Anchor-AI'!M389</f>
        <v>0</v>
      </c>
      <c r="I391" s="295">
        <f>'Anchor-AI'!N389</f>
        <v>0</v>
      </c>
      <c r="J391" s="295">
        <f>'Anchor-AI'!O389</f>
        <v>0</v>
      </c>
      <c r="K391" s="295">
        <f>(Summary!$C$63*H391+Summary!$C$64*I391+Summary!$C$65*J391)/Summary!$C$66</f>
        <v>0</v>
      </c>
      <c r="L391" s="295">
        <f>'Anchor-AI'!P389</f>
        <v>0</v>
      </c>
      <c r="M391" s="295">
        <f>'Anchor-AI'!Q389</f>
        <v>0</v>
      </c>
      <c r="N391" s="295">
        <f>'Anchor-AI'!R389</f>
        <v>0</v>
      </c>
      <c r="O391" s="295">
        <f>'Anchor-AI'!S389</f>
        <v>0</v>
      </c>
      <c r="P391" s="295">
        <f>'Anchor-AI'!T389</f>
        <v>0</v>
      </c>
      <c r="Q391" s="295">
        <f>'Anchor-AI'!U389</f>
        <v>0</v>
      </c>
      <c r="R391" s="295">
        <f>'Anchor-AI'!V389</f>
        <v>0</v>
      </c>
      <c r="S391" s="295">
        <f>'Anchor-AI'!W389</f>
        <v>0</v>
      </c>
      <c r="T391" s="295">
        <f>'Anchor-AI'!X389</f>
        <v>0</v>
      </c>
      <c r="U391" s="295">
        <f>10*LOG10(1/((Summary!$C$80/10^(R391/10)+Summary!$C$81/10^(S391/10)+Summary!$C$82/10^(T391/10))/Summary!$C$83))</f>
        <v>0</v>
      </c>
      <c r="V391" s="295">
        <f>'Anchor-AI'!Y389</f>
        <v>0</v>
      </c>
      <c r="W391" s="295">
        <f>'Anchor-AI'!Z389</f>
        <v>0</v>
      </c>
      <c r="X391" s="295">
        <f>'Anchor-AI'!AA389</f>
        <v>0</v>
      </c>
      <c r="Y391" s="357">
        <f>'Anchor-AI'!AB389</f>
        <v>0</v>
      </c>
      <c r="Z391" s="357">
        <f>'Anchor-AI'!AC389</f>
        <v>0</v>
      </c>
      <c r="AA391" s="296">
        <f t="shared" si="30"/>
        <v>0</v>
      </c>
      <c r="AC391" s="170">
        <f>'Test-AI'!L389</f>
        <v>0</v>
      </c>
      <c r="AD391" s="167">
        <f>'Test-AI'!M389</f>
        <v>0</v>
      </c>
      <c r="AE391" s="167">
        <f>'Test-AI'!N389</f>
        <v>0</v>
      </c>
      <c r="AF391" s="167">
        <f>'Test-AI'!O389</f>
        <v>0</v>
      </c>
      <c r="AG391" s="167">
        <f>(Summary!$C$63*AD391+Summary!$C$64*AE391+Summary!$C$65*AF391)/Summary!$C$66</f>
        <v>0</v>
      </c>
      <c r="AH391" s="167">
        <f>'Test-AI'!P389</f>
        <v>0</v>
      </c>
      <c r="AI391" s="167">
        <f>'Test-AI'!Q389</f>
        <v>0</v>
      </c>
      <c r="AJ391" s="167">
        <f>'Test-AI'!R389</f>
        <v>0</v>
      </c>
      <c r="AK391" s="167">
        <f>'Test-AI'!S389</f>
        <v>0</v>
      </c>
      <c r="AL391" s="167">
        <f>'Test-AI'!T389</f>
        <v>0</v>
      </c>
      <c r="AM391" s="167">
        <f>'Test-AI'!U389</f>
        <v>0</v>
      </c>
      <c r="AN391" s="167">
        <f>'Test-AI'!V389</f>
        <v>0</v>
      </c>
      <c r="AO391" s="167">
        <f>'Test-AI'!W389</f>
        <v>0</v>
      </c>
      <c r="AP391" s="167">
        <f>'Test-AI'!X389</f>
        <v>0</v>
      </c>
      <c r="AQ391" s="167">
        <f>10*LOG10(1/((Summary!$C$80/10^(AN391/10)+Summary!$C$81/10^(AO391/10)+Summary!$C$82/10^(AP391/10))/Summary!$C$83))</f>
        <v>0</v>
      </c>
      <c r="AR391" s="167">
        <f>'Test-AI'!Y389</f>
        <v>0</v>
      </c>
      <c r="AS391" s="167">
        <f>'Test-AI'!Z389</f>
        <v>0</v>
      </c>
      <c r="AT391" s="295">
        <f>'Test-AI'!AA389</f>
        <v>0</v>
      </c>
      <c r="AU391" s="357">
        <f>'Test-AI'!AB389</f>
        <v>0</v>
      </c>
      <c r="AV391" s="357">
        <f>'Test-AI'!AC389</f>
        <v>0</v>
      </c>
      <c r="AW391" s="296">
        <f t="shared" si="31"/>
        <v>0</v>
      </c>
      <c r="AX391" s="297" t="e">
        <f t="shared" si="32"/>
        <v>#DIV/0!</v>
      </c>
      <c r="AY391" s="298" t="e">
        <f t="shared" si="32"/>
        <v>#DIV/0!</v>
      </c>
      <c r="AZ391" s="297" t="e">
        <f t="shared" si="32"/>
        <v>#DIV/0!</v>
      </c>
      <c r="BA391" s="345" t="e">
        <f t="shared" si="32"/>
        <v>#DIV/0!</v>
      </c>
      <c r="BB391" s="75"/>
      <c r="BC391" s="75"/>
      <c r="BD391" s="565"/>
      <c r="BE391" s="550"/>
      <c r="BF391" s="552"/>
      <c r="BG391" s="552"/>
      <c r="BH391" s="552"/>
      <c r="BI391" s="552"/>
      <c r="BJ391" s="552"/>
      <c r="BK391" s="553"/>
      <c r="BL391" s="552"/>
      <c r="BM391" s="553"/>
      <c r="BN391" s="552"/>
      <c r="BO391" s="546"/>
      <c r="BP391" s="541"/>
      <c r="BQ391" s="546"/>
      <c r="BR391" s="541"/>
      <c r="BS391" s="553"/>
      <c r="BT391" s="552"/>
      <c r="BU391" s="553"/>
      <c r="BV391" s="552"/>
      <c r="BW391" s="553"/>
      <c r="BX391" s="552"/>
      <c r="BY391" s="552"/>
      <c r="BZ391" s="541"/>
      <c r="CA391" s="541"/>
      <c r="CB391" s="552"/>
      <c r="CC391" s="553"/>
      <c r="CD391" s="552"/>
      <c r="CE391" s="546"/>
      <c r="CF391" s="541"/>
      <c r="CG391" s="546"/>
      <c r="CH391" s="541"/>
    </row>
    <row r="392" spans="1:86" ht="17" hidden="1" customHeight="1" x14ac:dyDescent="0.2">
      <c r="A392" s="485"/>
      <c r="B392" s="566"/>
      <c r="C392" s="485"/>
      <c r="D392" s="590"/>
      <c r="E392" s="558"/>
      <c r="F392" s="239">
        <v>185</v>
      </c>
      <c r="G392" s="294">
        <f>'Anchor-AI'!L390</f>
        <v>0</v>
      </c>
      <c r="H392" s="295">
        <f>'Anchor-AI'!M390</f>
        <v>0</v>
      </c>
      <c r="I392" s="295">
        <f>'Anchor-AI'!N390</f>
        <v>0</v>
      </c>
      <c r="J392" s="295">
        <f>'Anchor-AI'!O390</f>
        <v>0</v>
      </c>
      <c r="K392" s="295">
        <f>(Summary!$C$63*H392+Summary!$C$64*I392+Summary!$C$65*J392)/Summary!$C$66</f>
        <v>0</v>
      </c>
      <c r="L392" s="295">
        <f>'Anchor-AI'!P390</f>
        <v>0</v>
      </c>
      <c r="M392" s="295">
        <f>'Anchor-AI'!Q390</f>
        <v>0</v>
      </c>
      <c r="N392" s="295">
        <f>'Anchor-AI'!R390</f>
        <v>0</v>
      </c>
      <c r="O392" s="295">
        <f>'Anchor-AI'!S390</f>
        <v>0</v>
      </c>
      <c r="P392" s="295">
        <f>'Anchor-AI'!T390</f>
        <v>0</v>
      </c>
      <c r="Q392" s="295">
        <f>'Anchor-AI'!U390</f>
        <v>0</v>
      </c>
      <c r="R392" s="295">
        <f>'Anchor-AI'!V390</f>
        <v>0</v>
      </c>
      <c r="S392" s="295">
        <f>'Anchor-AI'!W390</f>
        <v>0</v>
      </c>
      <c r="T392" s="295">
        <f>'Anchor-AI'!X390</f>
        <v>0</v>
      </c>
      <c r="U392" s="295">
        <f>10*LOG10(1/((Summary!$C$80/10^(R392/10)+Summary!$C$81/10^(S392/10)+Summary!$C$82/10^(T392/10))/Summary!$C$83))</f>
        <v>0</v>
      </c>
      <c r="V392" s="295">
        <f>'Anchor-AI'!Y390</f>
        <v>0</v>
      </c>
      <c r="W392" s="295">
        <f>'Anchor-AI'!Z390</f>
        <v>0</v>
      </c>
      <c r="X392" s="295">
        <f>'Anchor-AI'!AA390</f>
        <v>0</v>
      </c>
      <c r="Y392" s="357">
        <f>'Anchor-AI'!AB390</f>
        <v>0</v>
      </c>
      <c r="Z392" s="357">
        <f>'Anchor-AI'!AC390</f>
        <v>0</v>
      </c>
      <c r="AA392" s="296">
        <f t="shared" si="30"/>
        <v>0</v>
      </c>
      <c r="AC392" s="170">
        <f>'Test-AI'!L390</f>
        <v>0</v>
      </c>
      <c r="AD392" s="167">
        <f>'Test-AI'!M390</f>
        <v>0</v>
      </c>
      <c r="AE392" s="167">
        <f>'Test-AI'!N390</f>
        <v>0</v>
      </c>
      <c r="AF392" s="167">
        <f>'Test-AI'!O390</f>
        <v>0</v>
      </c>
      <c r="AG392" s="167">
        <f>(Summary!$C$63*AD392+Summary!$C$64*AE392+Summary!$C$65*AF392)/Summary!$C$66</f>
        <v>0</v>
      </c>
      <c r="AH392" s="167">
        <f>'Test-AI'!P390</f>
        <v>0</v>
      </c>
      <c r="AI392" s="167">
        <f>'Test-AI'!Q390</f>
        <v>0</v>
      </c>
      <c r="AJ392" s="167">
        <f>'Test-AI'!R390</f>
        <v>0</v>
      </c>
      <c r="AK392" s="167">
        <f>'Test-AI'!S390</f>
        <v>0</v>
      </c>
      <c r="AL392" s="167">
        <f>'Test-AI'!T390</f>
        <v>0</v>
      </c>
      <c r="AM392" s="167">
        <f>'Test-AI'!U390</f>
        <v>0</v>
      </c>
      <c r="AN392" s="167">
        <f>'Test-AI'!V390</f>
        <v>0</v>
      </c>
      <c r="AO392" s="167">
        <f>'Test-AI'!W390</f>
        <v>0</v>
      </c>
      <c r="AP392" s="167">
        <f>'Test-AI'!X390</f>
        <v>0</v>
      </c>
      <c r="AQ392" s="167">
        <f>10*LOG10(1/((Summary!$C$80/10^(AN392/10)+Summary!$C$81/10^(AO392/10)+Summary!$C$82/10^(AP392/10))/Summary!$C$83))</f>
        <v>0</v>
      </c>
      <c r="AR392" s="167">
        <f>'Test-AI'!Y390</f>
        <v>0</v>
      </c>
      <c r="AS392" s="167">
        <f>'Test-AI'!Z390</f>
        <v>0</v>
      </c>
      <c r="AT392" s="295">
        <f>'Test-AI'!AA390</f>
        <v>0</v>
      </c>
      <c r="AU392" s="357">
        <f>'Test-AI'!AB390</f>
        <v>0</v>
      </c>
      <c r="AV392" s="357">
        <f>'Test-AI'!AC390</f>
        <v>0</v>
      </c>
      <c r="AW392" s="296">
        <f t="shared" si="31"/>
        <v>0</v>
      </c>
      <c r="AX392" s="297" t="e">
        <f t="shared" si="32"/>
        <v>#DIV/0!</v>
      </c>
      <c r="AY392" s="298" t="e">
        <f t="shared" si="32"/>
        <v>#DIV/0!</v>
      </c>
      <c r="AZ392" s="297" t="e">
        <f t="shared" si="32"/>
        <v>#DIV/0!</v>
      </c>
      <c r="BA392" s="345" t="e">
        <f t="shared" si="32"/>
        <v>#DIV/0!</v>
      </c>
      <c r="BB392" s="75"/>
      <c r="BC392" s="75"/>
      <c r="BD392" s="574" t="s">
        <v>46</v>
      </c>
      <c r="BE392" s="549" t="e">
        <f t="array" ref="BE392">bdRateExtend($G390:$G393,H390:H393,$AC390:$AC393,AD390:AD393)</f>
        <v>#VALUE!</v>
      </c>
      <c r="BF392" s="552"/>
      <c r="BG392" s="552"/>
      <c r="BH392" s="552"/>
      <c r="BI392" s="552"/>
      <c r="BJ392" s="552"/>
      <c r="BK392" s="551" t="e">
        <f t="array" ref="BK392">bdRateExtend($G390:$G393,L390:L393,$AC390:$AC393,AH390:AH393)</f>
        <v>#VALUE!</v>
      </c>
      <c r="BL392" s="552"/>
      <c r="BM392" s="551" t="e">
        <f t="array" ref="BM392">bdRateExtend($G390:$G393,M390:M393,$AC390:$AC393,AI390:AI393)</f>
        <v>#VALUE!</v>
      </c>
      <c r="BN392" s="552"/>
      <c r="BO392" s="545" t="e">
        <f t="array" ref="BO392">bdRateExtend($G390:$G393,N390:N393,$AC390:$AC393,AJ390:AJ393,"None", FALSE,1)</f>
        <v>#VALUE!</v>
      </c>
      <c r="BP392" s="541"/>
      <c r="BQ392" s="545" t="e">
        <f t="array" ref="BQ392">bdRateExtend($G390:$G393,O390:O393,$AC390:$AC393,AK390:AK393,"None", FALSE,1)</f>
        <v>#VALUE!</v>
      </c>
      <c r="BR392" s="541"/>
      <c r="BS392" s="551" t="e">
        <f t="array" ref="BS392">bdRateExtend($G390:$G393,P390:P393,$AC390:$AC393,AL390:AL393)</f>
        <v>#VALUE!</v>
      </c>
      <c r="BT392" s="552"/>
      <c r="BU392" s="551" t="e">
        <f t="array" ref="BU392">bdRateExtend($G390:$G393,Q390:Q393,$AC390:$AC393,AM390:AM393)</f>
        <v>#VALUE!</v>
      </c>
      <c r="BV392" s="552"/>
      <c r="BW392" s="551" t="e">
        <f t="array" ref="BW392">bdRateExtend($G390:$G393,R390:R393,$AC390:$AC393,AN390:AN393)</f>
        <v>#VALUE!</v>
      </c>
      <c r="BX392" s="552"/>
      <c r="BY392" s="552"/>
      <c r="BZ392" s="541"/>
      <c r="CA392" s="541"/>
      <c r="CB392" s="552"/>
      <c r="CC392" s="561" t="e">
        <f t="array" ref="CC392">bdCAMBIExtend($G390:$G393,V390:V393,$AC390:$AC393,AR390:AR393)</f>
        <v>#VALUE!</v>
      </c>
      <c r="CD392" s="552"/>
      <c r="CE392" s="554">
        <f t="array" ref="CE392">testVMAFRange($G390:$G393,N390:N393,$AC390:$AC393,AJ390:AJ393)</f>
        <v>0</v>
      </c>
      <c r="CF392" s="541"/>
      <c r="CG392" s="554">
        <f t="array" ref="CG392">testVMAFRange($G390:$G393,O390:O393,$AC390:$AC393,AK390:AK393)</f>
        <v>0</v>
      </c>
      <c r="CH392" s="541"/>
    </row>
    <row r="393" spans="1:86" ht="17" hidden="1" customHeight="1" x14ac:dyDescent="0.2">
      <c r="A393" s="485"/>
      <c r="B393" s="596"/>
      <c r="C393" s="486"/>
      <c r="D393" s="591"/>
      <c r="E393" s="559"/>
      <c r="F393" s="240">
        <v>210</v>
      </c>
      <c r="G393" s="299">
        <f>'Anchor-AI'!L391</f>
        <v>0</v>
      </c>
      <c r="H393" s="300">
        <f>'Anchor-AI'!M391</f>
        <v>0</v>
      </c>
      <c r="I393" s="300">
        <f>'Anchor-AI'!N391</f>
        <v>0</v>
      </c>
      <c r="J393" s="300">
        <f>'Anchor-AI'!O391</f>
        <v>0</v>
      </c>
      <c r="K393" s="295">
        <f>(Summary!$C$63*H393+Summary!$C$64*I393+Summary!$C$65*J393)/Summary!$C$66</f>
        <v>0</v>
      </c>
      <c r="L393" s="300">
        <f>'Anchor-AI'!P391</f>
        <v>0</v>
      </c>
      <c r="M393" s="300">
        <f>'Anchor-AI'!Q391</f>
        <v>0</v>
      </c>
      <c r="N393" s="300">
        <f>'Anchor-AI'!R391</f>
        <v>0</v>
      </c>
      <c r="O393" s="300">
        <f>'Anchor-AI'!S391</f>
        <v>0</v>
      </c>
      <c r="P393" s="300">
        <f>'Anchor-AI'!T391</f>
        <v>0</v>
      </c>
      <c r="Q393" s="300">
        <f>'Anchor-AI'!U391</f>
        <v>0</v>
      </c>
      <c r="R393" s="300">
        <f>'Anchor-AI'!V391</f>
        <v>0</v>
      </c>
      <c r="S393" s="300">
        <f>'Anchor-AI'!W391</f>
        <v>0</v>
      </c>
      <c r="T393" s="300">
        <f>'Anchor-AI'!X391</f>
        <v>0</v>
      </c>
      <c r="U393" s="300">
        <f>10*LOG10(1/((Summary!$C$80/10^(R393/10)+Summary!$C$81/10^(S393/10)+Summary!$C$82/10^(T393/10))/Summary!$C$83))</f>
        <v>0</v>
      </c>
      <c r="V393" s="300">
        <f>'Anchor-AI'!Y391</f>
        <v>0</v>
      </c>
      <c r="W393" s="300">
        <f>'Anchor-AI'!Z391</f>
        <v>0</v>
      </c>
      <c r="X393" s="300">
        <f>'Anchor-AI'!AA391</f>
        <v>0</v>
      </c>
      <c r="Y393" s="357">
        <f>'Anchor-AI'!AB391</f>
        <v>0</v>
      </c>
      <c r="Z393" s="357">
        <f>'Anchor-AI'!AC391</f>
        <v>0</v>
      </c>
      <c r="AA393" s="301">
        <f t="shared" si="30"/>
        <v>0</v>
      </c>
      <c r="AC393" s="171">
        <f>'Test-AI'!L391</f>
        <v>0</v>
      </c>
      <c r="AD393" s="168">
        <f>'Test-AI'!M391</f>
        <v>0</v>
      </c>
      <c r="AE393" s="168">
        <f>'Test-AI'!N391</f>
        <v>0</v>
      </c>
      <c r="AF393" s="168">
        <f>'Test-AI'!O391</f>
        <v>0</v>
      </c>
      <c r="AG393" s="168">
        <f>(Summary!$C$63*AD393+Summary!$C$64*AE393+Summary!$C$65*AF393)/Summary!$C$66</f>
        <v>0</v>
      </c>
      <c r="AH393" s="168">
        <f>'Test-AI'!P391</f>
        <v>0</v>
      </c>
      <c r="AI393" s="168">
        <f>'Test-AI'!Q391</f>
        <v>0</v>
      </c>
      <c r="AJ393" s="168">
        <f>'Test-AI'!R391</f>
        <v>0</v>
      </c>
      <c r="AK393" s="168">
        <f>'Test-AI'!S391</f>
        <v>0</v>
      </c>
      <c r="AL393" s="168">
        <f>'Test-AI'!T391</f>
        <v>0</v>
      </c>
      <c r="AM393" s="168">
        <f>'Test-AI'!U391</f>
        <v>0</v>
      </c>
      <c r="AN393" s="168">
        <f>'Test-AI'!V391</f>
        <v>0</v>
      </c>
      <c r="AO393" s="168">
        <f>'Test-AI'!W391</f>
        <v>0</v>
      </c>
      <c r="AP393" s="168">
        <f>'Test-AI'!X391</f>
        <v>0</v>
      </c>
      <c r="AQ393" s="168">
        <f>10*LOG10(1/((Summary!$C$80/10^(AN393/10)+Summary!$C$81/10^(AO393/10)+Summary!$C$82/10^(AP393/10))/Summary!$C$83))</f>
        <v>0</v>
      </c>
      <c r="AR393" s="168">
        <f>'Test-AI'!Y391</f>
        <v>0</v>
      </c>
      <c r="AS393" s="168">
        <f>'Test-AI'!Z391</f>
        <v>0</v>
      </c>
      <c r="AT393" s="300">
        <f>'Test-AI'!AA391</f>
        <v>0</v>
      </c>
      <c r="AU393" s="357">
        <f>'Test-AI'!AB391</f>
        <v>0</v>
      </c>
      <c r="AV393" s="357">
        <f>'Test-AI'!AC391</f>
        <v>0</v>
      </c>
      <c r="AW393" s="301">
        <f t="shared" si="31"/>
        <v>0</v>
      </c>
      <c r="AX393" s="302" t="e">
        <f t="shared" si="32"/>
        <v>#DIV/0!</v>
      </c>
      <c r="AY393" s="303" t="e">
        <f t="shared" si="32"/>
        <v>#DIV/0!</v>
      </c>
      <c r="AZ393" s="297" t="e">
        <f t="shared" si="32"/>
        <v>#DIV/0!</v>
      </c>
      <c r="BA393" s="345" t="e">
        <f t="shared" si="32"/>
        <v>#DIV/0!</v>
      </c>
      <c r="BB393" s="75"/>
      <c r="BC393" s="75"/>
      <c r="BD393" s="570"/>
      <c r="BE393" s="550"/>
      <c r="BF393" s="553"/>
      <c r="BG393" s="553"/>
      <c r="BH393" s="553"/>
      <c r="BI393" s="553"/>
      <c r="BJ393" s="553"/>
      <c r="BK393" s="553"/>
      <c r="BL393" s="553"/>
      <c r="BM393" s="553"/>
      <c r="BN393" s="553"/>
      <c r="BO393" s="546"/>
      <c r="BP393" s="544"/>
      <c r="BQ393" s="546"/>
      <c r="BR393" s="544"/>
      <c r="BS393" s="553"/>
      <c r="BT393" s="553"/>
      <c r="BU393" s="553"/>
      <c r="BV393" s="553"/>
      <c r="BW393" s="553"/>
      <c r="BX393" s="553"/>
      <c r="BY393" s="553"/>
      <c r="BZ393" s="544"/>
      <c r="CA393" s="544"/>
      <c r="CB393" s="553"/>
      <c r="CC393" s="553"/>
      <c r="CD393" s="553"/>
      <c r="CE393" s="546"/>
      <c r="CF393" s="544"/>
      <c r="CG393" s="546"/>
      <c r="CH393" s="544"/>
    </row>
    <row r="394" spans="1:86" ht="17" hidden="1" customHeight="1" x14ac:dyDescent="0.2">
      <c r="A394" s="485"/>
      <c r="B394" s="595" t="s">
        <v>146</v>
      </c>
      <c r="C394" s="586" t="s">
        <v>98</v>
      </c>
      <c r="D394" s="589">
        <v>60</v>
      </c>
      <c r="E394" s="557">
        <v>10</v>
      </c>
      <c r="F394" s="238">
        <v>85</v>
      </c>
      <c r="G394" s="289">
        <f>'Anchor-AI'!L392</f>
        <v>0</v>
      </c>
      <c r="H394" s="290">
        <f>'Anchor-AI'!M392</f>
        <v>0</v>
      </c>
      <c r="I394" s="290">
        <f>'Anchor-AI'!N392</f>
        <v>0</v>
      </c>
      <c r="J394" s="290">
        <f>'Anchor-AI'!O392</f>
        <v>0</v>
      </c>
      <c r="K394" s="290">
        <f>(Summary!$C$63*H394+Summary!$C$64*I394+Summary!$C$65*J394)/Summary!$C$66</f>
        <v>0</v>
      </c>
      <c r="L394" s="290">
        <f>'Anchor-AI'!P392</f>
        <v>0</v>
      </c>
      <c r="M394" s="290">
        <f>'Anchor-AI'!Q392</f>
        <v>0</v>
      </c>
      <c r="N394" s="290">
        <f>'Anchor-AI'!R392</f>
        <v>0</v>
      </c>
      <c r="O394" s="290">
        <f>'Anchor-AI'!S392</f>
        <v>0</v>
      </c>
      <c r="P394" s="290">
        <f>'Anchor-AI'!T392</f>
        <v>0</v>
      </c>
      <c r="Q394" s="290">
        <f>'Anchor-AI'!U392</f>
        <v>0</v>
      </c>
      <c r="R394" s="290">
        <f>'Anchor-AI'!V392</f>
        <v>0</v>
      </c>
      <c r="S394" s="290">
        <f>'Anchor-AI'!W392</f>
        <v>0</v>
      </c>
      <c r="T394" s="290">
        <f>'Anchor-AI'!X392</f>
        <v>0</v>
      </c>
      <c r="U394" s="290">
        <f>10*LOG10(1/((Summary!$C$80/10^(R394/10)+Summary!$C$81/10^(S394/10)+Summary!$C$82/10^(T394/10))/Summary!$C$83))</f>
        <v>0</v>
      </c>
      <c r="V394" s="290">
        <f>'Anchor-AI'!Y392</f>
        <v>0</v>
      </c>
      <c r="W394" s="290">
        <f>'Anchor-AI'!Z392</f>
        <v>0</v>
      </c>
      <c r="X394" s="290">
        <f>'Anchor-AI'!AA392</f>
        <v>0</v>
      </c>
      <c r="Y394" s="360">
        <f>'Anchor-AI'!AB392</f>
        <v>0</v>
      </c>
      <c r="Z394" s="360">
        <f>'Anchor-AI'!AC392</f>
        <v>0</v>
      </c>
      <c r="AA394" s="291">
        <f t="shared" si="30"/>
        <v>0</v>
      </c>
      <c r="AC394" s="169">
        <f>'Test-AI'!L392</f>
        <v>0</v>
      </c>
      <c r="AD394" s="166">
        <f>'Test-AI'!M392</f>
        <v>0</v>
      </c>
      <c r="AE394" s="166">
        <f>'Test-AI'!N392</f>
        <v>0</v>
      </c>
      <c r="AF394" s="166">
        <f>'Test-AI'!O392</f>
        <v>0</v>
      </c>
      <c r="AG394" s="166">
        <f>(Summary!$C$63*AD394+Summary!$C$64*AE394+Summary!$C$65*AF394)/Summary!$C$66</f>
        <v>0</v>
      </c>
      <c r="AH394" s="166">
        <f>'Test-AI'!P392</f>
        <v>0</v>
      </c>
      <c r="AI394" s="166">
        <f>'Test-AI'!Q392</f>
        <v>0</v>
      </c>
      <c r="AJ394" s="166">
        <f>'Test-AI'!R392</f>
        <v>0</v>
      </c>
      <c r="AK394" s="166">
        <f>'Test-AI'!S392</f>
        <v>0</v>
      </c>
      <c r="AL394" s="166">
        <f>'Test-AI'!T392</f>
        <v>0</v>
      </c>
      <c r="AM394" s="166">
        <f>'Test-AI'!U392</f>
        <v>0</v>
      </c>
      <c r="AN394" s="166">
        <f>'Test-AI'!V392</f>
        <v>0</v>
      </c>
      <c r="AO394" s="166">
        <f>'Test-AI'!W392</f>
        <v>0</v>
      </c>
      <c r="AP394" s="166">
        <f>'Test-AI'!X392</f>
        <v>0</v>
      </c>
      <c r="AQ394" s="166">
        <f>10*LOG10(1/((Summary!$C$80/10^(AN394/10)+Summary!$C$81/10^(AO394/10)+Summary!$C$82/10^(AP394/10))/Summary!$C$83))</f>
        <v>0</v>
      </c>
      <c r="AR394" s="166">
        <f>'Test-AI'!Y392</f>
        <v>0</v>
      </c>
      <c r="AS394" s="166">
        <f>'Test-AI'!Z392</f>
        <v>0</v>
      </c>
      <c r="AT394" s="290">
        <f>'Test-AI'!AA392</f>
        <v>0</v>
      </c>
      <c r="AU394" s="356">
        <f>'Test-AI'!AB392</f>
        <v>0</v>
      </c>
      <c r="AV394" s="356">
        <f>'Test-AI'!AC392</f>
        <v>0</v>
      </c>
      <c r="AW394" s="291">
        <f t="shared" si="31"/>
        <v>0</v>
      </c>
      <c r="AX394" s="292" t="e">
        <f t="shared" si="32"/>
        <v>#DIV/0!</v>
      </c>
      <c r="AY394" s="293" t="e">
        <f t="shared" si="32"/>
        <v>#DIV/0!</v>
      </c>
      <c r="AZ394" s="292" t="e">
        <f t="shared" si="32"/>
        <v>#DIV/0!</v>
      </c>
      <c r="BA394" s="344" t="e">
        <f t="shared" si="32"/>
        <v>#DIV/0!</v>
      </c>
      <c r="BB394" s="75"/>
      <c r="BC394" s="75"/>
      <c r="BD394" s="572" t="s">
        <v>39</v>
      </c>
      <c r="BE394" s="549" t="e">
        <f t="array" ref="BE394">bdRateExtend($G394:$G397,H394:H397,$AC394:$AC397,AD394:AD397)</f>
        <v>#VALUE!</v>
      </c>
      <c r="BF394" s="551" t="e">
        <f t="array" ref="BF394">bdRateExtend($G394:$G399,H394:H399,$AC394:$AC399,AD394:AD399)</f>
        <v>#VALUE!</v>
      </c>
      <c r="BG394" s="551" t="e">
        <f t="array" ref="BG394">bdRateExtend($G394:$G399,I394:I399,$AC394:$AC399,AE394:AE399)</f>
        <v>#VALUE!</v>
      </c>
      <c r="BH394" s="551" t="e">
        <f t="array" ref="BH394">bdRateExtend($G394:$G399,J394:J399,$AC394:$AC399,AF394:AF399)</f>
        <v>#VALUE!</v>
      </c>
      <c r="BI394" s="551" t="e">
        <f t="array" ref="BI394">bdRateExtend($G394:$G399,K394:K399,$AC394:$AC399,AG394:AG399)</f>
        <v>#VALUE!</v>
      </c>
      <c r="BJ394" s="575" t="e">
        <f>(Summary!$C$94*BF394+Summary!$C$95*BG394+Summary!$C$96*BH394)/Summary!$C$97</f>
        <v>#VALUE!</v>
      </c>
      <c r="BK394" s="551" t="e">
        <f t="array" ref="BK394">bdRateExtend($G394:$G397,L394:L397,$AC394:$AC397,AH394:AH397)</f>
        <v>#VALUE!</v>
      </c>
      <c r="BL394" s="551" t="e">
        <f t="array" ref="BL394">bdRateExtend($G394:$G399,L394:L399,$AC394:$AC399,AH394:AH399)</f>
        <v>#VALUE!</v>
      </c>
      <c r="BM394" s="551" t="e">
        <f t="array" ref="BM394">bdRateExtend($G394:$G397,M394:M397,$AC394:$AC397,AI394:AI397)</f>
        <v>#VALUE!</v>
      </c>
      <c r="BN394" s="551" t="e">
        <f t="array" ref="BN394">bdRateExtend($G394:$G399,M394:M399,$AC394:$AC399,AI394:AI399)</f>
        <v>#VALUE!</v>
      </c>
      <c r="BO394" s="548" t="e">
        <f t="array" ref="BO394">bdRateExtend($G394:$G397,N394:N397,$AC394:$AC397,AJ394:AJ397,"None", FALSE,1)</f>
        <v>#VALUE!</v>
      </c>
      <c r="BP394" s="585" t="e">
        <f t="array" ref="BP394">bdRateExtend($G394:$G399,N394:N399,$AC394:$AC399,AJ394:AJ399,"None", FALSE,1)</f>
        <v>#VALUE!</v>
      </c>
      <c r="BQ394" s="548" t="e">
        <f t="array" ref="BQ394">bdRateExtend($G394:$G397,O394:O397,$AC394:$AC397,AK394:AK397,"None", FALSE,1)</f>
        <v>#VALUE!</v>
      </c>
      <c r="BR394" s="585" t="e">
        <f t="array" ref="BR394">bdRateExtend($G394:$G399,O394:O399,$AC394:$AC399,AK394:AK399,"None", FALSE,1)</f>
        <v>#VALUE!</v>
      </c>
      <c r="BS394" s="551" t="e">
        <f t="array" ref="BS394">bdRateExtend($G394:$G397,P394:P397,$AC394:$AC397,AL394:AL397)</f>
        <v>#VALUE!</v>
      </c>
      <c r="BT394" s="551" t="e">
        <f t="array" ref="BT394">bdRateExtend($G394:$G399,P394:P399,$AC394:$AC399,AL394:AL399)</f>
        <v>#VALUE!</v>
      </c>
      <c r="BU394" s="551" t="e">
        <f t="array" ref="BU394">bdRateExtend($G394:$G397,Q394:Q397,$AC394:$AC397,AM394:AM397)</f>
        <v>#VALUE!</v>
      </c>
      <c r="BV394" s="551" t="e">
        <f t="array" ref="BV394">bdRateExtend($G394:$G399,Q394:Q399,$AC394:$AC399,AM394:AM399)</f>
        <v>#VALUE!</v>
      </c>
      <c r="BW394" s="551" t="e">
        <f t="array" ref="BW394">bdRateExtend($G394:$G397,R394:R397,$AC394:$AC397,AN394:AN397)</f>
        <v>#VALUE!</v>
      </c>
      <c r="BX394" s="551" t="e">
        <f t="array" ref="BX394">bdRateExtend($G394:$G399,R394:R399,$AC394:$AC399,AN394:AN399)</f>
        <v>#VALUE!</v>
      </c>
      <c r="BY394" s="551" t="e">
        <f t="array" ref="BY394">bdRateExtend($G394:$G399,S394:S399,$AC394:$AC399,AO394:AO399)</f>
        <v>#VALUE!</v>
      </c>
      <c r="BZ394" s="555" t="e">
        <f t="array" ref="BZ394">bdRateExtend($G394:$G399,T394:T399,$AC394:$AC399,AP394:AP399)</f>
        <v>#VALUE!</v>
      </c>
      <c r="CA394" s="555" t="e">
        <f t="array" ref="CA394">bdRateExtend($G394:$G399,U394:U399,$AC394:$AC399,AQ394:AQ399)</f>
        <v>#VALUE!</v>
      </c>
      <c r="CB394" s="575" t="e">
        <f>(Summary!$C$108*BX394+Summary!$C$109*BY394+Summary!$C$110*BZ394)/Summary!$C$111</f>
        <v>#VALUE!</v>
      </c>
      <c r="CC394" s="561" t="e">
        <f t="array" ref="CC394">bdCAMBIExtend($G394:$G397,V394:V397,$AC394:$AC397,AR394:AR397)</f>
        <v>#VALUE!</v>
      </c>
      <c r="CD394" s="561" t="e">
        <f t="array" ref="CD394">bdCAMBIExtend($G394:$G399,V394:V399,$AC394:$AC399,AR394:AR399)</f>
        <v>#VALUE!</v>
      </c>
      <c r="CE394" s="547">
        <f t="array" ref="CE394">testVMAFRange($G394:$G397,N394:N397,$AC394:$AC397,AJ394:AJ397)</f>
        <v>0</v>
      </c>
      <c r="CF394" s="543">
        <f t="array" ref="CF394">testVMAFRange($G394:$G399,N394:N399,$AC394:$AC399,AJ394:AJ399)</f>
        <v>0</v>
      </c>
      <c r="CG394" s="547">
        <f t="array" ref="CG394">testVMAFRange($G394:$G397,O394:O397,$AC394:$AC397,AK394:AK397)</f>
        <v>0</v>
      </c>
      <c r="CH394" s="543">
        <f t="array" ref="CH394">testVMAFRange($G394:$G399,O394:O399,$AC394:$AC399,AK394:AK399)</f>
        <v>0</v>
      </c>
    </row>
    <row r="395" spans="1:86" ht="17" hidden="1" customHeight="1" x14ac:dyDescent="0.2">
      <c r="A395" s="485"/>
      <c r="B395" s="566"/>
      <c r="C395" s="485"/>
      <c r="D395" s="590"/>
      <c r="E395" s="558"/>
      <c r="F395" s="239">
        <v>110</v>
      </c>
      <c r="G395" s="294">
        <f>'Anchor-AI'!L393</f>
        <v>0</v>
      </c>
      <c r="H395" s="295">
        <f>'Anchor-AI'!M393</f>
        <v>0</v>
      </c>
      <c r="I395" s="295">
        <f>'Anchor-AI'!N393</f>
        <v>0</v>
      </c>
      <c r="J395" s="295">
        <f>'Anchor-AI'!O393</f>
        <v>0</v>
      </c>
      <c r="K395" s="295">
        <f>(Summary!$C$63*H395+Summary!$C$64*I395+Summary!$C$65*J395)/Summary!$C$66</f>
        <v>0</v>
      </c>
      <c r="L395" s="295">
        <f>'Anchor-AI'!P393</f>
        <v>0</v>
      </c>
      <c r="M395" s="295">
        <f>'Anchor-AI'!Q393</f>
        <v>0</v>
      </c>
      <c r="N395" s="295">
        <f>'Anchor-AI'!R393</f>
        <v>0</v>
      </c>
      <c r="O395" s="295">
        <f>'Anchor-AI'!S393</f>
        <v>0</v>
      </c>
      <c r="P395" s="295">
        <f>'Anchor-AI'!T393</f>
        <v>0</v>
      </c>
      <c r="Q395" s="295">
        <f>'Anchor-AI'!U393</f>
        <v>0</v>
      </c>
      <c r="R395" s="295">
        <f>'Anchor-AI'!V393</f>
        <v>0</v>
      </c>
      <c r="S395" s="295">
        <f>'Anchor-AI'!W393</f>
        <v>0</v>
      </c>
      <c r="T395" s="295">
        <f>'Anchor-AI'!X393</f>
        <v>0</v>
      </c>
      <c r="U395" s="295">
        <f>10*LOG10(1/((Summary!$C$80/10^(R395/10)+Summary!$C$81/10^(S395/10)+Summary!$C$82/10^(T395/10))/Summary!$C$83))</f>
        <v>0</v>
      </c>
      <c r="V395" s="295">
        <f>'Anchor-AI'!Y393</f>
        <v>0</v>
      </c>
      <c r="W395" s="295">
        <f>'Anchor-AI'!Z393</f>
        <v>0</v>
      </c>
      <c r="X395" s="295">
        <f>'Anchor-AI'!AA393</f>
        <v>0</v>
      </c>
      <c r="Y395" s="357">
        <f>'Anchor-AI'!AB393</f>
        <v>0</v>
      </c>
      <c r="Z395" s="357">
        <f>'Anchor-AI'!AC393</f>
        <v>0</v>
      </c>
      <c r="AA395" s="296">
        <f t="shared" si="30"/>
        <v>0</v>
      </c>
      <c r="AC395" s="170">
        <f>'Test-AI'!L393</f>
        <v>0</v>
      </c>
      <c r="AD395" s="167">
        <f>'Test-AI'!M393</f>
        <v>0</v>
      </c>
      <c r="AE395" s="167">
        <f>'Test-AI'!N393</f>
        <v>0</v>
      </c>
      <c r="AF395" s="167">
        <f>'Test-AI'!O393</f>
        <v>0</v>
      </c>
      <c r="AG395" s="167">
        <f>(Summary!$C$63*AD395+Summary!$C$64*AE395+Summary!$C$65*AF395)/Summary!$C$66</f>
        <v>0</v>
      </c>
      <c r="AH395" s="167">
        <f>'Test-AI'!P393</f>
        <v>0</v>
      </c>
      <c r="AI395" s="167">
        <f>'Test-AI'!Q393</f>
        <v>0</v>
      </c>
      <c r="AJ395" s="167">
        <f>'Test-AI'!R393</f>
        <v>0</v>
      </c>
      <c r="AK395" s="167">
        <f>'Test-AI'!S393</f>
        <v>0</v>
      </c>
      <c r="AL395" s="167">
        <f>'Test-AI'!T393</f>
        <v>0</v>
      </c>
      <c r="AM395" s="167">
        <f>'Test-AI'!U393</f>
        <v>0</v>
      </c>
      <c r="AN395" s="167">
        <f>'Test-AI'!V393</f>
        <v>0</v>
      </c>
      <c r="AO395" s="167">
        <f>'Test-AI'!W393</f>
        <v>0</v>
      </c>
      <c r="AP395" s="167">
        <f>'Test-AI'!X393</f>
        <v>0</v>
      </c>
      <c r="AQ395" s="167">
        <f>10*LOG10(1/((Summary!$C$80/10^(AN395/10)+Summary!$C$81/10^(AO395/10)+Summary!$C$82/10^(AP395/10))/Summary!$C$83))</f>
        <v>0</v>
      </c>
      <c r="AR395" s="167">
        <f>'Test-AI'!Y393</f>
        <v>0</v>
      </c>
      <c r="AS395" s="167">
        <f>'Test-AI'!Z393</f>
        <v>0</v>
      </c>
      <c r="AT395" s="295">
        <f>'Test-AI'!AA393</f>
        <v>0</v>
      </c>
      <c r="AU395" s="357">
        <f>'Test-AI'!AB393</f>
        <v>0</v>
      </c>
      <c r="AV395" s="357">
        <f>'Test-AI'!AC393</f>
        <v>0</v>
      </c>
      <c r="AW395" s="296">
        <f t="shared" si="31"/>
        <v>0</v>
      </c>
      <c r="AX395" s="297" t="e">
        <f t="shared" si="32"/>
        <v>#DIV/0!</v>
      </c>
      <c r="AY395" s="298" t="e">
        <f t="shared" si="32"/>
        <v>#DIV/0!</v>
      </c>
      <c r="AZ395" s="297" t="e">
        <f t="shared" si="32"/>
        <v>#DIV/0!</v>
      </c>
      <c r="BA395" s="345" t="e">
        <f t="shared" si="32"/>
        <v>#DIV/0!</v>
      </c>
      <c r="BB395" s="75"/>
      <c r="BC395" s="75"/>
      <c r="BD395" s="565"/>
      <c r="BE395" s="550"/>
      <c r="BF395" s="552"/>
      <c r="BG395" s="552"/>
      <c r="BH395" s="552"/>
      <c r="BI395" s="552"/>
      <c r="BJ395" s="552"/>
      <c r="BK395" s="553"/>
      <c r="BL395" s="552"/>
      <c r="BM395" s="553"/>
      <c r="BN395" s="552"/>
      <c r="BO395" s="546"/>
      <c r="BP395" s="541"/>
      <c r="BQ395" s="546"/>
      <c r="BR395" s="541"/>
      <c r="BS395" s="553"/>
      <c r="BT395" s="552"/>
      <c r="BU395" s="553"/>
      <c r="BV395" s="552"/>
      <c r="BW395" s="553"/>
      <c r="BX395" s="552"/>
      <c r="BY395" s="552"/>
      <c r="BZ395" s="541"/>
      <c r="CA395" s="541"/>
      <c r="CB395" s="552"/>
      <c r="CC395" s="553"/>
      <c r="CD395" s="552"/>
      <c r="CE395" s="546"/>
      <c r="CF395" s="541"/>
      <c r="CG395" s="546"/>
      <c r="CH395" s="541"/>
    </row>
    <row r="396" spans="1:86" ht="17" hidden="1" customHeight="1" x14ac:dyDescent="0.2">
      <c r="A396" s="485"/>
      <c r="B396" s="566"/>
      <c r="C396" s="485"/>
      <c r="D396" s="590"/>
      <c r="E396" s="558"/>
      <c r="F396" s="239">
        <v>135</v>
      </c>
      <c r="G396" s="294">
        <f>'Anchor-AI'!L394</f>
        <v>0</v>
      </c>
      <c r="H396" s="295">
        <f>'Anchor-AI'!M394</f>
        <v>0</v>
      </c>
      <c r="I396" s="295">
        <f>'Anchor-AI'!N394</f>
        <v>0</v>
      </c>
      <c r="J396" s="295">
        <f>'Anchor-AI'!O394</f>
        <v>0</v>
      </c>
      <c r="K396" s="295">
        <f>(Summary!$C$63*H396+Summary!$C$64*I396+Summary!$C$65*J396)/Summary!$C$66</f>
        <v>0</v>
      </c>
      <c r="L396" s="295">
        <f>'Anchor-AI'!P394</f>
        <v>0</v>
      </c>
      <c r="M396" s="295">
        <f>'Anchor-AI'!Q394</f>
        <v>0</v>
      </c>
      <c r="N396" s="295">
        <f>'Anchor-AI'!R394</f>
        <v>0</v>
      </c>
      <c r="O396" s="295">
        <f>'Anchor-AI'!S394</f>
        <v>0</v>
      </c>
      <c r="P396" s="295">
        <f>'Anchor-AI'!T394</f>
        <v>0</v>
      </c>
      <c r="Q396" s="295">
        <f>'Anchor-AI'!U394</f>
        <v>0</v>
      </c>
      <c r="R396" s="295">
        <f>'Anchor-AI'!V394</f>
        <v>0</v>
      </c>
      <c r="S396" s="295">
        <f>'Anchor-AI'!W394</f>
        <v>0</v>
      </c>
      <c r="T396" s="295">
        <f>'Anchor-AI'!X394</f>
        <v>0</v>
      </c>
      <c r="U396" s="295">
        <f>10*LOG10(1/((Summary!$C$80/10^(R396/10)+Summary!$C$81/10^(S396/10)+Summary!$C$82/10^(T396/10))/Summary!$C$83))</f>
        <v>0</v>
      </c>
      <c r="V396" s="295">
        <f>'Anchor-AI'!Y394</f>
        <v>0</v>
      </c>
      <c r="W396" s="295">
        <f>'Anchor-AI'!Z394</f>
        <v>0</v>
      </c>
      <c r="X396" s="295">
        <f>'Anchor-AI'!AA394</f>
        <v>0</v>
      </c>
      <c r="Y396" s="357">
        <f>'Anchor-AI'!AB394</f>
        <v>0</v>
      </c>
      <c r="Z396" s="357">
        <f>'Anchor-AI'!AC394</f>
        <v>0</v>
      </c>
      <c r="AA396" s="296">
        <f t="shared" si="30"/>
        <v>0</v>
      </c>
      <c r="AC396" s="170">
        <f>'Test-AI'!L394</f>
        <v>0</v>
      </c>
      <c r="AD396" s="167">
        <f>'Test-AI'!M394</f>
        <v>0</v>
      </c>
      <c r="AE396" s="167">
        <f>'Test-AI'!N394</f>
        <v>0</v>
      </c>
      <c r="AF396" s="167">
        <f>'Test-AI'!O394</f>
        <v>0</v>
      </c>
      <c r="AG396" s="167">
        <f>(Summary!$C$63*AD396+Summary!$C$64*AE396+Summary!$C$65*AF396)/Summary!$C$66</f>
        <v>0</v>
      </c>
      <c r="AH396" s="167">
        <f>'Test-AI'!P394</f>
        <v>0</v>
      </c>
      <c r="AI396" s="167">
        <f>'Test-AI'!Q394</f>
        <v>0</v>
      </c>
      <c r="AJ396" s="167">
        <f>'Test-AI'!R394</f>
        <v>0</v>
      </c>
      <c r="AK396" s="167">
        <f>'Test-AI'!S394</f>
        <v>0</v>
      </c>
      <c r="AL396" s="167">
        <f>'Test-AI'!T394</f>
        <v>0</v>
      </c>
      <c r="AM396" s="167">
        <f>'Test-AI'!U394</f>
        <v>0</v>
      </c>
      <c r="AN396" s="167">
        <f>'Test-AI'!V394</f>
        <v>0</v>
      </c>
      <c r="AO396" s="167">
        <f>'Test-AI'!W394</f>
        <v>0</v>
      </c>
      <c r="AP396" s="167">
        <f>'Test-AI'!X394</f>
        <v>0</v>
      </c>
      <c r="AQ396" s="167">
        <f>10*LOG10(1/((Summary!$C$80/10^(AN396/10)+Summary!$C$81/10^(AO396/10)+Summary!$C$82/10^(AP396/10))/Summary!$C$83))</f>
        <v>0</v>
      </c>
      <c r="AR396" s="167">
        <f>'Test-AI'!Y394</f>
        <v>0</v>
      </c>
      <c r="AS396" s="167">
        <f>'Test-AI'!Z394</f>
        <v>0</v>
      </c>
      <c r="AT396" s="295">
        <f>'Test-AI'!AA394</f>
        <v>0</v>
      </c>
      <c r="AU396" s="357">
        <f>'Test-AI'!AB394</f>
        <v>0</v>
      </c>
      <c r="AV396" s="357">
        <f>'Test-AI'!AC394</f>
        <v>0</v>
      </c>
      <c r="AW396" s="296">
        <f t="shared" si="31"/>
        <v>0</v>
      </c>
      <c r="AX396" s="297" t="e">
        <f t="shared" si="32"/>
        <v>#DIV/0!</v>
      </c>
      <c r="AY396" s="298" t="e">
        <f t="shared" si="32"/>
        <v>#DIV/0!</v>
      </c>
      <c r="AZ396" s="297" t="e">
        <f t="shared" si="32"/>
        <v>#DIV/0!</v>
      </c>
      <c r="BA396" s="345" t="e">
        <f t="shared" si="32"/>
        <v>#DIV/0!</v>
      </c>
      <c r="BB396" s="75"/>
      <c r="BC396" s="75"/>
      <c r="BD396" s="573" t="s">
        <v>147</v>
      </c>
      <c r="BE396" s="549" t="e">
        <f t="array" ref="BE396">bdRateExtend($G395:$G398,H395:H398,$AC395:$AC398,AD395:AD398)</f>
        <v>#VALUE!</v>
      </c>
      <c r="BF396" s="552"/>
      <c r="BG396" s="552"/>
      <c r="BH396" s="552"/>
      <c r="BI396" s="552"/>
      <c r="BJ396" s="552"/>
      <c r="BK396" s="551" t="e">
        <f t="array" ref="BK396">bdRateExtend($G395:$G398,L395:L398,$AC395:$AC398,AH395:AH398)</f>
        <v>#VALUE!</v>
      </c>
      <c r="BL396" s="552"/>
      <c r="BM396" s="551" t="e">
        <f t="array" ref="BM396">bdRateExtend($G395:$G398,M395:M398,$AC395:$AC398,AI395:AI398)</f>
        <v>#VALUE!</v>
      </c>
      <c r="BN396" s="552"/>
      <c r="BO396" s="545" t="e">
        <f t="array" ref="BO396">bdRateExtend($G395:$G398,N395:N398,$AC395:$AC398,AJ395:AJ398,"None", FALSE,1)</f>
        <v>#VALUE!</v>
      </c>
      <c r="BP396" s="541"/>
      <c r="BQ396" s="545" t="e">
        <f t="array" ref="BQ396">bdRateExtend($G395:$G398,O395:O398,$AC395:$AC398,AK395:AK398,"None", FALSE,1)</f>
        <v>#VALUE!</v>
      </c>
      <c r="BR396" s="541"/>
      <c r="BS396" s="551" t="e">
        <f t="array" ref="BS396">bdRateExtend($G395:$G398,P395:P398,$AC395:$AC398,AL395:AL398)</f>
        <v>#VALUE!</v>
      </c>
      <c r="BT396" s="552"/>
      <c r="BU396" s="551" t="e">
        <f t="array" ref="BU396">bdRateExtend($G395:$G398,Q395:Q398,$AC395:$AC398,AM395:AM398)</f>
        <v>#VALUE!</v>
      </c>
      <c r="BV396" s="552"/>
      <c r="BW396" s="551" t="e">
        <f t="array" ref="BW396">bdRateExtend($G395:$G398,R395:R398,$AC395:$AC398,AN395:AN398)</f>
        <v>#VALUE!</v>
      </c>
      <c r="BX396" s="552"/>
      <c r="BY396" s="552"/>
      <c r="BZ396" s="541"/>
      <c r="CA396" s="541"/>
      <c r="CB396" s="552"/>
      <c r="CC396" s="561" t="e">
        <f t="array" ref="CC396">bdCAMBIExtend($G395:$G398,V395:V398,$AC395:$AC398,AR395:AR398)</f>
        <v>#VALUE!</v>
      </c>
      <c r="CD396" s="552"/>
      <c r="CE396" s="554">
        <f t="array" ref="CE396">testVMAFRange($G395:$G398,N395:N398,$AC395:$AC398,AJ395:AJ398)</f>
        <v>0</v>
      </c>
      <c r="CF396" s="541"/>
      <c r="CG396" s="554">
        <f t="array" ref="CG396">testVMAFRange($G395:$G398,O395:O398,$AC395:$AC398,AK395:AK398)</f>
        <v>0</v>
      </c>
      <c r="CH396" s="541"/>
    </row>
    <row r="397" spans="1:86" ht="17" hidden="1" customHeight="1" x14ac:dyDescent="0.2">
      <c r="A397" s="485"/>
      <c r="B397" s="566"/>
      <c r="C397" s="485"/>
      <c r="D397" s="590"/>
      <c r="E397" s="558"/>
      <c r="F397" s="239">
        <v>160</v>
      </c>
      <c r="G397" s="294">
        <f>'Anchor-AI'!L395</f>
        <v>0</v>
      </c>
      <c r="H397" s="295">
        <f>'Anchor-AI'!M395</f>
        <v>0</v>
      </c>
      <c r="I397" s="295">
        <f>'Anchor-AI'!N395</f>
        <v>0</v>
      </c>
      <c r="J397" s="295">
        <f>'Anchor-AI'!O395</f>
        <v>0</v>
      </c>
      <c r="K397" s="295">
        <f>(Summary!$C$63*H397+Summary!$C$64*I397+Summary!$C$65*J397)/Summary!$C$66</f>
        <v>0</v>
      </c>
      <c r="L397" s="295">
        <f>'Anchor-AI'!P395</f>
        <v>0</v>
      </c>
      <c r="M397" s="295">
        <f>'Anchor-AI'!Q395</f>
        <v>0</v>
      </c>
      <c r="N397" s="295">
        <f>'Anchor-AI'!R395</f>
        <v>0</v>
      </c>
      <c r="O397" s="295">
        <f>'Anchor-AI'!S395</f>
        <v>0</v>
      </c>
      <c r="P397" s="295">
        <f>'Anchor-AI'!T395</f>
        <v>0</v>
      </c>
      <c r="Q397" s="295">
        <f>'Anchor-AI'!U395</f>
        <v>0</v>
      </c>
      <c r="R397" s="295">
        <f>'Anchor-AI'!V395</f>
        <v>0</v>
      </c>
      <c r="S397" s="295">
        <f>'Anchor-AI'!W395</f>
        <v>0</v>
      </c>
      <c r="T397" s="295">
        <f>'Anchor-AI'!X395</f>
        <v>0</v>
      </c>
      <c r="U397" s="295">
        <f>10*LOG10(1/((Summary!$C$80/10^(R397/10)+Summary!$C$81/10^(S397/10)+Summary!$C$82/10^(T397/10))/Summary!$C$83))</f>
        <v>0</v>
      </c>
      <c r="V397" s="295">
        <f>'Anchor-AI'!Y395</f>
        <v>0</v>
      </c>
      <c r="W397" s="295">
        <f>'Anchor-AI'!Z395</f>
        <v>0</v>
      </c>
      <c r="X397" s="295">
        <f>'Anchor-AI'!AA395</f>
        <v>0</v>
      </c>
      <c r="Y397" s="357">
        <f>'Anchor-AI'!AB395</f>
        <v>0</v>
      </c>
      <c r="Z397" s="357">
        <f>'Anchor-AI'!AC395</f>
        <v>0</v>
      </c>
      <c r="AA397" s="296">
        <f t="shared" si="30"/>
        <v>0</v>
      </c>
      <c r="AC397" s="170">
        <f>'Test-AI'!L395</f>
        <v>0</v>
      </c>
      <c r="AD397" s="167">
        <f>'Test-AI'!M395</f>
        <v>0</v>
      </c>
      <c r="AE397" s="167">
        <f>'Test-AI'!N395</f>
        <v>0</v>
      </c>
      <c r="AF397" s="167">
        <f>'Test-AI'!O395</f>
        <v>0</v>
      </c>
      <c r="AG397" s="167">
        <f>(Summary!$C$63*AD397+Summary!$C$64*AE397+Summary!$C$65*AF397)/Summary!$C$66</f>
        <v>0</v>
      </c>
      <c r="AH397" s="167">
        <f>'Test-AI'!P395</f>
        <v>0</v>
      </c>
      <c r="AI397" s="167">
        <f>'Test-AI'!Q395</f>
        <v>0</v>
      </c>
      <c r="AJ397" s="167">
        <f>'Test-AI'!R395</f>
        <v>0</v>
      </c>
      <c r="AK397" s="167">
        <f>'Test-AI'!S395</f>
        <v>0</v>
      </c>
      <c r="AL397" s="167">
        <f>'Test-AI'!T395</f>
        <v>0</v>
      </c>
      <c r="AM397" s="167">
        <f>'Test-AI'!U395</f>
        <v>0</v>
      </c>
      <c r="AN397" s="167">
        <f>'Test-AI'!V395</f>
        <v>0</v>
      </c>
      <c r="AO397" s="167">
        <f>'Test-AI'!W395</f>
        <v>0</v>
      </c>
      <c r="AP397" s="167">
        <f>'Test-AI'!X395</f>
        <v>0</v>
      </c>
      <c r="AQ397" s="167">
        <f>10*LOG10(1/((Summary!$C$80/10^(AN397/10)+Summary!$C$81/10^(AO397/10)+Summary!$C$82/10^(AP397/10))/Summary!$C$83))</f>
        <v>0</v>
      </c>
      <c r="AR397" s="167">
        <f>'Test-AI'!Y395</f>
        <v>0</v>
      </c>
      <c r="AS397" s="167">
        <f>'Test-AI'!Z395</f>
        <v>0</v>
      </c>
      <c r="AT397" s="295">
        <f>'Test-AI'!AA395</f>
        <v>0</v>
      </c>
      <c r="AU397" s="357">
        <f>'Test-AI'!AB395</f>
        <v>0</v>
      </c>
      <c r="AV397" s="357">
        <f>'Test-AI'!AC395</f>
        <v>0</v>
      </c>
      <c r="AW397" s="296">
        <f t="shared" si="31"/>
        <v>0</v>
      </c>
      <c r="AX397" s="297" t="e">
        <f t="shared" si="32"/>
        <v>#DIV/0!</v>
      </c>
      <c r="AY397" s="298" t="e">
        <f t="shared" si="32"/>
        <v>#DIV/0!</v>
      </c>
      <c r="AZ397" s="297" t="e">
        <f t="shared" si="32"/>
        <v>#DIV/0!</v>
      </c>
      <c r="BA397" s="345" t="e">
        <f t="shared" si="32"/>
        <v>#DIV/0!</v>
      </c>
      <c r="BB397" s="75"/>
      <c r="BC397" s="75"/>
      <c r="BD397" s="565"/>
      <c r="BE397" s="550"/>
      <c r="BF397" s="552"/>
      <c r="BG397" s="552"/>
      <c r="BH397" s="552"/>
      <c r="BI397" s="552"/>
      <c r="BJ397" s="552"/>
      <c r="BK397" s="553"/>
      <c r="BL397" s="552"/>
      <c r="BM397" s="553"/>
      <c r="BN397" s="552"/>
      <c r="BO397" s="546"/>
      <c r="BP397" s="541"/>
      <c r="BQ397" s="546"/>
      <c r="BR397" s="541"/>
      <c r="BS397" s="553"/>
      <c r="BT397" s="552"/>
      <c r="BU397" s="553"/>
      <c r="BV397" s="552"/>
      <c r="BW397" s="553"/>
      <c r="BX397" s="552"/>
      <c r="BY397" s="552"/>
      <c r="BZ397" s="541"/>
      <c r="CA397" s="541"/>
      <c r="CB397" s="552"/>
      <c r="CC397" s="553"/>
      <c r="CD397" s="552"/>
      <c r="CE397" s="546"/>
      <c r="CF397" s="541"/>
      <c r="CG397" s="546"/>
      <c r="CH397" s="541"/>
    </row>
    <row r="398" spans="1:86" ht="17" hidden="1" customHeight="1" x14ac:dyDescent="0.2">
      <c r="A398" s="485"/>
      <c r="B398" s="566"/>
      <c r="C398" s="485"/>
      <c r="D398" s="590"/>
      <c r="E398" s="558"/>
      <c r="F398" s="239">
        <v>185</v>
      </c>
      <c r="G398" s="294">
        <f>'Anchor-AI'!L396</f>
        <v>0</v>
      </c>
      <c r="H398" s="295">
        <f>'Anchor-AI'!M396</f>
        <v>0</v>
      </c>
      <c r="I398" s="295">
        <f>'Anchor-AI'!N396</f>
        <v>0</v>
      </c>
      <c r="J398" s="295">
        <f>'Anchor-AI'!O396</f>
        <v>0</v>
      </c>
      <c r="K398" s="295">
        <f>(Summary!$C$63*H398+Summary!$C$64*I398+Summary!$C$65*J398)/Summary!$C$66</f>
        <v>0</v>
      </c>
      <c r="L398" s="295">
        <f>'Anchor-AI'!P396</f>
        <v>0</v>
      </c>
      <c r="M398" s="295">
        <f>'Anchor-AI'!Q396</f>
        <v>0</v>
      </c>
      <c r="N398" s="295">
        <f>'Anchor-AI'!R396</f>
        <v>0</v>
      </c>
      <c r="O398" s="295">
        <f>'Anchor-AI'!S396</f>
        <v>0</v>
      </c>
      <c r="P398" s="295">
        <f>'Anchor-AI'!T396</f>
        <v>0</v>
      </c>
      <c r="Q398" s="295">
        <f>'Anchor-AI'!U396</f>
        <v>0</v>
      </c>
      <c r="R398" s="295">
        <f>'Anchor-AI'!V396</f>
        <v>0</v>
      </c>
      <c r="S398" s="295">
        <f>'Anchor-AI'!W396</f>
        <v>0</v>
      </c>
      <c r="T398" s="295">
        <f>'Anchor-AI'!X396</f>
        <v>0</v>
      </c>
      <c r="U398" s="295">
        <f>10*LOG10(1/((Summary!$C$80/10^(R398/10)+Summary!$C$81/10^(S398/10)+Summary!$C$82/10^(T398/10))/Summary!$C$83))</f>
        <v>0</v>
      </c>
      <c r="V398" s="295">
        <f>'Anchor-AI'!Y396</f>
        <v>0</v>
      </c>
      <c r="W398" s="295">
        <f>'Anchor-AI'!Z396</f>
        <v>0</v>
      </c>
      <c r="X398" s="295">
        <f>'Anchor-AI'!AA396</f>
        <v>0</v>
      </c>
      <c r="Y398" s="357">
        <f>'Anchor-AI'!AB396</f>
        <v>0</v>
      </c>
      <c r="Z398" s="357">
        <f>'Anchor-AI'!AC396</f>
        <v>0</v>
      </c>
      <c r="AA398" s="296">
        <f t="shared" si="30"/>
        <v>0</v>
      </c>
      <c r="AC398" s="170">
        <f>'Test-AI'!L396</f>
        <v>0</v>
      </c>
      <c r="AD398" s="167">
        <f>'Test-AI'!M396</f>
        <v>0</v>
      </c>
      <c r="AE398" s="167">
        <f>'Test-AI'!N396</f>
        <v>0</v>
      </c>
      <c r="AF398" s="167">
        <f>'Test-AI'!O396</f>
        <v>0</v>
      </c>
      <c r="AG398" s="167">
        <f>(Summary!$C$63*AD398+Summary!$C$64*AE398+Summary!$C$65*AF398)/Summary!$C$66</f>
        <v>0</v>
      </c>
      <c r="AH398" s="167">
        <f>'Test-AI'!P396</f>
        <v>0</v>
      </c>
      <c r="AI398" s="167">
        <f>'Test-AI'!Q396</f>
        <v>0</v>
      </c>
      <c r="AJ398" s="167">
        <f>'Test-AI'!R396</f>
        <v>0</v>
      </c>
      <c r="AK398" s="167">
        <f>'Test-AI'!S396</f>
        <v>0</v>
      </c>
      <c r="AL398" s="167">
        <f>'Test-AI'!T396</f>
        <v>0</v>
      </c>
      <c r="AM398" s="167">
        <f>'Test-AI'!U396</f>
        <v>0</v>
      </c>
      <c r="AN398" s="167">
        <f>'Test-AI'!V396</f>
        <v>0</v>
      </c>
      <c r="AO398" s="167">
        <f>'Test-AI'!W396</f>
        <v>0</v>
      </c>
      <c r="AP398" s="167">
        <f>'Test-AI'!X396</f>
        <v>0</v>
      </c>
      <c r="AQ398" s="167">
        <f>10*LOG10(1/((Summary!$C$80/10^(AN398/10)+Summary!$C$81/10^(AO398/10)+Summary!$C$82/10^(AP398/10))/Summary!$C$83))</f>
        <v>0</v>
      </c>
      <c r="AR398" s="167">
        <f>'Test-AI'!Y396</f>
        <v>0</v>
      </c>
      <c r="AS398" s="167">
        <f>'Test-AI'!Z396</f>
        <v>0</v>
      </c>
      <c r="AT398" s="295">
        <f>'Test-AI'!AA396</f>
        <v>0</v>
      </c>
      <c r="AU398" s="357">
        <f>'Test-AI'!AB396</f>
        <v>0</v>
      </c>
      <c r="AV398" s="357">
        <f>'Test-AI'!AC396</f>
        <v>0</v>
      </c>
      <c r="AW398" s="296">
        <f t="shared" si="31"/>
        <v>0</v>
      </c>
      <c r="AX398" s="297" t="e">
        <f t="shared" si="32"/>
        <v>#DIV/0!</v>
      </c>
      <c r="AY398" s="298" t="e">
        <f t="shared" si="32"/>
        <v>#DIV/0!</v>
      </c>
      <c r="AZ398" s="297" t="e">
        <f t="shared" si="32"/>
        <v>#DIV/0!</v>
      </c>
      <c r="BA398" s="345" t="e">
        <f t="shared" si="32"/>
        <v>#DIV/0!</v>
      </c>
      <c r="BB398" s="75"/>
      <c r="BC398" s="75"/>
      <c r="BD398" s="574" t="s">
        <v>46</v>
      </c>
      <c r="BE398" s="549" t="e">
        <f t="array" ref="BE398">bdRateExtend($G396:$G399,H396:H399,$AC396:$AC399,AD396:AD399)</f>
        <v>#VALUE!</v>
      </c>
      <c r="BF398" s="552"/>
      <c r="BG398" s="552"/>
      <c r="BH398" s="552"/>
      <c r="BI398" s="552"/>
      <c r="BJ398" s="552"/>
      <c r="BK398" s="551" t="e">
        <f t="array" ref="BK398">bdRateExtend($G396:$G399,L396:L399,$AC396:$AC399,AH396:AH399)</f>
        <v>#VALUE!</v>
      </c>
      <c r="BL398" s="552"/>
      <c r="BM398" s="551" t="e">
        <f t="array" ref="BM398">bdRateExtend($G396:$G399,M396:M399,$AC396:$AC399,AI396:AI399)</f>
        <v>#VALUE!</v>
      </c>
      <c r="BN398" s="552"/>
      <c r="BO398" s="545" t="e">
        <f t="array" ref="BO398">bdRateExtend($G396:$G399,N396:N399,$AC396:$AC399,AJ396:AJ399,"None", FALSE,1)</f>
        <v>#VALUE!</v>
      </c>
      <c r="BP398" s="541"/>
      <c r="BQ398" s="545" t="e">
        <f t="array" ref="BQ398">bdRateExtend($G396:$G399,O396:O399,$AC396:$AC399,AK396:AK399,"None", FALSE,1)</f>
        <v>#VALUE!</v>
      </c>
      <c r="BR398" s="541"/>
      <c r="BS398" s="551" t="e">
        <f t="array" ref="BS398">bdRateExtend($G396:$G399,P396:P399,$AC396:$AC399,AL396:AL399)</f>
        <v>#VALUE!</v>
      </c>
      <c r="BT398" s="552"/>
      <c r="BU398" s="551" t="e">
        <f t="array" ref="BU398">bdRateExtend($G396:$G399,Q396:Q399,$AC396:$AC399,AM396:AM399)</f>
        <v>#VALUE!</v>
      </c>
      <c r="BV398" s="552"/>
      <c r="BW398" s="551" t="e">
        <f t="array" ref="BW398">bdRateExtend($G396:$G399,R396:R399,$AC396:$AC399,AN396:AN399)</f>
        <v>#VALUE!</v>
      </c>
      <c r="BX398" s="552"/>
      <c r="BY398" s="552"/>
      <c r="BZ398" s="541"/>
      <c r="CA398" s="541"/>
      <c r="CB398" s="552"/>
      <c r="CC398" s="561" t="e">
        <f t="array" ref="CC398">bdCAMBIExtend($G396:$G399,V396:V399,$AC396:$AC399,AR396:AR399)</f>
        <v>#VALUE!</v>
      </c>
      <c r="CD398" s="552"/>
      <c r="CE398" s="554">
        <f t="array" ref="CE398">testVMAFRange($G396:$G399,N396:N399,$AC396:$AC399,AJ396:AJ399)</f>
        <v>0</v>
      </c>
      <c r="CF398" s="541"/>
      <c r="CG398" s="554">
        <f t="array" ref="CG398">testVMAFRange($G396:$G399,O396:O399,$AC396:$AC399,AK396:AK399)</f>
        <v>0</v>
      </c>
      <c r="CH398" s="541"/>
    </row>
    <row r="399" spans="1:86" ht="17" hidden="1" customHeight="1" x14ac:dyDescent="0.2">
      <c r="A399" s="485"/>
      <c r="B399" s="596"/>
      <c r="C399" s="486"/>
      <c r="D399" s="591"/>
      <c r="E399" s="559"/>
      <c r="F399" s="240">
        <v>210</v>
      </c>
      <c r="G399" s="299">
        <f>'Anchor-AI'!L397</f>
        <v>0</v>
      </c>
      <c r="H399" s="300">
        <f>'Anchor-AI'!M397</f>
        <v>0</v>
      </c>
      <c r="I399" s="300">
        <f>'Anchor-AI'!N397</f>
        <v>0</v>
      </c>
      <c r="J399" s="300">
        <f>'Anchor-AI'!O397</f>
        <v>0</v>
      </c>
      <c r="K399" s="295">
        <f>(Summary!$C$63*H399+Summary!$C$64*I399+Summary!$C$65*J399)/Summary!$C$66</f>
        <v>0</v>
      </c>
      <c r="L399" s="300">
        <f>'Anchor-AI'!P397</f>
        <v>0</v>
      </c>
      <c r="M399" s="300">
        <f>'Anchor-AI'!Q397</f>
        <v>0</v>
      </c>
      <c r="N399" s="300">
        <f>'Anchor-AI'!R397</f>
        <v>0</v>
      </c>
      <c r="O399" s="300">
        <f>'Anchor-AI'!S397</f>
        <v>0</v>
      </c>
      <c r="P399" s="300">
        <f>'Anchor-AI'!T397</f>
        <v>0</v>
      </c>
      <c r="Q399" s="300">
        <f>'Anchor-AI'!U397</f>
        <v>0</v>
      </c>
      <c r="R399" s="300">
        <f>'Anchor-AI'!V397</f>
        <v>0</v>
      </c>
      <c r="S399" s="300">
        <f>'Anchor-AI'!W397</f>
        <v>0</v>
      </c>
      <c r="T399" s="300">
        <f>'Anchor-AI'!X397</f>
        <v>0</v>
      </c>
      <c r="U399" s="300">
        <f>10*LOG10(1/((Summary!$C$80/10^(R399/10)+Summary!$C$81/10^(S399/10)+Summary!$C$82/10^(T399/10))/Summary!$C$83))</f>
        <v>0</v>
      </c>
      <c r="V399" s="300">
        <f>'Anchor-AI'!Y397</f>
        <v>0</v>
      </c>
      <c r="W399" s="300">
        <f>'Anchor-AI'!Z397</f>
        <v>0</v>
      </c>
      <c r="X399" s="300">
        <f>'Anchor-AI'!AA397</f>
        <v>0</v>
      </c>
      <c r="Y399" s="357">
        <f>'Anchor-AI'!AB397</f>
        <v>0</v>
      </c>
      <c r="Z399" s="357">
        <f>'Anchor-AI'!AC397</f>
        <v>0</v>
      </c>
      <c r="AA399" s="301">
        <f t="shared" si="30"/>
        <v>0</v>
      </c>
      <c r="AC399" s="171">
        <f>'Test-AI'!L397</f>
        <v>0</v>
      </c>
      <c r="AD399" s="168">
        <f>'Test-AI'!M397</f>
        <v>0</v>
      </c>
      <c r="AE399" s="168">
        <f>'Test-AI'!N397</f>
        <v>0</v>
      </c>
      <c r="AF399" s="168">
        <f>'Test-AI'!O397</f>
        <v>0</v>
      </c>
      <c r="AG399" s="168">
        <f>(Summary!$C$63*AD399+Summary!$C$64*AE399+Summary!$C$65*AF399)/Summary!$C$66</f>
        <v>0</v>
      </c>
      <c r="AH399" s="168">
        <f>'Test-AI'!P397</f>
        <v>0</v>
      </c>
      <c r="AI399" s="168">
        <f>'Test-AI'!Q397</f>
        <v>0</v>
      </c>
      <c r="AJ399" s="168">
        <f>'Test-AI'!R397</f>
        <v>0</v>
      </c>
      <c r="AK399" s="168">
        <f>'Test-AI'!S397</f>
        <v>0</v>
      </c>
      <c r="AL399" s="168">
        <f>'Test-AI'!T397</f>
        <v>0</v>
      </c>
      <c r="AM399" s="168">
        <f>'Test-AI'!U397</f>
        <v>0</v>
      </c>
      <c r="AN399" s="168">
        <f>'Test-AI'!V397</f>
        <v>0</v>
      </c>
      <c r="AO399" s="168">
        <f>'Test-AI'!W397</f>
        <v>0</v>
      </c>
      <c r="AP399" s="168">
        <f>'Test-AI'!X397</f>
        <v>0</v>
      </c>
      <c r="AQ399" s="168">
        <f>10*LOG10(1/((Summary!$C$80/10^(AN399/10)+Summary!$C$81/10^(AO399/10)+Summary!$C$82/10^(AP399/10))/Summary!$C$83))</f>
        <v>0</v>
      </c>
      <c r="AR399" s="168">
        <f>'Test-AI'!Y397</f>
        <v>0</v>
      </c>
      <c r="AS399" s="168">
        <f>'Test-AI'!Z397</f>
        <v>0</v>
      </c>
      <c r="AT399" s="300">
        <f>'Test-AI'!AA397</f>
        <v>0</v>
      </c>
      <c r="AU399" s="357">
        <f>'Test-AI'!AB397</f>
        <v>0</v>
      </c>
      <c r="AV399" s="357">
        <f>'Test-AI'!AC397</f>
        <v>0</v>
      </c>
      <c r="AW399" s="301">
        <f t="shared" si="31"/>
        <v>0</v>
      </c>
      <c r="AX399" s="302" t="e">
        <f t="shared" si="32"/>
        <v>#DIV/0!</v>
      </c>
      <c r="AY399" s="303" t="e">
        <f t="shared" si="32"/>
        <v>#DIV/0!</v>
      </c>
      <c r="AZ399" s="297" t="e">
        <f t="shared" si="32"/>
        <v>#DIV/0!</v>
      </c>
      <c r="BA399" s="345" t="e">
        <f t="shared" si="32"/>
        <v>#DIV/0!</v>
      </c>
      <c r="BB399" s="75"/>
      <c r="BC399" s="75"/>
      <c r="BD399" s="570"/>
      <c r="BE399" s="550"/>
      <c r="BF399" s="553"/>
      <c r="BG399" s="553"/>
      <c r="BH399" s="553"/>
      <c r="BI399" s="553"/>
      <c r="BJ399" s="553"/>
      <c r="BK399" s="553"/>
      <c r="BL399" s="553"/>
      <c r="BM399" s="553"/>
      <c r="BN399" s="553"/>
      <c r="BO399" s="546"/>
      <c r="BP399" s="544"/>
      <c r="BQ399" s="546"/>
      <c r="BR399" s="544"/>
      <c r="BS399" s="553"/>
      <c r="BT399" s="553"/>
      <c r="BU399" s="553"/>
      <c r="BV399" s="553"/>
      <c r="BW399" s="553"/>
      <c r="BX399" s="553"/>
      <c r="BY399" s="553"/>
      <c r="BZ399" s="544"/>
      <c r="CA399" s="544"/>
      <c r="CB399" s="553"/>
      <c r="CC399" s="553"/>
      <c r="CD399" s="553"/>
      <c r="CE399" s="546"/>
      <c r="CF399" s="544"/>
      <c r="CG399" s="546"/>
      <c r="CH399" s="544"/>
    </row>
    <row r="400" spans="1:86" ht="17" hidden="1" customHeight="1" x14ac:dyDescent="0.2">
      <c r="A400" s="485"/>
      <c r="B400" s="595" t="s">
        <v>146</v>
      </c>
      <c r="C400" s="586" t="s">
        <v>99</v>
      </c>
      <c r="D400" s="589">
        <v>60</v>
      </c>
      <c r="E400" s="557">
        <v>10</v>
      </c>
      <c r="F400" s="238">
        <v>85</v>
      </c>
      <c r="G400" s="289">
        <f>'Anchor-AI'!L398</f>
        <v>0</v>
      </c>
      <c r="H400" s="290">
        <f>'Anchor-AI'!M398</f>
        <v>0</v>
      </c>
      <c r="I400" s="290">
        <f>'Anchor-AI'!N398</f>
        <v>0</v>
      </c>
      <c r="J400" s="290">
        <f>'Anchor-AI'!O398</f>
        <v>0</v>
      </c>
      <c r="K400" s="290">
        <f>(Summary!$C$63*H400+Summary!$C$64*I400+Summary!$C$65*J400)/Summary!$C$66</f>
        <v>0</v>
      </c>
      <c r="L400" s="290">
        <f>'Anchor-AI'!P398</f>
        <v>0</v>
      </c>
      <c r="M400" s="290">
        <f>'Anchor-AI'!Q398</f>
        <v>0</v>
      </c>
      <c r="N400" s="290">
        <f>'Anchor-AI'!R398</f>
        <v>0</v>
      </c>
      <c r="O400" s="290">
        <f>'Anchor-AI'!S398</f>
        <v>0</v>
      </c>
      <c r="P400" s="290">
        <f>'Anchor-AI'!T398</f>
        <v>0</v>
      </c>
      <c r="Q400" s="290">
        <f>'Anchor-AI'!U398</f>
        <v>0</v>
      </c>
      <c r="R400" s="290">
        <f>'Anchor-AI'!V398</f>
        <v>0</v>
      </c>
      <c r="S400" s="290">
        <f>'Anchor-AI'!W398</f>
        <v>0</v>
      </c>
      <c r="T400" s="290">
        <f>'Anchor-AI'!X398</f>
        <v>0</v>
      </c>
      <c r="U400" s="290">
        <f>10*LOG10(1/((Summary!$C$80/10^(R400/10)+Summary!$C$81/10^(S400/10)+Summary!$C$82/10^(T400/10))/Summary!$C$83))</f>
        <v>0</v>
      </c>
      <c r="V400" s="290">
        <f>'Anchor-AI'!Y398</f>
        <v>0</v>
      </c>
      <c r="W400" s="290">
        <f>'Anchor-AI'!Z398</f>
        <v>0</v>
      </c>
      <c r="X400" s="290">
        <f>'Anchor-AI'!AA398</f>
        <v>0</v>
      </c>
      <c r="Y400" s="360">
        <f>'Anchor-AI'!AB398</f>
        <v>0</v>
      </c>
      <c r="Z400" s="360">
        <f>'Anchor-AI'!AC398</f>
        <v>0</v>
      </c>
      <c r="AA400" s="291">
        <f t="shared" si="30"/>
        <v>0</v>
      </c>
      <c r="AC400" s="169">
        <f>'Test-AI'!L398</f>
        <v>0</v>
      </c>
      <c r="AD400" s="166">
        <f>'Test-AI'!M398</f>
        <v>0</v>
      </c>
      <c r="AE400" s="166">
        <f>'Test-AI'!N398</f>
        <v>0</v>
      </c>
      <c r="AF400" s="166">
        <f>'Test-AI'!O398</f>
        <v>0</v>
      </c>
      <c r="AG400" s="166">
        <f>(Summary!$C$63*AD400+Summary!$C$64*AE400+Summary!$C$65*AF400)/Summary!$C$66</f>
        <v>0</v>
      </c>
      <c r="AH400" s="166">
        <f>'Test-AI'!P398</f>
        <v>0</v>
      </c>
      <c r="AI400" s="166">
        <f>'Test-AI'!Q398</f>
        <v>0</v>
      </c>
      <c r="AJ400" s="166">
        <f>'Test-AI'!R398</f>
        <v>0</v>
      </c>
      <c r="AK400" s="166">
        <f>'Test-AI'!S398</f>
        <v>0</v>
      </c>
      <c r="AL400" s="166">
        <f>'Test-AI'!T398</f>
        <v>0</v>
      </c>
      <c r="AM400" s="166">
        <f>'Test-AI'!U398</f>
        <v>0</v>
      </c>
      <c r="AN400" s="166">
        <f>'Test-AI'!V398</f>
        <v>0</v>
      </c>
      <c r="AO400" s="166">
        <f>'Test-AI'!W398</f>
        <v>0</v>
      </c>
      <c r="AP400" s="166">
        <f>'Test-AI'!X398</f>
        <v>0</v>
      </c>
      <c r="AQ400" s="166">
        <f>10*LOG10(1/((Summary!$C$80/10^(AN400/10)+Summary!$C$81/10^(AO400/10)+Summary!$C$82/10^(AP400/10))/Summary!$C$83))</f>
        <v>0</v>
      </c>
      <c r="AR400" s="166">
        <f>'Test-AI'!Y398</f>
        <v>0</v>
      </c>
      <c r="AS400" s="166">
        <f>'Test-AI'!Z398</f>
        <v>0</v>
      </c>
      <c r="AT400" s="290">
        <f>'Test-AI'!AA398</f>
        <v>0</v>
      </c>
      <c r="AU400" s="356">
        <f>'Test-AI'!AB398</f>
        <v>0</v>
      </c>
      <c r="AV400" s="356">
        <f>'Test-AI'!AC398</f>
        <v>0</v>
      </c>
      <c r="AW400" s="291">
        <f t="shared" si="31"/>
        <v>0</v>
      </c>
      <c r="AX400" s="292" t="e">
        <f t="shared" si="32"/>
        <v>#DIV/0!</v>
      </c>
      <c r="AY400" s="293" t="e">
        <f t="shared" si="32"/>
        <v>#DIV/0!</v>
      </c>
      <c r="AZ400" s="292" t="e">
        <f t="shared" si="32"/>
        <v>#DIV/0!</v>
      </c>
      <c r="BA400" s="344" t="e">
        <f t="shared" si="32"/>
        <v>#DIV/0!</v>
      </c>
      <c r="BB400" s="75"/>
      <c r="BC400" s="75"/>
      <c r="BD400" s="572" t="s">
        <v>39</v>
      </c>
      <c r="BE400" s="549" t="e">
        <f t="array" ref="BE400">bdRateExtend($G400:$G403,H400:H403,$AC400:$AC403,AD400:AD403)</f>
        <v>#VALUE!</v>
      </c>
      <c r="BF400" s="551" t="e">
        <f t="array" ref="BF400">bdRateExtend($G400:$G405,H400:H405,$AC400:$AC405,AD400:AD405)</f>
        <v>#VALUE!</v>
      </c>
      <c r="BG400" s="551" t="e">
        <f t="array" ref="BG400">bdRateExtend($G400:$G405,I400:I405,$AC400:$AC405,AE400:AE405)</f>
        <v>#VALUE!</v>
      </c>
      <c r="BH400" s="551" t="e">
        <f t="array" ref="BH400">bdRateExtend($G400:$G405,J400:J405,$AC400:$AC405,AF400:AF405)</f>
        <v>#VALUE!</v>
      </c>
      <c r="BI400" s="551" t="e">
        <f t="array" ref="BI400">bdRateExtend($G400:$G405,K400:K405,$AC400:$AC405,AG400:AG405)</f>
        <v>#VALUE!</v>
      </c>
      <c r="BJ400" s="575" t="e">
        <f>(Summary!$C$94*BF400+Summary!$C$95*BG400+Summary!$C$96*BH400)/Summary!$C$97</f>
        <v>#VALUE!</v>
      </c>
      <c r="BK400" s="551" t="e">
        <f t="array" ref="BK400">bdRateExtend($G400:$G403,L400:L403,$AC400:$AC403,AH400:AH403)</f>
        <v>#VALUE!</v>
      </c>
      <c r="BL400" s="551" t="e">
        <f t="array" ref="BL400">bdRateExtend($G400:$G405,L400:L405,$AC400:$AC405,AH400:AH405)</f>
        <v>#VALUE!</v>
      </c>
      <c r="BM400" s="551" t="e">
        <f t="array" ref="BM400">bdRateExtend($G400:$G403,M400:M403,$AC400:$AC403,AI400:AI403)</f>
        <v>#VALUE!</v>
      </c>
      <c r="BN400" s="551" t="e">
        <f t="array" ref="BN400">bdRateExtend($G400:$G405,M400:M405,$AC400:$AC405,AI400:AI405)</f>
        <v>#VALUE!</v>
      </c>
      <c r="BO400" s="548" t="e">
        <f t="array" ref="BO400">bdRateExtend($G400:$G403,N400:N403,$AC400:$AC403,AJ400:AJ403,"None", FALSE,1)</f>
        <v>#VALUE!</v>
      </c>
      <c r="BP400" s="585" t="e">
        <f t="array" ref="BP400">bdRateExtend($G400:$G405,N400:N405,$AC400:$AC405,AJ400:AJ405,"None", FALSE,1)</f>
        <v>#VALUE!</v>
      </c>
      <c r="BQ400" s="548" t="e">
        <f t="array" ref="BQ400">bdRateExtend($G400:$G403,O400:O403,$AC400:$AC403,AK400:AK403,"None", FALSE,1)</f>
        <v>#VALUE!</v>
      </c>
      <c r="BR400" s="585" t="e">
        <f t="array" ref="BR400">bdRateExtend($G400:$G405,O400:O405,$AC400:$AC405,AK400:AK405,"None", FALSE,1)</f>
        <v>#VALUE!</v>
      </c>
      <c r="BS400" s="551" t="e">
        <f t="array" ref="BS400">bdRateExtend($G400:$G403,P400:P403,$AC400:$AC403,AL400:AL403)</f>
        <v>#VALUE!</v>
      </c>
      <c r="BT400" s="551" t="e">
        <f t="array" ref="BT400">bdRateExtend($G400:$G405,P400:P405,$AC400:$AC405,AL400:AL405)</f>
        <v>#VALUE!</v>
      </c>
      <c r="BU400" s="551" t="e">
        <f t="array" ref="BU400">bdRateExtend($G400:$G403,Q400:Q403,$AC400:$AC403,AM400:AM403)</f>
        <v>#VALUE!</v>
      </c>
      <c r="BV400" s="551" t="e">
        <f t="array" ref="BV400">bdRateExtend($G400:$G405,Q400:Q405,$AC400:$AC405,AM400:AM405)</f>
        <v>#VALUE!</v>
      </c>
      <c r="BW400" s="551" t="e">
        <f t="array" ref="BW400">bdRateExtend($G400:$G403,R400:R403,$AC400:$AC403,AN400:AN403)</f>
        <v>#VALUE!</v>
      </c>
      <c r="BX400" s="551" t="e">
        <f t="array" ref="BX400">bdRateExtend($G400:$G405,R400:R405,$AC400:$AC405,AN400:AN405)</f>
        <v>#VALUE!</v>
      </c>
      <c r="BY400" s="551" t="e">
        <f t="array" ref="BY400">bdRateExtend($G400:$G405,S400:S405,$AC400:$AC405,AO400:AO405)</f>
        <v>#VALUE!</v>
      </c>
      <c r="BZ400" s="555" t="e">
        <f t="array" ref="BZ400">bdRateExtend($G400:$G405,T400:T405,$AC400:$AC405,AP400:AP405)</f>
        <v>#VALUE!</v>
      </c>
      <c r="CA400" s="555" t="e">
        <f t="array" ref="CA400">bdRateExtend($G400:$G405,U400:U405,$AC400:$AC405,AQ400:AQ405)</f>
        <v>#VALUE!</v>
      </c>
      <c r="CB400" s="575" t="e">
        <f>(Summary!$C$108*BX400+Summary!$C$109*BY400+Summary!$C$110*BZ400)/Summary!$C$111</f>
        <v>#VALUE!</v>
      </c>
      <c r="CC400" s="561" t="e">
        <f t="array" ref="CC400">bdCAMBIExtend($G400:$G403,V400:V403,$AC400:$AC403,AR400:AR403)</f>
        <v>#VALUE!</v>
      </c>
      <c r="CD400" s="561" t="e">
        <f t="array" ref="CD400">bdCAMBIExtend($G400:$G405,V400:V405,$AC400:$AC405,AR400:AR405)</f>
        <v>#VALUE!</v>
      </c>
      <c r="CE400" s="547">
        <f t="array" ref="CE400">testVMAFRange($G400:$G403,N400:N403,$AC400:$AC403,AJ400:AJ403)</f>
        <v>0</v>
      </c>
      <c r="CF400" s="543">
        <f t="array" ref="CF400">testVMAFRange($G400:$G405,N400:N405,$AC400:$AC405,AJ400:AJ405)</f>
        <v>0</v>
      </c>
      <c r="CG400" s="547">
        <f t="array" ref="CG400">testVMAFRange($G400:$G403,O400:O403,$AC400:$AC403,AK400:AK403)</f>
        <v>0</v>
      </c>
      <c r="CH400" s="543">
        <f t="array" ref="CH400">testVMAFRange($G400:$G405,O400:O405,$AC400:$AC405,AK400:AK405)</f>
        <v>0</v>
      </c>
    </row>
    <row r="401" spans="1:86" ht="17" hidden="1" customHeight="1" x14ac:dyDescent="0.2">
      <c r="A401" s="485"/>
      <c r="B401" s="566"/>
      <c r="C401" s="485"/>
      <c r="D401" s="590"/>
      <c r="E401" s="558"/>
      <c r="F401" s="239">
        <v>110</v>
      </c>
      <c r="G401" s="294">
        <f>'Anchor-AI'!L399</f>
        <v>0</v>
      </c>
      <c r="H401" s="295">
        <f>'Anchor-AI'!M399</f>
        <v>0</v>
      </c>
      <c r="I401" s="295">
        <f>'Anchor-AI'!N399</f>
        <v>0</v>
      </c>
      <c r="J401" s="295">
        <f>'Anchor-AI'!O399</f>
        <v>0</v>
      </c>
      <c r="K401" s="295">
        <f>(Summary!$C$63*H401+Summary!$C$64*I401+Summary!$C$65*J401)/Summary!$C$66</f>
        <v>0</v>
      </c>
      <c r="L401" s="295">
        <f>'Anchor-AI'!P399</f>
        <v>0</v>
      </c>
      <c r="M401" s="295">
        <f>'Anchor-AI'!Q399</f>
        <v>0</v>
      </c>
      <c r="N401" s="295">
        <f>'Anchor-AI'!R399</f>
        <v>0</v>
      </c>
      <c r="O401" s="295">
        <f>'Anchor-AI'!S399</f>
        <v>0</v>
      </c>
      <c r="P401" s="295">
        <f>'Anchor-AI'!T399</f>
        <v>0</v>
      </c>
      <c r="Q401" s="295">
        <f>'Anchor-AI'!U399</f>
        <v>0</v>
      </c>
      <c r="R401" s="295">
        <f>'Anchor-AI'!V399</f>
        <v>0</v>
      </c>
      <c r="S401" s="295">
        <f>'Anchor-AI'!W399</f>
        <v>0</v>
      </c>
      <c r="T401" s="295">
        <f>'Anchor-AI'!X399</f>
        <v>0</v>
      </c>
      <c r="U401" s="295">
        <f>10*LOG10(1/((Summary!$C$80/10^(R401/10)+Summary!$C$81/10^(S401/10)+Summary!$C$82/10^(T401/10))/Summary!$C$83))</f>
        <v>0</v>
      </c>
      <c r="V401" s="295">
        <f>'Anchor-AI'!Y399</f>
        <v>0</v>
      </c>
      <c r="W401" s="295">
        <f>'Anchor-AI'!Z399</f>
        <v>0</v>
      </c>
      <c r="X401" s="295">
        <f>'Anchor-AI'!AA399</f>
        <v>0</v>
      </c>
      <c r="Y401" s="357">
        <f>'Anchor-AI'!AB399</f>
        <v>0</v>
      </c>
      <c r="Z401" s="357">
        <f>'Anchor-AI'!AC399</f>
        <v>0</v>
      </c>
      <c r="AA401" s="296">
        <f t="shared" si="30"/>
        <v>0</v>
      </c>
      <c r="AC401" s="170">
        <f>'Test-AI'!L399</f>
        <v>0</v>
      </c>
      <c r="AD401" s="167">
        <f>'Test-AI'!M399</f>
        <v>0</v>
      </c>
      <c r="AE401" s="167">
        <f>'Test-AI'!N399</f>
        <v>0</v>
      </c>
      <c r="AF401" s="167">
        <f>'Test-AI'!O399</f>
        <v>0</v>
      </c>
      <c r="AG401" s="167">
        <f>(Summary!$C$63*AD401+Summary!$C$64*AE401+Summary!$C$65*AF401)/Summary!$C$66</f>
        <v>0</v>
      </c>
      <c r="AH401" s="167">
        <f>'Test-AI'!P399</f>
        <v>0</v>
      </c>
      <c r="AI401" s="167">
        <f>'Test-AI'!Q399</f>
        <v>0</v>
      </c>
      <c r="AJ401" s="167">
        <f>'Test-AI'!R399</f>
        <v>0</v>
      </c>
      <c r="AK401" s="167">
        <f>'Test-AI'!S399</f>
        <v>0</v>
      </c>
      <c r="AL401" s="167">
        <f>'Test-AI'!T399</f>
        <v>0</v>
      </c>
      <c r="AM401" s="167">
        <f>'Test-AI'!U399</f>
        <v>0</v>
      </c>
      <c r="AN401" s="167">
        <f>'Test-AI'!V399</f>
        <v>0</v>
      </c>
      <c r="AO401" s="167">
        <f>'Test-AI'!W399</f>
        <v>0</v>
      </c>
      <c r="AP401" s="167">
        <f>'Test-AI'!X399</f>
        <v>0</v>
      </c>
      <c r="AQ401" s="167">
        <f>10*LOG10(1/((Summary!$C$80/10^(AN401/10)+Summary!$C$81/10^(AO401/10)+Summary!$C$82/10^(AP401/10))/Summary!$C$83))</f>
        <v>0</v>
      </c>
      <c r="AR401" s="167">
        <f>'Test-AI'!Y399</f>
        <v>0</v>
      </c>
      <c r="AS401" s="167">
        <f>'Test-AI'!Z399</f>
        <v>0</v>
      </c>
      <c r="AT401" s="295">
        <f>'Test-AI'!AA399</f>
        <v>0</v>
      </c>
      <c r="AU401" s="357">
        <f>'Test-AI'!AB399</f>
        <v>0</v>
      </c>
      <c r="AV401" s="357">
        <f>'Test-AI'!AC399</f>
        <v>0</v>
      </c>
      <c r="AW401" s="296">
        <f t="shared" si="31"/>
        <v>0</v>
      </c>
      <c r="AX401" s="297" t="e">
        <f t="shared" si="32"/>
        <v>#DIV/0!</v>
      </c>
      <c r="AY401" s="298" t="e">
        <f t="shared" si="32"/>
        <v>#DIV/0!</v>
      </c>
      <c r="AZ401" s="297" t="e">
        <f t="shared" si="32"/>
        <v>#DIV/0!</v>
      </c>
      <c r="BA401" s="345" t="e">
        <f t="shared" si="32"/>
        <v>#DIV/0!</v>
      </c>
      <c r="BB401" s="75"/>
      <c r="BC401" s="75"/>
      <c r="BD401" s="565"/>
      <c r="BE401" s="550"/>
      <c r="BF401" s="552"/>
      <c r="BG401" s="552"/>
      <c r="BH401" s="552"/>
      <c r="BI401" s="552"/>
      <c r="BJ401" s="552"/>
      <c r="BK401" s="553"/>
      <c r="BL401" s="552"/>
      <c r="BM401" s="553"/>
      <c r="BN401" s="552"/>
      <c r="BO401" s="546"/>
      <c r="BP401" s="541"/>
      <c r="BQ401" s="546"/>
      <c r="BR401" s="541"/>
      <c r="BS401" s="553"/>
      <c r="BT401" s="552"/>
      <c r="BU401" s="553"/>
      <c r="BV401" s="552"/>
      <c r="BW401" s="553"/>
      <c r="BX401" s="552"/>
      <c r="BY401" s="552"/>
      <c r="BZ401" s="541"/>
      <c r="CA401" s="541"/>
      <c r="CB401" s="552"/>
      <c r="CC401" s="553"/>
      <c r="CD401" s="552"/>
      <c r="CE401" s="546"/>
      <c r="CF401" s="541"/>
      <c r="CG401" s="546"/>
      <c r="CH401" s="541"/>
    </row>
    <row r="402" spans="1:86" ht="17" hidden="1" customHeight="1" x14ac:dyDescent="0.2">
      <c r="A402" s="485"/>
      <c r="B402" s="566"/>
      <c r="C402" s="485"/>
      <c r="D402" s="590"/>
      <c r="E402" s="558"/>
      <c r="F402" s="239">
        <v>135</v>
      </c>
      <c r="G402" s="294">
        <f>'Anchor-AI'!L400</f>
        <v>0</v>
      </c>
      <c r="H402" s="295">
        <f>'Anchor-AI'!M400</f>
        <v>0</v>
      </c>
      <c r="I402" s="295">
        <f>'Anchor-AI'!N400</f>
        <v>0</v>
      </c>
      <c r="J402" s="295">
        <f>'Anchor-AI'!O400</f>
        <v>0</v>
      </c>
      <c r="K402" s="295">
        <f>(Summary!$C$63*H402+Summary!$C$64*I402+Summary!$C$65*J402)/Summary!$C$66</f>
        <v>0</v>
      </c>
      <c r="L402" s="295">
        <f>'Anchor-AI'!P400</f>
        <v>0</v>
      </c>
      <c r="M402" s="295">
        <f>'Anchor-AI'!Q400</f>
        <v>0</v>
      </c>
      <c r="N402" s="295">
        <f>'Anchor-AI'!R400</f>
        <v>0</v>
      </c>
      <c r="O402" s="295">
        <f>'Anchor-AI'!S400</f>
        <v>0</v>
      </c>
      <c r="P402" s="295">
        <f>'Anchor-AI'!T400</f>
        <v>0</v>
      </c>
      <c r="Q402" s="295">
        <f>'Anchor-AI'!U400</f>
        <v>0</v>
      </c>
      <c r="R402" s="295">
        <f>'Anchor-AI'!V400</f>
        <v>0</v>
      </c>
      <c r="S402" s="295">
        <f>'Anchor-AI'!W400</f>
        <v>0</v>
      </c>
      <c r="T402" s="295">
        <f>'Anchor-AI'!X400</f>
        <v>0</v>
      </c>
      <c r="U402" s="295">
        <f>10*LOG10(1/((Summary!$C$80/10^(R402/10)+Summary!$C$81/10^(S402/10)+Summary!$C$82/10^(T402/10))/Summary!$C$83))</f>
        <v>0</v>
      </c>
      <c r="V402" s="295">
        <f>'Anchor-AI'!Y400</f>
        <v>0</v>
      </c>
      <c r="W402" s="295">
        <f>'Anchor-AI'!Z400</f>
        <v>0</v>
      </c>
      <c r="X402" s="295">
        <f>'Anchor-AI'!AA400</f>
        <v>0</v>
      </c>
      <c r="Y402" s="357">
        <f>'Anchor-AI'!AB400</f>
        <v>0</v>
      </c>
      <c r="Z402" s="357">
        <f>'Anchor-AI'!AC400</f>
        <v>0</v>
      </c>
      <c r="AA402" s="296">
        <f t="shared" si="30"/>
        <v>0</v>
      </c>
      <c r="AC402" s="170">
        <f>'Test-AI'!L400</f>
        <v>0</v>
      </c>
      <c r="AD402" s="167">
        <f>'Test-AI'!M400</f>
        <v>0</v>
      </c>
      <c r="AE402" s="167">
        <f>'Test-AI'!N400</f>
        <v>0</v>
      </c>
      <c r="AF402" s="167">
        <f>'Test-AI'!O400</f>
        <v>0</v>
      </c>
      <c r="AG402" s="167">
        <f>(Summary!$C$63*AD402+Summary!$C$64*AE402+Summary!$C$65*AF402)/Summary!$C$66</f>
        <v>0</v>
      </c>
      <c r="AH402" s="167">
        <f>'Test-AI'!P400</f>
        <v>0</v>
      </c>
      <c r="AI402" s="167">
        <f>'Test-AI'!Q400</f>
        <v>0</v>
      </c>
      <c r="AJ402" s="167">
        <f>'Test-AI'!R400</f>
        <v>0</v>
      </c>
      <c r="AK402" s="167">
        <f>'Test-AI'!S400</f>
        <v>0</v>
      </c>
      <c r="AL402" s="167">
        <f>'Test-AI'!T400</f>
        <v>0</v>
      </c>
      <c r="AM402" s="167">
        <f>'Test-AI'!U400</f>
        <v>0</v>
      </c>
      <c r="AN402" s="167">
        <f>'Test-AI'!V400</f>
        <v>0</v>
      </c>
      <c r="AO402" s="167">
        <f>'Test-AI'!W400</f>
        <v>0</v>
      </c>
      <c r="AP402" s="167">
        <f>'Test-AI'!X400</f>
        <v>0</v>
      </c>
      <c r="AQ402" s="167">
        <f>10*LOG10(1/((Summary!$C$80/10^(AN402/10)+Summary!$C$81/10^(AO402/10)+Summary!$C$82/10^(AP402/10))/Summary!$C$83))</f>
        <v>0</v>
      </c>
      <c r="AR402" s="167">
        <f>'Test-AI'!Y400</f>
        <v>0</v>
      </c>
      <c r="AS402" s="167">
        <f>'Test-AI'!Z400</f>
        <v>0</v>
      </c>
      <c r="AT402" s="295">
        <f>'Test-AI'!AA400</f>
        <v>0</v>
      </c>
      <c r="AU402" s="357">
        <f>'Test-AI'!AB400</f>
        <v>0</v>
      </c>
      <c r="AV402" s="357">
        <f>'Test-AI'!AC400</f>
        <v>0</v>
      </c>
      <c r="AW402" s="296">
        <f t="shared" si="31"/>
        <v>0</v>
      </c>
      <c r="AX402" s="297" t="e">
        <f t="shared" si="32"/>
        <v>#DIV/0!</v>
      </c>
      <c r="AY402" s="298" t="e">
        <f t="shared" si="32"/>
        <v>#DIV/0!</v>
      </c>
      <c r="AZ402" s="297" t="e">
        <f t="shared" si="32"/>
        <v>#DIV/0!</v>
      </c>
      <c r="BA402" s="345" t="e">
        <f t="shared" si="32"/>
        <v>#DIV/0!</v>
      </c>
      <c r="BB402" s="75"/>
      <c r="BC402" s="75"/>
      <c r="BD402" s="573" t="s">
        <v>147</v>
      </c>
      <c r="BE402" s="549" t="e">
        <f t="array" ref="BE402">bdRateExtend($G401:$G404,H401:H404,$AC401:$AC404,AD401:AD404)</f>
        <v>#VALUE!</v>
      </c>
      <c r="BF402" s="552"/>
      <c r="BG402" s="552"/>
      <c r="BH402" s="552"/>
      <c r="BI402" s="552"/>
      <c r="BJ402" s="552"/>
      <c r="BK402" s="551" t="e">
        <f t="array" ref="BK402">bdRateExtend($G401:$G404,L401:L404,$AC401:$AC404,AH401:AH404)</f>
        <v>#VALUE!</v>
      </c>
      <c r="BL402" s="552"/>
      <c r="BM402" s="551" t="e">
        <f t="array" ref="BM402">bdRateExtend($G401:$G404,M401:M404,$AC401:$AC404,AI401:AI404)</f>
        <v>#VALUE!</v>
      </c>
      <c r="BN402" s="552"/>
      <c r="BO402" s="545" t="e">
        <f t="array" ref="BO402">bdRateExtend($G401:$G404,N401:N404,$AC401:$AC404,AJ401:AJ404,"None", FALSE,1)</f>
        <v>#VALUE!</v>
      </c>
      <c r="BP402" s="541"/>
      <c r="BQ402" s="545" t="e">
        <f t="array" ref="BQ402">bdRateExtend($G401:$G404,O401:O404,$AC401:$AC404,AK401:AK404,"None", FALSE,1)</f>
        <v>#VALUE!</v>
      </c>
      <c r="BR402" s="541"/>
      <c r="BS402" s="551" t="e">
        <f t="array" ref="BS402">bdRateExtend($G401:$G404,P401:P404,$AC401:$AC404,AL401:AL404)</f>
        <v>#VALUE!</v>
      </c>
      <c r="BT402" s="552"/>
      <c r="BU402" s="551" t="e">
        <f t="array" ref="BU402">bdRateExtend($G401:$G404,Q401:Q404,$AC401:$AC404,AM401:AM404)</f>
        <v>#VALUE!</v>
      </c>
      <c r="BV402" s="552"/>
      <c r="BW402" s="551" t="e">
        <f t="array" ref="BW402">bdRateExtend($G401:$G404,R401:R404,$AC401:$AC404,AN401:AN404)</f>
        <v>#VALUE!</v>
      </c>
      <c r="BX402" s="552"/>
      <c r="BY402" s="552"/>
      <c r="BZ402" s="541"/>
      <c r="CA402" s="541"/>
      <c r="CB402" s="552"/>
      <c r="CC402" s="561" t="e">
        <f t="array" ref="CC402">bdCAMBIExtend($G401:$G404,V401:V404,$AC401:$AC404,AR401:AR404)</f>
        <v>#VALUE!</v>
      </c>
      <c r="CD402" s="552"/>
      <c r="CE402" s="554">
        <f t="array" ref="CE402">testVMAFRange($G401:$G404,N401:N404,$AC401:$AC404,AJ401:AJ404)</f>
        <v>0</v>
      </c>
      <c r="CF402" s="541"/>
      <c r="CG402" s="554">
        <f t="array" ref="CG402">testVMAFRange($G401:$G404,O401:O404,$AC401:$AC404,AK401:AK404)</f>
        <v>0</v>
      </c>
      <c r="CH402" s="541"/>
    </row>
    <row r="403" spans="1:86" ht="17" hidden="1" customHeight="1" x14ac:dyDescent="0.2">
      <c r="A403" s="485"/>
      <c r="B403" s="566"/>
      <c r="C403" s="485"/>
      <c r="D403" s="590"/>
      <c r="E403" s="558"/>
      <c r="F403" s="239">
        <v>160</v>
      </c>
      <c r="G403" s="294">
        <f>'Anchor-AI'!L401</f>
        <v>0</v>
      </c>
      <c r="H403" s="295">
        <f>'Anchor-AI'!M401</f>
        <v>0</v>
      </c>
      <c r="I403" s="295">
        <f>'Anchor-AI'!N401</f>
        <v>0</v>
      </c>
      <c r="J403" s="295">
        <f>'Anchor-AI'!O401</f>
        <v>0</v>
      </c>
      <c r="K403" s="295">
        <f>(Summary!$C$63*H403+Summary!$C$64*I403+Summary!$C$65*J403)/Summary!$C$66</f>
        <v>0</v>
      </c>
      <c r="L403" s="295">
        <f>'Anchor-AI'!P401</f>
        <v>0</v>
      </c>
      <c r="M403" s="295">
        <f>'Anchor-AI'!Q401</f>
        <v>0</v>
      </c>
      <c r="N403" s="295">
        <f>'Anchor-AI'!R401</f>
        <v>0</v>
      </c>
      <c r="O403" s="295">
        <f>'Anchor-AI'!S401</f>
        <v>0</v>
      </c>
      <c r="P403" s="295">
        <f>'Anchor-AI'!T401</f>
        <v>0</v>
      </c>
      <c r="Q403" s="295">
        <f>'Anchor-AI'!U401</f>
        <v>0</v>
      </c>
      <c r="R403" s="295">
        <f>'Anchor-AI'!V401</f>
        <v>0</v>
      </c>
      <c r="S403" s="295">
        <f>'Anchor-AI'!W401</f>
        <v>0</v>
      </c>
      <c r="T403" s="295">
        <f>'Anchor-AI'!X401</f>
        <v>0</v>
      </c>
      <c r="U403" s="295">
        <f>10*LOG10(1/((Summary!$C$80/10^(R403/10)+Summary!$C$81/10^(S403/10)+Summary!$C$82/10^(T403/10))/Summary!$C$83))</f>
        <v>0</v>
      </c>
      <c r="V403" s="295">
        <f>'Anchor-AI'!Y401</f>
        <v>0</v>
      </c>
      <c r="W403" s="295">
        <f>'Anchor-AI'!Z401</f>
        <v>0</v>
      </c>
      <c r="X403" s="295">
        <f>'Anchor-AI'!AA401</f>
        <v>0</v>
      </c>
      <c r="Y403" s="357">
        <f>'Anchor-AI'!AB401</f>
        <v>0</v>
      </c>
      <c r="Z403" s="357">
        <f>'Anchor-AI'!AC401</f>
        <v>0</v>
      </c>
      <c r="AA403" s="296">
        <f t="shared" si="30"/>
        <v>0</v>
      </c>
      <c r="AC403" s="170">
        <f>'Test-AI'!L401</f>
        <v>0</v>
      </c>
      <c r="AD403" s="167">
        <f>'Test-AI'!M401</f>
        <v>0</v>
      </c>
      <c r="AE403" s="167">
        <f>'Test-AI'!N401</f>
        <v>0</v>
      </c>
      <c r="AF403" s="167">
        <f>'Test-AI'!O401</f>
        <v>0</v>
      </c>
      <c r="AG403" s="167">
        <f>(Summary!$C$63*AD403+Summary!$C$64*AE403+Summary!$C$65*AF403)/Summary!$C$66</f>
        <v>0</v>
      </c>
      <c r="AH403" s="167">
        <f>'Test-AI'!P401</f>
        <v>0</v>
      </c>
      <c r="AI403" s="167">
        <f>'Test-AI'!Q401</f>
        <v>0</v>
      </c>
      <c r="AJ403" s="167">
        <f>'Test-AI'!R401</f>
        <v>0</v>
      </c>
      <c r="AK403" s="167">
        <f>'Test-AI'!S401</f>
        <v>0</v>
      </c>
      <c r="AL403" s="167">
        <f>'Test-AI'!T401</f>
        <v>0</v>
      </c>
      <c r="AM403" s="167">
        <f>'Test-AI'!U401</f>
        <v>0</v>
      </c>
      <c r="AN403" s="167">
        <f>'Test-AI'!V401</f>
        <v>0</v>
      </c>
      <c r="AO403" s="167">
        <f>'Test-AI'!W401</f>
        <v>0</v>
      </c>
      <c r="AP403" s="167">
        <f>'Test-AI'!X401</f>
        <v>0</v>
      </c>
      <c r="AQ403" s="167">
        <f>10*LOG10(1/((Summary!$C$80/10^(AN403/10)+Summary!$C$81/10^(AO403/10)+Summary!$C$82/10^(AP403/10))/Summary!$C$83))</f>
        <v>0</v>
      </c>
      <c r="AR403" s="167">
        <f>'Test-AI'!Y401</f>
        <v>0</v>
      </c>
      <c r="AS403" s="167">
        <f>'Test-AI'!Z401</f>
        <v>0</v>
      </c>
      <c r="AT403" s="295">
        <f>'Test-AI'!AA401</f>
        <v>0</v>
      </c>
      <c r="AU403" s="357">
        <f>'Test-AI'!AB401</f>
        <v>0</v>
      </c>
      <c r="AV403" s="357">
        <f>'Test-AI'!AC401</f>
        <v>0</v>
      </c>
      <c r="AW403" s="296">
        <f t="shared" si="31"/>
        <v>0</v>
      </c>
      <c r="AX403" s="297" t="e">
        <f t="shared" si="32"/>
        <v>#DIV/0!</v>
      </c>
      <c r="AY403" s="298" t="e">
        <f t="shared" si="32"/>
        <v>#DIV/0!</v>
      </c>
      <c r="AZ403" s="297" t="e">
        <f t="shared" si="32"/>
        <v>#DIV/0!</v>
      </c>
      <c r="BA403" s="345" t="e">
        <f t="shared" si="32"/>
        <v>#DIV/0!</v>
      </c>
      <c r="BB403" s="75"/>
      <c r="BC403" s="75"/>
      <c r="BD403" s="565"/>
      <c r="BE403" s="550"/>
      <c r="BF403" s="552"/>
      <c r="BG403" s="552"/>
      <c r="BH403" s="552"/>
      <c r="BI403" s="552"/>
      <c r="BJ403" s="552"/>
      <c r="BK403" s="553"/>
      <c r="BL403" s="552"/>
      <c r="BM403" s="553"/>
      <c r="BN403" s="552"/>
      <c r="BO403" s="546"/>
      <c r="BP403" s="541"/>
      <c r="BQ403" s="546"/>
      <c r="BR403" s="541"/>
      <c r="BS403" s="553"/>
      <c r="BT403" s="552"/>
      <c r="BU403" s="553"/>
      <c r="BV403" s="552"/>
      <c r="BW403" s="553"/>
      <c r="BX403" s="552"/>
      <c r="BY403" s="552"/>
      <c r="BZ403" s="541"/>
      <c r="CA403" s="541"/>
      <c r="CB403" s="552"/>
      <c r="CC403" s="553"/>
      <c r="CD403" s="552"/>
      <c r="CE403" s="546"/>
      <c r="CF403" s="541"/>
      <c r="CG403" s="546"/>
      <c r="CH403" s="541"/>
    </row>
    <row r="404" spans="1:86" ht="17" hidden="1" customHeight="1" x14ac:dyDescent="0.2">
      <c r="A404" s="485"/>
      <c r="B404" s="566"/>
      <c r="C404" s="485"/>
      <c r="D404" s="590"/>
      <c r="E404" s="558"/>
      <c r="F404" s="239">
        <v>185</v>
      </c>
      <c r="G404" s="294">
        <f>'Anchor-AI'!L402</f>
        <v>0</v>
      </c>
      <c r="H404" s="295">
        <f>'Anchor-AI'!M402</f>
        <v>0</v>
      </c>
      <c r="I404" s="295">
        <f>'Anchor-AI'!N402</f>
        <v>0</v>
      </c>
      <c r="J404" s="295">
        <f>'Anchor-AI'!O402</f>
        <v>0</v>
      </c>
      <c r="K404" s="295">
        <f>(Summary!$C$63*H404+Summary!$C$64*I404+Summary!$C$65*J404)/Summary!$C$66</f>
        <v>0</v>
      </c>
      <c r="L404" s="295">
        <f>'Anchor-AI'!P402</f>
        <v>0</v>
      </c>
      <c r="M404" s="295">
        <f>'Anchor-AI'!Q402</f>
        <v>0</v>
      </c>
      <c r="N404" s="295">
        <f>'Anchor-AI'!R402</f>
        <v>0</v>
      </c>
      <c r="O404" s="295">
        <f>'Anchor-AI'!S402</f>
        <v>0</v>
      </c>
      <c r="P404" s="295">
        <f>'Anchor-AI'!T402</f>
        <v>0</v>
      </c>
      <c r="Q404" s="295">
        <f>'Anchor-AI'!U402</f>
        <v>0</v>
      </c>
      <c r="R404" s="295">
        <f>'Anchor-AI'!V402</f>
        <v>0</v>
      </c>
      <c r="S404" s="295">
        <f>'Anchor-AI'!W402</f>
        <v>0</v>
      </c>
      <c r="T404" s="295">
        <f>'Anchor-AI'!X402</f>
        <v>0</v>
      </c>
      <c r="U404" s="295">
        <f>10*LOG10(1/((Summary!$C$80/10^(R404/10)+Summary!$C$81/10^(S404/10)+Summary!$C$82/10^(T404/10))/Summary!$C$83))</f>
        <v>0</v>
      </c>
      <c r="V404" s="295">
        <f>'Anchor-AI'!Y402</f>
        <v>0</v>
      </c>
      <c r="W404" s="295">
        <f>'Anchor-AI'!Z402</f>
        <v>0</v>
      </c>
      <c r="X404" s="295">
        <f>'Anchor-AI'!AA402</f>
        <v>0</v>
      </c>
      <c r="Y404" s="357">
        <f>'Anchor-AI'!AB402</f>
        <v>0</v>
      </c>
      <c r="Z404" s="357">
        <f>'Anchor-AI'!AC402</f>
        <v>0</v>
      </c>
      <c r="AA404" s="296">
        <f t="shared" si="30"/>
        <v>0</v>
      </c>
      <c r="AC404" s="170">
        <f>'Test-AI'!L402</f>
        <v>0</v>
      </c>
      <c r="AD404" s="167">
        <f>'Test-AI'!M402</f>
        <v>0</v>
      </c>
      <c r="AE404" s="167">
        <f>'Test-AI'!N402</f>
        <v>0</v>
      </c>
      <c r="AF404" s="167">
        <f>'Test-AI'!O402</f>
        <v>0</v>
      </c>
      <c r="AG404" s="167">
        <f>(Summary!$C$63*AD404+Summary!$C$64*AE404+Summary!$C$65*AF404)/Summary!$C$66</f>
        <v>0</v>
      </c>
      <c r="AH404" s="167">
        <f>'Test-AI'!P402</f>
        <v>0</v>
      </c>
      <c r="AI404" s="167">
        <f>'Test-AI'!Q402</f>
        <v>0</v>
      </c>
      <c r="AJ404" s="167">
        <f>'Test-AI'!R402</f>
        <v>0</v>
      </c>
      <c r="AK404" s="167">
        <f>'Test-AI'!S402</f>
        <v>0</v>
      </c>
      <c r="AL404" s="167">
        <f>'Test-AI'!T402</f>
        <v>0</v>
      </c>
      <c r="AM404" s="167">
        <f>'Test-AI'!U402</f>
        <v>0</v>
      </c>
      <c r="AN404" s="167">
        <f>'Test-AI'!V402</f>
        <v>0</v>
      </c>
      <c r="AO404" s="167">
        <f>'Test-AI'!W402</f>
        <v>0</v>
      </c>
      <c r="AP404" s="167">
        <f>'Test-AI'!X402</f>
        <v>0</v>
      </c>
      <c r="AQ404" s="167">
        <f>10*LOG10(1/((Summary!$C$80/10^(AN404/10)+Summary!$C$81/10^(AO404/10)+Summary!$C$82/10^(AP404/10))/Summary!$C$83))</f>
        <v>0</v>
      </c>
      <c r="AR404" s="167">
        <f>'Test-AI'!Y402</f>
        <v>0</v>
      </c>
      <c r="AS404" s="167">
        <f>'Test-AI'!Z402</f>
        <v>0</v>
      </c>
      <c r="AT404" s="295">
        <f>'Test-AI'!AA402</f>
        <v>0</v>
      </c>
      <c r="AU404" s="357">
        <f>'Test-AI'!AB402</f>
        <v>0</v>
      </c>
      <c r="AV404" s="357">
        <f>'Test-AI'!AC402</f>
        <v>0</v>
      </c>
      <c r="AW404" s="296">
        <f t="shared" si="31"/>
        <v>0</v>
      </c>
      <c r="AX404" s="297" t="e">
        <f t="shared" si="32"/>
        <v>#DIV/0!</v>
      </c>
      <c r="AY404" s="298" t="e">
        <f t="shared" si="32"/>
        <v>#DIV/0!</v>
      </c>
      <c r="AZ404" s="297" t="e">
        <f t="shared" si="32"/>
        <v>#DIV/0!</v>
      </c>
      <c r="BA404" s="345" t="e">
        <f t="shared" si="32"/>
        <v>#DIV/0!</v>
      </c>
      <c r="BB404" s="75"/>
      <c r="BC404" s="75"/>
      <c r="BD404" s="574" t="s">
        <v>46</v>
      </c>
      <c r="BE404" s="549" t="e">
        <f t="array" ref="BE404">bdRateExtend($G402:$G405,H402:H405,$AC402:$AC405,AD402:AD405)</f>
        <v>#VALUE!</v>
      </c>
      <c r="BF404" s="552"/>
      <c r="BG404" s="552"/>
      <c r="BH404" s="552"/>
      <c r="BI404" s="552"/>
      <c r="BJ404" s="552"/>
      <c r="BK404" s="551" t="e">
        <f t="array" ref="BK404">bdRateExtend($G402:$G405,L402:L405,$AC402:$AC405,AH402:AH405)</f>
        <v>#VALUE!</v>
      </c>
      <c r="BL404" s="552"/>
      <c r="BM404" s="551" t="e">
        <f t="array" ref="BM404">bdRateExtend($G402:$G405,M402:M405,$AC402:$AC405,AI402:AI405)</f>
        <v>#VALUE!</v>
      </c>
      <c r="BN404" s="552"/>
      <c r="BO404" s="545" t="e">
        <f t="array" ref="BO404">bdRateExtend($G402:$G405,N402:N405,$AC402:$AC405,AJ402:AJ405,"None", FALSE,1)</f>
        <v>#VALUE!</v>
      </c>
      <c r="BP404" s="541"/>
      <c r="BQ404" s="545" t="e">
        <f t="array" ref="BQ404">bdRateExtend($G402:$G405,O402:O405,$AC402:$AC405,AK402:AK405,"None", FALSE,1)</f>
        <v>#VALUE!</v>
      </c>
      <c r="BR404" s="541"/>
      <c r="BS404" s="551" t="e">
        <f t="array" ref="BS404">bdRateExtend($G402:$G405,P402:P405,$AC402:$AC405,AL402:AL405)</f>
        <v>#VALUE!</v>
      </c>
      <c r="BT404" s="552"/>
      <c r="BU404" s="551" t="e">
        <f t="array" ref="BU404">bdRateExtend($G402:$G405,Q402:Q405,$AC402:$AC405,AM402:AM405)</f>
        <v>#VALUE!</v>
      </c>
      <c r="BV404" s="552"/>
      <c r="BW404" s="551" t="e">
        <f t="array" ref="BW404">bdRateExtend($G402:$G405,R402:R405,$AC402:$AC405,AN402:AN405)</f>
        <v>#VALUE!</v>
      </c>
      <c r="BX404" s="552"/>
      <c r="BY404" s="552"/>
      <c r="BZ404" s="541"/>
      <c r="CA404" s="541"/>
      <c r="CB404" s="552"/>
      <c r="CC404" s="561" t="e">
        <f t="array" ref="CC404">bdCAMBIExtend($G402:$G405,V402:V405,$AC402:$AC405,AR402:AR405)</f>
        <v>#VALUE!</v>
      </c>
      <c r="CD404" s="552"/>
      <c r="CE404" s="554">
        <f t="array" ref="CE404">testVMAFRange($G402:$G405,N402:N405,$AC402:$AC405,AJ402:AJ405)</f>
        <v>0</v>
      </c>
      <c r="CF404" s="541"/>
      <c r="CG404" s="554">
        <f t="array" ref="CG404">testVMAFRange($G402:$G405,O402:O405,$AC402:$AC405,AK402:AK405)</f>
        <v>0</v>
      </c>
      <c r="CH404" s="541"/>
    </row>
    <row r="405" spans="1:86" ht="17" hidden="1" customHeight="1" x14ac:dyDescent="0.2">
      <c r="A405" s="485"/>
      <c r="B405" s="596"/>
      <c r="C405" s="486"/>
      <c r="D405" s="591"/>
      <c r="E405" s="559"/>
      <c r="F405" s="240">
        <v>210</v>
      </c>
      <c r="G405" s="299">
        <f>'Anchor-AI'!L403</f>
        <v>0</v>
      </c>
      <c r="H405" s="300">
        <f>'Anchor-AI'!M403</f>
        <v>0</v>
      </c>
      <c r="I405" s="300">
        <f>'Anchor-AI'!N403</f>
        <v>0</v>
      </c>
      <c r="J405" s="300">
        <f>'Anchor-AI'!O403</f>
        <v>0</v>
      </c>
      <c r="K405" s="295">
        <f>(Summary!$C$63*H405+Summary!$C$64*I405+Summary!$C$65*J405)/Summary!$C$66</f>
        <v>0</v>
      </c>
      <c r="L405" s="300">
        <f>'Anchor-AI'!P403</f>
        <v>0</v>
      </c>
      <c r="M405" s="300">
        <f>'Anchor-AI'!Q403</f>
        <v>0</v>
      </c>
      <c r="N405" s="300">
        <f>'Anchor-AI'!R403</f>
        <v>0</v>
      </c>
      <c r="O405" s="300">
        <f>'Anchor-AI'!S403</f>
        <v>0</v>
      </c>
      <c r="P405" s="300">
        <f>'Anchor-AI'!T403</f>
        <v>0</v>
      </c>
      <c r="Q405" s="300">
        <f>'Anchor-AI'!U403</f>
        <v>0</v>
      </c>
      <c r="R405" s="300">
        <f>'Anchor-AI'!V403</f>
        <v>0</v>
      </c>
      <c r="S405" s="300">
        <f>'Anchor-AI'!W403</f>
        <v>0</v>
      </c>
      <c r="T405" s="300">
        <f>'Anchor-AI'!X403</f>
        <v>0</v>
      </c>
      <c r="U405" s="300">
        <f>10*LOG10(1/((Summary!$C$80/10^(R405/10)+Summary!$C$81/10^(S405/10)+Summary!$C$82/10^(T405/10))/Summary!$C$83))</f>
        <v>0</v>
      </c>
      <c r="V405" s="300">
        <f>'Anchor-AI'!Y403</f>
        <v>0</v>
      </c>
      <c r="W405" s="300">
        <f>'Anchor-AI'!Z403</f>
        <v>0</v>
      </c>
      <c r="X405" s="300">
        <f>'Anchor-AI'!AA403</f>
        <v>0</v>
      </c>
      <c r="Y405" s="357">
        <f>'Anchor-AI'!AB403</f>
        <v>0</v>
      </c>
      <c r="Z405" s="357">
        <f>'Anchor-AI'!AC403</f>
        <v>0</v>
      </c>
      <c r="AA405" s="301">
        <f t="shared" si="30"/>
        <v>0</v>
      </c>
      <c r="AC405" s="171">
        <f>'Test-AI'!L403</f>
        <v>0</v>
      </c>
      <c r="AD405" s="168">
        <f>'Test-AI'!M403</f>
        <v>0</v>
      </c>
      <c r="AE405" s="168">
        <f>'Test-AI'!N403</f>
        <v>0</v>
      </c>
      <c r="AF405" s="168">
        <f>'Test-AI'!O403</f>
        <v>0</v>
      </c>
      <c r="AG405" s="168">
        <f>(Summary!$C$63*AD405+Summary!$C$64*AE405+Summary!$C$65*AF405)/Summary!$C$66</f>
        <v>0</v>
      </c>
      <c r="AH405" s="168">
        <f>'Test-AI'!P403</f>
        <v>0</v>
      </c>
      <c r="AI405" s="168">
        <f>'Test-AI'!Q403</f>
        <v>0</v>
      </c>
      <c r="AJ405" s="168">
        <f>'Test-AI'!R403</f>
        <v>0</v>
      </c>
      <c r="AK405" s="168">
        <f>'Test-AI'!S403</f>
        <v>0</v>
      </c>
      <c r="AL405" s="168">
        <f>'Test-AI'!T403</f>
        <v>0</v>
      </c>
      <c r="AM405" s="168">
        <f>'Test-AI'!U403</f>
        <v>0</v>
      </c>
      <c r="AN405" s="168">
        <f>'Test-AI'!V403</f>
        <v>0</v>
      </c>
      <c r="AO405" s="168">
        <f>'Test-AI'!W403</f>
        <v>0</v>
      </c>
      <c r="AP405" s="168">
        <f>'Test-AI'!X403</f>
        <v>0</v>
      </c>
      <c r="AQ405" s="168">
        <f>10*LOG10(1/((Summary!$C$80/10^(AN405/10)+Summary!$C$81/10^(AO405/10)+Summary!$C$82/10^(AP405/10))/Summary!$C$83))</f>
        <v>0</v>
      </c>
      <c r="AR405" s="168">
        <f>'Test-AI'!Y403</f>
        <v>0</v>
      </c>
      <c r="AS405" s="168">
        <f>'Test-AI'!Z403</f>
        <v>0</v>
      </c>
      <c r="AT405" s="300">
        <f>'Test-AI'!AA403</f>
        <v>0</v>
      </c>
      <c r="AU405" s="357">
        <f>'Test-AI'!AB403</f>
        <v>0</v>
      </c>
      <c r="AV405" s="357">
        <f>'Test-AI'!AC403</f>
        <v>0</v>
      </c>
      <c r="AW405" s="301">
        <f t="shared" si="31"/>
        <v>0</v>
      </c>
      <c r="AX405" s="302" t="e">
        <f t="shared" si="32"/>
        <v>#DIV/0!</v>
      </c>
      <c r="AY405" s="303" t="e">
        <f t="shared" si="32"/>
        <v>#DIV/0!</v>
      </c>
      <c r="AZ405" s="297" t="e">
        <f t="shared" si="32"/>
        <v>#DIV/0!</v>
      </c>
      <c r="BA405" s="345" t="e">
        <f t="shared" si="32"/>
        <v>#DIV/0!</v>
      </c>
      <c r="BB405" s="75"/>
      <c r="BC405" s="75"/>
      <c r="BD405" s="570"/>
      <c r="BE405" s="550"/>
      <c r="BF405" s="553"/>
      <c r="BG405" s="553"/>
      <c r="BH405" s="553"/>
      <c r="BI405" s="553"/>
      <c r="BJ405" s="553"/>
      <c r="BK405" s="553"/>
      <c r="BL405" s="553"/>
      <c r="BM405" s="553"/>
      <c r="BN405" s="553"/>
      <c r="BO405" s="546"/>
      <c r="BP405" s="544"/>
      <c r="BQ405" s="546"/>
      <c r="BR405" s="544"/>
      <c r="BS405" s="553"/>
      <c r="BT405" s="553"/>
      <c r="BU405" s="553"/>
      <c r="BV405" s="553"/>
      <c r="BW405" s="553"/>
      <c r="BX405" s="553"/>
      <c r="BY405" s="553"/>
      <c r="BZ405" s="544"/>
      <c r="CA405" s="544"/>
      <c r="CB405" s="553"/>
      <c r="CC405" s="553"/>
      <c r="CD405" s="553"/>
      <c r="CE405" s="546"/>
      <c r="CF405" s="544"/>
      <c r="CG405" s="546"/>
      <c r="CH405" s="544"/>
    </row>
    <row r="406" spans="1:86" ht="17" hidden="1" customHeight="1" x14ac:dyDescent="0.2">
      <c r="A406" s="485"/>
      <c r="B406" s="595" t="s">
        <v>162</v>
      </c>
      <c r="C406" s="586" t="s">
        <v>100</v>
      </c>
      <c r="D406" s="589">
        <v>59.94</v>
      </c>
      <c r="E406" s="557">
        <v>10</v>
      </c>
      <c r="F406" s="238">
        <v>85</v>
      </c>
      <c r="G406" s="289">
        <f>'Anchor-AI'!L404</f>
        <v>0</v>
      </c>
      <c r="H406" s="290">
        <f>'Anchor-AI'!M404</f>
        <v>0</v>
      </c>
      <c r="I406" s="290">
        <f>'Anchor-AI'!N404</f>
        <v>0</v>
      </c>
      <c r="J406" s="290">
        <f>'Anchor-AI'!O404</f>
        <v>0</v>
      </c>
      <c r="K406" s="290">
        <f>(Summary!$C$63*H406+Summary!$C$64*I406+Summary!$C$65*J406)/Summary!$C$66</f>
        <v>0</v>
      </c>
      <c r="L406" s="290">
        <f>'Anchor-AI'!P404</f>
        <v>0</v>
      </c>
      <c r="M406" s="290">
        <f>'Anchor-AI'!Q404</f>
        <v>0</v>
      </c>
      <c r="N406" s="290">
        <f>'Anchor-AI'!R404</f>
        <v>0</v>
      </c>
      <c r="O406" s="290">
        <f>'Anchor-AI'!S404</f>
        <v>0</v>
      </c>
      <c r="P406" s="290">
        <f>'Anchor-AI'!T404</f>
        <v>0</v>
      </c>
      <c r="Q406" s="290">
        <f>'Anchor-AI'!U404</f>
        <v>0</v>
      </c>
      <c r="R406" s="290">
        <f>'Anchor-AI'!V404</f>
        <v>0</v>
      </c>
      <c r="S406" s="290">
        <f>'Anchor-AI'!W404</f>
        <v>0</v>
      </c>
      <c r="T406" s="290">
        <f>'Anchor-AI'!X404</f>
        <v>0</v>
      </c>
      <c r="U406" s="290">
        <f>10*LOG10(1/((Summary!$C$80/10^(R406/10)+Summary!$C$81/10^(S406/10)+Summary!$C$82/10^(T406/10))/Summary!$C$83))</f>
        <v>0</v>
      </c>
      <c r="V406" s="290">
        <f>'Anchor-AI'!Y404</f>
        <v>0</v>
      </c>
      <c r="W406" s="290">
        <f>'Anchor-AI'!Z404</f>
        <v>0</v>
      </c>
      <c r="X406" s="290">
        <f>'Anchor-AI'!AA404</f>
        <v>0</v>
      </c>
      <c r="Y406" s="360">
        <f>'Anchor-AI'!AB404</f>
        <v>0</v>
      </c>
      <c r="Z406" s="360">
        <f>'Anchor-AI'!AC404</f>
        <v>0</v>
      </c>
      <c r="AA406" s="291">
        <f t="shared" si="30"/>
        <v>0</v>
      </c>
      <c r="AC406" s="169">
        <f>'Test-AI'!L404</f>
        <v>0</v>
      </c>
      <c r="AD406" s="166">
        <f>'Test-AI'!M404</f>
        <v>0</v>
      </c>
      <c r="AE406" s="166">
        <f>'Test-AI'!N404</f>
        <v>0</v>
      </c>
      <c r="AF406" s="166">
        <f>'Test-AI'!O404</f>
        <v>0</v>
      </c>
      <c r="AG406" s="166">
        <f>(Summary!$C$63*AD406+Summary!$C$64*AE406+Summary!$C$65*AF406)/Summary!$C$66</f>
        <v>0</v>
      </c>
      <c r="AH406" s="166">
        <f>'Test-AI'!P404</f>
        <v>0</v>
      </c>
      <c r="AI406" s="166">
        <f>'Test-AI'!Q404</f>
        <v>0</v>
      </c>
      <c r="AJ406" s="166">
        <f>'Test-AI'!R404</f>
        <v>0</v>
      </c>
      <c r="AK406" s="166">
        <f>'Test-AI'!S404</f>
        <v>0</v>
      </c>
      <c r="AL406" s="166">
        <f>'Test-AI'!T404</f>
        <v>0</v>
      </c>
      <c r="AM406" s="166">
        <f>'Test-AI'!U404</f>
        <v>0</v>
      </c>
      <c r="AN406" s="166">
        <f>'Test-AI'!V404</f>
        <v>0</v>
      </c>
      <c r="AO406" s="166">
        <f>'Test-AI'!W404</f>
        <v>0</v>
      </c>
      <c r="AP406" s="166">
        <f>'Test-AI'!X404</f>
        <v>0</v>
      </c>
      <c r="AQ406" s="166">
        <f>10*LOG10(1/((Summary!$C$80/10^(AN406/10)+Summary!$C$81/10^(AO406/10)+Summary!$C$82/10^(AP406/10))/Summary!$C$83))</f>
        <v>0</v>
      </c>
      <c r="AR406" s="166">
        <f>'Test-AI'!Y404</f>
        <v>0</v>
      </c>
      <c r="AS406" s="166">
        <f>'Test-AI'!Z404</f>
        <v>0</v>
      </c>
      <c r="AT406" s="290">
        <f>'Test-AI'!AA404</f>
        <v>0</v>
      </c>
      <c r="AU406" s="356">
        <f>'Test-AI'!AB404</f>
        <v>0</v>
      </c>
      <c r="AV406" s="356">
        <f>'Test-AI'!AC404</f>
        <v>0</v>
      </c>
      <c r="AW406" s="291">
        <f t="shared" si="31"/>
        <v>0</v>
      </c>
      <c r="AX406" s="292" t="e">
        <f t="shared" si="32"/>
        <v>#DIV/0!</v>
      </c>
      <c r="AY406" s="293" t="e">
        <f t="shared" si="32"/>
        <v>#DIV/0!</v>
      </c>
      <c r="AZ406" s="292" t="e">
        <f t="shared" si="32"/>
        <v>#DIV/0!</v>
      </c>
      <c r="BA406" s="344" t="e">
        <f t="shared" si="32"/>
        <v>#DIV/0!</v>
      </c>
      <c r="BB406" s="75"/>
      <c r="BC406" s="75"/>
      <c r="BD406" s="572" t="s">
        <v>39</v>
      </c>
      <c r="BE406" s="549" t="e">
        <f t="array" ref="BE406">bdRateExtend($G406:$G409,H406:H409,$AC406:$AC409,AD406:AD409)</f>
        <v>#VALUE!</v>
      </c>
      <c r="BF406" s="551" t="e">
        <f t="array" ref="BF406">bdRateExtend($G406:$G411,H406:H411,$AC406:$AC411,AD406:AD411)</f>
        <v>#VALUE!</v>
      </c>
      <c r="BG406" s="551" t="e">
        <f t="array" ref="BG406">bdRateExtend($G406:$G411,I406:I411,$AC406:$AC411,AE406:AE411)</f>
        <v>#VALUE!</v>
      </c>
      <c r="BH406" s="551" t="e">
        <f t="array" ref="BH406">bdRateExtend($G406:$G411,J406:J411,$AC406:$AC411,AF406:AF411)</f>
        <v>#VALUE!</v>
      </c>
      <c r="BI406" s="551" t="e">
        <f t="array" ref="BI406">bdRateExtend($G406:$G411,K406:K411,$AC406:$AC411,AG406:AG411)</f>
        <v>#VALUE!</v>
      </c>
      <c r="BJ406" s="575" t="e">
        <f>(Summary!$C$94*BF406+Summary!$C$95*BG406+Summary!$C$96*BH406)/Summary!$C$97</f>
        <v>#VALUE!</v>
      </c>
      <c r="BK406" s="551" t="e">
        <f t="array" ref="BK406">bdRateExtend($G406:$G409,L406:L409,$AC406:$AC409,AH406:AH409)</f>
        <v>#VALUE!</v>
      </c>
      <c r="BL406" s="551" t="e">
        <f t="array" ref="BL406">bdRateExtend($G406:$G411,L406:L411,$AC406:$AC411,AH406:AH411)</f>
        <v>#VALUE!</v>
      </c>
      <c r="BM406" s="551" t="e">
        <f t="array" ref="BM406">bdRateExtend($G406:$G409,M406:M409,$AC406:$AC409,AI406:AI409)</f>
        <v>#VALUE!</v>
      </c>
      <c r="BN406" s="551" t="e">
        <f t="array" ref="BN406">bdRateExtend($G406:$G411,M406:M411,$AC406:$AC411,AI406:AI411)</f>
        <v>#VALUE!</v>
      </c>
      <c r="BO406" s="548" t="e">
        <f t="array" ref="BO406">bdRateExtend($G406:$G409,N406:N409,$AC406:$AC409,AJ406:AJ409,"None", FALSE,1)</f>
        <v>#VALUE!</v>
      </c>
      <c r="BP406" s="585" t="e">
        <f t="array" ref="BP406">bdRateExtend($G406:$G411,N406:N411,$AC406:$AC411,AJ406:AJ411,"None", FALSE,1)</f>
        <v>#VALUE!</v>
      </c>
      <c r="BQ406" s="548" t="e">
        <f t="array" ref="BQ406">bdRateExtend($G406:$G409,O406:O409,$AC406:$AC409,AK406:AK409,"None", FALSE,1)</f>
        <v>#VALUE!</v>
      </c>
      <c r="BR406" s="585" t="e">
        <f t="array" ref="BR406">bdRateExtend($G406:$G411,O406:O411,$AC406:$AC411,AK406:AK411,"None", FALSE,1)</f>
        <v>#VALUE!</v>
      </c>
      <c r="BS406" s="551" t="e">
        <f t="array" ref="BS406">bdRateExtend($G406:$G409,P406:P409,$AC406:$AC409,AL406:AL409)</f>
        <v>#VALUE!</v>
      </c>
      <c r="BT406" s="551" t="e">
        <f t="array" ref="BT406">bdRateExtend($G406:$G411,P406:P411,$AC406:$AC411,AL406:AL411)</f>
        <v>#VALUE!</v>
      </c>
      <c r="BU406" s="551" t="e">
        <f t="array" ref="BU406">bdRateExtend($G406:$G409,Q406:Q409,$AC406:$AC409,AM406:AM409)</f>
        <v>#VALUE!</v>
      </c>
      <c r="BV406" s="551" t="e">
        <f t="array" ref="BV406">bdRateExtend($G406:$G411,Q406:Q411,$AC406:$AC411,AM406:AM411)</f>
        <v>#VALUE!</v>
      </c>
      <c r="BW406" s="551" t="e">
        <f t="array" ref="BW406">bdRateExtend($G406:$G409,R406:R409,$AC406:$AC409,AN406:AN409)</f>
        <v>#VALUE!</v>
      </c>
      <c r="BX406" s="551" t="e">
        <f t="array" ref="BX406">bdRateExtend($G406:$G411,R406:R411,$AC406:$AC411,AN406:AN411)</f>
        <v>#VALUE!</v>
      </c>
      <c r="BY406" s="551" t="e">
        <f t="array" ref="BY406">bdRateExtend($G406:$G411,S406:S411,$AC406:$AC411,AO406:AO411)</f>
        <v>#VALUE!</v>
      </c>
      <c r="BZ406" s="555" t="e">
        <f t="array" ref="BZ406">bdRateExtend($G406:$G411,T406:T411,$AC406:$AC411,AP406:AP411)</f>
        <v>#VALUE!</v>
      </c>
      <c r="CA406" s="555" t="e">
        <f t="array" ref="CA406">bdRateExtend($G406:$G411,U406:U411,$AC406:$AC411,AQ406:AQ411)</f>
        <v>#VALUE!</v>
      </c>
      <c r="CB406" s="575" t="e">
        <f>(Summary!$C$108*BX406+Summary!$C$109*BY406+Summary!$C$110*BZ406)/Summary!$C$111</f>
        <v>#VALUE!</v>
      </c>
      <c r="CC406" s="561" t="e">
        <f t="array" ref="CC406">bdCAMBIExtend($G406:$G409,V406:V409,$AC406:$AC409,AR406:AR409)</f>
        <v>#VALUE!</v>
      </c>
      <c r="CD406" s="561" t="e">
        <f t="array" ref="CD406">bdCAMBIExtend($G406:$G411,V406:V411,$AC406:$AC411,AR406:AR411)</f>
        <v>#VALUE!</v>
      </c>
      <c r="CE406" s="547">
        <f t="array" ref="CE406">testVMAFRange($G406:$G409,N406:N409,$AC406:$AC409,AJ406:AJ409)</f>
        <v>0</v>
      </c>
      <c r="CF406" s="543">
        <f t="array" ref="CF406">testVMAFRange($G406:$G411,N406:N411,$AC406:$AC411,AJ406:AJ411)</f>
        <v>0</v>
      </c>
      <c r="CG406" s="547">
        <f t="array" ref="CG406">testVMAFRange($G406:$G409,O406:O409,$AC406:$AC409,AK406:AK409)</f>
        <v>0</v>
      </c>
      <c r="CH406" s="543">
        <f t="array" ref="CH406">testVMAFRange($G406:$G411,O406:O411,$AC406:$AC411,AK406:AK411)</f>
        <v>0</v>
      </c>
    </row>
    <row r="407" spans="1:86" ht="17" hidden="1" customHeight="1" x14ac:dyDescent="0.2">
      <c r="A407" s="485"/>
      <c r="B407" s="566"/>
      <c r="C407" s="485"/>
      <c r="D407" s="590"/>
      <c r="E407" s="558"/>
      <c r="F407" s="239">
        <v>110</v>
      </c>
      <c r="G407" s="294">
        <f>'Anchor-AI'!L405</f>
        <v>0</v>
      </c>
      <c r="H407" s="295">
        <f>'Anchor-AI'!M405</f>
        <v>0</v>
      </c>
      <c r="I407" s="295">
        <f>'Anchor-AI'!N405</f>
        <v>0</v>
      </c>
      <c r="J407" s="295">
        <f>'Anchor-AI'!O405</f>
        <v>0</v>
      </c>
      <c r="K407" s="295">
        <f>(Summary!$C$63*H407+Summary!$C$64*I407+Summary!$C$65*J407)/Summary!$C$66</f>
        <v>0</v>
      </c>
      <c r="L407" s="295">
        <f>'Anchor-AI'!P405</f>
        <v>0</v>
      </c>
      <c r="M407" s="295">
        <f>'Anchor-AI'!Q405</f>
        <v>0</v>
      </c>
      <c r="N407" s="295">
        <f>'Anchor-AI'!R405</f>
        <v>0</v>
      </c>
      <c r="O407" s="295">
        <f>'Anchor-AI'!S405</f>
        <v>0</v>
      </c>
      <c r="P407" s="295">
        <f>'Anchor-AI'!T405</f>
        <v>0</v>
      </c>
      <c r="Q407" s="295">
        <f>'Anchor-AI'!U405</f>
        <v>0</v>
      </c>
      <c r="R407" s="295">
        <f>'Anchor-AI'!V405</f>
        <v>0</v>
      </c>
      <c r="S407" s="295">
        <f>'Anchor-AI'!W405</f>
        <v>0</v>
      </c>
      <c r="T407" s="295">
        <f>'Anchor-AI'!X405</f>
        <v>0</v>
      </c>
      <c r="U407" s="295">
        <f>10*LOG10(1/((Summary!$C$80/10^(R407/10)+Summary!$C$81/10^(S407/10)+Summary!$C$82/10^(T407/10))/Summary!$C$83))</f>
        <v>0</v>
      </c>
      <c r="V407" s="295">
        <f>'Anchor-AI'!Y405</f>
        <v>0</v>
      </c>
      <c r="W407" s="295">
        <f>'Anchor-AI'!Z405</f>
        <v>0</v>
      </c>
      <c r="X407" s="295">
        <f>'Anchor-AI'!AA405</f>
        <v>0</v>
      </c>
      <c r="Y407" s="357">
        <f>'Anchor-AI'!AB405</f>
        <v>0</v>
      </c>
      <c r="Z407" s="357">
        <f>'Anchor-AI'!AC405</f>
        <v>0</v>
      </c>
      <c r="AA407" s="296">
        <f t="shared" si="30"/>
        <v>0</v>
      </c>
      <c r="AC407" s="170">
        <f>'Test-AI'!L405</f>
        <v>0</v>
      </c>
      <c r="AD407" s="167">
        <f>'Test-AI'!M405</f>
        <v>0</v>
      </c>
      <c r="AE407" s="167">
        <f>'Test-AI'!N405</f>
        <v>0</v>
      </c>
      <c r="AF407" s="167">
        <f>'Test-AI'!O405</f>
        <v>0</v>
      </c>
      <c r="AG407" s="167">
        <f>(Summary!$C$63*AD407+Summary!$C$64*AE407+Summary!$C$65*AF407)/Summary!$C$66</f>
        <v>0</v>
      </c>
      <c r="AH407" s="167">
        <f>'Test-AI'!P405</f>
        <v>0</v>
      </c>
      <c r="AI407" s="167">
        <f>'Test-AI'!Q405</f>
        <v>0</v>
      </c>
      <c r="AJ407" s="167">
        <f>'Test-AI'!R405</f>
        <v>0</v>
      </c>
      <c r="AK407" s="167">
        <f>'Test-AI'!S405</f>
        <v>0</v>
      </c>
      <c r="AL407" s="167">
        <f>'Test-AI'!T405</f>
        <v>0</v>
      </c>
      <c r="AM407" s="167">
        <f>'Test-AI'!U405</f>
        <v>0</v>
      </c>
      <c r="AN407" s="167">
        <f>'Test-AI'!V405</f>
        <v>0</v>
      </c>
      <c r="AO407" s="167">
        <f>'Test-AI'!W405</f>
        <v>0</v>
      </c>
      <c r="AP407" s="167">
        <f>'Test-AI'!X405</f>
        <v>0</v>
      </c>
      <c r="AQ407" s="167">
        <f>10*LOG10(1/((Summary!$C$80/10^(AN407/10)+Summary!$C$81/10^(AO407/10)+Summary!$C$82/10^(AP407/10))/Summary!$C$83))</f>
        <v>0</v>
      </c>
      <c r="AR407" s="167">
        <f>'Test-AI'!Y405</f>
        <v>0</v>
      </c>
      <c r="AS407" s="167">
        <f>'Test-AI'!Z405</f>
        <v>0</v>
      </c>
      <c r="AT407" s="295">
        <f>'Test-AI'!AA405</f>
        <v>0</v>
      </c>
      <c r="AU407" s="357">
        <f>'Test-AI'!AB405</f>
        <v>0</v>
      </c>
      <c r="AV407" s="357">
        <f>'Test-AI'!AC405</f>
        <v>0</v>
      </c>
      <c r="AW407" s="296">
        <f t="shared" si="31"/>
        <v>0</v>
      </c>
      <c r="AX407" s="297" t="e">
        <f t="shared" si="32"/>
        <v>#DIV/0!</v>
      </c>
      <c r="AY407" s="298" t="e">
        <f t="shared" si="32"/>
        <v>#DIV/0!</v>
      </c>
      <c r="AZ407" s="297" t="e">
        <f t="shared" si="32"/>
        <v>#DIV/0!</v>
      </c>
      <c r="BA407" s="345" t="e">
        <f t="shared" si="32"/>
        <v>#DIV/0!</v>
      </c>
      <c r="BB407" s="75"/>
      <c r="BC407" s="75"/>
      <c r="BD407" s="565"/>
      <c r="BE407" s="550"/>
      <c r="BF407" s="552"/>
      <c r="BG407" s="552"/>
      <c r="BH407" s="552"/>
      <c r="BI407" s="552"/>
      <c r="BJ407" s="552"/>
      <c r="BK407" s="553"/>
      <c r="BL407" s="552"/>
      <c r="BM407" s="553"/>
      <c r="BN407" s="552"/>
      <c r="BO407" s="546"/>
      <c r="BP407" s="541"/>
      <c r="BQ407" s="546"/>
      <c r="BR407" s="541"/>
      <c r="BS407" s="553"/>
      <c r="BT407" s="552"/>
      <c r="BU407" s="553"/>
      <c r="BV407" s="552"/>
      <c r="BW407" s="553"/>
      <c r="BX407" s="552"/>
      <c r="BY407" s="552"/>
      <c r="BZ407" s="541"/>
      <c r="CA407" s="541"/>
      <c r="CB407" s="552"/>
      <c r="CC407" s="553"/>
      <c r="CD407" s="552"/>
      <c r="CE407" s="546"/>
      <c r="CF407" s="541"/>
      <c r="CG407" s="546"/>
      <c r="CH407" s="541"/>
    </row>
    <row r="408" spans="1:86" ht="17" hidden="1" customHeight="1" x14ac:dyDescent="0.2">
      <c r="A408" s="485"/>
      <c r="B408" s="566"/>
      <c r="C408" s="485"/>
      <c r="D408" s="590"/>
      <c r="E408" s="558"/>
      <c r="F408" s="239">
        <v>135</v>
      </c>
      <c r="G408" s="294">
        <f>'Anchor-AI'!L406</f>
        <v>0</v>
      </c>
      <c r="H408" s="295">
        <f>'Anchor-AI'!M406</f>
        <v>0</v>
      </c>
      <c r="I408" s="295">
        <f>'Anchor-AI'!N406</f>
        <v>0</v>
      </c>
      <c r="J408" s="295">
        <f>'Anchor-AI'!O406</f>
        <v>0</v>
      </c>
      <c r="K408" s="295">
        <f>(Summary!$C$63*H408+Summary!$C$64*I408+Summary!$C$65*J408)/Summary!$C$66</f>
        <v>0</v>
      </c>
      <c r="L408" s="295">
        <f>'Anchor-AI'!P406</f>
        <v>0</v>
      </c>
      <c r="M408" s="295">
        <f>'Anchor-AI'!Q406</f>
        <v>0</v>
      </c>
      <c r="N408" s="295">
        <f>'Anchor-AI'!R406</f>
        <v>0</v>
      </c>
      <c r="O408" s="295">
        <f>'Anchor-AI'!S406</f>
        <v>0</v>
      </c>
      <c r="P408" s="295">
        <f>'Anchor-AI'!T406</f>
        <v>0</v>
      </c>
      <c r="Q408" s="295">
        <f>'Anchor-AI'!U406</f>
        <v>0</v>
      </c>
      <c r="R408" s="295">
        <f>'Anchor-AI'!V406</f>
        <v>0</v>
      </c>
      <c r="S408" s="295">
        <f>'Anchor-AI'!W406</f>
        <v>0</v>
      </c>
      <c r="T408" s="295">
        <f>'Anchor-AI'!X406</f>
        <v>0</v>
      </c>
      <c r="U408" s="295">
        <f>10*LOG10(1/((Summary!$C$80/10^(R408/10)+Summary!$C$81/10^(S408/10)+Summary!$C$82/10^(T408/10))/Summary!$C$83))</f>
        <v>0</v>
      </c>
      <c r="V408" s="295">
        <f>'Anchor-AI'!Y406</f>
        <v>0</v>
      </c>
      <c r="W408" s="295">
        <f>'Anchor-AI'!Z406</f>
        <v>0</v>
      </c>
      <c r="X408" s="295">
        <f>'Anchor-AI'!AA406</f>
        <v>0</v>
      </c>
      <c r="Y408" s="357">
        <f>'Anchor-AI'!AB406</f>
        <v>0</v>
      </c>
      <c r="Z408" s="357">
        <f>'Anchor-AI'!AC406</f>
        <v>0</v>
      </c>
      <c r="AA408" s="296">
        <f t="shared" si="30"/>
        <v>0</v>
      </c>
      <c r="AC408" s="170">
        <f>'Test-AI'!L406</f>
        <v>0</v>
      </c>
      <c r="AD408" s="167">
        <f>'Test-AI'!M406</f>
        <v>0</v>
      </c>
      <c r="AE408" s="167">
        <f>'Test-AI'!N406</f>
        <v>0</v>
      </c>
      <c r="AF408" s="167">
        <f>'Test-AI'!O406</f>
        <v>0</v>
      </c>
      <c r="AG408" s="167">
        <f>(Summary!$C$63*AD408+Summary!$C$64*AE408+Summary!$C$65*AF408)/Summary!$C$66</f>
        <v>0</v>
      </c>
      <c r="AH408" s="167">
        <f>'Test-AI'!P406</f>
        <v>0</v>
      </c>
      <c r="AI408" s="167">
        <f>'Test-AI'!Q406</f>
        <v>0</v>
      </c>
      <c r="AJ408" s="167">
        <f>'Test-AI'!R406</f>
        <v>0</v>
      </c>
      <c r="AK408" s="167">
        <f>'Test-AI'!S406</f>
        <v>0</v>
      </c>
      <c r="AL408" s="167">
        <f>'Test-AI'!T406</f>
        <v>0</v>
      </c>
      <c r="AM408" s="167">
        <f>'Test-AI'!U406</f>
        <v>0</v>
      </c>
      <c r="AN408" s="167">
        <f>'Test-AI'!V406</f>
        <v>0</v>
      </c>
      <c r="AO408" s="167">
        <f>'Test-AI'!W406</f>
        <v>0</v>
      </c>
      <c r="AP408" s="167">
        <f>'Test-AI'!X406</f>
        <v>0</v>
      </c>
      <c r="AQ408" s="167">
        <f>10*LOG10(1/((Summary!$C$80/10^(AN408/10)+Summary!$C$81/10^(AO408/10)+Summary!$C$82/10^(AP408/10))/Summary!$C$83))</f>
        <v>0</v>
      </c>
      <c r="AR408" s="167">
        <f>'Test-AI'!Y406</f>
        <v>0</v>
      </c>
      <c r="AS408" s="167">
        <f>'Test-AI'!Z406</f>
        <v>0</v>
      </c>
      <c r="AT408" s="295">
        <f>'Test-AI'!AA406</f>
        <v>0</v>
      </c>
      <c r="AU408" s="357">
        <f>'Test-AI'!AB406</f>
        <v>0</v>
      </c>
      <c r="AV408" s="357">
        <f>'Test-AI'!AC406</f>
        <v>0</v>
      </c>
      <c r="AW408" s="296">
        <f t="shared" si="31"/>
        <v>0</v>
      </c>
      <c r="AX408" s="297" t="e">
        <f t="shared" si="32"/>
        <v>#DIV/0!</v>
      </c>
      <c r="AY408" s="298" t="e">
        <f t="shared" si="32"/>
        <v>#DIV/0!</v>
      </c>
      <c r="AZ408" s="297" t="e">
        <f t="shared" si="32"/>
        <v>#DIV/0!</v>
      </c>
      <c r="BA408" s="345" t="e">
        <f t="shared" si="32"/>
        <v>#DIV/0!</v>
      </c>
      <c r="BB408" s="75"/>
      <c r="BC408" s="75"/>
      <c r="BD408" s="573" t="s">
        <v>147</v>
      </c>
      <c r="BE408" s="549" t="e">
        <f t="array" ref="BE408">bdRateExtend($G407:$G410,H407:H410,$AC407:$AC410,AD407:AD410)</f>
        <v>#VALUE!</v>
      </c>
      <c r="BF408" s="552"/>
      <c r="BG408" s="552"/>
      <c r="BH408" s="552"/>
      <c r="BI408" s="552"/>
      <c r="BJ408" s="552"/>
      <c r="BK408" s="551" t="e">
        <f t="array" ref="BK408">bdRateExtend($G407:$G410,L407:L410,$AC407:$AC410,AH407:AH410)</f>
        <v>#VALUE!</v>
      </c>
      <c r="BL408" s="552"/>
      <c r="BM408" s="551" t="e">
        <f t="array" ref="BM408">bdRateExtend($G407:$G410,M407:M410,$AC407:$AC410,AI407:AI410)</f>
        <v>#VALUE!</v>
      </c>
      <c r="BN408" s="552"/>
      <c r="BO408" s="545" t="e">
        <f t="array" ref="BO408">bdRateExtend($G407:$G410,N407:N410,$AC407:$AC410,AJ407:AJ410,"None", FALSE,1)</f>
        <v>#VALUE!</v>
      </c>
      <c r="BP408" s="541"/>
      <c r="BQ408" s="545" t="e">
        <f t="array" ref="BQ408">bdRateExtend($G407:$G410,O407:O410,$AC407:$AC410,AK407:AK410,"None", FALSE,1)</f>
        <v>#VALUE!</v>
      </c>
      <c r="BR408" s="541"/>
      <c r="BS408" s="551" t="e">
        <f t="array" ref="BS408">bdRateExtend($G407:$G410,P407:P410,$AC407:$AC410,AL407:AL410)</f>
        <v>#VALUE!</v>
      </c>
      <c r="BT408" s="552"/>
      <c r="BU408" s="551" t="e">
        <f t="array" ref="BU408">bdRateExtend($G407:$G410,Q407:Q410,$AC407:$AC410,AM407:AM410)</f>
        <v>#VALUE!</v>
      </c>
      <c r="BV408" s="552"/>
      <c r="BW408" s="551" t="e">
        <f t="array" ref="BW408">bdRateExtend($G407:$G410,R407:R410,$AC407:$AC410,AN407:AN410)</f>
        <v>#VALUE!</v>
      </c>
      <c r="BX408" s="552"/>
      <c r="BY408" s="552"/>
      <c r="BZ408" s="541"/>
      <c r="CA408" s="541"/>
      <c r="CB408" s="552"/>
      <c r="CC408" s="561" t="e">
        <f t="array" ref="CC408">bdCAMBIExtend($G407:$G410,V407:V410,$AC407:$AC410,AR407:AR410)</f>
        <v>#VALUE!</v>
      </c>
      <c r="CD408" s="552"/>
      <c r="CE408" s="554">
        <f t="array" ref="CE408">testVMAFRange($G407:$G410,N407:N410,$AC407:$AC410,AJ407:AJ410)</f>
        <v>0</v>
      </c>
      <c r="CF408" s="541"/>
      <c r="CG408" s="554">
        <f t="array" ref="CG408">testVMAFRange($G407:$G410,O407:O410,$AC407:$AC410,AK407:AK410)</f>
        <v>0</v>
      </c>
      <c r="CH408" s="541"/>
    </row>
    <row r="409" spans="1:86" ht="17" hidden="1" customHeight="1" x14ac:dyDescent="0.2">
      <c r="A409" s="485"/>
      <c r="B409" s="566"/>
      <c r="C409" s="485"/>
      <c r="D409" s="590"/>
      <c r="E409" s="558"/>
      <c r="F409" s="239">
        <v>160</v>
      </c>
      <c r="G409" s="294">
        <f>'Anchor-AI'!L407</f>
        <v>0</v>
      </c>
      <c r="H409" s="295">
        <f>'Anchor-AI'!M407</f>
        <v>0</v>
      </c>
      <c r="I409" s="295">
        <f>'Anchor-AI'!N407</f>
        <v>0</v>
      </c>
      <c r="J409" s="295">
        <f>'Anchor-AI'!O407</f>
        <v>0</v>
      </c>
      <c r="K409" s="295">
        <f>(Summary!$C$63*H409+Summary!$C$64*I409+Summary!$C$65*J409)/Summary!$C$66</f>
        <v>0</v>
      </c>
      <c r="L409" s="295">
        <f>'Anchor-AI'!P407</f>
        <v>0</v>
      </c>
      <c r="M409" s="295">
        <f>'Anchor-AI'!Q407</f>
        <v>0</v>
      </c>
      <c r="N409" s="295">
        <f>'Anchor-AI'!R407</f>
        <v>0</v>
      </c>
      <c r="O409" s="295">
        <f>'Anchor-AI'!S407</f>
        <v>0</v>
      </c>
      <c r="P409" s="295">
        <f>'Anchor-AI'!T407</f>
        <v>0</v>
      </c>
      <c r="Q409" s="295">
        <f>'Anchor-AI'!U407</f>
        <v>0</v>
      </c>
      <c r="R409" s="295">
        <f>'Anchor-AI'!V407</f>
        <v>0</v>
      </c>
      <c r="S409" s="295">
        <f>'Anchor-AI'!W407</f>
        <v>0</v>
      </c>
      <c r="T409" s="295">
        <f>'Anchor-AI'!X407</f>
        <v>0</v>
      </c>
      <c r="U409" s="295">
        <f>10*LOG10(1/((Summary!$C$80/10^(R409/10)+Summary!$C$81/10^(S409/10)+Summary!$C$82/10^(T409/10))/Summary!$C$83))</f>
        <v>0</v>
      </c>
      <c r="V409" s="295">
        <f>'Anchor-AI'!Y407</f>
        <v>0</v>
      </c>
      <c r="W409" s="295">
        <f>'Anchor-AI'!Z407</f>
        <v>0</v>
      </c>
      <c r="X409" s="295">
        <f>'Anchor-AI'!AA407</f>
        <v>0</v>
      </c>
      <c r="Y409" s="357">
        <f>'Anchor-AI'!AB407</f>
        <v>0</v>
      </c>
      <c r="Z409" s="357">
        <f>'Anchor-AI'!AC407</f>
        <v>0</v>
      </c>
      <c r="AA409" s="296">
        <f t="shared" si="30"/>
        <v>0</v>
      </c>
      <c r="AC409" s="170">
        <f>'Test-AI'!L407</f>
        <v>0</v>
      </c>
      <c r="AD409" s="167">
        <f>'Test-AI'!M407</f>
        <v>0</v>
      </c>
      <c r="AE409" s="167">
        <f>'Test-AI'!N407</f>
        <v>0</v>
      </c>
      <c r="AF409" s="167">
        <f>'Test-AI'!O407</f>
        <v>0</v>
      </c>
      <c r="AG409" s="167">
        <f>(Summary!$C$63*AD409+Summary!$C$64*AE409+Summary!$C$65*AF409)/Summary!$C$66</f>
        <v>0</v>
      </c>
      <c r="AH409" s="167">
        <f>'Test-AI'!P407</f>
        <v>0</v>
      </c>
      <c r="AI409" s="167">
        <f>'Test-AI'!Q407</f>
        <v>0</v>
      </c>
      <c r="AJ409" s="167">
        <f>'Test-AI'!R407</f>
        <v>0</v>
      </c>
      <c r="AK409" s="167">
        <f>'Test-AI'!S407</f>
        <v>0</v>
      </c>
      <c r="AL409" s="167">
        <f>'Test-AI'!T407</f>
        <v>0</v>
      </c>
      <c r="AM409" s="167">
        <f>'Test-AI'!U407</f>
        <v>0</v>
      </c>
      <c r="AN409" s="167">
        <f>'Test-AI'!V407</f>
        <v>0</v>
      </c>
      <c r="AO409" s="167">
        <f>'Test-AI'!W407</f>
        <v>0</v>
      </c>
      <c r="AP409" s="167">
        <f>'Test-AI'!X407</f>
        <v>0</v>
      </c>
      <c r="AQ409" s="167">
        <f>10*LOG10(1/((Summary!$C$80/10^(AN409/10)+Summary!$C$81/10^(AO409/10)+Summary!$C$82/10^(AP409/10))/Summary!$C$83))</f>
        <v>0</v>
      </c>
      <c r="AR409" s="167">
        <f>'Test-AI'!Y407</f>
        <v>0</v>
      </c>
      <c r="AS409" s="167">
        <f>'Test-AI'!Z407</f>
        <v>0</v>
      </c>
      <c r="AT409" s="295">
        <f>'Test-AI'!AA407</f>
        <v>0</v>
      </c>
      <c r="AU409" s="357">
        <f>'Test-AI'!AB407</f>
        <v>0</v>
      </c>
      <c r="AV409" s="357">
        <f>'Test-AI'!AC407</f>
        <v>0</v>
      </c>
      <c r="AW409" s="296">
        <f t="shared" si="31"/>
        <v>0</v>
      </c>
      <c r="AX409" s="297" t="e">
        <f t="shared" si="32"/>
        <v>#DIV/0!</v>
      </c>
      <c r="AY409" s="298" t="e">
        <f t="shared" si="32"/>
        <v>#DIV/0!</v>
      </c>
      <c r="AZ409" s="297" t="e">
        <f t="shared" si="32"/>
        <v>#DIV/0!</v>
      </c>
      <c r="BA409" s="345" t="e">
        <f t="shared" si="32"/>
        <v>#DIV/0!</v>
      </c>
      <c r="BB409" s="75"/>
      <c r="BC409" s="75"/>
      <c r="BD409" s="565"/>
      <c r="BE409" s="550"/>
      <c r="BF409" s="552"/>
      <c r="BG409" s="552"/>
      <c r="BH409" s="552"/>
      <c r="BI409" s="552"/>
      <c r="BJ409" s="552"/>
      <c r="BK409" s="553"/>
      <c r="BL409" s="552"/>
      <c r="BM409" s="553"/>
      <c r="BN409" s="552"/>
      <c r="BO409" s="546"/>
      <c r="BP409" s="541"/>
      <c r="BQ409" s="546"/>
      <c r="BR409" s="541"/>
      <c r="BS409" s="553"/>
      <c r="BT409" s="552"/>
      <c r="BU409" s="553"/>
      <c r="BV409" s="552"/>
      <c r="BW409" s="553"/>
      <c r="BX409" s="552"/>
      <c r="BY409" s="552"/>
      <c r="BZ409" s="541"/>
      <c r="CA409" s="541"/>
      <c r="CB409" s="552"/>
      <c r="CC409" s="553"/>
      <c r="CD409" s="552"/>
      <c r="CE409" s="546"/>
      <c r="CF409" s="541"/>
      <c r="CG409" s="546"/>
      <c r="CH409" s="541"/>
    </row>
    <row r="410" spans="1:86" ht="17" hidden="1" customHeight="1" x14ac:dyDescent="0.2">
      <c r="A410" s="485"/>
      <c r="B410" s="566"/>
      <c r="C410" s="485"/>
      <c r="D410" s="590"/>
      <c r="E410" s="558"/>
      <c r="F410" s="239">
        <v>185</v>
      </c>
      <c r="G410" s="294">
        <f>'Anchor-AI'!L408</f>
        <v>0</v>
      </c>
      <c r="H410" s="295">
        <f>'Anchor-AI'!M408</f>
        <v>0</v>
      </c>
      <c r="I410" s="295">
        <f>'Anchor-AI'!N408</f>
        <v>0</v>
      </c>
      <c r="J410" s="295">
        <f>'Anchor-AI'!O408</f>
        <v>0</v>
      </c>
      <c r="K410" s="295">
        <f>(Summary!$C$63*H410+Summary!$C$64*I410+Summary!$C$65*J410)/Summary!$C$66</f>
        <v>0</v>
      </c>
      <c r="L410" s="295">
        <f>'Anchor-AI'!P408</f>
        <v>0</v>
      </c>
      <c r="M410" s="295">
        <f>'Anchor-AI'!Q408</f>
        <v>0</v>
      </c>
      <c r="N410" s="295">
        <f>'Anchor-AI'!R408</f>
        <v>0</v>
      </c>
      <c r="O410" s="295">
        <f>'Anchor-AI'!S408</f>
        <v>0</v>
      </c>
      <c r="P410" s="295">
        <f>'Anchor-AI'!T408</f>
        <v>0</v>
      </c>
      <c r="Q410" s="295">
        <f>'Anchor-AI'!U408</f>
        <v>0</v>
      </c>
      <c r="R410" s="295">
        <f>'Anchor-AI'!V408</f>
        <v>0</v>
      </c>
      <c r="S410" s="295">
        <f>'Anchor-AI'!W408</f>
        <v>0</v>
      </c>
      <c r="T410" s="295">
        <f>'Anchor-AI'!X408</f>
        <v>0</v>
      </c>
      <c r="U410" s="295">
        <f>10*LOG10(1/((Summary!$C$80/10^(R410/10)+Summary!$C$81/10^(S410/10)+Summary!$C$82/10^(T410/10))/Summary!$C$83))</f>
        <v>0</v>
      </c>
      <c r="V410" s="295">
        <f>'Anchor-AI'!Y408</f>
        <v>0</v>
      </c>
      <c r="W410" s="295">
        <f>'Anchor-AI'!Z408</f>
        <v>0</v>
      </c>
      <c r="X410" s="295">
        <f>'Anchor-AI'!AA408</f>
        <v>0</v>
      </c>
      <c r="Y410" s="357">
        <f>'Anchor-AI'!AB408</f>
        <v>0</v>
      </c>
      <c r="Z410" s="357">
        <f>'Anchor-AI'!AC408</f>
        <v>0</v>
      </c>
      <c r="AA410" s="296">
        <f t="shared" si="30"/>
        <v>0</v>
      </c>
      <c r="AC410" s="170">
        <f>'Test-AI'!L408</f>
        <v>0</v>
      </c>
      <c r="AD410" s="167">
        <f>'Test-AI'!M408</f>
        <v>0</v>
      </c>
      <c r="AE410" s="167">
        <f>'Test-AI'!N408</f>
        <v>0</v>
      </c>
      <c r="AF410" s="167">
        <f>'Test-AI'!O408</f>
        <v>0</v>
      </c>
      <c r="AG410" s="167">
        <f>(Summary!$C$63*AD410+Summary!$C$64*AE410+Summary!$C$65*AF410)/Summary!$C$66</f>
        <v>0</v>
      </c>
      <c r="AH410" s="167">
        <f>'Test-AI'!P408</f>
        <v>0</v>
      </c>
      <c r="AI410" s="167">
        <f>'Test-AI'!Q408</f>
        <v>0</v>
      </c>
      <c r="AJ410" s="167">
        <f>'Test-AI'!R408</f>
        <v>0</v>
      </c>
      <c r="AK410" s="167">
        <f>'Test-AI'!S408</f>
        <v>0</v>
      </c>
      <c r="AL410" s="167">
        <f>'Test-AI'!T408</f>
        <v>0</v>
      </c>
      <c r="AM410" s="167">
        <f>'Test-AI'!U408</f>
        <v>0</v>
      </c>
      <c r="AN410" s="167">
        <f>'Test-AI'!V408</f>
        <v>0</v>
      </c>
      <c r="AO410" s="167">
        <f>'Test-AI'!W408</f>
        <v>0</v>
      </c>
      <c r="AP410" s="167">
        <f>'Test-AI'!X408</f>
        <v>0</v>
      </c>
      <c r="AQ410" s="167">
        <f>10*LOG10(1/((Summary!$C$80/10^(AN410/10)+Summary!$C$81/10^(AO410/10)+Summary!$C$82/10^(AP410/10))/Summary!$C$83))</f>
        <v>0</v>
      </c>
      <c r="AR410" s="167">
        <f>'Test-AI'!Y408</f>
        <v>0</v>
      </c>
      <c r="AS410" s="167">
        <f>'Test-AI'!Z408</f>
        <v>0</v>
      </c>
      <c r="AT410" s="295">
        <f>'Test-AI'!AA408</f>
        <v>0</v>
      </c>
      <c r="AU410" s="357">
        <f>'Test-AI'!AB408</f>
        <v>0</v>
      </c>
      <c r="AV410" s="357">
        <f>'Test-AI'!AC408</f>
        <v>0</v>
      </c>
      <c r="AW410" s="296">
        <f t="shared" si="31"/>
        <v>0</v>
      </c>
      <c r="AX410" s="297" t="e">
        <f t="shared" si="32"/>
        <v>#DIV/0!</v>
      </c>
      <c r="AY410" s="298" t="e">
        <f t="shared" si="32"/>
        <v>#DIV/0!</v>
      </c>
      <c r="AZ410" s="297" t="e">
        <f t="shared" si="32"/>
        <v>#DIV/0!</v>
      </c>
      <c r="BA410" s="345" t="e">
        <f t="shared" si="32"/>
        <v>#DIV/0!</v>
      </c>
      <c r="BB410" s="75"/>
      <c r="BC410" s="75"/>
      <c r="BD410" s="574" t="s">
        <v>46</v>
      </c>
      <c r="BE410" s="549" t="e">
        <f t="array" ref="BE410">bdRateExtend($G408:$G411,H408:H411,$AC408:$AC411,AD408:AD411)</f>
        <v>#VALUE!</v>
      </c>
      <c r="BF410" s="552"/>
      <c r="BG410" s="552"/>
      <c r="BH410" s="552"/>
      <c r="BI410" s="552"/>
      <c r="BJ410" s="552"/>
      <c r="BK410" s="551" t="e">
        <f t="array" ref="BK410">bdRateExtend($G408:$G411,L408:L411,$AC408:$AC411,AH408:AH411)</f>
        <v>#VALUE!</v>
      </c>
      <c r="BL410" s="552"/>
      <c r="BM410" s="551" t="e">
        <f t="array" ref="BM410">bdRateExtend($G408:$G411,M408:M411,$AC408:$AC411,AI408:AI411)</f>
        <v>#VALUE!</v>
      </c>
      <c r="BN410" s="552"/>
      <c r="BO410" s="545" t="e">
        <f t="array" ref="BO410">bdRateExtend($G408:$G411,N408:N411,$AC408:$AC411,AJ408:AJ411,"None", FALSE,1)</f>
        <v>#VALUE!</v>
      </c>
      <c r="BP410" s="541"/>
      <c r="BQ410" s="545" t="e">
        <f t="array" ref="BQ410">bdRateExtend($G408:$G411,O408:O411,$AC408:$AC411,AK408:AK411,"None", FALSE,1)</f>
        <v>#VALUE!</v>
      </c>
      <c r="BR410" s="541"/>
      <c r="BS410" s="551" t="e">
        <f t="array" ref="BS410">bdRateExtend($G408:$G411,P408:P411,$AC408:$AC411,AL408:AL411)</f>
        <v>#VALUE!</v>
      </c>
      <c r="BT410" s="552"/>
      <c r="BU410" s="551" t="e">
        <f t="array" ref="BU410">bdRateExtend($G408:$G411,Q408:Q411,$AC408:$AC411,AM408:AM411)</f>
        <v>#VALUE!</v>
      </c>
      <c r="BV410" s="552"/>
      <c r="BW410" s="551" t="e">
        <f t="array" ref="BW410">bdRateExtend($G408:$G411,R408:R411,$AC408:$AC411,AN408:AN411)</f>
        <v>#VALUE!</v>
      </c>
      <c r="BX410" s="552"/>
      <c r="BY410" s="552"/>
      <c r="BZ410" s="541"/>
      <c r="CA410" s="541"/>
      <c r="CB410" s="552"/>
      <c r="CC410" s="561" t="e">
        <f t="array" ref="CC410">bdCAMBIExtend($G408:$G411,V408:V411,$AC408:$AC411,AR408:AR411)</f>
        <v>#VALUE!</v>
      </c>
      <c r="CD410" s="552"/>
      <c r="CE410" s="554">
        <f t="array" ref="CE410">testVMAFRange($G408:$G411,N408:N411,$AC408:$AC411,AJ408:AJ411)</f>
        <v>0</v>
      </c>
      <c r="CF410" s="541"/>
      <c r="CG410" s="554">
        <f t="array" ref="CG410">testVMAFRange($G408:$G411,O408:O411,$AC408:$AC411,AK408:AK411)</f>
        <v>0</v>
      </c>
      <c r="CH410" s="541"/>
    </row>
    <row r="411" spans="1:86" ht="17" hidden="1" customHeight="1" x14ac:dyDescent="0.2">
      <c r="A411" s="486"/>
      <c r="B411" s="596"/>
      <c r="C411" s="486"/>
      <c r="D411" s="591"/>
      <c r="E411" s="559"/>
      <c r="F411" s="240">
        <v>210</v>
      </c>
      <c r="G411" s="299">
        <f>'Anchor-AI'!L409</f>
        <v>0</v>
      </c>
      <c r="H411" s="300">
        <f>'Anchor-AI'!M409</f>
        <v>0</v>
      </c>
      <c r="I411" s="300">
        <f>'Anchor-AI'!N409</f>
        <v>0</v>
      </c>
      <c r="J411" s="300">
        <f>'Anchor-AI'!O409</f>
        <v>0</v>
      </c>
      <c r="K411" s="295">
        <f>(Summary!$C$63*H411+Summary!$C$64*I411+Summary!$C$65*J411)/Summary!$C$66</f>
        <v>0</v>
      </c>
      <c r="L411" s="300">
        <f>'Anchor-AI'!P409</f>
        <v>0</v>
      </c>
      <c r="M411" s="300">
        <f>'Anchor-AI'!Q409</f>
        <v>0</v>
      </c>
      <c r="N411" s="300">
        <f>'Anchor-AI'!R409</f>
        <v>0</v>
      </c>
      <c r="O411" s="300">
        <f>'Anchor-AI'!S409</f>
        <v>0</v>
      </c>
      <c r="P411" s="300">
        <f>'Anchor-AI'!T409</f>
        <v>0</v>
      </c>
      <c r="Q411" s="300">
        <f>'Anchor-AI'!U409</f>
        <v>0</v>
      </c>
      <c r="R411" s="300">
        <f>'Anchor-AI'!V409</f>
        <v>0</v>
      </c>
      <c r="S411" s="300">
        <f>'Anchor-AI'!W409</f>
        <v>0</v>
      </c>
      <c r="T411" s="300">
        <f>'Anchor-AI'!X409</f>
        <v>0</v>
      </c>
      <c r="U411" s="300">
        <f>10*LOG10(1/((Summary!$C$80/10^(R411/10)+Summary!$C$81/10^(S411/10)+Summary!$C$82/10^(T411/10))/Summary!$C$83))</f>
        <v>0</v>
      </c>
      <c r="V411" s="300">
        <f>'Anchor-AI'!Y409</f>
        <v>0</v>
      </c>
      <c r="W411" s="300">
        <f>'Anchor-AI'!Z409</f>
        <v>0</v>
      </c>
      <c r="X411" s="300">
        <f>'Anchor-AI'!AA409</f>
        <v>0</v>
      </c>
      <c r="Y411" s="357">
        <f>'Anchor-AI'!AB409</f>
        <v>0</v>
      </c>
      <c r="Z411" s="357">
        <f>'Anchor-AI'!AC409</f>
        <v>0</v>
      </c>
      <c r="AA411" s="301">
        <f t="shared" si="30"/>
        <v>0</v>
      </c>
      <c r="AC411" s="171">
        <f>'Test-AI'!L409</f>
        <v>0</v>
      </c>
      <c r="AD411" s="168">
        <f>'Test-AI'!M409</f>
        <v>0</v>
      </c>
      <c r="AE411" s="168">
        <f>'Test-AI'!N409</f>
        <v>0</v>
      </c>
      <c r="AF411" s="168">
        <f>'Test-AI'!O409</f>
        <v>0</v>
      </c>
      <c r="AG411" s="168">
        <f>(Summary!$C$63*AD411+Summary!$C$64*AE411+Summary!$C$65*AF411)/Summary!$C$66</f>
        <v>0</v>
      </c>
      <c r="AH411" s="168">
        <f>'Test-AI'!P409</f>
        <v>0</v>
      </c>
      <c r="AI411" s="168">
        <f>'Test-AI'!Q409</f>
        <v>0</v>
      </c>
      <c r="AJ411" s="168">
        <f>'Test-AI'!R409</f>
        <v>0</v>
      </c>
      <c r="AK411" s="168">
        <f>'Test-AI'!S409</f>
        <v>0</v>
      </c>
      <c r="AL411" s="168">
        <f>'Test-AI'!T409</f>
        <v>0</v>
      </c>
      <c r="AM411" s="168">
        <f>'Test-AI'!U409</f>
        <v>0</v>
      </c>
      <c r="AN411" s="168">
        <f>'Test-AI'!V409</f>
        <v>0</v>
      </c>
      <c r="AO411" s="168">
        <f>'Test-AI'!W409</f>
        <v>0</v>
      </c>
      <c r="AP411" s="168">
        <f>'Test-AI'!X409</f>
        <v>0</v>
      </c>
      <c r="AQ411" s="168">
        <f>10*LOG10(1/((Summary!$C$80/10^(AN411/10)+Summary!$C$81/10^(AO411/10)+Summary!$C$82/10^(AP411/10))/Summary!$C$83))</f>
        <v>0</v>
      </c>
      <c r="AR411" s="168">
        <f>'Test-AI'!Y409</f>
        <v>0</v>
      </c>
      <c r="AS411" s="168">
        <f>'Test-AI'!Z409</f>
        <v>0</v>
      </c>
      <c r="AT411" s="300">
        <f>'Test-AI'!AA409</f>
        <v>0</v>
      </c>
      <c r="AU411" s="357">
        <f>'Test-AI'!AB409</f>
        <v>0</v>
      </c>
      <c r="AV411" s="357">
        <f>'Test-AI'!AC409</f>
        <v>0</v>
      </c>
      <c r="AW411" s="301">
        <f t="shared" si="31"/>
        <v>0</v>
      </c>
      <c r="AX411" s="302" t="e">
        <f t="shared" si="32"/>
        <v>#DIV/0!</v>
      </c>
      <c r="AY411" s="303" t="e">
        <f t="shared" si="32"/>
        <v>#DIV/0!</v>
      </c>
      <c r="AZ411" s="297" t="e">
        <f t="shared" si="32"/>
        <v>#DIV/0!</v>
      </c>
      <c r="BA411" s="345" t="e">
        <f t="shared" si="32"/>
        <v>#DIV/0!</v>
      </c>
      <c r="BB411" s="75"/>
      <c r="BC411" s="75"/>
      <c r="BD411" s="570"/>
      <c r="BE411" s="550"/>
      <c r="BF411" s="553"/>
      <c r="BG411" s="553"/>
      <c r="BH411" s="553"/>
      <c r="BI411" s="553"/>
      <c r="BJ411" s="553"/>
      <c r="BK411" s="553"/>
      <c r="BL411" s="553"/>
      <c r="BM411" s="553"/>
      <c r="BN411" s="553"/>
      <c r="BO411" s="546"/>
      <c r="BP411" s="544"/>
      <c r="BQ411" s="546"/>
      <c r="BR411" s="544"/>
      <c r="BS411" s="553"/>
      <c r="BT411" s="553"/>
      <c r="BU411" s="553"/>
      <c r="BV411" s="553"/>
      <c r="BW411" s="553"/>
      <c r="BX411" s="553"/>
      <c r="BY411" s="553"/>
      <c r="BZ411" s="544"/>
      <c r="CA411" s="544"/>
      <c r="CB411" s="553"/>
      <c r="CC411" s="553"/>
      <c r="CD411" s="553"/>
      <c r="CE411" s="546"/>
      <c r="CF411" s="544"/>
      <c r="CG411" s="546"/>
      <c r="CH411" s="544"/>
    </row>
    <row r="412" spans="1:86" ht="17" hidden="1" customHeight="1" x14ac:dyDescent="0.2">
      <c r="A412" s="626" t="s">
        <v>163</v>
      </c>
      <c r="B412" s="595" t="s">
        <v>158</v>
      </c>
      <c r="C412" s="586" t="s">
        <v>101</v>
      </c>
      <c r="D412" s="589">
        <v>24</v>
      </c>
      <c r="E412" s="557">
        <v>10</v>
      </c>
      <c r="F412" s="238">
        <v>85</v>
      </c>
      <c r="G412" s="289">
        <f>'Anchor-AI'!L410</f>
        <v>0</v>
      </c>
      <c r="H412" s="290">
        <f>'Anchor-AI'!M410</f>
        <v>0</v>
      </c>
      <c r="I412" s="290">
        <f>'Anchor-AI'!N410</f>
        <v>0</v>
      </c>
      <c r="J412" s="290">
        <f>'Anchor-AI'!O410</f>
        <v>0</v>
      </c>
      <c r="K412" s="290">
        <f>(Summary!$C$63*H412+Summary!$C$64*I412+Summary!$C$65*J412)/Summary!$C$66</f>
        <v>0</v>
      </c>
      <c r="L412" s="290">
        <f>'Anchor-AI'!P410</f>
        <v>0</v>
      </c>
      <c r="M412" s="290">
        <f>'Anchor-AI'!Q410</f>
        <v>0</v>
      </c>
      <c r="N412" s="290">
        <f>'Anchor-AI'!R410</f>
        <v>0</v>
      </c>
      <c r="O412" s="290">
        <f>'Anchor-AI'!S410</f>
        <v>0</v>
      </c>
      <c r="P412" s="290">
        <f>'Anchor-AI'!T410</f>
        <v>0</v>
      </c>
      <c r="Q412" s="290">
        <f>'Anchor-AI'!U410</f>
        <v>0</v>
      </c>
      <c r="R412" s="290">
        <f>'Anchor-AI'!V410</f>
        <v>0</v>
      </c>
      <c r="S412" s="290">
        <f>'Anchor-AI'!W410</f>
        <v>0</v>
      </c>
      <c r="T412" s="290">
        <f>'Anchor-AI'!X410</f>
        <v>0</v>
      </c>
      <c r="U412" s="290">
        <f>10*LOG10(1/((Summary!$C$80/10^(R412/10)+Summary!$C$81/10^(S412/10)+Summary!$C$82/10^(T412/10))/Summary!$C$83))</f>
        <v>0</v>
      </c>
      <c r="V412" s="290">
        <f>'Anchor-AI'!Y410</f>
        <v>0</v>
      </c>
      <c r="W412" s="290">
        <f>'Anchor-AI'!Z410</f>
        <v>0</v>
      </c>
      <c r="X412" s="290">
        <f>'Anchor-AI'!AA410</f>
        <v>0</v>
      </c>
      <c r="Y412" s="360">
        <f>'Anchor-AI'!AB410</f>
        <v>0</v>
      </c>
      <c r="Z412" s="360">
        <f>'Anchor-AI'!AC410</f>
        <v>0</v>
      </c>
      <c r="AA412" s="291">
        <f t="shared" si="30"/>
        <v>0</v>
      </c>
      <c r="AC412" s="169">
        <f>'Test-AI'!L410</f>
        <v>0</v>
      </c>
      <c r="AD412" s="166">
        <f>'Test-AI'!M410</f>
        <v>0</v>
      </c>
      <c r="AE412" s="166">
        <f>'Test-AI'!N410</f>
        <v>0</v>
      </c>
      <c r="AF412" s="166">
        <f>'Test-AI'!O410</f>
        <v>0</v>
      </c>
      <c r="AG412" s="166">
        <f>(Summary!$C$63*AD412+Summary!$C$64*AE412+Summary!$C$65*AF412)/Summary!$C$66</f>
        <v>0</v>
      </c>
      <c r="AH412" s="166">
        <f>'Test-AI'!P410</f>
        <v>0</v>
      </c>
      <c r="AI412" s="166">
        <f>'Test-AI'!Q410</f>
        <v>0</v>
      </c>
      <c r="AJ412" s="166">
        <f>'Test-AI'!R410</f>
        <v>0</v>
      </c>
      <c r="AK412" s="166">
        <f>'Test-AI'!S410</f>
        <v>0</v>
      </c>
      <c r="AL412" s="166">
        <f>'Test-AI'!T410</f>
        <v>0</v>
      </c>
      <c r="AM412" s="166">
        <f>'Test-AI'!U410</f>
        <v>0</v>
      </c>
      <c r="AN412" s="166">
        <f>'Test-AI'!V410</f>
        <v>0</v>
      </c>
      <c r="AO412" s="166">
        <f>'Test-AI'!W410</f>
        <v>0</v>
      </c>
      <c r="AP412" s="166">
        <f>'Test-AI'!X410</f>
        <v>0</v>
      </c>
      <c r="AQ412" s="166">
        <f>10*LOG10(1/((Summary!$C$80/10^(AN412/10)+Summary!$C$81/10^(AO412/10)+Summary!$C$82/10^(AP412/10))/Summary!$C$83))</f>
        <v>0</v>
      </c>
      <c r="AR412" s="166">
        <f>'Test-AI'!Y410</f>
        <v>0</v>
      </c>
      <c r="AS412" s="166">
        <f>'Test-AI'!Z410</f>
        <v>0</v>
      </c>
      <c r="AT412" s="290">
        <f>'Test-AI'!AA410</f>
        <v>0</v>
      </c>
      <c r="AU412" s="356">
        <f>'Test-AI'!AB410</f>
        <v>0</v>
      </c>
      <c r="AV412" s="356">
        <f>'Test-AI'!AC410</f>
        <v>0</v>
      </c>
      <c r="AW412" s="291">
        <f t="shared" si="31"/>
        <v>0</v>
      </c>
      <c r="AX412" s="292" t="e">
        <f t="shared" si="32"/>
        <v>#DIV/0!</v>
      </c>
      <c r="AY412" s="293" t="e">
        <f t="shared" si="32"/>
        <v>#DIV/0!</v>
      </c>
      <c r="AZ412" s="292" t="e">
        <f t="shared" si="32"/>
        <v>#DIV/0!</v>
      </c>
      <c r="BA412" s="344" t="e">
        <f t="shared" si="32"/>
        <v>#DIV/0!</v>
      </c>
      <c r="BB412" s="75"/>
      <c r="BC412" s="75"/>
      <c r="BD412" s="572" t="s">
        <v>39</v>
      </c>
      <c r="BE412" s="549" t="e">
        <f t="array" ref="BE412">bdRateExtend($G412:$G415,H412:H415,$AC412:$AC415,AD412:AD415)</f>
        <v>#VALUE!</v>
      </c>
      <c r="BF412" s="551" t="e">
        <f t="array" ref="BF412">bdRateExtend($G412:$G417,H412:H417,$AC412:$AC417,AD412:AD417)</f>
        <v>#VALUE!</v>
      </c>
      <c r="BG412" s="551" t="e">
        <f t="array" ref="BG412">bdRateExtend($G412:$G417,I412:I417,$AC412:$AC417,AE412:AE417)</f>
        <v>#VALUE!</v>
      </c>
      <c r="BH412" s="551" t="e">
        <f t="array" ref="BH412">bdRateExtend($G412:$G417,J412:J417,$AC412:$AC417,AF412:AF417)</f>
        <v>#VALUE!</v>
      </c>
      <c r="BI412" s="551" t="e">
        <f t="array" ref="BI412">bdRateExtend($G412:$G417,K412:K417,$AC412:$AC417,AG412:AG417)</f>
        <v>#VALUE!</v>
      </c>
      <c r="BJ412" s="575" t="e">
        <f>(Summary!$C$94*BF412+Summary!$C$95*BG412+Summary!$C$96*BH412)/Summary!$C$97</f>
        <v>#VALUE!</v>
      </c>
      <c r="BK412" s="551" t="e">
        <f t="array" ref="BK412">bdRateExtend($G412:$G415,L412:L415,$AC412:$AC415,AH412:AH415)</f>
        <v>#VALUE!</v>
      </c>
      <c r="BL412" s="551" t="e">
        <f t="array" ref="BL412">bdRateExtend($G412:$G417,L412:L417,$AC412:$AC417,AH412:AH417)</f>
        <v>#VALUE!</v>
      </c>
      <c r="BM412" s="551" t="e">
        <f t="array" ref="BM412">bdRateExtend($G412:$G415,M412:M415,$AC412:$AC415,AI412:AI415)</f>
        <v>#VALUE!</v>
      </c>
      <c r="BN412" s="551" t="e">
        <f t="array" ref="BN412">bdRateExtend($G412:$G417,M412:M417,$AC412:$AC417,AI412:AI417)</f>
        <v>#VALUE!</v>
      </c>
      <c r="BO412" s="548" t="e">
        <f t="array" ref="BO412">bdRateExtend($G412:$G415,N412:N415,$AC412:$AC415,AJ412:AJ415,"None", FALSE,1)</f>
        <v>#VALUE!</v>
      </c>
      <c r="BP412" s="585" t="e">
        <f t="array" ref="BP412">bdRateExtend($G412:$G417,N412:N417,$AC412:$AC417,AJ412:AJ417,"None", FALSE,1)</f>
        <v>#VALUE!</v>
      </c>
      <c r="BQ412" s="548" t="e">
        <f t="array" ref="BQ412">bdRateExtend($G412:$G415,O412:O415,$AC412:$AC415,AK412:AK415,"None", FALSE,1)</f>
        <v>#VALUE!</v>
      </c>
      <c r="BR412" s="585" t="e">
        <f t="array" ref="BR412">bdRateExtend($G412:$G417,O412:O417,$AC412:$AC417,AK412:AK417,"None", FALSE,1)</f>
        <v>#VALUE!</v>
      </c>
      <c r="BS412" s="551" t="e">
        <f t="array" ref="BS412">bdRateExtend($G412:$G415,P412:P415,$AC412:$AC415,AL412:AL415)</f>
        <v>#VALUE!</v>
      </c>
      <c r="BT412" s="551" t="e">
        <f t="array" ref="BT412">bdRateExtend($G412:$G417,P412:P417,$AC412:$AC417,AL412:AL417)</f>
        <v>#VALUE!</v>
      </c>
      <c r="BU412" s="551" t="e">
        <f t="array" ref="BU412">bdRateExtend($G412:$G415,Q412:Q415,$AC412:$AC415,AM412:AM415)</f>
        <v>#VALUE!</v>
      </c>
      <c r="BV412" s="551" t="e">
        <f t="array" ref="BV412">bdRateExtend($G412:$G417,Q412:Q417,$AC412:$AC417,AM412:AM417)</f>
        <v>#VALUE!</v>
      </c>
      <c r="BW412" s="551" t="e">
        <f t="array" ref="BW412">bdRateExtend($G412:$G415,R412:R415,$AC412:$AC415,AN412:AN415)</f>
        <v>#VALUE!</v>
      </c>
      <c r="BX412" s="551" t="e">
        <f t="array" ref="BX412">bdRateExtend($G412:$G417,R412:R417,$AC412:$AC417,AN412:AN417)</f>
        <v>#VALUE!</v>
      </c>
      <c r="BY412" s="551" t="e">
        <f t="array" ref="BY412">bdRateExtend($G412:$G417,S412:S417,$AC412:$AC417,AO412:AO417)</f>
        <v>#VALUE!</v>
      </c>
      <c r="BZ412" s="555" t="e">
        <f t="array" ref="BZ412">bdRateExtend($G412:$G417,T412:T417,$AC412:$AC417,AP412:AP417)</f>
        <v>#VALUE!</v>
      </c>
      <c r="CA412" s="555" t="e">
        <f t="array" ref="CA412">bdRateExtend($G412:$G417,U412:U417,$AC412:$AC417,AQ412:AQ417)</f>
        <v>#VALUE!</v>
      </c>
      <c r="CB412" s="575" t="e">
        <f>(Summary!$C$108*BX412+Summary!$C$109*BY412+Summary!$C$110*BZ412)/Summary!$C$111</f>
        <v>#VALUE!</v>
      </c>
      <c r="CC412" s="561" t="e">
        <f t="array" ref="CC412">bdCAMBIExtend($G412:$G415,V412:V415,$AC412:$AC415,AR412:AR415)</f>
        <v>#VALUE!</v>
      </c>
      <c r="CD412" s="561" t="e">
        <f t="array" ref="CD412">bdCAMBIExtend($G412:$G417,V412:V417,$AC412:$AC417,AR412:AR417)</f>
        <v>#VALUE!</v>
      </c>
      <c r="CE412" s="547">
        <f t="array" ref="CE412">testVMAFRange($G412:$G415,N412:N415,$AC412:$AC415,AJ412:AJ415)</f>
        <v>0</v>
      </c>
      <c r="CF412" s="543">
        <f t="array" ref="CF412">testVMAFRange($G412:$G417,N412:N417,$AC412:$AC417,AJ412:AJ417)</f>
        <v>0</v>
      </c>
      <c r="CG412" s="547">
        <f t="array" ref="CG412">testVMAFRange($G412:$G415,O412:O415,$AC412:$AC415,AK412:AK415)</f>
        <v>0</v>
      </c>
      <c r="CH412" s="543">
        <f t="array" ref="CH412">testVMAFRange($G412:$G417,O412:O417,$AC412:$AC417,AK412:AK417)</f>
        <v>0</v>
      </c>
    </row>
    <row r="413" spans="1:86" ht="17" hidden="1" customHeight="1" x14ac:dyDescent="0.2">
      <c r="A413" s="485"/>
      <c r="B413" s="566"/>
      <c r="C413" s="485"/>
      <c r="D413" s="590"/>
      <c r="E413" s="558"/>
      <c r="F413" s="239">
        <v>110</v>
      </c>
      <c r="G413" s="294">
        <f>'Anchor-AI'!L411</f>
        <v>0</v>
      </c>
      <c r="H413" s="295">
        <f>'Anchor-AI'!M411</f>
        <v>0</v>
      </c>
      <c r="I413" s="295">
        <f>'Anchor-AI'!N411</f>
        <v>0</v>
      </c>
      <c r="J413" s="295">
        <f>'Anchor-AI'!O411</f>
        <v>0</v>
      </c>
      <c r="K413" s="295">
        <f>(Summary!$C$63*H413+Summary!$C$64*I413+Summary!$C$65*J413)/Summary!$C$66</f>
        <v>0</v>
      </c>
      <c r="L413" s="295">
        <f>'Anchor-AI'!P411</f>
        <v>0</v>
      </c>
      <c r="M413" s="295">
        <f>'Anchor-AI'!Q411</f>
        <v>0</v>
      </c>
      <c r="N413" s="295">
        <f>'Anchor-AI'!R411</f>
        <v>0</v>
      </c>
      <c r="O413" s="295">
        <f>'Anchor-AI'!S411</f>
        <v>0</v>
      </c>
      <c r="P413" s="295">
        <f>'Anchor-AI'!T411</f>
        <v>0</v>
      </c>
      <c r="Q413" s="295">
        <f>'Anchor-AI'!U411</f>
        <v>0</v>
      </c>
      <c r="R413" s="295">
        <f>'Anchor-AI'!V411</f>
        <v>0</v>
      </c>
      <c r="S413" s="295">
        <f>'Anchor-AI'!W411</f>
        <v>0</v>
      </c>
      <c r="T413" s="295">
        <f>'Anchor-AI'!X411</f>
        <v>0</v>
      </c>
      <c r="U413" s="295">
        <f>10*LOG10(1/((Summary!$C$80/10^(R413/10)+Summary!$C$81/10^(S413/10)+Summary!$C$82/10^(T413/10))/Summary!$C$83))</f>
        <v>0</v>
      </c>
      <c r="V413" s="295">
        <f>'Anchor-AI'!Y411</f>
        <v>0</v>
      </c>
      <c r="W413" s="295">
        <f>'Anchor-AI'!Z411</f>
        <v>0</v>
      </c>
      <c r="X413" s="295">
        <f>'Anchor-AI'!AA411</f>
        <v>0</v>
      </c>
      <c r="Y413" s="357">
        <f>'Anchor-AI'!AB411</f>
        <v>0</v>
      </c>
      <c r="Z413" s="357">
        <f>'Anchor-AI'!AC411</f>
        <v>0</v>
      </c>
      <c r="AA413" s="296">
        <f t="shared" si="30"/>
        <v>0</v>
      </c>
      <c r="AC413" s="170">
        <f>'Test-AI'!L411</f>
        <v>0</v>
      </c>
      <c r="AD413" s="167">
        <f>'Test-AI'!M411</f>
        <v>0</v>
      </c>
      <c r="AE413" s="167">
        <f>'Test-AI'!N411</f>
        <v>0</v>
      </c>
      <c r="AF413" s="167">
        <f>'Test-AI'!O411</f>
        <v>0</v>
      </c>
      <c r="AG413" s="167">
        <f>(Summary!$C$63*AD413+Summary!$C$64*AE413+Summary!$C$65*AF413)/Summary!$C$66</f>
        <v>0</v>
      </c>
      <c r="AH413" s="167">
        <f>'Test-AI'!P411</f>
        <v>0</v>
      </c>
      <c r="AI413" s="167">
        <f>'Test-AI'!Q411</f>
        <v>0</v>
      </c>
      <c r="AJ413" s="167">
        <f>'Test-AI'!R411</f>
        <v>0</v>
      </c>
      <c r="AK413" s="167">
        <f>'Test-AI'!S411</f>
        <v>0</v>
      </c>
      <c r="AL413" s="167">
        <f>'Test-AI'!T411</f>
        <v>0</v>
      </c>
      <c r="AM413" s="167">
        <f>'Test-AI'!U411</f>
        <v>0</v>
      </c>
      <c r="AN413" s="167">
        <f>'Test-AI'!V411</f>
        <v>0</v>
      </c>
      <c r="AO413" s="167">
        <f>'Test-AI'!W411</f>
        <v>0</v>
      </c>
      <c r="AP413" s="167">
        <f>'Test-AI'!X411</f>
        <v>0</v>
      </c>
      <c r="AQ413" s="167">
        <f>10*LOG10(1/((Summary!$C$80/10^(AN413/10)+Summary!$C$81/10^(AO413/10)+Summary!$C$82/10^(AP413/10))/Summary!$C$83))</f>
        <v>0</v>
      </c>
      <c r="AR413" s="167">
        <f>'Test-AI'!Y411</f>
        <v>0</v>
      </c>
      <c r="AS413" s="167">
        <f>'Test-AI'!Z411</f>
        <v>0</v>
      </c>
      <c r="AT413" s="295">
        <f>'Test-AI'!AA411</f>
        <v>0</v>
      </c>
      <c r="AU413" s="357">
        <f>'Test-AI'!AB411</f>
        <v>0</v>
      </c>
      <c r="AV413" s="357">
        <f>'Test-AI'!AC411</f>
        <v>0</v>
      </c>
      <c r="AW413" s="296">
        <f t="shared" si="31"/>
        <v>0</v>
      </c>
      <c r="AX413" s="297" t="e">
        <f t="shared" si="32"/>
        <v>#DIV/0!</v>
      </c>
      <c r="AY413" s="298" t="e">
        <f t="shared" si="32"/>
        <v>#DIV/0!</v>
      </c>
      <c r="AZ413" s="297" t="e">
        <f t="shared" si="32"/>
        <v>#DIV/0!</v>
      </c>
      <c r="BA413" s="345" t="e">
        <f t="shared" si="32"/>
        <v>#DIV/0!</v>
      </c>
      <c r="BB413" s="75"/>
      <c r="BC413" s="75"/>
      <c r="BD413" s="565"/>
      <c r="BE413" s="550"/>
      <c r="BF413" s="552"/>
      <c r="BG413" s="552"/>
      <c r="BH413" s="552"/>
      <c r="BI413" s="552"/>
      <c r="BJ413" s="552"/>
      <c r="BK413" s="553"/>
      <c r="BL413" s="552"/>
      <c r="BM413" s="553"/>
      <c r="BN413" s="552"/>
      <c r="BO413" s="546"/>
      <c r="BP413" s="541"/>
      <c r="BQ413" s="546"/>
      <c r="BR413" s="541"/>
      <c r="BS413" s="553"/>
      <c r="BT413" s="552"/>
      <c r="BU413" s="553"/>
      <c r="BV413" s="552"/>
      <c r="BW413" s="553"/>
      <c r="BX413" s="552"/>
      <c r="BY413" s="552"/>
      <c r="BZ413" s="541"/>
      <c r="CA413" s="541"/>
      <c r="CB413" s="552"/>
      <c r="CC413" s="553"/>
      <c r="CD413" s="552"/>
      <c r="CE413" s="546"/>
      <c r="CF413" s="541"/>
      <c r="CG413" s="546"/>
      <c r="CH413" s="541"/>
    </row>
    <row r="414" spans="1:86" ht="17" hidden="1" customHeight="1" x14ac:dyDescent="0.2">
      <c r="A414" s="485"/>
      <c r="B414" s="566"/>
      <c r="C414" s="485"/>
      <c r="D414" s="590"/>
      <c r="E414" s="558"/>
      <c r="F414" s="239">
        <v>135</v>
      </c>
      <c r="G414" s="294">
        <f>'Anchor-AI'!L412</f>
        <v>0</v>
      </c>
      <c r="H414" s="295">
        <f>'Anchor-AI'!M412</f>
        <v>0</v>
      </c>
      <c r="I414" s="295">
        <f>'Anchor-AI'!N412</f>
        <v>0</v>
      </c>
      <c r="J414" s="295">
        <f>'Anchor-AI'!O412</f>
        <v>0</v>
      </c>
      <c r="K414" s="295">
        <f>(Summary!$C$63*H414+Summary!$C$64*I414+Summary!$C$65*J414)/Summary!$C$66</f>
        <v>0</v>
      </c>
      <c r="L414" s="295">
        <f>'Anchor-AI'!P412</f>
        <v>0</v>
      </c>
      <c r="M414" s="295">
        <f>'Anchor-AI'!Q412</f>
        <v>0</v>
      </c>
      <c r="N414" s="295">
        <f>'Anchor-AI'!R412</f>
        <v>0</v>
      </c>
      <c r="O414" s="295">
        <f>'Anchor-AI'!S412</f>
        <v>0</v>
      </c>
      <c r="P414" s="295">
        <f>'Anchor-AI'!T412</f>
        <v>0</v>
      </c>
      <c r="Q414" s="295">
        <f>'Anchor-AI'!U412</f>
        <v>0</v>
      </c>
      <c r="R414" s="295">
        <f>'Anchor-AI'!V412</f>
        <v>0</v>
      </c>
      <c r="S414" s="295">
        <f>'Anchor-AI'!W412</f>
        <v>0</v>
      </c>
      <c r="T414" s="295">
        <f>'Anchor-AI'!X412</f>
        <v>0</v>
      </c>
      <c r="U414" s="295">
        <f>10*LOG10(1/((Summary!$C$80/10^(R414/10)+Summary!$C$81/10^(S414/10)+Summary!$C$82/10^(T414/10))/Summary!$C$83))</f>
        <v>0</v>
      </c>
      <c r="V414" s="295">
        <f>'Anchor-AI'!Y412</f>
        <v>0</v>
      </c>
      <c r="W414" s="295">
        <f>'Anchor-AI'!Z412</f>
        <v>0</v>
      </c>
      <c r="X414" s="295">
        <f>'Anchor-AI'!AA412</f>
        <v>0</v>
      </c>
      <c r="Y414" s="357">
        <f>'Anchor-AI'!AB412</f>
        <v>0</v>
      </c>
      <c r="Z414" s="357">
        <f>'Anchor-AI'!AC412</f>
        <v>0</v>
      </c>
      <c r="AA414" s="296">
        <f t="shared" si="30"/>
        <v>0</v>
      </c>
      <c r="AC414" s="170">
        <f>'Test-AI'!L412</f>
        <v>0</v>
      </c>
      <c r="AD414" s="167">
        <f>'Test-AI'!M412</f>
        <v>0</v>
      </c>
      <c r="AE414" s="167">
        <f>'Test-AI'!N412</f>
        <v>0</v>
      </c>
      <c r="AF414" s="167">
        <f>'Test-AI'!O412</f>
        <v>0</v>
      </c>
      <c r="AG414" s="167">
        <f>(Summary!$C$63*AD414+Summary!$C$64*AE414+Summary!$C$65*AF414)/Summary!$C$66</f>
        <v>0</v>
      </c>
      <c r="AH414" s="167">
        <f>'Test-AI'!P412</f>
        <v>0</v>
      </c>
      <c r="AI414" s="167">
        <f>'Test-AI'!Q412</f>
        <v>0</v>
      </c>
      <c r="AJ414" s="167">
        <f>'Test-AI'!R412</f>
        <v>0</v>
      </c>
      <c r="AK414" s="167">
        <f>'Test-AI'!S412</f>
        <v>0</v>
      </c>
      <c r="AL414" s="167">
        <f>'Test-AI'!T412</f>
        <v>0</v>
      </c>
      <c r="AM414" s="167">
        <f>'Test-AI'!U412</f>
        <v>0</v>
      </c>
      <c r="AN414" s="167">
        <f>'Test-AI'!V412</f>
        <v>0</v>
      </c>
      <c r="AO414" s="167">
        <f>'Test-AI'!W412</f>
        <v>0</v>
      </c>
      <c r="AP414" s="167">
        <f>'Test-AI'!X412</f>
        <v>0</v>
      </c>
      <c r="AQ414" s="167">
        <f>10*LOG10(1/((Summary!$C$80/10^(AN414/10)+Summary!$C$81/10^(AO414/10)+Summary!$C$82/10^(AP414/10))/Summary!$C$83))</f>
        <v>0</v>
      </c>
      <c r="AR414" s="167">
        <f>'Test-AI'!Y412</f>
        <v>0</v>
      </c>
      <c r="AS414" s="167">
        <f>'Test-AI'!Z412</f>
        <v>0</v>
      </c>
      <c r="AT414" s="295">
        <f>'Test-AI'!AA412</f>
        <v>0</v>
      </c>
      <c r="AU414" s="357">
        <f>'Test-AI'!AB412</f>
        <v>0</v>
      </c>
      <c r="AV414" s="357">
        <f>'Test-AI'!AC412</f>
        <v>0</v>
      </c>
      <c r="AW414" s="296">
        <f t="shared" si="31"/>
        <v>0</v>
      </c>
      <c r="AX414" s="297" t="e">
        <f t="shared" si="32"/>
        <v>#DIV/0!</v>
      </c>
      <c r="AY414" s="298" t="e">
        <f t="shared" si="32"/>
        <v>#DIV/0!</v>
      </c>
      <c r="AZ414" s="297" t="e">
        <f t="shared" si="32"/>
        <v>#DIV/0!</v>
      </c>
      <c r="BA414" s="345" t="e">
        <f t="shared" si="32"/>
        <v>#DIV/0!</v>
      </c>
      <c r="BB414" s="75"/>
      <c r="BC414" s="75"/>
      <c r="BD414" s="573" t="s">
        <v>147</v>
      </c>
      <c r="BE414" s="549" t="e">
        <f t="array" ref="BE414">bdRateExtend($G413:$G416,H413:H416,$AC413:$AC416,AD413:AD416)</f>
        <v>#VALUE!</v>
      </c>
      <c r="BF414" s="552"/>
      <c r="BG414" s="552"/>
      <c r="BH414" s="552"/>
      <c r="BI414" s="552"/>
      <c r="BJ414" s="552"/>
      <c r="BK414" s="551" t="e">
        <f t="array" ref="BK414">bdRateExtend($G413:$G416,L413:L416,$AC413:$AC416,AH413:AH416)</f>
        <v>#VALUE!</v>
      </c>
      <c r="BL414" s="552"/>
      <c r="BM414" s="551" t="e">
        <f t="array" ref="BM414">bdRateExtend($G413:$G416,M413:M416,$AC413:$AC416,AI413:AI416)</f>
        <v>#VALUE!</v>
      </c>
      <c r="BN414" s="552"/>
      <c r="BO414" s="545" t="e">
        <f t="array" ref="BO414">bdRateExtend($G413:$G416,N413:N416,$AC413:$AC416,AJ413:AJ416,"None", FALSE,1)</f>
        <v>#VALUE!</v>
      </c>
      <c r="BP414" s="541"/>
      <c r="BQ414" s="545" t="e">
        <f t="array" ref="BQ414">bdRateExtend($G413:$G416,O413:O416,$AC413:$AC416,AK413:AK416,"None", FALSE,1)</f>
        <v>#VALUE!</v>
      </c>
      <c r="BR414" s="541"/>
      <c r="BS414" s="551" t="e">
        <f t="array" ref="BS414">bdRateExtend($G413:$G416,P413:P416,$AC413:$AC416,AL413:AL416)</f>
        <v>#VALUE!</v>
      </c>
      <c r="BT414" s="552"/>
      <c r="BU414" s="551" t="e">
        <f t="array" ref="BU414">bdRateExtend($G413:$G416,Q413:Q416,$AC413:$AC416,AM413:AM416)</f>
        <v>#VALUE!</v>
      </c>
      <c r="BV414" s="552"/>
      <c r="BW414" s="551" t="e">
        <f t="array" ref="BW414">bdRateExtend($G413:$G416,R413:R416,$AC413:$AC416,AN413:AN416)</f>
        <v>#VALUE!</v>
      </c>
      <c r="BX414" s="552"/>
      <c r="BY414" s="552"/>
      <c r="BZ414" s="541"/>
      <c r="CA414" s="541"/>
      <c r="CB414" s="552"/>
      <c r="CC414" s="561" t="e">
        <f t="array" ref="CC414">bdCAMBIExtend($G413:$G416,V413:V416,$AC413:$AC416,AR413:AR416)</f>
        <v>#VALUE!</v>
      </c>
      <c r="CD414" s="552"/>
      <c r="CE414" s="554">
        <f t="array" ref="CE414">testVMAFRange($G413:$G416,N413:N416,$AC413:$AC416,AJ413:AJ416)</f>
        <v>0</v>
      </c>
      <c r="CF414" s="541"/>
      <c r="CG414" s="554">
        <f t="array" ref="CG414">testVMAFRange($G413:$G416,O413:O416,$AC413:$AC416,AK413:AK416)</f>
        <v>0</v>
      </c>
      <c r="CH414" s="541"/>
    </row>
    <row r="415" spans="1:86" ht="17" hidden="1" customHeight="1" x14ac:dyDescent="0.2">
      <c r="A415" s="485"/>
      <c r="B415" s="566"/>
      <c r="C415" s="485"/>
      <c r="D415" s="590"/>
      <c r="E415" s="558"/>
      <c r="F415" s="239">
        <v>160</v>
      </c>
      <c r="G415" s="294">
        <f>'Anchor-AI'!L413</f>
        <v>0</v>
      </c>
      <c r="H415" s="295">
        <f>'Anchor-AI'!M413</f>
        <v>0</v>
      </c>
      <c r="I415" s="295">
        <f>'Anchor-AI'!N413</f>
        <v>0</v>
      </c>
      <c r="J415" s="295">
        <f>'Anchor-AI'!O413</f>
        <v>0</v>
      </c>
      <c r="K415" s="295">
        <f>(Summary!$C$63*H415+Summary!$C$64*I415+Summary!$C$65*J415)/Summary!$C$66</f>
        <v>0</v>
      </c>
      <c r="L415" s="295">
        <f>'Anchor-AI'!P413</f>
        <v>0</v>
      </c>
      <c r="M415" s="295">
        <f>'Anchor-AI'!Q413</f>
        <v>0</v>
      </c>
      <c r="N415" s="295">
        <f>'Anchor-AI'!R413</f>
        <v>0</v>
      </c>
      <c r="O415" s="295">
        <f>'Anchor-AI'!S413</f>
        <v>0</v>
      </c>
      <c r="P415" s="295">
        <f>'Anchor-AI'!T413</f>
        <v>0</v>
      </c>
      <c r="Q415" s="295">
        <f>'Anchor-AI'!U413</f>
        <v>0</v>
      </c>
      <c r="R415" s="295">
        <f>'Anchor-AI'!V413</f>
        <v>0</v>
      </c>
      <c r="S415" s="295">
        <f>'Anchor-AI'!W413</f>
        <v>0</v>
      </c>
      <c r="T415" s="295">
        <f>'Anchor-AI'!X413</f>
        <v>0</v>
      </c>
      <c r="U415" s="295">
        <f>10*LOG10(1/((Summary!$C$80/10^(R415/10)+Summary!$C$81/10^(S415/10)+Summary!$C$82/10^(T415/10))/Summary!$C$83))</f>
        <v>0</v>
      </c>
      <c r="V415" s="295">
        <f>'Anchor-AI'!Y413</f>
        <v>0</v>
      </c>
      <c r="W415" s="295">
        <f>'Anchor-AI'!Z413</f>
        <v>0</v>
      </c>
      <c r="X415" s="295">
        <f>'Anchor-AI'!AA413</f>
        <v>0</v>
      </c>
      <c r="Y415" s="357">
        <f>'Anchor-AI'!AB413</f>
        <v>0</v>
      </c>
      <c r="Z415" s="357">
        <f>'Anchor-AI'!AC413</f>
        <v>0</v>
      </c>
      <c r="AA415" s="296">
        <f t="shared" si="30"/>
        <v>0</v>
      </c>
      <c r="AC415" s="170">
        <f>'Test-AI'!L413</f>
        <v>0</v>
      </c>
      <c r="AD415" s="167">
        <f>'Test-AI'!M413</f>
        <v>0</v>
      </c>
      <c r="AE415" s="167">
        <f>'Test-AI'!N413</f>
        <v>0</v>
      </c>
      <c r="AF415" s="167">
        <f>'Test-AI'!O413</f>
        <v>0</v>
      </c>
      <c r="AG415" s="167">
        <f>(Summary!$C$63*AD415+Summary!$C$64*AE415+Summary!$C$65*AF415)/Summary!$C$66</f>
        <v>0</v>
      </c>
      <c r="AH415" s="167">
        <f>'Test-AI'!P413</f>
        <v>0</v>
      </c>
      <c r="AI415" s="167">
        <f>'Test-AI'!Q413</f>
        <v>0</v>
      </c>
      <c r="AJ415" s="167">
        <f>'Test-AI'!R413</f>
        <v>0</v>
      </c>
      <c r="AK415" s="167">
        <f>'Test-AI'!S413</f>
        <v>0</v>
      </c>
      <c r="AL415" s="167">
        <f>'Test-AI'!T413</f>
        <v>0</v>
      </c>
      <c r="AM415" s="167">
        <f>'Test-AI'!U413</f>
        <v>0</v>
      </c>
      <c r="AN415" s="167">
        <f>'Test-AI'!V413</f>
        <v>0</v>
      </c>
      <c r="AO415" s="167">
        <f>'Test-AI'!W413</f>
        <v>0</v>
      </c>
      <c r="AP415" s="167">
        <f>'Test-AI'!X413</f>
        <v>0</v>
      </c>
      <c r="AQ415" s="167">
        <f>10*LOG10(1/((Summary!$C$80/10^(AN415/10)+Summary!$C$81/10^(AO415/10)+Summary!$C$82/10^(AP415/10))/Summary!$C$83))</f>
        <v>0</v>
      </c>
      <c r="AR415" s="167">
        <f>'Test-AI'!Y413</f>
        <v>0</v>
      </c>
      <c r="AS415" s="167">
        <f>'Test-AI'!Z413</f>
        <v>0</v>
      </c>
      <c r="AT415" s="295">
        <f>'Test-AI'!AA413</f>
        <v>0</v>
      </c>
      <c r="AU415" s="357">
        <f>'Test-AI'!AB413</f>
        <v>0</v>
      </c>
      <c r="AV415" s="357">
        <f>'Test-AI'!AC413</f>
        <v>0</v>
      </c>
      <c r="AW415" s="296">
        <f t="shared" si="31"/>
        <v>0</v>
      </c>
      <c r="AX415" s="297" t="e">
        <f t="shared" si="32"/>
        <v>#DIV/0!</v>
      </c>
      <c r="AY415" s="298" t="e">
        <f t="shared" si="32"/>
        <v>#DIV/0!</v>
      </c>
      <c r="AZ415" s="297" t="e">
        <f t="shared" si="32"/>
        <v>#DIV/0!</v>
      </c>
      <c r="BA415" s="345" t="e">
        <f t="shared" si="32"/>
        <v>#DIV/0!</v>
      </c>
      <c r="BB415" s="75"/>
      <c r="BC415" s="75"/>
      <c r="BD415" s="565"/>
      <c r="BE415" s="550"/>
      <c r="BF415" s="552"/>
      <c r="BG415" s="552"/>
      <c r="BH415" s="552"/>
      <c r="BI415" s="552"/>
      <c r="BJ415" s="552"/>
      <c r="BK415" s="553"/>
      <c r="BL415" s="552"/>
      <c r="BM415" s="553"/>
      <c r="BN415" s="552"/>
      <c r="BO415" s="546"/>
      <c r="BP415" s="541"/>
      <c r="BQ415" s="546"/>
      <c r="BR415" s="541"/>
      <c r="BS415" s="553"/>
      <c r="BT415" s="552"/>
      <c r="BU415" s="553"/>
      <c r="BV415" s="552"/>
      <c r="BW415" s="553"/>
      <c r="BX415" s="552"/>
      <c r="BY415" s="552"/>
      <c r="BZ415" s="541"/>
      <c r="CA415" s="541"/>
      <c r="CB415" s="552"/>
      <c r="CC415" s="553"/>
      <c r="CD415" s="552"/>
      <c r="CE415" s="546"/>
      <c r="CF415" s="541"/>
      <c r="CG415" s="546"/>
      <c r="CH415" s="541"/>
    </row>
    <row r="416" spans="1:86" ht="17" hidden="1" customHeight="1" x14ac:dyDescent="0.2">
      <c r="A416" s="485"/>
      <c r="B416" s="566"/>
      <c r="C416" s="485"/>
      <c r="D416" s="590"/>
      <c r="E416" s="558"/>
      <c r="F416" s="239">
        <v>185</v>
      </c>
      <c r="G416" s="294">
        <f>'Anchor-AI'!L414</f>
        <v>0</v>
      </c>
      <c r="H416" s="295">
        <f>'Anchor-AI'!M414</f>
        <v>0</v>
      </c>
      <c r="I416" s="295">
        <f>'Anchor-AI'!N414</f>
        <v>0</v>
      </c>
      <c r="J416" s="295">
        <f>'Anchor-AI'!O414</f>
        <v>0</v>
      </c>
      <c r="K416" s="295">
        <f>(Summary!$C$63*H416+Summary!$C$64*I416+Summary!$C$65*J416)/Summary!$C$66</f>
        <v>0</v>
      </c>
      <c r="L416" s="295">
        <f>'Anchor-AI'!P414</f>
        <v>0</v>
      </c>
      <c r="M416" s="295">
        <f>'Anchor-AI'!Q414</f>
        <v>0</v>
      </c>
      <c r="N416" s="295">
        <f>'Anchor-AI'!R414</f>
        <v>0</v>
      </c>
      <c r="O416" s="295">
        <f>'Anchor-AI'!S414</f>
        <v>0</v>
      </c>
      <c r="P416" s="295">
        <f>'Anchor-AI'!T414</f>
        <v>0</v>
      </c>
      <c r="Q416" s="295">
        <f>'Anchor-AI'!U414</f>
        <v>0</v>
      </c>
      <c r="R416" s="295">
        <f>'Anchor-AI'!V414</f>
        <v>0</v>
      </c>
      <c r="S416" s="295">
        <f>'Anchor-AI'!W414</f>
        <v>0</v>
      </c>
      <c r="T416" s="295">
        <f>'Anchor-AI'!X414</f>
        <v>0</v>
      </c>
      <c r="U416" s="295">
        <f>10*LOG10(1/((Summary!$C$80/10^(R416/10)+Summary!$C$81/10^(S416/10)+Summary!$C$82/10^(T416/10))/Summary!$C$83))</f>
        <v>0</v>
      </c>
      <c r="V416" s="295">
        <f>'Anchor-AI'!Y414</f>
        <v>0</v>
      </c>
      <c r="W416" s="295">
        <f>'Anchor-AI'!Z414</f>
        <v>0</v>
      </c>
      <c r="X416" s="295">
        <f>'Anchor-AI'!AA414</f>
        <v>0</v>
      </c>
      <c r="Y416" s="357">
        <f>'Anchor-AI'!AB414</f>
        <v>0</v>
      </c>
      <c r="Z416" s="357">
        <f>'Anchor-AI'!AC414</f>
        <v>0</v>
      </c>
      <c r="AA416" s="296">
        <f t="shared" si="30"/>
        <v>0</v>
      </c>
      <c r="AC416" s="170">
        <f>'Test-AI'!L414</f>
        <v>0</v>
      </c>
      <c r="AD416" s="167">
        <f>'Test-AI'!M414</f>
        <v>0</v>
      </c>
      <c r="AE416" s="167">
        <f>'Test-AI'!N414</f>
        <v>0</v>
      </c>
      <c r="AF416" s="167">
        <f>'Test-AI'!O414</f>
        <v>0</v>
      </c>
      <c r="AG416" s="167">
        <f>(Summary!$C$63*AD416+Summary!$C$64*AE416+Summary!$C$65*AF416)/Summary!$C$66</f>
        <v>0</v>
      </c>
      <c r="AH416" s="167">
        <f>'Test-AI'!P414</f>
        <v>0</v>
      </c>
      <c r="AI416" s="167">
        <f>'Test-AI'!Q414</f>
        <v>0</v>
      </c>
      <c r="AJ416" s="167">
        <f>'Test-AI'!R414</f>
        <v>0</v>
      </c>
      <c r="AK416" s="167">
        <f>'Test-AI'!S414</f>
        <v>0</v>
      </c>
      <c r="AL416" s="167">
        <f>'Test-AI'!T414</f>
        <v>0</v>
      </c>
      <c r="AM416" s="167">
        <f>'Test-AI'!U414</f>
        <v>0</v>
      </c>
      <c r="AN416" s="167">
        <f>'Test-AI'!V414</f>
        <v>0</v>
      </c>
      <c r="AO416" s="167">
        <f>'Test-AI'!W414</f>
        <v>0</v>
      </c>
      <c r="AP416" s="167">
        <f>'Test-AI'!X414</f>
        <v>0</v>
      </c>
      <c r="AQ416" s="167">
        <f>10*LOG10(1/((Summary!$C$80/10^(AN416/10)+Summary!$C$81/10^(AO416/10)+Summary!$C$82/10^(AP416/10))/Summary!$C$83))</f>
        <v>0</v>
      </c>
      <c r="AR416" s="167">
        <f>'Test-AI'!Y414</f>
        <v>0</v>
      </c>
      <c r="AS416" s="167">
        <f>'Test-AI'!Z414</f>
        <v>0</v>
      </c>
      <c r="AT416" s="295">
        <f>'Test-AI'!AA414</f>
        <v>0</v>
      </c>
      <c r="AU416" s="357">
        <f>'Test-AI'!AB414</f>
        <v>0</v>
      </c>
      <c r="AV416" s="357">
        <f>'Test-AI'!AC414</f>
        <v>0</v>
      </c>
      <c r="AW416" s="296">
        <f t="shared" si="31"/>
        <v>0</v>
      </c>
      <c r="AX416" s="297" t="e">
        <f t="shared" si="32"/>
        <v>#DIV/0!</v>
      </c>
      <c r="AY416" s="298" t="e">
        <f t="shared" si="32"/>
        <v>#DIV/0!</v>
      </c>
      <c r="AZ416" s="297" t="e">
        <f t="shared" si="32"/>
        <v>#DIV/0!</v>
      </c>
      <c r="BA416" s="345" t="e">
        <f t="shared" si="32"/>
        <v>#DIV/0!</v>
      </c>
      <c r="BB416" s="75"/>
      <c r="BC416" s="75"/>
      <c r="BD416" s="574" t="s">
        <v>46</v>
      </c>
      <c r="BE416" s="549" t="e">
        <f t="array" ref="BE416">bdRateExtend($G414:$G417,H414:H417,$AC414:$AC417,AD414:AD417)</f>
        <v>#VALUE!</v>
      </c>
      <c r="BF416" s="552"/>
      <c r="BG416" s="552"/>
      <c r="BH416" s="552"/>
      <c r="BI416" s="552"/>
      <c r="BJ416" s="552"/>
      <c r="BK416" s="551" t="e">
        <f t="array" ref="BK416">bdRateExtend($G414:$G417,L414:L417,$AC414:$AC417,AH414:AH417)</f>
        <v>#VALUE!</v>
      </c>
      <c r="BL416" s="552"/>
      <c r="BM416" s="551" t="e">
        <f t="array" ref="BM416">bdRateExtend($G414:$G417,M414:M417,$AC414:$AC417,AI414:AI417)</f>
        <v>#VALUE!</v>
      </c>
      <c r="BN416" s="552"/>
      <c r="BO416" s="545" t="e">
        <f t="array" ref="BO416">bdRateExtend($G414:$G417,N414:N417,$AC414:$AC417,AJ414:AJ417,"None", FALSE,1)</f>
        <v>#VALUE!</v>
      </c>
      <c r="BP416" s="541"/>
      <c r="BQ416" s="545" t="e">
        <f t="array" ref="BQ416">bdRateExtend($G414:$G417,O414:O417,$AC414:$AC417,AK414:AK417,"None", FALSE,1)</f>
        <v>#VALUE!</v>
      </c>
      <c r="BR416" s="541"/>
      <c r="BS416" s="551" t="e">
        <f t="array" ref="BS416">bdRateExtend($G414:$G417,P414:P417,$AC414:$AC417,AL414:AL417)</f>
        <v>#VALUE!</v>
      </c>
      <c r="BT416" s="552"/>
      <c r="BU416" s="551" t="e">
        <f t="array" ref="BU416">bdRateExtend($G414:$G417,Q414:Q417,$AC414:$AC417,AM414:AM417)</f>
        <v>#VALUE!</v>
      </c>
      <c r="BV416" s="552"/>
      <c r="BW416" s="551" t="e">
        <f t="array" ref="BW416">bdRateExtend($G414:$G417,R414:R417,$AC414:$AC417,AN414:AN417)</f>
        <v>#VALUE!</v>
      </c>
      <c r="BX416" s="552"/>
      <c r="BY416" s="552"/>
      <c r="BZ416" s="541"/>
      <c r="CA416" s="541"/>
      <c r="CB416" s="552"/>
      <c r="CC416" s="561" t="e">
        <f t="array" ref="CC416">bdCAMBIExtend($G414:$G417,V414:V417,$AC414:$AC417,AR414:AR417)</f>
        <v>#VALUE!</v>
      </c>
      <c r="CD416" s="552"/>
      <c r="CE416" s="554">
        <f t="array" ref="CE416">testVMAFRange($G414:$G417,N414:N417,$AC414:$AC417,AJ414:AJ417)</f>
        <v>0</v>
      </c>
      <c r="CF416" s="541"/>
      <c r="CG416" s="554">
        <f t="array" ref="CG416">testVMAFRange($G414:$G417,O414:O417,$AC414:$AC417,AK414:AK417)</f>
        <v>0</v>
      </c>
      <c r="CH416" s="541"/>
    </row>
    <row r="417" spans="1:86" ht="17" hidden="1" customHeight="1" x14ac:dyDescent="0.2">
      <c r="A417" s="485"/>
      <c r="B417" s="596"/>
      <c r="C417" s="486"/>
      <c r="D417" s="591"/>
      <c r="E417" s="559"/>
      <c r="F417" s="240">
        <v>210</v>
      </c>
      <c r="G417" s="299">
        <f>'Anchor-AI'!L415</f>
        <v>0</v>
      </c>
      <c r="H417" s="300">
        <f>'Anchor-AI'!M415</f>
        <v>0</v>
      </c>
      <c r="I417" s="300">
        <f>'Anchor-AI'!N415</f>
        <v>0</v>
      </c>
      <c r="J417" s="300">
        <f>'Anchor-AI'!O415</f>
        <v>0</v>
      </c>
      <c r="K417" s="295">
        <f>(Summary!$C$63*H417+Summary!$C$64*I417+Summary!$C$65*J417)/Summary!$C$66</f>
        <v>0</v>
      </c>
      <c r="L417" s="300">
        <f>'Anchor-AI'!P415</f>
        <v>0</v>
      </c>
      <c r="M417" s="300">
        <f>'Anchor-AI'!Q415</f>
        <v>0</v>
      </c>
      <c r="N417" s="300">
        <f>'Anchor-AI'!R415</f>
        <v>0</v>
      </c>
      <c r="O417" s="300">
        <f>'Anchor-AI'!S415</f>
        <v>0</v>
      </c>
      <c r="P417" s="300">
        <f>'Anchor-AI'!T415</f>
        <v>0</v>
      </c>
      <c r="Q417" s="300">
        <f>'Anchor-AI'!U415</f>
        <v>0</v>
      </c>
      <c r="R417" s="300">
        <f>'Anchor-AI'!V415</f>
        <v>0</v>
      </c>
      <c r="S417" s="300">
        <f>'Anchor-AI'!W415</f>
        <v>0</v>
      </c>
      <c r="T417" s="300">
        <f>'Anchor-AI'!X415</f>
        <v>0</v>
      </c>
      <c r="U417" s="300">
        <f>10*LOG10(1/((Summary!$C$80/10^(R417/10)+Summary!$C$81/10^(S417/10)+Summary!$C$82/10^(T417/10))/Summary!$C$83))</f>
        <v>0</v>
      </c>
      <c r="V417" s="300">
        <f>'Anchor-AI'!Y415</f>
        <v>0</v>
      </c>
      <c r="W417" s="300">
        <f>'Anchor-AI'!Z415</f>
        <v>0</v>
      </c>
      <c r="X417" s="300">
        <f>'Anchor-AI'!AA415</f>
        <v>0</v>
      </c>
      <c r="Y417" s="357">
        <f>'Anchor-AI'!AB415</f>
        <v>0</v>
      </c>
      <c r="Z417" s="357">
        <f>'Anchor-AI'!AC415</f>
        <v>0</v>
      </c>
      <c r="AA417" s="301">
        <f t="shared" si="30"/>
        <v>0</v>
      </c>
      <c r="AC417" s="171">
        <f>'Test-AI'!L415</f>
        <v>0</v>
      </c>
      <c r="AD417" s="168">
        <f>'Test-AI'!M415</f>
        <v>0</v>
      </c>
      <c r="AE417" s="168">
        <f>'Test-AI'!N415</f>
        <v>0</v>
      </c>
      <c r="AF417" s="168">
        <f>'Test-AI'!O415</f>
        <v>0</v>
      </c>
      <c r="AG417" s="168">
        <f>(Summary!$C$63*AD417+Summary!$C$64*AE417+Summary!$C$65*AF417)/Summary!$C$66</f>
        <v>0</v>
      </c>
      <c r="AH417" s="168">
        <f>'Test-AI'!P415</f>
        <v>0</v>
      </c>
      <c r="AI417" s="168">
        <f>'Test-AI'!Q415</f>
        <v>0</v>
      </c>
      <c r="AJ417" s="168">
        <f>'Test-AI'!R415</f>
        <v>0</v>
      </c>
      <c r="AK417" s="168">
        <f>'Test-AI'!S415</f>
        <v>0</v>
      </c>
      <c r="AL417" s="168">
        <f>'Test-AI'!T415</f>
        <v>0</v>
      </c>
      <c r="AM417" s="168">
        <f>'Test-AI'!U415</f>
        <v>0</v>
      </c>
      <c r="AN417" s="168">
        <f>'Test-AI'!V415</f>
        <v>0</v>
      </c>
      <c r="AO417" s="168">
        <f>'Test-AI'!W415</f>
        <v>0</v>
      </c>
      <c r="AP417" s="168">
        <f>'Test-AI'!X415</f>
        <v>0</v>
      </c>
      <c r="AQ417" s="168">
        <f>10*LOG10(1/((Summary!$C$80/10^(AN417/10)+Summary!$C$81/10^(AO417/10)+Summary!$C$82/10^(AP417/10))/Summary!$C$83))</f>
        <v>0</v>
      </c>
      <c r="AR417" s="168">
        <f>'Test-AI'!Y415</f>
        <v>0</v>
      </c>
      <c r="AS417" s="168">
        <f>'Test-AI'!Z415</f>
        <v>0</v>
      </c>
      <c r="AT417" s="300">
        <f>'Test-AI'!AA415</f>
        <v>0</v>
      </c>
      <c r="AU417" s="357">
        <f>'Test-AI'!AB415</f>
        <v>0</v>
      </c>
      <c r="AV417" s="357">
        <f>'Test-AI'!AC415</f>
        <v>0</v>
      </c>
      <c r="AW417" s="301">
        <f t="shared" si="31"/>
        <v>0</v>
      </c>
      <c r="AX417" s="302" t="e">
        <f t="shared" si="32"/>
        <v>#DIV/0!</v>
      </c>
      <c r="AY417" s="303" t="e">
        <f t="shared" si="32"/>
        <v>#DIV/0!</v>
      </c>
      <c r="AZ417" s="297" t="e">
        <f t="shared" si="32"/>
        <v>#DIV/0!</v>
      </c>
      <c r="BA417" s="345" t="e">
        <f t="shared" si="32"/>
        <v>#DIV/0!</v>
      </c>
      <c r="BB417" s="75"/>
      <c r="BC417" s="75"/>
      <c r="BD417" s="570"/>
      <c r="BE417" s="550"/>
      <c r="BF417" s="553"/>
      <c r="BG417" s="553"/>
      <c r="BH417" s="553"/>
      <c r="BI417" s="553"/>
      <c r="BJ417" s="553"/>
      <c r="BK417" s="553"/>
      <c r="BL417" s="553"/>
      <c r="BM417" s="553"/>
      <c r="BN417" s="553"/>
      <c r="BO417" s="546"/>
      <c r="BP417" s="544"/>
      <c r="BQ417" s="546"/>
      <c r="BR417" s="544"/>
      <c r="BS417" s="553"/>
      <c r="BT417" s="553"/>
      <c r="BU417" s="553"/>
      <c r="BV417" s="553"/>
      <c r="BW417" s="553"/>
      <c r="BX417" s="553"/>
      <c r="BY417" s="553"/>
      <c r="BZ417" s="544"/>
      <c r="CA417" s="544"/>
      <c r="CB417" s="553"/>
      <c r="CC417" s="553"/>
      <c r="CD417" s="553"/>
      <c r="CE417" s="546"/>
      <c r="CF417" s="544"/>
      <c r="CG417" s="546"/>
      <c r="CH417" s="544"/>
    </row>
    <row r="418" spans="1:86" ht="17" hidden="1" customHeight="1" x14ac:dyDescent="0.2">
      <c r="A418" s="485"/>
      <c r="B418" s="595" t="s">
        <v>158</v>
      </c>
      <c r="C418" s="586" t="s">
        <v>102</v>
      </c>
      <c r="D418" s="589">
        <v>24</v>
      </c>
      <c r="E418" s="557">
        <v>10</v>
      </c>
      <c r="F418" s="238">
        <v>85</v>
      </c>
      <c r="G418" s="289">
        <f>'Anchor-AI'!L416</f>
        <v>0</v>
      </c>
      <c r="H418" s="290">
        <f>'Anchor-AI'!M416</f>
        <v>0</v>
      </c>
      <c r="I418" s="290">
        <f>'Anchor-AI'!N416</f>
        <v>0</v>
      </c>
      <c r="J418" s="290">
        <f>'Anchor-AI'!O416</f>
        <v>0</v>
      </c>
      <c r="K418" s="290">
        <f>(Summary!$C$63*H418+Summary!$C$64*I418+Summary!$C$65*J418)/Summary!$C$66</f>
        <v>0</v>
      </c>
      <c r="L418" s="290">
        <f>'Anchor-AI'!P416</f>
        <v>0</v>
      </c>
      <c r="M418" s="290">
        <f>'Anchor-AI'!Q416</f>
        <v>0</v>
      </c>
      <c r="N418" s="290">
        <f>'Anchor-AI'!R416</f>
        <v>0</v>
      </c>
      <c r="O418" s="290">
        <f>'Anchor-AI'!S416</f>
        <v>0</v>
      </c>
      <c r="P418" s="290">
        <f>'Anchor-AI'!T416</f>
        <v>0</v>
      </c>
      <c r="Q418" s="290">
        <f>'Anchor-AI'!U416</f>
        <v>0</v>
      </c>
      <c r="R418" s="290">
        <f>'Anchor-AI'!V416</f>
        <v>0</v>
      </c>
      <c r="S418" s="290">
        <f>'Anchor-AI'!W416</f>
        <v>0</v>
      </c>
      <c r="T418" s="290">
        <f>'Anchor-AI'!X416</f>
        <v>0</v>
      </c>
      <c r="U418" s="290">
        <f>10*LOG10(1/((Summary!$C$80/10^(R418/10)+Summary!$C$81/10^(S418/10)+Summary!$C$82/10^(T418/10))/Summary!$C$83))</f>
        <v>0</v>
      </c>
      <c r="V418" s="290">
        <f>'Anchor-AI'!Y416</f>
        <v>0</v>
      </c>
      <c r="W418" s="290">
        <f>'Anchor-AI'!Z416</f>
        <v>0</v>
      </c>
      <c r="X418" s="290">
        <f>'Anchor-AI'!AA416</f>
        <v>0</v>
      </c>
      <c r="Y418" s="360">
        <f>'Anchor-AI'!AB416</f>
        <v>0</v>
      </c>
      <c r="Z418" s="360">
        <f>'Anchor-AI'!AC416</f>
        <v>0</v>
      </c>
      <c r="AA418" s="291">
        <f t="shared" si="30"/>
        <v>0</v>
      </c>
      <c r="AC418" s="169">
        <f>'Test-AI'!L416</f>
        <v>0</v>
      </c>
      <c r="AD418" s="166">
        <f>'Test-AI'!M416</f>
        <v>0</v>
      </c>
      <c r="AE418" s="166">
        <f>'Test-AI'!N416</f>
        <v>0</v>
      </c>
      <c r="AF418" s="166">
        <f>'Test-AI'!O416</f>
        <v>0</v>
      </c>
      <c r="AG418" s="166">
        <f>(Summary!$C$63*AD418+Summary!$C$64*AE418+Summary!$C$65*AF418)/Summary!$C$66</f>
        <v>0</v>
      </c>
      <c r="AH418" s="166">
        <f>'Test-AI'!P416</f>
        <v>0</v>
      </c>
      <c r="AI418" s="166">
        <f>'Test-AI'!Q416</f>
        <v>0</v>
      </c>
      <c r="AJ418" s="166">
        <f>'Test-AI'!R416</f>
        <v>0</v>
      </c>
      <c r="AK418" s="166">
        <f>'Test-AI'!S416</f>
        <v>0</v>
      </c>
      <c r="AL418" s="166">
        <f>'Test-AI'!T416</f>
        <v>0</v>
      </c>
      <c r="AM418" s="166">
        <f>'Test-AI'!U416</f>
        <v>0</v>
      </c>
      <c r="AN418" s="166">
        <f>'Test-AI'!V416</f>
        <v>0</v>
      </c>
      <c r="AO418" s="166">
        <f>'Test-AI'!W416</f>
        <v>0</v>
      </c>
      <c r="AP418" s="166">
        <f>'Test-AI'!X416</f>
        <v>0</v>
      </c>
      <c r="AQ418" s="166">
        <f>10*LOG10(1/((Summary!$C$80/10^(AN418/10)+Summary!$C$81/10^(AO418/10)+Summary!$C$82/10^(AP418/10))/Summary!$C$83))</f>
        <v>0</v>
      </c>
      <c r="AR418" s="166">
        <f>'Test-AI'!Y416</f>
        <v>0</v>
      </c>
      <c r="AS418" s="166">
        <f>'Test-AI'!Z416</f>
        <v>0</v>
      </c>
      <c r="AT418" s="290">
        <f>'Test-AI'!AA416</f>
        <v>0</v>
      </c>
      <c r="AU418" s="356">
        <f>'Test-AI'!AB416</f>
        <v>0</v>
      </c>
      <c r="AV418" s="356">
        <f>'Test-AI'!AC416</f>
        <v>0</v>
      </c>
      <c r="AW418" s="291">
        <f t="shared" si="31"/>
        <v>0</v>
      </c>
      <c r="AX418" s="292" t="e">
        <f t="shared" si="32"/>
        <v>#DIV/0!</v>
      </c>
      <c r="AY418" s="293" t="e">
        <f t="shared" si="32"/>
        <v>#DIV/0!</v>
      </c>
      <c r="AZ418" s="292" t="e">
        <f t="shared" si="32"/>
        <v>#DIV/0!</v>
      </c>
      <c r="BA418" s="344" t="e">
        <f t="shared" si="32"/>
        <v>#DIV/0!</v>
      </c>
      <c r="BB418" s="75"/>
      <c r="BC418" s="75"/>
      <c r="BD418" s="572" t="s">
        <v>39</v>
      </c>
      <c r="BE418" s="549" t="e">
        <f t="array" ref="BE418">bdRateExtend($G418:$G421,H418:H421,$AC418:$AC421,AD418:AD421)</f>
        <v>#VALUE!</v>
      </c>
      <c r="BF418" s="551" t="e">
        <f t="array" ref="BF418">bdRateExtend($G418:$G423,H418:H423,$AC418:$AC423,AD418:AD423)</f>
        <v>#VALUE!</v>
      </c>
      <c r="BG418" s="551" t="e">
        <f t="array" ref="BG418">bdRateExtend($G418:$G423,I418:I423,$AC418:$AC423,AE418:AE423)</f>
        <v>#VALUE!</v>
      </c>
      <c r="BH418" s="551" t="e">
        <f t="array" ref="BH418">bdRateExtend($G418:$G423,J418:J423,$AC418:$AC423,AF418:AF423)</f>
        <v>#VALUE!</v>
      </c>
      <c r="BI418" s="551" t="e">
        <f t="array" ref="BI418">bdRateExtend($G418:$G423,K418:K423,$AC418:$AC423,AG418:AG423)</f>
        <v>#VALUE!</v>
      </c>
      <c r="BJ418" s="575" t="e">
        <f>(Summary!$C$94*BF418+Summary!$C$95*BG418+Summary!$C$96*BH418)/Summary!$C$97</f>
        <v>#VALUE!</v>
      </c>
      <c r="BK418" s="551" t="e">
        <f t="array" ref="BK418">bdRateExtend($G418:$G421,L418:L421,$AC418:$AC421,AH418:AH421)</f>
        <v>#VALUE!</v>
      </c>
      <c r="BL418" s="551" t="e">
        <f t="array" ref="BL418">bdRateExtend($G418:$G423,L418:L423,$AC418:$AC423,AH418:AH423)</f>
        <v>#VALUE!</v>
      </c>
      <c r="BM418" s="551" t="e">
        <f t="array" ref="BM418">bdRateExtend($G418:$G421,M418:M421,$AC418:$AC421,AI418:AI421)</f>
        <v>#VALUE!</v>
      </c>
      <c r="BN418" s="551" t="e">
        <f t="array" ref="BN418">bdRateExtend($G418:$G423,M418:M423,$AC418:$AC423,AI418:AI423)</f>
        <v>#VALUE!</v>
      </c>
      <c r="BO418" s="548" t="e">
        <f t="array" ref="BO418">bdRateExtend($G418:$G421,N418:N421,$AC418:$AC421,AJ418:AJ421,"None", FALSE,1)</f>
        <v>#VALUE!</v>
      </c>
      <c r="BP418" s="585" t="e">
        <f t="array" ref="BP418">bdRateExtend($G418:$G423,N418:N423,$AC418:$AC423,AJ418:AJ423,"None", FALSE,1)</f>
        <v>#VALUE!</v>
      </c>
      <c r="BQ418" s="548" t="e">
        <f t="array" ref="BQ418">bdRateExtend($G418:$G421,O418:O421,$AC418:$AC421,AK418:AK421,"None", FALSE,1)</f>
        <v>#VALUE!</v>
      </c>
      <c r="BR418" s="585" t="e">
        <f t="array" ref="BR418">bdRateExtend($G418:$G423,O418:O423,$AC418:$AC423,AK418:AK423,"None", FALSE,1)</f>
        <v>#VALUE!</v>
      </c>
      <c r="BS418" s="551" t="e">
        <f t="array" ref="BS418">bdRateExtend($G418:$G421,P418:P421,$AC418:$AC421,AL418:AL421)</f>
        <v>#VALUE!</v>
      </c>
      <c r="BT418" s="551" t="e">
        <f t="array" ref="BT418">bdRateExtend($G418:$G423,P418:P423,$AC418:$AC423,AL418:AL423)</f>
        <v>#VALUE!</v>
      </c>
      <c r="BU418" s="551" t="e">
        <f t="array" ref="BU418">bdRateExtend($G418:$G421,Q418:Q421,$AC418:$AC421,AM418:AM421)</f>
        <v>#VALUE!</v>
      </c>
      <c r="BV418" s="551" t="e">
        <f t="array" ref="BV418">bdRateExtend($G418:$G423,Q418:Q423,$AC418:$AC423,AM418:AM423)</f>
        <v>#VALUE!</v>
      </c>
      <c r="BW418" s="551" t="e">
        <f t="array" ref="BW418">bdRateExtend($G418:$G421,R418:R421,$AC418:$AC421,AN418:AN421)</f>
        <v>#VALUE!</v>
      </c>
      <c r="BX418" s="551" t="e">
        <f t="array" ref="BX418">bdRateExtend($G418:$G423,R418:R423,$AC418:$AC423,AN418:AN423)</f>
        <v>#VALUE!</v>
      </c>
      <c r="BY418" s="551" t="e">
        <f t="array" ref="BY418">bdRateExtend($G418:$G423,S418:S423,$AC418:$AC423,AO418:AO423)</f>
        <v>#VALUE!</v>
      </c>
      <c r="BZ418" s="555" t="e">
        <f t="array" ref="BZ418">bdRateExtend($G418:$G423,T418:T423,$AC418:$AC423,AP418:AP423)</f>
        <v>#VALUE!</v>
      </c>
      <c r="CA418" s="555" t="e">
        <f t="array" ref="CA418">bdRateExtend($G418:$G423,U418:U423,$AC418:$AC423,AQ418:AQ423)</f>
        <v>#VALUE!</v>
      </c>
      <c r="CB418" s="575" t="e">
        <f>(Summary!$C$108*BX418+Summary!$C$109*BY418+Summary!$C$110*BZ418)/Summary!$C$111</f>
        <v>#VALUE!</v>
      </c>
      <c r="CC418" s="593" t="e">
        <f t="array" ref="CC418">bdCAMBIExtend($G418:$G421,V418:V421,$AC418:$AC421,AR418:AR421)</f>
        <v>#VALUE!</v>
      </c>
      <c r="CD418" s="578" t="e">
        <f t="array" ref="CD418">bdCAMBIExtend($G418:$G423,V418:V423,$AC418:$AC423,AR418:AR423)</f>
        <v>#VALUE!</v>
      </c>
      <c r="CE418" s="547">
        <f t="array" ref="CE418">testVMAFRange($G418:$G421,N418:N421,$AC418:$AC421,AJ418:AJ421)</f>
        <v>0</v>
      </c>
      <c r="CF418" s="543">
        <f t="array" ref="CF418">testVMAFRange($G418:$G423,N418:N423,$AC418:$AC423,AJ418:AJ423)</f>
        <v>0</v>
      </c>
      <c r="CG418" s="547">
        <f t="array" ref="CG418">testVMAFRange($G418:$G421,O418:O421,$AC418:$AC421,AK418:AK421)</f>
        <v>0</v>
      </c>
      <c r="CH418" s="543">
        <f t="array" ref="CH418">testVMAFRange($G418:$G423,O418:O423,$AC418:$AC423,AK418:AK423)</f>
        <v>0</v>
      </c>
    </row>
    <row r="419" spans="1:86" ht="17" hidden="1" customHeight="1" x14ac:dyDescent="0.2">
      <c r="A419" s="485"/>
      <c r="B419" s="566"/>
      <c r="C419" s="485"/>
      <c r="D419" s="590"/>
      <c r="E419" s="558"/>
      <c r="F419" s="239">
        <v>110</v>
      </c>
      <c r="G419" s="294">
        <f>'Anchor-AI'!L417</f>
        <v>0</v>
      </c>
      <c r="H419" s="295">
        <f>'Anchor-AI'!M417</f>
        <v>0</v>
      </c>
      <c r="I419" s="295">
        <f>'Anchor-AI'!N417</f>
        <v>0</v>
      </c>
      <c r="J419" s="295">
        <f>'Anchor-AI'!O417</f>
        <v>0</v>
      </c>
      <c r="K419" s="295">
        <f>(Summary!$C$63*H419+Summary!$C$64*I419+Summary!$C$65*J419)/Summary!$C$66</f>
        <v>0</v>
      </c>
      <c r="L419" s="295">
        <f>'Anchor-AI'!P417</f>
        <v>0</v>
      </c>
      <c r="M419" s="295">
        <f>'Anchor-AI'!Q417</f>
        <v>0</v>
      </c>
      <c r="N419" s="295">
        <f>'Anchor-AI'!R417</f>
        <v>0</v>
      </c>
      <c r="O419" s="295">
        <f>'Anchor-AI'!S417</f>
        <v>0</v>
      </c>
      <c r="P419" s="295">
        <f>'Anchor-AI'!T417</f>
        <v>0</v>
      </c>
      <c r="Q419" s="295">
        <f>'Anchor-AI'!U417</f>
        <v>0</v>
      </c>
      <c r="R419" s="295">
        <f>'Anchor-AI'!V417</f>
        <v>0</v>
      </c>
      <c r="S419" s="295">
        <f>'Anchor-AI'!W417</f>
        <v>0</v>
      </c>
      <c r="T419" s="295">
        <f>'Anchor-AI'!X417</f>
        <v>0</v>
      </c>
      <c r="U419" s="295">
        <f>10*LOG10(1/((Summary!$C$80/10^(R419/10)+Summary!$C$81/10^(S419/10)+Summary!$C$82/10^(T419/10))/Summary!$C$83))</f>
        <v>0</v>
      </c>
      <c r="V419" s="295">
        <f>'Anchor-AI'!Y417</f>
        <v>0</v>
      </c>
      <c r="W419" s="295">
        <f>'Anchor-AI'!Z417</f>
        <v>0</v>
      </c>
      <c r="X419" s="295">
        <f>'Anchor-AI'!AA417</f>
        <v>0</v>
      </c>
      <c r="Y419" s="357">
        <f>'Anchor-AI'!AB417</f>
        <v>0</v>
      </c>
      <c r="Z419" s="357">
        <f>'Anchor-AI'!AC417</f>
        <v>0</v>
      </c>
      <c r="AA419" s="296">
        <f t="shared" si="30"/>
        <v>0</v>
      </c>
      <c r="AC419" s="170">
        <f>'Test-AI'!L417</f>
        <v>0</v>
      </c>
      <c r="AD419" s="167">
        <f>'Test-AI'!M417</f>
        <v>0</v>
      </c>
      <c r="AE419" s="167">
        <f>'Test-AI'!N417</f>
        <v>0</v>
      </c>
      <c r="AF419" s="167">
        <f>'Test-AI'!O417</f>
        <v>0</v>
      </c>
      <c r="AG419" s="167">
        <f>(Summary!$C$63*AD419+Summary!$C$64*AE419+Summary!$C$65*AF419)/Summary!$C$66</f>
        <v>0</v>
      </c>
      <c r="AH419" s="167">
        <f>'Test-AI'!P417</f>
        <v>0</v>
      </c>
      <c r="AI419" s="167">
        <f>'Test-AI'!Q417</f>
        <v>0</v>
      </c>
      <c r="AJ419" s="167">
        <f>'Test-AI'!R417</f>
        <v>0</v>
      </c>
      <c r="AK419" s="167">
        <f>'Test-AI'!S417</f>
        <v>0</v>
      </c>
      <c r="AL419" s="167">
        <f>'Test-AI'!T417</f>
        <v>0</v>
      </c>
      <c r="AM419" s="167">
        <f>'Test-AI'!U417</f>
        <v>0</v>
      </c>
      <c r="AN419" s="167">
        <f>'Test-AI'!V417</f>
        <v>0</v>
      </c>
      <c r="AO419" s="167">
        <f>'Test-AI'!W417</f>
        <v>0</v>
      </c>
      <c r="AP419" s="167">
        <f>'Test-AI'!X417</f>
        <v>0</v>
      </c>
      <c r="AQ419" s="167">
        <f>10*LOG10(1/((Summary!$C$80/10^(AN419/10)+Summary!$C$81/10^(AO419/10)+Summary!$C$82/10^(AP419/10))/Summary!$C$83))</f>
        <v>0</v>
      </c>
      <c r="AR419" s="167">
        <f>'Test-AI'!Y417</f>
        <v>0</v>
      </c>
      <c r="AS419" s="167">
        <f>'Test-AI'!Z417</f>
        <v>0</v>
      </c>
      <c r="AT419" s="295">
        <f>'Test-AI'!AA417</f>
        <v>0</v>
      </c>
      <c r="AU419" s="357">
        <f>'Test-AI'!AB417</f>
        <v>0</v>
      </c>
      <c r="AV419" s="357">
        <f>'Test-AI'!AC417</f>
        <v>0</v>
      </c>
      <c r="AW419" s="296">
        <f t="shared" si="31"/>
        <v>0</v>
      </c>
      <c r="AX419" s="297" t="e">
        <f t="shared" si="32"/>
        <v>#DIV/0!</v>
      </c>
      <c r="AY419" s="298" t="e">
        <f t="shared" si="32"/>
        <v>#DIV/0!</v>
      </c>
      <c r="AZ419" s="297" t="e">
        <f t="shared" si="32"/>
        <v>#DIV/0!</v>
      </c>
      <c r="BA419" s="345" t="e">
        <f t="shared" si="32"/>
        <v>#DIV/0!</v>
      </c>
      <c r="BB419" s="75"/>
      <c r="BC419" s="75"/>
      <c r="BD419" s="565"/>
      <c r="BE419" s="550"/>
      <c r="BF419" s="552"/>
      <c r="BG419" s="552"/>
      <c r="BH419" s="552"/>
      <c r="BI419" s="552"/>
      <c r="BJ419" s="552"/>
      <c r="BK419" s="553"/>
      <c r="BL419" s="552"/>
      <c r="BM419" s="553"/>
      <c r="BN419" s="552"/>
      <c r="BO419" s="546"/>
      <c r="BP419" s="541"/>
      <c r="BQ419" s="546"/>
      <c r="BR419" s="541"/>
      <c r="BS419" s="553"/>
      <c r="BT419" s="552"/>
      <c r="BU419" s="553"/>
      <c r="BV419" s="552"/>
      <c r="BW419" s="553"/>
      <c r="BX419" s="552"/>
      <c r="BY419" s="552"/>
      <c r="BZ419" s="541"/>
      <c r="CA419" s="541"/>
      <c r="CB419" s="552"/>
      <c r="CC419" s="550"/>
      <c r="CD419" s="541"/>
      <c r="CE419" s="546"/>
      <c r="CF419" s="541"/>
      <c r="CG419" s="546"/>
      <c r="CH419" s="541"/>
    </row>
    <row r="420" spans="1:86" ht="17" hidden="1" customHeight="1" x14ac:dyDescent="0.2">
      <c r="A420" s="485"/>
      <c r="B420" s="566"/>
      <c r="C420" s="485"/>
      <c r="D420" s="590"/>
      <c r="E420" s="558"/>
      <c r="F420" s="239">
        <v>135</v>
      </c>
      <c r="G420" s="294">
        <f>'Anchor-AI'!L418</f>
        <v>0</v>
      </c>
      <c r="H420" s="295">
        <f>'Anchor-AI'!M418</f>
        <v>0</v>
      </c>
      <c r="I420" s="295">
        <f>'Anchor-AI'!N418</f>
        <v>0</v>
      </c>
      <c r="J420" s="295">
        <f>'Anchor-AI'!O418</f>
        <v>0</v>
      </c>
      <c r="K420" s="295">
        <f>(Summary!$C$63*H420+Summary!$C$64*I420+Summary!$C$65*J420)/Summary!$C$66</f>
        <v>0</v>
      </c>
      <c r="L420" s="295">
        <f>'Anchor-AI'!P418</f>
        <v>0</v>
      </c>
      <c r="M420" s="295">
        <f>'Anchor-AI'!Q418</f>
        <v>0</v>
      </c>
      <c r="N420" s="295">
        <f>'Anchor-AI'!R418</f>
        <v>0</v>
      </c>
      <c r="O420" s="295">
        <f>'Anchor-AI'!S418</f>
        <v>0</v>
      </c>
      <c r="P420" s="295">
        <f>'Anchor-AI'!T418</f>
        <v>0</v>
      </c>
      <c r="Q420" s="295">
        <f>'Anchor-AI'!U418</f>
        <v>0</v>
      </c>
      <c r="R420" s="295">
        <f>'Anchor-AI'!V418</f>
        <v>0</v>
      </c>
      <c r="S420" s="295">
        <f>'Anchor-AI'!W418</f>
        <v>0</v>
      </c>
      <c r="T420" s="295">
        <f>'Anchor-AI'!X418</f>
        <v>0</v>
      </c>
      <c r="U420" s="295">
        <f>10*LOG10(1/((Summary!$C$80/10^(R420/10)+Summary!$C$81/10^(S420/10)+Summary!$C$82/10^(T420/10))/Summary!$C$83))</f>
        <v>0</v>
      </c>
      <c r="V420" s="295">
        <f>'Anchor-AI'!Y418</f>
        <v>0</v>
      </c>
      <c r="W420" s="295">
        <f>'Anchor-AI'!Z418</f>
        <v>0</v>
      </c>
      <c r="X420" s="295">
        <f>'Anchor-AI'!AA418</f>
        <v>0</v>
      </c>
      <c r="Y420" s="357">
        <f>'Anchor-AI'!AB418</f>
        <v>0</v>
      </c>
      <c r="Z420" s="357">
        <f>'Anchor-AI'!AC418</f>
        <v>0</v>
      </c>
      <c r="AA420" s="296">
        <f t="shared" si="30"/>
        <v>0</v>
      </c>
      <c r="AC420" s="170">
        <f>'Test-AI'!L418</f>
        <v>0</v>
      </c>
      <c r="AD420" s="167">
        <f>'Test-AI'!M418</f>
        <v>0</v>
      </c>
      <c r="AE420" s="167">
        <f>'Test-AI'!N418</f>
        <v>0</v>
      </c>
      <c r="AF420" s="167">
        <f>'Test-AI'!O418</f>
        <v>0</v>
      </c>
      <c r="AG420" s="167">
        <f>(Summary!$C$63*AD420+Summary!$C$64*AE420+Summary!$C$65*AF420)/Summary!$C$66</f>
        <v>0</v>
      </c>
      <c r="AH420" s="167">
        <f>'Test-AI'!P418</f>
        <v>0</v>
      </c>
      <c r="AI420" s="167">
        <f>'Test-AI'!Q418</f>
        <v>0</v>
      </c>
      <c r="AJ420" s="167">
        <f>'Test-AI'!R418</f>
        <v>0</v>
      </c>
      <c r="AK420" s="167">
        <f>'Test-AI'!S418</f>
        <v>0</v>
      </c>
      <c r="AL420" s="167">
        <f>'Test-AI'!T418</f>
        <v>0</v>
      </c>
      <c r="AM420" s="167">
        <f>'Test-AI'!U418</f>
        <v>0</v>
      </c>
      <c r="AN420" s="167">
        <f>'Test-AI'!V418</f>
        <v>0</v>
      </c>
      <c r="AO420" s="167">
        <f>'Test-AI'!W418</f>
        <v>0</v>
      </c>
      <c r="AP420" s="167">
        <f>'Test-AI'!X418</f>
        <v>0</v>
      </c>
      <c r="AQ420" s="167">
        <f>10*LOG10(1/((Summary!$C$80/10^(AN420/10)+Summary!$C$81/10^(AO420/10)+Summary!$C$82/10^(AP420/10))/Summary!$C$83))</f>
        <v>0</v>
      </c>
      <c r="AR420" s="167">
        <f>'Test-AI'!Y418</f>
        <v>0</v>
      </c>
      <c r="AS420" s="167">
        <f>'Test-AI'!Z418</f>
        <v>0</v>
      </c>
      <c r="AT420" s="295">
        <f>'Test-AI'!AA418</f>
        <v>0</v>
      </c>
      <c r="AU420" s="357">
        <f>'Test-AI'!AB418</f>
        <v>0</v>
      </c>
      <c r="AV420" s="357">
        <f>'Test-AI'!AC418</f>
        <v>0</v>
      </c>
      <c r="AW420" s="296">
        <f t="shared" si="31"/>
        <v>0</v>
      </c>
      <c r="AX420" s="297" t="e">
        <f t="shared" si="32"/>
        <v>#DIV/0!</v>
      </c>
      <c r="AY420" s="298" t="e">
        <f t="shared" si="32"/>
        <v>#DIV/0!</v>
      </c>
      <c r="AZ420" s="297" t="e">
        <f t="shared" si="32"/>
        <v>#DIV/0!</v>
      </c>
      <c r="BA420" s="345" t="e">
        <f t="shared" si="32"/>
        <v>#DIV/0!</v>
      </c>
      <c r="BB420" s="75"/>
      <c r="BC420" s="75"/>
      <c r="BD420" s="573" t="s">
        <v>147</v>
      </c>
      <c r="BE420" s="549" t="e">
        <f t="array" ref="BE420">bdRateExtend($G419:$G422,H419:H422,$AC419:$AC422,AD419:AD422)</f>
        <v>#VALUE!</v>
      </c>
      <c r="BF420" s="552"/>
      <c r="BG420" s="552"/>
      <c r="BH420" s="552"/>
      <c r="BI420" s="552"/>
      <c r="BJ420" s="552"/>
      <c r="BK420" s="551" t="e">
        <f t="array" ref="BK420">bdRateExtend($G419:$G422,L419:L422,$AC419:$AC422,AH419:AH422)</f>
        <v>#VALUE!</v>
      </c>
      <c r="BL420" s="552"/>
      <c r="BM420" s="551" t="e">
        <f t="array" ref="BM420">bdRateExtend($G419:$G422,M419:M422,$AC419:$AC422,AI419:AI422)</f>
        <v>#VALUE!</v>
      </c>
      <c r="BN420" s="552"/>
      <c r="BO420" s="545" t="e">
        <f t="array" ref="BO420">bdRateExtend($G419:$G422,N419:N422,$AC419:$AC422,AJ419:AJ422,"None", FALSE,1)</f>
        <v>#VALUE!</v>
      </c>
      <c r="BP420" s="541"/>
      <c r="BQ420" s="545" t="e">
        <f t="array" ref="BQ420">bdRateExtend($G419:$G422,O419:O422,$AC419:$AC422,AK419:AK422,"None", FALSE,1)</f>
        <v>#VALUE!</v>
      </c>
      <c r="BR420" s="541"/>
      <c r="BS420" s="551" t="e">
        <f t="array" ref="BS420">bdRateExtend($G419:$G422,P419:P422,$AC419:$AC422,AL419:AL422)</f>
        <v>#VALUE!</v>
      </c>
      <c r="BT420" s="552"/>
      <c r="BU420" s="551" t="e">
        <f t="array" ref="BU420">bdRateExtend($G419:$G422,Q419:Q422,$AC419:$AC422,AM419:AM422)</f>
        <v>#VALUE!</v>
      </c>
      <c r="BV420" s="552"/>
      <c r="BW420" s="551" t="e">
        <f t="array" ref="BW420">bdRateExtend($G419:$G422,R419:R422,$AC419:$AC422,AN419:AN422)</f>
        <v>#VALUE!</v>
      </c>
      <c r="BX420" s="552"/>
      <c r="BY420" s="552"/>
      <c r="BZ420" s="541"/>
      <c r="CA420" s="541"/>
      <c r="CB420" s="552"/>
      <c r="CC420" s="560" t="e">
        <f t="array" ref="CC420">bdCAMBIExtend($G419:$G422,V419:V422,$AC419:$AC422,AR419:AR422)</f>
        <v>#VALUE!</v>
      </c>
      <c r="CD420" s="541"/>
      <c r="CE420" s="554">
        <f t="array" ref="CE420">testVMAFRange($G419:$G422,N419:N422,$AC419:$AC422,AJ419:AJ422)</f>
        <v>0</v>
      </c>
      <c r="CF420" s="541"/>
      <c r="CG420" s="554">
        <f t="array" ref="CG420">testVMAFRange($G419:$G422,O419:O422,$AC419:$AC422,AK419:AK422)</f>
        <v>0</v>
      </c>
      <c r="CH420" s="541"/>
    </row>
    <row r="421" spans="1:86" ht="17" hidden="1" customHeight="1" x14ac:dyDescent="0.2">
      <c r="A421" s="485"/>
      <c r="B421" s="566"/>
      <c r="C421" s="485"/>
      <c r="D421" s="590"/>
      <c r="E421" s="558"/>
      <c r="F421" s="239">
        <v>160</v>
      </c>
      <c r="G421" s="294">
        <f>'Anchor-AI'!L419</f>
        <v>0</v>
      </c>
      <c r="H421" s="295">
        <f>'Anchor-AI'!M419</f>
        <v>0</v>
      </c>
      <c r="I421" s="295">
        <f>'Anchor-AI'!N419</f>
        <v>0</v>
      </c>
      <c r="J421" s="295">
        <f>'Anchor-AI'!O419</f>
        <v>0</v>
      </c>
      <c r="K421" s="295">
        <f>(Summary!$C$63*H421+Summary!$C$64*I421+Summary!$C$65*J421)/Summary!$C$66</f>
        <v>0</v>
      </c>
      <c r="L421" s="295">
        <f>'Anchor-AI'!P419</f>
        <v>0</v>
      </c>
      <c r="M421" s="295">
        <f>'Anchor-AI'!Q419</f>
        <v>0</v>
      </c>
      <c r="N421" s="295">
        <f>'Anchor-AI'!R419</f>
        <v>0</v>
      </c>
      <c r="O421" s="295">
        <f>'Anchor-AI'!S419</f>
        <v>0</v>
      </c>
      <c r="P421" s="295">
        <f>'Anchor-AI'!T419</f>
        <v>0</v>
      </c>
      <c r="Q421" s="295">
        <f>'Anchor-AI'!U419</f>
        <v>0</v>
      </c>
      <c r="R421" s="295">
        <f>'Anchor-AI'!V419</f>
        <v>0</v>
      </c>
      <c r="S421" s="295">
        <f>'Anchor-AI'!W419</f>
        <v>0</v>
      </c>
      <c r="T421" s="295">
        <f>'Anchor-AI'!X419</f>
        <v>0</v>
      </c>
      <c r="U421" s="295">
        <f>10*LOG10(1/((Summary!$C$80/10^(R421/10)+Summary!$C$81/10^(S421/10)+Summary!$C$82/10^(T421/10))/Summary!$C$83))</f>
        <v>0</v>
      </c>
      <c r="V421" s="295">
        <f>'Anchor-AI'!Y419</f>
        <v>0</v>
      </c>
      <c r="W421" s="295">
        <f>'Anchor-AI'!Z419</f>
        <v>0</v>
      </c>
      <c r="X421" s="295">
        <f>'Anchor-AI'!AA419</f>
        <v>0</v>
      </c>
      <c r="Y421" s="357">
        <f>'Anchor-AI'!AB419</f>
        <v>0</v>
      </c>
      <c r="Z421" s="357">
        <f>'Anchor-AI'!AC419</f>
        <v>0</v>
      </c>
      <c r="AA421" s="296">
        <f t="shared" si="30"/>
        <v>0</v>
      </c>
      <c r="AC421" s="170">
        <f>'Test-AI'!L419</f>
        <v>0</v>
      </c>
      <c r="AD421" s="167">
        <f>'Test-AI'!M419</f>
        <v>0</v>
      </c>
      <c r="AE421" s="167">
        <f>'Test-AI'!N419</f>
        <v>0</v>
      </c>
      <c r="AF421" s="167">
        <f>'Test-AI'!O419</f>
        <v>0</v>
      </c>
      <c r="AG421" s="167">
        <f>(Summary!$C$63*AD421+Summary!$C$64*AE421+Summary!$C$65*AF421)/Summary!$C$66</f>
        <v>0</v>
      </c>
      <c r="AH421" s="167">
        <f>'Test-AI'!P419</f>
        <v>0</v>
      </c>
      <c r="AI421" s="167">
        <f>'Test-AI'!Q419</f>
        <v>0</v>
      </c>
      <c r="AJ421" s="167">
        <f>'Test-AI'!R419</f>
        <v>0</v>
      </c>
      <c r="AK421" s="167">
        <f>'Test-AI'!S419</f>
        <v>0</v>
      </c>
      <c r="AL421" s="167">
        <f>'Test-AI'!T419</f>
        <v>0</v>
      </c>
      <c r="AM421" s="167">
        <f>'Test-AI'!U419</f>
        <v>0</v>
      </c>
      <c r="AN421" s="167">
        <f>'Test-AI'!V419</f>
        <v>0</v>
      </c>
      <c r="AO421" s="167">
        <f>'Test-AI'!W419</f>
        <v>0</v>
      </c>
      <c r="AP421" s="167">
        <f>'Test-AI'!X419</f>
        <v>0</v>
      </c>
      <c r="AQ421" s="167">
        <f>10*LOG10(1/((Summary!$C$80/10^(AN421/10)+Summary!$C$81/10^(AO421/10)+Summary!$C$82/10^(AP421/10))/Summary!$C$83))</f>
        <v>0</v>
      </c>
      <c r="AR421" s="167">
        <f>'Test-AI'!Y419</f>
        <v>0</v>
      </c>
      <c r="AS421" s="167">
        <f>'Test-AI'!Z419</f>
        <v>0</v>
      </c>
      <c r="AT421" s="295">
        <f>'Test-AI'!AA419</f>
        <v>0</v>
      </c>
      <c r="AU421" s="357">
        <f>'Test-AI'!AB419</f>
        <v>0</v>
      </c>
      <c r="AV421" s="357">
        <f>'Test-AI'!AC419</f>
        <v>0</v>
      </c>
      <c r="AW421" s="296">
        <f t="shared" si="31"/>
        <v>0</v>
      </c>
      <c r="AX421" s="297" t="e">
        <f t="shared" si="32"/>
        <v>#DIV/0!</v>
      </c>
      <c r="AY421" s="298" t="e">
        <f t="shared" si="32"/>
        <v>#DIV/0!</v>
      </c>
      <c r="AZ421" s="297" t="e">
        <f t="shared" si="32"/>
        <v>#DIV/0!</v>
      </c>
      <c r="BA421" s="345" t="e">
        <f t="shared" si="32"/>
        <v>#DIV/0!</v>
      </c>
      <c r="BB421" s="75"/>
      <c r="BC421" s="75"/>
      <c r="BD421" s="565"/>
      <c r="BE421" s="550"/>
      <c r="BF421" s="552"/>
      <c r="BG421" s="552"/>
      <c r="BH421" s="552"/>
      <c r="BI421" s="552"/>
      <c r="BJ421" s="552"/>
      <c r="BK421" s="553"/>
      <c r="BL421" s="552"/>
      <c r="BM421" s="553"/>
      <c r="BN421" s="552"/>
      <c r="BO421" s="546"/>
      <c r="BP421" s="541"/>
      <c r="BQ421" s="546"/>
      <c r="BR421" s="541"/>
      <c r="BS421" s="553"/>
      <c r="BT421" s="552"/>
      <c r="BU421" s="553"/>
      <c r="BV421" s="552"/>
      <c r="BW421" s="553"/>
      <c r="BX421" s="552"/>
      <c r="BY421" s="552"/>
      <c r="BZ421" s="541"/>
      <c r="CA421" s="541"/>
      <c r="CB421" s="552"/>
      <c r="CC421" s="550"/>
      <c r="CD421" s="541"/>
      <c r="CE421" s="546"/>
      <c r="CF421" s="541"/>
      <c r="CG421" s="546"/>
      <c r="CH421" s="541"/>
    </row>
    <row r="422" spans="1:86" ht="17" hidden="1" customHeight="1" x14ac:dyDescent="0.2">
      <c r="A422" s="485"/>
      <c r="B422" s="566"/>
      <c r="C422" s="485"/>
      <c r="D422" s="590"/>
      <c r="E422" s="558"/>
      <c r="F422" s="239">
        <v>185</v>
      </c>
      <c r="G422" s="294">
        <f>'Anchor-AI'!L420</f>
        <v>0</v>
      </c>
      <c r="H422" s="295">
        <f>'Anchor-AI'!M420</f>
        <v>0</v>
      </c>
      <c r="I422" s="295">
        <f>'Anchor-AI'!N420</f>
        <v>0</v>
      </c>
      <c r="J422" s="295">
        <f>'Anchor-AI'!O420</f>
        <v>0</v>
      </c>
      <c r="K422" s="295">
        <f>(Summary!$C$63*H422+Summary!$C$64*I422+Summary!$C$65*J422)/Summary!$C$66</f>
        <v>0</v>
      </c>
      <c r="L422" s="295">
        <f>'Anchor-AI'!P420</f>
        <v>0</v>
      </c>
      <c r="M422" s="295">
        <f>'Anchor-AI'!Q420</f>
        <v>0</v>
      </c>
      <c r="N422" s="295">
        <f>'Anchor-AI'!R420</f>
        <v>0</v>
      </c>
      <c r="O422" s="295">
        <f>'Anchor-AI'!S420</f>
        <v>0</v>
      </c>
      <c r="P422" s="295">
        <f>'Anchor-AI'!T420</f>
        <v>0</v>
      </c>
      <c r="Q422" s="295">
        <f>'Anchor-AI'!U420</f>
        <v>0</v>
      </c>
      <c r="R422" s="295">
        <f>'Anchor-AI'!V420</f>
        <v>0</v>
      </c>
      <c r="S422" s="295">
        <f>'Anchor-AI'!W420</f>
        <v>0</v>
      </c>
      <c r="T422" s="295">
        <f>'Anchor-AI'!X420</f>
        <v>0</v>
      </c>
      <c r="U422" s="295">
        <f>10*LOG10(1/((Summary!$C$80/10^(R422/10)+Summary!$C$81/10^(S422/10)+Summary!$C$82/10^(T422/10))/Summary!$C$83))</f>
        <v>0</v>
      </c>
      <c r="V422" s="295">
        <f>'Anchor-AI'!Y420</f>
        <v>0</v>
      </c>
      <c r="W422" s="295">
        <f>'Anchor-AI'!Z420</f>
        <v>0</v>
      </c>
      <c r="X422" s="295">
        <f>'Anchor-AI'!AA420</f>
        <v>0</v>
      </c>
      <c r="Y422" s="357">
        <f>'Anchor-AI'!AB420</f>
        <v>0</v>
      </c>
      <c r="Z422" s="357">
        <f>'Anchor-AI'!AC420</f>
        <v>0</v>
      </c>
      <c r="AA422" s="296">
        <f t="shared" si="30"/>
        <v>0</v>
      </c>
      <c r="AC422" s="170">
        <f>'Test-AI'!L420</f>
        <v>0</v>
      </c>
      <c r="AD422" s="167">
        <f>'Test-AI'!M420</f>
        <v>0</v>
      </c>
      <c r="AE422" s="167">
        <f>'Test-AI'!N420</f>
        <v>0</v>
      </c>
      <c r="AF422" s="167">
        <f>'Test-AI'!O420</f>
        <v>0</v>
      </c>
      <c r="AG422" s="167">
        <f>(Summary!$C$63*AD422+Summary!$C$64*AE422+Summary!$C$65*AF422)/Summary!$C$66</f>
        <v>0</v>
      </c>
      <c r="AH422" s="167">
        <f>'Test-AI'!P420</f>
        <v>0</v>
      </c>
      <c r="AI422" s="167">
        <f>'Test-AI'!Q420</f>
        <v>0</v>
      </c>
      <c r="AJ422" s="167">
        <f>'Test-AI'!R420</f>
        <v>0</v>
      </c>
      <c r="AK422" s="167">
        <f>'Test-AI'!S420</f>
        <v>0</v>
      </c>
      <c r="AL422" s="167">
        <f>'Test-AI'!T420</f>
        <v>0</v>
      </c>
      <c r="AM422" s="167">
        <f>'Test-AI'!U420</f>
        <v>0</v>
      </c>
      <c r="AN422" s="167">
        <f>'Test-AI'!V420</f>
        <v>0</v>
      </c>
      <c r="AO422" s="167">
        <f>'Test-AI'!W420</f>
        <v>0</v>
      </c>
      <c r="AP422" s="167">
        <f>'Test-AI'!X420</f>
        <v>0</v>
      </c>
      <c r="AQ422" s="167">
        <f>10*LOG10(1/((Summary!$C$80/10^(AN422/10)+Summary!$C$81/10^(AO422/10)+Summary!$C$82/10^(AP422/10))/Summary!$C$83))</f>
        <v>0</v>
      </c>
      <c r="AR422" s="167">
        <f>'Test-AI'!Y420</f>
        <v>0</v>
      </c>
      <c r="AS422" s="167">
        <f>'Test-AI'!Z420</f>
        <v>0</v>
      </c>
      <c r="AT422" s="295">
        <f>'Test-AI'!AA420</f>
        <v>0</v>
      </c>
      <c r="AU422" s="357">
        <f>'Test-AI'!AB420</f>
        <v>0</v>
      </c>
      <c r="AV422" s="357">
        <f>'Test-AI'!AC420</f>
        <v>0</v>
      </c>
      <c r="AW422" s="296">
        <f t="shared" si="31"/>
        <v>0</v>
      </c>
      <c r="AX422" s="297" t="e">
        <f t="shared" si="32"/>
        <v>#DIV/0!</v>
      </c>
      <c r="AY422" s="298" t="e">
        <f t="shared" si="32"/>
        <v>#DIV/0!</v>
      </c>
      <c r="AZ422" s="297" t="e">
        <f t="shared" si="32"/>
        <v>#DIV/0!</v>
      </c>
      <c r="BA422" s="345" t="e">
        <f t="shared" si="32"/>
        <v>#DIV/0!</v>
      </c>
      <c r="BB422" s="75"/>
      <c r="BC422" s="75"/>
      <c r="BD422" s="574" t="s">
        <v>46</v>
      </c>
      <c r="BE422" s="549" t="e">
        <f t="array" ref="BE422">bdRateExtend($G420:$G423,H420:H423,$AC420:$AC423,AD420:AD423)</f>
        <v>#VALUE!</v>
      </c>
      <c r="BF422" s="552"/>
      <c r="BG422" s="552"/>
      <c r="BH422" s="552"/>
      <c r="BI422" s="552"/>
      <c r="BJ422" s="552"/>
      <c r="BK422" s="551" t="e">
        <f t="array" ref="BK422">bdRateExtend($G420:$G423,L420:L423,$AC420:$AC423,AH420:AH423)</f>
        <v>#VALUE!</v>
      </c>
      <c r="BL422" s="552"/>
      <c r="BM422" s="551" t="e">
        <f t="array" ref="BM422">bdRateExtend($G420:$G423,M420:M423,$AC420:$AC423,AI420:AI423)</f>
        <v>#VALUE!</v>
      </c>
      <c r="BN422" s="552"/>
      <c r="BO422" s="545" t="e">
        <f t="array" ref="BO422">bdRateExtend($G420:$G423,N420:N423,$AC420:$AC423,AJ420:AJ423,"None", FALSE,1)</f>
        <v>#VALUE!</v>
      </c>
      <c r="BP422" s="541"/>
      <c r="BQ422" s="545" t="e">
        <f t="array" ref="BQ422">bdRateExtend($G420:$G423,O420:O423,$AC420:$AC423,AK420:AK423,"None", FALSE,1)</f>
        <v>#VALUE!</v>
      </c>
      <c r="BR422" s="541"/>
      <c r="BS422" s="551" t="e">
        <f t="array" ref="BS422">bdRateExtend($G420:$G423,P420:P423,$AC420:$AC423,AL420:AL423)</f>
        <v>#VALUE!</v>
      </c>
      <c r="BT422" s="552"/>
      <c r="BU422" s="551" t="e">
        <f t="array" ref="BU422">bdRateExtend($G420:$G423,Q420:Q423,$AC420:$AC423,AM420:AM423)</f>
        <v>#VALUE!</v>
      </c>
      <c r="BV422" s="552"/>
      <c r="BW422" s="551" t="e">
        <f t="array" ref="BW422">bdRateExtend($G420:$G423,R420:R423,$AC420:$AC423,AN420:AN423)</f>
        <v>#VALUE!</v>
      </c>
      <c r="BX422" s="552"/>
      <c r="BY422" s="552"/>
      <c r="BZ422" s="541"/>
      <c r="CA422" s="541"/>
      <c r="CB422" s="552"/>
      <c r="CC422" s="560" t="e">
        <f t="array" ref="CC422">bdCAMBIExtend($G420:$G423,V420:V423,$AC420:$AC423,AR420:AR423)</f>
        <v>#VALUE!</v>
      </c>
      <c r="CD422" s="541"/>
      <c r="CE422" s="554">
        <f t="array" ref="CE422">testVMAFRange($G420:$G423,N420:N423,$AC420:$AC423,AJ420:AJ423)</f>
        <v>0</v>
      </c>
      <c r="CF422" s="541"/>
      <c r="CG422" s="554">
        <f t="array" ref="CG422">testVMAFRange($G420:$G423,O420:O423,$AC420:$AC423,AK420:AK423)</f>
        <v>0</v>
      </c>
      <c r="CH422" s="541"/>
    </row>
    <row r="423" spans="1:86" ht="17" hidden="1" customHeight="1" x14ac:dyDescent="0.2">
      <c r="A423" s="485"/>
      <c r="B423" s="596"/>
      <c r="C423" s="486"/>
      <c r="D423" s="591"/>
      <c r="E423" s="559"/>
      <c r="F423" s="240">
        <v>210</v>
      </c>
      <c r="G423" s="299">
        <f>'Anchor-AI'!L421</f>
        <v>0</v>
      </c>
      <c r="H423" s="300">
        <f>'Anchor-AI'!M421</f>
        <v>0</v>
      </c>
      <c r="I423" s="300">
        <f>'Anchor-AI'!N421</f>
        <v>0</v>
      </c>
      <c r="J423" s="300">
        <f>'Anchor-AI'!O421</f>
        <v>0</v>
      </c>
      <c r="K423" s="295">
        <f>(Summary!$C$63*H423+Summary!$C$64*I423+Summary!$C$65*J423)/Summary!$C$66</f>
        <v>0</v>
      </c>
      <c r="L423" s="300">
        <f>'Anchor-AI'!P421</f>
        <v>0</v>
      </c>
      <c r="M423" s="300">
        <f>'Anchor-AI'!Q421</f>
        <v>0</v>
      </c>
      <c r="N423" s="300">
        <f>'Anchor-AI'!R421</f>
        <v>0</v>
      </c>
      <c r="O423" s="300">
        <f>'Anchor-AI'!S421</f>
        <v>0</v>
      </c>
      <c r="P423" s="300">
        <f>'Anchor-AI'!T421</f>
        <v>0</v>
      </c>
      <c r="Q423" s="300">
        <f>'Anchor-AI'!U421</f>
        <v>0</v>
      </c>
      <c r="R423" s="300">
        <f>'Anchor-AI'!V421</f>
        <v>0</v>
      </c>
      <c r="S423" s="300">
        <f>'Anchor-AI'!W421</f>
        <v>0</v>
      </c>
      <c r="T423" s="300">
        <f>'Anchor-AI'!X421</f>
        <v>0</v>
      </c>
      <c r="U423" s="300">
        <f>10*LOG10(1/((Summary!$C$80/10^(R423/10)+Summary!$C$81/10^(S423/10)+Summary!$C$82/10^(T423/10))/Summary!$C$83))</f>
        <v>0</v>
      </c>
      <c r="V423" s="300">
        <f>'Anchor-AI'!Y421</f>
        <v>0</v>
      </c>
      <c r="W423" s="300">
        <f>'Anchor-AI'!Z421</f>
        <v>0</v>
      </c>
      <c r="X423" s="300">
        <f>'Anchor-AI'!AA421</f>
        <v>0</v>
      </c>
      <c r="Y423" s="357">
        <f>'Anchor-AI'!AB421</f>
        <v>0</v>
      </c>
      <c r="Z423" s="357">
        <f>'Anchor-AI'!AC421</f>
        <v>0</v>
      </c>
      <c r="AA423" s="301">
        <f t="shared" si="30"/>
        <v>0</v>
      </c>
      <c r="AC423" s="171">
        <f>'Test-AI'!L421</f>
        <v>0</v>
      </c>
      <c r="AD423" s="168">
        <f>'Test-AI'!M421</f>
        <v>0</v>
      </c>
      <c r="AE423" s="168">
        <f>'Test-AI'!N421</f>
        <v>0</v>
      </c>
      <c r="AF423" s="168">
        <f>'Test-AI'!O421</f>
        <v>0</v>
      </c>
      <c r="AG423" s="168">
        <f>(Summary!$C$63*AD423+Summary!$C$64*AE423+Summary!$C$65*AF423)/Summary!$C$66</f>
        <v>0</v>
      </c>
      <c r="AH423" s="168">
        <f>'Test-AI'!P421</f>
        <v>0</v>
      </c>
      <c r="AI423" s="168">
        <f>'Test-AI'!Q421</f>
        <v>0</v>
      </c>
      <c r="AJ423" s="168">
        <f>'Test-AI'!R421</f>
        <v>0</v>
      </c>
      <c r="AK423" s="168">
        <f>'Test-AI'!S421</f>
        <v>0</v>
      </c>
      <c r="AL423" s="168">
        <f>'Test-AI'!T421</f>
        <v>0</v>
      </c>
      <c r="AM423" s="168">
        <f>'Test-AI'!U421</f>
        <v>0</v>
      </c>
      <c r="AN423" s="168">
        <f>'Test-AI'!V421</f>
        <v>0</v>
      </c>
      <c r="AO423" s="168">
        <f>'Test-AI'!W421</f>
        <v>0</v>
      </c>
      <c r="AP423" s="168">
        <f>'Test-AI'!X421</f>
        <v>0</v>
      </c>
      <c r="AQ423" s="168">
        <f>10*LOG10(1/((Summary!$C$80/10^(AN423/10)+Summary!$C$81/10^(AO423/10)+Summary!$C$82/10^(AP423/10))/Summary!$C$83))</f>
        <v>0</v>
      </c>
      <c r="AR423" s="168">
        <f>'Test-AI'!Y421</f>
        <v>0</v>
      </c>
      <c r="AS423" s="168">
        <f>'Test-AI'!Z421</f>
        <v>0</v>
      </c>
      <c r="AT423" s="300">
        <f>'Test-AI'!AA421</f>
        <v>0</v>
      </c>
      <c r="AU423" s="357">
        <f>'Test-AI'!AB421</f>
        <v>0</v>
      </c>
      <c r="AV423" s="357">
        <f>'Test-AI'!AC421</f>
        <v>0</v>
      </c>
      <c r="AW423" s="301">
        <f t="shared" si="31"/>
        <v>0</v>
      </c>
      <c r="AX423" s="302" t="e">
        <f t="shared" si="32"/>
        <v>#DIV/0!</v>
      </c>
      <c r="AY423" s="303" t="e">
        <f t="shared" si="32"/>
        <v>#DIV/0!</v>
      </c>
      <c r="AZ423" s="297" t="e">
        <f t="shared" si="32"/>
        <v>#DIV/0!</v>
      </c>
      <c r="BA423" s="345" t="e">
        <f t="shared" si="32"/>
        <v>#DIV/0!</v>
      </c>
      <c r="BB423" s="75"/>
      <c r="BC423" s="75"/>
      <c r="BD423" s="570"/>
      <c r="BE423" s="550"/>
      <c r="BF423" s="553"/>
      <c r="BG423" s="553"/>
      <c r="BH423" s="553"/>
      <c r="BI423" s="553"/>
      <c r="BJ423" s="553"/>
      <c r="BK423" s="553"/>
      <c r="BL423" s="553"/>
      <c r="BM423" s="553"/>
      <c r="BN423" s="553"/>
      <c r="BO423" s="546"/>
      <c r="BP423" s="544"/>
      <c r="BQ423" s="546"/>
      <c r="BR423" s="544"/>
      <c r="BS423" s="553"/>
      <c r="BT423" s="553"/>
      <c r="BU423" s="553"/>
      <c r="BV423" s="553"/>
      <c r="BW423" s="553"/>
      <c r="BX423" s="553"/>
      <c r="BY423" s="553"/>
      <c r="BZ423" s="544"/>
      <c r="CA423" s="544"/>
      <c r="CB423" s="553"/>
      <c r="CC423" s="550"/>
      <c r="CD423" s="541"/>
      <c r="CE423" s="546"/>
      <c r="CF423" s="544"/>
      <c r="CG423" s="546"/>
      <c r="CH423" s="544"/>
    </row>
    <row r="424" spans="1:86" ht="17" hidden="1" customHeight="1" x14ac:dyDescent="0.2">
      <c r="A424" s="485"/>
      <c r="B424" s="595" t="s">
        <v>148</v>
      </c>
      <c r="C424" s="586" t="s">
        <v>103</v>
      </c>
      <c r="D424" s="589">
        <v>59.94</v>
      </c>
      <c r="E424" s="557">
        <v>10</v>
      </c>
      <c r="F424" s="238">
        <v>85</v>
      </c>
      <c r="G424" s="289">
        <f>'Anchor-AI'!L422</f>
        <v>0</v>
      </c>
      <c r="H424" s="290">
        <f>'Anchor-AI'!M422</f>
        <v>0</v>
      </c>
      <c r="I424" s="290">
        <f>'Anchor-AI'!N422</f>
        <v>0</v>
      </c>
      <c r="J424" s="290">
        <f>'Anchor-AI'!O422</f>
        <v>0</v>
      </c>
      <c r="K424" s="290">
        <f>(Summary!$C$63*H424+Summary!$C$64*I424+Summary!$C$65*J424)/Summary!$C$66</f>
        <v>0</v>
      </c>
      <c r="L424" s="290">
        <f>'Anchor-AI'!P422</f>
        <v>0</v>
      </c>
      <c r="M424" s="290">
        <f>'Anchor-AI'!Q422</f>
        <v>0</v>
      </c>
      <c r="N424" s="290">
        <f>'Anchor-AI'!R422</f>
        <v>0</v>
      </c>
      <c r="O424" s="290">
        <f>'Anchor-AI'!S422</f>
        <v>0</v>
      </c>
      <c r="P424" s="290">
        <f>'Anchor-AI'!T422</f>
        <v>0</v>
      </c>
      <c r="Q424" s="290">
        <f>'Anchor-AI'!U422</f>
        <v>0</v>
      </c>
      <c r="R424" s="290">
        <f>'Anchor-AI'!V422</f>
        <v>0</v>
      </c>
      <c r="S424" s="290">
        <f>'Anchor-AI'!W422</f>
        <v>0</v>
      </c>
      <c r="T424" s="290">
        <f>'Anchor-AI'!X422</f>
        <v>0</v>
      </c>
      <c r="U424" s="290">
        <f>10*LOG10(1/((Summary!$C$80/10^(R424/10)+Summary!$C$81/10^(S424/10)+Summary!$C$82/10^(T424/10))/Summary!$C$83))</f>
        <v>0</v>
      </c>
      <c r="V424" s="290">
        <f>'Anchor-AI'!Y422</f>
        <v>0</v>
      </c>
      <c r="W424" s="290">
        <f>'Anchor-AI'!Z422</f>
        <v>0</v>
      </c>
      <c r="X424" s="290">
        <f>'Anchor-AI'!AA422</f>
        <v>0</v>
      </c>
      <c r="Y424" s="360">
        <f>'Anchor-AI'!AB422</f>
        <v>0</v>
      </c>
      <c r="Z424" s="360">
        <f>'Anchor-AI'!AC422</f>
        <v>0</v>
      </c>
      <c r="AA424" s="291">
        <f t="shared" si="30"/>
        <v>0</v>
      </c>
      <c r="AC424" s="169">
        <f>'Test-AI'!L422</f>
        <v>0</v>
      </c>
      <c r="AD424" s="166">
        <f>'Test-AI'!M422</f>
        <v>0</v>
      </c>
      <c r="AE424" s="166">
        <f>'Test-AI'!N422</f>
        <v>0</v>
      </c>
      <c r="AF424" s="166">
        <f>'Test-AI'!O422</f>
        <v>0</v>
      </c>
      <c r="AG424" s="166">
        <f>(Summary!$C$63*AD424+Summary!$C$64*AE424+Summary!$C$65*AF424)/Summary!$C$66</f>
        <v>0</v>
      </c>
      <c r="AH424" s="166">
        <f>'Test-AI'!P422</f>
        <v>0</v>
      </c>
      <c r="AI424" s="166">
        <f>'Test-AI'!Q422</f>
        <v>0</v>
      </c>
      <c r="AJ424" s="166">
        <f>'Test-AI'!R422</f>
        <v>0</v>
      </c>
      <c r="AK424" s="166">
        <f>'Test-AI'!S422</f>
        <v>0</v>
      </c>
      <c r="AL424" s="166">
        <f>'Test-AI'!T422</f>
        <v>0</v>
      </c>
      <c r="AM424" s="166">
        <f>'Test-AI'!U422</f>
        <v>0</v>
      </c>
      <c r="AN424" s="166">
        <f>'Test-AI'!V422</f>
        <v>0</v>
      </c>
      <c r="AO424" s="166">
        <f>'Test-AI'!W422</f>
        <v>0</v>
      </c>
      <c r="AP424" s="166">
        <f>'Test-AI'!X422</f>
        <v>0</v>
      </c>
      <c r="AQ424" s="166">
        <f>10*LOG10(1/((Summary!$C$80/10^(AN424/10)+Summary!$C$81/10^(AO424/10)+Summary!$C$82/10^(AP424/10))/Summary!$C$83))</f>
        <v>0</v>
      </c>
      <c r="AR424" s="166">
        <f>'Test-AI'!Y422</f>
        <v>0</v>
      </c>
      <c r="AS424" s="166">
        <f>'Test-AI'!Z422</f>
        <v>0</v>
      </c>
      <c r="AT424" s="290">
        <f>'Test-AI'!AA422</f>
        <v>0</v>
      </c>
      <c r="AU424" s="356">
        <f>'Test-AI'!AB422</f>
        <v>0</v>
      </c>
      <c r="AV424" s="356">
        <f>'Test-AI'!AC422</f>
        <v>0</v>
      </c>
      <c r="AW424" s="291">
        <f t="shared" si="31"/>
        <v>0</v>
      </c>
      <c r="AX424" s="292" t="e">
        <f t="shared" si="32"/>
        <v>#DIV/0!</v>
      </c>
      <c r="AY424" s="293" t="e">
        <f t="shared" si="32"/>
        <v>#DIV/0!</v>
      </c>
      <c r="AZ424" s="292" t="e">
        <f t="shared" si="32"/>
        <v>#DIV/0!</v>
      </c>
      <c r="BA424" s="344" t="e">
        <f t="shared" si="32"/>
        <v>#DIV/0!</v>
      </c>
      <c r="BB424" s="75"/>
      <c r="BC424" s="75"/>
      <c r="BD424" s="572" t="s">
        <v>39</v>
      </c>
      <c r="BE424" s="549" t="e">
        <f t="array" ref="BE424">bdRateExtend($G424:$G427,H424:H427,$AC424:$AC427,AD424:AD427)</f>
        <v>#VALUE!</v>
      </c>
      <c r="BF424" s="551" t="e">
        <f t="array" ref="BF424">bdRateExtend($G424:$G429,H424:H429,$AC424:$AC429,AD424:AD429)</f>
        <v>#VALUE!</v>
      </c>
      <c r="BG424" s="551" t="e">
        <f t="array" ref="BG424">bdRateExtend($G424:$G429,I424:I429,$AC424:$AC429,AE424:AE429)</f>
        <v>#VALUE!</v>
      </c>
      <c r="BH424" s="551" t="e">
        <f t="array" ref="BH424">bdRateExtend($G424:$G429,J424:J429,$AC424:$AC429,AF424:AF429)</f>
        <v>#VALUE!</v>
      </c>
      <c r="BI424" s="551" t="e">
        <f t="array" ref="BI424">bdRateExtend($G424:$G429,K424:K429,$AC424:$AC429,AG424:AG429)</f>
        <v>#VALUE!</v>
      </c>
      <c r="BJ424" s="575" t="e">
        <f>(Summary!$C$94*BF424+Summary!$C$95*BG424+Summary!$C$96*BH424)/Summary!$C$97</f>
        <v>#VALUE!</v>
      </c>
      <c r="BK424" s="551" t="e">
        <f t="array" ref="BK424">bdRateExtend($G424:$G427,L424:L427,$AC424:$AC427,AH424:AH427)</f>
        <v>#VALUE!</v>
      </c>
      <c r="BL424" s="551" t="e">
        <f t="array" ref="BL424">bdRateExtend($G424:$G429,L424:L429,$AC424:$AC429,AH424:AH429)</f>
        <v>#VALUE!</v>
      </c>
      <c r="BM424" s="551" t="e">
        <f t="array" ref="BM424">bdRateExtend($G424:$G427,M424:M427,$AC424:$AC427,AI424:AI427)</f>
        <v>#VALUE!</v>
      </c>
      <c r="BN424" s="551" t="e">
        <f t="array" ref="BN424">bdRateExtend($G424:$G429,M424:M429,$AC424:$AC429,AI424:AI429)</f>
        <v>#VALUE!</v>
      </c>
      <c r="BO424" s="548" t="e">
        <f t="array" ref="BO424">bdRateExtend($G424:$G427,N424:N427,$AC424:$AC427,AJ424:AJ427,"None", FALSE,1)</f>
        <v>#VALUE!</v>
      </c>
      <c r="BP424" s="585" t="e">
        <f t="array" ref="BP424">bdRateExtend($G424:$G429,N424:N429,$AC424:$AC429,AJ424:AJ429,"None", FALSE,1)</f>
        <v>#VALUE!</v>
      </c>
      <c r="BQ424" s="548" t="e">
        <f t="array" ref="BQ424">bdRateExtend($G424:$G427,O424:O427,$AC424:$AC427,AK424:AK427,"None", FALSE,1)</f>
        <v>#VALUE!</v>
      </c>
      <c r="BR424" s="585" t="e">
        <f t="array" ref="BR424">bdRateExtend($G424:$G429,O424:O429,$AC424:$AC429,AK424:AK429,"None", FALSE,1)</f>
        <v>#VALUE!</v>
      </c>
      <c r="BS424" s="551" t="e">
        <f t="array" ref="BS424">bdRateExtend($G424:$G427,P424:P427,$AC424:$AC427,AL424:AL427)</f>
        <v>#VALUE!</v>
      </c>
      <c r="BT424" s="551" t="e">
        <f t="array" ref="BT424">bdRateExtend($G424:$G429,P424:P429,$AC424:$AC429,AL424:AL429)</f>
        <v>#VALUE!</v>
      </c>
      <c r="BU424" s="551" t="e">
        <f t="array" ref="BU424">bdRateExtend($G424:$G427,Q424:Q427,$AC424:$AC427,AM424:AM427)</f>
        <v>#VALUE!</v>
      </c>
      <c r="BV424" s="551" t="e">
        <f t="array" ref="BV424">bdRateExtend($G424:$G429,Q424:Q429,$AC424:$AC429,AM424:AM429)</f>
        <v>#VALUE!</v>
      </c>
      <c r="BW424" s="551" t="e">
        <f t="array" ref="BW424">bdRateExtend($G424:$G427,R424:R427,$AC424:$AC427,AN424:AN427)</f>
        <v>#VALUE!</v>
      </c>
      <c r="BX424" s="551" t="e">
        <f t="array" ref="BX424">bdRateExtend($G424:$G429,R424:R429,$AC424:$AC429,AN424:AN429)</f>
        <v>#VALUE!</v>
      </c>
      <c r="BY424" s="551" t="e">
        <f t="array" ref="BY424">bdRateExtend($G424:$G429,S424:S429,$AC424:$AC429,AO424:AO429)</f>
        <v>#VALUE!</v>
      </c>
      <c r="BZ424" s="555" t="e">
        <f t="array" ref="BZ424">bdRateExtend($G424:$G429,T424:T429,$AC424:$AC429,AP424:AP429)</f>
        <v>#VALUE!</v>
      </c>
      <c r="CA424" s="555" t="e">
        <f t="array" ref="CA424">bdRateExtend($G424:$G429,U424:U429,$AC424:$AC429,AQ424:AQ429)</f>
        <v>#VALUE!</v>
      </c>
      <c r="CB424" s="575" t="e">
        <f>(Summary!$C$108*BX424+Summary!$C$109*BY424+Summary!$C$110*BZ424)/Summary!$C$111</f>
        <v>#VALUE!</v>
      </c>
      <c r="CC424" s="561" t="e">
        <f t="array" ref="CC424">bdCAMBIExtend($G424:$G427,V424:V427,$AC424:$AC427,AR424:AR427)</f>
        <v>#VALUE!</v>
      </c>
      <c r="CD424" s="561" t="e">
        <f t="array" ref="CD424">bdCAMBIExtend($G424:$G429,V424:V429,$AC424:$AC429,AR424:AR429)</f>
        <v>#VALUE!</v>
      </c>
      <c r="CE424" s="547">
        <f t="array" ref="CE424">testVMAFRange($G424:$G427,N424:N427,$AC424:$AC427,AJ424:AJ427)</f>
        <v>0</v>
      </c>
      <c r="CF424" s="543">
        <f t="array" ref="CF424">testVMAFRange($G424:$G429,N424:N429,$AC424:$AC429,AJ424:AJ429)</f>
        <v>0</v>
      </c>
      <c r="CG424" s="547">
        <f t="array" ref="CG424">testVMAFRange($G424:$G427,O424:O427,$AC424:$AC427,AK424:AK427)</f>
        <v>0</v>
      </c>
      <c r="CH424" s="543">
        <f t="array" ref="CH424">testVMAFRange($G424:$G429,O424:O429,$AC424:$AC429,AK424:AK429)</f>
        <v>0</v>
      </c>
    </row>
    <row r="425" spans="1:86" ht="17" hidden="1" customHeight="1" x14ac:dyDescent="0.2">
      <c r="A425" s="485"/>
      <c r="B425" s="566"/>
      <c r="C425" s="485"/>
      <c r="D425" s="590"/>
      <c r="E425" s="558"/>
      <c r="F425" s="239">
        <v>110</v>
      </c>
      <c r="G425" s="294">
        <f>'Anchor-AI'!L423</f>
        <v>0</v>
      </c>
      <c r="H425" s="295">
        <f>'Anchor-AI'!M423</f>
        <v>0</v>
      </c>
      <c r="I425" s="295">
        <f>'Anchor-AI'!N423</f>
        <v>0</v>
      </c>
      <c r="J425" s="295">
        <f>'Anchor-AI'!O423</f>
        <v>0</v>
      </c>
      <c r="K425" s="295">
        <f>(Summary!$C$63*H425+Summary!$C$64*I425+Summary!$C$65*J425)/Summary!$C$66</f>
        <v>0</v>
      </c>
      <c r="L425" s="295">
        <f>'Anchor-AI'!P423</f>
        <v>0</v>
      </c>
      <c r="M425" s="295">
        <f>'Anchor-AI'!Q423</f>
        <v>0</v>
      </c>
      <c r="N425" s="295">
        <f>'Anchor-AI'!R423</f>
        <v>0</v>
      </c>
      <c r="O425" s="295">
        <f>'Anchor-AI'!S423</f>
        <v>0</v>
      </c>
      <c r="P425" s="295">
        <f>'Anchor-AI'!T423</f>
        <v>0</v>
      </c>
      <c r="Q425" s="295">
        <f>'Anchor-AI'!U423</f>
        <v>0</v>
      </c>
      <c r="R425" s="295">
        <f>'Anchor-AI'!V423</f>
        <v>0</v>
      </c>
      <c r="S425" s="295">
        <f>'Anchor-AI'!W423</f>
        <v>0</v>
      </c>
      <c r="T425" s="295">
        <f>'Anchor-AI'!X423</f>
        <v>0</v>
      </c>
      <c r="U425" s="295">
        <f>10*LOG10(1/((Summary!$C$80/10^(R425/10)+Summary!$C$81/10^(S425/10)+Summary!$C$82/10^(T425/10))/Summary!$C$83))</f>
        <v>0</v>
      </c>
      <c r="V425" s="295">
        <f>'Anchor-AI'!Y423</f>
        <v>0</v>
      </c>
      <c r="W425" s="295">
        <f>'Anchor-AI'!Z423</f>
        <v>0</v>
      </c>
      <c r="X425" s="295">
        <f>'Anchor-AI'!AA423</f>
        <v>0</v>
      </c>
      <c r="Y425" s="357">
        <f>'Anchor-AI'!AB423</f>
        <v>0</v>
      </c>
      <c r="Z425" s="357">
        <f>'Anchor-AI'!AC423</f>
        <v>0</v>
      </c>
      <c r="AA425" s="296">
        <f t="shared" si="30"/>
        <v>0</v>
      </c>
      <c r="AC425" s="170">
        <f>'Test-AI'!L423</f>
        <v>0</v>
      </c>
      <c r="AD425" s="167">
        <f>'Test-AI'!M423</f>
        <v>0</v>
      </c>
      <c r="AE425" s="167">
        <f>'Test-AI'!N423</f>
        <v>0</v>
      </c>
      <c r="AF425" s="167">
        <f>'Test-AI'!O423</f>
        <v>0</v>
      </c>
      <c r="AG425" s="167">
        <f>(Summary!$C$63*AD425+Summary!$C$64*AE425+Summary!$C$65*AF425)/Summary!$C$66</f>
        <v>0</v>
      </c>
      <c r="AH425" s="167">
        <f>'Test-AI'!P423</f>
        <v>0</v>
      </c>
      <c r="AI425" s="167">
        <f>'Test-AI'!Q423</f>
        <v>0</v>
      </c>
      <c r="AJ425" s="167">
        <f>'Test-AI'!R423</f>
        <v>0</v>
      </c>
      <c r="AK425" s="167">
        <f>'Test-AI'!S423</f>
        <v>0</v>
      </c>
      <c r="AL425" s="167">
        <f>'Test-AI'!T423</f>
        <v>0</v>
      </c>
      <c r="AM425" s="167">
        <f>'Test-AI'!U423</f>
        <v>0</v>
      </c>
      <c r="AN425" s="167">
        <f>'Test-AI'!V423</f>
        <v>0</v>
      </c>
      <c r="AO425" s="167">
        <f>'Test-AI'!W423</f>
        <v>0</v>
      </c>
      <c r="AP425" s="167">
        <f>'Test-AI'!X423</f>
        <v>0</v>
      </c>
      <c r="AQ425" s="167">
        <f>10*LOG10(1/((Summary!$C$80/10^(AN425/10)+Summary!$C$81/10^(AO425/10)+Summary!$C$82/10^(AP425/10))/Summary!$C$83))</f>
        <v>0</v>
      </c>
      <c r="AR425" s="167">
        <f>'Test-AI'!Y423</f>
        <v>0</v>
      </c>
      <c r="AS425" s="167">
        <f>'Test-AI'!Z423</f>
        <v>0</v>
      </c>
      <c r="AT425" s="295">
        <f>'Test-AI'!AA423</f>
        <v>0</v>
      </c>
      <c r="AU425" s="357">
        <f>'Test-AI'!AB423</f>
        <v>0</v>
      </c>
      <c r="AV425" s="357">
        <f>'Test-AI'!AC423</f>
        <v>0</v>
      </c>
      <c r="AW425" s="296">
        <f t="shared" si="31"/>
        <v>0</v>
      </c>
      <c r="AX425" s="297" t="e">
        <f t="shared" si="32"/>
        <v>#DIV/0!</v>
      </c>
      <c r="AY425" s="298" t="e">
        <f t="shared" si="32"/>
        <v>#DIV/0!</v>
      </c>
      <c r="AZ425" s="297" t="e">
        <f t="shared" si="32"/>
        <v>#DIV/0!</v>
      </c>
      <c r="BA425" s="345" t="e">
        <f t="shared" si="32"/>
        <v>#DIV/0!</v>
      </c>
      <c r="BB425" s="75"/>
      <c r="BC425" s="75"/>
      <c r="BD425" s="565"/>
      <c r="BE425" s="550"/>
      <c r="BF425" s="552"/>
      <c r="BG425" s="552"/>
      <c r="BH425" s="552"/>
      <c r="BI425" s="552"/>
      <c r="BJ425" s="552"/>
      <c r="BK425" s="553"/>
      <c r="BL425" s="552"/>
      <c r="BM425" s="553"/>
      <c r="BN425" s="552"/>
      <c r="BO425" s="546"/>
      <c r="BP425" s="541"/>
      <c r="BQ425" s="546"/>
      <c r="BR425" s="541"/>
      <c r="BS425" s="553"/>
      <c r="BT425" s="552"/>
      <c r="BU425" s="553"/>
      <c r="BV425" s="552"/>
      <c r="BW425" s="553"/>
      <c r="BX425" s="552"/>
      <c r="BY425" s="552"/>
      <c r="BZ425" s="541"/>
      <c r="CA425" s="541"/>
      <c r="CB425" s="552"/>
      <c r="CC425" s="553"/>
      <c r="CD425" s="552"/>
      <c r="CE425" s="546"/>
      <c r="CF425" s="541"/>
      <c r="CG425" s="546"/>
      <c r="CH425" s="541"/>
    </row>
    <row r="426" spans="1:86" ht="17" hidden="1" customHeight="1" x14ac:dyDescent="0.2">
      <c r="A426" s="485"/>
      <c r="B426" s="566"/>
      <c r="C426" s="485"/>
      <c r="D426" s="590"/>
      <c r="E426" s="558"/>
      <c r="F426" s="239">
        <v>135</v>
      </c>
      <c r="G426" s="294">
        <f>'Anchor-AI'!L424</f>
        <v>0</v>
      </c>
      <c r="H426" s="295">
        <f>'Anchor-AI'!M424</f>
        <v>0</v>
      </c>
      <c r="I426" s="295">
        <f>'Anchor-AI'!N424</f>
        <v>0</v>
      </c>
      <c r="J426" s="295">
        <f>'Anchor-AI'!O424</f>
        <v>0</v>
      </c>
      <c r="K426" s="295">
        <f>(Summary!$C$63*H426+Summary!$C$64*I426+Summary!$C$65*J426)/Summary!$C$66</f>
        <v>0</v>
      </c>
      <c r="L426" s="295">
        <f>'Anchor-AI'!P424</f>
        <v>0</v>
      </c>
      <c r="M426" s="295">
        <f>'Anchor-AI'!Q424</f>
        <v>0</v>
      </c>
      <c r="N426" s="295">
        <f>'Anchor-AI'!R424</f>
        <v>0</v>
      </c>
      <c r="O426" s="295">
        <f>'Anchor-AI'!S424</f>
        <v>0</v>
      </c>
      <c r="P426" s="295">
        <f>'Anchor-AI'!T424</f>
        <v>0</v>
      </c>
      <c r="Q426" s="295">
        <f>'Anchor-AI'!U424</f>
        <v>0</v>
      </c>
      <c r="R426" s="295">
        <f>'Anchor-AI'!V424</f>
        <v>0</v>
      </c>
      <c r="S426" s="295">
        <f>'Anchor-AI'!W424</f>
        <v>0</v>
      </c>
      <c r="T426" s="295">
        <f>'Anchor-AI'!X424</f>
        <v>0</v>
      </c>
      <c r="U426" s="295">
        <f>10*LOG10(1/((Summary!$C$80/10^(R426/10)+Summary!$C$81/10^(S426/10)+Summary!$C$82/10^(T426/10))/Summary!$C$83))</f>
        <v>0</v>
      </c>
      <c r="V426" s="295">
        <f>'Anchor-AI'!Y424</f>
        <v>0</v>
      </c>
      <c r="W426" s="295">
        <f>'Anchor-AI'!Z424</f>
        <v>0</v>
      </c>
      <c r="X426" s="295">
        <f>'Anchor-AI'!AA424</f>
        <v>0</v>
      </c>
      <c r="Y426" s="357">
        <f>'Anchor-AI'!AB424</f>
        <v>0</v>
      </c>
      <c r="Z426" s="357">
        <f>'Anchor-AI'!AC424</f>
        <v>0</v>
      </c>
      <c r="AA426" s="296">
        <f t="shared" si="30"/>
        <v>0</v>
      </c>
      <c r="AC426" s="170">
        <f>'Test-AI'!L424</f>
        <v>0</v>
      </c>
      <c r="AD426" s="167">
        <f>'Test-AI'!M424</f>
        <v>0</v>
      </c>
      <c r="AE426" s="167">
        <f>'Test-AI'!N424</f>
        <v>0</v>
      </c>
      <c r="AF426" s="167">
        <f>'Test-AI'!O424</f>
        <v>0</v>
      </c>
      <c r="AG426" s="167">
        <f>(Summary!$C$63*AD426+Summary!$C$64*AE426+Summary!$C$65*AF426)/Summary!$C$66</f>
        <v>0</v>
      </c>
      <c r="AH426" s="167">
        <f>'Test-AI'!P424</f>
        <v>0</v>
      </c>
      <c r="AI426" s="167">
        <f>'Test-AI'!Q424</f>
        <v>0</v>
      </c>
      <c r="AJ426" s="167">
        <f>'Test-AI'!R424</f>
        <v>0</v>
      </c>
      <c r="AK426" s="167">
        <f>'Test-AI'!S424</f>
        <v>0</v>
      </c>
      <c r="AL426" s="167">
        <f>'Test-AI'!T424</f>
        <v>0</v>
      </c>
      <c r="AM426" s="167">
        <f>'Test-AI'!U424</f>
        <v>0</v>
      </c>
      <c r="AN426" s="167">
        <f>'Test-AI'!V424</f>
        <v>0</v>
      </c>
      <c r="AO426" s="167">
        <f>'Test-AI'!W424</f>
        <v>0</v>
      </c>
      <c r="AP426" s="167">
        <f>'Test-AI'!X424</f>
        <v>0</v>
      </c>
      <c r="AQ426" s="167">
        <f>10*LOG10(1/((Summary!$C$80/10^(AN426/10)+Summary!$C$81/10^(AO426/10)+Summary!$C$82/10^(AP426/10))/Summary!$C$83))</f>
        <v>0</v>
      </c>
      <c r="AR426" s="167">
        <f>'Test-AI'!Y424</f>
        <v>0</v>
      </c>
      <c r="AS426" s="167">
        <f>'Test-AI'!Z424</f>
        <v>0</v>
      </c>
      <c r="AT426" s="295">
        <f>'Test-AI'!AA424</f>
        <v>0</v>
      </c>
      <c r="AU426" s="357">
        <f>'Test-AI'!AB424</f>
        <v>0</v>
      </c>
      <c r="AV426" s="357">
        <f>'Test-AI'!AC424</f>
        <v>0</v>
      </c>
      <c r="AW426" s="296">
        <f t="shared" si="31"/>
        <v>0</v>
      </c>
      <c r="AX426" s="297" t="e">
        <f t="shared" si="32"/>
        <v>#DIV/0!</v>
      </c>
      <c r="AY426" s="298" t="e">
        <f t="shared" si="32"/>
        <v>#DIV/0!</v>
      </c>
      <c r="AZ426" s="297" t="e">
        <f t="shared" si="32"/>
        <v>#DIV/0!</v>
      </c>
      <c r="BA426" s="345" t="e">
        <f t="shared" si="32"/>
        <v>#DIV/0!</v>
      </c>
      <c r="BB426" s="75"/>
      <c r="BC426" s="75"/>
      <c r="BD426" s="573" t="s">
        <v>147</v>
      </c>
      <c r="BE426" s="549" t="e">
        <f t="array" ref="BE426">bdRateExtend($G425:$G428,H425:H428,$AC425:$AC428,AD425:AD428)</f>
        <v>#VALUE!</v>
      </c>
      <c r="BF426" s="552"/>
      <c r="BG426" s="552"/>
      <c r="BH426" s="552"/>
      <c r="BI426" s="552"/>
      <c r="BJ426" s="552"/>
      <c r="BK426" s="551" t="e">
        <f t="array" ref="BK426">bdRateExtend($G425:$G428,L425:L428,$AC425:$AC428,AH425:AH428)</f>
        <v>#VALUE!</v>
      </c>
      <c r="BL426" s="552"/>
      <c r="BM426" s="551" t="e">
        <f t="array" ref="BM426">bdRateExtend($G425:$G428,M425:M428,$AC425:$AC428,AI425:AI428)</f>
        <v>#VALUE!</v>
      </c>
      <c r="BN426" s="552"/>
      <c r="BO426" s="545" t="e">
        <f t="array" ref="BO426">bdRateExtend($G425:$G428,N425:N428,$AC425:$AC428,AJ425:AJ428,"None", FALSE,1)</f>
        <v>#VALUE!</v>
      </c>
      <c r="BP426" s="541"/>
      <c r="BQ426" s="545" t="e">
        <f t="array" ref="BQ426">bdRateExtend($G425:$G428,O425:O428,$AC425:$AC428,AK425:AK428,"None", FALSE,1)</f>
        <v>#VALUE!</v>
      </c>
      <c r="BR426" s="541"/>
      <c r="BS426" s="551" t="e">
        <f t="array" ref="BS426">bdRateExtend($G425:$G428,P425:P428,$AC425:$AC428,AL425:AL428)</f>
        <v>#VALUE!</v>
      </c>
      <c r="BT426" s="552"/>
      <c r="BU426" s="551" t="e">
        <f t="array" ref="BU426">bdRateExtend($G425:$G428,Q425:Q428,$AC425:$AC428,AM425:AM428)</f>
        <v>#VALUE!</v>
      </c>
      <c r="BV426" s="552"/>
      <c r="BW426" s="551" t="e">
        <f t="array" ref="BW426">bdRateExtend($G425:$G428,R425:R428,$AC425:$AC428,AN425:AN428)</f>
        <v>#VALUE!</v>
      </c>
      <c r="BX426" s="552"/>
      <c r="BY426" s="552"/>
      <c r="BZ426" s="541"/>
      <c r="CA426" s="541"/>
      <c r="CB426" s="552"/>
      <c r="CC426" s="561" t="e">
        <f t="array" ref="CC426">bdCAMBIExtend($G425:$G428,V425:V428,$AC425:$AC428,AR425:AR428)</f>
        <v>#VALUE!</v>
      </c>
      <c r="CD426" s="552"/>
      <c r="CE426" s="554">
        <f t="array" ref="CE426">testVMAFRange($G425:$G428,N425:N428,$AC425:$AC428,AJ425:AJ428)</f>
        <v>0</v>
      </c>
      <c r="CF426" s="541"/>
      <c r="CG426" s="554">
        <f t="array" ref="CG426">testVMAFRange($G425:$G428,O425:O428,$AC425:$AC428,AK425:AK428)</f>
        <v>0</v>
      </c>
      <c r="CH426" s="541"/>
    </row>
    <row r="427" spans="1:86" ht="17" hidden="1" customHeight="1" x14ac:dyDescent="0.2">
      <c r="A427" s="485"/>
      <c r="B427" s="566"/>
      <c r="C427" s="485"/>
      <c r="D427" s="590"/>
      <c r="E427" s="558"/>
      <c r="F427" s="239">
        <v>160</v>
      </c>
      <c r="G427" s="294">
        <f>'Anchor-AI'!L425</f>
        <v>0</v>
      </c>
      <c r="H427" s="295">
        <f>'Anchor-AI'!M425</f>
        <v>0</v>
      </c>
      <c r="I427" s="295">
        <f>'Anchor-AI'!N425</f>
        <v>0</v>
      </c>
      <c r="J427" s="295">
        <f>'Anchor-AI'!O425</f>
        <v>0</v>
      </c>
      <c r="K427" s="295">
        <f>(Summary!$C$63*H427+Summary!$C$64*I427+Summary!$C$65*J427)/Summary!$C$66</f>
        <v>0</v>
      </c>
      <c r="L427" s="295">
        <f>'Anchor-AI'!P425</f>
        <v>0</v>
      </c>
      <c r="M427" s="295">
        <f>'Anchor-AI'!Q425</f>
        <v>0</v>
      </c>
      <c r="N427" s="295">
        <f>'Anchor-AI'!R425</f>
        <v>0</v>
      </c>
      <c r="O427" s="295">
        <f>'Anchor-AI'!S425</f>
        <v>0</v>
      </c>
      <c r="P427" s="295">
        <f>'Anchor-AI'!T425</f>
        <v>0</v>
      </c>
      <c r="Q427" s="295">
        <f>'Anchor-AI'!U425</f>
        <v>0</v>
      </c>
      <c r="R427" s="295">
        <f>'Anchor-AI'!V425</f>
        <v>0</v>
      </c>
      <c r="S427" s="295">
        <f>'Anchor-AI'!W425</f>
        <v>0</v>
      </c>
      <c r="T427" s="295">
        <f>'Anchor-AI'!X425</f>
        <v>0</v>
      </c>
      <c r="U427" s="295">
        <f>10*LOG10(1/((Summary!$C$80/10^(R427/10)+Summary!$C$81/10^(S427/10)+Summary!$C$82/10^(T427/10))/Summary!$C$83))</f>
        <v>0</v>
      </c>
      <c r="V427" s="295">
        <f>'Anchor-AI'!Y425</f>
        <v>0</v>
      </c>
      <c r="W427" s="295">
        <f>'Anchor-AI'!Z425</f>
        <v>0</v>
      </c>
      <c r="X427" s="295">
        <f>'Anchor-AI'!AA425</f>
        <v>0</v>
      </c>
      <c r="Y427" s="357">
        <f>'Anchor-AI'!AB425</f>
        <v>0</v>
      </c>
      <c r="Z427" s="357">
        <f>'Anchor-AI'!AC425</f>
        <v>0</v>
      </c>
      <c r="AA427" s="296">
        <f t="shared" si="30"/>
        <v>0</v>
      </c>
      <c r="AC427" s="170">
        <f>'Test-AI'!L425</f>
        <v>0</v>
      </c>
      <c r="AD427" s="167">
        <f>'Test-AI'!M425</f>
        <v>0</v>
      </c>
      <c r="AE427" s="167">
        <f>'Test-AI'!N425</f>
        <v>0</v>
      </c>
      <c r="AF427" s="167">
        <f>'Test-AI'!O425</f>
        <v>0</v>
      </c>
      <c r="AG427" s="167">
        <f>(Summary!$C$63*AD427+Summary!$C$64*AE427+Summary!$C$65*AF427)/Summary!$C$66</f>
        <v>0</v>
      </c>
      <c r="AH427" s="167">
        <f>'Test-AI'!P425</f>
        <v>0</v>
      </c>
      <c r="AI427" s="167">
        <f>'Test-AI'!Q425</f>
        <v>0</v>
      </c>
      <c r="AJ427" s="167">
        <f>'Test-AI'!R425</f>
        <v>0</v>
      </c>
      <c r="AK427" s="167">
        <f>'Test-AI'!S425</f>
        <v>0</v>
      </c>
      <c r="AL427" s="167">
        <f>'Test-AI'!T425</f>
        <v>0</v>
      </c>
      <c r="AM427" s="167">
        <f>'Test-AI'!U425</f>
        <v>0</v>
      </c>
      <c r="AN427" s="167">
        <f>'Test-AI'!V425</f>
        <v>0</v>
      </c>
      <c r="AO427" s="167">
        <f>'Test-AI'!W425</f>
        <v>0</v>
      </c>
      <c r="AP427" s="167">
        <f>'Test-AI'!X425</f>
        <v>0</v>
      </c>
      <c r="AQ427" s="167">
        <f>10*LOG10(1/((Summary!$C$80/10^(AN427/10)+Summary!$C$81/10^(AO427/10)+Summary!$C$82/10^(AP427/10))/Summary!$C$83))</f>
        <v>0</v>
      </c>
      <c r="AR427" s="167">
        <f>'Test-AI'!Y425</f>
        <v>0</v>
      </c>
      <c r="AS427" s="167">
        <f>'Test-AI'!Z425</f>
        <v>0</v>
      </c>
      <c r="AT427" s="295">
        <f>'Test-AI'!AA425</f>
        <v>0</v>
      </c>
      <c r="AU427" s="357">
        <f>'Test-AI'!AB425</f>
        <v>0</v>
      </c>
      <c r="AV427" s="357">
        <f>'Test-AI'!AC425</f>
        <v>0</v>
      </c>
      <c r="AW427" s="296">
        <f t="shared" si="31"/>
        <v>0</v>
      </c>
      <c r="AX427" s="297" t="e">
        <f t="shared" si="32"/>
        <v>#DIV/0!</v>
      </c>
      <c r="AY427" s="298" t="e">
        <f t="shared" si="32"/>
        <v>#DIV/0!</v>
      </c>
      <c r="AZ427" s="297" t="e">
        <f t="shared" si="32"/>
        <v>#DIV/0!</v>
      </c>
      <c r="BA427" s="345" t="e">
        <f t="shared" si="32"/>
        <v>#DIV/0!</v>
      </c>
      <c r="BB427" s="75"/>
      <c r="BC427" s="75"/>
      <c r="BD427" s="565"/>
      <c r="BE427" s="550"/>
      <c r="BF427" s="552"/>
      <c r="BG427" s="552"/>
      <c r="BH427" s="552"/>
      <c r="BI427" s="552"/>
      <c r="BJ427" s="552"/>
      <c r="BK427" s="553"/>
      <c r="BL427" s="552"/>
      <c r="BM427" s="553"/>
      <c r="BN427" s="552"/>
      <c r="BO427" s="546"/>
      <c r="BP427" s="541"/>
      <c r="BQ427" s="546"/>
      <c r="BR427" s="541"/>
      <c r="BS427" s="553"/>
      <c r="BT427" s="552"/>
      <c r="BU427" s="553"/>
      <c r="BV427" s="552"/>
      <c r="BW427" s="553"/>
      <c r="BX427" s="552"/>
      <c r="BY427" s="552"/>
      <c r="BZ427" s="541"/>
      <c r="CA427" s="541"/>
      <c r="CB427" s="552"/>
      <c r="CC427" s="553"/>
      <c r="CD427" s="552"/>
      <c r="CE427" s="546"/>
      <c r="CF427" s="541"/>
      <c r="CG427" s="546"/>
      <c r="CH427" s="541"/>
    </row>
    <row r="428" spans="1:86" ht="17" hidden="1" customHeight="1" x14ac:dyDescent="0.2">
      <c r="A428" s="485"/>
      <c r="B428" s="566"/>
      <c r="C428" s="485"/>
      <c r="D428" s="590"/>
      <c r="E428" s="558"/>
      <c r="F428" s="239">
        <v>185</v>
      </c>
      <c r="G428" s="294">
        <f>'Anchor-AI'!L426</f>
        <v>0</v>
      </c>
      <c r="H428" s="295">
        <f>'Anchor-AI'!M426</f>
        <v>0</v>
      </c>
      <c r="I428" s="295">
        <f>'Anchor-AI'!N426</f>
        <v>0</v>
      </c>
      <c r="J428" s="295">
        <f>'Anchor-AI'!O426</f>
        <v>0</v>
      </c>
      <c r="K428" s="295">
        <f>(Summary!$C$63*H428+Summary!$C$64*I428+Summary!$C$65*J428)/Summary!$C$66</f>
        <v>0</v>
      </c>
      <c r="L428" s="295">
        <f>'Anchor-AI'!P426</f>
        <v>0</v>
      </c>
      <c r="M428" s="295">
        <f>'Anchor-AI'!Q426</f>
        <v>0</v>
      </c>
      <c r="N428" s="295">
        <f>'Anchor-AI'!R426</f>
        <v>0</v>
      </c>
      <c r="O428" s="295">
        <f>'Anchor-AI'!S426</f>
        <v>0</v>
      </c>
      <c r="P428" s="295">
        <f>'Anchor-AI'!T426</f>
        <v>0</v>
      </c>
      <c r="Q428" s="295">
        <f>'Anchor-AI'!U426</f>
        <v>0</v>
      </c>
      <c r="R428" s="295">
        <f>'Anchor-AI'!V426</f>
        <v>0</v>
      </c>
      <c r="S428" s="295">
        <f>'Anchor-AI'!W426</f>
        <v>0</v>
      </c>
      <c r="T428" s="295">
        <f>'Anchor-AI'!X426</f>
        <v>0</v>
      </c>
      <c r="U428" s="295">
        <f>10*LOG10(1/((Summary!$C$80/10^(R428/10)+Summary!$C$81/10^(S428/10)+Summary!$C$82/10^(T428/10))/Summary!$C$83))</f>
        <v>0</v>
      </c>
      <c r="V428" s="295">
        <f>'Anchor-AI'!Y426</f>
        <v>0</v>
      </c>
      <c r="W428" s="295">
        <f>'Anchor-AI'!Z426</f>
        <v>0</v>
      </c>
      <c r="X428" s="295">
        <f>'Anchor-AI'!AA426</f>
        <v>0</v>
      </c>
      <c r="Y428" s="357">
        <f>'Anchor-AI'!AB426</f>
        <v>0</v>
      </c>
      <c r="Z428" s="357">
        <f>'Anchor-AI'!AC426</f>
        <v>0</v>
      </c>
      <c r="AA428" s="296">
        <f t="shared" si="30"/>
        <v>0</v>
      </c>
      <c r="AC428" s="170">
        <f>'Test-AI'!L426</f>
        <v>0</v>
      </c>
      <c r="AD428" s="167">
        <f>'Test-AI'!M426</f>
        <v>0</v>
      </c>
      <c r="AE428" s="167">
        <f>'Test-AI'!N426</f>
        <v>0</v>
      </c>
      <c r="AF428" s="167">
        <f>'Test-AI'!O426</f>
        <v>0</v>
      </c>
      <c r="AG428" s="167">
        <f>(Summary!$C$63*AD428+Summary!$C$64*AE428+Summary!$C$65*AF428)/Summary!$C$66</f>
        <v>0</v>
      </c>
      <c r="AH428" s="167">
        <f>'Test-AI'!P426</f>
        <v>0</v>
      </c>
      <c r="AI428" s="167">
        <f>'Test-AI'!Q426</f>
        <v>0</v>
      </c>
      <c r="AJ428" s="167">
        <f>'Test-AI'!R426</f>
        <v>0</v>
      </c>
      <c r="AK428" s="167">
        <f>'Test-AI'!S426</f>
        <v>0</v>
      </c>
      <c r="AL428" s="167">
        <f>'Test-AI'!T426</f>
        <v>0</v>
      </c>
      <c r="AM428" s="167">
        <f>'Test-AI'!U426</f>
        <v>0</v>
      </c>
      <c r="AN428" s="167">
        <f>'Test-AI'!V426</f>
        <v>0</v>
      </c>
      <c r="AO428" s="167">
        <f>'Test-AI'!W426</f>
        <v>0</v>
      </c>
      <c r="AP428" s="167">
        <f>'Test-AI'!X426</f>
        <v>0</v>
      </c>
      <c r="AQ428" s="167">
        <f>10*LOG10(1/((Summary!$C$80/10^(AN428/10)+Summary!$C$81/10^(AO428/10)+Summary!$C$82/10^(AP428/10))/Summary!$C$83))</f>
        <v>0</v>
      </c>
      <c r="AR428" s="167">
        <f>'Test-AI'!Y426</f>
        <v>0</v>
      </c>
      <c r="AS428" s="167">
        <f>'Test-AI'!Z426</f>
        <v>0</v>
      </c>
      <c r="AT428" s="295">
        <f>'Test-AI'!AA426</f>
        <v>0</v>
      </c>
      <c r="AU428" s="357">
        <f>'Test-AI'!AB426</f>
        <v>0</v>
      </c>
      <c r="AV428" s="357">
        <f>'Test-AI'!AC426</f>
        <v>0</v>
      </c>
      <c r="AW428" s="296">
        <f t="shared" si="31"/>
        <v>0</v>
      </c>
      <c r="AX428" s="297" t="e">
        <f t="shared" si="32"/>
        <v>#DIV/0!</v>
      </c>
      <c r="AY428" s="298" t="e">
        <f t="shared" si="32"/>
        <v>#DIV/0!</v>
      </c>
      <c r="AZ428" s="297" t="e">
        <f t="shared" si="32"/>
        <v>#DIV/0!</v>
      </c>
      <c r="BA428" s="345" t="e">
        <f t="shared" si="32"/>
        <v>#DIV/0!</v>
      </c>
      <c r="BB428" s="75"/>
      <c r="BC428" s="75"/>
      <c r="BD428" s="574" t="s">
        <v>46</v>
      </c>
      <c r="BE428" s="549" t="e">
        <f t="array" ref="BE428">bdRateExtend($G426:$G429,H426:H429,$AC426:$AC429,AD426:AD429)</f>
        <v>#VALUE!</v>
      </c>
      <c r="BF428" s="552"/>
      <c r="BG428" s="552"/>
      <c r="BH428" s="552"/>
      <c r="BI428" s="552"/>
      <c r="BJ428" s="552"/>
      <c r="BK428" s="551" t="e">
        <f t="array" ref="BK428">bdRateExtend($G426:$G429,L426:L429,$AC426:$AC429,AH426:AH429)</f>
        <v>#VALUE!</v>
      </c>
      <c r="BL428" s="552"/>
      <c r="BM428" s="551" t="e">
        <f t="array" ref="BM428">bdRateExtend($G426:$G429,M426:M429,$AC426:$AC429,AI426:AI429)</f>
        <v>#VALUE!</v>
      </c>
      <c r="BN428" s="552"/>
      <c r="BO428" s="545" t="e">
        <f t="array" ref="BO428">bdRateExtend($G426:$G429,N426:N429,$AC426:$AC429,AJ426:AJ429,"None", FALSE,1)</f>
        <v>#VALUE!</v>
      </c>
      <c r="BP428" s="541"/>
      <c r="BQ428" s="545" t="e">
        <f t="array" ref="BQ428">bdRateExtend($G426:$G429,O426:O429,$AC426:$AC429,AK426:AK429,"None", FALSE,1)</f>
        <v>#VALUE!</v>
      </c>
      <c r="BR428" s="541"/>
      <c r="BS428" s="551" t="e">
        <f t="array" ref="BS428">bdRateExtend($G426:$G429,P426:P429,$AC426:$AC429,AL426:AL429)</f>
        <v>#VALUE!</v>
      </c>
      <c r="BT428" s="552"/>
      <c r="BU428" s="551" t="e">
        <f t="array" ref="BU428">bdRateExtend($G426:$G429,Q426:Q429,$AC426:$AC429,AM426:AM429)</f>
        <v>#VALUE!</v>
      </c>
      <c r="BV428" s="552"/>
      <c r="BW428" s="551" t="e">
        <f t="array" ref="BW428">bdRateExtend($G426:$G429,R426:R429,$AC426:$AC429,AN426:AN429)</f>
        <v>#VALUE!</v>
      </c>
      <c r="BX428" s="552"/>
      <c r="BY428" s="552"/>
      <c r="BZ428" s="541"/>
      <c r="CA428" s="541"/>
      <c r="CB428" s="552"/>
      <c r="CC428" s="561" t="e">
        <f t="array" ref="CC428">bdCAMBIExtend($G426:$G429,V426:V429,$AC426:$AC429,AR426:AR429)</f>
        <v>#VALUE!</v>
      </c>
      <c r="CD428" s="552"/>
      <c r="CE428" s="554">
        <f t="array" ref="CE428">testVMAFRange($G426:$G429,N426:N429,$AC426:$AC429,AJ426:AJ429)</f>
        <v>0</v>
      </c>
      <c r="CF428" s="541"/>
      <c r="CG428" s="554">
        <f t="array" ref="CG428">testVMAFRange($G426:$G429,O426:O429,$AC426:$AC429,AK426:AK429)</f>
        <v>0</v>
      </c>
      <c r="CH428" s="541"/>
    </row>
    <row r="429" spans="1:86" ht="17" hidden="1" customHeight="1" x14ac:dyDescent="0.2">
      <c r="A429" s="485"/>
      <c r="B429" s="596"/>
      <c r="C429" s="486"/>
      <c r="D429" s="591"/>
      <c r="E429" s="559"/>
      <c r="F429" s="240">
        <v>210</v>
      </c>
      <c r="G429" s="299">
        <f>'Anchor-AI'!L427</f>
        <v>0</v>
      </c>
      <c r="H429" s="300">
        <f>'Anchor-AI'!M427</f>
        <v>0</v>
      </c>
      <c r="I429" s="300">
        <f>'Anchor-AI'!N427</f>
        <v>0</v>
      </c>
      <c r="J429" s="300">
        <f>'Anchor-AI'!O427</f>
        <v>0</v>
      </c>
      <c r="K429" s="295">
        <f>(Summary!$C$63*H429+Summary!$C$64*I429+Summary!$C$65*J429)/Summary!$C$66</f>
        <v>0</v>
      </c>
      <c r="L429" s="300">
        <f>'Anchor-AI'!P427</f>
        <v>0</v>
      </c>
      <c r="M429" s="300">
        <f>'Anchor-AI'!Q427</f>
        <v>0</v>
      </c>
      <c r="N429" s="300">
        <f>'Anchor-AI'!R427</f>
        <v>0</v>
      </c>
      <c r="O429" s="300">
        <f>'Anchor-AI'!S427</f>
        <v>0</v>
      </c>
      <c r="P429" s="300">
        <f>'Anchor-AI'!T427</f>
        <v>0</v>
      </c>
      <c r="Q429" s="300">
        <f>'Anchor-AI'!U427</f>
        <v>0</v>
      </c>
      <c r="R429" s="300">
        <f>'Anchor-AI'!V427</f>
        <v>0</v>
      </c>
      <c r="S429" s="300">
        <f>'Anchor-AI'!W427</f>
        <v>0</v>
      </c>
      <c r="T429" s="300">
        <f>'Anchor-AI'!X427</f>
        <v>0</v>
      </c>
      <c r="U429" s="300">
        <f>10*LOG10(1/((Summary!$C$80/10^(R429/10)+Summary!$C$81/10^(S429/10)+Summary!$C$82/10^(T429/10))/Summary!$C$83))</f>
        <v>0</v>
      </c>
      <c r="V429" s="300">
        <f>'Anchor-AI'!Y427</f>
        <v>0</v>
      </c>
      <c r="W429" s="300">
        <f>'Anchor-AI'!Z427</f>
        <v>0</v>
      </c>
      <c r="X429" s="300">
        <f>'Anchor-AI'!AA427</f>
        <v>0</v>
      </c>
      <c r="Y429" s="357">
        <f>'Anchor-AI'!AB427</f>
        <v>0</v>
      </c>
      <c r="Z429" s="357">
        <f>'Anchor-AI'!AC427</f>
        <v>0</v>
      </c>
      <c r="AA429" s="301">
        <f t="shared" si="30"/>
        <v>0</v>
      </c>
      <c r="AC429" s="171">
        <f>'Test-AI'!L427</f>
        <v>0</v>
      </c>
      <c r="AD429" s="168">
        <f>'Test-AI'!M427</f>
        <v>0</v>
      </c>
      <c r="AE429" s="168">
        <f>'Test-AI'!N427</f>
        <v>0</v>
      </c>
      <c r="AF429" s="168">
        <f>'Test-AI'!O427</f>
        <v>0</v>
      </c>
      <c r="AG429" s="168">
        <f>(Summary!$C$63*AD429+Summary!$C$64*AE429+Summary!$C$65*AF429)/Summary!$C$66</f>
        <v>0</v>
      </c>
      <c r="AH429" s="168">
        <f>'Test-AI'!P427</f>
        <v>0</v>
      </c>
      <c r="AI429" s="168">
        <f>'Test-AI'!Q427</f>
        <v>0</v>
      </c>
      <c r="AJ429" s="168">
        <f>'Test-AI'!R427</f>
        <v>0</v>
      </c>
      <c r="AK429" s="168">
        <f>'Test-AI'!S427</f>
        <v>0</v>
      </c>
      <c r="AL429" s="168">
        <f>'Test-AI'!T427</f>
        <v>0</v>
      </c>
      <c r="AM429" s="168">
        <f>'Test-AI'!U427</f>
        <v>0</v>
      </c>
      <c r="AN429" s="168">
        <f>'Test-AI'!V427</f>
        <v>0</v>
      </c>
      <c r="AO429" s="168">
        <f>'Test-AI'!W427</f>
        <v>0</v>
      </c>
      <c r="AP429" s="168">
        <f>'Test-AI'!X427</f>
        <v>0</v>
      </c>
      <c r="AQ429" s="168">
        <f>10*LOG10(1/((Summary!$C$80/10^(AN429/10)+Summary!$C$81/10^(AO429/10)+Summary!$C$82/10^(AP429/10))/Summary!$C$83))</f>
        <v>0</v>
      </c>
      <c r="AR429" s="168">
        <f>'Test-AI'!Y427</f>
        <v>0</v>
      </c>
      <c r="AS429" s="168">
        <f>'Test-AI'!Z427</f>
        <v>0</v>
      </c>
      <c r="AT429" s="300">
        <f>'Test-AI'!AA427</f>
        <v>0</v>
      </c>
      <c r="AU429" s="357">
        <f>'Test-AI'!AB427</f>
        <v>0</v>
      </c>
      <c r="AV429" s="357">
        <f>'Test-AI'!AC427</f>
        <v>0</v>
      </c>
      <c r="AW429" s="301">
        <f t="shared" si="31"/>
        <v>0</v>
      </c>
      <c r="AX429" s="302" t="e">
        <f t="shared" si="32"/>
        <v>#DIV/0!</v>
      </c>
      <c r="AY429" s="303" t="e">
        <f t="shared" si="32"/>
        <v>#DIV/0!</v>
      </c>
      <c r="AZ429" s="297" t="e">
        <f t="shared" si="32"/>
        <v>#DIV/0!</v>
      </c>
      <c r="BA429" s="345" t="e">
        <f t="shared" si="32"/>
        <v>#DIV/0!</v>
      </c>
      <c r="BB429" s="75"/>
      <c r="BC429" s="75"/>
      <c r="BD429" s="570"/>
      <c r="BE429" s="550"/>
      <c r="BF429" s="553"/>
      <c r="BG429" s="553"/>
      <c r="BH429" s="553"/>
      <c r="BI429" s="553"/>
      <c r="BJ429" s="553"/>
      <c r="BK429" s="553"/>
      <c r="BL429" s="553"/>
      <c r="BM429" s="553"/>
      <c r="BN429" s="553"/>
      <c r="BO429" s="546"/>
      <c r="BP429" s="544"/>
      <c r="BQ429" s="546"/>
      <c r="BR429" s="544"/>
      <c r="BS429" s="553"/>
      <c r="BT429" s="553"/>
      <c r="BU429" s="553"/>
      <c r="BV429" s="553"/>
      <c r="BW429" s="553"/>
      <c r="BX429" s="553"/>
      <c r="BY429" s="553"/>
      <c r="BZ429" s="544"/>
      <c r="CA429" s="544"/>
      <c r="CB429" s="553"/>
      <c r="CC429" s="553"/>
      <c r="CD429" s="553"/>
      <c r="CE429" s="546"/>
      <c r="CF429" s="544"/>
      <c r="CG429" s="546"/>
      <c r="CH429" s="544"/>
    </row>
    <row r="430" spans="1:86" ht="17" hidden="1" customHeight="1" x14ac:dyDescent="0.2">
      <c r="A430" s="485"/>
      <c r="B430" s="595" t="s">
        <v>148</v>
      </c>
      <c r="C430" s="586" t="s">
        <v>104</v>
      </c>
      <c r="D430" s="589">
        <v>59.94</v>
      </c>
      <c r="E430" s="557">
        <v>10</v>
      </c>
      <c r="F430" s="238">
        <v>85</v>
      </c>
      <c r="G430" s="289">
        <f>'Anchor-AI'!L428</f>
        <v>0</v>
      </c>
      <c r="H430" s="290">
        <f>'Anchor-AI'!M428</f>
        <v>0</v>
      </c>
      <c r="I430" s="290">
        <f>'Anchor-AI'!N428</f>
        <v>0</v>
      </c>
      <c r="J430" s="290">
        <f>'Anchor-AI'!O428</f>
        <v>0</v>
      </c>
      <c r="K430" s="290">
        <f>(Summary!$C$63*H430+Summary!$C$64*I430+Summary!$C$65*J430)/Summary!$C$66</f>
        <v>0</v>
      </c>
      <c r="L430" s="290">
        <f>'Anchor-AI'!P428</f>
        <v>0</v>
      </c>
      <c r="M430" s="290">
        <f>'Anchor-AI'!Q428</f>
        <v>0</v>
      </c>
      <c r="N430" s="290">
        <f>'Anchor-AI'!R428</f>
        <v>0</v>
      </c>
      <c r="O430" s="290">
        <f>'Anchor-AI'!S428</f>
        <v>0</v>
      </c>
      <c r="P430" s="290">
        <f>'Anchor-AI'!T428</f>
        <v>0</v>
      </c>
      <c r="Q430" s="290">
        <f>'Anchor-AI'!U428</f>
        <v>0</v>
      </c>
      <c r="R430" s="290">
        <f>'Anchor-AI'!V428</f>
        <v>0</v>
      </c>
      <c r="S430" s="290">
        <f>'Anchor-AI'!W428</f>
        <v>0</v>
      </c>
      <c r="T430" s="290">
        <f>'Anchor-AI'!X428</f>
        <v>0</v>
      </c>
      <c r="U430" s="290">
        <f>10*LOG10(1/((Summary!$C$80/10^(R430/10)+Summary!$C$81/10^(S430/10)+Summary!$C$82/10^(T430/10))/Summary!$C$83))</f>
        <v>0</v>
      </c>
      <c r="V430" s="290">
        <f>'Anchor-AI'!Y428</f>
        <v>0</v>
      </c>
      <c r="W430" s="290">
        <f>'Anchor-AI'!Z428</f>
        <v>0</v>
      </c>
      <c r="X430" s="290">
        <f>'Anchor-AI'!AA428</f>
        <v>0</v>
      </c>
      <c r="Y430" s="360">
        <f>'Anchor-AI'!AB428</f>
        <v>0</v>
      </c>
      <c r="Z430" s="360">
        <f>'Anchor-AI'!AC428</f>
        <v>0</v>
      </c>
      <c r="AA430" s="291">
        <f t="shared" si="30"/>
        <v>0</v>
      </c>
      <c r="AC430" s="169">
        <f>'Test-AI'!L428</f>
        <v>0</v>
      </c>
      <c r="AD430" s="166">
        <f>'Test-AI'!M428</f>
        <v>0</v>
      </c>
      <c r="AE430" s="166">
        <f>'Test-AI'!N428</f>
        <v>0</v>
      </c>
      <c r="AF430" s="166">
        <f>'Test-AI'!O428</f>
        <v>0</v>
      </c>
      <c r="AG430" s="166">
        <f>(Summary!$C$63*AD430+Summary!$C$64*AE430+Summary!$C$65*AF430)/Summary!$C$66</f>
        <v>0</v>
      </c>
      <c r="AH430" s="166">
        <f>'Test-AI'!P428</f>
        <v>0</v>
      </c>
      <c r="AI430" s="166">
        <f>'Test-AI'!Q428</f>
        <v>0</v>
      </c>
      <c r="AJ430" s="166">
        <f>'Test-AI'!R428</f>
        <v>0</v>
      </c>
      <c r="AK430" s="166">
        <f>'Test-AI'!S428</f>
        <v>0</v>
      </c>
      <c r="AL430" s="166">
        <f>'Test-AI'!T428</f>
        <v>0</v>
      </c>
      <c r="AM430" s="166">
        <f>'Test-AI'!U428</f>
        <v>0</v>
      </c>
      <c r="AN430" s="166">
        <f>'Test-AI'!V428</f>
        <v>0</v>
      </c>
      <c r="AO430" s="166">
        <f>'Test-AI'!W428</f>
        <v>0</v>
      </c>
      <c r="AP430" s="166">
        <f>'Test-AI'!X428</f>
        <v>0</v>
      </c>
      <c r="AQ430" s="166">
        <f>10*LOG10(1/((Summary!$C$80/10^(AN430/10)+Summary!$C$81/10^(AO430/10)+Summary!$C$82/10^(AP430/10))/Summary!$C$83))</f>
        <v>0</v>
      </c>
      <c r="AR430" s="166">
        <f>'Test-AI'!Y428</f>
        <v>0</v>
      </c>
      <c r="AS430" s="166">
        <f>'Test-AI'!Z428</f>
        <v>0</v>
      </c>
      <c r="AT430" s="290">
        <f>'Test-AI'!AA428</f>
        <v>0</v>
      </c>
      <c r="AU430" s="356">
        <f>'Test-AI'!AB428</f>
        <v>0</v>
      </c>
      <c r="AV430" s="356">
        <f>'Test-AI'!AC428</f>
        <v>0</v>
      </c>
      <c r="AW430" s="291">
        <f t="shared" si="31"/>
        <v>0</v>
      </c>
      <c r="AX430" s="292" t="e">
        <f t="shared" si="32"/>
        <v>#DIV/0!</v>
      </c>
      <c r="AY430" s="293" t="e">
        <f t="shared" si="32"/>
        <v>#DIV/0!</v>
      </c>
      <c r="AZ430" s="292" t="e">
        <f t="shared" si="32"/>
        <v>#DIV/0!</v>
      </c>
      <c r="BA430" s="344" t="e">
        <f t="shared" si="32"/>
        <v>#DIV/0!</v>
      </c>
      <c r="BB430" s="75"/>
      <c r="BC430" s="75"/>
      <c r="BD430" s="572" t="s">
        <v>39</v>
      </c>
      <c r="BE430" s="549" t="e">
        <f t="array" ref="BE430">bdRateExtend($G430:$G433,H430:H433,$AC430:$AC433,AD430:AD433)</f>
        <v>#VALUE!</v>
      </c>
      <c r="BF430" s="551" t="e">
        <f t="array" ref="BF430">bdRateExtend($G430:$G435,H430:H435,$AC430:$AC435,AD430:AD435)</f>
        <v>#VALUE!</v>
      </c>
      <c r="BG430" s="551" t="e">
        <f t="array" ref="BG430">bdRateExtend($G430:$G435,I430:I435,$AC430:$AC435,AE430:AE435)</f>
        <v>#VALUE!</v>
      </c>
      <c r="BH430" s="551" t="e">
        <f t="array" ref="BH430">bdRateExtend($G430:$G435,J430:J435,$AC430:$AC435,AF430:AF435)</f>
        <v>#VALUE!</v>
      </c>
      <c r="BI430" s="551" t="e">
        <f t="array" ref="BI430">bdRateExtend($G430:$G435,K430:K435,$AC430:$AC435,AG430:AG435)</f>
        <v>#VALUE!</v>
      </c>
      <c r="BJ430" s="575" t="e">
        <f>(Summary!$C$94*BF430+Summary!$C$95*BG430+Summary!$C$96*BH430)/Summary!$C$97</f>
        <v>#VALUE!</v>
      </c>
      <c r="BK430" s="551" t="e">
        <f t="array" ref="BK430">bdRateExtend($G430:$G433,L430:L433,$AC430:$AC433,AH430:AH433)</f>
        <v>#VALUE!</v>
      </c>
      <c r="BL430" s="551" t="e">
        <f t="array" ref="BL430">bdRateExtend($G430:$G435,L430:L435,$AC430:$AC435,AH430:AH435)</f>
        <v>#VALUE!</v>
      </c>
      <c r="BM430" s="551" t="e">
        <f t="array" ref="BM430">bdRateExtend($G430:$G433,M430:M433,$AC430:$AC433,AI430:AI433)</f>
        <v>#VALUE!</v>
      </c>
      <c r="BN430" s="551" t="e">
        <f t="array" ref="BN430">bdRateExtend($G430:$G435,M430:M435,$AC430:$AC435,AI430:AI435)</f>
        <v>#VALUE!</v>
      </c>
      <c r="BO430" s="548" t="e">
        <f t="array" ref="BO430">bdRateExtend($G430:$G433,N430:N433,$AC430:$AC433,AJ430:AJ433,"None", FALSE,1)</f>
        <v>#VALUE!</v>
      </c>
      <c r="BP430" s="585" t="e">
        <f t="array" ref="BP430">bdRateExtend($G430:$G435,N430:N435,$AC430:$AC435,AJ430:AJ435,"None", FALSE,1)</f>
        <v>#VALUE!</v>
      </c>
      <c r="BQ430" s="548" t="e">
        <f t="array" ref="BQ430">bdRateExtend($G430:$G433,O430:O433,$AC430:$AC433,AK430:AK433,"None", FALSE,1)</f>
        <v>#VALUE!</v>
      </c>
      <c r="BR430" s="585" t="e">
        <f t="array" ref="BR430">bdRateExtend($G430:$G435,O430:O435,$AC430:$AC435,AK430:AK435,"None", FALSE,1)</f>
        <v>#VALUE!</v>
      </c>
      <c r="BS430" s="551" t="e">
        <f t="array" ref="BS430">bdRateExtend($G430:$G433,P430:P433,$AC430:$AC433,AL430:AL433)</f>
        <v>#VALUE!</v>
      </c>
      <c r="BT430" s="551" t="e">
        <f t="array" ref="BT430">bdRateExtend($G430:$G435,P430:P435,$AC430:$AC435,AL430:AL435)</f>
        <v>#VALUE!</v>
      </c>
      <c r="BU430" s="551" t="e">
        <f t="array" ref="BU430">bdRateExtend($G430:$G433,Q430:Q433,$AC430:$AC433,AM430:AM433)</f>
        <v>#VALUE!</v>
      </c>
      <c r="BV430" s="551" t="e">
        <f t="array" ref="BV430">bdRateExtend($G430:$G435,Q430:Q435,$AC430:$AC435,AM430:AM435)</f>
        <v>#VALUE!</v>
      </c>
      <c r="BW430" s="551" t="e">
        <f t="array" ref="BW430">bdRateExtend($G430:$G433,R430:R433,$AC430:$AC433,AN430:AN433)</f>
        <v>#VALUE!</v>
      </c>
      <c r="BX430" s="551" t="e">
        <f t="array" ref="BX430">bdRateExtend($G430:$G435,R430:R435,$AC430:$AC435,AN430:AN435)</f>
        <v>#VALUE!</v>
      </c>
      <c r="BY430" s="551" t="e">
        <f t="array" ref="BY430">bdRateExtend($G430:$G435,S430:S435,$AC430:$AC435,AO430:AO435)</f>
        <v>#VALUE!</v>
      </c>
      <c r="BZ430" s="555" t="e">
        <f t="array" ref="BZ430">bdRateExtend($G430:$G435,T430:T435,$AC430:$AC435,AP430:AP435)</f>
        <v>#VALUE!</v>
      </c>
      <c r="CA430" s="555" t="e">
        <f t="array" ref="CA430">bdRateExtend($G430:$G435,U430:U435,$AC430:$AC435,AQ430:AQ435)</f>
        <v>#VALUE!</v>
      </c>
      <c r="CB430" s="575" t="e">
        <f>(Summary!$C$108*BX430+Summary!$C$109*BY430+Summary!$C$110*BZ430)/Summary!$C$111</f>
        <v>#VALUE!</v>
      </c>
      <c r="CC430" s="561" t="e">
        <f t="array" ref="CC430">bdCAMBIExtend($G430:$G433,V430:V433,$AC430:$AC433,AR430:AR433)</f>
        <v>#VALUE!</v>
      </c>
      <c r="CD430" s="561" t="e">
        <f t="array" ref="CD430">bdCAMBIExtend($G430:$G435,V430:V435,$AC430:$AC435,AR430:AR435)</f>
        <v>#VALUE!</v>
      </c>
      <c r="CE430" s="547">
        <f t="array" ref="CE430">testVMAFRange($G430:$G433,N430:N433,$AC430:$AC433,AJ430:AJ433)</f>
        <v>0</v>
      </c>
      <c r="CF430" s="543">
        <f t="array" ref="CF430">testVMAFRange($G430:$G435,N430:N435,$AC430:$AC435,AJ430:AJ435)</f>
        <v>0</v>
      </c>
      <c r="CG430" s="547">
        <f t="array" ref="CG430">testVMAFRange($G430:$G433,O430:O433,$AC430:$AC433,AK430:AK433)</f>
        <v>0</v>
      </c>
      <c r="CH430" s="543">
        <f t="array" ref="CH430">testVMAFRange($G430:$G435,O430:O435,$AC430:$AC435,AK430:AK435)</f>
        <v>0</v>
      </c>
    </row>
    <row r="431" spans="1:86" ht="17" hidden="1" customHeight="1" x14ac:dyDescent="0.2">
      <c r="A431" s="485"/>
      <c r="B431" s="566"/>
      <c r="C431" s="485"/>
      <c r="D431" s="590"/>
      <c r="E431" s="558"/>
      <c r="F431" s="239">
        <v>110</v>
      </c>
      <c r="G431" s="294">
        <f>'Anchor-AI'!L429</f>
        <v>0</v>
      </c>
      <c r="H431" s="295">
        <f>'Anchor-AI'!M429</f>
        <v>0</v>
      </c>
      <c r="I431" s="295">
        <f>'Anchor-AI'!N429</f>
        <v>0</v>
      </c>
      <c r="J431" s="295">
        <f>'Anchor-AI'!O429</f>
        <v>0</v>
      </c>
      <c r="K431" s="295">
        <f>(Summary!$C$63*H431+Summary!$C$64*I431+Summary!$C$65*J431)/Summary!$C$66</f>
        <v>0</v>
      </c>
      <c r="L431" s="295">
        <f>'Anchor-AI'!P429</f>
        <v>0</v>
      </c>
      <c r="M431" s="295">
        <f>'Anchor-AI'!Q429</f>
        <v>0</v>
      </c>
      <c r="N431" s="295">
        <f>'Anchor-AI'!R429</f>
        <v>0</v>
      </c>
      <c r="O431" s="295">
        <f>'Anchor-AI'!S429</f>
        <v>0</v>
      </c>
      <c r="P431" s="295">
        <f>'Anchor-AI'!T429</f>
        <v>0</v>
      </c>
      <c r="Q431" s="295">
        <f>'Anchor-AI'!U429</f>
        <v>0</v>
      </c>
      <c r="R431" s="295">
        <f>'Anchor-AI'!V429</f>
        <v>0</v>
      </c>
      <c r="S431" s="295">
        <f>'Anchor-AI'!W429</f>
        <v>0</v>
      </c>
      <c r="T431" s="295">
        <f>'Anchor-AI'!X429</f>
        <v>0</v>
      </c>
      <c r="U431" s="295">
        <f>10*LOG10(1/((Summary!$C$80/10^(R431/10)+Summary!$C$81/10^(S431/10)+Summary!$C$82/10^(T431/10))/Summary!$C$83))</f>
        <v>0</v>
      </c>
      <c r="V431" s="295">
        <f>'Anchor-AI'!Y429</f>
        <v>0</v>
      </c>
      <c r="W431" s="295">
        <f>'Anchor-AI'!Z429</f>
        <v>0</v>
      </c>
      <c r="X431" s="295">
        <f>'Anchor-AI'!AA429</f>
        <v>0</v>
      </c>
      <c r="Y431" s="357">
        <f>'Anchor-AI'!AB429</f>
        <v>0</v>
      </c>
      <c r="Z431" s="357">
        <f>'Anchor-AI'!AC429</f>
        <v>0</v>
      </c>
      <c r="AA431" s="296">
        <f t="shared" si="30"/>
        <v>0</v>
      </c>
      <c r="AC431" s="170">
        <f>'Test-AI'!L429</f>
        <v>0</v>
      </c>
      <c r="AD431" s="167">
        <f>'Test-AI'!M429</f>
        <v>0</v>
      </c>
      <c r="AE431" s="167">
        <f>'Test-AI'!N429</f>
        <v>0</v>
      </c>
      <c r="AF431" s="167">
        <f>'Test-AI'!O429</f>
        <v>0</v>
      </c>
      <c r="AG431" s="167">
        <f>(Summary!$C$63*AD431+Summary!$C$64*AE431+Summary!$C$65*AF431)/Summary!$C$66</f>
        <v>0</v>
      </c>
      <c r="AH431" s="167">
        <f>'Test-AI'!P429</f>
        <v>0</v>
      </c>
      <c r="AI431" s="167">
        <f>'Test-AI'!Q429</f>
        <v>0</v>
      </c>
      <c r="AJ431" s="167">
        <f>'Test-AI'!R429</f>
        <v>0</v>
      </c>
      <c r="AK431" s="167">
        <f>'Test-AI'!S429</f>
        <v>0</v>
      </c>
      <c r="AL431" s="167">
        <f>'Test-AI'!T429</f>
        <v>0</v>
      </c>
      <c r="AM431" s="167">
        <f>'Test-AI'!U429</f>
        <v>0</v>
      </c>
      <c r="AN431" s="167">
        <f>'Test-AI'!V429</f>
        <v>0</v>
      </c>
      <c r="AO431" s="167">
        <f>'Test-AI'!W429</f>
        <v>0</v>
      </c>
      <c r="AP431" s="167">
        <f>'Test-AI'!X429</f>
        <v>0</v>
      </c>
      <c r="AQ431" s="167">
        <f>10*LOG10(1/((Summary!$C$80/10^(AN431/10)+Summary!$C$81/10^(AO431/10)+Summary!$C$82/10^(AP431/10))/Summary!$C$83))</f>
        <v>0</v>
      </c>
      <c r="AR431" s="167">
        <f>'Test-AI'!Y429</f>
        <v>0</v>
      </c>
      <c r="AS431" s="167">
        <f>'Test-AI'!Z429</f>
        <v>0</v>
      </c>
      <c r="AT431" s="295">
        <f>'Test-AI'!AA429</f>
        <v>0</v>
      </c>
      <c r="AU431" s="357">
        <f>'Test-AI'!AB429</f>
        <v>0</v>
      </c>
      <c r="AV431" s="357">
        <f>'Test-AI'!AC429</f>
        <v>0</v>
      </c>
      <c r="AW431" s="296">
        <f t="shared" si="31"/>
        <v>0</v>
      </c>
      <c r="AX431" s="297" t="e">
        <f t="shared" si="32"/>
        <v>#DIV/0!</v>
      </c>
      <c r="AY431" s="298" t="e">
        <f t="shared" si="32"/>
        <v>#DIV/0!</v>
      </c>
      <c r="AZ431" s="297" t="e">
        <f t="shared" si="32"/>
        <v>#DIV/0!</v>
      </c>
      <c r="BA431" s="345" t="e">
        <f t="shared" si="32"/>
        <v>#DIV/0!</v>
      </c>
      <c r="BB431" s="75"/>
      <c r="BC431" s="75"/>
      <c r="BD431" s="565"/>
      <c r="BE431" s="550"/>
      <c r="BF431" s="552"/>
      <c r="BG431" s="552"/>
      <c r="BH431" s="552"/>
      <c r="BI431" s="552"/>
      <c r="BJ431" s="552"/>
      <c r="BK431" s="553"/>
      <c r="BL431" s="552"/>
      <c r="BM431" s="553"/>
      <c r="BN431" s="552"/>
      <c r="BO431" s="546"/>
      <c r="BP431" s="541"/>
      <c r="BQ431" s="546"/>
      <c r="BR431" s="541"/>
      <c r="BS431" s="553"/>
      <c r="BT431" s="552"/>
      <c r="BU431" s="553"/>
      <c r="BV431" s="552"/>
      <c r="BW431" s="553"/>
      <c r="BX431" s="552"/>
      <c r="BY431" s="552"/>
      <c r="BZ431" s="541"/>
      <c r="CA431" s="541"/>
      <c r="CB431" s="552"/>
      <c r="CC431" s="553"/>
      <c r="CD431" s="552"/>
      <c r="CE431" s="546"/>
      <c r="CF431" s="541"/>
      <c r="CG431" s="546"/>
      <c r="CH431" s="541"/>
    </row>
    <row r="432" spans="1:86" ht="17" hidden="1" customHeight="1" x14ac:dyDescent="0.2">
      <c r="A432" s="485"/>
      <c r="B432" s="566"/>
      <c r="C432" s="485"/>
      <c r="D432" s="590"/>
      <c r="E432" s="558"/>
      <c r="F432" s="239">
        <v>135</v>
      </c>
      <c r="G432" s="294">
        <f>'Anchor-AI'!L430</f>
        <v>0</v>
      </c>
      <c r="H432" s="295">
        <f>'Anchor-AI'!M430</f>
        <v>0</v>
      </c>
      <c r="I432" s="295">
        <f>'Anchor-AI'!N430</f>
        <v>0</v>
      </c>
      <c r="J432" s="295">
        <f>'Anchor-AI'!O430</f>
        <v>0</v>
      </c>
      <c r="K432" s="295">
        <f>(Summary!$C$63*H432+Summary!$C$64*I432+Summary!$C$65*J432)/Summary!$C$66</f>
        <v>0</v>
      </c>
      <c r="L432" s="295">
        <f>'Anchor-AI'!P430</f>
        <v>0</v>
      </c>
      <c r="M432" s="295">
        <f>'Anchor-AI'!Q430</f>
        <v>0</v>
      </c>
      <c r="N432" s="295">
        <f>'Anchor-AI'!R430</f>
        <v>0</v>
      </c>
      <c r="O432" s="295">
        <f>'Anchor-AI'!S430</f>
        <v>0</v>
      </c>
      <c r="P432" s="295">
        <f>'Anchor-AI'!T430</f>
        <v>0</v>
      </c>
      <c r="Q432" s="295">
        <f>'Anchor-AI'!U430</f>
        <v>0</v>
      </c>
      <c r="R432" s="295">
        <f>'Anchor-AI'!V430</f>
        <v>0</v>
      </c>
      <c r="S432" s="295">
        <f>'Anchor-AI'!W430</f>
        <v>0</v>
      </c>
      <c r="T432" s="295">
        <f>'Anchor-AI'!X430</f>
        <v>0</v>
      </c>
      <c r="U432" s="295">
        <f>10*LOG10(1/((Summary!$C$80/10^(R432/10)+Summary!$C$81/10^(S432/10)+Summary!$C$82/10^(T432/10))/Summary!$C$83))</f>
        <v>0</v>
      </c>
      <c r="V432" s="295">
        <f>'Anchor-AI'!Y430</f>
        <v>0</v>
      </c>
      <c r="W432" s="295">
        <f>'Anchor-AI'!Z430</f>
        <v>0</v>
      </c>
      <c r="X432" s="295">
        <f>'Anchor-AI'!AA430</f>
        <v>0</v>
      </c>
      <c r="Y432" s="357">
        <f>'Anchor-AI'!AB430</f>
        <v>0</v>
      </c>
      <c r="Z432" s="357">
        <f>'Anchor-AI'!AC430</f>
        <v>0</v>
      </c>
      <c r="AA432" s="296">
        <f t="shared" si="30"/>
        <v>0</v>
      </c>
      <c r="AC432" s="170">
        <f>'Test-AI'!L430</f>
        <v>0</v>
      </c>
      <c r="AD432" s="167">
        <f>'Test-AI'!M430</f>
        <v>0</v>
      </c>
      <c r="AE432" s="167">
        <f>'Test-AI'!N430</f>
        <v>0</v>
      </c>
      <c r="AF432" s="167">
        <f>'Test-AI'!O430</f>
        <v>0</v>
      </c>
      <c r="AG432" s="167">
        <f>(Summary!$C$63*AD432+Summary!$C$64*AE432+Summary!$C$65*AF432)/Summary!$C$66</f>
        <v>0</v>
      </c>
      <c r="AH432" s="167">
        <f>'Test-AI'!P430</f>
        <v>0</v>
      </c>
      <c r="AI432" s="167">
        <f>'Test-AI'!Q430</f>
        <v>0</v>
      </c>
      <c r="AJ432" s="167">
        <f>'Test-AI'!R430</f>
        <v>0</v>
      </c>
      <c r="AK432" s="167">
        <f>'Test-AI'!S430</f>
        <v>0</v>
      </c>
      <c r="AL432" s="167">
        <f>'Test-AI'!T430</f>
        <v>0</v>
      </c>
      <c r="AM432" s="167">
        <f>'Test-AI'!U430</f>
        <v>0</v>
      </c>
      <c r="AN432" s="167">
        <f>'Test-AI'!V430</f>
        <v>0</v>
      </c>
      <c r="AO432" s="167">
        <f>'Test-AI'!W430</f>
        <v>0</v>
      </c>
      <c r="AP432" s="167">
        <f>'Test-AI'!X430</f>
        <v>0</v>
      </c>
      <c r="AQ432" s="167">
        <f>10*LOG10(1/((Summary!$C$80/10^(AN432/10)+Summary!$C$81/10^(AO432/10)+Summary!$C$82/10^(AP432/10))/Summary!$C$83))</f>
        <v>0</v>
      </c>
      <c r="AR432" s="167">
        <f>'Test-AI'!Y430</f>
        <v>0</v>
      </c>
      <c r="AS432" s="167">
        <f>'Test-AI'!Z430</f>
        <v>0</v>
      </c>
      <c r="AT432" s="295">
        <f>'Test-AI'!AA430</f>
        <v>0</v>
      </c>
      <c r="AU432" s="357">
        <f>'Test-AI'!AB430</f>
        <v>0</v>
      </c>
      <c r="AV432" s="357">
        <f>'Test-AI'!AC430</f>
        <v>0</v>
      </c>
      <c r="AW432" s="296">
        <f t="shared" si="31"/>
        <v>0</v>
      </c>
      <c r="AX432" s="297" t="e">
        <f t="shared" si="32"/>
        <v>#DIV/0!</v>
      </c>
      <c r="AY432" s="298" t="e">
        <f t="shared" si="32"/>
        <v>#DIV/0!</v>
      </c>
      <c r="AZ432" s="297" t="e">
        <f t="shared" si="32"/>
        <v>#DIV/0!</v>
      </c>
      <c r="BA432" s="345" t="e">
        <f t="shared" si="32"/>
        <v>#DIV/0!</v>
      </c>
      <c r="BB432" s="75"/>
      <c r="BC432" s="75"/>
      <c r="BD432" s="573" t="s">
        <v>147</v>
      </c>
      <c r="BE432" s="549" t="e">
        <f t="array" ref="BE432">bdRateExtend($G431:$G434,H431:H434,$AC431:$AC434,AD431:AD434)</f>
        <v>#VALUE!</v>
      </c>
      <c r="BF432" s="552"/>
      <c r="BG432" s="552"/>
      <c r="BH432" s="552"/>
      <c r="BI432" s="552"/>
      <c r="BJ432" s="552"/>
      <c r="BK432" s="551" t="e">
        <f t="array" ref="BK432">bdRateExtend($G431:$G434,L431:L434,$AC431:$AC434,AH431:AH434)</f>
        <v>#VALUE!</v>
      </c>
      <c r="BL432" s="552"/>
      <c r="BM432" s="551" t="e">
        <f t="array" ref="BM432">bdRateExtend($G431:$G434,M431:M434,$AC431:$AC434,AI431:AI434)</f>
        <v>#VALUE!</v>
      </c>
      <c r="BN432" s="552"/>
      <c r="BO432" s="545" t="e">
        <f t="array" ref="BO432">bdRateExtend($G431:$G434,N431:N434,$AC431:$AC434,AJ431:AJ434,"None", FALSE,1)</f>
        <v>#VALUE!</v>
      </c>
      <c r="BP432" s="541"/>
      <c r="BQ432" s="545" t="e">
        <f t="array" ref="BQ432">bdRateExtend($G431:$G434,O431:O434,$AC431:$AC434,AK431:AK434,"None", FALSE,1)</f>
        <v>#VALUE!</v>
      </c>
      <c r="BR432" s="541"/>
      <c r="BS432" s="551" t="e">
        <f t="array" ref="BS432">bdRateExtend($G431:$G434,P431:P434,$AC431:$AC434,AL431:AL434)</f>
        <v>#VALUE!</v>
      </c>
      <c r="BT432" s="552"/>
      <c r="BU432" s="551" t="e">
        <f t="array" ref="BU432">bdRateExtend($G431:$G434,Q431:Q434,$AC431:$AC434,AM431:AM434)</f>
        <v>#VALUE!</v>
      </c>
      <c r="BV432" s="552"/>
      <c r="BW432" s="551" t="e">
        <f t="array" ref="BW432">bdRateExtend($G431:$G434,R431:R434,$AC431:$AC434,AN431:AN434)</f>
        <v>#VALUE!</v>
      </c>
      <c r="BX432" s="552"/>
      <c r="BY432" s="552"/>
      <c r="BZ432" s="541"/>
      <c r="CA432" s="541"/>
      <c r="CB432" s="552"/>
      <c r="CC432" s="561" t="e">
        <f t="array" ref="CC432">bdCAMBIExtend($G431:$G434,V431:V434,$AC431:$AC434,AR431:AR434)</f>
        <v>#VALUE!</v>
      </c>
      <c r="CD432" s="552"/>
      <c r="CE432" s="554">
        <f t="array" ref="CE432">testVMAFRange($G431:$G434,N431:N434,$AC431:$AC434,AJ431:AJ434)</f>
        <v>0</v>
      </c>
      <c r="CF432" s="541"/>
      <c r="CG432" s="554">
        <f t="array" ref="CG432">testVMAFRange($G431:$G434,O431:O434,$AC431:$AC434,AK431:AK434)</f>
        <v>0</v>
      </c>
      <c r="CH432" s="541"/>
    </row>
    <row r="433" spans="1:86" ht="17" hidden="1" customHeight="1" x14ac:dyDescent="0.2">
      <c r="A433" s="485"/>
      <c r="B433" s="566"/>
      <c r="C433" s="485"/>
      <c r="D433" s="590"/>
      <c r="E433" s="558"/>
      <c r="F433" s="239">
        <v>160</v>
      </c>
      <c r="G433" s="294">
        <f>'Anchor-AI'!L431</f>
        <v>0</v>
      </c>
      <c r="H433" s="295">
        <f>'Anchor-AI'!M431</f>
        <v>0</v>
      </c>
      <c r="I433" s="295">
        <f>'Anchor-AI'!N431</f>
        <v>0</v>
      </c>
      <c r="J433" s="295">
        <f>'Anchor-AI'!O431</f>
        <v>0</v>
      </c>
      <c r="K433" s="295">
        <f>(Summary!$C$63*H433+Summary!$C$64*I433+Summary!$C$65*J433)/Summary!$C$66</f>
        <v>0</v>
      </c>
      <c r="L433" s="295">
        <f>'Anchor-AI'!P431</f>
        <v>0</v>
      </c>
      <c r="M433" s="295">
        <f>'Anchor-AI'!Q431</f>
        <v>0</v>
      </c>
      <c r="N433" s="295">
        <f>'Anchor-AI'!R431</f>
        <v>0</v>
      </c>
      <c r="O433" s="295">
        <f>'Anchor-AI'!S431</f>
        <v>0</v>
      </c>
      <c r="P433" s="295">
        <f>'Anchor-AI'!T431</f>
        <v>0</v>
      </c>
      <c r="Q433" s="295">
        <f>'Anchor-AI'!U431</f>
        <v>0</v>
      </c>
      <c r="R433" s="295">
        <f>'Anchor-AI'!V431</f>
        <v>0</v>
      </c>
      <c r="S433" s="295">
        <f>'Anchor-AI'!W431</f>
        <v>0</v>
      </c>
      <c r="T433" s="295">
        <f>'Anchor-AI'!X431</f>
        <v>0</v>
      </c>
      <c r="U433" s="295">
        <f>10*LOG10(1/((Summary!$C$80/10^(R433/10)+Summary!$C$81/10^(S433/10)+Summary!$C$82/10^(T433/10))/Summary!$C$83))</f>
        <v>0</v>
      </c>
      <c r="V433" s="295">
        <f>'Anchor-AI'!Y431</f>
        <v>0</v>
      </c>
      <c r="W433" s="295">
        <f>'Anchor-AI'!Z431</f>
        <v>0</v>
      </c>
      <c r="X433" s="295">
        <f>'Anchor-AI'!AA431</f>
        <v>0</v>
      </c>
      <c r="Y433" s="357">
        <f>'Anchor-AI'!AB431</f>
        <v>0</v>
      </c>
      <c r="Z433" s="357">
        <f>'Anchor-AI'!AC431</f>
        <v>0</v>
      </c>
      <c r="AA433" s="296">
        <f t="shared" si="30"/>
        <v>0</v>
      </c>
      <c r="AC433" s="170">
        <f>'Test-AI'!L431</f>
        <v>0</v>
      </c>
      <c r="AD433" s="167">
        <f>'Test-AI'!M431</f>
        <v>0</v>
      </c>
      <c r="AE433" s="167">
        <f>'Test-AI'!N431</f>
        <v>0</v>
      </c>
      <c r="AF433" s="167">
        <f>'Test-AI'!O431</f>
        <v>0</v>
      </c>
      <c r="AG433" s="167">
        <f>(Summary!$C$63*AD433+Summary!$C$64*AE433+Summary!$C$65*AF433)/Summary!$C$66</f>
        <v>0</v>
      </c>
      <c r="AH433" s="167">
        <f>'Test-AI'!P431</f>
        <v>0</v>
      </c>
      <c r="AI433" s="167">
        <f>'Test-AI'!Q431</f>
        <v>0</v>
      </c>
      <c r="AJ433" s="167">
        <f>'Test-AI'!R431</f>
        <v>0</v>
      </c>
      <c r="AK433" s="167">
        <f>'Test-AI'!S431</f>
        <v>0</v>
      </c>
      <c r="AL433" s="167">
        <f>'Test-AI'!T431</f>
        <v>0</v>
      </c>
      <c r="AM433" s="167">
        <f>'Test-AI'!U431</f>
        <v>0</v>
      </c>
      <c r="AN433" s="167">
        <f>'Test-AI'!V431</f>
        <v>0</v>
      </c>
      <c r="AO433" s="167">
        <f>'Test-AI'!W431</f>
        <v>0</v>
      </c>
      <c r="AP433" s="167">
        <f>'Test-AI'!X431</f>
        <v>0</v>
      </c>
      <c r="AQ433" s="167">
        <f>10*LOG10(1/((Summary!$C$80/10^(AN433/10)+Summary!$C$81/10^(AO433/10)+Summary!$C$82/10^(AP433/10))/Summary!$C$83))</f>
        <v>0</v>
      </c>
      <c r="AR433" s="167">
        <f>'Test-AI'!Y431</f>
        <v>0</v>
      </c>
      <c r="AS433" s="167">
        <f>'Test-AI'!Z431</f>
        <v>0</v>
      </c>
      <c r="AT433" s="295">
        <f>'Test-AI'!AA431</f>
        <v>0</v>
      </c>
      <c r="AU433" s="357">
        <f>'Test-AI'!AB431</f>
        <v>0</v>
      </c>
      <c r="AV433" s="357">
        <f>'Test-AI'!AC431</f>
        <v>0</v>
      </c>
      <c r="AW433" s="296">
        <f t="shared" si="31"/>
        <v>0</v>
      </c>
      <c r="AX433" s="297" t="e">
        <f t="shared" si="32"/>
        <v>#DIV/0!</v>
      </c>
      <c r="AY433" s="298" t="e">
        <f t="shared" si="32"/>
        <v>#DIV/0!</v>
      </c>
      <c r="AZ433" s="297" t="e">
        <f t="shared" si="32"/>
        <v>#DIV/0!</v>
      </c>
      <c r="BA433" s="345" t="e">
        <f t="shared" si="32"/>
        <v>#DIV/0!</v>
      </c>
      <c r="BB433" s="75"/>
      <c r="BC433" s="75"/>
      <c r="BD433" s="565"/>
      <c r="BE433" s="550"/>
      <c r="BF433" s="552"/>
      <c r="BG433" s="552"/>
      <c r="BH433" s="552"/>
      <c r="BI433" s="552"/>
      <c r="BJ433" s="552"/>
      <c r="BK433" s="553"/>
      <c r="BL433" s="552"/>
      <c r="BM433" s="553"/>
      <c r="BN433" s="552"/>
      <c r="BO433" s="546"/>
      <c r="BP433" s="541"/>
      <c r="BQ433" s="546"/>
      <c r="BR433" s="541"/>
      <c r="BS433" s="553"/>
      <c r="BT433" s="552"/>
      <c r="BU433" s="553"/>
      <c r="BV433" s="552"/>
      <c r="BW433" s="553"/>
      <c r="BX433" s="552"/>
      <c r="BY433" s="552"/>
      <c r="BZ433" s="541"/>
      <c r="CA433" s="541"/>
      <c r="CB433" s="552"/>
      <c r="CC433" s="553"/>
      <c r="CD433" s="552"/>
      <c r="CE433" s="546"/>
      <c r="CF433" s="541"/>
      <c r="CG433" s="546"/>
      <c r="CH433" s="541"/>
    </row>
    <row r="434" spans="1:86" ht="17" hidden="1" customHeight="1" x14ac:dyDescent="0.2">
      <c r="A434" s="485"/>
      <c r="B434" s="566"/>
      <c r="C434" s="485"/>
      <c r="D434" s="590"/>
      <c r="E434" s="558"/>
      <c r="F434" s="239">
        <v>185</v>
      </c>
      <c r="G434" s="294">
        <f>'Anchor-AI'!L432</f>
        <v>0</v>
      </c>
      <c r="H434" s="295">
        <f>'Anchor-AI'!M432</f>
        <v>0</v>
      </c>
      <c r="I434" s="295">
        <f>'Anchor-AI'!N432</f>
        <v>0</v>
      </c>
      <c r="J434" s="295">
        <f>'Anchor-AI'!O432</f>
        <v>0</v>
      </c>
      <c r="K434" s="295">
        <f>(Summary!$C$63*H434+Summary!$C$64*I434+Summary!$C$65*J434)/Summary!$C$66</f>
        <v>0</v>
      </c>
      <c r="L434" s="295">
        <f>'Anchor-AI'!P432</f>
        <v>0</v>
      </c>
      <c r="M434" s="295">
        <f>'Anchor-AI'!Q432</f>
        <v>0</v>
      </c>
      <c r="N434" s="295">
        <f>'Anchor-AI'!R432</f>
        <v>0</v>
      </c>
      <c r="O434" s="295">
        <f>'Anchor-AI'!S432</f>
        <v>0</v>
      </c>
      <c r="P434" s="295">
        <f>'Anchor-AI'!T432</f>
        <v>0</v>
      </c>
      <c r="Q434" s="295">
        <f>'Anchor-AI'!U432</f>
        <v>0</v>
      </c>
      <c r="R434" s="295">
        <f>'Anchor-AI'!V432</f>
        <v>0</v>
      </c>
      <c r="S434" s="295">
        <f>'Anchor-AI'!W432</f>
        <v>0</v>
      </c>
      <c r="T434" s="295">
        <f>'Anchor-AI'!X432</f>
        <v>0</v>
      </c>
      <c r="U434" s="295">
        <f>10*LOG10(1/((Summary!$C$80/10^(R434/10)+Summary!$C$81/10^(S434/10)+Summary!$C$82/10^(T434/10))/Summary!$C$83))</f>
        <v>0</v>
      </c>
      <c r="V434" s="295">
        <f>'Anchor-AI'!Y432</f>
        <v>0</v>
      </c>
      <c r="W434" s="295">
        <f>'Anchor-AI'!Z432</f>
        <v>0</v>
      </c>
      <c r="X434" s="295">
        <f>'Anchor-AI'!AA432</f>
        <v>0</v>
      </c>
      <c r="Y434" s="357">
        <f>'Anchor-AI'!AB432</f>
        <v>0</v>
      </c>
      <c r="Z434" s="357">
        <f>'Anchor-AI'!AC432</f>
        <v>0</v>
      </c>
      <c r="AA434" s="296">
        <f t="shared" si="30"/>
        <v>0</v>
      </c>
      <c r="AC434" s="170">
        <f>'Test-AI'!L432</f>
        <v>0</v>
      </c>
      <c r="AD434" s="167">
        <f>'Test-AI'!M432</f>
        <v>0</v>
      </c>
      <c r="AE434" s="167">
        <f>'Test-AI'!N432</f>
        <v>0</v>
      </c>
      <c r="AF434" s="167">
        <f>'Test-AI'!O432</f>
        <v>0</v>
      </c>
      <c r="AG434" s="167">
        <f>(Summary!$C$63*AD434+Summary!$C$64*AE434+Summary!$C$65*AF434)/Summary!$C$66</f>
        <v>0</v>
      </c>
      <c r="AH434" s="167">
        <f>'Test-AI'!P432</f>
        <v>0</v>
      </c>
      <c r="AI434" s="167">
        <f>'Test-AI'!Q432</f>
        <v>0</v>
      </c>
      <c r="AJ434" s="167">
        <f>'Test-AI'!R432</f>
        <v>0</v>
      </c>
      <c r="AK434" s="167">
        <f>'Test-AI'!S432</f>
        <v>0</v>
      </c>
      <c r="AL434" s="167">
        <f>'Test-AI'!T432</f>
        <v>0</v>
      </c>
      <c r="AM434" s="167">
        <f>'Test-AI'!U432</f>
        <v>0</v>
      </c>
      <c r="AN434" s="167">
        <f>'Test-AI'!V432</f>
        <v>0</v>
      </c>
      <c r="AO434" s="167">
        <f>'Test-AI'!W432</f>
        <v>0</v>
      </c>
      <c r="AP434" s="167">
        <f>'Test-AI'!X432</f>
        <v>0</v>
      </c>
      <c r="AQ434" s="167">
        <f>10*LOG10(1/((Summary!$C$80/10^(AN434/10)+Summary!$C$81/10^(AO434/10)+Summary!$C$82/10^(AP434/10))/Summary!$C$83))</f>
        <v>0</v>
      </c>
      <c r="AR434" s="167">
        <f>'Test-AI'!Y432</f>
        <v>0</v>
      </c>
      <c r="AS434" s="167">
        <f>'Test-AI'!Z432</f>
        <v>0</v>
      </c>
      <c r="AT434" s="295">
        <f>'Test-AI'!AA432</f>
        <v>0</v>
      </c>
      <c r="AU434" s="357">
        <f>'Test-AI'!AB432</f>
        <v>0</v>
      </c>
      <c r="AV434" s="357">
        <f>'Test-AI'!AC432</f>
        <v>0</v>
      </c>
      <c r="AW434" s="296">
        <f t="shared" si="31"/>
        <v>0</v>
      </c>
      <c r="AX434" s="297" t="e">
        <f t="shared" si="32"/>
        <v>#DIV/0!</v>
      </c>
      <c r="AY434" s="298" t="e">
        <f t="shared" si="32"/>
        <v>#DIV/0!</v>
      </c>
      <c r="AZ434" s="297" t="e">
        <f t="shared" si="32"/>
        <v>#DIV/0!</v>
      </c>
      <c r="BA434" s="345" t="e">
        <f t="shared" si="32"/>
        <v>#DIV/0!</v>
      </c>
      <c r="BB434" s="75"/>
      <c r="BC434" s="75"/>
      <c r="BD434" s="574" t="s">
        <v>46</v>
      </c>
      <c r="BE434" s="549" t="e">
        <f t="array" ref="BE434">bdRateExtend($G432:$G435,H432:H435,$AC432:$AC435,AD432:AD435)</f>
        <v>#VALUE!</v>
      </c>
      <c r="BF434" s="552"/>
      <c r="BG434" s="552"/>
      <c r="BH434" s="552"/>
      <c r="BI434" s="552"/>
      <c r="BJ434" s="552"/>
      <c r="BK434" s="551" t="e">
        <f t="array" ref="BK434">bdRateExtend($G432:$G435,L432:L435,$AC432:$AC435,AH432:AH435)</f>
        <v>#VALUE!</v>
      </c>
      <c r="BL434" s="552"/>
      <c r="BM434" s="551" t="e">
        <f t="array" ref="BM434">bdRateExtend($G432:$G435,M432:M435,$AC432:$AC435,AI432:AI435)</f>
        <v>#VALUE!</v>
      </c>
      <c r="BN434" s="552"/>
      <c r="BO434" s="545" t="e">
        <f t="array" ref="BO434">bdRateExtend($G432:$G435,N432:N435,$AC432:$AC435,AJ432:AJ435,"None", FALSE,1)</f>
        <v>#VALUE!</v>
      </c>
      <c r="BP434" s="541"/>
      <c r="BQ434" s="545" t="e">
        <f t="array" ref="BQ434">bdRateExtend($G432:$G435,O432:O435,$AC432:$AC435,AK432:AK435,"None", FALSE,1)</f>
        <v>#VALUE!</v>
      </c>
      <c r="BR434" s="541"/>
      <c r="BS434" s="551" t="e">
        <f t="array" ref="BS434">bdRateExtend($G432:$G435,P432:P435,$AC432:$AC435,AL432:AL435)</f>
        <v>#VALUE!</v>
      </c>
      <c r="BT434" s="552"/>
      <c r="BU434" s="551" t="e">
        <f t="array" ref="BU434">bdRateExtend($G432:$G435,Q432:Q435,$AC432:$AC435,AM432:AM435)</f>
        <v>#VALUE!</v>
      </c>
      <c r="BV434" s="552"/>
      <c r="BW434" s="551" t="e">
        <f t="array" ref="BW434">bdRateExtend($G432:$G435,R432:R435,$AC432:$AC435,AN432:AN435)</f>
        <v>#VALUE!</v>
      </c>
      <c r="BX434" s="552"/>
      <c r="BY434" s="552"/>
      <c r="BZ434" s="541"/>
      <c r="CA434" s="541"/>
      <c r="CB434" s="552"/>
      <c r="CC434" s="561" t="e">
        <f t="array" ref="CC434">bdCAMBIExtend($G432:$G435,V432:V435,$AC432:$AC435,AR432:AR435)</f>
        <v>#VALUE!</v>
      </c>
      <c r="CD434" s="552"/>
      <c r="CE434" s="554">
        <f t="array" ref="CE434">testVMAFRange($G432:$G435,N432:N435,$AC432:$AC435,AJ432:AJ435)</f>
        <v>0</v>
      </c>
      <c r="CF434" s="541"/>
      <c r="CG434" s="554">
        <f t="array" ref="CG434">testVMAFRange($G432:$G435,O432:O435,$AC432:$AC435,AK432:AK435)</f>
        <v>0</v>
      </c>
      <c r="CH434" s="541"/>
    </row>
    <row r="435" spans="1:86" ht="17" hidden="1" customHeight="1" x14ac:dyDescent="0.2">
      <c r="A435" s="485"/>
      <c r="B435" s="596"/>
      <c r="C435" s="486"/>
      <c r="D435" s="591"/>
      <c r="E435" s="559"/>
      <c r="F435" s="240">
        <v>210</v>
      </c>
      <c r="G435" s="299">
        <f>'Anchor-AI'!L433</f>
        <v>0</v>
      </c>
      <c r="H435" s="300">
        <f>'Anchor-AI'!M433</f>
        <v>0</v>
      </c>
      <c r="I435" s="300">
        <f>'Anchor-AI'!N433</f>
        <v>0</v>
      </c>
      <c r="J435" s="300">
        <f>'Anchor-AI'!O433</f>
        <v>0</v>
      </c>
      <c r="K435" s="295">
        <f>(Summary!$C$63*H435+Summary!$C$64*I435+Summary!$C$65*J435)/Summary!$C$66</f>
        <v>0</v>
      </c>
      <c r="L435" s="300">
        <f>'Anchor-AI'!P433</f>
        <v>0</v>
      </c>
      <c r="M435" s="300">
        <f>'Anchor-AI'!Q433</f>
        <v>0</v>
      </c>
      <c r="N435" s="300">
        <f>'Anchor-AI'!R433</f>
        <v>0</v>
      </c>
      <c r="O435" s="300">
        <f>'Anchor-AI'!S433</f>
        <v>0</v>
      </c>
      <c r="P435" s="300">
        <f>'Anchor-AI'!T433</f>
        <v>0</v>
      </c>
      <c r="Q435" s="300">
        <f>'Anchor-AI'!U433</f>
        <v>0</v>
      </c>
      <c r="R435" s="300">
        <f>'Anchor-AI'!V433</f>
        <v>0</v>
      </c>
      <c r="S435" s="300">
        <f>'Anchor-AI'!W433</f>
        <v>0</v>
      </c>
      <c r="T435" s="300">
        <f>'Anchor-AI'!X433</f>
        <v>0</v>
      </c>
      <c r="U435" s="300">
        <f>10*LOG10(1/((Summary!$C$80/10^(R435/10)+Summary!$C$81/10^(S435/10)+Summary!$C$82/10^(T435/10))/Summary!$C$83))</f>
        <v>0</v>
      </c>
      <c r="V435" s="300">
        <f>'Anchor-AI'!Y433</f>
        <v>0</v>
      </c>
      <c r="W435" s="300">
        <f>'Anchor-AI'!Z433</f>
        <v>0</v>
      </c>
      <c r="X435" s="300">
        <f>'Anchor-AI'!AA433</f>
        <v>0</v>
      </c>
      <c r="Y435" s="357">
        <f>'Anchor-AI'!AB433</f>
        <v>0</v>
      </c>
      <c r="Z435" s="357">
        <f>'Anchor-AI'!AC433</f>
        <v>0</v>
      </c>
      <c r="AA435" s="301">
        <f t="shared" si="30"/>
        <v>0</v>
      </c>
      <c r="AC435" s="171">
        <f>'Test-AI'!L433</f>
        <v>0</v>
      </c>
      <c r="AD435" s="168">
        <f>'Test-AI'!M433</f>
        <v>0</v>
      </c>
      <c r="AE435" s="168">
        <f>'Test-AI'!N433</f>
        <v>0</v>
      </c>
      <c r="AF435" s="168">
        <f>'Test-AI'!O433</f>
        <v>0</v>
      </c>
      <c r="AG435" s="168">
        <f>(Summary!$C$63*AD435+Summary!$C$64*AE435+Summary!$C$65*AF435)/Summary!$C$66</f>
        <v>0</v>
      </c>
      <c r="AH435" s="168">
        <f>'Test-AI'!P433</f>
        <v>0</v>
      </c>
      <c r="AI435" s="168">
        <f>'Test-AI'!Q433</f>
        <v>0</v>
      </c>
      <c r="AJ435" s="168">
        <f>'Test-AI'!R433</f>
        <v>0</v>
      </c>
      <c r="AK435" s="168">
        <f>'Test-AI'!S433</f>
        <v>0</v>
      </c>
      <c r="AL435" s="168">
        <f>'Test-AI'!T433</f>
        <v>0</v>
      </c>
      <c r="AM435" s="168">
        <f>'Test-AI'!U433</f>
        <v>0</v>
      </c>
      <c r="AN435" s="168">
        <f>'Test-AI'!V433</f>
        <v>0</v>
      </c>
      <c r="AO435" s="168">
        <f>'Test-AI'!W433</f>
        <v>0</v>
      </c>
      <c r="AP435" s="168">
        <f>'Test-AI'!X433</f>
        <v>0</v>
      </c>
      <c r="AQ435" s="168">
        <f>10*LOG10(1/((Summary!$C$80/10^(AN435/10)+Summary!$C$81/10^(AO435/10)+Summary!$C$82/10^(AP435/10))/Summary!$C$83))</f>
        <v>0</v>
      </c>
      <c r="AR435" s="168">
        <f>'Test-AI'!Y433</f>
        <v>0</v>
      </c>
      <c r="AS435" s="168">
        <f>'Test-AI'!Z433</f>
        <v>0</v>
      </c>
      <c r="AT435" s="300">
        <f>'Test-AI'!AA433</f>
        <v>0</v>
      </c>
      <c r="AU435" s="357">
        <f>'Test-AI'!AB433</f>
        <v>0</v>
      </c>
      <c r="AV435" s="357">
        <f>'Test-AI'!AC433</f>
        <v>0</v>
      </c>
      <c r="AW435" s="301">
        <f t="shared" si="31"/>
        <v>0</v>
      </c>
      <c r="AX435" s="302" t="e">
        <f t="shared" si="32"/>
        <v>#DIV/0!</v>
      </c>
      <c r="AY435" s="303" t="e">
        <f t="shared" si="32"/>
        <v>#DIV/0!</v>
      </c>
      <c r="AZ435" s="297" t="e">
        <f t="shared" si="32"/>
        <v>#DIV/0!</v>
      </c>
      <c r="BA435" s="345" t="e">
        <f t="shared" si="32"/>
        <v>#DIV/0!</v>
      </c>
      <c r="BB435" s="75"/>
      <c r="BC435" s="75"/>
      <c r="BD435" s="570"/>
      <c r="BE435" s="550"/>
      <c r="BF435" s="553"/>
      <c r="BG435" s="553"/>
      <c r="BH435" s="553"/>
      <c r="BI435" s="553"/>
      <c r="BJ435" s="553"/>
      <c r="BK435" s="553"/>
      <c r="BL435" s="553"/>
      <c r="BM435" s="553"/>
      <c r="BN435" s="553"/>
      <c r="BO435" s="546"/>
      <c r="BP435" s="544"/>
      <c r="BQ435" s="546"/>
      <c r="BR435" s="544"/>
      <c r="BS435" s="553"/>
      <c r="BT435" s="553"/>
      <c r="BU435" s="553"/>
      <c r="BV435" s="553"/>
      <c r="BW435" s="553"/>
      <c r="BX435" s="553"/>
      <c r="BY435" s="553"/>
      <c r="BZ435" s="544"/>
      <c r="CA435" s="544"/>
      <c r="CB435" s="553"/>
      <c r="CC435" s="553"/>
      <c r="CD435" s="553"/>
      <c r="CE435" s="546"/>
      <c r="CF435" s="544"/>
      <c r="CG435" s="546"/>
      <c r="CH435" s="544"/>
    </row>
    <row r="436" spans="1:86" ht="17" hidden="1" customHeight="1" x14ac:dyDescent="0.2">
      <c r="A436" s="485"/>
      <c r="B436" s="595" t="s">
        <v>148</v>
      </c>
      <c r="C436" s="586" t="s">
        <v>105</v>
      </c>
      <c r="D436" s="589">
        <v>24</v>
      </c>
      <c r="E436" s="557">
        <v>10</v>
      </c>
      <c r="F436" s="238">
        <v>85</v>
      </c>
      <c r="G436" s="289">
        <f>'Anchor-AI'!L434</f>
        <v>0</v>
      </c>
      <c r="H436" s="290">
        <f>'Anchor-AI'!M434</f>
        <v>0</v>
      </c>
      <c r="I436" s="290">
        <f>'Anchor-AI'!N434</f>
        <v>0</v>
      </c>
      <c r="J436" s="290">
        <f>'Anchor-AI'!O434</f>
        <v>0</v>
      </c>
      <c r="K436" s="290">
        <f>(Summary!$C$63*H436+Summary!$C$64*I436+Summary!$C$65*J436)/Summary!$C$66</f>
        <v>0</v>
      </c>
      <c r="L436" s="290">
        <f>'Anchor-AI'!P434</f>
        <v>0</v>
      </c>
      <c r="M436" s="290">
        <f>'Anchor-AI'!Q434</f>
        <v>0</v>
      </c>
      <c r="N436" s="290">
        <f>'Anchor-AI'!R434</f>
        <v>0</v>
      </c>
      <c r="O436" s="290">
        <f>'Anchor-AI'!S434</f>
        <v>0</v>
      </c>
      <c r="P436" s="290">
        <f>'Anchor-AI'!T434</f>
        <v>0</v>
      </c>
      <c r="Q436" s="290">
        <f>'Anchor-AI'!U434</f>
        <v>0</v>
      </c>
      <c r="R436" s="290">
        <f>'Anchor-AI'!V434</f>
        <v>0</v>
      </c>
      <c r="S436" s="290">
        <f>'Anchor-AI'!W434</f>
        <v>0</v>
      </c>
      <c r="T436" s="290">
        <f>'Anchor-AI'!X434</f>
        <v>0</v>
      </c>
      <c r="U436" s="290">
        <f>10*LOG10(1/((Summary!$C$80/10^(R436/10)+Summary!$C$81/10^(S436/10)+Summary!$C$82/10^(T436/10))/Summary!$C$83))</f>
        <v>0</v>
      </c>
      <c r="V436" s="290">
        <f>'Anchor-AI'!Y434</f>
        <v>0</v>
      </c>
      <c r="W436" s="290">
        <f>'Anchor-AI'!Z434</f>
        <v>0</v>
      </c>
      <c r="X436" s="290">
        <f>'Anchor-AI'!AA434</f>
        <v>0</v>
      </c>
      <c r="Y436" s="360">
        <f>'Anchor-AI'!AB434</f>
        <v>0</v>
      </c>
      <c r="Z436" s="360">
        <f>'Anchor-AI'!AC434</f>
        <v>0</v>
      </c>
      <c r="AA436" s="291">
        <f t="shared" si="30"/>
        <v>0</v>
      </c>
      <c r="AC436" s="169">
        <f>'Test-AI'!L434</f>
        <v>0</v>
      </c>
      <c r="AD436" s="166">
        <f>'Test-AI'!M434</f>
        <v>0</v>
      </c>
      <c r="AE436" s="166">
        <f>'Test-AI'!N434</f>
        <v>0</v>
      </c>
      <c r="AF436" s="166">
        <f>'Test-AI'!O434</f>
        <v>0</v>
      </c>
      <c r="AG436" s="166">
        <f>(Summary!$C$63*AD436+Summary!$C$64*AE436+Summary!$C$65*AF436)/Summary!$C$66</f>
        <v>0</v>
      </c>
      <c r="AH436" s="166">
        <f>'Test-AI'!P434</f>
        <v>0</v>
      </c>
      <c r="AI436" s="166">
        <f>'Test-AI'!Q434</f>
        <v>0</v>
      </c>
      <c r="AJ436" s="166">
        <f>'Test-AI'!R434</f>
        <v>0</v>
      </c>
      <c r="AK436" s="166">
        <f>'Test-AI'!S434</f>
        <v>0</v>
      </c>
      <c r="AL436" s="166">
        <f>'Test-AI'!T434</f>
        <v>0</v>
      </c>
      <c r="AM436" s="166">
        <f>'Test-AI'!U434</f>
        <v>0</v>
      </c>
      <c r="AN436" s="166">
        <f>'Test-AI'!V434</f>
        <v>0</v>
      </c>
      <c r="AO436" s="166">
        <f>'Test-AI'!W434</f>
        <v>0</v>
      </c>
      <c r="AP436" s="166">
        <f>'Test-AI'!X434</f>
        <v>0</v>
      </c>
      <c r="AQ436" s="166">
        <f>10*LOG10(1/((Summary!$C$80/10^(AN436/10)+Summary!$C$81/10^(AO436/10)+Summary!$C$82/10^(AP436/10))/Summary!$C$83))</f>
        <v>0</v>
      </c>
      <c r="AR436" s="166">
        <f>'Test-AI'!Y434</f>
        <v>0</v>
      </c>
      <c r="AS436" s="166">
        <f>'Test-AI'!Z434</f>
        <v>0</v>
      </c>
      <c r="AT436" s="290">
        <f>'Test-AI'!AA434</f>
        <v>0</v>
      </c>
      <c r="AU436" s="356">
        <f>'Test-AI'!AB434</f>
        <v>0</v>
      </c>
      <c r="AV436" s="356">
        <f>'Test-AI'!AC434</f>
        <v>0</v>
      </c>
      <c r="AW436" s="291">
        <f t="shared" si="31"/>
        <v>0</v>
      </c>
      <c r="AX436" s="292" t="e">
        <f t="shared" si="32"/>
        <v>#DIV/0!</v>
      </c>
      <c r="AY436" s="293" t="e">
        <f t="shared" si="32"/>
        <v>#DIV/0!</v>
      </c>
      <c r="AZ436" s="292" t="e">
        <f t="shared" si="32"/>
        <v>#DIV/0!</v>
      </c>
      <c r="BA436" s="344" t="e">
        <f t="shared" si="32"/>
        <v>#DIV/0!</v>
      </c>
      <c r="BB436" s="75"/>
      <c r="BC436" s="75"/>
      <c r="BD436" s="572" t="s">
        <v>39</v>
      </c>
      <c r="BE436" s="549" t="e">
        <f t="array" ref="BE436">bdRateExtend($G436:$G439,H436:H439,$AC436:$AC439,AD436:AD439)</f>
        <v>#VALUE!</v>
      </c>
      <c r="BF436" s="551" t="e">
        <f t="array" ref="BF436">bdRateExtend($G436:$G441,H436:H441,$AC436:$AC441,AD436:AD441)</f>
        <v>#VALUE!</v>
      </c>
      <c r="BG436" s="551" t="e">
        <f t="array" ref="BG436">bdRateExtend($G436:$G441,I436:I441,$AC436:$AC441,AE436:AE441)</f>
        <v>#VALUE!</v>
      </c>
      <c r="BH436" s="551" t="e">
        <f t="array" ref="BH436">bdRateExtend($G436:$G441,J436:J441,$AC436:$AC441,AF436:AF441)</f>
        <v>#VALUE!</v>
      </c>
      <c r="BI436" s="551" t="e">
        <f t="array" ref="BI436">bdRateExtend($G436:$G441,K436:K441,$AC436:$AC441,AG436:AG441)</f>
        <v>#VALUE!</v>
      </c>
      <c r="BJ436" s="575" t="e">
        <f>(Summary!$C$94*BF436+Summary!$C$95*BG436+Summary!$C$96*BH436)/Summary!$C$97</f>
        <v>#VALUE!</v>
      </c>
      <c r="BK436" s="551" t="e">
        <f t="array" ref="BK436">bdRateExtend($G436:$G439,L436:L439,$AC436:$AC439,AH436:AH439)</f>
        <v>#VALUE!</v>
      </c>
      <c r="BL436" s="551" t="e">
        <f t="array" ref="BL436">bdRateExtend($G436:$G441,L436:L441,$AC436:$AC441,AH436:AH441)</f>
        <v>#VALUE!</v>
      </c>
      <c r="BM436" s="551" t="e">
        <f t="array" ref="BM436">bdRateExtend($G436:$G439,M436:M439,$AC436:$AC439,AI436:AI439)</f>
        <v>#VALUE!</v>
      </c>
      <c r="BN436" s="551" t="e">
        <f t="array" ref="BN436">bdRateExtend($G436:$G441,M436:M441,$AC436:$AC441,AI436:AI441)</f>
        <v>#VALUE!</v>
      </c>
      <c r="BO436" s="548" t="e">
        <f t="array" ref="BO436">bdRateExtend($G436:$G439,N436:N439,$AC436:$AC439,AJ436:AJ439,"None", FALSE,1)</f>
        <v>#VALUE!</v>
      </c>
      <c r="BP436" s="585" t="e">
        <f t="array" ref="BP436">bdRateExtend($G436:$G441,N436:N441,$AC436:$AC441,AJ436:AJ441,"None", FALSE,1)</f>
        <v>#VALUE!</v>
      </c>
      <c r="BQ436" s="548" t="e">
        <f t="array" ref="BQ436">bdRateExtend($G436:$G439,O436:O439,$AC436:$AC439,AK436:AK439,"None", FALSE,1)</f>
        <v>#VALUE!</v>
      </c>
      <c r="BR436" s="585" t="e">
        <f t="array" ref="BR436">bdRateExtend($G436:$G441,O436:O441,$AC436:$AC441,AK436:AK441,"None", FALSE,1)</f>
        <v>#VALUE!</v>
      </c>
      <c r="BS436" s="551" t="e">
        <f t="array" ref="BS436">bdRateExtend($G436:$G439,P436:P439,$AC436:$AC439,AL436:AL439)</f>
        <v>#VALUE!</v>
      </c>
      <c r="BT436" s="551" t="e">
        <f t="array" ref="BT436">bdRateExtend($G436:$G441,P436:P441,$AC436:$AC441,AL436:AL441)</f>
        <v>#VALUE!</v>
      </c>
      <c r="BU436" s="551" t="e">
        <f t="array" ref="BU436">bdRateExtend($G436:$G439,Q436:Q439,$AC436:$AC439,AM436:AM439)</f>
        <v>#VALUE!</v>
      </c>
      <c r="BV436" s="551" t="e">
        <f t="array" ref="BV436">bdRateExtend($G436:$G441,Q436:Q441,$AC436:$AC441,AM436:AM441)</f>
        <v>#VALUE!</v>
      </c>
      <c r="BW436" s="551" t="e">
        <f t="array" ref="BW436">bdRateExtend($G436:$G439,R436:R439,$AC436:$AC439,AN436:AN439)</f>
        <v>#VALUE!</v>
      </c>
      <c r="BX436" s="551" t="e">
        <f t="array" ref="BX436">bdRateExtend($G436:$G441,R436:R441,$AC436:$AC441,AN436:AN441)</f>
        <v>#VALUE!</v>
      </c>
      <c r="BY436" s="551" t="e">
        <f t="array" ref="BY436">bdRateExtend($G436:$G441,S436:S441,$AC436:$AC441,AO436:AO441)</f>
        <v>#VALUE!</v>
      </c>
      <c r="BZ436" s="555" t="e">
        <f t="array" ref="BZ436">bdRateExtend($G436:$G441,T436:T441,$AC436:$AC441,AP436:AP441)</f>
        <v>#VALUE!</v>
      </c>
      <c r="CA436" s="555" t="e">
        <f t="array" ref="CA436">bdRateExtend($G436:$G441,U436:U441,$AC436:$AC441,AQ436:AQ441)</f>
        <v>#VALUE!</v>
      </c>
      <c r="CB436" s="575" t="e">
        <f>(Summary!$C$108*BX436+Summary!$C$109*BY436+Summary!$C$110*BZ436)/Summary!$C$111</f>
        <v>#VALUE!</v>
      </c>
      <c r="CC436" s="561" t="e">
        <f t="array" ref="CC436">bdCAMBIExtend($G436:$G439,V436:V439,$AC436:$AC439,AR436:AR439)</f>
        <v>#VALUE!</v>
      </c>
      <c r="CD436" s="561" t="e">
        <f t="array" ref="CD436">bdCAMBIExtend($G436:$G441,V436:V441,$AC436:$AC441,AR436:AR441)</f>
        <v>#VALUE!</v>
      </c>
      <c r="CE436" s="547">
        <f t="array" ref="CE436">testVMAFRange($G436:$G439,N436:N439,$AC436:$AC439,AJ436:AJ439)</f>
        <v>0</v>
      </c>
      <c r="CF436" s="543">
        <f t="array" ref="CF436">testVMAFRange($G436:$G441,N436:N441,$AC436:$AC441,AJ436:AJ441)</f>
        <v>0</v>
      </c>
      <c r="CG436" s="547">
        <f t="array" ref="CG436">testVMAFRange($G436:$G439,O436:O439,$AC436:$AC439,AK436:AK439)</f>
        <v>0</v>
      </c>
      <c r="CH436" s="543">
        <f t="array" ref="CH436">testVMAFRange($G436:$G441,O436:O441,$AC436:$AC441,AK436:AK441)</f>
        <v>0</v>
      </c>
    </row>
    <row r="437" spans="1:86" ht="17" hidden="1" customHeight="1" x14ac:dyDescent="0.2">
      <c r="A437" s="485"/>
      <c r="B437" s="566"/>
      <c r="C437" s="485"/>
      <c r="D437" s="590"/>
      <c r="E437" s="558"/>
      <c r="F437" s="239">
        <v>110</v>
      </c>
      <c r="G437" s="294">
        <f>'Anchor-AI'!L435</f>
        <v>0</v>
      </c>
      <c r="H437" s="295">
        <f>'Anchor-AI'!M435</f>
        <v>0</v>
      </c>
      <c r="I437" s="295">
        <f>'Anchor-AI'!N435</f>
        <v>0</v>
      </c>
      <c r="J437" s="295">
        <f>'Anchor-AI'!O435</f>
        <v>0</v>
      </c>
      <c r="K437" s="295">
        <f>(Summary!$C$63*H437+Summary!$C$64*I437+Summary!$C$65*J437)/Summary!$C$66</f>
        <v>0</v>
      </c>
      <c r="L437" s="295">
        <f>'Anchor-AI'!P435</f>
        <v>0</v>
      </c>
      <c r="M437" s="295">
        <f>'Anchor-AI'!Q435</f>
        <v>0</v>
      </c>
      <c r="N437" s="295">
        <f>'Anchor-AI'!R435</f>
        <v>0</v>
      </c>
      <c r="O437" s="295">
        <f>'Anchor-AI'!S435</f>
        <v>0</v>
      </c>
      <c r="P437" s="295">
        <f>'Anchor-AI'!T435</f>
        <v>0</v>
      </c>
      <c r="Q437" s="295">
        <f>'Anchor-AI'!U435</f>
        <v>0</v>
      </c>
      <c r="R437" s="295">
        <f>'Anchor-AI'!V435</f>
        <v>0</v>
      </c>
      <c r="S437" s="295">
        <f>'Anchor-AI'!W435</f>
        <v>0</v>
      </c>
      <c r="T437" s="295">
        <f>'Anchor-AI'!X435</f>
        <v>0</v>
      </c>
      <c r="U437" s="295">
        <f>10*LOG10(1/((Summary!$C$80/10^(R437/10)+Summary!$C$81/10^(S437/10)+Summary!$C$82/10^(T437/10))/Summary!$C$83))</f>
        <v>0</v>
      </c>
      <c r="V437" s="295">
        <f>'Anchor-AI'!Y435</f>
        <v>0</v>
      </c>
      <c r="W437" s="295">
        <f>'Anchor-AI'!Z435</f>
        <v>0</v>
      </c>
      <c r="X437" s="295">
        <f>'Anchor-AI'!AA435</f>
        <v>0</v>
      </c>
      <c r="Y437" s="357">
        <f>'Anchor-AI'!AB435</f>
        <v>0</v>
      </c>
      <c r="Z437" s="357">
        <f>'Anchor-AI'!AC435</f>
        <v>0</v>
      </c>
      <c r="AA437" s="296">
        <f t="shared" si="30"/>
        <v>0</v>
      </c>
      <c r="AC437" s="170">
        <f>'Test-AI'!L435</f>
        <v>0</v>
      </c>
      <c r="AD437" s="167">
        <f>'Test-AI'!M435</f>
        <v>0</v>
      </c>
      <c r="AE437" s="167">
        <f>'Test-AI'!N435</f>
        <v>0</v>
      </c>
      <c r="AF437" s="167">
        <f>'Test-AI'!O435</f>
        <v>0</v>
      </c>
      <c r="AG437" s="167">
        <f>(Summary!$C$63*AD437+Summary!$C$64*AE437+Summary!$C$65*AF437)/Summary!$C$66</f>
        <v>0</v>
      </c>
      <c r="AH437" s="167">
        <f>'Test-AI'!P435</f>
        <v>0</v>
      </c>
      <c r="AI437" s="167">
        <f>'Test-AI'!Q435</f>
        <v>0</v>
      </c>
      <c r="AJ437" s="167">
        <f>'Test-AI'!R435</f>
        <v>0</v>
      </c>
      <c r="AK437" s="167">
        <f>'Test-AI'!S435</f>
        <v>0</v>
      </c>
      <c r="AL437" s="167">
        <f>'Test-AI'!T435</f>
        <v>0</v>
      </c>
      <c r="AM437" s="167">
        <f>'Test-AI'!U435</f>
        <v>0</v>
      </c>
      <c r="AN437" s="167">
        <f>'Test-AI'!V435</f>
        <v>0</v>
      </c>
      <c r="AO437" s="167">
        <f>'Test-AI'!W435</f>
        <v>0</v>
      </c>
      <c r="AP437" s="167">
        <f>'Test-AI'!X435</f>
        <v>0</v>
      </c>
      <c r="AQ437" s="167">
        <f>10*LOG10(1/((Summary!$C$80/10^(AN437/10)+Summary!$C$81/10^(AO437/10)+Summary!$C$82/10^(AP437/10))/Summary!$C$83))</f>
        <v>0</v>
      </c>
      <c r="AR437" s="167">
        <f>'Test-AI'!Y435</f>
        <v>0</v>
      </c>
      <c r="AS437" s="167">
        <f>'Test-AI'!Z435</f>
        <v>0</v>
      </c>
      <c r="AT437" s="295">
        <f>'Test-AI'!AA435</f>
        <v>0</v>
      </c>
      <c r="AU437" s="357">
        <f>'Test-AI'!AB435</f>
        <v>0</v>
      </c>
      <c r="AV437" s="357">
        <f>'Test-AI'!AC435</f>
        <v>0</v>
      </c>
      <c r="AW437" s="296">
        <f t="shared" si="31"/>
        <v>0</v>
      </c>
      <c r="AX437" s="297" t="e">
        <f t="shared" si="32"/>
        <v>#DIV/0!</v>
      </c>
      <c r="AY437" s="298" t="e">
        <f t="shared" si="32"/>
        <v>#DIV/0!</v>
      </c>
      <c r="AZ437" s="297" t="e">
        <f t="shared" si="32"/>
        <v>#DIV/0!</v>
      </c>
      <c r="BA437" s="345" t="e">
        <f t="shared" si="32"/>
        <v>#DIV/0!</v>
      </c>
      <c r="BB437" s="75"/>
      <c r="BC437" s="75"/>
      <c r="BD437" s="565"/>
      <c r="BE437" s="550"/>
      <c r="BF437" s="552"/>
      <c r="BG437" s="552"/>
      <c r="BH437" s="552"/>
      <c r="BI437" s="552"/>
      <c r="BJ437" s="552"/>
      <c r="BK437" s="553"/>
      <c r="BL437" s="552"/>
      <c r="BM437" s="553"/>
      <c r="BN437" s="552"/>
      <c r="BO437" s="546"/>
      <c r="BP437" s="541"/>
      <c r="BQ437" s="546"/>
      <c r="BR437" s="541"/>
      <c r="BS437" s="553"/>
      <c r="BT437" s="552"/>
      <c r="BU437" s="553"/>
      <c r="BV437" s="552"/>
      <c r="BW437" s="553"/>
      <c r="BX437" s="552"/>
      <c r="BY437" s="552"/>
      <c r="BZ437" s="541"/>
      <c r="CA437" s="541"/>
      <c r="CB437" s="552"/>
      <c r="CC437" s="553"/>
      <c r="CD437" s="552"/>
      <c r="CE437" s="546"/>
      <c r="CF437" s="541"/>
      <c r="CG437" s="546"/>
      <c r="CH437" s="541"/>
    </row>
    <row r="438" spans="1:86" ht="17" hidden="1" customHeight="1" x14ac:dyDescent="0.2">
      <c r="A438" s="485"/>
      <c r="B438" s="566"/>
      <c r="C438" s="485"/>
      <c r="D438" s="590"/>
      <c r="E438" s="558"/>
      <c r="F438" s="239">
        <v>135</v>
      </c>
      <c r="G438" s="294">
        <f>'Anchor-AI'!L436</f>
        <v>0</v>
      </c>
      <c r="H438" s="295">
        <f>'Anchor-AI'!M436</f>
        <v>0</v>
      </c>
      <c r="I438" s="295">
        <f>'Anchor-AI'!N436</f>
        <v>0</v>
      </c>
      <c r="J438" s="295">
        <f>'Anchor-AI'!O436</f>
        <v>0</v>
      </c>
      <c r="K438" s="295">
        <f>(Summary!$C$63*H438+Summary!$C$64*I438+Summary!$C$65*J438)/Summary!$C$66</f>
        <v>0</v>
      </c>
      <c r="L438" s="295">
        <f>'Anchor-AI'!P436</f>
        <v>0</v>
      </c>
      <c r="M438" s="295">
        <f>'Anchor-AI'!Q436</f>
        <v>0</v>
      </c>
      <c r="N438" s="295">
        <f>'Anchor-AI'!R436</f>
        <v>0</v>
      </c>
      <c r="O438" s="295">
        <f>'Anchor-AI'!S436</f>
        <v>0</v>
      </c>
      <c r="P438" s="295">
        <f>'Anchor-AI'!T436</f>
        <v>0</v>
      </c>
      <c r="Q438" s="295">
        <f>'Anchor-AI'!U436</f>
        <v>0</v>
      </c>
      <c r="R438" s="295">
        <f>'Anchor-AI'!V436</f>
        <v>0</v>
      </c>
      <c r="S438" s="295">
        <f>'Anchor-AI'!W436</f>
        <v>0</v>
      </c>
      <c r="T438" s="295">
        <f>'Anchor-AI'!X436</f>
        <v>0</v>
      </c>
      <c r="U438" s="295">
        <f>10*LOG10(1/((Summary!$C$80/10^(R438/10)+Summary!$C$81/10^(S438/10)+Summary!$C$82/10^(T438/10))/Summary!$C$83))</f>
        <v>0</v>
      </c>
      <c r="V438" s="295">
        <f>'Anchor-AI'!Y436</f>
        <v>0</v>
      </c>
      <c r="W438" s="295">
        <f>'Anchor-AI'!Z436</f>
        <v>0</v>
      </c>
      <c r="X438" s="295">
        <f>'Anchor-AI'!AA436</f>
        <v>0</v>
      </c>
      <c r="Y438" s="357">
        <f>'Anchor-AI'!AB436</f>
        <v>0</v>
      </c>
      <c r="Z438" s="357">
        <f>'Anchor-AI'!AC436</f>
        <v>0</v>
      </c>
      <c r="AA438" s="296">
        <f t="shared" si="30"/>
        <v>0</v>
      </c>
      <c r="AC438" s="170">
        <f>'Test-AI'!L436</f>
        <v>0</v>
      </c>
      <c r="AD438" s="167">
        <f>'Test-AI'!M436</f>
        <v>0</v>
      </c>
      <c r="AE438" s="167">
        <f>'Test-AI'!N436</f>
        <v>0</v>
      </c>
      <c r="AF438" s="167">
        <f>'Test-AI'!O436</f>
        <v>0</v>
      </c>
      <c r="AG438" s="167">
        <f>(Summary!$C$63*AD438+Summary!$C$64*AE438+Summary!$C$65*AF438)/Summary!$C$66</f>
        <v>0</v>
      </c>
      <c r="AH438" s="167">
        <f>'Test-AI'!P436</f>
        <v>0</v>
      </c>
      <c r="AI438" s="167">
        <f>'Test-AI'!Q436</f>
        <v>0</v>
      </c>
      <c r="AJ438" s="167">
        <f>'Test-AI'!R436</f>
        <v>0</v>
      </c>
      <c r="AK438" s="167">
        <f>'Test-AI'!S436</f>
        <v>0</v>
      </c>
      <c r="AL438" s="167">
        <f>'Test-AI'!T436</f>
        <v>0</v>
      </c>
      <c r="AM438" s="167">
        <f>'Test-AI'!U436</f>
        <v>0</v>
      </c>
      <c r="AN438" s="167">
        <f>'Test-AI'!V436</f>
        <v>0</v>
      </c>
      <c r="AO438" s="167">
        <f>'Test-AI'!W436</f>
        <v>0</v>
      </c>
      <c r="AP438" s="167">
        <f>'Test-AI'!X436</f>
        <v>0</v>
      </c>
      <c r="AQ438" s="167">
        <f>10*LOG10(1/((Summary!$C$80/10^(AN438/10)+Summary!$C$81/10^(AO438/10)+Summary!$C$82/10^(AP438/10))/Summary!$C$83))</f>
        <v>0</v>
      </c>
      <c r="AR438" s="167">
        <f>'Test-AI'!Y436</f>
        <v>0</v>
      </c>
      <c r="AS438" s="167">
        <f>'Test-AI'!Z436</f>
        <v>0</v>
      </c>
      <c r="AT438" s="295">
        <f>'Test-AI'!AA436</f>
        <v>0</v>
      </c>
      <c r="AU438" s="357">
        <f>'Test-AI'!AB436</f>
        <v>0</v>
      </c>
      <c r="AV438" s="357">
        <f>'Test-AI'!AC436</f>
        <v>0</v>
      </c>
      <c r="AW438" s="296">
        <f t="shared" si="31"/>
        <v>0</v>
      </c>
      <c r="AX438" s="297" t="e">
        <f t="shared" si="32"/>
        <v>#DIV/0!</v>
      </c>
      <c r="AY438" s="298" t="e">
        <f t="shared" si="32"/>
        <v>#DIV/0!</v>
      </c>
      <c r="AZ438" s="297" t="e">
        <f t="shared" si="32"/>
        <v>#DIV/0!</v>
      </c>
      <c r="BA438" s="345" t="e">
        <f t="shared" si="32"/>
        <v>#DIV/0!</v>
      </c>
      <c r="BB438" s="75"/>
      <c r="BC438" s="75"/>
      <c r="BD438" s="573" t="s">
        <v>147</v>
      </c>
      <c r="BE438" s="549" t="e">
        <f t="array" ref="BE438">bdRateExtend($G437:$G440,H437:H440,$AC437:$AC440,AD437:AD440)</f>
        <v>#VALUE!</v>
      </c>
      <c r="BF438" s="552"/>
      <c r="BG438" s="552"/>
      <c r="BH438" s="552"/>
      <c r="BI438" s="552"/>
      <c r="BJ438" s="552"/>
      <c r="BK438" s="551" t="e">
        <f t="array" ref="BK438">bdRateExtend($G437:$G440,L437:L440,$AC437:$AC440,AH437:AH440)</f>
        <v>#VALUE!</v>
      </c>
      <c r="BL438" s="552"/>
      <c r="BM438" s="551" t="e">
        <f t="array" ref="BM438">bdRateExtend($G437:$G440,M437:M440,$AC437:$AC440,AI437:AI440)</f>
        <v>#VALUE!</v>
      </c>
      <c r="BN438" s="552"/>
      <c r="BO438" s="545" t="e">
        <f t="array" ref="BO438">bdRateExtend($G437:$G440,N437:N440,$AC437:$AC440,AJ437:AJ440,"None", FALSE,1)</f>
        <v>#VALUE!</v>
      </c>
      <c r="BP438" s="541"/>
      <c r="BQ438" s="545" t="e">
        <f t="array" ref="BQ438">bdRateExtend($G437:$G440,O437:O440,$AC437:$AC440,AK437:AK440,"None", FALSE,1)</f>
        <v>#VALUE!</v>
      </c>
      <c r="BR438" s="541"/>
      <c r="BS438" s="551" t="e">
        <f t="array" ref="BS438">bdRateExtend($G437:$G440,P437:P440,$AC437:$AC440,AL437:AL440)</f>
        <v>#VALUE!</v>
      </c>
      <c r="BT438" s="552"/>
      <c r="BU438" s="551" t="e">
        <f t="array" ref="BU438">bdRateExtend($G437:$G440,Q437:Q440,$AC437:$AC440,AM437:AM440)</f>
        <v>#VALUE!</v>
      </c>
      <c r="BV438" s="552"/>
      <c r="BW438" s="551" t="e">
        <f t="array" ref="BW438">bdRateExtend($G437:$G440,R437:R440,$AC437:$AC440,AN437:AN440)</f>
        <v>#VALUE!</v>
      </c>
      <c r="BX438" s="552"/>
      <c r="BY438" s="552"/>
      <c r="BZ438" s="541"/>
      <c r="CA438" s="541"/>
      <c r="CB438" s="552"/>
      <c r="CC438" s="561" t="e">
        <f t="array" ref="CC438">bdCAMBIExtend($G437:$G440,V437:V440,$AC437:$AC440,AR437:AR440)</f>
        <v>#VALUE!</v>
      </c>
      <c r="CD438" s="552"/>
      <c r="CE438" s="554">
        <f t="array" ref="CE438">testVMAFRange($G437:$G440,N437:N440,$AC437:$AC440,AJ437:AJ440)</f>
        <v>0</v>
      </c>
      <c r="CF438" s="541"/>
      <c r="CG438" s="554">
        <f t="array" ref="CG438">testVMAFRange($G437:$G440,O437:O440,$AC437:$AC440,AK437:AK440)</f>
        <v>0</v>
      </c>
      <c r="CH438" s="541"/>
    </row>
    <row r="439" spans="1:86" ht="17" hidden="1" customHeight="1" x14ac:dyDescent="0.2">
      <c r="A439" s="485"/>
      <c r="B439" s="566"/>
      <c r="C439" s="485"/>
      <c r="D439" s="590"/>
      <c r="E439" s="558"/>
      <c r="F439" s="239">
        <v>160</v>
      </c>
      <c r="G439" s="294">
        <f>'Anchor-AI'!L437</f>
        <v>0</v>
      </c>
      <c r="H439" s="295">
        <f>'Anchor-AI'!M437</f>
        <v>0</v>
      </c>
      <c r="I439" s="295">
        <f>'Anchor-AI'!N437</f>
        <v>0</v>
      </c>
      <c r="J439" s="295">
        <f>'Anchor-AI'!O437</f>
        <v>0</v>
      </c>
      <c r="K439" s="295">
        <f>(Summary!$C$63*H439+Summary!$C$64*I439+Summary!$C$65*J439)/Summary!$C$66</f>
        <v>0</v>
      </c>
      <c r="L439" s="295">
        <f>'Anchor-AI'!P437</f>
        <v>0</v>
      </c>
      <c r="M439" s="295">
        <f>'Anchor-AI'!Q437</f>
        <v>0</v>
      </c>
      <c r="N439" s="295">
        <f>'Anchor-AI'!R437</f>
        <v>0</v>
      </c>
      <c r="O439" s="295">
        <f>'Anchor-AI'!S437</f>
        <v>0</v>
      </c>
      <c r="P439" s="295">
        <f>'Anchor-AI'!T437</f>
        <v>0</v>
      </c>
      <c r="Q439" s="295">
        <f>'Anchor-AI'!U437</f>
        <v>0</v>
      </c>
      <c r="R439" s="295">
        <f>'Anchor-AI'!V437</f>
        <v>0</v>
      </c>
      <c r="S439" s="295">
        <f>'Anchor-AI'!W437</f>
        <v>0</v>
      </c>
      <c r="T439" s="295">
        <f>'Anchor-AI'!X437</f>
        <v>0</v>
      </c>
      <c r="U439" s="295">
        <f>10*LOG10(1/((Summary!$C$80/10^(R439/10)+Summary!$C$81/10^(S439/10)+Summary!$C$82/10^(T439/10))/Summary!$C$83))</f>
        <v>0</v>
      </c>
      <c r="V439" s="295">
        <f>'Anchor-AI'!Y437</f>
        <v>0</v>
      </c>
      <c r="W439" s="295">
        <f>'Anchor-AI'!Z437</f>
        <v>0</v>
      </c>
      <c r="X439" s="295">
        <f>'Anchor-AI'!AA437</f>
        <v>0</v>
      </c>
      <c r="Y439" s="357">
        <f>'Anchor-AI'!AB437</f>
        <v>0</v>
      </c>
      <c r="Z439" s="357">
        <f>'Anchor-AI'!AC437</f>
        <v>0</v>
      </c>
      <c r="AA439" s="296">
        <f t="shared" si="30"/>
        <v>0</v>
      </c>
      <c r="AC439" s="170">
        <f>'Test-AI'!L437</f>
        <v>0</v>
      </c>
      <c r="AD439" s="167">
        <f>'Test-AI'!M437</f>
        <v>0</v>
      </c>
      <c r="AE439" s="167">
        <f>'Test-AI'!N437</f>
        <v>0</v>
      </c>
      <c r="AF439" s="167">
        <f>'Test-AI'!O437</f>
        <v>0</v>
      </c>
      <c r="AG439" s="167">
        <f>(Summary!$C$63*AD439+Summary!$C$64*AE439+Summary!$C$65*AF439)/Summary!$C$66</f>
        <v>0</v>
      </c>
      <c r="AH439" s="167">
        <f>'Test-AI'!P437</f>
        <v>0</v>
      </c>
      <c r="AI439" s="167">
        <f>'Test-AI'!Q437</f>
        <v>0</v>
      </c>
      <c r="AJ439" s="167">
        <f>'Test-AI'!R437</f>
        <v>0</v>
      </c>
      <c r="AK439" s="167">
        <f>'Test-AI'!S437</f>
        <v>0</v>
      </c>
      <c r="AL439" s="167">
        <f>'Test-AI'!T437</f>
        <v>0</v>
      </c>
      <c r="AM439" s="167">
        <f>'Test-AI'!U437</f>
        <v>0</v>
      </c>
      <c r="AN439" s="167">
        <f>'Test-AI'!V437</f>
        <v>0</v>
      </c>
      <c r="AO439" s="167">
        <f>'Test-AI'!W437</f>
        <v>0</v>
      </c>
      <c r="AP439" s="167">
        <f>'Test-AI'!X437</f>
        <v>0</v>
      </c>
      <c r="AQ439" s="167">
        <f>10*LOG10(1/((Summary!$C$80/10^(AN439/10)+Summary!$C$81/10^(AO439/10)+Summary!$C$82/10^(AP439/10))/Summary!$C$83))</f>
        <v>0</v>
      </c>
      <c r="AR439" s="167">
        <f>'Test-AI'!Y437</f>
        <v>0</v>
      </c>
      <c r="AS439" s="167">
        <f>'Test-AI'!Z437</f>
        <v>0</v>
      </c>
      <c r="AT439" s="295">
        <f>'Test-AI'!AA437</f>
        <v>0</v>
      </c>
      <c r="AU439" s="357">
        <f>'Test-AI'!AB437</f>
        <v>0</v>
      </c>
      <c r="AV439" s="357">
        <f>'Test-AI'!AC437</f>
        <v>0</v>
      </c>
      <c r="AW439" s="296">
        <f t="shared" si="31"/>
        <v>0</v>
      </c>
      <c r="AX439" s="297" t="e">
        <f t="shared" si="32"/>
        <v>#DIV/0!</v>
      </c>
      <c r="AY439" s="298" t="e">
        <f t="shared" si="32"/>
        <v>#DIV/0!</v>
      </c>
      <c r="AZ439" s="297" t="e">
        <f t="shared" si="32"/>
        <v>#DIV/0!</v>
      </c>
      <c r="BA439" s="345" t="e">
        <f t="shared" si="32"/>
        <v>#DIV/0!</v>
      </c>
      <c r="BB439" s="75"/>
      <c r="BC439" s="75"/>
      <c r="BD439" s="565"/>
      <c r="BE439" s="550"/>
      <c r="BF439" s="552"/>
      <c r="BG439" s="552"/>
      <c r="BH439" s="552"/>
      <c r="BI439" s="552"/>
      <c r="BJ439" s="552"/>
      <c r="BK439" s="553"/>
      <c r="BL439" s="552"/>
      <c r="BM439" s="553"/>
      <c r="BN439" s="552"/>
      <c r="BO439" s="546"/>
      <c r="BP439" s="541"/>
      <c r="BQ439" s="546"/>
      <c r="BR439" s="541"/>
      <c r="BS439" s="553"/>
      <c r="BT439" s="552"/>
      <c r="BU439" s="553"/>
      <c r="BV439" s="552"/>
      <c r="BW439" s="553"/>
      <c r="BX439" s="552"/>
      <c r="BY439" s="552"/>
      <c r="BZ439" s="541"/>
      <c r="CA439" s="541"/>
      <c r="CB439" s="552"/>
      <c r="CC439" s="553"/>
      <c r="CD439" s="552"/>
      <c r="CE439" s="546"/>
      <c r="CF439" s="541"/>
      <c r="CG439" s="546"/>
      <c r="CH439" s="541"/>
    </row>
    <row r="440" spans="1:86" ht="17" hidden="1" customHeight="1" x14ac:dyDescent="0.2">
      <c r="A440" s="485"/>
      <c r="B440" s="566"/>
      <c r="C440" s="485"/>
      <c r="D440" s="590"/>
      <c r="E440" s="558"/>
      <c r="F440" s="239">
        <v>185</v>
      </c>
      <c r="G440" s="294">
        <f>'Anchor-AI'!L438</f>
        <v>0</v>
      </c>
      <c r="H440" s="295">
        <f>'Anchor-AI'!M438</f>
        <v>0</v>
      </c>
      <c r="I440" s="295">
        <f>'Anchor-AI'!N438</f>
        <v>0</v>
      </c>
      <c r="J440" s="295">
        <f>'Anchor-AI'!O438</f>
        <v>0</v>
      </c>
      <c r="K440" s="295">
        <f>(Summary!$C$63*H440+Summary!$C$64*I440+Summary!$C$65*J440)/Summary!$C$66</f>
        <v>0</v>
      </c>
      <c r="L440" s="295">
        <f>'Anchor-AI'!P438</f>
        <v>0</v>
      </c>
      <c r="M440" s="295">
        <f>'Anchor-AI'!Q438</f>
        <v>0</v>
      </c>
      <c r="N440" s="295">
        <f>'Anchor-AI'!R438</f>
        <v>0</v>
      </c>
      <c r="O440" s="295">
        <f>'Anchor-AI'!S438</f>
        <v>0</v>
      </c>
      <c r="P440" s="295">
        <f>'Anchor-AI'!T438</f>
        <v>0</v>
      </c>
      <c r="Q440" s="295">
        <f>'Anchor-AI'!U438</f>
        <v>0</v>
      </c>
      <c r="R440" s="295">
        <f>'Anchor-AI'!V438</f>
        <v>0</v>
      </c>
      <c r="S440" s="295">
        <f>'Anchor-AI'!W438</f>
        <v>0</v>
      </c>
      <c r="T440" s="295">
        <f>'Anchor-AI'!X438</f>
        <v>0</v>
      </c>
      <c r="U440" s="295">
        <f>10*LOG10(1/((Summary!$C$80/10^(R440/10)+Summary!$C$81/10^(S440/10)+Summary!$C$82/10^(T440/10))/Summary!$C$83))</f>
        <v>0</v>
      </c>
      <c r="V440" s="295">
        <f>'Anchor-AI'!Y438</f>
        <v>0</v>
      </c>
      <c r="W440" s="295">
        <f>'Anchor-AI'!Z438</f>
        <v>0</v>
      </c>
      <c r="X440" s="295">
        <f>'Anchor-AI'!AA438</f>
        <v>0</v>
      </c>
      <c r="Y440" s="357">
        <f>'Anchor-AI'!AB438</f>
        <v>0</v>
      </c>
      <c r="Z440" s="357">
        <f>'Anchor-AI'!AC438</f>
        <v>0</v>
      </c>
      <c r="AA440" s="296">
        <f t="shared" si="30"/>
        <v>0</v>
      </c>
      <c r="AC440" s="170">
        <f>'Test-AI'!L438</f>
        <v>0</v>
      </c>
      <c r="AD440" s="167">
        <f>'Test-AI'!M438</f>
        <v>0</v>
      </c>
      <c r="AE440" s="167">
        <f>'Test-AI'!N438</f>
        <v>0</v>
      </c>
      <c r="AF440" s="167">
        <f>'Test-AI'!O438</f>
        <v>0</v>
      </c>
      <c r="AG440" s="167">
        <f>(Summary!$C$63*AD440+Summary!$C$64*AE440+Summary!$C$65*AF440)/Summary!$C$66</f>
        <v>0</v>
      </c>
      <c r="AH440" s="167">
        <f>'Test-AI'!P438</f>
        <v>0</v>
      </c>
      <c r="AI440" s="167">
        <f>'Test-AI'!Q438</f>
        <v>0</v>
      </c>
      <c r="AJ440" s="167">
        <f>'Test-AI'!R438</f>
        <v>0</v>
      </c>
      <c r="AK440" s="167">
        <f>'Test-AI'!S438</f>
        <v>0</v>
      </c>
      <c r="AL440" s="167">
        <f>'Test-AI'!T438</f>
        <v>0</v>
      </c>
      <c r="AM440" s="167">
        <f>'Test-AI'!U438</f>
        <v>0</v>
      </c>
      <c r="AN440" s="167">
        <f>'Test-AI'!V438</f>
        <v>0</v>
      </c>
      <c r="AO440" s="167">
        <f>'Test-AI'!W438</f>
        <v>0</v>
      </c>
      <c r="AP440" s="167">
        <f>'Test-AI'!X438</f>
        <v>0</v>
      </c>
      <c r="AQ440" s="167">
        <f>10*LOG10(1/((Summary!$C$80/10^(AN440/10)+Summary!$C$81/10^(AO440/10)+Summary!$C$82/10^(AP440/10))/Summary!$C$83))</f>
        <v>0</v>
      </c>
      <c r="AR440" s="167">
        <f>'Test-AI'!Y438</f>
        <v>0</v>
      </c>
      <c r="AS440" s="167">
        <f>'Test-AI'!Z438</f>
        <v>0</v>
      </c>
      <c r="AT440" s="295">
        <f>'Test-AI'!AA438</f>
        <v>0</v>
      </c>
      <c r="AU440" s="357">
        <f>'Test-AI'!AB438</f>
        <v>0</v>
      </c>
      <c r="AV440" s="357">
        <f>'Test-AI'!AC438</f>
        <v>0</v>
      </c>
      <c r="AW440" s="296">
        <f t="shared" si="31"/>
        <v>0</v>
      </c>
      <c r="AX440" s="297" t="e">
        <f t="shared" si="32"/>
        <v>#DIV/0!</v>
      </c>
      <c r="AY440" s="298" t="e">
        <f t="shared" si="32"/>
        <v>#DIV/0!</v>
      </c>
      <c r="AZ440" s="297" t="e">
        <f t="shared" si="32"/>
        <v>#DIV/0!</v>
      </c>
      <c r="BA440" s="345" t="e">
        <f t="shared" si="32"/>
        <v>#DIV/0!</v>
      </c>
      <c r="BB440" s="75"/>
      <c r="BC440" s="75"/>
      <c r="BD440" s="574" t="s">
        <v>46</v>
      </c>
      <c r="BE440" s="549" t="e">
        <f t="array" ref="BE440">bdRateExtend($G438:$G441,H438:H441,$AC438:$AC441,AD438:AD441)</f>
        <v>#VALUE!</v>
      </c>
      <c r="BF440" s="552"/>
      <c r="BG440" s="552"/>
      <c r="BH440" s="552"/>
      <c r="BI440" s="552"/>
      <c r="BJ440" s="552"/>
      <c r="BK440" s="551" t="e">
        <f t="array" ref="BK440">bdRateExtend($G438:$G441,L438:L441,$AC438:$AC441,AH438:AH441)</f>
        <v>#VALUE!</v>
      </c>
      <c r="BL440" s="552"/>
      <c r="BM440" s="551" t="e">
        <f t="array" ref="BM440">bdRateExtend($G438:$G441,M438:M441,$AC438:$AC441,AI438:AI441)</f>
        <v>#VALUE!</v>
      </c>
      <c r="BN440" s="552"/>
      <c r="BO440" s="545" t="e">
        <f t="array" ref="BO440">bdRateExtend($G438:$G441,N438:N441,$AC438:$AC441,AJ438:AJ441,"None", FALSE,1)</f>
        <v>#VALUE!</v>
      </c>
      <c r="BP440" s="541"/>
      <c r="BQ440" s="545" t="e">
        <f t="array" ref="BQ440">bdRateExtend($G438:$G441,O438:O441,$AC438:$AC441,AK438:AK441,"None", FALSE,1)</f>
        <v>#VALUE!</v>
      </c>
      <c r="BR440" s="541"/>
      <c r="BS440" s="551" t="e">
        <f t="array" ref="BS440">bdRateExtend($G438:$G441,P438:P441,$AC438:$AC441,AL438:AL441)</f>
        <v>#VALUE!</v>
      </c>
      <c r="BT440" s="552"/>
      <c r="BU440" s="551" t="e">
        <f t="array" ref="BU440">bdRateExtend($G438:$G441,Q438:Q441,$AC438:$AC441,AM438:AM441)</f>
        <v>#VALUE!</v>
      </c>
      <c r="BV440" s="552"/>
      <c r="BW440" s="551" t="e">
        <f t="array" ref="BW440">bdRateExtend($G438:$G441,R438:R441,$AC438:$AC441,AN438:AN441)</f>
        <v>#VALUE!</v>
      </c>
      <c r="BX440" s="552"/>
      <c r="BY440" s="552"/>
      <c r="BZ440" s="541"/>
      <c r="CA440" s="541"/>
      <c r="CB440" s="552"/>
      <c r="CC440" s="561" t="e">
        <f t="array" ref="CC440">bdCAMBIExtend($G438:$G441,V438:V441,$AC438:$AC441,AR438:AR441)</f>
        <v>#VALUE!</v>
      </c>
      <c r="CD440" s="552"/>
      <c r="CE440" s="554">
        <f t="array" ref="CE440">testVMAFRange($G438:$G441,N438:N441,$AC438:$AC441,AJ438:AJ441)</f>
        <v>0</v>
      </c>
      <c r="CF440" s="541"/>
      <c r="CG440" s="554">
        <f t="array" ref="CG440">testVMAFRange($G438:$G441,O438:O441,$AC438:$AC441,AK438:AK441)</f>
        <v>0</v>
      </c>
      <c r="CH440" s="541"/>
    </row>
    <row r="441" spans="1:86" ht="17" hidden="1" customHeight="1" x14ac:dyDescent="0.2">
      <c r="A441" s="485"/>
      <c r="B441" s="596"/>
      <c r="C441" s="486"/>
      <c r="D441" s="591"/>
      <c r="E441" s="559"/>
      <c r="F441" s="240">
        <v>210</v>
      </c>
      <c r="G441" s="299">
        <f>'Anchor-AI'!L439</f>
        <v>0</v>
      </c>
      <c r="H441" s="300">
        <f>'Anchor-AI'!M439</f>
        <v>0</v>
      </c>
      <c r="I441" s="300">
        <f>'Anchor-AI'!N439</f>
        <v>0</v>
      </c>
      <c r="J441" s="300">
        <f>'Anchor-AI'!O439</f>
        <v>0</v>
      </c>
      <c r="K441" s="295">
        <f>(Summary!$C$63*H441+Summary!$C$64*I441+Summary!$C$65*J441)/Summary!$C$66</f>
        <v>0</v>
      </c>
      <c r="L441" s="300">
        <f>'Anchor-AI'!P439</f>
        <v>0</v>
      </c>
      <c r="M441" s="300">
        <f>'Anchor-AI'!Q439</f>
        <v>0</v>
      </c>
      <c r="N441" s="300">
        <f>'Anchor-AI'!R439</f>
        <v>0</v>
      </c>
      <c r="O441" s="300">
        <f>'Anchor-AI'!S439</f>
        <v>0</v>
      </c>
      <c r="P441" s="300">
        <f>'Anchor-AI'!T439</f>
        <v>0</v>
      </c>
      <c r="Q441" s="300">
        <f>'Anchor-AI'!U439</f>
        <v>0</v>
      </c>
      <c r="R441" s="300">
        <f>'Anchor-AI'!V439</f>
        <v>0</v>
      </c>
      <c r="S441" s="300">
        <f>'Anchor-AI'!W439</f>
        <v>0</v>
      </c>
      <c r="T441" s="300">
        <f>'Anchor-AI'!X439</f>
        <v>0</v>
      </c>
      <c r="U441" s="300">
        <f>10*LOG10(1/((Summary!$C$80/10^(R441/10)+Summary!$C$81/10^(S441/10)+Summary!$C$82/10^(T441/10))/Summary!$C$83))</f>
        <v>0</v>
      </c>
      <c r="V441" s="300">
        <f>'Anchor-AI'!Y439</f>
        <v>0</v>
      </c>
      <c r="W441" s="300">
        <f>'Anchor-AI'!Z439</f>
        <v>0</v>
      </c>
      <c r="X441" s="300">
        <f>'Anchor-AI'!AA439</f>
        <v>0</v>
      </c>
      <c r="Y441" s="357">
        <f>'Anchor-AI'!AB439</f>
        <v>0</v>
      </c>
      <c r="Z441" s="357">
        <f>'Anchor-AI'!AC439</f>
        <v>0</v>
      </c>
      <c r="AA441" s="301">
        <f t="shared" si="30"/>
        <v>0</v>
      </c>
      <c r="AC441" s="171">
        <f>'Test-AI'!L439</f>
        <v>0</v>
      </c>
      <c r="AD441" s="168">
        <f>'Test-AI'!M439</f>
        <v>0</v>
      </c>
      <c r="AE441" s="168">
        <f>'Test-AI'!N439</f>
        <v>0</v>
      </c>
      <c r="AF441" s="168">
        <f>'Test-AI'!O439</f>
        <v>0</v>
      </c>
      <c r="AG441" s="168">
        <f>(Summary!$C$63*AD441+Summary!$C$64*AE441+Summary!$C$65*AF441)/Summary!$C$66</f>
        <v>0</v>
      </c>
      <c r="AH441" s="168">
        <f>'Test-AI'!P439</f>
        <v>0</v>
      </c>
      <c r="AI441" s="168">
        <f>'Test-AI'!Q439</f>
        <v>0</v>
      </c>
      <c r="AJ441" s="168">
        <f>'Test-AI'!R439</f>
        <v>0</v>
      </c>
      <c r="AK441" s="168">
        <f>'Test-AI'!S439</f>
        <v>0</v>
      </c>
      <c r="AL441" s="168">
        <f>'Test-AI'!T439</f>
        <v>0</v>
      </c>
      <c r="AM441" s="168">
        <f>'Test-AI'!U439</f>
        <v>0</v>
      </c>
      <c r="AN441" s="168">
        <f>'Test-AI'!V439</f>
        <v>0</v>
      </c>
      <c r="AO441" s="168">
        <f>'Test-AI'!W439</f>
        <v>0</v>
      </c>
      <c r="AP441" s="168">
        <f>'Test-AI'!X439</f>
        <v>0</v>
      </c>
      <c r="AQ441" s="168">
        <f>10*LOG10(1/((Summary!$C$80/10^(AN441/10)+Summary!$C$81/10^(AO441/10)+Summary!$C$82/10^(AP441/10))/Summary!$C$83))</f>
        <v>0</v>
      </c>
      <c r="AR441" s="168">
        <f>'Test-AI'!Y439</f>
        <v>0</v>
      </c>
      <c r="AS441" s="168">
        <f>'Test-AI'!Z439</f>
        <v>0</v>
      </c>
      <c r="AT441" s="300">
        <f>'Test-AI'!AA439</f>
        <v>0</v>
      </c>
      <c r="AU441" s="357">
        <f>'Test-AI'!AB439</f>
        <v>0</v>
      </c>
      <c r="AV441" s="357">
        <f>'Test-AI'!AC439</f>
        <v>0</v>
      </c>
      <c r="AW441" s="301">
        <f t="shared" si="31"/>
        <v>0</v>
      </c>
      <c r="AX441" s="302" t="e">
        <f t="shared" si="32"/>
        <v>#DIV/0!</v>
      </c>
      <c r="AY441" s="303" t="e">
        <f t="shared" si="32"/>
        <v>#DIV/0!</v>
      </c>
      <c r="AZ441" s="297" t="e">
        <f t="shared" si="32"/>
        <v>#DIV/0!</v>
      </c>
      <c r="BA441" s="345" t="e">
        <f t="shared" si="32"/>
        <v>#DIV/0!</v>
      </c>
      <c r="BB441" s="75"/>
      <c r="BC441" s="75"/>
      <c r="BD441" s="570"/>
      <c r="BE441" s="550"/>
      <c r="BF441" s="553"/>
      <c r="BG441" s="553"/>
      <c r="BH441" s="553"/>
      <c r="BI441" s="553"/>
      <c r="BJ441" s="553"/>
      <c r="BK441" s="553"/>
      <c r="BL441" s="553"/>
      <c r="BM441" s="553"/>
      <c r="BN441" s="553"/>
      <c r="BO441" s="546"/>
      <c r="BP441" s="544"/>
      <c r="BQ441" s="546"/>
      <c r="BR441" s="544"/>
      <c r="BS441" s="553"/>
      <c r="BT441" s="553"/>
      <c r="BU441" s="553"/>
      <c r="BV441" s="553"/>
      <c r="BW441" s="553"/>
      <c r="BX441" s="553"/>
      <c r="BY441" s="553"/>
      <c r="BZ441" s="544"/>
      <c r="CA441" s="544"/>
      <c r="CB441" s="553"/>
      <c r="CC441" s="553"/>
      <c r="CD441" s="553"/>
      <c r="CE441" s="546"/>
      <c r="CF441" s="544"/>
      <c r="CG441" s="546"/>
      <c r="CH441" s="544"/>
    </row>
    <row r="442" spans="1:86" ht="17" hidden="1" customHeight="1" x14ac:dyDescent="0.2">
      <c r="A442" s="485"/>
      <c r="B442" s="595" t="s">
        <v>148</v>
      </c>
      <c r="C442" s="586" t="s">
        <v>106</v>
      </c>
      <c r="D442" s="589">
        <v>24</v>
      </c>
      <c r="E442" s="557">
        <v>10</v>
      </c>
      <c r="F442" s="238">
        <v>85</v>
      </c>
      <c r="G442" s="289">
        <f>'Anchor-AI'!L440</f>
        <v>0</v>
      </c>
      <c r="H442" s="290">
        <f>'Anchor-AI'!M440</f>
        <v>0</v>
      </c>
      <c r="I442" s="290">
        <f>'Anchor-AI'!N440</f>
        <v>0</v>
      </c>
      <c r="J442" s="290">
        <f>'Anchor-AI'!O440</f>
        <v>0</v>
      </c>
      <c r="K442" s="290">
        <f>(Summary!$C$63*H442+Summary!$C$64*I442+Summary!$C$65*J442)/Summary!$C$66</f>
        <v>0</v>
      </c>
      <c r="L442" s="290">
        <f>'Anchor-AI'!P440</f>
        <v>0</v>
      </c>
      <c r="M442" s="290">
        <f>'Anchor-AI'!Q440</f>
        <v>0</v>
      </c>
      <c r="N442" s="290">
        <f>'Anchor-AI'!R440</f>
        <v>0</v>
      </c>
      <c r="O442" s="290">
        <f>'Anchor-AI'!S440</f>
        <v>0</v>
      </c>
      <c r="P442" s="290">
        <f>'Anchor-AI'!T440</f>
        <v>0</v>
      </c>
      <c r="Q442" s="290">
        <f>'Anchor-AI'!U440</f>
        <v>0</v>
      </c>
      <c r="R442" s="290">
        <f>'Anchor-AI'!V440</f>
        <v>0</v>
      </c>
      <c r="S442" s="290">
        <f>'Anchor-AI'!W440</f>
        <v>0</v>
      </c>
      <c r="T442" s="290">
        <f>'Anchor-AI'!X440</f>
        <v>0</v>
      </c>
      <c r="U442" s="290">
        <f>10*LOG10(1/((Summary!$C$80/10^(R442/10)+Summary!$C$81/10^(S442/10)+Summary!$C$82/10^(T442/10))/Summary!$C$83))</f>
        <v>0</v>
      </c>
      <c r="V442" s="290">
        <f>'Anchor-AI'!Y440</f>
        <v>0</v>
      </c>
      <c r="W442" s="290">
        <f>'Anchor-AI'!Z440</f>
        <v>0</v>
      </c>
      <c r="X442" s="290">
        <f>'Anchor-AI'!AA440</f>
        <v>0</v>
      </c>
      <c r="Y442" s="360">
        <f>'Anchor-AI'!AB440</f>
        <v>0</v>
      </c>
      <c r="Z442" s="360">
        <f>'Anchor-AI'!AC440</f>
        <v>0</v>
      </c>
      <c r="AA442" s="291">
        <f t="shared" si="30"/>
        <v>0</v>
      </c>
      <c r="AC442" s="169">
        <f>'Test-AI'!L440</f>
        <v>0</v>
      </c>
      <c r="AD442" s="166">
        <f>'Test-AI'!M440</f>
        <v>0</v>
      </c>
      <c r="AE442" s="166">
        <f>'Test-AI'!N440</f>
        <v>0</v>
      </c>
      <c r="AF442" s="166">
        <f>'Test-AI'!O440</f>
        <v>0</v>
      </c>
      <c r="AG442" s="166">
        <f>(Summary!$C$63*AD442+Summary!$C$64*AE442+Summary!$C$65*AF442)/Summary!$C$66</f>
        <v>0</v>
      </c>
      <c r="AH442" s="166">
        <f>'Test-AI'!P440</f>
        <v>0</v>
      </c>
      <c r="AI442" s="166">
        <f>'Test-AI'!Q440</f>
        <v>0</v>
      </c>
      <c r="AJ442" s="166">
        <f>'Test-AI'!R440</f>
        <v>0</v>
      </c>
      <c r="AK442" s="166">
        <f>'Test-AI'!S440</f>
        <v>0</v>
      </c>
      <c r="AL442" s="166">
        <f>'Test-AI'!T440</f>
        <v>0</v>
      </c>
      <c r="AM442" s="166">
        <f>'Test-AI'!U440</f>
        <v>0</v>
      </c>
      <c r="AN442" s="166">
        <f>'Test-AI'!V440</f>
        <v>0</v>
      </c>
      <c r="AO442" s="166">
        <f>'Test-AI'!W440</f>
        <v>0</v>
      </c>
      <c r="AP442" s="166">
        <f>'Test-AI'!X440</f>
        <v>0</v>
      </c>
      <c r="AQ442" s="166">
        <f>10*LOG10(1/((Summary!$C$80/10^(AN442/10)+Summary!$C$81/10^(AO442/10)+Summary!$C$82/10^(AP442/10))/Summary!$C$83))</f>
        <v>0</v>
      </c>
      <c r="AR442" s="166">
        <f>'Test-AI'!Y440</f>
        <v>0</v>
      </c>
      <c r="AS442" s="166">
        <f>'Test-AI'!Z440</f>
        <v>0</v>
      </c>
      <c r="AT442" s="290">
        <f>'Test-AI'!AA440</f>
        <v>0</v>
      </c>
      <c r="AU442" s="356">
        <f>'Test-AI'!AB440</f>
        <v>0</v>
      </c>
      <c r="AV442" s="356">
        <f>'Test-AI'!AC440</f>
        <v>0</v>
      </c>
      <c r="AW442" s="291">
        <f t="shared" si="31"/>
        <v>0</v>
      </c>
      <c r="AX442" s="292" t="e">
        <f t="shared" si="32"/>
        <v>#DIV/0!</v>
      </c>
      <c r="AY442" s="293" t="e">
        <f t="shared" si="32"/>
        <v>#DIV/0!</v>
      </c>
      <c r="AZ442" s="292" t="e">
        <f t="shared" si="32"/>
        <v>#DIV/0!</v>
      </c>
      <c r="BA442" s="344" t="e">
        <f t="shared" si="32"/>
        <v>#DIV/0!</v>
      </c>
      <c r="BB442" s="75"/>
      <c r="BC442" s="75"/>
      <c r="BD442" s="572" t="s">
        <v>39</v>
      </c>
      <c r="BE442" s="549" t="e">
        <f t="array" ref="BE442">bdRateExtend($G442:$G445,H442:H445,$AC442:$AC445,AD442:AD445)</f>
        <v>#VALUE!</v>
      </c>
      <c r="BF442" s="551" t="e">
        <f t="array" ref="BF442">bdRateExtend($G442:$G447,H442:H447,$AC442:$AC447,AD442:AD447)</f>
        <v>#VALUE!</v>
      </c>
      <c r="BG442" s="551" t="e">
        <f t="array" ref="BG442">bdRateExtend($G442:$G447,I442:I447,$AC442:$AC447,AE442:AE447)</f>
        <v>#VALUE!</v>
      </c>
      <c r="BH442" s="551" t="e">
        <f t="array" ref="BH442">bdRateExtend($G442:$G447,J442:J447,$AC442:$AC447,AF442:AF447)</f>
        <v>#VALUE!</v>
      </c>
      <c r="BI442" s="551" t="e">
        <f t="array" ref="BI442">bdRateExtend($G442:$G447,K442:K447,$AC442:$AC447,AG442:AG447)</f>
        <v>#VALUE!</v>
      </c>
      <c r="BJ442" s="575" t="e">
        <f>(Summary!$C$94*BF442+Summary!$C$95*BG442+Summary!$C$96*BH442)/Summary!$C$97</f>
        <v>#VALUE!</v>
      </c>
      <c r="BK442" s="551" t="e">
        <f t="array" ref="BK442">bdRateExtend($G442:$G445,L442:L445,$AC442:$AC445,AH442:AH445)</f>
        <v>#VALUE!</v>
      </c>
      <c r="BL442" s="551" t="e">
        <f t="array" ref="BL442">bdRateExtend($G442:$G447,L442:L447,$AC442:$AC447,AH442:AH447)</f>
        <v>#VALUE!</v>
      </c>
      <c r="BM442" s="551" t="e">
        <f t="array" ref="BM442">bdRateExtend($G442:$G445,M442:M445,$AC442:$AC445,AI442:AI445)</f>
        <v>#VALUE!</v>
      </c>
      <c r="BN442" s="551" t="e">
        <f t="array" ref="BN442">bdRateExtend($G442:$G447,M442:M447,$AC442:$AC447,AI442:AI447)</f>
        <v>#VALUE!</v>
      </c>
      <c r="BO442" s="548" t="e">
        <f t="array" ref="BO442">bdRateExtend($G442:$G445,N442:N445,$AC442:$AC445,AJ442:AJ445,"None", FALSE,1)</f>
        <v>#VALUE!</v>
      </c>
      <c r="BP442" s="585" t="e">
        <f t="array" ref="BP442">bdRateExtend($G442:$G447,N442:N447,$AC442:$AC447,AJ442:AJ447,"None", FALSE,1)</f>
        <v>#VALUE!</v>
      </c>
      <c r="BQ442" s="548" t="e">
        <f t="array" ref="BQ442">bdRateExtend($G442:$G445,O442:O445,$AC442:$AC445,AK442:AK445,"None", FALSE,1)</f>
        <v>#VALUE!</v>
      </c>
      <c r="BR442" s="585" t="e">
        <f t="array" ref="BR442">bdRateExtend($G442:$G447,O442:O447,$AC442:$AC447,AK442:AK447,"None", FALSE,1)</f>
        <v>#VALUE!</v>
      </c>
      <c r="BS442" s="551" t="e">
        <f t="array" ref="BS442">bdRateExtend($G442:$G445,P442:P445,$AC442:$AC445,AL442:AL445)</f>
        <v>#VALUE!</v>
      </c>
      <c r="BT442" s="551" t="e">
        <f t="array" ref="BT442">bdRateExtend($G442:$G447,P442:P447,$AC442:$AC447,AL442:AL447)</f>
        <v>#VALUE!</v>
      </c>
      <c r="BU442" s="551" t="e">
        <f t="array" ref="BU442">bdRateExtend($G442:$G445,Q442:Q445,$AC442:$AC445,AM442:AM445)</f>
        <v>#VALUE!</v>
      </c>
      <c r="BV442" s="551" t="e">
        <f t="array" ref="BV442">bdRateExtend($G442:$G447,Q442:Q447,$AC442:$AC447,AM442:AM447)</f>
        <v>#VALUE!</v>
      </c>
      <c r="BW442" s="551" t="e">
        <f t="array" ref="BW442">bdRateExtend($G442:$G445,R442:R445,$AC442:$AC445,AN442:AN445)</f>
        <v>#VALUE!</v>
      </c>
      <c r="BX442" s="551" t="e">
        <f t="array" ref="BX442">bdRateExtend($G442:$G447,R442:R447,$AC442:$AC447,AN442:AN447)</f>
        <v>#VALUE!</v>
      </c>
      <c r="BY442" s="551" t="e">
        <f t="array" ref="BY442">bdRateExtend($G442:$G447,S442:S447,$AC442:$AC447,AO442:AO447)</f>
        <v>#VALUE!</v>
      </c>
      <c r="BZ442" s="555" t="e">
        <f t="array" ref="BZ442">bdRateExtend($G442:$G447,T442:T447,$AC442:$AC447,AP442:AP447)</f>
        <v>#VALUE!</v>
      </c>
      <c r="CA442" s="555" t="e">
        <f t="array" ref="CA442">bdRateExtend($G442:$G447,U442:U447,$AC442:$AC447,AQ442:AQ447)</f>
        <v>#VALUE!</v>
      </c>
      <c r="CB442" s="575" t="e">
        <f>(Summary!$C$108*BX442+Summary!$C$109*BY442+Summary!$C$110*BZ442)/Summary!$C$111</f>
        <v>#VALUE!</v>
      </c>
      <c r="CC442" s="593" t="e">
        <f t="array" ref="CC442">bdCAMBIExtend($G442:$G445,V442:V445,$AC442:$AC445,AR442:AR445)</f>
        <v>#VALUE!</v>
      </c>
      <c r="CD442" s="578" t="e">
        <f t="array" ref="CD442">bdCAMBIExtend($G442:$G447,V442:V447,$AC442:$AC447,AR442:AR447)</f>
        <v>#VALUE!</v>
      </c>
      <c r="CE442" s="547">
        <f t="array" ref="CE442">testVMAFRange($G442:$G445,N442:N445,$AC442:$AC445,AJ442:AJ445)</f>
        <v>0</v>
      </c>
      <c r="CF442" s="543">
        <f t="array" ref="CF442">testVMAFRange($G442:$G447,N442:N447,$AC442:$AC447,AJ442:AJ447)</f>
        <v>0</v>
      </c>
      <c r="CG442" s="547">
        <f t="array" ref="CG442">testVMAFRange($G442:$G445,O442:O445,$AC442:$AC445,AK442:AK445)</f>
        <v>0</v>
      </c>
      <c r="CH442" s="543">
        <f t="array" ref="CH442">testVMAFRange($G442:$G447,O442:O447,$AC442:$AC447,AK442:AK447)</f>
        <v>0</v>
      </c>
    </row>
    <row r="443" spans="1:86" ht="17" hidden="1" customHeight="1" x14ac:dyDescent="0.2">
      <c r="A443" s="485"/>
      <c r="B443" s="566"/>
      <c r="C443" s="485"/>
      <c r="D443" s="590"/>
      <c r="E443" s="558"/>
      <c r="F443" s="239">
        <v>110</v>
      </c>
      <c r="G443" s="294">
        <f>'Anchor-AI'!L441</f>
        <v>0</v>
      </c>
      <c r="H443" s="295">
        <f>'Anchor-AI'!M441</f>
        <v>0</v>
      </c>
      <c r="I443" s="295">
        <f>'Anchor-AI'!N441</f>
        <v>0</v>
      </c>
      <c r="J443" s="295">
        <f>'Anchor-AI'!O441</f>
        <v>0</v>
      </c>
      <c r="K443" s="295">
        <f>(Summary!$C$63*H443+Summary!$C$64*I443+Summary!$C$65*J443)/Summary!$C$66</f>
        <v>0</v>
      </c>
      <c r="L443" s="295">
        <f>'Anchor-AI'!P441</f>
        <v>0</v>
      </c>
      <c r="M443" s="295">
        <f>'Anchor-AI'!Q441</f>
        <v>0</v>
      </c>
      <c r="N443" s="295">
        <f>'Anchor-AI'!R441</f>
        <v>0</v>
      </c>
      <c r="O443" s="295">
        <f>'Anchor-AI'!S441</f>
        <v>0</v>
      </c>
      <c r="P443" s="295">
        <f>'Anchor-AI'!T441</f>
        <v>0</v>
      </c>
      <c r="Q443" s="295">
        <f>'Anchor-AI'!U441</f>
        <v>0</v>
      </c>
      <c r="R443" s="295">
        <f>'Anchor-AI'!V441</f>
        <v>0</v>
      </c>
      <c r="S443" s="295">
        <f>'Anchor-AI'!W441</f>
        <v>0</v>
      </c>
      <c r="T443" s="295">
        <f>'Anchor-AI'!X441</f>
        <v>0</v>
      </c>
      <c r="U443" s="295">
        <f>10*LOG10(1/((Summary!$C$80/10^(R443/10)+Summary!$C$81/10^(S443/10)+Summary!$C$82/10^(T443/10))/Summary!$C$83))</f>
        <v>0</v>
      </c>
      <c r="V443" s="295">
        <f>'Anchor-AI'!Y441</f>
        <v>0</v>
      </c>
      <c r="W443" s="295">
        <f>'Anchor-AI'!Z441</f>
        <v>0</v>
      </c>
      <c r="X443" s="295">
        <f>'Anchor-AI'!AA441</f>
        <v>0</v>
      </c>
      <c r="Y443" s="357">
        <f>'Anchor-AI'!AB441</f>
        <v>0</v>
      </c>
      <c r="Z443" s="357">
        <f>'Anchor-AI'!AC441</f>
        <v>0</v>
      </c>
      <c r="AA443" s="296">
        <f t="shared" si="30"/>
        <v>0</v>
      </c>
      <c r="AC443" s="170">
        <f>'Test-AI'!L441</f>
        <v>0</v>
      </c>
      <c r="AD443" s="167">
        <f>'Test-AI'!M441</f>
        <v>0</v>
      </c>
      <c r="AE443" s="167">
        <f>'Test-AI'!N441</f>
        <v>0</v>
      </c>
      <c r="AF443" s="167">
        <f>'Test-AI'!O441</f>
        <v>0</v>
      </c>
      <c r="AG443" s="167">
        <f>(Summary!$C$63*AD443+Summary!$C$64*AE443+Summary!$C$65*AF443)/Summary!$C$66</f>
        <v>0</v>
      </c>
      <c r="AH443" s="167">
        <f>'Test-AI'!P441</f>
        <v>0</v>
      </c>
      <c r="AI443" s="167">
        <f>'Test-AI'!Q441</f>
        <v>0</v>
      </c>
      <c r="AJ443" s="167">
        <f>'Test-AI'!R441</f>
        <v>0</v>
      </c>
      <c r="AK443" s="167">
        <f>'Test-AI'!S441</f>
        <v>0</v>
      </c>
      <c r="AL443" s="167">
        <f>'Test-AI'!T441</f>
        <v>0</v>
      </c>
      <c r="AM443" s="167">
        <f>'Test-AI'!U441</f>
        <v>0</v>
      </c>
      <c r="AN443" s="167">
        <f>'Test-AI'!V441</f>
        <v>0</v>
      </c>
      <c r="AO443" s="167">
        <f>'Test-AI'!W441</f>
        <v>0</v>
      </c>
      <c r="AP443" s="167">
        <f>'Test-AI'!X441</f>
        <v>0</v>
      </c>
      <c r="AQ443" s="167">
        <f>10*LOG10(1/((Summary!$C$80/10^(AN443/10)+Summary!$C$81/10^(AO443/10)+Summary!$C$82/10^(AP443/10))/Summary!$C$83))</f>
        <v>0</v>
      </c>
      <c r="AR443" s="167">
        <f>'Test-AI'!Y441</f>
        <v>0</v>
      </c>
      <c r="AS443" s="167">
        <f>'Test-AI'!Z441</f>
        <v>0</v>
      </c>
      <c r="AT443" s="295">
        <f>'Test-AI'!AA441</f>
        <v>0</v>
      </c>
      <c r="AU443" s="357">
        <f>'Test-AI'!AB441</f>
        <v>0</v>
      </c>
      <c r="AV443" s="357">
        <f>'Test-AI'!AC441</f>
        <v>0</v>
      </c>
      <c r="AW443" s="296">
        <f t="shared" si="31"/>
        <v>0</v>
      </c>
      <c r="AX443" s="297" t="e">
        <f t="shared" si="32"/>
        <v>#DIV/0!</v>
      </c>
      <c r="AY443" s="298" t="e">
        <f t="shared" si="32"/>
        <v>#DIV/0!</v>
      </c>
      <c r="AZ443" s="297" t="e">
        <f t="shared" si="32"/>
        <v>#DIV/0!</v>
      </c>
      <c r="BA443" s="345" t="e">
        <f t="shared" si="32"/>
        <v>#DIV/0!</v>
      </c>
      <c r="BB443" s="75"/>
      <c r="BC443" s="75"/>
      <c r="BD443" s="565"/>
      <c r="BE443" s="550"/>
      <c r="BF443" s="552"/>
      <c r="BG443" s="552"/>
      <c r="BH443" s="552"/>
      <c r="BI443" s="552"/>
      <c r="BJ443" s="552"/>
      <c r="BK443" s="553"/>
      <c r="BL443" s="552"/>
      <c r="BM443" s="553"/>
      <c r="BN443" s="552"/>
      <c r="BO443" s="546"/>
      <c r="BP443" s="541"/>
      <c r="BQ443" s="546"/>
      <c r="BR443" s="541"/>
      <c r="BS443" s="553"/>
      <c r="BT443" s="552"/>
      <c r="BU443" s="553"/>
      <c r="BV443" s="552"/>
      <c r="BW443" s="553"/>
      <c r="BX443" s="552"/>
      <c r="BY443" s="552"/>
      <c r="BZ443" s="541"/>
      <c r="CA443" s="541"/>
      <c r="CB443" s="552"/>
      <c r="CC443" s="550"/>
      <c r="CD443" s="541"/>
      <c r="CE443" s="546"/>
      <c r="CF443" s="541"/>
      <c r="CG443" s="546"/>
      <c r="CH443" s="541"/>
    </row>
    <row r="444" spans="1:86" ht="17" hidden="1" customHeight="1" x14ac:dyDescent="0.2">
      <c r="A444" s="485"/>
      <c r="B444" s="566"/>
      <c r="C444" s="485"/>
      <c r="D444" s="590"/>
      <c r="E444" s="558"/>
      <c r="F444" s="239">
        <v>135</v>
      </c>
      <c r="G444" s="294">
        <f>'Anchor-AI'!L442</f>
        <v>0</v>
      </c>
      <c r="H444" s="295">
        <f>'Anchor-AI'!M442</f>
        <v>0</v>
      </c>
      <c r="I444" s="295">
        <f>'Anchor-AI'!N442</f>
        <v>0</v>
      </c>
      <c r="J444" s="295">
        <f>'Anchor-AI'!O442</f>
        <v>0</v>
      </c>
      <c r="K444" s="295">
        <f>(Summary!$C$63*H444+Summary!$C$64*I444+Summary!$C$65*J444)/Summary!$C$66</f>
        <v>0</v>
      </c>
      <c r="L444" s="295">
        <f>'Anchor-AI'!P442</f>
        <v>0</v>
      </c>
      <c r="M444" s="295">
        <f>'Anchor-AI'!Q442</f>
        <v>0</v>
      </c>
      <c r="N444" s="295">
        <f>'Anchor-AI'!R442</f>
        <v>0</v>
      </c>
      <c r="O444" s="295">
        <f>'Anchor-AI'!S442</f>
        <v>0</v>
      </c>
      <c r="P444" s="295">
        <f>'Anchor-AI'!T442</f>
        <v>0</v>
      </c>
      <c r="Q444" s="295">
        <f>'Anchor-AI'!U442</f>
        <v>0</v>
      </c>
      <c r="R444" s="295">
        <f>'Anchor-AI'!V442</f>
        <v>0</v>
      </c>
      <c r="S444" s="295">
        <f>'Anchor-AI'!W442</f>
        <v>0</v>
      </c>
      <c r="T444" s="295">
        <f>'Anchor-AI'!X442</f>
        <v>0</v>
      </c>
      <c r="U444" s="295">
        <f>10*LOG10(1/((Summary!$C$80/10^(R444/10)+Summary!$C$81/10^(S444/10)+Summary!$C$82/10^(T444/10))/Summary!$C$83))</f>
        <v>0</v>
      </c>
      <c r="V444" s="295">
        <f>'Anchor-AI'!Y442</f>
        <v>0</v>
      </c>
      <c r="W444" s="295">
        <f>'Anchor-AI'!Z442</f>
        <v>0</v>
      </c>
      <c r="X444" s="295">
        <f>'Anchor-AI'!AA442</f>
        <v>0</v>
      </c>
      <c r="Y444" s="357">
        <f>'Anchor-AI'!AB442</f>
        <v>0</v>
      </c>
      <c r="Z444" s="357">
        <f>'Anchor-AI'!AC442</f>
        <v>0</v>
      </c>
      <c r="AA444" s="296">
        <f t="shared" si="30"/>
        <v>0</v>
      </c>
      <c r="AC444" s="170">
        <f>'Test-AI'!L442</f>
        <v>0</v>
      </c>
      <c r="AD444" s="167">
        <f>'Test-AI'!M442</f>
        <v>0</v>
      </c>
      <c r="AE444" s="167">
        <f>'Test-AI'!N442</f>
        <v>0</v>
      </c>
      <c r="AF444" s="167">
        <f>'Test-AI'!O442</f>
        <v>0</v>
      </c>
      <c r="AG444" s="167">
        <f>(Summary!$C$63*AD444+Summary!$C$64*AE444+Summary!$C$65*AF444)/Summary!$C$66</f>
        <v>0</v>
      </c>
      <c r="AH444" s="167">
        <f>'Test-AI'!P442</f>
        <v>0</v>
      </c>
      <c r="AI444" s="167">
        <f>'Test-AI'!Q442</f>
        <v>0</v>
      </c>
      <c r="AJ444" s="167">
        <f>'Test-AI'!R442</f>
        <v>0</v>
      </c>
      <c r="AK444" s="167">
        <f>'Test-AI'!S442</f>
        <v>0</v>
      </c>
      <c r="AL444" s="167">
        <f>'Test-AI'!T442</f>
        <v>0</v>
      </c>
      <c r="AM444" s="167">
        <f>'Test-AI'!U442</f>
        <v>0</v>
      </c>
      <c r="AN444" s="167">
        <f>'Test-AI'!V442</f>
        <v>0</v>
      </c>
      <c r="AO444" s="167">
        <f>'Test-AI'!W442</f>
        <v>0</v>
      </c>
      <c r="AP444" s="167">
        <f>'Test-AI'!X442</f>
        <v>0</v>
      </c>
      <c r="AQ444" s="167">
        <f>10*LOG10(1/((Summary!$C$80/10^(AN444/10)+Summary!$C$81/10^(AO444/10)+Summary!$C$82/10^(AP444/10))/Summary!$C$83))</f>
        <v>0</v>
      </c>
      <c r="AR444" s="167">
        <f>'Test-AI'!Y442</f>
        <v>0</v>
      </c>
      <c r="AS444" s="167">
        <f>'Test-AI'!Z442</f>
        <v>0</v>
      </c>
      <c r="AT444" s="295">
        <f>'Test-AI'!AA442</f>
        <v>0</v>
      </c>
      <c r="AU444" s="357">
        <f>'Test-AI'!AB442</f>
        <v>0</v>
      </c>
      <c r="AV444" s="357">
        <f>'Test-AI'!AC442</f>
        <v>0</v>
      </c>
      <c r="AW444" s="296">
        <f t="shared" si="31"/>
        <v>0</v>
      </c>
      <c r="AX444" s="297" t="e">
        <f t="shared" si="32"/>
        <v>#DIV/0!</v>
      </c>
      <c r="AY444" s="298" t="e">
        <f t="shared" si="32"/>
        <v>#DIV/0!</v>
      </c>
      <c r="AZ444" s="297" t="e">
        <f t="shared" si="32"/>
        <v>#DIV/0!</v>
      </c>
      <c r="BA444" s="345" t="e">
        <f t="shared" si="32"/>
        <v>#DIV/0!</v>
      </c>
      <c r="BB444" s="75"/>
      <c r="BC444" s="75"/>
      <c r="BD444" s="573" t="s">
        <v>147</v>
      </c>
      <c r="BE444" s="549" t="e">
        <f t="array" ref="BE444">bdRateExtend($G443:$G446,H443:H446,$AC443:$AC446,AD443:AD446)</f>
        <v>#VALUE!</v>
      </c>
      <c r="BF444" s="552"/>
      <c r="BG444" s="552"/>
      <c r="BH444" s="552"/>
      <c r="BI444" s="552"/>
      <c r="BJ444" s="552"/>
      <c r="BK444" s="551" t="e">
        <f t="array" ref="BK444">bdRateExtend($G443:$G446,L443:L446,$AC443:$AC446,AH443:AH446)</f>
        <v>#VALUE!</v>
      </c>
      <c r="BL444" s="552"/>
      <c r="BM444" s="551" t="e">
        <f t="array" ref="BM444">bdRateExtend($G443:$G446,M443:M446,$AC443:$AC446,AI443:AI446)</f>
        <v>#VALUE!</v>
      </c>
      <c r="BN444" s="552"/>
      <c r="BO444" s="545" t="e">
        <f t="array" ref="BO444">bdRateExtend($G443:$G446,N443:N446,$AC443:$AC446,AJ443:AJ446,"None", FALSE,1)</f>
        <v>#VALUE!</v>
      </c>
      <c r="BP444" s="541"/>
      <c r="BQ444" s="545" t="e">
        <f t="array" ref="BQ444">bdRateExtend($G443:$G446,O443:O446,$AC443:$AC446,AK443:AK446,"None", FALSE,1)</f>
        <v>#VALUE!</v>
      </c>
      <c r="BR444" s="541"/>
      <c r="BS444" s="551" t="e">
        <f t="array" ref="BS444">bdRateExtend($G443:$G446,P443:P446,$AC443:$AC446,AL443:AL446)</f>
        <v>#VALUE!</v>
      </c>
      <c r="BT444" s="552"/>
      <c r="BU444" s="551" t="e">
        <f t="array" ref="BU444">bdRateExtend($G443:$G446,Q443:Q446,$AC443:$AC446,AM443:AM446)</f>
        <v>#VALUE!</v>
      </c>
      <c r="BV444" s="552"/>
      <c r="BW444" s="551" t="e">
        <f t="array" ref="BW444">bdRateExtend($G443:$G446,R443:R446,$AC443:$AC446,AN443:AN446)</f>
        <v>#VALUE!</v>
      </c>
      <c r="BX444" s="552"/>
      <c r="BY444" s="552"/>
      <c r="BZ444" s="541"/>
      <c r="CA444" s="541"/>
      <c r="CB444" s="552"/>
      <c r="CC444" s="560" t="e">
        <f t="array" ref="CC444">bdCAMBIExtend($G443:$G446,V443:V446,$AC443:$AC446,AR443:AR446)</f>
        <v>#VALUE!</v>
      </c>
      <c r="CD444" s="541"/>
      <c r="CE444" s="554">
        <f t="array" ref="CE444">testVMAFRange($G443:$G446,N443:N446,$AC443:$AC446,AJ443:AJ446)</f>
        <v>0</v>
      </c>
      <c r="CF444" s="541"/>
      <c r="CG444" s="554">
        <f t="array" ref="CG444">testVMAFRange($G443:$G446,O443:O446,$AC443:$AC446,AK443:AK446)</f>
        <v>0</v>
      </c>
      <c r="CH444" s="541"/>
    </row>
    <row r="445" spans="1:86" ht="17" hidden="1" customHeight="1" x14ac:dyDescent="0.2">
      <c r="A445" s="485"/>
      <c r="B445" s="566"/>
      <c r="C445" s="485"/>
      <c r="D445" s="590"/>
      <c r="E445" s="558"/>
      <c r="F445" s="239">
        <v>160</v>
      </c>
      <c r="G445" s="294">
        <f>'Anchor-AI'!L443</f>
        <v>0</v>
      </c>
      <c r="H445" s="295">
        <f>'Anchor-AI'!M443</f>
        <v>0</v>
      </c>
      <c r="I445" s="295">
        <f>'Anchor-AI'!N443</f>
        <v>0</v>
      </c>
      <c r="J445" s="295">
        <f>'Anchor-AI'!O443</f>
        <v>0</v>
      </c>
      <c r="K445" s="295">
        <f>(Summary!$C$63*H445+Summary!$C$64*I445+Summary!$C$65*J445)/Summary!$C$66</f>
        <v>0</v>
      </c>
      <c r="L445" s="295">
        <f>'Anchor-AI'!P443</f>
        <v>0</v>
      </c>
      <c r="M445" s="295">
        <f>'Anchor-AI'!Q443</f>
        <v>0</v>
      </c>
      <c r="N445" s="295">
        <f>'Anchor-AI'!R443</f>
        <v>0</v>
      </c>
      <c r="O445" s="295">
        <f>'Anchor-AI'!S443</f>
        <v>0</v>
      </c>
      <c r="P445" s="295">
        <f>'Anchor-AI'!T443</f>
        <v>0</v>
      </c>
      <c r="Q445" s="295">
        <f>'Anchor-AI'!U443</f>
        <v>0</v>
      </c>
      <c r="R445" s="295">
        <f>'Anchor-AI'!V443</f>
        <v>0</v>
      </c>
      <c r="S445" s="295">
        <f>'Anchor-AI'!W443</f>
        <v>0</v>
      </c>
      <c r="T445" s="295">
        <f>'Anchor-AI'!X443</f>
        <v>0</v>
      </c>
      <c r="U445" s="295">
        <f>10*LOG10(1/((Summary!$C$80/10^(R445/10)+Summary!$C$81/10^(S445/10)+Summary!$C$82/10^(T445/10))/Summary!$C$83))</f>
        <v>0</v>
      </c>
      <c r="V445" s="295">
        <f>'Anchor-AI'!Y443</f>
        <v>0</v>
      </c>
      <c r="W445" s="295">
        <f>'Anchor-AI'!Z443</f>
        <v>0</v>
      </c>
      <c r="X445" s="295">
        <f>'Anchor-AI'!AA443</f>
        <v>0</v>
      </c>
      <c r="Y445" s="357">
        <f>'Anchor-AI'!AB443</f>
        <v>0</v>
      </c>
      <c r="Z445" s="357">
        <f>'Anchor-AI'!AC443</f>
        <v>0</v>
      </c>
      <c r="AA445" s="296">
        <f t="shared" si="30"/>
        <v>0</v>
      </c>
      <c r="AC445" s="170">
        <f>'Test-AI'!L443</f>
        <v>0</v>
      </c>
      <c r="AD445" s="167">
        <f>'Test-AI'!M443</f>
        <v>0</v>
      </c>
      <c r="AE445" s="167">
        <f>'Test-AI'!N443</f>
        <v>0</v>
      </c>
      <c r="AF445" s="167">
        <f>'Test-AI'!O443</f>
        <v>0</v>
      </c>
      <c r="AG445" s="167">
        <f>(Summary!$C$63*AD445+Summary!$C$64*AE445+Summary!$C$65*AF445)/Summary!$C$66</f>
        <v>0</v>
      </c>
      <c r="AH445" s="167">
        <f>'Test-AI'!P443</f>
        <v>0</v>
      </c>
      <c r="AI445" s="167">
        <f>'Test-AI'!Q443</f>
        <v>0</v>
      </c>
      <c r="AJ445" s="167">
        <f>'Test-AI'!R443</f>
        <v>0</v>
      </c>
      <c r="AK445" s="167">
        <f>'Test-AI'!S443</f>
        <v>0</v>
      </c>
      <c r="AL445" s="167">
        <f>'Test-AI'!T443</f>
        <v>0</v>
      </c>
      <c r="AM445" s="167">
        <f>'Test-AI'!U443</f>
        <v>0</v>
      </c>
      <c r="AN445" s="167">
        <f>'Test-AI'!V443</f>
        <v>0</v>
      </c>
      <c r="AO445" s="167">
        <f>'Test-AI'!W443</f>
        <v>0</v>
      </c>
      <c r="AP445" s="167">
        <f>'Test-AI'!X443</f>
        <v>0</v>
      </c>
      <c r="AQ445" s="167">
        <f>10*LOG10(1/((Summary!$C$80/10^(AN445/10)+Summary!$C$81/10^(AO445/10)+Summary!$C$82/10^(AP445/10))/Summary!$C$83))</f>
        <v>0</v>
      </c>
      <c r="AR445" s="167">
        <f>'Test-AI'!Y443</f>
        <v>0</v>
      </c>
      <c r="AS445" s="167">
        <f>'Test-AI'!Z443</f>
        <v>0</v>
      </c>
      <c r="AT445" s="295">
        <f>'Test-AI'!AA443</f>
        <v>0</v>
      </c>
      <c r="AU445" s="357">
        <f>'Test-AI'!AB443</f>
        <v>0</v>
      </c>
      <c r="AV445" s="357">
        <f>'Test-AI'!AC443</f>
        <v>0</v>
      </c>
      <c r="AW445" s="296">
        <f t="shared" si="31"/>
        <v>0</v>
      </c>
      <c r="AX445" s="297" t="e">
        <f t="shared" si="32"/>
        <v>#DIV/0!</v>
      </c>
      <c r="AY445" s="298" t="e">
        <f t="shared" si="32"/>
        <v>#DIV/0!</v>
      </c>
      <c r="AZ445" s="297" t="e">
        <f t="shared" si="32"/>
        <v>#DIV/0!</v>
      </c>
      <c r="BA445" s="345" t="e">
        <f t="shared" si="32"/>
        <v>#DIV/0!</v>
      </c>
      <c r="BB445" s="75"/>
      <c r="BC445" s="75"/>
      <c r="BD445" s="565"/>
      <c r="BE445" s="550"/>
      <c r="BF445" s="552"/>
      <c r="BG445" s="552"/>
      <c r="BH445" s="552"/>
      <c r="BI445" s="552"/>
      <c r="BJ445" s="552"/>
      <c r="BK445" s="553"/>
      <c r="BL445" s="552"/>
      <c r="BM445" s="553"/>
      <c r="BN445" s="552"/>
      <c r="BO445" s="546"/>
      <c r="BP445" s="541"/>
      <c r="BQ445" s="546"/>
      <c r="BR445" s="541"/>
      <c r="BS445" s="553"/>
      <c r="BT445" s="552"/>
      <c r="BU445" s="553"/>
      <c r="BV445" s="552"/>
      <c r="BW445" s="553"/>
      <c r="BX445" s="552"/>
      <c r="BY445" s="552"/>
      <c r="BZ445" s="541"/>
      <c r="CA445" s="541"/>
      <c r="CB445" s="552"/>
      <c r="CC445" s="550"/>
      <c r="CD445" s="541"/>
      <c r="CE445" s="546"/>
      <c r="CF445" s="541"/>
      <c r="CG445" s="546"/>
      <c r="CH445" s="541"/>
    </row>
    <row r="446" spans="1:86" ht="17" hidden="1" customHeight="1" x14ac:dyDescent="0.2">
      <c r="A446" s="485"/>
      <c r="B446" s="566"/>
      <c r="C446" s="485"/>
      <c r="D446" s="590"/>
      <c r="E446" s="558"/>
      <c r="F446" s="239">
        <v>185</v>
      </c>
      <c r="G446" s="294">
        <f>'Anchor-AI'!L444</f>
        <v>0</v>
      </c>
      <c r="H446" s="295">
        <f>'Anchor-AI'!M444</f>
        <v>0</v>
      </c>
      <c r="I446" s="295">
        <f>'Anchor-AI'!N444</f>
        <v>0</v>
      </c>
      <c r="J446" s="295">
        <f>'Anchor-AI'!O444</f>
        <v>0</v>
      </c>
      <c r="K446" s="295">
        <f>(Summary!$C$63*H446+Summary!$C$64*I446+Summary!$C$65*J446)/Summary!$C$66</f>
        <v>0</v>
      </c>
      <c r="L446" s="295">
        <f>'Anchor-AI'!P444</f>
        <v>0</v>
      </c>
      <c r="M446" s="295">
        <f>'Anchor-AI'!Q444</f>
        <v>0</v>
      </c>
      <c r="N446" s="295">
        <f>'Anchor-AI'!R444</f>
        <v>0</v>
      </c>
      <c r="O446" s="295">
        <f>'Anchor-AI'!S444</f>
        <v>0</v>
      </c>
      <c r="P446" s="295">
        <f>'Anchor-AI'!T444</f>
        <v>0</v>
      </c>
      <c r="Q446" s="295">
        <f>'Anchor-AI'!U444</f>
        <v>0</v>
      </c>
      <c r="R446" s="295">
        <f>'Anchor-AI'!V444</f>
        <v>0</v>
      </c>
      <c r="S446" s="295">
        <f>'Anchor-AI'!W444</f>
        <v>0</v>
      </c>
      <c r="T446" s="295">
        <f>'Anchor-AI'!X444</f>
        <v>0</v>
      </c>
      <c r="U446" s="295">
        <f>10*LOG10(1/((Summary!$C$80/10^(R446/10)+Summary!$C$81/10^(S446/10)+Summary!$C$82/10^(T446/10))/Summary!$C$83))</f>
        <v>0</v>
      </c>
      <c r="V446" s="295">
        <f>'Anchor-AI'!Y444</f>
        <v>0</v>
      </c>
      <c r="W446" s="295">
        <f>'Anchor-AI'!Z444</f>
        <v>0</v>
      </c>
      <c r="X446" s="295">
        <f>'Anchor-AI'!AA444</f>
        <v>0</v>
      </c>
      <c r="Y446" s="357">
        <f>'Anchor-AI'!AB444</f>
        <v>0</v>
      </c>
      <c r="Z446" s="357">
        <f>'Anchor-AI'!AC444</f>
        <v>0</v>
      </c>
      <c r="AA446" s="296">
        <f t="shared" si="30"/>
        <v>0</v>
      </c>
      <c r="AC446" s="170">
        <f>'Test-AI'!L444</f>
        <v>0</v>
      </c>
      <c r="AD446" s="167">
        <f>'Test-AI'!M444</f>
        <v>0</v>
      </c>
      <c r="AE446" s="167">
        <f>'Test-AI'!N444</f>
        <v>0</v>
      </c>
      <c r="AF446" s="167">
        <f>'Test-AI'!O444</f>
        <v>0</v>
      </c>
      <c r="AG446" s="167">
        <f>(Summary!$C$63*AD446+Summary!$C$64*AE446+Summary!$C$65*AF446)/Summary!$C$66</f>
        <v>0</v>
      </c>
      <c r="AH446" s="167">
        <f>'Test-AI'!P444</f>
        <v>0</v>
      </c>
      <c r="AI446" s="167">
        <f>'Test-AI'!Q444</f>
        <v>0</v>
      </c>
      <c r="AJ446" s="167">
        <f>'Test-AI'!R444</f>
        <v>0</v>
      </c>
      <c r="AK446" s="167">
        <f>'Test-AI'!S444</f>
        <v>0</v>
      </c>
      <c r="AL446" s="167">
        <f>'Test-AI'!T444</f>
        <v>0</v>
      </c>
      <c r="AM446" s="167">
        <f>'Test-AI'!U444</f>
        <v>0</v>
      </c>
      <c r="AN446" s="167">
        <f>'Test-AI'!V444</f>
        <v>0</v>
      </c>
      <c r="AO446" s="167">
        <f>'Test-AI'!W444</f>
        <v>0</v>
      </c>
      <c r="AP446" s="167">
        <f>'Test-AI'!X444</f>
        <v>0</v>
      </c>
      <c r="AQ446" s="167">
        <f>10*LOG10(1/((Summary!$C$80/10^(AN446/10)+Summary!$C$81/10^(AO446/10)+Summary!$C$82/10^(AP446/10))/Summary!$C$83))</f>
        <v>0</v>
      </c>
      <c r="AR446" s="167">
        <f>'Test-AI'!Y444</f>
        <v>0</v>
      </c>
      <c r="AS446" s="167">
        <f>'Test-AI'!Z444</f>
        <v>0</v>
      </c>
      <c r="AT446" s="295">
        <f>'Test-AI'!AA444</f>
        <v>0</v>
      </c>
      <c r="AU446" s="357">
        <f>'Test-AI'!AB444</f>
        <v>0</v>
      </c>
      <c r="AV446" s="357">
        <f>'Test-AI'!AC444</f>
        <v>0</v>
      </c>
      <c r="AW446" s="296">
        <f t="shared" si="31"/>
        <v>0</v>
      </c>
      <c r="AX446" s="297" t="e">
        <f t="shared" si="32"/>
        <v>#DIV/0!</v>
      </c>
      <c r="AY446" s="298" t="e">
        <f t="shared" si="32"/>
        <v>#DIV/0!</v>
      </c>
      <c r="AZ446" s="297" t="e">
        <f t="shared" si="32"/>
        <v>#DIV/0!</v>
      </c>
      <c r="BA446" s="345" t="e">
        <f t="shared" si="32"/>
        <v>#DIV/0!</v>
      </c>
      <c r="BB446" s="75"/>
      <c r="BC446" s="75"/>
      <c r="BD446" s="574" t="s">
        <v>46</v>
      </c>
      <c r="BE446" s="549" t="e">
        <f t="array" ref="BE446">bdRateExtend($G444:$G447,H444:H447,$AC444:$AC447,AD444:AD447)</f>
        <v>#VALUE!</v>
      </c>
      <c r="BF446" s="552"/>
      <c r="BG446" s="552"/>
      <c r="BH446" s="552"/>
      <c r="BI446" s="552"/>
      <c r="BJ446" s="552"/>
      <c r="BK446" s="551" t="e">
        <f t="array" ref="BK446">bdRateExtend($G444:$G447,L444:L447,$AC444:$AC447,AH444:AH447)</f>
        <v>#VALUE!</v>
      </c>
      <c r="BL446" s="552"/>
      <c r="BM446" s="551" t="e">
        <f t="array" ref="BM446">bdRateExtend($G444:$G447,M444:M447,$AC444:$AC447,AI444:AI447)</f>
        <v>#VALUE!</v>
      </c>
      <c r="BN446" s="552"/>
      <c r="BO446" s="545" t="e">
        <f t="array" ref="BO446">bdRateExtend($G444:$G447,N444:N447,$AC444:$AC447,AJ444:AJ447,"None", FALSE,1)</f>
        <v>#VALUE!</v>
      </c>
      <c r="BP446" s="541"/>
      <c r="BQ446" s="545" t="e">
        <f t="array" ref="BQ446">bdRateExtend($G444:$G447,O444:O447,$AC444:$AC447,AK444:AK447,"None", FALSE,1)</f>
        <v>#VALUE!</v>
      </c>
      <c r="BR446" s="541"/>
      <c r="BS446" s="551" t="e">
        <f t="array" ref="BS446">bdRateExtend($G444:$G447,P444:P447,$AC444:$AC447,AL444:AL447)</f>
        <v>#VALUE!</v>
      </c>
      <c r="BT446" s="552"/>
      <c r="BU446" s="551" t="e">
        <f t="array" ref="BU446">bdRateExtend($G444:$G447,Q444:Q447,$AC444:$AC447,AM444:AM447)</f>
        <v>#VALUE!</v>
      </c>
      <c r="BV446" s="552"/>
      <c r="BW446" s="551" t="e">
        <f t="array" ref="BW446">bdRateExtend($G444:$G447,R444:R447,$AC444:$AC447,AN444:AN447)</f>
        <v>#VALUE!</v>
      </c>
      <c r="BX446" s="552"/>
      <c r="BY446" s="552"/>
      <c r="BZ446" s="541"/>
      <c r="CA446" s="541"/>
      <c r="CB446" s="552"/>
      <c r="CC446" s="560" t="e">
        <f t="array" ref="CC446">bdCAMBIExtend($G444:$G447,V444:V447,$AC444:$AC447,AR444:AR447)</f>
        <v>#VALUE!</v>
      </c>
      <c r="CD446" s="541"/>
      <c r="CE446" s="554">
        <f t="array" ref="CE446">testVMAFRange($G444:$G447,N444:N447,$AC444:$AC447,AJ444:AJ447)</f>
        <v>0</v>
      </c>
      <c r="CF446" s="541"/>
      <c r="CG446" s="554">
        <f t="array" ref="CG446">testVMAFRange($G444:$G447,O444:O447,$AC444:$AC447,AK444:AK447)</f>
        <v>0</v>
      </c>
      <c r="CH446" s="541"/>
    </row>
    <row r="447" spans="1:86" ht="17" hidden="1" customHeight="1" x14ac:dyDescent="0.2">
      <c r="A447" s="485"/>
      <c r="B447" s="596"/>
      <c r="C447" s="486"/>
      <c r="D447" s="591"/>
      <c r="E447" s="559"/>
      <c r="F447" s="240">
        <v>210</v>
      </c>
      <c r="G447" s="299">
        <f>'Anchor-AI'!L445</f>
        <v>0</v>
      </c>
      <c r="H447" s="300">
        <f>'Anchor-AI'!M445</f>
        <v>0</v>
      </c>
      <c r="I447" s="300">
        <f>'Anchor-AI'!N445</f>
        <v>0</v>
      </c>
      <c r="J447" s="300">
        <f>'Anchor-AI'!O445</f>
        <v>0</v>
      </c>
      <c r="K447" s="295">
        <f>(Summary!$C$63*H447+Summary!$C$64*I447+Summary!$C$65*J447)/Summary!$C$66</f>
        <v>0</v>
      </c>
      <c r="L447" s="300">
        <f>'Anchor-AI'!P445</f>
        <v>0</v>
      </c>
      <c r="M447" s="300">
        <f>'Anchor-AI'!Q445</f>
        <v>0</v>
      </c>
      <c r="N447" s="300">
        <f>'Anchor-AI'!R445</f>
        <v>0</v>
      </c>
      <c r="O447" s="300">
        <f>'Anchor-AI'!S445</f>
        <v>0</v>
      </c>
      <c r="P447" s="300">
        <f>'Anchor-AI'!T445</f>
        <v>0</v>
      </c>
      <c r="Q447" s="300">
        <f>'Anchor-AI'!U445</f>
        <v>0</v>
      </c>
      <c r="R447" s="300">
        <f>'Anchor-AI'!V445</f>
        <v>0</v>
      </c>
      <c r="S447" s="300">
        <f>'Anchor-AI'!W445</f>
        <v>0</v>
      </c>
      <c r="T447" s="300">
        <f>'Anchor-AI'!X445</f>
        <v>0</v>
      </c>
      <c r="U447" s="300">
        <f>10*LOG10(1/((Summary!$C$80/10^(R447/10)+Summary!$C$81/10^(S447/10)+Summary!$C$82/10^(T447/10))/Summary!$C$83))</f>
        <v>0</v>
      </c>
      <c r="V447" s="300">
        <f>'Anchor-AI'!Y445</f>
        <v>0</v>
      </c>
      <c r="W447" s="300">
        <f>'Anchor-AI'!Z445</f>
        <v>0</v>
      </c>
      <c r="X447" s="300">
        <f>'Anchor-AI'!AA445</f>
        <v>0</v>
      </c>
      <c r="Y447" s="357">
        <f>'Anchor-AI'!AB445</f>
        <v>0</v>
      </c>
      <c r="Z447" s="357">
        <f>'Anchor-AI'!AC445</f>
        <v>0</v>
      </c>
      <c r="AA447" s="301">
        <f t="shared" si="30"/>
        <v>0</v>
      </c>
      <c r="AC447" s="171">
        <f>'Test-AI'!L445</f>
        <v>0</v>
      </c>
      <c r="AD447" s="168">
        <f>'Test-AI'!M445</f>
        <v>0</v>
      </c>
      <c r="AE447" s="168">
        <f>'Test-AI'!N445</f>
        <v>0</v>
      </c>
      <c r="AF447" s="168">
        <f>'Test-AI'!O445</f>
        <v>0</v>
      </c>
      <c r="AG447" s="168">
        <f>(Summary!$C$63*AD447+Summary!$C$64*AE447+Summary!$C$65*AF447)/Summary!$C$66</f>
        <v>0</v>
      </c>
      <c r="AH447" s="168">
        <f>'Test-AI'!P445</f>
        <v>0</v>
      </c>
      <c r="AI447" s="168">
        <f>'Test-AI'!Q445</f>
        <v>0</v>
      </c>
      <c r="AJ447" s="168">
        <f>'Test-AI'!R445</f>
        <v>0</v>
      </c>
      <c r="AK447" s="168">
        <f>'Test-AI'!S445</f>
        <v>0</v>
      </c>
      <c r="AL447" s="168">
        <f>'Test-AI'!T445</f>
        <v>0</v>
      </c>
      <c r="AM447" s="168">
        <f>'Test-AI'!U445</f>
        <v>0</v>
      </c>
      <c r="AN447" s="168">
        <f>'Test-AI'!V445</f>
        <v>0</v>
      </c>
      <c r="AO447" s="168">
        <f>'Test-AI'!W445</f>
        <v>0</v>
      </c>
      <c r="AP447" s="168">
        <f>'Test-AI'!X445</f>
        <v>0</v>
      </c>
      <c r="AQ447" s="168">
        <f>10*LOG10(1/((Summary!$C$80/10^(AN447/10)+Summary!$C$81/10^(AO447/10)+Summary!$C$82/10^(AP447/10))/Summary!$C$83))</f>
        <v>0</v>
      </c>
      <c r="AR447" s="168">
        <f>'Test-AI'!Y445</f>
        <v>0</v>
      </c>
      <c r="AS447" s="168">
        <f>'Test-AI'!Z445</f>
        <v>0</v>
      </c>
      <c r="AT447" s="300">
        <f>'Test-AI'!AA445</f>
        <v>0</v>
      </c>
      <c r="AU447" s="357">
        <f>'Test-AI'!AB445</f>
        <v>0</v>
      </c>
      <c r="AV447" s="357">
        <f>'Test-AI'!AC445</f>
        <v>0</v>
      </c>
      <c r="AW447" s="301">
        <f t="shared" si="31"/>
        <v>0</v>
      </c>
      <c r="AX447" s="302" t="e">
        <f t="shared" si="32"/>
        <v>#DIV/0!</v>
      </c>
      <c r="AY447" s="303" t="e">
        <f t="shared" si="32"/>
        <v>#DIV/0!</v>
      </c>
      <c r="AZ447" s="297" t="e">
        <f t="shared" si="32"/>
        <v>#DIV/0!</v>
      </c>
      <c r="BA447" s="345" t="e">
        <f t="shared" si="32"/>
        <v>#DIV/0!</v>
      </c>
      <c r="BB447" s="75"/>
      <c r="BC447" s="75"/>
      <c r="BD447" s="570"/>
      <c r="BE447" s="550"/>
      <c r="BF447" s="553"/>
      <c r="BG447" s="553"/>
      <c r="BH447" s="553"/>
      <c r="BI447" s="553"/>
      <c r="BJ447" s="553"/>
      <c r="BK447" s="553"/>
      <c r="BL447" s="553"/>
      <c r="BM447" s="553"/>
      <c r="BN447" s="553"/>
      <c r="BO447" s="546"/>
      <c r="BP447" s="544"/>
      <c r="BQ447" s="546"/>
      <c r="BR447" s="544"/>
      <c r="BS447" s="553"/>
      <c r="BT447" s="553"/>
      <c r="BU447" s="553"/>
      <c r="BV447" s="553"/>
      <c r="BW447" s="553"/>
      <c r="BX447" s="553"/>
      <c r="BY447" s="553"/>
      <c r="BZ447" s="544"/>
      <c r="CA447" s="544"/>
      <c r="CB447" s="553"/>
      <c r="CC447" s="550"/>
      <c r="CD447" s="541"/>
      <c r="CE447" s="546"/>
      <c r="CF447" s="544"/>
      <c r="CG447" s="546"/>
      <c r="CH447" s="544"/>
    </row>
    <row r="448" spans="1:86" ht="17" hidden="1" customHeight="1" x14ac:dyDescent="0.2">
      <c r="A448" s="485"/>
      <c r="B448" s="620" t="s">
        <v>164</v>
      </c>
      <c r="C448" s="586" t="s">
        <v>107</v>
      </c>
      <c r="D448" s="601">
        <v>59.94</v>
      </c>
      <c r="E448" s="576">
        <v>10</v>
      </c>
      <c r="F448" s="238">
        <v>85</v>
      </c>
      <c r="G448" s="289">
        <f>'Anchor-AI'!L446</f>
        <v>0</v>
      </c>
      <c r="H448" s="290">
        <f>'Anchor-AI'!M446</f>
        <v>0</v>
      </c>
      <c r="I448" s="290">
        <f>'Anchor-AI'!N446</f>
        <v>0</v>
      </c>
      <c r="J448" s="290">
        <f>'Anchor-AI'!O446</f>
        <v>0</v>
      </c>
      <c r="K448" s="290">
        <f>(Summary!$C$63*H448+Summary!$C$64*I448+Summary!$C$65*J448)/Summary!$C$66</f>
        <v>0</v>
      </c>
      <c r="L448" s="290">
        <f>'Anchor-AI'!P446</f>
        <v>0</v>
      </c>
      <c r="M448" s="290">
        <f>'Anchor-AI'!Q446</f>
        <v>0</v>
      </c>
      <c r="N448" s="290">
        <f>'Anchor-AI'!R446</f>
        <v>0</v>
      </c>
      <c r="O448" s="290">
        <f>'Anchor-AI'!S446</f>
        <v>0</v>
      </c>
      <c r="P448" s="290">
        <f>'Anchor-AI'!T446</f>
        <v>0</v>
      </c>
      <c r="Q448" s="290">
        <f>'Anchor-AI'!U446</f>
        <v>0</v>
      </c>
      <c r="R448" s="290">
        <f>'Anchor-AI'!V446</f>
        <v>0</v>
      </c>
      <c r="S448" s="290">
        <f>'Anchor-AI'!W446</f>
        <v>0</v>
      </c>
      <c r="T448" s="290">
        <f>'Anchor-AI'!X446</f>
        <v>0</v>
      </c>
      <c r="U448" s="290">
        <f>10*LOG10(1/((Summary!$C$80/10^(R448/10)+Summary!$C$81/10^(S448/10)+Summary!$C$82/10^(T448/10))/Summary!$C$83))</f>
        <v>0</v>
      </c>
      <c r="V448" s="290">
        <f>'Anchor-AI'!Y446</f>
        <v>0</v>
      </c>
      <c r="W448" s="290">
        <f>'Anchor-AI'!Z446</f>
        <v>0</v>
      </c>
      <c r="X448" s="290">
        <f>'Anchor-AI'!AA446</f>
        <v>0</v>
      </c>
      <c r="Y448" s="360">
        <f>'Anchor-AI'!AB446</f>
        <v>0</v>
      </c>
      <c r="Z448" s="360">
        <f>'Anchor-AI'!AC446</f>
        <v>0</v>
      </c>
      <c r="AA448" s="291">
        <f t="shared" si="30"/>
        <v>0</v>
      </c>
      <c r="AC448" s="169">
        <f>'Test-AI'!L446</f>
        <v>0</v>
      </c>
      <c r="AD448" s="166">
        <f>'Test-AI'!M446</f>
        <v>0</v>
      </c>
      <c r="AE448" s="166">
        <f>'Test-AI'!N446</f>
        <v>0</v>
      </c>
      <c r="AF448" s="166">
        <f>'Test-AI'!O446</f>
        <v>0</v>
      </c>
      <c r="AG448" s="166">
        <f>(Summary!$C$63*AD448+Summary!$C$64*AE448+Summary!$C$65*AF448)/Summary!$C$66</f>
        <v>0</v>
      </c>
      <c r="AH448" s="166">
        <f>'Test-AI'!P446</f>
        <v>0</v>
      </c>
      <c r="AI448" s="166">
        <f>'Test-AI'!Q446</f>
        <v>0</v>
      </c>
      <c r="AJ448" s="166">
        <f>'Test-AI'!R446</f>
        <v>0</v>
      </c>
      <c r="AK448" s="166">
        <f>'Test-AI'!S446</f>
        <v>0</v>
      </c>
      <c r="AL448" s="166">
        <f>'Test-AI'!T446</f>
        <v>0</v>
      </c>
      <c r="AM448" s="166">
        <f>'Test-AI'!U446</f>
        <v>0</v>
      </c>
      <c r="AN448" s="166">
        <f>'Test-AI'!V446</f>
        <v>0</v>
      </c>
      <c r="AO448" s="166">
        <f>'Test-AI'!W446</f>
        <v>0</v>
      </c>
      <c r="AP448" s="166">
        <f>'Test-AI'!X446</f>
        <v>0</v>
      </c>
      <c r="AQ448" s="166">
        <f>10*LOG10(1/((Summary!$C$80/10^(AN448/10)+Summary!$C$81/10^(AO448/10)+Summary!$C$82/10^(AP448/10))/Summary!$C$83))</f>
        <v>0</v>
      </c>
      <c r="AR448" s="166">
        <f>'Test-AI'!Y446</f>
        <v>0</v>
      </c>
      <c r="AS448" s="166">
        <f>'Test-AI'!Z446</f>
        <v>0</v>
      </c>
      <c r="AT448" s="290">
        <f>'Test-AI'!AA446</f>
        <v>0</v>
      </c>
      <c r="AU448" s="356">
        <f>'Test-AI'!AB446</f>
        <v>0</v>
      </c>
      <c r="AV448" s="356">
        <f>'Test-AI'!AC446</f>
        <v>0</v>
      </c>
      <c r="AW448" s="291">
        <f t="shared" si="31"/>
        <v>0</v>
      </c>
      <c r="AX448" s="292" t="e">
        <f t="shared" si="32"/>
        <v>#DIV/0!</v>
      </c>
      <c r="AY448" s="293" t="e">
        <f t="shared" si="32"/>
        <v>#DIV/0!</v>
      </c>
      <c r="AZ448" s="292" t="e">
        <f t="shared" si="32"/>
        <v>#DIV/0!</v>
      </c>
      <c r="BA448" s="344" t="e">
        <f t="shared" si="32"/>
        <v>#DIV/0!</v>
      </c>
      <c r="BB448" s="75"/>
      <c r="BC448" s="75"/>
      <c r="BD448" s="572" t="s">
        <v>39</v>
      </c>
      <c r="BE448" s="549" t="e">
        <f t="array" ref="BE448">bdRateExtend($G448:$G451,H448:H451,$AC448:$AC451,AD448:AD451)</f>
        <v>#VALUE!</v>
      </c>
      <c r="BF448" s="551" t="e">
        <f t="array" ref="BF448">bdRateExtend($G448:$G453,H448:H453,$AC448:$AC453,AD448:AD453)</f>
        <v>#VALUE!</v>
      </c>
      <c r="BG448" s="551" t="e">
        <f t="array" ref="BG448">bdRateExtend($G448:$G453,I448:I453,$AC448:$AC453,AE448:AE453)</f>
        <v>#VALUE!</v>
      </c>
      <c r="BH448" s="551" t="e">
        <f t="array" ref="BH448">bdRateExtend($G448:$G453,J448:J453,$AC448:$AC453,AF448:AF453)</f>
        <v>#VALUE!</v>
      </c>
      <c r="BI448" s="551" t="e">
        <f t="array" ref="BI448">bdRateExtend($G448:$G453,K448:K453,$AC448:$AC453,AG448:AG453)</f>
        <v>#VALUE!</v>
      </c>
      <c r="BJ448" s="575" t="e">
        <f>(Summary!$C$94*BF448+Summary!$C$95*BG448+Summary!$C$96*BH448)/Summary!$C$97</f>
        <v>#VALUE!</v>
      </c>
      <c r="BK448" s="551" t="e">
        <f t="array" ref="BK448">bdRateExtend($G448:$G451,L448:L451,$AC448:$AC451,AH448:AH451)</f>
        <v>#VALUE!</v>
      </c>
      <c r="BL448" s="551" t="e">
        <f t="array" ref="BL448">bdRateExtend($G448:$G453,L448:L453,$AC448:$AC453,AH448:AH453)</f>
        <v>#VALUE!</v>
      </c>
      <c r="BM448" s="551" t="e">
        <f t="array" ref="BM448">bdRateExtend($G448:$G451,M448:M451,$AC448:$AC451,AI448:AI451)</f>
        <v>#VALUE!</v>
      </c>
      <c r="BN448" s="551" t="e">
        <f t="array" ref="BN448">bdRateExtend($G448:$G453,M448:M453,$AC448:$AC453,AI448:AI453)</f>
        <v>#VALUE!</v>
      </c>
      <c r="BO448" s="548" t="e">
        <f t="array" ref="BO448">bdRateExtend($G448:$G451,N448:N451,$AC448:$AC451,AJ448:AJ451,"None", FALSE,1)</f>
        <v>#VALUE!</v>
      </c>
      <c r="BP448" s="585" t="e">
        <f t="array" ref="BP448">bdRateExtend($G448:$G453,N448:N453,$AC448:$AC453,AJ448:AJ453,"None", FALSE,1)</f>
        <v>#VALUE!</v>
      </c>
      <c r="BQ448" s="548" t="e">
        <f t="array" ref="BQ448">bdRateExtend($G448:$G451,O448:O451,$AC448:$AC451,AK448:AK451,"None", FALSE,1)</f>
        <v>#VALUE!</v>
      </c>
      <c r="BR448" s="585" t="e">
        <f t="array" ref="BR448">bdRateExtend($G448:$G453,O448:O453,$AC448:$AC453,AK448:AK453,"None", FALSE,1)</f>
        <v>#VALUE!</v>
      </c>
      <c r="BS448" s="551" t="e">
        <f t="array" ref="BS448">bdRateExtend($G448:$G451,P448:P451,$AC448:$AC451,AL448:AL451)</f>
        <v>#VALUE!</v>
      </c>
      <c r="BT448" s="551" t="e">
        <f t="array" ref="BT448">bdRateExtend($G448:$G453,P448:P453,$AC448:$AC453,AL448:AL453)</f>
        <v>#VALUE!</v>
      </c>
      <c r="BU448" s="551" t="e">
        <f t="array" ref="BU448">bdRateExtend($G448:$G451,Q448:Q451,$AC448:$AC451,AM448:AM451)</f>
        <v>#VALUE!</v>
      </c>
      <c r="BV448" s="551" t="e">
        <f t="array" ref="BV448">bdRateExtend($G448:$G453,Q448:Q453,$AC448:$AC453,AM448:AM453)</f>
        <v>#VALUE!</v>
      </c>
      <c r="BW448" s="551" t="e">
        <f t="array" ref="BW448">bdRateExtend($G448:$G451,R448:R451,$AC448:$AC451,AN448:AN451)</f>
        <v>#VALUE!</v>
      </c>
      <c r="BX448" s="551" t="e">
        <f t="array" ref="BX448">bdRateExtend($G448:$G453,R448:R453,$AC448:$AC453,AN448:AN453)</f>
        <v>#VALUE!</v>
      </c>
      <c r="BY448" s="551" t="e">
        <f t="array" ref="BY448">bdRateExtend($G448:$G453,S448:S453,$AC448:$AC453,AO448:AO453)</f>
        <v>#VALUE!</v>
      </c>
      <c r="BZ448" s="555" t="e">
        <f t="array" ref="BZ448">bdRateExtend($G448:$G453,T448:T453,$AC448:$AC453,AP448:AP453)</f>
        <v>#VALUE!</v>
      </c>
      <c r="CA448" s="555" t="e">
        <f t="array" ref="CA448">bdRateExtend($G448:$G453,U448:U453,$AC448:$AC453,AQ448:AQ453)</f>
        <v>#VALUE!</v>
      </c>
      <c r="CB448" s="575" t="e">
        <f>(Summary!$C$108*BX448+Summary!$C$109*BY448+Summary!$C$110*BZ448)/Summary!$C$111</f>
        <v>#VALUE!</v>
      </c>
      <c r="CC448" s="561" t="e">
        <f t="array" ref="CC448">bdCAMBIExtend($G448:$G451,V448:V451,$AC448:$AC451,AR448:AR451)</f>
        <v>#VALUE!</v>
      </c>
      <c r="CD448" s="561" t="e">
        <f t="array" ref="CD448">bdCAMBIExtend($G448:$G453,V448:V453,$AC448:$AC453,AR448:AR453)</f>
        <v>#VALUE!</v>
      </c>
      <c r="CE448" s="547">
        <f t="array" ref="CE448">testVMAFRange($G448:$G451,N448:N451,$AC448:$AC451,AJ448:AJ451)</f>
        <v>0</v>
      </c>
      <c r="CF448" s="543">
        <f t="array" ref="CF448">testVMAFRange($G448:$G453,N448:N453,$AC448:$AC453,AJ448:AJ453)</f>
        <v>0</v>
      </c>
      <c r="CG448" s="547">
        <f t="array" ref="CG448">testVMAFRange($G448:$G451,O448:O451,$AC448:$AC451,AK448:AK451)</f>
        <v>0</v>
      </c>
      <c r="CH448" s="543">
        <f t="array" ref="CH448">testVMAFRange($G448:$G453,O448:O453,$AC448:$AC453,AK448:AK453)</f>
        <v>0</v>
      </c>
    </row>
    <row r="449" spans="1:86" ht="17" hidden="1" customHeight="1" x14ac:dyDescent="0.2">
      <c r="A449" s="485"/>
      <c r="B449" s="566"/>
      <c r="C449" s="485"/>
      <c r="D449" s="590"/>
      <c r="E449" s="558"/>
      <c r="F449" s="239">
        <v>110</v>
      </c>
      <c r="G449" s="294">
        <f>'Anchor-AI'!L447</f>
        <v>0</v>
      </c>
      <c r="H449" s="295">
        <f>'Anchor-AI'!M447</f>
        <v>0</v>
      </c>
      <c r="I449" s="295">
        <f>'Anchor-AI'!N447</f>
        <v>0</v>
      </c>
      <c r="J449" s="295">
        <f>'Anchor-AI'!O447</f>
        <v>0</v>
      </c>
      <c r="K449" s="295">
        <f>(Summary!$C$63*H449+Summary!$C$64*I449+Summary!$C$65*J449)/Summary!$C$66</f>
        <v>0</v>
      </c>
      <c r="L449" s="295">
        <f>'Anchor-AI'!P447</f>
        <v>0</v>
      </c>
      <c r="M449" s="295">
        <f>'Anchor-AI'!Q447</f>
        <v>0</v>
      </c>
      <c r="N449" s="295">
        <f>'Anchor-AI'!R447</f>
        <v>0</v>
      </c>
      <c r="O449" s="295">
        <f>'Anchor-AI'!S447</f>
        <v>0</v>
      </c>
      <c r="P449" s="295">
        <f>'Anchor-AI'!T447</f>
        <v>0</v>
      </c>
      <c r="Q449" s="295">
        <f>'Anchor-AI'!U447</f>
        <v>0</v>
      </c>
      <c r="R449" s="295">
        <f>'Anchor-AI'!V447</f>
        <v>0</v>
      </c>
      <c r="S449" s="295">
        <f>'Anchor-AI'!W447</f>
        <v>0</v>
      </c>
      <c r="T449" s="295">
        <f>'Anchor-AI'!X447</f>
        <v>0</v>
      </c>
      <c r="U449" s="295">
        <f>10*LOG10(1/((Summary!$C$80/10^(R449/10)+Summary!$C$81/10^(S449/10)+Summary!$C$82/10^(T449/10))/Summary!$C$83))</f>
        <v>0</v>
      </c>
      <c r="V449" s="295">
        <f>'Anchor-AI'!Y447</f>
        <v>0</v>
      </c>
      <c r="W449" s="295">
        <f>'Anchor-AI'!Z447</f>
        <v>0</v>
      </c>
      <c r="X449" s="295">
        <f>'Anchor-AI'!AA447</f>
        <v>0</v>
      </c>
      <c r="Y449" s="357">
        <f>'Anchor-AI'!AB447</f>
        <v>0</v>
      </c>
      <c r="Z449" s="357">
        <f>'Anchor-AI'!AC447</f>
        <v>0</v>
      </c>
      <c r="AA449" s="296">
        <f t="shared" si="30"/>
        <v>0</v>
      </c>
      <c r="AC449" s="170">
        <f>'Test-AI'!L447</f>
        <v>0</v>
      </c>
      <c r="AD449" s="167">
        <f>'Test-AI'!M447</f>
        <v>0</v>
      </c>
      <c r="AE449" s="167">
        <f>'Test-AI'!N447</f>
        <v>0</v>
      </c>
      <c r="AF449" s="167">
        <f>'Test-AI'!O447</f>
        <v>0</v>
      </c>
      <c r="AG449" s="167">
        <f>(Summary!$C$63*AD449+Summary!$C$64*AE449+Summary!$C$65*AF449)/Summary!$C$66</f>
        <v>0</v>
      </c>
      <c r="AH449" s="167">
        <f>'Test-AI'!P447</f>
        <v>0</v>
      </c>
      <c r="AI449" s="167">
        <f>'Test-AI'!Q447</f>
        <v>0</v>
      </c>
      <c r="AJ449" s="167">
        <f>'Test-AI'!R447</f>
        <v>0</v>
      </c>
      <c r="AK449" s="167">
        <f>'Test-AI'!S447</f>
        <v>0</v>
      </c>
      <c r="AL449" s="167">
        <f>'Test-AI'!T447</f>
        <v>0</v>
      </c>
      <c r="AM449" s="167">
        <f>'Test-AI'!U447</f>
        <v>0</v>
      </c>
      <c r="AN449" s="167">
        <f>'Test-AI'!V447</f>
        <v>0</v>
      </c>
      <c r="AO449" s="167">
        <f>'Test-AI'!W447</f>
        <v>0</v>
      </c>
      <c r="AP449" s="167">
        <f>'Test-AI'!X447</f>
        <v>0</v>
      </c>
      <c r="AQ449" s="167">
        <f>10*LOG10(1/((Summary!$C$80/10^(AN449/10)+Summary!$C$81/10^(AO449/10)+Summary!$C$82/10^(AP449/10))/Summary!$C$83))</f>
        <v>0</v>
      </c>
      <c r="AR449" s="167">
        <f>'Test-AI'!Y447</f>
        <v>0</v>
      </c>
      <c r="AS449" s="167">
        <f>'Test-AI'!Z447</f>
        <v>0</v>
      </c>
      <c r="AT449" s="295">
        <f>'Test-AI'!AA447</f>
        <v>0</v>
      </c>
      <c r="AU449" s="357">
        <f>'Test-AI'!AB447</f>
        <v>0</v>
      </c>
      <c r="AV449" s="357">
        <f>'Test-AI'!AC447</f>
        <v>0</v>
      </c>
      <c r="AW449" s="296">
        <f t="shared" si="31"/>
        <v>0</v>
      </c>
      <c r="AX449" s="297" t="e">
        <f t="shared" si="32"/>
        <v>#DIV/0!</v>
      </c>
      <c r="AY449" s="298" t="e">
        <f t="shared" si="32"/>
        <v>#DIV/0!</v>
      </c>
      <c r="AZ449" s="297" t="e">
        <f t="shared" si="32"/>
        <v>#DIV/0!</v>
      </c>
      <c r="BA449" s="345" t="e">
        <f t="shared" si="32"/>
        <v>#DIV/0!</v>
      </c>
      <c r="BB449" s="75"/>
      <c r="BC449" s="75"/>
      <c r="BD449" s="565"/>
      <c r="BE449" s="550"/>
      <c r="BF449" s="552"/>
      <c r="BG449" s="552"/>
      <c r="BH449" s="552"/>
      <c r="BI449" s="552"/>
      <c r="BJ449" s="552"/>
      <c r="BK449" s="553"/>
      <c r="BL449" s="552"/>
      <c r="BM449" s="553"/>
      <c r="BN449" s="552"/>
      <c r="BO449" s="546"/>
      <c r="BP449" s="541"/>
      <c r="BQ449" s="546"/>
      <c r="BR449" s="541"/>
      <c r="BS449" s="553"/>
      <c r="BT449" s="552"/>
      <c r="BU449" s="553"/>
      <c r="BV449" s="552"/>
      <c r="BW449" s="553"/>
      <c r="BX449" s="552"/>
      <c r="BY449" s="552"/>
      <c r="BZ449" s="541"/>
      <c r="CA449" s="541"/>
      <c r="CB449" s="552"/>
      <c r="CC449" s="553"/>
      <c r="CD449" s="552"/>
      <c r="CE449" s="546"/>
      <c r="CF449" s="541"/>
      <c r="CG449" s="546"/>
      <c r="CH449" s="541"/>
    </row>
    <row r="450" spans="1:86" ht="17" hidden="1" customHeight="1" x14ac:dyDescent="0.2">
      <c r="A450" s="485"/>
      <c r="B450" s="566"/>
      <c r="C450" s="485"/>
      <c r="D450" s="590"/>
      <c r="E450" s="558"/>
      <c r="F450" s="239">
        <v>135</v>
      </c>
      <c r="G450" s="294">
        <f>'Anchor-AI'!L448</f>
        <v>0</v>
      </c>
      <c r="H450" s="295">
        <f>'Anchor-AI'!M448</f>
        <v>0</v>
      </c>
      <c r="I450" s="295">
        <f>'Anchor-AI'!N448</f>
        <v>0</v>
      </c>
      <c r="J450" s="295">
        <f>'Anchor-AI'!O448</f>
        <v>0</v>
      </c>
      <c r="K450" s="295">
        <f>(Summary!$C$63*H450+Summary!$C$64*I450+Summary!$C$65*J450)/Summary!$C$66</f>
        <v>0</v>
      </c>
      <c r="L450" s="295">
        <f>'Anchor-AI'!P448</f>
        <v>0</v>
      </c>
      <c r="M450" s="295">
        <f>'Anchor-AI'!Q448</f>
        <v>0</v>
      </c>
      <c r="N450" s="295">
        <f>'Anchor-AI'!R448</f>
        <v>0</v>
      </c>
      <c r="O450" s="295">
        <f>'Anchor-AI'!S448</f>
        <v>0</v>
      </c>
      <c r="P450" s="295">
        <f>'Anchor-AI'!T448</f>
        <v>0</v>
      </c>
      <c r="Q450" s="295">
        <f>'Anchor-AI'!U448</f>
        <v>0</v>
      </c>
      <c r="R450" s="295">
        <f>'Anchor-AI'!V448</f>
        <v>0</v>
      </c>
      <c r="S450" s="295">
        <f>'Anchor-AI'!W448</f>
        <v>0</v>
      </c>
      <c r="T450" s="295">
        <f>'Anchor-AI'!X448</f>
        <v>0</v>
      </c>
      <c r="U450" s="295">
        <f>10*LOG10(1/((Summary!$C$80/10^(R450/10)+Summary!$C$81/10^(S450/10)+Summary!$C$82/10^(T450/10))/Summary!$C$83))</f>
        <v>0</v>
      </c>
      <c r="V450" s="295">
        <f>'Anchor-AI'!Y448</f>
        <v>0</v>
      </c>
      <c r="W450" s="295">
        <f>'Anchor-AI'!Z448</f>
        <v>0</v>
      </c>
      <c r="X450" s="295">
        <f>'Anchor-AI'!AA448</f>
        <v>0</v>
      </c>
      <c r="Y450" s="357">
        <f>'Anchor-AI'!AB448</f>
        <v>0</v>
      </c>
      <c r="Z450" s="357">
        <f>'Anchor-AI'!AC448</f>
        <v>0</v>
      </c>
      <c r="AA450" s="296">
        <f t="shared" si="30"/>
        <v>0</v>
      </c>
      <c r="AC450" s="170">
        <f>'Test-AI'!L448</f>
        <v>0</v>
      </c>
      <c r="AD450" s="167">
        <f>'Test-AI'!M448</f>
        <v>0</v>
      </c>
      <c r="AE450" s="167">
        <f>'Test-AI'!N448</f>
        <v>0</v>
      </c>
      <c r="AF450" s="167">
        <f>'Test-AI'!O448</f>
        <v>0</v>
      </c>
      <c r="AG450" s="167">
        <f>(Summary!$C$63*AD450+Summary!$C$64*AE450+Summary!$C$65*AF450)/Summary!$C$66</f>
        <v>0</v>
      </c>
      <c r="AH450" s="167">
        <f>'Test-AI'!P448</f>
        <v>0</v>
      </c>
      <c r="AI450" s="167">
        <f>'Test-AI'!Q448</f>
        <v>0</v>
      </c>
      <c r="AJ450" s="167">
        <f>'Test-AI'!R448</f>
        <v>0</v>
      </c>
      <c r="AK450" s="167">
        <f>'Test-AI'!S448</f>
        <v>0</v>
      </c>
      <c r="AL450" s="167">
        <f>'Test-AI'!T448</f>
        <v>0</v>
      </c>
      <c r="AM450" s="167">
        <f>'Test-AI'!U448</f>
        <v>0</v>
      </c>
      <c r="AN450" s="167">
        <f>'Test-AI'!V448</f>
        <v>0</v>
      </c>
      <c r="AO450" s="167">
        <f>'Test-AI'!W448</f>
        <v>0</v>
      </c>
      <c r="AP450" s="167">
        <f>'Test-AI'!X448</f>
        <v>0</v>
      </c>
      <c r="AQ450" s="167">
        <f>10*LOG10(1/((Summary!$C$80/10^(AN450/10)+Summary!$C$81/10^(AO450/10)+Summary!$C$82/10^(AP450/10))/Summary!$C$83))</f>
        <v>0</v>
      </c>
      <c r="AR450" s="167">
        <f>'Test-AI'!Y448</f>
        <v>0</v>
      </c>
      <c r="AS450" s="167">
        <f>'Test-AI'!Z448</f>
        <v>0</v>
      </c>
      <c r="AT450" s="295">
        <f>'Test-AI'!AA448</f>
        <v>0</v>
      </c>
      <c r="AU450" s="357">
        <f>'Test-AI'!AB448</f>
        <v>0</v>
      </c>
      <c r="AV450" s="357">
        <f>'Test-AI'!AC448</f>
        <v>0</v>
      </c>
      <c r="AW450" s="296">
        <f t="shared" si="31"/>
        <v>0</v>
      </c>
      <c r="AX450" s="297" t="e">
        <f t="shared" si="32"/>
        <v>#DIV/0!</v>
      </c>
      <c r="AY450" s="298" t="e">
        <f t="shared" si="32"/>
        <v>#DIV/0!</v>
      </c>
      <c r="AZ450" s="297" t="e">
        <f t="shared" si="32"/>
        <v>#DIV/0!</v>
      </c>
      <c r="BA450" s="345" t="e">
        <f t="shared" si="32"/>
        <v>#DIV/0!</v>
      </c>
      <c r="BB450" s="75"/>
      <c r="BC450" s="75"/>
      <c r="BD450" s="573" t="s">
        <v>147</v>
      </c>
      <c r="BE450" s="549" t="e">
        <f t="array" ref="BE450">bdRateExtend($G449:$G452,H449:H452,$AC449:$AC452,AD449:AD452)</f>
        <v>#VALUE!</v>
      </c>
      <c r="BF450" s="552"/>
      <c r="BG450" s="552"/>
      <c r="BH450" s="552"/>
      <c r="BI450" s="552"/>
      <c r="BJ450" s="552"/>
      <c r="BK450" s="551" t="e">
        <f t="array" ref="BK450">bdRateExtend($G449:$G452,L449:L452,$AC449:$AC452,AH449:AH452)</f>
        <v>#VALUE!</v>
      </c>
      <c r="BL450" s="552"/>
      <c r="BM450" s="551" t="e">
        <f t="array" ref="BM450">bdRateExtend($G449:$G452,M449:M452,$AC449:$AC452,AI449:AI452)</f>
        <v>#VALUE!</v>
      </c>
      <c r="BN450" s="552"/>
      <c r="BO450" s="545" t="e">
        <f t="array" ref="BO450">bdRateExtend($G449:$G452,N449:N452,$AC449:$AC452,AJ449:AJ452,"None", FALSE,1)</f>
        <v>#VALUE!</v>
      </c>
      <c r="BP450" s="541"/>
      <c r="BQ450" s="545" t="e">
        <f t="array" ref="BQ450">bdRateExtend($G449:$G452,O449:O452,$AC449:$AC452,AK449:AK452,"None", FALSE,1)</f>
        <v>#VALUE!</v>
      </c>
      <c r="BR450" s="541"/>
      <c r="BS450" s="551" t="e">
        <f t="array" ref="BS450">bdRateExtend($G449:$G452,P449:P452,$AC449:$AC452,AL449:AL452)</f>
        <v>#VALUE!</v>
      </c>
      <c r="BT450" s="552"/>
      <c r="BU450" s="551" t="e">
        <f t="array" ref="BU450">bdRateExtend($G449:$G452,Q449:Q452,$AC449:$AC452,AM449:AM452)</f>
        <v>#VALUE!</v>
      </c>
      <c r="BV450" s="552"/>
      <c r="BW450" s="551" t="e">
        <f t="array" ref="BW450">bdRateExtend($G449:$G452,R449:R452,$AC449:$AC452,AN449:AN452)</f>
        <v>#VALUE!</v>
      </c>
      <c r="BX450" s="552"/>
      <c r="BY450" s="552"/>
      <c r="BZ450" s="541"/>
      <c r="CA450" s="541"/>
      <c r="CB450" s="552"/>
      <c r="CC450" s="561" t="e">
        <f t="array" ref="CC450">bdCAMBIExtend($G449:$G452,V449:V452,$AC449:$AC452,AR449:AR452)</f>
        <v>#VALUE!</v>
      </c>
      <c r="CD450" s="552"/>
      <c r="CE450" s="554">
        <f t="array" ref="CE450">testVMAFRange($G449:$G452,N449:N452,$AC449:$AC452,AJ449:AJ452)</f>
        <v>0</v>
      </c>
      <c r="CF450" s="541"/>
      <c r="CG450" s="554">
        <f t="array" ref="CG450">testVMAFRange($G449:$G452,O449:O452,$AC449:$AC452,AK449:AK452)</f>
        <v>0</v>
      </c>
      <c r="CH450" s="541"/>
    </row>
    <row r="451" spans="1:86" ht="17" hidden="1" customHeight="1" x14ac:dyDescent="0.2">
      <c r="A451" s="485"/>
      <c r="B451" s="566"/>
      <c r="C451" s="485"/>
      <c r="D451" s="590"/>
      <c r="E451" s="558"/>
      <c r="F451" s="239">
        <v>160</v>
      </c>
      <c r="G451" s="294">
        <f>'Anchor-AI'!L449</f>
        <v>0</v>
      </c>
      <c r="H451" s="295">
        <f>'Anchor-AI'!M449</f>
        <v>0</v>
      </c>
      <c r="I451" s="295">
        <f>'Anchor-AI'!N449</f>
        <v>0</v>
      </c>
      <c r="J451" s="295">
        <f>'Anchor-AI'!O449</f>
        <v>0</v>
      </c>
      <c r="K451" s="295">
        <f>(Summary!$C$63*H451+Summary!$C$64*I451+Summary!$C$65*J451)/Summary!$C$66</f>
        <v>0</v>
      </c>
      <c r="L451" s="295">
        <f>'Anchor-AI'!P449</f>
        <v>0</v>
      </c>
      <c r="M451" s="295">
        <f>'Anchor-AI'!Q449</f>
        <v>0</v>
      </c>
      <c r="N451" s="295">
        <f>'Anchor-AI'!R449</f>
        <v>0</v>
      </c>
      <c r="O451" s="295">
        <f>'Anchor-AI'!S449</f>
        <v>0</v>
      </c>
      <c r="P451" s="295">
        <f>'Anchor-AI'!T449</f>
        <v>0</v>
      </c>
      <c r="Q451" s="295">
        <f>'Anchor-AI'!U449</f>
        <v>0</v>
      </c>
      <c r="R451" s="295">
        <f>'Anchor-AI'!V449</f>
        <v>0</v>
      </c>
      <c r="S451" s="295">
        <f>'Anchor-AI'!W449</f>
        <v>0</v>
      </c>
      <c r="T451" s="295">
        <f>'Anchor-AI'!X449</f>
        <v>0</v>
      </c>
      <c r="U451" s="295">
        <f>10*LOG10(1/((Summary!$C$80/10^(R451/10)+Summary!$C$81/10^(S451/10)+Summary!$C$82/10^(T451/10))/Summary!$C$83))</f>
        <v>0</v>
      </c>
      <c r="V451" s="295">
        <f>'Anchor-AI'!Y449</f>
        <v>0</v>
      </c>
      <c r="W451" s="295">
        <f>'Anchor-AI'!Z449</f>
        <v>0</v>
      </c>
      <c r="X451" s="295">
        <f>'Anchor-AI'!AA449</f>
        <v>0</v>
      </c>
      <c r="Y451" s="357">
        <f>'Anchor-AI'!AB449</f>
        <v>0</v>
      </c>
      <c r="Z451" s="357">
        <f>'Anchor-AI'!AC449</f>
        <v>0</v>
      </c>
      <c r="AA451" s="296">
        <f t="shared" si="30"/>
        <v>0</v>
      </c>
      <c r="AC451" s="170">
        <f>'Test-AI'!L449</f>
        <v>0</v>
      </c>
      <c r="AD451" s="167">
        <f>'Test-AI'!M449</f>
        <v>0</v>
      </c>
      <c r="AE451" s="167">
        <f>'Test-AI'!N449</f>
        <v>0</v>
      </c>
      <c r="AF451" s="167">
        <f>'Test-AI'!O449</f>
        <v>0</v>
      </c>
      <c r="AG451" s="167">
        <f>(Summary!$C$63*AD451+Summary!$C$64*AE451+Summary!$C$65*AF451)/Summary!$C$66</f>
        <v>0</v>
      </c>
      <c r="AH451" s="167">
        <f>'Test-AI'!P449</f>
        <v>0</v>
      </c>
      <c r="AI451" s="167">
        <f>'Test-AI'!Q449</f>
        <v>0</v>
      </c>
      <c r="AJ451" s="167">
        <f>'Test-AI'!R449</f>
        <v>0</v>
      </c>
      <c r="AK451" s="167">
        <f>'Test-AI'!S449</f>
        <v>0</v>
      </c>
      <c r="AL451" s="167">
        <f>'Test-AI'!T449</f>
        <v>0</v>
      </c>
      <c r="AM451" s="167">
        <f>'Test-AI'!U449</f>
        <v>0</v>
      </c>
      <c r="AN451" s="167">
        <f>'Test-AI'!V449</f>
        <v>0</v>
      </c>
      <c r="AO451" s="167">
        <f>'Test-AI'!W449</f>
        <v>0</v>
      </c>
      <c r="AP451" s="167">
        <f>'Test-AI'!X449</f>
        <v>0</v>
      </c>
      <c r="AQ451" s="167">
        <f>10*LOG10(1/((Summary!$C$80/10^(AN451/10)+Summary!$C$81/10^(AO451/10)+Summary!$C$82/10^(AP451/10))/Summary!$C$83))</f>
        <v>0</v>
      </c>
      <c r="AR451" s="167">
        <f>'Test-AI'!Y449</f>
        <v>0</v>
      </c>
      <c r="AS451" s="167">
        <f>'Test-AI'!Z449</f>
        <v>0</v>
      </c>
      <c r="AT451" s="295">
        <f>'Test-AI'!AA449</f>
        <v>0</v>
      </c>
      <c r="AU451" s="357">
        <f>'Test-AI'!AB449</f>
        <v>0</v>
      </c>
      <c r="AV451" s="357">
        <f>'Test-AI'!AC449</f>
        <v>0</v>
      </c>
      <c r="AW451" s="296">
        <f t="shared" si="31"/>
        <v>0</v>
      </c>
      <c r="AX451" s="297" t="e">
        <f t="shared" si="32"/>
        <v>#DIV/0!</v>
      </c>
      <c r="AY451" s="298" t="e">
        <f t="shared" si="32"/>
        <v>#DIV/0!</v>
      </c>
      <c r="AZ451" s="297" t="e">
        <f t="shared" si="32"/>
        <v>#DIV/0!</v>
      </c>
      <c r="BA451" s="345" t="e">
        <f t="shared" ref="BA451:BA514" si="33">AV451/Z451</f>
        <v>#DIV/0!</v>
      </c>
      <c r="BB451" s="75"/>
      <c r="BC451" s="75"/>
      <c r="BD451" s="565"/>
      <c r="BE451" s="550"/>
      <c r="BF451" s="552"/>
      <c r="BG451" s="552"/>
      <c r="BH451" s="552"/>
      <c r="BI451" s="552"/>
      <c r="BJ451" s="552"/>
      <c r="BK451" s="553"/>
      <c r="BL451" s="552"/>
      <c r="BM451" s="553"/>
      <c r="BN451" s="552"/>
      <c r="BO451" s="546"/>
      <c r="BP451" s="541"/>
      <c r="BQ451" s="546"/>
      <c r="BR451" s="541"/>
      <c r="BS451" s="553"/>
      <c r="BT451" s="552"/>
      <c r="BU451" s="553"/>
      <c r="BV451" s="552"/>
      <c r="BW451" s="553"/>
      <c r="BX451" s="552"/>
      <c r="BY451" s="552"/>
      <c r="BZ451" s="541"/>
      <c r="CA451" s="541"/>
      <c r="CB451" s="552"/>
      <c r="CC451" s="553"/>
      <c r="CD451" s="552"/>
      <c r="CE451" s="546"/>
      <c r="CF451" s="541"/>
      <c r="CG451" s="546"/>
      <c r="CH451" s="541"/>
    </row>
    <row r="452" spans="1:86" ht="17" hidden="1" customHeight="1" x14ac:dyDescent="0.2">
      <c r="A452" s="485"/>
      <c r="B452" s="566"/>
      <c r="C452" s="485"/>
      <c r="D452" s="590"/>
      <c r="E452" s="558"/>
      <c r="F452" s="239">
        <v>185</v>
      </c>
      <c r="G452" s="294">
        <f>'Anchor-AI'!L450</f>
        <v>0</v>
      </c>
      <c r="H452" s="295">
        <f>'Anchor-AI'!M450</f>
        <v>0</v>
      </c>
      <c r="I452" s="295">
        <f>'Anchor-AI'!N450</f>
        <v>0</v>
      </c>
      <c r="J452" s="295">
        <f>'Anchor-AI'!O450</f>
        <v>0</v>
      </c>
      <c r="K452" s="295">
        <f>(Summary!$C$63*H452+Summary!$C$64*I452+Summary!$C$65*J452)/Summary!$C$66</f>
        <v>0</v>
      </c>
      <c r="L452" s="295">
        <f>'Anchor-AI'!P450</f>
        <v>0</v>
      </c>
      <c r="M452" s="295">
        <f>'Anchor-AI'!Q450</f>
        <v>0</v>
      </c>
      <c r="N452" s="295">
        <f>'Anchor-AI'!R450</f>
        <v>0</v>
      </c>
      <c r="O452" s="295">
        <f>'Anchor-AI'!S450</f>
        <v>0</v>
      </c>
      <c r="P452" s="295">
        <f>'Anchor-AI'!T450</f>
        <v>0</v>
      </c>
      <c r="Q452" s="295">
        <f>'Anchor-AI'!U450</f>
        <v>0</v>
      </c>
      <c r="R452" s="295">
        <f>'Anchor-AI'!V450</f>
        <v>0</v>
      </c>
      <c r="S452" s="295">
        <f>'Anchor-AI'!W450</f>
        <v>0</v>
      </c>
      <c r="T452" s="295">
        <f>'Anchor-AI'!X450</f>
        <v>0</v>
      </c>
      <c r="U452" s="295">
        <f>10*LOG10(1/((Summary!$C$80/10^(R452/10)+Summary!$C$81/10^(S452/10)+Summary!$C$82/10^(T452/10))/Summary!$C$83))</f>
        <v>0</v>
      </c>
      <c r="V452" s="295">
        <f>'Anchor-AI'!Y450</f>
        <v>0</v>
      </c>
      <c r="W452" s="295">
        <f>'Anchor-AI'!Z450</f>
        <v>0</v>
      </c>
      <c r="X452" s="295">
        <f>'Anchor-AI'!AA450</f>
        <v>0</v>
      </c>
      <c r="Y452" s="357">
        <f>'Anchor-AI'!AB450</f>
        <v>0</v>
      </c>
      <c r="Z452" s="357">
        <f>'Anchor-AI'!AC450</f>
        <v>0</v>
      </c>
      <c r="AA452" s="296">
        <f t="shared" ref="AA452:AA515" si="34">W452/3600</f>
        <v>0</v>
      </c>
      <c r="AC452" s="170">
        <f>'Test-AI'!L450</f>
        <v>0</v>
      </c>
      <c r="AD452" s="167">
        <f>'Test-AI'!M450</f>
        <v>0</v>
      </c>
      <c r="AE452" s="167">
        <f>'Test-AI'!N450</f>
        <v>0</v>
      </c>
      <c r="AF452" s="167">
        <f>'Test-AI'!O450</f>
        <v>0</v>
      </c>
      <c r="AG452" s="167">
        <f>(Summary!$C$63*AD452+Summary!$C$64*AE452+Summary!$C$65*AF452)/Summary!$C$66</f>
        <v>0</v>
      </c>
      <c r="AH452" s="167">
        <f>'Test-AI'!P450</f>
        <v>0</v>
      </c>
      <c r="AI452" s="167">
        <f>'Test-AI'!Q450</f>
        <v>0</v>
      </c>
      <c r="AJ452" s="167">
        <f>'Test-AI'!R450</f>
        <v>0</v>
      </c>
      <c r="AK452" s="167">
        <f>'Test-AI'!S450</f>
        <v>0</v>
      </c>
      <c r="AL452" s="167">
        <f>'Test-AI'!T450</f>
        <v>0</v>
      </c>
      <c r="AM452" s="167">
        <f>'Test-AI'!U450</f>
        <v>0</v>
      </c>
      <c r="AN452" s="167">
        <f>'Test-AI'!V450</f>
        <v>0</v>
      </c>
      <c r="AO452" s="167">
        <f>'Test-AI'!W450</f>
        <v>0</v>
      </c>
      <c r="AP452" s="167">
        <f>'Test-AI'!X450</f>
        <v>0</v>
      </c>
      <c r="AQ452" s="167">
        <f>10*LOG10(1/((Summary!$C$80/10^(AN452/10)+Summary!$C$81/10^(AO452/10)+Summary!$C$82/10^(AP452/10))/Summary!$C$83))</f>
        <v>0</v>
      </c>
      <c r="AR452" s="167">
        <f>'Test-AI'!Y450</f>
        <v>0</v>
      </c>
      <c r="AS452" s="167">
        <f>'Test-AI'!Z450</f>
        <v>0</v>
      </c>
      <c r="AT452" s="295">
        <f>'Test-AI'!AA450</f>
        <v>0</v>
      </c>
      <c r="AU452" s="357">
        <f>'Test-AI'!AB450</f>
        <v>0</v>
      </c>
      <c r="AV452" s="357">
        <f>'Test-AI'!AC450</f>
        <v>0</v>
      </c>
      <c r="AW452" s="296">
        <f t="shared" ref="AW452:AW515" si="35">AS452/3600</f>
        <v>0</v>
      </c>
      <c r="AX452" s="297" t="e">
        <f t="shared" ref="AX452:BA515" si="36">AS452/W452</f>
        <v>#DIV/0!</v>
      </c>
      <c r="AY452" s="298" t="e">
        <f t="shared" si="36"/>
        <v>#DIV/0!</v>
      </c>
      <c r="AZ452" s="297" t="e">
        <f t="shared" si="36"/>
        <v>#DIV/0!</v>
      </c>
      <c r="BA452" s="345" t="e">
        <f t="shared" si="33"/>
        <v>#DIV/0!</v>
      </c>
      <c r="BB452" s="75"/>
      <c r="BC452" s="75"/>
      <c r="BD452" s="574" t="s">
        <v>46</v>
      </c>
      <c r="BE452" s="549" t="e">
        <f t="array" ref="BE452">bdRateExtend($G450:$G453,H450:H453,$AC450:$AC453,AD450:AD453)</f>
        <v>#VALUE!</v>
      </c>
      <c r="BF452" s="552"/>
      <c r="BG452" s="552"/>
      <c r="BH452" s="552"/>
      <c r="BI452" s="552"/>
      <c r="BJ452" s="552"/>
      <c r="BK452" s="551" t="e">
        <f t="array" ref="BK452">bdRateExtend($G450:$G453,L450:L453,$AC450:$AC453,AH450:AH453)</f>
        <v>#VALUE!</v>
      </c>
      <c r="BL452" s="552"/>
      <c r="BM452" s="551" t="e">
        <f t="array" ref="BM452">bdRateExtend($G450:$G453,M450:M453,$AC450:$AC453,AI450:AI453)</f>
        <v>#VALUE!</v>
      </c>
      <c r="BN452" s="552"/>
      <c r="BO452" s="545" t="e">
        <f t="array" ref="BO452">bdRateExtend($G450:$G453,N450:N453,$AC450:$AC453,AJ450:AJ453,"None", FALSE,1)</f>
        <v>#VALUE!</v>
      </c>
      <c r="BP452" s="541"/>
      <c r="BQ452" s="545" t="e">
        <f t="array" ref="BQ452">bdRateExtend($G450:$G453,O450:O453,$AC450:$AC453,AK450:AK453,"None", FALSE,1)</f>
        <v>#VALUE!</v>
      </c>
      <c r="BR452" s="541"/>
      <c r="BS452" s="551" t="e">
        <f t="array" ref="BS452">bdRateExtend($G450:$G453,P450:P453,$AC450:$AC453,AL450:AL453)</f>
        <v>#VALUE!</v>
      </c>
      <c r="BT452" s="552"/>
      <c r="BU452" s="551" t="e">
        <f t="array" ref="BU452">bdRateExtend($G450:$G453,Q450:Q453,$AC450:$AC453,AM450:AM453)</f>
        <v>#VALUE!</v>
      </c>
      <c r="BV452" s="552"/>
      <c r="BW452" s="551" t="e">
        <f t="array" ref="BW452">bdRateExtend($G450:$G453,R450:R453,$AC450:$AC453,AN450:AN453)</f>
        <v>#VALUE!</v>
      </c>
      <c r="BX452" s="552"/>
      <c r="BY452" s="552"/>
      <c r="BZ452" s="541"/>
      <c r="CA452" s="541"/>
      <c r="CB452" s="552"/>
      <c r="CC452" s="561" t="e">
        <f t="array" ref="CC452">bdCAMBIExtend($G450:$G453,V450:V453,$AC450:$AC453,AR450:AR453)</f>
        <v>#VALUE!</v>
      </c>
      <c r="CD452" s="552"/>
      <c r="CE452" s="554">
        <f t="array" ref="CE452">testVMAFRange($G450:$G453,N450:N453,$AC450:$AC453,AJ450:AJ453)</f>
        <v>0</v>
      </c>
      <c r="CF452" s="541"/>
      <c r="CG452" s="554">
        <f t="array" ref="CG452">testVMAFRange($G450:$G453,O450:O453,$AC450:$AC453,AK450:AK453)</f>
        <v>0</v>
      </c>
      <c r="CH452" s="541"/>
    </row>
    <row r="453" spans="1:86" ht="17" hidden="1" customHeight="1" x14ac:dyDescent="0.2">
      <c r="A453" s="486"/>
      <c r="B453" s="571"/>
      <c r="C453" s="486"/>
      <c r="D453" s="602"/>
      <c r="E453" s="577"/>
      <c r="F453" s="240">
        <v>210</v>
      </c>
      <c r="G453" s="299">
        <f>'Anchor-AI'!L451</f>
        <v>0</v>
      </c>
      <c r="H453" s="300">
        <f>'Anchor-AI'!M451</f>
        <v>0</v>
      </c>
      <c r="I453" s="300">
        <f>'Anchor-AI'!N451</f>
        <v>0</v>
      </c>
      <c r="J453" s="300">
        <f>'Anchor-AI'!O451</f>
        <v>0</v>
      </c>
      <c r="K453" s="295">
        <f>(Summary!$C$63*H453+Summary!$C$64*I453+Summary!$C$65*J453)/Summary!$C$66</f>
        <v>0</v>
      </c>
      <c r="L453" s="300">
        <f>'Anchor-AI'!P451</f>
        <v>0</v>
      </c>
      <c r="M453" s="300">
        <f>'Anchor-AI'!Q451</f>
        <v>0</v>
      </c>
      <c r="N453" s="300">
        <f>'Anchor-AI'!R451</f>
        <v>0</v>
      </c>
      <c r="O453" s="300">
        <f>'Anchor-AI'!S451</f>
        <v>0</v>
      </c>
      <c r="P453" s="300">
        <f>'Anchor-AI'!T451</f>
        <v>0</v>
      </c>
      <c r="Q453" s="300">
        <f>'Anchor-AI'!U451</f>
        <v>0</v>
      </c>
      <c r="R453" s="300">
        <f>'Anchor-AI'!V451</f>
        <v>0</v>
      </c>
      <c r="S453" s="300">
        <f>'Anchor-AI'!W451</f>
        <v>0</v>
      </c>
      <c r="T453" s="300">
        <f>'Anchor-AI'!X451</f>
        <v>0</v>
      </c>
      <c r="U453" s="300">
        <f>10*LOG10(1/((Summary!$C$80/10^(R453/10)+Summary!$C$81/10^(S453/10)+Summary!$C$82/10^(T453/10))/Summary!$C$83))</f>
        <v>0</v>
      </c>
      <c r="V453" s="300">
        <f>'Anchor-AI'!Y451</f>
        <v>0</v>
      </c>
      <c r="W453" s="300">
        <f>'Anchor-AI'!Z451</f>
        <v>0</v>
      </c>
      <c r="X453" s="300">
        <f>'Anchor-AI'!AA451</f>
        <v>0</v>
      </c>
      <c r="Y453" s="357">
        <f>'Anchor-AI'!AB451</f>
        <v>0</v>
      </c>
      <c r="Z453" s="357">
        <f>'Anchor-AI'!AC451</f>
        <v>0</v>
      </c>
      <c r="AA453" s="301">
        <f t="shared" si="34"/>
        <v>0</v>
      </c>
      <c r="AB453" s="76"/>
      <c r="AC453" s="171">
        <f>'Test-AI'!L451</f>
        <v>0</v>
      </c>
      <c r="AD453" s="168">
        <f>'Test-AI'!M451</f>
        <v>0</v>
      </c>
      <c r="AE453" s="168">
        <f>'Test-AI'!N451</f>
        <v>0</v>
      </c>
      <c r="AF453" s="168">
        <f>'Test-AI'!O451</f>
        <v>0</v>
      </c>
      <c r="AG453" s="168">
        <f>(Summary!$C$63*AD453+Summary!$C$64*AE453+Summary!$C$65*AF453)/Summary!$C$66</f>
        <v>0</v>
      </c>
      <c r="AH453" s="168">
        <f>'Test-AI'!P451</f>
        <v>0</v>
      </c>
      <c r="AI453" s="168">
        <f>'Test-AI'!Q451</f>
        <v>0</v>
      </c>
      <c r="AJ453" s="168">
        <f>'Test-AI'!R451</f>
        <v>0</v>
      </c>
      <c r="AK453" s="168">
        <f>'Test-AI'!S451</f>
        <v>0</v>
      </c>
      <c r="AL453" s="168">
        <f>'Test-AI'!T451</f>
        <v>0</v>
      </c>
      <c r="AM453" s="168">
        <f>'Test-AI'!U451</f>
        <v>0</v>
      </c>
      <c r="AN453" s="168">
        <f>'Test-AI'!V451</f>
        <v>0</v>
      </c>
      <c r="AO453" s="168">
        <f>'Test-AI'!W451</f>
        <v>0</v>
      </c>
      <c r="AP453" s="168">
        <f>'Test-AI'!X451</f>
        <v>0</v>
      </c>
      <c r="AQ453" s="168">
        <f>10*LOG10(1/((Summary!$C$80/10^(AN453/10)+Summary!$C$81/10^(AO453/10)+Summary!$C$82/10^(AP453/10))/Summary!$C$83))</f>
        <v>0</v>
      </c>
      <c r="AR453" s="168">
        <f>'Test-AI'!Y451</f>
        <v>0</v>
      </c>
      <c r="AS453" s="168">
        <f>'Test-AI'!Z451</f>
        <v>0</v>
      </c>
      <c r="AT453" s="300">
        <f>'Test-AI'!AA451</f>
        <v>0</v>
      </c>
      <c r="AU453" s="357">
        <f>'Test-AI'!AB451</f>
        <v>0</v>
      </c>
      <c r="AV453" s="357">
        <f>'Test-AI'!AC451</f>
        <v>0</v>
      </c>
      <c r="AW453" s="301">
        <f t="shared" si="35"/>
        <v>0</v>
      </c>
      <c r="AX453" s="302" t="e">
        <f t="shared" si="36"/>
        <v>#DIV/0!</v>
      </c>
      <c r="AY453" s="303" t="e">
        <f t="shared" si="36"/>
        <v>#DIV/0!</v>
      </c>
      <c r="AZ453" s="297" t="e">
        <f t="shared" si="36"/>
        <v>#DIV/0!</v>
      </c>
      <c r="BA453" s="345" t="e">
        <f t="shared" si="33"/>
        <v>#DIV/0!</v>
      </c>
      <c r="BB453" s="75"/>
      <c r="BC453" s="75"/>
      <c r="BD453" s="570"/>
      <c r="BE453" s="550"/>
      <c r="BF453" s="553"/>
      <c r="BG453" s="553"/>
      <c r="BH453" s="553"/>
      <c r="BI453" s="553"/>
      <c r="BJ453" s="553"/>
      <c r="BK453" s="553"/>
      <c r="BL453" s="553"/>
      <c r="BM453" s="553"/>
      <c r="BN453" s="553"/>
      <c r="BO453" s="546"/>
      <c r="BP453" s="544"/>
      <c r="BQ453" s="546"/>
      <c r="BR453" s="544"/>
      <c r="BS453" s="553"/>
      <c r="BT453" s="553"/>
      <c r="BU453" s="553"/>
      <c r="BV453" s="553"/>
      <c r="BW453" s="553"/>
      <c r="BX453" s="553"/>
      <c r="BY453" s="553"/>
      <c r="BZ453" s="544"/>
      <c r="CA453" s="544"/>
      <c r="CB453" s="553"/>
      <c r="CC453" s="553"/>
      <c r="CD453" s="553"/>
      <c r="CE453" s="546"/>
      <c r="CF453" s="544"/>
      <c r="CG453" s="546"/>
      <c r="CH453" s="544"/>
    </row>
    <row r="454" spans="1:86" ht="17" hidden="1" customHeight="1" x14ac:dyDescent="0.2">
      <c r="A454" s="638" t="s">
        <v>165</v>
      </c>
      <c r="B454" s="620" t="s">
        <v>148</v>
      </c>
      <c r="C454" s="586" t="s">
        <v>108</v>
      </c>
      <c r="D454" s="601">
        <v>25</v>
      </c>
      <c r="E454" s="576">
        <v>8</v>
      </c>
      <c r="F454" s="238">
        <v>85</v>
      </c>
      <c r="G454" s="289">
        <f>'Anchor-AI'!L452</f>
        <v>0</v>
      </c>
      <c r="H454" s="290">
        <f>'Anchor-AI'!M452</f>
        <v>0</v>
      </c>
      <c r="I454" s="290">
        <f>'Anchor-AI'!N452</f>
        <v>0</v>
      </c>
      <c r="J454" s="290">
        <f>'Anchor-AI'!O452</f>
        <v>0</v>
      </c>
      <c r="K454" s="290">
        <f>(Summary!$C$63*H454+Summary!$C$64*I454+Summary!$C$65*J454)/Summary!$C$66</f>
        <v>0</v>
      </c>
      <c r="L454" s="290">
        <f>'Anchor-AI'!P452</f>
        <v>0</v>
      </c>
      <c r="M454" s="290">
        <f>'Anchor-AI'!Q452</f>
        <v>0</v>
      </c>
      <c r="N454" s="290">
        <f>'Anchor-AI'!R452</f>
        <v>0</v>
      </c>
      <c r="O454" s="290">
        <f>'Anchor-AI'!S452</f>
        <v>0</v>
      </c>
      <c r="P454" s="290">
        <f>'Anchor-AI'!T452</f>
        <v>0</v>
      </c>
      <c r="Q454" s="290">
        <f>'Anchor-AI'!U452</f>
        <v>0</v>
      </c>
      <c r="R454" s="290">
        <f>'Anchor-AI'!V452</f>
        <v>0</v>
      </c>
      <c r="S454" s="290">
        <f>'Anchor-AI'!W452</f>
        <v>0</v>
      </c>
      <c r="T454" s="290">
        <f>'Anchor-AI'!X452</f>
        <v>0</v>
      </c>
      <c r="U454" s="290">
        <f>10*LOG10(1/((Summary!$C$80/10^(R454/10)+Summary!$C$81/10^(S454/10)+Summary!$C$82/10^(T454/10))/Summary!$C$83))</f>
        <v>0</v>
      </c>
      <c r="V454" s="290">
        <f>'Anchor-AI'!Y452</f>
        <v>0</v>
      </c>
      <c r="W454" s="290">
        <f>'Anchor-AI'!Z452</f>
        <v>0</v>
      </c>
      <c r="X454" s="290">
        <f>'Anchor-AI'!AA452</f>
        <v>0</v>
      </c>
      <c r="Y454" s="360">
        <f>'Anchor-AI'!AB452</f>
        <v>0</v>
      </c>
      <c r="Z454" s="360">
        <f>'Anchor-AI'!AC452</f>
        <v>0</v>
      </c>
      <c r="AA454" s="291">
        <f t="shared" si="34"/>
        <v>0</v>
      </c>
      <c r="AC454" s="169">
        <f>'Test-AI'!L452</f>
        <v>0</v>
      </c>
      <c r="AD454" s="166">
        <f>'Test-AI'!M452</f>
        <v>0</v>
      </c>
      <c r="AE454" s="166">
        <f>'Test-AI'!N452</f>
        <v>0</v>
      </c>
      <c r="AF454" s="166">
        <f>'Test-AI'!O452</f>
        <v>0</v>
      </c>
      <c r="AG454" s="166">
        <f>(Summary!$C$63*AD454+Summary!$C$64*AE454+Summary!$C$65*AF454)/Summary!$C$66</f>
        <v>0</v>
      </c>
      <c r="AH454" s="166">
        <f>'Test-AI'!P452</f>
        <v>0</v>
      </c>
      <c r="AI454" s="166">
        <f>'Test-AI'!Q452</f>
        <v>0</v>
      </c>
      <c r="AJ454" s="166">
        <f>'Test-AI'!R452</f>
        <v>0</v>
      </c>
      <c r="AK454" s="166">
        <f>'Test-AI'!S452</f>
        <v>0</v>
      </c>
      <c r="AL454" s="166">
        <f>'Test-AI'!T452</f>
        <v>0</v>
      </c>
      <c r="AM454" s="166">
        <f>'Test-AI'!U452</f>
        <v>0</v>
      </c>
      <c r="AN454" s="166">
        <f>'Test-AI'!V452</f>
        <v>0</v>
      </c>
      <c r="AO454" s="166">
        <f>'Test-AI'!W452</f>
        <v>0</v>
      </c>
      <c r="AP454" s="166">
        <f>'Test-AI'!X452</f>
        <v>0</v>
      </c>
      <c r="AQ454" s="166">
        <f>10*LOG10(1/((Summary!$C$80/10^(AN454/10)+Summary!$C$81/10^(AO454/10)+Summary!$C$82/10^(AP454/10))/Summary!$C$83))</f>
        <v>0</v>
      </c>
      <c r="AR454" s="166">
        <f>'Test-AI'!Y452</f>
        <v>0</v>
      </c>
      <c r="AS454" s="166">
        <f>'Test-AI'!Z452</f>
        <v>0</v>
      </c>
      <c r="AT454" s="290">
        <f>'Test-AI'!AA452</f>
        <v>0</v>
      </c>
      <c r="AU454" s="356">
        <f>'Test-AI'!AB452</f>
        <v>0</v>
      </c>
      <c r="AV454" s="356">
        <f>'Test-AI'!AC452</f>
        <v>0</v>
      </c>
      <c r="AW454" s="291">
        <f t="shared" si="35"/>
        <v>0</v>
      </c>
      <c r="AX454" s="292" t="e">
        <f t="shared" si="36"/>
        <v>#DIV/0!</v>
      </c>
      <c r="AY454" s="293" t="e">
        <f t="shared" si="36"/>
        <v>#DIV/0!</v>
      </c>
      <c r="AZ454" s="292" t="e">
        <f t="shared" si="36"/>
        <v>#DIV/0!</v>
      </c>
      <c r="BA454" s="344" t="e">
        <f t="shared" si="33"/>
        <v>#DIV/0!</v>
      </c>
      <c r="BB454" s="75"/>
      <c r="BC454" s="75"/>
      <c r="BD454" s="572" t="s">
        <v>39</v>
      </c>
      <c r="BE454" s="549" t="e">
        <f t="array" ref="BE454">bdRateExtend($G454:$G457,H454:H457,$AC454:$AC457,AD454:AD457)</f>
        <v>#VALUE!</v>
      </c>
      <c r="BF454" s="551" t="e">
        <f t="array" ref="BF454">bdRateExtend($G454:$G459,H454:H459,$AC454:$AC459,AD454:AD459)</f>
        <v>#VALUE!</v>
      </c>
      <c r="BG454" s="551" t="e">
        <f t="array" ref="BG454">bdRateExtend($G454:$G459,I454:I459,$AC454:$AC459,AE454:AE459)</f>
        <v>#VALUE!</v>
      </c>
      <c r="BH454" s="551" t="e">
        <f t="array" ref="BH454">bdRateExtend($G454:$G459,J454:J459,$AC454:$AC459,AF454:AF459)</f>
        <v>#VALUE!</v>
      </c>
      <c r="BI454" s="551" t="e">
        <f t="array" ref="BI454">bdRateExtend($G454:$G459,K454:K459,$AC454:$AC459,AG454:AG459)</f>
        <v>#VALUE!</v>
      </c>
      <c r="BJ454" s="575" t="e">
        <f>(Summary!$C$94*BF454+Summary!$C$95*BG454+Summary!$C$96*BH454)/Summary!$C$97</f>
        <v>#VALUE!</v>
      </c>
      <c r="BK454" s="551" t="e">
        <f t="array" ref="BK454">bdRateExtend($G454:$G457,L454:L457,$AC454:$AC457,AH454:AH457)</f>
        <v>#VALUE!</v>
      </c>
      <c r="BL454" s="551" t="e">
        <f t="array" ref="BL454">bdRateExtend($G454:$G459,L454:L459,$AC454:$AC459,AH454:AH459)</f>
        <v>#VALUE!</v>
      </c>
      <c r="BM454" s="551" t="e">
        <f t="array" ref="BM454">bdRateExtend($G454:$G457,M454:M457,$AC454:$AC457,AI454:AI457)</f>
        <v>#VALUE!</v>
      </c>
      <c r="BN454" s="551" t="e">
        <f t="array" ref="BN454">bdRateExtend($G454:$G459,M454:M459,$AC454:$AC459,AI454:AI459)</f>
        <v>#VALUE!</v>
      </c>
      <c r="BO454" s="548" t="e">
        <f t="array" ref="BO454">bdRateExtend($G454:$G457,N454:N457,$AC454:$AC457,AJ454:AJ457,"None", FALSE,1)</f>
        <v>#VALUE!</v>
      </c>
      <c r="BP454" s="585" t="e">
        <f t="array" ref="BP454">bdRateExtend($G454:$G459,N454:N459,$AC454:$AC459,AJ454:AJ459,"None", FALSE,1)</f>
        <v>#VALUE!</v>
      </c>
      <c r="BQ454" s="548" t="e">
        <f t="array" ref="BQ454">bdRateExtend($G454:$G457,O454:O457,$AC454:$AC457,AK454:AK457,"None", FALSE,1)</f>
        <v>#VALUE!</v>
      </c>
      <c r="BR454" s="585" t="e">
        <f t="array" ref="BR454">bdRateExtend($G454:$G459,O454:O459,$AC454:$AC459,AK454:AK459,"None", FALSE,1)</f>
        <v>#VALUE!</v>
      </c>
      <c r="BS454" s="551" t="e">
        <f t="array" ref="BS454">bdRateExtend($G454:$G457,P454:P457,$AC454:$AC457,AL454:AL457)</f>
        <v>#VALUE!</v>
      </c>
      <c r="BT454" s="551" t="e">
        <f t="array" ref="BT454">bdRateExtend($G454:$G459,P454:P459,$AC454:$AC459,AL454:AL459)</f>
        <v>#VALUE!</v>
      </c>
      <c r="BU454" s="551" t="e">
        <f t="array" ref="BU454">bdRateExtend($G454:$G457,Q454:Q457,$AC454:$AC457,AM454:AM457)</f>
        <v>#VALUE!</v>
      </c>
      <c r="BV454" s="551" t="e">
        <f t="array" ref="BV454">bdRateExtend($G454:$G459,Q454:Q459,$AC454:$AC459,AM454:AM459)</f>
        <v>#VALUE!</v>
      </c>
      <c r="BW454" s="551" t="e">
        <f t="array" ref="BW454">bdRateExtend($G454:$G457,R454:R457,$AC454:$AC457,AN454:AN457)</f>
        <v>#VALUE!</v>
      </c>
      <c r="BX454" s="551" t="e">
        <f t="array" ref="BX454">bdRateExtend($G454:$G459,R454:R459,$AC454:$AC459,AN454:AN459)</f>
        <v>#VALUE!</v>
      </c>
      <c r="BY454" s="551" t="e">
        <f t="array" ref="BY454">bdRateExtend($G454:$G459,S454:S459,$AC454:$AC459,AO454:AO459)</f>
        <v>#VALUE!</v>
      </c>
      <c r="BZ454" s="555" t="e">
        <f t="array" ref="BZ454">bdRateExtend($G454:$G459,T454:T459,$AC454:$AC459,AP454:AP459)</f>
        <v>#VALUE!</v>
      </c>
      <c r="CA454" s="555" t="e">
        <f t="array" ref="CA454">bdRateExtend($G454:$G459,U454:U459,$AC454:$AC459,AQ454:AQ459)</f>
        <v>#VALUE!</v>
      </c>
      <c r="CB454" s="575" t="e">
        <f>(Summary!$C$108*BX454+Summary!$C$109*BY454+Summary!$C$110*BZ454)/Summary!$C$111</f>
        <v>#VALUE!</v>
      </c>
      <c r="CC454" s="561" t="e">
        <f t="array" ref="CC454">bdCAMBIExtend($G454:$G457,V454:V457,$AC454:$AC457,AR454:AR457)</f>
        <v>#VALUE!</v>
      </c>
      <c r="CD454" s="561" t="e">
        <f t="array" ref="CD454">bdCAMBIExtend($G454:$G459,V454:V459,$AC454:$AC459,AR454:AR459)</f>
        <v>#VALUE!</v>
      </c>
      <c r="CE454" s="547">
        <f t="array" ref="CE454">testVMAFRange($G454:$G457,N454:N457,$AC454:$AC457,AJ454:AJ457)</f>
        <v>0</v>
      </c>
      <c r="CF454" s="543">
        <f t="array" ref="CF454">testVMAFRange($G454:$G459,N454:N459,$AC454:$AC459,AJ454:AJ459)</f>
        <v>0</v>
      </c>
      <c r="CG454" s="547">
        <f t="array" ref="CG454">testVMAFRange($G454:$G457,O454:O457,$AC454:$AC457,AK454:AK457)</f>
        <v>0</v>
      </c>
      <c r="CH454" s="543">
        <f t="array" ref="CH454">testVMAFRange($G454:$G459,O454:O459,$AC454:$AC459,AK454:AK459)</f>
        <v>0</v>
      </c>
    </row>
    <row r="455" spans="1:86" ht="17" hidden="1" customHeight="1" x14ac:dyDescent="0.2">
      <c r="A455" s="552"/>
      <c r="B455" s="566"/>
      <c r="C455" s="485"/>
      <c r="D455" s="590"/>
      <c r="E455" s="558"/>
      <c r="F455" s="239">
        <v>110</v>
      </c>
      <c r="G455" s="294">
        <f>'Anchor-AI'!L453</f>
        <v>0</v>
      </c>
      <c r="H455" s="295">
        <f>'Anchor-AI'!M453</f>
        <v>0</v>
      </c>
      <c r="I455" s="295">
        <f>'Anchor-AI'!N453</f>
        <v>0</v>
      </c>
      <c r="J455" s="295">
        <f>'Anchor-AI'!O453</f>
        <v>0</v>
      </c>
      <c r="K455" s="295">
        <f>(Summary!$C$63*H455+Summary!$C$64*I455+Summary!$C$65*J455)/Summary!$C$66</f>
        <v>0</v>
      </c>
      <c r="L455" s="295">
        <f>'Anchor-AI'!P453</f>
        <v>0</v>
      </c>
      <c r="M455" s="295">
        <f>'Anchor-AI'!Q453</f>
        <v>0</v>
      </c>
      <c r="N455" s="295">
        <f>'Anchor-AI'!R453</f>
        <v>0</v>
      </c>
      <c r="O455" s="295">
        <f>'Anchor-AI'!S453</f>
        <v>0</v>
      </c>
      <c r="P455" s="295">
        <f>'Anchor-AI'!T453</f>
        <v>0</v>
      </c>
      <c r="Q455" s="295">
        <f>'Anchor-AI'!U453</f>
        <v>0</v>
      </c>
      <c r="R455" s="295">
        <f>'Anchor-AI'!V453</f>
        <v>0</v>
      </c>
      <c r="S455" s="295">
        <f>'Anchor-AI'!W453</f>
        <v>0</v>
      </c>
      <c r="T455" s="295">
        <f>'Anchor-AI'!X453</f>
        <v>0</v>
      </c>
      <c r="U455" s="295">
        <f>10*LOG10(1/((Summary!$C$80/10^(R455/10)+Summary!$C$81/10^(S455/10)+Summary!$C$82/10^(T455/10))/Summary!$C$83))</f>
        <v>0</v>
      </c>
      <c r="V455" s="295">
        <f>'Anchor-AI'!Y453</f>
        <v>0</v>
      </c>
      <c r="W455" s="295">
        <f>'Anchor-AI'!Z453</f>
        <v>0</v>
      </c>
      <c r="X455" s="295">
        <f>'Anchor-AI'!AA453</f>
        <v>0</v>
      </c>
      <c r="Y455" s="357">
        <f>'Anchor-AI'!AB453</f>
        <v>0</v>
      </c>
      <c r="Z455" s="357">
        <f>'Anchor-AI'!AC453</f>
        <v>0</v>
      </c>
      <c r="AA455" s="296">
        <f t="shared" si="34"/>
        <v>0</v>
      </c>
      <c r="AC455" s="170">
        <f>'Test-AI'!L453</f>
        <v>0</v>
      </c>
      <c r="AD455" s="167">
        <f>'Test-AI'!M453</f>
        <v>0</v>
      </c>
      <c r="AE455" s="167">
        <f>'Test-AI'!N453</f>
        <v>0</v>
      </c>
      <c r="AF455" s="167">
        <f>'Test-AI'!O453</f>
        <v>0</v>
      </c>
      <c r="AG455" s="167">
        <f>(Summary!$C$63*AD455+Summary!$C$64*AE455+Summary!$C$65*AF455)/Summary!$C$66</f>
        <v>0</v>
      </c>
      <c r="AH455" s="167">
        <f>'Test-AI'!P453</f>
        <v>0</v>
      </c>
      <c r="AI455" s="167">
        <f>'Test-AI'!Q453</f>
        <v>0</v>
      </c>
      <c r="AJ455" s="167">
        <f>'Test-AI'!R453</f>
        <v>0</v>
      </c>
      <c r="AK455" s="167">
        <f>'Test-AI'!S453</f>
        <v>0</v>
      </c>
      <c r="AL455" s="167">
        <f>'Test-AI'!T453</f>
        <v>0</v>
      </c>
      <c r="AM455" s="167">
        <f>'Test-AI'!U453</f>
        <v>0</v>
      </c>
      <c r="AN455" s="167">
        <f>'Test-AI'!V453</f>
        <v>0</v>
      </c>
      <c r="AO455" s="167">
        <f>'Test-AI'!W453</f>
        <v>0</v>
      </c>
      <c r="AP455" s="167">
        <f>'Test-AI'!X453</f>
        <v>0</v>
      </c>
      <c r="AQ455" s="167">
        <f>10*LOG10(1/((Summary!$C$80/10^(AN455/10)+Summary!$C$81/10^(AO455/10)+Summary!$C$82/10^(AP455/10))/Summary!$C$83))</f>
        <v>0</v>
      </c>
      <c r="AR455" s="167">
        <f>'Test-AI'!Y453</f>
        <v>0</v>
      </c>
      <c r="AS455" s="167">
        <f>'Test-AI'!Z453</f>
        <v>0</v>
      </c>
      <c r="AT455" s="295">
        <f>'Test-AI'!AA453</f>
        <v>0</v>
      </c>
      <c r="AU455" s="357">
        <f>'Test-AI'!AB453</f>
        <v>0</v>
      </c>
      <c r="AV455" s="357">
        <f>'Test-AI'!AC453</f>
        <v>0</v>
      </c>
      <c r="AW455" s="296">
        <f t="shared" si="35"/>
        <v>0</v>
      </c>
      <c r="AX455" s="297" t="e">
        <f t="shared" si="36"/>
        <v>#DIV/0!</v>
      </c>
      <c r="AY455" s="298" t="e">
        <f t="shared" si="36"/>
        <v>#DIV/0!</v>
      </c>
      <c r="AZ455" s="297" t="e">
        <f t="shared" si="36"/>
        <v>#DIV/0!</v>
      </c>
      <c r="BA455" s="345" t="e">
        <f t="shared" si="33"/>
        <v>#DIV/0!</v>
      </c>
      <c r="BB455" s="75"/>
      <c r="BC455" s="75"/>
      <c r="BD455" s="565"/>
      <c r="BE455" s="550"/>
      <c r="BF455" s="552"/>
      <c r="BG455" s="552"/>
      <c r="BH455" s="552"/>
      <c r="BI455" s="552"/>
      <c r="BJ455" s="552"/>
      <c r="BK455" s="553"/>
      <c r="BL455" s="552"/>
      <c r="BM455" s="553"/>
      <c r="BN455" s="552"/>
      <c r="BO455" s="546"/>
      <c r="BP455" s="541"/>
      <c r="BQ455" s="546"/>
      <c r="BR455" s="541"/>
      <c r="BS455" s="553"/>
      <c r="BT455" s="552"/>
      <c r="BU455" s="553"/>
      <c r="BV455" s="552"/>
      <c r="BW455" s="553"/>
      <c r="BX455" s="552"/>
      <c r="BY455" s="552"/>
      <c r="BZ455" s="541"/>
      <c r="CA455" s="541"/>
      <c r="CB455" s="552"/>
      <c r="CC455" s="553"/>
      <c r="CD455" s="552"/>
      <c r="CE455" s="546"/>
      <c r="CF455" s="541"/>
      <c r="CG455" s="546"/>
      <c r="CH455" s="541"/>
    </row>
    <row r="456" spans="1:86" ht="17" hidden="1" customHeight="1" x14ac:dyDescent="0.2">
      <c r="A456" s="552"/>
      <c r="B456" s="566"/>
      <c r="C456" s="485"/>
      <c r="D456" s="590"/>
      <c r="E456" s="558"/>
      <c r="F456" s="239">
        <v>135</v>
      </c>
      <c r="G456" s="294">
        <f>'Anchor-AI'!L454</f>
        <v>0</v>
      </c>
      <c r="H456" s="295">
        <f>'Anchor-AI'!M454</f>
        <v>0</v>
      </c>
      <c r="I456" s="295">
        <f>'Anchor-AI'!N454</f>
        <v>0</v>
      </c>
      <c r="J456" s="295">
        <f>'Anchor-AI'!O454</f>
        <v>0</v>
      </c>
      <c r="K456" s="295">
        <f>(Summary!$C$63*H456+Summary!$C$64*I456+Summary!$C$65*J456)/Summary!$C$66</f>
        <v>0</v>
      </c>
      <c r="L456" s="295">
        <f>'Anchor-AI'!P454</f>
        <v>0</v>
      </c>
      <c r="M456" s="295">
        <f>'Anchor-AI'!Q454</f>
        <v>0</v>
      </c>
      <c r="N456" s="295">
        <f>'Anchor-AI'!R454</f>
        <v>0</v>
      </c>
      <c r="O456" s="295">
        <f>'Anchor-AI'!S454</f>
        <v>0</v>
      </c>
      <c r="P456" s="295">
        <f>'Anchor-AI'!T454</f>
        <v>0</v>
      </c>
      <c r="Q456" s="295">
        <f>'Anchor-AI'!U454</f>
        <v>0</v>
      </c>
      <c r="R456" s="295">
        <f>'Anchor-AI'!V454</f>
        <v>0</v>
      </c>
      <c r="S456" s="295">
        <f>'Anchor-AI'!W454</f>
        <v>0</v>
      </c>
      <c r="T456" s="295">
        <f>'Anchor-AI'!X454</f>
        <v>0</v>
      </c>
      <c r="U456" s="295">
        <f>10*LOG10(1/((Summary!$C$80/10^(R456/10)+Summary!$C$81/10^(S456/10)+Summary!$C$82/10^(T456/10))/Summary!$C$83))</f>
        <v>0</v>
      </c>
      <c r="V456" s="295">
        <f>'Anchor-AI'!Y454</f>
        <v>0</v>
      </c>
      <c r="W456" s="295">
        <f>'Anchor-AI'!Z454</f>
        <v>0</v>
      </c>
      <c r="X456" s="295">
        <f>'Anchor-AI'!AA454</f>
        <v>0</v>
      </c>
      <c r="Y456" s="357">
        <f>'Anchor-AI'!AB454</f>
        <v>0</v>
      </c>
      <c r="Z456" s="357">
        <f>'Anchor-AI'!AC454</f>
        <v>0</v>
      </c>
      <c r="AA456" s="296">
        <f t="shared" si="34"/>
        <v>0</v>
      </c>
      <c r="AC456" s="170">
        <f>'Test-AI'!L454</f>
        <v>0</v>
      </c>
      <c r="AD456" s="167">
        <f>'Test-AI'!M454</f>
        <v>0</v>
      </c>
      <c r="AE456" s="167">
        <f>'Test-AI'!N454</f>
        <v>0</v>
      </c>
      <c r="AF456" s="167">
        <f>'Test-AI'!O454</f>
        <v>0</v>
      </c>
      <c r="AG456" s="167">
        <f>(Summary!$C$63*AD456+Summary!$C$64*AE456+Summary!$C$65*AF456)/Summary!$C$66</f>
        <v>0</v>
      </c>
      <c r="AH456" s="167">
        <f>'Test-AI'!P454</f>
        <v>0</v>
      </c>
      <c r="AI456" s="167">
        <f>'Test-AI'!Q454</f>
        <v>0</v>
      </c>
      <c r="AJ456" s="167">
        <f>'Test-AI'!R454</f>
        <v>0</v>
      </c>
      <c r="AK456" s="167">
        <f>'Test-AI'!S454</f>
        <v>0</v>
      </c>
      <c r="AL456" s="167">
        <f>'Test-AI'!T454</f>
        <v>0</v>
      </c>
      <c r="AM456" s="167">
        <f>'Test-AI'!U454</f>
        <v>0</v>
      </c>
      <c r="AN456" s="167">
        <f>'Test-AI'!V454</f>
        <v>0</v>
      </c>
      <c r="AO456" s="167">
        <f>'Test-AI'!W454</f>
        <v>0</v>
      </c>
      <c r="AP456" s="167">
        <f>'Test-AI'!X454</f>
        <v>0</v>
      </c>
      <c r="AQ456" s="167">
        <f>10*LOG10(1/((Summary!$C$80/10^(AN456/10)+Summary!$C$81/10^(AO456/10)+Summary!$C$82/10^(AP456/10))/Summary!$C$83))</f>
        <v>0</v>
      </c>
      <c r="AR456" s="167">
        <f>'Test-AI'!Y454</f>
        <v>0</v>
      </c>
      <c r="AS456" s="167">
        <f>'Test-AI'!Z454</f>
        <v>0</v>
      </c>
      <c r="AT456" s="295">
        <f>'Test-AI'!AA454</f>
        <v>0</v>
      </c>
      <c r="AU456" s="357">
        <f>'Test-AI'!AB454</f>
        <v>0</v>
      </c>
      <c r="AV456" s="357">
        <f>'Test-AI'!AC454</f>
        <v>0</v>
      </c>
      <c r="AW456" s="296">
        <f t="shared" si="35"/>
        <v>0</v>
      </c>
      <c r="AX456" s="297" t="e">
        <f t="shared" si="36"/>
        <v>#DIV/0!</v>
      </c>
      <c r="AY456" s="298" t="e">
        <f t="shared" si="36"/>
        <v>#DIV/0!</v>
      </c>
      <c r="AZ456" s="297" t="e">
        <f t="shared" si="36"/>
        <v>#DIV/0!</v>
      </c>
      <c r="BA456" s="345" t="e">
        <f t="shared" si="33"/>
        <v>#DIV/0!</v>
      </c>
      <c r="BB456" s="75"/>
      <c r="BC456" s="75"/>
      <c r="BD456" s="573" t="s">
        <v>147</v>
      </c>
      <c r="BE456" s="549" t="e">
        <f t="array" ref="BE456">bdRateExtend($G455:$G458,H455:H458,$AC455:$AC458,AD455:AD458)</f>
        <v>#VALUE!</v>
      </c>
      <c r="BF456" s="552"/>
      <c r="BG456" s="552"/>
      <c r="BH456" s="552"/>
      <c r="BI456" s="552"/>
      <c r="BJ456" s="552"/>
      <c r="BK456" s="551" t="e">
        <f t="array" ref="BK456">bdRateExtend($G455:$G458,L455:L458,$AC455:$AC458,AH455:AH458)</f>
        <v>#VALUE!</v>
      </c>
      <c r="BL456" s="552"/>
      <c r="BM456" s="551" t="e">
        <f t="array" ref="BM456">bdRateExtend($G455:$G458,M455:M458,$AC455:$AC458,AI455:AI458)</f>
        <v>#VALUE!</v>
      </c>
      <c r="BN456" s="552"/>
      <c r="BO456" s="545" t="e">
        <f t="array" ref="BO456">bdRateExtend($G455:$G458,N455:N458,$AC455:$AC458,AJ455:AJ458,"None", FALSE,1)</f>
        <v>#VALUE!</v>
      </c>
      <c r="BP456" s="541"/>
      <c r="BQ456" s="545" t="e">
        <f t="array" ref="BQ456">bdRateExtend($G455:$G458,O455:O458,$AC455:$AC458,AK455:AK458,"None", FALSE,1)</f>
        <v>#VALUE!</v>
      </c>
      <c r="BR456" s="541"/>
      <c r="BS456" s="551" t="e">
        <f t="array" ref="BS456">bdRateExtend($G455:$G458,P455:P458,$AC455:$AC458,AL455:AL458)</f>
        <v>#VALUE!</v>
      </c>
      <c r="BT456" s="552"/>
      <c r="BU456" s="551" t="e">
        <f t="array" ref="BU456">bdRateExtend($G455:$G458,Q455:Q458,$AC455:$AC458,AM455:AM458)</f>
        <v>#VALUE!</v>
      </c>
      <c r="BV456" s="552"/>
      <c r="BW456" s="551" t="e">
        <f t="array" ref="BW456">bdRateExtend($G455:$G458,R455:R458,$AC455:$AC458,AN455:AN458)</f>
        <v>#VALUE!</v>
      </c>
      <c r="BX456" s="552"/>
      <c r="BY456" s="552"/>
      <c r="BZ456" s="541"/>
      <c r="CA456" s="541"/>
      <c r="CB456" s="552"/>
      <c r="CC456" s="561" t="e">
        <f t="array" ref="CC456">bdCAMBIExtend($G455:$G458,V455:V458,$AC455:$AC458,AR455:AR458)</f>
        <v>#VALUE!</v>
      </c>
      <c r="CD456" s="552"/>
      <c r="CE456" s="554">
        <f t="array" ref="CE456">testVMAFRange($G455:$G458,N455:N458,$AC455:$AC458,AJ455:AJ458)</f>
        <v>0</v>
      </c>
      <c r="CF456" s="541"/>
      <c r="CG456" s="554">
        <f t="array" ref="CG456">testVMAFRange($G455:$G458,O455:O458,$AC455:$AC458,AK455:AK458)</f>
        <v>0</v>
      </c>
      <c r="CH456" s="541"/>
    </row>
    <row r="457" spans="1:86" ht="17" hidden="1" customHeight="1" x14ac:dyDescent="0.2">
      <c r="A457" s="552"/>
      <c r="B457" s="566"/>
      <c r="C457" s="485"/>
      <c r="D457" s="590"/>
      <c r="E457" s="558"/>
      <c r="F457" s="239">
        <v>160</v>
      </c>
      <c r="G457" s="294">
        <f>'Anchor-AI'!L455</f>
        <v>0</v>
      </c>
      <c r="H457" s="295">
        <f>'Anchor-AI'!M455</f>
        <v>0</v>
      </c>
      <c r="I457" s="295">
        <f>'Anchor-AI'!N455</f>
        <v>0</v>
      </c>
      <c r="J457" s="295">
        <f>'Anchor-AI'!O455</f>
        <v>0</v>
      </c>
      <c r="K457" s="295">
        <f>(Summary!$C$63*H457+Summary!$C$64*I457+Summary!$C$65*J457)/Summary!$C$66</f>
        <v>0</v>
      </c>
      <c r="L457" s="295">
        <f>'Anchor-AI'!P455</f>
        <v>0</v>
      </c>
      <c r="M457" s="295">
        <f>'Anchor-AI'!Q455</f>
        <v>0</v>
      </c>
      <c r="N457" s="295">
        <f>'Anchor-AI'!R455</f>
        <v>0</v>
      </c>
      <c r="O457" s="295">
        <f>'Anchor-AI'!S455</f>
        <v>0</v>
      </c>
      <c r="P457" s="295">
        <f>'Anchor-AI'!T455</f>
        <v>0</v>
      </c>
      <c r="Q457" s="295">
        <f>'Anchor-AI'!U455</f>
        <v>0</v>
      </c>
      <c r="R457" s="295">
        <f>'Anchor-AI'!V455</f>
        <v>0</v>
      </c>
      <c r="S457" s="295">
        <f>'Anchor-AI'!W455</f>
        <v>0</v>
      </c>
      <c r="T457" s="295">
        <f>'Anchor-AI'!X455</f>
        <v>0</v>
      </c>
      <c r="U457" s="295">
        <f>10*LOG10(1/((Summary!$C$80/10^(R457/10)+Summary!$C$81/10^(S457/10)+Summary!$C$82/10^(T457/10))/Summary!$C$83))</f>
        <v>0</v>
      </c>
      <c r="V457" s="295">
        <f>'Anchor-AI'!Y455</f>
        <v>0</v>
      </c>
      <c r="W457" s="295">
        <f>'Anchor-AI'!Z455</f>
        <v>0</v>
      </c>
      <c r="X457" s="295">
        <f>'Anchor-AI'!AA455</f>
        <v>0</v>
      </c>
      <c r="Y457" s="357">
        <f>'Anchor-AI'!AB455</f>
        <v>0</v>
      </c>
      <c r="Z457" s="357">
        <f>'Anchor-AI'!AC455</f>
        <v>0</v>
      </c>
      <c r="AA457" s="296">
        <f t="shared" si="34"/>
        <v>0</v>
      </c>
      <c r="AC457" s="170">
        <f>'Test-AI'!L455</f>
        <v>0</v>
      </c>
      <c r="AD457" s="167">
        <f>'Test-AI'!M455</f>
        <v>0</v>
      </c>
      <c r="AE457" s="167">
        <f>'Test-AI'!N455</f>
        <v>0</v>
      </c>
      <c r="AF457" s="167">
        <f>'Test-AI'!O455</f>
        <v>0</v>
      </c>
      <c r="AG457" s="167">
        <f>(Summary!$C$63*AD457+Summary!$C$64*AE457+Summary!$C$65*AF457)/Summary!$C$66</f>
        <v>0</v>
      </c>
      <c r="AH457" s="167">
        <f>'Test-AI'!P455</f>
        <v>0</v>
      </c>
      <c r="AI457" s="167">
        <f>'Test-AI'!Q455</f>
        <v>0</v>
      </c>
      <c r="AJ457" s="167">
        <f>'Test-AI'!R455</f>
        <v>0</v>
      </c>
      <c r="AK457" s="167">
        <f>'Test-AI'!S455</f>
        <v>0</v>
      </c>
      <c r="AL457" s="167">
        <f>'Test-AI'!T455</f>
        <v>0</v>
      </c>
      <c r="AM457" s="167">
        <f>'Test-AI'!U455</f>
        <v>0</v>
      </c>
      <c r="AN457" s="167">
        <f>'Test-AI'!V455</f>
        <v>0</v>
      </c>
      <c r="AO457" s="167">
        <f>'Test-AI'!W455</f>
        <v>0</v>
      </c>
      <c r="AP457" s="167">
        <f>'Test-AI'!X455</f>
        <v>0</v>
      </c>
      <c r="AQ457" s="167">
        <f>10*LOG10(1/((Summary!$C$80/10^(AN457/10)+Summary!$C$81/10^(AO457/10)+Summary!$C$82/10^(AP457/10))/Summary!$C$83))</f>
        <v>0</v>
      </c>
      <c r="AR457" s="167">
        <f>'Test-AI'!Y455</f>
        <v>0</v>
      </c>
      <c r="AS457" s="167">
        <f>'Test-AI'!Z455</f>
        <v>0</v>
      </c>
      <c r="AT457" s="295">
        <f>'Test-AI'!AA455</f>
        <v>0</v>
      </c>
      <c r="AU457" s="357">
        <f>'Test-AI'!AB455</f>
        <v>0</v>
      </c>
      <c r="AV457" s="357">
        <f>'Test-AI'!AC455</f>
        <v>0</v>
      </c>
      <c r="AW457" s="296">
        <f t="shared" si="35"/>
        <v>0</v>
      </c>
      <c r="AX457" s="297" t="e">
        <f t="shared" si="36"/>
        <v>#DIV/0!</v>
      </c>
      <c r="AY457" s="298" t="e">
        <f t="shared" si="36"/>
        <v>#DIV/0!</v>
      </c>
      <c r="AZ457" s="297" t="e">
        <f t="shared" si="36"/>
        <v>#DIV/0!</v>
      </c>
      <c r="BA457" s="345" t="e">
        <f t="shared" si="33"/>
        <v>#DIV/0!</v>
      </c>
      <c r="BB457" s="75"/>
      <c r="BC457" s="75"/>
      <c r="BD457" s="565"/>
      <c r="BE457" s="550"/>
      <c r="BF457" s="552"/>
      <c r="BG457" s="552"/>
      <c r="BH457" s="552"/>
      <c r="BI457" s="552"/>
      <c r="BJ457" s="552"/>
      <c r="BK457" s="553"/>
      <c r="BL457" s="552"/>
      <c r="BM457" s="553"/>
      <c r="BN457" s="552"/>
      <c r="BO457" s="546"/>
      <c r="BP457" s="541"/>
      <c r="BQ457" s="546"/>
      <c r="BR457" s="541"/>
      <c r="BS457" s="553"/>
      <c r="BT457" s="552"/>
      <c r="BU457" s="553"/>
      <c r="BV457" s="552"/>
      <c r="BW457" s="553"/>
      <c r="BX457" s="552"/>
      <c r="BY457" s="552"/>
      <c r="BZ457" s="541"/>
      <c r="CA457" s="541"/>
      <c r="CB457" s="552"/>
      <c r="CC457" s="553"/>
      <c r="CD457" s="552"/>
      <c r="CE457" s="546"/>
      <c r="CF457" s="541"/>
      <c r="CG457" s="546"/>
      <c r="CH457" s="541"/>
    </row>
    <row r="458" spans="1:86" ht="17" hidden="1" customHeight="1" x14ac:dyDescent="0.2">
      <c r="A458" s="552"/>
      <c r="B458" s="566"/>
      <c r="C458" s="485"/>
      <c r="D458" s="590"/>
      <c r="E458" s="558"/>
      <c r="F458" s="239">
        <v>185</v>
      </c>
      <c r="G458" s="294">
        <f>'Anchor-AI'!L456</f>
        <v>0</v>
      </c>
      <c r="H458" s="295">
        <f>'Anchor-AI'!M456</f>
        <v>0</v>
      </c>
      <c r="I458" s="295">
        <f>'Anchor-AI'!N456</f>
        <v>0</v>
      </c>
      <c r="J458" s="295">
        <f>'Anchor-AI'!O456</f>
        <v>0</v>
      </c>
      <c r="K458" s="295">
        <f>(Summary!$C$63*H458+Summary!$C$64*I458+Summary!$C$65*J458)/Summary!$C$66</f>
        <v>0</v>
      </c>
      <c r="L458" s="295">
        <f>'Anchor-AI'!P456</f>
        <v>0</v>
      </c>
      <c r="M458" s="295">
        <f>'Anchor-AI'!Q456</f>
        <v>0</v>
      </c>
      <c r="N458" s="295">
        <f>'Anchor-AI'!R456</f>
        <v>0</v>
      </c>
      <c r="O458" s="295">
        <f>'Anchor-AI'!S456</f>
        <v>0</v>
      </c>
      <c r="P458" s="295">
        <f>'Anchor-AI'!T456</f>
        <v>0</v>
      </c>
      <c r="Q458" s="295">
        <f>'Anchor-AI'!U456</f>
        <v>0</v>
      </c>
      <c r="R458" s="295">
        <f>'Anchor-AI'!V456</f>
        <v>0</v>
      </c>
      <c r="S458" s="295">
        <f>'Anchor-AI'!W456</f>
        <v>0</v>
      </c>
      <c r="T458" s="295">
        <f>'Anchor-AI'!X456</f>
        <v>0</v>
      </c>
      <c r="U458" s="295">
        <f>10*LOG10(1/((Summary!$C$80/10^(R458/10)+Summary!$C$81/10^(S458/10)+Summary!$C$82/10^(T458/10))/Summary!$C$83))</f>
        <v>0</v>
      </c>
      <c r="V458" s="295">
        <f>'Anchor-AI'!Y456</f>
        <v>0</v>
      </c>
      <c r="W458" s="295">
        <f>'Anchor-AI'!Z456</f>
        <v>0</v>
      </c>
      <c r="X458" s="295">
        <f>'Anchor-AI'!AA456</f>
        <v>0</v>
      </c>
      <c r="Y458" s="357">
        <f>'Anchor-AI'!AB456</f>
        <v>0</v>
      </c>
      <c r="Z458" s="357">
        <f>'Anchor-AI'!AC456</f>
        <v>0</v>
      </c>
      <c r="AA458" s="296">
        <f t="shared" si="34"/>
        <v>0</v>
      </c>
      <c r="AC458" s="170">
        <f>'Test-AI'!L456</f>
        <v>0</v>
      </c>
      <c r="AD458" s="167">
        <f>'Test-AI'!M456</f>
        <v>0</v>
      </c>
      <c r="AE458" s="167">
        <f>'Test-AI'!N456</f>
        <v>0</v>
      </c>
      <c r="AF458" s="167">
        <f>'Test-AI'!O456</f>
        <v>0</v>
      </c>
      <c r="AG458" s="167">
        <f>(Summary!$C$63*AD458+Summary!$C$64*AE458+Summary!$C$65*AF458)/Summary!$C$66</f>
        <v>0</v>
      </c>
      <c r="AH458" s="167">
        <f>'Test-AI'!P456</f>
        <v>0</v>
      </c>
      <c r="AI458" s="167">
        <f>'Test-AI'!Q456</f>
        <v>0</v>
      </c>
      <c r="AJ458" s="167">
        <f>'Test-AI'!R456</f>
        <v>0</v>
      </c>
      <c r="AK458" s="167">
        <f>'Test-AI'!S456</f>
        <v>0</v>
      </c>
      <c r="AL458" s="167">
        <f>'Test-AI'!T456</f>
        <v>0</v>
      </c>
      <c r="AM458" s="167">
        <f>'Test-AI'!U456</f>
        <v>0</v>
      </c>
      <c r="AN458" s="167">
        <f>'Test-AI'!V456</f>
        <v>0</v>
      </c>
      <c r="AO458" s="167">
        <f>'Test-AI'!W456</f>
        <v>0</v>
      </c>
      <c r="AP458" s="167">
        <f>'Test-AI'!X456</f>
        <v>0</v>
      </c>
      <c r="AQ458" s="167">
        <f>10*LOG10(1/((Summary!$C$80/10^(AN458/10)+Summary!$C$81/10^(AO458/10)+Summary!$C$82/10^(AP458/10))/Summary!$C$83))</f>
        <v>0</v>
      </c>
      <c r="AR458" s="167">
        <f>'Test-AI'!Y456</f>
        <v>0</v>
      </c>
      <c r="AS458" s="167">
        <f>'Test-AI'!Z456</f>
        <v>0</v>
      </c>
      <c r="AT458" s="295">
        <f>'Test-AI'!AA456</f>
        <v>0</v>
      </c>
      <c r="AU458" s="357">
        <f>'Test-AI'!AB456</f>
        <v>0</v>
      </c>
      <c r="AV458" s="357">
        <f>'Test-AI'!AC456</f>
        <v>0</v>
      </c>
      <c r="AW458" s="296">
        <f t="shared" si="35"/>
        <v>0</v>
      </c>
      <c r="AX458" s="297" t="e">
        <f t="shared" si="36"/>
        <v>#DIV/0!</v>
      </c>
      <c r="AY458" s="298" t="e">
        <f t="shared" si="36"/>
        <v>#DIV/0!</v>
      </c>
      <c r="AZ458" s="297" t="e">
        <f t="shared" si="36"/>
        <v>#DIV/0!</v>
      </c>
      <c r="BA458" s="345" t="e">
        <f t="shared" si="33"/>
        <v>#DIV/0!</v>
      </c>
      <c r="BB458" s="75"/>
      <c r="BC458" s="75"/>
      <c r="BD458" s="574" t="s">
        <v>46</v>
      </c>
      <c r="BE458" s="549" t="e">
        <f t="array" ref="BE458">bdRateExtend($G456:$G459,H456:H459,$AC456:$AC459,AD456:AD459)</f>
        <v>#VALUE!</v>
      </c>
      <c r="BF458" s="552"/>
      <c r="BG458" s="552"/>
      <c r="BH458" s="552"/>
      <c r="BI458" s="552"/>
      <c r="BJ458" s="552"/>
      <c r="BK458" s="551" t="e">
        <f t="array" ref="BK458">bdRateExtend($G456:$G459,L456:L459,$AC456:$AC459,AH456:AH459)</f>
        <v>#VALUE!</v>
      </c>
      <c r="BL458" s="552"/>
      <c r="BM458" s="551" t="e">
        <f t="array" ref="BM458">bdRateExtend($G456:$G459,M456:M459,$AC456:$AC459,AI456:AI459)</f>
        <v>#VALUE!</v>
      </c>
      <c r="BN458" s="552"/>
      <c r="BO458" s="545" t="e">
        <f t="array" ref="BO458">bdRateExtend($G456:$G459,N456:N459,$AC456:$AC459,AJ456:AJ459,"None", FALSE,1)</f>
        <v>#VALUE!</v>
      </c>
      <c r="BP458" s="541"/>
      <c r="BQ458" s="545" t="e">
        <f t="array" ref="BQ458">bdRateExtend($G456:$G459,O456:O459,$AC456:$AC459,AK456:AK459,"None", FALSE,1)</f>
        <v>#VALUE!</v>
      </c>
      <c r="BR458" s="541"/>
      <c r="BS458" s="551" t="e">
        <f t="array" ref="BS458">bdRateExtend($G456:$G459,P456:P459,$AC456:$AC459,AL456:AL459)</f>
        <v>#VALUE!</v>
      </c>
      <c r="BT458" s="552"/>
      <c r="BU458" s="551" t="e">
        <f t="array" ref="BU458">bdRateExtend($G456:$G459,Q456:Q459,$AC456:$AC459,AM456:AM459)</f>
        <v>#VALUE!</v>
      </c>
      <c r="BV458" s="552"/>
      <c r="BW458" s="551" t="e">
        <f t="array" ref="BW458">bdRateExtend($G456:$G459,R456:R459,$AC456:$AC459,AN456:AN459)</f>
        <v>#VALUE!</v>
      </c>
      <c r="BX458" s="552"/>
      <c r="BY458" s="552"/>
      <c r="BZ458" s="541"/>
      <c r="CA458" s="541"/>
      <c r="CB458" s="552"/>
      <c r="CC458" s="561" t="e">
        <f t="array" ref="CC458">bdCAMBIExtend($G456:$G459,V456:V459,$AC456:$AC459,AR456:AR459)</f>
        <v>#VALUE!</v>
      </c>
      <c r="CD458" s="552"/>
      <c r="CE458" s="554">
        <f t="array" ref="CE458">testVMAFRange($G456:$G459,N456:N459,$AC456:$AC459,AJ456:AJ459)</f>
        <v>0</v>
      </c>
      <c r="CF458" s="541"/>
      <c r="CG458" s="554">
        <f t="array" ref="CG458">testVMAFRange($G456:$G459,O456:O459,$AC456:$AC459,AK456:AK459)</f>
        <v>0</v>
      </c>
      <c r="CH458" s="541"/>
    </row>
    <row r="459" spans="1:86" ht="17" hidden="1" customHeight="1" x14ac:dyDescent="0.2">
      <c r="A459" s="552"/>
      <c r="B459" s="571"/>
      <c r="C459" s="486"/>
      <c r="D459" s="602"/>
      <c r="E459" s="577"/>
      <c r="F459" s="240">
        <v>210</v>
      </c>
      <c r="G459" s="299">
        <f>'Anchor-AI'!L457</f>
        <v>0</v>
      </c>
      <c r="H459" s="300">
        <f>'Anchor-AI'!M457</f>
        <v>0</v>
      </c>
      <c r="I459" s="300">
        <f>'Anchor-AI'!N457</f>
        <v>0</v>
      </c>
      <c r="J459" s="300">
        <f>'Anchor-AI'!O457</f>
        <v>0</v>
      </c>
      <c r="K459" s="295">
        <f>(Summary!$C$63*H459+Summary!$C$64*I459+Summary!$C$65*J459)/Summary!$C$66</f>
        <v>0</v>
      </c>
      <c r="L459" s="300">
        <f>'Anchor-AI'!P457</f>
        <v>0</v>
      </c>
      <c r="M459" s="300">
        <f>'Anchor-AI'!Q457</f>
        <v>0</v>
      </c>
      <c r="N459" s="300">
        <f>'Anchor-AI'!R457</f>
        <v>0</v>
      </c>
      <c r="O459" s="300">
        <f>'Anchor-AI'!S457</f>
        <v>0</v>
      </c>
      <c r="P459" s="300">
        <f>'Anchor-AI'!T457</f>
        <v>0</v>
      </c>
      <c r="Q459" s="300">
        <f>'Anchor-AI'!U457</f>
        <v>0</v>
      </c>
      <c r="R459" s="300">
        <f>'Anchor-AI'!V457</f>
        <v>0</v>
      </c>
      <c r="S459" s="300">
        <f>'Anchor-AI'!W457</f>
        <v>0</v>
      </c>
      <c r="T459" s="300">
        <f>'Anchor-AI'!X457</f>
        <v>0</v>
      </c>
      <c r="U459" s="300">
        <f>10*LOG10(1/((Summary!$C$80/10^(R459/10)+Summary!$C$81/10^(S459/10)+Summary!$C$82/10^(T459/10))/Summary!$C$83))</f>
        <v>0</v>
      </c>
      <c r="V459" s="300">
        <f>'Anchor-AI'!Y457</f>
        <v>0</v>
      </c>
      <c r="W459" s="300">
        <f>'Anchor-AI'!Z457</f>
        <v>0</v>
      </c>
      <c r="X459" s="300">
        <f>'Anchor-AI'!AA457</f>
        <v>0</v>
      </c>
      <c r="Y459" s="357">
        <f>'Anchor-AI'!AB457</f>
        <v>0</v>
      </c>
      <c r="Z459" s="357">
        <f>'Anchor-AI'!AC457</f>
        <v>0</v>
      </c>
      <c r="AA459" s="301">
        <f t="shared" si="34"/>
        <v>0</v>
      </c>
      <c r="AB459" s="76"/>
      <c r="AC459" s="171">
        <f>'Test-AI'!L457</f>
        <v>0</v>
      </c>
      <c r="AD459" s="168">
        <f>'Test-AI'!M457</f>
        <v>0</v>
      </c>
      <c r="AE459" s="168">
        <f>'Test-AI'!N457</f>
        <v>0</v>
      </c>
      <c r="AF459" s="168">
        <f>'Test-AI'!O457</f>
        <v>0</v>
      </c>
      <c r="AG459" s="168">
        <f>(Summary!$C$63*AD459+Summary!$C$64*AE459+Summary!$C$65*AF459)/Summary!$C$66</f>
        <v>0</v>
      </c>
      <c r="AH459" s="168">
        <f>'Test-AI'!P457</f>
        <v>0</v>
      </c>
      <c r="AI459" s="168">
        <f>'Test-AI'!Q457</f>
        <v>0</v>
      </c>
      <c r="AJ459" s="168">
        <f>'Test-AI'!R457</f>
        <v>0</v>
      </c>
      <c r="AK459" s="168">
        <f>'Test-AI'!S457</f>
        <v>0</v>
      </c>
      <c r="AL459" s="168">
        <f>'Test-AI'!T457</f>
        <v>0</v>
      </c>
      <c r="AM459" s="168">
        <f>'Test-AI'!U457</f>
        <v>0</v>
      </c>
      <c r="AN459" s="168">
        <f>'Test-AI'!V457</f>
        <v>0</v>
      </c>
      <c r="AO459" s="168">
        <f>'Test-AI'!W457</f>
        <v>0</v>
      </c>
      <c r="AP459" s="168">
        <f>'Test-AI'!X457</f>
        <v>0</v>
      </c>
      <c r="AQ459" s="168">
        <f>10*LOG10(1/((Summary!$C$80/10^(AN459/10)+Summary!$C$81/10^(AO459/10)+Summary!$C$82/10^(AP459/10))/Summary!$C$83))</f>
        <v>0</v>
      </c>
      <c r="AR459" s="168">
        <f>'Test-AI'!Y457</f>
        <v>0</v>
      </c>
      <c r="AS459" s="168">
        <f>'Test-AI'!Z457</f>
        <v>0</v>
      </c>
      <c r="AT459" s="300">
        <f>'Test-AI'!AA457</f>
        <v>0</v>
      </c>
      <c r="AU459" s="357">
        <f>'Test-AI'!AB457</f>
        <v>0</v>
      </c>
      <c r="AV459" s="357">
        <f>'Test-AI'!AC457</f>
        <v>0</v>
      </c>
      <c r="AW459" s="301">
        <f t="shared" si="35"/>
        <v>0</v>
      </c>
      <c r="AX459" s="302" t="e">
        <f t="shared" si="36"/>
        <v>#DIV/0!</v>
      </c>
      <c r="AY459" s="303" t="e">
        <f t="shared" si="36"/>
        <v>#DIV/0!</v>
      </c>
      <c r="AZ459" s="297" t="e">
        <f t="shared" si="36"/>
        <v>#DIV/0!</v>
      </c>
      <c r="BA459" s="345" t="e">
        <f t="shared" si="33"/>
        <v>#DIV/0!</v>
      </c>
      <c r="BB459" s="75"/>
      <c r="BC459" s="75"/>
      <c r="BD459" s="570"/>
      <c r="BE459" s="550"/>
      <c r="BF459" s="553"/>
      <c r="BG459" s="553"/>
      <c r="BH459" s="553"/>
      <c r="BI459" s="553"/>
      <c r="BJ459" s="553"/>
      <c r="BK459" s="553"/>
      <c r="BL459" s="553"/>
      <c r="BM459" s="553"/>
      <c r="BN459" s="553"/>
      <c r="BO459" s="546"/>
      <c r="BP459" s="544"/>
      <c r="BQ459" s="546"/>
      <c r="BR459" s="544"/>
      <c r="BS459" s="553"/>
      <c r="BT459" s="553"/>
      <c r="BU459" s="553"/>
      <c r="BV459" s="553"/>
      <c r="BW459" s="553"/>
      <c r="BX459" s="553"/>
      <c r="BY459" s="553"/>
      <c r="BZ459" s="544"/>
      <c r="CA459" s="544"/>
      <c r="CB459" s="553"/>
      <c r="CC459" s="553"/>
      <c r="CD459" s="553"/>
      <c r="CE459" s="546"/>
      <c r="CF459" s="544"/>
      <c r="CG459" s="546"/>
      <c r="CH459" s="544"/>
    </row>
    <row r="460" spans="1:86" ht="17" hidden="1" customHeight="1" x14ac:dyDescent="0.2">
      <c r="A460" s="552"/>
      <c r="B460" s="620" t="s">
        <v>148</v>
      </c>
      <c r="C460" s="586" t="s">
        <v>109</v>
      </c>
      <c r="D460" s="601">
        <v>29.97</v>
      </c>
      <c r="E460" s="576">
        <v>8</v>
      </c>
      <c r="F460" s="238">
        <v>85</v>
      </c>
      <c r="G460" s="289">
        <f>'Anchor-AI'!L458</f>
        <v>0</v>
      </c>
      <c r="H460" s="290">
        <f>'Anchor-AI'!M458</f>
        <v>0</v>
      </c>
      <c r="I460" s="290">
        <f>'Anchor-AI'!N458</f>
        <v>0</v>
      </c>
      <c r="J460" s="290">
        <f>'Anchor-AI'!O458</f>
        <v>0</v>
      </c>
      <c r="K460" s="290">
        <f>(Summary!$C$63*H460+Summary!$C$64*I460+Summary!$C$65*J460)/Summary!$C$66</f>
        <v>0</v>
      </c>
      <c r="L460" s="290">
        <f>'Anchor-AI'!P458</f>
        <v>0</v>
      </c>
      <c r="M460" s="290">
        <f>'Anchor-AI'!Q458</f>
        <v>0</v>
      </c>
      <c r="N460" s="290">
        <f>'Anchor-AI'!R458</f>
        <v>0</v>
      </c>
      <c r="O460" s="290">
        <f>'Anchor-AI'!S458</f>
        <v>0</v>
      </c>
      <c r="P460" s="290">
        <f>'Anchor-AI'!T458</f>
        <v>0</v>
      </c>
      <c r="Q460" s="290">
        <f>'Anchor-AI'!U458</f>
        <v>0</v>
      </c>
      <c r="R460" s="290">
        <f>'Anchor-AI'!V458</f>
        <v>0</v>
      </c>
      <c r="S460" s="290">
        <f>'Anchor-AI'!W458</f>
        <v>0</v>
      </c>
      <c r="T460" s="290">
        <f>'Anchor-AI'!X458</f>
        <v>0</v>
      </c>
      <c r="U460" s="290">
        <f>10*LOG10(1/((Summary!$C$80/10^(R460/10)+Summary!$C$81/10^(S460/10)+Summary!$C$82/10^(T460/10))/Summary!$C$83))</f>
        <v>0</v>
      </c>
      <c r="V460" s="290">
        <f>'Anchor-AI'!Y458</f>
        <v>0</v>
      </c>
      <c r="W460" s="290">
        <f>'Anchor-AI'!Z458</f>
        <v>0</v>
      </c>
      <c r="X460" s="290">
        <f>'Anchor-AI'!AA458</f>
        <v>0</v>
      </c>
      <c r="Y460" s="360">
        <f>'Anchor-AI'!AB458</f>
        <v>0</v>
      </c>
      <c r="Z460" s="360">
        <f>'Anchor-AI'!AC458</f>
        <v>0</v>
      </c>
      <c r="AA460" s="291">
        <f t="shared" si="34"/>
        <v>0</v>
      </c>
      <c r="AC460" s="169">
        <f>'Test-AI'!L458</f>
        <v>0</v>
      </c>
      <c r="AD460" s="166">
        <f>'Test-AI'!M458</f>
        <v>0</v>
      </c>
      <c r="AE460" s="166">
        <f>'Test-AI'!N458</f>
        <v>0</v>
      </c>
      <c r="AF460" s="166">
        <f>'Test-AI'!O458</f>
        <v>0</v>
      </c>
      <c r="AG460" s="166">
        <f>(Summary!$C$63*AD460+Summary!$C$64*AE460+Summary!$C$65*AF460)/Summary!$C$66</f>
        <v>0</v>
      </c>
      <c r="AH460" s="166">
        <f>'Test-AI'!P458</f>
        <v>0</v>
      </c>
      <c r="AI460" s="166">
        <f>'Test-AI'!Q458</f>
        <v>0</v>
      </c>
      <c r="AJ460" s="166">
        <f>'Test-AI'!R458</f>
        <v>0</v>
      </c>
      <c r="AK460" s="166">
        <f>'Test-AI'!S458</f>
        <v>0</v>
      </c>
      <c r="AL460" s="166">
        <f>'Test-AI'!T458</f>
        <v>0</v>
      </c>
      <c r="AM460" s="166">
        <f>'Test-AI'!U458</f>
        <v>0</v>
      </c>
      <c r="AN460" s="166">
        <f>'Test-AI'!V458</f>
        <v>0</v>
      </c>
      <c r="AO460" s="166">
        <f>'Test-AI'!W458</f>
        <v>0</v>
      </c>
      <c r="AP460" s="166">
        <f>'Test-AI'!X458</f>
        <v>0</v>
      </c>
      <c r="AQ460" s="166">
        <f>10*LOG10(1/((Summary!$C$80/10^(AN460/10)+Summary!$C$81/10^(AO460/10)+Summary!$C$82/10^(AP460/10))/Summary!$C$83))</f>
        <v>0</v>
      </c>
      <c r="AR460" s="166">
        <f>'Test-AI'!Y458</f>
        <v>0</v>
      </c>
      <c r="AS460" s="166">
        <f>'Test-AI'!Z458</f>
        <v>0</v>
      </c>
      <c r="AT460" s="290">
        <f>'Test-AI'!AA458</f>
        <v>0</v>
      </c>
      <c r="AU460" s="356">
        <f>'Test-AI'!AB458</f>
        <v>0</v>
      </c>
      <c r="AV460" s="356">
        <f>'Test-AI'!AC458</f>
        <v>0</v>
      </c>
      <c r="AW460" s="291">
        <f t="shared" si="35"/>
        <v>0</v>
      </c>
      <c r="AX460" s="292" t="e">
        <f t="shared" si="36"/>
        <v>#DIV/0!</v>
      </c>
      <c r="AY460" s="293" t="e">
        <f t="shared" si="36"/>
        <v>#DIV/0!</v>
      </c>
      <c r="AZ460" s="292" t="e">
        <f t="shared" si="36"/>
        <v>#DIV/0!</v>
      </c>
      <c r="BA460" s="344" t="e">
        <f t="shared" si="33"/>
        <v>#DIV/0!</v>
      </c>
      <c r="BB460" s="75"/>
      <c r="BC460" s="75"/>
      <c r="BD460" s="572" t="s">
        <v>39</v>
      </c>
      <c r="BE460" s="549" t="e">
        <f t="array" ref="BE460">bdRateExtend($G460:$G463,H460:H463,$AC460:$AC463,AD460:AD463)</f>
        <v>#VALUE!</v>
      </c>
      <c r="BF460" s="551" t="e">
        <f t="array" ref="BF460">bdRateExtend($G460:$G465,H460:H465,$AC460:$AC465,AD460:AD465)</f>
        <v>#VALUE!</v>
      </c>
      <c r="BG460" s="551" t="e">
        <f t="array" ref="BG460">bdRateExtend($G460:$G465,I460:I465,$AC460:$AC465,AE460:AE465)</f>
        <v>#VALUE!</v>
      </c>
      <c r="BH460" s="551" t="e">
        <f t="array" ref="BH460">bdRateExtend($G460:$G465,J460:J465,$AC460:$AC465,AF460:AF465)</f>
        <v>#VALUE!</v>
      </c>
      <c r="BI460" s="551" t="e">
        <f t="array" ref="BI460">bdRateExtend($G460:$G465,K460:K465,$AC460:$AC465,AG460:AG465)</f>
        <v>#VALUE!</v>
      </c>
      <c r="BJ460" s="575" t="e">
        <f>(Summary!$C$94*BF460+Summary!$C$95*BG460+Summary!$C$96*BH460)/Summary!$C$97</f>
        <v>#VALUE!</v>
      </c>
      <c r="BK460" s="551" t="e">
        <f t="array" ref="BK460">bdRateExtend($G460:$G463,L460:L463,$AC460:$AC463,AH460:AH463)</f>
        <v>#VALUE!</v>
      </c>
      <c r="BL460" s="551" t="e">
        <f t="array" ref="BL460">bdRateExtend($G460:$G465,L460:L465,$AC460:$AC465,AH460:AH465)</f>
        <v>#VALUE!</v>
      </c>
      <c r="BM460" s="551" t="e">
        <f t="array" ref="BM460">bdRateExtend($G460:$G463,M460:M463,$AC460:$AC463,AI460:AI463)</f>
        <v>#VALUE!</v>
      </c>
      <c r="BN460" s="551" t="e">
        <f t="array" ref="BN460">bdRateExtend($G460:$G465,M460:M465,$AC460:$AC465,AI460:AI465)</f>
        <v>#VALUE!</v>
      </c>
      <c r="BO460" s="548" t="e">
        <f t="array" ref="BO460">bdRateExtend($G460:$G463,N460:N463,$AC460:$AC463,AJ460:AJ463,"None", FALSE,1)</f>
        <v>#VALUE!</v>
      </c>
      <c r="BP460" s="585" t="e">
        <f t="array" ref="BP460">bdRateExtend($G460:$G465,N460:N465,$AC460:$AC465,AJ460:AJ465,"None", FALSE,1)</f>
        <v>#VALUE!</v>
      </c>
      <c r="BQ460" s="548" t="e">
        <f t="array" ref="BQ460">bdRateExtend($G460:$G463,O460:O463,$AC460:$AC463,AK460:AK463,"None", FALSE,1)</f>
        <v>#VALUE!</v>
      </c>
      <c r="BR460" s="585" t="e">
        <f t="array" ref="BR460">bdRateExtend($G460:$G465,O460:O465,$AC460:$AC465,AK460:AK465,"None", FALSE,1)</f>
        <v>#VALUE!</v>
      </c>
      <c r="BS460" s="551" t="e">
        <f t="array" ref="BS460">bdRateExtend($G460:$G463,P460:P463,$AC460:$AC463,AL460:AL463)</f>
        <v>#VALUE!</v>
      </c>
      <c r="BT460" s="551" t="e">
        <f t="array" ref="BT460">bdRateExtend($G460:$G465,P460:P465,$AC460:$AC465,AL460:AL465)</f>
        <v>#VALUE!</v>
      </c>
      <c r="BU460" s="551" t="e">
        <f t="array" ref="BU460">bdRateExtend($G460:$G463,Q460:Q463,$AC460:$AC463,AM460:AM463)</f>
        <v>#VALUE!</v>
      </c>
      <c r="BV460" s="551" t="e">
        <f t="array" ref="BV460">bdRateExtend($G460:$G465,Q460:Q465,$AC460:$AC465,AM460:AM465)</f>
        <v>#VALUE!</v>
      </c>
      <c r="BW460" s="551" t="e">
        <f t="array" ref="BW460">bdRateExtend($G460:$G463,R460:R463,$AC460:$AC463,AN460:AN463)</f>
        <v>#VALUE!</v>
      </c>
      <c r="BX460" s="551" t="e">
        <f t="array" ref="BX460">bdRateExtend($G460:$G465,R460:R465,$AC460:$AC465,AN460:AN465)</f>
        <v>#VALUE!</v>
      </c>
      <c r="BY460" s="551" t="e">
        <f t="array" ref="BY460">bdRateExtend($G460:$G465,S460:S465,$AC460:$AC465,AO460:AO465)</f>
        <v>#VALUE!</v>
      </c>
      <c r="BZ460" s="555" t="e">
        <f t="array" ref="BZ460">bdRateExtend($G460:$G465,T460:T465,$AC460:$AC465,AP460:AP465)</f>
        <v>#VALUE!</v>
      </c>
      <c r="CA460" s="555" t="e">
        <f t="array" ref="CA460">bdRateExtend($G460:$G465,U460:U465,$AC460:$AC465,AQ460:AQ465)</f>
        <v>#VALUE!</v>
      </c>
      <c r="CB460" s="575" t="e">
        <f>(Summary!$C$108*BX460+Summary!$C$109*BY460+Summary!$C$110*BZ460)/Summary!$C$111</f>
        <v>#VALUE!</v>
      </c>
      <c r="CC460" s="561" t="e">
        <f t="array" ref="CC460">bdCAMBIExtend($G460:$G463,V460:V463,$AC460:$AC463,AR460:AR463)</f>
        <v>#VALUE!</v>
      </c>
      <c r="CD460" s="561" t="e">
        <f t="array" ref="CD460">bdCAMBIExtend($G460:$G465,V460:V465,$AC460:$AC465,AR460:AR465)</f>
        <v>#VALUE!</v>
      </c>
      <c r="CE460" s="547">
        <f t="array" ref="CE460">testVMAFRange($G460:$G463,N460:N463,$AC460:$AC463,AJ460:AJ463)</f>
        <v>0</v>
      </c>
      <c r="CF460" s="543">
        <f t="array" ref="CF460">testVMAFRange($G460:$G465,N460:N465,$AC460:$AC465,AJ460:AJ465)</f>
        <v>0</v>
      </c>
      <c r="CG460" s="547">
        <f t="array" ref="CG460">testVMAFRange($G460:$G463,O460:O463,$AC460:$AC463,AK460:AK463)</f>
        <v>0</v>
      </c>
      <c r="CH460" s="543">
        <f t="array" ref="CH460">testVMAFRange($G460:$G465,O460:O465,$AC460:$AC465,AK460:AK465)</f>
        <v>0</v>
      </c>
    </row>
    <row r="461" spans="1:86" ht="17" hidden="1" customHeight="1" x14ac:dyDescent="0.2">
      <c r="A461" s="552"/>
      <c r="B461" s="566"/>
      <c r="C461" s="485"/>
      <c r="D461" s="590"/>
      <c r="E461" s="558"/>
      <c r="F461" s="239">
        <v>110</v>
      </c>
      <c r="G461" s="294">
        <f>'Anchor-AI'!L459</f>
        <v>0</v>
      </c>
      <c r="H461" s="295">
        <f>'Anchor-AI'!M459</f>
        <v>0</v>
      </c>
      <c r="I461" s="295">
        <f>'Anchor-AI'!N459</f>
        <v>0</v>
      </c>
      <c r="J461" s="295">
        <f>'Anchor-AI'!O459</f>
        <v>0</v>
      </c>
      <c r="K461" s="295">
        <f>(Summary!$C$63*H461+Summary!$C$64*I461+Summary!$C$65*J461)/Summary!$C$66</f>
        <v>0</v>
      </c>
      <c r="L461" s="295">
        <f>'Anchor-AI'!P459</f>
        <v>0</v>
      </c>
      <c r="M461" s="295">
        <f>'Anchor-AI'!Q459</f>
        <v>0</v>
      </c>
      <c r="N461" s="295">
        <f>'Anchor-AI'!R459</f>
        <v>0</v>
      </c>
      <c r="O461" s="295">
        <f>'Anchor-AI'!S459</f>
        <v>0</v>
      </c>
      <c r="P461" s="295">
        <f>'Anchor-AI'!T459</f>
        <v>0</v>
      </c>
      <c r="Q461" s="295">
        <f>'Anchor-AI'!U459</f>
        <v>0</v>
      </c>
      <c r="R461" s="295">
        <f>'Anchor-AI'!V459</f>
        <v>0</v>
      </c>
      <c r="S461" s="295">
        <f>'Anchor-AI'!W459</f>
        <v>0</v>
      </c>
      <c r="T461" s="295">
        <f>'Anchor-AI'!X459</f>
        <v>0</v>
      </c>
      <c r="U461" s="295">
        <f>10*LOG10(1/((Summary!$C$80/10^(R461/10)+Summary!$C$81/10^(S461/10)+Summary!$C$82/10^(T461/10))/Summary!$C$83))</f>
        <v>0</v>
      </c>
      <c r="V461" s="295">
        <f>'Anchor-AI'!Y459</f>
        <v>0</v>
      </c>
      <c r="W461" s="295">
        <f>'Anchor-AI'!Z459</f>
        <v>0</v>
      </c>
      <c r="X461" s="295">
        <f>'Anchor-AI'!AA459</f>
        <v>0</v>
      </c>
      <c r="Y461" s="357">
        <f>'Anchor-AI'!AB459</f>
        <v>0</v>
      </c>
      <c r="Z461" s="357">
        <f>'Anchor-AI'!AC459</f>
        <v>0</v>
      </c>
      <c r="AA461" s="296">
        <f t="shared" si="34"/>
        <v>0</v>
      </c>
      <c r="AC461" s="170">
        <f>'Test-AI'!L459</f>
        <v>0</v>
      </c>
      <c r="AD461" s="167">
        <f>'Test-AI'!M459</f>
        <v>0</v>
      </c>
      <c r="AE461" s="167">
        <f>'Test-AI'!N459</f>
        <v>0</v>
      </c>
      <c r="AF461" s="167">
        <f>'Test-AI'!O459</f>
        <v>0</v>
      </c>
      <c r="AG461" s="167">
        <f>(Summary!$C$63*AD461+Summary!$C$64*AE461+Summary!$C$65*AF461)/Summary!$C$66</f>
        <v>0</v>
      </c>
      <c r="AH461" s="167">
        <f>'Test-AI'!P459</f>
        <v>0</v>
      </c>
      <c r="AI461" s="167">
        <f>'Test-AI'!Q459</f>
        <v>0</v>
      </c>
      <c r="AJ461" s="167">
        <f>'Test-AI'!R459</f>
        <v>0</v>
      </c>
      <c r="AK461" s="167">
        <f>'Test-AI'!S459</f>
        <v>0</v>
      </c>
      <c r="AL461" s="167">
        <f>'Test-AI'!T459</f>
        <v>0</v>
      </c>
      <c r="AM461" s="167">
        <f>'Test-AI'!U459</f>
        <v>0</v>
      </c>
      <c r="AN461" s="167">
        <f>'Test-AI'!V459</f>
        <v>0</v>
      </c>
      <c r="AO461" s="167">
        <f>'Test-AI'!W459</f>
        <v>0</v>
      </c>
      <c r="AP461" s="167">
        <f>'Test-AI'!X459</f>
        <v>0</v>
      </c>
      <c r="AQ461" s="167">
        <f>10*LOG10(1/((Summary!$C$80/10^(AN461/10)+Summary!$C$81/10^(AO461/10)+Summary!$C$82/10^(AP461/10))/Summary!$C$83))</f>
        <v>0</v>
      </c>
      <c r="AR461" s="167">
        <f>'Test-AI'!Y459</f>
        <v>0</v>
      </c>
      <c r="AS461" s="167">
        <f>'Test-AI'!Z459</f>
        <v>0</v>
      </c>
      <c r="AT461" s="295">
        <f>'Test-AI'!AA459</f>
        <v>0</v>
      </c>
      <c r="AU461" s="357">
        <f>'Test-AI'!AB459</f>
        <v>0</v>
      </c>
      <c r="AV461" s="357">
        <f>'Test-AI'!AC459</f>
        <v>0</v>
      </c>
      <c r="AW461" s="296">
        <f t="shared" si="35"/>
        <v>0</v>
      </c>
      <c r="AX461" s="297" t="e">
        <f t="shared" si="36"/>
        <v>#DIV/0!</v>
      </c>
      <c r="AY461" s="298" t="e">
        <f t="shared" si="36"/>
        <v>#DIV/0!</v>
      </c>
      <c r="AZ461" s="297" t="e">
        <f t="shared" si="36"/>
        <v>#DIV/0!</v>
      </c>
      <c r="BA461" s="345" t="e">
        <f t="shared" si="33"/>
        <v>#DIV/0!</v>
      </c>
      <c r="BB461" s="75"/>
      <c r="BC461" s="75"/>
      <c r="BD461" s="565"/>
      <c r="BE461" s="550"/>
      <c r="BF461" s="552"/>
      <c r="BG461" s="552"/>
      <c r="BH461" s="552"/>
      <c r="BI461" s="552"/>
      <c r="BJ461" s="552"/>
      <c r="BK461" s="553"/>
      <c r="BL461" s="552"/>
      <c r="BM461" s="553"/>
      <c r="BN461" s="552"/>
      <c r="BO461" s="546"/>
      <c r="BP461" s="541"/>
      <c r="BQ461" s="546"/>
      <c r="BR461" s="541"/>
      <c r="BS461" s="553"/>
      <c r="BT461" s="552"/>
      <c r="BU461" s="553"/>
      <c r="BV461" s="552"/>
      <c r="BW461" s="553"/>
      <c r="BX461" s="552"/>
      <c r="BY461" s="552"/>
      <c r="BZ461" s="541"/>
      <c r="CA461" s="541"/>
      <c r="CB461" s="552"/>
      <c r="CC461" s="553"/>
      <c r="CD461" s="552"/>
      <c r="CE461" s="546"/>
      <c r="CF461" s="541"/>
      <c r="CG461" s="546"/>
      <c r="CH461" s="541"/>
    </row>
    <row r="462" spans="1:86" ht="17" hidden="1" customHeight="1" x14ac:dyDescent="0.2">
      <c r="A462" s="552"/>
      <c r="B462" s="566"/>
      <c r="C462" s="485"/>
      <c r="D462" s="590"/>
      <c r="E462" s="558"/>
      <c r="F462" s="239">
        <v>135</v>
      </c>
      <c r="G462" s="294">
        <f>'Anchor-AI'!L460</f>
        <v>0</v>
      </c>
      <c r="H462" s="295">
        <f>'Anchor-AI'!M460</f>
        <v>0</v>
      </c>
      <c r="I462" s="295">
        <f>'Anchor-AI'!N460</f>
        <v>0</v>
      </c>
      <c r="J462" s="295">
        <f>'Anchor-AI'!O460</f>
        <v>0</v>
      </c>
      <c r="K462" s="295">
        <f>(Summary!$C$63*H462+Summary!$C$64*I462+Summary!$C$65*J462)/Summary!$C$66</f>
        <v>0</v>
      </c>
      <c r="L462" s="295">
        <f>'Anchor-AI'!P460</f>
        <v>0</v>
      </c>
      <c r="M462" s="295">
        <f>'Anchor-AI'!Q460</f>
        <v>0</v>
      </c>
      <c r="N462" s="295">
        <f>'Anchor-AI'!R460</f>
        <v>0</v>
      </c>
      <c r="O462" s="295">
        <f>'Anchor-AI'!S460</f>
        <v>0</v>
      </c>
      <c r="P462" s="295">
        <f>'Anchor-AI'!T460</f>
        <v>0</v>
      </c>
      <c r="Q462" s="295">
        <f>'Anchor-AI'!U460</f>
        <v>0</v>
      </c>
      <c r="R462" s="295">
        <f>'Anchor-AI'!V460</f>
        <v>0</v>
      </c>
      <c r="S462" s="295">
        <f>'Anchor-AI'!W460</f>
        <v>0</v>
      </c>
      <c r="T462" s="295">
        <f>'Anchor-AI'!X460</f>
        <v>0</v>
      </c>
      <c r="U462" s="295">
        <f>10*LOG10(1/((Summary!$C$80/10^(R462/10)+Summary!$C$81/10^(S462/10)+Summary!$C$82/10^(T462/10))/Summary!$C$83))</f>
        <v>0</v>
      </c>
      <c r="V462" s="295">
        <f>'Anchor-AI'!Y460</f>
        <v>0</v>
      </c>
      <c r="W462" s="295">
        <f>'Anchor-AI'!Z460</f>
        <v>0</v>
      </c>
      <c r="X462" s="295">
        <f>'Anchor-AI'!AA460</f>
        <v>0</v>
      </c>
      <c r="Y462" s="357">
        <f>'Anchor-AI'!AB460</f>
        <v>0</v>
      </c>
      <c r="Z462" s="357">
        <f>'Anchor-AI'!AC460</f>
        <v>0</v>
      </c>
      <c r="AA462" s="296">
        <f t="shared" si="34"/>
        <v>0</v>
      </c>
      <c r="AC462" s="170">
        <f>'Test-AI'!L460</f>
        <v>0</v>
      </c>
      <c r="AD462" s="167">
        <f>'Test-AI'!M460</f>
        <v>0</v>
      </c>
      <c r="AE462" s="167">
        <f>'Test-AI'!N460</f>
        <v>0</v>
      </c>
      <c r="AF462" s="167">
        <f>'Test-AI'!O460</f>
        <v>0</v>
      </c>
      <c r="AG462" s="167">
        <f>(Summary!$C$63*AD462+Summary!$C$64*AE462+Summary!$C$65*AF462)/Summary!$C$66</f>
        <v>0</v>
      </c>
      <c r="AH462" s="167">
        <f>'Test-AI'!P460</f>
        <v>0</v>
      </c>
      <c r="AI462" s="167">
        <f>'Test-AI'!Q460</f>
        <v>0</v>
      </c>
      <c r="AJ462" s="167">
        <f>'Test-AI'!R460</f>
        <v>0</v>
      </c>
      <c r="AK462" s="167">
        <f>'Test-AI'!S460</f>
        <v>0</v>
      </c>
      <c r="AL462" s="167">
        <f>'Test-AI'!T460</f>
        <v>0</v>
      </c>
      <c r="AM462" s="167">
        <f>'Test-AI'!U460</f>
        <v>0</v>
      </c>
      <c r="AN462" s="167">
        <f>'Test-AI'!V460</f>
        <v>0</v>
      </c>
      <c r="AO462" s="167">
        <f>'Test-AI'!W460</f>
        <v>0</v>
      </c>
      <c r="AP462" s="167">
        <f>'Test-AI'!X460</f>
        <v>0</v>
      </c>
      <c r="AQ462" s="167">
        <f>10*LOG10(1/((Summary!$C$80/10^(AN462/10)+Summary!$C$81/10^(AO462/10)+Summary!$C$82/10^(AP462/10))/Summary!$C$83))</f>
        <v>0</v>
      </c>
      <c r="AR462" s="167">
        <f>'Test-AI'!Y460</f>
        <v>0</v>
      </c>
      <c r="AS462" s="167">
        <f>'Test-AI'!Z460</f>
        <v>0</v>
      </c>
      <c r="AT462" s="295">
        <f>'Test-AI'!AA460</f>
        <v>0</v>
      </c>
      <c r="AU462" s="357">
        <f>'Test-AI'!AB460</f>
        <v>0</v>
      </c>
      <c r="AV462" s="357">
        <f>'Test-AI'!AC460</f>
        <v>0</v>
      </c>
      <c r="AW462" s="296">
        <f t="shared" si="35"/>
        <v>0</v>
      </c>
      <c r="AX462" s="297" t="e">
        <f t="shared" si="36"/>
        <v>#DIV/0!</v>
      </c>
      <c r="AY462" s="298" t="e">
        <f t="shared" si="36"/>
        <v>#DIV/0!</v>
      </c>
      <c r="AZ462" s="297" t="e">
        <f t="shared" si="36"/>
        <v>#DIV/0!</v>
      </c>
      <c r="BA462" s="345" t="e">
        <f t="shared" si="33"/>
        <v>#DIV/0!</v>
      </c>
      <c r="BB462" s="75"/>
      <c r="BC462" s="75"/>
      <c r="BD462" s="573" t="s">
        <v>147</v>
      </c>
      <c r="BE462" s="549" t="e">
        <f t="array" ref="BE462">bdRateExtend($G461:$G464,H461:H464,$AC461:$AC464,AD461:AD464)</f>
        <v>#VALUE!</v>
      </c>
      <c r="BF462" s="552"/>
      <c r="BG462" s="552"/>
      <c r="BH462" s="552"/>
      <c r="BI462" s="552"/>
      <c r="BJ462" s="552"/>
      <c r="BK462" s="551" t="e">
        <f t="array" ref="BK462">bdRateExtend($G461:$G464,L461:L464,$AC461:$AC464,AH461:AH464)</f>
        <v>#VALUE!</v>
      </c>
      <c r="BL462" s="552"/>
      <c r="BM462" s="551" t="e">
        <f t="array" ref="BM462">bdRateExtend($G461:$G464,M461:M464,$AC461:$AC464,AI461:AI464)</f>
        <v>#VALUE!</v>
      </c>
      <c r="BN462" s="552"/>
      <c r="BO462" s="545" t="e">
        <f t="array" ref="BO462">bdRateExtend($G461:$G464,N461:N464,$AC461:$AC464,AJ461:AJ464,"None", FALSE,1)</f>
        <v>#VALUE!</v>
      </c>
      <c r="BP462" s="541"/>
      <c r="BQ462" s="545" t="e">
        <f t="array" ref="BQ462">bdRateExtend($G461:$G464,O461:O464,$AC461:$AC464,AK461:AK464,"None", FALSE,1)</f>
        <v>#VALUE!</v>
      </c>
      <c r="BR462" s="541"/>
      <c r="BS462" s="551" t="e">
        <f t="array" ref="BS462">bdRateExtend($G461:$G464,P461:P464,$AC461:$AC464,AL461:AL464)</f>
        <v>#VALUE!</v>
      </c>
      <c r="BT462" s="552"/>
      <c r="BU462" s="551" t="e">
        <f t="array" ref="BU462">bdRateExtend($G461:$G464,Q461:Q464,$AC461:$AC464,AM461:AM464)</f>
        <v>#VALUE!</v>
      </c>
      <c r="BV462" s="552"/>
      <c r="BW462" s="551" t="e">
        <f t="array" ref="BW462">bdRateExtend($G461:$G464,R461:R464,$AC461:$AC464,AN461:AN464)</f>
        <v>#VALUE!</v>
      </c>
      <c r="BX462" s="552"/>
      <c r="BY462" s="552"/>
      <c r="BZ462" s="541"/>
      <c r="CA462" s="541"/>
      <c r="CB462" s="552"/>
      <c r="CC462" s="561" t="e">
        <f t="array" ref="CC462">bdCAMBIExtend($G461:$G464,V461:V464,$AC461:$AC464,AR461:AR464)</f>
        <v>#VALUE!</v>
      </c>
      <c r="CD462" s="552"/>
      <c r="CE462" s="554">
        <f t="array" ref="CE462">testVMAFRange($G461:$G464,N461:N464,$AC461:$AC464,AJ461:AJ464)</f>
        <v>0</v>
      </c>
      <c r="CF462" s="541"/>
      <c r="CG462" s="554">
        <f t="array" ref="CG462">testVMAFRange($G461:$G464,O461:O464,$AC461:$AC464,AK461:AK464)</f>
        <v>0</v>
      </c>
      <c r="CH462" s="541"/>
    </row>
    <row r="463" spans="1:86" ht="17" hidden="1" customHeight="1" x14ac:dyDescent="0.2">
      <c r="A463" s="552"/>
      <c r="B463" s="566"/>
      <c r="C463" s="485"/>
      <c r="D463" s="590"/>
      <c r="E463" s="558"/>
      <c r="F463" s="239">
        <v>160</v>
      </c>
      <c r="G463" s="294">
        <f>'Anchor-AI'!L461</f>
        <v>0</v>
      </c>
      <c r="H463" s="295">
        <f>'Anchor-AI'!M461</f>
        <v>0</v>
      </c>
      <c r="I463" s="295">
        <f>'Anchor-AI'!N461</f>
        <v>0</v>
      </c>
      <c r="J463" s="295">
        <f>'Anchor-AI'!O461</f>
        <v>0</v>
      </c>
      <c r="K463" s="295">
        <f>(Summary!$C$63*H463+Summary!$C$64*I463+Summary!$C$65*J463)/Summary!$C$66</f>
        <v>0</v>
      </c>
      <c r="L463" s="295">
        <f>'Anchor-AI'!P461</f>
        <v>0</v>
      </c>
      <c r="M463" s="295">
        <f>'Anchor-AI'!Q461</f>
        <v>0</v>
      </c>
      <c r="N463" s="295">
        <f>'Anchor-AI'!R461</f>
        <v>0</v>
      </c>
      <c r="O463" s="295">
        <f>'Anchor-AI'!S461</f>
        <v>0</v>
      </c>
      <c r="P463" s="295">
        <f>'Anchor-AI'!T461</f>
        <v>0</v>
      </c>
      <c r="Q463" s="295">
        <f>'Anchor-AI'!U461</f>
        <v>0</v>
      </c>
      <c r="R463" s="295">
        <f>'Anchor-AI'!V461</f>
        <v>0</v>
      </c>
      <c r="S463" s="295">
        <f>'Anchor-AI'!W461</f>
        <v>0</v>
      </c>
      <c r="T463" s="295">
        <f>'Anchor-AI'!X461</f>
        <v>0</v>
      </c>
      <c r="U463" s="295">
        <f>10*LOG10(1/((Summary!$C$80/10^(R463/10)+Summary!$C$81/10^(S463/10)+Summary!$C$82/10^(T463/10))/Summary!$C$83))</f>
        <v>0</v>
      </c>
      <c r="V463" s="295">
        <f>'Anchor-AI'!Y461</f>
        <v>0</v>
      </c>
      <c r="W463" s="295">
        <f>'Anchor-AI'!Z461</f>
        <v>0</v>
      </c>
      <c r="X463" s="295">
        <f>'Anchor-AI'!AA461</f>
        <v>0</v>
      </c>
      <c r="Y463" s="357">
        <f>'Anchor-AI'!AB461</f>
        <v>0</v>
      </c>
      <c r="Z463" s="357">
        <f>'Anchor-AI'!AC461</f>
        <v>0</v>
      </c>
      <c r="AA463" s="296">
        <f t="shared" si="34"/>
        <v>0</v>
      </c>
      <c r="AC463" s="170">
        <f>'Test-AI'!L461</f>
        <v>0</v>
      </c>
      <c r="AD463" s="167">
        <f>'Test-AI'!M461</f>
        <v>0</v>
      </c>
      <c r="AE463" s="167">
        <f>'Test-AI'!N461</f>
        <v>0</v>
      </c>
      <c r="AF463" s="167">
        <f>'Test-AI'!O461</f>
        <v>0</v>
      </c>
      <c r="AG463" s="167">
        <f>(Summary!$C$63*AD463+Summary!$C$64*AE463+Summary!$C$65*AF463)/Summary!$C$66</f>
        <v>0</v>
      </c>
      <c r="AH463" s="167">
        <f>'Test-AI'!P461</f>
        <v>0</v>
      </c>
      <c r="AI463" s="167">
        <f>'Test-AI'!Q461</f>
        <v>0</v>
      </c>
      <c r="AJ463" s="167">
        <f>'Test-AI'!R461</f>
        <v>0</v>
      </c>
      <c r="AK463" s="167">
        <f>'Test-AI'!S461</f>
        <v>0</v>
      </c>
      <c r="AL463" s="167">
        <f>'Test-AI'!T461</f>
        <v>0</v>
      </c>
      <c r="AM463" s="167">
        <f>'Test-AI'!U461</f>
        <v>0</v>
      </c>
      <c r="AN463" s="167">
        <f>'Test-AI'!V461</f>
        <v>0</v>
      </c>
      <c r="AO463" s="167">
        <f>'Test-AI'!W461</f>
        <v>0</v>
      </c>
      <c r="AP463" s="167">
        <f>'Test-AI'!X461</f>
        <v>0</v>
      </c>
      <c r="AQ463" s="167">
        <f>10*LOG10(1/((Summary!$C$80/10^(AN463/10)+Summary!$C$81/10^(AO463/10)+Summary!$C$82/10^(AP463/10))/Summary!$C$83))</f>
        <v>0</v>
      </c>
      <c r="AR463" s="167">
        <f>'Test-AI'!Y461</f>
        <v>0</v>
      </c>
      <c r="AS463" s="167">
        <f>'Test-AI'!Z461</f>
        <v>0</v>
      </c>
      <c r="AT463" s="295">
        <f>'Test-AI'!AA461</f>
        <v>0</v>
      </c>
      <c r="AU463" s="357">
        <f>'Test-AI'!AB461</f>
        <v>0</v>
      </c>
      <c r="AV463" s="357">
        <f>'Test-AI'!AC461</f>
        <v>0</v>
      </c>
      <c r="AW463" s="296">
        <f t="shared" si="35"/>
        <v>0</v>
      </c>
      <c r="AX463" s="297" t="e">
        <f t="shared" si="36"/>
        <v>#DIV/0!</v>
      </c>
      <c r="AY463" s="298" t="e">
        <f t="shared" si="36"/>
        <v>#DIV/0!</v>
      </c>
      <c r="AZ463" s="297" t="e">
        <f t="shared" si="36"/>
        <v>#DIV/0!</v>
      </c>
      <c r="BA463" s="345" t="e">
        <f t="shared" si="33"/>
        <v>#DIV/0!</v>
      </c>
      <c r="BB463" s="75"/>
      <c r="BC463" s="75"/>
      <c r="BD463" s="565"/>
      <c r="BE463" s="550"/>
      <c r="BF463" s="552"/>
      <c r="BG463" s="552"/>
      <c r="BH463" s="552"/>
      <c r="BI463" s="552"/>
      <c r="BJ463" s="552"/>
      <c r="BK463" s="553"/>
      <c r="BL463" s="552"/>
      <c r="BM463" s="553"/>
      <c r="BN463" s="552"/>
      <c r="BO463" s="546"/>
      <c r="BP463" s="541"/>
      <c r="BQ463" s="546"/>
      <c r="BR463" s="541"/>
      <c r="BS463" s="553"/>
      <c r="BT463" s="552"/>
      <c r="BU463" s="553"/>
      <c r="BV463" s="552"/>
      <c r="BW463" s="553"/>
      <c r="BX463" s="552"/>
      <c r="BY463" s="552"/>
      <c r="BZ463" s="541"/>
      <c r="CA463" s="541"/>
      <c r="CB463" s="552"/>
      <c r="CC463" s="553"/>
      <c r="CD463" s="552"/>
      <c r="CE463" s="546"/>
      <c r="CF463" s="541"/>
      <c r="CG463" s="546"/>
      <c r="CH463" s="541"/>
    </row>
    <row r="464" spans="1:86" ht="17" hidden="1" customHeight="1" x14ac:dyDescent="0.2">
      <c r="A464" s="552"/>
      <c r="B464" s="566"/>
      <c r="C464" s="485"/>
      <c r="D464" s="590"/>
      <c r="E464" s="558"/>
      <c r="F464" s="239">
        <v>185</v>
      </c>
      <c r="G464" s="294">
        <f>'Anchor-AI'!L462</f>
        <v>0</v>
      </c>
      <c r="H464" s="295">
        <f>'Anchor-AI'!M462</f>
        <v>0</v>
      </c>
      <c r="I464" s="295">
        <f>'Anchor-AI'!N462</f>
        <v>0</v>
      </c>
      <c r="J464" s="295">
        <f>'Anchor-AI'!O462</f>
        <v>0</v>
      </c>
      <c r="K464" s="295">
        <f>(Summary!$C$63*H464+Summary!$C$64*I464+Summary!$C$65*J464)/Summary!$C$66</f>
        <v>0</v>
      </c>
      <c r="L464" s="295">
        <f>'Anchor-AI'!P462</f>
        <v>0</v>
      </c>
      <c r="M464" s="295">
        <f>'Anchor-AI'!Q462</f>
        <v>0</v>
      </c>
      <c r="N464" s="295">
        <f>'Anchor-AI'!R462</f>
        <v>0</v>
      </c>
      <c r="O464" s="295">
        <f>'Anchor-AI'!S462</f>
        <v>0</v>
      </c>
      <c r="P464" s="295">
        <f>'Anchor-AI'!T462</f>
        <v>0</v>
      </c>
      <c r="Q464" s="295">
        <f>'Anchor-AI'!U462</f>
        <v>0</v>
      </c>
      <c r="R464" s="295">
        <f>'Anchor-AI'!V462</f>
        <v>0</v>
      </c>
      <c r="S464" s="295">
        <f>'Anchor-AI'!W462</f>
        <v>0</v>
      </c>
      <c r="T464" s="295">
        <f>'Anchor-AI'!X462</f>
        <v>0</v>
      </c>
      <c r="U464" s="295">
        <f>10*LOG10(1/((Summary!$C$80/10^(R464/10)+Summary!$C$81/10^(S464/10)+Summary!$C$82/10^(T464/10))/Summary!$C$83))</f>
        <v>0</v>
      </c>
      <c r="V464" s="295">
        <f>'Anchor-AI'!Y462</f>
        <v>0</v>
      </c>
      <c r="W464" s="295">
        <f>'Anchor-AI'!Z462</f>
        <v>0</v>
      </c>
      <c r="X464" s="295">
        <f>'Anchor-AI'!AA462</f>
        <v>0</v>
      </c>
      <c r="Y464" s="357">
        <f>'Anchor-AI'!AB462</f>
        <v>0</v>
      </c>
      <c r="Z464" s="357">
        <f>'Anchor-AI'!AC462</f>
        <v>0</v>
      </c>
      <c r="AA464" s="296">
        <f t="shared" si="34"/>
        <v>0</v>
      </c>
      <c r="AC464" s="170">
        <f>'Test-AI'!L462</f>
        <v>0</v>
      </c>
      <c r="AD464" s="167">
        <f>'Test-AI'!M462</f>
        <v>0</v>
      </c>
      <c r="AE464" s="167">
        <f>'Test-AI'!N462</f>
        <v>0</v>
      </c>
      <c r="AF464" s="167">
        <f>'Test-AI'!O462</f>
        <v>0</v>
      </c>
      <c r="AG464" s="167">
        <f>(Summary!$C$63*AD464+Summary!$C$64*AE464+Summary!$C$65*AF464)/Summary!$C$66</f>
        <v>0</v>
      </c>
      <c r="AH464" s="167">
        <f>'Test-AI'!P462</f>
        <v>0</v>
      </c>
      <c r="AI464" s="167">
        <f>'Test-AI'!Q462</f>
        <v>0</v>
      </c>
      <c r="AJ464" s="167">
        <f>'Test-AI'!R462</f>
        <v>0</v>
      </c>
      <c r="AK464" s="167">
        <f>'Test-AI'!S462</f>
        <v>0</v>
      </c>
      <c r="AL464" s="167">
        <f>'Test-AI'!T462</f>
        <v>0</v>
      </c>
      <c r="AM464" s="167">
        <f>'Test-AI'!U462</f>
        <v>0</v>
      </c>
      <c r="AN464" s="167">
        <f>'Test-AI'!V462</f>
        <v>0</v>
      </c>
      <c r="AO464" s="167">
        <f>'Test-AI'!W462</f>
        <v>0</v>
      </c>
      <c r="AP464" s="167">
        <f>'Test-AI'!X462</f>
        <v>0</v>
      </c>
      <c r="AQ464" s="167">
        <f>10*LOG10(1/((Summary!$C$80/10^(AN464/10)+Summary!$C$81/10^(AO464/10)+Summary!$C$82/10^(AP464/10))/Summary!$C$83))</f>
        <v>0</v>
      </c>
      <c r="AR464" s="167">
        <f>'Test-AI'!Y462</f>
        <v>0</v>
      </c>
      <c r="AS464" s="167">
        <f>'Test-AI'!Z462</f>
        <v>0</v>
      </c>
      <c r="AT464" s="295">
        <f>'Test-AI'!AA462</f>
        <v>0</v>
      </c>
      <c r="AU464" s="357">
        <f>'Test-AI'!AB462</f>
        <v>0</v>
      </c>
      <c r="AV464" s="357">
        <f>'Test-AI'!AC462</f>
        <v>0</v>
      </c>
      <c r="AW464" s="296">
        <f t="shared" si="35"/>
        <v>0</v>
      </c>
      <c r="AX464" s="297" t="e">
        <f t="shared" si="36"/>
        <v>#DIV/0!</v>
      </c>
      <c r="AY464" s="298" t="e">
        <f t="shared" si="36"/>
        <v>#DIV/0!</v>
      </c>
      <c r="AZ464" s="297" t="e">
        <f t="shared" si="36"/>
        <v>#DIV/0!</v>
      </c>
      <c r="BA464" s="345" t="e">
        <f t="shared" si="33"/>
        <v>#DIV/0!</v>
      </c>
      <c r="BB464" s="75"/>
      <c r="BC464" s="75"/>
      <c r="BD464" s="574" t="s">
        <v>46</v>
      </c>
      <c r="BE464" s="549" t="e">
        <f t="array" ref="BE464">bdRateExtend($G462:$G465,H462:H465,$AC462:$AC465,AD462:AD465)</f>
        <v>#VALUE!</v>
      </c>
      <c r="BF464" s="552"/>
      <c r="BG464" s="552"/>
      <c r="BH464" s="552"/>
      <c r="BI464" s="552"/>
      <c r="BJ464" s="552"/>
      <c r="BK464" s="551" t="e">
        <f t="array" ref="BK464">bdRateExtend($G462:$G465,L462:L465,$AC462:$AC465,AH462:AH465)</f>
        <v>#VALUE!</v>
      </c>
      <c r="BL464" s="552"/>
      <c r="BM464" s="551" t="e">
        <f t="array" ref="BM464">bdRateExtend($G462:$G465,M462:M465,$AC462:$AC465,AI462:AI465)</f>
        <v>#VALUE!</v>
      </c>
      <c r="BN464" s="552"/>
      <c r="BO464" s="545" t="e">
        <f t="array" ref="BO464">bdRateExtend($G462:$G465,N462:N465,$AC462:$AC465,AJ462:AJ465,"None", FALSE,1)</f>
        <v>#VALUE!</v>
      </c>
      <c r="BP464" s="541"/>
      <c r="BQ464" s="545" t="e">
        <f t="array" ref="BQ464">bdRateExtend($G462:$G465,O462:O465,$AC462:$AC465,AK462:AK465,"None", FALSE,1)</f>
        <v>#VALUE!</v>
      </c>
      <c r="BR464" s="541"/>
      <c r="BS464" s="551" t="e">
        <f t="array" ref="BS464">bdRateExtend($G462:$G465,P462:P465,$AC462:$AC465,AL462:AL465)</f>
        <v>#VALUE!</v>
      </c>
      <c r="BT464" s="552"/>
      <c r="BU464" s="551" t="e">
        <f t="array" ref="BU464">bdRateExtend($G462:$G465,Q462:Q465,$AC462:$AC465,AM462:AM465)</f>
        <v>#VALUE!</v>
      </c>
      <c r="BV464" s="552"/>
      <c r="BW464" s="551" t="e">
        <f t="array" ref="BW464">bdRateExtend($G462:$G465,R462:R465,$AC462:$AC465,AN462:AN465)</f>
        <v>#VALUE!</v>
      </c>
      <c r="BX464" s="552"/>
      <c r="BY464" s="552"/>
      <c r="BZ464" s="541"/>
      <c r="CA464" s="541"/>
      <c r="CB464" s="552"/>
      <c r="CC464" s="561" t="e">
        <f t="array" ref="CC464">bdCAMBIExtend($G462:$G465,V462:V465,$AC462:$AC465,AR462:AR465)</f>
        <v>#VALUE!</v>
      </c>
      <c r="CD464" s="552"/>
      <c r="CE464" s="554">
        <f t="array" ref="CE464">testVMAFRange($G462:$G465,N462:N465,$AC462:$AC465,AJ462:AJ465)</f>
        <v>0</v>
      </c>
      <c r="CF464" s="541"/>
      <c r="CG464" s="554">
        <f t="array" ref="CG464">testVMAFRange($G462:$G465,O462:O465,$AC462:$AC465,AK462:AK465)</f>
        <v>0</v>
      </c>
      <c r="CH464" s="541"/>
    </row>
    <row r="465" spans="1:86" ht="17" hidden="1" customHeight="1" x14ac:dyDescent="0.2">
      <c r="A465" s="552"/>
      <c r="B465" s="571"/>
      <c r="C465" s="486"/>
      <c r="D465" s="602"/>
      <c r="E465" s="577"/>
      <c r="F465" s="240">
        <v>210</v>
      </c>
      <c r="G465" s="299">
        <f>'Anchor-AI'!L463</f>
        <v>0</v>
      </c>
      <c r="H465" s="300">
        <f>'Anchor-AI'!M463</f>
        <v>0</v>
      </c>
      <c r="I465" s="300">
        <f>'Anchor-AI'!N463</f>
        <v>0</v>
      </c>
      <c r="J465" s="300">
        <f>'Anchor-AI'!O463</f>
        <v>0</v>
      </c>
      <c r="K465" s="295">
        <f>(Summary!$C$63*H465+Summary!$C$64*I465+Summary!$C$65*J465)/Summary!$C$66</f>
        <v>0</v>
      </c>
      <c r="L465" s="300">
        <f>'Anchor-AI'!P463</f>
        <v>0</v>
      </c>
      <c r="M465" s="300">
        <f>'Anchor-AI'!Q463</f>
        <v>0</v>
      </c>
      <c r="N465" s="300">
        <f>'Anchor-AI'!R463</f>
        <v>0</v>
      </c>
      <c r="O465" s="300">
        <f>'Anchor-AI'!S463</f>
        <v>0</v>
      </c>
      <c r="P465" s="300">
        <f>'Anchor-AI'!T463</f>
        <v>0</v>
      </c>
      <c r="Q465" s="300">
        <f>'Anchor-AI'!U463</f>
        <v>0</v>
      </c>
      <c r="R465" s="300">
        <f>'Anchor-AI'!V463</f>
        <v>0</v>
      </c>
      <c r="S465" s="300">
        <f>'Anchor-AI'!W463</f>
        <v>0</v>
      </c>
      <c r="T465" s="300">
        <f>'Anchor-AI'!X463</f>
        <v>0</v>
      </c>
      <c r="U465" s="300">
        <f>10*LOG10(1/((Summary!$C$80/10^(R465/10)+Summary!$C$81/10^(S465/10)+Summary!$C$82/10^(T465/10))/Summary!$C$83))</f>
        <v>0</v>
      </c>
      <c r="V465" s="300">
        <f>'Anchor-AI'!Y463</f>
        <v>0</v>
      </c>
      <c r="W465" s="300">
        <f>'Anchor-AI'!Z463</f>
        <v>0</v>
      </c>
      <c r="X465" s="300">
        <f>'Anchor-AI'!AA463</f>
        <v>0</v>
      </c>
      <c r="Y465" s="357">
        <f>'Anchor-AI'!AB463</f>
        <v>0</v>
      </c>
      <c r="Z465" s="357">
        <f>'Anchor-AI'!AC463</f>
        <v>0</v>
      </c>
      <c r="AA465" s="301">
        <f t="shared" si="34"/>
        <v>0</v>
      </c>
      <c r="AB465" s="76"/>
      <c r="AC465" s="171">
        <f>'Test-AI'!L463</f>
        <v>0</v>
      </c>
      <c r="AD465" s="168">
        <f>'Test-AI'!M463</f>
        <v>0</v>
      </c>
      <c r="AE465" s="168">
        <f>'Test-AI'!N463</f>
        <v>0</v>
      </c>
      <c r="AF465" s="168">
        <f>'Test-AI'!O463</f>
        <v>0</v>
      </c>
      <c r="AG465" s="168">
        <f>(Summary!$C$63*AD465+Summary!$C$64*AE465+Summary!$C$65*AF465)/Summary!$C$66</f>
        <v>0</v>
      </c>
      <c r="AH465" s="168">
        <f>'Test-AI'!P463</f>
        <v>0</v>
      </c>
      <c r="AI465" s="168">
        <f>'Test-AI'!Q463</f>
        <v>0</v>
      </c>
      <c r="AJ465" s="168">
        <f>'Test-AI'!R463</f>
        <v>0</v>
      </c>
      <c r="AK465" s="168">
        <f>'Test-AI'!S463</f>
        <v>0</v>
      </c>
      <c r="AL465" s="168">
        <f>'Test-AI'!T463</f>
        <v>0</v>
      </c>
      <c r="AM465" s="168">
        <f>'Test-AI'!U463</f>
        <v>0</v>
      </c>
      <c r="AN465" s="168">
        <f>'Test-AI'!V463</f>
        <v>0</v>
      </c>
      <c r="AO465" s="168">
        <f>'Test-AI'!W463</f>
        <v>0</v>
      </c>
      <c r="AP465" s="168">
        <f>'Test-AI'!X463</f>
        <v>0</v>
      </c>
      <c r="AQ465" s="168">
        <f>10*LOG10(1/((Summary!$C$80/10^(AN465/10)+Summary!$C$81/10^(AO465/10)+Summary!$C$82/10^(AP465/10))/Summary!$C$83))</f>
        <v>0</v>
      </c>
      <c r="AR465" s="168">
        <f>'Test-AI'!Y463</f>
        <v>0</v>
      </c>
      <c r="AS465" s="168">
        <f>'Test-AI'!Z463</f>
        <v>0</v>
      </c>
      <c r="AT465" s="300">
        <f>'Test-AI'!AA463</f>
        <v>0</v>
      </c>
      <c r="AU465" s="357">
        <f>'Test-AI'!AB463</f>
        <v>0</v>
      </c>
      <c r="AV465" s="357">
        <f>'Test-AI'!AC463</f>
        <v>0</v>
      </c>
      <c r="AW465" s="301">
        <f t="shared" si="35"/>
        <v>0</v>
      </c>
      <c r="AX465" s="302" t="e">
        <f t="shared" si="36"/>
        <v>#DIV/0!</v>
      </c>
      <c r="AY465" s="303" t="e">
        <f t="shared" si="36"/>
        <v>#DIV/0!</v>
      </c>
      <c r="AZ465" s="297" t="e">
        <f t="shared" si="36"/>
        <v>#DIV/0!</v>
      </c>
      <c r="BA465" s="345" t="e">
        <f t="shared" si="33"/>
        <v>#DIV/0!</v>
      </c>
      <c r="BB465" s="75"/>
      <c r="BC465" s="75"/>
      <c r="BD465" s="570"/>
      <c r="BE465" s="550"/>
      <c r="BF465" s="553"/>
      <c r="BG465" s="553"/>
      <c r="BH465" s="553"/>
      <c r="BI465" s="553"/>
      <c r="BJ465" s="553"/>
      <c r="BK465" s="553"/>
      <c r="BL465" s="553"/>
      <c r="BM465" s="553"/>
      <c r="BN465" s="553"/>
      <c r="BO465" s="546"/>
      <c r="BP465" s="544"/>
      <c r="BQ465" s="546"/>
      <c r="BR465" s="544"/>
      <c r="BS465" s="553"/>
      <c r="BT465" s="553"/>
      <c r="BU465" s="553"/>
      <c r="BV465" s="553"/>
      <c r="BW465" s="553"/>
      <c r="BX465" s="553"/>
      <c r="BY465" s="553"/>
      <c r="BZ465" s="544"/>
      <c r="CA465" s="544"/>
      <c r="CB465" s="553"/>
      <c r="CC465" s="553"/>
      <c r="CD465" s="553"/>
      <c r="CE465" s="546"/>
      <c r="CF465" s="544"/>
      <c r="CG465" s="546"/>
      <c r="CH465" s="544"/>
    </row>
    <row r="466" spans="1:86" ht="17" hidden="1" customHeight="1" x14ac:dyDescent="0.2">
      <c r="A466" s="552"/>
      <c r="B466" s="620" t="s">
        <v>151</v>
      </c>
      <c r="C466" s="586" t="s">
        <v>110</v>
      </c>
      <c r="D466" s="601">
        <v>29.97</v>
      </c>
      <c r="E466" s="576">
        <v>8</v>
      </c>
      <c r="F466" s="238">
        <v>85</v>
      </c>
      <c r="G466" s="289">
        <f>'Anchor-AI'!L464</f>
        <v>0</v>
      </c>
      <c r="H466" s="290">
        <f>'Anchor-AI'!M464</f>
        <v>0</v>
      </c>
      <c r="I466" s="290">
        <f>'Anchor-AI'!N464</f>
        <v>0</v>
      </c>
      <c r="J466" s="290">
        <f>'Anchor-AI'!O464</f>
        <v>0</v>
      </c>
      <c r="K466" s="290">
        <f>(Summary!$C$63*H466+Summary!$C$64*I466+Summary!$C$65*J466)/Summary!$C$66</f>
        <v>0</v>
      </c>
      <c r="L466" s="290">
        <f>'Anchor-AI'!P464</f>
        <v>0</v>
      </c>
      <c r="M466" s="290">
        <f>'Anchor-AI'!Q464</f>
        <v>0</v>
      </c>
      <c r="N466" s="290">
        <f>'Anchor-AI'!R464</f>
        <v>0</v>
      </c>
      <c r="O466" s="290">
        <f>'Anchor-AI'!S464</f>
        <v>0</v>
      </c>
      <c r="P466" s="290">
        <f>'Anchor-AI'!T464</f>
        <v>0</v>
      </c>
      <c r="Q466" s="290">
        <f>'Anchor-AI'!U464</f>
        <v>0</v>
      </c>
      <c r="R466" s="290">
        <f>'Anchor-AI'!V464</f>
        <v>0</v>
      </c>
      <c r="S466" s="290">
        <f>'Anchor-AI'!W464</f>
        <v>0</v>
      </c>
      <c r="T466" s="290">
        <f>'Anchor-AI'!X464</f>
        <v>0</v>
      </c>
      <c r="U466" s="290">
        <f>10*LOG10(1/((Summary!$C$80/10^(R466/10)+Summary!$C$81/10^(S466/10)+Summary!$C$82/10^(T466/10))/Summary!$C$83))</f>
        <v>0</v>
      </c>
      <c r="V466" s="290">
        <f>'Anchor-AI'!Y464</f>
        <v>0</v>
      </c>
      <c r="W466" s="290">
        <f>'Anchor-AI'!Z464</f>
        <v>0</v>
      </c>
      <c r="X466" s="290">
        <f>'Anchor-AI'!AA464</f>
        <v>0</v>
      </c>
      <c r="Y466" s="360">
        <f>'Anchor-AI'!AB464</f>
        <v>0</v>
      </c>
      <c r="Z466" s="360">
        <f>'Anchor-AI'!AC464</f>
        <v>0</v>
      </c>
      <c r="AA466" s="291">
        <f t="shared" si="34"/>
        <v>0</v>
      </c>
      <c r="AC466" s="169">
        <f>'Test-AI'!L464</f>
        <v>0</v>
      </c>
      <c r="AD466" s="166">
        <f>'Test-AI'!M464</f>
        <v>0</v>
      </c>
      <c r="AE466" s="166">
        <f>'Test-AI'!N464</f>
        <v>0</v>
      </c>
      <c r="AF466" s="166">
        <f>'Test-AI'!O464</f>
        <v>0</v>
      </c>
      <c r="AG466" s="166">
        <f>(Summary!$C$63*AD466+Summary!$C$64*AE466+Summary!$C$65*AF466)/Summary!$C$66</f>
        <v>0</v>
      </c>
      <c r="AH466" s="166">
        <f>'Test-AI'!P464</f>
        <v>0</v>
      </c>
      <c r="AI466" s="166">
        <f>'Test-AI'!Q464</f>
        <v>0</v>
      </c>
      <c r="AJ466" s="166">
        <f>'Test-AI'!R464</f>
        <v>0</v>
      </c>
      <c r="AK466" s="166">
        <f>'Test-AI'!S464</f>
        <v>0</v>
      </c>
      <c r="AL466" s="166">
        <f>'Test-AI'!T464</f>
        <v>0</v>
      </c>
      <c r="AM466" s="166">
        <f>'Test-AI'!U464</f>
        <v>0</v>
      </c>
      <c r="AN466" s="166">
        <f>'Test-AI'!V464</f>
        <v>0</v>
      </c>
      <c r="AO466" s="166">
        <f>'Test-AI'!W464</f>
        <v>0</v>
      </c>
      <c r="AP466" s="166">
        <f>'Test-AI'!X464</f>
        <v>0</v>
      </c>
      <c r="AQ466" s="166">
        <f>10*LOG10(1/((Summary!$C$80/10^(AN466/10)+Summary!$C$81/10^(AO466/10)+Summary!$C$82/10^(AP466/10))/Summary!$C$83))</f>
        <v>0</v>
      </c>
      <c r="AR466" s="166">
        <f>'Test-AI'!Y464</f>
        <v>0</v>
      </c>
      <c r="AS466" s="166">
        <f>'Test-AI'!Z464</f>
        <v>0</v>
      </c>
      <c r="AT466" s="290">
        <f>'Test-AI'!AA464</f>
        <v>0</v>
      </c>
      <c r="AU466" s="356">
        <f>'Test-AI'!AB464</f>
        <v>0</v>
      </c>
      <c r="AV466" s="356">
        <f>'Test-AI'!AC464</f>
        <v>0</v>
      </c>
      <c r="AW466" s="291">
        <f t="shared" si="35"/>
        <v>0</v>
      </c>
      <c r="AX466" s="292" t="e">
        <f t="shared" si="36"/>
        <v>#DIV/0!</v>
      </c>
      <c r="AY466" s="293" t="e">
        <f t="shared" si="36"/>
        <v>#DIV/0!</v>
      </c>
      <c r="AZ466" s="292" t="e">
        <f t="shared" si="36"/>
        <v>#DIV/0!</v>
      </c>
      <c r="BA466" s="344" t="e">
        <f t="shared" si="33"/>
        <v>#DIV/0!</v>
      </c>
      <c r="BB466" s="75"/>
      <c r="BC466" s="75"/>
      <c r="BD466" s="572" t="s">
        <v>39</v>
      </c>
      <c r="BE466" s="549" t="e">
        <f t="array" ref="BE466">bdRateExtend($G466:$G469,H466:H469,$AC466:$AC469,AD466:AD469)</f>
        <v>#VALUE!</v>
      </c>
      <c r="BF466" s="551" t="e">
        <f t="array" ref="BF466">bdRateExtend($G466:$G471,H466:H471,$AC466:$AC471,AD466:AD471)</f>
        <v>#VALUE!</v>
      </c>
      <c r="BG466" s="551" t="e">
        <f t="array" ref="BG466">bdRateExtend($G466:$G471,I466:I471,$AC466:$AC471,AE466:AE471)</f>
        <v>#VALUE!</v>
      </c>
      <c r="BH466" s="551" t="e">
        <f t="array" ref="BH466">bdRateExtend($G466:$G471,J466:J471,$AC466:$AC471,AF466:AF471)</f>
        <v>#VALUE!</v>
      </c>
      <c r="BI466" s="551" t="e">
        <f t="array" ref="BI466">bdRateExtend($G466:$G471,K466:K471,$AC466:$AC471,AG466:AG471)</f>
        <v>#VALUE!</v>
      </c>
      <c r="BJ466" s="575" t="e">
        <f>(Summary!$C$94*BF466+Summary!$C$95*BG466+Summary!$C$96*BH466)/Summary!$C$97</f>
        <v>#VALUE!</v>
      </c>
      <c r="BK466" s="551" t="e">
        <f t="array" ref="BK466">bdRateExtend($G466:$G469,L466:L469,$AC466:$AC469,AH466:AH469)</f>
        <v>#VALUE!</v>
      </c>
      <c r="BL466" s="551" t="e">
        <f t="array" ref="BL466">bdRateExtend($G466:$G471,L466:L471,$AC466:$AC471,AH466:AH471)</f>
        <v>#VALUE!</v>
      </c>
      <c r="BM466" s="551" t="e">
        <f t="array" ref="BM466">bdRateExtend($G466:$G469,M466:M469,$AC466:$AC469,AI466:AI469)</f>
        <v>#VALUE!</v>
      </c>
      <c r="BN466" s="551" t="e">
        <f t="array" ref="BN466">bdRateExtend($G466:$G471,M466:M471,$AC466:$AC471,AI466:AI471)</f>
        <v>#VALUE!</v>
      </c>
      <c r="BO466" s="548" t="e">
        <f t="array" ref="BO466">bdRateExtend($G466:$G469,N466:N469,$AC466:$AC469,AJ466:AJ469,"None", FALSE,1)</f>
        <v>#VALUE!</v>
      </c>
      <c r="BP466" s="585" t="e">
        <f t="array" ref="BP466">bdRateExtend($G466:$G471,N466:N471,$AC466:$AC471,AJ466:AJ471,"None", FALSE,1)</f>
        <v>#VALUE!</v>
      </c>
      <c r="BQ466" s="548" t="e">
        <f t="array" ref="BQ466">bdRateExtend($G466:$G469,O466:O469,$AC466:$AC469,AK466:AK469,"None", FALSE,1)</f>
        <v>#VALUE!</v>
      </c>
      <c r="BR466" s="585" t="e">
        <f t="array" ref="BR466">bdRateExtend($G466:$G471,O466:O471,$AC466:$AC471,AK466:AK471,"None", FALSE,1)</f>
        <v>#VALUE!</v>
      </c>
      <c r="BS466" s="551" t="e">
        <f t="array" ref="BS466">bdRateExtend($G466:$G469,P466:P469,$AC466:$AC469,AL466:AL469)</f>
        <v>#VALUE!</v>
      </c>
      <c r="BT466" s="551" t="e">
        <f t="array" ref="BT466">bdRateExtend($G466:$G471,P466:P471,$AC466:$AC471,AL466:AL471)</f>
        <v>#VALUE!</v>
      </c>
      <c r="BU466" s="551" t="e">
        <f t="array" ref="BU466">bdRateExtend($G466:$G469,Q466:Q469,$AC466:$AC469,AM466:AM469)</f>
        <v>#VALUE!</v>
      </c>
      <c r="BV466" s="551" t="e">
        <f t="array" ref="BV466">bdRateExtend($G466:$G471,Q466:Q471,$AC466:$AC471,AM466:AM471)</f>
        <v>#VALUE!</v>
      </c>
      <c r="BW466" s="551" t="e">
        <f t="array" ref="BW466">bdRateExtend($G466:$G469,R466:R469,$AC466:$AC469,AN466:AN469)</f>
        <v>#VALUE!</v>
      </c>
      <c r="BX466" s="551" t="e">
        <f t="array" ref="BX466">bdRateExtend($G466:$G471,R466:R471,$AC466:$AC471,AN466:AN471)</f>
        <v>#VALUE!</v>
      </c>
      <c r="BY466" s="551" t="e">
        <f t="array" ref="BY466">bdRateExtend($G466:$G471,S466:S471,$AC466:$AC471,AO466:AO471)</f>
        <v>#VALUE!</v>
      </c>
      <c r="BZ466" s="555" t="e">
        <f t="array" ref="BZ466">bdRateExtend($G466:$G471,T466:T471,$AC466:$AC471,AP466:AP471)</f>
        <v>#VALUE!</v>
      </c>
      <c r="CA466" s="555" t="e">
        <f t="array" ref="CA466">bdRateExtend($G466:$G471,U466:U471,$AC466:$AC471,AQ466:AQ471)</f>
        <v>#VALUE!</v>
      </c>
      <c r="CB466" s="575" t="e">
        <f>(Summary!$C$108*BX466+Summary!$C$109*BY466+Summary!$C$110*BZ466)/Summary!$C$111</f>
        <v>#VALUE!</v>
      </c>
      <c r="CC466" s="593" t="e">
        <f t="array" ref="CC466">bdCAMBIExtend($G466:$G469,V466:V469,$AC466:$AC469,AR466:AR469)</f>
        <v>#VALUE!</v>
      </c>
      <c r="CD466" s="578" t="e">
        <f t="array" ref="CD466">bdCAMBIExtend($G466:$G471,V466:V471,$AC466:$AC471,AR466:AR471)</f>
        <v>#VALUE!</v>
      </c>
      <c r="CE466" s="547">
        <f t="array" ref="CE466">testVMAFRange($G466:$G469,N466:N469,$AC466:$AC469,AJ466:AJ469)</f>
        <v>0</v>
      </c>
      <c r="CF466" s="543">
        <f t="array" ref="CF466">testVMAFRange($G466:$G471,N466:N471,$AC466:$AC471,AJ466:AJ471)</f>
        <v>0</v>
      </c>
      <c r="CG466" s="547">
        <f t="array" ref="CG466">testVMAFRange($G466:$G469,O466:O469,$AC466:$AC469,AK466:AK469)</f>
        <v>0</v>
      </c>
      <c r="CH466" s="543">
        <f t="array" ref="CH466">testVMAFRange($G466:$G471,O466:O471,$AC466:$AC471,AK466:AK471)</f>
        <v>0</v>
      </c>
    </row>
    <row r="467" spans="1:86" ht="17" hidden="1" customHeight="1" x14ac:dyDescent="0.2">
      <c r="A467" s="552"/>
      <c r="B467" s="566"/>
      <c r="C467" s="485"/>
      <c r="D467" s="590"/>
      <c r="E467" s="558"/>
      <c r="F467" s="239">
        <v>110</v>
      </c>
      <c r="G467" s="294">
        <f>'Anchor-AI'!L465</f>
        <v>0</v>
      </c>
      <c r="H467" s="295">
        <f>'Anchor-AI'!M465</f>
        <v>0</v>
      </c>
      <c r="I467" s="295">
        <f>'Anchor-AI'!N465</f>
        <v>0</v>
      </c>
      <c r="J467" s="295">
        <f>'Anchor-AI'!O465</f>
        <v>0</v>
      </c>
      <c r="K467" s="295">
        <f>(Summary!$C$63*H467+Summary!$C$64*I467+Summary!$C$65*J467)/Summary!$C$66</f>
        <v>0</v>
      </c>
      <c r="L467" s="295">
        <f>'Anchor-AI'!P465</f>
        <v>0</v>
      </c>
      <c r="M467" s="295">
        <f>'Anchor-AI'!Q465</f>
        <v>0</v>
      </c>
      <c r="N467" s="295">
        <f>'Anchor-AI'!R465</f>
        <v>0</v>
      </c>
      <c r="O467" s="295">
        <f>'Anchor-AI'!S465</f>
        <v>0</v>
      </c>
      <c r="P467" s="295">
        <f>'Anchor-AI'!T465</f>
        <v>0</v>
      </c>
      <c r="Q467" s="295">
        <f>'Anchor-AI'!U465</f>
        <v>0</v>
      </c>
      <c r="R467" s="295">
        <f>'Anchor-AI'!V465</f>
        <v>0</v>
      </c>
      <c r="S467" s="295">
        <f>'Anchor-AI'!W465</f>
        <v>0</v>
      </c>
      <c r="T467" s="295">
        <f>'Anchor-AI'!X465</f>
        <v>0</v>
      </c>
      <c r="U467" s="295">
        <f>10*LOG10(1/((Summary!$C$80/10^(R467/10)+Summary!$C$81/10^(S467/10)+Summary!$C$82/10^(T467/10))/Summary!$C$83))</f>
        <v>0</v>
      </c>
      <c r="V467" s="295">
        <f>'Anchor-AI'!Y465</f>
        <v>0</v>
      </c>
      <c r="W467" s="295">
        <f>'Anchor-AI'!Z465</f>
        <v>0</v>
      </c>
      <c r="X467" s="295">
        <f>'Anchor-AI'!AA465</f>
        <v>0</v>
      </c>
      <c r="Y467" s="357">
        <f>'Anchor-AI'!AB465</f>
        <v>0</v>
      </c>
      <c r="Z467" s="357">
        <f>'Anchor-AI'!AC465</f>
        <v>0</v>
      </c>
      <c r="AA467" s="296">
        <f t="shared" si="34"/>
        <v>0</v>
      </c>
      <c r="AC467" s="170">
        <f>'Test-AI'!L465</f>
        <v>0</v>
      </c>
      <c r="AD467" s="167">
        <f>'Test-AI'!M465</f>
        <v>0</v>
      </c>
      <c r="AE467" s="167">
        <f>'Test-AI'!N465</f>
        <v>0</v>
      </c>
      <c r="AF467" s="167">
        <f>'Test-AI'!O465</f>
        <v>0</v>
      </c>
      <c r="AG467" s="167">
        <f>(Summary!$C$63*AD467+Summary!$C$64*AE467+Summary!$C$65*AF467)/Summary!$C$66</f>
        <v>0</v>
      </c>
      <c r="AH467" s="167">
        <f>'Test-AI'!P465</f>
        <v>0</v>
      </c>
      <c r="AI467" s="167">
        <f>'Test-AI'!Q465</f>
        <v>0</v>
      </c>
      <c r="AJ467" s="167">
        <f>'Test-AI'!R465</f>
        <v>0</v>
      </c>
      <c r="AK467" s="167">
        <f>'Test-AI'!S465</f>
        <v>0</v>
      </c>
      <c r="AL467" s="167">
        <f>'Test-AI'!T465</f>
        <v>0</v>
      </c>
      <c r="AM467" s="167">
        <f>'Test-AI'!U465</f>
        <v>0</v>
      </c>
      <c r="AN467" s="167">
        <f>'Test-AI'!V465</f>
        <v>0</v>
      </c>
      <c r="AO467" s="167">
        <f>'Test-AI'!W465</f>
        <v>0</v>
      </c>
      <c r="AP467" s="167">
        <f>'Test-AI'!X465</f>
        <v>0</v>
      </c>
      <c r="AQ467" s="167">
        <f>10*LOG10(1/((Summary!$C$80/10^(AN467/10)+Summary!$C$81/10^(AO467/10)+Summary!$C$82/10^(AP467/10))/Summary!$C$83))</f>
        <v>0</v>
      </c>
      <c r="AR467" s="167">
        <f>'Test-AI'!Y465</f>
        <v>0</v>
      </c>
      <c r="AS467" s="167">
        <f>'Test-AI'!Z465</f>
        <v>0</v>
      </c>
      <c r="AT467" s="295">
        <f>'Test-AI'!AA465</f>
        <v>0</v>
      </c>
      <c r="AU467" s="357">
        <f>'Test-AI'!AB465</f>
        <v>0</v>
      </c>
      <c r="AV467" s="357">
        <f>'Test-AI'!AC465</f>
        <v>0</v>
      </c>
      <c r="AW467" s="296">
        <f t="shared" si="35"/>
        <v>0</v>
      </c>
      <c r="AX467" s="297" t="e">
        <f t="shared" si="36"/>
        <v>#DIV/0!</v>
      </c>
      <c r="AY467" s="298" t="e">
        <f t="shared" si="36"/>
        <v>#DIV/0!</v>
      </c>
      <c r="AZ467" s="297" t="e">
        <f t="shared" si="36"/>
        <v>#DIV/0!</v>
      </c>
      <c r="BA467" s="345" t="e">
        <f t="shared" si="33"/>
        <v>#DIV/0!</v>
      </c>
      <c r="BB467" s="75"/>
      <c r="BC467" s="75"/>
      <c r="BD467" s="565"/>
      <c r="BE467" s="550"/>
      <c r="BF467" s="552"/>
      <c r="BG467" s="552"/>
      <c r="BH467" s="552"/>
      <c r="BI467" s="552"/>
      <c r="BJ467" s="552"/>
      <c r="BK467" s="553"/>
      <c r="BL467" s="552"/>
      <c r="BM467" s="553"/>
      <c r="BN467" s="552"/>
      <c r="BO467" s="546"/>
      <c r="BP467" s="541"/>
      <c r="BQ467" s="546"/>
      <c r="BR467" s="541"/>
      <c r="BS467" s="553"/>
      <c r="BT467" s="552"/>
      <c r="BU467" s="553"/>
      <c r="BV467" s="552"/>
      <c r="BW467" s="553"/>
      <c r="BX467" s="552"/>
      <c r="BY467" s="552"/>
      <c r="BZ467" s="541"/>
      <c r="CA467" s="541"/>
      <c r="CB467" s="552"/>
      <c r="CC467" s="550"/>
      <c r="CD467" s="541"/>
      <c r="CE467" s="546"/>
      <c r="CF467" s="541"/>
      <c r="CG467" s="546"/>
      <c r="CH467" s="541"/>
    </row>
    <row r="468" spans="1:86" ht="17" hidden="1" customHeight="1" x14ac:dyDescent="0.2">
      <c r="A468" s="552"/>
      <c r="B468" s="566"/>
      <c r="C468" s="485"/>
      <c r="D468" s="590"/>
      <c r="E468" s="558"/>
      <c r="F468" s="239">
        <v>135</v>
      </c>
      <c r="G468" s="294">
        <f>'Anchor-AI'!L466</f>
        <v>0</v>
      </c>
      <c r="H468" s="295">
        <f>'Anchor-AI'!M466</f>
        <v>0</v>
      </c>
      <c r="I468" s="295">
        <f>'Anchor-AI'!N466</f>
        <v>0</v>
      </c>
      <c r="J468" s="295">
        <f>'Anchor-AI'!O466</f>
        <v>0</v>
      </c>
      <c r="K468" s="295">
        <f>(Summary!$C$63*H468+Summary!$C$64*I468+Summary!$C$65*J468)/Summary!$C$66</f>
        <v>0</v>
      </c>
      <c r="L468" s="295">
        <f>'Anchor-AI'!P466</f>
        <v>0</v>
      </c>
      <c r="M468" s="295">
        <f>'Anchor-AI'!Q466</f>
        <v>0</v>
      </c>
      <c r="N468" s="295">
        <f>'Anchor-AI'!R466</f>
        <v>0</v>
      </c>
      <c r="O468" s="295">
        <f>'Anchor-AI'!S466</f>
        <v>0</v>
      </c>
      <c r="P468" s="295">
        <f>'Anchor-AI'!T466</f>
        <v>0</v>
      </c>
      <c r="Q468" s="295">
        <f>'Anchor-AI'!U466</f>
        <v>0</v>
      </c>
      <c r="R468" s="295">
        <f>'Anchor-AI'!V466</f>
        <v>0</v>
      </c>
      <c r="S468" s="295">
        <f>'Anchor-AI'!W466</f>
        <v>0</v>
      </c>
      <c r="T468" s="295">
        <f>'Anchor-AI'!X466</f>
        <v>0</v>
      </c>
      <c r="U468" s="295">
        <f>10*LOG10(1/((Summary!$C$80/10^(R468/10)+Summary!$C$81/10^(S468/10)+Summary!$C$82/10^(T468/10))/Summary!$C$83))</f>
        <v>0</v>
      </c>
      <c r="V468" s="295">
        <f>'Anchor-AI'!Y466</f>
        <v>0</v>
      </c>
      <c r="W468" s="295">
        <f>'Anchor-AI'!Z466</f>
        <v>0</v>
      </c>
      <c r="X468" s="295">
        <f>'Anchor-AI'!AA466</f>
        <v>0</v>
      </c>
      <c r="Y468" s="357">
        <f>'Anchor-AI'!AB466</f>
        <v>0</v>
      </c>
      <c r="Z468" s="357">
        <f>'Anchor-AI'!AC466</f>
        <v>0</v>
      </c>
      <c r="AA468" s="296">
        <f t="shared" si="34"/>
        <v>0</v>
      </c>
      <c r="AC468" s="170">
        <f>'Test-AI'!L466</f>
        <v>0</v>
      </c>
      <c r="AD468" s="167">
        <f>'Test-AI'!M466</f>
        <v>0</v>
      </c>
      <c r="AE468" s="167">
        <f>'Test-AI'!N466</f>
        <v>0</v>
      </c>
      <c r="AF468" s="167">
        <f>'Test-AI'!O466</f>
        <v>0</v>
      </c>
      <c r="AG468" s="167">
        <f>(Summary!$C$63*AD468+Summary!$C$64*AE468+Summary!$C$65*AF468)/Summary!$C$66</f>
        <v>0</v>
      </c>
      <c r="AH468" s="167">
        <f>'Test-AI'!P466</f>
        <v>0</v>
      </c>
      <c r="AI468" s="167">
        <f>'Test-AI'!Q466</f>
        <v>0</v>
      </c>
      <c r="AJ468" s="167">
        <f>'Test-AI'!R466</f>
        <v>0</v>
      </c>
      <c r="AK468" s="167">
        <f>'Test-AI'!S466</f>
        <v>0</v>
      </c>
      <c r="AL468" s="167">
        <f>'Test-AI'!T466</f>
        <v>0</v>
      </c>
      <c r="AM468" s="167">
        <f>'Test-AI'!U466</f>
        <v>0</v>
      </c>
      <c r="AN468" s="167">
        <f>'Test-AI'!V466</f>
        <v>0</v>
      </c>
      <c r="AO468" s="167">
        <f>'Test-AI'!W466</f>
        <v>0</v>
      </c>
      <c r="AP468" s="167">
        <f>'Test-AI'!X466</f>
        <v>0</v>
      </c>
      <c r="AQ468" s="167">
        <f>10*LOG10(1/((Summary!$C$80/10^(AN468/10)+Summary!$C$81/10^(AO468/10)+Summary!$C$82/10^(AP468/10))/Summary!$C$83))</f>
        <v>0</v>
      </c>
      <c r="AR468" s="167">
        <f>'Test-AI'!Y466</f>
        <v>0</v>
      </c>
      <c r="AS468" s="167">
        <f>'Test-AI'!Z466</f>
        <v>0</v>
      </c>
      <c r="AT468" s="295">
        <f>'Test-AI'!AA466</f>
        <v>0</v>
      </c>
      <c r="AU468" s="357">
        <f>'Test-AI'!AB466</f>
        <v>0</v>
      </c>
      <c r="AV468" s="357">
        <f>'Test-AI'!AC466</f>
        <v>0</v>
      </c>
      <c r="AW468" s="296">
        <f t="shared" si="35"/>
        <v>0</v>
      </c>
      <c r="AX468" s="297" t="e">
        <f t="shared" si="36"/>
        <v>#DIV/0!</v>
      </c>
      <c r="AY468" s="298" t="e">
        <f t="shared" si="36"/>
        <v>#DIV/0!</v>
      </c>
      <c r="AZ468" s="297" t="e">
        <f t="shared" si="36"/>
        <v>#DIV/0!</v>
      </c>
      <c r="BA468" s="345" t="e">
        <f t="shared" si="33"/>
        <v>#DIV/0!</v>
      </c>
      <c r="BB468" s="75"/>
      <c r="BC468" s="75"/>
      <c r="BD468" s="573" t="s">
        <v>147</v>
      </c>
      <c r="BE468" s="549" t="e">
        <f t="array" ref="BE468">bdRateExtend($G467:$G470,H467:H470,$AC467:$AC470,AD467:AD470)</f>
        <v>#VALUE!</v>
      </c>
      <c r="BF468" s="552"/>
      <c r="BG468" s="552"/>
      <c r="BH468" s="552"/>
      <c r="BI468" s="552"/>
      <c r="BJ468" s="552"/>
      <c r="BK468" s="551" t="e">
        <f t="array" ref="BK468">bdRateExtend($G467:$G470,L467:L470,$AC467:$AC470,AH467:AH470)</f>
        <v>#VALUE!</v>
      </c>
      <c r="BL468" s="552"/>
      <c r="BM468" s="551" t="e">
        <f t="array" ref="BM468">bdRateExtend($G467:$G470,M467:M470,$AC467:$AC470,AI467:AI470)</f>
        <v>#VALUE!</v>
      </c>
      <c r="BN468" s="552"/>
      <c r="BO468" s="545" t="e">
        <f t="array" ref="BO468">bdRateExtend($G467:$G470,N467:N470,$AC467:$AC470,AJ467:AJ470,"None", FALSE,1)</f>
        <v>#VALUE!</v>
      </c>
      <c r="BP468" s="541"/>
      <c r="BQ468" s="545" t="e">
        <f t="array" ref="BQ468">bdRateExtend($G467:$G470,O467:O470,$AC467:$AC470,AK467:AK470,"None", FALSE,1)</f>
        <v>#VALUE!</v>
      </c>
      <c r="BR468" s="541"/>
      <c r="BS468" s="551" t="e">
        <f t="array" ref="BS468">bdRateExtend($G467:$G470,P467:P470,$AC467:$AC470,AL467:AL470)</f>
        <v>#VALUE!</v>
      </c>
      <c r="BT468" s="552"/>
      <c r="BU468" s="551" t="e">
        <f t="array" ref="BU468">bdRateExtend($G467:$G470,Q467:Q470,$AC467:$AC470,AM467:AM470)</f>
        <v>#VALUE!</v>
      </c>
      <c r="BV468" s="552"/>
      <c r="BW468" s="551" t="e">
        <f t="array" ref="BW468">bdRateExtend($G467:$G470,R467:R470,$AC467:$AC470,AN467:AN470)</f>
        <v>#VALUE!</v>
      </c>
      <c r="BX468" s="552"/>
      <c r="BY468" s="552"/>
      <c r="BZ468" s="541"/>
      <c r="CA468" s="541"/>
      <c r="CB468" s="552"/>
      <c r="CC468" s="560" t="e">
        <f t="array" ref="CC468">bdCAMBIExtend($G467:$G470,V467:V470,$AC467:$AC470,AR467:AR470)</f>
        <v>#VALUE!</v>
      </c>
      <c r="CD468" s="541"/>
      <c r="CE468" s="554">
        <f t="array" ref="CE468">testVMAFRange($G467:$G470,N467:N470,$AC467:$AC470,AJ467:AJ470)</f>
        <v>0</v>
      </c>
      <c r="CF468" s="541"/>
      <c r="CG468" s="554">
        <f t="array" ref="CG468">testVMAFRange($G467:$G470,O467:O470,$AC467:$AC470,AK467:AK470)</f>
        <v>0</v>
      </c>
      <c r="CH468" s="541"/>
    </row>
    <row r="469" spans="1:86" ht="17" hidden="1" customHeight="1" x14ac:dyDescent="0.2">
      <c r="A469" s="552"/>
      <c r="B469" s="566"/>
      <c r="C469" s="485"/>
      <c r="D469" s="590"/>
      <c r="E469" s="558"/>
      <c r="F469" s="239">
        <v>160</v>
      </c>
      <c r="G469" s="294">
        <f>'Anchor-AI'!L467</f>
        <v>0</v>
      </c>
      <c r="H469" s="295">
        <f>'Anchor-AI'!M467</f>
        <v>0</v>
      </c>
      <c r="I469" s="295">
        <f>'Anchor-AI'!N467</f>
        <v>0</v>
      </c>
      <c r="J469" s="295">
        <f>'Anchor-AI'!O467</f>
        <v>0</v>
      </c>
      <c r="K469" s="295">
        <f>(Summary!$C$63*H469+Summary!$C$64*I469+Summary!$C$65*J469)/Summary!$C$66</f>
        <v>0</v>
      </c>
      <c r="L469" s="295">
        <f>'Anchor-AI'!P467</f>
        <v>0</v>
      </c>
      <c r="M469" s="295">
        <f>'Anchor-AI'!Q467</f>
        <v>0</v>
      </c>
      <c r="N469" s="295">
        <f>'Anchor-AI'!R467</f>
        <v>0</v>
      </c>
      <c r="O469" s="295">
        <f>'Anchor-AI'!S467</f>
        <v>0</v>
      </c>
      <c r="P469" s="295">
        <f>'Anchor-AI'!T467</f>
        <v>0</v>
      </c>
      <c r="Q469" s="295">
        <f>'Anchor-AI'!U467</f>
        <v>0</v>
      </c>
      <c r="R469" s="295">
        <f>'Anchor-AI'!V467</f>
        <v>0</v>
      </c>
      <c r="S469" s="295">
        <f>'Anchor-AI'!W467</f>
        <v>0</v>
      </c>
      <c r="T469" s="295">
        <f>'Anchor-AI'!X467</f>
        <v>0</v>
      </c>
      <c r="U469" s="295">
        <f>10*LOG10(1/((Summary!$C$80/10^(R469/10)+Summary!$C$81/10^(S469/10)+Summary!$C$82/10^(T469/10))/Summary!$C$83))</f>
        <v>0</v>
      </c>
      <c r="V469" s="295">
        <f>'Anchor-AI'!Y467</f>
        <v>0</v>
      </c>
      <c r="W469" s="295">
        <f>'Anchor-AI'!Z467</f>
        <v>0</v>
      </c>
      <c r="X469" s="295">
        <f>'Anchor-AI'!AA467</f>
        <v>0</v>
      </c>
      <c r="Y469" s="357">
        <f>'Anchor-AI'!AB467</f>
        <v>0</v>
      </c>
      <c r="Z469" s="357">
        <f>'Anchor-AI'!AC467</f>
        <v>0</v>
      </c>
      <c r="AA469" s="296">
        <f t="shared" si="34"/>
        <v>0</v>
      </c>
      <c r="AC469" s="170">
        <f>'Test-AI'!L467</f>
        <v>0</v>
      </c>
      <c r="AD469" s="167">
        <f>'Test-AI'!M467</f>
        <v>0</v>
      </c>
      <c r="AE469" s="167">
        <f>'Test-AI'!N467</f>
        <v>0</v>
      </c>
      <c r="AF469" s="167">
        <f>'Test-AI'!O467</f>
        <v>0</v>
      </c>
      <c r="AG469" s="167">
        <f>(Summary!$C$63*AD469+Summary!$C$64*AE469+Summary!$C$65*AF469)/Summary!$C$66</f>
        <v>0</v>
      </c>
      <c r="AH469" s="167">
        <f>'Test-AI'!P467</f>
        <v>0</v>
      </c>
      <c r="AI469" s="167">
        <f>'Test-AI'!Q467</f>
        <v>0</v>
      </c>
      <c r="AJ469" s="167">
        <f>'Test-AI'!R467</f>
        <v>0</v>
      </c>
      <c r="AK469" s="167">
        <f>'Test-AI'!S467</f>
        <v>0</v>
      </c>
      <c r="AL469" s="167">
        <f>'Test-AI'!T467</f>
        <v>0</v>
      </c>
      <c r="AM469" s="167">
        <f>'Test-AI'!U467</f>
        <v>0</v>
      </c>
      <c r="AN469" s="167">
        <f>'Test-AI'!V467</f>
        <v>0</v>
      </c>
      <c r="AO469" s="167">
        <f>'Test-AI'!W467</f>
        <v>0</v>
      </c>
      <c r="AP469" s="167">
        <f>'Test-AI'!X467</f>
        <v>0</v>
      </c>
      <c r="AQ469" s="167">
        <f>10*LOG10(1/((Summary!$C$80/10^(AN469/10)+Summary!$C$81/10^(AO469/10)+Summary!$C$82/10^(AP469/10))/Summary!$C$83))</f>
        <v>0</v>
      </c>
      <c r="AR469" s="167">
        <f>'Test-AI'!Y467</f>
        <v>0</v>
      </c>
      <c r="AS469" s="167">
        <f>'Test-AI'!Z467</f>
        <v>0</v>
      </c>
      <c r="AT469" s="295">
        <f>'Test-AI'!AA467</f>
        <v>0</v>
      </c>
      <c r="AU469" s="357">
        <f>'Test-AI'!AB467</f>
        <v>0</v>
      </c>
      <c r="AV469" s="357">
        <f>'Test-AI'!AC467</f>
        <v>0</v>
      </c>
      <c r="AW469" s="296">
        <f t="shared" si="35"/>
        <v>0</v>
      </c>
      <c r="AX469" s="297" t="e">
        <f t="shared" si="36"/>
        <v>#DIV/0!</v>
      </c>
      <c r="AY469" s="298" t="e">
        <f t="shared" si="36"/>
        <v>#DIV/0!</v>
      </c>
      <c r="AZ469" s="297" t="e">
        <f t="shared" si="36"/>
        <v>#DIV/0!</v>
      </c>
      <c r="BA469" s="345" t="e">
        <f t="shared" si="33"/>
        <v>#DIV/0!</v>
      </c>
      <c r="BB469" s="75"/>
      <c r="BC469" s="75"/>
      <c r="BD469" s="565"/>
      <c r="BE469" s="550"/>
      <c r="BF469" s="552"/>
      <c r="BG469" s="552"/>
      <c r="BH469" s="552"/>
      <c r="BI469" s="552"/>
      <c r="BJ469" s="552"/>
      <c r="BK469" s="553"/>
      <c r="BL469" s="552"/>
      <c r="BM469" s="553"/>
      <c r="BN469" s="552"/>
      <c r="BO469" s="546"/>
      <c r="BP469" s="541"/>
      <c r="BQ469" s="546"/>
      <c r="BR469" s="541"/>
      <c r="BS469" s="553"/>
      <c r="BT469" s="552"/>
      <c r="BU469" s="553"/>
      <c r="BV469" s="552"/>
      <c r="BW469" s="553"/>
      <c r="BX469" s="552"/>
      <c r="BY469" s="552"/>
      <c r="BZ469" s="541"/>
      <c r="CA469" s="541"/>
      <c r="CB469" s="552"/>
      <c r="CC469" s="550"/>
      <c r="CD469" s="541"/>
      <c r="CE469" s="546"/>
      <c r="CF469" s="541"/>
      <c r="CG469" s="546"/>
      <c r="CH469" s="541"/>
    </row>
    <row r="470" spans="1:86" ht="17" hidden="1" customHeight="1" x14ac:dyDescent="0.2">
      <c r="A470" s="552"/>
      <c r="B470" s="566"/>
      <c r="C470" s="485"/>
      <c r="D470" s="590"/>
      <c r="E470" s="558"/>
      <c r="F470" s="239">
        <v>185</v>
      </c>
      <c r="G470" s="294">
        <f>'Anchor-AI'!L468</f>
        <v>0</v>
      </c>
      <c r="H470" s="295">
        <f>'Anchor-AI'!M468</f>
        <v>0</v>
      </c>
      <c r="I470" s="295">
        <f>'Anchor-AI'!N468</f>
        <v>0</v>
      </c>
      <c r="J470" s="295">
        <f>'Anchor-AI'!O468</f>
        <v>0</v>
      </c>
      <c r="K470" s="295">
        <f>(Summary!$C$63*H470+Summary!$C$64*I470+Summary!$C$65*J470)/Summary!$C$66</f>
        <v>0</v>
      </c>
      <c r="L470" s="295">
        <f>'Anchor-AI'!P468</f>
        <v>0</v>
      </c>
      <c r="M470" s="295">
        <f>'Anchor-AI'!Q468</f>
        <v>0</v>
      </c>
      <c r="N470" s="295">
        <f>'Anchor-AI'!R468</f>
        <v>0</v>
      </c>
      <c r="O470" s="295">
        <f>'Anchor-AI'!S468</f>
        <v>0</v>
      </c>
      <c r="P470" s="295">
        <f>'Anchor-AI'!T468</f>
        <v>0</v>
      </c>
      <c r="Q470" s="295">
        <f>'Anchor-AI'!U468</f>
        <v>0</v>
      </c>
      <c r="R470" s="295">
        <f>'Anchor-AI'!V468</f>
        <v>0</v>
      </c>
      <c r="S470" s="295">
        <f>'Anchor-AI'!W468</f>
        <v>0</v>
      </c>
      <c r="T470" s="295">
        <f>'Anchor-AI'!X468</f>
        <v>0</v>
      </c>
      <c r="U470" s="295">
        <f>10*LOG10(1/((Summary!$C$80/10^(R470/10)+Summary!$C$81/10^(S470/10)+Summary!$C$82/10^(T470/10))/Summary!$C$83))</f>
        <v>0</v>
      </c>
      <c r="V470" s="295">
        <f>'Anchor-AI'!Y468</f>
        <v>0</v>
      </c>
      <c r="W470" s="295">
        <f>'Anchor-AI'!Z468</f>
        <v>0</v>
      </c>
      <c r="X470" s="295">
        <f>'Anchor-AI'!AA468</f>
        <v>0</v>
      </c>
      <c r="Y470" s="357">
        <f>'Anchor-AI'!AB468</f>
        <v>0</v>
      </c>
      <c r="Z470" s="357">
        <f>'Anchor-AI'!AC468</f>
        <v>0</v>
      </c>
      <c r="AA470" s="296">
        <f t="shared" si="34"/>
        <v>0</v>
      </c>
      <c r="AC470" s="170">
        <f>'Test-AI'!L468</f>
        <v>0</v>
      </c>
      <c r="AD470" s="167">
        <f>'Test-AI'!M468</f>
        <v>0</v>
      </c>
      <c r="AE470" s="167">
        <f>'Test-AI'!N468</f>
        <v>0</v>
      </c>
      <c r="AF470" s="167">
        <f>'Test-AI'!O468</f>
        <v>0</v>
      </c>
      <c r="AG470" s="167">
        <f>(Summary!$C$63*AD470+Summary!$C$64*AE470+Summary!$C$65*AF470)/Summary!$C$66</f>
        <v>0</v>
      </c>
      <c r="AH470" s="167">
        <f>'Test-AI'!P468</f>
        <v>0</v>
      </c>
      <c r="AI470" s="167">
        <f>'Test-AI'!Q468</f>
        <v>0</v>
      </c>
      <c r="AJ470" s="167">
        <f>'Test-AI'!R468</f>
        <v>0</v>
      </c>
      <c r="AK470" s="167">
        <f>'Test-AI'!S468</f>
        <v>0</v>
      </c>
      <c r="AL470" s="167">
        <f>'Test-AI'!T468</f>
        <v>0</v>
      </c>
      <c r="AM470" s="167">
        <f>'Test-AI'!U468</f>
        <v>0</v>
      </c>
      <c r="AN470" s="167">
        <f>'Test-AI'!V468</f>
        <v>0</v>
      </c>
      <c r="AO470" s="167">
        <f>'Test-AI'!W468</f>
        <v>0</v>
      </c>
      <c r="AP470" s="167">
        <f>'Test-AI'!X468</f>
        <v>0</v>
      </c>
      <c r="AQ470" s="167">
        <f>10*LOG10(1/((Summary!$C$80/10^(AN470/10)+Summary!$C$81/10^(AO470/10)+Summary!$C$82/10^(AP470/10))/Summary!$C$83))</f>
        <v>0</v>
      </c>
      <c r="AR470" s="167">
        <f>'Test-AI'!Y468</f>
        <v>0</v>
      </c>
      <c r="AS470" s="167">
        <f>'Test-AI'!Z468</f>
        <v>0</v>
      </c>
      <c r="AT470" s="295">
        <f>'Test-AI'!AA468</f>
        <v>0</v>
      </c>
      <c r="AU470" s="357">
        <f>'Test-AI'!AB468</f>
        <v>0</v>
      </c>
      <c r="AV470" s="357">
        <f>'Test-AI'!AC468</f>
        <v>0</v>
      </c>
      <c r="AW470" s="296">
        <f t="shared" si="35"/>
        <v>0</v>
      </c>
      <c r="AX470" s="297" t="e">
        <f t="shared" si="36"/>
        <v>#DIV/0!</v>
      </c>
      <c r="AY470" s="298" t="e">
        <f t="shared" si="36"/>
        <v>#DIV/0!</v>
      </c>
      <c r="AZ470" s="297" t="e">
        <f t="shared" si="36"/>
        <v>#DIV/0!</v>
      </c>
      <c r="BA470" s="345" t="e">
        <f t="shared" si="33"/>
        <v>#DIV/0!</v>
      </c>
      <c r="BB470" s="75"/>
      <c r="BC470" s="75"/>
      <c r="BD470" s="574" t="s">
        <v>46</v>
      </c>
      <c r="BE470" s="549" t="e">
        <f t="array" ref="BE470">bdRateExtend($G468:$G471,H468:H471,$AC468:$AC471,AD468:AD471)</f>
        <v>#VALUE!</v>
      </c>
      <c r="BF470" s="552"/>
      <c r="BG470" s="552"/>
      <c r="BH470" s="552"/>
      <c r="BI470" s="552"/>
      <c r="BJ470" s="552"/>
      <c r="BK470" s="551" t="e">
        <f t="array" ref="BK470">bdRateExtend($G468:$G471,L468:L471,$AC468:$AC471,AH468:AH471)</f>
        <v>#VALUE!</v>
      </c>
      <c r="BL470" s="552"/>
      <c r="BM470" s="551" t="e">
        <f t="array" ref="BM470">bdRateExtend($G468:$G471,M468:M471,$AC468:$AC471,AI468:AI471)</f>
        <v>#VALUE!</v>
      </c>
      <c r="BN470" s="552"/>
      <c r="BO470" s="545" t="e">
        <f t="array" ref="BO470">bdRateExtend($G468:$G471,N468:N471,$AC468:$AC471,AJ468:AJ471,"None", FALSE,1)</f>
        <v>#VALUE!</v>
      </c>
      <c r="BP470" s="541"/>
      <c r="BQ470" s="545" t="e">
        <f t="array" ref="BQ470">bdRateExtend($G468:$G471,O468:O471,$AC468:$AC471,AK468:AK471,"None", FALSE,1)</f>
        <v>#VALUE!</v>
      </c>
      <c r="BR470" s="541"/>
      <c r="BS470" s="551" t="e">
        <f t="array" ref="BS470">bdRateExtend($G468:$G471,P468:P471,$AC468:$AC471,AL468:AL471)</f>
        <v>#VALUE!</v>
      </c>
      <c r="BT470" s="552"/>
      <c r="BU470" s="551" t="e">
        <f t="array" ref="BU470">bdRateExtend($G468:$G471,Q468:Q471,$AC468:$AC471,AM468:AM471)</f>
        <v>#VALUE!</v>
      </c>
      <c r="BV470" s="552"/>
      <c r="BW470" s="551" t="e">
        <f t="array" ref="BW470">bdRateExtend($G468:$G471,R468:R471,$AC468:$AC471,AN468:AN471)</f>
        <v>#VALUE!</v>
      </c>
      <c r="BX470" s="552"/>
      <c r="BY470" s="552"/>
      <c r="BZ470" s="541"/>
      <c r="CA470" s="541"/>
      <c r="CB470" s="552"/>
      <c r="CC470" s="560" t="e">
        <f t="array" ref="CC470">bdCAMBIExtend($G468:$G471,V468:V471,$AC468:$AC471,AR468:AR471)</f>
        <v>#VALUE!</v>
      </c>
      <c r="CD470" s="541"/>
      <c r="CE470" s="554">
        <f t="array" ref="CE470">testVMAFRange($G468:$G471,N468:N471,$AC468:$AC471,AJ468:AJ471)</f>
        <v>0</v>
      </c>
      <c r="CF470" s="541"/>
      <c r="CG470" s="554">
        <f t="array" ref="CG470">testVMAFRange($G468:$G471,O468:O471,$AC468:$AC471,AK468:AK471)</f>
        <v>0</v>
      </c>
      <c r="CH470" s="541"/>
    </row>
    <row r="471" spans="1:86" ht="17" hidden="1" customHeight="1" x14ac:dyDescent="0.2">
      <c r="A471" s="552"/>
      <c r="B471" s="571"/>
      <c r="C471" s="486"/>
      <c r="D471" s="602"/>
      <c r="E471" s="577"/>
      <c r="F471" s="240">
        <v>210</v>
      </c>
      <c r="G471" s="299">
        <f>'Anchor-AI'!L469</f>
        <v>0</v>
      </c>
      <c r="H471" s="300">
        <f>'Anchor-AI'!M469</f>
        <v>0</v>
      </c>
      <c r="I471" s="300">
        <f>'Anchor-AI'!N469</f>
        <v>0</v>
      </c>
      <c r="J471" s="300">
        <f>'Anchor-AI'!O469</f>
        <v>0</v>
      </c>
      <c r="K471" s="295">
        <f>(Summary!$C$63*H471+Summary!$C$64*I471+Summary!$C$65*J471)/Summary!$C$66</f>
        <v>0</v>
      </c>
      <c r="L471" s="300">
        <f>'Anchor-AI'!P469</f>
        <v>0</v>
      </c>
      <c r="M471" s="300">
        <f>'Anchor-AI'!Q469</f>
        <v>0</v>
      </c>
      <c r="N471" s="300">
        <f>'Anchor-AI'!R469</f>
        <v>0</v>
      </c>
      <c r="O471" s="300">
        <f>'Anchor-AI'!S469</f>
        <v>0</v>
      </c>
      <c r="P471" s="300">
        <f>'Anchor-AI'!T469</f>
        <v>0</v>
      </c>
      <c r="Q471" s="300">
        <f>'Anchor-AI'!U469</f>
        <v>0</v>
      </c>
      <c r="R471" s="300">
        <f>'Anchor-AI'!V469</f>
        <v>0</v>
      </c>
      <c r="S471" s="300">
        <f>'Anchor-AI'!W469</f>
        <v>0</v>
      </c>
      <c r="T471" s="300">
        <f>'Anchor-AI'!X469</f>
        <v>0</v>
      </c>
      <c r="U471" s="300">
        <f>10*LOG10(1/((Summary!$C$80/10^(R471/10)+Summary!$C$81/10^(S471/10)+Summary!$C$82/10^(T471/10))/Summary!$C$83))</f>
        <v>0</v>
      </c>
      <c r="V471" s="300">
        <f>'Anchor-AI'!Y469</f>
        <v>0</v>
      </c>
      <c r="W471" s="300">
        <f>'Anchor-AI'!Z469</f>
        <v>0</v>
      </c>
      <c r="X471" s="300">
        <f>'Anchor-AI'!AA469</f>
        <v>0</v>
      </c>
      <c r="Y471" s="357">
        <f>'Anchor-AI'!AB469</f>
        <v>0</v>
      </c>
      <c r="Z471" s="357">
        <f>'Anchor-AI'!AC469</f>
        <v>0</v>
      </c>
      <c r="AA471" s="301">
        <f t="shared" si="34"/>
        <v>0</v>
      </c>
      <c r="AB471" s="76"/>
      <c r="AC471" s="171">
        <f>'Test-AI'!L469</f>
        <v>0</v>
      </c>
      <c r="AD471" s="168">
        <f>'Test-AI'!M469</f>
        <v>0</v>
      </c>
      <c r="AE471" s="168">
        <f>'Test-AI'!N469</f>
        <v>0</v>
      </c>
      <c r="AF471" s="168">
        <f>'Test-AI'!O469</f>
        <v>0</v>
      </c>
      <c r="AG471" s="168">
        <f>(Summary!$C$63*AD471+Summary!$C$64*AE471+Summary!$C$65*AF471)/Summary!$C$66</f>
        <v>0</v>
      </c>
      <c r="AH471" s="168">
        <f>'Test-AI'!P469</f>
        <v>0</v>
      </c>
      <c r="AI471" s="168">
        <f>'Test-AI'!Q469</f>
        <v>0</v>
      </c>
      <c r="AJ471" s="168">
        <f>'Test-AI'!R469</f>
        <v>0</v>
      </c>
      <c r="AK471" s="168">
        <f>'Test-AI'!S469</f>
        <v>0</v>
      </c>
      <c r="AL471" s="168">
        <f>'Test-AI'!T469</f>
        <v>0</v>
      </c>
      <c r="AM471" s="168">
        <f>'Test-AI'!U469</f>
        <v>0</v>
      </c>
      <c r="AN471" s="168">
        <f>'Test-AI'!V469</f>
        <v>0</v>
      </c>
      <c r="AO471" s="168">
        <f>'Test-AI'!W469</f>
        <v>0</v>
      </c>
      <c r="AP471" s="168">
        <f>'Test-AI'!X469</f>
        <v>0</v>
      </c>
      <c r="AQ471" s="168">
        <f>10*LOG10(1/((Summary!$C$80/10^(AN471/10)+Summary!$C$81/10^(AO471/10)+Summary!$C$82/10^(AP471/10))/Summary!$C$83))</f>
        <v>0</v>
      </c>
      <c r="AR471" s="168">
        <f>'Test-AI'!Y469</f>
        <v>0</v>
      </c>
      <c r="AS471" s="168">
        <f>'Test-AI'!Z469</f>
        <v>0</v>
      </c>
      <c r="AT471" s="300">
        <f>'Test-AI'!AA469</f>
        <v>0</v>
      </c>
      <c r="AU471" s="357">
        <f>'Test-AI'!AB469</f>
        <v>0</v>
      </c>
      <c r="AV471" s="357">
        <f>'Test-AI'!AC469</f>
        <v>0</v>
      </c>
      <c r="AW471" s="301">
        <f t="shared" si="35"/>
        <v>0</v>
      </c>
      <c r="AX471" s="302" t="e">
        <f t="shared" si="36"/>
        <v>#DIV/0!</v>
      </c>
      <c r="AY471" s="303" t="e">
        <f t="shared" si="36"/>
        <v>#DIV/0!</v>
      </c>
      <c r="AZ471" s="297" t="e">
        <f t="shared" si="36"/>
        <v>#DIV/0!</v>
      </c>
      <c r="BA471" s="345" t="e">
        <f t="shared" si="33"/>
        <v>#DIV/0!</v>
      </c>
      <c r="BB471" s="75"/>
      <c r="BC471" s="75"/>
      <c r="BD471" s="570"/>
      <c r="BE471" s="550"/>
      <c r="BF471" s="553"/>
      <c r="BG471" s="553"/>
      <c r="BH471" s="553"/>
      <c r="BI471" s="553"/>
      <c r="BJ471" s="553"/>
      <c r="BK471" s="553"/>
      <c r="BL471" s="553"/>
      <c r="BM471" s="553"/>
      <c r="BN471" s="553"/>
      <c r="BO471" s="546"/>
      <c r="BP471" s="544"/>
      <c r="BQ471" s="546"/>
      <c r="BR471" s="544"/>
      <c r="BS471" s="553"/>
      <c r="BT471" s="553"/>
      <c r="BU471" s="553"/>
      <c r="BV471" s="553"/>
      <c r="BW471" s="553"/>
      <c r="BX471" s="553"/>
      <c r="BY471" s="553"/>
      <c r="BZ471" s="544"/>
      <c r="CA471" s="544"/>
      <c r="CB471" s="553"/>
      <c r="CC471" s="550"/>
      <c r="CD471" s="541"/>
      <c r="CE471" s="546"/>
      <c r="CF471" s="544"/>
      <c r="CG471" s="546"/>
      <c r="CH471" s="544"/>
    </row>
    <row r="472" spans="1:86" ht="17" hidden="1" customHeight="1" x14ac:dyDescent="0.2">
      <c r="A472" s="552"/>
      <c r="B472" s="620" t="s">
        <v>151</v>
      </c>
      <c r="C472" s="586" t="s">
        <v>111</v>
      </c>
      <c r="D472" s="601">
        <v>29.97</v>
      </c>
      <c r="E472" s="576">
        <v>8</v>
      </c>
      <c r="F472" s="238">
        <v>85</v>
      </c>
      <c r="G472" s="289">
        <f>'Anchor-AI'!L470</f>
        <v>0</v>
      </c>
      <c r="H472" s="290">
        <f>'Anchor-AI'!M470</f>
        <v>0</v>
      </c>
      <c r="I472" s="290">
        <f>'Anchor-AI'!N470</f>
        <v>0</v>
      </c>
      <c r="J472" s="290">
        <f>'Anchor-AI'!O470</f>
        <v>0</v>
      </c>
      <c r="K472" s="290">
        <f>(Summary!$C$63*H472+Summary!$C$64*I472+Summary!$C$65*J472)/Summary!$C$66</f>
        <v>0</v>
      </c>
      <c r="L472" s="290">
        <f>'Anchor-AI'!P470</f>
        <v>0</v>
      </c>
      <c r="M472" s="290">
        <f>'Anchor-AI'!Q470</f>
        <v>0</v>
      </c>
      <c r="N472" s="290">
        <f>'Anchor-AI'!R470</f>
        <v>0</v>
      </c>
      <c r="O472" s="290">
        <f>'Anchor-AI'!S470</f>
        <v>0</v>
      </c>
      <c r="P472" s="290">
        <f>'Anchor-AI'!T470</f>
        <v>0</v>
      </c>
      <c r="Q472" s="290">
        <f>'Anchor-AI'!U470</f>
        <v>0</v>
      </c>
      <c r="R472" s="290">
        <f>'Anchor-AI'!V470</f>
        <v>0</v>
      </c>
      <c r="S472" s="290">
        <f>'Anchor-AI'!W470</f>
        <v>0</v>
      </c>
      <c r="T472" s="290">
        <f>'Anchor-AI'!X470</f>
        <v>0</v>
      </c>
      <c r="U472" s="290">
        <f>10*LOG10(1/((Summary!$C$80/10^(R472/10)+Summary!$C$81/10^(S472/10)+Summary!$C$82/10^(T472/10))/Summary!$C$83))</f>
        <v>0</v>
      </c>
      <c r="V472" s="290">
        <f>'Anchor-AI'!Y470</f>
        <v>0</v>
      </c>
      <c r="W472" s="290">
        <f>'Anchor-AI'!Z470</f>
        <v>0</v>
      </c>
      <c r="X472" s="290">
        <f>'Anchor-AI'!AA470</f>
        <v>0</v>
      </c>
      <c r="Y472" s="360">
        <f>'Anchor-AI'!AB470</f>
        <v>0</v>
      </c>
      <c r="Z472" s="360">
        <f>'Anchor-AI'!AC470</f>
        <v>0</v>
      </c>
      <c r="AA472" s="291">
        <f t="shared" si="34"/>
        <v>0</v>
      </c>
      <c r="AC472" s="169">
        <f>'Test-AI'!L470</f>
        <v>0</v>
      </c>
      <c r="AD472" s="166">
        <f>'Test-AI'!M470</f>
        <v>0</v>
      </c>
      <c r="AE472" s="166">
        <f>'Test-AI'!N470</f>
        <v>0</v>
      </c>
      <c r="AF472" s="166">
        <f>'Test-AI'!O470</f>
        <v>0</v>
      </c>
      <c r="AG472" s="166">
        <f>(Summary!$C$63*AD472+Summary!$C$64*AE472+Summary!$C$65*AF472)/Summary!$C$66</f>
        <v>0</v>
      </c>
      <c r="AH472" s="166">
        <f>'Test-AI'!P470</f>
        <v>0</v>
      </c>
      <c r="AI472" s="166">
        <f>'Test-AI'!Q470</f>
        <v>0</v>
      </c>
      <c r="AJ472" s="166">
        <f>'Test-AI'!R470</f>
        <v>0</v>
      </c>
      <c r="AK472" s="166">
        <f>'Test-AI'!S470</f>
        <v>0</v>
      </c>
      <c r="AL472" s="166">
        <f>'Test-AI'!T470</f>
        <v>0</v>
      </c>
      <c r="AM472" s="166">
        <f>'Test-AI'!U470</f>
        <v>0</v>
      </c>
      <c r="AN472" s="166">
        <f>'Test-AI'!V470</f>
        <v>0</v>
      </c>
      <c r="AO472" s="166">
        <f>'Test-AI'!W470</f>
        <v>0</v>
      </c>
      <c r="AP472" s="166">
        <f>'Test-AI'!X470</f>
        <v>0</v>
      </c>
      <c r="AQ472" s="166">
        <f>10*LOG10(1/((Summary!$C$80/10^(AN472/10)+Summary!$C$81/10^(AO472/10)+Summary!$C$82/10^(AP472/10))/Summary!$C$83))</f>
        <v>0</v>
      </c>
      <c r="AR472" s="166">
        <f>'Test-AI'!Y470</f>
        <v>0</v>
      </c>
      <c r="AS472" s="166">
        <f>'Test-AI'!Z470</f>
        <v>0</v>
      </c>
      <c r="AT472" s="290">
        <f>'Test-AI'!AA470</f>
        <v>0</v>
      </c>
      <c r="AU472" s="356">
        <f>'Test-AI'!AB470</f>
        <v>0</v>
      </c>
      <c r="AV472" s="356">
        <f>'Test-AI'!AC470</f>
        <v>0</v>
      </c>
      <c r="AW472" s="291">
        <f t="shared" si="35"/>
        <v>0</v>
      </c>
      <c r="AX472" s="292" t="e">
        <f t="shared" si="36"/>
        <v>#DIV/0!</v>
      </c>
      <c r="AY472" s="293" t="e">
        <f t="shared" si="36"/>
        <v>#DIV/0!</v>
      </c>
      <c r="AZ472" s="292" t="e">
        <f t="shared" si="36"/>
        <v>#DIV/0!</v>
      </c>
      <c r="BA472" s="344" t="e">
        <f t="shared" si="33"/>
        <v>#DIV/0!</v>
      </c>
      <c r="BB472" s="75"/>
      <c r="BC472" s="75"/>
      <c r="BD472" s="572" t="s">
        <v>39</v>
      </c>
      <c r="BE472" s="549" t="e">
        <f t="array" ref="BE472">bdRateExtend($G472:$G475,H472:H475,$AC472:$AC475,AD472:AD475)</f>
        <v>#VALUE!</v>
      </c>
      <c r="BF472" s="551" t="e">
        <f t="array" ref="BF472">bdRateExtend($G472:$G477,H472:H477,$AC472:$AC477,AD472:AD477)</f>
        <v>#VALUE!</v>
      </c>
      <c r="BG472" s="551" t="e">
        <f t="array" ref="BG472">bdRateExtend($G472:$G477,I472:I477,$AC472:$AC477,AE472:AE477)</f>
        <v>#VALUE!</v>
      </c>
      <c r="BH472" s="551" t="e">
        <f t="array" ref="BH472">bdRateExtend($G472:$G477,J472:J477,$AC472:$AC477,AF472:AF477)</f>
        <v>#VALUE!</v>
      </c>
      <c r="BI472" s="551" t="e">
        <f t="array" ref="BI472">bdRateExtend($G472:$G477,K472:K477,$AC472:$AC477,AG472:AG477)</f>
        <v>#VALUE!</v>
      </c>
      <c r="BJ472" s="575" t="e">
        <f>(Summary!$C$94*BF472+Summary!$C$95*BG472+Summary!$C$96*BH472)/Summary!$C$97</f>
        <v>#VALUE!</v>
      </c>
      <c r="BK472" s="551" t="e">
        <f t="array" ref="BK472">bdRateExtend($G472:$G475,L472:L475,$AC472:$AC475,AH472:AH475)</f>
        <v>#VALUE!</v>
      </c>
      <c r="BL472" s="551" t="e">
        <f t="array" ref="BL472">bdRateExtend($G472:$G477,L472:L477,$AC472:$AC477,AH472:AH477)</f>
        <v>#VALUE!</v>
      </c>
      <c r="BM472" s="551" t="e">
        <f t="array" ref="BM472">bdRateExtend($G472:$G475,M472:M475,$AC472:$AC475,AI472:AI475)</f>
        <v>#VALUE!</v>
      </c>
      <c r="BN472" s="551" t="e">
        <f t="array" ref="BN472">bdRateExtend($G472:$G477,M472:M477,$AC472:$AC477,AI472:AI477)</f>
        <v>#VALUE!</v>
      </c>
      <c r="BO472" s="548" t="e">
        <f t="array" ref="BO472">bdRateExtend($G472:$G475,N472:N475,$AC472:$AC475,AJ472:AJ475,"None", FALSE,1)</f>
        <v>#VALUE!</v>
      </c>
      <c r="BP472" s="585" t="e">
        <f t="array" ref="BP472">bdRateExtend($G472:$G477,N472:N477,$AC472:$AC477,AJ472:AJ477,"None", FALSE,1)</f>
        <v>#VALUE!</v>
      </c>
      <c r="BQ472" s="548" t="e">
        <f t="array" ref="BQ472">bdRateExtend($G472:$G475,O472:O475,$AC472:$AC475,AK472:AK475,"None", FALSE,1)</f>
        <v>#VALUE!</v>
      </c>
      <c r="BR472" s="585" t="e">
        <f t="array" ref="BR472">bdRateExtend($G472:$G477,O472:O477,$AC472:$AC477,AK472:AK477,"None", FALSE,1)</f>
        <v>#VALUE!</v>
      </c>
      <c r="BS472" s="551" t="e">
        <f t="array" ref="BS472">bdRateExtend($G472:$G475,P472:P475,$AC472:$AC475,AL472:AL475)</f>
        <v>#VALUE!</v>
      </c>
      <c r="BT472" s="551" t="e">
        <f t="array" ref="BT472">bdRateExtend($G472:$G477,P472:P477,$AC472:$AC477,AL472:AL477)</f>
        <v>#VALUE!</v>
      </c>
      <c r="BU472" s="551" t="e">
        <f t="array" ref="BU472">bdRateExtend($G472:$G475,Q472:Q475,$AC472:$AC475,AM472:AM475)</f>
        <v>#VALUE!</v>
      </c>
      <c r="BV472" s="551" t="e">
        <f t="array" ref="BV472">bdRateExtend($G472:$G477,Q472:Q477,$AC472:$AC477,AM472:AM477)</f>
        <v>#VALUE!</v>
      </c>
      <c r="BW472" s="551" t="e">
        <f t="array" ref="BW472">bdRateExtend($G472:$G475,R472:R475,$AC472:$AC475,AN472:AN475)</f>
        <v>#VALUE!</v>
      </c>
      <c r="BX472" s="551" t="e">
        <f t="array" ref="BX472">bdRateExtend($G472:$G477,R472:R477,$AC472:$AC477,AN472:AN477)</f>
        <v>#VALUE!</v>
      </c>
      <c r="BY472" s="551" t="e">
        <f t="array" ref="BY472">bdRateExtend($G472:$G477,S472:S477,$AC472:$AC477,AO472:AO477)</f>
        <v>#VALUE!</v>
      </c>
      <c r="BZ472" s="555" t="e">
        <f t="array" ref="BZ472">bdRateExtend($G472:$G477,T472:T477,$AC472:$AC477,AP472:AP477)</f>
        <v>#VALUE!</v>
      </c>
      <c r="CA472" s="555" t="e">
        <f t="array" ref="CA472">bdRateExtend($G472:$G477,U472:U477,$AC472:$AC477,AQ472:AQ477)</f>
        <v>#VALUE!</v>
      </c>
      <c r="CB472" s="575" t="e">
        <f>(Summary!$C$108*BX472+Summary!$C$109*BY472+Summary!$C$110*BZ472)/Summary!$C$111</f>
        <v>#VALUE!</v>
      </c>
      <c r="CC472" s="561" t="e">
        <f t="array" ref="CC472">bdCAMBIExtend($G472:$G475,V472:V475,$AC472:$AC475,AR472:AR475)</f>
        <v>#VALUE!</v>
      </c>
      <c r="CD472" s="561" t="e">
        <f t="array" ref="CD472">bdCAMBIExtend($G472:$G477,V472:V477,$AC472:$AC477,AR472:AR477)</f>
        <v>#VALUE!</v>
      </c>
      <c r="CE472" s="547">
        <f t="array" ref="CE472">testVMAFRange($G472:$G475,N472:N475,$AC472:$AC475,AJ472:AJ475)</f>
        <v>0</v>
      </c>
      <c r="CF472" s="543">
        <f t="array" ref="CF472">testVMAFRange($G472:$G477,N472:N477,$AC472:$AC477,AJ472:AJ477)</f>
        <v>0</v>
      </c>
      <c r="CG472" s="547">
        <f t="array" ref="CG472">testVMAFRange($G472:$G475,O472:O475,$AC472:$AC475,AK472:AK475)</f>
        <v>0</v>
      </c>
      <c r="CH472" s="543">
        <f t="array" ref="CH472">testVMAFRange($G472:$G477,O472:O477,$AC472:$AC477,AK472:AK477)</f>
        <v>0</v>
      </c>
    </row>
    <row r="473" spans="1:86" ht="17" hidden="1" customHeight="1" x14ac:dyDescent="0.2">
      <c r="A473" s="552"/>
      <c r="B473" s="566"/>
      <c r="C473" s="485"/>
      <c r="D473" s="590"/>
      <c r="E473" s="558"/>
      <c r="F473" s="239">
        <v>110</v>
      </c>
      <c r="G473" s="294">
        <f>'Anchor-AI'!L471</f>
        <v>0</v>
      </c>
      <c r="H473" s="295">
        <f>'Anchor-AI'!M471</f>
        <v>0</v>
      </c>
      <c r="I473" s="295">
        <f>'Anchor-AI'!N471</f>
        <v>0</v>
      </c>
      <c r="J473" s="295">
        <f>'Anchor-AI'!O471</f>
        <v>0</v>
      </c>
      <c r="K473" s="295">
        <f>(Summary!$C$63*H473+Summary!$C$64*I473+Summary!$C$65*J473)/Summary!$C$66</f>
        <v>0</v>
      </c>
      <c r="L473" s="295">
        <f>'Anchor-AI'!P471</f>
        <v>0</v>
      </c>
      <c r="M473" s="295">
        <f>'Anchor-AI'!Q471</f>
        <v>0</v>
      </c>
      <c r="N473" s="295">
        <f>'Anchor-AI'!R471</f>
        <v>0</v>
      </c>
      <c r="O473" s="295">
        <f>'Anchor-AI'!S471</f>
        <v>0</v>
      </c>
      <c r="P473" s="295">
        <f>'Anchor-AI'!T471</f>
        <v>0</v>
      </c>
      <c r="Q473" s="295">
        <f>'Anchor-AI'!U471</f>
        <v>0</v>
      </c>
      <c r="R473" s="295">
        <f>'Anchor-AI'!V471</f>
        <v>0</v>
      </c>
      <c r="S473" s="295">
        <f>'Anchor-AI'!W471</f>
        <v>0</v>
      </c>
      <c r="T473" s="295">
        <f>'Anchor-AI'!X471</f>
        <v>0</v>
      </c>
      <c r="U473" s="295">
        <f>10*LOG10(1/((Summary!$C$80/10^(R473/10)+Summary!$C$81/10^(S473/10)+Summary!$C$82/10^(T473/10))/Summary!$C$83))</f>
        <v>0</v>
      </c>
      <c r="V473" s="295">
        <f>'Anchor-AI'!Y471</f>
        <v>0</v>
      </c>
      <c r="W473" s="295">
        <f>'Anchor-AI'!Z471</f>
        <v>0</v>
      </c>
      <c r="X473" s="295">
        <f>'Anchor-AI'!AA471</f>
        <v>0</v>
      </c>
      <c r="Y473" s="357">
        <f>'Anchor-AI'!AB471</f>
        <v>0</v>
      </c>
      <c r="Z473" s="357">
        <f>'Anchor-AI'!AC471</f>
        <v>0</v>
      </c>
      <c r="AA473" s="296">
        <f t="shared" si="34"/>
        <v>0</v>
      </c>
      <c r="AC473" s="170">
        <f>'Test-AI'!L471</f>
        <v>0</v>
      </c>
      <c r="AD473" s="167">
        <f>'Test-AI'!M471</f>
        <v>0</v>
      </c>
      <c r="AE473" s="167">
        <f>'Test-AI'!N471</f>
        <v>0</v>
      </c>
      <c r="AF473" s="167">
        <f>'Test-AI'!O471</f>
        <v>0</v>
      </c>
      <c r="AG473" s="167">
        <f>(Summary!$C$63*AD473+Summary!$C$64*AE473+Summary!$C$65*AF473)/Summary!$C$66</f>
        <v>0</v>
      </c>
      <c r="AH473" s="167">
        <f>'Test-AI'!P471</f>
        <v>0</v>
      </c>
      <c r="AI473" s="167">
        <f>'Test-AI'!Q471</f>
        <v>0</v>
      </c>
      <c r="AJ473" s="167">
        <f>'Test-AI'!R471</f>
        <v>0</v>
      </c>
      <c r="AK473" s="167">
        <f>'Test-AI'!S471</f>
        <v>0</v>
      </c>
      <c r="AL473" s="167">
        <f>'Test-AI'!T471</f>
        <v>0</v>
      </c>
      <c r="AM473" s="167">
        <f>'Test-AI'!U471</f>
        <v>0</v>
      </c>
      <c r="AN473" s="167">
        <f>'Test-AI'!V471</f>
        <v>0</v>
      </c>
      <c r="AO473" s="167">
        <f>'Test-AI'!W471</f>
        <v>0</v>
      </c>
      <c r="AP473" s="167">
        <f>'Test-AI'!X471</f>
        <v>0</v>
      </c>
      <c r="AQ473" s="167">
        <f>10*LOG10(1/((Summary!$C$80/10^(AN473/10)+Summary!$C$81/10^(AO473/10)+Summary!$C$82/10^(AP473/10))/Summary!$C$83))</f>
        <v>0</v>
      </c>
      <c r="AR473" s="167">
        <f>'Test-AI'!Y471</f>
        <v>0</v>
      </c>
      <c r="AS473" s="167">
        <f>'Test-AI'!Z471</f>
        <v>0</v>
      </c>
      <c r="AT473" s="295">
        <f>'Test-AI'!AA471</f>
        <v>0</v>
      </c>
      <c r="AU473" s="357">
        <f>'Test-AI'!AB471</f>
        <v>0</v>
      </c>
      <c r="AV473" s="357">
        <f>'Test-AI'!AC471</f>
        <v>0</v>
      </c>
      <c r="AW473" s="296">
        <f t="shared" si="35"/>
        <v>0</v>
      </c>
      <c r="AX473" s="297" t="e">
        <f t="shared" si="36"/>
        <v>#DIV/0!</v>
      </c>
      <c r="AY473" s="298" t="e">
        <f t="shared" si="36"/>
        <v>#DIV/0!</v>
      </c>
      <c r="AZ473" s="297" t="e">
        <f t="shared" si="36"/>
        <v>#DIV/0!</v>
      </c>
      <c r="BA473" s="345" t="e">
        <f t="shared" si="33"/>
        <v>#DIV/0!</v>
      </c>
      <c r="BB473" s="75"/>
      <c r="BC473" s="75"/>
      <c r="BD473" s="565"/>
      <c r="BE473" s="550"/>
      <c r="BF473" s="552"/>
      <c r="BG473" s="552"/>
      <c r="BH473" s="552"/>
      <c r="BI473" s="552"/>
      <c r="BJ473" s="552"/>
      <c r="BK473" s="553"/>
      <c r="BL473" s="552"/>
      <c r="BM473" s="553"/>
      <c r="BN473" s="552"/>
      <c r="BO473" s="546"/>
      <c r="BP473" s="541"/>
      <c r="BQ473" s="546"/>
      <c r="BR473" s="541"/>
      <c r="BS473" s="553"/>
      <c r="BT473" s="552"/>
      <c r="BU473" s="553"/>
      <c r="BV473" s="552"/>
      <c r="BW473" s="553"/>
      <c r="BX473" s="552"/>
      <c r="BY473" s="552"/>
      <c r="BZ473" s="541"/>
      <c r="CA473" s="541"/>
      <c r="CB473" s="552"/>
      <c r="CC473" s="553"/>
      <c r="CD473" s="552"/>
      <c r="CE473" s="546"/>
      <c r="CF473" s="541"/>
      <c r="CG473" s="546"/>
      <c r="CH473" s="541"/>
    </row>
    <row r="474" spans="1:86" ht="17" hidden="1" customHeight="1" x14ac:dyDescent="0.2">
      <c r="A474" s="552"/>
      <c r="B474" s="566"/>
      <c r="C474" s="485"/>
      <c r="D474" s="590"/>
      <c r="E474" s="558"/>
      <c r="F474" s="239">
        <v>135</v>
      </c>
      <c r="G474" s="294">
        <f>'Anchor-AI'!L472</f>
        <v>0</v>
      </c>
      <c r="H474" s="295">
        <f>'Anchor-AI'!M472</f>
        <v>0</v>
      </c>
      <c r="I474" s="295">
        <f>'Anchor-AI'!N472</f>
        <v>0</v>
      </c>
      <c r="J474" s="295">
        <f>'Anchor-AI'!O472</f>
        <v>0</v>
      </c>
      <c r="K474" s="295">
        <f>(Summary!$C$63*H474+Summary!$C$64*I474+Summary!$C$65*J474)/Summary!$C$66</f>
        <v>0</v>
      </c>
      <c r="L474" s="295">
        <f>'Anchor-AI'!P472</f>
        <v>0</v>
      </c>
      <c r="M474" s="295">
        <f>'Anchor-AI'!Q472</f>
        <v>0</v>
      </c>
      <c r="N474" s="295">
        <f>'Anchor-AI'!R472</f>
        <v>0</v>
      </c>
      <c r="O474" s="295">
        <f>'Anchor-AI'!S472</f>
        <v>0</v>
      </c>
      <c r="P474" s="295">
        <f>'Anchor-AI'!T472</f>
        <v>0</v>
      </c>
      <c r="Q474" s="295">
        <f>'Anchor-AI'!U472</f>
        <v>0</v>
      </c>
      <c r="R474" s="295">
        <f>'Anchor-AI'!V472</f>
        <v>0</v>
      </c>
      <c r="S474" s="295">
        <f>'Anchor-AI'!W472</f>
        <v>0</v>
      </c>
      <c r="T474" s="295">
        <f>'Anchor-AI'!X472</f>
        <v>0</v>
      </c>
      <c r="U474" s="295">
        <f>10*LOG10(1/((Summary!$C$80/10^(R474/10)+Summary!$C$81/10^(S474/10)+Summary!$C$82/10^(T474/10))/Summary!$C$83))</f>
        <v>0</v>
      </c>
      <c r="V474" s="295">
        <f>'Anchor-AI'!Y472</f>
        <v>0</v>
      </c>
      <c r="W474" s="295">
        <f>'Anchor-AI'!Z472</f>
        <v>0</v>
      </c>
      <c r="X474" s="295">
        <f>'Anchor-AI'!AA472</f>
        <v>0</v>
      </c>
      <c r="Y474" s="357">
        <f>'Anchor-AI'!AB472</f>
        <v>0</v>
      </c>
      <c r="Z474" s="357">
        <f>'Anchor-AI'!AC472</f>
        <v>0</v>
      </c>
      <c r="AA474" s="296">
        <f t="shared" si="34"/>
        <v>0</v>
      </c>
      <c r="AC474" s="170">
        <f>'Test-AI'!L472</f>
        <v>0</v>
      </c>
      <c r="AD474" s="167">
        <f>'Test-AI'!M472</f>
        <v>0</v>
      </c>
      <c r="AE474" s="167">
        <f>'Test-AI'!N472</f>
        <v>0</v>
      </c>
      <c r="AF474" s="167">
        <f>'Test-AI'!O472</f>
        <v>0</v>
      </c>
      <c r="AG474" s="167">
        <f>(Summary!$C$63*AD474+Summary!$C$64*AE474+Summary!$C$65*AF474)/Summary!$C$66</f>
        <v>0</v>
      </c>
      <c r="AH474" s="167">
        <f>'Test-AI'!P472</f>
        <v>0</v>
      </c>
      <c r="AI474" s="167">
        <f>'Test-AI'!Q472</f>
        <v>0</v>
      </c>
      <c r="AJ474" s="167">
        <f>'Test-AI'!R472</f>
        <v>0</v>
      </c>
      <c r="AK474" s="167">
        <f>'Test-AI'!S472</f>
        <v>0</v>
      </c>
      <c r="AL474" s="167">
        <f>'Test-AI'!T472</f>
        <v>0</v>
      </c>
      <c r="AM474" s="167">
        <f>'Test-AI'!U472</f>
        <v>0</v>
      </c>
      <c r="AN474" s="167">
        <f>'Test-AI'!V472</f>
        <v>0</v>
      </c>
      <c r="AO474" s="167">
        <f>'Test-AI'!W472</f>
        <v>0</v>
      </c>
      <c r="AP474" s="167">
        <f>'Test-AI'!X472</f>
        <v>0</v>
      </c>
      <c r="AQ474" s="167">
        <f>10*LOG10(1/((Summary!$C$80/10^(AN474/10)+Summary!$C$81/10^(AO474/10)+Summary!$C$82/10^(AP474/10))/Summary!$C$83))</f>
        <v>0</v>
      </c>
      <c r="AR474" s="167">
        <f>'Test-AI'!Y472</f>
        <v>0</v>
      </c>
      <c r="AS474" s="167">
        <f>'Test-AI'!Z472</f>
        <v>0</v>
      </c>
      <c r="AT474" s="295">
        <f>'Test-AI'!AA472</f>
        <v>0</v>
      </c>
      <c r="AU474" s="357">
        <f>'Test-AI'!AB472</f>
        <v>0</v>
      </c>
      <c r="AV474" s="357">
        <f>'Test-AI'!AC472</f>
        <v>0</v>
      </c>
      <c r="AW474" s="296">
        <f t="shared" si="35"/>
        <v>0</v>
      </c>
      <c r="AX474" s="297" t="e">
        <f t="shared" si="36"/>
        <v>#DIV/0!</v>
      </c>
      <c r="AY474" s="298" t="e">
        <f t="shared" si="36"/>
        <v>#DIV/0!</v>
      </c>
      <c r="AZ474" s="297" t="e">
        <f t="shared" si="36"/>
        <v>#DIV/0!</v>
      </c>
      <c r="BA474" s="345" t="e">
        <f t="shared" si="33"/>
        <v>#DIV/0!</v>
      </c>
      <c r="BB474" s="75"/>
      <c r="BC474" s="75"/>
      <c r="BD474" s="573" t="s">
        <v>147</v>
      </c>
      <c r="BE474" s="549" t="e">
        <f t="array" ref="BE474">bdRateExtend($G473:$G476,H473:H476,$AC473:$AC476,AD473:AD476)</f>
        <v>#VALUE!</v>
      </c>
      <c r="BF474" s="552"/>
      <c r="BG474" s="552"/>
      <c r="BH474" s="552"/>
      <c r="BI474" s="552"/>
      <c r="BJ474" s="552"/>
      <c r="BK474" s="551" t="e">
        <f t="array" ref="BK474">bdRateExtend($G473:$G476,L473:L476,$AC473:$AC476,AH473:AH476)</f>
        <v>#VALUE!</v>
      </c>
      <c r="BL474" s="552"/>
      <c r="BM474" s="551" t="e">
        <f t="array" ref="BM474">bdRateExtend($G473:$G476,M473:M476,$AC473:$AC476,AI473:AI476)</f>
        <v>#VALUE!</v>
      </c>
      <c r="BN474" s="552"/>
      <c r="BO474" s="545" t="e">
        <f t="array" ref="BO474">bdRateExtend($G473:$G476,N473:N476,$AC473:$AC476,AJ473:AJ476,"None", FALSE,1)</f>
        <v>#VALUE!</v>
      </c>
      <c r="BP474" s="541"/>
      <c r="BQ474" s="545" t="e">
        <f t="array" ref="BQ474">bdRateExtend($G473:$G476,O473:O476,$AC473:$AC476,AK473:AK476,"None", FALSE,1)</f>
        <v>#VALUE!</v>
      </c>
      <c r="BR474" s="541"/>
      <c r="BS474" s="551" t="e">
        <f t="array" ref="BS474">bdRateExtend($G473:$G476,P473:P476,$AC473:$AC476,AL473:AL476)</f>
        <v>#VALUE!</v>
      </c>
      <c r="BT474" s="552"/>
      <c r="BU474" s="551" t="e">
        <f t="array" ref="BU474">bdRateExtend($G473:$G476,Q473:Q476,$AC473:$AC476,AM473:AM476)</f>
        <v>#VALUE!</v>
      </c>
      <c r="BV474" s="552"/>
      <c r="BW474" s="551" t="e">
        <f t="array" ref="BW474">bdRateExtend($G473:$G476,R473:R476,$AC473:$AC476,AN473:AN476)</f>
        <v>#VALUE!</v>
      </c>
      <c r="BX474" s="552"/>
      <c r="BY474" s="552"/>
      <c r="BZ474" s="541"/>
      <c r="CA474" s="541"/>
      <c r="CB474" s="552"/>
      <c r="CC474" s="561" t="e">
        <f t="array" ref="CC474">bdCAMBIExtend($G473:$G476,V473:V476,$AC473:$AC476,AR473:AR476)</f>
        <v>#VALUE!</v>
      </c>
      <c r="CD474" s="552"/>
      <c r="CE474" s="554">
        <f t="array" ref="CE474">testVMAFRange($G473:$G476,N473:N476,$AC473:$AC476,AJ473:AJ476)</f>
        <v>0</v>
      </c>
      <c r="CF474" s="541"/>
      <c r="CG474" s="554">
        <f t="array" ref="CG474">testVMAFRange($G473:$G476,O473:O476,$AC473:$AC476,AK473:AK476)</f>
        <v>0</v>
      </c>
      <c r="CH474" s="541"/>
    </row>
    <row r="475" spans="1:86" ht="17" hidden="1" customHeight="1" x14ac:dyDescent="0.2">
      <c r="A475" s="552"/>
      <c r="B475" s="566"/>
      <c r="C475" s="485"/>
      <c r="D475" s="590"/>
      <c r="E475" s="558"/>
      <c r="F475" s="239">
        <v>160</v>
      </c>
      <c r="G475" s="294">
        <f>'Anchor-AI'!L473</f>
        <v>0</v>
      </c>
      <c r="H475" s="295">
        <f>'Anchor-AI'!M473</f>
        <v>0</v>
      </c>
      <c r="I475" s="295">
        <f>'Anchor-AI'!N473</f>
        <v>0</v>
      </c>
      <c r="J475" s="295">
        <f>'Anchor-AI'!O473</f>
        <v>0</v>
      </c>
      <c r="K475" s="295">
        <f>(Summary!$C$63*H475+Summary!$C$64*I475+Summary!$C$65*J475)/Summary!$C$66</f>
        <v>0</v>
      </c>
      <c r="L475" s="295">
        <f>'Anchor-AI'!P473</f>
        <v>0</v>
      </c>
      <c r="M475" s="295">
        <f>'Anchor-AI'!Q473</f>
        <v>0</v>
      </c>
      <c r="N475" s="295">
        <f>'Anchor-AI'!R473</f>
        <v>0</v>
      </c>
      <c r="O475" s="295">
        <f>'Anchor-AI'!S473</f>
        <v>0</v>
      </c>
      <c r="P475" s="295">
        <f>'Anchor-AI'!T473</f>
        <v>0</v>
      </c>
      <c r="Q475" s="295">
        <f>'Anchor-AI'!U473</f>
        <v>0</v>
      </c>
      <c r="R475" s="295">
        <f>'Anchor-AI'!V473</f>
        <v>0</v>
      </c>
      <c r="S475" s="295">
        <f>'Anchor-AI'!W473</f>
        <v>0</v>
      </c>
      <c r="T475" s="295">
        <f>'Anchor-AI'!X473</f>
        <v>0</v>
      </c>
      <c r="U475" s="295">
        <f>10*LOG10(1/((Summary!$C$80/10^(R475/10)+Summary!$C$81/10^(S475/10)+Summary!$C$82/10^(T475/10))/Summary!$C$83))</f>
        <v>0</v>
      </c>
      <c r="V475" s="295">
        <f>'Anchor-AI'!Y473</f>
        <v>0</v>
      </c>
      <c r="W475" s="295">
        <f>'Anchor-AI'!Z473</f>
        <v>0</v>
      </c>
      <c r="X475" s="295">
        <f>'Anchor-AI'!AA473</f>
        <v>0</v>
      </c>
      <c r="Y475" s="357">
        <f>'Anchor-AI'!AB473</f>
        <v>0</v>
      </c>
      <c r="Z475" s="357">
        <f>'Anchor-AI'!AC473</f>
        <v>0</v>
      </c>
      <c r="AA475" s="296">
        <f t="shared" si="34"/>
        <v>0</v>
      </c>
      <c r="AC475" s="170">
        <f>'Test-AI'!L473</f>
        <v>0</v>
      </c>
      <c r="AD475" s="167">
        <f>'Test-AI'!M473</f>
        <v>0</v>
      </c>
      <c r="AE475" s="167">
        <f>'Test-AI'!N473</f>
        <v>0</v>
      </c>
      <c r="AF475" s="167">
        <f>'Test-AI'!O473</f>
        <v>0</v>
      </c>
      <c r="AG475" s="167">
        <f>(Summary!$C$63*AD475+Summary!$C$64*AE475+Summary!$C$65*AF475)/Summary!$C$66</f>
        <v>0</v>
      </c>
      <c r="AH475" s="167">
        <f>'Test-AI'!P473</f>
        <v>0</v>
      </c>
      <c r="AI475" s="167">
        <f>'Test-AI'!Q473</f>
        <v>0</v>
      </c>
      <c r="AJ475" s="167">
        <f>'Test-AI'!R473</f>
        <v>0</v>
      </c>
      <c r="AK475" s="167">
        <f>'Test-AI'!S473</f>
        <v>0</v>
      </c>
      <c r="AL475" s="167">
        <f>'Test-AI'!T473</f>
        <v>0</v>
      </c>
      <c r="AM475" s="167">
        <f>'Test-AI'!U473</f>
        <v>0</v>
      </c>
      <c r="AN475" s="167">
        <f>'Test-AI'!V473</f>
        <v>0</v>
      </c>
      <c r="AO475" s="167">
        <f>'Test-AI'!W473</f>
        <v>0</v>
      </c>
      <c r="AP475" s="167">
        <f>'Test-AI'!X473</f>
        <v>0</v>
      </c>
      <c r="AQ475" s="167">
        <f>10*LOG10(1/((Summary!$C$80/10^(AN475/10)+Summary!$C$81/10^(AO475/10)+Summary!$C$82/10^(AP475/10))/Summary!$C$83))</f>
        <v>0</v>
      </c>
      <c r="AR475" s="167">
        <f>'Test-AI'!Y473</f>
        <v>0</v>
      </c>
      <c r="AS475" s="167">
        <f>'Test-AI'!Z473</f>
        <v>0</v>
      </c>
      <c r="AT475" s="295">
        <f>'Test-AI'!AA473</f>
        <v>0</v>
      </c>
      <c r="AU475" s="357">
        <f>'Test-AI'!AB473</f>
        <v>0</v>
      </c>
      <c r="AV475" s="357">
        <f>'Test-AI'!AC473</f>
        <v>0</v>
      </c>
      <c r="AW475" s="296">
        <f t="shared" si="35"/>
        <v>0</v>
      </c>
      <c r="AX475" s="297" t="e">
        <f t="shared" si="36"/>
        <v>#DIV/0!</v>
      </c>
      <c r="AY475" s="298" t="e">
        <f t="shared" si="36"/>
        <v>#DIV/0!</v>
      </c>
      <c r="AZ475" s="297" t="e">
        <f t="shared" si="36"/>
        <v>#DIV/0!</v>
      </c>
      <c r="BA475" s="345" t="e">
        <f t="shared" si="33"/>
        <v>#DIV/0!</v>
      </c>
      <c r="BB475" s="75"/>
      <c r="BC475" s="75"/>
      <c r="BD475" s="565"/>
      <c r="BE475" s="550"/>
      <c r="BF475" s="552"/>
      <c r="BG475" s="552"/>
      <c r="BH475" s="552"/>
      <c r="BI475" s="552"/>
      <c r="BJ475" s="552"/>
      <c r="BK475" s="553"/>
      <c r="BL475" s="552"/>
      <c r="BM475" s="553"/>
      <c r="BN475" s="552"/>
      <c r="BO475" s="546"/>
      <c r="BP475" s="541"/>
      <c r="BQ475" s="546"/>
      <c r="BR475" s="541"/>
      <c r="BS475" s="553"/>
      <c r="BT475" s="552"/>
      <c r="BU475" s="553"/>
      <c r="BV475" s="552"/>
      <c r="BW475" s="553"/>
      <c r="BX475" s="552"/>
      <c r="BY475" s="552"/>
      <c r="BZ475" s="541"/>
      <c r="CA475" s="541"/>
      <c r="CB475" s="552"/>
      <c r="CC475" s="553"/>
      <c r="CD475" s="552"/>
      <c r="CE475" s="546"/>
      <c r="CF475" s="541"/>
      <c r="CG475" s="546"/>
      <c r="CH475" s="541"/>
    </row>
    <row r="476" spans="1:86" ht="17" hidden="1" customHeight="1" x14ac:dyDescent="0.2">
      <c r="A476" s="552"/>
      <c r="B476" s="566"/>
      <c r="C476" s="485"/>
      <c r="D476" s="590"/>
      <c r="E476" s="558"/>
      <c r="F476" s="239">
        <v>185</v>
      </c>
      <c r="G476" s="294">
        <f>'Anchor-AI'!L474</f>
        <v>0</v>
      </c>
      <c r="H476" s="295">
        <f>'Anchor-AI'!M474</f>
        <v>0</v>
      </c>
      <c r="I476" s="295">
        <f>'Anchor-AI'!N474</f>
        <v>0</v>
      </c>
      <c r="J476" s="295">
        <f>'Anchor-AI'!O474</f>
        <v>0</v>
      </c>
      <c r="K476" s="295">
        <f>(Summary!$C$63*H476+Summary!$C$64*I476+Summary!$C$65*J476)/Summary!$C$66</f>
        <v>0</v>
      </c>
      <c r="L476" s="295">
        <f>'Anchor-AI'!P474</f>
        <v>0</v>
      </c>
      <c r="M476" s="295">
        <f>'Anchor-AI'!Q474</f>
        <v>0</v>
      </c>
      <c r="N476" s="295">
        <f>'Anchor-AI'!R474</f>
        <v>0</v>
      </c>
      <c r="O476" s="295">
        <f>'Anchor-AI'!S474</f>
        <v>0</v>
      </c>
      <c r="P476" s="295">
        <f>'Anchor-AI'!T474</f>
        <v>0</v>
      </c>
      <c r="Q476" s="295">
        <f>'Anchor-AI'!U474</f>
        <v>0</v>
      </c>
      <c r="R476" s="295">
        <f>'Anchor-AI'!V474</f>
        <v>0</v>
      </c>
      <c r="S476" s="295">
        <f>'Anchor-AI'!W474</f>
        <v>0</v>
      </c>
      <c r="T476" s="295">
        <f>'Anchor-AI'!X474</f>
        <v>0</v>
      </c>
      <c r="U476" s="295">
        <f>10*LOG10(1/((Summary!$C$80/10^(R476/10)+Summary!$C$81/10^(S476/10)+Summary!$C$82/10^(T476/10))/Summary!$C$83))</f>
        <v>0</v>
      </c>
      <c r="V476" s="295">
        <f>'Anchor-AI'!Y474</f>
        <v>0</v>
      </c>
      <c r="W476" s="295">
        <f>'Anchor-AI'!Z474</f>
        <v>0</v>
      </c>
      <c r="X476" s="295">
        <f>'Anchor-AI'!AA474</f>
        <v>0</v>
      </c>
      <c r="Y476" s="357">
        <f>'Anchor-AI'!AB474</f>
        <v>0</v>
      </c>
      <c r="Z476" s="357">
        <f>'Anchor-AI'!AC474</f>
        <v>0</v>
      </c>
      <c r="AA476" s="296">
        <f t="shared" si="34"/>
        <v>0</v>
      </c>
      <c r="AC476" s="170">
        <f>'Test-AI'!L474</f>
        <v>0</v>
      </c>
      <c r="AD476" s="167">
        <f>'Test-AI'!M474</f>
        <v>0</v>
      </c>
      <c r="AE476" s="167">
        <f>'Test-AI'!N474</f>
        <v>0</v>
      </c>
      <c r="AF476" s="167">
        <f>'Test-AI'!O474</f>
        <v>0</v>
      </c>
      <c r="AG476" s="167">
        <f>(Summary!$C$63*AD476+Summary!$C$64*AE476+Summary!$C$65*AF476)/Summary!$C$66</f>
        <v>0</v>
      </c>
      <c r="AH476" s="167">
        <f>'Test-AI'!P474</f>
        <v>0</v>
      </c>
      <c r="AI476" s="167">
        <f>'Test-AI'!Q474</f>
        <v>0</v>
      </c>
      <c r="AJ476" s="167">
        <f>'Test-AI'!R474</f>
        <v>0</v>
      </c>
      <c r="AK476" s="167">
        <f>'Test-AI'!S474</f>
        <v>0</v>
      </c>
      <c r="AL476" s="167">
        <f>'Test-AI'!T474</f>
        <v>0</v>
      </c>
      <c r="AM476" s="167">
        <f>'Test-AI'!U474</f>
        <v>0</v>
      </c>
      <c r="AN476" s="167">
        <f>'Test-AI'!V474</f>
        <v>0</v>
      </c>
      <c r="AO476" s="167">
        <f>'Test-AI'!W474</f>
        <v>0</v>
      </c>
      <c r="AP476" s="167">
        <f>'Test-AI'!X474</f>
        <v>0</v>
      </c>
      <c r="AQ476" s="167">
        <f>10*LOG10(1/((Summary!$C$80/10^(AN476/10)+Summary!$C$81/10^(AO476/10)+Summary!$C$82/10^(AP476/10))/Summary!$C$83))</f>
        <v>0</v>
      </c>
      <c r="AR476" s="167">
        <f>'Test-AI'!Y474</f>
        <v>0</v>
      </c>
      <c r="AS476" s="167">
        <f>'Test-AI'!Z474</f>
        <v>0</v>
      </c>
      <c r="AT476" s="295">
        <f>'Test-AI'!AA474</f>
        <v>0</v>
      </c>
      <c r="AU476" s="357">
        <f>'Test-AI'!AB474</f>
        <v>0</v>
      </c>
      <c r="AV476" s="357">
        <f>'Test-AI'!AC474</f>
        <v>0</v>
      </c>
      <c r="AW476" s="296">
        <f t="shared" si="35"/>
        <v>0</v>
      </c>
      <c r="AX476" s="297" t="e">
        <f t="shared" si="36"/>
        <v>#DIV/0!</v>
      </c>
      <c r="AY476" s="298" t="e">
        <f t="shared" si="36"/>
        <v>#DIV/0!</v>
      </c>
      <c r="AZ476" s="297" t="e">
        <f t="shared" si="36"/>
        <v>#DIV/0!</v>
      </c>
      <c r="BA476" s="345" t="e">
        <f t="shared" si="33"/>
        <v>#DIV/0!</v>
      </c>
      <c r="BB476" s="75"/>
      <c r="BC476" s="75"/>
      <c r="BD476" s="574" t="s">
        <v>46</v>
      </c>
      <c r="BE476" s="549" t="e">
        <f t="array" ref="BE476">bdRateExtend($G474:$G477,H474:H477,$AC474:$AC477,AD474:AD477)</f>
        <v>#VALUE!</v>
      </c>
      <c r="BF476" s="552"/>
      <c r="BG476" s="552"/>
      <c r="BH476" s="552"/>
      <c r="BI476" s="552"/>
      <c r="BJ476" s="552"/>
      <c r="BK476" s="551" t="e">
        <f t="array" ref="BK476">bdRateExtend($G474:$G477,L474:L477,$AC474:$AC477,AH474:AH477)</f>
        <v>#VALUE!</v>
      </c>
      <c r="BL476" s="552"/>
      <c r="BM476" s="551" t="e">
        <f t="array" ref="BM476">bdRateExtend($G474:$G477,M474:M477,$AC474:$AC477,AI474:AI477)</f>
        <v>#VALUE!</v>
      </c>
      <c r="BN476" s="552"/>
      <c r="BO476" s="545" t="e">
        <f t="array" ref="BO476">bdRateExtend($G474:$G477,N474:N477,$AC474:$AC477,AJ474:AJ477,"None", FALSE,1)</f>
        <v>#VALUE!</v>
      </c>
      <c r="BP476" s="541"/>
      <c r="BQ476" s="545" t="e">
        <f t="array" ref="BQ476">bdRateExtend($G474:$G477,O474:O477,$AC474:$AC477,AK474:AK477,"None", FALSE,1)</f>
        <v>#VALUE!</v>
      </c>
      <c r="BR476" s="541"/>
      <c r="BS476" s="551" t="e">
        <f t="array" ref="BS476">bdRateExtend($G474:$G477,P474:P477,$AC474:$AC477,AL474:AL477)</f>
        <v>#VALUE!</v>
      </c>
      <c r="BT476" s="552"/>
      <c r="BU476" s="551" t="e">
        <f t="array" ref="BU476">bdRateExtend($G474:$G477,Q474:Q477,$AC474:$AC477,AM474:AM477)</f>
        <v>#VALUE!</v>
      </c>
      <c r="BV476" s="552"/>
      <c r="BW476" s="551" t="e">
        <f t="array" ref="BW476">bdRateExtend($G474:$G477,R474:R477,$AC474:$AC477,AN474:AN477)</f>
        <v>#VALUE!</v>
      </c>
      <c r="BX476" s="552"/>
      <c r="BY476" s="552"/>
      <c r="BZ476" s="541"/>
      <c r="CA476" s="541"/>
      <c r="CB476" s="552"/>
      <c r="CC476" s="561" t="e">
        <f t="array" ref="CC476">bdCAMBIExtend($G474:$G477,V474:V477,$AC474:$AC477,AR474:AR477)</f>
        <v>#VALUE!</v>
      </c>
      <c r="CD476" s="552"/>
      <c r="CE476" s="554">
        <f t="array" ref="CE476">testVMAFRange($G474:$G477,N474:N477,$AC474:$AC477,AJ474:AJ477)</f>
        <v>0</v>
      </c>
      <c r="CF476" s="541"/>
      <c r="CG476" s="554">
        <f t="array" ref="CG476">testVMAFRange($G474:$G477,O474:O477,$AC474:$AC477,AK474:AK477)</f>
        <v>0</v>
      </c>
      <c r="CH476" s="541"/>
    </row>
    <row r="477" spans="1:86" ht="17" hidden="1" customHeight="1" x14ac:dyDescent="0.2">
      <c r="A477" s="552"/>
      <c r="B477" s="571"/>
      <c r="C477" s="486"/>
      <c r="D477" s="602"/>
      <c r="E477" s="577"/>
      <c r="F477" s="240">
        <v>210</v>
      </c>
      <c r="G477" s="299">
        <f>'Anchor-AI'!L475</f>
        <v>0</v>
      </c>
      <c r="H477" s="300">
        <f>'Anchor-AI'!M475</f>
        <v>0</v>
      </c>
      <c r="I477" s="300">
        <f>'Anchor-AI'!N475</f>
        <v>0</v>
      </c>
      <c r="J477" s="300">
        <f>'Anchor-AI'!O475</f>
        <v>0</v>
      </c>
      <c r="K477" s="295">
        <f>(Summary!$C$63*H477+Summary!$C$64*I477+Summary!$C$65*J477)/Summary!$C$66</f>
        <v>0</v>
      </c>
      <c r="L477" s="300">
        <f>'Anchor-AI'!P475</f>
        <v>0</v>
      </c>
      <c r="M477" s="300">
        <f>'Anchor-AI'!Q475</f>
        <v>0</v>
      </c>
      <c r="N477" s="300">
        <f>'Anchor-AI'!R475</f>
        <v>0</v>
      </c>
      <c r="O477" s="300">
        <f>'Anchor-AI'!S475</f>
        <v>0</v>
      </c>
      <c r="P477" s="300">
        <f>'Anchor-AI'!T475</f>
        <v>0</v>
      </c>
      <c r="Q477" s="300">
        <f>'Anchor-AI'!U475</f>
        <v>0</v>
      </c>
      <c r="R477" s="300">
        <f>'Anchor-AI'!V475</f>
        <v>0</v>
      </c>
      <c r="S477" s="300">
        <f>'Anchor-AI'!W475</f>
        <v>0</v>
      </c>
      <c r="T477" s="300">
        <f>'Anchor-AI'!X475</f>
        <v>0</v>
      </c>
      <c r="U477" s="300">
        <f>10*LOG10(1/((Summary!$C$80/10^(R477/10)+Summary!$C$81/10^(S477/10)+Summary!$C$82/10^(T477/10))/Summary!$C$83))</f>
        <v>0</v>
      </c>
      <c r="V477" s="300">
        <f>'Anchor-AI'!Y475</f>
        <v>0</v>
      </c>
      <c r="W477" s="300">
        <f>'Anchor-AI'!Z475</f>
        <v>0</v>
      </c>
      <c r="X477" s="300">
        <f>'Anchor-AI'!AA475</f>
        <v>0</v>
      </c>
      <c r="Y477" s="357">
        <f>'Anchor-AI'!AB475</f>
        <v>0</v>
      </c>
      <c r="Z477" s="357">
        <f>'Anchor-AI'!AC475</f>
        <v>0</v>
      </c>
      <c r="AA477" s="301">
        <f t="shared" si="34"/>
        <v>0</v>
      </c>
      <c r="AB477" s="76"/>
      <c r="AC477" s="171">
        <f>'Test-AI'!L475</f>
        <v>0</v>
      </c>
      <c r="AD477" s="168">
        <f>'Test-AI'!M475</f>
        <v>0</v>
      </c>
      <c r="AE477" s="168">
        <f>'Test-AI'!N475</f>
        <v>0</v>
      </c>
      <c r="AF477" s="168">
        <f>'Test-AI'!O475</f>
        <v>0</v>
      </c>
      <c r="AG477" s="168">
        <f>(Summary!$C$63*AD477+Summary!$C$64*AE477+Summary!$C$65*AF477)/Summary!$C$66</f>
        <v>0</v>
      </c>
      <c r="AH477" s="168">
        <f>'Test-AI'!P475</f>
        <v>0</v>
      </c>
      <c r="AI477" s="168">
        <f>'Test-AI'!Q475</f>
        <v>0</v>
      </c>
      <c r="AJ477" s="168">
        <f>'Test-AI'!R475</f>
        <v>0</v>
      </c>
      <c r="AK477" s="168">
        <f>'Test-AI'!S475</f>
        <v>0</v>
      </c>
      <c r="AL477" s="168">
        <f>'Test-AI'!T475</f>
        <v>0</v>
      </c>
      <c r="AM477" s="168">
        <f>'Test-AI'!U475</f>
        <v>0</v>
      </c>
      <c r="AN477" s="168">
        <f>'Test-AI'!V475</f>
        <v>0</v>
      </c>
      <c r="AO477" s="168">
        <f>'Test-AI'!W475</f>
        <v>0</v>
      </c>
      <c r="AP477" s="168">
        <f>'Test-AI'!X475</f>
        <v>0</v>
      </c>
      <c r="AQ477" s="168">
        <f>10*LOG10(1/((Summary!$C$80/10^(AN477/10)+Summary!$C$81/10^(AO477/10)+Summary!$C$82/10^(AP477/10))/Summary!$C$83))</f>
        <v>0</v>
      </c>
      <c r="AR477" s="168">
        <f>'Test-AI'!Y475</f>
        <v>0</v>
      </c>
      <c r="AS477" s="168">
        <f>'Test-AI'!Z475</f>
        <v>0</v>
      </c>
      <c r="AT477" s="300">
        <f>'Test-AI'!AA475</f>
        <v>0</v>
      </c>
      <c r="AU477" s="357">
        <f>'Test-AI'!AB475</f>
        <v>0</v>
      </c>
      <c r="AV477" s="357">
        <f>'Test-AI'!AC475</f>
        <v>0</v>
      </c>
      <c r="AW477" s="301">
        <f t="shared" si="35"/>
        <v>0</v>
      </c>
      <c r="AX477" s="302" t="e">
        <f t="shared" si="36"/>
        <v>#DIV/0!</v>
      </c>
      <c r="AY477" s="303" t="e">
        <f t="shared" si="36"/>
        <v>#DIV/0!</v>
      </c>
      <c r="AZ477" s="297" t="e">
        <f t="shared" si="36"/>
        <v>#DIV/0!</v>
      </c>
      <c r="BA477" s="345" t="e">
        <f t="shared" si="33"/>
        <v>#DIV/0!</v>
      </c>
      <c r="BB477" s="75"/>
      <c r="BC477" s="75"/>
      <c r="BD477" s="570"/>
      <c r="BE477" s="550"/>
      <c r="BF477" s="553"/>
      <c r="BG477" s="553"/>
      <c r="BH477" s="553"/>
      <c r="BI477" s="553"/>
      <c r="BJ477" s="553"/>
      <c r="BK477" s="553"/>
      <c r="BL477" s="553"/>
      <c r="BM477" s="553"/>
      <c r="BN477" s="553"/>
      <c r="BO477" s="546"/>
      <c r="BP477" s="544"/>
      <c r="BQ477" s="546"/>
      <c r="BR477" s="544"/>
      <c r="BS477" s="553"/>
      <c r="BT477" s="553"/>
      <c r="BU477" s="553"/>
      <c r="BV477" s="553"/>
      <c r="BW477" s="553"/>
      <c r="BX477" s="553"/>
      <c r="BY477" s="553"/>
      <c r="BZ477" s="544"/>
      <c r="CA477" s="544"/>
      <c r="CB477" s="553"/>
      <c r="CC477" s="553"/>
      <c r="CD477" s="553"/>
      <c r="CE477" s="546"/>
      <c r="CF477" s="544"/>
      <c r="CG477" s="546"/>
      <c r="CH477" s="544"/>
    </row>
    <row r="478" spans="1:86" ht="17" hidden="1" customHeight="1" x14ac:dyDescent="0.2">
      <c r="A478" s="552"/>
      <c r="B478" s="595" t="s">
        <v>148</v>
      </c>
      <c r="C478" s="586" t="s">
        <v>112</v>
      </c>
      <c r="D478" s="589">
        <v>30</v>
      </c>
      <c r="E478" s="557">
        <v>8</v>
      </c>
      <c r="F478" s="238">
        <v>85</v>
      </c>
      <c r="G478" s="289">
        <f>'Anchor-AI'!L476</f>
        <v>0</v>
      </c>
      <c r="H478" s="290">
        <f>'Anchor-AI'!M476</f>
        <v>0</v>
      </c>
      <c r="I478" s="290">
        <f>'Anchor-AI'!N476</f>
        <v>0</v>
      </c>
      <c r="J478" s="290">
        <f>'Anchor-AI'!O476</f>
        <v>0</v>
      </c>
      <c r="K478" s="290">
        <f>(Summary!$C$63*H478+Summary!$C$64*I478+Summary!$C$65*J478)/Summary!$C$66</f>
        <v>0</v>
      </c>
      <c r="L478" s="290">
        <f>'Anchor-AI'!P476</f>
        <v>0</v>
      </c>
      <c r="M478" s="290">
        <f>'Anchor-AI'!Q476</f>
        <v>0</v>
      </c>
      <c r="N478" s="290">
        <f>'Anchor-AI'!R476</f>
        <v>0</v>
      </c>
      <c r="O478" s="290">
        <f>'Anchor-AI'!S476</f>
        <v>0</v>
      </c>
      <c r="P478" s="290">
        <f>'Anchor-AI'!T476</f>
        <v>0</v>
      </c>
      <c r="Q478" s="290">
        <f>'Anchor-AI'!U476</f>
        <v>0</v>
      </c>
      <c r="R478" s="290">
        <f>'Anchor-AI'!V476</f>
        <v>0</v>
      </c>
      <c r="S478" s="290">
        <f>'Anchor-AI'!W476</f>
        <v>0</v>
      </c>
      <c r="T478" s="290">
        <f>'Anchor-AI'!X476</f>
        <v>0</v>
      </c>
      <c r="U478" s="290">
        <f>10*LOG10(1/((Summary!$C$80/10^(R478/10)+Summary!$C$81/10^(S478/10)+Summary!$C$82/10^(T478/10))/Summary!$C$83))</f>
        <v>0</v>
      </c>
      <c r="V478" s="290">
        <f>'Anchor-AI'!Y476</f>
        <v>0</v>
      </c>
      <c r="W478" s="290">
        <f>'Anchor-AI'!Z476</f>
        <v>0</v>
      </c>
      <c r="X478" s="290">
        <f>'Anchor-AI'!AA476</f>
        <v>0</v>
      </c>
      <c r="Y478" s="360">
        <f>'Anchor-AI'!AB476</f>
        <v>0</v>
      </c>
      <c r="Z478" s="360">
        <f>'Anchor-AI'!AC476</f>
        <v>0</v>
      </c>
      <c r="AA478" s="291">
        <f t="shared" si="34"/>
        <v>0</v>
      </c>
      <c r="AC478" s="169">
        <f>'Test-AI'!L476</f>
        <v>0</v>
      </c>
      <c r="AD478" s="166">
        <f>'Test-AI'!M476</f>
        <v>0</v>
      </c>
      <c r="AE478" s="166">
        <f>'Test-AI'!N476</f>
        <v>0</v>
      </c>
      <c r="AF478" s="166">
        <f>'Test-AI'!O476</f>
        <v>0</v>
      </c>
      <c r="AG478" s="166">
        <f>(Summary!$C$63*AD478+Summary!$C$64*AE478+Summary!$C$65*AF478)/Summary!$C$66</f>
        <v>0</v>
      </c>
      <c r="AH478" s="166">
        <f>'Test-AI'!P476</f>
        <v>0</v>
      </c>
      <c r="AI478" s="166">
        <f>'Test-AI'!Q476</f>
        <v>0</v>
      </c>
      <c r="AJ478" s="166">
        <f>'Test-AI'!R476</f>
        <v>0</v>
      </c>
      <c r="AK478" s="166">
        <f>'Test-AI'!S476</f>
        <v>0</v>
      </c>
      <c r="AL478" s="166">
        <f>'Test-AI'!T476</f>
        <v>0</v>
      </c>
      <c r="AM478" s="166">
        <f>'Test-AI'!U476</f>
        <v>0</v>
      </c>
      <c r="AN478" s="166">
        <f>'Test-AI'!V476</f>
        <v>0</v>
      </c>
      <c r="AO478" s="166">
        <f>'Test-AI'!W476</f>
        <v>0</v>
      </c>
      <c r="AP478" s="166">
        <f>'Test-AI'!X476</f>
        <v>0</v>
      </c>
      <c r="AQ478" s="166">
        <f>10*LOG10(1/((Summary!$C$80/10^(AN478/10)+Summary!$C$81/10^(AO478/10)+Summary!$C$82/10^(AP478/10))/Summary!$C$83))</f>
        <v>0</v>
      </c>
      <c r="AR478" s="166">
        <f>'Test-AI'!Y476</f>
        <v>0</v>
      </c>
      <c r="AS478" s="166">
        <f>'Test-AI'!Z476</f>
        <v>0</v>
      </c>
      <c r="AT478" s="290">
        <f>'Test-AI'!AA476</f>
        <v>0</v>
      </c>
      <c r="AU478" s="356">
        <f>'Test-AI'!AB476</f>
        <v>0</v>
      </c>
      <c r="AV478" s="356">
        <f>'Test-AI'!AC476</f>
        <v>0</v>
      </c>
      <c r="AW478" s="291">
        <f t="shared" si="35"/>
        <v>0</v>
      </c>
      <c r="AX478" s="292" t="e">
        <f t="shared" si="36"/>
        <v>#DIV/0!</v>
      </c>
      <c r="AY478" s="293" t="e">
        <f t="shared" si="36"/>
        <v>#DIV/0!</v>
      </c>
      <c r="AZ478" s="292" t="e">
        <f t="shared" si="36"/>
        <v>#DIV/0!</v>
      </c>
      <c r="BA478" s="344" t="e">
        <f t="shared" si="33"/>
        <v>#DIV/0!</v>
      </c>
      <c r="BB478" s="75"/>
      <c r="BC478" s="75"/>
      <c r="BD478" s="572" t="s">
        <v>39</v>
      </c>
      <c r="BE478" s="549" t="e">
        <f t="array" ref="BE478">bdRateExtend($G478:$G481,H478:H481,$AC478:$AC481,AD478:AD481)</f>
        <v>#VALUE!</v>
      </c>
      <c r="BF478" s="551" t="e">
        <f t="array" ref="BF478">bdRateExtend($G478:$G483,H478:H483,$AC478:$AC483,AD478:AD483)</f>
        <v>#VALUE!</v>
      </c>
      <c r="BG478" s="551" t="e">
        <f t="array" ref="BG478">bdRateExtend($G478:$G483,I478:I483,$AC478:$AC483,AE478:AE483)</f>
        <v>#VALUE!</v>
      </c>
      <c r="BH478" s="551" t="e">
        <f t="array" ref="BH478">bdRateExtend($G478:$G483,J478:J483,$AC478:$AC483,AF478:AF483)</f>
        <v>#VALUE!</v>
      </c>
      <c r="BI478" s="551" t="e">
        <f t="array" ref="BI478">bdRateExtend($G478:$G483,K478:K483,$AC478:$AC483,AG478:AG483)</f>
        <v>#VALUE!</v>
      </c>
      <c r="BJ478" s="575" t="e">
        <f>(Summary!$C$94*BF478+Summary!$C$95*BG478+Summary!$C$96*BH478)/Summary!$C$97</f>
        <v>#VALUE!</v>
      </c>
      <c r="BK478" s="551" t="e">
        <f t="array" ref="BK478">bdRateExtend($G478:$G481,L478:L481,$AC478:$AC481,AH478:AH481)</f>
        <v>#VALUE!</v>
      </c>
      <c r="BL478" s="551" t="e">
        <f t="array" ref="BL478">bdRateExtend($G478:$G483,L478:L483,$AC478:$AC483,AH478:AH483)</f>
        <v>#VALUE!</v>
      </c>
      <c r="BM478" s="551" t="e">
        <f t="array" ref="BM478">bdRateExtend($G478:$G481,M478:M481,$AC478:$AC481,AI478:AI481)</f>
        <v>#VALUE!</v>
      </c>
      <c r="BN478" s="551" t="e">
        <f t="array" ref="BN478">bdRateExtend($G478:$G483,M478:M483,$AC478:$AC483,AI478:AI483)</f>
        <v>#VALUE!</v>
      </c>
      <c r="BO478" s="548" t="e">
        <f t="array" ref="BO478">bdRateExtend($G478:$G481,N478:N481,$AC478:$AC481,AJ478:AJ481,"None", FALSE,1)</f>
        <v>#VALUE!</v>
      </c>
      <c r="BP478" s="585" t="e">
        <f t="array" ref="BP478">bdRateExtend($G478:$G483,N478:N483,$AC478:$AC483,AJ478:AJ483,"None", FALSE,1)</f>
        <v>#VALUE!</v>
      </c>
      <c r="BQ478" s="548" t="e">
        <f t="array" ref="BQ478">bdRateExtend($G478:$G481,O478:O481,$AC478:$AC481,AK478:AK481,"None", FALSE,1)</f>
        <v>#VALUE!</v>
      </c>
      <c r="BR478" s="585" t="e">
        <f t="array" ref="BR478">bdRateExtend($G478:$G483,O478:O483,$AC478:$AC483,AK478:AK483,"None", FALSE,1)</f>
        <v>#VALUE!</v>
      </c>
      <c r="BS478" s="551" t="e">
        <f t="array" ref="BS478">bdRateExtend($G478:$G481,P478:P481,$AC478:$AC481,AL478:AL481)</f>
        <v>#VALUE!</v>
      </c>
      <c r="BT478" s="551" t="e">
        <f t="array" ref="BT478">bdRateExtend($G478:$G483,P478:P483,$AC478:$AC483,AL478:AL483)</f>
        <v>#VALUE!</v>
      </c>
      <c r="BU478" s="551" t="e">
        <f t="array" ref="BU478">bdRateExtend($G478:$G481,Q478:Q481,$AC478:$AC481,AM478:AM481)</f>
        <v>#VALUE!</v>
      </c>
      <c r="BV478" s="551" t="e">
        <f t="array" ref="BV478">bdRateExtend($G478:$G483,Q478:Q483,$AC478:$AC483,AM478:AM483)</f>
        <v>#VALUE!</v>
      </c>
      <c r="BW478" s="551" t="e">
        <f t="array" ref="BW478">bdRateExtend($G478:$G481,R478:R481,$AC478:$AC481,AN478:AN481)</f>
        <v>#VALUE!</v>
      </c>
      <c r="BX478" s="551" t="e">
        <f t="array" ref="BX478">bdRateExtend($G478:$G483,R478:R483,$AC478:$AC483,AN478:AN483)</f>
        <v>#VALUE!</v>
      </c>
      <c r="BY478" s="551" t="e">
        <f t="array" ref="BY478">bdRateExtend($G478:$G483,S478:S483,$AC478:$AC483,AO478:AO483)</f>
        <v>#VALUE!</v>
      </c>
      <c r="BZ478" s="555" t="e">
        <f t="array" ref="BZ478">bdRateExtend($G478:$G483,T478:T483,$AC478:$AC483,AP478:AP483)</f>
        <v>#VALUE!</v>
      </c>
      <c r="CA478" s="555" t="e">
        <f t="array" ref="CA478">bdRateExtend($G478:$G483,U478:U483,$AC478:$AC483,AQ478:AQ483)</f>
        <v>#VALUE!</v>
      </c>
      <c r="CB478" s="575" t="e">
        <f>(Summary!$C$108*BX478+Summary!$C$109*BY478+Summary!$C$110*BZ478)/Summary!$C$111</f>
        <v>#VALUE!</v>
      </c>
      <c r="CC478" s="561" t="e">
        <f t="array" ref="CC478">bdCAMBIExtend($G478:$G481,V478:V481,$AC478:$AC481,AR478:AR481)</f>
        <v>#VALUE!</v>
      </c>
      <c r="CD478" s="561" t="e">
        <f t="array" ref="CD478">bdCAMBIExtend($G478:$G483,V478:V483,$AC478:$AC483,AR478:AR483)</f>
        <v>#VALUE!</v>
      </c>
      <c r="CE478" s="547">
        <f t="array" ref="CE478">testVMAFRange($G478:$G481,N478:N481,$AC478:$AC481,AJ478:AJ481)</f>
        <v>0</v>
      </c>
      <c r="CF478" s="543">
        <f t="array" ref="CF478">testVMAFRange($G478:$G483,N478:N483,$AC478:$AC483,AJ478:AJ483)</f>
        <v>0</v>
      </c>
      <c r="CG478" s="547">
        <f t="array" ref="CG478">testVMAFRange($G478:$G481,O478:O481,$AC478:$AC481,AK478:AK481)</f>
        <v>0</v>
      </c>
      <c r="CH478" s="543">
        <f t="array" ref="CH478">testVMAFRange($G478:$G483,O478:O483,$AC478:$AC483,AK478:AK483)</f>
        <v>0</v>
      </c>
    </row>
    <row r="479" spans="1:86" ht="17" hidden="1" customHeight="1" x14ac:dyDescent="0.2">
      <c r="A479" s="552"/>
      <c r="B479" s="566"/>
      <c r="C479" s="485"/>
      <c r="D479" s="590"/>
      <c r="E479" s="558"/>
      <c r="F479" s="239">
        <v>110</v>
      </c>
      <c r="G479" s="294">
        <f>'Anchor-AI'!L477</f>
        <v>0</v>
      </c>
      <c r="H479" s="295">
        <f>'Anchor-AI'!M477</f>
        <v>0</v>
      </c>
      <c r="I479" s="295">
        <f>'Anchor-AI'!N477</f>
        <v>0</v>
      </c>
      <c r="J479" s="295">
        <f>'Anchor-AI'!O477</f>
        <v>0</v>
      </c>
      <c r="K479" s="295">
        <f>(Summary!$C$63*H479+Summary!$C$64*I479+Summary!$C$65*J479)/Summary!$C$66</f>
        <v>0</v>
      </c>
      <c r="L479" s="295">
        <f>'Anchor-AI'!P477</f>
        <v>0</v>
      </c>
      <c r="M479" s="295">
        <f>'Anchor-AI'!Q477</f>
        <v>0</v>
      </c>
      <c r="N479" s="295">
        <f>'Anchor-AI'!R477</f>
        <v>0</v>
      </c>
      <c r="O479" s="295">
        <f>'Anchor-AI'!S477</f>
        <v>0</v>
      </c>
      <c r="P479" s="295">
        <f>'Anchor-AI'!T477</f>
        <v>0</v>
      </c>
      <c r="Q479" s="295">
        <f>'Anchor-AI'!U477</f>
        <v>0</v>
      </c>
      <c r="R479" s="295">
        <f>'Anchor-AI'!V477</f>
        <v>0</v>
      </c>
      <c r="S479" s="295">
        <f>'Anchor-AI'!W477</f>
        <v>0</v>
      </c>
      <c r="T479" s="295">
        <f>'Anchor-AI'!X477</f>
        <v>0</v>
      </c>
      <c r="U479" s="295">
        <f>10*LOG10(1/((Summary!$C$80/10^(R479/10)+Summary!$C$81/10^(S479/10)+Summary!$C$82/10^(T479/10))/Summary!$C$83))</f>
        <v>0</v>
      </c>
      <c r="V479" s="295">
        <f>'Anchor-AI'!Y477</f>
        <v>0</v>
      </c>
      <c r="W479" s="295">
        <f>'Anchor-AI'!Z477</f>
        <v>0</v>
      </c>
      <c r="X479" s="295">
        <f>'Anchor-AI'!AA477</f>
        <v>0</v>
      </c>
      <c r="Y479" s="357">
        <f>'Anchor-AI'!AB477</f>
        <v>0</v>
      </c>
      <c r="Z479" s="357">
        <f>'Anchor-AI'!AC477</f>
        <v>0</v>
      </c>
      <c r="AA479" s="296">
        <f t="shared" si="34"/>
        <v>0</v>
      </c>
      <c r="AC479" s="170">
        <f>'Test-AI'!L477</f>
        <v>0</v>
      </c>
      <c r="AD479" s="167">
        <f>'Test-AI'!M477</f>
        <v>0</v>
      </c>
      <c r="AE479" s="167">
        <f>'Test-AI'!N477</f>
        <v>0</v>
      </c>
      <c r="AF479" s="167">
        <f>'Test-AI'!O477</f>
        <v>0</v>
      </c>
      <c r="AG479" s="167">
        <f>(Summary!$C$63*AD479+Summary!$C$64*AE479+Summary!$C$65*AF479)/Summary!$C$66</f>
        <v>0</v>
      </c>
      <c r="AH479" s="167">
        <f>'Test-AI'!P477</f>
        <v>0</v>
      </c>
      <c r="AI479" s="167">
        <f>'Test-AI'!Q477</f>
        <v>0</v>
      </c>
      <c r="AJ479" s="167">
        <f>'Test-AI'!R477</f>
        <v>0</v>
      </c>
      <c r="AK479" s="167">
        <f>'Test-AI'!S477</f>
        <v>0</v>
      </c>
      <c r="AL479" s="167">
        <f>'Test-AI'!T477</f>
        <v>0</v>
      </c>
      <c r="AM479" s="167">
        <f>'Test-AI'!U477</f>
        <v>0</v>
      </c>
      <c r="AN479" s="167">
        <f>'Test-AI'!V477</f>
        <v>0</v>
      </c>
      <c r="AO479" s="167">
        <f>'Test-AI'!W477</f>
        <v>0</v>
      </c>
      <c r="AP479" s="167">
        <f>'Test-AI'!X477</f>
        <v>0</v>
      </c>
      <c r="AQ479" s="167">
        <f>10*LOG10(1/((Summary!$C$80/10^(AN479/10)+Summary!$C$81/10^(AO479/10)+Summary!$C$82/10^(AP479/10))/Summary!$C$83))</f>
        <v>0</v>
      </c>
      <c r="AR479" s="167">
        <f>'Test-AI'!Y477</f>
        <v>0</v>
      </c>
      <c r="AS479" s="167">
        <f>'Test-AI'!Z477</f>
        <v>0</v>
      </c>
      <c r="AT479" s="295">
        <f>'Test-AI'!AA477</f>
        <v>0</v>
      </c>
      <c r="AU479" s="357">
        <f>'Test-AI'!AB477</f>
        <v>0</v>
      </c>
      <c r="AV479" s="357">
        <f>'Test-AI'!AC477</f>
        <v>0</v>
      </c>
      <c r="AW479" s="296">
        <f t="shared" si="35"/>
        <v>0</v>
      </c>
      <c r="AX479" s="297" t="e">
        <f t="shared" si="36"/>
        <v>#DIV/0!</v>
      </c>
      <c r="AY479" s="298" t="e">
        <f t="shared" si="36"/>
        <v>#DIV/0!</v>
      </c>
      <c r="AZ479" s="297" t="e">
        <f t="shared" si="36"/>
        <v>#DIV/0!</v>
      </c>
      <c r="BA479" s="345" t="e">
        <f t="shared" si="33"/>
        <v>#DIV/0!</v>
      </c>
      <c r="BB479" s="75"/>
      <c r="BC479" s="75"/>
      <c r="BD479" s="565"/>
      <c r="BE479" s="550"/>
      <c r="BF479" s="552"/>
      <c r="BG479" s="552"/>
      <c r="BH479" s="552"/>
      <c r="BI479" s="552"/>
      <c r="BJ479" s="552"/>
      <c r="BK479" s="553"/>
      <c r="BL479" s="552"/>
      <c r="BM479" s="553"/>
      <c r="BN479" s="552"/>
      <c r="BO479" s="546"/>
      <c r="BP479" s="541"/>
      <c r="BQ479" s="546"/>
      <c r="BR479" s="541"/>
      <c r="BS479" s="553"/>
      <c r="BT479" s="552"/>
      <c r="BU479" s="553"/>
      <c r="BV479" s="552"/>
      <c r="BW479" s="553"/>
      <c r="BX479" s="552"/>
      <c r="BY479" s="552"/>
      <c r="BZ479" s="541"/>
      <c r="CA479" s="541"/>
      <c r="CB479" s="552"/>
      <c r="CC479" s="553"/>
      <c r="CD479" s="552"/>
      <c r="CE479" s="546"/>
      <c r="CF479" s="541"/>
      <c r="CG479" s="546"/>
      <c r="CH479" s="541"/>
    </row>
    <row r="480" spans="1:86" ht="17" hidden="1" customHeight="1" x14ac:dyDescent="0.2">
      <c r="A480" s="552"/>
      <c r="B480" s="566"/>
      <c r="C480" s="485"/>
      <c r="D480" s="590"/>
      <c r="E480" s="558"/>
      <c r="F480" s="239">
        <v>135</v>
      </c>
      <c r="G480" s="294">
        <f>'Anchor-AI'!L478</f>
        <v>0</v>
      </c>
      <c r="H480" s="295">
        <f>'Anchor-AI'!M478</f>
        <v>0</v>
      </c>
      <c r="I480" s="295">
        <f>'Anchor-AI'!N478</f>
        <v>0</v>
      </c>
      <c r="J480" s="295">
        <f>'Anchor-AI'!O478</f>
        <v>0</v>
      </c>
      <c r="K480" s="295">
        <f>(Summary!$C$63*H480+Summary!$C$64*I480+Summary!$C$65*J480)/Summary!$C$66</f>
        <v>0</v>
      </c>
      <c r="L480" s="295">
        <f>'Anchor-AI'!P478</f>
        <v>0</v>
      </c>
      <c r="M480" s="295">
        <f>'Anchor-AI'!Q478</f>
        <v>0</v>
      </c>
      <c r="N480" s="295">
        <f>'Anchor-AI'!R478</f>
        <v>0</v>
      </c>
      <c r="O480" s="295">
        <f>'Anchor-AI'!S478</f>
        <v>0</v>
      </c>
      <c r="P480" s="295">
        <f>'Anchor-AI'!T478</f>
        <v>0</v>
      </c>
      <c r="Q480" s="295">
        <f>'Anchor-AI'!U478</f>
        <v>0</v>
      </c>
      <c r="R480" s="295">
        <f>'Anchor-AI'!V478</f>
        <v>0</v>
      </c>
      <c r="S480" s="295">
        <f>'Anchor-AI'!W478</f>
        <v>0</v>
      </c>
      <c r="T480" s="295">
        <f>'Anchor-AI'!X478</f>
        <v>0</v>
      </c>
      <c r="U480" s="295">
        <f>10*LOG10(1/((Summary!$C$80/10^(R480/10)+Summary!$C$81/10^(S480/10)+Summary!$C$82/10^(T480/10))/Summary!$C$83))</f>
        <v>0</v>
      </c>
      <c r="V480" s="295">
        <f>'Anchor-AI'!Y478</f>
        <v>0</v>
      </c>
      <c r="W480" s="295">
        <f>'Anchor-AI'!Z478</f>
        <v>0</v>
      </c>
      <c r="X480" s="295">
        <f>'Anchor-AI'!AA478</f>
        <v>0</v>
      </c>
      <c r="Y480" s="357">
        <f>'Anchor-AI'!AB478</f>
        <v>0</v>
      </c>
      <c r="Z480" s="357">
        <f>'Anchor-AI'!AC478</f>
        <v>0</v>
      </c>
      <c r="AA480" s="296">
        <f t="shared" si="34"/>
        <v>0</v>
      </c>
      <c r="AC480" s="170">
        <f>'Test-AI'!L478</f>
        <v>0</v>
      </c>
      <c r="AD480" s="167">
        <f>'Test-AI'!M478</f>
        <v>0</v>
      </c>
      <c r="AE480" s="167">
        <f>'Test-AI'!N478</f>
        <v>0</v>
      </c>
      <c r="AF480" s="167">
        <f>'Test-AI'!O478</f>
        <v>0</v>
      </c>
      <c r="AG480" s="167">
        <f>(Summary!$C$63*AD480+Summary!$C$64*AE480+Summary!$C$65*AF480)/Summary!$C$66</f>
        <v>0</v>
      </c>
      <c r="AH480" s="167">
        <f>'Test-AI'!P478</f>
        <v>0</v>
      </c>
      <c r="AI480" s="167">
        <f>'Test-AI'!Q478</f>
        <v>0</v>
      </c>
      <c r="AJ480" s="167">
        <f>'Test-AI'!R478</f>
        <v>0</v>
      </c>
      <c r="AK480" s="167">
        <f>'Test-AI'!S478</f>
        <v>0</v>
      </c>
      <c r="AL480" s="167">
        <f>'Test-AI'!T478</f>
        <v>0</v>
      </c>
      <c r="AM480" s="167">
        <f>'Test-AI'!U478</f>
        <v>0</v>
      </c>
      <c r="AN480" s="167">
        <f>'Test-AI'!V478</f>
        <v>0</v>
      </c>
      <c r="AO480" s="167">
        <f>'Test-AI'!W478</f>
        <v>0</v>
      </c>
      <c r="AP480" s="167">
        <f>'Test-AI'!X478</f>
        <v>0</v>
      </c>
      <c r="AQ480" s="167">
        <f>10*LOG10(1/((Summary!$C$80/10^(AN480/10)+Summary!$C$81/10^(AO480/10)+Summary!$C$82/10^(AP480/10))/Summary!$C$83))</f>
        <v>0</v>
      </c>
      <c r="AR480" s="167">
        <f>'Test-AI'!Y478</f>
        <v>0</v>
      </c>
      <c r="AS480" s="167">
        <f>'Test-AI'!Z478</f>
        <v>0</v>
      </c>
      <c r="AT480" s="295">
        <f>'Test-AI'!AA478</f>
        <v>0</v>
      </c>
      <c r="AU480" s="357">
        <f>'Test-AI'!AB478</f>
        <v>0</v>
      </c>
      <c r="AV480" s="357">
        <f>'Test-AI'!AC478</f>
        <v>0</v>
      </c>
      <c r="AW480" s="296">
        <f t="shared" si="35"/>
        <v>0</v>
      </c>
      <c r="AX480" s="297" t="e">
        <f t="shared" si="36"/>
        <v>#DIV/0!</v>
      </c>
      <c r="AY480" s="298" t="e">
        <f t="shared" si="36"/>
        <v>#DIV/0!</v>
      </c>
      <c r="AZ480" s="297" t="e">
        <f t="shared" si="36"/>
        <v>#DIV/0!</v>
      </c>
      <c r="BA480" s="345" t="e">
        <f t="shared" si="33"/>
        <v>#DIV/0!</v>
      </c>
      <c r="BB480" s="75"/>
      <c r="BC480" s="75"/>
      <c r="BD480" s="573" t="s">
        <v>147</v>
      </c>
      <c r="BE480" s="549" t="e">
        <f t="array" ref="BE480">bdRateExtend($G479:$G482,H479:H482,$AC479:$AC482,AD479:AD482)</f>
        <v>#VALUE!</v>
      </c>
      <c r="BF480" s="552"/>
      <c r="BG480" s="552"/>
      <c r="BH480" s="552"/>
      <c r="BI480" s="552"/>
      <c r="BJ480" s="552"/>
      <c r="BK480" s="551" t="e">
        <f t="array" ref="BK480">bdRateExtend($G479:$G482,L479:L482,$AC479:$AC482,AH479:AH482)</f>
        <v>#VALUE!</v>
      </c>
      <c r="BL480" s="552"/>
      <c r="BM480" s="551" t="e">
        <f t="array" ref="BM480">bdRateExtend($G479:$G482,M479:M482,$AC479:$AC482,AI479:AI482)</f>
        <v>#VALUE!</v>
      </c>
      <c r="BN480" s="552"/>
      <c r="BO480" s="545" t="e">
        <f t="array" ref="BO480">bdRateExtend($G479:$G482,N479:N482,$AC479:$AC482,AJ479:AJ482,"None", FALSE,1)</f>
        <v>#VALUE!</v>
      </c>
      <c r="BP480" s="541"/>
      <c r="BQ480" s="545" t="e">
        <f t="array" ref="BQ480">bdRateExtend($G479:$G482,O479:O482,$AC479:$AC482,AK479:AK482,"None", FALSE,1)</f>
        <v>#VALUE!</v>
      </c>
      <c r="BR480" s="541"/>
      <c r="BS480" s="551" t="e">
        <f t="array" ref="BS480">bdRateExtend($G479:$G482,P479:P482,$AC479:$AC482,AL479:AL482)</f>
        <v>#VALUE!</v>
      </c>
      <c r="BT480" s="552"/>
      <c r="BU480" s="551" t="e">
        <f t="array" ref="BU480">bdRateExtend($G479:$G482,Q479:Q482,$AC479:$AC482,AM479:AM482)</f>
        <v>#VALUE!</v>
      </c>
      <c r="BV480" s="552"/>
      <c r="BW480" s="551" t="e">
        <f t="array" ref="BW480">bdRateExtend($G479:$G482,R479:R482,$AC479:$AC482,AN479:AN482)</f>
        <v>#VALUE!</v>
      </c>
      <c r="BX480" s="552"/>
      <c r="BY480" s="552"/>
      <c r="BZ480" s="541"/>
      <c r="CA480" s="541"/>
      <c r="CB480" s="552"/>
      <c r="CC480" s="561" t="e">
        <f t="array" ref="CC480">bdCAMBIExtend($G479:$G482,V479:V482,$AC479:$AC482,AR479:AR482)</f>
        <v>#VALUE!</v>
      </c>
      <c r="CD480" s="552"/>
      <c r="CE480" s="554">
        <f t="array" ref="CE480">testVMAFRange($G479:$G482,N479:N482,$AC479:$AC482,AJ479:AJ482)</f>
        <v>0</v>
      </c>
      <c r="CF480" s="541"/>
      <c r="CG480" s="554">
        <f t="array" ref="CG480">testVMAFRange($G479:$G482,O479:O482,$AC479:$AC482,AK479:AK482)</f>
        <v>0</v>
      </c>
      <c r="CH480" s="541"/>
    </row>
    <row r="481" spans="1:86" ht="17" hidden="1" customHeight="1" x14ac:dyDescent="0.2">
      <c r="A481" s="552"/>
      <c r="B481" s="566"/>
      <c r="C481" s="485"/>
      <c r="D481" s="590"/>
      <c r="E481" s="558"/>
      <c r="F481" s="239">
        <v>160</v>
      </c>
      <c r="G481" s="294">
        <f>'Anchor-AI'!L479</f>
        <v>0</v>
      </c>
      <c r="H481" s="295">
        <f>'Anchor-AI'!M479</f>
        <v>0</v>
      </c>
      <c r="I481" s="295">
        <f>'Anchor-AI'!N479</f>
        <v>0</v>
      </c>
      <c r="J481" s="295">
        <f>'Anchor-AI'!O479</f>
        <v>0</v>
      </c>
      <c r="K481" s="295">
        <f>(Summary!$C$63*H481+Summary!$C$64*I481+Summary!$C$65*J481)/Summary!$C$66</f>
        <v>0</v>
      </c>
      <c r="L481" s="295">
        <f>'Anchor-AI'!P479</f>
        <v>0</v>
      </c>
      <c r="M481" s="295">
        <f>'Anchor-AI'!Q479</f>
        <v>0</v>
      </c>
      <c r="N481" s="295">
        <f>'Anchor-AI'!R479</f>
        <v>0</v>
      </c>
      <c r="O481" s="295">
        <f>'Anchor-AI'!S479</f>
        <v>0</v>
      </c>
      <c r="P481" s="295">
        <f>'Anchor-AI'!T479</f>
        <v>0</v>
      </c>
      <c r="Q481" s="295">
        <f>'Anchor-AI'!U479</f>
        <v>0</v>
      </c>
      <c r="R481" s="295">
        <f>'Anchor-AI'!V479</f>
        <v>0</v>
      </c>
      <c r="S481" s="295">
        <f>'Anchor-AI'!W479</f>
        <v>0</v>
      </c>
      <c r="T481" s="295">
        <f>'Anchor-AI'!X479</f>
        <v>0</v>
      </c>
      <c r="U481" s="295">
        <f>10*LOG10(1/((Summary!$C$80/10^(R481/10)+Summary!$C$81/10^(S481/10)+Summary!$C$82/10^(T481/10))/Summary!$C$83))</f>
        <v>0</v>
      </c>
      <c r="V481" s="295">
        <f>'Anchor-AI'!Y479</f>
        <v>0</v>
      </c>
      <c r="W481" s="295">
        <f>'Anchor-AI'!Z479</f>
        <v>0</v>
      </c>
      <c r="X481" s="295">
        <f>'Anchor-AI'!AA479</f>
        <v>0</v>
      </c>
      <c r="Y481" s="357">
        <f>'Anchor-AI'!AB479</f>
        <v>0</v>
      </c>
      <c r="Z481" s="357">
        <f>'Anchor-AI'!AC479</f>
        <v>0</v>
      </c>
      <c r="AA481" s="296">
        <f t="shared" si="34"/>
        <v>0</v>
      </c>
      <c r="AC481" s="170">
        <f>'Test-AI'!L479</f>
        <v>0</v>
      </c>
      <c r="AD481" s="167">
        <f>'Test-AI'!M479</f>
        <v>0</v>
      </c>
      <c r="AE481" s="167">
        <f>'Test-AI'!N479</f>
        <v>0</v>
      </c>
      <c r="AF481" s="167">
        <f>'Test-AI'!O479</f>
        <v>0</v>
      </c>
      <c r="AG481" s="167">
        <f>(Summary!$C$63*AD481+Summary!$C$64*AE481+Summary!$C$65*AF481)/Summary!$C$66</f>
        <v>0</v>
      </c>
      <c r="AH481" s="167">
        <f>'Test-AI'!P479</f>
        <v>0</v>
      </c>
      <c r="AI481" s="167">
        <f>'Test-AI'!Q479</f>
        <v>0</v>
      </c>
      <c r="AJ481" s="167">
        <f>'Test-AI'!R479</f>
        <v>0</v>
      </c>
      <c r="AK481" s="167">
        <f>'Test-AI'!S479</f>
        <v>0</v>
      </c>
      <c r="AL481" s="167">
        <f>'Test-AI'!T479</f>
        <v>0</v>
      </c>
      <c r="AM481" s="167">
        <f>'Test-AI'!U479</f>
        <v>0</v>
      </c>
      <c r="AN481" s="167">
        <f>'Test-AI'!V479</f>
        <v>0</v>
      </c>
      <c r="AO481" s="167">
        <f>'Test-AI'!W479</f>
        <v>0</v>
      </c>
      <c r="AP481" s="167">
        <f>'Test-AI'!X479</f>
        <v>0</v>
      </c>
      <c r="AQ481" s="167">
        <f>10*LOG10(1/((Summary!$C$80/10^(AN481/10)+Summary!$C$81/10^(AO481/10)+Summary!$C$82/10^(AP481/10))/Summary!$C$83))</f>
        <v>0</v>
      </c>
      <c r="AR481" s="167">
        <f>'Test-AI'!Y479</f>
        <v>0</v>
      </c>
      <c r="AS481" s="167">
        <f>'Test-AI'!Z479</f>
        <v>0</v>
      </c>
      <c r="AT481" s="295">
        <f>'Test-AI'!AA479</f>
        <v>0</v>
      </c>
      <c r="AU481" s="357">
        <f>'Test-AI'!AB479</f>
        <v>0</v>
      </c>
      <c r="AV481" s="357">
        <f>'Test-AI'!AC479</f>
        <v>0</v>
      </c>
      <c r="AW481" s="296">
        <f t="shared" si="35"/>
        <v>0</v>
      </c>
      <c r="AX481" s="297" t="e">
        <f t="shared" si="36"/>
        <v>#DIV/0!</v>
      </c>
      <c r="AY481" s="298" t="e">
        <f t="shared" si="36"/>
        <v>#DIV/0!</v>
      </c>
      <c r="AZ481" s="297" t="e">
        <f t="shared" si="36"/>
        <v>#DIV/0!</v>
      </c>
      <c r="BA481" s="345" t="e">
        <f t="shared" si="33"/>
        <v>#DIV/0!</v>
      </c>
      <c r="BB481" s="75"/>
      <c r="BC481" s="75"/>
      <c r="BD481" s="565"/>
      <c r="BE481" s="550"/>
      <c r="BF481" s="552"/>
      <c r="BG481" s="552"/>
      <c r="BH481" s="552"/>
      <c r="BI481" s="552"/>
      <c r="BJ481" s="552"/>
      <c r="BK481" s="553"/>
      <c r="BL481" s="552"/>
      <c r="BM481" s="553"/>
      <c r="BN481" s="552"/>
      <c r="BO481" s="546"/>
      <c r="BP481" s="541"/>
      <c r="BQ481" s="546"/>
      <c r="BR481" s="541"/>
      <c r="BS481" s="553"/>
      <c r="BT481" s="552"/>
      <c r="BU481" s="553"/>
      <c r="BV481" s="552"/>
      <c r="BW481" s="553"/>
      <c r="BX481" s="552"/>
      <c r="BY481" s="552"/>
      <c r="BZ481" s="541"/>
      <c r="CA481" s="541"/>
      <c r="CB481" s="552"/>
      <c r="CC481" s="553"/>
      <c r="CD481" s="552"/>
      <c r="CE481" s="546"/>
      <c r="CF481" s="541"/>
      <c r="CG481" s="546"/>
      <c r="CH481" s="541"/>
    </row>
    <row r="482" spans="1:86" ht="17" hidden="1" customHeight="1" x14ac:dyDescent="0.2">
      <c r="A482" s="552"/>
      <c r="B482" s="566"/>
      <c r="C482" s="485"/>
      <c r="D482" s="590"/>
      <c r="E482" s="558"/>
      <c r="F482" s="239">
        <v>185</v>
      </c>
      <c r="G482" s="294">
        <f>'Anchor-AI'!L480</f>
        <v>0</v>
      </c>
      <c r="H482" s="295">
        <f>'Anchor-AI'!M480</f>
        <v>0</v>
      </c>
      <c r="I482" s="295">
        <f>'Anchor-AI'!N480</f>
        <v>0</v>
      </c>
      <c r="J482" s="295">
        <f>'Anchor-AI'!O480</f>
        <v>0</v>
      </c>
      <c r="K482" s="295">
        <f>(Summary!$C$63*H482+Summary!$C$64*I482+Summary!$C$65*J482)/Summary!$C$66</f>
        <v>0</v>
      </c>
      <c r="L482" s="295">
        <f>'Anchor-AI'!P480</f>
        <v>0</v>
      </c>
      <c r="M482" s="295">
        <f>'Anchor-AI'!Q480</f>
        <v>0</v>
      </c>
      <c r="N482" s="295">
        <f>'Anchor-AI'!R480</f>
        <v>0</v>
      </c>
      <c r="O482" s="295">
        <f>'Anchor-AI'!S480</f>
        <v>0</v>
      </c>
      <c r="P482" s="295">
        <f>'Anchor-AI'!T480</f>
        <v>0</v>
      </c>
      <c r="Q482" s="295">
        <f>'Anchor-AI'!U480</f>
        <v>0</v>
      </c>
      <c r="R482" s="295">
        <f>'Anchor-AI'!V480</f>
        <v>0</v>
      </c>
      <c r="S482" s="295">
        <f>'Anchor-AI'!W480</f>
        <v>0</v>
      </c>
      <c r="T482" s="295">
        <f>'Anchor-AI'!X480</f>
        <v>0</v>
      </c>
      <c r="U482" s="295">
        <f>10*LOG10(1/((Summary!$C$80/10^(R482/10)+Summary!$C$81/10^(S482/10)+Summary!$C$82/10^(T482/10))/Summary!$C$83))</f>
        <v>0</v>
      </c>
      <c r="V482" s="295">
        <f>'Anchor-AI'!Y480</f>
        <v>0</v>
      </c>
      <c r="W482" s="295">
        <f>'Anchor-AI'!Z480</f>
        <v>0</v>
      </c>
      <c r="X482" s="295">
        <f>'Anchor-AI'!AA480</f>
        <v>0</v>
      </c>
      <c r="Y482" s="357">
        <f>'Anchor-AI'!AB480</f>
        <v>0</v>
      </c>
      <c r="Z482" s="357">
        <f>'Anchor-AI'!AC480</f>
        <v>0</v>
      </c>
      <c r="AA482" s="296">
        <f t="shared" si="34"/>
        <v>0</v>
      </c>
      <c r="AC482" s="170">
        <f>'Test-AI'!L480</f>
        <v>0</v>
      </c>
      <c r="AD482" s="167">
        <f>'Test-AI'!M480</f>
        <v>0</v>
      </c>
      <c r="AE482" s="167">
        <f>'Test-AI'!N480</f>
        <v>0</v>
      </c>
      <c r="AF482" s="167">
        <f>'Test-AI'!O480</f>
        <v>0</v>
      </c>
      <c r="AG482" s="167">
        <f>(Summary!$C$63*AD482+Summary!$C$64*AE482+Summary!$C$65*AF482)/Summary!$C$66</f>
        <v>0</v>
      </c>
      <c r="AH482" s="167">
        <f>'Test-AI'!P480</f>
        <v>0</v>
      </c>
      <c r="AI482" s="167">
        <f>'Test-AI'!Q480</f>
        <v>0</v>
      </c>
      <c r="AJ482" s="167">
        <f>'Test-AI'!R480</f>
        <v>0</v>
      </c>
      <c r="AK482" s="167">
        <f>'Test-AI'!S480</f>
        <v>0</v>
      </c>
      <c r="AL482" s="167">
        <f>'Test-AI'!T480</f>
        <v>0</v>
      </c>
      <c r="AM482" s="167">
        <f>'Test-AI'!U480</f>
        <v>0</v>
      </c>
      <c r="AN482" s="167">
        <f>'Test-AI'!V480</f>
        <v>0</v>
      </c>
      <c r="AO482" s="167">
        <f>'Test-AI'!W480</f>
        <v>0</v>
      </c>
      <c r="AP482" s="167">
        <f>'Test-AI'!X480</f>
        <v>0</v>
      </c>
      <c r="AQ482" s="167">
        <f>10*LOG10(1/((Summary!$C$80/10^(AN482/10)+Summary!$C$81/10^(AO482/10)+Summary!$C$82/10^(AP482/10))/Summary!$C$83))</f>
        <v>0</v>
      </c>
      <c r="AR482" s="167">
        <f>'Test-AI'!Y480</f>
        <v>0</v>
      </c>
      <c r="AS482" s="167">
        <f>'Test-AI'!Z480</f>
        <v>0</v>
      </c>
      <c r="AT482" s="295">
        <f>'Test-AI'!AA480</f>
        <v>0</v>
      </c>
      <c r="AU482" s="357">
        <f>'Test-AI'!AB480</f>
        <v>0</v>
      </c>
      <c r="AV482" s="357">
        <f>'Test-AI'!AC480</f>
        <v>0</v>
      </c>
      <c r="AW482" s="296">
        <f t="shared" si="35"/>
        <v>0</v>
      </c>
      <c r="AX482" s="297" t="e">
        <f t="shared" si="36"/>
        <v>#DIV/0!</v>
      </c>
      <c r="AY482" s="298" t="e">
        <f t="shared" si="36"/>
        <v>#DIV/0!</v>
      </c>
      <c r="AZ482" s="297" t="e">
        <f t="shared" si="36"/>
        <v>#DIV/0!</v>
      </c>
      <c r="BA482" s="345" t="e">
        <f t="shared" si="33"/>
        <v>#DIV/0!</v>
      </c>
      <c r="BB482" s="75"/>
      <c r="BC482" s="75"/>
      <c r="BD482" s="574" t="s">
        <v>46</v>
      </c>
      <c r="BE482" s="549" t="e">
        <f t="array" ref="BE482">bdRateExtend($G480:$G483,H480:H483,$AC480:$AC483,AD480:AD483)</f>
        <v>#VALUE!</v>
      </c>
      <c r="BF482" s="552"/>
      <c r="BG482" s="552"/>
      <c r="BH482" s="552"/>
      <c r="BI482" s="552"/>
      <c r="BJ482" s="552"/>
      <c r="BK482" s="551" t="e">
        <f t="array" ref="BK482">bdRateExtend($G480:$G483,L480:L483,$AC480:$AC483,AH480:AH483)</f>
        <v>#VALUE!</v>
      </c>
      <c r="BL482" s="552"/>
      <c r="BM482" s="551" t="e">
        <f t="array" ref="BM482">bdRateExtend($G480:$G483,M480:M483,$AC480:$AC483,AI480:AI483)</f>
        <v>#VALUE!</v>
      </c>
      <c r="BN482" s="552"/>
      <c r="BO482" s="545" t="e">
        <f t="array" ref="BO482">bdRateExtend($G480:$G483,N480:N483,$AC480:$AC483,AJ480:AJ483,"None", FALSE,1)</f>
        <v>#VALUE!</v>
      </c>
      <c r="BP482" s="541"/>
      <c r="BQ482" s="545" t="e">
        <f t="array" ref="BQ482">bdRateExtend($G480:$G483,O480:O483,$AC480:$AC483,AK480:AK483,"None", FALSE,1)</f>
        <v>#VALUE!</v>
      </c>
      <c r="BR482" s="541"/>
      <c r="BS482" s="551" t="e">
        <f t="array" ref="BS482">bdRateExtend($G480:$G483,P480:P483,$AC480:$AC483,AL480:AL483)</f>
        <v>#VALUE!</v>
      </c>
      <c r="BT482" s="552"/>
      <c r="BU482" s="551" t="e">
        <f t="array" ref="BU482">bdRateExtend($G480:$G483,Q480:Q483,$AC480:$AC483,AM480:AM483)</f>
        <v>#VALUE!</v>
      </c>
      <c r="BV482" s="552"/>
      <c r="BW482" s="551" t="e">
        <f t="array" ref="BW482">bdRateExtend($G480:$G483,R480:R483,$AC480:$AC483,AN480:AN483)</f>
        <v>#VALUE!</v>
      </c>
      <c r="BX482" s="552"/>
      <c r="BY482" s="552"/>
      <c r="BZ482" s="541"/>
      <c r="CA482" s="541"/>
      <c r="CB482" s="552"/>
      <c r="CC482" s="561" t="e">
        <f t="array" ref="CC482">bdCAMBIExtend($G480:$G483,V480:V483,$AC480:$AC483,AR480:AR483)</f>
        <v>#VALUE!</v>
      </c>
      <c r="CD482" s="552"/>
      <c r="CE482" s="554">
        <f t="array" ref="CE482">testVMAFRange($G480:$G483,N480:N483,$AC480:$AC483,AJ480:AJ483)</f>
        <v>0</v>
      </c>
      <c r="CF482" s="541"/>
      <c r="CG482" s="554">
        <f t="array" ref="CG482">testVMAFRange($G480:$G483,O480:O483,$AC480:$AC483,AK480:AK483)</f>
        <v>0</v>
      </c>
      <c r="CH482" s="541"/>
    </row>
    <row r="483" spans="1:86" ht="17" hidden="1" customHeight="1" x14ac:dyDescent="0.2">
      <c r="A483" s="552"/>
      <c r="B483" s="596"/>
      <c r="C483" s="486"/>
      <c r="D483" s="591"/>
      <c r="E483" s="559"/>
      <c r="F483" s="240">
        <v>210</v>
      </c>
      <c r="G483" s="299">
        <f>'Anchor-AI'!L481</f>
        <v>0</v>
      </c>
      <c r="H483" s="300">
        <f>'Anchor-AI'!M481</f>
        <v>0</v>
      </c>
      <c r="I483" s="300">
        <f>'Anchor-AI'!N481</f>
        <v>0</v>
      </c>
      <c r="J483" s="300">
        <f>'Anchor-AI'!O481</f>
        <v>0</v>
      </c>
      <c r="K483" s="295">
        <f>(Summary!$C$63*H483+Summary!$C$64*I483+Summary!$C$65*J483)/Summary!$C$66</f>
        <v>0</v>
      </c>
      <c r="L483" s="300">
        <f>'Anchor-AI'!P481</f>
        <v>0</v>
      </c>
      <c r="M483" s="300">
        <f>'Anchor-AI'!Q481</f>
        <v>0</v>
      </c>
      <c r="N483" s="300">
        <f>'Anchor-AI'!R481</f>
        <v>0</v>
      </c>
      <c r="O483" s="300">
        <f>'Anchor-AI'!S481</f>
        <v>0</v>
      </c>
      <c r="P483" s="300">
        <f>'Anchor-AI'!T481</f>
        <v>0</v>
      </c>
      <c r="Q483" s="300">
        <f>'Anchor-AI'!U481</f>
        <v>0</v>
      </c>
      <c r="R483" s="300">
        <f>'Anchor-AI'!V481</f>
        <v>0</v>
      </c>
      <c r="S483" s="300">
        <f>'Anchor-AI'!W481</f>
        <v>0</v>
      </c>
      <c r="T483" s="300">
        <f>'Anchor-AI'!X481</f>
        <v>0</v>
      </c>
      <c r="U483" s="300">
        <f>10*LOG10(1/((Summary!$C$80/10^(R483/10)+Summary!$C$81/10^(S483/10)+Summary!$C$82/10^(T483/10))/Summary!$C$83))</f>
        <v>0</v>
      </c>
      <c r="V483" s="300">
        <f>'Anchor-AI'!Y481</f>
        <v>0</v>
      </c>
      <c r="W483" s="300">
        <f>'Anchor-AI'!Z481</f>
        <v>0</v>
      </c>
      <c r="X483" s="300">
        <f>'Anchor-AI'!AA481</f>
        <v>0</v>
      </c>
      <c r="Y483" s="357">
        <f>'Anchor-AI'!AB481</f>
        <v>0</v>
      </c>
      <c r="Z483" s="357">
        <f>'Anchor-AI'!AC481</f>
        <v>0</v>
      </c>
      <c r="AA483" s="301">
        <f t="shared" si="34"/>
        <v>0</v>
      </c>
      <c r="AC483" s="171">
        <f>'Test-AI'!L481</f>
        <v>0</v>
      </c>
      <c r="AD483" s="168">
        <f>'Test-AI'!M481</f>
        <v>0</v>
      </c>
      <c r="AE483" s="168">
        <f>'Test-AI'!N481</f>
        <v>0</v>
      </c>
      <c r="AF483" s="168">
        <f>'Test-AI'!O481</f>
        <v>0</v>
      </c>
      <c r="AG483" s="168">
        <f>(Summary!$C$63*AD483+Summary!$C$64*AE483+Summary!$C$65*AF483)/Summary!$C$66</f>
        <v>0</v>
      </c>
      <c r="AH483" s="168">
        <f>'Test-AI'!P481</f>
        <v>0</v>
      </c>
      <c r="AI483" s="168">
        <f>'Test-AI'!Q481</f>
        <v>0</v>
      </c>
      <c r="AJ483" s="168">
        <f>'Test-AI'!R481</f>
        <v>0</v>
      </c>
      <c r="AK483" s="168">
        <f>'Test-AI'!S481</f>
        <v>0</v>
      </c>
      <c r="AL483" s="168">
        <f>'Test-AI'!T481</f>
        <v>0</v>
      </c>
      <c r="AM483" s="168">
        <f>'Test-AI'!U481</f>
        <v>0</v>
      </c>
      <c r="AN483" s="168">
        <f>'Test-AI'!V481</f>
        <v>0</v>
      </c>
      <c r="AO483" s="168">
        <f>'Test-AI'!W481</f>
        <v>0</v>
      </c>
      <c r="AP483" s="168">
        <f>'Test-AI'!X481</f>
        <v>0</v>
      </c>
      <c r="AQ483" s="168">
        <f>10*LOG10(1/((Summary!$C$80/10^(AN483/10)+Summary!$C$81/10^(AO483/10)+Summary!$C$82/10^(AP483/10))/Summary!$C$83))</f>
        <v>0</v>
      </c>
      <c r="AR483" s="168">
        <f>'Test-AI'!Y481</f>
        <v>0</v>
      </c>
      <c r="AS483" s="168">
        <f>'Test-AI'!Z481</f>
        <v>0</v>
      </c>
      <c r="AT483" s="300">
        <f>'Test-AI'!AA481</f>
        <v>0</v>
      </c>
      <c r="AU483" s="357">
        <f>'Test-AI'!AB481</f>
        <v>0</v>
      </c>
      <c r="AV483" s="357">
        <f>'Test-AI'!AC481</f>
        <v>0</v>
      </c>
      <c r="AW483" s="301">
        <f t="shared" si="35"/>
        <v>0</v>
      </c>
      <c r="AX483" s="302" t="e">
        <f t="shared" si="36"/>
        <v>#DIV/0!</v>
      </c>
      <c r="AY483" s="303" t="e">
        <f t="shared" si="36"/>
        <v>#DIV/0!</v>
      </c>
      <c r="AZ483" s="297" t="e">
        <f t="shared" si="36"/>
        <v>#DIV/0!</v>
      </c>
      <c r="BA483" s="345" t="e">
        <f t="shared" si="33"/>
        <v>#DIV/0!</v>
      </c>
      <c r="BB483" s="75"/>
      <c r="BC483" s="75"/>
      <c r="BD483" s="570"/>
      <c r="BE483" s="550"/>
      <c r="BF483" s="553"/>
      <c r="BG483" s="553"/>
      <c r="BH483" s="553"/>
      <c r="BI483" s="553"/>
      <c r="BJ483" s="553"/>
      <c r="BK483" s="553"/>
      <c r="BL483" s="553"/>
      <c r="BM483" s="553"/>
      <c r="BN483" s="553"/>
      <c r="BO483" s="546"/>
      <c r="BP483" s="544"/>
      <c r="BQ483" s="546"/>
      <c r="BR483" s="544"/>
      <c r="BS483" s="553"/>
      <c r="BT483" s="553"/>
      <c r="BU483" s="553"/>
      <c r="BV483" s="553"/>
      <c r="BW483" s="553"/>
      <c r="BX483" s="553"/>
      <c r="BY483" s="553"/>
      <c r="BZ483" s="544"/>
      <c r="CA483" s="544"/>
      <c r="CB483" s="553"/>
      <c r="CC483" s="553"/>
      <c r="CD483" s="553"/>
      <c r="CE483" s="546"/>
      <c r="CF483" s="544"/>
      <c r="CG483" s="546"/>
      <c r="CH483" s="544"/>
    </row>
    <row r="484" spans="1:86" ht="17" hidden="1" customHeight="1" x14ac:dyDescent="0.2">
      <c r="A484" s="552"/>
      <c r="B484" s="620" t="s">
        <v>148</v>
      </c>
      <c r="C484" s="586" t="s">
        <v>113</v>
      </c>
      <c r="D484" s="601">
        <v>23.98</v>
      </c>
      <c r="E484" s="576">
        <v>8</v>
      </c>
      <c r="F484" s="238">
        <v>85</v>
      </c>
      <c r="G484" s="289">
        <f>'Anchor-AI'!L482</f>
        <v>0</v>
      </c>
      <c r="H484" s="290">
        <f>'Anchor-AI'!M482</f>
        <v>0</v>
      </c>
      <c r="I484" s="290">
        <f>'Anchor-AI'!N482</f>
        <v>0</v>
      </c>
      <c r="J484" s="290">
        <f>'Anchor-AI'!O482</f>
        <v>0</v>
      </c>
      <c r="K484" s="290">
        <f>(Summary!$C$63*H484+Summary!$C$64*I484+Summary!$C$65*J484)/Summary!$C$66</f>
        <v>0</v>
      </c>
      <c r="L484" s="290">
        <f>'Anchor-AI'!P482</f>
        <v>0</v>
      </c>
      <c r="M484" s="290">
        <f>'Anchor-AI'!Q482</f>
        <v>0</v>
      </c>
      <c r="N484" s="290">
        <f>'Anchor-AI'!R482</f>
        <v>0</v>
      </c>
      <c r="O484" s="290">
        <f>'Anchor-AI'!S482</f>
        <v>0</v>
      </c>
      <c r="P484" s="290">
        <f>'Anchor-AI'!T482</f>
        <v>0</v>
      </c>
      <c r="Q484" s="290">
        <f>'Anchor-AI'!U482</f>
        <v>0</v>
      </c>
      <c r="R484" s="290">
        <f>'Anchor-AI'!V482</f>
        <v>0</v>
      </c>
      <c r="S484" s="290">
        <f>'Anchor-AI'!W482</f>
        <v>0</v>
      </c>
      <c r="T484" s="290">
        <f>'Anchor-AI'!X482</f>
        <v>0</v>
      </c>
      <c r="U484" s="290">
        <f>10*LOG10(1/((Summary!$C$80/10^(R484/10)+Summary!$C$81/10^(S484/10)+Summary!$C$82/10^(T484/10))/Summary!$C$83))</f>
        <v>0</v>
      </c>
      <c r="V484" s="290">
        <f>'Anchor-AI'!Y482</f>
        <v>0</v>
      </c>
      <c r="W484" s="290">
        <f>'Anchor-AI'!Z482</f>
        <v>0</v>
      </c>
      <c r="X484" s="290">
        <f>'Anchor-AI'!AA482</f>
        <v>0</v>
      </c>
      <c r="Y484" s="360">
        <f>'Anchor-AI'!AB482</f>
        <v>0</v>
      </c>
      <c r="Z484" s="360">
        <f>'Anchor-AI'!AC482</f>
        <v>0</v>
      </c>
      <c r="AA484" s="291">
        <f t="shared" si="34"/>
        <v>0</v>
      </c>
      <c r="AC484" s="169">
        <f>'Test-AI'!L482</f>
        <v>0</v>
      </c>
      <c r="AD484" s="166">
        <f>'Test-AI'!M482</f>
        <v>0</v>
      </c>
      <c r="AE484" s="166">
        <f>'Test-AI'!N482</f>
        <v>0</v>
      </c>
      <c r="AF484" s="166">
        <f>'Test-AI'!O482</f>
        <v>0</v>
      </c>
      <c r="AG484" s="166">
        <f>(Summary!$C$63*AD484+Summary!$C$64*AE484+Summary!$C$65*AF484)/Summary!$C$66</f>
        <v>0</v>
      </c>
      <c r="AH484" s="166">
        <f>'Test-AI'!P482</f>
        <v>0</v>
      </c>
      <c r="AI484" s="166">
        <f>'Test-AI'!Q482</f>
        <v>0</v>
      </c>
      <c r="AJ484" s="166">
        <f>'Test-AI'!R482</f>
        <v>0</v>
      </c>
      <c r="AK484" s="166">
        <f>'Test-AI'!S482</f>
        <v>0</v>
      </c>
      <c r="AL484" s="166">
        <f>'Test-AI'!T482</f>
        <v>0</v>
      </c>
      <c r="AM484" s="166">
        <f>'Test-AI'!U482</f>
        <v>0</v>
      </c>
      <c r="AN484" s="166">
        <f>'Test-AI'!V482</f>
        <v>0</v>
      </c>
      <c r="AO484" s="166">
        <f>'Test-AI'!W482</f>
        <v>0</v>
      </c>
      <c r="AP484" s="166">
        <f>'Test-AI'!X482</f>
        <v>0</v>
      </c>
      <c r="AQ484" s="166">
        <f>10*LOG10(1/((Summary!$C$80/10^(AN484/10)+Summary!$C$81/10^(AO484/10)+Summary!$C$82/10^(AP484/10))/Summary!$C$83))</f>
        <v>0</v>
      </c>
      <c r="AR484" s="166">
        <f>'Test-AI'!Y482</f>
        <v>0</v>
      </c>
      <c r="AS484" s="166">
        <f>'Test-AI'!Z482</f>
        <v>0</v>
      </c>
      <c r="AT484" s="290">
        <f>'Test-AI'!AA482</f>
        <v>0</v>
      </c>
      <c r="AU484" s="356">
        <f>'Test-AI'!AB482</f>
        <v>0</v>
      </c>
      <c r="AV484" s="356">
        <f>'Test-AI'!AC482</f>
        <v>0</v>
      </c>
      <c r="AW484" s="291">
        <f t="shared" si="35"/>
        <v>0</v>
      </c>
      <c r="AX484" s="292" t="e">
        <f t="shared" si="36"/>
        <v>#DIV/0!</v>
      </c>
      <c r="AY484" s="293" t="e">
        <f t="shared" si="36"/>
        <v>#DIV/0!</v>
      </c>
      <c r="AZ484" s="292" t="e">
        <f t="shared" si="36"/>
        <v>#DIV/0!</v>
      </c>
      <c r="BA484" s="344" t="e">
        <f t="shared" si="33"/>
        <v>#DIV/0!</v>
      </c>
      <c r="BB484" s="75"/>
      <c r="BC484" s="75"/>
      <c r="BD484" s="572" t="s">
        <v>39</v>
      </c>
      <c r="BE484" s="549" t="e">
        <f t="array" ref="BE484">bdRateExtend($G484:$G487,H484:H487,$AC484:$AC487,AD484:AD487)</f>
        <v>#VALUE!</v>
      </c>
      <c r="BF484" s="551" t="e">
        <f t="array" ref="BF484">bdRateExtend($G484:$G489,H484:H489,$AC484:$AC489,AD484:AD489)</f>
        <v>#VALUE!</v>
      </c>
      <c r="BG484" s="551" t="e">
        <f t="array" ref="BG484">bdRateExtend($G484:$G489,I484:I489,$AC484:$AC489,AE484:AE489)</f>
        <v>#VALUE!</v>
      </c>
      <c r="BH484" s="551" t="e">
        <f t="array" ref="BH484">bdRateExtend($G484:$G489,J484:J489,$AC484:$AC489,AF484:AF489)</f>
        <v>#VALUE!</v>
      </c>
      <c r="BI484" s="551" t="e">
        <f t="array" ref="BI484">bdRateExtend($G484:$G489,K484:K489,$AC484:$AC489,AG484:AG489)</f>
        <v>#VALUE!</v>
      </c>
      <c r="BJ484" s="575" t="e">
        <f>(Summary!$C$94*BF484+Summary!$C$95*BG484+Summary!$C$96*BH484)/Summary!$C$97</f>
        <v>#VALUE!</v>
      </c>
      <c r="BK484" s="551" t="e">
        <f t="array" ref="BK484">bdRateExtend($G484:$G487,L484:L487,$AC484:$AC487,AH484:AH487)</f>
        <v>#VALUE!</v>
      </c>
      <c r="BL484" s="551" t="e">
        <f t="array" ref="BL484">bdRateExtend($G484:$G489,L484:L489,$AC484:$AC489,AH484:AH489)</f>
        <v>#VALUE!</v>
      </c>
      <c r="BM484" s="551" t="e">
        <f t="array" ref="BM484">bdRateExtend($G484:$G487,M484:M487,$AC484:$AC487,AI484:AI487)</f>
        <v>#VALUE!</v>
      </c>
      <c r="BN484" s="551" t="e">
        <f t="array" ref="BN484">bdRateExtend($G484:$G489,M484:M489,$AC484:$AC489,AI484:AI489)</f>
        <v>#VALUE!</v>
      </c>
      <c r="BO484" s="548" t="e">
        <f t="array" ref="BO484">bdRateExtend($G484:$G487,N484:N487,$AC484:$AC487,AJ484:AJ487,"None", FALSE,1)</f>
        <v>#VALUE!</v>
      </c>
      <c r="BP484" s="585" t="e">
        <f t="array" ref="BP484">bdRateExtend($G484:$G489,N484:N489,$AC484:$AC489,AJ484:AJ489,"None", FALSE,1)</f>
        <v>#VALUE!</v>
      </c>
      <c r="BQ484" s="548" t="e">
        <f t="array" ref="BQ484">bdRateExtend($G484:$G487,O484:O487,$AC484:$AC487,AK484:AK487,"None", FALSE,1)</f>
        <v>#VALUE!</v>
      </c>
      <c r="BR484" s="585" t="e">
        <f t="array" ref="BR484">bdRateExtend($G484:$G489,O484:O489,$AC484:$AC489,AK484:AK489,"None", FALSE,1)</f>
        <v>#VALUE!</v>
      </c>
      <c r="BS484" s="551" t="e">
        <f t="array" ref="BS484">bdRateExtend($G484:$G487,P484:P487,$AC484:$AC487,AL484:AL487)</f>
        <v>#VALUE!</v>
      </c>
      <c r="BT484" s="551" t="e">
        <f t="array" ref="BT484">bdRateExtend($G484:$G489,P484:P489,$AC484:$AC489,AL484:AL489)</f>
        <v>#VALUE!</v>
      </c>
      <c r="BU484" s="551" t="e">
        <f t="array" ref="BU484">bdRateExtend($G484:$G487,Q484:Q487,$AC484:$AC487,AM484:AM487)</f>
        <v>#VALUE!</v>
      </c>
      <c r="BV484" s="551" t="e">
        <f t="array" ref="BV484">bdRateExtend($G484:$G489,Q484:Q489,$AC484:$AC489,AM484:AM489)</f>
        <v>#VALUE!</v>
      </c>
      <c r="BW484" s="551" t="e">
        <f t="array" ref="BW484">bdRateExtend($G484:$G487,R484:R487,$AC484:$AC487,AN484:AN487)</f>
        <v>#VALUE!</v>
      </c>
      <c r="BX484" s="551" t="e">
        <f t="array" ref="BX484">bdRateExtend($G484:$G489,R484:R489,$AC484:$AC489,AN484:AN489)</f>
        <v>#VALUE!</v>
      </c>
      <c r="BY484" s="551" t="e">
        <f t="array" ref="BY484">bdRateExtend($G484:$G489,S484:S489,$AC484:$AC489,AO484:AO489)</f>
        <v>#VALUE!</v>
      </c>
      <c r="BZ484" s="555" t="e">
        <f t="array" ref="BZ484">bdRateExtend($G484:$G489,T484:T489,$AC484:$AC489,AP484:AP489)</f>
        <v>#VALUE!</v>
      </c>
      <c r="CA484" s="555" t="e">
        <f t="array" ref="CA484">bdRateExtend($G484:$G489,U484:U489,$AC484:$AC489,AQ484:AQ489)</f>
        <v>#VALUE!</v>
      </c>
      <c r="CB484" s="575" t="e">
        <f>(Summary!$C$108*BX484+Summary!$C$109*BY484+Summary!$C$110*BZ484)/Summary!$C$111</f>
        <v>#VALUE!</v>
      </c>
      <c r="CC484" s="561" t="e">
        <f t="array" ref="CC484">bdCAMBIExtend($G484:$G487,V484:V487,$AC484:$AC487,AR484:AR487)</f>
        <v>#VALUE!</v>
      </c>
      <c r="CD484" s="561" t="e">
        <f t="array" ref="CD484">bdCAMBIExtend($G484:$G489,V484:V489,$AC484:$AC489,AR484:AR489)</f>
        <v>#VALUE!</v>
      </c>
      <c r="CE484" s="547">
        <f t="array" ref="CE484">testVMAFRange($G484:$G487,N484:N487,$AC484:$AC487,AJ484:AJ487)</f>
        <v>0</v>
      </c>
      <c r="CF484" s="543">
        <f t="array" ref="CF484">testVMAFRange($G484:$G489,N484:N489,$AC484:$AC489,AJ484:AJ489)</f>
        <v>0</v>
      </c>
      <c r="CG484" s="547">
        <f t="array" ref="CG484">testVMAFRange($G484:$G487,O484:O487,$AC484:$AC487,AK484:AK487)</f>
        <v>0</v>
      </c>
      <c r="CH484" s="543">
        <f t="array" ref="CH484">testVMAFRange($G484:$G489,O484:O489,$AC484:$AC489,AK484:AK489)</f>
        <v>0</v>
      </c>
    </row>
    <row r="485" spans="1:86" ht="17" hidden="1" customHeight="1" x14ac:dyDescent="0.2">
      <c r="A485" s="552"/>
      <c r="B485" s="566"/>
      <c r="C485" s="485"/>
      <c r="D485" s="590"/>
      <c r="E485" s="558"/>
      <c r="F485" s="239">
        <v>110</v>
      </c>
      <c r="G485" s="294">
        <f>'Anchor-AI'!L483</f>
        <v>0</v>
      </c>
      <c r="H485" s="295">
        <f>'Anchor-AI'!M483</f>
        <v>0</v>
      </c>
      <c r="I485" s="295">
        <f>'Anchor-AI'!N483</f>
        <v>0</v>
      </c>
      <c r="J485" s="295">
        <f>'Anchor-AI'!O483</f>
        <v>0</v>
      </c>
      <c r="K485" s="295">
        <f>(Summary!$C$63*H485+Summary!$C$64*I485+Summary!$C$65*J485)/Summary!$C$66</f>
        <v>0</v>
      </c>
      <c r="L485" s="295">
        <f>'Anchor-AI'!P483</f>
        <v>0</v>
      </c>
      <c r="M485" s="295">
        <f>'Anchor-AI'!Q483</f>
        <v>0</v>
      </c>
      <c r="N485" s="295">
        <f>'Anchor-AI'!R483</f>
        <v>0</v>
      </c>
      <c r="O485" s="295">
        <f>'Anchor-AI'!S483</f>
        <v>0</v>
      </c>
      <c r="P485" s="295">
        <f>'Anchor-AI'!T483</f>
        <v>0</v>
      </c>
      <c r="Q485" s="295">
        <f>'Anchor-AI'!U483</f>
        <v>0</v>
      </c>
      <c r="R485" s="295">
        <f>'Anchor-AI'!V483</f>
        <v>0</v>
      </c>
      <c r="S485" s="295">
        <f>'Anchor-AI'!W483</f>
        <v>0</v>
      </c>
      <c r="T485" s="295">
        <f>'Anchor-AI'!X483</f>
        <v>0</v>
      </c>
      <c r="U485" s="295">
        <f>10*LOG10(1/((Summary!$C$80/10^(R485/10)+Summary!$C$81/10^(S485/10)+Summary!$C$82/10^(T485/10))/Summary!$C$83))</f>
        <v>0</v>
      </c>
      <c r="V485" s="295">
        <f>'Anchor-AI'!Y483</f>
        <v>0</v>
      </c>
      <c r="W485" s="295">
        <f>'Anchor-AI'!Z483</f>
        <v>0</v>
      </c>
      <c r="X485" s="295">
        <f>'Anchor-AI'!AA483</f>
        <v>0</v>
      </c>
      <c r="Y485" s="357">
        <f>'Anchor-AI'!AB483</f>
        <v>0</v>
      </c>
      <c r="Z485" s="357">
        <f>'Anchor-AI'!AC483</f>
        <v>0</v>
      </c>
      <c r="AA485" s="296">
        <f t="shared" si="34"/>
        <v>0</v>
      </c>
      <c r="AC485" s="170">
        <f>'Test-AI'!L483</f>
        <v>0</v>
      </c>
      <c r="AD485" s="167">
        <f>'Test-AI'!M483</f>
        <v>0</v>
      </c>
      <c r="AE485" s="167">
        <f>'Test-AI'!N483</f>
        <v>0</v>
      </c>
      <c r="AF485" s="167">
        <f>'Test-AI'!O483</f>
        <v>0</v>
      </c>
      <c r="AG485" s="167">
        <f>(Summary!$C$63*AD485+Summary!$C$64*AE485+Summary!$C$65*AF485)/Summary!$C$66</f>
        <v>0</v>
      </c>
      <c r="AH485" s="167">
        <f>'Test-AI'!P483</f>
        <v>0</v>
      </c>
      <c r="AI485" s="167">
        <f>'Test-AI'!Q483</f>
        <v>0</v>
      </c>
      <c r="AJ485" s="167">
        <f>'Test-AI'!R483</f>
        <v>0</v>
      </c>
      <c r="AK485" s="167">
        <f>'Test-AI'!S483</f>
        <v>0</v>
      </c>
      <c r="AL485" s="167">
        <f>'Test-AI'!T483</f>
        <v>0</v>
      </c>
      <c r="AM485" s="167">
        <f>'Test-AI'!U483</f>
        <v>0</v>
      </c>
      <c r="AN485" s="167">
        <f>'Test-AI'!V483</f>
        <v>0</v>
      </c>
      <c r="AO485" s="167">
        <f>'Test-AI'!W483</f>
        <v>0</v>
      </c>
      <c r="AP485" s="167">
        <f>'Test-AI'!X483</f>
        <v>0</v>
      </c>
      <c r="AQ485" s="167">
        <f>10*LOG10(1/((Summary!$C$80/10^(AN485/10)+Summary!$C$81/10^(AO485/10)+Summary!$C$82/10^(AP485/10))/Summary!$C$83))</f>
        <v>0</v>
      </c>
      <c r="AR485" s="167">
        <f>'Test-AI'!Y483</f>
        <v>0</v>
      </c>
      <c r="AS485" s="167">
        <f>'Test-AI'!Z483</f>
        <v>0</v>
      </c>
      <c r="AT485" s="295">
        <f>'Test-AI'!AA483</f>
        <v>0</v>
      </c>
      <c r="AU485" s="357">
        <f>'Test-AI'!AB483</f>
        <v>0</v>
      </c>
      <c r="AV485" s="357">
        <f>'Test-AI'!AC483</f>
        <v>0</v>
      </c>
      <c r="AW485" s="296">
        <f t="shared" si="35"/>
        <v>0</v>
      </c>
      <c r="AX485" s="297" t="e">
        <f t="shared" si="36"/>
        <v>#DIV/0!</v>
      </c>
      <c r="AY485" s="298" t="e">
        <f t="shared" si="36"/>
        <v>#DIV/0!</v>
      </c>
      <c r="AZ485" s="297" t="e">
        <f t="shared" si="36"/>
        <v>#DIV/0!</v>
      </c>
      <c r="BA485" s="345" t="e">
        <f t="shared" si="33"/>
        <v>#DIV/0!</v>
      </c>
      <c r="BB485" s="75"/>
      <c r="BC485" s="75"/>
      <c r="BD485" s="565"/>
      <c r="BE485" s="550"/>
      <c r="BF485" s="552"/>
      <c r="BG485" s="552"/>
      <c r="BH485" s="552"/>
      <c r="BI485" s="552"/>
      <c r="BJ485" s="552"/>
      <c r="BK485" s="553"/>
      <c r="BL485" s="552"/>
      <c r="BM485" s="553"/>
      <c r="BN485" s="552"/>
      <c r="BO485" s="546"/>
      <c r="BP485" s="541"/>
      <c r="BQ485" s="546"/>
      <c r="BR485" s="541"/>
      <c r="BS485" s="553"/>
      <c r="BT485" s="552"/>
      <c r="BU485" s="553"/>
      <c r="BV485" s="552"/>
      <c r="BW485" s="553"/>
      <c r="BX485" s="552"/>
      <c r="BY485" s="552"/>
      <c r="BZ485" s="541"/>
      <c r="CA485" s="541"/>
      <c r="CB485" s="552"/>
      <c r="CC485" s="553"/>
      <c r="CD485" s="552"/>
      <c r="CE485" s="546"/>
      <c r="CF485" s="541"/>
      <c r="CG485" s="546"/>
      <c r="CH485" s="541"/>
    </row>
    <row r="486" spans="1:86" ht="17" hidden="1" customHeight="1" x14ac:dyDescent="0.2">
      <c r="A486" s="552"/>
      <c r="B486" s="566"/>
      <c r="C486" s="485"/>
      <c r="D486" s="590"/>
      <c r="E486" s="558"/>
      <c r="F486" s="239">
        <v>135</v>
      </c>
      <c r="G486" s="294">
        <f>'Anchor-AI'!L484</f>
        <v>0</v>
      </c>
      <c r="H486" s="295">
        <f>'Anchor-AI'!M484</f>
        <v>0</v>
      </c>
      <c r="I486" s="295">
        <f>'Anchor-AI'!N484</f>
        <v>0</v>
      </c>
      <c r="J486" s="295">
        <f>'Anchor-AI'!O484</f>
        <v>0</v>
      </c>
      <c r="K486" s="295">
        <f>(Summary!$C$63*H486+Summary!$C$64*I486+Summary!$C$65*J486)/Summary!$C$66</f>
        <v>0</v>
      </c>
      <c r="L486" s="295">
        <f>'Anchor-AI'!P484</f>
        <v>0</v>
      </c>
      <c r="M486" s="295">
        <f>'Anchor-AI'!Q484</f>
        <v>0</v>
      </c>
      <c r="N486" s="295">
        <f>'Anchor-AI'!R484</f>
        <v>0</v>
      </c>
      <c r="O486" s="295">
        <f>'Anchor-AI'!S484</f>
        <v>0</v>
      </c>
      <c r="P486" s="295">
        <f>'Anchor-AI'!T484</f>
        <v>0</v>
      </c>
      <c r="Q486" s="295">
        <f>'Anchor-AI'!U484</f>
        <v>0</v>
      </c>
      <c r="R486" s="295">
        <f>'Anchor-AI'!V484</f>
        <v>0</v>
      </c>
      <c r="S486" s="295">
        <f>'Anchor-AI'!W484</f>
        <v>0</v>
      </c>
      <c r="T486" s="295">
        <f>'Anchor-AI'!X484</f>
        <v>0</v>
      </c>
      <c r="U486" s="295">
        <f>10*LOG10(1/((Summary!$C$80/10^(R486/10)+Summary!$C$81/10^(S486/10)+Summary!$C$82/10^(T486/10))/Summary!$C$83))</f>
        <v>0</v>
      </c>
      <c r="V486" s="295">
        <f>'Anchor-AI'!Y484</f>
        <v>0</v>
      </c>
      <c r="W486" s="295">
        <f>'Anchor-AI'!Z484</f>
        <v>0</v>
      </c>
      <c r="X486" s="295">
        <f>'Anchor-AI'!AA484</f>
        <v>0</v>
      </c>
      <c r="Y486" s="357">
        <f>'Anchor-AI'!AB484</f>
        <v>0</v>
      </c>
      <c r="Z486" s="357">
        <f>'Anchor-AI'!AC484</f>
        <v>0</v>
      </c>
      <c r="AA486" s="296">
        <f t="shared" si="34"/>
        <v>0</v>
      </c>
      <c r="AC486" s="170">
        <f>'Test-AI'!L484</f>
        <v>0</v>
      </c>
      <c r="AD486" s="167">
        <f>'Test-AI'!M484</f>
        <v>0</v>
      </c>
      <c r="AE486" s="167">
        <f>'Test-AI'!N484</f>
        <v>0</v>
      </c>
      <c r="AF486" s="167">
        <f>'Test-AI'!O484</f>
        <v>0</v>
      </c>
      <c r="AG486" s="167">
        <f>(Summary!$C$63*AD486+Summary!$C$64*AE486+Summary!$C$65*AF486)/Summary!$C$66</f>
        <v>0</v>
      </c>
      <c r="AH486" s="167">
        <f>'Test-AI'!P484</f>
        <v>0</v>
      </c>
      <c r="AI486" s="167">
        <f>'Test-AI'!Q484</f>
        <v>0</v>
      </c>
      <c r="AJ486" s="167">
        <f>'Test-AI'!R484</f>
        <v>0</v>
      </c>
      <c r="AK486" s="167">
        <f>'Test-AI'!S484</f>
        <v>0</v>
      </c>
      <c r="AL486" s="167">
        <f>'Test-AI'!T484</f>
        <v>0</v>
      </c>
      <c r="AM486" s="167">
        <f>'Test-AI'!U484</f>
        <v>0</v>
      </c>
      <c r="AN486" s="167">
        <f>'Test-AI'!V484</f>
        <v>0</v>
      </c>
      <c r="AO486" s="167">
        <f>'Test-AI'!W484</f>
        <v>0</v>
      </c>
      <c r="AP486" s="167">
        <f>'Test-AI'!X484</f>
        <v>0</v>
      </c>
      <c r="AQ486" s="167">
        <f>10*LOG10(1/((Summary!$C$80/10^(AN486/10)+Summary!$C$81/10^(AO486/10)+Summary!$C$82/10^(AP486/10))/Summary!$C$83))</f>
        <v>0</v>
      </c>
      <c r="AR486" s="167">
        <f>'Test-AI'!Y484</f>
        <v>0</v>
      </c>
      <c r="AS486" s="167">
        <f>'Test-AI'!Z484</f>
        <v>0</v>
      </c>
      <c r="AT486" s="295">
        <f>'Test-AI'!AA484</f>
        <v>0</v>
      </c>
      <c r="AU486" s="357">
        <f>'Test-AI'!AB484</f>
        <v>0</v>
      </c>
      <c r="AV486" s="357">
        <f>'Test-AI'!AC484</f>
        <v>0</v>
      </c>
      <c r="AW486" s="296">
        <f t="shared" si="35"/>
        <v>0</v>
      </c>
      <c r="AX486" s="297" t="e">
        <f t="shared" si="36"/>
        <v>#DIV/0!</v>
      </c>
      <c r="AY486" s="298" t="e">
        <f t="shared" si="36"/>
        <v>#DIV/0!</v>
      </c>
      <c r="AZ486" s="297" t="e">
        <f t="shared" si="36"/>
        <v>#DIV/0!</v>
      </c>
      <c r="BA486" s="345" t="e">
        <f t="shared" si="33"/>
        <v>#DIV/0!</v>
      </c>
      <c r="BB486" s="75"/>
      <c r="BC486" s="75"/>
      <c r="BD486" s="573" t="s">
        <v>147</v>
      </c>
      <c r="BE486" s="549" t="e">
        <f t="array" ref="BE486">bdRateExtend($G485:$G488,H485:H488,$AC485:$AC488,AD485:AD488)</f>
        <v>#VALUE!</v>
      </c>
      <c r="BF486" s="552"/>
      <c r="BG486" s="552"/>
      <c r="BH486" s="552"/>
      <c r="BI486" s="552"/>
      <c r="BJ486" s="552"/>
      <c r="BK486" s="551" t="e">
        <f t="array" ref="BK486">bdRateExtend($G485:$G488,L485:L488,$AC485:$AC488,AH485:AH488)</f>
        <v>#VALUE!</v>
      </c>
      <c r="BL486" s="552"/>
      <c r="BM486" s="551" t="e">
        <f t="array" ref="BM486">bdRateExtend($G485:$G488,M485:M488,$AC485:$AC488,AI485:AI488)</f>
        <v>#VALUE!</v>
      </c>
      <c r="BN486" s="552"/>
      <c r="BO486" s="545" t="e">
        <f t="array" ref="BO486">bdRateExtend($G485:$G488,N485:N488,$AC485:$AC488,AJ485:AJ488,"None", FALSE,1)</f>
        <v>#VALUE!</v>
      </c>
      <c r="BP486" s="541"/>
      <c r="BQ486" s="545" t="e">
        <f t="array" ref="BQ486">bdRateExtend($G485:$G488,O485:O488,$AC485:$AC488,AK485:AK488,"None", FALSE,1)</f>
        <v>#VALUE!</v>
      </c>
      <c r="BR486" s="541"/>
      <c r="BS486" s="551" t="e">
        <f t="array" ref="BS486">bdRateExtend($G485:$G488,P485:P488,$AC485:$AC488,AL485:AL488)</f>
        <v>#VALUE!</v>
      </c>
      <c r="BT486" s="552"/>
      <c r="BU486" s="551" t="e">
        <f t="array" ref="BU486">bdRateExtend($G485:$G488,Q485:Q488,$AC485:$AC488,AM485:AM488)</f>
        <v>#VALUE!</v>
      </c>
      <c r="BV486" s="552"/>
      <c r="BW486" s="551" t="e">
        <f t="array" ref="BW486">bdRateExtend($G485:$G488,R485:R488,$AC485:$AC488,AN485:AN488)</f>
        <v>#VALUE!</v>
      </c>
      <c r="BX486" s="552"/>
      <c r="BY486" s="552"/>
      <c r="BZ486" s="541"/>
      <c r="CA486" s="541"/>
      <c r="CB486" s="552"/>
      <c r="CC486" s="561" t="e">
        <f t="array" ref="CC486">bdCAMBIExtend($G485:$G488,V485:V488,$AC485:$AC488,AR485:AR488)</f>
        <v>#VALUE!</v>
      </c>
      <c r="CD486" s="552"/>
      <c r="CE486" s="554">
        <f t="array" ref="CE486">testVMAFRange($G485:$G488,N485:N488,$AC485:$AC488,AJ485:AJ488)</f>
        <v>0</v>
      </c>
      <c r="CF486" s="541"/>
      <c r="CG486" s="554">
        <f t="array" ref="CG486">testVMAFRange($G485:$G488,O485:O488,$AC485:$AC488,AK485:AK488)</f>
        <v>0</v>
      </c>
      <c r="CH486" s="541"/>
    </row>
    <row r="487" spans="1:86" ht="17" hidden="1" customHeight="1" x14ac:dyDescent="0.2">
      <c r="A487" s="552"/>
      <c r="B487" s="566"/>
      <c r="C487" s="485"/>
      <c r="D487" s="590"/>
      <c r="E487" s="558"/>
      <c r="F487" s="239">
        <v>160</v>
      </c>
      <c r="G487" s="294">
        <f>'Anchor-AI'!L485</f>
        <v>0</v>
      </c>
      <c r="H487" s="295">
        <f>'Anchor-AI'!M485</f>
        <v>0</v>
      </c>
      <c r="I487" s="295">
        <f>'Anchor-AI'!N485</f>
        <v>0</v>
      </c>
      <c r="J487" s="295">
        <f>'Anchor-AI'!O485</f>
        <v>0</v>
      </c>
      <c r="K487" s="295">
        <f>(Summary!$C$63*H487+Summary!$C$64*I487+Summary!$C$65*J487)/Summary!$C$66</f>
        <v>0</v>
      </c>
      <c r="L487" s="295">
        <f>'Anchor-AI'!P485</f>
        <v>0</v>
      </c>
      <c r="M487" s="295">
        <f>'Anchor-AI'!Q485</f>
        <v>0</v>
      </c>
      <c r="N487" s="295">
        <f>'Anchor-AI'!R485</f>
        <v>0</v>
      </c>
      <c r="O487" s="295">
        <f>'Anchor-AI'!S485</f>
        <v>0</v>
      </c>
      <c r="P487" s="295">
        <f>'Anchor-AI'!T485</f>
        <v>0</v>
      </c>
      <c r="Q487" s="295">
        <f>'Anchor-AI'!U485</f>
        <v>0</v>
      </c>
      <c r="R487" s="295">
        <f>'Anchor-AI'!V485</f>
        <v>0</v>
      </c>
      <c r="S487" s="295">
        <f>'Anchor-AI'!W485</f>
        <v>0</v>
      </c>
      <c r="T487" s="295">
        <f>'Anchor-AI'!X485</f>
        <v>0</v>
      </c>
      <c r="U487" s="295">
        <f>10*LOG10(1/((Summary!$C$80/10^(R487/10)+Summary!$C$81/10^(S487/10)+Summary!$C$82/10^(T487/10))/Summary!$C$83))</f>
        <v>0</v>
      </c>
      <c r="V487" s="295">
        <f>'Anchor-AI'!Y485</f>
        <v>0</v>
      </c>
      <c r="W487" s="295">
        <f>'Anchor-AI'!Z485</f>
        <v>0</v>
      </c>
      <c r="X487" s="295">
        <f>'Anchor-AI'!AA485</f>
        <v>0</v>
      </c>
      <c r="Y487" s="357">
        <f>'Anchor-AI'!AB485</f>
        <v>0</v>
      </c>
      <c r="Z487" s="357">
        <f>'Anchor-AI'!AC485</f>
        <v>0</v>
      </c>
      <c r="AA487" s="296">
        <f t="shared" si="34"/>
        <v>0</v>
      </c>
      <c r="AC487" s="170">
        <f>'Test-AI'!L485</f>
        <v>0</v>
      </c>
      <c r="AD487" s="167">
        <f>'Test-AI'!M485</f>
        <v>0</v>
      </c>
      <c r="AE487" s="167">
        <f>'Test-AI'!N485</f>
        <v>0</v>
      </c>
      <c r="AF487" s="167">
        <f>'Test-AI'!O485</f>
        <v>0</v>
      </c>
      <c r="AG487" s="167">
        <f>(Summary!$C$63*AD487+Summary!$C$64*AE487+Summary!$C$65*AF487)/Summary!$C$66</f>
        <v>0</v>
      </c>
      <c r="AH487" s="167">
        <f>'Test-AI'!P485</f>
        <v>0</v>
      </c>
      <c r="AI487" s="167">
        <f>'Test-AI'!Q485</f>
        <v>0</v>
      </c>
      <c r="AJ487" s="167">
        <f>'Test-AI'!R485</f>
        <v>0</v>
      </c>
      <c r="AK487" s="167">
        <f>'Test-AI'!S485</f>
        <v>0</v>
      </c>
      <c r="AL487" s="167">
        <f>'Test-AI'!T485</f>
        <v>0</v>
      </c>
      <c r="AM487" s="167">
        <f>'Test-AI'!U485</f>
        <v>0</v>
      </c>
      <c r="AN487" s="167">
        <f>'Test-AI'!V485</f>
        <v>0</v>
      </c>
      <c r="AO487" s="167">
        <f>'Test-AI'!W485</f>
        <v>0</v>
      </c>
      <c r="AP487" s="167">
        <f>'Test-AI'!X485</f>
        <v>0</v>
      </c>
      <c r="AQ487" s="167">
        <f>10*LOG10(1/((Summary!$C$80/10^(AN487/10)+Summary!$C$81/10^(AO487/10)+Summary!$C$82/10^(AP487/10))/Summary!$C$83))</f>
        <v>0</v>
      </c>
      <c r="AR487" s="167">
        <f>'Test-AI'!Y485</f>
        <v>0</v>
      </c>
      <c r="AS487" s="167">
        <f>'Test-AI'!Z485</f>
        <v>0</v>
      </c>
      <c r="AT487" s="295">
        <f>'Test-AI'!AA485</f>
        <v>0</v>
      </c>
      <c r="AU487" s="357">
        <f>'Test-AI'!AB485</f>
        <v>0</v>
      </c>
      <c r="AV487" s="357">
        <f>'Test-AI'!AC485</f>
        <v>0</v>
      </c>
      <c r="AW487" s="296">
        <f t="shared" si="35"/>
        <v>0</v>
      </c>
      <c r="AX487" s="297" t="e">
        <f t="shared" si="36"/>
        <v>#DIV/0!</v>
      </c>
      <c r="AY487" s="298" t="e">
        <f t="shared" si="36"/>
        <v>#DIV/0!</v>
      </c>
      <c r="AZ487" s="297" t="e">
        <f t="shared" si="36"/>
        <v>#DIV/0!</v>
      </c>
      <c r="BA487" s="345" t="e">
        <f t="shared" si="33"/>
        <v>#DIV/0!</v>
      </c>
      <c r="BB487" s="75"/>
      <c r="BC487" s="75"/>
      <c r="BD487" s="565"/>
      <c r="BE487" s="550"/>
      <c r="BF487" s="552"/>
      <c r="BG487" s="552"/>
      <c r="BH487" s="552"/>
      <c r="BI487" s="552"/>
      <c r="BJ487" s="552"/>
      <c r="BK487" s="553"/>
      <c r="BL487" s="552"/>
      <c r="BM487" s="553"/>
      <c r="BN487" s="552"/>
      <c r="BO487" s="546"/>
      <c r="BP487" s="541"/>
      <c r="BQ487" s="546"/>
      <c r="BR487" s="541"/>
      <c r="BS487" s="553"/>
      <c r="BT487" s="552"/>
      <c r="BU487" s="553"/>
      <c r="BV487" s="552"/>
      <c r="BW487" s="553"/>
      <c r="BX487" s="552"/>
      <c r="BY487" s="552"/>
      <c r="BZ487" s="541"/>
      <c r="CA487" s="541"/>
      <c r="CB487" s="552"/>
      <c r="CC487" s="553"/>
      <c r="CD487" s="552"/>
      <c r="CE487" s="546"/>
      <c r="CF487" s="541"/>
      <c r="CG487" s="546"/>
      <c r="CH487" s="541"/>
    </row>
    <row r="488" spans="1:86" ht="17" hidden="1" customHeight="1" x14ac:dyDescent="0.2">
      <c r="A488" s="552"/>
      <c r="B488" s="566"/>
      <c r="C488" s="485"/>
      <c r="D488" s="590"/>
      <c r="E488" s="558"/>
      <c r="F488" s="239">
        <v>185</v>
      </c>
      <c r="G488" s="294">
        <f>'Anchor-AI'!L486</f>
        <v>0</v>
      </c>
      <c r="H488" s="295">
        <f>'Anchor-AI'!M486</f>
        <v>0</v>
      </c>
      <c r="I488" s="295">
        <f>'Anchor-AI'!N486</f>
        <v>0</v>
      </c>
      <c r="J488" s="295">
        <f>'Anchor-AI'!O486</f>
        <v>0</v>
      </c>
      <c r="K488" s="295">
        <f>(Summary!$C$63*H488+Summary!$C$64*I488+Summary!$C$65*J488)/Summary!$C$66</f>
        <v>0</v>
      </c>
      <c r="L488" s="295">
        <f>'Anchor-AI'!P486</f>
        <v>0</v>
      </c>
      <c r="M488" s="295">
        <f>'Anchor-AI'!Q486</f>
        <v>0</v>
      </c>
      <c r="N488" s="295">
        <f>'Anchor-AI'!R486</f>
        <v>0</v>
      </c>
      <c r="O488" s="295">
        <f>'Anchor-AI'!S486</f>
        <v>0</v>
      </c>
      <c r="P488" s="295">
        <f>'Anchor-AI'!T486</f>
        <v>0</v>
      </c>
      <c r="Q488" s="295">
        <f>'Anchor-AI'!U486</f>
        <v>0</v>
      </c>
      <c r="R488" s="295">
        <f>'Anchor-AI'!V486</f>
        <v>0</v>
      </c>
      <c r="S488" s="295">
        <f>'Anchor-AI'!W486</f>
        <v>0</v>
      </c>
      <c r="T488" s="295">
        <f>'Anchor-AI'!X486</f>
        <v>0</v>
      </c>
      <c r="U488" s="295">
        <f>10*LOG10(1/((Summary!$C$80/10^(R488/10)+Summary!$C$81/10^(S488/10)+Summary!$C$82/10^(T488/10))/Summary!$C$83))</f>
        <v>0</v>
      </c>
      <c r="V488" s="295">
        <f>'Anchor-AI'!Y486</f>
        <v>0</v>
      </c>
      <c r="W488" s="295">
        <f>'Anchor-AI'!Z486</f>
        <v>0</v>
      </c>
      <c r="X488" s="295">
        <f>'Anchor-AI'!AA486</f>
        <v>0</v>
      </c>
      <c r="Y488" s="357">
        <f>'Anchor-AI'!AB486</f>
        <v>0</v>
      </c>
      <c r="Z488" s="357">
        <f>'Anchor-AI'!AC486</f>
        <v>0</v>
      </c>
      <c r="AA488" s="296">
        <f t="shared" si="34"/>
        <v>0</v>
      </c>
      <c r="AC488" s="170">
        <f>'Test-AI'!L486</f>
        <v>0</v>
      </c>
      <c r="AD488" s="167">
        <f>'Test-AI'!M486</f>
        <v>0</v>
      </c>
      <c r="AE488" s="167">
        <f>'Test-AI'!N486</f>
        <v>0</v>
      </c>
      <c r="AF488" s="167">
        <f>'Test-AI'!O486</f>
        <v>0</v>
      </c>
      <c r="AG488" s="167">
        <f>(Summary!$C$63*AD488+Summary!$C$64*AE488+Summary!$C$65*AF488)/Summary!$C$66</f>
        <v>0</v>
      </c>
      <c r="AH488" s="167">
        <f>'Test-AI'!P486</f>
        <v>0</v>
      </c>
      <c r="AI488" s="167">
        <f>'Test-AI'!Q486</f>
        <v>0</v>
      </c>
      <c r="AJ488" s="167">
        <f>'Test-AI'!R486</f>
        <v>0</v>
      </c>
      <c r="AK488" s="167">
        <f>'Test-AI'!S486</f>
        <v>0</v>
      </c>
      <c r="AL488" s="167">
        <f>'Test-AI'!T486</f>
        <v>0</v>
      </c>
      <c r="AM488" s="167">
        <f>'Test-AI'!U486</f>
        <v>0</v>
      </c>
      <c r="AN488" s="167">
        <f>'Test-AI'!V486</f>
        <v>0</v>
      </c>
      <c r="AO488" s="167">
        <f>'Test-AI'!W486</f>
        <v>0</v>
      </c>
      <c r="AP488" s="167">
        <f>'Test-AI'!X486</f>
        <v>0</v>
      </c>
      <c r="AQ488" s="167">
        <f>10*LOG10(1/((Summary!$C$80/10^(AN488/10)+Summary!$C$81/10^(AO488/10)+Summary!$C$82/10^(AP488/10))/Summary!$C$83))</f>
        <v>0</v>
      </c>
      <c r="AR488" s="167">
        <f>'Test-AI'!Y486</f>
        <v>0</v>
      </c>
      <c r="AS488" s="167">
        <f>'Test-AI'!Z486</f>
        <v>0</v>
      </c>
      <c r="AT488" s="295">
        <f>'Test-AI'!AA486</f>
        <v>0</v>
      </c>
      <c r="AU488" s="357">
        <f>'Test-AI'!AB486</f>
        <v>0</v>
      </c>
      <c r="AV488" s="357">
        <f>'Test-AI'!AC486</f>
        <v>0</v>
      </c>
      <c r="AW488" s="296">
        <f t="shared" si="35"/>
        <v>0</v>
      </c>
      <c r="AX488" s="297" t="e">
        <f t="shared" si="36"/>
        <v>#DIV/0!</v>
      </c>
      <c r="AY488" s="298" t="e">
        <f t="shared" si="36"/>
        <v>#DIV/0!</v>
      </c>
      <c r="AZ488" s="297" t="e">
        <f t="shared" si="36"/>
        <v>#DIV/0!</v>
      </c>
      <c r="BA488" s="345" t="e">
        <f t="shared" si="33"/>
        <v>#DIV/0!</v>
      </c>
      <c r="BB488" s="75"/>
      <c r="BC488" s="75"/>
      <c r="BD488" s="574" t="s">
        <v>46</v>
      </c>
      <c r="BE488" s="549" t="e">
        <f t="array" ref="BE488">bdRateExtend($G486:$G489,H486:H489,$AC486:$AC489,AD486:AD489)</f>
        <v>#VALUE!</v>
      </c>
      <c r="BF488" s="552"/>
      <c r="BG488" s="552"/>
      <c r="BH488" s="552"/>
      <c r="BI488" s="552"/>
      <c r="BJ488" s="552"/>
      <c r="BK488" s="551" t="e">
        <f t="array" ref="BK488">bdRateExtend($G486:$G489,L486:L489,$AC486:$AC489,AH486:AH489)</f>
        <v>#VALUE!</v>
      </c>
      <c r="BL488" s="552"/>
      <c r="BM488" s="551" t="e">
        <f t="array" ref="BM488">bdRateExtend($G486:$G489,M486:M489,$AC486:$AC489,AI486:AI489)</f>
        <v>#VALUE!</v>
      </c>
      <c r="BN488" s="552"/>
      <c r="BO488" s="545" t="e">
        <f t="array" ref="BO488">bdRateExtend($G486:$G489,N486:N489,$AC486:$AC489,AJ486:AJ489,"None", FALSE,1)</f>
        <v>#VALUE!</v>
      </c>
      <c r="BP488" s="541"/>
      <c r="BQ488" s="545" t="e">
        <f t="array" ref="BQ488">bdRateExtend($G486:$G489,O486:O489,$AC486:$AC489,AK486:AK489,"None", FALSE,1)</f>
        <v>#VALUE!</v>
      </c>
      <c r="BR488" s="541"/>
      <c r="BS488" s="551" t="e">
        <f t="array" ref="BS488">bdRateExtend($G486:$G489,P486:P489,$AC486:$AC489,AL486:AL489)</f>
        <v>#VALUE!</v>
      </c>
      <c r="BT488" s="552"/>
      <c r="BU488" s="551" t="e">
        <f t="array" ref="BU488">bdRateExtend($G486:$G489,Q486:Q489,$AC486:$AC489,AM486:AM489)</f>
        <v>#VALUE!</v>
      </c>
      <c r="BV488" s="552"/>
      <c r="BW488" s="551" t="e">
        <f t="array" ref="BW488">bdRateExtend($G486:$G489,R486:R489,$AC486:$AC489,AN486:AN489)</f>
        <v>#VALUE!</v>
      </c>
      <c r="BX488" s="552"/>
      <c r="BY488" s="552"/>
      <c r="BZ488" s="541"/>
      <c r="CA488" s="541"/>
      <c r="CB488" s="552"/>
      <c r="CC488" s="561" t="e">
        <f t="array" ref="CC488">bdCAMBIExtend($G486:$G489,V486:V489,$AC486:$AC489,AR486:AR489)</f>
        <v>#VALUE!</v>
      </c>
      <c r="CD488" s="552"/>
      <c r="CE488" s="554">
        <f t="array" ref="CE488">testVMAFRange($G486:$G489,N486:N489,$AC486:$AC489,AJ486:AJ489)</f>
        <v>0</v>
      </c>
      <c r="CF488" s="541"/>
      <c r="CG488" s="554">
        <f t="array" ref="CG488">testVMAFRange($G486:$G489,O486:O489,$AC486:$AC489,AK486:AK489)</f>
        <v>0</v>
      </c>
      <c r="CH488" s="541"/>
    </row>
    <row r="489" spans="1:86" ht="17" hidden="1" customHeight="1" x14ac:dyDescent="0.2">
      <c r="A489" s="552"/>
      <c r="B489" s="571"/>
      <c r="C489" s="486"/>
      <c r="D489" s="602"/>
      <c r="E489" s="577"/>
      <c r="F489" s="240">
        <v>210</v>
      </c>
      <c r="G489" s="299">
        <f>'Anchor-AI'!L487</f>
        <v>0</v>
      </c>
      <c r="H489" s="300">
        <f>'Anchor-AI'!M487</f>
        <v>0</v>
      </c>
      <c r="I489" s="300">
        <f>'Anchor-AI'!N487</f>
        <v>0</v>
      </c>
      <c r="J489" s="300">
        <f>'Anchor-AI'!O487</f>
        <v>0</v>
      </c>
      <c r="K489" s="295">
        <f>(Summary!$C$63*H489+Summary!$C$64*I489+Summary!$C$65*J489)/Summary!$C$66</f>
        <v>0</v>
      </c>
      <c r="L489" s="300">
        <f>'Anchor-AI'!P487</f>
        <v>0</v>
      </c>
      <c r="M489" s="300">
        <f>'Anchor-AI'!Q487</f>
        <v>0</v>
      </c>
      <c r="N489" s="300">
        <f>'Anchor-AI'!R487</f>
        <v>0</v>
      </c>
      <c r="O489" s="300">
        <f>'Anchor-AI'!S487</f>
        <v>0</v>
      </c>
      <c r="P489" s="300">
        <f>'Anchor-AI'!T487</f>
        <v>0</v>
      </c>
      <c r="Q489" s="300">
        <f>'Anchor-AI'!U487</f>
        <v>0</v>
      </c>
      <c r="R489" s="300">
        <f>'Anchor-AI'!V487</f>
        <v>0</v>
      </c>
      <c r="S489" s="300">
        <f>'Anchor-AI'!W487</f>
        <v>0</v>
      </c>
      <c r="T489" s="300">
        <f>'Anchor-AI'!X487</f>
        <v>0</v>
      </c>
      <c r="U489" s="300">
        <f>10*LOG10(1/((Summary!$C$80/10^(R489/10)+Summary!$C$81/10^(S489/10)+Summary!$C$82/10^(T489/10))/Summary!$C$83))</f>
        <v>0</v>
      </c>
      <c r="V489" s="300">
        <f>'Anchor-AI'!Y487</f>
        <v>0</v>
      </c>
      <c r="W489" s="300">
        <f>'Anchor-AI'!Z487</f>
        <v>0</v>
      </c>
      <c r="X489" s="300">
        <f>'Anchor-AI'!AA487</f>
        <v>0</v>
      </c>
      <c r="Y489" s="357">
        <f>'Anchor-AI'!AB487</f>
        <v>0</v>
      </c>
      <c r="Z489" s="357">
        <f>'Anchor-AI'!AC487</f>
        <v>0</v>
      </c>
      <c r="AA489" s="301">
        <f t="shared" si="34"/>
        <v>0</v>
      </c>
      <c r="AB489" s="76"/>
      <c r="AC489" s="171">
        <f>'Test-AI'!L487</f>
        <v>0</v>
      </c>
      <c r="AD489" s="168">
        <f>'Test-AI'!M487</f>
        <v>0</v>
      </c>
      <c r="AE489" s="168">
        <f>'Test-AI'!N487</f>
        <v>0</v>
      </c>
      <c r="AF489" s="168">
        <f>'Test-AI'!O487</f>
        <v>0</v>
      </c>
      <c r="AG489" s="168">
        <f>(Summary!$C$63*AD489+Summary!$C$64*AE489+Summary!$C$65*AF489)/Summary!$C$66</f>
        <v>0</v>
      </c>
      <c r="AH489" s="168">
        <f>'Test-AI'!P487</f>
        <v>0</v>
      </c>
      <c r="AI489" s="168">
        <f>'Test-AI'!Q487</f>
        <v>0</v>
      </c>
      <c r="AJ489" s="168">
        <f>'Test-AI'!R487</f>
        <v>0</v>
      </c>
      <c r="AK489" s="168">
        <f>'Test-AI'!S487</f>
        <v>0</v>
      </c>
      <c r="AL489" s="168">
        <f>'Test-AI'!T487</f>
        <v>0</v>
      </c>
      <c r="AM489" s="168">
        <f>'Test-AI'!U487</f>
        <v>0</v>
      </c>
      <c r="AN489" s="168">
        <f>'Test-AI'!V487</f>
        <v>0</v>
      </c>
      <c r="AO489" s="168">
        <f>'Test-AI'!W487</f>
        <v>0</v>
      </c>
      <c r="AP489" s="168">
        <f>'Test-AI'!X487</f>
        <v>0</v>
      </c>
      <c r="AQ489" s="168">
        <f>10*LOG10(1/((Summary!$C$80/10^(AN489/10)+Summary!$C$81/10^(AO489/10)+Summary!$C$82/10^(AP489/10))/Summary!$C$83))</f>
        <v>0</v>
      </c>
      <c r="AR489" s="168">
        <f>'Test-AI'!Y487</f>
        <v>0</v>
      </c>
      <c r="AS489" s="168">
        <f>'Test-AI'!Z487</f>
        <v>0</v>
      </c>
      <c r="AT489" s="300">
        <f>'Test-AI'!AA487</f>
        <v>0</v>
      </c>
      <c r="AU489" s="357">
        <f>'Test-AI'!AB487</f>
        <v>0</v>
      </c>
      <c r="AV489" s="357">
        <f>'Test-AI'!AC487</f>
        <v>0</v>
      </c>
      <c r="AW489" s="301">
        <f t="shared" si="35"/>
        <v>0</v>
      </c>
      <c r="AX489" s="302" t="e">
        <f t="shared" si="36"/>
        <v>#DIV/0!</v>
      </c>
      <c r="AY489" s="303" t="e">
        <f t="shared" si="36"/>
        <v>#DIV/0!</v>
      </c>
      <c r="AZ489" s="297" t="e">
        <f t="shared" si="36"/>
        <v>#DIV/0!</v>
      </c>
      <c r="BA489" s="345" t="e">
        <f t="shared" si="33"/>
        <v>#DIV/0!</v>
      </c>
      <c r="BB489" s="75"/>
      <c r="BC489" s="75"/>
      <c r="BD489" s="570"/>
      <c r="BE489" s="550"/>
      <c r="BF489" s="553"/>
      <c r="BG489" s="553"/>
      <c r="BH489" s="553"/>
      <c r="BI489" s="553"/>
      <c r="BJ489" s="553"/>
      <c r="BK489" s="553"/>
      <c r="BL489" s="553"/>
      <c r="BM489" s="553"/>
      <c r="BN489" s="553"/>
      <c r="BO489" s="546"/>
      <c r="BP489" s="544"/>
      <c r="BQ489" s="546"/>
      <c r="BR489" s="544"/>
      <c r="BS489" s="553"/>
      <c r="BT489" s="553"/>
      <c r="BU489" s="553"/>
      <c r="BV489" s="553"/>
      <c r="BW489" s="553"/>
      <c r="BX489" s="553"/>
      <c r="BY489" s="553"/>
      <c r="BZ489" s="544"/>
      <c r="CA489" s="544"/>
      <c r="CB489" s="553"/>
      <c r="CC489" s="553"/>
      <c r="CD489" s="553"/>
      <c r="CE489" s="546"/>
      <c r="CF489" s="544"/>
      <c r="CG489" s="546"/>
      <c r="CH489" s="544"/>
    </row>
    <row r="490" spans="1:86" ht="17" hidden="1" customHeight="1" x14ac:dyDescent="0.2">
      <c r="A490" s="552"/>
      <c r="B490" s="620" t="s">
        <v>151</v>
      </c>
      <c r="C490" s="586" t="s">
        <v>114</v>
      </c>
      <c r="D490" s="601">
        <v>23.98</v>
      </c>
      <c r="E490" s="576">
        <v>8</v>
      </c>
      <c r="F490" s="238">
        <v>85</v>
      </c>
      <c r="G490" s="289">
        <f>'Anchor-AI'!L488</f>
        <v>0</v>
      </c>
      <c r="H490" s="290">
        <f>'Anchor-AI'!M488</f>
        <v>0</v>
      </c>
      <c r="I490" s="290">
        <f>'Anchor-AI'!N488</f>
        <v>0</v>
      </c>
      <c r="J490" s="290">
        <f>'Anchor-AI'!O488</f>
        <v>0</v>
      </c>
      <c r="K490" s="290">
        <f>(Summary!$C$63*H490+Summary!$C$64*I490+Summary!$C$65*J490)/Summary!$C$66</f>
        <v>0</v>
      </c>
      <c r="L490" s="290">
        <f>'Anchor-AI'!P488</f>
        <v>0</v>
      </c>
      <c r="M490" s="290">
        <f>'Anchor-AI'!Q488</f>
        <v>0</v>
      </c>
      <c r="N490" s="290">
        <f>'Anchor-AI'!R488</f>
        <v>0</v>
      </c>
      <c r="O490" s="290">
        <f>'Anchor-AI'!S488</f>
        <v>0</v>
      </c>
      <c r="P490" s="290">
        <f>'Anchor-AI'!T488</f>
        <v>0</v>
      </c>
      <c r="Q490" s="290">
        <f>'Anchor-AI'!U488</f>
        <v>0</v>
      </c>
      <c r="R490" s="290">
        <f>'Anchor-AI'!V488</f>
        <v>0</v>
      </c>
      <c r="S490" s="290">
        <f>'Anchor-AI'!W488</f>
        <v>0</v>
      </c>
      <c r="T490" s="290">
        <f>'Anchor-AI'!X488</f>
        <v>0</v>
      </c>
      <c r="U490" s="290">
        <f>10*LOG10(1/((Summary!$C$80/10^(R490/10)+Summary!$C$81/10^(S490/10)+Summary!$C$82/10^(T490/10))/Summary!$C$83))</f>
        <v>0</v>
      </c>
      <c r="V490" s="290">
        <f>'Anchor-AI'!Y488</f>
        <v>0</v>
      </c>
      <c r="W490" s="290">
        <f>'Anchor-AI'!Z488</f>
        <v>0</v>
      </c>
      <c r="X490" s="290">
        <f>'Anchor-AI'!AA488</f>
        <v>0</v>
      </c>
      <c r="Y490" s="360">
        <f>'Anchor-AI'!AB488</f>
        <v>0</v>
      </c>
      <c r="Z490" s="360">
        <f>'Anchor-AI'!AC488</f>
        <v>0</v>
      </c>
      <c r="AA490" s="291">
        <f t="shared" si="34"/>
        <v>0</v>
      </c>
      <c r="AC490" s="169">
        <f>'Test-AI'!L488</f>
        <v>0</v>
      </c>
      <c r="AD490" s="166">
        <f>'Test-AI'!M488</f>
        <v>0</v>
      </c>
      <c r="AE490" s="166">
        <f>'Test-AI'!N488</f>
        <v>0</v>
      </c>
      <c r="AF490" s="166">
        <f>'Test-AI'!O488</f>
        <v>0</v>
      </c>
      <c r="AG490" s="166">
        <f>(Summary!$C$63*AD490+Summary!$C$64*AE490+Summary!$C$65*AF490)/Summary!$C$66</f>
        <v>0</v>
      </c>
      <c r="AH490" s="166">
        <f>'Test-AI'!P488</f>
        <v>0</v>
      </c>
      <c r="AI490" s="166">
        <f>'Test-AI'!Q488</f>
        <v>0</v>
      </c>
      <c r="AJ490" s="166">
        <f>'Test-AI'!R488</f>
        <v>0</v>
      </c>
      <c r="AK490" s="166">
        <f>'Test-AI'!S488</f>
        <v>0</v>
      </c>
      <c r="AL490" s="166">
        <f>'Test-AI'!T488</f>
        <v>0</v>
      </c>
      <c r="AM490" s="166">
        <f>'Test-AI'!U488</f>
        <v>0</v>
      </c>
      <c r="AN490" s="166">
        <f>'Test-AI'!V488</f>
        <v>0</v>
      </c>
      <c r="AO490" s="166">
        <f>'Test-AI'!W488</f>
        <v>0</v>
      </c>
      <c r="AP490" s="166">
        <f>'Test-AI'!X488</f>
        <v>0</v>
      </c>
      <c r="AQ490" s="166">
        <f>10*LOG10(1/((Summary!$C$80/10^(AN490/10)+Summary!$C$81/10^(AO490/10)+Summary!$C$82/10^(AP490/10))/Summary!$C$83))</f>
        <v>0</v>
      </c>
      <c r="AR490" s="166">
        <f>'Test-AI'!Y488</f>
        <v>0</v>
      </c>
      <c r="AS490" s="166">
        <f>'Test-AI'!Z488</f>
        <v>0</v>
      </c>
      <c r="AT490" s="290">
        <f>'Test-AI'!AA488</f>
        <v>0</v>
      </c>
      <c r="AU490" s="356">
        <f>'Test-AI'!AB488</f>
        <v>0</v>
      </c>
      <c r="AV490" s="356">
        <f>'Test-AI'!AC488</f>
        <v>0</v>
      </c>
      <c r="AW490" s="291">
        <f t="shared" si="35"/>
        <v>0</v>
      </c>
      <c r="AX490" s="292" t="e">
        <f t="shared" si="36"/>
        <v>#DIV/0!</v>
      </c>
      <c r="AY490" s="293" t="e">
        <f t="shared" si="36"/>
        <v>#DIV/0!</v>
      </c>
      <c r="AZ490" s="292" t="e">
        <f t="shared" si="36"/>
        <v>#DIV/0!</v>
      </c>
      <c r="BA490" s="344" t="e">
        <f t="shared" si="33"/>
        <v>#DIV/0!</v>
      </c>
      <c r="BB490" s="75"/>
      <c r="BC490" s="75"/>
      <c r="BD490" s="572" t="s">
        <v>39</v>
      </c>
      <c r="BE490" s="549" t="e">
        <f t="array" ref="BE490">bdRateExtend($G490:$G493,H490:H493,$AC490:$AC493,AD490:AD493)</f>
        <v>#VALUE!</v>
      </c>
      <c r="BF490" s="551" t="e">
        <f t="array" ref="BF490">bdRateExtend($G490:$G495,H490:H495,$AC490:$AC495,AD490:AD495)</f>
        <v>#VALUE!</v>
      </c>
      <c r="BG490" s="551" t="e">
        <f t="array" ref="BG490">bdRateExtend($G490:$G495,I490:I495,$AC490:$AC495,AE490:AE495)</f>
        <v>#VALUE!</v>
      </c>
      <c r="BH490" s="551" t="e">
        <f t="array" ref="BH490">bdRateExtend($G490:$G495,J490:J495,$AC490:$AC495,AF490:AF495)</f>
        <v>#VALUE!</v>
      </c>
      <c r="BI490" s="551" t="e">
        <f t="array" ref="BI490">bdRateExtend($G490:$G495,K490:K495,$AC490:$AC495,AG490:AG495)</f>
        <v>#VALUE!</v>
      </c>
      <c r="BJ490" s="575" t="e">
        <f>(Summary!$C$94*BF490+Summary!$C$95*BG490+Summary!$C$96*BH490)/Summary!$C$97</f>
        <v>#VALUE!</v>
      </c>
      <c r="BK490" s="551" t="e">
        <f t="array" ref="BK490">bdRateExtend($G490:$G493,L490:L493,$AC490:$AC493,AH490:AH493)</f>
        <v>#VALUE!</v>
      </c>
      <c r="BL490" s="551" t="e">
        <f t="array" ref="BL490">bdRateExtend($G490:$G495,L490:L495,$AC490:$AC495,AH490:AH495)</f>
        <v>#VALUE!</v>
      </c>
      <c r="BM490" s="551" t="e">
        <f t="array" ref="BM490">bdRateExtend($G490:$G493,M490:M493,$AC490:$AC493,AI490:AI493)</f>
        <v>#VALUE!</v>
      </c>
      <c r="BN490" s="551" t="e">
        <f t="array" ref="BN490">bdRateExtend($G490:$G495,M490:M495,$AC490:$AC495,AI490:AI495)</f>
        <v>#VALUE!</v>
      </c>
      <c r="BO490" s="548" t="e">
        <f t="array" ref="BO490">bdRateExtend($G490:$G493,N490:N493,$AC490:$AC493,AJ490:AJ493,"None", FALSE,1)</f>
        <v>#VALUE!</v>
      </c>
      <c r="BP490" s="585" t="e">
        <f t="array" ref="BP490">bdRateExtend($G490:$G495,N490:N495,$AC490:$AC495,AJ490:AJ495,"None", FALSE,1)</f>
        <v>#VALUE!</v>
      </c>
      <c r="BQ490" s="548" t="e">
        <f t="array" ref="BQ490">bdRateExtend($G490:$G493,O490:O493,$AC490:$AC493,AK490:AK493,"None", FALSE,1)</f>
        <v>#VALUE!</v>
      </c>
      <c r="BR490" s="585" t="e">
        <f t="array" ref="BR490">bdRateExtend($G490:$G495,O490:O495,$AC490:$AC495,AK490:AK495,"None", FALSE,1)</f>
        <v>#VALUE!</v>
      </c>
      <c r="BS490" s="551" t="e">
        <f t="array" ref="BS490">bdRateExtend($G490:$G493,P490:P493,$AC490:$AC493,AL490:AL493)</f>
        <v>#VALUE!</v>
      </c>
      <c r="BT490" s="551" t="e">
        <f t="array" ref="BT490">bdRateExtend($G490:$G495,P490:P495,$AC490:$AC495,AL490:AL495)</f>
        <v>#VALUE!</v>
      </c>
      <c r="BU490" s="551" t="e">
        <f t="array" ref="BU490">bdRateExtend($G490:$G493,Q490:Q493,$AC490:$AC493,AM490:AM493)</f>
        <v>#VALUE!</v>
      </c>
      <c r="BV490" s="551" t="e">
        <f t="array" ref="BV490">bdRateExtend($G490:$G495,Q490:Q495,$AC490:$AC495,AM490:AM495)</f>
        <v>#VALUE!</v>
      </c>
      <c r="BW490" s="551" t="e">
        <f t="array" ref="BW490">bdRateExtend($G490:$G493,R490:R493,$AC490:$AC493,AN490:AN493)</f>
        <v>#VALUE!</v>
      </c>
      <c r="BX490" s="551" t="e">
        <f t="array" ref="BX490">bdRateExtend($G490:$G495,R490:R495,$AC490:$AC495,AN490:AN495)</f>
        <v>#VALUE!</v>
      </c>
      <c r="BY490" s="551" t="e">
        <f t="array" ref="BY490">bdRateExtend($G490:$G495,S490:S495,$AC490:$AC495,AO490:AO495)</f>
        <v>#VALUE!</v>
      </c>
      <c r="BZ490" s="555" t="e">
        <f t="array" ref="BZ490">bdRateExtend($G490:$G495,T490:T495,$AC490:$AC495,AP490:AP495)</f>
        <v>#VALUE!</v>
      </c>
      <c r="CA490" s="555" t="e">
        <f t="array" ref="CA490">bdRateExtend($G490:$G495,U490:U495,$AC490:$AC495,AQ490:AQ495)</f>
        <v>#VALUE!</v>
      </c>
      <c r="CB490" s="575" t="e">
        <f>(Summary!$C$108*BX490+Summary!$C$109*BY490+Summary!$C$110*BZ490)/Summary!$C$111</f>
        <v>#VALUE!</v>
      </c>
      <c r="CC490" s="561" t="e">
        <f t="array" ref="CC490">bdCAMBIExtend($G490:$G493,V490:V493,$AC490:$AC493,AR490:AR493)</f>
        <v>#VALUE!</v>
      </c>
      <c r="CD490" s="561" t="e">
        <f t="array" ref="CD490">bdCAMBIExtend($G490:$G495,V490:V495,$AC490:$AC495,AR490:AR495)</f>
        <v>#VALUE!</v>
      </c>
      <c r="CE490" s="547">
        <f t="array" ref="CE490">testVMAFRange($G490:$G493,N490:N493,$AC490:$AC493,AJ490:AJ493)</f>
        <v>0</v>
      </c>
      <c r="CF490" s="543">
        <f t="array" ref="CF490">testVMAFRange($G490:$G495,N490:N495,$AC490:$AC495,AJ490:AJ495)</f>
        <v>0</v>
      </c>
      <c r="CG490" s="547">
        <f t="array" ref="CG490">testVMAFRange($G490:$G493,O490:O493,$AC490:$AC493,AK490:AK493)</f>
        <v>0</v>
      </c>
      <c r="CH490" s="543">
        <f t="array" ref="CH490">testVMAFRange($G490:$G495,O490:O495,$AC490:$AC495,AK490:AK495)</f>
        <v>0</v>
      </c>
    </row>
    <row r="491" spans="1:86" ht="17" hidden="1" customHeight="1" x14ac:dyDescent="0.2">
      <c r="A491" s="552"/>
      <c r="B491" s="566"/>
      <c r="C491" s="485"/>
      <c r="D491" s="590"/>
      <c r="E491" s="558"/>
      <c r="F491" s="239">
        <v>110</v>
      </c>
      <c r="G491" s="294">
        <f>'Anchor-AI'!L489</f>
        <v>0</v>
      </c>
      <c r="H491" s="295">
        <f>'Anchor-AI'!M489</f>
        <v>0</v>
      </c>
      <c r="I491" s="295">
        <f>'Anchor-AI'!N489</f>
        <v>0</v>
      </c>
      <c r="J491" s="295">
        <f>'Anchor-AI'!O489</f>
        <v>0</v>
      </c>
      <c r="K491" s="295">
        <f>(Summary!$C$63*H491+Summary!$C$64*I491+Summary!$C$65*J491)/Summary!$C$66</f>
        <v>0</v>
      </c>
      <c r="L491" s="295">
        <f>'Anchor-AI'!P489</f>
        <v>0</v>
      </c>
      <c r="M491" s="295">
        <f>'Anchor-AI'!Q489</f>
        <v>0</v>
      </c>
      <c r="N491" s="295">
        <f>'Anchor-AI'!R489</f>
        <v>0</v>
      </c>
      <c r="O491" s="295">
        <f>'Anchor-AI'!S489</f>
        <v>0</v>
      </c>
      <c r="P491" s="295">
        <f>'Anchor-AI'!T489</f>
        <v>0</v>
      </c>
      <c r="Q491" s="295">
        <f>'Anchor-AI'!U489</f>
        <v>0</v>
      </c>
      <c r="R491" s="295">
        <f>'Anchor-AI'!V489</f>
        <v>0</v>
      </c>
      <c r="S491" s="295">
        <f>'Anchor-AI'!W489</f>
        <v>0</v>
      </c>
      <c r="T491" s="295">
        <f>'Anchor-AI'!X489</f>
        <v>0</v>
      </c>
      <c r="U491" s="295">
        <f>10*LOG10(1/((Summary!$C$80/10^(R491/10)+Summary!$C$81/10^(S491/10)+Summary!$C$82/10^(T491/10))/Summary!$C$83))</f>
        <v>0</v>
      </c>
      <c r="V491" s="295">
        <f>'Anchor-AI'!Y489</f>
        <v>0</v>
      </c>
      <c r="W491" s="295">
        <f>'Anchor-AI'!Z489</f>
        <v>0</v>
      </c>
      <c r="X491" s="295">
        <f>'Anchor-AI'!AA489</f>
        <v>0</v>
      </c>
      <c r="Y491" s="357">
        <f>'Anchor-AI'!AB489</f>
        <v>0</v>
      </c>
      <c r="Z491" s="357">
        <f>'Anchor-AI'!AC489</f>
        <v>0</v>
      </c>
      <c r="AA491" s="296">
        <f t="shared" si="34"/>
        <v>0</v>
      </c>
      <c r="AC491" s="170">
        <f>'Test-AI'!L489</f>
        <v>0</v>
      </c>
      <c r="AD491" s="167">
        <f>'Test-AI'!M489</f>
        <v>0</v>
      </c>
      <c r="AE491" s="167">
        <f>'Test-AI'!N489</f>
        <v>0</v>
      </c>
      <c r="AF491" s="167">
        <f>'Test-AI'!O489</f>
        <v>0</v>
      </c>
      <c r="AG491" s="167">
        <f>(Summary!$C$63*AD491+Summary!$C$64*AE491+Summary!$C$65*AF491)/Summary!$C$66</f>
        <v>0</v>
      </c>
      <c r="AH491" s="167">
        <f>'Test-AI'!P489</f>
        <v>0</v>
      </c>
      <c r="AI491" s="167">
        <f>'Test-AI'!Q489</f>
        <v>0</v>
      </c>
      <c r="AJ491" s="167">
        <f>'Test-AI'!R489</f>
        <v>0</v>
      </c>
      <c r="AK491" s="167">
        <f>'Test-AI'!S489</f>
        <v>0</v>
      </c>
      <c r="AL491" s="167">
        <f>'Test-AI'!T489</f>
        <v>0</v>
      </c>
      <c r="AM491" s="167">
        <f>'Test-AI'!U489</f>
        <v>0</v>
      </c>
      <c r="AN491" s="167">
        <f>'Test-AI'!V489</f>
        <v>0</v>
      </c>
      <c r="AO491" s="167">
        <f>'Test-AI'!W489</f>
        <v>0</v>
      </c>
      <c r="AP491" s="167">
        <f>'Test-AI'!X489</f>
        <v>0</v>
      </c>
      <c r="AQ491" s="167">
        <f>10*LOG10(1/((Summary!$C$80/10^(AN491/10)+Summary!$C$81/10^(AO491/10)+Summary!$C$82/10^(AP491/10))/Summary!$C$83))</f>
        <v>0</v>
      </c>
      <c r="AR491" s="167">
        <f>'Test-AI'!Y489</f>
        <v>0</v>
      </c>
      <c r="AS491" s="167">
        <f>'Test-AI'!Z489</f>
        <v>0</v>
      </c>
      <c r="AT491" s="295">
        <f>'Test-AI'!AA489</f>
        <v>0</v>
      </c>
      <c r="AU491" s="357">
        <f>'Test-AI'!AB489</f>
        <v>0</v>
      </c>
      <c r="AV491" s="357">
        <f>'Test-AI'!AC489</f>
        <v>0</v>
      </c>
      <c r="AW491" s="296">
        <f t="shared" si="35"/>
        <v>0</v>
      </c>
      <c r="AX491" s="297" t="e">
        <f t="shared" si="36"/>
        <v>#DIV/0!</v>
      </c>
      <c r="AY491" s="298" t="e">
        <f t="shared" si="36"/>
        <v>#DIV/0!</v>
      </c>
      <c r="AZ491" s="297" t="e">
        <f t="shared" si="36"/>
        <v>#DIV/0!</v>
      </c>
      <c r="BA491" s="345" t="e">
        <f t="shared" si="33"/>
        <v>#DIV/0!</v>
      </c>
      <c r="BB491" s="75"/>
      <c r="BC491" s="75"/>
      <c r="BD491" s="565"/>
      <c r="BE491" s="550"/>
      <c r="BF491" s="552"/>
      <c r="BG491" s="552"/>
      <c r="BH491" s="552"/>
      <c r="BI491" s="552"/>
      <c r="BJ491" s="552"/>
      <c r="BK491" s="553"/>
      <c r="BL491" s="552"/>
      <c r="BM491" s="553"/>
      <c r="BN491" s="552"/>
      <c r="BO491" s="546"/>
      <c r="BP491" s="541"/>
      <c r="BQ491" s="546"/>
      <c r="BR491" s="541"/>
      <c r="BS491" s="553"/>
      <c r="BT491" s="552"/>
      <c r="BU491" s="553"/>
      <c r="BV491" s="552"/>
      <c r="BW491" s="553"/>
      <c r="BX491" s="552"/>
      <c r="BY491" s="552"/>
      <c r="BZ491" s="541"/>
      <c r="CA491" s="541"/>
      <c r="CB491" s="552"/>
      <c r="CC491" s="553"/>
      <c r="CD491" s="552"/>
      <c r="CE491" s="546"/>
      <c r="CF491" s="541"/>
      <c r="CG491" s="546"/>
      <c r="CH491" s="541"/>
    </row>
    <row r="492" spans="1:86" ht="17" hidden="1" customHeight="1" x14ac:dyDescent="0.2">
      <c r="A492" s="552"/>
      <c r="B492" s="566"/>
      <c r="C492" s="485"/>
      <c r="D492" s="590"/>
      <c r="E492" s="558"/>
      <c r="F492" s="239">
        <v>135</v>
      </c>
      <c r="G492" s="294">
        <f>'Anchor-AI'!L490</f>
        <v>0</v>
      </c>
      <c r="H492" s="295">
        <f>'Anchor-AI'!M490</f>
        <v>0</v>
      </c>
      <c r="I492" s="295">
        <f>'Anchor-AI'!N490</f>
        <v>0</v>
      </c>
      <c r="J492" s="295">
        <f>'Anchor-AI'!O490</f>
        <v>0</v>
      </c>
      <c r="K492" s="295">
        <f>(Summary!$C$63*H492+Summary!$C$64*I492+Summary!$C$65*J492)/Summary!$C$66</f>
        <v>0</v>
      </c>
      <c r="L492" s="295">
        <f>'Anchor-AI'!P490</f>
        <v>0</v>
      </c>
      <c r="M492" s="295">
        <f>'Anchor-AI'!Q490</f>
        <v>0</v>
      </c>
      <c r="N492" s="295">
        <f>'Anchor-AI'!R490</f>
        <v>0</v>
      </c>
      <c r="O492" s="295">
        <f>'Anchor-AI'!S490</f>
        <v>0</v>
      </c>
      <c r="P492" s="295">
        <f>'Anchor-AI'!T490</f>
        <v>0</v>
      </c>
      <c r="Q492" s="295">
        <f>'Anchor-AI'!U490</f>
        <v>0</v>
      </c>
      <c r="R492" s="295">
        <f>'Anchor-AI'!V490</f>
        <v>0</v>
      </c>
      <c r="S492" s="295">
        <f>'Anchor-AI'!W490</f>
        <v>0</v>
      </c>
      <c r="T492" s="295">
        <f>'Anchor-AI'!X490</f>
        <v>0</v>
      </c>
      <c r="U492" s="295">
        <f>10*LOG10(1/((Summary!$C$80/10^(R492/10)+Summary!$C$81/10^(S492/10)+Summary!$C$82/10^(T492/10))/Summary!$C$83))</f>
        <v>0</v>
      </c>
      <c r="V492" s="295">
        <f>'Anchor-AI'!Y490</f>
        <v>0</v>
      </c>
      <c r="W492" s="295">
        <f>'Anchor-AI'!Z490</f>
        <v>0</v>
      </c>
      <c r="X492" s="295">
        <f>'Anchor-AI'!AA490</f>
        <v>0</v>
      </c>
      <c r="Y492" s="357">
        <f>'Anchor-AI'!AB490</f>
        <v>0</v>
      </c>
      <c r="Z492" s="357">
        <f>'Anchor-AI'!AC490</f>
        <v>0</v>
      </c>
      <c r="AA492" s="296">
        <f t="shared" si="34"/>
        <v>0</v>
      </c>
      <c r="AC492" s="170">
        <f>'Test-AI'!L490</f>
        <v>0</v>
      </c>
      <c r="AD492" s="167">
        <f>'Test-AI'!M490</f>
        <v>0</v>
      </c>
      <c r="AE492" s="167">
        <f>'Test-AI'!N490</f>
        <v>0</v>
      </c>
      <c r="AF492" s="167">
        <f>'Test-AI'!O490</f>
        <v>0</v>
      </c>
      <c r="AG492" s="167">
        <f>(Summary!$C$63*AD492+Summary!$C$64*AE492+Summary!$C$65*AF492)/Summary!$C$66</f>
        <v>0</v>
      </c>
      <c r="AH492" s="167">
        <f>'Test-AI'!P490</f>
        <v>0</v>
      </c>
      <c r="AI492" s="167">
        <f>'Test-AI'!Q490</f>
        <v>0</v>
      </c>
      <c r="AJ492" s="167">
        <f>'Test-AI'!R490</f>
        <v>0</v>
      </c>
      <c r="AK492" s="167">
        <f>'Test-AI'!S490</f>
        <v>0</v>
      </c>
      <c r="AL492" s="167">
        <f>'Test-AI'!T490</f>
        <v>0</v>
      </c>
      <c r="AM492" s="167">
        <f>'Test-AI'!U490</f>
        <v>0</v>
      </c>
      <c r="AN492" s="167">
        <f>'Test-AI'!V490</f>
        <v>0</v>
      </c>
      <c r="AO492" s="167">
        <f>'Test-AI'!W490</f>
        <v>0</v>
      </c>
      <c r="AP492" s="167">
        <f>'Test-AI'!X490</f>
        <v>0</v>
      </c>
      <c r="AQ492" s="167">
        <f>10*LOG10(1/((Summary!$C$80/10^(AN492/10)+Summary!$C$81/10^(AO492/10)+Summary!$C$82/10^(AP492/10))/Summary!$C$83))</f>
        <v>0</v>
      </c>
      <c r="AR492" s="167">
        <f>'Test-AI'!Y490</f>
        <v>0</v>
      </c>
      <c r="AS492" s="167">
        <f>'Test-AI'!Z490</f>
        <v>0</v>
      </c>
      <c r="AT492" s="295">
        <f>'Test-AI'!AA490</f>
        <v>0</v>
      </c>
      <c r="AU492" s="357">
        <f>'Test-AI'!AB490</f>
        <v>0</v>
      </c>
      <c r="AV492" s="357">
        <f>'Test-AI'!AC490</f>
        <v>0</v>
      </c>
      <c r="AW492" s="296">
        <f t="shared" si="35"/>
        <v>0</v>
      </c>
      <c r="AX492" s="297" t="e">
        <f t="shared" si="36"/>
        <v>#DIV/0!</v>
      </c>
      <c r="AY492" s="298" t="e">
        <f t="shared" si="36"/>
        <v>#DIV/0!</v>
      </c>
      <c r="AZ492" s="297" t="e">
        <f t="shared" si="36"/>
        <v>#DIV/0!</v>
      </c>
      <c r="BA492" s="345" t="e">
        <f t="shared" si="33"/>
        <v>#DIV/0!</v>
      </c>
      <c r="BB492" s="75"/>
      <c r="BC492" s="75"/>
      <c r="BD492" s="573" t="s">
        <v>147</v>
      </c>
      <c r="BE492" s="549" t="e">
        <f t="array" ref="BE492">bdRateExtend($G491:$G494,H491:H494,$AC491:$AC494,AD491:AD494)</f>
        <v>#VALUE!</v>
      </c>
      <c r="BF492" s="552"/>
      <c r="BG492" s="552"/>
      <c r="BH492" s="552"/>
      <c r="BI492" s="552"/>
      <c r="BJ492" s="552"/>
      <c r="BK492" s="551" t="e">
        <f t="array" ref="BK492">bdRateExtend($G491:$G494,L491:L494,$AC491:$AC494,AH491:AH494)</f>
        <v>#VALUE!</v>
      </c>
      <c r="BL492" s="552"/>
      <c r="BM492" s="551" t="e">
        <f t="array" ref="BM492">bdRateExtend($G491:$G494,M491:M494,$AC491:$AC494,AI491:AI494)</f>
        <v>#VALUE!</v>
      </c>
      <c r="BN492" s="552"/>
      <c r="BO492" s="545" t="e">
        <f t="array" ref="BO492">bdRateExtend($G491:$G494,N491:N494,$AC491:$AC494,AJ491:AJ494,"None", FALSE,1)</f>
        <v>#VALUE!</v>
      </c>
      <c r="BP492" s="541"/>
      <c r="BQ492" s="545" t="e">
        <f t="array" ref="BQ492">bdRateExtend($G491:$G494,O491:O494,$AC491:$AC494,AK491:AK494,"None", FALSE,1)</f>
        <v>#VALUE!</v>
      </c>
      <c r="BR492" s="541"/>
      <c r="BS492" s="551" t="e">
        <f t="array" ref="BS492">bdRateExtend($G491:$G494,P491:P494,$AC491:$AC494,AL491:AL494)</f>
        <v>#VALUE!</v>
      </c>
      <c r="BT492" s="552"/>
      <c r="BU492" s="551" t="e">
        <f t="array" ref="BU492">bdRateExtend($G491:$G494,Q491:Q494,$AC491:$AC494,AM491:AM494)</f>
        <v>#VALUE!</v>
      </c>
      <c r="BV492" s="552"/>
      <c r="BW492" s="551" t="e">
        <f t="array" ref="BW492">bdRateExtend($G491:$G494,R491:R494,$AC491:$AC494,AN491:AN494)</f>
        <v>#VALUE!</v>
      </c>
      <c r="BX492" s="552"/>
      <c r="BY492" s="552"/>
      <c r="BZ492" s="541"/>
      <c r="CA492" s="541"/>
      <c r="CB492" s="552"/>
      <c r="CC492" s="561" t="e">
        <f t="array" ref="CC492">bdCAMBIExtend($G491:$G494,V491:V494,$AC491:$AC494,AR491:AR494)</f>
        <v>#VALUE!</v>
      </c>
      <c r="CD492" s="552"/>
      <c r="CE492" s="554">
        <f t="array" ref="CE492">testVMAFRange($G491:$G494,N491:N494,$AC491:$AC494,AJ491:AJ494)</f>
        <v>0</v>
      </c>
      <c r="CF492" s="541"/>
      <c r="CG492" s="554">
        <f t="array" ref="CG492">testVMAFRange($G491:$G494,O491:O494,$AC491:$AC494,AK491:AK494)</f>
        <v>0</v>
      </c>
      <c r="CH492" s="541"/>
    </row>
    <row r="493" spans="1:86" ht="17" hidden="1" customHeight="1" x14ac:dyDescent="0.2">
      <c r="A493" s="552"/>
      <c r="B493" s="566"/>
      <c r="C493" s="485"/>
      <c r="D493" s="590"/>
      <c r="E493" s="558"/>
      <c r="F493" s="239">
        <v>160</v>
      </c>
      <c r="G493" s="294">
        <f>'Anchor-AI'!L491</f>
        <v>0</v>
      </c>
      <c r="H493" s="295">
        <f>'Anchor-AI'!M491</f>
        <v>0</v>
      </c>
      <c r="I493" s="295">
        <f>'Anchor-AI'!N491</f>
        <v>0</v>
      </c>
      <c r="J493" s="295">
        <f>'Anchor-AI'!O491</f>
        <v>0</v>
      </c>
      <c r="K493" s="295">
        <f>(Summary!$C$63*H493+Summary!$C$64*I493+Summary!$C$65*J493)/Summary!$C$66</f>
        <v>0</v>
      </c>
      <c r="L493" s="295">
        <f>'Anchor-AI'!P491</f>
        <v>0</v>
      </c>
      <c r="M493" s="295">
        <f>'Anchor-AI'!Q491</f>
        <v>0</v>
      </c>
      <c r="N493" s="295">
        <f>'Anchor-AI'!R491</f>
        <v>0</v>
      </c>
      <c r="O493" s="295">
        <f>'Anchor-AI'!S491</f>
        <v>0</v>
      </c>
      <c r="P493" s="295">
        <f>'Anchor-AI'!T491</f>
        <v>0</v>
      </c>
      <c r="Q493" s="295">
        <f>'Anchor-AI'!U491</f>
        <v>0</v>
      </c>
      <c r="R493" s="295">
        <f>'Anchor-AI'!V491</f>
        <v>0</v>
      </c>
      <c r="S493" s="295">
        <f>'Anchor-AI'!W491</f>
        <v>0</v>
      </c>
      <c r="T493" s="295">
        <f>'Anchor-AI'!X491</f>
        <v>0</v>
      </c>
      <c r="U493" s="295">
        <f>10*LOG10(1/((Summary!$C$80/10^(R493/10)+Summary!$C$81/10^(S493/10)+Summary!$C$82/10^(T493/10))/Summary!$C$83))</f>
        <v>0</v>
      </c>
      <c r="V493" s="295">
        <f>'Anchor-AI'!Y491</f>
        <v>0</v>
      </c>
      <c r="W493" s="295">
        <f>'Anchor-AI'!Z491</f>
        <v>0</v>
      </c>
      <c r="X493" s="295">
        <f>'Anchor-AI'!AA491</f>
        <v>0</v>
      </c>
      <c r="Y493" s="357">
        <f>'Anchor-AI'!AB491</f>
        <v>0</v>
      </c>
      <c r="Z493" s="357">
        <f>'Anchor-AI'!AC491</f>
        <v>0</v>
      </c>
      <c r="AA493" s="296">
        <f t="shared" si="34"/>
        <v>0</v>
      </c>
      <c r="AC493" s="170">
        <f>'Test-AI'!L491</f>
        <v>0</v>
      </c>
      <c r="AD493" s="167">
        <f>'Test-AI'!M491</f>
        <v>0</v>
      </c>
      <c r="AE493" s="167">
        <f>'Test-AI'!N491</f>
        <v>0</v>
      </c>
      <c r="AF493" s="167">
        <f>'Test-AI'!O491</f>
        <v>0</v>
      </c>
      <c r="AG493" s="167">
        <f>(Summary!$C$63*AD493+Summary!$C$64*AE493+Summary!$C$65*AF493)/Summary!$C$66</f>
        <v>0</v>
      </c>
      <c r="AH493" s="167">
        <f>'Test-AI'!P491</f>
        <v>0</v>
      </c>
      <c r="AI493" s="167">
        <f>'Test-AI'!Q491</f>
        <v>0</v>
      </c>
      <c r="AJ493" s="167">
        <f>'Test-AI'!R491</f>
        <v>0</v>
      </c>
      <c r="AK493" s="167">
        <f>'Test-AI'!S491</f>
        <v>0</v>
      </c>
      <c r="AL493" s="167">
        <f>'Test-AI'!T491</f>
        <v>0</v>
      </c>
      <c r="AM493" s="167">
        <f>'Test-AI'!U491</f>
        <v>0</v>
      </c>
      <c r="AN493" s="167">
        <f>'Test-AI'!V491</f>
        <v>0</v>
      </c>
      <c r="AO493" s="167">
        <f>'Test-AI'!W491</f>
        <v>0</v>
      </c>
      <c r="AP493" s="167">
        <f>'Test-AI'!X491</f>
        <v>0</v>
      </c>
      <c r="AQ493" s="167">
        <f>10*LOG10(1/((Summary!$C$80/10^(AN493/10)+Summary!$C$81/10^(AO493/10)+Summary!$C$82/10^(AP493/10))/Summary!$C$83))</f>
        <v>0</v>
      </c>
      <c r="AR493" s="167">
        <f>'Test-AI'!Y491</f>
        <v>0</v>
      </c>
      <c r="AS493" s="167">
        <f>'Test-AI'!Z491</f>
        <v>0</v>
      </c>
      <c r="AT493" s="295">
        <f>'Test-AI'!AA491</f>
        <v>0</v>
      </c>
      <c r="AU493" s="357">
        <f>'Test-AI'!AB491</f>
        <v>0</v>
      </c>
      <c r="AV493" s="357">
        <f>'Test-AI'!AC491</f>
        <v>0</v>
      </c>
      <c r="AW493" s="296">
        <f t="shared" si="35"/>
        <v>0</v>
      </c>
      <c r="AX493" s="297" t="e">
        <f t="shared" si="36"/>
        <v>#DIV/0!</v>
      </c>
      <c r="AY493" s="298" t="e">
        <f t="shared" si="36"/>
        <v>#DIV/0!</v>
      </c>
      <c r="AZ493" s="297" t="e">
        <f t="shared" si="36"/>
        <v>#DIV/0!</v>
      </c>
      <c r="BA493" s="345" t="e">
        <f t="shared" si="33"/>
        <v>#DIV/0!</v>
      </c>
      <c r="BB493" s="75"/>
      <c r="BC493" s="75"/>
      <c r="BD493" s="565"/>
      <c r="BE493" s="550"/>
      <c r="BF493" s="552"/>
      <c r="BG493" s="552"/>
      <c r="BH493" s="552"/>
      <c r="BI493" s="552"/>
      <c r="BJ493" s="552"/>
      <c r="BK493" s="553"/>
      <c r="BL493" s="552"/>
      <c r="BM493" s="553"/>
      <c r="BN493" s="552"/>
      <c r="BO493" s="546"/>
      <c r="BP493" s="541"/>
      <c r="BQ493" s="546"/>
      <c r="BR493" s="541"/>
      <c r="BS493" s="553"/>
      <c r="BT493" s="552"/>
      <c r="BU493" s="553"/>
      <c r="BV493" s="552"/>
      <c r="BW493" s="553"/>
      <c r="BX493" s="552"/>
      <c r="BY493" s="552"/>
      <c r="BZ493" s="541"/>
      <c r="CA493" s="541"/>
      <c r="CB493" s="552"/>
      <c r="CC493" s="553"/>
      <c r="CD493" s="552"/>
      <c r="CE493" s="546"/>
      <c r="CF493" s="541"/>
      <c r="CG493" s="546"/>
      <c r="CH493" s="541"/>
    </row>
    <row r="494" spans="1:86" ht="17" hidden="1" customHeight="1" x14ac:dyDescent="0.2">
      <c r="A494" s="552"/>
      <c r="B494" s="566"/>
      <c r="C494" s="485"/>
      <c r="D494" s="590"/>
      <c r="E494" s="558"/>
      <c r="F494" s="239">
        <v>185</v>
      </c>
      <c r="G494" s="294">
        <f>'Anchor-AI'!L492</f>
        <v>0</v>
      </c>
      <c r="H494" s="295">
        <f>'Anchor-AI'!M492</f>
        <v>0</v>
      </c>
      <c r="I494" s="295">
        <f>'Anchor-AI'!N492</f>
        <v>0</v>
      </c>
      <c r="J494" s="295">
        <f>'Anchor-AI'!O492</f>
        <v>0</v>
      </c>
      <c r="K494" s="295">
        <f>(Summary!$C$63*H494+Summary!$C$64*I494+Summary!$C$65*J494)/Summary!$C$66</f>
        <v>0</v>
      </c>
      <c r="L494" s="295">
        <f>'Anchor-AI'!P492</f>
        <v>0</v>
      </c>
      <c r="M494" s="295">
        <f>'Anchor-AI'!Q492</f>
        <v>0</v>
      </c>
      <c r="N494" s="295">
        <f>'Anchor-AI'!R492</f>
        <v>0</v>
      </c>
      <c r="O494" s="295">
        <f>'Anchor-AI'!S492</f>
        <v>0</v>
      </c>
      <c r="P494" s="295">
        <f>'Anchor-AI'!T492</f>
        <v>0</v>
      </c>
      <c r="Q494" s="295">
        <f>'Anchor-AI'!U492</f>
        <v>0</v>
      </c>
      <c r="R494" s="295">
        <f>'Anchor-AI'!V492</f>
        <v>0</v>
      </c>
      <c r="S494" s="295">
        <f>'Anchor-AI'!W492</f>
        <v>0</v>
      </c>
      <c r="T494" s="295">
        <f>'Anchor-AI'!X492</f>
        <v>0</v>
      </c>
      <c r="U494" s="295">
        <f>10*LOG10(1/((Summary!$C$80/10^(R494/10)+Summary!$C$81/10^(S494/10)+Summary!$C$82/10^(T494/10))/Summary!$C$83))</f>
        <v>0</v>
      </c>
      <c r="V494" s="295">
        <f>'Anchor-AI'!Y492</f>
        <v>0</v>
      </c>
      <c r="W494" s="295">
        <f>'Anchor-AI'!Z492</f>
        <v>0</v>
      </c>
      <c r="X494" s="295">
        <f>'Anchor-AI'!AA492</f>
        <v>0</v>
      </c>
      <c r="Y494" s="357">
        <f>'Anchor-AI'!AB492</f>
        <v>0</v>
      </c>
      <c r="Z494" s="357">
        <f>'Anchor-AI'!AC492</f>
        <v>0</v>
      </c>
      <c r="AA494" s="296">
        <f t="shared" si="34"/>
        <v>0</v>
      </c>
      <c r="AC494" s="170">
        <f>'Test-AI'!L492</f>
        <v>0</v>
      </c>
      <c r="AD494" s="167">
        <f>'Test-AI'!M492</f>
        <v>0</v>
      </c>
      <c r="AE494" s="167">
        <f>'Test-AI'!N492</f>
        <v>0</v>
      </c>
      <c r="AF494" s="167">
        <f>'Test-AI'!O492</f>
        <v>0</v>
      </c>
      <c r="AG494" s="167">
        <f>(Summary!$C$63*AD494+Summary!$C$64*AE494+Summary!$C$65*AF494)/Summary!$C$66</f>
        <v>0</v>
      </c>
      <c r="AH494" s="167">
        <f>'Test-AI'!P492</f>
        <v>0</v>
      </c>
      <c r="AI494" s="167">
        <f>'Test-AI'!Q492</f>
        <v>0</v>
      </c>
      <c r="AJ494" s="167">
        <f>'Test-AI'!R492</f>
        <v>0</v>
      </c>
      <c r="AK494" s="167">
        <f>'Test-AI'!S492</f>
        <v>0</v>
      </c>
      <c r="AL494" s="167">
        <f>'Test-AI'!T492</f>
        <v>0</v>
      </c>
      <c r="AM494" s="167">
        <f>'Test-AI'!U492</f>
        <v>0</v>
      </c>
      <c r="AN494" s="167">
        <f>'Test-AI'!V492</f>
        <v>0</v>
      </c>
      <c r="AO494" s="167">
        <f>'Test-AI'!W492</f>
        <v>0</v>
      </c>
      <c r="AP494" s="167">
        <f>'Test-AI'!X492</f>
        <v>0</v>
      </c>
      <c r="AQ494" s="167">
        <f>10*LOG10(1/((Summary!$C$80/10^(AN494/10)+Summary!$C$81/10^(AO494/10)+Summary!$C$82/10^(AP494/10))/Summary!$C$83))</f>
        <v>0</v>
      </c>
      <c r="AR494" s="167">
        <f>'Test-AI'!Y492</f>
        <v>0</v>
      </c>
      <c r="AS494" s="167">
        <f>'Test-AI'!Z492</f>
        <v>0</v>
      </c>
      <c r="AT494" s="295">
        <f>'Test-AI'!AA492</f>
        <v>0</v>
      </c>
      <c r="AU494" s="357">
        <f>'Test-AI'!AB492</f>
        <v>0</v>
      </c>
      <c r="AV494" s="357">
        <f>'Test-AI'!AC492</f>
        <v>0</v>
      </c>
      <c r="AW494" s="296">
        <f t="shared" si="35"/>
        <v>0</v>
      </c>
      <c r="AX494" s="297" t="e">
        <f t="shared" si="36"/>
        <v>#DIV/0!</v>
      </c>
      <c r="AY494" s="298" t="e">
        <f t="shared" si="36"/>
        <v>#DIV/0!</v>
      </c>
      <c r="AZ494" s="297" t="e">
        <f t="shared" si="36"/>
        <v>#DIV/0!</v>
      </c>
      <c r="BA494" s="345" t="e">
        <f t="shared" si="33"/>
        <v>#DIV/0!</v>
      </c>
      <c r="BB494" s="75"/>
      <c r="BC494" s="75"/>
      <c r="BD494" s="574" t="s">
        <v>46</v>
      </c>
      <c r="BE494" s="549" t="e">
        <f t="array" ref="BE494">bdRateExtend($G492:$G495,H492:H495,$AC492:$AC495,AD492:AD495)</f>
        <v>#VALUE!</v>
      </c>
      <c r="BF494" s="552"/>
      <c r="BG494" s="552"/>
      <c r="BH494" s="552"/>
      <c r="BI494" s="552"/>
      <c r="BJ494" s="552"/>
      <c r="BK494" s="551" t="e">
        <f t="array" ref="BK494">bdRateExtend($G492:$G495,L492:L495,$AC492:$AC495,AH492:AH495)</f>
        <v>#VALUE!</v>
      </c>
      <c r="BL494" s="552"/>
      <c r="BM494" s="551" t="e">
        <f t="array" ref="BM494">bdRateExtend($G492:$G495,M492:M495,$AC492:$AC495,AI492:AI495)</f>
        <v>#VALUE!</v>
      </c>
      <c r="BN494" s="552"/>
      <c r="BO494" s="545" t="e">
        <f t="array" ref="BO494">bdRateExtend($G492:$G495,N492:N495,$AC492:$AC495,AJ492:AJ495,"None", FALSE,1)</f>
        <v>#VALUE!</v>
      </c>
      <c r="BP494" s="541"/>
      <c r="BQ494" s="545" t="e">
        <f t="array" ref="BQ494">bdRateExtend($G492:$G495,O492:O495,$AC492:$AC495,AK492:AK495,"None", FALSE,1)</f>
        <v>#VALUE!</v>
      </c>
      <c r="BR494" s="541"/>
      <c r="BS494" s="551" t="e">
        <f t="array" ref="BS494">bdRateExtend($G492:$G495,P492:P495,$AC492:$AC495,AL492:AL495)</f>
        <v>#VALUE!</v>
      </c>
      <c r="BT494" s="552"/>
      <c r="BU494" s="551" t="e">
        <f t="array" ref="BU494">bdRateExtend($G492:$G495,Q492:Q495,$AC492:$AC495,AM492:AM495)</f>
        <v>#VALUE!</v>
      </c>
      <c r="BV494" s="552"/>
      <c r="BW494" s="551" t="e">
        <f t="array" ref="BW494">bdRateExtend($G492:$G495,R492:R495,$AC492:$AC495,AN492:AN495)</f>
        <v>#VALUE!</v>
      </c>
      <c r="BX494" s="552"/>
      <c r="BY494" s="552"/>
      <c r="BZ494" s="541"/>
      <c r="CA494" s="541"/>
      <c r="CB494" s="552"/>
      <c r="CC494" s="561" t="e">
        <f t="array" ref="CC494">bdCAMBIExtend($G492:$G495,V492:V495,$AC492:$AC495,AR492:AR495)</f>
        <v>#VALUE!</v>
      </c>
      <c r="CD494" s="552"/>
      <c r="CE494" s="554">
        <f t="array" ref="CE494">testVMAFRange($G492:$G495,N492:N495,$AC492:$AC495,AJ492:AJ495)</f>
        <v>0</v>
      </c>
      <c r="CF494" s="541"/>
      <c r="CG494" s="554">
        <f t="array" ref="CG494">testVMAFRange($G492:$G495,O492:O495,$AC492:$AC495,AK492:AK495)</f>
        <v>0</v>
      </c>
      <c r="CH494" s="541"/>
    </row>
    <row r="495" spans="1:86" ht="17" hidden="1" customHeight="1" x14ac:dyDescent="0.2">
      <c r="A495" s="552"/>
      <c r="B495" s="571"/>
      <c r="C495" s="486"/>
      <c r="D495" s="602"/>
      <c r="E495" s="577"/>
      <c r="F495" s="240">
        <v>210</v>
      </c>
      <c r="G495" s="299">
        <f>'Anchor-AI'!L493</f>
        <v>0</v>
      </c>
      <c r="H495" s="300">
        <f>'Anchor-AI'!M493</f>
        <v>0</v>
      </c>
      <c r="I495" s="300">
        <f>'Anchor-AI'!N493</f>
        <v>0</v>
      </c>
      <c r="J495" s="300">
        <f>'Anchor-AI'!O493</f>
        <v>0</v>
      </c>
      <c r="K495" s="295">
        <f>(Summary!$C$63*H495+Summary!$C$64*I495+Summary!$C$65*J495)/Summary!$C$66</f>
        <v>0</v>
      </c>
      <c r="L495" s="300">
        <f>'Anchor-AI'!P493</f>
        <v>0</v>
      </c>
      <c r="M495" s="300">
        <f>'Anchor-AI'!Q493</f>
        <v>0</v>
      </c>
      <c r="N495" s="300">
        <f>'Anchor-AI'!R493</f>
        <v>0</v>
      </c>
      <c r="O495" s="300">
        <f>'Anchor-AI'!S493</f>
        <v>0</v>
      </c>
      <c r="P495" s="300">
        <f>'Anchor-AI'!T493</f>
        <v>0</v>
      </c>
      <c r="Q495" s="300">
        <f>'Anchor-AI'!U493</f>
        <v>0</v>
      </c>
      <c r="R495" s="300">
        <f>'Anchor-AI'!V493</f>
        <v>0</v>
      </c>
      <c r="S495" s="300">
        <f>'Anchor-AI'!W493</f>
        <v>0</v>
      </c>
      <c r="T495" s="300">
        <f>'Anchor-AI'!X493</f>
        <v>0</v>
      </c>
      <c r="U495" s="300">
        <f>10*LOG10(1/((Summary!$C$80/10^(R495/10)+Summary!$C$81/10^(S495/10)+Summary!$C$82/10^(T495/10))/Summary!$C$83))</f>
        <v>0</v>
      </c>
      <c r="V495" s="300">
        <f>'Anchor-AI'!Y493</f>
        <v>0</v>
      </c>
      <c r="W495" s="300">
        <f>'Anchor-AI'!Z493</f>
        <v>0</v>
      </c>
      <c r="X495" s="300">
        <f>'Anchor-AI'!AA493</f>
        <v>0</v>
      </c>
      <c r="Y495" s="357">
        <f>'Anchor-AI'!AB493</f>
        <v>0</v>
      </c>
      <c r="Z495" s="357">
        <f>'Anchor-AI'!AC493</f>
        <v>0</v>
      </c>
      <c r="AA495" s="301">
        <f t="shared" si="34"/>
        <v>0</v>
      </c>
      <c r="AB495" s="76"/>
      <c r="AC495" s="171">
        <f>'Test-AI'!L493</f>
        <v>0</v>
      </c>
      <c r="AD495" s="168">
        <f>'Test-AI'!M493</f>
        <v>0</v>
      </c>
      <c r="AE495" s="168">
        <f>'Test-AI'!N493</f>
        <v>0</v>
      </c>
      <c r="AF495" s="168">
        <f>'Test-AI'!O493</f>
        <v>0</v>
      </c>
      <c r="AG495" s="168">
        <f>(Summary!$C$63*AD495+Summary!$C$64*AE495+Summary!$C$65*AF495)/Summary!$C$66</f>
        <v>0</v>
      </c>
      <c r="AH495" s="168">
        <f>'Test-AI'!P493</f>
        <v>0</v>
      </c>
      <c r="AI495" s="168">
        <f>'Test-AI'!Q493</f>
        <v>0</v>
      </c>
      <c r="AJ495" s="168">
        <f>'Test-AI'!R493</f>
        <v>0</v>
      </c>
      <c r="AK495" s="168">
        <f>'Test-AI'!S493</f>
        <v>0</v>
      </c>
      <c r="AL495" s="168">
        <f>'Test-AI'!T493</f>
        <v>0</v>
      </c>
      <c r="AM495" s="168">
        <f>'Test-AI'!U493</f>
        <v>0</v>
      </c>
      <c r="AN495" s="168">
        <f>'Test-AI'!V493</f>
        <v>0</v>
      </c>
      <c r="AO495" s="168">
        <f>'Test-AI'!W493</f>
        <v>0</v>
      </c>
      <c r="AP495" s="168">
        <f>'Test-AI'!X493</f>
        <v>0</v>
      </c>
      <c r="AQ495" s="168">
        <f>10*LOG10(1/((Summary!$C$80/10^(AN495/10)+Summary!$C$81/10^(AO495/10)+Summary!$C$82/10^(AP495/10))/Summary!$C$83))</f>
        <v>0</v>
      </c>
      <c r="AR495" s="168">
        <f>'Test-AI'!Y493</f>
        <v>0</v>
      </c>
      <c r="AS495" s="168">
        <f>'Test-AI'!Z493</f>
        <v>0</v>
      </c>
      <c r="AT495" s="300">
        <f>'Test-AI'!AA493</f>
        <v>0</v>
      </c>
      <c r="AU495" s="357">
        <f>'Test-AI'!AB493</f>
        <v>0</v>
      </c>
      <c r="AV495" s="357">
        <f>'Test-AI'!AC493</f>
        <v>0</v>
      </c>
      <c r="AW495" s="301">
        <f t="shared" si="35"/>
        <v>0</v>
      </c>
      <c r="AX495" s="302" t="e">
        <f t="shared" si="36"/>
        <v>#DIV/0!</v>
      </c>
      <c r="AY495" s="303" t="e">
        <f t="shared" si="36"/>
        <v>#DIV/0!</v>
      </c>
      <c r="AZ495" s="297" t="e">
        <f t="shared" si="36"/>
        <v>#DIV/0!</v>
      </c>
      <c r="BA495" s="345" t="e">
        <f t="shared" si="33"/>
        <v>#DIV/0!</v>
      </c>
      <c r="BB495" s="75"/>
      <c r="BC495" s="75"/>
      <c r="BD495" s="570"/>
      <c r="BE495" s="550"/>
      <c r="BF495" s="553"/>
      <c r="BG495" s="553"/>
      <c r="BH495" s="553"/>
      <c r="BI495" s="553"/>
      <c r="BJ495" s="553"/>
      <c r="BK495" s="553"/>
      <c r="BL495" s="553"/>
      <c r="BM495" s="553"/>
      <c r="BN495" s="553"/>
      <c r="BO495" s="546"/>
      <c r="BP495" s="544"/>
      <c r="BQ495" s="546"/>
      <c r="BR495" s="544"/>
      <c r="BS495" s="553"/>
      <c r="BT495" s="553"/>
      <c r="BU495" s="553"/>
      <c r="BV495" s="553"/>
      <c r="BW495" s="553"/>
      <c r="BX495" s="553"/>
      <c r="BY495" s="553"/>
      <c r="BZ495" s="544"/>
      <c r="CA495" s="544"/>
      <c r="CB495" s="553"/>
      <c r="CC495" s="553"/>
      <c r="CD495" s="553"/>
      <c r="CE495" s="546"/>
      <c r="CF495" s="544"/>
      <c r="CG495" s="546"/>
      <c r="CH495" s="544"/>
    </row>
    <row r="496" spans="1:86" ht="17" hidden="1" customHeight="1" x14ac:dyDescent="0.2">
      <c r="A496" s="552"/>
      <c r="B496" s="620" t="s">
        <v>148</v>
      </c>
      <c r="C496" s="586" t="s">
        <v>115</v>
      </c>
      <c r="D496" s="601">
        <v>60</v>
      </c>
      <c r="E496" s="576">
        <v>8</v>
      </c>
      <c r="F496" s="238">
        <v>85</v>
      </c>
      <c r="G496" s="289">
        <f>'Anchor-AI'!L494</f>
        <v>0</v>
      </c>
      <c r="H496" s="290">
        <f>'Anchor-AI'!M494</f>
        <v>0</v>
      </c>
      <c r="I496" s="290">
        <f>'Anchor-AI'!N494</f>
        <v>0</v>
      </c>
      <c r="J496" s="290">
        <f>'Anchor-AI'!O494</f>
        <v>0</v>
      </c>
      <c r="K496" s="290">
        <f>(Summary!$C$63*H496+Summary!$C$64*I496+Summary!$C$65*J496)/Summary!$C$66</f>
        <v>0</v>
      </c>
      <c r="L496" s="290">
        <f>'Anchor-AI'!P494</f>
        <v>0</v>
      </c>
      <c r="M496" s="290">
        <f>'Anchor-AI'!Q494</f>
        <v>0</v>
      </c>
      <c r="N496" s="290">
        <f>'Anchor-AI'!R494</f>
        <v>0</v>
      </c>
      <c r="O496" s="290">
        <f>'Anchor-AI'!S494</f>
        <v>0</v>
      </c>
      <c r="P496" s="290">
        <f>'Anchor-AI'!T494</f>
        <v>0</v>
      </c>
      <c r="Q496" s="290">
        <f>'Anchor-AI'!U494</f>
        <v>0</v>
      </c>
      <c r="R496" s="290">
        <f>'Anchor-AI'!V494</f>
        <v>0</v>
      </c>
      <c r="S496" s="290">
        <f>'Anchor-AI'!W494</f>
        <v>0</v>
      </c>
      <c r="T496" s="290">
        <f>'Anchor-AI'!X494</f>
        <v>0</v>
      </c>
      <c r="U496" s="290">
        <f>10*LOG10(1/((Summary!$C$80/10^(R496/10)+Summary!$C$81/10^(S496/10)+Summary!$C$82/10^(T496/10))/Summary!$C$83))</f>
        <v>0</v>
      </c>
      <c r="V496" s="290">
        <f>'Anchor-AI'!Y494</f>
        <v>0</v>
      </c>
      <c r="W496" s="290">
        <f>'Anchor-AI'!Z494</f>
        <v>0</v>
      </c>
      <c r="X496" s="290">
        <f>'Anchor-AI'!AA494</f>
        <v>0</v>
      </c>
      <c r="Y496" s="360">
        <f>'Anchor-AI'!AB494</f>
        <v>0</v>
      </c>
      <c r="Z496" s="360">
        <f>'Anchor-AI'!AC494</f>
        <v>0</v>
      </c>
      <c r="AA496" s="291">
        <f t="shared" si="34"/>
        <v>0</v>
      </c>
      <c r="AC496" s="169">
        <f>'Test-AI'!L494</f>
        <v>0</v>
      </c>
      <c r="AD496" s="166">
        <f>'Test-AI'!M494</f>
        <v>0</v>
      </c>
      <c r="AE496" s="166">
        <f>'Test-AI'!N494</f>
        <v>0</v>
      </c>
      <c r="AF496" s="166">
        <f>'Test-AI'!O494</f>
        <v>0</v>
      </c>
      <c r="AG496" s="166">
        <f>(Summary!$C$63*AD496+Summary!$C$64*AE496+Summary!$C$65*AF496)/Summary!$C$66</f>
        <v>0</v>
      </c>
      <c r="AH496" s="166">
        <f>'Test-AI'!P494</f>
        <v>0</v>
      </c>
      <c r="AI496" s="166">
        <f>'Test-AI'!Q494</f>
        <v>0</v>
      </c>
      <c r="AJ496" s="166">
        <f>'Test-AI'!R494</f>
        <v>0</v>
      </c>
      <c r="AK496" s="166">
        <f>'Test-AI'!S494</f>
        <v>0</v>
      </c>
      <c r="AL496" s="166">
        <f>'Test-AI'!T494</f>
        <v>0</v>
      </c>
      <c r="AM496" s="166">
        <f>'Test-AI'!U494</f>
        <v>0</v>
      </c>
      <c r="AN496" s="166">
        <f>'Test-AI'!V494</f>
        <v>0</v>
      </c>
      <c r="AO496" s="166">
        <f>'Test-AI'!W494</f>
        <v>0</v>
      </c>
      <c r="AP496" s="166">
        <f>'Test-AI'!X494</f>
        <v>0</v>
      </c>
      <c r="AQ496" s="166">
        <f>10*LOG10(1/((Summary!$C$80/10^(AN496/10)+Summary!$C$81/10^(AO496/10)+Summary!$C$82/10^(AP496/10))/Summary!$C$83))</f>
        <v>0</v>
      </c>
      <c r="AR496" s="166">
        <f>'Test-AI'!Y494</f>
        <v>0</v>
      </c>
      <c r="AS496" s="166">
        <f>'Test-AI'!Z494</f>
        <v>0</v>
      </c>
      <c r="AT496" s="290">
        <f>'Test-AI'!AA494</f>
        <v>0</v>
      </c>
      <c r="AU496" s="356">
        <f>'Test-AI'!AB494</f>
        <v>0</v>
      </c>
      <c r="AV496" s="356">
        <f>'Test-AI'!AC494</f>
        <v>0</v>
      </c>
      <c r="AW496" s="291">
        <f t="shared" si="35"/>
        <v>0</v>
      </c>
      <c r="AX496" s="292" t="e">
        <f t="shared" si="36"/>
        <v>#DIV/0!</v>
      </c>
      <c r="AY496" s="293" t="e">
        <f t="shared" si="36"/>
        <v>#DIV/0!</v>
      </c>
      <c r="AZ496" s="292" t="e">
        <f t="shared" si="36"/>
        <v>#DIV/0!</v>
      </c>
      <c r="BA496" s="344" t="e">
        <f t="shared" si="33"/>
        <v>#DIV/0!</v>
      </c>
      <c r="BB496" s="75"/>
      <c r="BC496" s="75"/>
      <c r="BD496" s="572" t="s">
        <v>39</v>
      </c>
      <c r="BE496" s="549" t="e">
        <f t="array" ref="BE496">bdRateExtend($G496:$G499,H496:H499,$AC496:$AC499,AD496:AD499)</f>
        <v>#VALUE!</v>
      </c>
      <c r="BF496" s="551" t="e">
        <f t="array" ref="BF496">bdRateExtend($G496:$G501,H496:H501,$AC496:$AC501,AD496:AD501)</f>
        <v>#VALUE!</v>
      </c>
      <c r="BG496" s="551" t="e">
        <f t="array" ref="BG496">bdRateExtend($G496:$G501,I496:I501,$AC496:$AC501,AE496:AE501)</f>
        <v>#VALUE!</v>
      </c>
      <c r="BH496" s="551" t="e">
        <f t="array" ref="BH496">bdRateExtend($G496:$G501,J496:J501,$AC496:$AC501,AF496:AF501)</f>
        <v>#VALUE!</v>
      </c>
      <c r="BI496" s="551" t="e">
        <f t="array" ref="BI496">bdRateExtend($G496:$G501,K496:K501,$AC496:$AC501,AG496:AG501)</f>
        <v>#VALUE!</v>
      </c>
      <c r="BJ496" s="575" t="e">
        <f>(Summary!$C$94*BF496+Summary!$C$95*BG496+Summary!$C$96*BH496)/Summary!$C$97</f>
        <v>#VALUE!</v>
      </c>
      <c r="BK496" s="551" t="e">
        <f t="array" ref="BK496">bdRateExtend($G496:$G499,L496:L499,$AC496:$AC499,AH496:AH499)</f>
        <v>#VALUE!</v>
      </c>
      <c r="BL496" s="551" t="e">
        <f t="array" ref="BL496">bdRateExtend($G496:$G501,L496:L501,$AC496:$AC501,AH496:AH501)</f>
        <v>#VALUE!</v>
      </c>
      <c r="BM496" s="551" t="e">
        <f t="array" ref="BM496">bdRateExtend($G496:$G499,M496:M499,$AC496:$AC499,AI496:AI499)</f>
        <v>#VALUE!</v>
      </c>
      <c r="BN496" s="551" t="e">
        <f t="array" ref="BN496">bdRateExtend($G496:$G501,M496:M501,$AC496:$AC501,AI496:AI501)</f>
        <v>#VALUE!</v>
      </c>
      <c r="BO496" s="548" t="e">
        <f t="array" ref="BO496">bdRateExtend($G496:$G499,N496:N499,$AC496:$AC499,AJ496:AJ499,"None", FALSE,1)</f>
        <v>#VALUE!</v>
      </c>
      <c r="BP496" s="585" t="e">
        <f t="array" ref="BP496">bdRateExtend($G496:$G501,N496:N501,$AC496:$AC501,AJ496:AJ501,"None", FALSE,1)</f>
        <v>#VALUE!</v>
      </c>
      <c r="BQ496" s="548" t="e">
        <f t="array" ref="BQ496">bdRateExtend($G496:$G499,O496:O499,$AC496:$AC499,AK496:AK499,"None", FALSE,1)</f>
        <v>#VALUE!</v>
      </c>
      <c r="BR496" s="585" t="e">
        <f t="array" ref="BR496">bdRateExtend($G496:$G501,O496:O501,$AC496:$AC501,AK496:AK501,"None", FALSE,1)</f>
        <v>#VALUE!</v>
      </c>
      <c r="BS496" s="551" t="e">
        <f t="array" ref="BS496">bdRateExtend($G496:$G499,P496:P499,$AC496:$AC499,AL496:AL499)</f>
        <v>#VALUE!</v>
      </c>
      <c r="BT496" s="551" t="e">
        <f t="array" ref="BT496">bdRateExtend($G496:$G501,P496:P501,$AC496:$AC501,AL496:AL501)</f>
        <v>#VALUE!</v>
      </c>
      <c r="BU496" s="551" t="e">
        <f t="array" ref="BU496">bdRateExtend($G496:$G499,Q496:Q499,$AC496:$AC499,AM496:AM499)</f>
        <v>#VALUE!</v>
      </c>
      <c r="BV496" s="551" t="e">
        <f t="array" ref="BV496">bdRateExtend($G496:$G501,Q496:Q501,$AC496:$AC501,AM496:AM501)</f>
        <v>#VALUE!</v>
      </c>
      <c r="BW496" s="551" t="e">
        <f t="array" ref="BW496">bdRateExtend($G496:$G499,R496:R499,$AC496:$AC499,AN496:AN499)</f>
        <v>#VALUE!</v>
      </c>
      <c r="BX496" s="551" t="e">
        <f t="array" ref="BX496">bdRateExtend($G496:$G501,R496:R501,$AC496:$AC501,AN496:AN501)</f>
        <v>#VALUE!</v>
      </c>
      <c r="BY496" s="551" t="e">
        <f t="array" ref="BY496">bdRateExtend($G496:$G501,S496:S501,$AC496:$AC501,AO496:AO501)</f>
        <v>#VALUE!</v>
      </c>
      <c r="BZ496" s="555" t="e">
        <f t="array" ref="BZ496">bdRateExtend($G496:$G501,T496:T501,$AC496:$AC501,AP496:AP501)</f>
        <v>#VALUE!</v>
      </c>
      <c r="CA496" s="555" t="e">
        <f t="array" ref="CA496">bdRateExtend($G496:$G501,U496:U501,$AC496:$AC501,AQ496:AQ501)</f>
        <v>#VALUE!</v>
      </c>
      <c r="CB496" s="575" t="e">
        <f>(Summary!$C$108*BX496+Summary!$C$109*BY496+Summary!$C$110*BZ496)/Summary!$C$111</f>
        <v>#VALUE!</v>
      </c>
      <c r="CC496" s="593" t="e">
        <f t="array" ref="CC496">bdCAMBIExtend($G496:$G499,V496:V499,$AC496:$AC499,AR496:AR499)</f>
        <v>#VALUE!</v>
      </c>
      <c r="CD496" s="578" t="e">
        <f t="array" ref="CD496">bdCAMBIExtend($G496:$G501,V496:V501,$AC496:$AC501,AR496:AR501)</f>
        <v>#VALUE!</v>
      </c>
      <c r="CE496" s="547">
        <f t="array" ref="CE496">testVMAFRange($G496:$G499,N496:N499,$AC496:$AC499,AJ496:AJ499)</f>
        <v>0</v>
      </c>
      <c r="CF496" s="543">
        <f t="array" ref="CF496">testVMAFRange($G496:$G501,N496:N501,$AC496:$AC501,AJ496:AJ501)</f>
        <v>0</v>
      </c>
      <c r="CG496" s="547">
        <f t="array" ref="CG496">testVMAFRange($G496:$G499,O496:O499,$AC496:$AC499,AK496:AK499)</f>
        <v>0</v>
      </c>
      <c r="CH496" s="543">
        <f t="array" ref="CH496">testVMAFRange($G496:$G501,O496:O501,$AC496:$AC501,AK496:AK501)</f>
        <v>0</v>
      </c>
    </row>
    <row r="497" spans="1:86" ht="17" hidden="1" customHeight="1" x14ac:dyDescent="0.2">
      <c r="A497" s="552"/>
      <c r="B497" s="566"/>
      <c r="C497" s="485"/>
      <c r="D497" s="590"/>
      <c r="E497" s="558"/>
      <c r="F497" s="239">
        <v>110</v>
      </c>
      <c r="G497" s="294">
        <f>'Anchor-AI'!L495</f>
        <v>0</v>
      </c>
      <c r="H497" s="295">
        <f>'Anchor-AI'!M495</f>
        <v>0</v>
      </c>
      <c r="I497" s="295">
        <f>'Anchor-AI'!N495</f>
        <v>0</v>
      </c>
      <c r="J497" s="295">
        <f>'Anchor-AI'!O495</f>
        <v>0</v>
      </c>
      <c r="K497" s="295">
        <f>(Summary!$C$63*H497+Summary!$C$64*I497+Summary!$C$65*J497)/Summary!$C$66</f>
        <v>0</v>
      </c>
      <c r="L497" s="295">
        <f>'Anchor-AI'!P495</f>
        <v>0</v>
      </c>
      <c r="M497" s="295">
        <f>'Anchor-AI'!Q495</f>
        <v>0</v>
      </c>
      <c r="N497" s="295">
        <f>'Anchor-AI'!R495</f>
        <v>0</v>
      </c>
      <c r="O497" s="295">
        <f>'Anchor-AI'!S495</f>
        <v>0</v>
      </c>
      <c r="P497" s="295">
        <f>'Anchor-AI'!T495</f>
        <v>0</v>
      </c>
      <c r="Q497" s="295">
        <f>'Anchor-AI'!U495</f>
        <v>0</v>
      </c>
      <c r="R497" s="295">
        <f>'Anchor-AI'!V495</f>
        <v>0</v>
      </c>
      <c r="S497" s="295">
        <f>'Anchor-AI'!W495</f>
        <v>0</v>
      </c>
      <c r="T497" s="295">
        <f>'Anchor-AI'!X495</f>
        <v>0</v>
      </c>
      <c r="U497" s="295">
        <f>10*LOG10(1/((Summary!$C$80/10^(R497/10)+Summary!$C$81/10^(S497/10)+Summary!$C$82/10^(T497/10))/Summary!$C$83))</f>
        <v>0</v>
      </c>
      <c r="V497" s="295">
        <f>'Anchor-AI'!Y495</f>
        <v>0</v>
      </c>
      <c r="W497" s="295">
        <f>'Anchor-AI'!Z495</f>
        <v>0</v>
      </c>
      <c r="X497" s="295">
        <f>'Anchor-AI'!AA495</f>
        <v>0</v>
      </c>
      <c r="Y497" s="357">
        <f>'Anchor-AI'!AB495</f>
        <v>0</v>
      </c>
      <c r="Z497" s="357">
        <f>'Anchor-AI'!AC495</f>
        <v>0</v>
      </c>
      <c r="AA497" s="296">
        <f t="shared" si="34"/>
        <v>0</v>
      </c>
      <c r="AC497" s="170">
        <f>'Test-AI'!L495</f>
        <v>0</v>
      </c>
      <c r="AD497" s="167">
        <f>'Test-AI'!M495</f>
        <v>0</v>
      </c>
      <c r="AE497" s="167">
        <f>'Test-AI'!N495</f>
        <v>0</v>
      </c>
      <c r="AF497" s="167">
        <f>'Test-AI'!O495</f>
        <v>0</v>
      </c>
      <c r="AG497" s="167">
        <f>(Summary!$C$63*AD497+Summary!$C$64*AE497+Summary!$C$65*AF497)/Summary!$C$66</f>
        <v>0</v>
      </c>
      <c r="AH497" s="167">
        <f>'Test-AI'!P495</f>
        <v>0</v>
      </c>
      <c r="AI497" s="167">
        <f>'Test-AI'!Q495</f>
        <v>0</v>
      </c>
      <c r="AJ497" s="167">
        <f>'Test-AI'!R495</f>
        <v>0</v>
      </c>
      <c r="AK497" s="167">
        <f>'Test-AI'!S495</f>
        <v>0</v>
      </c>
      <c r="AL497" s="167">
        <f>'Test-AI'!T495</f>
        <v>0</v>
      </c>
      <c r="AM497" s="167">
        <f>'Test-AI'!U495</f>
        <v>0</v>
      </c>
      <c r="AN497" s="167">
        <f>'Test-AI'!V495</f>
        <v>0</v>
      </c>
      <c r="AO497" s="167">
        <f>'Test-AI'!W495</f>
        <v>0</v>
      </c>
      <c r="AP497" s="167">
        <f>'Test-AI'!X495</f>
        <v>0</v>
      </c>
      <c r="AQ497" s="167">
        <f>10*LOG10(1/((Summary!$C$80/10^(AN497/10)+Summary!$C$81/10^(AO497/10)+Summary!$C$82/10^(AP497/10))/Summary!$C$83))</f>
        <v>0</v>
      </c>
      <c r="AR497" s="167">
        <f>'Test-AI'!Y495</f>
        <v>0</v>
      </c>
      <c r="AS497" s="167">
        <f>'Test-AI'!Z495</f>
        <v>0</v>
      </c>
      <c r="AT497" s="295">
        <f>'Test-AI'!AA495</f>
        <v>0</v>
      </c>
      <c r="AU497" s="357">
        <f>'Test-AI'!AB495</f>
        <v>0</v>
      </c>
      <c r="AV497" s="357">
        <f>'Test-AI'!AC495</f>
        <v>0</v>
      </c>
      <c r="AW497" s="296">
        <f t="shared" si="35"/>
        <v>0</v>
      </c>
      <c r="AX497" s="297" t="e">
        <f t="shared" si="36"/>
        <v>#DIV/0!</v>
      </c>
      <c r="AY497" s="298" t="e">
        <f t="shared" si="36"/>
        <v>#DIV/0!</v>
      </c>
      <c r="AZ497" s="297" t="e">
        <f t="shared" si="36"/>
        <v>#DIV/0!</v>
      </c>
      <c r="BA497" s="345" t="e">
        <f t="shared" si="33"/>
        <v>#DIV/0!</v>
      </c>
      <c r="BB497" s="75"/>
      <c r="BC497" s="75"/>
      <c r="BD497" s="565"/>
      <c r="BE497" s="550"/>
      <c r="BF497" s="552"/>
      <c r="BG497" s="552"/>
      <c r="BH497" s="552"/>
      <c r="BI497" s="552"/>
      <c r="BJ497" s="552"/>
      <c r="BK497" s="553"/>
      <c r="BL497" s="552"/>
      <c r="BM497" s="553"/>
      <c r="BN497" s="552"/>
      <c r="BO497" s="546"/>
      <c r="BP497" s="541"/>
      <c r="BQ497" s="546"/>
      <c r="BR497" s="541"/>
      <c r="BS497" s="553"/>
      <c r="BT497" s="552"/>
      <c r="BU497" s="553"/>
      <c r="BV497" s="552"/>
      <c r="BW497" s="553"/>
      <c r="BX497" s="552"/>
      <c r="BY497" s="552"/>
      <c r="BZ497" s="541"/>
      <c r="CA497" s="541"/>
      <c r="CB497" s="552"/>
      <c r="CC497" s="550"/>
      <c r="CD497" s="541"/>
      <c r="CE497" s="546"/>
      <c r="CF497" s="541"/>
      <c r="CG497" s="546"/>
      <c r="CH497" s="541"/>
    </row>
    <row r="498" spans="1:86" ht="17" hidden="1" customHeight="1" x14ac:dyDescent="0.2">
      <c r="A498" s="552"/>
      <c r="B498" s="566"/>
      <c r="C498" s="485"/>
      <c r="D498" s="590"/>
      <c r="E498" s="558"/>
      <c r="F498" s="239">
        <v>135</v>
      </c>
      <c r="G498" s="294">
        <f>'Anchor-AI'!L496</f>
        <v>0</v>
      </c>
      <c r="H498" s="295">
        <f>'Anchor-AI'!M496</f>
        <v>0</v>
      </c>
      <c r="I498" s="295">
        <f>'Anchor-AI'!N496</f>
        <v>0</v>
      </c>
      <c r="J498" s="295">
        <f>'Anchor-AI'!O496</f>
        <v>0</v>
      </c>
      <c r="K498" s="295">
        <f>(Summary!$C$63*H498+Summary!$C$64*I498+Summary!$C$65*J498)/Summary!$C$66</f>
        <v>0</v>
      </c>
      <c r="L498" s="295">
        <f>'Anchor-AI'!P496</f>
        <v>0</v>
      </c>
      <c r="M498" s="295">
        <f>'Anchor-AI'!Q496</f>
        <v>0</v>
      </c>
      <c r="N498" s="295">
        <f>'Anchor-AI'!R496</f>
        <v>0</v>
      </c>
      <c r="O498" s="295">
        <f>'Anchor-AI'!S496</f>
        <v>0</v>
      </c>
      <c r="P498" s="295">
        <f>'Anchor-AI'!T496</f>
        <v>0</v>
      </c>
      <c r="Q498" s="295">
        <f>'Anchor-AI'!U496</f>
        <v>0</v>
      </c>
      <c r="R498" s="295">
        <f>'Anchor-AI'!V496</f>
        <v>0</v>
      </c>
      <c r="S498" s="295">
        <f>'Anchor-AI'!W496</f>
        <v>0</v>
      </c>
      <c r="T498" s="295">
        <f>'Anchor-AI'!X496</f>
        <v>0</v>
      </c>
      <c r="U498" s="295">
        <f>10*LOG10(1/((Summary!$C$80/10^(R498/10)+Summary!$C$81/10^(S498/10)+Summary!$C$82/10^(T498/10))/Summary!$C$83))</f>
        <v>0</v>
      </c>
      <c r="V498" s="295">
        <f>'Anchor-AI'!Y496</f>
        <v>0</v>
      </c>
      <c r="W498" s="295">
        <f>'Anchor-AI'!Z496</f>
        <v>0</v>
      </c>
      <c r="X498" s="295">
        <f>'Anchor-AI'!AA496</f>
        <v>0</v>
      </c>
      <c r="Y498" s="357">
        <f>'Anchor-AI'!AB496</f>
        <v>0</v>
      </c>
      <c r="Z498" s="357">
        <f>'Anchor-AI'!AC496</f>
        <v>0</v>
      </c>
      <c r="AA498" s="296">
        <f t="shared" si="34"/>
        <v>0</v>
      </c>
      <c r="AC498" s="170">
        <f>'Test-AI'!L496</f>
        <v>0</v>
      </c>
      <c r="AD498" s="167">
        <f>'Test-AI'!M496</f>
        <v>0</v>
      </c>
      <c r="AE498" s="167">
        <f>'Test-AI'!N496</f>
        <v>0</v>
      </c>
      <c r="AF498" s="167">
        <f>'Test-AI'!O496</f>
        <v>0</v>
      </c>
      <c r="AG498" s="167">
        <f>(Summary!$C$63*AD498+Summary!$C$64*AE498+Summary!$C$65*AF498)/Summary!$C$66</f>
        <v>0</v>
      </c>
      <c r="AH498" s="167">
        <f>'Test-AI'!P496</f>
        <v>0</v>
      </c>
      <c r="AI498" s="167">
        <f>'Test-AI'!Q496</f>
        <v>0</v>
      </c>
      <c r="AJ498" s="167">
        <f>'Test-AI'!R496</f>
        <v>0</v>
      </c>
      <c r="AK498" s="167">
        <f>'Test-AI'!S496</f>
        <v>0</v>
      </c>
      <c r="AL498" s="167">
        <f>'Test-AI'!T496</f>
        <v>0</v>
      </c>
      <c r="AM498" s="167">
        <f>'Test-AI'!U496</f>
        <v>0</v>
      </c>
      <c r="AN498" s="167">
        <f>'Test-AI'!V496</f>
        <v>0</v>
      </c>
      <c r="AO498" s="167">
        <f>'Test-AI'!W496</f>
        <v>0</v>
      </c>
      <c r="AP498" s="167">
        <f>'Test-AI'!X496</f>
        <v>0</v>
      </c>
      <c r="AQ498" s="167">
        <f>10*LOG10(1/((Summary!$C$80/10^(AN498/10)+Summary!$C$81/10^(AO498/10)+Summary!$C$82/10^(AP498/10))/Summary!$C$83))</f>
        <v>0</v>
      </c>
      <c r="AR498" s="167">
        <f>'Test-AI'!Y496</f>
        <v>0</v>
      </c>
      <c r="AS498" s="167">
        <f>'Test-AI'!Z496</f>
        <v>0</v>
      </c>
      <c r="AT498" s="295">
        <f>'Test-AI'!AA496</f>
        <v>0</v>
      </c>
      <c r="AU498" s="357">
        <f>'Test-AI'!AB496</f>
        <v>0</v>
      </c>
      <c r="AV498" s="357">
        <f>'Test-AI'!AC496</f>
        <v>0</v>
      </c>
      <c r="AW498" s="296">
        <f t="shared" si="35"/>
        <v>0</v>
      </c>
      <c r="AX498" s="297" t="e">
        <f t="shared" si="36"/>
        <v>#DIV/0!</v>
      </c>
      <c r="AY498" s="298" t="e">
        <f t="shared" si="36"/>
        <v>#DIV/0!</v>
      </c>
      <c r="AZ498" s="297" t="e">
        <f t="shared" si="36"/>
        <v>#DIV/0!</v>
      </c>
      <c r="BA498" s="345" t="e">
        <f t="shared" si="33"/>
        <v>#DIV/0!</v>
      </c>
      <c r="BB498" s="75"/>
      <c r="BC498" s="75"/>
      <c r="BD498" s="573" t="s">
        <v>147</v>
      </c>
      <c r="BE498" s="549" t="e">
        <f t="array" ref="BE498">bdRateExtend($G497:$G500,H497:H500,$AC497:$AC500,AD497:AD500)</f>
        <v>#VALUE!</v>
      </c>
      <c r="BF498" s="552"/>
      <c r="BG498" s="552"/>
      <c r="BH498" s="552"/>
      <c r="BI498" s="552"/>
      <c r="BJ498" s="552"/>
      <c r="BK498" s="551" t="e">
        <f t="array" ref="BK498">bdRateExtend($G497:$G500,L497:L500,$AC497:$AC500,AH497:AH500)</f>
        <v>#VALUE!</v>
      </c>
      <c r="BL498" s="552"/>
      <c r="BM498" s="551" t="e">
        <f t="array" ref="BM498">bdRateExtend($G497:$G500,M497:M500,$AC497:$AC500,AI497:AI500)</f>
        <v>#VALUE!</v>
      </c>
      <c r="BN498" s="552"/>
      <c r="BO498" s="545" t="e">
        <f t="array" ref="BO498">bdRateExtend($G497:$G500,N497:N500,$AC497:$AC500,AJ497:AJ500,"None", FALSE,1)</f>
        <v>#VALUE!</v>
      </c>
      <c r="BP498" s="541"/>
      <c r="BQ498" s="545" t="e">
        <f t="array" ref="BQ498">bdRateExtend($G497:$G500,O497:O500,$AC497:$AC500,AK497:AK500,"None", FALSE,1)</f>
        <v>#VALUE!</v>
      </c>
      <c r="BR498" s="541"/>
      <c r="BS498" s="551" t="e">
        <f t="array" ref="BS498">bdRateExtend($G497:$G500,P497:P500,$AC497:$AC500,AL497:AL500)</f>
        <v>#VALUE!</v>
      </c>
      <c r="BT498" s="552"/>
      <c r="BU498" s="551" t="e">
        <f t="array" ref="BU498">bdRateExtend($G497:$G500,Q497:Q500,$AC497:$AC500,AM497:AM500)</f>
        <v>#VALUE!</v>
      </c>
      <c r="BV498" s="552"/>
      <c r="BW498" s="551" t="e">
        <f t="array" ref="BW498">bdRateExtend($G497:$G500,R497:R500,$AC497:$AC500,AN497:AN500)</f>
        <v>#VALUE!</v>
      </c>
      <c r="BX498" s="552"/>
      <c r="BY498" s="552"/>
      <c r="BZ498" s="541"/>
      <c r="CA498" s="541"/>
      <c r="CB498" s="552"/>
      <c r="CC498" s="560" t="e">
        <f t="array" ref="CC498">bdCAMBIExtend($G497:$G500,V497:V500,$AC497:$AC500,AR497:AR500)</f>
        <v>#VALUE!</v>
      </c>
      <c r="CD498" s="541"/>
      <c r="CE498" s="554">
        <f t="array" ref="CE498">testVMAFRange($G497:$G500,N497:N500,$AC497:$AC500,AJ497:AJ500)</f>
        <v>0</v>
      </c>
      <c r="CF498" s="541"/>
      <c r="CG498" s="554">
        <f t="array" ref="CG498">testVMAFRange($G497:$G500,O497:O500,$AC497:$AC500,AK497:AK500)</f>
        <v>0</v>
      </c>
      <c r="CH498" s="541"/>
    </row>
    <row r="499" spans="1:86" ht="17" hidden="1" customHeight="1" x14ac:dyDescent="0.2">
      <c r="A499" s="552"/>
      <c r="B499" s="566"/>
      <c r="C499" s="485"/>
      <c r="D499" s="590"/>
      <c r="E499" s="558"/>
      <c r="F499" s="239">
        <v>160</v>
      </c>
      <c r="G499" s="294">
        <f>'Anchor-AI'!L497</f>
        <v>0</v>
      </c>
      <c r="H499" s="295">
        <f>'Anchor-AI'!M497</f>
        <v>0</v>
      </c>
      <c r="I499" s="295">
        <f>'Anchor-AI'!N497</f>
        <v>0</v>
      </c>
      <c r="J499" s="295">
        <f>'Anchor-AI'!O497</f>
        <v>0</v>
      </c>
      <c r="K499" s="295">
        <f>(Summary!$C$63*H499+Summary!$C$64*I499+Summary!$C$65*J499)/Summary!$C$66</f>
        <v>0</v>
      </c>
      <c r="L499" s="295">
        <f>'Anchor-AI'!P497</f>
        <v>0</v>
      </c>
      <c r="M499" s="295">
        <f>'Anchor-AI'!Q497</f>
        <v>0</v>
      </c>
      <c r="N499" s="295">
        <f>'Anchor-AI'!R497</f>
        <v>0</v>
      </c>
      <c r="O499" s="295">
        <f>'Anchor-AI'!S497</f>
        <v>0</v>
      </c>
      <c r="P499" s="295">
        <f>'Anchor-AI'!T497</f>
        <v>0</v>
      </c>
      <c r="Q499" s="295">
        <f>'Anchor-AI'!U497</f>
        <v>0</v>
      </c>
      <c r="R499" s="295">
        <f>'Anchor-AI'!V497</f>
        <v>0</v>
      </c>
      <c r="S499" s="295">
        <f>'Anchor-AI'!W497</f>
        <v>0</v>
      </c>
      <c r="T499" s="295">
        <f>'Anchor-AI'!X497</f>
        <v>0</v>
      </c>
      <c r="U499" s="295">
        <f>10*LOG10(1/((Summary!$C$80/10^(R499/10)+Summary!$C$81/10^(S499/10)+Summary!$C$82/10^(T499/10))/Summary!$C$83))</f>
        <v>0</v>
      </c>
      <c r="V499" s="295">
        <f>'Anchor-AI'!Y497</f>
        <v>0</v>
      </c>
      <c r="W499" s="295">
        <f>'Anchor-AI'!Z497</f>
        <v>0</v>
      </c>
      <c r="X499" s="295">
        <f>'Anchor-AI'!AA497</f>
        <v>0</v>
      </c>
      <c r="Y499" s="357">
        <f>'Anchor-AI'!AB497</f>
        <v>0</v>
      </c>
      <c r="Z499" s="357">
        <f>'Anchor-AI'!AC497</f>
        <v>0</v>
      </c>
      <c r="AA499" s="296">
        <f t="shared" si="34"/>
        <v>0</v>
      </c>
      <c r="AC499" s="170">
        <f>'Test-AI'!L497</f>
        <v>0</v>
      </c>
      <c r="AD499" s="167">
        <f>'Test-AI'!M497</f>
        <v>0</v>
      </c>
      <c r="AE499" s="167">
        <f>'Test-AI'!N497</f>
        <v>0</v>
      </c>
      <c r="AF499" s="167">
        <f>'Test-AI'!O497</f>
        <v>0</v>
      </c>
      <c r="AG499" s="167">
        <f>(Summary!$C$63*AD499+Summary!$C$64*AE499+Summary!$C$65*AF499)/Summary!$C$66</f>
        <v>0</v>
      </c>
      <c r="AH499" s="167">
        <f>'Test-AI'!P497</f>
        <v>0</v>
      </c>
      <c r="AI499" s="167">
        <f>'Test-AI'!Q497</f>
        <v>0</v>
      </c>
      <c r="AJ499" s="167">
        <f>'Test-AI'!R497</f>
        <v>0</v>
      </c>
      <c r="AK499" s="167">
        <f>'Test-AI'!S497</f>
        <v>0</v>
      </c>
      <c r="AL499" s="167">
        <f>'Test-AI'!T497</f>
        <v>0</v>
      </c>
      <c r="AM499" s="167">
        <f>'Test-AI'!U497</f>
        <v>0</v>
      </c>
      <c r="AN499" s="167">
        <f>'Test-AI'!V497</f>
        <v>0</v>
      </c>
      <c r="AO499" s="167">
        <f>'Test-AI'!W497</f>
        <v>0</v>
      </c>
      <c r="AP499" s="167">
        <f>'Test-AI'!X497</f>
        <v>0</v>
      </c>
      <c r="AQ499" s="167">
        <f>10*LOG10(1/((Summary!$C$80/10^(AN499/10)+Summary!$C$81/10^(AO499/10)+Summary!$C$82/10^(AP499/10))/Summary!$C$83))</f>
        <v>0</v>
      </c>
      <c r="AR499" s="167">
        <f>'Test-AI'!Y497</f>
        <v>0</v>
      </c>
      <c r="AS499" s="167">
        <f>'Test-AI'!Z497</f>
        <v>0</v>
      </c>
      <c r="AT499" s="295">
        <f>'Test-AI'!AA497</f>
        <v>0</v>
      </c>
      <c r="AU499" s="357">
        <f>'Test-AI'!AB497</f>
        <v>0</v>
      </c>
      <c r="AV499" s="357">
        <f>'Test-AI'!AC497</f>
        <v>0</v>
      </c>
      <c r="AW499" s="296">
        <f t="shared" si="35"/>
        <v>0</v>
      </c>
      <c r="AX499" s="297" t="e">
        <f t="shared" si="36"/>
        <v>#DIV/0!</v>
      </c>
      <c r="AY499" s="298" t="e">
        <f t="shared" si="36"/>
        <v>#DIV/0!</v>
      </c>
      <c r="AZ499" s="297" t="e">
        <f t="shared" si="36"/>
        <v>#DIV/0!</v>
      </c>
      <c r="BA499" s="345" t="e">
        <f t="shared" si="33"/>
        <v>#DIV/0!</v>
      </c>
      <c r="BB499" s="75"/>
      <c r="BC499" s="75"/>
      <c r="BD499" s="565"/>
      <c r="BE499" s="550"/>
      <c r="BF499" s="552"/>
      <c r="BG499" s="552"/>
      <c r="BH499" s="552"/>
      <c r="BI499" s="552"/>
      <c r="BJ499" s="552"/>
      <c r="BK499" s="553"/>
      <c r="BL499" s="552"/>
      <c r="BM499" s="553"/>
      <c r="BN499" s="552"/>
      <c r="BO499" s="546"/>
      <c r="BP499" s="541"/>
      <c r="BQ499" s="546"/>
      <c r="BR499" s="541"/>
      <c r="BS499" s="553"/>
      <c r="BT499" s="552"/>
      <c r="BU499" s="553"/>
      <c r="BV499" s="552"/>
      <c r="BW499" s="553"/>
      <c r="BX499" s="552"/>
      <c r="BY499" s="552"/>
      <c r="BZ499" s="541"/>
      <c r="CA499" s="541"/>
      <c r="CB499" s="552"/>
      <c r="CC499" s="550"/>
      <c r="CD499" s="541"/>
      <c r="CE499" s="546"/>
      <c r="CF499" s="541"/>
      <c r="CG499" s="546"/>
      <c r="CH499" s="541"/>
    </row>
    <row r="500" spans="1:86" ht="17" hidden="1" customHeight="1" x14ac:dyDescent="0.2">
      <c r="A500" s="552"/>
      <c r="B500" s="566"/>
      <c r="C500" s="485"/>
      <c r="D500" s="590"/>
      <c r="E500" s="558"/>
      <c r="F500" s="239">
        <v>185</v>
      </c>
      <c r="G500" s="294">
        <f>'Anchor-AI'!L498</f>
        <v>0</v>
      </c>
      <c r="H500" s="295">
        <f>'Anchor-AI'!M498</f>
        <v>0</v>
      </c>
      <c r="I500" s="295">
        <f>'Anchor-AI'!N498</f>
        <v>0</v>
      </c>
      <c r="J500" s="295">
        <f>'Anchor-AI'!O498</f>
        <v>0</v>
      </c>
      <c r="K500" s="295">
        <f>(Summary!$C$63*H500+Summary!$C$64*I500+Summary!$C$65*J500)/Summary!$C$66</f>
        <v>0</v>
      </c>
      <c r="L500" s="295">
        <f>'Anchor-AI'!P498</f>
        <v>0</v>
      </c>
      <c r="M500" s="295">
        <f>'Anchor-AI'!Q498</f>
        <v>0</v>
      </c>
      <c r="N500" s="295">
        <f>'Anchor-AI'!R498</f>
        <v>0</v>
      </c>
      <c r="O500" s="295">
        <f>'Anchor-AI'!S498</f>
        <v>0</v>
      </c>
      <c r="P500" s="295">
        <f>'Anchor-AI'!T498</f>
        <v>0</v>
      </c>
      <c r="Q500" s="295">
        <f>'Anchor-AI'!U498</f>
        <v>0</v>
      </c>
      <c r="R500" s="295">
        <f>'Anchor-AI'!V498</f>
        <v>0</v>
      </c>
      <c r="S500" s="295">
        <f>'Anchor-AI'!W498</f>
        <v>0</v>
      </c>
      <c r="T500" s="295">
        <f>'Anchor-AI'!X498</f>
        <v>0</v>
      </c>
      <c r="U500" s="295">
        <f>10*LOG10(1/((Summary!$C$80/10^(R500/10)+Summary!$C$81/10^(S500/10)+Summary!$C$82/10^(T500/10))/Summary!$C$83))</f>
        <v>0</v>
      </c>
      <c r="V500" s="295">
        <f>'Anchor-AI'!Y498</f>
        <v>0</v>
      </c>
      <c r="W500" s="295">
        <f>'Anchor-AI'!Z498</f>
        <v>0</v>
      </c>
      <c r="X500" s="295">
        <f>'Anchor-AI'!AA498</f>
        <v>0</v>
      </c>
      <c r="Y500" s="357">
        <f>'Anchor-AI'!AB498</f>
        <v>0</v>
      </c>
      <c r="Z500" s="357">
        <f>'Anchor-AI'!AC498</f>
        <v>0</v>
      </c>
      <c r="AA500" s="296">
        <f t="shared" si="34"/>
        <v>0</v>
      </c>
      <c r="AC500" s="170">
        <f>'Test-AI'!L498</f>
        <v>0</v>
      </c>
      <c r="AD500" s="167">
        <f>'Test-AI'!M498</f>
        <v>0</v>
      </c>
      <c r="AE500" s="167">
        <f>'Test-AI'!N498</f>
        <v>0</v>
      </c>
      <c r="AF500" s="167">
        <f>'Test-AI'!O498</f>
        <v>0</v>
      </c>
      <c r="AG500" s="167">
        <f>(Summary!$C$63*AD500+Summary!$C$64*AE500+Summary!$C$65*AF500)/Summary!$C$66</f>
        <v>0</v>
      </c>
      <c r="AH500" s="167">
        <f>'Test-AI'!P498</f>
        <v>0</v>
      </c>
      <c r="AI500" s="167">
        <f>'Test-AI'!Q498</f>
        <v>0</v>
      </c>
      <c r="AJ500" s="167">
        <f>'Test-AI'!R498</f>
        <v>0</v>
      </c>
      <c r="AK500" s="167">
        <f>'Test-AI'!S498</f>
        <v>0</v>
      </c>
      <c r="AL500" s="167">
        <f>'Test-AI'!T498</f>
        <v>0</v>
      </c>
      <c r="AM500" s="167">
        <f>'Test-AI'!U498</f>
        <v>0</v>
      </c>
      <c r="AN500" s="167">
        <f>'Test-AI'!V498</f>
        <v>0</v>
      </c>
      <c r="AO500" s="167">
        <f>'Test-AI'!W498</f>
        <v>0</v>
      </c>
      <c r="AP500" s="167">
        <f>'Test-AI'!X498</f>
        <v>0</v>
      </c>
      <c r="AQ500" s="167">
        <f>10*LOG10(1/((Summary!$C$80/10^(AN500/10)+Summary!$C$81/10^(AO500/10)+Summary!$C$82/10^(AP500/10))/Summary!$C$83))</f>
        <v>0</v>
      </c>
      <c r="AR500" s="167">
        <f>'Test-AI'!Y498</f>
        <v>0</v>
      </c>
      <c r="AS500" s="167">
        <f>'Test-AI'!Z498</f>
        <v>0</v>
      </c>
      <c r="AT500" s="295">
        <f>'Test-AI'!AA498</f>
        <v>0</v>
      </c>
      <c r="AU500" s="357">
        <f>'Test-AI'!AB498</f>
        <v>0</v>
      </c>
      <c r="AV500" s="357">
        <f>'Test-AI'!AC498</f>
        <v>0</v>
      </c>
      <c r="AW500" s="296">
        <f t="shared" si="35"/>
        <v>0</v>
      </c>
      <c r="AX500" s="297" t="e">
        <f t="shared" si="36"/>
        <v>#DIV/0!</v>
      </c>
      <c r="AY500" s="298" t="e">
        <f t="shared" si="36"/>
        <v>#DIV/0!</v>
      </c>
      <c r="AZ500" s="297" t="e">
        <f t="shared" si="36"/>
        <v>#DIV/0!</v>
      </c>
      <c r="BA500" s="345" t="e">
        <f t="shared" si="33"/>
        <v>#DIV/0!</v>
      </c>
      <c r="BB500" s="75"/>
      <c r="BC500" s="75"/>
      <c r="BD500" s="574" t="s">
        <v>46</v>
      </c>
      <c r="BE500" s="549" t="e">
        <f t="array" ref="BE500">bdRateExtend($G498:$G501,H498:H501,$AC498:$AC501,AD498:AD501)</f>
        <v>#VALUE!</v>
      </c>
      <c r="BF500" s="552"/>
      <c r="BG500" s="552"/>
      <c r="BH500" s="552"/>
      <c r="BI500" s="552"/>
      <c r="BJ500" s="552"/>
      <c r="BK500" s="551" t="e">
        <f t="array" ref="BK500">bdRateExtend($G498:$G501,L498:L501,$AC498:$AC501,AH498:AH501)</f>
        <v>#VALUE!</v>
      </c>
      <c r="BL500" s="552"/>
      <c r="BM500" s="551" t="e">
        <f t="array" ref="BM500">bdRateExtend($G498:$G501,M498:M501,$AC498:$AC501,AI498:AI501)</f>
        <v>#VALUE!</v>
      </c>
      <c r="BN500" s="552"/>
      <c r="BO500" s="545" t="e">
        <f t="array" ref="BO500">bdRateExtend($G498:$G501,N498:N501,$AC498:$AC501,AJ498:AJ501,"None", FALSE,1)</f>
        <v>#VALUE!</v>
      </c>
      <c r="BP500" s="541"/>
      <c r="BQ500" s="545" t="e">
        <f t="array" ref="BQ500">bdRateExtend($G498:$G501,O498:O501,$AC498:$AC501,AK498:AK501,"None", FALSE,1)</f>
        <v>#VALUE!</v>
      </c>
      <c r="BR500" s="541"/>
      <c r="BS500" s="551" t="e">
        <f t="array" ref="BS500">bdRateExtend($G498:$G501,P498:P501,$AC498:$AC501,AL498:AL501)</f>
        <v>#VALUE!</v>
      </c>
      <c r="BT500" s="552"/>
      <c r="BU500" s="551" t="e">
        <f t="array" ref="BU500">bdRateExtend($G498:$G501,Q498:Q501,$AC498:$AC501,AM498:AM501)</f>
        <v>#VALUE!</v>
      </c>
      <c r="BV500" s="552"/>
      <c r="BW500" s="551" t="e">
        <f t="array" ref="BW500">bdRateExtend($G498:$G501,R498:R501,$AC498:$AC501,AN498:AN501)</f>
        <v>#VALUE!</v>
      </c>
      <c r="BX500" s="552"/>
      <c r="BY500" s="552"/>
      <c r="BZ500" s="541"/>
      <c r="CA500" s="541"/>
      <c r="CB500" s="552"/>
      <c r="CC500" s="560" t="e">
        <f t="array" ref="CC500">bdCAMBIExtend($G498:$G501,V498:V501,$AC498:$AC501,AR498:AR501)</f>
        <v>#VALUE!</v>
      </c>
      <c r="CD500" s="541"/>
      <c r="CE500" s="554">
        <f t="array" ref="CE500">testVMAFRange($G498:$G501,N498:N501,$AC498:$AC501,AJ498:AJ501)</f>
        <v>0</v>
      </c>
      <c r="CF500" s="541"/>
      <c r="CG500" s="554">
        <f t="array" ref="CG500">testVMAFRange($G498:$G501,O498:O501,$AC498:$AC501,AK498:AK501)</f>
        <v>0</v>
      </c>
      <c r="CH500" s="541"/>
    </row>
    <row r="501" spans="1:86" ht="17" hidden="1" customHeight="1" x14ac:dyDescent="0.2">
      <c r="A501" s="552"/>
      <c r="B501" s="571"/>
      <c r="C501" s="486"/>
      <c r="D501" s="602"/>
      <c r="E501" s="577"/>
      <c r="F501" s="240">
        <v>210</v>
      </c>
      <c r="G501" s="299">
        <f>'Anchor-AI'!L499</f>
        <v>0</v>
      </c>
      <c r="H501" s="300">
        <f>'Anchor-AI'!M499</f>
        <v>0</v>
      </c>
      <c r="I501" s="300">
        <f>'Anchor-AI'!N499</f>
        <v>0</v>
      </c>
      <c r="J501" s="300">
        <f>'Anchor-AI'!O499</f>
        <v>0</v>
      </c>
      <c r="K501" s="295">
        <f>(Summary!$C$63*H501+Summary!$C$64*I501+Summary!$C$65*J501)/Summary!$C$66</f>
        <v>0</v>
      </c>
      <c r="L501" s="300">
        <f>'Anchor-AI'!P499</f>
        <v>0</v>
      </c>
      <c r="M501" s="300">
        <f>'Anchor-AI'!Q499</f>
        <v>0</v>
      </c>
      <c r="N501" s="300">
        <f>'Anchor-AI'!R499</f>
        <v>0</v>
      </c>
      <c r="O501" s="300">
        <f>'Anchor-AI'!S499</f>
        <v>0</v>
      </c>
      <c r="P501" s="300">
        <f>'Anchor-AI'!T499</f>
        <v>0</v>
      </c>
      <c r="Q501" s="300">
        <f>'Anchor-AI'!U499</f>
        <v>0</v>
      </c>
      <c r="R501" s="300">
        <f>'Anchor-AI'!V499</f>
        <v>0</v>
      </c>
      <c r="S501" s="300">
        <f>'Anchor-AI'!W499</f>
        <v>0</v>
      </c>
      <c r="T501" s="300">
        <f>'Anchor-AI'!X499</f>
        <v>0</v>
      </c>
      <c r="U501" s="300">
        <f>10*LOG10(1/((Summary!$C$80/10^(R501/10)+Summary!$C$81/10^(S501/10)+Summary!$C$82/10^(T501/10))/Summary!$C$83))</f>
        <v>0</v>
      </c>
      <c r="V501" s="300">
        <f>'Anchor-AI'!Y499</f>
        <v>0</v>
      </c>
      <c r="W501" s="300">
        <f>'Anchor-AI'!Z499</f>
        <v>0</v>
      </c>
      <c r="X501" s="300">
        <f>'Anchor-AI'!AA499</f>
        <v>0</v>
      </c>
      <c r="Y501" s="357">
        <f>'Anchor-AI'!AB499</f>
        <v>0</v>
      </c>
      <c r="Z501" s="357">
        <f>'Anchor-AI'!AC499</f>
        <v>0</v>
      </c>
      <c r="AA501" s="301">
        <f t="shared" si="34"/>
        <v>0</v>
      </c>
      <c r="AB501" s="76"/>
      <c r="AC501" s="171">
        <f>'Test-AI'!L499</f>
        <v>0</v>
      </c>
      <c r="AD501" s="168">
        <f>'Test-AI'!M499</f>
        <v>0</v>
      </c>
      <c r="AE501" s="168">
        <f>'Test-AI'!N499</f>
        <v>0</v>
      </c>
      <c r="AF501" s="168">
        <f>'Test-AI'!O499</f>
        <v>0</v>
      </c>
      <c r="AG501" s="168">
        <f>(Summary!$C$63*AD501+Summary!$C$64*AE501+Summary!$C$65*AF501)/Summary!$C$66</f>
        <v>0</v>
      </c>
      <c r="AH501" s="168">
        <f>'Test-AI'!P499</f>
        <v>0</v>
      </c>
      <c r="AI501" s="168">
        <f>'Test-AI'!Q499</f>
        <v>0</v>
      </c>
      <c r="AJ501" s="168">
        <f>'Test-AI'!R499</f>
        <v>0</v>
      </c>
      <c r="AK501" s="168">
        <f>'Test-AI'!S499</f>
        <v>0</v>
      </c>
      <c r="AL501" s="168">
        <f>'Test-AI'!T499</f>
        <v>0</v>
      </c>
      <c r="AM501" s="168">
        <f>'Test-AI'!U499</f>
        <v>0</v>
      </c>
      <c r="AN501" s="168">
        <f>'Test-AI'!V499</f>
        <v>0</v>
      </c>
      <c r="AO501" s="168">
        <f>'Test-AI'!W499</f>
        <v>0</v>
      </c>
      <c r="AP501" s="168">
        <f>'Test-AI'!X499</f>
        <v>0</v>
      </c>
      <c r="AQ501" s="168">
        <f>10*LOG10(1/((Summary!$C$80/10^(AN501/10)+Summary!$C$81/10^(AO501/10)+Summary!$C$82/10^(AP501/10))/Summary!$C$83))</f>
        <v>0</v>
      </c>
      <c r="AR501" s="168">
        <f>'Test-AI'!Y499</f>
        <v>0</v>
      </c>
      <c r="AS501" s="168">
        <f>'Test-AI'!Z499</f>
        <v>0</v>
      </c>
      <c r="AT501" s="300">
        <f>'Test-AI'!AA499</f>
        <v>0</v>
      </c>
      <c r="AU501" s="357">
        <f>'Test-AI'!AB499</f>
        <v>0</v>
      </c>
      <c r="AV501" s="357">
        <f>'Test-AI'!AC499</f>
        <v>0</v>
      </c>
      <c r="AW501" s="301">
        <f t="shared" si="35"/>
        <v>0</v>
      </c>
      <c r="AX501" s="302" t="e">
        <f t="shared" si="36"/>
        <v>#DIV/0!</v>
      </c>
      <c r="AY501" s="303" t="e">
        <f t="shared" si="36"/>
        <v>#DIV/0!</v>
      </c>
      <c r="AZ501" s="297" t="e">
        <f t="shared" si="36"/>
        <v>#DIV/0!</v>
      </c>
      <c r="BA501" s="345" t="e">
        <f t="shared" si="33"/>
        <v>#DIV/0!</v>
      </c>
      <c r="BB501" s="75"/>
      <c r="BC501" s="75"/>
      <c r="BD501" s="570"/>
      <c r="BE501" s="550"/>
      <c r="BF501" s="553"/>
      <c r="BG501" s="553"/>
      <c r="BH501" s="553"/>
      <c r="BI501" s="553"/>
      <c r="BJ501" s="553"/>
      <c r="BK501" s="553"/>
      <c r="BL501" s="553"/>
      <c r="BM501" s="553"/>
      <c r="BN501" s="553"/>
      <c r="BO501" s="546"/>
      <c r="BP501" s="544"/>
      <c r="BQ501" s="546"/>
      <c r="BR501" s="544"/>
      <c r="BS501" s="553"/>
      <c r="BT501" s="553"/>
      <c r="BU501" s="553"/>
      <c r="BV501" s="553"/>
      <c r="BW501" s="553"/>
      <c r="BX501" s="553"/>
      <c r="BY501" s="553"/>
      <c r="BZ501" s="544"/>
      <c r="CA501" s="544"/>
      <c r="CB501" s="553"/>
      <c r="CC501" s="550"/>
      <c r="CD501" s="541"/>
      <c r="CE501" s="546"/>
      <c r="CF501" s="544"/>
      <c r="CG501" s="546"/>
      <c r="CH501" s="544"/>
    </row>
    <row r="502" spans="1:86" ht="17" hidden="1" customHeight="1" x14ac:dyDescent="0.2">
      <c r="A502" s="552"/>
      <c r="B502" s="620" t="s">
        <v>148</v>
      </c>
      <c r="C502" s="586" t="s">
        <v>116</v>
      </c>
      <c r="D502" s="601">
        <v>50</v>
      </c>
      <c r="E502" s="576">
        <v>8</v>
      </c>
      <c r="F502" s="238">
        <v>85</v>
      </c>
      <c r="G502" s="289">
        <f>'Anchor-AI'!L500</f>
        <v>0</v>
      </c>
      <c r="H502" s="290">
        <f>'Anchor-AI'!M500</f>
        <v>0</v>
      </c>
      <c r="I502" s="290">
        <f>'Anchor-AI'!N500</f>
        <v>0</v>
      </c>
      <c r="J502" s="290">
        <f>'Anchor-AI'!O500</f>
        <v>0</v>
      </c>
      <c r="K502" s="290">
        <f>(Summary!$C$63*H502+Summary!$C$64*I502+Summary!$C$65*J502)/Summary!$C$66</f>
        <v>0</v>
      </c>
      <c r="L502" s="290">
        <f>'Anchor-AI'!P500</f>
        <v>0</v>
      </c>
      <c r="M502" s="290">
        <f>'Anchor-AI'!Q500</f>
        <v>0</v>
      </c>
      <c r="N502" s="290">
        <f>'Anchor-AI'!R500</f>
        <v>0</v>
      </c>
      <c r="O502" s="290">
        <f>'Anchor-AI'!S500</f>
        <v>0</v>
      </c>
      <c r="P502" s="290">
        <f>'Anchor-AI'!T500</f>
        <v>0</v>
      </c>
      <c r="Q502" s="290">
        <f>'Anchor-AI'!U500</f>
        <v>0</v>
      </c>
      <c r="R502" s="290">
        <f>'Anchor-AI'!V500</f>
        <v>0</v>
      </c>
      <c r="S502" s="290">
        <f>'Anchor-AI'!W500</f>
        <v>0</v>
      </c>
      <c r="T502" s="290">
        <f>'Anchor-AI'!X500</f>
        <v>0</v>
      </c>
      <c r="U502" s="290">
        <f>10*LOG10(1/((Summary!$C$80/10^(R502/10)+Summary!$C$81/10^(S502/10)+Summary!$C$82/10^(T502/10))/Summary!$C$83))</f>
        <v>0</v>
      </c>
      <c r="V502" s="290">
        <f>'Anchor-AI'!Y500</f>
        <v>0</v>
      </c>
      <c r="W502" s="290">
        <f>'Anchor-AI'!Z500</f>
        <v>0</v>
      </c>
      <c r="X502" s="290">
        <f>'Anchor-AI'!AA500</f>
        <v>0</v>
      </c>
      <c r="Y502" s="360">
        <f>'Anchor-AI'!AB500</f>
        <v>0</v>
      </c>
      <c r="Z502" s="360">
        <f>'Anchor-AI'!AC500</f>
        <v>0</v>
      </c>
      <c r="AA502" s="291">
        <f t="shared" si="34"/>
        <v>0</v>
      </c>
      <c r="AC502" s="169">
        <f>'Test-AI'!L500</f>
        <v>0</v>
      </c>
      <c r="AD502" s="166">
        <f>'Test-AI'!M500</f>
        <v>0</v>
      </c>
      <c r="AE502" s="166">
        <f>'Test-AI'!N500</f>
        <v>0</v>
      </c>
      <c r="AF502" s="166">
        <f>'Test-AI'!O500</f>
        <v>0</v>
      </c>
      <c r="AG502" s="166">
        <f>(Summary!$C$63*AD502+Summary!$C$64*AE502+Summary!$C$65*AF502)/Summary!$C$66</f>
        <v>0</v>
      </c>
      <c r="AH502" s="166">
        <f>'Test-AI'!P500</f>
        <v>0</v>
      </c>
      <c r="AI502" s="166">
        <f>'Test-AI'!Q500</f>
        <v>0</v>
      </c>
      <c r="AJ502" s="166">
        <f>'Test-AI'!R500</f>
        <v>0</v>
      </c>
      <c r="AK502" s="166">
        <f>'Test-AI'!S500</f>
        <v>0</v>
      </c>
      <c r="AL502" s="166">
        <f>'Test-AI'!T500</f>
        <v>0</v>
      </c>
      <c r="AM502" s="166">
        <f>'Test-AI'!U500</f>
        <v>0</v>
      </c>
      <c r="AN502" s="166">
        <f>'Test-AI'!V500</f>
        <v>0</v>
      </c>
      <c r="AO502" s="166">
        <f>'Test-AI'!W500</f>
        <v>0</v>
      </c>
      <c r="AP502" s="166">
        <f>'Test-AI'!X500</f>
        <v>0</v>
      </c>
      <c r="AQ502" s="166">
        <f>10*LOG10(1/((Summary!$C$80/10^(AN502/10)+Summary!$C$81/10^(AO502/10)+Summary!$C$82/10^(AP502/10))/Summary!$C$83))</f>
        <v>0</v>
      </c>
      <c r="AR502" s="166">
        <f>'Test-AI'!Y500</f>
        <v>0</v>
      </c>
      <c r="AS502" s="166">
        <f>'Test-AI'!Z500</f>
        <v>0</v>
      </c>
      <c r="AT502" s="290">
        <f>'Test-AI'!AA500</f>
        <v>0</v>
      </c>
      <c r="AU502" s="356">
        <f>'Test-AI'!AB500</f>
        <v>0</v>
      </c>
      <c r="AV502" s="356">
        <f>'Test-AI'!AC500</f>
        <v>0</v>
      </c>
      <c r="AW502" s="291">
        <f t="shared" si="35"/>
        <v>0</v>
      </c>
      <c r="AX502" s="292" t="e">
        <f t="shared" si="36"/>
        <v>#DIV/0!</v>
      </c>
      <c r="AY502" s="293" t="e">
        <f t="shared" si="36"/>
        <v>#DIV/0!</v>
      </c>
      <c r="AZ502" s="292" t="e">
        <f t="shared" si="36"/>
        <v>#DIV/0!</v>
      </c>
      <c r="BA502" s="344" t="e">
        <f t="shared" si="33"/>
        <v>#DIV/0!</v>
      </c>
      <c r="BB502" s="75"/>
      <c r="BC502" s="75"/>
      <c r="BD502" s="572" t="s">
        <v>39</v>
      </c>
      <c r="BE502" s="549" t="e">
        <f t="array" ref="BE502">bdRateExtend($G502:$G505,H502:H505,$AC502:$AC505,AD502:AD505)</f>
        <v>#VALUE!</v>
      </c>
      <c r="BF502" s="551" t="e">
        <f t="array" ref="BF502">bdRateExtend($G502:$G507,H502:H507,$AC502:$AC507,AD502:AD507)</f>
        <v>#VALUE!</v>
      </c>
      <c r="BG502" s="551" t="e">
        <f t="array" ref="BG502">bdRateExtend($G502:$G507,I502:I507,$AC502:$AC507,AE502:AE507)</f>
        <v>#VALUE!</v>
      </c>
      <c r="BH502" s="551" t="e">
        <f t="array" ref="BH502">bdRateExtend($G502:$G507,J502:J507,$AC502:$AC507,AF502:AF507)</f>
        <v>#VALUE!</v>
      </c>
      <c r="BI502" s="551" t="e">
        <f t="array" ref="BI502">bdRateExtend($G502:$G507,K502:K507,$AC502:$AC507,AG502:AG507)</f>
        <v>#VALUE!</v>
      </c>
      <c r="BJ502" s="575" t="e">
        <f>(Summary!$C$94*BF502+Summary!$C$95*BG502+Summary!$C$96*BH502)/Summary!$C$97</f>
        <v>#VALUE!</v>
      </c>
      <c r="BK502" s="551" t="e">
        <f t="array" ref="BK502">bdRateExtend($G502:$G505,L502:L505,$AC502:$AC505,AH502:AH505)</f>
        <v>#VALUE!</v>
      </c>
      <c r="BL502" s="551" t="e">
        <f t="array" ref="BL502">bdRateExtend($G502:$G507,L502:L507,$AC502:$AC507,AH502:AH507)</f>
        <v>#VALUE!</v>
      </c>
      <c r="BM502" s="551" t="e">
        <f t="array" ref="BM502">bdRateExtend($G502:$G505,M502:M505,$AC502:$AC505,AI502:AI505)</f>
        <v>#VALUE!</v>
      </c>
      <c r="BN502" s="551" t="e">
        <f t="array" ref="BN502">bdRateExtend($G502:$G507,M502:M507,$AC502:$AC507,AI502:AI507)</f>
        <v>#VALUE!</v>
      </c>
      <c r="BO502" s="548" t="e">
        <f t="array" ref="BO502">bdRateExtend($G502:$G505,N502:N505,$AC502:$AC505,AJ502:AJ505,"None", FALSE,1)</f>
        <v>#VALUE!</v>
      </c>
      <c r="BP502" s="585" t="e">
        <f t="array" ref="BP502">bdRateExtend($G502:$G507,N502:N507,$AC502:$AC507,AJ502:AJ507,"None", FALSE,1)</f>
        <v>#VALUE!</v>
      </c>
      <c r="BQ502" s="548" t="e">
        <f t="array" ref="BQ502">bdRateExtend($G502:$G505,O502:O505,$AC502:$AC505,AK502:AK505,"None", FALSE,1)</f>
        <v>#VALUE!</v>
      </c>
      <c r="BR502" s="585" t="e">
        <f t="array" ref="BR502">bdRateExtend($G502:$G507,O502:O507,$AC502:$AC507,AK502:AK507,"None", FALSE,1)</f>
        <v>#VALUE!</v>
      </c>
      <c r="BS502" s="551" t="e">
        <f t="array" ref="BS502">bdRateExtend($G502:$G505,P502:P505,$AC502:$AC505,AL502:AL505)</f>
        <v>#VALUE!</v>
      </c>
      <c r="BT502" s="551" t="e">
        <f t="array" ref="BT502">bdRateExtend($G502:$G507,P502:P507,$AC502:$AC507,AL502:AL507)</f>
        <v>#VALUE!</v>
      </c>
      <c r="BU502" s="551" t="e">
        <f t="array" ref="BU502">bdRateExtend($G502:$G505,Q502:Q505,$AC502:$AC505,AM502:AM505)</f>
        <v>#VALUE!</v>
      </c>
      <c r="BV502" s="551" t="e">
        <f t="array" ref="BV502">bdRateExtend($G502:$G507,Q502:Q507,$AC502:$AC507,AM502:AM507)</f>
        <v>#VALUE!</v>
      </c>
      <c r="BW502" s="551" t="e">
        <f t="array" ref="BW502">bdRateExtend($G502:$G505,R502:R505,$AC502:$AC505,AN502:AN505)</f>
        <v>#VALUE!</v>
      </c>
      <c r="BX502" s="551" t="e">
        <f t="array" ref="BX502">bdRateExtend($G502:$G507,R502:R507,$AC502:$AC507,AN502:AN507)</f>
        <v>#VALUE!</v>
      </c>
      <c r="BY502" s="551" t="e">
        <f t="array" ref="BY502">bdRateExtend($G502:$G507,S502:S507,$AC502:$AC507,AO502:AO507)</f>
        <v>#VALUE!</v>
      </c>
      <c r="BZ502" s="555" t="e">
        <f t="array" ref="BZ502">bdRateExtend($G502:$G507,T502:T507,$AC502:$AC507,AP502:AP507)</f>
        <v>#VALUE!</v>
      </c>
      <c r="CA502" s="555" t="e">
        <f t="array" ref="CA502">bdRateExtend($G502:$G507,U502:U507,$AC502:$AC507,AQ502:AQ507)</f>
        <v>#VALUE!</v>
      </c>
      <c r="CB502" s="575" t="e">
        <f>(Summary!$C$108*BX502+Summary!$C$109*BY502+Summary!$C$110*BZ502)/Summary!$C$111</f>
        <v>#VALUE!</v>
      </c>
      <c r="CC502" s="561" t="e">
        <f t="array" ref="CC502">bdCAMBIExtend($G502:$G505,V502:V505,$AC502:$AC505,AR502:AR505)</f>
        <v>#VALUE!</v>
      </c>
      <c r="CD502" s="561" t="e">
        <f t="array" ref="CD502">bdCAMBIExtend($G502:$G507,V502:V507,$AC502:$AC507,AR502:AR507)</f>
        <v>#VALUE!</v>
      </c>
      <c r="CE502" s="547">
        <f t="array" ref="CE502">testVMAFRange($G502:$G505,N502:N505,$AC502:$AC505,AJ502:AJ505)</f>
        <v>0</v>
      </c>
      <c r="CF502" s="543">
        <f t="array" ref="CF502">testVMAFRange($G502:$G507,N502:N507,$AC502:$AC507,AJ502:AJ507)</f>
        <v>0</v>
      </c>
      <c r="CG502" s="547">
        <f t="array" ref="CG502">testVMAFRange($G502:$G505,O502:O505,$AC502:$AC505,AK502:AK505)</f>
        <v>0</v>
      </c>
      <c r="CH502" s="543">
        <f t="array" ref="CH502">testVMAFRange($G502:$G507,O502:O507,$AC502:$AC507,AK502:AK507)</f>
        <v>0</v>
      </c>
    </row>
    <row r="503" spans="1:86" ht="17" hidden="1" customHeight="1" x14ac:dyDescent="0.2">
      <c r="A503" s="552"/>
      <c r="B503" s="566"/>
      <c r="C503" s="485"/>
      <c r="D503" s="590"/>
      <c r="E503" s="558"/>
      <c r="F503" s="239">
        <v>110</v>
      </c>
      <c r="G503" s="294">
        <f>'Anchor-AI'!L501</f>
        <v>0</v>
      </c>
      <c r="H503" s="295">
        <f>'Anchor-AI'!M501</f>
        <v>0</v>
      </c>
      <c r="I503" s="295">
        <f>'Anchor-AI'!N501</f>
        <v>0</v>
      </c>
      <c r="J503" s="295">
        <f>'Anchor-AI'!O501</f>
        <v>0</v>
      </c>
      <c r="K503" s="295">
        <f>(Summary!$C$63*H503+Summary!$C$64*I503+Summary!$C$65*J503)/Summary!$C$66</f>
        <v>0</v>
      </c>
      <c r="L503" s="295">
        <f>'Anchor-AI'!P501</f>
        <v>0</v>
      </c>
      <c r="M503" s="295">
        <f>'Anchor-AI'!Q501</f>
        <v>0</v>
      </c>
      <c r="N503" s="295">
        <f>'Anchor-AI'!R501</f>
        <v>0</v>
      </c>
      <c r="O503" s="295">
        <f>'Anchor-AI'!S501</f>
        <v>0</v>
      </c>
      <c r="P503" s="295">
        <f>'Anchor-AI'!T501</f>
        <v>0</v>
      </c>
      <c r="Q503" s="295">
        <f>'Anchor-AI'!U501</f>
        <v>0</v>
      </c>
      <c r="R503" s="295">
        <f>'Anchor-AI'!V501</f>
        <v>0</v>
      </c>
      <c r="S503" s="295">
        <f>'Anchor-AI'!W501</f>
        <v>0</v>
      </c>
      <c r="T503" s="295">
        <f>'Anchor-AI'!X501</f>
        <v>0</v>
      </c>
      <c r="U503" s="295">
        <f>10*LOG10(1/((Summary!$C$80/10^(R503/10)+Summary!$C$81/10^(S503/10)+Summary!$C$82/10^(T503/10))/Summary!$C$83))</f>
        <v>0</v>
      </c>
      <c r="V503" s="295">
        <f>'Anchor-AI'!Y501</f>
        <v>0</v>
      </c>
      <c r="W503" s="295">
        <f>'Anchor-AI'!Z501</f>
        <v>0</v>
      </c>
      <c r="X503" s="295">
        <f>'Anchor-AI'!AA501</f>
        <v>0</v>
      </c>
      <c r="Y503" s="357">
        <f>'Anchor-AI'!AB501</f>
        <v>0</v>
      </c>
      <c r="Z503" s="357">
        <f>'Anchor-AI'!AC501</f>
        <v>0</v>
      </c>
      <c r="AA503" s="296">
        <f t="shared" si="34"/>
        <v>0</v>
      </c>
      <c r="AC503" s="170">
        <f>'Test-AI'!L501</f>
        <v>0</v>
      </c>
      <c r="AD503" s="167">
        <f>'Test-AI'!M501</f>
        <v>0</v>
      </c>
      <c r="AE503" s="167">
        <f>'Test-AI'!N501</f>
        <v>0</v>
      </c>
      <c r="AF503" s="167">
        <f>'Test-AI'!O501</f>
        <v>0</v>
      </c>
      <c r="AG503" s="167">
        <f>(Summary!$C$63*AD503+Summary!$C$64*AE503+Summary!$C$65*AF503)/Summary!$C$66</f>
        <v>0</v>
      </c>
      <c r="AH503" s="167">
        <f>'Test-AI'!P501</f>
        <v>0</v>
      </c>
      <c r="AI503" s="167">
        <f>'Test-AI'!Q501</f>
        <v>0</v>
      </c>
      <c r="AJ503" s="167">
        <f>'Test-AI'!R501</f>
        <v>0</v>
      </c>
      <c r="AK503" s="167">
        <f>'Test-AI'!S501</f>
        <v>0</v>
      </c>
      <c r="AL503" s="167">
        <f>'Test-AI'!T501</f>
        <v>0</v>
      </c>
      <c r="AM503" s="167">
        <f>'Test-AI'!U501</f>
        <v>0</v>
      </c>
      <c r="AN503" s="167">
        <f>'Test-AI'!V501</f>
        <v>0</v>
      </c>
      <c r="AO503" s="167">
        <f>'Test-AI'!W501</f>
        <v>0</v>
      </c>
      <c r="AP503" s="167">
        <f>'Test-AI'!X501</f>
        <v>0</v>
      </c>
      <c r="AQ503" s="167">
        <f>10*LOG10(1/((Summary!$C$80/10^(AN503/10)+Summary!$C$81/10^(AO503/10)+Summary!$C$82/10^(AP503/10))/Summary!$C$83))</f>
        <v>0</v>
      </c>
      <c r="AR503" s="167">
        <f>'Test-AI'!Y501</f>
        <v>0</v>
      </c>
      <c r="AS503" s="167">
        <f>'Test-AI'!Z501</f>
        <v>0</v>
      </c>
      <c r="AT503" s="295">
        <f>'Test-AI'!AA501</f>
        <v>0</v>
      </c>
      <c r="AU503" s="357">
        <f>'Test-AI'!AB501</f>
        <v>0</v>
      </c>
      <c r="AV503" s="357">
        <f>'Test-AI'!AC501</f>
        <v>0</v>
      </c>
      <c r="AW503" s="296">
        <f t="shared" si="35"/>
        <v>0</v>
      </c>
      <c r="AX503" s="297" t="e">
        <f t="shared" si="36"/>
        <v>#DIV/0!</v>
      </c>
      <c r="AY503" s="298" t="e">
        <f t="shared" si="36"/>
        <v>#DIV/0!</v>
      </c>
      <c r="AZ503" s="297" t="e">
        <f t="shared" si="36"/>
        <v>#DIV/0!</v>
      </c>
      <c r="BA503" s="345" t="e">
        <f t="shared" si="33"/>
        <v>#DIV/0!</v>
      </c>
      <c r="BB503" s="75"/>
      <c r="BC503" s="75"/>
      <c r="BD503" s="565"/>
      <c r="BE503" s="550"/>
      <c r="BF503" s="552"/>
      <c r="BG503" s="552"/>
      <c r="BH503" s="552"/>
      <c r="BI503" s="552"/>
      <c r="BJ503" s="552"/>
      <c r="BK503" s="553"/>
      <c r="BL503" s="552"/>
      <c r="BM503" s="553"/>
      <c r="BN503" s="552"/>
      <c r="BO503" s="546"/>
      <c r="BP503" s="541"/>
      <c r="BQ503" s="546"/>
      <c r="BR503" s="541"/>
      <c r="BS503" s="553"/>
      <c r="BT503" s="552"/>
      <c r="BU503" s="553"/>
      <c r="BV503" s="552"/>
      <c r="BW503" s="553"/>
      <c r="BX503" s="552"/>
      <c r="BY503" s="552"/>
      <c r="BZ503" s="541"/>
      <c r="CA503" s="541"/>
      <c r="CB503" s="552"/>
      <c r="CC503" s="553"/>
      <c r="CD503" s="552"/>
      <c r="CE503" s="546"/>
      <c r="CF503" s="541"/>
      <c r="CG503" s="546"/>
      <c r="CH503" s="541"/>
    </row>
    <row r="504" spans="1:86" ht="17" hidden="1" customHeight="1" x14ac:dyDescent="0.2">
      <c r="A504" s="552"/>
      <c r="B504" s="566"/>
      <c r="C504" s="485"/>
      <c r="D504" s="590"/>
      <c r="E504" s="558"/>
      <c r="F504" s="239">
        <v>135</v>
      </c>
      <c r="G504" s="294">
        <f>'Anchor-AI'!L502</f>
        <v>0</v>
      </c>
      <c r="H504" s="295">
        <f>'Anchor-AI'!M502</f>
        <v>0</v>
      </c>
      <c r="I504" s="295">
        <f>'Anchor-AI'!N502</f>
        <v>0</v>
      </c>
      <c r="J504" s="295">
        <f>'Anchor-AI'!O502</f>
        <v>0</v>
      </c>
      <c r="K504" s="295">
        <f>(Summary!$C$63*H504+Summary!$C$64*I504+Summary!$C$65*J504)/Summary!$C$66</f>
        <v>0</v>
      </c>
      <c r="L504" s="295">
        <f>'Anchor-AI'!P502</f>
        <v>0</v>
      </c>
      <c r="M504" s="295">
        <f>'Anchor-AI'!Q502</f>
        <v>0</v>
      </c>
      <c r="N504" s="295">
        <f>'Anchor-AI'!R502</f>
        <v>0</v>
      </c>
      <c r="O504" s="295">
        <f>'Anchor-AI'!S502</f>
        <v>0</v>
      </c>
      <c r="P504" s="295">
        <f>'Anchor-AI'!T502</f>
        <v>0</v>
      </c>
      <c r="Q504" s="295">
        <f>'Anchor-AI'!U502</f>
        <v>0</v>
      </c>
      <c r="R504" s="295">
        <f>'Anchor-AI'!V502</f>
        <v>0</v>
      </c>
      <c r="S504" s="295">
        <f>'Anchor-AI'!W502</f>
        <v>0</v>
      </c>
      <c r="T504" s="295">
        <f>'Anchor-AI'!X502</f>
        <v>0</v>
      </c>
      <c r="U504" s="295">
        <f>10*LOG10(1/((Summary!$C$80/10^(R504/10)+Summary!$C$81/10^(S504/10)+Summary!$C$82/10^(T504/10))/Summary!$C$83))</f>
        <v>0</v>
      </c>
      <c r="V504" s="295">
        <f>'Anchor-AI'!Y502</f>
        <v>0</v>
      </c>
      <c r="W504" s="295">
        <f>'Anchor-AI'!Z502</f>
        <v>0</v>
      </c>
      <c r="X504" s="295">
        <f>'Anchor-AI'!AA502</f>
        <v>0</v>
      </c>
      <c r="Y504" s="357">
        <f>'Anchor-AI'!AB502</f>
        <v>0</v>
      </c>
      <c r="Z504" s="357">
        <f>'Anchor-AI'!AC502</f>
        <v>0</v>
      </c>
      <c r="AA504" s="296">
        <f t="shared" si="34"/>
        <v>0</v>
      </c>
      <c r="AC504" s="170">
        <f>'Test-AI'!L502</f>
        <v>0</v>
      </c>
      <c r="AD504" s="167">
        <f>'Test-AI'!M502</f>
        <v>0</v>
      </c>
      <c r="AE504" s="167">
        <f>'Test-AI'!N502</f>
        <v>0</v>
      </c>
      <c r="AF504" s="167">
        <f>'Test-AI'!O502</f>
        <v>0</v>
      </c>
      <c r="AG504" s="167">
        <f>(Summary!$C$63*AD504+Summary!$C$64*AE504+Summary!$C$65*AF504)/Summary!$C$66</f>
        <v>0</v>
      </c>
      <c r="AH504" s="167">
        <f>'Test-AI'!P502</f>
        <v>0</v>
      </c>
      <c r="AI504" s="167">
        <f>'Test-AI'!Q502</f>
        <v>0</v>
      </c>
      <c r="AJ504" s="167">
        <f>'Test-AI'!R502</f>
        <v>0</v>
      </c>
      <c r="AK504" s="167">
        <f>'Test-AI'!S502</f>
        <v>0</v>
      </c>
      <c r="AL504" s="167">
        <f>'Test-AI'!T502</f>
        <v>0</v>
      </c>
      <c r="AM504" s="167">
        <f>'Test-AI'!U502</f>
        <v>0</v>
      </c>
      <c r="AN504" s="167">
        <f>'Test-AI'!V502</f>
        <v>0</v>
      </c>
      <c r="AO504" s="167">
        <f>'Test-AI'!W502</f>
        <v>0</v>
      </c>
      <c r="AP504" s="167">
        <f>'Test-AI'!X502</f>
        <v>0</v>
      </c>
      <c r="AQ504" s="167">
        <f>10*LOG10(1/((Summary!$C$80/10^(AN504/10)+Summary!$C$81/10^(AO504/10)+Summary!$C$82/10^(AP504/10))/Summary!$C$83))</f>
        <v>0</v>
      </c>
      <c r="AR504" s="167">
        <f>'Test-AI'!Y502</f>
        <v>0</v>
      </c>
      <c r="AS504" s="167">
        <f>'Test-AI'!Z502</f>
        <v>0</v>
      </c>
      <c r="AT504" s="295">
        <f>'Test-AI'!AA502</f>
        <v>0</v>
      </c>
      <c r="AU504" s="357">
        <f>'Test-AI'!AB502</f>
        <v>0</v>
      </c>
      <c r="AV504" s="357">
        <f>'Test-AI'!AC502</f>
        <v>0</v>
      </c>
      <c r="AW504" s="296">
        <f t="shared" si="35"/>
        <v>0</v>
      </c>
      <c r="AX504" s="297" t="e">
        <f t="shared" si="36"/>
        <v>#DIV/0!</v>
      </c>
      <c r="AY504" s="298" t="e">
        <f t="shared" si="36"/>
        <v>#DIV/0!</v>
      </c>
      <c r="AZ504" s="297" t="e">
        <f t="shared" si="36"/>
        <v>#DIV/0!</v>
      </c>
      <c r="BA504" s="345" t="e">
        <f t="shared" si="33"/>
        <v>#DIV/0!</v>
      </c>
      <c r="BB504" s="75"/>
      <c r="BC504" s="75"/>
      <c r="BD504" s="573" t="s">
        <v>147</v>
      </c>
      <c r="BE504" s="549" t="e">
        <f t="array" ref="BE504">bdRateExtend($G503:$G506,H503:H506,$AC503:$AC506,AD503:AD506)</f>
        <v>#VALUE!</v>
      </c>
      <c r="BF504" s="552"/>
      <c r="BG504" s="552"/>
      <c r="BH504" s="552"/>
      <c r="BI504" s="552"/>
      <c r="BJ504" s="552"/>
      <c r="BK504" s="551" t="e">
        <f t="array" ref="BK504">bdRateExtend($G503:$G506,L503:L506,$AC503:$AC506,AH503:AH506)</f>
        <v>#VALUE!</v>
      </c>
      <c r="BL504" s="552"/>
      <c r="BM504" s="551" t="e">
        <f t="array" ref="BM504">bdRateExtend($G503:$G506,M503:M506,$AC503:$AC506,AI503:AI506)</f>
        <v>#VALUE!</v>
      </c>
      <c r="BN504" s="552"/>
      <c r="BO504" s="545" t="e">
        <f t="array" ref="BO504">bdRateExtend($G503:$G506,N503:N506,$AC503:$AC506,AJ503:AJ506,"None", FALSE,1)</f>
        <v>#VALUE!</v>
      </c>
      <c r="BP504" s="541"/>
      <c r="BQ504" s="545" t="e">
        <f t="array" ref="BQ504">bdRateExtend($G503:$G506,O503:O506,$AC503:$AC506,AK503:AK506,"None", FALSE,1)</f>
        <v>#VALUE!</v>
      </c>
      <c r="BR504" s="541"/>
      <c r="BS504" s="551" t="e">
        <f t="array" ref="BS504">bdRateExtend($G503:$G506,P503:P506,$AC503:$AC506,AL503:AL506)</f>
        <v>#VALUE!</v>
      </c>
      <c r="BT504" s="552"/>
      <c r="BU504" s="551" t="e">
        <f t="array" ref="BU504">bdRateExtend($G503:$G506,Q503:Q506,$AC503:$AC506,AM503:AM506)</f>
        <v>#VALUE!</v>
      </c>
      <c r="BV504" s="552"/>
      <c r="BW504" s="551" t="e">
        <f t="array" ref="BW504">bdRateExtend($G503:$G506,R503:R506,$AC503:$AC506,AN503:AN506)</f>
        <v>#VALUE!</v>
      </c>
      <c r="BX504" s="552"/>
      <c r="BY504" s="552"/>
      <c r="BZ504" s="541"/>
      <c r="CA504" s="541"/>
      <c r="CB504" s="552"/>
      <c r="CC504" s="561" t="e">
        <f t="array" ref="CC504">bdCAMBIExtend($G503:$G506,V503:V506,$AC503:$AC506,AR503:AR506)</f>
        <v>#VALUE!</v>
      </c>
      <c r="CD504" s="552"/>
      <c r="CE504" s="554">
        <f t="array" ref="CE504">testVMAFRange($G503:$G506,N503:N506,$AC503:$AC506,AJ503:AJ506)</f>
        <v>0</v>
      </c>
      <c r="CF504" s="541"/>
      <c r="CG504" s="554">
        <f t="array" ref="CG504">testVMAFRange($G503:$G506,O503:O506,$AC503:$AC506,AK503:AK506)</f>
        <v>0</v>
      </c>
      <c r="CH504" s="541"/>
    </row>
    <row r="505" spans="1:86" ht="17" hidden="1" customHeight="1" x14ac:dyDescent="0.2">
      <c r="A505" s="552"/>
      <c r="B505" s="566"/>
      <c r="C505" s="485"/>
      <c r="D505" s="590"/>
      <c r="E505" s="558"/>
      <c r="F505" s="239">
        <v>160</v>
      </c>
      <c r="G505" s="294">
        <f>'Anchor-AI'!L503</f>
        <v>0</v>
      </c>
      <c r="H505" s="295">
        <f>'Anchor-AI'!M503</f>
        <v>0</v>
      </c>
      <c r="I505" s="295">
        <f>'Anchor-AI'!N503</f>
        <v>0</v>
      </c>
      <c r="J505" s="295">
        <f>'Anchor-AI'!O503</f>
        <v>0</v>
      </c>
      <c r="K505" s="295">
        <f>(Summary!$C$63*H505+Summary!$C$64*I505+Summary!$C$65*J505)/Summary!$C$66</f>
        <v>0</v>
      </c>
      <c r="L505" s="295">
        <f>'Anchor-AI'!P503</f>
        <v>0</v>
      </c>
      <c r="M505" s="295">
        <f>'Anchor-AI'!Q503</f>
        <v>0</v>
      </c>
      <c r="N505" s="295">
        <f>'Anchor-AI'!R503</f>
        <v>0</v>
      </c>
      <c r="O505" s="295">
        <f>'Anchor-AI'!S503</f>
        <v>0</v>
      </c>
      <c r="P505" s="295">
        <f>'Anchor-AI'!T503</f>
        <v>0</v>
      </c>
      <c r="Q505" s="295">
        <f>'Anchor-AI'!U503</f>
        <v>0</v>
      </c>
      <c r="R505" s="295">
        <f>'Anchor-AI'!V503</f>
        <v>0</v>
      </c>
      <c r="S505" s="295">
        <f>'Anchor-AI'!W503</f>
        <v>0</v>
      </c>
      <c r="T505" s="295">
        <f>'Anchor-AI'!X503</f>
        <v>0</v>
      </c>
      <c r="U505" s="295">
        <f>10*LOG10(1/((Summary!$C$80/10^(R505/10)+Summary!$C$81/10^(S505/10)+Summary!$C$82/10^(T505/10))/Summary!$C$83))</f>
        <v>0</v>
      </c>
      <c r="V505" s="295">
        <f>'Anchor-AI'!Y503</f>
        <v>0</v>
      </c>
      <c r="W505" s="295">
        <f>'Anchor-AI'!Z503</f>
        <v>0</v>
      </c>
      <c r="X505" s="295">
        <f>'Anchor-AI'!AA503</f>
        <v>0</v>
      </c>
      <c r="Y505" s="357">
        <f>'Anchor-AI'!AB503</f>
        <v>0</v>
      </c>
      <c r="Z505" s="357">
        <f>'Anchor-AI'!AC503</f>
        <v>0</v>
      </c>
      <c r="AA505" s="296">
        <f t="shared" si="34"/>
        <v>0</v>
      </c>
      <c r="AC505" s="170">
        <f>'Test-AI'!L503</f>
        <v>0</v>
      </c>
      <c r="AD505" s="167">
        <f>'Test-AI'!M503</f>
        <v>0</v>
      </c>
      <c r="AE505" s="167">
        <f>'Test-AI'!N503</f>
        <v>0</v>
      </c>
      <c r="AF505" s="167">
        <f>'Test-AI'!O503</f>
        <v>0</v>
      </c>
      <c r="AG505" s="167">
        <f>(Summary!$C$63*AD505+Summary!$C$64*AE505+Summary!$C$65*AF505)/Summary!$C$66</f>
        <v>0</v>
      </c>
      <c r="AH505" s="167">
        <f>'Test-AI'!P503</f>
        <v>0</v>
      </c>
      <c r="AI505" s="167">
        <f>'Test-AI'!Q503</f>
        <v>0</v>
      </c>
      <c r="AJ505" s="167">
        <f>'Test-AI'!R503</f>
        <v>0</v>
      </c>
      <c r="AK505" s="167">
        <f>'Test-AI'!S503</f>
        <v>0</v>
      </c>
      <c r="AL505" s="167">
        <f>'Test-AI'!T503</f>
        <v>0</v>
      </c>
      <c r="AM505" s="167">
        <f>'Test-AI'!U503</f>
        <v>0</v>
      </c>
      <c r="AN505" s="167">
        <f>'Test-AI'!V503</f>
        <v>0</v>
      </c>
      <c r="AO505" s="167">
        <f>'Test-AI'!W503</f>
        <v>0</v>
      </c>
      <c r="AP505" s="167">
        <f>'Test-AI'!X503</f>
        <v>0</v>
      </c>
      <c r="AQ505" s="167">
        <f>10*LOG10(1/((Summary!$C$80/10^(AN505/10)+Summary!$C$81/10^(AO505/10)+Summary!$C$82/10^(AP505/10))/Summary!$C$83))</f>
        <v>0</v>
      </c>
      <c r="AR505" s="167">
        <f>'Test-AI'!Y503</f>
        <v>0</v>
      </c>
      <c r="AS505" s="167">
        <f>'Test-AI'!Z503</f>
        <v>0</v>
      </c>
      <c r="AT505" s="295">
        <f>'Test-AI'!AA503</f>
        <v>0</v>
      </c>
      <c r="AU505" s="357">
        <f>'Test-AI'!AB503</f>
        <v>0</v>
      </c>
      <c r="AV505" s="357">
        <f>'Test-AI'!AC503</f>
        <v>0</v>
      </c>
      <c r="AW505" s="296">
        <f t="shared" si="35"/>
        <v>0</v>
      </c>
      <c r="AX505" s="297" t="e">
        <f t="shared" si="36"/>
        <v>#DIV/0!</v>
      </c>
      <c r="AY505" s="298" t="e">
        <f t="shared" si="36"/>
        <v>#DIV/0!</v>
      </c>
      <c r="AZ505" s="297" t="e">
        <f t="shared" si="36"/>
        <v>#DIV/0!</v>
      </c>
      <c r="BA505" s="345" t="e">
        <f t="shared" si="33"/>
        <v>#DIV/0!</v>
      </c>
      <c r="BB505" s="75"/>
      <c r="BC505" s="75"/>
      <c r="BD505" s="565"/>
      <c r="BE505" s="550"/>
      <c r="BF505" s="552"/>
      <c r="BG505" s="552"/>
      <c r="BH505" s="552"/>
      <c r="BI505" s="552"/>
      <c r="BJ505" s="552"/>
      <c r="BK505" s="553"/>
      <c r="BL505" s="552"/>
      <c r="BM505" s="553"/>
      <c r="BN505" s="552"/>
      <c r="BO505" s="546"/>
      <c r="BP505" s="541"/>
      <c r="BQ505" s="546"/>
      <c r="BR505" s="541"/>
      <c r="BS505" s="553"/>
      <c r="BT505" s="552"/>
      <c r="BU505" s="553"/>
      <c r="BV505" s="552"/>
      <c r="BW505" s="553"/>
      <c r="BX505" s="552"/>
      <c r="BY505" s="552"/>
      <c r="BZ505" s="541"/>
      <c r="CA505" s="541"/>
      <c r="CB505" s="552"/>
      <c r="CC505" s="553"/>
      <c r="CD505" s="552"/>
      <c r="CE505" s="546"/>
      <c r="CF505" s="541"/>
      <c r="CG505" s="546"/>
      <c r="CH505" s="541"/>
    </row>
    <row r="506" spans="1:86" ht="17" hidden="1" customHeight="1" x14ac:dyDescent="0.2">
      <c r="A506" s="552"/>
      <c r="B506" s="566"/>
      <c r="C506" s="485"/>
      <c r="D506" s="590"/>
      <c r="E506" s="558"/>
      <c r="F506" s="239">
        <v>185</v>
      </c>
      <c r="G506" s="294">
        <f>'Anchor-AI'!L504</f>
        <v>0</v>
      </c>
      <c r="H506" s="295">
        <f>'Anchor-AI'!M504</f>
        <v>0</v>
      </c>
      <c r="I506" s="295">
        <f>'Anchor-AI'!N504</f>
        <v>0</v>
      </c>
      <c r="J506" s="295">
        <f>'Anchor-AI'!O504</f>
        <v>0</v>
      </c>
      <c r="K506" s="295">
        <f>(Summary!$C$63*H506+Summary!$C$64*I506+Summary!$C$65*J506)/Summary!$C$66</f>
        <v>0</v>
      </c>
      <c r="L506" s="295">
        <f>'Anchor-AI'!P504</f>
        <v>0</v>
      </c>
      <c r="M506" s="295">
        <f>'Anchor-AI'!Q504</f>
        <v>0</v>
      </c>
      <c r="N506" s="295">
        <f>'Anchor-AI'!R504</f>
        <v>0</v>
      </c>
      <c r="O506" s="295">
        <f>'Anchor-AI'!S504</f>
        <v>0</v>
      </c>
      <c r="P506" s="295">
        <f>'Anchor-AI'!T504</f>
        <v>0</v>
      </c>
      <c r="Q506" s="295">
        <f>'Anchor-AI'!U504</f>
        <v>0</v>
      </c>
      <c r="R506" s="295">
        <f>'Anchor-AI'!V504</f>
        <v>0</v>
      </c>
      <c r="S506" s="295">
        <f>'Anchor-AI'!W504</f>
        <v>0</v>
      </c>
      <c r="T506" s="295">
        <f>'Anchor-AI'!X504</f>
        <v>0</v>
      </c>
      <c r="U506" s="295">
        <f>10*LOG10(1/((Summary!$C$80/10^(R506/10)+Summary!$C$81/10^(S506/10)+Summary!$C$82/10^(T506/10))/Summary!$C$83))</f>
        <v>0</v>
      </c>
      <c r="V506" s="295">
        <f>'Anchor-AI'!Y504</f>
        <v>0</v>
      </c>
      <c r="W506" s="295">
        <f>'Anchor-AI'!Z504</f>
        <v>0</v>
      </c>
      <c r="X506" s="295">
        <f>'Anchor-AI'!AA504</f>
        <v>0</v>
      </c>
      <c r="Y506" s="357">
        <f>'Anchor-AI'!AB504</f>
        <v>0</v>
      </c>
      <c r="Z506" s="357">
        <f>'Anchor-AI'!AC504</f>
        <v>0</v>
      </c>
      <c r="AA506" s="296">
        <f t="shared" si="34"/>
        <v>0</v>
      </c>
      <c r="AC506" s="170">
        <f>'Test-AI'!L504</f>
        <v>0</v>
      </c>
      <c r="AD506" s="167">
        <f>'Test-AI'!M504</f>
        <v>0</v>
      </c>
      <c r="AE506" s="167">
        <f>'Test-AI'!N504</f>
        <v>0</v>
      </c>
      <c r="AF506" s="167">
        <f>'Test-AI'!O504</f>
        <v>0</v>
      </c>
      <c r="AG506" s="167">
        <f>(Summary!$C$63*AD506+Summary!$C$64*AE506+Summary!$C$65*AF506)/Summary!$C$66</f>
        <v>0</v>
      </c>
      <c r="AH506" s="167">
        <f>'Test-AI'!P504</f>
        <v>0</v>
      </c>
      <c r="AI506" s="167">
        <f>'Test-AI'!Q504</f>
        <v>0</v>
      </c>
      <c r="AJ506" s="167">
        <f>'Test-AI'!R504</f>
        <v>0</v>
      </c>
      <c r="AK506" s="167">
        <f>'Test-AI'!S504</f>
        <v>0</v>
      </c>
      <c r="AL506" s="167">
        <f>'Test-AI'!T504</f>
        <v>0</v>
      </c>
      <c r="AM506" s="167">
        <f>'Test-AI'!U504</f>
        <v>0</v>
      </c>
      <c r="AN506" s="167">
        <f>'Test-AI'!V504</f>
        <v>0</v>
      </c>
      <c r="AO506" s="167">
        <f>'Test-AI'!W504</f>
        <v>0</v>
      </c>
      <c r="AP506" s="167">
        <f>'Test-AI'!X504</f>
        <v>0</v>
      </c>
      <c r="AQ506" s="167">
        <f>10*LOG10(1/((Summary!$C$80/10^(AN506/10)+Summary!$C$81/10^(AO506/10)+Summary!$C$82/10^(AP506/10))/Summary!$C$83))</f>
        <v>0</v>
      </c>
      <c r="AR506" s="167">
        <f>'Test-AI'!Y504</f>
        <v>0</v>
      </c>
      <c r="AS506" s="167">
        <f>'Test-AI'!Z504</f>
        <v>0</v>
      </c>
      <c r="AT506" s="295">
        <f>'Test-AI'!AA504</f>
        <v>0</v>
      </c>
      <c r="AU506" s="357">
        <f>'Test-AI'!AB504</f>
        <v>0</v>
      </c>
      <c r="AV506" s="357">
        <f>'Test-AI'!AC504</f>
        <v>0</v>
      </c>
      <c r="AW506" s="296">
        <f t="shared" si="35"/>
        <v>0</v>
      </c>
      <c r="AX506" s="297" t="e">
        <f t="shared" si="36"/>
        <v>#DIV/0!</v>
      </c>
      <c r="AY506" s="298" t="e">
        <f t="shared" si="36"/>
        <v>#DIV/0!</v>
      </c>
      <c r="AZ506" s="297" t="e">
        <f t="shared" si="36"/>
        <v>#DIV/0!</v>
      </c>
      <c r="BA506" s="345" t="e">
        <f t="shared" si="33"/>
        <v>#DIV/0!</v>
      </c>
      <c r="BB506" s="75"/>
      <c r="BC506" s="75"/>
      <c r="BD506" s="574" t="s">
        <v>46</v>
      </c>
      <c r="BE506" s="549" t="e">
        <f t="array" ref="BE506">bdRateExtend($G504:$G507,H504:H507,$AC504:$AC507,AD504:AD507)</f>
        <v>#VALUE!</v>
      </c>
      <c r="BF506" s="552"/>
      <c r="BG506" s="552"/>
      <c r="BH506" s="552"/>
      <c r="BI506" s="552"/>
      <c r="BJ506" s="552"/>
      <c r="BK506" s="551" t="e">
        <f t="array" ref="BK506">bdRateExtend($G504:$G507,L504:L507,$AC504:$AC507,AH504:AH507)</f>
        <v>#VALUE!</v>
      </c>
      <c r="BL506" s="552"/>
      <c r="BM506" s="551" t="e">
        <f t="array" ref="BM506">bdRateExtend($G504:$G507,M504:M507,$AC504:$AC507,AI504:AI507)</f>
        <v>#VALUE!</v>
      </c>
      <c r="BN506" s="552"/>
      <c r="BO506" s="545" t="e">
        <f t="array" ref="BO506">bdRateExtend($G504:$G507,N504:N507,$AC504:$AC507,AJ504:AJ507,"None", FALSE,1)</f>
        <v>#VALUE!</v>
      </c>
      <c r="BP506" s="541"/>
      <c r="BQ506" s="545" t="e">
        <f t="array" ref="BQ506">bdRateExtend($G504:$G507,O504:O507,$AC504:$AC507,AK504:AK507,"None", FALSE,1)</f>
        <v>#VALUE!</v>
      </c>
      <c r="BR506" s="541"/>
      <c r="BS506" s="551" t="e">
        <f t="array" ref="BS506">bdRateExtend($G504:$G507,P504:P507,$AC504:$AC507,AL504:AL507)</f>
        <v>#VALUE!</v>
      </c>
      <c r="BT506" s="552"/>
      <c r="BU506" s="551" t="e">
        <f t="array" ref="BU506">bdRateExtend($G504:$G507,Q504:Q507,$AC504:$AC507,AM504:AM507)</f>
        <v>#VALUE!</v>
      </c>
      <c r="BV506" s="552"/>
      <c r="BW506" s="551" t="e">
        <f t="array" ref="BW506">bdRateExtend($G504:$G507,R504:R507,$AC504:$AC507,AN504:AN507)</f>
        <v>#VALUE!</v>
      </c>
      <c r="BX506" s="552"/>
      <c r="BY506" s="552"/>
      <c r="BZ506" s="541"/>
      <c r="CA506" s="541"/>
      <c r="CB506" s="552"/>
      <c r="CC506" s="561" t="e">
        <f t="array" ref="CC506">bdCAMBIExtend($G504:$G507,V504:V507,$AC504:$AC507,AR504:AR507)</f>
        <v>#VALUE!</v>
      </c>
      <c r="CD506" s="552"/>
      <c r="CE506" s="554">
        <f t="array" ref="CE506">testVMAFRange($G504:$G507,N504:N507,$AC504:$AC507,AJ504:AJ507)</f>
        <v>0</v>
      </c>
      <c r="CF506" s="541"/>
      <c r="CG506" s="554">
        <f t="array" ref="CG506">testVMAFRange($G504:$G507,O504:O507,$AC504:$AC507,AK504:AK507)</f>
        <v>0</v>
      </c>
      <c r="CH506" s="541"/>
    </row>
    <row r="507" spans="1:86" ht="17" hidden="1" customHeight="1" x14ac:dyDescent="0.2">
      <c r="A507" s="552"/>
      <c r="B507" s="571"/>
      <c r="C507" s="486"/>
      <c r="D507" s="602"/>
      <c r="E507" s="577"/>
      <c r="F507" s="240">
        <v>210</v>
      </c>
      <c r="G507" s="299">
        <f>'Anchor-AI'!L505</f>
        <v>0</v>
      </c>
      <c r="H507" s="300">
        <f>'Anchor-AI'!M505</f>
        <v>0</v>
      </c>
      <c r="I507" s="300">
        <f>'Anchor-AI'!N505</f>
        <v>0</v>
      </c>
      <c r="J507" s="300">
        <f>'Anchor-AI'!O505</f>
        <v>0</v>
      </c>
      <c r="K507" s="295">
        <f>(Summary!$C$63*H507+Summary!$C$64*I507+Summary!$C$65*J507)/Summary!$C$66</f>
        <v>0</v>
      </c>
      <c r="L507" s="300">
        <f>'Anchor-AI'!P505</f>
        <v>0</v>
      </c>
      <c r="M507" s="300">
        <f>'Anchor-AI'!Q505</f>
        <v>0</v>
      </c>
      <c r="N507" s="300">
        <f>'Anchor-AI'!R505</f>
        <v>0</v>
      </c>
      <c r="O507" s="300">
        <f>'Anchor-AI'!S505</f>
        <v>0</v>
      </c>
      <c r="P507" s="300">
        <f>'Anchor-AI'!T505</f>
        <v>0</v>
      </c>
      <c r="Q507" s="300">
        <f>'Anchor-AI'!U505</f>
        <v>0</v>
      </c>
      <c r="R507" s="300">
        <f>'Anchor-AI'!V505</f>
        <v>0</v>
      </c>
      <c r="S507" s="300">
        <f>'Anchor-AI'!W505</f>
        <v>0</v>
      </c>
      <c r="T507" s="300">
        <f>'Anchor-AI'!X505</f>
        <v>0</v>
      </c>
      <c r="U507" s="300">
        <f>10*LOG10(1/((Summary!$C$80/10^(R507/10)+Summary!$C$81/10^(S507/10)+Summary!$C$82/10^(T507/10))/Summary!$C$83))</f>
        <v>0</v>
      </c>
      <c r="V507" s="300">
        <f>'Anchor-AI'!Y505</f>
        <v>0</v>
      </c>
      <c r="W507" s="300">
        <f>'Anchor-AI'!Z505</f>
        <v>0</v>
      </c>
      <c r="X507" s="300">
        <f>'Anchor-AI'!AA505</f>
        <v>0</v>
      </c>
      <c r="Y507" s="357">
        <f>'Anchor-AI'!AB505</f>
        <v>0</v>
      </c>
      <c r="Z507" s="357">
        <f>'Anchor-AI'!AC505</f>
        <v>0</v>
      </c>
      <c r="AA507" s="301">
        <f t="shared" si="34"/>
        <v>0</v>
      </c>
      <c r="AB507" s="76"/>
      <c r="AC507" s="171">
        <f>'Test-AI'!L505</f>
        <v>0</v>
      </c>
      <c r="AD507" s="168">
        <f>'Test-AI'!M505</f>
        <v>0</v>
      </c>
      <c r="AE507" s="168">
        <f>'Test-AI'!N505</f>
        <v>0</v>
      </c>
      <c r="AF507" s="168">
        <f>'Test-AI'!O505</f>
        <v>0</v>
      </c>
      <c r="AG507" s="168">
        <f>(Summary!$C$63*AD507+Summary!$C$64*AE507+Summary!$C$65*AF507)/Summary!$C$66</f>
        <v>0</v>
      </c>
      <c r="AH507" s="168">
        <f>'Test-AI'!P505</f>
        <v>0</v>
      </c>
      <c r="AI507" s="168">
        <f>'Test-AI'!Q505</f>
        <v>0</v>
      </c>
      <c r="AJ507" s="168">
        <f>'Test-AI'!R505</f>
        <v>0</v>
      </c>
      <c r="AK507" s="168">
        <f>'Test-AI'!S505</f>
        <v>0</v>
      </c>
      <c r="AL507" s="168">
        <f>'Test-AI'!T505</f>
        <v>0</v>
      </c>
      <c r="AM507" s="168">
        <f>'Test-AI'!U505</f>
        <v>0</v>
      </c>
      <c r="AN507" s="168">
        <f>'Test-AI'!V505</f>
        <v>0</v>
      </c>
      <c r="AO507" s="168">
        <f>'Test-AI'!W505</f>
        <v>0</v>
      </c>
      <c r="AP507" s="168">
        <f>'Test-AI'!X505</f>
        <v>0</v>
      </c>
      <c r="AQ507" s="168">
        <f>10*LOG10(1/((Summary!$C$80/10^(AN507/10)+Summary!$C$81/10^(AO507/10)+Summary!$C$82/10^(AP507/10))/Summary!$C$83))</f>
        <v>0</v>
      </c>
      <c r="AR507" s="168">
        <f>'Test-AI'!Y505</f>
        <v>0</v>
      </c>
      <c r="AS507" s="168">
        <f>'Test-AI'!Z505</f>
        <v>0</v>
      </c>
      <c r="AT507" s="300">
        <f>'Test-AI'!AA505</f>
        <v>0</v>
      </c>
      <c r="AU507" s="357">
        <f>'Test-AI'!AB505</f>
        <v>0</v>
      </c>
      <c r="AV507" s="357">
        <f>'Test-AI'!AC505</f>
        <v>0</v>
      </c>
      <c r="AW507" s="301">
        <f t="shared" si="35"/>
        <v>0</v>
      </c>
      <c r="AX507" s="302" t="e">
        <f t="shared" si="36"/>
        <v>#DIV/0!</v>
      </c>
      <c r="AY507" s="303" t="e">
        <f t="shared" si="36"/>
        <v>#DIV/0!</v>
      </c>
      <c r="AZ507" s="297" t="e">
        <f t="shared" si="36"/>
        <v>#DIV/0!</v>
      </c>
      <c r="BA507" s="345" t="e">
        <f t="shared" si="33"/>
        <v>#DIV/0!</v>
      </c>
      <c r="BB507" s="75"/>
      <c r="BC507" s="75"/>
      <c r="BD507" s="570"/>
      <c r="BE507" s="550"/>
      <c r="BF507" s="553"/>
      <c r="BG507" s="553"/>
      <c r="BH507" s="553"/>
      <c r="BI507" s="553"/>
      <c r="BJ507" s="553"/>
      <c r="BK507" s="553"/>
      <c r="BL507" s="553"/>
      <c r="BM507" s="553"/>
      <c r="BN507" s="553"/>
      <c r="BO507" s="546"/>
      <c r="BP507" s="544"/>
      <c r="BQ507" s="546"/>
      <c r="BR507" s="544"/>
      <c r="BS507" s="553"/>
      <c r="BT507" s="553"/>
      <c r="BU507" s="553"/>
      <c r="BV507" s="553"/>
      <c r="BW507" s="553"/>
      <c r="BX507" s="553"/>
      <c r="BY507" s="553"/>
      <c r="BZ507" s="544"/>
      <c r="CA507" s="544"/>
      <c r="CB507" s="553"/>
      <c r="CC507" s="553"/>
      <c r="CD507" s="553"/>
      <c r="CE507" s="546"/>
      <c r="CF507" s="544"/>
      <c r="CG507" s="546"/>
      <c r="CH507" s="544"/>
    </row>
    <row r="508" spans="1:86" ht="17" hidden="1" customHeight="1" x14ac:dyDescent="0.2">
      <c r="A508" s="552"/>
      <c r="B508" s="620" t="s">
        <v>146</v>
      </c>
      <c r="C508" s="586" t="s">
        <v>117</v>
      </c>
      <c r="D508" s="601">
        <v>59.94</v>
      </c>
      <c r="E508" s="576">
        <v>8</v>
      </c>
      <c r="F508" s="238">
        <v>85</v>
      </c>
      <c r="G508" s="289">
        <f>'Anchor-AI'!L506</f>
        <v>0</v>
      </c>
      <c r="H508" s="290">
        <f>'Anchor-AI'!M506</f>
        <v>0</v>
      </c>
      <c r="I508" s="290">
        <f>'Anchor-AI'!N506</f>
        <v>0</v>
      </c>
      <c r="J508" s="290">
        <f>'Anchor-AI'!O506</f>
        <v>0</v>
      </c>
      <c r="K508" s="290">
        <f>(Summary!$C$63*H508+Summary!$C$64*I508+Summary!$C$65*J508)/Summary!$C$66</f>
        <v>0</v>
      </c>
      <c r="L508" s="290">
        <f>'Anchor-AI'!P506</f>
        <v>0</v>
      </c>
      <c r="M508" s="290">
        <f>'Anchor-AI'!Q506</f>
        <v>0</v>
      </c>
      <c r="N508" s="290">
        <f>'Anchor-AI'!R506</f>
        <v>0</v>
      </c>
      <c r="O508" s="290">
        <f>'Anchor-AI'!S506</f>
        <v>0</v>
      </c>
      <c r="P508" s="290">
        <f>'Anchor-AI'!T506</f>
        <v>0</v>
      </c>
      <c r="Q508" s="290">
        <f>'Anchor-AI'!U506</f>
        <v>0</v>
      </c>
      <c r="R508" s="290">
        <f>'Anchor-AI'!V506</f>
        <v>0</v>
      </c>
      <c r="S508" s="290">
        <f>'Anchor-AI'!W506</f>
        <v>0</v>
      </c>
      <c r="T508" s="290">
        <f>'Anchor-AI'!X506</f>
        <v>0</v>
      </c>
      <c r="U508" s="290">
        <f>10*LOG10(1/((Summary!$C$80/10^(R508/10)+Summary!$C$81/10^(S508/10)+Summary!$C$82/10^(T508/10))/Summary!$C$83))</f>
        <v>0</v>
      </c>
      <c r="V508" s="290">
        <f>'Anchor-AI'!Y506</f>
        <v>0</v>
      </c>
      <c r="W508" s="290">
        <f>'Anchor-AI'!Z506</f>
        <v>0</v>
      </c>
      <c r="X508" s="290">
        <f>'Anchor-AI'!AA506</f>
        <v>0</v>
      </c>
      <c r="Y508" s="360">
        <f>'Anchor-AI'!AB506</f>
        <v>0</v>
      </c>
      <c r="Z508" s="360">
        <f>'Anchor-AI'!AC506</f>
        <v>0</v>
      </c>
      <c r="AA508" s="291">
        <f t="shared" si="34"/>
        <v>0</v>
      </c>
      <c r="AC508" s="169">
        <f>'Test-AI'!L506</f>
        <v>0</v>
      </c>
      <c r="AD508" s="166">
        <f>'Test-AI'!M506</f>
        <v>0</v>
      </c>
      <c r="AE508" s="166">
        <f>'Test-AI'!N506</f>
        <v>0</v>
      </c>
      <c r="AF508" s="166">
        <f>'Test-AI'!O506</f>
        <v>0</v>
      </c>
      <c r="AG508" s="166">
        <f>(Summary!$C$63*AD508+Summary!$C$64*AE508+Summary!$C$65*AF508)/Summary!$C$66</f>
        <v>0</v>
      </c>
      <c r="AH508" s="166">
        <f>'Test-AI'!P506</f>
        <v>0</v>
      </c>
      <c r="AI508" s="166">
        <f>'Test-AI'!Q506</f>
        <v>0</v>
      </c>
      <c r="AJ508" s="166">
        <f>'Test-AI'!R506</f>
        <v>0</v>
      </c>
      <c r="AK508" s="166">
        <f>'Test-AI'!S506</f>
        <v>0</v>
      </c>
      <c r="AL508" s="166">
        <f>'Test-AI'!T506</f>
        <v>0</v>
      </c>
      <c r="AM508" s="166">
        <f>'Test-AI'!U506</f>
        <v>0</v>
      </c>
      <c r="AN508" s="166">
        <f>'Test-AI'!V506</f>
        <v>0</v>
      </c>
      <c r="AO508" s="166">
        <f>'Test-AI'!W506</f>
        <v>0</v>
      </c>
      <c r="AP508" s="166">
        <f>'Test-AI'!X506</f>
        <v>0</v>
      </c>
      <c r="AQ508" s="166">
        <f>10*LOG10(1/((Summary!$C$80/10^(AN508/10)+Summary!$C$81/10^(AO508/10)+Summary!$C$82/10^(AP508/10))/Summary!$C$83))</f>
        <v>0</v>
      </c>
      <c r="AR508" s="166">
        <f>'Test-AI'!Y506</f>
        <v>0</v>
      </c>
      <c r="AS508" s="166">
        <f>'Test-AI'!Z506</f>
        <v>0</v>
      </c>
      <c r="AT508" s="290">
        <f>'Test-AI'!AA506</f>
        <v>0</v>
      </c>
      <c r="AU508" s="356">
        <f>'Test-AI'!AB506</f>
        <v>0</v>
      </c>
      <c r="AV508" s="356">
        <f>'Test-AI'!AC506</f>
        <v>0</v>
      </c>
      <c r="AW508" s="291">
        <f t="shared" si="35"/>
        <v>0</v>
      </c>
      <c r="AX508" s="292" t="e">
        <f t="shared" si="36"/>
        <v>#DIV/0!</v>
      </c>
      <c r="AY508" s="293" t="e">
        <f t="shared" si="36"/>
        <v>#DIV/0!</v>
      </c>
      <c r="AZ508" s="292" t="e">
        <f t="shared" si="36"/>
        <v>#DIV/0!</v>
      </c>
      <c r="BA508" s="344" t="e">
        <f t="shared" si="33"/>
        <v>#DIV/0!</v>
      </c>
      <c r="BB508" s="75"/>
      <c r="BC508" s="75"/>
      <c r="BD508" s="572" t="s">
        <v>39</v>
      </c>
      <c r="BE508" s="549" t="e">
        <f t="array" ref="BE508">bdRateExtend($G508:$G511,H508:H511,$AC508:$AC511,AD508:AD511)</f>
        <v>#VALUE!</v>
      </c>
      <c r="BF508" s="551" t="e">
        <f t="array" ref="BF508">bdRateExtend($G508:$G513,H508:H513,$AC508:$AC513,AD508:AD513)</f>
        <v>#VALUE!</v>
      </c>
      <c r="BG508" s="551" t="e">
        <f t="array" ref="BG508">bdRateExtend($G508:$G513,I508:I513,$AC508:$AC513,AE508:AE513)</f>
        <v>#VALUE!</v>
      </c>
      <c r="BH508" s="551" t="e">
        <f t="array" ref="BH508">bdRateExtend($G508:$G513,J508:J513,$AC508:$AC513,AF508:AF513)</f>
        <v>#VALUE!</v>
      </c>
      <c r="BI508" s="551" t="e">
        <f t="array" ref="BI508">bdRateExtend($G508:$G513,K508:K513,$AC508:$AC513,AG508:AG513)</f>
        <v>#VALUE!</v>
      </c>
      <c r="BJ508" s="575" t="e">
        <f>(Summary!$C$94*BF508+Summary!$C$95*BG508+Summary!$C$96*BH508)/Summary!$C$97</f>
        <v>#VALUE!</v>
      </c>
      <c r="BK508" s="551" t="e">
        <f t="array" ref="BK508">bdRateExtend($G508:$G511,L508:L511,$AC508:$AC511,AH508:AH511)</f>
        <v>#VALUE!</v>
      </c>
      <c r="BL508" s="551" t="e">
        <f t="array" ref="BL508">bdRateExtend($G508:$G513,L508:L513,$AC508:$AC513,AH508:AH513)</f>
        <v>#VALUE!</v>
      </c>
      <c r="BM508" s="551" t="e">
        <f t="array" ref="BM508">bdRateExtend($G508:$G511,M508:M511,$AC508:$AC511,AI508:AI511)</f>
        <v>#VALUE!</v>
      </c>
      <c r="BN508" s="551" t="e">
        <f t="array" ref="BN508">bdRateExtend($G508:$G513,M508:M513,$AC508:$AC513,AI508:AI513)</f>
        <v>#VALUE!</v>
      </c>
      <c r="BO508" s="548" t="e">
        <f t="array" ref="BO508">bdRateExtend($G508:$G511,N508:N511,$AC508:$AC511,AJ508:AJ511,"None", FALSE,1)</f>
        <v>#VALUE!</v>
      </c>
      <c r="BP508" s="585" t="e">
        <f t="array" ref="BP508">bdRateExtend($G508:$G513,N508:N513,$AC508:$AC513,AJ508:AJ513,"None", FALSE,1)</f>
        <v>#VALUE!</v>
      </c>
      <c r="BQ508" s="548" t="e">
        <f t="array" ref="BQ508">bdRateExtend($G508:$G511,O508:O511,$AC508:$AC511,AK508:AK511,"None", FALSE,1)</f>
        <v>#VALUE!</v>
      </c>
      <c r="BR508" s="585" t="e">
        <f t="array" ref="BR508">bdRateExtend($G508:$G513,O508:O513,$AC508:$AC513,AK508:AK513,"None", FALSE,1)</f>
        <v>#VALUE!</v>
      </c>
      <c r="BS508" s="551" t="e">
        <f t="array" ref="BS508">bdRateExtend($G508:$G511,P508:P511,$AC508:$AC511,AL508:AL511)</f>
        <v>#VALUE!</v>
      </c>
      <c r="BT508" s="551" t="e">
        <f t="array" ref="BT508">bdRateExtend($G508:$G513,P508:P513,$AC508:$AC513,AL508:AL513)</f>
        <v>#VALUE!</v>
      </c>
      <c r="BU508" s="551" t="e">
        <f t="array" ref="BU508">bdRateExtend($G508:$G511,Q508:Q511,$AC508:$AC511,AM508:AM511)</f>
        <v>#VALUE!</v>
      </c>
      <c r="BV508" s="551" t="e">
        <f t="array" ref="BV508">bdRateExtend($G508:$G513,Q508:Q513,$AC508:$AC513,AM508:AM513)</f>
        <v>#VALUE!</v>
      </c>
      <c r="BW508" s="551" t="e">
        <f t="array" ref="BW508">bdRateExtend($G508:$G511,R508:R511,$AC508:$AC511,AN508:AN511)</f>
        <v>#VALUE!</v>
      </c>
      <c r="BX508" s="551" t="e">
        <f t="array" ref="BX508">bdRateExtend($G508:$G513,R508:R513,$AC508:$AC513,AN508:AN513)</f>
        <v>#VALUE!</v>
      </c>
      <c r="BY508" s="551" t="e">
        <f t="array" ref="BY508">bdRateExtend($G508:$G513,S508:S513,$AC508:$AC513,AO508:AO513)</f>
        <v>#VALUE!</v>
      </c>
      <c r="BZ508" s="555" t="e">
        <f t="array" ref="BZ508">bdRateExtend($G508:$G513,T508:T513,$AC508:$AC513,AP508:AP513)</f>
        <v>#VALUE!</v>
      </c>
      <c r="CA508" s="555" t="e">
        <f t="array" ref="CA508">bdRateExtend($G508:$G513,U508:U513,$AC508:$AC513,AQ508:AQ513)</f>
        <v>#VALUE!</v>
      </c>
      <c r="CB508" s="575" t="e">
        <f>(Summary!$C$108*BX508+Summary!$C$109*BY508+Summary!$C$110*BZ508)/Summary!$C$111</f>
        <v>#VALUE!</v>
      </c>
      <c r="CC508" s="561" t="e">
        <f t="array" ref="CC508">bdCAMBIExtend($G508:$G511,V508:V511,$AC508:$AC511,AR508:AR511)</f>
        <v>#VALUE!</v>
      </c>
      <c r="CD508" s="561" t="e">
        <f t="array" ref="CD508">bdCAMBIExtend($G508:$G513,V508:V513,$AC508:$AC513,AR508:AR513)</f>
        <v>#VALUE!</v>
      </c>
      <c r="CE508" s="547">
        <f t="array" ref="CE508">testVMAFRange($G508:$G511,N508:N511,$AC508:$AC511,AJ508:AJ511)</f>
        <v>0</v>
      </c>
      <c r="CF508" s="543">
        <f t="array" ref="CF508">testVMAFRange($G508:$G513,N508:N513,$AC508:$AC513,AJ508:AJ513)</f>
        <v>0</v>
      </c>
      <c r="CG508" s="547">
        <f t="array" ref="CG508">testVMAFRange($G508:$G511,O508:O511,$AC508:$AC511,AK508:AK511)</f>
        <v>0</v>
      </c>
      <c r="CH508" s="543">
        <f t="array" ref="CH508">testVMAFRange($G508:$G513,O508:O513,$AC508:$AC513,AK508:AK513)</f>
        <v>0</v>
      </c>
    </row>
    <row r="509" spans="1:86" ht="17" hidden="1" customHeight="1" x14ac:dyDescent="0.2">
      <c r="A509" s="552"/>
      <c r="B509" s="566"/>
      <c r="C509" s="485"/>
      <c r="D509" s="590"/>
      <c r="E509" s="558"/>
      <c r="F509" s="239">
        <v>110</v>
      </c>
      <c r="G509" s="294">
        <f>'Anchor-AI'!L507</f>
        <v>0</v>
      </c>
      <c r="H509" s="295">
        <f>'Anchor-AI'!M507</f>
        <v>0</v>
      </c>
      <c r="I509" s="295">
        <f>'Anchor-AI'!N507</f>
        <v>0</v>
      </c>
      <c r="J509" s="295">
        <f>'Anchor-AI'!O507</f>
        <v>0</v>
      </c>
      <c r="K509" s="295">
        <f>(Summary!$C$63*H509+Summary!$C$64*I509+Summary!$C$65*J509)/Summary!$C$66</f>
        <v>0</v>
      </c>
      <c r="L509" s="295">
        <f>'Anchor-AI'!P507</f>
        <v>0</v>
      </c>
      <c r="M509" s="295">
        <f>'Anchor-AI'!Q507</f>
        <v>0</v>
      </c>
      <c r="N509" s="295">
        <f>'Anchor-AI'!R507</f>
        <v>0</v>
      </c>
      <c r="O509" s="295">
        <f>'Anchor-AI'!S507</f>
        <v>0</v>
      </c>
      <c r="P509" s="295">
        <f>'Anchor-AI'!T507</f>
        <v>0</v>
      </c>
      <c r="Q509" s="295">
        <f>'Anchor-AI'!U507</f>
        <v>0</v>
      </c>
      <c r="R509" s="295">
        <f>'Anchor-AI'!V507</f>
        <v>0</v>
      </c>
      <c r="S509" s="295">
        <f>'Anchor-AI'!W507</f>
        <v>0</v>
      </c>
      <c r="T509" s="295">
        <f>'Anchor-AI'!X507</f>
        <v>0</v>
      </c>
      <c r="U509" s="295">
        <f>10*LOG10(1/((Summary!$C$80/10^(R509/10)+Summary!$C$81/10^(S509/10)+Summary!$C$82/10^(T509/10))/Summary!$C$83))</f>
        <v>0</v>
      </c>
      <c r="V509" s="295">
        <f>'Anchor-AI'!Y507</f>
        <v>0</v>
      </c>
      <c r="W509" s="295">
        <f>'Anchor-AI'!Z507</f>
        <v>0</v>
      </c>
      <c r="X509" s="295">
        <f>'Anchor-AI'!AA507</f>
        <v>0</v>
      </c>
      <c r="Y509" s="357">
        <f>'Anchor-AI'!AB507</f>
        <v>0</v>
      </c>
      <c r="Z509" s="357">
        <f>'Anchor-AI'!AC507</f>
        <v>0</v>
      </c>
      <c r="AA509" s="296">
        <f t="shared" si="34"/>
        <v>0</v>
      </c>
      <c r="AC509" s="170">
        <f>'Test-AI'!L507</f>
        <v>0</v>
      </c>
      <c r="AD509" s="167">
        <f>'Test-AI'!M507</f>
        <v>0</v>
      </c>
      <c r="AE509" s="167">
        <f>'Test-AI'!N507</f>
        <v>0</v>
      </c>
      <c r="AF509" s="167">
        <f>'Test-AI'!O507</f>
        <v>0</v>
      </c>
      <c r="AG509" s="167">
        <f>(Summary!$C$63*AD509+Summary!$C$64*AE509+Summary!$C$65*AF509)/Summary!$C$66</f>
        <v>0</v>
      </c>
      <c r="AH509" s="167">
        <f>'Test-AI'!P507</f>
        <v>0</v>
      </c>
      <c r="AI509" s="167">
        <f>'Test-AI'!Q507</f>
        <v>0</v>
      </c>
      <c r="AJ509" s="167">
        <f>'Test-AI'!R507</f>
        <v>0</v>
      </c>
      <c r="AK509" s="167">
        <f>'Test-AI'!S507</f>
        <v>0</v>
      </c>
      <c r="AL509" s="167">
        <f>'Test-AI'!T507</f>
        <v>0</v>
      </c>
      <c r="AM509" s="167">
        <f>'Test-AI'!U507</f>
        <v>0</v>
      </c>
      <c r="AN509" s="167">
        <f>'Test-AI'!V507</f>
        <v>0</v>
      </c>
      <c r="AO509" s="167">
        <f>'Test-AI'!W507</f>
        <v>0</v>
      </c>
      <c r="AP509" s="167">
        <f>'Test-AI'!X507</f>
        <v>0</v>
      </c>
      <c r="AQ509" s="167">
        <f>10*LOG10(1/((Summary!$C$80/10^(AN509/10)+Summary!$C$81/10^(AO509/10)+Summary!$C$82/10^(AP509/10))/Summary!$C$83))</f>
        <v>0</v>
      </c>
      <c r="AR509" s="167">
        <f>'Test-AI'!Y507</f>
        <v>0</v>
      </c>
      <c r="AS509" s="167">
        <f>'Test-AI'!Z507</f>
        <v>0</v>
      </c>
      <c r="AT509" s="295">
        <f>'Test-AI'!AA507</f>
        <v>0</v>
      </c>
      <c r="AU509" s="357">
        <f>'Test-AI'!AB507</f>
        <v>0</v>
      </c>
      <c r="AV509" s="357">
        <f>'Test-AI'!AC507</f>
        <v>0</v>
      </c>
      <c r="AW509" s="296">
        <f t="shared" si="35"/>
        <v>0</v>
      </c>
      <c r="AX509" s="297" t="e">
        <f t="shared" si="36"/>
        <v>#DIV/0!</v>
      </c>
      <c r="AY509" s="298" t="e">
        <f t="shared" si="36"/>
        <v>#DIV/0!</v>
      </c>
      <c r="AZ509" s="297" t="e">
        <f t="shared" si="36"/>
        <v>#DIV/0!</v>
      </c>
      <c r="BA509" s="345" t="e">
        <f t="shared" si="33"/>
        <v>#DIV/0!</v>
      </c>
      <c r="BB509" s="75"/>
      <c r="BC509" s="75"/>
      <c r="BD509" s="565"/>
      <c r="BE509" s="550"/>
      <c r="BF509" s="552"/>
      <c r="BG509" s="552"/>
      <c r="BH509" s="552"/>
      <c r="BI509" s="552"/>
      <c r="BJ509" s="552"/>
      <c r="BK509" s="553"/>
      <c r="BL509" s="552"/>
      <c r="BM509" s="553"/>
      <c r="BN509" s="552"/>
      <c r="BO509" s="546"/>
      <c r="BP509" s="541"/>
      <c r="BQ509" s="546"/>
      <c r="BR509" s="541"/>
      <c r="BS509" s="553"/>
      <c r="BT509" s="552"/>
      <c r="BU509" s="553"/>
      <c r="BV509" s="552"/>
      <c r="BW509" s="553"/>
      <c r="BX509" s="552"/>
      <c r="BY509" s="552"/>
      <c r="BZ509" s="541"/>
      <c r="CA509" s="541"/>
      <c r="CB509" s="552"/>
      <c r="CC509" s="553"/>
      <c r="CD509" s="552"/>
      <c r="CE509" s="546"/>
      <c r="CF509" s="541"/>
      <c r="CG509" s="546"/>
      <c r="CH509" s="541"/>
    </row>
    <row r="510" spans="1:86" ht="17" hidden="1" customHeight="1" x14ac:dyDescent="0.2">
      <c r="A510" s="552"/>
      <c r="B510" s="566"/>
      <c r="C510" s="485"/>
      <c r="D510" s="590"/>
      <c r="E510" s="558"/>
      <c r="F510" s="239">
        <v>135</v>
      </c>
      <c r="G510" s="294">
        <f>'Anchor-AI'!L508</f>
        <v>0</v>
      </c>
      <c r="H510" s="295">
        <f>'Anchor-AI'!M508</f>
        <v>0</v>
      </c>
      <c r="I510" s="295">
        <f>'Anchor-AI'!N508</f>
        <v>0</v>
      </c>
      <c r="J510" s="295">
        <f>'Anchor-AI'!O508</f>
        <v>0</v>
      </c>
      <c r="K510" s="295">
        <f>(Summary!$C$63*H510+Summary!$C$64*I510+Summary!$C$65*J510)/Summary!$C$66</f>
        <v>0</v>
      </c>
      <c r="L510" s="295">
        <f>'Anchor-AI'!P508</f>
        <v>0</v>
      </c>
      <c r="M510" s="295">
        <f>'Anchor-AI'!Q508</f>
        <v>0</v>
      </c>
      <c r="N510" s="295">
        <f>'Anchor-AI'!R508</f>
        <v>0</v>
      </c>
      <c r="O510" s="295">
        <f>'Anchor-AI'!S508</f>
        <v>0</v>
      </c>
      <c r="P510" s="295">
        <f>'Anchor-AI'!T508</f>
        <v>0</v>
      </c>
      <c r="Q510" s="295">
        <f>'Anchor-AI'!U508</f>
        <v>0</v>
      </c>
      <c r="R510" s="295">
        <f>'Anchor-AI'!V508</f>
        <v>0</v>
      </c>
      <c r="S510" s="295">
        <f>'Anchor-AI'!W508</f>
        <v>0</v>
      </c>
      <c r="T510" s="295">
        <f>'Anchor-AI'!X508</f>
        <v>0</v>
      </c>
      <c r="U510" s="295">
        <f>10*LOG10(1/((Summary!$C$80/10^(R510/10)+Summary!$C$81/10^(S510/10)+Summary!$C$82/10^(T510/10))/Summary!$C$83))</f>
        <v>0</v>
      </c>
      <c r="V510" s="295">
        <f>'Anchor-AI'!Y508</f>
        <v>0</v>
      </c>
      <c r="W510" s="295">
        <f>'Anchor-AI'!Z508</f>
        <v>0</v>
      </c>
      <c r="X510" s="295">
        <f>'Anchor-AI'!AA508</f>
        <v>0</v>
      </c>
      <c r="Y510" s="357">
        <f>'Anchor-AI'!AB508</f>
        <v>0</v>
      </c>
      <c r="Z510" s="357">
        <f>'Anchor-AI'!AC508</f>
        <v>0</v>
      </c>
      <c r="AA510" s="296">
        <f t="shared" si="34"/>
        <v>0</v>
      </c>
      <c r="AC510" s="170">
        <f>'Test-AI'!L508</f>
        <v>0</v>
      </c>
      <c r="AD510" s="167">
        <f>'Test-AI'!M508</f>
        <v>0</v>
      </c>
      <c r="AE510" s="167">
        <f>'Test-AI'!N508</f>
        <v>0</v>
      </c>
      <c r="AF510" s="167">
        <f>'Test-AI'!O508</f>
        <v>0</v>
      </c>
      <c r="AG510" s="167">
        <f>(Summary!$C$63*AD510+Summary!$C$64*AE510+Summary!$C$65*AF510)/Summary!$C$66</f>
        <v>0</v>
      </c>
      <c r="AH510" s="167">
        <f>'Test-AI'!P508</f>
        <v>0</v>
      </c>
      <c r="AI510" s="167">
        <f>'Test-AI'!Q508</f>
        <v>0</v>
      </c>
      <c r="AJ510" s="167">
        <f>'Test-AI'!R508</f>
        <v>0</v>
      </c>
      <c r="AK510" s="167">
        <f>'Test-AI'!S508</f>
        <v>0</v>
      </c>
      <c r="AL510" s="167">
        <f>'Test-AI'!T508</f>
        <v>0</v>
      </c>
      <c r="AM510" s="167">
        <f>'Test-AI'!U508</f>
        <v>0</v>
      </c>
      <c r="AN510" s="167">
        <f>'Test-AI'!V508</f>
        <v>0</v>
      </c>
      <c r="AO510" s="167">
        <f>'Test-AI'!W508</f>
        <v>0</v>
      </c>
      <c r="AP510" s="167">
        <f>'Test-AI'!X508</f>
        <v>0</v>
      </c>
      <c r="AQ510" s="167">
        <f>10*LOG10(1/((Summary!$C$80/10^(AN510/10)+Summary!$C$81/10^(AO510/10)+Summary!$C$82/10^(AP510/10))/Summary!$C$83))</f>
        <v>0</v>
      </c>
      <c r="AR510" s="167">
        <f>'Test-AI'!Y508</f>
        <v>0</v>
      </c>
      <c r="AS510" s="167">
        <f>'Test-AI'!Z508</f>
        <v>0</v>
      </c>
      <c r="AT510" s="295">
        <f>'Test-AI'!AA508</f>
        <v>0</v>
      </c>
      <c r="AU510" s="357">
        <f>'Test-AI'!AB508</f>
        <v>0</v>
      </c>
      <c r="AV510" s="357">
        <f>'Test-AI'!AC508</f>
        <v>0</v>
      </c>
      <c r="AW510" s="296">
        <f t="shared" si="35"/>
        <v>0</v>
      </c>
      <c r="AX510" s="297" t="e">
        <f t="shared" si="36"/>
        <v>#DIV/0!</v>
      </c>
      <c r="AY510" s="298" t="e">
        <f t="shared" si="36"/>
        <v>#DIV/0!</v>
      </c>
      <c r="AZ510" s="297" t="e">
        <f t="shared" si="36"/>
        <v>#DIV/0!</v>
      </c>
      <c r="BA510" s="345" t="e">
        <f t="shared" si="33"/>
        <v>#DIV/0!</v>
      </c>
      <c r="BB510" s="75"/>
      <c r="BC510" s="75"/>
      <c r="BD510" s="573" t="s">
        <v>147</v>
      </c>
      <c r="BE510" s="549" t="e">
        <f t="array" ref="BE510">bdRateExtend($G509:$G512,H509:H512,$AC509:$AC512,AD509:AD512)</f>
        <v>#VALUE!</v>
      </c>
      <c r="BF510" s="552"/>
      <c r="BG510" s="552"/>
      <c r="BH510" s="552"/>
      <c r="BI510" s="552"/>
      <c r="BJ510" s="552"/>
      <c r="BK510" s="551" t="e">
        <f t="array" ref="BK510">bdRateExtend($G509:$G512,L509:L512,$AC509:$AC512,AH509:AH512)</f>
        <v>#VALUE!</v>
      </c>
      <c r="BL510" s="552"/>
      <c r="BM510" s="551" t="e">
        <f t="array" ref="BM510">bdRateExtend($G509:$G512,M509:M512,$AC509:$AC512,AI509:AI512)</f>
        <v>#VALUE!</v>
      </c>
      <c r="BN510" s="552"/>
      <c r="BO510" s="545" t="e">
        <f t="array" ref="BO510">bdRateExtend($G509:$G512,N509:N512,$AC509:$AC512,AJ509:AJ512,"None", FALSE,1)</f>
        <v>#VALUE!</v>
      </c>
      <c r="BP510" s="541"/>
      <c r="BQ510" s="545" t="e">
        <f t="array" ref="BQ510">bdRateExtend($G509:$G512,O509:O512,$AC509:$AC512,AK509:AK512,"None", FALSE,1)</f>
        <v>#VALUE!</v>
      </c>
      <c r="BR510" s="541"/>
      <c r="BS510" s="551" t="e">
        <f t="array" ref="BS510">bdRateExtend($G509:$G512,P509:P512,$AC509:$AC512,AL509:AL512)</f>
        <v>#VALUE!</v>
      </c>
      <c r="BT510" s="552"/>
      <c r="BU510" s="551" t="e">
        <f t="array" ref="BU510">bdRateExtend($G509:$G512,Q509:Q512,$AC509:$AC512,AM509:AM512)</f>
        <v>#VALUE!</v>
      </c>
      <c r="BV510" s="552"/>
      <c r="BW510" s="551" t="e">
        <f t="array" ref="BW510">bdRateExtend($G509:$G512,R509:R512,$AC509:$AC512,AN509:AN512)</f>
        <v>#VALUE!</v>
      </c>
      <c r="BX510" s="552"/>
      <c r="BY510" s="552"/>
      <c r="BZ510" s="541"/>
      <c r="CA510" s="541"/>
      <c r="CB510" s="552"/>
      <c r="CC510" s="561" t="e">
        <f t="array" ref="CC510">bdCAMBIExtend($G509:$G512,V509:V512,$AC509:$AC512,AR509:AR512)</f>
        <v>#VALUE!</v>
      </c>
      <c r="CD510" s="552"/>
      <c r="CE510" s="554">
        <f t="array" ref="CE510">testVMAFRange($G509:$G512,N509:N512,$AC509:$AC512,AJ509:AJ512)</f>
        <v>0</v>
      </c>
      <c r="CF510" s="541"/>
      <c r="CG510" s="554">
        <f t="array" ref="CG510">testVMAFRange($G509:$G512,O509:O512,$AC509:$AC512,AK509:AK512)</f>
        <v>0</v>
      </c>
      <c r="CH510" s="541"/>
    </row>
    <row r="511" spans="1:86" ht="17" hidden="1" customHeight="1" x14ac:dyDescent="0.2">
      <c r="A511" s="552"/>
      <c r="B511" s="566"/>
      <c r="C511" s="485"/>
      <c r="D511" s="590"/>
      <c r="E511" s="558"/>
      <c r="F511" s="239">
        <v>160</v>
      </c>
      <c r="G511" s="294">
        <f>'Anchor-AI'!L509</f>
        <v>0</v>
      </c>
      <c r="H511" s="295">
        <f>'Anchor-AI'!M509</f>
        <v>0</v>
      </c>
      <c r="I511" s="295">
        <f>'Anchor-AI'!N509</f>
        <v>0</v>
      </c>
      <c r="J511" s="295">
        <f>'Anchor-AI'!O509</f>
        <v>0</v>
      </c>
      <c r="K511" s="295">
        <f>(Summary!$C$63*H511+Summary!$C$64*I511+Summary!$C$65*J511)/Summary!$C$66</f>
        <v>0</v>
      </c>
      <c r="L511" s="295">
        <f>'Anchor-AI'!P509</f>
        <v>0</v>
      </c>
      <c r="M511" s="295">
        <f>'Anchor-AI'!Q509</f>
        <v>0</v>
      </c>
      <c r="N511" s="295">
        <f>'Anchor-AI'!R509</f>
        <v>0</v>
      </c>
      <c r="O511" s="295">
        <f>'Anchor-AI'!S509</f>
        <v>0</v>
      </c>
      <c r="P511" s="295">
        <f>'Anchor-AI'!T509</f>
        <v>0</v>
      </c>
      <c r="Q511" s="295">
        <f>'Anchor-AI'!U509</f>
        <v>0</v>
      </c>
      <c r="R511" s="295">
        <f>'Anchor-AI'!V509</f>
        <v>0</v>
      </c>
      <c r="S511" s="295">
        <f>'Anchor-AI'!W509</f>
        <v>0</v>
      </c>
      <c r="T511" s="295">
        <f>'Anchor-AI'!X509</f>
        <v>0</v>
      </c>
      <c r="U511" s="295">
        <f>10*LOG10(1/((Summary!$C$80/10^(R511/10)+Summary!$C$81/10^(S511/10)+Summary!$C$82/10^(T511/10))/Summary!$C$83))</f>
        <v>0</v>
      </c>
      <c r="V511" s="295">
        <f>'Anchor-AI'!Y509</f>
        <v>0</v>
      </c>
      <c r="W511" s="295">
        <f>'Anchor-AI'!Z509</f>
        <v>0</v>
      </c>
      <c r="X511" s="295">
        <f>'Anchor-AI'!AA509</f>
        <v>0</v>
      </c>
      <c r="Y511" s="357">
        <f>'Anchor-AI'!AB509</f>
        <v>0</v>
      </c>
      <c r="Z511" s="357">
        <f>'Anchor-AI'!AC509</f>
        <v>0</v>
      </c>
      <c r="AA511" s="296">
        <f t="shared" si="34"/>
        <v>0</v>
      </c>
      <c r="AC511" s="170">
        <f>'Test-AI'!L509</f>
        <v>0</v>
      </c>
      <c r="AD511" s="167">
        <f>'Test-AI'!M509</f>
        <v>0</v>
      </c>
      <c r="AE511" s="167">
        <f>'Test-AI'!N509</f>
        <v>0</v>
      </c>
      <c r="AF511" s="167">
        <f>'Test-AI'!O509</f>
        <v>0</v>
      </c>
      <c r="AG511" s="167">
        <f>(Summary!$C$63*AD511+Summary!$C$64*AE511+Summary!$C$65*AF511)/Summary!$C$66</f>
        <v>0</v>
      </c>
      <c r="AH511" s="167">
        <f>'Test-AI'!P509</f>
        <v>0</v>
      </c>
      <c r="AI511" s="167">
        <f>'Test-AI'!Q509</f>
        <v>0</v>
      </c>
      <c r="AJ511" s="167">
        <f>'Test-AI'!R509</f>
        <v>0</v>
      </c>
      <c r="AK511" s="167">
        <f>'Test-AI'!S509</f>
        <v>0</v>
      </c>
      <c r="AL511" s="167">
        <f>'Test-AI'!T509</f>
        <v>0</v>
      </c>
      <c r="AM511" s="167">
        <f>'Test-AI'!U509</f>
        <v>0</v>
      </c>
      <c r="AN511" s="167">
        <f>'Test-AI'!V509</f>
        <v>0</v>
      </c>
      <c r="AO511" s="167">
        <f>'Test-AI'!W509</f>
        <v>0</v>
      </c>
      <c r="AP511" s="167">
        <f>'Test-AI'!X509</f>
        <v>0</v>
      </c>
      <c r="AQ511" s="167">
        <f>10*LOG10(1/((Summary!$C$80/10^(AN511/10)+Summary!$C$81/10^(AO511/10)+Summary!$C$82/10^(AP511/10))/Summary!$C$83))</f>
        <v>0</v>
      </c>
      <c r="AR511" s="167">
        <f>'Test-AI'!Y509</f>
        <v>0</v>
      </c>
      <c r="AS511" s="167">
        <f>'Test-AI'!Z509</f>
        <v>0</v>
      </c>
      <c r="AT511" s="295">
        <f>'Test-AI'!AA509</f>
        <v>0</v>
      </c>
      <c r="AU511" s="357">
        <f>'Test-AI'!AB509</f>
        <v>0</v>
      </c>
      <c r="AV511" s="357">
        <f>'Test-AI'!AC509</f>
        <v>0</v>
      </c>
      <c r="AW511" s="296">
        <f t="shared" si="35"/>
        <v>0</v>
      </c>
      <c r="AX511" s="297" t="e">
        <f t="shared" si="36"/>
        <v>#DIV/0!</v>
      </c>
      <c r="AY511" s="298" t="e">
        <f t="shared" si="36"/>
        <v>#DIV/0!</v>
      </c>
      <c r="AZ511" s="297" t="e">
        <f t="shared" si="36"/>
        <v>#DIV/0!</v>
      </c>
      <c r="BA511" s="345" t="e">
        <f t="shared" si="33"/>
        <v>#DIV/0!</v>
      </c>
      <c r="BB511" s="75"/>
      <c r="BC511" s="75"/>
      <c r="BD511" s="565"/>
      <c r="BE511" s="550"/>
      <c r="BF511" s="552"/>
      <c r="BG511" s="552"/>
      <c r="BH511" s="552"/>
      <c r="BI511" s="552"/>
      <c r="BJ511" s="552"/>
      <c r="BK511" s="553"/>
      <c r="BL511" s="552"/>
      <c r="BM511" s="553"/>
      <c r="BN511" s="552"/>
      <c r="BO511" s="546"/>
      <c r="BP511" s="541"/>
      <c r="BQ511" s="546"/>
      <c r="BR511" s="541"/>
      <c r="BS511" s="553"/>
      <c r="BT511" s="552"/>
      <c r="BU511" s="553"/>
      <c r="BV511" s="552"/>
      <c r="BW511" s="553"/>
      <c r="BX511" s="552"/>
      <c r="BY511" s="552"/>
      <c r="BZ511" s="541"/>
      <c r="CA511" s="541"/>
      <c r="CB511" s="552"/>
      <c r="CC511" s="553"/>
      <c r="CD511" s="552"/>
      <c r="CE511" s="546"/>
      <c r="CF511" s="541"/>
      <c r="CG511" s="546"/>
      <c r="CH511" s="541"/>
    </row>
    <row r="512" spans="1:86" ht="17" hidden="1" customHeight="1" x14ac:dyDescent="0.2">
      <c r="A512" s="552"/>
      <c r="B512" s="566"/>
      <c r="C512" s="485"/>
      <c r="D512" s="590"/>
      <c r="E512" s="558"/>
      <c r="F512" s="239">
        <v>185</v>
      </c>
      <c r="G512" s="294">
        <f>'Anchor-AI'!L510</f>
        <v>0</v>
      </c>
      <c r="H512" s="295">
        <f>'Anchor-AI'!M510</f>
        <v>0</v>
      </c>
      <c r="I512" s="295">
        <f>'Anchor-AI'!N510</f>
        <v>0</v>
      </c>
      <c r="J512" s="295">
        <f>'Anchor-AI'!O510</f>
        <v>0</v>
      </c>
      <c r="K512" s="295">
        <f>(Summary!$C$63*H512+Summary!$C$64*I512+Summary!$C$65*J512)/Summary!$C$66</f>
        <v>0</v>
      </c>
      <c r="L512" s="295">
        <f>'Anchor-AI'!P510</f>
        <v>0</v>
      </c>
      <c r="M512" s="295">
        <f>'Anchor-AI'!Q510</f>
        <v>0</v>
      </c>
      <c r="N512" s="295">
        <f>'Anchor-AI'!R510</f>
        <v>0</v>
      </c>
      <c r="O512" s="295">
        <f>'Anchor-AI'!S510</f>
        <v>0</v>
      </c>
      <c r="P512" s="295">
        <f>'Anchor-AI'!T510</f>
        <v>0</v>
      </c>
      <c r="Q512" s="295">
        <f>'Anchor-AI'!U510</f>
        <v>0</v>
      </c>
      <c r="R512" s="295">
        <f>'Anchor-AI'!V510</f>
        <v>0</v>
      </c>
      <c r="S512" s="295">
        <f>'Anchor-AI'!W510</f>
        <v>0</v>
      </c>
      <c r="T512" s="295">
        <f>'Anchor-AI'!X510</f>
        <v>0</v>
      </c>
      <c r="U512" s="295">
        <f>10*LOG10(1/((Summary!$C$80/10^(R512/10)+Summary!$C$81/10^(S512/10)+Summary!$C$82/10^(T512/10))/Summary!$C$83))</f>
        <v>0</v>
      </c>
      <c r="V512" s="295">
        <f>'Anchor-AI'!Y510</f>
        <v>0</v>
      </c>
      <c r="W512" s="295">
        <f>'Anchor-AI'!Z510</f>
        <v>0</v>
      </c>
      <c r="X512" s="295">
        <f>'Anchor-AI'!AA510</f>
        <v>0</v>
      </c>
      <c r="Y512" s="357">
        <f>'Anchor-AI'!AB510</f>
        <v>0</v>
      </c>
      <c r="Z512" s="357">
        <f>'Anchor-AI'!AC510</f>
        <v>0</v>
      </c>
      <c r="AA512" s="296">
        <f t="shared" si="34"/>
        <v>0</v>
      </c>
      <c r="AC512" s="170">
        <f>'Test-AI'!L510</f>
        <v>0</v>
      </c>
      <c r="AD512" s="167">
        <f>'Test-AI'!M510</f>
        <v>0</v>
      </c>
      <c r="AE512" s="167">
        <f>'Test-AI'!N510</f>
        <v>0</v>
      </c>
      <c r="AF512" s="167">
        <f>'Test-AI'!O510</f>
        <v>0</v>
      </c>
      <c r="AG512" s="167">
        <f>(Summary!$C$63*AD512+Summary!$C$64*AE512+Summary!$C$65*AF512)/Summary!$C$66</f>
        <v>0</v>
      </c>
      <c r="AH512" s="167">
        <f>'Test-AI'!P510</f>
        <v>0</v>
      </c>
      <c r="AI512" s="167">
        <f>'Test-AI'!Q510</f>
        <v>0</v>
      </c>
      <c r="AJ512" s="167">
        <f>'Test-AI'!R510</f>
        <v>0</v>
      </c>
      <c r="AK512" s="167">
        <f>'Test-AI'!S510</f>
        <v>0</v>
      </c>
      <c r="AL512" s="167">
        <f>'Test-AI'!T510</f>
        <v>0</v>
      </c>
      <c r="AM512" s="167">
        <f>'Test-AI'!U510</f>
        <v>0</v>
      </c>
      <c r="AN512" s="167">
        <f>'Test-AI'!V510</f>
        <v>0</v>
      </c>
      <c r="AO512" s="167">
        <f>'Test-AI'!W510</f>
        <v>0</v>
      </c>
      <c r="AP512" s="167">
        <f>'Test-AI'!X510</f>
        <v>0</v>
      </c>
      <c r="AQ512" s="167">
        <f>10*LOG10(1/((Summary!$C$80/10^(AN512/10)+Summary!$C$81/10^(AO512/10)+Summary!$C$82/10^(AP512/10))/Summary!$C$83))</f>
        <v>0</v>
      </c>
      <c r="AR512" s="167">
        <f>'Test-AI'!Y510</f>
        <v>0</v>
      </c>
      <c r="AS512" s="167">
        <f>'Test-AI'!Z510</f>
        <v>0</v>
      </c>
      <c r="AT512" s="295">
        <f>'Test-AI'!AA510</f>
        <v>0</v>
      </c>
      <c r="AU512" s="357">
        <f>'Test-AI'!AB510</f>
        <v>0</v>
      </c>
      <c r="AV512" s="357">
        <f>'Test-AI'!AC510</f>
        <v>0</v>
      </c>
      <c r="AW512" s="296">
        <f t="shared" si="35"/>
        <v>0</v>
      </c>
      <c r="AX512" s="297" t="e">
        <f t="shared" si="36"/>
        <v>#DIV/0!</v>
      </c>
      <c r="AY512" s="298" t="e">
        <f t="shared" si="36"/>
        <v>#DIV/0!</v>
      </c>
      <c r="AZ512" s="297" t="e">
        <f t="shared" si="36"/>
        <v>#DIV/0!</v>
      </c>
      <c r="BA512" s="345" t="e">
        <f t="shared" si="33"/>
        <v>#DIV/0!</v>
      </c>
      <c r="BB512" s="75"/>
      <c r="BC512" s="75"/>
      <c r="BD512" s="574" t="s">
        <v>46</v>
      </c>
      <c r="BE512" s="549" t="e">
        <f t="array" ref="BE512">bdRateExtend($G510:$G513,H510:H513,$AC510:$AC513,AD510:AD513)</f>
        <v>#VALUE!</v>
      </c>
      <c r="BF512" s="552"/>
      <c r="BG512" s="552"/>
      <c r="BH512" s="552"/>
      <c r="BI512" s="552"/>
      <c r="BJ512" s="552"/>
      <c r="BK512" s="551" t="e">
        <f t="array" ref="BK512">bdRateExtend($G510:$G513,L510:L513,$AC510:$AC513,AH510:AH513)</f>
        <v>#VALUE!</v>
      </c>
      <c r="BL512" s="552"/>
      <c r="BM512" s="551" t="e">
        <f t="array" ref="BM512">bdRateExtend($G510:$G513,M510:M513,$AC510:$AC513,AI510:AI513)</f>
        <v>#VALUE!</v>
      </c>
      <c r="BN512" s="552"/>
      <c r="BO512" s="545" t="e">
        <f t="array" ref="BO512">bdRateExtend($G510:$G513,N510:N513,$AC510:$AC513,AJ510:AJ513,"None", FALSE,1)</f>
        <v>#VALUE!</v>
      </c>
      <c r="BP512" s="541"/>
      <c r="BQ512" s="545" t="e">
        <f t="array" ref="BQ512">bdRateExtend($G510:$G513,O510:O513,$AC510:$AC513,AK510:AK513,"None", FALSE,1)</f>
        <v>#VALUE!</v>
      </c>
      <c r="BR512" s="541"/>
      <c r="BS512" s="551" t="e">
        <f t="array" ref="BS512">bdRateExtend($G510:$G513,P510:P513,$AC510:$AC513,AL510:AL513)</f>
        <v>#VALUE!</v>
      </c>
      <c r="BT512" s="552"/>
      <c r="BU512" s="551" t="e">
        <f t="array" ref="BU512">bdRateExtend($G510:$G513,Q510:Q513,$AC510:$AC513,AM510:AM513)</f>
        <v>#VALUE!</v>
      </c>
      <c r="BV512" s="552"/>
      <c r="BW512" s="551" t="e">
        <f t="array" ref="BW512">bdRateExtend($G510:$G513,R510:R513,$AC510:$AC513,AN510:AN513)</f>
        <v>#VALUE!</v>
      </c>
      <c r="BX512" s="552"/>
      <c r="BY512" s="552"/>
      <c r="BZ512" s="541"/>
      <c r="CA512" s="541"/>
      <c r="CB512" s="552"/>
      <c r="CC512" s="561" t="e">
        <f t="array" ref="CC512">bdCAMBIExtend($G510:$G513,V510:V513,$AC510:$AC513,AR510:AR513)</f>
        <v>#VALUE!</v>
      </c>
      <c r="CD512" s="552"/>
      <c r="CE512" s="554">
        <f t="array" ref="CE512">testVMAFRange($G510:$G513,N510:N513,$AC510:$AC513,AJ510:AJ513)</f>
        <v>0</v>
      </c>
      <c r="CF512" s="541"/>
      <c r="CG512" s="554">
        <f t="array" ref="CG512">testVMAFRange($G510:$G513,O510:O513,$AC510:$AC513,AK510:AK513)</f>
        <v>0</v>
      </c>
      <c r="CH512" s="541"/>
    </row>
    <row r="513" spans="1:86" ht="17" hidden="1" customHeight="1" x14ac:dyDescent="0.2">
      <c r="A513" s="552"/>
      <c r="B513" s="571"/>
      <c r="C513" s="486"/>
      <c r="D513" s="602"/>
      <c r="E513" s="577"/>
      <c r="F513" s="240">
        <v>210</v>
      </c>
      <c r="G513" s="299">
        <f>'Anchor-AI'!L511</f>
        <v>0</v>
      </c>
      <c r="H513" s="300">
        <f>'Anchor-AI'!M511</f>
        <v>0</v>
      </c>
      <c r="I513" s="300">
        <f>'Anchor-AI'!N511</f>
        <v>0</v>
      </c>
      <c r="J513" s="300">
        <f>'Anchor-AI'!O511</f>
        <v>0</v>
      </c>
      <c r="K513" s="295">
        <f>(Summary!$C$63*H513+Summary!$C$64*I513+Summary!$C$65*J513)/Summary!$C$66</f>
        <v>0</v>
      </c>
      <c r="L513" s="300">
        <f>'Anchor-AI'!P511</f>
        <v>0</v>
      </c>
      <c r="M513" s="300">
        <f>'Anchor-AI'!Q511</f>
        <v>0</v>
      </c>
      <c r="N513" s="300">
        <f>'Anchor-AI'!R511</f>
        <v>0</v>
      </c>
      <c r="O513" s="300">
        <f>'Anchor-AI'!S511</f>
        <v>0</v>
      </c>
      <c r="P513" s="300">
        <f>'Anchor-AI'!T511</f>
        <v>0</v>
      </c>
      <c r="Q513" s="300">
        <f>'Anchor-AI'!U511</f>
        <v>0</v>
      </c>
      <c r="R513" s="300">
        <f>'Anchor-AI'!V511</f>
        <v>0</v>
      </c>
      <c r="S513" s="300">
        <f>'Anchor-AI'!W511</f>
        <v>0</v>
      </c>
      <c r="T513" s="300">
        <f>'Anchor-AI'!X511</f>
        <v>0</v>
      </c>
      <c r="U513" s="300">
        <f>10*LOG10(1/((Summary!$C$80/10^(R513/10)+Summary!$C$81/10^(S513/10)+Summary!$C$82/10^(T513/10))/Summary!$C$83))</f>
        <v>0</v>
      </c>
      <c r="V513" s="300">
        <f>'Anchor-AI'!Y511</f>
        <v>0</v>
      </c>
      <c r="W513" s="300">
        <f>'Anchor-AI'!Z511</f>
        <v>0</v>
      </c>
      <c r="X513" s="300">
        <f>'Anchor-AI'!AA511</f>
        <v>0</v>
      </c>
      <c r="Y513" s="357">
        <f>'Anchor-AI'!AB511</f>
        <v>0</v>
      </c>
      <c r="Z513" s="357">
        <f>'Anchor-AI'!AC511</f>
        <v>0</v>
      </c>
      <c r="AA513" s="301">
        <f t="shared" si="34"/>
        <v>0</v>
      </c>
      <c r="AB513" s="76"/>
      <c r="AC513" s="171">
        <f>'Test-AI'!L511</f>
        <v>0</v>
      </c>
      <c r="AD513" s="168">
        <f>'Test-AI'!M511</f>
        <v>0</v>
      </c>
      <c r="AE513" s="168">
        <f>'Test-AI'!N511</f>
        <v>0</v>
      </c>
      <c r="AF513" s="168">
        <f>'Test-AI'!O511</f>
        <v>0</v>
      </c>
      <c r="AG513" s="168">
        <f>(Summary!$C$63*AD513+Summary!$C$64*AE513+Summary!$C$65*AF513)/Summary!$C$66</f>
        <v>0</v>
      </c>
      <c r="AH513" s="168">
        <f>'Test-AI'!P511</f>
        <v>0</v>
      </c>
      <c r="AI513" s="168">
        <f>'Test-AI'!Q511</f>
        <v>0</v>
      </c>
      <c r="AJ513" s="168">
        <f>'Test-AI'!R511</f>
        <v>0</v>
      </c>
      <c r="AK513" s="168">
        <f>'Test-AI'!S511</f>
        <v>0</v>
      </c>
      <c r="AL513" s="168">
        <f>'Test-AI'!T511</f>
        <v>0</v>
      </c>
      <c r="AM513" s="168">
        <f>'Test-AI'!U511</f>
        <v>0</v>
      </c>
      <c r="AN513" s="168">
        <f>'Test-AI'!V511</f>
        <v>0</v>
      </c>
      <c r="AO513" s="168">
        <f>'Test-AI'!W511</f>
        <v>0</v>
      </c>
      <c r="AP513" s="168">
        <f>'Test-AI'!X511</f>
        <v>0</v>
      </c>
      <c r="AQ513" s="168">
        <f>10*LOG10(1/((Summary!$C$80/10^(AN513/10)+Summary!$C$81/10^(AO513/10)+Summary!$C$82/10^(AP513/10))/Summary!$C$83))</f>
        <v>0</v>
      </c>
      <c r="AR513" s="168">
        <f>'Test-AI'!Y511</f>
        <v>0</v>
      </c>
      <c r="AS513" s="168">
        <f>'Test-AI'!Z511</f>
        <v>0</v>
      </c>
      <c r="AT513" s="300">
        <f>'Test-AI'!AA511</f>
        <v>0</v>
      </c>
      <c r="AU513" s="357">
        <f>'Test-AI'!AB511</f>
        <v>0</v>
      </c>
      <c r="AV513" s="357">
        <f>'Test-AI'!AC511</f>
        <v>0</v>
      </c>
      <c r="AW513" s="301">
        <f t="shared" si="35"/>
        <v>0</v>
      </c>
      <c r="AX513" s="302" t="e">
        <f t="shared" si="36"/>
        <v>#DIV/0!</v>
      </c>
      <c r="AY513" s="303" t="e">
        <f t="shared" si="36"/>
        <v>#DIV/0!</v>
      </c>
      <c r="AZ513" s="297" t="e">
        <f t="shared" si="36"/>
        <v>#DIV/0!</v>
      </c>
      <c r="BA513" s="345" t="e">
        <f t="shared" si="33"/>
        <v>#DIV/0!</v>
      </c>
      <c r="BB513" s="75"/>
      <c r="BC513" s="75"/>
      <c r="BD513" s="570"/>
      <c r="BE513" s="550"/>
      <c r="BF513" s="553"/>
      <c r="BG513" s="553"/>
      <c r="BH513" s="553"/>
      <c r="BI513" s="553"/>
      <c r="BJ513" s="553"/>
      <c r="BK513" s="553"/>
      <c r="BL513" s="553"/>
      <c r="BM513" s="553"/>
      <c r="BN513" s="553"/>
      <c r="BO513" s="546"/>
      <c r="BP513" s="544"/>
      <c r="BQ513" s="546"/>
      <c r="BR513" s="544"/>
      <c r="BS513" s="553"/>
      <c r="BT513" s="553"/>
      <c r="BU513" s="553"/>
      <c r="BV513" s="553"/>
      <c r="BW513" s="553"/>
      <c r="BX513" s="553"/>
      <c r="BY513" s="553"/>
      <c r="BZ513" s="544"/>
      <c r="CA513" s="544"/>
      <c r="CB513" s="553"/>
      <c r="CC513" s="553"/>
      <c r="CD513" s="553"/>
      <c r="CE513" s="546"/>
      <c r="CF513" s="544"/>
      <c r="CG513" s="546"/>
      <c r="CH513" s="544"/>
    </row>
    <row r="514" spans="1:86" ht="17" hidden="1" customHeight="1" x14ac:dyDescent="0.2">
      <c r="A514" s="552"/>
      <c r="B514" s="620" t="s">
        <v>146</v>
      </c>
      <c r="C514" s="586" t="s">
        <v>118</v>
      </c>
      <c r="D514" s="601">
        <v>29.97</v>
      </c>
      <c r="E514" s="576">
        <v>8</v>
      </c>
      <c r="F514" s="238">
        <v>85</v>
      </c>
      <c r="G514" s="289">
        <f>'Anchor-AI'!L512</f>
        <v>0</v>
      </c>
      <c r="H514" s="290">
        <f>'Anchor-AI'!M512</f>
        <v>0</v>
      </c>
      <c r="I514" s="290">
        <f>'Anchor-AI'!N512</f>
        <v>0</v>
      </c>
      <c r="J514" s="290">
        <f>'Anchor-AI'!O512</f>
        <v>0</v>
      </c>
      <c r="K514" s="290">
        <f>(Summary!$C$63*H514+Summary!$C$64*I514+Summary!$C$65*J514)/Summary!$C$66</f>
        <v>0</v>
      </c>
      <c r="L514" s="290">
        <f>'Anchor-AI'!P512</f>
        <v>0</v>
      </c>
      <c r="M514" s="290">
        <f>'Anchor-AI'!Q512</f>
        <v>0</v>
      </c>
      <c r="N514" s="290">
        <f>'Anchor-AI'!R512</f>
        <v>0</v>
      </c>
      <c r="O514" s="290">
        <f>'Anchor-AI'!S512</f>
        <v>0</v>
      </c>
      <c r="P514" s="290">
        <f>'Anchor-AI'!T512</f>
        <v>0</v>
      </c>
      <c r="Q514" s="290">
        <f>'Anchor-AI'!U512</f>
        <v>0</v>
      </c>
      <c r="R514" s="290">
        <f>'Anchor-AI'!V512</f>
        <v>0</v>
      </c>
      <c r="S514" s="290">
        <f>'Anchor-AI'!W512</f>
        <v>0</v>
      </c>
      <c r="T514" s="290">
        <f>'Anchor-AI'!X512</f>
        <v>0</v>
      </c>
      <c r="U514" s="290">
        <f>10*LOG10(1/((Summary!$C$80/10^(R514/10)+Summary!$C$81/10^(S514/10)+Summary!$C$82/10^(T514/10))/Summary!$C$83))</f>
        <v>0</v>
      </c>
      <c r="V514" s="290">
        <f>'Anchor-AI'!Y512</f>
        <v>0</v>
      </c>
      <c r="W514" s="290">
        <f>'Anchor-AI'!Z512</f>
        <v>0</v>
      </c>
      <c r="X514" s="290">
        <f>'Anchor-AI'!AA512</f>
        <v>0</v>
      </c>
      <c r="Y514" s="360">
        <f>'Anchor-AI'!AB512</f>
        <v>0</v>
      </c>
      <c r="Z514" s="360">
        <f>'Anchor-AI'!AC512</f>
        <v>0</v>
      </c>
      <c r="AA514" s="291">
        <f t="shared" si="34"/>
        <v>0</v>
      </c>
      <c r="AC514" s="169">
        <f>'Test-AI'!L512</f>
        <v>0</v>
      </c>
      <c r="AD514" s="166">
        <f>'Test-AI'!M512</f>
        <v>0</v>
      </c>
      <c r="AE514" s="166">
        <f>'Test-AI'!N512</f>
        <v>0</v>
      </c>
      <c r="AF514" s="166">
        <f>'Test-AI'!O512</f>
        <v>0</v>
      </c>
      <c r="AG514" s="166">
        <f>(Summary!$C$63*AD514+Summary!$C$64*AE514+Summary!$C$65*AF514)/Summary!$C$66</f>
        <v>0</v>
      </c>
      <c r="AH514" s="166">
        <f>'Test-AI'!P512</f>
        <v>0</v>
      </c>
      <c r="AI514" s="166">
        <f>'Test-AI'!Q512</f>
        <v>0</v>
      </c>
      <c r="AJ514" s="166">
        <f>'Test-AI'!R512</f>
        <v>0</v>
      </c>
      <c r="AK514" s="166">
        <f>'Test-AI'!S512</f>
        <v>0</v>
      </c>
      <c r="AL514" s="166">
        <f>'Test-AI'!T512</f>
        <v>0</v>
      </c>
      <c r="AM514" s="166">
        <f>'Test-AI'!U512</f>
        <v>0</v>
      </c>
      <c r="AN514" s="166">
        <f>'Test-AI'!V512</f>
        <v>0</v>
      </c>
      <c r="AO514" s="166">
        <f>'Test-AI'!W512</f>
        <v>0</v>
      </c>
      <c r="AP514" s="166">
        <f>'Test-AI'!X512</f>
        <v>0</v>
      </c>
      <c r="AQ514" s="166">
        <f>10*LOG10(1/((Summary!$C$80/10^(AN514/10)+Summary!$C$81/10^(AO514/10)+Summary!$C$82/10^(AP514/10))/Summary!$C$83))</f>
        <v>0</v>
      </c>
      <c r="AR514" s="166">
        <f>'Test-AI'!Y512</f>
        <v>0</v>
      </c>
      <c r="AS514" s="166">
        <f>'Test-AI'!Z512</f>
        <v>0</v>
      </c>
      <c r="AT514" s="290">
        <f>'Test-AI'!AA512</f>
        <v>0</v>
      </c>
      <c r="AU514" s="356">
        <f>'Test-AI'!AB512</f>
        <v>0</v>
      </c>
      <c r="AV514" s="356">
        <f>'Test-AI'!AC512</f>
        <v>0</v>
      </c>
      <c r="AW514" s="291">
        <f t="shared" si="35"/>
        <v>0</v>
      </c>
      <c r="AX514" s="292" t="e">
        <f t="shared" si="36"/>
        <v>#DIV/0!</v>
      </c>
      <c r="AY514" s="293" t="e">
        <f t="shared" si="36"/>
        <v>#DIV/0!</v>
      </c>
      <c r="AZ514" s="292" t="e">
        <f t="shared" si="36"/>
        <v>#DIV/0!</v>
      </c>
      <c r="BA514" s="344" t="e">
        <f t="shared" si="33"/>
        <v>#DIV/0!</v>
      </c>
      <c r="BB514" s="75"/>
      <c r="BC514" s="75"/>
      <c r="BD514" s="572" t="s">
        <v>39</v>
      </c>
      <c r="BE514" s="549" t="e">
        <f t="array" ref="BE514">bdRateExtend($G514:$G517,H514:H517,$AC514:$AC517,AD514:AD517)</f>
        <v>#VALUE!</v>
      </c>
      <c r="BF514" s="551" t="e">
        <f t="array" ref="BF514">bdRateExtend($G514:$G519,H514:H519,$AC514:$AC519,AD514:AD519)</f>
        <v>#VALUE!</v>
      </c>
      <c r="BG514" s="551" t="e">
        <f t="array" ref="BG514">bdRateExtend($G514:$G519,I514:I519,$AC514:$AC519,AE514:AE519)</f>
        <v>#VALUE!</v>
      </c>
      <c r="BH514" s="551" t="e">
        <f t="array" ref="BH514">bdRateExtend($G514:$G519,J514:J519,$AC514:$AC519,AF514:AF519)</f>
        <v>#VALUE!</v>
      </c>
      <c r="BI514" s="551" t="e">
        <f t="array" ref="BI514">bdRateExtend($G514:$G519,K514:K519,$AC514:$AC519,AG514:AG519)</f>
        <v>#VALUE!</v>
      </c>
      <c r="BJ514" s="575" t="e">
        <f>(Summary!$C$94*BF514+Summary!$C$95*BG514+Summary!$C$96*BH514)/Summary!$C$97</f>
        <v>#VALUE!</v>
      </c>
      <c r="BK514" s="551" t="e">
        <f t="array" ref="BK514">bdRateExtend($G514:$G517,L514:L517,$AC514:$AC517,AH514:AH517)</f>
        <v>#VALUE!</v>
      </c>
      <c r="BL514" s="551" t="e">
        <f t="array" ref="BL514">bdRateExtend($G514:$G519,L514:L519,$AC514:$AC519,AH514:AH519)</f>
        <v>#VALUE!</v>
      </c>
      <c r="BM514" s="551" t="e">
        <f t="array" ref="BM514">bdRateExtend($G514:$G517,M514:M517,$AC514:$AC517,AI514:AI517)</f>
        <v>#VALUE!</v>
      </c>
      <c r="BN514" s="551" t="e">
        <f t="array" ref="BN514">bdRateExtend($G514:$G519,M514:M519,$AC514:$AC519,AI514:AI519)</f>
        <v>#VALUE!</v>
      </c>
      <c r="BO514" s="548" t="e">
        <f t="array" ref="BO514">bdRateExtend($G514:$G517,N514:N517,$AC514:$AC517,AJ514:AJ517,"None", FALSE,1)</f>
        <v>#VALUE!</v>
      </c>
      <c r="BP514" s="585" t="e">
        <f t="array" ref="BP514">bdRateExtend($G514:$G519,N514:N519,$AC514:$AC519,AJ514:AJ519,"None", FALSE,1)</f>
        <v>#VALUE!</v>
      </c>
      <c r="BQ514" s="548" t="e">
        <f t="array" ref="BQ514">bdRateExtend($G514:$G517,O514:O517,$AC514:$AC517,AK514:AK517,"None", FALSE,1)</f>
        <v>#VALUE!</v>
      </c>
      <c r="BR514" s="585" t="e">
        <f t="array" ref="BR514">bdRateExtend($G514:$G519,O514:O519,$AC514:$AC519,AK514:AK519,"None", FALSE,1)</f>
        <v>#VALUE!</v>
      </c>
      <c r="BS514" s="551" t="e">
        <f t="array" ref="BS514">bdRateExtend($G514:$G517,P514:P517,$AC514:$AC517,AL514:AL517)</f>
        <v>#VALUE!</v>
      </c>
      <c r="BT514" s="551" t="e">
        <f t="array" ref="BT514">bdRateExtend($G514:$G519,P514:P519,$AC514:$AC519,AL514:AL519)</f>
        <v>#VALUE!</v>
      </c>
      <c r="BU514" s="551" t="e">
        <f t="array" ref="BU514">bdRateExtend($G514:$G517,Q514:Q517,$AC514:$AC517,AM514:AM517)</f>
        <v>#VALUE!</v>
      </c>
      <c r="BV514" s="551" t="e">
        <f t="array" ref="BV514">bdRateExtend($G514:$G519,Q514:Q519,$AC514:$AC519,AM514:AM519)</f>
        <v>#VALUE!</v>
      </c>
      <c r="BW514" s="551" t="e">
        <f t="array" ref="BW514">bdRateExtend($G514:$G517,R514:R517,$AC514:$AC517,AN514:AN517)</f>
        <v>#VALUE!</v>
      </c>
      <c r="BX514" s="551" t="e">
        <f t="array" ref="BX514">bdRateExtend($G514:$G519,R514:R519,$AC514:$AC519,AN514:AN519)</f>
        <v>#VALUE!</v>
      </c>
      <c r="BY514" s="551" t="e">
        <f t="array" ref="BY514">bdRateExtend($G514:$G519,S514:S519,$AC514:$AC519,AO514:AO519)</f>
        <v>#VALUE!</v>
      </c>
      <c r="BZ514" s="555" t="e">
        <f t="array" ref="BZ514">bdRateExtend($G514:$G519,T514:T519,$AC514:$AC519,AP514:AP519)</f>
        <v>#VALUE!</v>
      </c>
      <c r="CA514" s="555" t="e">
        <f t="array" ref="CA514">bdRateExtend($G514:$G519,U514:U519,$AC514:$AC519,AQ514:AQ519)</f>
        <v>#VALUE!</v>
      </c>
      <c r="CB514" s="575" t="e">
        <f>(Summary!$C$108*BX514+Summary!$C$109*BY514+Summary!$C$110*BZ514)/Summary!$C$111</f>
        <v>#VALUE!</v>
      </c>
      <c r="CC514" s="561" t="e">
        <f t="array" ref="CC514">bdCAMBIExtend($G514:$G517,V514:V517,$AC514:$AC517,AR514:AR517)</f>
        <v>#VALUE!</v>
      </c>
      <c r="CD514" s="561" t="e">
        <f t="array" ref="CD514">bdCAMBIExtend($G514:$G519,V514:V519,$AC514:$AC519,AR514:AR519)</f>
        <v>#VALUE!</v>
      </c>
      <c r="CE514" s="547">
        <f t="array" ref="CE514">testVMAFRange($G514:$G517,N514:N517,$AC514:$AC517,AJ514:AJ517)</f>
        <v>0</v>
      </c>
      <c r="CF514" s="543">
        <f t="array" ref="CF514">testVMAFRange($G514:$G519,N514:N519,$AC514:$AC519,AJ514:AJ519)</f>
        <v>0</v>
      </c>
      <c r="CG514" s="547">
        <f t="array" ref="CG514">testVMAFRange($G514:$G517,O514:O517,$AC514:$AC517,AK514:AK517)</f>
        <v>0</v>
      </c>
      <c r="CH514" s="543">
        <f t="array" ref="CH514">testVMAFRange($G514:$G519,O514:O519,$AC514:$AC519,AK514:AK519)</f>
        <v>0</v>
      </c>
    </row>
    <row r="515" spans="1:86" ht="17" hidden="1" customHeight="1" x14ac:dyDescent="0.2">
      <c r="A515" s="552"/>
      <c r="B515" s="566"/>
      <c r="C515" s="485"/>
      <c r="D515" s="590"/>
      <c r="E515" s="558"/>
      <c r="F515" s="239">
        <v>110</v>
      </c>
      <c r="G515" s="294">
        <f>'Anchor-AI'!L513</f>
        <v>0</v>
      </c>
      <c r="H515" s="295">
        <f>'Anchor-AI'!M513</f>
        <v>0</v>
      </c>
      <c r="I515" s="295">
        <f>'Anchor-AI'!N513</f>
        <v>0</v>
      </c>
      <c r="J515" s="295">
        <f>'Anchor-AI'!O513</f>
        <v>0</v>
      </c>
      <c r="K515" s="295">
        <f>(Summary!$C$63*H515+Summary!$C$64*I515+Summary!$C$65*J515)/Summary!$C$66</f>
        <v>0</v>
      </c>
      <c r="L515" s="295">
        <f>'Anchor-AI'!P513</f>
        <v>0</v>
      </c>
      <c r="M515" s="295">
        <f>'Anchor-AI'!Q513</f>
        <v>0</v>
      </c>
      <c r="N515" s="295">
        <f>'Anchor-AI'!R513</f>
        <v>0</v>
      </c>
      <c r="O515" s="295">
        <f>'Anchor-AI'!S513</f>
        <v>0</v>
      </c>
      <c r="P515" s="295">
        <f>'Anchor-AI'!T513</f>
        <v>0</v>
      </c>
      <c r="Q515" s="295">
        <f>'Anchor-AI'!U513</f>
        <v>0</v>
      </c>
      <c r="R515" s="295">
        <f>'Anchor-AI'!V513</f>
        <v>0</v>
      </c>
      <c r="S515" s="295">
        <f>'Anchor-AI'!W513</f>
        <v>0</v>
      </c>
      <c r="T515" s="295">
        <f>'Anchor-AI'!X513</f>
        <v>0</v>
      </c>
      <c r="U515" s="295">
        <f>10*LOG10(1/((Summary!$C$80/10^(R515/10)+Summary!$C$81/10^(S515/10)+Summary!$C$82/10^(T515/10))/Summary!$C$83))</f>
        <v>0</v>
      </c>
      <c r="V515" s="295">
        <f>'Anchor-AI'!Y513</f>
        <v>0</v>
      </c>
      <c r="W515" s="295">
        <f>'Anchor-AI'!Z513</f>
        <v>0</v>
      </c>
      <c r="X515" s="295">
        <f>'Anchor-AI'!AA513</f>
        <v>0</v>
      </c>
      <c r="Y515" s="357">
        <f>'Anchor-AI'!AB513</f>
        <v>0</v>
      </c>
      <c r="Z515" s="357">
        <f>'Anchor-AI'!AC513</f>
        <v>0</v>
      </c>
      <c r="AA515" s="296">
        <f t="shared" si="34"/>
        <v>0</v>
      </c>
      <c r="AC515" s="170">
        <f>'Test-AI'!L513</f>
        <v>0</v>
      </c>
      <c r="AD515" s="167">
        <f>'Test-AI'!M513</f>
        <v>0</v>
      </c>
      <c r="AE515" s="167">
        <f>'Test-AI'!N513</f>
        <v>0</v>
      </c>
      <c r="AF515" s="167">
        <f>'Test-AI'!O513</f>
        <v>0</v>
      </c>
      <c r="AG515" s="167">
        <f>(Summary!$C$63*AD515+Summary!$C$64*AE515+Summary!$C$65*AF515)/Summary!$C$66</f>
        <v>0</v>
      </c>
      <c r="AH515" s="167">
        <f>'Test-AI'!P513</f>
        <v>0</v>
      </c>
      <c r="AI515" s="167">
        <f>'Test-AI'!Q513</f>
        <v>0</v>
      </c>
      <c r="AJ515" s="167">
        <f>'Test-AI'!R513</f>
        <v>0</v>
      </c>
      <c r="AK515" s="167">
        <f>'Test-AI'!S513</f>
        <v>0</v>
      </c>
      <c r="AL515" s="167">
        <f>'Test-AI'!T513</f>
        <v>0</v>
      </c>
      <c r="AM515" s="167">
        <f>'Test-AI'!U513</f>
        <v>0</v>
      </c>
      <c r="AN515" s="167">
        <f>'Test-AI'!V513</f>
        <v>0</v>
      </c>
      <c r="AO515" s="167">
        <f>'Test-AI'!W513</f>
        <v>0</v>
      </c>
      <c r="AP515" s="167">
        <f>'Test-AI'!X513</f>
        <v>0</v>
      </c>
      <c r="AQ515" s="167">
        <f>10*LOG10(1/((Summary!$C$80/10^(AN515/10)+Summary!$C$81/10^(AO515/10)+Summary!$C$82/10^(AP515/10))/Summary!$C$83))</f>
        <v>0</v>
      </c>
      <c r="AR515" s="167">
        <f>'Test-AI'!Y513</f>
        <v>0</v>
      </c>
      <c r="AS515" s="167">
        <f>'Test-AI'!Z513</f>
        <v>0</v>
      </c>
      <c r="AT515" s="295">
        <f>'Test-AI'!AA513</f>
        <v>0</v>
      </c>
      <c r="AU515" s="357">
        <f>'Test-AI'!AB513</f>
        <v>0</v>
      </c>
      <c r="AV515" s="357">
        <f>'Test-AI'!AC513</f>
        <v>0</v>
      </c>
      <c r="AW515" s="296">
        <f t="shared" si="35"/>
        <v>0</v>
      </c>
      <c r="AX515" s="297" t="e">
        <f t="shared" si="36"/>
        <v>#DIV/0!</v>
      </c>
      <c r="AY515" s="298" t="e">
        <f t="shared" si="36"/>
        <v>#DIV/0!</v>
      </c>
      <c r="AZ515" s="297" t="e">
        <f t="shared" si="36"/>
        <v>#DIV/0!</v>
      </c>
      <c r="BA515" s="345" t="e">
        <f t="shared" si="36"/>
        <v>#DIV/0!</v>
      </c>
      <c r="BB515" s="75"/>
      <c r="BC515" s="75"/>
      <c r="BD515" s="565"/>
      <c r="BE515" s="550"/>
      <c r="BF515" s="552"/>
      <c r="BG515" s="552"/>
      <c r="BH515" s="552"/>
      <c r="BI515" s="552"/>
      <c r="BJ515" s="552"/>
      <c r="BK515" s="553"/>
      <c r="BL515" s="552"/>
      <c r="BM515" s="553"/>
      <c r="BN515" s="552"/>
      <c r="BO515" s="546"/>
      <c r="BP515" s="541"/>
      <c r="BQ515" s="546"/>
      <c r="BR515" s="541"/>
      <c r="BS515" s="553"/>
      <c r="BT515" s="552"/>
      <c r="BU515" s="553"/>
      <c r="BV515" s="552"/>
      <c r="BW515" s="553"/>
      <c r="BX515" s="552"/>
      <c r="BY515" s="552"/>
      <c r="BZ515" s="541"/>
      <c r="CA515" s="541"/>
      <c r="CB515" s="552"/>
      <c r="CC515" s="553"/>
      <c r="CD515" s="552"/>
      <c r="CE515" s="546"/>
      <c r="CF515" s="541"/>
      <c r="CG515" s="546"/>
      <c r="CH515" s="541"/>
    </row>
    <row r="516" spans="1:86" ht="17" hidden="1" customHeight="1" x14ac:dyDescent="0.2">
      <c r="A516" s="552"/>
      <c r="B516" s="566"/>
      <c r="C516" s="485"/>
      <c r="D516" s="590"/>
      <c r="E516" s="558"/>
      <c r="F516" s="239">
        <v>135</v>
      </c>
      <c r="G516" s="294">
        <f>'Anchor-AI'!L514</f>
        <v>0</v>
      </c>
      <c r="H516" s="295">
        <f>'Anchor-AI'!M514</f>
        <v>0</v>
      </c>
      <c r="I516" s="295">
        <f>'Anchor-AI'!N514</f>
        <v>0</v>
      </c>
      <c r="J516" s="295">
        <f>'Anchor-AI'!O514</f>
        <v>0</v>
      </c>
      <c r="K516" s="295">
        <f>(Summary!$C$63*H516+Summary!$C$64*I516+Summary!$C$65*J516)/Summary!$C$66</f>
        <v>0</v>
      </c>
      <c r="L516" s="295">
        <f>'Anchor-AI'!P514</f>
        <v>0</v>
      </c>
      <c r="M516" s="295">
        <f>'Anchor-AI'!Q514</f>
        <v>0</v>
      </c>
      <c r="N516" s="295">
        <f>'Anchor-AI'!R514</f>
        <v>0</v>
      </c>
      <c r="O516" s="295">
        <f>'Anchor-AI'!S514</f>
        <v>0</v>
      </c>
      <c r="P516" s="295">
        <f>'Anchor-AI'!T514</f>
        <v>0</v>
      </c>
      <c r="Q516" s="295">
        <f>'Anchor-AI'!U514</f>
        <v>0</v>
      </c>
      <c r="R516" s="295">
        <f>'Anchor-AI'!V514</f>
        <v>0</v>
      </c>
      <c r="S516" s="295">
        <f>'Anchor-AI'!W514</f>
        <v>0</v>
      </c>
      <c r="T516" s="295">
        <f>'Anchor-AI'!X514</f>
        <v>0</v>
      </c>
      <c r="U516" s="295">
        <f>10*LOG10(1/((Summary!$C$80/10^(R516/10)+Summary!$C$81/10^(S516/10)+Summary!$C$82/10^(T516/10))/Summary!$C$83))</f>
        <v>0</v>
      </c>
      <c r="V516" s="295">
        <f>'Anchor-AI'!Y514</f>
        <v>0</v>
      </c>
      <c r="W516" s="295">
        <f>'Anchor-AI'!Z514</f>
        <v>0</v>
      </c>
      <c r="X516" s="295">
        <f>'Anchor-AI'!AA514</f>
        <v>0</v>
      </c>
      <c r="Y516" s="357">
        <f>'Anchor-AI'!AB514</f>
        <v>0</v>
      </c>
      <c r="Z516" s="357">
        <f>'Anchor-AI'!AC514</f>
        <v>0</v>
      </c>
      <c r="AA516" s="296">
        <f t="shared" ref="AA516:AA549" si="37">W516/3600</f>
        <v>0</v>
      </c>
      <c r="AC516" s="170">
        <f>'Test-AI'!L514</f>
        <v>0</v>
      </c>
      <c r="AD516" s="167">
        <f>'Test-AI'!M514</f>
        <v>0</v>
      </c>
      <c r="AE516" s="167">
        <f>'Test-AI'!N514</f>
        <v>0</v>
      </c>
      <c r="AF516" s="167">
        <f>'Test-AI'!O514</f>
        <v>0</v>
      </c>
      <c r="AG516" s="167">
        <f>(Summary!$C$63*AD516+Summary!$C$64*AE516+Summary!$C$65*AF516)/Summary!$C$66</f>
        <v>0</v>
      </c>
      <c r="AH516" s="167">
        <f>'Test-AI'!P514</f>
        <v>0</v>
      </c>
      <c r="AI516" s="167">
        <f>'Test-AI'!Q514</f>
        <v>0</v>
      </c>
      <c r="AJ516" s="167">
        <f>'Test-AI'!R514</f>
        <v>0</v>
      </c>
      <c r="AK516" s="167">
        <f>'Test-AI'!S514</f>
        <v>0</v>
      </c>
      <c r="AL516" s="167">
        <f>'Test-AI'!T514</f>
        <v>0</v>
      </c>
      <c r="AM516" s="167">
        <f>'Test-AI'!U514</f>
        <v>0</v>
      </c>
      <c r="AN516" s="167">
        <f>'Test-AI'!V514</f>
        <v>0</v>
      </c>
      <c r="AO516" s="167">
        <f>'Test-AI'!W514</f>
        <v>0</v>
      </c>
      <c r="AP516" s="167">
        <f>'Test-AI'!X514</f>
        <v>0</v>
      </c>
      <c r="AQ516" s="167">
        <f>10*LOG10(1/((Summary!$C$80/10^(AN516/10)+Summary!$C$81/10^(AO516/10)+Summary!$C$82/10^(AP516/10))/Summary!$C$83))</f>
        <v>0</v>
      </c>
      <c r="AR516" s="167">
        <f>'Test-AI'!Y514</f>
        <v>0</v>
      </c>
      <c r="AS516" s="167">
        <f>'Test-AI'!Z514</f>
        <v>0</v>
      </c>
      <c r="AT516" s="295">
        <f>'Test-AI'!AA514</f>
        <v>0</v>
      </c>
      <c r="AU516" s="357">
        <f>'Test-AI'!AB514</f>
        <v>0</v>
      </c>
      <c r="AV516" s="357">
        <f>'Test-AI'!AC514</f>
        <v>0</v>
      </c>
      <c r="AW516" s="296">
        <f t="shared" ref="AW516:AW549" si="38">AS516/3600</f>
        <v>0</v>
      </c>
      <c r="AX516" s="297" t="e">
        <f t="shared" ref="AX516:BA549" si="39">AS516/W516</f>
        <v>#DIV/0!</v>
      </c>
      <c r="AY516" s="298" t="e">
        <f t="shared" si="39"/>
        <v>#DIV/0!</v>
      </c>
      <c r="AZ516" s="297" t="e">
        <f t="shared" si="39"/>
        <v>#DIV/0!</v>
      </c>
      <c r="BA516" s="345" t="e">
        <f t="shared" si="39"/>
        <v>#DIV/0!</v>
      </c>
      <c r="BB516" s="75"/>
      <c r="BC516" s="75"/>
      <c r="BD516" s="573" t="s">
        <v>147</v>
      </c>
      <c r="BE516" s="549" t="e">
        <f t="array" ref="BE516">bdRateExtend($G515:$G518,H515:H518,$AC515:$AC518,AD515:AD518)</f>
        <v>#VALUE!</v>
      </c>
      <c r="BF516" s="552"/>
      <c r="BG516" s="552"/>
      <c r="BH516" s="552"/>
      <c r="BI516" s="552"/>
      <c r="BJ516" s="552"/>
      <c r="BK516" s="551" t="e">
        <f t="array" ref="BK516">bdRateExtend($G515:$G518,L515:L518,$AC515:$AC518,AH515:AH518)</f>
        <v>#VALUE!</v>
      </c>
      <c r="BL516" s="552"/>
      <c r="BM516" s="551" t="e">
        <f t="array" ref="BM516">bdRateExtend($G515:$G518,M515:M518,$AC515:$AC518,AI515:AI518)</f>
        <v>#VALUE!</v>
      </c>
      <c r="BN516" s="552"/>
      <c r="BO516" s="545" t="e">
        <f t="array" ref="BO516">bdRateExtend($G515:$G518,N515:N518,$AC515:$AC518,AJ515:AJ518,"None", FALSE,1)</f>
        <v>#VALUE!</v>
      </c>
      <c r="BP516" s="541"/>
      <c r="BQ516" s="545" t="e">
        <f t="array" ref="BQ516">bdRateExtend($G515:$G518,O515:O518,$AC515:$AC518,AK515:AK518,"None", FALSE,1)</f>
        <v>#VALUE!</v>
      </c>
      <c r="BR516" s="541"/>
      <c r="BS516" s="551" t="e">
        <f t="array" ref="BS516">bdRateExtend($G515:$G518,P515:P518,$AC515:$AC518,AL515:AL518)</f>
        <v>#VALUE!</v>
      </c>
      <c r="BT516" s="552"/>
      <c r="BU516" s="551" t="e">
        <f t="array" ref="BU516">bdRateExtend($G515:$G518,Q515:Q518,$AC515:$AC518,AM515:AM518)</f>
        <v>#VALUE!</v>
      </c>
      <c r="BV516" s="552"/>
      <c r="BW516" s="551" t="e">
        <f t="array" ref="BW516">bdRateExtend($G515:$G518,R515:R518,$AC515:$AC518,AN515:AN518)</f>
        <v>#VALUE!</v>
      </c>
      <c r="BX516" s="552"/>
      <c r="BY516" s="552"/>
      <c r="BZ516" s="541"/>
      <c r="CA516" s="541"/>
      <c r="CB516" s="552"/>
      <c r="CC516" s="561" t="e">
        <f t="array" ref="CC516">bdCAMBIExtend($G515:$G518,V515:V518,$AC515:$AC518,AR515:AR518)</f>
        <v>#VALUE!</v>
      </c>
      <c r="CD516" s="552"/>
      <c r="CE516" s="554">
        <f t="array" ref="CE516">testVMAFRange($G515:$G518,N515:N518,$AC515:$AC518,AJ515:AJ518)</f>
        <v>0</v>
      </c>
      <c r="CF516" s="541"/>
      <c r="CG516" s="554">
        <f t="array" ref="CG516">testVMAFRange($G515:$G518,O515:O518,$AC515:$AC518,AK515:AK518)</f>
        <v>0</v>
      </c>
      <c r="CH516" s="541"/>
    </row>
    <row r="517" spans="1:86" ht="17" hidden="1" customHeight="1" x14ac:dyDescent="0.2">
      <c r="A517" s="552"/>
      <c r="B517" s="566"/>
      <c r="C517" s="485"/>
      <c r="D517" s="590"/>
      <c r="E517" s="558"/>
      <c r="F517" s="239">
        <v>160</v>
      </c>
      <c r="G517" s="294">
        <f>'Anchor-AI'!L515</f>
        <v>0</v>
      </c>
      <c r="H517" s="295">
        <f>'Anchor-AI'!M515</f>
        <v>0</v>
      </c>
      <c r="I517" s="295">
        <f>'Anchor-AI'!N515</f>
        <v>0</v>
      </c>
      <c r="J517" s="295">
        <f>'Anchor-AI'!O515</f>
        <v>0</v>
      </c>
      <c r="K517" s="295">
        <f>(Summary!$C$63*H517+Summary!$C$64*I517+Summary!$C$65*J517)/Summary!$C$66</f>
        <v>0</v>
      </c>
      <c r="L517" s="295">
        <f>'Anchor-AI'!P515</f>
        <v>0</v>
      </c>
      <c r="M517" s="295">
        <f>'Anchor-AI'!Q515</f>
        <v>0</v>
      </c>
      <c r="N517" s="295">
        <f>'Anchor-AI'!R515</f>
        <v>0</v>
      </c>
      <c r="O517" s="295">
        <f>'Anchor-AI'!S515</f>
        <v>0</v>
      </c>
      <c r="P517" s="295">
        <f>'Anchor-AI'!T515</f>
        <v>0</v>
      </c>
      <c r="Q517" s="295">
        <f>'Anchor-AI'!U515</f>
        <v>0</v>
      </c>
      <c r="R517" s="295">
        <f>'Anchor-AI'!V515</f>
        <v>0</v>
      </c>
      <c r="S517" s="295">
        <f>'Anchor-AI'!W515</f>
        <v>0</v>
      </c>
      <c r="T517" s="295">
        <f>'Anchor-AI'!X515</f>
        <v>0</v>
      </c>
      <c r="U517" s="295">
        <f>10*LOG10(1/((Summary!$C$80/10^(R517/10)+Summary!$C$81/10^(S517/10)+Summary!$C$82/10^(T517/10))/Summary!$C$83))</f>
        <v>0</v>
      </c>
      <c r="V517" s="295">
        <f>'Anchor-AI'!Y515</f>
        <v>0</v>
      </c>
      <c r="W517" s="295">
        <f>'Anchor-AI'!Z515</f>
        <v>0</v>
      </c>
      <c r="X517" s="295">
        <f>'Anchor-AI'!AA515</f>
        <v>0</v>
      </c>
      <c r="Y517" s="357">
        <f>'Anchor-AI'!AB515</f>
        <v>0</v>
      </c>
      <c r="Z517" s="357">
        <f>'Anchor-AI'!AC515</f>
        <v>0</v>
      </c>
      <c r="AA517" s="296">
        <f t="shared" si="37"/>
        <v>0</v>
      </c>
      <c r="AC517" s="170">
        <f>'Test-AI'!L515</f>
        <v>0</v>
      </c>
      <c r="AD517" s="167">
        <f>'Test-AI'!M515</f>
        <v>0</v>
      </c>
      <c r="AE517" s="167">
        <f>'Test-AI'!N515</f>
        <v>0</v>
      </c>
      <c r="AF517" s="167">
        <f>'Test-AI'!O515</f>
        <v>0</v>
      </c>
      <c r="AG517" s="167">
        <f>(Summary!$C$63*AD517+Summary!$C$64*AE517+Summary!$C$65*AF517)/Summary!$C$66</f>
        <v>0</v>
      </c>
      <c r="AH517" s="167">
        <f>'Test-AI'!P515</f>
        <v>0</v>
      </c>
      <c r="AI517" s="167">
        <f>'Test-AI'!Q515</f>
        <v>0</v>
      </c>
      <c r="AJ517" s="167">
        <f>'Test-AI'!R515</f>
        <v>0</v>
      </c>
      <c r="AK517" s="167">
        <f>'Test-AI'!S515</f>
        <v>0</v>
      </c>
      <c r="AL517" s="167">
        <f>'Test-AI'!T515</f>
        <v>0</v>
      </c>
      <c r="AM517" s="167">
        <f>'Test-AI'!U515</f>
        <v>0</v>
      </c>
      <c r="AN517" s="167">
        <f>'Test-AI'!V515</f>
        <v>0</v>
      </c>
      <c r="AO517" s="167">
        <f>'Test-AI'!W515</f>
        <v>0</v>
      </c>
      <c r="AP517" s="167">
        <f>'Test-AI'!X515</f>
        <v>0</v>
      </c>
      <c r="AQ517" s="167">
        <f>10*LOG10(1/((Summary!$C$80/10^(AN517/10)+Summary!$C$81/10^(AO517/10)+Summary!$C$82/10^(AP517/10))/Summary!$C$83))</f>
        <v>0</v>
      </c>
      <c r="AR517" s="167">
        <f>'Test-AI'!Y515</f>
        <v>0</v>
      </c>
      <c r="AS517" s="167">
        <f>'Test-AI'!Z515</f>
        <v>0</v>
      </c>
      <c r="AT517" s="295">
        <f>'Test-AI'!AA515</f>
        <v>0</v>
      </c>
      <c r="AU517" s="357">
        <f>'Test-AI'!AB515</f>
        <v>0</v>
      </c>
      <c r="AV517" s="357">
        <f>'Test-AI'!AC515</f>
        <v>0</v>
      </c>
      <c r="AW517" s="296">
        <f t="shared" si="38"/>
        <v>0</v>
      </c>
      <c r="AX517" s="297" t="e">
        <f t="shared" si="39"/>
        <v>#DIV/0!</v>
      </c>
      <c r="AY517" s="298" t="e">
        <f t="shared" si="39"/>
        <v>#DIV/0!</v>
      </c>
      <c r="AZ517" s="297" t="e">
        <f t="shared" si="39"/>
        <v>#DIV/0!</v>
      </c>
      <c r="BA517" s="345" t="e">
        <f t="shared" si="39"/>
        <v>#DIV/0!</v>
      </c>
      <c r="BB517" s="75"/>
      <c r="BC517" s="75"/>
      <c r="BD517" s="565"/>
      <c r="BE517" s="550"/>
      <c r="BF517" s="552"/>
      <c r="BG517" s="552"/>
      <c r="BH517" s="552"/>
      <c r="BI517" s="552"/>
      <c r="BJ517" s="552"/>
      <c r="BK517" s="553"/>
      <c r="BL517" s="552"/>
      <c r="BM517" s="553"/>
      <c r="BN517" s="552"/>
      <c r="BO517" s="546"/>
      <c r="BP517" s="541"/>
      <c r="BQ517" s="546"/>
      <c r="BR517" s="541"/>
      <c r="BS517" s="553"/>
      <c r="BT517" s="552"/>
      <c r="BU517" s="553"/>
      <c r="BV517" s="552"/>
      <c r="BW517" s="553"/>
      <c r="BX517" s="552"/>
      <c r="BY517" s="552"/>
      <c r="BZ517" s="541"/>
      <c r="CA517" s="541"/>
      <c r="CB517" s="552"/>
      <c r="CC517" s="553"/>
      <c r="CD517" s="552"/>
      <c r="CE517" s="546"/>
      <c r="CF517" s="541"/>
      <c r="CG517" s="546"/>
      <c r="CH517" s="541"/>
    </row>
    <row r="518" spans="1:86" ht="17" hidden="1" customHeight="1" x14ac:dyDescent="0.2">
      <c r="A518" s="552"/>
      <c r="B518" s="566"/>
      <c r="C518" s="485"/>
      <c r="D518" s="590"/>
      <c r="E518" s="558"/>
      <c r="F518" s="239">
        <v>185</v>
      </c>
      <c r="G518" s="294">
        <f>'Anchor-AI'!L516</f>
        <v>0</v>
      </c>
      <c r="H518" s="295">
        <f>'Anchor-AI'!M516</f>
        <v>0</v>
      </c>
      <c r="I518" s="295">
        <f>'Anchor-AI'!N516</f>
        <v>0</v>
      </c>
      <c r="J518" s="295">
        <f>'Anchor-AI'!O516</f>
        <v>0</v>
      </c>
      <c r="K518" s="295">
        <f>(Summary!$C$63*H518+Summary!$C$64*I518+Summary!$C$65*J518)/Summary!$C$66</f>
        <v>0</v>
      </c>
      <c r="L518" s="295">
        <f>'Anchor-AI'!P516</f>
        <v>0</v>
      </c>
      <c r="M518" s="295">
        <f>'Anchor-AI'!Q516</f>
        <v>0</v>
      </c>
      <c r="N518" s="295">
        <f>'Anchor-AI'!R516</f>
        <v>0</v>
      </c>
      <c r="O518" s="295">
        <f>'Anchor-AI'!S516</f>
        <v>0</v>
      </c>
      <c r="P518" s="295">
        <f>'Anchor-AI'!T516</f>
        <v>0</v>
      </c>
      <c r="Q518" s="295">
        <f>'Anchor-AI'!U516</f>
        <v>0</v>
      </c>
      <c r="R518" s="295">
        <f>'Anchor-AI'!V516</f>
        <v>0</v>
      </c>
      <c r="S518" s="295">
        <f>'Anchor-AI'!W516</f>
        <v>0</v>
      </c>
      <c r="T518" s="295">
        <f>'Anchor-AI'!X516</f>
        <v>0</v>
      </c>
      <c r="U518" s="295">
        <f>10*LOG10(1/((Summary!$C$80/10^(R518/10)+Summary!$C$81/10^(S518/10)+Summary!$C$82/10^(T518/10))/Summary!$C$83))</f>
        <v>0</v>
      </c>
      <c r="V518" s="295">
        <f>'Anchor-AI'!Y516</f>
        <v>0</v>
      </c>
      <c r="W518" s="295">
        <f>'Anchor-AI'!Z516</f>
        <v>0</v>
      </c>
      <c r="X518" s="295">
        <f>'Anchor-AI'!AA516</f>
        <v>0</v>
      </c>
      <c r="Y518" s="357">
        <f>'Anchor-AI'!AB516</f>
        <v>0</v>
      </c>
      <c r="Z518" s="357">
        <f>'Anchor-AI'!AC516</f>
        <v>0</v>
      </c>
      <c r="AA518" s="296">
        <f t="shared" si="37"/>
        <v>0</v>
      </c>
      <c r="AC518" s="170">
        <f>'Test-AI'!L516</f>
        <v>0</v>
      </c>
      <c r="AD518" s="167">
        <f>'Test-AI'!M516</f>
        <v>0</v>
      </c>
      <c r="AE518" s="167">
        <f>'Test-AI'!N516</f>
        <v>0</v>
      </c>
      <c r="AF518" s="167">
        <f>'Test-AI'!O516</f>
        <v>0</v>
      </c>
      <c r="AG518" s="167">
        <f>(Summary!$C$63*AD518+Summary!$C$64*AE518+Summary!$C$65*AF518)/Summary!$C$66</f>
        <v>0</v>
      </c>
      <c r="AH518" s="167">
        <f>'Test-AI'!P516</f>
        <v>0</v>
      </c>
      <c r="AI518" s="167">
        <f>'Test-AI'!Q516</f>
        <v>0</v>
      </c>
      <c r="AJ518" s="167">
        <f>'Test-AI'!R516</f>
        <v>0</v>
      </c>
      <c r="AK518" s="167">
        <f>'Test-AI'!S516</f>
        <v>0</v>
      </c>
      <c r="AL518" s="167">
        <f>'Test-AI'!T516</f>
        <v>0</v>
      </c>
      <c r="AM518" s="167">
        <f>'Test-AI'!U516</f>
        <v>0</v>
      </c>
      <c r="AN518" s="167">
        <f>'Test-AI'!V516</f>
        <v>0</v>
      </c>
      <c r="AO518" s="167">
        <f>'Test-AI'!W516</f>
        <v>0</v>
      </c>
      <c r="AP518" s="167">
        <f>'Test-AI'!X516</f>
        <v>0</v>
      </c>
      <c r="AQ518" s="167">
        <f>10*LOG10(1/((Summary!$C$80/10^(AN518/10)+Summary!$C$81/10^(AO518/10)+Summary!$C$82/10^(AP518/10))/Summary!$C$83))</f>
        <v>0</v>
      </c>
      <c r="AR518" s="167">
        <f>'Test-AI'!Y516</f>
        <v>0</v>
      </c>
      <c r="AS518" s="167">
        <f>'Test-AI'!Z516</f>
        <v>0</v>
      </c>
      <c r="AT518" s="295">
        <f>'Test-AI'!AA516</f>
        <v>0</v>
      </c>
      <c r="AU518" s="357">
        <f>'Test-AI'!AB516</f>
        <v>0</v>
      </c>
      <c r="AV518" s="357">
        <f>'Test-AI'!AC516</f>
        <v>0</v>
      </c>
      <c r="AW518" s="296">
        <f t="shared" si="38"/>
        <v>0</v>
      </c>
      <c r="AX518" s="297" t="e">
        <f t="shared" si="39"/>
        <v>#DIV/0!</v>
      </c>
      <c r="AY518" s="298" t="e">
        <f t="shared" si="39"/>
        <v>#DIV/0!</v>
      </c>
      <c r="AZ518" s="297" t="e">
        <f t="shared" si="39"/>
        <v>#DIV/0!</v>
      </c>
      <c r="BA518" s="345" t="e">
        <f t="shared" si="39"/>
        <v>#DIV/0!</v>
      </c>
      <c r="BB518" s="75"/>
      <c r="BC518" s="75"/>
      <c r="BD518" s="574" t="s">
        <v>46</v>
      </c>
      <c r="BE518" s="549" t="e">
        <f t="array" ref="BE518">bdRateExtend($G516:$G519,H516:H519,$AC516:$AC519,AD516:AD519)</f>
        <v>#VALUE!</v>
      </c>
      <c r="BF518" s="552"/>
      <c r="BG518" s="552"/>
      <c r="BH518" s="552"/>
      <c r="BI518" s="552"/>
      <c r="BJ518" s="552"/>
      <c r="BK518" s="551" t="e">
        <f t="array" ref="BK518">bdRateExtend($G516:$G519,L516:L519,$AC516:$AC519,AH516:AH519)</f>
        <v>#VALUE!</v>
      </c>
      <c r="BL518" s="552"/>
      <c r="BM518" s="551" t="e">
        <f t="array" ref="BM518">bdRateExtend($G516:$G519,M516:M519,$AC516:$AC519,AI516:AI519)</f>
        <v>#VALUE!</v>
      </c>
      <c r="BN518" s="552"/>
      <c r="BO518" s="545" t="e">
        <f t="array" ref="BO518">bdRateExtend($G516:$G519,N516:N519,$AC516:$AC519,AJ516:AJ519,"None", FALSE,1)</f>
        <v>#VALUE!</v>
      </c>
      <c r="BP518" s="541"/>
      <c r="BQ518" s="545" t="e">
        <f t="array" ref="BQ518">bdRateExtend($G516:$G519,O516:O519,$AC516:$AC519,AK516:AK519,"None", FALSE,1)</f>
        <v>#VALUE!</v>
      </c>
      <c r="BR518" s="541"/>
      <c r="BS518" s="551" t="e">
        <f t="array" ref="BS518">bdRateExtend($G516:$G519,P516:P519,$AC516:$AC519,AL516:AL519)</f>
        <v>#VALUE!</v>
      </c>
      <c r="BT518" s="552"/>
      <c r="BU518" s="551" t="e">
        <f t="array" ref="BU518">bdRateExtend($G516:$G519,Q516:Q519,$AC516:$AC519,AM516:AM519)</f>
        <v>#VALUE!</v>
      </c>
      <c r="BV518" s="552"/>
      <c r="BW518" s="551" t="e">
        <f t="array" ref="BW518">bdRateExtend($G516:$G519,R516:R519,$AC516:$AC519,AN516:AN519)</f>
        <v>#VALUE!</v>
      </c>
      <c r="BX518" s="552"/>
      <c r="BY518" s="552"/>
      <c r="BZ518" s="541"/>
      <c r="CA518" s="541"/>
      <c r="CB518" s="552"/>
      <c r="CC518" s="561" t="e">
        <f t="array" ref="CC518">bdCAMBIExtend($G516:$G519,V516:V519,$AC516:$AC519,AR516:AR519)</f>
        <v>#VALUE!</v>
      </c>
      <c r="CD518" s="552"/>
      <c r="CE518" s="554">
        <f t="array" ref="CE518">testVMAFRange($G516:$G519,N516:N519,$AC516:$AC519,AJ516:AJ519)</f>
        <v>0</v>
      </c>
      <c r="CF518" s="541"/>
      <c r="CG518" s="554">
        <f t="array" ref="CG518">testVMAFRange($G516:$G519,O516:O519,$AC516:$AC519,AK516:AK519)</f>
        <v>0</v>
      </c>
      <c r="CH518" s="541"/>
    </row>
    <row r="519" spans="1:86" ht="17" hidden="1" customHeight="1" x14ac:dyDescent="0.2">
      <c r="A519" s="552"/>
      <c r="B519" s="571"/>
      <c r="C519" s="486"/>
      <c r="D519" s="602"/>
      <c r="E519" s="577"/>
      <c r="F519" s="240">
        <v>210</v>
      </c>
      <c r="G519" s="299">
        <f>'Anchor-AI'!L517</f>
        <v>0</v>
      </c>
      <c r="H519" s="300">
        <f>'Anchor-AI'!M517</f>
        <v>0</v>
      </c>
      <c r="I519" s="300">
        <f>'Anchor-AI'!N517</f>
        <v>0</v>
      </c>
      <c r="J519" s="300">
        <f>'Anchor-AI'!O517</f>
        <v>0</v>
      </c>
      <c r="K519" s="295">
        <f>(Summary!$C$63*H519+Summary!$C$64*I519+Summary!$C$65*J519)/Summary!$C$66</f>
        <v>0</v>
      </c>
      <c r="L519" s="300">
        <f>'Anchor-AI'!P517</f>
        <v>0</v>
      </c>
      <c r="M519" s="300">
        <f>'Anchor-AI'!Q517</f>
        <v>0</v>
      </c>
      <c r="N519" s="300">
        <f>'Anchor-AI'!R517</f>
        <v>0</v>
      </c>
      <c r="O519" s="300">
        <f>'Anchor-AI'!S517</f>
        <v>0</v>
      </c>
      <c r="P519" s="300">
        <f>'Anchor-AI'!T517</f>
        <v>0</v>
      </c>
      <c r="Q519" s="300">
        <f>'Anchor-AI'!U517</f>
        <v>0</v>
      </c>
      <c r="R519" s="300">
        <f>'Anchor-AI'!V517</f>
        <v>0</v>
      </c>
      <c r="S519" s="300">
        <f>'Anchor-AI'!W517</f>
        <v>0</v>
      </c>
      <c r="T519" s="300">
        <f>'Anchor-AI'!X517</f>
        <v>0</v>
      </c>
      <c r="U519" s="300">
        <f>10*LOG10(1/((Summary!$C$80/10^(R519/10)+Summary!$C$81/10^(S519/10)+Summary!$C$82/10^(T519/10))/Summary!$C$83))</f>
        <v>0</v>
      </c>
      <c r="V519" s="300">
        <f>'Anchor-AI'!Y517</f>
        <v>0</v>
      </c>
      <c r="W519" s="300">
        <f>'Anchor-AI'!Z517</f>
        <v>0</v>
      </c>
      <c r="X519" s="300">
        <f>'Anchor-AI'!AA517</f>
        <v>0</v>
      </c>
      <c r="Y519" s="357">
        <f>'Anchor-AI'!AB517</f>
        <v>0</v>
      </c>
      <c r="Z519" s="357">
        <f>'Anchor-AI'!AC517</f>
        <v>0</v>
      </c>
      <c r="AA519" s="301">
        <f t="shared" si="37"/>
        <v>0</v>
      </c>
      <c r="AB519" s="76"/>
      <c r="AC519" s="171">
        <f>'Test-AI'!L517</f>
        <v>0</v>
      </c>
      <c r="AD519" s="168">
        <f>'Test-AI'!M517</f>
        <v>0</v>
      </c>
      <c r="AE519" s="168">
        <f>'Test-AI'!N517</f>
        <v>0</v>
      </c>
      <c r="AF519" s="168">
        <f>'Test-AI'!O517</f>
        <v>0</v>
      </c>
      <c r="AG519" s="168">
        <f>(Summary!$C$63*AD519+Summary!$C$64*AE519+Summary!$C$65*AF519)/Summary!$C$66</f>
        <v>0</v>
      </c>
      <c r="AH519" s="168">
        <f>'Test-AI'!P517</f>
        <v>0</v>
      </c>
      <c r="AI519" s="168">
        <f>'Test-AI'!Q517</f>
        <v>0</v>
      </c>
      <c r="AJ519" s="168">
        <f>'Test-AI'!R517</f>
        <v>0</v>
      </c>
      <c r="AK519" s="168">
        <f>'Test-AI'!S517</f>
        <v>0</v>
      </c>
      <c r="AL519" s="168">
        <f>'Test-AI'!T517</f>
        <v>0</v>
      </c>
      <c r="AM519" s="168">
        <f>'Test-AI'!U517</f>
        <v>0</v>
      </c>
      <c r="AN519" s="168">
        <f>'Test-AI'!V517</f>
        <v>0</v>
      </c>
      <c r="AO519" s="168">
        <f>'Test-AI'!W517</f>
        <v>0</v>
      </c>
      <c r="AP519" s="168">
        <f>'Test-AI'!X517</f>
        <v>0</v>
      </c>
      <c r="AQ519" s="168">
        <f>10*LOG10(1/((Summary!$C$80/10^(AN519/10)+Summary!$C$81/10^(AO519/10)+Summary!$C$82/10^(AP519/10))/Summary!$C$83))</f>
        <v>0</v>
      </c>
      <c r="AR519" s="168">
        <f>'Test-AI'!Y517</f>
        <v>0</v>
      </c>
      <c r="AS519" s="168">
        <f>'Test-AI'!Z517</f>
        <v>0</v>
      </c>
      <c r="AT519" s="300">
        <f>'Test-AI'!AA517</f>
        <v>0</v>
      </c>
      <c r="AU519" s="357">
        <f>'Test-AI'!AB517</f>
        <v>0</v>
      </c>
      <c r="AV519" s="357">
        <f>'Test-AI'!AC517</f>
        <v>0</v>
      </c>
      <c r="AW519" s="301">
        <f t="shared" si="38"/>
        <v>0</v>
      </c>
      <c r="AX519" s="302" t="e">
        <f t="shared" si="39"/>
        <v>#DIV/0!</v>
      </c>
      <c r="AY519" s="303" t="e">
        <f t="shared" si="39"/>
        <v>#DIV/0!</v>
      </c>
      <c r="AZ519" s="297" t="e">
        <f t="shared" si="39"/>
        <v>#DIV/0!</v>
      </c>
      <c r="BA519" s="345" t="e">
        <f t="shared" si="39"/>
        <v>#DIV/0!</v>
      </c>
      <c r="BB519" s="75"/>
      <c r="BC519" s="75"/>
      <c r="BD519" s="570"/>
      <c r="BE519" s="550"/>
      <c r="BF519" s="553"/>
      <c r="BG519" s="553"/>
      <c r="BH519" s="553"/>
      <c r="BI519" s="553"/>
      <c r="BJ519" s="553"/>
      <c r="BK519" s="553"/>
      <c r="BL519" s="553"/>
      <c r="BM519" s="553"/>
      <c r="BN519" s="553"/>
      <c r="BO519" s="546"/>
      <c r="BP519" s="544"/>
      <c r="BQ519" s="546"/>
      <c r="BR519" s="544"/>
      <c r="BS519" s="553"/>
      <c r="BT519" s="553"/>
      <c r="BU519" s="553"/>
      <c r="BV519" s="553"/>
      <c r="BW519" s="553"/>
      <c r="BX519" s="553"/>
      <c r="BY519" s="553"/>
      <c r="BZ519" s="544"/>
      <c r="CA519" s="544"/>
      <c r="CB519" s="553"/>
      <c r="CC519" s="553"/>
      <c r="CD519" s="553"/>
      <c r="CE519" s="546"/>
      <c r="CF519" s="544"/>
      <c r="CG519" s="546"/>
      <c r="CH519" s="544"/>
    </row>
    <row r="520" spans="1:86" ht="17" hidden="1" customHeight="1" x14ac:dyDescent="0.2">
      <c r="A520" s="552"/>
      <c r="B520" s="620" t="s">
        <v>148</v>
      </c>
      <c r="C520" s="586" t="s">
        <v>119</v>
      </c>
      <c r="D520" s="601">
        <v>30</v>
      </c>
      <c r="E520" s="576">
        <v>8</v>
      </c>
      <c r="F520" s="238">
        <v>85</v>
      </c>
      <c r="G520" s="289">
        <f>'Anchor-AI'!L518</f>
        <v>0</v>
      </c>
      <c r="H520" s="290">
        <f>'Anchor-AI'!M518</f>
        <v>0</v>
      </c>
      <c r="I520" s="290">
        <f>'Anchor-AI'!N518</f>
        <v>0</v>
      </c>
      <c r="J520" s="290">
        <f>'Anchor-AI'!O518</f>
        <v>0</v>
      </c>
      <c r="K520" s="290">
        <f>(Summary!$C$63*H520+Summary!$C$64*I520+Summary!$C$65*J520)/Summary!$C$66</f>
        <v>0</v>
      </c>
      <c r="L520" s="290">
        <f>'Anchor-AI'!P518</f>
        <v>0</v>
      </c>
      <c r="M520" s="290">
        <f>'Anchor-AI'!Q518</f>
        <v>0</v>
      </c>
      <c r="N520" s="290">
        <f>'Anchor-AI'!R518</f>
        <v>0</v>
      </c>
      <c r="O520" s="290">
        <f>'Anchor-AI'!S518</f>
        <v>0</v>
      </c>
      <c r="P520" s="290">
        <f>'Anchor-AI'!T518</f>
        <v>0</v>
      </c>
      <c r="Q520" s="290">
        <f>'Anchor-AI'!U518</f>
        <v>0</v>
      </c>
      <c r="R520" s="290">
        <f>'Anchor-AI'!V518</f>
        <v>0</v>
      </c>
      <c r="S520" s="290">
        <f>'Anchor-AI'!W518</f>
        <v>0</v>
      </c>
      <c r="T520" s="290">
        <f>'Anchor-AI'!X518</f>
        <v>0</v>
      </c>
      <c r="U520" s="290">
        <f>10*LOG10(1/((Summary!$C$80/10^(R520/10)+Summary!$C$81/10^(S520/10)+Summary!$C$82/10^(T520/10))/Summary!$C$83))</f>
        <v>0</v>
      </c>
      <c r="V520" s="290">
        <f>'Anchor-AI'!Y518</f>
        <v>0</v>
      </c>
      <c r="W520" s="290">
        <f>'Anchor-AI'!Z518</f>
        <v>0</v>
      </c>
      <c r="X520" s="290">
        <f>'Anchor-AI'!AA518</f>
        <v>0</v>
      </c>
      <c r="Y520" s="360">
        <f>'Anchor-AI'!AB518</f>
        <v>0</v>
      </c>
      <c r="Z520" s="360">
        <f>'Anchor-AI'!AC518</f>
        <v>0</v>
      </c>
      <c r="AA520" s="291">
        <f t="shared" si="37"/>
        <v>0</v>
      </c>
      <c r="AC520" s="169">
        <f>'Test-AI'!L518</f>
        <v>0</v>
      </c>
      <c r="AD520" s="166">
        <f>'Test-AI'!M518</f>
        <v>0</v>
      </c>
      <c r="AE520" s="166">
        <f>'Test-AI'!N518</f>
        <v>0</v>
      </c>
      <c r="AF520" s="166">
        <f>'Test-AI'!O518</f>
        <v>0</v>
      </c>
      <c r="AG520" s="166">
        <f>(Summary!$C$63*AD520+Summary!$C$64*AE520+Summary!$C$65*AF520)/Summary!$C$66</f>
        <v>0</v>
      </c>
      <c r="AH520" s="166">
        <f>'Test-AI'!P518</f>
        <v>0</v>
      </c>
      <c r="AI520" s="166">
        <f>'Test-AI'!Q518</f>
        <v>0</v>
      </c>
      <c r="AJ520" s="166">
        <f>'Test-AI'!R518</f>
        <v>0</v>
      </c>
      <c r="AK520" s="166">
        <f>'Test-AI'!S518</f>
        <v>0</v>
      </c>
      <c r="AL520" s="166">
        <f>'Test-AI'!T518</f>
        <v>0</v>
      </c>
      <c r="AM520" s="166">
        <f>'Test-AI'!U518</f>
        <v>0</v>
      </c>
      <c r="AN520" s="166">
        <f>'Test-AI'!V518</f>
        <v>0</v>
      </c>
      <c r="AO520" s="166">
        <f>'Test-AI'!W518</f>
        <v>0</v>
      </c>
      <c r="AP520" s="166">
        <f>'Test-AI'!X518</f>
        <v>0</v>
      </c>
      <c r="AQ520" s="166">
        <f>10*LOG10(1/((Summary!$C$80/10^(AN520/10)+Summary!$C$81/10^(AO520/10)+Summary!$C$82/10^(AP520/10))/Summary!$C$83))</f>
        <v>0</v>
      </c>
      <c r="AR520" s="166">
        <f>'Test-AI'!Y518</f>
        <v>0</v>
      </c>
      <c r="AS520" s="166">
        <f>'Test-AI'!Z518</f>
        <v>0</v>
      </c>
      <c r="AT520" s="290">
        <f>'Test-AI'!AA518</f>
        <v>0</v>
      </c>
      <c r="AU520" s="356">
        <f>'Test-AI'!AB518</f>
        <v>0</v>
      </c>
      <c r="AV520" s="356">
        <f>'Test-AI'!AC518</f>
        <v>0</v>
      </c>
      <c r="AW520" s="291">
        <f t="shared" si="38"/>
        <v>0</v>
      </c>
      <c r="AX520" s="292" t="e">
        <f t="shared" si="39"/>
        <v>#DIV/0!</v>
      </c>
      <c r="AY520" s="293" t="e">
        <f t="shared" si="39"/>
        <v>#DIV/0!</v>
      </c>
      <c r="AZ520" s="292" t="e">
        <f t="shared" si="39"/>
        <v>#DIV/0!</v>
      </c>
      <c r="BA520" s="344" t="e">
        <f t="shared" si="39"/>
        <v>#DIV/0!</v>
      </c>
      <c r="BB520" s="75"/>
      <c r="BC520" s="75"/>
      <c r="BD520" s="572" t="s">
        <v>39</v>
      </c>
      <c r="BE520" s="549" t="e">
        <f t="array" ref="BE520">bdRateExtend($G520:$G523,H520:H523,$AC520:$AC523,AD520:AD523)</f>
        <v>#VALUE!</v>
      </c>
      <c r="BF520" s="551" t="e">
        <f t="array" ref="BF520">bdRateExtend($G520:$G525,H520:H525,$AC520:$AC525,AD520:AD525)</f>
        <v>#VALUE!</v>
      </c>
      <c r="BG520" s="551" t="e">
        <f t="array" ref="BG520">bdRateExtend($G520:$G525,I520:I525,$AC520:$AC525,AE520:AE525)</f>
        <v>#VALUE!</v>
      </c>
      <c r="BH520" s="551" t="e">
        <f t="array" ref="BH520">bdRateExtend($G520:$G525,J520:J525,$AC520:$AC525,AF520:AF525)</f>
        <v>#VALUE!</v>
      </c>
      <c r="BI520" s="551" t="e">
        <f t="array" ref="BI520">bdRateExtend($G520:$G525,K520:K525,$AC520:$AC525,AG520:AG525)</f>
        <v>#VALUE!</v>
      </c>
      <c r="BJ520" s="575" t="e">
        <f>(Summary!$C$94*BF520+Summary!$C$95*BG520+Summary!$C$96*BH520)/Summary!$C$97</f>
        <v>#VALUE!</v>
      </c>
      <c r="BK520" s="551" t="e">
        <f t="array" ref="BK520">bdRateExtend($G520:$G523,L520:L523,$AC520:$AC523,AH520:AH523)</f>
        <v>#VALUE!</v>
      </c>
      <c r="BL520" s="551" t="e">
        <f t="array" ref="BL520">bdRateExtend($G520:$G525,L520:L525,$AC520:$AC525,AH520:AH525)</f>
        <v>#VALUE!</v>
      </c>
      <c r="BM520" s="551" t="e">
        <f t="array" ref="BM520">bdRateExtend($G520:$G523,M520:M523,$AC520:$AC523,AI520:AI523)</f>
        <v>#VALUE!</v>
      </c>
      <c r="BN520" s="551" t="e">
        <f t="array" ref="BN520">bdRateExtend($G520:$G525,M520:M525,$AC520:$AC525,AI520:AI525)</f>
        <v>#VALUE!</v>
      </c>
      <c r="BO520" s="548" t="e">
        <f t="array" ref="BO520">bdRateExtend($G520:$G523,N520:N523,$AC520:$AC523,AJ520:AJ523,"None", FALSE,1)</f>
        <v>#VALUE!</v>
      </c>
      <c r="BP520" s="585" t="e">
        <f t="array" ref="BP520">bdRateExtend($G520:$G525,N520:N525,$AC520:$AC525,AJ520:AJ525,"None", FALSE,1)</f>
        <v>#VALUE!</v>
      </c>
      <c r="BQ520" s="548" t="e">
        <f t="array" ref="BQ520">bdRateExtend($G520:$G523,O520:O523,$AC520:$AC523,AK520:AK523,"None", FALSE,1)</f>
        <v>#VALUE!</v>
      </c>
      <c r="BR520" s="585" t="e">
        <f t="array" ref="BR520">bdRateExtend($G520:$G525,O520:O525,$AC520:$AC525,AK520:AK525,"None", FALSE,1)</f>
        <v>#VALUE!</v>
      </c>
      <c r="BS520" s="551" t="e">
        <f t="array" ref="BS520">bdRateExtend($G520:$G523,P520:P523,$AC520:$AC523,AL520:AL523)</f>
        <v>#VALUE!</v>
      </c>
      <c r="BT520" s="551" t="e">
        <f t="array" ref="BT520">bdRateExtend($G520:$G525,P520:P525,$AC520:$AC525,AL520:AL525)</f>
        <v>#VALUE!</v>
      </c>
      <c r="BU520" s="551" t="e">
        <f t="array" ref="BU520">bdRateExtend($G520:$G523,Q520:Q523,$AC520:$AC523,AM520:AM523)</f>
        <v>#VALUE!</v>
      </c>
      <c r="BV520" s="551" t="e">
        <f t="array" ref="BV520">bdRateExtend($G520:$G525,Q520:Q525,$AC520:$AC525,AM520:AM525)</f>
        <v>#VALUE!</v>
      </c>
      <c r="BW520" s="551" t="e">
        <f t="array" ref="BW520">bdRateExtend($G520:$G523,R520:R523,$AC520:$AC523,AN520:AN523)</f>
        <v>#VALUE!</v>
      </c>
      <c r="BX520" s="551" t="e">
        <f t="array" ref="BX520">bdRateExtend($G520:$G525,R520:R525,$AC520:$AC525,AN520:AN525)</f>
        <v>#VALUE!</v>
      </c>
      <c r="BY520" s="551" t="e">
        <f t="array" ref="BY520">bdRateExtend($G520:$G525,S520:S525,$AC520:$AC525,AO520:AO525)</f>
        <v>#VALUE!</v>
      </c>
      <c r="BZ520" s="555" t="e">
        <f t="array" ref="BZ520">bdRateExtend($G520:$G525,T520:T525,$AC520:$AC525,AP520:AP525)</f>
        <v>#VALUE!</v>
      </c>
      <c r="CA520" s="555" t="e">
        <f t="array" ref="CA520">bdRateExtend($G520:$G525,U520:U525,$AC520:$AC525,AQ520:AQ525)</f>
        <v>#VALUE!</v>
      </c>
      <c r="CB520" s="575" t="e">
        <f>(Summary!$C$108*BX520+Summary!$C$109*BY520+Summary!$C$110*BZ520)/Summary!$C$111</f>
        <v>#VALUE!</v>
      </c>
      <c r="CC520" s="593" t="e">
        <f t="array" ref="CC520">bdCAMBIExtend($G520:$G523,V520:V523,$AC520:$AC523,AR520:AR523)</f>
        <v>#VALUE!</v>
      </c>
      <c r="CD520" s="578" t="e">
        <f t="array" ref="CD520">bdCAMBIExtend($G520:$G525,V520:V525,$AC520:$AC525,AR520:AR525)</f>
        <v>#VALUE!</v>
      </c>
      <c r="CE520" s="547">
        <f t="array" ref="CE520">testVMAFRange($G520:$G523,N520:N523,$AC520:$AC523,AJ520:AJ523)</f>
        <v>0</v>
      </c>
      <c r="CF520" s="543">
        <f t="array" ref="CF520">testVMAFRange($G520:$G525,N520:N525,$AC520:$AC525,AJ520:AJ525)</f>
        <v>0</v>
      </c>
      <c r="CG520" s="547">
        <f t="array" ref="CG520">testVMAFRange($G520:$G523,O520:O523,$AC520:$AC523,AK520:AK523)</f>
        <v>0</v>
      </c>
      <c r="CH520" s="543">
        <f t="array" ref="CH520">testVMAFRange($G520:$G525,O520:O525,$AC520:$AC525,AK520:AK525)</f>
        <v>0</v>
      </c>
    </row>
    <row r="521" spans="1:86" ht="17" hidden="1" customHeight="1" x14ac:dyDescent="0.2">
      <c r="A521" s="552"/>
      <c r="B521" s="566"/>
      <c r="C521" s="485"/>
      <c r="D521" s="590"/>
      <c r="E521" s="558"/>
      <c r="F521" s="239">
        <v>110</v>
      </c>
      <c r="G521" s="294">
        <f>'Anchor-AI'!L519</f>
        <v>0</v>
      </c>
      <c r="H521" s="295">
        <f>'Anchor-AI'!M519</f>
        <v>0</v>
      </c>
      <c r="I521" s="295">
        <f>'Anchor-AI'!N519</f>
        <v>0</v>
      </c>
      <c r="J521" s="295">
        <f>'Anchor-AI'!O519</f>
        <v>0</v>
      </c>
      <c r="K521" s="295">
        <f>(Summary!$C$63*H521+Summary!$C$64*I521+Summary!$C$65*J521)/Summary!$C$66</f>
        <v>0</v>
      </c>
      <c r="L521" s="295">
        <f>'Anchor-AI'!P519</f>
        <v>0</v>
      </c>
      <c r="M521" s="295">
        <f>'Anchor-AI'!Q519</f>
        <v>0</v>
      </c>
      <c r="N521" s="295">
        <f>'Anchor-AI'!R519</f>
        <v>0</v>
      </c>
      <c r="O521" s="295">
        <f>'Anchor-AI'!S519</f>
        <v>0</v>
      </c>
      <c r="P521" s="295">
        <f>'Anchor-AI'!T519</f>
        <v>0</v>
      </c>
      <c r="Q521" s="295">
        <f>'Anchor-AI'!U519</f>
        <v>0</v>
      </c>
      <c r="R521" s="295">
        <f>'Anchor-AI'!V519</f>
        <v>0</v>
      </c>
      <c r="S521" s="295">
        <f>'Anchor-AI'!W519</f>
        <v>0</v>
      </c>
      <c r="T521" s="295">
        <f>'Anchor-AI'!X519</f>
        <v>0</v>
      </c>
      <c r="U521" s="295">
        <f>10*LOG10(1/((Summary!$C$80/10^(R521/10)+Summary!$C$81/10^(S521/10)+Summary!$C$82/10^(T521/10))/Summary!$C$83))</f>
        <v>0</v>
      </c>
      <c r="V521" s="295">
        <f>'Anchor-AI'!Y519</f>
        <v>0</v>
      </c>
      <c r="W521" s="295">
        <f>'Anchor-AI'!Z519</f>
        <v>0</v>
      </c>
      <c r="X521" s="295">
        <f>'Anchor-AI'!AA519</f>
        <v>0</v>
      </c>
      <c r="Y521" s="357">
        <f>'Anchor-AI'!AB519</f>
        <v>0</v>
      </c>
      <c r="Z521" s="357">
        <f>'Anchor-AI'!AC519</f>
        <v>0</v>
      </c>
      <c r="AA521" s="296">
        <f t="shared" si="37"/>
        <v>0</v>
      </c>
      <c r="AC521" s="170">
        <f>'Test-AI'!L519</f>
        <v>0</v>
      </c>
      <c r="AD521" s="167">
        <f>'Test-AI'!M519</f>
        <v>0</v>
      </c>
      <c r="AE521" s="167">
        <f>'Test-AI'!N519</f>
        <v>0</v>
      </c>
      <c r="AF521" s="167">
        <f>'Test-AI'!O519</f>
        <v>0</v>
      </c>
      <c r="AG521" s="167">
        <f>(Summary!$C$63*AD521+Summary!$C$64*AE521+Summary!$C$65*AF521)/Summary!$C$66</f>
        <v>0</v>
      </c>
      <c r="AH521" s="167">
        <f>'Test-AI'!P519</f>
        <v>0</v>
      </c>
      <c r="AI521" s="167">
        <f>'Test-AI'!Q519</f>
        <v>0</v>
      </c>
      <c r="AJ521" s="167">
        <f>'Test-AI'!R519</f>
        <v>0</v>
      </c>
      <c r="AK521" s="167">
        <f>'Test-AI'!S519</f>
        <v>0</v>
      </c>
      <c r="AL521" s="167">
        <f>'Test-AI'!T519</f>
        <v>0</v>
      </c>
      <c r="AM521" s="167">
        <f>'Test-AI'!U519</f>
        <v>0</v>
      </c>
      <c r="AN521" s="167">
        <f>'Test-AI'!V519</f>
        <v>0</v>
      </c>
      <c r="AO521" s="167">
        <f>'Test-AI'!W519</f>
        <v>0</v>
      </c>
      <c r="AP521" s="167">
        <f>'Test-AI'!X519</f>
        <v>0</v>
      </c>
      <c r="AQ521" s="167">
        <f>10*LOG10(1/((Summary!$C$80/10^(AN521/10)+Summary!$C$81/10^(AO521/10)+Summary!$C$82/10^(AP521/10))/Summary!$C$83))</f>
        <v>0</v>
      </c>
      <c r="AR521" s="167">
        <f>'Test-AI'!Y519</f>
        <v>0</v>
      </c>
      <c r="AS521" s="167">
        <f>'Test-AI'!Z519</f>
        <v>0</v>
      </c>
      <c r="AT521" s="295">
        <f>'Test-AI'!AA519</f>
        <v>0</v>
      </c>
      <c r="AU521" s="357">
        <f>'Test-AI'!AB519</f>
        <v>0</v>
      </c>
      <c r="AV521" s="357">
        <f>'Test-AI'!AC519</f>
        <v>0</v>
      </c>
      <c r="AW521" s="296">
        <f t="shared" si="38"/>
        <v>0</v>
      </c>
      <c r="AX521" s="297" t="e">
        <f t="shared" si="39"/>
        <v>#DIV/0!</v>
      </c>
      <c r="AY521" s="298" t="e">
        <f t="shared" si="39"/>
        <v>#DIV/0!</v>
      </c>
      <c r="AZ521" s="297" t="e">
        <f t="shared" si="39"/>
        <v>#DIV/0!</v>
      </c>
      <c r="BA521" s="345" t="e">
        <f t="shared" si="39"/>
        <v>#DIV/0!</v>
      </c>
      <c r="BB521" s="75"/>
      <c r="BC521" s="75"/>
      <c r="BD521" s="565"/>
      <c r="BE521" s="550"/>
      <c r="BF521" s="552"/>
      <c r="BG521" s="552"/>
      <c r="BH521" s="552"/>
      <c r="BI521" s="552"/>
      <c r="BJ521" s="552"/>
      <c r="BK521" s="553"/>
      <c r="BL521" s="552"/>
      <c r="BM521" s="553"/>
      <c r="BN521" s="552"/>
      <c r="BO521" s="546"/>
      <c r="BP521" s="541"/>
      <c r="BQ521" s="546"/>
      <c r="BR521" s="541"/>
      <c r="BS521" s="553"/>
      <c r="BT521" s="552"/>
      <c r="BU521" s="553"/>
      <c r="BV521" s="552"/>
      <c r="BW521" s="553"/>
      <c r="BX521" s="552"/>
      <c r="BY521" s="552"/>
      <c r="BZ521" s="541"/>
      <c r="CA521" s="541"/>
      <c r="CB521" s="552"/>
      <c r="CC521" s="550"/>
      <c r="CD521" s="541"/>
      <c r="CE521" s="546"/>
      <c r="CF521" s="541"/>
      <c r="CG521" s="546"/>
      <c r="CH521" s="541"/>
    </row>
    <row r="522" spans="1:86" ht="17" hidden="1" customHeight="1" x14ac:dyDescent="0.2">
      <c r="A522" s="552"/>
      <c r="B522" s="566"/>
      <c r="C522" s="485"/>
      <c r="D522" s="590"/>
      <c r="E522" s="558"/>
      <c r="F522" s="239">
        <v>135</v>
      </c>
      <c r="G522" s="294">
        <f>'Anchor-AI'!L520</f>
        <v>0</v>
      </c>
      <c r="H522" s="295">
        <f>'Anchor-AI'!M520</f>
        <v>0</v>
      </c>
      <c r="I522" s="295">
        <f>'Anchor-AI'!N520</f>
        <v>0</v>
      </c>
      <c r="J522" s="295">
        <f>'Anchor-AI'!O520</f>
        <v>0</v>
      </c>
      <c r="K522" s="295">
        <f>(Summary!$C$63*H522+Summary!$C$64*I522+Summary!$C$65*J522)/Summary!$C$66</f>
        <v>0</v>
      </c>
      <c r="L522" s="295">
        <f>'Anchor-AI'!P520</f>
        <v>0</v>
      </c>
      <c r="M522" s="295">
        <f>'Anchor-AI'!Q520</f>
        <v>0</v>
      </c>
      <c r="N522" s="295">
        <f>'Anchor-AI'!R520</f>
        <v>0</v>
      </c>
      <c r="O522" s="295">
        <f>'Anchor-AI'!S520</f>
        <v>0</v>
      </c>
      <c r="P522" s="295">
        <f>'Anchor-AI'!T520</f>
        <v>0</v>
      </c>
      <c r="Q522" s="295">
        <f>'Anchor-AI'!U520</f>
        <v>0</v>
      </c>
      <c r="R522" s="295">
        <f>'Anchor-AI'!V520</f>
        <v>0</v>
      </c>
      <c r="S522" s="295">
        <f>'Anchor-AI'!W520</f>
        <v>0</v>
      </c>
      <c r="T522" s="295">
        <f>'Anchor-AI'!X520</f>
        <v>0</v>
      </c>
      <c r="U522" s="295">
        <f>10*LOG10(1/((Summary!$C$80/10^(R522/10)+Summary!$C$81/10^(S522/10)+Summary!$C$82/10^(T522/10))/Summary!$C$83))</f>
        <v>0</v>
      </c>
      <c r="V522" s="295">
        <f>'Anchor-AI'!Y520</f>
        <v>0</v>
      </c>
      <c r="W522" s="295">
        <f>'Anchor-AI'!Z520</f>
        <v>0</v>
      </c>
      <c r="X522" s="295">
        <f>'Anchor-AI'!AA520</f>
        <v>0</v>
      </c>
      <c r="Y522" s="357">
        <f>'Anchor-AI'!AB520</f>
        <v>0</v>
      </c>
      <c r="Z522" s="357">
        <f>'Anchor-AI'!AC520</f>
        <v>0</v>
      </c>
      <c r="AA522" s="296">
        <f t="shared" si="37"/>
        <v>0</v>
      </c>
      <c r="AC522" s="170">
        <f>'Test-AI'!L520</f>
        <v>0</v>
      </c>
      <c r="AD522" s="167">
        <f>'Test-AI'!M520</f>
        <v>0</v>
      </c>
      <c r="AE522" s="167">
        <f>'Test-AI'!N520</f>
        <v>0</v>
      </c>
      <c r="AF522" s="167">
        <f>'Test-AI'!O520</f>
        <v>0</v>
      </c>
      <c r="AG522" s="167">
        <f>(Summary!$C$63*AD522+Summary!$C$64*AE522+Summary!$C$65*AF522)/Summary!$C$66</f>
        <v>0</v>
      </c>
      <c r="AH522" s="167">
        <f>'Test-AI'!P520</f>
        <v>0</v>
      </c>
      <c r="AI522" s="167">
        <f>'Test-AI'!Q520</f>
        <v>0</v>
      </c>
      <c r="AJ522" s="167">
        <f>'Test-AI'!R520</f>
        <v>0</v>
      </c>
      <c r="AK522" s="167">
        <f>'Test-AI'!S520</f>
        <v>0</v>
      </c>
      <c r="AL522" s="167">
        <f>'Test-AI'!T520</f>
        <v>0</v>
      </c>
      <c r="AM522" s="167">
        <f>'Test-AI'!U520</f>
        <v>0</v>
      </c>
      <c r="AN522" s="167">
        <f>'Test-AI'!V520</f>
        <v>0</v>
      </c>
      <c r="AO522" s="167">
        <f>'Test-AI'!W520</f>
        <v>0</v>
      </c>
      <c r="AP522" s="167">
        <f>'Test-AI'!X520</f>
        <v>0</v>
      </c>
      <c r="AQ522" s="167">
        <f>10*LOG10(1/((Summary!$C$80/10^(AN522/10)+Summary!$C$81/10^(AO522/10)+Summary!$C$82/10^(AP522/10))/Summary!$C$83))</f>
        <v>0</v>
      </c>
      <c r="AR522" s="167">
        <f>'Test-AI'!Y520</f>
        <v>0</v>
      </c>
      <c r="AS522" s="167">
        <f>'Test-AI'!Z520</f>
        <v>0</v>
      </c>
      <c r="AT522" s="295">
        <f>'Test-AI'!AA520</f>
        <v>0</v>
      </c>
      <c r="AU522" s="357">
        <f>'Test-AI'!AB520</f>
        <v>0</v>
      </c>
      <c r="AV522" s="357">
        <f>'Test-AI'!AC520</f>
        <v>0</v>
      </c>
      <c r="AW522" s="296">
        <f t="shared" si="38"/>
        <v>0</v>
      </c>
      <c r="AX522" s="297" t="e">
        <f t="shared" si="39"/>
        <v>#DIV/0!</v>
      </c>
      <c r="AY522" s="298" t="e">
        <f t="shared" si="39"/>
        <v>#DIV/0!</v>
      </c>
      <c r="AZ522" s="297" t="e">
        <f t="shared" si="39"/>
        <v>#DIV/0!</v>
      </c>
      <c r="BA522" s="345" t="e">
        <f t="shared" si="39"/>
        <v>#DIV/0!</v>
      </c>
      <c r="BB522" s="75"/>
      <c r="BC522" s="75"/>
      <c r="BD522" s="573" t="s">
        <v>147</v>
      </c>
      <c r="BE522" s="549" t="e">
        <f t="array" ref="BE522">bdRateExtend($G521:$G524,H521:H524,$AC521:$AC524,AD521:AD524)</f>
        <v>#VALUE!</v>
      </c>
      <c r="BF522" s="552"/>
      <c r="BG522" s="552"/>
      <c r="BH522" s="552"/>
      <c r="BI522" s="552"/>
      <c r="BJ522" s="552"/>
      <c r="BK522" s="551" t="e">
        <f t="array" ref="BK522">bdRateExtend($G521:$G524,L521:L524,$AC521:$AC524,AH521:AH524)</f>
        <v>#VALUE!</v>
      </c>
      <c r="BL522" s="552"/>
      <c r="BM522" s="551" t="e">
        <f t="array" ref="BM522">bdRateExtend($G521:$G524,M521:M524,$AC521:$AC524,AI521:AI524)</f>
        <v>#VALUE!</v>
      </c>
      <c r="BN522" s="552"/>
      <c r="BO522" s="545" t="e">
        <f t="array" ref="BO522">bdRateExtend($G521:$G524,N521:N524,$AC521:$AC524,AJ521:AJ524,"None", FALSE,1)</f>
        <v>#VALUE!</v>
      </c>
      <c r="BP522" s="541"/>
      <c r="BQ522" s="545" t="e">
        <f t="array" ref="BQ522">bdRateExtend($G521:$G524,O521:O524,$AC521:$AC524,AK521:AK524,"None", FALSE,1)</f>
        <v>#VALUE!</v>
      </c>
      <c r="BR522" s="541"/>
      <c r="BS522" s="551" t="e">
        <f t="array" ref="BS522">bdRateExtend($G521:$G524,P521:P524,$AC521:$AC524,AL521:AL524)</f>
        <v>#VALUE!</v>
      </c>
      <c r="BT522" s="552"/>
      <c r="BU522" s="551" t="e">
        <f t="array" ref="BU522">bdRateExtend($G521:$G524,Q521:Q524,$AC521:$AC524,AM521:AM524)</f>
        <v>#VALUE!</v>
      </c>
      <c r="BV522" s="552"/>
      <c r="BW522" s="551" t="e">
        <f t="array" ref="BW522">bdRateExtend($G521:$G524,R521:R524,$AC521:$AC524,AN521:AN524)</f>
        <v>#VALUE!</v>
      </c>
      <c r="BX522" s="552"/>
      <c r="BY522" s="552"/>
      <c r="BZ522" s="541"/>
      <c r="CA522" s="541"/>
      <c r="CB522" s="552"/>
      <c r="CC522" s="560" t="e">
        <f t="array" ref="CC522">bdCAMBIExtend($G521:$G524,V521:V524,$AC521:$AC524,AR521:AR524)</f>
        <v>#VALUE!</v>
      </c>
      <c r="CD522" s="541"/>
      <c r="CE522" s="554">
        <f t="array" ref="CE522">testVMAFRange($G521:$G524,N521:N524,$AC521:$AC524,AJ521:AJ524)</f>
        <v>0</v>
      </c>
      <c r="CF522" s="541"/>
      <c r="CG522" s="554">
        <f t="array" ref="CG522">testVMAFRange($G521:$G524,O521:O524,$AC521:$AC524,AK521:AK524)</f>
        <v>0</v>
      </c>
      <c r="CH522" s="541"/>
    </row>
    <row r="523" spans="1:86" ht="17" hidden="1" customHeight="1" x14ac:dyDescent="0.2">
      <c r="A523" s="552"/>
      <c r="B523" s="566"/>
      <c r="C523" s="485"/>
      <c r="D523" s="590"/>
      <c r="E523" s="558"/>
      <c r="F523" s="239">
        <v>160</v>
      </c>
      <c r="G523" s="294">
        <f>'Anchor-AI'!L521</f>
        <v>0</v>
      </c>
      <c r="H523" s="295">
        <f>'Anchor-AI'!M521</f>
        <v>0</v>
      </c>
      <c r="I523" s="295">
        <f>'Anchor-AI'!N521</f>
        <v>0</v>
      </c>
      <c r="J523" s="295">
        <f>'Anchor-AI'!O521</f>
        <v>0</v>
      </c>
      <c r="K523" s="295">
        <f>(Summary!$C$63*H523+Summary!$C$64*I523+Summary!$C$65*J523)/Summary!$C$66</f>
        <v>0</v>
      </c>
      <c r="L523" s="295">
        <f>'Anchor-AI'!P521</f>
        <v>0</v>
      </c>
      <c r="M523" s="295">
        <f>'Anchor-AI'!Q521</f>
        <v>0</v>
      </c>
      <c r="N523" s="295">
        <f>'Anchor-AI'!R521</f>
        <v>0</v>
      </c>
      <c r="O523" s="295">
        <f>'Anchor-AI'!S521</f>
        <v>0</v>
      </c>
      <c r="P523" s="295">
        <f>'Anchor-AI'!T521</f>
        <v>0</v>
      </c>
      <c r="Q523" s="295">
        <f>'Anchor-AI'!U521</f>
        <v>0</v>
      </c>
      <c r="R523" s="295">
        <f>'Anchor-AI'!V521</f>
        <v>0</v>
      </c>
      <c r="S523" s="295">
        <f>'Anchor-AI'!W521</f>
        <v>0</v>
      </c>
      <c r="T523" s="295">
        <f>'Anchor-AI'!X521</f>
        <v>0</v>
      </c>
      <c r="U523" s="295">
        <f>10*LOG10(1/((Summary!$C$80/10^(R523/10)+Summary!$C$81/10^(S523/10)+Summary!$C$82/10^(T523/10))/Summary!$C$83))</f>
        <v>0</v>
      </c>
      <c r="V523" s="295">
        <f>'Anchor-AI'!Y521</f>
        <v>0</v>
      </c>
      <c r="W523" s="295">
        <f>'Anchor-AI'!Z521</f>
        <v>0</v>
      </c>
      <c r="X523" s="295">
        <f>'Anchor-AI'!AA521</f>
        <v>0</v>
      </c>
      <c r="Y523" s="357">
        <f>'Anchor-AI'!AB521</f>
        <v>0</v>
      </c>
      <c r="Z523" s="357">
        <f>'Anchor-AI'!AC521</f>
        <v>0</v>
      </c>
      <c r="AA523" s="296">
        <f t="shared" si="37"/>
        <v>0</v>
      </c>
      <c r="AC523" s="170">
        <f>'Test-AI'!L521</f>
        <v>0</v>
      </c>
      <c r="AD523" s="167">
        <f>'Test-AI'!M521</f>
        <v>0</v>
      </c>
      <c r="AE523" s="167">
        <f>'Test-AI'!N521</f>
        <v>0</v>
      </c>
      <c r="AF523" s="167">
        <f>'Test-AI'!O521</f>
        <v>0</v>
      </c>
      <c r="AG523" s="167">
        <f>(Summary!$C$63*AD523+Summary!$C$64*AE523+Summary!$C$65*AF523)/Summary!$C$66</f>
        <v>0</v>
      </c>
      <c r="AH523" s="167">
        <f>'Test-AI'!P521</f>
        <v>0</v>
      </c>
      <c r="AI523" s="167">
        <f>'Test-AI'!Q521</f>
        <v>0</v>
      </c>
      <c r="AJ523" s="167">
        <f>'Test-AI'!R521</f>
        <v>0</v>
      </c>
      <c r="AK523" s="167">
        <f>'Test-AI'!S521</f>
        <v>0</v>
      </c>
      <c r="AL523" s="167">
        <f>'Test-AI'!T521</f>
        <v>0</v>
      </c>
      <c r="AM523" s="167">
        <f>'Test-AI'!U521</f>
        <v>0</v>
      </c>
      <c r="AN523" s="167">
        <f>'Test-AI'!V521</f>
        <v>0</v>
      </c>
      <c r="AO523" s="167">
        <f>'Test-AI'!W521</f>
        <v>0</v>
      </c>
      <c r="AP523" s="167">
        <f>'Test-AI'!X521</f>
        <v>0</v>
      </c>
      <c r="AQ523" s="167">
        <f>10*LOG10(1/((Summary!$C$80/10^(AN523/10)+Summary!$C$81/10^(AO523/10)+Summary!$C$82/10^(AP523/10))/Summary!$C$83))</f>
        <v>0</v>
      </c>
      <c r="AR523" s="167">
        <f>'Test-AI'!Y521</f>
        <v>0</v>
      </c>
      <c r="AS523" s="167">
        <f>'Test-AI'!Z521</f>
        <v>0</v>
      </c>
      <c r="AT523" s="295">
        <f>'Test-AI'!AA521</f>
        <v>0</v>
      </c>
      <c r="AU523" s="357">
        <f>'Test-AI'!AB521</f>
        <v>0</v>
      </c>
      <c r="AV523" s="357">
        <f>'Test-AI'!AC521</f>
        <v>0</v>
      </c>
      <c r="AW523" s="296">
        <f t="shared" si="38"/>
        <v>0</v>
      </c>
      <c r="AX523" s="297" t="e">
        <f t="shared" si="39"/>
        <v>#DIV/0!</v>
      </c>
      <c r="AY523" s="298" t="e">
        <f t="shared" si="39"/>
        <v>#DIV/0!</v>
      </c>
      <c r="AZ523" s="297" t="e">
        <f t="shared" si="39"/>
        <v>#DIV/0!</v>
      </c>
      <c r="BA523" s="345" t="e">
        <f t="shared" si="39"/>
        <v>#DIV/0!</v>
      </c>
      <c r="BB523" s="75"/>
      <c r="BC523" s="75"/>
      <c r="BD523" s="565"/>
      <c r="BE523" s="550"/>
      <c r="BF523" s="552"/>
      <c r="BG523" s="552"/>
      <c r="BH523" s="552"/>
      <c r="BI523" s="552"/>
      <c r="BJ523" s="552"/>
      <c r="BK523" s="553"/>
      <c r="BL523" s="552"/>
      <c r="BM523" s="553"/>
      <c r="BN523" s="552"/>
      <c r="BO523" s="546"/>
      <c r="BP523" s="541"/>
      <c r="BQ523" s="546"/>
      <c r="BR523" s="541"/>
      <c r="BS523" s="553"/>
      <c r="BT523" s="552"/>
      <c r="BU523" s="553"/>
      <c r="BV523" s="552"/>
      <c r="BW523" s="553"/>
      <c r="BX523" s="552"/>
      <c r="BY523" s="552"/>
      <c r="BZ523" s="541"/>
      <c r="CA523" s="541"/>
      <c r="CB523" s="552"/>
      <c r="CC523" s="550"/>
      <c r="CD523" s="541"/>
      <c r="CE523" s="546"/>
      <c r="CF523" s="541"/>
      <c r="CG523" s="546"/>
      <c r="CH523" s="541"/>
    </row>
    <row r="524" spans="1:86" ht="17" hidden="1" customHeight="1" x14ac:dyDescent="0.2">
      <c r="A524" s="552"/>
      <c r="B524" s="566"/>
      <c r="C524" s="485"/>
      <c r="D524" s="590"/>
      <c r="E524" s="558"/>
      <c r="F524" s="239">
        <v>185</v>
      </c>
      <c r="G524" s="294">
        <f>'Anchor-AI'!L522</f>
        <v>0</v>
      </c>
      <c r="H524" s="295">
        <f>'Anchor-AI'!M522</f>
        <v>0</v>
      </c>
      <c r="I524" s="295">
        <f>'Anchor-AI'!N522</f>
        <v>0</v>
      </c>
      <c r="J524" s="295">
        <f>'Anchor-AI'!O522</f>
        <v>0</v>
      </c>
      <c r="K524" s="295">
        <f>(Summary!$C$63*H524+Summary!$C$64*I524+Summary!$C$65*J524)/Summary!$C$66</f>
        <v>0</v>
      </c>
      <c r="L524" s="295">
        <f>'Anchor-AI'!P522</f>
        <v>0</v>
      </c>
      <c r="M524" s="295">
        <f>'Anchor-AI'!Q522</f>
        <v>0</v>
      </c>
      <c r="N524" s="295">
        <f>'Anchor-AI'!R522</f>
        <v>0</v>
      </c>
      <c r="O524" s="295">
        <f>'Anchor-AI'!S522</f>
        <v>0</v>
      </c>
      <c r="P524" s="295">
        <f>'Anchor-AI'!T522</f>
        <v>0</v>
      </c>
      <c r="Q524" s="295">
        <f>'Anchor-AI'!U522</f>
        <v>0</v>
      </c>
      <c r="R524" s="295">
        <f>'Anchor-AI'!V522</f>
        <v>0</v>
      </c>
      <c r="S524" s="295">
        <f>'Anchor-AI'!W522</f>
        <v>0</v>
      </c>
      <c r="T524" s="295">
        <f>'Anchor-AI'!X522</f>
        <v>0</v>
      </c>
      <c r="U524" s="295">
        <f>10*LOG10(1/((Summary!$C$80/10^(R524/10)+Summary!$C$81/10^(S524/10)+Summary!$C$82/10^(T524/10))/Summary!$C$83))</f>
        <v>0</v>
      </c>
      <c r="V524" s="295">
        <f>'Anchor-AI'!Y522</f>
        <v>0</v>
      </c>
      <c r="W524" s="295">
        <f>'Anchor-AI'!Z522</f>
        <v>0</v>
      </c>
      <c r="X524" s="295">
        <f>'Anchor-AI'!AA522</f>
        <v>0</v>
      </c>
      <c r="Y524" s="357">
        <f>'Anchor-AI'!AB522</f>
        <v>0</v>
      </c>
      <c r="Z524" s="357">
        <f>'Anchor-AI'!AC522</f>
        <v>0</v>
      </c>
      <c r="AA524" s="296">
        <f t="shared" si="37"/>
        <v>0</v>
      </c>
      <c r="AC524" s="170">
        <f>'Test-AI'!L522</f>
        <v>0</v>
      </c>
      <c r="AD524" s="167">
        <f>'Test-AI'!M522</f>
        <v>0</v>
      </c>
      <c r="AE524" s="167">
        <f>'Test-AI'!N522</f>
        <v>0</v>
      </c>
      <c r="AF524" s="167">
        <f>'Test-AI'!O522</f>
        <v>0</v>
      </c>
      <c r="AG524" s="167">
        <f>(Summary!$C$63*AD524+Summary!$C$64*AE524+Summary!$C$65*AF524)/Summary!$C$66</f>
        <v>0</v>
      </c>
      <c r="AH524" s="167">
        <f>'Test-AI'!P522</f>
        <v>0</v>
      </c>
      <c r="AI524" s="167">
        <f>'Test-AI'!Q522</f>
        <v>0</v>
      </c>
      <c r="AJ524" s="167">
        <f>'Test-AI'!R522</f>
        <v>0</v>
      </c>
      <c r="AK524" s="167">
        <f>'Test-AI'!S522</f>
        <v>0</v>
      </c>
      <c r="AL524" s="167">
        <f>'Test-AI'!T522</f>
        <v>0</v>
      </c>
      <c r="AM524" s="167">
        <f>'Test-AI'!U522</f>
        <v>0</v>
      </c>
      <c r="AN524" s="167">
        <f>'Test-AI'!V522</f>
        <v>0</v>
      </c>
      <c r="AO524" s="167">
        <f>'Test-AI'!W522</f>
        <v>0</v>
      </c>
      <c r="AP524" s="167">
        <f>'Test-AI'!X522</f>
        <v>0</v>
      </c>
      <c r="AQ524" s="167">
        <f>10*LOG10(1/((Summary!$C$80/10^(AN524/10)+Summary!$C$81/10^(AO524/10)+Summary!$C$82/10^(AP524/10))/Summary!$C$83))</f>
        <v>0</v>
      </c>
      <c r="AR524" s="167">
        <f>'Test-AI'!Y522</f>
        <v>0</v>
      </c>
      <c r="AS524" s="167">
        <f>'Test-AI'!Z522</f>
        <v>0</v>
      </c>
      <c r="AT524" s="295">
        <f>'Test-AI'!AA522</f>
        <v>0</v>
      </c>
      <c r="AU524" s="357">
        <f>'Test-AI'!AB522</f>
        <v>0</v>
      </c>
      <c r="AV524" s="357">
        <f>'Test-AI'!AC522</f>
        <v>0</v>
      </c>
      <c r="AW524" s="296">
        <f t="shared" si="38"/>
        <v>0</v>
      </c>
      <c r="AX524" s="297" t="e">
        <f t="shared" si="39"/>
        <v>#DIV/0!</v>
      </c>
      <c r="AY524" s="298" t="e">
        <f t="shared" si="39"/>
        <v>#DIV/0!</v>
      </c>
      <c r="AZ524" s="297" t="e">
        <f t="shared" si="39"/>
        <v>#DIV/0!</v>
      </c>
      <c r="BA524" s="345" t="e">
        <f t="shared" si="39"/>
        <v>#DIV/0!</v>
      </c>
      <c r="BB524" s="75"/>
      <c r="BC524" s="75"/>
      <c r="BD524" s="574" t="s">
        <v>46</v>
      </c>
      <c r="BE524" s="549" t="e">
        <f t="array" ref="BE524">bdRateExtend($G522:$G525,H522:H525,$AC522:$AC525,AD522:AD525)</f>
        <v>#VALUE!</v>
      </c>
      <c r="BF524" s="552"/>
      <c r="BG524" s="552"/>
      <c r="BH524" s="552"/>
      <c r="BI524" s="552"/>
      <c r="BJ524" s="552"/>
      <c r="BK524" s="551" t="e">
        <f t="array" ref="BK524">bdRateExtend($G522:$G525,L522:L525,$AC522:$AC525,AH522:AH525)</f>
        <v>#VALUE!</v>
      </c>
      <c r="BL524" s="552"/>
      <c r="BM524" s="551" t="e">
        <f t="array" ref="BM524">bdRateExtend($G522:$G525,M522:M525,$AC522:$AC525,AI522:AI525)</f>
        <v>#VALUE!</v>
      </c>
      <c r="BN524" s="552"/>
      <c r="BO524" s="545" t="e">
        <f t="array" ref="BO524">bdRateExtend($G522:$G525,N522:N525,$AC522:$AC525,AJ522:AJ525,"None", FALSE,1)</f>
        <v>#VALUE!</v>
      </c>
      <c r="BP524" s="541"/>
      <c r="BQ524" s="545" t="e">
        <f t="array" ref="BQ524">bdRateExtend($G522:$G525,O522:O525,$AC522:$AC525,AK522:AK525,"None", FALSE,1)</f>
        <v>#VALUE!</v>
      </c>
      <c r="BR524" s="541"/>
      <c r="BS524" s="551" t="e">
        <f t="array" ref="BS524">bdRateExtend($G522:$G525,P522:P525,$AC522:$AC525,AL522:AL525)</f>
        <v>#VALUE!</v>
      </c>
      <c r="BT524" s="552"/>
      <c r="BU524" s="551" t="e">
        <f t="array" ref="BU524">bdRateExtend($G522:$G525,Q522:Q525,$AC522:$AC525,AM522:AM525)</f>
        <v>#VALUE!</v>
      </c>
      <c r="BV524" s="552"/>
      <c r="BW524" s="551" t="e">
        <f t="array" ref="BW524">bdRateExtend($G522:$G525,R522:R525,$AC522:$AC525,AN522:AN525)</f>
        <v>#VALUE!</v>
      </c>
      <c r="BX524" s="552"/>
      <c r="BY524" s="552"/>
      <c r="BZ524" s="541"/>
      <c r="CA524" s="541"/>
      <c r="CB524" s="552"/>
      <c r="CC524" s="560" t="e">
        <f t="array" ref="CC524">bdCAMBIExtend($G522:$G525,V522:V525,$AC522:$AC525,AR522:AR525)</f>
        <v>#VALUE!</v>
      </c>
      <c r="CD524" s="541"/>
      <c r="CE524" s="554">
        <f t="array" ref="CE524">testVMAFRange($G522:$G525,N522:N525,$AC522:$AC525,AJ522:AJ525)</f>
        <v>0</v>
      </c>
      <c r="CF524" s="541"/>
      <c r="CG524" s="554">
        <f t="array" ref="CG524">testVMAFRange($G522:$G525,O522:O525,$AC522:$AC525,AK522:AK525)</f>
        <v>0</v>
      </c>
      <c r="CH524" s="541"/>
    </row>
    <row r="525" spans="1:86" ht="17" hidden="1" customHeight="1" x14ac:dyDescent="0.2">
      <c r="A525" s="552"/>
      <c r="B525" s="571"/>
      <c r="C525" s="486"/>
      <c r="D525" s="602"/>
      <c r="E525" s="577"/>
      <c r="F525" s="240">
        <v>210</v>
      </c>
      <c r="G525" s="299">
        <f>'Anchor-AI'!L523</f>
        <v>0</v>
      </c>
      <c r="H525" s="300">
        <f>'Anchor-AI'!M523</f>
        <v>0</v>
      </c>
      <c r="I525" s="300">
        <f>'Anchor-AI'!N523</f>
        <v>0</v>
      </c>
      <c r="J525" s="300">
        <f>'Anchor-AI'!O523</f>
        <v>0</v>
      </c>
      <c r="K525" s="295">
        <f>(Summary!$C$63*H525+Summary!$C$64*I525+Summary!$C$65*J525)/Summary!$C$66</f>
        <v>0</v>
      </c>
      <c r="L525" s="300">
        <f>'Anchor-AI'!P523</f>
        <v>0</v>
      </c>
      <c r="M525" s="300">
        <f>'Anchor-AI'!Q523</f>
        <v>0</v>
      </c>
      <c r="N525" s="300">
        <f>'Anchor-AI'!R523</f>
        <v>0</v>
      </c>
      <c r="O525" s="300">
        <f>'Anchor-AI'!S523</f>
        <v>0</v>
      </c>
      <c r="P525" s="300">
        <f>'Anchor-AI'!T523</f>
        <v>0</v>
      </c>
      <c r="Q525" s="300">
        <f>'Anchor-AI'!U523</f>
        <v>0</v>
      </c>
      <c r="R525" s="300">
        <f>'Anchor-AI'!V523</f>
        <v>0</v>
      </c>
      <c r="S525" s="300">
        <f>'Anchor-AI'!W523</f>
        <v>0</v>
      </c>
      <c r="T525" s="300">
        <f>'Anchor-AI'!X523</f>
        <v>0</v>
      </c>
      <c r="U525" s="300">
        <f>10*LOG10(1/((Summary!$C$80/10^(R525/10)+Summary!$C$81/10^(S525/10)+Summary!$C$82/10^(T525/10))/Summary!$C$83))</f>
        <v>0</v>
      </c>
      <c r="V525" s="300">
        <f>'Anchor-AI'!Y523</f>
        <v>0</v>
      </c>
      <c r="W525" s="300">
        <f>'Anchor-AI'!Z523</f>
        <v>0</v>
      </c>
      <c r="X525" s="300">
        <f>'Anchor-AI'!AA523</f>
        <v>0</v>
      </c>
      <c r="Y525" s="357">
        <f>'Anchor-AI'!AB523</f>
        <v>0</v>
      </c>
      <c r="Z525" s="357">
        <f>'Anchor-AI'!AC523</f>
        <v>0</v>
      </c>
      <c r="AA525" s="301">
        <f t="shared" si="37"/>
        <v>0</v>
      </c>
      <c r="AB525" s="76"/>
      <c r="AC525" s="171">
        <f>'Test-AI'!L523</f>
        <v>0</v>
      </c>
      <c r="AD525" s="168">
        <f>'Test-AI'!M523</f>
        <v>0</v>
      </c>
      <c r="AE525" s="168">
        <f>'Test-AI'!N523</f>
        <v>0</v>
      </c>
      <c r="AF525" s="168">
        <f>'Test-AI'!O523</f>
        <v>0</v>
      </c>
      <c r="AG525" s="168">
        <f>(Summary!$C$63*AD525+Summary!$C$64*AE525+Summary!$C$65*AF525)/Summary!$C$66</f>
        <v>0</v>
      </c>
      <c r="AH525" s="168">
        <f>'Test-AI'!P523</f>
        <v>0</v>
      </c>
      <c r="AI525" s="168">
        <f>'Test-AI'!Q523</f>
        <v>0</v>
      </c>
      <c r="AJ525" s="168">
        <f>'Test-AI'!R523</f>
        <v>0</v>
      </c>
      <c r="AK525" s="168">
        <f>'Test-AI'!S523</f>
        <v>0</v>
      </c>
      <c r="AL525" s="168">
        <f>'Test-AI'!T523</f>
        <v>0</v>
      </c>
      <c r="AM525" s="168">
        <f>'Test-AI'!U523</f>
        <v>0</v>
      </c>
      <c r="AN525" s="168">
        <f>'Test-AI'!V523</f>
        <v>0</v>
      </c>
      <c r="AO525" s="168">
        <f>'Test-AI'!W523</f>
        <v>0</v>
      </c>
      <c r="AP525" s="168">
        <f>'Test-AI'!X523</f>
        <v>0</v>
      </c>
      <c r="AQ525" s="168">
        <f>10*LOG10(1/((Summary!$C$80/10^(AN525/10)+Summary!$C$81/10^(AO525/10)+Summary!$C$82/10^(AP525/10))/Summary!$C$83))</f>
        <v>0</v>
      </c>
      <c r="AR525" s="168">
        <f>'Test-AI'!Y523</f>
        <v>0</v>
      </c>
      <c r="AS525" s="168">
        <f>'Test-AI'!Z523</f>
        <v>0</v>
      </c>
      <c r="AT525" s="300">
        <f>'Test-AI'!AA523</f>
        <v>0</v>
      </c>
      <c r="AU525" s="357">
        <f>'Test-AI'!AB523</f>
        <v>0</v>
      </c>
      <c r="AV525" s="357">
        <f>'Test-AI'!AC523</f>
        <v>0</v>
      </c>
      <c r="AW525" s="301">
        <f t="shared" si="38"/>
        <v>0</v>
      </c>
      <c r="AX525" s="302" t="e">
        <f t="shared" si="39"/>
        <v>#DIV/0!</v>
      </c>
      <c r="AY525" s="303" t="e">
        <f t="shared" si="39"/>
        <v>#DIV/0!</v>
      </c>
      <c r="AZ525" s="297" t="e">
        <f t="shared" si="39"/>
        <v>#DIV/0!</v>
      </c>
      <c r="BA525" s="345" t="e">
        <f t="shared" si="39"/>
        <v>#DIV/0!</v>
      </c>
      <c r="BB525" s="75"/>
      <c r="BC525" s="75"/>
      <c r="BD525" s="570"/>
      <c r="BE525" s="550"/>
      <c r="BF525" s="553"/>
      <c r="BG525" s="553"/>
      <c r="BH525" s="553"/>
      <c r="BI525" s="553"/>
      <c r="BJ525" s="553"/>
      <c r="BK525" s="553"/>
      <c r="BL525" s="553"/>
      <c r="BM525" s="553"/>
      <c r="BN525" s="553"/>
      <c r="BO525" s="546"/>
      <c r="BP525" s="544"/>
      <c r="BQ525" s="546"/>
      <c r="BR525" s="544"/>
      <c r="BS525" s="553"/>
      <c r="BT525" s="553"/>
      <c r="BU525" s="553"/>
      <c r="BV525" s="553"/>
      <c r="BW525" s="553"/>
      <c r="BX525" s="553"/>
      <c r="BY525" s="553"/>
      <c r="BZ525" s="544"/>
      <c r="CA525" s="544"/>
      <c r="CB525" s="553"/>
      <c r="CC525" s="550"/>
      <c r="CD525" s="541"/>
      <c r="CE525" s="546"/>
      <c r="CF525" s="544"/>
      <c r="CG525" s="546"/>
      <c r="CH525" s="544"/>
    </row>
    <row r="526" spans="1:86" ht="17" hidden="1" customHeight="1" x14ac:dyDescent="0.2">
      <c r="A526" s="552"/>
      <c r="B526" s="620" t="s">
        <v>148</v>
      </c>
      <c r="C526" s="586" t="s">
        <v>120</v>
      </c>
      <c r="D526" s="601">
        <v>25</v>
      </c>
      <c r="E526" s="576">
        <v>8</v>
      </c>
      <c r="F526" s="238">
        <v>85</v>
      </c>
      <c r="G526" s="289">
        <f>'Anchor-AI'!L524</f>
        <v>0</v>
      </c>
      <c r="H526" s="290">
        <f>'Anchor-AI'!M524</f>
        <v>0</v>
      </c>
      <c r="I526" s="290">
        <f>'Anchor-AI'!N524</f>
        <v>0</v>
      </c>
      <c r="J526" s="290">
        <f>'Anchor-AI'!O524</f>
        <v>0</v>
      </c>
      <c r="K526" s="290">
        <f>(Summary!$C$63*H526+Summary!$C$64*I526+Summary!$C$65*J526)/Summary!$C$66</f>
        <v>0</v>
      </c>
      <c r="L526" s="290">
        <f>'Anchor-AI'!P524</f>
        <v>0</v>
      </c>
      <c r="M526" s="290">
        <f>'Anchor-AI'!Q524</f>
        <v>0</v>
      </c>
      <c r="N526" s="290">
        <f>'Anchor-AI'!R524</f>
        <v>0</v>
      </c>
      <c r="O526" s="290">
        <f>'Anchor-AI'!S524</f>
        <v>0</v>
      </c>
      <c r="P526" s="290">
        <f>'Anchor-AI'!T524</f>
        <v>0</v>
      </c>
      <c r="Q526" s="290">
        <f>'Anchor-AI'!U524</f>
        <v>0</v>
      </c>
      <c r="R526" s="290">
        <f>'Anchor-AI'!V524</f>
        <v>0</v>
      </c>
      <c r="S526" s="290">
        <f>'Anchor-AI'!W524</f>
        <v>0</v>
      </c>
      <c r="T526" s="290">
        <f>'Anchor-AI'!X524</f>
        <v>0</v>
      </c>
      <c r="U526" s="290">
        <f>10*LOG10(1/((Summary!$C$80/10^(R526/10)+Summary!$C$81/10^(S526/10)+Summary!$C$82/10^(T526/10))/Summary!$C$83))</f>
        <v>0</v>
      </c>
      <c r="V526" s="290">
        <f>'Anchor-AI'!Y524</f>
        <v>0</v>
      </c>
      <c r="W526" s="290">
        <f>'Anchor-AI'!Z524</f>
        <v>0</v>
      </c>
      <c r="X526" s="290">
        <f>'Anchor-AI'!AA524</f>
        <v>0</v>
      </c>
      <c r="Y526" s="360">
        <f>'Anchor-AI'!AB524</f>
        <v>0</v>
      </c>
      <c r="Z526" s="360">
        <f>'Anchor-AI'!AC524</f>
        <v>0</v>
      </c>
      <c r="AA526" s="291">
        <f t="shared" si="37"/>
        <v>0</v>
      </c>
      <c r="AC526" s="169">
        <f>'Test-AI'!L524</f>
        <v>0</v>
      </c>
      <c r="AD526" s="166">
        <f>'Test-AI'!M524</f>
        <v>0</v>
      </c>
      <c r="AE526" s="166">
        <f>'Test-AI'!N524</f>
        <v>0</v>
      </c>
      <c r="AF526" s="166">
        <f>'Test-AI'!O524</f>
        <v>0</v>
      </c>
      <c r="AG526" s="166">
        <f>(Summary!$C$63*AD526+Summary!$C$64*AE526+Summary!$C$65*AF526)/Summary!$C$66</f>
        <v>0</v>
      </c>
      <c r="AH526" s="166">
        <f>'Test-AI'!P524</f>
        <v>0</v>
      </c>
      <c r="AI526" s="166">
        <f>'Test-AI'!Q524</f>
        <v>0</v>
      </c>
      <c r="AJ526" s="166">
        <f>'Test-AI'!R524</f>
        <v>0</v>
      </c>
      <c r="AK526" s="166">
        <f>'Test-AI'!S524</f>
        <v>0</v>
      </c>
      <c r="AL526" s="166">
        <f>'Test-AI'!T524</f>
        <v>0</v>
      </c>
      <c r="AM526" s="166">
        <f>'Test-AI'!U524</f>
        <v>0</v>
      </c>
      <c r="AN526" s="166">
        <f>'Test-AI'!V524</f>
        <v>0</v>
      </c>
      <c r="AO526" s="166">
        <f>'Test-AI'!W524</f>
        <v>0</v>
      </c>
      <c r="AP526" s="166">
        <f>'Test-AI'!X524</f>
        <v>0</v>
      </c>
      <c r="AQ526" s="166">
        <f>10*LOG10(1/((Summary!$C$80/10^(AN526/10)+Summary!$C$81/10^(AO526/10)+Summary!$C$82/10^(AP526/10))/Summary!$C$83))</f>
        <v>0</v>
      </c>
      <c r="AR526" s="166">
        <f>'Test-AI'!Y524</f>
        <v>0</v>
      </c>
      <c r="AS526" s="166">
        <f>'Test-AI'!Z524</f>
        <v>0</v>
      </c>
      <c r="AT526" s="290">
        <f>'Test-AI'!AA524</f>
        <v>0</v>
      </c>
      <c r="AU526" s="356">
        <f>'Test-AI'!AB524</f>
        <v>0</v>
      </c>
      <c r="AV526" s="356">
        <f>'Test-AI'!AC524</f>
        <v>0</v>
      </c>
      <c r="AW526" s="291">
        <f t="shared" si="38"/>
        <v>0</v>
      </c>
      <c r="AX526" s="292" t="e">
        <f t="shared" si="39"/>
        <v>#DIV/0!</v>
      </c>
      <c r="AY526" s="293" t="e">
        <f t="shared" si="39"/>
        <v>#DIV/0!</v>
      </c>
      <c r="AZ526" s="292" t="e">
        <f t="shared" si="39"/>
        <v>#DIV/0!</v>
      </c>
      <c r="BA526" s="344" t="e">
        <f t="shared" si="39"/>
        <v>#DIV/0!</v>
      </c>
      <c r="BB526" s="75"/>
      <c r="BC526" s="75"/>
      <c r="BD526" s="572" t="s">
        <v>39</v>
      </c>
      <c r="BE526" s="549" t="e">
        <f t="array" ref="BE526">bdRateExtend($G526:$G529,H526:H529,$AC526:$AC529,AD526:AD529)</f>
        <v>#VALUE!</v>
      </c>
      <c r="BF526" s="551" t="e">
        <f t="array" ref="BF526">bdRateExtend($G526:$G531,H526:H531,$AC526:$AC531,AD526:AD531)</f>
        <v>#VALUE!</v>
      </c>
      <c r="BG526" s="551" t="e">
        <f t="array" ref="BG526">bdRateExtend($G526:$G531,I526:I531,$AC526:$AC531,AE526:AE531)</f>
        <v>#VALUE!</v>
      </c>
      <c r="BH526" s="551" t="e">
        <f t="array" ref="BH526">bdRateExtend($G526:$G531,J526:J531,$AC526:$AC531,AF526:AF531)</f>
        <v>#VALUE!</v>
      </c>
      <c r="BI526" s="551" t="e">
        <f t="array" ref="BI526">bdRateExtend($G526:$G531,K526:K531,$AC526:$AC531,AG526:AG531)</f>
        <v>#VALUE!</v>
      </c>
      <c r="BJ526" s="575" t="e">
        <f>(Summary!$C$94*BF526+Summary!$C$95*BG526+Summary!$C$96*BH526)/Summary!$C$97</f>
        <v>#VALUE!</v>
      </c>
      <c r="BK526" s="551" t="e">
        <f t="array" ref="BK526">bdRateExtend($G526:$G529,L526:L529,$AC526:$AC529,AH526:AH529)</f>
        <v>#VALUE!</v>
      </c>
      <c r="BL526" s="551" t="e">
        <f t="array" ref="BL526">bdRateExtend($G526:$G531,L526:L531,$AC526:$AC531,AH526:AH531)</f>
        <v>#VALUE!</v>
      </c>
      <c r="BM526" s="551" t="e">
        <f t="array" ref="BM526">bdRateExtend($G526:$G529,M526:M529,$AC526:$AC529,AI526:AI529)</f>
        <v>#VALUE!</v>
      </c>
      <c r="BN526" s="551" t="e">
        <f t="array" ref="BN526">bdRateExtend($G526:$G531,M526:M531,$AC526:$AC531,AI526:AI531)</f>
        <v>#VALUE!</v>
      </c>
      <c r="BO526" s="548" t="e">
        <f t="array" ref="BO526">bdRateExtend($G526:$G529,N526:N529,$AC526:$AC529,AJ526:AJ529,"None", FALSE,1)</f>
        <v>#VALUE!</v>
      </c>
      <c r="BP526" s="585" t="e">
        <f t="array" ref="BP526">bdRateExtend($G526:$G531,N526:N531,$AC526:$AC531,AJ526:AJ531,"None", FALSE,1)</f>
        <v>#VALUE!</v>
      </c>
      <c r="BQ526" s="548" t="e">
        <f t="array" ref="BQ526">bdRateExtend($G526:$G529,O526:O529,$AC526:$AC529,AK526:AK529,"None", FALSE,1)</f>
        <v>#VALUE!</v>
      </c>
      <c r="BR526" s="585" t="e">
        <f t="array" ref="BR526">bdRateExtend($G526:$G531,O526:O531,$AC526:$AC531,AK526:AK531,"None", FALSE,1)</f>
        <v>#VALUE!</v>
      </c>
      <c r="BS526" s="551" t="e">
        <f t="array" ref="BS526">bdRateExtend($G526:$G529,P526:P529,$AC526:$AC529,AL526:AL529)</f>
        <v>#VALUE!</v>
      </c>
      <c r="BT526" s="551" t="e">
        <f t="array" ref="BT526">bdRateExtend($G526:$G531,P526:P531,$AC526:$AC531,AL526:AL531)</f>
        <v>#VALUE!</v>
      </c>
      <c r="BU526" s="551" t="e">
        <f t="array" ref="BU526">bdRateExtend($G526:$G529,Q526:Q529,$AC526:$AC529,AM526:AM529)</f>
        <v>#VALUE!</v>
      </c>
      <c r="BV526" s="551" t="e">
        <f t="array" ref="BV526">bdRateExtend($G526:$G531,Q526:Q531,$AC526:$AC531,AM526:AM531)</f>
        <v>#VALUE!</v>
      </c>
      <c r="BW526" s="551" t="e">
        <f t="array" ref="BW526">bdRateExtend($G526:$G529,R526:R529,$AC526:$AC529,AN526:AN529)</f>
        <v>#VALUE!</v>
      </c>
      <c r="BX526" s="551" t="e">
        <f t="array" ref="BX526">bdRateExtend($G526:$G531,R526:R531,$AC526:$AC531,AN526:AN531)</f>
        <v>#VALUE!</v>
      </c>
      <c r="BY526" s="551" t="e">
        <f t="array" ref="BY526">bdRateExtend($G526:$G531,S526:S531,$AC526:$AC531,AO526:AO531)</f>
        <v>#VALUE!</v>
      </c>
      <c r="BZ526" s="555" t="e">
        <f t="array" ref="BZ526">bdRateExtend($G526:$G531,T526:T531,$AC526:$AC531,AP526:AP531)</f>
        <v>#VALUE!</v>
      </c>
      <c r="CA526" s="555" t="e">
        <f t="array" ref="CA526">bdRateExtend($G526:$G531,U526:U531,$AC526:$AC531,AQ526:AQ531)</f>
        <v>#VALUE!</v>
      </c>
      <c r="CB526" s="575" t="e">
        <f>(Summary!$C$108*BX526+Summary!$C$109*BY526+Summary!$C$110*BZ526)/Summary!$C$111</f>
        <v>#VALUE!</v>
      </c>
      <c r="CC526" s="561" t="e">
        <f t="array" ref="CC526">bdCAMBIExtend($G526:$G529,V526:V529,$AC526:$AC529,AR526:AR529)</f>
        <v>#VALUE!</v>
      </c>
      <c r="CD526" s="561" t="e">
        <f t="array" ref="CD526">bdCAMBIExtend($G526:$G531,V526:V531,$AC526:$AC531,AR526:AR531)</f>
        <v>#VALUE!</v>
      </c>
      <c r="CE526" s="547">
        <f t="array" ref="CE526">testVMAFRange($G526:$G529,N526:N529,$AC526:$AC529,AJ526:AJ529)</f>
        <v>0</v>
      </c>
      <c r="CF526" s="543">
        <f t="array" ref="CF526">testVMAFRange($G526:$G531,N526:N531,$AC526:$AC531,AJ526:AJ531)</f>
        <v>0</v>
      </c>
      <c r="CG526" s="547">
        <f t="array" ref="CG526">testVMAFRange($G526:$G529,O526:O529,$AC526:$AC529,AK526:AK529)</f>
        <v>0</v>
      </c>
      <c r="CH526" s="543">
        <f t="array" ref="CH526">testVMAFRange($G526:$G531,O526:O531,$AC526:$AC531,AK526:AK531)</f>
        <v>0</v>
      </c>
    </row>
    <row r="527" spans="1:86" ht="17" hidden="1" customHeight="1" x14ac:dyDescent="0.2">
      <c r="A527" s="552"/>
      <c r="B527" s="566"/>
      <c r="C527" s="485"/>
      <c r="D527" s="590"/>
      <c r="E527" s="558"/>
      <c r="F527" s="239">
        <v>110</v>
      </c>
      <c r="G527" s="294">
        <f>'Anchor-AI'!L525</f>
        <v>0</v>
      </c>
      <c r="H527" s="295">
        <f>'Anchor-AI'!M525</f>
        <v>0</v>
      </c>
      <c r="I527" s="295">
        <f>'Anchor-AI'!N525</f>
        <v>0</v>
      </c>
      <c r="J527" s="295">
        <f>'Anchor-AI'!O525</f>
        <v>0</v>
      </c>
      <c r="K527" s="295">
        <f>(Summary!$C$63*H527+Summary!$C$64*I527+Summary!$C$65*J527)/Summary!$C$66</f>
        <v>0</v>
      </c>
      <c r="L527" s="295">
        <f>'Anchor-AI'!P525</f>
        <v>0</v>
      </c>
      <c r="M527" s="295">
        <f>'Anchor-AI'!Q525</f>
        <v>0</v>
      </c>
      <c r="N527" s="295">
        <f>'Anchor-AI'!R525</f>
        <v>0</v>
      </c>
      <c r="O527" s="295">
        <f>'Anchor-AI'!S525</f>
        <v>0</v>
      </c>
      <c r="P527" s="295">
        <f>'Anchor-AI'!T525</f>
        <v>0</v>
      </c>
      <c r="Q527" s="295">
        <f>'Anchor-AI'!U525</f>
        <v>0</v>
      </c>
      <c r="R527" s="295">
        <f>'Anchor-AI'!V525</f>
        <v>0</v>
      </c>
      <c r="S527" s="295">
        <f>'Anchor-AI'!W525</f>
        <v>0</v>
      </c>
      <c r="T527" s="295">
        <f>'Anchor-AI'!X525</f>
        <v>0</v>
      </c>
      <c r="U527" s="295">
        <f>10*LOG10(1/((Summary!$C$80/10^(R527/10)+Summary!$C$81/10^(S527/10)+Summary!$C$82/10^(T527/10))/Summary!$C$83))</f>
        <v>0</v>
      </c>
      <c r="V527" s="295">
        <f>'Anchor-AI'!Y525</f>
        <v>0</v>
      </c>
      <c r="W527" s="295">
        <f>'Anchor-AI'!Z525</f>
        <v>0</v>
      </c>
      <c r="X527" s="295">
        <f>'Anchor-AI'!AA525</f>
        <v>0</v>
      </c>
      <c r="Y527" s="357">
        <f>'Anchor-AI'!AB525</f>
        <v>0</v>
      </c>
      <c r="Z527" s="357">
        <f>'Anchor-AI'!AC525</f>
        <v>0</v>
      </c>
      <c r="AA527" s="296">
        <f t="shared" si="37"/>
        <v>0</v>
      </c>
      <c r="AC527" s="170">
        <f>'Test-AI'!L525</f>
        <v>0</v>
      </c>
      <c r="AD527" s="167">
        <f>'Test-AI'!M525</f>
        <v>0</v>
      </c>
      <c r="AE527" s="167">
        <f>'Test-AI'!N525</f>
        <v>0</v>
      </c>
      <c r="AF527" s="167">
        <f>'Test-AI'!O525</f>
        <v>0</v>
      </c>
      <c r="AG527" s="167">
        <f>(Summary!$C$63*AD527+Summary!$C$64*AE527+Summary!$C$65*AF527)/Summary!$C$66</f>
        <v>0</v>
      </c>
      <c r="AH527" s="167">
        <f>'Test-AI'!P525</f>
        <v>0</v>
      </c>
      <c r="AI527" s="167">
        <f>'Test-AI'!Q525</f>
        <v>0</v>
      </c>
      <c r="AJ527" s="167">
        <f>'Test-AI'!R525</f>
        <v>0</v>
      </c>
      <c r="AK527" s="167">
        <f>'Test-AI'!S525</f>
        <v>0</v>
      </c>
      <c r="AL527" s="167">
        <f>'Test-AI'!T525</f>
        <v>0</v>
      </c>
      <c r="AM527" s="167">
        <f>'Test-AI'!U525</f>
        <v>0</v>
      </c>
      <c r="AN527" s="167">
        <f>'Test-AI'!V525</f>
        <v>0</v>
      </c>
      <c r="AO527" s="167">
        <f>'Test-AI'!W525</f>
        <v>0</v>
      </c>
      <c r="AP527" s="167">
        <f>'Test-AI'!X525</f>
        <v>0</v>
      </c>
      <c r="AQ527" s="167">
        <f>10*LOG10(1/((Summary!$C$80/10^(AN527/10)+Summary!$C$81/10^(AO527/10)+Summary!$C$82/10^(AP527/10))/Summary!$C$83))</f>
        <v>0</v>
      </c>
      <c r="AR527" s="167">
        <f>'Test-AI'!Y525</f>
        <v>0</v>
      </c>
      <c r="AS527" s="167">
        <f>'Test-AI'!Z525</f>
        <v>0</v>
      </c>
      <c r="AT527" s="295">
        <f>'Test-AI'!AA525</f>
        <v>0</v>
      </c>
      <c r="AU527" s="357">
        <f>'Test-AI'!AB525</f>
        <v>0</v>
      </c>
      <c r="AV527" s="357">
        <f>'Test-AI'!AC525</f>
        <v>0</v>
      </c>
      <c r="AW527" s="296">
        <f t="shared" si="38"/>
        <v>0</v>
      </c>
      <c r="AX527" s="297" t="e">
        <f t="shared" si="39"/>
        <v>#DIV/0!</v>
      </c>
      <c r="AY527" s="298" t="e">
        <f t="shared" si="39"/>
        <v>#DIV/0!</v>
      </c>
      <c r="AZ527" s="297" t="e">
        <f t="shared" si="39"/>
        <v>#DIV/0!</v>
      </c>
      <c r="BA527" s="345" t="e">
        <f t="shared" si="39"/>
        <v>#DIV/0!</v>
      </c>
      <c r="BB527" s="75"/>
      <c r="BC527" s="75"/>
      <c r="BD527" s="565"/>
      <c r="BE527" s="550"/>
      <c r="BF527" s="552"/>
      <c r="BG527" s="552"/>
      <c r="BH527" s="552"/>
      <c r="BI527" s="552"/>
      <c r="BJ527" s="552"/>
      <c r="BK527" s="553"/>
      <c r="BL527" s="552"/>
      <c r="BM527" s="553"/>
      <c r="BN527" s="552"/>
      <c r="BO527" s="546"/>
      <c r="BP527" s="541"/>
      <c r="BQ527" s="546"/>
      <c r="BR527" s="541"/>
      <c r="BS527" s="553"/>
      <c r="BT527" s="552"/>
      <c r="BU527" s="553"/>
      <c r="BV527" s="552"/>
      <c r="BW527" s="553"/>
      <c r="BX527" s="552"/>
      <c r="BY527" s="552"/>
      <c r="BZ527" s="541"/>
      <c r="CA527" s="541"/>
      <c r="CB527" s="552"/>
      <c r="CC527" s="553"/>
      <c r="CD527" s="552"/>
      <c r="CE527" s="546"/>
      <c r="CF527" s="541"/>
      <c r="CG527" s="546"/>
      <c r="CH527" s="541"/>
    </row>
    <row r="528" spans="1:86" ht="17" hidden="1" customHeight="1" x14ac:dyDescent="0.2">
      <c r="A528" s="552"/>
      <c r="B528" s="566"/>
      <c r="C528" s="485"/>
      <c r="D528" s="590"/>
      <c r="E528" s="558"/>
      <c r="F528" s="239">
        <v>135</v>
      </c>
      <c r="G528" s="294">
        <f>'Anchor-AI'!L526</f>
        <v>0</v>
      </c>
      <c r="H528" s="295">
        <f>'Anchor-AI'!M526</f>
        <v>0</v>
      </c>
      <c r="I528" s="295">
        <f>'Anchor-AI'!N526</f>
        <v>0</v>
      </c>
      <c r="J528" s="295">
        <f>'Anchor-AI'!O526</f>
        <v>0</v>
      </c>
      <c r="K528" s="295">
        <f>(Summary!$C$63*H528+Summary!$C$64*I528+Summary!$C$65*J528)/Summary!$C$66</f>
        <v>0</v>
      </c>
      <c r="L528" s="295">
        <f>'Anchor-AI'!P526</f>
        <v>0</v>
      </c>
      <c r="M528" s="295">
        <f>'Anchor-AI'!Q526</f>
        <v>0</v>
      </c>
      <c r="N528" s="295">
        <f>'Anchor-AI'!R526</f>
        <v>0</v>
      </c>
      <c r="O528" s="295">
        <f>'Anchor-AI'!S526</f>
        <v>0</v>
      </c>
      <c r="P528" s="295">
        <f>'Anchor-AI'!T526</f>
        <v>0</v>
      </c>
      <c r="Q528" s="295">
        <f>'Anchor-AI'!U526</f>
        <v>0</v>
      </c>
      <c r="R528" s="295">
        <f>'Anchor-AI'!V526</f>
        <v>0</v>
      </c>
      <c r="S528" s="295">
        <f>'Anchor-AI'!W526</f>
        <v>0</v>
      </c>
      <c r="T528" s="295">
        <f>'Anchor-AI'!X526</f>
        <v>0</v>
      </c>
      <c r="U528" s="295">
        <f>10*LOG10(1/((Summary!$C$80/10^(R528/10)+Summary!$C$81/10^(S528/10)+Summary!$C$82/10^(T528/10))/Summary!$C$83))</f>
        <v>0</v>
      </c>
      <c r="V528" s="295">
        <f>'Anchor-AI'!Y526</f>
        <v>0</v>
      </c>
      <c r="W528" s="295">
        <f>'Anchor-AI'!Z526</f>
        <v>0</v>
      </c>
      <c r="X528" s="295">
        <f>'Anchor-AI'!AA526</f>
        <v>0</v>
      </c>
      <c r="Y528" s="357">
        <f>'Anchor-AI'!AB526</f>
        <v>0</v>
      </c>
      <c r="Z528" s="357">
        <f>'Anchor-AI'!AC526</f>
        <v>0</v>
      </c>
      <c r="AA528" s="296">
        <f t="shared" si="37"/>
        <v>0</v>
      </c>
      <c r="AC528" s="170">
        <f>'Test-AI'!L526</f>
        <v>0</v>
      </c>
      <c r="AD528" s="167">
        <f>'Test-AI'!M526</f>
        <v>0</v>
      </c>
      <c r="AE528" s="167">
        <f>'Test-AI'!N526</f>
        <v>0</v>
      </c>
      <c r="AF528" s="167">
        <f>'Test-AI'!O526</f>
        <v>0</v>
      </c>
      <c r="AG528" s="167">
        <f>(Summary!$C$63*AD528+Summary!$C$64*AE528+Summary!$C$65*AF528)/Summary!$C$66</f>
        <v>0</v>
      </c>
      <c r="AH528" s="167">
        <f>'Test-AI'!P526</f>
        <v>0</v>
      </c>
      <c r="AI528" s="167">
        <f>'Test-AI'!Q526</f>
        <v>0</v>
      </c>
      <c r="AJ528" s="167">
        <f>'Test-AI'!R526</f>
        <v>0</v>
      </c>
      <c r="AK528" s="167">
        <f>'Test-AI'!S526</f>
        <v>0</v>
      </c>
      <c r="AL528" s="167">
        <f>'Test-AI'!T526</f>
        <v>0</v>
      </c>
      <c r="AM528" s="167">
        <f>'Test-AI'!U526</f>
        <v>0</v>
      </c>
      <c r="AN528" s="167">
        <f>'Test-AI'!V526</f>
        <v>0</v>
      </c>
      <c r="AO528" s="167">
        <f>'Test-AI'!W526</f>
        <v>0</v>
      </c>
      <c r="AP528" s="167">
        <f>'Test-AI'!X526</f>
        <v>0</v>
      </c>
      <c r="AQ528" s="167">
        <f>10*LOG10(1/((Summary!$C$80/10^(AN528/10)+Summary!$C$81/10^(AO528/10)+Summary!$C$82/10^(AP528/10))/Summary!$C$83))</f>
        <v>0</v>
      </c>
      <c r="AR528" s="167">
        <f>'Test-AI'!Y526</f>
        <v>0</v>
      </c>
      <c r="AS528" s="167">
        <f>'Test-AI'!Z526</f>
        <v>0</v>
      </c>
      <c r="AT528" s="295">
        <f>'Test-AI'!AA526</f>
        <v>0</v>
      </c>
      <c r="AU528" s="357">
        <f>'Test-AI'!AB526</f>
        <v>0</v>
      </c>
      <c r="AV528" s="357">
        <f>'Test-AI'!AC526</f>
        <v>0</v>
      </c>
      <c r="AW528" s="296">
        <f t="shared" si="38"/>
        <v>0</v>
      </c>
      <c r="AX528" s="297" t="e">
        <f t="shared" si="39"/>
        <v>#DIV/0!</v>
      </c>
      <c r="AY528" s="298" t="e">
        <f t="shared" si="39"/>
        <v>#DIV/0!</v>
      </c>
      <c r="AZ528" s="297" t="e">
        <f t="shared" si="39"/>
        <v>#DIV/0!</v>
      </c>
      <c r="BA528" s="345" t="e">
        <f t="shared" si="39"/>
        <v>#DIV/0!</v>
      </c>
      <c r="BB528" s="75"/>
      <c r="BC528" s="75"/>
      <c r="BD528" s="573" t="s">
        <v>147</v>
      </c>
      <c r="BE528" s="549" t="e">
        <f t="array" ref="BE528">bdRateExtend($G527:$G530,H527:H530,$AC527:$AC530,AD527:AD530)</f>
        <v>#VALUE!</v>
      </c>
      <c r="BF528" s="552"/>
      <c r="BG528" s="552"/>
      <c r="BH528" s="552"/>
      <c r="BI528" s="552"/>
      <c r="BJ528" s="552"/>
      <c r="BK528" s="551" t="e">
        <f t="array" ref="BK528">bdRateExtend($G527:$G530,L527:L530,$AC527:$AC530,AH527:AH530)</f>
        <v>#VALUE!</v>
      </c>
      <c r="BL528" s="552"/>
      <c r="BM528" s="551" t="e">
        <f t="array" ref="BM528">bdRateExtend($G527:$G530,M527:M530,$AC527:$AC530,AI527:AI530)</f>
        <v>#VALUE!</v>
      </c>
      <c r="BN528" s="552"/>
      <c r="BO528" s="545" t="e">
        <f t="array" ref="BO528">bdRateExtend($G527:$G530,N527:N530,$AC527:$AC530,AJ527:AJ530,"None", FALSE,1)</f>
        <v>#VALUE!</v>
      </c>
      <c r="BP528" s="541"/>
      <c r="BQ528" s="545" t="e">
        <f t="array" ref="BQ528">bdRateExtend($G527:$G530,O527:O530,$AC527:$AC530,AK527:AK530,"None", FALSE,1)</f>
        <v>#VALUE!</v>
      </c>
      <c r="BR528" s="541"/>
      <c r="BS528" s="551" t="e">
        <f t="array" ref="BS528">bdRateExtend($G527:$G530,P527:P530,$AC527:$AC530,AL527:AL530)</f>
        <v>#VALUE!</v>
      </c>
      <c r="BT528" s="552"/>
      <c r="BU528" s="551" t="e">
        <f t="array" ref="BU528">bdRateExtend($G527:$G530,Q527:Q530,$AC527:$AC530,AM527:AM530)</f>
        <v>#VALUE!</v>
      </c>
      <c r="BV528" s="552"/>
      <c r="BW528" s="551" t="e">
        <f t="array" ref="BW528">bdRateExtend($G527:$G530,R527:R530,$AC527:$AC530,AN527:AN530)</f>
        <v>#VALUE!</v>
      </c>
      <c r="BX528" s="552"/>
      <c r="BY528" s="552"/>
      <c r="BZ528" s="541"/>
      <c r="CA528" s="541"/>
      <c r="CB528" s="552"/>
      <c r="CC528" s="561" t="e">
        <f t="array" ref="CC528">bdCAMBIExtend($G527:$G530,V527:V530,$AC527:$AC530,AR527:AR530)</f>
        <v>#VALUE!</v>
      </c>
      <c r="CD528" s="552"/>
      <c r="CE528" s="554">
        <f t="array" ref="CE528">testVMAFRange($G527:$G530,N527:N530,$AC527:$AC530,AJ527:AJ530)</f>
        <v>0</v>
      </c>
      <c r="CF528" s="541"/>
      <c r="CG528" s="554">
        <f t="array" ref="CG528">testVMAFRange($G527:$G530,O527:O530,$AC527:$AC530,AK527:AK530)</f>
        <v>0</v>
      </c>
      <c r="CH528" s="541"/>
    </row>
    <row r="529" spans="1:86" ht="17" hidden="1" customHeight="1" x14ac:dyDescent="0.2">
      <c r="A529" s="552"/>
      <c r="B529" s="566"/>
      <c r="C529" s="485"/>
      <c r="D529" s="590"/>
      <c r="E529" s="558"/>
      <c r="F529" s="239">
        <v>160</v>
      </c>
      <c r="G529" s="294">
        <f>'Anchor-AI'!L527</f>
        <v>0</v>
      </c>
      <c r="H529" s="295">
        <f>'Anchor-AI'!M527</f>
        <v>0</v>
      </c>
      <c r="I529" s="295">
        <f>'Anchor-AI'!N527</f>
        <v>0</v>
      </c>
      <c r="J529" s="295">
        <f>'Anchor-AI'!O527</f>
        <v>0</v>
      </c>
      <c r="K529" s="295">
        <f>(Summary!$C$63*H529+Summary!$C$64*I529+Summary!$C$65*J529)/Summary!$C$66</f>
        <v>0</v>
      </c>
      <c r="L529" s="295">
        <f>'Anchor-AI'!P527</f>
        <v>0</v>
      </c>
      <c r="M529" s="295">
        <f>'Anchor-AI'!Q527</f>
        <v>0</v>
      </c>
      <c r="N529" s="295">
        <f>'Anchor-AI'!R527</f>
        <v>0</v>
      </c>
      <c r="O529" s="295">
        <f>'Anchor-AI'!S527</f>
        <v>0</v>
      </c>
      <c r="P529" s="295">
        <f>'Anchor-AI'!T527</f>
        <v>0</v>
      </c>
      <c r="Q529" s="295">
        <f>'Anchor-AI'!U527</f>
        <v>0</v>
      </c>
      <c r="R529" s="295">
        <f>'Anchor-AI'!V527</f>
        <v>0</v>
      </c>
      <c r="S529" s="295">
        <f>'Anchor-AI'!W527</f>
        <v>0</v>
      </c>
      <c r="T529" s="295">
        <f>'Anchor-AI'!X527</f>
        <v>0</v>
      </c>
      <c r="U529" s="295">
        <f>10*LOG10(1/((Summary!$C$80/10^(R529/10)+Summary!$C$81/10^(S529/10)+Summary!$C$82/10^(T529/10))/Summary!$C$83))</f>
        <v>0</v>
      </c>
      <c r="V529" s="295">
        <f>'Anchor-AI'!Y527</f>
        <v>0</v>
      </c>
      <c r="W529" s="295">
        <f>'Anchor-AI'!Z527</f>
        <v>0</v>
      </c>
      <c r="X529" s="295">
        <f>'Anchor-AI'!AA527</f>
        <v>0</v>
      </c>
      <c r="Y529" s="357">
        <f>'Anchor-AI'!AB527</f>
        <v>0</v>
      </c>
      <c r="Z529" s="357">
        <f>'Anchor-AI'!AC527</f>
        <v>0</v>
      </c>
      <c r="AA529" s="296">
        <f t="shared" si="37"/>
        <v>0</v>
      </c>
      <c r="AC529" s="170">
        <f>'Test-AI'!L527</f>
        <v>0</v>
      </c>
      <c r="AD529" s="167">
        <f>'Test-AI'!M527</f>
        <v>0</v>
      </c>
      <c r="AE529" s="167">
        <f>'Test-AI'!N527</f>
        <v>0</v>
      </c>
      <c r="AF529" s="167">
        <f>'Test-AI'!O527</f>
        <v>0</v>
      </c>
      <c r="AG529" s="167">
        <f>(Summary!$C$63*AD529+Summary!$C$64*AE529+Summary!$C$65*AF529)/Summary!$C$66</f>
        <v>0</v>
      </c>
      <c r="AH529" s="167">
        <f>'Test-AI'!P527</f>
        <v>0</v>
      </c>
      <c r="AI529" s="167">
        <f>'Test-AI'!Q527</f>
        <v>0</v>
      </c>
      <c r="AJ529" s="167">
        <f>'Test-AI'!R527</f>
        <v>0</v>
      </c>
      <c r="AK529" s="167">
        <f>'Test-AI'!S527</f>
        <v>0</v>
      </c>
      <c r="AL529" s="167">
        <f>'Test-AI'!T527</f>
        <v>0</v>
      </c>
      <c r="AM529" s="167">
        <f>'Test-AI'!U527</f>
        <v>0</v>
      </c>
      <c r="AN529" s="167">
        <f>'Test-AI'!V527</f>
        <v>0</v>
      </c>
      <c r="AO529" s="167">
        <f>'Test-AI'!W527</f>
        <v>0</v>
      </c>
      <c r="AP529" s="167">
        <f>'Test-AI'!X527</f>
        <v>0</v>
      </c>
      <c r="AQ529" s="167">
        <f>10*LOG10(1/((Summary!$C$80/10^(AN529/10)+Summary!$C$81/10^(AO529/10)+Summary!$C$82/10^(AP529/10))/Summary!$C$83))</f>
        <v>0</v>
      </c>
      <c r="AR529" s="167">
        <f>'Test-AI'!Y527</f>
        <v>0</v>
      </c>
      <c r="AS529" s="167">
        <f>'Test-AI'!Z527</f>
        <v>0</v>
      </c>
      <c r="AT529" s="295">
        <f>'Test-AI'!AA527</f>
        <v>0</v>
      </c>
      <c r="AU529" s="357">
        <f>'Test-AI'!AB527</f>
        <v>0</v>
      </c>
      <c r="AV529" s="357">
        <f>'Test-AI'!AC527</f>
        <v>0</v>
      </c>
      <c r="AW529" s="296">
        <f t="shared" si="38"/>
        <v>0</v>
      </c>
      <c r="AX529" s="297" t="e">
        <f t="shared" si="39"/>
        <v>#DIV/0!</v>
      </c>
      <c r="AY529" s="298" t="e">
        <f t="shared" si="39"/>
        <v>#DIV/0!</v>
      </c>
      <c r="AZ529" s="297" t="e">
        <f t="shared" si="39"/>
        <v>#DIV/0!</v>
      </c>
      <c r="BA529" s="345" t="e">
        <f t="shared" si="39"/>
        <v>#DIV/0!</v>
      </c>
      <c r="BB529" s="75"/>
      <c r="BC529" s="75"/>
      <c r="BD529" s="565"/>
      <c r="BE529" s="550"/>
      <c r="BF529" s="552"/>
      <c r="BG529" s="552"/>
      <c r="BH529" s="552"/>
      <c r="BI529" s="552"/>
      <c r="BJ529" s="552"/>
      <c r="BK529" s="553"/>
      <c r="BL529" s="552"/>
      <c r="BM529" s="553"/>
      <c r="BN529" s="552"/>
      <c r="BO529" s="546"/>
      <c r="BP529" s="541"/>
      <c r="BQ529" s="546"/>
      <c r="BR529" s="541"/>
      <c r="BS529" s="553"/>
      <c r="BT529" s="552"/>
      <c r="BU529" s="553"/>
      <c r="BV529" s="552"/>
      <c r="BW529" s="553"/>
      <c r="BX529" s="552"/>
      <c r="BY529" s="552"/>
      <c r="BZ529" s="541"/>
      <c r="CA529" s="541"/>
      <c r="CB529" s="552"/>
      <c r="CC529" s="553"/>
      <c r="CD529" s="552"/>
      <c r="CE529" s="546"/>
      <c r="CF529" s="541"/>
      <c r="CG529" s="546"/>
      <c r="CH529" s="541"/>
    </row>
    <row r="530" spans="1:86" ht="17" hidden="1" customHeight="1" x14ac:dyDescent="0.2">
      <c r="A530" s="552"/>
      <c r="B530" s="566"/>
      <c r="C530" s="485"/>
      <c r="D530" s="590"/>
      <c r="E530" s="558"/>
      <c r="F530" s="239">
        <v>185</v>
      </c>
      <c r="G530" s="294">
        <f>'Anchor-AI'!L528</f>
        <v>0</v>
      </c>
      <c r="H530" s="295">
        <f>'Anchor-AI'!M528</f>
        <v>0</v>
      </c>
      <c r="I530" s="295">
        <f>'Anchor-AI'!N528</f>
        <v>0</v>
      </c>
      <c r="J530" s="295">
        <f>'Anchor-AI'!O528</f>
        <v>0</v>
      </c>
      <c r="K530" s="295">
        <f>(Summary!$C$63*H530+Summary!$C$64*I530+Summary!$C$65*J530)/Summary!$C$66</f>
        <v>0</v>
      </c>
      <c r="L530" s="295">
        <f>'Anchor-AI'!P528</f>
        <v>0</v>
      </c>
      <c r="M530" s="295">
        <f>'Anchor-AI'!Q528</f>
        <v>0</v>
      </c>
      <c r="N530" s="295">
        <f>'Anchor-AI'!R528</f>
        <v>0</v>
      </c>
      <c r="O530" s="295">
        <f>'Anchor-AI'!S528</f>
        <v>0</v>
      </c>
      <c r="P530" s="295">
        <f>'Anchor-AI'!T528</f>
        <v>0</v>
      </c>
      <c r="Q530" s="295">
        <f>'Anchor-AI'!U528</f>
        <v>0</v>
      </c>
      <c r="R530" s="295">
        <f>'Anchor-AI'!V528</f>
        <v>0</v>
      </c>
      <c r="S530" s="295">
        <f>'Anchor-AI'!W528</f>
        <v>0</v>
      </c>
      <c r="T530" s="295">
        <f>'Anchor-AI'!X528</f>
        <v>0</v>
      </c>
      <c r="U530" s="295">
        <f>10*LOG10(1/((Summary!$C$80/10^(R530/10)+Summary!$C$81/10^(S530/10)+Summary!$C$82/10^(T530/10))/Summary!$C$83))</f>
        <v>0</v>
      </c>
      <c r="V530" s="295">
        <f>'Anchor-AI'!Y528</f>
        <v>0</v>
      </c>
      <c r="W530" s="295">
        <f>'Anchor-AI'!Z528</f>
        <v>0</v>
      </c>
      <c r="X530" s="295">
        <f>'Anchor-AI'!AA528</f>
        <v>0</v>
      </c>
      <c r="Y530" s="357">
        <f>'Anchor-AI'!AB528</f>
        <v>0</v>
      </c>
      <c r="Z530" s="357">
        <f>'Anchor-AI'!AC528</f>
        <v>0</v>
      </c>
      <c r="AA530" s="296">
        <f t="shared" si="37"/>
        <v>0</v>
      </c>
      <c r="AC530" s="170">
        <f>'Test-AI'!L528</f>
        <v>0</v>
      </c>
      <c r="AD530" s="167">
        <f>'Test-AI'!M528</f>
        <v>0</v>
      </c>
      <c r="AE530" s="167">
        <f>'Test-AI'!N528</f>
        <v>0</v>
      </c>
      <c r="AF530" s="167">
        <f>'Test-AI'!O528</f>
        <v>0</v>
      </c>
      <c r="AG530" s="167">
        <f>(Summary!$C$63*AD530+Summary!$C$64*AE530+Summary!$C$65*AF530)/Summary!$C$66</f>
        <v>0</v>
      </c>
      <c r="AH530" s="167">
        <f>'Test-AI'!P528</f>
        <v>0</v>
      </c>
      <c r="AI530" s="167">
        <f>'Test-AI'!Q528</f>
        <v>0</v>
      </c>
      <c r="AJ530" s="167">
        <f>'Test-AI'!R528</f>
        <v>0</v>
      </c>
      <c r="AK530" s="167">
        <f>'Test-AI'!S528</f>
        <v>0</v>
      </c>
      <c r="AL530" s="167">
        <f>'Test-AI'!T528</f>
        <v>0</v>
      </c>
      <c r="AM530" s="167">
        <f>'Test-AI'!U528</f>
        <v>0</v>
      </c>
      <c r="AN530" s="167">
        <f>'Test-AI'!V528</f>
        <v>0</v>
      </c>
      <c r="AO530" s="167">
        <f>'Test-AI'!W528</f>
        <v>0</v>
      </c>
      <c r="AP530" s="167">
        <f>'Test-AI'!X528</f>
        <v>0</v>
      </c>
      <c r="AQ530" s="167">
        <f>10*LOG10(1/((Summary!$C$80/10^(AN530/10)+Summary!$C$81/10^(AO530/10)+Summary!$C$82/10^(AP530/10))/Summary!$C$83))</f>
        <v>0</v>
      </c>
      <c r="AR530" s="167">
        <f>'Test-AI'!Y528</f>
        <v>0</v>
      </c>
      <c r="AS530" s="167">
        <f>'Test-AI'!Z528</f>
        <v>0</v>
      </c>
      <c r="AT530" s="295">
        <f>'Test-AI'!AA528</f>
        <v>0</v>
      </c>
      <c r="AU530" s="357">
        <f>'Test-AI'!AB528</f>
        <v>0</v>
      </c>
      <c r="AV530" s="357">
        <f>'Test-AI'!AC528</f>
        <v>0</v>
      </c>
      <c r="AW530" s="296">
        <f t="shared" si="38"/>
        <v>0</v>
      </c>
      <c r="AX530" s="297" t="e">
        <f t="shared" si="39"/>
        <v>#DIV/0!</v>
      </c>
      <c r="AY530" s="298" t="e">
        <f t="shared" si="39"/>
        <v>#DIV/0!</v>
      </c>
      <c r="AZ530" s="297" t="e">
        <f t="shared" si="39"/>
        <v>#DIV/0!</v>
      </c>
      <c r="BA530" s="345" t="e">
        <f t="shared" si="39"/>
        <v>#DIV/0!</v>
      </c>
      <c r="BB530" s="75"/>
      <c r="BC530" s="75"/>
      <c r="BD530" s="574" t="s">
        <v>46</v>
      </c>
      <c r="BE530" s="549" t="e">
        <f t="array" ref="BE530">bdRateExtend($G528:$G531,H528:H531,$AC528:$AC531,AD528:AD531)</f>
        <v>#VALUE!</v>
      </c>
      <c r="BF530" s="552"/>
      <c r="BG530" s="552"/>
      <c r="BH530" s="552"/>
      <c r="BI530" s="552"/>
      <c r="BJ530" s="552"/>
      <c r="BK530" s="551" t="e">
        <f t="array" ref="BK530">bdRateExtend($G528:$G531,L528:L531,$AC528:$AC531,AH528:AH531)</f>
        <v>#VALUE!</v>
      </c>
      <c r="BL530" s="552"/>
      <c r="BM530" s="551" t="e">
        <f t="array" ref="BM530">bdRateExtend($G528:$G531,M528:M531,$AC528:$AC531,AI528:AI531)</f>
        <v>#VALUE!</v>
      </c>
      <c r="BN530" s="552"/>
      <c r="BO530" s="545" t="e">
        <f t="array" ref="BO530">bdRateExtend($G528:$G531,N528:N531,$AC528:$AC531,AJ528:AJ531,"None", FALSE,1)</f>
        <v>#VALUE!</v>
      </c>
      <c r="BP530" s="541"/>
      <c r="BQ530" s="545" t="e">
        <f t="array" ref="BQ530">bdRateExtend($G528:$G531,O528:O531,$AC528:$AC531,AK528:AK531,"None", FALSE,1)</f>
        <v>#VALUE!</v>
      </c>
      <c r="BR530" s="541"/>
      <c r="BS530" s="551" t="e">
        <f t="array" ref="BS530">bdRateExtend($G528:$G531,P528:P531,$AC528:$AC531,AL528:AL531)</f>
        <v>#VALUE!</v>
      </c>
      <c r="BT530" s="552"/>
      <c r="BU530" s="551" t="e">
        <f t="array" ref="BU530">bdRateExtend($G528:$G531,Q528:Q531,$AC528:$AC531,AM528:AM531)</f>
        <v>#VALUE!</v>
      </c>
      <c r="BV530" s="552"/>
      <c r="BW530" s="551" t="e">
        <f t="array" ref="BW530">bdRateExtend($G528:$G531,R528:R531,$AC528:$AC531,AN528:AN531)</f>
        <v>#VALUE!</v>
      </c>
      <c r="BX530" s="552"/>
      <c r="BY530" s="552"/>
      <c r="BZ530" s="541"/>
      <c r="CA530" s="541"/>
      <c r="CB530" s="552"/>
      <c r="CC530" s="561" t="e">
        <f t="array" ref="CC530">bdCAMBIExtend($G528:$G531,V528:V531,$AC528:$AC531,AR528:AR531)</f>
        <v>#VALUE!</v>
      </c>
      <c r="CD530" s="552"/>
      <c r="CE530" s="554">
        <f t="array" ref="CE530">testVMAFRange($G528:$G531,N528:N531,$AC528:$AC531,AJ528:AJ531)</f>
        <v>0</v>
      </c>
      <c r="CF530" s="541"/>
      <c r="CG530" s="554">
        <f t="array" ref="CG530">testVMAFRange($G528:$G531,O528:O531,$AC528:$AC531,AK528:AK531)</f>
        <v>0</v>
      </c>
      <c r="CH530" s="541"/>
    </row>
    <row r="531" spans="1:86" ht="17" hidden="1" customHeight="1" x14ac:dyDescent="0.2">
      <c r="A531" s="552"/>
      <c r="B531" s="571"/>
      <c r="C531" s="486"/>
      <c r="D531" s="602"/>
      <c r="E531" s="577"/>
      <c r="F531" s="240">
        <v>210</v>
      </c>
      <c r="G531" s="299">
        <f>'Anchor-AI'!L529</f>
        <v>0</v>
      </c>
      <c r="H531" s="300">
        <f>'Anchor-AI'!M529</f>
        <v>0</v>
      </c>
      <c r="I531" s="300">
        <f>'Anchor-AI'!N529</f>
        <v>0</v>
      </c>
      <c r="J531" s="300">
        <f>'Anchor-AI'!O529</f>
        <v>0</v>
      </c>
      <c r="K531" s="295">
        <f>(Summary!$C$63*H531+Summary!$C$64*I531+Summary!$C$65*J531)/Summary!$C$66</f>
        <v>0</v>
      </c>
      <c r="L531" s="300">
        <f>'Anchor-AI'!P529</f>
        <v>0</v>
      </c>
      <c r="M531" s="300">
        <f>'Anchor-AI'!Q529</f>
        <v>0</v>
      </c>
      <c r="N531" s="300">
        <f>'Anchor-AI'!R529</f>
        <v>0</v>
      </c>
      <c r="O531" s="300">
        <f>'Anchor-AI'!S529</f>
        <v>0</v>
      </c>
      <c r="P531" s="300">
        <f>'Anchor-AI'!T529</f>
        <v>0</v>
      </c>
      <c r="Q531" s="300">
        <f>'Anchor-AI'!U529</f>
        <v>0</v>
      </c>
      <c r="R531" s="300">
        <f>'Anchor-AI'!V529</f>
        <v>0</v>
      </c>
      <c r="S531" s="300">
        <f>'Anchor-AI'!W529</f>
        <v>0</v>
      </c>
      <c r="T531" s="300">
        <f>'Anchor-AI'!X529</f>
        <v>0</v>
      </c>
      <c r="U531" s="300">
        <f>10*LOG10(1/((Summary!$C$80/10^(R531/10)+Summary!$C$81/10^(S531/10)+Summary!$C$82/10^(T531/10))/Summary!$C$83))</f>
        <v>0</v>
      </c>
      <c r="V531" s="300">
        <f>'Anchor-AI'!Y529</f>
        <v>0</v>
      </c>
      <c r="W531" s="300">
        <f>'Anchor-AI'!Z529</f>
        <v>0</v>
      </c>
      <c r="X531" s="300">
        <f>'Anchor-AI'!AA529</f>
        <v>0</v>
      </c>
      <c r="Y531" s="357">
        <f>'Anchor-AI'!AB529</f>
        <v>0</v>
      </c>
      <c r="Z531" s="357">
        <f>'Anchor-AI'!AC529</f>
        <v>0</v>
      </c>
      <c r="AA531" s="301">
        <f t="shared" si="37"/>
        <v>0</v>
      </c>
      <c r="AB531" s="76"/>
      <c r="AC531" s="171">
        <f>'Test-AI'!L529</f>
        <v>0</v>
      </c>
      <c r="AD531" s="168">
        <f>'Test-AI'!M529</f>
        <v>0</v>
      </c>
      <c r="AE531" s="168">
        <f>'Test-AI'!N529</f>
        <v>0</v>
      </c>
      <c r="AF531" s="168">
        <f>'Test-AI'!O529</f>
        <v>0</v>
      </c>
      <c r="AG531" s="168">
        <f>(Summary!$C$63*AD531+Summary!$C$64*AE531+Summary!$C$65*AF531)/Summary!$C$66</f>
        <v>0</v>
      </c>
      <c r="AH531" s="168">
        <f>'Test-AI'!P529</f>
        <v>0</v>
      </c>
      <c r="AI531" s="168">
        <f>'Test-AI'!Q529</f>
        <v>0</v>
      </c>
      <c r="AJ531" s="168">
        <f>'Test-AI'!R529</f>
        <v>0</v>
      </c>
      <c r="AK531" s="168">
        <f>'Test-AI'!S529</f>
        <v>0</v>
      </c>
      <c r="AL531" s="168">
        <f>'Test-AI'!T529</f>
        <v>0</v>
      </c>
      <c r="AM531" s="168">
        <f>'Test-AI'!U529</f>
        <v>0</v>
      </c>
      <c r="AN531" s="168">
        <f>'Test-AI'!V529</f>
        <v>0</v>
      </c>
      <c r="AO531" s="168">
        <f>'Test-AI'!W529</f>
        <v>0</v>
      </c>
      <c r="AP531" s="168">
        <f>'Test-AI'!X529</f>
        <v>0</v>
      </c>
      <c r="AQ531" s="168">
        <f>10*LOG10(1/((Summary!$C$80/10^(AN531/10)+Summary!$C$81/10^(AO531/10)+Summary!$C$82/10^(AP531/10))/Summary!$C$83))</f>
        <v>0</v>
      </c>
      <c r="AR531" s="168">
        <f>'Test-AI'!Y529</f>
        <v>0</v>
      </c>
      <c r="AS531" s="168">
        <f>'Test-AI'!Z529</f>
        <v>0</v>
      </c>
      <c r="AT531" s="300">
        <f>'Test-AI'!AA529</f>
        <v>0</v>
      </c>
      <c r="AU531" s="357">
        <f>'Test-AI'!AB529</f>
        <v>0</v>
      </c>
      <c r="AV531" s="357">
        <f>'Test-AI'!AC529</f>
        <v>0</v>
      </c>
      <c r="AW531" s="301">
        <f t="shared" si="38"/>
        <v>0</v>
      </c>
      <c r="AX531" s="302" t="e">
        <f t="shared" si="39"/>
        <v>#DIV/0!</v>
      </c>
      <c r="AY531" s="303" t="e">
        <f t="shared" si="39"/>
        <v>#DIV/0!</v>
      </c>
      <c r="AZ531" s="297" t="e">
        <f t="shared" si="39"/>
        <v>#DIV/0!</v>
      </c>
      <c r="BA531" s="345" t="e">
        <f t="shared" si="39"/>
        <v>#DIV/0!</v>
      </c>
      <c r="BB531" s="75"/>
      <c r="BC531" s="75"/>
      <c r="BD531" s="570"/>
      <c r="BE531" s="550"/>
      <c r="BF531" s="553"/>
      <c r="BG531" s="553"/>
      <c r="BH531" s="553"/>
      <c r="BI531" s="553"/>
      <c r="BJ531" s="553"/>
      <c r="BK531" s="553"/>
      <c r="BL531" s="553"/>
      <c r="BM531" s="553"/>
      <c r="BN531" s="553"/>
      <c r="BO531" s="546"/>
      <c r="BP531" s="544"/>
      <c r="BQ531" s="546"/>
      <c r="BR531" s="544"/>
      <c r="BS531" s="553"/>
      <c r="BT531" s="553"/>
      <c r="BU531" s="553"/>
      <c r="BV531" s="553"/>
      <c r="BW531" s="553"/>
      <c r="BX531" s="553"/>
      <c r="BY531" s="553"/>
      <c r="BZ531" s="544"/>
      <c r="CA531" s="544"/>
      <c r="CB531" s="553"/>
      <c r="CC531" s="553"/>
      <c r="CD531" s="553"/>
      <c r="CE531" s="546"/>
      <c r="CF531" s="544"/>
      <c r="CG531" s="546"/>
      <c r="CH531" s="544"/>
    </row>
    <row r="532" spans="1:86" ht="17" hidden="1" customHeight="1" x14ac:dyDescent="0.2">
      <c r="A532" s="552"/>
      <c r="B532" s="620" t="s">
        <v>149</v>
      </c>
      <c r="C532" s="586" t="s">
        <v>121</v>
      </c>
      <c r="D532" s="627">
        <v>59.94</v>
      </c>
      <c r="E532" s="643">
        <v>8</v>
      </c>
      <c r="F532" s="238">
        <v>85</v>
      </c>
      <c r="G532" s="289">
        <f>'Anchor-AI'!L530</f>
        <v>0</v>
      </c>
      <c r="H532" s="290">
        <f>'Anchor-AI'!M530</f>
        <v>0</v>
      </c>
      <c r="I532" s="290">
        <f>'Anchor-AI'!N530</f>
        <v>0</v>
      </c>
      <c r="J532" s="290">
        <f>'Anchor-AI'!O530</f>
        <v>0</v>
      </c>
      <c r="K532" s="290">
        <f>(Summary!$C$63*H532+Summary!$C$64*I532+Summary!$C$65*J532)/Summary!$C$66</f>
        <v>0</v>
      </c>
      <c r="L532" s="290">
        <f>'Anchor-AI'!P530</f>
        <v>0</v>
      </c>
      <c r="M532" s="290">
        <f>'Anchor-AI'!Q530</f>
        <v>0</v>
      </c>
      <c r="N532" s="290">
        <f>'Anchor-AI'!R530</f>
        <v>0</v>
      </c>
      <c r="O532" s="290">
        <f>'Anchor-AI'!S530</f>
        <v>0</v>
      </c>
      <c r="P532" s="290">
        <f>'Anchor-AI'!T530</f>
        <v>0</v>
      </c>
      <c r="Q532" s="290">
        <f>'Anchor-AI'!U530</f>
        <v>0</v>
      </c>
      <c r="R532" s="290">
        <f>'Anchor-AI'!V530</f>
        <v>0</v>
      </c>
      <c r="S532" s="290">
        <f>'Anchor-AI'!W530</f>
        <v>0</v>
      </c>
      <c r="T532" s="290">
        <f>'Anchor-AI'!X530</f>
        <v>0</v>
      </c>
      <c r="U532" s="290">
        <f>10*LOG10(1/((Summary!$C$80/10^(R532/10)+Summary!$C$81/10^(S532/10)+Summary!$C$82/10^(T532/10))/Summary!$C$83))</f>
        <v>0</v>
      </c>
      <c r="V532" s="290">
        <f>'Anchor-AI'!Y530</f>
        <v>0</v>
      </c>
      <c r="W532" s="290">
        <f>'Anchor-AI'!Z530</f>
        <v>0</v>
      </c>
      <c r="X532" s="290">
        <f>'Anchor-AI'!AA530</f>
        <v>0</v>
      </c>
      <c r="Y532" s="360">
        <f>'Anchor-AI'!AB530</f>
        <v>0</v>
      </c>
      <c r="Z532" s="360">
        <f>'Anchor-AI'!AC530</f>
        <v>0</v>
      </c>
      <c r="AA532" s="291">
        <f t="shared" si="37"/>
        <v>0</v>
      </c>
      <c r="AC532" s="169">
        <f>'Test-AI'!L530</f>
        <v>0</v>
      </c>
      <c r="AD532" s="166">
        <f>'Test-AI'!M530</f>
        <v>0</v>
      </c>
      <c r="AE532" s="166">
        <f>'Test-AI'!N530</f>
        <v>0</v>
      </c>
      <c r="AF532" s="166">
        <f>'Test-AI'!O530</f>
        <v>0</v>
      </c>
      <c r="AG532" s="166">
        <f>(Summary!$C$63*AD532+Summary!$C$64*AE532+Summary!$C$65*AF532)/Summary!$C$66</f>
        <v>0</v>
      </c>
      <c r="AH532" s="166">
        <f>'Test-AI'!P530</f>
        <v>0</v>
      </c>
      <c r="AI532" s="166">
        <f>'Test-AI'!Q530</f>
        <v>0</v>
      </c>
      <c r="AJ532" s="166">
        <f>'Test-AI'!R530</f>
        <v>0</v>
      </c>
      <c r="AK532" s="166">
        <f>'Test-AI'!S530</f>
        <v>0</v>
      </c>
      <c r="AL532" s="166">
        <f>'Test-AI'!T530</f>
        <v>0</v>
      </c>
      <c r="AM532" s="166">
        <f>'Test-AI'!U530</f>
        <v>0</v>
      </c>
      <c r="AN532" s="166">
        <f>'Test-AI'!V530</f>
        <v>0</v>
      </c>
      <c r="AO532" s="166">
        <f>'Test-AI'!W530</f>
        <v>0</v>
      </c>
      <c r="AP532" s="166">
        <f>'Test-AI'!X530</f>
        <v>0</v>
      </c>
      <c r="AQ532" s="166">
        <f>10*LOG10(1/((Summary!$C$80/10^(AN532/10)+Summary!$C$81/10^(AO532/10)+Summary!$C$82/10^(AP532/10))/Summary!$C$83))</f>
        <v>0</v>
      </c>
      <c r="AR532" s="166">
        <f>'Test-AI'!Y530</f>
        <v>0</v>
      </c>
      <c r="AS532" s="166">
        <f>'Test-AI'!Z530</f>
        <v>0</v>
      </c>
      <c r="AT532" s="290">
        <f>'Test-AI'!AA530</f>
        <v>0</v>
      </c>
      <c r="AU532" s="356">
        <f>'Test-AI'!AB530</f>
        <v>0</v>
      </c>
      <c r="AV532" s="356">
        <f>'Test-AI'!AC530</f>
        <v>0</v>
      </c>
      <c r="AW532" s="291">
        <f t="shared" si="38"/>
        <v>0</v>
      </c>
      <c r="AX532" s="292" t="e">
        <f t="shared" si="39"/>
        <v>#DIV/0!</v>
      </c>
      <c r="AY532" s="293" t="e">
        <f t="shared" si="39"/>
        <v>#DIV/0!</v>
      </c>
      <c r="AZ532" s="292" t="e">
        <f t="shared" si="39"/>
        <v>#DIV/0!</v>
      </c>
      <c r="BA532" s="344" t="e">
        <f t="shared" si="39"/>
        <v>#DIV/0!</v>
      </c>
      <c r="BB532" s="75"/>
      <c r="BC532" s="75"/>
      <c r="BD532" s="572" t="s">
        <v>39</v>
      </c>
      <c r="BE532" s="549" t="e">
        <f t="array" ref="BE532">bdRateExtend($G532:$G535,H532:H535,$AC532:$AC535,AD532:AD535)</f>
        <v>#VALUE!</v>
      </c>
      <c r="BF532" s="551" t="e">
        <f t="array" ref="BF532">bdRateExtend($G532:$G537,H532:H537,$AC532:$AC537,AD532:AD537)</f>
        <v>#VALUE!</v>
      </c>
      <c r="BG532" s="551" t="e">
        <f t="array" ref="BG532">bdRateExtend($G532:$G537,I532:I537,$AC532:$AC537,AE532:AE537)</f>
        <v>#VALUE!</v>
      </c>
      <c r="BH532" s="551" t="e">
        <f t="array" ref="BH532">bdRateExtend($G532:$G537,J532:J537,$AC532:$AC537,AF532:AF537)</f>
        <v>#VALUE!</v>
      </c>
      <c r="BI532" s="551" t="e">
        <f t="array" ref="BI532">bdRateExtend($G532:$G537,K532:K537,$AC532:$AC537,AG532:AG537)</f>
        <v>#VALUE!</v>
      </c>
      <c r="BJ532" s="575" t="e">
        <f>(Summary!$C$94*BF532+Summary!$C$95*BG532+Summary!$C$96*BH532)/Summary!$C$97</f>
        <v>#VALUE!</v>
      </c>
      <c r="BK532" s="551" t="e">
        <f t="array" ref="BK532">bdRateExtend($G532:$G535,L532:L535,$AC532:$AC535,AH532:AH535)</f>
        <v>#VALUE!</v>
      </c>
      <c r="BL532" s="551" t="e">
        <f t="array" ref="BL532">bdRateExtend($G532:$G537,L532:L537,$AC532:$AC537,AH532:AH537)</f>
        <v>#VALUE!</v>
      </c>
      <c r="BM532" s="551" t="e">
        <f t="array" ref="BM532">bdRateExtend($G532:$G535,M532:M535,$AC532:$AC535,AI532:AI535)</f>
        <v>#VALUE!</v>
      </c>
      <c r="BN532" s="551" t="e">
        <f t="array" ref="BN532">bdRateExtend($G532:$G537,M532:M537,$AC532:$AC537,AI532:AI537)</f>
        <v>#VALUE!</v>
      </c>
      <c r="BO532" s="548" t="e">
        <f t="array" ref="BO532">bdRateExtend($G532:$G535,N532:N535,$AC532:$AC535,AJ532:AJ535,"None", FALSE,1)</f>
        <v>#VALUE!</v>
      </c>
      <c r="BP532" s="585" t="e">
        <f t="array" ref="BP532">bdRateExtend($G532:$G537,N532:N537,$AC532:$AC537,AJ532:AJ537,"None", FALSE,1)</f>
        <v>#VALUE!</v>
      </c>
      <c r="BQ532" s="548" t="e">
        <f t="array" ref="BQ532">bdRateExtend($G532:$G535,O532:O535,$AC532:$AC535,AK532:AK535,"None", FALSE,1)</f>
        <v>#VALUE!</v>
      </c>
      <c r="BR532" s="585" t="e">
        <f t="array" ref="BR532">bdRateExtend($G532:$G537,O532:O537,$AC532:$AC537,AK532:AK537,"None", FALSE,1)</f>
        <v>#VALUE!</v>
      </c>
      <c r="BS532" s="551" t="e">
        <f t="array" ref="BS532">bdRateExtend($G532:$G535,P532:P535,$AC532:$AC535,AL532:AL535)</f>
        <v>#VALUE!</v>
      </c>
      <c r="BT532" s="551" t="e">
        <f t="array" ref="BT532">bdRateExtend($G532:$G537,P532:P537,$AC532:$AC537,AL532:AL537)</f>
        <v>#VALUE!</v>
      </c>
      <c r="BU532" s="551" t="e">
        <f t="array" ref="BU532">bdRateExtend($G532:$G535,Q532:Q535,$AC532:$AC535,AM532:AM535)</f>
        <v>#VALUE!</v>
      </c>
      <c r="BV532" s="551" t="e">
        <f t="array" ref="BV532">bdRateExtend($G532:$G537,Q532:Q537,$AC532:$AC537,AM532:AM537)</f>
        <v>#VALUE!</v>
      </c>
      <c r="BW532" s="551" t="e">
        <f t="array" ref="BW532">bdRateExtend($G532:$G535,R532:R535,$AC532:$AC535,AN532:AN535)</f>
        <v>#VALUE!</v>
      </c>
      <c r="BX532" s="551" t="e">
        <f t="array" ref="BX532">bdRateExtend($G532:$G537,R532:R537,$AC532:$AC537,AN532:AN537)</f>
        <v>#VALUE!</v>
      </c>
      <c r="BY532" s="551" t="e">
        <f t="array" ref="BY532">bdRateExtend($G532:$G537,S532:S537,$AC532:$AC537,AO532:AO537)</f>
        <v>#VALUE!</v>
      </c>
      <c r="BZ532" s="555" t="e">
        <f t="array" ref="BZ532">bdRateExtend($G532:$G537,T532:T537,$AC532:$AC537,AP532:AP537)</f>
        <v>#VALUE!</v>
      </c>
      <c r="CA532" s="555" t="e">
        <f t="array" ref="CA532">bdRateExtend($G532:$G537,U532:U537,$AC532:$AC537,AQ532:AQ537)</f>
        <v>#VALUE!</v>
      </c>
      <c r="CB532" s="575" t="e">
        <f>(Summary!$C$108*BX532+Summary!$C$109*BY532+Summary!$C$110*BZ532)/Summary!$C$111</f>
        <v>#VALUE!</v>
      </c>
      <c r="CC532" s="561" t="e">
        <f t="array" ref="CC532">bdCAMBIExtend($G532:$G535,V532:V535,$AC532:$AC535,AR532:AR535)</f>
        <v>#VALUE!</v>
      </c>
      <c r="CD532" s="561" t="e">
        <f t="array" ref="CD532">bdCAMBIExtend($G532:$G537,V532:V537,$AC532:$AC537,AR532:AR537)</f>
        <v>#VALUE!</v>
      </c>
      <c r="CE532" s="547">
        <f t="array" ref="CE532">testVMAFRange($G532:$G535,N532:N535,$AC532:$AC535,AJ532:AJ535)</f>
        <v>0</v>
      </c>
      <c r="CF532" s="543">
        <f t="array" ref="CF532">testVMAFRange($G532:$G537,N532:N537,$AC532:$AC537,AJ532:AJ537)</f>
        <v>0</v>
      </c>
      <c r="CG532" s="547">
        <f t="array" ref="CG532">testVMAFRange($G532:$G535,O532:O535,$AC532:$AC535,AK532:AK535)</f>
        <v>0</v>
      </c>
      <c r="CH532" s="543">
        <f t="array" ref="CH532">testVMAFRange($G532:$G537,O532:O537,$AC532:$AC537,AK532:AK537)</f>
        <v>0</v>
      </c>
    </row>
    <row r="533" spans="1:86" ht="17" hidden="1" customHeight="1" x14ac:dyDescent="0.2">
      <c r="A533" s="552"/>
      <c r="B533" s="566"/>
      <c r="C533" s="485"/>
      <c r="D533" s="590"/>
      <c r="E533" s="558"/>
      <c r="F533" s="239">
        <v>110</v>
      </c>
      <c r="G533" s="294">
        <f>'Anchor-AI'!L531</f>
        <v>0</v>
      </c>
      <c r="H533" s="295">
        <f>'Anchor-AI'!M531</f>
        <v>0</v>
      </c>
      <c r="I533" s="295">
        <f>'Anchor-AI'!N531</f>
        <v>0</v>
      </c>
      <c r="J533" s="295">
        <f>'Anchor-AI'!O531</f>
        <v>0</v>
      </c>
      <c r="K533" s="295">
        <f>(Summary!$C$63*H533+Summary!$C$64*I533+Summary!$C$65*J533)/Summary!$C$66</f>
        <v>0</v>
      </c>
      <c r="L533" s="295">
        <f>'Anchor-AI'!P531</f>
        <v>0</v>
      </c>
      <c r="M533" s="295">
        <f>'Anchor-AI'!Q531</f>
        <v>0</v>
      </c>
      <c r="N533" s="295">
        <f>'Anchor-AI'!R531</f>
        <v>0</v>
      </c>
      <c r="O533" s="295">
        <f>'Anchor-AI'!S531</f>
        <v>0</v>
      </c>
      <c r="P533" s="295">
        <f>'Anchor-AI'!T531</f>
        <v>0</v>
      </c>
      <c r="Q533" s="295">
        <f>'Anchor-AI'!U531</f>
        <v>0</v>
      </c>
      <c r="R533" s="295">
        <f>'Anchor-AI'!V531</f>
        <v>0</v>
      </c>
      <c r="S533" s="295">
        <f>'Anchor-AI'!W531</f>
        <v>0</v>
      </c>
      <c r="T533" s="295">
        <f>'Anchor-AI'!X531</f>
        <v>0</v>
      </c>
      <c r="U533" s="295">
        <f>10*LOG10(1/((Summary!$C$80/10^(R533/10)+Summary!$C$81/10^(S533/10)+Summary!$C$82/10^(T533/10))/Summary!$C$83))</f>
        <v>0</v>
      </c>
      <c r="V533" s="295">
        <f>'Anchor-AI'!Y531</f>
        <v>0</v>
      </c>
      <c r="W533" s="295">
        <f>'Anchor-AI'!Z531</f>
        <v>0</v>
      </c>
      <c r="X533" s="295">
        <f>'Anchor-AI'!AA531</f>
        <v>0</v>
      </c>
      <c r="Y533" s="357">
        <f>'Anchor-AI'!AB531</f>
        <v>0</v>
      </c>
      <c r="Z533" s="357">
        <f>'Anchor-AI'!AC531</f>
        <v>0</v>
      </c>
      <c r="AA533" s="296">
        <f t="shared" si="37"/>
        <v>0</v>
      </c>
      <c r="AC533" s="170">
        <f>'Test-AI'!L531</f>
        <v>0</v>
      </c>
      <c r="AD533" s="167">
        <f>'Test-AI'!M531</f>
        <v>0</v>
      </c>
      <c r="AE533" s="167">
        <f>'Test-AI'!N531</f>
        <v>0</v>
      </c>
      <c r="AF533" s="167">
        <f>'Test-AI'!O531</f>
        <v>0</v>
      </c>
      <c r="AG533" s="167">
        <f>(Summary!$C$63*AD533+Summary!$C$64*AE533+Summary!$C$65*AF533)/Summary!$C$66</f>
        <v>0</v>
      </c>
      <c r="AH533" s="167">
        <f>'Test-AI'!P531</f>
        <v>0</v>
      </c>
      <c r="AI533" s="167">
        <f>'Test-AI'!Q531</f>
        <v>0</v>
      </c>
      <c r="AJ533" s="167">
        <f>'Test-AI'!R531</f>
        <v>0</v>
      </c>
      <c r="AK533" s="167">
        <f>'Test-AI'!S531</f>
        <v>0</v>
      </c>
      <c r="AL533" s="167">
        <f>'Test-AI'!T531</f>
        <v>0</v>
      </c>
      <c r="AM533" s="167">
        <f>'Test-AI'!U531</f>
        <v>0</v>
      </c>
      <c r="AN533" s="167">
        <f>'Test-AI'!V531</f>
        <v>0</v>
      </c>
      <c r="AO533" s="167">
        <f>'Test-AI'!W531</f>
        <v>0</v>
      </c>
      <c r="AP533" s="167">
        <f>'Test-AI'!X531</f>
        <v>0</v>
      </c>
      <c r="AQ533" s="167">
        <f>10*LOG10(1/((Summary!$C$80/10^(AN533/10)+Summary!$C$81/10^(AO533/10)+Summary!$C$82/10^(AP533/10))/Summary!$C$83))</f>
        <v>0</v>
      </c>
      <c r="AR533" s="167">
        <f>'Test-AI'!Y531</f>
        <v>0</v>
      </c>
      <c r="AS533" s="167">
        <f>'Test-AI'!Z531</f>
        <v>0</v>
      </c>
      <c r="AT533" s="295">
        <f>'Test-AI'!AA531</f>
        <v>0</v>
      </c>
      <c r="AU533" s="357">
        <f>'Test-AI'!AB531</f>
        <v>0</v>
      </c>
      <c r="AV533" s="357">
        <f>'Test-AI'!AC531</f>
        <v>0</v>
      </c>
      <c r="AW533" s="296">
        <f t="shared" si="38"/>
        <v>0</v>
      </c>
      <c r="AX533" s="297" t="e">
        <f t="shared" si="39"/>
        <v>#DIV/0!</v>
      </c>
      <c r="AY533" s="298" t="e">
        <f t="shared" si="39"/>
        <v>#DIV/0!</v>
      </c>
      <c r="AZ533" s="297" t="e">
        <f t="shared" si="39"/>
        <v>#DIV/0!</v>
      </c>
      <c r="BA533" s="345" t="e">
        <f t="shared" si="39"/>
        <v>#DIV/0!</v>
      </c>
      <c r="BB533" s="75"/>
      <c r="BC533" s="75"/>
      <c r="BD533" s="565"/>
      <c r="BE533" s="550"/>
      <c r="BF533" s="552"/>
      <c r="BG533" s="552"/>
      <c r="BH533" s="552"/>
      <c r="BI533" s="552"/>
      <c r="BJ533" s="552"/>
      <c r="BK533" s="553"/>
      <c r="BL533" s="552"/>
      <c r="BM533" s="553"/>
      <c r="BN533" s="552"/>
      <c r="BO533" s="546"/>
      <c r="BP533" s="541"/>
      <c r="BQ533" s="546"/>
      <c r="BR533" s="541"/>
      <c r="BS533" s="553"/>
      <c r="BT533" s="552"/>
      <c r="BU533" s="553"/>
      <c r="BV533" s="552"/>
      <c r="BW533" s="553"/>
      <c r="BX533" s="552"/>
      <c r="BY533" s="552"/>
      <c r="BZ533" s="541"/>
      <c r="CA533" s="541"/>
      <c r="CB533" s="552"/>
      <c r="CC533" s="553"/>
      <c r="CD533" s="552"/>
      <c r="CE533" s="546"/>
      <c r="CF533" s="541"/>
      <c r="CG533" s="546"/>
      <c r="CH533" s="541"/>
    </row>
    <row r="534" spans="1:86" ht="17" hidden="1" customHeight="1" x14ac:dyDescent="0.2">
      <c r="A534" s="552"/>
      <c r="B534" s="566"/>
      <c r="C534" s="485"/>
      <c r="D534" s="590"/>
      <c r="E534" s="558"/>
      <c r="F534" s="239">
        <v>135</v>
      </c>
      <c r="G534" s="294">
        <f>'Anchor-AI'!L532</f>
        <v>0</v>
      </c>
      <c r="H534" s="295">
        <f>'Anchor-AI'!M532</f>
        <v>0</v>
      </c>
      <c r="I534" s="295">
        <f>'Anchor-AI'!N532</f>
        <v>0</v>
      </c>
      <c r="J534" s="295">
        <f>'Anchor-AI'!O532</f>
        <v>0</v>
      </c>
      <c r="K534" s="295">
        <f>(Summary!$C$63*H534+Summary!$C$64*I534+Summary!$C$65*J534)/Summary!$C$66</f>
        <v>0</v>
      </c>
      <c r="L534" s="295">
        <f>'Anchor-AI'!P532</f>
        <v>0</v>
      </c>
      <c r="M534" s="295">
        <f>'Anchor-AI'!Q532</f>
        <v>0</v>
      </c>
      <c r="N534" s="295">
        <f>'Anchor-AI'!R532</f>
        <v>0</v>
      </c>
      <c r="O534" s="295">
        <f>'Anchor-AI'!S532</f>
        <v>0</v>
      </c>
      <c r="P534" s="295">
        <f>'Anchor-AI'!T532</f>
        <v>0</v>
      </c>
      <c r="Q534" s="295">
        <f>'Anchor-AI'!U532</f>
        <v>0</v>
      </c>
      <c r="R534" s="295">
        <f>'Anchor-AI'!V532</f>
        <v>0</v>
      </c>
      <c r="S534" s="295">
        <f>'Anchor-AI'!W532</f>
        <v>0</v>
      </c>
      <c r="T534" s="295">
        <f>'Anchor-AI'!X532</f>
        <v>0</v>
      </c>
      <c r="U534" s="295">
        <f>10*LOG10(1/((Summary!$C$80/10^(R534/10)+Summary!$C$81/10^(S534/10)+Summary!$C$82/10^(T534/10))/Summary!$C$83))</f>
        <v>0</v>
      </c>
      <c r="V534" s="295">
        <f>'Anchor-AI'!Y532</f>
        <v>0</v>
      </c>
      <c r="W534" s="295">
        <f>'Anchor-AI'!Z532</f>
        <v>0</v>
      </c>
      <c r="X534" s="295">
        <f>'Anchor-AI'!AA532</f>
        <v>0</v>
      </c>
      <c r="Y534" s="357">
        <f>'Anchor-AI'!AB532</f>
        <v>0</v>
      </c>
      <c r="Z534" s="357">
        <f>'Anchor-AI'!AC532</f>
        <v>0</v>
      </c>
      <c r="AA534" s="296">
        <f t="shared" si="37"/>
        <v>0</v>
      </c>
      <c r="AC534" s="170">
        <f>'Test-AI'!L532</f>
        <v>0</v>
      </c>
      <c r="AD534" s="167">
        <f>'Test-AI'!M532</f>
        <v>0</v>
      </c>
      <c r="AE534" s="167">
        <f>'Test-AI'!N532</f>
        <v>0</v>
      </c>
      <c r="AF534" s="167">
        <f>'Test-AI'!O532</f>
        <v>0</v>
      </c>
      <c r="AG534" s="167">
        <f>(Summary!$C$63*AD534+Summary!$C$64*AE534+Summary!$C$65*AF534)/Summary!$C$66</f>
        <v>0</v>
      </c>
      <c r="AH534" s="167">
        <f>'Test-AI'!P532</f>
        <v>0</v>
      </c>
      <c r="AI534" s="167">
        <f>'Test-AI'!Q532</f>
        <v>0</v>
      </c>
      <c r="AJ534" s="167">
        <f>'Test-AI'!R532</f>
        <v>0</v>
      </c>
      <c r="AK534" s="167">
        <f>'Test-AI'!S532</f>
        <v>0</v>
      </c>
      <c r="AL534" s="167">
        <f>'Test-AI'!T532</f>
        <v>0</v>
      </c>
      <c r="AM534" s="167">
        <f>'Test-AI'!U532</f>
        <v>0</v>
      </c>
      <c r="AN534" s="167">
        <f>'Test-AI'!V532</f>
        <v>0</v>
      </c>
      <c r="AO534" s="167">
        <f>'Test-AI'!W532</f>
        <v>0</v>
      </c>
      <c r="AP534" s="167">
        <f>'Test-AI'!X532</f>
        <v>0</v>
      </c>
      <c r="AQ534" s="167">
        <f>10*LOG10(1/((Summary!$C$80/10^(AN534/10)+Summary!$C$81/10^(AO534/10)+Summary!$C$82/10^(AP534/10))/Summary!$C$83))</f>
        <v>0</v>
      </c>
      <c r="AR534" s="167">
        <f>'Test-AI'!Y532</f>
        <v>0</v>
      </c>
      <c r="AS534" s="167">
        <f>'Test-AI'!Z532</f>
        <v>0</v>
      </c>
      <c r="AT534" s="295">
        <f>'Test-AI'!AA532</f>
        <v>0</v>
      </c>
      <c r="AU534" s="357">
        <f>'Test-AI'!AB532</f>
        <v>0</v>
      </c>
      <c r="AV534" s="357">
        <f>'Test-AI'!AC532</f>
        <v>0</v>
      </c>
      <c r="AW534" s="296">
        <f t="shared" si="38"/>
        <v>0</v>
      </c>
      <c r="AX534" s="297" t="e">
        <f t="shared" si="39"/>
        <v>#DIV/0!</v>
      </c>
      <c r="AY534" s="298" t="e">
        <f t="shared" si="39"/>
        <v>#DIV/0!</v>
      </c>
      <c r="AZ534" s="297" t="e">
        <f t="shared" si="39"/>
        <v>#DIV/0!</v>
      </c>
      <c r="BA534" s="345" t="e">
        <f t="shared" si="39"/>
        <v>#DIV/0!</v>
      </c>
      <c r="BB534" s="75"/>
      <c r="BC534" s="75"/>
      <c r="BD534" s="573" t="s">
        <v>147</v>
      </c>
      <c r="BE534" s="549" t="e">
        <f t="array" ref="BE534">bdRateExtend($G533:$G536,H533:H536,$AC533:$AC536,AD533:AD536)</f>
        <v>#VALUE!</v>
      </c>
      <c r="BF534" s="552"/>
      <c r="BG534" s="552"/>
      <c r="BH534" s="552"/>
      <c r="BI534" s="552"/>
      <c r="BJ534" s="552"/>
      <c r="BK534" s="551" t="e">
        <f t="array" ref="BK534">bdRateExtend($G533:$G536,L533:L536,$AC533:$AC536,AH533:AH536)</f>
        <v>#VALUE!</v>
      </c>
      <c r="BL534" s="552"/>
      <c r="BM534" s="551" t="e">
        <f t="array" ref="BM534">bdRateExtend($G533:$G536,M533:M536,$AC533:$AC536,AI533:AI536)</f>
        <v>#VALUE!</v>
      </c>
      <c r="BN534" s="552"/>
      <c r="BO534" s="545" t="e">
        <f t="array" ref="BO534">bdRateExtend($G533:$G536,N533:N536,$AC533:$AC536,AJ533:AJ536,"None", FALSE,1)</f>
        <v>#VALUE!</v>
      </c>
      <c r="BP534" s="541"/>
      <c r="BQ534" s="545" t="e">
        <f t="array" ref="BQ534">bdRateExtend($G533:$G536,O533:O536,$AC533:$AC536,AK533:AK536,"None", FALSE,1)</f>
        <v>#VALUE!</v>
      </c>
      <c r="BR534" s="541"/>
      <c r="BS534" s="551" t="e">
        <f t="array" ref="BS534">bdRateExtend($G533:$G536,P533:P536,$AC533:$AC536,AL533:AL536)</f>
        <v>#VALUE!</v>
      </c>
      <c r="BT534" s="552"/>
      <c r="BU534" s="551" t="e">
        <f t="array" ref="BU534">bdRateExtend($G533:$G536,Q533:Q536,$AC533:$AC536,AM533:AM536)</f>
        <v>#VALUE!</v>
      </c>
      <c r="BV534" s="552"/>
      <c r="BW534" s="551" t="e">
        <f t="array" ref="BW534">bdRateExtend($G533:$G536,R533:R536,$AC533:$AC536,AN533:AN536)</f>
        <v>#VALUE!</v>
      </c>
      <c r="BX534" s="552"/>
      <c r="BY534" s="552"/>
      <c r="BZ534" s="541"/>
      <c r="CA534" s="541"/>
      <c r="CB534" s="552"/>
      <c r="CC534" s="561" t="e">
        <f t="array" ref="CC534">bdCAMBIExtend($G533:$G536,V533:V536,$AC533:$AC536,AR533:AR536)</f>
        <v>#VALUE!</v>
      </c>
      <c r="CD534" s="552"/>
      <c r="CE534" s="554">
        <f t="array" ref="CE534">testVMAFRange($G533:$G536,N533:N536,$AC533:$AC536,AJ533:AJ536)</f>
        <v>0</v>
      </c>
      <c r="CF534" s="541"/>
      <c r="CG534" s="554">
        <f t="array" ref="CG534">testVMAFRange($G533:$G536,O533:O536,$AC533:$AC536,AK533:AK536)</f>
        <v>0</v>
      </c>
      <c r="CH534" s="541"/>
    </row>
    <row r="535" spans="1:86" ht="17" hidden="1" customHeight="1" x14ac:dyDescent="0.2">
      <c r="A535" s="552"/>
      <c r="B535" s="566"/>
      <c r="C535" s="485"/>
      <c r="D535" s="590"/>
      <c r="E535" s="558"/>
      <c r="F535" s="239">
        <v>160</v>
      </c>
      <c r="G535" s="294">
        <f>'Anchor-AI'!L533</f>
        <v>0</v>
      </c>
      <c r="H535" s="295">
        <f>'Anchor-AI'!M533</f>
        <v>0</v>
      </c>
      <c r="I535" s="295">
        <f>'Anchor-AI'!N533</f>
        <v>0</v>
      </c>
      <c r="J535" s="295">
        <f>'Anchor-AI'!O533</f>
        <v>0</v>
      </c>
      <c r="K535" s="295">
        <f>(Summary!$C$63*H535+Summary!$C$64*I535+Summary!$C$65*J535)/Summary!$C$66</f>
        <v>0</v>
      </c>
      <c r="L535" s="295">
        <f>'Anchor-AI'!P533</f>
        <v>0</v>
      </c>
      <c r="M535" s="295">
        <f>'Anchor-AI'!Q533</f>
        <v>0</v>
      </c>
      <c r="N535" s="295">
        <f>'Anchor-AI'!R533</f>
        <v>0</v>
      </c>
      <c r="O535" s="295">
        <f>'Anchor-AI'!S533</f>
        <v>0</v>
      </c>
      <c r="P535" s="295">
        <f>'Anchor-AI'!T533</f>
        <v>0</v>
      </c>
      <c r="Q535" s="295">
        <f>'Anchor-AI'!U533</f>
        <v>0</v>
      </c>
      <c r="R535" s="295">
        <f>'Anchor-AI'!V533</f>
        <v>0</v>
      </c>
      <c r="S535" s="295">
        <f>'Anchor-AI'!W533</f>
        <v>0</v>
      </c>
      <c r="T535" s="295">
        <f>'Anchor-AI'!X533</f>
        <v>0</v>
      </c>
      <c r="U535" s="295">
        <f>10*LOG10(1/((Summary!$C$80/10^(R535/10)+Summary!$C$81/10^(S535/10)+Summary!$C$82/10^(T535/10))/Summary!$C$83))</f>
        <v>0</v>
      </c>
      <c r="V535" s="295">
        <f>'Anchor-AI'!Y533</f>
        <v>0</v>
      </c>
      <c r="W535" s="295">
        <f>'Anchor-AI'!Z533</f>
        <v>0</v>
      </c>
      <c r="X535" s="295">
        <f>'Anchor-AI'!AA533</f>
        <v>0</v>
      </c>
      <c r="Y535" s="357">
        <f>'Anchor-AI'!AB533</f>
        <v>0</v>
      </c>
      <c r="Z535" s="357">
        <f>'Anchor-AI'!AC533</f>
        <v>0</v>
      </c>
      <c r="AA535" s="296">
        <f t="shared" si="37"/>
        <v>0</v>
      </c>
      <c r="AC535" s="170">
        <f>'Test-AI'!L533</f>
        <v>0</v>
      </c>
      <c r="AD535" s="167">
        <f>'Test-AI'!M533</f>
        <v>0</v>
      </c>
      <c r="AE535" s="167">
        <f>'Test-AI'!N533</f>
        <v>0</v>
      </c>
      <c r="AF535" s="167">
        <f>'Test-AI'!O533</f>
        <v>0</v>
      </c>
      <c r="AG535" s="167">
        <f>(Summary!$C$63*AD535+Summary!$C$64*AE535+Summary!$C$65*AF535)/Summary!$C$66</f>
        <v>0</v>
      </c>
      <c r="AH535" s="167">
        <f>'Test-AI'!P533</f>
        <v>0</v>
      </c>
      <c r="AI535" s="167">
        <f>'Test-AI'!Q533</f>
        <v>0</v>
      </c>
      <c r="AJ535" s="167">
        <f>'Test-AI'!R533</f>
        <v>0</v>
      </c>
      <c r="AK535" s="167">
        <f>'Test-AI'!S533</f>
        <v>0</v>
      </c>
      <c r="AL535" s="167">
        <f>'Test-AI'!T533</f>
        <v>0</v>
      </c>
      <c r="AM535" s="167">
        <f>'Test-AI'!U533</f>
        <v>0</v>
      </c>
      <c r="AN535" s="167">
        <f>'Test-AI'!V533</f>
        <v>0</v>
      </c>
      <c r="AO535" s="167">
        <f>'Test-AI'!W533</f>
        <v>0</v>
      </c>
      <c r="AP535" s="167">
        <f>'Test-AI'!X533</f>
        <v>0</v>
      </c>
      <c r="AQ535" s="167">
        <f>10*LOG10(1/((Summary!$C$80/10^(AN535/10)+Summary!$C$81/10^(AO535/10)+Summary!$C$82/10^(AP535/10))/Summary!$C$83))</f>
        <v>0</v>
      </c>
      <c r="AR535" s="167">
        <f>'Test-AI'!Y533</f>
        <v>0</v>
      </c>
      <c r="AS535" s="167">
        <f>'Test-AI'!Z533</f>
        <v>0</v>
      </c>
      <c r="AT535" s="295">
        <f>'Test-AI'!AA533</f>
        <v>0</v>
      </c>
      <c r="AU535" s="357">
        <f>'Test-AI'!AB533</f>
        <v>0</v>
      </c>
      <c r="AV535" s="357">
        <f>'Test-AI'!AC533</f>
        <v>0</v>
      </c>
      <c r="AW535" s="296">
        <f t="shared" si="38"/>
        <v>0</v>
      </c>
      <c r="AX535" s="297" t="e">
        <f t="shared" si="39"/>
        <v>#DIV/0!</v>
      </c>
      <c r="AY535" s="298" t="e">
        <f t="shared" si="39"/>
        <v>#DIV/0!</v>
      </c>
      <c r="AZ535" s="297" t="e">
        <f t="shared" si="39"/>
        <v>#DIV/0!</v>
      </c>
      <c r="BA535" s="345" t="e">
        <f t="shared" si="39"/>
        <v>#DIV/0!</v>
      </c>
      <c r="BB535" s="75"/>
      <c r="BC535" s="75"/>
      <c r="BD535" s="565"/>
      <c r="BE535" s="550"/>
      <c r="BF535" s="552"/>
      <c r="BG535" s="552"/>
      <c r="BH535" s="552"/>
      <c r="BI535" s="552"/>
      <c r="BJ535" s="552"/>
      <c r="BK535" s="553"/>
      <c r="BL535" s="552"/>
      <c r="BM535" s="553"/>
      <c r="BN535" s="552"/>
      <c r="BO535" s="546"/>
      <c r="BP535" s="541"/>
      <c r="BQ535" s="546"/>
      <c r="BR535" s="541"/>
      <c r="BS535" s="553"/>
      <c r="BT535" s="552"/>
      <c r="BU535" s="553"/>
      <c r="BV535" s="552"/>
      <c r="BW535" s="553"/>
      <c r="BX535" s="552"/>
      <c r="BY535" s="552"/>
      <c r="BZ535" s="541"/>
      <c r="CA535" s="541"/>
      <c r="CB535" s="552"/>
      <c r="CC535" s="553"/>
      <c r="CD535" s="552"/>
      <c r="CE535" s="546"/>
      <c r="CF535" s="541"/>
      <c r="CG535" s="546"/>
      <c r="CH535" s="541"/>
    </row>
    <row r="536" spans="1:86" ht="17" hidden="1" customHeight="1" x14ac:dyDescent="0.2">
      <c r="A536" s="552"/>
      <c r="B536" s="566"/>
      <c r="C536" s="485"/>
      <c r="D536" s="590"/>
      <c r="E536" s="558"/>
      <c r="F536" s="239">
        <v>185</v>
      </c>
      <c r="G536" s="294">
        <f>'Anchor-AI'!L534</f>
        <v>0</v>
      </c>
      <c r="H536" s="295">
        <f>'Anchor-AI'!M534</f>
        <v>0</v>
      </c>
      <c r="I536" s="295">
        <f>'Anchor-AI'!N534</f>
        <v>0</v>
      </c>
      <c r="J536" s="295">
        <f>'Anchor-AI'!O534</f>
        <v>0</v>
      </c>
      <c r="K536" s="295">
        <f>(Summary!$C$63*H536+Summary!$C$64*I536+Summary!$C$65*J536)/Summary!$C$66</f>
        <v>0</v>
      </c>
      <c r="L536" s="295">
        <f>'Anchor-AI'!P534</f>
        <v>0</v>
      </c>
      <c r="M536" s="295">
        <f>'Anchor-AI'!Q534</f>
        <v>0</v>
      </c>
      <c r="N536" s="295">
        <f>'Anchor-AI'!R534</f>
        <v>0</v>
      </c>
      <c r="O536" s="295">
        <f>'Anchor-AI'!S534</f>
        <v>0</v>
      </c>
      <c r="P536" s="295">
        <f>'Anchor-AI'!T534</f>
        <v>0</v>
      </c>
      <c r="Q536" s="295">
        <f>'Anchor-AI'!U534</f>
        <v>0</v>
      </c>
      <c r="R536" s="295">
        <f>'Anchor-AI'!V534</f>
        <v>0</v>
      </c>
      <c r="S536" s="295">
        <f>'Anchor-AI'!W534</f>
        <v>0</v>
      </c>
      <c r="T536" s="295">
        <f>'Anchor-AI'!X534</f>
        <v>0</v>
      </c>
      <c r="U536" s="295">
        <f>10*LOG10(1/((Summary!$C$80/10^(R536/10)+Summary!$C$81/10^(S536/10)+Summary!$C$82/10^(T536/10))/Summary!$C$83))</f>
        <v>0</v>
      </c>
      <c r="V536" s="295">
        <f>'Anchor-AI'!Y534</f>
        <v>0</v>
      </c>
      <c r="W536" s="295">
        <f>'Anchor-AI'!Z534</f>
        <v>0</v>
      </c>
      <c r="X536" s="295">
        <f>'Anchor-AI'!AA534</f>
        <v>0</v>
      </c>
      <c r="Y536" s="357">
        <f>'Anchor-AI'!AB534</f>
        <v>0</v>
      </c>
      <c r="Z536" s="357">
        <f>'Anchor-AI'!AC534</f>
        <v>0</v>
      </c>
      <c r="AA536" s="296">
        <f t="shared" si="37"/>
        <v>0</v>
      </c>
      <c r="AC536" s="170">
        <f>'Test-AI'!L534</f>
        <v>0</v>
      </c>
      <c r="AD536" s="167">
        <f>'Test-AI'!M534</f>
        <v>0</v>
      </c>
      <c r="AE536" s="167">
        <f>'Test-AI'!N534</f>
        <v>0</v>
      </c>
      <c r="AF536" s="167">
        <f>'Test-AI'!O534</f>
        <v>0</v>
      </c>
      <c r="AG536" s="167">
        <f>(Summary!$C$63*AD536+Summary!$C$64*AE536+Summary!$C$65*AF536)/Summary!$C$66</f>
        <v>0</v>
      </c>
      <c r="AH536" s="167">
        <f>'Test-AI'!P534</f>
        <v>0</v>
      </c>
      <c r="AI536" s="167">
        <f>'Test-AI'!Q534</f>
        <v>0</v>
      </c>
      <c r="AJ536" s="167">
        <f>'Test-AI'!R534</f>
        <v>0</v>
      </c>
      <c r="AK536" s="167">
        <f>'Test-AI'!S534</f>
        <v>0</v>
      </c>
      <c r="AL536" s="167">
        <f>'Test-AI'!T534</f>
        <v>0</v>
      </c>
      <c r="AM536" s="167">
        <f>'Test-AI'!U534</f>
        <v>0</v>
      </c>
      <c r="AN536" s="167">
        <f>'Test-AI'!V534</f>
        <v>0</v>
      </c>
      <c r="AO536" s="167">
        <f>'Test-AI'!W534</f>
        <v>0</v>
      </c>
      <c r="AP536" s="167">
        <f>'Test-AI'!X534</f>
        <v>0</v>
      </c>
      <c r="AQ536" s="167">
        <f>10*LOG10(1/((Summary!$C$80/10^(AN536/10)+Summary!$C$81/10^(AO536/10)+Summary!$C$82/10^(AP536/10))/Summary!$C$83))</f>
        <v>0</v>
      </c>
      <c r="AR536" s="167">
        <f>'Test-AI'!Y534</f>
        <v>0</v>
      </c>
      <c r="AS536" s="167">
        <f>'Test-AI'!Z534</f>
        <v>0</v>
      </c>
      <c r="AT536" s="295">
        <f>'Test-AI'!AA534</f>
        <v>0</v>
      </c>
      <c r="AU536" s="357">
        <f>'Test-AI'!AB534</f>
        <v>0</v>
      </c>
      <c r="AV536" s="357">
        <f>'Test-AI'!AC534</f>
        <v>0</v>
      </c>
      <c r="AW536" s="296">
        <f t="shared" si="38"/>
        <v>0</v>
      </c>
      <c r="AX536" s="297" t="e">
        <f t="shared" si="39"/>
        <v>#DIV/0!</v>
      </c>
      <c r="AY536" s="298" t="e">
        <f t="shared" si="39"/>
        <v>#DIV/0!</v>
      </c>
      <c r="AZ536" s="297" t="e">
        <f t="shared" si="39"/>
        <v>#DIV/0!</v>
      </c>
      <c r="BA536" s="345" t="e">
        <f t="shared" si="39"/>
        <v>#DIV/0!</v>
      </c>
      <c r="BB536" s="75"/>
      <c r="BC536" s="75"/>
      <c r="BD536" s="574" t="s">
        <v>46</v>
      </c>
      <c r="BE536" s="549" t="e">
        <f t="array" ref="BE536">bdRateExtend($G534:$G537,H534:H537,$AC534:$AC537,AD534:AD537)</f>
        <v>#VALUE!</v>
      </c>
      <c r="BF536" s="552"/>
      <c r="BG536" s="552"/>
      <c r="BH536" s="552"/>
      <c r="BI536" s="552"/>
      <c r="BJ536" s="552"/>
      <c r="BK536" s="551" t="e">
        <f t="array" ref="BK536">bdRateExtend($G534:$G537,L534:L537,$AC534:$AC537,AH534:AH537)</f>
        <v>#VALUE!</v>
      </c>
      <c r="BL536" s="552"/>
      <c r="BM536" s="551" t="e">
        <f t="array" ref="BM536">bdRateExtend($G534:$G537,M534:M537,$AC534:$AC537,AI534:AI537)</f>
        <v>#VALUE!</v>
      </c>
      <c r="BN536" s="552"/>
      <c r="BO536" s="545" t="e">
        <f t="array" ref="BO536">bdRateExtend($G534:$G537,N534:N537,$AC534:$AC537,AJ534:AJ537,"None", FALSE,1)</f>
        <v>#VALUE!</v>
      </c>
      <c r="BP536" s="541"/>
      <c r="BQ536" s="545" t="e">
        <f t="array" ref="BQ536">bdRateExtend($G534:$G537,O534:O537,$AC534:$AC537,AK534:AK537,"None", FALSE,1)</f>
        <v>#VALUE!</v>
      </c>
      <c r="BR536" s="541"/>
      <c r="BS536" s="551" t="e">
        <f t="array" ref="BS536">bdRateExtend($G534:$G537,P534:P537,$AC534:$AC537,AL534:AL537)</f>
        <v>#VALUE!</v>
      </c>
      <c r="BT536" s="552"/>
      <c r="BU536" s="551" t="e">
        <f t="array" ref="BU536">bdRateExtend($G534:$G537,Q534:Q537,$AC534:$AC537,AM534:AM537)</f>
        <v>#VALUE!</v>
      </c>
      <c r="BV536" s="552"/>
      <c r="BW536" s="551" t="e">
        <f t="array" ref="BW536">bdRateExtend($G534:$G537,R534:R537,$AC534:$AC537,AN534:AN537)</f>
        <v>#VALUE!</v>
      </c>
      <c r="BX536" s="552"/>
      <c r="BY536" s="552"/>
      <c r="BZ536" s="541"/>
      <c r="CA536" s="541"/>
      <c r="CB536" s="552"/>
      <c r="CC536" s="561" t="e">
        <f t="array" ref="CC536">bdCAMBIExtend($G534:$G537,V534:V537,$AC534:$AC537,AR534:AR537)</f>
        <v>#VALUE!</v>
      </c>
      <c r="CD536" s="552"/>
      <c r="CE536" s="554">
        <f t="array" ref="CE536">testVMAFRange($G534:$G537,N534:N537,$AC534:$AC537,AJ534:AJ537)</f>
        <v>0</v>
      </c>
      <c r="CF536" s="541"/>
      <c r="CG536" s="554">
        <f t="array" ref="CG536">testVMAFRange($G534:$G537,O534:O537,$AC534:$AC537,AK534:AK537)</f>
        <v>0</v>
      </c>
      <c r="CH536" s="541"/>
    </row>
    <row r="537" spans="1:86" ht="17" hidden="1" customHeight="1" x14ac:dyDescent="0.2">
      <c r="A537" s="552"/>
      <c r="B537" s="571"/>
      <c r="C537" s="486"/>
      <c r="D537" s="591"/>
      <c r="E537" s="559"/>
      <c r="F537" s="240">
        <v>210</v>
      </c>
      <c r="G537" s="299">
        <f>'Anchor-AI'!L535</f>
        <v>0</v>
      </c>
      <c r="H537" s="300">
        <f>'Anchor-AI'!M535</f>
        <v>0</v>
      </c>
      <c r="I537" s="300">
        <f>'Anchor-AI'!N535</f>
        <v>0</v>
      </c>
      <c r="J537" s="300">
        <f>'Anchor-AI'!O535</f>
        <v>0</v>
      </c>
      <c r="K537" s="295">
        <f>(Summary!$C$63*H537+Summary!$C$64*I537+Summary!$C$65*J537)/Summary!$C$66</f>
        <v>0</v>
      </c>
      <c r="L537" s="300">
        <f>'Anchor-AI'!P535</f>
        <v>0</v>
      </c>
      <c r="M537" s="300">
        <f>'Anchor-AI'!Q535</f>
        <v>0</v>
      </c>
      <c r="N537" s="300">
        <f>'Anchor-AI'!R535</f>
        <v>0</v>
      </c>
      <c r="O537" s="300">
        <f>'Anchor-AI'!S535</f>
        <v>0</v>
      </c>
      <c r="P537" s="300">
        <f>'Anchor-AI'!T535</f>
        <v>0</v>
      </c>
      <c r="Q537" s="300">
        <f>'Anchor-AI'!U535</f>
        <v>0</v>
      </c>
      <c r="R537" s="300">
        <f>'Anchor-AI'!V535</f>
        <v>0</v>
      </c>
      <c r="S537" s="300">
        <f>'Anchor-AI'!W535</f>
        <v>0</v>
      </c>
      <c r="T537" s="300">
        <f>'Anchor-AI'!X535</f>
        <v>0</v>
      </c>
      <c r="U537" s="300">
        <f>10*LOG10(1/((Summary!$C$80/10^(R537/10)+Summary!$C$81/10^(S537/10)+Summary!$C$82/10^(T537/10))/Summary!$C$83))</f>
        <v>0</v>
      </c>
      <c r="V537" s="300">
        <f>'Anchor-AI'!Y535</f>
        <v>0</v>
      </c>
      <c r="W537" s="300">
        <f>'Anchor-AI'!Z535</f>
        <v>0</v>
      </c>
      <c r="X537" s="300">
        <f>'Anchor-AI'!AA535</f>
        <v>0</v>
      </c>
      <c r="Y537" s="357">
        <f>'Anchor-AI'!AB535</f>
        <v>0</v>
      </c>
      <c r="Z537" s="357">
        <f>'Anchor-AI'!AC535</f>
        <v>0</v>
      </c>
      <c r="AA537" s="301">
        <f t="shared" si="37"/>
        <v>0</v>
      </c>
      <c r="AB537" s="76"/>
      <c r="AC537" s="171">
        <f>'Test-AI'!L535</f>
        <v>0</v>
      </c>
      <c r="AD537" s="168">
        <f>'Test-AI'!M535</f>
        <v>0</v>
      </c>
      <c r="AE537" s="168">
        <f>'Test-AI'!N535</f>
        <v>0</v>
      </c>
      <c r="AF537" s="168">
        <f>'Test-AI'!O535</f>
        <v>0</v>
      </c>
      <c r="AG537" s="168">
        <f>(Summary!$C$63*AD537+Summary!$C$64*AE537+Summary!$C$65*AF537)/Summary!$C$66</f>
        <v>0</v>
      </c>
      <c r="AH537" s="168">
        <f>'Test-AI'!P535</f>
        <v>0</v>
      </c>
      <c r="AI537" s="168">
        <f>'Test-AI'!Q535</f>
        <v>0</v>
      </c>
      <c r="AJ537" s="168">
        <f>'Test-AI'!R535</f>
        <v>0</v>
      </c>
      <c r="AK537" s="168">
        <f>'Test-AI'!S535</f>
        <v>0</v>
      </c>
      <c r="AL537" s="168">
        <f>'Test-AI'!T535</f>
        <v>0</v>
      </c>
      <c r="AM537" s="168">
        <f>'Test-AI'!U535</f>
        <v>0</v>
      </c>
      <c r="AN537" s="168">
        <f>'Test-AI'!V535</f>
        <v>0</v>
      </c>
      <c r="AO537" s="168">
        <f>'Test-AI'!W535</f>
        <v>0</v>
      </c>
      <c r="AP537" s="168">
        <f>'Test-AI'!X535</f>
        <v>0</v>
      </c>
      <c r="AQ537" s="168">
        <f>10*LOG10(1/((Summary!$C$80/10^(AN537/10)+Summary!$C$81/10^(AO537/10)+Summary!$C$82/10^(AP537/10))/Summary!$C$83))</f>
        <v>0</v>
      </c>
      <c r="AR537" s="168">
        <f>'Test-AI'!Y535</f>
        <v>0</v>
      </c>
      <c r="AS537" s="168">
        <f>'Test-AI'!Z535</f>
        <v>0</v>
      </c>
      <c r="AT537" s="300">
        <f>'Test-AI'!AA535</f>
        <v>0</v>
      </c>
      <c r="AU537" s="357">
        <f>'Test-AI'!AB535</f>
        <v>0</v>
      </c>
      <c r="AV537" s="357">
        <f>'Test-AI'!AC535</f>
        <v>0</v>
      </c>
      <c r="AW537" s="301">
        <f t="shared" si="38"/>
        <v>0</v>
      </c>
      <c r="AX537" s="302" t="e">
        <f t="shared" si="39"/>
        <v>#DIV/0!</v>
      </c>
      <c r="AY537" s="303" t="e">
        <f t="shared" si="39"/>
        <v>#DIV/0!</v>
      </c>
      <c r="AZ537" s="297" t="e">
        <f t="shared" si="39"/>
        <v>#DIV/0!</v>
      </c>
      <c r="BA537" s="345" t="e">
        <f t="shared" si="39"/>
        <v>#DIV/0!</v>
      </c>
      <c r="BB537" s="75"/>
      <c r="BC537" s="75"/>
      <c r="BD537" s="570"/>
      <c r="BE537" s="550"/>
      <c r="BF537" s="553"/>
      <c r="BG537" s="553"/>
      <c r="BH537" s="553"/>
      <c r="BI537" s="553"/>
      <c r="BJ537" s="553"/>
      <c r="BK537" s="553"/>
      <c r="BL537" s="553"/>
      <c r="BM537" s="553"/>
      <c r="BN537" s="553"/>
      <c r="BO537" s="546"/>
      <c r="BP537" s="544"/>
      <c r="BQ537" s="546"/>
      <c r="BR537" s="544"/>
      <c r="BS537" s="553"/>
      <c r="BT537" s="553"/>
      <c r="BU537" s="553"/>
      <c r="BV537" s="553"/>
      <c r="BW537" s="553"/>
      <c r="BX537" s="553"/>
      <c r="BY537" s="553"/>
      <c r="BZ537" s="544"/>
      <c r="CA537" s="544"/>
      <c r="CB537" s="553"/>
      <c r="CC537" s="553"/>
      <c r="CD537" s="553"/>
      <c r="CE537" s="546"/>
      <c r="CF537" s="544"/>
      <c r="CG537" s="546"/>
      <c r="CH537" s="544"/>
    </row>
    <row r="538" spans="1:86" ht="17" hidden="1" customHeight="1" x14ac:dyDescent="0.2">
      <c r="A538" s="552"/>
      <c r="B538" s="618" t="s">
        <v>148</v>
      </c>
      <c r="C538" s="586" t="s">
        <v>122</v>
      </c>
      <c r="D538" s="589">
        <v>30</v>
      </c>
      <c r="E538" s="557">
        <v>8</v>
      </c>
      <c r="F538" s="238">
        <v>85</v>
      </c>
      <c r="G538" s="289">
        <f>'Anchor-AI'!L536</f>
        <v>0</v>
      </c>
      <c r="H538" s="290">
        <f>'Anchor-AI'!M536</f>
        <v>0</v>
      </c>
      <c r="I538" s="290">
        <f>'Anchor-AI'!N536</f>
        <v>0</v>
      </c>
      <c r="J538" s="290">
        <f>'Anchor-AI'!O536</f>
        <v>0</v>
      </c>
      <c r="K538" s="290">
        <f>(Summary!$C$63*H538+Summary!$C$64*I538+Summary!$C$65*J538)/Summary!$C$66</f>
        <v>0</v>
      </c>
      <c r="L538" s="290">
        <f>'Anchor-AI'!P536</f>
        <v>0</v>
      </c>
      <c r="M538" s="290">
        <f>'Anchor-AI'!Q536</f>
        <v>0</v>
      </c>
      <c r="N538" s="290">
        <f>'Anchor-AI'!R536</f>
        <v>0</v>
      </c>
      <c r="O538" s="290">
        <f>'Anchor-AI'!S536</f>
        <v>0</v>
      </c>
      <c r="P538" s="290">
        <f>'Anchor-AI'!T536</f>
        <v>0</v>
      </c>
      <c r="Q538" s="290">
        <f>'Anchor-AI'!U536</f>
        <v>0</v>
      </c>
      <c r="R538" s="290">
        <f>'Anchor-AI'!V536</f>
        <v>0</v>
      </c>
      <c r="S538" s="290">
        <f>'Anchor-AI'!W536</f>
        <v>0</v>
      </c>
      <c r="T538" s="290">
        <f>'Anchor-AI'!X536</f>
        <v>0</v>
      </c>
      <c r="U538" s="290">
        <f>10*LOG10(1/((Summary!$C$80/10^(R538/10)+Summary!$C$81/10^(S538/10)+Summary!$C$82/10^(T538/10))/Summary!$C$83))</f>
        <v>0</v>
      </c>
      <c r="V538" s="290">
        <f>'Anchor-AI'!Y536</f>
        <v>0</v>
      </c>
      <c r="W538" s="290">
        <f>'Anchor-AI'!Z536</f>
        <v>0</v>
      </c>
      <c r="X538" s="290">
        <f>'Anchor-AI'!AA536</f>
        <v>0</v>
      </c>
      <c r="Y538" s="360">
        <f>'Anchor-AI'!AB536</f>
        <v>0</v>
      </c>
      <c r="Z538" s="360">
        <f>'Anchor-AI'!AC536</f>
        <v>0</v>
      </c>
      <c r="AA538" s="291">
        <f t="shared" si="37"/>
        <v>0</v>
      </c>
      <c r="AC538" s="169">
        <f>'Test-AI'!L536</f>
        <v>0</v>
      </c>
      <c r="AD538" s="166">
        <f>'Test-AI'!M536</f>
        <v>0</v>
      </c>
      <c r="AE538" s="166">
        <f>'Test-AI'!N536</f>
        <v>0</v>
      </c>
      <c r="AF538" s="166">
        <f>'Test-AI'!O536</f>
        <v>0</v>
      </c>
      <c r="AG538" s="166">
        <f>(Summary!$C$63*AD538+Summary!$C$64*AE538+Summary!$C$65*AF538)/Summary!$C$66</f>
        <v>0</v>
      </c>
      <c r="AH538" s="166">
        <f>'Test-AI'!P536</f>
        <v>0</v>
      </c>
      <c r="AI538" s="166">
        <f>'Test-AI'!Q536</f>
        <v>0</v>
      </c>
      <c r="AJ538" s="166">
        <f>'Test-AI'!R536</f>
        <v>0</v>
      </c>
      <c r="AK538" s="166">
        <f>'Test-AI'!S536</f>
        <v>0</v>
      </c>
      <c r="AL538" s="166">
        <f>'Test-AI'!T536</f>
        <v>0</v>
      </c>
      <c r="AM538" s="166">
        <f>'Test-AI'!U536</f>
        <v>0</v>
      </c>
      <c r="AN538" s="166">
        <f>'Test-AI'!V536</f>
        <v>0</v>
      </c>
      <c r="AO538" s="166">
        <f>'Test-AI'!W536</f>
        <v>0</v>
      </c>
      <c r="AP538" s="166">
        <f>'Test-AI'!X536</f>
        <v>0</v>
      </c>
      <c r="AQ538" s="166">
        <f>10*LOG10(1/((Summary!$C$80/10^(AN538/10)+Summary!$C$81/10^(AO538/10)+Summary!$C$82/10^(AP538/10))/Summary!$C$83))</f>
        <v>0</v>
      </c>
      <c r="AR538" s="166">
        <f>'Test-AI'!Y536</f>
        <v>0</v>
      </c>
      <c r="AS538" s="166">
        <f>'Test-AI'!Z536</f>
        <v>0</v>
      </c>
      <c r="AT538" s="290">
        <f>'Test-AI'!AA536</f>
        <v>0</v>
      </c>
      <c r="AU538" s="356">
        <f>'Test-AI'!AB536</f>
        <v>0</v>
      </c>
      <c r="AV538" s="356">
        <f>'Test-AI'!AC536</f>
        <v>0</v>
      </c>
      <c r="AW538" s="291">
        <f t="shared" si="38"/>
        <v>0</v>
      </c>
      <c r="AX538" s="292" t="e">
        <f t="shared" si="39"/>
        <v>#DIV/0!</v>
      </c>
      <c r="AY538" s="293" t="e">
        <f t="shared" si="39"/>
        <v>#DIV/0!</v>
      </c>
      <c r="AZ538" s="292" t="e">
        <f t="shared" si="39"/>
        <v>#DIV/0!</v>
      </c>
      <c r="BA538" s="344" t="e">
        <f t="shared" si="39"/>
        <v>#DIV/0!</v>
      </c>
      <c r="BB538" s="75"/>
      <c r="BC538" s="75"/>
      <c r="BD538" s="572" t="s">
        <v>39</v>
      </c>
      <c r="BE538" s="549" t="e">
        <f t="array" ref="BE538">bdRateExtend($G538:$G541,H538:H541,$AC538:$AC541,AD538:AD541)</f>
        <v>#VALUE!</v>
      </c>
      <c r="BF538" s="551" t="e">
        <f t="array" ref="BF538">bdRateExtend($G538:$G543,H538:H543,$AC538:$AC543,AD538:AD543)</f>
        <v>#VALUE!</v>
      </c>
      <c r="BG538" s="551" t="e">
        <f t="array" ref="BG538">bdRateExtend($G538:$G543,I538:I543,$AC538:$AC543,AE538:AE543)</f>
        <v>#VALUE!</v>
      </c>
      <c r="BH538" s="551" t="e">
        <f t="array" ref="BH538">bdRateExtend($G538:$G543,J538:J543,$AC538:$AC543,AF538:AF543)</f>
        <v>#VALUE!</v>
      </c>
      <c r="BI538" s="551" t="e">
        <f t="array" ref="BI538">bdRateExtend($G538:$G543,K538:K543,$AC538:$AC543,AG538:AG543)</f>
        <v>#VALUE!</v>
      </c>
      <c r="BJ538" s="575" t="e">
        <f>(Summary!$C$94*BF538+Summary!$C$95*BG538+Summary!$C$96*BH538)/Summary!$C$97</f>
        <v>#VALUE!</v>
      </c>
      <c r="BK538" s="551" t="e">
        <f t="array" ref="BK538">bdRateExtend($G538:$G541,L538:L541,$AC538:$AC541,AH538:AH541)</f>
        <v>#VALUE!</v>
      </c>
      <c r="BL538" s="551" t="e">
        <f t="array" ref="BL538">bdRateExtend($G538:$G543,L538:L543,$AC538:$AC543,AH538:AH543)</f>
        <v>#VALUE!</v>
      </c>
      <c r="BM538" s="551" t="e">
        <f t="array" ref="BM538">bdRateExtend($G538:$G541,M538:M541,$AC538:$AC541,AI538:AI541)</f>
        <v>#VALUE!</v>
      </c>
      <c r="BN538" s="551" t="e">
        <f t="array" ref="BN538">bdRateExtend($G538:$G543,M538:M543,$AC538:$AC543,AI538:AI543)</f>
        <v>#VALUE!</v>
      </c>
      <c r="BO538" s="548" t="e">
        <f t="array" ref="BO538">bdRateExtend($G538:$G541,N538:N541,$AC538:$AC541,AJ538:AJ541,"None", FALSE,1)</f>
        <v>#VALUE!</v>
      </c>
      <c r="BP538" s="585" t="e">
        <f t="array" ref="BP538">bdRateExtend($G538:$G543,N538:N543,$AC538:$AC543,AJ538:AJ543,"None", FALSE,1)</f>
        <v>#VALUE!</v>
      </c>
      <c r="BQ538" s="548" t="e">
        <f t="array" ref="BQ538">bdRateExtend($G538:$G541,O538:O541,$AC538:$AC541,AK538:AK541,"None", FALSE,1)</f>
        <v>#VALUE!</v>
      </c>
      <c r="BR538" s="585" t="e">
        <f t="array" ref="BR538">bdRateExtend($G538:$G543,O538:O543,$AC538:$AC543,AK538:AK543,"None", FALSE,1)</f>
        <v>#VALUE!</v>
      </c>
      <c r="BS538" s="551" t="e">
        <f t="array" ref="BS538">bdRateExtend($G538:$G541,P538:P541,$AC538:$AC541,AL538:AL541)</f>
        <v>#VALUE!</v>
      </c>
      <c r="BT538" s="551" t="e">
        <f t="array" ref="BT538">bdRateExtend($G538:$G543,P538:P543,$AC538:$AC543,AL538:AL543)</f>
        <v>#VALUE!</v>
      </c>
      <c r="BU538" s="551" t="e">
        <f t="array" ref="BU538">bdRateExtend($G538:$G541,Q538:Q541,$AC538:$AC541,AM538:AM541)</f>
        <v>#VALUE!</v>
      </c>
      <c r="BV538" s="551" t="e">
        <f t="array" ref="BV538">bdRateExtend($G538:$G543,Q538:Q543,$AC538:$AC543,AM538:AM543)</f>
        <v>#VALUE!</v>
      </c>
      <c r="BW538" s="551" t="e">
        <f t="array" ref="BW538">bdRateExtend($G538:$G541,R538:R541,$AC538:$AC541,AN538:AN541)</f>
        <v>#VALUE!</v>
      </c>
      <c r="BX538" s="551" t="e">
        <f t="array" ref="BX538">bdRateExtend($G538:$G543,R538:R543,$AC538:$AC543,AN538:AN543)</f>
        <v>#VALUE!</v>
      </c>
      <c r="BY538" s="551" t="e">
        <f t="array" ref="BY538">bdRateExtend($G538:$G543,S538:S543,$AC538:$AC543,AO538:AO543)</f>
        <v>#VALUE!</v>
      </c>
      <c r="BZ538" s="555" t="e">
        <f t="array" ref="BZ538">bdRateExtend($G538:$G543,T538:T543,$AC538:$AC543,AP538:AP543)</f>
        <v>#VALUE!</v>
      </c>
      <c r="CA538" s="555" t="e">
        <f t="array" ref="CA538">bdRateExtend($G538:$G543,U538:U543,$AC538:$AC543,AQ538:AQ543)</f>
        <v>#VALUE!</v>
      </c>
      <c r="CB538" s="575" t="e">
        <f>(Summary!$C$108*BX538+Summary!$C$109*BY538+Summary!$C$110*BZ538)/Summary!$C$111</f>
        <v>#VALUE!</v>
      </c>
      <c r="CC538" s="561" t="e">
        <f t="array" ref="CC538">bdCAMBIExtend($G538:$G541,V538:V541,$AC538:$AC541,AR538:AR541)</f>
        <v>#VALUE!</v>
      </c>
      <c r="CD538" s="561" t="e">
        <f t="array" ref="CD538">bdCAMBIExtend($G538:$G543,V538:V543,$AC538:$AC543,AR538:AR543)</f>
        <v>#VALUE!</v>
      </c>
      <c r="CE538" s="547">
        <f t="array" ref="CE538">testVMAFRange($G538:$G541,N538:N541,$AC538:$AC541,AJ538:AJ541)</f>
        <v>0</v>
      </c>
      <c r="CF538" s="543">
        <f t="array" ref="CF538">testVMAFRange($G538:$G543,N538:N543,$AC538:$AC543,AJ538:AJ543)</f>
        <v>0</v>
      </c>
      <c r="CG538" s="547">
        <f t="array" ref="CG538">testVMAFRange($G538:$G541,O538:O541,$AC538:$AC541,AK538:AK541)</f>
        <v>0</v>
      </c>
      <c r="CH538" s="543">
        <f t="array" ref="CH538">testVMAFRange($G538:$G543,O538:O543,$AC538:$AC543,AK538:AK543)</f>
        <v>0</v>
      </c>
    </row>
    <row r="539" spans="1:86" ht="17" hidden="1" customHeight="1" x14ac:dyDescent="0.2">
      <c r="A539" s="552"/>
      <c r="B539" s="583"/>
      <c r="C539" s="485"/>
      <c r="D539" s="590"/>
      <c r="E539" s="558"/>
      <c r="F539" s="239">
        <v>110</v>
      </c>
      <c r="G539" s="294">
        <f>'Anchor-AI'!L537</f>
        <v>0</v>
      </c>
      <c r="H539" s="295">
        <f>'Anchor-AI'!M537</f>
        <v>0</v>
      </c>
      <c r="I539" s="295">
        <f>'Anchor-AI'!N537</f>
        <v>0</v>
      </c>
      <c r="J539" s="295">
        <f>'Anchor-AI'!O537</f>
        <v>0</v>
      </c>
      <c r="K539" s="295">
        <f>(Summary!$C$63*H539+Summary!$C$64*I539+Summary!$C$65*J539)/Summary!$C$66</f>
        <v>0</v>
      </c>
      <c r="L539" s="295">
        <f>'Anchor-AI'!P537</f>
        <v>0</v>
      </c>
      <c r="M539" s="295">
        <f>'Anchor-AI'!Q537</f>
        <v>0</v>
      </c>
      <c r="N539" s="295">
        <f>'Anchor-AI'!R537</f>
        <v>0</v>
      </c>
      <c r="O539" s="295">
        <f>'Anchor-AI'!S537</f>
        <v>0</v>
      </c>
      <c r="P539" s="295">
        <f>'Anchor-AI'!T537</f>
        <v>0</v>
      </c>
      <c r="Q539" s="295">
        <f>'Anchor-AI'!U537</f>
        <v>0</v>
      </c>
      <c r="R539" s="295">
        <f>'Anchor-AI'!V537</f>
        <v>0</v>
      </c>
      <c r="S539" s="295">
        <f>'Anchor-AI'!W537</f>
        <v>0</v>
      </c>
      <c r="T539" s="295">
        <f>'Anchor-AI'!X537</f>
        <v>0</v>
      </c>
      <c r="U539" s="295">
        <f>10*LOG10(1/((Summary!$C$80/10^(R539/10)+Summary!$C$81/10^(S539/10)+Summary!$C$82/10^(T539/10))/Summary!$C$83))</f>
        <v>0</v>
      </c>
      <c r="V539" s="295">
        <f>'Anchor-AI'!Y537</f>
        <v>0</v>
      </c>
      <c r="W539" s="295">
        <f>'Anchor-AI'!Z537</f>
        <v>0</v>
      </c>
      <c r="X539" s="295">
        <f>'Anchor-AI'!AA537</f>
        <v>0</v>
      </c>
      <c r="Y539" s="357">
        <f>'Anchor-AI'!AB537</f>
        <v>0</v>
      </c>
      <c r="Z539" s="357">
        <f>'Anchor-AI'!AC537</f>
        <v>0</v>
      </c>
      <c r="AA539" s="296">
        <f t="shared" si="37"/>
        <v>0</v>
      </c>
      <c r="AC539" s="170">
        <f>'Test-AI'!L537</f>
        <v>0</v>
      </c>
      <c r="AD539" s="167">
        <f>'Test-AI'!M537</f>
        <v>0</v>
      </c>
      <c r="AE539" s="167">
        <f>'Test-AI'!N537</f>
        <v>0</v>
      </c>
      <c r="AF539" s="167">
        <f>'Test-AI'!O537</f>
        <v>0</v>
      </c>
      <c r="AG539" s="167">
        <f>(Summary!$C$63*AD539+Summary!$C$64*AE539+Summary!$C$65*AF539)/Summary!$C$66</f>
        <v>0</v>
      </c>
      <c r="AH539" s="167">
        <f>'Test-AI'!P537</f>
        <v>0</v>
      </c>
      <c r="AI539" s="167">
        <f>'Test-AI'!Q537</f>
        <v>0</v>
      </c>
      <c r="AJ539" s="167">
        <f>'Test-AI'!R537</f>
        <v>0</v>
      </c>
      <c r="AK539" s="167">
        <f>'Test-AI'!S537</f>
        <v>0</v>
      </c>
      <c r="AL539" s="167">
        <f>'Test-AI'!T537</f>
        <v>0</v>
      </c>
      <c r="AM539" s="167">
        <f>'Test-AI'!U537</f>
        <v>0</v>
      </c>
      <c r="AN539" s="167">
        <f>'Test-AI'!V537</f>
        <v>0</v>
      </c>
      <c r="AO539" s="167">
        <f>'Test-AI'!W537</f>
        <v>0</v>
      </c>
      <c r="AP539" s="167">
        <f>'Test-AI'!X537</f>
        <v>0</v>
      </c>
      <c r="AQ539" s="167">
        <f>10*LOG10(1/((Summary!$C$80/10^(AN539/10)+Summary!$C$81/10^(AO539/10)+Summary!$C$82/10^(AP539/10))/Summary!$C$83))</f>
        <v>0</v>
      </c>
      <c r="AR539" s="167">
        <f>'Test-AI'!Y537</f>
        <v>0</v>
      </c>
      <c r="AS539" s="167">
        <f>'Test-AI'!Z537</f>
        <v>0</v>
      </c>
      <c r="AT539" s="295">
        <f>'Test-AI'!AA537</f>
        <v>0</v>
      </c>
      <c r="AU539" s="357">
        <f>'Test-AI'!AB537</f>
        <v>0</v>
      </c>
      <c r="AV539" s="357">
        <f>'Test-AI'!AC537</f>
        <v>0</v>
      </c>
      <c r="AW539" s="296">
        <f t="shared" si="38"/>
        <v>0</v>
      </c>
      <c r="AX539" s="297" t="e">
        <f t="shared" si="39"/>
        <v>#DIV/0!</v>
      </c>
      <c r="AY539" s="298" t="e">
        <f t="shared" si="39"/>
        <v>#DIV/0!</v>
      </c>
      <c r="AZ539" s="297" t="e">
        <f t="shared" si="39"/>
        <v>#DIV/0!</v>
      </c>
      <c r="BA539" s="345" t="e">
        <f t="shared" si="39"/>
        <v>#DIV/0!</v>
      </c>
      <c r="BB539" s="75"/>
      <c r="BC539" s="75"/>
      <c r="BD539" s="565"/>
      <c r="BE539" s="550"/>
      <c r="BF539" s="552"/>
      <c r="BG539" s="552"/>
      <c r="BH539" s="552"/>
      <c r="BI539" s="552"/>
      <c r="BJ539" s="552"/>
      <c r="BK539" s="553"/>
      <c r="BL539" s="552"/>
      <c r="BM539" s="553"/>
      <c r="BN539" s="552"/>
      <c r="BO539" s="546"/>
      <c r="BP539" s="541"/>
      <c r="BQ539" s="546"/>
      <c r="BR539" s="541"/>
      <c r="BS539" s="553"/>
      <c r="BT539" s="552"/>
      <c r="BU539" s="553"/>
      <c r="BV539" s="552"/>
      <c r="BW539" s="553"/>
      <c r="BX539" s="552"/>
      <c r="BY539" s="552"/>
      <c r="BZ539" s="541"/>
      <c r="CA539" s="541"/>
      <c r="CB539" s="552"/>
      <c r="CC539" s="553"/>
      <c r="CD539" s="552"/>
      <c r="CE539" s="546"/>
      <c r="CF539" s="541"/>
      <c r="CG539" s="546"/>
      <c r="CH539" s="541"/>
    </row>
    <row r="540" spans="1:86" ht="17" hidden="1" customHeight="1" x14ac:dyDescent="0.2">
      <c r="A540" s="552"/>
      <c r="B540" s="583"/>
      <c r="C540" s="485"/>
      <c r="D540" s="590"/>
      <c r="E540" s="558"/>
      <c r="F540" s="239">
        <v>135</v>
      </c>
      <c r="G540" s="294">
        <f>'Anchor-AI'!L538</f>
        <v>0</v>
      </c>
      <c r="H540" s="295">
        <f>'Anchor-AI'!M538</f>
        <v>0</v>
      </c>
      <c r="I540" s="295">
        <f>'Anchor-AI'!N538</f>
        <v>0</v>
      </c>
      <c r="J540" s="295">
        <f>'Anchor-AI'!O538</f>
        <v>0</v>
      </c>
      <c r="K540" s="295">
        <f>(Summary!$C$63*H540+Summary!$C$64*I540+Summary!$C$65*J540)/Summary!$C$66</f>
        <v>0</v>
      </c>
      <c r="L540" s="295">
        <f>'Anchor-AI'!P538</f>
        <v>0</v>
      </c>
      <c r="M540" s="295">
        <f>'Anchor-AI'!Q538</f>
        <v>0</v>
      </c>
      <c r="N540" s="295">
        <f>'Anchor-AI'!R538</f>
        <v>0</v>
      </c>
      <c r="O540" s="295">
        <f>'Anchor-AI'!S538</f>
        <v>0</v>
      </c>
      <c r="P540" s="295">
        <f>'Anchor-AI'!T538</f>
        <v>0</v>
      </c>
      <c r="Q540" s="295">
        <f>'Anchor-AI'!U538</f>
        <v>0</v>
      </c>
      <c r="R540" s="295">
        <f>'Anchor-AI'!V538</f>
        <v>0</v>
      </c>
      <c r="S540" s="295">
        <f>'Anchor-AI'!W538</f>
        <v>0</v>
      </c>
      <c r="T540" s="295">
        <f>'Anchor-AI'!X538</f>
        <v>0</v>
      </c>
      <c r="U540" s="295">
        <f>10*LOG10(1/((Summary!$C$80/10^(R540/10)+Summary!$C$81/10^(S540/10)+Summary!$C$82/10^(T540/10))/Summary!$C$83))</f>
        <v>0</v>
      </c>
      <c r="V540" s="295">
        <f>'Anchor-AI'!Y538</f>
        <v>0</v>
      </c>
      <c r="W540" s="295">
        <f>'Anchor-AI'!Z538</f>
        <v>0</v>
      </c>
      <c r="X540" s="295">
        <f>'Anchor-AI'!AA538</f>
        <v>0</v>
      </c>
      <c r="Y540" s="357">
        <f>'Anchor-AI'!AB538</f>
        <v>0</v>
      </c>
      <c r="Z540" s="357">
        <f>'Anchor-AI'!AC538</f>
        <v>0</v>
      </c>
      <c r="AA540" s="296">
        <f t="shared" si="37"/>
        <v>0</v>
      </c>
      <c r="AC540" s="170">
        <f>'Test-AI'!L538</f>
        <v>0</v>
      </c>
      <c r="AD540" s="167">
        <f>'Test-AI'!M538</f>
        <v>0</v>
      </c>
      <c r="AE540" s="167">
        <f>'Test-AI'!N538</f>
        <v>0</v>
      </c>
      <c r="AF540" s="167">
        <f>'Test-AI'!O538</f>
        <v>0</v>
      </c>
      <c r="AG540" s="167">
        <f>(Summary!$C$63*AD540+Summary!$C$64*AE540+Summary!$C$65*AF540)/Summary!$C$66</f>
        <v>0</v>
      </c>
      <c r="AH540" s="167">
        <f>'Test-AI'!P538</f>
        <v>0</v>
      </c>
      <c r="AI540" s="167">
        <f>'Test-AI'!Q538</f>
        <v>0</v>
      </c>
      <c r="AJ540" s="167">
        <f>'Test-AI'!R538</f>
        <v>0</v>
      </c>
      <c r="AK540" s="167">
        <f>'Test-AI'!S538</f>
        <v>0</v>
      </c>
      <c r="AL540" s="167">
        <f>'Test-AI'!T538</f>
        <v>0</v>
      </c>
      <c r="AM540" s="167">
        <f>'Test-AI'!U538</f>
        <v>0</v>
      </c>
      <c r="AN540" s="167">
        <f>'Test-AI'!V538</f>
        <v>0</v>
      </c>
      <c r="AO540" s="167">
        <f>'Test-AI'!W538</f>
        <v>0</v>
      </c>
      <c r="AP540" s="167">
        <f>'Test-AI'!X538</f>
        <v>0</v>
      </c>
      <c r="AQ540" s="167">
        <f>10*LOG10(1/((Summary!$C$80/10^(AN540/10)+Summary!$C$81/10^(AO540/10)+Summary!$C$82/10^(AP540/10))/Summary!$C$83))</f>
        <v>0</v>
      </c>
      <c r="AR540" s="167">
        <f>'Test-AI'!Y538</f>
        <v>0</v>
      </c>
      <c r="AS540" s="167">
        <f>'Test-AI'!Z538</f>
        <v>0</v>
      </c>
      <c r="AT540" s="295">
        <f>'Test-AI'!AA538</f>
        <v>0</v>
      </c>
      <c r="AU540" s="357">
        <f>'Test-AI'!AB538</f>
        <v>0</v>
      </c>
      <c r="AV540" s="357">
        <f>'Test-AI'!AC538</f>
        <v>0</v>
      </c>
      <c r="AW540" s="296">
        <f t="shared" si="38"/>
        <v>0</v>
      </c>
      <c r="AX540" s="297" t="e">
        <f t="shared" si="39"/>
        <v>#DIV/0!</v>
      </c>
      <c r="AY540" s="298" t="e">
        <f t="shared" si="39"/>
        <v>#DIV/0!</v>
      </c>
      <c r="AZ540" s="297" t="e">
        <f t="shared" si="39"/>
        <v>#DIV/0!</v>
      </c>
      <c r="BA540" s="345" t="e">
        <f t="shared" si="39"/>
        <v>#DIV/0!</v>
      </c>
      <c r="BB540" s="75"/>
      <c r="BC540" s="75"/>
      <c r="BD540" s="573" t="s">
        <v>147</v>
      </c>
      <c r="BE540" s="549" t="e">
        <f t="array" ref="BE540">bdRateExtend($G539:$G542,H539:H542,$AC539:$AC542,AD539:AD542)</f>
        <v>#VALUE!</v>
      </c>
      <c r="BF540" s="552"/>
      <c r="BG540" s="552"/>
      <c r="BH540" s="552"/>
      <c r="BI540" s="552"/>
      <c r="BJ540" s="552"/>
      <c r="BK540" s="551" t="e">
        <f t="array" ref="BK540">bdRateExtend($G539:$G542,L539:L542,$AC539:$AC542,AH539:AH542)</f>
        <v>#VALUE!</v>
      </c>
      <c r="BL540" s="552"/>
      <c r="BM540" s="551" t="e">
        <f t="array" ref="BM540">bdRateExtend($G539:$G542,M539:M542,$AC539:$AC542,AI539:AI542)</f>
        <v>#VALUE!</v>
      </c>
      <c r="BN540" s="552"/>
      <c r="BO540" s="545" t="e">
        <f t="array" ref="BO540">bdRateExtend($G539:$G542,N539:N542,$AC539:$AC542,AJ539:AJ542,"None", FALSE,1)</f>
        <v>#VALUE!</v>
      </c>
      <c r="BP540" s="541"/>
      <c r="BQ540" s="545" t="e">
        <f t="array" ref="BQ540">bdRateExtend($G539:$G542,O539:O542,$AC539:$AC542,AK539:AK542,"None", FALSE,1)</f>
        <v>#VALUE!</v>
      </c>
      <c r="BR540" s="541"/>
      <c r="BS540" s="551" t="e">
        <f t="array" ref="BS540">bdRateExtend($G539:$G542,P539:P542,$AC539:$AC542,AL539:AL542)</f>
        <v>#VALUE!</v>
      </c>
      <c r="BT540" s="552"/>
      <c r="BU540" s="551" t="e">
        <f t="array" ref="BU540">bdRateExtend($G539:$G542,Q539:Q542,$AC539:$AC542,AM539:AM542)</f>
        <v>#VALUE!</v>
      </c>
      <c r="BV540" s="552"/>
      <c r="BW540" s="551" t="e">
        <f t="array" ref="BW540">bdRateExtend($G539:$G542,R539:R542,$AC539:$AC542,AN539:AN542)</f>
        <v>#VALUE!</v>
      </c>
      <c r="BX540" s="552"/>
      <c r="BY540" s="552"/>
      <c r="BZ540" s="541"/>
      <c r="CA540" s="541"/>
      <c r="CB540" s="552"/>
      <c r="CC540" s="561" t="e">
        <f t="array" ref="CC540">bdCAMBIExtend($G539:$G542,V539:V542,$AC539:$AC542,AR539:AR542)</f>
        <v>#VALUE!</v>
      </c>
      <c r="CD540" s="552"/>
      <c r="CE540" s="554">
        <f t="array" ref="CE540">testVMAFRange($G539:$G542,N539:N542,$AC539:$AC542,AJ539:AJ542)</f>
        <v>0</v>
      </c>
      <c r="CF540" s="541"/>
      <c r="CG540" s="554">
        <f t="array" ref="CG540">testVMAFRange($G539:$G542,O539:O542,$AC539:$AC542,AK539:AK542)</f>
        <v>0</v>
      </c>
      <c r="CH540" s="541"/>
    </row>
    <row r="541" spans="1:86" ht="17" hidden="1" customHeight="1" x14ac:dyDescent="0.2">
      <c r="A541" s="552"/>
      <c r="B541" s="583"/>
      <c r="C541" s="485"/>
      <c r="D541" s="590"/>
      <c r="E541" s="558"/>
      <c r="F541" s="239">
        <v>160</v>
      </c>
      <c r="G541" s="294">
        <f>'Anchor-AI'!L539</f>
        <v>0</v>
      </c>
      <c r="H541" s="295">
        <f>'Anchor-AI'!M539</f>
        <v>0</v>
      </c>
      <c r="I541" s="295">
        <f>'Anchor-AI'!N539</f>
        <v>0</v>
      </c>
      <c r="J541" s="295">
        <f>'Anchor-AI'!O539</f>
        <v>0</v>
      </c>
      <c r="K541" s="295">
        <f>(Summary!$C$63*H541+Summary!$C$64*I541+Summary!$C$65*J541)/Summary!$C$66</f>
        <v>0</v>
      </c>
      <c r="L541" s="295">
        <f>'Anchor-AI'!P539</f>
        <v>0</v>
      </c>
      <c r="M541" s="295">
        <f>'Anchor-AI'!Q539</f>
        <v>0</v>
      </c>
      <c r="N541" s="295">
        <f>'Anchor-AI'!R539</f>
        <v>0</v>
      </c>
      <c r="O541" s="295">
        <f>'Anchor-AI'!S539</f>
        <v>0</v>
      </c>
      <c r="P541" s="295">
        <f>'Anchor-AI'!T539</f>
        <v>0</v>
      </c>
      <c r="Q541" s="295">
        <f>'Anchor-AI'!U539</f>
        <v>0</v>
      </c>
      <c r="R541" s="295">
        <f>'Anchor-AI'!V539</f>
        <v>0</v>
      </c>
      <c r="S541" s="295">
        <f>'Anchor-AI'!W539</f>
        <v>0</v>
      </c>
      <c r="T541" s="295">
        <f>'Anchor-AI'!X539</f>
        <v>0</v>
      </c>
      <c r="U541" s="295">
        <f>10*LOG10(1/((Summary!$C$80/10^(R541/10)+Summary!$C$81/10^(S541/10)+Summary!$C$82/10^(T541/10))/Summary!$C$83))</f>
        <v>0</v>
      </c>
      <c r="V541" s="295">
        <f>'Anchor-AI'!Y539</f>
        <v>0</v>
      </c>
      <c r="W541" s="295">
        <f>'Anchor-AI'!Z539</f>
        <v>0</v>
      </c>
      <c r="X541" s="295">
        <f>'Anchor-AI'!AA539</f>
        <v>0</v>
      </c>
      <c r="Y541" s="357">
        <f>'Anchor-AI'!AB539</f>
        <v>0</v>
      </c>
      <c r="Z541" s="357">
        <f>'Anchor-AI'!AC539</f>
        <v>0</v>
      </c>
      <c r="AA541" s="296">
        <f t="shared" si="37"/>
        <v>0</v>
      </c>
      <c r="AC541" s="170">
        <f>'Test-AI'!L539</f>
        <v>0</v>
      </c>
      <c r="AD541" s="167">
        <f>'Test-AI'!M539</f>
        <v>0</v>
      </c>
      <c r="AE541" s="167">
        <f>'Test-AI'!N539</f>
        <v>0</v>
      </c>
      <c r="AF541" s="167">
        <f>'Test-AI'!O539</f>
        <v>0</v>
      </c>
      <c r="AG541" s="167">
        <f>(Summary!$C$63*AD541+Summary!$C$64*AE541+Summary!$C$65*AF541)/Summary!$C$66</f>
        <v>0</v>
      </c>
      <c r="AH541" s="167">
        <f>'Test-AI'!P539</f>
        <v>0</v>
      </c>
      <c r="AI541" s="167">
        <f>'Test-AI'!Q539</f>
        <v>0</v>
      </c>
      <c r="AJ541" s="167">
        <f>'Test-AI'!R539</f>
        <v>0</v>
      </c>
      <c r="AK541" s="167">
        <f>'Test-AI'!S539</f>
        <v>0</v>
      </c>
      <c r="AL541" s="167">
        <f>'Test-AI'!T539</f>
        <v>0</v>
      </c>
      <c r="AM541" s="167">
        <f>'Test-AI'!U539</f>
        <v>0</v>
      </c>
      <c r="AN541" s="167">
        <f>'Test-AI'!V539</f>
        <v>0</v>
      </c>
      <c r="AO541" s="167">
        <f>'Test-AI'!W539</f>
        <v>0</v>
      </c>
      <c r="AP541" s="167">
        <f>'Test-AI'!X539</f>
        <v>0</v>
      </c>
      <c r="AQ541" s="167">
        <f>10*LOG10(1/((Summary!$C$80/10^(AN541/10)+Summary!$C$81/10^(AO541/10)+Summary!$C$82/10^(AP541/10))/Summary!$C$83))</f>
        <v>0</v>
      </c>
      <c r="AR541" s="167">
        <f>'Test-AI'!Y539</f>
        <v>0</v>
      </c>
      <c r="AS541" s="167">
        <f>'Test-AI'!Z539</f>
        <v>0</v>
      </c>
      <c r="AT541" s="295">
        <f>'Test-AI'!AA539</f>
        <v>0</v>
      </c>
      <c r="AU541" s="357">
        <f>'Test-AI'!AB539</f>
        <v>0</v>
      </c>
      <c r="AV541" s="357">
        <f>'Test-AI'!AC539</f>
        <v>0</v>
      </c>
      <c r="AW541" s="296">
        <f t="shared" si="38"/>
        <v>0</v>
      </c>
      <c r="AX541" s="297" t="e">
        <f t="shared" si="39"/>
        <v>#DIV/0!</v>
      </c>
      <c r="AY541" s="298" t="e">
        <f t="shared" si="39"/>
        <v>#DIV/0!</v>
      </c>
      <c r="AZ541" s="297" t="e">
        <f t="shared" si="39"/>
        <v>#DIV/0!</v>
      </c>
      <c r="BA541" s="345" t="e">
        <f t="shared" si="39"/>
        <v>#DIV/0!</v>
      </c>
      <c r="BB541" s="75"/>
      <c r="BC541" s="75"/>
      <c r="BD541" s="565"/>
      <c r="BE541" s="550"/>
      <c r="BF541" s="552"/>
      <c r="BG541" s="552"/>
      <c r="BH541" s="552"/>
      <c r="BI541" s="552"/>
      <c r="BJ541" s="552"/>
      <c r="BK541" s="553"/>
      <c r="BL541" s="552"/>
      <c r="BM541" s="553"/>
      <c r="BN541" s="552"/>
      <c r="BO541" s="546"/>
      <c r="BP541" s="541"/>
      <c r="BQ541" s="546"/>
      <c r="BR541" s="541"/>
      <c r="BS541" s="553"/>
      <c r="BT541" s="552"/>
      <c r="BU541" s="553"/>
      <c r="BV541" s="552"/>
      <c r="BW541" s="553"/>
      <c r="BX541" s="552"/>
      <c r="BY541" s="552"/>
      <c r="BZ541" s="541"/>
      <c r="CA541" s="541"/>
      <c r="CB541" s="552"/>
      <c r="CC541" s="553"/>
      <c r="CD541" s="552"/>
      <c r="CE541" s="546"/>
      <c r="CF541" s="541"/>
      <c r="CG541" s="546"/>
      <c r="CH541" s="541"/>
    </row>
    <row r="542" spans="1:86" ht="17" hidden="1" customHeight="1" x14ac:dyDescent="0.2">
      <c r="A542" s="552"/>
      <c r="B542" s="583"/>
      <c r="C542" s="485"/>
      <c r="D542" s="590"/>
      <c r="E542" s="558"/>
      <c r="F542" s="239">
        <v>185</v>
      </c>
      <c r="G542" s="294">
        <f>'Anchor-AI'!L540</f>
        <v>0</v>
      </c>
      <c r="H542" s="295">
        <f>'Anchor-AI'!M540</f>
        <v>0</v>
      </c>
      <c r="I542" s="295">
        <f>'Anchor-AI'!N540</f>
        <v>0</v>
      </c>
      <c r="J542" s="295">
        <f>'Anchor-AI'!O540</f>
        <v>0</v>
      </c>
      <c r="K542" s="295">
        <f>(Summary!$C$63*H542+Summary!$C$64*I542+Summary!$C$65*J542)/Summary!$C$66</f>
        <v>0</v>
      </c>
      <c r="L542" s="295">
        <f>'Anchor-AI'!P540</f>
        <v>0</v>
      </c>
      <c r="M542" s="295">
        <f>'Anchor-AI'!Q540</f>
        <v>0</v>
      </c>
      <c r="N542" s="295">
        <f>'Anchor-AI'!R540</f>
        <v>0</v>
      </c>
      <c r="O542" s="295">
        <f>'Anchor-AI'!S540</f>
        <v>0</v>
      </c>
      <c r="P542" s="295">
        <f>'Anchor-AI'!T540</f>
        <v>0</v>
      </c>
      <c r="Q542" s="295">
        <f>'Anchor-AI'!U540</f>
        <v>0</v>
      </c>
      <c r="R542" s="295">
        <f>'Anchor-AI'!V540</f>
        <v>0</v>
      </c>
      <c r="S542" s="295">
        <f>'Anchor-AI'!W540</f>
        <v>0</v>
      </c>
      <c r="T542" s="295">
        <f>'Anchor-AI'!X540</f>
        <v>0</v>
      </c>
      <c r="U542" s="295">
        <f>10*LOG10(1/((Summary!$C$80/10^(R542/10)+Summary!$C$81/10^(S542/10)+Summary!$C$82/10^(T542/10))/Summary!$C$83))</f>
        <v>0</v>
      </c>
      <c r="V542" s="295">
        <f>'Anchor-AI'!Y540</f>
        <v>0</v>
      </c>
      <c r="W542" s="295">
        <f>'Anchor-AI'!Z540</f>
        <v>0</v>
      </c>
      <c r="X542" s="295">
        <f>'Anchor-AI'!AA540</f>
        <v>0</v>
      </c>
      <c r="Y542" s="357">
        <f>'Anchor-AI'!AB540</f>
        <v>0</v>
      </c>
      <c r="Z542" s="357">
        <f>'Anchor-AI'!AC540</f>
        <v>0</v>
      </c>
      <c r="AA542" s="296">
        <f t="shared" si="37"/>
        <v>0</v>
      </c>
      <c r="AC542" s="170">
        <f>'Test-AI'!L540</f>
        <v>0</v>
      </c>
      <c r="AD542" s="167">
        <f>'Test-AI'!M540</f>
        <v>0</v>
      </c>
      <c r="AE542" s="167">
        <f>'Test-AI'!N540</f>
        <v>0</v>
      </c>
      <c r="AF542" s="167">
        <f>'Test-AI'!O540</f>
        <v>0</v>
      </c>
      <c r="AG542" s="167">
        <f>(Summary!$C$63*AD542+Summary!$C$64*AE542+Summary!$C$65*AF542)/Summary!$C$66</f>
        <v>0</v>
      </c>
      <c r="AH542" s="167">
        <f>'Test-AI'!P540</f>
        <v>0</v>
      </c>
      <c r="AI542" s="167">
        <f>'Test-AI'!Q540</f>
        <v>0</v>
      </c>
      <c r="AJ542" s="167">
        <f>'Test-AI'!R540</f>
        <v>0</v>
      </c>
      <c r="AK542" s="167">
        <f>'Test-AI'!S540</f>
        <v>0</v>
      </c>
      <c r="AL542" s="167">
        <f>'Test-AI'!T540</f>
        <v>0</v>
      </c>
      <c r="AM542" s="167">
        <f>'Test-AI'!U540</f>
        <v>0</v>
      </c>
      <c r="AN542" s="167">
        <f>'Test-AI'!V540</f>
        <v>0</v>
      </c>
      <c r="AO542" s="167">
        <f>'Test-AI'!W540</f>
        <v>0</v>
      </c>
      <c r="AP542" s="167">
        <f>'Test-AI'!X540</f>
        <v>0</v>
      </c>
      <c r="AQ542" s="167">
        <f>10*LOG10(1/((Summary!$C$80/10^(AN542/10)+Summary!$C$81/10^(AO542/10)+Summary!$C$82/10^(AP542/10))/Summary!$C$83))</f>
        <v>0</v>
      </c>
      <c r="AR542" s="167">
        <f>'Test-AI'!Y540</f>
        <v>0</v>
      </c>
      <c r="AS542" s="167">
        <f>'Test-AI'!Z540</f>
        <v>0</v>
      </c>
      <c r="AT542" s="295">
        <f>'Test-AI'!AA540</f>
        <v>0</v>
      </c>
      <c r="AU542" s="357">
        <f>'Test-AI'!AB540</f>
        <v>0</v>
      </c>
      <c r="AV542" s="357">
        <f>'Test-AI'!AC540</f>
        <v>0</v>
      </c>
      <c r="AW542" s="296">
        <f t="shared" si="38"/>
        <v>0</v>
      </c>
      <c r="AX542" s="297" t="e">
        <f t="shared" si="39"/>
        <v>#DIV/0!</v>
      </c>
      <c r="AY542" s="298" t="e">
        <f t="shared" si="39"/>
        <v>#DIV/0!</v>
      </c>
      <c r="AZ542" s="297" t="e">
        <f t="shared" si="39"/>
        <v>#DIV/0!</v>
      </c>
      <c r="BA542" s="345" t="e">
        <f t="shared" si="39"/>
        <v>#DIV/0!</v>
      </c>
      <c r="BB542" s="75"/>
      <c r="BC542" s="75"/>
      <c r="BD542" s="574" t="s">
        <v>46</v>
      </c>
      <c r="BE542" s="549" t="e">
        <f t="array" ref="BE542">bdRateExtend($G540:$G543,H540:H543,$AC540:$AC543,AD540:AD543)</f>
        <v>#VALUE!</v>
      </c>
      <c r="BF542" s="552"/>
      <c r="BG542" s="552"/>
      <c r="BH542" s="552"/>
      <c r="BI542" s="552"/>
      <c r="BJ542" s="552"/>
      <c r="BK542" s="551" t="e">
        <f t="array" ref="BK542">bdRateExtend($G540:$G543,L540:L543,$AC540:$AC543,AH540:AH543)</f>
        <v>#VALUE!</v>
      </c>
      <c r="BL542" s="552"/>
      <c r="BM542" s="551" t="e">
        <f t="array" ref="BM542">bdRateExtend($G540:$G543,M540:M543,$AC540:$AC543,AI540:AI543)</f>
        <v>#VALUE!</v>
      </c>
      <c r="BN542" s="552"/>
      <c r="BO542" s="545" t="e">
        <f t="array" ref="BO542">bdRateExtend($G540:$G543,N540:N543,$AC540:$AC543,AJ540:AJ543,"None", FALSE,1)</f>
        <v>#VALUE!</v>
      </c>
      <c r="BP542" s="541"/>
      <c r="BQ542" s="545" t="e">
        <f t="array" ref="BQ542">bdRateExtend($G540:$G543,O540:O543,$AC540:$AC543,AK540:AK543,"None", FALSE,1)</f>
        <v>#VALUE!</v>
      </c>
      <c r="BR542" s="541"/>
      <c r="BS542" s="551" t="e">
        <f t="array" ref="BS542">bdRateExtend($G540:$G543,P540:P543,$AC540:$AC543,AL540:AL543)</f>
        <v>#VALUE!</v>
      </c>
      <c r="BT542" s="552"/>
      <c r="BU542" s="551" t="e">
        <f t="array" ref="BU542">bdRateExtend($G540:$G543,Q540:Q543,$AC540:$AC543,AM540:AM543)</f>
        <v>#VALUE!</v>
      </c>
      <c r="BV542" s="552"/>
      <c r="BW542" s="551" t="e">
        <f t="array" ref="BW542">bdRateExtend($G540:$G543,R540:R543,$AC540:$AC543,AN540:AN543)</f>
        <v>#VALUE!</v>
      </c>
      <c r="BX542" s="552"/>
      <c r="BY542" s="552"/>
      <c r="BZ542" s="541"/>
      <c r="CA542" s="541"/>
      <c r="CB542" s="552"/>
      <c r="CC542" s="561" t="e">
        <f t="array" ref="CC542">bdCAMBIExtend($G540:$G543,V540:V543,$AC540:$AC543,AR540:AR543)</f>
        <v>#VALUE!</v>
      </c>
      <c r="CD542" s="552"/>
      <c r="CE542" s="554">
        <f t="array" ref="CE542">testVMAFRange($G540:$G543,N540:N543,$AC540:$AC543,AJ540:AJ543)</f>
        <v>0</v>
      </c>
      <c r="CF542" s="541"/>
      <c r="CG542" s="554">
        <f t="array" ref="CG542">testVMAFRange($G540:$G543,O540:O543,$AC540:$AC543,AK540:AK543)</f>
        <v>0</v>
      </c>
      <c r="CH542" s="541"/>
    </row>
    <row r="543" spans="1:86" ht="17" hidden="1" customHeight="1" x14ac:dyDescent="0.2">
      <c r="A543" s="552"/>
      <c r="B543" s="619"/>
      <c r="C543" s="486"/>
      <c r="D543" s="591"/>
      <c r="E543" s="559"/>
      <c r="F543" s="240">
        <v>210</v>
      </c>
      <c r="G543" s="299">
        <f>'Anchor-AI'!L541</f>
        <v>0</v>
      </c>
      <c r="H543" s="300">
        <f>'Anchor-AI'!M541</f>
        <v>0</v>
      </c>
      <c r="I543" s="300">
        <f>'Anchor-AI'!N541</f>
        <v>0</v>
      </c>
      <c r="J543" s="300">
        <f>'Anchor-AI'!O541</f>
        <v>0</v>
      </c>
      <c r="K543" s="295">
        <f>(Summary!$C$63*H543+Summary!$C$64*I543+Summary!$C$65*J543)/Summary!$C$66</f>
        <v>0</v>
      </c>
      <c r="L543" s="300">
        <f>'Anchor-AI'!P541</f>
        <v>0</v>
      </c>
      <c r="M543" s="300">
        <f>'Anchor-AI'!Q541</f>
        <v>0</v>
      </c>
      <c r="N543" s="300">
        <f>'Anchor-AI'!R541</f>
        <v>0</v>
      </c>
      <c r="O543" s="300">
        <f>'Anchor-AI'!S541</f>
        <v>0</v>
      </c>
      <c r="P543" s="300">
        <f>'Anchor-AI'!T541</f>
        <v>0</v>
      </c>
      <c r="Q543" s="300">
        <f>'Anchor-AI'!U541</f>
        <v>0</v>
      </c>
      <c r="R543" s="300">
        <f>'Anchor-AI'!V541</f>
        <v>0</v>
      </c>
      <c r="S543" s="300">
        <f>'Anchor-AI'!W541</f>
        <v>0</v>
      </c>
      <c r="T543" s="300">
        <f>'Anchor-AI'!X541</f>
        <v>0</v>
      </c>
      <c r="U543" s="300">
        <f>10*LOG10(1/((Summary!$C$80/10^(R543/10)+Summary!$C$81/10^(S543/10)+Summary!$C$82/10^(T543/10))/Summary!$C$83))</f>
        <v>0</v>
      </c>
      <c r="V543" s="300">
        <f>'Anchor-AI'!Y541</f>
        <v>0</v>
      </c>
      <c r="W543" s="300">
        <f>'Anchor-AI'!Z541</f>
        <v>0</v>
      </c>
      <c r="X543" s="300">
        <f>'Anchor-AI'!AA541</f>
        <v>0</v>
      </c>
      <c r="Y543" s="357">
        <f>'Anchor-AI'!AB541</f>
        <v>0</v>
      </c>
      <c r="Z543" s="357">
        <f>'Anchor-AI'!AC541</f>
        <v>0</v>
      </c>
      <c r="AA543" s="301">
        <f t="shared" si="37"/>
        <v>0</v>
      </c>
      <c r="AB543" s="76"/>
      <c r="AC543" s="170">
        <f>'Test-AI'!L541</f>
        <v>0</v>
      </c>
      <c r="AD543" s="167">
        <f>'Test-AI'!M541</f>
        <v>0</v>
      </c>
      <c r="AE543" s="167">
        <f>'Test-AI'!N541</f>
        <v>0</v>
      </c>
      <c r="AF543" s="167">
        <f>'Test-AI'!O541</f>
        <v>0</v>
      </c>
      <c r="AG543" s="167">
        <f>(Summary!$C$63*AD543+Summary!$C$64*AE543+Summary!$C$65*AF543)/Summary!$C$66</f>
        <v>0</v>
      </c>
      <c r="AH543" s="167">
        <f>'Test-AI'!P541</f>
        <v>0</v>
      </c>
      <c r="AI543" s="167">
        <f>'Test-AI'!Q541</f>
        <v>0</v>
      </c>
      <c r="AJ543" s="167">
        <f>'Test-AI'!R541</f>
        <v>0</v>
      </c>
      <c r="AK543" s="167">
        <f>'Test-AI'!S541</f>
        <v>0</v>
      </c>
      <c r="AL543" s="167">
        <f>'Test-AI'!T541</f>
        <v>0</v>
      </c>
      <c r="AM543" s="167">
        <f>'Test-AI'!U541</f>
        <v>0</v>
      </c>
      <c r="AN543" s="167">
        <f>'Test-AI'!V541</f>
        <v>0</v>
      </c>
      <c r="AO543" s="167">
        <f>'Test-AI'!W541</f>
        <v>0</v>
      </c>
      <c r="AP543" s="167">
        <f>'Test-AI'!X541</f>
        <v>0</v>
      </c>
      <c r="AQ543" s="167">
        <f>10*LOG10(1/((Summary!$C$80/10^(AN543/10)+Summary!$C$81/10^(AO543/10)+Summary!$C$82/10^(AP543/10))/Summary!$C$83))</f>
        <v>0</v>
      </c>
      <c r="AR543" s="167">
        <f>'Test-AI'!Y541</f>
        <v>0</v>
      </c>
      <c r="AS543" s="167">
        <f>'Test-AI'!Z541</f>
        <v>0</v>
      </c>
      <c r="AT543" s="295">
        <f>'Test-AI'!AA541</f>
        <v>0</v>
      </c>
      <c r="AU543" s="357">
        <f>'Test-AI'!AB541</f>
        <v>0</v>
      </c>
      <c r="AV543" s="357">
        <f>'Test-AI'!AC541</f>
        <v>0</v>
      </c>
      <c r="AW543" s="296">
        <f t="shared" si="38"/>
        <v>0</v>
      </c>
      <c r="AX543" s="297" t="e">
        <f t="shared" si="39"/>
        <v>#DIV/0!</v>
      </c>
      <c r="AY543" s="298" t="e">
        <f t="shared" si="39"/>
        <v>#DIV/0!</v>
      </c>
      <c r="AZ543" s="297" t="e">
        <f t="shared" si="39"/>
        <v>#DIV/0!</v>
      </c>
      <c r="BA543" s="345" t="e">
        <f t="shared" si="39"/>
        <v>#DIV/0!</v>
      </c>
      <c r="BB543" s="75"/>
      <c r="BC543" s="75"/>
      <c r="BD543" s="570"/>
      <c r="BE543" s="550"/>
      <c r="BF543" s="553"/>
      <c r="BG543" s="553"/>
      <c r="BH543" s="553"/>
      <c r="BI543" s="553"/>
      <c r="BJ543" s="553"/>
      <c r="BK543" s="553"/>
      <c r="BL543" s="553"/>
      <c r="BM543" s="553"/>
      <c r="BN543" s="553"/>
      <c r="BO543" s="546"/>
      <c r="BP543" s="544"/>
      <c r="BQ543" s="546"/>
      <c r="BR543" s="544"/>
      <c r="BS543" s="553"/>
      <c r="BT543" s="553"/>
      <c r="BU543" s="553"/>
      <c r="BV543" s="553"/>
      <c r="BW543" s="553"/>
      <c r="BX543" s="553"/>
      <c r="BY543" s="553"/>
      <c r="BZ543" s="544"/>
      <c r="CA543" s="544"/>
      <c r="CB543" s="553"/>
      <c r="CC543" s="553"/>
      <c r="CD543" s="553"/>
      <c r="CE543" s="546"/>
      <c r="CF543" s="544"/>
      <c r="CG543" s="546"/>
      <c r="CH543" s="544"/>
    </row>
    <row r="544" spans="1:86" ht="17" hidden="1" customHeight="1" x14ac:dyDescent="0.2">
      <c r="A544" s="552"/>
      <c r="B544" s="582" t="s">
        <v>148</v>
      </c>
      <c r="C544" s="586" t="s">
        <v>123</v>
      </c>
      <c r="D544" s="589">
        <v>30</v>
      </c>
      <c r="E544" s="557">
        <v>8</v>
      </c>
      <c r="F544" s="361">
        <v>85</v>
      </c>
      <c r="G544" s="383">
        <f>'Anchor-AI'!L542</f>
        <v>0</v>
      </c>
      <c r="H544" s="384">
        <f>'Anchor-AI'!M542</f>
        <v>0</v>
      </c>
      <c r="I544" s="384">
        <f>'Anchor-AI'!N542</f>
        <v>0</v>
      </c>
      <c r="J544" s="384">
        <f>'Anchor-AI'!O542</f>
        <v>0</v>
      </c>
      <c r="K544" s="384">
        <f>(Summary!$C$63*H544+Summary!$C$64*I544+Summary!$C$65*J544)/Summary!$C$66</f>
        <v>0</v>
      </c>
      <c r="L544" s="384">
        <f>'Anchor-AI'!P542</f>
        <v>0</v>
      </c>
      <c r="M544" s="384">
        <f>'Anchor-AI'!Q542</f>
        <v>0</v>
      </c>
      <c r="N544" s="384">
        <f>'Anchor-AI'!R542</f>
        <v>0</v>
      </c>
      <c r="O544" s="384">
        <f>'Anchor-AI'!S542</f>
        <v>0</v>
      </c>
      <c r="P544" s="384">
        <f>'Anchor-AI'!T542</f>
        <v>0</v>
      </c>
      <c r="Q544" s="384">
        <f>'Anchor-AI'!U542</f>
        <v>0</v>
      </c>
      <c r="R544" s="384">
        <f>'Anchor-AI'!V542</f>
        <v>0</v>
      </c>
      <c r="S544" s="384">
        <f>'Anchor-AI'!W542</f>
        <v>0</v>
      </c>
      <c r="T544" s="384">
        <f>'Anchor-AI'!X542</f>
        <v>0</v>
      </c>
      <c r="U544" s="384">
        <f>10*LOG10(1/((Summary!$C$80/10^(R544/10)+Summary!$C$81/10^(S544/10)+Summary!$C$82/10^(T544/10))/Summary!$C$83))</f>
        <v>0</v>
      </c>
      <c r="V544" s="384">
        <f>'Anchor-AI'!Y542</f>
        <v>0</v>
      </c>
      <c r="W544" s="384">
        <f>'Anchor-AI'!Z542</f>
        <v>0</v>
      </c>
      <c r="X544" s="385">
        <f>'Anchor-AI'!AA542</f>
        <v>0</v>
      </c>
      <c r="Y544" s="360">
        <f>'Anchor-AI'!AB542</f>
        <v>0</v>
      </c>
      <c r="Z544" s="360">
        <f>'Anchor-AI'!AC542</f>
        <v>0</v>
      </c>
      <c r="AA544" s="386">
        <f t="shared" si="37"/>
        <v>0</v>
      </c>
      <c r="AC544" s="383">
        <f>'Test-AI'!L542</f>
        <v>0</v>
      </c>
      <c r="AD544" s="384">
        <f>'Test-AI'!M542</f>
        <v>0</v>
      </c>
      <c r="AE544" s="384">
        <f>'Test-AI'!N542</f>
        <v>0</v>
      </c>
      <c r="AF544" s="384">
        <f>'Test-AI'!O542</f>
        <v>0</v>
      </c>
      <c r="AG544" s="384">
        <f>(Summary!$C$63*AD544+Summary!$C$64*AE544+Summary!$C$65*AF544)/Summary!$C$66</f>
        <v>0</v>
      </c>
      <c r="AH544" s="384">
        <f>'Test-AI'!P542</f>
        <v>0</v>
      </c>
      <c r="AI544" s="384">
        <f>'Test-AI'!Q542</f>
        <v>0</v>
      </c>
      <c r="AJ544" s="384">
        <f>'Test-AI'!R542</f>
        <v>0</v>
      </c>
      <c r="AK544" s="384">
        <f>'Test-AI'!S542</f>
        <v>0</v>
      </c>
      <c r="AL544" s="384">
        <f>'Test-AI'!T542</f>
        <v>0</v>
      </c>
      <c r="AM544" s="384">
        <f>'Test-AI'!U542</f>
        <v>0</v>
      </c>
      <c r="AN544" s="384">
        <f>'Test-AI'!V542</f>
        <v>0</v>
      </c>
      <c r="AO544" s="384">
        <f>'Test-AI'!W542</f>
        <v>0</v>
      </c>
      <c r="AP544" s="384">
        <f>'Test-AI'!X542</f>
        <v>0</v>
      </c>
      <c r="AQ544" s="384">
        <f>10*LOG10(1/((Summary!$C$80/10^(AN544/10)+Summary!$C$81/10^(AO544/10)+Summary!$C$82/10^(AP544/10))/Summary!$C$83))</f>
        <v>0</v>
      </c>
      <c r="AR544" s="384">
        <f>'Test-AI'!Y542</f>
        <v>0</v>
      </c>
      <c r="AS544" s="384">
        <f>'Test-AI'!Z542</f>
        <v>0</v>
      </c>
      <c r="AT544" s="385">
        <f>'Test-AI'!AA542</f>
        <v>0</v>
      </c>
      <c r="AU544" s="360">
        <f>'Test-AI'!AB542</f>
        <v>0</v>
      </c>
      <c r="AV544" s="360">
        <f>'Test-AI'!AC542</f>
        <v>0</v>
      </c>
      <c r="AW544" s="386">
        <f t="shared" si="38"/>
        <v>0</v>
      </c>
      <c r="AX544" s="387" t="e">
        <f t="shared" si="39"/>
        <v>#DIV/0!</v>
      </c>
      <c r="AY544" s="388" t="e">
        <f t="shared" si="39"/>
        <v>#DIV/0!</v>
      </c>
      <c r="AZ544" s="387" t="e">
        <f t="shared" si="39"/>
        <v>#DIV/0!</v>
      </c>
      <c r="BA544" s="397" t="e">
        <f t="shared" si="39"/>
        <v>#DIV/0!</v>
      </c>
      <c r="BB544" s="75"/>
      <c r="BC544" s="75"/>
      <c r="BD544" s="572" t="s">
        <v>39</v>
      </c>
      <c r="BE544" s="549" t="e">
        <f t="array" ref="BE544">bdRateExtend($G544:$G547,H544:H547,$AC544:$AC547,AD544:AD547)</f>
        <v>#VALUE!</v>
      </c>
      <c r="BF544" s="551" t="e">
        <f t="array" ref="BF544">bdRateExtend($G544:$G549,H544:H549,$AC544:$AC549,AD544:AD549)</f>
        <v>#VALUE!</v>
      </c>
      <c r="BG544" s="551" t="e">
        <f t="array" ref="BG544">bdRateExtend($G544:$G549,I544:I549,$AC544:$AC549,AE544:AE549)</f>
        <v>#VALUE!</v>
      </c>
      <c r="BH544" s="551" t="e">
        <f t="array" ref="BH544">bdRateExtend($G544:$G549,J544:J549,$AC544:$AC549,AF544:AF549)</f>
        <v>#VALUE!</v>
      </c>
      <c r="BI544" s="551" t="e">
        <f t="array" ref="BI544">bdRateExtend($G544:$G549,K544:K549,$AC544:$AC549,AG544:AG549)</f>
        <v>#VALUE!</v>
      </c>
      <c r="BJ544" s="575" t="e">
        <f>(Summary!$C$94*BF544+Summary!$C$95*BG544+Summary!$C$96*BH544)/Summary!$C$97</f>
        <v>#VALUE!</v>
      </c>
      <c r="BK544" s="551" t="e">
        <f t="array" ref="BK544">bdRateExtend($G544:$G547,L544:L547,$AC544:$AC547,AH544:AH547)</f>
        <v>#VALUE!</v>
      </c>
      <c r="BL544" s="551" t="e">
        <f t="array" ref="BL544">bdRateExtend($G544:$G549,L544:L549,$AC544:$AC549,AH544:AH549)</f>
        <v>#VALUE!</v>
      </c>
      <c r="BM544" s="551" t="e">
        <f t="array" ref="BM544">bdRateExtend($G544:$G547,M544:M547,$AC544:$AC547,AI544:AI547)</f>
        <v>#VALUE!</v>
      </c>
      <c r="BN544" s="551" t="e">
        <f t="array" ref="BN544">bdRateExtend($G544:$G549,M544:M549,$AC544:$AC549,AI544:AI549)</f>
        <v>#VALUE!</v>
      </c>
      <c r="BO544" s="548" t="e">
        <f t="array" ref="BO544">bdRateExtend($G544:$G547,N544:N547,$AC544:$AC547,AJ544:AJ547,"None", FALSE,1)</f>
        <v>#VALUE!</v>
      </c>
      <c r="BP544" s="585" t="e">
        <f t="array" ref="BP544">bdRateExtend($G544:$G549,N544:N549,$AC544:$AC549,AJ544:AJ549,"None", FALSE,1)</f>
        <v>#VALUE!</v>
      </c>
      <c r="BQ544" s="548" t="e">
        <f t="array" ref="BQ544">bdRateExtend($G544:$G547,O544:O547,$AC544:$AC547,AK544:AK547,"None", FALSE,1)</f>
        <v>#VALUE!</v>
      </c>
      <c r="BR544" s="585" t="e">
        <f t="array" ref="BR544">bdRateExtend($G544:$G549,O544:O549,$AC544:$AC549,AK544:AK549,"None", FALSE,1)</f>
        <v>#VALUE!</v>
      </c>
      <c r="BS544" s="551" t="e">
        <f t="array" ref="BS544">bdRateExtend($G544:$G547,P544:P547,$AC544:$AC547,AL544:AL547)</f>
        <v>#VALUE!</v>
      </c>
      <c r="BT544" s="551" t="e">
        <f t="array" ref="BT544">bdRateExtend($G544:$G549,P544:P549,$AC544:$AC549,AL544:AL549)</f>
        <v>#VALUE!</v>
      </c>
      <c r="BU544" s="551" t="e">
        <f t="array" ref="BU544">bdRateExtend($G544:$G547,Q544:Q547,$AC544:$AC547,AM544:AM547)</f>
        <v>#VALUE!</v>
      </c>
      <c r="BV544" s="551" t="e">
        <f t="array" ref="BV544">bdRateExtend($G544:$G549,Q544:Q549,$AC544:$AC549,AM544:AM549)</f>
        <v>#VALUE!</v>
      </c>
      <c r="BW544" s="551" t="e">
        <f t="array" ref="BW544">bdRateExtend($G544:$G547,R544:R547,$AC544:$AC547,AN544:AN547)</f>
        <v>#VALUE!</v>
      </c>
      <c r="BX544" s="551" t="e">
        <f t="array" ref="BX544">bdRateExtend($G544:$G549,R544:R549,$AC544:$AC549,AN544:AN549)</f>
        <v>#VALUE!</v>
      </c>
      <c r="BY544" s="551" t="e">
        <f t="array" ref="BY544">bdRateExtend($G544:$G549,S544:S549,$AC544:$AC549,AO544:AO549)</f>
        <v>#VALUE!</v>
      </c>
      <c r="BZ544" s="555" t="e">
        <f t="array" ref="BZ544">bdRateExtend($G544:$G549,T544:T549,$AC544:$AC549,AP544:AP549)</f>
        <v>#VALUE!</v>
      </c>
      <c r="CA544" s="555" t="e">
        <f t="array" ref="CA544">bdRateExtend($G544:$G549,U544:U549,$AC544:$AC549,AQ544:AQ549)</f>
        <v>#VALUE!</v>
      </c>
      <c r="CB544" s="575" t="e">
        <f>(Summary!$C$108*BX544+Summary!$C$109*BY544+Summary!$C$110*BZ544)/Summary!$C$111</f>
        <v>#VALUE!</v>
      </c>
      <c r="CC544" s="561" t="e">
        <f t="array" ref="CC544">bdCAMBIExtend($G544:$G547,V544:V547,$AC544:$AC547,AR544:AR547)</f>
        <v>#VALUE!</v>
      </c>
      <c r="CD544" s="561" t="e">
        <f t="array" ref="CD544">bdCAMBIExtend($G544:$G549,V544:V549,$AC544:$AC549,AR544:AR549)</f>
        <v>#VALUE!</v>
      </c>
      <c r="CE544" s="547">
        <f t="array" ref="CE544">testVMAFRange($G544:$G547,N544:N547,$AC544:$AC547,AJ544:AJ547)</f>
        <v>0</v>
      </c>
      <c r="CF544" s="543">
        <f t="array" ref="CF544">testVMAFRange($G544:$G549,N544:N549,$AC544:$AC549,AJ544:AJ549)</f>
        <v>0</v>
      </c>
      <c r="CG544" s="547">
        <f t="array" ref="CG544">testVMAFRange($G544:$G547,O544:O547,$AC544:$AC547,AK544:AK547)</f>
        <v>0</v>
      </c>
      <c r="CH544" s="543">
        <f t="array" ref="CH544">testVMAFRange($G544:$G549,O544:O549,$AC544:$AC549,AK544:AK549)</f>
        <v>0</v>
      </c>
    </row>
    <row r="545" spans="1:86" ht="17" hidden="1" customHeight="1" x14ac:dyDescent="0.2">
      <c r="A545" s="552"/>
      <c r="B545" s="583"/>
      <c r="C545" s="485"/>
      <c r="D545" s="590"/>
      <c r="E545" s="558"/>
      <c r="F545" s="362">
        <v>110</v>
      </c>
      <c r="G545" s="389">
        <f>'Anchor-AI'!L543</f>
        <v>0</v>
      </c>
      <c r="H545" s="167">
        <f>'Anchor-AI'!M543</f>
        <v>0</v>
      </c>
      <c r="I545" s="167">
        <f>'Anchor-AI'!N543</f>
        <v>0</v>
      </c>
      <c r="J545" s="167">
        <f>'Anchor-AI'!O543</f>
        <v>0</v>
      </c>
      <c r="K545" s="167">
        <f>(Summary!$C$63*H545+Summary!$C$64*I545+Summary!$C$65*J545)/Summary!$C$66</f>
        <v>0</v>
      </c>
      <c r="L545" s="167">
        <f>'Anchor-AI'!P543</f>
        <v>0</v>
      </c>
      <c r="M545" s="167">
        <f>'Anchor-AI'!Q543</f>
        <v>0</v>
      </c>
      <c r="N545" s="167">
        <f>'Anchor-AI'!R543</f>
        <v>0</v>
      </c>
      <c r="O545" s="167">
        <f>'Anchor-AI'!S543</f>
        <v>0</v>
      </c>
      <c r="P545" s="167">
        <f>'Anchor-AI'!T543</f>
        <v>0</v>
      </c>
      <c r="Q545" s="167">
        <f>'Anchor-AI'!U543</f>
        <v>0</v>
      </c>
      <c r="R545" s="167">
        <f>'Anchor-AI'!V543</f>
        <v>0</v>
      </c>
      <c r="S545" s="167">
        <f>'Anchor-AI'!W543</f>
        <v>0</v>
      </c>
      <c r="T545" s="167">
        <f>'Anchor-AI'!X543</f>
        <v>0</v>
      </c>
      <c r="U545" s="167">
        <f>10*LOG10(1/((Summary!$C$80/10^(R545/10)+Summary!$C$81/10^(S545/10)+Summary!$C$82/10^(T545/10))/Summary!$C$83))</f>
        <v>0</v>
      </c>
      <c r="V545" s="167">
        <f>'Anchor-AI'!Y543</f>
        <v>0</v>
      </c>
      <c r="W545" s="167">
        <f>'Anchor-AI'!Z543</f>
        <v>0</v>
      </c>
      <c r="X545" s="295">
        <f>'Anchor-AI'!AA543</f>
        <v>0</v>
      </c>
      <c r="Y545" s="357">
        <f>'Anchor-AI'!AB543</f>
        <v>0</v>
      </c>
      <c r="Z545" s="357">
        <f>'Anchor-AI'!AC543</f>
        <v>0</v>
      </c>
      <c r="AA545" s="296">
        <f t="shared" si="37"/>
        <v>0</v>
      </c>
      <c r="AC545" s="389">
        <f>'Test-AI'!L543</f>
        <v>0</v>
      </c>
      <c r="AD545" s="167">
        <f>'Test-AI'!M543</f>
        <v>0</v>
      </c>
      <c r="AE545" s="167">
        <f>'Test-AI'!N543</f>
        <v>0</v>
      </c>
      <c r="AF545" s="167">
        <f>'Test-AI'!O543</f>
        <v>0</v>
      </c>
      <c r="AG545" s="167">
        <f>(Summary!$C$63*AD545+Summary!$C$64*AE545+Summary!$C$65*AF545)/Summary!$C$66</f>
        <v>0</v>
      </c>
      <c r="AH545" s="167">
        <f>'Test-AI'!P543</f>
        <v>0</v>
      </c>
      <c r="AI545" s="167">
        <f>'Test-AI'!Q543</f>
        <v>0</v>
      </c>
      <c r="AJ545" s="167">
        <f>'Test-AI'!R543</f>
        <v>0</v>
      </c>
      <c r="AK545" s="167">
        <f>'Test-AI'!S543</f>
        <v>0</v>
      </c>
      <c r="AL545" s="167">
        <f>'Test-AI'!T543</f>
        <v>0</v>
      </c>
      <c r="AM545" s="167">
        <f>'Test-AI'!U543</f>
        <v>0</v>
      </c>
      <c r="AN545" s="167">
        <f>'Test-AI'!V543</f>
        <v>0</v>
      </c>
      <c r="AO545" s="167">
        <f>'Test-AI'!W543</f>
        <v>0</v>
      </c>
      <c r="AP545" s="167">
        <f>'Test-AI'!X543</f>
        <v>0</v>
      </c>
      <c r="AQ545" s="167">
        <f>10*LOG10(1/((Summary!$C$80/10^(AN545/10)+Summary!$C$81/10^(AO545/10)+Summary!$C$82/10^(AP545/10))/Summary!$C$83))</f>
        <v>0</v>
      </c>
      <c r="AR545" s="167">
        <f>'Test-AI'!Y543</f>
        <v>0</v>
      </c>
      <c r="AS545" s="167">
        <f>'Test-AI'!Z543</f>
        <v>0</v>
      </c>
      <c r="AT545" s="295">
        <f>'Test-AI'!AA543</f>
        <v>0</v>
      </c>
      <c r="AU545" s="357">
        <f>'Test-AI'!AB543</f>
        <v>0</v>
      </c>
      <c r="AV545" s="357">
        <f>'Test-AI'!AC543</f>
        <v>0</v>
      </c>
      <c r="AW545" s="296">
        <f t="shared" si="38"/>
        <v>0</v>
      </c>
      <c r="AX545" s="297" t="e">
        <f t="shared" si="39"/>
        <v>#DIV/0!</v>
      </c>
      <c r="AY545" s="298" t="e">
        <f t="shared" si="39"/>
        <v>#DIV/0!</v>
      </c>
      <c r="AZ545" s="297" t="e">
        <f t="shared" si="39"/>
        <v>#DIV/0!</v>
      </c>
      <c r="BA545" s="345" t="e">
        <f t="shared" si="39"/>
        <v>#DIV/0!</v>
      </c>
      <c r="BB545" s="75"/>
      <c r="BC545" s="75"/>
      <c r="BD545" s="565"/>
      <c r="BE545" s="550"/>
      <c r="BF545" s="552"/>
      <c r="BG545" s="552"/>
      <c r="BH545" s="552"/>
      <c r="BI545" s="552"/>
      <c r="BJ545" s="552"/>
      <c r="BK545" s="553"/>
      <c r="BL545" s="552"/>
      <c r="BM545" s="553"/>
      <c r="BN545" s="552"/>
      <c r="BO545" s="546"/>
      <c r="BP545" s="541"/>
      <c r="BQ545" s="546"/>
      <c r="BR545" s="541"/>
      <c r="BS545" s="553"/>
      <c r="BT545" s="552"/>
      <c r="BU545" s="553"/>
      <c r="BV545" s="552"/>
      <c r="BW545" s="553"/>
      <c r="BX545" s="552"/>
      <c r="BY545" s="552"/>
      <c r="BZ545" s="541"/>
      <c r="CA545" s="541"/>
      <c r="CB545" s="552"/>
      <c r="CC545" s="553"/>
      <c r="CD545" s="552"/>
      <c r="CE545" s="546"/>
      <c r="CF545" s="541"/>
      <c r="CG545" s="546"/>
      <c r="CH545" s="541"/>
    </row>
    <row r="546" spans="1:86" ht="17" hidden="1" customHeight="1" x14ac:dyDescent="0.2">
      <c r="A546" s="552"/>
      <c r="B546" s="583"/>
      <c r="C546" s="485"/>
      <c r="D546" s="590"/>
      <c r="E546" s="558"/>
      <c r="F546" s="362">
        <v>135</v>
      </c>
      <c r="G546" s="389">
        <f>'Anchor-AI'!L544</f>
        <v>0</v>
      </c>
      <c r="H546" s="167">
        <f>'Anchor-AI'!M544</f>
        <v>0</v>
      </c>
      <c r="I546" s="167">
        <f>'Anchor-AI'!N544</f>
        <v>0</v>
      </c>
      <c r="J546" s="167">
        <f>'Anchor-AI'!O544</f>
        <v>0</v>
      </c>
      <c r="K546" s="167">
        <f>(Summary!$C$63*H546+Summary!$C$64*I546+Summary!$C$65*J546)/Summary!$C$66</f>
        <v>0</v>
      </c>
      <c r="L546" s="167">
        <f>'Anchor-AI'!P544</f>
        <v>0</v>
      </c>
      <c r="M546" s="167">
        <f>'Anchor-AI'!Q544</f>
        <v>0</v>
      </c>
      <c r="N546" s="167">
        <f>'Anchor-AI'!R544</f>
        <v>0</v>
      </c>
      <c r="O546" s="167">
        <f>'Anchor-AI'!S544</f>
        <v>0</v>
      </c>
      <c r="P546" s="167">
        <f>'Anchor-AI'!T544</f>
        <v>0</v>
      </c>
      <c r="Q546" s="167">
        <f>'Anchor-AI'!U544</f>
        <v>0</v>
      </c>
      <c r="R546" s="167">
        <f>'Anchor-AI'!V544</f>
        <v>0</v>
      </c>
      <c r="S546" s="167">
        <f>'Anchor-AI'!W544</f>
        <v>0</v>
      </c>
      <c r="T546" s="167">
        <f>'Anchor-AI'!X544</f>
        <v>0</v>
      </c>
      <c r="U546" s="167">
        <f>10*LOG10(1/((Summary!$C$80/10^(R546/10)+Summary!$C$81/10^(S546/10)+Summary!$C$82/10^(T546/10))/Summary!$C$83))</f>
        <v>0</v>
      </c>
      <c r="V546" s="167">
        <f>'Anchor-AI'!Y544</f>
        <v>0</v>
      </c>
      <c r="W546" s="167">
        <f>'Anchor-AI'!Z544</f>
        <v>0</v>
      </c>
      <c r="X546" s="295">
        <f>'Anchor-AI'!AA544</f>
        <v>0</v>
      </c>
      <c r="Y546" s="357">
        <f>'Anchor-AI'!AB544</f>
        <v>0</v>
      </c>
      <c r="Z546" s="357">
        <f>'Anchor-AI'!AC544</f>
        <v>0</v>
      </c>
      <c r="AA546" s="296">
        <f t="shared" si="37"/>
        <v>0</v>
      </c>
      <c r="AC546" s="389">
        <f>'Test-AI'!L544</f>
        <v>0</v>
      </c>
      <c r="AD546" s="167">
        <f>'Test-AI'!M544</f>
        <v>0</v>
      </c>
      <c r="AE546" s="167">
        <f>'Test-AI'!N544</f>
        <v>0</v>
      </c>
      <c r="AF546" s="167">
        <f>'Test-AI'!O544</f>
        <v>0</v>
      </c>
      <c r="AG546" s="167">
        <f>(Summary!$C$63*AD546+Summary!$C$64*AE546+Summary!$C$65*AF546)/Summary!$C$66</f>
        <v>0</v>
      </c>
      <c r="AH546" s="167">
        <f>'Test-AI'!P544</f>
        <v>0</v>
      </c>
      <c r="AI546" s="167">
        <f>'Test-AI'!Q544</f>
        <v>0</v>
      </c>
      <c r="AJ546" s="167">
        <f>'Test-AI'!R544</f>
        <v>0</v>
      </c>
      <c r="AK546" s="167">
        <f>'Test-AI'!S544</f>
        <v>0</v>
      </c>
      <c r="AL546" s="167">
        <f>'Test-AI'!T544</f>
        <v>0</v>
      </c>
      <c r="AM546" s="167">
        <f>'Test-AI'!U544</f>
        <v>0</v>
      </c>
      <c r="AN546" s="167">
        <f>'Test-AI'!V544</f>
        <v>0</v>
      </c>
      <c r="AO546" s="167">
        <f>'Test-AI'!W544</f>
        <v>0</v>
      </c>
      <c r="AP546" s="167">
        <f>'Test-AI'!X544</f>
        <v>0</v>
      </c>
      <c r="AQ546" s="167">
        <f>10*LOG10(1/((Summary!$C$80/10^(AN546/10)+Summary!$C$81/10^(AO546/10)+Summary!$C$82/10^(AP546/10))/Summary!$C$83))</f>
        <v>0</v>
      </c>
      <c r="AR546" s="167">
        <f>'Test-AI'!Y544</f>
        <v>0</v>
      </c>
      <c r="AS546" s="167">
        <f>'Test-AI'!Z544</f>
        <v>0</v>
      </c>
      <c r="AT546" s="295">
        <f>'Test-AI'!AA544</f>
        <v>0</v>
      </c>
      <c r="AU546" s="357">
        <f>'Test-AI'!AB544</f>
        <v>0</v>
      </c>
      <c r="AV546" s="357">
        <f>'Test-AI'!AC544</f>
        <v>0</v>
      </c>
      <c r="AW546" s="296">
        <f t="shared" si="38"/>
        <v>0</v>
      </c>
      <c r="AX546" s="297" t="e">
        <f t="shared" si="39"/>
        <v>#DIV/0!</v>
      </c>
      <c r="AY546" s="298" t="e">
        <f t="shared" si="39"/>
        <v>#DIV/0!</v>
      </c>
      <c r="AZ546" s="297" t="e">
        <f t="shared" si="39"/>
        <v>#DIV/0!</v>
      </c>
      <c r="BA546" s="345" t="e">
        <f t="shared" si="39"/>
        <v>#DIV/0!</v>
      </c>
      <c r="BB546" s="75"/>
      <c r="BC546" s="75"/>
      <c r="BD546" s="573" t="s">
        <v>147</v>
      </c>
      <c r="BE546" s="549" t="e">
        <f t="array" ref="BE546">bdRateExtend($G545:$G548,H545:H548,$AC545:$AC548,AD545:AD548)</f>
        <v>#VALUE!</v>
      </c>
      <c r="BF546" s="552"/>
      <c r="BG546" s="552"/>
      <c r="BH546" s="552"/>
      <c r="BI546" s="552"/>
      <c r="BJ546" s="552"/>
      <c r="BK546" s="551" t="e">
        <f t="array" ref="BK546">bdRateExtend($G545:$G548,L545:L548,$AC545:$AC548,AH545:AH548)</f>
        <v>#VALUE!</v>
      </c>
      <c r="BL546" s="552"/>
      <c r="BM546" s="551" t="e">
        <f t="array" ref="BM546">bdRateExtend($G545:$G548,M545:M548,$AC545:$AC548,AI545:AI548)</f>
        <v>#VALUE!</v>
      </c>
      <c r="BN546" s="552"/>
      <c r="BO546" s="545" t="e">
        <f t="array" ref="BO546">bdRateExtend($G545:$G548,N545:N548,$AC545:$AC548,AJ545:AJ548,"None", FALSE,1)</f>
        <v>#VALUE!</v>
      </c>
      <c r="BP546" s="541"/>
      <c r="BQ546" s="545" t="e">
        <f t="array" ref="BQ546">bdRateExtend($G545:$G548,O545:O548,$AC545:$AC548,AK545:AK548,"None", FALSE,1)</f>
        <v>#VALUE!</v>
      </c>
      <c r="BR546" s="541"/>
      <c r="BS546" s="551" t="e">
        <f t="array" ref="BS546">bdRateExtend($G545:$G548,P545:P548,$AC545:$AC548,AL545:AL548)</f>
        <v>#VALUE!</v>
      </c>
      <c r="BT546" s="552"/>
      <c r="BU546" s="551" t="e">
        <f t="array" ref="BU546">bdRateExtend($G545:$G548,Q545:Q548,$AC545:$AC548,AM545:AM548)</f>
        <v>#VALUE!</v>
      </c>
      <c r="BV546" s="552"/>
      <c r="BW546" s="551" t="e">
        <f t="array" ref="BW546">bdRateExtend($G545:$G548,R545:R548,$AC545:$AC548,AN545:AN548)</f>
        <v>#VALUE!</v>
      </c>
      <c r="BX546" s="552"/>
      <c r="BY546" s="552"/>
      <c r="BZ546" s="541"/>
      <c r="CA546" s="541"/>
      <c r="CB546" s="552"/>
      <c r="CC546" s="561" t="e">
        <f t="array" ref="CC546">bdCAMBIExtend($G545:$G548,V545:V548,$AC545:$AC548,AR545:AR548)</f>
        <v>#VALUE!</v>
      </c>
      <c r="CD546" s="552"/>
      <c r="CE546" s="554">
        <f t="array" ref="CE546">testVMAFRange($G545:$G548,N545:N548,$AC545:$AC548,AJ545:AJ548)</f>
        <v>0</v>
      </c>
      <c r="CF546" s="541"/>
      <c r="CG546" s="554">
        <f t="array" ref="CG546">testVMAFRange($G545:$G548,O545:O548,$AC545:$AC548,AK545:AK548)</f>
        <v>0</v>
      </c>
      <c r="CH546" s="541"/>
    </row>
    <row r="547" spans="1:86" ht="17" hidden="1" customHeight="1" x14ac:dyDescent="0.2">
      <c r="A547" s="552"/>
      <c r="B547" s="583"/>
      <c r="C547" s="485"/>
      <c r="D547" s="590"/>
      <c r="E547" s="558"/>
      <c r="F547" s="362">
        <v>160</v>
      </c>
      <c r="G547" s="389">
        <f>'Anchor-AI'!L545</f>
        <v>0</v>
      </c>
      <c r="H547" s="167">
        <f>'Anchor-AI'!M545</f>
        <v>0</v>
      </c>
      <c r="I547" s="167">
        <f>'Anchor-AI'!N545</f>
        <v>0</v>
      </c>
      <c r="J547" s="167">
        <f>'Anchor-AI'!O545</f>
        <v>0</v>
      </c>
      <c r="K547" s="167">
        <f>(Summary!$C$63*H547+Summary!$C$64*I547+Summary!$C$65*J547)/Summary!$C$66</f>
        <v>0</v>
      </c>
      <c r="L547" s="167">
        <f>'Anchor-AI'!P545</f>
        <v>0</v>
      </c>
      <c r="M547" s="167">
        <f>'Anchor-AI'!Q545</f>
        <v>0</v>
      </c>
      <c r="N547" s="167">
        <f>'Anchor-AI'!R545</f>
        <v>0</v>
      </c>
      <c r="O547" s="167">
        <f>'Anchor-AI'!S545</f>
        <v>0</v>
      </c>
      <c r="P547" s="167">
        <f>'Anchor-AI'!T545</f>
        <v>0</v>
      </c>
      <c r="Q547" s="167">
        <f>'Anchor-AI'!U545</f>
        <v>0</v>
      </c>
      <c r="R547" s="167">
        <f>'Anchor-AI'!V545</f>
        <v>0</v>
      </c>
      <c r="S547" s="167">
        <f>'Anchor-AI'!W545</f>
        <v>0</v>
      </c>
      <c r="T547" s="167">
        <f>'Anchor-AI'!X545</f>
        <v>0</v>
      </c>
      <c r="U547" s="167">
        <f>10*LOG10(1/((Summary!$C$80/10^(R547/10)+Summary!$C$81/10^(S547/10)+Summary!$C$82/10^(T547/10))/Summary!$C$83))</f>
        <v>0</v>
      </c>
      <c r="V547" s="167">
        <f>'Anchor-AI'!Y545</f>
        <v>0</v>
      </c>
      <c r="W547" s="167">
        <f>'Anchor-AI'!Z545</f>
        <v>0</v>
      </c>
      <c r="X547" s="295">
        <f>'Anchor-AI'!AA545</f>
        <v>0</v>
      </c>
      <c r="Y547" s="357">
        <f>'Anchor-AI'!AB545</f>
        <v>0</v>
      </c>
      <c r="Z547" s="357">
        <f>'Anchor-AI'!AC545</f>
        <v>0</v>
      </c>
      <c r="AA547" s="296">
        <f t="shared" si="37"/>
        <v>0</v>
      </c>
      <c r="AC547" s="389">
        <f>'Test-AI'!L545</f>
        <v>0</v>
      </c>
      <c r="AD547" s="167">
        <f>'Test-AI'!M545</f>
        <v>0</v>
      </c>
      <c r="AE547" s="167">
        <f>'Test-AI'!N545</f>
        <v>0</v>
      </c>
      <c r="AF547" s="167">
        <f>'Test-AI'!O545</f>
        <v>0</v>
      </c>
      <c r="AG547" s="167">
        <f>(Summary!$C$63*AD547+Summary!$C$64*AE547+Summary!$C$65*AF547)/Summary!$C$66</f>
        <v>0</v>
      </c>
      <c r="AH547" s="167">
        <f>'Test-AI'!P545</f>
        <v>0</v>
      </c>
      <c r="AI547" s="167">
        <f>'Test-AI'!Q545</f>
        <v>0</v>
      </c>
      <c r="AJ547" s="167">
        <f>'Test-AI'!R545</f>
        <v>0</v>
      </c>
      <c r="AK547" s="167">
        <f>'Test-AI'!S545</f>
        <v>0</v>
      </c>
      <c r="AL547" s="167">
        <f>'Test-AI'!T545</f>
        <v>0</v>
      </c>
      <c r="AM547" s="167">
        <f>'Test-AI'!U545</f>
        <v>0</v>
      </c>
      <c r="AN547" s="167">
        <f>'Test-AI'!V545</f>
        <v>0</v>
      </c>
      <c r="AO547" s="167">
        <f>'Test-AI'!W545</f>
        <v>0</v>
      </c>
      <c r="AP547" s="167">
        <f>'Test-AI'!X545</f>
        <v>0</v>
      </c>
      <c r="AQ547" s="167">
        <f>10*LOG10(1/((Summary!$C$80/10^(AN547/10)+Summary!$C$81/10^(AO547/10)+Summary!$C$82/10^(AP547/10))/Summary!$C$83))</f>
        <v>0</v>
      </c>
      <c r="AR547" s="167">
        <f>'Test-AI'!Y545</f>
        <v>0</v>
      </c>
      <c r="AS547" s="167">
        <f>'Test-AI'!Z545</f>
        <v>0</v>
      </c>
      <c r="AT547" s="295">
        <f>'Test-AI'!AA545</f>
        <v>0</v>
      </c>
      <c r="AU547" s="357">
        <f>'Test-AI'!AB545</f>
        <v>0</v>
      </c>
      <c r="AV547" s="357">
        <f>'Test-AI'!AC545</f>
        <v>0</v>
      </c>
      <c r="AW547" s="296">
        <f t="shared" si="38"/>
        <v>0</v>
      </c>
      <c r="AX547" s="297" t="e">
        <f t="shared" si="39"/>
        <v>#DIV/0!</v>
      </c>
      <c r="AY547" s="298" t="e">
        <f t="shared" si="39"/>
        <v>#DIV/0!</v>
      </c>
      <c r="AZ547" s="297" t="e">
        <f t="shared" si="39"/>
        <v>#DIV/0!</v>
      </c>
      <c r="BA547" s="345" t="e">
        <f t="shared" si="39"/>
        <v>#DIV/0!</v>
      </c>
      <c r="BB547" s="75"/>
      <c r="BC547" s="75"/>
      <c r="BD547" s="565"/>
      <c r="BE547" s="550"/>
      <c r="BF547" s="552"/>
      <c r="BG547" s="552"/>
      <c r="BH547" s="552"/>
      <c r="BI547" s="552"/>
      <c r="BJ547" s="552"/>
      <c r="BK547" s="553"/>
      <c r="BL547" s="552"/>
      <c r="BM547" s="553"/>
      <c r="BN547" s="552"/>
      <c r="BO547" s="546"/>
      <c r="BP547" s="541"/>
      <c r="BQ547" s="546"/>
      <c r="BR547" s="541"/>
      <c r="BS547" s="553"/>
      <c r="BT547" s="552"/>
      <c r="BU547" s="553"/>
      <c r="BV547" s="552"/>
      <c r="BW547" s="553"/>
      <c r="BX547" s="552"/>
      <c r="BY547" s="552"/>
      <c r="BZ547" s="541"/>
      <c r="CA547" s="541"/>
      <c r="CB547" s="552"/>
      <c r="CC547" s="553"/>
      <c r="CD547" s="552"/>
      <c r="CE547" s="546"/>
      <c r="CF547" s="541"/>
      <c r="CG547" s="546"/>
      <c r="CH547" s="541"/>
    </row>
    <row r="548" spans="1:86" ht="17" hidden="1" customHeight="1" x14ac:dyDescent="0.2">
      <c r="A548" s="552"/>
      <c r="B548" s="583"/>
      <c r="C548" s="485"/>
      <c r="D548" s="590"/>
      <c r="E548" s="558"/>
      <c r="F548" s="362">
        <v>185</v>
      </c>
      <c r="G548" s="389">
        <f>'Anchor-AI'!L546</f>
        <v>0</v>
      </c>
      <c r="H548" s="167">
        <f>'Anchor-AI'!M546</f>
        <v>0</v>
      </c>
      <c r="I548" s="167">
        <f>'Anchor-AI'!N546</f>
        <v>0</v>
      </c>
      <c r="J548" s="167">
        <f>'Anchor-AI'!O546</f>
        <v>0</v>
      </c>
      <c r="K548" s="167">
        <f>(Summary!$C$63*H548+Summary!$C$64*I548+Summary!$C$65*J548)/Summary!$C$66</f>
        <v>0</v>
      </c>
      <c r="L548" s="167">
        <f>'Anchor-AI'!P546</f>
        <v>0</v>
      </c>
      <c r="M548" s="167">
        <f>'Anchor-AI'!Q546</f>
        <v>0</v>
      </c>
      <c r="N548" s="167">
        <f>'Anchor-AI'!R546</f>
        <v>0</v>
      </c>
      <c r="O548" s="167">
        <f>'Anchor-AI'!S546</f>
        <v>0</v>
      </c>
      <c r="P548" s="167">
        <f>'Anchor-AI'!T546</f>
        <v>0</v>
      </c>
      <c r="Q548" s="167">
        <f>'Anchor-AI'!U546</f>
        <v>0</v>
      </c>
      <c r="R548" s="167">
        <f>'Anchor-AI'!V546</f>
        <v>0</v>
      </c>
      <c r="S548" s="167">
        <f>'Anchor-AI'!W546</f>
        <v>0</v>
      </c>
      <c r="T548" s="167">
        <f>'Anchor-AI'!X546</f>
        <v>0</v>
      </c>
      <c r="U548" s="167">
        <f>10*LOG10(1/((Summary!$C$80/10^(R548/10)+Summary!$C$81/10^(S548/10)+Summary!$C$82/10^(T548/10))/Summary!$C$83))</f>
        <v>0</v>
      </c>
      <c r="V548" s="167">
        <f>'Anchor-AI'!Y546</f>
        <v>0</v>
      </c>
      <c r="W548" s="167">
        <f>'Anchor-AI'!Z546</f>
        <v>0</v>
      </c>
      <c r="X548" s="295">
        <f>'Anchor-AI'!AA546</f>
        <v>0</v>
      </c>
      <c r="Y548" s="357">
        <f>'Anchor-AI'!AB546</f>
        <v>0</v>
      </c>
      <c r="Z548" s="357">
        <f>'Anchor-AI'!AC546</f>
        <v>0</v>
      </c>
      <c r="AA548" s="296">
        <f t="shared" si="37"/>
        <v>0</v>
      </c>
      <c r="AC548" s="389">
        <f>'Test-AI'!L546</f>
        <v>0</v>
      </c>
      <c r="AD548" s="167">
        <f>'Test-AI'!M546</f>
        <v>0</v>
      </c>
      <c r="AE548" s="167">
        <f>'Test-AI'!N546</f>
        <v>0</v>
      </c>
      <c r="AF548" s="167">
        <f>'Test-AI'!O546</f>
        <v>0</v>
      </c>
      <c r="AG548" s="167">
        <f>(Summary!$C$63*AD548+Summary!$C$64*AE548+Summary!$C$65*AF548)/Summary!$C$66</f>
        <v>0</v>
      </c>
      <c r="AH548" s="167">
        <f>'Test-AI'!P546</f>
        <v>0</v>
      </c>
      <c r="AI548" s="167">
        <f>'Test-AI'!Q546</f>
        <v>0</v>
      </c>
      <c r="AJ548" s="167">
        <f>'Test-AI'!R546</f>
        <v>0</v>
      </c>
      <c r="AK548" s="167">
        <f>'Test-AI'!S546</f>
        <v>0</v>
      </c>
      <c r="AL548" s="167">
        <f>'Test-AI'!T546</f>
        <v>0</v>
      </c>
      <c r="AM548" s="167">
        <f>'Test-AI'!U546</f>
        <v>0</v>
      </c>
      <c r="AN548" s="167">
        <f>'Test-AI'!V546</f>
        <v>0</v>
      </c>
      <c r="AO548" s="167">
        <f>'Test-AI'!W546</f>
        <v>0</v>
      </c>
      <c r="AP548" s="167">
        <f>'Test-AI'!X546</f>
        <v>0</v>
      </c>
      <c r="AQ548" s="167">
        <f>10*LOG10(1/((Summary!$C$80/10^(AN548/10)+Summary!$C$81/10^(AO548/10)+Summary!$C$82/10^(AP548/10))/Summary!$C$83))</f>
        <v>0</v>
      </c>
      <c r="AR548" s="167">
        <f>'Test-AI'!Y546</f>
        <v>0</v>
      </c>
      <c r="AS548" s="167">
        <f>'Test-AI'!Z546</f>
        <v>0</v>
      </c>
      <c r="AT548" s="295">
        <f>'Test-AI'!AA546</f>
        <v>0</v>
      </c>
      <c r="AU548" s="357">
        <f>'Test-AI'!AB546</f>
        <v>0</v>
      </c>
      <c r="AV548" s="357">
        <f>'Test-AI'!AC546</f>
        <v>0</v>
      </c>
      <c r="AW548" s="296">
        <f t="shared" si="38"/>
        <v>0</v>
      </c>
      <c r="AX548" s="297" t="e">
        <f t="shared" si="39"/>
        <v>#DIV/0!</v>
      </c>
      <c r="AY548" s="298" t="e">
        <f t="shared" si="39"/>
        <v>#DIV/0!</v>
      </c>
      <c r="AZ548" s="297" t="e">
        <f t="shared" si="39"/>
        <v>#DIV/0!</v>
      </c>
      <c r="BA548" s="345" t="e">
        <f t="shared" si="39"/>
        <v>#DIV/0!</v>
      </c>
      <c r="BB548" s="75"/>
      <c r="BC548" s="75"/>
      <c r="BD548" s="574" t="s">
        <v>46</v>
      </c>
      <c r="BE548" s="549" t="e">
        <f t="array" ref="BE548">bdRateExtend($G546:$G549,H546:H549,$AC546:$AC549,AD546:AD549)</f>
        <v>#VALUE!</v>
      </c>
      <c r="BF548" s="552"/>
      <c r="BG548" s="552"/>
      <c r="BH548" s="552"/>
      <c r="BI548" s="552"/>
      <c r="BJ548" s="552"/>
      <c r="BK548" s="551" t="e">
        <f t="array" ref="BK548">bdRateExtend($G546:$G549,L546:L549,$AC546:$AC549,AH546:AH549)</f>
        <v>#VALUE!</v>
      </c>
      <c r="BL548" s="552"/>
      <c r="BM548" s="551" t="e">
        <f t="array" ref="BM548">bdRateExtend($G546:$G549,M546:M549,$AC546:$AC549,AI546:AI549)</f>
        <v>#VALUE!</v>
      </c>
      <c r="BN548" s="552"/>
      <c r="BO548" s="545" t="e">
        <f t="array" ref="BO548">bdRateExtend($G546:$G549,N546:N549,$AC546:$AC549,AJ546:AJ549,"None", FALSE,1)</f>
        <v>#VALUE!</v>
      </c>
      <c r="BP548" s="541"/>
      <c r="BQ548" s="545" t="e">
        <f t="array" ref="BQ548">bdRateExtend($G546:$G549,O546:O549,$AC546:$AC549,AK546:AK549,"None", FALSE,1)</f>
        <v>#VALUE!</v>
      </c>
      <c r="BR548" s="541"/>
      <c r="BS548" s="551" t="e">
        <f t="array" ref="BS548">bdRateExtend($G546:$G549,P546:P549,$AC546:$AC549,AL546:AL549)</f>
        <v>#VALUE!</v>
      </c>
      <c r="BT548" s="552"/>
      <c r="BU548" s="551" t="e">
        <f t="array" ref="BU548">bdRateExtend($G546:$G549,Q546:Q549,$AC546:$AC549,AM546:AM549)</f>
        <v>#VALUE!</v>
      </c>
      <c r="BV548" s="552"/>
      <c r="BW548" s="551" t="e">
        <f t="array" ref="BW548">bdRateExtend($G546:$G549,R546:R549,$AC546:$AC549,AN546:AN549)</f>
        <v>#VALUE!</v>
      </c>
      <c r="BX548" s="552"/>
      <c r="BY548" s="552"/>
      <c r="BZ548" s="541"/>
      <c r="CA548" s="541"/>
      <c r="CB548" s="552"/>
      <c r="CC548" s="561" t="e">
        <f t="array" ref="CC548">bdCAMBIExtend($G546:$G549,V546:V549,$AC546:$AC549,AR546:AR549)</f>
        <v>#VALUE!</v>
      </c>
      <c r="CD548" s="552"/>
      <c r="CE548" s="554">
        <f t="array" ref="CE548">testVMAFRange($G546:$G549,N546:N549,$AC546:$AC549,AJ546:AJ549)</f>
        <v>0</v>
      </c>
      <c r="CF548" s="541"/>
      <c r="CG548" s="554">
        <f t="array" ref="CG548">testVMAFRange($G546:$G549,O546:O549,$AC546:$AC549,AK546:AK549)</f>
        <v>0</v>
      </c>
      <c r="CH548" s="541"/>
    </row>
    <row r="549" spans="1:86" hidden="1" thickBot="1" x14ac:dyDescent="0.25">
      <c r="A549" s="553"/>
      <c r="B549" s="584"/>
      <c r="C549" s="486"/>
      <c r="D549" s="591"/>
      <c r="E549" s="559"/>
      <c r="F549" s="363">
        <v>210</v>
      </c>
      <c r="G549" s="390">
        <f>'Anchor-AI'!L547</f>
        <v>0</v>
      </c>
      <c r="H549" s="391">
        <f>'Anchor-AI'!M547</f>
        <v>0</v>
      </c>
      <c r="I549" s="391">
        <f>'Anchor-AI'!N547</f>
        <v>0</v>
      </c>
      <c r="J549" s="391">
        <f>'Anchor-AI'!O547</f>
        <v>0</v>
      </c>
      <c r="K549" s="391">
        <f>(Summary!$C$63*H549+Summary!$C$64*I549+Summary!$C$65*J549)/Summary!$C$66</f>
        <v>0</v>
      </c>
      <c r="L549" s="391">
        <f>'Anchor-AI'!P547</f>
        <v>0</v>
      </c>
      <c r="M549" s="391">
        <f>'Anchor-AI'!Q547</f>
        <v>0</v>
      </c>
      <c r="N549" s="391">
        <f>'Anchor-AI'!R547</f>
        <v>0</v>
      </c>
      <c r="O549" s="391">
        <f>'Anchor-AI'!S547</f>
        <v>0</v>
      </c>
      <c r="P549" s="391">
        <f>'Anchor-AI'!T547</f>
        <v>0</v>
      </c>
      <c r="Q549" s="391">
        <f>'Anchor-AI'!U547</f>
        <v>0</v>
      </c>
      <c r="R549" s="391">
        <f>'Anchor-AI'!V547</f>
        <v>0</v>
      </c>
      <c r="S549" s="391">
        <f>'Anchor-AI'!W547</f>
        <v>0</v>
      </c>
      <c r="T549" s="391">
        <f>'Anchor-AI'!X547</f>
        <v>0</v>
      </c>
      <c r="U549" s="391">
        <f>10*LOG10(1/((Summary!$C$80/10^(R549/10)+Summary!$C$81/10^(S549/10)+Summary!$C$82/10^(T549/10))/Summary!$C$83))</f>
        <v>0</v>
      </c>
      <c r="V549" s="391">
        <f>'Anchor-AI'!Y547</f>
        <v>0</v>
      </c>
      <c r="W549" s="391">
        <f>'Anchor-AI'!Z547</f>
        <v>0</v>
      </c>
      <c r="X549" s="392">
        <f>'Anchor-AI'!AA547</f>
        <v>0</v>
      </c>
      <c r="Y549" s="393">
        <f>'Anchor-AI'!AB547</f>
        <v>0</v>
      </c>
      <c r="Z549" s="393">
        <f>'Anchor-AI'!AC547</f>
        <v>0</v>
      </c>
      <c r="AA549" s="394">
        <f t="shared" si="37"/>
        <v>0</v>
      </c>
      <c r="AB549" s="76"/>
      <c r="AC549" s="390">
        <f>'Test-AI'!L547</f>
        <v>0</v>
      </c>
      <c r="AD549" s="391">
        <f>'Test-AI'!M547</f>
        <v>0</v>
      </c>
      <c r="AE549" s="391">
        <f>'Test-AI'!N547</f>
        <v>0</v>
      </c>
      <c r="AF549" s="391">
        <f>'Test-AI'!O547</f>
        <v>0</v>
      </c>
      <c r="AG549" s="391">
        <f>(Summary!$C$63*AD549+Summary!$C$64*AE549+Summary!$C$65*AF549)/Summary!$C$66</f>
        <v>0</v>
      </c>
      <c r="AH549" s="391">
        <f>'Test-AI'!P547</f>
        <v>0</v>
      </c>
      <c r="AI549" s="391">
        <f>'Test-AI'!Q547</f>
        <v>0</v>
      </c>
      <c r="AJ549" s="391">
        <f>'Test-AI'!R547</f>
        <v>0</v>
      </c>
      <c r="AK549" s="391">
        <f>'Test-AI'!S547</f>
        <v>0</v>
      </c>
      <c r="AL549" s="391">
        <f>'Test-AI'!T547</f>
        <v>0</v>
      </c>
      <c r="AM549" s="391">
        <f>'Test-AI'!U547</f>
        <v>0</v>
      </c>
      <c r="AN549" s="391">
        <f>'Test-AI'!V547</f>
        <v>0</v>
      </c>
      <c r="AO549" s="391">
        <f>'Test-AI'!W547</f>
        <v>0</v>
      </c>
      <c r="AP549" s="391">
        <f>'Test-AI'!X547</f>
        <v>0</v>
      </c>
      <c r="AQ549" s="391">
        <f>10*LOG10(1/((Summary!$C$80/10^(AN549/10)+Summary!$C$81/10^(AO549/10)+Summary!$C$82/10^(AP549/10))/Summary!$C$83))</f>
        <v>0</v>
      </c>
      <c r="AR549" s="391">
        <f>'Test-AI'!Y547</f>
        <v>0</v>
      </c>
      <c r="AS549" s="391">
        <f>'Test-AI'!Z547</f>
        <v>0</v>
      </c>
      <c r="AT549" s="392">
        <f>'Test-AI'!AA547</f>
        <v>0</v>
      </c>
      <c r="AU549" s="393">
        <f>'Test-AI'!AB547</f>
        <v>0</v>
      </c>
      <c r="AV549" s="393">
        <f>'Test-AI'!AC547</f>
        <v>0</v>
      </c>
      <c r="AW549" s="394">
        <f t="shared" si="38"/>
        <v>0</v>
      </c>
      <c r="AX549" s="302" t="e">
        <f t="shared" si="39"/>
        <v>#DIV/0!</v>
      </c>
      <c r="AY549" s="303" t="e">
        <f t="shared" si="39"/>
        <v>#DIV/0!</v>
      </c>
      <c r="AZ549" s="302" t="e">
        <f t="shared" si="39"/>
        <v>#DIV/0!</v>
      </c>
      <c r="BA549" s="346" t="e">
        <f t="shared" si="39"/>
        <v>#DIV/0!</v>
      </c>
      <c r="BB549" s="75"/>
      <c r="BC549" s="75"/>
      <c r="BD549" s="570"/>
      <c r="BE549" s="550"/>
      <c r="BF549" s="553"/>
      <c r="BG549" s="553"/>
      <c r="BH549" s="553"/>
      <c r="BI549" s="553"/>
      <c r="BJ549" s="553"/>
      <c r="BK549" s="553"/>
      <c r="BL549" s="553"/>
      <c r="BM549" s="553"/>
      <c r="BN549" s="553"/>
      <c r="BO549" s="546"/>
      <c r="BP549" s="544"/>
      <c r="BQ549" s="546"/>
      <c r="BR549" s="544"/>
      <c r="BS549" s="553"/>
      <c r="BT549" s="553"/>
      <c r="BU549" s="553"/>
      <c r="BV549" s="553"/>
      <c r="BW549" s="553"/>
      <c r="BX549" s="553"/>
      <c r="BY549" s="553"/>
      <c r="BZ549" s="544"/>
      <c r="CA549" s="544"/>
      <c r="CB549" s="553"/>
      <c r="CC549" s="553"/>
      <c r="CD549" s="553"/>
      <c r="CE549" s="546"/>
      <c r="CF549" s="544"/>
      <c r="CG549" s="546"/>
      <c r="CH549" s="544"/>
    </row>
    <row r="550" spans="1:86" ht="17" customHeight="1" thickBot="1" x14ac:dyDescent="0.25">
      <c r="D550" s="132"/>
      <c r="F550" s="132"/>
      <c r="G550" s="132"/>
      <c r="H550" s="132"/>
      <c r="I550" s="132"/>
      <c r="J550" s="132"/>
      <c r="K550" s="132"/>
      <c r="L550" s="132"/>
      <c r="M550" s="132"/>
      <c r="N550" s="132"/>
      <c r="O550" s="132"/>
      <c r="P550" s="132"/>
      <c r="Q550" s="132"/>
      <c r="R550" s="132"/>
      <c r="S550" s="132"/>
      <c r="T550" s="132"/>
      <c r="U550" s="132"/>
      <c r="V550" s="132"/>
      <c r="W550" s="132"/>
      <c r="X550" s="132"/>
      <c r="Y550" s="132"/>
      <c r="Z550" s="132"/>
      <c r="AA550" s="132"/>
      <c r="BE550" s="132"/>
      <c r="BK550" s="132"/>
      <c r="BM550" s="132"/>
      <c r="BO550" s="132"/>
      <c r="BQ550" s="132"/>
      <c r="BS550" s="132"/>
      <c r="BU550" s="132"/>
      <c r="BW550" s="132"/>
      <c r="CE550" s="132"/>
      <c r="CG550" s="132"/>
    </row>
    <row r="551" spans="1:86" ht="17" customHeight="1" x14ac:dyDescent="0.2">
      <c r="A551" s="77"/>
      <c r="B551" s="237"/>
      <c r="C551" s="78"/>
      <c r="E551" s="237"/>
      <c r="G551" s="304"/>
      <c r="H551" s="304"/>
      <c r="I551" s="304"/>
      <c r="J551" s="304"/>
      <c r="K551" s="304"/>
      <c r="L551" s="304"/>
      <c r="M551" s="304"/>
      <c r="N551" s="304"/>
      <c r="O551" s="304"/>
      <c r="P551" s="304"/>
      <c r="Q551" s="304"/>
      <c r="R551" s="304"/>
      <c r="S551" s="304"/>
      <c r="T551" s="304"/>
      <c r="U551" s="304"/>
      <c r="V551" s="304"/>
      <c r="W551" s="304"/>
      <c r="X551" s="661" t="s">
        <v>166</v>
      </c>
      <c r="Y551" s="645"/>
      <c r="Z551" s="645"/>
      <c r="AA551" s="645"/>
      <c r="AB551" s="79"/>
      <c r="AC551" s="306"/>
      <c r="AD551" s="306"/>
      <c r="AE551" s="306"/>
      <c r="AF551" s="306"/>
      <c r="AG551" s="304"/>
      <c r="AH551" s="306"/>
      <c r="AI551" s="306"/>
      <c r="AJ551" s="306"/>
      <c r="AK551" s="306"/>
      <c r="AL551" s="306"/>
      <c r="AM551" s="306"/>
      <c r="AN551" s="306"/>
      <c r="AO551" s="306"/>
      <c r="AP551" s="306"/>
      <c r="AQ551" s="306"/>
      <c r="AR551" s="306"/>
      <c r="AS551" s="306"/>
      <c r="AT551" s="661" t="s">
        <v>166</v>
      </c>
      <c r="AU551" s="566"/>
      <c r="AV551" s="566"/>
      <c r="AW551" s="566"/>
      <c r="AX551" s="307"/>
      <c r="AY551" s="305"/>
      <c r="AZ551" s="305"/>
      <c r="BA551" s="305"/>
      <c r="BB551" s="404"/>
      <c r="BC551" s="80"/>
      <c r="BD551" s="81"/>
      <c r="BE551" s="592" t="s">
        <v>8</v>
      </c>
      <c r="BF551" s="564"/>
      <c r="BG551" s="564"/>
      <c r="BH551" s="564"/>
      <c r="BI551" s="564"/>
      <c r="BJ551" s="564"/>
      <c r="BK551" s="592" t="s">
        <v>9</v>
      </c>
      <c r="BL551" s="564"/>
      <c r="BM551" s="592" t="s">
        <v>10</v>
      </c>
      <c r="BN551" s="564"/>
      <c r="BO551" s="633" t="str">
        <f>BO2</f>
        <v>VMAF</v>
      </c>
      <c r="BP551" s="529"/>
      <c r="BQ551" s="633" t="str">
        <f>BQ2</f>
        <v>nVMAF</v>
      </c>
      <c r="BR551" s="529"/>
      <c r="BS551" s="633" t="str">
        <f>BS2</f>
        <v>PSNR-HVS</v>
      </c>
      <c r="BT551" s="529"/>
      <c r="BU551" s="633" t="str">
        <f>BU2</f>
        <v>DE-2K</v>
      </c>
      <c r="BV551" s="529"/>
      <c r="BW551" s="649" t="str">
        <f>BW2</f>
        <v>APSNR</v>
      </c>
      <c r="BX551" s="566"/>
      <c r="BY551" s="566"/>
      <c r="BZ551" s="566"/>
      <c r="CA551" s="566"/>
      <c r="CB551" s="566"/>
      <c r="CC551" s="633" t="str">
        <f>CC2</f>
        <v>CAMBI</v>
      </c>
      <c r="CD551" s="529"/>
      <c r="CE551" s="562" t="str">
        <f>CE2</f>
        <v>VMAF</v>
      </c>
      <c r="CF551" s="529"/>
      <c r="CG551" s="562" t="str">
        <f>CG2</f>
        <v>nVMAF</v>
      </c>
      <c r="CH551" s="529"/>
    </row>
    <row r="552" spans="1:86" ht="17" customHeight="1" thickBot="1" x14ac:dyDescent="0.25">
      <c r="A552" s="77"/>
      <c r="B552" s="237"/>
      <c r="C552" s="78"/>
      <c r="E552" s="237"/>
      <c r="F552" s="304">
        <f>COUNTIFS(F4:F51, "&lt;&gt;",F4:F51, "&lt;&gt;0")</f>
        <v>48</v>
      </c>
      <c r="G552" s="304">
        <f>COUNTIFS(G4:G51, "&lt;&gt;",G4:G51, "&lt;&gt;0")</f>
        <v>48</v>
      </c>
      <c r="H552" s="304"/>
      <c r="I552" s="304"/>
      <c r="J552" s="304"/>
      <c r="K552" s="304"/>
      <c r="L552" s="304"/>
      <c r="M552" s="304"/>
      <c r="N552" s="304"/>
      <c r="O552" s="304"/>
      <c r="P552" s="304"/>
      <c r="Q552" s="304"/>
      <c r="R552" s="304"/>
      <c r="S552" s="304"/>
      <c r="T552" s="304"/>
      <c r="U552" s="304"/>
      <c r="V552" s="304"/>
      <c r="W552" s="304"/>
      <c r="X552" s="64" t="s">
        <v>167</v>
      </c>
      <c r="Y552" s="64" t="s">
        <v>32</v>
      </c>
      <c r="Z552" s="64" t="s">
        <v>33</v>
      </c>
      <c r="AA552" s="64" t="s">
        <v>168</v>
      </c>
      <c r="AC552" s="304">
        <f>COUNTIFS(AC4:AC51, "&lt;&gt;",AC4:AC51, "&lt;&gt;0")</f>
        <v>48</v>
      </c>
      <c r="AG552" s="304"/>
      <c r="AT552" s="64" t="s">
        <v>167</v>
      </c>
      <c r="AU552" s="64" t="s">
        <v>32</v>
      </c>
      <c r="AV552" s="64" t="s">
        <v>33</v>
      </c>
      <c r="AW552" s="64" t="s">
        <v>168</v>
      </c>
      <c r="AX552" s="132">
        <f>AC552/F552</f>
        <v>1</v>
      </c>
      <c r="AY552" s="305"/>
      <c r="AZ552" s="305"/>
      <c r="BA552" s="305"/>
      <c r="BB552" s="82"/>
      <c r="BC552" s="83"/>
      <c r="BD552" s="649" t="s">
        <v>145</v>
      </c>
      <c r="BE552" s="645"/>
      <c r="BF552" s="272" t="s">
        <v>24</v>
      </c>
      <c r="BG552" s="272" t="s">
        <v>25</v>
      </c>
      <c r="BH552" s="272" t="s">
        <v>26</v>
      </c>
      <c r="BI552" s="272" t="s">
        <v>27</v>
      </c>
      <c r="BJ552" s="272" t="str">
        <f>BJ3</f>
        <v>wAverage</v>
      </c>
      <c r="BK552" s="272" t="s">
        <v>145</v>
      </c>
      <c r="BL552" s="272" t="s">
        <v>24</v>
      </c>
      <c r="BM552" s="272" t="s">
        <v>145</v>
      </c>
      <c r="BN552" s="272" t="s">
        <v>24</v>
      </c>
      <c r="BO552" s="272" t="s">
        <v>145</v>
      </c>
      <c r="BP552" s="84" t="s">
        <v>24</v>
      </c>
      <c r="BQ552" s="272" t="s">
        <v>145</v>
      </c>
      <c r="BR552" s="84" t="s">
        <v>24</v>
      </c>
      <c r="BS552" s="272" t="s">
        <v>145</v>
      </c>
      <c r="BT552" s="272" t="s">
        <v>24</v>
      </c>
      <c r="BU552" s="272" t="s">
        <v>145</v>
      </c>
      <c r="BV552" s="272" t="s">
        <v>24</v>
      </c>
      <c r="BW552" s="272" t="s">
        <v>145</v>
      </c>
      <c r="BX552" s="272" t="s">
        <v>24</v>
      </c>
      <c r="BY552" s="272" t="s">
        <v>25</v>
      </c>
      <c r="BZ552" s="272" t="s">
        <v>26</v>
      </c>
      <c r="CA552" s="272" t="s">
        <v>27</v>
      </c>
      <c r="CB552" s="272" t="str">
        <f>CB3</f>
        <v>wAverage</v>
      </c>
      <c r="CC552" s="272" t="s">
        <v>145</v>
      </c>
      <c r="CD552" s="272" t="s">
        <v>24</v>
      </c>
      <c r="CE552" s="134" t="s">
        <v>145</v>
      </c>
      <c r="CF552" s="135" t="s">
        <v>24</v>
      </c>
      <c r="CG552" s="134" t="s">
        <v>145</v>
      </c>
      <c r="CH552" s="135" t="s">
        <v>24</v>
      </c>
    </row>
    <row r="553" spans="1:86" ht="17" customHeight="1" x14ac:dyDescent="0.2">
      <c r="C553" s="132" t="s">
        <v>254</v>
      </c>
      <c r="K553" s="304"/>
      <c r="V553" s="237" t="s">
        <v>169</v>
      </c>
      <c r="W553" s="237" t="s">
        <v>169</v>
      </c>
      <c r="X553" s="109">
        <f>GEOMEAN(X4:X51)</f>
        <v>2.3967677712569868</v>
      </c>
      <c r="Y553" s="358">
        <f>GEOMEAN(Y4:Y51)</f>
        <v>5.5390829954577381</v>
      </c>
      <c r="Z553" s="358">
        <f>GEOMEAN(Z4:Z51)</f>
        <v>8.003302709269251</v>
      </c>
      <c r="AA553" s="109">
        <f>GEOMEAN(AA4:AA51)</f>
        <v>0.7480819353262339</v>
      </c>
      <c r="AC553" s="237"/>
      <c r="AG553" s="304"/>
      <c r="AT553" s="109">
        <f t="shared" ref="AT553:BA553" si="40">GEOMEAN(AT4:AT51)</f>
        <v>11.630806703631599</v>
      </c>
      <c r="AU553" s="358">
        <f t="shared" si="40"/>
        <v>5.572380487898914</v>
      </c>
      <c r="AV553" s="358">
        <f t="shared" si="40"/>
        <v>8.003302709269251</v>
      </c>
      <c r="AW553" s="109">
        <f t="shared" si="40"/>
        <v>26.705787270241498</v>
      </c>
      <c r="AX553" s="109">
        <f t="shared" si="40"/>
        <v>35.69901371645242</v>
      </c>
      <c r="AY553" s="109">
        <f t="shared" si="40"/>
        <v>4.8527048982854994</v>
      </c>
      <c r="AZ553" s="109">
        <f t="shared" si="40"/>
        <v>1.0060113727251392</v>
      </c>
      <c r="BA553" s="109">
        <f t="shared" si="40"/>
        <v>1</v>
      </c>
      <c r="BB553" s="617" t="str">
        <f>C553</f>
        <v>Class ECF1_444_SDR</v>
      </c>
      <c r="BC553" s="366" t="s">
        <v>170</v>
      </c>
      <c r="BD553" s="614" t="s">
        <v>39</v>
      </c>
      <c r="BE553" s="241">
        <f>AVERAGE(BE4,BE10,BE16,BE22,BE28,BE34,BE40,BE46)</f>
        <v>-0.24490216958703226</v>
      </c>
      <c r="BF553" s="243">
        <f>AVERAGE(BF4:BF51)</f>
        <v>-0.26706834770184501</v>
      </c>
      <c r="BG553" s="243">
        <f>AVERAGE(BG4:BG51)</f>
        <v>-0.26944240846900558</v>
      </c>
      <c r="BH553" s="249">
        <f>AVERAGE(BH4:BH51)</f>
        <v>-0.32666702247762125</v>
      </c>
      <c r="BI553" s="249">
        <f>AVERAGE(BI4:BI51)</f>
        <v>-0.27445347457208791</v>
      </c>
      <c r="BJ553" s="249">
        <f>AVERAGE(BJ4:BJ51)</f>
        <v>-0.26954725712356253</v>
      </c>
      <c r="BK553" s="241">
        <f>AVERAGE(BK4,BK10,BK16,BK22,BK28,BK34,BK40,BK46)</f>
        <v>-0.23353308881480059</v>
      </c>
      <c r="BL553" s="249">
        <f>AVERAGE(BL4:BL51)</f>
        <v>-0.25245668793262138</v>
      </c>
      <c r="BM553" s="241">
        <f>AVERAGE(BM4,BM10,BM16,BM22,BM28,BM34,BM40,BM46)</f>
        <v>-0.23632369851683713</v>
      </c>
      <c r="BN553" s="249">
        <f>AVERAGE(BN4:BN51)</f>
        <v>-0.25641338862408525</v>
      </c>
      <c r="BO553" s="241">
        <f>AVERAGE(BO4,BO10,BO16,BO22,BO28,BO34,BO40,BO46)</f>
        <v>-0.27357418358324287</v>
      </c>
      <c r="BP553" s="249">
        <f>AVERAGE(BP4:BP51)</f>
        <v>-0.31203958845877244</v>
      </c>
      <c r="BQ553" s="241">
        <f>AVERAGE(BQ4,BQ10,BQ16,BQ22,BQ28,BQ34,BQ40,BQ46)</f>
        <v>-0.26406211734286489</v>
      </c>
      <c r="BR553" s="249">
        <f>AVERAGE(BR4:BR51)</f>
        <v>-0.30190736725533474</v>
      </c>
      <c r="BS553" s="241">
        <f>AVERAGE(BS4,BS10,BS16,BS22,BS28,BS34,BS40,BS46)</f>
        <v>-0.23400997926213152</v>
      </c>
      <c r="BT553" s="249">
        <f>AVERAGE(BT4:BT51)</f>
        <v>-0.25471127631479823</v>
      </c>
      <c r="BU553" s="241">
        <f>AVERAGE(BU4,BU10,BU16,BU22,BU28,BU34,BU40,BU46)</f>
        <v>-0.24220396301433869</v>
      </c>
      <c r="BV553" s="249">
        <f>AVERAGE(BV4:BV51)</f>
        <v>-0.27494452652254997</v>
      </c>
      <c r="BW553" s="241">
        <f>AVERAGE(BW4,BW10,BW16,BW22,BW28,BW34,BW40,BW46)</f>
        <v>-0.25461130597574533</v>
      </c>
      <c r="BX553" s="241">
        <f>AVERAGE(BX4:BX51)</f>
        <v>-0.27324173652081174</v>
      </c>
      <c r="BY553" s="243">
        <f>AVERAGE(BY4:BY51)</f>
        <v>-0.27905726652062707</v>
      </c>
      <c r="BZ553" s="243">
        <f>AVERAGE(BZ4:BZ51)</f>
        <v>-0.33235274001452664</v>
      </c>
      <c r="CA553" s="249">
        <f>AVERAGE(CA4:CA51)</f>
        <v>-0.27349254178316401</v>
      </c>
      <c r="CB553" s="249">
        <f>AVERAGE(CB4:CB51)</f>
        <v>-0.27583879786055299</v>
      </c>
      <c r="CC553" s="399">
        <f>AVERAGE(CC4,CC10,CC16,CC22,CC28,CC34,CC40,CC46)</f>
        <v>-8.284545097932966E-2</v>
      </c>
      <c r="CD553" s="194">
        <f>AVERAGE(CD4:CD51)</f>
        <v>-5.6505609933983562E-2</v>
      </c>
      <c r="CE553" s="400">
        <f>AVERAGE(CE4,CE10,CE16,CE22,CE28,CE34,CE40,CE46)</f>
        <v>0</v>
      </c>
      <c r="CF553" s="405">
        <f>SUM(CF4:CF51)</f>
        <v>0</v>
      </c>
      <c r="CG553" s="400">
        <f>AVERAGE(CG4,CG10,CG16,CG22,CG28,CG34,CG40,CG46)</f>
        <v>0</v>
      </c>
      <c r="CH553" s="405">
        <f>SUM(CH4:CH51)</f>
        <v>0</v>
      </c>
    </row>
    <row r="554" spans="1:86" ht="17" customHeight="1" x14ac:dyDescent="0.2">
      <c r="K554" s="304"/>
      <c r="V554" s="237" t="s">
        <v>41</v>
      </c>
      <c r="W554" s="237" t="s">
        <v>41</v>
      </c>
      <c r="X554" s="109">
        <f>SUM(X4:X51)</f>
        <v>288.74300800000003</v>
      </c>
      <c r="Y554" s="358">
        <f>SUM(Y4:Y51)</f>
        <v>350</v>
      </c>
      <c r="Z554" s="358">
        <f>SUM(Z4:Z51)</f>
        <v>491</v>
      </c>
      <c r="AA554" s="109">
        <f>SUM(AA4:AA51)</f>
        <v>82.857638888888914</v>
      </c>
      <c r="AC554" s="237"/>
      <c r="AG554" s="304"/>
      <c r="AT554" s="109">
        <f t="shared" ref="AT554:BA554" si="41">SUM(AT4:AT51)</f>
        <v>1277.561999999999</v>
      </c>
      <c r="AU554" s="358">
        <f t="shared" si="41"/>
        <v>352</v>
      </c>
      <c r="AV554" s="358">
        <f t="shared" si="41"/>
        <v>491</v>
      </c>
      <c r="AW554" s="109">
        <f t="shared" si="41"/>
        <v>2788.4866944444448</v>
      </c>
      <c r="AX554" s="109">
        <f t="shared" si="41"/>
        <v>2190.3539301906012</v>
      </c>
      <c r="AY554" s="109">
        <f t="shared" si="41"/>
        <v>257.13296928474887</v>
      </c>
      <c r="AZ554" s="109">
        <f t="shared" si="41"/>
        <v>48.333333333333329</v>
      </c>
      <c r="BA554" s="109">
        <f t="shared" si="41"/>
        <v>48</v>
      </c>
      <c r="BB554" s="485"/>
      <c r="BC554" s="90" t="s">
        <v>171</v>
      </c>
      <c r="BD554" s="565"/>
      <c r="BE554" s="242">
        <f>MIN(BE4,BE10,BE16,BE22,BE28,BE34,BE40,BE46)</f>
        <v>-0.37523571104598863</v>
      </c>
      <c r="BF554" s="244">
        <f>MIN(BF4:BF51)</f>
        <v>-0.41257225035469625</v>
      </c>
      <c r="BG554" s="244">
        <f>MIN(BG4:BG51)</f>
        <v>-0.43560357036726194</v>
      </c>
      <c r="BH554" s="250">
        <f>MIN(BH4:BH51)</f>
        <v>-0.41393713620764017</v>
      </c>
      <c r="BI554" s="250">
        <f>MIN(BI4:BI51)</f>
        <v>-0.40492867537686827</v>
      </c>
      <c r="BJ554" s="250">
        <f>MIN(BJ4:BJ51)</f>
        <v>-0.40991542095282424</v>
      </c>
      <c r="BK554" s="242">
        <f>MIN(BK4,BK10,BK16,BK22,BK28,BK34,BK40,BK46)</f>
        <v>-0.38504197242537841</v>
      </c>
      <c r="BL554" s="250">
        <f>MIN(BL4:BL51)</f>
        <v>-0.42590705093981751</v>
      </c>
      <c r="BM554" s="242">
        <f>MIN(BM4,BM10,BM16,BM22,BM28,BM34,BM40,BM46)</f>
        <v>-0.37504209754588824</v>
      </c>
      <c r="BN554" s="250">
        <f>MIN(BN4:BN51)</f>
        <v>-0.39907727687926775</v>
      </c>
      <c r="BO554" s="242">
        <f>MIN(BO4,BO10,BO16,BO22,BO28,BO34,BO40,BO46)</f>
        <v>-0.47600263314762681</v>
      </c>
      <c r="BP554" s="250">
        <f>MIN(BP4:BP51)</f>
        <v>-0.45723335364742934</v>
      </c>
      <c r="BQ554" s="242">
        <f>MIN(BQ4,BQ10,BQ16,BQ22,BQ28,BQ34,BQ40,BQ46)</f>
        <v>-0.44629090926848802</v>
      </c>
      <c r="BR554" s="250">
        <f>MIN(BR4:BR51)</f>
        <v>-0.44847108274714553</v>
      </c>
      <c r="BS554" s="242">
        <f>MIN(BS4,BS10,BS16,BS22,BS28,BS34,BS40,BS46)</f>
        <v>-0.36977390706505697</v>
      </c>
      <c r="BT554" s="250">
        <f>MIN(BT4:BT51)</f>
        <v>-0.38341636845093063</v>
      </c>
      <c r="BU554" s="242">
        <f>MIN(BU4,BU10,BU16,BU22,BU28,BU34,BU40,BU46)</f>
        <v>-0.33757664154121003</v>
      </c>
      <c r="BV554" s="250">
        <f>MIN(BV4:BV51)</f>
        <v>-0.38222905373725513</v>
      </c>
      <c r="BW554" s="242">
        <f>MIN(BW4,BW10,BW16,BW22,BW28,BW34,BW40,BW46)</f>
        <v>-0.40220701958471583</v>
      </c>
      <c r="BX554" s="242">
        <f>MIN(BX4:BX51)</f>
        <v>-0.41329687378102886</v>
      </c>
      <c r="BY554" s="244">
        <f>MIN(BY4:BY51)</f>
        <v>-0.43785864120214424</v>
      </c>
      <c r="BZ554" s="244">
        <f>MIN(BZ4:BZ51)</f>
        <v>-0.41753376247411922</v>
      </c>
      <c r="CA554" s="250">
        <f>MIN(CA4:CA51)</f>
        <v>-0.4093334912057992</v>
      </c>
      <c r="CB554" s="250">
        <f>MIN(CB4:CB51)</f>
        <v>-0.41065105399795349</v>
      </c>
      <c r="CC554" s="262">
        <f>MIN(CC4,CC10,CC16,CC22,CC28,CC34,CC40,CC46)</f>
        <v>-0.30931635676140512</v>
      </c>
      <c r="CD554" s="180">
        <f>MIN(CD4:CD51)</f>
        <v>-0.11507958611917113</v>
      </c>
      <c r="CE554" s="138">
        <f>MIN(CE4,CE10,CE16,CE22,CE28,CE34,CE40,CE46)</f>
        <v>0</v>
      </c>
      <c r="CF554" s="246">
        <f>MIN(CF4:CF51)</f>
        <v>0</v>
      </c>
      <c r="CG554" s="138">
        <f>MIN(CG4,CG10,CG16,CG22,CG28,CG34,CG40,CG46)</f>
        <v>0</v>
      </c>
      <c r="CH554" s="246">
        <f>MIN(CH4:CH51)</f>
        <v>0</v>
      </c>
    </row>
    <row r="555" spans="1:86" ht="17" customHeight="1" thickBot="1" x14ac:dyDescent="0.25">
      <c r="K555" s="304"/>
      <c r="V555" s="237" t="s">
        <v>172</v>
      </c>
      <c r="W555" s="237" t="s">
        <v>172</v>
      </c>
      <c r="X555" s="109">
        <f>MAX(X4:X51)</f>
        <v>49.8568</v>
      </c>
      <c r="Y555" s="358">
        <f>MAX(Y4:Y51)</f>
        <v>17</v>
      </c>
      <c r="Z555" s="358">
        <f>MAX(Z4:Z51)</f>
        <v>25</v>
      </c>
      <c r="AA555" s="109">
        <f>MAX(AA4:AA51)</f>
        <v>11.535027777777778</v>
      </c>
      <c r="AC555" s="237"/>
      <c r="AG555" s="304"/>
      <c r="AT555" s="109">
        <f t="shared" ref="AT555:BA555" si="42">MAX(AT4:AT51)</f>
        <v>135.3545</v>
      </c>
      <c r="AU555" s="358">
        <f t="shared" si="42"/>
        <v>17</v>
      </c>
      <c r="AV555" s="358">
        <f t="shared" si="42"/>
        <v>25</v>
      </c>
      <c r="AW555" s="109">
        <f t="shared" si="42"/>
        <v>290.35041666666666</v>
      </c>
      <c r="AX555" s="109">
        <f t="shared" si="42"/>
        <v>240.25585450921776</v>
      </c>
      <c r="AY555" s="109">
        <f t="shared" si="42"/>
        <v>11.2508038585209</v>
      </c>
      <c r="AZ555" s="109">
        <f t="shared" si="42"/>
        <v>1.3333333333333333</v>
      </c>
      <c r="BA555" s="109">
        <f t="shared" si="42"/>
        <v>1</v>
      </c>
      <c r="BB555" s="485"/>
      <c r="BC555" s="90" t="s">
        <v>172</v>
      </c>
      <c r="BD555" s="530"/>
      <c r="BE555" s="271">
        <f>MAX(BE4,BE10,BE16,BE22,BE28,BE34,BE40,BE46)</f>
        <v>-0.1036114021317347</v>
      </c>
      <c r="BF555" s="252">
        <f>MAX(BF4:BF51)</f>
        <v>-0.12168931969120977</v>
      </c>
      <c r="BG555" s="252">
        <f>MAX(BG4:BG51)</f>
        <v>-0.13659723277581859</v>
      </c>
      <c r="BH555" s="255">
        <f>MAX(BH4:BH51)</f>
        <v>-0.21128686722808798</v>
      </c>
      <c r="BI555" s="255">
        <f>MAX(BI4:BI51)</f>
        <v>-0.15758832546730317</v>
      </c>
      <c r="BJ555" s="255">
        <f>MAX(BJ4:BJ51)</f>
        <v>-0.13397554887525134</v>
      </c>
      <c r="BK555" s="271">
        <f>MAX(BK4,BK10,BK16,BK22,BK28,BK34,BK40,BK46)</f>
        <v>-9.4100036980291346E-2</v>
      </c>
      <c r="BL555" s="255">
        <f>MAX(BL4:BL51)</f>
        <v>-0.11122539375136908</v>
      </c>
      <c r="BM555" s="271">
        <f>MAX(BM4,BM10,BM16,BM22,BM28,BM34,BM40,BM46)</f>
        <v>-9.2180144358644411E-2</v>
      </c>
      <c r="BN555" s="255">
        <f>MAX(BN4:BN51)</f>
        <v>-0.11064505397115298</v>
      </c>
      <c r="BO555" s="271">
        <f>MAX(BO4,BO10,BO16,BO22,BO28,BO34,BO40,BO46)</f>
        <v>-0.14186597007403556</v>
      </c>
      <c r="BP555" s="255">
        <f>MAX(BP4:BP51)</f>
        <v>-0.17314233210522112</v>
      </c>
      <c r="BQ555" s="271">
        <f>MAX(BQ4,BQ10,BQ16,BQ22,BQ28,BQ34,BQ40,BQ46)</f>
        <v>-0.12662303882699588</v>
      </c>
      <c r="BR555" s="255">
        <f>MAX(BR4:BR51)</f>
        <v>-0.16171134781044338</v>
      </c>
      <c r="BS555" s="271">
        <f>MAX(BS4,BS10,BS16,BS22,BS28,BS34,BS40,BS46)</f>
        <v>-0.10874103123591172</v>
      </c>
      <c r="BT555" s="255">
        <f>MAX(BT4:BT51)</f>
        <v>-0.12107078521017089</v>
      </c>
      <c r="BU555" s="271">
        <f>MAX(BU4,BU10,BU16,BU22,BU28,BU34,BU40,BU46)</f>
        <v>-0.11739864934429201</v>
      </c>
      <c r="BV555" s="255">
        <f>MAX(BV4:BV51)</f>
        <v>-0.14085913986335252</v>
      </c>
      <c r="BW555" s="271">
        <f>MAX(BW4,BW10,BW16,BW22,BW28,BW34,BW40,BW46)</f>
        <v>-0.10653957645098311</v>
      </c>
      <c r="BX555" s="271">
        <f>MAX(BX4:BX51)</f>
        <v>-0.1236735695220148</v>
      </c>
      <c r="BY555" s="252">
        <f>MAX(BY4:BY51)</f>
        <v>-0.13967943247559156</v>
      </c>
      <c r="BZ555" s="252">
        <f>MAX(BZ4:BZ51)</f>
        <v>-0.21760784404133471</v>
      </c>
      <c r="CA555" s="255">
        <f>MAX(CA4:CA51)</f>
        <v>-0.13132908338507199</v>
      </c>
      <c r="CB555" s="255">
        <f>MAX(CB4:CB51)</f>
        <v>-0.13606821175824205</v>
      </c>
      <c r="CC555" s="181">
        <f>MAX(CC4,CC10,CC16,CC22,CC28,CC34,CC40,CC46)</f>
        <v>-1.3705569186657572E-3</v>
      </c>
      <c r="CD555" s="182">
        <f>MAX(CD4:CD51)</f>
        <v>6.8762539892028773E-3</v>
      </c>
      <c r="CE555" s="139">
        <f>MAX(CE4,CE10,CE16,CE22,CE28,CE34,CE40,CE46)</f>
        <v>0</v>
      </c>
      <c r="CF555" s="247">
        <f>MAX(CF4:CF51)</f>
        <v>0</v>
      </c>
      <c r="CG555" s="139">
        <f>MAX(CG4,CG10,CG16,CG22,CG28,CG34,CG40,CG46)</f>
        <v>0</v>
      </c>
      <c r="CH555" s="247">
        <f>MAX(CH4:CH51)</f>
        <v>0</v>
      </c>
    </row>
    <row r="556" spans="1:86" ht="17" customHeight="1" thickBot="1" x14ac:dyDescent="0.25">
      <c r="K556" s="304"/>
      <c r="V556" s="237" t="s">
        <v>171</v>
      </c>
      <c r="W556" s="237" t="s">
        <v>171</v>
      </c>
      <c r="X556" s="109">
        <f>MIN(X4:X51)</f>
        <v>0.1234</v>
      </c>
      <c r="Y556" s="358">
        <f>MIN(Y4:Y51)</f>
        <v>2</v>
      </c>
      <c r="Z556" s="358">
        <f>MIN(Z4:Z51)</f>
        <v>4</v>
      </c>
      <c r="AA556" s="109">
        <f>MIN(AA4:AA51)</f>
        <v>3.3583333333333333E-2</v>
      </c>
      <c r="AC556" s="237"/>
      <c r="AG556" s="304"/>
      <c r="AT556" s="109">
        <f t="shared" ref="AT556:BA556" si="43">MIN(AT4:AT51)</f>
        <v>0.97430000000000005</v>
      </c>
      <c r="AU556" s="358">
        <f t="shared" si="43"/>
        <v>2</v>
      </c>
      <c r="AV556" s="358">
        <f t="shared" si="43"/>
        <v>4</v>
      </c>
      <c r="AW556" s="109">
        <f t="shared" si="43"/>
        <v>0.40933333333333333</v>
      </c>
      <c r="AX556" s="109">
        <f t="shared" si="43"/>
        <v>11.480328899477202</v>
      </c>
      <c r="AY556" s="109">
        <f t="shared" si="43"/>
        <v>2.4270532434649263</v>
      </c>
      <c r="AZ556" s="109">
        <f t="shared" si="43"/>
        <v>1</v>
      </c>
      <c r="BA556" s="109">
        <f t="shared" si="43"/>
        <v>1</v>
      </c>
      <c r="BB556" s="485"/>
      <c r="BC556" s="90" t="s">
        <v>170</v>
      </c>
      <c r="BD556" s="606" t="s">
        <v>147</v>
      </c>
      <c r="BE556" s="241">
        <f>AVERAGE(BE6,BE12,BE18,BE24,BE30,BE36,BE42,BE48)</f>
        <v>-0.27465429334006353</v>
      </c>
      <c r="BF556" s="610"/>
      <c r="BG556" s="564"/>
      <c r="BH556" s="564"/>
      <c r="BI556" s="564"/>
      <c r="BJ556" s="274"/>
      <c r="BK556" s="241">
        <f>AVERAGE(BK6,BK12,BK18,BK24,BK30,BK36,BK42,BK48)</f>
        <v>-0.25672752055822867</v>
      </c>
      <c r="BL556" s="540"/>
      <c r="BM556" s="241">
        <f>AVERAGE(BM6,BM12,BM18,BM24,BM30,BM36,BM42,BM48)</f>
        <v>-0.26247642937156496</v>
      </c>
      <c r="BN556" s="540"/>
      <c r="BO556" s="241">
        <f>AVERAGE(BO6,BO12,BO18,BO24,BO30,BO36,BO42,BO48)</f>
        <v>-0.29949108774255961</v>
      </c>
      <c r="BP556" s="540"/>
      <c r="BQ556" s="241">
        <f>AVERAGE(BQ6,BQ12,BQ18,BQ24,BQ30,BQ36,BQ42,BQ48)</f>
        <v>-0.28765212469006401</v>
      </c>
      <c r="BR556" s="540"/>
      <c r="BS556" s="241">
        <f>AVERAGE(BS6,BS12,BS18,BS24,BS30,BS36,BS42,BS48)</f>
        <v>-0.26118347122453445</v>
      </c>
      <c r="BT556" s="540"/>
      <c r="BU556" s="241">
        <f>AVERAGE(BU6,BU12,BU18,BU24,BU30,BU36,BU42,BU48)</f>
        <v>-0.28329906413044126</v>
      </c>
      <c r="BV556" s="540"/>
      <c r="BW556" s="241">
        <f>AVERAGE(BW6,BW12,BW18,BW24,BW30,BW36,BW42,BW48)</f>
        <v>-0.28012081421703938</v>
      </c>
      <c r="BX556" s="569"/>
      <c r="BY556" s="564"/>
      <c r="BZ556" s="564"/>
      <c r="CA556" s="564"/>
      <c r="CB556" s="564"/>
      <c r="CC556" s="399">
        <f>AVERAGE(CC6,CC12,CC18,CC24,CC30,CC36,CC42,CC48)</f>
        <v>-6.834834763199546E-2</v>
      </c>
      <c r="CD556" s="579"/>
      <c r="CE556" s="400">
        <f>AVERAGE(CE6,CE12,CE18,CE24,CE30,CE36,CE42,CE48)</f>
        <v>0</v>
      </c>
      <c r="CF556" s="599"/>
      <c r="CG556" s="400">
        <f>AVERAGE(CG6,CG12,CG18,CG24,CG30,CG36,CG42,CG48)</f>
        <v>0</v>
      </c>
      <c r="CH556" s="599"/>
    </row>
    <row r="557" spans="1:86" ht="17" customHeight="1" x14ac:dyDescent="0.2">
      <c r="K557" s="304"/>
      <c r="V557" s="237" t="s">
        <v>173</v>
      </c>
      <c r="W557" s="237" t="s">
        <v>173</v>
      </c>
      <c r="X557" s="109"/>
      <c r="Y557" s="358"/>
      <c r="Z557" s="358"/>
      <c r="AA557" s="109"/>
      <c r="AC557" s="237"/>
      <c r="AG557" s="304"/>
      <c r="AT557" s="93">
        <f>AT553/X553</f>
        <v>4.8527048982854994</v>
      </c>
      <c r="AU557" s="93">
        <f>AU553/Y553</f>
        <v>1.006011372725139</v>
      </c>
      <c r="AV557" s="93">
        <f>AV553/Z553</f>
        <v>1</v>
      </c>
      <c r="AW557" s="93">
        <f>AW553/AA553</f>
        <v>35.69901371645242</v>
      </c>
      <c r="AX557" s="109"/>
      <c r="AY557" s="109"/>
      <c r="AZ557" s="109"/>
      <c r="BA557" s="109"/>
      <c r="BB557" s="485"/>
      <c r="BC557" s="90" t="s">
        <v>171</v>
      </c>
      <c r="BD557" s="565"/>
      <c r="BE557" s="242">
        <f>MIN(BE6,BE12,BE18,BE24,BE30,BE36,BE42,BE48)</f>
        <v>-0.40856724208726514</v>
      </c>
      <c r="BF557" s="608"/>
      <c r="BG557" s="566"/>
      <c r="BH557" s="566"/>
      <c r="BI557" s="566"/>
      <c r="BJ557" s="276"/>
      <c r="BK557" s="242">
        <f>MIN(BK6,BK12,BK18,BK24,BK30,BK36,BK42,BK48)</f>
        <v>-0.42158153159684508</v>
      </c>
      <c r="BL557" s="541"/>
      <c r="BM557" s="242">
        <f>MIN(BM6,BM12,BM18,BM24,BM30,BM36,BM42,BM48)</f>
        <v>-0.39439908050818917</v>
      </c>
      <c r="BN557" s="541"/>
      <c r="BO557" s="242">
        <f>MIN(BO6,BO12,BO18,BO24,BO30,BO36,BO42,BO48)</f>
        <v>-0.46015638492337929</v>
      </c>
      <c r="BP557" s="541"/>
      <c r="BQ557" s="242">
        <f>MIN(BQ6,BQ12,BQ18,BQ24,BQ30,BQ36,BQ42,BQ48)</f>
        <v>-0.43906666476935163</v>
      </c>
      <c r="BR557" s="541"/>
      <c r="BS557" s="242">
        <f>MIN(BS6,BS12,BS18,BS24,BS30,BS36,BS42,BS48)</f>
        <v>-0.39235178729491371</v>
      </c>
      <c r="BT557" s="541"/>
      <c r="BU557" s="242">
        <f>MIN(BU6,BU12,BU18,BU24,BU30,BU36,BU42,BU48)</f>
        <v>-0.38119232071743336</v>
      </c>
      <c r="BV557" s="541"/>
      <c r="BW557" s="242">
        <f>MIN(BW6,BW12,BW18,BW24,BW30,BW36,BW42,BW48)</f>
        <v>-0.40943562215916507</v>
      </c>
      <c r="BX557" s="565"/>
      <c r="BY557" s="566"/>
      <c r="BZ557" s="566"/>
      <c r="CA557" s="566"/>
      <c r="CB557" s="566"/>
      <c r="CC557" s="262">
        <f>MIN(CC6,CC12,CC18,CC24,CC30,CC36,CC42,CC48)</f>
        <v>-0.20728818162642615</v>
      </c>
      <c r="CD557" s="541"/>
      <c r="CE557" s="138">
        <f>MIN(CE6,CE12,CE18,CE24,CE30,CE36,CE42,CE48)</f>
        <v>0</v>
      </c>
      <c r="CF557" s="541"/>
      <c r="CG557" s="138">
        <f>MIN(CG6,CG12,CG18,CG24,CG30,CG36,CG42,CG48)</f>
        <v>0</v>
      </c>
      <c r="CH557" s="541"/>
    </row>
    <row r="558" spans="1:86" ht="17" customHeight="1" thickBot="1" x14ac:dyDescent="0.25">
      <c r="X558" s="109"/>
      <c r="Y558" s="358"/>
      <c r="Z558" s="358"/>
      <c r="AA558" s="109"/>
      <c r="AC558" s="237"/>
      <c r="AT558" s="109"/>
      <c r="AU558" s="109"/>
      <c r="AV558" s="109"/>
      <c r="AW558" s="109"/>
      <c r="AX558" s="109"/>
      <c r="AY558" s="109"/>
      <c r="AZ558" s="109"/>
      <c r="BA558" s="109"/>
      <c r="BB558" s="485"/>
      <c r="BC558" s="90" t="s">
        <v>172</v>
      </c>
      <c r="BD558" s="530"/>
      <c r="BE558" s="271">
        <f>MAX(BE6,BE12,BE18,BE24,BE30,BE36,BE42,BE48)</f>
        <v>-0.12483288529353265</v>
      </c>
      <c r="BF558" s="608"/>
      <c r="BG558" s="566"/>
      <c r="BH558" s="566"/>
      <c r="BI558" s="566"/>
      <c r="BJ558" s="276"/>
      <c r="BK558" s="271">
        <f>MAX(BK6,BK12,BK18,BK24,BK30,BK36,BK42,BK48)</f>
        <v>-0.10982302935547938</v>
      </c>
      <c r="BL558" s="541"/>
      <c r="BM558" s="271">
        <f>MAX(BM6,BM12,BM18,BM24,BM30,BM36,BM42,BM48)</f>
        <v>-0.11139911975402439</v>
      </c>
      <c r="BN558" s="541"/>
      <c r="BO558" s="271">
        <f>MAX(BO6,BO12,BO18,BO24,BO30,BO36,BO42,BO48)</f>
        <v>-0.15264831955338243</v>
      </c>
      <c r="BP558" s="541"/>
      <c r="BQ558" s="271">
        <f>MAX(BQ6,BQ12,BQ18,BQ24,BQ30,BQ36,BQ42,BQ48)</f>
        <v>-0.13916862981611511</v>
      </c>
      <c r="BR558" s="541"/>
      <c r="BS558" s="271">
        <f>MAX(BS6,BS12,BS18,BS24,BS30,BS36,BS42,BS48)</f>
        <v>-0.12540569342344798</v>
      </c>
      <c r="BT558" s="541"/>
      <c r="BU558" s="271">
        <f>MAX(BU6,BU12,BU18,BU24,BU30,BU36,BU42,BU48)</f>
        <v>-0.1514314866538794</v>
      </c>
      <c r="BV558" s="541"/>
      <c r="BW558" s="271">
        <f>MAX(BW6,BW12,BW18,BW24,BW30,BW36,BW42,BW48)</f>
        <v>-0.12699367090783298</v>
      </c>
      <c r="BX558" s="565"/>
      <c r="BY558" s="566"/>
      <c r="BZ558" s="566"/>
      <c r="CA558" s="566"/>
      <c r="CB558" s="566"/>
      <c r="CC558" s="181">
        <f>MAX(CC6,CC12,CC18,CC24,CC30,CC36,CC42,CC48)</f>
        <v>-1.075268786658869E-3</v>
      </c>
      <c r="CD558" s="541"/>
      <c r="CE558" s="139">
        <f>MAX(CE6,CE12,CE18,CE24,CE30,CE36,CE42,CE48)</f>
        <v>0</v>
      </c>
      <c r="CF558" s="541"/>
      <c r="CG558" s="139">
        <f>MAX(CG6,CG12,CG18,CG24,CG30,CG36,CG42,CG48)</f>
        <v>0</v>
      </c>
      <c r="CH558" s="541"/>
    </row>
    <row r="559" spans="1:86" ht="17" customHeight="1" x14ac:dyDescent="0.2">
      <c r="X559" s="109"/>
      <c r="Y559" s="358"/>
      <c r="Z559" s="358"/>
      <c r="AA559" s="109"/>
      <c r="AC559" s="237"/>
      <c r="AT559" s="109"/>
      <c r="AU559" s="109"/>
      <c r="AV559" s="109"/>
      <c r="AW559" s="109"/>
      <c r="AX559" s="109"/>
      <c r="AY559" s="109"/>
      <c r="AZ559" s="109"/>
      <c r="BA559" s="109"/>
      <c r="BB559" s="485"/>
      <c r="BC559" s="94" t="s">
        <v>170</v>
      </c>
      <c r="BD559" s="607" t="s">
        <v>46</v>
      </c>
      <c r="BE559" s="264">
        <f>AVERAGE(BE8,BE14,BE20,BE26,BE32,BE38,BE44,BE50)</f>
        <v>-0.29588219336063093</v>
      </c>
      <c r="BF559" s="608"/>
      <c r="BG559" s="566"/>
      <c r="BH559" s="566"/>
      <c r="BI559" s="566"/>
      <c r="BJ559" s="276"/>
      <c r="BK559" s="264">
        <f>AVERAGE(BK8,BK14,BK20,BK26,BK32,BK38,BK44,BK50)</f>
        <v>-0.27861201471994917</v>
      </c>
      <c r="BL559" s="541"/>
      <c r="BM559" s="264">
        <f>AVERAGE(BM8,BM14,BM20,BM26,BM32,BM38,BM44,BM50)</f>
        <v>-0.28167496568430367</v>
      </c>
      <c r="BN559" s="541"/>
      <c r="BO559" s="264">
        <f>AVERAGE(BO8,BO14,BO20,BO26,BO32,BO38,BO44,BO50)</f>
        <v>-0.32635778518927949</v>
      </c>
      <c r="BP559" s="541"/>
      <c r="BQ559" s="264">
        <f>AVERAGE(BQ8,BQ14,BQ20,BQ26,BQ32,BQ38,BQ44,BQ50)</f>
        <v>-0.31628226626602002</v>
      </c>
      <c r="BR559" s="541"/>
      <c r="BS559" s="264">
        <f>AVERAGE(BS8,BS14,BS20,BS26,BS32,BS38,BS44,BS50)</f>
        <v>-0.28182199443926104</v>
      </c>
      <c r="BT559" s="541"/>
      <c r="BU559" s="264">
        <f>AVERAGE(BU8,BU14,BU20,BU26,BU32,BU38,BU44,BU50)</f>
        <v>-0.3074637050466002</v>
      </c>
      <c r="BV559" s="541"/>
      <c r="BW559" s="264">
        <f>AVERAGE(BW8,BW14,BW20,BW26,BW32,BW38,BW44,BW50)</f>
        <v>-0.30020279002542838</v>
      </c>
      <c r="BX559" s="565"/>
      <c r="BY559" s="566"/>
      <c r="BZ559" s="566"/>
      <c r="CA559" s="566"/>
      <c r="CB559" s="566"/>
      <c r="CC559" s="260">
        <f>AVERAGE(CC8,CC14,CC20,CC26,CC32,CC38,CC44,CC50)</f>
        <v>-2.7050298824272442E-2</v>
      </c>
      <c r="CD559" s="541"/>
      <c r="CE559" s="266">
        <f>AVERAGE(CE8,CE14,CE20,CE26,CE32,CE38,CE44,CE50)</f>
        <v>0</v>
      </c>
      <c r="CF559" s="541"/>
      <c r="CG559" s="266">
        <f>AVERAGE(CG8,CG14,CG20,CG26,CG32,CG38,CG44,CG50)</f>
        <v>0</v>
      </c>
      <c r="CH559" s="541"/>
    </row>
    <row r="560" spans="1:86" ht="17" customHeight="1" x14ac:dyDescent="0.2">
      <c r="X560" s="109"/>
      <c r="Y560" s="358"/>
      <c r="Z560" s="358"/>
      <c r="AA560" s="109"/>
      <c r="AC560" s="237"/>
      <c r="AT560" s="109"/>
      <c r="AU560" s="109"/>
      <c r="AV560" s="109"/>
      <c r="AW560" s="109"/>
      <c r="AX560" s="109"/>
      <c r="AY560" s="109"/>
      <c r="AZ560" s="109"/>
      <c r="BA560" s="109"/>
      <c r="BB560" s="485"/>
      <c r="BC560" s="94" t="s">
        <v>171</v>
      </c>
      <c r="BD560" s="608"/>
      <c r="BE560" s="242">
        <f>MIN(BE8,BE14,BE20,BE26,BE32,BE38,BE44,BE50)</f>
        <v>-0.44291941678125601</v>
      </c>
      <c r="BF560" s="608"/>
      <c r="BG560" s="566"/>
      <c r="BH560" s="566"/>
      <c r="BI560" s="566"/>
      <c r="BJ560" s="276"/>
      <c r="BK560" s="242">
        <f>MIN(BK8,BK14,BK20,BK26,BK32,BK38,BK44,BK50)</f>
        <v>-0.466185461043918</v>
      </c>
      <c r="BL560" s="541"/>
      <c r="BM560" s="242">
        <f>MIN(BM8,BM14,BM20,BM26,BM32,BM38,BM44,BM50)</f>
        <v>-0.43864294766883372</v>
      </c>
      <c r="BN560" s="541"/>
      <c r="BO560" s="242">
        <f>MIN(BO8,BO14,BO20,BO26,BO32,BO38,BO44,BO50)</f>
        <v>-0.47698407010534527</v>
      </c>
      <c r="BP560" s="541"/>
      <c r="BQ560" s="242">
        <f>MIN(BQ8,BQ14,BQ20,BQ26,BQ32,BQ38,BQ44,BQ50)</f>
        <v>-0.46741286303921536</v>
      </c>
      <c r="BR560" s="541"/>
      <c r="BS560" s="242">
        <f>MIN(BS8,BS14,BS20,BS26,BS32,BS38,BS44,BS50)</f>
        <v>-0.42181018688824057</v>
      </c>
      <c r="BT560" s="541"/>
      <c r="BU560" s="242">
        <f>MIN(BU8,BU14,BU20,BU26,BU32,BU38,BU44,BU50)</f>
        <v>-0.40830112072954661</v>
      </c>
      <c r="BV560" s="541"/>
      <c r="BW560" s="242">
        <f>MIN(BW8,BW14,BW20,BW26,BW32,BW38,BW44,BW50)</f>
        <v>-0.4430243759149336</v>
      </c>
      <c r="BX560" s="565"/>
      <c r="BY560" s="566"/>
      <c r="BZ560" s="566"/>
      <c r="CA560" s="566"/>
      <c r="CB560" s="566"/>
      <c r="CC560" s="262">
        <f>MIN(CC8,CC14,CC20,CC26,CC32,CC38,CC44,CC50)</f>
        <v>-0.12677776006777602</v>
      </c>
      <c r="CD560" s="541"/>
      <c r="CE560" s="138">
        <f>MIN(CE8,CE14,CE20,CE26,CE32,CE38,CE44,CE50)</f>
        <v>0</v>
      </c>
      <c r="CF560" s="541"/>
      <c r="CG560" s="138">
        <f>MIN(CG8,CG14,CG20,CG26,CG32,CG38,CG44,CG50)</f>
        <v>0</v>
      </c>
      <c r="CH560" s="541"/>
    </row>
    <row r="561" spans="3:86" ht="17" customHeight="1" thickBot="1" x14ac:dyDescent="0.25">
      <c r="F561" s="109">
        <f>COUNTIFS(F52:F99,"&lt;&gt;",F52:F99,"&lt;&gt;0")</f>
        <v>48</v>
      </c>
      <c r="G561" s="109">
        <f>COUNTIFS(G52:G99,"&lt;&gt;",G52:G99,"&lt;&gt;0")</f>
        <v>48</v>
      </c>
      <c r="X561" s="109"/>
      <c r="Y561" s="358"/>
      <c r="Z561" s="358"/>
      <c r="AA561" s="109"/>
      <c r="AC561" s="109">
        <f>COUNTIFS(AC52:AC99,"&lt;&gt;",AC52:AC99,"&lt;&gt;0")</f>
        <v>48</v>
      </c>
      <c r="AT561" s="109"/>
      <c r="AU561" s="109"/>
      <c r="AV561" s="109"/>
      <c r="AW561" s="109"/>
      <c r="AX561" s="132">
        <f>AC561/F561</f>
        <v>1</v>
      </c>
      <c r="AY561" s="109"/>
      <c r="AZ561" s="109"/>
      <c r="BA561" s="109"/>
      <c r="BB561" s="485"/>
      <c r="BC561" s="364" t="s">
        <v>172</v>
      </c>
      <c r="BD561" s="609"/>
      <c r="BE561" s="263">
        <f>MAX(BE8,BE14,BE20,BE26,BE32,BE38,BE44,BE50)</f>
        <v>-0.14627558289944387</v>
      </c>
      <c r="BF561" s="611"/>
      <c r="BG561" s="571"/>
      <c r="BH561" s="571"/>
      <c r="BI561" s="571"/>
      <c r="BJ561" s="276"/>
      <c r="BK561" s="263">
        <f>MAX(BK8,BK14,BK20,BK26,BK32,BK38,BK44,BK50)</f>
        <v>-0.1285823022896615</v>
      </c>
      <c r="BL561" s="542"/>
      <c r="BM561" s="263">
        <f>MAX(BM8,BM14,BM20,BM26,BM32,BM38,BM44,BM50)</f>
        <v>-0.13159275146265215</v>
      </c>
      <c r="BN561" s="542"/>
      <c r="BO561" s="263">
        <f>MAX(BO8,BO14,BO20,BO26,BO32,BO38,BO44,BO50)</f>
        <v>-0.18043950409796716</v>
      </c>
      <c r="BP561" s="542"/>
      <c r="BQ561" s="263">
        <f>MAX(BQ8,BQ14,BQ20,BQ26,BQ32,BQ38,BQ44,BQ50)</f>
        <v>-0.16961482216792145</v>
      </c>
      <c r="BR561" s="542"/>
      <c r="BS561" s="263">
        <f>MAX(BS8,BS14,BS20,BS26,BS32,BS38,BS44,BS50)</f>
        <v>-0.13938460751472981</v>
      </c>
      <c r="BT561" s="542"/>
      <c r="BU561" s="263">
        <f>MAX(BU8,BU14,BU20,BU26,BU32,BU38,BU44,BU50)</f>
        <v>-0.17473299147877985</v>
      </c>
      <c r="BV561" s="542"/>
      <c r="BW561" s="263">
        <f>MAX(BW8,BW14,BW20,BW26,BW32,BW38,BW44,BW50)</f>
        <v>-0.14726552314388486</v>
      </c>
      <c r="BX561" s="570"/>
      <c r="BY561" s="571"/>
      <c r="BZ561" s="571"/>
      <c r="CA561" s="571"/>
      <c r="CB561" s="571"/>
      <c r="CC561" s="406">
        <f>MAX(CC8,CC14,CC20,CC26,CC32,CC38,CC44,CC50)</f>
        <v>0.12004084753854548</v>
      </c>
      <c r="CD561" s="542"/>
      <c r="CE561" s="407">
        <f>MAX(CE8,CE14,CE20,CE26,CE32,CE38,CE44,CE50)</f>
        <v>0</v>
      </c>
      <c r="CF561" s="542"/>
      <c r="CG561" s="407">
        <f>MAX(CG8,CG14,CG20,CG26,CG32,CG38,CG44,CG50)</f>
        <v>0</v>
      </c>
      <c r="CH561" s="542"/>
    </row>
    <row r="562" spans="3:86" ht="17" customHeight="1" thickBot="1" x14ac:dyDescent="0.25">
      <c r="C562" s="132" t="s">
        <v>255</v>
      </c>
      <c r="V562" s="237" t="s">
        <v>169</v>
      </c>
      <c r="W562" s="237" t="s">
        <v>169</v>
      </c>
      <c r="X562" s="109">
        <f>GEOMEAN(X52:X99)</f>
        <v>2.0764292311183463</v>
      </c>
      <c r="Y562" s="358">
        <f>GEOMEAN(Y52:Y99)</f>
        <v>4.6306900291532349</v>
      </c>
      <c r="Z562" s="358">
        <f>GEOMEAN(Z52:Z99)</f>
        <v>7.5923575758190509</v>
      </c>
      <c r="AA562" s="109">
        <f>GEOMEAN(AA52:AA99)</f>
        <v>0.76797183192212992</v>
      </c>
      <c r="AC562" s="237"/>
      <c r="AT562" s="109">
        <f t="shared" ref="AT562:BA562" si="44">GEOMEAN(AT52:AT99)</f>
        <v>10.206135731606992</v>
      </c>
      <c r="AU562" s="358">
        <f t="shared" si="44"/>
        <v>4.6306900291532349</v>
      </c>
      <c r="AV562" s="358">
        <f t="shared" si="44"/>
        <v>7.5923575758190509</v>
      </c>
      <c r="AW562" s="109">
        <f t="shared" si="44"/>
        <v>24.750824836023433</v>
      </c>
      <c r="AX562" s="109">
        <f t="shared" si="44"/>
        <v>32.228818567570968</v>
      </c>
      <c r="AY562" s="109">
        <f t="shared" si="44"/>
        <v>4.9152340848669605</v>
      </c>
      <c r="AZ562" s="109">
        <f t="shared" si="44"/>
        <v>1</v>
      </c>
      <c r="BA562" s="109">
        <f t="shared" si="44"/>
        <v>1</v>
      </c>
      <c r="BB562" s="598" t="str">
        <f>C562</f>
        <v>Class ECF2_422_SDR</v>
      </c>
      <c r="BC562" s="366" t="s">
        <v>170</v>
      </c>
      <c r="BD562" s="614" t="s">
        <v>39</v>
      </c>
      <c r="BE562" s="241">
        <f>AVERAGE(BE52,BE58,BE64,BE70,BE76,BE82,BE88,BE94)</f>
        <v>-0.20791203723428159</v>
      </c>
      <c r="BF562" s="243">
        <f>AVERAGE(BF52:BF99)</f>
        <v>-0.23259080412912675</v>
      </c>
      <c r="BG562" s="243">
        <f t="shared" ref="BG562:BJ562" si="45">AVERAGE(BG52:BG99)</f>
        <v>-0.33213066552593584</v>
      </c>
      <c r="BH562" s="243">
        <f t="shared" si="45"/>
        <v>-0.35447830064618813</v>
      </c>
      <c r="BI562" s="243">
        <f t="shared" si="45"/>
        <v>-0.24874990677472422</v>
      </c>
      <c r="BJ562" s="243">
        <f t="shared" si="45"/>
        <v>-0.24144789844568154</v>
      </c>
      <c r="BK562" s="241">
        <f>AVERAGE(BK52,BK58,BK64,BK70,BK76,BK82,BK88,BK94)</f>
        <v>-0.20605079693732328</v>
      </c>
      <c r="BL562" s="243">
        <f>AVERAGE(BL52:BL99)</f>
        <v>-0.22675739632774261</v>
      </c>
      <c r="BM562" s="241">
        <f>AVERAGE(BM52,BM58,BM64,BM70,BM76,BM82,BM88,BM94)</f>
        <v>-0.21053100767762578</v>
      </c>
      <c r="BN562" s="243">
        <f>AVERAGE(BN52:BN99)</f>
        <v>-0.23358552471331315</v>
      </c>
      <c r="BO562" s="241">
        <f>AVERAGE(BO52,BO58,BO64,BO70,BO76,BO82,BO88,BO94)</f>
        <v>-0.23655727932545001</v>
      </c>
      <c r="BP562" s="243">
        <f>AVERAGE(BP52:BP99)</f>
        <v>-0.28804783619769053</v>
      </c>
      <c r="BQ562" s="241">
        <f>AVERAGE(BQ52,BQ58,BQ64,BQ70,BQ76,BQ82,BQ88,BQ94)</f>
        <v>-0.23520271133781423</v>
      </c>
      <c r="BR562" s="243">
        <f>AVERAGE(BR52:BR99)</f>
        <v>-0.27981393629299628</v>
      </c>
      <c r="BS562" s="241">
        <f>AVERAGE(BS52,BS58,BS64,BS70,BS76,BS82,BS88,BS94)</f>
        <v>-0.20970015599920488</v>
      </c>
      <c r="BT562" s="243">
        <f>AVERAGE(BT52:BT99)</f>
        <v>-0.23132879654801425</v>
      </c>
      <c r="BU562" s="241">
        <f>AVERAGE(BU52,BU58,BU64,BU70,BU76,BU82,BU88,BU94)</f>
        <v>-0.22936988703564556</v>
      </c>
      <c r="BV562" s="243">
        <f>AVERAGE(BV52:BV99)</f>
        <v>-0.25949708509315106</v>
      </c>
      <c r="BW562" s="241">
        <f>AVERAGE(BW52,BW58,BW64,BW70,BW76,BW82,BW88,BW94)</f>
        <v>-0.21477380552833036</v>
      </c>
      <c r="BX562" s="243">
        <f>AVERAGE(BX52:BX99)</f>
        <v>-0.23717254125347692</v>
      </c>
      <c r="BY562" s="243">
        <f t="shared" ref="BY562:CB562" si="46">AVERAGE(BY52:BY99)</f>
        <v>-0.33809986497761413</v>
      </c>
      <c r="BZ562" s="243">
        <f t="shared" si="46"/>
        <v>-0.35798951798636275</v>
      </c>
      <c r="CA562" s="243">
        <f t="shared" si="46"/>
        <v>-0.244599428253642</v>
      </c>
      <c r="CB562" s="243">
        <f t="shared" si="46"/>
        <v>-0.24604231327175785</v>
      </c>
      <c r="CC562" s="399">
        <f>AVERAGE(CC52,CC58,CC64,CC70,CC76,CC82,CC88,CC94)</f>
        <v>-1.6037364516752806E-2</v>
      </c>
      <c r="CD562" s="192">
        <f>AVERAGE(CD52:CD99)</f>
        <v>-2.0012707699750571E-2</v>
      </c>
      <c r="CE562" s="400">
        <f>AVERAGE(CE52,CE58,CE64,CE70,CE76,CE82,CE88,CE94)</f>
        <v>0</v>
      </c>
      <c r="CF562" s="401">
        <f>SUM(CF52:CF99)</f>
        <v>0</v>
      </c>
      <c r="CG562" s="400">
        <f>AVERAGE(CG52,CG58,CG64,CG70,CG76,CG82,CG88,CG94)</f>
        <v>0</v>
      </c>
      <c r="CH562" s="401">
        <f>SUM(CH52:CH99)</f>
        <v>0</v>
      </c>
    </row>
    <row r="563" spans="3:86" ht="17" customHeight="1" x14ac:dyDescent="0.2">
      <c r="V563" s="237" t="s">
        <v>41</v>
      </c>
      <c r="W563" s="237" t="s">
        <v>41</v>
      </c>
      <c r="X563" s="109">
        <f>SUM(X52:X99)</f>
        <v>263.00979999999981</v>
      </c>
      <c r="Y563" s="358">
        <f>SUM(Y52:Y99)</f>
        <v>286</v>
      </c>
      <c r="Z563" s="358">
        <f>SUM(Z52:Z99)</f>
        <v>455</v>
      </c>
      <c r="AA563" s="109">
        <f>SUM(AA52:AA99)</f>
        <v>78.144027777777808</v>
      </c>
      <c r="AC563" s="237"/>
      <c r="AT563" s="109">
        <f t="shared" ref="AT563:BA563" si="47">SUM(AT52:AT99)</f>
        <v>1024.0082999999997</v>
      </c>
      <c r="AU563" s="358">
        <f t="shared" si="47"/>
        <v>286</v>
      </c>
      <c r="AV563" s="358">
        <f t="shared" si="47"/>
        <v>455</v>
      </c>
      <c r="AW563" s="109">
        <f t="shared" si="47"/>
        <v>2451.2809444444451</v>
      </c>
      <c r="AX563" s="109">
        <f t="shared" si="47"/>
        <v>1773.4406312841838</v>
      </c>
      <c r="AY563" s="109">
        <f t="shared" si="47"/>
        <v>267.40946275356544</v>
      </c>
      <c r="AZ563" s="109">
        <f t="shared" si="47"/>
        <v>48</v>
      </c>
      <c r="BA563" s="109">
        <f t="shared" si="47"/>
        <v>48</v>
      </c>
      <c r="BB563" s="485"/>
      <c r="BC563" s="90" t="s">
        <v>171</v>
      </c>
      <c r="BD563" s="565"/>
      <c r="BE563" s="242">
        <f>MIN(BE52,BE58,BE64,BE70,BE76,BE82,BE88,BE94)</f>
        <v>-0.34593151734446947</v>
      </c>
      <c r="BF563" s="244">
        <f>MIN(BF52:BF99)</f>
        <v>-0.37443555162848252</v>
      </c>
      <c r="BG563" s="244">
        <f t="shared" ref="BG563:BJ563" si="48">MIN(BG52:BG99)</f>
        <v>-0.51705837973459157</v>
      </c>
      <c r="BH563" s="244">
        <f t="shared" si="48"/>
        <v>-0.5334093002389928</v>
      </c>
      <c r="BI563" s="244">
        <f t="shared" si="48"/>
        <v>-0.37864301191309679</v>
      </c>
      <c r="BJ563" s="244">
        <f t="shared" si="48"/>
        <v>-0.37800614587396458</v>
      </c>
      <c r="BK563" s="242">
        <f>MIN(BK52,BK58,BK64,BK70,BK76,BK82,BK88,BK94)</f>
        <v>-0.34453485482782964</v>
      </c>
      <c r="BL563" s="244">
        <f>MIN(BL52:BL99)</f>
        <v>-0.36345679559682798</v>
      </c>
      <c r="BM563" s="242">
        <f>MIN(BM52,BM58,BM64,BM70,BM76,BM82,BM88,BM94)</f>
        <v>-0.34869362454274366</v>
      </c>
      <c r="BN563" s="244">
        <f>MIN(BN52:BN99)</f>
        <v>-0.37080046490366114</v>
      </c>
      <c r="BO563" s="242">
        <f>MIN(BO52,BO58,BO64,BO70,BO76,BO82,BO88,BO94)</f>
        <v>-0.50734994207935769</v>
      </c>
      <c r="BP563" s="244">
        <f>MIN(BP52:BP99)</f>
        <v>-0.46209805172325136</v>
      </c>
      <c r="BQ563" s="242">
        <f>MIN(BQ52,BQ58,BQ64,BQ70,BQ76,BQ82,BQ88,BQ94)</f>
        <v>-0.44499793227675122</v>
      </c>
      <c r="BR563" s="244">
        <f>MIN(BR52:BR99)</f>
        <v>-0.43812077146342399</v>
      </c>
      <c r="BS563" s="242">
        <f>MIN(BS52,BS58,BS64,BS70,BS76,BS82,BS88,BS94)</f>
        <v>-0.34719172802233822</v>
      </c>
      <c r="BT563" s="244">
        <f>MIN(BT52:BT99)</f>
        <v>-0.36796282711367356</v>
      </c>
      <c r="BU563" s="242">
        <f>MIN(BU52,BU58,BU64,BU70,BU76,BU82,BU88,BU94)</f>
        <v>-0.35912132891589366</v>
      </c>
      <c r="BV563" s="244">
        <f>MIN(BV52:BV99)</f>
        <v>-0.37626717486433126</v>
      </c>
      <c r="BW563" s="242">
        <f>MIN(BW52,BW58,BW64,BW70,BW76,BW82,BW88,BW94)</f>
        <v>-0.35468044539838262</v>
      </c>
      <c r="BX563" s="244">
        <f>MIN(BX52:BX99)</f>
        <v>-0.3776600998012426</v>
      </c>
      <c r="BY563" s="244">
        <f t="shared" ref="BY563:CB563" si="49">MIN(BY52:BY99)</f>
        <v>-0.53189325314003688</v>
      </c>
      <c r="BZ563" s="244">
        <f t="shared" si="49"/>
        <v>-0.54267122902951759</v>
      </c>
      <c r="CA563" s="244">
        <f t="shared" si="49"/>
        <v>-0.38404391501901447</v>
      </c>
      <c r="CB563" s="244">
        <f t="shared" si="49"/>
        <v>-0.38167281710337519</v>
      </c>
      <c r="CC563" s="262">
        <f>MIN(CC52,CC58,CC64,CC70,CC76,CC82,CC88,CC94)</f>
        <v>-0.13227583846100191</v>
      </c>
      <c r="CD563" s="270">
        <f>MIN(CD52:CD99)</f>
        <v>-6.5534916205116686E-2</v>
      </c>
      <c r="CE563" s="138">
        <f>MIN(CE52,CE58,CE64,CE70,CE76,CE82,CE88,CE94)</f>
        <v>0</v>
      </c>
      <c r="CF563" s="140">
        <f>MIN(CF52:CF99)</f>
        <v>0</v>
      </c>
      <c r="CG563" s="138">
        <f>MIN(CG52,CG58,CG64,CG70,CG76,CG82,CG88,CG94)</f>
        <v>0</v>
      </c>
      <c r="CH563" s="140">
        <f>MIN(CH52:CH99)</f>
        <v>0</v>
      </c>
    </row>
    <row r="564" spans="3:86" ht="17" customHeight="1" thickBot="1" x14ac:dyDescent="0.25">
      <c r="V564" s="237" t="s">
        <v>172</v>
      </c>
      <c r="W564" s="237" t="s">
        <v>172</v>
      </c>
      <c r="X564" s="109">
        <f>MAX(X52:X99)</f>
        <v>36.120100000000001</v>
      </c>
      <c r="Y564" s="358">
        <f>MAX(Y52:Y99)</f>
        <v>14</v>
      </c>
      <c r="Z564" s="358">
        <f>MAX(Z52:Z99)</f>
        <v>21</v>
      </c>
      <c r="AA564" s="109">
        <f>MAX(AA52:AA99)</f>
        <v>6.8752222222222219</v>
      </c>
      <c r="AC564" s="237"/>
      <c r="AT564" s="109">
        <f t="shared" ref="AT564:BA564" si="50">MAX(AT52:AT99)</f>
        <v>100.9543</v>
      </c>
      <c r="AU564" s="358">
        <f t="shared" si="50"/>
        <v>14</v>
      </c>
      <c r="AV564" s="358">
        <f t="shared" si="50"/>
        <v>21</v>
      </c>
      <c r="AW564" s="109">
        <f t="shared" si="50"/>
        <v>236.54238888888889</v>
      </c>
      <c r="AX564" s="109">
        <f t="shared" si="50"/>
        <v>80.80212163221023</v>
      </c>
      <c r="AY564" s="109">
        <f t="shared" si="50"/>
        <v>14.894565217391305</v>
      </c>
      <c r="AZ564" s="109">
        <f t="shared" si="50"/>
        <v>1</v>
      </c>
      <c r="BA564" s="109">
        <f t="shared" si="50"/>
        <v>1</v>
      </c>
      <c r="BB564" s="485"/>
      <c r="BC564" s="90" t="s">
        <v>172</v>
      </c>
      <c r="BD564" s="530"/>
      <c r="BE564" s="271">
        <f>MAX(BE52,BE58,BE64,BE70,BE76,BE82,BE88,BE94)</f>
        <v>-0.1151320502480544</v>
      </c>
      <c r="BF564" s="252">
        <f>MAX(BF52:BF99)</f>
        <v>-0.13403299227199572</v>
      </c>
      <c r="BG564" s="252">
        <f t="shared" ref="BG564:BJ564" si="51">MAX(BG52:BG99)</f>
        <v>-0.19036914534359783</v>
      </c>
      <c r="BH564" s="252">
        <f t="shared" si="51"/>
        <v>-0.2506325014673304</v>
      </c>
      <c r="BI564" s="252">
        <f t="shared" si="51"/>
        <v>-0.18632451307585773</v>
      </c>
      <c r="BJ564" s="252">
        <f t="shared" si="51"/>
        <v>-0.16532906008917944</v>
      </c>
      <c r="BK564" s="271">
        <f>MAX(BK52,BK58,BK64,BK70,BK76,BK82,BK88,BK94)</f>
        <v>-0.10671266876104024</v>
      </c>
      <c r="BL564" s="252">
        <f>MAX(BL52:BL99)</f>
        <v>-0.12286954751684476</v>
      </c>
      <c r="BM564" s="271">
        <f>MAX(BM52,BM58,BM64,BM70,BM76,BM82,BM88,BM94)</f>
        <v>-0.10691789522021822</v>
      </c>
      <c r="BN564" s="252">
        <f>MAX(BN52:BN99)</f>
        <v>-0.12327480525410561</v>
      </c>
      <c r="BO564" s="271">
        <f>MAX(BO52,BO58,BO64,BO70,BO76,BO82,BO88,BO94)</f>
        <v>-0.11429089256225911</v>
      </c>
      <c r="BP564" s="252">
        <f>MAX(BP52:BP99)</f>
        <v>-0.20731094955428153</v>
      </c>
      <c r="BQ564" s="271">
        <f>MAX(BQ52,BQ58,BQ64,BQ70,BQ76,BQ82,BQ88,BQ94)</f>
        <v>-0.14762170737854396</v>
      </c>
      <c r="BR564" s="252">
        <f>MAX(BR52:BR99)</f>
        <v>-0.19454947073887119</v>
      </c>
      <c r="BS564" s="271">
        <f>MAX(BS52,BS58,BS64,BS70,BS76,BS82,BS88,BS94)</f>
        <v>-0.10963166947186098</v>
      </c>
      <c r="BT564" s="252">
        <f>MAX(BT52:BT99)</f>
        <v>-0.12547245503825055</v>
      </c>
      <c r="BU564" s="271">
        <f>MAX(BU52,BU58,BU64,BU70,BU76,BU82,BU88,BU94)</f>
        <v>-0.15482678232383873</v>
      </c>
      <c r="BV564" s="252">
        <f>MAX(BV52:BV99)</f>
        <v>-0.20362262365237471</v>
      </c>
      <c r="BW564" s="271">
        <f>MAX(BW52,BW58,BW64,BW70,BW76,BW82,BW88,BW94)</f>
        <v>-0.12385079303373336</v>
      </c>
      <c r="BX564" s="252">
        <f>MAX(BX52:BX99)</f>
        <v>-0.14255036806839261</v>
      </c>
      <c r="BY564" s="252">
        <f t="shared" ref="BY564:CB564" si="52">MAX(BY52:BY99)</f>
        <v>-0.19578726196244012</v>
      </c>
      <c r="BZ564" s="252">
        <f t="shared" si="52"/>
        <v>-0.25427505996288324</v>
      </c>
      <c r="CA564" s="252">
        <f t="shared" si="52"/>
        <v>-0.14808460863803175</v>
      </c>
      <c r="CB564" s="252">
        <f t="shared" si="52"/>
        <v>-0.17412891790970339</v>
      </c>
      <c r="CC564" s="181">
        <f>MAX(CC52,CC58,CC64,CC70,CC76,CC82,CC88,CC94)</f>
        <v>3.5979763887492765E-2</v>
      </c>
      <c r="CD564" s="150">
        <f>MAX(CD52:CD99)</f>
        <v>1.841536459746005E-2</v>
      </c>
      <c r="CE564" s="139">
        <f>MAX(CE52,CE58,CE64,CE70,CE76,CE82,CE88,CE94)</f>
        <v>0</v>
      </c>
      <c r="CF564" s="141">
        <f>MAX(CF52:CF99)</f>
        <v>0</v>
      </c>
      <c r="CG564" s="139">
        <f>MAX(CG52,CG58,CG64,CG70,CG76,CG82,CG88,CG94)</f>
        <v>0</v>
      </c>
      <c r="CH564" s="141">
        <f>MAX(CH52:CH99)</f>
        <v>0</v>
      </c>
    </row>
    <row r="565" spans="3:86" ht="17" customHeight="1" thickBot="1" x14ac:dyDescent="0.25">
      <c r="V565" s="237" t="s">
        <v>171</v>
      </c>
      <c r="W565" s="237" t="s">
        <v>171</v>
      </c>
      <c r="X565" s="109">
        <f>MIN(X52:X99)</f>
        <v>9.1999999999999998E-2</v>
      </c>
      <c r="Y565" s="358">
        <f>MIN(Y52:Y99)</f>
        <v>2</v>
      </c>
      <c r="Z565" s="358">
        <f>MIN(Z52:Z99)</f>
        <v>4</v>
      </c>
      <c r="AA565" s="109">
        <f>MIN(AA52:AA99)</f>
        <v>4.7666666666666663E-2</v>
      </c>
      <c r="AC565" s="237"/>
      <c r="AT565" s="109">
        <f t="shared" ref="AT565:BA565" si="53">MIN(AT52:AT99)</f>
        <v>1.0829</v>
      </c>
      <c r="AU565" s="358">
        <f t="shared" si="53"/>
        <v>2</v>
      </c>
      <c r="AV565" s="358">
        <f t="shared" si="53"/>
        <v>4</v>
      </c>
      <c r="AW565" s="109">
        <f t="shared" si="53"/>
        <v>1.5713333333333335</v>
      </c>
      <c r="AX565" s="109">
        <f t="shared" si="53"/>
        <v>12.493350077059191</v>
      </c>
      <c r="AY565" s="109">
        <f t="shared" si="53"/>
        <v>2.3322322785228247</v>
      </c>
      <c r="AZ565" s="109">
        <f t="shared" si="53"/>
        <v>1</v>
      </c>
      <c r="BA565" s="109">
        <f t="shared" si="53"/>
        <v>1</v>
      </c>
      <c r="BB565" s="485"/>
      <c r="BC565" s="90" t="s">
        <v>170</v>
      </c>
      <c r="BD565" s="606" t="s">
        <v>147</v>
      </c>
      <c r="BE565" s="241">
        <f>AVERAGE(BE54,BE60,BE66,BE72,BE78,BE84,BE90,BE96)</f>
        <v>-0.23077907062729847</v>
      </c>
      <c r="BF565" s="610"/>
      <c r="BG565" s="564"/>
      <c r="BH565" s="564"/>
      <c r="BI565" s="564"/>
      <c r="BJ565" s="367"/>
      <c r="BK565" s="241">
        <f>AVERAGE(BK54,BK60,BK66,BK72,BK78,BK84,BK90,BK96)</f>
        <v>-0.22346355077909177</v>
      </c>
      <c r="BL565" s="540"/>
      <c r="BM565" s="241">
        <f>AVERAGE(BM54,BM60,BM66,BM72,BM78,BM84,BM90,BM96)</f>
        <v>-0.23038464046219667</v>
      </c>
      <c r="BN565" s="540"/>
      <c r="BO565" s="241">
        <f>AVERAGE(BO54,BO60,BO66,BO72,BO78,BO84,BO90,BO96)</f>
        <v>-0.26248513067347035</v>
      </c>
      <c r="BP565" s="540"/>
      <c r="BQ565" s="241">
        <f>AVERAGE(BQ54,BQ60,BQ66,BQ72,BQ78,BQ84,BQ90,BQ96)</f>
        <v>-0.25555685975948378</v>
      </c>
      <c r="BR565" s="540"/>
      <c r="BS565" s="241">
        <f>AVERAGE(BS54,BS60,BS66,BS72,BS78,BS84,BS90,BS96)</f>
        <v>-0.22918593845237839</v>
      </c>
      <c r="BT565" s="540"/>
      <c r="BU565" s="241">
        <f>AVERAGE(BU54,BU60,BU66,BU72,BU78,BU84,BU90,BU96)</f>
        <v>-0.26059887518751718</v>
      </c>
      <c r="BV565" s="540"/>
      <c r="BW565" s="241">
        <f>AVERAGE(BW54,BW60,BW66,BW72,BW78,BW84,BW90,BW96)</f>
        <v>-0.23506093301605346</v>
      </c>
      <c r="BX565" s="569"/>
      <c r="BY565" s="564"/>
      <c r="BZ565" s="564"/>
      <c r="CA565" s="564"/>
      <c r="CB565" s="564"/>
      <c r="CC565" s="399">
        <f>AVERAGE(CC54,CC60,CC66,CC72,CC78,CC84,CC90,CC96)</f>
        <v>-9.6672367794898885E-3</v>
      </c>
      <c r="CD565" s="579"/>
      <c r="CE565" s="400">
        <f>AVERAGE(CE54,CE60,CE66,CE72,CE78,CE84,CE90,CE96)</f>
        <v>0</v>
      </c>
      <c r="CF565" s="599"/>
      <c r="CG565" s="400">
        <f>AVERAGE(CG54,CG60,CG66,CG72,CG78,CG84,CG90,CG96)</f>
        <v>0</v>
      </c>
      <c r="CH565" s="599"/>
    </row>
    <row r="566" spans="3:86" ht="17" customHeight="1" x14ac:dyDescent="0.2">
      <c r="V566" s="237" t="s">
        <v>173</v>
      </c>
      <c r="W566" s="237" t="s">
        <v>173</v>
      </c>
      <c r="X566" s="109"/>
      <c r="Y566" s="358"/>
      <c r="Z566" s="358"/>
      <c r="AA566" s="109"/>
      <c r="AC566" s="237"/>
      <c r="AT566" s="93">
        <f>AT562/X562</f>
        <v>4.9152340848669605</v>
      </c>
      <c r="AU566" s="93">
        <f>AU562/Y562</f>
        <v>1</v>
      </c>
      <c r="AV566" s="93">
        <f>AV562/Z562</f>
        <v>1</v>
      </c>
      <c r="AW566" s="93">
        <f>AW562/AA562</f>
        <v>32.228818567570968</v>
      </c>
      <c r="AX566" s="109"/>
      <c r="AY566" s="109"/>
      <c r="AZ566" s="109"/>
      <c r="BA566" s="109"/>
      <c r="BB566" s="485"/>
      <c r="BC566" s="90" t="s">
        <v>171</v>
      </c>
      <c r="BD566" s="565"/>
      <c r="BE566" s="242">
        <f>MIN(BE54,BE60,BE66,BE72,BE78,BE84,BE90,BE96)</f>
        <v>-0.35860408037826663</v>
      </c>
      <c r="BF566" s="608"/>
      <c r="BG566" s="566"/>
      <c r="BH566" s="566"/>
      <c r="BI566" s="566"/>
      <c r="BJ566" s="368"/>
      <c r="BK566" s="242">
        <f>MIN(BK54,BK60,BK66,BK72,BK78,BK84,BK90,BK96)</f>
        <v>-0.3498007188255291</v>
      </c>
      <c r="BL566" s="541"/>
      <c r="BM566" s="242">
        <f>MIN(BM54,BM60,BM66,BM72,BM78,BM84,BM90,BM96)</f>
        <v>-0.35738291492478358</v>
      </c>
      <c r="BN566" s="541"/>
      <c r="BO566" s="242">
        <f>MIN(BO54,BO60,BO66,BO72,BO78,BO84,BO90,BO96)</f>
        <v>-0.45096399694527101</v>
      </c>
      <c r="BP566" s="541"/>
      <c r="BQ566" s="242">
        <f>MIN(BQ54,BQ60,BQ66,BQ72,BQ78,BQ84,BQ90,BQ96)</f>
        <v>-0.42049164324860799</v>
      </c>
      <c r="BR566" s="541"/>
      <c r="BS566" s="242">
        <f>MIN(BS54,BS60,BS66,BS72,BS78,BS84,BS90,BS96)</f>
        <v>-0.35468379748590795</v>
      </c>
      <c r="BT566" s="541"/>
      <c r="BU566" s="242">
        <f>MIN(BU54,BU60,BU66,BU72,BU78,BU84,BU90,BU96)</f>
        <v>-0.3920088836392096</v>
      </c>
      <c r="BV566" s="541"/>
      <c r="BW566" s="242">
        <f>MIN(BW54,BW60,BW66,BW72,BW78,BW84,BW90,BW96)</f>
        <v>-0.35919775463119086</v>
      </c>
      <c r="BX566" s="565"/>
      <c r="BY566" s="566"/>
      <c r="BZ566" s="566"/>
      <c r="CA566" s="566"/>
      <c r="CB566" s="566"/>
      <c r="CC566" s="262">
        <f>MIN(CC54,CC60,CC66,CC72,CC78,CC84,CC90,CC96)</f>
        <v>-6.9353789001243241E-2</v>
      </c>
      <c r="CD566" s="541"/>
      <c r="CE566" s="138">
        <f>MIN(CE54,CE60,CE66,CE72,CE78,CE84,CE90,CE96)</f>
        <v>0</v>
      </c>
      <c r="CF566" s="541"/>
      <c r="CG566" s="138">
        <f>MIN(CG54,CG60,CG66,CG72,CG78,CG84,CG90,CG96)</f>
        <v>0</v>
      </c>
      <c r="CH566" s="541"/>
    </row>
    <row r="567" spans="3:86" ht="17" customHeight="1" thickBot="1" x14ac:dyDescent="0.25">
      <c r="X567" s="109"/>
      <c r="Y567" s="358"/>
      <c r="Z567" s="358"/>
      <c r="AA567" s="109"/>
      <c r="AC567" s="237"/>
      <c r="AT567" s="109"/>
      <c r="AU567" s="109"/>
      <c r="AV567" s="109"/>
      <c r="AW567" s="109"/>
      <c r="AX567" s="109"/>
      <c r="AY567" s="109"/>
      <c r="AZ567" s="109"/>
      <c r="BA567" s="109"/>
      <c r="BB567" s="485"/>
      <c r="BC567" s="90" t="s">
        <v>172</v>
      </c>
      <c r="BD567" s="530"/>
      <c r="BE567" s="271">
        <f>MAX(BE54,BE60,BE66,BE72,BE78,BE84,BE90,BE96)</f>
        <v>-0.13763668375785376</v>
      </c>
      <c r="BF567" s="608"/>
      <c r="BG567" s="566"/>
      <c r="BH567" s="566"/>
      <c r="BI567" s="566"/>
      <c r="BJ567" s="368"/>
      <c r="BK567" s="271">
        <f>MAX(BK54,BK60,BK66,BK72,BK78,BK84,BK90,BK96)</f>
        <v>-0.11775466548165436</v>
      </c>
      <c r="BL567" s="541"/>
      <c r="BM567" s="271">
        <f>MAX(BM54,BM60,BM66,BM72,BM78,BM84,BM90,BM96)</f>
        <v>-0.11957222823559976</v>
      </c>
      <c r="BN567" s="541"/>
      <c r="BO567" s="271">
        <f>MAX(BO54,BO60,BO66,BO72,BO78,BO84,BO90,BO96)</f>
        <v>-0.1810001079892023</v>
      </c>
      <c r="BP567" s="541"/>
      <c r="BQ567" s="271">
        <f>MAX(BQ54,BQ60,BQ66,BQ72,BQ78,BQ84,BQ90,BQ96)</f>
        <v>-0.17322001368074502</v>
      </c>
      <c r="BR567" s="541"/>
      <c r="BS567" s="271">
        <f>MAX(BS54,BS60,BS66,BS72,BS78,BS84,BS90,BS96)</f>
        <v>-0.12460155645844717</v>
      </c>
      <c r="BT567" s="541"/>
      <c r="BU567" s="271">
        <f>MAX(BU54,BU60,BU66,BU72,BU78,BU84,BU90,BU96)</f>
        <v>-0.1980231304616652</v>
      </c>
      <c r="BV567" s="541"/>
      <c r="BW567" s="271">
        <f>MAX(BW54,BW60,BW66,BW72,BW78,BW84,BW90,BW96)</f>
        <v>-0.14745668426803615</v>
      </c>
      <c r="BX567" s="565"/>
      <c r="BY567" s="566"/>
      <c r="BZ567" s="566"/>
      <c r="CA567" s="566"/>
      <c r="CB567" s="566"/>
      <c r="CC567" s="181">
        <f>MAX(CC54,CC60,CC66,CC72,CC78,CC84,CC90,CC96)</f>
        <v>2.6126412135660644E-2</v>
      </c>
      <c r="CD567" s="541"/>
      <c r="CE567" s="139">
        <f>MAX(CE54,CE60,CE66,CE72,CE78,CE84,CE90,CE96)</f>
        <v>0</v>
      </c>
      <c r="CF567" s="541"/>
      <c r="CG567" s="139">
        <f>MAX(CG54,CG60,CG66,CG72,CG78,CG84,CG90,CG96)</f>
        <v>0</v>
      </c>
      <c r="CH567" s="541"/>
    </row>
    <row r="568" spans="3:86" ht="17" customHeight="1" x14ac:dyDescent="0.2">
      <c r="X568" s="109"/>
      <c r="Y568" s="358"/>
      <c r="Z568" s="358"/>
      <c r="AA568" s="109"/>
      <c r="AC568" s="237"/>
      <c r="AT568" s="109"/>
      <c r="AU568" s="109"/>
      <c r="AV568" s="109"/>
      <c r="AW568" s="109"/>
      <c r="AX568" s="109"/>
      <c r="AY568" s="109"/>
      <c r="AZ568" s="109"/>
      <c r="BA568" s="109"/>
      <c r="BB568" s="485"/>
      <c r="BC568" s="94" t="s">
        <v>170</v>
      </c>
      <c r="BD568" s="607" t="s">
        <v>46</v>
      </c>
      <c r="BE568" s="264">
        <f>AVERAGE(BE56,BE62,BE68,BE74,BE80,BE86,BE92,BE98)</f>
        <v>-0.26056768971285516</v>
      </c>
      <c r="BF568" s="608"/>
      <c r="BG568" s="566"/>
      <c r="BH568" s="566"/>
      <c r="BI568" s="566"/>
      <c r="BJ568" s="368"/>
      <c r="BK568" s="264">
        <f>AVERAGE(BK56,BK62,BK68,BK74,BK80,BK86,BK92,BK98)</f>
        <v>-0.24810686317209674</v>
      </c>
      <c r="BL568" s="541"/>
      <c r="BM568" s="264">
        <f>AVERAGE(BM56,BM62,BM68,BM74,BM80,BM86,BM92,BM98)</f>
        <v>-0.25581510393629509</v>
      </c>
      <c r="BN568" s="541"/>
      <c r="BO568" s="264">
        <f>AVERAGE(BO56,BO62,BO68,BO74,BO80,BO86,BO92,BO98)</f>
        <v>-0.29792852792868973</v>
      </c>
      <c r="BP568" s="541"/>
      <c r="BQ568" s="264">
        <f>AVERAGE(BQ56,BQ62,BQ68,BQ74,BQ80,BQ86,BQ92,BQ98)</f>
        <v>-0.29037577725432784</v>
      </c>
      <c r="BR568" s="541"/>
      <c r="BS568" s="264">
        <f>AVERAGE(BS56,BS62,BS68,BS74,BS80,BS86,BS92,BS98)</f>
        <v>-0.25525434346259868</v>
      </c>
      <c r="BT568" s="541"/>
      <c r="BU568" s="264">
        <f>AVERAGE(BU56,BU62,BU68,BU74,BU80,BU86,BU92,BU98)</f>
        <v>-0.29196043060125249</v>
      </c>
      <c r="BV568" s="541"/>
      <c r="BW568" s="264">
        <f>AVERAGE(BW56,BW62,BW68,BW74,BW80,BW86,BW92,BW98)</f>
        <v>-0.26360800642672355</v>
      </c>
      <c r="BX568" s="565"/>
      <c r="BY568" s="566"/>
      <c r="BZ568" s="566"/>
      <c r="CA568" s="566"/>
      <c r="CB568" s="566"/>
      <c r="CC568" s="260">
        <f>AVERAGE(CC56,CC62,CC68,CC74,CC80,CC86,CC92,CC98)</f>
        <v>-2.5418830150888656E-2</v>
      </c>
      <c r="CD568" s="541"/>
      <c r="CE568" s="266">
        <f>AVERAGE(CE56,CE62,CE68,CE74,CE80,CE86,CE92,CE98)</f>
        <v>0</v>
      </c>
      <c r="CF568" s="541"/>
      <c r="CG568" s="266">
        <f>AVERAGE(CG56,CG62,CG68,CG74,CG80,CG86,CG92,CG98)</f>
        <v>0</v>
      </c>
      <c r="CH568" s="541"/>
    </row>
    <row r="569" spans="3:86" ht="17" customHeight="1" x14ac:dyDescent="0.2">
      <c r="X569" s="109"/>
      <c r="Y569" s="358"/>
      <c r="Z569" s="358"/>
      <c r="AA569" s="109"/>
      <c r="AC569" s="237"/>
      <c r="AT569" s="109"/>
      <c r="AU569" s="109"/>
      <c r="AV569" s="109"/>
      <c r="AW569" s="109"/>
      <c r="AX569" s="109"/>
      <c r="AY569" s="109"/>
      <c r="AZ569" s="109"/>
      <c r="BA569" s="109"/>
      <c r="BB569" s="485"/>
      <c r="BC569" s="94" t="s">
        <v>171</v>
      </c>
      <c r="BD569" s="608"/>
      <c r="BE569" s="242">
        <f>MIN(BE56,BE62,BE68,BE74,BE80,BE86,BE92,BE98)</f>
        <v>-0.37985071150818506</v>
      </c>
      <c r="BF569" s="608"/>
      <c r="BG569" s="566"/>
      <c r="BH569" s="566"/>
      <c r="BI569" s="566"/>
      <c r="BJ569" s="368"/>
      <c r="BK569" s="242">
        <f>MIN(BK56,BK62,BK68,BK74,BK80,BK86,BK92,BK98)</f>
        <v>-0.36592562598948697</v>
      </c>
      <c r="BL569" s="541"/>
      <c r="BM569" s="242">
        <f>MIN(BM56,BM62,BM68,BM74,BM80,BM86,BM92,BM98)</f>
        <v>-0.37440461911531631</v>
      </c>
      <c r="BN569" s="541"/>
      <c r="BO569" s="242">
        <f>MIN(BO56,BO62,BO68,BO74,BO80,BO86,BO92,BO98)</f>
        <v>-0.44802010152923388</v>
      </c>
      <c r="BP569" s="541"/>
      <c r="BQ569" s="242">
        <f>MIN(BQ56,BQ62,BQ68,BQ74,BQ80,BQ86,BQ92,BQ98)</f>
        <v>-0.43354438504153514</v>
      </c>
      <c r="BR569" s="541"/>
      <c r="BS569" s="242">
        <f>MIN(BS56,BS62,BS68,BS74,BS80,BS86,BS92,BS98)</f>
        <v>-0.37193801780338465</v>
      </c>
      <c r="BT569" s="541"/>
      <c r="BU569" s="242">
        <f>MIN(BU56,BU62,BU68,BU74,BU80,BU86,BU92,BU98)</f>
        <v>-0.38562578402919234</v>
      </c>
      <c r="BV569" s="541"/>
      <c r="BW569" s="242">
        <f>MIN(BW56,BW62,BW68,BW74,BW80,BW86,BW92,BW98)</f>
        <v>-0.38027128803832544</v>
      </c>
      <c r="BX569" s="565"/>
      <c r="BY569" s="566"/>
      <c r="BZ569" s="566"/>
      <c r="CA569" s="566"/>
      <c r="CB569" s="566"/>
      <c r="CC569" s="262">
        <f>MIN(CC56,CC62,CC68,CC74,CC80,CC86,CC92,CC98)</f>
        <v>-9.8002755998136654E-2</v>
      </c>
      <c r="CD569" s="541"/>
      <c r="CE569" s="138">
        <f>MIN(CE56,CE62,CE68,CE74,CE80,CE86,CE92,CE98)</f>
        <v>0</v>
      </c>
      <c r="CF569" s="541"/>
      <c r="CG569" s="138">
        <f>MIN(CG56,CG62,CG68,CG74,CG80,CG86,CG92,CG98)</f>
        <v>0</v>
      </c>
      <c r="CH569" s="541"/>
    </row>
    <row r="570" spans="3:86" ht="17" customHeight="1" thickBot="1" x14ac:dyDescent="0.25">
      <c r="F570" s="109">
        <f>COUNTIFS(F100:F123,"&lt;&gt;",F100:F123,"&lt;&gt;0")</f>
        <v>24</v>
      </c>
      <c r="G570" s="109">
        <f>COUNTIFS(G100:G123,"&lt;&gt;",G100:G123,"&lt;&gt;0")</f>
        <v>24</v>
      </c>
      <c r="X570" s="109"/>
      <c r="Y570" s="358"/>
      <c r="Z570" s="358"/>
      <c r="AA570" s="109"/>
      <c r="AC570" s="109">
        <f>COUNTIFS(AC100:AC123,"&lt;&gt;",AC100:AC123,"&lt;&gt;0")</f>
        <v>24</v>
      </c>
      <c r="AT570" s="109"/>
      <c r="AU570" s="109"/>
      <c r="AV570" s="109"/>
      <c r="AW570" s="109"/>
      <c r="AX570" s="132">
        <f>AC570/F570</f>
        <v>1</v>
      </c>
      <c r="AY570" s="109"/>
      <c r="AZ570" s="109"/>
      <c r="BA570" s="109"/>
      <c r="BB570" s="486"/>
      <c r="BC570" s="96" t="s">
        <v>172</v>
      </c>
      <c r="BD570" s="609"/>
      <c r="BE570" s="271">
        <f>MAX(BE56,BE62,BE68,BE74,BE80,BE86,BE92,BE98)</f>
        <v>-0.16180578981192772</v>
      </c>
      <c r="BF570" s="611"/>
      <c r="BG570" s="571"/>
      <c r="BH570" s="571"/>
      <c r="BI570" s="571"/>
      <c r="BJ570" s="369"/>
      <c r="BK570" s="271">
        <f>MAX(BK56,BK62,BK68,BK74,BK80,BK86,BK92,BK98)</f>
        <v>-0.13794334197258984</v>
      </c>
      <c r="BL570" s="542"/>
      <c r="BM570" s="271">
        <f>MAX(BM56,BM62,BM68,BM74,BM80,BM86,BM92,BM98)</f>
        <v>-0.14003027102752463</v>
      </c>
      <c r="BN570" s="542"/>
      <c r="BO570" s="271">
        <f>MAX(BO56,BO62,BO68,BO74,BO80,BO86,BO92,BO98)</f>
        <v>-0.20727583224566259</v>
      </c>
      <c r="BP570" s="542"/>
      <c r="BQ570" s="271">
        <f>MAX(BQ56,BQ62,BQ68,BQ74,BQ80,BQ86,BQ92,BQ98)</f>
        <v>-0.21584965313663063</v>
      </c>
      <c r="BR570" s="542"/>
      <c r="BS570" s="271">
        <f>MAX(BS56,BS62,BS68,BS74,BS80,BS86,BS92,BS98)</f>
        <v>-0.1455314971810806</v>
      </c>
      <c r="BT570" s="542"/>
      <c r="BU570" s="271">
        <f>MAX(BU56,BU62,BU68,BU74,BU80,BU86,BU92,BU98)</f>
        <v>-0.24379072262782353</v>
      </c>
      <c r="BV570" s="542"/>
      <c r="BW570" s="271">
        <f>MAX(BW56,BW62,BW68,BW74,BW80,BW86,BW92,BW98)</f>
        <v>-0.17123915068734974</v>
      </c>
      <c r="BX570" s="570"/>
      <c r="BY570" s="571"/>
      <c r="BZ570" s="571"/>
      <c r="CA570" s="571"/>
      <c r="CB570" s="571"/>
      <c r="CC570" s="181">
        <f>MAX(CC56,CC62,CC68,CC74,CC80,CC86,CC92,CC98)</f>
        <v>3.7654314173757386E-3</v>
      </c>
      <c r="CD570" s="542"/>
      <c r="CE570" s="139">
        <f>MAX(CE56,CE62,CE68,CE74,CE80,CE86,CE92,CE98)</f>
        <v>0</v>
      </c>
      <c r="CF570" s="542"/>
      <c r="CG570" s="139">
        <f>MAX(CG56,CG62,CG68,CG74,CG80,CG86,CG92,CG98)</f>
        <v>0</v>
      </c>
      <c r="CH570" s="542"/>
    </row>
    <row r="571" spans="3:86" ht="17" customHeight="1" thickBot="1" x14ac:dyDescent="0.25">
      <c r="C571" s="132" t="s">
        <v>256</v>
      </c>
      <c r="V571" s="237" t="s">
        <v>169</v>
      </c>
      <c r="W571" s="237" t="s">
        <v>169</v>
      </c>
      <c r="X571" s="109">
        <f>GEOMEAN(X100:X123)</f>
        <v>5.8706725195953418</v>
      </c>
      <c r="Y571" s="358">
        <f>GEOMEAN(Y100:Y123)</f>
        <v>9.7811515276710619</v>
      </c>
      <c r="Z571" s="358">
        <f>GEOMEAN(Z100:Z123)</f>
        <v>13.681581915370892</v>
      </c>
      <c r="AA571" s="109">
        <f>GEOMEAN(AA100:AA123)</f>
        <v>1.0645447596553355</v>
      </c>
      <c r="AC571" s="237"/>
      <c r="AT571" s="109">
        <f t="shared" ref="AT571:BA571" si="54">GEOMEAN(AT100:AT123)</f>
        <v>28.615774902251047</v>
      </c>
      <c r="AU571" s="358">
        <f t="shared" si="54"/>
        <v>9.7811515276710619</v>
      </c>
      <c r="AV571" s="358">
        <f t="shared" si="54"/>
        <v>13.681581915370892</v>
      </c>
      <c r="AW571" s="109">
        <f t="shared" si="54"/>
        <v>27.485366804720961</v>
      </c>
      <c r="AX571" s="109">
        <f t="shared" si="54"/>
        <v>25.818892588057842</v>
      </c>
      <c r="AY571" s="109">
        <f t="shared" si="54"/>
        <v>4.8743606131556962</v>
      </c>
      <c r="AZ571" s="109">
        <f t="shared" si="54"/>
        <v>1</v>
      </c>
      <c r="BA571" s="109">
        <f t="shared" si="54"/>
        <v>1</v>
      </c>
      <c r="BB571" s="598" t="str">
        <f>C571</f>
        <v>Class ECF3_444_HDR</v>
      </c>
      <c r="BC571" s="366" t="s">
        <v>170</v>
      </c>
      <c r="BD571" s="614" t="s">
        <v>39</v>
      </c>
      <c r="BE571" s="241">
        <f>AVERAGE(BE100,BE106,BE112,BE118)</f>
        <v>-0.25205136504430198</v>
      </c>
      <c r="BF571" s="243">
        <f>AVERAGE(BF100:BF123)</f>
        <v>-0.28882399008914339</v>
      </c>
      <c r="BG571" s="243">
        <f t="shared" ref="BG571:BJ571" si="55">AVERAGE(BG100:BG123)</f>
        <v>-0.39167955894745865</v>
      </c>
      <c r="BH571" s="243">
        <f t="shared" si="55"/>
        <v>-0.44058464787205248</v>
      </c>
      <c r="BI571" s="243">
        <f t="shared" si="55"/>
        <v>-0.3159300595623617</v>
      </c>
      <c r="BJ571" s="243">
        <f t="shared" si="55"/>
        <v>-0.29900863915479237</v>
      </c>
      <c r="BK571" s="241">
        <f>AVERAGE(BK100,BK106,BK112,BK118)</f>
        <v>-0.22185220878703793</v>
      </c>
      <c r="BL571" s="243">
        <f t="shared" ref="BL571" si="56">AVERAGE(BL100:BL123)</f>
        <v>-0.25171687358267891</v>
      </c>
      <c r="BM571" s="241">
        <f>AVERAGE(BM100,BM106,BM112,BM118)</f>
        <v>-0.23597612444087065</v>
      </c>
      <c r="BN571" s="243">
        <f t="shared" ref="BN571" si="57">AVERAGE(BN100:BN123)</f>
        <v>-0.2669804166239404</v>
      </c>
      <c r="BO571" s="241">
        <f>AVERAGE(BO100,BO106,BO112,BO118)</f>
        <v>-0.28111342506221149</v>
      </c>
      <c r="BP571" s="243">
        <f t="shared" ref="BP571" si="58">AVERAGE(BP100:BP123)</f>
        <v>-0.32677176538003705</v>
      </c>
      <c r="BQ571" s="241">
        <f>AVERAGE(BQ100,BQ106,BQ112,BQ118)</f>
        <v>-0.27220439597108703</v>
      </c>
      <c r="BR571" s="243">
        <f t="shared" ref="BR571" si="59">AVERAGE(BR100:BR123)</f>
        <v>-0.32087671028852538</v>
      </c>
      <c r="BS571" s="241">
        <f>AVERAGE(BS100,BS106,BS112,BS118)</f>
        <v>-0.2353958571563747</v>
      </c>
      <c r="BT571" s="243">
        <f t="shared" ref="BT571" si="60">AVERAGE(BT100:BT123)</f>
        <v>-0.2720219703462422</v>
      </c>
      <c r="BU571" s="241">
        <f>AVERAGE(BU100,BU106,BU112,BU118)</f>
        <v>-0.27974899498750194</v>
      </c>
      <c r="BV571" s="243">
        <f t="shared" ref="BV571" si="61">AVERAGE(BV100:BV123)</f>
        <v>-0.32568240058320663</v>
      </c>
      <c r="BW571" s="241">
        <f>AVERAGE(BW100,BW106,BW112,BW118)</f>
        <v>-0.25919513151495832</v>
      </c>
      <c r="BX571" s="243">
        <f>AVERAGE(BX100:BX123)</f>
        <v>-0.2957360695648954</v>
      </c>
      <c r="BY571" s="243">
        <f t="shared" ref="BY571:CB571" si="62">AVERAGE(BY100:BY123)</f>
        <v>-0.40247543815434006</v>
      </c>
      <c r="BZ571" s="243">
        <f t="shared" si="62"/>
        <v>-0.44626361630623945</v>
      </c>
      <c r="CA571" s="243">
        <f t="shared" si="62"/>
        <v>-0.30007247237703139</v>
      </c>
      <c r="CB571" s="243">
        <f t="shared" si="62"/>
        <v>-0.30602674617812697</v>
      </c>
      <c r="CC571" s="399">
        <f>AVERAGE(CC100,CC106,CC112,CC118)</f>
        <v>-6.6805605781294644E-2</v>
      </c>
      <c r="CD571" s="192">
        <f t="shared" ref="CD571" si="63">AVERAGE(CD100:CD123)</f>
        <v>-4.7873010156656258E-2</v>
      </c>
      <c r="CE571" s="400">
        <f>AVERAGE(CE100,CE106,CE112,CE118)</f>
        <v>0</v>
      </c>
      <c r="CF571" s="401">
        <f t="shared" ref="CF571" si="64">AVERAGE(CF100:CF123)</f>
        <v>0</v>
      </c>
      <c r="CG571" s="400">
        <f>AVERAGE(CG100,CG106,CG112,CG118)</f>
        <v>0</v>
      </c>
      <c r="CH571" s="401">
        <f t="shared" ref="CH571" si="65">AVERAGE(CH100:CH123)</f>
        <v>0</v>
      </c>
    </row>
    <row r="572" spans="3:86" ht="17" customHeight="1" x14ac:dyDescent="0.2">
      <c r="V572" s="237" t="s">
        <v>41</v>
      </c>
      <c r="W572" s="237" t="s">
        <v>41</v>
      </c>
      <c r="X572" s="109">
        <f>SUM(X100:X123)</f>
        <v>220.86309999999997</v>
      </c>
      <c r="Y572" s="358">
        <f>SUM(Y100:Y123)</f>
        <v>261</v>
      </c>
      <c r="Z572" s="358">
        <f>SUM(Z100:Z123)</f>
        <v>377</v>
      </c>
      <c r="AA572" s="109">
        <f>SUM(AA100:AA123)</f>
        <v>44.548916666666663</v>
      </c>
      <c r="AC572" s="237"/>
      <c r="AT572" s="109">
        <f t="shared" ref="AT572:BA572" si="66">SUM(AT100:AT123)</f>
        <v>929.13629999999989</v>
      </c>
      <c r="AU572" s="358">
        <f t="shared" si="66"/>
        <v>261</v>
      </c>
      <c r="AV572" s="358">
        <f t="shared" si="66"/>
        <v>377</v>
      </c>
      <c r="AW572" s="109">
        <f t="shared" si="66"/>
        <v>1448.8787777777779</v>
      </c>
      <c r="AX572" s="109">
        <f t="shared" si="66"/>
        <v>712.26526303671415</v>
      </c>
      <c r="AY572" s="109">
        <f t="shared" si="66"/>
        <v>128.58385047215916</v>
      </c>
      <c r="AZ572" s="109">
        <f t="shared" si="66"/>
        <v>24</v>
      </c>
      <c r="BA572" s="109">
        <f t="shared" si="66"/>
        <v>24</v>
      </c>
      <c r="BB572" s="485"/>
      <c r="BC572" s="90" t="s">
        <v>171</v>
      </c>
      <c r="BD572" s="565"/>
      <c r="BE572" s="242">
        <f>MIN(BE100,BE106,BE112,BE118)</f>
        <v>-0.31670353622400105</v>
      </c>
      <c r="BF572" s="244">
        <f>MIN(BF100:BF123)</f>
        <v>-0.35240548006232386</v>
      </c>
      <c r="BG572" s="244">
        <f t="shared" ref="BG572:BJ572" si="67">MIN(BG100:BG123)</f>
        <v>-0.46261725762498906</v>
      </c>
      <c r="BH572" s="244">
        <f t="shared" si="67"/>
        <v>-0.54262217765885457</v>
      </c>
      <c r="BI572" s="244">
        <f t="shared" si="67"/>
        <v>-0.36197443661288808</v>
      </c>
      <c r="BJ572" s="244">
        <f t="shared" si="67"/>
        <v>-0.35537929390118833</v>
      </c>
      <c r="BK572" s="242">
        <f>MIN(BK100,BK106,BK112,BK118)</f>
        <v>-0.26171035063540427</v>
      </c>
      <c r="BL572" s="244">
        <f t="shared" ref="BL572" si="68">MIN(BL100:BL123)</f>
        <v>-0.31892386818755991</v>
      </c>
      <c r="BM572" s="242">
        <f>MIN(BM100,BM106,BM112,BM118)</f>
        <v>-0.28553981979165988</v>
      </c>
      <c r="BN572" s="244">
        <f t="shared" ref="BN572" si="69">MIN(BN100:BN123)</f>
        <v>-0.31863924391532472</v>
      </c>
      <c r="BO572" s="242">
        <f>MIN(BO100,BO106,BO112,BO118)</f>
        <v>-0.32729190640967198</v>
      </c>
      <c r="BP572" s="244">
        <f t="shared" ref="BP572" si="70">MIN(BP100:BP123)</f>
        <v>-0.38413723020935708</v>
      </c>
      <c r="BQ572" s="242">
        <f>MIN(BQ100,BQ106,BQ112,BQ118)</f>
        <v>-0.32182060369367005</v>
      </c>
      <c r="BR572" s="244">
        <f t="shared" ref="BR572" si="71">MIN(BR100:BR123)</f>
        <v>-0.38276817693897647</v>
      </c>
      <c r="BS572" s="242">
        <f>MIN(BS100,BS106,BS112,BS118)</f>
        <v>-0.27770328401188771</v>
      </c>
      <c r="BT572" s="244">
        <f t="shared" ref="BT572" si="72">MIN(BT100:BT123)</f>
        <v>-0.33826687040635328</v>
      </c>
      <c r="BU572" s="242">
        <f>MIN(BU100,BU106,BU112,BU118)</f>
        <v>-0.30729936063937291</v>
      </c>
      <c r="BV572" s="244">
        <f t="shared" ref="BV572" si="73">MIN(BV100:BV123)</f>
        <v>-0.37955480619692195</v>
      </c>
      <c r="BW572" s="242">
        <f>MIN(BW100,BW106,BW112,BW118)</f>
        <v>-0.32643797545360664</v>
      </c>
      <c r="BX572" s="244">
        <f>MIN(BX100:BX123)</f>
        <v>-0.35695374756454867</v>
      </c>
      <c r="BY572" s="244">
        <f t="shared" ref="BY572:CB572" si="74">MIN(BY100:BY123)</f>
        <v>-0.47904690151339513</v>
      </c>
      <c r="BZ572" s="244">
        <f t="shared" si="74"/>
        <v>-0.5437635572276216</v>
      </c>
      <c r="CA572" s="244">
        <f t="shared" si="74"/>
        <v>-0.35973376141157776</v>
      </c>
      <c r="CB572" s="244">
        <f t="shared" si="74"/>
        <v>-0.35977659678381491</v>
      </c>
      <c r="CC572" s="262">
        <f>MIN(CC100,CC106,CC112,CC118)</f>
        <v>-0.13426531297258387</v>
      </c>
      <c r="CD572" s="270">
        <f t="shared" ref="CD572" si="75">MIN(CD100:CD123)</f>
        <v>-0.10705001140103874</v>
      </c>
      <c r="CE572" s="138">
        <f>MIN(CE100,CE106,CE112,CE118)</f>
        <v>0</v>
      </c>
      <c r="CF572" s="140">
        <f t="shared" ref="CF572" si="76">MIN(CF100:CF123)</f>
        <v>0</v>
      </c>
      <c r="CG572" s="138">
        <f>MIN(CG100,CG106,CG112,CG118)</f>
        <v>0</v>
      </c>
      <c r="CH572" s="140">
        <f t="shared" ref="CH572" si="77">MIN(CH100:CH123)</f>
        <v>0</v>
      </c>
    </row>
    <row r="573" spans="3:86" ht="17" customHeight="1" thickBot="1" x14ac:dyDescent="0.25">
      <c r="V573" s="237" t="s">
        <v>172</v>
      </c>
      <c r="W573" s="237" t="s">
        <v>172</v>
      </c>
      <c r="X573" s="109">
        <f>MAX(X100:X123)</f>
        <v>35.139699999999998</v>
      </c>
      <c r="Y573" s="358">
        <f>MAX(Y100:Y123)</f>
        <v>18</v>
      </c>
      <c r="Z573" s="358">
        <f>MAX(Z100:Z123)</f>
        <v>26</v>
      </c>
      <c r="AA573" s="109">
        <f>MAX(AA100:AA123)</f>
        <v>5.8944444444444448</v>
      </c>
      <c r="AC573" s="237"/>
      <c r="AT573" s="109">
        <f t="shared" ref="AT573:BA573" si="78">MAX(AT100:AT123)</f>
        <v>96.215599999999995</v>
      </c>
      <c r="AU573" s="358">
        <f t="shared" si="78"/>
        <v>18</v>
      </c>
      <c r="AV573" s="358">
        <f t="shared" si="78"/>
        <v>26</v>
      </c>
      <c r="AW573" s="109">
        <f t="shared" si="78"/>
        <v>217.25647222222224</v>
      </c>
      <c r="AX573" s="109">
        <f t="shared" si="78"/>
        <v>79.165945112550105</v>
      </c>
      <c r="AY573" s="109">
        <f t="shared" si="78"/>
        <v>11.29866505769666</v>
      </c>
      <c r="AZ573" s="109">
        <f t="shared" si="78"/>
        <v>1</v>
      </c>
      <c r="BA573" s="109">
        <f t="shared" si="78"/>
        <v>1</v>
      </c>
      <c r="BB573" s="485"/>
      <c r="BC573" s="90" t="s">
        <v>172</v>
      </c>
      <c r="BD573" s="530"/>
      <c r="BE573" s="271">
        <f>MAX(BE100,BE106,BE112,BE118)</f>
        <v>-0.20579339625965254</v>
      </c>
      <c r="BF573" s="252">
        <f>MAX(BF100:BF123)</f>
        <v>-0.23320273980621731</v>
      </c>
      <c r="BG573" s="252">
        <f t="shared" ref="BG573:BJ573" si="79">MAX(BG100:BG123)</f>
        <v>-0.28337485574368981</v>
      </c>
      <c r="BH573" s="252">
        <f t="shared" si="79"/>
        <v>-0.36561203515820062</v>
      </c>
      <c r="BI573" s="252">
        <f t="shared" si="79"/>
        <v>-0.25890854555767417</v>
      </c>
      <c r="BJ573" s="252">
        <f t="shared" si="79"/>
        <v>-0.24181646244492061</v>
      </c>
      <c r="BK573" s="271">
        <f>MAX(BK100,BK106,BK112,BK118)</f>
        <v>-0.18638754432646121</v>
      </c>
      <c r="BL573" s="252">
        <f t="shared" ref="BL573" si="80">MAX(BL100:BL123)</f>
        <v>-0.21276988558846255</v>
      </c>
      <c r="BM573" s="271">
        <f>MAX(BM100,BM106,BM112,BM118)</f>
        <v>-0.19394051045935135</v>
      </c>
      <c r="BN573" s="252">
        <f t="shared" ref="BN573" si="81">MAX(BN100:BN123)</f>
        <v>-0.22003812583064175</v>
      </c>
      <c r="BO573" s="271">
        <f>MAX(BO100,BO106,BO112,BO118)</f>
        <v>-0.23124809939510915</v>
      </c>
      <c r="BP573" s="252">
        <f t="shared" ref="BP573" si="82">MAX(BP100:BP123)</f>
        <v>-0.29270921248202952</v>
      </c>
      <c r="BQ573" s="271">
        <f>MAX(BQ100,BQ106,BQ112,BQ118)</f>
        <v>-0.22097846388499154</v>
      </c>
      <c r="BR573" s="252">
        <f t="shared" ref="BR573" si="83">MAX(BR100:BR123)</f>
        <v>-0.28296865130661075</v>
      </c>
      <c r="BS573" s="271">
        <f>MAX(BS100,BS106,BS112,BS118)</f>
        <v>-0.18700430971249482</v>
      </c>
      <c r="BT573" s="252">
        <f t="shared" ref="BT573" si="84">MAX(BT100:BT123)</f>
        <v>-0.21372195466616017</v>
      </c>
      <c r="BU573" s="271">
        <f>MAX(BU100,BU106,BU112,BU118)</f>
        <v>-0.23244764665360207</v>
      </c>
      <c r="BV573" s="252">
        <f t="shared" ref="BV573" si="85">MAX(BV100:BV123)</f>
        <v>-0.27453450475978369</v>
      </c>
      <c r="BW573" s="271">
        <f>MAX(BW100,BW106,BW112,BW118)</f>
        <v>-0.21440742515122013</v>
      </c>
      <c r="BX573" s="252">
        <f>MAX(BX100:BX123)</f>
        <v>-0.24114469408705419</v>
      </c>
      <c r="BY573" s="252">
        <f t="shared" ref="BY573:CB573" si="86">MAX(BY100:BY123)</f>
        <v>-0.2899191852149442</v>
      </c>
      <c r="BZ573" s="252">
        <f t="shared" si="86"/>
        <v>-0.36879439437378536</v>
      </c>
      <c r="CA573" s="252">
        <f t="shared" si="86"/>
        <v>-0.24505682554874042</v>
      </c>
      <c r="CB573" s="252">
        <f t="shared" si="86"/>
        <v>-0.24948807916011503</v>
      </c>
      <c r="CC573" s="181">
        <f>MAX(CC100,CC106,CC112,CC118)</f>
        <v>-3.3478563224318865E-2</v>
      </c>
      <c r="CD573" s="150">
        <f t="shared" ref="CD573" si="87">MAX(CD100:CD123)</f>
        <v>-1.5831531910731175E-3</v>
      </c>
      <c r="CE573" s="139">
        <f>MAX(CE100,CE106,CE112,CE118)</f>
        <v>0</v>
      </c>
      <c r="CF573" s="141">
        <f t="shared" ref="CF573" si="88">MAX(CF100:CF123)</f>
        <v>0</v>
      </c>
      <c r="CG573" s="139">
        <f>MAX(CG100,CG106,CG112,CG118)</f>
        <v>0</v>
      </c>
      <c r="CH573" s="141">
        <f t="shared" ref="CH573" si="89">MAX(CH100:CH123)</f>
        <v>0</v>
      </c>
    </row>
    <row r="574" spans="3:86" ht="17" customHeight="1" thickBot="1" x14ac:dyDescent="0.25">
      <c r="V574" s="237" t="s">
        <v>171</v>
      </c>
      <c r="W574" s="237" t="s">
        <v>171</v>
      </c>
      <c r="X574" s="109">
        <f>MIN(X100:X123)</f>
        <v>1.2824</v>
      </c>
      <c r="Y574" s="358">
        <f>MIN(Y100:Y123)</f>
        <v>5</v>
      </c>
      <c r="Z574" s="358">
        <f>MIN(Z100:Z123)</f>
        <v>8</v>
      </c>
      <c r="AA574" s="109">
        <f>MIN(AA100:AA123)</f>
        <v>0.10719444444444444</v>
      </c>
      <c r="AC574" s="237"/>
      <c r="AT574" s="109">
        <f t="shared" ref="AT574:BA574" si="90">MIN(AT100:AT123)</f>
        <v>7.3691000000000004</v>
      </c>
      <c r="AU574" s="358">
        <f t="shared" si="90"/>
        <v>5</v>
      </c>
      <c r="AV574" s="358">
        <f t="shared" si="90"/>
        <v>8</v>
      </c>
      <c r="AW574" s="109">
        <f t="shared" si="90"/>
        <v>1.7915833333333333</v>
      </c>
      <c r="AX574" s="109">
        <f t="shared" si="90"/>
        <v>13.024306501716714</v>
      </c>
      <c r="AY574" s="109">
        <f t="shared" si="90"/>
        <v>2.7380882591484843</v>
      </c>
      <c r="AZ574" s="109">
        <f t="shared" si="90"/>
        <v>1</v>
      </c>
      <c r="BA574" s="109">
        <f t="shared" si="90"/>
        <v>1</v>
      </c>
      <c r="BB574" s="485"/>
      <c r="BC574" s="90" t="s">
        <v>170</v>
      </c>
      <c r="BD574" s="606" t="s">
        <v>147</v>
      </c>
      <c r="BE574" s="241">
        <f>AVERAGE(BE102,BE108,BE114,BE120)</f>
        <v>-0.28495859862296979</v>
      </c>
      <c r="BF574" s="610"/>
      <c r="BG574" s="564"/>
      <c r="BH574" s="564"/>
      <c r="BI574" s="564"/>
      <c r="BJ574" s="274"/>
      <c r="BK574" s="241">
        <f>AVERAGE(BK102,BK108,BK114,BK120)</f>
        <v>-0.25184270504387463</v>
      </c>
      <c r="BL574" s="540"/>
      <c r="BM574" s="241">
        <f>AVERAGE(BM102,BM108,BM114,BM120)</f>
        <v>-0.26753828253536094</v>
      </c>
      <c r="BN574" s="540"/>
      <c r="BO574" s="241">
        <f>AVERAGE(BO102,BO108,BO114,BO120)</f>
        <v>-0.31497927158794303</v>
      </c>
      <c r="BP574" s="540"/>
      <c r="BQ574" s="241">
        <f>AVERAGE(BQ102,BQ108,BQ114,BQ120)</f>
        <v>-0.30773713703737332</v>
      </c>
      <c r="BR574" s="540"/>
      <c r="BS574" s="241">
        <f>AVERAGE(BS102,BS108,BS114,BS120)</f>
        <v>-0.27259096440441166</v>
      </c>
      <c r="BT574" s="540"/>
      <c r="BU574" s="241">
        <f>AVERAGE(BU102,BU108,BU114,BU120)</f>
        <v>-0.31175766380453135</v>
      </c>
      <c r="BV574" s="540"/>
      <c r="BW574" s="241">
        <f>AVERAGE(BW102,BW108,BW114,BW120)</f>
        <v>-0.29073878892962701</v>
      </c>
      <c r="BX574" s="569"/>
      <c r="BY574" s="564"/>
      <c r="BZ574" s="564"/>
      <c r="CA574" s="564"/>
      <c r="CB574" s="564"/>
      <c r="CC574" s="399">
        <f>AVERAGE(CC102,CC108,CC114,CC120)</f>
        <v>-5.5784106460001266E-2</v>
      </c>
      <c r="CD574" s="579"/>
      <c r="CE574" s="400">
        <f>AVERAGE(CE102,CE108,CE114,CE120)</f>
        <v>0</v>
      </c>
      <c r="CF574" s="599"/>
      <c r="CG574" s="400">
        <f>AVERAGE(CG102,CG108,CG114,CG120)</f>
        <v>0</v>
      </c>
      <c r="CH574" s="599"/>
    </row>
    <row r="575" spans="3:86" ht="17" customHeight="1" x14ac:dyDescent="0.2">
      <c r="J575" s="237">
        <f>1380+129</f>
        <v>1509</v>
      </c>
      <c r="V575" s="237" t="s">
        <v>173</v>
      </c>
      <c r="W575" s="237" t="s">
        <v>173</v>
      </c>
      <c r="X575" s="109"/>
      <c r="Y575" s="358"/>
      <c r="Z575" s="358"/>
      <c r="AA575" s="109"/>
      <c r="AC575" s="237"/>
      <c r="AT575" s="93">
        <f>AT571/X571</f>
        <v>4.8743606131556962</v>
      </c>
      <c r="AU575" s="93">
        <f>AU571/Y571</f>
        <v>1</v>
      </c>
      <c r="AV575" s="93">
        <f>AV571/Z571</f>
        <v>1</v>
      </c>
      <c r="AW575" s="93">
        <f>AW571/AA571</f>
        <v>25.818892588057846</v>
      </c>
      <c r="AX575" s="109"/>
      <c r="AY575" s="109"/>
      <c r="AZ575" s="109"/>
      <c r="BA575" s="109"/>
      <c r="BB575" s="485"/>
      <c r="BC575" s="90" t="s">
        <v>171</v>
      </c>
      <c r="BD575" s="565"/>
      <c r="BE575" s="242">
        <f>MIN(BE102,BE108,BE114,BE120)</f>
        <v>-0.32559176508507504</v>
      </c>
      <c r="BF575" s="608"/>
      <c r="BG575" s="566"/>
      <c r="BH575" s="566"/>
      <c r="BI575" s="566"/>
      <c r="BJ575" s="276"/>
      <c r="BK575" s="242">
        <f>MIN(BK102,BK108,BK114,BK120)</f>
        <v>-0.31053173368862108</v>
      </c>
      <c r="BL575" s="541"/>
      <c r="BM575" s="242">
        <f>MIN(BM102,BM108,BM114,BM120)</f>
        <v>-0.30458393049171706</v>
      </c>
      <c r="BN575" s="541"/>
      <c r="BO575" s="242">
        <f>MIN(BO102,BO108,BO114,BO120)</f>
        <v>-0.35796746406892566</v>
      </c>
      <c r="BP575" s="541"/>
      <c r="BQ575" s="242">
        <f>MIN(BQ102,BQ108,BQ114,BQ120)</f>
        <v>-0.35344964322658656</v>
      </c>
      <c r="BR575" s="541"/>
      <c r="BS575" s="242">
        <f>MIN(BS102,BS108,BS114,BS120)</f>
        <v>-0.3180557824103083</v>
      </c>
      <c r="BT575" s="541"/>
      <c r="BU575" s="242">
        <f>MIN(BU102,BU108,BU114,BU120)</f>
        <v>-0.34504387527678992</v>
      </c>
      <c r="BV575" s="541"/>
      <c r="BW575" s="242">
        <f>MIN(BW102,BW108,BW114,BW120)</f>
        <v>-0.33431823490871648</v>
      </c>
      <c r="BX575" s="565"/>
      <c r="BY575" s="566"/>
      <c r="BZ575" s="566"/>
      <c r="CA575" s="566"/>
      <c r="CB575" s="566"/>
      <c r="CC575" s="262">
        <f>MIN(CC102,CC108,CC114,CC120)</f>
        <v>-0.11124326700966281</v>
      </c>
      <c r="CD575" s="541"/>
      <c r="CE575" s="138">
        <f>MIN(CE102,CE108,CE114,CE120)</f>
        <v>0</v>
      </c>
      <c r="CF575" s="541"/>
      <c r="CG575" s="138">
        <f>MIN(CG102,CG108,CG114,CG120)</f>
        <v>0</v>
      </c>
      <c r="CH575" s="541"/>
    </row>
    <row r="576" spans="3:86" ht="17" customHeight="1" thickBot="1" x14ac:dyDescent="0.25">
      <c r="X576" s="109"/>
      <c r="Y576" s="358"/>
      <c r="Z576" s="358"/>
      <c r="AA576" s="109"/>
      <c r="AC576" s="237"/>
      <c r="AT576" s="109"/>
      <c r="AU576" s="109"/>
      <c r="AV576" s="109"/>
      <c r="AW576" s="109"/>
      <c r="AX576" s="109"/>
      <c r="AY576" s="109"/>
      <c r="AZ576" s="109"/>
      <c r="BA576" s="109"/>
      <c r="BB576" s="485"/>
      <c r="BC576" s="90" t="s">
        <v>172</v>
      </c>
      <c r="BD576" s="530"/>
      <c r="BE576" s="271">
        <f>MAX(BE102,BE108,BE114,BE120)</f>
        <v>-0.24132703300134062</v>
      </c>
      <c r="BF576" s="608"/>
      <c r="BG576" s="566"/>
      <c r="BH576" s="566"/>
      <c r="BI576" s="566"/>
      <c r="BJ576" s="276"/>
      <c r="BK576" s="271">
        <f>MAX(BK102,BK108,BK114,BK120)</f>
        <v>-0.21845271908715891</v>
      </c>
      <c r="BL576" s="541"/>
      <c r="BM576" s="271">
        <f>MAX(BM102,BM108,BM114,BM120)</f>
        <v>-0.22518411491872714</v>
      </c>
      <c r="BN576" s="541"/>
      <c r="BO576" s="271">
        <f>MAX(BO102,BO108,BO114,BO120)</f>
        <v>-0.28013716271638944</v>
      </c>
      <c r="BP576" s="541"/>
      <c r="BQ576" s="271">
        <f>MAX(BQ102,BQ108,BQ114,BQ120)</f>
        <v>-0.26923872258937731</v>
      </c>
      <c r="BR576" s="541"/>
      <c r="BS576" s="271">
        <f>MAX(BS102,BS108,BS114,BS120)</f>
        <v>-0.22269979804960827</v>
      </c>
      <c r="BT576" s="541"/>
      <c r="BU576" s="271">
        <f>MAX(BU102,BU108,BU114,BU120)</f>
        <v>-0.27157575378655197</v>
      </c>
      <c r="BV576" s="541"/>
      <c r="BW576" s="271">
        <f>MAX(BW102,BW108,BW114,BW120)</f>
        <v>-0.2493329922442673</v>
      </c>
      <c r="BX576" s="565"/>
      <c r="BY576" s="566"/>
      <c r="BZ576" s="566"/>
      <c r="CA576" s="566"/>
      <c r="CB576" s="566"/>
      <c r="CC576" s="181">
        <f>MAX(CC102,CC108,CC114,CC120)</f>
        <v>-6.1213247866608112E-3</v>
      </c>
      <c r="CD576" s="541"/>
      <c r="CE576" s="139">
        <f>MAX(CE102,CE108,CE114,CE120)</f>
        <v>0</v>
      </c>
      <c r="CF576" s="541"/>
      <c r="CG576" s="139">
        <f>MAX(CG102,CG108,CG114,CG120)</f>
        <v>0</v>
      </c>
      <c r="CH576" s="541"/>
    </row>
    <row r="577" spans="3:86" ht="17" customHeight="1" x14ac:dyDescent="0.2">
      <c r="X577" s="109"/>
      <c r="Y577" s="358"/>
      <c r="Z577" s="358"/>
      <c r="AA577" s="109"/>
      <c r="AC577" s="237"/>
      <c r="AT577" s="109"/>
      <c r="AU577" s="109"/>
      <c r="AV577" s="109"/>
      <c r="AW577" s="109"/>
      <c r="AX577" s="109"/>
      <c r="AY577" s="109"/>
      <c r="AZ577" s="109"/>
      <c r="BA577" s="109"/>
      <c r="BB577" s="485"/>
      <c r="BC577" s="94" t="s">
        <v>170</v>
      </c>
      <c r="BD577" s="607" t="s">
        <v>46</v>
      </c>
      <c r="BE577" s="264">
        <f>AVERAGE(BE104,BE110,BE116,BE122)</f>
        <v>-0.3184243720186124</v>
      </c>
      <c r="BF577" s="608"/>
      <c r="BG577" s="566"/>
      <c r="BH577" s="566"/>
      <c r="BI577" s="566"/>
      <c r="BJ577" s="276"/>
      <c r="BK577" s="264">
        <f>AVERAGE(BK104,BK110,BK116,BK122)</f>
        <v>-0.28180098046528257</v>
      </c>
      <c r="BL577" s="541"/>
      <c r="BM577" s="264">
        <f>AVERAGE(BM104,BM110,BM116,BM122)</f>
        <v>-0.29716532647550281</v>
      </c>
      <c r="BN577" s="541"/>
      <c r="BO577" s="264">
        <f>AVERAGE(BO104,BO110,BO116,BO122)</f>
        <v>-0.35102223563394674</v>
      </c>
      <c r="BP577" s="541"/>
      <c r="BQ577" s="264">
        <f>AVERAGE(BQ104,BQ110,BQ116,BQ122)</f>
        <v>-0.34686183631135925</v>
      </c>
      <c r="BR577" s="541"/>
      <c r="BS577" s="264">
        <f>AVERAGE(BS104,BS110,BS116,BS122)</f>
        <v>-0.31023604222707635</v>
      </c>
      <c r="BT577" s="541"/>
      <c r="BU577" s="264">
        <f>AVERAGE(BU104,BU110,BU116,BU122)</f>
        <v>-0.35420455305094561</v>
      </c>
      <c r="BV577" s="541"/>
      <c r="BW577" s="264">
        <f>AVERAGE(BW104,BW110,BW116,BW122)</f>
        <v>-0.32410915346221325</v>
      </c>
      <c r="BX577" s="565"/>
      <c r="BY577" s="566"/>
      <c r="BZ577" s="566"/>
      <c r="CA577" s="566"/>
      <c r="CB577" s="566"/>
      <c r="CC577" s="260">
        <f>AVERAGE(CC104,CC110,CC116,CC122)</f>
        <v>-2.7594495688959237E-2</v>
      </c>
      <c r="CD577" s="541"/>
      <c r="CE577" s="266">
        <f>AVERAGE(CE104,CE110,CE116,CE122)</f>
        <v>0</v>
      </c>
      <c r="CF577" s="541"/>
      <c r="CG577" s="266">
        <f>AVERAGE(CG104,CG110,CG116,CG122)</f>
        <v>0</v>
      </c>
      <c r="CH577" s="541"/>
    </row>
    <row r="578" spans="3:86" ht="17" customHeight="1" x14ac:dyDescent="0.2">
      <c r="X578" s="109"/>
      <c r="Y578" s="358"/>
      <c r="Z578" s="358"/>
      <c r="AA578" s="109"/>
      <c r="AC578" s="237"/>
      <c r="AT578" s="109"/>
      <c r="AU578" s="109"/>
      <c r="AV578" s="109"/>
      <c r="AW578" s="109"/>
      <c r="AX578" s="109"/>
      <c r="AY578" s="109"/>
      <c r="AZ578" s="109"/>
      <c r="BA578" s="109"/>
      <c r="BB578" s="485"/>
      <c r="BC578" s="94" t="s">
        <v>171</v>
      </c>
      <c r="BD578" s="608"/>
      <c r="BE578" s="242">
        <f>MIN(BE104,BE110,BE116,BE122)</f>
        <v>-0.39476006316726997</v>
      </c>
      <c r="BF578" s="608"/>
      <c r="BG578" s="566"/>
      <c r="BH578" s="566"/>
      <c r="BI578" s="566"/>
      <c r="BJ578" s="276"/>
      <c r="BK578" s="242">
        <f>MIN(BK104,BK110,BK116,BK122)</f>
        <v>-0.366078336477487</v>
      </c>
      <c r="BL578" s="541"/>
      <c r="BM578" s="242">
        <f>MIN(BM104,BM110,BM116,BM122)</f>
        <v>-0.3646013978071686</v>
      </c>
      <c r="BN578" s="541"/>
      <c r="BO578" s="242">
        <f>MIN(BO104,BO110,BO116,BO122)</f>
        <v>-0.40066726046231016</v>
      </c>
      <c r="BP578" s="541"/>
      <c r="BQ578" s="242">
        <f>MIN(BQ104,BQ110,BQ116,BQ122)</f>
        <v>-0.4004875788598049</v>
      </c>
      <c r="BR578" s="541"/>
      <c r="BS578" s="242">
        <f>MIN(BS104,BS110,BS116,BS122)</f>
        <v>-0.38300501778755558</v>
      </c>
      <c r="BT578" s="541"/>
      <c r="BU578" s="242">
        <f>MIN(BU104,BU110,BU116,BU122)</f>
        <v>-0.4009014803548816</v>
      </c>
      <c r="BV578" s="541"/>
      <c r="BW578" s="242">
        <f>MIN(BW104,BW110,BW116,BW122)</f>
        <v>-0.39755810657842072</v>
      </c>
      <c r="BX578" s="565"/>
      <c r="BY578" s="566"/>
      <c r="BZ578" s="566"/>
      <c r="CA578" s="566"/>
      <c r="CB578" s="566"/>
      <c r="CC578" s="262">
        <f>MIN(CC104,CC110,CC116,CC122)</f>
        <v>-9.7867650160129535E-2</v>
      </c>
      <c r="CD578" s="541"/>
      <c r="CE578" s="138">
        <f>MIN(CE104,CE110,CE116,CE122)</f>
        <v>0</v>
      </c>
      <c r="CF578" s="541"/>
      <c r="CG578" s="138">
        <f>MIN(CG104,CG110,CG116,CG122)</f>
        <v>0</v>
      </c>
      <c r="CH578" s="541"/>
    </row>
    <row r="579" spans="3:86" ht="17" customHeight="1" thickBot="1" x14ac:dyDescent="0.25">
      <c r="F579" s="109">
        <f>COUNTIFS(F124:F147,"&lt;&gt;",F124:F147,"&lt;&gt;0")</f>
        <v>24</v>
      </c>
      <c r="G579" s="109">
        <f>COUNTIFS(G124:G147,"&lt;&gt;",G124:G147,"&lt;&gt;0")</f>
        <v>24</v>
      </c>
      <c r="X579" s="109"/>
      <c r="Y579" s="358"/>
      <c r="Z579" s="358"/>
      <c r="AA579" s="109"/>
      <c r="AC579" s="109">
        <f>COUNTIFS(AC124:AC147,"&lt;&gt;",AC124:AC147,"&lt;&gt;0")</f>
        <v>24</v>
      </c>
      <c r="AT579" s="109"/>
      <c r="AU579" s="109"/>
      <c r="AV579" s="109"/>
      <c r="AW579" s="109"/>
      <c r="AX579" s="132">
        <f>AC579/F579</f>
        <v>1</v>
      </c>
      <c r="AY579" s="109"/>
      <c r="AZ579" s="109"/>
      <c r="BA579" s="109"/>
      <c r="BB579" s="486"/>
      <c r="BC579" s="96" t="s">
        <v>172</v>
      </c>
      <c r="BD579" s="609"/>
      <c r="BE579" s="271">
        <f>MAX(BE104,BE110,BE116,BE122)</f>
        <v>-0.2720951083342189</v>
      </c>
      <c r="BF579" s="611"/>
      <c r="BG579" s="571"/>
      <c r="BH579" s="571"/>
      <c r="BI579" s="571"/>
      <c r="BJ579" s="278"/>
      <c r="BK579" s="271">
        <f>MAX(BK104,BK110,BK116,BK122)</f>
        <v>-0.25058119727678008</v>
      </c>
      <c r="BL579" s="542"/>
      <c r="BM579" s="271">
        <f>MAX(BM104,BM110,BM116,BM122)</f>
        <v>-0.25468306523209294</v>
      </c>
      <c r="BN579" s="542"/>
      <c r="BO579" s="271">
        <f>MAX(BO104,BO110,BO116,BO122)</f>
        <v>-0.31364039765931451</v>
      </c>
      <c r="BP579" s="542"/>
      <c r="BQ579" s="271">
        <f>MAX(BQ104,BQ110,BQ116,BQ122)</f>
        <v>-0.30772240634428383</v>
      </c>
      <c r="BR579" s="542"/>
      <c r="BS579" s="271">
        <f>MAX(BS104,BS110,BS116,BS122)</f>
        <v>-0.2594681752995297</v>
      </c>
      <c r="BT579" s="542"/>
      <c r="BU579" s="271">
        <f>MAX(BU104,BU110,BU116,BU122)</f>
        <v>-0.31797454138096815</v>
      </c>
      <c r="BV579" s="542"/>
      <c r="BW579" s="271">
        <f>MAX(BW104,BW110,BW116,BW122)</f>
        <v>-0.2791015327769939</v>
      </c>
      <c r="BX579" s="570"/>
      <c r="BY579" s="571"/>
      <c r="BZ579" s="571"/>
      <c r="CA579" s="571"/>
      <c r="CB579" s="571"/>
      <c r="CC579" s="181">
        <f>MAX(CC104,CC110,CC116,CC122)</f>
        <v>3.6675052495250091E-2</v>
      </c>
      <c r="CD579" s="542"/>
      <c r="CE579" s="139">
        <f>MAX(CE104,CE110,CE116,CE122)</f>
        <v>0</v>
      </c>
      <c r="CF579" s="542"/>
      <c r="CG579" s="139">
        <f>MAX(CG104,CG110,CG116,CG122)</f>
        <v>0</v>
      </c>
      <c r="CH579" s="542"/>
    </row>
    <row r="580" spans="3:86" ht="17" customHeight="1" x14ac:dyDescent="0.2">
      <c r="C580" s="132" t="s">
        <v>257</v>
      </c>
      <c r="V580" s="237" t="s">
        <v>169</v>
      </c>
      <c r="W580" s="237" t="s">
        <v>169</v>
      </c>
      <c r="X580" s="109">
        <f>GEOMEAN(X124:X147)</f>
        <v>4.0676402215273315</v>
      </c>
      <c r="Y580" s="358">
        <f>GEOMEAN(Y124:Y147)</f>
        <v>7.6219307471572293</v>
      </c>
      <c r="Z580" s="358">
        <f>GEOMEAN(Z124:Z147)</f>
        <v>11.862356269774118</v>
      </c>
      <c r="AA580" s="109">
        <f>GEOMEAN(AA124:AA147)</f>
        <v>0.68304502323890703</v>
      </c>
      <c r="AC580" s="237"/>
      <c r="AT580" s="109">
        <f t="shared" ref="AT580:BA580" si="91">GEOMEAN(AT124:AT147)</f>
        <v>27.817704352403673</v>
      </c>
      <c r="AU580" s="358">
        <f t="shared" si="91"/>
        <v>7.6219307471572293</v>
      </c>
      <c r="AV580" s="358">
        <f t="shared" si="91"/>
        <v>11.862356269774118</v>
      </c>
      <c r="AW580" s="109">
        <f t="shared" si="91"/>
        <v>14.796280723157629</v>
      </c>
      <c r="AX580" s="109">
        <f t="shared" si="91"/>
        <v>21.662233410318503</v>
      </c>
      <c r="AY580" s="109">
        <f t="shared" si="91"/>
        <v>6.8387819073041305</v>
      </c>
      <c r="AZ580" s="109">
        <f t="shared" si="91"/>
        <v>1</v>
      </c>
      <c r="BA580" s="109">
        <f t="shared" si="91"/>
        <v>1</v>
      </c>
      <c r="BB580" s="617" t="str">
        <f>C580</f>
        <v>Class ECF4_422_HDR</v>
      </c>
      <c r="BC580" s="365" t="s">
        <v>170</v>
      </c>
      <c r="BD580" s="594" t="s">
        <v>39</v>
      </c>
      <c r="BE580" s="264">
        <f>AVERAGE(BE124,BE130,BE136,BE142)</f>
        <v>-0.3009855807206695</v>
      </c>
      <c r="BF580" s="251">
        <f>AVERAGE(BF124:BF147)</f>
        <v>-0.34589891456875238</v>
      </c>
      <c r="BG580" s="251">
        <f t="shared" ref="BG580:BJ580" si="92">AVERAGE(BG124:BG147)</f>
        <v>-0.45467938098201011</v>
      </c>
      <c r="BH580" s="251">
        <f t="shared" si="92"/>
        <v>-0.4888134171363086</v>
      </c>
      <c r="BI580" s="251">
        <f t="shared" si="92"/>
        <v>-0.36309585595757987</v>
      </c>
      <c r="BJ580" s="251">
        <f t="shared" si="92"/>
        <v>-0.35596671332798496</v>
      </c>
      <c r="BK580" s="264">
        <f>AVERAGE(BK124,BK130,BK136,BK142)</f>
        <v>-0.2763658857591953</v>
      </c>
      <c r="BL580" s="251">
        <f t="shared" ref="BL580" si="93">AVERAGE(BL124:BL147)</f>
        <v>-0.31778738398950157</v>
      </c>
      <c r="BM580" s="264">
        <f>AVERAGE(BM124,BM130,BM136,BM142)</f>
        <v>-0.28956953364904747</v>
      </c>
      <c r="BN580" s="251">
        <f t="shared" ref="BN580" si="94">AVERAGE(BN124:BN147)</f>
        <v>-0.33122279542896294</v>
      </c>
      <c r="BO580" s="264">
        <f>AVERAGE(BO124,BO130,BO136,BO142)</f>
        <v>-0.41352177277629903</v>
      </c>
      <c r="BP580" s="251">
        <f t="shared" ref="BP580" si="95">AVERAGE(BP124:BP147)</f>
        <v>-0.4174552228546643</v>
      </c>
      <c r="BQ580" s="264">
        <f>AVERAGE(BQ124,BQ130,BQ136,BQ142)</f>
        <v>-0.39016588360452398</v>
      </c>
      <c r="BR580" s="251">
        <f t="shared" ref="BR580" si="96">AVERAGE(BR124:BR147)</f>
        <v>-0.40626701618982841</v>
      </c>
      <c r="BS580" s="264">
        <f>AVERAGE(BS124,BS130,BS136,BS142)</f>
        <v>-0.29465919202862406</v>
      </c>
      <c r="BT580" s="251">
        <f t="shared" ref="BT580" si="97">AVERAGE(BT124:BT147)</f>
        <v>-0.33709377762884896</v>
      </c>
      <c r="BU580" s="264">
        <f>AVERAGE(BU124,BU130,BU136,BU142)</f>
        <v>-0.36326617850309406</v>
      </c>
      <c r="BV580" s="251">
        <f t="shared" ref="BV580" si="98">AVERAGE(BV124:BV147)</f>
        <v>-0.40901609643010511</v>
      </c>
      <c r="BW580" s="264">
        <f>AVERAGE(BW124,BW130,BW136,BW142)</f>
        <v>-0.30848764382728272</v>
      </c>
      <c r="BX580" s="251">
        <f t="shared" ref="BX580:CB580" si="99">AVERAGE(BX124:BX147)</f>
        <v>-0.35074893448013988</v>
      </c>
      <c r="BY580" s="251">
        <f t="shared" si="99"/>
        <v>-0.45803141635826827</v>
      </c>
      <c r="BZ580" s="251">
        <f t="shared" si="99"/>
        <v>-0.49062096225933938</v>
      </c>
      <c r="CA580" s="251">
        <f t="shared" si="99"/>
        <v>-0.35535266910624358</v>
      </c>
      <c r="CB580" s="251">
        <f t="shared" si="99"/>
        <v>-0.36063511486643302</v>
      </c>
      <c r="CC580" s="260">
        <f>AVERAGE(CC124,CC130,CC136,CC142)</f>
        <v>-2.6021357114161071E-2</v>
      </c>
      <c r="CD580" s="269">
        <f t="shared" ref="CD580" si="100">AVERAGE(CD124:CD147)</f>
        <v>-5.9750769193884577E-2</v>
      </c>
      <c r="CE580" s="266">
        <f>AVERAGE(CE124,CE130,CE136,CE142)</f>
        <v>0</v>
      </c>
      <c r="CF580" s="408">
        <f t="shared" ref="CF580" si="101">AVERAGE(CF124:CF147)</f>
        <v>0</v>
      </c>
      <c r="CG580" s="266">
        <f>AVERAGE(CG124,CG130,CG136,CG142)</f>
        <v>0</v>
      </c>
      <c r="CH580" s="408">
        <f t="shared" ref="CH580" si="102">AVERAGE(CH124:CH147)</f>
        <v>0</v>
      </c>
    </row>
    <row r="581" spans="3:86" ht="17" customHeight="1" x14ac:dyDescent="0.2">
      <c r="V581" s="237" t="s">
        <v>41</v>
      </c>
      <c r="W581" s="237" t="s">
        <v>41</v>
      </c>
      <c r="X581" s="109">
        <f>SUM(X124:X147)</f>
        <v>154.61189999999999</v>
      </c>
      <c r="Y581" s="358">
        <f>SUM(Y124:Y147)</f>
        <v>203</v>
      </c>
      <c r="Z581" s="358">
        <f>SUM(Z124:Z147)</f>
        <v>333</v>
      </c>
      <c r="AA581" s="109">
        <f>SUM(AA124:AA147)</f>
        <v>30.543500000000005</v>
      </c>
      <c r="AC581" s="237"/>
      <c r="AT581" s="109">
        <f t="shared" ref="AT581:BA581" si="103">SUM(AT124:AT147)</f>
        <v>895.19409999999993</v>
      </c>
      <c r="AU581" s="358">
        <f t="shared" si="103"/>
        <v>203</v>
      </c>
      <c r="AV581" s="358">
        <f t="shared" si="103"/>
        <v>333</v>
      </c>
      <c r="AW581" s="109">
        <f t="shared" si="103"/>
        <v>777.19402777777771</v>
      </c>
      <c r="AX581" s="109">
        <f t="shared" si="103"/>
        <v>551.10708391022308</v>
      </c>
      <c r="AY581" s="109">
        <f t="shared" si="103"/>
        <v>175.95958325870578</v>
      </c>
      <c r="AZ581" s="109">
        <f t="shared" si="103"/>
        <v>24</v>
      </c>
      <c r="BA581" s="109">
        <f t="shared" si="103"/>
        <v>24</v>
      </c>
      <c r="BB581" s="485"/>
      <c r="BC581" s="90" t="s">
        <v>171</v>
      </c>
      <c r="BD581" s="565"/>
      <c r="BE581" s="242">
        <f>MIN(BE124,BE130,BE136,BE142)</f>
        <v>-0.39578012047868039</v>
      </c>
      <c r="BF581" s="244">
        <f>MIN(BF124:BF147)</f>
        <v>-0.42314051266612696</v>
      </c>
      <c r="BG581" s="244">
        <f t="shared" ref="BG581:BJ581" si="104">MIN(BG124:BG147)</f>
        <v>-0.59955240432640511</v>
      </c>
      <c r="BH581" s="244">
        <f t="shared" si="104"/>
        <v>-0.6508370624190134</v>
      </c>
      <c r="BI581" s="244">
        <f>MIN(BI124:BI147)</f>
        <v>-0.4349745251381375</v>
      </c>
      <c r="BJ581" s="244">
        <f t="shared" si="104"/>
        <v>-0.42889904933296319</v>
      </c>
      <c r="BK581" s="242">
        <f>MIN(BK124,BK130,BK136,BK142)</f>
        <v>-0.33794238967135115</v>
      </c>
      <c r="BL581" s="244">
        <f t="shared" ref="BL581" si="105">MIN(BL124:BL147)</f>
        <v>-0.3970556137304061</v>
      </c>
      <c r="BM581" s="242">
        <f>MIN(BM124,BM130,BM136,BM142)</f>
        <v>-0.39026874347292106</v>
      </c>
      <c r="BN581" s="244">
        <f t="shared" ref="BN581" si="106">MIN(BN124:BN147)</f>
        <v>-0.39761941629532438</v>
      </c>
      <c r="BO581" s="242">
        <f>MIN(BO124,BO130,BO136,BO142)</f>
        <v>-0.54107445672412702</v>
      </c>
      <c r="BP581" s="244">
        <f t="shared" ref="BP581" si="107">MIN(BP124:BP147)</f>
        <v>-0.53538654445790379</v>
      </c>
      <c r="BQ581" s="242">
        <f>MIN(BQ124,BQ130,BQ136,BQ142)</f>
        <v>-0.5050145935628465</v>
      </c>
      <c r="BR581" s="244">
        <f t="shared" ref="BR581" si="108">MIN(BR124:BR147)</f>
        <v>-0.52256204511678339</v>
      </c>
      <c r="BS581" s="242">
        <f>MIN(BS124,BS130,BS136,BS142)</f>
        <v>-0.39126471750250191</v>
      </c>
      <c r="BT581" s="244">
        <f t="shared" ref="BT581" si="109">MIN(BT124:BT147)</f>
        <v>-0.40861368938601361</v>
      </c>
      <c r="BU581" s="242">
        <f>MIN(BU124,BU130,BU136,BU142)</f>
        <v>-0.45667054891054948</v>
      </c>
      <c r="BV581" s="244">
        <f t="shared" ref="BV581" si="110">MIN(BV124:BV147)</f>
        <v>-0.54996910667391985</v>
      </c>
      <c r="BW581" s="242">
        <f>MIN(BW124,BW130,BW136,BW142)</f>
        <v>-0.39782607056661223</v>
      </c>
      <c r="BX581" s="244">
        <f t="shared" ref="BX581:CB581" si="111">MIN(BX124:BX147)</f>
        <v>-0.43285451687902921</v>
      </c>
      <c r="BY581" s="244">
        <f t="shared" si="111"/>
        <v>-0.60049655976532013</v>
      </c>
      <c r="BZ581" s="244">
        <f t="shared" si="111"/>
        <v>-0.65316015009022466</v>
      </c>
      <c r="CA581" s="244">
        <f t="shared" si="111"/>
        <v>-0.43675689980440513</v>
      </c>
      <c r="CB581" s="244">
        <f t="shared" si="111"/>
        <v>-0.43810440565216724</v>
      </c>
      <c r="CC581" s="262">
        <f>MIN(CC124,CC130,CC136,CC142)</f>
        <v>-7.1043960352805913E-2</v>
      </c>
      <c r="CD581" s="270">
        <f t="shared" ref="CD581" si="112">MIN(CD124:CD147)</f>
        <v>-0.18008114914698892</v>
      </c>
      <c r="CE581" s="138">
        <f>MIN(CE124,CE130,CE136,CE142)</f>
        <v>0</v>
      </c>
      <c r="CF581" s="140">
        <f t="shared" ref="CF581" si="113">MIN(CF124:CF147)</f>
        <v>0</v>
      </c>
      <c r="CG581" s="138">
        <f>MIN(CG124,CG130,CG136,CG142)</f>
        <v>0</v>
      </c>
      <c r="CH581" s="140">
        <f t="shared" ref="CH581" si="114">MIN(CH124:CH147)</f>
        <v>0</v>
      </c>
    </row>
    <row r="582" spans="3:86" ht="17" customHeight="1" thickBot="1" x14ac:dyDescent="0.25">
      <c r="V582" s="237" t="s">
        <v>172</v>
      </c>
      <c r="W582" s="237" t="s">
        <v>172</v>
      </c>
      <c r="X582" s="109">
        <f>MAX(X124:X147)</f>
        <v>20.338699999999999</v>
      </c>
      <c r="Y582" s="358">
        <f>MAX(Y124:Y147)</f>
        <v>13</v>
      </c>
      <c r="Z582" s="358">
        <f>MAX(Z124:Z147)</f>
        <v>21</v>
      </c>
      <c r="AA582" s="109">
        <f>MAX(AA124:AA147)</f>
        <v>4.0413055555555557</v>
      </c>
      <c r="AC582" s="237"/>
      <c r="AT582" s="109">
        <f t="shared" ref="AT582:BA582" si="115">MAX(AT124:AT147)</f>
        <v>84.976799999999997</v>
      </c>
      <c r="AU582" s="358">
        <f t="shared" si="115"/>
        <v>13</v>
      </c>
      <c r="AV582" s="358">
        <f t="shared" si="115"/>
        <v>21</v>
      </c>
      <c r="AW582" s="109">
        <f t="shared" si="115"/>
        <v>132.20099999999999</v>
      </c>
      <c r="AX582" s="109">
        <f t="shared" si="115"/>
        <v>41.40000938878979</v>
      </c>
      <c r="AY582" s="109">
        <f t="shared" si="115"/>
        <v>11.167601312030474</v>
      </c>
      <c r="AZ582" s="109">
        <f t="shared" si="115"/>
        <v>1</v>
      </c>
      <c r="BA582" s="109">
        <f t="shared" si="115"/>
        <v>1</v>
      </c>
      <c r="BB582" s="485"/>
      <c r="BC582" s="90" t="s">
        <v>172</v>
      </c>
      <c r="BD582" s="530"/>
      <c r="BE582" s="271">
        <f>MAX(BE124,BE130,BE136,BE142)</f>
        <v>-0.25749754575346218</v>
      </c>
      <c r="BF582" s="252">
        <f>MAX(BF124:BF147)</f>
        <v>-0.27947880724123575</v>
      </c>
      <c r="BG582" s="252">
        <f t="shared" ref="BG582:BJ582" si="116">MAX(BG124:BG147)</f>
        <v>-0.22538752366789883</v>
      </c>
      <c r="BH582" s="252">
        <f t="shared" si="116"/>
        <v>-0.24233523026774895</v>
      </c>
      <c r="BI582" s="252">
        <f t="shared" si="116"/>
        <v>-0.26990806452502492</v>
      </c>
      <c r="BJ582" s="252">
        <f t="shared" si="116"/>
        <v>-0.2758294128193628</v>
      </c>
      <c r="BK582" s="271">
        <f>MAX(BK124,BK130,BK136,BK142)</f>
        <v>-0.24314270843747854</v>
      </c>
      <c r="BL582" s="252">
        <f t="shared" ref="BL582" si="117">MAX(BL124:BL147)</f>
        <v>-0.2596458742771911</v>
      </c>
      <c r="BM582" s="271">
        <f>MAX(BM124,BM130,BM136,BM142)</f>
        <v>-0.24623460870365943</v>
      </c>
      <c r="BN582" s="252">
        <f t="shared" ref="BN582" si="118">MAX(BN124:BN147)</f>
        <v>-0.26137348455687581</v>
      </c>
      <c r="BO582" s="271">
        <f>MAX(BO124,BO130,BO136,BO142)</f>
        <v>-0.32075916063403642</v>
      </c>
      <c r="BP582" s="252">
        <f t="shared" ref="BP582" si="119">MAX(BP124:BP147)</f>
        <v>-0.33350266242592475</v>
      </c>
      <c r="BQ582" s="271">
        <f>MAX(BQ124,BQ130,BQ136,BQ142)</f>
        <v>-0.29814300257736392</v>
      </c>
      <c r="BR582" s="252">
        <f t="shared" ref="BR582" si="120">MAX(BR124:BR147)</f>
        <v>-0.3215443108520728</v>
      </c>
      <c r="BS582" s="271">
        <f>MAX(BS124,BS130,BS136,BS142)</f>
        <v>-0.24484556501180776</v>
      </c>
      <c r="BT582" s="252">
        <f t="shared" ref="BT582" si="121">MAX(BT124:BT147)</f>
        <v>-0.26257660821485318</v>
      </c>
      <c r="BU582" s="271">
        <f>MAX(BU124,BU130,BU136,BU142)</f>
        <v>-0.22436988862117591</v>
      </c>
      <c r="BV582" s="252">
        <f t="shared" ref="BV582" si="122">MAX(BV124:BV147)</f>
        <v>-0.23543676472965724</v>
      </c>
      <c r="BW582" s="271">
        <f>MAX(BW124,BW130,BW136,BW142)</f>
        <v>-0.26226877919967984</v>
      </c>
      <c r="BX582" s="252">
        <f t="shared" ref="BX582:CB582" si="123">MAX(BX124:BX147)</f>
        <v>-0.2839296262961083</v>
      </c>
      <c r="BY582" s="252">
        <f t="shared" si="123"/>
        <v>-0.22920316350828096</v>
      </c>
      <c r="BZ582" s="252">
        <f t="shared" si="123"/>
        <v>-0.24588009235298958</v>
      </c>
      <c r="CA582" s="252">
        <f t="shared" si="123"/>
        <v>-0.2772646278325247</v>
      </c>
      <c r="CB582" s="252">
        <f t="shared" si="123"/>
        <v>-0.28021858642687048</v>
      </c>
      <c r="CC582" s="181">
        <f>MAX(CC124,CC130,CC136,CC142)</f>
        <v>1.1902068829513829E-2</v>
      </c>
      <c r="CD582" s="150">
        <f t="shared" ref="CD582" si="124">MAX(CD124:CD147)</f>
        <v>3.5464385501092877E-2</v>
      </c>
      <c r="CE582" s="139">
        <f>MAX(CE124,CE130,CE136,CE142)</f>
        <v>0</v>
      </c>
      <c r="CF582" s="141">
        <f t="shared" ref="CF582" si="125">MAX(CF124:CF147)</f>
        <v>0</v>
      </c>
      <c r="CG582" s="139">
        <f>MAX(CG124,CG130,CG136,CG142)</f>
        <v>0</v>
      </c>
      <c r="CH582" s="141">
        <f t="shared" ref="CH582" si="126">MAX(CH124:CH147)</f>
        <v>0</v>
      </c>
    </row>
    <row r="583" spans="3:86" ht="17" customHeight="1" thickBot="1" x14ac:dyDescent="0.25">
      <c r="V583" s="237" t="s">
        <v>171</v>
      </c>
      <c r="W583" s="237" t="s">
        <v>171</v>
      </c>
      <c r="X583" s="109">
        <f>MIN(X124:X147)</f>
        <v>0.94510000000000005</v>
      </c>
      <c r="Y583" s="358">
        <f>MIN(Y124:Y147)</f>
        <v>4</v>
      </c>
      <c r="Z583" s="358">
        <f>MIN(Z124:Z147)</f>
        <v>6</v>
      </c>
      <c r="AA583" s="109">
        <f>MIN(AA124:AA147)</f>
        <v>8.9333333333333334E-2</v>
      </c>
      <c r="AC583" s="237"/>
      <c r="AT583" s="109">
        <f t="shared" ref="AT583:BA583" si="127">MIN(AT124:AT147)</f>
        <v>10.554500000000001</v>
      </c>
      <c r="AU583" s="358">
        <f t="shared" si="127"/>
        <v>4</v>
      </c>
      <c r="AV583" s="358">
        <f t="shared" si="127"/>
        <v>6</v>
      </c>
      <c r="AW583" s="109">
        <f t="shared" si="127"/>
        <v>1.5222500000000001</v>
      </c>
      <c r="AX583" s="109">
        <f t="shared" si="127"/>
        <v>13.282712478656308</v>
      </c>
      <c r="AY583" s="109">
        <f t="shared" si="127"/>
        <v>3.1601880250700094</v>
      </c>
      <c r="AZ583" s="109">
        <f t="shared" si="127"/>
        <v>1</v>
      </c>
      <c r="BA583" s="109">
        <f t="shared" si="127"/>
        <v>1</v>
      </c>
      <c r="BB583" s="485"/>
      <c r="BC583" s="90" t="s">
        <v>170</v>
      </c>
      <c r="BD583" s="606" t="s">
        <v>147</v>
      </c>
      <c r="BE583" s="241">
        <f>AVERAGE(BE126,BE132,BE138,BE144)</f>
        <v>-0.35209370974423249</v>
      </c>
      <c r="BF583" s="610"/>
      <c r="BG583" s="564"/>
      <c r="BH583" s="564"/>
      <c r="BI583" s="564"/>
      <c r="BJ583" s="274"/>
      <c r="BK583" s="241">
        <f>AVERAGE(BK126,BK132,BK138,BK144)</f>
        <v>-0.32999843633008974</v>
      </c>
      <c r="BL583" s="540"/>
      <c r="BM583" s="241">
        <f>AVERAGE(BM126,BM132,BM138,BM144)</f>
        <v>-0.34779231783891074</v>
      </c>
      <c r="BN583" s="540"/>
      <c r="BO583" s="241">
        <f>AVERAGE(BO126,BO132,BO138,BO144)</f>
        <v>-0.43132054188315894</v>
      </c>
      <c r="BP583" s="540"/>
      <c r="BQ583" s="241">
        <f>AVERAGE(BQ126,BQ132,BQ138,BQ144)</f>
        <v>-0.41680331739874321</v>
      </c>
      <c r="BR583" s="540"/>
      <c r="BS583" s="241">
        <f>AVERAGE(BS126,BS132,BS138,BS144)</f>
        <v>-0.34930582244809427</v>
      </c>
      <c r="BT583" s="540"/>
      <c r="BU583" s="241">
        <f>AVERAGE(BU126,BU132,BU138,BU144)</f>
        <v>-0.40089078693526636</v>
      </c>
      <c r="BV583" s="540"/>
      <c r="BW583" s="241">
        <f>AVERAGE(BW126,BW132,BW138,BW144)</f>
        <v>-0.35682466175108585</v>
      </c>
      <c r="BX583" s="569"/>
      <c r="BY583" s="564"/>
      <c r="BZ583" s="564"/>
      <c r="CA583" s="564"/>
      <c r="CB583" s="564"/>
      <c r="CC583" s="399">
        <f>AVERAGE(CC126,CC132,CC138,CC144)</f>
        <v>-3.2439507698303748E-2</v>
      </c>
      <c r="CD583" s="579"/>
      <c r="CE583" s="400">
        <f>AVERAGE(CE126,CE132,CE138,CE144)</f>
        <v>0</v>
      </c>
      <c r="CF583" s="599"/>
      <c r="CG583" s="400">
        <f>AVERAGE(CG126,CG132,CG138,CG144)</f>
        <v>0</v>
      </c>
      <c r="CH583" s="599"/>
    </row>
    <row r="584" spans="3:86" ht="17" customHeight="1" x14ac:dyDescent="0.2">
      <c r="V584" s="237" t="s">
        <v>173</v>
      </c>
      <c r="W584" s="237" t="s">
        <v>173</v>
      </c>
      <c r="X584" s="109"/>
      <c r="Y584" s="358"/>
      <c r="Z584" s="358"/>
      <c r="AA584" s="109"/>
      <c r="AC584" s="237"/>
      <c r="AT584" s="93">
        <f>AT580/X580</f>
        <v>6.8387819073041287</v>
      </c>
      <c r="AU584" s="93">
        <f>AU580/Y580</f>
        <v>1</v>
      </c>
      <c r="AV584" s="93">
        <f>AV580/Z580</f>
        <v>1</v>
      </c>
      <c r="AW584" s="93">
        <f>AW580/AA580</f>
        <v>21.6622334103185</v>
      </c>
      <c r="AX584" s="109"/>
      <c r="AY584" s="109"/>
      <c r="AZ584" s="109"/>
      <c r="BA584" s="109"/>
      <c r="BB584" s="485"/>
      <c r="BC584" s="90" t="s">
        <v>171</v>
      </c>
      <c r="BD584" s="565"/>
      <c r="BE584" s="242">
        <f>MIN(BE126,BE132,BE138,BE144)</f>
        <v>-0.45254360144201433</v>
      </c>
      <c r="BF584" s="608"/>
      <c r="BG584" s="566"/>
      <c r="BH584" s="566"/>
      <c r="BI584" s="566"/>
      <c r="BJ584" s="276"/>
      <c r="BK584" s="242">
        <f>MIN(BK126,BK132,BK138,BK144)</f>
        <v>-0.45332464190468491</v>
      </c>
      <c r="BL584" s="541"/>
      <c r="BM584" s="242">
        <f>MIN(BM126,BM132,BM138,BM144)</f>
        <v>-0.45900212873181301</v>
      </c>
      <c r="BN584" s="541"/>
      <c r="BO584" s="242">
        <f>MIN(BO126,BO132,BO138,BO144)</f>
        <v>-0.57716633563521524</v>
      </c>
      <c r="BP584" s="541"/>
      <c r="BQ584" s="242">
        <f>MIN(BQ126,BQ132,BQ138,BQ144)</f>
        <v>-0.5573961969541954</v>
      </c>
      <c r="BR584" s="541"/>
      <c r="BS584" s="242">
        <f>MIN(BS126,BS132,BS138,BS144)</f>
        <v>-0.45328109154384477</v>
      </c>
      <c r="BT584" s="541"/>
      <c r="BU584" s="242">
        <f>MIN(BU126,BU132,BU138,BU144)</f>
        <v>-0.5723107157311722</v>
      </c>
      <c r="BV584" s="541"/>
      <c r="BW584" s="242">
        <f>MIN(BW126,BW132,BW138,BW144)</f>
        <v>-0.46000476104622257</v>
      </c>
      <c r="BX584" s="565"/>
      <c r="BY584" s="566"/>
      <c r="BZ584" s="566"/>
      <c r="CA584" s="566"/>
      <c r="CB584" s="566"/>
      <c r="CC584" s="262">
        <f>MIN(CC126,CC132,CC138,CC144)</f>
        <v>-0.14319105824019329</v>
      </c>
      <c r="CD584" s="541"/>
      <c r="CE584" s="138">
        <f>MIN(CE126,CE132,CE138,CE144)</f>
        <v>0</v>
      </c>
      <c r="CF584" s="541"/>
      <c r="CG584" s="138">
        <f>MIN(CG126,CG132,CG138,CG144)</f>
        <v>0</v>
      </c>
      <c r="CH584" s="541"/>
    </row>
    <row r="585" spans="3:86" ht="17" customHeight="1" thickBot="1" x14ac:dyDescent="0.25">
      <c r="X585" s="109"/>
      <c r="Y585" s="358"/>
      <c r="Z585" s="358"/>
      <c r="AA585" s="109"/>
      <c r="AC585" s="237"/>
      <c r="AT585" s="109"/>
      <c r="AU585" s="109"/>
      <c r="AV585" s="109"/>
      <c r="AW585" s="109"/>
      <c r="AX585" s="109"/>
      <c r="AY585" s="109"/>
      <c r="AZ585" s="109"/>
      <c r="BA585" s="109"/>
      <c r="BB585" s="485"/>
      <c r="BC585" s="90" t="s">
        <v>172</v>
      </c>
      <c r="BD585" s="530"/>
      <c r="BE585" s="271">
        <f>MAX(BE126,BE132,BE138,BE144)</f>
        <v>-0.27366326605198688</v>
      </c>
      <c r="BF585" s="608"/>
      <c r="BG585" s="566"/>
      <c r="BH585" s="566"/>
      <c r="BI585" s="566"/>
      <c r="BJ585" s="276"/>
      <c r="BK585" s="271">
        <f>MAX(BK126,BK132,BK138,BK144)</f>
        <v>-0.25272306530033872</v>
      </c>
      <c r="BL585" s="541"/>
      <c r="BM585" s="271">
        <f>MAX(BM126,BM132,BM138,BM144)</f>
        <v>-0.25437853864504689</v>
      </c>
      <c r="BN585" s="541"/>
      <c r="BO585" s="271">
        <f>MAX(BO126,BO132,BO138,BO144)</f>
        <v>-0.33590848190311617</v>
      </c>
      <c r="BP585" s="541"/>
      <c r="BQ585" s="271">
        <f>MAX(BQ126,BQ132,BQ138,BQ144)</f>
        <v>-0.31889753794017717</v>
      </c>
      <c r="BR585" s="541"/>
      <c r="BS585" s="271">
        <f>MAX(BS126,BS132,BS138,BS144)</f>
        <v>-0.25802377471299842</v>
      </c>
      <c r="BT585" s="541"/>
      <c r="BU585" s="271">
        <f>MAX(BU126,BU132,BU138,BU144)</f>
        <v>-0.22916906950596083</v>
      </c>
      <c r="BV585" s="541"/>
      <c r="BW585" s="271">
        <f>MAX(BW126,BW132,BW138,BW144)</f>
        <v>-0.27819344170407168</v>
      </c>
      <c r="BX585" s="565"/>
      <c r="BY585" s="566"/>
      <c r="BZ585" s="566"/>
      <c r="CA585" s="566"/>
      <c r="CB585" s="566"/>
      <c r="CC585" s="181">
        <f>MAX(CC126,CC132,CC138,CC144)</f>
        <v>8.6342641192365122E-2</v>
      </c>
      <c r="CD585" s="541"/>
      <c r="CE585" s="139">
        <f>MAX(CE126,CE132,CE138,CE144)</f>
        <v>0</v>
      </c>
      <c r="CF585" s="541"/>
      <c r="CG585" s="139">
        <f>MAX(CG126,CG132,CG138,CG144)</f>
        <v>0</v>
      </c>
      <c r="CH585" s="541"/>
    </row>
    <row r="586" spans="3:86" ht="17" customHeight="1" x14ac:dyDescent="0.2">
      <c r="X586" s="109"/>
      <c r="Y586" s="358"/>
      <c r="Z586" s="358"/>
      <c r="AA586" s="109"/>
      <c r="AC586" s="237"/>
      <c r="AT586" s="109"/>
      <c r="AU586" s="109"/>
      <c r="AV586" s="109"/>
      <c r="AW586" s="109"/>
      <c r="AX586" s="109"/>
      <c r="AY586" s="109"/>
      <c r="AZ586" s="109"/>
      <c r="BA586" s="109"/>
      <c r="BB586" s="485"/>
      <c r="BC586" s="94" t="s">
        <v>170</v>
      </c>
      <c r="BD586" s="607" t="s">
        <v>46</v>
      </c>
      <c r="BE586" s="264">
        <f>AVERAGE(BE128,BE134,BE140,BE146)</f>
        <v>-0.38123723217757421</v>
      </c>
      <c r="BF586" s="608"/>
      <c r="BG586" s="566"/>
      <c r="BH586" s="566"/>
      <c r="BI586" s="566"/>
      <c r="BJ586" s="276"/>
      <c r="BK586" s="264">
        <f>AVERAGE(BK128,BK134,BK140,BK146)</f>
        <v>-0.36256932807149056</v>
      </c>
      <c r="BL586" s="541"/>
      <c r="BM586" s="264">
        <f>AVERAGE(BM128,BM134,BM140,BM146)</f>
        <v>-0.37804633515045999</v>
      </c>
      <c r="BN586" s="541"/>
      <c r="BO586" s="264">
        <f>AVERAGE(BO128,BO134,BO140,BO146)</f>
        <v>-0.42767830811967045</v>
      </c>
      <c r="BP586" s="541"/>
      <c r="BQ586" s="264">
        <f>AVERAGE(BQ128,BQ134,BQ140,BQ146)</f>
        <v>-0.42225198998663527</v>
      </c>
      <c r="BR586" s="541"/>
      <c r="BS586" s="264">
        <f>AVERAGE(BS128,BS134,BS140,BS146)</f>
        <v>-0.38039824078531187</v>
      </c>
      <c r="BT586" s="541"/>
      <c r="BU586" s="264">
        <f>AVERAGE(BU128,BU134,BU140,BU146)</f>
        <v>-0.43405524054996908</v>
      </c>
      <c r="BV586" s="541"/>
      <c r="BW586" s="264">
        <f>AVERAGE(BW128,BW134,BW140,BW146)</f>
        <v>-0.38342848764349841</v>
      </c>
      <c r="BX586" s="565"/>
      <c r="BY586" s="566"/>
      <c r="BZ586" s="566"/>
      <c r="CA586" s="566"/>
      <c r="CB586" s="566"/>
      <c r="CC586" s="260">
        <f>AVERAGE(CC128,CC134,CC140,CC146)</f>
        <v>-0.10706157768872052</v>
      </c>
      <c r="CD586" s="541"/>
      <c r="CE586" s="266">
        <f>AVERAGE(CE128,CE134,CE140,CE146)</f>
        <v>0</v>
      </c>
      <c r="CF586" s="541"/>
      <c r="CG586" s="266">
        <f>AVERAGE(CG128,CG134,CG140,CG146)</f>
        <v>0</v>
      </c>
      <c r="CH586" s="541"/>
    </row>
    <row r="587" spans="3:86" ht="17" customHeight="1" x14ac:dyDescent="0.2">
      <c r="X587" s="109"/>
      <c r="Y587" s="358"/>
      <c r="Z587" s="358"/>
      <c r="AA587" s="109"/>
      <c r="AC587" s="237"/>
      <c r="AT587" s="109"/>
      <c r="AU587" s="109"/>
      <c r="AV587" s="109"/>
      <c r="AW587" s="109"/>
      <c r="AX587" s="109"/>
      <c r="AY587" s="109"/>
      <c r="AZ587" s="109"/>
      <c r="BA587" s="109"/>
      <c r="BB587" s="485"/>
      <c r="BC587" s="94" t="s">
        <v>171</v>
      </c>
      <c r="BD587" s="608"/>
      <c r="BE587" s="242">
        <f>MIN(BE128,BE134,BE140,BE146)</f>
        <v>-0.50840096515386624</v>
      </c>
      <c r="BF587" s="608"/>
      <c r="BG587" s="566"/>
      <c r="BH587" s="566"/>
      <c r="BI587" s="566"/>
      <c r="BJ587" s="276"/>
      <c r="BK587" s="242">
        <f>MIN(BK128,BK134,BK140,BK146)</f>
        <v>-0.51359095367157392</v>
      </c>
      <c r="BL587" s="541"/>
      <c r="BM587" s="242">
        <f>MIN(BM128,BM134,BM140,BM146)</f>
        <v>-0.51715085721062071</v>
      </c>
      <c r="BN587" s="541"/>
      <c r="BO587" s="242">
        <f>MIN(BO128,BO134,BO140,BO146)</f>
        <v>-0.54259734346331234</v>
      </c>
      <c r="BP587" s="541"/>
      <c r="BQ587" s="242">
        <f>MIN(BQ128,BQ134,BQ140,BQ146)</f>
        <v>-0.5376196583857209</v>
      </c>
      <c r="BR587" s="541"/>
      <c r="BS587" s="242">
        <f>MIN(BS128,BS134,BS140,BS146)</f>
        <v>-0.50348250743759171</v>
      </c>
      <c r="BT587" s="541"/>
      <c r="BU587" s="242">
        <f>MIN(BU128,BU134,BU140,BU146)</f>
        <v>-0.5913854568126522</v>
      </c>
      <c r="BV587" s="541"/>
      <c r="BW587" s="242">
        <f>MIN(BW128,BW134,BW140,BW146)</f>
        <v>-0.50738778325059797</v>
      </c>
      <c r="BX587" s="565"/>
      <c r="BY587" s="566"/>
      <c r="BZ587" s="566"/>
      <c r="CA587" s="566"/>
      <c r="CB587" s="566"/>
      <c r="CC587" s="262">
        <f>MIN(CC128,CC134,CC140,CC146)</f>
        <v>-0.38707028803817928</v>
      </c>
      <c r="CD587" s="541"/>
      <c r="CE587" s="138">
        <f>MIN(CE128,CE134,CE140,CE146)</f>
        <v>0</v>
      </c>
      <c r="CF587" s="541"/>
      <c r="CG587" s="138">
        <f>MIN(CG128,CG134,CG140,CG146)</f>
        <v>0</v>
      </c>
      <c r="CH587" s="541"/>
    </row>
    <row r="588" spans="3:86" ht="17" customHeight="1" thickBot="1" x14ac:dyDescent="0.25">
      <c r="F588" s="109">
        <f>COUNTIFS(F148:F159,"&lt;&gt;",F148:F159,"&lt;&gt;0")</f>
        <v>12</v>
      </c>
      <c r="G588" s="109">
        <f>COUNTIFS(G148:G159,"&lt;&gt;",G148:G159,"&lt;&gt;0")</f>
        <v>12</v>
      </c>
      <c r="X588" s="109"/>
      <c r="Y588" s="358"/>
      <c r="Z588" s="358"/>
      <c r="AA588" s="109"/>
      <c r="AC588" s="109">
        <f>COUNTIFS(AC148:AC159,"&lt;&gt;",AC148:AC159,"&lt;&gt;0")</f>
        <v>12</v>
      </c>
      <c r="AT588" s="109"/>
      <c r="AU588" s="109"/>
      <c r="AV588" s="109"/>
      <c r="AW588" s="109"/>
      <c r="AX588" s="132">
        <f>AC588/F588</f>
        <v>1</v>
      </c>
      <c r="AY588" s="109"/>
      <c r="AZ588" s="109"/>
      <c r="BA588" s="109"/>
      <c r="BB588" s="485"/>
      <c r="BC588" s="364" t="s">
        <v>172</v>
      </c>
      <c r="BD588" s="609"/>
      <c r="BE588" s="263">
        <f>MAX(BE128,BE134,BE140,BE146)</f>
        <v>-0.29019231745956053</v>
      </c>
      <c r="BF588" s="611"/>
      <c r="BG588" s="571"/>
      <c r="BH588" s="571"/>
      <c r="BI588" s="571"/>
      <c r="BJ588" s="276"/>
      <c r="BK588" s="263">
        <f>MAX(BK128,BK134,BK140,BK146)</f>
        <v>-0.27353967784270983</v>
      </c>
      <c r="BL588" s="542"/>
      <c r="BM588" s="263">
        <f>MAX(BM128,BM134,BM140,BM146)</f>
        <v>-0.27215281434024097</v>
      </c>
      <c r="BN588" s="542"/>
      <c r="BO588" s="263">
        <f>MAX(BO128,BO134,BO140,BO146)</f>
        <v>-0.34227279106465935</v>
      </c>
      <c r="BP588" s="542"/>
      <c r="BQ588" s="263">
        <f>MAX(BQ128,BQ134,BQ140,BQ146)</f>
        <v>-0.33377923360654171</v>
      </c>
      <c r="BR588" s="542"/>
      <c r="BS588" s="263">
        <f>MAX(BS128,BS134,BS140,BS146)</f>
        <v>-0.27904649145931903</v>
      </c>
      <c r="BT588" s="542"/>
      <c r="BU588" s="263">
        <f>MAX(BU128,BU134,BU140,BU146)</f>
        <v>-0.24261362089991556</v>
      </c>
      <c r="BV588" s="542"/>
      <c r="BW588" s="263">
        <f>MAX(BW128,BW134,BW140,BW146)</f>
        <v>-0.29512086078390209</v>
      </c>
      <c r="BX588" s="570"/>
      <c r="BY588" s="571"/>
      <c r="BZ588" s="571"/>
      <c r="CA588" s="571"/>
      <c r="CB588" s="571"/>
      <c r="CC588" s="406">
        <f>MAX(CC128,CC134,CC140,CC146)</f>
        <v>7.9802519549295639E-2</v>
      </c>
      <c r="CD588" s="542"/>
      <c r="CE588" s="407">
        <f>MAX(CE128,CE134,CE140,CE146)</f>
        <v>0</v>
      </c>
      <c r="CF588" s="542"/>
      <c r="CG588" s="407">
        <f>MAX(CG128,CG134,CG140,CG146)</f>
        <v>0</v>
      </c>
      <c r="CH588" s="542"/>
    </row>
    <row r="589" spans="3:86" ht="17" customHeight="1" thickBot="1" x14ac:dyDescent="0.25">
      <c r="C589" s="403" t="s">
        <v>258</v>
      </c>
      <c r="V589" s="237" t="s">
        <v>169</v>
      </c>
      <c r="W589" s="237" t="s">
        <v>169</v>
      </c>
      <c r="X589" s="109">
        <f>GEOMEAN(X148:X159)</f>
        <v>3.3388149174006445</v>
      </c>
      <c r="Y589" s="358">
        <f t="shared" ref="Y589:AA589" si="128">GEOMEAN(Y148:Y159)</f>
        <v>10.005627774432766</v>
      </c>
      <c r="Z589" s="358">
        <f t="shared" si="128"/>
        <v>13.464535808129034</v>
      </c>
      <c r="AA589" s="109">
        <f t="shared" si="128"/>
        <v>0.56881513061929367</v>
      </c>
      <c r="AC589" s="237"/>
      <c r="AT589" s="109">
        <f t="shared" ref="AT589:BA589" si="129">GEOMEAN(AT148:AT159)</f>
        <v>14.141090402290123</v>
      </c>
      <c r="AU589" s="358">
        <f t="shared" si="129"/>
        <v>10.005627774432766</v>
      </c>
      <c r="AV589" s="358">
        <f t="shared" si="129"/>
        <v>13.464535808129034</v>
      </c>
      <c r="AW589" s="109">
        <f t="shared" si="129"/>
        <v>9.8944309612297427</v>
      </c>
      <c r="AX589" s="109">
        <f t="shared" si="129"/>
        <v>17.394809716923753</v>
      </c>
      <c r="AY589" s="109">
        <f t="shared" si="129"/>
        <v>4.2353621725457407</v>
      </c>
      <c r="AZ589" s="109">
        <f t="shared" si="129"/>
        <v>1</v>
      </c>
      <c r="BA589" s="109">
        <f t="shared" si="129"/>
        <v>1</v>
      </c>
      <c r="BB589" s="598" t="str">
        <f>C589</f>
        <v>Class ECF5_444_YCgCo</v>
      </c>
      <c r="BC589" s="366" t="s">
        <v>170</v>
      </c>
      <c r="BD589" s="614" t="s">
        <v>39</v>
      </c>
      <c r="BE589" s="241">
        <f>AVERAGE(BE148,BE154)</f>
        <v>-0.23490312543626912</v>
      </c>
      <c r="BF589" s="243">
        <f>AVERAGE(BF148:BF159)</f>
        <v>-0.27994004219840646</v>
      </c>
      <c r="BG589" s="243">
        <f t="shared" ref="BG589:BJ589" si="130">AVERAGE(BG148:BG159)</f>
        <v>-0.31960138715650072</v>
      </c>
      <c r="BH589" s="243">
        <f t="shared" si="130"/>
        <v>-0.28370004279283695</v>
      </c>
      <c r="BI589" s="243">
        <f t="shared" si="130"/>
        <v>-0.28651875785546499</v>
      </c>
      <c r="BJ589" s="243">
        <f t="shared" si="130"/>
        <v>-0.28167689602050744</v>
      </c>
      <c r="BK589" s="241">
        <f>AVERAGE(BK148,BK154)</f>
        <v>-0.22662831513143844</v>
      </c>
      <c r="BL589" s="243">
        <f t="shared" ref="BL589" si="131">AVERAGE(BL148:BL159)</f>
        <v>-0.26697459248479194</v>
      </c>
      <c r="BM589" s="241">
        <f>AVERAGE(BM148,BM154)</f>
        <v>-0.22543368408763315</v>
      </c>
      <c r="BN589" s="243">
        <f t="shared" ref="BN589" si="132">AVERAGE(BN148:BN159)</f>
        <v>-0.26357866764080634</v>
      </c>
      <c r="BO589" s="241">
        <f>AVERAGE(BO148,BO154)</f>
        <v>-0.31503633367728667</v>
      </c>
      <c r="BP589" s="243">
        <f t="shared" ref="BP589" si="133">AVERAGE(BP148:BP159)</f>
        <v>-0.31098966166684261</v>
      </c>
      <c r="BQ589" s="241">
        <f>AVERAGE(BQ148,BQ154)</f>
        <v>-0.31013418146825766</v>
      </c>
      <c r="BR589" s="243">
        <f t="shared" ref="BR589" si="134">AVERAGE(BR148:BR159)</f>
        <v>-0.30949698518042268</v>
      </c>
      <c r="BS589" s="241">
        <f>AVERAGE(BS148,BS154)</f>
        <v>-0.22208968635132559</v>
      </c>
      <c r="BT589" s="243">
        <f t="shared" ref="BT589" si="135">AVERAGE(BT148:BT159)</f>
        <v>-0.26571722360227978</v>
      </c>
      <c r="BU589" s="241">
        <f>AVERAGE(BU148,BU154)</f>
        <v>-0.23785672499513649</v>
      </c>
      <c r="BV589" s="243">
        <f t="shared" ref="BV589" si="136">AVERAGE(BV148:BV159)</f>
        <v>-0.32867685621220838</v>
      </c>
      <c r="BW589" s="241">
        <f>AVERAGE(BW148,BW154)</f>
        <v>-0.23632084862442765</v>
      </c>
      <c r="BX589" s="243">
        <f t="shared" ref="BX589:CB589" si="137">AVERAGE(BX148:BX159)</f>
        <v>-0.28182829096911327</v>
      </c>
      <c r="BY589" s="243">
        <f t="shared" si="137"/>
        <v>-0.32592739053222286</v>
      </c>
      <c r="BZ589" s="243">
        <f t="shared" si="137"/>
        <v>-0.28676598813425541</v>
      </c>
      <c r="CA589" s="243">
        <f t="shared" si="137"/>
        <v>-0.2885146410955946</v>
      </c>
      <c r="CB589" s="243">
        <f t="shared" si="137"/>
        <v>-0.28378976283824331</v>
      </c>
      <c r="CC589" s="399">
        <f>AVERAGE(CC148,CC154)</f>
        <v>-0.12113800756334744</v>
      </c>
      <c r="CD589" s="192">
        <f t="shared" ref="CD589" si="138">AVERAGE(CD148:CD159)</f>
        <v>-0.16061088962129158</v>
      </c>
      <c r="CE589" s="400">
        <f>AVERAGE(CE148,CE154)</f>
        <v>0</v>
      </c>
      <c r="CF589" s="401">
        <f t="shared" ref="CF589" si="139">AVERAGE(CF148:CF159)</f>
        <v>0</v>
      </c>
      <c r="CG589" s="400">
        <f>AVERAGE(CG148,CG154)</f>
        <v>0</v>
      </c>
      <c r="CH589" s="401">
        <f t="shared" ref="CH589" si="140">AVERAGE(CH148:CH159)</f>
        <v>0</v>
      </c>
    </row>
    <row r="590" spans="3:86" ht="17" customHeight="1" x14ac:dyDescent="0.2">
      <c r="V590" s="237" t="s">
        <v>41</v>
      </c>
      <c r="W590" s="237" t="s">
        <v>41</v>
      </c>
      <c r="X590" s="109">
        <f>SUM(X148:X159)</f>
        <v>41.887800000000006</v>
      </c>
      <c r="Y590" s="358">
        <f t="shared" ref="Y590:AA590" si="141">SUM(Y148:Y159)</f>
        <v>135</v>
      </c>
      <c r="Z590" s="358">
        <f t="shared" si="141"/>
        <v>184</v>
      </c>
      <c r="AA590" s="109">
        <f t="shared" si="141"/>
        <v>9.289027777777779</v>
      </c>
      <c r="AC590" s="237"/>
      <c r="AT590" s="109">
        <f t="shared" ref="AT590:BA590" si="142">SUM(AT148:AT159)</f>
        <v>208.50330000000002</v>
      </c>
      <c r="AU590" s="358">
        <f t="shared" si="142"/>
        <v>135</v>
      </c>
      <c r="AV590" s="358">
        <f t="shared" si="142"/>
        <v>184</v>
      </c>
      <c r="AW590" s="109">
        <f t="shared" si="142"/>
        <v>201.09924999999998</v>
      </c>
      <c r="AX590" s="109">
        <f t="shared" si="142"/>
        <v>257.03670779130766</v>
      </c>
      <c r="AY590" s="109">
        <f t="shared" si="142"/>
        <v>56.020641102633661</v>
      </c>
      <c r="AZ590" s="109">
        <f t="shared" si="142"/>
        <v>12</v>
      </c>
      <c r="BA590" s="109">
        <f t="shared" si="142"/>
        <v>12</v>
      </c>
      <c r="BB590" s="485"/>
      <c r="BC590" s="90" t="s">
        <v>171</v>
      </c>
      <c r="BD590" s="565"/>
      <c r="BE590" s="242">
        <f>MIN(BE148,BE154)</f>
        <v>-0.25844020157213587</v>
      </c>
      <c r="BF590" s="244">
        <f>MIN(BF148:BF159)</f>
        <v>-0.34034187561714946</v>
      </c>
      <c r="BG590" s="244">
        <f t="shared" ref="BG590:BJ590" si="143">MIN(BG148:BG159)</f>
        <v>-0.42703427903754487</v>
      </c>
      <c r="BH590" s="244">
        <f t="shared" si="143"/>
        <v>-0.38942929478337573</v>
      </c>
      <c r="BI590" s="244">
        <f t="shared" si="143"/>
        <v>-0.36181594251256288</v>
      </c>
      <c r="BJ590" s="244">
        <f t="shared" si="143"/>
        <v>-0.34577306852061435</v>
      </c>
      <c r="BK590" s="242">
        <f>MIN(BK148,BK154)</f>
        <v>-0.23757500372914775</v>
      </c>
      <c r="BL590" s="244">
        <f t="shared" ref="BL590" si="144">MIN(BL148:BL159)</f>
        <v>-0.30047946679845539</v>
      </c>
      <c r="BM590" s="242">
        <f>MIN(BM148,BM154)</f>
        <v>-0.23845211205707295</v>
      </c>
      <c r="BN590" s="244">
        <f t="shared" ref="BN590" si="145">MIN(BN148:BN159)</f>
        <v>-0.29856932921944279</v>
      </c>
      <c r="BO590" s="242">
        <f>MIN(BO148,BO154)</f>
        <v>-0.32178962423742585</v>
      </c>
      <c r="BP590" s="244">
        <f t="shared" ref="BP590" si="146">MIN(BP148:BP159)</f>
        <v>-0.33106622764859184</v>
      </c>
      <c r="BQ590" s="242">
        <f>MIN(BQ148,BQ154)</f>
        <v>-0.31485335867550868</v>
      </c>
      <c r="BR590" s="244">
        <f t="shared" ref="BR590" si="147">MIN(BR148:BR159)</f>
        <v>-0.33008101590242056</v>
      </c>
      <c r="BS590" s="242">
        <f>MIN(BS148,BS154)</f>
        <v>-0.23965742576245375</v>
      </c>
      <c r="BT590" s="244">
        <f t="shared" ref="BT590" si="148">MIN(BT148:BT159)</f>
        <v>-0.31805939325288213</v>
      </c>
      <c r="BU590" s="242">
        <f>MIN(BU148,BU154)</f>
        <v>-0.3017439740113097</v>
      </c>
      <c r="BV590" s="244">
        <f t="shared" ref="BV590" si="149">MIN(BV148:BV159)</f>
        <v>-0.4643766016863945</v>
      </c>
      <c r="BW590" s="242">
        <f>MIN(BW148,BW154)</f>
        <v>-0.25879543839778418</v>
      </c>
      <c r="BX590" s="244">
        <f t="shared" ref="BX590:CB590" si="150">MIN(BX148:BX159)</f>
        <v>-0.34218060662208694</v>
      </c>
      <c r="BY590" s="244">
        <f t="shared" si="150"/>
        <v>-0.43812929051541327</v>
      </c>
      <c r="BZ590" s="244">
        <f t="shared" si="150"/>
        <v>-0.39257699711224858</v>
      </c>
      <c r="CA590" s="244">
        <f t="shared" si="150"/>
        <v>-0.36482932854841799</v>
      </c>
      <c r="CB590" s="244">
        <f t="shared" si="150"/>
        <v>-0.34803440959742643</v>
      </c>
      <c r="CC590" s="262">
        <f>MIN(CC148,CC154)</f>
        <v>-0.22010630016565524</v>
      </c>
      <c r="CD590" s="270">
        <f t="shared" ref="CD590" si="151">MIN(CD148:CD159)</f>
        <v>-0.39965884897698872</v>
      </c>
      <c r="CE590" s="138">
        <f>MIN(CE148,CE154)</f>
        <v>0</v>
      </c>
      <c r="CF590" s="140">
        <f t="shared" ref="CF590" si="152">MIN(CF148:CF159)</f>
        <v>0</v>
      </c>
      <c r="CG590" s="138">
        <f>MIN(CG148,CG154)</f>
        <v>0</v>
      </c>
      <c r="CH590" s="140">
        <f t="shared" ref="CH590" si="153">MIN(CH148:CH159)</f>
        <v>0</v>
      </c>
    </row>
    <row r="591" spans="3:86" ht="17" customHeight="1" thickBot="1" x14ac:dyDescent="0.25">
      <c r="V591" s="237" t="s">
        <v>172</v>
      </c>
      <c r="W591" s="237" t="s">
        <v>172</v>
      </c>
      <c r="X591" s="109">
        <f>MAX(X148:X159)</f>
        <v>5.3998999999999997</v>
      </c>
      <c r="Y591" s="358">
        <f t="shared" ref="Y591:AA591" si="154">MAX(Y148:Y159)</f>
        <v>17</v>
      </c>
      <c r="Z591" s="358">
        <f t="shared" si="154"/>
        <v>23</v>
      </c>
      <c r="AA591" s="109">
        <f t="shared" si="154"/>
        <v>2.5933055555555553</v>
      </c>
      <c r="AC591" s="237"/>
      <c r="AT591" s="109">
        <f t="shared" ref="AT591:BA591" si="155">MAX(AT148:AT159)</f>
        <v>30.664300000000001</v>
      </c>
      <c r="AU591" s="358">
        <f t="shared" si="155"/>
        <v>17</v>
      </c>
      <c r="AV591" s="358">
        <f t="shared" si="155"/>
        <v>23</v>
      </c>
      <c r="AW591" s="109">
        <f t="shared" si="155"/>
        <v>74.688833333333335</v>
      </c>
      <c r="AX591" s="109">
        <f t="shared" si="155"/>
        <v>66.671576285055409</v>
      </c>
      <c r="AY591" s="109">
        <f t="shared" si="155"/>
        <v>8.4790603529378235</v>
      </c>
      <c r="AZ591" s="109">
        <f t="shared" si="155"/>
        <v>1</v>
      </c>
      <c r="BA591" s="109">
        <f t="shared" si="155"/>
        <v>1</v>
      </c>
      <c r="BB591" s="485"/>
      <c r="BC591" s="90" t="s">
        <v>172</v>
      </c>
      <c r="BD591" s="530"/>
      <c r="BE591" s="271">
        <f>MAX(BE148,BE154)</f>
        <v>-0.21136604930040237</v>
      </c>
      <c r="BF591" s="252">
        <f>MAX(BF148:BF159)</f>
        <v>-0.21953820877966346</v>
      </c>
      <c r="BG591" s="252">
        <f t="shared" ref="BG591:BJ591" si="156">MAX(BG148:BG159)</f>
        <v>-0.21216849527545656</v>
      </c>
      <c r="BH591" s="252">
        <f t="shared" si="156"/>
        <v>-0.17797079080229816</v>
      </c>
      <c r="BI591" s="252">
        <f t="shared" si="156"/>
        <v>-0.2112215731983671</v>
      </c>
      <c r="BJ591" s="252">
        <f t="shared" si="156"/>
        <v>-0.21758072352040056</v>
      </c>
      <c r="BK591" s="271">
        <f>MAX(BK148,BK154)</f>
        <v>-0.21568162653372913</v>
      </c>
      <c r="BL591" s="252">
        <f t="shared" ref="BL591" si="157">MAX(BL148:BL159)</f>
        <v>-0.23346971817112849</v>
      </c>
      <c r="BM591" s="271">
        <f>MAX(BM148,BM154)</f>
        <v>-0.21241525611819334</v>
      </c>
      <c r="BN591" s="252">
        <f t="shared" ref="BN591" si="158">MAX(BN148:BN159)</f>
        <v>-0.22858800606216989</v>
      </c>
      <c r="BO591" s="271">
        <f>MAX(BO148,BO154)</f>
        <v>-0.30828304311714749</v>
      </c>
      <c r="BP591" s="252">
        <f t="shared" ref="BP591" si="159">MAX(BP148:BP159)</f>
        <v>-0.29091309568509338</v>
      </c>
      <c r="BQ591" s="271">
        <f>MAX(BQ148,BQ154)</f>
        <v>-0.30541500426100665</v>
      </c>
      <c r="BR591" s="252">
        <f t="shared" ref="BR591" si="160">MAX(BR148:BR159)</f>
        <v>-0.2889129544584248</v>
      </c>
      <c r="BS591" s="271">
        <f>MAX(BS148,BS154)</f>
        <v>-0.20452194694019743</v>
      </c>
      <c r="BT591" s="252">
        <f t="shared" ref="BT591" si="161">MAX(BT148:BT159)</f>
        <v>-0.21337505395167744</v>
      </c>
      <c r="BU591" s="271">
        <f>MAX(BU148,BU154)</f>
        <v>-0.17396947597896328</v>
      </c>
      <c r="BV591" s="252">
        <f t="shared" ref="BV591" si="162">MAX(BV148:BV159)</f>
        <v>-0.19297711073802226</v>
      </c>
      <c r="BW591" s="271">
        <f>MAX(BW148,BW154)</f>
        <v>-0.21384625885107111</v>
      </c>
      <c r="BX591" s="252">
        <f t="shared" ref="BX591:CB591" si="163">MAX(BX148:BX159)</f>
        <v>-0.22147597531613961</v>
      </c>
      <c r="BY591" s="252">
        <f t="shared" si="163"/>
        <v>-0.21372549054903245</v>
      </c>
      <c r="BZ591" s="252">
        <f t="shared" si="163"/>
        <v>-0.18095497915626224</v>
      </c>
      <c r="CA591" s="252">
        <f t="shared" si="163"/>
        <v>-0.21219995364277122</v>
      </c>
      <c r="CB591" s="252">
        <f t="shared" si="163"/>
        <v>-0.21954511607906024</v>
      </c>
      <c r="CC591" s="181">
        <f>MAX(CC148,CC154)</f>
        <v>-2.2169714961039654E-2</v>
      </c>
      <c r="CD591" s="150">
        <f t="shared" ref="CD591" si="164">MAX(CD148:CD159)</f>
        <v>7.8437069734405562E-2</v>
      </c>
      <c r="CE591" s="139">
        <f>MAX(CE148,CE154)</f>
        <v>0</v>
      </c>
      <c r="CF591" s="141">
        <f t="shared" ref="CF591" si="165">MAX(CF148:CF159)</f>
        <v>0</v>
      </c>
      <c r="CG591" s="139">
        <f>MAX(CG148,CG154)</f>
        <v>0</v>
      </c>
      <c r="CH591" s="141">
        <f t="shared" ref="CH591" si="166">MAX(CH148:CH159)</f>
        <v>0</v>
      </c>
    </row>
    <row r="592" spans="3:86" ht="17" customHeight="1" thickBot="1" x14ac:dyDescent="0.25">
      <c r="V592" s="237" t="s">
        <v>171</v>
      </c>
      <c r="W592" s="237" t="s">
        <v>171</v>
      </c>
      <c r="X592" s="109">
        <f>MIN(X148:X159)</f>
        <v>1.9439</v>
      </c>
      <c r="Y592" s="358">
        <f t="shared" ref="Y592:AA592" si="167">MIN(Y148:Y159)</f>
        <v>5</v>
      </c>
      <c r="Z592" s="358">
        <f t="shared" si="167"/>
        <v>8</v>
      </c>
      <c r="AA592" s="109">
        <f t="shared" si="167"/>
        <v>0.16213888888888889</v>
      </c>
      <c r="AC592" s="237"/>
      <c r="AT592" s="109">
        <f t="shared" ref="AT592:BA592" si="168">MIN(AT148:AT159)</f>
        <v>4.4718</v>
      </c>
      <c r="AU592" s="358">
        <f t="shared" si="168"/>
        <v>5</v>
      </c>
      <c r="AV592" s="358">
        <f t="shared" si="168"/>
        <v>8</v>
      </c>
      <c r="AW592" s="109">
        <f t="shared" si="168"/>
        <v>2.1916388888888889</v>
      </c>
      <c r="AX592" s="109">
        <f t="shared" si="168"/>
        <v>9.9131631658436792</v>
      </c>
      <c r="AY592" s="109">
        <f t="shared" si="168"/>
        <v>2.3004269766963321</v>
      </c>
      <c r="AZ592" s="109">
        <f t="shared" si="168"/>
        <v>1</v>
      </c>
      <c r="BA592" s="109">
        <f t="shared" si="168"/>
        <v>1</v>
      </c>
      <c r="BB592" s="485"/>
      <c r="BC592" s="90" t="s">
        <v>170</v>
      </c>
      <c r="BD592" s="606" t="s">
        <v>147</v>
      </c>
      <c r="BE592" s="241">
        <f>AVERAGE(BE150,BE156)</f>
        <v>-0.25874489200590867</v>
      </c>
      <c r="BF592" s="610"/>
      <c r="BG592" s="564"/>
      <c r="BH592" s="564"/>
      <c r="BI592" s="564"/>
      <c r="BJ592" s="274"/>
      <c r="BK592" s="241">
        <f>AVERAGE(BK150,BK156)</f>
        <v>-0.25390219801890718</v>
      </c>
      <c r="BL592" s="540"/>
      <c r="BM592" s="241">
        <f>AVERAGE(BM150,BM156)</f>
        <v>-0.25335091773528529</v>
      </c>
      <c r="BN592" s="540"/>
      <c r="BO592" s="241">
        <f>AVERAGE(BO150,BO156)</f>
        <v>-0.31426461500344494</v>
      </c>
      <c r="BP592" s="540"/>
      <c r="BQ592" s="241">
        <f>AVERAGE(BQ150,BQ156)</f>
        <v>-0.3110088155142961</v>
      </c>
      <c r="BR592" s="540"/>
      <c r="BS592" s="241">
        <f>AVERAGE(BS150,BS156)</f>
        <v>-0.24627356816464147</v>
      </c>
      <c r="BT592" s="540"/>
      <c r="BU592" s="241">
        <f>AVERAGE(BU150,BU156)</f>
        <v>-0.27336625070480081</v>
      </c>
      <c r="BV592" s="540"/>
      <c r="BW592" s="241">
        <f>AVERAGE(BW150,BW156)</f>
        <v>-0.25976525329510153</v>
      </c>
      <c r="BX592" s="569"/>
      <c r="BY592" s="564"/>
      <c r="BZ592" s="564"/>
      <c r="CA592" s="564"/>
      <c r="CB592" s="564"/>
      <c r="CC592" s="399">
        <f>AVERAGE(CC150,CC156)</f>
        <v>-0.21975101966611604</v>
      </c>
      <c r="CD592" s="579"/>
      <c r="CE592" s="400">
        <f>AVERAGE(CE150,CE156)</f>
        <v>0</v>
      </c>
      <c r="CF592" s="599"/>
      <c r="CG592" s="400">
        <f>AVERAGE(CG150,CG156)</f>
        <v>0</v>
      </c>
      <c r="CH592" s="599"/>
    </row>
    <row r="593" spans="3:86" ht="17" customHeight="1" x14ac:dyDescent="0.2">
      <c r="V593" s="237" t="s">
        <v>173</v>
      </c>
      <c r="W593" s="237" t="s">
        <v>173</v>
      </c>
      <c r="X593" s="109"/>
      <c r="Y593" s="358"/>
      <c r="Z593" s="358"/>
      <c r="AA593" s="109"/>
      <c r="AC593" s="237"/>
      <c r="AT593" s="93">
        <f>AT589/X589</f>
        <v>4.2353621725457415</v>
      </c>
      <c r="AU593" s="93">
        <f>AU589/Y589</f>
        <v>1</v>
      </c>
      <c r="AV593" s="93">
        <f>AV589/Z589</f>
        <v>1</v>
      </c>
      <c r="AW593" s="93">
        <f>AW589/AA589</f>
        <v>17.394809716923753</v>
      </c>
      <c r="AX593" s="109"/>
      <c r="AY593" s="109"/>
      <c r="AZ593" s="109"/>
      <c r="BA593" s="109"/>
      <c r="BB593" s="485"/>
      <c r="BC593" s="90" t="s">
        <v>171</v>
      </c>
      <c r="BD593" s="565"/>
      <c r="BE593" s="242">
        <f>MIN(BE150,BE156)</f>
        <v>-0.30929761654960475</v>
      </c>
      <c r="BF593" s="608"/>
      <c r="BG593" s="566"/>
      <c r="BH593" s="566"/>
      <c r="BI593" s="566"/>
      <c r="BJ593" s="276"/>
      <c r="BK593" s="242">
        <f>MIN(BK150,BK156)</f>
        <v>-0.28117837936837764</v>
      </c>
      <c r="BL593" s="541"/>
      <c r="BM593" s="242">
        <f>MIN(BM150,BM156)</f>
        <v>-0.28309263186163414</v>
      </c>
      <c r="BN593" s="541"/>
      <c r="BO593" s="242">
        <f>MIN(BO150,BO156)</f>
        <v>-0.31692903313361032</v>
      </c>
      <c r="BP593" s="541"/>
      <c r="BQ593" s="242">
        <f>MIN(BQ150,BQ156)</f>
        <v>-0.3134198408898945</v>
      </c>
      <c r="BR593" s="541"/>
      <c r="BS593" s="242">
        <f>MIN(BS150,BS156)</f>
        <v>-0.29110578049097502</v>
      </c>
      <c r="BT593" s="541"/>
      <c r="BU593" s="242">
        <f>MIN(BU150,BU156)</f>
        <v>-0.37209315994776848</v>
      </c>
      <c r="BV593" s="541"/>
      <c r="BW593" s="242">
        <f>MIN(BW150,BW156)</f>
        <v>-0.3103496747438359</v>
      </c>
      <c r="BX593" s="565"/>
      <c r="BY593" s="566"/>
      <c r="BZ593" s="566"/>
      <c r="CA593" s="566"/>
      <c r="CB593" s="566"/>
      <c r="CC593" s="262">
        <f>MIN(CC150,CC156)</f>
        <v>-0.56660849596594876</v>
      </c>
      <c r="CD593" s="580"/>
      <c r="CE593" s="138">
        <f>MIN(CE150,CE156)</f>
        <v>0</v>
      </c>
      <c r="CF593" s="541"/>
      <c r="CG593" s="138">
        <f>MIN(CG150,CG156)</f>
        <v>0</v>
      </c>
      <c r="CH593" s="541"/>
    </row>
    <row r="594" spans="3:86" ht="17" customHeight="1" thickBot="1" x14ac:dyDescent="0.25">
      <c r="X594" s="109"/>
      <c r="Y594" s="358"/>
      <c r="Z594" s="358"/>
      <c r="AA594" s="109"/>
      <c r="AC594" s="237"/>
      <c r="AT594" s="109"/>
      <c r="AU594" s="109"/>
      <c r="AV594" s="109"/>
      <c r="AW594" s="109"/>
      <c r="AX594" s="109"/>
      <c r="AY594" s="109"/>
      <c r="AZ594" s="109"/>
      <c r="BA594" s="109"/>
      <c r="BB594" s="485"/>
      <c r="BC594" s="90" t="s">
        <v>172</v>
      </c>
      <c r="BD594" s="530"/>
      <c r="BE594" s="271">
        <f>MAX(BE150,BE156)</f>
        <v>-0.20819216746221259</v>
      </c>
      <c r="BF594" s="608"/>
      <c r="BG594" s="566"/>
      <c r="BH594" s="566"/>
      <c r="BI594" s="566"/>
      <c r="BJ594" s="276"/>
      <c r="BK594" s="271">
        <f>MAX(BK150,BK156)</f>
        <v>-0.22662601666943671</v>
      </c>
      <c r="BL594" s="541"/>
      <c r="BM594" s="271">
        <f>MAX(BM150,BM156)</f>
        <v>-0.22360920360893644</v>
      </c>
      <c r="BN594" s="541"/>
      <c r="BO594" s="271">
        <f>MAX(BO150,BO156)</f>
        <v>-0.31160019687327956</v>
      </c>
      <c r="BP594" s="541"/>
      <c r="BQ594" s="271">
        <f>MAX(BQ150,BQ156)</f>
        <v>-0.3085977901386977</v>
      </c>
      <c r="BR594" s="541"/>
      <c r="BS594" s="271">
        <f>MAX(BS150,BS156)</f>
        <v>-0.20144135583830791</v>
      </c>
      <c r="BT594" s="541"/>
      <c r="BU594" s="271">
        <f>MAX(BU150,BU156)</f>
        <v>-0.17463934146183313</v>
      </c>
      <c r="BV594" s="541"/>
      <c r="BW594" s="271">
        <f>MAX(BW150,BW156)</f>
        <v>-0.20918083184636715</v>
      </c>
      <c r="BX594" s="565"/>
      <c r="BY594" s="566"/>
      <c r="BZ594" s="566"/>
      <c r="CA594" s="566"/>
      <c r="CB594" s="566"/>
      <c r="CC594" s="181">
        <f>MAX(CC150,CC156)</f>
        <v>0.12710645663371664</v>
      </c>
      <c r="CD594" s="580"/>
      <c r="CE594" s="139">
        <f>MAX(CE150,CE156)</f>
        <v>0</v>
      </c>
      <c r="CF594" s="541"/>
      <c r="CG594" s="139">
        <f>MAX(CG150,CG156)</f>
        <v>0</v>
      </c>
      <c r="CH594" s="541"/>
    </row>
    <row r="595" spans="3:86" ht="17" customHeight="1" x14ac:dyDescent="0.2">
      <c r="X595" s="109"/>
      <c r="Y595" s="358"/>
      <c r="Z595" s="358"/>
      <c r="AA595" s="109"/>
      <c r="AC595" s="237"/>
      <c r="AT595" s="109"/>
      <c r="AU595" s="109"/>
      <c r="AV595" s="109"/>
      <c r="AW595" s="109"/>
      <c r="AX595" s="109"/>
      <c r="AY595" s="109"/>
      <c r="AZ595" s="109"/>
      <c r="BA595" s="109"/>
      <c r="BB595" s="485"/>
      <c r="BC595" s="94" t="s">
        <v>170</v>
      </c>
      <c r="BD595" s="607" t="s">
        <v>46</v>
      </c>
      <c r="BE595" s="264">
        <f>AVERAGE(BE152,BE158)</f>
        <v>-0.3133087109927023</v>
      </c>
      <c r="BF595" s="608"/>
      <c r="BG595" s="566"/>
      <c r="BH595" s="566"/>
      <c r="BI595" s="566"/>
      <c r="BJ595" s="276"/>
      <c r="BK595" s="264">
        <f>AVERAGE(BK152,BK158)</f>
        <v>-0.31201733074221222</v>
      </c>
      <c r="BL595" s="541"/>
      <c r="BM595" s="264">
        <f>AVERAGE(BM152,BM158)</f>
        <v>-0.31003947386448205</v>
      </c>
      <c r="BN595" s="541"/>
      <c r="BO595" s="264">
        <f>AVERAGE(BO152,BO158)</f>
        <v>-0.30514701674880135</v>
      </c>
      <c r="BP595" s="541"/>
      <c r="BQ595" s="264">
        <f>AVERAGE(BQ152,BQ158)</f>
        <v>-0.30503022747009123</v>
      </c>
      <c r="BR595" s="541"/>
      <c r="BS595" s="264">
        <f>AVERAGE(BS152,BS158)</f>
        <v>-0.30523697335109679</v>
      </c>
      <c r="BT595" s="541"/>
      <c r="BU595" s="264">
        <f>AVERAGE(BU152,BU158)</f>
        <v>-0.36498248193701494</v>
      </c>
      <c r="BV595" s="541"/>
      <c r="BW595" s="264">
        <f>AVERAGE(BW152,BW158)</f>
        <v>-0.31483282969241477</v>
      </c>
      <c r="BX595" s="565"/>
      <c r="BY595" s="566"/>
      <c r="BZ595" s="566"/>
      <c r="CA595" s="566"/>
      <c r="CB595" s="566"/>
      <c r="CC595" s="260">
        <f>AVERAGE(CC152,CC158)</f>
        <v>-0.28118451452115223</v>
      </c>
      <c r="CD595" s="580"/>
      <c r="CE595" s="266">
        <f>AVERAGE(CE152,CE158)</f>
        <v>0</v>
      </c>
      <c r="CF595" s="541"/>
      <c r="CG595" s="266">
        <f>AVERAGE(CG152,CG158)</f>
        <v>0</v>
      </c>
      <c r="CH595" s="541"/>
    </row>
    <row r="596" spans="3:86" ht="17" customHeight="1" x14ac:dyDescent="0.2">
      <c r="X596" s="109"/>
      <c r="Y596" s="358"/>
      <c r="Z596" s="358"/>
      <c r="AA596" s="109"/>
      <c r="AC596" s="237"/>
      <c r="AT596" s="109"/>
      <c r="AU596" s="109"/>
      <c r="AV596" s="109"/>
      <c r="AW596" s="109"/>
      <c r="AX596" s="109"/>
      <c r="AY596" s="109"/>
      <c r="AZ596" s="109"/>
      <c r="BA596" s="109"/>
      <c r="BB596" s="485"/>
      <c r="BC596" s="94" t="s">
        <v>171</v>
      </c>
      <c r="BD596" s="608"/>
      <c r="BE596" s="242">
        <f>MIN(BE152,BE158)</f>
        <v>-0.40347472229540871</v>
      </c>
      <c r="BF596" s="608"/>
      <c r="BG596" s="566"/>
      <c r="BH596" s="566"/>
      <c r="BI596" s="566"/>
      <c r="BJ596" s="276"/>
      <c r="BK596" s="242">
        <f>MIN(BK152,BK158)</f>
        <v>-0.36421055966312021</v>
      </c>
      <c r="BL596" s="541"/>
      <c r="BM596" s="242">
        <f>MIN(BM152,BM158)</f>
        <v>-0.36836362169781134</v>
      </c>
      <c r="BN596" s="541"/>
      <c r="BO596" s="242">
        <f>MIN(BO152,BO158)</f>
        <v>-0.33630375780784127</v>
      </c>
      <c r="BP596" s="541"/>
      <c r="BQ596" s="242">
        <f>MIN(BQ152,BQ158)</f>
        <v>-0.33699121761422812</v>
      </c>
      <c r="BR596" s="541"/>
      <c r="BS596" s="242">
        <f>MIN(BS152,BS158)</f>
        <v>-0.3920602429088299</v>
      </c>
      <c r="BT596" s="541"/>
      <c r="BU596" s="242">
        <f>MIN(BU152,BU158)</f>
        <v>-0.52770499027604201</v>
      </c>
      <c r="BV596" s="541"/>
      <c r="BW596" s="242">
        <f>MIN(BW152,BW158)</f>
        <v>-0.40551640194097116</v>
      </c>
      <c r="BX596" s="565"/>
      <c r="BY596" s="566"/>
      <c r="BZ596" s="566"/>
      <c r="CA596" s="566"/>
      <c r="CB596" s="566"/>
      <c r="CC596" s="262">
        <f>MIN(CC152,CC158)</f>
        <v>-0.79619396819862132</v>
      </c>
      <c r="CD596" s="580"/>
      <c r="CE596" s="138">
        <f>MIN(CE152,CE158)</f>
        <v>0</v>
      </c>
      <c r="CF596" s="541"/>
      <c r="CG596" s="138">
        <f>MIN(CG152,CG158)</f>
        <v>0</v>
      </c>
      <c r="CH596" s="541"/>
    </row>
    <row r="597" spans="3:86" ht="17" customHeight="1" thickBot="1" x14ac:dyDescent="0.25">
      <c r="F597" s="109">
        <f>COUNTIFS(F160:F207,"&lt;&gt;",F160:F207,"&lt;&gt;0")</f>
        <v>42</v>
      </c>
      <c r="G597" s="109">
        <f>COUNTIFS(G160:G207,"&lt;&gt;",G160:G207,"&lt;&gt;0")</f>
        <v>42</v>
      </c>
      <c r="X597" s="109"/>
      <c r="Y597" s="358"/>
      <c r="Z597" s="358"/>
      <c r="AA597" s="109"/>
      <c r="AC597" s="109">
        <f>COUNTIFS(AC160:AC207,"&lt;&gt;",AC160:AC207,"&lt;&gt;0")</f>
        <v>42</v>
      </c>
      <c r="AT597" s="109"/>
      <c r="AU597" s="109"/>
      <c r="AV597" s="109"/>
      <c r="AW597" s="109"/>
      <c r="AX597" s="132">
        <f>AC597/F597</f>
        <v>1</v>
      </c>
      <c r="AY597" s="109"/>
      <c r="AZ597" s="109"/>
      <c r="BA597" s="109"/>
      <c r="BB597" s="486"/>
      <c r="BC597" s="96" t="s">
        <v>172</v>
      </c>
      <c r="BD597" s="609"/>
      <c r="BE597" s="271">
        <f>MAX(BE152,BE158)</f>
        <v>-0.22314269968999589</v>
      </c>
      <c r="BF597" s="611"/>
      <c r="BG597" s="571"/>
      <c r="BH597" s="571"/>
      <c r="BI597" s="571"/>
      <c r="BJ597" s="278"/>
      <c r="BK597" s="271">
        <f>MAX(BK152,BK158)</f>
        <v>-0.25982410182130422</v>
      </c>
      <c r="BL597" s="542"/>
      <c r="BM597" s="271">
        <f>MAX(BM152,BM158)</f>
        <v>-0.25171532603115276</v>
      </c>
      <c r="BN597" s="542"/>
      <c r="BO597" s="271">
        <f>MAX(BO152,BO158)</f>
        <v>-0.27399027568976142</v>
      </c>
      <c r="BP597" s="542"/>
      <c r="BQ597" s="271">
        <f>MAX(BQ152,BQ158)</f>
        <v>-0.27306923732595434</v>
      </c>
      <c r="BR597" s="542"/>
      <c r="BS597" s="271">
        <f>MAX(BS152,BS158)</f>
        <v>-0.21841370379336367</v>
      </c>
      <c r="BT597" s="542"/>
      <c r="BU597" s="271">
        <f>MAX(BU152,BU158)</f>
        <v>-0.20225997359798786</v>
      </c>
      <c r="BV597" s="542"/>
      <c r="BW597" s="271">
        <f>MAX(BW152,BW158)</f>
        <v>-0.22414925744385839</v>
      </c>
      <c r="BX597" s="570"/>
      <c r="BY597" s="571"/>
      <c r="BZ597" s="571"/>
      <c r="CA597" s="571"/>
      <c r="CB597" s="571"/>
      <c r="CC597" s="181">
        <f>MAX(CC152,CC158)</f>
        <v>0.23382493915631683</v>
      </c>
      <c r="CD597" s="581"/>
      <c r="CE597" s="139">
        <f>MAX(CE152,CE158)</f>
        <v>0</v>
      </c>
      <c r="CF597" s="542"/>
      <c r="CG597" s="139">
        <f>MAX(CG152,CG158)</f>
        <v>0</v>
      </c>
      <c r="CH597" s="542"/>
    </row>
    <row r="598" spans="3:86" ht="17" customHeight="1" x14ac:dyDescent="0.2">
      <c r="C598" s="403" t="s">
        <v>270</v>
      </c>
      <c r="V598" s="237" t="s">
        <v>169</v>
      </c>
      <c r="W598" s="237" t="s">
        <v>169</v>
      </c>
      <c r="X598" s="109">
        <f>GEOMEAN(X160:X207)</f>
        <v>2.7598682821334757</v>
      </c>
      <c r="Y598" s="109">
        <f t="shared" ref="Y598:AA598" si="169">GEOMEAN(Y160:Y207)</f>
        <v>8.0895822121988203</v>
      </c>
      <c r="Z598" s="109">
        <f t="shared" si="169"/>
        <v>10.731632721065729</v>
      </c>
      <c r="AA598" s="109">
        <f t="shared" si="169"/>
        <v>0.7470765250245045</v>
      </c>
      <c r="AC598" s="237"/>
      <c r="AT598" s="109">
        <f>GEOMEAN(AT160:AT207)</f>
        <v>10.073868811405884</v>
      </c>
      <c r="AU598" s="109">
        <f t="shared" ref="AU598:BA598" si="170">GEOMEAN(AU160:AU207)</f>
        <v>8.2071759881920983</v>
      </c>
      <c r="AV598" s="109">
        <f t="shared" si="170"/>
        <v>10.954944274552531</v>
      </c>
      <c r="AW598" s="109">
        <f t="shared" si="170"/>
        <v>13.912923612811854</v>
      </c>
      <c r="AX598" s="109">
        <f t="shared" si="170"/>
        <v>18.623157262712148</v>
      </c>
      <c r="AY598" s="109">
        <f t="shared" si="170"/>
        <v>3.6501266660517677</v>
      </c>
      <c r="AZ598" s="109">
        <f t="shared" si="170"/>
        <v>1.0145364461239976</v>
      </c>
      <c r="BA598" s="109">
        <f t="shared" si="170"/>
        <v>1.020808721216153</v>
      </c>
      <c r="BB598" s="617" t="str">
        <f>C598</f>
        <v>Class ECF6_444_SCC</v>
      </c>
      <c r="BC598" s="365" t="s">
        <v>170</v>
      </c>
      <c r="BD598" s="594" t="s">
        <v>39</v>
      </c>
      <c r="BE598" s="264">
        <f>AVERAGE(BE160,BE166,BE172,BE178,BE184,BE190,BE196,BE202)</f>
        <v>-0.33588206673756005</v>
      </c>
      <c r="BF598" s="251">
        <f>AVERAGE(BF160:BF207)</f>
        <v>-0.35589554622198927</v>
      </c>
      <c r="BG598" s="251">
        <f t="shared" ref="BG598:BJ598" si="171">AVERAGE(BG160:BG207)</f>
        <v>-0.39786935702416099</v>
      </c>
      <c r="BH598" s="251">
        <f t="shared" si="171"/>
        <v>-0.39193362780325308</v>
      </c>
      <c r="BI598" s="251">
        <f t="shared" si="171"/>
        <v>-0.36659210394223657</v>
      </c>
      <c r="BJ598" s="251">
        <f t="shared" si="171"/>
        <v>-0.35901602191732662</v>
      </c>
      <c r="BK598" s="264">
        <f>AVERAGE(BK160,BK166,BK172,BK178,BK184,BK190,BK196,BK202)</f>
        <v>-0.33572388648693707</v>
      </c>
      <c r="BL598" s="251">
        <f t="shared" ref="BL598" si="172">AVERAGE(BL160:BL207)</f>
        <v>-0.35268699877248383</v>
      </c>
      <c r="BM598" s="264">
        <f>AVERAGE(BM160,BM166,BM172,BM178,BM184,BM190,BM196,BM202)</f>
        <v>-0.34658956964216531</v>
      </c>
      <c r="BN598" s="251">
        <f t="shared" ref="BN598" si="173">AVERAGE(BN160:BN207)</f>
        <v>-0.36528113515969035</v>
      </c>
      <c r="BO598" s="264">
        <f>AVERAGE(BO160,BO166,BO172,BO178,BO184,BO190,BO196,BO202)</f>
        <v>-0.36077056998071905</v>
      </c>
      <c r="BP598" s="251">
        <f t="shared" ref="BP598" si="174">AVERAGE(BP160:BP207)</f>
        <v>-0.38922819381203677</v>
      </c>
      <c r="BQ598" s="264">
        <f>AVERAGE(BQ160,BQ166,BQ172,BQ178,BQ184,BQ190,BQ196,BQ202)</f>
        <v>-0.34249190212445907</v>
      </c>
      <c r="BR598" s="251">
        <f t="shared" ref="BR598" si="175">AVERAGE(BR160:BR207)</f>
        <v>-0.37073009145400398</v>
      </c>
      <c r="BS598" s="264">
        <f>AVERAGE(BS160,BS166,BS172,BS178,BS184,BS190,BS196,BS202)</f>
        <v>-0.3386137107621548</v>
      </c>
      <c r="BT598" s="251">
        <f t="shared" ref="BT598" si="176">AVERAGE(BT160:BT207)</f>
        <v>-0.35234628680917079</v>
      </c>
      <c r="BU598" s="264">
        <f>AVERAGE(BU160,BU166,BU172,BU178,BU184,BU190,BU196,BU202)</f>
        <v>-0.37088534007557572</v>
      </c>
      <c r="BV598" s="251">
        <f t="shared" ref="BV598" si="177">AVERAGE(BV160:BV207)</f>
        <v>-0.39601933280538659</v>
      </c>
      <c r="BW598" s="264">
        <f>AVERAGE(BW160,BW166,BW172,BW178,BW184,BW190,BW196,BW202)</f>
        <v>-0.33715381668036171</v>
      </c>
      <c r="BX598" s="251">
        <f t="shared" ref="BX598:CB598" si="178">AVERAGE(BX160:BX207)</f>
        <v>-0.35683806072379298</v>
      </c>
      <c r="BY598" s="251">
        <f t="shared" si="178"/>
        <v>-0.39878511285920865</v>
      </c>
      <c r="BZ598" s="251">
        <f t="shared" si="178"/>
        <v>-0.39292420521362248</v>
      </c>
      <c r="CA598" s="251">
        <f t="shared" si="178"/>
        <v>-0.36042582223465441</v>
      </c>
      <c r="CB598" s="251">
        <f t="shared" si="178"/>
        <v>-0.35995938858880283</v>
      </c>
      <c r="CC598" s="264">
        <f>AVERAGE(CC160,CC166,CC172,CC178,CC184,CC190,CC196,CC202)</f>
        <v>-5.4673547932239962E-2</v>
      </c>
      <c r="CD598" s="251">
        <f t="shared" ref="CD598" si="179">AVERAGE(CD160:CD207)</f>
        <v>-9.0908031202296083E-2</v>
      </c>
      <c r="CE598" s="266">
        <f>AVERAGE(CE160,CE166,CE172,CE178,CE184,CE190,CE196,CE202)</f>
        <v>0</v>
      </c>
      <c r="CF598" s="408">
        <f t="shared" ref="CF598" si="180">AVERAGE(CF160:CF207)</f>
        <v>0</v>
      </c>
      <c r="CG598" s="266">
        <f>AVERAGE(CG160,CG166,CG172,CG178,CG184,CG190,CG196,CG202)</f>
        <v>0</v>
      </c>
      <c r="CH598" s="408">
        <f t="shared" ref="CH598" si="181">AVERAGE(CH160:CH207)</f>
        <v>0</v>
      </c>
    </row>
    <row r="599" spans="3:86" ht="17" customHeight="1" x14ac:dyDescent="0.2">
      <c r="V599" s="237" t="s">
        <v>41</v>
      </c>
      <c r="W599" s="237" t="s">
        <v>41</v>
      </c>
      <c r="X599" s="109">
        <f>SUM(X160:X207)</f>
        <v>134.90890000000002</v>
      </c>
      <c r="Y599" s="109">
        <f t="shared" ref="Y599:AA599" si="182">SUM(Y160:Y207)</f>
        <v>356</v>
      </c>
      <c r="Z599" s="109">
        <f t="shared" si="182"/>
        <v>484</v>
      </c>
      <c r="AA599" s="109">
        <f t="shared" si="182"/>
        <v>36.851861111111106</v>
      </c>
      <c r="AC599" s="237"/>
      <c r="AT599" s="109">
        <f>SUM(AT160:AT207)</f>
        <v>488.67109999999985</v>
      </c>
      <c r="AU599" s="109">
        <f t="shared" ref="AU599:BA599" si="183">SUM(AU160:AU207)</f>
        <v>361</v>
      </c>
      <c r="AV599" s="109">
        <f t="shared" si="183"/>
        <v>495</v>
      </c>
      <c r="AW599" s="109">
        <f t="shared" si="183"/>
        <v>760.00805555555553</v>
      </c>
      <c r="AX599" s="109">
        <f t="shared" si="183"/>
        <v>810.89732082676255</v>
      </c>
      <c r="AY599" s="109">
        <f t="shared" si="183"/>
        <v>163.92742671481389</v>
      </c>
      <c r="AZ599" s="109">
        <f t="shared" si="183"/>
        <v>42.833333333333329</v>
      </c>
      <c r="BA599" s="109">
        <f t="shared" si="183"/>
        <v>43.375</v>
      </c>
      <c r="BB599" s="485"/>
      <c r="BC599" s="90" t="s">
        <v>171</v>
      </c>
      <c r="BD599" s="565"/>
      <c r="BE599" s="242">
        <f>MIN(BE160,BE166,BE172,BE178,BE184,BE190,BE196,BE202)</f>
        <v>-0.50781573607388997</v>
      </c>
      <c r="BF599" s="244">
        <f>MIN(BF160:BF207)</f>
        <v>-0.50072299496365091</v>
      </c>
      <c r="BG599" s="244">
        <f t="shared" ref="BG599:BJ599" si="184">MIN(BG160:BG207)</f>
        <v>-0.58487146532287582</v>
      </c>
      <c r="BH599" s="244">
        <f t="shared" si="184"/>
        <v>-0.58486885449437542</v>
      </c>
      <c r="BI599" s="244">
        <f t="shared" si="184"/>
        <v>-0.51564960408846328</v>
      </c>
      <c r="BJ599" s="244">
        <f t="shared" si="184"/>
        <v>-0.50745476815924884</v>
      </c>
      <c r="BK599" s="242">
        <f>MIN(BK160,BK166,BK172,BK178,BK184,BK190,BK196,BK202)</f>
        <v>-0.53174194228343175</v>
      </c>
      <c r="BL599" s="244">
        <f t="shared" ref="BL599" si="185">MIN(BL160:BL207)</f>
        <v>-0.5254665119588765</v>
      </c>
      <c r="BM599" s="242">
        <f>MIN(BM160,BM166,BM172,BM178,BM184,BM190,BM196,BM202)</f>
        <v>-0.53297245638346047</v>
      </c>
      <c r="BN599" s="244">
        <f t="shared" ref="BN599" si="186">MIN(BN160:BN207)</f>
        <v>-0.52755267618573265</v>
      </c>
      <c r="BO599" s="242">
        <f>MIN(BO160,BO166,BO172,BO178,BO184,BO190,BO196,BO202)</f>
        <v>-0.55813489494260538</v>
      </c>
      <c r="BP599" s="244">
        <f t="shared" ref="BP599" si="187">MIN(BP160:BP207)</f>
        <v>-0.52216655989578553</v>
      </c>
      <c r="BQ599" s="242">
        <f>MIN(BQ160,BQ166,BQ172,BQ178,BQ184,BQ190,BQ196,BQ202)</f>
        <v>-0.52290048483320395</v>
      </c>
      <c r="BR599" s="244">
        <f t="shared" ref="BR599" si="188">MIN(BR160:BR207)</f>
        <v>-0.50531099350216069</v>
      </c>
      <c r="BS599" s="242">
        <f>MIN(BS160,BS166,BS172,BS178,BS184,BS190,BS196,BS202)</f>
        <v>-0.54418312730040341</v>
      </c>
      <c r="BT599" s="244">
        <f t="shared" ref="BT599" si="189">MIN(BT160:BT207)</f>
        <v>-0.51387211808784572</v>
      </c>
      <c r="BU599" s="242">
        <f>MIN(BU160,BU166,BU172,BU178,BU184,BU190,BU196,BU202)</f>
        <v>-0.57100859816541538</v>
      </c>
      <c r="BV599" s="244">
        <f t="shared" ref="BV599" si="190">MIN(BV160:BV207)</f>
        <v>-0.56785664010619175</v>
      </c>
      <c r="BW599" s="242">
        <f>MIN(BW160,BW166,BW172,BW178,BW184,BW190,BW196,BW202)</f>
        <v>-0.50889685852817268</v>
      </c>
      <c r="BX599" s="244">
        <f t="shared" ref="BX599:CB599" si="191">MIN(BX160:BX207)</f>
        <v>-0.50149837293088373</v>
      </c>
      <c r="BY599" s="244">
        <f t="shared" si="191"/>
        <v>-0.58498820391499695</v>
      </c>
      <c r="BZ599" s="244">
        <f t="shared" si="191"/>
        <v>-0.58579846503200128</v>
      </c>
      <c r="CA599" s="244">
        <f t="shared" si="191"/>
        <v>-0.50767646698547542</v>
      </c>
      <c r="CB599" s="244">
        <f t="shared" si="191"/>
        <v>-0.50820996985429301</v>
      </c>
      <c r="CC599" s="242">
        <f>MIN(CC160,CC166,CC172,CC178,CC184,CC190,CC196,CC202)</f>
        <v>-0.22723833243121483</v>
      </c>
      <c r="CD599" s="244">
        <f t="shared" ref="CD599" si="192">MIN(CD160:CD207)</f>
        <v>-0.30522215450753931</v>
      </c>
      <c r="CE599" s="138">
        <f>MIN(CE160,CE166,CE172,CE178,CE184,CE190,CE196,CE202)</f>
        <v>0</v>
      </c>
      <c r="CF599" s="140">
        <f t="shared" ref="CF599" si="193">MIN(CF160:CF207)</f>
        <v>0</v>
      </c>
      <c r="CG599" s="138">
        <f>MIN(CG160,CG166,CG172,CG178,CG184,CG190,CG196,CG202)</f>
        <v>0</v>
      </c>
      <c r="CH599" s="140">
        <f t="shared" ref="CH599" si="194">MIN(CH160:CH207)</f>
        <v>0</v>
      </c>
    </row>
    <row r="600" spans="3:86" ht="17" customHeight="1" thickBot="1" x14ac:dyDescent="0.25">
      <c r="V600" s="237" t="s">
        <v>172</v>
      </c>
      <c r="W600" s="237" t="s">
        <v>172</v>
      </c>
      <c r="X600" s="109">
        <f>MAX(X160:X207)</f>
        <v>7.8604000000000003</v>
      </c>
      <c r="Y600" s="109">
        <f t="shared" ref="Y600:AA600" si="195">MAX(Y160:Y207)</f>
        <v>13</v>
      </c>
      <c r="Z600" s="109">
        <f t="shared" si="195"/>
        <v>19</v>
      </c>
      <c r="AA600" s="109">
        <f t="shared" si="195"/>
        <v>2.710083333333333</v>
      </c>
      <c r="AC600" s="237"/>
      <c r="AT600" s="109">
        <f>MAX(AT160:AT207)</f>
        <v>25.470300000000002</v>
      </c>
      <c r="AU600" s="109">
        <f t="shared" ref="AU600:BA600" si="196">MAX(AU160:AU207)</f>
        <v>13</v>
      </c>
      <c r="AV600" s="109">
        <f t="shared" si="196"/>
        <v>19</v>
      </c>
      <c r="AW600" s="109">
        <f t="shared" si="196"/>
        <v>83.75</v>
      </c>
      <c r="AX600" s="109">
        <f t="shared" si="196"/>
        <v>34.416265303376832</v>
      </c>
      <c r="AY600" s="109">
        <f t="shared" si="196"/>
        <v>9.4014324082363476</v>
      </c>
      <c r="AZ600" s="109">
        <f t="shared" si="196"/>
        <v>1.8333333333333333</v>
      </c>
      <c r="BA600" s="109">
        <f t="shared" si="196"/>
        <v>2.375</v>
      </c>
      <c r="BB600" s="485"/>
      <c r="BC600" s="461" t="s">
        <v>172</v>
      </c>
      <c r="BD600" s="565"/>
      <c r="BE600" s="263">
        <f>MAX(BE160,BE166,BE172,BE178,BE184,BE190,BE196,BE202)</f>
        <v>-0.20177788110896899</v>
      </c>
      <c r="BF600" s="265">
        <f>MAX(BF160:BF207)</f>
        <v>-0.22563590269399803</v>
      </c>
      <c r="BG600" s="265">
        <f t="shared" ref="BG600:BJ600" si="197">MAX(BG160:BG207)</f>
        <v>-0.24875885798486586</v>
      </c>
      <c r="BH600" s="265">
        <f t="shared" si="197"/>
        <v>-0.23924826863141802</v>
      </c>
      <c r="BI600" s="265">
        <f t="shared" si="197"/>
        <v>-0.23082035468951478</v>
      </c>
      <c r="BJ600" s="265">
        <f t="shared" si="197"/>
        <v>-0.22710531554312954</v>
      </c>
      <c r="BK600" s="263">
        <f>MAX(BK160,BK166,BK172,BK178,BK184,BK190,BK196,BK202)</f>
        <v>-0.2206304312521481</v>
      </c>
      <c r="BL600" s="265">
        <f t="shared" ref="BL600" si="198">MAX(BL160:BL207)</f>
        <v>-0.23290772442116248</v>
      </c>
      <c r="BM600" s="263">
        <f>MAX(BM160,BM166,BM172,BM178,BM184,BM190,BM196,BM202)</f>
        <v>-0.2069518092387006</v>
      </c>
      <c r="BN600" s="265">
        <f t="shared" ref="BN600" si="199">MAX(BN160:BN207)</f>
        <v>-0.22167480397055273</v>
      </c>
      <c r="BO600" s="263">
        <f>MAX(BO160,BO166,BO172,BO178,BO184,BO190,BO196,BO202)</f>
        <v>-0.23771465013461879</v>
      </c>
      <c r="BP600" s="265">
        <f t="shared" ref="BP600" si="200">MAX(BP160:BP207)</f>
        <v>-0.26862505510266876</v>
      </c>
      <c r="BQ600" s="263">
        <f>MAX(BQ160,BQ166,BQ172,BQ178,BQ184,BQ190,BQ196,BQ202)</f>
        <v>-0.232188697705074</v>
      </c>
      <c r="BR600" s="265">
        <f t="shared" ref="BR600" si="201">MAX(BR160:BR207)</f>
        <v>-0.25434745351870591</v>
      </c>
      <c r="BS600" s="263">
        <f>MAX(BS160,BS166,BS172,BS178,BS184,BS190,BS196,BS202)</f>
        <v>-0.20569246857525814</v>
      </c>
      <c r="BT600" s="265">
        <f t="shared" ref="BT600" si="202">MAX(BT160:BT207)</f>
        <v>-0.21779964643628491</v>
      </c>
      <c r="BU600" s="263">
        <f>MAX(BU160,BU166,BU172,BU178,BU184,BU190,BU196,BU202)</f>
        <v>-0.21965313603639935</v>
      </c>
      <c r="BV600" s="265">
        <f t="shared" ref="BV600" si="203">MAX(BV160:BV207)</f>
        <v>-0.26248229692008751</v>
      </c>
      <c r="BW600" s="263">
        <f>MAX(BW160,BW166,BW172,BW178,BW184,BW190,BW196,BW202)</f>
        <v>-0.203204793859042</v>
      </c>
      <c r="BX600" s="265">
        <f t="shared" ref="BX600:CB600" si="204">MAX(BX160:BX207)</f>
        <v>-0.22588142160559355</v>
      </c>
      <c r="BY600" s="265">
        <f t="shared" si="204"/>
        <v>-0.24745486876359712</v>
      </c>
      <c r="BZ600" s="265">
        <f t="shared" si="204"/>
        <v>-0.23855660980630222</v>
      </c>
      <c r="CA600" s="265">
        <f t="shared" si="204"/>
        <v>-0.2270991801014538</v>
      </c>
      <c r="CB600" s="265">
        <f t="shared" si="204"/>
        <v>-0.22725136701994206</v>
      </c>
      <c r="CC600" s="263">
        <f>MAX(CC160,CC166,CC172,CC178,CC184,CC190,CC196,CC202)</f>
        <v>6.9008381340567558E-4</v>
      </c>
      <c r="CD600" s="265">
        <f t="shared" ref="CD600" si="205">MAX(CD160:CD207)</f>
        <v>2.4083151567664277E-4</v>
      </c>
      <c r="CE600" s="407">
        <f>MAX(CE160,CE166,CE172,CE178,CE184,CE190,CE196,CE202)</f>
        <v>0</v>
      </c>
      <c r="CF600" s="267">
        <f t="shared" ref="CF600" si="206">MAX(CF160:CF207)</f>
        <v>0</v>
      </c>
      <c r="CG600" s="407">
        <f>MAX(CG160,CG166,CG172,CG178,CG184,CG190,CG196,CG202)</f>
        <v>0</v>
      </c>
      <c r="CH600" s="267">
        <f t="shared" ref="CH600" si="207">MAX(CH160:CH207)</f>
        <v>0</v>
      </c>
    </row>
    <row r="601" spans="3:86" ht="17" customHeight="1" thickBot="1" x14ac:dyDescent="0.25">
      <c r="V601" s="237" t="s">
        <v>171</v>
      </c>
      <c r="W601" s="237" t="s">
        <v>171</v>
      </c>
      <c r="X601" s="109">
        <f>MIN(X160:X207)</f>
        <v>0.90610000000000002</v>
      </c>
      <c r="Y601" s="109">
        <f t="shared" ref="Y601:AA601" si="208">MIN(Y160:Y207)</f>
        <v>5</v>
      </c>
      <c r="Z601" s="109">
        <f t="shared" si="208"/>
        <v>6</v>
      </c>
      <c r="AA601" s="109">
        <f t="shared" si="208"/>
        <v>0.26844444444444443</v>
      </c>
      <c r="AC601" s="237"/>
      <c r="AT601" s="109">
        <f>MIN(AT160:AT207)</f>
        <v>4.1231</v>
      </c>
      <c r="AU601" s="109">
        <f t="shared" ref="AU601:BA601" si="209">MIN(AU160:AU207)</f>
        <v>5</v>
      </c>
      <c r="AV601" s="109">
        <f t="shared" si="209"/>
        <v>6</v>
      </c>
      <c r="AW601" s="109">
        <f t="shared" si="209"/>
        <v>4.9697499999999994</v>
      </c>
      <c r="AX601" s="109">
        <f t="shared" si="209"/>
        <v>10.716920996716244</v>
      </c>
      <c r="AY601" s="109">
        <f t="shared" si="209"/>
        <v>2.1246338078840519</v>
      </c>
      <c r="AZ601" s="109">
        <f t="shared" si="209"/>
        <v>1</v>
      </c>
      <c r="BA601" s="109">
        <f t="shared" si="209"/>
        <v>1</v>
      </c>
      <c r="BB601" s="485"/>
      <c r="BC601" s="366" t="s">
        <v>170</v>
      </c>
      <c r="BD601" s="606" t="s">
        <v>147</v>
      </c>
      <c r="BE601" s="241">
        <f>AVERAGE(BE162,BE168,BE174,BE180,BE186,BE192,BE198,BD204)</f>
        <v>-0.35853401391963818</v>
      </c>
      <c r="BF601" s="610"/>
      <c r="BG601" s="564"/>
      <c r="BH601" s="564"/>
      <c r="BI601" s="564"/>
      <c r="BJ601" s="274"/>
      <c r="BK601" s="241">
        <f>AVERAGE(BK162,BK168,BK174,BK180,BK186,BK192,BK198,BJ204)</f>
        <v>-0.35530043696003444</v>
      </c>
      <c r="BL601" s="540"/>
      <c r="BM601" s="241">
        <f>AVERAGE(BM162,BM168,BM174,BM180,BM186,BM192,BM198,BL204)</f>
        <v>-0.36849855786605662</v>
      </c>
      <c r="BN601" s="540"/>
      <c r="BO601" s="241">
        <f>AVERAGE(BO162,BO168,BO174,BO180,BO186,BO192,BO198,BN204)</f>
        <v>-0.37979991104763006</v>
      </c>
      <c r="BP601" s="540"/>
      <c r="BQ601" s="241">
        <f>AVERAGE(BQ162,BQ168,BQ174,BQ180,BQ186,BQ192,BQ198,BP204)</f>
        <v>-0.36034963882814081</v>
      </c>
      <c r="BR601" s="540"/>
      <c r="BS601" s="241">
        <f>AVERAGE(BS162,BS168,BS174,BS180,BS186,BS192,BS198,BR204)</f>
        <v>-0.35564162974416608</v>
      </c>
      <c r="BT601" s="540"/>
      <c r="BU601" s="241">
        <f>AVERAGE(BU162,BU168,BU174,BU180,BU186,BU192,BU198,BT204)</f>
        <v>-0.40085588358348112</v>
      </c>
      <c r="BV601" s="540"/>
      <c r="BW601" s="241">
        <f>AVERAGE(BW162,BW168,BW174,BW180,BW186,BW192,BW198,BV204)</f>
        <v>-0.35906903489009101</v>
      </c>
      <c r="BX601" s="569"/>
      <c r="BY601" s="564"/>
      <c r="BZ601" s="564"/>
      <c r="CA601" s="564"/>
      <c r="CB601" s="564"/>
      <c r="CC601" s="241">
        <f>AVERAGE(CC162,CC168,CC174,CC180,CC186,CC192,CC198,CB204)</f>
        <v>-0.1004110997718257</v>
      </c>
      <c r="CD601" s="579"/>
      <c r="CE601" s="400">
        <f>AVERAGE(CE162,CE168,CE174,CE180,CE186,CE192,CE198,CD204)</f>
        <v>0</v>
      </c>
      <c r="CF601" s="599"/>
      <c r="CG601" s="400">
        <f>AVERAGE(CG162,CG168,CG174,CG180,CG186,CG192,CG198,CF204)</f>
        <v>0</v>
      </c>
      <c r="CH601" s="599"/>
    </row>
    <row r="602" spans="3:86" ht="17" customHeight="1" x14ac:dyDescent="0.2">
      <c r="V602" s="237" t="s">
        <v>173</v>
      </c>
      <c r="W602" s="237" t="s">
        <v>173</v>
      </c>
      <c r="X602" s="109"/>
      <c r="Y602" s="358"/>
      <c r="Z602" s="358"/>
      <c r="AA602" s="109"/>
      <c r="AC602" s="237"/>
      <c r="AT602" s="93">
        <f>AT598/X598</f>
        <v>3.6501266660517682</v>
      </c>
      <c r="AU602" s="93">
        <f>AU598/Y598</f>
        <v>1.0145364461239976</v>
      </c>
      <c r="AV602" s="93">
        <f>AV598/Z598</f>
        <v>1.020808721216153</v>
      </c>
      <c r="AW602" s="93">
        <f>AW598/AA598</f>
        <v>18.623157262712148</v>
      </c>
      <c r="AX602" s="109"/>
      <c r="AY602" s="109"/>
      <c r="AZ602" s="109"/>
      <c r="BA602" s="109"/>
      <c r="BB602" s="485"/>
      <c r="BC602" s="90" t="s">
        <v>171</v>
      </c>
      <c r="BD602" s="565"/>
      <c r="BE602" s="242">
        <f>MIN(BE162,BE168,BE174,BE180,BE186,BE192,BE198,BD204)</f>
        <v>-0.50937712343738384</v>
      </c>
      <c r="BF602" s="608"/>
      <c r="BG602" s="566"/>
      <c r="BH602" s="566"/>
      <c r="BI602" s="566"/>
      <c r="BJ602" s="276"/>
      <c r="BK602" s="242">
        <f>MIN(BK162,BK168,BK174,BK180,BK186,BK192,BK198,BJ204)</f>
        <v>-0.52967907806644643</v>
      </c>
      <c r="BL602" s="541"/>
      <c r="BM602" s="242">
        <f>MIN(BM162,BM168,BM174,BM180,BM186,BM192,BM198,BL204)</f>
        <v>-0.5326670376796796</v>
      </c>
      <c r="BN602" s="541"/>
      <c r="BO602" s="242">
        <f>MIN(BO162,BO168,BO174,BO180,BO186,BO192,BO198,BN204)</f>
        <v>-0.53889999731222038</v>
      </c>
      <c r="BP602" s="541"/>
      <c r="BQ602" s="242">
        <f>MIN(BQ162,BQ168,BQ174,BQ180,BQ186,BQ192,BQ198,BP204)</f>
        <v>-0.5138958491974287</v>
      </c>
      <c r="BR602" s="541"/>
      <c r="BS602" s="242">
        <f>MIN(BS162,BS168,BS174,BS180,BS186,BS192,BS198,BR204)</f>
        <v>-0.52678020526966818</v>
      </c>
      <c r="BT602" s="541"/>
      <c r="BU602" s="242">
        <f>MIN(BU162,BU168,BU174,BU180,BU186,BU192,BU198,BT204)</f>
        <v>-0.57852918536128328</v>
      </c>
      <c r="BV602" s="541"/>
      <c r="BW602" s="242">
        <f>MIN(BW162,BW168,BW174,BW180,BW186,BW192,BW198,BV204)</f>
        <v>-0.51031711047962636</v>
      </c>
      <c r="BX602" s="565"/>
      <c r="BY602" s="566"/>
      <c r="BZ602" s="566"/>
      <c r="CA602" s="566"/>
      <c r="CB602" s="566"/>
      <c r="CC602" s="242">
        <f>MIN(CC162,CC168,CC174,CC180,CC186,CC192,CC198,CB204)</f>
        <v>-0.30023871619323583</v>
      </c>
      <c r="CD602" s="541"/>
      <c r="CE602" s="138">
        <f>MIN(CE162,CE168,CE174,CE180,CE186,CE192,CE198,CD204)</f>
        <v>0</v>
      </c>
      <c r="CF602" s="541"/>
      <c r="CG602" s="138">
        <f>MIN(CG162,CG168,CG174,CG180,CG186,CG192,CG198,CF204)</f>
        <v>0</v>
      </c>
      <c r="CH602" s="541"/>
    </row>
    <row r="603" spans="3:86" ht="17" customHeight="1" thickBot="1" x14ac:dyDescent="0.25">
      <c r="X603" s="109"/>
      <c r="Y603" s="358"/>
      <c r="Z603" s="358"/>
      <c r="AA603" s="109"/>
      <c r="AC603" s="237"/>
      <c r="AT603" s="109"/>
      <c r="AU603" s="109"/>
      <c r="AV603" s="109"/>
      <c r="AW603" s="109"/>
      <c r="AX603" s="109"/>
      <c r="AY603" s="109"/>
      <c r="AZ603" s="109"/>
      <c r="BA603" s="109"/>
      <c r="BB603" s="485"/>
      <c r="BC603" s="90" t="s">
        <v>172</v>
      </c>
      <c r="BD603" s="530"/>
      <c r="BE603" s="271">
        <f>MAX(BE162,BE168,BE174,BE180,BE186,BE192,BE198,BD204)</f>
        <v>-0.22284049192690536</v>
      </c>
      <c r="BF603" s="608"/>
      <c r="BG603" s="566"/>
      <c r="BH603" s="566"/>
      <c r="BI603" s="566"/>
      <c r="BJ603" s="276"/>
      <c r="BK603" s="271">
        <f>MAX(BK162,BK168,BK174,BK180,BK186,BK192,BK198,BJ204)</f>
        <v>-0.23490192434553203</v>
      </c>
      <c r="BL603" s="541"/>
      <c r="BM603" s="271">
        <f>MAX(BM162,BM168,BM174,BM180,BM186,BM192,BM198,BL204)</f>
        <v>-0.21951229321721422</v>
      </c>
      <c r="BN603" s="541"/>
      <c r="BO603" s="271">
        <f>MAX(BO162,BO168,BO174,BO180,BO186,BO192,BO198,BN204)</f>
        <v>-0.25372227643261314</v>
      </c>
      <c r="BP603" s="541"/>
      <c r="BQ603" s="271">
        <f>MAX(BQ162,BQ168,BQ174,BQ180,BQ186,BQ192,BQ198,BP204)</f>
        <v>-0.24194702502384891</v>
      </c>
      <c r="BR603" s="541"/>
      <c r="BS603" s="271">
        <f>MAX(BS162,BS168,BS174,BS180,BS186,BS192,BS198,BR204)</f>
        <v>-0.21848098029524687</v>
      </c>
      <c r="BT603" s="541"/>
      <c r="BU603" s="271">
        <f>MAX(BU162,BU168,BU174,BU180,BU186,BU192,BU198,BT204)</f>
        <v>-0.26248414255623476</v>
      </c>
      <c r="BV603" s="541"/>
      <c r="BW603" s="271">
        <f>MAX(BW162,BW168,BW174,BW180,BW186,BW192,BW198,BV204)</f>
        <v>-0.22253315850771249</v>
      </c>
      <c r="BX603" s="565"/>
      <c r="BY603" s="566"/>
      <c r="BZ603" s="566"/>
      <c r="CA603" s="566"/>
      <c r="CB603" s="566"/>
      <c r="CC603" s="271">
        <f>MAX(CC162,CC168,CC174,CC180,CC186,CC192,CC198,CB204)</f>
        <v>6.4602294586822066E-4</v>
      </c>
      <c r="CD603" s="541"/>
      <c r="CE603" s="139">
        <f>MAX(CE162,CE168,CE174,CE180,CE186,CE192,CE198,CD204)</f>
        <v>0</v>
      </c>
      <c r="CF603" s="541"/>
      <c r="CG603" s="139">
        <f>MAX(CG162,CG168,CG174,CG180,CG186,CG192,CG198,CF204)</f>
        <v>0</v>
      </c>
      <c r="CH603" s="541"/>
    </row>
    <row r="604" spans="3:86" ht="17" customHeight="1" x14ac:dyDescent="0.2">
      <c r="X604" s="109"/>
      <c r="Y604" s="358"/>
      <c r="Z604" s="358"/>
      <c r="AA604" s="109"/>
      <c r="AC604" s="237"/>
      <c r="AT604" s="109"/>
      <c r="AU604" s="109"/>
      <c r="AV604" s="109"/>
      <c r="AW604" s="109"/>
      <c r="AX604" s="109"/>
      <c r="AY604" s="109"/>
      <c r="AZ604" s="109"/>
      <c r="BA604" s="109"/>
      <c r="BB604" s="485"/>
      <c r="BC604" s="94" t="s">
        <v>170</v>
      </c>
      <c r="BD604" s="607" t="s">
        <v>46</v>
      </c>
      <c r="BE604" s="264">
        <f>AVERAGE(BE164,BE170,BE176,BE182,BE188,BE194,BE200,BE206)</f>
        <v>-0.37336888166817045</v>
      </c>
      <c r="BF604" s="608"/>
      <c r="BG604" s="566"/>
      <c r="BH604" s="566"/>
      <c r="BI604" s="566"/>
      <c r="BJ604" s="276"/>
      <c r="BK604" s="264">
        <f>AVERAGE(BK164,BK170,BK176,BK182,BK188,BK194,BK200,BK206)</f>
        <v>-0.36797620711992202</v>
      </c>
      <c r="BL604" s="541"/>
      <c r="BM604" s="264">
        <f>AVERAGE(BM164,BM170,BM176,BM182,BM188,BM194,BM200,BM206)</f>
        <v>-0.38119484131465503</v>
      </c>
      <c r="BN604" s="541"/>
      <c r="BO604" s="264">
        <f>AVERAGE(BO164,BO170,BO176,BO182,BO188,BO194,BO200,BO206)</f>
        <v>-0.39492174855380963</v>
      </c>
      <c r="BP604" s="541"/>
      <c r="BQ604" s="264">
        <f>AVERAGE(BQ164,BQ170,BQ176,BQ182,BQ188,BQ194,BQ200,BQ206)</f>
        <v>-0.37673644955211028</v>
      </c>
      <c r="BR604" s="541"/>
      <c r="BS604" s="264">
        <f>AVERAGE(BS164,BS170,BS176,BS182,BS188,BS194,BS200,BS206)</f>
        <v>-0.36536936736994585</v>
      </c>
      <c r="BT604" s="541"/>
      <c r="BU604" s="264">
        <f>AVERAGE(BU164,BU170,BU176,BU182,BU188,BU194,BU200,BU206)</f>
        <v>-0.41947403570968539</v>
      </c>
      <c r="BV604" s="541"/>
      <c r="BW604" s="264">
        <f>AVERAGE(BW164,BW170,BW176,BW182,BW188,BW194,BW200,BW206)</f>
        <v>-0.37388668265137748</v>
      </c>
      <c r="BX604" s="565"/>
      <c r="BY604" s="566"/>
      <c r="BZ604" s="566"/>
      <c r="CA604" s="566"/>
      <c r="CB604" s="566"/>
      <c r="CC604" s="264">
        <f>AVERAGE(CC164,CC170,CC176,CC182,CC188,CC194,CC200,CC206)</f>
        <v>-0.12698891786458441</v>
      </c>
      <c r="CD604" s="541"/>
      <c r="CE604" s="266">
        <f>AVERAGE(CE164,CE170,CE176,CE182,CE188,CE194,CE200,CE206)</f>
        <v>0</v>
      </c>
      <c r="CF604" s="541"/>
      <c r="CG604" s="266">
        <f>AVERAGE(CG164,CG170,CG176,CG182,CG188,CG194,CG200,CG206)</f>
        <v>0</v>
      </c>
      <c r="CH604" s="541"/>
    </row>
    <row r="605" spans="3:86" ht="17" customHeight="1" x14ac:dyDescent="0.2">
      <c r="X605" s="109"/>
      <c r="Y605" s="358"/>
      <c r="Z605" s="358"/>
      <c r="AA605" s="109"/>
      <c r="AC605" s="237"/>
      <c r="AT605" s="109"/>
      <c r="AU605" s="109"/>
      <c r="AV605" s="109"/>
      <c r="AW605" s="109"/>
      <c r="AX605" s="109"/>
      <c r="AY605" s="109"/>
      <c r="AZ605" s="109"/>
      <c r="BA605" s="109"/>
      <c r="BB605" s="485"/>
      <c r="BC605" s="94" t="s">
        <v>171</v>
      </c>
      <c r="BD605" s="608"/>
      <c r="BE605" s="242">
        <f>MIN(BE164,BE170,BE176,BE182,BE188,BE194,BE200,BE206)</f>
        <v>-0.49737399394726178</v>
      </c>
      <c r="BF605" s="608"/>
      <c r="BG605" s="566"/>
      <c r="BH605" s="566"/>
      <c r="BI605" s="566"/>
      <c r="BJ605" s="276"/>
      <c r="BK605" s="242">
        <f>MIN(BK164,BK170,BK176,BK182,BK188,BK194,BK200,BK206)</f>
        <v>-0.52197151280708021</v>
      </c>
      <c r="BL605" s="541"/>
      <c r="BM605" s="242">
        <f>MIN(BM164,BM170,BM176,BM182,BM188,BM194,BM200,BM206)</f>
        <v>-0.52516281374531992</v>
      </c>
      <c r="BN605" s="541"/>
      <c r="BO605" s="242">
        <f>MIN(BO164,BO170,BO176,BO182,BO188,BO194,BO200,BO206)</f>
        <v>-0.51968954149118685</v>
      </c>
      <c r="BP605" s="541"/>
      <c r="BQ605" s="242">
        <f>MIN(BQ164,BQ170,BQ176,BQ182,BQ188,BQ194,BQ200,BQ206)</f>
        <v>-0.50411449554280308</v>
      </c>
      <c r="BR605" s="541"/>
      <c r="BS605" s="242">
        <f>MIN(BS164,BS170,BS176,BS182,BS188,BS194,BS200,BS206)</f>
        <v>-0.49912130042491787</v>
      </c>
      <c r="BT605" s="541"/>
      <c r="BU605" s="242">
        <f>MIN(BU164,BU170,BU176,BU182,BU188,BU194,BU200,BU206)</f>
        <v>-0.56817095031389686</v>
      </c>
      <c r="BV605" s="541"/>
      <c r="BW605" s="242">
        <f>MIN(BW164,BW170,BW176,BW182,BW188,BW194,BW200,BW206)</f>
        <v>-0.49802220192325175</v>
      </c>
      <c r="BX605" s="565"/>
      <c r="BY605" s="566"/>
      <c r="BZ605" s="566"/>
      <c r="CA605" s="566"/>
      <c r="CB605" s="566"/>
      <c r="CC605" s="242">
        <f>MIN(CC164,CC170,CC176,CC182,CC188,CC194,CC200,CC206)</f>
        <v>-0.47454922741622063</v>
      </c>
      <c r="CD605" s="541"/>
      <c r="CE605" s="138">
        <f>MIN(CE164,CE170,CE176,CE182,CE188,CE194,CE200,CE206)</f>
        <v>0</v>
      </c>
      <c r="CF605" s="541"/>
      <c r="CG605" s="138">
        <f>MIN(CG164,CG170,CG176,CG182,CG188,CG194,CG200,CG206)</f>
        <v>0</v>
      </c>
      <c r="CH605" s="541"/>
    </row>
    <row r="606" spans="3:86" ht="17" customHeight="1" thickBot="1" x14ac:dyDescent="0.25">
      <c r="F606" s="109">
        <f>COUNTIFS(F172:F207,"&lt;&gt;",F172:F207,"&lt;&gt;0")</f>
        <v>30</v>
      </c>
      <c r="G606" s="109">
        <f>COUNTIFS(G172:G207,"&lt;&gt;",G172:G207,"&lt;&gt;0")</f>
        <v>30</v>
      </c>
      <c r="X606" s="109"/>
      <c r="Y606" s="358"/>
      <c r="Z606" s="358"/>
      <c r="AA606" s="109"/>
      <c r="AC606" s="109">
        <f>COUNTIFS(AC172:AC207,"&lt;&gt;",AC172:AC207,"&lt;&gt;0")</f>
        <v>30</v>
      </c>
      <c r="AT606" s="109"/>
      <c r="AU606" s="109"/>
      <c r="AV606" s="109"/>
      <c r="AW606" s="109"/>
      <c r="AX606" s="132">
        <f>AC606/F606</f>
        <v>1</v>
      </c>
      <c r="AY606" s="109"/>
      <c r="AZ606" s="109"/>
      <c r="BA606" s="109"/>
      <c r="BB606" s="485"/>
      <c r="BC606" s="96" t="s">
        <v>172</v>
      </c>
      <c r="BD606" s="611"/>
      <c r="BE606" s="271">
        <f>MAX(BE164,BE170,BE176,BE182,BE188,BE194,BE200,BE206)</f>
        <v>-0.24776318440350142</v>
      </c>
      <c r="BF606" s="611"/>
      <c r="BG606" s="571"/>
      <c r="BH606" s="571"/>
      <c r="BI606" s="571"/>
      <c r="BJ606" s="278"/>
      <c r="BK606" s="271">
        <f>MAX(BK164,BK170,BK176,BK182,BK188,BK194,BK200,BK206)</f>
        <v>-0.24502056012964835</v>
      </c>
      <c r="BL606" s="542"/>
      <c r="BM606" s="271">
        <f>MAX(BM164,BM170,BM176,BM182,BM188,BM194,BM200,BM206)</f>
        <v>-0.23492898465289513</v>
      </c>
      <c r="BN606" s="542"/>
      <c r="BO606" s="271">
        <f>MAX(BO164,BO170,BO176,BO182,BO188,BO194,BO200,BO206)</f>
        <v>-0.27259736910789301</v>
      </c>
      <c r="BP606" s="542"/>
      <c r="BQ606" s="271">
        <f>MAX(BQ164,BQ170,BQ176,BQ182,BQ188,BQ194,BQ200,BQ206)</f>
        <v>-0.25782979140322848</v>
      </c>
      <c r="BR606" s="542"/>
      <c r="BS606" s="271">
        <f>MAX(BS164,BS170,BS176,BS182,BS188,BS194,BS200,BS206)</f>
        <v>-0.22935650728612766</v>
      </c>
      <c r="BT606" s="542"/>
      <c r="BU606" s="271">
        <f>MAX(BU164,BU170,BU176,BU182,BU188,BU194,BU200,BU206)</f>
        <v>-0.29896833317060179</v>
      </c>
      <c r="BV606" s="542"/>
      <c r="BW606" s="271">
        <f>MAX(BW164,BW170,BW176,BW182,BW188,BW194,BW200,BW206)</f>
        <v>-0.2465344603905032</v>
      </c>
      <c r="BX606" s="570"/>
      <c r="BY606" s="571"/>
      <c r="BZ606" s="571"/>
      <c r="CA606" s="571"/>
      <c r="CB606" s="571"/>
      <c r="CC606" s="271">
        <f>MAX(CC164,CC170,CC176,CC182,CC188,CC194,CC200,CC206)</f>
        <v>-2.8344008722985185E-4</v>
      </c>
      <c r="CD606" s="542"/>
      <c r="CE606" s="139">
        <f>MAX(CE164,CE170,CE176,CE182,CE188,CE194,CE200,CE206)</f>
        <v>0</v>
      </c>
      <c r="CF606" s="542"/>
      <c r="CG606" s="139">
        <f>MAX(CG164,CG170,CG176,CG182,CG188,CG194,CG200,CG206)</f>
        <v>0</v>
      </c>
      <c r="CH606" s="542"/>
    </row>
    <row r="607" spans="3:86" ht="17" hidden="1" customHeight="1" x14ac:dyDescent="0.2">
      <c r="C607" s="403" t="s">
        <v>259</v>
      </c>
      <c r="V607" s="237" t="s">
        <v>169</v>
      </c>
      <c r="W607" s="237" t="s">
        <v>169</v>
      </c>
      <c r="X607" s="109">
        <f>GEOMEAN(X172:X207)</f>
        <v>2.6765688738607145</v>
      </c>
      <c r="Y607" s="109">
        <f t="shared" ref="Y607:AA607" si="210">GEOMEAN(Y172:Y207)</f>
        <v>8.0730235419219518</v>
      </c>
      <c r="Z607" s="109">
        <f t="shared" si="210"/>
        <v>10.581855092630564</v>
      </c>
      <c r="AA607" s="109">
        <f t="shared" si="210"/>
        <v>0.7945303792530668</v>
      </c>
      <c r="AC607" s="237"/>
      <c r="AT607" s="109">
        <f>GEOMEAN(AT172:AT207)</f>
        <v>10.356487534309501</v>
      </c>
      <c r="AU607" s="109">
        <f t="shared" ref="AU607:BA607" si="211">GEOMEAN(AU172:AU207)</f>
        <v>8.0730235419219518</v>
      </c>
      <c r="AV607" s="109">
        <f t="shared" si="211"/>
        <v>10.581855092630564</v>
      </c>
      <c r="AW607" s="109">
        <f t="shared" si="211"/>
        <v>15.047164064622576</v>
      </c>
      <c r="AX607" s="109">
        <f t="shared" si="211"/>
        <v>18.938437670273004</v>
      </c>
      <c r="AY607" s="109">
        <f t="shared" si="211"/>
        <v>3.8693147915791091</v>
      </c>
      <c r="AZ607" s="109">
        <f t="shared" si="211"/>
        <v>1</v>
      </c>
      <c r="BA607" s="109">
        <f t="shared" si="211"/>
        <v>1</v>
      </c>
      <c r="BB607" s="598" t="str">
        <f>C607</f>
        <v>Class ECF7_SCC</v>
      </c>
      <c r="BC607" s="366" t="s">
        <v>170</v>
      </c>
      <c r="BD607" s="614" t="s">
        <v>39</v>
      </c>
      <c r="BE607" s="241" t="e">
        <f>AVERAGE(BE334,BE340,BE346,BE352,BE358,BE364,BE370,BE376,BE382)</f>
        <v>#VALUE!</v>
      </c>
      <c r="BF607" s="243" t="e">
        <f>AVERAGE(BF334:BF387)</f>
        <v>#VALUE!</v>
      </c>
      <c r="BG607" s="243" t="e">
        <f>AVERAGE(BG334:BG387)</f>
        <v>#VALUE!</v>
      </c>
      <c r="BH607" s="243" t="e">
        <f>AVERAGE(BH334:BH387)</f>
        <v>#VALUE!</v>
      </c>
      <c r="BI607" s="243" t="e">
        <f>AVERAGE(BI334:BI387)</f>
        <v>#VALUE!</v>
      </c>
      <c r="BJ607" s="243" t="e">
        <f>AVERAGE(BJ334:BJ387)</f>
        <v>#VALUE!</v>
      </c>
      <c r="BK607" s="241" t="e">
        <f>AVERAGE(BK334,BK340,BK346,BK352,BK358,BK364,BK370,BK376,BK382)</f>
        <v>#VALUE!</v>
      </c>
      <c r="BL607" s="249" t="e">
        <f>AVERAGE(BL334:BL387)</f>
        <v>#VALUE!</v>
      </c>
      <c r="BM607" s="241" t="e">
        <f>AVERAGE(BM334,BM340,BM346,BM352,BM358,BM364,BM370,BM376,BM382)</f>
        <v>#VALUE!</v>
      </c>
      <c r="BN607" s="87" t="e">
        <f>AVERAGE(BN334:BN387)</f>
        <v>#VALUE!</v>
      </c>
      <c r="BO607" s="241" t="e">
        <f>AVERAGE(BO334,BO340,BO346,BO352,BO358,BO364,BO370,BO376,BO382)</f>
        <v>#VALUE!</v>
      </c>
      <c r="BP607" s="88" t="e">
        <f>AVERAGE(BP334:BP387)</f>
        <v>#VALUE!</v>
      </c>
      <c r="BQ607" s="241" t="e">
        <f>AVERAGE(BQ334,BQ340,BQ346,BQ352,BQ358,BQ364,BQ370,BQ376,BQ382)</f>
        <v>#VALUE!</v>
      </c>
      <c r="BR607" s="88" t="e">
        <f>AVERAGE(BR334:BR387)</f>
        <v>#VALUE!</v>
      </c>
      <c r="BS607" s="241" t="e">
        <f>AVERAGE(BS334,BS340,BS346,BS352,BS358,BS364,BS370,BS376,BS382)</f>
        <v>#VALUE!</v>
      </c>
      <c r="BT607" s="87" t="e">
        <f>AVERAGE(BT334:BT387)</f>
        <v>#VALUE!</v>
      </c>
      <c r="BU607" s="241" t="e">
        <f>AVERAGE(BU334,BU340,BU346,BU352,BU358,BU364,BU370,BU376,BU382)</f>
        <v>#VALUE!</v>
      </c>
      <c r="BV607" s="87" t="e">
        <f>AVERAGE(BV334:BV387)</f>
        <v>#VALUE!</v>
      </c>
      <c r="BW607" s="241" t="e">
        <f>AVERAGE(BW334,BW340,BW346,BW352,BW358,BW364,BW370,BW376,BW382)</f>
        <v>#VALUE!</v>
      </c>
      <c r="BX607" s="241" t="e">
        <f>AVERAGE(BX334:BX387)</f>
        <v>#VALUE!</v>
      </c>
      <c r="BY607" s="243" t="e">
        <f>AVERAGE(BY334:BY387)</f>
        <v>#VALUE!</v>
      </c>
      <c r="BZ607" s="243" t="e">
        <f>AVERAGE(BZ334:BZ387)</f>
        <v>#VALUE!</v>
      </c>
      <c r="CA607" s="249" t="e">
        <f>AVERAGE(CA334:CA387)</f>
        <v>#VALUE!</v>
      </c>
      <c r="CB607" s="249" t="e">
        <f>AVERAGE(CB334:CB387)</f>
        <v>#VALUE!</v>
      </c>
      <c r="CC607" s="179" t="e">
        <f>AVERAGE(CC334,CC340,CC346,CC352,CC358,CC364,CC370,CC376,CC382)</f>
        <v>#VALUE!</v>
      </c>
      <c r="CD607" s="183" t="e">
        <f>AVERAGE(CD334:CD387)</f>
        <v>#VALUE!</v>
      </c>
      <c r="CE607" s="136">
        <f>AVERAGE(CE334,CE340,CE346,CE352,CE358,CE364,CE370,CE376,CE382)</f>
        <v>0</v>
      </c>
      <c r="CF607" s="137">
        <f>SUM(CF334:CF387)</f>
        <v>0</v>
      </c>
      <c r="CG607" s="136">
        <f>AVERAGE(CG334,CG340,CG346,CG352,CG358,CG364,CG370,CG376,CG382)</f>
        <v>0</v>
      </c>
      <c r="CH607" s="137">
        <f>SUM(CH334:CH387)</f>
        <v>0</v>
      </c>
    </row>
    <row r="608" spans="3:86" ht="17" hidden="1" customHeight="1" x14ac:dyDescent="0.2">
      <c r="V608" s="237" t="s">
        <v>41</v>
      </c>
      <c r="W608" s="237" t="s">
        <v>41</v>
      </c>
      <c r="X608" s="109">
        <f>SUM(X172:X207)</f>
        <v>95.049999999999983</v>
      </c>
      <c r="Y608" s="109">
        <f t="shared" ref="Y608:AA608" si="212">SUM(Y172:Y207)</f>
        <v>255</v>
      </c>
      <c r="Z608" s="109">
        <f t="shared" si="212"/>
        <v>337</v>
      </c>
      <c r="AA608" s="109">
        <f t="shared" si="212"/>
        <v>29.109861111111105</v>
      </c>
      <c r="AC608" s="237"/>
      <c r="AT608" s="109">
        <f>SUM(AT172:AT207)</f>
        <v>367.00010000000003</v>
      </c>
      <c r="AU608" s="109">
        <f t="shared" ref="AU608:BA608" si="213">SUM(AU172:AU207)</f>
        <v>255</v>
      </c>
      <c r="AV608" s="109">
        <f t="shared" si="213"/>
        <v>337</v>
      </c>
      <c r="AW608" s="109">
        <f t="shared" si="213"/>
        <v>611.37319444444449</v>
      </c>
      <c r="AX608" s="109">
        <f t="shared" si="213"/>
        <v>584.82610830083127</v>
      </c>
      <c r="AY608" s="109">
        <f t="shared" si="213"/>
        <v>124.75916703057139</v>
      </c>
      <c r="AZ608" s="109">
        <f t="shared" si="213"/>
        <v>30</v>
      </c>
      <c r="BA608" s="109">
        <f t="shared" si="213"/>
        <v>30</v>
      </c>
      <c r="BB608" s="485"/>
      <c r="BC608" s="90" t="s">
        <v>171</v>
      </c>
      <c r="BD608" s="565"/>
      <c r="BE608" s="242" t="e">
        <f>MIN(BE334,BE340,BE346,BE352,BE358,BE364,BE370,BE376,BE382)</f>
        <v>#VALUE!</v>
      </c>
      <c r="BF608" s="244" t="e">
        <f>MIN(BF334:BF387)</f>
        <v>#VALUE!</v>
      </c>
      <c r="BG608" s="244" t="e">
        <f>MIN(BG334:BG387)</f>
        <v>#VALUE!</v>
      </c>
      <c r="BH608" s="244" t="e">
        <f>MIN(BH334:BH387)</f>
        <v>#VALUE!</v>
      </c>
      <c r="BI608" s="244" t="e">
        <f>MIN(BI334:BI387)</f>
        <v>#VALUE!</v>
      </c>
      <c r="BJ608" s="244" t="e">
        <f>MIN(BJ334:BJ387)</f>
        <v>#VALUE!</v>
      </c>
      <c r="BK608" s="242" t="e">
        <f>MIN(BK334,BK340,BK346,BK352,BK358,BK364,BK370,BK376,BK382)</f>
        <v>#VALUE!</v>
      </c>
      <c r="BL608" s="250" t="e">
        <f>MIN(BL334:BL387)</f>
        <v>#VALUE!</v>
      </c>
      <c r="BM608" s="242" t="e">
        <f>MIN(BM334,BM340,BM346,BM352,BM358,BM364,BM370,BM376,BM382)</f>
        <v>#VALUE!</v>
      </c>
      <c r="BN608" s="244" t="e">
        <f>MIN(BN334:BN387)</f>
        <v>#VALUE!</v>
      </c>
      <c r="BO608" s="242" t="e">
        <f>MIN(BO334,BO340,BO346,BO352,BO358,BO364,BO370,BO376,BO382)</f>
        <v>#VALUE!</v>
      </c>
      <c r="BP608" s="250" t="e">
        <f>MIN(BP334:BP387)</f>
        <v>#VALUE!</v>
      </c>
      <c r="BQ608" s="242" t="e">
        <f>MIN(BQ334,BQ340,BQ346,BQ352,BQ358,BQ364,BQ370,BQ376,BQ382)</f>
        <v>#VALUE!</v>
      </c>
      <c r="BR608" s="250" t="e">
        <f>MIN(BR334:BR387)</f>
        <v>#VALUE!</v>
      </c>
      <c r="BS608" s="242" t="e">
        <f>MIN(BS334,BS340,BS346,BS352,BS358,BS364,BS370,BS376,BS382)</f>
        <v>#VALUE!</v>
      </c>
      <c r="BT608" s="244" t="e">
        <f>MIN(BT334:BT387)</f>
        <v>#VALUE!</v>
      </c>
      <c r="BU608" s="242" t="e">
        <f>MIN(BU334,BU340,BU346,BU352,BU358,BU364,BU370,BU376,BU382)</f>
        <v>#VALUE!</v>
      </c>
      <c r="BV608" s="244" t="e">
        <f>MIN(BV334:BV387)</f>
        <v>#VALUE!</v>
      </c>
      <c r="BW608" s="242" t="e">
        <f>MIN(BW334,BW340,BW346,BW352,BW358,BW364,BW370,BW376,BW382)</f>
        <v>#VALUE!</v>
      </c>
      <c r="BX608" s="242" t="e">
        <f>MIN(BX334:BX387)</f>
        <v>#VALUE!</v>
      </c>
      <c r="BY608" s="244" t="e">
        <f>MIN(BY334:BY387)</f>
        <v>#VALUE!</v>
      </c>
      <c r="BZ608" s="244" t="e">
        <f>MIN(BZ334:BZ387)</f>
        <v>#VALUE!</v>
      </c>
      <c r="CA608" s="250" t="e">
        <f>MIN(CA334:CA387)</f>
        <v>#VALUE!</v>
      </c>
      <c r="CB608" s="250" t="e">
        <f>MIN(CB334:CB387)</f>
        <v>#VALUE!</v>
      </c>
      <c r="CC608" s="262" t="e">
        <f>MIN(CC334,CC340,CC346,CC352,CC358,CC364,CC370,CC376,CC382)</f>
        <v>#VALUE!</v>
      </c>
      <c r="CD608" s="270" t="e">
        <f>MIN(CD334:CD387)</f>
        <v>#VALUE!</v>
      </c>
      <c r="CE608" s="138">
        <f>MIN(CE334,CE340,CE346,CE352,CE358,CE364,CE370,CE376,CE382)</f>
        <v>0</v>
      </c>
      <c r="CF608" s="246">
        <f>MIN(CF334:CF387)</f>
        <v>0</v>
      </c>
      <c r="CG608" s="138">
        <f>MIN(CG334,CG340,CG346,CG352,CG358,CG364,CG370,CG376,CG382)</f>
        <v>0</v>
      </c>
      <c r="CH608" s="246">
        <f>MIN(CH334:CH387)</f>
        <v>0</v>
      </c>
    </row>
    <row r="609" spans="3:86" ht="17" hidden="1" customHeight="1" x14ac:dyDescent="0.2">
      <c r="V609" s="237" t="s">
        <v>172</v>
      </c>
      <c r="W609" s="237" t="s">
        <v>172</v>
      </c>
      <c r="X609" s="109">
        <f>MAX(X172:X207)</f>
        <v>7.8604000000000003</v>
      </c>
      <c r="Y609" s="109">
        <f t="shared" ref="Y609:AA609" si="214">MAX(Y172:Y207)</f>
        <v>13</v>
      </c>
      <c r="Z609" s="109">
        <f t="shared" si="214"/>
        <v>19</v>
      </c>
      <c r="AA609" s="109">
        <f t="shared" si="214"/>
        <v>2.710083333333333</v>
      </c>
      <c r="AC609" s="237"/>
      <c r="AT609" s="109">
        <f>MAX(AT172:AT207)</f>
        <v>25.470300000000002</v>
      </c>
      <c r="AU609" s="109">
        <f t="shared" ref="AU609:BA609" si="215">MAX(AU172:AU207)</f>
        <v>13</v>
      </c>
      <c r="AV609" s="109">
        <f t="shared" si="215"/>
        <v>19</v>
      </c>
      <c r="AW609" s="109">
        <f t="shared" si="215"/>
        <v>83.75</v>
      </c>
      <c r="AX609" s="109">
        <f t="shared" si="215"/>
        <v>34.416265303376832</v>
      </c>
      <c r="AY609" s="109">
        <f t="shared" si="215"/>
        <v>9.4014324082363476</v>
      </c>
      <c r="AZ609" s="109">
        <f t="shared" si="215"/>
        <v>1</v>
      </c>
      <c r="BA609" s="109">
        <f t="shared" si="215"/>
        <v>1</v>
      </c>
      <c r="BB609" s="485"/>
      <c r="BC609" s="90" t="s">
        <v>172</v>
      </c>
      <c r="BD609" s="530"/>
      <c r="BE609" s="271" t="e">
        <f>MAX(BE334,BE340,BE346,BE352,BE358,BE364,BE370,BE376,BE382)</f>
        <v>#VALUE!</v>
      </c>
      <c r="BF609" s="252" t="e">
        <f>MAX(BF334:BF387)</f>
        <v>#VALUE!</v>
      </c>
      <c r="BG609" s="252" t="e">
        <f>MAX(BG334:BG387)</f>
        <v>#VALUE!</v>
      </c>
      <c r="BH609" s="252" t="e">
        <f>MAX(BH334:BH387)</f>
        <v>#VALUE!</v>
      </c>
      <c r="BI609" s="252" t="e">
        <f>MAX(BI334:BI387)</f>
        <v>#VALUE!</v>
      </c>
      <c r="BJ609" s="252" t="e">
        <f>MAX(BJ334:BJ387)</f>
        <v>#VALUE!</v>
      </c>
      <c r="BK609" s="271" t="e">
        <f>MAX(BK334,BK340,BK346,BK352,BK358,BK364,BK370,BK376,BK382)</f>
        <v>#VALUE!</v>
      </c>
      <c r="BL609" s="255" t="e">
        <f>MAX(BL334:BL387)</f>
        <v>#VALUE!</v>
      </c>
      <c r="BM609" s="271" t="e">
        <f>MAX(BM334,BM340,BM346,BM352,BM358,BM364,BM370,BM376,BM382)</f>
        <v>#VALUE!</v>
      </c>
      <c r="BN609" s="252" t="e">
        <f>MAX(BN334:BN387)</f>
        <v>#VALUE!</v>
      </c>
      <c r="BO609" s="271" t="e">
        <f>MAX(BO334,BO340,BO346,BO352,BO358,BO364,BO370,BO376,BO382)</f>
        <v>#VALUE!</v>
      </c>
      <c r="BP609" s="255" t="e">
        <f>MAX(BP334:BP387)</f>
        <v>#VALUE!</v>
      </c>
      <c r="BQ609" s="271" t="e">
        <f>MAX(BQ334,BQ340,BQ346,BQ352,BQ358,BQ364,BQ370,BQ376,BQ382)</f>
        <v>#VALUE!</v>
      </c>
      <c r="BR609" s="255" t="e">
        <f>MAX(BR334:BR387)</f>
        <v>#VALUE!</v>
      </c>
      <c r="BS609" s="271" t="e">
        <f>MAX(BS334,BS340,BS346,BS352,BS358,BS364,BS370,BS376,BS382)</f>
        <v>#VALUE!</v>
      </c>
      <c r="BT609" s="252" t="e">
        <f>MAX(BT334:BT387)</f>
        <v>#VALUE!</v>
      </c>
      <c r="BU609" s="271" t="e">
        <f>MAX(BU334,BU340,BU346,BU352,BU358,BU364,BU370,BU376,BU382)</f>
        <v>#VALUE!</v>
      </c>
      <c r="BV609" s="252" t="e">
        <f>MAX(BV334:BV387)</f>
        <v>#VALUE!</v>
      </c>
      <c r="BW609" s="271" t="e">
        <f>MAX(BW334,BW340,BW346,BW352,BW358,BW364,BW370,BW376,BW382)</f>
        <v>#VALUE!</v>
      </c>
      <c r="BX609" s="271" t="e">
        <f>MAX(BX334:BX387)</f>
        <v>#VALUE!</v>
      </c>
      <c r="BY609" s="252" t="e">
        <f>MAX(BY334:BY387)</f>
        <v>#VALUE!</v>
      </c>
      <c r="BZ609" s="252" t="e">
        <f>MAX(BZ334:BZ387)</f>
        <v>#VALUE!</v>
      </c>
      <c r="CA609" s="255" t="e">
        <f>MAX(CA334:CA387)</f>
        <v>#VALUE!</v>
      </c>
      <c r="CB609" s="255" t="e">
        <f>MAX(CB334:CB387)</f>
        <v>#VALUE!</v>
      </c>
      <c r="CC609" s="181" t="e">
        <f>MAX(CC334,CC340,CC346,CC352,CC358,CC364,CC370,CC376,CC382)</f>
        <v>#VALUE!</v>
      </c>
      <c r="CD609" s="150" t="e">
        <f>MAX(CD334:CD387)</f>
        <v>#VALUE!</v>
      </c>
      <c r="CE609" s="139">
        <f>MAX(CE334,CE340,CE346,CE352,CE358,CE364,CE370,CE376,CE382)</f>
        <v>0</v>
      </c>
      <c r="CF609" s="247">
        <f>MAX(CF334:CF387)</f>
        <v>0</v>
      </c>
      <c r="CG609" s="139">
        <f>MAX(CG334,CG340,CG346,CG352,CG358,CG364,CG370,CG376,CG382)</f>
        <v>0</v>
      </c>
      <c r="CH609" s="247">
        <f>MAX(CH334:CH387)</f>
        <v>0</v>
      </c>
    </row>
    <row r="610" spans="3:86" ht="17" hidden="1" customHeight="1" x14ac:dyDescent="0.2">
      <c r="V610" s="237" t="s">
        <v>171</v>
      </c>
      <c r="W610" s="237" t="s">
        <v>171</v>
      </c>
      <c r="X610" s="109">
        <f>MIN(X172:X207)</f>
        <v>0.90610000000000002</v>
      </c>
      <c r="Y610" s="109">
        <f t="shared" ref="Y610:AA610" si="216">MIN(Y172:Y207)</f>
        <v>5</v>
      </c>
      <c r="Z610" s="109">
        <f t="shared" si="216"/>
        <v>6</v>
      </c>
      <c r="AA610" s="109">
        <f t="shared" si="216"/>
        <v>0.26844444444444443</v>
      </c>
      <c r="AC610" s="237"/>
      <c r="AT610" s="109">
        <f>MIN(AT172:AT207)</f>
        <v>4.1231</v>
      </c>
      <c r="AU610" s="109">
        <f t="shared" ref="AU610:BA610" si="217">MIN(AU172:AU207)</f>
        <v>5</v>
      </c>
      <c r="AV610" s="109">
        <f t="shared" si="217"/>
        <v>6</v>
      </c>
      <c r="AW610" s="109">
        <f t="shared" si="217"/>
        <v>4.9697499999999994</v>
      </c>
      <c r="AX610" s="109">
        <f t="shared" si="217"/>
        <v>12.420893719806765</v>
      </c>
      <c r="AY610" s="109">
        <f t="shared" si="217"/>
        <v>2.1246338078840519</v>
      </c>
      <c r="AZ610" s="109">
        <f t="shared" si="217"/>
        <v>1</v>
      </c>
      <c r="BA610" s="109">
        <f t="shared" si="217"/>
        <v>1</v>
      </c>
      <c r="BB610" s="485"/>
      <c r="BC610" s="90" t="s">
        <v>170</v>
      </c>
      <c r="BD610" s="606" t="s">
        <v>147</v>
      </c>
      <c r="BE610" s="241" t="e">
        <f>AVERAGE(BE336,BE342,BE348,BE354,BE360,BE366,BE372,BE378,BE384)</f>
        <v>#VALUE!</v>
      </c>
      <c r="BF610" s="610"/>
      <c r="BG610" s="564"/>
      <c r="BH610" s="564"/>
      <c r="BI610" s="564"/>
      <c r="BJ610" s="274"/>
      <c r="BK610" s="241" t="e">
        <f>AVERAGE(BK336,BK342,BK348,BK354,BK360,BK366,BK372,BK378,BK384)</f>
        <v>#VALUE!</v>
      </c>
      <c r="BL610" s="540"/>
      <c r="BM610" s="241" t="e">
        <f>AVERAGE(BM336,BM342,BM348,BM354,BM360,BM366,BM372,BM378,BM384)</f>
        <v>#VALUE!</v>
      </c>
      <c r="BN610" s="540"/>
      <c r="BO610" s="241" t="e">
        <f>AVERAGE(BO336,BO342,BO348,BO354,BO360,BO366,BO372,BO378,BO384)</f>
        <v>#VALUE!</v>
      </c>
      <c r="BP610" s="540"/>
      <c r="BQ610" s="241" t="e">
        <f>AVERAGE(BQ336,BQ342,BQ348,BQ354,BQ360,BQ366,BQ372,BQ378,BQ384)</f>
        <v>#VALUE!</v>
      </c>
      <c r="BR610" s="540"/>
      <c r="BS610" s="241" t="e">
        <f>AVERAGE(BS336,BS342,BS348,BS354,BS360,BS366,BS372,BS378,BS384)</f>
        <v>#VALUE!</v>
      </c>
      <c r="BT610" s="540"/>
      <c r="BU610" s="241" t="e">
        <f>AVERAGE(BU336,BU342,BU348,BU354,BU360,BU366,BU372,BU378,BU384)</f>
        <v>#VALUE!</v>
      </c>
      <c r="BV610" s="540"/>
      <c r="BW610" s="241" t="e">
        <f>AVERAGE(BW336,BW342,BW348,BW354,BW360,BW366,BW372,BW378,BW384)</f>
        <v>#VALUE!</v>
      </c>
      <c r="BX610" s="569"/>
      <c r="BY610" s="564"/>
      <c r="BZ610" s="564"/>
      <c r="CA610" s="564"/>
      <c r="CB610" s="564"/>
      <c r="CC610" s="179" t="e">
        <f>AVERAGE(CC336,CC342,CC348,CC354,CC360,CC366,CC372,CC378,CC384)</f>
        <v>#VALUE!</v>
      </c>
      <c r="CD610" s="579"/>
      <c r="CE610" s="136">
        <f>AVERAGE(CE336,CE342,CE348,CE354,CE360,CE366,CE372,CE378,CE384)</f>
        <v>0</v>
      </c>
      <c r="CF610" s="599"/>
      <c r="CG610" s="136">
        <f>AVERAGE(CG336,CG342,CG348,CG354,CG360,CG366,CG372,CG378,CG384)</f>
        <v>0</v>
      </c>
      <c r="CH610" s="599"/>
    </row>
    <row r="611" spans="3:86" ht="17" hidden="1" customHeight="1" x14ac:dyDescent="0.2">
      <c r="V611" s="237" t="s">
        <v>173</v>
      </c>
      <c r="W611" s="237" t="s">
        <v>173</v>
      </c>
      <c r="X611" s="109"/>
      <c r="Y611" s="358"/>
      <c r="Z611" s="358"/>
      <c r="AA611" s="109"/>
      <c r="AC611" s="237"/>
      <c r="AT611" s="93">
        <f>AT607/X607</f>
        <v>3.8693147915791091</v>
      </c>
      <c r="AU611" s="93">
        <f>AU607/Y607</f>
        <v>1</v>
      </c>
      <c r="AV611" s="93">
        <f>AV607/Z607</f>
        <v>1</v>
      </c>
      <c r="AW611" s="93">
        <f>AW607/AA607</f>
        <v>18.938437670273004</v>
      </c>
      <c r="AX611" s="109"/>
      <c r="AY611" s="109"/>
      <c r="AZ611" s="109"/>
      <c r="BA611" s="109"/>
      <c r="BB611" s="485"/>
      <c r="BC611" s="90" t="s">
        <v>171</v>
      </c>
      <c r="BD611" s="565"/>
      <c r="BE611" s="242" t="e">
        <f>MIN(BE336,BE342,BE348,BE354,BE360,BE366,BE372,BE378,BE384)</f>
        <v>#VALUE!</v>
      </c>
      <c r="BF611" s="608"/>
      <c r="BG611" s="566"/>
      <c r="BH611" s="566"/>
      <c r="BI611" s="566"/>
      <c r="BJ611" s="276"/>
      <c r="BK611" s="242" t="e">
        <f>MIN(BK336,BK342,BK348,BK354,BK360,BK366,BK372,BK378,BK384)</f>
        <v>#VALUE!</v>
      </c>
      <c r="BL611" s="541"/>
      <c r="BM611" s="242" t="e">
        <f>MIN(BM336,BM342,BM348,BM354,BM360,BM366,BM372,BM378,BM384)</f>
        <v>#VALUE!</v>
      </c>
      <c r="BN611" s="541"/>
      <c r="BO611" s="242" t="e">
        <f>MIN(BO336,BO342,BO348,BO354,BO360,BO366,BO372,BO378,BO384)</f>
        <v>#VALUE!</v>
      </c>
      <c r="BP611" s="541"/>
      <c r="BQ611" s="242" t="e">
        <f>MIN(BQ336,BQ342,BQ348,BQ354,BQ360,BQ366,BQ372,BQ378,BQ384)</f>
        <v>#VALUE!</v>
      </c>
      <c r="BR611" s="541"/>
      <c r="BS611" s="242" t="e">
        <f>MIN(BS336,BS342,BS348,BS354,BS360,BS366,BS372,BS378,BS384)</f>
        <v>#VALUE!</v>
      </c>
      <c r="BT611" s="541"/>
      <c r="BU611" s="242" t="e">
        <f>MIN(BU336,BU342,BU348,BU354,BU360,BU366,BU372,BU378,BU384)</f>
        <v>#VALUE!</v>
      </c>
      <c r="BV611" s="541"/>
      <c r="BW611" s="242" t="e">
        <f>MIN(BW336,BW342,BW348,BW354,BW360,BW366,BW372,BW378,BW384)</f>
        <v>#VALUE!</v>
      </c>
      <c r="BX611" s="565"/>
      <c r="BY611" s="566"/>
      <c r="BZ611" s="566"/>
      <c r="CA611" s="566"/>
      <c r="CB611" s="566"/>
      <c r="CC611" s="262" t="e">
        <f>MIN(CC336,CC342,CC348,CC354,CC360,CC366,CC372,CC378,CC384)</f>
        <v>#VALUE!</v>
      </c>
      <c r="CD611" s="541"/>
      <c r="CE611" s="138">
        <f>MIN(CE336,CE342,CE348,CE354,CE360,CE366,CE372,CE378,CE384)</f>
        <v>0</v>
      </c>
      <c r="CF611" s="541"/>
      <c r="CG611" s="138">
        <f>MIN(CG336,CG342,CG348,CG354,CG360,CG366,CG372,CG378,CG384)</f>
        <v>0</v>
      </c>
      <c r="CH611" s="541"/>
    </row>
    <row r="612" spans="3:86" ht="17" hidden="1" customHeight="1" x14ac:dyDescent="0.2">
      <c r="X612" s="109"/>
      <c r="Y612" s="358"/>
      <c r="Z612" s="358"/>
      <c r="AA612" s="109"/>
      <c r="AC612" s="237"/>
      <c r="AT612" s="109"/>
      <c r="AU612" s="109"/>
      <c r="AV612" s="109"/>
      <c r="AW612" s="109"/>
      <c r="AX612" s="109"/>
      <c r="AY612" s="109"/>
      <c r="AZ612" s="109"/>
      <c r="BA612" s="109"/>
      <c r="BB612" s="485"/>
      <c r="BC612" s="90" t="s">
        <v>172</v>
      </c>
      <c r="BD612" s="530"/>
      <c r="BE612" s="271" t="e">
        <f>MAX(BE336,BE342,BE348,BE354,BE360,BE366,BE372,BE378,BE384)</f>
        <v>#VALUE!</v>
      </c>
      <c r="BF612" s="608"/>
      <c r="BG612" s="566"/>
      <c r="BH612" s="566"/>
      <c r="BI612" s="566"/>
      <c r="BJ612" s="276"/>
      <c r="BK612" s="271" t="e">
        <f>MAX(BK336,BK342,BK348,BK354,BK360,BK366,BK372,BK378,BK384)</f>
        <v>#VALUE!</v>
      </c>
      <c r="BL612" s="541"/>
      <c r="BM612" s="271" t="e">
        <f>MAX(BM336,BM342,BM348,BM354,BM360,BM366,BM372,BM378,BM384)</f>
        <v>#VALUE!</v>
      </c>
      <c r="BN612" s="541"/>
      <c r="BO612" s="271" t="e">
        <f>MAX(BO336,BO342,BO348,BO354,BO360,BO366,BO372,BO378,BO384)</f>
        <v>#VALUE!</v>
      </c>
      <c r="BP612" s="541"/>
      <c r="BQ612" s="271" t="e">
        <f>MAX(BQ336,BQ342,BQ348,BQ354,BQ360,BQ366,BQ372,BQ378,BQ384)</f>
        <v>#VALUE!</v>
      </c>
      <c r="BR612" s="541"/>
      <c r="BS612" s="271" t="e">
        <f>MAX(BS336,BS342,BS348,BS354,BS360,BS366,BS372,BS378,BS384)</f>
        <v>#VALUE!</v>
      </c>
      <c r="BT612" s="541"/>
      <c r="BU612" s="271" t="e">
        <f>MAX(BU336,BU342,BU348,BU354,BU360,BU366,BU372,BU378,BU384)</f>
        <v>#VALUE!</v>
      </c>
      <c r="BV612" s="541"/>
      <c r="BW612" s="271" t="e">
        <f>MAX(BW336,BW342,BW348,BW354,BW360,BW366,BW372,BW378,BW384)</f>
        <v>#VALUE!</v>
      </c>
      <c r="BX612" s="565"/>
      <c r="BY612" s="566"/>
      <c r="BZ612" s="566"/>
      <c r="CA612" s="566"/>
      <c r="CB612" s="566"/>
      <c r="CC612" s="181" t="e">
        <f>MAX(CC336,CC342,CC348,CC354,CC360,CC366,CC372,CC378,CC384)</f>
        <v>#VALUE!</v>
      </c>
      <c r="CD612" s="541"/>
      <c r="CE612" s="139">
        <f>MAX(CE336,CE342,CE348,CE354,CE360,CE366,CE372,CE378,CE384)</f>
        <v>0</v>
      </c>
      <c r="CF612" s="541"/>
      <c r="CG612" s="139">
        <f>MAX(CG336,CG342,CG348,CG354,CG360,CG366,CG372,CG378,CG384)</f>
        <v>0</v>
      </c>
      <c r="CH612" s="541"/>
    </row>
    <row r="613" spans="3:86" ht="17" hidden="1" customHeight="1" x14ac:dyDescent="0.2">
      <c r="X613" s="109"/>
      <c r="Y613" s="358"/>
      <c r="Z613" s="358"/>
      <c r="AA613" s="109"/>
      <c r="AC613" s="237"/>
      <c r="AT613" s="109"/>
      <c r="AU613" s="109"/>
      <c r="AV613" s="109"/>
      <c r="AW613" s="109"/>
      <c r="AX613" s="109"/>
      <c r="AY613" s="109"/>
      <c r="AZ613" s="109"/>
      <c r="BA613" s="109"/>
      <c r="BB613" s="485"/>
      <c r="BC613" s="94" t="s">
        <v>170</v>
      </c>
      <c r="BD613" s="607" t="s">
        <v>46</v>
      </c>
      <c r="BE613" s="264" t="e">
        <f>AVERAGE(BE338,BE344,BE350,BE356,BE362,BE368,BE374,BE380,BE386)</f>
        <v>#VALUE!</v>
      </c>
      <c r="BF613" s="608"/>
      <c r="BG613" s="566"/>
      <c r="BH613" s="566"/>
      <c r="BI613" s="566"/>
      <c r="BJ613" s="276"/>
      <c r="BK613" s="264" t="e">
        <f>AVERAGE(BK338,BK344,BK350,BK356,BK362,BK368,BK374,BK380,BK386)</f>
        <v>#VALUE!</v>
      </c>
      <c r="BL613" s="541"/>
      <c r="BM613" s="264" t="e">
        <f>AVERAGE(BM338,BM344,BM350,BM356,BM362,BM368,BM374,BM380,BM386)</f>
        <v>#VALUE!</v>
      </c>
      <c r="BN613" s="541"/>
      <c r="BO613" s="264" t="e">
        <f>AVERAGE(BO338,BO344,BO350,BO356,BO362,BO368,BO374,BO380,BO386)</f>
        <v>#VALUE!</v>
      </c>
      <c r="BP613" s="541"/>
      <c r="BQ613" s="264" t="e">
        <f>AVERAGE(BQ338,BQ344,BQ350,BQ356,BQ362,BQ368,BQ374,BQ380,BQ386)</f>
        <v>#VALUE!</v>
      </c>
      <c r="BR613" s="541"/>
      <c r="BS613" s="264" t="e">
        <f>AVERAGE(BS338,BS344,BS350,BS356,BS362,BS368,BS374,BS380,BS386)</f>
        <v>#VALUE!</v>
      </c>
      <c r="BT613" s="541"/>
      <c r="BU613" s="264" t="e">
        <f>AVERAGE(BU338,BU344,BU350,BU356,BU362,BU368,BU374,BU380,BU386)</f>
        <v>#VALUE!</v>
      </c>
      <c r="BV613" s="541"/>
      <c r="BW613" s="264" t="e">
        <f>AVERAGE(BW338,BW344,BW350,BW356,BW362,BW368,BW374,BW380,BW386)</f>
        <v>#VALUE!</v>
      </c>
      <c r="BX613" s="565"/>
      <c r="BY613" s="566"/>
      <c r="BZ613" s="566"/>
      <c r="CA613" s="566"/>
      <c r="CB613" s="566"/>
      <c r="CC613" s="260" t="e">
        <f>AVERAGE(CC338,CC344,CC350,CC356,CC362,CC368,CC374,CC380,CC386)</f>
        <v>#VALUE!</v>
      </c>
      <c r="CD613" s="541"/>
      <c r="CE613" s="266">
        <f>AVERAGE(CE338,CE344,CE350,CE356,CE362,CE368,CE374,CE380,CE386)</f>
        <v>0</v>
      </c>
      <c r="CF613" s="541"/>
      <c r="CG613" s="266">
        <f>AVERAGE(CG338,CG344,CG350,CG356,CG362,CG368,CG374,CG380,CG386)</f>
        <v>0</v>
      </c>
      <c r="CH613" s="541"/>
    </row>
    <row r="614" spans="3:86" ht="17" hidden="1" customHeight="1" x14ac:dyDescent="0.2">
      <c r="X614" s="109"/>
      <c r="Y614" s="358"/>
      <c r="Z614" s="358"/>
      <c r="AA614" s="109"/>
      <c r="AC614" s="237"/>
      <c r="AT614" s="109"/>
      <c r="AU614" s="109"/>
      <c r="AV614" s="109"/>
      <c r="AW614" s="109"/>
      <c r="AX614" s="109"/>
      <c r="AY614" s="109"/>
      <c r="AZ614" s="109"/>
      <c r="BA614" s="109"/>
      <c r="BB614" s="485"/>
      <c r="BC614" s="94" t="s">
        <v>171</v>
      </c>
      <c r="BD614" s="608"/>
      <c r="BE614" s="242" t="e">
        <f>MIN(BE338,BE344,BE350,BE356,BE362,BE368,BE374,BE380,BE386)</f>
        <v>#VALUE!</v>
      </c>
      <c r="BF614" s="608"/>
      <c r="BG614" s="566"/>
      <c r="BH614" s="566"/>
      <c r="BI614" s="566"/>
      <c r="BJ614" s="276"/>
      <c r="BK614" s="242" t="e">
        <f>MIN(BK338,BK344,BK350,BK356,BK362,BK368,BK374,BK380,BK386)</f>
        <v>#VALUE!</v>
      </c>
      <c r="BL614" s="541"/>
      <c r="BM614" s="242" t="e">
        <f>MIN(BM338,BM344,BM350,BM356,BM362,BM368,BM374,BM380,BM386)</f>
        <v>#VALUE!</v>
      </c>
      <c r="BN614" s="541"/>
      <c r="BO614" s="242" t="e">
        <f>MIN(BO338,BO344,BO350,BO356,BO362,BO368,BO374,BO380,BO386)</f>
        <v>#VALUE!</v>
      </c>
      <c r="BP614" s="541"/>
      <c r="BQ614" s="242" t="e">
        <f>MIN(BQ338,BQ344,BQ350,BQ356,BQ362,BQ368,BQ374,BQ380,BQ386)</f>
        <v>#VALUE!</v>
      </c>
      <c r="BR614" s="541"/>
      <c r="BS614" s="242" t="e">
        <f>MIN(BS338,BS344,BS350,BS356,BS362,BS368,BS374,BS380,BS386)</f>
        <v>#VALUE!</v>
      </c>
      <c r="BT614" s="541"/>
      <c r="BU614" s="242" t="e">
        <f>MIN(BU338,BU344,BU350,BU356,BU362,BU368,BU374,BU380,BU386)</f>
        <v>#VALUE!</v>
      </c>
      <c r="BV614" s="541"/>
      <c r="BW614" s="242" t="e">
        <f>MIN(BW338,BW344,BW350,BW356,BW362,BW368,BW374,BW380,BW386)</f>
        <v>#VALUE!</v>
      </c>
      <c r="BX614" s="565"/>
      <c r="BY614" s="566"/>
      <c r="BZ614" s="566"/>
      <c r="CA614" s="566"/>
      <c r="CB614" s="566"/>
      <c r="CC614" s="262" t="e">
        <f>MIN(CC338,CC344,CC350,CC356,CC362,CC368,CC374,CC380,CC386)</f>
        <v>#VALUE!</v>
      </c>
      <c r="CD614" s="541"/>
      <c r="CE614" s="138">
        <f>MIN(CE338,CE344,CE350,CE356,CE362,CE368,CE374,CE380,CE386)</f>
        <v>0</v>
      </c>
      <c r="CF614" s="541"/>
      <c r="CG614" s="138">
        <f>MIN(CG338,CG344,CG350,CG356,CG362,CG368,CG374,CG380,CG386)</f>
        <v>0</v>
      </c>
      <c r="CH614" s="541"/>
    </row>
    <row r="615" spans="3:86" ht="17" hidden="1" customHeight="1" x14ac:dyDescent="0.2">
      <c r="F615" s="109">
        <f>COUNTIFS(F388:F411,"&lt;&gt;",F388:F411,"&lt;&gt;0")</f>
        <v>24</v>
      </c>
      <c r="G615" s="109">
        <f>COUNTIFS(G388:G411,"&lt;&gt;",G388:G411,"&lt;&gt;0")</f>
        <v>0</v>
      </c>
      <c r="X615" s="109"/>
      <c r="Y615" s="358"/>
      <c r="Z615" s="358"/>
      <c r="AA615" s="109"/>
      <c r="AC615" s="109">
        <f>COUNTIFS(AC388:AC411,"&lt;&gt;",AC388:AC411,"&lt;&gt;0")</f>
        <v>0</v>
      </c>
      <c r="AT615" s="109"/>
      <c r="AU615" s="109"/>
      <c r="AV615" s="109"/>
      <c r="AW615" s="109"/>
      <c r="AX615" s="132">
        <f>AC615/F615</f>
        <v>0</v>
      </c>
      <c r="AY615" s="109"/>
      <c r="AZ615" s="109"/>
      <c r="BA615" s="109"/>
      <c r="BB615" s="486"/>
      <c r="BC615" s="96" t="s">
        <v>172</v>
      </c>
      <c r="BD615" s="609"/>
      <c r="BE615" s="271" t="e">
        <f>MAX(BE338,BE344,BE350,BE356,BE362,BE368,BE374,BE380,BE386)</f>
        <v>#VALUE!</v>
      </c>
      <c r="BF615" s="611"/>
      <c r="BG615" s="571"/>
      <c r="BH615" s="571"/>
      <c r="BI615" s="571"/>
      <c r="BJ615" s="278"/>
      <c r="BK615" s="271" t="e">
        <f>MAX(BK338,BK344,BK350,BK356,BK362,BK368,BK374,BK380,BK386)</f>
        <v>#VALUE!</v>
      </c>
      <c r="BL615" s="542"/>
      <c r="BM615" s="271" t="e">
        <f>MAX(BM338,BM344,BM350,BM356,BM362,BM368,BM374,BM380,BM386)</f>
        <v>#VALUE!</v>
      </c>
      <c r="BN615" s="542"/>
      <c r="BO615" s="271" t="e">
        <f>MAX(BO338,BO344,BO350,BO356,BO362,BO368,BO374,BO380,BO386)</f>
        <v>#VALUE!</v>
      </c>
      <c r="BP615" s="542"/>
      <c r="BQ615" s="271" t="e">
        <f>MAX(BQ338,BQ344,BQ350,BQ356,BQ362,BQ368,BQ374,BQ380,BQ386)</f>
        <v>#VALUE!</v>
      </c>
      <c r="BR615" s="542"/>
      <c r="BS615" s="271" t="e">
        <f>MAX(BS338,BS344,BS350,BS356,BS362,BS368,BS374,BS380,BS386)</f>
        <v>#VALUE!</v>
      </c>
      <c r="BT615" s="542"/>
      <c r="BU615" s="271" t="e">
        <f>MAX(BU338,BU344,BU350,BU356,BU362,BU368,BU374,BU380,BU386)</f>
        <v>#VALUE!</v>
      </c>
      <c r="BV615" s="542"/>
      <c r="BW615" s="271" t="e">
        <f>MAX(BW338,BW344,BW350,BW356,BW362,BW368,BW374,BW380,BW386)</f>
        <v>#VALUE!</v>
      </c>
      <c r="BX615" s="570"/>
      <c r="BY615" s="571"/>
      <c r="BZ615" s="571"/>
      <c r="CA615" s="571"/>
      <c r="CB615" s="571"/>
      <c r="CC615" s="181" t="e">
        <f>MAX(CC338,CC344,CC350,CC356,CC362,CC368,CC374,CC380,CC386)</f>
        <v>#VALUE!</v>
      </c>
      <c r="CD615" s="542"/>
      <c r="CE615" s="139">
        <f>MAX(CE338,CE344,CE350,CE356,CE362,CE368,CE374,CE380,CE386)</f>
        <v>0</v>
      </c>
      <c r="CF615" s="542"/>
      <c r="CG615" s="139">
        <f>MAX(CG338,CG344,CG350,CG356,CG362,CG368,CG374,CG380,CG386)</f>
        <v>0</v>
      </c>
      <c r="CH615" s="542"/>
    </row>
    <row r="616" spans="3:86" ht="17" hidden="1" customHeight="1" x14ac:dyDescent="0.2">
      <c r="C616" s="132" t="s">
        <v>174</v>
      </c>
      <c r="V616" s="237" t="s">
        <v>169</v>
      </c>
      <c r="W616" s="237" t="s">
        <v>169</v>
      </c>
      <c r="X616" s="109" t="e">
        <f>GEOMEAN(X388:X411)</f>
        <v>#NUM!</v>
      </c>
      <c r="Y616" s="358" t="e">
        <f>GEOMEAN(Y388:Y411)</f>
        <v>#NUM!</v>
      </c>
      <c r="Z616" s="358" t="e">
        <f>GEOMEAN(Z388:Z411)</f>
        <v>#NUM!</v>
      </c>
      <c r="AA616" s="109" t="e">
        <f>GEOMEAN(AA388:AA411)</f>
        <v>#NUM!</v>
      </c>
      <c r="AC616" s="237"/>
      <c r="AT616" s="109" t="e">
        <f t="shared" ref="AT616:BA616" si="218">GEOMEAN(AT388:AT411)</f>
        <v>#NUM!</v>
      </c>
      <c r="AU616" s="109" t="e">
        <f t="shared" si="218"/>
        <v>#NUM!</v>
      </c>
      <c r="AV616" s="109" t="e">
        <f t="shared" si="218"/>
        <v>#NUM!</v>
      </c>
      <c r="AW616" s="109" t="e">
        <f t="shared" si="218"/>
        <v>#NUM!</v>
      </c>
      <c r="AX616" s="109" t="e">
        <f t="shared" si="218"/>
        <v>#DIV/0!</v>
      </c>
      <c r="AY616" s="109" t="e">
        <f t="shared" si="218"/>
        <v>#DIV/0!</v>
      </c>
      <c r="AZ616" s="109" t="e">
        <f t="shared" si="218"/>
        <v>#DIV/0!</v>
      </c>
      <c r="BA616" s="109" t="e">
        <f t="shared" si="218"/>
        <v>#DIV/0!</v>
      </c>
      <c r="BB616" s="598" t="str">
        <f>C616</f>
        <v>Class HDR1_4K</v>
      </c>
      <c r="BC616" s="366" t="s">
        <v>170</v>
      </c>
      <c r="BD616" s="631" t="s">
        <v>39</v>
      </c>
      <c r="BE616" s="241" t="e">
        <f>AVERAGE(BE388,BE394,BE400,BE406)</f>
        <v>#VALUE!</v>
      </c>
      <c r="BF616" s="243" t="e">
        <f>AVERAGE(BF388:BF411)</f>
        <v>#VALUE!</v>
      </c>
      <c r="BG616" s="243" t="e">
        <f>AVERAGE(BG388:BG411)</f>
        <v>#VALUE!</v>
      </c>
      <c r="BH616" s="243" t="e">
        <f>AVERAGE(BH388:BH411)</f>
        <v>#VALUE!</v>
      </c>
      <c r="BI616" s="243" t="e">
        <f>AVERAGE(BI388:BI411)</f>
        <v>#VALUE!</v>
      </c>
      <c r="BJ616" s="243" t="e">
        <f>AVERAGE(BJ388:BJ411)</f>
        <v>#VALUE!</v>
      </c>
      <c r="BK616" s="241" t="e">
        <f>AVERAGE(BK388,BK394,BK400,BK406)</f>
        <v>#VALUE!</v>
      </c>
      <c r="BL616" s="249" t="e">
        <f>AVERAGE(BL388:BL411)</f>
        <v>#VALUE!</v>
      </c>
      <c r="BM616" s="86" t="e">
        <f>AVERAGE(BM388,BM394,BM400,BM406)</f>
        <v>#VALUE!</v>
      </c>
      <c r="BN616" s="87" t="e">
        <f>AVERAGE(BN388:BN411)</f>
        <v>#VALUE!</v>
      </c>
      <c r="BO616" s="86" t="e">
        <f>AVERAGE(BO388,BO394,BO400,BO406)</f>
        <v>#VALUE!</v>
      </c>
      <c r="BP616" s="88" t="e">
        <f>AVERAGE(BP388:BP411)</f>
        <v>#VALUE!</v>
      </c>
      <c r="BQ616" s="86" t="e">
        <f>AVERAGE(BQ388,BQ394,BQ400,BQ406)</f>
        <v>#VALUE!</v>
      </c>
      <c r="BR616" s="88" t="e">
        <f>AVERAGE(BR388:BR411)</f>
        <v>#VALUE!</v>
      </c>
      <c r="BS616" s="86" t="e">
        <f>AVERAGE(BS388,BS394,BS400,BS406)</f>
        <v>#VALUE!</v>
      </c>
      <c r="BT616" s="87" t="e">
        <f>AVERAGE(BT388:BT411)</f>
        <v>#VALUE!</v>
      </c>
      <c r="BU616" s="86" t="e">
        <f>AVERAGE(BU388,BU394,BU400,BU406)</f>
        <v>#VALUE!</v>
      </c>
      <c r="BV616" s="87" t="e">
        <f>AVERAGE(BV388:BV411)</f>
        <v>#VALUE!</v>
      </c>
      <c r="BW616" s="89" t="e">
        <f>AVERAGE(BW388,BW394,BW400,BW406)</f>
        <v>#VALUE!</v>
      </c>
      <c r="BX616" s="241" t="e">
        <f>AVERAGE(BX388:BX411)</f>
        <v>#VALUE!</v>
      </c>
      <c r="BY616" s="243" t="e">
        <f>AVERAGE(BY388:BY411)</f>
        <v>#VALUE!</v>
      </c>
      <c r="BZ616" s="243" t="e">
        <f>AVERAGE(BZ388:BZ411)</f>
        <v>#VALUE!</v>
      </c>
      <c r="CA616" s="249" t="e">
        <f>AVERAGE(CA388:CA411)</f>
        <v>#VALUE!</v>
      </c>
      <c r="CB616" s="249" t="e">
        <f>AVERAGE(CB388:CB411)</f>
        <v>#VALUE!</v>
      </c>
      <c r="CC616" s="179" t="e">
        <f>AVERAGE(CC388,CC394,CC400,CC406)</f>
        <v>#VALUE!</v>
      </c>
      <c r="CD616" s="183" t="e">
        <f>AVERAGE(CD388:CD411)</f>
        <v>#VALUE!</v>
      </c>
      <c r="CE616" s="136">
        <f>SUM(CE388,CE394,CE400,CE406)</f>
        <v>0</v>
      </c>
      <c r="CF616" s="137">
        <f>SUM(CF388:CF411)</f>
        <v>0</v>
      </c>
      <c r="CG616" s="136">
        <f>SUM(CG388,CG394,CG400,CG406)</f>
        <v>0</v>
      </c>
      <c r="CH616" s="137">
        <f>SUM(CH388:CH411)</f>
        <v>0</v>
      </c>
    </row>
    <row r="617" spans="3:86" ht="17" hidden="1" customHeight="1" x14ac:dyDescent="0.2">
      <c r="V617" s="237" t="s">
        <v>41</v>
      </c>
      <c r="W617" s="237" t="s">
        <v>41</v>
      </c>
      <c r="X617" s="109">
        <f>SUM(X388:X411)</f>
        <v>0</v>
      </c>
      <c r="Y617" s="358">
        <f>SUM(Y388:Y411)</f>
        <v>0</v>
      </c>
      <c r="Z617" s="358">
        <f>SUM(Z388:Z411)</f>
        <v>0</v>
      </c>
      <c r="AA617" s="109">
        <f>SUM(AA388:AA411)</f>
        <v>0</v>
      </c>
      <c r="AC617" s="237"/>
      <c r="AT617" s="109">
        <f t="shared" ref="AT617:BA617" si="219">SUM(AT388:AT411)</f>
        <v>0</v>
      </c>
      <c r="AU617" s="109">
        <f t="shared" si="219"/>
        <v>0</v>
      </c>
      <c r="AV617" s="109">
        <f t="shared" si="219"/>
        <v>0</v>
      </c>
      <c r="AW617" s="109">
        <f t="shared" si="219"/>
        <v>0</v>
      </c>
      <c r="AX617" s="109" t="e">
        <f t="shared" si="219"/>
        <v>#DIV/0!</v>
      </c>
      <c r="AY617" s="109" t="e">
        <f t="shared" si="219"/>
        <v>#DIV/0!</v>
      </c>
      <c r="AZ617" s="109" t="e">
        <f t="shared" si="219"/>
        <v>#DIV/0!</v>
      </c>
      <c r="BA617" s="109" t="e">
        <f t="shared" si="219"/>
        <v>#DIV/0!</v>
      </c>
      <c r="BB617" s="485"/>
      <c r="BC617" s="90" t="s">
        <v>171</v>
      </c>
      <c r="BD617" s="485"/>
      <c r="BE617" s="242" t="e">
        <f>MIN(BE388,BE394,BE400,BE406)</f>
        <v>#VALUE!</v>
      </c>
      <c r="BF617" s="244" t="e">
        <f>MIN(BF388:BF411)</f>
        <v>#VALUE!</v>
      </c>
      <c r="BG617" s="244" t="e">
        <f>MIN(BG388:BG411)</f>
        <v>#VALUE!</v>
      </c>
      <c r="BH617" s="244" t="e">
        <f>MIN(BH388:BH411)</f>
        <v>#VALUE!</v>
      </c>
      <c r="BI617" s="244" t="e">
        <f>MIN(BI388:BI411)</f>
        <v>#VALUE!</v>
      </c>
      <c r="BJ617" s="244" t="e">
        <f>MIN(BJ388:BJ411)</f>
        <v>#VALUE!</v>
      </c>
      <c r="BK617" s="242" t="e">
        <f>MIN(BK388,BK394,BK400,BK406)</f>
        <v>#VALUE!</v>
      </c>
      <c r="BL617" s="250" t="e">
        <f>MIN(BL388:BL411)</f>
        <v>#VALUE!</v>
      </c>
      <c r="BM617" s="242" t="e">
        <f>MIN(BM388,BM394,BM400,BM406)</f>
        <v>#VALUE!</v>
      </c>
      <c r="BN617" s="244" t="e">
        <f>MIN(BN388:BN411)</f>
        <v>#VALUE!</v>
      </c>
      <c r="BO617" s="242" t="e">
        <f>MIN(BO388,BO394,BO400,BO406)</f>
        <v>#VALUE!</v>
      </c>
      <c r="BP617" s="250" t="e">
        <f>MIN(BP388:BP411)</f>
        <v>#VALUE!</v>
      </c>
      <c r="BQ617" s="242" t="e">
        <f>MIN(BQ388,BQ394,BQ400,BQ406)</f>
        <v>#VALUE!</v>
      </c>
      <c r="BR617" s="250" t="e">
        <f>MIN(BR388:BR411)</f>
        <v>#VALUE!</v>
      </c>
      <c r="BS617" s="242" t="e">
        <f>MIN(BS388,BS394,BS400,BS406)</f>
        <v>#VALUE!</v>
      </c>
      <c r="BT617" s="244" t="e">
        <f>MIN(BT388:BT411)</f>
        <v>#VALUE!</v>
      </c>
      <c r="BU617" s="242" t="e">
        <f>MIN(BU388,BU394,BU400,BU406)</f>
        <v>#VALUE!</v>
      </c>
      <c r="BV617" s="244" t="e">
        <f>MIN(BV388:BV411)</f>
        <v>#VALUE!</v>
      </c>
      <c r="BW617" s="91" t="e">
        <f>MIN(BW388,BW394,BW400,BW406)</f>
        <v>#VALUE!</v>
      </c>
      <c r="BX617" s="242" t="e">
        <f>MIN(BX388:BX411)</f>
        <v>#VALUE!</v>
      </c>
      <c r="BY617" s="244" t="e">
        <f>MIN(BY388:BY411)</f>
        <v>#VALUE!</v>
      </c>
      <c r="BZ617" s="244" t="e">
        <f>MIN(BZ388:BZ411)</f>
        <v>#VALUE!</v>
      </c>
      <c r="CA617" s="250" t="e">
        <f>MIN(CA388:CA411)</f>
        <v>#VALUE!</v>
      </c>
      <c r="CB617" s="250" t="e">
        <f>MIN(CB388:CB411)</f>
        <v>#VALUE!</v>
      </c>
      <c r="CC617" s="262" t="e">
        <f>MIN(CC388,CC394,CC400,CC406)</f>
        <v>#VALUE!</v>
      </c>
      <c r="CD617" s="270" t="e">
        <f>MIN(CD388:CD411)</f>
        <v>#VALUE!</v>
      </c>
      <c r="CE617" s="138">
        <f>MIN(CE388,CE394,CE400,CE406)</f>
        <v>0</v>
      </c>
      <c r="CF617" s="246">
        <f>MIN(CF388:CF411)</f>
        <v>0</v>
      </c>
      <c r="CG617" s="138">
        <f>MIN(CG388,CG394,CG400,CG406)</f>
        <v>0</v>
      </c>
      <c r="CH617" s="246">
        <f>MIN(CH388:CH411)</f>
        <v>0</v>
      </c>
    </row>
    <row r="618" spans="3:86" ht="17" hidden="1" customHeight="1" x14ac:dyDescent="0.2">
      <c r="V618" s="237" t="s">
        <v>172</v>
      </c>
      <c r="W618" s="237" t="s">
        <v>172</v>
      </c>
      <c r="X618" s="109">
        <f>MAX(X388:X411)</f>
        <v>0</v>
      </c>
      <c r="Y618" s="358">
        <f>MAX(Y388:Y411)</f>
        <v>0</v>
      </c>
      <c r="Z618" s="358">
        <f>MAX(Z388:Z411)</f>
        <v>0</v>
      </c>
      <c r="AA618" s="109">
        <f>MAX(AA388:AA411)</f>
        <v>0</v>
      </c>
      <c r="AC618" s="237"/>
      <c r="AT618" s="109">
        <f t="shared" ref="AT618:BA618" si="220">MAX(AT388:AT411)</f>
        <v>0</v>
      </c>
      <c r="AU618" s="109">
        <f t="shared" si="220"/>
        <v>0</v>
      </c>
      <c r="AV618" s="109">
        <f t="shared" si="220"/>
        <v>0</v>
      </c>
      <c r="AW618" s="109">
        <f t="shared" si="220"/>
        <v>0</v>
      </c>
      <c r="AX618" s="109" t="e">
        <f t="shared" si="220"/>
        <v>#DIV/0!</v>
      </c>
      <c r="AY618" s="109" t="e">
        <f t="shared" si="220"/>
        <v>#DIV/0!</v>
      </c>
      <c r="AZ618" s="109" t="e">
        <f t="shared" si="220"/>
        <v>#DIV/0!</v>
      </c>
      <c r="BA618" s="109" t="e">
        <f t="shared" si="220"/>
        <v>#DIV/0!</v>
      </c>
      <c r="BB618" s="485"/>
      <c r="BC618" s="90" t="s">
        <v>172</v>
      </c>
      <c r="BD618" s="486"/>
      <c r="BE618" s="271" t="e">
        <f>MAX(BE388,BE394,BE400,BE406)</f>
        <v>#VALUE!</v>
      </c>
      <c r="BF618" s="252" t="e">
        <f>MAX(BF388:BF411)</f>
        <v>#VALUE!</v>
      </c>
      <c r="BG618" s="252" t="e">
        <f>MAX(BG388:BG411)</f>
        <v>#VALUE!</v>
      </c>
      <c r="BH618" s="252" t="e">
        <f>MAX(BH388:BH411)</f>
        <v>#VALUE!</v>
      </c>
      <c r="BI618" s="252" t="e">
        <f>MAX(BI388:BI411)</f>
        <v>#VALUE!</v>
      </c>
      <c r="BJ618" s="252" t="e">
        <f>MAX(BJ388:BJ411)</f>
        <v>#VALUE!</v>
      </c>
      <c r="BK618" s="271" t="e">
        <f>MAX(BK388,BK394,BK400,BK406)</f>
        <v>#VALUE!</v>
      </c>
      <c r="BL618" s="255" t="e">
        <f>MAX(BL388:BL411)</f>
        <v>#VALUE!</v>
      </c>
      <c r="BM618" s="271" t="e">
        <f>MAX(BM388,BM394,BM400,BM406)</f>
        <v>#VALUE!</v>
      </c>
      <c r="BN618" s="252" t="e">
        <f>MAX(BN388:BN411)</f>
        <v>#VALUE!</v>
      </c>
      <c r="BO618" s="271" t="e">
        <f>MAX(BO388,BO394,BO400,BO406)</f>
        <v>#VALUE!</v>
      </c>
      <c r="BP618" s="255" t="e">
        <f>MAX(BP388:BP411)</f>
        <v>#VALUE!</v>
      </c>
      <c r="BQ618" s="271" t="e">
        <f>MAX(BQ388,BQ394,BQ400,BQ406)</f>
        <v>#VALUE!</v>
      </c>
      <c r="BR618" s="255" t="e">
        <f>MAX(BR388:BR411)</f>
        <v>#VALUE!</v>
      </c>
      <c r="BS618" s="271" t="e">
        <f>MAX(BS388,BS394,BS400,BS406)</f>
        <v>#VALUE!</v>
      </c>
      <c r="BT618" s="252" t="e">
        <f>MAX(BT388:BT411)</f>
        <v>#VALUE!</v>
      </c>
      <c r="BU618" s="271" t="e">
        <f>MAX(BU388,BU394,BU400,BU406)</f>
        <v>#VALUE!</v>
      </c>
      <c r="BV618" s="252" t="e">
        <f>MAX(BV388:BV411)</f>
        <v>#VALUE!</v>
      </c>
      <c r="BW618" s="92" t="e">
        <f>MAX(BW388,BW394,BW400,BW406)</f>
        <v>#VALUE!</v>
      </c>
      <c r="BX618" s="271" t="e">
        <f>MAX(BX388:BX411)</f>
        <v>#VALUE!</v>
      </c>
      <c r="BY618" s="252" t="e">
        <f>MAX(BY388:BY411)</f>
        <v>#VALUE!</v>
      </c>
      <c r="BZ618" s="252" t="e">
        <f>MAX(BZ388:BZ411)</f>
        <v>#VALUE!</v>
      </c>
      <c r="CA618" s="255" t="e">
        <f>MAX(CA388:CA411)</f>
        <v>#VALUE!</v>
      </c>
      <c r="CB618" s="255" t="e">
        <f>MAX(CB388:CB411)</f>
        <v>#VALUE!</v>
      </c>
      <c r="CC618" s="181" t="e">
        <f>MAX(CC388,CC394,CC400,CC406)</f>
        <v>#VALUE!</v>
      </c>
      <c r="CD618" s="150" t="e">
        <f>MAX(CD388:CD411)</f>
        <v>#VALUE!</v>
      </c>
      <c r="CE618" s="139">
        <f>MAX(CE388,CE394,CE400,CE406)</f>
        <v>0</v>
      </c>
      <c r="CF618" s="247">
        <f>MAX(CF388:CF411)</f>
        <v>0</v>
      </c>
      <c r="CG618" s="139">
        <f>MAX(CG388,CG394,CG400,CG406)</f>
        <v>0</v>
      </c>
      <c r="CH618" s="247">
        <f>MAX(CH388:CH411)</f>
        <v>0</v>
      </c>
    </row>
    <row r="619" spans="3:86" ht="17" hidden="1" customHeight="1" x14ac:dyDescent="0.2">
      <c r="V619" s="237" t="s">
        <v>171</v>
      </c>
      <c r="W619" s="237" t="s">
        <v>171</v>
      </c>
      <c r="X619" s="109">
        <f>MIN(X388:X411)</f>
        <v>0</v>
      </c>
      <c r="Y619" s="358">
        <f>MIN(Y388:Y411)</f>
        <v>0</v>
      </c>
      <c r="Z619" s="358">
        <f>MIN(Z388:Z411)</f>
        <v>0</v>
      </c>
      <c r="AA619" s="109">
        <f>MIN(AA388:AA411)</f>
        <v>0</v>
      </c>
      <c r="AC619" s="237"/>
      <c r="AT619" s="109">
        <f t="shared" ref="AT619:BA619" si="221">MIN(AT388:AT411)</f>
        <v>0</v>
      </c>
      <c r="AU619" s="109">
        <f t="shared" si="221"/>
        <v>0</v>
      </c>
      <c r="AV619" s="109">
        <f t="shared" si="221"/>
        <v>0</v>
      </c>
      <c r="AW619" s="109">
        <f t="shared" si="221"/>
        <v>0</v>
      </c>
      <c r="AX619" s="109" t="e">
        <f t="shared" si="221"/>
        <v>#DIV/0!</v>
      </c>
      <c r="AY619" s="109" t="e">
        <f t="shared" si="221"/>
        <v>#DIV/0!</v>
      </c>
      <c r="AZ619" s="109" t="e">
        <f t="shared" si="221"/>
        <v>#DIV/0!</v>
      </c>
      <c r="BA619" s="109" t="e">
        <f t="shared" si="221"/>
        <v>#DIV/0!</v>
      </c>
      <c r="BB619" s="485"/>
      <c r="BC619" s="90" t="s">
        <v>170</v>
      </c>
      <c r="BD619" s="662" t="s">
        <v>147</v>
      </c>
      <c r="BE619" s="241" t="e">
        <f>AVERAGE(BE390,BE396,BE402,BE408)</f>
        <v>#VALUE!</v>
      </c>
      <c r="BF619" s="610"/>
      <c r="BG619" s="564"/>
      <c r="BH619" s="564"/>
      <c r="BI619" s="564"/>
      <c r="BJ619" s="274"/>
      <c r="BK619" s="241" t="e">
        <f>AVERAGE(BK390,BK396,BK402,BK408)</f>
        <v>#VALUE!</v>
      </c>
      <c r="BL619" s="540"/>
      <c r="BM619" s="86" t="e">
        <f>AVERAGE(BM390,BM396,BM402,BM408)</f>
        <v>#VALUE!</v>
      </c>
      <c r="BN619" s="540"/>
      <c r="BO619" s="86" t="e">
        <f>AVERAGE(BO390,BO396,BO402,BO408)</f>
        <v>#VALUE!</v>
      </c>
      <c r="BP619" s="540"/>
      <c r="BQ619" s="86" t="e">
        <f>AVERAGE(BQ390,BQ396,BQ402,BQ408)</f>
        <v>#VALUE!</v>
      </c>
      <c r="BR619" s="540"/>
      <c r="BS619" s="86" t="e">
        <f>AVERAGE(BS390,BS396,BS402,BS408)</f>
        <v>#VALUE!</v>
      </c>
      <c r="BT619" s="540"/>
      <c r="BU619" s="86" t="e">
        <f>AVERAGE(BU390,BU396,BU402,BU408)</f>
        <v>#VALUE!</v>
      </c>
      <c r="BV619" s="540"/>
      <c r="BW619" s="89" t="e">
        <f>AVERAGE(BW390,BW396,BW402,BW408)</f>
        <v>#VALUE!</v>
      </c>
      <c r="BX619" s="569"/>
      <c r="BY619" s="564"/>
      <c r="BZ619" s="564"/>
      <c r="CA619" s="564"/>
      <c r="CB619" s="564"/>
      <c r="CC619" s="179" t="e">
        <f>AVERAGE(CC390,CC396,CC402,CC408)</f>
        <v>#VALUE!</v>
      </c>
      <c r="CD619" s="579"/>
      <c r="CE619" s="136">
        <f>SUM(CE390,CE396,CE402,CE408)</f>
        <v>0</v>
      </c>
      <c r="CF619" s="599"/>
      <c r="CG619" s="136">
        <f>SUM(CG390,CG396,CG402,CG408)</f>
        <v>0</v>
      </c>
      <c r="CH619" s="599"/>
    </row>
    <row r="620" spans="3:86" ht="17" hidden="1" customHeight="1" x14ac:dyDescent="0.2">
      <c r="V620" s="237" t="s">
        <v>173</v>
      </c>
      <c r="W620" s="237" t="s">
        <v>173</v>
      </c>
      <c r="X620" s="109"/>
      <c r="Y620" s="358"/>
      <c r="Z620" s="358"/>
      <c r="AA620" s="109"/>
      <c r="AC620" s="237"/>
      <c r="AT620" s="93" t="e">
        <f>AT616/X616</f>
        <v>#NUM!</v>
      </c>
      <c r="AU620" s="93" t="e">
        <f>AU616/Y616</f>
        <v>#NUM!</v>
      </c>
      <c r="AV620" s="93" t="e">
        <f>AV616/Z616</f>
        <v>#NUM!</v>
      </c>
      <c r="AW620" s="93" t="e">
        <f>AW616/AA616</f>
        <v>#NUM!</v>
      </c>
      <c r="AX620" s="109"/>
      <c r="AY620" s="109"/>
      <c r="AZ620" s="109"/>
      <c r="BA620" s="109"/>
      <c r="BB620" s="485"/>
      <c r="BC620" s="90" t="s">
        <v>171</v>
      </c>
      <c r="BD620" s="485"/>
      <c r="BE620" s="242" t="e">
        <f>MIN(BE390,BE396,BE402,BE408)</f>
        <v>#VALUE!</v>
      </c>
      <c r="BF620" s="608"/>
      <c r="BG620" s="566"/>
      <c r="BH620" s="566"/>
      <c r="BI620" s="566"/>
      <c r="BJ620" s="276"/>
      <c r="BK620" s="242" t="e">
        <f>MIN(BK390,BK396,BK402,BK408)</f>
        <v>#VALUE!</v>
      </c>
      <c r="BL620" s="541"/>
      <c r="BM620" s="242" t="e">
        <f>MIN(BM390,BM396,BM402,BM408)</f>
        <v>#VALUE!</v>
      </c>
      <c r="BN620" s="541"/>
      <c r="BO620" s="242" t="e">
        <f>MIN(BO390,BO396,BO402,BO408)</f>
        <v>#VALUE!</v>
      </c>
      <c r="BP620" s="541"/>
      <c r="BQ620" s="242" t="e">
        <f>MIN(BQ390,BQ396,BQ402,BQ408)</f>
        <v>#VALUE!</v>
      </c>
      <c r="BR620" s="541"/>
      <c r="BS620" s="242" t="e">
        <f>MIN(BS390,BS396,BS402,BS408)</f>
        <v>#VALUE!</v>
      </c>
      <c r="BT620" s="541"/>
      <c r="BU620" s="242" t="e">
        <f>MIN(BU390,BU396,BU402,BU408)</f>
        <v>#VALUE!</v>
      </c>
      <c r="BV620" s="541"/>
      <c r="BW620" s="91" t="e">
        <f>MIN(BW390,BW396,BW402,BW408)</f>
        <v>#VALUE!</v>
      </c>
      <c r="BX620" s="565"/>
      <c r="BY620" s="566"/>
      <c r="BZ620" s="566"/>
      <c r="CA620" s="566"/>
      <c r="CB620" s="566"/>
      <c r="CC620" s="262" t="e">
        <f>MIN(CC390,CC396,CC402,CC408)</f>
        <v>#VALUE!</v>
      </c>
      <c r="CD620" s="541"/>
      <c r="CE620" s="138">
        <f>MIN(CE390,CE396,CE402,CE408)</f>
        <v>0</v>
      </c>
      <c r="CF620" s="541"/>
      <c r="CG620" s="138">
        <f>MIN(CG390,CG396,CG402,CG408)</f>
        <v>0</v>
      </c>
      <c r="CH620" s="541"/>
    </row>
    <row r="621" spans="3:86" ht="17" hidden="1" customHeight="1" x14ac:dyDescent="0.2">
      <c r="X621" s="109"/>
      <c r="Y621" s="358"/>
      <c r="Z621" s="358"/>
      <c r="AA621" s="109"/>
      <c r="AC621" s="237"/>
      <c r="AT621" s="109"/>
      <c r="AU621" s="109"/>
      <c r="AV621" s="109"/>
      <c r="AW621" s="109"/>
      <c r="AX621" s="109"/>
      <c r="AY621" s="109"/>
      <c r="AZ621" s="109"/>
      <c r="BA621" s="109"/>
      <c r="BB621" s="485"/>
      <c r="BC621" s="90" t="s">
        <v>172</v>
      </c>
      <c r="BD621" s="486"/>
      <c r="BE621" s="271" t="e">
        <f>MAX(BE390,BE396,BE402,BE408)</f>
        <v>#VALUE!</v>
      </c>
      <c r="BF621" s="608"/>
      <c r="BG621" s="566"/>
      <c r="BH621" s="566"/>
      <c r="BI621" s="566"/>
      <c r="BJ621" s="276"/>
      <c r="BK621" s="271" t="e">
        <f>MAX(BK390,BK396,BK402,BK408)</f>
        <v>#VALUE!</v>
      </c>
      <c r="BL621" s="541"/>
      <c r="BM621" s="271" t="e">
        <f>MAX(BM390,BM396,BM402,BM408)</f>
        <v>#VALUE!</v>
      </c>
      <c r="BN621" s="541"/>
      <c r="BO621" s="271" t="e">
        <f>MAX(BO390,BO396,BO402,BO408)</f>
        <v>#VALUE!</v>
      </c>
      <c r="BP621" s="541"/>
      <c r="BQ621" s="271" t="e">
        <f>MAX(BQ390,BQ396,BQ402,BQ408)</f>
        <v>#VALUE!</v>
      </c>
      <c r="BR621" s="541"/>
      <c r="BS621" s="271" t="e">
        <f>MAX(BS390,BS396,BS402,BS408)</f>
        <v>#VALUE!</v>
      </c>
      <c r="BT621" s="541"/>
      <c r="BU621" s="271" t="e">
        <f>MAX(BU390,BU396,BU402,BU408)</f>
        <v>#VALUE!</v>
      </c>
      <c r="BV621" s="541"/>
      <c r="BW621" s="92" t="e">
        <f>MAX(BW390,BW396,BW402,BW408)</f>
        <v>#VALUE!</v>
      </c>
      <c r="BX621" s="565"/>
      <c r="BY621" s="566"/>
      <c r="BZ621" s="566"/>
      <c r="CA621" s="566"/>
      <c r="CB621" s="566"/>
      <c r="CC621" s="181" t="e">
        <f>MAX(CC390,CC396,CC402,CC408)</f>
        <v>#VALUE!</v>
      </c>
      <c r="CD621" s="541"/>
      <c r="CE621" s="139">
        <f>MAX(CE390,CE396,CE402,CE408)</f>
        <v>0</v>
      </c>
      <c r="CF621" s="541"/>
      <c r="CG621" s="139">
        <f>MAX(CG390,CG396,CG402,CG408)</f>
        <v>0</v>
      </c>
      <c r="CH621" s="541"/>
    </row>
    <row r="622" spans="3:86" ht="17" hidden="1" customHeight="1" x14ac:dyDescent="0.2">
      <c r="X622" s="109"/>
      <c r="Y622" s="358"/>
      <c r="Z622" s="358"/>
      <c r="AA622" s="109"/>
      <c r="AC622" s="237"/>
      <c r="AT622" s="109"/>
      <c r="AU622" s="109"/>
      <c r="AV622" s="109"/>
      <c r="AW622" s="109"/>
      <c r="AX622" s="109"/>
      <c r="AY622" s="109"/>
      <c r="AZ622" s="109"/>
      <c r="BA622" s="109"/>
      <c r="BB622" s="485"/>
      <c r="BC622" s="94" t="s">
        <v>170</v>
      </c>
      <c r="BD622" s="607" t="s">
        <v>46</v>
      </c>
      <c r="BE622" s="264" t="e">
        <f>AVERAGE(BE392,BE398,BE404,BE410)</f>
        <v>#VALUE!</v>
      </c>
      <c r="BF622" s="608"/>
      <c r="BG622" s="566"/>
      <c r="BH622" s="566"/>
      <c r="BI622" s="566"/>
      <c r="BJ622" s="276"/>
      <c r="BK622" s="264" t="e">
        <f>AVERAGE(BK392,BK398,BK404,BK410)</f>
        <v>#VALUE!</v>
      </c>
      <c r="BL622" s="541"/>
      <c r="BM622" s="264" t="e">
        <f>AVERAGE(BM392,BM398,BM404,BM410)</f>
        <v>#VALUE!</v>
      </c>
      <c r="BN622" s="541"/>
      <c r="BO622" s="264" t="e">
        <f>AVERAGE(BO392,BO398,BO404,BO410)</f>
        <v>#VALUE!</v>
      </c>
      <c r="BP622" s="541"/>
      <c r="BQ622" s="264" t="e">
        <f>AVERAGE(BQ392,BQ398,BQ404,BQ410)</f>
        <v>#VALUE!</v>
      </c>
      <c r="BR622" s="541"/>
      <c r="BS622" s="264" t="e">
        <f>AVERAGE(BS392,BS398,BS404,BS410)</f>
        <v>#VALUE!</v>
      </c>
      <c r="BT622" s="541"/>
      <c r="BU622" s="264" t="e">
        <f>AVERAGE(BU392,BU398,BU404,BU410)</f>
        <v>#VALUE!</v>
      </c>
      <c r="BV622" s="541"/>
      <c r="BW622" s="95" t="e">
        <f>AVERAGE(BW392,BW398,BW404,BW410)</f>
        <v>#VALUE!</v>
      </c>
      <c r="BX622" s="565"/>
      <c r="BY622" s="566"/>
      <c r="BZ622" s="566"/>
      <c r="CA622" s="566"/>
      <c r="CB622" s="566"/>
      <c r="CC622" s="260" t="e">
        <f>AVERAGE(CC392,CC398,CC404,CC410)</f>
        <v>#VALUE!</v>
      </c>
      <c r="CD622" s="541"/>
      <c r="CE622" s="266">
        <f>SUM(CE392,CE398,CE404,CE410)</f>
        <v>0</v>
      </c>
      <c r="CF622" s="541"/>
      <c r="CG622" s="266">
        <f>SUM(CG392,CG398,CG404,CG410)</f>
        <v>0</v>
      </c>
      <c r="CH622" s="541"/>
    </row>
    <row r="623" spans="3:86" ht="17" hidden="1" customHeight="1" x14ac:dyDescent="0.2">
      <c r="X623" s="109"/>
      <c r="Y623" s="358"/>
      <c r="Z623" s="358"/>
      <c r="AA623" s="109"/>
      <c r="AC623" s="237"/>
      <c r="AT623" s="109"/>
      <c r="AU623" s="109"/>
      <c r="AV623" s="109"/>
      <c r="AW623" s="109"/>
      <c r="AX623" s="109"/>
      <c r="AY623" s="109"/>
      <c r="AZ623" s="109"/>
      <c r="BA623" s="109"/>
      <c r="BB623" s="485"/>
      <c r="BC623" s="94" t="s">
        <v>171</v>
      </c>
      <c r="BD623" s="608"/>
      <c r="BE623" s="242" t="e">
        <f>MIN(BE392,BE398,BE404,BE410)</f>
        <v>#VALUE!</v>
      </c>
      <c r="BF623" s="608"/>
      <c r="BG623" s="566"/>
      <c r="BH623" s="566"/>
      <c r="BI623" s="566"/>
      <c r="BJ623" s="276"/>
      <c r="BK623" s="242" t="e">
        <f>MIN(BK392,BK398,BK404,BK410)</f>
        <v>#VALUE!</v>
      </c>
      <c r="BL623" s="541"/>
      <c r="BM623" s="242" t="e">
        <f>MIN(BM392,BM398,BM404,BM410)</f>
        <v>#VALUE!</v>
      </c>
      <c r="BN623" s="541"/>
      <c r="BO623" s="242" t="e">
        <f>MIN(BO392,BO398,BO404,BO410)</f>
        <v>#VALUE!</v>
      </c>
      <c r="BP623" s="541"/>
      <c r="BQ623" s="242" t="e">
        <f>MIN(BQ392,BQ398,BQ404,BQ410)</f>
        <v>#VALUE!</v>
      </c>
      <c r="BR623" s="541"/>
      <c r="BS623" s="242" t="e">
        <f>MIN(BS392,BS398,BS404,BS410)</f>
        <v>#VALUE!</v>
      </c>
      <c r="BT623" s="541"/>
      <c r="BU623" s="242" t="e">
        <f>MIN(BU392,BU398,BU404,BU410)</f>
        <v>#VALUE!</v>
      </c>
      <c r="BV623" s="541"/>
      <c r="BW623" s="91" t="e">
        <f>MIN(BW392,BW398,BW404,BW410)</f>
        <v>#VALUE!</v>
      </c>
      <c r="BX623" s="565"/>
      <c r="BY623" s="566"/>
      <c r="BZ623" s="566"/>
      <c r="CA623" s="566"/>
      <c r="CB623" s="566"/>
      <c r="CC623" s="262" t="e">
        <f>MIN(CC392,CC398,CC404,CC410)</f>
        <v>#VALUE!</v>
      </c>
      <c r="CD623" s="541"/>
      <c r="CE623" s="138">
        <f>MIN(CE392,CE398,CE404,CE410)</f>
        <v>0</v>
      </c>
      <c r="CF623" s="541"/>
      <c r="CG623" s="138">
        <f>MIN(CG392,CG398,CG404,CG410)</f>
        <v>0</v>
      </c>
      <c r="CH623" s="541"/>
    </row>
    <row r="624" spans="3:86" ht="17" hidden="1" customHeight="1" x14ac:dyDescent="0.2">
      <c r="F624" s="109">
        <f>COUNTIFS(F412:F453,"&lt;&gt;",F412:F453,"&lt;&gt;0")</f>
        <v>42</v>
      </c>
      <c r="G624" s="109">
        <f>COUNTIFS(G412:G453,"&lt;&gt;",G412:G453,"&lt;&gt;0")</f>
        <v>0</v>
      </c>
      <c r="X624" s="109"/>
      <c r="Y624" s="358"/>
      <c r="Z624" s="358"/>
      <c r="AA624" s="109"/>
      <c r="AC624" s="109">
        <f>COUNTIFS(AC412:AC453,"&lt;&gt;",AC412:AC453,"&lt;&gt;0")</f>
        <v>0</v>
      </c>
      <c r="AT624" s="109"/>
      <c r="AU624" s="109"/>
      <c r="AV624" s="109"/>
      <c r="AW624" s="109"/>
      <c r="AX624" s="132">
        <f>AC624/F624</f>
        <v>0</v>
      </c>
      <c r="AY624" s="109"/>
      <c r="AZ624" s="109"/>
      <c r="BA624" s="109"/>
      <c r="BB624" s="486"/>
      <c r="BC624" s="96" t="s">
        <v>172</v>
      </c>
      <c r="BD624" s="609"/>
      <c r="BE624" s="271" t="e">
        <f>MAX(BE392,BE398,BE404,BE410)</f>
        <v>#VALUE!</v>
      </c>
      <c r="BF624" s="611"/>
      <c r="BG624" s="571"/>
      <c r="BH624" s="571"/>
      <c r="BI624" s="571"/>
      <c r="BJ624" s="278"/>
      <c r="BK624" s="271" t="e">
        <f>MAX(BK392,BK398,BK404,BK410)</f>
        <v>#VALUE!</v>
      </c>
      <c r="BL624" s="542"/>
      <c r="BM624" s="271" t="e">
        <f>MAX(BM392,BM398,BM404,BM410)</f>
        <v>#VALUE!</v>
      </c>
      <c r="BN624" s="542"/>
      <c r="BO624" s="271" t="e">
        <f>MAX(BO392,BO398,BO404,BO410)</f>
        <v>#VALUE!</v>
      </c>
      <c r="BP624" s="542"/>
      <c r="BQ624" s="271" t="e">
        <f>MAX(BQ392,BQ398,BQ404,BQ410)</f>
        <v>#VALUE!</v>
      </c>
      <c r="BR624" s="542"/>
      <c r="BS624" s="271" t="e">
        <f>MAX(BS392,BS398,BS404,BS410)</f>
        <v>#VALUE!</v>
      </c>
      <c r="BT624" s="542"/>
      <c r="BU624" s="271" t="e">
        <f>MAX(BU392,BU398,BU404,BU410)</f>
        <v>#VALUE!</v>
      </c>
      <c r="BV624" s="542"/>
      <c r="BW624" s="92" t="e">
        <f>MAX(BW392,BW398,BW404,BW410)</f>
        <v>#VALUE!</v>
      </c>
      <c r="BX624" s="570"/>
      <c r="BY624" s="571"/>
      <c r="BZ624" s="571"/>
      <c r="CA624" s="571"/>
      <c r="CB624" s="571"/>
      <c r="CC624" s="181" t="e">
        <f>MAX(CC392,CC398,CC404,CC410)</f>
        <v>#VALUE!</v>
      </c>
      <c r="CD624" s="542"/>
      <c r="CE624" s="139">
        <f>MAX(CE392,CE398,CE404,CE410)</f>
        <v>0</v>
      </c>
      <c r="CF624" s="542"/>
      <c r="CG624" s="139">
        <f>MAX(CG392,CG398,CG404,CG410)</f>
        <v>0</v>
      </c>
      <c r="CH624" s="542"/>
    </row>
    <row r="625" spans="3:86" ht="17" hidden="1" customHeight="1" x14ac:dyDescent="0.2">
      <c r="C625" s="132" t="s">
        <v>175</v>
      </c>
      <c r="V625" s="237" t="s">
        <v>169</v>
      </c>
      <c r="W625" s="237" t="s">
        <v>169</v>
      </c>
      <c r="X625" s="109" t="e">
        <f>GEOMEAN(X412:X453)</f>
        <v>#NUM!</v>
      </c>
      <c r="Y625" s="358" t="e">
        <f>GEOMEAN(Y412:Y453)</f>
        <v>#NUM!</v>
      </c>
      <c r="Z625" s="358" t="e">
        <f>GEOMEAN(Z412:Z453)</f>
        <v>#NUM!</v>
      </c>
      <c r="AA625" s="109" t="e">
        <f>GEOMEAN(AA412:AA453)</f>
        <v>#NUM!</v>
      </c>
      <c r="AT625" s="109" t="e">
        <f t="shared" ref="AT625:BA625" si="222">GEOMEAN(AT412:AT453)</f>
        <v>#NUM!</v>
      </c>
      <c r="AU625" s="109" t="e">
        <f t="shared" si="222"/>
        <v>#NUM!</v>
      </c>
      <c r="AV625" s="109" t="e">
        <f t="shared" si="222"/>
        <v>#NUM!</v>
      </c>
      <c r="AW625" s="109" t="e">
        <f t="shared" si="222"/>
        <v>#NUM!</v>
      </c>
      <c r="AX625" s="109" t="e">
        <f t="shared" si="222"/>
        <v>#DIV/0!</v>
      </c>
      <c r="AY625" s="109" t="e">
        <f t="shared" si="222"/>
        <v>#DIV/0!</v>
      </c>
      <c r="AZ625" s="109" t="e">
        <f t="shared" si="222"/>
        <v>#DIV/0!</v>
      </c>
      <c r="BA625" s="109" t="e">
        <f t="shared" si="222"/>
        <v>#DIV/0!</v>
      </c>
      <c r="BB625" s="598" t="str">
        <f>C625</f>
        <v>Class HDR2_2K</v>
      </c>
      <c r="BC625" s="366" t="s">
        <v>170</v>
      </c>
      <c r="BD625" s="614" t="s">
        <v>39</v>
      </c>
      <c r="BE625" s="241" t="e">
        <f>AVERAGE(BE412,BE418,BE424,BE430,BE436,BE442,BE448)</f>
        <v>#VALUE!</v>
      </c>
      <c r="BF625" s="243" t="e">
        <f>AVERAGE(BF412:BF453)</f>
        <v>#VALUE!</v>
      </c>
      <c r="BG625" s="243" t="e">
        <f>AVERAGE(BG412:BG453)</f>
        <v>#VALUE!</v>
      </c>
      <c r="BH625" s="243" t="e">
        <f>AVERAGE(BH412:BH453)</f>
        <v>#VALUE!</v>
      </c>
      <c r="BI625" s="243" t="e">
        <f>AVERAGE(BI412:BI453)</f>
        <v>#VALUE!</v>
      </c>
      <c r="BJ625" s="243" t="e">
        <f>AVERAGE(BJ412:BJ453)</f>
        <v>#VALUE!</v>
      </c>
      <c r="BK625" s="241" t="e">
        <f>AVERAGE(BK412,BK418,BK424,BK430,BK436,BK442,BK448)</f>
        <v>#VALUE!</v>
      </c>
      <c r="BL625" s="249" t="e">
        <f>AVERAGE(BL412:BL453)</f>
        <v>#VALUE!</v>
      </c>
      <c r="BM625" s="86" t="e">
        <f>AVERAGE(BM412,BM418,BM424,BM430,BM436,BM442,BM448)</f>
        <v>#VALUE!</v>
      </c>
      <c r="BN625" s="87" t="e">
        <f>AVERAGE(BN412:BN453)</f>
        <v>#VALUE!</v>
      </c>
      <c r="BO625" s="86" t="e">
        <f>AVERAGE(BO412,BO418,BO424,BO430,BO436,BO442,BO448)</f>
        <v>#VALUE!</v>
      </c>
      <c r="BP625" s="88" t="e">
        <f>AVERAGE(BP412:BP453)</f>
        <v>#VALUE!</v>
      </c>
      <c r="BQ625" s="86" t="e">
        <f>AVERAGE(BQ412,BQ418,BQ424,BQ430,BQ436,BQ442,BQ448)</f>
        <v>#VALUE!</v>
      </c>
      <c r="BR625" s="88" t="e">
        <f>AVERAGE(BR412:BR453)</f>
        <v>#VALUE!</v>
      </c>
      <c r="BS625" s="86" t="e">
        <f>AVERAGE(BS412,BS418,BS424,BS430,BS436,BS442,BS448)</f>
        <v>#VALUE!</v>
      </c>
      <c r="BT625" s="87" t="e">
        <f>AVERAGE(BT412:BT453)</f>
        <v>#VALUE!</v>
      </c>
      <c r="BU625" s="86" t="e">
        <f>AVERAGE(BU412,BU418,BU424,BU430,BU436,BU442,BU448)</f>
        <v>#VALUE!</v>
      </c>
      <c r="BV625" s="87" t="e">
        <f>AVERAGE(BV412:BV453)</f>
        <v>#VALUE!</v>
      </c>
      <c r="BW625" s="89" t="e">
        <f>AVERAGE(BW412,BW418,BW424,BW430,BW436,BW442,BW448)</f>
        <v>#VALUE!</v>
      </c>
      <c r="BX625" s="241" t="e">
        <f>AVERAGE(BX412:BX453)</f>
        <v>#VALUE!</v>
      </c>
      <c r="BY625" s="243" t="e">
        <f>AVERAGE(BY412:BY453)</f>
        <v>#VALUE!</v>
      </c>
      <c r="BZ625" s="243" t="e">
        <f>AVERAGE(BZ412:BZ453)</f>
        <v>#VALUE!</v>
      </c>
      <c r="CA625" s="249" t="e">
        <f>AVERAGE(CA412:CA453)</f>
        <v>#VALUE!</v>
      </c>
      <c r="CB625" s="249" t="e">
        <f>AVERAGE(CB412:CB453)</f>
        <v>#VALUE!</v>
      </c>
      <c r="CC625" s="179" t="e">
        <f>AVERAGE(CC412,CC418,CC424,CC430,CC436,CC442,CC448)</f>
        <v>#VALUE!</v>
      </c>
      <c r="CD625" s="183" t="e">
        <f>AVERAGE(CD412:CD453)</f>
        <v>#VALUE!</v>
      </c>
      <c r="CE625" s="136">
        <f>SUM(CE412,CE418,CE424,CE430,CE436,CE442,CE448)</f>
        <v>0</v>
      </c>
      <c r="CF625" s="137">
        <f>SUM(CF412:CF453)</f>
        <v>0</v>
      </c>
      <c r="CG625" s="136">
        <f>SUM(CG412,CG418,CG424,CG430,CG436,CG442,CG448)</f>
        <v>0</v>
      </c>
      <c r="CH625" s="137">
        <f>SUM(CH412:CH453)</f>
        <v>0</v>
      </c>
    </row>
    <row r="626" spans="3:86" ht="17" hidden="1" customHeight="1" x14ac:dyDescent="0.2">
      <c r="V626" s="237" t="s">
        <v>41</v>
      </c>
      <c r="W626" s="237" t="s">
        <v>41</v>
      </c>
      <c r="X626" s="109">
        <f>SUM(X412:X453)</f>
        <v>0</v>
      </c>
      <c r="Y626" s="358">
        <f>SUM(Y412:Y453)</f>
        <v>0</v>
      </c>
      <c r="Z626" s="358">
        <f>SUM(Z412:Z453)</f>
        <v>0</v>
      </c>
      <c r="AA626" s="109">
        <f>SUM(AA412:AA453)</f>
        <v>0</v>
      </c>
      <c r="AC626" s="237"/>
      <c r="AT626" s="109">
        <f t="shared" ref="AT626:BA626" si="223">SUM(AT412:AT453)</f>
        <v>0</v>
      </c>
      <c r="AU626" s="109">
        <f t="shared" si="223"/>
        <v>0</v>
      </c>
      <c r="AV626" s="109">
        <f t="shared" si="223"/>
        <v>0</v>
      </c>
      <c r="AW626" s="109">
        <f t="shared" si="223"/>
        <v>0</v>
      </c>
      <c r="AX626" s="109" t="e">
        <f t="shared" si="223"/>
        <v>#DIV/0!</v>
      </c>
      <c r="AY626" s="109" t="e">
        <f t="shared" si="223"/>
        <v>#DIV/0!</v>
      </c>
      <c r="AZ626" s="109" t="e">
        <f t="shared" si="223"/>
        <v>#DIV/0!</v>
      </c>
      <c r="BA626" s="109" t="e">
        <f t="shared" si="223"/>
        <v>#DIV/0!</v>
      </c>
      <c r="BB626" s="485"/>
      <c r="BC626" s="90" t="s">
        <v>171</v>
      </c>
      <c r="BD626" s="565"/>
      <c r="BE626" s="242" t="e">
        <f>MIN(BE412,BE418,BE424,BE430,BE436,BE442,BE448)</f>
        <v>#VALUE!</v>
      </c>
      <c r="BF626" s="244" t="e">
        <f>MIN(BF412:BF453)</f>
        <v>#VALUE!</v>
      </c>
      <c r="BG626" s="244" t="e">
        <f>MIN(BG412:BG453)</f>
        <v>#VALUE!</v>
      </c>
      <c r="BH626" s="244" t="e">
        <f>MIN(BH412:BH453)</f>
        <v>#VALUE!</v>
      </c>
      <c r="BI626" s="244" t="e">
        <f>MIN(BI412:BI453)</f>
        <v>#VALUE!</v>
      </c>
      <c r="BJ626" s="244" t="e">
        <f>MIN(BJ412:BJ453)</f>
        <v>#VALUE!</v>
      </c>
      <c r="BK626" s="242" t="e">
        <f>MIN(BK412,BK418,BK424,BK430,BK436,BK442,BK448)</f>
        <v>#VALUE!</v>
      </c>
      <c r="BL626" s="250" t="e">
        <f>MIN(BL412:BL453)</f>
        <v>#VALUE!</v>
      </c>
      <c r="BM626" s="242" t="e">
        <f>MIN(BM412,BM418,BM424,BM430,BM436,BM442,BM448)</f>
        <v>#VALUE!</v>
      </c>
      <c r="BN626" s="244" t="e">
        <f>MIN(BN412:BN453)</f>
        <v>#VALUE!</v>
      </c>
      <c r="BO626" s="242" t="e">
        <f>MIN(BO412,BO418,BO424,BO430,BO436,BO442,BO448)</f>
        <v>#VALUE!</v>
      </c>
      <c r="BP626" s="250" t="e">
        <f>MIN(BP412:BP453)</f>
        <v>#VALUE!</v>
      </c>
      <c r="BQ626" s="242" t="e">
        <f>MIN(BQ412,BQ418,BQ424,BQ430,BQ436,BQ442,BQ448)</f>
        <v>#VALUE!</v>
      </c>
      <c r="BR626" s="250" t="e">
        <f>MIN(BR412:BR453)</f>
        <v>#VALUE!</v>
      </c>
      <c r="BS626" s="242" t="e">
        <f>MIN(BS412,BS418,BS424,BS430,BS436,BS442,BS448)</f>
        <v>#VALUE!</v>
      </c>
      <c r="BT626" s="244" t="e">
        <f>MIN(BT412:BT453)</f>
        <v>#VALUE!</v>
      </c>
      <c r="BU626" s="242" t="e">
        <f>MIN(BU412,BU418,BU424,BU430,BU436,BU442,BU448)</f>
        <v>#VALUE!</v>
      </c>
      <c r="BV626" s="244" t="e">
        <f>MIN(BV412:BV453)</f>
        <v>#VALUE!</v>
      </c>
      <c r="BW626" s="91" t="e">
        <f>MIN(BW412,BW418,BW424,BW430,BW436,BW442,BW448)</f>
        <v>#VALUE!</v>
      </c>
      <c r="BX626" s="242" t="e">
        <f>MIN(BX412:BX453)</f>
        <v>#VALUE!</v>
      </c>
      <c r="BY626" s="244" t="e">
        <f>MIN(BY412:BY453)</f>
        <v>#VALUE!</v>
      </c>
      <c r="BZ626" s="244" t="e">
        <f>MIN(BZ412:BZ453)</f>
        <v>#VALUE!</v>
      </c>
      <c r="CA626" s="250" t="e">
        <f>MIN(CA412:CA453)</f>
        <v>#VALUE!</v>
      </c>
      <c r="CB626" s="250" t="e">
        <f>MIN(CB412:CB453)</f>
        <v>#VALUE!</v>
      </c>
      <c r="CC626" s="262" t="e">
        <f>MIN(CC412,CC418,CC424,CC430,CC436,CC442,CC448)</f>
        <v>#VALUE!</v>
      </c>
      <c r="CD626" s="270" t="e">
        <f>MIN(CD412:CD453)</f>
        <v>#VALUE!</v>
      </c>
      <c r="CE626" s="138">
        <f>MIN(CE412,CE418,CE424,CE430,CE436,CE442,CE448)</f>
        <v>0</v>
      </c>
      <c r="CF626" s="246">
        <f>MIN(CF412:CF453)</f>
        <v>0</v>
      </c>
      <c r="CG626" s="138">
        <f>MIN(CG412,CG418,CG424,CG430,CG436,CG442,CG448)</f>
        <v>0</v>
      </c>
      <c r="CH626" s="246">
        <f>MIN(CH412:CH453)</f>
        <v>0</v>
      </c>
    </row>
    <row r="627" spans="3:86" ht="17" hidden="1" customHeight="1" x14ac:dyDescent="0.2">
      <c r="V627" s="237" t="s">
        <v>172</v>
      </c>
      <c r="W627" s="237" t="s">
        <v>172</v>
      </c>
      <c r="X627" s="109">
        <f>MAX(X412:X453)</f>
        <v>0</v>
      </c>
      <c r="Y627" s="358">
        <f>MAX(Y412:Y453)</f>
        <v>0</v>
      </c>
      <c r="Z627" s="358">
        <f>MAX(Z412:Z453)</f>
        <v>0</v>
      </c>
      <c r="AA627" s="109">
        <f>MAX(AA412:AA453)</f>
        <v>0</v>
      </c>
      <c r="AC627" s="237"/>
      <c r="AT627" s="109">
        <f t="shared" ref="AT627:BA627" si="224">MAX(AT412:AT453)</f>
        <v>0</v>
      </c>
      <c r="AU627" s="109">
        <f t="shared" si="224"/>
        <v>0</v>
      </c>
      <c r="AV627" s="109">
        <f t="shared" si="224"/>
        <v>0</v>
      </c>
      <c r="AW627" s="109">
        <f t="shared" si="224"/>
        <v>0</v>
      </c>
      <c r="AX627" s="109" t="e">
        <f t="shared" si="224"/>
        <v>#DIV/0!</v>
      </c>
      <c r="AY627" s="109" t="e">
        <f t="shared" si="224"/>
        <v>#DIV/0!</v>
      </c>
      <c r="AZ627" s="109" t="e">
        <f t="shared" si="224"/>
        <v>#DIV/0!</v>
      </c>
      <c r="BA627" s="109" t="e">
        <f t="shared" si="224"/>
        <v>#DIV/0!</v>
      </c>
      <c r="BB627" s="485"/>
      <c r="BC627" s="90" t="s">
        <v>172</v>
      </c>
      <c r="BD627" s="530"/>
      <c r="BE627" s="271" t="e">
        <f>MAX(BE412,BE418,BE424,BE430,BE436,BE442,BE448)</f>
        <v>#VALUE!</v>
      </c>
      <c r="BF627" s="252" t="e">
        <f>MAX(BF412:BF453)</f>
        <v>#VALUE!</v>
      </c>
      <c r="BG627" s="252" t="e">
        <f>MAX(BG412:BG453)</f>
        <v>#VALUE!</v>
      </c>
      <c r="BH627" s="252" t="e">
        <f>MAX(BH412:BH453)</f>
        <v>#VALUE!</v>
      </c>
      <c r="BI627" s="252" t="e">
        <f>MAX(BI412:BI453)</f>
        <v>#VALUE!</v>
      </c>
      <c r="BJ627" s="252" t="e">
        <f>MAX(BJ412:BJ453)</f>
        <v>#VALUE!</v>
      </c>
      <c r="BK627" s="271" t="e">
        <f>MAX(BK412,BK418,BK424,BK430,BK436,BK442,BK448)</f>
        <v>#VALUE!</v>
      </c>
      <c r="BL627" s="255" t="e">
        <f>MAX(BL412:BL453)</f>
        <v>#VALUE!</v>
      </c>
      <c r="BM627" s="271" t="e">
        <f>MAX(BM412,BM418,BM424,BM430,BM436,BM442,BM448)</f>
        <v>#VALUE!</v>
      </c>
      <c r="BN627" s="252" t="e">
        <f>MAX(BN412:BN453)</f>
        <v>#VALUE!</v>
      </c>
      <c r="BO627" s="271" t="e">
        <f>MAX(BO412,BO418,BO424,BO430,BO436,BO442,BO448)</f>
        <v>#VALUE!</v>
      </c>
      <c r="BP627" s="255" t="e">
        <f>MAX(BP412:BP453)</f>
        <v>#VALUE!</v>
      </c>
      <c r="BQ627" s="271" t="e">
        <f>MAX(BQ412,BQ418,BQ424,BQ430,BQ436,BQ442,BQ448)</f>
        <v>#VALUE!</v>
      </c>
      <c r="BR627" s="255" t="e">
        <f>MAX(BR412:BR453)</f>
        <v>#VALUE!</v>
      </c>
      <c r="BS627" s="271" t="e">
        <f>MAX(BS412,BS418,BS424,BS430,BS436,BS442,BS448)</f>
        <v>#VALUE!</v>
      </c>
      <c r="BT627" s="252" t="e">
        <f>MAX(BT412:BT453)</f>
        <v>#VALUE!</v>
      </c>
      <c r="BU627" s="271" t="e">
        <f>MAX(BU412,BU418,BU424,BU430,BU436,BU442,BU448)</f>
        <v>#VALUE!</v>
      </c>
      <c r="BV627" s="252" t="e">
        <f>MAX(BV412:BV453)</f>
        <v>#VALUE!</v>
      </c>
      <c r="BW627" s="92" t="e">
        <f>MAX(BW412,BW418,BW424,BW430,BW436,BW442,BW448)</f>
        <v>#VALUE!</v>
      </c>
      <c r="BX627" s="271" t="e">
        <f>MAX(BX412:BX453)</f>
        <v>#VALUE!</v>
      </c>
      <c r="BY627" s="252" t="e">
        <f>MAX(BY412:BY453)</f>
        <v>#VALUE!</v>
      </c>
      <c r="BZ627" s="252" t="e">
        <f>MAX(BZ412:BZ453)</f>
        <v>#VALUE!</v>
      </c>
      <c r="CA627" s="255" t="e">
        <f>MAX(CA412:CA453)</f>
        <v>#VALUE!</v>
      </c>
      <c r="CB627" s="255" t="e">
        <f>MAX(CB412:CB453)</f>
        <v>#VALUE!</v>
      </c>
      <c r="CC627" s="181" t="e">
        <f>MAX(CC412,CC418,CC424,CC430,CC436,CC442,CC448)</f>
        <v>#VALUE!</v>
      </c>
      <c r="CD627" s="150" t="e">
        <f>MAX(CD412:CD453)</f>
        <v>#VALUE!</v>
      </c>
      <c r="CE627" s="139">
        <f>MAX(CE412,CE418,CE424,CE430,CE436,CE442,CE448)</f>
        <v>0</v>
      </c>
      <c r="CF627" s="247">
        <f>MAX(CF412:CF453)</f>
        <v>0</v>
      </c>
      <c r="CG627" s="139">
        <f>MAX(CG412,CG418,CG424,CG430,CG436,CG442,CG448)</f>
        <v>0</v>
      </c>
      <c r="CH627" s="247">
        <f>MAX(CH412:CH453)</f>
        <v>0</v>
      </c>
    </row>
    <row r="628" spans="3:86" ht="17" hidden="1" customHeight="1" x14ac:dyDescent="0.2">
      <c r="V628" s="237" t="s">
        <v>171</v>
      </c>
      <c r="W628" s="237" t="s">
        <v>171</v>
      </c>
      <c r="X628" s="109">
        <f>MIN(X412:X453)</f>
        <v>0</v>
      </c>
      <c r="Y628" s="358">
        <f>MIN(Y412:Y453)</f>
        <v>0</v>
      </c>
      <c r="Z628" s="358">
        <f>MIN(Z412:Z453)</f>
        <v>0</v>
      </c>
      <c r="AA628" s="109">
        <f>MIN(AA412:AA453)</f>
        <v>0</v>
      </c>
      <c r="AC628" s="237"/>
      <c r="AT628" s="109">
        <f t="shared" ref="AT628:BA628" si="225">MIN(AT412:AT453)</f>
        <v>0</v>
      </c>
      <c r="AU628" s="109">
        <f t="shared" si="225"/>
        <v>0</v>
      </c>
      <c r="AV628" s="109">
        <f t="shared" si="225"/>
        <v>0</v>
      </c>
      <c r="AW628" s="109">
        <f t="shared" si="225"/>
        <v>0</v>
      </c>
      <c r="AX628" s="109" t="e">
        <f t="shared" si="225"/>
        <v>#DIV/0!</v>
      </c>
      <c r="AY628" s="109" t="e">
        <f t="shared" si="225"/>
        <v>#DIV/0!</v>
      </c>
      <c r="AZ628" s="109" t="e">
        <f t="shared" si="225"/>
        <v>#DIV/0!</v>
      </c>
      <c r="BA628" s="109" t="e">
        <f t="shared" si="225"/>
        <v>#DIV/0!</v>
      </c>
      <c r="BB628" s="485"/>
      <c r="BC628" s="90" t="s">
        <v>170</v>
      </c>
      <c r="BD628" s="606" t="s">
        <v>147</v>
      </c>
      <c r="BE628" s="241" t="e">
        <f>AVERAGE(BE414,BE420,BE426,BE432,BE438,BE444,BE450)</f>
        <v>#VALUE!</v>
      </c>
      <c r="BF628" s="610"/>
      <c r="BG628" s="564"/>
      <c r="BH628" s="564"/>
      <c r="BI628" s="564"/>
      <c r="BJ628" s="274"/>
      <c r="BK628" s="241" t="e">
        <f>AVERAGE(BK414,BK420,BK426,BK432,BK438,BK444,BK450)</f>
        <v>#VALUE!</v>
      </c>
      <c r="BL628" s="540"/>
      <c r="BM628" s="86" t="e">
        <f>AVERAGE(BM414,BM420,BM426,BM432,BM438,BM444,BM450)</f>
        <v>#VALUE!</v>
      </c>
      <c r="BN628" s="540"/>
      <c r="BO628" s="86" t="e">
        <f>AVERAGE(BO414,BO420,BO426,BO432,BO438,BO444,BO450)</f>
        <v>#VALUE!</v>
      </c>
      <c r="BP628" s="540"/>
      <c r="BQ628" s="86" t="e">
        <f>AVERAGE(BQ414,BQ420,BQ426,BQ432,BQ438,BQ444,BQ450)</f>
        <v>#VALUE!</v>
      </c>
      <c r="BR628" s="540"/>
      <c r="BS628" s="86" t="e">
        <f>AVERAGE(BS414,BS420,BS426,BS432,BS438,BS444,BS450)</f>
        <v>#VALUE!</v>
      </c>
      <c r="BT628" s="540"/>
      <c r="BU628" s="86" t="e">
        <f>AVERAGE(BU414,BU420,BU426,BU432,BU438,BU444,BU450)</f>
        <v>#VALUE!</v>
      </c>
      <c r="BV628" s="540"/>
      <c r="BW628" s="89" t="e">
        <f>AVERAGE(BW414,BW420,BW426,BW432,BW438,BW444,BW450)</f>
        <v>#VALUE!</v>
      </c>
      <c r="BX628" s="569"/>
      <c r="BY628" s="564"/>
      <c r="BZ628" s="564"/>
      <c r="CA628" s="564"/>
      <c r="CB628" s="564"/>
      <c r="CC628" s="179" t="e">
        <f>AVERAGE(CC414,CC420,CC426,CC432,CC438,CC444,CC450)</f>
        <v>#VALUE!</v>
      </c>
      <c r="CD628" s="579"/>
      <c r="CE628" s="136">
        <f>SUM(CE414,CE420,CE426,CE432,CE438,CE444,CE450)</f>
        <v>0</v>
      </c>
      <c r="CF628" s="599"/>
      <c r="CG628" s="136">
        <f>SUM(CG414,CG420,CG426,CG432,CG438,CG444,CG450)</f>
        <v>0</v>
      </c>
      <c r="CH628" s="599"/>
    </row>
    <row r="629" spans="3:86" ht="17" hidden="1" customHeight="1" x14ac:dyDescent="0.2">
      <c r="V629" s="237" t="s">
        <v>173</v>
      </c>
      <c r="W629" s="237" t="s">
        <v>173</v>
      </c>
      <c r="X629" s="109"/>
      <c r="Y629" s="358"/>
      <c r="Z629" s="358"/>
      <c r="AA629" s="109"/>
      <c r="AC629" s="237"/>
      <c r="AT629" s="93" t="e">
        <f>AT625/X625</f>
        <v>#NUM!</v>
      </c>
      <c r="AU629" s="93" t="e">
        <f>AU625/Y625</f>
        <v>#NUM!</v>
      </c>
      <c r="AV629" s="93" t="e">
        <f>AV625/Z625</f>
        <v>#NUM!</v>
      </c>
      <c r="AW629" s="93" t="e">
        <f>AW625/AA625</f>
        <v>#NUM!</v>
      </c>
      <c r="AX629" s="109"/>
      <c r="AY629" s="109"/>
      <c r="AZ629" s="109"/>
      <c r="BA629" s="109"/>
      <c r="BB629" s="485"/>
      <c r="BC629" s="90" t="s">
        <v>171</v>
      </c>
      <c r="BD629" s="565"/>
      <c r="BE629" s="242" t="e">
        <f>MIN(BE414,BE420,BE426,BE432,BE438,BE444,BE450)</f>
        <v>#VALUE!</v>
      </c>
      <c r="BF629" s="608"/>
      <c r="BG629" s="566"/>
      <c r="BH629" s="566"/>
      <c r="BI629" s="566"/>
      <c r="BJ629" s="276"/>
      <c r="BK629" s="242" t="e">
        <f>MIN(BK414,BK420,BK426,BK432,BK438,BK444,BK450)</f>
        <v>#VALUE!</v>
      </c>
      <c r="BL629" s="541"/>
      <c r="BM629" s="242" t="e">
        <f>MIN(BM414,BM420,BM426,BM432,BM438,BM444,BM450)</f>
        <v>#VALUE!</v>
      </c>
      <c r="BN629" s="541"/>
      <c r="BO629" s="242" t="e">
        <f>MIN(BO414,BO420,BO426,BO432,BO438,BO444,BO450)</f>
        <v>#VALUE!</v>
      </c>
      <c r="BP629" s="541"/>
      <c r="BQ629" s="242" t="e">
        <f>MIN(BQ414,BQ420,BQ426,BQ432,BQ438,BQ444,BQ450)</f>
        <v>#VALUE!</v>
      </c>
      <c r="BR629" s="541"/>
      <c r="BS629" s="242" t="e">
        <f>MIN(BS414,BS420,BS426,BS432,BS438,BS444,BS450)</f>
        <v>#VALUE!</v>
      </c>
      <c r="BT629" s="541"/>
      <c r="BU629" s="242" t="e">
        <f>MIN(BU414,BU420,BU426,BU432,BU438,BU444,BU450)</f>
        <v>#VALUE!</v>
      </c>
      <c r="BV629" s="541"/>
      <c r="BW629" s="91" t="e">
        <f>MIN(BW414,BW420,BW426,BW432,BW438,BW444,BW450)</f>
        <v>#VALUE!</v>
      </c>
      <c r="BX629" s="565"/>
      <c r="BY629" s="566"/>
      <c r="BZ629" s="566"/>
      <c r="CA629" s="566"/>
      <c r="CB629" s="566"/>
      <c r="CC629" s="262" t="e">
        <f>MIN(CC414,CC420,CC426,CC432,CC438,CC444,CC450)</f>
        <v>#VALUE!</v>
      </c>
      <c r="CD629" s="541"/>
      <c r="CE629" s="138">
        <f>MIN(CE414,CE420,CE426,CE432,CE438,CE444,CE450)</f>
        <v>0</v>
      </c>
      <c r="CF629" s="541"/>
      <c r="CG629" s="138">
        <f>MIN(CG414,CG420,CG426,CG432,CG438,CG444,CG450)</f>
        <v>0</v>
      </c>
      <c r="CH629" s="541"/>
    </row>
    <row r="630" spans="3:86" ht="17" hidden="1" customHeight="1" x14ac:dyDescent="0.2">
      <c r="X630" s="109"/>
      <c r="Y630" s="358"/>
      <c r="Z630" s="358"/>
      <c r="AA630" s="109"/>
      <c r="AC630" s="237"/>
      <c r="AT630" s="109"/>
      <c r="AU630" s="109"/>
      <c r="AV630" s="109"/>
      <c r="AW630" s="109"/>
      <c r="AX630" s="109"/>
      <c r="AY630" s="109"/>
      <c r="AZ630" s="109"/>
      <c r="BA630" s="109"/>
      <c r="BB630" s="485"/>
      <c r="BC630" s="90" t="s">
        <v>172</v>
      </c>
      <c r="BD630" s="530"/>
      <c r="BE630" s="271" t="e">
        <f>MAX(BE414,BE420,BE426,BE432,BE438,BE444,BE450)</f>
        <v>#VALUE!</v>
      </c>
      <c r="BF630" s="608"/>
      <c r="BG630" s="566"/>
      <c r="BH630" s="566"/>
      <c r="BI630" s="566"/>
      <c r="BJ630" s="276"/>
      <c r="BK630" s="271" t="e">
        <f>MAX(BK414,BK420,BK426,BK432,BK438,BK444,BK450)</f>
        <v>#VALUE!</v>
      </c>
      <c r="BL630" s="541"/>
      <c r="BM630" s="271" t="e">
        <f>MAX(BM414,BM420,BM426,BM432,BM438,BM444,BM450)</f>
        <v>#VALUE!</v>
      </c>
      <c r="BN630" s="541"/>
      <c r="BO630" s="271" t="e">
        <f>MAX(BO414,BO420,BO426,BO432,BO438,BO444,BO450)</f>
        <v>#VALUE!</v>
      </c>
      <c r="BP630" s="541"/>
      <c r="BQ630" s="271" t="e">
        <f>MAX(BQ414,BQ420,BQ426,BQ432,BQ438,BQ444,BQ450)</f>
        <v>#VALUE!</v>
      </c>
      <c r="BR630" s="541"/>
      <c r="BS630" s="271" t="e">
        <f>MAX(BS414,BS420,BS426,BS432,BS438,BS444,BS450)</f>
        <v>#VALUE!</v>
      </c>
      <c r="BT630" s="541"/>
      <c r="BU630" s="271" t="e">
        <f>MAX(BU414,BU420,BU426,BU432,BU438,BU444,BU450)</f>
        <v>#VALUE!</v>
      </c>
      <c r="BV630" s="541"/>
      <c r="BW630" s="92" t="e">
        <f>MAX(BW414,BW420,BW426,BW432,BW438,BW444,BW450)</f>
        <v>#VALUE!</v>
      </c>
      <c r="BX630" s="565"/>
      <c r="BY630" s="566"/>
      <c r="BZ630" s="566"/>
      <c r="CA630" s="566"/>
      <c r="CB630" s="566"/>
      <c r="CC630" s="181" t="e">
        <f>MAX(CC414,CC420,CC426,CC432,CC438,CC444,CC450)</f>
        <v>#VALUE!</v>
      </c>
      <c r="CD630" s="541"/>
      <c r="CE630" s="139">
        <f>MAX(CE414,CE420,CE426,CE432,CE438,CE444,CE450)</f>
        <v>0</v>
      </c>
      <c r="CF630" s="541"/>
      <c r="CG630" s="139">
        <f>MAX(CG414,CG420,CG426,CG432,CG438,CG444,CG450)</f>
        <v>0</v>
      </c>
      <c r="CH630" s="541"/>
    </row>
    <row r="631" spans="3:86" ht="17" hidden="1" customHeight="1" x14ac:dyDescent="0.2">
      <c r="X631" s="109"/>
      <c r="Y631" s="358"/>
      <c r="Z631" s="358"/>
      <c r="AA631" s="109"/>
      <c r="AC631" s="237"/>
      <c r="AT631" s="109"/>
      <c r="AU631" s="109"/>
      <c r="AV631" s="109"/>
      <c r="AW631" s="109"/>
      <c r="AX631" s="109"/>
      <c r="AY631" s="109"/>
      <c r="AZ631" s="109"/>
      <c r="BA631" s="109"/>
      <c r="BB631" s="485"/>
      <c r="BC631" s="94" t="s">
        <v>170</v>
      </c>
      <c r="BD631" s="607" t="s">
        <v>46</v>
      </c>
      <c r="BE631" s="264" t="e">
        <f>AVERAGE(BE416,BE422,BE428,BE434,BE440,BE446,BE452)</f>
        <v>#VALUE!</v>
      </c>
      <c r="BF631" s="608"/>
      <c r="BG631" s="566"/>
      <c r="BH631" s="566"/>
      <c r="BI631" s="566"/>
      <c r="BJ631" s="276"/>
      <c r="BK631" s="264" t="e">
        <f>AVERAGE(BK416,BK422,BK428,BK434,BK440,BK446,BK452)</f>
        <v>#VALUE!</v>
      </c>
      <c r="BL631" s="541"/>
      <c r="BM631" s="264" t="e">
        <f>AVERAGE(BM416,BM422,BM428,BM434,BM440,BM446,BM452)</f>
        <v>#VALUE!</v>
      </c>
      <c r="BN631" s="541"/>
      <c r="BO631" s="264" t="e">
        <f>AVERAGE(BO416,BO422,BO428,BO434,BO440,BO446,BO452)</f>
        <v>#VALUE!</v>
      </c>
      <c r="BP631" s="541"/>
      <c r="BQ631" s="264" t="e">
        <f>AVERAGE(BQ416,BQ422,BQ428,BQ434,BQ440,BQ446,BQ452)</f>
        <v>#VALUE!</v>
      </c>
      <c r="BR631" s="541"/>
      <c r="BS631" s="264" t="e">
        <f>AVERAGE(BS416,BS422,BS428,BS434,BS440,BS446,BS452)</f>
        <v>#VALUE!</v>
      </c>
      <c r="BT631" s="541"/>
      <c r="BU631" s="264" t="e">
        <f>AVERAGE(BU416,BU422,BU428,BU434,BU440,BU446,BU452)</f>
        <v>#VALUE!</v>
      </c>
      <c r="BV631" s="541"/>
      <c r="BW631" s="95" t="e">
        <f>AVERAGE(BW416,BW422,BW428,BW434,BW440,BW446,BW452)</f>
        <v>#VALUE!</v>
      </c>
      <c r="BX631" s="565"/>
      <c r="BY631" s="566"/>
      <c r="BZ631" s="566"/>
      <c r="CA631" s="566"/>
      <c r="CB631" s="566"/>
      <c r="CC631" s="260" t="e">
        <f>AVERAGE(CC416,CC422,CC428,CC434,CC440,CC446,CC452)</f>
        <v>#VALUE!</v>
      </c>
      <c r="CD631" s="541"/>
      <c r="CE631" s="266">
        <f>SUM(CE416,CE422,CE428,CE434,CE440,CE446,CE452)</f>
        <v>0</v>
      </c>
      <c r="CF631" s="541"/>
      <c r="CG631" s="266">
        <f>SUM(CG416,CG422,CG428,CG434,CG440,CG446,CG452)</f>
        <v>0</v>
      </c>
      <c r="CH631" s="541"/>
    </row>
    <row r="632" spans="3:86" ht="17" hidden="1" customHeight="1" x14ac:dyDescent="0.2">
      <c r="X632" s="109"/>
      <c r="Y632" s="358"/>
      <c r="Z632" s="358"/>
      <c r="AA632" s="109"/>
      <c r="AC632" s="237"/>
      <c r="AT632" s="109"/>
      <c r="AU632" s="109"/>
      <c r="AV632" s="109"/>
      <c r="AW632" s="109"/>
      <c r="AX632" s="109"/>
      <c r="AY632" s="109"/>
      <c r="AZ632" s="109"/>
      <c r="BA632" s="109"/>
      <c r="BB632" s="485"/>
      <c r="BC632" s="94" t="s">
        <v>171</v>
      </c>
      <c r="BD632" s="608"/>
      <c r="BE632" s="242" t="e">
        <f>MIN(BE416,BE422,BE428,BE434,BE440,BE446,BE452)</f>
        <v>#VALUE!</v>
      </c>
      <c r="BF632" s="608"/>
      <c r="BG632" s="566"/>
      <c r="BH632" s="566"/>
      <c r="BI632" s="566"/>
      <c r="BJ632" s="276"/>
      <c r="BK632" s="242" t="e">
        <f>MIN(BK416,BK422,BK428,BK434,BK440,BK446,BK452)</f>
        <v>#VALUE!</v>
      </c>
      <c r="BL632" s="541"/>
      <c r="BM632" s="242" t="e">
        <f>MIN(BM416,BM422,BM428,BM434,BM440,BM446,BM452)</f>
        <v>#VALUE!</v>
      </c>
      <c r="BN632" s="541"/>
      <c r="BO632" s="242" t="e">
        <f>MIN(BO416,BO422,BO428,BO434,BO440,BO446,BO452)</f>
        <v>#VALUE!</v>
      </c>
      <c r="BP632" s="541"/>
      <c r="BQ632" s="242" t="e">
        <f>MIN(BQ416,BQ422,BQ428,BQ434,BQ440,BQ446,BQ452)</f>
        <v>#VALUE!</v>
      </c>
      <c r="BR632" s="541"/>
      <c r="BS632" s="242" t="e">
        <f>MIN(BS416,BS422,BS428,BS434,BS440,BS446,BS452)</f>
        <v>#VALUE!</v>
      </c>
      <c r="BT632" s="541"/>
      <c r="BU632" s="242" t="e">
        <f>MIN(BU416,BU422,BU428,BU434,BU440,BU446,BU452)</f>
        <v>#VALUE!</v>
      </c>
      <c r="BV632" s="541"/>
      <c r="BW632" s="91" t="e">
        <f>MIN(BW416,BW422,BW428,BW434,BW440,BW446,BW452)</f>
        <v>#VALUE!</v>
      </c>
      <c r="BX632" s="565"/>
      <c r="BY632" s="566"/>
      <c r="BZ632" s="566"/>
      <c r="CA632" s="566"/>
      <c r="CB632" s="566"/>
      <c r="CC632" s="262" t="e">
        <f>MIN(CC416,CC422,CC428,CC434,CC440,CC446,CC452)</f>
        <v>#VALUE!</v>
      </c>
      <c r="CD632" s="541"/>
      <c r="CE632" s="138">
        <f>MIN(CE416,CE422,CE428,CE434,CE440,CE446,CE452)</f>
        <v>0</v>
      </c>
      <c r="CF632" s="541"/>
      <c r="CG632" s="138">
        <f>MIN(CG416,CG422,CG428,CG434,CG440,CG446,CG452)</f>
        <v>0</v>
      </c>
      <c r="CH632" s="541"/>
    </row>
    <row r="633" spans="3:86" ht="17" hidden="1" customHeight="1" x14ac:dyDescent="0.2">
      <c r="F633" s="109">
        <f>COUNTIFS(F172:F207,"&lt;&gt;",F172:F207,"&lt;&gt;0")</f>
        <v>30</v>
      </c>
      <c r="G633" s="109">
        <f>COUNTIFS(G172:G207,"&lt;&gt;",G172:G207,"&lt;&gt;0")</f>
        <v>30</v>
      </c>
      <c r="X633" s="109"/>
      <c r="Y633" s="358"/>
      <c r="Z633" s="358"/>
      <c r="AA633" s="109"/>
      <c r="AC633" s="109">
        <f>COUNTIFS(AC172:AC207,"&lt;&gt;",AC172:AC207,"&lt;&gt;0")</f>
        <v>30</v>
      </c>
      <c r="AT633" s="109"/>
      <c r="AU633" s="109"/>
      <c r="AV633" s="109"/>
      <c r="AW633" s="109"/>
      <c r="AX633" s="132">
        <f>AC633/F633</f>
        <v>1</v>
      </c>
      <c r="AY633" s="109"/>
      <c r="AZ633" s="109"/>
      <c r="BA633" s="109"/>
      <c r="BB633" s="486"/>
      <c r="BC633" s="96" t="s">
        <v>172</v>
      </c>
      <c r="BD633" s="609"/>
      <c r="BE633" s="271" t="e">
        <f>MAX(BE416,BE422,BE428,BE434,BE440,BE446,BE452)</f>
        <v>#VALUE!</v>
      </c>
      <c r="BF633" s="611"/>
      <c r="BG633" s="571"/>
      <c r="BH633" s="571"/>
      <c r="BI633" s="571"/>
      <c r="BJ633" s="278"/>
      <c r="BK633" s="271" t="e">
        <f>MAX(BK416,BK422,BK428,BK434,BK440,BK446,BK452)</f>
        <v>#VALUE!</v>
      </c>
      <c r="BL633" s="542"/>
      <c r="BM633" s="271" t="e">
        <f>MAX(BM416,BM422,BM428,BM434,BM440,BM446,BM452)</f>
        <v>#VALUE!</v>
      </c>
      <c r="BN633" s="542"/>
      <c r="BO633" s="271" t="e">
        <f>MAX(BO416,BO422,BO428,BO434,BO440,BO446,BO452)</f>
        <v>#VALUE!</v>
      </c>
      <c r="BP633" s="542"/>
      <c r="BQ633" s="271" t="e">
        <f>MAX(BQ416,BQ422,BQ428,BQ434,BQ440,BQ446,BQ452)</f>
        <v>#VALUE!</v>
      </c>
      <c r="BR633" s="542"/>
      <c r="BS633" s="271" t="e">
        <f>MAX(BS416,BS422,BS428,BS434,BS440,BS446,BS452)</f>
        <v>#VALUE!</v>
      </c>
      <c r="BT633" s="542"/>
      <c r="BU633" s="271" t="e">
        <f>MAX(BU416,BU422,BU428,BU434,BU440,BU446,BU452)</f>
        <v>#VALUE!</v>
      </c>
      <c r="BV633" s="542"/>
      <c r="BW633" s="92" t="e">
        <f>MAX(BW416,BW422,BW428,BW434,BW440,BW446,BW452)</f>
        <v>#VALUE!</v>
      </c>
      <c r="BX633" s="570"/>
      <c r="BY633" s="571"/>
      <c r="BZ633" s="571"/>
      <c r="CA633" s="571"/>
      <c r="CB633" s="571"/>
      <c r="CC633" s="181" t="e">
        <f>MAX(CC416,CC422,CC428,CC434,CC440,CC446,CC452)</f>
        <v>#VALUE!</v>
      </c>
      <c r="CD633" s="542"/>
      <c r="CE633" s="139">
        <f>MAX(CE416,CE422,CE428,CE434,CE440,CE446,CE452)</f>
        <v>0</v>
      </c>
      <c r="CF633" s="542"/>
      <c r="CG633" s="139">
        <f>MAX(CG416,CG422,CG428,CG434,CG440,CG446,CG452)</f>
        <v>0</v>
      </c>
      <c r="CH633" s="542"/>
    </row>
    <row r="634" spans="3:86" ht="17" hidden="1" customHeight="1" x14ac:dyDescent="0.2">
      <c r="C634" s="403" t="s">
        <v>259</v>
      </c>
      <c r="V634" s="237" t="s">
        <v>169</v>
      </c>
      <c r="W634" s="237" t="s">
        <v>169</v>
      </c>
      <c r="X634" s="109">
        <f>GEOMEAN(X172:X207)</f>
        <v>2.6765688738607145</v>
      </c>
      <c r="Y634" s="109">
        <f t="shared" ref="Y634:AA634" si="226">GEOMEAN(Y172:Y207)</f>
        <v>8.0730235419219518</v>
      </c>
      <c r="Z634" s="109">
        <f t="shared" si="226"/>
        <v>10.581855092630564</v>
      </c>
      <c r="AA634" s="109">
        <f t="shared" si="226"/>
        <v>0.7945303792530668</v>
      </c>
      <c r="AT634" s="109">
        <f>GEOMEAN(AT172:AT207)</f>
        <v>10.356487534309501</v>
      </c>
      <c r="AU634" s="109">
        <f t="shared" ref="AU634:BA634" si="227">GEOMEAN(AU172:AU207)</f>
        <v>8.0730235419219518</v>
      </c>
      <c r="AV634" s="109">
        <f t="shared" si="227"/>
        <v>10.581855092630564</v>
      </c>
      <c r="AW634" s="109">
        <f t="shared" si="227"/>
        <v>15.047164064622576</v>
      </c>
      <c r="AX634" s="109">
        <f t="shared" si="227"/>
        <v>18.938437670273004</v>
      </c>
      <c r="AY634" s="109">
        <f t="shared" si="227"/>
        <v>3.8693147915791091</v>
      </c>
      <c r="AZ634" s="109">
        <f t="shared" si="227"/>
        <v>1</v>
      </c>
      <c r="BA634" s="109">
        <f t="shared" si="227"/>
        <v>1</v>
      </c>
      <c r="BB634" s="665" t="str">
        <f>C634</f>
        <v>Class ECF7_SCC</v>
      </c>
      <c r="BC634" s="85" t="s">
        <v>170</v>
      </c>
      <c r="BD634" s="614" t="s">
        <v>39</v>
      </c>
      <c r="BE634" s="86">
        <f>AVERAGE(BE172,BE178,BE184,BE190,BE196,BE202)</f>
        <v>-0.34614912829759165</v>
      </c>
      <c r="BF634" s="86">
        <f>AVERAGE(BF172:BF207)</f>
        <v>-0.36152838138813648</v>
      </c>
      <c r="BG634" s="86">
        <f t="shared" ref="BG634:BJ634" si="228">AVERAGE(BG172:BG207)</f>
        <v>-0.41344715167242257</v>
      </c>
      <c r="BH634" s="86">
        <f t="shared" si="228"/>
        <v>-0.41062506920875241</v>
      </c>
      <c r="BI634" s="86">
        <f t="shared" si="228"/>
        <v>-0.37440104214109893</v>
      </c>
      <c r="BJ634" s="86">
        <f t="shared" si="228"/>
        <v>-0.36556899971233248</v>
      </c>
      <c r="BK634" s="86">
        <f>AVERAGE(BK172,BK178,BK184,BK190,BK196,BK202)</f>
        <v>-0.34254105812944213</v>
      </c>
      <c r="BL634" s="86">
        <f t="shared" ref="BL634" si="229">AVERAGE(BL172:BL207)</f>
        <v>-0.35400701128652362</v>
      </c>
      <c r="BM634" s="86">
        <f>AVERAGE(BM172,BM178,BM184,BM190,BM196,BM202)</f>
        <v>-0.34986831900568288</v>
      </c>
      <c r="BN634" s="86">
        <f t="shared" ref="BN634" si="230">AVERAGE(BN172:BN207)</f>
        <v>-0.36420900774163367</v>
      </c>
      <c r="BO634" s="86">
        <f>AVERAGE(BO172,BO178,BO184,BO190,BO196,BO202)</f>
        <v>-0.37218900775391744</v>
      </c>
      <c r="BP634" s="86">
        <f t="shared" ref="BP634" si="231">AVERAGE(BP172:BP207)</f>
        <v>-0.39009338129166971</v>
      </c>
      <c r="BQ634" s="86">
        <f>AVERAGE(BQ172,BQ178,BQ184,BQ190,BQ196,BQ202)</f>
        <v>-0.35166753962321107</v>
      </c>
      <c r="BR634" s="86">
        <f t="shared" ref="BR634" si="232">AVERAGE(BR172:BR207)</f>
        <v>-0.37020741543612551</v>
      </c>
      <c r="BS634" s="86">
        <f>AVERAGE(BS172,BS178,BS184,BS190,BS196,BS202)</f>
        <v>-0.34588875948683001</v>
      </c>
      <c r="BT634" s="86">
        <f t="shared" ref="BT634" si="233">AVERAGE(BT172:BT207)</f>
        <v>-0.35535350125467796</v>
      </c>
      <c r="BU634" s="86">
        <f>AVERAGE(BU172,BU178,BU184,BU190,BU196,BU202)</f>
        <v>-0.38282951336390791</v>
      </c>
      <c r="BV634" s="86">
        <f t="shared" ref="BV634" si="234">AVERAGE(BV172:BV207)</f>
        <v>-0.40203875697547903</v>
      </c>
      <c r="BW634" s="86">
        <f>AVERAGE(BW172,BW178,BW184,BW190,BW196,BW202)</f>
        <v>-0.34780147396370553</v>
      </c>
      <c r="BX634" s="86">
        <f t="shared" ref="BX634:CB634" si="235">AVERAGE(BX172:BX207)</f>
        <v>-0.362345285594602</v>
      </c>
      <c r="BY634" s="86">
        <f t="shared" si="235"/>
        <v>-0.41461050721671133</v>
      </c>
      <c r="BZ634" s="86">
        <f t="shared" si="235"/>
        <v>-0.41095438325773498</v>
      </c>
      <c r="CA634" s="86">
        <f t="shared" si="235"/>
        <v>-0.3680261515851132</v>
      </c>
      <c r="CB634" s="86">
        <f t="shared" si="235"/>
        <v>-0.36638025836601174</v>
      </c>
      <c r="CC634" s="179">
        <f>AVERAGE(CC172,CC178,CC184,CC190,CC196,CC202)</f>
        <v>-5.063125437636401E-2</v>
      </c>
      <c r="CD634" s="179">
        <f t="shared" ref="CD634" si="236">AVERAGE(CD172:CD207)</f>
        <v>-6.1911977050983294E-2</v>
      </c>
      <c r="CE634" s="136">
        <f>AVERAGE(CE172,CE178,CE184,CE190,CE196,CE202)</f>
        <v>0</v>
      </c>
      <c r="CF634" s="136">
        <f t="shared" ref="CF634" si="237">AVERAGE(CF172:CF207)</f>
        <v>0</v>
      </c>
      <c r="CG634" s="136">
        <f>AVERAGE(CG172,CG178,CG184,CG190,CG196,CG202)</f>
        <v>0</v>
      </c>
      <c r="CH634" s="136">
        <f t="shared" ref="CH634" si="238">AVERAGE(CH172:CH207)</f>
        <v>0</v>
      </c>
    </row>
    <row r="635" spans="3:86" ht="17" hidden="1" customHeight="1" x14ac:dyDescent="0.2">
      <c r="V635" s="237" t="s">
        <v>41</v>
      </c>
      <c r="W635" s="237" t="s">
        <v>41</v>
      </c>
      <c r="X635" s="109">
        <f>SUM(X172:X207)</f>
        <v>95.049999999999983</v>
      </c>
      <c r="Y635" s="109">
        <f t="shared" ref="Y635:AA635" si="239">SUM(Y172:Y207)</f>
        <v>255</v>
      </c>
      <c r="Z635" s="109">
        <f t="shared" si="239"/>
        <v>337</v>
      </c>
      <c r="AA635" s="109">
        <f t="shared" si="239"/>
        <v>29.109861111111105</v>
      </c>
      <c r="AC635" s="237"/>
      <c r="AT635" s="109">
        <f>SUM(AT172:AT207)</f>
        <v>367.00010000000003</v>
      </c>
      <c r="AU635" s="109">
        <f t="shared" ref="AU635:BA635" si="240">SUM(AU172:AU207)</f>
        <v>255</v>
      </c>
      <c r="AV635" s="109">
        <f t="shared" si="240"/>
        <v>337</v>
      </c>
      <c r="AW635" s="109">
        <f t="shared" si="240"/>
        <v>611.37319444444449</v>
      </c>
      <c r="AX635" s="109">
        <f t="shared" si="240"/>
        <v>584.82610830083127</v>
      </c>
      <c r="AY635" s="109">
        <f t="shared" si="240"/>
        <v>124.75916703057139</v>
      </c>
      <c r="AZ635" s="109">
        <f t="shared" si="240"/>
        <v>30</v>
      </c>
      <c r="BA635" s="109">
        <f t="shared" si="240"/>
        <v>30</v>
      </c>
      <c r="BB635" s="485"/>
      <c r="BC635" s="90" t="s">
        <v>171</v>
      </c>
      <c r="BD635" s="565"/>
      <c r="BE635" s="242">
        <f>MIN(BE172,BE178,BE184,BE190,BE196,BE202)</f>
        <v>-0.50781573607388997</v>
      </c>
      <c r="BF635" s="242">
        <f>MIN(BF172:BF207)</f>
        <v>-0.50072299496365091</v>
      </c>
      <c r="BG635" s="242">
        <f t="shared" ref="BG635:BJ635" si="241">MIN(BG172:BG207)</f>
        <v>-0.58487146532287582</v>
      </c>
      <c r="BH635" s="242">
        <f t="shared" si="241"/>
        <v>-0.58486885449437542</v>
      </c>
      <c r="BI635" s="242">
        <f t="shared" si="241"/>
        <v>-0.51564960408846328</v>
      </c>
      <c r="BJ635" s="242">
        <f t="shared" si="241"/>
        <v>-0.50745476815924884</v>
      </c>
      <c r="BK635" s="242">
        <f>MIN(BK172,BK178,BK184,BK190,BK196,BK202)</f>
        <v>-0.53174194228343175</v>
      </c>
      <c r="BL635" s="242">
        <f t="shared" ref="BL635" si="242">MIN(BL172:BL207)</f>
        <v>-0.5254665119588765</v>
      </c>
      <c r="BM635" s="242">
        <f>MIN(BM172,BM178,BM184,BM190,BM196,BM202)</f>
        <v>-0.53297245638346047</v>
      </c>
      <c r="BN635" s="242">
        <f t="shared" ref="BN635" si="243">MIN(BN172:BN207)</f>
        <v>-0.52755267618573265</v>
      </c>
      <c r="BO635" s="242">
        <f>MIN(BO172,BO178,BO184,BO190,BO196,BO202)</f>
        <v>-0.55813489494260538</v>
      </c>
      <c r="BP635" s="242">
        <f t="shared" ref="BP635" si="244">MIN(BP172:BP207)</f>
        <v>-0.52216655989578553</v>
      </c>
      <c r="BQ635" s="242">
        <f>MIN(BQ172,BQ178,BQ184,BQ190,BQ196,BQ202)</f>
        <v>-0.52290048483320395</v>
      </c>
      <c r="BR635" s="242">
        <f t="shared" ref="BR635" si="245">MIN(BR172:BR207)</f>
        <v>-0.50531099350216069</v>
      </c>
      <c r="BS635" s="242">
        <f>MIN(BS172,BS178,BS184,BS190,BS196,BS202)</f>
        <v>-0.54418312730040341</v>
      </c>
      <c r="BT635" s="242">
        <f t="shared" ref="BT635" si="246">MIN(BT172:BT207)</f>
        <v>-0.51387211808784572</v>
      </c>
      <c r="BU635" s="242">
        <f>MIN(BU172,BU178,BU184,BU190,BU196,BU202)</f>
        <v>-0.57100859816541538</v>
      </c>
      <c r="BV635" s="242">
        <f t="shared" ref="BV635" si="247">MIN(BV172:BV207)</f>
        <v>-0.56785664010619175</v>
      </c>
      <c r="BW635" s="242">
        <f>MIN(BW172,BW178,BW184,BW190,BW196,BW202)</f>
        <v>-0.50889685852817268</v>
      </c>
      <c r="BX635" s="242">
        <f t="shared" ref="BX635:CB635" si="248">MIN(BX172:BX207)</f>
        <v>-0.50149837293088373</v>
      </c>
      <c r="BY635" s="242">
        <f t="shared" si="248"/>
        <v>-0.58498820391499695</v>
      </c>
      <c r="BZ635" s="242">
        <f t="shared" si="248"/>
        <v>-0.58579846503200128</v>
      </c>
      <c r="CA635" s="242">
        <f t="shared" si="248"/>
        <v>-0.50767646698547542</v>
      </c>
      <c r="CB635" s="242">
        <f t="shared" si="248"/>
        <v>-0.50820996985429301</v>
      </c>
      <c r="CC635" s="262">
        <f>MIN(CC172,CC178,CC184,CC190,CC196,CC202)</f>
        <v>-0.22723833243121483</v>
      </c>
      <c r="CD635" s="262">
        <f t="shared" ref="CD635" si="249">MIN(CD172:CD207)</f>
        <v>-0.25326683292352548</v>
      </c>
      <c r="CE635" s="138">
        <f>MIN(CE172,CE178,CE184,CE190,CE196,CE202)</f>
        <v>0</v>
      </c>
      <c r="CF635" s="138">
        <f t="shared" ref="CF635" si="250">MIN(CF172:CF207)</f>
        <v>0</v>
      </c>
      <c r="CG635" s="138">
        <f>MIN(CG172,CG178,CG184,CG190,CG196,CG202)</f>
        <v>0</v>
      </c>
      <c r="CH635" s="138">
        <f t="shared" ref="CH635" si="251">MIN(CH172:CH207)</f>
        <v>0</v>
      </c>
    </row>
    <row r="636" spans="3:86" ht="17" hidden="1" customHeight="1" x14ac:dyDescent="0.2">
      <c r="V636" s="237" t="s">
        <v>172</v>
      </c>
      <c r="W636" s="237" t="s">
        <v>172</v>
      </c>
      <c r="X636" s="109">
        <f>MAX(X172:X207)</f>
        <v>7.8604000000000003</v>
      </c>
      <c r="Y636" s="109">
        <f t="shared" ref="Y636:AA636" si="252">MAX(Y172:Y207)</f>
        <v>13</v>
      </c>
      <c r="Z636" s="109">
        <f t="shared" si="252"/>
        <v>19</v>
      </c>
      <c r="AA636" s="109">
        <f t="shared" si="252"/>
        <v>2.710083333333333</v>
      </c>
      <c r="AC636" s="237"/>
      <c r="AT636" s="109">
        <f>MAX(AT172:AT207)</f>
        <v>25.470300000000002</v>
      </c>
      <c r="AU636" s="109">
        <f t="shared" ref="AU636:BA636" si="253">MAX(AU172:AU207)</f>
        <v>13</v>
      </c>
      <c r="AV636" s="109">
        <f t="shared" si="253"/>
        <v>19</v>
      </c>
      <c r="AW636" s="109">
        <f t="shared" si="253"/>
        <v>83.75</v>
      </c>
      <c r="AX636" s="109">
        <f t="shared" si="253"/>
        <v>34.416265303376832</v>
      </c>
      <c r="AY636" s="109">
        <f t="shared" si="253"/>
        <v>9.4014324082363476</v>
      </c>
      <c r="AZ636" s="109">
        <f t="shared" si="253"/>
        <v>1</v>
      </c>
      <c r="BA636" s="109">
        <f t="shared" si="253"/>
        <v>1</v>
      </c>
      <c r="BB636" s="485"/>
      <c r="BC636" s="90" t="s">
        <v>172</v>
      </c>
      <c r="BD636" s="530"/>
      <c r="BE636" s="271">
        <f>MAX(BE172,BE178,BE184,BE190,BE196,BE202)</f>
        <v>-0.20177788110896899</v>
      </c>
      <c r="BF636" s="271">
        <f>MAX(BF172:BF207)</f>
        <v>-0.22563590269399803</v>
      </c>
      <c r="BG636" s="271">
        <f t="shared" ref="BG636:BJ636" si="254">MAX(BG172:BG207)</f>
        <v>-0.24875885798486586</v>
      </c>
      <c r="BH636" s="271">
        <f t="shared" si="254"/>
        <v>-0.23924826863141802</v>
      </c>
      <c r="BI636" s="271">
        <f t="shared" si="254"/>
        <v>-0.23082035468951478</v>
      </c>
      <c r="BJ636" s="271">
        <f t="shared" si="254"/>
        <v>-0.22710531554312954</v>
      </c>
      <c r="BK636" s="271">
        <f>MAX(BK172,BK178,BK184,BK190,BK196,BK202)</f>
        <v>-0.2206304312521481</v>
      </c>
      <c r="BL636" s="271">
        <f t="shared" ref="BL636" si="255">MAX(BL172:BL207)</f>
        <v>-0.23290772442116248</v>
      </c>
      <c r="BM636" s="271">
        <f>MAX(BM172,BM178,BM184,BM190,BM196,BM202)</f>
        <v>-0.2069518092387006</v>
      </c>
      <c r="BN636" s="271">
        <f t="shared" ref="BN636" si="256">MAX(BN172:BN207)</f>
        <v>-0.22167480397055273</v>
      </c>
      <c r="BO636" s="271">
        <f>MAX(BO172,BO178,BO184,BO190,BO196,BO202)</f>
        <v>-0.23771465013461879</v>
      </c>
      <c r="BP636" s="271">
        <f t="shared" ref="BP636" si="257">MAX(BP172:BP207)</f>
        <v>-0.26862505510266876</v>
      </c>
      <c r="BQ636" s="271">
        <f>MAX(BQ172,BQ178,BQ184,BQ190,BQ196,BQ202)</f>
        <v>-0.232188697705074</v>
      </c>
      <c r="BR636" s="271">
        <f t="shared" ref="BR636" si="258">MAX(BR172:BR207)</f>
        <v>-0.25434745351870591</v>
      </c>
      <c r="BS636" s="271">
        <f>MAX(BS172,BS178,BS184,BS190,BS196,BS202)</f>
        <v>-0.20569246857525814</v>
      </c>
      <c r="BT636" s="271">
        <f t="shared" ref="BT636" si="259">MAX(BT172:BT207)</f>
        <v>-0.21779964643628491</v>
      </c>
      <c r="BU636" s="271">
        <f>MAX(BU172,BU178,BU184,BU190,BU196,BU202)</f>
        <v>-0.21965313603639935</v>
      </c>
      <c r="BV636" s="271">
        <f t="shared" ref="BV636" si="260">MAX(BV172:BV207)</f>
        <v>-0.26248229692008751</v>
      </c>
      <c r="BW636" s="271">
        <f>MAX(BW172,BW178,BW184,BW190,BW196,BW202)</f>
        <v>-0.203204793859042</v>
      </c>
      <c r="BX636" s="271">
        <f t="shared" ref="BX636:CB636" si="261">MAX(BX172:BX207)</f>
        <v>-0.22588142160559355</v>
      </c>
      <c r="BY636" s="271">
        <f t="shared" si="261"/>
        <v>-0.24745486876359712</v>
      </c>
      <c r="BZ636" s="271">
        <f t="shared" si="261"/>
        <v>-0.23855660980630222</v>
      </c>
      <c r="CA636" s="271">
        <f t="shared" si="261"/>
        <v>-0.2270991801014538</v>
      </c>
      <c r="CB636" s="271">
        <f t="shared" si="261"/>
        <v>-0.22725136701994206</v>
      </c>
      <c r="CC636" s="181">
        <f>MAX(CC172,CC178,CC184,CC190,CC196,CC202)</f>
        <v>6.9008381340567558E-4</v>
      </c>
      <c r="CD636" s="181">
        <f t="shared" ref="CD636" si="262">MAX(CD172:CD207)</f>
        <v>2.4083151567664277E-4</v>
      </c>
      <c r="CE636" s="139">
        <f>MAX(CE172,CE178,CE184,CE190,CE196,CE202)</f>
        <v>0</v>
      </c>
      <c r="CF636" s="139">
        <f t="shared" ref="CF636" si="263">MAX(CF172:CF207)</f>
        <v>0</v>
      </c>
      <c r="CG636" s="139">
        <f>MAX(CG172,CG178,CG184,CG190,CG196,CG202)</f>
        <v>0</v>
      </c>
      <c r="CH636" s="139">
        <f t="shared" ref="CH636" si="264">MAX(CH172:CH207)</f>
        <v>0</v>
      </c>
    </row>
    <row r="637" spans="3:86" ht="17" hidden="1" customHeight="1" x14ac:dyDescent="0.2">
      <c r="V637" s="237" t="s">
        <v>171</v>
      </c>
      <c r="W637" s="237" t="s">
        <v>171</v>
      </c>
      <c r="X637" s="109">
        <f>MIN(X172:X207)</f>
        <v>0.90610000000000002</v>
      </c>
      <c r="Y637" s="109">
        <f t="shared" ref="Y637:AA637" si="265">MIN(Y172:Y207)</f>
        <v>5</v>
      </c>
      <c r="Z637" s="109">
        <f t="shared" si="265"/>
        <v>6</v>
      </c>
      <c r="AA637" s="109">
        <f t="shared" si="265"/>
        <v>0.26844444444444443</v>
      </c>
      <c r="AC637" s="237"/>
      <c r="AT637" s="109">
        <f>MIN(AT172:AT207)</f>
        <v>4.1231</v>
      </c>
      <c r="AU637" s="109">
        <f t="shared" ref="AU637:BA637" si="266">MIN(AU172:AU207)</f>
        <v>5</v>
      </c>
      <c r="AV637" s="109">
        <f t="shared" si="266"/>
        <v>6</v>
      </c>
      <c r="AW637" s="109">
        <f t="shared" si="266"/>
        <v>4.9697499999999994</v>
      </c>
      <c r="AX637" s="109">
        <f t="shared" si="266"/>
        <v>12.420893719806765</v>
      </c>
      <c r="AY637" s="109">
        <f t="shared" si="266"/>
        <v>2.1246338078840519</v>
      </c>
      <c r="AZ637" s="109">
        <f t="shared" si="266"/>
        <v>1</v>
      </c>
      <c r="BA637" s="109">
        <f t="shared" si="266"/>
        <v>1</v>
      </c>
      <c r="BB637" s="485"/>
      <c r="BC637" s="90" t="s">
        <v>170</v>
      </c>
      <c r="BD637" s="606" t="s">
        <v>147</v>
      </c>
      <c r="BE637" s="86">
        <f>AVERAGE(BE174,BE180,BE186,BE192,BE198,BE204)</f>
        <v>-0.36580872723679886</v>
      </c>
      <c r="BF637" s="610"/>
      <c r="BG637" s="564"/>
      <c r="BH637" s="564"/>
      <c r="BI637" s="564"/>
      <c r="BJ637" s="274"/>
      <c r="BK637" s="86">
        <f>AVERAGE(BK174,BK180,BK186,BK192,BK198,BK204)</f>
        <v>-0.35843226113247761</v>
      </c>
      <c r="BL637" s="540"/>
      <c r="BM637" s="86">
        <f>AVERAGE(BM174,BM180,BM186,BM192,BM198,BM204)</f>
        <v>-0.36760854850797464</v>
      </c>
      <c r="BN637" s="540"/>
      <c r="BO637" s="86">
        <f>AVERAGE(BO174,BO180,BO186,BO192,BO198,BO204)</f>
        <v>-0.38493750847133934</v>
      </c>
      <c r="BP637" s="540"/>
      <c r="BQ637" s="86">
        <f>AVERAGE(BQ174,BQ180,BQ186,BQ192,BQ198,BQ204)</f>
        <v>-0.36415834324425367</v>
      </c>
      <c r="BR637" s="540"/>
      <c r="BS637" s="86">
        <f>AVERAGE(BS174,BS180,BS186,BS192,BS198,BS204)</f>
        <v>-0.36012419745130342</v>
      </c>
      <c r="BT637" s="540"/>
      <c r="BU637" s="86">
        <f>AVERAGE(BU174,BU180,BU186,BU192,BU198,BU204)</f>
        <v>-0.40623673160260676</v>
      </c>
      <c r="BV637" s="540"/>
      <c r="BW637" s="86">
        <f>AVERAGE(BW174,BW180,BW186,BW192,BW198,BW204)</f>
        <v>-0.36628447509766004</v>
      </c>
      <c r="BX637" s="569"/>
      <c r="BY637" s="564"/>
      <c r="BZ637" s="564"/>
      <c r="CA637" s="564"/>
      <c r="CB637" s="564"/>
      <c r="CC637" s="179">
        <f>AVERAGE(CC174,CC180,CC186,CC192,CC198,CC204)</f>
        <v>-7.7439517344261841E-2</v>
      </c>
      <c r="CD637" s="579"/>
      <c r="CE637" s="136">
        <f>AVERAGE(CE174,CE180,CE186,CE192,CE198,CE204)</f>
        <v>0</v>
      </c>
      <c r="CF637" s="599"/>
      <c r="CG637" s="136">
        <f>AVERAGE(CG174,CG180,CG186,CG192,CG198,CG204)</f>
        <v>0</v>
      </c>
      <c r="CH637" s="599"/>
    </row>
    <row r="638" spans="3:86" ht="17" hidden="1" customHeight="1" x14ac:dyDescent="0.2">
      <c r="V638" s="237" t="s">
        <v>173</v>
      </c>
      <c r="W638" s="237" t="s">
        <v>173</v>
      </c>
      <c r="X638" s="109"/>
      <c r="Y638" s="358"/>
      <c r="Z638" s="358"/>
      <c r="AA638" s="109"/>
      <c r="AC638" s="237"/>
      <c r="AT638" s="93">
        <f>AT634/X634</f>
        <v>3.8693147915791091</v>
      </c>
      <c r="AU638" s="93">
        <f>AU634/Y634</f>
        <v>1</v>
      </c>
      <c r="AV638" s="93">
        <f>AV634/Z634</f>
        <v>1</v>
      </c>
      <c r="AW638" s="93">
        <f>AW634/AA634</f>
        <v>18.938437670273004</v>
      </c>
      <c r="AX638" s="109"/>
      <c r="AY638" s="109"/>
      <c r="AZ638" s="109"/>
      <c r="BA638" s="109"/>
      <c r="BB638" s="485"/>
      <c r="BC638" s="90" t="s">
        <v>171</v>
      </c>
      <c r="BD638" s="565"/>
      <c r="BE638" s="242">
        <f>MIN(BE174,BE180,BE186,BE192,BE198,BE204)</f>
        <v>-0.50937712343738384</v>
      </c>
      <c r="BF638" s="608"/>
      <c r="BG638" s="566"/>
      <c r="BH638" s="566"/>
      <c r="BI638" s="566"/>
      <c r="BJ638" s="276"/>
      <c r="BK638" s="242">
        <f>MIN(BK174,BK180,BK186,BK192,BK198,BK204)</f>
        <v>-0.52967907806644643</v>
      </c>
      <c r="BL638" s="541"/>
      <c r="BM638" s="242">
        <f>MIN(BM174,BM180,BM186,BM192,BM198,BM204)</f>
        <v>-0.5326670376796796</v>
      </c>
      <c r="BN638" s="541"/>
      <c r="BO638" s="242">
        <f>MIN(BO174,BO180,BO186,BO192,BO198,BO204)</f>
        <v>-0.53889999731222038</v>
      </c>
      <c r="BP638" s="541"/>
      <c r="BQ638" s="242">
        <f>MIN(BQ174,BQ180,BQ186,BQ192,BQ198,BQ204)</f>
        <v>-0.5138958491974287</v>
      </c>
      <c r="BR638" s="541"/>
      <c r="BS638" s="242">
        <f>MIN(BS174,BS180,BS186,BS192,BS198,BS204)</f>
        <v>-0.52678020526966818</v>
      </c>
      <c r="BT638" s="541"/>
      <c r="BU638" s="242">
        <f>MIN(BU174,BU180,BU186,BU192,BU198,BU204)</f>
        <v>-0.57852918536128328</v>
      </c>
      <c r="BV638" s="541"/>
      <c r="BW638" s="242">
        <f>MIN(BW174,BW180,BW186,BW192,BW198,BW204)</f>
        <v>-0.51031711047962636</v>
      </c>
      <c r="BX638" s="565"/>
      <c r="BY638" s="566"/>
      <c r="BZ638" s="566"/>
      <c r="CA638" s="566"/>
      <c r="CB638" s="566"/>
      <c r="CC638" s="262">
        <f>MIN(CC174,CC180,CC186,CC192,CC198,CC204)</f>
        <v>-0.30023871619323583</v>
      </c>
      <c r="CD638" s="541"/>
      <c r="CE638" s="138">
        <f>MIN(CE174,CE180,CE186,CE192,CE198,CE204)</f>
        <v>0</v>
      </c>
      <c r="CF638" s="541"/>
      <c r="CG638" s="138">
        <f>MIN(CG174,CG180,CG186,CG192,CG198,CG204)</f>
        <v>0</v>
      </c>
      <c r="CH638" s="541"/>
    </row>
    <row r="639" spans="3:86" ht="17" hidden="1" customHeight="1" x14ac:dyDescent="0.2">
      <c r="X639" s="109"/>
      <c r="Y639" s="358"/>
      <c r="Z639" s="358"/>
      <c r="AA639" s="109"/>
      <c r="AC639" s="237"/>
      <c r="AT639" s="109"/>
      <c r="AU639" s="109"/>
      <c r="AV639" s="109"/>
      <c r="AW639" s="109"/>
      <c r="AX639" s="109"/>
      <c r="AY639" s="109"/>
      <c r="AZ639" s="109"/>
      <c r="BA639" s="109"/>
      <c r="BB639" s="485"/>
      <c r="BC639" s="90" t="s">
        <v>172</v>
      </c>
      <c r="BD639" s="530"/>
      <c r="BE639" s="271">
        <f>MAX(BE174,BE180,BE186,BE192,BE198,BE204)</f>
        <v>-0.22284049192690536</v>
      </c>
      <c r="BF639" s="608"/>
      <c r="BG639" s="566"/>
      <c r="BH639" s="566"/>
      <c r="BI639" s="566"/>
      <c r="BJ639" s="276"/>
      <c r="BK639" s="271">
        <f>MAX(BK174,BK180,BK186,BK192,BK198,BK204)</f>
        <v>-0.23490192434553203</v>
      </c>
      <c r="BL639" s="541"/>
      <c r="BM639" s="271">
        <f>MAX(BM174,BM180,BM186,BM192,BM198,BM204)</f>
        <v>-0.21951229321721422</v>
      </c>
      <c r="BN639" s="541"/>
      <c r="BO639" s="271">
        <f>MAX(BO174,BO180,BO186,BO192,BO198,BO204)</f>
        <v>-0.25372227643261314</v>
      </c>
      <c r="BP639" s="541"/>
      <c r="BQ639" s="271">
        <f>MAX(BQ174,BQ180,BQ186,BQ192,BQ198,BQ204)</f>
        <v>-0.24194702502384891</v>
      </c>
      <c r="BR639" s="541"/>
      <c r="BS639" s="271">
        <f>MAX(BS174,BS180,BS186,BS192,BS198,BS204)</f>
        <v>-0.21848098029524687</v>
      </c>
      <c r="BT639" s="541"/>
      <c r="BU639" s="271">
        <f>MAX(BU174,BU180,BU186,BU192,BU198,BU204)</f>
        <v>-0.26248414255623476</v>
      </c>
      <c r="BV639" s="541"/>
      <c r="BW639" s="271">
        <f>MAX(BW174,BW180,BW186,BW192,BW198,BW204)</f>
        <v>-0.22253315850771249</v>
      </c>
      <c r="BX639" s="565"/>
      <c r="BY639" s="566"/>
      <c r="BZ639" s="566"/>
      <c r="CA639" s="566"/>
      <c r="CB639" s="566"/>
      <c r="CC639" s="181">
        <f>MAX(CC174,CC180,CC186,CC192,CC198,CC204)</f>
        <v>6.4602294586822066E-4</v>
      </c>
      <c r="CD639" s="541"/>
      <c r="CE639" s="139">
        <f>MAX(CE174,CE180,CE186,CE192,CE198,CE204)</f>
        <v>0</v>
      </c>
      <c r="CF639" s="541"/>
      <c r="CG639" s="139">
        <f>MAX(CG174,CG180,CG186,CG192,CG198,CG204)</f>
        <v>0</v>
      </c>
      <c r="CH639" s="541"/>
    </row>
    <row r="640" spans="3:86" ht="17" hidden="1" customHeight="1" x14ac:dyDescent="0.2">
      <c r="X640" s="109"/>
      <c r="Y640" s="358"/>
      <c r="Z640" s="358"/>
      <c r="AA640" s="109"/>
      <c r="AC640" s="237"/>
      <c r="AT640" s="109"/>
      <c r="AU640" s="109"/>
      <c r="AV640" s="109"/>
      <c r="AW640" s="109"/>
      <c r="AX640" s="109"/>
      <c r="AY640" s="109"/>
      <c r="AZ640" s="109"/>
      <c r="BA640" s="109"/>
      <c r="BB640" s="485"/>
      <c r="BC640" s="94" t="s">
        <v>170</v>
      </c>
      <c r="BD640" s="607" t="s">
        <v>46</v>
      </c>
      <c r="BE640" s="264">
        <f>AVERAGE(BE176,BE182,BE188,BE194,BE200,BE206)</f>
        <v>-0.37491405540534417</v>
      </c>
      <c r="BF640" s="608"/>
      <c r="BG640" s="566"/>
      <c r="BH640" s="566"/>
      <c r="BI640" s="566"/>
      <c r="BJ640" s="276"/>
      <c r="BK640" s="264">
        <f>AVERAGE(BK176,BK182,BK188,BK194,BK200,BK206)</f>
        <v>-0.3653900670470519</v>
      </c>
      <c r="BL640" s="541"/>
      <c r="BM640" s="264">
        <f>AVERAGE(BM176,BM182,BM188,BM194,BM200,BM206)</f>
        <v>-0.37697458582108856</v>
      </c>
      <c r="BN640" s="541"/>
      <c r="BO640" s="264">
        <f>AVERAGE(BO176,BO182,BO188,BO194,BO200,BO206)</f>
        <v>-0.39475216312368677</v>
      </c>
      <c r="BP640" s="541"/>
      <c r="BQ640" s="264">
        <f>AVERAGE(BQ176,BQ182,BQ188,BQ194,BQ200,BQ206)</f>
        <v>-0.37494265352260403</v>
      </c>
      <c r="BR640" s="541"/>
      <c r="BS640" s="264">
        <f>AVERAGE(BS176,BS182,BS188,BS194,BS200,BS206)</f>
        <v>-0.36572925198257833</v>
      </c>
      <c r="BT640" s="541"/>
      <c r="BU640" s="264">
        <f>AVERAGE(BU176,BU182,BU188,BU194,BU200,BU206)</f>
        <v>-0.41779871851357725</v>
      </c>
      <c r="BV640" s="541"/>
      <c r="BW640" s="264">
        <f>AVERAGE(BW176,BW182,BW188,BW194,BW200,BW206)</f>
        <v>-0.37486043601311136</v>
      </c>
      <c r="BX640" s="565"/>
      <c r="BY640" s="566"/>
      <c r="BZ640" s="566"/>
      <c r="CA640" s="566"/>
      <c r="CB640" s="566"/>
      <c r="CC640" s="260">
        <f>AVERAGE(CC176,CC182,CC188,CC194,CC200,CC206)</f>
        <v>-8.1815736367310057E-2</v>
      </c>
      <c r="CD640" s="541"/>
      <c r="CE640" s="266">
        <f>AVERAGE(CE176,CE182,CE188,CE194,CE200,CE206)</f>
        <v>0</v>
      </c>
      <c r="CF640" s="541"/>
      <c r="CG640" s="266">
        <f>AVERAGE(CG176,CG182,CG188,CG194,CG200,CG206)</f>
        <v>0</v>
      </c>
      <c r="CH640" s="541"/>
    </row>
    <row r="641" spans="1:86" ht="17" hidden="1" customHeight="1" x14ac:dyDescent="0.2">
      <c r="X641" s="109"/>
      <c r="Y641" s="358"/>
      <c r="Z641" s="358"/>
      <c r="AA641" s="109"/>
      <c r="AC641" s="237"/>
      <c r="AT641" s="109"/>
      <c r="AU641" s="109"/>
      <c r="AV641" s="109"/>
      <c r="AW641" s="109"/>
      <c r="AX641" s="109"/>
      <c r="AY641" s="109"/>
      <c r="AZ641" s="109"/>
      <c r="BA641" s="109"/>
      <c r="BB641" s="485"/>
      <c r="BC641" s="94" t="s">
        <v>171</v>
      </c>
      <c r="BD641" s="608"/>
      <c r="BE641" s="242">
        <f>MIN(BE176,BE182,BE188,BE194,BE200,BE206)</f>
        <v>-0.49737399394726178</v>
      </c>
      <c r="BF641" s="608"/>
      <c r="BG641" s="566"/>
      <c r="BH641" s="566"/>
      <c r="BI641" s="566"/>
      <c r="BJ641" s="276"/>
      <c r="BK641" s="242">
        <f>MIN(BK176,BK182,BK188,BK194,BK200,BK206)</f>
        <v>-0.52197151280708021</v>
      </c>
      <c r="BL641" s="541"/>
      <c r="BM641" s="242">
        <f>MIN(BM176,BM182,BM188,BM194,BM200,BM206)</f>
        <v>-0.52516281374531992</v>
      </c>
      <c r="BN641" s="541"/>
      <c r="BO641" s="242">
        <f>MIN(BO176,BO182,BO188,BO194,BO200,BO206)</f>
        <v>-0.51968954149118685</v>
      </c>
      <c r="BP641" s="541"/>
      <c r="BQ641" s="242">
        <f>MIN(BQ176,BQ182,BQ188,BQ194,BQ200,BQ206)</f>
        <v>-0.50411449554280308</v>
      </c>
      <c r="BR641" s="541"/>
      <c r="BS641" s="242">
        <f>MIN(BS176,BS182,BS188,BS194,BS200,BS206)</f>
        <v>-0.49912130042491787</v>
      </c>
      <c r="BT641" s="541"/>
      <c r="BU641" s="242">
        <f>MIN(BU176,BU182,BU188,BU194,BU200,BU206)</f>
        <v>-0.56817095031389686</v>
      </c>
      <c r="BV641" s="541"/>
      <c r="BW641" s="242">
        <f>MIN(BW176,BW182,BW188,BW194,BW200,BW206)</f>
        <v>-0.49802220192325175</v>
      </c>
      <c r="BX641" s="565"/>
      <c r="BY641" s="566"/>
      <c r="BZ641" s="566"/>
      <c r="CA641" s="566"/>
      <c r="CB641" s="566"/>
      <c r="CC641" s="262">
        <f>MIN(CC176,CC182,CC188,CC194,CC200,CC206)</f>
        <v>-0.32832105884457502</v>
      </c>
      <c r="CD641" s="541"/>
      <c r="CE641" s="138">
        <f>MIN(CE176,CE182,CE188,CE194,CE200,CE206)</f>
        <v>0</v>
      </c>
      <c r="CF641" s="541"/>
      <c r="CG641" s="138">
        <f>MIN(CG176,CG182,CG188,CG194,CG200,CG206)</f>
        <v>0</v>
      </c>
      <c r="CH641" s="541"/>
    </row>
    <row r="642" spans="1:86" ht="17" hidden="1" customHeight="1" x14ac:dyDescent="0.2">
      <c r="X642" s="109"/>
      <c r="Y642" s="358"/>
      <c r="Z642" s="358"/>
      <c r="AA642" s="109"/>
      <c r="AC642" s="237"/>
      <c r="AT642" s="109"/>
      <c r="AU642" s="109"/>
      <c r="AV642" s="109"/>
      <c r="AW642" s="109"/>
      <c r="AX642" s="109"/>
      <c r="AY642" s="109"/>
      <c r="AZ642" s="109"/>
      <c r="BA642" s="109"/>
      <c r="BB642" s="486"/>
      <c r="BC642" s="96" t="s">
        <v>172</v>
      </c>
      <c r="BD642" s="609"/>
      <c r="BE642" s="271">
        <f>MAX(BE176,BE182,BE188,BE194,BE200,BE206)</f>
        <v>-0.24776318440350142</v>
      </c>
      <c r="BF642" s="611"/>
      <c r="BG642" s="571"/>
      <c r="BH642" s="571"/>
      <c r="BI642" s="571"/>
      <c r="BJ642" s="278"/>
      <c r="BK642" s="271">
        <f>MAX(BK176,BK182,BK188,BK194,BK200,BK206)</f>
        <v>-0.24502056012964835</v>
      </c>
      <c r="BL642" s="542"/>
      <c r="BM642" s="271">
        <f>MAX(BM176,BM182,BM188,BM194,BM200,BM206)</f>
        <v>-0.23492898465289513</v>
      </c>
      <c r="BN642" s="542"/>
      <c r="BO642" s="271">
        <f>MAX(BO176,BO182,BO188,BO194,BO200,BO206)</f>
        <v>-0.27259736910789301</v>
      </c>
      <c r="BP642" s="542"/>
      <c r="BQ642" s="271">
        <f>MAX(BQ176,BQ182,BQ188,BQ194,BQ200,BQ206)</f>
        <v>-0.25782979140322848</v>
      </c>
      <c r="BR642" s="542"/>
      <c r="BS642" s="271">
        <f>MAX(BS176,BS182,BS188,BS194,BS200,BS206)</f>
        <v>-0.22935650728612766</v>
      </c>
      <c r="BT642" s="542"/>
      <c r="BU642" s="271">
        <f>MAX(BU176,BU182,BU188,BU194,BU200,BU206)</f>
        <v>-0.29896833317060179</v>
      </c>
      <c r="BV642" s="542"/>
      <c r="BW642" s="271">
        <f>MAX(BW176,BW182,BW188,BW194,BW200,BW206)</f>
        <v>-0.2465344603905032</v>
      </c>
      <c r="BX642" s="570"/>
      <c r="BY642" s="571"/>
      <c r="BZ642" s="571"/>
      <c r="CA642" s="571"/>
      <c r="CB642" s="571"/>
      <c r="CC642" s="181">
        <f>MAX(CC176,CC182,CC188,CC194,CC200,CC206)</f>
        <v>-2.8344008722985185E-4</v>
      </c>
      <c r="CD642" s="542"/>
      <c r="CE642" s="139">
        <f>MAX(CE176,CE182,CE188,CE194,CE200,CE206)</f>
        <v>0</v>
      </c>
      <c r="CF642" s="542"/>
      <c r="CG642" s="139">
        <f>MAX(CG176,CG182,CG188,CG194,CG200,CG206)</f>
        <v>0</v>
      </c>
      <c r="CH642" s="542"/>
    </row>
    <row r="643" spans="1:86" ht="17" customHeight="1" x14ac:dyDescent="0.2">
      <c r="E643" s="97"/>
      <c r="F643" s="98"/>
      <c r="G643" s="98"/>
      <c r="H643" s="98"/>
      <c r="I643" s="98"/>
      <c r="J643" s="98"/>
      <c r="K643" s="98"/>
      <c r="L643" s="98"/>
      <c r="M643" s="98"/>
      <c r="N643" s="98"/>
      <c r="O643" s="98"/>
      <c r="P643" s="98"/>
      <c r="Q643" s="98"/>
      <c r="R643" s="98"/>
      <c r="S643" s="98"/>
      <c r="T643" s="98"/>
      <c r="U643" s="98"/>
      <c r="V643" s="98"/>
      <c r="W643" s="98"/>
      <c r="X643" s="99"/>
      <c r="Y643" s="359"/>
      <c r="Z643" s="359"/>
      <c r="AA643" s="99"/>
      <c r="AB643" s="97"/>
      <c r="AC643" s="98"/>
      <c r="AD643" s="97"/>
      <c r="AE643" s="97"/>
      <c r="AF643" s="97"/>
      <c r="AG643" s="97"/>
      <c r="AH643" s="97"/>
      <c r="AI643" s="97"/>
      <c r="AJ643" s="97"/>
      <c r="AK643" s="97"/>
      <c r="AL643" s="97"/>
      <c r="AM643" s="97"/>
      <c r="AN643" s="97"/>
      <c r="AO643" s="97"/>
      <c r="AP643" s="97"/>
      <c r="AQ643" s="97"/>
      <c r="AR643" s="97"/>
      <c r="AS643" s="97"/>
      <c r="AT643" s="99"/>
      <c r="AU643" s="99"/>
      <c r="AV643" s="99"/>
      <c r="AW643" s="99"/>
      <c r="AX643" s="99"/>
      <c r="AY643" s="99"/>
      <c r="AZ643" s="99"/>
      <c r="BA643" s="99"/>
      <c r="BB643" s="100"/>
      <c r="BC643" s="101"/>
      <c r="BD643" s="102"/>
      <c r="BE643" s="175"/>
      <c r="BF643" s="103"/>
      <c r="BG643" s="103"/>
      <c r="BH643" s="103"/>
      <c r="BI643" s="103"/>
      <c r="BJ643" s="103"/>
      <c r="BK643" s="175"/>
      <c r="BL643" s="103"/>
      <c r="BM643" s="175"/>
      <c r="BN643" s="103"/>
      <c r="BO643" s="175"/>
      <c r="BP643" s="103"/>
      <c r="BQ643" s="175"/>
      <c r="BR643" s="103"/>
      <c r="BS643" s="175"/>
      <c r="BT643" s="103"/>
      <c r="BU643" s="175"/>
      <c r="BV643" s="103"/>
      <c r="BW643" s="175"/>
      <c r="BX643" s="103"/>
      <c r="BY643" s="103"/>
      <c r="BZ643" s="103"/>
      <c r="CA643" s="103"/>
      <c r="CB643" s="103"/>
      <c r="CC643" s="109"/>
      <c r="CD643" s="184"/>
      <c r="CF643" s="142"/>
      <c r="CH643" s="142"/>
    </row>
    <row r="644" spans="1:86" ht="17" customHeight="1" thickBot="1" x14ac:dyDescent="0.25">
      <c r="A644" s="104"/>
      <c r="B644" s="104"/>
      <c r="C644" s="104"/>
      <c r="D644" s="143"/>
      <c r="F644" s="109">
        <f>COUNTIFS(F4:F207,"&lt;&gt;",F4:F207,"&lt;&gt;0")</f>
        <v>198</v>
      </c>
      <c r="G644" s="109">
        <f>COUNTIFS(G4:G207,"&lt;&gt;",G4:G207,"&lt;&gt;0")</f>
        <v>198</v>
      </c>
      <c r="X644" s="109"/>
      <c r="Y644" s="358"/>
      <c r="Z644" s="358"/>
      <c r="AA644" s="109"/>
      <c r="AC644" s="109">
        <f>COUNTIFS(AC4:AC207,"&lt;&gt;",AC4:AC207,"&lt;&gt;0")</f>
        <v>198</v>
      </c>
      <c r="AT644" s="109"/>
      <c r="AU644" s="109"/>
      <c r="AV644" s="109"/>
      <c r="AW644" s="109"/>
      <c r="AX644" s="132">
        <f>AC644/F644</f>
        <v>1</v>
      </c>
      <c r="AY644" s="109"/>
      <c r="AZ644" s="109"/>
      <c r="BA644" s="109"/>
      <c r="BB644" s="105"/>
      <c r="BC644" s="106"/>
      <c r="BD644" s="107"/>
      <c r="BE644" s="122"/>
      <c r="BF644" s="108"/>
      <c r="BG644" s="108"/>
      <c r="BH644" s="108"/>
      <c r="BI644" s="108"/>
      <c r="BJ644" s="108"/>
      <c r="BK644" s="122"/>
      <c r="BL644" s="108"/>
      <c r="BM644" s="122"/>
      <c r="BN644" s="108"/>
      <c r="BO644" s="122"/>
      <c r="BP644" s="108"/>
      <c r="BQ644" s="122"/>
      <c r="BR644" s="108"/>
      <c r="BS644" s="122"/>
      <c r="BT644" s="108"/>
      <c r="BU644" s="122"/>
      <c r="BV644" s="108"/>
      <c r="BW644" s="122"/>
      <c r="BX644" s="108"/>
      <c r="BY644" s="108"/>
      <c r="BZ644" s="108"/>
      <c r="CA644" s="108"/>
      <c r="CB644" s="108"/>
      <c r="CC644" s="185"/>
      <c r="CD644" s="186"/>
      <c r="CE644" s="143"/>
      <c r="CF644" s="144"/>
      <c r="CG644" s="143"/>
      <c r="CH644" s="144"/>
    </row>
    <row r="645" spans="1:86" ht="17" customHeight="1" thickBot="1" x14ac:dyDescent="0.25">
      <c r="C645" s="132" t="s">
        <v>34</v>
      </c>
      <c r="V645" s="237" t="s">
        <v>169</v>
      </c>
      <c r="W645" s="237" t="s">
        <v>169</v>
      </c>
      <c r="X645" s="109">
        <f>GEOMEAN(X4:X207)</f>
        <v>2.8923079336966082</v>
      </c>
      <c r="Y645" s="109">
        <f t="shared" ref="Y645:AA645" si="267">GEOMEAN(Y4:Y207)</f>
        <v>6.6339396062823912</v>
      </c>
      <c r="Z645" s="109">
        <f t="shared" si="267"/>
        <v>9.7135271792259488</v>
      </c>
      <c r="AA645" s="109">
        <f t="shared" si="267"/>
        <v>0.76411866169338372</v>
      </c>
      <c r="AT645" s="109">
        <f>GEOMEAN(AT4:AT207)</f>
        <v>13.710555271587486</v>
      </c>
      <c r="AU645" s="109">
        <f t="shared" ref="AU645:BA645" si="268">GEOMEAN(AU4:AU207)</f>
        <v>6.6639544427217157</v>
      </c>
      <c r="AV645" s="109">
        <f t="shared" si="268"/>
        <v>9.756055240127111</v>
      </c>
      <c r="AW645" s="109">
        <f t="shared" si="268"/>
        <v>20.082921430310744</v>
      </c>
      <c r="AX645" s="109">
        <f t="shared" si="268"/>
        <v>26.28246427826334</v>
      </c>
      <c r="AY645" s="109">
        <f t="shared" si="268"/>
        <v>4.7403511610412323</v>
      </c>
      <c r="AZ645" s="109">
        <f t="shared" si="268"/>
        <v>1.0045244361903596</v>
      </c>
      <c r="BA645" s="109">
        <f t="shared" si="268"/>
        <v>1.00437823049408</v>
      </c>
      <c r="BB645" s="624" t="str">
        <f>C645</f>
        <v>Overall</v>
      </c>
      <c r="BC645" s="85" t="s">
        <v>170</v>
      </c>
      <c r="BD645" s="614" t="s">
        <v>39</v>
      </c>
      <c r="BE645" s="86">
        <f>AVERAGE(BE4,BE10,BE16,BE22,BE28,BE34,BE40,BE46,BE52,BE58,BE64,BE70,BE76,BE82,BE88,BE94,BE100,BE106,BE112,BE118,BE124,BE130,BE136,BE142,BE148,BE154,BE160,BE166,BE172,BE178,BE184,BE190,BE196,BE202)</f>
        <v>-0.26229218653532893</v>
      </c>
      <c r="BF645" s="87">
        <f>AVERAGE(BF4:BF207)</f>
        <v>-0.29052465882515438</v>
      </c>
      <c r="BG645" s="87">
        <f t="shared" ref="BG645:BJ645" si="269">AVERAGE(BG4:BG207)</f>
        <v>-0.35219117045937987</v>
      </c>
      <c r="BH645" s="87">
        <f t="shared" si="269"/>
        <v>-0.37811182803734439</v>
      </c>
      <c r="BI645" s="87">
        <f t="shared" si="269"/>
        <v>-0.30427008958063184</v>
      </c>
      <c r="BJ645" s="87">
        <f t="shared" si="269"/>
        <v>-0.29649480605901096</v>
      </c>
      <c r="BK645" s="86">
        <f>AVERAGE(BK4,BK10,BK16,BK22,BK28,BK34,BK40,BK46,BK52,BK58,BK64,BK70,BK76,BK82,BK88,BK94,BK100,BK106,BK112,BK118,BK124,BK130,BK136,BK142,BK148,BK154,BK160,BK166,BK172,BK178,BK184,BK190,BK196,BK202)</f>
        <v>-0.25190506969313209</v>
      </c>
      <c r="BL645" s="87">
        <f>AVERAGE(BL4:BL207)</f>
        <v>-0.27619660244692745</v>
      </c>
      <c r="BM645" s="86">
        <f>AVERAGE(BM4,BM10,BM16,BM22,BM28,BM34,BM40,BM46,BM52,BM58,BM64,BM70,BM76,BM82,BM88,BM94,BM100,BM106,BM112,BM118,BM124,BM130,BM136,BM142,BM148,BM154,BM160,BM166,BM172,BM178,BM184,BM190,BM196,BM202)</f>
        <v>-0.25921256477532728</v>
      </c>
      <c r="BN645" s="87">
        <f>AVERAGE(BN4:BN207)</f>
        <v>-0.28475543746394688</v>
      </c>
      <c r="BO645" s="86">
        <f>AVERAGE(BO4,BO10,BO16,BO22,BO28,BO34,BO40,BO46,BO52,BO58,BO64,BO70,BO76,BO82,BO88,BO94,BO100,BO106,BO112,BO118,BO124,BO130,BO136,BO142,BO148,BO154,BO160,BO166,BO172,BO178,BO184,BO190,BO196,BO202)</f>
        <v>-0.30348664096494526</v>
      </c>
      <c r="BP645" s="87">
        <f>AVERAGE(BP4:BP207)</f>
        <v>-0.33709648576389251</v>
      </c>
      <c r="BQ645" s="86">
        <f>AVERAGE(BQ4,BQ10,BQ16,BQ22,BQ28,BQ34,BQ40,BQ46,BQ52,BQ58,BQ64,BQ70,BQ76,BQ82,BQ88,BQ94,BQ100,BQ106,BQ112,BQ118,BQ124,BQ130,BQ136,BQ142,BQ148,BQ154,BQ160,BQ166,BQ172,BQ178,BQ184,BQ190,BQ196,BQ202)</f>
        <v>-0.29276701289562446</v>
      </c>
      <c r="BR645" s="87">
        <f>AVERAGE(BR4:BR207)</f>
        <v>-0.32655908923754356</v>
      </c>
      <c r="BS645" s="86">
        <f>AVERAGE(BS4,BS10,BS16,BS22,BS28,BS34,BS40,BS46,BS52,BS58,BS64,BS70,BS76,BS82,BS88,BS94,BS100,BS106,BS112,BS118,BS124,BS130,BS136,BS142,BS148,BS154,BS160,BS166,BS172,BS178,BS184,BS190,BS196,BS202)</f>
        <v>-0.25710232202631572</v>
      </c>
      <c r="BT645" s="87">
        <f>AVERAGE(BT4:BT207)</f>
        <v>-0.28250430392944303</v>
      </c>
      <c r="BU645" s="86">
        <f>AVERAGE(BU4,BU10,BU16,BU22,BU28,BU34,BU40,BU46,BU52,BU58,BU64,BU70,BU76,BU82,BU88,BU94,BU100,BU106,BU112,BU118,BU124,BU130,BU136,BU142,BU148,BU154,BU160,BU166,BU172,BU178,BU184,BU190,BU196,BU202)</f>
        <v>-0.28535037348125947</v>
      </c>
      <c r="BV645" s="87">
        <f>AVERAGE(BV4:BV207)</f>
        <v>-0.32253987645578713</v>
      </c>
      <c r="BW645" s="86">
        <f>AVERAGE(BW4,BW10,BW16,BW22,BW28,BW34,BW40,BW46,BW52,BW58,BW64,BW70,BW76,BW82,BW88,BW94,BW100,BW106,BW112,BW118,BW124,BW130,BW136,BW142,BW148,BW154,BW160,BW166,BW172,BW178,BW184,BW190,BW196,BW202)</f>
        <v>-0.26844031537615021</v>
      </c>
      <c r="BX645" s="87">
        <f>AVERAGE(BX4:BX207)</f>
        <v>-0.29487203773876453</v>
      </c>
      <c r="BY645" s="87">
        <f t="shared" ref="BY645:CB645" si="270">AVERAGE(BY4:BY207)</f>
        <v>-0.3582616679125839</v>
      </c>
      <c r="BZ645" s="87">
        <f t="shared" si="270"/>
        <v>-0.38164478154646353</v>
      </c>
      <c r="CA645" s="87">
        <f t="shared" si="270"/>
        <v>-0.29898322315337333</v>
      </c>
      <c r="CB645" s="87">
        <f t="shared" si="270"/>
        <v>-0.30087853269802523</v>
      </c>
      <c r="CC645" s="424">
        <f>AVERAGE(CC4,CC10,CC16,CC22,CC28,CC34,CC40,CC46,CC52,CC58,CC64,CC70,CC76,CC82,CC88,CC94,CC100,CC106,CC112,CC118,CC124,CC130,CC136,CC142,CC148,CC154,CC160,CC166,CC172,CC178,CC184,CC190,CC196,CC202)</f>
        <v>-5.4162461400086577E-2</v>
      </c>
      <c r="CD645" s="183">
        <f t="shared" ref="CD645:CF645" si="271">AVERAGE(CD4:CD207)</f>
        <v>-6.0612716852445209E-2</v>
      </c>
      <c r="CE645" s="136">
        <f>AVERAGE(CE4,CE10,CE16,CE22,CE28,CE34,CE40,CE46,CE52,CE58,CE64,CE70,CE76,CE82,CE88,CE94,CE100,CE106,CE112,CE118,CE124,CE130,CE136,CE142,CE148,CE154,CE160,CE166,CE172,CE178,CE184,CE190,CE196,CE202)</f>
        <v>0</v>
      </c>
      <c r="CF645" s="428">
        <f t="shared" si="271"/>
        <v>0</v>
      </c>
      <c r="CG645" s="136">
        <f>AVERAGE(CG4,CG10,CG16,CG22,CG28,CG34,CG40,CG46,CG52,CG58,CG64,CG70,CG76,CG82,CG88,CG94,CG100,CG106,CG112,CG118,CG124,CG130,CG136,CG142,CG148,CG154,CG160,CG166,CG172,CG178,CG184,CG190,CG196,CG202)</f>
        <v>0</v>
      </c>
      <c r="CH645" s="428">
        <f t="shared" ref="CH645" si="272">AVERAGE(CH4:CH207)</f>
        <v>0</v>
      </c>
    </row>
    <row r="646" spans="1:86" ht="17" customHeight="1" x14ac:dyDescent="0.2">
      <c r="V646" s="237" t="s">
        <v>41</v>
      </c>
      <c r="W646" s="237" t="s">
        <v>41</v>
      </c>
      <c r="X646" s="109">
        <f>SUM(X4:X207)</f>
        <v>1104.0245080000007</v>
      </c>
      <c r="Y646" s="109">
        <f t="shared" ref="Y646:AA646" si="273">SUM(Y4:Y207)</f>
        <v>1591</v>
      </c>
      <c r="Z646" s="109">
        <f t="shared" si="273"/>
        <v>2324</v>
      </c>
      <c r="AA646" s="109">
        <f t="shared" si="273"/>
        <v>282.23497222222221</v>
      </c>
      <c r="AC646" s="237"/>
      <c r="AT646" s="109">
        <f>SUM(AT4:AT207)</f>
        <v>4823.0751000000009</v>
      </c>
      <c r="AU646" s="109">
        <f t="shared" ref="AU646:BA646" si="274">SUM(AU4:AU207)</f>
        <v>1598</v>
      </c>
      <c r="AV646" s="109">
        <f t="shared" si="274"/>
        <v>2335</v>
      </c>
      <c r="AW646" s="109">
        <f t="shared" si="274"/>
        <v>8426.947750000003</v>
      </c>
      <c r="AX646" s="109">
        <f t="shared" si="274"/>
        <v>6295.1009370397942</v>
      </c>
      <c r="AY646" s="109">
        <f t="shared" si="274"/>
        <v>1049.0339335866272</v>
      </c>
      <c r="AZ646" s="109">
        <f t="shared" si="274"/>
        <v>199.16666666666666</v>
      </c>
      <c r="BA646" s="109">
        <f t="shared" si="274"/>
        <v>199.375</v>
      </c>
      <c r="BB646" s="485"/>
      <c r="BC646" s="90" t="s">
        <v>171</v>
      </c>
      <c r="BD646" s="565"/>
      <c r="BE646" s="242">
        <f>MIN(BE4,BE10,BE16,BE22,BE28,BE34,BE40,BE46,BE52,BE58,BE64,BE70,BE76,BE82,BE88,BE94,BE100,BE106,BE112,BE118,BE124,BE130,BE136,BE142,BE148,BE154,BE160,BE166,BE172,BE178,BE184,BE190,BE196,BE202)</f>
        <v>-0.50781573607388997</v>
      </c>
      <c r="BF646" s="244">
        <f>MIN(BF4:BF207)</f>
        <v>-0.50072299496365091</v>
      </c>
      <c r="BG646" s="244">
        <f t="shared" ref="BG646:BJ646" si="275">MIN(BG4:BG207)</f>
        <v>-0.59955240432640511</v>
      </c>
      <c r="BH646" s="244">
        <f t="shared" si="275"/>
        <v>-0.6508370624190134</v>
      </c>
      <c r="BI646" s="244">
        <f t="shared" si="275"/>
        <v>-0.51564960408846328</v>
      </c>
      <c r="BJ646" s="244">
        <f t="shared" si="275"/>
        <v>-0.50745476815924884</v>
      </c>
      <c r="BK646" s="242">
        <f>MIN(BK4,BK10,BK16,BK22,BK28,BK34,BK40,BK46,BK52,BK58,BK64,BK70,BK76,BK82,BK88,BK94,BK100,BK106,BK112,BK118,BK124,BK130,BK136,BK142,BK148,BK154,BK160,BK166,BK172,BK178,BK184,BK190,BK196,BK202)</f>
        <v>-0.53174194228343175</v>
      </c>
      <c r="BL646" s="244">
        <f>MIN(BL4:BL207)</f>
        <v>-0.5254665119588765</v>
      </c>
      <c r="BM646" s="242">
        <f>MIN(BM4,BM10,BM16,BM22,BM28,BM34,BM40,BM46,BM52,BM58,BM64,BM70,BM76,BM82,BM88,BM94,BM100,BM106,BM112,BM118,BM124,BM130,BM136,BM142,BM148,BM154,BM160,BM166,BM172,BM178,BM184,BM190,BM196,BM202)</f>
        <v>-0.53297245638346047</v>
      </c>
      <c r="BN646" s="244">
        <f>MIN(BN4:BN207)</f>
        <v>-0.52755267618573265</v>
      </c>
      <c r="BO646" s="242">
        <f>MIN(BO4,BO10,BO16,BO22,BO28,BO34,BO40,BO46,BO52,BO58,BO64,BO70,BO76,BO82,BO88,BO94,BO100,BO106,BO112,BO118,BO124,BO130,BO136,BO142,BO148,BO154,BO160,BO166,BO172,BO178,BO184,BO190,BO196,BO202)</f>
        <v>-0.55813489494260538</v>
      </c>
      <c r="BP646" s="244">
        <f>MIN(BP4:BP207)</f>
        <v>-0.53538654445790379</v>
      </c>
      <c r="BQ646" s="242">
        <f>MIN(BQ4,BQ10,BQ16,BQ22,BQ28,BQ34,BQ40,BQ46,BQ52,BQ58,BQ64,BQ70,BQ76,BQ82,BQ88,BQ94,BQ100,BQ106,BQ112,BQ118,BQ124,BQ130,BQ136,BQ142,BQ148,BQ154,BQ160,BQ166,BQ172,BQ178,BQ184,BQ190,BQ196,BQ202)</f>
        <v>-0.52290048483320395</v>
      </c>
      <c r="BR646" s="244">
        <f>MIN(BR4:BR207)</f>
        <v>-0.52256204511678339</v>
      </c>
      <c r="BS646" s="242">
        <f>MIN(BS4,BS10,BS16,BS22,BS28,BS34,BS40,BS46,BS52,BS58,BS64,BS70,BS76,BS82,BS88,BS94,BS100,BS106,BS112,BS118,BS124,BS130,BS136,BS142,BS148,BS154,BS160,BS166,BS172,BS178,BS184,BS190,BS196,BS202)</f>
        <v>-0.54418312730040341</v>
      </c>
      <c r="BT646" s="244">
        <f>MIN(BT4:BT207)</f>
        <v>-0.51387211808784572</v>
      </c>
      <c r="BU646" s="242">
        <f>MIN(BU4,BU10,BU16,BU22,BU28,BU34,BU40,BU46,BU52,BU58,BU64,BU70,BU76,BU82,BU88,BU94,BU100,BU106,BU112,BU118,BU124,BU130,BU136,BU142,BU148,BU154,BU160,BU166,BU172,BU178,BU184,BU190,BU196,BU202)</f>
        <v>-0.57100859816541538</v>
      </c>
      <c r="BV646" s="244">
        <f>MIN(BV4:BV207)</f>
        <v>-0.56785664010619175</v>
      </c>
      <c r="BW646" s="242">
        <f>MIN(BW4,BW10,BW16,BW22,BW28,BW34,BW40,BW46,BW52,BW58,BW64,BW70,BW76,BW82,BW88,BW94,BW100,BW106,BW112,BW118,BW124,BW130,BW136,BW142,BW148,BW154,BW160,BW166,BW172,BW178,BW184,BW190,BW196,BW202)</f>
        <v>-0.50889685852817268</v>
      </c>
      <c r="BX646" s="244">
        <f>MIN(BX4:BX207)</f>
        <v>-0.50149837293088373</v>
      </c>
      <c r="BY646" s="244">
        <f t="shared" ref="BY646:CB646" si="276">MIN(BY4:BY207)</f>
        <v>-0.60049655976532013</v>
      </c>
      <c r="BZ646" s="244">
        <f t="shared" si="276"/>
        <v>-0.65316015009022466</v>
      </c>
      <c r="CA646" s="244">
        <f t="shared" si="276"/>
        <v>-0.50767646698547542</v>
      </c>
      <c r="CB646" s="244">
        <f t="shared" si="276"/>
        <v>-0.50820996985429301</v>
      </c>
      <c r="CC646" s="425">
        <f>MIN(CC4,CC10,CC16,CC22,CC28,CC34,CC40,CC46,CC52,CC58,CC64,CC70,CC76,CC82,CC88,CC94,CC100,CC106,CC112,CC118,CC124,CC130,CC136,CC142,CC148,CC154,CC160,CC166,CC172,CC178,CC184,CC190,CC196,CC202)</f>
        <v>-0.30931635676140512</v>
      </c>
      <c r="CD646" s="270">
        <f t="shared" ref="CD646:CF646" si="277">MIN(CD4:CD207)</f>
        <v>-0.39965884897698872</v>
      </c>
      <c r="CE646" s="138">
        <f>MIN(CE4,CE10,CE16,CE22,CE28,CE34,CE40,CE46,CE52,CE58,CE64,CE70,CE76,CE82,CE88,CE94,CE100,CE106,CE112,CE118,CE124,CE130,CE136,CE142,CE148,CE154,CE160,CE166,CE172,CE178,CE184,CE190,CE196,CE202)</f>
        <v>0</v>
      </c>
      <c r="CF646" s="140">
        <f t="shared" si="277"/>
        <v>0</v>
      </c>
      <c r="CG646" s="138">
        <f>MIN(CG4,CG10,CG16,CG22,CG28,CG34,CG40,CG46,CG52,CG58,CG64,CG70,CG76,CG82,CG88,CG94,CG100,CG106,CG112,CG118,CG124,CG130,CG136,CG142,CG148,CG154,CG160,CG166,CG172,CG178,CG184,CG190,CG196,CG202)</f>
        <v>0</v>
      </c>
      <c r="CH646" s="140">
        <f t="shared" ref="CH646" si="278">MIN(CH4:CH207)</f>
        <v>0</v>
      </c>
    </row>
    <row r="647" spans="1:86" ht="17" customHeight="1" thickBot="1" x14ac:dyDescent="0.25">
      <c r="V647" s="237" t="s">
        <v>172</v>
      </c>
      <c r="W647" s="237" t="s">
        <v>172</v>
      </c>
      <c r="X647" s="109">
        <f>MAX(X4:X207)</f>
        <v>49.8568</v>
      </c>
      <c r="Y647" s="109">
        <f t="shared" ref="Y647:AA647" si="279">MAX(Y4:Y207)</f>
        <v>18</v>
      </c>
      <c r="Z647" s="109">
        <f t="shared" si="279"/>
        <v>26</v>
      </c>
      <c r="AA647" s="109">
        <f t="shared" si="279"/>
        <v>11.535027777777778</v>
      </c>
      <c r="AC647" s="237"/>
      <c r="AT647" s="109">
        <f>MAX(AT4:AT207)</f>
        <v>135.3545</v>
      </c>
      <c r="AU647" s="109">
        <f t="shared" ref="AU647:BA647" si="280">MAX(AU4:AU207)</f>
        <v>18</v>
      </c>
      <c r="AV647" s="109">
        <f t="shared" si="280"/>
        <v>26</v>
      </c>
      <c r="AW647" s="109">
        <f t="shared" si="280"/>
        <v>290.35041666666666</v>
      </c>
      <c r="AX647" s="109">
        <f t="shared" si="280"/>
        <v>240.25585450921776</v>
      </c>
      <c r="AY647" s="109">
        <f t="shared" si="280"/>
        <v>14.894565217391305</v>
      </c>
      <c r="AZ647" s="109">
        <f t="shared" si="280"/>
        <v>1.8333333333333333</v>
      </c>
      <c r="BA647" s="109">
        <f t="shared" si="280"/>
        <v>2.375</v>
      </c>
      <c r="BB647" s="485"/>
      <c r="BC647" s="90" t="s">
        <v>172</v>
      </c>
      <c r="BD647" s="530"/>
      <c r="BE647" s="271">
        <f>MAX(BE4,BE10,BE16,BE22,BE28,BE34,BE40,BE46,BE52,BE58,BE64,BE70,BE76,BE82,BE88,BE94,BE100,BE106,BE112,BE118,BE124,BE130,BE136,BE142,BE148,BE154,BE160,BE166,BE172,BE178,BE184,BE190,BE196,BE202)</f>
        <v>-0.1036114021317347</v>
      </c>
      <c r="BF647" s="252">
        <f>MAX(BF4:BF207)</f>
        <v>-0.12168931969120977</v>
      </c>
      <c r="BG647" s="252">
        <f t="shared" ref="BG647:BJ647" si="281">MAX(BG4:BG207)</f>
        <v>-0.13659723277581859</v>
      </c>
      <c r="BH647" s="252">
        <f t="shared" si="281"/>
        <v>-0.17797079080229816</v>
      </c>
      <c r="BI647" s="252">
        <f t="shared" si="281"/>
        <v>-0.15758832546730317</v>
      </c>
      <c r="BJ647" s="252">
        <f t="shared" si="281"/>
        <v>-0.13397554887525134</v>
      </c>
      <c r="BK647" s="271">
        <f>MAX(BK4,BK10,BK16,BK22,BK28,BK34,BK40,BK46,BK52,BK58,BK64,BK70,BK76,BK82,BK88,BK94,BK100,BK106,BK112,BK118,BK124,BK130,BK136,BK142,BK148,BK154,BK160,BK166,BK172,BK178,BK184,BK190,BK196,BK202)</f>
        <v>-9.4100036980291346E-2</v>
      </c>
      <c r="BL647" s="252">
        <f>MAX(BL4:BL207)</f>
        <v>-0.11122539375136908</v>
      </c>
      <c r="BM647" s="271">
        <f>MAX(BM4,BM10,BM16,BM22,BM28,BM34,BM40,BM46,BM52,BM58,BM64,BM70,BM76,BM82,BM88,BM94,BM100,BM106,BM112,BM118,BM124,BM130,BM136,BM142,BM148,BM154,BM160,BM166,BM172,BM178,BM184,BM190,BM196,BM202)</f>
        <v>-9.2180144358644411E-2</v>
      </c>
      <c r="BN647" s="252">
        <f>MAX(BN4:BN207)</f>
        <v>-0.11064505397115298</v>
      </c>
      <c r="BO647" s="271">
        <f>MAX(BO4,BO10,BO16,BO22,BO28,BO34,BO40,BO46,BO52,BO58,BO64,BO70,BO76,BO82,BO88,BO94,BO100,BO106,BO112,BO118,BO124,BO130,BO136,BO142,BO148,BO154,BO160,BO166,BO172,BO178,BO184,BO190,BO196,BO202)</f>
        <v>-0.11429089256225911</v>
      </c>
      <c r="BP647" s="252">
        <f>MAX(BP4:BP207)</f>
        <v>-0.17314233210522112</v>
      </c>
      <c r="BQ647" s="271">
        <f>MAX(BQ4,BQ10,BQ16,BQ22,BQ28,BQ34,BQ40,BQ46,BQ52,BQ58,BQ64,BQ70,BQ76,BQ82,BQ88,BQ94,BQ100,BQ106,BQ112,BQ118,BQ124,BQ130,BQ136,BQ142,BQ148,BQ154,BQ160,BQ166,BQ172,BQ178,BQ184,BQ190,BQ196,BQ202)</f>
        <v>-0.12662303882699588</v>
      </c>
      <c r="BR647" s="252">
        <f>MAX(BR4:BR207)</f>
        <v>-0.16171134781044338</v>
      </c>
      <c r="BS647" s="271">
        <f>MAX(BS4,BS10,BS16,BS22,BS28,BS34,BS40,BS46,BS52,BS58,BS64,BS70,BS76,BS82,BS88,BS94,BS100,BS106,BS112,BS118,BS124,BS130,BS136,BS142,BS148,BS154,BS160,BS166,BS172,BS178,BS184,BS190,BS196,BS202)</f>
        <v>-0.10874103123591172</v>
      </c>
      <c r="BT647" s="252">
        <f>MAX(BT4:BT207)</f>
        <v>-0.12107078521017089</v>
      </c>
      <c r="BU647" s="271">
        <f>MAX(BU4,BU10,BU16,BU22,BU28,BU34,BU40,BU46,BU52,BU58,BU64,BU70,BU76,BU82,BU88,BU94,BU100,BU106,BU112,BU118,BU124,BU130,BU136,BU142,BU148,BU154,BU160,BU166,BU172,BU178,BU184,BU190,BU196,BU202)</f>
        <v>-0.11739864934429201</v>
      </c>
      <c r="BV647" s="252">
        <f>MAX(BV4:BV207)</f>
        <v>-0.14085913986335252</v>
      </c>
      <c r="BW647" s="271">
        <f>MAX(BW4,BW10,BW16,BW22,BW28,BW34,BW40,BW46,BW52,BW58,BW64,BW70,BW76,BW82,BW88,BW94,BW100,BW106,BW112,BW118,BW124,BW130,BW136,BW142,BW148,BW154,BW160,BW166,BW172,BW178,BW184,BW190,BW196,BW202)</f>
        <v>-0.10653957645098311</v>
      </c>
      <c r="BX647" s="252">
        <f>MAX(BX4:BX207)</f>
        <v>-0.1236735695220148</v>
      </c>
      <c r="BY647" s="252">
        <f t="shared" ref="BY647:CB647" si="282">MAX(BY4:BY207)</f>
        <v>-0.13967943247559156</v>
      </c>
      <c r="BZ647" s="252">
        <f t="shared" si="282"/>
        <v>-0.18095497915626224</v>
      </c>
      <c r="CA647" s="252">
        <f t="shared" si="282"/>
        <v>-0.13132908338507199</v>
      </c>
      <c r="CB647" s="252">
        <f t="shared" si="282"/>
        <v>-0.13606821175824205</v>
      </c>
      <c r="CC647" s="426">
        <f>MAX(CC4,CC10,CC16,CC22,CC28,CC34,CC40,CC46,CC52,CC58,CC64,CC70,CC76,CC82,CC88,CC94,CC100,CC106,CC112,CC118,CC124,CC130,CC136,CC142,CC148,CC154,CC160,CC166,CC172,CC178,CC184,CC190,CC196,CC202)</f>
        <v>3.5979763887492765E-2</v>
      </c>
      <c r="CD647" s="150">
        <f t="shared" ref="CD647:CF647" si="283">MAX(CD4:CD207)</f>
        <v>7.8437069734405562E-2</v>
      </c>
      <c r="CE647" s="139">
        <f>MAX(CE4,CE10,CE16,CE22,CE28,CE34,CE40,CE46,CE52,CE58,CE64,CE70,CE76,CE82,CE88,CE94,CE100,CE106,CE112,CE118,CE124,CE130,CE136,CE142,CE148,CE154,CE160,CE166,CE172,CE178,CE184,CE190,CE196,CE202)</f>
        <v>0</v>
      </c>
      <c r="CF647" s="141">
        <f t="shared" si="283"/>
        <v>0</v>
      </c>
      <c r="CG647" s="139">
        <f>MAX(CG4,CG10,CG16,CG22,CG28,CG34,CG40,CG46,CG52,CG58,CG64,CG70,CG76,CG82,CG88,CG94,CG100,CG106,CG112,CG118,CG124,CG130,CG136,CG142,CG148,CG154,CG160,CG166,CG172,CG178,CG184,CG190,CG196,CG202)</f>
        <v>0</v>
      </c>
      <c r="CH647" s="141">
        <f t="shared" ref="CH647" si="284">MAX(CH4:CH207)</f>
        <v>0</v>
      </c>
    </row>
    <row r="648" spans="1:86" ht="17" customHeight="1" thickBot="1" x14ac:dyDescent="0.25">
      <c r="V648" s="237" t="s">
        <v>171</v>
      </c>
      <c r="W648" s="237" t="s">
        <v>171</v>
      </c>
      <c r="X648" s="109">
        <f>MIN(X4:X207)</f>
        <v>9.1999999999999998E-2</v>
      </c>
      <c r="Y648" s="109">
        <f t="shared" ref="Y648:AA648" si="285">MIN(Y4:Y207)</f>
        <v>2</v>
      </c>
      <c r="Z648" s="109">
        <f t="shared" si="285"/>
        <v>4</v>
      </c>
      <c r="AA648" s="109">
        <f t="shared" si="285"/>
        <v>3.3583333333333333E-2</v>
      </c>
      <c r="AC648" s="237"/>
      <c r="AT648" s="109">
        <f>MIN(AT4:AT207)</f>
        <v>0.97430000000000005</v>
      </c>
      <c r="AU648" s="109">
        <f t="shared" ref="AU648:BA648" si="286">MIN(AU4:AU207)</f>
        <v>2</v>
      </c>
      <c r="AV648" s="109">
        <f t="shared" si="286"/>
        <v>4</v>
      </c>
      <c r="AW648" s="109">
        <f t="shared" si="286"/>
        <v>0.40933333333333333</v>
      </c>
      <c r="AX648" s="109">
        <f t="shared" si="286"/>
        <v>9.9131631658436792</v>
      </c>
      <c r="AY648" s="109">
        <f t="shared" si="286"/>
        <v>2.1246338078840519</v>
      </c>
      <c r="AZ648" s="109">
        <f t="shared" si="286"/>
        <v>1</v>
      </c>
      <c r="BA648" s="109">
        <f t="shared" si="286"/>
        <v>1</v>
      </c>
      <c r="BB648" s="485"/>
      <c r="BC648" s="90" t="s">
        <v>170</v>
      </c>
      <c r="BD648" s="606" t="s">
        <v>147</v>
      </c>
      <c r="BE648" s="86">
        <f>AVERAGE(BE6,BE12,BE18,BE24,BE30,BE36,BE42,BE48,BE54,BE60,BE66,BE72,BE78,BE84,BE90,BE96,BE102,BE108,BE114,BE120,BE126,BE132,BE138,BE144,BE150,BE156,BE162,BE168,BE174,BE180,BE186,BE192,BE198,BE204)</f>
        <v>-0.29148194020172696</v>
      </c>
      <c r="BF648" s="610"/>
      <c r="BG648" s="564"/>
      <c r="BH648" s="564"/>
      <c r="BI648" s="564"/>
      <c r="BJ648" s="274"/>
      <c r="BK648" s="86">
        <f>AVERAGE(BK6,BK12,BK18,BK24,BK30,BK36,BK42,BK48,BK54,BK60,BK66,BK72,BK78,BK84,BK90,BK96,BK102,BK108,BK114,BK120,BK126,BK132,BK138,BK144,BK150,BK156,BK162,BK168,BK174,BK180,BK186,BK192,BK198,BK204)</f>
        <v>-0.27769092699855991</v>
      </c>
      <c r="BL648" s="540"/>
      <c r="BM648" s="86">
        <f>AVERAGE(BM6,BM12,BM18,BM24,BM30,BM36,BM42,BM48,BM54,BM60,BM66,BM72,BM78,BM84,BM90,BM96,BM102,BM108,BM114,BM120,BM126,BM132,BM138,BM144,BM150,BM156,BM162,BM168,BM174,BM180,BM186,BM192,BM198,BM204)</f>
        <v>-0.28758796062727721</v>
      </c>
      <c r="BN648" s="540"/>
      <c r="BO648" s="86">
        <f>AVERAGE(BO6,BO12,BO18,BO24,BO30,BO36,BO42,BO48,BO54,BO60,BO66,BO72,BO78,BO84,BO90,BO96,BO102,BO108,BO114,BO120,BO126,BO132,BO138,BO144,BO150,BO156,BO162,BO168,BO174,BO180,BO186,BO192,BO198,BO204)</f>
        <v>-0.32630720025918036</v>
      </c>
      <c r="BP648" s="540"/>
      <c r="BQ648" s="86">
        <f>AVERAGE(BQ6,BQ12,BQ18,BQ24,BQ30,BQ36,BQ42,BQ48,BQ54,BQ60,BQ66,BQ72,BQ78,BQ84,BQ90,BQ96,BQ102,BQ108,BQ114,BQ120,BQ126,BQ132,BQ138,BQ144,BQ150,BQ156,BQ162,BQ168,BQ174,BQ180,BQ186,BQ192,BQ198,BQ204)</f>
        <v>-0.3147969332171644</v>
      </c>
      <c r="BR648" s="540"/>
      <c r="BS648" s="86">
        <f>AVERAGE(BS6,BS12,BS18,BS24,BS30,BS36,BS42,BS48,BS54,BS60,BS66,BS72,BS78,BS84,BS90,BS96,BS102,BS108,BS114,BS120,BS126,BS132,BS138,BS144,BS150,BS156,BS162,BS168,BS174,BS180,BS186,BS192,BS198,BS204)</f>
        <v>-0.28462366573829617</v>
      </c>
      <c r="BT648" s="540"/>
      <c r="BU648" s="86">
        <f>AVERAGE(BU6,BU12,BU18,BU24,BU30,BU36,BU42,BU48,BU54,BU60,BU66,BU72,BU78,BU84,BU90,BU96,BU102,BU108,BU114,BU120,BU126,BU132,BU138,BU144,BU150,BU156,BU162,BU168,BU174,BU180,BU186,BU192,BU198,BU204)</f>
        <v>-0.31983336375747956</v>
      </c>
      <c r="BV648" s="540"/>
      <c r="BW648" s="86">
        <f>AVERAGE(BW6,BW12,BW18,BW24,BW30,BW36,BW42,BW48,BW54,BW60,BW66,BW72,BW78,BW84,BW90,BW96,BW102,BW108,BW114,BW120,BW126,BW132,BW138,BW144,BW150,BW156,BW162,BW168,BW174,BW180,BW186,BW192,BW198,BW204)</f>
        <v>-0.29529459186086165</v>
      </c>
      <c r="BX648" s="569"/>
      <c r="BY648" s="564"/>
      <c r="BZ648" s="564"/>
      <c r="CA648" s="564"/>
      <c r="CB648" s="564"/>
      <c r="CC648" s="424">
        <f>AVERAGE(CC6,CC12,CC18,CC24,CC30,CC36,CC42,CC48,CC54,CC60,CC66,CC72,CC78,CC84,CC90,CC96,CC102,CC108,CC114,CC120,CC126,CC132,CC138,CC144,CC150,CC156,CC162,CC168,CC174,CC180,CC186,CC192,CC198,CC204)</f>
        <v>-6.4224208171518637E-2</v>
      </c>
      <c r="CD648" s="579"/>
      <c r="CE648" s="136">
        <f>AVERAGE(CE6,CE12,CE18,CE24,CE30,CE36,CE42,CE48,CE54,CE60,CE66,CE72,CE78,CE84,CE90,CE96,CE102,CE108,CE114,CE120,CE126,CE132,CE138,CE144,CE150,CE156,CE162,CE168,CE174,CE180,CE186,CE192,CE198,CE204)</f>
        <v>0</v>
      </c>
      <c r="CF648" s="599"/>
      <c r="CG648" s="136">
        <f>AVERAGE(CG6,CG12,CG18,CG24,CG30,CG36,CG42,CG48,CG54,CG60,CG66,CG72,CG78,CG84,CG90,CG96,CG102,CG108,CG114,CG120,CG126,CG132,CG138,CG144,CG150,CG156,CG162,CG168,CG174,CG180,CG186,CG192,CG198,CG204)</f>
        <v>0</v>
      </c>
      <c r="CH648" s="599"/>
    </row>
    <row r="649" spans="1:86" ht="17" customHeight="1" x14ac:dyDescent="0.2">
      <c r="V649" s="237" t="s">
        <v>173</v>
      </c>
      <c r="W649" s="237" t="s">
        <v>173</v>
      </c>
      <c r="X649" s="109"/>
      <c r="Y649" s="358"/>
      <c r="Z649" s="358"/>
      <c r="AA649" s="109"/>
      <c r="AC649" s="237"/>
      <c r="AT649" s="93">
        <f>AT645/X645</f>
        <v>4.7403511610412332</v>
      </c>
      <c r="AU649" s="93">
        <f>AU645/Y645</f>
        <v>1.0045244361903596</v>
      </c>
      <c r="AV649" s="93">
        <f>AV645/Z645</f>
        <v>1.00437823049408</v>
      </c>
      <c r="AW649" s="93">
        <f>AW645/AA645</f>
        <v>26.282464278263337</v>
      </c>
      <c r="AX649" s="109"/>
      <c r="AY649" s="109"/>
      <c r="AZ649" s="109"/>
      <c r="BA649" s="109"/>
      <c r="BB649" s="485"/>
      <c r="BC649" s="90" t="s">
        <v>171</v>
      </c>
      <c r="BD649" s="565"/>
      <c r="BE649" s="242">
        <f>MIN(BE6,BE12,BE18,BE24,BE30,BE36,BE42,BE48,BE54,BE60,BE66,BE72,BE78,BE84,BE90,BE96,BE102,BE108,BE114,BE120,BE126,BE132,BE138,BE144,BE150,BE156,BE162,BE168,BE174,BE180,BE186,BE192,BE198,BE204)</f>
        <v>-0.50937712343738384</v>
      </c>
      <c r="BF649" s="608"/>
      <c r="BG649" s="566"/>
      <c r="BH649" s="566"/>
      <c r="BI649" s="566"/>
      <c r="BJ649" s="276"/>
      <c r="BK649" s="242">
        <f>MIN(BK6,BK12,BK18,BK24,BK30,BK36,BK42,BK48,BK54,BK60,BK66,BK72,BK78,BK84,BK90,BK96,BK102,BK108,BK114,BK120,BK126,BK132,BK138,BK144,BK150,BK156,BK162,BK168,BK174,BK180,BK186,BK192,BK198,BK204)</f>
        <v>-0.52967907806644643</v>
      </c>
      <c r="BL649" s="541"/>
      <c r="BM649" s="242">
        <f>MIN(BM6,BM12,BM18,BM24,BM30,BM36,BM42,BM48,BM54,BM60,BM66,BM72,BM78,BM84,BM90,BM96,BM102,BM108,BM114,BM120,BM126,BM132,BM138,BM144,BM150,BM156,BM162,BM168,BM174,BM180,BM186,BM192,BM198,BM204)</f>
        <v>-0.5326670376796796</v>
      </c>
      <c r="BN649" s="541"/>
      <c r="BO649" s="242">
        <f>MIN(BO6,BO12,BO18,BO24,BO30,BO36,BO42,BO48,BO54,BO60,BO66,BO72,BO78,BO84,BO90,BO96,BO102,BO108,BO114,BO120,BO126,BO132,BO138,BO144,BO150,BO156,BO162,BO168,BO174,BO180,BO186,BO192,BO198,BO204)</f>
        <v>-0.57716633563521524</v>
      </c>
      <c r="BP649" s="541"/>
      <c r="BQ649" s="242">
        <f>MIN(BQ6,BQ12,BQ18,BQ24,BQ30,BQ36,BQ42,BQ48,BQ54,BQ60,BQ66,BQ72,BQ78,BQ84,BQ90,BQ96,BQ102,BQ108,BQ114,BQ120,BQ126,BQ132,BQ138,BQ144,BQ150,BQ156,BQ162,BQ168,BQ174,BQ180,BQ186,BQ192,BQ198,BQ204)</f>
        <v>-0.5573961969541954</v>
      </c>
      <c r="BR649" s="541"/>
      <c r="BS649" s="242">
        <f>MIN(BS6,BS12,BS18,BS24,BS30,BS36,BS42,BS48,BS54,BS60,BS66,BS72,BS78,BS84,BS90,BS96,BS102,BS108,BS114,BS120,BS126,BS132,BS138,BS144,BS150,BS156,BS162,BS168,BS174,BS180,BS186,BS192,BS198,BS204)</f>
        <v>-0.52678020526966818</v>
      </c>
      <c r="BT649" s="541"/>
      <c r="BU649" s="242">
        <f>MIN(BU6,BU12,BU18,BU24,BU30,BU36,BU42,BU48,BU54,BU60,BU66,BU72,BU78,BU84,BU90,BU96,BU102,BU108,BU114,BU120,BU126,BU132,BU138,BU144,BU150,BU156,BU162,BU168,BU174,BU180,BU186,BU192,BU198,BU204)</f>
        <v>-0.57852918536128328</v>
      </c>
      <c r="BV649" s="541"/>
      <c r="BW649" s="242">
        <f>MIN(BW6,BW12,BW18,BW24,BW30,BW36,BW42,BW48,BW54,BW60,BW66,BW72,BW78,BW84,BW90,BW96,BW102,BW108,BW114,BW120,BW126,BW132,BW138,BW144,BW150,BW156,BW162,BW168,BW174,BW180,BW186,BW192,BW198,BW204)</f>
        <v>-0.51031711047962636</v>
      </c>
      <c r="BX649" s="565"/>
      <c r="BY649" s="566"/>
      <c r="BZ649" s="566"/>
      <c r="CA649" s="566"/>
      <c r="CB649" s="566"/>
      <c r="CC649" s="425">
        <f>MIN(CC6,CC12,CC18,CC24,CC30,CC36,CC42,CC48,CC54,CC60,CC66,CC72,CC78,CC84,CC90,CC96,CC102,CC108,CC114,CC120,CC126,CC132,CC138,CC144,CC150,CC156,CC162,CC168,CC174,CC180,CC186,CC192,CC198,CC204)</f>
        <v>-0.56660849596594876</v>
      </c>
      <c r="CD649" s="541"/>
      <c r="CE649" s="138">
        <f>MIN(CE6,CE12,CE18,CE24,CE30,CE36,CE42,CE48,CE54,CE60,CE66,CE72,CE78,CE84,CE90,CE96,CE102,CE108,CE114,CE120,CE126,CE132,CE138,CE144,CE150,CE156,CE162,CE168,CE174,CE180,CE186,CE192,CE198,CE204)</f>
        <v>0</v>
      </c>
      <c r="CF649" s="541"/>
      <c r="CG649" s="138">
        <f>MIN(CG6,CG12,CG18,CG24,CG30,CG36,CG42,CG48,CG54,CG60,CG66,CG72,CG78,CG84,CG90,CG96,CG102,CG108,CG114,CG120,CG126,CG132,CG138,CG144,CG150,CG156,CG162,CG168,CG174,CG180,CG186,CG192,CG198,CG204)</f>
        <v>0</v>
      </c>
      <c r="CH649" s="541"/>
    </row>
    <row r="650" spans="1:86" ht="17" customHeight="1" thickBot="1" x14ac:dyDescent="0.25">
      <c r="X650" s="109"/>
      <c r="Y650" s="358"/>
      <c r="Z650" s="358"/>
      <c r="AA650" s="109"/>
      <c r="AC650" s="237"/>
      <c r="AT650" s="109"/>
      <c r="AU650" s="109"/>
      <c r="AV650" s="109"/>
      <c r="AW650" s="109"/>
      <c r="AX650" s="109"/>
      <c r="AY650" s="109"/>
      <c r="AZ650" s="109"/>
      <c r="BA650" s="109"/>
      <c r="BB650" s="485"/>
      <c r="BC650" s="90" t="s">
        <v>172</v>
      </c>
      <c r="BD650" s="530"/>
      <c r="BE650" s="271">
        <f>MAX(BE6,BE12,BE18,BE24,BE30,BE36,BE42,BE48,BE54,BE60,BE66,BE72,BE78,BE84,BE90,BE96,BE102,BE108,BE114,BE120,BE126,BE132,BE138,BE144,BE150,BE156,BE162,BE168,BE174,BE180,BE186,BE192,BE198,BE204)</f>
        <v>-0.12483288529353265</v>
      </c>
      <c r="BF650" s="608"/>
      <c r="BG650" s="566"/>
      <c r="BH650" s="566"/>
      <c r="BI650" s="566"/>
      <c r="BJ650" s="276"/>
      <c r="BK650" s="271">
        <f>MAX(BK6,BK12,BK18,BK24,BK30,BK36,BK42,BK48,BK54,BK60,BK66,BK72,BK78,BK84,BK90,BK96,BK102,BK108,BK114,BK120,BK126,BK132,BK138,BK144,BK150,BK156,BK162,BK168,BK174,BK180,BK186,BK192,BK198,BK204)</f>
        <v>-0.10982302935547938</v>
      </c>
      <c r="BL650" s="541"/>
      <c r="BM650" s="271">
        <f>MAX(BM6,BM12,BM18,BM24,BM30,BM36,BM42,BM48,BM54,BM60,BM66,BM72,BM78,BM84,BM90,BM96,BM102,BM108,BM114,BM120,BM126,BM132,BM138,BM144,BM150,BM156,BM162,BM168,BM174,BM180,BM186,BM192,BM198,BM204)</f>
        <v>-0.11139911975402439</v>
      </c>
      <c r="BN650" s="541"/>
      <c r="BO650" s="271">
        <f>MAX(BO6,BO12,BO18,BO24,BO30,BO36,BO42,BO48,BO54,BO60,BO66,BO72,BO78,BO84,BO90,BO96,BO102,BO108,BO114,BO120,BO126,BO132,BO138,BO144,BO150,BO156,BO162,BO168,BO174,BO180,BO186,BO192,BO198,BO204)</f>
        <v>-0.15264831955338243</v>
      </c>
      <c r="BP650" s="541"/>
      <c r="BQ650" s="271">
        <f>MAX(BQ6,BQ12,BQ18,BQ24,BQ30,BQ36,BQ42,BQ48,BQ54,BQ60,BQ66,BQ72,BQ78,BQ84,BQ90,BQ96,BQ102,BQ108,BQ114,BQ120,BQ126,BQ132,BQ138,BQ144,BQ150,BQ156,BQ162,BQ168,BQ174,BQ180,BQ186,BQ192,BQ198,BQ204)</f>
        <v>-0.13916862981611511</v>
      </c>
      <c r="BR650" s="541"/>
      <c r="BS650" s="271">
        <f>MAX(BS6,BS12,BS18,BS24,BS30,BS36,BS42,BS48,BS54,BS60,BS66,BS72,BS78,BS84,BS90,BS96,BS102,BS108,BS114,BS120,BS126,BS132,BS138,BS144,BS150,BS156,BS162,BS168,BS174,BS180,BS186,BS192,BS198,BS204)</f>
        <v>-0.12460155645844717</v>
      </c>
      <c r="BT650" s="541"/>
      <c r="BU650" s="271">
        <f>MAX(BU6,BU12,BU18,BU24,BU30,BU36,BU42,BU48,BU54,BU60,BU66,BU72,BU78,BU84,BU90,BU96,BU102,BU108,BU114,BU120,BU126,BU132,BU138,BU144,BU150,BU156,BU162,BU168,BU174,BU180,BU186,BU192,BU198,BU204)</f>
        <v>-0.1514314866538794</v>
      </c>
      <c r="BV650" s="541"/>
      <c r="BW650" s="271">
        <f>MAX(BW6,BW12,BW18,BW24,BW30,BW36,BW42,BW48,BW54,BW60,BW66,BW72,BW78,BW84,BW90,BW96,BW102,BW108,BW114,BW120,BW126,BW132,BW138,BW144,BW150,BW156,BW162,BW168,BW174,BW180,BW186,BW192,BW198,BW204)</f>
        <v>-0.12699367090783298</v>
      </c>
      <c r="BX650" s="565"/>
      <c r="BY650" s="566"/>
      <c r="BZ650" s="566"/>
      <c r="CA650" s="566"/>
      <c r="CB650" s="566"/>
      <c r="CC650" s="426">
        <f>MAX(CC6,CC12,CC18,CC24,CC30,CC36,CC42,CC48,CC54,CC60,CC66,CC72,CC78,CC84,CC90,CC96,CC102,CC108,CC114,CC120,CC126,CC132,CC138,CC144,CC150,CC156,CC162,CC168,CC174,CC180,CC186,CC192,CC198,CC204)</f>
        <v>0.12710645663371664</v>
      </c>
      <c r="CD650" s="541"/>
      <c r="CE650" s="139">
        <f>MAX(CE6,CE12,CE18,CE24,CE30,CE36,CE42,CE48,CE54,CE60,CE66,CE72,CE78,CE84,CE90,CE96,CE102,CE108,CE114,CE120,CE126,CE132,CE138,CE144,CE150,CE156,CE162,CE168,CE174,CE180,CE186,CE192,CE198,CE204)</f>
        <v>0</v>
      </c>
      <c r="CF650" s="541"/>
      <c r="CG650" s="139">
        <f>MAX(CG6,CG12,CG18,CG24,CG30,CG36,CG42,CG48,CG54,CG60,CG66,CG72,CG78,CG84,CG90,CG96,CG102,CG108,CG114,CG120,CG126,CG132,CG138,CG144,CG150,CG156,CG162,CG168,CG174,CG180,CG186,CG192,CG198,CG204)</f>
        <v>0</v>
      </c>
      <c r="CH650" s="541"/>
    </row>
    <row r="651" spans="1:86" ht="17" customHeight="1" x14ac:dyDescent="0.2">
      <c r="X651" s="109"/>
      <c r="Y651" s="358"/>
      <c r="Z651" s="358"/>
      <c r="AA651" s="109"/>
      <c r="AC651" s="237"/>
      <c r="AT651" s="109"/>
      <c r="AU651" s="109"/>
      <c r="AV651" s="109"/>
      <c r="AW651" s="109"/>
      <c r="AX651" s="109"/>
      <c r="AY651" s="109"/>
      <c r="AZ651" s="109"/>
      <c r="BA651" s="109"/>
      <c r="BB651" s="485"/>
      <c r="BC651" s="94" t="s">
        <v>170</v>
      </c>
      <c r="BD651" s="607" t="s">
        <v>46</v>
      </c>
      <c r="BE651" s="264">
        <f>AVERAGE(BE8,BE14,BE20,BE26,BE32,BE38,BE44,BE50,BE56,BE62,BE68,BE74,BE80,BE86,BE92,BE98,BE104,BE110,BE116,BE122,BE128,BE134,BE140,BE146,BE152,BE158,BE164,BE170,BE176,BE182,BE188,BE194,BE200,BE206)</f>
        <v>-0.31789227500106759</v>
      </c>
      <c r="BF651" s="608"/>
      <c r="BG651" s="566"/>
      <c r="BH651" s="566"/>
      <c r="BI651" s="566"/>
      <c r="BJ651" s="276"/>
      <c r="BK651" s="264">
        <f>AVERAGE(BK8,BK14,BK20,BK26,BK32,BK38,BK44,BK50,BK56,BK62,BK68,BK74,BK80,BK86,BK92,BK98,BK104,BK110,BK116,BK122,BK128,BK134,BK140,BK146,BK152,BK158,BK164,BK170,BK176,BK182,BK188,BK194,BK200,BK206)</f>
        <v>-0.30276061723052533</v>
      </c>
      <c r="BL651" s="541"/>
      <c r="BM651" s="264">
        <f>AVERAGE(BM8,BM14,BM20,BM26,BM32,BM38,BM44,BM50,BM56,BM62,BM68,BM74,BM80,BM86,BM92,BM98,BM104,BM110,BM116,BM122,BM128,BM134,BM140,BM146,BM152,BM158,BM164,BM170,BM176,BM182,BM188,BM194,BM200,BM206)</f>
        <v>-0.31179424364849068</v>
      </c>
      <c r="BN651" s="541"/>
      <c r="BO651" s="264">
        <f>AVERAGE(BO8,BO14,BO20,BO26,BO32,BO38,BO44,BO50,BO56,BO62,BO68,BO74,BO80,BO86,BO92,BO98,BO104,BO110,BO116,BO122,BO128,BO134,BO140,BO146,BO152,BO158,BO164,BO170,BO176,BO182,BO188,BO194,BO200,BO206)</f>
        <v>-0.34799511979795433</v>
      </c>
      <c r="BP651" s="541"/>
      <c r="BQ651" s="264">
        <f>AVERAGE(BQ8,BQ14,BQ20,BQ26,BQ32,BQ38,BQ44,BQ50,BQ56,BQ62,BQ68,BQ74,BQ80,BQ86,BQ92,BQ98,BQ104,BQ110,BQ116,BQ122,BQ128,BQ134,BQ140,BQ146,BQ152,BQ158,BQ164,BQ170,BQ176,BQ182,BQ188,BQ194,BQ200,BQ206)</f>
        <v>-0.33869500773211247</v>
      </c>
      <c r="BR651" s="541"/>
      <c r="BS651" s="264">
        <f>AVERAGE(BS8,BS14,BS20,BS26,BS32,BS38,BS44,BS50,BS56,BS62,BS68,BS74,BS80,BS86,BS92,BS98,BS104,BS110,BS116,BS122,BS128,BS134,BS140,BS146,BS152,BS158,BS164,BS170,BS176,BS182,BS188,BS194,BS200,BS206)</f>
        <v>-0.30991537435018923</v>
      </c>
      <c r="BT651" s="541"/>
      <c r="BU651" s="264">
        <f>AVERAGE(BU8,BU14,BU20,BU26,BU32,BU38,BU44,BU50,BU56,BU62,BU68,BU74,BU80,BU86,BU92,BU98,BU104,BU110,BU116,BU122,BU128,BU134,BU140,BU146,BU152,BU158,BU164,BU170,BU176,BU182,BU188,BU194,BU200,BU206)</f>
        <v>-0.35196107495237305</v>
      </c>
      <c r="BV651" s="541"/>
      <c r="BW651" s="264">
        <f>AVERAGE(BW8,BW14,BW20,BW26,BW32,BW38,BW44,BW50,BW56,BW62,BW68,BW74,BW80,BW86,BW92,BW98,BW104,BW110,BW116,BW122,BW128,BW134,BW140,BW146,BW152,BW158,BW164,BW170,BW176,BW182,BW188,BW194,BW200,BW206)</f>
        <v>-0.32083361739347077</v>
      </c>
      <c r="BX651" s="565"/>
      <c r="BY651" s="566"/>
      <c r="BZ651" s="566"/>
      <c r="CA651" s="566"/>
      <c r="CB651" s="566"/>
      <c r="CC651" s="427">
        <f>AVERAGE(CC8,CC14,CC20,CC26,CC32,CC38,CC44,CC50,CC56,CC62,CC68,CC74,CC80,CC86,CC92,CC98,CC104,CC110,CC116,CC122,CC128,CC134,CC140,CC146,CC152,CC158,CC164,CC170,CC176,CC182,CC188,CC194,CC200,CC206)</f>
        <v>-7.302026604261827E-2</v>
      </c>
      <c r="CD651" s="541"/>
      <c r="CE651" s="266">
        <f>AVERAGE(CE8,CE14,CE20,CE26,CE32,CE38,CE44,CE50,CE56,CE62,CE68,CE74,CE80,CE86,CE92,CE98,CE104,CE110,CE116,CE122,CE128,CE134,CE140,CE146,CE152,CE158,CE164,CE170,CE176,CE182,CE188,CE194,CE200,CE206)</f>
        <v>0</v>
      </c>
      <c r="CF651" s="541"/>
      <c r="CG651" s="266">
        <f>AVERAGE(CG8,CG14,CG20,CG26,CG32,CG38,CG44,CG50,CG56,CG62,CG68,CG74,CG80,CG86,CG92,CG98,CG104,CG110,CG116,CG122,CG128,CG134,CG140,CG146,CG152,CG158,CG164,CG170,CG176,CG182,CG188,CG194,CG200,CG206)</f>
        <v>0</v>
      </c>
      <c r="CH651" s="541"/>
    </row>
    <row r="652" spans="1:86" ht="17" customHeight="1" x14ac:dyDescent="0.2">
      <c r="X652" s="109"/>
      <c r="Y652" s="358"/>
      <c r="Z652" s="358"/>
      <c r="AA652" s="109"/>
      <c r="AC652" s="237"/>
      <c r="AT652" s="109"/>
      <c r="AU652" s="109"/>
      <c r="AV652" s="109"/>
      <c r="AW652" s="109"/>
      <c r="AX652" s="109"/>
      <c r="AY652" s="109"/>
      <c r="AZ652" s="109"/>
      <c r="BA652" s="109"/>
      <c r="BB652" s="485"/>
      <c r="BC652" s="94" t="s">
        <v>171</v>
      </c>
      <c r="BD652" s="608"/>
      <c r="BE652" s="242">
        <f>MIN(BE8,BE14,BE20,BE26,BE32,BE38,BE44,BE50,BE56,BE62,BE68,BE74,BE80,BE86,BE92,BE98,BE104,BE110,BE116,BE122,BE128,BE134,BE140,BE146,BE152,BE158,BE164,BE170,BE176,BE182,BE188,BE194,BE200,BE206)</f>
        <v>-0.50840096515386624</v>
      </c>
      <c r="BF652" s="608"/>
      <c r="BG652" s="566"/>
      <c r="BH652" s="566"/>
      <c r="BI652" s="566"/>
      <c r="BJ652" s="276"/>
      <c r="BK652" s="242">
        <f>MIN(BK8,BK14,BK20,BK26,BK32,BK38,BK44,BK50,BK56,BK62,BK68,BK74,BK80,BK86,BK92,BK98,BK104,BK110,BK116,BK122,BK128,BK134,BK140,BK146,BK152,BK158,BK164,BK170,BK176,BK182,BK188,BK194,BK200,BK206)</f>
        <v>-0.52197151280708021</v>
      </c>
      <c r="BL652" s="541"/>
      <c r="BM652" s="242">
        <f>MIN(BM8,BM14,BM20,BM26,BM32,BM38,BM44,BM50,BM56,BM62,BM68,BM74,BM80,BM86,BM92,BM98,BM104,BM110,BM116,BM122,BM128,BM134,BM140,BM146,BM152,BM158,BM164,BM170,BM176,BM182,BM188,BM194,BM200,BM206)</f>
        <v>-0.52516281374531992</v>
      </c>
      <c r="BN652" s="541"/>
      <c r="BO652" s="242">
        <f>MIN(BO8,BO14,BO20,BO26,BO32,BO38,BO44,BO50,BO56,BO62,BO68,BO74,BO80,BO86,BO92,BO98,BO104,BO110,BO116,BO122,BO128,BO134,BO140,BO146,BO152,BO158,BO164,BO170,BO176,BO182,BO188,BO194,BO200,BO206)</f>
        <v>-0.54259734346331234</v>
      </c>
      <c r="BP652" s="541"/>
      <c r="BQ652" s="242">
        <f>MIN(BQ8,BQ14,BQ20,BQ26,BQ32,BQ38,BQ44,BQ50,BQ56,BQ62,BQ68,BQ74,BQ80,BQ86,BQ92,BQ98,BQ104,BQ110,BQ116,BQ122,BQ128,BQ134,BQ140,BQ146,BQ152,BQ158,BQ164,BQ170,BQ176,BQ182,BQ188,BQ194,BQ200,BQ206)</f>
        <v>-0.5376196583857209</v>
      </c>
      <c r="BR652" s="541"/>
      <c r="BS652" s="242">
        <f>MIN(BS8,BS14,BS20,BS26,BS32,BS38,BS44,BS50,BS56,BS62,BS68,BS74,BS80,BS86,BS92,BS98,BS104,BS110,BS116,BS122,BS128,BS134,BS140,BS146,BS152,BS158,BS164,BS170,BS176,BS182,BS188,BS194,BS200,BS206)</f>
        <v>-0.50348250743759171</v>
      </c>
      <c r="BT652" s="541"/>
      <c r="BU652" s="242">
        <f>MIN(BU8,BU14,BU20,BU26,BU32,BU38,BU44,BU50,BU56,BU62,BU68,BU74,BU80,BU86,BU92,BU98,BU104,BU110,BU116,BU122,BU128,BU134,BU140,BU146,BU152,BU158,BU164,BU170,BU176,BU182,BU188,BU194,BU200,BU206)</f>
        <v>-0.5913854568126522</v>
      </c>
      <c r="BV652" s="541"/>
      <c r="BW652" s="242">
        <f>MIN(BW8,BW14,BW20,BW26,BW32,BW38,BW44,BW50,BW56,BW62,BW68,BW74,BW80,BW86,BW92,BW98,BW104,BW110,BW116,BW122,BW128,BW134,BW140,BW146,BW152,BW158,BW164,BW170,BW176,BW182,BW188,BW194,BW200,BW206)</f>
        <v>-0.50738778325059797</v>
      </c>
      <c r="BX652" s="565"/>
      <c r="BY652" s="566"/>
      <c r="BZ652" s="566"/>
      <c r="CA652" s="566"/>
      <c r="CB652" s="566"/>
      <c r="CC652" s="425">
        <f>MIN(CC8,CC14,CC20,CC26,CC32,CC38,CC44,CC50,CC56,CC62,CC68,CC74,CC80,CC86,CC92,CC98,CC104,CC110,CC116,CC122,CC128,CC134,CC140,CC146,CC152,CC158,CC164,CC170,CC176,CC182,CC188,CC194,CC200,CC206)</f>
        <v>-0.79619396819862132</v>
      </c>
      <c r="CD652" s="541"/>
      <c r="CE652" s="138">
        <f>MIN(CE8,CE14,CE20,CE26,CE32,CE38,CE44,CE50,CE56,CE62,CE68,CE74,CE80,CE86,CE92,CE98,CE104,CE110,CE116,CE122,CE128,CE134,CE140,CE146,CE152,CE158,CE164,CE170,CE176,CE182,CE188,CE194,CE200,CE206)</f>
        <v>0</v>
      </c>
      <c r="CF652" s="541"/>
      <c r="CG652" s="138">
        <f>MIN(CG8,CG14,CG20,CG26,CG32,CG38,CG44,CG50,CG56,CG62,CG68,CG74,CG80,CG86,CG92,CG98,CG104,CG110,CG116,CG122,CG128,CG134,CG140,CG146,CG152,CG158,CG164,CG170,CG176,CG182,CG188,CG194,CG200,CG206)</f>
        <v>0</v>
      </c>
      <c r="CH652" s="541"/>
    </row>
    <row r="653" spans="1:86" ht="17" customHeight="1" thickBot="1" x14ac:dyDescent="0.25">
      <c r="X653" s="109"/>
      <c r="Y653" s="358"/>
      <c r="Z653" s="358"/>
      <c r="AA653" s="109"/>
      <c r="AT653" s="109"/>
      <c r="AU653" s="109"/>
      <c r="AV653" s="109"/>
      <c r="AW653" s="109"/>
      <c r="AX653" s="109"/>
      <c r="AY653" s="109"/>
      <c r="AZ653" s="109"/>
      <c r="BA653" s="109"/>
      <c r="BB653" s="486"/>
      <c r="BC653" s="96" t="s">
        <v>172</v>
      </c>
      <c r="BD653" s="609"/>
      <c r="BE653" s="271">
        <f>MAX(BE8,BE14,BE20,BE26,BE32,BE38,BE44,BE50,BE56,BE62,BE68,BE74,BE80,BE86,BE92,BE98,BE104,BE110,BE116,BE122,BE128,BE134,BE140,BE146,BE152,BE158,BE164,BE170,BE176,BE182,BE188,BE194,BE200,BE206)</f>
        <v>-0.14627558289944387</v>
      </c>
      <c r="BF653" s="611"/>
      <c r="BG653" s="571"/>
      <c r="BH653" s="571"/>
      <c r="BI653" s="571"/>
      <c r="BJ653" s="278"/>
      <c r="BK653" s="271">
        <f>MAX(BK8,BK14,BK20,BK26,BK32,BK38,BK44,BK50,BK56,BK62,BK68,BK74,BK80,BK86,BK92,BK98,BK104,BK110,BK116,BK122,BK128,BK134,BK140,BK146,BK152,BK158,BK164,BK170,BK176,BK182,BK188,BK194,BK200,BK206)</f>
        <v>-0.1285823022896615</v>
      </c>
      <c r="BL653" s="542"/>
      <c r="BM653" s="271">
        <f>MAX(BM8,BM14,BM20,BM26,BM32,BM38,BM44,BM50,BM56,BM62,BM68,BM74,BM80,BM86,BM92,BM98,BM104,BM110,BM116,BM122,BM128,BM134,BM140,BM146,BM152,BM158,BM164,BM170,BM176,BM182,BM188,BM194,BM200,BM206)</f>
        <v>-0.13159275146265215</v>
      </c>
      <c r="BN653" s="542"/>
      <c r="BO653" s="271">
        <f>MAX(BO8,BO14,BO20,BO26,BO32,BO38,BO44,BO50,BO56,BO62,BO68,BO74,BO80,BO86,BO92,BO98,BO104,BO110,BO116,BO122,BO128,BO134,BO140,BO146,BO152,BO158,BO164,BO170,BO176,BO182,BO188,BO194,BO200,BO206)</f>
        <v>-0.18043950409796716</v>
      </c>
      <c r="BP653" s="542"/>
      <c r="BQ653" s="271">
        <f>MAX(BQ8,BQ14,BQ20,BQ26,BQ32,BQ38,BQ44,BQ50,BQ56,BQ62,BQ68,BQ74,BQ80,BQ86,BQ92,BQ98,BQ104,BQ110,BQ116,BQ122,BQ128,BQ134,BQ140,BQ146,BQ152,BQ158,BQ164,BQ170,BQ176,BQ182,BQ188,BQ194,BQ200,BQ206)</f>
        <v>-0.16961482216792145</v>
      </c>
      <c r="BR653" s="542"/>
      <c r="BS653" s="271">
        <f>MAX(BS8,BS14,BS20,BS26,BS32,BS38,BS44,BS50,BS56,BS62,BS68,BS74,BS80,BS86,BS92,BS98,BS104,BS110,BS116,BS122,BS128,BS134,BS140,BS146,BS152,BS158,BS164,BS170,BS176,BS182,BS188,BS194,BS200,BS206)</f>
        <v>-0.13938460751472981</v>
      </c>
      <c r="BT653" s="542"/>
      <c r="BU653" s="271">
        <f>MAX(BU8,BU14,BU20,BU26,BU32,BU38,BU44,BU50,BU56,BU62,BU68,BU74,BU80,BU86,BU92,BU98,BU104,BU110,BU116,BU122,BU128,BU134,BU140,BU146,BU152,BU158,BU164,BU170,BU176,BU182,BU188,BU194,BU200,BU206)</f>
        <v>-0.17473299147877985</v>
      </c>
      <c r="BV653" s="542"/>
      <c r="BW653" s="271">
        <f>MAX(BW8,BW14,BW20,BW26,BW32,BW38,BW44,BW50,BW56,BW62,BW68,BW74,BW80,BW86,BW92,BW98,BW104,BW110,BW116,BW122,BW128,BW134,BW140,BW146,BW152,BW158,BW164,BW170,BW176,BW182,BW188,BW194,BW200,BW206)</f>
        <v>-0.14726552314388486</v>
      </c>
      <c r="BX653" s="570"/>
      <c r="BY653" s="571"/>
      <c r="BZ653" s="571"/>
      <c r="CA653" s="571"/>
      <c r="CB653" s="571"/>
      <c r="CC653" s="426">
        <f>MAX(CC8,CC14,CC20,CC26,CC32,CC38,CC44,CC50,CC56,CC62,CC68,CC74,CC80,CC86,CC92,CC98,CC104,CC110,CC116,CC122,CC128,CC134,CC140,CC146,CC152,CC158,CC164,CC170,CC176,CC182,CC188,CC194,CC200,CC206)</f>
        <v>0.23382493915631683</v>
      </c>
      <c r="CD653" s="542"/>
      <c r="CE653" s="139">
        <f>MAX(CE8,CE14,CE20,CE26,CE32,CE38,CE44,CE50,CE56,CE62,CE68,CE74,CE80,CE86,CE92,CE98,CE104,CE110,CE116,CE122,CE128,CE134,CE140,CE146,CE152,CE158,CE164,CE170,CE176,CE182,CE188,CE194,CE200,CE206)</f>
        <v>0</v>
      </c>
      <c r="CF653" s="542"/>
      <c r="CG653" s="139">
        <f>MAX(CG8,CG14,CG20,CG26,CG32,CG38,CG44,CG50,CG56,CG62,CG68,CG74,CG80,CG86,CG92,CG98,CG104,CG110,CG116,CG122,CG128,CG134,CG140,CG146,CG152,CG158,CG164,CG170,CG176,CG182,CG188,CG194,CG200,CG206)</f>
        <v>0</v>
      </c>
      <c r="CH653" s="542"/>
    </row>
    <row r="654" spans="1:86" ht="17" customHeight="1" x14ac:dyDescent="0.2">
      <c r="X654" s="109"/>
      <c r="Y654" s="358"/>
      <c r="Z654" s="358"/>
      <c r="AA654" s="109"/>
      <c r="AT654" s="109"/>
      <c r="AU654" s="109"/>
      <c r="AV654" s="109"/>
      <c r="AW654" s="109"/>
      <c r="AX654" s="109"/>
      <c r="AY654" s="109"/>
      <c r="AZ654" s="109"/>
      <c r="BA654" s="109"/>
      <c r="BB654" s="100"/>
      <c r="BC654" s="101"/>
      <c r="BD654" s="102"/>
      <c r="BE654" s="175"/>
      <c r="BF654" s="103"/>
      <c r="BG654" s="103"/>
      <c r="BH654" s="103"/>
      <c r="BI654" s="103"/>
      <c r="BJ654" s="103"/>
      <c r="BK654" s="175"/>
      <c r="BL654" s="103"/>
      <c r="BM654" s="175"/>
      <c r="BN654" s="103"/>
      <c r="BO654" s="175"/>
      <c r="BP654" s="103"/>
      <c r="BQ654" s="175"/>
      <c r="BR654" s="103"/>
      <c r="BS654" s="175"/>
      <c r="BT654" s="103"/>
      <c r="BU654" s="175"/>
      <c r="BV654" s="103"/>
      <c r="BW654" s="175"/>
      <c r="BX654" s="103"/>
      <c r="BY654" s="103"/>
      <c r="BZ654" s="103"/>
      <c r="CA654" s="103"/>
      <c r="CB654" s="103"/>
      <c r="CC654" s="175"/>
      <c r="CD654" s="184"/>
      <c r="CE654" s="175"/>
      <c r="CF654" s="142"/>
      <c r="CG654" s="175"/>
      <c r="CH654" s="142"/>
    </row>
    <row r="655" spans="1:86" ht="17" customHeight="1" thickBot="1" x14ac:dyDescent="0.25">
      <c r="A655" s="104"/>
      <c r="B655" s="104"/>
      <c r="C655" s="104"/>
      <c r="D655" s="143"/>
      <c r="F655" s="109">
        <f>SUM(F552,F570,F588)</f>
        <v>84</v>
      </c>
      <c r="G655" s="109">
        <f>SUM(G552,G570,G588)</f>
        <v>84</v>
      </c>
      <c r="X655" s="109"/>
      <c r="Y655" s="358"/>
      <c r="Z655" s="358"/>
      <c r="AA655" s="109"/>
      <c r="AC655" s="109">
        <f>SUM(AC552,AC570,AC588)</f>
        <v>84</v>
      </c>
      <c r="AT655" s="109"/>
      <c r="AU655" s="109"/>
      <c r="AV655" s="109"/>
      <c r="AW655" s="109"/>
      <c r="AX655" s="132">
        <f>AC655/F655</f>
        <v>1</v>
      </c>
      <c r="AY655" s="109"/>
      <c r="AZ655" s="109"/>
      <c r="BA655" s="109"/>
      <c r="BB655" s="105"/>
      <c r="BC655" s="106"/>
      <c r="BD655" s="107"/>
      <c r="BE655" s="122"/>
      <c r="BF655" s="108"/>
      <c r="BG655" s="108"/>
      <c r="BH655" s="108"/>
      <c r="BI655" s="108"/>
      <c r="BJ655" s="108"/>
      <c r="BK655" s="122"/>
      <c r="BL655" s="108"/>
      <c r="BM655" s="122"/>
      <c r="BN655" s="108"/>
      <c r="BO655" s="122"/>
      <c r="BP655" s="108"/>
      <c r="BQ655" s="122"/>
      <c r="BR655" s="108"/>
      <c r="BS655" s="122"/>
      <c r="BT655" s="108"/>
      <c r="BU655" s="122"/>
      <c r="BV655" s="108"/>
      <c r="BW655" s="122"/>
      <c r="BX655" s="108"/>
      <c r="BY655" s="108"/>
      <c r="BZ655" s="108"/>
      <c r="CA655" s="108"/>
      <c r="CB655" s="108"/>
      <c r="CC655" s="122"/>
      <c r="CD655" s="186"/>
      <c r="CE655" s="122"/>
      <c r="CF655" s="144"/>
      <c r="CG655" s="122"/>
      <c r="CH655" s="144"/>
    </row>
    <row r="656" spans="1:86" ht="17" customHeight="1" thickBot="1" x14ac:dyDescent="0.25">
      <c r="C656" s="132" t="s">
        <v>260</v>
      </c>
      <c r="V656" s="237" t="s">
        <v>169</v>
      </c>
      <c r="W656" s="237" t="s">
        <v>169</v>
      </c>
      <c r="X656" s="109">
        <f>GEOMEAN(X4:X51,X100:X123,X148:X159)</f>
        <v>3.2460344580273044</v>
      </c>
      <c r="Y656" s="109">
        <f t="shared" ref="Y656:AA656" si="287">GEOMEAN(Y4:Y51,Y100:Y123,Y148:Y159)</f>
        <v>7.0905881093863687</v>
      </c>
      <c r="Z656" s="109">
        <f t="shared" si="287"/>
        <v>10.047945811855755</v>
      </c>
      <c r="AA656" s="109">
        <f t="shared" si="287"/>
        <v>0.79566078127693951</v>
      </c>
      <c r="AT656" s="109">
        <f>GEOMEAN(AT4:AT51,AT100:AT123,AT148:AT159)</f>
        <v>15.468478941262685</v>
      </c>
      <c r="AU656" s="109">
        <f t="shared" ref="AU656:BA656" si="288">GEOMEAN(AU4:AU51,AU100:AU123,AU148:AU159)</f>
        <v>7.1149134912092737</v>
      </c>
      <c r="AV656" s="109">
        <f t="shared" si="288"/>
        <v>10.047945811855755</v>
      </c>
      <c r="AW656" s="109">
        <f t="shared" si="288"/>
        <v>23.365422258741646</v>
      </c>
      <c r="AX656" s="109">
        <f t="shared" si="288"/>
        <v>29.36606002025507</v>
      </c>
      <c r="AY656" s="109">
        <f t="shared" si="288"/>
        <v>4.7653464993292971</v>
      </c>
      <c r="AZ656" s="109">
        <f t="shared" si="288"/>
        <v>1.0034306578590715</v>
      </c>
      <c r="BA656" s="109">
        <f t="shared" si="288"/>
        <v>1</v>
      </c>
      <c r="BB656" s="624" t="str">
        <f>C656</f>
        <v>Overall Mandatory 444</v>
      </c>
      <c r="BC656" s="366" t="s">
        <v>170</v>
      </c>
      <c r="BD656" s="614" t="s">
        <v>39</v>
      </c>
      <c r="BE656" s="241">
        <f>AVERAGE(BE4,BE10,BE16,BE22,BE28,BE34,BE40,BE46,BE100,BE106,BE112,BE118,BE148,BE154)</f>
        <v>-0.24551636198185744</v>
      </c>
      <c r="BF656" s="243">
        <f>AVERAGE(BF4:BF51,BF100:BF123,BF148:BF159)</f>
        <v>-0.27512305902629619</v>
      </c>
      <c r="BG656" s="243">
        <f>AVERAGE(BG4:BG51,BG100:BG123,BG148:BG159)</f>
        <v>-0.31153287698963433</v>
      </c>
      <c r="BH656" s="243">
        <f>AVERAGE(BH4:BH51,BH100:BH123,BH148:BH159)</f>
        <v>-0.3530767754924895</v>
      </c>
      <c r="BI656" s="243">
        <f>AVERAGE(BI4:BI51,BI100:BI123,BI148:BI159)</f>
        <v>-0.2880275393240771</v>
      </c>
      <c r="BJ656" s="243">
        <f>AVERAGE(BJ4:BJ51,BJ100:BJ123,BJ148:BJ159)</f>
        <v>-0.27969760040347746</v>
      </c>
      <c r="BK656" s="241">
        <f>AVERAGE(BK4,BK10,BK16,BK22,BK28,BK34,BK40,BK46,BK100,BK106,BK112,BK118,BK148,BK154)</f>
        <v>-0.2292092982806738</v>
      </c>
      <c r="BL656" s="243">
        <f>AVERAGE(BL4:BL51,BL100:BL123,BL148:BL159)</f>
        <v>-0.25431929876866216</v>
      </c>
      <c r="BM656" s="241">
        <f>AVERAGE(BM4,BM10,BM16,BM22,BM28,BM34,BM40,BM46,BM100,BM106,BM112,BM118,BM148,BM154)</f>
        <v>-0.23466867529096044</v>
      </c>
      <c r="BN656" s="243">
        <f>AVERAGE(BN4:BN51,BN100:BN123,BN148:BN159)</f>
        <v>-0.26045615076928968</v>
      </c>
      <c r="BO656" s="241">
        <f>AVERAGE(BO4,BO10,BO16,BO22,BO28,BO34,BO40,BO46,BO100,BO106,BO112,BO118,BO148,BO154)</f>
        <v>-0.28165141687638295</v>
      </c>
      <c r="BP656" s="243">
        <f>AVERAGE(BP4:BP51,BP100:BP123,BP148:BP159)</f>
        <v>-0.31609879232314381</v>
      </c>
      <c r="BQ656" s="241">
        <f>AVERAGE(BQ4,BQ10,BQ16,BQ22,BQ28,BQ34,BQ40,BQ46,BQ100,BQ106,BQ112,BQ118,BQ148,BQ154)</f>
        <v>-0.2729702061116987</v>
      </c>
      <c r="BR656" s="243">
        <f>AVERAGE(BR4:BR51,BR100:BR123,BR148:BR159)</f>
        <v>-0.30841141068268751</v>
      </c>
      <c r="BS656" s="241">
        <f>AVERAGE(BS4,BS10,BS16,BS22,BS28,BS34,BS40,BS46,BS100,BS106,BS112,BS118,BS148,BS154)</f>
        <v>-0.23270304538751443</v>
      </c>
      <c r="BT656" s="243">
        <f>AVERAGE(BT4:BT51,BT100:BT123,BT148:BT159)</f>
        <v>-0.26122946707913675</v>
      </c>
      <c r="BU656" s="241">
        <f>AVERAGE(BU4,BU10,BU16,BU22,BU28,BU34,BU40,BU46,BU100,BU106,BU112,BU118,BU148,BU154)</f>
        <v>-0.25231008100392793</v>
      </c>
      <c r="BV656" s="243">
        <f>AVERAGE(BV4:BV51,BV100:BV123,BV148:BV159)</f>
        <v>-0.29711710906697453</v>
      </c>
      <c r="BW656" s="241">
        <f>AVERAGE(BW4,BW10,BW16,BW22,BW28,BW34,BW40,BW46,BW100,BW106,BW112,BW118,BW148,BW154)</f>
        <v>-0.25330804793676076</v>
      </c>
      <c r="BX656" s="243">
        <f>AVERAGE(BX4:BX51,BX100:BX123,BX148:BX159)</f>
        <v>-0.28089533945459305</v>
      </c>
      <c r="BY656" s="243">
        <f>AVERAGE(BY4:BY51,BY100:BY123,BY148:BY159)</f>
        <v>-0.32101533327477305</v>
      </c>
      <c r="BZ656" s="243">
        <f>AVERAGE(BZ4:BZ51,BZ100:BZ123,BZ148:BZ159)</f>
        <v>-0.35838631154354872</v>
      </c>
      <c r="CA656" s="243">
        <f>AVERAGE(CA4:CA51,CA100:CA123,CA148:CA159)</f>
        <v>-0.28323282185461618</v>
      </c>
      <c r="CB656" s="243">
        <f>AVERAGE(CB4:CB51,CB100:CB123,CB148:CB159)</f>
        <v>-0.28559977809095843</v>
      </c>
      <c r="CC656" s="241">
        <f>AVERAGE(CC4,CC10,CC16,CC22,CC28,CC34,CC40,CC46,CC100,CC106,CC112,CC118,CC148,CC154)</f>
        <v>-8.3733003291893621E-2</v>
      </c>
      <c r="CD656" s="243">
        <f>AVERAGE(CD4:CD51,CD100:CD123,CD148:CD159)</f>
        <v>-6.891133566721977E-2</v>
      </c>
      <c r="CE656" s="400">
        <f>AVERAGE(CE4,CE10,CE16,CE22,CE28,CE34,CE40,CE46,CE100,CE106,CE112,CE118,CE148,CE154)</f>
        <v>0</v>
      </c>
      <c r="CF656" s="401">
        <f>AVERAGE(CF4:CF51,CF100:CF123,CF148:CF159)</f>
        <v>0</v>
      </c>
      <c r="CG656" s="400">
        <f>AVERAGE(CG4,CG10,CG16,CG22,CG28,CG34,CG40,CG46,CG100,CG106,CG112,CG118,CG148,CG154)</f>
        <v>0</v>
      </c>
      <c r="CH656" s="401">
        <f>AVERAGE(CH4:CH51,CH100:CH123,CH148:CH159)</f>
        <v>0</v>
      </c>
    </row>
    <row r="657" spans="1:86" ht="17" customHeight="1" x14ac:dyDescent="0.2">
      <c r="V657" s="237" t="s">
        <v>41</v>
      </c>
      <c r="W657" s="237" t="s">
        <v>41</v>
      </c>
      <c r="X657" s="109">
        <f>SUM(X4:X51,X100:X123,X148:X159)</f>
        <v>551.49390800000015</v>
      </c>
      <c r="Y657" s="109">
        <f t="shared" ref="Y657:AA657" si="289">SUM(Y4:Y51,Y100:Y123,Y148:Y159)</f>
        <v>746</v>
      </c>
      <c r="Z657" s="109">
        <f t="shared" si="289"/>
        <v>1052</v>
      </c>
      <c r="AA657" s="109">
        <f t="shared" si="289"/>
        <v>136.6955833333333</v>
      </c>
      <c r="AC657" s="237"/>
      <c r="AT657" s="109">
        <f>SUM(AT4:AT51,AT100:AT123,AT148:AT159)</f>
        <v>2415.2015999999999</v>
      </c>
      <c r="AU657" s="109">
        <f t="shared" ref="AU657:BA657" si="290">SUM(AU4:AU51,AU100:AU123,AU148:AU159)</f>
        <v>748</v>
      </c>
      <c r="AV657" s="109">
        <f t="shared" si="290"/>
        <v>1052</v>
      </c>
      <c r="AW657" s="109">
        <f t="shared" si="290"/>
        <v>4438.4647222222229</v>
      </c>
      <c r="AX657" s="109">
        <f t="shared" si="290"/>
        <v>3159.6559010186243</v>
      </c>
      <c r="AY657" s="109">
        <f t="shared" si="290"/>
        <v>441.73746085954167</v>
      </c>
      <c r="AZ657" s="109">
        <f t="shared" si="290"/>
        <v>84.333333333333329</v>
      </c>
      <c r="BA657" s="109">
        <f t="shared" si="290"/>
        <v>84</v>
      </c>
      <c r="BB657" s="485"/>
      <c r="BC657" s="90" t="s">
        <v>171</v>
      </c>
      <c r="BD657" s="565"/>
      <c r="BE657" s="242">
        <f>MIN(BE4,BE10,BE16,BE22,BE28,BE34,BE40,BE46,BE100,BE106,BE112,BE118,BE148,BE154)</f>
        <v>-0.37523571104598863</v>
      </c>
      <c r="BF657" s="244">
        <f>MIN(BF4:BF51,BF100:BF123,BF148:BF159)</f>
        <v>-0.41257225035469625</v>
      </c>
      <c r="BG657" s="244">
        <f>MIN(BG4:BG51,BG100:BG123,BG148:BG159)</f>
        <v>-0.46261725762498906</v>
      </c>
      <c r="BH657" s="244">
        <f>MIN(BH4:BH51,BH100:BH123,BH148:BH159)</f>
        <v>-0.54262217765885457</v>
      </c>
      <c r="BI657" s="244">
        <f>MIN(BI4:BI51,BI100:BI123,BI148:BI159)</f>
        <v>-0.40492867537686827</v>
      </c>
      <c r="BJ657" s="244">
        <f>MIN(BJ4:BJ51,BJ100:BJ123,BJ148:BJ159)</f>
        <v>-0.40991542095282424</v>
      </c>
      <c r="BK657" s="242">
        <f>MIN(BK4,BK10,BK16,BK22,BK28,BK34,BK40,BK46,BK100,BK106,BK112,BK118,BK148,BK154)</f>
        <v>-0.38504197242537841</v>
      </c>
      <c r="BL657" s="244">
        <f>MIN(BL4:BL51,BL100:BL123,BL148:BL159)</f>
        <v>-0.42590705093981751</v>
      </c>
      <c r="BM657" s="242">
        <f>MIN(BM4,BM10,BM16,BM22,BM28,BM34,BM40,BM46,BM100,BM106,BM112,BM118,BM148,BM154)</f>
        <v>-0.37504209754588824</v>
      </c>
      <c r="BN657" s="244">
        <f>MIN(BN4:BN51,BN100:BN123,BN148:BN159)</f>
        <v>-0.39907727687926775</v>
      </c>
      <c r="BO657" s="242">
        <f>MIN(BO4,BO10,BO16,BO22,BO28,BO34,BO40,BO46,BO100,BO106,BO112,BO118,BO148,BO154)</f>
        <v>-0.47600263314762681</v>
      </c>
      <c r="BP657" s="244">
        <f>MIN(BP4:BP51,BP100:BP123,BP148:BP159)</f>
        <v>-0.45723335364742934</v>
      </c>
      <c r="BQ657" s="242">
        <f>MIN(BQ4,BQ10,BQ16,BQ22,BQ28,BQ34,BQ40,BQ46,BQ100,BQ106,BQ112,BQ118,BQ148,BQ154)</f>
        <v>-0.44629090926848802</v>
      </c>
      <c r="BR657" s="244">
        <f>MIN(BR4:BR51,BR100:BR123,BR148:BR159)</f>
        <v>-0.44847108274714553</v>
      </c>
      <c r="BS657" s="242">
        <f>MIN(BS4,BS10,BS16,BS22,BS28,BS34,BS40,BS46,BS100,BS106,BS112,BS118,BS148,BS154)</f>
        <v>-0.36977390706505697</v>
      </c>
      <c r="BT657" s="244">
        <f>MIN(BT4:BT51,BT100:BT123,BT148:BT159)</f>
        <v>-0.38341636845093063</v>
      </c>
      <c r="BU657" s="242">
        <f>MIN(BU4,BU10,BU16,BU22,BU28,BU34,BU40,BU46,BU100,BU106,BU112,BU118,BU148,BU154)</f>
        <v>-0.33757664154121003</v>
      </c>
      <c r="BV657" s="244">
        <f>MIN(BV4:BV51,BV100:BV123,BV148:BV159)</f>
        <v>-0.4643766016863945</v>
      </c>
      <c r="BW657" s="242">
        <f>MIN(BW4,BW10,BW16,BW22,BW28,BW34,BW40,BW46,BW100,BW106,BW112,BW118,BW148,BW154)</f>
        <v>-0.40220701958471583</v>
      </c>
      <c r="BX657" s="244">
        <f>MIN(BX4:BX51,BX100:BX123,BX148:BX159)</f>
        <v>-0.41329687378102886</v>
      </c>
      <c r="BY657" s="244">
        <f>MIN(BY4:BY51,BY100:BY123,BY148:BY159)</f>
        <v>-0.47904690151339513</v>
      </c>
      <c r="BZ657" s="244">
        <f>MIN(BZ4:BZ51,BZ100:BZ123,BZ148:BZ159)</f>
        <v>-0.5437635572276216</v>
      </c>
      <c r="CA657" s="244">
        <f>MIN(CA4:CA51,CA100:CA123,CA148:CA159)</f>
        <v>-0.4093334912057992</v>
      </c>
      <c r="CB657" s="244">
        <f>MIN(CB4:CB51,CB100:CB123,CB148:CB159)</f>
        <v>-0.41065105399795349</v>
      </c>
      <c r="CC657" s="242">
        <f>MIN(CC4,CC10,CC16,CC22,CC28,CC34,CC40,CC46,CC100,CC106,CC112,CC118,CC148,CC154)</f>
        <v>-0.30931635676140512</v>
      </c>
      <c r="CD657" s="244">
        <f>MIN(CD4:CD51,CD100:CD123,CD148:CD159)</f>
        <v>-0.39965884897698872</v>
      </c>
      <c r="CE657" s="138">
        <f>MIN(CE4,CE10,CE16,CE22,CE28,CE34,CE40,CE46,CE100,CE106,CE112,CE118,CE148,CE154)</f>
        <v>0</v>
      </c>
      <c r="CF657" s="140">
        <f>MIN(CF4:CF51,CF100:CF123,CF148:CF159)</f>
        <v>0</v>
      </c>
      <c r="CG657" s="138">
        <f>MIN(CG4,CG10,CG16,CG22,CG28,CG34,CG40,CG46,CG100,CG106,CG112,CG118,CG148,CG154)</f>
        <v>0</v>
      </c>
      <c r="CH657" s="140">
        <f>MIN(CH4:CH51,CH100:CH123,CH148:CH159)</f>
        <v>0</v>
      </c>
    </row>
    <row r="658" spans="1:86" ht="17" customHeight="1" thickBot="1" x14ac:dyDescent="0.25">
      <c r="V658" s="237" t="s">
        <v>172</v>
      </c>
      <c r="W658" s="237" t="s">
        <v>172</v>
      </c>
      <c r="X658" s="109">
        <f>MAX(X4:X51,X100:X123,X148:X159)</f>
        <v>49.8568</v>
      </c>
      <c r="Y658" s="109">
        <f t="shared" ref="Y658:AA658" si="291">MAX(Y4:Y51,Y100:Y123,Y148:Y159)</f>
        <v>18</v>
      </c>
      <c r="Z658" s="109">
        <f t="shared" si="291"/>
        <v>26</v>
      </c>
      <c r="AA658" s="109">
        <f t="shared" si="291"/>
        <v>11.535027777777778</v>
      </c>
      <c r="AC658" s="237"/>
      <c r="AT658" s="109">
        <f>MAX(AT4:AT51,AT100:AT123,AT148:AT159)</f>
        <v>135.3545</v>
      </c>
      <c r="AU658" s="109">
        <f t="shared" ref="AU658:BA658" si="292">MAX(AU4:AU51,AU100:AU123,AU148:AU159)</f>
        <v>18</v>
      </c>
      <c r="AV658" s="109">
        <f t="shared" si="292"/>
        <v>26</v>
      </c>
      <c r="AW658" s="109">
        <f t="shared" si="292"/>
        <v>290.35041666666666</v>
      </c>
      <c r="AX658" s="109">
        <f t="shared" si="292"/>
        <v>240.25585450921776</v>
      </c>
      <c r="AY658" s="109">
        <f t="shared" si="292"/>
        <v>11.29866505769666</v>
      </c>
      <c r="AZ658" s="109">
        <f t="shared" si="292"/>
        <v>1.3333333333333333</v>
      </c>
      <c r="BA658" s="109">
        <f t="shared" si="292"/>
        <v>1</v>
      </c>
      <c r="BB658" s="485"/>
      <c r="BC658" s="90" t="s">
        <v>172</v>
      </c>
      <c r="BD658" s="530"/>
      <c r="BE658" s="271">
        <f>MAX(BE4,BE10,BE16,BE22,BE28,BE34,BE40,BE46,BE100,BE106,BE112,BE118,BE148,BE154)</f>
        <v>-0.1036114021317347</v>
      </c>
      <c r="BF658" s="252">
        <f>MAX(BF4:BF51,BF100:BF123,BF148:BF159)</f>
        <v>-0.12168931969120977</v>
      </c>
      <c r="BG658" s="252">
        <f>MAX(BG4:BG51,BG100:BG123,BG148:BG159)</f>
        <v>-0.13659723277581859</v>
      </c>
      <c r="BH658" s="252">
        <f>MAX(BH4:BH51,BH100:BH123,BH148:BH159)</f>
        <v>-0.17797079080229816</v>
      </c>
      <c r="BI658" s="252">
        <f>MAX(BI4:BI51,BI100:BI123,BI148:BI159)</f>
        <v>-0.15758832546730317</v>
      </c>
      <c r="BJ658" s="252">
        <f>MAX(BJ4:BJ51,BJ100:BJ123,BJ148:BJ159)</f>
        <v>-0.13397554887525134</v>
      </c>
      <c r="BK658" s="271">
        <f>MAX(BK4,BK10,BK16,BK22,BK28,BK34,BK40,BK46,BK100,BK106,BK112,BK118,BK148,BK154)</f>
        <v>-9.4100036980291346E-2</v>
      </c>
      <c r="BL658" s="252">
        <f>MAX(BL4:BL51,BL100:BL123,BL148:BL159)</f>
        <v>-0.11122539375136908</v>
      </c>
      <c r="BM658" s="271">
        <f>MAX(BM4,BM10,BM16,BM22,BM28,BM34,BM40,BM46,BM100,BM106,BM112,BM118,BM148,BM154)</f>
        <v>-9.2180144358644411E-2</v>
      </c>
      <c r="BN658" s="252">
        <f>MAX(BN4:BN51,BN100:BN123,BN148:BN159)</f>
        <v>-0.11064505397115298</v>
      </c>
      <c r="BO658" s="271">
        <f>MAX(BO4,BO10,BO16,BO22,BO28,BO34,BO40,BO46,BO100,BO106,BO112,BO118,BO148,BO154)</f>
        <v>-0.14186597007403556</v>
      </c>
      <c r="BP658" s="252">
        <f>MAX(BP4:BP51,BP100:BP123,BP148:BP159)</f>
        <v>-0.17314233210522112</v>
      </c>
      <c r="BQ658" s="271">
        <f>MAX(BQ4,BQ10,BQ16,BQ22,BQ28,BQ34,BQ40,BQ46,BQ100,BQ106,BQ112,BQ118,BQ148,BQ154)</f>
        <v>-0.12662303882699588</v>
      </c>
      <c r="BR658" s="252">
        <f>MAX(BR4:BR51,BR100:BR123,BR148:BR159)</f>
        <v>-0.16171134781044338</v>
      </c>
      <c r="BS658" s="271">
        <f>MAX(BS4,BS10,BS16,BS22,BS28,BS34,BS40,BS46,BS100,BS106,BS112,BS118,BS148,BS154)</f>
        <v>-0.10874103123591172</v>
      </c>
      <c r="BT658" s="252">
        <f>MAX(BT4:BT51,BT100:BT123,BT148:BT159)</f>
        <v>-0.12107078521017089</v>
      </c>
      <c r="BU658" s="271">
        <f>MAX(BU4,BU10,BU16,BU22,BU28,BU34,BU40,BU46,BU100,BU106,BU112,BU118,BU148,BU154)</f>
        <v>-0.11739864934429201</v>
      </c>
      <c r="BV658" s="252">
        <f>MAX(BV4:BV51,BV100:BV123,BV148:BV159)</f>
        <v>-0.14085913986335252</v>
      </c>
      <c r="BW658" s="271">
        <f>MAX(BW4,BW10,BW16,BW22,BW28,BW34,BW40,BW46,BW100,BW106,BW112,BW118,BW148,BW154)</f>
        <v>-0.10653957645098311</v>
      </c>
      <c r="BX658" s="252">
        <f>MAX(BX4:BX51,BX100:BX123,BX148:BX159)</f>
        <v>-0.1236735695220148</v>
      </c>
      <c r="BY658" s="252">
        <f>MAX(BY4:BY51,BY100:BY123,BY148:BY159)</f>
        <v>-0.13967943247559156</v>
      </c>
      <c r="BZ658" s="252">
        <f>MAX(BZ4:BZ51,BZ100:BZ123,BZ148:BZ159)</f>
        <v>-0.18095497915626224</v>
      </c>
      <c r="CA658" s="252">
        <f>MAX(CA4:CA51,CA100:CA123,CA148:CA159)</f>
        <v>-0.13132908338507199</v>
      </c>
      <c r="CB658" s="252">
        <f>MAX(CB4:CB51,CB100:CB123,CB148:CB159)</f>
        <v>-0.13606821175824205</v>
      </c>
      <c r="CC658" s="271">
        <f>MAX(CC4,CC10,CC16,CC22,CC28,CC34,CC40,CC46,CC100,CC106,CC112,CC118,CC148,CC154)</f>
        <v>-1.3705569186657572E-3</v>
      </c>
      <c r="CD658" s="252">
        <f>MAX(CD4:CD51,CD100:CD123,CD148:CD159)</f>
        <v>7.8437069734405562E-2</v>
      </c>
      <c r="CE658" s="139">
        <f>MAX(CE4,CE10,CE16,CE22,CE28,CE34,CE40,CE46,CE100,CE106,CE112,CE118,CE148,CE154)</f>
        <v>0</v>
      </c>
      <c r="CF658" s="141">
        <f>MAX(CF4:CF51,CF100:CF123,CF148:CF159)</f>
        <v>0</v>
      </c>
      <c r="CG658" s="139">
        <f>MAX(CG4,CG10,CG16,CG22,CG28,CG34,CG40,CG46,CG100,CG106,CG112,CG118,CG148,CG154)</f>
        <v>0</v>
      </c>
      <c r="CH658" s="141">
        <f>MAX(CH4:CH51,CH100:CH123,CH148:CH159)</f>
        <v>0</v>
      </c>
    </row>
    <row r="659" spans="1:86" ht="17" customHeight="1" thickBot="1" x14ac:dyDescent="0.25">
      <c r="V659" s="237" t="s">
        <v>171</v>
      </c>
      <c r="W659" s="237" t="s">
        <v>171</v>
      </c>
      <c r="X659" s="109">
        <f>MIN(X4:X51,X100:X123,X148:X159)</f>
        <v>0.1234</v>
      </c>
      <c r="Y659" s="109">
        <f t="shared" ref="Y659:AA659" si="293">MIN(Y4:Y51,Y100:Y123,Y148:Y159)</f>
        <v>2</v>
      </c>
      <c r="Z659" s="109">
        <f t="shared" si="293"/>
        <v>4</v>
      </c>
      <c r="AA659" s="109">
        <f t="shared" si="293"/>
        <v>3.3583333333333333E-2</v>
      </c>
      <c r="AC659" s="237"/>
      <c r="AT659" s="109">
        <f>MIN(AT4:AT51,AT100:AT123,AT148:AT159)</f>
        <v>0.97430000000000005</v>
      </c>
      <c r="AU659" s="109">
        <f t="shared" ref="AU659:BA659" si="294">MIN(AU4:AU51,AU100:AU123,AU148:AU159)</f>
        <v>2</v>
      </c>
      <c r="AV659" s="109">
        <f t="shared" si="294"/>
        <v>4</v>
      </c>
      <c r="AW659" s="109">
        <f t="shared" si="294"/>
        <v>0.40933333333333333</v>
      </c>
      <c r="AX659" s="109">
        <f t="shared" si="294"/>
        <v>9.9131631658436792</v>
      </c>
      <c r="AY659" s="109">
        <f t="shared" si="294"/>
        <v>2.3004269766963321</v>
      </c>
      <c r="AZ659" s="109">
        <f t="shared" si="294"/>
        <v>1</v>
      </c>
      <c r="BA659" s="109">
        <f t="shared" si="294"/>
        <v>1</v>
      </c>
      <c r="BB659" s="485"/>
      <c r="BC659" s="90" t="s">
        <v>170</v>
      </c>
      <c r="BD659" s="606" t="s">
        <v>147</v>
      </c>
      <c r="BE659" s="241">
        <f>AVERAGE(BE6,BE12,BE18,BE24,BE30,BE36,BE42,BE48,BE102,BE108,BE114,BE120,BE150,BE156)</f>
        <v>-0.27532560894458602</v>
      </c>
      <c r="BF659" s="273"/>
      <c r="BG659" s="274"/>
      <c r="BH659" s="274"/>
      <c r="BI659" s="274"/>
      <c r="BJ659" s="274"/>
      <c r="BK659" s="241">
        <f>AVERAGE(BK6,BK12,BK18,BK24,BK30,BK36,BK42,BK48,BK102,BK108,BK114,BK120,BK150,BK156)</f>
        <v>-0.25492824147708154</v>
      </c>
      <c r="BL659" s="279"/>
      <c r="BM659" s="241">
        <f>AVERAGE(BM6,BM12,BM18,BM24,BM30,BM36,BM42,BM48,BM102,BM108,BM114,BM120,BM150,BM156)</f>
        <v>-0.26261902861318098</v>
      </c>
      <c r="BN659" s="279"/>
      <c r="BO659" s="241">
        <f>AVERAGE(BO6,BO12,BO18,BO24,BO30,BO36,BO42,BO48,BO102,BO108,BO114,BO120,BO150,BO156)</f>
        <v>-0.30602678702136715</v>
      </c>
      <c r="BP659" s="279"/>
      <c r="BQ659" s="241">
        <f>AVERAGE(BQ6,BQ12,BQ18,BQ24,BQ30,BQ36,BQ42,BQ48,BQ102,BQ108,BQ114,BQ120,BQ150,BQ156)</f>
        <v>-0.29672736976418557</v>
      </c>
      <c r="BR659" s="279"/>
      <c r="BS659" s="241">
        <f>AVERAGE(BS6,BS12,BS18,BS24,BS30,BS36,BS42,BS48,BS102,BS108,BS114,BS120,BS150,BS156)</f>
        <v>-0.26231276883880034</v>
      </c>
      <c r="BT659" s="279"/>
      <c r="BU659" s="241">
        <f>AVERAGE(BU6,BU12,BU18,BU24,BU30,BU36,BU42,BU48,BU102,BU108,BU114,BU120,BU150,BU156)</f>
        <v>-0.29001111926223266</v>
      </c>
      <c r="BV659" s="279"/>
      <c r="BW659" s="241">
        <f>AVERAGE(BW6,BW12,BW18,BW24,BW30,BW36,BW42,BW48,BW102,BW108,BW114,BW120,BW150,BW156)</f>
        <v>-0.28024658400321611</v>
      </c>
      <c r="BX659" s="569"/>
      <c r="BY659" s="564"/>
      <c r="BZ659" s="564"/>
      <c r="CA659" s="564"/>
      <c r="CB659" s="564"/>
      <c r="CC659" s="241">
        <f>AVERAGE(CC6,CC12,CC18,CC24,CC30,CC36,CC42,CC48,CC102,CC108,CC114,CC120,CC150,CC156)</f>
        <v>-8.6387517587728641E-2</v>
      </c>
      <c r="CD659" s="285"/>
      <c r="CE659" s="400">
        <f>AVERAGE(CE6,CE12,CE18,CE24,CE30,CE36,CE42,CE48,CE102,CE108,CE114,CE120,CE150,CE156)</f>
        <v>0</v>
      </c>
      <c r="CF659" s="282"/>
      <c r="CG659" s="400">
        <f>AVERAGE(CG6,CG12,CG18,CG24,CG30,CG36,CG42,CG48,CG102,CG108,CG114,CG120,CG150,CG156)</f>
        <v>0</v>
      </c>
      <c r="CH659" s="282"/>
    </row>
    <row r="660" spans="1:86" ht="17" customHeight="1" x14ac:dyDescent="0.2">
      <c r="V660" s="237" t="s">
        <v>173</v>
      </c>
      <c r="W660" s="237" t="s">
        <v>173</v>
      </c>
      <c r="X660" s="109"/>
      <c r="Y660" s="358"/>
      <c r="Z660" s="358"/>
      <c r="AA660" s="109"/>
      <c r="AC660" s="237"/>
      <c r="AT660" s="93">
        <f>AT656/X656</f>
        <v>4.7653464993292962</v>
      </c>
      <c r="AU660" s="93">
        <f>AU656/Y656</f>
        <v>1.0034306578590715</v>
      </c>
      <c r="AV660" s="93">
        <f>AV656/Z656</f>
        <v>1</v>
      </c>
      <c r="AW660" s="93">
        <f>AW656/AA656</f>
        <v>29.36606002025507</v>
      </c>
      <c r="AX660" s="109"/>
      <c r="AY660" s="109"/>
      <c r="AZ660" s="109"/>
      <c r="BA660" s="109"/>
      <c r="BB660" s="485"/>
      <c r="BC660" s="90" t="s">
        <v>171</v>
      </c>
      <c r="BD660" s="565"/>
      <c r="BE660" s="242">
        <f>MIN(BE6,BE12,BE18,BE24,BE30,BE36,BE42,BE48,BE102,BE108,BE114,BE120,BE150,BE156)</f>
        <v>-0.40856724208726514</v>
      </c>
      <c r="BF660" s="275"/>
      <c r="BG660" s="276"/>
      <c r="BH660" s="276"/>
      <c r="BI660" s="276"/>
      <c r="BJ660" s="276"/>
      <c r="BK660" s="242">
        <f>MIN(BK6,BK12,BK18,BK24,BK30,BK36,BK42,BK48,BK102,BK108,BK114,BK120,BK150,BK156)</f>
        <v>-0.42158153159684508</v>
      </c>
      <c r="BL660" s="280"/>
      <c r="BM660" s="242">
        <f>MIN(BM6,BM12,BM18,BM24,BM30,BM36,BM42,BM48,BM102,BM108,BM114,BM120,BM150,BM156)</f>
        <v>-0.39439908050818917</v>
      </c>
      <c r="BN660" s="280"/>
      <c r="BO660" s="242">
        <f>MIN(BO6,BO12,BO18,BO24,BO30,BO36,BO42,BO48,BO102,BO108,BO114,BO120,BO150,BO156)</f>
        <v>-0.46015638492337929</v>
      </c>
      <c r="BP660" s="280"/>
      <c r="BQ660" s="242">
        <f>MIN(BQ6,BQ12,BQ18,BQ24,BQ30,BQ36,BQ42,BQ48,BQ102,BQ108,BQ114,BQ120,BQ150,BQ156)</f>
        <v>-0.43906666476935163</v>
      </c>
      <c r="BR660" s="280"/>
      <c r="BS660" s="242">
        <f>MIN(BS6,BS12,BS18,BS24,BS30,BS36,BS42,BS48,BS102,BS108,BS114,BS120,BS150,BS156)</f>
        <v>-0.39235178729491371</v>
      </c>
      <c r="BT660" s="280"/>
      <c r="BU660" s="242">
        <f>MIN(BU6,BU12,BU18,BU24,BU30,BU36,BU42,BU48,BU102,BU108,BU114,BU120,BU150,BU156)</f>
        <v>-0.38119232071743336</v>
      </c>
      <c r="BV660" s="280"/>
      <c r="BW660" s="242">
        <f>MIN(BW6,BW12,BW18,BW24,BW30,BW36,BW42,BW48,BW102,BW108,BW114,BW120,BW150,BW156)</f>
        <v>-0.40943562215916507</v>
      </c>
      <c r="BX660" s="565"/>
      <c r="BY660" s="566"/>
      <c r="BZ660" s="566"/>
      <c r="CA660" s="566"/>
      <c r="CB660" s="566"/>
      <c r="CC660" s="242">
        <f>MIN(CC6,CC12,CC18,CC24,CC30,CC36,CC42,CC48,CC102,CC108,CC114,CC120,CC150,CC156)</f>
        <v>-0.56660849596594876</v>
      </c>
      <c r="CD660" s="286"/>
      <c r="CE660" s="138">
        <f>MIN(CE6,CE12,CE18,CE24,CE30,CE36,CE42,CE48,CE102,CE108,CE114,CE120,CE150,CE156)</f>
        <v>0</v>
      </c>
      <c r="CF660" s="283"/>
      <c r="CG660" s="138">
        <f>MIN(CG6,CG12,CG18,CG24,CG30,CG36,CG42,CG48,CG102,CG108,CG114,CG120,CG150,CG156)</f>
        <v>0</v>
      </c>
      <c r="CH660" s="283"/>
    </row>
    <row r="661" spans="1:86" ht="17" customHeight="1" thickBot="1" x14ac:dyDescent="0.25">
      <c r="X661" s="109"/>
      <c r="Y661" s="358"/>
      <c r="Z661" s="358"/>
      <c r="AA661" s="109"/>
      <c r="AC661" s="237"/>
      <c r="AT661" s="109"/>
      <c r="AU661" s="109"/>
      <c r="AV661" s="109"/>
      <c r="AW661" s="109"/>
      <c r="AX661" s="109"/>
      <c r="AY661" s="109"/>
      <c r="AZ661" s="109"/>
      <c r="BA661" s="109"/>
      <c r="BB661" s="485"/>
      <c r="BC661" s="90" t="s">
        <v>172</v>
      </c>
      <c r="BD661" s="530"/>
      <c r="BE661" s="271">
        <f>MAX(BE6,BE12,BE18,BE24,BE30,BE36,BE42,BE48,BE102,BE108,BE114,BE120,BE150,BE156)</f>
        <v>-0.12483288529353265</v>
      </c>
      <c r="BF661" s="275"/>
      <c r="BG661" s="276"/>
      <c r="BH661" s="276"/>
      <c r="BI661" s="276"/>
      <c r="BJ661" s="276"/>
      <c r="BK661" s="271">
        <f>MAX(BK6,BK12,BK18,BK24,BK30,BK36,BK42,BK48,BK102,BK108,BK114,BK120,BK150,BK156)</f>
        <v>-0.10982302935547938</v>
      </c>
      <c r="BL661" s="280"/>
      <c r="BM661" s="271">
        <f>MAX(BM6,BM12,BM18,BM24,BM30,BM36,BM42,BM48,BM102,BM108,BM114,BM120,BM150,BM156)</f>
        <v>-0.11139911975402439</v>
      </c>
      <c r="BN661" s="280"/>
      <c r="BO661" s="271">
        <f>MAX(BO6,BO12,BO18,BO24,BO30,BO36,BO42,BO48,BO102,BO108,BO114,BO120,BO150,BO156)</f>
        <v>-0.15264831955338243</v>
      </c>
      <c r="BP661" s="280"/>
      <c r="BQ661" s="271">
        <f>MAX(BQ6,BQ12,BQ18,BQ24,BQ30,BQ36,BQ42,BQ48,BQ102,BQ108,BQ114,BQ120,BQ150,BQ156)</f>
        <v>-0.13916862981611511</v>
      </c>
      <c r="BR661" s="280"/>
      <c r="BS661" s="271">
        <f>MAX(BS6,BS12,BS18,BS24,BS30,BS36,BS42,BS48,BS102,BS108,BS114,BS120,BS150,BS156)</f>
        <v>-0.12540569342344798</v>
      </c>
      <c r="BT661" s="280"/>
      <c r="BU661" s="271">
        <f>MAX(BU6,BU12,BU18,BU24,BU30,BU36,BU42,BU48,BU102,BU108,BU114,BU120,BU150,BU156)</f>
        <v>-0.1514314866538794</v>
      </c>
      <c r="BV661" s="280"/>
      <c r="BW661" s="271">
        <f>MAX(BW6,BW12,BW18,BW24,BW30,BW36,BW42,BW48,BW102,BW108,BW114,BW120,BW150,BW156)</f>
        <v>-0.12699367090783298</v>
      </c>
      <c r="BX661" s="565"/>
      <c r="BY661" s="566"/>
      <c r="BZ661" s="566"/>
      <c r="CA661" s="566"/>
      <c r="CB661" s="566"/>
      <c r="CC661" s="271">
        <f>MAX(CC6,CC12,CC18,CC24,CC30,CC36,CC42,CC48,CC102,CC108,CC114,CC120,CC150,CC156)</f>
        <v>0.12710645663371664</v>
      </c>
      <c r="CD661" s="286"/>
      <c r="CE661" s="139">
        <f>MAX(CE6,CE12,CE18,CE24,CE30,CE36,CE42,CE48,CE102,CE108,CE114,CE120,CE150,CE156)</f>
        <v>0</v>
      </c>
      <c r="CF661" s="283"/>
      <c r="CG661" s="139">
        <f>MAX(CG6,CG12,CG18,CG24,CG30,CG36,CG42,CG48,CG102,CG108,CG114,CG120,CG150,CG156)</f>
        <v>0</v>
      </c>
      <c r="CH661" s="283"/>
    </row>
    <row r="662" spans="1:86" ht="17" customHeight="1" x14ac:dyDescent="0.2">
      <c r="X662" s="109"/>
      <c r="Y662" s="358"/>
      <c r="Z662" s="358"/>
      <c r="AA662" s="109"/>
      <c r="AC662" s="237"/>
      <c r="AT662" s="109"/>
      <c r="AU662" s="109"/>
      <c r="AV662" s="109"/>
      <c r="AW662" s="109"/>
      <c r="AX662" s="109"/>
      <c r="AY662" s="109"/>
      <c r="AZ662" s="109"/>
      <c r="BA662" s="109"/>
      <c r="BB662" s="485"/>
      <c r="BC662" s="94" t="s">
        <v>170</v>
      </c>
      <c r="BD662" s="607" t="s">
        <v>46</v>
      </c>
      <c r="BE662" s="264">
        <f>AVERAGE(BE8,BE14,BE20,BE26,BE32,BE38,BE44,BE50,BE104,BE110,BE116,BE122,BE152,BE158)</f>
        <v>-0.30481231835320727</v>
      </c>
      <c r="BF662" s="275"/>
      <c r="BG662" s="276"/>
      <c r="BH662" s="276"/>
      <c r="BI662" s="276"/>
      <c r="BJ662" s="276"/>
      <c r="BK662" s="264">
        <f>AVERAGE(BK8,BK14,BK20,BK26,BK32,BK38,BK44,BK50,BK104,BK110,BK116,BK122,BK152,BK158)</f>
        <v>-0.28429533579322486</v>
      </c>
      <c r="BL662" s="280"/>
      <c r="BM662" s="264">
        <f>AVERAGE(BM8,BM14,BM20,BM26,BM32,BM38,BM44,BM50,BM104,BM110,BM116,BM122,BM152,BM158)</f>
        <v>-0.29015285565038607</v>
      </c>
      <c r="BN662" s="280"/>
      <c r="BO662" s="264">
        <f>AVERAGE(BO8,BO14,BO20,BO26,BO32,BO38,BO44,BO50,BO104,BO110,BO116,BO122,BO152,BO158)</f>
        <v>-0.33037466125340181</v>
      </c>
      <c r="BP662" s="280"/>
      <c r="BQ662" s="264">
        <f>AVERAGE(BQ8,BQ14,BQ20,BQ26,BQ32,BQ38,BQ44,BQ50,BQ104,BQ110,BQ116,BQ122,BQ152,BQ158)</f>
        <v>-0.32341185216526996</v>
      </c>
      <c r="BR662" s="280"/>
      <c r="BS662" s="264">
        <f>AVERAGE(BS8,BS14,BS20,BS26,BS32,BS38,BS44,BS50,BS104,BS110,BS116,BS122,BS152,BS158)</f>
        <v>-0.29328529079461335</v>
      </c>
      <c r="BT662" s="280"/>
      <c r="BU662" s="264">
        <f>AVERAGE(BU8,BU14,BU20,BU26,BU32,BU38,BU44,BU50,BU104,BU110,BU116,BU122,BU152,BU158)</f>
        <v>-0.32903520117504381</v>
      </c>
      <c r="BV662" s="280"/>
      <c r="BW662" s="264">
        <f>AVERAGE(BW8,BW14,BW20,BW26,BW32,BW38,BW44,BW50,BW104,BW110,BW116,BW122,BW152,BW158)</f>
        <v>-0.30912318524550791</v>
      </c>
      <c r="BX662" s="565"/>
      <c r="BY662" s="566"/>
      <c r="BZ662" s="566"/>
      <c r="CA662" s="566"/>
      <c r="CB662" s="566"/>
      <c r="CC662" s="264">
        <f>AVERAGE(CC8,CC14,CC20,CC26,CC32,CC38,CC44,CC50,CC104,CC110,CC116,CC122,CC152,CC158)</f>
        <v>-6.3510671599451507E-2</v>
      </c>
      <c r="CD662" s="286"/>
      <c r="CE662" s="266">
        <f>AVERAGE(CE8,CE14,CE20,CE26,CE32,CE38,CE44,CE50,CE104,CE110,CE116,CE122,CE152,CE158)</f>
        <v>0</v>
      </c>
      <c r="CF662" s="283"/>
      <c r="CG662" s="266">
        <f>AVERAGE(CG8,CG14,CG20,CG26,CG32,CG38,CG44,CG50,CG104,CG110,CG116,CG122,CG152,CG158)</f>
        <v>0</v>
      </c>
      <c r="CH662" s="283"/>
    </row>
    <row r="663" spans="1:86" ht="17" customHeight="1" x14ac:dyDescent="0.2">
      <c r="X663" s="109"/>
      <c r="Y663" s="358"/>
      <c r="Z663" s="358"/>
      <c r="AA663" s="109"/>
      <c r="AC663" s="237"/>
      <c r="AT663" s="109"/>
      <c r="AU663" s="109"/>
      <c r="AV663" s="109"/>
      <c r="AW663" s="109"/>
      <c r="AX663" s="109"/>
      <c r="AY663" s="109"/>
      <c r="AZ663" s="109"/>
      <c r="BA663" s="109"/>
      <c r="BB663" s="485"/>
      <c r="BC663" s="94" t="s">
        <v>171</v>
      </c>
      <c r="BD663" s="608"/>
      <c r="BE663" s="242">
        <f>MIN(BE8,BE14,BE20,BE26,BE32,BE38,BE44,BE50,BE104,BE110,BE116,BE122,BE152,BE158)</f>
        <v>-0.44291941678125601</v>
      </c>
      <c r="BF663" s="275"/>
      <c r="BG663" s="276"/>
      <c r="BH663" s="276"/>
      <c r="BI663" s="276"/>
      <c r="BJ663" s="276"/>
      <c r="BK663" s="242">
        <f>MIN(BK8,BK14,BK20,BK26,BK32,BK38,BK44,BK50,BK104,BK110,BK116,BK122,BK152,BK158)</f>
        <v>-0.466185461043918</v>
      </c>
      <c r="BL663" s="280"/>
      <c r="BM663" s="242">
        <f>MIN(BM8,BM14,BM20,BM26,BM32,BM38,BM44,BM50,BM104,BM110,BM116,BM122,BM152,BM158)</f>
        <v>-0.43864294766883372</v>
      </c>
      <c r="BN663" s="280"/>
      <c r="BO663" s="242">
        <f>MIN(BO8,BO14,BO20,BO26,BO32,BO38,BO44,BO50,BO104,BO110,BO116,BO122,BO152,BO158)</f>
        <v>-0.47698407010534527</v>
      </c>
      <c r="BP663" s="280"/>
      <c r="BQ663" s="242">
        <f>MIN(BQ8,BQ14,BQ20,BQ26,BQ32,BQ38,BQ44,BQ50,BQ104,BQ110,BQ116,BQ122,BQ152,BQ158)</f>
        <v>-0.46741286303921536</v>
      </c>
      <c r="BR663" s="280"/>
      <c r="BS663" s="242">
        <f>MIN(BS8,BS14,BS20,BS26,BS32,BS38,BS44,BS50,BS104,BS110,BS116,BS122,BS152,BS158)</f>
        <v>-0.42181018688824057</v>
      </c>
      <c r="BT663" s="280"/>
      <c r="BU663" s="242">
        <f>MIN(BU8,BU14,BU20,BU26,BU32,BU38,BU44,BU50,BU104,BU110,BU116,BU122,BU152,BU158)</f>
        <v>-0.52770499027604201</v>
      </c>
      <c r="BV663" s="280"/>
      <c r="BW663" s="242">
        <f>MIN(BW8,BW14,BW20,BW26,BW32,BW38,BW44,BW50,BW104,BW110,BW116,BW122,BW152,BW158)</f>
        <v>-0.4430243759149336</v>
      </c>
      <c r="BX663" s="565"/>
      <c r="BY663" s="566"/>
      <c r="BZ663" s="566"/>
      <c r="CA663" s="566"/>
      <c r="CB663" s="566"/>
      <c r="CC663" s="242">
        <f>MIN(CC8,CC14,CC20,CC26,CC32,CC38,CC44,CC50,CC104,CC110,CC116,CC122,CC152,CC158)</f>
        <v>-0.79619396819862132</v>
      </c>
      <c r="CD663" s="286"/>
      <c r="CE663" s="138">
        <f>MIN(CE8,CE14,CE20,CE26,CE32,CE38,CE44,CE50,CE104,CE110,CE116,CE122,CE152,CE158)</f>
        <v>0</v>
      </c>
      <c r="CF663" s="283"/>
      <c r="CG663" s="138">
        <f>MIN(CG8,CG14,CG20,CG26,CG32,CG38,CG44,CG50,CG104,CG110,CG116,CG122,CG152,CG158)</f>
        <v>0</v>
      </c>
      <c r="CH663" s="283"/>
    </row>
    <row r="664" spans="1:86" ht="17" customHeight="1" thickBot="1" x14ac:dyDescent="0.25">
      <c r="X664" s="109"/>
      <c r="Y664" s="358"/>
      <c r="Z664" s="358"/>
      <c r="AA664" s="109"/>
      <c r="AT664" s="109"/>
      <c r="AU664" s="109"/>
      <c r="AV664" s="109"/>
      <c r="AW664" s="109"/>
      <c r="AX664" s="109"/>
      <c r="AY664" s="109"/>
      <c r="AZ664" s="109"/>
      <c r="BA664" s="109"/>
      <c r="BB664" s="486"/>
      <c r="BC664" s="96" t="s">
        <v>172</v>
      </c>
      <c r="BD664" s="609"/>
      <c r="BE664" s="271">
        <f>MAX(BE8,BE14,BE20,BE26,BE32,BE38,BE44,BE50,BE104,BE110,BE116,BE122,BE152,BE158)</f>
        <v>-0.14627558289944387</v>
      </c>
      <c r="BF664" s="277"/>
      <c r="BG664" s="278"/>
      <c r="BH664" s="278"/>
      <c r="BI664" s="278"/>
      <c r="BJ664" s="278"/>
      <c r="BK664" s="271">
        <f>MAX(BK8,BK14,BK20,BK26,BK32,BK38,BK44,BK50,BK104,BK110,BK116,BK122,BK152,BK158)</f>
        <v>-0.1285823022896615</v>
      </c>
      <c r="BL664" s="281"/>
      <c r="BM664" s="271">
        <f>MAX(BM8,BM14,BM20,BM26,BM32,BM38,BM44,BM50,BM104,BM110,BM116,BM122,BM152,BM158)</f>
        <v>-0.13159275146265215</v>
      </c>
      <c r="BN664" s="281"/>
      <c r="BO664" s="271">
        <f>MAX(BO8,BO14,BO20,BO26,BO32,BO38,BO44,BO50,BO104,BO110,BO116,BO122,BO152,BO158)</f>
        <v>-0.18043950409796716</v>
      </c>
      <c r="BP664" s="281"/>
      <c r="BQ664" s="271">
        <f>MAX(BQ8,BQ14,BQ20,BQ26,BQ32,BQ38,BQ44,BQ50,BQ104,BQ110,BQ116,BQ122,BQ152,BQ158)</f>
        <v>-0.16961482216792145</v>
      </c>
      <c r="BR664" s="281"/>
      <c r="BS664" s="271">
        <f>MAX(BS8,BS14,BS20,BS26,BS32,BS38,BS44,BS50,BS104,BS110,BS116,BS122,BS152,BS158)</f>
        <v>-0.13938460751472981</v>
      </c>
      <c r="BT664" s="281"/>
      <c r="BU664" s="271">
        <f>MAX(BU8,BU14,BU20,BU26,BU32,BU38,BU44,BU50,BU104,BU110,BU116,BU122,BU152,BU158)</f>
        <v>-0.17473299147877985</v>
      </c>
      <c r="BV664" s="281"/>
      <c r="BW664" s="271">
        <f>MAX(BW8,BW14,BW20,BW26,BW32,BW38,BW44,BW50,BW104,BW110,BW116,BW122,BW152,BW158)</f>
        <v>-0.14726552314388486</v>
      </c>
      <c r="BX664" s="570"/>
      <c r="BY664" s="571"/>
      <c r="BZ664" s="571"/>
      <c r="CA664" s="571"/>
      <c r="CB664" s="571"/>
      <c r="CC664" s="271">
        <f>MAX(CC8,CC14,CC20,CC26,CC32,CC38,CC44,CC50,CC104,CC110,CC116,CC122,CC152,CC158)</f>
        <v>0.23382493915631683</v>
      </c>
      <c r="CD664" s="287"/>
      <c r="CE664" s="139">
        <f>MAX(CE8,CE14,CE20,CE26,CE32,CE38,CE44,CE50,CE104,CE110,CE116,CE122,CE152,CE158)</f>
        <v>0</v>
      </c>
      <c r="CF664" s="284"/>
      <c r="CG664" s="139">
        <f>MAX(CG8,CG14,CG20,CG26,CG32,CG38,CG44,CG50,CG104,CG110,CG116,CG122,CG152,CG158)</f>
        <v>0</v>
      </c>
      <c r="CH664" s="284"/>
    </row>
    <row r="665" spans="1:86" ht="17" customHeight="1" x14ac:dyDescent="0.2">
      <c r="X665" s="109"/>
      <c r="Y665" s="358"/>
      <c r="Z665" s="358"/>
      <c r="AA665" s="109"/>
      <c r="AT665" s="109"/>
      <c r="AU665" s="109"/>
      <c r="AV665" s="109"/>
      <c r="AW665" s="109"/>
      <c r="AX665" s="109"/>
      <c r="AY665" s="109"/>
      <c r="AZ665" s="109"/>
      <c r="BA665" s="109"/>
      <c r="BB665" s="100"/>
      <c r="BC665" s="101"/>
      <c r="BD665" s="102"/>
      <c r="BE665" s="175"/>
      <c r="BF665" s="103"/>
      <c r="BG665" s="103"/>
      <c r="BH665" s="103"/>
      <c r="BI665" s="103"/>
      <c r="BJ665" s="103"/>
      <c r="BK665" s="175"/>
      <c r="BL665" s="103"/>
      <c r="BM665" s="175"/>
      <c r="BN665" s="103"/>
      <c r="BO665" s="175"/>
      <c r="BP665" s="103"/>
      <c r="BQ665" s="175"/>
      <c r="BR665" s="103"/>
      <c r="BS665" s="175"/>
      <c r="BT665" s="103"/>
      <c r="BU665" s="175"/>
      <c r="BV665" s="103"/>
      <c r="BW665" s="175"/>
      <c r="BX665" s="103"/>
      <c r="BY665" s="103"/>
      <c r="BZ665" s="103"/>
      <c r="CA665" s="103"/>
      <c r="CB665" s="103"/>
      <c r="CC665" s="175"/>
      <c r="CD665" s="184"/>
      <c r="CE665" s="175"/>
      <c r="CF665" s="142"/>
      <c r="CG665" s="175"/>
      <c r="CH665" s="142"/>
    </row>
    <row r="666" spans="1:86" ht="17" customHeight="1" thickBot="1" x14ac:dyDescent="0.25">
      <c r="A666" s="104"/>
      <c r="B666" s="104"/>
      <c r="C666" s="104"/>
      <c r="D666" s="143"/>
      <c r="F666" s="109">
        <f>SUM(F561,F579)</f>
        <v>72</v>
      </c>
      <c r="G666" s="109">
        <f>SUM(G561,G579)</f>
        <v>72</v>
      </c>
      <c r="X666" s="109"/>
      <c r="Y666" s="358"/>
      <c r="Z666" s="358"/>
      <c r="AA666" s="109"/>
      <c r="AC666" s="109">
        <f>SUM(AC561,AC579)</f>
        <v>72</v>
      </c>
      <c r="AT666" s="109"/>
      <c r="AU666" s="109"/>
      <c r="AV666" s="109"/>
      <c r="AW666" s="109"/>
      <c r="AX666" s="132">
        <f>AC666/F666</f>
        <v>1</v>
      </c>
      <c r="AY666" s="109"/>
      <c r="AZ666" s="109"/>
      <c r="BA666" s="109"/>
      <c r="BB666" s="105"/>
      <c r="BC666" s="106"/>
      <c r="BD666" s="107"/>
      <c r="BE666" s="122"/>
      <c r="BF666" s="108"/>
      <c r="BG666" s="108"/>
      <c r="BH666" s="108"/>
      <c r="BI666" s="108"/>
      <c r="BJ666" s="108"/>
      <c r="BK666" s="122"/>
      <c r="BL666" s="108"/>
      <c r="BM666" s="122"/>
      <c r="BN666" s="108"/>
      <c r="BO666" s="122"/>
      <c r="BP666" s="108"/>
      <c r="BQ666" s="122"/>
      <c r="BR666" s="108"/>
      <c r="BS666" s="122"/>
      <c r="BT666" s="108"/>
      <c r="BU666" s="122"/>
      <c r="BV666" s="108"/>
      <c r="BW666" s="122"/>
      <c r="BX666" s="108"/>
      <c r="BY666" s="108"/>
      <c r="BZ666" s="108"/>
      <c r="CA666" s="108"/>
      <c r="CB666" s="108"/>
      <c r="CC666" s="185"/>
      <c r="CD666" s="186"/>
      <c r="CE666" s="143"/>
      <c r="CF666" s="144"/>
      <c r="CG666" s="143"/>
      <c r="CH666" s="144"/>
    </row>
    <row r="667" spans="1:86" ht="17" customHeight="1" thickBot="1" x14ac:dyDescent="0.25">
      <c r="C667" s="132" t="s">
        <v>261</v>
      </c>
      <c r="V667" s="237" t="s">
        <v>169</v>
      </c>
      <c r="W667" s="237" t="s">
        <v>169</v>
      </c>
      <c r="X667" s="109">
        <f>GEOMEAN(X52:X99,X124:X147)</f>
        <v>2.5981183708065996</v>
      </c>
      <c r="Y667" s="358">
        <f>GEOMEAN(Y52:Y99,Y124:Y147)</f>
        <v>5.4674582257716864</v>
      </c>
      <c r="Z667" s="358">
        <f>GEOMEAN(Z52:Z99,Z124:Z147)</f>
        <v>8.8099766421336358</v>
      </c>
      <c r="AA667" s="109">
        <f>GEOMEAN(AA52:AA99,AA124:AA147)</f>
        <v>0.73855011677502869</v>
      </c>
      <c r="AT667" s="109">
        <f t="shared" ref="AT667:BA667" si="295">GEOMEAN(AT52:AT99,AT124:AT147)</f>
        <v>14.256557023785188</v>
      </c>
      <c r="AU667" s="358">
        <f t="shared" si="295"/>
        <v>5.4674582257716864</v>
      </c>
      <c r="AV667" s="358">
        <f t="shared" si="295"/>
        <v>8.8099766421336358</v>
      </c>
      <c r="AW667" s="109">
        <f t="shared" si="295"/>
        <v>20.85021984563928</v>
      </c>
      <c r="AX667" s="109">
        <f t="shared" si="295"/>
        <v>28.23128637049625</v>
      </c>
      <c r="AY667" s="109">
        <f t="shared" si="295"/>
        <v>5.4872623141335799</v>
      </c>
      <c r="AZ667" s="109">
        <f t="shared" si="295"/>
        <v>1</v>
      </c>
      <c r="BA667" s="109">
        <f t="shared" si="295"/>
        <v>1</v>
      </c>
      <c r="BB667" s="624" t="str">
        <f>C667</f>
        <v>Overall Mandatory 422</v>
      </c>
      <c r="BC667" s="366" t="s">
        <v>170</v>
      </c>
      <c r="BD667" s="614" t="s">
        <v>39</v>
      </c>
      <c r="BE667" s="241">
        <f>AVERAGE(BE52,BE58,BE64,BE70,BE76,BE82,BE88,BE94,BE124,BE130,BE136,BE142)</f>
        <v>-0.23893655172974426</v>
      </c>
      <c r="BF667" s="243">
        <f>AVERAGE(BF52:BF99,BF124:BF147)</f>
        <v>-0.27036017427566861</v>
      </c>
      <c r="BG667" s="243">
        <f t="shared" ref="BG667:BJ667" si="296">AVERAGE(BG52:BG99,BG124:BG147)</f>
        <v>-0.37298023734462721</v>
      </c>
      <c r="BH667" s="243">
        <f t="shared" si="296"/>
        <v>-0.39925667280956162</v>
      </c>
      <c r="BI667" s="243">
        <f t="shared" si="296"/>
        <v>-0.28686522316900942</v>
      </c>
      <c r="BJ667" s="243">
        <f t="shared" si="296"/>
        <v>-0.27962083673978261</v>
      </c>
      <c r="BK667" s="241">
        <f>AVERAGE(BK52,BK58,BK64,BK70,BK76,BK82,BK88,BK94,BK124,BK130,BK136,BK142)</f>
        <v>-0.2294891598779473</v>
      </c>
      <c r="BL667" s="243">
        <f t="shared" ref="BL667" si="297">AVERAGE(BL52:BL99,BL124:BL147)</f>
        <v>-0.25710072554832891</v>
      </c>
      <c r="BM667" s="241">
        <f>AVERAGE(BM52,BM58,BM64,BM70,BM76,BM82,BM88,BM94,BM124,BM130,BM136,BM142)</f>
        <v>-0.23687718300143298</v>
      </c>
      <c r="BN667" s="243">
        <f t="shared" ref="BN667" si="298">AVERAGE(BN52:BN99,BN124:BN147)</f>
        <v>-0.26613128161852972</v>
      </c>
      <c r="BO667" s="241">
        <f>AVERAGE(BO52,BO58,BO64,BO70,BO76,BO82,BO88,BO94,BO124,BO130,BO136,BO142)</f>
        <v>-0.29554544380906633</v>
      </c>
      <c r="BP667" s="243">
        <f t="shared" ref="BP667" si="299">AVERAGE(BP52:BP99,BP124:BP147)</f>
        <v>-0.33118363175001514</v>
      </c>
      <c r="BQ667" s="241">
        <f>AVERAGE(BQ52,BQ58,BQ64,BQ70,BQ76,BQ82,BQ88,BQ94,BQ124,BQ130,BQ136,BQ142)</f>
        <v>-0.28685710209338416</v>
      </c>
      <c r="BR667" s="243">
        <f t="shared" ref="BR667" si="300">AVERAGE(BR52:BR99,BR124:BR147)</f>
        <v>-0.32196496292527366</v>
      </c>
      <c r="BS667" s="241">
        <f>AVERAGE(BS52,BS58,BS64,BS70,BS76,BS82,BS88,BS94,BS124,BS130,BS136,BS142)</f>
        <v>-0.23801983467567792</v>
      </c>
      <c r="BT667" s="243">
        <f t="shared" ref="BT667" si="301">AVERAGE(BT52:BT99,BT124:BT147)</f>
        <v>-0.26658379024162582</v>
      </c>
      <c r="BU667" s="241">
        <f>AVERAGE(BU52,BU58,BU64,BU70,BU76,BU82,BU88,BU94,BU124,BU130,BU136,BU142)</f>
        <v>-0.27400198419146171</v>
      </c>
      <c r="BV667" s="243">
        <f t="shared" ref="BV667" si="302">AVERAGE(BV52:BV99,BV124:BV147)</f>
        <v>-0.30933675553880241</v>
      </c>
      <c r="BW667" s="241">
        <f>AVERAGE(BW52,BW58,BW64,BW70,BW76,BW82,BW88,BW94,BW124,BW130,BW136,BW142)</f>
        <v>-0.24601175162798117</v>
      </c>
      <c r="BX667" s="243">
        <f t="shared" ref="BX667:CB667" si="303">AVERAGE(BX52:BX99,BX124:BX147)</f>
        <v>-0.27503133899569793</v>
      </c>
      <c r="BY667" s="243">
        <f t="shared" si="303"/>
        <v>-0.37807704877116555</v>
      </c>
      <c r="BZ667" s="243">
        <f t="shared" si="303"/>
        <v>-0.40219999941068824</v>
      </c>
      <c r="CA667" s="243">
        <f t="shared" si="303"/>
        <v>-0.2815171752045092</v>
      </c>
      <c r="CB667" s="243">
        <f t="shared" si="303"/>
        <v>-0.28423991380331626</v>
      </c>
      <c r="CC667" s="241">
        <f>AVERAGE(CC52,CC58,CC64,CC70,CC76,CC82,CC88,CC94,CC124,CC130,CC136,CC142)</f>
        <v>-1.9365362049222228E-2</v>
      </c>
      <c r="CD667" s="192">
        <f t="shared" ref="CD667" si="304">AVERAGE(CD52:CD99,CD124:CD147)</f>
        <v>-3.325872819779524E-2</v>
      </c>
      <c r="CE667" s="400">
        <f>AVERAGE(CE52,CE58,CE64,CE70,CE76,CE82,CE88,CE94,CE124,CE130,CE136,CE142)</f>
        <v>0</v>
      </c>
      <c r="CF667" s="401">
        <f t="shared" ref="CF667" si="305">AVERAGE(CF52:CF99,CF124:CF147)</f>
        <v>0</v>
      </c>
      <c r="CG667" s="400">
        <f>AVERAGE(CG52,CG58,CG64,CG70,CG76,CG82,CG88,CG94,CG124,CG130,CG136,CG142)</f>
        <v>0</v>
      </c>
      <c r="CH667" s="401">
        <f t="shared" ref="CH667" si="306">AVERAGE(CH52:CH99,CH124:CH147)</f>
        <v>0</v>
      </c>
    </row>
    <row r="668" spans="1:86" ht="17" customHeight="1" x14ac:dyDescent="0.2">
      <c r="V668" s="237" t="s">
        <v>41</v>
      </c>
      <c r="W668" s="237" t="s">
        <v>41</v>
      </c>
      <c r="X668" s="109">
        <f>SUM(X52:X99,X124:X147)</f>
        <v>417.62169999999981</v>
      </c>
      <c r="Y668" s="358">
        <f>SUM(Y52:Y99,Y124:Y147)</f>
        <v>489</v>
      </c>
      <c r="Z668" s="358">
        <f>SUM(Z52:Z99,Z124:Z147)</f>
        <v>788</v>
      </c>
      <c r="AA668" s="109">
        <f>SUM(AA52:AA99,AA124:AA147)</f>
        <v>108.6875277777778</v>
      </c>
      <c r="AC668" s="237"/>
      <c r="AT668" s="109">
        <f t="shared" ref="AT668:BA668" si="307">SUM(AT52:AT99,AT124:AT147)</f>
        <v>1919.2023999999997</v>
      </c>
      <c r="AU668" s="358">
        <f t="shared" si="307"/>
        <v>489</v>
      </c>
      <c r="AV668" s="358">
        <f t="shared" si="307"/>
        <v>788</v>
      </c>
      <c r="AW668" s="109">
        <f t="shared" si="307"/>
        <v>3228.4749722222236</v>
      </c>
      <c r="AX668" s="109">
        <f t="shared" si="307"/>
        <v>2324.547715194406</v>
      </c>
      <c r="AY668" s="109">
        <f t="shared" si="307"/>
        <v>443.36904601227133</v>
      </c>
      <c r="AZ668" s="109">
        <f t="shared" si="307"/>
        <v>72</v>
      </c>
      <c r="BA668" s="109">
        <f t="shared" si="307"/>
        <v>72</v>
      </c>
      <c r="BB668" s="485"/>
      <c r="BC668" s="90" t="s">
        <v>171</v>
      </c>
      <c r="BD668" s="565"/>
      <c r="BE668" s="242">
        <f>MIN(BE52,BE58,BE64,BE70,BE76,BE82,BE88,BE94,BE124,BE130,BE136,BE142)</f>
        <v>-0.39578012047868039</v>
      </c>
      <c r="BF668" s="244">
        <f>MIN(BF52:BF99,BF124:BF147)</f>
        <v>-0.42314051266612696</v>
      </c>
      <c r="BG668" s="244">
        <f t="shared" ref="BG668:BJ668" si="308">MIN(BG52:BG99,BG124:BG147)</f>
        <v>-0.59955240432640511</v>
      </c>
      <c r="BH668" s="244">
        <f t="shared" si="308"/>
        <v>-0.6508370624190134</v>
      </c>
      <c r="BI668" s="244">
        <f t="shared" si="308"/>
        <v>-0.4349745251381375</v>
      </c>
      <c r="BJ668" s="244">
        <f t="shared" si="308"/>
        <v>-0.42889904933296319</v>
      </c>
      <c r="BK668" s="242">
        <f>MIN(BK52,BK58,BK64,BK70,BK76,BK82,BK88,BK94,BK124,BK130,BK136,BK142)</f>
        <v>-0.34453485482782964</v>
      </c>
      <c r="BL668" s="244">
        <f t="shared" ref="BL668" si="309">MIN(BL52:BL99,BL124:BL147)</f>
        <v>-0.3970556137304061</v>
      </c>
      <c r="BM668" s="242">
        <f>MIN(BM52,BM58,BM64,BM70,BM76,BM82,BM88,BM94,BM124,BM130,BM136,BM142)</f>
        <v>-0.39026874347292106</v>
      </c>
      <c r="BN668" s="244">
        <f t="shared" ref="BN668" si="310">MIN(BN52:BN99,BN124:BN147)</f>
        <v>-0.39761941629532438</v>
      </c>
      <c r="BO668" s="242">
        <f>MIN(BO52,BO58,BO64,BO70,BO76,BO82,BO88,BO94,BO124,BO130,BO136,BO142)</f>
        <v>-0.54107445672412702</v>
      </c>
      <c r="BP668" s="244">
        <f t="shared" ref="BP668" si="311">MIN(BP52:BP99,BP124:BP147)</f>
        <v>-0.53538654445790379</v>
      </c>
      <c r="BQ668" s="242">
        <f>MIN(BQ52,BQ58,BQ64,BQ70,BQ76,BQ82,BQ88,BQ94,BQ124,BQ130,BQ136,BQ142)</f>
        <v>-0.5050145935628465</v>
      </c>
      <c r="BR668" s="244">
        <f t="shared" ref="BR668" si="312">MIN(BR52:BR99,BR124:BR147)</f>
        <v>-0.52256204511678339</v>
      </c>
      <c r="BS668" s="242">
        <f>MIN(BS52,BS58,BS64,BS70,BS76,BS82,BS88,BS94,BS124,BS130,BS136,BS142)</f>
        <v>-0.39126471750250191</v>
      </c>
      <c r="BT668" s="244">
        <f t="shared" ref="BT668" si="313">MIN(BT52:BT99,BT124:BT147)</f>
        <v>-0.40861368938601361</v>
      </c>
      <c r="BU668" s="242">
        <f>MIN(BU52,BU58,BU64,BU70,BU76,BU82,BU88,BU94,BU124,BU130,BU136,BU142)</f>
        <v>-0.45667054891054948</v>
      </c>
      <c r="BV668" s="244">
        <f t="shared" ref="BV668" si="314">MIN(BV52:BV99,BV124:BV147)</f>
        <v>-0.54996910667391985</v>
      </c>
      <c r="BW668" s="242">
        <f>MIN(BW52,BW58,BW64,BW70,BW76,BW82,BW88,BW94,BW124,BW130,BW136,BW142)</f>
        <v>-0.39782607056661223</v>
      </c>
      <c r="BX668" s="244">
        <f t="shared" ref="BX668:CB668" si="315">MIN(BX52:BX99,BX124:BX147)</f>
        <v>-0.43285451687902921</v>
      </c>
      <c r="BY668" s="244">
        <f t="shared" si="315"/>
        <v>-0.60049655976532013</v>
      </c>
      <c r="BZ668" s="244">
        <f t="shared" si="315"/>
        <v>-0.65316015009022466</v>
      </c>
      <c r="CA668" s="244">
        <f t="shared" si="315"/>
        <v>-0.43675689980440513</v>
      </c>
      <c r="CB668" s="244">
        <f t="shared" si="315"/>
        <v>-0.43810440565216724</v>
      </c>
      <c r="CC668" s="242">
        <f>MIN(CC52,CC58,CC64,CC70,CC76,CC82,CC88,CC94,CC124,CC130,CC136,CC142)</f>
        <v>-0.13227583846100191</v>
      </c>
      <c r="CD668" s="270">
        <f t="shared" ref="CD668" si="316">MIN(CD52:CD99,CD124:CD147)</f>
        <v>-0.18008114914698892</v>
      </c>
      <c r="CE668" s="138">
        <f>MIN(CE52,CE58,CE64,CE70,CE76,CE82,CE88,CE94,CE124,CE130,CE136,CE142)</f>
        <v>0</v>
      </c>
      <c r="CF668" s="140">
        <f t="shared" ref="CF668" si="317">MIN(CF52:CF99,CF124:CF147)</f>
        <v>0</v>
      </c>
      <c r="CG668" s="138">
        <f>MIN(CG52,CG58,CG64,CG70,CG76,CG82,CG88,CG94,CG124,CG130,CG136,CG142)</f>
        <v>0</v>
      </c>
      <c r="CH668" s="140">
        <f t="shared" ref="CH668" si="318">MIN(CH52:CH99,CH124:CH147)</f>
        <v>0</v>
      </c>
    </row>
    <row r="669" spans="1:86" ht="17" customHeight="1" thickBot="1" x14ac:dyDescent="0.25">
      <c r="V669" s="237" t="s">
        <v>172</v>
      </c>
      <c r="W669" s="237" t="s">
        <v>172</v>
      </c>
      <c r="X669" s="109">
        <f>MAX(X52:X99,X124:X147)</f>
        <v>36.120100000000001</v>
      </c>
      <c r="Y669" s="358">
        <f>MAX(Y52:Y99,Y124:Y147)</f>
        <v>14</v>
      </c>
      <c r="Z669" s="358">
        <f>MAX(Z52:Z99,Z124:Z147)</f>
        <v>21</v>
      </c>
      <c r="AA669" s="109">
        <f>MAX(AA52:AA99,AA124:AA147)</f>
        <v>6.8752222222222219</v>
      </c>
      <c r="AC669" s="237"/>
      <c r="AT669" s="109">
        <f t="shared" ref="AT669:BA669" si="319">MAX(AT52:AT99,AT124:AT147)</f>
        <v>100.9543</v>
      </c>
      <c r="AU669" s="358">
        <f t="shared" si="319"/>
        <v>14</v>
      </c>
      <c r="AV669" s="358">
        <f t="shared" si="319"/>
        <v>21</v>
      </c>
      <c r="AW669" s="109">
        <f t="shared" si="319"/>
        <v>236.54238888888889</v>
      </c>
      <c r="AX669" s="109">
        <f t="shared" si="319"/>
        <v>80.80212163221023</v>
      </c>
      <c r="AY669" s="109">
        <f t="shared" si="319"/>
        <v>14.894565217391305</v>
      </c>
      <c r="AZ669" s="109">
        <f t="shared" si="319"/>
        <v>1</v>
      </c>
      <c r="BA669" s="109">
        <f t="shared" si="319"/>
        <v>1</v>
      </c>
      <c r="BB669" s="485"/>
      <c r="BC669" s="90" t="s">
        <v>172</v>
      </c>
      <c r="BD669" s="530"/>
      <c r="BE669" s="271">
        <f>MAX(BE52,BE58,BE64,BE70,BE76,BE82,BE88,BE94,BE124,BE130,BE136,BE142)</f>
        <v>-0.1151320502480544</v>
      </c>
      <c r="BF669" s="252">
        <f>MAX(BF52:BF99,BF124:BF147)</f>
        <v>-0.13403299227199572</v>
      </c>
      <c r="BG669" s="252">
        <f t="shared" ref="BG669:BJ669" si="320">MAX(BG52:BG99,BG124:BG147)</f>
        <v>-0.19036914534359783</v>
      </c>
      <c r="BH669" s="252">
        <f t="shared" si="320"/>
        <v>-0.24233523026774895</v>
      </c>
      <c r="BI669" s="252">
        <f t="shared" si="320"/>
        <v>-0.18632451307585773</v>
      </c>
      <c r="BJ669" s="252">
        <f t="shared" si="320"/>
        <v>-0.16532906008917944</v>
      </c>
      <c r="BK669" s="271">
        <f>MAX(BK52,BK58,BK64,BK70,BK76,BK82,BK88,BK94,BK124,BK130,BK136,BK142)</f>
        <v>-0.10671266876104024</v>
      </c>
      <c r="BL669" s="252">
        <f t="shared" ref="BL669" si="321">MAX(BL52:BL99,BL124:BL147)</f>
        <v>-0.12286954751684476</v>
      </c>
      <c r="BM669" s="271">
        <f>MAX(BM52,BM58,BM64,BM70,BM76,BM82,BM88,BM94,BM124,BM130,BM136,BM142)</f>
        <v>-0.10691789522021822</v>
      </c>
      <c r="BN669" s="252">
        <f t="shared" ref="BN669" si="322">MAX(BN52:BN99,BN124:BN147)</f>
        <v>-0.12327480525410561</v>
      </c>
      <c r="BO669" s="271">
        <f>MAX(BO52,BO58,BO64,BO70,BO76,BO82,BO88,BO94,BO124,BO130,BO136,BO142)</f>
        <v>-0.11429089256225911</v>
      </c>
      <c r="BP669" s="252">
        <f t="shared" ref="BP669" si="323">MAX(BP52:BP99,BP124:BP147)</f>
        <v>-0.20731094955428153</v>
      </c>
      <c r="BQ669" s="271">
        <f>MAX(BQ52,BQ58,BQ64,BQ70,BQ76,BQ82,BQ88,BQ94,BQ124,BQ130,BQ136,BQ142)</f>
        <v>-0.14762170737854396</v>
      </c>
      <c r="BR669" s="252">
        <f t="shared" ref="BR669" si="324">MAX(BR52:BR99,BR124:BR147)</f>
        <v>-0.19454947073887119</v>
      </c>
      <c r="BS669" s="271">
        <f>MAX(BS52,BS58,BS64,BS70,BS76,BS82,BS88,BS94,BS124,BS130,BS136,BS142)</f>
        <v>-0.10963166947186098</v>
      </c>
      <c r="BT669" s="252">
        <f t="shared" ref="BT669" si="325">MAX(BT52:BT99,BT124:BT147)</f>
        <v>-0.12547245503825055</v>
      </c>
      <c r="BU669" s="271">
        <f>MAX(BU52,BU58,BU64,BU70,BU76,BU82,BU88,BU94,BU124,BU130,BU136,BU142)</f>
        <v>-0.15482678232383873</v>
      </c>
      <c r="BV669" s="252">
        <f t="shared" ref="BV669" si="326">MAX(BV52:BV99,BV124:BV147)</f>
        <v>-0.20362262365237471</v>
      </c>
      <c r="BW669" s="271">
        <f>MAX(BW52,BW58,BW64,BW70,BW76,BW82,BW88,BW94,BW124,BW130,BW136,BW142)</f>
        <v>-0.12385079303373336</v>
      </c>
      <c r="BX669" s="252">
        <f t="shared" ref="BX669:CB669" si="327">MAX(BX52:BX99,BX124:BX147)</f>
        <v>-0.14255036806839261</v>
      </c>
      <c r="BY669" s="252">
        <f t="shared" si="327"/>
        <v>-0.19578726196244012</v>
      </c>
      <c r="BZ669" s="252">
        <f t="shared" si="327"/>
        <v>-0.24588009235298958</v>
      </c>
      <c r="CA669" s="252">
        <f t="shared" si="327"/>
        <v>-0.14808460863803175</v>
      </c>
      <c r="CB669" s="252">
        <f t="shared" si="327"/>
        <v>-0.17412891790970339</v>
      </c>
      <c r="CC669" s="271">
        <f>MAX(CC52,CC58,CC64,CC70,CC76,CC82,CC88,CC94,CC124,CC130,CC136,CC142)</f>
        <v>3.5979763887492765E-2</v>
      </c>
      <c r="CD669" s="150">
        <f t="shared" ref="CD669" si="328">MAX(CD52:CD99,CD124:CD147)</f>
        <v>3.5464385501092877E-2</v>
      </c>
      <c r="CE669" s="139">
        <f>MAX(CE52,CE58,CE64,CE70,CE76,CE82,CE88,CE94,CE124,CE130,CE136,CE142)</f>
        <v>0</v>
      </c>
      <c r="CF669" s="141">
        <f t="shared" ref="CF669" si="329">MAX(CF52:CF99,CF124:CF147)</f>
        <v>0</v>
      </c>
      <c r="CG669" s="139">
        <f>MAX(CG52,CG58,CG64,CG70,CG76,CG82,CG88,CG94,CG124,CG130,CG136,CG142)</f>
        <v>0</v>
      </c>
      <c r="CH669" s="141">
        <f t="shared" ref="CH669" si="330">MAX(CH52:CH99,CH124:CH147)</f>
        <v>0</v>
      </c>
    </row>
    <row r="670" spans="1:86" ht="17" customHeight="1" thickBot="1" x14ac:dyDescent="0.25">
      <c r="V670" s="237" t="s">
        <v>171</v>
      </c>
      <c r="W670" s="237" t="s">
        <v>171</v>
      </c>
      <c r="X670" s="109">
        <f>MIN(X52:X99,X124:X147)</f>
        <v>9.1999999999999998E-2</v>
      </c>
      <c r="Y670" s="358">
        <f>MIN(Y52:Y99,Y124:Y147)</f>
        <v>2</v>
      </c>
      <c r="Z670" s="358">
        <f>MIN(Z52:Z99,Z124:Z147)</f>
        <v>4</v>
      </c>
      <c r="AA670" s="109">
        <f>MIN(AA52:AA99,AA124:AA147)</f>
        <v>4.7666666666666663E-2</v>
      </c>
      <c r="AC670" s="237"/>
      <c r="AT670" s="109">
        <f t="shared" ref="AT670:BA670" si="331">MIN(AT52:AT99,AT124:AT147)</f>
        <v>1.0829</v>
      </c>
      <c r="AU670" s="358">
        <f t="shared" si="331"/>
        <v>2</v>
      </c>
      <c r="AV670" s="358">
        <f t="shared" si="331"/>
        <v>4</v>
      </c>
      <c r="AW670" s="109">
        <f t="shared" si="331"/>
        <v>1.5222500000000001</v>
      </c>
      <c r="AX670" s="109">
        <f t="shared" si="331"/>
        <v>12.493350077059191</v>
      </c>
      <c r="AY670" s="109">
        <f t="shared" si="331"/>
        <v>2.3322322785228247</v>
      </c>
      <c r="AZ670" s="109">
        <f t="shared" si="331"/>
        <v>1</v>
      </c>
      <c r="BA670" s="109">
        <f t="shared" si="331"/>
        <v>1</v>
      </c>
      <c r="BB670" s="485"/>
      <c r="BC670" s="90" t="s">
        <v>170</v>
      </c>
      <c r="BD670" s="606" t="s">
        <v>147</v>
      </c>
      <c r="BE670" s="241">
        <f>AVERAGE(BE54,BE60,BE66,BE72,BE78,BE84,BE90,BE96,BE126,BE132,BE138,BE144)</f>
        <v>-0.27121728366627645</v>
      </c>
      <c r="BF670" s="273"/>
      <c r="BG670" s="274"/>
      <c r="BH670" s="274"/>
      <c r="BI670" s="274"/>
      <c r="BJ670" s="274"/>
      <c r="BK670" s="241">
        <f>AVERAGE(BK54,BK60,BK66,BK72,BK78,BK84,BK90,BK96,BK126,BK132,BK138,BK144)</f>
        <v>-0.2589751792960911</v>
      </c>
      <c r="BL670" s="279"/>
      <c r="BM670" s="241">
        <f>AVERAGE(BM54,BM60,BM66,BM72,BM78,BM84,BM90,BM96,BM126,BM132,BM138,BM144)</f>
        <v>-0.2695205329211014</v>
      </c>
      <c r="BN670" s="279"/>
      <c r="BO670" s="241">
        <f>AVERAGE(BO54,BO60,BO66,BO72,BO78,BO84,BO90,BO96,BO126,BO132,BO138,BO144)</f>
        <v>-0.31876360107669993</v>
      </c>
      <c r="BP670" s="279"/>
      <c r="BQ670" s="241">
        <f>AVERAGE(BQ54,BQ60,BQ66,BQ72,BQ78,BQ84,BQ90,BQ96,BQ126,BQ132,BQ138,BQ144)</f>
        <v>-0.30930567897257027</v>
      </c>
      <c r="BR670" s="279"/>
      <c r="BS670" s="241">
        <f>AVERAGE(BS54,BS60,BS66,BS72,BS78,BS84,BS90,BS96,BS126,BS132,BS138,BS144)</f>
        <v>-0.26922589978428363</v>
      </c>
      <c r="BT670" s="279"/>
      <c r="BU670" s="241">
        <f>AVERAGE(BU54,BU60,BU66,BU72,BU78,BU84,BU90,BU96,BU126,BU132,BU138,BU144)</f>
        <v>-0.30736284577010026</v>
      </c>
      <c r="BV670" s="279"/>
      <c r="BW670" s="241">
        <f>AVERAGE(BW54,BW60,BW66,BW72,BW78,BW84,BW90,BW96,BW126,BW132,BW138,BW144)</f>
        <v>-0.27564884259439759</v>
      </c>
      <c r="BX670" s="563"/>
      <c r="BY670" s="564"/>
      <c r="BZ670" s="564"/>
      <c r="CA670" s="564"/>
      <c r="CB670" s="564"/>
      <c r="CC670" s="241">
        <f>AVERAGE(CC54,CC60,CC66,CC72,CC78,CC84,CC90,CC96,CC126,CC132,CC138,CC144)</f>
        <v>-1.7257993752427842E-2</v>
      </c>
      <c r="CD670" s="285"/>
      <c r="CE670" s="400">
        <f>AVERAGE(CE54,CE60,CE66,CE72,CE78,CE84,CE90,CE96,CE126,CE132,CE138,CE144)</f>
        <v>0</v>
      </c>
      <c r="CF670" s="282"/>
      <c r="CG670" s="400">
        <f>AVERAGE(CG54,CG60,CG66,CG72,CG78,CG84,CG90,CG96,CG126,CG132,CG138,CG144)</f>
        <v>0</v>
      </c>
      <c r="CH670" s="282"/>
    </row>
    <row r="671" spans="1:86" ht="17" customHeight="1" x14ac:dyDescent="0.2">
      <c r="V671" s="237" t="s">
        <v>173</v>
      </c>
      <c r="W671" s="237" t="s">
        <v>173</v>
      </c>
      <c r="X671" s="109"/>
      <c r="Y671" s="109"/>
      <c r="Z671" s="109"/>
      <c r="AA671" s="109"/>
      <c r="AC671" s="237"/>
      <c r="AT671" s="93">
        <f>AT667/X667</f>
        <v>5.4872623141335799</v>
      </c>
      <c r="AU671" s="93">
        <f>AU667/Y667</f>
        <v>1</v>
      </c>
      <c r="AV671" s="93">
        <f>AV667/Z667</f>
        <v>1</v>
      </c>
      <c r="AW671" s="93">
        <f>AW667/AA667</f>
        <v>28.23128637049625</v>
      </c>
      <c r="AX671" s="109"/>
      <c r="AY671" s="109"/>
      <c r="AZ671" s="109"/>
      <c r="BA671" s="109"/>
      <c r="BB671" s="485"/>
      <c r="BC671" s="90" t="s">
        <v>171</v>
      </c>
      <c r="BD671" s="565"/>
      <c r="BE671" s="242">
        <f>MIN(BE54,BE60,BE66,BE72,BE78,BE84,BE90,BE96,BE126,BE132,BE138,BE144)</f>
        <v>-0.45254360144201433</v>
      </c>
      <c r="BF671" s="275"/>
      <c r="BG671" s="276"/>
      <c r="BH671" s="276"/>
      <c r="BI671" s="276"/>
      <c r="BJ671" s="276"/>
      <c r="BK671" s="242">
        <f>MIN(BK54,BK60,BK66,BK72,BK78,BK84,BK90,BK96,BK126,BK132,BK138,BK144)</f>
        <v>-0.45332464190468491</v>
      </c>
      <c r="BL671" s="280"/>
      <c r="BM671" s="242">
        <f>MIN(BM54,BM60,BM66,BM72,BM78,BM84,BM90,BM96,BM126,BM132,BM138,BM144)</f>
        <v>-0.45900212873181301</v>
      </c>
      <c r="BN671" s="280"/>
      <c r="BO671" s="242">
        <f>MIN(BO54,BO60,BO66,BO72,BO78,BO84,BO90,BO96,BO126,BO132,BO138,BO144)</f>
        <v>-0.57716633563521524</v>
      </c>
      <c r="BP671" s="280"/>
      <c r="BQ671" s="242">
        <f>MIN(BQ54,BQ60,BQ66,BQ72,BQ78,BQ84,BQ90,BQ96,BQ126,BQ132,BQ138,BQ144)</f>
        <v>-0.5573961969541954</v>
      </c>
      <c r="BR671" s="280"/>
      <c r="BS671" s="242">
        <f>MIN(BS54,BS60,BS66,BS72,BS78,BS84,BS90,BS96,BS126,BS132,BS138,BS144)</f>
        <v>-0.45328109154384477</v>
      </c>
      <c r="BT671" s="280"/>
      <c r="BU671" s="242">
        <f>MIN(BU54,BU60,BU66,BU72,BU78,BU84,BU90,BU96,BU126,BU132,BU138,BU144)</f>
        <v>-0.5723107157311722</v>
      </c>
      <c r="BV671" s="280"/>
      <c r="BW671" s="242">
        <f>MIN(BW54,BW60,BW66,BW72,BW78,BW84,BW90,BW96,BW126,BW132,BW138,BW144)</f>
        <v>-0.46000476104622257</v>
      </c>
      <c r="BX671" s="565"/>
      <c r="BY671" s="566"/>
      <c r="BZ671" s="566"/>
      <c r="CA671" s="566"/>
      <c r="CB671" s="566"/>
      <c r="CC671" s="242">
        <f>MIN(CC54,CC60,CC66,CC72,CC78,CC84,CC90,CC96,CC126,CC132,CC138,CC144)</f>
        <v>-0.14319105824019329</v>
      </c>
      <c r="CD671" s="286"/>
      <c r="CE671" s="138">
        <f>MIN(CE54,CE60,CE66,CE72,CE78,CE84,CE90,CE96,CE126,CE132,CE138,CE144)</f>
        <v>0</v>
      </c>
      <c r="CF671" s="283"/>
      <c r="CG671" s="138">
        <f>MIN(CG54,CG60,CG66,CG72,CG78,CG84,CG90,CG96,CG126,CG132,CG138,CG144)</f>
        <v>0</v>
      </c>
      <c r="CH671" s="283"/>
    </row>
    <row r="672" spans="1:86" ht="17" customHeight="1" thickBot="1" x14ac:dyDescent="0.25">
      <c r="X672" s="109"/>
      <c r="Y672" s="109"/>
      <c r="Z672" s="109"/>
      <c r="AA672" s="109"/>
      <c r="AC672" s="237"/>
      <c r="AT672" s="109"/>
      <c r="AU672" s="109"/>
      <c r="AV672" s="109"/>
      <c r="AW672" s="109"/>
      <c r="AX672" s="109"/>
      <c r="AY672" s="109"/>
      <c r="AZ672" s="109"/>
      <c r="BA672" s="109"/>
      <c r="BB672" s="485"/>
      <c r="BC672" s="90" t="s">
        <v>172</v>
      </c>
      <c r="BD672" s="530"/>
      <c r="BE672" s="271">
        <f>MAX(BE54,BE60,BE66,BE72,BE78,BE84,BE90,BE96,BE126,BE132,BE138,BE144)</f>
        <v>-0.13763668375785376</v>
      </c>
      <c r="BF672" s="275"/>
      <c r="BG672" s="276"/>
      <c r="BH672" s="276"/>
      <c r="BI672" s="276"/>
      <c r="BJ672" s="276"/>
      <c r="BK672" s="271">
        <f>MAX(BK54,BK60,BK66,BK72,BK78,BK84,BK90,BK96,BK126,BK132,BK138,BK144)</f>
        <v>-0.11775466548165436</v>
      </c>
      <c r="BL672" s="280"/>
      <c r="BM672" s="271">
        <f>MAX(BM54,BM60,BM66,BM72,BM78,BM84,BM90,BM96,BM126,BM132,BM138,BM144)</f>
        <v>-0.11957222823559976</v>
      </c>
      <c r="BN672" s="280"/>
      <c r="BO672" s="271">
        <f>MAX(BO54,BO60,BO66,BO72,BO78,BO84,BO90,BO96,BO126,BO132,BO138,BO144)</f>
        <v>-0.1810001079892023</v>
      </c>
      <c r="BP672" s="280"/>
      <c r="BQ672" s="271">
        <f>MAX(BQ54,BQ60,BQ66,BQ72,BQ78,BQ84,BQ90,BQ96,BQ126,BQ132,BQ138,BQ144)</f>
        <v>-0.17322001368074502</v>
      </c>
      <c r="BR672" s="280"/>
      <c r="BS672" s="271">
        <f>MAX(BS54,BS60,BS66,BS72,BS78,BS84,BS90,BS96,BS126,BS132,BS138,BS144)</f>
        <v>-0.12460155645844717</v>
      </c>
      <c r="BT672" s="280"/>
      <c r="BU672" s="271">
        <f>MAX(BU54,BU60,BU66,BU72,BU78,BU84,BU90,BU96,BU126,BU132,BU138,BU144)</f>
        <v>-0.1980231304616652</v>
      </c>
      <c r="BV672" s="280"/>
      <c r="BW672" s="271">
        <f>MAX(BW54,BW60,BW66,BW72,BW78,BW84,BW90,BW96,BW126,BW132,BW138,BW144)</f>
        <v>-0.14745668426803615</v>
      </c>
      <c r="BX672" s="565"/>
      <c r="BY672" s="566"/>
      <c r="BZ672" s="566"/>
      <c r="CA672" s="566"/>
      <c r="CB672" s="566"/>
      <c r="CC672" s="271">
        <f>MAX(CC54,CC60,CC66,CC72,CC78,CC84,CC90,CC96,CC126,CC132,CC138,CC144)</f>
        <v>8.6342641192365122E-2</v>
      </c>
      <c r="CD672" s="286"/>
      <c r="CE672" s="139">
        <f>MAX(CE54,CE60,CE66,CE72,CE78,CE84,CE90,CE96,CE126,CE132,CE138,CE144)</f>
        <v>0</v>
      </c>
      <c r="CF672" s="283"/>
      <c r="CG672" s="139">
        <f>MAX(CG54,CG60,CG66,CG72,CG78,CG84,CG90,CG96,CG126,CG132,CG138,CG144)</f>
        <v>0</v>
      </c>
      <c r="CH672" s="283"/>
    </row>
    <row r="673" spans="24:86" ht="17" customHeight="1" x14ac:dyDescent="0.2">
      <c r="X673" s="109"/>
      <c r="Y673" s="109"/>
      <c r="Z673" s="109"/>
      <c r="AA673" s="109"/>
      <c r="AC673" s="237"/>
      <c r="AT673" s="109"/>
      <c r="AU673" s="109"/>
      <c r="AV673" s="109"/>
      <c r="AW673" s="109"/>
      <c r="AX673" s="109"/>
      <c r="AY673" s="109"/>
      <c r="AZ673" s="109"/>
      <c r="BA673" s="109"/>
      <c r="BB673" s="485"/>
      <c r="BC673" s="94" t="s">
        <v>170</v>
      </c>
      <c r="BD673" s="607" t="s">
        <v>46</v>
      </c>
      <c r="BE673" s="264">
        <f>AVERAGE(BE56,BE62,BE68,BE74,BE80,BE86,BE92,BE98,BE128,BE134,BE140,BE146)</f>
        <v>-0.30079087053442816</v>
      </c>
      <c r="BF673" s="275"/>
      <c r="BG673" s="276"/>
      <c r="BH673" s="276"/>
      <c r="BI673" s="276"/>
      <c r="BJ673" s="276"/>
      <c r="BK673" s="264">
        <f>AVERAGE(BK56,BK62,BK68,BK74,BK80,BK86,BK92,BK98,BK128,BK134,BK140,BK146)</f>
        <v>-0.28626101813856136</v>
      </c>
      <c r="BL673" s="280"/>
      <c r="BM673" s="264">
        <f>AVERAGE(BM56,BM62,BM68,BM74,BM80,BM86,BM92,BM98,BM128,BM134,BM140,BM146)</f>
        <v>-0.29655884767435009</v>
      </c>
      <c r="BN673" s="280"/>
      <c r="BO673" s="264">
        <f>AVERAGE(BO56,BO62,BO68,BO74,BO80,BO86,BO92,BO98,BO128,BO134,BO140,BO146)</f>
        <v>-0.34117845465901664</v>
      </c>
      <c r="BP673" s="280"/>
      <c r="BQ673" s="264">
        <f>AVERAGE(BQ56,BQ62,BQ68,BQ74,BQ80,BQ86,BQ92,BQ98,BQ128,BQ134,BQ140,BQ146)</f>
        <v>-0.33433451483176357</v>
      </c>
      <c r="BR673" s="280"/>
      <c r="BS673" s="264">
        <f>AVERAGE(BS56,BS62,BS68,BS74,BS80,BS86,BS92,BS98,BS128,BS134,BS140,BS146)</f>
        <v>-0.29696897590350307</v>
      </c>
      <c r="BT673" s="280"/>
      <c r="BU673" s="264">
        <f>AVERAGE(BU56,BU62,BU68,BU74,BU80,BU86,BU92,BU98,BU128,BU134,BU140,BU146)</f>
        <v>-0.33932536725082468</v>
      </c>
      <c r="BV673" s="280"/>
      <c r="BW673" s="264">
        <f>AVERAGE(BW56,BW62,BW68,BW74,BW80,BW86,BW92,BW98,BW128,BW134,BW140,BW146)</f>
        <v>-0.30354816683231517</v>
      </c>
      <c r="BX673" s="565"/>
      <c r="BY673" s="566"/>
      <c r="BZ673" s="566"/>
      <c r="CA673" s="566"/>
      <c r="CB673" s="566"/>
      <c r="CC673" s="264">
        <f>AVERAGE(CC56,CC62,CC68,CC74,CC80,CC86,CC92,CC98,CC128,CC134,CC140,CC146)</f>
        <v>-5.2633079330165942E-2</v>
      </c>
      <c r="CD673" s="286"/>
      <c r="CE673" s="266">
        <f>AVERAGE(CE56,CE62,CE68,CE74,CE80,CE86,CE92,CE98,CE128,CE134,CE140,CE146)</f>
        <v>0</v>
      </c>
      <c r="CF673" s="283"/>
      <c r="CG673" s="266">
        <f>AVERAGE(CG56,CG62,CG68,CG74,CG80,CG86,CG92,CG98,CG128,CG134,CG140,CG146)</f>
        <v>0</v>
      </c>
      <c r="CH673" s="283"/>
    </row>
    <row r="674" spans="24:86" ht="17" customHeight="1" x14ac:dyDescent="0.2">
      <c r="X674" s="109"/>
      <c r="Y674" s="109"/>
      <c r="Z674" s="109"/>
      <c r="AA674" s="109"/>
      <c r="AC674" s="237"/>
      <c r="AT674" s="109"/>
      <c r="AU674" s="109"/>
      <c r="AV674" s="109"/>
      <c r="AW674" s="109"/>
      <c r="AX674" s="109"/>
      <c r="AY674" s="109"/>
      <c r="AZ674" s="109"/>
      <c r="BA674" s="109"/>
      <c r="BB674" s="485"/>
      <c r="BC674" s="94" t="s">
        <v>171</v>
      </c>
      <c r="BD674" s="608"/>
      <c r="BE674" s="242">
        <f>MIN(BE56,BE62,BE68,BE74,BE80,BE86,BE92,BE98,BE128,BE134,BE140,BE146)</f>
        <v>-0.50840096515386624</v>
      </c>
      <c r="BF674" s="275"/>
      <c r="BG674" s="276"/>
      <c r="BH674" s="276"/>
      <c r="BI674" s="276"/>
      <c r="BJ674" s="276"/>
      <c r="BK674" s="242">
        <f>MIN(BK56,BK62,BK68,BK74,BK80,BK86,BK92,BK98,BK128,BK134,BK140,BK146)</f>
        <v>-0.51359095367157392</v>
      </c>
      <c r="BL674" s="280"/>
      <c r="BM674" s="242">
        <f>MIN(BM56,BM62,BM68,BM74,BM80,BM86,BM92,BM98,BM128,BM134,BM140,BM146)</f>
        <v>-0.51715085721062071</v>
      </c>
      <c r="BN674" s="280"/>
      <c r="BO674" s="242">
        <f>MIN(BO56,BO62,BO68,BO74,BO80,BO86,BO92,BO98,BO128,BO134,BO140,BO146)</f>
        <v>-0.54259734346331234</v>
      </c>
      <c r="BP674" s="280"/>
      <c r="BQ674" s="242">
        <f>MIN(BQ56,BQ62,BQ68,BQ74,BQ80,BQ86,BQ92,BQ98,BQ128,BQ134,BQ140,BQ146)</f>
        <v>-0.5376196583857209</v>
      </c>
      <c r="BR674" s="280"/>
      <c r="BS674" s="242">
        <f>MIN(BS56,BS62,BS68,BS74,BS80,BS86,BS92,BS98,BS128,BS134,BS140,BS146)</f>
        <v>-0.50348250743759171</v>
      </c>
      <c r="BT674" s="280"/>
      <c r="BU674" s="242">
        <f>MIN(BU56,BU62,BU68,BU74,BU80,BU86,BU92,BU98,BU128,BU134,BU140,BU146)</f>
        <v>-0.5913854568126522</v>
      </c>
      <c r="BV674" s="280"/>
      <c r="BW674" s="242">
        <f>MIN(BW56,BW62,BW68,BW74,BW80,BW86,BW92,BW98,BW128,BW134,BW140,BW146)</f>
        <v>-0.50738778325059797</v>
      </c>
      <c r="BX674" s="565"/>
      <c r="BY674" s="566"/>
      <c r="BZ674" s="566"/>
      <c r="CA674" s="566"/>
      <c r="CB674" s="566"/>
      <c r="CC674" s="242">
        <f>MIN(CC56,CC62,CC68,CC74,CC80,CC86,CC92,CC98,CC128,CC134,CC140,CC146)</f>
        <v>-0.38707028803817928</v>
      </c>
      <c r="CD674" s="286"/>
      <c r="CE674" s="138">
        <f>MIN(CE56,CE62,CE68,CE74,CE80,CE86,CE92,CE98,CE128,CE134,CE140,CE146)</f>
        <v>0</v>
      </c>
      <c r="CF674" s="283"/>
      <c r="CG674" s="138">
        <f>MIN(CG56,CG62,CG68,CG74,CG80,CG86,CG92,CG98,CG128,CG134,CG140,CG146)</f>
        <v>0</v>
      </c>
      <c r="CH674" s="283"/>
    </row>
    <row r="675" spans="24:86" ht="17" customHeight="1" thickBot="1" x14ac:dyDescent="0.25">
      <c r="X675" s="109"/>
      <c r="Y675" s="109"/>
      <c r="Z675" s="109"/>
      <c r="AA675" s="109"/>
      <c r="AT675" s="109"/>
      <c r="AU675" s="109"/>
      <c r="AV675" s="109"/>
      <c r="AW675" s="109"/>
      <c r="AX675" s="109"/>
      <c r="AY675" s="109"/>
      <c r="AZ675" s="109"/>
      <c r="BA675" s="109"/>
      <c r="BB675" s="486"/>
      <c r="BC675" s="96" t="s">
        <v>172</v>
      </c>
      <c r="BD675" s="609"/>
      <c r="BE675" s="271">
        <f>MAX(BE56,BE62,BE68,BE74,BE80,BE86,BE92,BE98,BE128,BE134,BE140,BE146)</f>
        <v>-0.16180578981192772</v>
      </c>
      <c r="BF675" s="277"/>
      <c r="BG675" s="278"/>
      <c r="BH675" s="278"/>
      <c r="BI675" s="278"/>
      <c r="BJ675" s="278"/>
      <c r="BK675" s="271">
        <f>MAX(BK56,BK62,BK68,BK74,BK80,BK86,BK92,BK98,BK128,BK134,BK140,BK146)</f>
        <v>-0.13794334197258984</v>
      </c>
      <c r="BL675" s="281"/>
      <c r="BM675" s="271">
        <f>MAX(BM56,BM62,BM68,BM74,BM80,BM86,BM92,BM98,BM128,BM134,BM140,BM146)</f>
        <v>-0.14003027102752463</v>
      </c>
      <c r="BN675" s="281"/>
      <c r="BO675" s="271">
        <f>MAX(BO56,BO62,BO68,BO74,BO80,BO86,BO92,BO98,BO128,BO134,BO140,BO146)</f>
        <v>-0.20727583224566259</v>
      </c>
      <c r="BP675" s="281"/>
      <c r="BQ675" s="271">
        <f>MAX(BQ56,BQ62,BQ68,BQ74,BQ80,BQ86,BQ92,BQ98,BQ128,BQ134,BQ140,BQ146)</f>
        <v>-0.21584965313663063</v>
      </c>
      <c r="BR675" s="281"/>
      <c r="BS675" s="271">
        <f>MAX(BS56,BS62,BS68,BS74,BS80,BS86,BS92,BS98,BS128,BS134,BS140,BS146)</f>
        <v>-0.1455314971810806</v>
      </c>
      <c r="BT675" s="281"/>
      <c r="BU675" s="271">
        <f>MAX(BU56,BU62,BU68,BU74,BU80,BU86,BU92,BU98,BU128,BU134,BU140,BU146)</f>
        <v>-0.24261362089991556</v>
      </c>
      <c r="BV675" s="281"/>
      <c r="BW675" s="271">
        <f>MAX(BW56,BW62,BW68,BW74,BW80,BW86,BW92,BW98,BW128,BW134,BW140,BW146)</f>
        <v>-0.17123915068734974</v>
      </c>
      <c r="BX675" s="567"/>
      <c r="BY675" s="568"/>
      <c r="BZ675" s="568"/>
      <c r="CA675" s="568"/>
      <c r="CB675" s="568"/>
      <c r="CC675" s="271">
        <f>MAX(CC56,CC62,CC68,CC74,CC80,CC86,CC92,CC98,CC128,CC134,CC140,CC146)</f>
        <v>7.9802519549295639E-2</v>
      </c>
      <c r="CD675" s="287"/>
      <c r="CE675" s="139">
        <f>MAX(CE56,CE62,CE68,CE74,CE80,CE86,CE92,CE98,CE128,CE134,CE140,CE146)</f>
        <v>0</v>
      </c>
      <c r="CF675" s="284"/>
      <c r="CG675" s="139">
        <f>MAX(CG56,CG62,CG68,CG74,CG80,CG86,CG92,CG98,CG128,CG134,CG140,CG146)</f>
        <v>0</v>
      </c>
      <c r="CH675" s="284"/>
    </row>
    <row r="692" s="132" customFormat="1" ht="17" customHeight="1" x14ac:dyDescent="0.2"/>
    <row r="693" s="132" customFormat="1" ht="17" customHeight="1" x14ac:dyDescent="0.2"/>
    <row r="694" s="132" customFormat="1" ht="17" customHeight="1" x14ac:dyDescent="0.2"/>
    <row r="695" s="132" customFormat="1" ht="17" customHeight="1" x14ac:dyDescent="0.2"/>
    <row r="696" s="132" customFormat="1" ht="17" customHeight="1" x14ac:dyDescent="0.2"/>
    <row r="697" s="132" customFormat="1" ht="17" customHeight="1" x14ac:dyDescent="0.2"/>
    <row r="698" s="132" customFormat="1" ht="17" customHeight="1" x14ac:dyDescent="0.2"/>
    <row r="699" s="132" customFormat="1" ht="17" customHeight="1" x14ac:dyDescent="0.2"/>
    <row r="700" s="132" customFormat="1" ht="17" customHeight="1" x14ac:dyDescent="0.2"/>
    <row r="701" s="132" customFormat="1" ht="17" customHeight="1" x14ac:dyDescent="0.2"/>
    <row r="702" s="132" customFormat="1" ht="17" customHeight="1" x14ac:dyDescent="0.2"/>
    <row r="703" s="132" customFormat="1" ht="17" customHeight="1" x14ac:dyDescent="0.2"/>
    <row r="704" s="132" customFormat="1" ht="17" customHeight="1" x14ac:dyDescent="0.2"/>
    <row r="705" s="132" customFormat="1" ht="17" customHeight="1" x14ac:dyDescent="0.2"/>
    <row r="706" s="132" customFormat="1" ht="17" customHeight="1" x14ac:dyDescent="0.2"/>
    <row r="707" s="132" customFormat="1" ht="17" customHeight="1" x14ac:dyDescent="0.2"/>
    <row r="708" s="132" customFormat="1" ht="17" customHeight="1" x14ac:dyDescent="0.2"/>
    <row r="709" s="132" customFormat="1" ht="17" customHeight="1" x14ac:dyDescent="0.2"/>
    <row r="710" s="132" customFormat="1" ht="17" customHeight="1" x14ac:dyDescent="0.2"/>
    <row r="711" s="132" customFormat="1" ht="17" customHeight="1" x14ac:dyDescent="0.2"/>
    <row r="712" s="132" customFormat="1" ht="17" customHeight="1" x14ac:dyDescent="0.2"/>
    <row r="713" s="132" customFormat="1" ht="17" customHeight="1" x14ac:dyDescent="0.2"/>
    <row r="714" s="132" customFormat="1" ht="17" customHeight="1" x14ac:dyDescent="0.2"/>
    <row r="715" s="132" customFormat="1" ht="17" customHeight="1" x14ac:dyDescent="0.2"/>
    <row r="716" s="132" customFormat="1" ht="17" customHeight="1" x14ac:dyDescent="0.2"/>
    <row r="717" s="132" customFormat="1" ht="17" customHeight="1" x14ac:dyDescent="0.2"/>
    <row r="718" s="132" customFormat="1" ht="17" customHeight="1" x14ac:dyDescent="0.2"/>
    <row r="719" s="132" customFormat="1" ht="17" customHeight="1" x14ac:dyDescent="0.2"/>
    <row r="720" s="132" customFormat="1" ht="17" customHeight="1" x14ac:dyDescent="0.2"/>
    <row r="721" s="132" customFormat="1" ht="17" customHeight="1" x14ac:dyDescent="0.2"/>
    <row r="722" s="132" customFormat="1" ht="17" customHeight="1" x14ac:dyDescent="0.2"/>
    <row r="723" s="132" customFormat="1" ht="17" customHeight="1" x14ac:dyDescent="0.2"/>
    <row r="724" s="132" customFormat="1" ht="17" customHeight="1" x14ac:dyDescent="0.2"/>
    <row r="725" s="132" customFormat="1" ht="17" customHeight="1" x14ac:dyDescent="0.2"/>
    <row r="726" s="132" customFormat="1" ht="17" customHeight="1" x14ac:dyDescent="0.2"/>
    <row r="727" s="132" customFormat="1" ht="17" customHeight="1" x14ac:dyDescent="0.2"/>
    <row r="728" s="132" customFormat="1" ht="17" customHeight="1" x14ac:dyDescent="0.2"/>
    <row r="729" s="132" customFormat="1" ht="17" customHeight="1" x14ac:dyDescent="0.2"/>
    <row r="730" s="132" customFormat="1" ht="17" customHeight="1" x14ac:dyDescent="0.2"/>
    <row r="731" s="132" customFormat="1" ht="17" customHeight="1" x14ac:dyDescent="0.2"/>
    <row r="732" s="132" customFormat="1" ht="17" customHeight="1" x14ac:dyDescent="0.2"/>
    <row r="733" s="132" customFormat="1" ht="17" customHeight="1" x14ac:dyDescent="0.2"/>
    <row r="734" s="132" customFormat="1" ht="17" customHeight="1" x14ac:dyDescent="0.2"/>
    <row r="735" s="132" customFormat="1" ht="17" customHeight="1" x14ac:dyDescent="0.2"/>
    <row r="736" s="132" customFormat="1" ht="17" customHeight="1" x14ac:dyDescent="0.2"/>
    <row r="737" s="132" customFormat="1" ht="17" customHeight="1" x14ac:dyDescent="0.2"/>
    <row r="738" s="132" customFormat="1" ht="17" customHeight="1" x14ac:dyDescent="0.2"/>
    <row r="739" s="132" customFormat="1" ht="17" customHeight="1" x14ac:dyDescent="0.2"/>
    <row r="740" s="132" customFormat="1" ht="17" customHeight="1" x14ac:dyDescent="0.2"/>
    <row r="741" s="132" customFormat="1" ht="17" customHeight="1" x14ac:dyDescent="0.2"/>
    <row r="742" s="132" customFormat="1" ht="17" customHeight="1" x14ac:dyDescent="0.2"/>
    <row r="743" s="132" customFormat="1" ht="17" customHeight="1" x14ac:dyDescent="0.2"/>
    <row r="744" s="132" customFormat="1" ht="17" customHeight="1" x14ac:dyDescent="0.2"/>
    <row r="745" s="132" customFormat="1" ht="17" customHeight="1" x14ac:dyDescent="0.2"/>
    <row r="746" s="132" customFormat="1" ht="17" customHeight="1" x14ac:dyDescent="0.2"/>
    <row r="747" s="132" customFormat="1" ht="17" customHeight="1" x14ac:dyDescent="0.2"/>
    <row r="748" s="132" customFormat="1" ht="17" customHeight="1" x14ac:dyDescent="0.2"/>
    <row r="749" s="132" customFormat="1" ht="17" customHeight="1" x14ac:dyDescent="0.2"/>
    <row r="750" s="132" customFormat="1" ht="17" customHeight="1" x14ac:dyDescent="0.2"/>
    <row r="751" s="132" customFormat="1" ht="17" customHeight="1" x14ac:dyDescent="0.2"/>
    <row r="752" s="132" customFormat="1" ht="17" customHeight="1" x14ac:dyDescent="0.2"/>
    <row r="753" s="132" customFormat="1" ht="17" customHeight="1" x14ac:dyDescent="0.2"/>
    <row r="754" s="132" customFormat="1" ht="17" customHeight="1" x14ac:dyDescent="0.2"/>
    <row r="755" s="132" customFormat="1" ht="17" customHeight="1" x14ac:dyDescent="0.2"/>
    <row r="756" s="132" customFormat="1" ht="17" customHeight="1" x14ac:dyDescent="0.2"/>
    <row r="757" s="132" customFormat="1" ht="17" customHeight="1" x14ac:dyDescent="0.2"/>
    <row r="758" s="132" customFormat="1" ht="17" customHeight="1" x14ac:dyDescent="0.2"/>
    <row r="759" s="132" customFormat="1" ht="17" customHeight="1" x14ac:dyDescent="0.2"/>
    <row r="760" s="132" customFormat="1" ht="17" customHeight="1" x14ac:dyDescent="0.2"/>
    <row r="761" s="132" customFormat="1" ht="17" customHeight="1" x14ac:dyDescent="0.2"/>
    <row r="762" s="132" customFormat="1" ht="17" customHeight="1" x14ac:dyDescent="0.2"/>
    <row r="763" s="132" customFormat="1" ht="17" customHeight="1" x14ac:dyDescent="0.2"/>
    <row r="764" s="132" customFormat="1" ht="17" customHeight="1" x14ac:dyDescent="0.2"/>
    <row r="765" s="132" customFormat="1" ht="17" customHeight="1" x14ac:dyDescent="0.2"/>
    <row r="766" s="132" customFormat="1" ht="17" customHeight="1" x14ac:dyDescent="0.2"/>
    <row r="767" s="132" customFormat="1" ht="17" customHeight="1" x14ac:dyDescent="0.2"/>
    <row r="768" s="132" customFormat="1" ht="17" customHeight="1" x14ac:dyDescent="0.2"/>
    <row r="769" s="132" customFormat="1" ht="17" customHeight="1" x14ac:dyDescent="0.2"/>
    <row r="770" s="132" customFormat="1" ht="17" customHeight="1" x14ac:dyDescent="0.2"/>
    <row r="771" s="132" customFormat="1" ht="17" customHeight="1" x14ac:dyDescent="0.2"/>
    <row r="772" s="132" customFormat="1" ht="17" customHeight="1" x14ac:dyDescent="0.2"/>
    <row r="773" s="132" customFormat="1" ht="17" customHeight="1" x14ac:dyDescent="0.2"/>
    <row r="774" s="132" customFormat="1" ht="17" customHeight="1" x14ac:dyDescent="0.2"/>
    <row r="775" s="132" customFormat="1" ht="17" customHeight="1" x14ac:dyDescent="0.2"/>
    <row r="776" s="132" customFormat="1" ht="17" customHeight="1" x14ac:dyDescent="0.2"/>
    <row r="777" s="132" customFormat="1" ht="17" customHeight="1" x14ac:dyDescent="0.2"/>
    <row r="778" s="132" customFormat="1" ht="17" customHeight="1" x14ac:dyDescent="0.2"/>
    <row r="779" s="132" customFormat="1" ht="17" customHeight="1" x14ac:dyDescent="0.2"/>
    <row r="780" s="132" customFormat="1" ht="17" customHeight="1" x14ac:dyDescent="0.2"/>
    <row r="781" s="132" customFormat="1" ht="17" customHeight="1" x14ac:dyDescent="0.2"/>
    <row r="782" s="132" customFormat="1" ht="17" customHeight="1" x14ac:dyDescent="0.2"/>
    <row r="783" s="132" customFormat="1" ht="17" customHeight="1" x14ac:dyDescent="0.2"/>
    <row r="784" s="132" customFormat="1" ht="17" customHeight="1" x14ac:dyDescent="0.2"/>
    <row r="785" s="132" customFormat="1" ht="17" customHeight="1" x14ac:dyDescent="0.2"/>
    <row r="786" s="132" customFormat="1" ht="17" customHeight="1" x14ac:dyDescent="0.2"/>
    <row r="787" s="132" customFormat="1" ht="17" customHeight="1" x14ac:dyDescent="0.2"/>
    <row r="788" s="132" customFormat="1" ht="17" customHeight="1" x14ac:dyDescent="0.2"/>
    <row r="789" s="132" customFormat="1" ht="17" customHeight="1" x14ac:dyDescent="0.2"/>
    <row r="790" s="132" customFormat="1" ht="17" customHeight="1" x14ac:dyDescent="0.2"/>
    <row r="791" s="132" customFormat="1" ht="17" customHeight="1" x14ac:dyDescent="0.2"/>
    <row r="792" s="132" customFormat="1" ht="17" customHeight="1" x14ac:dyDescent="0.2"/>
    <row r="793" s="132" customFormat="1" ht="17" customHeight="1" x14ac:dyDescent="0.2"/>
    <row r="794" s="132" customFormat="1" ht="17" customHeight="1" x14ac:dyDescent="0.2"/>
    <row r="795" s="132" customFormat="1" ht="17" customHeight="1" x14ac:dyDescent="0.2"/>
    <row r="796" s="132" customFormat="1" ht="17" customHeight="1" x14ac:dyDescent="0.2"/>
    <row r="797" s="132" customFormat="1" ht="17" customHeight="1" x14ac:dyDescent="0.2"/>
    <row r="798" s="132" customFormat="1" ht="17" customHeight="1" x14ac:dyDescent="0.2"/>
    <row r="799" s="132" customFormat="1" ht="17" customHeight="1" x14ac:dyDescent="0.2"/>
    <row r="800" s="132" customFormat="1" ht="17" customHeight="1" x14ac:dyDescent="0.2"/>
    <row r="801" s="132" customFormat="1" ht="17" customHeight="1" x14ac:dyDescent="0.2"/>
    <row r="802" s="132" customFormat="1" ht="17" customHeight="1" x14ac:dyDescent="0.2"/>
    <row r="803" s="132" customFormat="1" ht="17" customHeight="1" x14ac:dyDescent="0.2"/>
    <row r="804" s="132" customFormat="1" ht="17" customHeight="1" x14ac:dyDescent="0.2"/>
    <row r="805" s="132" customFormat="1" ht="17" customHeight="1" x14ac:dyDescent="0.2"/>
    <row r="806" s="132" customFormat="1" ht="17" customHeight="1" x14ac:dyDescent="0.2"/>
    <row r="807" s="132" customFormat="1" ht="17" customHeight="1" x14ac:dyDescent="0.2"/>
    <row r="808" s="132" customFormat="1" ht="17" customHeight="1" x14ac:dyDescent="0.2"/>
    <row r="809" s="132" customFormat="1" ht="17" customHeight="1" x14ac:dyDescent="0.2"/>
    <row r="810" s="132" customFormat="1" ht="17" customHeight="1" x14ac:dyDescent="0.2"/>
    <row r="811" s="132" customFormat="1" ht="17" customHeight="1" x14ac:dyDescent="0.2"/>
    <row r="812" s="132" customFormat="1" ht="17" customHeight="1" x14ac:dyDescent="0.2"/>
    <row r="813" s="132" customFormat="1" ht="17" customHeight="1" x14ac:dyDescent="0.2"/>
    <row r="814" s="132" customFormat="1" ht="17" customHeight="1" x14ac:dyDescent="0.2"/>
    <row r="815" s="132" customFormat="1" ht="17" customHeight="1" x14ac:dyDescent="0.2"/>
    <row r="816" s="132" customFormat="1" ht="17" customHeight="1" x14ac:dyDescent="0.2"/>
    <row r="817" s="132" customFormat="1" ht="17" customHeight="1" x14ac:dyDescent="0.2"/>
    <row r="818" s="132" customFormat="1" ht="17" customHeight="1" x14ac:dyDescent="0.2"/>
    <row r="819" s="132" customFormat="1" ht="17" customHeight="1" x14ac:dyDescent="0.2"/>
    <row r="820" s="132" customFormat="1" ht="17" customHeight="1" x14ac:dyDescent="0.2"/>
    <row r="821" s="132" customFormat="1" ht="17" customHeight="1" x14ac:dyDescent="0.2"/>
    <row r="822" s="132" customFormat="1" ht="17" customHeight="1" x14ac:dyDescent="0.2"/>
    <row r="823" s="132" customFormat="1" ht="17" customHeight="1" x14ac:dyDescent="0.2"/>
    <row r="824" s="132" customFormat="1" ht="17" customHeight="1" x14ac:dyDescent="0.2"/>
    <row r="825" s="132" customFormat="1" ht="17" customHeight="1" x14ac:dyDescent="0.2"/>
    <row r="826" s="132" customFormat="1" ht="17" customHeight="1" x14ac:dyDescent="0.2"/>
    <row r="827" s="132" customFormat="1" ht="17" customHeight="1" x14ac:dyDescent="0.2"/>
  </sheetData>
  <mergeCells count="5590">
    <mergeCell ref="CC6:CC7"/>
    <mergeCell ref="BE334:BE335"/>
    <mergeCell ref="BM114:BM115"/>
    <mergeCell ref="BE486:BE487"/>
    <mergeCell ref="BG490:BG495"/>
    <mergeCell ref="BJ10:BJ15"/>
    <mergeCell ref="BD84:BD85"/>
    <mergeCell ref="BD78:BD79"/>
    <mergeCell ref="BM130:BM131"/>
    <mergeCell ref="BL76:BL81"/>
    <mergeCell ref="CF124:CF129"/>
    <mergeCell ref="BE170:BE171"/>
    <mergeCell ref="BX496:BX501"/>
    <mergeCell ref="BD378:BD379"/>
    <mergeCell ref="BR328:BR333"/>
    <mergeCell ref="BM430:BM431"/>
    <mergeCell ref="BU406:BU407"/>
    <mergeCell ref="CF424:CF429"/>
    <mergeCell ref="BZ256:BZ261"/>
    <mergeCell ref="CE22:CE23"/>
    <mergeCell ref="BD34:BD35"/>
    <mergeCell ref="CD10:CD15"/>
    <mergeCell ref="BQ10:BQ11"/>
    <mergeCell ref="BO136:BO137"/>
    <mergeCell ref="BX94:BX99"/>
    <mergeCell ref="BW14:BW15"/>
    <mergeCell ref="BM56:BM57"/>
    <mergeCell ref="BV40:BV45"/>
    <mergeCell ref="BK18:BK19"/>
    <mergeCell ref="BK138:BK139"/>
    <mergeCell ref="BK132:BK133"/>
    <mergeCell ref="BG22:BG27"/>
    <mergeCell ref="BR628:BR633"/>
    <mergeCell ref="BM342:BM343"/>
    <mergeCell ref="BO102:BO103"/>
    <mergeCell ref="BD106:BD107"/>
    <mergeCell ref="CC44:CC45"/>
    <mergeCell ref="BU416:BU417"/>
    <mergeCell ref="BO402:BO403"/>
    <mergeCell ref="CF565:CF570"/>
    <mergeCell ref="BQ168:BQ169"/>
    <mergeCell ref="CC256:CC257"/>
    <mergeCell ref="CH112:CH117"/>
    <mergeCell ref="BM326:BM327"/>
    <mergeCell ref="BU112:BU113"/>
    <mergeCell ref="C142:C147"/>
    <mergeCell ref="BZ484:BZ489"/>
    <mergeCell ref="CC370:CC371"/>
    <mergeCell ref="BM484:BM485"/>
    <mergeCell ref="X551:AA551"/>
    <mergeCell ref="BW394:BW395"/>
    <mergeCell ref="CH412:CH417"/>
    <mergeCell ref="C442:C447"/>
    <mergeCell ref="CB244:CB249"/>
    <mergeCell ref="BO244:BO245"/>
    <mergeCell ref="BT100:BT105"/>
    <mergeCell ref="BD559:BD561"/>
    <mergeCell ref="BD248:BD249"/>
    <mergeCell ref="BL472:BL477"/>
    <mergeCell ref="BD334:BD335"/>
    <mergeCell ref="C268:C273"/>
    <mergeCell ref="BT526:BT531"/>
    <mergeCell ref="BV172:BV177"/>
    <mergeCell ref="BN544:BN549"/>
    <mergeCell ref="CB544:CB549"/>
    <mergeCell ref="BJ532:BJ537"/>
    <mergeCell ref="BM532:BM533"/>
    <mergeCell ref="CC320:CC321"/>
    <mergeCell ref="CC506:CC507"/>
    <mergeCell ref="CE250:CE251"/>
    <mergeCell ref="CA538:CA543"/>
    <mergeCell ref="CA532:CA537"/>
    <mergeCell ref="BK540:BK541"/>
    <mergeCell ref="CC438:CC439"/>
    <mergeCell ref="BM512:BM513"/>
    <mergeCell ref="BO548:BO549"/>
    <mergeCell ref="CC358:CC359"/>
    <mergeCell ref="CC352:CC353"/>
    <mergeCell ref="BW190:BW191"/>
    <mergeCell ref="BS398:BS399"/>
    <mergeCell ref="BL544:BL549"/>
    <mergeCell ref="CE518:CE519"/>
    <mergeCell ref="CC502:CC503"/>
    <mergeCell ref="CE506:CE507"/>
    <mergeCell ref="BN538:BN543"/>
    <mergeCell ref="CE386:CE387"/>
    <mergeCell ref="CE278:CE279"/>
    <mergeCell ref="CD352:CD357"/>
    <mergeCell ref="BN619:BN624"/>
    <mergeCell ref="BS26:BS27"/>
    <mergeCell ref="BK512:BK513"/>
    <mergeCell ref="CG320:CG321"/>
    <mergeCell ref="BQ434:BQ435"/>
    <mergeCell ref="BY274:BY279"/>
    <mergeCell ref="CC72:CC73"/>
    <mergeCell ref="BE514:BE515"/>
    <mergeCell ref="BE68:BE69"/>
    <mergeCell ref="BS494:BS495"/>
    <mergeCell ref="BS62:BS63"/>
    <mergeCell ref="BF28:BF33"/>
    <mergeCell ref="CC480:CC481"/>
    <mergeCell ref="BU526:BU527"/>
    <mergeCell ref="CC534:CC535"/>
    <mergeCell ref="BP565:BP570"/>
    <mergeCell ref="BO544:BO545"/>
    <mergeCell ref="BN238:BN243"/>
    <mergeCell ref="BT400:BT405"/>
    <mergeCell ref="BU470:BU471"/>
    <mergeCell ref="BQ310:BQ311"/>
    <mergeCell ref="BI436:BI441"/>
    <mergeCell ref="BS282:BS283"/>
    <mergeCell ref="BK530:BK531"/>
    <mergeCell ref="BY544:BY549"/>
    <mergeCell ref="BM518:BM519"/>
    <mergeCell ref="CE170:CE171"/>
    <mergeCell ref="BO284:BO285"/>
    <mergeCell ref="CD154:CD159"/>
    <mergeCell ref="BT430:BT435"/>
    <mergeCell ref="BN262:BN267"/>
    <mergeCell ref="CC272:CC273"/>
    <mergeCell ref="C376:C381"/>
    <mergeCell ref="BK104:BK105"/>
    <mergeCell ref="BS368:BS369"/>
    <mergeCell ref="BS362:BS363"/>
    <mergeCell ref="E142:E147"/>
    <mergeCell ref="BD586:BD588"/>
    <mergeCell ref="CB484:CB489"/>
    <mergeCell ref="BU128:BU129"/>
    <mergeCell ref="BE242:BE243"/>
    <mergeCell ref="BK404:BK405"/>
    <mergeCell ref="E442:E447"/>
    <mergeCell ref="CD244:CD249"/>
    <mergeCell ref="CC56:CC57"/>
    <mergeCell ref="BM170:BM171"/>
    <mergeCell ref="BN472:BN477"/>
    <mergeCell ref="BQ330:BQ331"/>
    <mergeCell ref="BU428:BU429"/>
    <mergeCell ref="BE542:BE543"/>
    <mergeCell ref="CD544:CD549"/>
    <mergeCell ref="BS96:BS97"/>
    <mergeCell ref="BS90:BS91"/>
    <mergeCell ref="BX556:CB561"/>
    <mergeCell ref="BK462:BK463"/>
    <mergeCell ref="CA376:CA381"/>
    <mergeCell ref="BS396:BS397"/>
    <mergeCell ref="BS390:BS391"/>
    <mergeCell ref="BH358:BH363"/>
    <mergeCell ref="D142:D147"/>
    <mergeCell ref="D442:D447"/>
    <mergeCell ref="BU226:BU227"/>
    <mergeCell ref="BL196:BL201"/>
    <mergeCell ref="BU220:BU221"/>
    <mergeCell ref="BS10:BS11"/>
    <mergeCell ref="BS238:BS239"/>
    <mergeCell ref="CG180:CG181"/>
    <mergeCell ref="BM370:BM371"/>
    <mergeCell ref="BN184:BN189"/>
    <mergeCell ref="CG480:CG481"/>
    <mergeCell ref="BK426:BK427"/>
    <mergeCell ref="BU298:BU299"/>
    <mergeCell ref="BK2:BL2"/>
    <mergeCell ref="CF637:CF642"/>
    <mergeCell ref="BU156:BU157"/>
    <mergeCell ref="BE384:BE385"/>
    <mergeCell ref="BM92:BM93"/>
    <mergeCell ref="CC136:CC137"/>
    <mergeCell ref="BU508:BU509"/>
    <mergeCell ref="CD472:CD477"/>
    <mergeCell ref="BE290:BE291"/>
    <mergeCell ref="CF232:CF237"/>
    <mergeCell ref="BX88:BX93"/>
    <mergeCell ref="BO158:BO159"/>
    <mergeCell ref="BP460:BP465"/>
    <mergeCell ref="CE202:CE203"/>
    <mergeCell ref="CF532:CF537"/>
    <mergeCell ref="BX388:BX393"/>
    <mergeCell ref="BU78:BU79"/>
    <mergeCell ref="BZ154:BZ159"/>
    <mergeCell ref="BU378:BU379"/>
    <mergeCell ref="CC164:CC165"/>
    <mergeCell ref="BM234:BM235"/>
    <mergeCell ref="BU536:BU537"/>
    <mergeCell ref="BG136:BG141"/>
    <mergeCell ref="BW144:BW145"/>
    <mergeCell ref="C154:C159"/>
    <mergeCell ref="BF448:BF453"/>
    <mergeCell ref="BM148:BM149"/>
    <mergeCell ref="CG338:CG339"/>
    <mergeCell ref="CG496:CG497"/>
    <mergeCell ref="CG490:CG491"/>
    <mergeCell ref="BG214:BG219"/>
    <mergeCell ref="CE414:CE415"/>
    <mergeCell ref="CH4:CH9"/>
    <mergeCell ref="BU520:BU521"/>
    <mergeCell ref="BZ376:BZ381"/>
    <mergeCell ref="CB142:CB147"/>
    <mergeCell ref="BL250:BL255"/>
    <mergeCell ref="BT514:BT519"/>
    <mergeCell ref="CE152:CE153"/>
    <mergeCell ref="BW8:BW9"/>
    <mergeCell ref="BI124:BI129"/>
    <mergeCell ref="BO380:BO381"/>
    <mergeCell ref="BD384:BD385"/>
    <mergeCell ref="CC322:CC323"/>
    <mergeCell ref="CE452:CE453"/>
    <mergeCell ref="BI424:BI429"/>
    <mergeCell ref="CG218:CG219"/>
    <mergeCell ref="BQ288:BQ289"/>
    <mergeCell ref="BQ446:BQ447"/>
    <mergeCell ref="BK278:BK279"/>
    <mergeCell ref="BQ440:BQ441"/>
    <mergeCell ref="CC376:CC377"/>
    <mergeCell ref="CE142:CE143"/>
    <mergeCell ref="CE6:CE7"/>
    <mergeCell ref="BM6:BM7"/>
    <mergeCell ref="CF10:CF15"/>
    <mergeCell ref="B382:B387"/>
    <mergeCell ref="CA142:CA147"/>
    <mergeCell ref="BQ510:BQ511"/>
    <mergeCell ref="BQ64:BQ65"/>
    <mergeCell ref="CE338:CE339"/>
    <mergeCell ref="BN292:BN297"/>
    <mergeCell ref="BS276:BS277"/>
    <mergeCell ref="CA442:CA447"/>
    <mergeCell ref="BS462:BS463"/>
    <mergeCell ref="BH424:BH429"/>
    <mergeCell ref="BK502:BK503"/>
    <mergeCell ref="CF244:CF249"/>
    <mergeCell ref="BP358:BP363"/>
    <mergeCell ref="BU222:BU223"/>
    <mergeCell ref="BP352:BP357"/>
    <mergeCell ref="BJ190:BJ195"/>
    <mergeCell ref="C448:C453"/>
    <mergeCell ref="BW352:BW353"/>
    <mergeCell ref="BT406:BT411"/>
    <mergeCell ref="BU434:BU435"/>
    <mergeCell ref="BF148:BF153"/>
    <mergeCell ref="C88:C93"/>
    <mergeCell ref="CE294:CE295"/>
    <mergeCell ref="BY154:BY159"/>
    <mergeCell ref="C388:C393"/>
    <mergeCell ref="CB190:CB195"/>
    <mergeCell ref="BL304:BL309"/>
    <mergeCell ref="BQ130:BQ131"/>
    <mergeCell ref="BY454:BY459"/>
    <mergeCell ref="BD280:BD281"/>
    <mergeCell ref="BN64:BN69"/>
    <mergeCell ref="BV328:BV333"/>
    <mergeCell ref="A4:A51"/>
    <mergeCell ref="BT601:BT606"/>
    <mergeCell ref="BR118:BR123"/>
    <mergeCell ref="BJ490:BJ495"/>
    <mergeCell ref="CG424:CG425"/>
    <mergeCell ref="BE318:BE319"/>
    <mergeCell ref="BX648:CB653"/>
    <mergeCell ref="BS146:BS147"/>
    <mergeCell ref="BK518:BK519"/>
    <mergeCell ref="CF418:CF423"/>
    <mergeCell ref="BU548:BU549"/>
    <mergeCell ref="BG148:BG153"/>
    <mergeCell ref="CG326:CG327"/>
    <mergeCell ref="BE134:BE135"/>
    <mergeCell ref="D154:D159"/>
    <mergeCell ref="CA496:CA501"/>
    <mergeCell ref="CH364:CH369"/>
    <mergeCell ref="BE46:BE47"/>
    <mergeCell ref="CC192:CC193"/>
    <mergeCell ref="BW24:BW25"/>
    <mergeCell ref="BG202:BG207"/>
    <mergeCell ref="BE346:BE347"/>
    <mergeCell ref="BZ88:BZ93"/>
    <mergeCell ref="BG508:BG513"/>
    <mergeCell ref="BG502:BG507"/>
    <mergeCell ref="BT106:BT111"/>
    <mergeCell ref="BS526:BS527"/>
    <mergeCell ref="CG468:CG469"/>
    <mergeCell ref="BU292:BU293"/>
    <mergeCell ref="BL262:BL267"/>
    <mergeCell ref="BF94:BF99"/>
    <mergeCell ref="CC220:CC221"/>
    <mergeCell ref="BL648:BL653"/>
    <mergeCell ref="BW248:BW249"/>
    <mergeCell ref="BD46:BD47"/>
    <mergeCell ref="BO104:BO105"/>
    <mergeCell ref="E436:E441"/>
    <mergeCell ref="BW406:BW407"/>
    <mergeCell ref="CB256:CB261"/>
    <mergeCell ref="BQ196:BQ197"/>
    <mergeCell ref="BT628:BT633"/>
    <mergeCell ref="BD346:BD347"/>
    <mergeCell ref="CD22:CD27"/>
    <mergeCell ref="CC284:CC285"/>
    <mergeCell ref="BV394:BV399"/>
    <mergeCell ref="CE50:CE51"/>
    <mergeCell ref="BW422:BW423"/>
    <mergeCell ref="CH565:CH570"/>
    <mergeCell ref="CE350:CE351"/>
    <mergeCell ref="BW328:BW329"/>
    <mergeCell ref="BS168:BS169"/>
    <mergeCell ref="BH136:BH141"/>
    <mergeCell ref="CG22:CG23"/>
    <mergeCell ref="BQ92:BQ93"/>
    <mergeCell ref="BZ208:BZ213"/>
    <mergeCell ref="BK224:BK225"/>
    <mergeCell ref="CE272:CE273"/>
    <mergeCell ref="BK382:BK383"/>
    <mergeCell ref="BT346:BT351"/>
    <mergeCell ref="BT340:BT345"/>
    <mergeCell ref="CG38:CG39"/>
    <mergeCell ref="CF310:CF315"/>
    <mergeCell ref="BW470:BW471"/>
    <mergeCell ref="BS310:BS311"/>
    <mergeCell ref="D262:D267"/>
    <mergeCell ref="CA88:CA93"/>
    <mergeCell ref="BK322:BK323"/>
    <mergeCell ref="BE154:BE155"/>
    <mergeCell ref="BU42:BU43"/>
    <mergeCell ref="BM414:BM415"/>
    <mergeCell ref="CA388:CA393"/>
    <mergeCell ref="CC458:CC459"/>
    <mergeCell ref="BE454:BE455"/>
    <mergeCell ref="BM240:BM241"/>
    <mergeCell ref="BL70:BL75"/>
    <mergeCell ref="BM540:BM541"/>
    <mergeCell ref="BU368:BU369"/>
    <mergeCell ref="BD204:BD205"/>
    <mergeCell ref="CD484:CD489"/>
    <mergeCell ref="BW128:BW129"/>
    <mergeCell ref="BD390:BD391"/>
    <mergeCell ref="BD504:BD505"/>
    <mergeCell ref="E256:E261"/>
    <mergeCell ref="BO288:BO289"/>
    <mergeCell ref="BQ532:BQ533"/>
    <mergeCell ref="BL184:BL189"/>
    <mergeCell ref="BD210:BD211"/>
    <mergeCell ref="BO146:BO147"/>
    <mergeCell ref="BY394:BY399"/>
    <mergeCell ref="BI508:BI513"/>
    <mergeCell ref="BO120:BO121"/>
    <mergeCell ref="BD368:BD369"/>
    <mergeCell ref="BN364:BN369"/>
    <mergeCell ref="BK174:BK175"/>
    <mergeCell ref="BH502:BH507"/>
    <mergeCell ref="BS102:BS103"/>
    <mergeCell ref="CH10:CH15"/>
    <mergeCell ref="BZ382:BZ387"/>
    <mergeCell ref="CF544:CF549"/>
    <mergeCell ref="BU96:BU97"/>
    <mergeCell ref="CH310:CH315"/>
    <mergeCell ref="C340:C345"/>
    <mergeCell ref="BG322:BG327"/>
    <mergeCell ref="BU396:BU397"/>
    <mergeCell ref="BO228:BO229"/>
    <mergeCell ref="BK68:BK69"/>
    <mergeCell ref="BM2:BN2"/>
    <mergeCell ref="BR292:BR297"/>
    <mergeCell ref="BW156:BW157"/>
    <mergeCell ref="BL124:BL129"/>
    <mergeCell ref="BY160:BY165"/>
    <mergeCell ref="BO528:BO529"/>
    <mergeCell ref="BD532:BD533"/>
    <mergeCell ref="BI388:BI393"/>
    <mergeCell ref="BL424:BL429"/>
    <mergeCell ref="CF472:CF477"/>
    <mergeCell ref="BS472:BS473"/>
    <mergeCell ref="CH238:CH243"/>
    <mergeCell ref="CH232:CH237"/>
    <mergeCell ref="C262:C267"/>
    <mergeCell ref="BW330:BW331"/>
    <mergeCell ref="BT112:BT117"/>
    <mergeCell ref="CH538:CH543"/>
    <mergeCell ref="CB370:CB375"/>
    <mergeCell ref="CH532:CH537"/>
    <mergeCell ref="BT226:BT231"/>
    <mergeCell ref="BT412:BT417"/>
    <mergeCell ref="CE12:CE13"/>
    <mergeCell ref="B40:B45"/>
    <mergeCell ref="BE270:BE271"/>
    <mergeCell ref="BY382:BY387"/>
    <mergeCell ref="CE154:CE155"/>
    <mergeCell ref="BW526:BW527"/>
    <mergeCell ref="BQ358:BQ359"/>
    <mergeCell ref="CG246:CG247"/>
    <mergeCell ref="B340:B345"/>
    <mergeCell ref="E382:E387"/>
    <mergeCell ref="CD142:CD147"/>
    <mergeCell ref="BS118:BS119"/>
    <mergeCell ref="BV514:BV519"/>
    <mergeCell ref="BK490:BK491"/>
    <mergeCell ref="B208:B213"/>
    <mergeCell ref="BX160:BX165"/>
    <mergeCell ref="CD442:CD447"/>
    <mergeCell ref="BX274:BX279"/>
    <mergeCell ref="BK186:BK187"/>
    <mergeCell ref="BM120:BM121"/>
    <mergeCell ref="BQ386:BQ387"/>
    <mergeCell ref="C106:C111"/>
    <mergeCell ref="C274:C279"/>
    <mergeCell ref="BT118:BT123"/>
    <mergeCell ref="BF328:BF333"/>
    <mergeCell ref="BL490:BL495"/>
    <mergeCell ref="BD466:BD467"/>
    <mergeCell ref="BU146:BU147"/>
    <mergeCell ref="BN256:BN261"/>
    <mergeCell ref="E370:E375"/>
    <mergeCell ref="BP250:BP255"/>
    <mergeCell ref="BJ82:BJ87"/>
    <mergeCell ref="BS266:BS267"/>
    <mergeCell ref="D28:D33"/>
    <mergeCell ref="CA370:CA375"/>
    <mergeCell ref="CG142:CG143"/>
    <mergeCell ref="BK88:BK89"/>
    <mergeCell ref="BS16:BS17"/>
    <mergeCell ref="BK388:BK389"/>
    <mergeCell ref="CF130:CF135"/>
    <mergeCell ref="BE220:BE221"/>
    <mergeCell ref="CC40:CC41"/>
    <mergeCell ref="BM154:BM155"/>
    <mergeCell ref="BE526:BE527"/>
    <mergeCell ref="BX328:BX333"/>
    <mergeCell ref="CF430:CF435"/>
    <mergeCell ref="BE520:BE521"/>
    <mergeCell ref="BJ202:BJ207"/>
    <mergeCell ref="BG34:BG39"/>
    <mergeCell ref="BK230:BK231"/>
    <mergeCell ref="BJ502:BJ507"/>
    <mergeCell ref="BG334:BG339"/>
    <mergeCell ref="BL268:BL273"/>
    <mergeCell ref="BZ148:BZ153"/>
    <mergeCell ref="D382:D387"/>
    <mergeCell ref="BM296:BM297"/>
    <mergeCell ref="BZ448:BZ453"/>
    <mergeCell ref="CC420:CC421"/>
    <mergeCell ref="BM202:BM203"/>
    <mergeCell ref="BR58:BR63"/>
    <mergeCell ref="CE186:CE187"/>
    <mergeCell ref="BD298:BD299"/>
    <mergeCell ref="BU26:BU27"/>
    <mergeCell ref="CD430:CD435"/>
    <mergeCell ref="BM398:BM399"/>
    <mergeCell ref="C382:C387"/>
    <mergeCell ref="BW292:BW293"/>
    <mergeCell ref="BH100:BH105"/>
    <mergeCell ref="BO332:BO333"/>
    <mergeCell ref="E148:E153"/>
    <mergeCell ref="BS442:BS443"/>
    <mergeCell ref="BM274:BM275"/>
    <mergeCell ref="D508:D513"/>
    <mergeCell ref="C100:C105"/>
    <mergeCell ref="BX628:CB633"/>
    <mergeCell ref="BM394:BM395"/>
    <mergeCell ref="BJ514:BJ519"/>
    <mergeCell ref="BU316:BU317"/>
    <mergeCell ref="BY40:BY45"/>
    <mergeCell ref="BL190:BL195"/>
    <mergeCell ref="BD166:BD167"/>
    <mergeCell ref="C316:C321"/>
    <mergeCell ref="BW226:BW227"/>
    <mergeCell ref="BQ58:BQ59"/>
    <mergeCell ref="BM98:BM99"/>
    <mergeCell ref="BE470:BE471"/>
    <mergeCell ref="BS380:BS381"/>
    <mergeCell ref="BD598:BD600"/>
    <mergeCell ref="BP619:BP624"/>
    <mergeCell ref="BD548:BD549"/>
    <mergeCell ref="D40:D45"/>
    <mergeCell ref="BQ108:BQ109"/>
    <mergeCell ref="BQ414:BQ415"/>
    <mergeCell ref="BQ452:BQ453"/>
    <mergeCell ref="BO84:BO85"/>
    <mergeCell ref="BO78:BO79"/>
    <mergeCell ref="BO164:BO165"/>
    <mergeCell ref="BN648:BN653"/>
    <mergeCell ref="BS86:BS87"/>
    <mergeCell ref="BS80:BS81"/>
    <mergeCell ref="BY28:BY33"/>
    <mergeCell ref="BE74:BE75"/>
    <mergeCell ref="BX394:BX399"/>
    <mergeCell ref="BE260:BE261"/>
    <mergeCell ref="CG50:CG51"/>
    <mergeCell ref="BE374:BE375"/>
    <mergeCell ref="CG350:CG351"/>
    <mergeCell ref="BR544:BR549"/>
    <mergeCell ref="BP544:BP549"/>
    <mergeCell ref="BB589:BB597"/>
    <mergeCell ref="CE498:CE499"/>
    <mergeCell ref="CE514:CE515"/>
    <mergeCell ref="CA34:CA39"/>
    <mergeCell ref="BD222:BD223"/>
    <mergeCell ref="CE328:CE329"/>
    <mergeCell ref="BO436:BO437"/>
    <mergeCell ref="BL637:BL642"/>
    <mergeCell ref="BU204:BU205"/>
    <mergeCell ref="BQ44:BQ45"/>
    <mergeCell ref="CC464:CC465"/>
    <mergeCell ref="BT565:BT570"/>
    <mergeCell ref="CC132:CC133"/>
    <mergeCell ref="BQ40:BQ41"/>
    <mergeCell ref="BF610:BI615"/>
    <mergeCell ref="BF648:BI653"/>
    <mergeCell ref="BO32:BO33"/>
    <mergeCell ref="BW134:BW135"/>
    <mergeCell ref="BH34:BH39"/>
    <mergeCell ref="CE74:CE75"/>
    <mergeCell ref="BX106:BX111"/>
    <mergeCell ref="BP484:BP489"/>
    <mergeCell ref="BP478:BP483"/>
    <mergeCell ref="CC176:CC177"/>
    <mergeCell ref="CC170:CC171"/>
    <mergeCell ref="BU216:BU217"/>
    <mergeCell ref="BE324:BE325"/>
    <mergeCell ref="BE482:BE483"/>
    <mergeCell ref="BZ172:BZ177"/>
    <mergeCell ref="CE236:CE237"/>
    <mergeCell ref="CF436:CF441"/>
    <mergeCell ref="CG464:CG465"/>
    <mergeCell ref="CE40:CE41"/>
    <mergeCell ref="CE68:CE69"/>
    <mergeCell ref="CG186:CG187"/>
    <mergeCell ref="CE148:CE149"/>
    <mergeCell ref="CE448:CE449"/>
    <mergeCell ref="BQ376:BQ377"/>
    <mergeCell ref="BU86:BU87"/>
    <mergeCell ref="CG420:CG421"/>
    <mergeCell ref="BS142:BS143"/>
    <mergeCell ref="CF250:CF255"/>
    <mergeCell ref="BE172:BE173"/>
    <mergeCell ref="BW242:BW243"/>
    <mergeCell ref="CC442:CC443"/>
    <mergeCell ref="CG152:CG153"/>
    <mergeCell ref="BQ260:BQ261"/>
    <mergeCell ref="BQ380:BQ381"/>
    <mergeCell ref="BQ374:BQ375"/>
    <mergeCell ref="BW172:BW173"/>
    <mergeCell ref="B514:B519"/>
    <mergeCell ref="BO18:BO19"/>
    <mergeCell ref="BD74:BD75"/>
    <mergeCell ref="D274:D279"/>
    <mergeCell ref="CC198:CC199"/>
    <mergeCell ref="BR166:BR171"/>
    <mergeCell ref="BD374:BD375"/>
    <mergeCell ref="CC318:CC319"/>
    <mergeCell ref="CC312:CC313"/>
    <mergeCell ref="BM426:BM427"/>
    <mergeCell ref="BQ136:BQ137"/>
    <mergeCell ref="BZ94:BZ99"/>
    <mergeCell ref="BR466:BR471"/>
    <mergeCell ref="BO192:BO193"/>
    <mergeCell ref="BJ322:BJ327"/>
    <mergeCell ref="BK268:BK269"/>
    <mergeCell ref="BT232:BT237"/>
    <mergeCell ref="BL88:BL93"/>
    <mergeCell ref="BR250:BR255"/>
    <mergeCell ref="BL82:BL87"/>
    <mergeCell ref="BO98:BO99"/>
    <mergeCell ref="BL388:BL393"/>
    <mergeCell ref="CC340:CC341"/>
    <mergeCell ref="BS436:BS437"/>
    <mergeCell ref="CA214:CA219"/>
    <mergeCell ref="BR310:BR315"/>
    <mergeCell ref="BU282:BU283"/>
    <mergeCell ref="BM138:BM139"/>
    <mergeCell ref="BE510:BE511"/>
    <mergeCell ref="B280:B285"/>
    <mergeCell ref="BJ34:BJ39"/>
    <mergeCell ref="BK24:BK25"/>
    <mergeCell ref="CH196:CH201"/>
    <mergeCell ref="BQ164:BQ165"/>
    <mergeCell ref="BF520:BF525"/>
    <mergeCell ref="BQ120:BQ121"/>
    <mergeCell ref="BM322:BM323"/>
    <mergeCell ref="CC366:CC367"/>
    <mergeCell ref="BW42:BW43"/>
    <mergeCell ref="BF619:BI624"/>
    <mergeCell ref="BO88:BO89"/>
    <mergeCell ref="BO82:BO83"/>
    <mergeCell ref="CG66:CG67"/>
    <mergeCell ref="BQ180:BQ181"/>
    <mergeCell ref="BW498:BW499"/>
    <mergeCell ref="B160:B165"/>
    <mergeCell ref="BY172:BY177"/>
    <mergeCell ref="BN70:BN75"/>
    <mergeCell ref="BQ480:BQ481"/>
    <mergeCell ref="BL610:BL615"/>
    <mergeCell ref="CG114:CG115"/>
    <mergeCell ref="BY514:BY519"/>
    <mergeCell ref="CG474:CG475"/>
    <mergeCell ref="CG148:CG149"/>
    <mergeCell ref="BV112:BV117"/>
    <mergeCell ref="CD370:CD375"/>
    <mergeCell ref="BQ370:BQ371"/>
    <mergeCell ref="CF136:CF141"/>
    <mergeCell ref="BS136:BS137"/>
    <mergeCell ref="BP244:BP249"/>
    <mergeCell ref="BK508:BK509"/>
    <mergeCell ref="BS216:BS217"/>
    <mergeCell ref="CG158:CG159"/>
    <mergeCell ref="BQ272:BQ273"/>
    <mergeCell ref="C496:C501"/>
    <mergeCell ref="BN376:BN381"/>
    <mergeCell ref="BW400:BW401"/>
    <mergeCell ref="CE334:CE335"/>
    <mergeCell ref="C280:C285"/>
    <mergeCell ref="CE486:CE487"/>
    <mergeCell ref="BS152:BS153"/>
    <mergeCell ref="BK8:BK9"/>
    <mergeCell ref="E40:E45"/>
    <mergeCell ref="CB382:CB387"/>
    <mergeCell ref="BQ322:BQ323"/>
    <mergeCell ref="BY94:BY99"/>
    <mergeCell ref="BE140:BE141"/>
    <mergeCell ref="BD472:BD473"/>
    <mergeCell ref="CD148:CD153"/>
    <mergeCell ref="E340:E345"/>
    <mergeCell ref="BQ70:BQ71"/>
    <mergeCell ref="BQ228:BQ229"/>
    <mergeCell ref="BM68:BM69"/>
    <mergeCell ref="BE440:BE441"/>
    <mergeCell ref="CD448:CD453"/>
    <mergeCell ref="CA160:CA165"/>
    <mergeCell ref="BK366:BK367"/>
    <mergeCell ref="BF496:BF501"/>
    <mergeCell ref="BS294:BS295"/>
    <mergeCell ref="BM126:BM127"/>
    <mergeCell ref="BE498:BE499"/>
    <mergeCell ref="CE382:CE383"/>
    <mergeCell ref="BP190:BP195"/>
    <mergeCell ref="BJ22:BJ27"/>
    <mergeCell ref="BD10:BD11"/>
    <mergeCell ref="BE102:BE103"/>
    <mergeCell ref="BD670:BD672"/>
    <mergeCell ref="BS358:BS359"/>
    <mergeCell ref="BU124:BU125"/>
    <mergeCell ref="BE238:BE239"/>
    <mergeCell ref="BM496:BM497"/>
    <mergeCell ref="BR346:BR351"/>
    <mergeCell ref="BD114:BD115"/>
    <mergeCell ref="CC52:CC53"/>
    <mergeCell ref="BU424:BU425"/>
    <mergeCell ref="BE538:BE539"/>
    <mergeCell ref="BO256:BO257"/>
    <mergeCell ref="BZ280:BZ285"/>
    <mergeCell ref="BE532:BE533"/>
    <mergeCell ref="BD565:BD567"/>
    <mergeCell ref="BD130:BD131"/>
    <mergeCell ref="BS386:BS387"/>
    <mergeCell ref="BU152:BU153"/>
    <mergeCell ref="BI328:BI333"/>
    <mergeCell ref="BM524:BM525"/>
    <mergeCell ref="BM88:BM89"/>
    <mergeCell ref="BO154:BO155"/>
    <mergeCell ref="BW412:BW413"/>
    <mergeCell ref="CC116:CC117"/>
    <mergeCell ref="BU488:BU489"/>
    <mergeCell ref="BW254:BW255"/>
    <mergeCell ref="BK72:BK73"/>
    <mergeCell ref="BW440:BW441"/>
    <mergeCell ref="CC476:CC477"/>
    <mergeCell ref="BH328:BH333"/>
    <mergeCell ref="BP256:BP261"/>
    <mergeCell ref="BD604:BD606"/>
    <mergeCell ref="BE288:BE289"/>
    <mergeCell ref="CH358:CH363"/>
    <mergeCell ref="CG214:CG215"/>
    <mergeCell ref="CG170:CG171"/>
    <mergeCell ref="BQ284:BQ285"/>
    <mergeCell ref="BK116:BK117"/>
    <mergeCell ref="BN637:BN642"/>
    <mergeCell ref="BS44:BS45"/>
    <mergeCell ref="BK416:BK417"/>
    <mergeCell ref="BE248:BE249"/>
    <mergeCell ref="BV565:BV570"/>
    <mergeCell ref="CE138:CE139"/>
    <mergeCell ref="BT532:BT537"/>
    <mergeCell ref="CE132:CE133"/>
    <mergeCell ref="BW504:BW505"/>
    <mergeCell ref="CG230:CG231"/>
    <mergeCell ref="CG530:CG531"/>
    <mergeCell ref="CG198:CG199"/>
    <mergeCell ref="BK144:BK145"/>
    <mergeCell ref="BQ426:BQ427"/>
    <mergeCell ref="BK258:BK259"/>
    <mergeCell ref="BH40:BH45"/>
    <mergeCell ref="BS272:BS273"/>
    <mergeCell ref="BH340:BH345"/>
    <mergeCell ref="BS98:BS99"/>
    <mergeCell ref="BK470:BK471"/>
    <mergeCell ref="BE302:BE303"/>
    <mergeCell ref="CD262:CD267"/>
    <mergeCell ref="CG278:CG279"/>
    <mergeCell ref="CC118:CC119"/>
    <mergeCell ref="BM290:BM291"/>
    <mergeCell ref="BS414:BS415"/>
    <mergeCell ref="BM246:BM247"/>
    <mergeCell ref="CH16:CH21"/>
    <mergeCell ref="BR130:BR135"/>
    <mergeCell ref="CF556:CF561"/>
    <mergeCell ref="BJ328:BJ333"/>
    <mergeCell ref="BR430:BR435"/>
    <mergeCell ref="CC188:CC189"/>
    <mergeCell ref="BG40:BG45"/>
    <mergeCell ref="BW20:BW21"/>
    <mergeCell ref="BO392:BO393"/>
    <mergeCell ref="CC488:CC489"/>
    <mergeCell ref="BG340:BG345"/>
    <mergeCell ref="BW320:BW321"/>
    <mergeCell ref="BG460:BG465"/>
    <mergeCell ref="BG454:BG459"/>
    <mergeCell ref="BI106:BI111"/>
    <mergeCell ref="CE248:CE249"/>
    <mergeCell ref="BS522:BS523"/>
    <mergeCell ref="CF304:CF309"/>
    <mergeCell ref="BP418:BP423"/>
    <mergeCell ref="CC546:CC547"/>
    <mergeCell ref="BO262:BO263"/>
    <mergeCell ref="BW48:BW49"/>
    <mergeCell ref="BH226:BH231"/>
    <mergeCell ref="BK78:BK79"/>
    <mergeCell ref="BN388:BN393"/>
    <mergeCell ref="CD34:CD39"/>
    <mergeCell ref="CG436:CG437"/>
    <mergeCell ref="BM390:BM391"/>
    <mergeCell ref="BK536:BK537"/>
    <mergeCell ref="BS538:BS539"/>
    <mergeCell ref="BG526:BG531"/>
    <mergeCell ref="BL22:BL27"/>
    <mergeCell ref="BW4:BW5"/>
    <mergeCell ref="CE306:CE307"/>
    <mergeCell ref="BO420:BO421"/>
    <mergeCell ref="BO376:BO377"/>
    <mergeCell ref="BR484:BR489"/>
    <mergeCell ref="C400:C405"/>
    <mergeCell ref="BW348:BW349"/>
    <mergeCell ref="BL316:BL321"/>
    <mergeCell ref="BR478:BR483"/>
    <mergeCell ref="BT244:BT249"/>
    <mergeCell ref="BN76:BN81"/>
    <mergeCell ref="BW216:BW217"/>
    <mergeCell ref="BT544:BT549"/>
    <mergeCell ref="C454:C459"/>
    <mergeCell ref="CG236:CG237"/>
    <mergeCell ref="BO404:BO405"/>
    <mergeCell ref="CE204:CE205"/>
    <mergeCell ref="CE198:CE199"/>
    <mergeCell ref="CE318:CE319"/>
    <mergeCell ref="BQ522:BQ523"/>
    <mergeCell ref="CB100:CB105"/>
    <mergeCell ref="BQ76:BQ77"/>
    <mergeCell ref="BT472:BT477"/>
    <mergeCell ref="BV232:BV237"/>
    <mergeCell ref="BN88:BN93"/>
    <mergeCell ref="BF460:BF465"/>
    <mergeCell ref="BK324:BK325"/>
    <mergeCell ref="CD160:CD165"/>
    <mergeCell ref="BH106:BH111"/>
    <mergeCell ref="BV532:BV537"/>
    <mergeCell ref="C508:C513"/>
    <mergeCell ref="BW418:BW419"/>
    <mergeCell ref="B100:B105"/>
    <mergeCell ref="BJ172:BJ177"/>
    <mergeCell ref="CD334:CD339"/>
    <mergeCell ref="B400:B405"/>
    <mergeCell ref="CF94:CF99"/>
    <mergeCell ref="BX466:BX471"/>
    <mergeCell ref="D166:D171"/>
    <mergeCell ref="CA508:CA513"/>
    <mergeCell ref="CA502:CA507"/>
    <mergeCell ref="BE58:BE59"/>
    <mergeCell ref="BK220:BK221"/>
    <mergeCell ref="CG34:CG35"/>
    <mergeCell ref="E496:E501"/>
    <mergeCell ref="BK520:BK521"/>
    <mergeCell ref="BE358:BE359"/>
    <mergeCell ref="BE352:BE353"/>
    <mergeCell ref="BJ208:BJ213"/>
    <mergeCell ref="CG334:CG335"/>
    <mergeCell ref="BL274:BL279"/>
    <mergeCell ref="BS322:BS323"/>
    <mergeCell ref="BG52:BG57"/>
    <mergeCell ref="CF148:CF153"/>
    <mergeCell ref="CG176:CG177"/>
    <mergeCell ref="CF448:CF453"/>
    <mergeCell ref="BM366:BM367"/>
    <mergeCell ref="CG476:CG477"/>
    <mergeCell ref="BG226:BG231"/>
    <mergeCell ref="BO126:BO127"/>
    <mergeCell ref="BG520:BG525"/>
    <mergeCell ref="BM50:BM51"/>
    <mergeCell ref="BE422:BE423"/>
    <mergeCell ref="BO142:BO143"/>
    <mergeCell ref="CH136:CH141"/>
    <mergeCell ref="C166:C171"/>
    <mergeCell ref="BM350:BM351"/>
    <mergeCell ref="BZ508:BZ513"/>
    <mergeCell ref="BW70:BW71"/>
    <mergeCell ref="BM508:BM509"/>
    <mergeCell ref="BO442:BO443"/>
    <mergeCell ref="BD58:BD59"/>
    <mergeCell ref="CH436:CH441"/>
    <mergeCell ref="C466:C471"/>
    <mergeCell ref="CB268:CB273"/>
    <mergeCell ref="BD358:BD359"/>
    <mergeCell ref="BU38:BU39"/>
    <mergeCell ref="CC296:CC297"/>
    <mergeCell ref="BV76:BV81"/>
    <mergeCell ref="BU338:BU339"/>
    <mergeCell ref="CE56:CE57"/>
    <mergeCell ref="BO170:BO171"/>
    <mergeCell ref="BE64:BE65"/>
    <mergeCell ref="BM52:BM53"/>
    <mergeCell ref="BE108:BE109"/>
    <mergeCell ref="D220:D225"/>
    <mergeCell ref="BZ100:BZ105"/>
    <mergeCell ref="BQ170:BQ171"/>
    <mergeCell ref="BD240:BD241"/>
    <mergeCell ref="BZ286:BZ291"/>
    <mergeCell ref="CH34:CH39"/>
    <mergeCell ref="BR364:BR369"/>
    <mergeCell ref="BJ226:BJ231"/>
    <mergeCell ref="BK134:BK135"/>
    <mergeCell ref="BL172:BL177"/>
    <mergeCell ref="BU158:BU159"/>
    <mergeCell ref="BD108:BD109"/>
    <mergeCell ref="BD266:BD267"/>
    <mergeCell ref="BL106:BL111"/>
    <mergeCell ref="CH583:CH588"/>
    <mergeCell ref="BD200:BD201"/>
    <mergeCell ref="CE268:CE269"/>
    <mergeCell ref="BW124:BW125"/>
    <mergeCell ref="BO496:BO497"/>
    <mergeCell ref="CC324:CC325"/>
    <mergeCell ref="BD500:BD501"/>
    <mergeCell ref="BQ256:BQ257"/>
    <mergeCell ref="BR592:BR597"/>
    <mergeCell ref="BK394:BK395"/>
    <mergeCell ref="CE110:CE111"/>
    <mergeCell ref="BW326:BW327"/>
    <mergeCell ref="BW482:BW483"/>
    <mergeCell ref="BO524:BO525"/>
    <mergeCell ref="CG502:CG503"/>
    <mergeCell ref="BQ132:BQ133"/>
    <mergeCell ref="BQ290:BQ291"/>
    <mergeCell ref="CE426:CE427"/>
    <mergeCell ref="BE364:BE365"/>
    <mergeCell ref="BW468:BW469"/>
    <mergeCell ref="BQ300:BQ301"/>
    <mergeCell ref="BN196:BN201"/>
    <mergeCell ref="BV130:BV135"/>
    <mergeCell ref="BQ512:BQ513"/>
    <mergeCell ref="CE454:CE455"/>
    <mergeCell ref="BS278:BS279"/>
    <mergeCell ref="BK128:BK129"/>
    <mergeCell ref="BS392:BS393"/>
    <mergeCell ref="BE266:BE267"/>
    <mergeCell ref="CG442:CG443"/>
    <mergeCell ref="CC8:CC9"/>
    <mergeCell ref="BM116:BM117"/>
    <mergeCell ref="BE488:BE489"/>
    <mergeCell ref="CD496:CD501"/>
    <mergeCell ref="BS430:BS431"/>
    <mergeCell ref="BM416:BM417"/>
    <mergeCell ref="CG138:CG139"/>
    <mergeCell ref="CF256:CF261"/>
    <mergeCell ref="BS342:BS343"/>
    <mergeCell ref="BO182:BO183"/>
    <mergeCell ref="CC36:CC37"/>
    <mergeCell ref="CC30:CC31"/>
    <mergeCell ref="BM144:BM145"/>
    <mergeCell ref="BU408:BU409"/>
    <mergeCell ref="BU402:BU403"/>
    <mergeCell ref="BE516:BE517"/>
    <mergeCell ref="BJ46:BJ51"/>
    <mergeCell ref="BJ40:BJ45"/>
    <mergeCell ref="BW168:BW169"/>
    <mergeCell ref="BJ340:BJ345"/>
    <mergeCell ref="BK428:BK429"/>
    <mergeCell ref="BR358:BR363"/>
    <mergeCell ref="CC504:CC505"/>
    <mergeCell ref="BV4:BV9"/>
    <mergeCell ref="CE28:CE29"/>
    <mergeCell ref="CG408:CG409"/>
    <mergeCell ref="CC248:CC249"/>
    <mergeCell ref="BV46:BV51"/>
    <mergeCell ref="BE402:BE403"/>
    <mergeCell ref="BN418:BN423"/>
    <mergeCell ref="BV346:BV351"/>
    <mergeCell ref="BQ12:BQ13"/>
    <mergeCell ref="BL142:BL147"/>
    <mergeCell ref="BI448:BI453"/>
    <mergeCell ref="BD162:BD163"/>
    <mergeCell ref="BQ198:BQ199"/>
    <mergeCell ref="CC100:CC101"/>
    <mergeCell ref="BU472:BU473"/>
    <mergeCell ref="BQ312:BQ313"/>
    <mergeCell ref="BN94:BN99"/>
    <mergeCell ref="BD462:BD463"/>
    <mergeCell ref="BF466:BF471"/>
    <mergeCell ref="CC400:CC401"/>
    <mergeCell ref="BM514:BM515"/>
    <mergeCell ref="BN208:BN213"/>
    <mergeCell ref="CE492:CE493"/>
    <mergeCell ref="BO280:BO281"/>
    <mergeCell ref="CE160:CE161"/>
    <mergeCell ref="BO274:BO275"/>
    <mergeCell ref="BQ20:BQ21"/>
    <mergeCell ref="BE232:BE233"/>
    <mergeCell ref="BQ320:BQ321"/>
    <mergeCell ref="BK26:BK27"/>
    <mergeCell ref="BK474:BK475"/>
    <mergeCell ref="BY376:BY381"/>
    <mergeCell ref="CD310:CD315"/>
    <mergeCell ref="BW514:BW515"/>
    <mergeCell ref="BQ16:BQ17"/>
    <mergeCell ref="BQ430:BQ431"/>
    <mergeCell ref="BH202:BH207"/>
    <mergeCell ref="BP58:BP63"/>
    <mergeCell ref="BP52:BP57"/>
    <mergeCell ref="BW52:BW53"/>
    <mergeCell ref="CF628:CF633"/>
    <mergeCell ref="BK448:BK449"/>
    <mergeCell ref="BP304:BP309"/>
    <mergeCell ref="CE24:CE25"/>
    <mergeCell ref="BO246:BO247"/>
    <mergeCell ref="BW548:BW549"/>
    <mergeCell ref="CB352:CB357"/>
    <mergeCell ref="BD250:BD251"/>
    <mergeCell ref="BL28:BL33"/>
    <mergeCell ref="CE482:CE483"/>
    <mergeCell ref="BW538:BW539"/>
    <mergeCell ref="BV628:BV633"/>
    <mergeCell ref="CD583:CD588"/>
    <mergeCell ref="CE522:CE523"/>
    <mergeCell ref="CG282:CG283"/>
    <mergeCell ref="CG60:CG61"/>
    <mergeCell ref="CG360:CG361"/>
    <mergeCell ref="BD134:BD135"/>
    <mergeCell ref="BW494:BW495"/>
    <mergeCell ref="CE208:CE209"/>
    <mergeCell ref="BD625:BD627"/>
    <mergeCell ref="BD68:BD69"/>
    <mergeCell ref="BW302:BW303"/>
    <mergeCell ref="BG436:BG441"/>
    <mergeCell ref="CE86:CE87"/>
    <mergeCell ref="BS298:BS299"/>
    <mergeCell ref="BS456:BS457"/>
    <mergeCell ref="CG316:CG317"/>
    <mergeCell ref="BW522:BW523"/>
    <mergeCell ref="BQ354:BQ355"/>
    <mergeCell ref="BS288:BS289"/>
    <mergeCell ref="BY520:BY525"/>
    <mergeCell ref="BE16:BE17"/>
    <mergeCell ref="CH637:CH642"/>
    <mergeCell ref="BX10:BX15"/>
    <mergeCell ref="BW272:BW273"/>
    <mergeCell ref="CF268:CF273"/>
    <mergeCell ref="BP382:BP387"/>
    <mergeCell ref="E460:E465"/>
    <mergeCell ref="BK96:BK97"/>
    <mergeCell ref="BS354:BS355"/>
    <mergeCell ref="BE70:BE71"/>
    <mergeCell ref="BQ404:BQ405"/>
    <mergeCell ref="BU114:BU115"/>
    <mergeCell ref="BE228:BE229"/>
    <mergeCell ref="BG232:BG237"/>
    <mergeCell ref="BS170:BS171"/>
    <mergeCell ref="BM156:BM157"/>
    <mergeCell ref="BE528:BE529"/>
    <mergeCell ref="BS76:BS77"/>
    <mergeCell ref="BI46:BI51"/>
    <mergeCell ref="BQ340:BQ341"/>
    <mergeCell ref="BV196:BV201"/>
    <mergeCell ref="CD454:CD459"/>
    <mergeCell ref="BQ60:BQ61"/>
    <mergeCell ref="BY232:BY237"/>
    <mergeCell ref="BI346:BI351"/>
    <mergeCell ref="BI460:BI465"/>
    <mergeCell ref="CE520:CE521"/>
    <mergeCell ref="BF214:BF219"/>
    <mergeCell ref="BQ366:BQ367"/>
    <mergeCell ref="BS458:BS459"/>
    <mergeCell ref="BS126:BS127"/>
    <mergeCell ref="BK498:BK499"/>
    <mergeCell ref="BS28:BS29"/>
    <mergeCell ref="E400:E405"/>
    <mergeCell ref="BK400:BK401"/>
    <mergeCell ref="CD202:CD207"/>
    <mergeCell ref="BN316:BN321"/>
    <mergeCell ref="BS186:BS187"/>
    <mergeCell ref="BK184:BK185"/>
    <mergeCell ref="CD502:CD507"/>
    <mergeCell ref="BS486:BS487"/>
    <mergeCell ref="D394:D399"/>
    <mergeCell ref="B418:B423"/>
    <mergeCell ref="BO328:BO329"/>
    <mergeCell ref="BT130:BT135"/>
    <mergeCell ref="BS382:BS383"/>
    <mergeCell ref="BM214:BM215"/>
    <mergeCell ref="CC102:CC103"/>
    <mergeCell ref="BR370:BR375"/>
    <mergeCell ref="BQ424:BQ425"/>
    <mergeCell ref="BQ98:BQ99"/>
    <mergeCell ref="CB262:CB267"/>
    <mergeCell ref="CD226:CD231"/>
    <mergeCell ref="BX58:BX63"/>
    <mergeCell ref="CC70:CC71"/>
    <mergeCell ref="BX358:BX363"/>
    <mergeCell ref="B118:B123"/>
    <mergeCell ref="BK84:BK85"/>
    <mergeCell ref="E100:E105"/>
    <mergeCell ref="BQ262:BQ263"/>
    <mergeCell ref="E136:E141"/>
    <mergeCell ref="B184:B189"/>
    <mergeCell ref="CA286:CA291"/>
    <mergeCell ref="BD44:BD45"/>
    <mergeCell ref="BB607:BB615"/>
    <mergeCell ref="BD370:BD371"/>
    <mergeCell ref="BG166:BG171"/>
    <mergeCell ref="CC308:CC309"/>
    <mergeCell ref="BW288:BW289"/>
    <mergeCell ref="BG466:BG471"/>
    <mergeCell ref="BW446:BW447"/>
    <mergeCell ref="BQ432:BQ433"/>
    <mergeCell ref="BK264:BK265"/>
    <mergeCell ref="CE374:CE375"/>
    <mergeCell ref="CG220:CG221"/>
    <mergeCell ref="E166:E171"/>
    <mergeCell ref="BQ116:BQ117"/>
    <mergeCell ref="CD268:CD273"/>
    <mergeCell ref="BQ416:BQ417"/>
    <mergeCell ref="BK248:BK249"/>
    <mergeCell ref="CE296:CE297"/>
    <mergeCell ref="BX406:BX411"/>
    <mergeCell ref="BW532:BW533"/>
    <mergeCell ref="CE546:CE547"/>
    <mergeCell ref="BS534:BS535"/>
    <mergeCell ref="CA484:CA489"/>
    <mergeCell ref="BS460:BS461"/>
    <mergeCell ref="BO300:BO301"/>
    <mergeCell ref="CC180:CC181"/>
    <mergeCell ref="CE190:CE191"/>
    <mergeCell ref="BY202:BY207"/>
    <mergeCell ref="BI316:BI321"/>
    <mergeCell ref="CE490:CE491"/>
    <mergeCell ref="BD176:BD177"/>
    <mergeCell ref="BM551:BN551"/>
    <mergeCell ref="BO472:BO473"/>
    <mergeCell ref="CH88:CH93"/>
    <mergeCell ref="CE324:CE325"/>
    <mergeCell ref="BS104:BS105"/>
    <mergeCell ref="CB226:CB231"/>
    <mergeCell ref="CG90:CG91"/>
    <mergeCell ref="CB220:CB225"/>
    <mergeCell ref="BT592:BT597"/>
    <mergeCell ref="BS448:BS449"/>
    <mergeCell ref="BE136:BE137"/>
    <mergeCell ref="CG390:CG391"/>
    <mergeCell ref="CB520:CB525"/>
    <mergeCell ref="BV358:BV363"/>
    <mergeCell ref="CD286:CD291"/>
    <mergeCell ref="BE436:BE437"/>
    <mergeCell ref="BN514:BN519"/>
    <mergeCell ref="BK204:BK205"/>
    <mergeCell ref="BH346:BH351"/>
    <mergeCell ref="BH532:BH537"/>
    <mergeCell ref="BS132:BS133"/>
    <mergeCell ref="BK504:BK505"/>
    <mergeCell ref="BS290:BS291"/>
    <mergeCell ref="BM122:BM123"/>
    <mergeCell ref="BE120:BE121"/>
    <mergeCell ref="CG470:CG471"/>
    <mergeCell ref="CG426:CG427"/>
    <mergeCell ref="CD208:CD213"/>
    <mergeCell ref="CH100:CH105"/>
    <mergeCell ref="BM226:BM227"/>
    <mergeCell ref="BO286:BO287"/>
    <mergeCell ref="CC166:CC167"/>
    <mergeCell ref="BU538:BU539"/>
    <mergeCell ref="CH556:CH561"/>
    <mergeCell ref="BW10:BW11"/>
    <mergeCell ref="BD386:BD387"/>
    <mergeCell ref="BU66:BU67"/>
    <mergeCell ref="BS212:BS213"/>
    <mergeCell ref="BW310:BW311"/>
    <mergeCell ref="CF274:CF279"/>
    <mergeCell ref="BX130:BX135"/>
    <mergeCell ref="BJ334:BJ339"/>
    <mergeCell ref="CG460:CG461"/>
    <mergeCell ref="CG454:CG455"/>
    <mergeCell ref="BR262:BR267"/>
    <mergeCell ref="BL94:BL99"/>
    <mergeCell ref="BU278:BU279"/>
    <mergeCell ref="BB634:BB642"/>
    <mergeCell ref="BO110:BO111"/>
    <mergeCell ref="CC206:CC207"/>
    <mergeCell ref="CD508:CD513"/>
    <mergeCell ref="CF442:CF447"/>
    <mergeCell ref="BG178:BG183"/>
    <mergeCell ref="CA226:CA231"/>
    <mergeCell ref="BO410:BO411"/>
    <mergeCell ref="BG172:BG177"/>
    <mergeCell ref="BM34:BM35"/>
    <mergeCell ref="CA526:CA531"/>
    <mergeCell ref="CF574:CF579"/>
    <mergeCell ref="BM334:BM335"/>
    <mergeCell ref="BW54:BW55"/>
    <mergeCell ref="BO94:BO95"/>
    <mergeCell ref="BU420:BU421"/>
    <mergeCell ref="BO252:BO253"/>
    <mergeCell ref="BG532:BG537"/>
    <mergeCell ref="CG62:CG63"/>
    <mergeCell ref="CE8:CE9"/>
    <mergeCell ref="BD120:BD121"/>
    <mergeCell ref="CF496:CF501"/>
    <mergeCell ref="BI166:BI171"/>
    <mergeCell ref="BI160:BI165"/>
    <mergeCell ref="BD426:BD427"/>
    <mergeCell ref="BF583:BI588"/>
    <mergeCell ref="BW196:BW197"/>
    <mergeCell ref="BU342:BU343"/>
    <mergeCell ref="BK20:BK21"/>
    <mergeCell ref="BQ182:BQ183"/>
    <mergeCell ref="BK14:BK15"/>
    <mergeCell ref="BT136:BT141"/>
    <mergeCell ref="CC276:CC277"/>
    <mergeCell ref="BK314:BK315"/>
    <mergeCell ref="BT436:BT441"/>
    <mergeCell ref="CE36:CE37"/>
    <mergeCell ref="BW408:BW409"/>
    <mergeCell ref="BQ240:BQ241"/>
    <mergeCell ref="BE452:BE453"/>
    <mergeCell ref="BL46:BL51"/>
    <mergeCell ref="CE336:CE337"/>
    <mergeCell ref="BT304:BT309"/>
    <mergeCell ref="BQ540:BQ541"/>
    <mergeCell ref="BV64:BV69"/>
    <mergeCell ref="BF178:BF183"/>
    <mergeCell ref="BE544:BE545"/>
    <mergeCell ref="BQ546:BQ547"/>
    <mergeCell ref="BP502:BP507"/>
    <mergeCell ref="BK216:BK217"/>
    <mergeCell ref="BD256:BD257"/>
    <mergeCell ref="CC200:CC201"/>
    <mergeCell ref="BK4:BK5"/>
    <mergeCell ref="BN106:BN111"/>
    <mergeCell ref="CE394:CE395"/>
    <mergeCell ref="C184:C189"/>
    <mergeCell ref="BV364:BV369"/>
    <mergeCell ref="BF478:BF483"/>
    <mergeCell ref="CE510:CE511"/>
    <mergeCell ref="BO134:BO135"/>
    <mergeCell ref="CB292:CB297"/>
    <mergeCell ref="BQ268:BQ269"/>
    <mergeCell ref="CB286:CB291"/>
    <mergeCell ref="BV124:BV129"/>
    <mergeCell ref="BN496:BN501"/>
    <mergeCell ref="BQ382:BQ383"/>
    <mergeCell ref="CD52:CD57"/>
    <mergeCell ref="BV424:BV429"/>
    <mergeCell ref="CG24:CG25"/>
    <mergeCell ref="BM172:BM173"/>
    <mergeCell ref="CF454:CF459"/>
    <mergeCell ref="CC14:CC15"/>
    <mergeCell ref="BV16:BV21"/>
    <mergeCell ref="BQ388:BQ389"/>
    <mergeCell ref="CG432:CG433"/>
    <mergeCell ref="BE206:BE207"/>
    <mergeCell ref="BE320:BE321"/>
    <mergeCell ref="BM140:BM141"/>
    <mergeCell ref="BX4:BX9"/>
    <mergeCell ref="BP376:BP381"/>
    <mergeCell ref="BE506:BE507"/>
    <mergeCell ref="BM254:BM255"/>
    <mergeCell ref="BV370:BV375"/>
    <mergeCell ref="D4:D9"/>
    <mergeCell ref="BS12:BS13"/>
    <mergeCell ref="BK384:BK385"/>
    <mergeCell ref="BU551:BV551"/>
    <mergeCell ref="BM36:BM37"/>
    <mergeCell ref="BH166:BH171"/>
    <mergeCell ref="BS198:BS199"/>
    <mergeCell ref="BW472:BW473"/>
    <mergeCell ref="BM150:BM151"/>
    <mergeCell ref="BS312:BS313"/>
    <mergeCell ref="B292:B297"/>
    <mergeCell ref="E328:E333"/>
    <mergeCell ref="BH466:BH471"/>
    <mergeCell ref="CG166:CG167"/>
    <mergeCell ref="BQ280:BQ281"/>
    <mergeCell ref="BK112:BK113"/>
    <mergeCell ref="D352:D357"/>
    <mergeCell ref="BS40:BS41"/>
    <mergeCell ref="CG466:CG467"/>
    <mergeCell ref="BK412:BK413"/>
    <mergeCell ref="CF154:CF159"/>
    <mergeCell ref="BO122:BO123"/>
    <mergeCell ref="CD406:CD411"/>
    <mergeCell ref="CE128:CE129"/>
    <mergeCell ref="CC64:CC65"/>
    <mergeCell ref="CG226:CG227"/>
    <mergeCell ref="BX196:BX201"/>
    <mergeCell ref="BR34:BR39"/>
    <mergeCell ref="BU28:BU29"/>
    <mergeCell ref="BM400:BM401"/>
    <mergeCell ref="BU186:BU187"/>
    <mergeCell ref="E448:E453"/>
    <mergeCell ref="BS490:BS491"/>
    <mergeCell ref="BD589:BD591"/>
    <mergeCell ref="BR382:BR387"/>
    <mergeCell ref="BL214:BL219"/>
    <mergeCell ref="BD190:BD191"/>
    <mergeCell ref="BM242:BM243"/>
    <mergeCell ref="E394:E399"/>
    <mergeCell ref="BF70:BF75"/>
    <mergeCell ref="BQ344:BQ345"/>
    <mergeCell ref="CG232:CG233"/>
    <mergeCell ref="BS110:BS111"/>
    <mergeCell ref="CB514:CB519"/>
    <mergeCell ref="BT556:BT561"/>
    <mergeCell ref="BS410:BS411"/>
    <mergeCell ref="CG290:CG291"/>
    <mergeCell ref="BU502:BU503"/>
    <mergeCell ref="BI466:BI471"/>
    <mergeCell ref="BM112:BM113"/>
    <mergeCell ref="BO172:BO173"/>
    <mergeCell ref="BD86:BD87"/>
    <mergeCell ref="BQ176:BQ177"/>
    <mergeCell ref="BO384:BO385"/>
    <mergeCell ref="CG362:CG363"/>
    <mergeCell ref="BQ476:BQ477"/>
    <mergeCell ref="BS236:BS237"/>
    <mergeCell ref="BD322:BD323"/>
    <mergeCell ref="BD506:BD507"/>
    <mergeCell ref="BP574:BP579"/>
    <mergeCell ref="BE448:BE449"/>
    <mergeCell ref="BQ536:BQ537"/>
    <mergeCell ref="BH412:BH417"/>
    <mergeCell ref="CG482:CG483"/>
    <mergeCell ref="BV406:BV411"/>
    <mergeCell ref="BD628:BD630"/>
    <mergeCell ref="CC314:CC315"/>
    <mergeCell ref="BD490:BD491"/>
    <mergeCell ref="BU170:BU171"/>
    <mergeCell ref="BM542:BM543"/>
    <mergeCell ref="BD92:BD93"/>
    <mergeCell ref="BW16:BW17"/>
    <mergeCell ref="CH628:CH633"/>
    <mergeCell ref="BO214:BO215"/>
    <mergeCell ref="BD218:BD219"/>
    <mergeCell ref="BO230:BO231"/>
    <mergeCell ref="BK70:BK71"/>
    <mergeCell ref="BW158:BW159"/>
    <mergeCell ref="BP268:BP273"/>
    <mergeCell ref="BO530:BO531"/>
    <mergeCell ref="BW316:BW317"/>
    <mergeCell ref="CC84:CC85"/>
    <mergeCell ref="BQ296:BQ297"/>
    <mergeCell ref="BQ448:BQ449"/>
    <mergeCell ref="BD440:BD441"/>
    <mergeCell ref="CC384:CC385"/>
    <mergeCell ref="CE144:CE145"/>
    <mergeCell ref="CE302:CE303"/>
    <mergeCell ref="BO372:BO373"/>
    <mergeCell ref="CA406:CA411"/>
    <mergeCell ref="BW300:BW301"/>
    <mergeCell ref="BK124:BK125"/>
    <mergeCell ref="BT82:BT87"/>
    <mergeCell ref="BF286:BF291"/>
    <mergeCell ref="CC551:CD551"/>
    <mergeCell ref="BE256:BE257"/>
    <mergeCell ref="BN220:BN225"/>
    <mergeCell ref="BQ30:BQ31"/>
    <mergeCell ref="CC450:CC451"/>
    <mergeCell ref="BE418:BE419"/>
    <mergeCell ref="C4:C9"/>
    <mergeCell ref="CE216:CE217"/>
    <mergeCell ref="CE210:CE211"/>
    <mergeCell ref="BW66:BW67"/>
    <mergeCell ref="CE330:CE331"/>
    <mergeCell ref="BY70:BY75"/>
    <mergeCell ref="BO438:BO439"/>
    <mergeCell ref="CB112:CB117"/>
    <mergeCell ref="BD442:BD443"/>
    <mergeCell ref="BL334:BL339"/>
    <mergeCell ref="CC134:CC135"/>
    <mergeCell ref="BD354:BD355"/>
    <mergeCell ref="CC292:CC293"/>
    <mergeCell ref="BN100:BN105"/>
    <mergeCell ref="BT262:BT267"/>
    <mergeCell ref="BQ110:BQ111"/>
    <mergeCell ref="CD172:CD177"/>
    <mergeCell ref="BN286:BN291"/>
    <mergeCell ref="BN400:BN405"/>
    <mergeCell ref="CB280:CB285"/>
    <mergeCell ref="BI178:BI183"/>
    <mergeCell ref="BQ410:BQ411"/>
    <mergeCell ref="CE352:CE353"/>
    <mergeCell ref="CC194:CC195"/>
    <mergeCell ref="BE354:BE355"/>
    <mergeCell ref="BE348:BE349"/>
    <mergeCell ref="BG352:BG357"/>
    <mergeCell ref="BM282:BM283"/>
    <mergeCell ref="D280:D285"/>
    <mergeCell ref="BO34:BO35"/>
    <mergeCell ref="BK548:BK549"/>
    <mergeCell ref="C58:C63"/>
    <mergeCell ref="CE264:CE265"/>
    <mergeCell ref="BO334:BO335"/>
    <mergeCell ref="CD340:CD345"/>
    <mergeCell ref="BY124:BY129"/>
    <mergeCell ref="BD496:BD497"/>
    <mergeCell ref="BQ100:BQ101"/>
    <mergeCell ref="BQ94:BQ95"/>
    <mergeCell ref="B82:B87"/>
    <mergeCell ref="BY424:BY429"/>
    <mergeCell ref="E118:E123"/>
    <mergeCell ref="BQ400:BQ401"/>
    <mergeCell ref="CE280:CE281"/>
    <mergeCell ref="BN148:BN153"/>
    <mergeCell ref="BS160:BS161"/>
    <mergeCell ref="BD376:BD377"/>
    <mergeCell ref="CD478:CD483"/>
    <mergeCell ref="B484:B489"/>
    <mergeCell ref="CD538:CD543"/>
    <mergeCell ref="B148:B153"/>
    <mergeCell ref="B502:B507"/>
    <mergeCell ref="CD196:CD201"/>
    <mergeCell ref="BM164:BM165"/>
    <mergeCell ref="B34:B39"/>
    <mergeCell ref="CC68:CC69"/>
    <mergeCell ref="BO278:BO279"/>
    <mergeCell ref="BU440:BU441"/>
    <mergeCell ref="BZ220:BZ225"/>
    <mergeCell ref="BQ66:BQ67"/>
    <mergeCell ref="BK52:BK53"/>
    <mergeCell ref="BX16:BX21"/>
    <mergeCell ref="BH130:BH135"/>
    <mergeCell ref="C526:C531"/>
    <mergeCell ref="BS72:BS73"/>
    <mergeCell ref="CG346:CG347"/>
    <mergeCell ref="E292:E297"/>
    <mergeCell ref="BQ454:BQ455"/>
    <mergeCell ref="CG340:CG341"/>
    <mergeCell ref="CG498:CG499"/>
    <mergeCell ref="B4:B9"/>
    <mergeCell ref="BY346:BY351"/>
    <mergeCell ref="CD394:CD399"/>
    <mergeCell ref="BN508:BN513"/>
    <mergeCell ref="BE60:BE61"/>
    <mergeCell ref="CA112:CA117"/>
    <mergeCell ref="BK260:BK261"/>
    <mergeCell ref="BS520:BS521"/>
    <mergeCell ref="CE422:CE423"/>
    <mergeCell ref="B136:B141"/>
    <mergeCell ref="D70:D75"/>
    <mergeCell ref="BS240:BS241"/>
    <mergeCell ref="CA412:CA417"/>
    <mergeCell ref="D124:D129"/>
    <mergeCell ref="D292:D297"/>
    <mergeCell ref="BF364:BF369"/>
    <mergeCell ref="BM418:BM419"/>
    <mergeCell ref="BW136:BW137"/>
    <mergeCell ref="CE64:CE65"/>
    <mergeCell ref="BO178:BO179"/>
    <mergeCell ref="BW436:BW437"/>
    <mergeCell ref="CE364:CE365"/>
    <mergeCell ref="BO478:BO479"/>
    <mergeCell ref="BU6:BU7"/>
    <mergeCell ref="BS546:BS547"/>
    <mergeCell ref="BS540:BS541"/>
    <mergeCell ref="BE262:BE263"/>
    <mergeCell ref="BM4:BM5"/>
    <mergeCell ref="BU306:BU307"/>
    <mergeCell ref="BE420:BE421"/>
    <mergeCell ref="BE376:BE377"/>
    <mergeCell ref="CG394:CG395"/>
    <mergeCell ref="BR202:BR207"/>
    <mergeCell ref="CG510:CG511"/>
    <mergeCell ref="CE450:CE451"/>
    <mergeCell ref="BD12:BD13"/>
    <mergeCell ref="BJ244:BJ249"/>
    <mergeCell ref="AN2:AQ2"/>
    <mergeCell ref="BS268:BS269"/>
    <mergeCell ref="BR502:BR507"/>
    <mergeCell ref="BK272:BK273"/>
    <mergeCell ref="CF52:CF57"/>
    <mergeCell ref="BE104:BE105"/>
    <mergeCell ref="CC250:CC251"/>
    <mergeCell ref="BZ190:BZ195"/>
    <mergeCell ref="BE404:BE405"/>
    <mergeCell ref="CC162:CC163"/>
    <mergeCell ref="BJ418:BJ423"/>
    <mergeCell ref="BD40:BD41"/>
    <mergeCell ref="CE222:CE223"/>
    <mergeCell ref="BF64:BF69"/>
    <mergeCell ref="BE326:BE327"/>
    <mergeCell ref="BU370:BU371"/>
    <mergeCell ref="CC304:CC305"/>
    <mergeCell ref="CC32:CC33"/>
    <mergeCell ref="CC26:CC27"/>
    <mergeCell ref="BU398:BU399"/>
    <mergeCell ref="BE468:BE469"/>
    <mergeCell ref="CC332:CC333"/>
    <mergeCell ref="BW164:BW165"/>
    <mergeCell ref="BO100:BO101"/>
    <mergeCell ref="BD104:BD105"/>
    <mergeCell ref="BW34:BW35"/>
    <mergeCell ref="BD404:BD405"/>
    <mergeCell ref="BO74:BO75"/>
    <mergeCell ref="BQ166:BQ167"/>
    <mergeCell ref="BQ160:BQ161"/>
    <mergeCell ref="BR610:BR615"/>
    <mergeCell ref="BQ466:BQ467"/>
    <mergeCell ref="BK298:BK299"/>
    <mergeCell ref="BT376:BT381"/>
    <mergeCell ref="BV556:BV561"/>
    <mergeCell ref="BD116:BD117"/>
    <mergeCell ref="BD568:BD570"/>
    <mergeCell ref="BD144:BD145"/>
    <mergeCell ref="BU454:BU455"/>
    <mergeCell ref="BT142:BT147"/>
    <mergeCell ref="BU518:BU519"/>
    <mergeCell ref="BQ194:BQ195"/>
    <mergeCell ref="BZ310:BZ315"/>
    <mergeCell ref="BD344:BD345"/>
    <mergeCell ref="BN592:BN597"/>
    <mergeCell ref="BJ544:BJ549"/>
    <mergeCell ref="CB538:CB543"/>
    <mergeCell ref="CC382:CC383"/>
    <mergeCell ref="BI418:BI423"/>
    <mergeCell ref="BW62:BW63"/>
    <mergeCell ref="CE14:CE15"/>
    <mergeCell ref="BV148:BV153"/>
    <mergeCell ref="BW386:BW387"/>
    <mergeCell ref="BD246:BD247"/>
    <mergeCell ref="CE320:CE321"/>
    <mergeCell ref="CE314:CE315"/>
    <mergeCell ref="BQ8:BQ9"/>
    <mergeCell ref="CE434:CE435"/>
    <mergeCell ref="CG80:CG81"/>
    <mergeCell ref="CC96:CC97"/>
    <mergeCell ref="BQ308:BQ309"/>
    <mergeCell ref="BK140:BK141"/>
    <mergeCell ref="CC396:CC397"/>
    <mergeCell ref="BK440:BK441"/>
    <mergeCell ref="CE488:CE489"/>
    <mergeCell ref="BW534:BW535"/>
    <mergeCell ref="BW528:BW529"/>
    <mergeCell ref="BY16:BY21"/>
    <mergeCell ref="BY532:BY537"/>
    <mergeCell ref="BL166:BL171"/>
    <mergeCell ref="BQ230:BQ231"/>
    <mergeCell ref="BF304:BF309"/>
    <mergeCell ref="BL466:BL471"/>
    <mergeCell ref="BR268:BR273"/>
    <mergeCell ref="CE84:CE85"/>
    <mergeCell ref="BS296:BS297"/>
    <mergeCell ref="CB412:CB417"/>
    <mergeCell ref="CE384:CE385"/>
    <mergeCell ref="BU56:BU57"/>
    <mergeCell ref="CG150:CG151"/>
    <mergeCell ref="CG144:CG145"/>
    <mergeCell ref="CA4:CA9"/>
    <mergeCell ref="BS24:BS25"/>
    <mergeCell ref="BN154:BN159"/>
    <mergeCell ref="CG450:CG451"/>
    <mergeCell ref="BS138:BS139"/>
    <mergeCell ref="BK510:BK511"/>
    <mergeCell ref="BS324:BS325"/>
    <mergeCell ref="BH292:BH297"/>
    <mergeCell ref="BS438:BS439"/>
    <mergeCell ref="BP220:BP225"/>
    <mergeCell ref="BJ52:BJ57"/>
    <mergeCell ref="BJ352:BJ357"/>
    <mergeCell ref="BU110:BU111"/>
    <mergeCell ref="CD514:CD519"/>
    <mergeCell ref="BE180:BE181"/>
    <mergeCell ref="BM482:BM483"/>
    <mergeCell ref="CF166:CF171"/>
    <mergeCell ref="BK538:BK539"/>
    <mergeCell ref="CF280:CF285"/>
    <mergeCell ref="BE524:BE525"/>
    <mergeCell ref="CF466:CF471"/>
    <mergeCell ref="BR454:BR459"/>
    <mergeCell ref="CC54:CC55"/>
    <mergeCell ref="BU426:BU427"/>
    <mergeCell ref="CG514:CG515"/>
    <mergeCell ref="BM468:BM469"/>
    <mergeCell ref="BG370:BG375"/>
    <mergeCell ref="BG364:BG369"/>
    <mergeCell ref="BS388:BS389"/>
    <mergeCell ref="CF214:CF219"/>
    <mergeCell ref="BU154:BU155"/>
    <mergeCell ref="BM526:BM527"/>
    <mergeCell ref="CC82:CC83"/>
    <mergeCell ref="BW2:CB2"/>
    <mergeCell ref="C310:C315"/>
    <mergeCell ref="BG292:BG297"/>
    <mergeCell ref="CB70:CB75"/>
    <mergeCell ref="BR508:BR513"/>
    <mergeCell ref="BT442:BT447"/>
    <mergeCell ref="BI58:BI63"/>
    <mergeCell ref="BD552:BE552"/>
    <mergeCell ref="CE200:CE201"/>
    <mergeCell ref="BT268:BT273"/>
    <mergeCell ref="BI358:BI363"/>
    <mergeCell ref="CE500:CE501"/>
    <mergeCell ref="BI352:BI357"/>
    <mergeCell ref="BI472:BI477"/>
    <mergeCell ref="CC4:CC5"/>
    <mergeCell ref="BK54:BK55"/>
    <mergeCell ref="BW142:BW143"/>
    <mergeCell ref="BZ58:BZ63"/>
    <mergeCell ref="CC462:CC463"/>
    <mergeCell ref="CE70:CE71"/>
    <mergeCell ref="BW442:BW443"/>
    <mergeCell ref="CE228:CE229"/>
    <mergeCell ref="E298:E303"/>
    <mergeCell ref="CB124:CB129"/>
    <mergeCell ref="CE528:CE529"/>
    <mergeCell ref="BT496:BT501"/>
    <mergeCell ref="BN328:BN333"/>
    <mergeCell ref="BT490:BT495"/>
    <mergeCell ref="CC146:CC147"/>
    <mergeCell ref="CB424:CB429"/>
    <mergeCell ref="BV256:BV261"/>
    <mergeCell ref="BF370:BF375"/>
    <mergeCell ref="BN628:BN633"/>
    <mergeCell ref="BI406:BI411"/>
    <mergeCell ref="BW284:BW285"/>
    <mergeCell ref="BK102:BK103"/>
    <mergeCell ref="B10:B15"/>
    <mergeCell ref="BE240:BE241"/>
    <mergeCell ref="BK402:BK403"/>
    <mergeCell ref="BM168:BM169"/>
    <mergeCell ref="CG216:CG217"/>
    <mergeCell ref="CG210:CG211"/>
    <mergeCell ref="B310:B315"/>
    <mergeCell ref="BE540:BE541"/>
    <mergeCell ref="CD112:CD117"/>
    <mergeCell ref="BQ112:BQ113"/>
    <mergeCell ref="CG516:CG517"/>
    <mergeCell ref="BS204:BS205"/>
    <mergeCell ref="CE134:CE135"/>
    <mergeCell ref="BK244:BK245"/>
    <mergeCell ref="BM184:BM185"/>
    <mergeCell ref="BS504:BS505"/>
    <mergeCell ref="BH472:BH477"/>
    <mergeCell ref="CF172:CF177"/>
    <mergeCell ref="BP286:BP291"/>
    <mergeCell ref="BM10:BM11"/>
    <mergeCell ref="BS172:BS173"/>
    <mergeCell ref="BJ118:BJ123"/>
    <mergeCell ref="CG58:CG59"/>
    <mergeCell ref="BE382:BE383"/>
    <mergeCell ref="BK544:BK545"/>
    <mergeCell ref="BJ238:BJ243"/>
    <mergeCell ref="BK146:BK147"/>
    <mergeCell ref="BM310:BM311"/>
    <mergeCell ref="BW56:BW57"/>
    <mergeCell ref="BO434:BO435"/>
    <mergeCell ref="BG196:BG201"/>
    <mergeCell ref="BO428:BO429"/>
    <mergeCell ref="CF178:CF183"/>
    <mergeCell ref="BM96:BM97"/>
    <mergeCell ref="D244:D249"/>
    <mergeCell ref="D226:D231"/>
    <mergeCell ref="BO270:BO271"/>
    <mergeCell ref="CF460:CF465"/>
    <mergeCell ref="D526:D531"/>
    <mergeCell ref="BQ504:BQ505"/>
    <mergeCell ref="BF472:BF477"/>
    <mergeCell ref="CC494:CC495"/>
    <mergeCell ref="CG526:CG527"/>
    <mergeCell ref="CG520:CG521"/>
    <mergeCell ref="D406:D411"/>
    <mergeCell ref="CF286:CF291"/>
    <mergeCell ref="BZ124:BZ129"/>
    <mergeCell ref="BZ118:BZ123"/>
    <mergeCell ref="BJ232:BJ237"/>
    <mergeCell ref="BR496:BR501"/>
    <mergeCell ref="BR490:BR495"/>
    <mergeCell ref="BJ370:BJ375"/>
    <mergeCell ref="CD418:CD423"/>
    <mergeCell ref="BS394:BS395"/>
    <mergeCell ref="BK304:BK305"/>
    <mergeCell ref="CF346:CF351"/>
    <mergeCell ref="CE90:CE91"/>
    <mergeCell ref="BW462:BW463"/>
    <mergeCell ref="CE390:CE391"/>
    <mergeCell ref="BM76:BM77"/>
    <mergeCell ref="BV648:BV653"/>
    <mergeCell ref="BO298:BO299"/>
    <mergeCell ref="BO456:BO457"/>
    <mergeCell ref="BD634:BD636"/>
    <mergeCell ref="BG304:BG309"/>
    <mergeCell ref="BE332:BE333"/>
    <mergeCell ref="BD540:BD541"/>
    <mergeCell ref="BI64:BI69"/>
    <mergeCell ref="BS428:BS429"/>
    <mergeCell ref="C76:C81"/>
    <mergeCell ref="BM260:BM261"/>
    <mergeCell ref="BO26:BO27"/>
    <mergeCell ref="BR574:BR579"/>
    <mergeCell ref="BL406:BL411"/>
    <mergeCell ref="BW6:BW7"/>
    <mergeCell ref="BD382:BD383"/>
    <mergeCell ref="BI238:BI243"/>
    <mergeCell ref="BM434:BM435"/>
    <mergeCell ref="BW306:BW307"/>
    <mergeCell ref="BI538:BI543"/>
    <mergeCell ref="BQ444:BQ445"/>
    <mergeCell ref="BO494:BO495"/>
    <mergeCell ref="BU230:BU231"/>
    <mergeCell ref="BF76:BF81"/>
    <mergeCell ref="BW322:BW323"/>
    <mergeCell ref="BO406:BO407"/>
    <mergeCell ref="BD410:BD411"/>
    <mergeCell ref="BM330:BM331"/>
    <mergeCell ref="BW50:BW51"/>
    <mergeCell ref="BQ428:BQ429"/>
    <mergeCell ref="BO422:BO423"/>
    <mergeCell ref="BJ364:BJ369"/>
    <mergeCell ref="BE132:BE133"/>
    <mergeCell ref="BI226:BI231"/>
    <mergeCell ref="B130:B135"/>
    <mergeCell ref="B430:B435"/>
    <mergeCell ref="BU432:BU433"/>
    <mergeCell ref="BM368:BM369"/>
    <mergeCell ref="BF202:BF207"/>
    <mergeCell ref="BD530:BD531"/>
    <mergeCell ref="BP292:BP297"/>
    <mergeCell ref="BU280:BU281"/>
    <mergeCell ref="C136:C141"/>
    <mergeCell ref="BM480:BM481"/>
    <mergeCell ref="B334:B339"/>
    <mergeCell ref="D82:D87"/>
    <mergeCell ref="BM238:BM239"/>
    <mergeCell ref="BT94:BT99"/>
    <mergeCell ref="BG244:BG249"/>
    <mergeCell ref="BM100:BM101"/>
    <mergeCell ref="BU504:BU505"/>
    <mergeCell ref="BI250:BI255"/>
    <mergeCell ref="BK154:BK155"/>
    <mergeCell ref="BE286:BE287"/>
    <mergeCell ref="BE444:BE445"/>
    <mergeCell ref="BQ490:BQ491"/>
    <mergeCell ref="BN274:BN279"/>
    <mergeCell ref="BH112:BH117"/>
    <mergeCell ref="BM86:BM87"/>
    <mergeCell ref="D148:D153"/>
    <mergeCell ref="BO452:BO453"/>
    <mergeCell ref="BO166:BO167"/>
    <mergeCell ref="BO160:BO161"/>
    <mergeCell ref="B406:B411"/>
    <mergeCell ref="CD4:CD9"/>
    <mergeCell ref="CG20:CG21"/>
    <mergeCell ref="BV376:BV381"/>
    <mergeCell ref="BE344:BE345"/>
    <mergeCell ref="BX142:BX147"/>
    <mergeCell ref="BH250:BH255"/>
    <mergeCell ref="BS8:BS9"/>
    <mergeCell ref="BK380:BK381"/>
    <mergeCell ref="E418:E423"/>
    <mergeCell ref="BM26:BM27"/>
    <mergeCell ref="BU290:BU291"/>
    <mergeCell ref="BY472:BY477"/>
    <mergeCell ref="CC218:CC219"/>
    <mergeCell ref="BU74:BU75"/>
    <mergeCell ref="CA238:CA243"/>
    <mergeCell ref="BM446:BM447"/>
    <mergeCell ref="CG162:CG163"/>
    <mergeCell ref="BS366:BS367"/>
    <mergeCell ref="BK250:BK251"/>
    <mergeCell ref="BD122:BD123"/>
    <mergeCell ref="BM16:BM17"/>
    <mergeCell ref="CC60:CC61"/>
    <mergeCell ref="BH304:BH309"/>
    <mergeCell ref="CB22:CB27"/>
    <mergeCell ref="E10:E15"/>
    <mergeCell ref="BQ134:BQ135"/>
    <mergeCell ref="BW454:BW455"/>
    <mergeCell ref="BQ292:BQ293"/>
    <mergeCell ref="BQ286:BQ287"/>
    <mergeCell ref="BV142:BV147"/>
    <mergeCell ref="CG108:CG109"/>
    <mergeCell ref="CD412:CD417"/>
    <mergeCell ref="B22:B27"/>
    <mergeCell ref="BU24:BU25"/>
    <mergeCell ref="CC282:CC283"/>
    <mergeCell ref="BM396:BM397"/>
    <mergeCell ref="BQ494:BQ495"/>
    <mergeCell ref="BM510:BM511"/>
    <mergeCell ref="CE48:CE49"/>
    <mergeCell ref="BU324:BU325"/>
    <mergeCell ref="BJ292:BJ297"/>
    <mergeCell ref="BO162:BO163"/>
    <mergeCell ref="BO156:BO157"/>
    <mergeCell ref="BD160:BD161"/>
    <mergeCell ref="BI16:BI21"/>
    <mergeCell ref="D418:D423"/>
    <mergeCell ref="BW90:BW91"/>
    <mergeCell ref="BL58:BL63"/>
    <mergeCell ref="CE348:CE349"/>
    <mergeCell ref="BO462:BO463"/>
    <mergeCell ref="BL52:BL57"/>
    <mergeCell ref="BD186:BD187"/>
    <mergeCell ref="BQ222:BQ223"/>
    <mergeCell ref="BL352:BL357"/>
    <mergeCell ref="BF190:BF195"/>
    <mergeCell ref="BZ238:BZ243"/>
    <mergeCell ref="BN118:BN123"/>
    <mergeCell ref="BK66:BK67"/>
    <mergeCell ref="D130:D135"/>
    <mergeCell ref="CE218:CE219"/>
    <mergeCell ref="CE234:CE235"/>
    <mergeCell ref="CE60:CE61"/>
    <mergeCell ref="C130:C135"/>
    <mergeCell ref="BZ472:BZ477"/>
    <mergeCell ref="BD546:BD547"/>
    <mergeCell ref="BT454:BT459"/>
    <mergeCell ref="BQ144:BQ145"/>
    <mergeCell ref="BD214:BD215"/>
    <mergeCell ref="BQ364:BQ365"/>
    <mergeCell ref="BV220:BV225"/>
    <mergeCell ref="BY256:BY261"/>
    <mergeCell ref="BI370:BI375"/>
    <mergeCell ref="BS210:BS211"/>
    <mergeCell ref="CE544:CE545"/>
    <mergeCell ref="BO226:BO227"/>
    <mergeCell ref="BD230:BD231"/>
    <mergeCell ref="BW154:BW155"/>
    <mergeCell ref="CE418:CE419"/>
    <mergeCell ref="CE456:CE457"/>
    <mergeCell ref="BO526:BO527"/>
    <mergeCell ref="BE198:BE199"/>
    <mergeCell ref="BY316:BY321"/>
    <mergeCell ref="BW192:BW193"/>
    <mergeCell ref="CB232:CB237"/>
    <mergeCell ref="BW492:BW493"/>
    <mergeCell ref="BL460:BL465"/>
    <mergeCell ref="BK316:BK317"/>
    <mergeCell ref="BK310:BK311"/>
    <mergeCell ref="BT274:BT279"/>
    <mergeCell ref="BE148:BE149"/>
    <mergeCell ref="CA436:CA441"/>
    <mergeCell ref="CC290:CC291"/>
    <mergeCell ref="CC360:CC361"/>
    <mergeCell ref="CE360:CE361"/>
    <mergeCell ref="CC466:CC467"/>
    <mergeCell ref="BW304:BW305"/>
    <mergeCell ref="BD156:BD157"/>
    <mergeCell ref="D298:D303"/>
    <mergeCell ref="D196:D201"/>
    <mergeCell ref="CH166:CH171"/>
    <mergeCell ref="BD486:BD487"/>
    <mergeCell ref="C196:C201"/>
    <mergeCell ref="BF490:BF495"/>
    <mergeCell ref="BZ538:BZ543"/>
    <mergeCell ref="BM538:BM539"/>
    <mergeCell ref="CH466:CH471"/>
    <mergeCell ref="BO304:BO305"/>
    <mergeCell ref="CB298:CB303"/>
    <mergeCell ref="BT154:BT159"/>
    <mergeCell ref="CB418:CB423"/>
    <mergeCell ref="BL526:BL531"/>
    <mergeCell ref="CC326:CC327"/>
    <mergeCell ref="CG178:CG179"/>
    <mergeCell ref="C430:C435"/>
    <mergeCell ref="CE232:CE233"/>
    <mergeCell ref="CC414:CC415"/>
    <mergeCell ref="BQ238:BQ239"/>
    <mergeCell ref="BR388:BR393"/>
    <mergeCell ref="BQ232:BQ233"/>
    <mergeCell ref="BH322:BH327"/>
    <mergeCell ref="BU184:BU185"/>
    <mergeCell ref="BW314:BW315"/>
    <mergeCell ref="BT508:BT513"/>
    <mergeCell ref="BS302:BS303"/>
    <mergeCell ref="BK300:BK301"/>
    <mergeCell ref="CC444:CC445"/>
    <mergeCell ref="BQ420:BQ421"/>
    <mergeCell ref="E286:E291"/>
    <mergeCell ref="CE472:CE473"/>
    <mergeCell ref="BV442:BV447"/>
    <mergeCell ref="B142:B147"/>
    <mergeCell ref="BE410:BE411"/>
    <mergeCell ref="CE140:CE141"/>
    <mergeCell ref="BW512:BW513"/>
    <mergeCell ref="BS352:BS353"/>
    <mergeCell ref="BV268:BV273"/>
    <mergeCell ref="BX208:BX213"/>
    <mergeCell ref="CE440:CE441"/>
    <mergeCell ref="BP406:BP411"/>
    <mergeCell ref="E484:E489"/>
    <mergeCell ref="BU144:BU145"/>
    <mergeCell ref="BU302:BU303"/>
    <mergeCell ref="BE372:BE373"/>
    <mergeCell ref="BG376:BG381"/>
    <mergeCell ref="BM300:BM301"/>
    <mergeCell ref="D424:D429"/>
    <mergeCell ref="B442:B447"/>
    <mergeCell ref="B496:B501"/>
    <mergeCell ref="BQ152:BQ153"/>
    <mergeCell ref="BQ266:BQ267"/>
    <mergeCell ref="BW428:BW429"/>
    <mergeCell ref="BE276:BE277"/>
    <mergeCell ref="BL376:BL381"/>
    <mergeCell ref="CC334:CC335"/>
    <mergeCell ref="BW166:BW167"/>
    <mergeCell ref="BM442:BM443"/>
    <mergeCell ref="C298:C303"/>
    <mergeCell ref="BE370:BE371"/>
    <mergeCell ref="CC222:CC223"/>
    <mergeCell ref="C436:C441"/>
    <mergeCell ref="BD30:BD31"/>
    <mergeCell ref="BM82:BM83"/>
    <mergeCell ref="BS406:BS407"/>
    <mergeCell ref="BU340:BU341"/>
    <mergeCell ref="CC126:CC127"/>
    <mergeCell ref="BX256:BX261"/>
    <mergeCell ref="BH370:BH375"/>
    <mergeCell ref="BM196:BM197"/>
    <mergeCell ref="BU498:BU499"/>
    <mergeCell ref="CG244:CG245"/>
    <mergeCell ref="CD232:CD237"/>
    <mergeCell ref="CD532:CD537"/>
    <mergeCell ref="BP226:BP231"/>
    <mergeCell ref="BO76:BO77"/>
    <mergeCell ref="CF298:CF303"/>
    <mergeCell ref="BP412:BP417"/>
    <mergeCell ref="BS384:BS385"/>
    <mergeCell ref="BP526:BP531"/>
    <mergeCell ref="BR172:BR177"/>
    <mergeCell ref="CG484:CG485"/>
    <mergeCell ref="CC518:CC519"/>
    <mergeCell ref="BW350:BW351"/>
    <mergeCell ref="CG358:CG359"/>
    <mergeCell ref="CF46:CF51"/>
    <mergeCell ref="BG76:BG81"/>
    <mergeCell ref="CA124:CA129"/>
    <mergeCell ref="BS100:BS101"/>
    <mergeCell ref="BM364:BM365"/>
    <mergeCell ref="BK472:BK473"/>
    <mergeCell ref="BS52:BS53"/>
    <mergeCell ref="CG478:CG479"/>
    <mergeCell ref="CD70:CD75"/>
    <mergeCell ref="BP628:BP633"/>
    <mergeCell ref="BZ22:BZ27"/>
    <mergeCell ref="BR394:BR399"/>
    <mergeCell ref="BS422:BS423"/>
    <mergeCell ref="BS416:BS417"/>
    <mergeCell ref="BD640:BD642"/>
    <mergeCell ref="D10:D15"/>
    <mergeCell ref="BU182:BU183"/>
    <mergeCell ref="BS328:BS329"/>
    <mergeCell ref="BO168:BO169"/>
    <mergeCell ref="D316:D321"/>
    <mergeCell ref="D310:D315"/>
    <mergeCell ref="BD172:BD173"/>
    <mergeCell ref="CC22:CC23"/>
    <mergeCell ref="BX610:CB615"/>
    <mergeCell ref="BU394:BU395"/>
    <mergeCell ref="G1:AA1"/>
    <mergeCell ref="BO184:BO185"/>
    <mergeCell ref="BE8:BE9"/>
    <mergeCell ref="BE360:BE361"/>
    <mergeCell ref="E130:E135"/>
    <mergeCell ref="BE230:BE231"/>
    <mergeCell ref="E430:E435"/>
    <mergeCell ref="BN346:BN351"/>
    <mergeCell ref="BV88:BV93"/>
    <mergeCell ref="BS330:BS331"/>
    <mergeCell ref="BN460:BN465"/>
    <mergeCell ref="BE530:BE531"/>
    <mergeCell ref="BM316:BM317"/>
    <mergeCell ref="BP112:BP117"/>
    <mergeCell ref="BV274:BV279"/>
    <mergeCell ref="BS84:BS85"/>
    <mergeCell ref="BD651:BD653"/>
    <mergeCell ref="CB10:CB15"/>
    <mergeCell ref="BD100:BD101"/>
    <mergeCell ref="BD94:BD95"/>
    <mergeCell ref="BT52:BT57"/>
    <mergeCell ref="CC38:CC39"/>
    <mergeCell ref="BD252:BD253"/>
    <mergeCell ref="BM146:BM147"/>
    <mergeCell ref="BE518:BE519"/>
    <mergeCell ref="CC496:CC497"/>
    <mergeCell ref="CC490:CC491"/>
    <mergeCell ref="CE256:CE257"/>
    <mergeCell ref="BL565:BL570"/>
    <mergeCell ref="BO238:BO239"/>
    <mergeCell ref="BD242:BD243"/>
    <mergeCell ref="BY22:BY27"/>
    <mergeCell ref="BD236:BD237"/>
    <mergeCell ref="BM288:BM289"/>
    <mergeCell ref="CC418:CC419"/>
    <mergeCell ref="BO54:BO55"/>
    <mergeCell ref="BQ298:BQ299"/>
    <mergeCell ref="BK136:BK137"/>
    <mergeCell ref="BV154:BV159"/>
    <mergeCell ref="CE178:CE179"/>
    <mergeCell ref="BD296:BD297"/>
    <mergeCell ref="CE484:CE485"/>
    <mergeCell ref="CE478:CE479"/>
    <mergeCell ref="BO266:BO267"/>
    <mergeCell ref="BL619:BL624"/>
    <mergeCell ref="BQ26:BQ27"/>
    <mergeCell ref="BZ430:BZ435"/>
    <mergeCell ref="CD637:CD642"/>
    <mergeCell ref="BB598:BB606"/>
    <mergeCell ref="BL16:BL21"/>
    <mergeCell ref="BZ442:BZ447"/>
    <mergeCell ref="BW290:BW291"/>
    <mergeCell ref="BG424:BG429"/>
    <mergeCell ref="BI190:BI195"/>
    <mergeCell ref="BO446:BO447"/>
    <mergeCell ref="BI490:BI495"/>
    <mergeCell ref="CC468:CC469"/>
    <mergeCell ref="CC142:CC143"/>
    <mergeCell ref="BO16:BO17"/>
    <mergeCell ref="BW432:BW433"/>
    <mergeCell ref="BQ264:BQ265"/>
    <mergeCell ref="BI544:BI549"/>
    <mergeCell ref="BN4:BN9"/>
    <mergeCell ref="BD372:BD373"/>
    <mergeCell ref="BF376:BF381"/>
    <mergeCell ref="BL370:BL375"/>
    <mergeCell ref="BQ42:BQ43"/>
    <mergeCell ref="BQ200:BQ201"/>
    <mergeCell ref="BI478:BI483"/>
    <mergeCell ref="BS444:BS445"/>
    <mergeCell ref="BQ500:BQ501"/>
    <mergeCell ref="CC430:CC431"/>
    <mergeCell ref="BS260:BS261"/>
    <mergeCell ref="BQ368:BQ369"/>
    <mergeCell ref="BS14:BS15"/>
    <mergeCell ref="BS128:BS129"/>
    <mergeCell ref="BQ184:BQ185"/>
    <mergeCell ref="BS314:BS315"/>
    <mergeCell ref="BK170:BK171"/>
    <mergeCell ref="BQ96:BQ97"/>
    <mergeCell ref="C538:C543"/>
    <mergeCell ref="CE262:CE263"/>
    <mergeCell ref="BF502:BF507"/>
    <mergeCell ref="CE376:CE377"/>
    <mergeCell ref="BM32:BM33"/>
    <mergeCell ref="BS194:BS195"/>
    <mergeCell ref="BH268:BH273"/>
    <mergeCell ref="CB316:CB321"/>
    <mergeCell ref="CB310:CB315"/>
    <mergeCell ref="BQ250:BQ251"/>
    <mergeCell ref="BM332:BM333"/>
    <mergeCell ref="BD400:BD401"/>
    <mergeCell ref="BY142:BY147"/>
    <mergeCell ref="CD76:CD81"/>
    <mergeCell ref="CC338:CC339"/>
    <mergeCell ref="BV448:BV453"/>
    <mergeCell ref="CG48:CG49"/>
    <mergeCell ref="BQ162:BQ163"/>
    <mergeCell ref="CE104:CE105"/>
    <mergeCell ref="BN58:BN63"/>
    <mergeCell ref="CG348:CG349"/>
    <mergeCell ref="BQ462:BQ463"/>
    <mergeCell ref="BK294:BK295"/>
    <mergeCell ref="CE404:CE405"/>
    <mergeCell ref="BS222:BS223"/>
    <mergeCell ref="BH190:BH195"/>
    <mergeCell ref="CB238:CB243"/>
    <mergeCell ref="BP118:BP123"/>
    <mergeCell ref="E196:E201"/>
    <mergeCell ref="BM360:BM361"/>
    <mergeCell ref="BH490:BH495"/>
    <mergeCell ref="BU318:BU319"/>
    <mergeCell ref="BP592:BP597"/>
    <mergeCell ref="BM502:BM503"/>
    <mergeCell ref="D304:D309"/>
    <mergeCell ref="BR106:BR111"/>
    <mergeCell ref="CG418:CG419"/>
    <mergeCell ref="CG456:CG457"/>
    <mergeCell ref="BG268:BG273"/>
    <mergeCell ref="BX583:CB588"/>
    <mergeCell ref="CE468:CE469"/>
    <mergeCell ref="BS134:BS135"/>
    <mergeCell ref="BS292:BS293"/>
    <mergeCell ref="BM124:BM125"/>
    <mergeCell ref="BE496:BE497"/>
    <mergeCell ref="CG234:CG235"/>
    <mergeCell ref="BU58:BU59"/>
    <mergeCell ref="CE551:CF551"/>
    <mergeCell ref="BU52:BU53"/>
    <mergeCell ref="BM424:BM425"/>
    <mergeCell ref="BU352:BU353"/>
    <mergeCell ref="CG544:CG545"/>
    <mergeCell ref="CE206:CE207"/>
    <mergeCell ref="BK528:BK529"/>
    <mergeCell ref="CG342:CG343"/>
    <mergeCell ref="CG336:CG337"/>
    <mergeCell ref="CG532:CG533"/>
    <mergeCell ref="BE94:BE95"/>
    <mergeCell ref="BE252:BE253"/>
    <mergeCell ref="BG256:BG261"/>
    <mergeCell ref="BM452:BM453"/>
    <mergeCell ref="BJ64:BJ69"/>
    <mergeCell ref="BO128:BO129"/>
    <mergeCell ref="BD308:BD309"/>
    <mergeCell ref="BK98:BK99"/>
    <mergeCell ref="BQ412:BQ413"/>
    <mergeCell ref="CG300:CG301"/>
    <mergeCell ref="CB430:CB435"/>
    <mergeCell ref="BK398:BK399"/>
    <mergeCell ref="CG76:CG77"/>
    <mergeCell ref="BQ146:BQ147"/>
    <mergeCell ref="CD304:CD309"/>
    <mergeCell ref="CD298:CD303"/>
    <mergeCell ref="BX136:BX141"/>
    <mergeCell ref="CF64:CF69"/>
    <mergeCell ref="CE326:CE327"/>
    <mergeCell ref="BQ294:BQ295"/>
    <mergeCell ref="BK126:BK127"/>
    <mergeCell ref="CE322:CE323"/>
    <mergeCell ref="BG190:BG195"/>
    <mergeCell ref="BW118:BW119"/>
    <mergeCell ref="BM152:BM153"/>
    <mergeCell ref="BU410:BU411"/>
    <mergeCell ref="CG344:CG345"/>
    <mergeCell ref="BH274:BH279"/>
    <mergeCell ref="CE378:CE379"/>
    <mergeCell ref="CG196:CG197"/>
    <mergeCell ref="BS400:BS401"/>
    <mergeCell ref="CF184:CF189"/>
    <mergeCell ref="BS184:BS185"/>
    <mergeCell ref="BO152:BO153"/>
    <mergeCell ref="BS144:BS145"/>
    <mergeCell ref="CG306:CG307"/>
    <mergeCell ref="BS420:BS421"/>
    <mergeCell ref="BP178:BP183"/>
    <mergeCell ref="BX112:BX117"/>
    <mergeCell ref="B214:B219"/>
    <mergeCell ref="BU450:BU451"/>
    <mergeCell ref="BO282:BO283"/>
    <mergeCell ref="BW210:BW211"/>
    <mergeCell ref="CE38:CE39"/>
    <mergeCell ref="CF526:CF531"/>
    <mergeCell ref="CE496:CE497"/>
    <mergeCell ref="CH292:CH297"/>
    <mergeCell ref="BK50:BK51"/>
    <mergeCell ref="BK44:BK45"/>
    <mergeCell ref="CG256:CG257"/>
    <mergeCell ref="BW46:BW47"/>
    <mergeCell ref="BW40:BW41"/>
    <mergeCell ref="BD416:BD417"/>
    <mergeCell ref="E202:E207"/>
    <mergeCell ref="D214:D219"/>
    <mergeCell ref="BT46:BT51"/>
    <mergeCell ref="BE494:BE495"/>
    <mergeCell ref="BS48:BS49"/>
    <mergeCell ref="BZ34:BZ39"/>
    <mergeCell ref="BK56:BK57"/>
    <mergeCell ref="BD226:BD227"/>
    <mergeCell ref="BD220:BD221"/>
    <mergeCell ref="BW340:BW341"/>
    <mergeCell ref="CE126:CE127"/>
    <mergeCell ref="BT394:BT399"/>
    <mergeCell ref="BD112:BD113"/>
    <mergeCell ref="CC50:CC51"/>
    <mergeCell ref="BU422:BU423"/>
    <mergeCell ref="BO254:BO255"/>
    <mergeCell ref="CC350:CC351"/>
    <mergeCell ref="BW188:BW189"/>
    <mergeCell ref="CH592:CH597"/>
    <mergeCell ref="BN565:BN570"/>
    <mergeCell ref="BT280:BT285"/>
    <mergeCell ref="BK350:BK351"/>
    <mergeCell ref="BQ270:BQ271"/>
    <mergeCell ref="CE180:CE181"/>
    <mergeCell ref="BQ384:BQ385"/>
    <mergeCell ref="CE480:CE481"/>
    <mergeCell ref="BM136:BM137"/>
    <mergeCell ref="BV94:BV99"/>
    <mergeCell ref="BF322:BF327"/>
    <mergeCell ref="BP232:BP237"/>
    <mergeCell ref="BW280:BW281"/>
    <mergeCell ref="BH88:BH93"/>
    <mergeCell ref="BN250:BN255"/>
    <mergeCell ref="BH82:BH87"/>
    <mergeCell ref="BK492:BK493"/>
    <mergeCell ref="CH406:CH411"/>
    <mergeCell ref="CF538:CF543"/>
    <mergeCell ref="BZ370:BZ375"/>
    <mergeCell ref="BJ484:BJ489"/>
    <mergeCell ref="CG174:CG175"/>
    <mergeCell ref="BL418:BL423"/>
    <mergeCell ref="BK262:BK263"/>
    <mergeCell ref="BU178:BU179"/>
    <mergeCell ref="CF196:CF201"/>
    <mergeCell ref="CH298:CH303"/>
    <mergeCell ref="CB136:CB141"/>
    <mergeCell ref="BR412:BR417"/>
    <mergeCell ref="BL244:BL249"/>
    <mergeCell ref="CE540:CE541"/>
    <mergeCell ref="CE344:CE345"/>
    <mergeCell ref="BD619:BD621"/>
    <mergeCell ref="BX382:BX387"/>
    <mergeCell ref="BM228:BM229"/>
    <mergeCell ref="BG88:BG93"/>
    <mergeCell ref="CH619:CH624"/>
    <mergeCell ref="D136:D141"/>
    <mergeCell ref="BM528:BM529"/>
    <mergeCell ref="BG388:BG393"/>
    <mergeCell ref="BO294:BO295"/>
    <mergeCell ref="CC174:CC175"/>
    <mergeCell ref="D436:D441"/>
    <mergeCell ref="CF238:CF243"/>
    <mergeCell ref="BD536:BD537"/>
    <mergeCell ref="CC474:CC475"/>
    <mergeCell ref="BU330:BU331"/>
    <mergeCell ref="BM256:BM257"/>
    <mergeCell ref="CC158:CC159"/>
    <mergeCell ref="BU198:BU199"/>
    <mergeCell ref="CG288:CG289"/>
    <mergeCell ref="BS166:BS167"/>
    <mergeCell ref="CD184:CD189"/>
    <mergeCell ref="BD366:BD367"/>
    <mergeCell ref="BD318:BD319"/>
    <mergeCell ref="CF364:CF369"/>
    <mergeCell ref="BM232:BM233"/>
    <mergeCell ref="CG280:CG281"/>
    <mergeCell ref="BK288:BK289"/>
    <mergeCell ref="BE274:BE275"/>
    <mergeCell ref="BD232:BD233"/>
    <mergeCell ref="BI88:BI93"/>
    <mergeCell ref="CB448:CB453"/>
    <mergeCell ref="BF394:BF399"/>
    <mergeCell ref="E502:E507"/>
    <mergeCell ref="CA136:CA141"/>
    <mergeCell ref="CE332:CE333"/>
    <mergeCell ref="AT551:AW551"/>
    <mergeCell ref="BD520:BD521"/>
    <mergeCell ref="BI376:BI381"/>
    <mergeCell ref="BN310:BN315"/>
    <mergeCell ref="BQ282:BQ283"/>
    <mergeCell ref="CH472:CH477"/>
    <mergeCell ref="BI202:BI207"/>
    <mergeCell ref="BI502:BI507"/>
    <mergeCell ref="BW318:BW319"/>
    <mergeCell ref="BO358:BO359"/>
    <mergeCell ref="BD482:BD483"/>
    <mergeCell ref="BS206:BS207"/>
    <mergeCell ref="BS320:BS321"/>
    <mergeCell ref="BS506:BS507"/>
    <mergeCell ref="CE408:CE409"/>
    <mergeCell ref="BO522:BO523"/>
    <mergeCell ref="CG212:CG213"/>
    <mergeCell ref="BM388:BM389"/>
    <mergeCell ref="BZ214:BZ219"/>
    <mergeCell ref="BE428:BE429"/>
    <mergeCell ref="BJ376:BJ381"/>
    <mergeCell ref="CC278:CC279"/>
    <mergeCell ref="BL442:BL447"/>
    <mergeCell ref="CC486:CC487"/>
    <mergeCell ref="BM522:BM523"/>
    <mergeCell ref="BX436:BX441"/>
    <mergeCell ref="BK436:BK437"/>
    <mergeCell ref="CC410:CC411"/>
    <mergeCell ref="CC246:CC247"/>
    <mergeCell ref="CH508:CH513"/>
    <mergeCell ref="BE400:BE401"/>
    <mergeCell ref="BU444:BU445"/>
    <mergeCell ref="BJ250:BJ255"/>
    <mergeCell ref="BR514:BR519"/>
    <mergeCell ref="BW378:BW379"/>
    <mergeCell ref="BE548:BE549"/>
    <mergeCell ref="CG32:CG33"/>
    <mergeCell ref="BN430:BN435"/>
    <mergeCell ref="CG332:CG333"/>
    <mergeCell ref="BS20:BS21"/>
    <mergeCell ref="BK392:BK393"/>
    <mergeCell ref="BD3:BE3"/>
    <mergeCell ref="BT178:BT183"/>
    <mergeCell ref="BT172:BT177"/>
    <mergeCell ref="CB436:CB441"/>
    <mergeCell ref="BM272:BM273"/>
    <mergeCell ref="BE194:BE195"/>
    <mergeCell ref="BM142:BM143"/>
    <mergeCell ref="CC186:CC187"/>
    <mergeCell ref="CC106:CC107"/>
    <mergeCell ref="BK6:BK7"/>
    <mergeCell ref="BD8:BD9"/>
    <mergeCell ref="BZ142:BZ147"/>
    <mergeCell ref="BG124:BG129"/>
    <mergeCell ref="BT160:BT165"/>
    <mergeCell ref="CE196:CE197"/>
    <mergeCell ref="CE354:CE355"/>
    <mergeCell ref="BS188:BS189"/>
    <mergeCell ref="BQ396:BQ397"/>
    <mergeCell ref="BK228:BK229"/>
    <mergeCell ref="BR112:BR117"/>
    <mergeCell ref="BX659:CB664"/>
    <mergeCell ref="BO60:BO61"/>
    <mergeCell ref="BD64:BD65"/>
    <mergeCell ref="BO360:BO361"/>
    <mergeCell ref="BD364:BD365"/>
    <mergeCell ref="CG462:CG463"/>
    <mergeCell ref="BL256:BL261"/>
    <mergeCell ref="CC214:CC215"/>
    <mergeCell ref="BM284:BM285"/>
    <mergeCell ref="CH64:CH69"/>
    <mergeCell ref="BM436:BM437"/>
    <mergeCell ref="BO44:BO45"/>
    <mergeCell ref="CB202:CB207"/>
    <mergeCell ref="BO202:BO203"/>
    <mergeCell ref="BR565:BR570"/>
    <mergeCell ref="BP532:BP537"/>
    <mergeCell ref="BD292:BD293"/>
    <mergeCell ref="BD286:BD287"/>
    <mergeCell ref="CC230:CC231"/>
    <mergeCell ref="CC224:CC225"/>
    <mergeCell ref="CB502:CB507"/>
    <mergeCell ref="BO502:BO503"/>
    <mergeCell ref="CC530:CC531"/>
    <mergeCell ref="BI268:BI273"/>
    <mergeCell ref="BO272:BO273"/>
    <mergeCell ref="BW58:BW59"/>
    <mergeCell ref="CE316:CE317"/>
    <mergeCell ref="BO424:BO425"/>
    <mergeCell ref="BD434:BD435"/>
    <mergeCell ref="BD428:BD429"/>
    <mergeCell ref="BQ190:BQ191"/>
    <mergeCell ref="BR520:BR525"/>
    <mergeCell ref="BR532:BR537"/>
    <mergeCell ref="BS418:BS419"/>
    <mergeCell ref="BJ388:BJ393"/>
    <mergeCell ref="CE246:CE247"/>
    <mergeCell ref="BY148:BY153"/>
    <mergeCell ref="BN232:BN237"/>
    <mergeCell ref="BF88:BF93"/>
    <mergeCell ref="BY448:BY453"/>
    <mergeCell ref="BV160:BV165"/>
    <mergeCell ref="BK256:BK257"/>
    <mergeCell ref="CE304:CE305"/>
    <mergeCell ref="BV280:BV285"/>
    <mergeCell ref="BN532:BN537"/>
    <mergeCell ref="BF388:BF393"/>
    <mergeCell ref="BP298:BP303"/>
    <mergeCell ref="BW346:BW347"/>
    <mergeCell ref="CC34:CC35"/>
    <mergeCell ref="BO414:BO415"/>
    <mergeCell ref="BM376:BM377"/>
    <mergeCell ref="BQ86:BQ87"/>
    <mergeCell ref="BO468:BO469"/>
    <mergeCell ref="BS178:BS179"/>
    <mergeCell ref="BS478:BS479"/>
    <mergeCell ref="BN130:BN135"/>
    <mergeCell ref="BO490:BO491"/>
    <mergeCell ref="BG496:BG501"/>
    <mergeCell ref="BS434:BS435"/>
    <mergeCell ref="BI256:BI261"/>
    <mergeCell ref="BM204:BM205"/>
    <mergeCell ref="BM476:BM477"/>
    <mergeCell ref="BO236:BO237"/>
    <mergeCell ref="BO148:BO149"/>
    <mergeCell ref="H2:K2"/>
    <mergeCell ref="BE406:BE407"/>
    <mergeCell ref="BS348:BS349"/>
    <mergeCell ref="BH316:BH321"/>
    <mergeCell ref="BJ76:BJ81"/>
    <mergeCell ref="CD424:CD429"/>
    <mergeCell ref="BE90:BE91"/>
    <mergeCell ref="BG94:BG99"/>
    <mergeCell ref="CC236:CC237"/>
    <mergeCell ref="BE390:BE391"/>
    <mergeCell ref="CE2:CF2"/>
    <mergeCell ref="CG12:CG13"/>
    <mergeCell ref="BN16:BN21"/>
    <mergeCell ref="BH154:BH159"/>
    <mergeCell ref="BH454:BH459"/>
    <mergeCell ref="CG364:CG365"/>
    <mergeCell ref="CG262:CG263"/>
    <mergeCell ref="BS140:BS141"/>
    <mergeCell ref="CF16:CF21"/>
    <mergeCell ref="BS190:BS191"/>
    <mergeCell ref="CB154:CB159"/>
    <mergeCell ref="BU36:BU37"/>
    <mergeCell ref="BP166:BP171"/>
    <mergeCell ref="BM408:BM409"/>
    <mergeCell ref="BD26:BD27"/>
    <mergeCell ref="BX100:BX105"/>
    <mergeCell ref="BU336:BU337"/>
    <mergeCell ref="BM192:BM193"/>
    <mergeCell ref="BR232:BR237"/>
    <mergeCell ref="BJ88:BJ93"/>
    <mergeCell ref="BZ160:BZ165"/>
    <mergeCell ref="BJ274:BJ279"/>
    <mergeCell ref="CH262:CH267"/>
    <mergeCell ref="BE460:BE461"/>
    <mergeCell ref="BT466:BT471"/>
    <mergeCell ref="CE66:CE67"/>
    <mergeCell ref="BO180:BO181"/>
    <mergeCell ref="BD184:BD185"/>
    <mergeCell ref="BW108:BW109"/>
    <mergeCell ref="CE410:CE411"/>
    <mergeCell ref="BO480:BO481"/>
    <mergeCell ref="BI382:BI387"/>
    <mergeCell ref="BD96:BD97"/>
    <mergeCell ref="BD90:BD91"/>
    <mergeCell ref="BN484:BN489"/>
    <mergeCell ref="BN478:BN483"/>
    <mergeCell ref="CE276:CE277"/>
    <mergeCell ref="BS488:BS489"/>
    <mergeCell ref="BS156:BS157"/>
    <mergeCell ref="BU248:BU249"/>
    <mergeCell ref="CB472:CB477"/>
    <mergeCell ref="CA196:CA201"/>
    <mergeCell ref="CD238:CD243"/>
    <mergeCell ref="BR340:BR345"/>
    <mergeCell ref="BQ314:BQ315"/>
    <mergeCell ref="CF82:CF87"/>
    <mergeCell ref="CE176:CE177"/>
    <mergeCell ref="BZ268:BZ273"/>
    <mergeCell ref="BK210:BK211"/>
    <mergeCell ref="CE372:CE373"/>
    <mergeCell ref="CH184:CH189"/>
    <mergeCell ref="BK378:BK379"/>
    <mergeCell ref="CE94:CE95"/>
    <mergeCell ref="BO208:BO209"/>
    <mergeCell ref="CG540:CG541"/>
    <mergeCell ref="BK442:BK443"/>
    <mergeCell ref="CA400:CA405"/>
    <mergeCell ref="BP10:BP15"/>
    <mergeCell ref="CD436:CD441"/>
    <mergeCell ref="BH382:BH387"/>
    <mergeCell ref="BQ38:BQ39"/>
    <mergeCell ref="CE502:CE503"/>
    <mergeCell ref="CE464:CE465"/>
    <mergeCell ref="BP310:BP315"/>
    <mergeCell ref="BE250:BE251"/>
    <mergeCell ref="BR76:BR81"/>
    <mergeCell ref="CG224:CG225"/>
    <mergeCell ref="BQ338:BQ339"/>
    <mergeCell ref="BJ448:BJ453"/>
    <mergeCell ref="CG382:CG383"/>
    <mergeCell ref="BE156:BE157"/>
    <mergeCell ref="BK524:BK525"/>
    <mergeCell ref="BO22:BO23"/>
    <mergeCell ref="BE536:BE537"/>
    <mergeCell ref="CG512:CG513"/>
    <mergeCell ref="BS42:BS43"/>
    <mergeCell ref="BK414:BK415"/>
    <mergeCell ref="BK240:BK241"/>
    <mergeCell ref="CE530:CE531"/>
    <mergeCell ref="BE314:BE315"/>
    <mergeCell ref="BQ408:BQ409"/>
    <mergeCell ref="BQ402:BQ403"/>
    <mergeCell ref="BU478:BU479"/>
    <mergeCell ref="BZ334:BZ339"/>
    <mergeCell ref="BG316:BG321"/>
    <mergeCell ref="BW466:BW467"/>
    <mergeCell ref="CG2:CH2"/>
    <mergeCell ref="CA148:CA153"/>
    <mergeCell ref="BS124:BS125"/>
    <mergeCell ref="BK496:BK497"/>
    <mergeCell ref="CA448:CA453"/>
    <mergeCell ref="BX166:BX171"/>
    <mergeCell ref="BS424:BS425"/>
    <mergeCell ref="BR298:BR303"/>
    <mergeCell ref="BE298:BE299"/>
    <mergeCell ref="BJ154:BJ159"/>
    <mergeCell ref="BQ392:BQ393"/>
    <mergeCell ref="BS326:BS327"/>
    <mergeCell ref="BM158:BM159"/>
    <mergeCell ref="BS484:BS485"/>
    <mergeCell ref="CC202:CC203"/>
    <mergeCell ref="BG328:BG333"/>
    <mergeCell ref="BU244:BU245"/>
    <mergeCell ref="BE226:BE227"/>
    <mergeCell ref="BU456:BU457"/>
    <mergeCell ref="BS468:BS469"/>
    <mergeCell ref="BM212:BM213"/>
    <mergeCell ref="BU140:BU141"/>
    <mergeCell ref="BW478:BW479"/>
    <mergeCell ref="CB334:CB339"/>
    <mergeCell ref="BK302:BK303"/>
    <mergeCell ref="CD100:CD105"/>
    <mergeCell ref="CD322:CD327"/>
    <mergeCell ref="CD388:CD393"/>
    <mergeCell ref="CG92:CG93"/>
    <mergeCell ref="CG130:CG131"/>
    <mergeCell ref="CD136:CD141"/>
    <mergeCell ref="CH478:CH483"/>
    <mergeCell ref="CF648:CF653"/>
    <mergeCell ref="CF610:CF615"/>
    <mergeCell ref="CB214:CB219"/>
    <mergeCell ref="BD146:BD147"/>
    <mergeCell ref="CC242:CC243"/>
    <mergeCell ref="BK40:BK41"/>
    <mergeCell ref="BW374:BW375"/>
    <mergeCell ref="BG514:BG519"/>
    <mergeCell ref="CE214:CE215"/>
    <mergeCell ref="BD288:BD289"/>
    <mergeCell ref="BR238:BR243"/>
    <mergeCell ref="BR538:BR543"/>
    <mergeCell ref="BU510:BU511"/>
    <mergeCell ref="BO342:BO343"/>
    <mergeCell ref="BK182:BK183"/>
    <mergeCell ref="CE230:CE231"/>
    <mergeCell ref="BT298:BT303"/>
    <mergeCell ref="BF514:BF519"/>
    <mergeCell ref="BH160:BH165"/>
    <mergeCell ref="BF592:BI597"/>
    <mergeCell ref="BU544:BU545"/>
    <mergeCell ref="BS551:BT551"/>
    <mergeCell ref="CE252:CE253"/>
    <mergeCell ref="CB322:CB327"/>
    <mergeCell ref="BO322:BO323"/>
    <mergeCell ref="CB148:CB153"/>
    <mergeCell ref="CD82:CD87"/>
    <mergeCell ref="BD238:BD239"/>
    <mergeCell ref="CF490:CF495"/>
    <mergeCell ref="BP472:BP477"/>
    <mergeCell ref="BM492:BM493"/>
    <mergeCell ref="BD42:BD43"/>
    <mergeCell ref="BU40:BU41"/>
    <mergeCell ref="BP328:BP333"/>
    <mergeCell ref="BK430:BK431"/>
    <mergeCell ref="BO486:BO487"/>
    <mergeCell ref="CE392:CE393"/>
    <mergeCell ref="BK346:BK347"/>
    <mergeCell ref="CF88:CF93"/>
    <mergeCell ref="D22:D27"/>
    <mergeCell ref="BG274:BG279"/>
    <mergeCell ref="D34:D39"/>
    <mergeCell ref="E34:E39"/>
    <mergeCell ref="E28:E33"/>
    <mergeCell ref="B28:B33"/>
    <mergeCell ref="BM180:BM181"/>
    <mergeCell ref="B322:B327"/>
    <mergeCell ref="BR10:BR15"/>
    <mergeCell ref="CC362:CC363"/>
    <mergeCell ref="BI274:BI279"/>
    <mergeCell ref="BH22:BH27"/>
    <mergeCell ref="CE474:CE475"/>
    <mergeCell ref="BK28:BK29"/>
    <mergeCell ref="BK22:BK23"/>
    <mergeCell ref="C28:C33"/>
    <mergeCell ref="C148:C153"/>
    <mergeCell ref="D94:D99"/>
    <mergeCell ref="C46:C51"/>
    <mergeCell ref="CF334:CF339"/>
    <mergeCell ref="C394:C399"/>
    <mergeCell ref="D184:D189"/>
    <mergeCell ref="BE368:BE369"/>
    <mergeCell ref="BD152:BD153"/>
    <mergeCell ref="BW76:BW77"/>
    <mergeCell ref="CG388:CG389"/>
    <mergeCell ref="BU206:BU207"/>
    <mergeCell ref="CF376:CF381"/>
    <mergeCell ref="BO344:BO345"/>
    <mergeCell ref="BG106:BG111"/>
    <mergeCell ref="BO458:BO459"/>
    <mergeCell ref="BS130:BS131"/>
    <mergeCell ref="BM262:BM263"/>
    <mergeCell ref="BU48:BU49"/>
    <mergeCell ref="CC306:CC307"/>
    <mergeCell ref="BM420:BM421"/>
    <mergeCell ref="BG280:BG285"/>
    <mergeCell ref="CE72:CE73"/>
    <mergeCell ref="BU348:BU349"/>
    <mergeCell ref="BJ316:BJ321"/>
    <mergeCell ref="BO186:BO187"/>
    <mergeCell ref="BR244:BR249"/>
    <mergeCell ref="CC208:CC209"/>
    <mergeCell ref="CG82:CG83"/>
    <mergeCell ref="CG446:CG447"/>
    <mergeCell ref="CG192:CG193"/>
    <mergeCell ref="BU150:BU151"/>
    <mergeCell ref="BO448:BO449"/>
    <mergeCell ref="CC390:CC391"/>
    <mergeCell ref="BH442:BH447"/>
    <mergeCell ref="CG240:CG241"/>
    <mergeCell ref="BK142:BK143"/>
    <mergeCell ref="BJ382:BJ387"/>
    <mergeCell ref="BU108:BU109"/>
    <mergeCell ref="BJ70:BJ75"/>
    <mergeCell ref="BP46:BP51"/>
    <mergeCell ref="BW78:BW79"/>
    <mergeCell ref="D496:D501"/>
    <mergeCell ref="BI208:BI213"/>
    <mergeCell ref="CH190:CH195"/>
    <mergeCell ref="C220:C225"/>
    <mergeCell ref="BU276:BU277"/>
    <mergeCell ref="CH490:CH495"/>
    <mergeCell ref="C520:C525"/>
    <mergeCell ref="BW430:BW431"/>
    <mergeCell ref="BL436:BL441"/>
    <mergeCell ref="BW36:BW37"/>
    <mergeCell ref="BO408:BO409"/>
    <mergeCell ref="BD412:BD413"/>
    <mergeCell ref="BQ174:BQ175"/>
    <mergeCell ref="BW336:BW337"/>
    <mergeCell ref="BY340:BY345"/>
    <mergeCell ref="BQ474:BQ475"/>
    <mergeCell ref="BF112:BF117"/>
    <mergeCell ref="BF106:BF111"/>
    <mergeCell ref="BO92:BO93"/>
    <mergeCell ref="BN370:BN375"/>
    <mergeCell ref="CH418:CH423"/>
    <mergeCell ref="BU418:BU419"/>
    <mergeCell ref="BF226:BF231"/>
    <mergeCell ref="E208:E213"/>
    <mergeCell ref="CG94:CG95"/>
    <mergeCell ref="D286:D291"/>
    <mergeCell ref="BD314:BD315"/>
    <mergeCell ref="D520:D525"/>
    <mergeCell ref="BM40:BM41"/>
    <mergeCell ref="CG88:CG89"/>
    <mergeCell ref="BU300:BU301"/>
    <mergeCell ref="BP430:BP435"/>
    <mergeCell ref="B52:B57"/>
    <mergeCell ref="BV472:BV477"/>
    <mergeCell ref="B166:B171"/>
    <mergeCell ref="BY508:BY513"/>
    <mergeCell ref="BK318:BK319"/>
    <mergeCell ref="CA268:CA273"/>
    <mergeCell ref="BK312:BK313"/>
    <mergeCell ref="BH94:BH99"/>
    <mergeCell ref="BM78:BM79"/>
    <mergeCell ref="B226:B231"/>
    <mergeCell ref="BE450:BE451"/>
    <mergeCell ref="BE118:BE119"/>
    <mergeCell ref="BK444:BK445"/>
    <mergeCell ref="BQ538:BQ539"/>
    <mergeCell ref="BM378:BM379"/>
    <mergeCell ref="B526:B531"/>
    <mergeCell ref="CA328:CA333"/>
    <mergeCell ref="BJ160:BJ165"/>
    <mergeCell ref="BS304:BS305"/>
    <mergeCell ref="B154:B159"/>
    <mergeCell ref="BM198:BM199"/>
    <mergeCell ref="BM356:BM357"/>
    <mergeCell ref="BM312:BM313"/>
    <mergeCell ref="B460:B465"/>
    <mergeCell ref="B454:B459"/>
    <mergeCell ref="BK290:BK291"/>
    <mergeCell ref="BK246:BK247"/>
    <mergeCell ref="BS446:BS447"/>
    <mergeCell ref="BM432:BM433"/>
    <mergeCell ref="BG400:BG405"/>
    <mergeCell ref="BW234:BW235"/>
    <mergeCell ref="BP274:BP279"/>
    <mergeCell ref="CG430:CG431"/>
    <mergeCell ref="CC398:CC399"/>
    <mergeCell ref="BE366:BE367"/>
    <mergeCell ref="BU254:BU255"/>
    <mergeCell ref="BO86:BO87"/>
    <mergeCell ref="BM294:BM295"/>
    <mergeCell ref="BW384:BW385"/>
    <mergeCell ref="BO310:BO311"/>
    <mergeCell ref="AD2:AG2"/>
    <mergeCell ref="BW178:BW179"/>
    <mergeCell ref="CB34:CB39"/>
    <mergeCell ref="BH172:BH177"/>
    <mergeCell ref="BQ158:BQ159"/>
    <mergeCell ref="BQ316:BQ317"/>
    <mergeCell ref="BK46:BK47"/>
    <mergeCell ref="BJ94:BJ99"/>
    <mergeCell ref="BQ142:BQ143"/>
    <mergeCell ref="BD14:BD15"/>
    <mergeCell ref="BS234:BS235"/>
    <mergeCell ref="BK280:BK281"/>
    <mergeCell ref="BD320:BD321"/>
    <mergeCell ref="BK274:BK275"/>
    <mergeCell ref="BP130:BP135"/>
    <mergeCell ref="BO28:BO29"/>
    <mergeCell ref="BK340:BK341"/>
    <mergeCell ref="CE78:CE79"/>
    <mergeCell ref="CG372:CG373"/>
    <mergeCell ref="BD32:BD33"/>
    <mergeCell ref="BT10:BT15"/>
    <mergeCell ref="BL382:BL387"/>
    <mergeCell ref="BI94:BI99"/>
    <mergeCell ref="CE34:CE35"/>
    <mergeCell ref="BY52:BY57"/>
    <mergeCell ref="CE62:CE63"/>
    <mergeCell ref="CE362:CE363"/>
    <mergeCell ref="BO476:BO477"/>
    <mergeCell ref="BI520:BI525"/>
    <mergeCell ref="BQ236:BQ237"/>
    <mergeCell ref="CC330:CC331"/>
    <mergeCell ref="CG458:CG459"/>
    <mergeCell ref="CG452:CG453"/>
    <mergeCell ref="BZ520:BZ525"/>
    <mergeCell ref="BD70:BD71"/>
    <mergeCell ref="BS38:BS39"/>
    <mergeCell ref="BL148:BL153"/>
    <mergeCell ref="BD124:BD125"/>
    <mergeCell ref="CD130:CD135"/>
    <mergeCell ref="BP466:BP471"/>
    <mergeCell ref="BM270:BM271"/>
    <mergeCell ref="CA100:CA105"/>
    <mergeCell ref="CA94:CA99"/>
    <mergeCell ref="BJ268:BJ273"/>
    <mergeCell ref="BS440:BS441"/>
    <mergeCell ref="CC160:CC161"/>
    <mergeCell ref="BK296:BK297"/>
    <mergeCell ref="BE128:BE129"/>
    <mergeCell ref="BX448:BX453"/>
    <mergeCell ref="CG434:CG435"/>
    <mergeCell ref="BQ442:BQ443"/>
    <mergeCell ref="BX460:BX465"/>
    <mergeCell ref="CE258:CE259"/>
    <mergeCell ref="CE470:CE471"/>
    <mergeCell ref="CE286:CE287"/>
    <mergeCell ref="BR274:BR279"/>
    <mergeCell ref="BM546:BM547"/>
    <mergeCell ref="BP583:BP588"/>
    <mergeCell ref="CB460:CB465"/>
    <mergeCell ref="BM362:BM363"/>
    <mergeCell ref="BD631:BD633"/>
    <mergeCell ref="BW92:BW93"/>
    <mergeCell ref="BO464:BO465"/>
    <mergeCell ref="BL160:BL165"/>
    <mergeCell ref="CE508:CE509"/>
    <mergeCell ref="CF322:CF327"/>
    <mergeCell ref="BO290:BO291"/>
    <mergeCell ref="BD188:BD189"/>
    <mergeCell ref="BQ224:BQ225"/>
    <mergeCell ref="BZ340:BZ345"/>
    <mergeCell ref="BZ454:BZ459"/>
    <mergeCell ref="BD488:BD489"/>
    <mergeCell ref="CC470:CC471"/>
    <mergeCell ref="CC426:CC427"/>
    <mergeCell ref="BN358:BN363"/>
    <mergeCell ref="BM328:BM329"/>
    <mergeCell ref="CB454:CB459"/>
    <mergeCell ref="BV286:BV291"/>
    <mergeCell ref="CA418:CA423"/>
    <mergeCell ref="BS280:BS281"/>
    <mergeCell ref="BK130:BK131"/>
    <mergeCell ref="BD610:BD612"/>
    <mergeCell ref="BF334:BF339"/>
    <mergeCell ref="BD516:BD517"/>
    <mergeCell ref="BL112:BL117"/>
    <mergeCell ref="CE402:CE403"/>
    <mergeCell ref="CC98:CC99"/>
    <mergeCell ref="BJ262:BJ267"/>
    <mergeCell ref="B394:B399"/>
    <mergeCell ref="CD628:CD633"/>
    <mergeCell ref="BO534:BO535"/>
    <mergeCell ref="BK374:BK375"/>
    <mergeCell ref="BJ106:BJ111"/>
    <mergeCell ref="BV526:BV531"/>
    <mergeCell ref="BX292:BX297"/>
    <mergeCell ref="BM268:BM269"/>
    <mergeCell ref="CC156:CC157"/>
    <mergeCell ref="BX286:BX291"/>
    <mergeCell ref="BR124:BR129"/>
    <mergeCell ref="BU528:BU529"/>
    <mergeCell ref="BE110:BE111"/>
    <mergeCell ref="BF238:BF243"/>
    <mergeCell ref="BF232:BF237"/>
    <mergeCell ref="BQ464:BQ465"/>
    <mergeCell ref="BU468:BU469"/>
    <mergeCell ref="BM106:BM107"/>
    <mergeCell ref="BU364:BU365"/>
    <mergeCell ref="BW270:BW271"/>
    <mergeCell ref="BD264:BD265"/>
    <mergeCell ref="B232:B237"/>
    <mergeCell ref="BV478:BV483"/>
    <mergeCell ref="BB616:BB624"/>
    <mergeCell ref="BI340:BI345"/>
    <mergeCell ref="CD556:CD561"/>
    <mergeCell ref="B178:B183"/>
    <mergeCell ref="B172:B177"/>
    <mergeCell ref="BD601:BD603"/>
    <mergeCell ref="BD272:BD273"/>
    <mergeCell ref="BO176:BO177"/>
    <mergeCell ref="BW434:BW435"/>
    <mergeCell ref="CH610:CH615"/>
    <mergeCell ref="CB442:CB447"/>
    <mergeCell ref="BL556:BL561"/>
    <mergeCell ref="BK410:BK411"/>
    <mergeCell ref="CE458:CE459"/>
    <mergeCell ref="BO354:BO355"/>
    <mergeCell ref="CG524:CG525"/>
    <mergeCell ref="BY286:BY291"/>
    <mergeCell ref="BS54:BS55"/>
    <mergeCell ref="BI514:BI519"/>
    <mergeCell ref="CA52:CA57"/>
    <mergeCell ref="BS512:BS513"/>
    <mergeCell ref="CE442:CE443"/>
    <mergeCell ref="BY460:BY465"/>
    <mergeCell ref="CG208:CG209"/>
    <mergeCell ref="E154:E159"/>
    <mergeCell ref="CB496:CB501"/>
    <mergeCell ref="BE254:BE255"/>
    <mergeCell ref="E454:E459"/>
    <mergeCell ref="BS196:BS197"/>
    <mergeCell ref="BQ342:BQ343"/>
    <mergeCell ref="BM182:BM183"/>
    <mergeCell ref="CA520:CA525"/>
    <mergeCell ref="BP610:BP615"/>
    <mergeCell ref="CA274:CA279"/>
    <mergeCell ref="BP436:BP441"/>
    <mergeCell ref="E514:E519"/>
    <mergeCell ref="BK150:BK151"/>
    <mergeCell ref="BS408:BS409"/>
    <mergeCell ref="BS402:BS403"/>
    <mergeCell ref="CC128:CC129"/>
    <mergeCell ref="BW162:BW163"/>
    <mergeCell ref="BD637:BD639"/>
    <mergeCell ref="BH514:BH519"/>
    <mergeCell ref="BZ52:BZ57"/>
    <mergeCell ref="BR424:BR429"/>
    <mergeCell ref="CC24:CC25"/>
    <mergeCell ref="BJ280:BJ285"/>
    <mergeCell ref="BZ352:BZ357"/>
    <mergeCell ref="CD601:CD606"/>
    <mergeCell ref="BB580:BB588"/>
    <mergeCell ref="CC482:CC483"/>
    <mergeCell ref="BG448:BG453"/>
    <mergeCell ref="BO198:BO199"/>
    <mergeCell ref="D460:D465"/>
    <mergeCell ref="D454:D459"/>
    <mergeCell ref="BZ526:BZ531"/>
    <mergeCell ref="CC492:CC493"/>
    <mergeCell ref="BD228:BD229"/>
    <mergeCell ref="BM280:BM281"/>
    <mergeCell ref="BZ274:BZ279"/>
    <mergeCell ref="CB40:CB45"/>
    <mergeCell ref="BO40:BO41"/>
    <mergeCell ref="BF100:BF105"/>
    <mergeCell ref="BZ406:BZ411"/>
    <mergeCell ref="BD282:BD283"/>
    <mergeCell ref="CB340:CB345"/>
    <mergeCell ref="BO340:BO341"/>
    <mergeCell ref="CC226:CC227"/>
    <mergeCell ref="BT196:BT201"/>
    <mergeCell ref="BN28:BN33"/>
    <mergeCell ref="BF400:BF405"/>
    <mergeCell ref="CC526:CC527"/>
    <mergeCell ref="BH28:BH33"/>
    <mergeCell ref="BP16:BP21"/>
    <mergeCell ref="BN556:BN561"/>
    <mergeCell ref="BV10:BV15"/>
    <mergeCell ref="BN382:BN387"/>
    <mergeCell ref="C460:C465"/>
    <mergeCell ref="BH214:BH219"/>
    <mergeCell ref="E226:E231"/>
    <mergeCell ref="CG274:CG275"/>
    <mergeCell ref="E220:E225"/>
    <mergeCell ref="CD328:CD333"/>
    <mergeCell ref="E520:E525"/>
    <mergeCell ref="BS262:BS263"/>
    <mergeCell ref="CA154:CA159"/>
    <mergeCell ref="BS174:BS175"/>
    <mergeCell ref="BK546:BK547"/>
    <mergeCell ref="CA454:CA459"/>
    <mergeCell ref="BK214:BK215"/>
    <mergeCell ref="BS474:BS475"/>
    <mergeCell ref="BP556:BP561"/>
    <mergeCell ref="BD136:BD137"/>
    <mergeCell ref="BD38:BD39"/>
    <mergeCell ref="BD338:BD339"/>
    <mergeCell ref="CG492:CG493"/>
    <mergeCell ref="BM12:BM13"/>
    <mergeCell ref="CG136:CG137"/>
    <mergeCell ref="BD118:BD119"/>
    <mergeCell ref="BT76:BT81"/>
    <mergeCell ref="CC62:CC63"/>
    <mergeCell ref="BM176:BM177"/>
    <mergeCell ref="BS338:BS339"/>
    <mergeCell ref="BL448:BL453"/>
    <mergeCell ref="BM66:BM67"/>
    <mergeCell ref="BE4:BE5"/>
    <mergeCell ref="BM306:BM307"/>
    <mergeCell ref="BK330:BK331"/>
    <mergeCell ref="CG416:CG417"/>
    <mergeCell ref="BP370:BP375"/>
    <mergeCell ref="CG328:CG329"/>
    <mergeCell ref="BS158:BS159"/>
    <mergeCell ref="CF316:CF321"/>
    <mergeCell ref="BS316:BS317"/>
    <mergeCell ref="BE38:BE39"/>
    <mergeCell ref="CH76:CH81"/>
    <mergeCell ref="BX472:BX477"/>
    <mergeCell ref="BM448:BM449"/>
    <mergeCell ref="BS518:BS519"/>
    <mergeCell ref="BU2:BV2"/>
    <mergeCell ref="BM18:BM19"/>
    <mergeCell ref="BM46:BM47"/>
    <mergeCell ref="BU304:BU305"/>
    <mergeCell ref="BE86:BE87"/>
    <mergeCell ref="CG392:CG393"/>
    <mergeCell ref="CC232:CC233"/>
    <mergeCell ref="BW64:BW65"/>
    <mergeCell ref="CF28:CF33"/>
    <mergeCell ref="BE386:BE387"/>
    <mergeCell ref="BW364:BW365"/>
    <mergeCell ref="BX184:BX189"/>
    <mergeCell ref="BU32:BU33"/>
    <mergeCell ref="BQ502:BQ503"/>
    <mergeCell ref="BU332:BU333"/>
    <mergeCell ref="BU446:BU447"/>
    <mergeCell ref="CE220:CE221"/>
    <mergeCell ref="BT4:BT9"/>
    <mergeCell ref="CG378:CG379"/>
    <mergeCell ref="BX574:CB579"/>
    <mergeCell ref="CG536:CG537"/>
    <mergeCell ref="BS66:BS67"/>
    <mergeCell ref="BK438:BK439"/>
    <mergeCell ref="CD274:CD279"/>
    <mergeCell ref="BH220:BH225"/>
    <mergeCell ref="BH334:BH339"/>
    <mergeCell ref="B58:B63"/>
    <mergeCell ref="B244:B249"/>
    <mergeCell ref="B358:B363"/>
    <mergeCell ref="BQ534:BQ535"/>
    <mergeCell ref="BH232:BH237"/>
    <mergeCell ref="BP496:BP501"/>
    <mergeCell ref="BU360:BU361"/>
    <mergeCell ref="BP490:BP495"/>
    <mergeCell ref="BE474:BE475"/>
    <mergeCell ref="BE430:BE431"/>
    <mergeCell ref="BU168:BU169"/>
    <mergeCell ref="BE282:BE283"/>
    <mergeCell ref="CC428:CC429"/>
    <mergeCell ref="BW260:BW261"/>
    <mergeCell ref="B112:B117"/>
    <mergeCell ref="BE342:BE343"/>
    <mergeCell ref="BD66:BD67"/>
    <mergeCell ref="B70:B75"/>
    <mergeCell ref="BS492:BS493"/>
    <mergeCell ref="CE536:CE537"/>
    <mergeCell ref="BO212:BO213"/>
    <mergeCell ref="BD216:BD217"/>
    <mergeCell ref="BJ454:BJ459"/>
    <mergeCell ref="BZ400:BZ405"/>
    <mergeCell ref="BX280:BX285"/>
    <mergeCell ref="BM410:BM411"/>
    <mergeCell ref="BK466:BK467"/>
    <mergeCell ref="CF208:CF213"/>
    <mergeCell ref="BP322:BP327"/>
    <mergeCell ref="D160:D165"/>
    <mergeCell ref="BR82:BR87"/>
    <mergeCell ref="BK178:BK179"/>
    <mergeCell ref="BX172:BX177"/>
    <mergeCell ref="CE226:CE227"/>
    <mergeCell ref="BE114:BE115"/>
    <mergeCell ref="BG118:BG123"/>
    <mergeCell ref="CA166:CA171"/>
    <mergeCell ref="BM374:BM375"/>
    <mergeCell ref="CA280:CA285"/>
    <mergeCell ref="BV58:BV63"/>
    <mergeCell ref="CA466:CA471"/>
    <mergeCell ref="BU60:BU61"/>
    <mergeCell ref="BE130:BE131"/>
    <mergeCell ref="BX124:BX129"/>
    <mergeCell ref="BH238:BH243"/>
    <mergeCell ref="BX118:BX123"/>
    <mergeCell ref="BQ278:BQ279"/>
    <mergeCell ref="BK110:BK111"/>
    <mergeCell ref="BT184:BT189"/>
    <mergeCell ref="BI220:BI225"/>
    <mergeCell ref="BY58:BY63"/>
    <mergeCell ref="BM340:BM341"/>
    <mergeCell ref="BM392:BM393"/>
    <mergeCell ref="BD470:BD471"/>
    <mergeCell ref="BE100:BE101"/>
    <mergeCell ref="BW182:BW183"/>
    <mergeCell ref="CH274:CH279"/>
    <mergeCell ref="BM252:BM253"/>
    <mergeCell ref="D334:D339"/>
    <mergeCell ref="BU512:BU513"/>
    <mergeCell ref="BW120:BW121"/>
    <mergeCell ref="BG298:BG303"/>
    <mergeCell ref="BO492:BO493"/>
    <mergeCell ref="CA460:CA465"/>
    <mergeCell ref="BD102:BD103"/>
    <mergeCell ref="BT16:BT21"/>
    <mergeCell ref="BU88:BU89"/>
    <mergeCell ref="BD402:BD403"/>
    <mergeCell ref="BU82:BU83"/>
    <mergeCell ref="CC346:CC347"/>
    <mergeCell ref="BM454:BM455"/>
    <mergeCell ref="CC498:CC499"/>
    <mergeCell ref="CH22:CH27"/>
    <mergeCell ref="BR136:BR141"/>
    <mergeCell ref="BZ394:BZ399"/>
    <mergeCell ref="BJ508:BJ513"/>
    <mergeCell ref="E46:E51"/>
    <mergeCell ref="BE168:BE169"/>
    <mergeCell ref="BW238:BW239"/>
    <mergeCell ref="BS22:BS23"/>
    <mergeCell ref="CD40:CD45"/>
    <mergeCell ref="BV412:BV417"/>
    <mergeCell ref="BX178:BX183"/>
    <mergeCell ref="CH28:CH33"/>
    <mergeCell ref="BQ436:BQ437"/>
    <mergeCell ref="BU18:BU19"/>
    <mergeCell ref="CE460:CE461"/>
    <mergeCell ref="BU132:BU133"/>
    <mergeCell ref="BB656:BB664"/>
    <mergeCell ref="BR436:BR441"/>
    <mergeCell ref="BO240:BO241"/>
    <mergeCell ref="BD244:BD245"/>
    <mergeCell ref="BI100:BI105"/>
    <mergeCell ref="BL574:BL579"/>
    <mergeCell ref="BW174:BW175"/>
    <mergeCell ref="BQ6:BQ7"/>
    <mergeCell ref="BO546:BO547"/>
    <mergeCell ref="BI286:BI291"/>
    <mergeCell ref="BO540:BO541"/>
    <mergeCell ref="BD544:BD545"/>
    <mergeCell ref="BI400:BI405"/>
    <mergeCell ref="CH382:CH387"/>
    <mergeCell ref="BQ306:BQ307"/>
    <mergeCell ref="BD456:BD457"/>
    <mergeCell ref="BU136:BU137"/>
    <mergeCell ref="BW184:BW185"/>
    <mergeCell ref="CC510:CC511"/>
    <mergeCell ref="BU436:BU437"/>
    <mergeCell ref="BZ292:BZ297"/>
    <mergeCell ref="BO268:BO269"/>
    <mergeCell ref="BT124:BT129"/>
    <mergeCell ref="BL496:BL501"/>
    <mergeCell ref="BW202:BW203"/>
    <mergeCell ref="CB52:CB57"/>
    <mergeCell ref="BT424:BT429"/>
    <mergeCell ref="BD142:BD143"/>
    <mergeCell ref="BV190:BV195"/>
    <mergeCell ref="BF418:BF423"/>
    <mergeCell ref="BK36:BK37"/>
    <mergeCell ref="BK30:BK31"/>
    <mergeCell ref="BE10:BE11"/>
    <mergeCell ref="BP34:BP39"/>
    <mergeCell ref="BK172:BK173"/>
    <mergeCell ref="BP28:BP33"/>
    <mergeCell ref="BH400:BH405"/>
    <mergeCell ref="BK478:BK479"/>
    <mergeCell ref="CE526:CE527"/>
    <mergeCell ref="BE310:BE311"/>
    <mergeCell ref="BJ166:BJ171"/>
    <mergeCell ref="CG286:CG287"/>
    <mergeCell ref="BJ466:BJ471"/>
    <mergeCell ref="BN601:BN606"/>
    <mergeCell ref="D46:D51"/>
    <mergeCell ref="BK100:BK101"/>
    <mergeCell ref="CA58:CA63"/>
    <mergeCell ref="D346:D351"/>
    <mergeCell ref="D340:D345"/>
    <mergeCell ref="BM166:BM167"/>
    <mergeCell ref="BM160:BM161"/>
    <mergeCell ref="BJ214:BJ219"/>
    <mergeCell ref="BR148:BR153"/>
    <mergeCell ref="BK242:BK243"/>
    <mergeCell ref="BS176:BS177"/>
    <mergeCell ref="CC302:CC303"/>
    <mergeCell ref="BZ478:BZ483"/>
    <mergeCell ref="BO24:BO25"/>
    <mergeCell ref="CE542:CE543"/>
    <mergeCell ref="BW551:CB551"/>
    <mergeCell ref="E346:E351"/>
    <mergeCell ref="BU218:BU219"/>
    <mergeCell ref="BM74:BM75"/>
    <mergeCell ref="BE446:BE447"/>
    <mergeCell ref="BM8:BM9"/>
    <mergeCell ref="CC412:CC413"/>
    <mergeCell ref="CF328:CF333"/>
    <mergeCell ref="BE380:BE381"/>
    <mergeCell ref="BK542:BK543"/>
    <mergeCell ref="CC80:CC81"/>
    <mergeCell ref="BU452:BU453"/>
    <mergeCell ref="BM308:BM309"/>
    <mergeCell ref="C124:C129"/>
    <mergeCell ref="CE172:CE173"/>
    <mergeCell ref="BU236:BU237"/>
    <mergeCell ref="BD158:BD159"/>
    <mergeCell ref="BD316:BD317"/>
    <mergeCell ref="BD310:BD311"/>
    <mergeCell ref="BW240:BW241"/>
    <mergeCell ref="BM230:BM231"/>
    <mergeCell ref="BF10:BF15"/>
    <mergeCell ref="BN268:BN273"/>
    <mergeCell ref="CD280:CD285"/>
    <mergeCell ref="BF310:BF315"/>
    <mergeCell ref="BO296:BO297"/>
    <mergeCell ref="CF40:CF45"/>
    <mergeCell ref="BD300:BD301"/>
    <mergeCell ref="BX418:BX423"/>
    <mergeCell ref="BX412:BX417"/>
    <mergeCell ref="BD458:BD459"/>
    <mergeCell ref="BQ56:BQ57"/>
    <mergeCell ref="BW382:BW383"/>
    <mergeCell ref="CF340:CF345"/>
    <mergeCell ref="BD212:BD213"/>
    <mergeCell ref="BD206:BD207"/>
    <mergeCell ref="BM258:BM259"/>
    <mergeCell ref="BR556:BR561"/>
    <mergeCell ref="BW32:BW33"/>
    <mergeCell ref="CE290:CE291"/>
    <mergeCell ref="BS502:BS503"/>
    <mergeCell ref="BD408:BD409"/>
    <mergeCell ref="CB466:CB471"/>
    <mergeCell ref="BT322:BT327"/>
    <mergeCell ref="BW332:BW333"/>
    <mergeCell ref="BG472:BG477"/>
    <mergeCell ref="BV82:BV87"/>
    <mergeCell ref="BN454:BN459"/>
    <mergeCell ref="CG356:CG357"/>
    <mergeCell ref="BQ470:BQ471"/>
    <mergeCell ref="BI232:BI237"/>
    <mergeCell ref="BI532:BI537"/>
    <mergeCell ref="BO388:BO389"/>
    <mergeCell ref="BY178:BY183"/>
    <mergeCell ref="CG42:CG43"/>
    <mergeCell ref="BY478:BY483"/>
    <mergeCell ref="BX70:BX75"/>
    <mergeCell ref="BH184:BH189"/>
    <mergeCell ref="BP442:BP447"/>
    <mergeCell ref="BS452:BS453"/>
    <mergeCell ref="BK308:BK309"/>
    <mergeCell ref="CG508:CG509"/>
    <mergeCell ref="BF532:BF537"/>
    <mergeCell ref="BK122:BK123"/>
    <mergeCell ref="BO516:BO517"/>
    <mergeCell ref="BD414:BD415"/>
    <mergeCell ref="BW338:BW339"/>
    <mergeCell ref="BU54:BU55"/>
    <mergeCell ref="CC356:CC357"/>
    <mergeCell ref="BR583:BR588"/>
    <mergeCell ref="CD460:CD465"/>
    <mergeCell ref="BT648:BT653"/>
    <mergeCell ref="BX484:BX489"/>
    <mergeCell ref="BX478:BX483"/>
    <mergeCell ref="BO30:BO31"/>
    <mergeCell ref="D178:D183"/>
    <mergeCell ref="D172:D177"/>
    <mergeCell ref="BZ244:BZ249"/>
    <mergeCell ref="BD278:BD279"/>
    <mergeCell ref="CC216:CC217"/>
    <mergeCell ref="D478:D483"/>
    <mergeCell ref="CC210:CC211"/>
    <mergeCell ref="BD392:BD393"/>
    <mergeCell ref="BM438:BM439"/>
    <mergeCell ref="BZ544:BZ549"/>
    <mergeCell ref="BZ112:BZ117"/>
    <mergeCell ref="BO90:BO91"/>
    <mergeCell ref="CC516:CC517"/>
    <mergeCell ref="BU372:BU373"/>
    <mergeCell ref="BO204:BO205"/>
    <mergeCell ref="BO390:BO391"/>
    <mergeCell ref="BO504:BO505"/>
    <mergeCell ref="CB172:CB177"/>
    <mergeCell ref="BL286:BL291"/>
    <mergeCell ref="CC58:CC59"/>
    <mergeCell ref="BF118:BF123"/>
    <mergeCell ref="BT637:BT642"/>
    <mergeCell ref="BO324:BO325"/>
    <mergeCell ref="BN574:BN579"/>
    <mergeCell ref="BH406:BH411"/>
    <mergeCell ref="D544:D549"/>
    <mergeCell ref="CH208:CH213"/>
    <mergeCell ref="BB667:BB675"/>
    <mergeCell ref="CE118:CE119"/>
    <mergeCell ref="BW490:BW491"/>
    <mergeCell ref="CB346:CB351"/>
    <mergeCell ref="CB532:CB537"/>
    <mergeCell ref="BD430:BD431"/>
    <mergeCell ref="BQ192:BQ193"/>
    <mergeCell ref="BN520:BN525"/>
    <mergeCell ref="CC280:CC281"/>
    <mergeCell ref="BQ492:BQ493"/>
    <mergeCell ref="CE46:CE47"/>
    <mergeCell ref="BF130:BF135"/>
    <mergeCell ref="C178:C183"/>
    <mergeCell ref="BW88:BW89"/>
    <mergeCell ref="BW82:BW83"/>
    <mergeCell ref="CE346:CE347"/>
    <mergeCell ref="BO460:BO461"/>
    <mergeCell ref="C292:C297"/>
    <mergeCell ref="BO454:BO455"/>
    <mergeCell ref="CE340:CE341"/>
    <mergeCell ref="BD464:BD465"/>
    <mergeCell ref="BW388:BW389"/>
    <mergeCell ref="CG106:CG107"/>
    <mergeCell ref="BQ220:BQ221"/>
    <mergeCell ref="CG264:CG265"/>
    <mergeCell ref="CB394:CB399"/>
    <mergeCell ref="BL508:BL513"/>
    <mergeCell ref="BY112:BY117"/>
    <mergeCell ref="BD484:BD485"/>
    <mergeCell ref="BQ520:BQ521"/>
    <mergeCell ref="CG448:CG449"/>
    <mergeCell ref="BS6:BS7"/>
    <mergeCell ref="CA172:CA177"/>
    <mergeCell ref="BQ62:BQ63"/>
    <mergeCell ref="BS306:BS307"/>
    <mergeCell ref="BQ362:BQ363"/>
    <mergeCell ref="BU72:BU73"/>
    <mergeCell ref="BE186:BE187"/>
    <mergeCell ref="BM444:BM445"/>
    <mergeCell ref="BD512:BD513"/>
    <mergeCell ref="CG486:CG487"/>
    <mergeCell ref="BK494:BK495"/>
    <mergeCell ref="BS208:BS209"/>
    <mergeCell ref="BK406:BK407"/>
    <mergeCell ref="BE196:BE197"/>
    <mergeCell ref="BM14:BM15"/>
    <mergeCell ref="BX190:BX195"/>
    <mergeCell ref="BR22:BR27"/>
    <mergeCell ref="BJ394:BJ399"/>
    <mergeCell ref="BX490:BX495"/>
    <mergeCell ref="BS50:BS51"/>
    <mergeCell ref="BK422:BK423"/>
    <mergeCell ref="BS350:BS351"/>
    <mergeCell ref="BS508:BS509"/>
    <mergeCell ref="CE438:CE439"/>
    <mergeCell ref="BE224:BE225"/>
    <mergeCell ref="BU268:BU269"/>
    <mergeCell ref="CG204:CG205"/>
    <mergeCell ref="BU22:BU23"/>
    <mergeCell ref="CB46:CB51"/>
    <mergeCell ref="CG504:CG505"/>
    <mergeCell ref="BS192:BS193"/>
    <mergeCell ref="BM178:BM179"/>
    <mergeCell ref="BD28:BD29"/>
    <mergeCell ref="CC124:CC125"/>
    <mergeCell ref="BU496:BU497"/>
    <mergeCell ref="BP601:BP606"/>
    <mergeCell ref="BU164:BU165"/>
    <mergeCell ref="BM536:BM537"/>
    <mergeCell ref="CC424:CC425"/>
    <mergeCell ref="BW256:BW257"/>
    <mergeCell ref="BU180:BU181"/>
    <mergeCell ref="BD170:BD171"/>
    <mergeCell ref="CC108:CC109"/>
    <mergeCell ref="BU524:BU525"/>
    <mergeCell ref="BU480:BU481"/>
    <mergeCell ref="CG242:CG243"/>
    <mergeCell ref="CG542:CG543"/>
    <mergeCell ref="CA70:CA75"/>
    <mergeCell ref="BH58:BH63"/>
    <mergeCell ref="BH52:BH57"/>
    <mergeCell ref="CE504:CE505"/>
    <mergeCell ref="CG84:CG85"/>
    <mergeCell ref="BM222:BM223"/>
    <mergeCell ref="BH352:BH357"/>
    <mergeCell ref="CB400:CB405"/>
    <mergeCell ref="BV238:BV243"/>
    <mergeCell ref="CG270:CG271"/>
    <mergeCell ref="BK352:BK353"/>
    <mergeCell ref="BS548:BS549"/>
    <mergeCell ref="BE478:BE479"/>
    <mergeCell ref="BJ346:BJ351"/>
    <mergeCell ref="BU492:BU493"/>
    <mergeCell ref="BO330:BO331"/>
    <mergeCell ref="BW38:BW39"/>
    <mergeCell ref="B364:B369"/>
    <mergeCell ref="CG384:CG385"/>
    <mergeCell ref="BU202:BU203"/>
    <mergeCell ref="CD166:CD171"/>
    <mergeCell ref="BV538:BV543"/>
    <mergeCell ref="BS258:BS259"/>
    <mergeCell ref="CA430:CA435"/>
    <mergeCell ref="BP40:BP45"/>
    <mergeCell ref="CD466:CD471"/>
    <mergeCell ref="BX298:BX303"/>
    <mergeCell ref="BV322:BV327"/>
    <mergeCell ref="BP154:BP159"/>
    <mergeCell ref="BH526:BH531"/>
    <mergeCell ref="BP340:BP345"/>
    <mergeCell ref="CG112:CG113"/>
    <mergeCell ref="BP454:BP459"/>
    <mergeCell ref="BS470:BS471"/>
    <mergeCell ref="BM302:BM303"/>
    <mergeCell ref="CC532:CC533"/>
    <mergeCell ref="BE40:BE41"/>
    <mergeCell ref="C250:C255"/>
    <mergeCell ref="C94:C99"/>
    <mergeCell ref="BL538:BL543"/>
    <mergeCell ref="C202:C207"/>
    <mergeCell ref="C502:C507"/>
    <mergeCell ref="BD394:BD395"/>
    <mergeCell ref="E268:E273"/>
    <mergeCell ref="BY136:BY141"/>
    <mergeCell ref="BD508:BD509"/>
    <mergeCell ref="BW520:BW521"/>
    <mergeCell ref="D388:D393"/>
    <mergeCell ref="BU166:BU167"/>
    <mergeCell ref="BD1:CD1"/>
    <mergeCell ref="BE300:BE301"/>
    <mergeCell ref="BY418:BY423"/>
    <mergeCell ref="BO210:BO211"/>
    <mergeCell ref="CF400:CF405"/>
    <mergeCell ref="BK226:BK227"/>
    <mergeCell ref="CA178:CA183"/>
    <mergeCell ref="D466:D471"/>
    <mergeCell ref="BS154:BS155"/>
    <mergeCell ref="BK526:BK527"/>
    <mergeCell ref="CA478:CA483"/>
    <mergeCell ref="BM292:BM293"/>
    <mergeCell ref="BS454:BS455"/>
    <mergeCell ref="BM286:BM287"/>
    <mergeCell ref="BR142:BR147"/>
    <mergeCell ref="BZ70:BZ75"/>
    <mergeCell ref="BP508:BP513"/>
    <mergeCell ref="BJ184:BJ189"/>
    <mergeCell ref="BW312:BW313"/>
    <mergeCell ref="BR442:BR447"/>
    <mergeCell ref="BG58:BG63"/>
    <mergeCell ref="BD294:BD295"/>
    <mergeCell ref="BO352:BO353"/>
    <mergeCell ref="BT208:BT213"/>
    <mergeCell ref="BG358:BG363"/>
    <mergeCell ref="BO264:BO265"/>
    <mergeCell ref="BU274:BU275"/>
    <mergeCell ref="BF82:BF87"/>
    <mergeCell ref="BI118:BI123"/>
    <mergeCell ref="BM314:BM315"/>
    <mergeCell ref="CC20:CC21"/>
    <mergeCell ref="BU392:BU393"/>
    <mergeCell ref="CH214:CH219"/>
    <mergeCell ref="BU142:BU143"/>
    <mergeCell ref="BQ140:BQ141"/>
    <mergeCell ref="BU442:BU443"/>
    <mergeCell ref="CC228:CC229"/>
    <mergeCell ref="BW60:BW61"/>
    <mergeCell ref="BY64:BY69"/>
    <mergeCell ref="BO432:BO433"/>
    <mergeCell ref="BD436:BD437"/>
    <mergeCell ref="CH268:CH273"/>
    <mergeCell ref="BI292:BI297"/>
    <mergeCell ref="BW366:BW367"/>
    <mergeCell ref="BW360:BW361"/>
    <mergeCell ref="BL328:BL333"/>
    <mergeCell ref="BY364:BY369"/>
    <mergeCell ref="BT256:BT261"/>
    <mergeCell ref="BQ498:BQ499"/>
    <mergeCell ref="BM298:BM299"/>
    <mergeCell ref="BQ460:BQ461"/>
    <mergeCell ref="BK292:BK293"/>
    <mergeCell ref="BN172:BN177"/>
    <mergeCell ref="CH220:CH225"/>
    <mergeCell ref="CH352:CH357"/>
    <mergeCell ref="BF154:BF159"/>
    <mergeCell ref="CH460:CH465"/>
    <mergeCell ref="BO326:BO327"/>
    <mergeCell ref="BF340:BF345"/>
    <mergeCell ref="BW112:BW113"/>
    <mergeCell ref="CE370:CE371"/>
    <mergeCell ref="BO484:BO485"/>
    <mergeCell ref="BF454:BF459"/>
    <mergeCell ref="BQ244:BQ245"/>
    <mergeCell ref="BL628:BL633"/>
    <mergeCell ref="BV22:BV27"/>
    <mergeCell ref="BF136:BF141"/>
    <mergeCell ref="BN394:BN399"/>
    <mergeCell ref="C472:C477"/>
    <mergeCell ref="CE4:CE5"/>
    <mergeCell ref="BW376:BW377"/>
    <mergeCell ref="BF436:BF441"/>
    <mergeCell ref="E232:E237"/>
    <mergeCell ref="CG70:CG71"/>
    <mergeCell ref="BW508:BW509"/>
    <mergeCell ref="E532:E537"/>
    <mergeCell ref="BK168:BK169"/>
    <mergeCell ref="B76:B81"/>
    <mergeCell ref="BF58:BF63"/>
    <mergeCell ref="BW404:BW405"/>
    <mergeCell ref="BF358:BF363"/>
    <mergeCell ref="BH124:BH129"/>
    <mergeCell ref="CE58:CE59"/>
    <mergeCell ref="BH118:BH123"/>
    <mergeCell ref="CE358:CE359"/>
    <mergeCell ref="BV418:BV423"/>
    <mergeCell ref="CG124:CG125"/>
    <mergeCell ref="CG118:CG119"/>
    <mergeCell ref="B298:B303"/>
    <mergeCell ref="BK370:BK371"/>
    <mergeCell ref="BK364:BK365"/>
    <mergeCell ref="D64:D69"/>
    <mergeCell ref="BW458:BW459"/>
    <mergeCell ref="BK238:BK239"/>
    <mergeCell ref="CG46:CG47"/>
    <mergeCell ref="BG4:BG9"/>
    <mergeCell ref="CC544:CC545"/>
    <mergeCell ref="BJ406:BJ411"/>
    <mergeCell ref="CG374:CG375"/>
    <mergeCell ref="CG488:CG489"/>
    <mergeCell ref="BK434:BK435"/>
    <mergeCell ref="BD148:BD149"/>
    <mergeCell ref="BM42:BM43"/>
    <mergeCell ref="BE414:BE415"/>
    <mergeCell ref="BM200:BM201"/>
    <mergeCell ref="BW72:BW73"/>
    <mergeCell ref="BO444:BO445"/>
    <mergeCell ref="BM500:BM501"/>
    <mergeCell ref="BM494:BM495"/>
    <mergeCell ref="BO260:BO261"/>
    <mergeCell ref="CC336:CC337"/>
    <mergeCell ref="BU192:BU193"/>
    <mergeCell ref="BO14:BO15"/>
    <mergeCell ref="CG412:CG413"/>
    <mergeCell ref="BK64:BK65"/>
    <mergeCell ref="BW152:BW153"/>
    <mergeCell ref="BD528:BD529"/>
    <mergeCell ref="CE80:CE81"/>
    <mergeCell ref="BO194:BO195"/>
    <mergeCell ref="BW452:BW453"/>
    <mergeCell ref="BO308:BO309"/>
    <mergeCell ref="BQ74:BQ75"/>
    <mergeCell ref="CE254:CE255"/>
    <mergeCell ref="BY298:BY303"/>
    <mergeCell ref="BI526:BI531"/>
    <mergeCell ref="BD234:BD235"/>
    <mergeCell ref="BZ418:BZ423"/>
    <mergeCell ref="BZ412:BZ417"/>
    <mergeCell ref="BD48:BD49"/>
    <mergeCell ref="BF52:BF57"/>
    <mergeCell ref="BD6:BD7"/>
    <mergeCell ref="BS226:BS227"/>
    <mergeCell ref="BM58:BM59"/>
    <mergeCell ref="BS220:BS221"/>
    <mergeCell ref="BK266:BK267"/>
    <mergeCell ref="BD306:BD307"/>
    <mergeCell ref="BE98:BE99"/>
    <mergeCell ref="CC244:CC245"/>
    <mergeCell ref="BM358:BM359"/>
    <mergeCell ref="BM352:BM353"/>
    <mergeCell ref="CG74:CG75"/>
    <mergeCell ref="BV430:BV435"/>
    <mergeCell ref="BE398:BE399"/>
    <mergeCell ref="BU286:BU287"/>
    <mergeCell ref="BO118:BO119"/>
    <mergeCell ref="CG188:CG189"/>
    <mergeCell ref="BO8:BO9"/>
    <mergeCell ref="BS56:BS57"/>
    <mergeCell ref="CB178:CB183"/>
    <mergeCell ref="BM80:BM81"/>
    <mergeCell ref="CE150:CE151"/>
    <mergeCell ref="BM194:BM195"/>
    <mergeCell ref="BD262:BD263"/>
    <mergeCell ref="BY4:BY9"/>
    <mergeCell ref="BV310:BV315"/>
    <mergeCell ref="BQ24:BQ25"/>
    <mergeCell ref="BE236:BE237"/>
    <mergeCell ref="BQ324:BQ325"/>
    <mergeCell ref="BF292:BF297"/>
    <mergeCell ref="BK162:BK163"/>
    <mergeCell ref="BM406:BM407"/>
    <mergeCell ref="BU258:BU259"/>
    <mergeCell ref="CC520:CC521"/>
    <mergeCell ref="BQ186:BQ187"/>
    <mergeCell ref="BY352:BY357"/>
    <mergeCell ref="BK166:BK167"/>
    <mergeCell ref="BK160:BK161"/>
    <mergeCell ref="BV184:BV189"/>
    <mergeCell ref="BQ486:BQ487"/>
    <mergeCell ref="BE438:BE439"/>
    <mergeCell ref="BQ484:BQ485"/>
    <mergeCell ref="BX520:BX525"/>
    <mergeCell ref="BO426:BO427"/>
    <mergeCell ref="CB94:CB99"/>
    <mergeCell ref="BU430:BU431"/>
    <mergeCell ref="BW286:BW287"/>
    <mergeCell ref="BI40:BI45"/>
    <mergeCell ref="BZ40:BZ45"/>
    <mergeCell ref="BW282:BW283"/>
    <mergeCell ref="BZ436:BZ441"/>
    <mergeCell ref="CB478:CB483"/>
    <mergeCell ref="BK156:BK157"/>
    <mergeCell ref="BS202:BS203"/>
    <mergeCell ref="CB160:CB165"/>
    <mergeCell ref="BU212:BU213"/>
    <mergeCell ref="BH520:BH525"/>
    <mergeCell ref="BJ100:BJ105"/>
    <mergeCell ref="BM504:BM505"/>
    <mergeCell ref="BM110:BM111"/>
    <mergeCell ref="BJ286:BJ291"/>
    <mergeCell ref="BJ400:BJ405"/>
    <mergeCell ref="BE152:BE153"/>
    <mergeCell ref="CH334:CH339"/>
    <mergeCell ref="BQ302:BQ303"/>
    <mergeCell ref="CG190:CG191"/>
    <mergeCell ref="CH520:CH525"/>
    <mergeCell ref="BW180:BW181"/>
    <mergeCell ref="BY184:BY189"/>
    <mergeCell ref="CE108:CE109"/>
    <mergeCell ref="BQ318:BQ319"/>
    <mergeCell ref="BW480:BW481"/>
    <mergeCell ref="CG548:CG549"/>
    <mergeCell ref="BM64:BM65"/>
    <mergeCell ref="BV28:BV33"/>
    <mergeCell ref="BK120:BK121"/>
    <mergeCell ref="BF250:BF255"/>
    <mergeCell ref="BS378:BS379"/>
    <mergeCell ref="C304:C309"/>
    <mergeCell ref="BP160:BP165"/>
    <mergeCell ref="BW208:BW209"/>
    <mergeCell ref="CB64:CB69"/>
    <mergeCell ref="BL178:BL183"/>
    <mergeCell ref="BO64:BO65"/>
    <mergeCell ref="BR460:BR465"/>
    <mergeCell ref="BO150:BO151"/>
    <mergeCell ref="BD154:BD155"/>
    <mergeCell ref="BS542:BS543"/>
    <mergeCell ref="CB526:CB531"/>
    <mergeCell ref="CH106:CH111"/>
    <mergeCell ref="CG238:CG239"/>
    <mergeCell ref="CG538:CG539"/>
    <mergeCell ref="CH58:CH63"/>
    <mergeCell ref="CH52:CH57"/>
    <mergeCell ref="BO314:BO315"/>
    <mergeCell ref="BD613:BD615"/>
    <mergeCell ref="CA298:CA303"/>
    <mergeCell ref="BK16:BK17"/>
    <mergeCell ref="BD56:BD57"/>
    <mergeCell ref="B304:B309"/>
    <mergeCell ref="BE534:BE535"/>
    <mergeCell ref="D370:D375"/>
    <mergeCell ref="D364:D369"/>
    <mergeCell ref="D484:D489"/>
    <mergeCell ref="BX538:BX543"/>
    <mergeCell ref="D238:D243"/>
    <mergeCell ref="BR40:BR45"/>
    <mergeCell ref="BZ304:BZ309"/>
    <mergeCell ref="BM304:BM305"/>
    <mergeCell ref="BZ298:BZ303"/>
    <mergeCell ref="CE168:CE169"/>
    <mergeCell ref="BW540:BW541"/>
    <mergeCell ref="BO396:BO397"/>
    <mergeCell ref="BJ526:BJ531"/>
    <mergeCell ref="BF544:BF549"/>
    <mergeCell ref="BT22:BT27"/>
    <mergeCell ref="BU50:BU51"/>
    <mergeCell ref="BT328:BT333"/>
    <mergeCell ref="BM422:BM423"/>
    <mergeCell ref="BU350:BU351"/>
    <mergeCell ref="BO188:BO189"/>
    <mergeCell ref="CE260:CE261"/>
    <mergeCell ref="BW116:BW117"/>
    <mergeCell ref="BB571:BB579"/>
    <mergeCell ref="BM548:BM549"/>
    <mergeCell ref="BO488:BO489"/>
    <mergeCell ref="BD98:BD99"/>
    <mergeCell ref="BE6:BE7"/>
    <mergeCell ref="BM108:BM109"/>
    <mergeCell ref="BM264:BM265"/>
    <mergeCell ref="BJ4:BJ9"/>
    <mergeCell ref="BE306:BE307"/>
    <mergeCell ref="CA472:CA477"/>
    <mergeCell ref="CD178:CD183"/>
    <mergeCell ref="BO80:BO81"/>
    <mergeCell ref="BX316:BX321"/>
    <mergeCell ref="BX310:BX315"/>
    <mergeCell ref="BZ250:BZ255"/>
    <mergeCell ref="BM250:BM251"/>
    <mergeCell ref="BZ76:BZ81"/>
    <mergeCell ref="BD110:BD111"/>
    <mergeCell ref="BR448:BR453"/>
    <mergeCell ref="CC48:CC49"/>
    <mergeCell ref="BM162:BM163"/>
    <mergeCell ref="BG16:BG21"/>
    <mergeCell ref="BU90:BU91"/>
    <mergeCell ref="BJ58:BJ63"/>
    <mergeCell ref="CC348:CC349"/>
    <mergeCell ref="BM462:BM463"/>
    <mergeCell ref="BJ358:BJ363"/>
    <mergeCell ref="BO222:BO223"/>
    <mergeCell ref="BX238:BX243"/>
    <mergeCell ref="BI82:BI87"/>
    <mergeCell ref="BU148:BU149"/>
    <mergeCell ref="BL118:BL123"/>
    <mergeCell ref="CC408:CC409"/>
    <mergeCell ref="CC402:CC403"/>
    <mergeCell ref="CC76:CC77"/>
    <mergeCell ref="BU448:BU449"/>
    <mergeCell ref="BI4:BI9"/>
    <mergeCell ref="CC92:CC93"/>
    <mergeCell ref="CB364:CB369"/>
    <mergeCell ref="BL478:BL483"/>
    <mergeCell ref="BO364:BO365"/>
    <mergeCell ref="BO450:BO451"/>
    <mergeCell ref="BD454:BD455"/>
    <mergeCell ref="BQ210:BQ211"/>
    <mergeCell ref="CH400:CH405"/>
    <mergeCell ref="BI136:BI141"/>
    <mergeCell ref="CE310:CE311"/>
    <mergeCell ref="CC456:CC457"/>
    <mergeCell ref="C10:C15"/>
    <mergeCell ref="BO292:BO293"/>
    <mergeCell ref="BY76:BY81"/>
    <mergeCell ref="BL514:BL519"/>
    <mergeCell ref="BW220:BW221"/>
    <mergeCell ref="BQ52:BQ53"/>
    <mergeCell ref="CC472:CC473"/>
    <mergeCell ref="BN280:BN285"/>
    <mergeCell ref="E76:E81"/>
    <mergeCell ref="BQ352:BQ353"/>
    <mergeCell ref="CE238:CE239"/>
    <mergeCell ref="BV208:BV213"/>
    <mergeCell ref="CG4:CG5"/>
    <mergeCell ref="CC114:CC115"/>
    <mergeCell ref="BU486:BU487"/>
    <mergeCell ref="BE268:BE269"/>
    <mergeCell ref="BJ124:BJ129"/>
    <mergeCell ref="BW252:BW253"/>
    <mergeCell ref="E184:E189"/>
    <mergeCell ref="BU214:BU215"/>
    <mergeCell ref="CH601:CH606"/>
    <mergeCell ref="C370:C375"/>
    <mergeCell ref="CE538:CE539"/>
    <mergeCell ref="C484:C489"/>
    <mergeCell ref="CE532:CE533"/>
    <mergeCell ref="CG298:CG299"/>
    <mergeCell ref="BQ80:BQ81"/>
    <mergeCell ref="BY304:BY309"/>
    <mergeCell ref="BD518:BD519"/>
    <mergeCell ref="B262:B267"/>
    <mergeCell ref="CA64:CA69"/>
    <mergeCell ref="BX637:CB642"/>
    <mergeCell ref="CA364:CA369"/>
    <mergeCell ref="BK82:BK83"/>
    <mergeCell ref="BS340:BS341"/>
    <mergeCell ref="BS498:BS499"/>
    <mergeCell ref="BX22:BX27"/>
    <mergeCell ref="BU264:BU265"/>
    <mergeCell ref="BP394:BP399"/>
    <mergeCell ref="E472:E477"/>
    <mergeCell ref="CG194:CG195"/>
    <mergeCell ref="BQ422:BQ423"/>
    <mergeCell ref="BK254:BK255"/>
    <mergeCell ref="CD574:CD579"/>
    <mergeCell ref="BS514:BS515"/>
    <mergeCell ref="BS68:BS69"/>
    <mergeCell ref="CG494:CG495"/>
    <mergeCell ref="BS182:BS183"/>
    <mergeCell ref="BE56:BE57"/>
    <mergeCell ref="CG368:CG369"/>
    <mergeCell ref="D76:D81"/>
    <mergeCell ref="BE362:BE363"/>
    <mergeCell ref="A454:A549"/>
    <mergeCell ref="CA304:CA309"/>
    <mergeCell ref="CC484:CC485"/>
    <mergeCell ref="BD62:BD63"/>
    <mergeCell ref="CE244:CE245"/>
    <mergeCell ref="BD362:BD363"/>
    <mergeCell ref="E250:E255"/>
    <mergeCell ref="B124:B129"/>
    <mergeCell ref="BE24:BE25"/>
    <mergeCell ref="BE492:BE493"/>
    <mergeCell ref="BU412:BU413"/>
    <mergeCell ref="BZ262:BZ267"/>
    <mergeCell ref="BE88:BE89"/>
    <mergeCell ref="CC234:CC235"/>
    <mergeCell ref="CC392:CC393"/>
    <mergeCell ref="CB28:CB33"/>
    <mergeCell ref="BE546:BE547"/>
    <mergeCell ref="B268:B273"/>
    <mergeCell ref="B490:B495"/>
    <mergeCell ref="D502:D507"/>
    <mergeCell ref="CC540:CC541"/>
    <mergeCell ref="BK32:BK33"/>
    <mergeCell ref="E64:E69"/>
    <mergeCell ref="CB406:CB411"/>
    <mergeCell ref="BG544:BG549"/>
    <mergeCell ref="BU34:BU35"/>
    <mergeCell ref="B88:B93"/>
    <mergeCell ref="B388:B393"/>
    <mergeCell ref="CA190:CA195"/>
    <mergeCell ref="B196:B201"/>
    <mergeCell ref="BY538:BY543"/>
    <mergeCell ref="CE44:CE45"/>
    <mergeCell ref="BD667:BD669"/>
    <mergeCell ref="CC300:CC301"/>
    <mergeCell ref="BX430:BX435"/>
    <mergeCell ref="CG10:CG11"/>
    <mergeCell ref="BQ124:BQ125"/>
    <mergeCell ref="CH340:CH345"/>
    <mergeCell ref="BZ196:BZ201"/>
    <mergeCell ref="CC212:CC213"/>
    <mergeCell ref="CC512:CC513"/>
    <mergeCell ref="BO42:BO43"/>
    <mergeCell ref="BW344:BW345"/>
    <mergeCell ref="BO200:BO201"/>
    <mergeCell ref="BG478:BG483"/>
    <mergeCell ref="CA76:CA81"/>
    <mergeCell ref="BF574:BI579"/>
    <mergeCell ref="BO500:BO501"/>
    <mergeCell ref="BD258:BD259"/>
    <mergeCell ref="CC354:CC355"/>
    <mergeCell ref="BW186:BW187"/>
    <mergeCell ref="CE288:CE289"/>
    <mergeCell ref="CE446:CE447"/>
    <mergeCell ref="BO70:BO71"/>
    <mergeCell ref="CE114:CE115"/>
    <mergeCell ref="CB184:CB189"/>
    <mergeCell ref="BW486:BW487"/>
    <mergeCell ref="BK152:BK153"/>
    <mergeCell ref="BF430:BF435"/>
    <mergeCell ref="CG506:CG507"/>
    <mergeCell ref="BQ188:BQ189"/>
    <mergeCell ref="BF256:BF261"/>
    <mergeCell ref="CG260:CG261"/>
    <mergeCell ref="BQ488:BQ489"/>
    <mergeCell ref="CD619:CD624"/>
    <mergeCell ref="BK320:BK321"/>
    <mergeCell ref="CE430:CE431"/>
    <mergeCell ref="BS254:BS255"/>
    <mergeCell ref="BS248:BS249"/>
    <mergeCell ref="CE184:CE185"/>
    <mergeCell ref="CE342:CE343"/>
    <mergeCell ref="BU14:BU15"/>
    <mergeCell ref="BM386:BM387"/>
    <mergeCell ref="BY196:BY201"/>
    <mergeCell ref="CG102:CG103"/>
    <mergeCell ref="BQ216:BQ217"/>
    <mergeCell ref="BU314:BU315"/>
    <mergeCell ref="BN112:BN117"/>
    <mergeCell ref="CG402:CG403"/>
    <mergeCell ref="BQ516:BQ517"/>
    <mergeCell ref="BF484:BF489"/>
    <mergeCell ref="BK348:BK349"/>
    <mergeCell ref="CA262:CA267"/>
    <mergeCell ref="BN412:BN417"/>
    <mergeCell ref="BH244:BH249"/>
    <mergeCell ref="BP172:BP177"/>
    <mergeCell ref="CD58:CD63"/>
    <mergeCell ref="BH544:BH549"/>
    <mergeCell ref="BJ310:BJ315"/>
    <mergeCell ref="CD358:CD363"/>
    <mergeCell ref="BP514:BP519"/>
    <mergeCell ref="CG472:CG473"/>
    <mergeCell ref="BU106:BU107"/>
    <mergeCell ref="CC364:CC365"/>
    <mergeCell ref="BM478:BM479"/>
    <mergeCell ref="BR334:BR339"/>
    <mergeCell ref="D190:D195"/>
    <mergeCell ref="BP346:BP351"/>
    <mergeCell ref="CA10:CA15"/>
    <mergeCell ref="BS318:BS319"/>
    <mergeCell ref="BP100:BP105"/>
    <mergeCell ref="BM336:BM337"/>
    <mergeCell ref="BU84:BU85"/>
    <mergeCell ref="CA316:CA321"/>
    <mergeCell ref="CA310:CA315"/>
    <mergeCell ref="BE192:BE193"/>
    <mergeCell ref="BM450:BM451"/>
    <mergeCell ref="BX28:BX33"/>
    <mergeCell ref="BP400:BP405"/>
    <mergeCell ref="CC12:CC13"/>
    <mergeCell ref="BU384:BU385"/>
    <mergeCell ref="E304:E309"/>
    <mergeCell ref="BW30:BW31"/>
    <mergeCell ref="BR160:BR165"/>
    <mergeCell ref="BE160:BE161"/>
    <mergeCell ref="BS46:BS47"/>
    <mergeCell ref="BJ16:BJ21"/>
    <mergeCell ref="BK418:BK419"/>
    <mergeCell ref="BD126:BD127"/>
    <mergeCell ref="BL298:BL303"/>
    <mergeCell ref="BS346:BS347"/>
    <mergeCell ref="BD432:BD433"/>
    <mergeCell ref="BF22:BF27"/>
    <mergeCell ref="BE284:BE285"/>
    <mergeCell ref="BU328:BU329"/>
    <mergeCell ref="BH16:BH21"/>
    <mergeCell ref="BK332:BK333"/>
    <mergeCell ref="BM54:BM55"/>
    <mergeCell ref="BL4:BL9"/>
    <mergeCell ref="BI310:BI315"/>
    <mergeCell ref="BD24:BD25"/>
    <mergeCell ref="BD138:BD139"/>
    <mergeCell ref="BU334:BU335"/>
    <mergeCell ref="BF142:BF147"/>
    <mergeCell ref="BD324:BD325"/>
    <mergeCell ref="C190:C195"/>
    <mergeCell ref="CC262:CC263"/>
    <mergeCell ref="BW100:BW101"/>
    <mergeCell ref="BW94:BW95"/>
    <mergeCell ref="BO466:BO467"/>
    <mergeCell ref="C490:C495"/>
    <mergeCell ref="BF268:BF273"/>
    <mergeCell ref="BZ316:BZ321"/>
    <mergeCell ref="BT148:BT153"/>
    <mergeCell ref="E262:E267"/>
    <mergeCell ref="BS4:BS5"/>
    <mergeCell ref="BM48:BM49"/>
    <mergeCell ref="D256:D261"/>
    <mergeCell ref="BS58:BS59"/>
    <mergeCell ref="BK424:BK425"/>
    <mergeCell ref="CA382:CA387"/>
    <mergeCell ref="BP280:BP285"/>
    <mergeCell ref="BM190:BM191"/>
    <mergeCell ref="BR46:BR51"/>
    <mergeCell ref="BU118:BU119"/>
    <mergeCell ref="BM490:BM491"/>
    <mergeCell ref="BO20:BO21"/>
    <mergeCell ref="BE18:BE19"/>
    <mergeCell ref="BE312:BE313"/>
    <mergeCell ref="BH376:BH381"/>
    <mergeCell ref="CH574:CH579"/>
    <mergeCell ref="BO250:BO251"/>
    <mergeCell ref="CB76:CB81"/>
    <mergeCell ref="BU176:BU177"/>
    <mergeCell ref="BT448:BT453"/>
    <mergeCell ref="CC104:CC105"/>
    <mergeCell ref="BV214:BV219"/>
    <mergeCell ref="BU476:BU477"/>
    <mergeCell ref="BI322:BI327"/>
    <mergeCell ref="CC404:CC405"/>
    <mergeCell ref="BW236:BW237"/>
    <mergeCell ref="BK60:BK61"/>
    <mergeCell ref="BW542:BW543"/>
    <mergeCell ref="BW148:BW149"/>
    <mergeCell ref="BK360:BK361"/>
    <mergeCell ref="BD524:BD525"/>
    <mergeCell ref="CE76:CE77"/>
    <mergeCell ref="BW448:BW449"/>
    <mergeCell ref="BH256:BH261"/>
    <mergeCell ref="CB304:CB309"/>
    <mergeCell ref="BV136:BV141"/>
    <mergeCell ref="CD64:CD69"/>
    <mergeCell ref="BV436:BV441"/>
    <mergeCell ref="BK376:BK377"/>
    <mergeCell ref="CE92:CE93"/>
    <mergeCell ref="BX202:BX207"/>
    <mergeCell ref="CD364:CD369"/>
    <mergeCell ref="BW464:BW465"/>
    <mergeCell ref="BK202:BK203"/>
    <mergeCell ref="CG310:CG311"/>
    <mergeCell ref="BM348:BM349"/>
    <mergeCell ref="BE204:BE205"/>
    <mergeCell ref="BD592:BD594"/>
    <mergeCell ref="BK458:BK459"/>
    <mergeCell ref="BK452:BK453"/>
    <mergeCell ref="BU134:BU135"/>
    <mergeCell ref="CC436:CC437"/>
    <mergeCell ref="A214:A249"/>
    <mergeCell ref="BI22:BI27"/>
    <mergeCell ref="CD250:CD255"/>
    <mergeCell ref="BM218:BM219"/>
    <mergeCell ref="BU46:BU47"/>
    <mergeCell ref="CG380:CG381"/>
    <mergeCell ref="BK468:BK469"/>
    <mergeCell ref="BD182:BD183"/>
    <mergeCell ref="BD645:BD647"/>
    <mergeCell ref="BW106:BW107"/>
    <mergeCell ref="BW264:BW265"/>
    <mergeCell ref="BJ130:BJ135"/>
    <mergeCell ref="CG250:CG251"/>
    <mergeCell ref="BJ430:BJ435"/>
    <mergeCell ref="BU68:BU69"/>
    <mergeCell ref="BM440:BM441"/>
    <mergeCell ref="BU188:BU189"/>
    <mergeCell ref="BE296:BE297"/>
    <mergeCell ref="BO206:BO207"/>
    <mergeCell ref="BO320:BO321"/>
    <mergeCell ref="C82:C87"/>
    <mergeCell ref="B202:B207"/>
    <mergeCell ref="BQ36:BQ37"/>
    <mergeCell ref="CF619:CF624"/>
    <mergeCell ref="BD553:BD555"/>
    <mergeCell ref="D202:D207"/>
    <mergeCell ref="A250:A273"/>
    <mergeCell ref="BD656:BD658"/>
    <mergeCell ref="BS150:BS151"/>
    <mergeCell ref="BO506:BO507"/>
    <mergeCell ref="BK522:BK523"/>
    <mergeCell ref="BU242:BU243"/>
    <mergeCell ref="CC500:CC501"/>
    <mergeCell ref="BS450:BS451"/>
    <mergeCell ref="BU542:BU543"/>
    <mergeCell ref="BG142:BG147"/>
    <mergeCell ref="BO48:BO49"/>
    <mergeCell ref="BU210:BU211"/>
    <mergeCell ref="BW308:BW309"/>
    <mergeCell ref="BG442:BG447"/>
    <mergeCell ref="BO348:BO349"/>
    <mergeCell ref="D490:D495"/>
    <mergeCell ref="BW176:BW177"/>
    <mergeCell ref="CF292:CF297"/>
    <mergeCell ref="CC528:CC529"/>
    <mergeCell ref="CF592:CF597"/>
    <mergeCell ref="BZ424:BZ429"/>
    <mergeCell ref="BJ538:BJ543"/>
    <mergeCell ref="BU138:BU139"/>
    <mergeCell ref="BR280:BR285"/>
    <mergeCell ref="BO276:BO277"/>
    <mergeCell ref="BD274:BD275"/>
    <mergeCell ref="BI130:BI135"/>
    <mergeCell ref="CB490:CB495"/>
    <mergeCell ref="BW204:BW205"/>
    <mergeCell ref="BW198:BW199"/>
    <mergeCell ref="BW356:BW357"/>
    <mergeCell ref="BI430:BI435"/>
    <mergeCell ref="BQ336:BQ337"/>
    <mergeCell ref="CH526:CH531"/>
    <mergeCell ref="CH280:CH285"/>
    <mergeCell ref="CE516:CE517"/>
    <mergeCell ref="BK38:BK39"/>
    <mergeCell ref="BW372:BW373"/>
    <mergeCell ref="BF274:BF279"/>
    <mergeCell ref="E70:E75"/>
    <mergeCell ref="CE300:CE301"/>
    <mergeCell ref="BK338:BK339"/>
    <mergeCell ref="CB196:CB201"/>
    <mergeCell ref="BV34:BV39"/>
    <mergeCell ref="BK164:BK165"/>
    <mergeCell ref="BY502:BY507"/>
    <mergeCell ref="BV334:BV339"/>
    <mergeCell ref="BF442:BF447"/>
    <mergeCell ref="BI484:BI489"/>
    <mergeCell ref="BH208:BH213"/>
    <mergeCell ref="BK180:BK181"/>
    <mergeCell ref="BS482:BS483"/>
    <mergeCell ref="BX508:BX513"/>
    <mergeCell ref="BX502:BX507"/>
    <mergeCell ref="BD302:BD303"/>
    <mergeCell ref="CC240:CC241"/>
    <mergeCell ref="BM354:BM355"/>
    <mergeCell ref="BE394:BE395"/>
    <mergeCell ref="BZ136:BZ141"/>
    <mergeCell ref="BO114:BO115"/>
    <mergeCell ref="BR178:BR183"/>
    <mergeCell ref="BY214:BY219"/>
    <mergeCell ref="BF40:BF45"/>
    <mergeCell ref="BN298:BN303"/>
    <mergeCell ref="BU346:BU347"/>
    <mergeCell ref="CG16:CG17"/>
    <mergeCell ref="BE340:BE341"/>
    <mergeCell ref="BE12:BE13"/>
    <mergeCell ref="CF478:CF483"/>
    <mergeCell ref="BM24:BM25"/>
    <mergeCell ref="BZ130:BZ135"/>
    <mergeCell ref="CC182:CC183"/>
    <mergeCell ref="BL136:BL141"/>
    <mergeCell ref="CG376:CG377"/>
    <mergeCell ref="BR184:BR189"/>
    <mergeCell ref="BE184:BE185"/>
    <mergeCell ref="BN82:BN87"/>
    <mergeCell ref="CF118:CF123"/>
    <mergeCell ref="BU356:BU357"/>
    <mergeCell ref="BE426:BE427"/>
    <mergeCell ref="CG254:CG255"/>
    <mergeCell ref="BW416:BW417"/>
    <mergeCell ref="BQ248:BQ249"/>
    <mergeCell ref="BQ28:BQ29"/>
    <mergeCell ref="CG72:CG73"/>
    <mergeCell ref="CA118:CA123"/>
    <mergeCell ref="CC406:CC407"/>
    <mergeCell ref="CF58:CF63"/>
    <mergeCell ref="BS108:BS109"/>
    <mergeCell ref="BK480:BK481"/>
    <mergeCell ref="BU310:BU311"/>
    <mergeCell ref="CG398:CG399"/>
    <mergeCell ref="BQ468:BQ469"/>
    <mergeCell ref="CC274:CC275"/>
    <mergeCell ref="CF190:CF195"/>
    <mergeCell ref="BS120:BS121"/>
    <mergeCell ref="CE366:CE367"/>
    <mergeCell ref="B508:B513"/>
    <mergeCell ref="BG220:BG225"/>
    <mergeCell ref="BY322:BY327"/>
    <mergeCell ref="D268:D273"/>
    <mergeCell ref="BE116:BE117"/>
    <mergeCell ref="CC110:CC111"/>
    <mergeCell ref="BV340:BV345"/>
    <mergeCell ref="CG98:CG99"/>
    <mergeCell ref="CD565:CD570"/>
    <mergeCell ref="BD312:BD313"/>
    <mergeCell ref="AC1:AW1"/>
    <mergeCell ref="BM38:BM39"/>
    <mergeCell ref="BL310:BL315"/>
    <mergeCell ref="CF358:CF363"/>
    <mergeCell ref="CC268:CC269"/>
    <mergeCell ref="CH124:CH129"/>
    <mergeCell ref="BD444:BD445"/>
    <mergeCell ref="BM338:BM339"/>
    <mergeCell ref="CH118:CH123"/>
    <mergeCell ref="BZ496:BZ501"/>
    <mergeCell ref="BZ490:BZ495"/>
    <mergeCell ref="CH424:CH429"/>
    <mergeCell ref="BL484:BL489"/>
    <mergeCell ref="CC2:CD2"/>
    <mergeCell ref="BW84:BW85"/>
    <mergeCell ref="BY88:BY93"/>
    <mergeCell ref="BD340:BD341"/>
    <mergeCell ref="BO10:BO11"/>
    <mergeCell ref="BY82:BY87"/>
    <mergeCell ref="BD460:BD461"/>
    <mergeCell ref="BL238:BL243"/>
    <mergeCell ref="BL232:BL237"/>
    <mergeCell ref="BO551:BP551"/>
    <mergeCell ref="E190:E195"/>
    <mergeCell ref="BE52:BE53"/>
    <mergeCell ref="BQ472:BQ473"/>
    <mergeCell ref="CG28:CG29"/>
    <mergeCell ref="E490:E495"/>
    <mergeCell ref="BS232:BS233"/>
    <mergeCell ref="BS532:BS533"/>
    <mergeCell ref="CG86:CG87"/>
    <mergeCell ref="BX214:BX219"/>
    <mergeCell ref="BW476:BW477"/>
    <mergeCell ref="BE80:BE81"/>
    <mergeCell ref="CG386:CG387"/>
    <mergeCell ref="BS74:BS75"/>
    <mergeCell ref="BM60:BM61"/>
    <mergeCell ref="BE432:BE433"/>
    <mergeCell ref="BS374:BS375"/>
    <mergeCell ref="CA490:CA495"/>
    <mergeCell ref="BK208:BK209"/>
    <mergeCell ref="BS466:BS467"/>
    <mergeCell ref="BX322:BX327"/>
    <mergeCell ref="BH430:BH435"/>
    <mergeCell ref="CC342:CC343"/>
    <mergeCell ref="BM30:BM31"/>
    <mergeCell ref="BL34:BL39"/>
    <mergeCell ref="BT40:BT45"/>
    <mergeCell ref="BL412:BL417"/>
    <mergeCell ref="BO536:BO537"/>
    <mergeCell ref="BE92:BE93"/>
    <mergeCell ref="BR256:BR261"/>
    <mergeCell ref="BD380:BD381"/>
    <mergeCell ref="BM62:BM63"/>
    <mergeCell ref="BU4:BU5"/>
    <mergeCell ref="BM44:BM45"/>
    <mergeCell ref="BZ202:BZ207"/>
    <mergeCell ref="BE416:BE417"/>
    <mergeCell ref="C160:C165"/>
    <mergeCell ref="BZ502:BZ507"/>
    <mergeCell ref="BE176:BE177"/>
    <mergeCell ref="BU62:BU63"/>
    <mergeCell ref="E376:E381"/>
    <mergeCell ref="BK12:BK13"/>
    <mergeCell ref="BD52:BD53"/>
    <mergeCell ref="BM104:BM105"/>
    <mergeCell ref="BU362:BU363"/>
    <mergeCell ref="CC148:CC149"/>
    <mergeCell ref="BE476:BE477"/>
    <mergeCell ref="BE150:BE151"/>
    <mergeCell ref="BE144:BE145"/>
    <mergeCell ref="BD352:BD353"/>
    <mergeCell ref="BM404:BM405"/>
    <mergeCell ref="CC448:CC449"/>
    <mergeCell ref="BD450:BD451"/>
    <mergeCell ref="CC388:CC389"/>
    <mergeCell ref="BQ206:BQ207"/>
    <mergeCell ref="CB376:CB381"/>
    <mergeCell ref="BK344:BK345"/>
    <mergeCell ref="BO130:BO131"/>
    <mergeCell ref="CA16:CA21"/>
    <mergeCell ref="BU482:BU483"/>
    <mergeCell ref="BE264:BE265"/>
    <mergeCell ref="D88:D93"/>
    <mergeCell ref="BG382:BG387"/>
    <mergeCell ref="BI148:BI153"/>
    <mergeCell ref="CD648:CD653"/>
    <mergeCell ref="BK486:BK487"/>
    <mergeCell ref="CE534:CE535"/>
    <mergeCell ref="BY388:BY393"/>
    <mergeCell ref="E88:E93"/>
    <mergeCell ref="E82:E87"/>
    <mergeCell ref="CG294:CG295"/>
    <mergeCell ref="BU506:BU507"/>
    <mergeCell ref="BE188:BE189"/>
    <mergeCell ref="BE182:BE183"/>
    <mergeCell ref="BD514:BD515"/>
    <mergeCell ref="E388:E393"/>
    <mergeCell ref="CD190:CD195"/>
    <mergeCell ref="BN304:BN309"/>
    <mergeCell ref="BQ276:BQ277"/>
    <mergeCell ref="BP64:BP69"/>
    <mergeCell ref="CD490:CD495"/>
    <mergeCell ref="BH436:BH441"/>
    <mergeCell ref="BV388:BV393"/>
    <mergeCell ref="BD80:BD81"/>
    <mergeCell ref="BO190:BO191"/>
    <mergeCell ref="BX154:BX159"/>
    <mergeCell ref="BD194:BD195"/>
    <mergeCell ref="BU390:BU391"/>
    <mergeCell ref="BP520:BP525"/>
    <mergeCell ref="BX454:BX459"/>
    <mergeCell ref="BR286:BR291"/>
    <mergeCell ref="BD494:BD495"/>
    <mergeCell ref="BJ142:BJ147"/>
    <mergeCell ref="CE136:CE137"/>
    <mergeCell ref="BJ442:BJ447"/>
    <mergeCell ref="CC344:CC345"/>
    <mergeCell ref="BV601:BV606"/>
    <mergeCell ref="BT574:BT579"/>
    <mergeCell ref="BY34:BY39"/>
    <mergeCell ref="CG266:CG267"/>
    <mergeCell ref="BI142:BI147"/>
    <mergeCell ref="BO430:BO431"/>
    <mergeCell ref="A412:A453"/>
    <mergeCell ref="BQ48:BQ49"/>
    <mergeCell ref="BY220:BY225"/>
    <mergeCell ref="BY334:BY339"/>
    <mergeCell ref="BI442:BI447"/>
    <mergeCell ref="BQ348:BQ349"/>
    <mergeCell ref="BS114:BS115"/>
    <mergeCell ref="C322:C327"/>
    <mergeCell ref="BS36:BS37"/>
    <mergeCell ref="BM458:BM459"/>
    <mergeCell ref="CE436:CE437"/>
    <mergeCell ref="BO218:BO219"/>
    <mergeCell ref="BZ388:BZ393"/>
    <mergeCell ref="BD422:BD423"/>
    <mergeCell ref="CE164:CE165"/>
    <mergeCell ref="CE120:CE121"/>
    <mergeCell ref="BO234:BO235"/>
    <mergeCell ref="C34:C39"/>
    <mergeCell ref="B436:B441"/>
    <mergeCell ref="D376:D381"/>
    <mergeCell ref="BG154:BG159"/>
    <mergeCell ref="BO386:BO387"/>
    <mergeCell ref="CG330:CG331"/>
    <mergeCell ref="BE138:BE139"/>
    <mergeCell ref="B424:B429"/>
    <mergeCell ref="A274:A333"/>
    <mergeCell ref="BD673:BD675"/>
    <mergeCell ref="BD648:BD650"/>
    <mergeCell ref="BK408:BK409"/>
    <mergeCell ref="CA322:CA327"/>
    <mergeCell ref="BP364:BP369"/>
    <mergeCell ref="BS336:BS337"/>
    <mergeCell ref="BM174:BM175"/>
    <mergeCell ref="B316:B321"/>
    <mergeCell ref="BK192:BK193"/>
    <mergeCell ref="BG28:BG33"/>
    <mergeCell ref="BU102:BU103"/>
    <mergeCell ref="BE216:BE217"/>
    <mergeCell ref="BE210:BE211"/>
    <mergeCell ref="BM474:BM475"/>
    <mergeCell ref="BE330:BE331"/>
    <mergeCell ref="BQ418:BQ419"/>
    <mergeCell ref="BS510:BS511"/>
    <mergeCell ref="BX34:BX39"/>
    <mergeCell ref="BU270:BU271"/>
    <mergeCell ref="BX220:BX225"/>
    <mergeCell ref="BR52:BR57"/>
    <mergeCell ref="BD662:BD664"/>
    <mergeCell ref="BW536:BW537"/>
    <mergeCell ref="BL130:BL135"/>
    <mergeCell ref="BD150:BD151"/>
    <mergeCell ref="BU460:BU461"/>
    <mergeCell ref="BL430:BL435"/>
    <mergeCell ref="BF262:BF267"/>
    <mergeCell ref="BQ544:BQ545"/>
    <mergeCell ref="BS544:BS545"/>
    <mergeCell ref="BS162:BS163"/>
    <mergeCell ref="BK534:BK535"/>
    <mergeCell ref="CG6:CG7"/>
    <mergeCell ref="BQ114:BQ115"/>
    <mergeCell ref="BY400:BY405"/>
    <mergeCell ref="BK94:BK95"/>
    <mergeCell ref="BN10:BN15"/>
    <mergeCell ref="BK252:BK253"/>
    <mergeCell ref="BF382:BF387"/>
    <mergeCell ref="BO38:BO39"/>
    <mergeCell ref="BH148:BH153"/>
    <mergeCell ref="BP76:BP81"/>
    <mergeCell ref="BO338:BO339"/>
    <mergeCell ref="BH448:BH453"/>
    <mergeCell ref="CG322:CG323"/>
    <mergeCell ref="BQ104:BQ105"/>
    <mergeCell ref="CD256:CD261"/>
    <mergeCell ref="B328:B333"/>
    <mergeCell ref="CF22:CF27"/>
    <mergeCell ref="BK236:BK237"/>
    <mergeCell ref="CE284:CE285"/>
    <mergeCell ref="CG44:CG45"/>
    <mergeCell ref="BK148:BK149"/>
    <mergeCell ref="BJ136:BJ141"/>
    <mergeCell ref="BR64:BR69"/>
    <mergeCell ref="BQ326:BQ327"/>
    <mergeCell ref="BJ436:BJ441"/>
    <mergeCell ref="BK158:BK159"/>
    <mergeCell ref="CG370:CG371"/>
    <mergeCell ref="BE280:BE281"/>
    <mergeCell ref="C22:C27"/>
    <mergeCell ref="CC94:CC95"/>
    <mergeCell ref="BM208:BM209"/>
    <mergeCell ref="CC252:CC253"/>
    <mergeCell ref="CG414:CG415"/>
    <mergeCell ref="BU238:BU239"/>
    <mergeCell ref="BU232:BU233"/>
    <mergeCell ref="BE14:BE15"/>
    <mergeCell ref="BM278:BM279"/>
    <mergeCell ref="BO370:BO371"/>
    <mergeCell ref="BU532:BU533"/>
    <mergeCell ref="CF70:CF75"/>
    <mergeCell ref="BP184:BP189"/>
    <mergeCell ref="CF484:CF489"/>
    <mergeCell ref="B106:B111"/>
    <mergeCell ref="B220:B225"/>
    <mergeCell ref="B520:B525"/>
    <mergeCell ref="BU494:BU495"/>
    <mergeCell ref="BO196:BO197"/>
    <mergeCell ref="CE240:CE241"/>
    <mergeCell ref="B274:B279"/>
    <mergeCell ref="BY100:BY105"/>
    <mergeCell ref="BU466:BU467"/>
    <mergeCell ref="CE192:CE193"/>
    <mergeCell ref="BZ322:BZ327"/>
    <mergeCell ref="C172:C177"/>
    <mergeCell ref="CC524:CC525"/>
    <mergeCell ref="BU380:BU381"/>
    <mergeCell ref="BU374:BU375"/>
    <mergeCell ref="CA28:CA33"/>
    <mergeCell ref="CC204:CC205"/>
    <mergeCell ref="BX334:BX339"/>
    <mergeCell ref="B94:B99"/>
    <mergeCell ref="CE98:CE99"/>
    <mergeCell ref="BY436:BY441"/>
    <mergeCell ref="BQ456:BQ457"/>
    <mergeCell ref="BR619:BR624"/>
    <mergeCell ref="BW26:BW27"/>
    <mergeCell ref="BO398:BO399"/>
    <mergeCell ref="BG160:BG165"/>
    <mergeCell ref="BW140:BW141"/>
    <mergeCell ref="BO512:BO513"/>
    <mergeCell ref="BD270:BD271"/>
    <mergeCell ref="BP238:BP243"/>
    <mergeCell ref="BP538:BP543"/>
    <mergeCell ref="BE84:BE85"/>
    <mergeCell ref="BD438:BD439"/>
    <mergeCell ref="BW368:BW369"/>
    <mergeCell ref="BW362:BW363"/>
    <mergeCell ref="BF565:BI570"/>
    <mergeCell ref="BI262:BI267"/>
    <mergeCell ref="BJ28:BJ33"/>
    <mergeCell ref="BE200:BE201"/>
    <mergeCell ref="BV574:BV579"/>
    <mergeCell ref="BM186:BM187"/>
    <mergeCell ref="BU288:BU289"/>
    <mergeCell ref="BG46:BG51"/>
    <mergeCell ref="BI28:BI33"/>
    <mergeCell ref="BM464:BM465"/>
    <mergeCell ref="BD571:BD573"/>
    <mergeCell ref="BJ424:BJ429"/>
    <mergeCell ref="BS92:BS93"/>
    <mergeCell ref="BD36:BD37"/>
    <mergeCell ref="BD336:BD337"/>
    <mergeCell ref="BI496:BI501"/>
    <mergeCell ref="BT619:BT624"/>
    <mergeCell ref="BQ398:BQ399"/>
    <mergeCell ref="BE504:BE505"/>
    <mergeCell ref="CH544:CH549"/>
    <mergeCell ref="CC258:CC259"/>
    <mergeCell ref="BW96:BW97"/>
    <mergeCell ref="BR226:BR231"/>
    <mergeCell ref="CC372:CC373"/>
    <mergeCell ref="BY208:BY213"/>
    <mergeCell ref="CE18:CE19"/>
    <mergeCell ref="BW396:BW397"/>
    <mergeCell ref="BR526:BR531"/>
    <mergeCell ref="BW390:BW391"/>
    <mergeCell ref="BL358:BL363"/>
    <mergeCell ref="BO2:BP2"/>
    <mergeCell ref="BW510:BW511"/>
    <mergeCell ref="BK328:BK329"/>
    <mergeCell ref="BT292:BT297"/>
    <mergeCell ref="BT286:BT291"/>
    <mergeCell ref="BN124:BN129"/>
    <mergeCell ref="BQ528:BQ529"/>
    <mergeCell ref="BX340:BX345"/>
    <mergeCell ref="CE388:CE389"/>
    <mergeCell ref="BP196:BP201"/>
    <mergeCell ref="CG154:CG155"/>
    <mergeCell ref="CD376:CD381"/>
    <mergeCell ref="BM344:BM345"/>
    <mergeCell ref="CF142:CF147"/>
    <mergeCell ref="BX514:BX519"/>
    <mergeCell ref="BK514:BK515"/>
    <mergeCell ref="CA220:CA225"/>
    <mergeCell ref="BK420:BK421"/>
    <mergeCell ref="BM28:BM29"/>
    <mergeCell ref="CH70:CH75"/>
    <mergeCell ref="CE312:CE313"/>
    <mergeCell ref="CH376:CH381"/>
    <mergeCell ref="CB208:CB213"/>
    <mergeCell ref="BL322:BL327"/>
    <mergeCell ref="BG100:BG105"/>
    <mergeCell ref="BT250:BT255"/>
    <mergeCell ref="CH256:CH261"/>
    <mergeCell ref="C286:C291"/>
    <mergeCell ref="CG518:CG519"/>
    <mergeCell ref="BL202:BL207"/>
    <mergeCell ref="BO174:BO175"/>
    <mergeCell ref="BD178:BD179"/>
    <mergeCell ref="BI34:BI39"/>
    <mergeCell ref="BL502:BL507"/>
    <mergeCell ref="BW102:BW103"/>
    <mergeCell ref="BO474:BO475"/>
    <mergeCell ref="BD478:BD479"/>
    <mergeCell ref="BG394:BG399"/>
    <mergeCell ref="BF46:BF51"/>
    <mergeCell ref="BE336:BE337"/>
    <mergeCell ref="BU92:BU93"/>
    <mergeCell ref="CC394:CC395"/>
    <mergeCell ref="CH244:CH249"/>
    <mergeCell ref="CG56:CG57"/>
    <mergeCell ref="BK464:BK465"/>
    <mergeCell ref="BS244:BS245"/>
    <mergeCell ref="BM224:BM225"/>
    <mergeCell ref="CG272:CG273"/>
    <mergeCell ref="BV52:BV57"/>
    <mergeCell ref="CH130:CH135"/>
    <mergeCell ref="BU130:BU131"/>
    <mergeCell ref="CC432:CC433"/>
    <mergeCell ref="BZ328:BZ333"/>
    <mergeCell ref="BD330:BD331"/>
    <mergeCell ref="BU194:BU195"/>
    <mergeCell ref="CG284:CG285"/>
    <mergeCell ref="BW298:BW299"/>
    <mergeCell ref="BU260:BU261"/>
    <mergeCell ref="BR352:BR357"/>
    <mergeCell ref="BQ54:BQ55"/>
    <mergeCell ref="BW380:BW381"/>
    <mergeCell ref="BQ212:BQ213"/>
    <mergeCell ref="BT358:BT363"/>
    <mergeCell ref="BZ358:BZ363"/>
    <mergeCell ref="CB118:CB123"/>
    <mergeCell ref="CG324:CG325"/>
    <mergeCell ref="BF166:BF171"/>
    <mergeCell ref="BD348:BD349"/>
    <mergeCell ref="BP202:BP207"/>
    <mergeCell ref="BD406:BD407"/>
    <mergeCell ref="BV244:BV249"/>
    <mergeCell ref="BK90:BK91"/>
    <mergeCell ref="BF220:BF225"/>
    <mergeCell ref="CB250:CB255"/>
    <mergeCell ref="CE266:CE267"/>
    <mergeCell ref="CE380:CE381"/>
    <mergeCell ref="BK212:BK213"/>
    <mergeCell ref="BU326:BU327"/>
    <mergeCell ref="BI214:BI219"/>
    <mergeCell ref="CA202:CA207"/>
    <mergeCell ref="CE398:CE399"/>
    <mergeCell ref="BH142:BH147"/>
    <mergeCell ref="BS224:BS225"/>
    <mergeCell ref="BH298:BH303"/>
    <mergeCell ref="BV226:BV231"/>
    <mergeCell ref="CF34:CF39"/>
    <mergeCell ref="CG202:CG203"/>
    <mergeCell ref="CG78:CG79"/>
    <mergeCell ref="BH46:BH51"/>
    <mergeCell ref="CH430:CH435"/>
    <mergeCell ref="CH648:CH653"/>
    <mergeCell ref="BQ32:BQ33"/>
    <mergeCell ref="BW194:BW195"/>
    <mergeCell ref="BE244:BE245"/>
    <mergeCell ref="BQ332:BQ333"/>
    <mergeCell ref="BV619:BV624"/>
    <mergeCell ref="BK34:BK35"/>
    <mergeCell ref="BK334:BK335"/>
    <mergeCell ref="BE166:BE167"/>
    <mergeCell ref="BM94:BM95"/>
    <mergeCell ref="BE466:BE467"/>
    <mergeCell ref="BY118:BY123"/>
    <mergeCell ref="BQ252:BQ253"/>
    <mergeCell ref="CC514:CC515"/>
    <mergeCell ref="CE274:CE275"/>
    <mergeCell ref="CC254:CC255"/>
    <mergeCell ref="CC440:CC441"/>
    <mergeCell ref="BW278:BW279"/>
    <mergeCell ref="BS404:BS405"/>
    <mergeCell ref="BE66:BE67"/>
    <mergeCell ref="BE158:BE159"/>
    <mergeCell ref="BE551:BJ551"/>
    <mergeCell ref="CE412:CE413"/>
    <mergeCell ref="BT478:BT483"/>
    <mergeCell ref="BW450:BW451"/>
    <mergeCell ref="BU358:BU359"/>
    <mergeCell ref="BM382:BM383"/>
    <mergeCell ref="BP4:BP9"/>
    <mergeCell ref="BJ148:BJ153"/>
    <mergeCell ref="BK176:BK177"/>
    <mergeCell ref="BP648:BP653"/>
    <mergeCell ref="BU80:BU81"/>
    <mergeCell ref="BU200:BU201"/>
    <mergeCell ref="BK476:BK477"/>
    <mergeCell ref="BE308:BE309"/>
    <mergeCell ref="BF637:BI642"/>
    <mergeCell ref="BI334:BI339"/>
    <mergeCell ref="CC416:CC417"/>
    <mergeCell ref="BM530:BM531"/>
    <mergeCell ref="CC138:CC139"/>
    <mergeCell ref="CC328:CC329"/>
    <mergeCell ref="CH178:CH183"/>
    <mergeCell ref="CE420:CE421"/>
    <mergeCell ref="BW276:BW277"/>
    <mergeCell ref="BT58:BT63"/>
    <mergeCell ref="BU484:BU485"/>
    <mergeCell ref="BO316:BO317"/>
    <mergeCell ref="CH484:CH489"/>
    <mergeCell ref="BF352:BF357"/>
    <mergeCell ref="CC286:CC287"/>
    <mergeCell ref="CH142:CH147"/>
    <mergeCell ref="BZ514:BZ519"/>
    <mergeCell ref="CE52:CE53"/>
    <mergeCell ref="BW424:BW425"/>
    <mergeCell ref="CH442:CH447"/>
    <mergeCell ref="CB274:CB279"/>
    <mergeCell ref="CC460:CC461"/>
    <mergeCell ref="BU386:BU387"/>
    <mergeCell ref="BU500:BU501"/>
    <mergeCell ref="BM486:BM487"/>
    <mergeCell ref="BQ2:BR2"/>
    <mergeCell ref="BY328:BY333"/>
    <mergeCell ref="BD542:BD543"/>
    <mergeCell ref="E22:E27"/>
    <mergeCell ref="BQ304:BQ305"/>
    <mergeCell ref="BS64:BS65"/>
    <mergeCell ref="D52:D57"/>
    <mergeCell ref="BV460:BV465"/>
    <mergeCell ref="BK106:BK107"/>
    <mergeCell ref="BS364:BS365"/>
    <mergeCell ref="C208:C213"/>
    <mergeCell ref="E274:E279"/>
    <mergeCell ref="BW244:BW245"/>
    <mergeCell ref="BT352:BT357"/>
    <mergeCell ref="BN190:BN195"/>
    <mergeCell ref="BY406:BY411"/>
    <mergeCell ref="BV118:BV123"/>
    <mergeCell ref="BD4:BD5"/>
    <mergeCell ref="BF160:BF165"/>
    <mergeCell ref="BN424:BN429"/>
    <mergeCell ref="BF280:BF285"/>
    <mergeCell ref="BV352:BV357"/>
    <mergeCell ref="C328:C333"/>
    <mergeCell ref="BF34:BF39"/>
    <mergeCell ref="BT460:BT465"/>
    <mergeCell ref="BE36:BE37"/>
    <mergeCell ref="BK198:BK199"/>
    <mergeCell ref="BE30:BE31"/>
    <mergeCell ref="BK356:BK357"/>
    <mergeCell ref="BW444:BW445"/>
    <mergeCell ref="BV520:BV525"/>
    <mergeCell ref="BJ196:BJ201"/>
    <mergeCell ref="C40:C45"/>
    <mergeCell ref="BD326:BD327"/>
    <mergeCell ref="E106:E111"/>
    <mergeCell ref="BE20:BE21"/>
    <mergeCell ref="BF508:BF513"/>
    <mergeCell ref="BS200:BS201"/>
    <mergeCell ref="BN436:BN441"/>
    <mergeCell ref="BS528:BS529"/>
    <mergeCell ref="BE522:BE523"/>
    <mergeCell ref="BB562:BB570"/>
    <mergeCell ref="BD20:BD21"/>
    <mergeCell ref="BX526:BX531"/>
    <mergeCell ref="BE112:BE113"/>
    <mergeCell ref="BU516:BU517"/>
    <mergeCell ref="BM372:BM373"/>
    <mergeCell ref="CG522:CG523"/>
    <mergeCell ref="BQ548:BQ549"/>
    <mergeCell ref="CG110:CG111"/>
    <mergeCell ref="CB88:CB93"/>
    <mergeCell ref="CB388:CB393"/>
    <mergeCell ref="CG164:CG165"/>
    <mergeCell ref="CG120:CG121"/>
    <mergeCell ref="CA22:CA27"/>
    <mergeCell ref="BS516:BS517"/>
    <mergeCell ref="BK372:BK373"/>
    <mergeCell ref="BX40:BX45"/>
    <mergeCell ref="CE88:CE89"/>
    <mergeCell ref="BW460:BW461"/>
    <mergeCell ref="BS300:BS301"/>
    <mergeCell ref="BO66:BO67"/>
    <mergeCell ref="D514:D519"/>
    <mergeCell ref="C214:C219"/>
    <mergeCell ref="B286:B291"/>
    <mergeCell ref="BY106:BY111"/>
    <mergeCell ref="BY226:BY231"/>
    <mergeCell ref="BQ88:BQ89"/>
    <mergeCell ref="BW250:BW251"/>
    <mergeCell ref="BQ82:BQ83"/>
    <mergeCell ref="CG126:CG127"/>
    <mergeCell ref="BY412:BY417"/>
    <mergeCell ref="BY526:BY531"/>
    <mergeCell ref="BN136:BN141"/>
    <mergeCell ref="BP70:BP75"/>
    <mergeCell ref="BN610:BN615"/>
    <mergeCell ref="CG182:CG183"/>
    <mergeCell ref="BQ202:BQ203"/>
    <mergeCell ref="CE476:CE477"/>
    <mergeCell ref="CD316:CD321"/>
    <mergeCell ref="BS250:BS251"/>
    <mergeCell ref="CF76:CF81"/>
    <mergeCell ref="CD382:CD387"/>
    <mergeCell ref="CG354:CG355"/>
    <mergeCell ref="CF370:CF375"/>
    <mergeCell ref="CC144:CC145"/>
    <mergeCell ref="CG534:CG535"/>
    <mergeCell ref="CC78:CC79"/>
    <mergeCell ref="CC378:CC379"/>
    <mergeCell ref="CD88:CD93"/>
    <mergeCell ref="CA394:CA399"/>
    <mergeCell ref="BO302:BO303"/>
    <mergeCell ref="BQ394:BQ395"/>
    <mergeCell ref="CF520:CF525"/>
    <mergeCell ref="BZ82:BZ87"/>
    <mergeCell ref="E322:E327"/>
    <mergeCell ref="C514:C519"/>
    <mergeCell ref="BS500:BS501"/>
    <mergeCell ref="B448:B453"/>
    <mergeCell ref="CA208:CA213"/>
    <mergeCell ref="BS70:BS71"/>
    <mergeCell ref="BS228:BS229"/>
    <mergeCell ref="CA514:CA519"/>
    <mergeCell ref="BV292:BV297"/>
    <mergeCell ref="BP124:BP129"/>
    <mergeCell ref="BH496:BH501"/>
    <mergeCell ref="BX52:BX57"/>
    <mergeCell ref="BU294:BU295"/>
    <mergeCell ref="BP424:BP429"/>
    <mergeCell ref="BU250:BU251"/>
    <mergeCell ref="BJ256:BJ261"/>
    <mergeCell ref="BH280:BH285"/>
    <mergeCell ref="BR190:BR195"/>
    <mergeCell ref="BX352:BX357"/>
    <mergeCell ref="BK284:BK285"/>
    <mergeCell ref="BS370:BS371"/>
    <mergeCell ref="BX226:BX231"/>
    <mergeCell ref="D106:D111"/>
    <mergeCell ref="BO224:BO225"/>
    <mergeCell ref="BO382:BO383"/>
    <mergeCell ref="BX346:BX351"/>
    <mergeCell ref="C406:C411"/>
    <mergeCell ref="BQ148:BQ149"/>
    <mergeCell ref="BZ106:BZ111"/>
    <mergeCell ref="BD140:BD141"/>
    <mergeCell ref="BD254:BD255"/>
    <mergeCell ref="BU234:BU235"/>
    <mergeCell ref="BG112:BG117"/>
    <mergeCell ref="C226:C231"/>
    <mergeCell ref="BP82:BP87"/>
    <mergeCell ref="BW130:BW131"/>
    <mergeCell ref="CE432:CE433"/>
    <mergeCell ref="BW516:BW517"/>
    <mergeCell ref="C334:C339"/>
    <mergeCell ref="C478:C483"/>
    <mergeCell ref="CH82:CH87"/>
    <mergeCell ref="CH94:CH99"/>
    <mergeCell ref="CH160:CH165"/>
    <mergeCell ref="BQ508:BQ509"/>
    <mergeCell ref="BK488:BK489"/>
    <mergeCell ref="BE174:BE175"/>
    <mergeCell ref="BS116:BS117"/>
    <mergeCell ref="BE472:BE473"/>
    <mergeCell ref="BG250:BG255"/>
    <mergeCell ref="BG406:BG411"/>
    <mergeCell ref="BQ274:BQ275"/>
    <mergeCell ref="E352:E357"/>
    <mergeCell ref="BS94:BS95"/>
    <mergeCell ref="BS252:BS253"/>
    <mergeCell ref="BG346:BG351"/>
    <mergeCell ref="BX442:BX447"/>
    <mergeCell ref="BE434:BE435"/>
    <mergeCell ref="BR472:BR477"/>
    <mergeCell ref="BM132:BM133"/>
    <mergeCell ref="BH262:BH267"/>
    <mergeCell ref="BS164:BS165"/>
    <mergeCell ref="BT166:BT171"/>
    <mergeCell ref="BD398:BD399"/>
    <mergeCell ref="BD276:BD277"/>
    <mergeCell ref="BH478:BH483"/>
    <mergeCell ref="BS78:BS79"/>
    <mergeCell ref="E310:E315"/>
    <mergeCell ref="BD132:BD133"/>
    <mergeCell ref="BD420:BD421"/>
    <mergeCell ref="BD476:BD477"/>
    <mergeCell ref="BD290:BD291"/>
    <mergeCell ref="BE412:BE413"/>
    <mergeCell ref="BO138:BO139"/>
    <mergeCell ref="BO132:BO133"/>
    <mergeCell ref="BP637:BP642"/>
    <mergeCell ref="BD616:BD618"/>
    <mergeCell ref="BU44:BU45"/>
    <mergeCell ref="BK482:BK483"/>
    <mergeCell ref="BE272:BE273"/>
    <mergeCell ref="CG132:CG133"/>
    <mergeCell ref="BV100:BV105"/>
    <mergeCell ref="BU64:BU65"/>
    <mergeCell ref="BE178:BE179"/>
    <mergeCell ref="BD510:BD511"/>
    <mergeCell ref="BV400:BV405"/>
    <mergeCell ref="BE484:BE485"/>
    <mergeCell ref="BS426:BS427"/>
    <mergeCell ref="BD418:BD419"/>
    <mergeCell ref="BR637:BR642"/>
    <mergeCell ref="BD538:BD539"/>
    <mergeCell ref="BF526:BF531"/>
    <mergeCell ref="BS274:BS275"/>
    <mergeCell ref="BO356:BO357"/>
    <mergeCell ref="BX76:BX81"/>
    <mergeCell ref="BX82:BX87"/>
    <mergeCell ref="CC66:CC67"/>
    <mergeCell ref="CF262:CF267"/>
    <mergeCell ref="CA46:CA51"/>
    <mergeCell ref="CA346:CA351"/>
    <mergeCell ref="CA340:CA345"/>
    <mergeCell ref="CC42:CC43"/>
    <mergeCell ref="BZ346:BZ351"/>
    <mergeCell ref="BN583:BN588"/>
    <mergeCell ref="CG40:CG41"/>
    <mergeCell ref="BQ154:BQ155"/>
    <mergeCell ref="CB328:CB333"/>
    <mergeCell ref="BY46:BY51"/>
    <mergeCell ref="CG302:CG303"/>
    <mergeCell ref="BQ372:BQ373"/>
    <mergeCell ref="CG546:CG547"/>
    <mergeCell ref="CF508:CF513"/>
    <mergeCell ref="BV484:BV489"/>
    <mergeCell ref="CF202:CF207"/>
    <mergeCell ref="CF502:CF507"/>
    <mergeCell ref="CE112:CE113"/>
    <mergeCell ref="BW484:BW485"/>
    <mergeCell ref="BP106:BP111"/>
    <mergeCell ref="BX364:BX369"/>
    <mergeCell ref="CC140:CC141"/>
    <mergeCell ref="BQ234:BQ235"/>
    <mergeCell ref="BW44:BW45"/>
    <mergeCell ref="CG68:CG69"/>
    <mergeCell ref="BR406:BR411"/>
    <mergeCell ref="BW232:BW233"/>
    <mergeCell ref="CB82:CB87"/>
    <mergeCell ref="BV106:BV111"/>
    <mergeCell ref="CC154:CC155"/>
    <mergeCell ref="BQ551:BR551"/>
    <mergeCell ref="BU20:BU21"/>
    <mergeCell ref="BU320:BU321"/>
    <mergeCell ref="BT70:BT75"/>
    <mergeCell ref="BR648:BR653"/>
    <mergeCell ref="BW86:BW87"/>
    <mergeCell ref="BD556:BD558"/>
    <mergeCell ref="BW80:BW81"/>
    <mergeCell ref="BW200:BW201"/>
    <mergeCell ref="CH250:CH255"/>
    <mergeCell ref="BQ218:BQ219"/>
    <mergeCell ref="BO242:BO243"/>
    <mergeCell ref="BU162:BU163"/>
    <mergeCell ref="BM534:BM535"/>
    <mergeCell ref="CC422:CC423"/>
    <mergeCell ref="CC90:CC91"/>
    <mergeCell ref="BU462:BU463"/>
    <mergeCell ref="CE188:CE189"/>
    <mergeCell ref="CE182:CE183"/>
    <mergeCell ref="BI154:BI159"/>
    <mergeCell ref="BW228:BW229"/>
    <mergeCell ref="BW222:BW223"/>
    <mergeCell ref="BI454:BI459"/>
    <mergeCell ref="BQ360:BQ361"/>
    <mergeCell ref="CG248:CG249"/>
    <mergeCell ref="BZ46:BZ51"/>
    <mergeCell ref="BD468:BD469"/>
    <mergeCell ref="CH304:CH309"/>
    <mergeCell ref="BR418:BR423"/>
    <mergeCell ref="BK62:BK63"/>
    <mergeCell ref="BP136:BP141"/>
    <mergeCell ref="BD480:BD481"/>
    <mergeCell ref="BS32:BS33"/>
    <mergeCell ref="D328:D333"/>
    <mergeCell ref="BM236:BM237"/>
    <mergeCell ref="E316:E321"/>
    <mergeCell ref="D208:D213"/>
    <mergeCell ref="CA184:CA189"/>
    <mergeCell ref="BS18:BS19"/>
    <mergeCell ref="BK390:BK391"/>
    <mergeCell ref="BE222:BE223"/>
    <mergeCell ref="BH286:BH291"/>
    <mergeCell ref="BV166:BV171"/>
    <mergeCell ref="CG318:CG319"/>
    <mergeCell ref="CG312:CG313"/>
    <mergeCell ref="BR16:BR21"/>
    <mergeCell ref="CG366:CG367"/>
    <mergeCell ref="CC264:CC265"/>
    <mergeCell ref="BR70:BR75"/>
    <mergeCell ref="BH508:BH513"/>
    <mergeCell ref="CB508:CB513"/>
    <mergeCell ref="BO508:BO509"/>
    <mergeCell ref="BD260:BD261"/>
    <mergeCell ref="BQ22:BQ23"/>
    <mergeCell ref="BV178:BV183"/>
    <mergeCell ref="BO378:BO379"/>
    <mergeCell ref="BW358:BW359"/>
    <mergeCell ref="CG268:CG269"/>
    <mergeCell ref="CE292:CE293"/>
    <mergeCell ref="BU16:BU17"/>
    <mergeCell ref="CG104:CG105"/>
    <mergeCell ref="CG404:CG405"/>
    <mergeCell ref="BS284:BS285"/>
    <mergeCell ref="BN202:BN207"/>
    <mergeCell ref="CE116:CE117"/>
    <mergeCell ref="E172:E177"/>
    <mergeCell ref="BK306:BK307"/>
    <mergeCell ref="BM72:BM73"/>
    <mergeCell ref="BN490:BN495"/>
    <mergeCell ref="BF346:BF351"/>
    <mergeCell ref="BW146:BW147"/>
    <mergeCell ref="BO518:BO519"/>
    <mergeCell ref="BN502:BN507"/>
    <mergeCell ref="BW488:BW489"/>
    <mergeCell ref="CA106:CA111"/>
    <mergeCell ref="BM324:BM325"/>
    <mergeCell ref="BF298:BF303"/>
    <mergeCell ref="E94:E99"/>
    <mergeCell ref="BZ460:BZ465"/>
    <mergeCell ref="BW150:BW151"/>
    <mergeCell ref="BK362:BK363"/>
    <mergeCell ref="BS148:BS149"/>
    <mergeCell ref="E466:E471"/>
    <mergeCell ref="E214:E219"/>
    <mergeCell ref="BE76:BE77"/>
    <mergeCell ref="BQ496:BQ497"/>
    <mergeCell ref="BQ350:BQ351"/>
    <mergeCell ref="BD332:BD333"/>
    <mergeCell ref="E280:E285"/>
    <mergeCell ref="BU266:BU267"/>
    <mergeCell ref="BW114:BW115"/>
    <mergeCell ref="E406:E411"/>
    <mergeCell ref="BD498:BD499"/>
    <mergeCell ref="BK92:BK93"/>
    <mergeCell ref="BK218:BK219"/>
    <mergeCell ref="BU414:BU415"/>
    <mergeCell ref="BH388:BH393"/>
    <mergeCell ref="BM520:BM521"/>
    <mergeCell ref="BR376:BR381"/>
    <mergeCell ref="BL208:BL213"/>
    <mergeCell ref="BD342:BD343"/>
    <mergeCell ref="BD622:BD624"/>
    <mergeCell ref="BO6:BO7"/>
    <mergeCell ref="BG286:BG291"/>
    <mergeCell ref="BX601:CB606"/>
    <mergeCell ref="BW266:BW267"/>
    <mergeCell ref="CF382:CF387"/>
    <mergeCell ref="BU322:BU323"/>
    <mergeCell ref="BO306:BO307"/>
    <mergeCell ref="BI52:BI57"/>
    <mergeCell ref="D448:D453"/>
    <mergeCell ref="CH148:CH153"/>
    <mergeCell ref="BU70:BU71"/>
    <mergeCell ref="BU228:BU229"/>
    <mergeCell ref="CH448:CH453"/>
    <mergeCell ref="BU534:BU535"/>
    <mergeCell ref="BO366:BO367"/>
    <mergeCell ref="BJ496:BJ501"/>
    <mergeCell ref="BW294:BW295"/>
    <mergeCell ref="BQ126:BQ127"/>
    <mergeCell ref="BT190:BT195"/>
    <mergeCell ref="BN22:BN27"/>
    <mergeCell ref="CF583:CF588"/>
    <mergeCell ref="BO50:BO51"/>
    <mergeCell ref="CH370:CH375"/>
    <mergeCell ref="BZ226:BZ231"/>
    <mergeCell ref="BO350:BO351"/>
    <mergeCell ref="E160:E165"/>
    <mergeCell ref="BQ518:BQ519"/>
    <mergeCell ref="B46:B51"/>
    <mergeCell ref="CG52:CG53"/>
    <mergeCell ref="BS256:BS257"/>
    <mergeCell ref="B346:B351"/>
    <mergeCell ref="CG352:CG353"/>
    <mergeCell ref="BW500:BW501"/>
    <mergeCell ref="CG410:CG411"/>
    <mergeCell ref="BQ524:BQ525"/>
    <mergeCell ref="BE456:BE457"/>
    <mergeCell ref="BK194:BK195"/>
    <mergeCell ref="BE32:BE33"/>
    <mergeCell ref="BE26:BE27"/>
    <mergeCell ref="CC172:CC173"/>
    <mergeCell ref="CG116:CG117"/>
    <mergeCell ref="CG422:CG423"/>
    <mergeCell ref="BE42:BE43"/>
    <mergeCell ref="BK368:BK369"/>
    <mergeCell ref="BO72:BO73"/>
    <mergeCell ref="BD76:BD77"/>
    <mergeCell ref="BM128:BM129"/>
    <mergeCell ref="BE500:BE501"/>
    <mergeCell ref="BM428:BM429"/>
    <mergeCell ref="CA334:CA339"/>
    <mergeCell ref="C112:C117"/>
    <mergeCell ref="BO56:BO57"/>
    <mergeCell ref="BE96:BE97"/>
    <mergeCell ref="BD304:BD305"/>
    <mergeCell ref="BE396:BE397"/>
    <mergeCell ref="BU284:BU285"/>
    <mergeCell ref="BO116:BO117"/>
    <mergeCell ref="B412:B417"/>
    <mergeCell ref="CD94:CD99"/>
    <mergeCell ref="D532:D537"/>
    <mergeCell ref="BD446:BD447"/>
    <mergeCell ref="BZ166:BZ171"/>
    <mergeCell ref="CE30:CE31"/>
    <mergeCell ref="BW402:BW403"/>
    <mergeCell ref="BO258:BO259"/>
    <mergeCell ref="BL40:BL45"/>
    <mergeCell ref="BZ466:BZ471"/>
    <mergeCell ref="BR322:BR327"/>
    <mergeCell ref="C532:C537"/>
    <mergeCell ref="BE512:BE513"/>
    <mergeCell ref="BM498:BM499"/>
    <mergeCell ref="BZ532:BZ537"/>
    <mergeCell ref="C418:C423"/>
    <mergeCell ref="C412:C417"/>
    <mergeCell ref="E178:E183"/>
    <mergeCell ref="E478:E483"/>
    <mergeCell ref="BK188:BK189"/>
    <mergeCell ref="BE82:BE83"/>
    <mergeCell ref="BU126:BU127"/>
    <mergeCell ref="BT418:BT423"/>
    <mergeCell ref="E334:E339"/>
    <mergeCell ref="E364:E369"/>
    <mergeCell ref="D100:D105"/>
    <mergeCell ref="BG64:BG69"/>
    <mergeCell ref="D400:D405"/>
    <mergeCell ref="BS88:BS89"/>
    <mergeCell ref="BR88:BR93"/>
    <mergeCell ref="BU490:BU491"/>
    <mergeCell ref="BD526:BD527"/>
    <mergeCell ref="CB106:CB111"/>
    <mergeCell ref="BT484:BT489"/>
    <mergeCell ref="BE54:BE55"/>
    <mergeCell ref="BY466:BY471"/>
    <mergeCell ref="BS60:BS61"/>
    <mergeCell ref="BJ460:BJ465"/>
    <mergeCell ref="BT370:BT375"/>
    <mergeCell ref="BT364:BT369"/>
    <mergeCell ref="BL226:BL231"/>
    <mergeCell ref="BL220:BL225"/>
    <mergeCell ref="CE122:CE123"/>
    <mergeCell ref="BD82:BD83"/>
    <mergeCell ref="BD196:BD197"/>
    <mergeCell ref="CC178:CC179"/>
    <mergeCell ref="CG252:CG253"/>
    <mergeCell ref="BQ50:BQ51"/>
    <mergeCell ref="BV466:BV471"/>
    <mergeCell ref="BX46:BX51"/>
    <mergeCell ref="BN322:BN327"/>
    <mergeCell ref="BX232:BX237"/>
    <mergeCell ref="BK232:BK233"/>
    <mergeCell ref="BP88:BP93"/>
    <mergeCell ref="BH460:BH465"/>
    <mergeCell ref="CF160:CF165"/>
    <mergeCell ref="BP388:BP393"/>
    <mergeCell ref="BJ220:BJ225"/>
    <mergeCell ref="CC122:CC123"/>
    <mergeCell ref="BU120:BU121"/>
    <mergeCell ref="BE234:BE235"/>
    <mergeCell ref="BS332:BS333"/>
    <mergeCell ref="BU272:BU273"/>
    <mergeCell ref="BU98:BU99"/>
    <mergeCell ref="BM470:BM471"/>
    <mergeCell ref="BY280:BY285"/>
    <mergeCell ref="BD16:BD17"/>
    <mergeCell ref="BK10:BK11"/>
    <mergeCell ref="BD174:BD175"/>
    <mergeCell ref="BL340:BL345"/>
    <mergeCell ref="BF172:BF177"/>
    <mergeCell ref="BO312:BO313"/>
    <mergeCell ref="BW98:BW99"/>
    <mergeCell ref="BL454:BL459"/>
    <mergeCell ref="CE356:CE357"/>
    <mergeCell ref="BO470:BO471"/>
    <mergeCell ref="BD474:BD475"/>
    <mergeCell ref="CE416:CE417"/>
    <mergeCell ref="CA40:CA45"/>
    <mergeCell ref="BE48:BE49"/>
    <mergeCell ref="BQ18:BQ19"/>
    <mergeCell ref="BU10:BU11"/>
    <mergeCell ref="CC18:CC19"/>
    <mergeCell ref="CE32:CE33"/>
    <mergeCell ref="CC88:CC89"/>
    <mergeCell ref="CD28:CD33"/>
    <mergeCell ref="BL10:BL15"/>
    <mergeCell ref="BI10:BI15"/>
    <mergeCell ref="BE164:BE165"/>
    <mergeCell ref="BY238:BY243"/>
    <mergeCell ref="BK446:BK447"/>
    <mergeCell ref="BD54:BD55"/>
    <mergeCell ref="CC150:CC151"/>
    <mergeCell ref="CE20:CE21"/>
    <mergeCell ref="BI172:BI177"/>
    <mergeCell ref="BU196:BU197"/>
    <mergeCell ref="BW456:BW457"/>
    <mergeCell ref="CE42:CE43"/>
    <mergeCell ref="BW524:BW525"/>
    <mergeCell ref="B238:B243"/>
    <mergeCell ref="B538:B543"/>
    <mergeCell ref="A388:A411"/>
    <mergeCell ref="BD396:BD397"/>
    <mergeCell ref="A334:A387"/>
    <mergeCell ref="BQ72:BQ73"/>
    <mergeCell ref="BY244:BY249"/>
    <mergeCell ref="BN142:BN147"/>
    <mergeCell ref="CE100:CE101"/>
    <mergeCell ref="BV70:BV75"/>
    <mergeCell ref="BF184:BF189"/>
    <mergeCell ref="BN442:BN447"/>
    <mergeCell ref="BQ458:BQ459"/>
    <mergeCell ref="C232:C237"/>
    <mergeCell ref="CE400:CE401"/>
    <mergeCell ref="BP208:BP213"/>
    <mergeCell ref="C346:C351"/>
    <mergeCell ref="BS218:BS219"/>
    <mergeCell ref="BK74:BK75"/>
    <mergeCell ref="E112:E117"/>
    <mergeCell ref="BG412:BG417"/>
    <mergeCell ref="BW392:BW393"/>
    <mergeCell ref="CE106:CE107"/>
    <mergeCell ref="A160:A207"/>
    <mergeCell ref="A52:A99"/>
    <mergeCell ref="A100:A123"/>
    <mergeCell ref="A124:A147"/>
    <mergeCell ref="A148:A159"/>
    <mergeCell ref="CC270:CC271"/>
    <mergeCell ref="BX400:BX405"/>
    <mergeCell ref="BE162:BE163"/>
    <mergeCell ref="BD22:BD23"/>
    <mergeCell ref="CD106:CD111"/>
    <mergeCell ref="BZ28:BZ33"/>
    <mergeCell ref="CE16:CE17"/>
    <mergeCell ref="B466:B471"/>
    <mergeCell ref="BG184:BG189"/>
    <mergeCell ref="BO416:BO417"/>
    <mergeCell ref="D232:D237"/>
    <mergeCell ref="BS82:BS83"/>
    <mergeCell ref="BK460:BK461"/>
    <mergeCell ref="BE292:BE293"/>
    <mergeCell ref="BK454:BK455"/>
    <mergeCell ref="BD168:BD169"/>
    <mergeCell ref="BM220:BM221"/>
    <mergeCell ref="BD659:BD661"/>
    <mergeCell ref="BL520:BL525"/>
    <mergeCell ref="BB645:BB653"/>
    <mergeCell ref="BI394:BI399"/>
    <mergeCell ref="CC478:CC479"/>
    <mergeCell ref="CC46:CC47"/>
    <mergeCell ref="BM460:BM461"/>
    <mergeCell ref="BO220:BO221"/>
    <mergeCell ref="BX565:CB570"/>
    <mergeCell ref="B352:B357"/>
    <mergeCell ref="B472:B477"/>
    <mergeCell ref="D118:D123"/>
    <mergeCell ref="C238:C243"/>
    <mergeCell ref="D538:D543"/>
    <mergeCell ref="B64:B69"/>
    <mergeCell ref="BN526:BN531"/>
    <mergeCell ref="BF601:BI606"/>
    <mergeCell ref="BQ530:BQ531"/>
    <mergeCell ref="BV637:BV642"/>
    <mergeCell ref="BM248:BM249"/>
    <mergeCell ref="CG296:CG297"/>
    <mergeCell ref="BX619:CB624"/>
    <mergeCell ref="BQ78:BQ79"/>
    <mergeCell ref="CG122:CG123"/>
    <mergeCell ref="R2:U2"/>
    <mergeCell ref="BQ378:BQ379"/>
    <mergeCell ref="BE316:BE317"/>
    <mergeCell ref="BK516:BK517"/>
    <mergeCell ref="BS496:BS497"/>
    <mergeCell ref="BU104:BU105"/>
    <mergeCell ref="CG438:CG439"/>
    <mergeCell ref="BU256:BU257"/>
    <mergeCell ref="CD220:CD225"/>
    <mergeCell ref="BV592:BV597"/>
    <mergeCell ref="CC190:CC191"/>
    <mergeCell ref="BW22:BW23"/>
    <mergeCell ref="BO394:BO395"/>
    <mergeCell ref="CD520:CD525"/>
    <mergeCell ref="BS180:BS181"/>
    <mergeCell ref="BS524:BS525"/>
    <mergeCell ref="BM318:BM319"/>
    <mergeCell ref="BS480:BS481"/>
    <mergeCell ref="BP262:BP267"/>
    <mergeCell ref="BY10:BY15"/>
    <mergeCell ref="BD224:BD225"/>
    <mergeCell ref="BO520:BO521"/>
    <mergeCell ref="BY310:BY315"/>
    <mergeCell ref="CC74:CC75"/>
    <mergeCell ref="BK118:BK119"/>
    <mergeCell ref="CE166:CE167"/>
    <mergeCell ref="BK396:BK397"/>
    <mergeCell ref="BX64:BX69"/>
    <mergeCell ref="BH178:BH183"/>
    <mergeCell ref="BN340:BN345"/>
    <mergeCell ref="CG8:CG9"/>
    <mergeCell ref="BN448:BN453"/>
    <mergeCell ref="CH496:CH501"/>
    <mergeCell ref="BI184:BI189"/>
    <mergeCell ref="BQ90:BQ91"/>
    <mergeCell ref="BW342:BW343"/>
    <mergeCell ref="BK222:BK223"/>
    <mergeCell ref="BF406:BF411"/>
    <mergeCell ref="CC374:CC375"/>
    <mergeCell ref="BW212:BW213"/>
    <mergeCell ref="BW206:BW207"/>
    <mergeCell ref="BO62:BO63"/>
    <mergeCell ref="CE466:CE467"/>
    <mergeCell ref="BO368:BO369"/>
    <mergeCell ref="BO362:BO363"/>
    <mergeCell ref="BQ128:BQ129"/>
    <mergeCell ref="BQ208:BQ209"/>
    <mergeCell ref="CE308:CE309"/>
    <mergeCell ref="BP22:BP27"/>
    <mergeCell ref="BS432:BS433"/>
    <mergeCell ref="CH154:CH159"/>
    <mergeCell ref="BO12:BO13"/>
    <mergeCell ref="BL154:BL159"/>
    <mergeCell ref="CG18:CG19"/>
    <mergeCell ref="BW414:BW415"/>
    <mergeCell ref="BQ246:BQ247"/>
    <mergeCell ref="BZ4:BZ9"/>
    <mergeCell ref="BR4:BR9"/>
    <mergeCell ref="BS2:BT2"/>
    <mergeCell ref="BS246:BS247"/>
    <mergeCell ref="CF352:CF357"/>
    <mergeCell ref="BK286:BK287"/>
    <mergeCell ref="BE124:BE125"/>
    <mergeCell ref="BU12:BU13"/>
    <mergeCell ref="BP142:BP147"/>
    <mergeCell ref="CA244:CA249"/>
    <mergeCell ref="BM384:BM385"/>
    <mergeCell ref="CG100:CG101"/>
    <mergeCell ref="BE424:BE425"/>
    <mergeCell ref="BU312:BU313"/>
    <mergeCell ref="BO144:BO145"/>
    <mergeCell ref="BR94:BR99"/>
    <mergeCell ref="CG400:CG401"/>
    <mergeCell ref="BR208:BR213"/>
    <mergeCell ref="BD60:BD61"/>
    <mergeCell ref="CE270:CE271"/>
    <mergeCell ref="BT238:BT243"/>
    <mergeCell ref="BY130:BY135"/>
    <mergeCell ref="CG36:CG37"/>
    <mergeCell ref="CB166:CB171"/>
    <mergeCell ref="CG30:CG31"/>
    <mergeCell ref="BQ258:BQ259"/>
    <mergeCell ref="BW28:BW29"/>
    <mergeCell ref="BO400:BO401"/>
    <mergeCell ref="BR316:BR321"/>
    <mergeCell ref="CE10:CE11"/>
    <mergeCell ref="BN226:BN231"/>
    <mergeCell ref="BQ356:BQ357"/>
    <mergeCell ref="CG308:CG309"/>
    <mergeCell ref="CA352:CA357"/>
    <mergeCell ref="CH454:CH459"/>
    <mergeCell ref="BU208:BU209"/>
    <mergeCell ref="BE322:BE323"/>
    <mergeCell ref="BU366:BU367"/>
    <mergeCell ref="BD202:BD203"/>
    <mergeCell ref="BW126:BW127"/>
    <mergeCell ref="BO498:BO499"/>
    <mergeCell ref="BI244:BI249"/>
    <mergeCell ref="BD502:BD503"/>
    <mergeCell ref="BU262:BU263"/>
    <mergeCell ref="BL394:BL399"/>
    <mergeCell ref="BU376:BU377"/>
    <mergeCell ref="C118:C123"/>
    <mergeCell ref="BW268:BW269"/>
    <mergeCell ref="BO124:BO125"/>
    <mergeCell ref="BD128:BD129"/>
    <mergeCell ref="BK450:BK451"/>
    <mergeCell ref="CG172:CG173"/>
    <mergeCell ref="BM210:BM211"/>
    <mergeCell ref="CG258:CG259"/>
    <mergeCell ref="CD400:CD405"/>
    <mergeCell ref="CF388:CF393"/>
    <mergeCell ref="CH388:CH393"/>
    <mergeCell ref="BE408:BE409"/>
    <mergeCell ref="BE462:BE463"/>
    <mergeCell ref="CH316:CH321"/>
    <mergeCell ref="CG160:CG161"/>
    <mergeCell ref="BY166:BY171"/>
    <mergeCell ref="BE212:BE213"/>
    <mergeCell ref="E412:E417"/>
    <mergeCell ref="CD214:CD219"/>
    <mergeCell ref="CH202:CH207"/>
    <mergeCell ref="CE444:CE445"/>
    <mergeCell ref="BO514:BO515"/>
    <mergeCell ref="BO68:BO69"/>
    <mergeCell ref="BE464:BE465"/>
    <mergeCell ref="CH502:CH507"/>
    <mergeCell ref="BD562:BD564"/>
    <mergeCell ref="BD424:BD425"/>
    <mergeCell ref="BT382:BT387"/>
    <mergeCell ref="CC368:CC369"/>
    <mergeCell ref="BI280:BI285"/>
    <mergeCell ref="BO96:BO97"/>
    <mergeCell ref="BN214:BN219"/>
    <mergeCell ref="BW354:BW355"/>
    <mergeCell ref="BU404:BU405"/>
    <mergeCell ref="BW170:BW171"/>
    <mergeCell ref="CE428:CE429"/>
    <mergeCell ref="BO542:BO543"/>
    <mergeCell ref="BF124:BF129"/>
    <mergeCell ref="BE126:BE127"/>
    <mergeCell ref="BD452:BD453"/>
    <mergeCell ref="CG140:CG141"/>
    <mergeCell ref="BK500:BK501"/>
    <mergeCell ref="CH286:CH291"/>
    <mergeCell ref="CH322:CH327"/>
    <mergeCell ref="BU160:BU161"/>
    <mergeCell ref="CF226:CF231"/>
    <mergeCell ref="CF220:CF225"/>
    <mergeCell ref="BQ214:BQ215"/>
    <mergeCell ref="CE124:CE125"/>
    <mergeCell ref="BW496:BW497"/>
    <mergeCell ref="BQ328:BQ329"/>
    <mergeCell ref="CH226:CH231"/>
    <mergeCell ref="B532:B537"/>
    <mergeCell ref="BQ226:BQ227"/>
    <mergeCell ref="BK58:BK59"/>
    <mergeCell ref="BK358:BK359"/>
    <mergeCell ref="BE190:BE191"/>
    <mergeCell ref="BD522:BD523"/>
    <mergeCell ref="BM118:BM119"/>
    <mergeCell ref="BE490:BE491"/>
    <mergeCell ref="BH70:BH75"/>
    <mergeCell ref="BK42:BK43"/>
    <mergeCell ref="BS344:BS345"/>
    <mergeCell ref="BK200:BK201"/>
    <mergeCell ref="BM134:BM135"/>
    <mergeCell ref="BK386:BK387"/>
    <mergeCell ref="BE218:BE219"/>
    <mergeCell ref="BY292:BY297"/>
    <mergeCell ref="B250:B255"/>
    <mergeCell ref="BM266:BM267"/>
    <mergeCell ref="BM346:BM347"/>
    <mergeCell ref="BO106:BO107"/>
    <mergeCell ref="BD268:BD269"/>
    <mergeCell ref="BM188:BM189"/>
    <mergeCell ref="BT64:BT69"/>
    <mergeCell ref="B256:B261"/>
    <mergeCell ref="D430:D435"/>
    <mergeCell ref="BU354:BU355"/>
    <mergeCell ref="C52:C57"/>
    <mergeCell ref="C352:C357"/>
    <mergeCell ref="BW262:BW263"/>
    <mergeCell ref="BW420:BW421"/>
    <mergeCell ref="BK80:BK81"/>
    <mergeCell ref="BT316:BT321"/>
    <mergeCell ref="BD574:BD576"/>
    <mergeCell ref="CC260:CC261"/>
    <mergeCell ref="BU116:BU117"/>
    <mergeCell ref="BM488:BM489"/>
    <mergeCell ref="BO248:BO249"/>
    <mergeCell ref="BX370:BX375"/>
    <mergeCell ref="BU174:BU175"/>
    <mergeCell ref="BQ14:BQ15"/>
    <mergeCell ref="C16:C21"/>
    <mergeCell ref="BQ84:BQ85"/>
    <mergeCell ref="BT28:BT33"/>
    <mergeCell ref="BL400:BL405"/>
    <mergeCell ref="BE202:BE203"/>
    <mergeCell ref="BD534:BD535"/>
    <mergeCell ref="BS30:BS31"/>
    <mergeCell ref="BN160:BN165"/>
    <mergeCell ref="BO46:BO47"/>
    <mergeCell ref="BF16:BF21"/>
    <mergeCell ref="C64:C69"/>
    <mergeCell ref="BR304:BR309"/>
    <mergeCell ref="BU190:BU191"/>
    <mergeCell ref="BE304:BE305"/>
    <mergeCell ref="BZ232:BZ237"/>
    <mergeCell ref="BB553:BB561"/>
    <mergeCell ref="BW274:BW275"/>
    <mergeCell ref="CB130:CB135"/>
    <mergeCell ref="BQ106:BQ107"/>
    <mergeCell ref="BN334:BN339"/>
    <mergeCell ref="BI112:BI117"/>
    <mergeCell ref="BV262:BV267"/>
    <mergeCell ref="BP94:BP99"/>
    <mergeCell ref="BI412:BI417"/>
    <mergeCell ref="B16:B21"/>
    <mergeCell ref="BV316:BV321"/>
    <mergeCell ref="BP148:BP153"/>
    <mergeCell ref="BX250:BX255"/>
    <mergeCell ref="BD208:BD209"/>
    <mergeCell ref="BO318:BO319"/>
    <mergeCell ref="BL532:BL537"/>
    <mergeCell ref="BW132:BW133"/>
    <mergeCell ref="BL100:BL105"/>
    <mergeCell ref="BQ122:BQ123"/>
    <mergeCell ref="BW246:BW247"/>
    <mergeCell ref="BY250:BY255"/>
    <mergeCell ref="BD360:BD361"/>
    <mergeCell ref="CC298:CC299"/>
    <mergeCell ref="BM412:BM413"/>
    <mergeCell ref="BQ514:BQ515"/>
    <mergeCell ref="BT538:BT543"/>
    <mergeCell ref="D112:D117"/>
    <mergeCell ref="CA232:CA237"/>
    <mergeCell ref="BK432:BK433"/>
    <mergeCell ref="BS360:BS361"/>
    <mergeCell ref="CC542:CC543"/>
    <mergeCell ref="BX532:BX537"/>
    <mergeCell ref="E508:E513"/>
    <mergeCell ref="BK532:BK533"/>
    <mergeCell ref="BJ520:BJ525"/>
    <mergeCell ref="CA424:CA429"/>
    <mergeCell ref="BE208:BE209"/>
    <mergeCell ref="BU252:BU253"/>
    <mergeCell ref="D412:D417"/>
    <mergeCell ref="BU522:BU523"/>
    <mergeCell ref="BE146:BE147"/>
    <mergeCell ref="BF628:BI633"/>
    <mergeCell ref="CC434:CC435"/>
    <mergeCell ref="BD164:BD165"/>
    <mergeCell ref="BM216:BM217"/>
    <mergeCell ref="BU474:BU475"/>
    <mergeCell ref="CE194:CE195"/>
    <mergeCell ref="BJ112:BJ117"/>
    <mergeCell ref="BM516:BM517"/>
    <mergeCell ref="CE494:CE495"/>
    <mergeCell ref="BD180:BD181"/>
    <mergeCell ref="BJ412:BJ417"/>
    <mergeCell ref="BW104:BW105"/>
    <mergeCell ref="CE406:CE407"/>
    <mergeCell ref="CE548:CE549"/>
    <mergeCell ref="BF556:BI561"/>
    <mergeCell ref="CA544:CA549"/>
    <mergeCell ref="CC548:CC549"/>
    <mergeCell ref="BT610:BT615"/>
    <mergeCell ref="BS412:BS413"/>
    <mergeCell ref="BM244:BM245"/>
    <mergeCell ref="BR100:BR105"/>
    <mergeCell ref="BX262:BX267"/>
    <mergeCell ref="BJ472:BJ477"/>
    <mergeCell ref="BU172:BU173"/>
    <mergeCell ref="BW502:BW503"/>
    <mergeCell ref="BH310:BH315"/>
    <mergeCell ref="CB358:CB363"/>
    <mergeCell ref="CD124:CD129"/>
    <mergeCell ref="CE524:CE525"/>
    <mergeCell ref="CC454:CC455"/>
    <mergeCell ref="CD610:CD615"/>
    <mergeCell ref="BQ542:BQ543"/>
    <mergeCell ref="BD595:BD597"/>
    <mergeCell ref="BX544:BX549"/>
    <mergeCell ref="BL601:BL606"/>
    <mergeCell ref="BD583:BD585"/>
    <mergeCell ref="BD577:BD579"/>
    <mergeCell ref="BV544:BV549"/>
    <mergeCell ref="CC508:CC509"/>
    <mergeCell ref="BL583:BL588"/>
    <mergeCell ref="CC536:CC537"/>
    <mergeCell ref="BW544:BW545"/>
    <mergeCell ref="CD526:CD531"/>
    <mergeCell ref="B478:B483"/>
    <mergeCell ref="BE378:BE379"/>
    <mergeCell ref="BS372:BS373"/>
    <mergeCell ref="E4:E9"/>
    <mergeCell ref="BU514:BU515"/>
    <mergeCell ref="BO346:BO347"/>
    <mergeCell ref="BN34:BN39"/>
    <mergeCell ref="BK506:BK507"/>
    <mergeCell ref="BU546:BU547"/>
    <mergeCell ref="B190:B195"/>
    <mergeCell ref="B376:B381"/>
    <mergeCell ref="CC16:CC17"/>
    <mergeCell ref="BD192:BD193"/>
    <mergeCell ref="C244:C249"/>
    <mergeCell ref="BD492:BD493"/>
    <mergeCell ref="BQ346:BQ347"/>
    <mergeCell ref="BK326:BK327"/>
    <mergeCell ref="BS112:BS113"/>
    <mergeCell ref="BK484:BK485"/>
    <mergeCell ref="BP334:BP339"/>
    <mergeCell ref="C364:C369"/>
    <mergeCell ref="CG14:CG15"/>
    <mergeCell ref="BX148:BX153"/>
    <mergeCell ref="CG128:CG129"/>
    <mergeCell ref="BQ242:BQ243"/>
    <mergeCell ref="CG314:CG315"/>
    <mergeCell ref="CG428:CG429"/>
    <mergeCell ref="CE96:CE97"/>
    <mergeCell ref="BS308:BS309"/>
    <mergeCell ref="CE396:CE397"/>
    <mergeCell ref="BS214:BS215"/>
    <mergeCell ref="CG156:CG157"/>
    <mergeCell ref="BE50:BE51"/>
    <mergeCell ref="BE44:BE45"/>
    <mergeCell ref="BN166:BN171"/>
    <mergeCell ref="BU76:BU77"/>
    <mergeCell ref="CF100:CF105"/>
    <mergeCell ref="BZ178:BZ183"/>
    <mergeCell ref="CE242:CE243"/>
    <mergeCell ref="BT310:BT315"/>
    <mergeCell ref="BV250:BV255"/>
    <mergeCell ref="BU246:BU247"/>
    <mergeCell ref="CC112:CC113"/>
    <mergeCell ref="BR28:BR33"/>
    <mergeCell ref="BW218:BW219"/>
    <mergeCell ref="BR196:BR201"/>
    <mergeCell ref="BZ10:BZ15"/>
    <mergeCell ref="BM90:BM91"/>
    <mergeCell ref="BN40:BN45"/>
    <mergeCell ref="BV304:BV309"/>
    <mergeCell ref="BV298:BV303"/>
    <mergeCell ref="BK282:BK283"/>
    <mergeCell ref="BF412:BF417"/>
    <mergeCell ref="BD2:BI2"/>
    <mergeCell ref="BU382:BU383"/>
    <mergeCell ref="D358:D363"/>
    <mergeCell ref="BI70:BI75"/>
    <mergeCell ref="D472:D477"/>
    <mergeCell ref="CC316:CC317"/>
    <mergeCell ref="CC310:CC311"/>
    <mergeCell ref="CC380:CC381"/>
    <mergeCell ref="BQ46:BQ47"/>
    <mergeCell ref="BY370:BY375"/>
    <mergeCell ref="BW398:BW399"/>
    <mergeCell ref="BS106:BS107"/>
    <mergeCell ref="BS264:BS265"/>
    <mergeCell ref="E124:E129"/>
    <mergeCell ref="E238:E243"/>
    <mergeCell ref="BQ68:BQ69"/>
    <mergeCell ref="E424:E429"/>
    <mergeCell ref="BZ16:BZ21"/>
    <mergeCell ref="BP448:BP453"/>
    <mergeCell ref="BE388:BE389"/>
    <mergeCell ref="BR214:BR219"/>
    <mergeCell ref="BE294:BE295"/>
    <mergeCell ref="BD18:BD19"/>
    <mergeCell ref="BG82:BG87"/>
    <mergeCell ref="CA130:CA135"/>
    <mergeCell ref="BU240:BU241"/>
    <mergeCell ref="BE22:BE23"/>
    <mergeCell ref="BX304:BX309"/>
    <mergeCell ref="BH418:BH423"/>
    <mergeCell ref="CC168:CC169"/>
    <mergeCell ref="BV382:BV387"/>
    <mergeCell ref="BP214:BP219"/>
    <mergeCell ref="BB625:BB633"/>
    <mergeCell ref="BD88:BD89"/>
    <mergeCell ref="CE156:CE157"/>
    <mergeCell ref="BW12:BW13"/>
    <mergeCell ref="BD388:BD389"/>
    <mergeCell ref="BO58:BO59"/>
    <mergeCell ref="BO52:BO53"/>
    <mergeCell ref="BQ150:BQ151"/>
    <mergeCell ref="BL280:BL285"/>
    <mergeCell ref="BE480:BE481"/>
    <mergeCell ref="CC238:CC239"/>
    <mergeCell ref="BN46:BN51"/>
    <mergeCell ref="BQ450:BQ451"/>
    <mergeCell ref="CF601:CF606"/>
    <mergeCell ref="BM20:BM21"/>
    <mergeCell ref="BQ118:BQ119"/>
    <mergeCell ref="BE392:BE393"/>
    <mergeCell ref="BH64:BH69"/>
    <mergeCell ref="BO112:BO113"/>
    <mergeCell ref="CC538:CC539"/>
    <mergeCell ref="BW370:BW371"/>
    <mergeCell ref="BM320:BM321"/>
    <mergeCell ref="BH364:BH369"/>
    <mergeCell ref="BO418:BO419"/>
    <mergeCell ref="CE298:CE299"/>
    <mergeCell ref="BO412:BO413"/>
    <mergeCell ref="BS122:BS123"/>
    <mergeCell ref="BQ178:BQ179"/>
    <mergeCell ref="BQ172:BQ173"/>
    <mergeCell ref="CD292:CD297"/>
    <mergeCell ref="BD284:BD285"/>
    <mergeCell ref="BQ478:BQ479"/>
    <mergeCell ref="BD580:BD582"/>
    <mergeCell ref="CF514:CF519"/>
    <mergeCell ref="BO482:BO483"/>
    <mergeCell ref="CA292:CA297"/>
    <mergeCell ref="BD50:BD51"/>
    <mergeCell ref="BO108:BO109"/>
    <mergeCell ref="BW410:BW411"/>
    <mergeCell ref="D250:D255"/>
    <mergeCell ref="BE142:BE143"/>
    <mergeCell ref="BD350:BD351"/>
    <mergeCell ref="CC288:CC289"/>
    <mergeCell ref="CC446:CC447"/>
    <mergeCell ref="BM70:BM71"/>
    <mergeCell ref="BG418:BG423"/>
    <mergeCell ref="BE442:BE443"/>
    <mergeCell ref="CE54:CE55"/>
    <mergeCell ref="BZ184:BZ189"/>
    <mergeCell ref="BW426:BW427"/>
    <mergeCell ref="CE212:CE213"/>
    <mergeCell ref="CE512:CE513"/>
    <mergeCell ref="BI364:BI369"/>
    <mergeCell ref="BS242:BS243"/>
    <mergeCell ref="E538:E543"/>
    <mergeCell ref="BK206:BK207"/>
    <mergeCell ref="BF538:BF543"/>
    <mergeCell ref="BQ138:BQ139"/>
    <mergeCell ref="BE350:BE351"/>
    <mergeCell ref="BS230:BS231"/>
    <mergeCell ref="BE508:BE509"/>
    <mergeCell ref="BE502:BE503"/>
    <mergeCell ref="BN466:BN471"/>
    <mergeCell ref="BK276:BK277"/>
    <mergeCell ref="BO4:BO5"/>
    <mergeCell ref="BT202:BT207"/>
    <mergeCell ref="BZ364:BZ369"/>
    <mergeCell ref="BS464:BS465"/>
    <mergeCell ref="BJ478:BJ483"/>
    <mergeCell ref="CC184:CC185"/>
    <mergeCell ref="CG551:CH551"/>
    <mergeCell ref="BU438:BU439"/>
    <mergeCell ref="BR220:BR225"/>
    <mergeCell ref="BU344:BU345"/>
    <mergeCell ref="BE458:BE459"/>
    <mergeCell ref="BW110:BW111"/>
    <mergeCell ref="CH172:CH177"/>
    <mergeCell ref="CH46:CH51"/>
    <mergeCell ref="BU540:BU541"/>
    <mergeCell ref="BQ204:BQ205"/>
    <mergeCell ref="CE146:CE147"/>
    <mergeCell ref="BW518:BW519"/>
    <mergeCell ref="CF112:CF117"/>
    <mergeCell ref="CF106:CF111"/>
    <mergeCell ref="CG134:CG135"/>
    <mergeCell ref="CG292:CG293"/>
    <mergeCell ref="BU388:BU389"/>
    <mergeCell ref="BF196:BF201"/>
    <mergeCell ref="CC130:CC131"/>
    <mergeCell ref="CD346:CD351"/>
    <mergeCell ref="BQ102:BQ103"/>
    <mergeCell ref="BQ334:BQ335"/>
    <mergeCell ref="BE72:BE73"/>
    <mergeCell ref="CC10:CC11"/>
    <mergeCell ref="BE338:BE339"/>
    <mergeCell ref="CE368:CE369"/>
    <mergeCell ref="BD607:BD609"/>
    <mergeCell ref="BK342:BK343"/>
    <mergeCell ref="BH484:BH489"/>
    <mergeCell ref="BK336:BK337"/>
    <mergeCell ref="CA250:CA255"/>
    <mergeCell ref="BS270:BS271"/>
    <mergeCell ref="BM102:BM103"/>
    <mergeCell ref="BU30:BU31"/>
    <mergeCell ref="CD46:CD51"/>
    <mergeCell ref="BH538:BH543"/>
    <mergeCell ref="BM402:BM403"/>
    <mergeCell ref="CD592:CD597"/>
    <mergeCell ref="BE258:BE259"/>
    <mergeCell ref="B544:B549"/>
    <mergeCell ref="BG262:BG267"/>
    <mergeCell ref="BJ298:BJ303"/>
    <mergeCell ref="CH328:CH333"/>
    <mergeCell ref="C358:C363"/>
    <mergeCell ref="BQ254:BQ255"/>
    <mergeCell ref="BK86:BK87"/>
    <mergeCell ref="CE82:CE83"/>
    <mergeCell ref="C544:C549"/>
    <mergeCell ref="BT502:BT507"/>
    <mergeCell ref="CE102:CE103"/>
    <mergeCell ref="BO216:BO217"/>
    <mergeCell ref="BW474:BW475"/>
    <mergeCell ref="CG200:CG201"/>
    <mergeCell ref="BU530:BU531"/>
    <mergeCell ref="CG500:CG501"/>
    <mergeCell ref="BY262:BY267"/>
    <mergeCell ref="CG168:CG169"/>
    <mergeCell ref="BK114:BK115"/>
    <mergeCell ref="CG26:CG27"/>
    <mergeCell ref="D58:D63"/>
    <mergeCell ref="BD72:BD73"/>
    <mergeCell ref="BU224:BU225"/>
    <mergeCell ref="CG406:CG407"/>
    <mergeCell ref="CG276:CG277"/>
    <mergeCell ref="CF394:CF399"/>
    <mergeCell ref="B370:B375"/>
    <mergeCell ref="CG64:CG65"/>
    <mergeCell ref="CE26:CE27"/>
    <mergeCell ref="CG444:CG445"/>
    <mergeCell ref="BQ438:BQ439"/>
    <mergeCell ref="BK270:BK271"/>
    <mergeCell ref="BS356:BS357"/>
    <mergeCell ref="BU296:BU297"/>
    <mergeCell ref="BE78:BE79"/>
    <mergeCell ref="BF244:BF249"/>
    <mergeCell ref="CE162:CE163"/>
    <mergeCell ref="BN178:BN183"/>
    <mergeCell ref="BL346:BL351"/>
    <mergeCell ref="BW334:BW335"/>
    <mergeCell ref="BO374:BO375"/>
    <mergeCell ref="CE174:CE175"/>
    <mergeCell ref="CG206:CG207"/>
    <mergeCell ref="BK108:BK109"/>
    <mergeCell ref="BQ34:BQ35"/>
    <mergeCell ref="BE246:BE247"/>
    <mergeCell ref="BY358:BY363"/>
    <mergeCell ref="E58:E63"/>
    <mergeCell ref="CE130:CE131"/>
    <mergeCell ref="CB58:CB63"/>
    <mergeCell ref="BZ64:BZ69"/>
    <mergeCell ref="BE356:BE357"/>
    <mergeCell ref="BK234:BK235"/>
    <mergeCell ref="BS536:BS537"/>
    <mergeCell ref="BM544:BM545"/>
    <mergeCell ref="BR400:BR405"/>
    <mergeCell ref="C256:C261"/>
    <mergeCell ref="BG10:BG15"/>
    <mergeCell ref="BW18:BW19"/>
    <mergeCell ref="BM456:BM457"/>
    <mergeCell ref="BS34:BS35"/>
    <mergeCell ref="D16:D21"/>
    <mergeCell ref="BG310:BG315"/>
    <mergeCell ref="CA358:CA363"/>
    <mergeCell ref="CF406:CF411"/>
    <mergeCell ref="BS334:BS335"/>
    <mergeCell ref="D322:D327"/>
    <mergeCell ref="BI76:BI81"/>
    <mergeCell ref="BU100:BU101"/>
    <mergeCell ref="BU94:BU95"/>
    <mergeCell ref="BM472:BM473"/>
    <mergeCell ref="BM466:BM467"/>
    <mergeCell ref="CC28:CC29"/>
    <mergeCell ref="BG484:BG489"/>
    <mergeCell ref="BE214:BE215"/>
    <mergeCell ref="BE328:BE329"/>
    <mergeCell ref="E16:E21"/>
    <mergeCell ref="C424:C429"/>
    <mergeCell ref="BH10:BH15"/>
    <mergeCell ref="CE462:CE463"/>
    <mergeCell ref="BJ178:BJ183"/>
    <mergeCell ref="E52:E57"/>
    <mergeCell ref="E358:E363"/>
    <mergeCell ref="CD16:CD21"/>
    <mergeCell ref="BW546:BW547"/>
    <mergeCell ref="BW214:BW215"/>
    <mergeCell ref="CG146:CG147"/>
    <mergeCell ref="CG304:CG305"/>
    <mergeCell ref="CG396:CG397"/>
    <mergeCell ref="BW296:BW297"/>
    <mergeCell ref="BG430:BG435"/>
    <mergeCell ref="BL364:BL369"/>
    <mergeCell ref="CF412:CF417"/>
    <mergeCell ref="BO336:BO337"/>
    <mergeCell ref="BW122:BW123"/>
    <mergeCell ref="CE224:CE225"/>
    <mergeCell ref="BI196:BI201"/>
    <mergeCell ref="BU400:BU401"/>
    <mergeCell ref="BO232:BO233"/>
    <mergeCell ref="BT88:BT93"/>
    <mergeCell ref="BG238:BG243"/>
    <mergeCell ref="BW160:BW161"/>
    <mergeCell ref="CB16:CB21"/>
    <mergeCell ref="BO532:BO533"/>
    <mergeCell ref="BM22:BM23"/>
    <mergeCell ref="BM84:BM85"/>
    <mergeCell ref="BY430:BY435"/>
    <mergeCell ref="BU458:BU459"/>
    <mergeCell ref="CC522:CC523"/>
    <mergeCell ref="CG228:CG229"/>
    <mergeCell ref="CG184:CG185"/>
    <mergeCell ref="CG222:CG223"/>
    <mergeCell ref="CD118:CD123"/>
    <mergeCell ref="CG528:CG529"/>
    <mergeCell ref="BV496:BV501"/>
    <mergeCell ref="BE28:BE29"/>
    <mergeCell ref="BK456:BK457"/>
    <mergeCell ref="BS376:BS377"/>
    <mergeCell ref="BQ4:BQ5"/>
    <mergeCell ref="BV202:BV207"/>
    <mergeCell ref="BF316:BF321"/>
    <mergeCell ref="BU464:BU465"/>
    <mergeCell ref="BN244:BN249"/>
    <mergeCell ref="BW230:BW231"/>
    <mergeCell ref="BH76:BH81"/>
    <mergeCell ref="BV502:BV507"/>
    <mergeCell ref="BW224:BW225"/>
    <mergeCell ref="BK48:BK49"/>
    <mergeCell ref="BT583:BT588"/>
    <mergeCell ref="CE158:CE159"/>
    <mergeCell ref="BW530:BW531"/>
    <mergeCell ref="BQ406:BQ407"/>
    <mergeCell ref="CC120:CC121"/>
    <mergeCell ref="BW258:BW259"/>
    <mergeCell ref="BK76:BK77"/>
    <mergeCell ref="BK190:BK191"/>
    <mergeCell ref="BQ390:BQ391"/>
    <mergeCell ref="BK551:BL551"/>
    <mergeCell ref="CB4:CB9"/>
    <mergeCell ref="BH4:BH9"/>
    <mergeCell ref="BF4:BF9"/>
    <mergeCell ref="BP316:BP321"/>
    <mergeCell ref="BX244:BX249"/>
    <mergeCell ref="BW506:BW507"/>
    <mergeCell ref="BH394:BH399"/>
    <mergeCell ref="BG70:BG75"/>
    <mergeCell ref="BY484:BY489"/>
    <mergeCell ref="BX670:CB675"/>
    <mergeCell ref="BE278:BE279"/>
    <mergeCell ref="BM206:BM207"/>
    <mergeCell ref="BV610:BV615"/>
    <mergeCell ref="BE62:BE63"/>
    <mergeCell ref="CF4:CF9"/>
    <mergeCell ref="BX376:BX381"/>
    <mergeCell ref="BX592:CB597"/>
    <mergeCell ref="BM506:BM507"/>
    <mergeCell ref="CA82:CA87"/>
    <mergeCell ref="CC152:CC153"/>
    <mergeCell ref="BD328:BD329"/>
    <mergeCell ref="BU8:BU9"/>
    <mergeCell ref="CC266:CC267"/>
    <mergeCell ref="BM380:BM381"/>
    <mergeCell ref="CC452:CC453"/>
    <mergeCell ref="BU308:BU309"/>
    <mergeCell ref="BO140:BO141"/>
    <mergeCell ref="BW74:BW75"/>
    <mergeCell ref="BW68:BW69"/>
    <mergeCell ref="BG208:BG213"/>
    <mergeCell ref="BO440:BO441"/>
    <mergeCell ref="BD198:BD199"/>
    <mergeCell ref="BD356:BD357"/>
    <mergeCell ref="CC294:CC295"/>
    <mergeCell ref="BX424:BX429"/>
    <mergeCell ref="BQ506:BQ507"/>
    <mergeCell ref="BJ304:BJ309"/>
    <mergeCell ref="BM276:BM277"/>
    <mergeCell ref="BG130:BG135"/>
    <mergeCell ref="BL64:BL69"/>
    <mergeCell ref="BO36:BO37"/>
    <mergeCell ref="CH40:CH45"/>
    <mergeCell ref="C70:C75"/>
    <mergeCell ref="BR154:BR159"/>
    <mergeCell ref="CE282:CE283"/>
    <mergeCell ref="BW138:BW139"/>
    <mergeCell ref="BO510:BO511"/>
    <mergeCell ref="CH346:CH351"/>
    <mergeCell ref="BW324:BW325"/>
    <mergeCell ref="BL292:BL297"/>
    <mergeCell ref="BQ156:BQ157"/>
    <mergeCell ref="BT34:BT39"/>
    <mergeCell ref="BW438:BW439"/>
    <mergeCell ref="BY442:BY447"/>
    <mergeCell ref="BT220:BT225"/>
    <mergeCell ref="BN52:BN57"/>
    <mergeCell ref="BL592:BL597"/>
    <mergeCell ref="BF424:BF429"/>
    <mergeCell ref="BT334:BT339"/>
    <mergeCell ref="BY268:BY273"/>
    <mergeCell ref="BT520:BT525"/>
    <mergeCell ref="BN352:BN357"/>
    <mergeCell ref="BF208:BF213"/>
    <mergeCell ref="BE34:BE35"/>
    <mergeCell ref="BV583:BV588"/>
    <mergeCell ref="BT388:BT393"/>
    <mergeCell ref="CC86:CC87"/>
    <mergeCell ref="BG538:BG543"/>
    <mergeCell ref="BT214:BT219"/>
    <mergeCell ref="BS476:BS477"/>
    <mergeCell ref="CC196:CC197"/>
    <mergeCell ref="BD448:BD449"/>
    <mergeCell ref="CC386:CC387"/>
    <mergeCell ref="BR601:BR606"/>
    <mergeCell ref="CH514:CH519"/>
    <mergeCell ref="BQ482:BQ483"/>
    <mergeCell ref="CE424:CE425"/>
    <mergeCell ref="BO538:BO539"/>
    <mergeCell ref="BE122:BE123"/>
    <mergeCell ref="BY190:BY195"/>
    <mergeCell ref="BI304:BI309"/>
    <mergeCell ref="BV454:BV459"/>
    <mergeCell ref="CG54:CG55"/>
    <mergeCell ref="BY496:BY501"/>
    <mergeCell ref="BY490:BY495"/>
    <mergeCell ref="CA256:CA261"/>
    <mergeCell ref="BN406:BN411"/>
    <mergeCell ref="BH196:BH201"/>
    <mergeCell ref="E244:E249"/>
    <mergeCell ref="BE106:BE107"/>
    <mergeCell ref="BQ526:BQ527"/>
    <mergeCell ref="E544:E549"/>
    <mergeCell ref="BS286:BS287"/>
    <mergeCell ref="BV508:BV513"/>
    <mergeCell ref="BX268:BX273"/>
    <mergeCell ref="BK196:BK197"/>
    <mergeCell ref="BK354:BK355"/>
    <mergeCell ref="CG440:CG441"/>
    <mergeCell ref="BI298:BI303"/>
    <mergeCell ref="CH394:CH399"/>
    <mergeCell ref="CG96:CG97"/>
    <mergeCell ref="BV490:BV495"/>
    <mergeCell ref="E526:E531"/>
    <mergeCell ref="BS530:BS531"/>
    <mergeCell ref="BU122:BU123"/>
  </mergeCells>
  <conditionalFormatting sqref="BF4:BH4">
    <cfRule type="cellIs" dxfId="6171" priority="3153" stopIfTrue="1" operator="greaterThan">
      <formula>0.03</formula>
    </cfRule>
    <cfRule type="cellIs" dxfId="6170" priority="3154" stopIfTrue="1" operator="lessThan">
      <formula>-0.03</formula>
    </cfRule>
  </conditionalFormatting>
  <conditionalFormatting sqref="BE4 BE6 BE8">
    <cfRule type="cellIs" dxfId="6169" priority="3151" stopIfTrue="1" operator="greaterThan">
      <formula>0.03</formula>
    </cfRule>
    <cfRule type="cellIs" dxfId="6168" priority="3152" stopIfTrue="1" operator="lessThan">
      <formula>-0.03</formula>
    </cfRule>
  </conditionalFormatting>
  <conditionalFormatting sqref="BK10 BK12 BK14 BK16 BK18 BK20 BK22 BK24 BK26 BK28 BK30 BK32 BK34 BK36 BK38 BK40 BK42 BK44 BK46 BK48 BK50 BK52 BK54 BK56 BK58 BK60 BK62 BK64 BK66 BK68 BK70 BK72 BK74 BK76 BK78 BK80 BK88 BK90 BK92 BK94 BK96 BK98 BK100 BK102 BK104 BK106 BK108 BK110 BK112 BK114 BK116 BK118 BK120 BK122 BK124 BK126 BK128 BK130 BK132 BK134 BK136 BK138 BK140 BK142 BK144 BK146 BK148 BK150 BK152 BK154 BK156 BK158 BK166 BK168 BK170 BK172 BK174 BK176 BK178 BK180 BK182 BK184 BK186 BK188 BK190 BK192 BK194 BK196 BK198 BK200 BK202 BK204 BK206 BK208 BK210 BK212 BK214 BK216 BK218 BK220 BK222 BK224 BK226 BK228 BK230 BK232 BK234 BK236 BK238 BK240 BK242 BK244 BK246 BK248 BK250 BK252 BK254 BK256 BK258 BK260 BK262 BK264 BK266 BK268 BK270 BK272 BK334 BK336 BK338 BK340 BK342 BK344 BK346 BK348 BK350 BK352 BK354 BK356 BK358 BK360 BK362 BK364 BK366 BK368 BK370 BK372 BK374 BK388 BK390 BK392 BK394 BK396 BK398 BK400 BK402 BK404 BK406 BK408 BK410 BK412 BK414 BK416 BK418 BK420 BK422 BK424 BK426 BK428 BK430 BK432 BK434 BK436 BK438 BK440 BK442 BK444 BK446 BK448 BK450 BK452">
    <cfRule type="cellIs" dxfId="6167" priority="3135" stopIfTrue="1" operator="greaterThan">
      <formula>0.03</formula>
    </cfRule>
    <cfRule type="cellIs" dxfId="6166" priority="3136" stopIfTrue="1" operator="lessThan">
      <formula>-0.03</formula>
    </cfRule>
  </conditionalFormatting>
  <conditionalFormatting sqref="BL4">
    <cfRule type="cellIs" dxfId="6165" priority="3149" stopIfTrue="1" operator="greaterThan">
      <formula>0.03</formula>
    </cfRule>
    <cfRule type="cellIs" dxfId="6164" priority="3150" stopIfTrue="1" operator="lessThan">
      <formula>-0.03</formula>
    </cfRule>
  </conditionalFormatting>
  <conditionalFormatting sqref="BK4 BK6 BK8">
    <cfRule type="cellIs" dxfId="6163" priority="3147" stopIfTrue="1" operator="greaterThan">
      <formula>0.03</formula>
    </cfRule>
    <cfRule type="cellIs" dxfId="6162" priority="3148" stopIfTrue="1" operator="lessThan">
      <formula>-0.03</formula>
    </cfRule>
  </conditionalFormatting>
  <conditionalFormatting sqref="BL10 BL16 BL22 BL28 BL34 BL40 BL46 BL52 BL58 BL64 BL70 BL76 BL88 BL94 BL100 BL106 BL112 BL118 BL124 BL130 BL136 BL142 BL148 BL154 BL166 BL172 BL178 BL184 BL190 BL196 BL202 BL208 BL214 BL220 BL226 BL232 BL238 BL244 BL250 BL256 BL262 BL268 BL334 BL340 BL346 BL352 BL358 BL364 BL370 BL388 BL394 BL400 BL406 BL412 BL418 BL424 BL430 BL436 BL442 BL448">
    <cfRule type="cellIs" dxfId="6161" priority="3137" stopIfTrue="1" operator="greaterThan">
      <formula>0.03</formula>
    </cfRule>
    <cfRule type="cellIs" dxfId="6160" priority="3138" stopIfTrue="1" operator="lessThan">
      <formula>-0.03</formula>
    </cfRule>
  </conditionalFormatting>
  <conditionalFormatting sqref="BM4 BM6 BM8">
    <cfRule type="cellIs" dxfId="6159" priority="3145" stopIfTrue="1" operator="greaterThan">
      <formula>0.03</formula>
    </cfRule>
    <cfRule type="cellIs" dxfId="6158" priority="3146" stopIfTrue="1" operator="lessThan">
      <formula>-0.03</formula>
    </cfRule>
  </conditionalFormatting>
  <conditionalFormatting sqref="BF10:BH10 BF16:BH16 BF22:BH22 BF28:BH28 BF34:BH34 BF40:BH40 BF46:BH46 BF52:BH52 BF58:BH58 BF64:BH64 BF70:BH70 BF76:BH76 BF88:BH88 BF94:BH94 BF100:BH100 BF106:BH106 BF112:BH112 BF118:BH118 BF124:BH124 BF130:BH130 BF136:BH136 BF142:BH142 BF148:BH148 BF154:BH154 BF166:BH166 BF172:BH172 BF178:BH178 BF184:BH184 BF190:BH190 BF196:BH196 BF202:BH202 BF208:BH208 BF214:BH214 BF220:BH220 BF226:BH226 BF232:BH232 BF238:BH238 BF244:BH244 BF250:BH250 BF256:BH256 BF262:BH262 BF268:BH268 BF334:BH334 BF340:BH340 BF346:BH346 BF352:BH352 BF358:BH358 BF364:BH364 BF370:BH370 BF388:BH388 BF394:BH394 BF400:BH400 BF406:BH406 BF412:BH412 BF418:BH418 BF424:BH424 BF430:BH430 BF436:BH436 BF442:BH442 BF448:BH448">
    <cfRule type="cellIs" dxfId="6157" priority="3141" stopIfTrue="1" operator="greaterThan">
      <formula>0.03</formula>
    </cfRule>
    <cfRule type="cellIs" dxfId="6156" priority="3142" stopIfTrue="1" operator="lessThan">
      <formula>-0.03</formula>
    </cfRule>
  </conditionalFormatting>
  <conditionalFormatting sqref="BN4">
    <cfRule type="cellIs" dxfId="6155" priority="3143" stopIfTrue="1" operator="greaterThan">
      <formula>0.03</formula>
    </cfRule>
    <cfRule type="cellIs" dxfId="6154" priority="3144" stopIfTrue="1" operator="lessThan">
      <formula>-0.03</formula>
    </cfRule>
  </conditionalFormatting>
  <conditionalFormatting sqref="BE10 BE12 BE14 BE16 BE18 BE20 BE22 BE24 BE26 BE28 BE30 BE32 BE34 BE36 BE38 BE40 BE42 BE44 BE46 BE48 BE50 BE52 BE54 BE56 BE58 BE60 BE62 BE64 BE66 BE68 BE70 BE72 BE74 BE76 BE78 BE80 BE88 BE90 BE92 BE94 BE96 BE98 BE100 BE102 BE104 BE106 BE108 BE110 BE112 BE114 BE116 BE118 BE120 BE122 BE124 BE126 BE128 BE130 BE132 BE134 BE136 BE138 BE140 BE142 BE144 BE146 BE148 BE150 BE152 BE154 BE156 BE158 BE166 BE168 BE170 BE172 BE174 BE176 BE178 BE180 BE182 BE184 BE186 BE188 BE190 BE192 BE194 BE196 BE198 BE200 BE202 BE204 BE206 BE208 BE210 BE212 BE214 BE216 BE218 BE220 BE222 BE224 BE226 BE228 BE230 BE232 BE234 BE236 BE238 BE240 BE242 BE244 BE246 BE248 BE250 BE252 BE254 BE256 BE258 BE260 BE262 BE264 BE266 BE268 BE270 BE272 BE334 BE336 BE338 BE340 BE342 BE344 BE346 BE348 BE350 BE352 BE354 BE356 BE358 BE360 BE362 BE364 BE366 BE368 BE370 BE372 BE374 BE388 BE390 BE392 BE394 BE396 BE398 BE400 BE402 BE404 BE406 BE408 BE410 BE412 BE414 BE416 BE418 BE420 BE422 BE424 BE426 BE428 BE430 BE432 BE434 BE436 BE438 BE440 BE442 BE444 BE446 BE448 BE450 BE452">
    <cfRule type="cellIs" dxfId="6153" priority="3139" stopIfTrue="1" operator="greaterThan">
      <formula>0.03</formula>
    </cfRule>
    <cfRule type="cellIs" dxfId="6152" priority="3140" stopIfTrue="1" operator="lessThan">
      <formula>-0.03</formula>
    </cfRule>
  </conditionalFormatting>
  <conditionalFormatting sqref="BN10 BN16 BN22 BN28 BN34 BN40 BN46 BN52 BN58 BN64 BN70 BN76 BN88 BN94 BN100 BN106 BN112 BN118 BN124 BN130 BN136 BN142 BN148 BN154 BN166 BN172 BN178 BN184 BN190 BN196 BN202 BN208 BN214 BN220 BN226 BN232 BN238 BN244 BN250 BN256 BN262 BN268 BN334 BN340 BN346 BN352 BN358 BN364 BN370 BN388 BN394 BN400 BN406 BN412 BN418 BN424 BN430 BN436 BN442 BN448">
    <cfRule type="cellIs" dxfId="6151" priority="3131" stopIfTrue="1" operator="greaterThan">
      <formula>0.03</formula>
    </cfRule>
    <cfRule type="cellIs" dxfId="6150" priority="3132" stopIfTrue="1" operator="lessThan">
      <formula>-0.03</formula>
    </cfRule>
  </conditionalFormatting>
  <conditionalFormatting sqref="BM10 BM12 BM14 BM16 BM18 BM20 BM22 BM24 BM26 BM28 BM30 BM32 BM34 BM36 BM38 BM40 BM42 BM44 BM46 BM48 BM50 BM52 BM54 BM56 BM58 BM60 BM62 BM64 BM66 BM68 BM70 BM72 BM74 BM76 BM78 BM80 BM88 BM90 BM92 BM94 BM96 BM98 BM100 BM102 BM104 BM106 BM108 BM110 BM112 BM114 BM116 BM118 BM120 BM122 BM124 BM126 BM128 BM130 BM132 BM134 BM136 BM138 BM140 BM142 BM144 BM146 BM148 BM150 BM152 BM154 BM156 BM158 BM166 BM168 BM170 BM172 BM174 BM176 BM178 BM180 BM182 BM184 BM186 BM188 BM190 BM192 BM194 BM196 BM198 BM200 BM202 BM204 BM206 BM208 BM210 BM212 BM214 BM216 BM218 BM220 BM222 BM224 BM226 BM228 BM230 BM232 BM234 BM236 BM238 BM240 BM242 BM244 BM246 BM248 BM250 BM252 BM254 BM256 BM258 BM260 BM262 BM264 BM266 BM268 BM270 BM272 BM334 BM336 BM338 BM340 BM342 BM344 BM346 BM348 BM350 BM352 BM354 BM356 BM358 BM360 BM362 BM364 BM366 BM368 BM370 BM372 BM374 BM388 BM390 BM392 BM394 BM396 BM398 BM400 BM402 BM404 BM406 BM408 BM410 BM412 BM414 BM416 BM418 BM420 BM422 BM424 BM426 BM428 BM430 BM432 BM434 BM436 BM438 BM440 BM442 BM444 BM446 BM448 BM450 BM452">
    <cfRule type="cellIs" dxfId="6149" priority="3133" stopIfTrue="1" operator="greaterThan">
      <formula>0.03</formula>
    </cfRule>
    <cfRule type="cellIs" dxfId="6148" priority="3134" stopIfTrue="1" operator="lessThan">
      <formula>-0.03</formula>
    </cfRule>
  </conditionalFormatting>
  <conditionalFormatting sqref="BK160 BK162 BK164">
    <cfRule type="cellIs" dxfId="6147" priority="3123" stopIfTrue="1" operator="greaterThan">
      <formula>0.03</formula>
    </cfRule>
    <cfRule type="cellIs" dxfId="6146" priority="3124" stopIfTrue="1" operator="lessThan">
      <formula>-0.03</formula>
    </cfRule>
  </conditionalFormatting>
  <conditionalFormatting sqref="BL160">
    <cfRule type="cellIs" dxfId="6145" priority="3125" stopIfTrue="1" operator="greaterThan">
      <formula>0.03</formula>
    </cfRule>
    <cfRule type="cellIs" dxfId="6144" priority="3126" stopIfTrue="1" operator="lessThan">
      <formula>-0.03</formula>
    </cfRule>
  </conditionalFormatting>
  <conditionalFormatting sqref="BF160:BH160">
    <cfRule type="cellIs" dxfId="6143" priority="3129" stopIfTrue="1" operator="greaterThan">
      <formula>0.03</formula>
    </cfRule>
    <cfRule type="cellIs" dxfId="6142" priority="3130" stopIfTrue="1" operator="lessThan">
      <formula>-0.03</formula>
    </cfRule>
  </conditionalFormatting>
  <conditionalFormatting sqref="BE160 BE162 BE164">
    <cfRule type="cellIs" dxfId="6141" priority="3127" stopIfTrue="1" operator="greaterThan">
      <formula>0.03</formula>
    </cfRule>
    <cfRule type="cellIs" dxfId="6140" priority="3128" stopIfTrue="1" operator="lessThan">
      <formula>-0.03</formula>
    </cfRule>
  </conditionalFormatting>
  <conditionalFormatting sqref="BN160">
    <cfRule type="cellIs" dxfId="6139" priority="3119" stopIfTrue="1" operator="greaterThan">
      <formula>0.03</formula>
    </cfRule>
    <cfRule type="cellIs" dxfId="6138" priority="3120" stopIfTrue="1" operator="lessThan">
      <formula>-0.03</formula>
    </cfRule>
  </conditionalFormatting>
  <conditionalFormatting sqref="BM160 BM162 BM164">
    <cfRule type="cellIs" dxfId="6137" priority="3121" stopIfTrue="1" operator="greaterThan">
      <formula>0.03</formula>
    </cfRule>
    <cfRule type="cellIs" dxfId="6136" priority="3122" stopIfTrue="1" operator="lessThan">
      <formula>-0.03</formula>
    </cfRule>
  </conditionalFormatting>
  <conditionalFormatting sqref="BK382 BK384 BK386">
    <cfRule type="cellIs" dxfId="6135" priority="3111" stopIfTrue="1" operator="greaterThan">
      <formula>0.03</formula>
    </cfRule>
    <cfRule type="cellIs" dxfId="6134" priority="3112" stopIfTrue="1" operator="lessThan">
      <formula>-0.03</formula>
    </cfRule>
  </conditionalFormatting>
  <conditionalFormatting sqref="BL382">
    <cfRule type="cellIs" dxfId="6133" priority="3113" stopIfTrue="1" operator="greaterThan">
      <formula>0.03</formula>
    </cfRule>
    <cfRule type="cellIs" dxfId="6132" priority="3114" stopIfTrue="1" operator="lessThan">
      <formula>-0.03</formula>
    </cfRule>
  </conditionalFormatting>
  <conditionalFormatting sqref="BF382:BH382">
    <cfRule type="cellIs" dxfId="6131" priority="3117" stopIfTrue="1" operator="greaterThan">
      <formula>0.03</formula>
    </cfRule>
    <cfRule type="cellIs" dxfId="6130" priority="3118" stopIfTrue="1" operator="lessThan">
      <formula>-0.03</formula>
    </cfRule>
  </conditionalFormatting>
  <conditionalFormatting sqref="BE382 BE384 BE386">
    <cfRule type="cellIs" dxfId="6129" priority="3115" stopIfTrue="1" operator="greaterThan">
      <formula>0.03</formula>
    </cfRule>
    <cfRule type="cellIs" dxfId="6128" priority="3116" stopIfTrue="1" operator="lessThan">
      <formula>-0.03</formula>
    </cfRule>
  </conditionalFormatting>
  <conditionalFormatting sqref="BN382">
    <cfRule type="cellIs" dxfId="6127" priority="3107" stopIfTrue="1" operator="greaterThan">
      <formula>0.03</formula>
    </cfRule>
    <cfRule type="cellIs" dxfId="6126" priority="3108" stopIfTrue="1" operator="lessThan">
      <formula>-0.03</formula>
    </cfRule>
  </conditionalFormatting>
  <conditionalFormatting sqref="BM382 BM384 BM386">
    <cfRule type="cellIs" dxfId="6125" priority="3109" stopIfTrue="1" operator="greaterThan">
      <formula>0.03</formula>
    </cfRule>
    <cfRule type="cellIs" dxfId="6124" priority="3110" stopIfTrue="1" operator="lessThan">
      <formula>-0.03</formula>
    </cfRule>
  </conditionalFormatting>
  <conditionalFormatting sqref="BU4 BU6 BU8">
    <cfRule type="cellIs" dxfId="6123" priority="3105" stopIfTrue="1" operator="greaterThan">
      <formula>0.03</formula>
    </cfRule>
    <cfRule type="cellIs" dxfId="6122" priority="3106" stopIfTrue="1" operator="lessThan">
      <formula>-0.03</formula>
    </cfRule>
  </conditionalFormatting>
  <conditionalFormatting sqref="BV4">
    <cfRule type="cellIs" dxfId="6121" priority="3103" stopIfTrue="1" operator="greaterThan">
      <formula>0.03</formula>
    </cfRule>
    <cfRule type="cellIs" dxfId="6120" priority="3104" stopIfTrue="1" operator="lessThan">
      <formula>-0.03</formula>
    </cfRule>
  </conditionalFormatting>
  <conditionalFormatting sqref="BV10 BV16 BV22 BV28 BV34 BV40 BV46 BV52 BV58 BV64 BV70 BV76 BV88 BV94 BV100 BV106 BV112 BV118 BV124 BV130 BV136 BV142 BV148 BV154 BV166 BV172 BV178 BV184 BV190 BV196 BV202 BV208 BV214 BV220 BV226 BV232 BV238 BV244 BV250 BV256 BV262 BV268 BV334 BV340 BV346 BV352 BV358 BV364 BV370 BV388 BV394 BV400 BV406 BV412 BV418 BV424 BV430 BV436 BV442 BV448">
    <cfRule type="cellIs" dxfId="6119" priority="3099" stopIfTrue="1" operator="greaterThan">
      <formula>0.03</formula>
    </cfRule>
    <cfRule type="cellIs" dxfId="6118" priority="3100" stopIfTrue="1" operator="lessThan">
      <formula>-0.03</formula>
    </cfRule>
  </conditionalFormatting>
  <conditionalFormatting sqref="BU10 BU12 BU14 BU16 BU18 BU20 BU22 BU24 BU26 BU28 BU30 BU32 BU34 BU36 BU38 BU40 BU42 BU44 BU46 BU48 BU50 BU52 BU54 BU56 BU58 BU60 BU62 BU64 BU66 BU68 BU70 BU72 BU74 BU76 BU78 BU80 BU88 BU90 BU92 BU94 BU96 BU98 BU100 BU102 BU104 BU106 BU108 BU110 BU112 BU114 BU116 BU118 BU120 BU122 BU124 BU126 BU128 BU130 BU132 BU134 BU136 BU138 BU140 BU142 BU144 BU146 BU148 BU150 BU152 BU154 BU156 BU158 BU166 BU168 BU170 BU172 BU174 BU176 BU178 BU180 BU182 BU184 BU186 BU188 BU190 BU192 BU194 BU196 BU198 BU200 BU202 BU204 BU206 BU208 BU210 BU212 BU214 BU216 BU218 BU220 BU222 BU224 BU226 BU228 BU230 BU232 BU234 BU236 BU238 BU240 BU242 BU244 BU246 BU248 BU250 BU252 BU254 BU256 BU258 BU260 BU262 BU264 BU266 BU268 BU270 BU272 BU334 BU336 BU338 BU340 BU342 BU344 BU346 BU348 BU350 BU352 BU354 BU356 BU358 BU360 BU362 BU364 BU366 BU368 BU370 BU372 BU374 BU388 BU390 BU392 BU394 BU396 BU398 BU400 BU402 BU404 BU406 BU408 BU410 BU412 BU414 BU416 BU418 BU420 BU422 BU424 BU426 BU428 BU430 BU432 BU434 BU436 BU438 BU440 BU442 BU444 BU446 BU448 BU450 BU452">
    <cfRule type="cellIs" dxfId="6117" priority="3101" stopIfTrue="1" operator="greaterThan">
      <formula>0.03</formula>
    </cfRule>
    <cfRule type="cellIs" dxfId="6116" priority="3102" stopIfTrue="1" operator="lessThan">
      <formula>-0.03</formula>
    </cfRule>
  </conditionalFormatting>
  <conditionalFormatting sqref="BV160">
    <cfRule type="cellIs" dxfId="6115" priority="3095" stopIfTrue="1" operator="greaterThan">
      <formula>0.03</formula>
    </cfRule>
    <cfRule type="cellIs" dxfId="6114" priority="3096" stopIfTrue="1" operator="lessThan">
      <formula>-0.03</formula>
    </cfRule>
  </conditionalFormatting>
  <conditionalFormatting sqref="BU160 BU162 BU164">
    <cfRule type="cellIs" dxfId="6113" priority="3097" stopIfTrue="1" operator="greaterThan">
      <formula>0.03</formula>
    </cfRule>
    <cfRule type="cellIs" dxfId="6112" priority="3098" stopIfTrue="1" operator="lessThan">
      <formula>-0.03</formula>
    </cfRule>
  </conditionalFormatting>
  <conditionalFormatting sqref="BV382">
    <cfRule type="cellIs" dxfId="6111" priority="3091" stopIfTrue="1" operator="greaterThan">
      <formula>0.03</formula>
    </cfRule>
    <cfRule type="cellIs" dxfId="6110" priority="3092" stopIfTrue="1" operator="lessThan">
      <formula>-0.03</formula>
    </cfRule>
  </conditionalFormatting>
  <conditionalFormatting sqref="BU382 BU384 BU386">
    <cfRule type="cellIs" dxfId="6109" priority="3093" stopIfTrue="1" operator="greaterThan">
      <formula>0.03</formula>
    </cfRule>
    <cfRule type="cellIs" dxfId="6108" priority="3094" stopIfTrue="1" operator="lessThan">
      <formula>-0.03</formula>
    </cfRule>
  </conditionalFormatting>
  <conditionalFormatting sqref="BS4 BS6 BS8">
    <cfRule type="cellIs" dxfId="6107" priority="3089" stopIfTrue="1" operator="greaterThan">
      <formula>0.03</formula>
    </cfRule>
    <cfRule type="cellIs" dxfId="6106" priority="3090" stopIfTrue="1" operator="lessThan">
      <formula>-0.03</formula>
    </cfRule>
  </conditionalFormatting>
  <conditionalFormatting sqref="BT4">
    <cfRule type="cellIs" dxfId="6105" priority="3087" stopIfTrue="1" operator="greaterThan">
      <formula>0.03</formula>
    </cfRule>
    <cfRule type="cellIs" dxfId="6104" priority="3088" stopIfTrue="1" operator="lessThan">
      <formula>-0.03</formula>
    </cfRule>
  </conditionalFormatting>
  <conditionalFormatting sqref="BT10 BT16 BT22 BT28 BT34 BT40 BT46 BT52 BT58 BT64 BT70 BT76 BT88 BT94 BT100 BT106 BT112 BT118 BT124 BT130 BT136 BT142 BT148 BT154 BT166 BT172 BT178 BT184 BT190 BT196 BT202 BT208 BT214 BT220 BT226 BT232 BT238 BT244 BT250 BT256 BT262 BT268 BT334 BT340 BT346 BT352 BT358 BT364 BT370 BT388 BT394 BT400 BT406 BT412 BT418 BT424 BT430 BT436 BT442 BT448">
    <cfRule type="cellIs" dxfId="6103" priority="3083" stopIfTrue="1" operator="greaterThan">
      <formula>0.03</formula>
    </cfRule>
    <cfRule type="cellIs" dxfId="6102" priority="3084" stopIfTrue="1" operator="lessThan">
      <formula>-0.03</formula>
    </cfRule>
  </conditionalFormatting>
  <conditionalFormatting sqref="BS10 BS12 BS14 BS16 BS18 BS20 BS22 BS24 BS26 BS28 BS30 BS32 BS34 BS36 BS38 BS40 BS42 BS44 BS46 BS48 BS50 BS52 BS54 BS56 BS58 BS60 BS62 BS64 BS66 BS68 BS70 BS72 BS74 BS76 BS78 BS80 BS88 BS90 BS92 BS94 BS96 BS98 BS100 BS102 BS104 BS106 BS108 BS110 BS112 BS114 BS116 BS118 BS120 BS122 BS124 BS126 BS128 BS130 BS132 BS134 BS136 BS138 BS140 BS142 BS144 BS146 BS148 BS150 BS152 BS154 BS156 BS158 BS166 BS168 BS170 BS172 BS174 BS176 BS178 BS180 BS182 BS184 BS186 BS188 BS190 BS192 BS194 BS196 BS198 BS200 BS202 BS204 BS206 BS208 BS210 BS212 BS214 BS216 BS218 BS220 BS222 BS224 BS226 BS228 BS230 BS232 BS234 BS236 BS238 BS240 BS242 BS244 BS246 BS248 BS250 BS252 BS254 BS256 BS258 BS260 BS262 BS264 BS266 BS268 BS270 BS272 BS334 BS336 BS338 BS340 BS342 BS344 BS346 BS348 BS350 BS352 BS354 BS356 BS358 BS360 BS362 BS364 BS366 BS368 BS370 BS372 BS374 BS388 BS390 BS392 BS394 BS396 BS398 BS400 BS402 BS404 BS406 BS408 BS410 BS412 BS414 BS416 BS418 BS420 BS422 BS424 BS426 BS428 BS430 BS432 BS434 BS436 BS438 BS440 BS442 BS444 BS446 BS448 BS450 BS452">
    <cfRule type="cellIs" dxfId="6101" priority="3085" stopIfTrue="1" operator="greaterThan">
      <formula>0.03</formula>
    </cfRule>
    <cfRule type="cellIs" dxfId="6100" priority="3086" stopIfTrue="1" operator="lessThan">
      <formula>-0.03</formula>
    </cfRule>
  </conditionalFormatting>
  <conditionalFormatting sqref="BT160">
    <cfRule type="cellIs" dxfId="6099" priority="3079" stopIfTrue="1" operator="greaterThan">
      <formula>0.03</formula>
    </cfRule>
    <cfRule type="cellIs" dxfId="6098" priority="3080" stopIfTrue="1" operator="lessThan">
      <formula>-0.03</formula>
    </cfRule>
  </conditionalFormatting>
  <conditionalFormatting sqref="BS160 BS162 BS164">
    <cfRule type="cellIs" dxfId="6097" priority="3081" stopIfTrue="1" operator="greaterThan">
      <formula>0.03</formula>
    </cfRule>
    <cfRule type="cellIs" dxfId="6096" priority="3082" stopIfTrue="1" operator="lessThan">
      <formula>-0.03</formula>
    </cfRule>
  </conditionalFormatting>
  <conditionalFormatting sqref="BT382">
    <cfRule type="cellIs" dxfId="6095" priority="3075" stopIfTrue="1" operator="greaterThan">
      <formula>0.03</formula>
    </cfRule>
    <cfRule type="cellIs" dxfId="6094" priority="3076" stopIfTrue="1" operator="lessThan">
      <formula>-0.03</formula>
    </cfRule>
  </conditionalFormatting>
  <conditionalFormatting sqref="BS382 BS384 BS386">
    <cfRule type="cellIs" dxfId="6093" priority="3077" stopIfTrue="1" operator="greaterThan">
      <formula>0.03</formula>
    </cfRule>
    <cfRule type="cellIs" dxfId="6092" priority="3078" stopIfTrue="1" operator="lessThan">
      <formula>-0.03</formula>
    </cfRule>
  </conditionalFormatting>
  <conditionalFormatting sqref="BW382 BW384 BW386">
    <cfRule type="cellIs" dxfId="6091" priority="3059" stopIfTrue="1" operator="greaterThan">
      <formula>0.03</formula>
    </cfRule>
    <cfRule type="cellIs" dxfId="6090" priority="3060" stopIfTrue="1" operator="lessThan">
      <formula>-0.03</formula>
    </cfRule>
  </conditionalFormatting>
  <conditionalFormatting sqref="BY4">
    <cfRule type="cellIs" dxfId="6089" priority="3057" stopIfTrue="1" operator="greaterThan">
      <formula>0.03</formula>
    </cfRule>
    <cfRule type="cellIs" dxfId="6088" priority="3058" stopIfTrue="1" operator="lessThan">
      <formula>-0.03</formula>
    </cfRule>
  </conditionalFormatting>
  <conditionalFormatting sqref="BX160">
    <cfRule type="cellIs" dxfId="6087" priority="3065" stopIfTrue="1" operator="greaterThan">
      <formula>0.03</formula>
    </cfRule>
    <cfRule type="cellIs" dxfId="6086" priority="3066" stopIfTrue="1" operator="lessThan">
      <formula>-0.03</formula>
    </cfRule>
  </conditionalFormatting>
  <conditionalFormatting sqref="BW160 BW162 BW164">
    <cfRule type="cellIs" dxfId="6085" priority="3063" stopIfTrue="1" operator="greaterThan">
      <formula>0.03</formula>
    </cfRule>
    <cfRule type="cellIs" dxfId="6084" priority="3064" stopIfTrue="1" operator="lessThan">
      <formula>-0.03</formula>
    </cfRule>
  </conditionalFormatting>
  <conditionalFormatting sqref="BX382">
    <cfRule type="cellIs" dxfId="6083" priority="3061" stopIfTrue="1" operator="greaterThan">
      <formula>0.03</formula>
    </cfRule>
    <cfRule type="cellIs" dxfId="6082" priority="3062" stopIfTrue="1" operator="lessThan">
      <formula>-0.03</formula>
    </cfRule>
  </conditionalFormatting>
  <conditionalFormatting sqref="BY10 BY16 BY22 BY28 BY34 BY40 BY46 BY52 BY58 BY64 BY70 BY76 BY88 BY94 BY100 BY106 BY112 BY118 BY124 BY130 BY136 BY142 BY148 BY154 BY166 BY172 BY178 BY184 BY190 BY196 BY202 BY208 BY214 BY220 BY226 BY232 BY238 BY244 BY250 BY256 BY262 BY268 BY334 BY340 BY346 BY352 BY358 BY364 BY370 BY388 BY394 BY400 BY406 BY412 BY418 BY424 BY430 BY436 BY442 BY448">
    <cfRule type="cellIs" dxfId="6081" priority="3055" stopIfTrue="1" operator="greaterThan">
      <formula>0.03</formula>
    </cfRule>
    <cfRule type="cellIs" dxfId="6080" priority="3056" stopIfTrue="1" operator="lessThan">
      <formula>-0.03</formula>
    </cfRule>
  </conditionalFormatting>
  <conditionalFormatting sqref="BY160">
    <cfRule type="cellIs" dxfId="6079" priority="3053" stopIfTrue="1" operator="greaterThan">
      <formula>0.03</formula>
    </cfRule>
    <cfRule type="cellIs" dxfId="6078" priority="3054" stopIfTrue="1" operator="lessThan">
      <formula>-0.03</formula>
    </cfRule>
  </conditionalFormatting>
  <conditionalFormatting sqref="BY382">
    <cfRule type="cellIs" dxfId="6077" priority="3051" stopIfTrue="1" operator="greaterThan">
      <formula>0.03</formula>
    </cfRule>
    <cfRule type="cellIs" dxfId="6076" priority="3052" stopIfTrue="1" operator="lessThan">
      <formula>-0.03</formula>
    </cfRule>
  </conditionalFormatting>
  <conditionalFormatting sqref="BZ10 BZ16 BZ22 BZ28 BZ34 BZ40 BZ46 BZ52 BZ58 BZ64 BZ70 BZ76 BZ88 BZ94 BZ100 BZ106 BZ112 BZ118 BZ124 BZ130 BZ136 BZ142 BZ148 BZ154 BZ166 BZ172 BZ178 BZ184 BZ190 BZ196 BZ202 BZ208 BZ214 BZ220 BZ226 BZ232 BZ238 BZ244 BZ250 BZ256 BZ262 BZ268 BZ334 BZ340 BZ346 BZ352 BZ358 BZ364 BZ370 BZ388 BZ394 BZ400 BZ406 BZ412 BZ418 BZ424 BZ430 BZ436 BZ442 BZ448">
    <cfRule type="cellIs" dxfId="6075" priority="3047" stopIfTrue="1" operator="greaterThan">
      <formula>0.03</formula>
    </cfRule>
    <cfRule type="cellIs" dxfId="6074" priority="3048" stopIfTrue="1" operator="lessThan">
      <formula>-0.03</formula>
    </cfRule>
  </conditionalFormatting>
  <conditionalFormatting sqref="BZ4">
    <cfRule type="cellIs" dxfId="6073" priority="3049" stopIfTrue="1" operator="greaterThan">
      <formula>0.03</formula>
    </cfRule>
    <cfRule type="cellIs" dxfId="6072" priority="3050" stopIfTrue="1" operator="lessThan">
      <formula>-0.03</formula>
    </cfRule>
  </conditionalFormatting>
  <conditionalFormatting sqref="BZ160">
    <cfRule type="cellIs" dxfId="6071" priority="3045" stopIfTrue="1" operator="greaterThan">
      <formula>0.03</formula>
    </cfRule>
    <cfRule type="cellIs" dxfId="6070" priority="3046" stopIfTrue="1" operator="lessThan">
      <formula>-0.03</formula>
    </cfRule>
  </conditionalFormatting>
  <conditionalFormatting sqref="BZ382">
    <cfRule type="cellIs" dxfId="6069" priority="3043" stopIfTrue="1" operator="greaterThan">
      <formula>0.03</formula>
    </cfRule>
    <cfRule type="cellIs" dxfId="6068" priority="3044" stopIfTrue="1" operator="lessThan">
      <formula>-0.03</formula>
    </cfRule>
  </conditionalFormatting>
  <conditionalFormatting sqref="BX4">
    <cfRule type="cellIs" dxfId="6067" priority="3073" stopIfTrue="1" operator="greaterThan">
      <formula>0.03</formula>
    </cfRule>
    <cfRule type="cellIs" dxfId="6066" priority="3074" stopIfTrue="1" operator="lessThan">
      <formula>-0.03</formula>
    </cfRule>
  </conditionalFormatting>
  <conditionalFormatting sqref="BW4 BW6 BW8">
    <cfRule type="cellIs" dxfId="6065" priority="3071" stopIfTrue="1" operator="greaterThan">
      <formula>0.03</formula>
    </cfRule>
    <cfRule type="cellIs" dxfId="6064" priority="3072" stopIfTrue="1" operator="lessThan">
      <formula>-0.03</formula>
    </cfRule>
  </conditionalFormatting>
  <conditionalFormatting sqref="CA382">
    <cfRule type="cellIs" dxfId="6063" priority="3027" stopIfTrue="1" operator="greaterThan">
      <formula>0.03</formula>
    </cfRule>
    <cfRule type="cellIs" dxfId="6062" priority="3028" stopIfTrue="1" operator="lessThan">
      <formula>-0.03</formula>
    </cfRule>
  </conditionalFormatting>
  <conditionalFormatting sqref="BX10 BX16 BX22 BX28 BX34 BX40 BX46 BX52 BX58 BX64 BX70 BX76 BX88 BX94 BX100 BX106 BX112 BX118 BX124 BX130 BX136 BX142 BX148 BX154 BX166 BX172 BX178 BX184 BX190 BX196 BX202 BX208 BX214 BX220 BX226 BX232 BX238 BX244 BX250 BX256 BX262 BX268 BX334 BX340 BX346 BX352 BX358 BX364 BX370 BX388 BX394 BX400 BX406 BX412 BX418 BX424 BX430 BX436 BX442 BX448">
    <cfRule type="cellIs" dxfId="6061" priority="3069" stopIfTrue="1" operator="greaterThan">
      <formula>0.03</formula>
    </cfRule>
    <cfRule type="cellIs" dxfId="6060" priority="3070" stopIfTrue="1" operator="lessThan">
      <formula>-0.03</formula>
    </cfRule>
  </conditionalFormatting>
  <conditionalFormatting sqref="BW10 BW12 BW14 BW16 BW18 BW20 BW22 BW24 BW26 BW28 BW30 BW32 BW34 BW36 BW38 BW40 BW42 BW44 BW46 BW48 BW50 BW52 BW54 BW56 BW58 BW60 BW62 BW64 BW66 BW68 BW70 BW72 BW74 BW76 BW78 BW80 BW88 BW90 BW92 BW94 BW96 BW98 BW100 BW102 BW104 BW106 BW108 BW110 BW112 BW114 BW116 BW118 BW120 BW122 BW124 BW126 BW128 BW130 BW132 BW134 BW136 BW138 BW140 BW142 BW144 BW146 BW148 BW150 BW152 BW154 BW156 BW158 BW166 BW168 BW170 BW172 BW174 BW176 BW178 BW180 BW182 BW184 BW186 BW188 BW190 BW192 BW194 BW196 BW198 BW200 BW202 BW204 BW206 BW208 BW210 BW212 BW214 BW216 BW218 BW220 BW222 BW224 BW226 BW228 BW230 BW232 BW234 BW236 BW238 BW240 BW242 BW244 BW246 BW248 BW250 BW252 BW254 BW256 BW258 BW260 BW262 BW264 BW266 BW268 BW270 BW272 BW334 BW336 BW338 BW340 BW342 BW344 BW346 BW348 BW350 BW352 BW354 BW356 BW358 BW360 BW362 BW364 BW366 BW368 BW370 BW372 BW374 BW388 BW390 BW392 BW394 BW396 BW398 BW400 BW402 BW404 BW406 BW408 BW410 BW412 BW414 BW416 BW418 BW420 BW422 BW424 BW426 BW428 BW430 BW432 BW434 BW436 BW438 BW440 BW442 BW444 BW446 BW448 BW450 BW452">
    <cfRule type="cellIs" dxfId="6059" priority="3067" stopIfTrue="1" operator="greaterThan">
      <formula>0.03</formula>
    </cfRule>
    <cfRule type="cellIs" dxfId="6058" priority="3068" stopIfTrue="1" operator="lessThan">
      <formula>-0.03</formula>
    </cfRule>
  </conditionalFormatting>
  <conditionalFormatting sqref="CA160">
    <cfRule type="cellIs" dxfId="6057" priority="3029" stopIfTrue="1" operator="greaterThan">
      <formula>0.03</formula>
    </cfRule>
    <cfRule type="cellIs" dxfId="6056" priority="3030" stopIfTrue="1" operator="lessThan">
      <formula>-0.03</formula>
    </cfRule>
  </conditionalFormatting>
  <conditionalFormatting sqref="CA4">
    <cfRule type="cellIs" dxfId="6055" priority="3033" stopIfTrue="1" operator="greaterThan">
      <formula>0.03</formula>
    </cfRule>
    <cfRule type="cellIs" dxfId="6054" priority="3034" stopIfTrue="1" operator="lessThan">
      <formula>-0.03</formula>
    </cfRule>
  </conditionalFormatting>
  <conditionalFormatting sqref="CA10 CA16 CA22 CA28 CA34 CA40 CA46 CA52 CA58 CA64 CA70 CA76 CA88 CA94 CA100 CA106 CA112 CA118 CA124 CA130 CA136 CA142 CA148 CA154 CA166 CA172 CA178 CA184 CA190 CA196 CA202 CA208 CA214 CA220 CA226 CA232 CA238 CA244 CA250 CA256 CA262 CA268 CA334 CA340 CA346 CA352 CA358 CA364 CA370 CA388 CA394 CA400 CA406 CA412 CA418 CA424 CA430 CA436 CA442 CA448">
    <cfRule type="cellIs" dxfId="6053" priority="3031" stopIfTrue="1" operator="greaterThan">
      <formula>0.03</formula>
    </cfRule>
    <cfRule type="cellIs" dxfId="6052" priority="3032" stopIfTrue="1" operator="lessThan">
      <formula>-0.03</formula>
    </cfRule>
  </conditionalFormatting>
  <conditionalFormatting sqref="BI4">
    <cfRule type="cellIs" dxfId="6051" priority="3041" stopIfTrue="1" operator="greaterThan">
      <formula>0.03</formula>
    </cfRule>
    <cfRule type="cellIs" dxfId="6050" priority="3042" stopIfTrue="1" operator="lessThan">
      <formula>-0.03</formula>
    </cfRule>
  </conditionalFormatting>
  <conditionalFormatting sqref="BI10 BI16 BI22 BI28 BI34 BI40 BI46 BI52 BI58 BI64 BI70 BI76 BI88 BI94 BI100 BI106 BI112 BI118 BI124 BI130 BI136 BI142 BI148 BI154 BI166 BI172 BI178 BI184 BI190 BI196 BI202 BI208 BI214 BI220 BI226 BI232 BI238 BI244 BI250 BI256 BI262 BI268 BI334 BI340 BI346 BI352 BI358 BI364 BI370 BI388 BI394 BI400 BI406 BI412 BI418 BI424 BI430 BI436 BI442 BI448">
    <cfRule type="cellIs" dxfId="6049" priority="3039" stopIfTrue="1" operator="greaterThan">
      <formula>0.03</formula>
    </cfRule>
    <cfRule type="cellIs" dxfId="6048" priority="3040" stopIfTrue="1" operator="lessThan">
      <formula>-0.03</formula>
    </cfRule>
  </conditionalFormatting>
  <conditionalFormatting sqref="BI160">
    <cfRule type="cellIs" dxfId="6047" priority="3037" stopIfTrue="1" operator="greaterThan">
      <formula>0.03</formula>
    </cfRule>
    <cfRule type="cellIs" dxfId="6046" priority="3038" stopIfTrue="1" operator="lessThan">
      <formula>-0.03</formula>
    </cfRule>
  </conditionalFormatting>
  <conditionalFormatting sqref="BI382">
    <cfRule type="cellIs" dxfId="6045" priority="3035" stopIfTrue="1" operator="greaterThan">
      <formula>0.03</formula>
    </cfRule>
    <cfRule type="cellIs" dxfId="6044" priority="3036" stopIfTrue="1" operator="lessThan">
      <formula>-0.03</formula>
    </cfRule>
  </conditionalFormatting>
  <conditionalFormatting sqref="BJ4 BJ10 BJ16 BJ22 BJ28 BJ34 BJ40 BJ46 BJ52 BJ58 BJ64 BJ70 BJ76 BJ88 BJ94 BJ100 BJ106 BJ112 BJ118 BJ124 BJ130 BJ136 BJ142 BJ148 BJ154 BJ160 BJ166 BJ172 BJ178 BJ184 BJ190 BJ196 BJ202 BJ208 BJ214 BJ220 BJ226 BJ232 BJ238 BJ244 BJ250 BJ256 BJ262 BJ268 BJ334 BJ340 BJ346 BJ352 BJ358 BJ364 BJ370 BJ382 BJ388 BJ394 BJ400 BJ406 BJ412 BJ418 BJ424 BJ430 BJ436 BJ442 BJ448">
    <cfRule type="cellIs" dxfId="6043" priority="3025" stopIfTrue="1" operator="greaterThan">
      <formula>0.03</formula>
    </cfRule>
    <cfRule type="cellIs" dxfId="6042" priority="3026" stopIfTrue="1" operator="lessThan">
      <formula>-0.03</formula>
    </cfRule>
  </conditionalFormatting>
  <conditionalFormatting sqref="CB4 CB10 CB16 CB22 CB28 CB34 CB40 CB46 CB52 CB58 CB64 CB70 CB76 CB88 CB94 CB100 CB106 CB112 CB118 CB124 CB130 CB136 CB142 CB148 CB154 CB160 CB166 CB172 CB178 CB184 CB190 CB196 CB202 CB208 CB214 CB220 CB226 CB232 CB238 CB244 CB250 CB256 CB262 CB268 CB334 CB340 CB346 CB352 CB358 CB364 CB370 CB382 CB388 CB394 CB400 CB406 CB412 CB418 CB424 CB430 CB436 CB442 CB448">
    <cfRule type="cellIs" dxfId="6041" priority="3023" stopIfTrue="1" operator="greaterThan">
      <formula>0.03</formula>
    </cfRule>
    <cfRule type="cellIs" dxfId="6040" priority="3024" stopIfTrue="1" operator="lessThan">
      <formula>-0.03</formula>
    </cfRule>
  </conditionalFormatting>
  <conditionalFormatting sqref="CF4">
    <cfRule type="cellIs" dxfId="6039" priority="3021" stopIfTrue="1" operator="greaterThan">
      <formula>0.03</formula>
    </cfRule>
    <cfRule type="cellIs" dxfId="6038" priority="3022" stopIfTrue="1" operator="lessThan">
      <formula>-0.03</formula>
    </cfRule>
  </conditionalFormatting>
  <conditionalFormatting sqref="CE4 CE6 CE8">
    <cfRule type="cellIs" dxfId="6037" priority="3019" stopIfTrue="1" operator="greaterThan">
      <formula>0.03</formula>
    </cfRule>
    <cfRule type="cellIs" dxfId="6036" priority="3020" stopIfTrue="1" operator="lessThan">
      <formula>-0.03</formula>
    </cfRule>
  </conditionalFormatting>
  <conditionalFormatting sqref="CE4:CH4">
    <cfRule type="cellIs" dxfId="6035" priority="3017" stopIfTrue="1" operator="greaterThan">
      <formula>0.03</formula>
    </cfRule>
    <cfRule type="cellIs" dxfId="6034" priority="3018" stopIfTrue="1" operator="lessThan">
      <formula>-0.03</formula>
    </cfRule>
  </conditionalFormatting>
  <conditionalFormatting sqref="CH4">
    <cfRule type="cellIs" dxfId="6033" priority="3015" stopIfTrue="1" operator="greaterThan">
      <formula>0.03</formula>
    </cfRule>
    <cfRule type="cellIs" dxfId="6032" priority="3016" stopIfTrue="1" operator="lessThan">
      <formula>-0.03</formula>
    </cfRule>
  </conditionalFormatting>
  <conditionalFormatting sqref="CG4 CG6 CG8">
    <cfRule type="cellIs" dxfId="6031" priority="3013" stopIfTrue="1" operator="greaterThan">
      <formula>0.03</formula>
    </cfRule>
    <cfRule type="cellIs" dxfId="6030" priority="3014" stopIfTrue="1" operator="lessThan">
      <formula>-0.03</formula>
    </cfRule>
  </conditionalFormatting>
  <conditionalFormatting sqref="CF10 CF16 CF22 CF28 CF34 CF40 CF46 CF52 CF58 CF64 CF70 CF76 CF88 CF94 CF100 CF106 CF112 CF118 CF124 CF130 CF136 CF142 CF148 CF154 CF160 CF166 CF172 CF178 CF184 CF190 CF196 CF202 CF208 CF214 CF220 CF226 CF232 CF238 CF244 CF250 CF256 CF262 CF268 CF334 CF340 CF346 CF352 CF358 CF364 CF370 CF382 CF388 CF394 CF400 CF406 CF412 CF418 CF424 CF430 CF436 CF442 CF448">
    <cfRule type="cellIs" dxfId="6029" priority="3011" stopIfTrue="1" operator="greaterThan">
      <formula>0.03</formula>
    </cfRule>
    <cfRule type="cellIs" dxfId="6028" priority="3012" stopIfTrue="1" operator="lessThan">
      <formula>-0.03</formula>
    </cfRule>
  </conditionalFormatting>
  <conditionalFormatting sqref="CE10 CE12 CE14 CE16 CE18 CE20 CE22 CE24 CE26 CE28 CE30 CE32 CE34 CE36 CE38 CE40 CE42 CE44 CE46 CE48 CE50 CE52 CE54 CE56 CE58 CE60 CE62 CE64 CE66 CE68 CE70 CE72 CE74 CE76 CE78 CE80 CE88 CE90 CE92 CE94 CE96 CE98 CE100 CE102 CE104 CE106 CE108 CE110 CE112 CE114 CE116 CE118 CE120 CE122 CE124 CE126 CE128 CE130 CE132 CE134 CE136 CE138 CE140 CE142 CE144 CE146 CE148 CE150 CE152 CE154 CE156 CE158 CE160 CE162 CE164 CE166 CE168 CE170 CE172 CE174 CE176 CE178 CE180 CE182 CE184 CE186 CE188 CE190 CE192 CE194 CE196 CE198 CE200 CE202 CE204 CE206 CE208 CE210 CE212 CE214 CE216 CE218 CE220 CE222 CE224 CE226 CE228 CE230 CE232 CE234 CE236 CE238 CE240 CE242 CE244 CE246 CE248 CE250 CE252 CE254 CE256 CE258 CE260 CE262 CE264 CE266 CE268 CE270 CE272 CE334 CE336 CE338 CE340 CE342 CE344 CE346 CE348 CE350 CE352 CE354 CE356 CE358 CE360 CE362 CE364 CE366 CE368 CE370 CE372 CE374 CE382 CE384 CE386 CE388 CE390 CE392 CE394 CE396 CE398 CE400 CE402 CE404 CE406 CE408 CE410 CE412 CE414 CE416 CE418 CE420 CE422 CE424 CE426 CE428 CE430 CE432 CE434 CE436 CE438 CE440 CE442 CE444 CE446 CE448 CE450 CE452">
    <cfRule type="cellIs" dxfId="6027" priority="3009" stopIfTrue="1" operator="greaterThan">
      <formula>0.03</formula>
    </cfRule>
    <cfRule type="cellIs" dxfId="6026" priority="3010" stopIfTrue="1" operator="lessThan">
      <formula>-0.03</formula>
    </cfRule>
  </conditionalFormatting>
  <conditionalFormatting sqref="CE10:CH10 CE16:CH16 CE22:CH22 CE28:CH28 CE34:CH34 CE40:CH40 CE46:CH46 CE52:CH52 CE58:CH58 CE64:CH64 CE70:CH70 CE76:CH76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334:CH334 CE340:CH340 CE346:CH346 CE352:CH352 CE358:CH358 CE364:CH364 CE370:CH370 CE382:CH382 CE388:CH388 CE394:CH394 CE400:CH400 CE406:CH406 CE412:CH412 CE418:CH418 CE424:CH424 CE430:CH430 CE436:CH436 CE442:CH442 CE448:CH448">
    <cfRule type="cellIs" dxfId="6025" priority="3007" stopIfTrue="1" operator="greaterThan">
      <formula>0.03</formula>
    </cfRule>
    <cfRule type="cellIs" dxfId="6024" priority="3008" stopIfTrue="1" operator="lessThan">
      <formula>-0.03</formula>
    </cfRule>
  </conditionalFormatting>
  <conditionalFormatting sqref="CH10 CH16 CH22 CH28 CH34 CH40 CH46 CH52 CH58 CH64 CH70 CH76 CH88 CH94 CH100 CH106 CH112 CH118 CH124 CH130 CH136 CH142 CH148 CH154 CH160 CH166 CH172 CH178 CH184 CH190 CH196 CH202 CH208 CH214 CH220 CH226 CH232 CH238 CH244 CH250 CH256 CH262 CH268 CH334 CH340 CH346 CH352 CH358 CH364 CH370 CH382 CH388 CH394 CH400 CH406 CH412 CH418 CH424 CH430 CH436 CH442 CH448">
    <cfRule type="cellIs" dxfId="6023" priority="3005" stopIfTrue="1" operator="greaterThan">
      <formula>0.03</formula>
    </cfRule>
    <cfRule type="cellIs" dxfId="6022" priority="3006" stopIfTrue="1" operator="lessThan">
      <formula>-0.03</formula>
    </cfRule>
  </conditionalFormatting>
  <conditionalFormatting sqref="CG10 CG12 CG14 CG16 CG18 CG20 CG22 CG24 CG26 CG28 CG30 CG32 CG34 CG36 CG38 CG40 CG42 CG44 CG46 CG48 CG50 CG52 CG54 CG56 CG58 CG60 CG62 CG64 CG66 CG68 CG70 CG72 CG74 CG76 CG78 CG80 CG88 CG90 CG92 CG94 CG96 CG98 CG100 CG102 CG104 CG106 CG108 CG110 CG112 CG114 CG116 CG118 CG120 CG122 CG124 CG126 CG128 CG130 CG132 CG134 CG136 CG138 CG140 CG142 CG144 CG146 CG148 CG150 CG152 CG154 CG156 CG158 CG160 CG162 CG164 CG166 CG168 CG170 CG172 CG174 CG176 CG178 CG180 CG182 CG184 CG186 CG188 CG190 CG192 CG194 CG196 CG198 CG200 CG202 CG204 CG206 CG208 CG210 CG212 CG214 CG216 CG218 CG220 CG222 CG224 CG226 CG228 CG230 CG232 CG234 CG236 CG238 CG240 CG242 CG244 CG246 CG248 CG250 CG252 CG254 CG256 CG258 CG260 CG262 CG264 CG266 CG268 CG270 CG272 CG334 CG336 CG338 CG340 CG342 CG344 CG346 CG348 CG350 CG352 CG354 CG356 CG358 CG360 CG362 CG364 CG366 CG368 CG370 CG372 CG374 CG382 CG384 CG386 CG388 CG390 CG392 CG394 CG396 CG398 CG400 CG402 CG404 CG406 CG408 CG410 CG412 CG414 CG416 CG418 CG420 CG422 CG424 CG426 CG428 CG430 CG432 CG434 CG436 CG438 CG440 CG442 CG444 CG446 CG448 CG450 CG452">
    <cfRule type="cellIs" dxfId="6021" priority="3003" stopIfTrue="1" operator="greaterThan">
      <formula>0.03</formula>
    </cfRule>
    <cfRule type="cellIs" dxfId="6020" priority="3004" stopIfTrue="1" operator="lessThan">
      <formula>-0.03</formula>
    </cfRule>
  </conditionalFormatting>
  <conditionalFormatting sqref="BP4">
    <cfRule type="cellIs" dxfId="6019" priority="3001" stopIfTrue="1" operator="greaterThan">
      <formula>0.03</formula>
    </cfRule>
    <cfRule type="cellIs" dxfId="6018" priority="3002" stopIfTrue="1" operator="lessThan">
      <formula>-0.03</formula>
    </cfRule>
  </conditionalFormatting>
  <conditionalFormatting sqref="BO4 BO6 BO8">
    <cfRule type="cellIs" dxfId="6017" priority="2999" stopIfTrue="1" operator="greaterThan">
      <formula>0.03</formula>
    </cfRule>
    <cfRule type="cellIs" dxfId="6016" priority="3000" stopIfTrue="1" operator="lessThan">
      <formula>-0.03</formula>
    </cfRule>
  </conditionalFormatting>
  <conditionalFormatting sqref="BO4:BR4">
    <cfRule type="cellIs" dxfId="6015" priority="2997" stopIfTrue="1" operator="greaterThan">
      <formula>0.03</formula>
    </cfRule>
    <cfRule type="cellIs" dxfId="6014" priority="2998" stopIfTrue="1" operator="lessThan">
      <formula>-0.03</formula>
    </cfRule>
  </conditionalFormatting>
  <conditionalFormatting sqref="BP10 BP16 BP22 BP28 BP34 BP40 BP46 BP52 BP58 BP64 BP70 BP76 BP88 BP94 BP100 BP106 BP112 BP118 BP124 BP130 BP136 BP142 BP148 BP154 BP166 BP172 BP178 BP184 BP190 BP196 BP202 BP208 BP214 BP220 BP226 BP232 BP238 BP244 BP250 BP256 BP262 BP268 BP334 BP340 BP346 BP352 BP358 BP364 BP370 BP388 BP394 BP400 BP406 BP412 BP418 BP424 BP430 BP436 BP442 BP448">
    <cfRule type="cellIs" dxfId="6013" priority="2995" stopIfTrue="1" operator="greaterThan">
      <formula>0.03</formula>
    </cfRule>
    <cfRule type="cellIs" dxfId="6012" priority="2996" stopIfTrue="1" operator="lessThan">
      <formula>-0.03</formula>
    </cfRule>
  </conditionalFormatting>
  <conditionalFormatting sqref="BO10:BR10 BO16:BR16 BO22:BR22 BO28:BR28 BO34:BR34 BO40:BR40 BO46:BR46 BO52:BR52 BO58:BR58 BO64:BR64 BO70:BR70 BO76:BR76 BO88:BR88 BO94:BR94 BO100:BR100 BO106:BR106 BO112:BR112 BO118:BR118 BO124:BR124 BO130:BR130 BO136:BR136 BO142:BR142 BO148:BR148 BO154:BR154 BO166:BR166 BO172:BR172 BO178:BR178 BO184:BR184 BO190:BR190 BO196:BR196 BO202:BR202 BO208:BR208 BO214:BR214 BO220:BR220 BO226:BR226 BO232:BR232 BO238:BR238 BO244:BR244 BO250:BR250 BO256:BR256 BO262:BR262 BO268:BR268 BO334:BR334 BO340:BR340 BO346:BR346 BO352:BR352 BO358:BR358 BO364:BR364 BO370:BR370 BO388:BR388 BO394:BR394 BO400:BR400 BO406:BR406 BO412:BR412 BO418:BR418 BO424:BR424 BO430:BR430 BO436:BR436 BO442:BR442 BO448:BR448">
    <cfRule type="cellIs" dxfId="6011" priority="2991" stopIfTrue="1" operator="greaterThan">
      <formula>0.03</formula>
    </cfRule>
    <cfRule type="cellIs" dxfId="6010" priority="2992" stopIfTrue="1" operator="lessThan">
      <formula>-0.03</formula>
    </cfRule>
  </conditionalFormatting>
  <conditionalFormatting sqref="BO10 BO12 BO14 BO16 BO18 BO20 BO22 BO24 BO26 BO28 BO30 BO32 BO34 BO36 BO38 BO40 BO42 BO44 BO46 BO48 BO50 BO52 BO54 BO56 BO58 BO60 BO62 BO64 BO66 BO68 BO70 BO72 BO74 BO76 BO78 BO80 BO88 BO90 BO92 BO94 BO96 BO98 BO100 BO102 BO104 BO106 BO108 BO110 BO112 BO114 BO116 BO118 BO120 BO122 BO124 BO126 BO128 BO130 BO132 BO134 BO136 BO138 BO140 BO142 BO144 BO146 BO148 BO150 BO152 BO154 BO156 BO158 BO166 BO168 BO170 BO172 BO174 BO176 BO178 BO180 BO182 BO184 BO186 BO188 BO190 BO192 BO194 BO196 BO198 BO200 BO202 BO204 BO206 BO208 BO210 BO212 BO214 BO216 BO218 BO220 BO222 BO224 BO226 BO228 BO230 BO232 BO234 BO236 BO238 BO240 BO242 BO244 BO246 BO248 BO250 BO252 BO254 BO256 BO258 BO260 BO262 BO264 BO266 BO268 BO270 BO272 BO334 BO336 BO338 BO340 BO342 BO344 BO346 BO348 BO350 BO352 BO354 BO356 BO358 BO360 BO362 BO364 BO366 BO368 BO370 BO372 BO374 BO388 BO390 BO392 BO394 BO396 BO398 BO400 BO402 BO404 BO406 BO408 BO410 BO412 BO414 BO416 BO418 BO420 BO422 BO424 BO426 BO428 BO430 BO432 BO434 BO436 BO438 BO440 BO442 BO444 BO446 BO448 BO450 BO452">
    <cfRule type="cellIs" dxfId="6009" priority="2993" stopIfTrue="1" operator="greaterThan">
      <formula>0.03</formula>
    </cfRule>
    <cfRule type="cellIs" dxfId="6008" priority="2994" stopIfTrue="1" operator="lessThan">
      <formula>-0.03</formula>
    </cfRule>
  </conditionalFormatting>
  <conditionalFormatting sqref="BP160">
    <cfRule type="cellIs" dxfId="6007" priority="2989" stopIfTrue="1" operator="greaterThan">
      <formula>0.03</formula>
    </cfRule>
    <cfRule type="cellIs" dxfId="6006" priority="2990" stopIfTrue="1" operator="lessThan">
      <formula>-0.03</formula>
    </cfRule>
  </conditionalFormatting>
  <conditionalFormatting sqref="BO160:BR160">
    <cfRule type="cellIs" dxfId="6005" priority="2985" stopIfTrue="1" operator="greaterThan">
      <formula>0.03</formula>
    </cfRule>
    <cfRule type="cellIs" dxfId="6004" priority="2986" stopIfTrue="1" operator="lessThan">
      <formula>-0.03</formula>
    </cfRule>
  </conditionalFormatting>
  <conditionalFormatting sqref="BO160 BO162 BO164">
    <cfRule type="cellIs" dxfId="6003" priority="2987" stopIfTrue="1" operator="greaterThan">
      <formula>0.03</formula>
    </cfRule>
    <cfRule type="cellIs" dxfId="6002" priority="2988" stopIfTrue="1" operator="lessThan">
      <formula>-0.03</formula>
    </cfRule>
  </conditionalFormatting>
  <conditionalFormatting sqref="BP382">
    <cfRule type="cellIs" dxfId="6001" priority="2983" stopIfTrue="1" operator="greaterThan">
      <formula>0.03</formula>
    </cfRule>
    <cfRule type="cellIs" dxfId="6000" priority="2984" stopIfTrue="1" operator="lessThan">
      <formula>-0.03</formula>
    </cfRule>
  </conditionalFormatting>
  <conditionalFormatting sqref="BO382:BR382">
    <cfRule type="cellIs" dxfId="5999" priority="2979" stopIfTrue="1" operator="greaterThan">
      <formula>0.03</formula>
    </cfRule>
    <cfRule type="cellIs" dxfId="5998" priority="2980" stopIfTrue="1" operator="lessThan">
      <formula>-0.03</formula>
    </cfRule>
  </conditionalFormatting>
  <conditionalFormatting sqref="BO382 BO384 BO386">
    <cfRule type="cellIs" dxfId="5997" priority="2981" stopIfTrue="1" operator="greaterThan">
      <formula>0.03</formula>
    </cfRule>
    <cfRule type="cellIs" dxfId="5996" priority="2982" stopIfTrue="1" operator="lessThan">
      <formula>-0.03</formula>
    </cfRule>
  </conditionalFormatting>
  <conditionalFormatting sqref="BR4">
    <cfRule type="cellIs" dxfId="5995" priority="2977" stopIfTrue="1" operator="greaterThan">
      <formula>0.03</formula>
    </cfRule>
    <cfRule type="cellIs" dxfId="5994" priority="2978" stopIfTrue="1" operator="lessThan">
      <formula>-0.03</formula>
    </cfRule>
  </conditionalFormatting>
  <conditionalFormatting sqref="BR10 BR16 BR22 BR28 BR34 BR40 BR46 BR52 BR58 BR64 BR70 BR76 BR88 BR94 BR100 BR106 BR112 BR118 BR124 BR130 BR136 BR142 BR148 BR154 BR166 BR172 BR178 BR184 BR190 BR196 BR202 BR208 BR214 BR220 BR226 BR232 BR238 BR244 BR250 BR256 BR262 BR268 BR334 BR340 BR346 BR352 BR358 BR364 BR370 BR388 BR394 BR400 BR406 BR412 BR418 BR424 BR430 BR436 BR442 BR448">
    <cfRule type="cellIs" dxfId="5993" priority="2973" stopIfTrue="1" operator="greaterThan">
      <formula>0.03</formula>
    </cfRule>
    <cfRule type="cellIs" dxfId="5992" priority="2974" stopIfTrue="1" operator="lessThan">
      <formula>-0.03</formula>
    </cfRule>
  </conditionalFormatting>
  <conditionalFormatting sqref="BQ4 BQ6 BQ8">
    <cfRule type="cellIs" dxfId="5991" priority="2975" stopIfTrue="1" operator="greaterThan">
      <formula>0.03</formula>
    </cfRule>
    <cfRule type="cellIs" dxfId="5990" priority="2976" stopIfTrue="1" operator="lessThan">
      <formula>-0.03</formula>
    </cfRule>
  </conditionalFormatting>
  <conditionalFormatting sqref="BQ10 BQ12 BQ14 BQ16 BQ18 BQ20 BQ22 BQ24 BQ26 BQ28 BQ30 BQ32 BQ34 BQ36 BQ38 BQ40 BQ42 BQ44 BQ46 BQ48 BQ50 BQ52 BQ54 BQ56 BQ58 BQ60 BQ62 BQ64 BQ66 BQ68 BQ70 BQ72 BQ74 BQ76 BQ78 BQ80 BQ88 BQ90 BQ92 BQ94 BQ96 BQ98 BQ100 BQ102 BQ104 BQ106 BQ108 BQ110 BQ112 BQ114 BQ116 BQ118 BQ120 BQ122 BQ124 BQ126 BQ128 BQ130 BQ132 BQ134 BQ136 BQ138 BQ140 BQ142 BQ144 BQ146 BQ148 BQ150 BQ152 BQ154 BQ156 BQ158 BQ166 BQ168 BQ170 BQ172 BQ174 BQ176 BQ178 BQ180 BQ182 BQ184 BQ186 BQ188 BQ190 BQ192 BQ194 BQ196 BQ198 BQ200 BQ202 BQ204 BQ206 BQ208 BQ210 BQ212 BQ214 BQ216 BQ218 BQ220 BQ222 BQ224 BQ226 BQ228 BQ230 BQ232 BQ234 BQ236 BQ238 BQ240 BQ242 BQ244 BQ246 BQ248 BQ250 BQ252 BQ254 BQ256 BQ258 BQ260 BQ262 BQ264 BQ266 BQ268 BQ270 BQ272 BQ334 BQ336 BQ338 BQ340 BQ342 BQ344 BQ346 BQ348 BQ350 BQ352 BQ354 BQ356 BQ358 BQ360 BQ362 BQ364 BQ366 BQ368 BQ370 BQ372 BQ374 BQ388 BQ390 BQ392 BQ394 BQ396 BQ398 BQ400 BQ402 BQ404 BQ406 BQ408 BQ410 BQ412 BQ414 BQ416 BQ418 BQ420 BQ422 BQ424 BQ426 BQ428 BQ430 BQ432 BQ434 BQ436 BQ438 BQ440 BQ442 BQ444 BQ446 BQ448 BQ450 BQ452">
    <cfRule type="cellIs" dxfId="5989" priority="2971" stopIfTrue="1" operator="greaterThan">
      <formula>0.03</formula>
    </cfRule>
    <cfRule type="cellIs" dxfId="5988" priority="2972" stopIfTrue="1" operator="lessThan">
      <formula>-0.03</formula>
    </cfRule>
  </conditionalFormatting>
  <conditionalFormatting sqref="BR160">
    <cfRule type="cellIs" dxfId="5987" priority="2969" stopIfTrue="1" operator="greaterThan">
      <formula>0.03</formula>
    </cfRule>
    <cfRule type="cellIs" dxfId="5986" priority="2970" stopIfTrue="1" operator="lessThan">
      <formula>-0.03</formula>
    </cfRule>
  </conditionalFormatting>
  <conditionalFormatting sqref="BQ160 BQ162 BQ164">
    <cfRule type="cellIs" dxfId="5985" priority="2967" stopIfTrue="1" operator="greaterThan">
      <formula>0.03</formula>
    </cfRule>
    <cfRule type="cellIs" dxfId="5984" priority="2968" stopIfTrue="1" operator="lessThan">
      <formula>-0.03</formula>
    </cfRule>
  </conditionalFormatting>
  <conditionalFormatting sqref="BR382">
    <cfRule type="cellIs" dxfId="5983" priority="2965" stopIfTrue="1" operator="greaterThan">
      <formula>0.03</formula>
    </cfRule>
    <cfRule type="cellIs" dxfId="5982" priority="2966" stopIfTrue="1" operator="lessThan">
      <formula>-0.03</formula>
    </cfRule>
  </conditionalFormatting>
  <conditionalFormatting sqref="BQ382 BQ384 BQ386">
    <cfRule type="cellIs" dxfId="5981" priority="2963" stopIfTrue="1" operator="greaterThan">
      <formula>0.03</formula>
    </cfRule>
    <cfRule type="cellIs" dxfId="5980" priority="2964" stopIfTrue="1" operator="lessThan">
      <formula>-0.03</formula>
    </cfRule>
  </conditionalFormatting>
  <conditionalFormatting sqref="BK454 BK456 BK458">
    <cfRule type="cellIs" dxfId="5979" priority="2955" stopIfTrue="1" operator="greaterThan">
      <formula>0.03</formula>
    </cfRule>
    <cfRule type="cellIs" dxfId="5978" priority="2956" stopIfTrue="1" operator="lessThan">
      <formula>-0.03</formula>
    </cfRule>
  </conditionalFormatting>
  <conditionalFormatting sqref="BL454">
    <cfRule type="cellIs" dxfId="5977" priority="2957" stopIfTrue="1" operator="greaterThan">
      <formula>0.03</formula>
    </cfRule>
    <cfRule type="cellIs" dxfId="5976" priority="2958" stopIfTrue="1" operator="lessThan">
      <formula>-0.03</formula>
    </cfRule>
  </conditionalFormatting>
  <conditionalFormatting sqref="BF454:BH454">
    <cfRule type="cellIs" dxfId="5975" priority="2961" stopIfTrue="1" operator="greaterThan">
      <formula>0.03</formula>
    </cfRule>
    <cfRule type="cellIs" dxfId="5974" priority="2962" stopIfTrue="1" operator="lessThan">
      <formula>-0.03</formula>
    </cfRule>
  </conditionalFormatting>
  <conditionalFormatting sqref="BE454 BE456 BE458">
    <cfRule type="cellIs" dxfId="5973" priority="2959" stopIfTrue="1" operator="greaterThan">
      <formula>0.03</formula>
    </cfRule>
    <cfRule type="cellIs" dxfId="5972" priority="2960" stopIfTrue="1" operator="lessThan">
      <formula>-0.03</formula>
    </cfRule>
  </conditionalFormatting>
  <conditionalFormatting sqref="BN454">
    <cfRule type="cellIs" dxfId="5971" priority="2951" stopIfTrue="1" operator="greaterThan">
      <formula>0.03</formula>
    </cfRule>
    <cfRule type="cellIs" dxfId="5970" priority="2952" stopIfTrue="1" operator="lessThan">
      <formula>-0.03</formula>
    </cfRule>
  </conditionalFormatting>
  <conditionalFormatting sqref="BM454 BM456 BM458">
    <cfRule type="cellIs" dxfId="5969" priority="2953" stopIfTrue="1" operator="greaterThan">
      <formula>0.03</formula>
    </cfRule>
    <cfRule type="cellIs" dxfId="5968" priority="2954" stopIfTrue="1" operator="lessThan">
      <formula>-0.03</formula>
    </cfRule>
  </conditionalFormatting>
  <conditionalFormatting sqref="BV454">
    <cfRule type="cellIs" dxfId="5967" priority="2947" stopIfTrue="1" operator="greaterThan">
      <formula>0.03</formula>
    </cfRule>
    <cfRule type="cellIs" dxfId="5966" priority="2948" stopIfTrue="1" operator="lessThan">
      <formula>-0.03</formula>
    </cfRule>
  </conditionalFormatting>
  <conditionalFormatting sqref="BU454 BU456 BU458">
    <cfRule type="cellIs" dxfId="5965" priority="2949" stopIfTrue="1" operator="greaterThan">
      <formula>0.03</formula>
    </cfRule>
    <cfRule type="cellIs" dxfId="5964" priority="2950" stopIfTrue="1" operator="lessThan">
      <formula>-0.03</formula>
    </cfRule>
  </conditionalFormatting>
  <conditionalFormatting sqref="BT454">
    <cfRule type="cellIs" dxfId="5963" priority="2943" stopIfTrue="1" operator="greaterThan">
      <formula>0.03</formula>
    </cfRule>
    <cfRule type="cellIs" dxfId="5962" priority="2944" stopIfTrue="1" operator="lessThan">
      <formula>-0.03</formula>
    </cfRule>
  </conditionalFormatting>
  <conditionalFormatting sqref="BS454 BS456 BS458">
    <cfRule type="cellIs" dxfId="5961" priority="2945" stopIfTrue="1" operator="greaterThan">
      <formula>0.03</formula>
    </cfRule>
    <cfRule type="cellIs" dxfId="5960" priority="2946" stopIfTrue="1" operator="lessThan">
      <formula>-0.03</formula>
    </cfRule>
  </conditionalFormatting>
  <conditionalFormatting sqref="BY454">
    <cfRule type="cellIs" dxfId="5959" priority="2937" stopIfTrue="1" operator="greaterThan">
      <formula>0.03</formula>
    </cfRule>
    <cfRule type="cellIs" dxfId="5958" priority="2938" stopIfTrue="1" operator="lessThan">
      <formula>-0.03</formula>
    </cfRule>
  </conditionalFormatting>
  <conditionalFormatting sqref="BZ454">
    <cfRule type="cellIs" dxfId="5957" priority="2935" stopIfTrue="1" operator="greaterThan">
      <formula>0.03</formula>
    </cfRule>
    <cfRule type="cellIs" dxfId="5956" priority="2936" stopIfTrue="1" operator="lessThan">
      <formula>-0.03</formula>
    </cfRule>
  </conditionalFormatting>
  <conditionalFormatting sqref="BX454">
    <cfRule type="cellIs" dxfId="5955" priority="2941" stopIfTrue="1" operator="greaterThan">
      <formula>0.03</formula>
    </cfRule>
    <cfRule type="cellIs" dxfId="5954" priority="2942" stopIfTrue="1" operator="lessThan">
      <formula>-0.03</formula>
    </cfRule>
  </conditionalFormatting>
  <conditionalFormatting sqref="BW454 BW456 BW458">
    <cfRule type="cellIs" dxfId="5953" priority="2939" stopIfTrue="1" operator="greaterThan">
      <formula>0.03</formula>
    </cfRule>
    <cfRule type="cellIs" dxfId="5952" priority="2940" stopIfTrue="1" operator="lessThan">
      <formula>-0.03</formula>
    </cfRule>
  </conditionalFormatting>
  <conditionalFormatting sqref="CA454">
    <cfRule type="cellIs" dxfId="5951" priority="2931" stopIfTrue="1" operator="greaterThan">
      <formula>0.03</formula>
    </cfRule>
    <cfRule type="cellIs" dxfId="5950" priority="2932" stopIfTrue="1" operator="lessThan">
      <formula>-0.03</formula>
    </cfRule>
  </conditionalFormatting>
  <conditionalFormatting sqref="BI454">
    <cfRule type="cellIs" dxfId="5949" priority="2933" stopIfTrue="1" operator="greaterThan">
      <formula>0.03</formula>
    </cfRule>
    <cfRule type="cellIs" dxfId="5948" priority="2934" stopIfTrue="1" operator="lessThan">
      <formula>-0.03</formula>
    </cfRule>
  </conditionalFormatting>
  <conditionalFormatting sqref="BJ454">
    <cfRule type="cellIs" dxfId="5947" priority="2929" stopIfTrue="1" operator="greaterThan">
      <formula>0.03</formula>
    </cfRule>
    <cfRule type="cellIs" dxfId="5946" priority="2930" stopIfTrue="1" operator="lessThan">
      <formula>-0.03</formula>
    </cfRule>
  </conditionalFormatting>
  <conditionalFormatting sqref="CB454">
    <cfRule type="cellIs" dxfId="5945" priority="2927" stopIfTrue="1" operator="greaterThan">
      <formula>0.03</formula>
    </cfRule>
    <cfRule type="cellIs" dxfId="5944" priority="2928" stopIfTrue="1" operator="lessThan">
      <formula>-0.03</formula>
    </cfRule>
  </conditionalFormatting>
  <conditionalFormatting sqref="CF454">
    <cfRule type="cellIs" dxfId="5943" priority="2925" stopIfTrue="1" operator="greaterThan">
      <formula>0.03</formula>
    </cfRule>
    <cfRule type="cellIs" dxfId="5942" priority="2926" stopIfTrue="1" operator="lessThan">
      <formula>-0.03</formula>
    </cfRule>
  </conditionalFormatting>
  <conditionalFormatting sqref="CE454 CE456 CE458">
    <cfRule type="cellIs" dxfId="5941" priority="2923" stopIfTrue="1" operator="greaterThan">
      <formula>0.03</formula>
    </cfRule>
    <cfRule type="cellIs" dxfId="5940" priority="2924" stopIfTrue="1" operator="lessThan">
      <formula>-0.03</formula>
    </cfRule>
  </conditionalFormatting>
  <conditionalFormatting sqref="CE454:CH454">
    <cfRule type="cellIs" dxfId="5939" priority="2921" stopIfTrue="1" operator="greaterThan">
      <formula>0.03</formula>
    </cfRule>
    <cfRule type="cellIs" dxfId="5938" priority="2922" stopIfTrue="1" operator="lessThan">
      <formula>-0.03</formula>
    </cfRule>
  </conditionalFormatting>
  <conditionalFormatting sqref="CH454">
    <cfRule type="cellIs" dxfId="5937" priority="2919" stopIfTrue="1" operator="greaterThan">
      <formula>0.03</formula>
    </cfRule>
    <cfRule type="cellIs" dxfId="5936" priority="2920" stopIfTrue="1" operator="lessThan">
      <formula>-0.03</formula>
    </cfRule>
  </conditionalFormatting>
  <conditionalFormatting sqref="CG454 CG456 CG458">
    <cfRule type="cellIs" dxfId="5935" priority="2917" stopIfTrue="1" operator="greaterThan">
      <formula>0.03</formula>
    </cfRule>
    <cfRule type="cellIs" dxfId="5934" priority="2918" stopIfTrue="1" operator="lessThan">
      <formula>-0.03</formula>
    </cfRule>
  </conditionalFormatting>
  <conditionalFormatting sqref="BP454">
    <cfRule type="cellIs" dxfId="5933" priority="2915" stopIfTrue="1" operator="greaterThan">
      <formula>0.03</formula>
    </cfRule>
    <cfRule type="cellIs" dxfId="5932" priority="2916" stopIfTrue="1" operator="lessThan">
      <formula>-0.03</formula>
    </cfRule>
  </conditionalFormatting>
  <conditionalFormatting sqref="BO454:BR454">
    <cfRule type="cellIs" dxfId="5931" priority="2911" stopIfTrue="1" operator="greaterThan">
      <formula>0.03</formula>
    </cfRule>
    <cfRule type="cellIs" dxfId="5930" priority="2912" stopIfTrue="1" operator="lessThan">
      <formula>-0.03</formula>
    </cfRule>
  </conditionalFormatting>
  <conditionalFormatting sqref="BO454 BO456 BO458">
    <cfRule type="cellIs" dxfId="5929" priority="2913" stopIfTrue="1" operator="greaterThan">
      <formula>0.03</formula>
    </cfRule>
    <cfRule type="cellIs" dxfId="5928" priority="2914" stopIfTrue="1" operator="lessThan">
      <formula>-0.03</formula>
    </cfRule>
  </conditionalFormatting>
  <conditionalFormatting sqref="BR454">
    <cfRule type="cellIs" dxfId="5927" priority="2909" stopIfTrue="1" operator="greaterThan">
      <formula>0.03</formula>
    </cfRule>
    <cfRule type="cellIs" dxfId="5926" priority="2910" stopIfTrue="1" operator="lessThan">
      <formula>-0.03</formula>
    </cfRule>
  </conditionalFormatting>
  <conditionalFormatting sqref="BQ454 BQ456 BQ458">
    <cfRule type="cellIs" dxfId="5925" priority="2907" stopIfTrue="1" operator="greaterThan">
      <formula>0.03</formula>
    </cfRule>
    <cfRule type="cellIs" dxfId="5924" priority="2908" stopIfTrue="1" operator="lessThan">
      <formula>-0.03</formula>
    </cfRule>
  </conditionalFormatting>
  <conditionalFormatting sqref="BQ460 BQ462 BQ464">
    <cfRule type="cellIs" dxfId="5923" priority="2851" stopIfTrue="1" operator="greaterThan">
      <formula>0.03</formula>
    </cfRule>
    <cfRule type="cellIs" dxfId="5922" priority="2852" stopIfTrue="1" operator="lessThan">
      <formula>-0.03</formula>
    </cfRule>
  </conditionalFormatting>
  <conditionalFormatting sqref="BQ526 BQ528 BQ530">
    <cfRule type="cellIs" dxfId="5921" priority="2291" stopIfTrue="1" operator="greaterThan">
      <formula>0.03</formula>
    </cfRule>
    <cfRule type="cellIs" dxfId="5920" priority="2292" stopIfTrue="1" operator="lessThan">
      <formula>-0.03</formula>
    </cfRule>
  </conditionalFormatting>
  <conditionalFormatting sqref="BK460 BK462 BK464">
    <cfRule type="cellIs" dxfId="5919" priority="2899" stopIfTrue="1" operator="greaterThan">
      <formula>0.03</formula>
    </cfRule>
    <cfRule type="cellIs" dxfId="5918" priority="2900" stopIfTrue="1" operator="lessThan">
      <formula>-0.03</formula>
    </cfRule>
  </conditionalFormatting>
  <conditionalFormatting sqref="BL460">
    <cfRule type="cellIs" dxfId="5917" priority="2901" stopIfTrue="1" operator="greaterThan">
      <formula>0.03</formula>
    </cfRule>
    <cfRule type="cellIs" dxfId="5916" priority="2902" stopIfTrue="1" operator="lessThan">
      <formula>-0.03</formula>
    </cfRule>
  </conditionalFormatting>
  <conditionalFormatting sqref="BF460:BH460">
    <cfRule type="cellIs" dxfId="5915" priority="2905" stopIfTrue="1" operator="greaterThan">
      <formula>0.03</formula>
    </cfRule>
    <cfRule type="cellIs" dxfId="5914" priority="2906" stopIfTrue="1" operator="lessThan">
      <formula>-0.03</formula>
    </cfRule>
  </conditionalFormatting>
  <conditionalFormatting sqref="BE460 BE462 BE464">
    <cfRule type="cellIs" dxfId="5913" priority="2903" stopIfTrue="1" operator="greaterThan">
      <formula>0.03</formula>
    </cfRule>
    <cfRule type="cellIs" dxfId="5912" priority="2904" stopIfTrue="1" operator="lessThan">
      <formula>-0.03</formula>
    </cfRule>
  </conditionalFormatting>
  <conditionalFormatting sqref="BN460">
    <cfRule type="cellIs" dxfId="5911" priority="2895" stopIfTrue="1" operator="greaterThan">
      <formula>0.03</formula>
    </cfRule>
    <cfRule type="cellIs" dxfId="5910" priority="2896" stopIfTrue="1" operator="lessThan">
      <formula>-0.03</formula>
    </cfRule>
  </conditionalFormatting>
  <conditionalFormatting sqref="BM460 BM462 BM464">
    <cfRule type="cellIs" dxfId="5909" priority="2897" stopIfTrue="1" operator="greaterThan">
      <formula>0.03</formula>
    </cfRule>
    <cfRule type="cellIs" dxfId="5908" priority="2898" stopIfTrue="1" operator="lessThan">
      <formula>-0.03</formula>
    </cfRule>
  </conditionalFormatting>
  <conditionalFormatting sqref="BV460">
    <cfRule type="cellIs" dxfId="5907" priority="2891" stopIfTrue="1" operator="greaterThan">
      <formula>0.03</formula>
    </cfRule>
    <cfRule type="cellIs" dxfId="5906" priority="2892" stopIfTrue="1" operator="lessThan">
      <formula>-0.03</formula>
    </cfRule>
  </conditionalFormatting>
  <conditionalFormatting sqref="BU460 BU462 BU464">
    <cfRule type="cellIs" dxfId="5905" priority="2893" stopIfTrue="1" operator="greaterThan">
      <formula>0.03</formula>
    </cfRule>
    <cfRule type="cellIs" dxfId="5904" priority="2894" stopIfTrue="1" operator="lessThan">
      <formula>-0.03</formula>
    </cfRule>
  </conditionalFormatting>
  <conditionalFormatting sqref="BT460">
    <cfRule type="cellIs" dxfId="5903" priority="2887" stopIfTrue="1" operator="greaterThan">
      <formula>0.03</formula>
    </cfRule>
    <cfRule type="cellIs" dxfId="5902" priority="2888" stopIfTrue="1" operator="lessThan">
      <formula>-0.03</formula>
    </cfRule>
  </conditionalFormatting>
  <conditionalFormatting sqref="BS460 BS462 BS464">
    <cfRule type="cellIs" dxfId="5901" priority="2889" stopIfTrue="1" operator="greaterThan">
      <formula>0.03</formula>
    </cfRule>
    <cfRule type="cellIs" dxfId="5900" priority="2890" stopIfTrue="1" operator="lessThan">
      <formula>-0.03</formula>
    </cfRule>
  </conditionalFormatting>
  <conditionalFormatting sqref="BY460">
    <cfRule type="cellIs" dxfId="5899" priority="2881" stopIfTrue="1" operator="greaterThan">
      <formula>0.03</formula>
    </cfRule>
    <cfRule type="cellIs" dxfId="5898" priority="2882" stopIfTrue="1" operator="lessThan">
      <formula>-0.03</formula>
    </cfRule>
  </conditionalFormatting>
  <conditionalFormatting sqref="BZ460">
    <cfRule type="cellIs" dxfId="5897" priority="2879" stopIfTrue="1" operator="greaterThan">
      <formula>0.03</formula>
    </cfRule>
    <cfRule type="cellIs" dxfId="5896" priority="2880" stopIfTrue="1" operator="lessThan">
      <formula>-0.03</formula>
    </cfRule>
  </conditionalFormatting>
  <conditionalFormatting sqref="BX460">
    <cfRule type="cellIs" dxfId="5895" priority="2885" stopIfTrue="1" operator="greaterThan">
      <formula>0.03</formula>
    </cfRule>
    <cfRule type="cellIs" dxfId="5894" priority="2886" stopIfTrue="1" operator="lessThan">
      <formula>-0.03</formula>
    </cfRule>
  </conditionalFormatting>
  <conditionalFormatting sqref="BW460 BW462 BW464">
    <cfRule type="cellIs" dxfId="5893" priority="2883" stopIfTrue="1" operator="greaterThan">
      <formula>0.03</formula>
    </cfRule>
    <cfRule type="cellIs" dxfId="5892" priority="2884" stopIfTrue="1" operator="lessThan">
      <formula>-0.03</formula>
    </cfRule>
  </conditionalFormatting>
  <conditionalFormatting sqref="CA460">
    <cfRule type="cellIs" dxfId="5891" priority="2875" stopIfTrue="1" operator="greaterThan">
      <formula>0.03</formula>
    </cfRule>
    <cfRule type="cellIs" dxfId="5890" priority="2876" stopIfTrue="1" operator="lessThan">
      <formula>-0.03</formula>
    </cfRule>
  </conditionalFormatting>
  <conditionalFormatting sqref="BI460">
    <cfRule type="cellIs" dxfId="5889" priority="2877" stopIfTrue="1" operator="greaterThan">
      <formula>0.03</formula>
    </cfRule>
    <cfRule type="cellIs" dxfId="5888" priority="2878" stopIfTrue="1" operator="lessThan">
      <formula>-0.03</formula>
    </cfRule>
  </conditionalFormatting>
  <conditionalFormatting sqref="BJ460">
    <cfRule type="cellIs" dxfId="5887" priority="2873" stopIfTrue="1" operator="greaterThan">
      <formula>0.03</formula>
    </cfRule>
    <cfRule type="cellIs" dxfId="5886" priority="2874" stopIfTrue="1" operator="lessThan">
      <formula>-0.03</formula>
    </cfRule>
  </conditionalFormatting>
  <conditionalFormatting sqref="CB460">
    <cfRule type="cellIs" dxfId="5885" priority="2871" stopIfTrue="1" operator="greaterThan">
      <formula>0.03</formula>
    </cfRule>
    <cfRule type="cellIs" dxfId="5884" priority="2872" stopIfTrue="1" operator="lessThan">
      <formula>-0.03</formula>
    </cfRule>
  </conditionalFormatting>
  <conditionalFormatting sqref="CF460">
    <cfRule type="cellIs" dxfId="5883" priority="2869" stopIfTrue="1" operator="greaterThan">
      <formula>0.03</formula>
    </cfRule>
    <cfRule type="cellIs" dxfId="5882" priority="2870" stopIfTrue="1" operator="lessThan">
      <formula>-0.03</formula>
    </cfRule>
  </conditionalFormatting>
  <conditionalFormatting sqref="CE460 CE462 CE464">
    <cfRule type="cellIs" dxfId="5881" priority="2867" stopIfTrue="1" operator="greaterThan">
      <formula>0.03</formula>
    </cfRule>
    <cfRule type="cellIs" dxfId="5880" priority="2868" stopIfTrue="1" operator="lessThan">
      <formula>-0.03</formula>
    </cfRule>
  </conditionalFormatting>
  <conditionalFormatting sqref="CE460:CH460">
    <cfRule type="cellIs" dxfId="5879" priority="2865" stopIfTrue="1" operator="greaterThan">
      <formula>0.03</formula>
    </cfRule>
    <cfRule type="cellIs" dxfId="5878" priority="2866" stopIfTrue="1" operator="lessThan">
      <formula>-0.03</formula>
    </cfRule>
  </conditionalFormatting>
  <conditionalFormatting sqref="CH460">
    <cfRule type="cellIs" dxfId="5877" priority="2863" stopIfTrue="1" operator="greaterThan">
      <formula>0.03</formula>
    </cfRule>
    <cfRule type="cellIs" dxfId="5876" priority="2864" stopIfTrue="1" operator="lessThan">
      <formula>-0.03</formula>
    </cfRule>
  </conditionalFormatting>
  <conditionalFormatting sqref="CG460 CG462 CG464">
    <cfRule type="cellIs" dxfId="5875" priority="2861" stopIfTrue="1" operator="greaterThan">
      <formula>0.03</formula>
    </cfRule>
    <cfRule type="cellIs" dxfId="5874" priority="2862" stopIfTrue="1" operator="lessThan">
      <formula>-0.03</formula>
    </cfRule>
  </conditionalFormatting>
  <conditionalFormatting sqref="BP460">
    <cfRule type="cellIs" dxfId="5873" priority="2859" stopIfTrue="1" operator="greaterThan">
      <formula>0.03</formula>
    </cfRule>
    <cfRule type="cellIs" dxfId="5872" priority="2860" stopIfTrue="1" operator="lessThan">
      <formula>-0.03</formula>
    </cfRule>
  </conditionalFormatting>
  <conditionalFormatting sqref="BO460:BR460">
    <cfRule type="cellIs" dxfId="5871" priority="2855" stopIfTrue="1" operator="greaterThan">
      <formula>0.03</formula>
    </cfRule>
    <cfRule type="cellIs" dxfId="5870" priority="2856" stopIfTrue="1" operator="lessThan">
      <formula>-0.03</formula>
    </cfRule>
  </conditionalFormatting>
  <conditionalFormatting sqref="BO460 BO462 BO464">
    <cfRule type="cellIs" dxfId="5869" priority="2857" stopIfTrue="1" operator="greaterThan">
      <formula>0.03</formula>
    </cfRule>
    <cfRule type="cellIs" dxfId="5868" priority="2858" stopIfTrue="1" operator="lessThan">
      <formula>-0.03</formula>
    </cfRule>
  </conditionalFormatting>
  <conditionalFormatting sqref="BR460">
    <cfRule type="cellIs" dxfId="5867" priority="2853" stopIfTrue="1" operator="greaterThan">
      <formula>0.03</formula>
    </cfRule>
    <cfRule type="cellIs" dxfId="5866" priority="2854" stopIfTrue="1" operator="lessThan">
      <formula>-0.03</formula>
    </cfRule>
  </conditionalFormatting>
  <conditionalFormatting sqref="BQ466 BQ468 BQ470">
    <cfRule type="cellIs" dxfId="5865" priority="2795" stopIfTrue="1" operator="greaterThan">
      <formula>0.03</formula>
    </cfRule>
    <cfRule type="cellIs" dxfId="5864" priority="2796" stopIfTrue="1" operator="lessThan">
      <formula>-0.03</formula>
    </cfRule>
  </conditionalFormatting>
  <conditionalFormatting sqref="BK466 BK468 BK470">
    <cfRule type="cellIs" dxfId="5863" priority="2843" stopIfTrue="1" operator="greaterThan">
      <formula>0.03</formula>
    </cfRule>
    <cfRule type="cellIs" dxfId="5862" priority="2844" stopIfTrue="1" operator="lessThan">
      <formula>-0.03</formula>
    </cfRule>
  </conditionalFormatting>
  <conditionalFormatting sqref="BL466">
    <cfRule type="cellIs" dxfId="5861" priority="2845" stopIfTrue="1" operator="greaterThan">
      <formula>0.03</formula>
    </cfRule>
    <cfRule type="cellIs" dxfId="5860" priority="2846" stopIfTrue="1" operator="lessThan">
      <formula>-0.03</formula>
    </cfRule>
  </conditionalFormatting>
  <conditionalFormatting sqref="BF466:BH466">
    <cfRule type="cellIs" dxfId="5859" priority="2849" stopIfTrue="1" operator="greaterThan">
      <formula>0.03</formula>
    </cfRule>
    <cfRule type="cellIs" dxfId="5858" priority="2850" stopIfTrue="1" operator="lessThan">
      <formula>-0.03</formula>
    </cfRule>
  </conditionalFormatting>
  <conditionalFormatting sqref="BE466 BE468 BE470">
    <cfRule type="cellIs" dxfId="5857" priority="2847" stopIfTrue="1" operator="greaterThan">
      <formula>0.03</formula>
    </cfRule>
    <cfRule type="cellIs" dxfId="5856" priority="2848" stopIfTrue="1" operator="lessThan">
      <formula>-0.03</formula>
    </cfRule>
  </conditionalFormatting>
  <conditionalFormatting sqref="BN466">
    <cfRule type="cellIs" dxfId="5855" priority="2839" stopIfTrue="1" operator="greaterThan">
      <formula>0.03</formula>
    </cfRule>
    <cfRule type="cellIs" dxfId="5854" priority="2840" stopIfTrue="1" operator="lessThan">
      <formula>-0.03</formula>
    </cfRule>
  </conditionalFormatting>
  <conditionalFormatting sqref="BM466 BM468 BM470">
    <cfRule type="cellIs" dxfId="5853" priority="2841" stopIfTrue="1" operator="greaterThan">
      <formula>0.03</formula>
    </cfRule>
    <cfRule type="cellIs" dxfId="5852" priority="2842" stopIfTrue="1" operator="lessThan">
      <formula>-0.03</formula>
    </cfRule>
  </conditionalFormatting>
  <conditionalFormatting sqref="BV466">
    <cfRule type="cellIs" dxfId="5851" priority="2835" stopIfTrue="1" operator="greaterThan">
      <formula>0.03</formula>
    </cfRule>
    <cfRule type="cellIs" dxfId="5850" priority="2836" stopIfTrue="1" operator="lessThan">
      <formula>-0.03</formula>
    </cfRule>
  </conditionalFormatting>
  <conditionalFormatting sqref="BU466 BU468 BU470">
    <cfRule type="cellIs" dxfId="5849" priority="2837" stopIfTrue="1" operator="greaterThan">
      <formula>0.03</formula>
    </cfRule>
    <cfRule type="cellIs" dxfId="5848" priority="2838" stopIfTrue="1" operator="lessThan">
      <formula>-0.03</formula>
    </cfRule>
  </conditionalFormatting>
  <conditionalFormatting sqref="BT466">
    <cfRule type="cellIs" dxfId="5847" priority="2831" stopIfTrue="1" operator="greaterThan">
      <formula>0.03</formula>
    </cfRule>
    <cfRule type="cellIs" dxfId="5846" priority="2832" stopIfTrue="1" operator="lessThan">
      <formula>-0.03</formula>
    </cfRule>
  </conditionalFormatting>
  <conditionalFormatting sqref="BS466 BS468 BS470">
    <cfRule type="cellIs" dxfId="5845" priority="2833" stopIfTrue="1" operator="greaterThan">
      <formula>0.03</formula>
    </cfRule>
    <cfRule type="cellIs" dxfId="5844" priority="2834" stopIfTrue="1" operator="lessThan">
      <formula>-0.03</formula>
    </cfRule>
  </conditionalFormatting>
  <conditionalFormatting sqref="BY466">
    <cfRule type="cellIs" dxfId="5843" priority="2825" stopIfTrue="1" operator="greaterThan">
      <formula>0.03</formula>
    </cfRule>
    <cfRule type="cellIs" dxfId="5842" priority="2826" stopIfTrue="1" operator="lessThan">
      <formula>-0.03</formula>
    </cfRule>
  </conditionalFormatting>
  <conditionalFormatting sqref="BZ466">
    <cfRule type="cellIs" dxfId="5841" priority="2823" stopIfTrue="1" operator="greaterThan">
      <formula>0.03</formula>
    </cfRule>
    <cfRule type="cellIs" dxfId="5840" priority="2824" stopIfTrue="1" operator="lessThan">
      <formula>-0.03</formula>
    </cfRule>
  </conditionalFormatting>
  <conditionalFormatting sqref="BX466">
    <cfRule type="cellIs" dxfId="5839" priority="2829" stopIfTrue="1" operator="greaterThan">
      <formula>0.03</formula>
    </cfRule>
    <cfRule type="cellIs" dxfId="5838" priority="2830" stopIfTrue="1" operator="lessThan">
      <formula>-0.03</formula>
    </cfRule>
  </conditionalFormatting>
  <conditionalFormatting sqref="BW466 BW468 BW470">
    <cfRule type="cellIs" dxfId="5837" priority="2827" stopIfTrue="1" operator="greaterThan">
      <formula>0.03</formula>
    </cfRule>
    <cfRule type="cellIs" dxfId="5836" priority="2828" stopIfTrue="1" operator="lessThan">
      <formula>-0.03</formula>
    </cfRule>
  </conditionalFormatting>
  <conditionalFormatting sqref="CA466">
    <cfRule type="cellIs" dxfId="5835" priority="2819" stopIfTrue="1" operator="greaterThan">
      <formula>0.03</formula>
    </cfRule>
    <cfRule type="cellIs" dxfId="5834" priority="2820" stopIfTrue="1" operator="lessThan">
      <formula>-0.03</formula>
    </cfRule>
  </conditionalFormatting>
  <conditionalFormatting sqref="BI466">
    <cfRule type="cellIs" dxfId="5833" priority="2821" stopIfTrue="1" operator="greaterThan">
      <formula>0.03</formula>
    </cfRule>
    <cfRule type="cellIs" dxfId="5832" priority="2822" stopIfTrue="1" operator="lessThan">
      <formula>-0.03</formula>
    </cfRule>
  </conditionalFormatting>
  <conditionalFormatting sqref="BJ466">
    <cfRule type="cellIs" dxfId="5831" priority="2817" stopIfTrue="1" operator="greaterThan">
      <formula>0.03</formula>
    </cfRule>
    <cfRule type="cellIs" dxfId="5830" priority="2818" stopIfTrue="1" operator="lessThan">
      <formula>-0.03</formula>
    </cfRule>
  </conditionalFormatting>
  <conditionalFormatting sqref="CB466">
    <cfRule type="cellIs" dxfId="5829" priority="2815" stopIfTrue="1" operator="greaterThan">
      <formula>0.03</formula>
    </cfRule>
    <cfRule type="cellIs" dxfId="5828" priority="2816" stopIfTrue="1" operator="lessThan">
      <formula>-0.03</formula>
    </cfRule>
  </conditionalFormatting>
  <conditionalFormatting sqref="CF466">
    <cfRule type="cellIs" dxfId="5827" priority="2813" stopIfTrue="1" operator="greaterThan">
      <formula>0.03</formula>
    </cfRule>
    <cfRule type="cellIs" dxfId="5826" priority="2814" stopIfTrue="1" operator="lessThan">
      <formula>-0.03</formula>
    </cfRule>
  </conditionalFormatting>
  <conditionalFormatting sqref="CE466 CE468 CE470">
    <cfRule type="cellIs" dxfId="5825" priority="2811" stopIfTrue="1" operator="greaterThan">
      <formula>0.03</formula>
    </cfRule>
    <cfRule type="cellIs" dxfId="5824" priority="2812" stopIfTrue="1" operator="lessThan">
      <formula>-0.03</formula>
    </cfRule>
  </conditionalFormatting>
  <conditionalFormatting sqref="CE466:CH466">
    <cfRule type="cellIs" dxfId="5823" priority="2809" stopIfTrue="1" operator="greaterThan">
      <formula>0.03</formula>
    </cfRule>
    <cfRule type="cellIs" dxfId="5822" priority="2810" stopIfTrue="1" operator="lessThan">
      <formula>-0.03</formula>
    </cfRule>
  </conditionalFormatting>
  <conditionalFormatting sqref="CH466">
    <cfRule type="cellIs" dxfId="5821" priority="2807" stopIfTrue="1" operator="greaterThan">
      <formula>0.03</formula>
    </cfRule>
    <cfRule type="cellIs" dxfId="5820" priority="2808" stopIfTrue="1" operator="lessThan">
      <formula>-0.03</formula>
    </cfRule>
  </conditionalFormatting>
  <conditionalFormatting sqref="CG466 CG468 CG470">
    <cfRule type="cellIs" dxfId="5819" priority="2805" stopIfTrue="1" operator="greaterThan">
      <formula>0.03</formula>
    </cfRule>
    <cfRule type="cellIs" dxfId="5818" priority="2806" stopIfTrue="1" operator="lessThan">
      <formula>-0.03</formula>
    </cfRule>
  </conditionalFormatting>
  <conditionalFormatting sqref="BP466">
    <cfRule type="cellIs" dxfId="5817" priority="2803" stopIfTrue="1" operator="greaterThan">
      <formula>0.03</formula>
    </cfRule>
    <cfRule type="cellIs" dxfId="5816" priority="2804" stopIfTrue="1" operator="lessThan">
      <formula>-0.03</formula>
    </cfRule>
  </conditionalFormatting>
  <conditionalFormatting sqref="BO466:BR466">
    <cfRule type="cellIs" dxfId="5815" priority="2799" stopIfTrue="1" operator="greaterThan">
      <formula>0.03</formula>
    </cfRule>
    <cfRule type="cellIs" dxfId="5814" priority="2800" stopIfTrue="1" operator="lessThan">
      <formula>-0.03</formula>
    </cfRule>
  </conditionalFormatting>
  <conditionalFormatting sqref="BO466 BO468 BO470">
    <cfRule type="cellIs" dxfId="5813" priority="2801" stopIfTrue="1" operator="greaterThan">
      <formula>0.03</formula>
    </cfRule>
    <cfRule type="cellIs" dxfId="5812" priority="2802" stopIfTrue="1" operator="lessThan">
      <formula>-0.03</formula>
    </cfRule>
  </conditionalFormatting>
  <conditionalFormatting sqref="BR466">
    <cfRule type="cellIs" dxfId="5811" priority="2797" stopIfTrue="1" operator="greaterThan">
      <formula>0.03</formula>
    </cfRule>
    <cfRule type="cellIs" dxfId="5810" priority="2798" stopIfTrue="1" operator="lessThan">
      <formula>-0.03</formula>
    </cfRule>
  </conditionalFormatting>
  <conditionalFormatting sqref="BQ472 BQ474 BQ476">
    <cfRule type="cellIs" dxfId="5809" priority="2739" stopIfTrue="1" operator="greaterThan">
      <formula>0.03</formula>
    </cfRule>
    <cfRule type="cellIs" dxfId="5808" priority="2740" stopIfTrue="1" operator="lessThan">
      <formula>-0.03</formula>
    </cfRule>
  </conditionalFormatting>
  <conditionalFormatting sqref="BK472 BK474 BK476">
    <cfRule type="cellIs" dxfId="5807" priority="2787" stopIfTrue="1" operator="greaterThan">
      <formula>0.03</formula>
    </cfRule>
    <cfRule type="cellIs" dxfId="5806" priority="2788" stopIfTrue="1" operator="lessThan">
      <formula>-0.03</formula>
    </cfRule>
  </conditionalFormatting>
  <conditionalFormatting sqref="BL472">
    <cfRule type="cellIs" dxfId="5805" priority="2789" stopIfTrue="1" operator="greaterThan">
      <formula>0.03</formula>
    </cfRule>
    <cfRule type="cellIs" dxfId="5804" priority="2790" stopIfTrue="1" operator="lessThan">
      <formula>-0.03</formula>
    </cfRule>
  </conditionalFormatting>
  <conditionalFormatting sqref="BF472:BH472">
    <cfRule type="cellIs" dxfId="5803" priority="2793" stopIfTrue="1" operator="greaterThan">
      <formula>0.03</formula>
    </cfRule>
    <cfRule type="cellIs" dxfId="5802" priority="2794" stopIfTrue="1" operator="lessThan">
      <formula>-0.03</formula>
    </cfRule>
  </conditionalFormatting>
  <conditionalFormatting sqref="BE472 BE474 BE476">
    <cfRule type="cellIs" dxfId="5801" priority="2791" stopIfTrue="1" operator="greaterThan">
      <formula>0.03</formula>
    </cfRule>
    <cfRule type="cellIs" dxfId="5800" priority="2792" stopIfTrue="1" operator="lessThan">
      <formula>-0.03</formula>
    </cfRule>
  </conditionalFormatting>
  <conditionalFormatting sqref="BN472">
    <cfRule type="cellIs" dxfId="5799" priority="2783" stopIfTrue="1" operator="greaterThan">
      <formula>0.03</formula>
    </cfRule>
    <cfRule type="cellIs" dxfId="5798" priority="2784" stopIfTrue="1" operator="lessThan">
      <formula>-0.03</formula>
    </cfRule>
  </conditionalFormatting>
  <conditionalFormatting sqref="BM472 BM474 BM476">
    <cfRule type="cellIs" dxfId="5797" priority="2785" stopIfTrue="1" operator="greaterThan">
      <formula>0.03</formula>
    </cfRule>
    <cfRule type="cellIs" dxfId="5796" priority="2786" stopIfTrue="1" operator="lessThan">
      <formula>-0.03</formula>
    </cfRule>
  </conditionalFormatting>
  <conditionalFormatting sqref="BV472">
    <cfRule type="cellIs" dxfId="5795" priority="2779" stopIfTrue="1" operator="greaterThan">
      <formula>0.03</formula>
    </cfRule>
    <cfRule type="cellIs" dxfId="5794" priority="2780" stopIfTrue="1" operator="lessThan">
      <formula>-0.03</formula>
    </cfRule>
  </conditionalFormatting>
  <conditionalFormatting sqref="BU472 BU474 BU476">
    <cfRule type="cellIs" dxfId="5793" priority="2781" stopIfTrue="1" operator="greaterThan">
      <formula>0.03</formula>
    </cfRule>
    <cfRule type="cellIs" dxfId="5792" priority="2782" stopIfTrue="1" operator="lessThan">
      <formula>-0.03</formula>
    </cfRule>
  </conditionalFormatting>
  <conditionalFormatting sqref="BT472">
    <cfRule type="cellIs" dxfId="5791" priority="2775" stopIfTrue="1" operator="greaterThan">
      <formula>0.03</formula>
    </cfRule>
    <cfRule type="cellIs" dxfId="5790" priority="2776" stopIfTrue="1" operator="lessThan">
      <formula>-0.03</formula>
    </cfRule>
  </conditionalFormatting>
  <conditionalFormatting sqref="BS472 BS474 BS476">
    <cfRule type="cellIs" dxfId="5789" priority="2777" stopIfTrue="1" operator="greaterThan">
      <formula>0.03</formula>
    </cfRule>
    <cfRule type="cellIs" dxfId="5788" priority="2778" stopIfTrue="1" operator="lessThan">
      <formula>-0.03</formula>
    </cfRule>
  </conditionalFormatting>
  <conditionalFormatting sqref="BY472">
    <cfRule type="cellIs" dxfId="5787" priority="2769" stopIfTrue="1" operator="greaterThan">
      <formula>0.03</formula>
    </cfRule>
    <cfRule type="cellIs" dxfId="5786" priority="2770" stopIfTrue="1" operator="lessThan">
      <formula>-0.03</formula>
    </cfRule>
  </conditionalFormatting>
  <conditionalFormatting sqref="BZ472">
    <cfRule type="cellIs" dxfId="5785" priority="2767" stopIfTrue="1" operator="greaterThan">
      <formula>0.03</formula>
    </cfRule>
    <cfRule type="cellIs" dxfId="5784" priority="2768" stopIfTrue="1" operator="lessThan">
      <formula>-0.03</formula>
    </cfRule>
  </conditionalFormatting>
  <conditionalFormatting sqref="BX472">
    <cfRule type="cellIs" dxfId="5783" priority="2773" stopIfTrue="1" operator="greaterThan">
      <formula>0.03</formula>
    </cfRule>
    <cfRule type="cellIs" dxfId="5782" priority="2774" stopIfTrue="1" operator="lessThan">
      <formula>-0.03</formula>
    </cfRule>
  </conditionalFormatting>
  <conditionalFormatting sqref="BW472 BW474 BW476">
    <cfRule type="cellIs" dxfId="5781" priority="2771" stopIfTrue="1" operator="greaterThan">
      <formula>0.03</formula>
    </cfRule>
    <cfRule type="cellIs" dxfId="5780" priority="2772" stopIfTrue="1" operator="lessThan">
      <formula>-0.03</formula>
    </cfRule>
  </conditionalFormatting>
  <conditionalFormatting sqref="CA472">
    <cfRule type="cellIs" dxfId="5779" priority="2763" stopIfTrue="1" operator="greaterThan">
      <formula>0.03</formula>
    </cfRule>
    <cfRule type="cellIs" dxfId="5778" priority="2764" stopIfTrue="1" operator="lessThan">
      <formula>-0.03</formula>
    </cfRule>
  </conditionalFormatting>
  <conditionalFormatting sqref="BI472">
    <cfRule type="cellIs" dxfId="5777" priority="2765" stopIfTrue="1" operator="greaterThan">
      <formula>0.03</formula>
    </cfRule>
    <cfRule type="cellIs" dxfId="5776" priority="2766" stopIfTrue="1" operator="lessThan">
      <formula>-0.03</formula>
    </cfRule>
  </conditionalFormatting>
  <conditionalFormatting sqref="BJ472">
    <cfRule type="cellIs" dxfId="5775" priority="2761" stopIfTrue="1" operator="greaterThan">
      <formula>0.03</formula>
    </cfRule>
    <cfRule type="cellIs" dxfId="5774" priority="2762" stopIfTrue="1" operator="lessThan">
      <formula>-0.03</formula>
    </cfRule>
  </conditionalFormatting>
  <conditionalFormatting sqref="CB472">
    <cfRule type="cellIs" dxfId="5773" priority="2759" stopIfTrue="1" operator="greaterThan">
      <formula>0.03</formula>
    </cfRule>
    <cfRule type="cellIs" dxfId="5772" priority="2760" stopIfTrue="1" operator="lessThan">
      <formula>-0.03</formula>
    </cfRule>
  </conditionalFormatting>
  <conditionalFormatting sqref="CF472">
    <cfRule type="cellIs" dxfId="5771" priority="2757" stopIfTrue="1" operator="greaterThan">
      <formula>0.03</formula>
    </cfRule>
    <cfRule type="cellIs" dxfId="5770" priority="2758" stopIfTrue="1" operator="lessThan">
      <formula>-0.03</formula>
    </cfRule>
  </conditionalFormatting>
  <conditionalFormatting sqref="CE472 CE474 CE476">
    <cfRule type="cellIs" dxfId="5769" priority="2755" stopIfTrue="1" operator="greaterThan">
      <formula>0.03</formula>
    </cfRule>
    <cfRule type="cellIs" dxfId="5768" priority="2756" stopIfTrue="1" operator="lessThan">
      <formula>-0.03</formula>
    </cfRule>
  </conditionalFormatting>
  <conditionalFormatting sqref="CE472:CH472">
    <cfRule type="cellIs" dxfId="5767" priority="2753" stopIfTrue="1" operator="greaterThan">
      <formula>0.03</formula>
    </cfRule>
    <cfRule type="cellIs" dxfId="5766" priority="2754" stopIfTrue="1" operator="lessThan">
      <formula>-0.03</formula>
    </cfRule>
  </conditionalFormatting>
  <conditionalFormatting sqref="CH472">
    <cfRule type="cellIs" dxfId="5765" priority="2751" stopIfTrue="1" operator="greaterThan">
      <formula>0.03</formula>
    </cfRule>
    <cfRule type="cellIs" dxfId="5764" priority="2752" stopIfTrue="1" operator="lessThan">
      <formula>-0.03</formula>
    </cfRule>
  </conditionalFormatting>
  <conditionalFormatting sqref="CG472 CG474 CG476">
    <cfRule type="cellIs" dxfId="5763" priority="2749" stopIfTrue="1" operator="greaterThan">
      <formula>0.03</formula>
    </cfRule>
    <cfRule type="cellIs" dxfId="5762" priority="2750" stopIfTrue="1" operator="lessThan">
      <formula>-0.03</formula>
    </cfRule>
  </conditionalFormatting>
  <conditionalFormatting sqref="BP472">
    <cfRule type="cellIs" dxfId="5761" priority="2747" stopIfTrue="1" operator="greaterThan">
      <formula>0.03</formula>
    </cfRule>
    <cfRule type="cellIs" dxfId="5760" priority="2748" stopIfTrue="1" operator="lessThan">
      <formula>-0.03</formula>
    </cfRule>
  </conditionalFormatting>
  <conditionalFormatting sqref="BO472:BR472">
    <cfRule type="cellIs" dxfId="5759" priority="2743" stopIfTrue="1" operator="greaterThan">
      <formula>0.03</formula>
    </cfRule>
    <cfRule type="cellIs" dxfId="5758" priority="2744" stopIfTrue="1" operator="lessThan">
      <formula>-0.03</formula>
    </cfRule>
  </conditionalFormatting>
  <conditionalFormatting sqref="BO472 BO474 BO476">
    <cfRule type="cellIs" dxfId="5757" priority="2745" stopIfTrue="1" operator="greaterThan">
      <formula>0.03</formula>
    </cfRule>
    <cfRule type="cellIs" dxfId="5756" priority="2746" stopIfTrue="1" operator="lessThan">
      <formula>-0.03</formula>
    </cfRule>
  </conditionalFormatting>
  <conditionalFormatting sqref="BR472">
    <cfRule type="cellIs" dxfId="5755" priority="2741" stopIfTrue="1" operator="greaterThan">
      <formula>0.03</formula>
    </cfRule>
    <cfRule type="cellIs" dxfId="5754" priority="2742" stopIfTrue="1" operator="lessThan">
      <formula>-0.03</formula>
    </cfRule>
  </conditionalFormatting>
  <conditionalFormatting sqref="BQ484 BQ486 BQ488">
    <cfRule type="cellIs" dxfId="5753" priority="2683" stopIfTrue="1" operator="greaterThan">
      <formula>0.03</formula>
    </cfRule>
    <cfRule type="cellIs" dxfId="5752" priority="2684" stopIfTrue="1" operator="lessThan">
      <formula>-0.03</formula>
    </cfRule>
  </conditionalFormatting>
  <conditionalFormatting sqref="BK484 BK486 BK488">
    <cfRule type="cellIs" dxfId="5751" priority="2731" stopIfTrue="1" operator="greaterThan">
      <formula>0.03</formula>
    </cfRule>
    <cfRule type="cellIs" dxfId="5750" priority="2732" stopIfTrue="1" operator="lessThan">
      <formula>-0.03</formula>
    </cfRule>
  </conditionalFormatting>
  <conditionalFormatting sqref="BL484">
    <cfRule type="cellIs" dxfId="5749" priority="2733" stopIfTrue="1" operator="greaterThan">
      <formula>0.03</formula>
    </cfRule>
    <cfRule type="cellIs" dxfId="5748" priority="2734" stopIfTrue="1" operator="lessThan">
      <formula>-0.03</formula>
    </cfRule>
  </conditionalFormatting>
  <conditionalFormatting sqref="BF484:BH484">
    <cfRule type="cellIs" dxfId="5747" priority="2737" stopIfTrue="1" operator="greaterThan">
      <formula>0.03</formula>
    </cfRule>
    <cfRule type="cellIs" dxfId="5746" priority="2738" stopIfTrue="1" operator="lessThan">
      <formula>-0.03</formula>
    </cfRule>
  </conditionalFormatting>
  <conditionalFormatting sqref="BE484 BE486 BE488">
    <cfRule type="cellIs" dxfId="5745" priority="2735" stopIfTrue="1" operator="greaterThan">
      <formula>0.03</formula>
    </cfRule>
    <cfRule type="cellIs" dxfId="5744" priority="2736" stopIfTrue="1" operator="lessThan">
      <formula>-0.03</formula>
    </cfRule>
  </conditionalFormatting>
  <conditionalFormatting sqref="BN484">
    <cfRule type="cellIs" dxfId="5743" priority="2727" stopIfTrue="1" operator="greaterThan">
      <formula>0.03</formula>
    </cfRule>
    <cfRule type="cellIs" dxfId="5742" priority="2728" stopIfTrue="1" operator="lessThan">
      <formula>-0.03</formula>
    </cfRule>
  </conditionalFormatting>
  <conditionalFormatting sqref="BM484 BM486 BM488">
    <cfRule type="cellIs" dxfId="5741" priority="2729" stopIfTrue="1" operator="greaterThan">
      <formula>0.03</formula>
    </cfRule>
    <cfRule type="cellIs" dxfId="5740" priority="2730" stopIfTrue="1" operator="lessThan">
      <formula>-0.03</formula>
    </cfRule>
  </conditionalFormatting>
  <conditionalFormatting sqref="BV484">
    <cfRule type="cellIs" dxfId="5739" priority="2723" stopIfTrue="1" operator="greaterThan">
      <formula>0.03</formula>
    </cfRule>
    <cfRule type="cellIs" dxfId="5738" priority="2724" stopIfTrue="1" operator="lessThan">
      <formula>-0.03</formula>
    </cfRule>
  </conditionalFormatting>
  <conditionalFormatting sqref="BU484 BU486 BU488">
    <cfRule type="cellIs" dxfId="5737" priority="2725" stopIfTrue="1" operator="greaterThan">
      <formula>0.03</formula>
    </cfRule>
    <cfRule type="cellIs" dxfId="5736" priority="2726" stopIfTrue="1" operator="lessThan">
      <formula>-0.03</formula>
    </cfRule>
  </conditionalFormatting>
  <conditionalFormatting sqref="BT484">
    <cfRule type="cellIs" dxfId="5735" priority="2719" stopIfTrue="1" operator="greaterThan">
      <formula>0.03</formula>
    </cfRule>
    <cfRule type="cellIs" dxfId="5734" priority="2720" stopIfTrue="1" operator="lessThan">
      <formula>-0.03</formula>
    </cfRule>
  </conditionalFormatting>
  <conditionalFormatting sqref="BS484 BS486 BS488">
    <cfRule type="cellIs" dxfId="5733" priority="2721" stopIfTrue="1" operator="greaterThan">
      <formula>0.03</formula>
    </cfRule>
    <cfRule type="cellIs" dxfId="5732" priority="2722" stopIfTrue="1" operator="lessThan">
      <formula>-0.03</formula>
    </cfRule>
  </conditionalFormatting>
  <conditionalFormatting sqref="BY484">
    <cfRule type="cellIs" dxfId="5731" priority="2713" stopIfTrue="1" operator="greaterThan">
      <formula>0.03</formula>
    </cfRule>
    <cfRule type="cellIs" dxfId="5730" priority="2714" stopIfTrue="1" operator="lessThan">
      <formula>-0.03</formula>
    </cfRule>
  </conditionalFormatting>
  <conditionalFormatting sqref="BZ484">
    <cfRule type="cellIs" dxfId="5729" priority="2711" stopIfTrue="1" operator="greaterThan">
      <formula>0.03</formula>
    </cfRule>
    <cfRule type="cellIs" dxfId="5728" priority="2712" stopIfTrue="1" operator="lessThan">
      <formula>-0.03</formula>
    </cfRule>
  </conditionalFormatting>
  <conditionalFormatting sqref="BX484">
    <cfRule type="cellIs" dxfId="5727" priority="2717" stopIfTrue="1" operator="greaterThan">
      <formula>0.03</formula>
    </cfRule>
    <cfRule type="cellIs" dxfId="5726" priority="2718" stopIfTrue="1" operator="lessThan">
      <formula>-0.03</formula>
    </cfRule>
  </conditionalFormatting>
  <conditionalFormatting sqref="BW484 BW486 BW488">
    <cfRule type="cellIs" dxfId="5725" priority="2715" stopIfTrue="1" operator="greaterThan">
      <formula>0.03</formula>
    </cfRule>
    <cfRule type="cellIs" dxfId="5724" priority="2716" stopIfTrue="1" operator="lessThan">
      <formula>-0.03</formula>
    </cfRule>
  </conditionalFormatting>
  <conditionalFormatting sqref="CA484">
    <cfRule type="cellIs" dxfId="5723" priority="2707" stopIfTrue="1" operator="greaterThan">
      <formula>0.03</formula>
    </cfRule>
    <cfRule type="cellIs" dxfId="5722" priority="2708" stopIfTrue="1" operator="lessThan">
      <formula>-0.03</formula>
    </cfRule>
  </conditionalFormatting>
  <conditionalFormatting sqref="BI484">
    <cfRule type="cellIs" dxfId="5721" priority="2709" stopIfTrue="1" operator="greaterThan">
      <formula>0.03</formula>
    </cfRule>
    <cfRule type="cellIs" dxfId="5720" priority="2710" stopIfTrue="1" operator="lessThan">
      <formula>-0.03</formula>
    </cfRule>
  </conditionalFormatting>
  <conditionalFormatting sqref="BJ484">
    <cfRule type="cellIs" dxfId="5719" priority="2705" stopIfTrue="1" operator="greaterThan">
      <formula>0.03</formula>
    </cfRule>
    <cfRule type="cellIs" dxfId="5718" priority="2706" stopIfTrue="1" operator="lessThan">
      <formula>-0.03</formula>
    </cfRule>
  </conditionalFormatting>
  <conditionalFormatting sqref="CB484">
    <cfRule type="cellIs" dxfId="5717" priority="2703" stopIfTrue="1" operator="greaterThan">
      <formula>0.03</formula>
    </cfRule>
    <cfRule type="cellIs" dxfId="5716" priority="2704" stopIfTrue="1" operator="lessThan">
      <formula>-0.03</formula>
    </cfRule>
  </conditionalFormatting>
  <conditionalFormatting sqref="CF484">
    <cfRule type="cellIs" dxfId="5715" priority="2701" stopIfTrue="1" operator="greaterThan">
      <formula>0.03</formula>
    </cfRule>
    <cfRule type="cellIs" dxfId="5714" priority="2702" stopIfTrue="1" operator="lessThan">
      <formula>-0.03</formula>
    </cfRule>
  </conditionalFormatting>
  <conditionalFormatting sqref="CE484 CE486 CE488">
    <cfRule type="cellIs" dxfId="5713" priority="2699" stopIfTrue="1" operator="greaterThan">
      <formula>0.03</formula>
    </cfRule>
    <cfRule type="cellIs" dxfId="5712" priority="2700" stopIfTrue="1" operator="lessThan">
      <formula>-0.03</formula>
    </cfRule>
  </conditionalFormatting>
  <conditionalFormatting sqref="CE484:CH484">
    <cfRule type="cellIs" dxfId="5711" priority="2697" stopIfTrue="1" operator="greaterThan">
      <formula>0.03</formula>
    </cfRule>
    <cfRule type="cellIs" dxfId="5710" priority="2698" stopIfTrue="1" operator="lessThan">
      <formula>-0.03</formula>
    </cfRule>
  </conditionalFormatting>
  <conditionalFormatting sqref="CH484">
    <cfRule type="cellIs" dxfId="5709" priority="2695" stopIfTrue="1" operator="greaterThan">
      <formula>0.03</formula>
    </cfRule>
    <cfRule type="cellIs" dxfId="5708" priority="2696" stopIfTrue="1" operator="lessThan">
      <formula>-0.03</formula>
    </cfRule>
  </conditionalFormatting>
  <conditionalFormatting sqref="CG484 CG486 CG488">
    <cfRule type="cellIs" dxfId="5707" priority="2693" stopIfTrue="1" operator="greaterThan">
      <formula>0.03</formula>
    </cfRule>
    <cfRule type="cellIs" dxfId="5706" priority="2694" stopIfTrue="1" operator="lessThan">
      <formula>-0.03</formula>
    </cfRule>
  </conditionalFormatting>
  <conditionalFormatting sqref="BP484">
    <cfRule type="cellIs" dxfId="5705" priority="2691" stopIfTrue="1" operator="greaterThan">
      <formula>0.03</formula>
    </cfRule>
    <cfRule type="cellIs" dxfId="5704" priority="2692" stopIfTrue="1" operator="lessThan">
      <formula>-0.03</formula>
    </cfRule>
  </conditionalFormatting>
  <conditionalFormatting sqref="BO484:BR484">
    <cfRule type="cellIs" dxfId="5703" priority="2687" stopIfTrue="1" operator="greaterThan">
      <formula>0.03</formula>
    </cfRule>
    <cfRule type="cellIs" dxfId="5702" priority="2688" stopIfTrue="1" operator="lessThan">
      <formula>-0.03</formula>
    </cfRule>
  </conditionalFormatting>
  <conditionalFormatting sqref="BO484 BO486 BO488">
    <cfRule type="cellIs" dxfId="5701" priority="2689" stopIfTrue="1" operator="greaterThan">
      <formula>0.03</formula>
    </cfRule>
    <cfRule type="cellIs" dxfId="5700" priority="2690" stopIfTrue="1" operator="lessThan">
      <formula>-0.03</formula>
    </cfRule>
  </conditionalFormatting>
  <conditionalFormatting sqref="BR484">
    <cfRule type="cellIs" dxfId="5699" priority="2685" stopIfTrue="1" operator="greaterThan">
      <formula>0.03</formula>
    </cfRule>
    <cfRule type="cellIs" dxfId="5698" priority="2686" stopIfTrue="1" operator="lessThan">
      <formula>-0.03</formula>
    </cfRule>
  </conditionalFormatting>
  <conditionalFormatting sqref="BQ490 BQ492 BQ494">
    <cfRule type="cellIs" dxfId="5697" priority="2627" stopIfTrue="1" operator="greaterThan">
      <formula>0.03</formula>
    </cfRule>
    <cfRule type="cellIs" dxfId="5696" priority="2628" stopIfTrue="1" operator="lessThan">
      <formula>-0.03</formula>
    </cfRule>
  </conditionalFormatting>
  <conditionalFormatting sqref="BK490 BK492 BK494">
    <cfRule type="cellIs" dxfId="5695" priority="2675" stopIfTrue="1" operator="greaterThan">
      <formula>0.03</formula>
    </cfRule>
    <cfRule type="cellIs" dxfId="5694" priority="2676" stopIfTrue="1" operator="lessThan">
      <formula>-0.03</formula>
    </cfRule>
  </conditionalFormatting>
  <conditionalFormatting sqref="BL490">
    <cfRule type="cellIs" dxfId="5693" priority="2677" stopIfTrue="1" operator="greaterThan">
      <formula>0.03</formula>
    </cfRule>
    <cfRule type="cellIs" dxfId="5692" priority="2678" stopIfTrue="1" operator="lessThan">
      <formula>-0.03</formula>
    </cfRule>
  </conditionalFormatting>
  <conditionalFormatting sqref="BF490:BH490">
    <cfRule type="cellIs" dxfId="5691" priority="2681" stopIfTrue="1" operator="greaterThan">
      <formula>0.03</formula>
    </cfRule>
    <cfRule type="cellIs" dxfId="5690" priority="2682" stopIfTrue="1" operator="lessThan">
      <formula>-0.03</formula>
    </cfRule>
  </conditionalFormatting>
  <conditionalFormatting sqref="BE490 BE492 BE494">
    <cfRule type="cellIs" dxfId="5689" priority="2679" stopIfTrue="1" operator="greaterThan">
      <formula>0.03</formula>
    </cfRule>
    <cfRule type="cellIs" dxfId="5688" priority="2680" stopIfTrue="1" operator="lessThan">
      <formula>-0.03</formula>
    </cfRule>
  </conditionalFormatting>
  <conditionalFormatting sqref="BN490">
    <cfRule type="cellIs" dxfId="5687" priority="2671" stopIfTrue="1" operator="greaterThan">
      <formula>0.03</formula>
    </cfRule>
    <cfRule type="cellIs" dxfId="5686" priority="2672" stopIfTrue="1" operator="lessThan">
      <formula>-0.03</formula>
    </cfRule>
  </conditionalFormatting>
  <conditionalFormatting sqref="BM490 BM492 BM494">
    <cfRule type="cellIs" dxfId="5685" priority="2673" stopIfTrue="1" operator="greaterThan">
      <formula>0.03</formula>
    </cfRule>
    <cfRule type="cellIs" dxfId="5684" priority="2674" stopIfTrue="1" operator="lessThan">
      <formula>-0.03</formula>
    </cfRule>
  </conditionalFormatting>
  <conditionalFormatting sqref="BV490">
    <cfRule type="cellIs" dxfId="5683" priority="2667" stopIfTrue="1" operator="greaterThan">
      <formula>0.03</formula>
    </cfRule>
    <cfRule type="cellIs" dxfId="5682" priority="2668" stopIfTrue="1" operator="lessThan">
      <formula>-0.03</formula>
    </cfRule>
  </conditionalFormatting>
  <conditionalFormatting sqref="BU490 BU492 BU494">
    <cfRule type="cellIs" dxfId="5681" priority="2669" stopIfTrue="1" operator="greaterThan">
      <formula>0.03</formula>
    </cfRule>
    <cfRule type="cellIs" dxfId="5680" priority="2670" stopIfTrue="1" operator="lessThan">
      <formula>-0.03</formula>
    </cfRule>
  </conditionalFormatting>
  <conditionalFormatting sqref="BT490">
    <cfRule type="cellIs" dxfId="5679" priority="2663" stopIfTrue="1" operator="greaterThan">
      <formula>0.03</formula>
    </cfRule>
    <cfRule type="cellIs" dxfId="5678" priority="2664" stopIfTrue="1" operator="lessThan">
      <formula>-0.03</formula>
    </cfRule>
  </conditionalFormatting>
  <conditionalFormatting sqref="BS490 BS492 BS494">
    <cfRule type="cellIs" dxfId="5677" priority="2665" stopIfTrue="1" operator="greaterThan">
      <formula>0.03</formula>
    </cfRule>
    <cfRule type="cellIs" dxfId="5676" priority="2666" stopIfTrue="1" operator="lessThan">
      <formula>-0.03</formula>
    </cfRule>
  </conditionalFormatting>
  <conditionalFormatting sqref="BY490">
    <cfRule type="cellIs" dxfId="5675" priority="2657" stopIfTrue="1" operator="greaterThan">
      <formula>0.03</formula>
    </cfRule>
    <cfRule type="cellIs" dxfId="5674" priority="2658" stopIfTrue="1" operator="lessThan">
      <formula>-0.03</formula>
    </cfRule>
  </conditionalFormatting>
  <conditionalFormatting sqref="BZ490">
    <cfRule type="cellIs" dxfId="5673" priority="2655" stopIfTrue="1" operator="greaterThan">
      <formula>0.03</formula>
    </cfRule>
    <cfRule type="cellIs" dxfId="5672" priority="2656" stopIfTrue="1" operator="lessThan">
      <formula>-0.03</formula>
    </cfRule>
  </conditionalFormatting>
  <conditionalFormatting sqref="BX490">
    <cfRule type="cellIs" dxfId="5671" priority="2661" stopIfTrue="1" operator="greaterThan">
      <formula>0.03</formula>
    </cfRule>
    <cfRule type="cellIs" dxfId="5670" priority="2662" stopIfTrue="1" operator="lessThan">
      <formula>-0.03</formula>
    </cfRule>
  </conditionalFormatting>
  <conditionalFormatting sqref="BW490 BW492 BW494">
    <cfRule type="cellIs" dxfId="5669" priority="2659" stopIfTrue="1" operator="greaterThan">
      <formula>0.03</formula>
    </cfRule>
    <cfRule type="cellIs" dxfId="5668" priority="2660" stopIfTrue="1" operator="lessThan">
      <formula>-0.03</formula>
    </cfRule>
  </conditionalFormatting>
  <conditionalFormatting sqref="CA490">
    <cfRule type="cellIs" dxfId="5667" priority="2651" stopIfTrue="1" operator="greaterThan">
      <formula>0.03</formula>
    </cfRule>
    <cfRule type="cellIs" dxfId="5666" priority="2652" stopIfTrue="1" operator="lessThan">
      <formula>-0.03</formula>
    </cfRule>
  </conditionalFormatting>
  <conditionalFormatting sqref="BI490">
    <cfRule type="cellIs" dxfId="5665" priority="2653" stopIfTrue="1" operator="greaterThan">
      <formula>0.03</formula>
    </cfRule>
    <cfRule type="cellIs" dxfId="5664" priority="2654" stopIfTrue="1" operator="lessThan">
      <formula>-0.03</formula>
    </cfRule>
  </conditionalFormatting>
  <conditionalFormatting sqref="BJ490">
    <cfRule type="cellIs" dxfId="5663" priority="2649" stopIfTrue="1" operator="greaterThan">
      <formula>0.03</formula>
    </cfRule>
    <cfRule type="cellIs" dxfId="5662" priority="2650" stopIfTrue="1" operator="lessThan">
      <formula>-0.03</formula>
    </cfRule>
  </conditionalFormatting>
  <conditionalFormatting sqref="CB490">
    <cfRule type="cellIs" dxfId="5661" priority="2647" stopIfTrue="1" operator="greaterThan">
      <formula>0.03</formula>
    </cfRule>
    <cfRule type="cellIs" dxfId="5660" priority="2648" stopIfTrue="1" operator="lessThan">
      <formula>-0.03</formula>
    </cfRule>
  </conditionalFormatting>
  <conditionalFormatting sqref="CF490">
    <cfRule type="cellIs" dxfId="5659" priority="2645" stopIfTrue="1" operator="greaterThan">
      <formula>0.03</formula>
    </cfRule>
    <cfRule type="cellIs" dxfId="5658" priority="2646" stopIfTrue="1" operator="lessThan">
      <formula>-0.03</formula>
    </cfRule>
  </conditionalFormatting>
  <conditionalFormatting sqref="CE490 CE492 CE494">
    <cfRule type="cellIs" dxfId="5657" priority="2643" stopIfTrue="1" operator="greaterThan">
      <formula>0.03</formula>
    </cfRule>
    <cfRule type="cellIs" dxfId="5656" priority="2644" stopIfTrue="1" operator="lessThan">
      <formula>-0.03</formula>
    </cfRule>
  </conditionalFormatting>
  <conditionalFormatting sqref="CE490:CH490">
    <cfRule type="cellIs" dxfId="5655" priority="2641" stopIfTrue="1" operator="greaterThan">
      <formula>0.03</formula>
    </cfRule>
    <cfRule type="cellIs" dxfId="5654" priority="2642" stopIfTrue="1" operator="lessThan">
      <formula>-0.03</formula>
    </cfRule>
  </conditionalFormatting>
  <conditionalFormatting sqref="CH490">
    <cfRule type="cellIs" dxfId="5653" priority="2639" stopIfTrue="1" operator="greaterThan">
      <formula>0.03</formula>
    </cfRule>
    <cfRule type="cellIs" dxfId="5652" priority="2640" stopIfTrue="1" operator="lessThan">
      <formula>-0.03</formula>
    </cfRule>
  </conditionalFormatting>
  <conditionalFormatting sqref="CG490 CG492 CG494">
    <cfRule type="cellIs" dxfId="5651" priority="2637" stopIfTrue="1" operator="greaterThan">
      <formula>0.03</formula>
    </cfRule>
    <cfRule type="cellIs" dxfId="5650" priority="2638" stopIfTrue="1" operator="lessThan">
      <formula>-0.03</formula>
    </cfRule>
  </conditionalFormatting>
  <conditionalFormatting sqref="BP490">
    <cfRule type="cellIs" dxfId="5649" priority="2635" stopIfTrue="1" operator="greaterThan">
      <formula>0.03</formula>
    </cfRule>
    <cfRule type="cellIs" dxfId="5648" priority="2636" stopIfTrue="1" operator="lessThan">
      <formula>-0.03</formula>
    </cfRule>
  </conditionalFormatting>
  <conditionalFormatting sqref="BO490:BR490">
    <cfRule type="cellIs" dxfId="5647" priority="2631" stopIfTrue="1" operator="greaterThan">
      <formula>0.03</formula>
    </cfRule>
    <cfRule type="cellIs" dxfId="5646" priority="2632" stopIfTrue="1" operator="lessThan">
      <formula>-0.03</formula>
    </cfRule>
  </conditionalFormatting>
  <conditionalFormatting sqref="BO490 BO492 BO494">
    <cfRule type="cellIs" dxfId="5645" priority="2633" stopIfTrue="1" operator="greaterThan">
      <formula>0.03</formula>
    </cfRule>
    <cfRule type="cellIs" dxfId="5644" priority="2634" stopIfTrue="1" operator="lessThan">
      <formula>-0.03</formula>
    </cfRule>
  </conditionalFormatting>
  <conditionalFormatting sqref="BR490">
    <cfRule type="cellIs" dxfId="5643" priority="2629" stopIfTrue="1" operator="greaterThan">
      <formula>0.03</formula>
    </cfRule>
    <cfRule type="cellIs" dxfId="5642" priority="2630" stopIfTrue="1" operator="lessThan">
      <formula>-0.03</formula>
    </cfRule>
  </conditionalFormatting>
  <conditionalFormatting sqref="BQ496 BQ498 BQ500">
    <cfRule type="cellIs" dxfId="5641" priority="2571" stopIfTrue="1" operator="greaterThan">
      <formula>0.03</formula>
    </cfRule>
    <cfRule type="cellIs" dxfId="5640" priority="2572" stopIfTrue="1" operator="lessThan">
      <formula>-0.03</formula>
    </cfRule>
  </conditionalFormatting>
  <conditionalFormatting sqref="BK496 BK498 BK500">
    <cfRule type="cellIs" dxfId="5639" priority="2619" stopIfTrue="1" operator="greaterThan">
      <formula>0.03</formula>
    </cfRule>
    <cfRule type="cellIs" dxfId="5638" priority="2620" stopIfTrue="1" operator="lessThan">
      <formula>-0.03</formula>
    </cfRule>
  </conditionalFormatting>
  <conditionalFormatting sqref="BL496">
    <cfRule type="cellIs" dxfId="5637" priority="2621" stopIfTrue="1" operator="greaterThan">
      <formula>0.03</formula>
    </cfRule>
    <cfRule type="cellIs" dxfId="5636" priority="2622" stopIfTrue="1" operator="lessThan">
      <formula>-0.03</formula>
    </cfRule>
  </conditionalFormatting>
  <conditionalFormatting sqref="BF496:BH496">
    <cfRule type="cellIs" dxfId="5635" priority="2625" stopIfTrue="1" operator="greaterThan">
      <formula>0.03</formula>
    </cfRule>
    <cfRule type="cellIs" dxfId="5634" priority="2626" stopIfTrue="1" operator="lessThan">
      <formula>-0.03</formula>
    </cfRule>
  </conditionalFormatting>
  <conditionalFormatting sqref="BE496 BE498 BE500">
    <cfRule type="cellIs" dxfId="5633" priority="2623" stopIfTrue="1" operator="greaterThan">
      <formula>0.03</formula>
    </cfRule>
    <cfRule type="cellIs" dxfId="5632" priority="2624" stopIfTrue="1" operator="lessThan">
      <formula>-0.03</formula>
    </cfRule>
  </conditionalFormatting>
  <conditionalFormatting sqref="BN496">
    <cfRule type="cellIs" dxfId="5631" priority="2615" stopIfTrue="1" operator="greaterThan">
      <formula>0.03</formula>
    </cfRule>
    <cfRule type="cellIs" dxfId="5630" priority="2616" stopIfTrue="1" operator="lessThan">
      <formula>-0.03</formula>
    </cfRule>
  </conditionalFormatting>
  <conditionalFormatting sqref="BM496 BM498 BM500">
    <cfRule type="cellIs" dxfId="5629" priority="2617" stopIfTrue="1" operator="greaterThan">
      <formula>0.03</formula>
    </cfRule>
    <cfRule type="cellIs" dxfId="5628" priority="2618" stopIfTrue="1" operator="lessThan">
      <formula>-0.03</formula>
    </cfRule>
  </conditionalFormatting>
  <conditionalFormatting sqref="BV496">
    <cfRule type="cellIs" dxfId="5627" priority="2611" stopIfTrue="1" operator="greaterThan">
      <formula>0.03</formula>
    </cfRule>
    <cfRule type="cellIs" dxfId="5626" priority="2612" stopIfTrue="1" operator="lessThan">
      <formula>-0.03</formula>
    </cfRule>
  </conditionalFormatting>
  <conditionalFormatting sqref="BU496 BU498 BU500">
    <cfRule type="cellIs" dxfId="5625" priority="2613" stopIfTrue="1" operator="greaterThan">
      <formula>0.03</formula>
    </cfRule>
    <cfRule type="cellIs" dxfId="5624" priority="2614" stopIfTrue="1" operator="lessThan">
      <formula>-0.03</formula>
    </cfRule>
  </conditionalFormatting>
  <conditionalFormatting sqref="BT496">
    <cfRule type="cellIs" dxfId="5623" priority="2607" stopIfTrue="1" operator="greaterThan">
      <formula>0.03</formula>
    </cfRule>
    <cfRule type="cellIs" dxfId="5622" priority="2608" stopIfTrue="1" operator="lessThan">
      <formula>-0.03</formula>
    </cfRule>
  </conditionalFormatting>
  <conditionalFormatting sqref="BS496 BS498 BS500">
    <cfRule type="cellIs" dxfId="5621" priority="2609" stopIfTrue="1" operator="greaterThan">
      <formula>0.03</formula>
    </cfRule>
    <cfRule type="cellIs" dxfId="5620" priority="2610" stopIfTrue="1" operator="lessThan">
      <formula>-0.03</formula>
    </cfRule>
  </conditionalFormatting>
  <conditionalFormatting sqref="BY496">
    <cfRule type="cellIs" dxfId="5619" priority="2601" stopIfTrue="1" operator="greaterThan">
      <formula>0.03</formula>
    </cfRule>
    <cfRule type="cellIs" dxfId="5618" priority="2602" stopIfTrue="1" operator="lessThan">
      <formula>-0.03</formula>
    </cfRule>
  </conditionalFormatting>
  <conditionalFormatting sqref="BZ496">
    <cfRule type="cellIs" dxfId="5617" priority="2599" stopIfTrue="1" operator="greaterThan">
      <formula>0.03</formula>
    </cfRule>
    <cfRule type="cellIs" dxfId="5616" priority="2600" stopIfTrue="1" operator="lessThan">
      <formula>-0.03</formula>
    </cfRule>
  </conditionalFormatting>
  <conditionalFormatting sqref="BX496">
    <cfRule type="cellIs" dxfId="5615" priority="2605" stopIfTrue="1" operator="greaterThan">
      <formula>0.03</formula>
    </cfRule>
    <cfRule type="cellIs" dxfId="5614" priority="2606" stopIfTrue="1" operator="lessThan">
      <formula>-0.03</formula>
    </cfRule>
  </conditionalFormatting>
  <conditionalFormatting sqref="BW496 BW498 BW500">
    <cfRule type="cellIs" dxfId="5613" priority="2603" stopIfTrue="1" operator="greaterThan">
      <formula>0.03</formula>
    </cfRule>
    <cfRule type="cellIs" dxfId="5612" priority="2604" stopIfTrue="1" operator="lessThan">
      <formula>-0.03</formula>
    </cfRule>
  </conditionalFormatting>
  <conditionalFormatting sqref="CA496">
    <cfRule type="cellIs" dxfId="5611" priority="2595" stopIfTrue="1" operator="greaterThan">
      <formula>0.03</formula>
    </cfRule>
    <cfRule type="cellIs" dxfId="5610" priority="2596" stopIfTrue="1" operator="lessThan">
      <formula>-0.03</formula>
    </cfRule>
  </conditionalFormatting>
  <conditionalFormatting sqref="BI496">
    <cfRule type="cellIs" dxfId="5609" priority="2597" stopIfTrue="1" operator="greaterThan">
      <formula>0.03</formula>
    </cfRule>
    <cfRule type="cellIs" dxfId="5608" priority="2598" stopIfTrue="1" operator="lessThan">
      <formula>-0.03</formula>
    </cfRule>
  </conditionalFormatting>
  <conditionalFormatting sqref="BJ496">
    <cfRule type="cellIs" dxfId="5607" priority="2593" stopIfTrue="1" operator="greaterThan">
      <formula>0.03</formula>
    </cfRule>
    <cfRule type="cellIs" dxfId="5606" priority="2594" stopIfTrue="1" operator="lessThan">
      <formula>-0.03</formula>
    </cfRule>
  </conditionalFormatting>
  <conditionalFormatting sqref="CB496">
    <cfRule type="cellIs" dxfId="5605" priority="2591" stopIfTrue="1" operator="greaterThan">
      <formula>0.03</formula>
    </cfRule>
    <cfRule type="cellIs" dxfId="5604" priority="2592" stopIfTrue="1" operator="lessThan">
      <formula>-0.03</formula>
    </cfRule>
  </conditionalFormatting>
  <conditionalFormatting sqref="CF496">
    <cfRule type="cellIs" dxfId="5603" priority="2589" stopIfTrue="1" operator="greaterThan">
      <formula>0.03</formula>
    </cfRule>
    <cfRule type="cellIs" dxfId="5602" priority="2590" stopIfTrue="1" operator="lessThan">
      <formula>-0.03</formula>
    </cfRule>
  </conditionalFormatting>
  <conditionalFormatting sqref="CE496 CE498 CE500">
    <cfRule type="cellIs" dxfId="5601" priority="2587" stopIfTrue="1" operator="greaterThan">
      <formula>0.03</formula>
    </cfRule>
    <cfRule type="cellIs" dxfId="5600" priority="2588" stopIfTrue="1" operator="lessThan">
      <formula>-0.03</formula>
    </cfRule>
  </conditionalFormatting>
  <conditionalFormatting sqref="CE496:CH496">
    <cfRule type="cellIs" dxfId="5599" priority="2585" stopIfTrue="1" operator="greaterThan">
      <formula>0.03</formula>
    </cfRule>
    <cfRule type="cellIs" dxfId="5598" priority="2586" stopIfTrue="1" operator="lessThan">
      <formula>-0.03</formula>
    </cfRule>
  </conditionalFormatting>
  <conditionalFormatting sqref="CH496">
    <cfRule type="cellIs" dxfId="5597" priority="2583" stopIfTrue="1" operator="greaterThan">
      <formula>0.03</formula>
    </cfRule>
    <cfRule type="cellIs" dxfId="5596" priority="2584" stopIfTrue="1" operator="lessThan">
      <formula>-0.03</formula>
    </cfRule>
  </conditionalFormatting>
  <conditionalFormatting sqref="CG496 CG498 CG500">
    <cfRule type="cellIs" dxfId="5595" priority="2581" stopIfTrue="1" operator="greaterThan">
      <formula>0.03</formula>
    </cfRule>
    <cfRule type="cellIs" dxfId="5594" priority="2582" stopIfTrue="1" operator="lessThan">
      <formula>-0.03</formula>
    </cfRule>
  </conditionalFormatting>
  <conditionalFormatting sqref="BP496">
    <cfRule type="cellIs" dxfId="5593" priority="2579" stopIfTrue="1" operator="greaterThan">
      <formula>0.03</formula>
    </cfRule>
    <cfRule type="cellIs" dxfId="5592" priority="2580" stopIfTrue="1" operator="lessThan">
      <formula>-0.03</formula>
    </cfRule>
  </conditionalFormatting>
  <conditionalFormatting sqref="BO496:BR496">
    <cfRule type="cellIs" dxfId="5591" priority="2575" stopIfTrue="1" operator="greaterThan">
      <formula>0.03</formula>
    </cfRule>
    <cfRule type="cellIs" dxfId="5590" priority="2576" stopIfTrue="1" operator="lessThan">
      <formula>-0.03</formula>
    </cfRule>
  </conditionalFormatting>
  <conditionalFormatting sqref="BO496 BO498 BO500">
    <cfRule type="cellIs" dxfId="5589" priority="2577" stopIfTrue="1" operator="greaterThan">
      <formula>0.03</formula>
    </cfRule>
    <cfRule type="cellIs" dxfId="5588" priority="2578" stopIfTrue="1" operator="lessThan">
      <formula>-0.03</formula>
    </cfRule>
  </conditionalFormatting>
  <conditionalFormatting sqref="BR496">
    <cfRule type="cellIs" dxfId="5587" priority="2573" stopIfTrue="1" operator="greaterThan">
      <formula>0.03</formula>
    </cfRule>
    <cfRule type="cellIs" dxfId="5586" priority="2574" stopIfTrue="1" operator="lessThan">
      <formula>-0.03</formula>
    </cfRule>
  </conditionalFormatting>
  <conditionalFormatting sqref="BQ502 BQ504 BQ506">
    <cfRule type="cellIs" dxfId="5585" priority="2515" stopIfTrue="1" operator="greaterThan">
      <formula>0.03</formula>
    </cfRule>
    <cfRule type="cellIs" dxfId="5584" priority="2516" stopIfTrue="1" operator="lessThan">
      <formula>-0.03</formula>
    </cfRule>
  </conditionalFormatting>
  <conditionalFormatting sqref="BK502 BK504 BK506">
    <cfRule type="cellIs" dxfId="5583" priority="2563" stopIfTrue="1" operator="greaterThan">
      <formula>0.03</formula>
    </cfRule>
    <cfRule type="cellIs" dxfId="5582" priority="2564" stopIfTrue="1" operator="lessThan">
      <formula>-0.03</formula>
    </cfRule>
  </conditionalFormatting>
  <conditionalFormatting sqref="BL502">
    <cfRule type="cellIs" dxfId="5581" priority="2565" stopIfTrue="1" operator="greaterThan">
      <formula>0.03</formula>
    </cfRule>
    <cfRule type="cellIs" dxfId="5580" priority="2566" stopIfTrue="1" operator="lessThan">
      <formula>-0.03</formula>
    </cfRule>
  </conditionalFormatting>
  <conditionalFormatting sqref="BF502:BH502">
    <cfRule type="cellIs" dxfId="5579" priority="2569" stopIfTrue="1" operator="greaterThan">
      <formula>0.03</formula>
    </cfRule>
    <cfRule type="cellIs" dxfId="5578" priority="2570" stopIfTrue="1" operator="lessThan">
      <formula>-0.03</formula>
    </cfRule>
  </conditionalFormatting>
  <conditionalFormatting sqref="BE502 BE504 BE506">
    <cfRule type="cellIs" dxfId="5577" priority="2567" stopIfTrue="1" operator="greaterThan">
      <formula>0.03</formula>
    </cfRule>
    <cfRule type="cellIs" dxfId="5576" priority="2568" stopIfTrue="1" operator="lessThan">
      <formula>-0.03</formula>
    </cfRule>
  </conditionalFormatting>
  <conditionalFormatting sqref="BN502">
    <cfRule type="cellIs" dxfId="5575" priority="2559" stopIfTrue="1" operator="greaterThan">
      <formula>0.03</formula>
    </cfRule>
    <cfRule type="cellIs" dxfId="5574" priority="2560" stopIfTrue="1" operator="lessThan">
      <formula>-0.03</formula>
    </cfRule>
  </conditionalFormatting>
  <conditionalFormatting sqref="BM502 BM504 BM506">
    <cfRule type="cellIs" dxfId="5573" priority="2561" stopIfTrue="1" operator="greaterThan">
      <formula>0.03</formula>
    </cfRule>
    <cfRule type="cellIs" dxfId="5572" priority="2562" stopIfTrue="1" operator="lessThan">
      <formula>-0.03</formula>
    </cfRule>
  </conditionalFormatting>
  <conditionalFormatting sqref="BV502">
    <cfRule type="cellIs" dxfId="5571" priority="2555" stopIfTrue="1" operator="greaterThan">
      <formula>0.03</formula>
    </cfRule>
    <cfRule type="cellIs" dxfId="5570" priority="2556" stopIfTrue="1" operator="lessThan">
      <formula>-0.03</formula>
    </cfRule>
  </conditionalFormatting>
  <conditionalFormatting sqref="BU502 BU504 BU506">
    <cfRule type="cellIs" dxfId="5569" priority="2557" stopIfTrue="1" operator="greaterThan">
      <formula>0.03</formula>
    </cfRule>
    <cfRule type="cellIs" dxfId="5568" priority="2558" stopIfTrue="1" operator="lessThan">
      <formula>-0.03</formula>
    </cfRule>
  </conditionalFormatting>
  <conditionalFormatting sqref="BT502">
    <cfRule type="cellIs" dxfId="5567" priority="2551" stopIfTrue="1" operator="greaterThan">
      <formula>0.03</formula>
    </cfRule>
    <cfRule type="cellIs" dxfId="5566" priority="2552" stopIfTrue="1" operator="lessThan">
      <formula>-0.03</formula>
    </cfRule>
  </conditionalFormatting>
  <conditionalFormatting sqref="BS502 BS504 BS506">
    <cfRule type="cellIs" dxfId="5565" priority="2553" stopIfTrue="1" operator="greaterThan">
      <formula>0.03</formula>
    </cfRule>
    <cfRule type="cellIs" dxfId="5564" priority="2554" stopIfTrue="1" operator="lessThan">
      <formula>-0.03</formula>
    </cfRule>
  </conditionalFormatting>
  <conditionalFormatting sqref="BY502">
    <cfRule type="cellIs" dxfId="5563" priority="2545" stopIfTrue="1" operator="greaterThan">
      <formula>0.03</formula>
    </cfRule>
    <cfRule type="cellIs" dxfId="5562" priority="2546" stopIfTrue="1" operator="lessThan">
      <formula>-0.03</formula>
    </cfRule>
  </conditionalFormatting>
  <conditionalFormatting sqref="BZ502">
    <cfRule type="cellIs" dxfId="5561" priority="2543" stopIfTrue="1" operator="greaterThan">
      <formula>0.03</formula>
    </cfRule>
    <cfRule type="cellIs" dxfId="5560" priority="2544" stopIfTrue="1" operator="lessThan">
      <formula>-0.03</formula>
    </cfRule>
  </conditionalFormatting>
  <conditionalFormatting sqref="BX502">
    <cfRule type="cellIs" dxfId="5559" priority="2549" stopIfTrue="1" operator="greaterThan">
      <formula>0.03</formula>
    </cfRule>
    <cfRule type="cellIs" dxfId="5558" priority="2550" stopIfTrue="1" operator="lessThan">
      <formula>-0.03</formula>
    </cfRule>
  </conditionalFormatting>
  <conditionalFormatting sqref="BW502 BW504 BW506">
    <cfRule type="cellIs" dxfId="5557" priority="2547" stopIfTrue="1" operator="greaterThan">
      <formula>0.03</formula>
    </cfRule>
    <cfRule type="cellIs" dxfId="5556" priority="2548" stopIfTrue="1" operator="lessThan">
      <formula>-0.03</formula>
    </cfRule>
  </conditionalFormatting>
  <conditionalFormatting sqref="CA502">
    <cfRule type="cellIs" dxfId="5555" priority="2539" stopIfTrue="1" operator="greaterThan">
      <formula>0.03</formula>
    </cfRule>
    <cfRule type="cellIs" dxfId="5554" priority="2540" stopIfTrue="1" operator="lessThan">
      <formula>-0.03</formula>
    </cfRule>
  </conditionalFormatting>
  <conditionalFormatting sqref="BI502">
    <cfRule type="cellIs" dxfId="5553" priority="2541" stopIfTrue="1" operator="greaterThan">
      <formula>0.03</formula>
    </cfRule>
    <cfRule type="cellIs" dxfId="5552" priority="2542" stopIfTrue="1" operator="lessThan">
      <formula>-0.03</formula>
    </cfRule>
  </conditionalFormatting>
  <conditionalFormatting sqref="BJ502">
    <cfRule type="cellIs" dxfId="5551" priority="2537" stopIfTrue="1" operator="greaterThan">
      <formula>0.03</formula>
    </cfRule>
    <cfRule type="cellIs" dxfId="5550" priority="2538" stopIfTrue="1" operator="lessThan">
      <formula>-0.03</formula>
    </cfRule>
  </conditionalFormatting>
  <conditionalFormatting sqref="CB502">
    <cfRule type="cellIs" dxfId="5549" priority="2535" stopIfTrue="1" operator="greaterThan">
      <formula>0.03</formula>
    </cfRule>
    <cfRule type="cellIs" dxfId="5548" priority="2536" stopIfTrue="1" operator="lessThan">
      <formula>-0.03</formula>
    </cfRule>
  </conditionalFormatting>
  <conditionalFormatting sqref="CF502">
    <cfRule type="cellIs" dxfId="5547" priority="2533" stopIfTrue="1" operator="greaterThan">
      <formula>0.03</formula>
    </cfRule>
    <cfRule type="cellIs" dxfId="5546" priority="2534" stopIfTrue="1" operator="lessThan">
      <formula>-0.03</formula>
    </cfRule>
  </conditionalFormatting>
  <conditionalFormatting sqref="CE502 CE504 CE506">
    <cfRule type="cellIs" dxfId="5545" priority="2531" stopIfTrue="1" operator="greaterThan">
      <formula>0.03</formula>
    </cfRule>
    <cfRule type="cellIs" dxfId="5544" priority="2532" stopIfTrue="1" operator="lessThan">
      <formula>-0.03</formula>
    </cfRule>
  </conditionalFormatting>
  <conditionalFormatting sqref="CE502:CH502">
    <cfRule type="cellIs" dxfId="5543" priority="2529" stopIfTrue="1" operator="greaterThan">
      <formula>0.03</formula>
    </cfRule>
    <cfRule type="cellIs" dxfId="5542" priority="2530" stopIfTrue="1" operator="lessThan">
      <formula>-0.03</formula>
    </cfRule>
  </conditionalFormatting>
  <conditionalFormatting sqref="CH502">
    <cfRule type="cellIs" dxfId="5541" priority="2527" stopIfTrue="1" operator="greaterThan">
      <formula>0.03</formula>
    </cfRule>
    <cfRule type="cellIs" dxfId="5540" priority="2528" stopIfTrue="1" operator="lessThan">
      <formula>-0.03</formula>
    </cfRule>
  </conditionalFormatting>
  <conditionalFormatting sqref="CG502 CG504 CG506">
    <cfRule type="cellIs" dxfId="5539" priority="2525" stopIfTrue="1" operator="greaterThan">
      <formula>0.03</formula>
    </cfRule>
    <cfRule type="cellIs" dxfId="5538" priority="2526" stopIfTrue="1" operator="lessThan">
      <formula>-0.03</formula>
    </cfRule>
  </conditionalFormatting>
  <conditionalFormatting sqref="BP502">
    <cfRule type="cellIs" dxfId="5537" priority="2523" stopIfTrue="1" operator="greaterThan">
      <formula>0.03</formula>
    </cfRule>
    <cfRule type="cellIs" dxfId="5536" priority="2524" stopIfTrue="1" operator="lessThan">
      <formula>-0.03</formula>
    </cfRule>
  </conditionalFormatting>
  <conditionalFormatting sqref="BO502:BR502">
    <cfRule type="cellIs" dxfId="5535" priority="2519" stopIfTrue="1" operator="greaterThan">
      <formula>0.03</formula>
    </cfRule>
    <cfRule type="cellIs" dxfId="5534" priority="2520" stopIfTrue="1" operator="lessThan">
      <formula>-0.03</formula>
    </cfRule>
  </conditionalFormatting>
  <conditionalFormatting sqref="BO502 BO504 BO506">
    <cfRule type="cellIs" dxfId="5533" priority="2521" stopIfTrue="1" operator="greaterThan">
      <formula>0.03</formula>
    </cfRule>
    <cfRule type="cellIs" dxfId="5532" priority="2522" stopIfTrue="1" operator="lessThan">
      <formula>-0.03</formula>
    </cfRule>
  </conditionalFormatting>
  <conditionalFormatting sqref="BR502">
    <cfRule type="cellIs" dxfId="5531" priority="2517" stopIfTrue="1" operator="greaterThan">
      <formula>0.03</formula>
    </cfRule>
    <cfRule type="cellIs" dxfId="5530" priority="2518" stopIfTrue="1" operator="lessThan">
      <formula>-0.03</formula>
    </cfRule>
  </conditionalFormatting>
  <conditionalFormatting sqref="BQ508 BQ510 BQ512">
    <cfRule type="cellIs" dxfId="5529" priority="2459" stopIfTrue="1" operator="greaterThan">
      <formula>0.03</formula>
    </cfRule>
    <cfRule type="cellIs" dxfId="5528" priority="2460" stopIfTrue="1" operator="lessThan">
      <formula>-0.03</formula>
    </cfRule>
  </conditionalFormatting>
  <conditionalFormatting sqref="BK508 BK510 BK512">
    <cfRule type="cellIs" dxfId="5527" priority="2507" stopIfTrue="1" operator="greaterThan">
      <formula>0.03</formula>
    </cfRule>
    <cfRule type="cellIs" dxfId="5526" priority="2508" stopIfTrue="1" operator="lessThan">
      <formula>-0.03</formula>
    </cfRule>
  </conditionalFormatting>
  <conditionalFormatting sqref="BL508">
    <cfRule type="cellIs" dxfId="5525" priority="2509" stopIfTrue="1" operator="greaterThan">
      <formula>0.03</formula>
    </cfRule>
    <cfRule type="cellIs" dxfId="5524" priority="2510" stopIfTrue="1" operator="lessThan">
      <formula>-0.03</formula>
    </cfRule>
  </conditionalFormatting>
  <conditionalFormatting sqref="BF508:BH508">
    <cfRule type="cellIs" dxfId="5523" priority="2513" stopIfTrue="1" operator="greaterThan">
      <formula>0.03</formula>
    </cfRule>
    <cfRule type="cellIs" dxfId="5522" priority="2514" stopIfTrue="1" operator="lessThan">
      <formula>-0.03</formula>
    </cfRule>
  </conditionalFormatting>
  <conditionalFormatting sqref="BE508 BE510 BE512">
    <cfRule type="cellIs" dxfId="5521" priority="2511" stopIfTrue="1" operator="greaterThan">
      <formula>0.03</formula>
    </cfRule>
    <cfRule type="cellIs" dxfId="5520" priority="2512" stopIfTrue="1" operator="lessThan">
      <formula>-0.03</formula>
    </cfRule>
  </conditionalFormatting>
  <conditionalFormatting sqref="BN508">
    <cfRule type="cellIs" dxfId="5519" priority="2503" stopIfTrue="1" operator="greaterThan">
      <formula>0.03</formula>
    </cfRule>
    <cfRule type="cellIs" dxfId="5518" priority="2504" stopIfTrue="1" operator="lessThan">
      <formula>-0.03</formula>
    </cfRule>
  </conditionalFormatting>
  <conditionalFormatting sqref="BM508 BM510 BM512">
    <cfRule type="cellIs" dxfId="5517" priority="2505" stopIfTrue="1" operator="greaterThan">
      <formula>0.03</formula>
    </cfRule>
    <cfRule type="cellIs" dxfId="5516" priority="2506" stopIfTrue="1" operator="lessThan">
      <formula>-0.03</formula>
    </cfRule>
  </conditionalFormatting>
  <conditionalFormatting sqref="BV508">
    <cfRule type="cellIs" dxfId="5515" priority="2499" stopIfTrue="1" operator="greaterThan">
      <formula>0.03</formula>
    </cfRule>
    <cfRule type="cellIs" dxfId="5514" priority="2500" stopIfTrue="1" operator="lessThan">
      <formula>-0.03</formula>
    </cfRule>
  </conditionalFormatting>
  <conditionalFormatting sqref="BU508 BU510 BU512">
    <cfRule type="cellIs" dxfId="5513" priority="2501" stopIfTrue="1" operator="greaterThan">
      <formula>0.03</formula>
    </cfRule>
    <cfRule type="cellIs" dxfId="5512" priority="2502" stopIfTrue="1" operator="lessThan">
      <formula>-0.03</formula>
    </cfRule>
  </conditionalFormatting>
  <conditionalFormatting sqref="BT508">
    <cfRule type="cellIs" dxfId="5511" priority="2495" stopIfTrue="1" operator="greaterThan">
      <formula>0.03</formula>
    </cfRule>
    <cfRule type="cellIs" dxfId="5510" priority="2496" stopIfTrue="1" operator="lessThan">
      <formula>-0.03</formula>
    </cfRule>
  </conditionalFormatting>
  <conditionalFormatting sqref="BS508 BS510 BS512">
    <cfRule type="cellIs" dxfId="5509" priority="2497" stopIfTrue="1" operator="greaterThan">
      <formula>0.03</formula>
    </cfRule>
    <cfRule type="cellIs" dxfId="5508" priority="2498" stopIfTrue="1" operator="lessThan">
      <formula>-0.03</formula>
    </cfRule>
  </conditionalFormatting>
  <conditionalFormatting sqref="BY508">
    <cfRule type="cellIs" dxfId="5507" priority="2489" stopIfTrue="1" operator="greaterThan">
      <formula>0.03</formula>
    </cfRule>
    <cfRule type="cellIs" dxfId="5506" priority="2490" stopIfTrue="1" operator="lessThan">
      <formula>-0.03</formula>
    </cfRule>
  </conditionalFormatting>
  <conditionalFormatting sqref="BZ508">
    <cfRule type="cellIs" dxfId="5505" priority="2487" stopIfTrue="1" operator="greaterThan">
      <formula>0.03</formula>
    </cfRule>
    <cfRule type="cellIs" dxfId="5504" priority="2488" stopIfTrue="1" operator="lessThan">
      <formula>-0.03</formula>
    </cfRule>
  </conditionalFormatting>
  <conditionalFormatting sqref="BX508">
    <cfRule type="cellIs" dxfId="5503" priority="2493" stopIfTrue="1" operator="greaterThan">
      <formula>0.03</formula>
    </cfRule>
    <cfRule type="cellIs" dxfId="5502" priority="2494" stopIfTrue="1" operator="lessThan">
      <formula>-0.03</formula>
    </cfRule>
  </conditionalFormatting>
  <conditionalFormatting sqref="BW508 BW510 BW512">
    <cfRule type="cellIs" dxfId="5501" priority="2491" stopIfTrue="1" operator="greaterThan">
      <formula>0.03</formula>
    </cfRule>
    <cfRule type="cellIs" dxfId="5500" priority="2492" stopIfTrue="1" operator="lessThan">
      <formula>-0.03</formula>
    </cfRule>
  </conditionalFormatting>
  <conditionalFormatting sqref="CA508">
    <cfRule type="cellIs" dxfId="5499" priority="2483" stopIfTrue="1" operator="greaterThan">
      <formula>0.03</formula>
    </cfRule>
    <cfRule type="cellIs" dxfId="5498" priority="2484" stopIfTrue="1" operator="lessThan">
      <formula>-0.03</formula>
    </cfRule>
  </conditionalFormatting>
  <conditionalFormatting sqref="BI508">
    <cfRule type="cellIs" dxfId="5497" priority="2485" stopIfTrue="1" operator="greaterThan">
      <formula>0.03</formula>
    </cfRule>
    <cfRule type="cellIs" dxfId="5496" priority="2486" stopIfTrue="1" operator="lessThan">
      <formula>-0.03</formula>
    </cfRule>
  </conditionalFormatting>
  <conditionalFormatting sqref="BJ508">
    <cfRule type="cellIs" dxfId="5495" priority="2481" stopIfTrue="1" operator="greaterThan">
      <formula>0.03</formula>
    </cfRule>
    <cfRule type="cellIs" dxfId="5494" priority="2482" stopIfTrue="1" operator="lessThan">
      <formula>-0.03</formula>
    </cfRule>
  </conditionalFormatting>
  <conditionalFormatting sqref="CB508">
    <cfRule type="cellIs" dxfId="5493" priority="2479" stopIfTrue="1" operator="greaterThan">
      <formula>0.03</formula>
    </cfRule>
    <cfRule type="cellIs" dxfId="5492" priority="2480" stopIfTrue="1" operator="lessThan">
      <formula>-0.03</formula>
    </cfRule>
  </conditionalFormatting>
  <conditionalFormatting sqref="CF508">
    <cfRule type="cellIs" dxfId="5491" priority="2477" stopIfTrue="1" operator="greaterThan">
      <formula>0.03</formula>
    </cfRule>
    <cfRule type="cellIs" dxfId="5490" priority="2478" stopIfTrue="1" operator="lessThan">
      <formula>-0.03</formula>
    </cfRule>
  </conditionalFormatting>
  <conditionalFormatting sqref="CE508 CE510 CE512">
    <cfRule type="cellIs" dxfId="5489" priority="2475" stopIfTrue="1" operator="greaterThan">
      <formula>0.03</formula>
    </cfRule>
    <cfRule type="cellIs" dxfId="5488" priority="2476" stopIfTrue="1" operator="lessThan">
      <formula>-0.03</formula>
    </cfRule>
  </conditionalFormatting>
  <conditionalFormatting sqref="CE508:CH508">
    <cfRule type="cellIs" dxfId="5487" priority="2473" stopIfTrue="1" operator="greaterThan">
      <formula>0.03</formula>
    </cfRule>
    <cfRule type="cellIs" dxfId="5486" priority="2474" stopIfTrue="1" operator="lessThan">
      <formula>-0.03</formula>
    </cfRule>
  </conditionalFormatting>
  <conditionalFormatting sqref="CH508">
    <cfRule type="cellIs" dxfId="5485" priority="2471" stopIfTrue="1" operator="greaterThan">
      <formula>0.03</formula>
    </cfRule>
    <cfRule type="cellIs" dxfId="5484" priority="2472" stopIfTrue="1" operator="lessThan">
      <formula>-0.03</formula>
    </cfRule>
  </conditionalFormatting>
  <conditionalFormatting sqref="CG508 CG510 CG512">
    <cfRule type="cellIs" dxfId="5483" priority="2469" stopIfTrue="1" operator="greaterThan">
      <formula>0.03</formula>
    </cfRule>
    <cfRule type="cellIs" dxfId="5482" priority="2470" stopIfTrue="1" operator="lessThan">
      <formula>-0.03</formula>
    </cfRule>
  </conditionalFormatting>
  <conditionalFormatting sqref="BP508">
    <cfRule type="cellIs" dxfId="5481" priority="2467" stopIfTrue="1" operator="greaterThan">
      <formula>0.03</formula>
    </cfRule>
    <cfRule type="cellIs" dxfId="5480" priority="2468" stopIfTrue="1" operator="lessThan">
      <formula>-0.03</formula>
    </cfRule>
  </conditionalFormatting>
  <conditionalFormatting sqref="BO508:BR508">
    <cfRule type="cellIs" dxfId="5479" priority="2463" stopIfTrue="1" operator="greaterThan">
      <formula>0.03</formula>
    </cfRule>
    <cfRule type="cellIs" dxfId="5478" priority="2464" stopIfTrue="1" operator="lessThan">
      <formula>-0.03</formula>
    </cfRule>
  </conditionalFormatting>
  <conditionalFormatting sqref="BO508 BO510 BO512">
    <cfRule type="cellIs" dxfId="5477" priority="2465" stopIfTrue="1" operator="greaterThan">
      <formula>0.03</formula>
    </cfRule>
    <cfRule type="cellIs" dxfId="5476" priority="2466" stopIfTrue="1" operator="lessThan">
      <formula>-0.03</formula>
    </cfRule>
  </conditionalFormatting>
  <conditionalFormatting sqref="BR508">
    <cfRule type="cellIs" dxfId="5475" priority="2461" stopIfTrue="1" operator="greaterThan">
      <formula>0.03</formula>
    </cfRule>
    <cfRule type="cellIs" dxfId="5474" priority="2462" stopIfTrue="1" operator="lessThan">
      <formula>-0.03</formula>
    </cfRule>
  </conditionalFormatting>
  <conditionalFormatting sqref="BQ514 BQ516 BQ518">
    <cfRule type="cellIs" dxfId="5473" priority="2403" stopIfTrue="1" operator="greaterThan">
      <formula>0.03</formula>
    </cfRule>
    <cfRule type="cellIs" dxfId="5472" priority="2404" stopIfTrue="1" operator="lessThan">
      <formula>-0.03</formula>
    </cfRule>
  </conditionalFormatting>
  <conditionalFormatting sqref="BK514 BK516 BK518">
    <cfRule type="cellIs" dxfId="5471" priority="2451" stopIfTrue="1" operator="greaterThan">
      <formula>0.03</formula>
    </cfRule>
    <cfRule type="cellIs" dxfId="5470" priority="2452" stopIfTrue="1" operator="lessThan">
      <formula>-0.03</formula>
    </cfRule>
  </conditionalFormatting>
  <conditionalFormatting sqref="BL514">
    <cfRule type="cellIs" dxfId="5469" priority="2453" stopIfTrue="1" operator="greaterThan">
      <formula>0.03</formula>
    </cfRule>
    <cfRule type="cellIs" dxfId="5468" priority="2454" stopIfTrue="1" operator="lessThan">
      <formula>-0.03</formula>
    </cfRule>
  </conditionalFormatting>
  <conditionalFormatting sqref="BF514:BH514">
    <cfRule type="cellIs" dxfId="5467" priority="2457" stopIfTrue="1" operator="greaterThan">
      <formula>0.03</formula>
    </cfRule>
    <cfRule type="cellIs" dxfId="5466" priority="2458" stopIfTrue="1" operator="lessThan">
      <formula>-0.03</formula>
    </cfRule>
  </conditionalFormatting>
  <conditionalFormatting sqref="BE514 BE516 BE518">
    <cfRule type="cellIs" dxfId="5465" priority="2455" stopIfTrue="1" operator="greaterThan">
      <formula>0.03</formula>
    </cfRule>
    <cfRule type="cellIs" dxfId="5464" priority="2456" stopIfTrue="1" operator="lessThan">
      <formula>-0.03</formula>
    </cfRule>
  </conditionalFormatting>
  <conditionalFormatting sqref="BN514">
    <cfRule type="cellIs" dxfId="5463" priority="2447" stopIfTrue="1" operator="greaterThan">
      <formula>0.03</formula>
    </cfRule>
    <cfRule type="cellIs" dxfId="5462" priority="2448" stopIfTrue="1" operator="lessThan">
      <formula>-0.03</formula>
    </cfRule>
  </conditionalFormatting>
  <conditionalFormatting sqref="BM514 BM516 BM518">
    <cfRule type="cellIs" dxfId="5461" priority="2449" stopIfTrue="1" operator="greaterThan">
      <formula>0.03</formula>
    </cfRule>
    <cfRule type="cellIs" dxfId="5460" priority="2450" stopIfTrue="1" operator="lessThan">
      <formula>-0.03</formula>
    </cfRule>
  </conditionalFormatting>
  <conditionalFormatting sqref="BV514">
    <cfRule type="cellIs" dxfId="5459" priority="2443" stopIfTrue="1" operator="greaterThan">
      <formula>0.03</formula>
    </cfRule>
    <cfRule type="cellIs" dxfId="5458" priority="2444" stopIfTrue="1" operator="lessThan">
      <formula>-0.03</formula>
    </cfRule>
  </conditionalFormatting>
  <conditionalFormatting sqref="BU514 BU516 BU518">
    <cfRule type="cellIs" dxfId="5457" priority="2445" stopIfTrue="1" operator="greaterThan">
      <formula>0.03</formula>
    </cfRule>
    <cfRule type="cellIs" dxfId="5456" priority="2446" stopIfTrue="1" operator="lessThan">
      <formula>-0.03</formula>
    </cfRule>
  </conditionalFormatting>
  <conditionalFormatting sqref="BT514">
    <cfRule type="cellIs" dxfId="5455" priority="2439" stopIfTrue="1" operator="greaterThan">
      <formula>0.03</formula>
    </cfRule>
    <cfRule type="cellIs" dxfId="5454" priority="2440" stopIfTrue="1" operator="lessThan">
      <formula>-0.03</formula>
    </cfRule>
  </conditionalFormatting>
  <conditionalFormatting sqref="BS514 BS516 BS518">
    <cfRule type="cellIs" dxfId="5453" priority="2441" stopIfTrue="1" operator="greaterThan">
      <formula>0.03</formula>
    </cfRule>
    <cfRule type="cellIs" dxfId="5452" priority="2442" stopIfTrue="1" operator="lessThan">
      <formula>-0.03</formula>
    </cfRule>
  </conditionalFormatting>
  <conditionalFormatting sqref="BY514">
    <cfRule type="cellIs" dxfId="5451" priority="2433" stopIfTrue="1" operator="greaterThan">
      <formula>0.03</formula>
    </cfRule>
    <cfRule type="cellIs" dxfId="5450" priority="2434" stopIfTrue="1" operator="lessThan">
      <formula>-0.03</formula>
    </cfRule>
  </conditionalFormatting>
  <conditionalFormatting sqref="BZ514">
    <cfRule type="cellIs" dxfId="5449" priority="2431" stopIfTrue="1" operator="greaterThan">
      <formula>0.03</formula>
    </cfRule>
    <cfRule type="cellIs" dxfId="5448" priority="2432" stopIfTrue="1" operator="lessThan">
      <formula>-0.03</formula>
    </cfRule>
  </conditionalFormatting>
  <conditionalFormatting sqref="BX514">
    <cfRule type="cellIs" dxfId="5447" priority="2437" stopIfTrue="1" operator="greaterThan">
      <formula>0.03</formula>
    </cfRule>
    <cfRule type="cellIs" dxfId="5446" priority="2438" stopIfTrue="1" operator="lessThan">
      <formula>-0.03</formula>
    </cfRule>
  </conditionalFormatting>
  <conditionalFormatting sqref="BW514 BW516 BW518">
    <cfRule type="cellIs" dxfId="5445" priority="2435" stopIfTrue="1" operator="greaterThan">
      <formula>0.03</formula>
    </cfRule>
    <cfRule type="cellIs" dxfId="5444" priority="2436" stopIfTrue="1" operator="lessThan">
      <formula>-0.03</formula>
    </cfRule>
  </conditionalFormatting>
  <conditionalFormatting sqref="CA514">
    <cfRule type="cellIs" dxfId="5443" priority="2427" stopIfTrue="1" operator="greaterThan">
      <formula>0.03</formula>
    </cfRule>
    <cfRule type="cellIs" dxfId="5442" priority="2428" stopIfTrue="1" operator="lessThan">
      <formula>-0.03</formula>
    </cfRule>
  </conditionalFormatting>
  <conditionalFormatting sqref="BI514">
    <cfRule type="cellIs" dxfId="5441" priority="2429" stopIfTrue="1" operator="greaterThan">
      <formula>0.03</formula>
    </cfRule>
    <cfRule type="cellIs" dxfId="5440" priority="2430" stopIfTrue="1" operator="lessThan">
      <formula>-0.03</formula>
    </cfRule>
  </conditionalFormatting>
  <conditionalFormatting sqref="BJ514">
    <cfRule type="cellIs" dxfId="5439" priority="2425" stopIfTrue="1" operator="greaterThan">
      <formula>0.03</formula>
    </cfRule>
    <cfRule type="cellIs" dxfId="5438" priority="2426" stopIfTrue="1" operator="lessThan">
      <formula>-0.03</formula>
    </cfRule>
  </conditionalFormatting>
  <conditionalFormatting sqref="CB514">
    <cfRule type="cellIs" dxfId="5437" priority="2423" stopIfTrue="1" operator="greaterThan">
      <formula>0.03</formula>
    </cfRule>
    <cfRule type="cellIs" dxfId="5436" priority="2424" stopIfTrue="1" operator="lessThan">
      <formula>-0.03</formula>
    </cfRule>
  </conditionalFormatting>
  <conditionalFormatting sqref="CF514">
    <cfRule type="cellIs" dxfId="5435" priority="2421" stopIfTrue="1" operator="greaterThan">
      <formula>0.03</formula>
    </cfRule>
    <cfRule type="cellIs" dxfId="5434" priority="2422" stopIfTrue="1" operator="lessThan">
      <formula>-0.03</formula>
    </cfRule>
  </conditionalFormatting>
  <conditionalFormatting sqref="CE514 CE516 CE518">
    <cfRule type="cellIs" dxfId="5433" priority="2419" stopIfTrue="1" operator="greaterThan">
      <formula>0.03</formula>
    </cfRule>
    <cfRule type="cellIs" dxfId="5432" priority="2420" stopIfTrue="1" operator="lessThan">
      <formula>-0.03</formula>
    </cfRule>
  </conditionalFormatting>
  <conditionalFormatting sqref="CE514:CH514">
    <cfRule type="cellIs" dxfId="5431" priority="2417" stopIfTrue="1" operator="greaterThan">
      <formula>0.03</formula>
    </cfRule>
    <cfRule type="cellIs" dxfId="5430" priority="2418" stopIfTrue="1" operator="lessThan">
      <formula>-0.03</formula>
    </cfRule>
  </conditionalFormatting>
  <conditionalFormatting sqref="CH514">
    <cfRule type="cellIs" dxfId="5429" priority="2415" stopIfTrue="1" operator="greaterThan">
      <formula>0.03</formula>
    </cfRule>
    <cfRule type="cellIs" dxfId="5428" priority="2416" stopIfTrue="1" operator="lessThan">
      <formula>-0.03</formula>
    </cfRule>
  </conditionalFormatting>
  <conditionalFormatting sqref="CG514 CG516 CG518">
    <cfRule type="cellIs" dxfId="5427" priority="2413" stopIfTrue="1" operator="greaterThan">
      <formula>0.03</formula>
    </cfRule>
    <cfRule type="cellIs" dxfId="5426" priority="2414" stopIfTrue="1" operator="lessThan">
      <formula>-0.03</formula>
    </cfRule>
  </conditionalFormatting>
  <conditionalFormatting sqref="BP514">
    <cfRule type="cellIs" dxfId="5425" priority="2411" stopIfTrue="1" operator="greaterThan">
      <formula>0.03</formula>
    </cfRule>
    <cfRule type="cellIs" dxfId="5424" priority="2412" stopIfTrue="1" operator="lessThan">
      <formula>-0.03</formula>
    </cfRule>
  </conditionalFormatting>
  <conditionalFormatting sqref="BO514:BR514">
    <cfRule type="cellIs" dxfId="5423" priority="2407" stopIfTrue="1" operator="greaterThan">
      <formula>0.03</formula>
    </cfRule>
    <cfRule type="cellIs" dxfId="5422" priority="2408" stopIfTrue="1" operator="lessThan">
      <formula>-0.03</formula>
    </cfRule>
  </conditionalFormatting>
  <conditionalFormatting sqref="BO514 BO516 BO518">
    <cfRule type="cellIs" dxfId="5421" priority="2409" stopIfTrue="1" operator="greaterThan">
      <formula>0.03</formula>
    </cfRule>
    <cfRule type="cellIs" dxfId="5420" priority="2410" stopIfTrue="1" operator="lessThan">
      <formula>-0.03</formula>
    </cfRule>
  </conditionalFormatting>
  <conditionalFormatting sqref="BR514">
    <cfRule type="cellIs" dxfId="5419" priority="2405" stopIfTrue="1" operator="greaterThan">
      <formula>0.03</formula>
    </cfRule>
    <cfRule type="cellIs" dxfId="5418" priority="2406" stopIfTrue="1" operator="lessThan">
      <formula>-0.03</formula>
    </cfRule>
  </conditionalFormatting>
  <conditionalFormatting sqref="BQ520 BQ522 BQ524">
    <cfRule type="cellIs" dxfId="5417" priority="2347" stopIfTrue="1" operator="greaterThan">
      <formula>0.03</formula>
    </cfRule>
    <cfRule type="cellIs" dxfId="5416" priority="2348" stopIfTrue="1" operator="lessThan">
      <formula>-0.03</formula>
    </cfRule>
  </conditionalFormatting>
  <conditionalFormatting sqref="BK520 BK522 BK524">
    <cfRule type="cellIs" dxfId="5415" priority="2395" stopIfTrue="1" operator="greaterThan">
      <formula>0.03</formula>
    </cfRule>
    <cfRule type="cellIs" dxfId="5414" priority="2396" stopIfTrue="1" operator="lessThan">
      <formula>-0.03</formula>
    </cfRule>
  </conditionalFormatting>
  <conditionalFormatting sqref="BL520">
    <cfRule type="cellIs" dxfId="5413" priority="2397" stopIfTrue="1" operator="greaterThan">
      <formula>0.03</formula>
    </cfRule>
    <cfRule type="cellIs" dxfId="5412" priority="2398" stopIfTrue="1" operator="lessThan">
      <formula>-0.03</formula>
    </cfRule>
  </conditionalFormatting>
  <conditionalFormatting sqref="BF520:BH520">
    <cfRule type="cellIs" dxfId="5411" priority="2401" stopIfTrue="1" operator="greaterThan">
      <formula>0.03</formula>
    </cfRule>
    <cfRule type="cellIs" dxfId="5410" priority="2402" stopIfTrue="1" operator="lessThan">
      <formula>-0.03</formula>
    </cfRule>
  </conditionalFormatting>
  <conditionalFormatting sqref="BE520 BE522 BE524">
    <cfRule type="cellIs" dxfId="5409" priority="2399" stopIfTrue="1" operator="greaterThan">
      <formula>0.03</formula>
    </cfRule>
    <cfRule type="cellIs" dxfId="5408" priority="2400" stopIfTrue="1" operator="lessThan">
      <formula>-0.03</formula>
    </cfRule>
  </conditionalFormatting>
  <conditionalFormatting sqref="BN520">
    <cfRule type="cellIs" dxfId="5407" priority="2391" stopIfTrue="1" operator="greaterThan">
      <formula>0.03</formula>
    </cfRule>
    <cfRule type="cellIs" dxfId="5406" priority="2392" stopIfTrue="1" operator="lessThan">
      <formula>-0.03</formula>
    </cfRule>
  </conditionalFormatting>
  <conditionalFormatting sqref="BM520 BM522 BM524">
    <cfRule type="cellIs" dxfId="5405" priority="2393" stopIfTrue="1" operator="greaterThan">
      <formula>0.03</formula>
    </cfRule>
    <cfRule type="cellIs" dxfId="5404" priority="2394" stopIfTrue="1" operator="lessThan">
      <formula>-0.03</formula>
    </cfRule>
  </conditionalFormatting>
  <conditionalFormatting sqref="BV520">
    <cfRule type="cellIs" dxfId="5403" priority="2387" stopIfTrue="1" operator="greaterThan">
      <formula>0.03</formula>
    </cfRule>
    <cfRule type="cellIs" dxfId="5402" priority="2388" stopIfTrue="1" operator="lessThan">
      <formula>-0.03</formula>
    </cfRule>
  </conditionalFormatting>
  <conditionalFormatting sqref="BU520 BU522 BU524">
    <cfRule type="cellIs" dxfId="5401" priority="2389" stopIfTrue="1" operator="greaterThan">
      <formula>0.03</formula>
    </cfRule>
    <cfRule type="cellIs" dxfId="5400" priority="2390" stopIfTrue="1" operator="lessThan">
      <formula>-0.03</formula>
    </cfRule>
  </conditionalFormatting>
  <conditionalFormatting sqref="BT520">
    <cfRule type="cellIs" dxfId="5399" priority="2383" stopIfTrue="1" operator="greaterThan">
      <formula>0.03</formula>
    </cfRule>
    <cfRule type="cellIs" dxfId="5398" priority="2384" stopIfTrue="1" operator="lessThan">
      <formula>-0.03</formula>
    </cfRule>
  </conditionalFormatting>
  <conditionalFormatting sqref="BS520 BS522 BS524">
    <cfRule type="cellIs" dxfId="5397" priority="2385" stopIfTrue="1" operator="greaterThan">
      <formula>0.03</formula>
    </cfRule>
    <cfRule type="cellIs" dxfId="5396" priority="2386" stopIfTrue="1" operator="lessThan">
      <formula>-0.03</formula>
    </cfRule>
  </conditionalFormatting>
  <conditionalFormatting sqref="BY520">
    <cfRule type="cellIs" dxfId="5395" priority="2377" stopIfTrue="1" operator="greaterThan">
      <formula>0.03</formula>
    </cfRule>
    <cfRule type="cellIs" dxfId="5394" priority="2378" stopIfTrue="1" operator="lessThan">
      <formula>-0.03</formula>
    </cfRule>
  </conditionalFormatting>
  <conditionalFormatting sqref="BZ520">
    <cfRule type="cellIs" dxfId="5393" priority="2375" stopIfTrue="1" operator="greaterThan">
      <formula>0.03</formula>
    </cfRule>
    <cfRule type="cellIs" dxfId="5392" priority="2376" stopIfTrue="1" operator="lessThan">
      <formula>-0.03</formula>
    </cfRule>
  </conditionalFormatting>
  <conditionalFormatting sqref="BX520">
    <cfRule type="cellIs" dxfId="5391" priority="2381" stopIfTrue="1" operator="greaterThan">
      <formula>0.03</formula>
    </cfRule>
    <cfRule type="cellIs" dxfId="5390" priority="2382" stopIfTrue="1" operator="lessThan">
      <formula>-0.03</formula>
    </cfRule>
  </conditionalFormatting>
  <conditionalFormatting sqref="BW520 BW522 BW524">
    <cfRule type="cellIs" dxfId="5389" priority="2379" stopIfTrue="1" operator="greaterThan">
      <formula>0.03</formula>
    </cfRule>
    <cfRule type="cellIs" dxfId="5388" priority="2380" stopIfTrue="1" operator="lessThan">
      <formula>-0.03</formula>
    </cfRule>
  </conditionalFormatting>
  <conditionalFormatting sqref="CA520">
    <cfRule type="cellIs" dxfId="5387" priority="2371" stopIfTrue="1" operator="greaterThan">
      <formula>0.03</formula>
    </cfRule>
    <cfRule type="cellIs" dxfId="5386" priority="2372" stopIfTrue="1" operator="lessThan">
      <formula>-0.03</formula>
    </cfRule>
  </conditionalFormatting>
  <conditionalFormatting sqref="BI520">
    <cfRule type="cellIs" dxfId="5385" priority="2373" stopIfTrue="1" operator="greaterThan">
      <formula>0.03</formula>
    </cfRule>
    <cfRule type="cellIs" dxfId="5384" priority="2374" stopIfTrue="1" operator="lessThan">
      <formula>-0.03</formula>
    </cfRule>
  </conditionalFormatting>
  <conditionalFormatting sqref="BJ520">
    <cfRule type="cellIs" dxfId="5383" priority="2369" stopIfTrue="1" operator="greaterThan">
      <formula>0.03</formula>
    </cfRule>
    <cfRule type="cellIs" dxfId="5382" priority="2370" stopIfTrue="1" operator="lessThan">
      <formula>-0.03</formula>
    </cfRule>
  </conditionalFormatting>
  <conditionalFormatting sqref="CB520">
    <cfRule type="cellIs" dxfId="5381" priority="2367" stopIfTrue="1" operator="greaterThan">
      <formula>0.03</formula>
    </cfRule>
    <cfRule type="cellIs" dxfId="5380" priority="2368" stopIfTrue="1" operator="lessThan">
      <formula>-0.03</formula>
    </cfRule>
  </conditionalFormatting>
  <conditionalFormatting sqref="CF520">
    <cfRule type="cellIs" dxfId="5379" priority="2365" stopIfTrue="1" operator="greaterThan">
      <formula>0.03</formula>
    </cfRule>
    <cfRule type="cellIs" dxfId="5378" priority="2366" stopIfTrue="1" operator="lessThan">
      <formula>-0.03</formula>
    </cfRule>
  </conditionalFormatting>
  <conditionalFormatting sqref="CE520 CE522 CE524">
    <cfRule type="cellIs" dxfId="5377" priority="2363" stopIfTrue="1" operator="greaterThan">
      <formula>0.03</formula>
    </cfRule>
    <cfRule type="cellIs" dxfId="5376" priority="2364" stopIfTrue="1" operator="lessThan">
      <formula>-0.03</formula>
    </cfRule>
  </conditionalFormatting>
  <conditionalFormatting sqref="CE520:CH520">
    <cfRule type="cellIs" dxfId="5375" priority="2361" stopIfTrue="1" operator="greaterThan">
      <formula>0.03</formula>
    </cfRule>
    <cfRule type="cellIs" dxfId="5374" priority="2362" stopIfTrue="1" operator="lessThan">
      <formula>-0.03</formula>
    </cfRule>
  </conditionalFormatting>
  <conditionalFormatting sqref="CH520">
    <cfRule type="cellIs" dxfId="5373" priority="2359" stopIfTrue="1" operator="greaterThan">
      <formula>0.03</formula>
    </cfRule>
    <cfRule type="cellIs" dxfId="5372" priority="2360" stopIfTrue="1" operator="lessThan">
      <formula>-0.03</formula>
    </cfRule>
  </conditionalFormatting>
  <conditionalFormatting sqref="CG520 CG522 CG524">
    <cfRule type="cellIs" dxfId="5371" priority="2357" stopIfTrue="1" operator="greaterThan">
      <formula>0.03</formula>
    </cfRule>
    <cfRule type="cellIs" dxfId="5370" priority="2358" stopIfTrue="1" operator="lessThan">
      <formula>-0.03</formula>
    </cfRule>
  </conditionalFormatting>
  <conditionalFormatting sqref="BP520">
    <cfRule type="cellIs" dxfId="5369" priority="2355" stopIfTrue="1" operator="greaterThan">
      <formula>0.03</formula>
    </cfRule>
    <cfRule type="cellIs" dxfId="5368" priority="2356" stopIfTrue="1" operator="lessThan">
      <formula>-0.03</formula>
    </cfRule>
  </conditionalFormatting>
  <conditionalFormatting sqref="BO520:BR520">
    <cfRule type="cellIs" dxfId="5367" priority="2351" stopIfTrue="1" operator="greaterThan">
      <formula>0.03</formula>
    </cfRule>
    <cfRule type="cellIs" dxfId="5366" priority="2352" stopIfTrue="1" operator="lessThan">
      <formula>-0.03</formula>
    </cfRule>
  </conditionalFormatting>
  <conditionalFormatting sqref="BO520 BO522 BO524">
    <cfRule type="cellIs" dxfId="5365" priority="2353" stopIfTrue="1" operator="greaterThan">
      <formula>0.03</formula>
    </cfRule>
    <cfRule type="cellIs" dxfId="5364" priority="2354" stopIfTrue="1" operator="lessThan">
      <formula>-0.03</formula>
    </cfRule>
  </conditionalFormatting>
  <conditionalFormatting sqref="BR520">
    <cfRule type="cellIs" dxfId="5363" priority="2349" stopIfTrue="1" operator="greaterThan">
      <formula>0.03</formula>
    </cfRule>
    <cfRule type="cellIs" dxfId="5362" priority="2350" stopIfTrue="1" operator="lessThan">
      <formula>-0.03</formula>
    </cfRule>
  </conditionalFormatting>
  <conditionalFormatting sqref="BK526 BK528 BK530">
    <cfRule type="cellIs" dxfId="5361" priority="2339" stopIfTrue="1" operator="greaterThan">
      <formula>0.03</formula>
    </cfRule>
    <cfRule type="cellIs" dxfId="5360" priority="2340" stopIfTrue="1" operator="lessThan">
      <formula>-0.03</formula>
    </cfRule>
  </conditionalFormatting>
  <conditionalFormatting sqref="BL526">
    <cfRule type="cellIs" dxfId="5359" priority="2341" stopIfTrue="1" operator="greaterThan">
      <formula>0.03</formula>
    </cfRule>
    <cfRule type="cellIs" dxfId="5358" priority="2342" stopIfTrue="1" operator="lessThan">
      <formula>-0.03</formula>
    </cfRule>
  </conditionalFormatting>
  <conditionalFormatting sqref="BF526:BH526">
    <cfRule type="cellIs" dxfId="5357" priority="2345" stopIfTrue="1" operator="greaterThan">
      <formula>0.03</formula>
    </cfRule>
    <cfRule type="cellIs" dxfId="5356" priority="2346" stopIfTrue="1" operator="lessThan">
      <formula>-0.03</formula>
    </cfRule>
  </conditionalFormatting>
  <conditionalFormatting sqref="BE526 BE528 BE530">
    <cfRule type="cellIs" dxfId="5355" priority="2343" stopIfTrue="1" operator="greaterThan">
      <formula>0.03</formula>
    </cfRule>
    <cfRule type="cellIs" dxfId="5354" priority="2344" stopIfTrue="1" operator="lessThan">
      <formula>-0.03</formula>
    </cfRule>
  </conditionalFormatting>
  <conditionalFormatting sqref="BN526">
    <cfRule type="cellIs" dxfId="5353" priority="2335" stopIfTrue="1" operator="greaterThan">
      <formula>0.03</formula>
    </cfRule>
    <cfRule type="cellIs" dxfId="5352" priority="2336" stopIfTrue="1" operator="lessThan">
      <formula>-0.03</formula>
    </cfRule>
  </conditionalFormatting>
  <conditionalFormatting sqref="BM526 BM528 BM530">
    <cfRule type="cellIs" dxfId="5351" priority="2337" stopIfTrue="1" operator="greaterThan">
      <formula>0.03</formula>
    </cfRule>
    <cfRule type="cellIs" dxfId="5350" priority="2338" stopIfTrue="1" operator="lessThan">
      <formula>-0.03</formula>
    </cfRule>
  </conditionalFormatting>
  <conditionalFormatting sqref="BV526">
    <cfRule type="cellIs" dxfId="5349" priority="2331" stopIfTrue="1" operator="greaterThan">
      <formula>0.03</formula>
    </cfRule>
    <cfRule type="cellIs" dxfId="5348" priority="2332" stopIfTrue="1" operator="lessThan">
      <formula>-0.03</formula>
    </cfRule>
  </conditionalFormatting>
  <conditionalFormatting sqref="BU526 BU528 BU530">
    <cfRule type="cellIs" dxfId="5347" priority="2333" stopIfTrue="1" operator="greaterThan">
      <formula>0.03</formula>
    </cfRule>
    <cfRule type="cellIs" dxfId="5346" priority="2334" stopIfTrue="1" operator="lessThan">
      <formula>-0.03</formula>
    </cfRule>
  </conditionalFormatting>
  <conditionalFormatting sqref="BT526">
    <cfRule type="cellIs" dxfId="5345" priority="2327" stopIfTrue="1" operator="greaterThan">
      <formula>0.03</formula>
    </cfRule>
    <cfRule type="cellIs" dxfId="5344" priority="2328" stopIfTrue="1" operator="lessThan">
      <formula>-0.03</formula>
    </cfRule>
  </conditionalFormatting>
  <conditionalFormatting sqref="BS526 BS528 BS530">
    <cfRule type="cellIs" dxfId="5343" priority="2329" stopIfTrue="1" operator="greaterThan">
      <formula>0.03</formula>
    </cfRule>
    <cfRule type="cellIs" dxfId="5342" priority="2330" stopIfTrue="1" operator="lessThan">
      <formula>-0.03</formula>
    </cfRule>
  </conditionalFormatting>
  <conditionalFormatting sqref="BY526">
    <cfRule type="cellIs" dxfId="5341" priority="2321" stopIfTrue="1" operator="greaterThan">
      <formula>0.03</formula>
    </cfRule>
    <cfRule type="cellIs" dxfId="5340" priority="2322" stopIfTrue="1" operator="lessThan">
      <formula>-0.03</formula>
    </cfRule>
  </conditionalFormatting>
  <conditionalFormatting sqref="BZ526">
    <cfRule type="cellIs" dxfId="5339" priority="2319" stopIfTrue="1" operator="greaterThan">
      <formula>0.03</formula>
    </cfRule>
    <cfRule type="cellIs" dxfId="5338" priority="2320" stopIfTrue="1" operator="lessThan">
      <formula>-0.03</formula>
    </cfRule>
  </conditionalFormatting>
  <conditionalFormatting sqref="BX526">
    <cfRule type="cellIs" dxfId="5337" priority="2325" stopIfTrue="1" operator="greaterThan">
      <formula>0.03</formula>
    </cfRule>
    <cfRule type="cellIs" dxfId="5336" priority="2326" stopIfTrue="1" operator="lessThan">
      <formula>-0.03</formula>
    </cfRule>
  </conditionalFormatting>
  <conditionalFormatting sqref="BW526 BW528 BW530">
    <cfRule type="cellIs" dxfId="5335" priority="2323" stopIfTrue="1" operator="greaterThan">
      <formula>0.03</formula>
    </cfRule>
    <cfRule type="cellIs" dxfId="5334" priority="2324" stopIfTrue="1" operator="lessThan">
      <formula>-0.03</formula>
    </cfRule>
  </conditionalFormatting>
  <conditionalFormatting sqref="CA526">
    <cfRule type="cellIs" dxfId="5333" priority="2315" stopIfTrue="1" operator="greaterThan">
      <formula>0.03</formula>
    </cfRule>
    <cfRule type="cellIs" dxfId="5332" priority="2316" stopIfTrue="1" operator="lessThan">
      <formula>-0.03</formula>
    </cfRule>
  </conditionalFormatting>
  <conditionalFormatting sqref="BI526">
    <cfRule type="cellIs" dxfId="5331" priority="2317" stopIfTrue="1" operator="greaterThan">
      <formula>0.03</formula>
    </cfRule>
    <cfRule type="cellIs" dxfId="5330" priority="2318" stopIfTrue="1" operator="lessThan">
      <formula>-0.03</formula>
    </cfRule>
  </conditionalFormatting>
  <conditionalFormatting sqref="BJ526">
    <cfRule type="cellIs" dxfId="5329" priority="2313" stopIfTrue="1" operator="greaterThan">
      <formula>0.03</formula>
    </cfRule>
    <cfRule type="cellIs" dxfId="5328" priority="2314" stopIfTrue="1" operator="lessThan">
      <formula>-0.03</formula>
    </cfRule>
  </conditionalFormatting>
  <conditionalFormatting sqref="CB526">
    <cfRule type="cellIs" dxfId="5327" priority="2311" stopIfTrue="1" operator="greaterThan">
      <formula>0.03</formula>
    </cfRule>
    <cfRule type="cellIs" dxfId="5326" priority="2312" stopIfTrue="1" operator="lessThan">
      <formula>-0.03</formula>
    </cfRule>
  </conditionalFormatting>
  <conditionalFormatting sqref="CF526">
    <cfRule type="cellIs" dxfId="5325" priority="2309" stopIfTrue="1" operator="greaterThan">
      <formula>0.03</formula>
    </cfRule>
    <cfRule type="cellIs" dxfId="5324" priority="2310" stopIfTrue="1" operator="lessThan">
      <formula>-0.03</formula>
    </cfRule>
  </conditionalFormatting>
  <conditionalFormatting sqref="CE526 CE528 CE530">
    <cfRule type="cellIs" dxfId="5323" priority="2307" stopIfTrue="1" operator="greaterThan">
      <formula>0.03</formula>
    </cfRule>
    <cfRule type="cellIs" dxfId="5322" priority="2308" stopIfTrue="1" operator="lessThan">
      <formula>-0.03</formula>
    </cfRule>
  </conditionalFormatting>
  <conditionalFormatting sqref="CE526:CH526">
    <cfRule type="cellIs" dxfId="5321" priority="2305" stopIfTrue="1" operator="greaterThan">
      <formula>0.03</formula>
    </cfRule>
    <cfRule type="cellIs" dxfId="5320" priority="2306" stopIfTrue="1" operator="lessThan">
      <formula>-0.03</formula>
    </cfRule>
  </conditionalFormatting>
  <conditionalFormatting sqref="CH526">
    <cfRule type="cellIs" dxfId="5319" priority="2303" stopIfTrue="1" operator="greaterThan">
      <formula>0.03</formula>
    </cfRule>
    <cfRule type="cellIs" dxfId="5318" priority="2304" stopIfTrue="1" operator="lessThan">
      <formula>-0.03</formula>
    </cfRule>
  </conditionalFormatting>
  <conditionalFormatting sqref="CG526 CG528 CG530">
    <cfRule type="cellIs" dxfId="5317" priority="2301" stopIfTrue="1" operator="greaterThan">
      <formula>0.03</formula>
    </cfRule>
    <cfRule type="cellIs" dxfId="5316" priority="2302" stopIfTrue="1" operator="lessThan">
      <formula>-0.03</formula>
    </cfRule>
  </conditionalFormatting>
  <conditionalFormatting sqref="BP526">
    <cfRule type="cellIs" dxfId="5315" priority="2299" stopIfTrue="1" operator="greaterThan">
      <formula>0.03</formula>
    </cfRule>
    <cfRule type="cellIs" dxfId="5314" priority="2300" stopIfTrue="1" operator="lessThan">
      <formula>-0.03</formula>
    </cfRule>
  </conditionalFormatting>
  <conditionalFormatting sqref="BO526:BR526">
    <cfRule type="cellIs" dxfId="5313" priority="2295" stopIfTrue="1" operator="greaterThan">
      <formula>0.03</formula>
    </cfRule>
    <cfRule type="cellIs" dxfId="5312" priority="2296" stopIfTrue="1" operator="lessThan">
      <formula>-0.03</formula>
    </cfRule>
  </conditionalFormatting>
  <conditionalFormatting sqref="BO526 BO528 BO530">
    <cfRule type="cellIs" dxfId="5311" priority="2297" stopIfTrue="1" operator="greaterThan">
      <formula>0.03</formula>
    </cfRule>
    <cfRule type="cellIs" dxfId="5310" priority="2298" stopIfTrue="1" operator="lessThan">
      <formula>-0.03</formula>
    </cfRule>
  </conditionalFormatting>
  <conditionalFormatting sqref="BR526">
    <cfRule type="cellIs" dxfId="5309" priority="2293" stopIfTrue="1" operator="greaterThan">
      <formula>0.03</formula>
    </cfRule>
    <cfRule type="cellIs" dxfId="5308" priority="2294" stopIfTrue="1" operator="lessThan">
      <formula>-0.03</formula>
    </cfRule>
  </conditionalFormatting>
  <conditionalFormatting sqref="BP628">
    <cfRule type="cellIs" dxfId="5307" priority="2271" stopIfTrue="1" operator="greaterThan">
      <formula>0.03</formula>
    </cfRule>
    <cfRule type="cellIs" dxfId="5306" priority="2272" stopIfTrue="1" operator="lessThan">
      <formula>-0.03</formula>
    </cfRule>
  </conditionalFormatting>
  <conditionalFormatting sqref="BF616:BH618">
    <cfRule type="cellIs" dxfId="5305" priority="2289" stopIfTrue="1" operator="greaterThan">
      <formula>0.03</formula>
    </cfRule>
    <cfRule type="cellIs" dxfId="5304" priority="2290" stopIfTrue="1" operator="lessThan">
      <formula>-0.03</formula>
    </cfRule>
  </conditionalFormatting>
  <conditionalFormatting sqref="BE616:BE624">
    <cfRule type="cellIs" dxfId="5303" priority="2287" stopIfTrue="1" operator="greaterThan">
      <formula>0.03</formula>
    </cfRule>
    <cfRule type="cellIs" dxfId="5302" priority="2288" stopIfTrue="1" operator="lessThan">
      <formula>-0.03</formula>
    </cfRule>
  </conditionalFormatting>
  <conditionalFormatting sqref="BE625:BE633 BE643:BE644 BE654">
    <cfRule type="cellIs" dxfId="5301" priority="2283" stopIfTrue="1" operator="greaterThan">
      <formula>0.03</formula>
    </cfRule>
    <cfRule type="cellIs" dxfId="5300" priority="2284" stopIfTrue="1" operator="lessThan">
      <formula>-0.03</formula>
    </cfRule>
  </conditionalFormatting>
  <conditionalFormatting sqref="BF625:BH627">
    <cfRule type="cellIs" dxfId="5299" priority="2285" stopIfTrue="1" operator="greaterThan">
      <formula>0.03</formula>
    </cfRule>
    <cfRule type="cellIs" dxfId="5298" priority="2286" stopIfTrue="1" operator="lessThan">
      <formula>-0.03</formula>
    </cfRule>
  </conditionalFormatting>
  <conditionalFormatting sqref="BN619:BR619">
    <cfRule type="cellIs" dxfId="5297" priority="2279" stopIfTrue="1" operator="greaterThan">
      <formula>0.03</formula>
    </cfRule>
    <cfRule type="cellIs" dxfId="5296" priority="2280" stopIfTrue="1" operator="lessThan">
      <formula>-0.03</formula>
    </cfRule>
  </conditionalFormatting>
  <conditionalFormatting sqref="BP619">
    <cfRule type="cellIs" dxfId="5295" priority="2277" stopIfTrue="1" operator="greaterThan">
      <formula>0.03</formula>
    </cfRule>
    <cfRule type="cellIs" dxfId="5294" priority="2278" stopIfTrue="1" operator="lessThan">
      <formula>-0.03</formula>
    </cfRule>
  </conditionalFormatting>
  <conditionalFormatting sqref="BL619">
    <cfRule type="cellIs" dxfId="5293" priority="2281" stopIfTrue="1" operator="greaterThan">
      <formula>0.03</formula>
    </cfRule>
    <cfRule type="cellIs" dxfId="5292" priority="2282" stopIfTrue="1" operator="lessThan">
      <formula>-0.03</formula>
    </cfRule>
  </conditionalFormatting>
  <conditionalFormatting sqref="BL628">
    <cfRule type="cellIs" dxfId="5291" priority="2275" stopIfTrue="1" operator="greaterThan">
      <formula>0.03</formula>
    </cfRule>
    <cfRule type="cellIs" dxfId="5290" priority="2276" stopIfTrue="1" operator="lessThan">
      <formula>-0.03</formula>
    </cfRule>
  </conditionalFormatting>
  <conditionalFormatting sqref="BN628:BR628">
    <cfRule type="cellIs" dxfId="5289" priority="2273" stopIfTrue="1" operator="greaterThan">
      <formula>0.03</formula>
    </cfRule>
    <cfRule type="cellIs" dxfId="5288" priority="2274" stopIfTrue="1" operator="lessThan">
      <formula>-0.03</formula>
    </cfRule>
  </conditionalFormatting>
  <conditionalFormatting sqref="BL616:BL618">
    <cfRule type="cellIs" dxfId="5287" priority="2269" stopIfTrue="1" operator="greaterThan">
      <formula>0.03</formula>
    </cfRule>
    <cfRule type="cellIs" dxfId="5286" priority="2270" stopIfTrue="1" operator="lessThan">
      <formula>-0.03</formula>
    </cfRule>
  </conditionalFormatting>
  <conditionalFormatting sqref="BN616:BR618">
    <cfRule type="cellIs" dxfId="5285" priority="2267" stopIfTrue="1" operator="greaterThan">
      <formula>0.03</formula>
    </cfRule>
    <cfRule type="cellIs" dxfId="5284" priority="2268" stopIfTrue="1" operator="lessThan">
      <formula>-0.03</formula>
    </cfRule>
  </conditionalFormatting>
  <conditionalFormatting sqref="BP616:BP618">
    <cfRule type="cellIs" dxfId="5283" priority="2265" stopIfTrue="1" operator="greaterThan">
      <formula>0.03</formula>
    </cfRule>
    <cfRule type="cellIs" dxfId="5282" priority="2266" stopIfTrue="1" operator="lessThan">
      <formula>-0.03</formula>
    </cfRule>
  </conditionalFormatting>
  <conditionalFormatting sqref="BK616:BK624">
    <cfRule type="cellIs" dxfId="5281" priority="2263" stopIfTrue="1" operator="greaterThan">
      <formula>0.03</formula>
    </cfRule>
    <cfRule type="cellIs" dxfId="5280" priority="2264" stopIfTrue="1" operator="lessThan">
      <formula>-0.03</formula>
    </cfRule>
  </conditionalFormatting>
  <conditionalFormatting sqref="BM616:BM624">
    <cfRule type="cellIs" dxfId="5279" priority="2261" stopIfTrue="1" operator="greaterThan">
      <formula>0.03</formula>
    </cfRule>
    <cfRule type="cellIs" dxfId="5278" priority="2262" stopIfTrue="1" operator="lessThan">
      <formula>-0.03</formula>
    </cfRule>
  </conditionalFormatting>
  <conditionalFormatting sqref="BO616:BO624">
    <cfRule type="cellIs" dxfId="5277" priority="2259" stopIfTrue="1" operator="greaterThan">
      <formula>0.03</formula>
    </cfRule>
    <cfRule type="cellIs" dxfId="5276" priority="2260" stopIfTrue="1" operator="lessThan">
      <formula>-0.03</formula>
    </cfRule>
  </conditionalFormatting>
  <conditionalFormatting sqref="BL625:BL627">
    <cfRule type="cellIs" dxfId="5275" priority="2257" stopIfTrue="1" operator="greaterThan">
      <formula>0.03</formula>
    </cfRule>
    <cfRule type="cellIs" dxfId="5274" priority="2258" stopIfTrue="1" operator="lessThan">
      <formula>-0.03</formula>
    </cfRule>
  </conditionalFormatting>
  <conditionalFormatting sqref="BN625:BR627">
    <cfRule type="cellIs" dxfId="5273" priority="2255" stopIfTrue="1" operator="greaterThan">
      <formula>0.03</formula>
    </cfRule>
    <cfRule type="cellIs" dxfId="5272" priority="2256" stopIfTrue="1" operator="lessThan">
      <formula>-0.03</formula>
    </cfRule>
  </conditionalFormatting>
  <conditionalFormatting sqref="BP625:BP627">
    <cfRule type="cellIs" dxfId="5271" priority="2253" stopIfTrue="1" operator="greaterThan">
      <formula>0.03</formula>
    </cfRule>
    <cfRule type="cellIs" dxfId="5270" priority="2254" stopIfTrue="1" operator="lessThan">
      <formula>-0.03</formula>
    </cfRule>
  </conditionalFormatting>
  <conditionalFormatting sqref="BK625:BK633 BK643:BK644">
    <cfRule type="cellIs" dxfId="5269" priority="2251" stopIfTrue="1" operator="greaterThan">
      <formula>0.03</formula>
    </cfRule>
    <cfRule type="cellIs" dxfId="5268" priority="2252" stopIfTrue="1" operator="lessThan">
      <formula>-0.03</formula>
    </cfRule>
  </conditionalFormatting>
  <conditionalFormatting sqref="BM625:BM633 BM643:BM644">
    <cfRule type="cellIs" dxfId="5267" priority="2249" stopIfTrue="1" operator="greaterThan">
      <formula>0.03</formula>
    </cfRule>
    <cfRule type="cellIs" dxfId="5266" priority="2250" stopIfTrue="1" operator="lessThan">
      <formula>-0.03</formula>
    </cfRule>
  </conditionalFormatting>
  <conditionalFormatting sqref="BO625:BO633 BO643:BO644">
    <cfRule type="cellIs" dxfId="5265" priority="2247" stopIfTrue="1" operator="greaterThan">
      <formula>0.03</formula>
    </cfRule>
    <cfRule type="cellIs" dxfId="5264" priority="2248" stopIfTrue="1" operator="lessThan">
      <formula>-0.03</formula>
    </cfRule>
  </conditionalFormatting>
  <conditionalFormatting sqref="BP648">
    <cfRule type="cellIs" dxfId="5263" priority="2239" stopIfTrue="1" operator="greaterThan">
      <formula>0.03</formula>
    </cfRule>
    <cfRule type="cellIs" dxfId="5262" priority="2240" stopIfTrue="1" operator="lessThan">
      <formula>-0.03</formula>
    </cfRule>
  </conditionalFormatting>
  <conditionalFormatting sqref="BF645:BJ647">
    <cfRule type="cellIs" dxfId="5261" priority="2245" stopIfTrue="1" operator="greaterThan">
      <formula>0.03</formula>
    </cfRule>
    <cfRule type="cellIs" dxfId="5260" priority="2246" stopIfTrue="1" operator="lessThan">
      <formula>-0.03</formula>
    </cfRule>
  </conditionalFormatting>
  <conditionalFormatting sqref="BL648">
    <cfRule type="cellIs" dxfId="5259" priority="2243" stopIfTrue="1" operator="greaterThan">
      <formula>0.03</formula>
    </cfRule>
    <cfRule type="cellIs" dxfId="5258" priority="2244" stopIfTrue="1" operator="lessThan">
      <formula>-0.03</formula>
    </cfRule>
  </conditionalFormatting>
  <conditionalFormatting sqref="BN648 BP648 BR648">
    <cfRule type="cellIs" dxfId="5257" priority="2241" stopIfTrue="1" operator="greaterThan">
      <formula>0.03</formula>
    </cfRule>
    <cfRule type="cellIs" dxfId="5256" priority="2242" stopIfTrue="1" operator="lessThan">
      <formula>-0.03</formula>
    </cfRule>
  </conditionalFormatting>
  <conditionalFormatting sqref="BE645:BE653">
    <cfRule type="cellIs" dxfId="5255" priority="2237" stopIfTrue="1" operator="greaterThan">
      <formula>0.03</formula>
    </cfRule>
    <cfRule type="cellIs" dxfId="5254" priority="2238" stopIfTrue="1" operator="lessThan">
      <formula>-0.03</formula>
    </cfRule>
  </conditionalFormatting>
  <conditionalFormatting sqref="BV619">
    <cfRule type="cellIs" dxfId="5253" priority="2235" stopIfTrue="1" operator="greaterThan">
      <formula>0.03</formula>
    </cfRule>
    <cfRule type="cellIs" dxfId="5252" priority="2236" stopIfTrue="1" operator="lessThan">
      <formula>-0.03</formula>
    </cfRule>
  </conditionalFormatting>
  <conditionalFormatting sqref="BV628">
    <cfRule type="cellIs" dxfId="5251" priority="2233" stopIfTrue="1" operator="greaterThan">
      <formula>0.03</formula>
    </cfRule>
    <cfRule type="cellIs" dxfId="5250" priority="2234" stopIfTrue="1" operator="lessThan">
      <formula>-0.03</formula>
    </cfRule>
  </conditionalFormatting>
  <conditionalFormatting sqref="BV616:BV618">
    <cfRule type="cellIs" dxfId="5249" priority="2231" stopIfTrue="1" operator="greaterThan">
      <formula>0.03</formula>
    </cfRule>
    <cfRule type="cellIs" dxfId="5248" priority="2232" stopIfTrue="1" operator="lessThan">
      <formula>-0.03</formula>
    </cfRule>
  </conditionalFormatting>
  <conditionalFormatting sqref="BU616:BU624">
    <cfRule type="cellIs" dxfId="5247" priority="2229" stopIfTrue="1" operator="greaterThan">
      <formula>0.03</formula>
    </cfRule>
    <cfRule type="cellIs" dxfId="5246" priority="2230" stopIfTrue="1" operator="lessThan">
      <formula>-0.03</formula>
    </cfRule>
  </conditionalFormatting>
  <conditionalFormatting sqref="BV625:BV627">
    <cfRule type="cellIs" dxfId="5245" priority="2227" stopIfTrue="1" operator="greaterThan">
      <formula>0.03</formula>
    </cfRule>
    <cfRule type="cellIs" dxfId="5244" priority="2228" stopIfTrue="1" operator="lessThan">
      <formula>-0.03</formula>
    </cfRule>
  </conditionalFormatting>
  <conditionalFormatting sqref="BU625:BU633 BU643:BU644">
    <cfRule type="cellIs" dxfId="5243" priority="2225" stopIfTrue="1" operator="greaterThan">
      <formula>0.03</formula>
    </cfRule>
    <cfRule type="cellIs" dxfId="5242" priority="2226" stopIfTrue="1" operator="lessThan">
      <formula>-0.03</formula>
    </cfRule>
  </conditionalFormatting>
  <conditionalFormatting sqref="BV648">
    <cfRule type="cellIs" dxfId="5241" priority="2223" stopIfTrue="1" operator="greaterThan">
      <formula>0.03</formula>
    </cfRule>
    <cfRule type="cellIs" dxfId="5240" priority="2224" stopIfTrue="1" operator="lessThan">
      <formula>-0.03</formula>
    </cfRule>
  </conditionalFormatting>
  <conditionalFormatting sqref="BT619">
    <cfRule type="cellIs" dxfId="5239" priority="2221" stopIfTrue="1" operator="greaterThan">
      <formula>0.03</formula>
    </cfRule>
    <cfRule type="cellIs" dxfId="5238" priority="2222" stopIfTrue="1" operator="lessThan">
      <formula>-0.03</formula>
    </cfRule>
  </conditionalFormatting>
  <conditionalFormatting sqref="BT628">
    <cfRule type="cellIs" dxfId="5237" priority="2219" stopIfTrue="1" operator="greaterThan">
      <formula>0.03</formula>
    </cfRule>
    <cfRule type="cellIs" dxfId="5236" priority="2220" stopIfTrue="1" operator="lessThan">
      <formula>-0.03</formula>
    </cfRule>
  </conditionalFormatting>
  <conditionalFormatting sqref="BT616:BT618">
    <cfRule type="cellIs" dxfId="5235" priority="2217" stopIfTrue="1" operator="greaterThan">
      <formula>0.03</formula>
    </cfRule>
    <cfRule type="cellIs" dxfId="5234" priority="2218" stopIfTrue="1" operator="lessThan">
      <formula>-0.03</formula>
    </cfRule>
  </conditionalFormatting>
  <conditionalFormatting sqref="BS616:BS624">
    <cfRule type="cellIs" dxfId="5233" priority="2215" stopIfTrue="1" operator="greaterThan">
      <formula>0.03</formula>
    </cfRule>
    <cfRule type="cellIs" dxfId="5232" priority="2216" stopIfTrue="1" operator="lessThan">
      <formula>-0.03</formula>
    </cfRule>
  </conditionalFormatting>
  <conditionalFormatting sqref="BT625:BT627">
    <cfRule type="cellIs" dxfId="5231" priority="2213" stopIfTrue="1" operator="greaterThan">
      <formula>0.03</formula>
    </cfRule>
    <cfRule type="cellIs" dxfId="5230" priority="2214" stopIfTrue="1" operator="lessThan">
      <formula>-0.03</formula>
    </cfRule>
  </conditionalFormatting>
  <conditionalFormatting sqref="BS625:BS633 BS643:BS644">
    <cfRule type="cellIs" dxfId="5229" priority="2211" stopIfTrue="1" operator="greaterThan">
      <formula>0.03</formula>
    </cfRule>
    <cfRule type="cellIs" dxfId="5228" priority="2212" stopIfTrue="1" operator="lessThan">
      <formula>-0.03</formula>
    </cfRule>
  </conditionalFormatting>
  <conditionalFormatting sqref="BT648">
    <cfRule type="cellIs" dxfId="5227" priority="2209" stopIfTrue="1" operator="greaterThan">
      <formula>0.03</formula>
    </cfRule>
    <cfRule type="cellIs" dxfId="5226" priority="2210" stopIfTrue="1" operator="lessThan">
      <formula>-0.03</formula>
    </cfRule>
  </conditionalFormatting>
  <conditionalFormatting sqref="BW616:BW624">
    <cfRule type="cellIs" dxfId="5225" priority="2205" stopIfTrue="1" operator="greaterThan">
      <formula>0.03</formula>
    </cfRule>
    <cfRule type="cellIs" dxfId="5224" priority="2206" stopIfTrue="1" operator="lessThan">
      <formula>-0.03</formula>
    </cfRule>
  </conditionalFormatting>
  <conditionalFormatting sqref="CE625:CH627">
    <cfRule type="cellIs" dxfId="5223" priority="2125" stopIfTrue="1" operator="greaterThan">
      <formula>0.03</formula>
    </cfRule>
    <cfRule type="cellIs" dxfId="5222" priority="2126" stopIfTrue="1" operator="lessThan">
      <formula>-0.03</formula>
    </cfRule>
  </conditionalFormatting>
  <conditionalFormatting sqref="CE616:CE624">
    <cfRule type="cellIs" dxfId="5221" priority="2127" stopIfTrue="1" operator="greaterThan">
      <formula>0.03</formula>
    </cfRule>
    <cfRule type="cellIs" dxfId="5220" priority="2128" stopIfTrue="1" operator="lessThan">
      <formula>-0.03</formula>
    </cfRule>
  </conditionalFormatting>
  <conditionalFormatting sqref="BX616:BZ618">
    <cfRule type="cellIs" dxfId="5219" priority="2207" stopIfTrue="1" operator="greaterThan">
      <formula>0.03</formula>
    </cfRule>
    <cfRule type="cellIs" dxfId="5218" priority="2208" stopIfTrue="1" operator="lessThan">
      <formula>-0.03</formula>
    </cfRule>
  </conditionalFormatting>
  <conditionalFormatting sqref="BX625:BZ627">
    <cfRule type="cellIs" dxfId="5217" priority="2203" stopIfTrue="1" operator="greaterThan">
      <formula>0.03</formula>
    </cfRule>
    <cfRule type="cellIs" dxfId="5216" priority="2204" stopIfTrue="1" operator="lessThan">
      <formula>-0.03</formula>
    </cfRule>
  </conditionalFormatting>
  <conditionalFormatting sqref="BW625:BW633 BW643:BW644">
    <cfRule type="cellIs" dxfId="5215" priority="2201" stopIfTrue="1" operator="greaterThan">
      <formula>0.03</formula>
    </cfRule>
    <cfRule type="cellIs" dxfId="5214" priority="2202" stopIfTrue="1" operator="lessThan">
      <formula>-0.03</formula>
    </cfRule>
  </conditionalFormatting>
  <conditionalFormatting sqref="BR619">
    <cfRule type="cellIs" dxfId="5213" priority="2199" stopIfTrue="1" operator="greaterThan">
      <formula>0.03</formula>
    </cfRule>
    <cfRule type="cellIs" dxfId="5212" priority="2200" stopIfTrue="1" operator="lessThan">
      <formula>-0.03</formula>
    </cfRule>
  </conditionalFormatting>
  <conditionalFormatting sqref="BR628">
    <cfRule type="cellIs" dxfId="5211" priority="2197" stopIfTrue="1" operator="greaterThan">
      <formula>0.03</formula>
    </cfRule>
    <cfRule type="cellIs" dxfId="5210" priority="2198" stopIfTrue="1" operator="lessThan">
      <formula>-0.03</formula>
    </cfRule>
  </conditionalFormatting>
  <conditionalFormatting sqref="BR616:BR618">
    <cfRule type="cellIs" dxfId="5209" priority="2195" stopIfTrue="1" operator="greaterThan">
      <formula>0.03</formula>
    </cfRule>
    <cfRule type="cellIs" dxfId="5208" priority="2196" stopIfTrue="1" operator="lessThan">
      <formula>-0.03</formula>
    </cfRule>
  </conditionalFormatting>
  <conditionalFormatting sqref="BQ616:BQ624">
    <cfRule type="cellIs" dxfId="5207" priority="2193" stopIfTrue="1" operator="greaterThan">
      <formula>0.03</formula>
    </cfRule>
    <cfRule type="cellIs" dxfId="5206" priority="2194" stopIfTrue="1" operator="lessThan">
      <formula>-0.03</formula>
    </cfRule>
  </conditionalFormatting>
  <conditionalFormatting sqref="BR625:BR627">
    <cfRule type="cellIs" dxfId="5205" priority="2191" stopIfTrue="1" operator="greaterThan">
      <formula>0.03</formula>
    </cfRule>
    <cfRule type="cellIs" dxfId="5204" priority="2192" stopIfTrue="1" operator="lessThan">
      <formula>-0.03</formula>
    </cfRule>
  </conditionalFormatting>
  <conditionalFormatting sqref="BQ625:BQ633 BQ643:BQ644">
    <cfRule type="cellIs" dxfId="5203" priority="2189" stopIfTrue="1" operator="greaterThan">
      <formula>0.03</formula>
    </cfRule>
    <cfRule type="cellIs" dxfId="5202" priority="2190" stopIfTrue="1" operator="lessThan">
      <formula>-0.03</formula>
    </cfRule>
  </conditionalFormatting>
  <conditionalFormatting sqref="BR648">
    <cfRule type="cellIs" dxfId="5201" priority="2187" stopIfTrue="1" operator="greaterThan">
      <formula>0.03</formula>
    </cfRule>
    <cfRule type="cellIs" dxfId="5200" priority="2188" stopIfTrue="1" operator="lessThan">
      <formula>-0.03</formula>
    </cfRule>
  </conditionalFormatting>
  <conditionalFormatting sqref="BI616:BI618">
    <cfRule type="cellIs" dxfId="5199" priority="2185" stopIfTrue="1" operator="greaterThan">
      <formula>0.03</formula>
    </cfRule>
    <cfRule type="cellIs" dxfId="5198" priority="2186" stopIfTrue="1" operator="lessThan">
      <formula>-0.03</formula>
    </cfRule>
  </conditionalFormatting>
  <conditionalFormatting sqref="BI625:BI627">
    <cfRule type="cellIs" dxfId="5197" priority="2183" stopIfTrue="1" operator="greaterThan">
      <formula>0.03</formula>
    </cfRule>
    <cfRule type="cellIs" dxfId="5196" priority="2184" stopIfTrue="1" operator="lessThan">
      <formula>-0.03</formula>
    </cfRule>
  </conditionalFormatting>
  <conditionalFormatting sqref="CA616:CA618">
    <cfRule type="cellIs" dxfId="5195" priority="2181" stopIfTrue="1" operator="greaterThan">
      <formula>0.03</formula>
    </cfRule>
    <cfRule type="cellIs" dxfId="5194" priority="2182" stopIfTrue="1" operator="lessThan">
      <formula>-0.03</formula>
    </cfRule>
  </conditionalFormatting>
  <conditionalFormatting sqref="CA625:CA627">
    <cfRule type="cellIs" dxfId="5193" priority="2179" stopIfTrue="1" operator="greaterThan">
      <formula>0.03</formula>
    </cfRule>
    <cfRule type="cellIs" dxfId="5192" priority="2180" stopIfTrue="1" operator="lessThan">
      <formula>-0.03</formula>
    </cfRule>
  </conditionalFormatting>
  <conditionalFormatting sqref="BF628">
    <cfRule type="cellIs" dxfId="5191" priority="2175" stopIfTrue="1" operator="greaterThan">
      <formula>0.03</formula>
    </cfRule>
    <cfRule type="cellIs" dxfId="5190" priority="2176" stopIfTrue="1" operator="lessThan">
      <formula>-0.03</formula>
    </cfRule>
  </conditionalFormatting>
  <conditionalFormatting sqref="BF648">
    <cfRule type="cellIs" dxfId="5189" priority="2177" stopIfTrue="1" operator="greaterThan">
      <formula>0.03</formula>
    </cfRule>
    <cfRule type="cellIs" dxfId="5188" priority="2178" stopIfTrue="1" operator="lessThan">
      <formula>-0.03</formula>
    </cfRule>
  </conditionalFormatting>
  <conditionalFormatting sqref="BF619">
    <cfRule type="cellIs" dxfId="5187" priority="2173" stopIfTrue="1" operator="greaterThan">
      <formula>0.03</formula>
    </cfRule>
    <cfRule type="cellIs" dxfId="5186" priority="2174" stopIfTrue="1" operator="lessThan">
      <formula>-0.03</formula>
    </cfRule>
  </conditionalFormatting>
  <conditionalFormatting sqref="BE655 BE665">
    <cfRule type="cellIs" dxfId="5185" priority="2171" stopIfTrue="1" operator="greaterThan">
      <formula>0.03</formula>
    </cfRule>
    <cfRule type="cellIs" dxfId="5184" priority="2172" stopIfTrue="1" operator="lessThan">
      <formula>-0.03</formula>
    </cfRule>
  </conditionalFormatting>
  <conditionalFormatting sqref="CB616:CB618">
    <cfRule type="cellIs" dxfId="5183" priority="2149" stopIfTrue="1" operator="greaterThan">
      <formula>0.03</formula>
    </cfRule>
    <cfRule type="cellIs" dxfId="5182" priority="2150" stopIfTrue="1" operator="lessThan">
      <formula>-0.03</formula>
    </cfRule>
  </conditionalFormatting>
  <conditionalFormatting sqref="BX648">
    <cfRule type="cellIs" dxfId="5181" priority="2141" stopIfTrue="1" operator="greaterThan">
      <formula>0.03</formula>
    </cfRule>
    <cfRule type="cellIs" dxfId="5180" priority="2142" stopIfTrue="1" operator="lessThan">
      <formula>-0.03</formula>
    </cfRule>
  </conditionalFormatting>
  <conditionalFormatting sqref="BE666">
    <cfRule type="cellIs" dxfId="5179" priority="2169" stopIfTrue="1" operator="greaterThan">
      <formula>0.03</formula>
    </cfRule>
    <cfRule type="cellIs" dxfId="5178" priority="2170" stopIfTrue="1" operator="lessThan">
      <formula>-0.03</formula>
    </cfRule>
  </conditionalFormatting>
  <conditionalFormatting sqref="BK666">
    <cfRule type="cellIs" dxfId="5177" priority="2167" stopIfTrue="1" operator="greaterThan">
      <formula>0.03</formula>
    </cfRule>
    <cfRule type="cellIs" dxfId="5176" priority="2168" stopIfTrue="1" operator="lessThan">
      <formula>-0.03</formula>
    </cfRule>
  </conditionalFormatting>
  <conditionalFormatting sqref="BM666">
    <cfRule type="cellIs" dxfId="5175" priority="2165" stopIfTrue="1" operator="greaterThan">
      <formula>0.03</formula>
    </cfRule>
    <cfRule type="cellIs" dxfId="5174" priority="2166" stopIfTrue="1" operator="lessThan">
      <formula>-0.03</formula>
    </cfRule>
  </conditionalFormatting>
  <conditionalFormatting sqref="BO666">
    <cfRule type="cellIs" dxfId="5173" priority="2163" stopIfTrue="1" operator="greaterThan">
      <formula>0.03</formula>
    </cfRule>
    <cfRule type="cellIs" dxfId="5172" priority="2164" stopIfTrue="1" operator="lessThan">
      <formula>-0.03</formula>
    </cfRule>
  </conditionalFormatting>
  <conditionalFormatting sqref="BS666">
    <cfRule type="cellIs" dxfId="5171" priority="2159" stopIfTrue="1" operator="greaterThan">
      <formula>0.03</formula>
    </cfRule>
    <cfRule type="cellIs" dxfId="5170" priority="2160" stopIfTrue="1" operator="lessThan">
      <formula>-0.03</formula>
    </cfRule>
  </conditionalFormatting>
  <conditionalFormatting sqref="BU666">
    <cfRule type="cellIs" dxfId="5169" priority="2161" stopIfTrue="1" operator="greaterThan">
      <formula>0.03</formula>
    </cfRule>
    <cfRule type="cellIs" dxfId="5168" priority="2162" stopIfTrue="1" operator="lessThan">
      <formula>-0.03</formula>
    </cfRule>
  </conditionalFormatting>
  <conditionalFormatting sqref="BW666">
    <cfRule type="cellIs" dxfId="5167" priority="2157" stopIfTrue="1" operator="greaterThan">
      <formula>0.03</formula>
    </cfRule>
    <cfRule type="cellIs" dxfId="5166" priority="2158" stopIfTrue="1" operator="lessThan">
      <formula>-0.03</formula>
    </cfRule>
  </conditionalFormatting>
  <conditionalFormatting sqref="BQ666">
    <cfRule type="cellIs" dxfId="5165" priority="2155" stopIfTrue="1" operator="greaterThan">
      <formula>0.03</formula>
    </cfRule>
    <cfRule type="cellIs" dxfId="5164" priority="2156" stopIfTrue="1" operator="lessThan">
      <formula>-0.03</formula>
    </cfRule>
  </conditionalFormatting>
  <conditionalFormatting sqref="BJ616:BJ618">
    <cfRule type="cellIs" dxfId="5163" priority="2153" stopIfTrue="1" operator="greaterThan">
      <formula>0.03</formula>
    </cfRule>
    <cfRule type="cellIs" dxfId="5162" priority="2154" stopIfTrue="1" operator="lessThan">
      <formula>-0.03</formula>
    </cfRule>
  </conditionalFormatting>
  <conditionalFormatting sqref="BJ625:BJ627">
    <cfRule type="cellIs" dxfId="5161" priority="2151" stopIfTrue="1" operator="greaterThan">
      <formula>0.03</formula>
    </cfRule>
    <cfRule type="cellIs" dxfId="5160" priority="2152" stopIfTrue="1" operator="lessThan">
      <formula>-0.03</formula>
    </cfRule>
  </conditionalFormatting>
  <conditionalFormatting sqref="CB625:CB627">
    <cfRule type="cellIs" dxfId="5159" priority="2147" stopIfTrue="1" operator="greaterThan">
      <formula>0.03</formula>
    </cfRule>
    <cfRule type="cellIs" dxfId="5158" priority="2148" stopIfTrue="1" operator="lessThan">
      <formula>-0.03</formula>
    </cfRule>
  </conditionalFormatting>
  <conditionalFormatting sqref="BF274:BH274 BF280:BH280 BF286:BH286 BF292:BH292 BF298:BH298 BF304:BH304 BF310:BH310 BF316:BH316 BF322:BH322">
    <cfRule type="cellIs" dxfId="5157" priority="2073" stopIfTrue="1" operator="greaterThan">
      <formula>0.03</formula>
    </cfRule>
    <cfRule type="cellIs" dxfId="5156" priority="2074" stopIfTrue="1" operator="lessThan">
      <formula>-0.03</formula>
    </cfRule>
  </conditionalFormatting>
  <conditionalFormatting sqref="BX619">
    <cfRule type="cellIs" dxfId="5155" priority="2145" stopIfTrue="1" operator="greaterThan">
      <formula>0.03</formula>
    </cfRule>
    <cfRule type="cellIs" dxfId="5154" priority="2146" stopIfTrue="1" operator="lessThan">
      <formula>-0.03</formula>
    </cfRule>
  </conditionalFormatting>
  <conditionalFormatting sqref="BX628">
    <cfRule type="cellIs" dxfId="5153" priority="2143" stopIfTrue="1" operator="greaterThan">
      <formula>0.03</formula>
    </cfRule>
    <cfRule type="cellIs" dxfId="5152" priority="2144" stopIfTrue="1" operator="lessThan">
      <formula>-0.03</formula>
    </cfRule>
  </conditionalFormatting>
  <conditionalFormatting sqref="BT274 BT280 BT286 BT292 BT298 BT304 BT310 BT316 BT322">
    <cfRule type="cellIs" dxfId="5151" priority="2039" stopIfTrue="1" operator="greaterThan">
      <formula>0.03</formula>
    </cfRule>
    <cfRule type="cellIs" dxfId="5150" priority="2040" stopIfTrue="1" operator="lessThan">
      <formula>-0.03</formula>
    </cfRule>
  </conditionalFormatting>
  <conditionalFormatting sqref="BS328 BS330 BS332">
    <cfRule type="cellIs" dxfId="5149" priority="2037" stopIfTrue="1" operator="greaterThan">
      <formula>0.03</formula>
    </cfRule>
    <cfRule type="cellIs" dxfId="5148" priority="2038" stopIfTrue="1" operator="lessThan">
      <formula>-0.03</formula>
    </cfRule>
  </conditionalFormatting>
  <conditionalFormatting sqref="CF625:CF627">
    <cfRule type="cellIs" dxfId="5147" priority="2123" stopIfTrue="1" operator="greaterThan">
      <formula>0.03</formula>
    </cfRule>
    <cfRule type="cellIs" dxfId="5146" priority="2124" stopIfTrue="1" operator="lessThan">
      <formula>-0.03</formula>
    </cfRule>
  </conditionalFormatting>
  <conditionalFormatting sqref="CG274 CG276 CG278 CG280 CG282 CG284 CG286 CG288 CG290 CG292 CG294 CG296 CG298 CG300 CG302 CG304 CG306 CG308 CG310 CG312 CG314 CG316 CG318 CG320 CG322 CG324 CG326 CG328 CG330 CG332">
    <cfRule type="cellIs" dxfId="5145" priority="1997" stopIfTrue="1" operator="greaterThan">
      <formula>0.03</formula>
    </cfRule>
    <cfRule type="cellIs" dxfId="5144" priority="1998" stopIfTrue="1" operator="lessThan">
      <formula>-0.03</formula>
    </cfRule>
  </conditionalFormatting>
  <conditionalFormatting sqref="CE616:CH618">
    <cfRule type="cellIs" dxfId="5143" priority="2131" stopIfTrue="1" operator="greaterThan">
      <formula>0.03</formula>
    </cfRule>
    <cfRule type="cellIs" dxfId="5142" priority="2132" stopIfTrue="1" operator="lessThan">
      <formula>-0.03</formula>
    </cfRule>
  </conditionalFormatting>
  <conditionalFormatting sqref="CF616:CF618">
    <cfRule type="cellIs" dxfId="5141" priority="2129" stopIfTrue="1" operator="greaterThan">
      <formula>0.03</formula>
    </cfRule>
    <cfRule type="cellIs" dxfId="5140" priority="2130" stopIfTrue="1" operator="lessThan">
      <formula>-0.03</formula>
    </cfRule>
  </conditionalFormatting>
  <conditionalFormatting sqref="CE625:CE633 CE643:CE644">
    <cfRule type="cellIs" dxfId="5139" priority="2121" stopIfTrue="1" operator="greaterThan">
      <formula>0.03</formula>
    </cfRule>
    <cfRule type="cellIs" dxfId="5138" priority="2122" stopIfTrue="1" operator="lessThan">
      <formula>-0.03</formula>
    </cfRule>
  </conditionalFormatting>
  <conditionalFormatting sqref="CF648 CH648">
    <cfRule type="cellIs" dxfId="5137" priority="2119" stopIfTrue="1" operator="greaterThan">
      <formula>0.03</formula>
    </cfRule>
    <cfRule type="cellIs" dxfId="5136" priority="2120" stopIfTrue="1" operator="lessThan">
      <formula>-0.03</formula>
    </cfRule>
  </conditionalFormatting>
  <conditionalFormatting sqref="CF648">
    <cfRule type="cellIs" dxfId="5135" priority="2117" stopIfTrue="1" operator="greaterThan">
      <formula>0.03</formula>
    </cfRule>
    <cfRule type="cellIs" dxfId="5134" priority="2118" stopIfTrue="1" operator="lessThan">
      <formula>-0.03</formula>
    </cfRule>
  </conditionalFormatting>
  <conditionalFormatting sqref="BV376">
    <cfRule type="cellIs" dxfId="5133" priority="1961" stopIfTrue="1" operator="greaterThan">
      <formula>0.03</formula>
    </cfRule>
    <cfRule type="cellIs" dxfId="5132" priority="1962" stopIfTrue="1" operator="lessThan">
      <formula>-0.03</formula>
    </cfRule>
  </conditionalFormatting>
  <conditionalFormatting sqref="CH619">
    <cfRule type="cellIs" dxfId="5131" priority="2115" stopIfTrue="1" operator="greaterThan">
      <formula>0.03</formula>
    </cfRule>
    <cfRule type="cellIs" dxfId="5130" priority="2116" stopIfTrue="1" operator="lessThan">
      <formula>-0.03</formula>
    </cfRule>
  </conditionalFormatting>
  <conditionalFormatting sqref="CH628">
    <cfRule type="cellIs" dxfId="5129" priority="2113" stopIfTrue="1" operator="greaterThan">
      <formula>0.03</formula>
    </cfRule>
    <cfRule type="cellIs" dxfId="5128" priority="2114" stopIfTrue="1" operator="lessThan">
      <formula>-0.03</formula>
    </cfRule>
  </conditionalFormatting>
  <conditionalFormatting sqref="CH625:CH627">
    <cfRule type="cellIs" dxfId="5127" priority="2107" stopIfTrue="1" operator="greaterThan">
      <formula>0.03</formula>
    </cfRule>
    <cfRule type="cellIs" dxfId="5126" priority="2108" stopIfTrue="1" operator="lessThan">
      <formula>-0.03</formula>
    </cfRule>
  </conditionalFormatting>
  <conditionalFormatting sqref="CG625:CG633 CG643:CG644">
    <cfRule type="cellIs" dxfId="5125" priority="2105" stopIfTrue="1" operator="greaterThan">
      <formula>0.03</formula>
    </cfRule>
    <cfRule type="cellIs" dxfId="5124" priority="2106" stopIfTrue="1" operator="lessThan">
      <formula>-0.03</formula>
    </cfRule>
  </conditionalFormatting>
  <conditionalFormatting sqref="CH648">
    <cfRule type="cellIs" dxfId="5123" priority="2103" stopIfTrue="1" operator="greaterThan">
      <formula>0.03</formula>
    </cfRule>
    <cfRule type="cellIs" dxfId="5122" priority="2104" stopIfTrue="1" operator="lessThan">
      <formula>-0.03</formula>
    </cfRule>
  </conditionalFormatting>
  <conditionalFormatting sqref="CG666">
    <cfRule type="cellIs" dxfId="5121" priority="2099" stopIfTrue="1" operator="greaterThan">
      <formula>0.03</formula>
    </cfRule>
    <cfRule type="cellIs" dxfId="5120" priority="2100" stopIfTrue="1" operator="lessThan">
      <formula>-0.03</formula>
    </cfRule>
  </conditionalFormatting>
  <conditionalFormatting sqref="CF628">
    <cfRule type="cellIs" dxfId="5119" priority="2133" stopIfTrue="1" operator="greaterThan">
      <formula>0.03</formula>
    </cfRule>
    <cfRule type="cellIs" dxfId="5118" priority="2134" stopIfTrue="1" operator="lessThan">
      <formula>-0.03</formula>
    </cfRule>
  </conditionalFormatting>
  <conditionalFormatting sqref="CE619:CH619">
    <cfRule type="cellIs" dxfId="5117" priority="2139" stopIfTrue="1" operator="greaterThan">
      <formula>0.03</formula>
    </cfRule>
    <cfRule type="cellIs" dxfId="5116" priority="2140" stopIfTrue="1" operator="lessThan">
      <formula>-0.03</formula>
    </cfRule>
  </conditionalFormatting>
  <conditionalFormatting sqref="CF619">
    <cfRule type="cellIs" dxfId="5115" priority="2137" stopIfTrue="1" operator="greaterThan">
      <formula>0.03</formula>
    </cfRule>
    <cfRule type="cellIs" dxfId="5114" priority="2138" stopIfTrue="1" operator="lessThan">
      <formula>-0.03</formula>
    </cfRule>
  </conditionalFormatting>
  <conditionalFormatting sqref="CE628:CH628">
    <cfRule type="cellIs" dxfId="5113" priority="2135" stopIfTrue="1" operator="greaterThan">
      <formula>0.03</formula>
    </cfRule>
    <cfRule type="cellIs" dxfId="5112" priority="2136" stopIfTrue="1" operator="lessThan">
      <formula>-0.03</formula>
    </cfRule>
  </conditionalFormatting>
  <conditionalFormatting sqref="CE274:CH274 CE280:CH280 CE286:CH286 CE292:CH292 CE298:CH298 CE304:CH304 CE310:CH310 CE316:CH316 CE322:CH322 CE328:CH328">
    <cfRule type="cellIs" dxfId="5111" priority="2001" stopIfTrue="1" operator="greaterThan">
      <formula>0.03</formula>
    </cfRule>
    <cfRule type="cellIs" dxfId="5110" priority="2002" stopIfTrue="1" operator="lessThan">
      <formula>-0.03</formula>
    </cfRule>
  </conditionalFormatting>
  <conditionalFormatting sqref="CH274 CH280 CH286 CH292 CH298 CH304 CH310 CH316 CH322 CH328">
    <cfRule type="cellIs" dxfId="5109" priority="1999" stopIfTrue="1" operator="greaterThan">
      <formula>0.03</formula>
    </cfRule>
    <cfRule type="cellIs" dxfId="5108" priority="2000" stopIfTrue="1" operator="lessThan">
      <formula>-0.03</formula>
    </cfRule>
  </conditionalFormatting>
  <conditionalFormatting sqref="CE376 CE378 CE380">
    <cfRule type="cellIs" dxfId="5107" priority="1937" stopIfTrue="1" operator="greaterThan">
      <formula>0.03</formula>
    </cfRule>
    <cfRule type="cellIs" dxfId="5106" priority="1938" stopIfTrue="1" operator="lessThan">
      <formula>-0.03</formula>
    </cfRule>
  </conditionalFormatting>
  <conditionalFormatting sqref="CE376:CH376">
    <cfRule type="cellIs" dxfId="5105" priority="1935" stopIfTrue="1" operator="greaterThan">
      <formula>0.03</formula>
    </cfRule>
    <cfRule type="cellIs" dxfId="5104" priority="1936" stopIfTrue="1" operator="lessThan">
      <formula>-0.03</formula>
    </cfRule>
  </conditionalFormatting>
  <conditionalFormatting sqref="CH616:CH618">
    <cfRule type="cellIs" dxfId="5103" priority="2111" stopIfTrue="1" operator="greaterThan">
      <formula>0.03</formula>
    </cfRule>
    <cfRule type="cellIs" dxfId="5102" priority="2112" stopIfTrue="1" operator="lessThan">
      <formula>-0.03</formula>
    </cfRule>
  </conditionalFormatting>
  <conditionalFormatting sqref="CG616:CG624">
    <cfRule type="cellIs" dxfId="5101" priority="2109" stopIfTrue="1" operator="greaterThan">
      <formula>0.03</formula>
    </cfRule>
    <cfRule type="cellIs" dxfId="5100" priority="2110" stopIfTrue="1" operator="lessThan">
      <formula>-0.03</formula>
    </cfRule>
  </conditionalFormatting>
  <conditionalFormatting sqref="CE666">
    <cfRule type="cellIs" dxfId="5099" priority="2101" stopIfTrue="1" operator="greaterThan">
      <formula>0.03</formula>
    </cfRule>
    <cfRule type="cellIs" dxfId="5098" priority="2102" stopIfTrue="1" operator="lessThan">
      <formula>-0.03</formula>
    </cfRule>
  </conditionalFormatting>
  <conditionalFormatting sqref="BP637">
    <cfRule type="cellIs" dxfId="5097" priority="2091" stopIfTrue="1" operator="greaterThan">
      <formula>0.03</formula>
    </cfRule>
    <cfRule type="cellIs" dxfId="5096" priority="2092" stopIfTrue="1" operator="lessThan">
      <formula>-0.03</formula>
    </cfRule>
  </conditionalFormatting>
  <conditionalFormatting sqref="BE634:BE642 BF634:BJ636">
    <cfRule type="cellIs" dxfId="5095" priority="2097" stopIfTrue="1" operator="greaterThan">
      <formula>0.03</formula>
    </cfRule>
    <cfRule type="cellIs" dxfId="5094" priority="2098" stopIfTrue="1" operator="lessThan">
      <formula>-0.03</formula>
    </cfRule>
  </conditionalFormatting>
  <conditionalFormatting sqref="BL637">
    <cfRule type="cellIs" dxfId="5093" priority="2095" stopIfTrue="1" operator="greaterThan">
      <formula>0.03</formula>
    </cfRule>
    <cfRule type="cellIs" dxfId="5092" priority="2096" stopIfTrue="1" operator="lessThan">
      <formula>-0.03</formula>
    </cfRule>
  </conditionalFormatting>
  <conditionalFormatting sqref="BN637 BP637 BR637">
    <cfRule type="cellIs" dxfId="5091" priority="2093" stopIfTrue="1" operator="greaterThan">
      <formula>0.03</formula>
    </cfRule>
    <cfRule type="cellIs" dxfId="5090" priority="2094" stopIfTrue="1" operator="lessThan">
      <formula>-0.03</formula>
    </cfRule>
  </conditionalFormatting>
  <conditionalFormatting sqref="BV637">
    <cfRule type="cellIs" dxfId="5089" priority="2089" stopIfTrue="1" operator="greaterThan">
      <formula>0.03</formula>
    </cfRule>
    <cfRule type="cellIs" dxfId="5088" priority="2090" stopIfTrue="1" operator="lessThan">
      <formula>-0.03</formula>
    </cfRule>
  </conditionalFormatting>
  <conditionalFormatting sqref="BT637">
    <cfRule type="cellIs" dxfId="5087" priority="2087" stopIfTrue="1" operator="greaterThan">
      <formula>0.03</formula>
    </cfRule>
    <cfRule type="cellIs" dxfId="5086" priority="2088" stopIfTrue="1" operator="lessThan">
      <formula>-0.03</formula>
    </cfRule>
  </conditionalFormatting>
  <conditionalFormatting sqref="BR637">
    <cfRule type="cellIs" dxfId="5085" priority="2085" stopIfTrue="1" operator="greaterThan">
      <formula>0.03</formula>
    </cfRule>
    <cfRule type="cellIs" dxfId="5084" priority="2086" stopIfTrue="1" operator="lessThan">
      <formula>-0.03</formula>
    </cfRule>
  </conditionalFormatting>
  <conditionalFormatting sqref="BF637">
    <cfRule type="cellIs" dxfId="5083" priority="2083" stopIfTrue="1" operator="greaterThan">
      <formula>0.03</formula>
    </cfRule>
    <cfRule type="cellIs" dxfId="5082" priority="2084" stopIfTrue="1" operator="lessThan">
      <formula>-0.03</formula>
    </cfRule>
  </conditionalFormatting>
  <conditionalFormatting sqref="BX637">
    <cfRule type="cellIs" dxfId="5081" priority="2081" stopIfTrue="1" operator="greaterThan">
      <formula>0.03</formula>
    </cfRule>
    <cfRule type="cellIs" dxfId="5080" priority="2082" stopIfTrue="1" operator="lessThan">
      <formula>-0.03</formula>
    </cfRule>
  </conditionalFormatting>
  <conditionalFormatting sqref="CH637">
    <cfRule type="cellIs" dxfId="5079" priority="2075" stopIfTrue="1" operator="greaterThan">
      <formula>0.03</formula>
    </cfRule>
    <cfRule type="cellIs" dxfId="5078" priority="2076" stopIfTrue="1" operator="lessThan">
      <formula>-0.03</formula>
    </cfRule>
  </conditionalFormatting>
  <conditionalFormatting sqref="CF637">
    <cfRule type="cellIs" dxfId="5077" priority="2077" stopIfTrue="1" operator="greaterThan">
      <formula>0.03</formula>
    </cfRule>
    <cfRule type="cellIs" dxfId="5076" priority="2078" stopIfTrue="1" operator="lessThan">
      <formula>-0.03</formula>
    </cfRule>
  </conditionalFormatting>
  <conditionalFormatting sqref="CF637 CH637">
    <cfRule type="cellIs" dxfId="5075" priority="2079" stopIfTrue="1" operator="greaterThan">
      <formula>0.03</formula>
    </cfRule>
    <cfRule type="cellIs" dxfId="5074" priority="2080" stopIfTrue="1" operator="lessThan">
      <formula>-0.03</formula>
    </cfRule>
  </conditionalFormatting>
  <conditionalFormatting sqref="BX328">
    <cfRule type="cellIs" dxfId="5073" priority="2029" stopIfTrue="1" operator="greaterThan">
      <formula>0.03</formula>
    </cfRule>
    <cfRule type="cellIs" dxfId="5072" priority="2030" stopIfTrue="1" operator="lessThan">
      <formula>-0.03</formula>
    </cfRule>
  </conditionalFormatting>
  <conditionalFormatting sqref="BW274 BW276 BW278 BW280 BW282 BW284 BW286 BW288 BW290 BW292 BW294 BW296 BW298 BW300 BW302 BW304 BW306 BW308 BW310 BW312 BW314 BW316 BW318 BW320 BW322 BW324 BW326">
    <cfRule type="cellIs" dxfId="5071" priority="2031" stopIfTrue="1" operator="greaterThan">
      <formula>0.03</formula>
    </cfRule>
    <cfRule type="cellIs" dxfId="5070" priority="2032" stopIfTrue="1" operator="lessThan">
      <formula>-0.03</formula>
    </cfRule>
  </conditionalFormatting>
  <conditionalFormatting sqref="BW328 BW330 BW332">
    <cfRule type="cellIs" dxfId="5069" priority="2027" stopIfTrue="1" operator="greaterThan">
      <formula>0.03</formula>
    </cfRule>
    <cfRule type="cellIs" dxfId="5068" priority="2028" stopIfTrue="1" operator="lessThan">
      <formula>-0.03</formula>
    </cfRule>
  </conditionalFormatting>
  <conditionalFormatting sqref="CA274 CA280 CA286 CA292 CA298 CA304 CA310 CA316 CA322">
    <cfRule type="cellIs" dxfId="5067" priority="2013" stopIfTrue="1" operator="greaterThan">
      <formula>0.03</formula>
    </cfRule>
    <cfRule type="cellIs" dxfId="5066" priority="2014" stopIfTrue="1" operator="lessThan">
      <formula>-0.03</formula>
    </cfRule>
  </conditionalFormatting>
  <conditionalFormatting sqref="BF376:BH376">
    <cfRule type="cellIs" dxfId="5065" priority="1975" stopIfTrue="1" operator="greaterThan">
      <formula>0.03</formula>
    </cfRule>
    <cfRule type="cellIs" dxfId="5064" priority="1976" stopIfTrue="1" operator="lessThan">
      <formula>-0.03</formula>
    </cfRule>
  </conditionalFormatting>
  <conditionalFormatting sqref="BK274 BK276 BK278 BK280 BK282 BK284 BK286 BK288 BK290 BK292 BK294 BK296 BK298 BK300 BK302 BK304 BK306 BK308 BK310 BK312 BK314 BK316 BK318 BK320 BK322 BK324 BK326">
    <cfRule type="cellIs" dxfId="5063" priority="2067" stopIfTrue="1" operator="greaterThan">
      <formula>0.03</formula>
    </cfRule>
    <cfRule type="cellIs" dxfId="5062" priority="2068" stopIfTrue="1" operator="lessThan">
      <formula>-0.03</formula>
    </cfRule>
  </conditionalFormatting>
  <conditionalFormatting sqref="BL274 BL280 BL286 BL292 BL298 BL304 BL310 BL316 BL322">
    <cfRule type="cellIs" dxfId="5061" priority="2069" stopIfTrue="1" operator="greaterThan">
      <formula>0.03</formula>
    </cfRule>
    <cfRule type="cellIs" dxfId="5060" priority="2070" stopIfTrue="1" operator="lessThan">
      <formula>-0.03</formula>
    </cfRule>
  </conditionalFormatting>
  <conditionalFormatting sqref="BE274 BE276 BE278 BE280 BE282 BE284 BE286 BE288 BE290 BE292 BE294 BE296 BE298 BE300 BE302 BE304 BE306 BE308 BE310 BE312 BE314 BE316 BE318 BE320 BE322 BE324 BE326">
    <cfRule type="cellIs" dxfId="5059" priority="2071" stopIfTrue="1" operator="greaterThan">
      <formula>0.03</formula>
    </cfRule>
    <cfRule type="cellIs" dxfId="5058" priority="2072" stopIfTrue="1" operator="lessThan">
      <formula>-0.03</formula>
    </cfRule>
  </conditionalFormatting>
  <conditionalFormatting sqref="BN274 BN280 BN286 BN292 BN298 BN304 BN310 BN316 BN322">
    <cfRule type="cellIs" dxfId="5057" priority="2063" stopIfTrue="1" operator="greaterThan">
      <formula>0.03</formula>
    </cfRule>
    <cfRule type="cellIs" dxfId="5056" priority="2064" stopIfTrue="1" operator="lessThan">
      <formula>-0.03</formula>
    </cfRule>
  </conditionalFormatting>
  <conditionalFormatting sqref="BM274 BM276 BM278 BM280 BM282 BM284 BM286 BM288 BM290 BM292 BM294 BM296 BM298 BM300 BM302 BM304 BM306 BM308 BM310 BM312 BM314 BM316 BM318 BM320 BM322 BM324 BM326">
    <cfRule type="cellIs" dxfId="5055" priority="2065" stopIfTrue="1" operator="greaterThan">
      <formula>0.03</formula>
    </cfRule>
    <cfRule type="cellIs" dxfId="5054" priority="2066" stopIfTrue="1" operator="lessThan">
      <formula>-0.03</formula>
    </cfRule>
  </conditionalFormatting>
  <conditionalFormatting sqref="BK328 BK330 BK332">
    <cfRule type="cellIs" dxfId="5053" priority="2055" stopIfTrue="1" operator="greaterThan">
      <formula>0.03</formula>
    </cfRule>
    <cfRule type="cellIs" dxfId="5052" priority="2056" stopIfTrue="1" operator="lessThan">
      <formula>-0.03</formula>
    </cfRule>
  </conditionalFormatting>
  <conditionalFormatting sqref="BL328">
    <cfRule type="cellIs" dxfId="5051" priority="2057" stopIfTrue="1" operator="greaterThan">
      <formula>0.03</formula>
    </cfRule>
    <cfRule type="cellIs" dxfId="5050" priority="2058" stopIfTrue="1" operator="lessThan">
      <formula>-0.03</formula>
    </cfRule>
  </conditionalFormatting>
  <conditionalFormatting sqref="BF328:BH328">
    <cfRule type="cellIs" dxfId="5049" priority="2061" stopIfTrue="1" operator="greaterThan">
      <formula>0.03</formula>
    </cfRule>
    <cfRule type="cellIs" dxfId="5048" priority="2062" stopIfTrue="1" operator="lessThan">
      <formula>-0.03</formula>
    </cfRule>
  </conditionalFormatting>
  <conditionalFormatting sqref="BE328 BE330 BE332">
    <cfRule type="cellIs" dxfId="5047" priority="2059" stopIfTrue="1" operator="greaterThan">
      <formula>0.03</formula>
    </cfRule>
    <cfRule type="cellIs" dxfId="5046" priority="2060" stopIfTrue="1" operator="lessThan">
      <formula>-0.03</formula>
    </cfRule>
  </conditionalFormatting>
  <conditionalFormatting sqref="BN328">
    <cfRule type="cellIs" dxfId="5045" priority="2051" stopIfTrue="1" operator="greaterThan">
      <formula>0.03</formula>
    </cfRule>
    <cfRule type="cellIs" dxfId="5044" priority="2052" stopIfTrue="1" operator="lessThan">
      <formula>-0.03</formula>
    </cfRule>
  </conditionalFormatting>
  <conditionalFormatting sqref="BM328 BM330 BM332">
    <cfRule type="cellIs" dxfId="5043" priority="2053" stopIfTrue="1" operator="greaterThan">
      <formula>0.03</formula>
    </cfRule>
    <cfRule type="cellIs" dxfId="5042" priority="2054" stopIfTrue="1" operator="lessThan">
      <formula>-0.03</formula>
    </cfRule>
  </conditionalFormatting>
  <conditionalFormatting sqref="BV274 BV280 BV286 BV292 BV298 BV304 BV310 BV316 BV322">
    <cfRule type="cellIs" dxfId="5041" priority="2047" stopIfTrue="1" operator="greaterThan">
      <formula>0.03</formula>
    </cfRule>
    <cfRule type="cellIs" dxfId="5040" priority="2048" stopIfTrue="1" operator="lessThan">
      <formula>-0.03</formula>
    </cfRule>
  </conditionalFormatting>
  <conditionalFormatting sqref="BU274 BU276 BU278 BU280 BU282 BU284 BU286 BU288 BU290 BU292 BU294 BU296 BU298 BU300 BU302 BU304 BU306 BU308 BU310 BU312 BU314 BU316 BU318 BU320 BU322 BU324 BU326">
    <cfRule type="cellIs" dxfId="5039" priority="2049" stopIfTrue="1" operator="greaterThan">
      <formula>0.03</formula>
    </cfRule>
    <cfRule type="cellIs" dxfId="5038" priority="2050" stopIfTrue="1" operator="lessThan">
      <formula>-0.03</formula>
    </cfRule>
  </conditionalFormatting>
  <conditionalFormatting sqref="BV328">
    <cfRule type="cellIs" dxfId="5037" priority="2043" stopIfTrue="1" operator="greaterThan">
      <formula>0.03</formula>
    </cfRule>
    <cfRule type="cellIs" dxfId="5036" priority="2044" stopIfTrue="1" operator="lessThan">
      <formula>-0.03</formula>
    </cfRule>
  </conditionalFormatting>
  <conditionalFormatting sqref="BU328 BU330 BU332">
    <cfRule type="cellIs" dxfId="5035" priority="2045" stopIfTrue="1" operator="greaterThan">
      <formula>0.03</formula>
    </cfRule>
    <cfRule type="cellIs" dxfId="5034" priority="2046" stopIfTrue="1" operator="lessThan">
      <formula>-0.03</formula>
    </cfRule>
  </conditionalFormatting>
  <conditionalFormatting sqref="BS274 BS276 BS278 BS280 BS282 BS284 BS286 BS288 BS290 BS292 BS294 BS296 BS298 BS300 BS302 BS304 BS306 BS308 BS310 BS312 BS314 BS316 BS318 BS320 BS322 BS324 BS326">
    <cfRule type="cellIs" dxfId="5033" priority="2041" stopIfTrue="1" operator="greaterThan">
      <formula>0.03</formula>
    </cfRule>
    <cfRule type="cellIs" dxfId="5032" priority="2042" stopIfTrue="1" operator="lessThan">
      <formula>-0.03</formula>
    </cfRule>
  </conditionalFormatting>
  <conditionalFormatting sqref="BT328">
    <cfRule type="cellIs" dxfId="5031" priority="2035" stopIfTrue="1" operator="greaterThan">
      <formula>0.03</formula>
    </cfRule>
    <cfRule type="cellIs" dxfId="5030" priority="2036" stopIfTrue="1" operator="lessThan">
      <formula>-0.03</formula>
    </cfRule>
  </conditionalFormatting>
  <conditionalFormatting sqref="BY274 BY280 BY286 BY292 BY298 BY304 BY310 BY316 BY322">
    <cfRule type="cellIs" dxfId="5029" priority="2025" stopIfTrue="1" operator="greaterThan">
      <formula>0.03</formula>
    </cfRule>
    <cfRule type="cellIs" dxfId="5028" priority="2026" stopIfTrue="1" operator="lessThan">
      <formula>-0.03</formula>
    </cfRule>
  </conditionalFormatting>
  <conditionalFormatting sqref="BY328">
    <cfRule type="cellIs" dxfId="5027" priority="2023" stopIfTrue="1" operator="greaterThan">
      <formula>0.03</formula>
    </cfRule>
    <cfRule type="cellIs" dxfId="5026" priority="2024" stopIfTrue="1" operator="lessThan">
      <formula>-0.03</formula>
    </cfRule>
  </conditionalFormatting>
  <conditionalFormatting sqref="BZ274 BZ280 BZ286 BZ292 BZ298 BZ304 BZ310 BZ316 BZ322">
    <cfRule type="cellIs" dxfId="5025" priority="2021" stopIfTrue="1" operator="greaterThan">
      <formula>0.03</formula>
    </cfRule>
    <cfRule type="cellIs" dxfId="5024" priority="2022" stopIfTrue="1" operator="lessThan">
      <formula>-0.03</formula>
    </cfRule>
  </conditionalFormatting>
  <conditionalFormatting sqref="BZ328">
    <cfRule type="cellIs" dxfId="5023" priority="2019" stopIfTrue="1" operator="greaterThan">
      <formula>0.03</formula>
    </cfRule>
    <cfRule type="cellIs" dxfId="5022" priority="2020" stopIfTrue="1" operator="lessThan">
      <formula>-0.03</formula>
    </cfRule>
  </conditionalFormatting>
  <conditionalFormatting sqref="CA328">
    <cfRule type="cellIs" dxfId="5021" priority="2011" stopIfTrue="1" operator="greaterThan">
      <formula>0.03</formula>
    </cfRule>
    <cfRule type="cellIs" dxfId="5020" priority="2012" stopIfTrue="1" operator="lessThan">
      <formula>-0.03</formula>
    </cfRule>
  </conditionalFormatting>
  <conditionalFormatting sqref="BX274 BX280 BX286 BX292 BX298 BX304 BX310 BX316 BX322">
    <cfRule type="cellIs" dxfId="5019" priority="2033" stopIfTrue="1" operator="greaterThan">
      <formula>0.03</formula>
    </cfRule>
    <cfRule type="cellIs" dxfId="5018" priority="2034" stopIfTrue="1" operator="lessThan">
      <formula>-0.03</formula>
    </cfRule>
  </conditionalFormatting>
  <conditionalFormatting sqref="BI274 BI280 BI286 BI292 BI298 BI304 BI310 BI316 BI322">
    <cfRule type="cellIs" dxfId="5017" priority="2017" stopIfTrue="1" operator="greaterThan">
      <formula>0.03</formula>
    </cfRule>
    <cfRule type="cellIs" dxfId="5016" priority="2018" stopIfTrue="1" operator="lessThan">
      <formula>-0.03</formula>
    </cfRule>
  </conditionalFormatting>
  <conditionalFormatting sqref="BI328">
    <cfRule type="cellIs" dxfId="5015" priority="2015" stopIfTrue="1" operator="greaterThan">
      <formula>0.03</formula>
    </cfRule>
    <cfRule type="cellIs" dxfId="5014" priority="2016" stopIfTrue="1" operator="lessThan">
      <formula>-0.03</formula>
    </cfRule>
  </conditionalFormatting>
  <conditionalFormatting sqref="BJ274 BJ280 BJ286 BJ292 BJ298 BJ304 BJ310 BJ316 BJ322 BJ328">
    <cfRule type="cellIs" dxfId="5013" priority="2009" stopIfTrue="1" operator="greaterThan">
      <formula>0.03</formula>
    </cfRule>
    <cfRule type="cellIs" dxfId="5012" priority="2010" stopIfTrue="1" operator="lessThan">
      <formula>-0.03</formula>
    </cfRule>
  </conditionalFormatting>
  <conditionalFormatting sqref="CB274 CB280 CB286 CB292 CB298 CB304 CB310 CB316 CB322 CB328">
    <cfRule type="cellIs" dxfId="5011" priority="2007" stopIfTrue="1" operator="greaterThan">
      <formula>0.03</formula>
    </cfRule>
    <cfRule type="cellIs" dxfId="5010" priority="2008" stopIfTrue="1" operator="lessThan">
      <formula>-0.03</formula>
    </cfRule>
  </conditionalFormatting>
  <conditionalFormatting sqref="CF274 CF280 CF286 CF292 CF298 CF304 CF310 CF316 CF322 CF328">
    <cfRule type="cellIs" dxfId="5009" priority="2005" stopIfTrue="1" operator="greaterThan">
      <formula>0.03</formula>
    </cfRule>
    <cfRule type="cellIs" dxfId="5008" priority="2006" stopIfTrue="1" operator="lessThan">
      <formula>-0.03</formula>
    </cfRule>
  </conditionalFormatting>
  <conditionalFormatting sqref="CE274 CE276 CE278 CE280 CE282 CE284 CE286 CE288 CE290 CE292 CE294 CE296 CE298 CE300 CE302 CE304 CE306 CE308 CE310 CE312 CE314 CE316 CE318 CE320 CE322 CE324 CE326 CE328 CE330 CE332">
    <cfRule type="cellIs" dxfId="5007" priority="2003" stopIfTrue="1" operator="greaterThan">
      <formula>0.03</formula>
    </cfRule>
    <cfRule type="cellIs" dxfId="5006" priority="2004" stopIfTrue="1" operator="lessThan">
      <formula>-0.03</formula>
    </cfRule>
  </conditionalFormatting>
  <conditionalFormatting sqref="BP274 BP280 BP286 BP292 BP298 BP304 BP310 BP316 BP322">
    <cfRule type="cellIs" dxfId="5005" priority="1995" stopIfTrue="1" operator="greaterThan">
      <formula>0.03</formula>
    </cfRule>
    <cfRule type="cellIs" dxfId="5004" priority="1996" stopIfTrue="1" operator="lessThan">
      <formula>-0.03</formula>
    </cfRule>
  </conditionalFormatting>
  <conditionalFormatting sqref="BO274:BR274 BO280:BR280 BO286:BR286 BO292:BR292 BO298:BR298 BO304:BR304 BO310:BR310 BO316:BR316 BO322:BR322">
    <cfRule type="cellIs" dxfId="5003" priority="1991" stopIfTrue="1" operator="greaterThan">
      <formula>0.03</formula>
    </cfRule>
    <cfRule type="cellIs" dxfId="5002" priority="1992" stopIfTrue="1" operator="lessThan">
      <formula>-0.03</formula>
    </cfRule>
  </conditionalFormatting>
  <conditionalFormatting sqref="BO274 BO276 BO278 BO280 BO282 BO284 BO286 BO288 BO290 BO292 BO294 BO296 BO298 BO300 BO302 BO304 BO306 BO308 BO310 BO312 BO314 BO316 BO318 BO320 BO322 BO324 BO326">
    <cfRule type="cellIs" dxfId="5001" priority="1993" stopIfTrue="1" operator="greaterThan">
      <formula>0.03</formula>
    </cfRule>
    <cfRule type="cellIs" dxfId="5000" priority="1994" stopIfTrue="1" operator="lessThan">
      <formula>-0.03</formula>
    </cfRule>
  </conditionalFormatting>
  <conditionalFormatting sqref="BP328">
    <cfRule type="cellIs" dxfId="4999" priority="1989" stopIfTrue="1" operator="greaterThan">
      <formula>0.03</formula>
    </cfRule>
    <cfRule type="cellIs" dxfId="4998" priority="1990" stopIfTrue="1" operator="lessThan">
      <formula>-0.03</formula>
    </cfRule>
  </conditionalFormatting>
  <conditionalFormatting sqref="BO328:BR328">
    <cfRule type="cellIs" dxfId="4997" priority="1985" stopIfTrue="1" operator="greaterThan">
      <formula>0.03</formula>
    </cfRule>
    <cfRule type="cellIs" dxfId="4996" priority="1986" stopIfTrue="1" operator="lessThan">
      <formula>-0.03</formula>
    </cfRule>
  </conditionalFormatting>
  <conditionalFormatting sqref="BO328 BO330 BO332">
    <cfRule type="cellIs" dxfId="4995" priority="1987" stopIfTrue="1" operator="greaterThan">
      <formula>0.03</formula>
    </cfRule>
    <cfRule type="cellIs" dxfId="4994" priority="1988" stopIfTrue="1" operator="lessThan">
      <formula>-0.03</formula>
    </cfRule>
  </conditionalFormatting>
  <conditionalFormatting sqref="BR274 BR280 BR286 BR292 BR298 BR304 BR310 BR316 BR322">
    <cfRule type="cellIs" dxfId="4993" priority="1983" stopIfTrue="1" operator="greaterThan">
      <formula>0.03</formula>
    </cfRule>
    <cfRule type="cellIs" dxfId="4992" priority="1984" stopIfTrue="1" operator="lessThan">
      <formula>-0.03</formula>
    </cfRule>
  </conditionalFormatting>
  <conditionalFormatting sqref="BQ274 BQ276 BQ278 BQ280 BQ282 BQ284 BQ286 BQ288 BQ290 BQ292 BQ294 BQ296 BQ298 BQ300 BQ302 BQ304 BQ306 BQ308 BQ310 BQ312 BQ314 BQ316 BQ318 BQ320 BQ322 BQ324 BQ326">
    <cfRule type="cellIs" dxfId="4991" priority="1981" stopIfTrue="1" operator="greaterThan">
      <formula>0.03</formula>
    </cfRule>
    <cfRule type="cellIs" dxfId="4990" priority="1982" stopIfTrue="1" operator="lessThan">
      <formula>-0.03</formula>
    </cfRule>
  </conditionalFormatting>
  <conditionalFormatting sqref="BR328">
    <cfRule type="cellIs" dxfId="4989" priority="1979" stopIfTrue="1" operator="greaterThan">
      <formula>0.03</formula>
    </cfRule>
    <cfRule type="cellIs" dxfId="4988" priority="1980" stopIfTrue="1" operator="lessThan">
      <formula>-0.03</formula>
    </cfRule>
  </conditionalFormatting>
  <conditionalFormatting sqref="BQ328 BQ330 BQ332">
    <cfRule type="cellIs" dxfId="4987" priority="1977" stopIfTrue="1" operator="greaterThan">
      <formula>0.03</formula>
    </cfRule>
    <cfRule type="cellIs" dxfId="4986" priority="1978" stopIfTrue="1" operator="lessThan">
      <formula>-0.03</formula>
    </cfRule>
  </conditionalFormatting>
  <conditionalFormatting sqref="BK376 BK378 BK380">
    <cfRule type="cellIs" dxfId="4985" priority="1969" stopIfTrue="1" operator="greaterThan">
      <formula>0.03</formula>
    </cfRule>
    <cfRule type="cellIs" dxfId="4984" priority="1970" stopIfTrue="1" operator="lessThan">
      <formula>-0.03</formula>
    </cfRule>
  </conditionalFormatting>
  <conditionalFormatting sqref="BL376">
    <cfRule type="cellIs" dxfId="4983" priority="1971" stopIfTrue="1" operator="greaterThan">
      <formula>0.03</formula>
    </cfRule>
    <cfRule type="cellIs" dxfId="4982" priority="1972" stopIfTrue="1" operator="lessThan">
      <formula>-0.03</formula>
    </cfRule>
  </conditionalFormatting>
  <conditionalFormatting sqref="BE376 BE378 BE380">
    <cfRule type="cellIs" dxfId="4981" priority="1973" stopIfTrue="1" operator="greaterThan">
      <formula>0.03</formula>
    </cfRule>
    <cfRule type="cellIs" dxfId="4980" priority="1974" stopIfTrue="1" operator="lessThan">
      <formula>-0.03</formula>
    </cfRule>
  </conditionalFormatting>
  <conditionalFormatting sqref="BN376">
    <cfRule type="cellIs" dxfId="4979" priority="1965" stopIfTrue="1" operator="greaterThan">
      <formula>0.03</formula>
    </cfRule>
    <cfRule type="cellIs" dxfId="4978" priority="1966" stopIfTrue="1" operator="lessThan">
      <formula>-0.03</formula>
    </cfRule>
  </conditionalFormatting>
  <conditionalFormatting sqref="BM376 BM378 BM380">
    <cfRule type="cellIs" dxfId="4977" priority="1967" stopIfTrue="1" operator="greaterThan">
      <formula>0.03</formula>
    </cfRule>
    <cfRule type="cellIs" dxfId="4976" priority="1968" stopIfTrue="1" operator="lessThan">
      <formula>-0.03</formula>
    </cfRule>
  </conditionalFormatting>
  <conditionalFormatting sqref="BU376 BU378 BU380">
    <cfRule type="cellIs" dxfId="4975" priority="1963" stopIfTrue="1" operator="greaterThan">
      <formula>0.03</formula>
    </cfRule>
    <cfRule type="cellIs" dxfId="4974" priority="1964" stopIfTrue="1" operator="lessThan">
      <formula>-0.03</formula>
    </cfRule>
  </conditionalFormatting>
  <conditionalFormatting sqref="BT376">
    <cfRule type="cellIs" dxfId="4973" priority="1957" stopIfTrue="1" operator="greaterThan">
      <formula>0.03</formula>
    </cfRule>
    <cfRule type="cellIs" dxfId="4972" priority="1958" stopIfTrue="1" operator="lessThan">
      <formula>-0.03</formula>
    </cfRule>
  </conditionalFormatting>
  <conditionalFormatting sqref="BS376 BS378 BS380">
    <cfRule type="cellIs" dxfId="4971" priority="1959" stopIfTrue="1" operator="greaterThan">
      <formula>0.03</formula>
    </cfRule>
    <cfRule type="cellIs" dxfId="4970" priority="1960" stopIfTrue="1" operator="lessThan">
      <formula>-0.03</formula>
    </cfRule>
  </conditionalFormatting>
  <conditionalFormatting sqref="BW376 BW378 BW380">
    <cfRule type="cellIs" dxfId="4969" priority="1953" stopIfTrue="1" operator="greaterThan">
      <formula>0.03</formula>
    </cfRule>
    <cfRule type="cellIs" dxfId="4968" priority="1954" stopIfTrue="1" operator="lessThan">
      <formula>-0.03</formula>
    </cfRule>
  </conditionalFormatting>
  <conditionalFormatting sqref="BX376">
    <cfRule type="cellIs" dxfId="4967" priority="1955" stopIfTrue="1" operator="greaterThan">
      <formula>0.03</formula>
    </cfRule>
    <cfRule type="cellIs" dxfId="4966" priority="1956" stopIfTrue="1" operator="lessThan">
      <formula>-0.03</formula>
    </cfRule>
  </conditionalFormatting>
  <conditionalFormatting sqref="BY376">
    <cfRule type="cellIs" dxfId="4965" priority="1951" stopIfTrue="1" operator="greaterThan">
      <formula>0.03</formula>
    </cfRule>
    <cfRule type="cellIs" dxfId="4964" priority="1952" stopIfTrue="1" operator="lessThan">
      <formula>-0.03</formula>
    </cfRule>
  </conditionalFormatting>
  <conditionalFormatting sqref="BZ376">
    <cfRule type="cellIs" dxfId="4963" priority="1949" stopIfTrue="1" operator="greaterThan">
      <formula>0.03</formula>
    </cfRule>
    <cfRule type="cellIs" dxfId="4962" priority="1950" stopIfTrue="1" operator="lessThan">
      <formula>-0.03</formula>
    </cfRule>
  </conditionalFormatting>
  <conditionalFormatting sqref="CA376">
    <cfRule type="cellIs" dxfId="4961" priority="1945" stopIfTrue="1" operator="greaterThan">
      <formula>0.03</formula>
    </cfRule>
    <cfRule type="cellIs" dxfId="4960" priority="1946" stopIfTrue="1" operator="lessThan">
      <formula>-0.03</formula>
    </cfRule>
  </conditionalFormatting>
  <conditionalFormatting sqref="BI376">
    <cfRule type="cellIs" dxfId="4959" priority="1947" stopIfTrue="1" operator="greaterThan">
      <formula>0.03</formula>
    </cfRule>
    <cfRule type="cellIs" dxfId="4958" priority="1948" stopIfTrue="1" operator="lessThan">
      <formula>-0.03</formula>
    </cfRule>
  </conditionalFormatting>
  <conditionalFormatting sqref="BJ376">
    <cfRule type="cellIs" dxfId="4957" priority="1943" stopIfTrue="1" operator="greaterThan">
      <formula>0.03</formula>
    </cfRule>
    <cfRule type="cellIs" dxfId="4956" priority="1944" stopIfTrue="1" operator="lessThan">
      <formula>-0.03</formula>
    </cfRule>
  </conditionalFormatting>
  <conditionalFormatting sqref="CB376">
    <cfRule type="cellIs" dxfId="4955" priority="1941" stopIfTrue="1" operator="greaterThan">
      <formula>0.03</formula>
    </cfRule>
    <cfRule type="cellIs" dxfId="4954" priority="1942" stopIfTrue="1" operator="lessThan">
      <formula>-0.03</formula>
    </cfRule>
  </conditionalFormatting>
  <conditionalFormatting sqref="CF376">
    <cfRule type="cellIs" dxfId="4953" priority="1939" stopIfTrue="1" operator="greaterThan">
      <formula>0.03</formula>
    </cfRule>
    <cfRule type="cellIs" dxfId="4952" priority="1940" stopIfTrue="1" operator="lessThan">
      <formula>-0.03</formula>
    </cfRule>
  </conditionalFormatting>
  <conditionalFormatting sqref="CH376">
    <cfRule type="cellIs" dxfId="4951" priority="1933" stopIfTrue="1" operator="greaterThan">
      <formula>0.03</formula>
    </cfRule>
    <cfRule type="cellIs" dxfId="4950" priority="1934" stopIfTrue="1" operator="lessThan">
      <formula>-0.03</formula>
    </cfRule>
  </conditionalFormatting>
  <conditionalFormatting sqref="CG376 CG378 CG380">
    <cfRule type="cellIs" dxfId="4949" priority="1931" stopIfTrue="1" operator="greaterThan">
      <formula>0.03</formula>
    </cfRule>
    <cfRule type="cellIs" dxfId="4948" priority="1932" stopIfTrue="1" operator="lessThan">
      <formula>-0.03</formula>
    </cfRule>
  </conditionalFormatting>
  <conditionalFormatting sqref="BP376">
    <cfRule type="cellIs" dxfId="4947" priority="1929" stopIfTrue="1" operator="greaterThan">
      <formula>0.03</formula>
    </cfRule>
    <cfRule type="cellIs" dxfId="4946" priority="1930" stopIfTrue="1" operator="lessThan">
      <formula>-0.03</formula>
    </cfRule>
  </conditionalFormatting>
  <conditionalFormatting sqref="BO376:BR376">
    <cfRule type="cellIs" dxfId="4945" priority="1925" stopIfTrue="1" operator="greaterThan">
      <formula>0.03</formula>
    </cfRule>
    <cfRule type="cellIs" dxfId="4944" priority="1926" stopIfTrue="1" operator="lessThan">
      <formula>-0.03</formula>
    </cfRule>
  </conditionalFormatting>
  <conditionalFormatting sqref="BO376 BO378 BO380">
    <cfRule type="cellIs" dxfId="4943" priority="1927" stopIfTrue="1" operator="greaterThan">
      <formula>0.03</formula>
    </cfRule>
    <cfRule type="cellIs" dxfId="4942" priority="1928" stopIfTrue="1" operator="lessThan">
      <formula>-0.03</formula>
    </cfRule>
  </conditionalFormatting>
  <conditionalFormatting sqref="BR376">
    <cfRule type="cellIs" dxfId="4941" priority="1923" stopIfTrue="1" operator="greaterThan">
      <formula>0.03</formula>
    </cfRule>
    <cfRule type="cellIs" dxfId="4940" priority="1924" stopIfTrue="1" operator="lessThan">
      <formula>-0.03</formula>
    </cfRule>
  </conditionalFormatting>
  <conditionalFormatting sqref="BQ376 BQ378 BQ380">
    <cfRule type="cellIs" dxfId="4939" priority="1921" stopIfTrue="1" operator="greaterThan">
      <formula>0.03</formula>
    </cfRule>
    <cfRule type="cellIs" dxfId="4938" priority="1922" stopIfTrue="1" operator="lessThan">
      <formula>-0.03</formula>
    </cfRule>
  </conditionalFormatting>
  <conditionalFormatting sqref="BP610">
    <cfRule type="cellIs" dxfId="4937" priority="1911" stopIfTrue="1" operator="greaterThan">
      <formula>0.03</formula>
    </cfRule>
    <cfRule type="cellIs" dxfId="4936" priority="1912" stopIfTrue="1" operator="lessThan">
      <formula>-0.03</formula>
    </cfRule>
  </conditionalFormatting>
  <conditionalFormatting sqref="BP607:BP609">
    <cfRule type="cellIs" dxfId="4935" priority="1905" stopIfTrue="1" operator="greaterThan">
      <formula>0.03</formula>
    </cfRule>
    <cfRule type="cellIs" dxfId="4934" priority="1906" stopIfTrue="1" operator="lessThan">
      <formula>-0.03</formula>
    </cfRule>
  </conditionalFormatting>
  <conditionalFormatting sqref="BF607:BH609">
    <cfRule type="cellIs" dxfId="4933" priority="1919" stopIfTrue="1" operator="greaterThan">
      <formula>0.03</formula>
    </cfRule>
    <cfRule type="cellIs" dxfId="4932" priority="1920" stopIfTrue="1" operator="lessThan">
      <formula>-0.03</formula>
    </cfRule>
  </conditionalFormatting>
  <conditionalFormatting sqref="BR610">
    <cfRule type="cellIs" dxfId="4931" priority="1893" stopIfTrue="1" operator="greaterThan">
      <formula>0.03</formula>
    </cfRule>
    <cfRule type="cellIs" dxfId="4930" priority="1894" stopIfTrue="1" operator="lessThan">
      <formula>-0.03</formula>
    </cfRule>
  </conditionalFormatting>
  <conditionalFormatting sqref="BN607:BN609 BP607:BP609 BR607:BR609">
    <cfRule type="cellIs" dxfId="4929" priority="1907" stopIfTrue="1" operator="greaterThan">
      <formula>0.03</formula>
    </cfRule>
    <cfRule type="cellIs" dxfId="4928" priority="1908" stopIfTrue="1" operator="lessThan">
      <formula>-0.03</formula>
    </cfRule>
  </conditionalFormatting>
  <conditionalFormatting sqref="BT610">
    <cfRule type="cellIs" dxfId="4927" priority="1899" stopIfTrue="1" operator="greaterThan">
      <formula>0.03</formula>
    </cfRule>
    <cfRule type="cellIs" dxfId="4926" priority="1900" stopIfTrue="1" operator="lessThan">
      <formula>-0.03</formula>
    </cfRule>
  </conditionalFormatting>
  <conditionalFormatting sqref="BT607:BT609">
    <cfRule type="cellIs" dxfId="4925" priority="1897" stopIfTrue="1" operator="greaterThan">
      <formula>0.03</formula>
    </cfRule>
    <cfRule type="cellIs" dxfId="4924" priority="1898" stopIfTrue="1" operator="lessThan">
      <formula>-0.03</formula>
    </cfRule>
  </conditionalFormatting>
  <conditionalFormatting sqref="BE607:BE615">
    <cfRule type="cellIs" dxfId="4923" priority="1917" stopIfTrue="1" operator="greaterThan">
      <formula>0.03</formula>
    </cfRule>
    <cfRule type="cellIs" dxfId="4922" priority="1918" stopIfTrue="1" operator="lessThan">
      <formula>-0.03</formula>
    </cfRule>
  </conditionalFormatting>
  <conditionalFormatting sqref="BL610">
    <cfRule type="cellIs" dxfId="4921" priority="1915" stopIfTrue="1" operator="greaterThan">
      <formula>0.03</formula>
    </cfRule>
    <cfRule type="cellIs" dxfId="4920" priority="1916" stopIfTrue="1" operator="lessThan">
      <formula>-0.03</formula>
    </cfRule>
  </conditionalFormatting>
  <conditionalFormatting sqref="BN610 BP610 BR610">
    <cfRule type="cellIs" dxfId="4919" priority="1913" stopIfTrue="1" operator="greaterThan">
      <formula>0.03</formula>
    </cfRule>
    <cfRule type="cellIs" dxfId="4918" priority="1914" stopIfTrue="1" operator="lessThan">
      <formula>-0.03</formula>
    </cfRule>
  </conditionalFormatting>
  <conditionalFormatting sqref="BL607:BL609">
    <cfRule type="cellIs" dxfId="4917" priority="1909" stopIfTrue="1" operator="greaterThan">
      <formula>0.03</formula>
    </cfRule>
    <cfRule type="cellIs" dxfId="4916" priority="1910" stopIfTrue="1" operator="lessThan">
      <formula>-0.03</formula>
    </cfRule>
  </conditionalFormatting>
  <conditionalFormatting sqref="BV610">
    <cfRule type="cellIs" dxfId="4915" priority="1903" stopIfTrue="1" operator="greaterThan">
      <formula>0.03</formula>
    </cfRule>
    <cfRule type="cellIs" dxfId="4914" priority="1904" stopIfTrue="1" operator="lessThan">
      <formula>-0.03</formula>
    </cfRule>
  </conditionalFormatting>
  <conditionalFormatting sqref="BV607:BV609">
    <cfRule type="cellIs" dxfId="4913" priority="1901" stopIfTrue="1" operator="greaterThan">
      <formula>0.03</formula>
    </cfRule>
    <cfRule type="cellIs" dxfId="4912" priority="1902" stopIfTrue="1" operator="lessThan">
      <formula>-0.03</formula>
    </cfRule>
  </conditionalFormatting>
  <conditionalFormatting sqref="BX607:BZ609">
    <cfRule type="cellIs" dxfId="4911" priority="1895" stopIfTrue="1" operator="greaterThan">
      <formula>0.03</formula>
    </cfRule>
    <cfRule type="cellIs" dxfId="4910" priority="1896" stopIfTrue="1" operator="lessThan">
      <formula>-0.03</formula>
    </cfRule>
  </conditionalFormatting>
  <conditionalFormatting sqref="BR607:BR609">
    <cfRule type="cellIs" dxfId="4909" priority="1891" stopIfTrue="1" operator="greaterThan">
      <formula>0.03</formula>
    </cfRule>
    <cfRule type="cellIs" dxfId="4908" priority="1892" stopIfTrue="1" operator="lessThan">
      <formula>-0.03</formula>
    </cfRule>
  </conditionalFormatting>
  <conditionalFormatting sqref="BI607:BI609">
    <cfRule type="cellIs" dxfId="4907" priority="1889" stopIfTrue="1" operator="greaterThan">
      <formula>0.03</formula>
    </cfRule>
    <cfRule type="cellIs" dxfId="4906" priority="1890" stopIfTrue="1" operator="lessThan">
      <formula>-0.03</formula>
    </cfRule>
  </conditionalFormatting>
  <conditionalFormatting sqref="CA607:CA609">
    <cfRule type="cellIs" dxfId="4905" priority="1887" stopIfTrue="1" operator="greaterThan">
      <formula>0.03</formula>
    </cfRule>
    <cfRule type="cellIs" dxfId="4904" priority="1888" stopIfTrue="1" operator="lessThan">
      <formula>-0.03</formula>
    </cfRule>
  </conditionalFormatting>
  <conditionalFormatting sqref="BF610">
    <cfRule type="cellIs" dxfId="4903" priority="1885" stopIfTrue="1" operator="greaterThan">
      <formula>0.03</formula>
    </cfRule>
    <cfRule type="cellIs" dxfId="4902" priority="1886" stopIfTrue="1" operator="lessThan">
      <formula>-0.03</formula>
    </cfRule>
  </conditionalFormatting>
  <conditionalFormatting sqref="BJ607:BJ609">
    <cfRule type="cellIs" dxfId="4901" priority="1883" stopIfTrue="1" operator="greaterThan">
      <formula>0.03</formula>
    </cfRule>
    <cfRule type="cellIs" dxfId="4900" priority="1884" stopIfTrue="1" operator="lessThan">
      <formula>-0.03</formula>
    </cfRule>
  </conditionalFormatting>
  <conditionalFormatting sqref="CB607:CB609">
    <cfRule type="cellIs" dxfId="4899" priority="1881" stopIfTrue="1" operator="greaterThan">
      <formula>0.03</formula>
    </cfRule>
    <cfRule type="cellIs" dxfId="4898" priority="1882" stopIfTrue="1" operator="lessThan">
      <formula>-0.03</formula>
    </cfRule>
  </conditionalFormatting>
  <conditionalFormatting sqref="BX610">
    <cfRule type="cellIs" dxfId="4897" priority="1879" stopIfTrue="1" operator="greaterThan">
      <formula>0.03</formula>
    </cfRule>
    <cfRule type="cellIs" dxfId="4896" priority="1880" stopIfTrue="1" operator="lessThan">
      <formula>-0.03</formula>
    </cfRule>
  </conditionalFormatting>
  <conditionalFormatting sqref="CF610 CH610">
    <cfRule type="cellIs" dxfId="4895" priority="1877" stopIfTrue="1" operator="greaterThan">
      <formula>0.03</formula>
    </cfRule>
    <cfRule type="cellIs" dxfId="4894" priority="1878" stopIfTrue="1" operator="lessThan">
      <formula>-0.03</formula>
    </cfRule>
  </conditionalFormatting>
  <conditionalFormatting sqref="CF610">
    <cfRule type="cellIs" dxfId="4893" priority="1875" stopIfTrue="1" operator="greaterThan">
      <formula>0.03</formula>
    </cfRule>
    <cfRule type="cellIs" dxfId="4892" priority="1876" stopIfTrue="1" operator="lessThan">
      <formula>-0.03</formula>
    </cfRule>
  </conditionalFormatting>
  <conditionalFormatting sqref="CH610">
    <cfRule type="cellIs" dxfId="4891" priority="1869" stopIfTrue="1" operator="greaterThan">
      <formula>0.03</formula>
    </cfRule>
    <cfRule type="cellIs" dxfId="4890" priority="1870" stopIfTrue="1" operator="lessThan">
      <formula>-0.03</formula>
    </cfRule>
  </conditionalFormatting>
  <conditionalFormatting sqref="CF607:CF609 CH607:CH609">
    <cfRule type="cellIs" dxfId="4889" priority="1873" stopIfTrue="1" operator="greaterThan">
      <formula>0.03</formula>
    </cfRule>
    <cfRule type="cellIs" dxfId="4888" priority="1874" stopIfTrue="1" operator="lessThan">
      <formula>-0.03</formula>
    </cfRule>
  </conditionalFormatting>
  <conditionalFormatting sqref="CF607:CF609">
    <cfRule type="cellIs" dxfId="4887" priority="1871" stopIfTrue="1" operator="greaterThan">
      <formula>0.03</formula>
    </cfRule>
    <cfRule type="cellIs" dxfId="4886" priority="1872" stopIfTrue="1" operator="lessThan">
      <formula>-0.03</formula>
    </cfRule>
  </conditionalFormatting>
  <conditionalFormatting sqref="CH607:CH609">
    <cfRule type="cellIs" dxfId="4885" priority="1867" stopIfTrue="1" operator="greaterThan">
      <formula>0.03</formula>
    </cfRule>
    <cfRule type="cellIs" dxfId="4884" priority="1868" stopIfTrue="1" operator="lessThan">
      <formula>-0.03</formula>
    </cfRule>
  </conditionalFormatting>
  <conditionalFormatting sqref="CC4 CC6 CC8">
    <cfRule type="cellIs" dxfId="4883" priority="1865" stopIfTrue="1" operator="lessThan">
      <formula>-0.03</formula>
    </cfRule>
    <cfRule type="cellIs" dxfId="4882" priority="1866" stopIfTrue="1" operator="greaterThan">
      <formula>0.03</formula>
    </cfRule>
  </conditionalFormatting>
  <conditionalFormatting sqref="CC4:CC9">
    <cfRule type="cellIs" dxfId="4881" priority="1863" operator="greaterThan">
      <formula>0</formula>
    </cfRule>
    <cfRule type="cellIs" dxfId="4880" priority="1864" operator="lessThan">
      <formula>0</formula>
    </cfRule>
  </conditionalFormatting>
  <conditionalFormatting sqref="CD4">
    <cfRule type="cellIs" dxfId="4879" priority="1861" stopIfTrue="1" operator="greaterThan">
      <formula>0.03</formula>
    </cfRule>
    <cfRule type="cellIs" dxfId="4878" priority="1862" stopIfTrue="1" operator="lessThan">
      <formula>-0.03</formula>
    </cfRule>
  </conditionalFormatting>
  <conditionalFormatting sqref="CD4:CD9">
    <cfRule type="cellIs" dxfId="4877" priority="1859" operator="greaterThan">
      <formula>0</formula>
    </cfRule>
    <cfRule type="cellIs" dxfId="4876" priority="1860" operator="lessThan">
      <formula>0</formula>
    </cfRule>
  </conditionalFormatting>
  <conditionalFormatting sqref="CC10 CC12 CC14">
    <cfRule type="cellIs" dxfId="4875" priority="1857" stopIfTrue="1" operator="lessThan">
      <formula>-0.03</formula>
    </cfRule>
    <cfRule type="cellIs" dxfId="4874" priority="1858" stopIfTrue="1" operator="greaterThan">
      <formula>0.03</formula>
    </cfRule>
  </conditionalFormatting>
  <conditionalFormatting sqref="CC10:CC15">
    <cfRule type="cellIs" dxfId="4873" priority="1855" operator="greaterThan">
      <formula>0</formula>
    </cfRule>
    <cfRule type="cellIs" dxfId="4872" priority="1856" operator="lessThan">
      <formula>0</formula>
    </cfRule>
  </conditionalFormatting>
  <conditionalFormatting sqref="CD10">
    <cfRule type="cellIs" dxfId="4871" priority="1853" stopIfTrue="1" operator="greaterThan">
      <formula>0.03</formula>
    </cfRule>
    <cfRule type="cellIs" dxfId="4870" priority="1854" stopIfTrue="1" operator="lessThan">
      <formula>-0.03</formula>
    </cfRule>
  </conditionalFormatting>
  <conditionalFormatting sqref="CD10:CD15">
    <cfRule type="cellIs" dxfId="4869" priority="1851" operator="greaterThan">
      <formula>0</formula>
    </cfRule>
    <cfRule type="cellIs" dxfId="4868" priority="1852" operator="lessThan">
      <formula>0</formula>
    </cfRule>
  </conditionalFormatting>
  <conditionalFormatting sqref="CC16 CC18 CC20">
    <cfRule type="cellIs" dxfId="4867" priority="1849" stopIfTrue="1" operator="lessThan">
      <formula>-0.03</formula>
    </cfRule>
    <cfRule type="cellIs" dxfId="4866" priority="1850" stopIfTrue="1" operator="greaterThan">
      <formula>0.03</formula>
    </cfRule>
  </conditionalFormatting>
  <conditionalFormatting sqref="CC16:CC21">
    <cfRule type="cellIs" dxfId="4865" priority="1847" operator="greaterThan">
      <formula>0</formula>
    </cfRule>
    <cfRule type="cellIs" dxfId="4864" priority="1848" operator="lessThan">
      <formula>0</formula>
    </cfRule>
  </conditionalFormatting>
  <conditionalFormatting sqref="CD16">
    <cfRule type="cellIs" dxfId="4863" priority="1845" stopIfTrue="1" operator="greaterThan">
      <formula>0.03</formula>
    </cfRule>
    <cfRule type="cellIs" dxfId="4862" priority="1846" stopIfTrue="1" operator="lessThan">
      <formula>-0.03</formula>
    </cfRule>
  </conditionalFormatting>
  <conditionalFormatting sqref="CD16:CD21">
    <cfRule type="cellIs" dxfId="4861" priority="1843" operator="greaterThan">
      <formula>0</formula>
    </cfRule>
    <cfRule type="cellIs" dxfId="4860" priority="1844" operator="lessThan">
      <formula>0</formula>
    </cfRule>
  </conditionalFormatting>
  <conditionalFormatting sqref="CC22 CC24 CC26">
    <cfRule type="cellIs" dxfId="4859" priority="1841" stopIfTrue="1" operator="lessThan">
      <formula>-0.03</formula>
    </cfRule>
    <cfRule type="cellIs" dxfId="4858" priority="1842" stopIfTrue="1" operator="greaterThan">
      <formula>0.03</formula>
    </cfRule>
  </conditionalFormatting>
  <conditionalFormatting sqref="CC22:CC27">
    <cfRule type="cellIs" dxfId="4857" priority="1839" operator="greaterThan">
      <formula>0</formula>
    </cfRule>
    <cfRule type="cellIs" dxfId="4856" priority="1840" operator="lessThan">
      <formula>0</formula>
    </cfRule>
  </conditionalFormatting>
  <conditionalFormatting sqref="CD22">
    <cfRule type="cellIs" dxfId="4855" priority="1837" stopIfTrue="1" operator="greaterThan">
      <formula>0.03</formula>
    </cfRule>
    <cfRule type="cellIs" dxfId="4854" priority="1838" stopIfTrue="1" operator="lessThan">
      <formula>-0.03</formula>
    </cfRule>
  </conditionalFormatting>
  <conditionalFormatting sqref="CD22:CD27">
    <cfRule type="cellIs" dxfId="4853" priority="1835" operator="greaterThan">
      <formula>0</formula>
    </cfRule>
    <cfRule type="cellIs" dxfId="4852" priority="1836" operator="lessThan">
      <formula>0</formula>
    </cfRule>
  </conditionalFormatting>
  <conditionalFormatting sqref="CC28 CC30 CC32">
    <cfRule type="cellIs" dxfId="4851" priority="1833" stopIfTrue="1" operator="lessThan">
      <formula>-0.03</formula>
    </cfRule>
    <cfRule type="cellIs" dxfId="4850" priority="1834" stopIfTrue="1" operator="greaterThan">
      <formula>0.03</formula>
    </cfRule>
  </conditionalFormatting>
  <conditionalFormatting sqref="CC28:CC33">
    <cfRule type="cellIs" dxfId="4849" priority="1831" operator="greaterThan">
      <formula>0</formula>
    </cfRule>
    <cfRule type="cellIs" dxfId="4848" priority="1832" operator="lessThan">
      <formula>0</formula>
    </cfRule>
  </conditionalFormatting>
  <conditionalFormatting sqref="CD28">
    <cfRule type="cellIs" dxfId="4847" priority="1829" stopIfTrue="1" operator="greaterThan">
      <formula>0.03</formula>
    </cfRule>
    <cfRule type="cellIs" dxfId="4846" priority="1830" stopIfTrue="1" operator="lessThan">
      <formula>-0.03</formula>
    </cfRule>
  </conditionalFormatting>
  <conditionalFormatting sqref="CD28:CD33">
    <cfRule type="cellIs" dxfId="4845" priority="1827" operator="greaterThan">
      <formula>0</formula>
    </cfRule>
    <cfRule type="cellIs" dxfId="4844" priority="1828" operator="lessThan">
      <formula>0</formula>
    </cfRule>
  </conditionalFormatting>
  <conditionalFormatting sqref="CC34 CC36 CC38">
    <cfRule type="cellIs" dxfId="4843" priority="1825" stopIfTrue="1" operator="lessThan">
      <formula>-0.03</formula>
    </cfRule>
    <cfRule type="cellIs" dxfId="4842" priority="1826" stopIfTrue="1" operator="greaterThan">
      <formula>0.03</formula>
    </cfRule>
  </conditionalFormatting>
  <conditionalFormatting sqref="CC34:CC39">
    <cfRule type="cellIs" dxfId="4841" priority="1823" operator="greaterThan">
      <formula>0</formula>
    </cfRule>
    <cfRule type="cellIs" dxfId="4840" priority="1824" operator="lessThan">
      <formula>0</formula>
    </cfRule>
  </conditionalFormatting>
  <conditionalFormatting sqref="CD34">
    <cfRule type="cellIs" dxfId="4839" priority="1821" stopIfTrue="1" operator="greaterThan">
      <formula>0.03</formula>
    </cfRule>
    <cfRule type="cellIs" dxfId="4838" priority="1822" stopIfTrue="1" operator="lessThan">
      <formula>-0.03</formula>
    </cfRule>
  </conditionalFormatting>
  <conditionalFormatting sqref="CD34:CD39">
    <cfRule type="cellIs" dxfId="4837" priority="1819" operator="greaterThan">
      <formula>0</formula>
    </cfRule>
    <cfRule type="cellIs" dxfId="4836" priority="1820" operator="lessThan">
      <formula>0</formula>
    </cfRule>
  </conditionalFormatting>
  <conditionalFormatting sqref="CC40 CC42 CC44">
    <cfRule type="cellIs" dxfId="4835" priority="1817" stopIfTrue="1" operator="lessThan">
      <formula>-0.03</formula>
    </cfRule>
    <cfRule type="cellIs" dxfId="4834" priority="1818" stopIfTrue="1" operator="greaterThan">
      <formula>0.03</formula>
    </cfRule>
  </conditionalFormatting>
  <conditionalFormatting sqref="CC40:CC45">
    <cfRule type="cellIs" dxfId="4833" priority="1815" operator="greaterThan">
      <formula>0</formula>
    </cfRule>
    <cfRule type="cellIs" dxfId="4832" priority="1816" operator="lessThan">
      <formula>0</formula>
    </cfRule>
  </conditionalFormatting>
  <conditionalFormatting sqref="CD40">
    <cfRule type="cellIs" dxfId="4831" priority="1813" stopIfTrue="1" operator="greaterThan">
      <formula>0.03</formula>
    </cfRule>
    <cfRule type="cellIs" dxfId="4830" priority="1814" stopIfTrue="1" operator="lessThan">
      <formula>-0.03</formula>
    </cfRule>
  </conditionalFormatting>
  <conditionalFormatting sqref="CD40:CD45">
    <cfRule type="cellIs" dxfId="4829" priority="1811" operator="greaterThan">
      <formula>0</formula>
    </cfRule>
    <cfRule type="cellIs" dxfId="4828" priority="1812" operator="lessThan">
      <formula>0</formula>
    </cfRule>
  </conditionalFormatting>
  <conditionalFormatting sqref="CC46 CC48 CC50">
    <cfRule type="cellIs" dxfId="4827" priority="1809" stopIfTrue="1" operator="lessThan">
      <formula>-0.03</formula>
    </cfRule>
    <cfRule type="cellIs" dxfId="4826" priority="1810" stopIfTrue="1" operator="greaterThan">
      <formula>0.03</formula>
    </cfRule>
  </conditionalFormatting>
  <conditionalFormatting sqref="CC46:CC51">
    <cfRule type="cellIs" dxfId="4825" priority="1807" operator="greaterThan">
      <formula>0</formula>
    </cfRule>
    <cfRule type="cellIs" dxfId="4824" priority="1808" operator="lessThan">
      <formula>0</formula>
    </cfRule>
  </conditionalFormatting>
  <conditionalFormatting sqref="CD46">
    <cfRule type="cellIs" dxfId="4823" priority="1805" stopIfTrue="1" operator="greaterThan">
      <formula>0.03</formula>
    </cfRule>
    <cfRule type="cellIs" dxfId="4822" priority="1806" stopIfTrue="1" operator="lessThan">
      <formula>-0.03</formula>
    </cfRule>
  </conditionalFormatting>
  <conditionalFormatting sqref="CD46:CD51">
    <cfRule type="cellIs" dxfId="4821" priority="1803" operator="greaterThan">
      <formula>0</formula>
    </cfRule>
    <cfRule type="cellIs" dxfId="4820" priority="1804" operator="lessThan">
      <formula>0</formula>
    </cfRule>
  </conditionalFormatting>
  <conditionalFormatting sqref="CC52 CC54 CC56">
    <cfRule type="cellIs" dxfId="4819" priority="1801" stopIfTrue="1" operator="lessThan">
      <formula>-0.03</formula>
    </cfRule>
    <cfRule type="cellIs" dxfId="4818" priority="1802" stopIfTrue="1" operator="greaterThan">
      <formula>0.03</formula>
    </cfRule>
  </conditionalFormatting>
  <conditionalFormatting sqref="CC52:CC57">
    <cfRule type="cellIs" dxfId="4817" priority="1799" operator="greaterThan">
      <formula>0</formula>
    </cfRule>
    <cfRule type="cellIs" dxfId="4816" priority="1800" operator="lessThan">
      <formula>0</formula>
    </cfRule>
  </conditionalFormatting>
  <conditionalFormatting sqref="CD52">
    <cfRule type="cellIs" dxfId="4815" priority="1797" stopIfTrue="1" operator="greaterThan">
      <formula>0.03</formula>
    </cfRule>
    <cfRule type="cellIs" dxfId="4814" priority="1798" stopIfTrue="1" operator="lessThan">
      <formula>-0.03</formula>
    </cfRule>
  </conditionalFormatting>
  <conditionalFormatting sqref="CD52:CD57">
    <cfRule type="cellIs" dxfId="4813" priority="1795" operator="greaterThan">
      <formula>0</formula>
    </cfRule>
    <cfRule type="cellIs" dxfId="4812" priority="1796" operator="lessThan">
      <formula>0</formula>
    </cfRule>
  </conditionalFormatting>
  <conditionalFormatting sqref="CC58 CC60 CC62">
    <cfRule type="cellIs" dxfId="4811" priority="1793" stopIfTrue="1" operator="lessThan">
      <formula>-0.03</formula>
    </cfRule>
    <cfRule type="cellIs" dxfId="4810" priority="1794" stopIfTrue="1" operator="greaterThan">
      <formula>0.03</formula>
    </cfRule>
  </conditionalFormatting>
  <conditionalFormatting sqref="CC58:CC63">
    <cfRule type="cellIs" dxfId="4809" priority="1791" operator="greaterThan">
      <formula>0</formula>
    </cfRule>
    <cfRule type="cellIs" dxfId="4808" priority="1792" operator="lessThan">
      <formula>0</formula>
    </cfRule>
  </conditionalFormatting>
  <conditionalFormatting sqref="CD58">
    <cfRule type="cellIs" dxfId="4807" priority="1789" stopIfTrue="1" operator="greaterThan">
      <formula>0.03</formula>
    </cfRule>
    <cfRule type="cellIs" dxfId="4806" priority="1790" stopIfTrue="1" operator="lessThan">
      <formula>-0.03</formula>
    </cfRule>
  </conditionalFormatting>
  <conditionalFormatting sqref="CD58:CD63">
    <cfRule type="cellIs" dxfId="4805" priority="1787" operator="greaterThan">
      <formula>0</formula>
    </cfRule>
    <cfRule type="cellIs" dxfId="4804" priority="1788" operator="lessThan">
      <formula>0</formula>
    </cfRule>
  </conditionalFormatting>
  <conditionalFormatting sqref="CC64 CC66 CC68">
    <cfRule type="cellIs" dxfId="4803" priority="1785" stopIfTrue="1" operator="lessThan">
      <formula>-0.03</formula>
    </cfRule>
    <cfRule type="cellIs" dxfId="4802" priority="1786" stopIfTrue="1" operator="greaterThan">
      <formula>0.03</formula>
    </cfRule>
  </conditionalFormatting>
  <conditionalFormatting sqref="CC64:CC69">
    <cfRule type="cellIs" dxfId="4801" priority="1783" operator="greaterThan">
      <formula>0</formula>
    </cfRule>
    <cfRule type="cellIs" dxfId="4800" priority="1784" operator="lessThan">
      <formula>0</formula>
    </cfRule>
  </conditionalFormatting>
  <conditionalFormatting sqref="CD64">
    <cfRule type="cellIs" dxfId="4799" priority="1781" stopIfTrue="1" operator="greaterThan">
      <formula>0.03</formula>
    </cfRule>
    <cfRule type="cellIs" dxfId="4798" priority="1782" stopIfTrue="1" operator="lessThan">
      <formula>-0.03</formula>
    </cfRule>
  </conditionalFormatting>
  <conditionalFormatting sqref="CD64:CD69">
    <cfRule type="cellIs" dxfId="4797" priority="1779" operator="greaterThan">
      <formula>0</formula>
    </cfRule>
    <cfRule type="cellIs" dxfId="4796" priority="1780" operator="lessThan">
      <formula>0</formula>
    </cfRule>
  </conditionalFormatting>
  <conditionalFormatting sqref="CC70 CC72 CC74">
    <cfRule type="cellIs" dxfId="4795" priority="1777" stopIfTrue="1" operator="lessThan">
      <formula>-0.03</formula>
    </cfRule>
    <cfRule type="cellIs" dxfId="4794" priority="1778" stopIfTrue="1" operator="greaterThan">
      <formula>0.03</formula>
    </cfRule>
  </conditionalFormatting>
  <conditionalFormatting sqref="CC70:CC75">
    <cfRule type="cellIs" dxfId="4793" priority="1775" operator="greaterThan">
      <formula>0</formula>
    </cfRule>
    <cfRule type="cellIs" dxfId="4792" priority="1776" operator="lessThan">
      <formula>0</formula>
    </cfRule>
  </conditionalFormatting>
  <conditionalFormatting sqref="CD70">
    <cfRule type="cellIs" dxfId="4791" priority="1773" stopIfTrue="1" operator="greaterThan">
      <formula>0.03</formula>
    </cfRule>
    <cfRule type="cellIs" dxfId="4790" priority="1774" stopIfTrue="1" operator="lessThan">
      <formula>-0.03</formula>
    </cfRule>
  </conditionalFormatting>
  <conditionalFormatting sqref="CD70:CD75">
    <cfRule type="cellIs" dxfId="4789" priority="1771" operator="greaterThan">
      <formula>0</formula>
    </cfRule>
    <cfRule type="cellIs" dxfId="4788" priority="1772" operator="lessThan">
      <formula>0</formula>
    </cfRule>
  </conditionalFormatting>
  <conditionalFormatting sqref="CC76 CC78 CC80">
    <cfRule type="cellIs" dxfId="4787" priority="1769" stopIfTrue="1" operator="lessThan">
      <formula>-0.03</formula>
    </cfRule>
    <cfRule type="cellIs" dxfId="4786" priority="1770" stopIfTrue="1" operator="greaterThan">
      <formula>0.03</formula>
    </cfRule>
  </conditionalFormatting>
  <conditionalFormatting sqref="CC76:CC87">
    <cfRule type="cellIs" dxfId="4785" priority="1767" operator="greaterThan">
      <formula>0</formula>
    </cfRule>
    <cfRule type="cellIs" dxfId="4784" priority="1768" operator="lessThan">
      <formula>0</formula>
    </cfRule>
  </conditionalFormatting>
  <conditionalFormatting sqref="CD76">
    <cfRule type="cellIs" dxfId="4783" priority="1765" stopIfTrue="1" operator="greaterThan">
      <formula>0.03</formula>
    </cfRule>
    <cfRule type="cellIs" dxfId="4782" priority="1766" stopIfTrue="1" operator="lessThan">
      <formula>-0.03</formula>
    </cfRule>
  </conditionalFormatting>
  <conditionalFormatting sqref="CD76:CD87">
    <cfRule type="cellIs" dxfId="4781" priority="1763" operator="greaterThan">
      <formula>0</formula>
    </cfRule>
    <cfRule type="cellIs" dxfId="4780" priority="1764" operator="lessThan">
      <formula>0</formula>
    </cfRule>
  </conditionalFormatting>
  <conditionalFormatting sqref="CC88 CC90 CC92">
    <cfRule type="cellIs" dxfId="4779" priority="1761" stopIfTrue="1" operator="lessThan">
      <formula>-0.03</formula>
    </cfRule>
    <cfRule type="cellIs" dxfId="4778" priority="1762" stopIfTrue="1" operator="greaterThan">
      <formula>0.03</formula>
    </cfRule>
  </conditionalFormatting>
  <conditionalFormatting sqref="CC88:CC93">
    <cfRule type="cellIs" dxfId="4777" priority="1759" operator="greaterThan">
      <formula>0</formula>
    </cfRule>
    <cfRule type="cellIs" dxfId="4776" priority="1760" operator="lessThan">
      <formula>0</formula>
    </cfRule>
  </conditionalFormatting>
  <conditionalFormatting sqref="CD88">
    <cfRule type="cellIs" dxfId="4775" priority="1757" stopIfTrue="1" operator="greaterThan">
      <formula>0.03</formula>
    </cfRule>
    <cfRule type="cellIs" dxfId="4774" priority="1758" stopIfTrue="1" operator="lessThan">
      <formula>-0.03</formula>
    </cfRule>
  </conditionalFormatting>
  <conditionalFormatting sqref="CD88:CD93">
    <cfRule type="cellIs" dxfId="4773" priority="1755" operator="greaterThan">
      <formula>0</formula>
    </cfRule>
    <cfRule type="cellIs" dxfId="4772" priority="1756" operator="lessThan">
      <formula>0</formula>
    </cfRule>
  </conditionalFormatting>
  <conditionalFormatting sqref="CC94 CC96 CC98">
    <cfRule type="cellIs" dxfId="4771" priority="1753" stopIfTrue="1" operator="lessThan">
      <formula>-0.03</formula>
    </cfRule>
    <cfRule type="cellIs" dxfId="4770" priority="1754" stopIfTrue="1" operator="greaterThan">
      <formula>0.03</formula>
    </cfRule>
  </conditionalFormatting>
  <conditionalFormatting sqref="CC94:CC99">
    <cfRule type="cellIs" dxfId="4769" priority="1751" operator="greaterThan">
      <formula>0</formula>
    </cfRule>
    <cfRule type="cellIs" dxfId="4768" priority="1752" operator="lessThan">
      <formula>0</formula>
    </cfRule>
  </conditionalFormatting>
  <conditionalFormatting sqref="CD94">
    <cfRule type="cellIs" dxfId="4767" priority="1749" stopIfTrue="1" operator="greaterThan">
      <formula>0.03</formula>
    </cfRule>
    <cfRule type="cellIs" dxfId="4766" priority="1750" stopIfTrue="1" operator="lessThan">
      <formula>-0.03</formula>
    </cfRule>
  </conditionalFormatting>
  <conditionalFormatting sqref="CD94:CD99">
    <cfRule type="cellIs" dxfId="4765" priority="1747" operator="greaterThan">
      <formula>0</formula>
    </cfRule>
    <cfRule type="cellIs" dxfId="4764" priority="1748" operator="lessThan">
      <formula>0</formula>
    </cfRule>
  </conditionalFormatting>
  <conditionalFormatting sqref="CC100 CC102 CC104">
    <cfRule type="cellIs" dxfId="4763" priority="1745" stopIfTrue="1" operator="lessThan">
      <formula>-0.03</formula>
    </cfRule>
    <cfRule type="cellIs" dxfId="4762" priority="1746" stopIfTrue="1" operator="greaterThan">
      <formula>0.03</formula>
    </cfRule>
  </conditionalFormatting>
  <conditionalFormatting sqref="CC100:CC105">
    <cfRule type="cellIs" dxfId="4761" priority="1743" operator="greaterThan">
      <formula>0</formula>
    </cfRule>
    <cfRule type="cellIs" dxfId="4760" priority="1744" operator="lessThan">
      <formula>0</formula>
    </cfRule>
  </conditionalFormatting>
  <conditionalFormatting sqref="CD100">
    <cfRule type="cellIs" dxfId="4759" priority="1741" stopIfTrue="1" operator="greaterThan">
      <formula>0.03</formula>
    </cfRule>
    <cfRule type="cellIs" dxfId="4758" priority="1742" stopIfTrue="1" operator="lessThan">
      <formula>-0.03</formula>
    </cfRule>
  </conditionalFormatting>
  <conditionalFormatting sqref="CD100:CD105">
    <cfRule type="cellIs" dxfId="4757" priority="1739" operator="greaterThan">
      <formula>0</formula>
    </cfRule>
    <cfRule type="cellIs" dxfId="4756" priority="1740" operator="lessThan">
      <formula>0</formula>
    </cfRule>
  </conditionalFormatting>
  <conditionalFormatting sqref="CC106 CC108 CC110">
    <cfRule type="cellIs" dxfId="4755" priority="1737" stopIfTrue="1" operator="lessThan">
      <formula>-0.03</formula>
    </cfRule>
    <cfRule type="cellIs" dxfId="4754" priority="1738" stopIfTrue="1" operator="greaterThan">
      <formula>0.03</formula>
    </cfRule>
  </conditionalFormatting>
  <conditionalFormatting sqref="CC106:CC111">
    <cfRule type="cellIs" dxfId="4753" priority="1735" operator="greaterThan">
      <formula>0</formula>
    </cfRule>
    <cfRule type="cellIs" dxfId="4752" priority="1736" operator="lessThan">
      <formula>0</formula>
    </cfRule>
  </conditionalFormatting>
  <conditionalFormatting sqref="CD106">
    <cfRule type="cellIs" dxfId="4751" priority="1733" stopIfTrue="1" operator="greaterThan">
      <formula>0.03</formula>
    </cfRule>
    <cfRule type="cellIs" dxfId="4750" priority="1734" stopIfTrue="1" operator="lessThan">
      <formula>-0.03</formula>
    </cfRule>
  </conditionalFormatting>
  <conditionalFormatting sqref="CD106:CD111">
    <cfRule type="cellIs" dxfId="4749" priority="1731" operator="greaterThan">
      <formula>0</formula>
    </cfRule>
    <cfRule type="cellIs" dxfId="4748" priority="1732" operator="lessThan">
      <formula>0</formula>
    </cfRule>
  </conditionalFormatting>
  <conditionalFormatting sqref="CC112 CC114 CC116">
    <cfRule type="cellIs" dxfId="4747" priority="1729" stopIfTrue="1" operator="lessThan">
      <formula>-0.03</formula>
    </cfRule>
    <cfRule type="cellIs" dxfId="4746" priority="1730" stopIfTrue="1" operator="greaterThan">
      <formula>0.03</formula>
    </cfRule>
  </conditionalFormatting>
  <conditionalFormatting sqref="CC112:CC117">
    <cfRule type="cellIs" dxfId="4745" priority="1727" operator="greaterThan">
      <formula>0</formula>
    </cfRule>
    <cfRule type="cellIs" dxfId="4744" priority="1728" operator="lessThan">
      <formula>0</formula>
    </cfRule>
  </conditionalFormatting>
  <conditionalFormatting sqref="CD112">
    <cfRule type="cellIs" dxfId="4743" priority="1725" stopIfTrue="1" operator="greaterThan">
      <formula>0.03</formula>
    </cfRule>
    <cfRule type="cellIs" dxfId="4742" priority="1726" stopIfTrue="1" operator="lessThan">
      <formula>-0.03</formula>
    </cfRule>
  </conditionalFormatting>
  <conditionalFormatting sqref="CD112:CD117">
    <cfRule type="cellIs" dxfId="4741" priority="1723" operator="greaterThan">
      <formula>0</formula>
    </cfRule>
    <cfRule type="cellIs" dxfId="4740" priority="1724" operator="lessThan">
      <formula>0</formula>
    </cfRule>
  </conditionalFormatting>
  <conditionalFormatting sqref="CC118 CC120 CC122">
    <cfRule type="cellIs" dxfId="4739" priority="1721" stopIfTrue="1" operator="lessThan">
      <formula>-0.03</formula>
    </cfRule>
    <cfRule type="cellIs" dxfId="4738" priority="1722" stopIfTrue="1" operator="greaterThan">
      <formula>0.03</formula>
    </cfRule>
  </conditionalFormatting>
  <conditionalFormatting sqref="CC118:CC123">
    <cfRule type="cellIs" dxfId="4737" priority="1719" operator="greaterThan">
      <formula>0</formula>
    </cfRule>
    <cfRule type="cellIs" dxfId="4736" priority="1720" operator="lessThan">
      <formula>0</formula>
    </cfRule>
  </conditionalFormatting>
  <conditionalFormatting sqref="CD118">
    <cfRule type="cellIs" dxfId="4735" priority="1717" stopIfTrue="1" operator="greaterThan">
      <formula>0.03</formula>
    </cfRule>
    <cfRule type="cellIs" dxfId="4734" priority="1718" stopIfTrue="1" operator="lessThan">
      <formula>-0.03</formula>
    </cfRule>
  </conditionalFormatting>
  <conditionalFormatting sqref="CD118:CD123">
    <cfRule type="cellIs" dxfId="4733" priority="1715" operator="greaterThan">
      <formula>0</formula>
    </cfRule>
    <cfRule type="cellIs" dxfId="4732" priority="1716" operator="lessThan">
      <formula>0</formula>
    </cfRule>
  </conditionalFormatting>
  <conditionalFormatting sqref="CC124 CC126 CC128">
    <cfRule type="cellIs" dxfId="4731" priority="1713" stopIfTrue="1" operator="lessThan">
      <formula>-0.03</formula>
    </cfRule>
    <cfRule type="cellIs" dxfId="4730" priority="1714" stopIfTrue="1" operator="greaterThan">
      <formula>0.03</formula>
    </cfRule>
  </conditionalFormatting>
  <conditionalFormatting sqref="CC124:CC129">
    <cfRule type="cellIs" dxfId="4729" priority="1711" operator="greaterThan">
      <formula>0</formula>
    </cfRule>
    <cfRule type="cellIs" dxfId="4728" priority="1712" operator="lessThan">
      <formula>0</formula>
    </cfRule>
  </conditionalFormatting>
  <conditionalFormatting sqref="CD124">
    <cfRule type="cellIs" dxfId="4727" priority="1709" stopIfTrue="1" operator="greaterThan">
      <formula>0.03</formula>
    </cfRule>
    <cfRule type="cellIs" dxfId="4726" priority="1710" stopIfTrue="1" operator="lessThan">
      <formula>-0.03</formula>
    </cfRule>
  </conditionalFormatting>
  <conditionalFormatting sqref="CD124:CD129">
    <cfRule type="cellIs" dxfId="4725" priority="1707" operator="greaterThan">
      <formula>0</formula>
    </cfRule>
    <cfRule type="cellIs" dxfId="4724" priority="1708" operator="lessThan">
      <formula>0</formula>
    </cfRule>
  </conditionalFormatting>
  <conditionalFormatting sqref="CC130 CC132 CC134">
    <cfRule type="cellIs" dxfId="4723" priority="1705" stopIfTrue="1" operator="lessThan">
      <formula>-0.03</formula>
    </cfRule>
    <cfRule type="cellIs" dxfId="4722" priority="1706" stopIfTrue="1" operator="greaterThan">
      <formula>0.03</formula>
    </cfRule>
  </conditionalFormatting>
  <conditionalFormatting sqref="CC130:CC135">
    <cfRule type="cellIs" dxfId="4721" priority="1703" operator="greaterThan">
      <formula>0</formula>
    </cfRule>
    <cfRule type="cellIs" dxfId="4720" priority="1704" operator="lessThan">
      <formula>0</formula>
    </cfRule>
  </conditionalFormatting>
  <conditionalFormatting sqref="CD130">
    <cfRule type="cellIs" dxfId="4719" priority="1701" stopIfTrue="1" operator="greaterThan">
      <formula>0.03</formula>
    </cfRule>
    <cfRule type="cellIs" dxfId="4718" priority="1702" stopIfTrue="1" operator="lessThan">
      <formula>-0.03</formula>
    </cfRule>
  </conditionalFormatting>
  <conditionalFormatting sqref="CD130:CD135">
    <cfRule type="cellIs" dxfId="4717" priority="1699" operator="greaterThan">
      <formula>0</formula>
    </cfRule>
    <cfRule type="cellIs" dxfId="4716" priority="1700" operator="lessThan">
      <formula>0</formula>
    </cfRule>
  </conditionalFormatting>
  <conditionalFormatting sqref="CC136 CC138 CC140">
    <cfRule type="cellIs" dxfId="4715" priority="1697" stopIfTrue="1" operator="lessThan">
      <formula>-0.03</formula>
    </cfRule>
    <cfRule type="cellIs" dxfId="4714" priority="1698" stopIfTrue="1" operator="greaterThan">
      <formula>0.03</formula>
    </cfRule>
  </conditionalFormatting>
  <conditionalFormatting sqref="CC136:CC141">
    <cfRule type="cellIs" dxfId="4713" priority="1695" operator="greaterThan">
      <formula>0</formula>
    </cfRule>
    <cfRule type="cellIs" dxfId="4712" priority="1696" operator="lessThan">
      <formula>0</formula>
    </cfRule>
  </conditionalFormatting>
  <conditionalFormatting sqref="CD136">
    <cfRule type="cellIs" dxfId="4711" priority="1693" stopIfTrue="1" operator="greaterThan">
      <formula>0.03</formula>
    </cfRule>
    <cfRule type="cellIs" dxfId="4710" priority="1694" stopIfTrue="1" operator="lessThan">
      <formula>-0.03</formula>
    </cfRule>
  </conditionalFormatting>
  <conditionalFormatting sqref="CD136:CD141">
    <cfRule type="cellIs" dxfId="4709" priority="1691" operator="greaterThan">
      <formula>0</formula>
    </cfRule>
    <cfRule type="cellIs" dxfId="4708" priority="1692" operator="lessThan">
      <formula>0</formula>
    </cfRule>
  </conditionalFormatting>
  <conditionalFormatting sqref="CC142 CC144 CC146">
    <cfRule type="cellIs" dxfId="4707" priority="1689" stopIfTrue="1" operator="lessThan">
      <formula>-0.03</formula>
    </cfRule>
    <cfRule type="cellIs" dxfId="4706" priority="1690" stopIfTrue="1" operator="greaterThan">
      <formula>0.03</formula>
    </cfRule>
  </conditionalFormatting>
  <conditionalFormatting sqref="CC142:CC147">
    <cfRule type="cellIs" dxfId="4705" priority="1687" operator="greaterThan">
      <formula>0</formula>
    </cfRule>
    <cfRule type="cellIs" dxfId="4704" priority="1688" operator="lessThan">
      <formula>0</formula>
    </cfRule>
  </conditionalFormatting>
  <conditionalFormatting sqref="CD142">
    <cfRule type="cellIs" dxfId="4703" priority="1685" stopIfTrue="1" operator="greaterThan">
      <formula>0.03</formula>
    </cfRule>
    <cfRule type="cellIs" dxfId="4702" priority="1686" stopIfTrue="1" operator="lessThan">
      <formula>-0.03</formula>
    </cfRule>
  </conditionalFormatting>
  <conditionalFormatting sqref="CD142:CD147">
    <cfRule type="cellIs" dxfId="4701" priority="1683" operator="greaterThan">
      <formula>0</formula>
    </cfRule>
    <cfRule type="cellIs" dxfId="4700" priority="1684" operator="lessThan">
      <formula>0</formula>
    </cfRule>
  </conditionalFormatting>
  <conditionalFormatting sqref="CC148 CC150 CC152">
    <cfRule type="cellIs" dxfId="4699" priority="1681" stopIfTrue="1" operator="lessThan">
      <formula>-0.03</formula>
    </cfRule>
    <cfRule type="cellIs" dxfId="4698" priority="1682" stopIfTrue="1" operator="greaterThan">
      <formula>0.03</formula>
    </cfRule>
  </conditionalFormatting>
  <conditionalFormatting sqref="CC148:CC153">
    <cfRule type="cellIs" dxfId="4697" priority="1679" operator="greaterThan">
      <formula>0</formula>
    </cfRule>
    <cfRule type="cellIs" dxfId="4696" priority="1680" operator="lessThan">
      <formula>0</formula>
    </cfRule>
  </conditionalFormatting>
  <conditionalFormatting sqref="CD148">
    <cfRule type="cellIs" dxfId="4695" priority="1677" stopIfTrue="1" operator="greaterThan">
      <formula>0.03</formula>
    </cfRule>
    <cfRule type="cellIs" dxfId="4694" priority="1678" stopIfTrue="1" operator="lessThan">
      <formula>-0.03</formula>
    </cfRule>
  </conditionalFormatting>
  <conditionalFormatting sqref="CD148:CD153">
    <cfRule type="cellIs" dxfId="4693" priority="1675" operator="greaterThan">
      <formula>0</formula>
    </cfRule>
    <cfRule type="cellIs" dxfId="4692" priority="1676" operator="lessThan">
      <formula>0</formula>
    </cfRule>
  </conditionalFormatting>
  <conditionalFormatting sqref="CC154 CC156 CC158">
    <cfRule type="cellIs" dxfId="4691" priority="1673" stopIfTrue="1" operator="lessThan">
      <formula>-0.03</formula>
    </cfRule>
    <cfRule type="cellIs" dxfId="4690" priority="1674" stopIfTrue="1" operator="greaterThan">
      <formula>0.03</formula>
    </cfRule>
  </conditionalFormatting>
  <conditionalFormatting sqref="CC154:CC159">
    <cfRule type="cellIs" dxfId="4689" priority="1671" operator="greaterThan">
      <formula>0</formula>
    </cfRule>
    <cfRule type="cellIs" dxfId="4688" priority="1672" operator="lessThan">
      <formula>0</formula>
    </cfRule>
  </conditionalFormatting>
  <conditionalFormatting sqref="CD154">
    <cfRule type="cellIs" dxfId="4687" priority="1669" stopIfTrue="1" operator="greaterThan">
      <formula>0.03</formula>
    </cfRule>
    <cfRule type="cellIs" dxfId="4686" priority="1670" stopIfTrue="1" operator="lessThan">
      <formula>-0.03</formula>
    </cfRule>
  </conditionalFormatting>
  <conditionalFormatting sqref="CD154:CD159">
    <cfRule type="cellIs" dxfId="4685" priority="1667" operator="greaterThan">
      <formula>0</formula>
    </cfRule>
    <cfRule type="cellIs" dxfId="4684" priority="1668" operator="lessThan">
      <formula>0</formula>
    </cfRule>
  </conditionalFormatting>
  <conditionalFormatting sqref="CC160 CC162 CC164">
    <cfRule type="cellIs" dxfId="4683" priority="1665" stopIfTrue="1" operator="lessThan">
      <formula>-0.03</formula>
    </cfRule>
    <cfRule type="cellIs" dxfId="4682" priority="1666" stopIfTrue="1" operator="greaterThan">
      <formula>0.03</formula>
    </cfRule>
  </conditionalFormatting>
  <conditionalFormatting sqref="CC160:CC165">
    <cfRule type="cellIs" dxfId="4681" priority="1663" operator="greaterThan">
      <formula>0</formula>
    </cfRule>
    <cfRule type="cellIs" dxfId="4680" priority="1664" operator="lessThan">
      <formula>0</formula>
    </cfRule>
  </conditionalFormatting>
  <conditionalFormatting sqref="CD160">
    <cfRule type="cellIs" dxfId="4679" priority="1661" stopIfTrue="1" operator="greaterThan">
      <formula>0.03</formula>
    </cfRule>
    <cfRule type="cellIs" dxfId="4678" priority="1662" stopIfTrue="1" operator="lessThan">
      <formula>-0.03</formula>
    </cfRule>
  </conditionalFormatting>
  <conditionalFormatting sqref="CD160:CD165">
    <cfRule type="cellIs" dxfId="4677" priority="1659" operator="greaterThan">
      <formula>0</formula>
    </cfRule>
    <cfRule type="cellIs" dxfId="4676" priority="1660" operator="lessThan">
      <formula>0</formula>
    </cfRule>
  </conditionalFormatting>
  <conditionalFormatting sqref="CC166 CC168 CC170">
    <cfRule type="cellIs" dxfId="4675" priority="1657" stopIfTrue="1" operator="lessThan">
      <formula>-0.03</formula>
    </cfRule>
    <cfRule type="cellIs" dxfId="4674" priority="1658" stopIfTrue="1" operator="greaterThan">
      <formula>0.03</formula>
    </cfRule>
  </conditionalFormatting>
  <conditionalFormatting sqref="CC166:CC171">
    <cfRule type="cellIs" dxfId="4673" priority="1655" operator="greaterThan">
      <formula>0</formula>
    </cfRule>
    <cfRule type="cellIs" dxfId="4672" priority="1656" operator="lessThan">
      <formula>0</formula>
    </cfRule>
  </conditionalFormatting>
  <conditionalFormatting sqref="CD166">
    <cfRule type="cellIs" dxfId="4671" priority="1653" stopIfTrue="1" operator="greaterThan">
      <formula>0.03</formula>
    </cfRule>
    <cfRule type="cellIs" dxfId="4670" priority="1654" stopIfTrue="1" operator="lessThan">
      <formula>-0.03</formula>
    </cfRule>
  </conditionalFormatting>
  <conditionalFormatting sqref="CD166:CD171">
    <cfRule type="cellIs" dxfId="4669" priority="1651" operator="greaterThan">
      <formula>0</formula>
    </cfRule>
    <cfRule type="cellIs" dxfId="4668" priority="1652" operator="lessThan">
      <formula>0</formula>
    </cfRule>
  </conditionalFormatting>
  <conditionalFormatting sqref="CC172 CC174 CC176">
    <cfRule type="cellIs" dxfId="4667" priority="1649" stopIfTrue="1" operator="lessThan">
      <formula>-0.03</formula>
    </cfRule>
    <cfRule type="cellIs" dxfId="4666" priority="1650" stopIfTrue="1" operator="greaterThan">
      <formula>0.03</formula>
    </cfRule>
  </conditionalFormatting>
  <conditionalFormatting sqref="CC172:CC177">
    <cfRule type="cellIs" dxfId="4665" priority="1647" operator="greaterThan">
      <formula>0</formula>
    </cfRule>
    <cfRule type="cellIs" dxfId="4664" priority="1648" operator="lessThan">
      <formula>0</formula>
    </cfRule>
  </conditionalFormatting>
  <conditionalFormatting sqref="CD172">
    <cfRule type="cellIs" dxfId="4663" priority="1645" stopIfTrue="1" operator="greaterThan">
      <formula>0.03</formula>
    </cfRule>
    <cfRule type="cellIs" dxfId="4662" priority="1646" stopIfTrue="1" operator="lessThan">
      <formula>-0.03</formula>
    </cfRule>
  </conditionalFormatting>
  <conditionalFormatting sqref="CD172:CD177">
    <cfRule type="cellIs" dxfId="4661" priority="1643" operator="greaterThan">
      <formula>0</formula>
    </cfRule>
    <cfRule type="cellIs" dxfId="4660" priority="1644" operator="lessThan">
      <formula>0</formula>
    </cfRule>
  </conditionalFormatting>
  <conditionalFormatting sqref="CC178 CC180 CC182">
    <cfRule type="cellIs" dxfId="4659" priority="1641" stopIfTrue="1" operator="lessThan">
      <formula>-0.03</formula>
    </cfRule>
    <cfRule type="cellIs" dxfId="4658" priority="1642" stopIfTrue="1" operator="greaterThan">
      <formula>0.03</formula>
    </cfRule>
  </conditionalFormatting>
  <conditionalFormatting sqref="CC178:CC183">
    <cfRule type="cellIs" dxfId="4657" priority="1639" operator="greaterThan">
      <formula>0</formula>
    </cfRule>
    <cfRule type="cellIs" dxfId="4656" priority="1640" operator="lessThan">
      <formula>0</formula>
    </cfRule>
  </conditionalFormatting>
  <conditionalFormatting sqref="CD178">
    <cfRule type="cellIs" dxfId="4655" priority="1637" stopIfTrue="1" operator="greaterThan">
      <formula>0.03</formula>
    </cfRule>
    <cfRule type="cellIs" dxfId="4654" priority="1638" stopIfTrue="1" operator="lessThan">
      <formula>-0.03</formula>
    </cfRule>
  </conditionalFormatting>
  <conditionalFormatting sqref="CD178:CD183">
    <cfRule type="cellIs" dxfId="4653" priority="1635" operator="greaterThan">
      <formula>0</formula>
    </cfRule>
    <cfRule type="cellIs" dxfId="4652" priority="1636" operator="lessThan">
      <formula>0</formula>
    </cfRule>
  </conditionalFormatting>
  <conditionalFormatting sqref="CC184 CC186 CC188">
    <cfRule type="cellIs" dxfId="4651" priority="1633" stopIfTrue="1" operator="lessThan">
      <formula>-0.03</formula>
    </cfRule>
    <cfRule type="cellIs" dxfId="4650" priority="1634" stopIfTrue="1" operator="greaterThan">
      <formula>0.03</formula>
    </cfRule>
  </conditionalFormatting>
  <conditionalFormatting sqref="CC184:CC189">
    <cfRule type="cellIs" dxfId="4649" priority="1631" operator="greaterThan">
      <formula>0</formula>
    </cfRule>
    <cfRule type="cellIs" dxfId="4648" priority="1632" operator="lessThan">
      <formula>0</formula>
    </cfRule>
  </conditionalFormatting>
  <conditionalFormatting sqref="CD184">
    <cfRule type="cellIs" dxfId="4647" priority="1629" stopIfTrue="1" operator="greaterThan">
      <formula>0.03</formula>
    </cfRule>
    <cfRule type="cellIs" dxfId="4646" priority="1630" stopIfTrue="1" operator="lessThan">
      <formula>-0.03</formula>
    </cfRule>
  </conditionalFormatting>
  <conditionalFormatting sqref="CD184:CD189">
    <cfRule type="cellIs" dxfId="4645" priority="1627" operator="greaterThan">
      <formula>0</formula>
    </cfRule>
    <cfRule type="cellIs" dxfId="4644" priority="1628" operator="lessThan">
      <formula>0</formula>
    </cfRule>
  </conditionalFormatting>
  <conditionalFormatting sqref="CC190 CC192 CC194">
    <cfRule type="cellIs" dxfId="4643" priority="1625" stopIfTrue="1" operator="lessThan">
      <formula>-0.03</formula>
    </cfRule>
    <cfRule type="cellIs" dxfId="4642" priority="1626" stopIfTrue="1" operator="greaterThan">
      <formula>0.03</formula>
    </cfRule>
  </conditionalFormatting>
  <conditionalFormatting sqref="CC190:CC195">
    <cfRule type="cellIs" dxfId="4641" priority="1623" operator="greaterThan">
      <formula>0</formula>
    </cfRule>
    <cfRule type="cellIs" dxfId="4640" priority="1624" operator="lessThan">
      <formula>0</formula>
    </cfRule>
  </conditionalFormatting>
  <conditionalFormatting sqref="CD190">
    <cfRule type="cellIs" dxfId="4639" priority="1621" stopIfTrue="1" operator="greaterThan">
      <formula>0.03</formula>
    </cfRule>
    <cfRule type="cellIs" dxfId="4638" priority="1622" stopIfTrue="1" operator="lessThan">
      <formula>-0.03</formula>
    </cfRule>
  </conditionalFormatting>
  <conditionalFormatting sqref="CD190:CD195">
    <cfRule type="cellIs" dxfId="4637" priority="1619" operator="greaterThan">
      <formula>0</formula>
    </cfRule>
    <cfRule type="cellIs" dxfId="4636" priority="1620" operator="lessThan">
      <formula>0</formula>
    </cfRule>
  </conditionalFormatting>
  <conditionalFormatting sqref="CC196 CC198 CC200">
    <cfRule type="cellIs" dxfId="4635" priority="1617" stopIfTrue="1" operator="lessThan">
      <formula>-0.03</formula>
    </cfRule>
    <cfRule type="cellIs" dxfId="4634" priority="1618" stopIfTrue="1" operator="greaterThan">
      <formula>0.03</formula>
    </cfRule>
  </conditionalFormatting>
  <conditionalFormatting sqref="CC196:CC201">
    <cfRule type="cellIs" dxfId="4633" priority="1615" operator="greaterThan">
      <formula>0</formula>
    </cfRule>
    <cfRule type="cellIs" dxfId="4632" priority="1616" operator="lessThan">
      <formula>0</formula>
    </cfRule>
  </conditionalFormatting>
  <conditionalFormatting sqref="CD196">
    <cfRule type="cellIs" dxfId="4631" priority="1613" stopIfTrue="1" operator="greaterThan">
      <formula>0.03</formula>
    </cfRule>
    <cfRule type="cellIs" dxfId="4630" priority="1614" stopIfTrue="1" operator="lessThan">
      <formula>-0.03</formula>
    </cfRule>
  </conditionalFormatting>
  <conditionalFormatting sqref="CD196:CD201">
    <cfRule type="cellIs" dxfId="4629" priority="1611" operator="greaterThan">
      <formula>0</formula>
    </cfRule>
    <cfRule type="cellIs" dxfId="4628" priority="1612" operator="lessThan">
      <formula>0</formula>
    </cfRule>
  </conditionalFormatting>
  <conditionalFormatting sqref="CC202 CC204 CC206">
    <cfRule type="cellIs" dxfId="4627" priority="1609" stopIfTrue="1" operator="lessThan">
      <formula>-0.03</formula>
    </cfRule>
    <cfRule type="cellIs" dxfId="4626" priority="1610" stopIfTrue="1" operator="greaterThan">
      <formula>0.03</formula>
    </cfRule>
  </conditionalFormatting>
  <conditionalFormatting sqref="CC202:CC207">
    <cfRule type="cellIs" dxfId="4625" priority="1607" operator="greaterThan">
      <formula>0</formula>
    </cfRule>
    <cfRule type="cellIs" dxfId="4624" priority="1608" operator="lessThan">
      <formula>0</formula>
    </cfRule>
  </conditionalFormatting>
  <conditionalFormatting sqref="CD202">
    <cfRule type="cellIs" dxfId="4623" priority="1605" stopIfTrue="1" operator="greaterThan">
      <formula>0.03</formula>
    </cfRule>
    <cfRule type="cellIs" dxfId="4622" priority="1606" stopIfTrue="1" operator="lessThan">
      <formula>-0.03</formula>
    </cfRule>
  </conditionalFormatting>
  <conditionalFormatting sqref="CD202:CD207">
    <cfRule type="cellIs" dxfId="4621" priority="1603" operator="greaterThan">
      <formula>0</formula>
    </cfRule>
    <cfRule type="cellIs" dxfId="4620" priority="1604" operator="lessThan">
      <formula>0</formula>
    </cfRule>
  </conditionalFormatting>
  <conditionalFormatting sqref="CC208 CC210 CC212">
    <cfRule type="cellIs" dxfId="4619" priority="1601" stopIfTrue="1" operator="lessThan">
      <formula>-0.03</formula>
    </cfRule>
    <cfRule type="cellIs" dxfId="4618" priority="1602" stopIfTrue="1" operator="greaterThan">
      <formula>0.03</formula>
    </cfRule>
  </conditionalFormatting>
  <conditionalFormatting sqref="CC208:CC213">
    <cfRule type="cellIs" dxfId="4617" priority="1599" operator="greaterThan">
      <formula>0</formula>
    </cfRule>
    <cfRule type="cellIs" dxfId="4616" priority="1600" operator="lessThan">
      <formula>0</formula>
    </cfRule>
  </conditionalFormatting>
  <conditionalFormatting sqref="CD208">
    <cfRule type="cellIs" dxfId="4615" priority="1597" stopIfTrue="1" operator="greaterThan">
      <formula>0.03</formula>
    </cfRule>
    <cfRule type="cellIs" dxfId="4614" priority="1598" stopIfTrue="1" operator="lessThan">
      <formula>-0.03</formula>
    </cfRule>
  </conditionalFormatting>
  <conditionalFormatting sqref="CD208:CD213">
    <cfRule type="cellIs" dxfId="4613" priority="1595" operator="greaterThan">
      <formula>0</formula>
    </cfRule>
    <cfRule type="cellIs" dxfId="4612" priority="1596" operator="lessThan">
      <formula>0</formula>
    </cfRule>
  </conditionalFormatting>
  <conditionalFormatting sqref="CC214 CC216 CC218">
    <cfRule type="cellIs" dxfId="4611" priority="1593" stopIfTrue="1" operator="lessThan">
      <formula>-0.03</formula>
    </cfRule>
    <cfRule type="cellIs" dxfId="4610" priority="1594" stopIfTrue="1" operator="greaterThan">
      <formula>0.03</formula>
    </cfRule>
  </conditionalFormatting>
  <conditionalFormatting sqref="CC214:CC219">
    <cfRule type="cellIs" dxfId="4609" priority="1591" operator="greaterThan">
      <formula>0</formula>
    </cfRule>
    <cfRule type="cellIs" dxfId="4608" priority="1592" operator="lessThan">
      <formula>0</formula>
    </cfRule>
  </conditionalFormatting>
  <conditionalFormatting sqref="CD214">
    <cfRule type="cellIs" dxfId="4607" priority="1589" stopIfTrue="1" operator="greaterThan">
      <formula>0.03</formula>
    </cfRule>
    <cfRule type="cellIs" dxfId="4606" priority="1590" stopIfTrue="1" operator="lessThan">
      <formula>-0.03</formula>
    </cfRule>
  </conditionalFormatting>
  <conditionalFormatting sqref="CD214:CD219">
    <cfRule type="cellIs" dxfId="4605" priority="1587" operator="greaterThan">
      <formula>0</formula>
    </cfRule>
    <cfRule type="cellIs" dxfId="4604" priority="1588" operator="lessThan">
      <formula>0</formula>
    </cfRule>
  </conditionalFormatting>
  <conditionalFormatting sqref="CC220 CC222 CC224">
    <cfRule type="cellIs" dxfId="4603" priority="1585" stopIfTrue="1" operator="lessThan">
      <formula>-0.03</formula>
    </cfRule>
    <cfRule type="cellIs" dxfId="4602" priority="1586" stopIfTrue="1" operator="greaterThan">
      <formula>0.03</formula>
    </cfRule>
  </conditionalFormatting>
  <conditionalFormatting sqref="CC220:CC225">
    <cfRule type="cellIs" dxfId="4601" priority="1583" operator="greaterThan">
      <formula>0</formula>
    </cfRule>
    <cfRule type="cellIs" dxfId="4600" priority="1584" operator="lessThan">
      <formula>0</formula>
    </cfRule>
  </conditionalFormatting>
  <conditionalFormatting sqref="CD220">
    <cfRule type="cellIs" dxfId="4599" priority="1581" stopIfTrue="1" operator="greaterThan">
      <formula>0.03</formula>
    </cfRule>
    <cfRule type="cellIs" dxfId="4598" priority="1582" stopIfTrue="1" operator="lessThan">
      <formula>-0.03</formula>
    </cfRule>
  </conditionalFormatting>
  <conditionalFormatting sqref="CD220:CD225">
    <cfRule type="cellIs" dxfId="4597" priority="1579" operator="greaterThan">
      <formula>0</formula>
    </cfRule>
    <cfRule type="cellIs" dxfId="4596" priority="1580" operator="lessThan">
      <formula>0</formula>
    </cfRule>
  </conditionalFormatting>
  <conditionalFormatting sqref="CC226 CC228 CC230">
    <cfRule type="cellIs" dxfId="4595" priority="1577" stopIfTrue="1" operator="lessThan">
      <formula>-0.03</formula>
    </cfRule>
    <cfRule type="cellIs" dxfId="4594" priority="1578" stopIfTrue="1" operator="greaterThan">
      <formula>0.03</formula>
    </cfRule>
  </conditionalFormatting>
  <conditionalFormatting sqref="CC226:CC231">
    <cfRule type="cellIs" dxfId="4593" priority="1575" operator="greaterThan">
      <formula>0</formula>
    </cfRule>
    <cfRule type="cellIs" dxfId="4592" priority="1576" operator="lessThan">
      <formula>0</formula>
    </cfRule>
  </conditionalFormatting>
  <conditionalFormatting sqref="CD226">
    <cfRule type="cellIs" dxfId="4591" priority="1573" stopIfTrue="1" operator="greaterThan">
      <formula>0.03</formula>
    </cfRule>
    <cfRule type="cellIs" dxfId="4590" priority="1574" stopIfTrue="1" operator="lessThan">
      <formula>-0.03</formula>
    </cfRule>
  </conditionalFormatting>
  <conditionalFormatting sqref="CD226:CD231">
    <cfRule type="cellIs" dxfId="4589" priority="1571" operator="greaterThan">
      <formula>0</formula>
    </cfRule>
    <cfRule type="cellIs" dxfId="4588" priority="1572" operator="lessThan">
      <formula>0</formula>
    </cfRule>
  </conditionalFormatting>
  <conditionalFormatting sqref="CC232 CC234 CC236">
    <cfRule type="cellIs" dxfId="4587" priority="1569" stopIfTrue="1" operator="lessThan">
      <formula>-0.03</formula>
    </cfRule>
    <cfRule type="cellIs" dxfId="4586" priority="1570" stopIfTrue="1" operator="greaterThan">
      <formula>0.03</formula>
    </cfRule>
  </conditionalFormatting>
  <conditionalFormatting sqref="CC232:CC237">
    <cfRule type="cellIs" dxfId="4585" priority="1567" operator="greaterThan">
      <formula>0</formula>
    </cfRule>
    <cfRule type="cellIs" dxfId="4584" priority="1568" operator="lessThan">
      <formula>0</formula>
    </cfRule>
  </conditionalFormatting>
  <conditionalFormatting sqref="CD232">
    <cfRule type="cellIs" dxfId="4583" priority="1565" stopIfTrue="1" operator="greaterThan">
      <formula>0.03</formula>
    </cfRule>
    <cfRule type="cellIs" dxfId="4582" priority="1566" stopIfTrue="1" operator="lessThan">
      <formula>-0.03</formula>
    </cfRule>
  </conditionalFormatting>
  <conditionalFormatting sqref="CD232:CD237">
    <cfRule type="cellIs" dxfId="4581" priority="1563" operator="greaterThan">
      <formula>0</formula>
    </cfRule>
    <cfRule type="cellIs" dxfId="4580" priority="1564" operator="lessThan">
      <formula>0</formula>
    </cfRule>
  </conditionalFormatting>
  <conditionalFormatting sqref="CC238 CC240 CC242">
    <cfRule type="cellIs" dxfId="4579" priority="1561" stopIfTrue="1" operator="lessThan">
      <formula>-0.03</formula>
    </cfRule>
    <cfRule type="cellIs" dxfId="4578" priority="1562" stopIfTrue="1" operator="greaterThan">
      <formula>0.03</formula>
    </cfRule>
  </conditionalFormatting>
  <conditionalFormatting sqref="CC238:CC243">
    <cfRule type="cellIs" dxfId="4577" priority="1559" operator="greaterThan">
      <formula>0</formula>
    </cfRule>
    <cfRule type="cellIs" dxfId="4576" priority="1560" operator="lessThan">
      <formula>0</formula>
    </cfRule>
  </conditionalFormatting>
  <conditionalFormatting sqref="CD238">
    <cfRule type="cellIs" dxfId="4575" priority="1557" stopIfTrue="1" operator="greaterThan">
      <formula>0.03</formula>
    </cfRule>
    <cfRule type="cellIs" dxfId="4574" priority="1558" stopIfTrue="1" operator="lessThan">
      <formula>-0.03</formula>
    </cfRule>
  </conditionalFormatting>
  <conditionalFormatting sqref="CD238:CD243">
    <cfRule type="cellIs" dxfId="4573" priority="1555" operator="greaterThan">
      <formula>0</formula>
    </cfRule>
    <cfRule type="cellIs" dxfId="4572" priority="1556" operator="lessThan">
      <formula>0</formula>
    </cfRule>
  </conditionalFormatting>
  <conditionalFormatting sqref="CC244 CC246 CC248">
    <cfRule type="cellIs" dxfId="4571" priority="1553" stopIfTrue="1" operator="lessThan">
      <formula>-0.03</formula>
    </cfRule>
    <cfRule type="cellIs" dxfId="4570" priority="1554" stopIfTrue="1" operator="greaterThan">
      <formula>0.03</formula>
    </cfRule>
  </conditionalFormatting>
  <conditionalFormatting sqref="CC244:CC249">
    <cfRule type="cellIs" dxfId="4569" priority="1551" operator="greaterThan">
      <formula>0</formula>
    </cfRule>
    <cfRule type="cellIs" dxfId="4568" priority="1552" operator="lessThan">
      <formula>0</formula>
    </cfRule>
  </conditionalFormatting>
  <conditionalFormatting sqref="CD244">
    <cfRule type="cellIs" dxfId="4567" priority="1549" stopIfTrue="1" operator="greaterThan">
      <formula>0.03</formula>
    </cfRule>
    <cfRule type="cellIs" dxfId="4566" priority="1550" stopIfTrue="1" operator="lessThan">
      <formula>-0.03</formula>
    </cfRule>
  </conditionalFormatting>
  <conditionalFormatting sqref="CD244:CD249">
    <cfRule type="cellIs" dxfId="4565" priority="1547" operator="greaterThan">
      <formula>0</formula>
    </cfRule>
    <cfRule type="cellIs" dxfId="4564" priority="1548" operator="lessThan">
      <formula>0</formula>
    </cfRule>
  </conditionalFormatting>
  <conditionalFormatting sqref="CC250 CC252 CC254">
    <cfRule type="cellIs" dxfId="4563" priority="1545" stopIfTrue="1" operator="lessThan">
      <formula>-0.03</formula>
    </cfRule>
    <cfRule type="cellIs" dxfId="4562" priority="1546" stopIfTrue="1" operator="greaterThan">
      <formula>0.03</formula>
    </cfRule>
  </conditionalFormatting>
  <conditionalFormatting sqref="CC250:CC255">
    <cfRule type="cellIs" dxfId="4561" priority="1543" operator="greaterThan">
      <formula>0</formula>
    </cfRule>
    <cfRule type="cellIs" dxfId="4560" priority="1544" operator="lessThan">
      <formula>0</formula>
    </cfRule>
  </conditionalFormatting>
  <conditionalFormatting sqref="CD250">
    <cfRule type="cellIs" dxfId="4559" priority="1541" stopIfTrue="1" operator="greaterThan">
      <formula>0.03</formula>
    </cfRule>
    <cfRule type="cellIs" dxfId="4558" priority="1542" stopIfTrue="1" operator="lessThan">
      <formula>-0.03</formula>
    </cfRule>
  </conditionalFormatting>
  <conditionalFormatting sqref="CD250:CD255">
    <cfRule type="cellIs" dxfId="4557" priority="1539" operator="greaterThan">
      <formula>0</formula>
    </cfRule>
    <cfRule type="cellIs" dxfId="4556" priority="1540" operator="lessThan">
      <formula>0</formula>
    </cfRule>
  </conditionalFormatting>
  <conditionalFormatting sqref="CC256 CC258 CC260">
    <cfRule type="cellIs" dxfId="4555" priority="1537" stopIfTrue="1" operator="lessThan">
      <formula>-0.03</formula>
    </cfRule>
    <cfRule type="cellIs" dxfId="4554" priority="1538" stopIfTrue="1" operator="greaterThan">
      <formula>0.03</formula>
    </cfRule>
  </conditionalFormatting>
  <conditionalFormatting sqref="CC256:CC261">
    <cfRule type="cellIs" dxfId="4553" priority="1535" operator="greaterThan">
      <formula>0</formula>
    </cfRule>
    <cfRule type="cellIs" dxfId="4552" priority="1536" operator="lessThan">
      <formula>0</formula>
    </cfRule>
  </conditionalFormatting>
  <conditionalFormatting sqref="CD256">
    <cfRule type="cellIs" dxfId="4551" priority="1533" stopIfTrue="1" operator="greaterThan">
      <formula>0.03</formula>
    </cfRule>
    <cfRule type="cellIs" dxfId="4550" priority="1534" stopIfTrue="1" operator="lessThan">
      <formula>-0.03</formula>
    </cfRule>
  </conditionalFormatting>
  <conditionalFormatting sqref="CD256:CD261">
    <cfRule type="cellIs" dxfId="4549" priority="1531" operator="greaterThan">
      <formula>0</formula>
    </cfRule>
    <cfRule type="cellIs" dxfId="4548" priority="1532" operator="lessThan">
      <formula>0</formula>
    </cfRule>
  </conditionalFormatting>
  <conditionalFormatting sqref="CC262 CC264 CC266">
    <cfRule type="cellIs" dxfId="4547" priority="1529" stopIfTrue="1" operator="lessThan">
      <formula>-0.03</formula>
    </cfRule>
    <cfRule type="cellIs" dxfId="4546" priority="1530" stopIfTrue="1" operator="greaterThan">
      <formula>0.03</formula>
    </cfRule>
  </conditionalFormatting>
  <conditionalFormatting sqref="CC262:CC267">
    <cfRule type="cellIs" dxfId="4545" priority="1527" operator="greaterThan">
      <formula>0</formula>
    </cfRule>
    <cfRule type="cellIs" dxfId="4544" priority="1528" operator="lessThan">
      <formula>0</formula>
    </cfRule>
  </conditionalFormatting>
  <conditionalFormatting sqref="CD262">
    <cfRule type="cellIs" dxfId="4543" priority="1525" stopIfTrue="1" operator="greaterThan">
      <formula>0.03</formula>
    </cfRule>
    <cfRule type="cellIs" dxfId="4542" priority="1526" stopIfTrue="1" operator="lessThan">
      <formula>-0.03</formula>
    </cfRule>
  </conditionalFormatting>
  <conditionalFormatting sqref="CD262:CD267">
    <cfRule type="cellIs" dxfId="4541" priority="1523" operator="greaterThan">
      <formula>0</formula>
    </cfRule>
    <cfRule type="cellIs" dxfId="4540" priority="1524" operator="lessThan">
      <formula>0</formula>
    </cfRule>
  </conditionalFormatting>
  <conditionalFormatting sqref="CC268 CC270 CC272">
    <cfRule type="cellIs" dxfId="4539" priority="1521" stopIfTrue="1" operator="lessThan">
      <formula>-0.03</formula>
    </cfRule>
    <cfRule type="cellIs" dxfId="4538" priority="1522" stopIfTrue="1" operator="greaterThan">
      <formula>0.03</formula>
    </cfRule>
  </conditionalFormatting>
  <conditionalFormatting sqref="CC268:CC273">
    <cfRule type="cellIs" dxfId="4537" priority="1519" operator="greaterThan">
      <formula>0</formula>
    </cfRule>
    <cfRule type="cellIs" dxfId="4536" priority="1520" operator="lessThan">
      <formula>0</formula>
    </cfRule>
  </conditionalFormatting>
  <conditionalFormatting sqref="CD268">
    <cfRule type="cellIs" dxfId="4535" priority="1517" stopIfTrue="1" operator="greaterThan">
      <formula>0.03</formula>
    </cfRule>
    <cfRule type="cellIs" dxfId="4534" priority="1518" stopIfTrue="1" operator="lessThan">
      <formula>-0.03</formula>
    </cfRule>
  </conditionalFormatting>
  <conditionalFormatting sqref="CD268:CD273">
    <cfRule type="cellIs" dxfId="4533" priority="1515" operator="greaterThan">
      <formula>0</formula>
    </cfRule>
    <cfRule type="cellIs" dxfId="4532" priority="1516" operator="lessThan">
      <formula>0</formula>
    </cfRule>
  </conditionalFormatting>
  <conditionalFormatting sqref="CC274 CC276 CC278">
    <cfRule type="cellIs" dxfId="4531" priority="1513" stopIfTrue="1" operator="lessThan">
      <formula>-0.03</formula>
    </cfRule>
    <cfRule type="cellIs" dxfId="4530" priority="1514" stopIfTrue="1" operator="greaterThan">
      <formula>0.03</formula>
    </cfRule>
  </conditionalFormatting>
  <conditionalFormatting sqref="CC274:CC279">
    <cfRule type="cellIs" dxfId="4529" priority="1511" operator="greaterThan">
      <formula>0</formula>
    </cfRule>
    <cfRule type="cellIs" dxfId="4528" priority="1512" operator="lessThan">
      <formula>0</formula>
    </cfRule>
  </conditionalFormatting>
  <conditionalFormatting sqref="CD274">
    <cfRule type="cellIs" dxfId="4527" priority="1509" stopIfTrue="1" operator="greaterThan">
      <formula>0.03</formula>
    </cfRule>
    <cfRule type="cellIs" dxfId="4526" priority="1510" stopIfTrue="1" operator="lessThan">
      <formula>-0.03</formula>
    </cfRule>
  </conditionalFormatting>
  <conditionalFormatting sqref="CD274:CD279">
    <cfRule type="cellIs" dxfId="4525" priority="1507" operator="greaterThan">
      <formula>0</formula>
    </cfRule>
    <cfRule type="cellIs" dxfId="4524" priority="1508" operator="lessThan">
      <formula>0</formula>
    </cfRule>
  </conditionalFormatting>
  <conditionalFormatting sqref="CC280 CC282 CC284">
    <cfRule type="cellIs" dxfId="4523" priority="1505" stopIfTrue="1" operator="lessThan">
      <formula>-0.03</formula>
    </cfRule>
    <cfRule type="cellIs" dxfId="4522" priority="1506" stopIfTrue="1" operator="greaterThan">
      <formula>0.03</formula>
    </cfRule>
  </conditionalFormatting>
  <conditionalFormatting sqref="CC280:CC285">
    <cfRule type="cellIs" dxfId="4521" priority="1503" operator="greaterThan">
      <formula>0</formula>
    </cfRule>
    <cfRule type="cellIs" dxfId="4520" priority="1504" operator="lessThan">
      <formula>0</formula>
    </cfRule>
  </conditionalFormatting>
  <conditionalFormatting sqref="CD280">
    <cfRule type="cellIs" dxfId="4519" priority="1501" stopIfTrue="1" operator="greaterThan">
      <formula>0.03</formula>
    </cfRule>
    <cfRule type="cellIs" dxfId="4518" priority="1502" stopIfTrue="1" operator="lessThan">
      <formula>-0.03</formula>
    </cfRule>
  </conditionalFormatting>
  <conditionalFormatting sqref="CD280:CD285">
    <cfRule type="cellIs" dxfId="4517" priority="1499" operator="greaterThan">
      <formula>0</formula>
    </cfRule>
    <cfRule type="cellIs" dxfId="4516" priority="1500" operator="lessThan">
      <formula>0</formula>
    </cfRule>
  </conditionalFormatting>
  <conditionalFormatting sqref="CC286 CC288 CC290">
    <cfRule type="cellIs" dxfId="4515" priority="1497" stopIfTrue="1" operator="lessThan">
      <formula>-0.03</formula>
    </cfRule>
    <cfRule type="cellIs" dxfId="4514" priority="1498" stopIfTrue="1" operator="greaterThan">
      <formula>0.03</formula>
    </cfRule>
  </conditionalFormatting>
  <conditionalFormatting sqref="CC286:CC291">
    <cfRule type="cellIs" dxfId="4513" priority="1495" operator="greaterThan">
      <formula>0</formula>
    </cfRule>
    <cfRule type="cellIs" dxfId="4512" priority="1496" operator="lessThan">
      <formula>0</formula>
    </cfRule>
  </conditionalFormatting>
  <conditionalFormatting sqref="CD286">
    <cfRule type="cellIs" dxfId="4511" priority="1493" stopIfTrue="1" operator="greaterThan">
      <formula>0.03</formula>
    </cfRule>
    <cfRule type="cellIs" dxfId="4510" priority="1494" stopIfTrue="1" operator="lessThan">
      <formula>-0.03</formula>
    </cfRule>
  </conditionalFormatting>
  <conditionalFormatting sqref="CD286:CD291">
    <cfRule type="cellIs" dxfId="4509" priority="1491" operator="greaterThan">
      <formula>0</formula>
    </cfRule>
    <cfRule type="cellIs" dxfId="4508" priority="1492" operator="lessThan">
      <formula>0</formula>
    </cfRule>
  </conditionalFormatting>
  <conditionalFormatting sqref="CC292 CC294 CC296">
    <cfRule type="cellIs" dxfId="4507" priority="1489" stopIfTrue="1" operator="lessThan">
      <formula>-0.03</formula>
    </cfRule>
    <cfRule type="cellIs" dxfId="4506" priority="1490" stopIfTrue="1" operator="greaterThan">
      <formula>0.03</formula>
    </cfRule>
  </conditionalFormatting>
  <conditionalFormatting sqref="CC292:CC297">
    <cfRule type="cellIs" dxfId="4505" priority="1487" operator="greaterThan">
      <formula>0</formula>
    </cfRule>
    <cfRule type="cellIs" dxfId="4504" priority="1488" operator="lessThan">
      <formula>0</formula>
    </cfRule>
  </conditionalFormatting>
  <conditionalFormatting sqref="CD292">
    <cfRule type="cellIs" dxfId="4503" priority="1485" stopIfTrue="1" operator="greaterThan">
      <formula>0.03</formula>
    </cfRule>
    <cfRule type="cellIs" dxfId="4502" priority="1486" stopIfTrue="1" operator="lessThan">
      <formula>-0.03</formula>
    </cfRule>
  </conditionalFormatting>
  <conditionalFormatting sqref="CD292:CD297">
    <cfRule type="cellIs" dxfId="4501" priority="1483" operator="greaterThan">
      <formula>0</formula>
    </cfRule>
    <cfRule type="cellIs" dxfId="4500" priority="1484" operator="lessThan">
      <formula>0</formula>
    </cfRule>
  </conditionalFormatting>
  <conditionalFormatting sqref="CC298 CC300 CC302">
    <cfRule type="cellIs" dxfId="4499" priority="1481" stopIfTrue="1" operator="lessThan">
      <formula>-0.03</formula>
    </cfRule>
    <cfRule type="cellIs" dxfId="4498" priority="1482" stopIfTrue="1" operator="greaterThan">
      <formula>0.03</formula>
    </cfRule>
  </conditionalFormatting>
  <conditionalFormatting sqref="CC298:CC303">
    <cfRule type="cellIs" dxfId="4497" priority="1479" operator="greaterThan">
      <formula>0</formula>
    </cfRule>
    <cfRule type="cellIs" dxfId="4496" priority="1480" operator="lessThan">
      <formula>0</formula>
    </cfRule>
  </conditionalFormatting>
  <conditionalFormatting sqref="CD298">
    <cfRule type="cellIs" dxfId="4495" priority="1477" stopIfTrue="1" operator="greaterThan">
      <formula>0.03</formula>
    </cfRule>
    <cfRule type="cellIs" dxfId="4494" priority="1478" stopIfTrue="1" operator="lessThan">
      <formula>-0.03</formula>
    </cfRule>
  </conditionalFormatting>
  <conditionalFormatting sqref="CD298:CD303">
    <cfRule type="cellIs" dxfId="4493" priority="1475" operator="greaterThan">
      <formula>0</formula>
    </cfRule>
    <cfRule type="cellIs" dxfId="4492" priority="1476" operator="lessThan">
      <formula>0</formula>
    </cfRule>
  </conditionalFormatting>
  <conditionalFormatting sqref="CC304 CC306 CC308">
    <cfRule type="cellIs" dxfId="4491" priority="1473" stopIfTrue="1" operator="lessThan">
      <formula>-0.03</formula>
    </cfRule>
    <cfRule type="cellIs" dxfId="4490" priority="1474" stopIfTrue="1" operator="greaterThan">
      <formula>0.03</formula>
    </cfRule>
  </conditionalFormatting>
  <conditionalFormatting sqref="CC304:CC309">
    <cfRule type="cellIs" dxfId="4489" priority="1471" operator="greaterThan">
      <formula>0</formula>
    </cfRule>
    <cfRule type="cellIs" dxfId="4488" priority="1472" operator="lessThan">
      <formula>0</formula>
    </cfRule>
  </conditionalFormatting>
  <conditionalFormatting sqref="CD304">
    <cfRule type="cellIs" dxfId="4487" priority="1469" stopIfTrue="1" operator="greaterThan">
      <formula>0.03</formula>
    </cfRule>
    <cfRule type="cellIs" dxfId="4486" priority="1470" stopIfTrue="1" operator="lessThan">
      <formula>-0.03</formula>
    </cfRule>
  </conditionalFormatting>
  <conditionalFormatting sqref="CD304:CD309">
    <cfRule type="cellIs" dxfId="4485" priority="1467" operator="greaterThan">
      <formula>0</formula>
    </cfRule>
    <cfRule type="cellIs" dxfId="4484" priority="1468" operator="lessThan">
      <formula>0</formula>
    </cfRule>
  </conditionalFormatting>
  <conditionalFormatting sqref="CC310 CC312 CC314">
    <cfRule type="cellIs" dxfId="4483" priority="1465" stopIfTrue="1" operator="lessThan">
      <formula>-0.03</formula>
    </cfRule>
    <cfRule type="cellIs" dxfId="4482" priority="1466" stopIfTrue="1" operator="greaterThan">
      <formula>0.03</formula>
    </cfRule>
  </conditionalFormatting>
  <conditionalFormatting sqref="CC310:CC315">
    <cfRule type="cellIs" dxfId="4481" priority="1463" operator="greaterThan">
      <formula>0</formula>
    </cfRule>
    <cfRule type="cellIs" dxfId="4480" priority="1464" operator="lessThan">
      <formula>0</formula>
    </cfRule>
  </conditionalFormatting>
  <conditionalFormatting sqref="CD310">
    <cfRule type="cellIs" dxfId="4479" priority="1461" stopIfTrue="1" operator="greaterThan">
      <formula>0.03</formula>
    </cfRule>
    <cfRule type="cellIs" dxfId="4478" priority="1462" stopIfTrue="1" operator="lessThan">
      <formula>-0.03</formula>
    </cfRule>
  </conditionalFormatting>
  <conditionalFormatting sqref="CD310:CD315">
    <cfRule type="cellIs" dxfId="4477" priority="1459" operator="greaterThan">
      <formula>0</formula>
    </cfRule>
    <cfRule type="cellIs" dxfId="4476" priority="1460" operator="lessThan">
      <formula>0</formula>
    </cfRule>
  </conditionalFormatting>
  <conditionalFormatting sqref="CC316 CC318 CC320">
    <cfRule type="cellIs" dxfId="4475" priority="1457" stopIfTrue="1" operator="lessThan">
      <formula>-0.03</formula>
    </cfRule>
    <cfRule type="cellIs" dxfId="4474" priority="1458" stopIfTrue="1" operator="greaterThan">
      <formula>0.03</formula>
    </cfRule>
  </conditionalFormatting>
  <conditionalFormatting sqref="CC316:CC321">
    <cfRule type="cellIs" dxfId="4473" priority="1455" operator="greaterThan">
      <formula>0</formula>
    </cfRule>
    <cfRule type="cellIs" dxfId="4472" priority="1456" operator="lessThan">
      <formula>0</formula>
    </cfRule>
  </conditionalFormatting>
  <conditionalFormatting sqref="CD316">
    <cfRule type="cellIs" dxfId="4471" priority="1453" stopIfTrue="1" operator="greaterThan">
      <formula>0.03</formula>
    </cfRule>
    <cfRule type="cellIs" dxfId="4470" priority="1454" stopIfTrue="1" operator="lessThan">
      <formula>-0.03</formula>
    </cfRule>
  </conditionalFormatting>
  <conditionalFormatting sqref="CD316:CD321">
    <cfRule type="cellIs" dxfId="4469" priority="1451" operator="greaterThan">
      <formula>0</formula>
    </cfRule>
    <cfRule type="cellIs" dxfId="4468" priority="1452" operator="lessThan">
      <formula>0</formula>
    </cfRule>
  </conditionalFormatting>
  <conditionalFormatting sqref="CC322 CC324 CC326">
    <cfRule type="cellIs" dxfId="4467" priority="1449" stopIfTrue="1" operator="lessThan">
      <formula>-0.03</formula>
    </cfRule>
    <cfRule type="cellIs" dxfId="4466" priority="1450" stopIfTrue="1" operator="greaterThan">
      <formula>0.03</formula>
    </cfRule>
  </conditionalFormatting>
  <conditionalFormatting sqref="CC322:CC327">
    <cfRule type="cellIs" dxfId="4465" priority="1447" operator="greaterThan">
      <formula>0</formula>
    </cfRule>
    <cfRule type="cellIs" dxfId="4464" priority="1448" operator="lessThan">
      <formula>0</formula>
    </cfRule>
  </conditionalFormatting>
  <conditionalFormatting sqref="CD322">
    <cfRule type="cellIs" dxfId="4463" priority="1445" stopIfTrue="1" operator="greaterThan">
      <formula>0.03</formula>
    </cfRule>
    <cfRule type="cellIs" dxfId="4462" priority="1446" stopIfTrue="1" operator="lessThan">
      <formula>-0.03</formula>
    </cfRule>
  </conditionalFormatting>
  <conditionalFormatting sqref="CD322:CD327">
    <cfRule type="cellIs" dxfId="4461" priority="1443" operator="greaterThan">
      <formula>0</formula>
    </cfRule>
    <cfRule type="cellIs" dxfId="4460" priority="1444" operator="lessThan">
      <formula>0</formula>
    </cfRule>
  </conditionalFormatting>
  <conditionalFormatting sqref="CC328 CC330 CC332">
    <cfRule type="cellIs" dxfId="4459" priority="1441" stopIfTrue="1" operator="lessThan">
      <formula>-0.03</formula>
    </cfRule>
    <cfRule type="cellIs" dxfId="4458" priority="1442" stopIfTrue="1" operator="greaterThan">
      <formula>0.03</formula>
    </cfRule>
  </conditionalFormatting>
  <conditionalFormatting sqref="CC328:CC333">
    <cfRule type="cellIs" dxfId="4457" priority="1439" operator="greaterThan">
      <formula>0</formula>
    </cfRule>
    <cfRule type="cellIs" dxfId="4456" priority="1440" operator="lessThan">
      <formula>0</formula>
    </cfRule>
  </conditionalFormatting>
  <conditionalFormatting sqref="CD328">
    <cfRule type="cellIs" dxfId="4455" priority="1437" stopIfTrue="1" operator="greaterThan">
      <formula>0.03</formula>
    </cfRule>
    <cfRule type="cellIs" dxfId="4454" priority="1438" stopIfTrue="1" operator="lessThan">
      <formula>-0.03</formula>
    </cfRule>
  </conditionalFormatting>
  <conditionalFormatting sqref="CD328:CD333">
    <cfRule type="cellIs" dxfId="4453" priority="1435" operator="greaterThan">
      <formula>0</formula>
    </cfRule>
    <cfRule type="cellIs" dxfId="4452" priority="1436" operator="lessThan">
      <formula>0</formula>
    </cfRule>
  </conditionalFormatting>
  <conditionalFormatting sqref="CC334 CC336 CC338">
    <cfRule type="cellIs" dxfId="4451" priority="1433" stopIfTrue="1" operator="lessThan">
      <formula>-0.03</formula>
    </cfRule>
    <cfRule type="cellIs" dxfId="4450" priority="1434" stopIfTrue="1" operator="greaterThan">
      <formula>0.03</formula>
    </cfRule>
  </conditionalFormatting>
  <conditionalFormatting sqref="CC334:CC339">
    <cfRule type="cellIs" dxfId="4449" priority="1431" operator="greaterThan">
      <formula>0</formula>
    </cfRule>
    <cfRule type="cellIs" dxfId="4448" priority="1432" operator="lessThan">
      <formula>0</formula>
    </cfRule>
  </conditionalFormatting>
  <conditionalFormatting sqref="CD334">
    <cfRule type="cellIs" dxfId="4447" priority="1429" stopIfTrue="1" operator="greaterThan">
      <formula>0.03</formula>
    </cfRule>
    <cfRule type="cellIs" dxfId="4446" priority="1430" stopIfTrue="1" operator="lessThan">
      <formula>-0.03</formula>
    </cfRule>
  </conditionalFormatting>
  <conditionalFormatting sqref="CD334:CD339">
    <cfRule type="cellIs" dxfId="4445" priority="1427" operator="greaterThan">
      <formula>0</formula>
    </cfRule>
    <cfRule type="cellIs" dxfId="4444" priority="1428" operator="lessThan">
      <formula>0</formula>
    </cfRule>
  </conditionalFormatting>
  <conditionalFormatting sqref="CC340 CC342 CC344">
    <cfRule type="cellIs" dxfId="4443" priority="1425" stopIfTrue="1" operator="lessThan">
      <formula>-0.03</formula>
    </cfRule>
    <cfRule type="cellIs" dxfId="4442" priority="1426" stopIfTrue="1" operator="greaterThan">
      <formula>0.03</formula>
    </cfRule>
  </conditionalFormatting>
  <conditionalFormatting sqref="CC340:CC345">
    <cfRule type="cellIs" dxfId="4441" priority="1423" operator="greaterThan">
      <formula>0</formula>
    </cfRule>
    <cfRule type="cellIs" dxfId="4440" priority="1424" operator="lessThan">
      <formula>0</formula>
    </cfRule>
  </conditionalFormatting>
  <conditionalFormatting sqref="CD340">
    <cfRule type="cellIs" dxfId="4439" priority="1421" stopIfTrue="1" operator="greaterThan">
      <formula>0.03</formula>
    </cfRule>
    <cfRule type="cellIs" dxfId="4438" priority="1422" stopIfTrue="1" operator="lessThan">
      <formula>-0.03</formula>
    </cfRule>
  </conditionalFormatting>
  <conditionalFormatting sqref="CD340:CD345">
    <cfRule type="cellIs" dxfId="4437" priority="1419" operator="greaterThan">
      <formula>0</formula>
    </cfRule>
    <cfRule type="cellIs" dxfId="4436" priority="1420" operator="lessThan">
      <formula>0</formula>
    </cfRule>
  </conditionalFormatting>
  <conditionalFormatting sqref="CC346 CC348 CC350">
    <cfRule type="cellIs" dxfId="4435" priority="1417" stopIfTrue="1" operator="lessThan">
      <formula>-0.03</formula>
    </cfRule>
    <cfRule type="cellIs" dxfId="4434" priority="1418" stopIfTrue="1" operator="greaterThan">
      <formula>0.03</formula>
    </cfRule>
  </conditionalFormatting>
  <conditionalFormatting sqref="CC346:CC351">
    <cfRule type="cellIs" dxfId="4433" priority="1415" operator="greaterThan">
      <formula>0</formula>
    </cfRule>
    <cfRule type="cellIs" dxfId="4432" priority="1416" operator="lessThan">
      <formula>0</formula>
    </cfRule>
  </conditionalFormatting>
  <conditionalFormatting sqref="CD346">
    <cfRule type="cellIs" dxfId="4431" priority="1413" stopIfTrue="1" operator="greaterThan">
      <formula>0.03</formula>
    </cfRule>
    <cfRule type="cellIs" dxfId="4430" priority="1414" stopIfTrue="1" operator="lessThan">
      <formula>-0.03</formula>
    </cfRule>
  </conditionalFormatting>
  <conditionalFormatting sqref="CD346:CD351">
    <cfRule type="cellIs" dxfId="4429" priority="1411" operator="greaterThan">
      <formula>0</formula>
    </cfRule>
    <cfRule type="cellIs" dxfId="4428" priority="1412" operator="lessThan">
      <formula>0</formula>
    </cfRule>
  </conditionalFormatting>
  <conditionalFormatting sqref="CC352 CC354 CC356">
    <cfRule type="cellIs" dxfId="4427" priority="1409" stopIfTrue="1" operator="lessThan">
      <formula>-0.03</formula>
    </cfRule>
    <cfRule type="cellIs" dxfId="4426" priority="1410" stopIfTrue="1" operator="greaterThan">
      <formula>0.03</formula>
    </cfRule>
  </conditionalFormatting>
  <conditionalFormatting sqref="CC352:CC357">
    <cfRule type="cellIs" dxfId="4425" priority="1407" operator="greaterThan">
      <formula>0</formula>
    </cfRule>
    <cfRule type="cellIs" dxfId="4424" priority="1408" operator="lessThan">
      <formula>0</formula>
    </cfRule>
  </conditionalFormatting>
  <conditionalFormatting sqref="CD352">
    <cfRule type="cellIs" dxfId="4423" priority="1405" stopIfTrue="1" operator="greaterThan">
      <formula>0.03</formula>
    </cfRule>
    <cfRule type="cellIs" dxfId="4422" priority="1406" stopIfTrue="1" operator="lessThan">
      <formula>-0.03</formula>
    </cfRule>
  </conditionalFormatting>
  <conditionalFormatting sqref="CD352:CD357">
    <cfRule type="cellIs" dxfId="4421" priority="1403" operator="greaterThan">
      <formula>0</formula>
    </cfRule>
    <cfRule type="cellIs" dxfId="4420" priority="1404" operator="lessThan">
      <formula>0</formula>
    </cfRule>
  </conditionalFormatting>
  <conditionalFormatting sqref="CC358 CC360 CC362">
    <cfRule type="cellIs" dxfId="4419" priority="1401" stopIfTrue="1" operator="lessThan">
      <formula>-0.03</formula>
    </cfRule>
    <cfRule type="cellIs" dxfId="4418" priority="1402" stopIfTrue="1" operator="greaterThan">
      <formula>0.03</formula>
    </cfRule>
  </conditionalFormatting>
  <conditionalFormatting sqref="CC358:CC363">
    <cfRule type="cellIs" dxfId="4417" priority="1399" operator="greaterThan">
      <formula>0</formula>
    </cfRule>
    <cfRule type="cellIs" dxfId="4416" priority="1400" operator="lessThan">
      <formula>0</formula>
    </cfRule>
  </conditionalFormatting>
  <conditionalFormatting sqref="CD358">
    <cfRule type="cellIs" dxfId="4415" priority="1397" stopIfTrue="1" operator="greaterThan">
      <formula>0.03</formula>
    </cfRule>
    <cfRule type="cellIs" dxfId="4414" priority="1398" stopIfTrue="1" operator="lessThan">
      <formula>-0.03</formula>
    </cfRule>
  </conditionalFormatting>
  <conditionalFormatting sqref="CD358:CD363">
    <cfRule type="cellIs" dxfId="4413" priority="1395" operator="greaterThan">
      <formula>0</formula>
    </cfRule>
    <cfRule type="cellIs" dxfId="4412" priority="1396" operator="lessThan">
      <formula>0</formula>
    </cfRule>
  </conditionalFormatting>
  <conditionalFormatting sqref="CC364 CC366 CC368">
    <cfRule type="cellIs" dxfId="4411" priority="1393" stopIfTrue="1" operator="lessThan">
      <formula>-0.03</formula>
    </cfRule>
    <cfRule type="cellIs" dxfId="4410" priority="1394" stopIfTrue="1" operator="greaterThan">
      <formula>0.03</formula>
    </cfRule>
  </conditionalFormatting>
  <conditionalFormatting sqref="CC364:CC369">
    <cfRule type="cellIs" dxfId="4409" priority="1391" operator="greaterThan">
      <formula>0</formula>
    </cfRule>
    <cfRule type="cellIs" dxfId="4408" priority="1392" operator="lessThan">
      <formula>0</formula>
    </cfRule>
  </conditionalFormatting>
  <conditionalFormatting sqref="CD364">
    <cfRule type="cellIs" dxfId="4407" priority="1389" stopIfTrue="1" operator="greaterThan">
      <formula>0.03</formula>
    </cfRule>
    <cfRule type="cellIs" dxfId="4406" priority="1390" stopIfTrue="1" operator="lessThan">
      <formula>-0.03</formula>
    </cfRule>
  </conditionalFormatting>
  <conditionalFormatting sqref="CD364:CD369">
    <cfRule type="cellIs" dxfId="4405" priority="1387" operator="greaterThan">
      <formula>0</formula>
    </cfRule>
    <cfRule type="cellIs" dxfId="4404" priority="1388" operator="lessThan">
      <formula>0</formula>
    </cfRule>
  </conditionalFormatting>
  <conditionalFormatting sqref="CC370 CC372 CC374">
    <cfRule type="cellIs" dxfId="4403" priority="1385" stopIfTrue="1" operator="lessThan">
      <formula>-0.03</formula>
    </cfRule>
    <cfRule type="cellIs" dxfId="4402" priority="1386" stopIfTrue="1" operator="greaterThan">
      <formula>0.03</formula>
    </cfRule>
  </conditionalFormatting>
  <conditionalFormatting sqref="CC370:CC375">
    <cfRule type="cellIs" dxfId="4401" priority="1383" operator="greaterThan">
      <formula>0</formula>
    </cfRule>
    <cfRule type="cellIs" dxfId="4400" priority="1384" operator="lessThan">
      <formula>0</formula>
    </cfRule>
  </conditionalFormatting>
  <conditionalFormatting sqref="CD370">
    <cfRule type="cellIs" dxfId="4399" priority="1381" stopIfTrue="1" operator="greaterThan">
      <formula>0.03</formula>
    </cfRule>
    <cfRule type="cellIs" dxfId="4398" priority="1382" stopIfTrue="1" operator="lessThan">
      <formula>-0.03</formula>
    </cfRule>
  </conditionalFormatting>
  <conditionalFormatting sqref="CD370:CD375">
    <cfRule type="cellIs" dxfId="4397" priority="1379" operator="greaterThan">
      <formula>0</formula>
    </cfRule>
    <cfRule type="cellIs" dxfId="4396" priority="1380" operator="lessThan">
      <formula>0</formula>
    </cfRule>
  </conditionalFormatting>
  <conditionalFormatting sqref="CC376 CC378 CC380">
    <cfRule type="cellIs" dxfId="4395" priority="1377" stopIfTrue="1" operator="lessThan">
      <formula>-0.03</formula>
    </cfRule>
    <cfRule type="cellIs" dxfId="4394" priority="1378" stopIfTrue="1" operator="greaterThan">
      <formula>0.03</formula>
    </cfRule>
  </conditionalFormatting>
  <conditionalFormatting sqref="CC376:CC381">
    <cfRule type="cellIs" dxfId="4393" priority="1375" operator="greaterThan">
      <formula>0</formula>
    </cfRule>
    <cfRule type="cellIs" dxfId="4392" priority="1376" operator="lessThan">
      <formula>0</formula>
    </cfRule>
  </conditionalFormatting>
  <conditionalFormatting sqref="CD376">
    <cfRule type="cellIs" dxfId="4391" priority="1373" stopIfTrue="1" operator="greaterThan">
      <formula>0.03</formula>
    </cfRule>
    <cfRule type="cellIs" dxfId="4390" priority="1374" stopIfTrue="1" operator="lessThan">
      <formula>-0.03</formula>
    </cfRule>
  </conditionalFormatting>
  <conditionalFormatting sqref="CD376:CD381">
    <cfRule type="cellIs" dxfId="4389" priority="1371" operator="greaterThan">
      <formula>0</formula>
    </cfRule>
    <cfRule type="cellIs" dxfId="4388" priority="1372" operator="lessThan">
      <formula>0</formula>
    </cfRule>
  </conditionalFormatting>
  <conditionalFormatting sqref="CC382 CC384 CC386">
    <cfRule type="cellIs" dxfId="4387" priority="1369" stopIfTrue="1" operator="lessThan">
      <formula>-0.03</formula>
    </cfRule>
    <cfRule type="cellIs" dxfId="4386" priority="1370" stopIfTrue="1" operator="greaterThan">
      <formula>0.03</formula>
    </cfRule>
  </conditionalFormatting>
  <conditionalFormatting sqref="CC382:CC387">
    <cfRule type="cellIs" dxfId="4385" priority="1367" operator="greaterThan">
      <formula>0</formula>
    </cfRule>
    <cfRule type="cellIs" dxfId="4384" priority="1368" operator="lessThan">
      <formula>0</formula>
    </cfRule>
  </conditionalFormatting>
  <conditionalFormatting sqref="CD382">
    <cfRule type="cellIs" dxfId="4383" priority="1365" stopIfTrue="1" operator="greaterThan">
      <formula>0.03</formula>
    </cfRule>
    <cfRule type="cellIs" dxfId="4382" priority="1366" stopIfTrue="1" operator="lessThan">
      <formula>-0.03</formula>
    </cfRule>
  </conditionalFormatting>
  <conditionalFormatting sqref="CD382:CD387">
    <cfRule type="cellIs" dxfId="4381" priority="1363" operator="greaterThan">
      <formula>0</formula>
    </cfRule>
    <cfRule type="cellIs" dxfId="4380" priority="1364" operator="lessThan">
      <formula>0</formula>
    </cfRule>
  </conditionalFormatting>
  <conditionalFormatting sqref="CC388 CC390 CC392">
    <cfRule type="cellIs" dxfId="4379" priority="1361" stopIfTrue="1" operator="lessThan">
      <formula>-0.03</formula>
    </cfRule>
    <cfRule type="cellIs" dxfId="4378" priority="1362" stopIfTrue="1" operator="greaterThan">
      <formula>0.03</formula>
    </cfRule>
  </conditionalFormatting>
  <conditionalFormatting sqref="CC388:CC393">
    <cfRule type="cellIs" dxfId="4377" priority="1359" operator="greaterThan">
      <formula>0</formula>
    </cfRule>
    <cfRule type="cellIs" dxfId="4376" priority="1360" operator="lessThan">
      <formula>0</formula>
    </cfRule>
  </conditionalFormatting>
  <conditionalFormatting sqref="CD388">
    <cfRule type="cellIs" dxfId="4375" priority="1357" stopIfTrue="1" operator="greaterThan">
      <formula>0.03</formula>
    </cfRule>
    <cfRule type="cellIs" dxfId="4374" priority="1358" stopIfTrue="1" operator="lessThan">
      <formula>-0.03</formula>
    </cfRule>
  </conditionalFormatting>
  <conditionalFormatting sqref="CD388:CD393">
    <cfRule type="cellIs" dxfId="4373" priority="1355" operator="greaterThan">
      <formula>0</formula>
    </cfRule>
    <cfRule type="cellIs" dxfId="4372" priority="1356" operator="lessThan">
      <formula>0</formula>
    </cfRule>
  </conditionalFormatting>
  <conditionalFormatting sqref="CC394 CC396 CC398">
    <cfRule type="cellIs" dxfId="4371" priority="1353" stopIfTrue="1" operator="lessThan">
      <formula>-0.03</formula>
    </cfRule>
    <cfRule type="cellIs" dxfId="4370" priority="1354" stopIfTrue="1" operator="greaterThan">
      <formula>0.03</formula>
    </cfRule>
  </conditionalFormatting>
  <conditionalFormatting sqref="CC394:CC399">
    <cfRule type="cellIs" dxfId="4369" priority="1351" operator="greaterThan">
      <formula>0</formula>
    </cfRule>
    <cfRule type="cellIs" dxfId="4368" priority="1352" operator="lessThan">
      <formula>0</formula>
    </cfRule>
  </conditionalFormatting>
  <conditionalFormatting sqref="CD394">
    <cfRule type="cellIs" dxfId="4367" priority="1349" stopIfTrue="1" operator="greaterThan">
      <formula>0.03</formula>
    </cfRule>
    <cfRule type="cellIs" dxfId="4366" priority="1350" stopIfTrue="1" operator="lessThan">
      <formula>-0.03</formula>
    </cfRule>
  </conditionalFormatting>
  <conditionalFormatting sqref="CD394:CD399">
    <cfRule type="cellIs" dxfId="4365" priority="1347" operator="greaterThan">
      <formula>0</formula>
    </cfRule>
    <cfRule type="cellIs" dxfId="4364" priority="1348" operator="lessThan">
      <formula>0</formula>
    </cfRule>
  </conditionalFormatting>
  <conditionalFormatting sqref="CC400 CC402 CC404">
    <cfRule type="cellIs" dxfId="4363" priority="1345" stopIfTrue="1" operator="lessThan">
      <formula>-0.03</formula>
    </cfRule>
    <cfRule type="cellIs" dxfId="4362" priority="1346" stopIfTrue="1" operator="greaterThan">
      <formula>0.03</formula>
    </cfRule>
  </conditionalFormatting>
  <conditionalFormatting sqref="CC400:CC405">
    <cfRule type="cellIs" dxfId="4361" priority="1343" operator="greaterThan">
      <formula>0</formula>
    </cfRule>
    <cfRule type="cellIs" dxfId="4360" priority="1344" operator="lessThan">
      <formula>0</formula>
    </cfRule>
  </conditionalFormatting>
  <conditionalFormatting sqref="CD400">
    <cfRule type="cellIs" dxfId="4359" priority="1341" stopIfTrue="1" operator="greaterThan">
      <formula>0.03</formula>
    </cfRule>
    <cfRule type="cellIs" dxfId="4358" priority="1342" stopIfTrue="1" operator="lessThan">
      <formula>-0.03</formula>
    </cfRule>
  </conditionalFormatting>
  <conditionalFormatting sqref="CD400:CD405">
    <cfRule type="cellIs" dxfId="4357" priority="1339" operator="greaterThan">
      <formula>0</formula>
    </cfRule>
    <cfRule type="cellIs" dxfId="4356" priority="1340" operator="lessThan">
      <formula>0</formula>
    </cfRule>
  </conditionalFormatting>
  <conditionalFormatting sqref="CC406 CC408 CC410">
    <cfRule type="cellIs" dxfId="4355" priority="1337" stopIfTrue="1" operator="lessThan">
      <formula>-0.03</formula>
    </cfRule>
    <cfRule type="cellIs" dxfId="4354" priority="1338" stopIfTrue="1" operator="greaterThan">
      <formula>0.03</formula>
    </cfRule>
  </conditionalFormatting>
  <conditionalFormatting sqref="CC406:CC411">
    <cfRule type="cellIs" dxfId="4353" priority="1335" operator="greaterThan">
      <formula>0</formula>
    </cfRule>
    <cfRule type="cellIs" dxfId="4352" priority="1336" operator="lessThan">
      <formula>0</formula>
    </cfRule>
  </conditionalFormatting>
  <conditionalFormatting sqref="CD406">
    <cfRule type="cellIs" dxfId="4351" priority="1333" stopIfTrue="1" operator="greaterThan">
      <formula>0.03</formula>
    </cfRule>
    <cfRule type="cellIs" dxfId="4350" priority="1334" stopIfTrue="1" operator="lessThan">
      <formula>-0.03</formula>
    </cfRule>
  </conditionalFormatting>
  <conditionalFormatting sqref="CD406:CD411">
    <cfRule type="cellIs" dxfId="4349" priority="1331" operator="greaterThan">
      <formula>0</formula>
    </cfRule>
    <cfRule type="cellIs" dxfId="4348" priority="1332" operator="lessThan">
      <formula>0</formula>
    </cfRule>
  </conditionalFormatting>
  <conditionalFormatting sqref="CC412 CC414 CC416">
    <cfRule type="cellIs" dxfId="4347" priority="1329" stopIfTrue="1" operator="lessThan">
      <formula>-0.03</formula>
    </cfRule>
    <cfRule type="cellIs" dxfId="4346" priority="1330" stopIfTrue="1" operator="greaterThan">
      <formula>0.03</formula>
    </cfRule>
  </conditionalFormatting>
  <conditionalFormatting sqref="CC412:CC417">
    <cfRule type="cellIs" dxfId="4345" priority="1327" operator="greaterThan">
      <formula>0</formula>
    </cfRule>
    <cfRule type="cellIs" dxfId="4344" priority="1328" operator="lessThan">
      <formula>0</formula>
    </cfRule>
  </conditionalFormatting>
  <conditionalFormatting sqref="CD412">
    <cfRule type="cellIs" dxfId="4343" priority="1325" stopIfTrue="1" operator="greaterThan">
      <formula>0.03</formula>
    </cfRule>
    <cfRule type="cellIs" dxfId="4342" priority="1326" stopIfTrue="1" operator="lessThan">
      <formula>-0.03</formula>
    </cfRule>
  </conditionalFormatting>
  <conditionalFormatting sqref="CD412:CD417">
    <cfRule type="cellIs" dxfId="4341" priority="1323" operator="greaterThan">
      <formula>0</formula>
    </cfRule>
    <cfRule type="cellIs" dxfId="4340" priority="1324" operator="lessThan">
      <formula>0</formula>
    </cfRule>
  </conditionalFormatting>
  <conditionalFormatting sqref="CC418 CC420 CC422">
    <cfRule type="cellIs" dxfId="4339" priority="1321" stopIfTrue="1" operator="lessThan">
      <formula>-0.03</formula>
    </cfRule>
    <cfRule type="cellIs" dxfId="4338" priority="1322" stopIfTrue="1" operator="greaterThan">
      <formula>0.03</formula>
    </cfRule>
  </conditionalFormatting>
  <conditionalFormatting sqref="CC418:CC423">
    <cfRule type="cellIs" dxfId="4337" priority="1319" operator="greaterThan">
      <formula>0</formula>
    </cfRule>
    <cfRule type="cellIs" dxfId="4336" priority="1320" operator="lessThan">
      <formula>0</formula>
    </cfRule>
  </conditionalFormatting>
  <conditionalFormatting sqref="CD418">
    <cfRule type="cellIs" dxfId="4335" priority="1317" stopIfTrue="1" operator="greaterThan">
      <formula>0.03</formula>
    </cfRule>
    <cfRule type="cellIs" dxfId="4334" priority="1318" stopIfTrue="1" operator="lessThan">
      <formula>-0.03</formula>
    </cfRule>
  </conditionalFormatting>
  <conditionalFormatting sqref="CD418:CD423">
    <cfRule type="cellIs" dxfId="4333" priority="1315" operator="greaterThan">
      <formula>0</formula>
    </cfRule>
    <cfRule type="cellIs" dxfId="4332" priority="1316" operator="lessThan">
      <formula>0</formula>
    </cfRule>
  </conditionalFormatting>
  <conditionalFormatting sqref="CC424 CC426 CC428">
    <cfRule type="cellIs" dxfId="4331" priority="1313" stopIfTrue="1" operator="lessThan">
      <formula>-0.03</formula>
    </cfRule>
    <cfRule type="cellIs" dxfId="4330" priority="1314" stopIfTrue="1" operator="greaterThan">
      <formula>0.03</formula>
    </cfRule>
  </conditionalFormatting>
  <conditionalFormatting sqref="CC424:CC429">
    <cfRule type="cellIs" dxfId="4329" priority="1311" operator="greaterThan">
      <formula>0</formula>
    </cfRule>
    <cfRule type="cellIs" dxfId="4328" priority="1312" operator="lessThan">
      <formula>0</formula>
    </cfRule>
  </conditionalFormatting>
  <conditionalFormatting sqref="CD424">
    <cfRule type="cellIs" dxfId="4327" priority="1309" stopIfTrue="1" operator="greaterThan">
      <formula>0.03</formula>
    </cfRule>
    <cfRule type="cellIs" dxfId="4326" priority="1310" stopIfTrue="1" operator="lessThan">
      <formula>-0.03</formula>
    </cfRule>
  </conditionalFormatting>
  <conditionalFormatting sqref="CD424:CD429">
    <cfRule type="cellIs" dxfId="4325" priority="1307" operator="greaterThan">
      <formula>0</formula>
    </cfRule>
    <cfRule type="cellIs" dxfId="4324" priority="1308" operator="lessThan">
      <formula>0</formula>
    </cfRule>
  </conditionalFormatting>
  <conditionalFormatting sqref="CC430 CC432 CC434">
    <cfRule type="cellIs" dxfId="4323" priority="1305" stopIfTrue="1" operator="lessThan">
      <formula>-0.03</formula>
    </cfRule>
    <cfRule type="cellIs" dxfId="4322" priority="1306" stopIfTrue="1" operator="greaterThan">
      <formula>0.03</formula>
    </cfRule>
  </conditionalFormatting>
  <conditionalFormatting sqref="CC430:CC435">
    <cfRule type="cellIs" dxfId="4321" priority="1303" operator="greaterThan">
      <formula>0</formula>
    </cfRule>
    <cfRule type="cellIs" dxfId="4320" priority="1304" operator="lessThan">
      <formula>0</formula>
    </cfRule>
  </conditionalFormatting>
  <conditionalFormatting sqref="CD430">
    <cfRule type="cellIs" dxfId="4319" priority="1301" stopIfTrue="1" operator="greaterThan">
      <formula>0.03</formula>
    </cfRule>
    <cfRule type="cellIs" dxfId="4318" priority="1302" stopIfTrue="1" operator="lessThan">
      <formula>-0.03</formula>
    </cfRule>
  </conditionalFormatting>
  <conditionalFormatting sqref="CD430:CD435">
    <cfRule type="cellIs" dxfId="4317" priority="1299" operator="greaterThan">
      <formula>0</formula>
    </cfRule>
    <cfRule type="cellIs" dxfId="4316" priority="1300" operator="lessThan">
      <formula>0</formula>
    </cfRule>
  </conditionalFormatting>
  <conditionalFormatting sqref="CC436 CC438 CC440">
    <cfRule type="cellIs" dxfId="4315" priority="1297" stopIfTrue="1" operator="lessThan">
      <formula>-0.03</formula>
    </cfRule>
    <cfRule type="cellIs" dxfId="4314" priority="1298" stopIfTrue="1" operator="greaterThan">
      <formula>0.03</formula>
    </cfRule>
  </conditionalFormatting>
  <conditionalFormatting sqref="CC436:CC441">
    <cfRule type="cellIs" dxfId="4313" priority="1295" operator="greaterThan">
      <formula>0</formula>
    </cfRule>
    <cfRule type="cellIs" dxfId="4312" priority="1296" operator="lessThan">
      <formula>0</formula>
    </cfRule>
  </conditionalFormatting>
  <conditionalFormatting sqref="CD436">
    <cfRule type="cellIs" dxfId="4311" priority="1293" stopIfTrue="1" operator="greaterThan">
      <formula>0.03</formula>
    </cfRule>
    <cfRule type="cellIs" dxfId="4310" priority="1294" stopIfTrue="1" operator="lessThan">
      <formula>-0.03</formula>
    </cfRule>
  </conditionalFormatting>
  <conditionalFormatting sqref="CD436:CD441">
    <cfRule type="cellIs" dxfId="4309" priority="1291" operator="greaterThan">
      <formula>0</formula>
    </cfRule>
    <cfRule type="cellIs" dxfId="4308" priority="1292" operator="lessThan">
      <formula>0</formula>
    </cfRule>
  </conditionalFormatting>
  <conditionalFormatting sqref="CC442 CC444 CC446">
    <cfRule type="cellIs" dxfId="4307" priority="1289" stopIfTrue="1" operator="lessThan">
      <formula>-0.03</formula>
    </cfRule>
    <cfRule type="cellIs" dxfId="4306" priority="1290" stopIfTrue="1" operator="greaterThan">
      <formula>0.03</formula>
    </cfRule>
  </conditionalFormatting>
  <conditionalFormatting sqref="CC442:CC447">
    <cfRule type="cellIs" dxfId="4305" priority="1287" operator="greaterThan">
      <formula>0</formula>
    </cfRule>
    <cfRule type="cellIs" dxfId="4304" priority="1288" operator="lessThan">
      <formula>0</formula>
    </cfRule>
  </conditionalFormatting>
  <conditionalFormatting sqref="CD442">
    <cfRule type="cellIs" dxfId="4303" priority="1285" stopIfTrue="1" operator="greaterThan">
      <formula>0.03</formula>
    </cfRule>
    <cfRule type="cellIs" dxfId="4302" priority="1286" stopIfTrue="1" operator="lessThan">
      <formula>-0.03</formula>
    </cfRule>
  </conditionalFormatting>
  <conditionalFormatting sqref="CD442:CD447">
    <cfRule type="cellIs" dxfId="4301" priority="1283" operator="greaterThan">
      <formula>0</formula>
    </cfRule>
    <cfRule type="cellIs" dxfId="4300" priority="1284" operator="lessThan">
      <formula>0</formula>
    </cfRule>
  </conditionalFormatting>
  <conditionalFormatting sqref="CC448 CC450 CC452">
    <cfRule type="cellIs" dxfId="4299" priority="1281" stopIfTrue="1" operator="lessThan">
      <formula>-0.03</formula>
    </cfRule>
    <cfRule type="cellIs" dxfId="4298" priority="1282" stopIfTrue="1" operator="greaterThan">
      <formula>0.03</formula>
    </cfRule>
  </conditionalFormatting>
  <conditionalFormatting sqref="CC448:CC453">
    <cfRule type="cellIs" dxfId="4297" priority="1279" operator="greaterThan">
      <formula>0</formula>
    </cfRule>
    <cfRule type="cellIs" dxfId="4296" priority="1280" operator="lessThan">
      <formula>0</formula>
    </cfRule>
  </conditionalFormatting>
  <conditionalFormatting sqref="CD448">
    <cfRule type="cellIs" dxfId="4295" priority="1277" stopIfTrue="1" operator="greaterThan">
      <formula>0.03</formula>
    </cfRule>
    <cfRule type="cellIs" dxfId="4294" priority="1278" stopIfTrue="1" operator="lessThan">
      <formula>-0.03</formula>
    </cfRule>
  </conditionalFormatting>
  <conditionalFormatting sqref="CD448:CD453">
    <cfRule type="cellIs" dxfId="4293" priority="1275" operator="greaterThan">
      <formula>0</formula>
    </cfRule>
    <cfRule type="cellIs" dxfId="4292" priority="1276" operator="lessThan">
      <formula>0</formula>
    </cfRule>
  </conditionalFormatting>
  <conditionalFormatting sqref="CC454 CC456 CC458">
    <cfRule type="cellIs" dxfId="4291" priority="1273" stopIfTrue="1" operator="lessThan">
      <formula>-0.03</formula>
    </cfRule>
    <cfRule type="cellIs" dxfId="4290" priority="1274" stopIfTrue="1" operator="greaterThan">
      <formula>0.03</formula>
    </cfRule>
  </conditionalFormatting>
  <conditionalFormatting sqref="CC454:CC459">
    <cfRule type="cellIs" dxfId="4289" priority="1271" operator="greaterThan">
      <formula>0</formula>
    </cfRule>
    <cfRule type="cellIs" dxfId="4288" priority="1272" operator="lessThan">
      <formula>0</formula>
    </cfRule>
  </conditionalFormatting>
  <conditionalFormatting sqref="CD454">
    <cfRule type="cellIs" dxfId="4287" priority="1269" stopIfTrue="1" operator="greaterThan">
      <formula>0.03</formula>
    </cfRule>
    <cfRule type="cellIs" dxfId="4286" priority="1270" stopIfTrue="1" operator="lessThan">
      <formula>-0.03</formula>
    </cfRule>
  </conditionalFormatting>
  <conditionalFormatting sqref="CD454:CD459">
    <cfRule type="cellIs" dxfId="4285" priority="1267" operator="greaterThan">
      <formula>0</formula>
    </cfRule>
    <cfRule type="cellIs" dxfId="4284" priority="1268" operator="lessThan">
      <formula>0</formula>
    </cfRule>
  </conditionalFormatting>
  <conditionalFormatting sqref="CC460 CC462 CC464">
    <cfRule type="cellIs" dxfId="4283" priority="1265" stopIfTrue="1" operator="lessThan">
      <formula>-0.03</formula>
    </cfRule>
    <cfRule type="cellIs" dxfId="4282" priority="1266" stopIfTrue="1" operator="greaterThan">
      <formula>0.03</formula>
    </cfRule>
  </conditionalFormatting>
  <conditionalFormatting sqref="CC460:CC465">
    <cfRule type="cellIs" dxfId="4281" priority="1263" operator="greaterThan">
      <formula>0</formula>
    </cfRule>
    <cfRule type="cellIs" dxfId="4280" priority="1264" operator="lessThan">
      <formula>0</formula>
    </cfRule>
  </conditionalFormatting>
  <conditionalFormatting sqref="CD460">
    <cfRule type="cellIs" dxfId="4279" priority="1261" stopIfTrue="1" operator="greaterThan">
      <formula>0.03</formula>
    </cfRule>
    <cfRule type="cellIs" dxfId="4278" priority="1262" stopIfTrue="1" operator="lessThan">
      <formula>-0.03</formula>
    </cfRule>
  </conditionalFormatting>
  <conditionalFormatting sqref="CD460:CD465">
    <cfRule type="cellIs" dxfId="4277" priority="1259" operator="greaterThan">
      <formula>0</formula>
    </cfRule>
    <cfRule type="cellIs" dxfId="4276" priority="1260" operator="lessThan">
      <formula>0</formula>
    </cfRule>
  </conditionalFormatting>
  <conditionalFormatting sqref="CC466 CC468 CC470">
    <cfRule type="cellIs" dxfId="4275" priority="1257" stopIfTrue="1" operator="lessThan">
      <formula>-0.03</formula>
    </cfRule>
    <cfRule type="cellIs" dxfId="4274" priority="1258" stopIfTrue="1" operator="greaterThan">
      <formula>0.03</formula>
    </cfRule>
  </conditionalFormatting>
  <conditionalFormatting sqref="CC466:CC471">
    <cfRule type="cellIs" dxfId="4273" priority="1255" operator="greaterThan">
      <formula>0</formula>
    </cfRule>
    <cfRule type="cellIs" dxfId="4272" priority="1256" operator="lessThan">
      <formula>0</formula>
    </cfRule>
  </conditionalFormatting>
  <conditionalFormatting sqref="CD466">
    <cfRule type="cellIs" dxfId="4271" priority="1253" stopIfTrue="1" operator="greaterThan">
      <formula>0.03</formula>
    </cfRule>
    <cfRule type="cellIs" dxfId="4270" priority="1254" stopIfTrue="1" operator="lessThan">
      <formula>-0.03</formula>
    </cfRule>
  </conditionalFormatting>
  <conditionalFormatting sqref="CD466:CD471">
    <cfRule type="cellIs" dxfId="4269" priority="1251" operator="greaterThan">
      <formula>0</formula>
    </cfRule>
    <cfRule type="cellIs" dxfId="4268" priority="1252" operator="lessThan">
      <formula>0</formula>
    </cfRule>
  </conditionalFormatting>
  <conditionalFormatting sqref="CC472 CC474 CC476">
    <cfRule type="cellIs" dxfId="4267" priority="1249" stopIfTrue="1" operator="lessThan">
      <formula>-0.03</formula>
    </cfRule>
    <cfRule type="cellIs" dxfId="4266" priority="1250" stopIfTrue="1" operator="greaterThan">
      <formula>0.03</formula>
    </cfRule>
  </conditionalFormatting>
  <conditionalFormatting sqref="CC472:CC483">
    <cfRule type="cellIs" dxfId="4265" priority="1247" operator="greaterThan">
      <formula>0</formula>
    </cfRule>
    <cfRule type="cellIs" dxfId="4264" priority="1248" operator="lessThan">
      <formula>0</formula>
    </cfRule>
  </conditionalFormatting>
  <conditionalFormatting sqref="CD472">
    <cfRule type="cellIs" dxfId="4263" priority="1245" stopIfTrue="1" operator="greaterThan">
      <formula>0.03</formula>
    </cfRule>
    <cfRule type="cellIs" dxfId="4262" priority="1246" stopIfTrue="1" operator="lessThan">
      <formula>-0.03</formula>
    </cfRule>
  </conditionalFormatting>
  <conditionalFormatting sqref="CD472:CD483">
    <cfRule type="cellIs" dxfId="4261" priority="1243" operator="greaterThan">
      <formula>0</formula>
    </cfRule>
    <cfRule type="cellIs" dxfId="4260" priority="1244" operator="lessThan">
      <formula>0</formula>
    </cfRule>
  </conditionalFormatting>
  <conditionalFormatting sqref="CC484 CC486 CC488">
    <cfRule type="cellIs" dxfId="4259" priority="1241" stopIfTrue="1" operator="lessThan">
      <formula>-0.03</formula>
    </cfRule>
    <cfRule type="cellIs" dxfId="4258" priority="1242" stopIfTrue="1" operator="greaterThan">
      <formula>0.03</formula>
    </cfRule>
  </conditionalFormatting>
  <conditionalFormatting sqref="CC484:CC489">
    <cfRule type="cellIs" dxfId="4257" priority="1239" operator="greaterThan">
      <formula>0</formula>
    </cfRule>
    <cfRule type="cellIs" dxfId="4256" priority="1240" operator="lessThan">
      <formula>0</formula>
    </cfRule>
  </conditionalFormatting>
  <conditionalFormatting sqref="CD484">
    <cfRule type="cellIs" dxfId="4255" priority="1237" stopIfTrue="1" operator="greaterThan">
      <formula>0.03</formula>
    </cfRule>
    <cfRule type="cellIs" dxfId="4254" priority="1238" stopIfTrue="1" operator="lessThan">
      <formula>-0.03</formula>
    </cfRule>
  </conditionalFormatting>
  <conditionalFormatting sqref="CD484:CD489">
    <cfRule type="cellIs" dxfId="4253" priority="1235" operator="greaterThan">
      <formula>0</formula>
    </cfRule>
    <cfRule type="cellIs" dxfId="4252" priority="1236" operator="lessThan">
      <formula>0</formula>
    </cfRule>
  </conditionalFormatting>
  <conditionalFormatting sqref="CC490 CC492 CC494">
    <cfRule type="cellIs" dxfId="4251" priority="1233" stopIfTrue="1" operator="lessThan">
      <formula>-0.03</formula>
    </cfRule>
    <cfRule type="cellIs" dxfId="4250" priority="1234" stopIfTrue="1" operator="greaterThan">
      <formula>0.03</formula>
    </cfRule>
  </conditionalFormatting>
  <conditionalFormatting sqref="CC490:CC495">
    <cfRule type="cellIs" dxfId="4249" priority="1231" operator="greaterThan">
      <formula>0</formula>
    </cfRule>
    <cfRule type="cellIs" dxfId="4248" priority="1232" operator="lessThan">
      <formula>0</formula>
    </cfRule>
  </conditionalFormatting>
  <conditionalFormatting sqref="CD490">
    <cfRule type="cellIs" dxfId="4247" priority="1229" stopIfTrue="1" operator="greaterThan">
      <formula>0.03</formula>
    </cfRule>
    <cfRule type="cellIs" dxfId="4246" priority="1230" stopIfTrue="1" operator="lessThan">
      <formula>-0.03</formula>
    </cfRule>
  </conditionalFormatting>
  <conditionalFormatting sqref="CD490:CD495">
    <cfRule type="cellIs" dxfId="4245" priority="1227" operator="greaterThan">
      <formula>0</formula>
    </cfRule>
    <cfRule type="cellIs" dxfId="4244" priority="1228" operator="lessThan">
      <formula>0</formula>
    </cfRule>
  </conditionalFormatting>
  <conditionalFormatting sqref="CC496 CC498 CC500">
    <cfRule type="cellIs" dxfId="4243" priority="1225" stopIfTrue="1" operator="lessThan">
      <formula>-0.03</formula>
    </cfRule>
    <cfRule type="cellIs" dxfId="4242" priority="1226" stopIfTrue="1" operator="greaterThan">
      <formula>0.03</formula>
    </cfRule>
  </conditionalFormatting>
  <conditionalFormatting sqref="CC496:CC501">
    <cfRule type="cellIs" dxfId="4241" priority="1223" operator="greaterThan">
      <formula>0</formula>
    </cfRule>
    <cfRule type="cellIs" dxfId="4240" priority="1224" operator="lessThan">
      <formula>0</formula>
    </cfRule>
  </conditionalFormatting>
  <conditionalFormatting sqref="CD496">
    <cfRule type="cellIs" dxfId="4239" priority="1221" stopIfTrue="1" operator="greaterThan">
      <formula>0.03</formula>
    </cfRule>
    <cfRule type="cellIs" dxfId="4238" priority="1222" stopIfTrue="1" operator="lessThan">
      <formula>-0.03</formula>
    </cfRule>
  </conditionalFormatting>
  <conditionalFormatting sqref="CD496:CD501">
    <cfRule type="cellIs" dxfId="4237" priority="1219" operator="greaterThan">
      <formula>0</formula>
    </cfRule>
    <cfRule type="cellIs" dxfId="4236" priority="1220" operator="lessThan">
      <formula>0</formula>
    </cfRule>
  </conditionalFormatting>
  <conditionalFormatting sqref="CC502 CC504 CC506">
    <cfRule type="cellIs" dxfId="4235" priority="1217" stopIfTrue="1" operator="lessThan">
      <formula>-0.03</formula>
    </cfRule>
    <cfRule type="cellIs" dxfId="4234" priority="1218" stopIfTrue="1" operator="greaterThan">
      <formula>0.03</formula>
    </cfRule>
  </conditionalFormatting>
  <conditionalFormatting sqref="CC502:CC507">
    <cfRule type="cellIs" dxfId="4233" priority="1215" operator="greaterThan">
      <formula>0</formula>
    </cfRule>
    <cfRule type="cellIs" dxfId="4232" priority="1216" operator="lessThan">
      <formula>0</formula>
    </cfRule>
  </conditionalFormatting>
  <conditionalFormatting sqref="CD502">
    <cfRule type="cellIs" dxfId="4231" priority="1213" stopIfTrue="1" operator="greaterThan">
      <formula>0.03</formula>
    </cfRule>
    <cfRule type="cellIs" dxfId="4230" priority="1214" stopIfTrue="1" operator="lessThan">
      <formula>-0.03</formula>
    </cfRule>
  </conditionalFormatting>
  <conditionalFormatting sqref="CD502:CD507">
    <cfRule type="cellIs" dxfId="4229" priority="1211" operator="greaterThan">
      <formula>0</formula>
    </cfRule>
    <cfRule type="cellIs" dxfId="4228" priority="1212" operator="lessThan">
      <formula>0</formula>
    </cfRule>
  </conditionalFormatting>
  <conditionalFormatting sqref="CC508 CC510 CC512">
    <cfRule type="cellIs" dxfId="4227" priority="1209" stopIfTrue="1" operator="lessThan">
      <formula>-0.03</formula>
    </cfRule>
    <cfRule type="cellIs" dxfId="4226" priority="1210" stopIfTrue="1" operator="greaterThan">
      <formula>0.03</formula>
    </cfRule>
  </conditionalFormatting>
  <conditionalFormatting sqref="CC508:CC513">
    <cfRule type="cellIs" dxfId="4225" priority="1207" operator="greaterThan">
      <formula>0</formula>
    </cfRule>
    <cfRule type="cellIs" dxfId="4224" priority="1208" operator="lessThan">
      <formula>0</formula>
    </cfRule>
  </conditionalFormatting>
  <conditionalFormatting sqref="CD508">
    <cfRule type="cellIs" dxfId="4223" priority="1205" stopIfTrue="1" operator="greaterThan">
      <formula>0.03</formula>
    </cfRule>
    <cfRule type="cellIs" dxfId="4222" priority="1206" stopIfTrue="1" operator="lessThan">
      <formula>-0.03</formula>
    </cfRule>
  </conditionalFormatting>
  <conditionalFormatting sqref="CD508:CD513">
    <cfRule type="cellIs" dxfId="4221" priority="1203" operator="greaterThan">
      <formula>0</formula>
    </cfRule>
    <cfRule type="cellIs" dxfId="4220" priority="1204" operator="lessThan">
      <formula>0</formula>
    </cfRule>
  </conditionalFormatting>
  <conditionalFormatting sqref="CC514 CC516 CC518">
    <cfRule type="cellIs" dxfId="4219" priority="1201" stopIfTrue="1" operator="lessThan">
      <formula>-0.03</formula>
    </cfRule>
    <cfRule type="cellIs" dxfId="4218" priority="1202" stopIfTrue="1" operator="greaterThan">
      <formula>0.03</formula>
    </cfRule>
  </conditionalFormatting>
  <conditionalFormatting sqref="CC514:CC519">
    <cfRule type="cellIs" dxfId="4217" priority="1199" operator="greaterThan">
      <formula>0</formula>
    </cfRule>
    <cfRule type="cellIs" dxfId="4216" priority="1200" operator="lessThan">
      <formula>0</formula>
    </cfRule>
  </conditionalFormatting>
  <conditionalFormatting sqref="CD514">
    <cfRule type="cellIs" dxfId="4215" priority="1197" stopIfTrue="1" operator="greaterThan">
      <formula>0.03</formula>
    </cfRule>
    <cfRule type="cellIs" dxfId="4214" priority="1198" stopIfTrue="1" operator="lessThan">
      <formula>-0.03</formula>
    </cfRule>
  </conditionalFormatting>
  <conditionalFormatting sqref="CD514:CD519">
    <cfRule type="cellIs" dxfId="4213" priority="1195" operator="greaterThan">
      <formula>0</formula>
    </cfRule>
    <cfRule type="cellIs" dxfId="4212" priority="1196" operator="lessThan">
      <formula>0</formula>
    </cfRule>
  </conditionalFormatting>
  <conditionalFormatting sqref="CC520 CC522 CC524">
    <cfRule type="cellIs" dxfId="4211" priority="1193" stopIfTrue="1" operator="lessThan">
      <formula>-0.03</formula>
    </cfRule>
    <cfRule type="cellIs" dxfId="4210" priority="1194" stopIfTrue="1" operator="greaterThan">
      <formula>0.03</formula>
    </cfRule>
  </conditionalFormatting>
  <conditionalFormatting sqref="CC520:CC525">
    <cfRule type="cellIs" dxfId="4209" priority="1191" operator="greaterThan">
      <formula>0</formula>
    </cfRule>
    <cfRule type="cellIs" dxfId="4208" priority="1192" operator="lessThan">
      <formula>0</formula>
    </cfRule>
  </conditionalFormatting>
  <conditionalFormatting sqref="CD520">
    <cfRule type="cellIs" dxfId="4207" priority="1189" stopIfTrue="1" operator="greaterThan">
      <formula>0.03</formula>
    </cfRule>
    <cfRule type="cellIs" dxfId="4206" priority="1190" stopIfTrue="1" operator="lessThan">
      <formula>-0.03</formula>
    </cfRule>
  </conditionalFormatting>
  <conditionalFormatting sqref="CD520:CD525">
    <cfRule type="cellIs" dxfId="4205" priority="1187" operator="greaterThan">
      <formula>0</formula>
    </cfRule>
    <cfRule type="cellIs" dxfId="4204" priority="1188" operator="lessThan">
      <formula>0</formula>
    </cfRule>
  </conditionalFormatting>
  <conditionalFormatting sqref="CC526 CC528 CC530">
    <cfRule type="cellIs" dxfId="4203" priority="1185" stopIfTrue="1" operator="lessThan">
      <formula>-0.03</formula>
    </cfRule>
    <cfRule type="cellIs" dxfId="4202" priority="1186" stopIfTrue="1" operator="greaterThan">
      <formula>0.03</formula>
    </cfRule>
  </conditionalFormatting>
  <conditionalFormatting sqref="CC526:CC549">
    <cfRule type="cellIs" dxfId="4201" priority="1183" operator="greaterThan">
      <formula>0</formula>
    </cfRule>
    <cfRule type="cellIs" dxfId="4200" priority="1184" operator="lessThan">
      <formula>0</formula>
    </cfRule>
  </conditionalFormatting>
  <conditionalFormatting sqref="CD526">
    <cfRule type="cellIs" dxfId="4199" priority="1181" stopIfTrue="1" operator="greaterThan">
      <formula>0.03</formula>
    </cfRule>
    <cfRule type="cellIs" dxfId="4198" priority="1182" stopIfTrue="1" operator="lessThan">
      <formula>-0.03</formula>
    </cfRule>
  </conditionalFormatting>
  <conditionalFormatting sqref="CD526:CD549">
    <cfRule type="cellIs" dxfId="4197" priority="1179" operator="greaterThan">
      <formula>0</formula>
    </cfRule>
    <cfRule type="cellIs" dxfId="4196" priority="1180" operator="lessThan">
      <formula>0</formula>
    </cfRule>
  </conditionalFormatting>
  <conditionalFormatting sqref="CD619">
    <cfRule type="cellIs" dxfId="4195" priority="1177" stopIfTrue="1" operator="greaterThan">
      <formula>0.03</formula>
    </cfRule>
    <cfRule type="cellIs" dxfId="4194" priority="1178" stopIfTrue="1" operator="lessThan">
      <formula>-0.03</formula>
    </cfRule>
  </conditionalFormatting>
  <conditionalFormatting sqref="CD628">
    <cfRule type="cellIs" dxfId="4193" priority="1175" stopIfTrue="1" operator="greaterThan">
      <formula>0.03</formula>
    </cfRule>
    <cfRule type="cellIs" dxfId="4192" priority="1176" stopIfTrue="1" operator="lessThan">
      <formula>-0.03</formula>
    </cfRule>
  </conditionalFormatting>
  <conditionalFormatting sqref="CD616:CD618">
    <cfRule type="cellIs" dxfId="4191" priority="1173" stopIfTrue="1" operator="greaterThan">
      <formula>0.03</formula>
    </cfRule>
    <cfRule type="cellIs" dxfId="4190" priority="1174" stopIfTrue="1" operator="lessThan">
      <formula>-0.03</formula>
    </cfRule>
  </conditionalFormatting>
  <conditionalFormatting sqref="CC616:CC624">
    <cfRule type="cellIs" dxfId="4189" priority="1171" stopIfTrue="1" operator="greaterThan">
      <formula>0.03</formula>
    </cfRule>
    <cfRule type="cellIs" dxfId="4188" priority="1172" stopIfTrue="1" operator="lessThan">
      <formula>-0.03</formula>
    </cfRule>
  </conditionalFormatting>
  <conditionalFormatting sqref="CD625:CD627">
    <cfRule type="cellIs" dxfId="4187" priority="1169" stopIfTrue="1" operator="greaterThan">
      <formula>0.03</formula>
    </cfRule>
    <cfRule type="cellIs" dxfId="4186" priority="1170" stopIfTrue="1" operator="lessThan">
      <formula>-0.03</formula>
    </cfRule>
  </conditionalFormatting>
  <conditionalFormatting sqref="CC625:CC633 CC643:CC644">
    <cfRule type="cellIs" dxfId="4185" priority="1167" stopIfTrue="1" operator="greaterThan">
      <formula>0.03</formula>
    </cfRule>
    <cfRule type="cellIs" dxfId="4184" priority="1168" stopIfTrue="1" operator="lessThan">
      <formula>-0.03</formula>
    </cfRule>
  </conditionalFormatting>
  <conditionalFormatting sqref="CD648">
    <cfRule type="cellIs" dxfId="4183" priority="1165" stopIfTrue="1" operator="greaterThan">
      <formula>0.03</formula>
    </cfRule>
    <cfRule type="cellIs" dxfId="4182" priority="1166" stopIfTrue="1" operator="lessThan">
      <formula>-0.03</formula>
    </cfRule>
  </conditionalFormatting>
  <conditionalFormatting sqref="CC666">
    <cfRule type="cellIs" dxfId="4181" priority="1163" stopIfTrue="1" operator="greaterThan">
      <formula>0.03</formula>
    </cfRule>
    <cfRule type="cellIs" dxfId="4180" priority="1164" stopIfTrue="1" operator="lessThan">
      <formula>-0.03</formula>
    </cfRule>
  </conditionalFormatting>
  <conditionalFormatting sqref="CD637">
    <cfRule type="cellIs" dxfId="4179" priority="1161" stopIfTrue="1" operator="greaterThan">
      <formula>0.03</formula>
    </cfRule>
    <cfRule type="cellIs" dxfId="4178" priority="1162" stopIfTrue="1" operator="lessThan">
      <formula>-0.03</formula>
    </cfRule>
  </conditionalFormatting>
  <conditionalFormatting sqref="CD610">
    <cfRule type="cellIs" dxfId="4177" priority="1159" stopIfTrue="1" operator="greaterThan">
      <formula>0.03</formula>
    </cfRule>
    <cfRule type="cellIs" dxfId="4176" priority="1160" stopIfTrue="1" operator="lessThan">
      <formula>-0.03</formula>
    </cfRule>
  </conditionalFormatting>
  <conditionalFormatting sqref="CD607:CD609">
    <cfRule type="cellIs" dxfId="4175" priority="1157" stopIfTrue="1" operator="greaterThan">
      <formula>0.03</formula>
    </cfRule>
    <cfRule type="cellIs" dxfId="4174" priority="1158" stopIfTrue="1" operator="lessThan">
      <formula>-0.03</formula>
    </cfRule>
  </conditionalFormatting>
  <conditionalFormatting sqref="BQ532 BQ534 BQ536">
    <cfRule type="cellIs" dxfId="4173" priority="1101" stopIfTrue="1" operator="greaterThan">
      <formula>0.03</formula>
    </cfRule>
    <cfRule type="cellIs" dxfId="4172" priority="1102" stopIfTrue="1" operator="lessThan">
      <formula>-0.03</formula>
    </cfRule>
  </conditionalFormatting>
  <conditionalFormatting sqref="BK532 BK534 BK536">
    <cfRule type="cellIs" dxfId="4171" priority="1149" stopIfTrue="1" operator="greaterThan">
      <formula>0.03</formula>
    </cfRule>
    <cfRule type="cellIs" dxfId="4170" priority="1150" stopIfTrue="1" operator="lessThan">
      <formula>-0.03</formula>
    </cfRule>
  </conditionalFormatting>
  <conditionalFormatting sqref="BL532">
    <cfRule type="cellIs" dxfId="4169" priority="1151" stopIfTrue="1" operator="greaterThan">
      <formula>0.03</formula>
    </cfRule>
    <cfRule type="cellIs" dxfId="4168" priority="1152" stopIfTrue="1" operator="lessThan">
      <formula>-0.03</formula>
    </cfRule>
  </conditionalFormatting>
  <conditionalFormatting sqref="BF532:BH532">
    <cfRule type="cellIs" dxfId="4167" priority="1155" stopIfTrue="1" operator="greaterThan">
      <formula>0.03</formula>
    </cfRule>
    <cfRule type="cellIs" dxfId="4166" priority="1156" stopIfTrue="1" operator="lessThan">
      <formula>-0.03</formula>
    </cfRule>
  </conditionalFormatting>
  <conditionalFormatting sqref="BE532 BE534 BE536">
    <cfRule type="cellIs" dxfId="4165" priority="1153" stopIfTrue="1" operator="greaterThan">
      <formula>0.03</formula>
    </cfRule>
    <cfRule type="cellIs" dxfId="4164" priority="1154" stopIfTrue="1" operator="lessThan">
      <formula>-0.03</formula>
    </cfRule>
  </conditionalFormatting>
  <conditionalFormatting sqref="BN532">
    <cfRule type="cellIs" dxfId="4163" priority="1145" stopIfTrue="1" operator="greaterThan">
      <formula>0.03</formula>
    </cfRule>
    <cfRule type="cellIs" dxfId="4162" priority="1146" stopIfTrue="1" operator="lessThan">
      <formula>-0.03</formula>
    </cfRule>
  </conditionalFormatting>
  <conditionalFormatting sqref="BM532 BM534 BM536">
    <cfRule type="cellIs" dxfId="4161" priority="1147" stopIfTrue="1" operator="greaterThan">
      <formula>0.03</formula>
    </cfRule>
    <cfRule type="cellIs" dxfId="4160" priority="1148" stopIfTrue="1" operator="lessThan">
      <formula>-0.03</formula>
    </cfRule>
  </conditionalFormatting>
  <conditionalFormatting sqref="BV532">
    <cfRule type="cellIs" dxfId="4159" priority="1141" stopIfTrue="1" operator="greaterThan">
      <formula>0.03</formula>
    </cfRule>
    <cfRule type="cellIs" dxfId="4158" priority="1142" stopIfTrue="1" operator="lessThan">
      <formula>-0.03</formula>
    </cfRule>
  </conditionalFormatting>
  <conditionalFormatting sqref="BU532 BU534 BU536">
    <cfRule type="cellIs" dxfId="4157" priority="1143" stopIfTrue="1" operator="greaterThan">
      <formula>0.03</formula>
    </cfRule>
    <cfRule type="cellIs" dxfId="4156" priority="1144" stopIfTrue="1" operator="lessThan">
      <formula>-0.03</formula>
    </cfRule>
  </conditionalFormatting>
  <conditionalFormatting sqref="BT532">
    <cfRule type="cellIs" dxfId="4155" priority="1137" stopIfTrue="1" operator="greaterThan">
      <formula>0.03</formula>
    </cfRule>
    <cfRule type="cellIs" dxfId="4154" priority="1138" stopIfTrue="1" operator="lessThan">
      <formula>-0.03</formula>
    </cfRule>
  </conditionalFormatting>
  <conditionalFormatting sqref="BS532 BS534 BS536">
    <cfRule type="cellIs" dxfId="4153" priority="1139" stopIfTrue="1" operator="greaterThan">
      <formula>0.03</formula>
    </cfRule>
    <cfRule type="cellIs" dxfId="4152" priority="1140" stopIfTrue="1" operator="lessThan">
      <formula>-0.03</formula>
    </cfRule>
  </conditionalFormatting>
  <conditionalFormatting sqref="BY532">
    <cfRule type="cellIs" dxfId="4151" priority="1131" stopIfTrue="1" operator="greaterThan">
      <formula>0.03</formula>
    </cfRule>
    <cfRule type="cellIs" dxfId="4150" priority="1132" stopIfTrue="1" operator="lessThan">
      <formula>-0.03</formula>
    </cfRule>
  </conditionalFormatting>
  <conditionalFormatting sqref="BZ532">
    <cfRule type="cellIs" dxfId="4149" priority="1129" stopIfTrue="1" operator="greaterThan">
      <formula>0.03</formula>
    </cfRule>
    <cfRule type="cellIs" dxfId="4148" priority="1130" stopIfTrue="1" operator="lessThan">
      <formula>-0.03</formula>
    </cfRule>
  </conditionalFormatting>
  <conditionalFormatting sqref="BX532">
    <cfRule type="cellIs" dxfId="4147" priority="1135" stopIfTrue="1" operator="greaterThan">
      <formula>0.03</formula>
    </cfRule>
    <cfRule type="cellIs" dxfId="4146" priority="1136" stopIfTrue="1" operator="lessThan">
      <formula>-0.03</formula>
    </cfRule>
  </conditionalFormatting>
  <conditionalFormatting sqref="BW532 BW534 BW536">
    <cfRule type="cellIs" dxfId="4145" priority="1133" stopIfTrue="1" operator="greaterThan">
      <formula>0.03</formula>
    </cfRule>
    <cfRule type="cellIs" dxfId="4144" priority="1134" stopIfTrue="1" operator="lessThan">
      <formula>-0.03</formula>
    </cfRule>
  </conditionalFormatting>
  <conditionalFormatting sqref="CA532">
    <cfRule type="cellIs" dxfId="4143" priority="1125" stopIfTrue="1" operator="greaterThan">
      <formula>0.03</formula>
    </cfRule>
    <cfRule type="cellIs" dxfId="4142" priority="1126" stopIfTrue="1" operator="lessThan">
      <formula>-0.03</formula>
    </cfRule>
  </conditionalFormatting>
  <conditionalFormatting sqref="BI532">
    <cfRule type="cellIs" dxfId="4141" priority="1127" stopIfTrue="1" operator="greaterThan">
      <formula>0.03</formula>
    </cfRule>
    <cfRule type="cellIs" dxfId="4140" priority="1128" stopIfTrue="1" operator="lessThan">
      <formula>-0.03</formula>
    </cfRule>
  </conditionalFormatting>
  <conditionalFormatting sqref="BJ532">
    <cfRule type="cellIs" dxfId="4139" priority="1123" stopIfTrue="1" operator="greaterThan">
      <formula>0.03</formula>
    </cfRule>
    <cfRule type="cellIs" dxfId="4138" priority="1124" stopIfTrue="1" operator="lessThan">
      <formula>-0.03</formula>
    </cfRule>
  </conditionalFormatting>
  <conditionalFormatting sqref="CB532">
    <cfRule type="cellIs" dxfId="4137" priority="1121" stopIfTrue="1" operator="greaterThan">
      <formula>0.03</formula>
    </cfRule>
    <cfRule type="cellIs" dxfId="4136" priority="1122" stopIfTrue="1" operator="lessThan">
      <formula>-0.03</formula>
    </cfRule>
  </conditionalFormatting>
  <conditionalFormatting sqref="CF532">
    <cfRule type="cellIs" dxfId="4135" priority="1119" stopIfTrue="1" operator="greaterThan">
      <formula>0.03</formula>
    </cfRule>
    <cfRule type="cellIs" dxfId="4134" priority="1120" stopIfTrue="1" operator="lessThan">
      <formula>-0.03</formula>
    </cfRule>
  </conditionalFormatting>
  <conditionalFormatting sqref="CE532 CE534 CE536">
    <cfRule type="cellIs" dxfId="4133" priority="1117" stopIfTrue="1" operator="greaterThan">
      <formula>0.03</formula>
    </cfRule>
    <cfRule type="cellIs" dxfId="4132" priority="1118" stopIfTrue="1" operator="lessThan">
      <formula>-0.03</formula>
    </cfRule>
  </conditionalFormatting>
  <conditionalFormatting sqref="CE532:CH532">
    <cfRule type="cellIs" dxfId="4131" priority="1115" stopIfTrue="1" operator="greaterThan">
      <formula>0.03</formula>
    </cfRule>
    <cfRule type="cellIs" dxfId="4130" priority="1116" stopIfTrue="1" operator="lessThan">
      <formula>-0.03</formula>
    </cfRule>
  </conditionalFormatting>
  <conditionalFormatting sqref="CH532">
    <cfRule type="cellIs" dxfId="4129" priority="1113" stopIfTrue="1" operator="greaterThan">
      <formula>0.03</formula>
    </cfRule>
    <cfRule type="cellIs" dxfId="4128" priority="1114" stopIfTrue="1" operator="lessThan">
      <formula>-0.03</formula>
    </cfRule>
  </conditionalFormatting>
  <conditionalFormatting sqref="CG532 CG534 CG536">
    <cfRule type="cellIs" dxfId="4127" priority="1111" stopIfTrue="1" operator="greaterThan">
      <formula>0.03</formula>
    </cfRule>
    <cfRule type="cellIs" dxfId="4126" priority="1112" stopIfTrue="1" operator="lessThan">
      <formula>-0.03</formula>
    </cfRule>
  </conditionalFormatting>
  <conditionalFormatting sqref="BP532">
    <cfRule type="cellIs" dxfId="4125" priority="1109" stopIfTrue="1" operator="greaterThan">
      <formula>0.03</formula>
    </cfRule>
    <cfRule type="cellIs" dxfId="4124" priority="1110" stopIfTrue="1" operator="lessThan">
      <formula>-0.03</formula>
    </cfRule>
  </conditionalFormatting>
  <conditionalFormatting sqref="BO532:BR532">
    <cfRule type="cellIs" dxfId="4123" priority="1105" stopIfTrue="1" operator="greaterThan">
      <formula>0.03</formula>
    </cfRule>
    <cfRule type="cellIs" dxfId="4122" priority="1106" stopIfTrue="1" operator="lessThan">
      <formula>-0.03</formula>
    </cfRule>
  </conditionalFormatting>
  <conditionalFormatting sqref="BO532 BO534 BO536">
    <cfRule type="cellIs" dxfId="4121" priority="1107" stopIfTrue="1" operator="greaterThan">
      <formula>0.03</formula>
    </cfRule>
    <cfRule type="cellIs" dxfId="4120" priority="1108" stopIfTrue="1" operator="lessThan">
      <formula>-0.03</formula>
    </cfRule>
  </conditionalFormatting>
  <conditionalFormatting sqref="BR532">
    <cfRule type="cellIs" dxfId="4119" priority="1103" stopIfTrue="1" operator="greaterThan">
      <formula>0.03</formula>
    </cfRule>
    <cfRule type="cellIs" dxfId="4118" priority="1104" stopIfTrue="1" operator="lessThan">
      <formula>-0.03</formula>
    </cfRule>
  </conditionalFormatting>
  <conditionalFormatting sqref="CC532 CC534 CC536">
    <cfRule type="cellIs" dxfId="4117" priority="1099" stopIfTrue="1" operator="lessThan">
      <formula>-0.03</formula>
    </cfRule>
    <cfRule type="cellIs" dxfId="4116" priority="1100" stopIfTrue="1" operator="greaterThan">
      <formula>0.03</formula>
    </cfRule>
  </conditionalFormatting>
  <conditionalFormatting sqref="CD532">
    <cfRule type="cellIs" dxfId="4115" priority="1097" stopIfTrue="1" operator="greaterThan">
      <formula>0.03</formula>
    </cfRule>
    <cfRule type="cellIs" dxfId="4114" priority="1098" stopIfTrue="1" operator="lessThan">
      <formula>-0.03</formula>
    </cfRule>
  </conditionalFormatting>
  <conditionalFormatting sqref="BQ538 BQ540 BQ542">
    <cfRule type="cellIs" dxfId="4113" priority="1041" stopIfTrue="1" operator="greaterThan">
      <formula>0.03</formula>
    </cfRule>
    <cfRule type="cellIs" dxfId="4112" priority="1042" stopIfTrue="1" operator="lessThan">
      <formula>-0.03</formula>
    </cfRule>
  </conditionalFormatting>
  <conditionalFormatting sqref="BK538 BK540 BK542">
    <cfRule type="cellIs" dxfId="4111" priority="1089" stopIfTrue="1" operator="greaterThan">
      <formula>0.03</formula>
    </cfRule>
    <cfRule type="cellIs" dxfId="4110" priority="1090" stopIfTrue="1" operator="lessThan">
      <formula>-0.03</formula>
    </cfRule>
  </conditionalFormatting>
  <conditionalFormatting sqref="BL538">
    <cfRule type="cellIs" dxfId="4109" priority="1091" stopIfTrue="1" operator="greaterThan">
      <formula>0.03</formula>
    </cfRule>
    <cfRule type="cellIs" dxfId="4108" priority="1092" stopIfTrue="1" operator="lessThan">
      <formula>-0.03</formula>
    </cfRule>
  </conditionalFormatting>
  <conditionalFormatting sqref="BF538:BH538">
    <cfRule type="cellIs" dxfId="4107" priority="1095" stopIfTrue="1" operator="greaterThan">
      <formula>0.03</formula>
    </cfRule>
    <cfRule type="cellIs" dxfId="4106" priority="1096" stopIfTrue="1" operator="lessThan">
      <formula>-0.03</formula>
    </cfRule>
  </conditionalFormatting>
  <conditionalFormatting sqref="BE538 BE540 BE542">
    <cfRule type="cellIs" dxfId="4105" priority="1093" stopIfTrue="1" operator="greaterThan">
      <formula>0.03</formula>
    </cfRule>
    <cfRule type="cellIs" dxfId="4104" priority="1094" stopIfTrue="1" operator="lessThan">
      <formula>-0.03</formula>
    </cfRule>
  </conditionalFormatting>
  <conditionalFormatting sqref="BN538">
    <cfRule type="cellIs" dxfId="4103" priority="1085" stopIfTrue="1" operator="greaterThan">
      <formula>0.03</formula>
    </cfRule>
    <cfRule type="cellIs" dxfId="4102" priority="1086" stopIfTrue="1" operator="lessThan">
      <formula>-0.03</formula>
    </cfRule>
  </conditionalFormatting>
  <conditionalFormatting sqref="BM538 BM540 BM542">
    <cfRule type="cellIs" dxfId="4101" priority="1087" stopIfTrue="1" operator="greaterThan">
      <formula>0.03</formula>
    </cfRule>
    <cfRule type="cellIs" dxfId="4100" priority="1088" stopIfTrue="1" operator="lessThan">
      <formula>-0.03</formula>
    </cfRule>
  </conditionalFormatting>
  <conditionalFormatting sqref="BV538">
    <cfRule type="cellIs" dxfId="4099" priority="1081" stopIfTrue="1" operator="greaterThan">
      <formula>0.03</formula>
    </cfRule>
    <cfRule type="cellIs" dxfId="4098" priority="1082" stopIfTrue="1" operator="lessThan">
      <formula>-0.03</formula>
    </cfRule>
  </conditionalFormatting>
  <conditionalFormatting sqref="BU538 BU540 BU542">
    <cfRule type="cellIs" dxfId="4097" priority="1083" stopIfTrue="1" operator="greaterThan">
      <formula>0.03</formula>
    </cfRule>
    <cfRule type="cellIs" dxfId="4096" priority="1084" stopIfTrue="1" operator="lessThan">
      <formula>-0.03</formula>
    </cfRule>
  </conditionalFormatting>
  <conditionalFormatting sqref="BT538">
    <cfRule type="cellIs" dxfId="4095" priority="1077" stopIfTrue="1" operator="greaterThan">
      <formula>0.03</formula>
    </cfRule>
    <cfRule type="cellIs" dxfId="4094" priority="1078" stopIfTrue="1" operator="lessThan">
      <formula>-0.03</formula>
    </cfRule>
  </conditionalFormatting>
  <conditionalFormatting sqref="BS538 BS540 BS542">
    <cfRule type="cellIs" dxfId="4093" priority="1079" stopIfTrue="1" operator="greaterThan">
      <formula>0.03</formula>
    </cfRule>
    <cfRule type="cellIs" dxfId="4092" priority="1080" stopIfTrue="1" operator="lessThan">
      <formula>-0.03</formula>
    </cfRule>
  </conditionalFormatting>
  <conditionalFormatting sqref="BY538">
    <cfRule type="cellIs" dxfId="4091" priority="1071" stopIfTrue="1" operator="greaterThan">
      <formula>0.03</formula>
    </cfRule>
    <cfRule type="cellIs" dxfId="4090" priority="1072" stopIfTrue="1" operator="lessThan">
      <formula>-0.03</formula>
    </cfRule>
  </conditionalFormatting>
  <conditionalFormatting sqref="BZ538">
    <cfRule type="cellIs" dxfId="4089" priority="1069" stopIfTrue="1" operator="greaterThan">
      <formula>0.03</formula>
    </cfRule>
    <cfRule type="cellIs" dxfId="4088" priority="1070" stopIfTrue="1" operator="lessThan">
      <formula>-0.03</formula>
    </cfRule>
  </conditionalFormatting>
  <conditionalFormatting sqref="BX538">
    <cfRule type="cellIs" dxfId="4087" priority="1075" stopIfTrue="1" operator="greaterThan">
      <formula>0.03</formula>
    </cfRule>
    <cfRule type="cellIs" dxfId="4086" priority="1076" stopIfTrue="1" operator="lessThan">
      <formula>-0.03</formula>
    </cfRule>
  </conditionalFormatting>
  <conditionalFormatting sqref="BW538 BW540 BW542">
    <cfRule type="cellIs" dxfId="4085" priority="1073" stopIfTrue="1" operator="greaterThan">
      <formula>0.03</formula>
    </cfRule>
    <cfRule type="cellIs" dxfId="4084" priority="1074" stopIfTrue="1" operator="lessThan">
      <formula>-0.03</formula>
    </cfRule>
  </conditionalFormatting>
  <conditionalFormatting sqref="CA538">
    <cfRule type="cellIs" dxfId="4083" priority="1065" stopIfTrue="1" operator="greaterThan">
      <formula>0.03</formula>
    </cfRule>
    <cfRule type="cellIs" dxfId="4082" priority="1066" stopIfTrue="1" operator="lessThan">
      <formula>-0.03</formula>
    </cfRule>
  </conditionalFormatting>
  <conditionalFormatting sqref="BI538">
    <cfRule type="cellIs" dxfId="4081" priority="1067" stopIfTrue="1" operator="greaterThan">
      <formula>0.03</formula>
    </cfRule>
    <cfRule type="cellIs" dxfId="4080" priority="1068" stopIfTrue="1" operator="lessThan">
      <formula>-0.03</formula>
    </cfRule>
  </conditionalFormatting>
  <conditionalFormatting sqref="BJ538">
    <cfRule type="cellIs" dxfId="4079" priority="1063" stopIfTrue="1" operator="greaterThan">
      <formula>0.03</formula>
    </cfRule>
    <cfRule type="cellIs" dxfId="4078" priority="1064" stopIfTrue="1" operator="lessThan">
      <formula>-0.03</formula>
    </cfRule>
  </conditionalFormatting>
  <conditionalFormatting sqref="CB538">
    <cfRule type="cellIs" dxfId="4077" priority="1061" stopIfTrue="1" operator="greaterThan">
      <formula>0.03</formula>
    </cfRule>
    <cfRule type="cellIs" dxfId="4076" priority="1062" stopIfTrue="1" operator="lessThan">
      <formula>-0.03</formula>
    </cfRule>
  </conditionalFormatting>
  <conditionalFormatting sqref="CF538">
    <cfRule type="cellIs" dxfId="4075" priority="1059" stopIfTrue="1" operator="greaterThan">
      <formula>0.03</formula>
    </cfRule>
    <cfRule type="cellIs" dxfId="4074" priority="1060" stopIfTrue="1" operator="lessThan">
      <formula>-0.03</formula>
    </cfRule>
  </conditionalFormatting>
  <conditionalFormatting sqref="CE538 CE540 CE542">
    <cfRule type="cellIs" dxfId="4073" priority="1057" stopIfTrue="1" operator="greaterThan">
      <formula>0.03</formula>
    </cfRule>
    <cfRule type="cellIs" dxfId="4072" priority="1058" stopIfTrue="1" operator="lessThan">
      <formula>-0.03</formula>
    </cfRule>
  </conditionalFormatting>
  <conditionalFormatting sqref="CE538:CH538">
    <cfRule type="cellIs" dxfId="4071" priority="1055" stopIfTrue="1" operator="greaterThan">
      <formula>0.03</formula>
    </cfRule>
    <cfRule type="cellIs" dxfId="4070" priority="1056" stopIfTrue="1" operator="lessThan">
      <formula>-0.03</formula>
    </cfRule>
  </conditionalFormatting>
  <conditionalFormatting sqref="CH538">
    <cfRule type="cellIs" dxfId="4069" priority="1053" stopIfTrue="1" operator="greaterThan">
      <formula>0.03</formula>
    </cfRule>
    <cfRule type="cellIs" dxfId="4068" priority="1054" stopIfTrue="1" operator="lessThan">
      <formula>-0.03</formula>
    </cfRule>
  </conditionalFormatting>
  <conditionalFormatting sqref="CG538 CG540 CG542">
    <cfRule type="cellIs" dxfId="4067" priority="1051" stopIfTrue="1" operator="greaterThan">
      <formula>0.03</formula>
    </cfRule>
    <cfRule type="cellIs" dxfId="4066" priority="1052" stopIfTrue="1" operator="lessThan">
      <formula>-0.03</formula>
    </cfRule>
  </conditionalFormatting>
  <conditionalFormatting sqref="BP538">
    <cfRule type="cellIs" dxfId="4065" priority="1049" stopIfTrue="1" operator="greaterThan">
      <formula>0.03</formula>
    </cfRule>
    <cfRule type="cellIs" dxfId="4064" priority="1050" stopIfTrue="1" operator="lessThan">
      <formula>-0.03</formula>
    </cfRule>
  </conditionalFormatting>
  <conditionalFormatting sqref="BO538:BR538">
    <cfRule type="cellIs" dxfId="4063" priority="1045" stopIfTrue="1" operator="greaterThan">
      <formula>0.03</formula>
    </cfRule>
    <cfRule type="cellIs" dxfId="4062" priority="1046" stopIfTrue="1" operator="lessThan">
      <formula>-0.03</formula>
    </cfRule>
  </conditionalFormatting>
  <conditionalFormatting sqref="BO538 BO540 BO542">
    <cfRule type="cellIs" dxfId="4061" priority="1047" stopIfTrue="1" operator="greaterThan">
      <formula>0.03</formula>
    </cfRule>
    <cfRule type="cellIs" dxfId="4060" priority="1048" stopIfTrue="1" operator="lessThan">
      <formula>-0.03</formula>
    </cfRule>
  </conditionalFormatting>
  <conditionalFormatting sqref="BR538">
    <cfRule type="cellIs" dxfId="4059" priority="1043" stopIfTrue="1" operator="greaterThan">
      <formula>0.03</formula>
    </cfRule>
    <cfRule type="cellIs" dxfId="4058" priority="1044" stopIfTrue="1" operator="lessThan">
      <formula>-0.03</formula>
    </cfRule>
  </conditionalFormatting>
  <conditionalFormatting sqref="CC538 CC540 CC542">
    <cfRule type="cellIs" dxfId="4057" priority="1039" stopIfTrue="1" operator="lessThan">
      <formula>-0.03</formula>
    </cfRule>
    <cfRule type="cellIs" dxfId="4056" priority="1040" stopIfTrue="1" operator="greaterThan">
      <formula>0.03</formula>
    </cfRule>
  </conditionalFormatting>
  <conditionalFormatting sqref="CD538">
    <cfRule type="cellIs" dxfId="4055" priority="1037" stopIfTrue="1" operator="greaterThan">
      <formula>0.03</formula>
    </cfRule>
    <cfRule type="cellIs" dxfId="4054" priority="1038" stopIfTrue="1" operator="lessThan">
      <formula>-0.03</formula>
    </cfRule>
  </conditionalFormatting>
  <conditionalFormatting sqref="BQ544 BQ546 BQ548">
    <cfRule type="cellIs" dxfId="4053" priority="981" stopIfTrue="1" operator="greaterThan">
      <formula>0.03</formula>
    </cfRule>
    <cfRule type="cellIs" dxfId="4052" priority="982" stopIfTrue="1" operator="lessThan">
      <formula>-0.03</formula>
    </cfRule>
  </conditionalFormatting>
  <conditionalFormatting sqref="BK544 BK546 BK548">
    <cfRule type="cellIs" dxfId="4051" priority="1029" stopIfTrue="1" operator="greaterThan">
      <formula>0.03</formula>
    </cfRule>
    <cfRule type="cellIs" dxfId="4050" priority="1030" stopIfTrue="1" operator="lessThan">
      <formula>-0.03</formula>
    </cfRule>
  </conditionalFormatting>
  <conditionalFormatting sqref="BL544">
    <cfRule type="cellIs" dxfId="4049" priority="1031" stopIfTrue="1" operator="greaterThan">
      <formula>0.03</formula>
    </cfRule>
    <cfRule type="cellIs" dxfId="4048" priority="1032" stopIfTrue="1" operator="lessThan">
      <formula>-0.03</formula>
    </cfRule>
  </conditionalFormatting>
  <conditionalFormatting sqref="BF544:BH544">
    <cfRule type="cellIs" dxfId="4047" priority="1035" stopIfTrue="1" operator="greaterThan">
      <formula>0.03</formula>
    </cfRule>
    <cfRule type="cellIs" dxfId="4046" priority="1036" stopIfTrue="1" operator="lessThan">
      <formula>-0.03</formula>
    </cfRule>
  </conditionalFormatting>
  <conditionalFormatting sqref="BE544 BE546 BE548">
    <cfRule type="cellIs" dxfId="4045" priority="1033" stopIfTrue="1" operator="greaterThan">
      <formula>0.03</formula>
    </cfRule>
    <cfRule type="cellIs" dxfId="4044" priority="1034" stopIfTrue="1" operator="lessThan">
      <formula>-0.03</formula>
    </cfRule>
  </conditionalFormatting>
  <conditionalFormatting sqref="BN544">
    <cfRule type="cellIs" dxfId="4043" priority="1025" stopIfTrue="1" operator="greaterThan">
      <formula>0.03</formula>
    </cfRule>
    <cfRule type="cellIs" dxfId="4042" priority="1026" stopIfTrue="1" operator="lessThan">
      <formula>-0.03</formula>
    </cfRule>
  </conditionalFormatting>
  <conditionalFormatting sqref="BM544 BM546 BM548">
    <cfRule type="cellIs" dxfId="4041" priority="1027" stopIfTrue="1" operator="greaterThan">
      <formula>0.03</formula>
    </cfRule>
    <cfRule type="cellIs" dxfId="4040" priority="1028" stopIfTrue="1" operator="lessThan">
      <formula>-0.03</formula>
    </cfRule>
  </conditionalFormatting>
  <conditionalFormatting sqref="BV544">
    <cfRule type="cellIs" dxfId="4039" priority="1021" stopIfTrue="1" operator="greaterThan">
      <formula>0.03</formula>
    </cfRule>
    <cfRule type="cellIs" dxfId="4038" priority="1022" stopIfTrue="1" operator="lessThan">
      <formula>-0.03</formula>
    </cfRule>
  </conditionalFormatting>
  <conditionalFormatting sqref="BU544 BU546 BU548">
    <cfRule type="cellIs" dxfId="4037" priority="1023" stopIfTrue="1" operator="greaterThan">
      <formula>0.03</formula>
    </cfRule>
    <cfRule type="cellIs" dxfId="4036" priority="1024" stopIfTrue="1" operator="lessThan">
      <formula>-0.03</formula>
    </cfRule>
  </conditionalFormatting>
  <conditionalFormatting sqref="BT544">
    <cfRule type="cellIs" dxfId="4035" priority="1017" stopIfTrue="1" operator="greaterThan">
      <formula>0.03</formula>
    </cfRule>
    <cfRule type="cellIs" dxfId="4034" priority="1018" stopIfTrue="1" operator="lessThan">
      <formula>-0.03</formula>
    </cfRule>
  </conditionalFormatting>
  <conditionalFormatting sqref="BS544 BS546 BS548">
    <cfRule type="cellIs" dxfId="4033" priority="1019" stopIfTrue="1" operator="greaterThan">
      <formula>0.03</formula>
    </cfRule>
    <cfRule type="cellIs" dxfId="4032" priority="1020" stopIfTrue="1" operator="lessThan">
      <formula>-0.03</formula>
    </cfRule>
  </conditionalFormatting>
  <conditionalFormatting sqref="BY544">
    <cfRule type="cellIs" dxfId="4031" priority="1011" stopIfTrue="1" operator="greaterThan">
      <formula>0.03</formula>
    </cfRule>
    <cfRule type="cellIs" dxfId="4030" priority="1012" stopIfTrue="1" operator="lessThan">
      <formula>-0.03</formula>
    </cfRule>
  </conditionalFormatting>
  <conditionalFormatting sqref="BZ544">
    <cfRule type="cellIs" dxfId="4029" priority="1009" stopIfTrue="1" operator="greaterThan">
      <formula>0.03</formula>
    </cfRule>
    <cfRule type="cellIs" dxfId="4028" priority="1010" stopIfTrue="1" operator="lessThan">
      <formula>-0.03</formula>
    </cfRule>
  </conditionalFormatting>
  <conditionalFormatting sqref="BX544">
    <cfRule type="cellIs" dxfId="4027" priority="1015" stopIfTrue="1" operator="greaterThan">
      <formula>0.03</formula>
    </cfRule>
    <cfRule type="cellIs" dxfId="4026" priority="1016" stopIfTrue="1" operator="lessThan">
      <formula>-0.03</formula>
    </cfRule>
  </conditionalFormatting>
  <conditionalFormatting sqref="BW544 BW546 BW548">
    <cfRule type="cellIs" dxfId="4025" priority="1013" stopIfTrue="1" operator="greaterThan">
      <formula>0.03</formula>
    </cfRule>
    <cfRule type="cellIs" dxfId="4024" priority="1014" stopIfTrue="1" operator="lessThan">
      <formula>-0.03</formula>
    </cfRule>
  </conditionalFormatting>
  <conditionalFormatting sqref="CA544">
    <cfRule type="cellIs" dxfId="4023" priority="1005" stopIfTrue="1" operator="greaterThan">
      <formula>0.03</formula>
    </cfRule>
    <cfRule type="cellIs" dxfId="4022" priority="1006" stopIfTrue="1" operator="lessThan">
      <formula>-0.03</formula>
    </cfRule>
  </conditionalFormatting>
  <conditionalFormatting sqref="BI544">
    <cfRule type="cellIs" dxfId="4021" priority="1007" stopIfTrue="1" operator="greaterThan">
      <formula>0.03</formula>
    </cfRule>
    <cfRule type="cellIs" dxfId="4020" priority="1008" stopIfTrue="1" operator="lessThan">
      <formula>-0.03</formula>
    </cfRule>
  </conditionalFormatting>
  <conditionalFormatting sqref="BJ544">
    <cfRule type="cellIs" dxfId="4019" priority="1003" stopIfTrue="1" operator="greaterThan">
      <formula>0.03</formula>
    </cfRule>
    <cfRule type="cellIs" dxfId="4018" priority="1004" stopIfTrue="1" operator="lessThan">
      <formula>-0.03</formula>
    </cfRule>
  </conditionalFormatting>
  <conditionalFormatting sqref="CB544">
    <cfRule type="cellIs" dxfId="4017" priority="1001" stopIfTrue="1" operator="greaterThan">
      <formula>0.03</formula>
    </cfRule>
    <cfRule type="cellIs" dxfId="4016" priority="1002" stopIfTrue="1" operator="lessThan">
      <formula>-0.03</formula>
    </cfRule>
  </conditionalFormatting>
  <conditionalFormatting sqref="CF544">
    <cfRule type="cellIs" dxfId="4015" priority="999" stopIfTrue="1" operator="greaterThan">
      <formula>0.03</formula>
    </cfRule>
    <cfRule type="cellIs" dxfId="4014" priority="1000" stopIfTrue="1" operator="lessThan">
      <formula>-0.03</formula>
    </cfRule>
  </conditionalFormatting>
  <conditionalFormatting sqref="CE544 CE546 CE548">
    <cfRule type="cellIs" dxfId="4013" priority="997" stopIfTrue="1" operator="greaterThan">
      <formula>0.03</formula>
    </cfRule>
    <cfRule type="cellIs" dxfId="4012" priority="998" stopIfTrue="1" operator="lessThan">
      <formula>-0.03</formula>
    </cfRule>
  </conditionalFormatting>
  <conditionalFormatting sqref="CE544:CH544">
    <cfRule type="cellIs" dxfId="4011" priority="995" stopIfTrue="1" operator="greaterThan">
      <formula>0.03</formula>
    </cfRule>
    <cfRule type="cellIs" dxfId="4010" priority="996" stopIfTrue="1" operator="lessThan">
      <formula>-0.03</formula>
    </cfRule>
  </conditionalFormatting>
  <conditionalFormatting sqref="CH544">
    <cfRule type="cellIs" dxfId="4009" priority="993" stopIfTrue="1" operator="greaterThan">
      <formula>0.03</formula>
    </cfRule>
    <cfRule type="cellIs" dxfId="4008" priority="994" stopIfTrue="1" operator="lessThan">
      <formula>-0.03</formula>
    </cfRule>
  </conditionalFormatting>
  <conditionalFormatting sqref="CG544 CG546 CG548">
    <cfRule type="cellIs" dxfId="4007" priority="991" stopIfTrue="1" operator="greaterThan">
      <formula>0.03</formula>
    </cfRule>
    <cfRule type="cellIs" dxfId="4006" priority="992" stopIfTrue="1" operator="lessThan">
      <formula>-0.03</formula>
    </cfRule>
  </conditionalFormatting>
  <conditionalFormatting sqref="BP544">
    <cfRule type="cellIs" dxfId="4005" priority="989" stopIfTrue="1" operator="greaterThan">
      <formula>0.03</formula>
    </cfRule>
    <cfRule type="cellIs" dxfId="4004" priority="990" stopIfTrue="1" operator="lessThan">
      <formula>-0.03</formula>
    </cfRule>
  </conditionalFormatting>
  <conditionalFormatting sqref="BO544:BR544">
    <cfRule type="cellIs" dxfId="4003" priority="985" stopIfTrue="1" operator="greaterThan">
      <formula>0.03</formula>
    </cfRule>
    <cfRule type="cellIs" dxfId="4002" priority="986" stopIfTrue="1" operator="lessThan">
      <formula>-0.03</formula>
    </cfRule>
  </conditionalFormatting>
  <conditionalFormatting sqref="BO544 BO546 BO548">
    <cfRule type="cellIs" dxfId="4001" priority="987" stopIfTrue="1" operator="greaterThan">
      <formula>0.03</formula>
    </cfRule>
    <cfRule type="cellIs" dxfId="4000" priority="988" stopIfTrue="1" operator="lessThan">
      <formula>-0.03</formula>
    </cfRule>
  </conditionalFormatting>
  <conditionalFormatting sqref="BR544">
    <cfRule type="cellIs" dxfId="3999" priority="983" stopIfTrue="1" operator="greaterThan">
      <formula>0.03</formula>
    </cfRule>
    <cfRule type="cellIs" dxfId="3998" priority="984" stopIfTrue="1" operator="lessThan">
      <formula>-0.03</formula>
    </cfRule>
  </conditionalFormatting>
  <conditionalFormatting sqref="CC544 CC546 CC548">
    <cfRule type="cellIs" dxfId="3997" priority="979" stopIfTrue="1" operator="lessThan">
      <formula>-0.03</formula>
    </cfRule>
    <cfRule type="cellIs" dxfId="3996" priority="980" stopIfTrue="1" operator="greaterThan">
      <formula>0.03</formula>
    </cfRule>
  </conditionalFormatting>
  <conditionalFormatting sqref="CD544">
    <cfRule type="cellIs" dxfId="3995" priority="977" stopIfTrue="1" operator="greaterThan">
      <formula>0.03</formula>
    </cfRule>
    <cfRule type="cellIs" dxfId="3994" priority="978" stopIfTrue="1" operator="lessThan">
      <formula>-0.03</formula>
    </cfRule>
  </conditionalFormatting>
  <conditionalFormatting sqref="BQ478 BQ480 BQ482">
    <cfRule type="cellIs" dxfId="3993" priority="921" stopIfTrue="1" operator="greaterThan">
      <formula>0.03</formula>
    </cfRule>
    <cfRule type="cellIs" dxfId="3992" priority="922" stopIfTrue="1" operator="lessThan">
      <formula>-0.03</formula>
    </cfRule>
  </conditionalFormatting>
  <conditionalFormatting sqref="BK478 BK480 BK482">
    <cfRule type="cellIs" dxfId="3991" priority="969" stopIfTrue="1" operator="greaterThan">
      <formula>0.03</formula>
    </cfRule>
    <cfRule type="cellIs" dxfId="3990" priority="970" stopIfTrue="1" operator="lessThan">
      <formula>-0.03</formula>
    </cfRule>
  </conditionalFormatting>
  <conditionalFormatting sqref="BL478">
    <cfRule type="cellIs" dxfId="3989" priority="971" stopIfTrue="1" operator="greaterThan">
      <formula>0.03</formula>
    </cfRule>
    <cfRule type="cellIs" dxfId="3988" priority="972" stopIfTrue="1" operator="lessThan">
      <formula>-0.03</formula>
    </cfRule>
  </conditionalFormatting>
  <conditionalFormatting sqref="BF478:BH478">
    <cfRule type="cellIs" dxfId="3987" priority="975" stopIfTrue="1" operator="greaterThan">
      <formula>0.03</formula>
    </cfRule>
    <cfRule type="cellIs" dxfId="3986" priority="976" stopIfTrue="1" operator="lessThan">
      <formula>-0.03</formula>
    </cfRule>
  </conditionalFormatting>
  <conditionalFormatting sqref="BE478 BE480 BE482">
    <cfRule type="cellIs" dxfId="3985" priority="973" stopIfTrue="1" operator="greaterThan">
      <formula>0.03</formula>
    </cfRule>
    <cfRule type="cellIs" dxfId="3984" priority="974" stopIfTrue="1" operator="lessThan">
      <formula>-0.03</formula>
    </cfRule>
  </conditionalFormatting>
  <conditionalFormatting sqref="BN478">
    <cfRule type="cellIs" dxfId="3983" priority="965" stopIfTrue="1" operator="greaterThan">
      <formula>0.03</formula>
    </cfRule>
    <cfRule type="cellIs" dxfId="3982" priority="966" stopIfTrue="1" operator="lessThan">
      <formula>-0.03</formula>
    </cfRule>
  </conditionalFormatting>
  <conditionalFormatting sqref="BM478 BM480 BM482">
    <cfRule type="cellIs" dxfId="3981" priority="967" stopIfTrue="1" operator="greaterThan">
      <formula>0.03</formula>
    </cfRule>
    <cfRule type="cellIs" dxfId="3980" priority="968" stopIfTrue="1" operator="lessThan">
      <formula>-0.03</formula>
    </cfRule>
  </conditionalFormatting>
  <conditionalFormatting sqref="BV478">
    <cfRule type="cellIs" dxfId="3979" priority="961" stopIfTrue="1" operator="greaterThan">
      <formula>0.03</formula>
    </cfRule>
    <cfRule type="cellIs" dxfId="3978" priority="962" stopIfTrue="1" operator="lessThan">
      <formula>-0.03</formula>
    </cfRule>
  </conditionalFormatting>
  <conditionalFormatting sqref="BU478 BU480 BU482">
    <cfRule type="cellIs" dxfId="3977" priority="963" stopIfTrue="1" operator="greaterThan">
      <formula>0.03</formula>
    </cfRule>
    <cfRule type="cellIs" dxfId="3976" priority="964" stopIfTrue="1" operator="lessThan">
      <formula>-0.03</formula>
    </cfRule>
  </conditionalFormatting>
  <conditionalFormatting sqref="BT478">
    <cfRule type="cellIs" dxfId="3975" priority="957" stopIfTrue="1" operator="greaterThan">
      <formula>0.03</formula>
    </cfRule>
    <cfRule type="cellIs" dxfId="3974" priority="958" stopIfTrue="1" operator="lessThan">
      <formula>-0.03</formula>
    </cfRule>
  </conditionalFormatting>
  <conditionalFormatting sqref="BS478 BS480 BS482">
    <cfRule type="cellIs" dxfId="3973" priority="959" stopIfTrue="1" operator="greaterThan">
      <formula>0.03</formula>
    </cfRule>
    <cfRule type="cellIs" dxfId="3972" priority="960" stopIfTrue="1" operator="lessThan">
      <formula>-0.03</formula>
    </cfRule>
  </conditionalFormatting>
  <conditionalFormatting sqref="BY478">
    <cfRule type="cellIs" dxfId="3971" priority="951" stopIfTrue="1" operator="greaterThan">
      <formula>0.03</formula>
    </cfRule>
    <cfRule type="cellIs" dxfId="3970" priority="952" stopIfTrue="1" operator="lessThan">
      <formula>-0.03</formula>
    </cfRule>
  </conditionalFormatting>
  <conditionalFormatting sqref="BZ478">
    <cfRule type="cellIs" dxfId="3969" priority="949" stopIfTrue="1" operator="greaterThan">
      <formula>0.03</formula>
    </cfRule>
    <cfRule type="cellIs" dxfId="3968" priority="950" stopIfTrue="1" operator="lessThan">
      <formula>-0.03</formula>
    </cfRule>
  </conditionalFormatting>
  <conditionalFormatting sqref="BX478">
    <cfRule type="cellIs" dxfId="3967" priority="955" stopIfTrue="1" operator="greaterThan">
      <formula>0.03</formula>
    </cfRule>
    <cfRule type="cellIs" dxfId="3966" priority="956" stopIfTrue="1" operator="lessThan">
      <formula>-0.03</formula>
    </cfRule>
  </conditionalFormatting>
  <conditionalFormatting sqref="BW478 BW480 BW482">
    <cfRule type="cellIs" dxfId="3965" priority="953" stopIfTrue="1" operator="greaterThan">
      <formula>0.03</formula>
    </cfRule>
    <cfRule type="cellIs" dxfId="3964" priority="954" stopIfTrue="1" operator="lessThan">
      <formula>-0.03</formula>
    </cfRule>
  </conditionalFormatting>
  <conditionalFormatting sqref="CA478">
    <cfRule type="cellIs" dxfId="3963" priority="945" stopIfTrue="1" operator="greaterThan">
      <formula>0.03</formula>
    </cfRule>
    <cfRule type="cellIs" dxfId="3962" priority="946" stopIfTrue="1" operator="lessThan">
      <formula>-0.03</formula>
    </cfRule>
  </conditionalFormatting>
  <conditionalFormatting sqref="BI478">
    <cfRule type="cellIs" dxfId="3961" priority="947" stopIfTrue="1" operator="greaterThan">
      <formula>0.03</formula>
    </cfRule>
    <cfRule type="cellIs" dxfId="3960" priority="948" stopIfTrue="1" operator="lessThan">
      <formula>-0.03</formula>
    </cfRule>
  </conditionalFormatting>
  <conditionalFormatting sqref="BJ478">
    <cfRule type="cellIs" dxfId="3959" priority="943" stopIfTrue="1" operator="greaterThan">
      <formula>0.03</formula>
    </cfRule>
    <cfRule type="cellIs" dxfId="3958" priority="944" stopIfTrue="1" operator="lessThan">
      <formula>-0.03</formula>
    </cfRule>
  </conditionalFormatting>
  <conditionalFormatting sqref="CB478">
    <cfRule type="cellIs" dxfId="3957" priority="941" stopIfTrue="1" operator="greaterThan">
      <formula>0.03</formula>
    </cfRule>
    <cfRule type="cellIs" dxfId="3956" priority="942" stopIfTrue="1" operator="lessThan">
      <formula>-0.03</formula>
    </cfRule>
  </conditionalFormatting>
  <conditionalFormatting sqref="CF478">
    <cfRule type="cellIs" dxfId="3955" priority="939" stopIfTrue="1" operator="greaterThan">
      <formula>0.03</formula>
    </cfRule>
    <cfRule type="cellIs" dxfId="3954" priority="940" stopIfTrue="1" operator="lessThan">
      <formula>-0.03</formula>
    </cfRule>
  </conditionalFormatting>
  <conditionalFormatting sqref="CE478 CE480 CE482">
    <cfRule type="cellIs" dxfId="3953" priority="937" stopIfTrue="1" operator="greaterThan">
      <formula>0.03</formula>
    </cfRule>
    <cfRule type="cellIs" dxfId="3952" priority="938" stopIfTrue="1" operator="lessThan">
      <formula>-0.03</formula>
    </cfRule>
  </conditionalFormatting>
  <conditionalFormatting sqref="CE478:CH478">
    <cfRule type="cellIs" dxfId="3951" priority="935" stopIfTrue="1" operator="greaterThan">
      <formula>0.03</formula>
    </cfRule>
    <cfRule type="cellIs" dxfId="3950" priority="936" stopIfTrue="1" operator="lessThan">
      <formula>-0.03</formula>
    </cfRule>
  </conditionalFormatting>
  <conditionalFormatting sqref="CH478">
    <cfRule type="cellIs" dxfId="3949" priority="933" stopIfTrue="1" operator="greaterThan">
      <formula>0.03</formula>
    </cfRule>
    <cfRule type="cellIs" dxfId="3948" priority="934" stopIfTrue="1" operator="lessThan">
      <formula>-0.03</formula>
    </cfRule>
  </conditionalFormatting>
  <conditionalFormatting sqref="CG478 CG480 CG482">
    <cfRule type="cellIs" dxfId="3947" priority="931" stopIfTrue="1" operator="greaterThan">
      <formula>0.03</formula>
    </cfRule>
    <cfRule type="cellIs" dxfId="3946" priority="932" stopIfTrue="1" operator="lessThan">
      <formula>-0.03</formula>
    </cfRule>
  </conditionalFormatting>
  <conditionalFormatting sqref="BP478">
    <cfRule type="cellIs" dxfId="3945" priority="929" stopIfTrue="1" operator="greaterThan">
      <formula>0.03</formula>
    </cfRule>
    <cfRule type="cellIs" dxfId="3944" priority="930" stopIfTrue="1" operator="lessThan">
      <formula>-0.03</formula>
    </cfRule>
  </conditionalFormatting>
  <conditionalFormatting sqref="BO478:BR478">
    <cfRule type="cellIs" dxfId="3943" priority="925" stopIfTrue="1" operator="greaterThan">
      <formula>0.03</formula>
    </cfRule>
    <cfRule type="cellIs" dxfId="3942" priority="926" stopIfTrue="1" operator="lessThan">
      <formula>-0.03</formula>
    </cfRule>
  </conditionalFormatting>
  <conditionalFormatting sqref="BO478 BO480 BO482">
    <cfRule type="cellIs" dxfId="3941" priority="927" stopIfTrue="1" operator="greaterThan">
      <formula>0.03</formula>
    </cfRule>
    <cfRule type="cellIs" dxfId="3940" priority="928" stopIfTrue="1" operator="lessThan">
      <formula>-0.03</formula>
    </cfRule>
  </conditionalFormatting>
  <conditionalFormatting sqref="BR478">
    <cfRule type="cellIs" dxfId="3939" priority="923" stopIfTrue="1" operator="greaterThan">
      <formula>0.03</formula>
    </cfRule>
    <cfRule type="cellIs" dxfId="3938" priority="924" stopIfTrue="1" operator="lessThan">
      <formula>-0.03</formula>
    </cfRule>
  </conditionalFormatting>
  <conditionalFormatting sqref="CC478 CC480 CC482">
    <cfRule type="cellIs" dxfId="3937" priority="919" stopIfTrue="1" operator="lessThan">
      <formula>-0.03</formula>
    </cfRule>
    <cfRule type="cellIs" dxfId="3936" priority="920" stopIfTrue="1" operator="greaterThan">
      <formula>0.03</formula>
    </cfRule>
  </conditionalFormatting>
  <conditionalFormatting sqref="CD478">
    <cfRule type="cellIs" dxfId="3935" priority="917" stopIfTrue="1" operator="greaterThan">
      <formula>0.03</formula>
    </cfRule>
    <cfRule type="cellIs" dxfId="3934" priority="918" stopIfTrue="1" operator="lessThan">
      <formula>-0.03</formula>
    </cfRule>
  </conditionalFormatting>
  <conditionalFormatting sqref="BK82 BK84 BK86">
    <cfRule type="cellIs" dxfId="3933" priority="909" stopIfTrue="1" operator="greaterThan">
      <formula>0.03</formula>
    </cfRule>
    <cfRule type="cellIs" dxfId="3932" priority="910" stopIfTrue="1" operator="lessThan">
      <formula>-0.03</formula>
    </cfRule>
  </conditionalFormatting>
  <conditionalFormatting sqref="BL82">
    <cfRule type="cellIs" dxfId="3931" priority="911" stopIfTrue="1" operator="greaterThan">
      <formula>0.03</formula>
    </cfRule>
    <cfRule type="cellIs" dxfId="3930" priority="912" stopIfTrue="1" operator="lessThan">
      <formula>-0.03</formula>
    </cfRule>
  </conditionalFormatting>
  <conditionalFormatting sqref="BF82:BH82">
    <cfRule type="cellIs" dxfId="3929" priority="915" stopIfTrue="1" operator="greaterThan">
      <formula>0.03</formula>
    </cfRule>
    <cfRule type="cellIs" dxfId="3928" priority="916" stopIfTrue="1" operator="lessThan">
      <formula>-0.03</formula>
    </cfRule>
  </conditionalFormatting>
  <conditionalFormatting sqref="BE82 BE84 BE86">
    <cfRule type="cellIs" dxfId="3927" priority="913" stopIfTrue="1" operator="greaterThan">
      <formula>0.03</formula>
    </cfRule>
    <cfRule type="cellIs" dxfId="3926" priority="914" stopIfTrue="1" operator="lessThan">
      <formula>-0.03</formula>
    </cfRule>
  </conditionalFormatting>
  <conditionalFormatting sqref="BN82">
    <cfRule type="cellIs" dxfId="3925" priority="905" stopIfTrue="1" operator="greaterThan">
      <formula>0.03</formula>
    </cfRule>
    <cfRule type="cellIs" dxfId="3924" priority="906" stopIfTrue="1" operator="lessThan">
      <formula>-0.03</formula>
    </cfRule>
  </conditionalFormatting>
  <conditionalFormatting sqref="BM82 BM84 BM86">
    <cfRule type="cellIs" dxfId="3923" priority="907" stopIfTrue="1" operator="greaterThan">
      <formula>0.03</formula>
    </cfRule>
    <cfRule type="cellIs" dxfId="3922" priority="908" stopIfTrue="1" operator="lessThan">
      <formula>-0.03</formula>
    </cfRule>
  </conditionalFormatting>
  <conditionalFormatting sqref="BV82">
    <cfRule type="cellIs" dxfId="3921" priority="901" stopIfTrue="1" operator="greaterThan">
      <formula>0.03</formula>
    </cfRule>
    <cfRule type="cellIs" dxfId="3920" priority="902" stopIfTrue="1" operator="lessThan">
      <formula>-0.03</formula>
    </cfRule>
  </conditionalFormatting>
  <conditionalFormatting sqref="BU82 BU84 BU86">
    <cfRule type="cellIs" dxfId="3919" priority="903" stopIfTrue="1" operator="greaterThan">
      <formula>0.03</formula>
    </cfRule>
    <cfRule type="cellIs" dxfId="3918" priority="904" stopIfTrue="1" operator="lessThan">
      <formula>-0.03</formula>
    </cfRule>
  </conditionalFormatting>
  <conditionalFormatting sqref="BT82">
    <cfRule type="cellIs" dxfId="3917" priority="897" stopIfTrue="1" operator="greaterThan">
      <formula>0.03</formula>
    </cfRule>
    <cfRule type="cellIs" dxfId="3916" priority="898" stopIfTrue="1" operator="lessThan">
      <formula>-0.03</formula>
    </cfRule>
  </conditionalFormatting>
  <conditionalFormatting sqref="BS82 BS84 BS86">
    <cfRule type="cellIs" dxfId="3915" priority="899" stopIfTrue="1" operator="greaterThan">
      <formula>0.03</formula>
    </cfRule>
    <cfRule type="cellIs" dxfId="3914" priority="900" stopIfTrue="1" operator="lessThan">
      <formula>-0.03</formula>
    </cfRule>
  </conditionalFormatting>
  <conditionalFormatting sqref="BY82">
    <cfRule type="cellIs" dxfId="3913" priority="891" stopIfTrue="1" operator="greaterThan">
      <formula>0.03</formula>
    </cfRule>
    <cfRule type="cellIs" dxfId="3912" priority="892" stopIfTrue="1" operator="lessThan">
      <formula>-0.03</formula>
    </cfRule>
  </conditionalFormatting>
  <conditionalFormatting sqref="BZ82">
    <cfRule type="cellIs" dxfId="3911" priority="889" stopIfTrue="1" operator="greaterThan">
      <formula>0.03</formula>
    </cfRule>
    <cfRule type="cellIs" dxfId="3910" priority="890" stopIfTrue="1" operator="lessThan">
      <formula>-0.03</formula>
    </cfRule>
  </conditionalFormatting>
  <conditionalFormatting sqref="BX82">
    <cfRule type="cellIs" dxfId="3909" priority="895" stopIfTrue="1" operator="greaterThan">
      <formula>0.03</formula>
    </cfRule>
    <cfRule type="cellIs" dxfId="3908" priority="896" stopIfTrue="1" operator="lessThan">
      <formula>-0.03</formula>
    </cfRule>
  </conditionalFormatting>
  <conditionalFormatting sqref="BW82 BW84 BW86">
    <cfRule type="cellIs" dxfId="3907" priority="893" stopIfTrue="1" operator="greaterThan">
      <formula>0.03</formula>
    </cfRule>
    <cfRule type="cellIs" dxfId="3906" priority="894" stopIfTrue="1" operator="lessThan">
      <formula>-0.03</formula>
    </cfRule>
  </conditionalFormatting>
  <conditionalFormatting sqref="CA82">
    <cfRule type="cellIs" dxfId="3905" priority="885" stopIfTrue="1" operator="greaterThan">
      <formula>0.03</formula>
    </cfRule>
    <cfRule type="cellIs" dxfId="3904" priority="886" stopIfTrue="1" operator="lessThan">
      <formula>-0.03</formula>
    </cfRule>
  </conditionalFormatting>
  <conditionalFormatting sqref="BI82">
    <cfRule type="cellIs" dxfId="3903" priority="887" stopIfTrue="1" operator="greaterThan">
      <formula>0.03</formula>
    </cfRule>
    <cfRule type="cellIs" dxfId="3902" priority="888" stopIfTrue="1" operator="lessThan">
      <formula>-0.03</formula>
    </cfRule>
  </conditionalFormatting>
  <conditionalFormatting sqref="BJ82">
    <cfRule type="cellIs" dxfId="3901" priority="883" stopIfTrue="1" operator="greaterThan">
      <formula>0.03</formula>
    </cfRule>
    <cfRule type="cellIs" dxfId="3900" priority="884" stopIfTrue="1" operator="lessThan">
      <formula>-0.03</formula>
    </cfRule>
  </conditionalFormatting>
  <conditionalFormatting sqref="CB82">
    <cfRule type="cellIs" dxfId="3899" priority="881" stopIfTrue="1" operator="greaterThan">
      <formula>0.03</formula>
    </cfRule>
    <cfRule type="cellIs" dxfId="3898" priority="882" stopIfTrue="1" operator="lessThan">
      <formula>-0.03</formula>
    </cfRule>
  </conditionalFormatting>
  <conditionalFormatting sqref="CF82">
    <cfRule type="cellIs" dxfId="3897" priority="879" stopIfTrue="1" operator="greaterThan">
      <formula>0.03</formula>
    </cfRule>
    <cfRule type="cellIs" dxfId="3896" priority="880" stopIfTrue="1" operator="lessThan">
      <formula>-0.03</formula>
    </cfRule>
  </conditionalFormatting>
  <conditionalFormatting sqref="CE82 CE84 CE86">
    <cfRule type="cellIs" dxfId="3895" priority="877" stopIfTrue="1" operator="greaterThan">
      <formula>0.03</formula>
    </cfRule>
    <cfRule type="cellIs" dxfId="3894" priority="878" stopIfTrue="1" operator="lessThan">
      <formula>-0.03</formula>
    </cfRule>
  </conditionalFormatting>
  <conditionalFormatting sqref="CE82:CH82">
    <cfRule type="cellIs" dxfId="3893" priority="875" stopIfTrue="1" operator="greaterThan">
      <formula>0.03</formula>
    </cfRule>
    <cfRule type="cellIs" dxfId="3892" priority="876" stopIfTrue="1" operator="lessThan">
      <formula>-0.03</formula>
    </cfRule>
  </conditionalFormatting>
  <conditionalFormatting sqref="CH82">
    <cfRule type="cellIs" dxfId="3891" priority="873" stopIfTrue="1" operator="greaterThan">
      <formula>0.03</formula>
    </cfRule>
    <cfRule type="cellIs" dxfId="3890" priority="874" stopIfTrue="1" operator="lessThan">
      <formula>-0.03</formula>
    </cfRule>
  </conditionalFormatting>
  <conditionalFormatting sqref="CG82 CG84 CG86">
    <cfRule type="cellIs" dxfId="3889" priority="871" stopIfTrue="1" operator="greaterThan">
      <formula>0.03</formula>
    </cfRule>
    <cfRule type="cellIs" dxfId="3888" priority="872" stopIfTrue="1" operator="lessThan">
      <formula>-0.03</formula>
    </cfRule>
  </conditionalFormatting>
  <conditionalFormatting sqref="BP82">
    <cfRule type="cellIs" dxfId="3887" priority="869" stopIfTrue="1" operator="greaterThan">
      <formula>0.03</formula>
    </cfRule>
    <cfRule type="cellIs" dxfId="3886" priority="870" stopIfTrue="1" operator="lessThan">
      <formula>-0.03</formula>
    </cfRule>
  </conditionalFormatting>
  <conditionalFormatting sqref="BO82:BR82">
    <cfRule type="cellIs" dxfId="3885" priority="865" stopIfTrue="1" operator="greaterThan">
      <formula>0.03</formula>
    </cfRule>
    <cfRule type="cellIs" dxfId="3884" priority="866" stopIfTrue="1" operator="lessThan">
      <formula>-0.03</formula>
    </cfRule>
  </conditionalFormatting>
  <conditionalFormatting sqref="BO82 BO84 BO86">
    <cfRule type="cellIs" dxfId="3883" priority="867" stopIfTrue="1" operator="greaterThan">
      <formula>0.03</formula>
    </cfRule>
    <cfRule type="cellIs" dxfId="3882" priority="868" stopIfTrue="1" operator="lessThan">
      <formula>-0.03</formula>
    </cfRule>
  </conditionalFormatting>
  <conditionalFormatting sqref="BR82">
    <cfRule type="cellIs" dxfId="3881" priority="863" stopIfTrue="1" operator="greaterThan">
      <formula>0.03</formula>
    </cfRule>
    <cfRule type="cellIs" dxfId="3880" priority="864" stopIfTrue="1" operator="lessThan">
      <formula>-0.03</formula>
    </cfRule>
  </conditionalFormatting>
  <conditionalFormatting sqref="BQ82 BQ84 BQ86">
    <cfRule type="cellIs" dxfId="3879" priority="861" stopIfTrue="1" operator="greaterThan">
      <formula>0.03</formula>
    </cfRule>
    <cfRule type="cellIs" dxfId="3878" priority="862" stopIfTrue="1" operator="lessThan">
      <formula>-0.03</formula>
    </cfRule>
  </conditionalFormatting>
  <conditionalFormatting sqref="CC82 CC84 CC86">
    <cfRule type="cellIs" dxfId="3877" priority="859" stopIfTrue="1" operator="lessThan">
      <formula>-0.03</formula>
    </cfRule>
    <cfRule type="cellIs" dxfId="3876" priority="860" stopIfTrue="1" operator="greaterThan">
      <formula>0.03</formula>
    </cfRule>
  </conditionalFormatting>
  <conditionalFormatting sqref="CD82">
    <cfRule type="cellIs" dxfId="3875" priority="857" stopIfTrue="1" operator="greaterThan">
      <formula>0.03</formula>
    </cfRule>
    <cfRule type="cellIs" dxfId="3874" priority="858" stopIfTrue="1" operator="lessThan">
      <formula>-0.03</formula>
    </cfRule>
  </conditionalFormatting>
  <conditionalFormatting sqref="BK654">
    <cfRule type="cellIs" dxfId="3873" priority="855" stopIfTrue="1" operator="greaterThan">
      <formula>0.03</formula>
    </cfRule>
    <cfRule type="cellIs" dxfId="3872" priority="856" stopIfTrue="1" operator="lessThan">
      <formula>-0.03</formula>
    </cfRule>
  </conditionalFormatting>
  <conditionalFormatting sqref="BK655 BK665">
    <cfRule type="cellIs" dxfId="3871" priority="853" stopIfTrue="1" operator="greaterThan">
      <formula>0.03</formula>
    </cfRule>
    <cfRule type="cellIs" dxfId="3870" priority="854" stopIfTrue="1" operator="lessThan">
      <formula>-0.03</formula>
    </cfRule>
  </conditionalFormatting>
  <conditionalFormatting sqref="BM654">
    <cfRule type="cellIs" dxfId="3869" priority="851" stopIfTrue="1" operator="greaterThan">
      <formula>0.03</formula>
    </cfRule>
    <cfRule type="cellIs" dxfId="3868" priority="852" stopIfTrue="1" operator="lessThan">
      <formula>-0.03</formula>
    </cfRule>
  </conditionalFormatting>
  <conditionalFormatting sqref="BM655 BM665">
    <cfRule type="cellIs" dxfId="3867" priority="849" stopIfTrue="1" operator="greaterThan">
      <formula>0.03</formula>
    </cfRule>
    <cfRule type="cellIs" dxfId="3866" priority="850" stopIfTrue="1" operator="lessThan">
      <formula>-0.03</formula>
    </cfRule>
  </conditionalFormatting>
  <conditionalFormatting sqref="BO654">
    <cfRule type="cellIs" dxfId="3865" priority="847" stopIfTrue="1" operator="greaterThan">
      <formula>0.03</formula>
    </cfRule>
    <cfRule type="cellIs" dxfId="3864" priority="848" stopIfTrue="1" operator="lessThan">
      <formula>-0.03</formula>
    </cfRule>
  </conditionalFormatting>
  <conditionalFormatting sqref="BO655 BO665">
    <cfRule type="cellIs" dxfId="3863" priority="845" stopIfTrue="1" operator="greaterThan">
      <formula>0.03</formula>
    </cfRule>
    <cfRule type="cellIs" dxfId="3862" priority="846" stopIfTrue="1" operator="lessThan">
      <formula>-0.03</formula>
    </cfRule>
  </conditionalFormatting>
  <conditionalFormatting sqref="BQ654">
    <cfRule type="cellIs" dxfId="3861" priority="843" stopIfTrue="1" operator="greaterThan">
      <formula>0.03</formula>
    </cfRule>
    <cfRule type="cellIs" dxfId="3860" priority="844" stopIfTrue="1" operator="lessThan">
      <formula>-0.03</formula>
    </cfRule>
  </conditionalFormatting>
  <conditionalFormatting sqref="BQ655 BQ665">
    <cfRule type="cellIs" dxfId="3859" priority="841" stopIfTrue="1" operator="greaterThan">
      <formula>0.03</formula>
    </cfRule>
    <cfRule type="cellIs" dxfId="3858" priority="842" stopIfTrue="1" operator="lessThan">
      <formula>-0.03</formula>
    </cfRule>
  </conditionalFormatting>
  <conditionalFormatting sqref="BS654">
    <cfRule type="cellIs" dxfId="3857" priority="839" stopIfTrue="1" operator="greaterThan">
      <formula>0.03</formula>
    </cfRule>
    <cfRule type="cellIs" dxfId="3856" priority="840" stopIfTrue="1" operator="lessThan">
      <formula>-0.03</formula>
    </cfRule>
  </conditionalFormatting>
  <conditionalFormatting sqref="BS655 BS665">
    <cfRule type="cellIs" dxfId="3855" priority="837" stopIfTrue="1" operator="greaterThan">
      <formula>0.03</formula>
    </cfRule>
    <cfRule type="cellIs" dxfId="3854" priority="838" stopIfTrue="1" operator="lessThan">
      <formula>-0.03</formula>
    </cfRule>
  </conditionalFormatting>
  <conditionalFormatting sqref="BU654">
    <cfRule type="cellIs" dxfId="3853" priority="835" stopIfTrue="1" operator="greaterThan">
      <formula>0.03</formula>
    </cfRule>
    <cfRule type="cellIs" dxfId="3852" priority="836" stopIfTrue="1" operator="lessThan">
      <formula>-0.03</formula>
    </cfRule>
  </conditionalFormatting>
  <conditionalFormatting sqref="BU655 BU665">
    <cfRule type="cellIs" dxfId="3851" priority="833" stopIfTrue="1" operator="greaterThan">
      <formula>0.03</formula>
    </cfRule>
    <cfRule type="cellIs" dxfId="3850" priority="834" stopIfTrue="1" operator="lessThan">
      <formula>-0.03</formula>
    </cfRule>
  </conditionalFormatting>
  <conditionalFormatting sqref="BW654">
    <cfRule type="cellIs" dxfId="3849" priority="831" stopIfTrue="1" operator="greaterThan">
      <formula>0.03</formula>
    </cfRule>
    <cfRule type="cellIs" dxfId="3848" priority="832" stopIfTrue="1" operator="lessThan">
      <formula>-0.03</formula>
    </cfRule>
  </conditionalFormatting>
  <conditionalFormatting sqref="BW655 BW665">
    <cfRule type="cellIs" dxfId="3847" priority="829" stopIfTrue="1" operator="greaterThan">
      <formula>0.03</formula>
    </cfRule>
    <cfRule type="cellIs" dxfId="3846" priority="830" stopIfTrue="1" operator="lessThan">
      <formula>-0.03</formula>
    </cfRule>
  </conditionalFormatting>
  <conditionalFormatting sqref="CC654">
    <cfRule type="cellIs" dxfId="3845" priority="827" stopIfTrue="1" operator="greaterThan">
      <formula>0.03</formula>
    </cfRule>
    <cfRule type="cellIs" dxfId="3844" priority="828" stopIfTrue="1" operator="lessThan">
      <formula>-0.03</formula>
    </cfRule>
  </conditionalFormatting>
  <conditionalFormatting sqref="CC655 CC665">
    <cfRule type="cellIs" dxfId="3843" priority="825" stopIfTrue="1" operator="greaterThan">
      <formula>0.03</formula>
    </cfRule>
    <cfRule type="cellIs" dxfId="3842" priority="826" stopIfTrue="1" operator="lessThan">
      <formula>-0.03</formula>
    </cfRule>
  </conditionalFormatting>
  <conditionalFormatting sqref="CE654">
    <cfRule type="cellIs" dxfId="3841" priority="823" stopIfTrue="1" operator="greaterThan">
      <formula>0.03</formula>
    </cfRule>
    <cfRule type="cellIs" dxfId="3840" priority="824" stopIfTrue="1" operator="lessThan">
      <formula>-0.03</formula>
    </cfRule>
  </conditionalFormatting>
  <conditionalFormatting sqref="CE655 CE665">
    <cfRule type="cellIs" dxfId="3839" priority="821" stopIfTrue="1" operator="greaterThan">
      <formula>0.03</formula>
    </cfRule>
    <cfRule type="cellIs" dxfId="3838" priority="822" stopIfTrue="1" operator="lessThan">
      <formula>-0.03</formula>
    </cfRule>
  </conditionalFormatting>
  <conditionalFormatting sqref="CG654">
    <cfRule type="cellIs" dxfId="3837" priority="819" stopIfTrue="1" operator="greaterThan">
      <formula>0.03</formula>
    </cfRule>
    <cfRule type="cellIs" dxfId="3836" priority="820" stopIfTrue="1" operator="lessThan">
      <formula>-0.03</formula>
    </cfRule>
  </conditionalFormatting>
  <conditionalFormatting sqref="CG655 CG665">
    <cfRule type="cellIs" dxfId="3835" priority="817" stopIfTrue="1" operator="greaterThan">
      <formula>0.03</formula>
    </cfRule>
    <cfRule type="cellIs" dxfId="3834" priority="818" stopIfTrue="1" operator="lessThan">
      <formula>-0.03</formula>
    </cfRule>
  </conditionalFormatting>
  <conditionalFormatting sqref="BK607:BK615">
    <cfRule type="cellIs" dxfId="3833" priority="815" stopIfTrue="1" operator="greaterThan">
      <formula>0.03</formula>
    </cfRule>
    <cfRule type="cellIs" dxfId="3832" priority="816" stopIfTrue="1" operator="lessThan">
      <formula>-0.03</formula>
    </cfRule>
  </conditionalFormatting>
  <conditionalFormatting sqref="BM607:BM615">
    <cfRule type="cellIs" dxfId="3831" priority="813" stopIfTrue="1" operator="greaterThan">
      <formula>0.03</formula>
    </cfRule>
    <cfRule type="cellIs" dxfId="3830" priority="814" stopIfTrue="1" operator="lessThan">
      <formula>-0.03</formula>
    </cfRule>
  </conditionalFormatting>
  <conditionalFormatting sqref="BO607:BO615">
    <cfRule type="cellIs" dxfId="3829" priority="811" stopIfTrue="1" operator="greaterThan">
      <formula>0.03</formula>
    </cfRule>
    <cfRule type="cellIs" dxfId="3828" priority="812" stopIfTrue="1" operator="lessThan">
      <formula>-0.03</formula>
    </cfRule>
  </conditionalFormatting>
  <conditionalFormatting sqref="BQ607:BQ615">
    <cfRule type="cellIs" dxfId="3827" priority="809" stopIfTrue="1" operator="greaterThan">
      <formula>0.03</formula>
    </cfRule>
    <cfRule type="cellIs" dxfId="3826" priority="810" stopIfTrue="1" operator="lessThan">
      <formula>-0.03</formula>
    </cfRule>
  </conditionalFormatting>
  <conditionalFormatting sqref="BS607:BS615">
    <cfRule type="cellIs" dxfId="3825" priority="807" stopIfTrue="1" operator="greaterThan">
      <formula>0.03</formula>
    </cfRule>
    <cfRule type="cellIs" dxfId="3824" priority="808" stopIfTrue="1" operator="lessThan">
      <formula>-0.03</formula>
    </cfRule>
  </conditionalFormatting>
  <conditionalFormatting sqref="BU607:BU615">
    <cfRule type="cellIs" dxfId="3823" priority="805" stopIfTrue="1" operator="greaterThan">
      <formula>0.03</formula>
    </cfRule>
    <cfRule type="cellIs" dxfId="3822" priority="806" stopIfTrue="1" operator="lessThan">
      <formula>-0.03</formula>
    </cfRule>
  </conditionalFormatting>
  <conditionalFormatting sqref="BW607:BW615">
    <cfRule type="cellIs" dxfId="3821" priority="803" stopIfTrue="1" operator="greaterThan">
      <formula>0.03</formula>
    </cfRule>
    <cfRule type="cellIs" dxfId="3820" priority="804" stopIfTrue="1" operator="lessThan">
      <formula>-0.03</formula>
    </cfRule>
  </conditionalFormatting>
  <conditionalFormatting sqref="CE607:CE612">
    <cfRule type="cellIs" dxfId="3819" priority="799" stopIfTrue="1" operator="greaterThan">
      <formula>0.03</formula>
    </cfRule>
    <cfRule type="cellIs" dxfId="3818" priority="800" stopIfTrue="1" operator="lessThan">
      <formula>-0.03</formula>
    </cfRule>
  </conditionalFormatting>
  <conditionalFormatting sqref="CE610">
    <cfRule type="cellIs" dxfId="3817" priority="801" stopIfTrue="1" operator="greaterThan">
      <formula>0.03</formula>
    </cfRule>
    <cfRule type="cellIs" dxfId="3816" priority="802" stopIfTrue="1" operator="lessThan">
      <formula>-0.03</formula>
    </cfRule>
  </conditionalFormatting>
  <conditionalFormatting sqref="CE607:CE609">
    <cfRule type="cellIs" dxfId="3815" priority="797" stopIfTrue="1" operator="greaterThan">
      <formula>0.03</formula>
    </cfRule>
    <cfRule type="cellIs" dxfId="3814" priority="798" stopIfTrue="1" operator="lessThan">
      <formula>-0.03</formula>
    </cfRule>
  </conditionalFormatting>
  <conditionalFormatting sqref="CE613:CE615">
    <cfRule type="cellIs" dxfId="3813" priority="795" stopIfTrue="1" operator="greaterThan">
      <formula>0.03</formula>
    </cfRule>
    <cfRule type="cellIs" dxfId="3812" priority="796" stopIfTrue="1" operator="lessThan">
      <formula>-0.03</formula>
    </cfRule>
  </conditionalFormatting>
  <conditionalFormatting sqref="CG607:CG612">
    <cfRule type="cellIs" dxfId="3811" priority="791" stopIfTrue="1" operator="greaterThan">
      <formula>0.03</formula>
    </cfRule>
    <cfRule type="cellIs" dxfId="3810" priority="792" stopIfTrue="1" operator="lessThan">
      <formula>-0.03</formula>
    </cfRule>
  </conditionalFormatting>
  <conditionalFormatting sqref="CG610">
    <cfRule type="cellIs" dxfId="3809" priority="793" stopIfTrue="1" operator="greaterThan">
      <formula>0.03</formula>
    </cfRule>
    <cfRule type="cellIs" dxfId="3808" priority="794" stopIfTrue="1" operator="lessThan">
      <formula>-0.03</formula>
    </cfRule>
  </conditionalFormatting>
  <conditionalFormatting sqref="CG607:CG609">
    <cfRule type="cellIs" dxfId="3807" priority="789" stopIfTrue="1" operator="greaterThan">
      <formula>0.03</formula>
    </cfRule>
    <cfRule type="cellIs" dxfId="3806" priority="790" stopIfTrue="1" operator="lessThan">
      <formula>-0.03</formula>
    </cfRule>
  </conditionalFormatting>
  <conditionalFormatting sqref="CG613:CG615">
    <cfRule type="cellIs" dxfId="3805" priority="787" stopIfTrue="1" operator="greaterThan">
      <formula>0.03</formula>
    </cfRule>
    <cfRule type="cellIs" dxfId="3804" priority="788" stopIfTrue="1" operator="lessThan">
      <formula>-0.03</formula>
    </cfRule>
  </conditionalFormatting>
  <conditionalFormatting sqref="CC607:CC615">
    <cfRule type="cellIs" dxfId="3803" priority="785" stopIfTrue="1" operator="greaterThan">
      <formula>0.03</formula>
    </cfRule>
    <cfRule type="cellIs" dxfId="3802" priority="786" stopIfTrue="1" operator="lessThan">
      <formula>-0.03</formula>
    </cfRule>
  </conditionalFormatting>
  <conditionalFormatting sqref="BL645:BL647">
    <cfRule type="cellIs" dxfId="3801" priority="783" stopIfTrue="1" operator="greaterThan">
      <formula>0.03</formula>
    </cfRule>
    <cfRule type="cellIs" dxfId="3800" priority="784" stopIfTrue="1" operator="lessThan">
      <formula>-0.03</formula>
    </cfRule>
  </conditionalFormatting>
  <conditionalFormatting sqref="BN645:BN647">
    <cfRule type="cellIs" dxfId="3799" priority="781" stopIfTrue="1" operator="greaterThan">
      <formula>0.03</formula>
    </cfRule>
    <cfRule type="cellIs" dxfId="3798" priority="782" stopIfTrue="1" operator="lessThan">
      <formula>-0.03</formula>
    </cfRule>
  </conditionalFormatting>
  <conditionalFormatting sqref="BP645:BP647">
    <cfRule type="cellIs" dxfId="3797" priority="779" stopIfTrue="1" operator="greaterThan">
      <formula>0.03</formula>
    </cfRule>
    <cfRule type="cellIs" dxfId="3796" priority="780" stopIfTrue="1" operator="lessThan">
      <formula>-0.03</formula>
    </cfRule>
  </conditionalFormatting>
  <conditionalFormatting sqref="BF553:BH555">
    <cfRule type="cellIs" dxfId="3795" priority="777" stopIfTrue="1" operator="greaterThan">
      <formula>0.03</formula>
    </cfRule>
    <cfRule type="cellIs" dxfId="3794" priority="778" stopIfTrue="1" operator="lessThan">
      <formula>-0.03</formula>
    </cfRule>
  </conditionalFormatting>
  <conditionalFormatting sqref="BE553:BE561">
    <cfRule type="cellIs" dxfId="3793" priority="775" stopIfTrue="1" operator="greaterThan">
      <formula>0.03</formula>
    </cfRule>
    <cfRule type="cellIs" dxfId="3792" priority="776" stopIfTrue="1" operator="lessThan">
      <formula>-0.03</formula>
    </cfRule>
  </conditionalFormatting>
  <conditionalFormatting sqref="BN556 BP556 BR556">
    <cfRule type="cellIs" dxfId="3791" priority="769" stopIfTrue="1" operator="greaterThan">
      <formula>0.03</formula>
    </cfRule>
    <cfRule type="cellIs" dxfId="3790" priority="770" stopIfTrue="1" operator="lessThan">
      <formula>-0.03</formula>
    </cfRule>
  </conditionalFormatting>
  <conditionalFormatting sqref="BP556">
    <cfRule type="cellIs" dxfId="3789" priority="773" stopIfTrue="1" operator="greaterThan">
      <formula>0.03</formula>
    </cfRule>
    <cfRule type="cellIs" dxfId="3788" priority="774" stopIfTrue="1" operator="lessThan">
      <formula>-0.03</formula>
    </cfRule>
  </conditionalFormatting>
  <conditionalFormatting sqref="BN553:BN555 BP553:BP555 BR553:BR555">
    <cfRule type="cellIs" dxfId="3787" priority="765" stopIfTrue="1" operator="greaterThan">
      <formula>0.03</formula>
    </cfRule>
    <cfRule type="cellIs" dxfId="3786" priority="766" stopIfTrue="1" operator="lessThan">
      <formula>-0.03</formula>
    </cfRule>
  </conditionalFormatting>
  <conditionalFormatting sqref="BE580:BE588">
    <cfRule type="cellIs" dxfId="3785" priority="751" stopIfTrue="1" operator="greaterThan">
      <formula>0.03</formula>
    </cfRule>
    <cfRule type="cellIs" dxfId="3784" priority="752" stopIfTrue="1" operator="lessThan">
      <formula>-0.03</formula>
    </cfRule>
  </conditionalFormatting>
  <conditionalFormatting sqref="BF589:BJ591">
    <cfRule type="cellIs" dxfId="3783" priority="749" stopIfTrue="1" operator="greaterThan">
      <formula>0.03</formula>
    </cfRule>
    <cfRule type="cellIs" dxfId="3782" priority="750" stopIfTrue="1" operator="lessThan">
      <formula>-0.03</formula>
    </cfRule>
  </conditionalFormatting>
  <conditionalFormatting sqref="BP553:BP555">
    <cfRule type="cellIs" dxfId="3781" priority="763" stopIfTrue="1" operator="greaterThan">
      <formula>0.03</formula>
    </cfRule>
    <cfRule type="cellIs" dxfId="3780" priority="764" stopIfTrue="1" operator="lessThan">
      <formula>-0.03</formula>
    </cfRule>
  </conditionalFormatting>
  <conditionalFormatting sqref="BL556">
    <cfRule type="cellIs" dxfId="3779" priority="771" stopIfTrue="1" operator="greaterThan">
      <formula>0.03</formula>
    </cfRule>
    <cfRule type="cellIs" dxfId="3778" priority="772" stopIfTrue="1" operator="lessThan">
      <formula>-0.03</formula>
    </cfRule>
  </conditionalFormatting>
  <conditionalFormatting sqref="BE562">
    <cfRule type="cellIs" dxfId="3777" priority="745" stopIfTrue="1" operator="greaterThan">
      <formula>0.03</formula>
    </cfRule>
    <cfRule type="cellIs" dxfId="3776" priority="746" stopIfTrue="1" operator="lessThan">
      <formula>-0.03</formula>
    </cfRule>
  </conditionalFormatting>
  <conditionalFormatting sqref="BP574">
    <cfRule type="cellIs" dxfId="3775" priority="735" stopIfTrue="1" operator="greaterThan">
      <formula>0.03</formula>
    </cfRule>
    <cfRule type="cellIs" dxfId="3774" priority="736" stopIfTrue="1" operator="lessThan">
      <formula>-0.03</formula>
    </cfRule>
  </conditionalFormatting>
  <conditionalFormatting sqref="BL574">
    <cfRule type="cellIs" dxfId="3773" priority="739" stopIfTrue="1" operator="greaterThan">
      <formula>0.03</formula>
    </cfRule>
    <cfRule type="cellIs" dxfId="3772" priority="740" stopIfTrue="1" operator="lessThan">
      <formula>-0.03</formula>
    </cfRule>
  </conditionalFormatting>
  <conditionalFormatting sqref="BE589:BE597">
    <cfRule type="cellIs" dxfId="3771" priority="747" stopIfTrue="1" operator="greaterThan">
      <formula>0.03</formula>
    </cfRule>
    <cfRule type="cellIs" dxfId="3770" priority="748" stopIfTrue="1" operator="lessThan">
      <formula>-0.03</formula>
    </cfRule>
  </conditionalFormatting>
  <conditionalFormatting sqref="BL583">
    <cfRule type="cellIs" dxfId="3769" priority="733" stopIfTrue="1" operator="greaterThan">
      <formula>0.03</formula>
    </cfRule>
    <cfRule type="cellIs" dxfId="3768" priority="734" stopIfTrue="1" operator="lessThan">
      <formula>-0.03</formula>
    </cfRule>
  </conditionalFormatting>
  <conditionalFormatting sqref="BL565">
    <cfRule type="cellIs" dxfId="3767" priority="743" stopIfTrue="1" operator="greaterThan">
      <formula>0.03</formula>
    </cfRule>
    <cfRule type="cellIs" dxfId="3766" priority="744" stopIfTrue="1" operator="lessThan">
      <formula>-0.03</formula>
    </cfRule>
  </conditionalFormatting>
  <conditionalFormatting sqref="BL553:BL555">
    <cfRule type="cellIs" dxfId="3765" priority="767" stopIfTrue="1" operator="greaterThan">
      <formula>0.03</formula>
    </cfRule>
    <cfRule type="cellIs" dxfId="3764" priority="768" stopIfTrue="1" operator="lessThan">
      <formula>-0.03</formula>
    </cfRule>
  </conditionalFormatting>
  <conditionalFormatting sqref="BL592">
    <cfRule type="cellIs" dxfId="3763" priority="727" stopIfTrue="1" operator="greaterThan">
      <formula>0.03</formula>
    </cfRule>
    <cfRule type="cellIs" dxfId="3762" priority="728" stopIfTrue="1" operator="lessThan">
      <formula>-0.03</formula>
    </cfRule>
  </conditionalFormatting>
  <conditionalFormatting sqref="BF562:BJ564">
    <cfRule type="cellIs" dxfId="3761" priority="761" stopIfTrue="1" operator="greaterThan">
      <formula>0.03</formula>
    </cfRule>
    <cfRule type="cellIs" dxfId="3760" priority="762" stopIfTrue="1" operator="lessThan">
      <formula>-0.03</formula>
    </cfRule>
  </conditionalFormatting>
  <conditionalFormatting sqref="BE563:BE570">
    <cfRule type="cellIs" dxfId="3759" priority="759" stopIfTrue="1" operator="greaterThan">
      <formula>0.03</formula>
    </cfRule>
    <cfRule type="cellIs" dxfId="3758" priority="760" stopIfTrue="1" operator="lessThan">
      <formula>-0.03</formula>
    </cfRule>
  </conditionalFormatting>
  <conditionalFormatting sqref="BF580:BJ582">
    <cfRule type="cellIs" dxfId="3757" priority="753" stopIfTrue="1" operator="greaterThan">
      <formula>0.03</formula>
    </cfRule>
    <cfRule type="cellIs" dxfId="3756" priority="754" stopIfTrue="1" operator="lessThan">
      <formula>-0.03</formula>
    </cfRule>
  </conditionalFormatting>
  <conditionalFormatting sqref="BF571:BJ573">
    <cfRule type="cellIs" dxfId="3755" priority="757" stopIfTrue="1" operator="greaterThan">
      <formula>0.03</formula>
    </cfRule>
    <cfRule type="cellIs" dxfId="3754" priority="758" stopIfTrue="1" operator="lessThan">
      <formula>-0.03</formula>
    </cfRule>
  </conditionalFormatting>
  <conditionalFormatting sqref="BE571:BE579">
    <cfRule type="cellIs" dxfId="3753" priority="755" stopIfTrue="1" operator="greaterThan">
      <formula>0.03</formula>
    </cfRule>
    <cfRule type="cellIs" dxfId="3752" priority="756" stopIfTrue="1" operator="lessThan">
      <formula>-0.03</formula>
    </cfRule>
  </conditionalFormatting>
  <conditionalFormatting sqref="BN565 BP565 BR565">
    <cfRule type="cellIs" dxfId="3751" priority="741" stopIfTrue="1" operator="greaterThan">
      <formula>0.03</formula>
    </cfRule>
    <cfRule type="cellIs" dxfId="3750" priority="742" stopIfTrue="1" operator="lessThan">
      <formula>-0.03</formula>
    </cfRule>
  </conditionalFormatting>
  <conditionalFormatting sqref="BN574 BP574 BR574">
    <cfRule type="cellIs" dxfId="3749" priority="737" stopIfTrue="1" operator="greaterThan">
      <formula>0.03</formula>
    </cfRule>
    <cfRule type="cellIs" dxfId="3748" priority="738" stopIfTrue="1" operator="lessThan">
      <formula>-0.03</formula>
    </cfRule>
  </conditionalFormatting>
  <conditionalFormatting sqref="BP565">
    <cfRule type="cellIs" dxfId="3747" priority="721" stopIfTrue="1" operator="greaterThan">
      <formula>0.03</formula>
    </cfRule>
    <cfRule type="cellIs" dxfId="3746" priority="722" stopIfTrue="1" operator="lessThan">
      <formula>-0.03</formula>
    </cfRule>
  </conditionalFormatting>
  <conditionalFormatting sqref="BN592 BP592 BR592">
    <cfRule type="cellIs" dxfId="3745" priority="725" stopIfTrue="1" operator="greaterThan">
      <formula>0.03</formula>
    </cfRule>
    <cfRule type="cellIs" dxfId="3744" priority="726" stopIfTrue="1" operator="lessThan">
      <formula>-0.03</formula>
    </cfRule>
  </conditionalFormatting>
  <conditionalFormatting sqref="BP592">
    <cfRule type="cellIs" dxfId="3743" priority="723" stopIfTrue="1" operator="greaterThan">
      <formula>0.03</formula>
    </cfRule>
    <cfRule type="cellIs" dxfId="3742" priority="724" stopIfTrue="1" operator="lessThan">
      <formula>-0.03</formula>
    </cfRule>
  </conditionalFormatting>
  <conditionalFormatting sqref="BN583 BP583 BR583">
    <cfRule type="cellIs" dxfId="3741" priority="731" stopIfTrue="1" operator="greaterThan">
      <formula>0.03</formula>
    </cfRule>
    <cfRule type="cellIs" dxfId="3740" priority="732" stopIfTrue="1" operator="lessThan">
      <formula>-0.03</formula>
    </cfRule>
  </conditionalFormatting>
  <conditionalFormatting sqref="BP583">
    <cfRule type="cellIs" dxfId="3739" priority="729" stopIfTrue="1" operator="greaterThan">
      <formula>0.03</formula>
    </cfRule>
    <cfRule type="cellIs" dxfId="3738" priority="730" stopIfTrue="1" operator="lessThan">
      <formula>-0.03</formula>
    </cfRule>
  </conditionalFormatting>
  <conditionalFormatting sqref="BV556">
    <cfRule type="cellIs" dxfId="3737" priority="719" stopIfTrue="1" operator="greaterThan">
      <formula>0.03</formula>
    </cfRule>
    <cfRule type="cellIs" dxfId="3736" priority="720" stopIfTrue="1" operator="lessThan">
      <formula>-0.03</formula>
    </cfRule>
  </conditionalFormatting>
  <conditionalFormatting sqref="BV553:BV555">
    <cfRule type="cellIs" dxfId="3735" priority="717" stopIfTrue="1" operator="greaterThan">
      <formula>0.03</formula>
    </cfRule>
    <cfRule type="cellIs" dxfId="3734" priority="718" stopIfTrue="1" operator="lessThan">
      <formula>-0.03</formula>
    </cfRule>
  </conditionalFormatting>
  <conditionalFormatting sqref="BV565">
    <cfRule type="cellIs" dxfId="3733" priority="715" stopIfTrue="1" operator="greaterThan">
      <formula>0.03</formula>
    </cfRule>
    <cfRule type="cellIs" dxfId="3732" priority="716" stopIfTrue="1" operator="lessThan">
      <formula>-0.03</formula>
    </cfRule>
  </conditionalFormatting>
  <conditionalFormatting sqref="BV574">
    <cfRule type="cellIs" dxfId="3731" priority="713" stopIfTrue="1" operator="greaterThan">
      <formula>0.03</formula>
    </cfRule>
    <cfRule type="cellIs" dxfId="3730" priority="714" stopIfTrue="1" operator="lessThan">
      <formula>-0.03</formula>
    </cfRule>
  </conditionalFormatting>
  <conditionalFormatting sqref="BV592">
    <cfRule type="cellIs" dxfId="3729" priority="709" stopIfTrue="1" operator="greaterThan">
      <formula>0.03</formula>
    </cfRule>
    <cfRule type="cellIs" dxfId="3728" priority="710" stopIfTrue="1" operator="lessThan">
      <formula>-0.03</formula>
    </cfRule>
  </conditionalFormatting>
  <conditionalFormatting sqref="BV583">
    <cfRule type="cellIs" dxfId="3727" priority="711" stopIfTrue="1" operator="greaterThan">
      <formula>0.03</formula>
    </cfRule>
    <cfRule type="cellIs" dxfId="3726" priority="712" stopIfTrue="1" operator="lessThan">
      <formula>-0.03</formula>
    </cfRule>
  </conditionalFormatting>
  <conditionalFormatting sqref="BX583">
    <cfRule type="cellIs" dxfId="3725" priority="645" stopIfTrue="1" operator="greaterThan">
      <formula>0.03</formula>
    </cfRule>
    <cfRule type="cellIs" dxfId="3724" priority="646" stopIfTrue="1" operator="lessThan">
      <formula>-0.03</formula>
    </cfRule>
  </conditionalFormatting>
  <conditionalFormatting sqref="BX592">
    <cfRule type="cellIs" dxfId="3723" priority="643" stopIfTrue="1" operator="greaterThan">
      <formula>0.03</formula>
    </cfRule>
    <cfRule type="cellIs" dxfId="3722" priority="644" stopIfTrue="1" operator="lessThan">
      <formula>-0.03</formula>
    </cfRule>
  </conditionalFormatting>
  <conditionalFormatting sqref="BT556">
    <cfRule type="cellIs" dxfId="3721" priority="707" stopIfTrue="1" operator="greaterThan">
      <formula>0.03</formula>
    </cfRule>
    <cfRule type="cellIs" dxfId="3720" priority="708" stopIfTrue="1" operator="lessThan">
      <formula>-0.03</formula>
    </cfRule>
  </conditionalFormatting>
  <conditionalFormatting sqref="BT553:BT555">
    <cfRule type="cellIs" dxfId="3719" priority="705" stopIfTrue="1" operator="greaterThan">
      <formula>0.03</formula>
    </cfRule>
    <cfRule type="cellIs" dxfId="3718" priority="706" stopIfTrue="1" operator="lessThan">
      <formula>-0.03</formula>
    </cfRule>
  </conditionalFormatting>
  <conditionalFormatting sqref="BT565">
    <cfRule type="cellIs" dxfId="3717" priority="703" stopIfTrue="1" operator="greaterThan">
      <formula>0.03</formula>
    </cfRule>
    <cfRule type="cellIs" dxfId="3716" priority="704" stopIfTrue="1" operator="lessThan">
      <formula>-0.03</formula>
    </cfRule>
  </conditionalFormatting>
  <conditionalFormatting sqref="BT574">
    <cfRule type="cellIs" dxfId="3715" priority="701" stopIfTrue="1" operator="greaterThan">
      <formula>0.03</formula>
    </cfRule>
    <cfRule type="cellIs" dxfId="3714" priority="702" stopIfTrue="1" operator="lessThan">
      <formula>-0.03</formula>
    </cfRule>
  </conditionalFormatting>
  <conditionalFormatting sqref="BT592">
    <cfRule type="cellIs" dxfId="3713" priority="697" stopIfTrue="1" operator="greaterThan">
      <formula>0.03</formula>
    </cfRule>
    <cfRule type="cellIs" dxfId="3712" priority="698" stopIfTrue="1" operator="lessThan">
      <formula>-0.03</formula>
    </cfRule>
  </conditionalFormatting>
  <conditionalFormatting sqref="BT583">
    <cfRule type="cellIs" dxfId="3711" priority="699" stopIfTrue="1" operator="greaterThan">
      <formula>0.03</formula>
    </cfRule>
    <cfRule type="cellIs" dxfId="3710" priority="700" stopIfTrue="1" operator="lessThan">
      <formula>-0.03</formula>
    </cfRule>
  </conditionalFormatting>
  <conditionalFormatting sqref="CF583 CH583">
    <cfRule type="cellIs" dxfId="3709" priority="627" stopIfTrue="1" operator="greaterThan">
      <formula>0.03</formula>
    </cfRule>
    <cfRule type="cellIs" dxfId="3708" priority="628" stopIfTrue="1" operator="lessThan">
      <formula>-0.03</formula>
    </cfRule>
  </conditionalFormatting>
  <conditionalFormatting sqref="CF565">
    <cfRule type="cellIs" dxfId="3707" priority="619" stopIfTrue="1" operator="greaterThan">
      <formula>0.03</formula>
    </cfRule>
    <cfRule type="cellIs" dxfId="3706" priority="620" stopIfTrue="1" operator="lessThan">
      <formula>-0.03</formula>
    </cfRule>
  </conditionalFormatting>
  <conditionalFormatting sqref="BX553:BZ555 BX556">
    <cfRule type="cellIs" dxfId="3705" priority="695" stopIfTrue="1" operator="greaterThan">
      <formula>0.03</formula>
    </cfRule>
    <cfRule type="cellIs" dxfId="3704" priority="696" stopIfTrue="1" operator="lessThan">
      <formula>-0.03</formula>
    </cfRule>
  </conditionalFormatting>
  <conditionalFormatting sqref="BR592">
    <cfRule type="cellIs" dxfId="3703" priority="685" stopIfTrue="1" operator="greaterThan">
      <formula>0.03</formula>
    </cfRule>
    <cfRule type="cellIs" dxfId="3702" priority="686" stopIfTrue="1" operator="lessThan">
      <formula>-0.03</formula>
    </cfRule>
  </conditionalFormatting>
  <conditionalFormatting sqref="CH592">
    <cfRule type="cellIs" dxfId="3701" priority="609" stopIfTrue="1" operator="greaterThan">
      <formula>0.03</formula>
    </cfRule>
    <cfRule type="cellIs" dxfId="3700" priority="610" stopIfTrue="1" operator="lessThan">
      <formula>-0.03</formula>
    </cfRule>
  </conditionalFormatting>
  <conditionalFormatting sqref="BR556">
    <cfRule type="cellIs" dxfId="3699" priority="693" stopIfTrue="1" operator="greaterThan">
      <formula>0.03</formula>
    </cfRule>
    <cfRule type="cellIs" dxfId="3698" priority="694" stopIfTrue="1" operator="lessThan">
      <formula>-0.03</formula>
    </cfRule>
  </conditionalFormatting>
  <conditionalFormatting sqref="BR553:BR555">
    <cfRule type="cellIs" dxfId="3697" priority="691" stopIfTrue="1" operator="greaterThan">
      <formula>0.03</formula>
    </cfRule>
    <cfRule type="cellIs" dxfId="3696" priority="692" stopIfTrue="1" operator="lessThan">
      <formula>-0.03</formula>
    </cfRule>
  </conditionalFormatting>
  <conditionalFormatting sqref="BR583">
    <cfRule type="cellIs" dxfId="3695" priority="687" stopIfTrue="1" operator="greaterThan">
      <formula>0.03</formula>
    </cfRule>
    <cfRule type="cellIs" dxfId="3694" priority="688" stopIfTrue="1" operator="lessThan">
      <formula>-0.03</formula>
    </cfRule>
  </conditionalFormatting>
  <conditionalFormatting sqref="BR574">
    <cfRule type="cellIs" dxfId="3693" priority="689" stopIfTrue="1" operator="greaterThan">
      <formula>0.03</formula>
    </cfRule>
    <cfRule type="cellIs" dxfId="3692" priority="690" stopIfTrue="1" operator="lessThan">
      <formula>-0.03</formula>
    </cfRule>
  </conditionalFormatting>
  <conditionalFormatting sqref="BR565">
    <cfRule type="cellIs" dxfId="3691" priority="683" stopIfTrue="1" operator="greaterThan">
      <formula>0.03</formula>
    </cfRule>
    <cfRule type="cellIs" dxfId="3690" priority="684" stopIfTrue="1" operator="lessThan">
      <formula>-0.03</formula>
    </cfRule>
  </conditionalFormatting>
  <conditionalFormatting sqref="BI553:BI555">
    <cfRule type="cellIs" dxfId="3689" priority="681" stopIfTrue="1" operator="greaterThan">
      <formula>0.03</formula>
    </cfRule>
    <cfRule type="cellIs" dxfId="3688" priority="682" stopIfTrue="1" operator="lessThan">
      <formula>-0.03</formula>
    </cfRule>
  </conditionalFormatting>
  <conditionalFormatting sqref="CA553:CA555">
    <cfRule type="cellIs" dxfId="3687" priority="679" stopIfTrue="1" operator="greaterThan">
      <formula>0.03</formula>
    </cfRule>
    <cfRule type="cellIs" dxfId="3686" priority="680" stopIfTrue="1" operator="lessThan">
      <formula>-0.03</formula>
    </cfRule>
  </conditionalFormatting>
  <conditionalFormatting sqref="BX565">
    <cfRule type="cellIs" dxfId="3685" priority="677" stopIfTrue="1" operator="greaterThan">
      <formula>0.03</formula>
    </cfRule>
    <cfRule type="cellIs" dxfId="3684" priority="678" stopIfTrue="1" operator="lessThan">
      <formula>-0.03</formula>
    </cfRule>
  </conditionalFormatting>
  <conditionalFormatting sqref="BF592">
    <cfRule type="cellIs" dxfId="3683" priority="675" stopIfTrue="1" operator="greaterThan">
      <formula>0.03</formula>
    </cfRule>
    <cfRule type="cellIs" dxfId="3682" priority="676" stopIfTrue="1" operator="lessThan">
      <formula>-0.03</formula>
    </cfRule>
  </conditionalFormatting>
  <conditionalFormatting sqref="BF583">
    <cfRule type="cellIs" dxfId="3681" priority="673" stopIfTrue="1" operator="greaterThan">
      <formula>0.03</formula>
    </cfRule>
    <cfRule type="cellIs" dxfId="3680" priority="674" stopIfTrue="1" operator="lessThan">
      <formula>-0.03</formula>
    </cfRule>
  </conditionalFormatting>
  <conditionalFormatting sqref="BF574">
    <cfRule type="cellIs" dxfId="3679" priority="671" stopIfTrue="1" operator="greaterThan">
      <formula>0.03</formula>
    </cfRule>
    <cfRule type="cellIs" dxfId="3678" priority="672" stopIfTrue="1" operator="lessThan">
      <formula>-0.03</formula>
    </cfRule>
  </conditionalFormatting>
  <conditionalFormatting sqref="BF565">
    <cfRule type="cellIs" dxfId="3677" priority="669" stopIfTrue="1" operator="greaterThan">
      <formula>0.03</formula>
    </cfRule>
    <cfRule type="cellIs" dxfId="3676" priority="670" stopIfTrue="1" operator="lessThan">
      <formula>-0.03</formula>
    </cfRule>
  </conditionalFormatting>
  <conditionalFormatting sqref="BF556">
    <cfRule type="cellIs" dxfId="3675" priority="667" stopIfTrue="1" operator="greaterThan">
      <formula>0.03</formula>
    </cfRule>
    <cfRule type="cellIs" dxfId="3674" priority="668" stopIfTrue="1" operator="lessThan">
      <formula>-0.03</formula>
    </cfRule>
  </conditionalFormatting>
  <conditionalFormatting sqref="BX574">
    <cfRule type="cellIs" dxfId="3673" priority="647" stopIfTrue="1" operator="greaterThan">
      <formula>0.03</formula>
    </cfRule>
    <cfRule type="cellIs" dxfId="3672" priority="648" stopIfTrue="1" operator="lessThan">
      <formula>-0.03</formula>
    </cfRule>
  </conditionalFormatting>
  <conditionalFormatting sqref="BL562:BL564">
    <cfRule type="cellIs" dxfId="3671" priority="665" stopIfTrue="1" operator="greaterThan">
      <formula>0.03</formula>
    </cfRule>
    <cfRule type="cellIs" dxfId="3670" priority="666" stopIfTrue="1" operator="lessThan">
      <formula>-0.03</formula>
    </cfRule>
  </conditionalFormatting>
  <conditionalFormatting sqref="BN562:BN564">
    <cfRule type="cellIs" dxfId="3669" priority="663" stopIfTrue="1" operator="greaterThan">
      <formula>0.03</formula>
    </cfRule>
    <cfRule type="cellIs" dxfId="3668" priority="664" stopIfTrue="1" operator="lessThan">
      <formula>-0.03</formula>
    </cfRule>
  </conditionalFormatting>
  <conditionalFormatting sqref="BP562:BP564">
    <cfRule type="cellIs" dxfId="3667" priority="661" stopIfTrue="1" operator="greaterThan">
      <formula>0.03</formula>
    </cfRule>
    <cfRule type="cellIs" dxfId="3666" priority="662" stopIfTrue="1" operator="lessThan">
      <formula>-0.03</formula>
    </cfRule>
  </conditionalFormatting>
  <conditionalFormatting sqref="BR562:BR564">
    <cfRule type="cellIs" dxfId="3665" priority="659" stopIfTrue="1" operator="greaterThan">
      <formula>0.03</formula>
    </cfRule>
    <cfRule type="cellIs" dxfId="3664" priority="660" stopIfTrue="1" operator="lessThan">
      <formula>-0.03</formula>
    </cfRule>
  </conditionalFormatting>
  <conditionalFormatting sqref="BT562:BT564">
    <cfRule type="cellIs" dxfId="3663" priority="657" stopIfTrue="1" operator="greaterThan">
      <formula>0.03</formula>
    </cfRule>
    <cfRule type="cellIs" dxfId="3662" priority="658" stopIfTrue="1" operator="lessThan">
      <formula>-0.03</formula>
    </cfRule>
  </conditionalFormatting>
  <conditionalFormatting sqref="BV562:BV564">
    <cfRule type="cellIs" dxfId="3661" priority="655" stopIfTrue="1" operator="greaterThan">
      <formula>0.03</formula>
    </cfRule>
    <cfRule type="cellIs" dxfId="3660" priority="656" stopIfTrue="1" operator="lessThan">
      <formula>-0.03</formula>
    </cfRule>
  </conditionalFormatting>
  <conditionalFormatting sqref="BX562:CB564">
    <cfRule type="cellIs" dxfId="3659" priority="653" stopIfTrue="1" operator="greaterThan">
      <formula>0.03</formula>
    </cfRule>
    <cfRule type="cellIs" dxfId="3658" priority="654" stopIfTrue="1" operator="lessThan">
      <formula>-0.03</formula>
    </cfRule>
  </conditionalFormatting>
  <conditionalFormatting sqref="BJ553:BJ555">
    <cfRule type="cellIs" dxfId="3657" priority="651" stopIfTrue="1" operator="greaterThan">
      <formula>0.03</formula>
    </cfRule>
    <cfRule type="cellIs" dxfId="3656" priority="652" stopIfTrue="1" operator="lessThan">
      <formula>-0.03</formula>
    </cfRule>
  </conditionalFormatting>
  <conditionalFormatting sqref="CB553:CB555">
    <cfRule type="cellIs" dxfId="3655" priority="649" stopIfTrue="1" operator="greaterThan">
      <formula>0.03</formula>
    </cfRule>
    <cfRule type="cellIs" dxfId="3654" priority="650" stopIfTrue="1" operator="lessThan">
      <formula>-0.03</formula>
    </cfRule>
  </conditionalFormatting>
  <conditionalFormatting sqref="CF556">
    <cfRule type="cellIs" dxfId="3653" priority="641" stopIfTrue="1" operator="greaterThan">
      <formula>0.03</formula>
    </cfRule>
    <cfRule type="cellIs" dxfId="3652" priority="642" stopIfTrue="1" operator="lessThan">
      <formula>-0.03</formula>
    </cfRule>
  </conditionalFormatting>
  <conditionalFormatting sqref="CF556 CH556">
    <cfRule type="cellIs" dxfId="3651" priority="639" stopIfTrue="1" operator="greaterThan">
      <formula>0.03</formula>
    </cfRule>
    <cfRule type="cellIs" dxfId="3650" priority="640" stopIfTrue="1" operator="lessThan">
      <formula>-0.03</formula>
    </cfRule>
  </conditionalFormatting>
  <conditionalFormatting sqref="CF553:CF555 CH553:CH555">
    <cfRule type="cellIs" dxfId="3649" priority="637" stopIfTrue="1" operator="greaterThan">
      <formula>0.03</formula>
    </cfRule>
    <cfRule type="cellIs" dxfId="3648" priority="638" stopIfTrue="1" operator="lessThan">
      <formula>-0.03</formula>
    </cfRule>
  </conditionalFormatting>
  <conditionalFormatting sqref="CF553:CF555">
    <cfRule type="cellIs" dxfId="3647" priority="635" stopIfTrue="1" operator="greaterThan">
      <formula>0.03</formula>
    </cfRule>
    <cfRule type="cellIs" dxfId="3646" priority="636" stopIfTrue="1" operator="lessThan">
      <formula>-0.03</formula>
    </cfRule>
  </conditionalFormatting>
  <conditionalFormatting sqref="CF565 CH565">
    <cfRule type="cellIs" dxfId="3645" priority="633" stopIfTrue="1" operator="greaterThan">
      <formula>0.03</formula>
    </cfRule>
    <cfRule type="cellIs" dxfId="3644" priority="634" stopIfTrue="1" operator="lessThan">
      <formula>-0.03</formula>
    </cfRule>
  </conditionalFormatting>
  <conditionalFormatting sqref="CF574 CH574">
    <cfRule type="cellIs" dxfId="3643" priority="631" stopIfTrue="1" operator="greaterThan">
      <formula>0.03</formula>
    </cfRule>
    <cfRule type="cellIs" dxfId="3642" priority="632" stopIfTrue="1" operator="lessThan">
      <formula>-0.03</formula>
    </cfRule>
  </conditionalFormatting>
  <conditionalFormatting sqref="CF574">
    <cfRule type="cellIs" dxfId="3641" priority="629" stopIfTrue="1" operator="greaterThan">
      <formula>0.03</formula>
    </cfRule>
    <cfRule type="cellIs" dxfId="3640" priority="630" stopIfTrue="1" operator="lessThan">
      <formula>-0.03</formula>
    </cfRule>
  </conditionalFormatting>
  <conditionalFormatting sqref="CF592 CH592">
    <cfRule type="cellIs" dxfId="3639" priority="623" stopIfTrue="1" operator="greaterThan">
      <formula>0.03</formula>
    </cfRule>
    <cfRule type="cellIs" dxfId="3638" priority="624" stopIfTrue="1" operator="lessThan">
      <formula>-0.03</formula>
    </cfRule>
  </conditionalFormatting>
  <conditionalFormatting sqref="CF583">
    <cfRule type="cellIs" dxfId="3637" priority="625" stopIfTrue="1" operator="greaterThan">
      <formula>0.03</formula>
    </cfRule>
    <cfRule type="cellIs" dxfId="3636" priority="626" stopIfTrue="1" operator="lessThan">
      <formula>-0.03</formula>
    </cfRule>
  </conditionalFormatting>
  <conditionalFormatting sqref="CF592">
    <cfRule type="cellIs" dxfId="3635" priority="621" stopIfTrue="1" operator="greaterThan">
      <formula>0.03</formula>
    </cfRule>
    <cfRule type="cellIs" dxfId="3634" priority="622" stopIfTrue="1" operator="lessThan">
      <formula>-0.03</formula>
    </cfRule>
  </conditionalFormatting>
  <conditionalFormatting sqref="CH556">
    <cfRule type="cellIs" dxfId="3633" priority="617" stopIfTrue="1" operator="greaterThan">
      <formula>0.03</formula>
    </cfRule>
    <cfRule type="cellIs" dxfId="3632" priority="618" stopIfTrue="1" operator="lessThan">
      <formula>-0.03</formula>
    </cfRule>
  </conditionalFormatting>
  <conditionalFormatting sqref="CH553:CH555">
    <cfRule type="cellIs" dxfId="3631" priority="615" stopIfTrue="1" operator="greaterThan">
      <formula>0.03</formula>
    </cfRule>
    <cfRule type="cellIs" dxfId="3630" priority="616" stopIfTrue="1" operator="lessThan">
      <formula>-0.03</formula>
    </cfRule>
  </conditionalFormatting>
  <conditionalFormatting sqref="CH574">
    <cfRule type="cellIs" dxfId="3629" priority="613" stopIfTrue="1" operator="greaterThan">
      <formula>0.03</formula>
    </cfRule>
    <cfRule type="cellIs" dxfId="3628" priority="614" stopIfTrue="1" operator="lessThan">
      <formula>-0.03</formula>
    </cfRule>
  </conditionalFormatting>
  <conditionalFormatting sqref="CH583">
    <cfRule type="cellIs" dxfId="3627" priority="611" stopIfTrue="1" operator="greaterThan">
      <formula>0.03</formula>
    </cfRule>
    <cfRule type="cellIs" dxfId="3626" priority="612" stopIfTrue="1" operator="lessThan">
      <formula>-0.03</formula>
    </cfRule>
  </conditionalFormatting>
  <conditionalFormatting sqref="CH565">
    <cfRule type="cellIs" dxfId="3625" priority="607" stopIfTrue="1" operator="greaterThan">
      <formula>0.03</formula>
    </cfRule>
    <cfRule type="cellIs" dxfId="3624" priority="608" stopIfTrue="1" operator="lessThan">
      <formula>-0.03</formula>
    </cfRule>
  </conditionalFormatting>
  <conditionalFormatting sqref="CF562:CF564">
    <cfRule type="cellIs" dxfId="3623" priority="605" stopIfTrue="1" operator="greaterThan">
      <formula>0.03</formula>
    </cfRule>
    <cfRule type="cellIs" dxfId="3622" priority="606" stopIfTrue="1" operator="lessThan">
      <formula>-0.03</formula>
    </cfRule>
  </conditionalFormatting>
  <conditionalFormatting sqref="CH562:CH564">
    <cfRule type="cellIs" dxfId="3621" priority="603" stopIfTrue="1" operator="greaterThan">
      <formula>0.03</formula>
    </cfRule>
    <cfRule type="cellIs" dxfId="3620" priority="604" stopIfTrue="1" operator="lessThan">
      <formula>-0.03</formula>
    </cfRule>
  </conditionalFormatting>
  <conditionalFormatting sqref="CF601 CH601">
    <cfRule type="cellIs" dxfId="3619" priority="581" stopIfTrue="1" operator="greaterThan">
      <formula>0.03</formula>
    </cfRule>
    <cfRule type="cellIs" dxfId="3618" priority="582" stopIfTrue="1" operator="lessThan">
      <formula>-0.03</formula>
    </cfRule>
  </conditionalFormatting>
  <conditionalFormatting sqref="BF598:BJ600">
    <cfRule type="cellIs" dxfId="3617" priority="601" stopIfTrue="1" operator="greaterThan">
      <formula>0.03</formula>
    </cfRule>
    <cfRule type="cellIs" dxfId="3616" priority="602" stopIfTrue="1" operator="lessThan">
      <formula>-0.03</formula>
    </cfRule>
  </conditionalFormatting>
  <conditionalFormatting sqref="BE598:BE603">
    <cfRule type="cellIs" dxfId="3615" priority="599" stopIfTrue="1" operator="greaterThan">
      <formula>0.03</formula>
    </cfRule>
    <cfRule type="cellIs" dxfId="3614" priority="600" stopIfTrue="1" operator="lessThan">
      <formula>-0.03</formula>
    </cfRule>
  </conditionalFormatting>
  <conditionalFormatting sqref="BL601">
    <cfRule type="cellIs" dxfId="3613" priority="597" stopIfTrue="1" operator="greaterThan">
      <formula>0.03</formula>
    </cfRule>
    <cfRule type="cellIs" dxfId="3612" priority="598" stopIfTrue="1" operator="lessThan">
      <formula>-0.03</formula>
    </cfRule>
  </conditionalFormatting>
  <conditionalFormatting sqref="BN601 BP601 BR601">
    <cfRule type="cellIs" dxfId="3611" priority="595" stopIfTrue="1" operator="greaterThan">
      <formula>0.03</formula>
    </cfRule>
    <cfRule type="cellIs" dxfId="3610" priority="596" stopIfTrue="1" operator="lessThan">
      <formula>-0.03</formula>
    </cfRule>
  </conditionalFormatting>
  <conditionalFormatting sqref="BP601">
    <cfRule type="cellIs" dxfId="3609" priority="593" stopIfTrue="1" operator="greaterThan">
      <formula>0.03</formula>
    </cfRule>
    <cfRule type="cellIs" dxfId="3608" priority="594" stopIfTrue="1" operator="lessThan">
      <formula>-0.03</formula>
    </cfRule>
  </conditionalFormatting>
  <conditionalFormatting sqref="BV601">
    <cfRule type="cellIs" dxfId="3607" priority="591" stopIfTrue="1" operator="greaterThan">
      <formula>0.03</formula>
    </cfRule>
    <cfRule type="cellIs" dxfId="3606" priority="592" stopIfTrue="1" operator="lessThan">
      <formula>-0.03</formula>
    </cfRule>
  </conditionalFormatting>
  <conditionalFormatting sqref="BT601">
    <cfRule type="cellIs" dxfId="3605" priority="589" stopIfTrue="1" operator="greaterThan">
      <formula>0.03</formula>
    </cfRule>
    <cfRule type="cellIs" dxfId="3604" priority="590" stopIfTrue="1" operator="lessThan">
      <formula>-0.03</formula>
    </cfRule>
  </conditionalFormatting>
  <conditionalFormatting sqref="BR601">
    <cfRule type="cellIs" dxfId="3603" priority="587" stopIfTrue="1" operator="greaterThan">
      <formula>0.03</formula>
    </cfRule>
    <cfRule type="cellIs" dxfId="3602" priority="588" stopIfTrue="1" operator="lessThan">
      <formula>-0.03</formula>
    </cfRule>
  </conditionalFormatting>
  <conditionalFormatting sqref="BF601">
    <cfRule type="cellIs" dxfId="3601" priority="585" stopIfTrue="1" operator="greaterThan">
      <formula>0.03</formula>
    </cfRule>
    <cfRule type="cellIs" dxfId="3600" priority="586" stopIfTrue="1" operator="lessThan">
      <formula>-0.03</formula>
    </cfRule>
  </conditionalFormatting>
  <conditionalFormatting sqref="BX601">
    <cfRule type="cellIs" dxfId="3599" priority="583" stopIfTrue="1" operator="greaterThan">
      <formula>0.03</formula>
    </cfRule>
    <cfRule type="cellIs" dxfId="3598" priority="584" stopIfTrue="1" operator="lessThan">
      <formula>-0.03</formula>
    </cfRule>
  </conditionalFormatting>
  <conditionalFormatting sqref="CF601">
    <cfRule type="cellIs" dxfId="3597" priority="579" stopIfTrue="1" operator="greaterThan">
      <formula>0.03</formula>
    </cfRule>
    <cfRule type="cellIs" dxfId="3596" priority="580" stopIfTrue="1" operator="lessThan">
      <formula>-0.03</formula>
    </cfRule>
  </conditionalFormatting>
  <conditionalFormatting sqref="CH601">
    <cfRule type="cellIs" dxfId="3595" priority="577" stopIfTrue="1" operator="greaterThan">
      <formula>0.03</formula>
    </cfRule>
    <cfRule type="cellIs" dxfId="3594" priority="578" stopIfTrue="1" operator="lessThan">
      <formula>-0.03</formula>
    </cfRule>
  </conditionalFormatting>
  <conditionalFormatting sqref="BE604:BE606">
    <cfRule type="cellIs" dxfId="3593" priority="575" stopIfTrue="1" operator="greaterThan">
      <formula>0.03</formula>
    </cfRule>
    <cfRule type="cellIs" dxfId="3592" priority="576" stopIfTrue="1" operator="lessThan">
      <formula>-0.03</formula>
    </cfRule>
  </conditionalFormatting>
  <conditionalFormatting sqref="CD556">
    <cfRule type="cellIs" dxfId="3591" priority="573" stopIfTrue="1" operator="greaterThan">
      <formula>0.03</formula>
    </cfRule>
    <cfRule type="cellIs" dxfId="3590" priority="574" stopIfTrue="1" operator="lessThan">
      <formula>-0.03</formula>
    </cfRule>
  </conditionalFormatting>
  <conditionalFormatting sqref="CD553:CD555">
    <cfRule type="cellIs" dxfId="3589" priority="571" stopIfTrue="1" operator="greaterThan">
      <formula>0.03</formula>
    </cfRule>
    <cfRule type="cellIs" dxfId="3588" priority="572" stopIfTrue="1" operator="lessThan">
      <formula>-0.03</formula>
    </cfRule>
  </conditionalFormatting>
  <conditionalFormatting sqref="CD565">
    <cfRule type="cellIs" dxfId="3587" priority="569" stopIfTrue="1" operator="greaterThan">
      <formula>0.03</formula>
    </cfRule>
    <cfRule type="cellIs" dxfId="3586" priority="570" stopIfTrue="1" operator="lessThan">
      <formula>-0.03</formula>
    </cfRule>
  </conditionalFormatting>
  <conditionalFormatting sqref="CD574">
    <cfRule type="cellIs" dxfId="3585" priority="567" stopIfTrue="1" operator="greaterThan">
      <formula>0.03</formula>
    </cfRule>
    <cfRule type="cellIs" dxfId="3584" priority="568" stopIfTrue="1" operator="lessThan">
      <formula>-0.03</formula>
    </cfRule>
  </conditionalFormatting>
  <conditionalFormatting sqref="CD592">
    <cfRule type="cellIs" dxfId="3583" priority="563" stopIfTrue="1" operator="greaterThan">
      <formula>0.03</formula>
    </cfRule>
    <cfRule type="cellIs" dxfId="3582" priority="564" stopIfTrue="1" operator="lessThan">
      <formula>-0.03</formula>
    </cfRule>
  </conditionalFormatting>
  <conditionalFormatting sqref="CD583">
    <cfRule type="cellIs" dxfId="3581" priority="565" stopIfTrue="1" operator="greaterThan">
      <formula>0.03</formula>
    </cfRule>
    <cfRule type="cellIs" dxfId="3580" priority="566" stopIfTrue="1" operator="lessThan">
      <formula>-0.03</formula>
    </cfRule>
  </conditionalFormatting>
  <conditionalFormatting sqref="CD562:CD564">
    <cfRule type="cellIs" dxfId="3579" priority="561" stopIfTrue="1" operator="greaterThan">
      <formula>0.03</formula>
    </cfRule>
    <cfRule type="cellIs" dxfId="3578" priority="562" stopIfTrue="1" operator="lessThan">
      <formula>-0.03</formula>
    </cfRule>
  </conditionalFormatting>
  <conditionalFormatting sqref="CD601">
    <cfRule type="cellIs" dxfId="3577" priority="559" stopIfTrue="1" operator="greaterThan">
      <formula>0.03</formula>
    </cfRule>
    <cfRule type="cellIs" dxfId="3576" priority="560" stopIfTrue="1" operator="lessThan">
      <formula>-0.03</formula>
    </cfRule>
  </conditionalFormatting>
  <conditionalFormatting sqref="BK553:BK561">
    <cfRule type="cellIs" dxfId="3575" priority="557" stopIfTrue="1" operator="greaterThan">
      <formula>0.03</formula>
    </cfRule>
    <cfRule type="cellIs" dxfId="3574" priority="558" stopIfTrue="1" operator="lessThan">
      <formula>-0.03</formula>
    </cfRule>
  </conditionalFormatting>
  <conditionalFormatting sqref="BK580:BK588">
    <cfRule type="cellIs" dxfId="3573" priority="551" stopIfTrue="1" operator="greaterThan">
      <formula>0.03</formula>
    </cfRule>
    <cfRule type="cellIs" dxfId="3572" priority="552" stopIfTrue="1" operator="lessThan">
      <formula>-0.03</formula>
    </cfRule>
  </conditionalFormatting>
  <conditionalFormatting sqref="BK562">
    <cfRule type="cellIs" dxfId="3571" priority="547" stopIfTrue="1" operator="greaterThan">
      <formula>0.03</formula>
    </cfRule>
    <cfRule type="cellIs" dxfId="3570" priority="548" stopIfTrue="1" operator="lessThan">
      <formula>-0.03</formula>
    </cfRule>
  </conditionalFormatting>
  <conditionalFormatting sqref="BK589:BK597">
    <cfRule type="cellIs" dxfId="3569" priority="549" stopIfTrue="1" operator="greaterThan">
      <formula>0.03</formula>
    </cfRule>
    <cfRule type="cellIs" dxfId="3568" priority="550" stopIfTrue="1" operator="lessThan">
      <formula>-0.03</formula>
    </cfRule>
  </conditionalFormatting>
  <conditionalFormatting sqref="BK563:BK570">
    <cfRule type="cellIs" dxfId="3567" priority="555" stopIfTrue="1" operator="greaterThan">
      <formula>0.03</formula>
    </cfRule>
    <cfRule type="cellIs" dxfId="3566" priority="556" stopIfTrue="1" operator="lessThan">
      <formula>-0.03</formula>
    </cfRule>
  </conditionalFormatting>
  <conditionalFormatting sqref="BK571:BK579">
    <cfRule type="cellIs" dxfId="3565" priority="553" stopIfTrue="1" operator="greaterThan">
      <formula>0.03</formula>
    </cfRule>
    <cfRule type="cellIs" dxfId="3564" priority="554" stopIfTrue="1" operator="lessThan">
      <formula>-0.03</formula>
    </cfRule>
  </conditionalFormatting>
  <conditionalFormatting sqref="BM553:BM561">
    <cfRule type="cellIs" dxfId="3563" priority="545" stopIfTrue="1" operator="greaterThan">
      <formula>0.03</formula>
    </cfRule>
    <cfRule type="cellIs" dxfId="3562" priority="546" stopIfTrue="1" operator="lessThan">
      <formula>-0.03</formula>
    </cfRule>
  </conditionalFormatting>
  <conditionalFormatting sqref="BM580:BM588">
    <cfRule type="cellIs" dxfId="3561" priority="539" stopIfTrue="1" operator="greaterThan">
      <formula>0.03</formula>
    </cfRule>
    <cfRule type="cellIs" dxfId="3560" priority="540" stopIfTrue="1" operator="lessThan">
      <formula>-0.03</formula>
    </cfRule>
  </conditionalFormatting>
  <conditionalFormatting sqref="BM562">
    <cfRule type="cellIs" dxfId="3559" priority="535" stopIfTrue="1" operator="greaterThan">
      <formula>0.03</formula>
    </cfRule>
    <cfRule type="cellIs" dxfId="3558" priority="536" stopIfTrue="1" operator="lessThan">
      <formula>-0.03</formula>
    </cfRule>
  </conditionalFormatting>
  <conditionalFormatting sqref="BM589:BM597">
    <cfRule type="cellIs" dxfId="3557" priority="537" stopIfTrue="1" operator="greaterThan">
      <formula>0.03</formula>
    </cfRule>
    <cfRule type="cellIs" dxfId="3556" priority="538" stopIfTrue="1" operator="lessThan">
      <formula>-0.03</formula>
    </cfRule>
  </conditionalFormatting>
  <conditionalFormatting sqref="BM563:BM570">
    <cfRule type="cellIs" dxfId="3555" priority="543" stopIfTrue="1" operator="greaterThan">
      <formula>0.03</formula>
    </cfRule>
    <cfRule type="cellIs" dxfId="3554" priority="544" stopIfTrue="1" operator="lessThan">
      <formula>-0.03</formula>
    </cfRule>
  </conditionalFormatting>
  <conditionalFormatting sqref="BM571:BM579">
    <cfRule type="cellIs" dxfId="3553" priority="541" stopIfTrue="1" operator="greaterThan">
      <formula>0.03</formula>
    </cfRule>
    <cfRule type="cellIs" dxfId="3552" priority="542" stopIfTrue="1" operator="lessThan">
      <formula>-0.03</formula>
    </cfRule>
  </conditionalFormatting>
  <conditionalFormatting sqref="BO553:BO561">
    <cfRule type="cellIs" dxfId="3551" priority="533" stopIfTrue="1" operator="greaterThan">
      <formula>0.03</formula>
    </cfRule>
    <cfRule type="cellIs" dxfId="3550" priority="534" stopIfTrue="1" operator="lessThan">
      <formula>-0.03</formula>
    </cfRule>
  </conditionalFormatting>
  <conditionalFormatting sqref="BO580:BO588">
    <cfRule type="cellIs" dxfId="3549" priority="527" stopIfTrue="1" operator="greaterThan">
      <formula>0.03</formula>
    </cfRule>
    <cfRule type="cellIs" dxfId="3548" priority="528" stopIfTrue="1" operator="lessThan">
      <formula>-0.03</formula>
    </cfRule>
  </conditionalFormatting>
  <conditionalFormatting sqref="BO562">
    <cfRule type="cellIs" dxfId="3547" priority="523" stopIfTrue="1" operator="greaterThan">
      <formula>0.03</formula>
    </cfRule>
    <cfRule type="cellIs" dxfId="3546" priority="524" stopIfTrue="1" operator="lessThan">
      <formula>-0.03</formula>
    </cfRule>
  </conditionalFormatting>
  <conditionalFormatting sqref="BO589:BO597">
    <cfRule type="cellIs" dxfId="3545" priority="525" stopIfTrue="1" operator="greaterThan">
      <formula>0.03</formula>
    </cfRule>
    <cfRule type="cellIs" dxfId="3544" priority="526" stopIfTrue="1" operator="lessThan">
      <formula>-0.03</formula>
    </cfRule>
  </conditionalFormatting>
  <conditionalFormatting sqref="BO563:BO570">
    <cfRule type="cellIs" dxfId="3543" priority="531" stopIfTrue="1" operator="greaterThan">
      <formula>0.03</formula>
    </cfRule>
    <cfRule type="cellIs" dxfId="3542" priority="532" stopIfTrue="1" operator="lessThan">
      <formula>-0.03</formula>
    </cfRule>
  </conditionalFormatting>
  <conditionalFormatting sqref="BO571:BO579">
    <cfRule type="cellIs" dxfId="3541" priority="529" stopIfTrue="1" operator="greaterThan">
      <formula>0.03</formula>
    </cfRule>
    <cfRule type="cellIs" dxfId="3540" priority="530" stopIfTrue="1" operator="lessThan">
      <formula>-0.03</formula>
    </cfRule>
  </conditionalFormatting>
  <conditionalFormatting sqref="BQ553:BQ561">
    <cfRule type="cellIs" dxfId="3539" priority="521" stopIfTrue="1" operator="greaterThan">
      <formula>0.03</formula>
    </cfRule>
    <cfRule type="cellIs" dxfId="3538" priority="522" stopIfTrue="1" operator="lessThan">
      <formula>-0.03</formula>
    </cfRule>
  </conditionalFormatting>
  <conditionalFormatting sqref="BQ580:BQ588">
    <cfRule type="cellIs" dxfId="3537" priority="515" stopIfTrue="1" operator="greaterThan">
      <formula>0.03</formula>
    </cfRule>
    <cfRule type="cellIs" dxfId="3536" priority="516" stopIfTrue="1" operator="lessThan">
      <formula>-0.03</formula>
    </cfRule>
  </conditionalFormatting>
  <conditionalFormatting sqref="BQ562">
    <cfRule type="cellIs" dxfId="3535" priority="511" stopIfTrue="1" operator="greaterThan">
      <formula>0.03</formula>
    </cfRule>
    <cfRule type="cellIs" dxfId="3534" priority="512" stopIfTrue="1" operator="lessThan">
      <formula>-0.03</formula>
    </cfRule>
  </conditionalFormatting>
  <conditionalFormatting sqref="BQ589:BQ597">
    <cfRule type="cellIs" dxfId="3533" priority="513" stopIfTrue="1" operator="greaterThan">
      <formula>0.03</formula>
    </cfRule>
    <cfRule type="cellIs" dxfId="3532" priority="514" stopIfTrue="1" operator="lessThan">
      <formula>-0.03</formula>
    </cfRule>
  </conditionalFormatting>
  <conditionalFormatting sqref="BQ563:BQ570">
    <cfRule type="cellIs" dxfId="3531" priority="519" stopIfTrue="1" operator="greaterThan">
      <formula>0.03</formula>
    </cfRule>
    <cfRule type="cellIs" dxfId="3530" priority="520" stopIfTrue="1" operator="lessThan">
      <formula>-0.03</formula>
    </cfRule>
  </conditionalFormatting>
  <conditionalFormatting sqref="BQ571:BQ579">
    <cfRule type="cellIs" dxfId="3529" priority="517" stopIfTrue="1" operator="greaterThan">
      <formula>0.03</formula>
    </cfRule>
    <cfRule type="cellIs" dxfId="3528" priority="518" stopIfTrue="1" operator="lessThan">
      <formula>-0.03</formula>
    </cfRule>
  </conditionalFormatting>
  <conditionalFormatting sqref="BS553:BS561">
    <cfRule type="cellIs" dxfId="3527" priority="509" stopIfTrue="1" operator="greaterThan">
      <formula>0.03</formula>
    </cfRule>
    <cfRule type="cellIs" dxfId="3526" priority="510" stopIfTrue="1" operator="lessThan">
      <formula>-0.03</formula>
    </cfRule>
  </conditionalFormatting>
  <conditionalFormatting sqref="BS580:BS588">
    <cfRule type="cellIs" dxfId="3525" priority="503" stopIfTrue="1" operator="greaterThan">
      <formula>0.03</formula>
    </cfRule>
    <cfRule type="cellIs" dxfId="3524" priority="504" stopIfTrue="1" operator="lessThan">
      <formula>-0.03</formula>
    </cfRule>
  </conditionalFormatting>
  <conditionalFormatting sqref="BS562">
    <cfRule type="cellIs" dxfId="3523" priority="499" stopIfTrue="1" operator="greaterThan">
      <formula>0.03</formula>
    </cfRule>
    <cfRule type="cellIs" dxfId="3522" priority="500" stopIfTrue="1" operator="lessThan">
      <formula>-0.03</formula>
    </cfRule>
  </conditionalFormatting>
  <conditionalFormatting sqref="BS589:BS597">
    <cfRule type="cellIs" dxfId="3521" priority="501" stopIfTrue="1" operator="greaterThan">
      <formula>0.03</formula>
    </cfRule>
    <cfRule type="cellIs" dxfId="3520" priority="502" stopIfTrue="1" operator="lessThan">
      <formula>-0.03</formula>
    </cfRule>
  </conditionalFormatting>
  <conditionalFormatting sqref="BS563:BS570">
    <cfRule type="cellIs" dxfId="3519" priority="507" stopIfTrue="1" operator="greaterThan">
      <formula>0.03</formula>
    </cfRule>
    <cfRule type="cellIs" dxfId="3518" priority="508" stopIfTrue="1" operator="lessThan">
      <formula>-0.03</formula>
    </cfRule>
  </conditionalFormatting>
  <conditionalFormatting sqref="BS571:BS579">
    <cfRule type="cellIs" dxfId="3517" priority="505" stopIfTrue="1" operator="greaterThan">
      <formula>0.03</formula>
    </cfRule>
    <cfRule type="cellIs" dxfId="3516" priority="506" stopIfTrue="1" operator="lessThan">
      <formula>-0.03</formula>
    </cfRule>
  </conditionalFormatting>
  <conditionalFormatting sqref="BU553:BU561">
    <cfRule type="cellIs" dxfId="3515" priority="497" stopIfTrue="1" operator="greaterThan">
      <formula>0.03</formula>
    </cfRule>
    <cfRule type="cellIs" dxfId="3514" priority="498" stopIfTrue="1" operator="lessThan">
      <formula>-0.03</formula>
    </cfRule>
  </conditionalFormatting>
  <conditionalFormatting sqref="BU580:BU588">
    <cfRule type="cellIs" dxfId="3513" priority="491" stopIfTrue="1" operator="greaterThan">
      <formula>0.03</formula>
    </cfRule>
    <cfRule type="cellIs" dxfId="3512" priority="492" stopIfTrue="1" operator="lessThan">
      <formula>-0.03</formula>
    </cfRule>
  </conditionalFormatting>
  <conditionalFormatting sqref="BU562">
    <cfRule type="cellIs" dxfId="3511" priority="487" stopIfTrue="1" operator="greaterThan">
      <formula>0.03</formula>
    </cfRule>
    <cfRule type="cellIs" dxfId="3510" priority="488" stopIfTrue="1" operator="lessThan">
      <formula>-0.03</formula>
    </cfRule>
  </conditionalFormatting>
  <conditionalFormatting sqref="BU589:BU597">
    <cfRule type="cellIs" dxfId="3509" priority="489" stopIfTrue="1" operator="greaterThan">
      <formula>0.03</formula>
    </cfRule>
    <cfRule type="cellIs" dxfId="3508" priority="490" stopIfTrue="1" operator="lessThan">
      <formula>-0.03</formula>
    </cfRule>
  </conditionalFormatting>
  <conditionalFormatting sqref="BU563:BU570">
    <cfRule type="cellIs" dxfId="3507" priority="495" stopIfTrue="1" operator="greaterThan">
      <formula>0.03</formula>
    </cfRule>
    <cfRule type="cellIs" dxfId="3506" priority="496" stopIfTrue="1" operator="lessThan">
      <formula>-0.03</formula>
    </cfRule>
  </conditionalFormatting>
  <conditionalFormatting sqref="BU571:BU579">
    <cfRule type="cellIs" dxfId="3505" priority="493" stopIfTrue="1" operator="greaterThan">
      <formula>0.03</formula>
    </cfRule>
    <cfRule type="cellIs" dxfId="3504" priority="494" stopIfTrue="1" operator="lessThan">
      <formula>-0.03</formula>
    </cfRule>
  </conditionalFormatting>
  <conditionalFormatting sqref="BW553:BW561">
    <cfRule type="cellIs" dxfId="3503" priority="485" stopIfTrue="1" operator="greaterThan">
      <formula>0.03</formula>
    </cfRule>
    <cfRule type="cellIs" dxfId="3502" priority="486" stopIfTrue="1" operator="lessThan">
      <formula>-0.03</formula>
    </cfRule>
  </conditionalFormatting>
  <conditionalFormatting sqref="BW580:BW588">
    <cfRule type="cellIs" dxfId="3501" priority="479" stopIfTrue="1" operator="greaterThan">
      <formula>0.03</formula>
    </cfRule>
    <cfRule type="cellIs" dxfId="3500" priority="480" stopIfTrue="1" operator="lessThan">
      <formula>-0.03</formula>
    </cfRule>
  </conditionalFormatting>
  <conditionalFormatting sqref="BW562">
    <cfRule type="cellIs" dxfId="3499" priority="475" stopIfTrue="1" operator="greaterThan">
      <formula>0.03</formula>
    </cfRule>
    <cfRule type="cellIs" dxfId="3498" priority="476" stopIfTrue="1" operator="lessThan">
      <formula>-0.03</formula>
    </cfRule>
  </conditionalFormatting>
  <conditionalFormatting sqref="BW589:BW597">
    <cfRule type="cellIs" dxfId="3497" priority="477" stopIfTrue="1" operator="greaterThan">
      <formula>0.03</formula>
    </cfRule>
    <cfRule type="cellIs" dxfId="3496" priority="478" stopIfTrue="1" operator="lessThan">
      <formula>-0.03</formula>
    </cfRule>
  </conditionalFormatting>
  <conditionalFormatting sqref="BW563:BW570">
    <cfRule type="cellIs" dxfId="3495" priority="483" stopIfTrue="1" operator="greaterThan">
      <formula>0.03</formula>
    </cfRule>
    <cfRule type="cellIs" dxfId="3494" priority="484" stopIfTrue="1" operator="lessThan">
      <formula>-0.03</formula>
    </cfRule>
  </conditionalFormatting>
  <conditionalFormatting sqref="BW571:BW579">
    <cfRule type="cellIs" dxfId="3493" priority="481" stopIfTrue="1" operator="greaterThan">
      <formula>0.03</formula>
    </cfRule>
    <cfRule type="cellIs" dxfId="3492" priority="482" stopIfTrue="1" operator="lessThan">
      <formula>-0.03</formula>
    </cfRule>
  </conditionalFormatting>
  <conditionalFormatting sqref="CC553:CC561">
    <cfRule type="cellIs" dxfId="3491" priority="473" stopIfTrue="1" operator="greaterThan">
      <formula>0.03</formula>
    </cfRule>
    <cfRule type="cellIs" dxfId="3490" priority="474" stopIfTrue="1" operator="lessThan">
      <formula>-0.03</formula>
    </cfRule>
  </conditionalFormatting>
  <conditionalFormatting sqref="CC580:CC588">
    <cfRule type="cellIs" dxfId="3489" priority="467" stopIfTrue="1" operator="greaterThan">
      <formula>0.03</formula>
    </cfRule>
    <cfRule type="cellIs" dxfId="3488" priority="468" stopIfTrue="1" operator="lessThan">
      <formula>-0.03</formula>
    </cfRule>
  </conditionalFormatting>
  <conditionalFormatting sqref="CC562">
    <cfRule type="cellIs" dxfId="3487" priority="463" stopIfTrue="1" operator="greaterThan">
      <formula>0.03</formula>
    </cfRule>
    <cfRule type="cellIs" dxfId="3486" priority="464" stopIfTrue="1" operator="lessThan">
      <formula>-0.03</formula>
    </cfRule>
  </conditionalFormatting>
  <conditionalFormatting sqref="CC589:CC597">
    <cfRule type="cellIs" dxfId="3485" priority="465" stopIfTrue="1" operator="greaterThan">
      <formula>0.03</formula>
    </cfRule>
    <cfRule type="cellIs" dxfId="3484" priority="466" stopIfTrue="1" operator="lessThan">
      <formula>-0.03</formula>
    </cfRule>
  </conditionalFormatting>
  <conditionalFormatting sqref="CC563:CC570">
    <cfRule type="cellIs" dxfId="3483" priority="471" stopIfTrue="1" operator="greaterThan">
      <formula>0.03</formula>
    </cfRule>
    <cfRule type="cellIs" dxfId="3482" priority="472" stopIfTrue="1" operator="lessThan">
      <formula>-0.03</formula>
    </cfRule>
  </conditionalFormatting>
  <conditionalFormatting sqref="CC571:CC579">
    <cfRule type="cellIs" dxfId="3481" priority="469" stopIfTrue="1" operator="greaterThan">
      <formula>0.03</formula>
    </cfRule>
    <cfRule type="cellIs" dxfId="3480" priority="470" stopIfTrue="1" operator="lessThan">
      <formula>-0.03</formula>
    </cfRule>
  </conditionalFormatting>
  <conditionalFormatting sqref="CE553:CE561">
    <cfRule type="cellIs" dxfId="3479" priority="461" stopIfTrue="1" operator="greaterThan">
      <formula>0.03</formula>
    </cfRule>
    <cfRule type="cellIs" dxfId="3478" priority="462" stopIfTrue="1" operator="lessThan">
      <formula>-0.03</formula>
    </cfRule>
  </conditionalFormatting>
  <conditionalFormatting sqref="CE580:CE588">
    <cfRule type="cellIs" dxfId="3477" priority="455" stopIfTrue="1" operator="greaterThan">
      <formula>0.03</formula>
    </cfRule>
    <cfRule type="cellIs" dxfId="3476" priority="456" stopIfTrue="1" operator="lessThan">
      <formula>-0.03</formula>
    </cfRule>
  </conditionalFormatting>
  <conditionalFormatting sqref="CE562">
    <cfRule type="cellIs" dxfId="3475" priority="451" stopIfTrue="1" operator="greaterThan">
      <formula>0.03</formula>
    </cfRule>
    <cfRule type="cellIs" dxfId="3474" priority="452" stopIfTrue="1" operator="lessThan">
      <formula>-0.03</formula>
    </cfRule>
  </conditionalFormatting>
  <conditionalFormatting sqref="CE589:CE597">
    <cfRule type="cellIs" dxfId="3473" priority="453" stopIfTrue="1" operator="greaterThan">
      <formula>0.03</formula>
    </cfRule>
    <cfRule type="cellIs" dxfId="3472" priority="454" stopIfTrue="1" operator="lessThan">
      <formula>-0.03</formula>
    </cfRule>
  </conditionalFormatting>
  <conditionalFormatting sqref="CE563:CE570">
    <cfRule type="cellIs" dxfId="3471" priority="459" stopIfTrue="1" operator="greaterThan">
      <formula>0.03</formula>
    </cfRule>
    <cfRule type="cellIs" dxfId="3470" priority="460" stopIfTrue="1" operator="lessThan">
      <formula>-0.03</formula>
    </cfRule>
  </conditionalFormatting>
  <conditionalFormatting sqref="CE571:CE579">
    <cfRule type="cellIs" dxfId="3469" priority="457" stopIfTrue="1" operator="greaterThan">
      <formula>0.03</formula>
    </cfRule>
    <cfRule type="cellIs" dxfId="3468" priority="458" stopIfTrue="1" operator="lessThan">
      <formula>-0.03</formula>
    </cfRule>
  </conditionalFormatting>
  <conditionalFormatting sqref="CG553:CG561">
    <cfRule type="cellIs" dxfId="3467" priority="449" stopIfTrue="1" operator="greaterThan">
      <formula>0.03</formula>
    </cfRule>
    <cfRule type="cellIs" dxfId="3466" priority="450" stopIfTrue="1" operator="lessThan">
      <formula>-0.03</formula>
    </cfRule>
  </conditionalFormatting>
  <conditionalFormatting sqref="CG580:CG588">
    <cfRule type="cellIs" dxfId="3465" priority="443" stopIfTrue="1" operator="greaterThan">
      <formula>0.03</formula>
    </cfRule>
    <cfRule type="cellIs" dxfId="3464" priority="444" stopIfTrue="1" operator="lessThan">
      <formula>-0.03</formula>
    </cfRule>
  </conditionalFormatting>
  <conditionalFormatting sqref="CG562">
    <cfRule type="cellIs" dxfId="3463" priority="439" stopIfTrue="1" operator="greaterThan">
      <formula>0.03</formula>
    </cfRule>
    <cfRule type="cellIs" dxfId="3462" priority="440" stopIfTrue="1" operator="lessThan">
      <formula>-0.03</formula>
    </cfRule>
  </conditionalFormatting>
  <conditionalFormatting sqref="CG589:CG597">
    <cfRule type="cellIs" dxfId="3461" priority="441" stopIfTrue="1" operator="greaterThan">
      <formula>0.03</formula>
    </cfRule>
    <cfRule type="cellIs" dxfId="3460" priority="442" stopIfTrue="1" operator="lessThan">
      <formula>-0.03</formula>
    </cfRule>
  </conditionalFormatting>
  <conditionalFormatting sqref="CG563:CG570">
    <cfRule type="cellIs" dxfId="3459" priority="447" stopIfTrue="1" operator="greaterThan">
      <formula>0.03</formula>
    </cfRule>
    <cfRule type="cellIs" dxfId="3458" priority="448" stopIfTrue="1" operator="lessThan">
      <formula>-0.03</formula>
    </cfRule>
  </conditionalFormatting>
  <conditionalFormatting sqref="CG571:CG579">
    <cfRule type="cellIs" dxfId="3457" priority="445" stopIfTrue="1" operator="greaterThan">
      <formula>0.03</formula>
    </cfRule>
    <cfRule type="cellIs" dxfId="3456" priority="446" stopIfTrue="1" operator="lessThan">
      <formula>-0.03</formula>
    </cfRule>
  </conditionalFormatting>
  <conditionalFormatting sqref="BL571:BL573">
    <cfRule type="cellIs" dxfId="3455" priority="437" stopIfTrue="1" operator="greaterThan">
      <formula>0.03</formula>
    </cfRule>
    <cfRule type="cellIs" dxfId="3454" priority="438" stopIfTrue="1" operator="lessThan">
      <formula>-0.03</formula>
    </cfRule>
  </conditionalFormatting>
  <conditionalFormatting sqref="BN571:BN573">
    <cfRule type="cellIs" dxfId="3453" priority="435" stopIfTrue="1" operator="greaterThan">
      <formula>0.03</formula>
    </cfRule>
    <cfRule type="cellIs" dxfId="3452" priority="436" stopIfTrue="1" operator="lessThan">
      <formula>-0.03</formula>
    </cfRule>
  </conditionalFormatting>
  <conditionalFormatting sqref="BP571:BP573">
    <cfRule type="cellIs" dxfId="3451" priority="433" stopIfTrue="1" operator="greaterThan">
      <formula>0.03</formula>
    </cfRule>
    <cfRule type="cellIs" dxfId="3450" priority="434" stopIfTrue="1" operator="lessThan">
      <formula>-0.03</formula>
    </cfRule>
  </conditionalFormatting>
  <conditionalFormatting sqref="BR571:BR573">
    <cfRule type="cellIs" dxfId="3449" priority="431" stopIfTrue="1" operator="greaterThan">
      <formula>0.03</formula>
    </cfRule>
    <cfRule type="cellIs" dxfId="3448" priority="432" stopIfTrue="1" operator="lessThan">
      <formula>-0.03</formula>
    </cfRule>
  </conditionalFormatting>
  <conditionalFormatting sqref="BT571:BT573">
    <cfRule type="cellIs" dxfId="3447" priority="429" stopIfTrue="1" operator="greaterThan">
      <formula>0.03</formula>
    </cfRule>
    <cfRule type="cellIs" dxfId="3446" priority="430" stopIfTrue="1" operator="lessThan">
      <formula>-0.03</formula>
    </cfRule>
  </conditionalFormatting>
  <conditionalFormatting sqref="BV571:BV573">
    <cfRule type="cellIs" dxfId="3445" priority="427" stopIfTrue="1" operator="greaterThan">
      <formula>0.03</formula>
    </cfRule>
    <cfRule type="cellIs" dxfId="3444" priority="428" stopIfTrue="1" operator="lessThan">
      <formula>-0.03</formula>
    </cfRule>
  </conditionalFormatting>
  <conditionalFormatting sqref="BX571:CB573">
    <cfRule type="cellIs" dxfId="3443" priority="425" stopIfTrue="1" operator="greaterThan">
      <formula>0.03</formula>
    </cfRule>
    <cfRule type="cellIs" dxfId="3442" priority="426" stopIfTrue="1" operator="lessThan">
      <formula>-0.03</formula>
    </cfRule>
  </conditionalFormatting>
  <conditionalFormatting sqref="CD571:CD573">
    <cfRule type="cellIs" dxfId="3441" priority="423" stopIfTrue="1" operator="greaterThan">
      <formula>0.03</formula>
    </cfRule>
    <cfRule type="cellIs" dxfId="3440" priority="424" stopIfTrue="1" operator="lessThan">
      <formula>-0.03</formula>
    </cfRule>
  </conditionalFormatting>
  <conditionalFormatting sqref="CF571:CF573">
    <cfRule type="cellIs" dxfId="3439" priority="421" stopIfTrue="1" operator="greaterThan">
      <formula>0.03</formula>
    </cfRule>
    <cfRule type="cellIs" dxfId="3438" priority="422" stopIfTrue="1" operator="lessThan">
      <formula>-0.03</formula>
    </cfRule>
  </conditionalFormatting>
  <conditionalFormatting sqref="CH571:CH573">
    <cfRule type="cellIs" dxfId="3437" priority="419" stopIfTrue="1" operator="greaterThan">
      <formula>0.03</formula>
    </cfRule>
    <cfRule type="cellIs" dxfId="3436" priority="420" stopIfTrue="1" operator="lessThan">
      <formula>-0.03</formula>
    </cfRule>
  </conditionalFormatting>
  <conditionalFormatting sqref="BL580:BL582">
    <cfRule type="cellIs" dxfId="3435" priority="417" stopIfTrue="1" operator="greaterThan">
      <formula>0.03</formula>
    </cfRule>
    <cfRule type="cellIs" dxfId="3434" priority="418" stopIfTrue="1" operator="lessThan">
      <formula>-0.03</formula>
    </cfRule>
  </conditionalFormatting>
  <conditionalFormatting sqref="BN580:BN582">
    <cfRule type="cellIs" dxfId="3433" priority="415" stopIfTrue="1" operator="greaterThan">
      <formula>0.03</formula>
    </cfRule>
    <cfRule type="cellIs" dxfId="3432" priority="416" stopIfTrue="1" operator="lessThan">
      <formula>-0.03</formula>
    </cfRule>
  </conditionalFormatting>
  <conditionalFormatting sqref="BP580:BP582">
    <cfRule type="cellIs" dxfId="3431" priority="413" stopIfTrue="1" operator="greaterThan">
      <formula>0.03</formula>
    </cfRule>
    <cfRule type="cellIs" dxfId="3430" priority="414" stopIfTrue="1" operator="lessThan">
      <formula>-0.03</formula>
    </cfRule>
  </conditionalFormatting>
  <conditionalFormatting sqref="BR580:BR582">
    <cfRule type="cellIs" dxfId="3429" priority="411" stopIfTrue="1" operator="greaterThan">
      <formula>0.03</formula>
    </cfRule>
    <cfRule type="cellIs" dxfId="3428" priority="412" stopIfTrue="1" operator="lessThan">
      <formula>-0.03</formula>
    </cfRule>
  </conditionalFormatting>
  <conditionalFormatting sqref="BT580:BT582">
    <cfRule type="cellIs" dxfId="3427" priority="409" stopIfTrue="1" operator="greaterThan">
      <formula>0.03</formula>
    </cfRule>
    <cfRule type="cellIs" dxfId="3426" priority="410" stopIfTrue="1" operator="lessThan">
      <formula>-0.03</formula>
    </cfRule>
  </conditionalFormatting>
  <conditionalFormatting sqref="BV580:BV582">
    <cfRule type="cellIs" dxfId="3425" priority="407" stopIfTrue="1" operator="greaterThan">
      <formula>0.03</formula>
    </cfRule>
    <cfRule type="cellIs" dxfId="3424" priority="408" stopIfTrue="1" operator="lessThan">
      <formula>-0.03</formula>
    </cfRule>
  </conditionalFormatting>
  <conditionalFormatting sqref="BX580:CB582">
    <cfRule type="cellIs" dxfId="3423" priority="405" stopIfTrue="1" operator="greaterThan">
      <formula>0.03</formula>
    </cfRule>
    <cfRule type="cellIs" dxfId="3422" priority="406" stopIfTrue="1" operator="lessThan">
      <formula>-0.03</formula>
    </cfRule>
  </conditionalFormatting>
  <conditionalFormatting sqref="CD580:CD582">
    <cfRule type="cellIs" dxfId="3421" priority="403" stopIfTrue="1" operator="greaterThan">
      <formula>0.03</formula>
    </cfRule>
    <cfRule type="cellIs" dxfId="3420" priority="404" stopIfTrue="1" operator="lessThan">
      <formula>-0.03</formula>
    </cfRule>
  </conditionalFormatting>
  <conditionalFormatting sqref="CF580:CF582">
    <cfRule type="cellIs" dxfId="3419" priority="401" stopIfTrue="1" operator="greaterThan">
      <formula>0.03</formula>
    </cfRule>
    <cfRule type="cellIs" dxfId="3418" priority="402" stopIfTrue="1" operator="lessThan">
      <formula>-0.03</formula>
    </cfRule>
  </conditionalFormatting>
  <conditionalFormatting sqref="CH580:CH582">
    <cfRule type="cellIs" dxfId="3417" priority="399" stopIfTrue="1" operator="greaterThan">
      <formula>0.03</formula>
    </cfRule>
    <cfRule type="cellIs" dxfId="3416" priority="400" stopIfTrue="1" operator="lessThan">
      <formula>-0.03</formula>
    </cfRule>
  </conditionalFormatting>
  <conditionalFormatting sqref="BL589:BL591">
    <cfRule type="cellIs" dxfId="3415" priority="397" stopIfTrue="1" operator="greaterThan">
      <formula>0.03</formula>
    </cfRule>
    <cfRule type="cellIs" dxfId="3414" priority="398" stopIfTrue="1" operator="lessThan">
      <formula>-0.03</formula>
    </cfRule>
  </conditionalFormatting>
  <conditionalFormatting sqref="BN589:BN591">
    <cfRule type="cellIs" dxfId="3413" priority="395" stopIfTrue="1" operator="greaterThan">
      <formula>0.03</formula>
    </cfRule>
    <cfRule type="cellIs" dxfId="3412" priority="396" stopIfTrue="1" operator="lessThan">
      <formula>-0.03</formula>
    </cfRule>
  </conditionalFormatting>
  <conditionalFormatting sqref="BP589:BP591">
    <cfRule type="cellIs" dxfId="3411" priority="393" stopIfTrue="1" operator="greaterThan">
      <formula>0.03</formula>
    </cfRule>
    <cfRule type="cellIs" dxfId="3410" priority="394" stopIfTrue="1" operator="lessThan">
      <formula>-0.03</formula>
    </cfRule>
  </conditionalFormatting>
  <conditionalFormatting sqref="BR589:BR591">
    <cfRule type="cellIs" dxfId="3409" priority="391" stopIfTrue="1" operator="greaterThan">
      <formula>0.03</formula>
    </cfRule>
    <cfRule type="cellIs" dxfId="3408" priority="392" stopIfTrue="1" operator="lessThan">
      <formula>-0.03</formula>
    </cfRule>
  </conditionalFormatting>
  <conditionalFormatting sqref="BT589:BT591">
    <cfRule type="cellIs" dxfId="3407" priority="389" stopIfTrue="1" operator="greaterThan">
      <formula>0.03</formula>
    </cfRule>
    <cfRule type="cellIs" dxfId="3406" priority="390" stopIfTrue="1" operator="lessThan">
      <formula>-0.03</formula>
    </cfRule>
  </conditionalFormatting>
  <conditionalFormatting sqref="BV589:BV591">
    <cfRule type="cellIs" dxfId="3405" priority="387" stopIfTrue="1" operator="greaterThan">
      <formula>0.03</formula>
    </cfRule>
    <cfRule type="cellIs" dxfId="3404" priority="388" stopIfTrue="1" operator="lessThan">
      <formula>-0.03</formula>
    </cfRule>
  </conditionalFormatting>
  <conditionalFormatting sqref="BX589:CB591">
    <cfRule type="cellIs" dxfId="3403" priority="385" stopIfTrue="1" operator="greaterThan">
      <formula>0.03</formula>
    </cfRule>
    <cfRule type="cellIs" dxfId="3402" priority="386" stopIfTrue="1" operator="lessThan">
      <formula>-0.03</formula>
    </cfRule>
  </conditionalFormatting>
  <conditionalFormatting sqref="CD589:CD591">
    <cfRule type="cellIs" dxfId="3401" priority="383" stopIfTrue="1" operator="greaterThan">
      <formula>0.03</formula>
    </cfRule>
    <cfRule type="cellIs" dxfId="3400" priority="384" stopIfTrue="1" operator="lessThan">
      <formula>-0.03</formula>
    </cfRule>
  </conditionalFormatting>
  <conditionalFormatting sqref="CF589:CF591">
    <cfRule type="cellIs" dxfId="3399" priority="381" stopIfTrue="1" operator="greaterThan">
      <formula>0.03</formula>
    </cfRule>
    <cfRule type="cellIs" dxfId="3398" priority="382" stopIfTrue="1" operator="lessThan">
      <formula>-0.03</formula>
    </cfRule>
  </conditionalFormatting>
  <conditionalFormatting sqref="CH589:CH591">
    <cfRule type="cellIs" dxfId="3397" priority="379" stopIfTrue="1" operator="greaterThan">
      <formula>0.03</formula>
    </cfRule>
    <cfRule type="cellIs" dxfId="3396" priority="380" stopIfTrue="1" operator="lessThan">
      <formula>-0.03</formula>
    </cfRule>
  </conditionalFormatting>
  <conditionalFormatting sqref="BP670">
    <cfRule type="cellIs" dxfId="3395" priority="371" stopIfTrue="1" operator="greaterThan">
      <formula>0.03</formula>
    </cfRule>
    <cfRule type="cellIs" dxfId="3394" priority="372" stopIfTrue="1" operator="lessThan">
      <formula>-0.03</formula>
    </cfRule>
  </conditionalFormatting>
  <conditionalFormatting sqref="BF667:BJ669">
    <cfRule type="cellIs" dxfId="3393" priority="377" stopIfTrue="1" operator="greaterThan">
      <formula>0.03</formula>
    </cfRule>
    <cfRule type="cellIs" dxfId="3392" priority="378" stopIfTrue="1" operator="lessThan">
      <formula>-0.03</formula>
    </cfRule>
  </conditionalFormatting>
  <conditionalFormatting sqref="BL670">
    <cfRule type="cellIs" dxfId="3391" priority="375" stopIfTrue="1" operator="greaterThan">
      <formula>0.03</formula>
    </cfRule>
    <cfRule type="cellIs" dxfId="3390" priority="376" stopIfTrue="1" operator="lessThan">
      <formula>-0.03</formula>
    </cfRule>
  </conditionalFormatting>
  <conditionalFormatting sqref="BN670 BP670 BR670">
    <cfRule type="cellIs" dxfId="3389" priority="373" stopIfTrue="1" operator="greaterThan">
      <formula>0.03</formula>
    </cfRule>
    <cfRule type="cellIs" dxfId="3388" priority="374" stopIfTrue="1" operator="lessThan">
      <formula>-0.03</formula>
    </cfRule>
  </conditionalFormatting>
  <conditionalFormatting sqref="BE667:BE675">
    <cfRule type="cellIs" dxfId="3387" priority="369" stopIfTrue="1" operator="greaterThan">
      <formula>0.03</formula>
    </cfRule>
    <cfRule type="cellIs" dxfId="3386" priority="370" stopIfTrue="1" operator="lessThan">
      <formula>-0.03</formula>
    </cfRule>
  </conditionalFormatting>
  <conditionalFormatting sqref="BV670">
    <cfRule type="cellIs" dxfId="3385" priority="367" stopIfTrue="1" operator="greaterThan">
      <formula>0.03</formula>
    </cfRule>
    <cfRule type="cellIs" dxfId="3384" priority="368" stopIfTrue="1" operator="lessThan">
      <formula>-0.03</formula>
    </cfRule>
  </conditionalFormatting>
  <conditionalFormatting sqref="BT670">
    <cfRule type="cellIs" dxfId="3383" priority="365" stopIfTrue="1" operator="greaterThan">
      <formula>0.03</formula>
    </cfRule>
    <cfRule type="cellIs" dxfId="3382" priority="366" stopIfTrue="1" operator="lessThan">
      <formula>-0.03</formula>
    </cfRule>
  </conditionalFormatting>
  <conditionalFormatting sqref="BR670">
    <cfRule type="cellIs" dxfId="3381" priority="363" stopIfTrue="1" operator="greaterThan">
      <formula>0.03</formula>
    </cfRule>
    <cfRule type="cellIs" dxfId="3380" priority="364" stopIfTrue="1" operator="lessThan">
      <formula>-0.03</formula>
    </cfRule>
  </conditionalFormatting>
  <conditionalFormatting sqref="BF670">
    <cfRule type="cellIs" dxfId="3379" priority="361" stopIfTrue="1" operator="greaterThan">
      <formula>0.03</formula>
    </cfRule>
    <cfRule type="cellIs" dxfId="3378" priority="362" stopIfTrue="1" operator="lessThan">
      <formula>-0.03</formula>
    </cfRule>
  </conditionalFormatting>
  <conditionalFormatting sqref="CF670">
    <cfRule type="cellIs" dxfId="3377" priority="357" stopIfTrue="1" operator="greaterThan">
      <formula>0.03</formula>
    </cfRule>
    <cfRule type="cellIs" dxfId="3376" priority="358" stopIfTrue="1" operator="lessThan">
      <formula>-0.03</formula>
    </cfRule>
  </conditionalFormatting>
  <conditionalFormatting sqref="CH670">
    <cfRule type="cellIs" dxfId="3375" priority="355" stopIfTrue="1" operator="greaterThan">
      <formula>0.03</formula>
    </cfRule>
    <cfRule type="cellIs" dxfId="3374" priority="356" stopIfTrue="1" operator="lessThan">
      <formula>-0.03</formula>
    </cfRule>
  </conditionalFormatting>
  <conditionalFormatting sqref="CF670 CH670">
    <cfRule type="cellIs" dxfId="3373" priority="359" stopIfTrue="1" operator="greaterThan">
      <formula>0.03</formula>
    </cfRule>
    <cfRule type="cellIs" dxfId="3372" priority="360" stopIfTrue="1" operator="lessThan">
      <formula>-0.03</formula>
    </cfRule>
  </conditionalFormatting>
  <conditionalFormatting sqref="CD670">
    <cfRule type="cellIs" dxfId="3371" priority="353" stopIfTrue="1" operator="greaterThan">
      <formula>0.03</formula>
    </cfRule>
    <cfRule type="cellIs" dxfId="3370" priority="354" stopIfTrue="1" operator="lessThan">
      <formula>-0.03</formula>
    </cfRule>
  </conditionalFormatting>
  <conditionalFormatting sqref="BL667:BL669">
    <cfRule type="cellIs" dxfId="3369" priority="351" stopIfTrue="1" operator="greaterThan">
      <formula>0.03</formula>
    </cfRule>
    <cfRule type="cellIs" dxfId="3368" priority="352" stopIfTrue="1" operator="lessThan">
      <formula>-0.03</formula>
    </cfRule>
  </conditionalFormatting>
  <conditionalFormatting sqref="BN667:BN669">
    <cfRule type="cellIs" dxfId="3367" priority="349" stopIfTrue="1" operator="greaterThan">
      <formula>0.03</formula>
    </cfRule>
    <cfRule type="cellIs" dxfId="3366" priority="350" stopIfTrue="1" operator="lessThan">
      <formula>-0.03</formula>
    </cfRule>
  </conditionalFormatting>
  <conditionalFormatting sqref="BP667:BP669">
    <cfRule type="cellIs" dxfId="3365" priority="347" stopIfTrue="1" operator="greaterThan">
      <formula>0.03</formula>
    </cfRule>
    <cfRule type="cellIs" dxfId="3364" priority="348" stopIfTrue="1" operator="lessThan">
      <formula>-0.03</formula>
    </cfRule>
  </conditionalFormatting>
  <conditionalFormatting sqref="BR667:BR669">
    <cfRule type="cellIs" dxfId="3363" priority="345" stopIfTrue="1" operator="greaterThan">
      <formula>0.03</formula>
    </cfRule>
    <cfRule type="cellIs" dxfId="3362" priority="346" stopIfTrue="1" operator="lessThan">
      <formula>-0.03</formula>
    </cfRule>
  </conditionalFormatting>
  <conditionalFormatting sqref="BT667:BT669">
    <cfRule type="cellIs" dxfId="3361" priority="343" stopIfTrue="1" operator="greaterThan">
      <formula>0.03</formula>
    </cfRule>
    <cfRule type="cellIs" dxfId="3360" priority="344" stopIfTrue="1" operator="lessThan">
      <formula>-0.03</formula>
    </cfRule>
  </conditionalFormatting>
  <conditionalFormatting sqref="BV667:BV669">
    <cfRule type="cellIs" dxfId="3359" priority="341" stopIfTrue="1" operator="greaterThan">
      <formula>0.03</formula>
    </cfRule>
    <cfRule type="cellIs" dxfId="3358" priority="342" stopIfTrue="1" operator="lessThan">
      <formula>-0.03</formula>
    </cfRule>
  </conditionalFormatting>
  <conditionalFormatting sqref="BX667:CB669">
    <cfRule type="cellIs" dxfId="3357" priority="339" stopIfTrue="1" operator="greaterThan">
      <formula>0.03</formula>
    </cfRule>
    <cfRule type="cellIs" dxfId="3356" priority="340" stopIfTrue="1" operator="lessThan">
      <formula>-0.03</formula>
    </cfRule>
  </conditionalFormatting>
  <conditionalFormatting sqref="CD667:CD669">
    <cfRule type="cellIs" dxfId="3355" priority="337" stopIfTrue="1" operator="greaterThan">
      <formula>0.03</formula>
    </cfRule>
    <cfRule type="cellIs" dxfId="3354" priority="338" stopIfTrue="1" operator="lessThan">
      <formula>-0.03</formula>
    </cfRule>
  </conditionalFormatting>
  <conditionalFormatting sqref="CF667:CF669">
    <cfRule type="cellIs" dxfId="3353" priority="335" stopIfTrue="1" operator="greaterThan">
      <formula>0.03</formula>
    </cfRule>
    <cfRule type="cellIs" dxfId="3352" priority="336" stopIfTrue="1" operator="lessThan">
      <formula>-0.03</formula>
    </cfRule>
  </conditionalFormatting>
  <conditionalFormatting sqref="CH667:CH669">
    <cfRule type="cellIs" dxfId="3351" priority="333" stopIfTrue="1" operator="greaterThan">
      <formula>0.03</formula>
    </cfRule>
    <cfRule type="cellIs" dxfId="3350" priority="334" stopIfTrue="1" operator="lessThan">
      <formula>-0.03</formula>
    </cfRule>
  </conditionalFormatting>
  <conditionalFormatting sqref="BK667:BK675">
    <cfRule type="cellIs" dxfId="3349" priority="331" stopIfTrue="1" operator="greaterThan">
      <formula>0.03</formula>
    </cfRule>
    <cfRule type="cellIs" dxfId="3348" priority="332" stopIfTrue="1" operator="lessThan">
      <formula>-0.03</formula>
    </cfRule>
  </conditionalFormatting>
  <conditionalFormatting sqref="BM667:BM675">
    <cfRule type="cellIs" dxfId="3347" priority="329" stopIfTrue="1" operator="greaterThan">
      <formula>0.03</formula>
    </cfRule>
    <cfRule type="cellIs" dxfId="3346" priority="330" stopIfTrue="1" operator="lessThan">
      <formula>-0.03</formula>
    </cfRule>
  </conditionalFormatting>
  <conditionalFormatting sqref="BO667:BO675">
    <cfRule type="cellIs" dxfId="3345" priority="327" stopIfTrue="1" operator="greaterThan">
      <formula>0.03</formula>
    </cfRule>
    <cfRule type="cellIs" dxfId="3344" priority="328" stopIfTrue="1" operator="lessThan">
      <formula>-0.03</formula>
    </cfRule>
  </conditionalFormatting>
  <conditionalFormatting sqref="BQ667:BQ675">
    <cfRule type="cellIs" dxfId="3343" priority="325" stopIfTrue="1" operator="greaterThan">
      <formula>0.03</formula>
    </cfRule>
    <cfRule type="cellIs" dxfId="3342" priority="326" stopIfTrue="1" operator="lessThan">
      <formula>-0.03</formula>
    </cfRule>
  </conditionalFormatting>
  <conditionalFormatting sqref="BS667:BS675">
    <cfRule type="cellIs" dxfId="3341" priority="323" stopIfTrue="1" operator="greaterThan">
      <formula>0.03</formula>
    </cfRule>
    <cfRule type="cellIs" dxfId="3340" priority="324" stopIfTrue="1" operator="lessThan">
      <formula>-0.03</formula>
    </cfRule>
  </conditionalFormatting>
  <conditionalFormatting sqref="BU667:BU675">
    <cfRule type="cellIs" dxfId="3339" priority="321" stopIfTrue="1" operator="greaterThan">
      <formula>0.03</formula>
    </cfRule>
    <cfRule type="cellIs" dxfId="3338" priority="322" stopIfTrue="1" operator="lessThan">
      <formula>-0.03</formula>
    </cfRule>
  </conditionalFormatting>
  <conditionalFormatting sqref="BW667:BW675">
    <cfRule type="cellIs" dxfId="3337" priority="319" stopIfTrue="1" operator="greaterThan">
      <formula>0.03</formula>
    </cfRule>
    <cfRule type="cellIs" dxfId="3336" priority="320" stopIfTrue="1" operator="lessThan">
      <formula>-0.03</formula>
    </cfRule>
  </conditionalFormatting>
  <conditionalFormatting sqref="CC667:CC675">
    <cfRule type="cellIs" dxfId="3335" priority="317" stopIfTrue="1" operator="greaterThan">
      <formula>0.03</formula>
    </cfRule>
    <cfRule type="cellIs" dxfId="3334" priority="318" stopIfTrue="1" operator="lessThan">
      <formula>-0.03</formula>
    </cfRule>
  </conditionalFormatting>
  <conditionalFormatting sqref="CE667:CE675">
    <cfRule type="cellIs" dxfId="3333" priority="315" stopIfTrue="1" operator="greaterThan">
      <formula>0.03</formula>
    </cfRule>
    <cfRule type="cellIs" dxfId="3332" priority="316" stopIfTrue="1" operator="lessThan">
      <formula>-0.03</formula>
    </cfRule>
  </conditionalFormatting>
  <conditionalFormatting sqref="CG667:CG675">
    <cfRule type="cellIs" dxfId="3331" priority="313" stopIfTrue="1" operator="greaterThan">
      <formula>0.03</formula>
    </cfRule>
    <cfRule type="cellIs" dxfId="3330" priority="314" stopIfTrue="1" operator="lessThan">
      <formula>-0.03</formula>
    </cfRule>
  </conditionalFormatting>
  <conditionalFormatting sqref="BK645:BK653">
    <cfRule type="cellIs" dxfId="3329" priority="243" stopIfTrue="1" operator="greaterThan">
      <formula>0.03</formula>
    </cfRule>
    <cfRule type="cellIs" dxfId="3328" priority="244" stopIfTrue="1" operator="lessThan">
      <formula>-0.03</formula>
    </cfRule>
  </conditionalFormatting>
  <conditionalFormatting sqref="BM645:BM653">
    <cfRule type="cellIs" dxfId="3327" priority="241" stopIfTrue="1" operator="greaterThan">
      <formula>0.03</formula>
    </cfRule>
    <cfRule type="cellIs" dxfId="3326" priority="242" stopIfTrue="1" operator="lessThan">
      <formula>-0.03</formula>
    </cfRule>
  </conditionalFormatting>
  <conditionalFormatting sqref="BO645:BO653">
    <cfRule type="cellIs" dxfId="3325" priority="239" stopIfTrue="1" operator="greaterThan">
      <formula>0.03</formula>
    </cfRule>
    <cfRule type="cellIs" dxfId="3324" priority="240" stopIfTrue="1" operator="lessThan">
      <formula>-0.03</formula>
    </cfRule>
  </conditionalFormatting>
  <conditionalFormatting sqref="BQ645:BQ653">
    <cfRule type="cellIs" dxfId="3323" priority="237" stopIfTrue="1" operator="greaterThan">
      <formula>0.03</formula>
    </cfRule>
    <cfRule type="cellIs" dxfId="3322" priority="238" stopIfTrue="1" operator="lessThan">
      <formula>-0.03</formula>
    </cfRule>
  </conditionalFormatting>
  <conditionalFormatting sqref="BR645:BR647">
    <cfRule type="cellIs" dxfId="3321" priority="235" stopIfTrue="1" operator="greaterThan">
      <formula>0.03</formula>
    </cfRule>
    <cfRule type="cellIs" dxfId="3320" priority="236" stopIfTrue="1" operator="lessThan">
      <formula>-0.03</formula>
    </cfRule>
  </conditionalFormatting>
  <conditionalFormatting sqref="BT645:BT647">
    <cfRule type="cellIs" dxfId="3319" priority="233" stopIfTrue="1" operator="greaterThan">
      <formula>0.03</formula>
    </cfRule>
    <cfRule type="cellIs" dxfId="3318" priority="234" stopIfTrue="1" operator="lessThan">
      <formula>-0.03</formula>
    </cfRule>
  </conditionalFormatting>
  <conditionalFormatting sqref="BV645:BV647">
    <cfRule type="cellIs" dxfId="3317" priority="231" stopIfTrue="1" operator="greaterThan">
      <formula>0.03</formula>
    </cfRule>
    <cfRule type="cellIs" dxfId="3316" priority="232" stopIfTrue="1" operator="lessThan">
      <formula>-0.03</formula>
    </cfRule>
  </conditionalFormatting>
  <conditionalFormatting sqref="BS645:BS653">
    <cfRule type="cellIs" dxfId="3315" priority="229" stopIfTrue="1" operator="greaterThan">
      <formula>0.03</formula>
    </cfRule>
    <cfRule type="cellIs" dxfId="3314" priority="230" stopIfTrue="1" operator="lessThan">
      <formula>-0.03</formula>
    </cfRule>
  </conditionalFormatting>
  <conditionalFormatting sqref="BU645:BU653">
    <cfRule type="cellIs" dxfId="3313" priority="227" stopIfTrue="1" operator="greaterThan">
      <formula>0.03</formula>
    </cfRule>
    <cfRule type="cellIs" dxfId="3312" priority="228" stopIfTrue="1" operator="lessThan">
      <formula>-0.03</formula>
    </cfRule>
  </conditionalFormatting>
  <conditionalFormatting sqref="BW645:BW653">
    <cfRule type="cellIs" dxfId="3311" priority="225" stopIfTrue="1" operator="greaterThan">
      <formula>0.03</formula>
    </cfRule>
    <cfRule type="cellIs" dxfId="3310" priority="226" stopIfTrue="1" operator="lessThan">
      <formula>-0.03</formula>
    </cfRule>
  </conditionalFormatting>
  <conditionalFormatting sqref="BX645:CB647">
    <cfRule type="cellIs" dxfId="3309" priority="223" stopIfTrue="1" operator="greaterThan">
      <formula>0.03</formula>
    </cfRule>
    <cfRule type="cellIs" dxfId="3308" priority="224" stopIfTrue="1" operator="lessThan">
      <formula>-0.03</formula>
    </cfRule>
  </conditionalFormatting>
  <conditionalFormatting sqref="CC645:CC653">
    <cfRule type="cellIs" dxfId="3307" priority="221" stopIfTrue="1" operator="greaterThan">
      <formula>0.03</formula>
    </cfRule>
    <cfRule type="cellIs" dxfId="3306" priority="222" stopIfTrue="1" operator="lessThan">
      <formula>-0.03</formula>
    </cfRule>
  </conditionalFormatting>
  <conditionalFormatting sqref="CD645:CD647">
    <cfRule type="cellIs" dxfId="3305" priority="219" stopIfTrue="1" operator="greaterThan">
      <formula>0.03</formula>
    </cfRule>
    <cfRule type="cellIs" dxfId="3304" priority="220" stopIfTrue="1" operator="lessThan">
      <formula>-0.03</formula>
    </cfRule>
  </conditionalFormatting>
  <conditionalFormatting sqref="CE645:CE653">
    <cfRule type="cellIs" dxfId="3303" priority="217" stopIfTrue="1" operator="greaterThan">
      <formula>0.03</formula>
    </cfRule>
    <cfRule type="cellIs" dxfId="3302" priority="218" stopIfTrue="1" operator="lessThan">
      <formula>-0.03</formula>
    </cfRule>
  </conditionalFormatting>
  <conditionalFormatting sqref="CF645:CF647">
    <cfRule type="cellIs" dxfId="3301" priority="215" stopIfTrue="1" operator="greaterThan">
      <formula>0.03</formula>
    </cfRule>
    <cfRule type="cellIs" dxfId="3300" priority="216" stopIfTrue="1" operator="lessThan">
      <formula>-0.03</formula>
    </cfRule>
  </conditionalFormatting>
  <conditionalFormatting sqref="CG645:CG653">
    <cfRule type="cellIs" dxfId="3299" priority="213" stopIfTrue="1" operator="greaterThan">
      <formula>0.03</formula>
    </cfRule>
    <cfRule type="cellIs" dxfId="3298" priority="214" stopIfTrue="1" operator="lessThan">
      <formula>-0.03</formula>
    </cfRule>
  </conditionalFormatting>
  <conditionalFormatting sqref="CH645:CH647">
    <cfRule type="cellIs" dxfId="3297" priority="211" stopIfTrue="1" operator="greaterThan">
      <formula>0.03</formula>
    </cfRule>
    <cfRule type="cellIs" dxfId="3296" priority="212" stopIfTrue="1" operator="lessThan">
      <formula>-0.03</formula>
    </cfRule>
  </conditionalFormatting>
  <conditionalFormatting sqref="BK634:BK642">
    <cfRule type="cellIs" dxfId="3295" priority="209" stopIfTrue="1" operator="greaterThan">
      <formula>0.03</formula>
    </cfRule>
    <cfRule type="cellIs" dxfId="3294" priority="210" stopIfTrue="1" operator="lessThan">
      <formula>-0.03</formula>
    </cfRule>
  </conditionalFormatting>
  <conditionalFormatting sqref="BM634:BM642">
    <cfRule type="cellIs" dxfId="3293" priority="207" stopIfTrue="1" operator="greaterThan">
      <formula>0.03</formula>
    </cfRule>
    <cfRule type="cellIs" dxfId="3292" priority="208" stopIfTrue="1" operator="lessThan">
      <formula>-0.03</formula>
    </cfRule>
  </conditionalFormatting>
  <conditionalFormatting sqref="BO634:BO642">
    <cfRule type="cellIs" dxfId="3291" priority="205" stopIfTrue="1" operator="greaterThan">
      <formula>0.03</formula>
    </cfRule>
    <cfRule type="cellIs" dxfId="3290" priority="206" stopIfTrue="1" operator="lessThan">
      <formula>-0.03</formula>
    </cfRule>
  </conditionalFormatting>
  <conditionalFormatting sqref="BQ634:BQ642">
    <cfRule type="cellIs" dxfId="3289" priority="203" stopIfTrue="1" operator="greaterThan">
      <formula>0.03</formula>
    </cfRule>
    <cfRule type="cellIs" dxfId="3288" priority="204" stopIfTrue="1" operator="lessThan">
      <formula>-0.03</formula>
    </cfRule>
  </conditionalFormatting>
  <conditionalFormatting sqref="BS634:BS642">
    <cfRule type="cellIs" dxfId="3287" priority="201" stopIfTrue="1" operator="greaterThan">
      <formula>0.03</formula>
    </cfRule>
    <cfRule type="cellIs" dxfId="3286" priority="202" stopIfTrue="1" operator="lessThan">
      <formula>-0.03</formula>
    </cfRule>
  </conditionalFormatting>
  <conditionalFormatting sqref="BU634:BU642">
    <cfRule type="cellIs" dxfId="3285" priority="199" stopIfTrue="1" operator="greaterThan">
      <formula>0.03</formula>
    </cfRule>
    <cfRule type="cellIs" dxfId="3284" priority="200" stopIfTrue="1" operator="lessThan">
      <formula>-0.03</formula>
    </cfRule>
  </conditionalFormatting>
  <conditionalFormatting sqref="BW634:BW642">
    <cfRule type="cellIs" dxfId="3283" priority="197" stopIfTrue="1" operator="greaterThan">
      <formula>0.03</formula>
    </cfRule>
    <cfRule type="cellIs" dxfId="3282" priority="198" stopIfTrue="1" operator="lessThan">
      <formula>-0.03</formula>
    </cfRule>
  </conditionalFormatting>
  <conditionalFormatting sqref="BL634:BL636">
    <cfRule type="cellIs" dxfId="3281" priority="195" stopIfTrue="1" operator="greaterThan">
      <formula>0.03</formula>
    </cfRule>
    <cfRule type="cellIs" dxfId="3280" priority="196" stopIfTrue="1" operator="lessThan">
      <formula>-0.03</formula>
    </cfRule>
  </conditionalFormatting>
  <conditionalFormatting sqref="BN634:BN636">
    <cfRule type="cellIs" dxfId="3279" priority="193" stopIfTrue="1" operator="greaterThan">
      <formula>0.03</formula>
    </cfRule>
    <cfRule type="cellIs" dxfId="3278" priority="194" stopIfTrue="1" operator="lessThan">
      <formula>-0.03</formula>
    </cfRule>
  </conditionalFormatting>
  <conditionalFormatting sqref="BP634:BP636">
    <cfRule type="cellIs" dxfId="3277" priority="191" stopIfTrue="1" operator="greaterThan">
      <formula>0.03</formula>
    </cfRule>
    <cfRule type="cellIs" dxfId="3276" priority="192" stopIfTrue="1" operator="lessThan">
      <formula>-0.03</formula>
    </cfRule>
  </conditionalFormatting>
  <conditionalFormatting sqref="BR634:BR636">
    <cfRule type="cellIs" dxfId="3275" priority="189" stopIfTrue="1" operator="greaterThan">
      <formula>0.03</formula>
    </cfRule>
    <cfRule type="cellIs" dxfId="3274" priority="190" stopIfTrue="1" operator="lessThan">
      <formula>-0.03</formula>
    </cfRule>
  </conditionalFormatting>
  <conditionalFormatting sqref="BT634:BT636">
    <cfRule type="cellIs" dxfId="3273" priority="187" stopIfTrue="1" operator="greaterThan">
      <formula>0.03</formula>
    </cfRule>
    <cfRule type="cellIs" dxfId="3272" priority="188" stopIfTrue="1" operator="lessThan">
      <formula>-0.03</formula>
    </cfRule>
  </conditionalFormatting>
  <conditionalFormatting sqref="BV634:BV636">
    <cfRule type="cellIs" dxfId="3271" priority="185" stopIfTrue="1" operator="greaterThan">
      <formula>0.03</formula>
    </cfRule>
    <cfRule type="cellIs" dxfId="3270" priority="186" stopIfTrue="1" operator="lessThan">
      <formula>-0.03</formula>
    </cfRule>
  </conditionalFormatting>
  <conditionalFormatting sqref="BX634:BX636">
    <cfRule type="cellIs" dxfId="3269" priority="183" stopIfTrue="1" operator="greaterThan">
      <formula>0.03</formula>
    </cfRule>
    <cfRule type="cellIs" dxfId="3268" priority="184" stopIfTrue="1" operator="lessThan">
      <formula>-0.03</formula>
    </cfRule>
  </conditionalFormatting>
  <conditionalFormatting sqref="BY634:BY636">
    <cfRule type="cellIs" dxfId="3267" priority="181" stopIfTrue="1" operator="greaterThan">
      <formula>0.03</formula>
    </cfRule>
    <cfRule type="cellIs" dxfId="3266" priority="182" stopIfTrue="1" operator="lessThan">
      <formula>-0.03</formula>
    </cfRule>
  </conditionalFormatting>
  <conditionalFormatting sqref="BZ634:BZ636">
    <cfRule type="cellIs" dxfId="3265" priority="179" stopIfTrue="1" operator="greaterThan">
      <formula>0.03</formula>
    </cfRule>
    <cfRule type="cellIs" dxfId="3264" priority="180" stopIfTrue="1" operator="lessThan">
      <formula>-0.03</formula>
    </cfRule>
  </conditionalFormatting>
  <conditionalFormatting sqref="CA634:CA636">
    <cfRule type="cellIs" dxfId="3263" priority="177" stopIfTrue="1" operator="greaterThan">
      <formula>0.03</formula>
    </cfRule>
    <cfRule type="cellIs" dxfId="3262" priority="178" stopIfTrue="1" operator="lessThan">
      <formula>-0.03</formula>
    </cfRule>
  </conditionalFormatting>
  <conditionalFormatting sqref="CB634:CB636">
    <cfRule type="cellIs" dxfId="3261" priority="175" stopIfTrue="1" operator="greaterThan">
      <formula>0.03</formula>
    </cfRule>
    <cfRule type="cellIs" dxfId="3260" priority="176" stopIfTrue="1" operator="lessThan">
      <formula>-0.03</formula>
    </cfRule>
  </conditionalFormatting>
  <conditionalFormatting sqref="CD634:CD636">
    <cfRule type="cellIs" dxfId="3259" priority="173" stopIfTrue="1" operator="greaterThan">
      <formula>0.03</formula>
    </cfRule>
    <cfRule type="cellIs" dxfId="3258" priority="174" stopIfTrue="1" operator="lessThan">
      <formula>-0.03</formula>
    </cfRule>
  </conditionalFormatting>
  <conditionalFormatting sqref="CF634:CF636">
    <cfRule type="cellIs" dxfId="3257" priority="171" stopIfTrue="1" operator="greaterThan">
      <formula>0.03</formula>
    </cfRule>
    <cfRule type="cellIs" dxfId="3256" priority="172" stopIfTrue="1" operator="lessThan">
      <formula>-0.03</formula>
    </cfRule>
  </conditionalFormatting>
  <conditionalFormatting sqref="CH634:CH636">
    <cfRule type="cellIs" dxfId="3255" priority="169" stopIfTrue="1" operator="greaterThan">
      <formula>0.03</formula>
    </cfRule>
    <cfRule type="cellIs" dxfId="3254" priority="170" stopIfTrue="1" operator="lessThan">
      <formula>-0.03</formula>
    </cfRule>
  </conditionalFormatting>
  <conditionalFormatting sqref="CC634:CC642">
    <cfRule type="cellIs" dxfId="3253" priority="167" stopIfTrue="1" operator="greaterThan">
      <formula>0.03</formula>
    </cfRule>
    <cfRule type="cellIs" dxfId="3252" priority="168" stopIfTrue="1" operator="lessThan">
      <formula>-0.03</formula>
    </cfRule>
  </conditionalFormatting>
  <conditionalFormatting sqref="CE634:CE642">
    <cfRule type="cellIs" dxfId="3251" priority="165" stopIfTrue="1" operator="greaterThan">
      <formula>0.03</formula>
    </cfRule>
    <cfRule type="cellIs" dxfId="3250" priority="166" stopIfTrue="1" operator="lessThan">
      <formula>-0.03</formula>
    </cfRule>
  </conditionalFormatting>
  <conditionalFormatting sqref="CG634:CG642">
    <cfRule type="cellIs" dxfId="3249" priority="163" stopIfTrue="1" operator="greaterThan">
      <formula>0.03</formula>
    </cfRule>
    <cfRule type="cellIs" dxfId="3248" priority="164" stopIfTrue="1" operator="lessThan">
      <formula>-0.03</formula>
    </cfRule>
  </conditionalFormatting>
  <conditionalFormatting sqref="BK598:BK603">
    <cfRule type="cellIs" dxfId="3247" priority="161" stopIfTrue="1" operator="greaterThan">
      <formula>0.03</formula>
    </cfRule>
    <cfRule type="cellIs" dxfId="3246" priority="162" stopIfTrue="1" operator="lessThan">
      <formula>-0.03</formula>
    </cfRule>
  </conditionalFormatting>
  <conditionalFormatting sqref="BK604:BK606">
    <cfRule type="cellIs" dxfId="3245" priority="159" stopIfTrue="1" operator="greaterThan">
      <formula>0.03</formula>
    </cfRule>
    <cfRule type="cellIs" dxfId="3244" priority="160" stopIfTrue="1" operator="lessThan">
      <formula>-0.03</formula>
    </cfRule>
  </conditionalFormatting>
  <conditionalFormatting sqref="BM598:BM603">
    <cfRule type="cellIs" dxfId="3243" priority="157" stopIfTrue="1" operator="greaterThan">
      <formula>0.03</formula>
    </cfRule>
    <cfRule type="cellIs" dxfId="3242" priority="158" stopIfTrue="1" operator="lessThan">
      <formula>-0.03</formula>
    </cfRule>
  </conditionalFormatting>
  <conditionalFormatting sqref="BM604:BM606">
    <cfRule type="cellIs" dxfId="3241" priority="155" stopIfTrue="1" operator="greaterThan">
      <formula>0.03</formula>
    </cfRule>
    <cfRule type="cellIs" dxfId="3240" priority="156" stopIfTrue="1" operator="lessThan">
      <formula>-0.03</formula>
    </cfRule>
  </conditionalFormatting>
  <conditionalFormatting sqref="BO598:BO603">
    <cfRule type="cellIs" dxfId="3239" priority="153" stopIfTrue="1" operator="greaterThan">
      <formula>0.03</formula>
    </cfRule>
    <cfRule type="cellIs" dxfId="3238" priority="154" stopIfTrue="1" operator="lessThan">
      <formula>-0.03</formula>
    </cfRule>
  </conditionalFormatting>
  <conditionalFormatting sqref="BO604:BO606">
    <cfRule type="cellIs" dxfId="3237" priority="151" stopIfTrue="1" operator="greaterThan">
      <formula>0.03</formula>
    </cfRule>
    <cfRule type="cellIs" dxfId="3236" priority="152" stopIfTrue="1" operator="lessThan">
      <formula>-0.03</formula>
    </cfRule>
  </conditionalFormatting>
  <conditionalFormatting sqref="BQ598:BQ603">
    <cfRule type="cellIs" dxfId="3235" priority="149" stopIfTrue="1" operator="greaterThan">
      <formula>0.03</formula>
    </cfRule>
    <cfRule type="cellIs" dxfId="3234" priority="150" stopIfTrue="1" operator="lessThan">
      <formula>-0.03</formula>
    </cfRule>
  </conditionalFormatting>
  <conditionalFormatting sqref="BQ604:BQ606">
    <cfRule type="cellIs" dxfId="3233" priority="147" stopIfTrue="1" operator="greaterThan">
      <formula>0.03</formula>
    </cfRule>
    <cfRule type="cellIs" dxfId="3232" priority="148" stopIfTrue="1" operator="lessThan">
      <formula>-0.03</formula>
    </cfRule>
  </conditionalFormatting>
  <conditionalFormatting sqref="BS598:BS603">
    <cfRule type="cellIs" dxfId="3231" priority="145" stopIfTrue="1" operator="greaterThan">
      <formula>0.03</formula>
    </cfRule>
    <cfRule type="cellIs" dxfId="3230" priority="146" stopIfTrue="1" operator="lessThan">
      <formula>-0.03</formula>
    </cfRule>
  </conditionalFormatting>
  <conditionalFormatting sqref="BS604:BS606">
    <cfRule type="cellIs" dxfId="3229" priority="143" stopIfTrue="1" operator="greaterThan">
      <formula>0.03</formula>
    </cfRule>
    <cfRule type="cellIs" dxfId="3228" priority="144" stopIfTrue="1" operator="lessThan">
      <formula>-0.03</formula>
    </cfRule>
  </conditionalFormatting>
  <conditionalFormatting sqref="BU598:BU603">
    <cfRule type="cellIs" dxfId="3227" priority="141" stopIfTrue="1" operator="greaterThan">
      <formula>0.03</formula>
    </cfRule>
    <cfRule type="cellIs" dxfId="3226" priority="142" stopIfTrue="1" operator="lessThan">
      <formula>-0.03</formula>
    </cfRule>
  </conditionalFormatting>
  <conditionalFormatting sqref="BU604:BU606">
    <cfRule type="cellIs" dxfId="3225" priority="139" stopIfTrue="1" operator="greaterThan">
      <formula>0.03</formula>
    </cfRule>
    <cfRule type="cellIs" dxfId="3224" priority="140" stopIfTrue="1" operator="lessThan">
      <formula>-0.03</formula>
    </cfRule>
  </conditionalFormatting>
  <conditionalFormatting sqref="BW598:BW603">
    <cfRule type="cellIs" dxfId="3223" priority="137" stopIfTrue="1" operator="greaterThan">
      <formula>0.03</formula>
    </cfRule>
    <cfRule type="cellIs" dxfId="3222" priority="138" stopIfTrue="1" operator="lessThan">
      <formula>-0.03</formula>
    </cfRule>
  </conditionalFormatting>
  <conditionalFormatting sqref="BW604:BW606">
    <cfRule type="cellIs" dxfId="3221" priority="135" stopIfTrue="1" operator="greaterThan">
      <formula>0.03</formula>
    </cfRule>
    <cfRule type="cellIs" dxfId="3220" priority="136" stopIfTrue="1" operator="lessThan">
      <formula>-0.03</formula>
    </cfRule>
  </conditionalFormatting>
  <conditionalFormatting sqref="CC598:CC603">
    <cfRule type="cellIs" dxfId="3219" priority="133" stopIfTrue="1" operator="greaterThan">
      <formula>0.03</formula>
    </cfRule>
    <cfRule type="cellIs" dxfId="3218" priority="134" stopIfTrue="1" operator="lessThan">
      <formula>-0.03</formula>
    </cfRule>
  </conditionalFormatting>
  <conditionalFormatting sqref="CC604:CC606">
    <cfRule type="cellIs" dxfId="3217" priority="131" stopIfTrue="1" operator="greaterThan">
      <formula>0.03</formula>
    </cfRule>
    <cfRule type="cellIs" dxfId="3216" priority="132" stopIfTrue="1" operator="lessThan">
      <formula>-0.03</formula>
    </cfRule>
  </conditionalFormatting>
  <conditionalFormatting sqref="CE598:CE603">
    <cfRule type="cellIs" dxfId="3215" priority="129" stopIfTrue="1" operator="greaterThan">
      <formula>0.03</formula>
    </cfRule>
    <cfRule type="cellIs" dxfId="3214" priority="130" stopIfTrue="1" operator="lessThan">
      <formula>-0.03</formula>
    </cfRule>
  </conditionalFormatting>
  <conditionalFormatting sqref="CE604:CE606">
    <cfRule type="cellIs" dxfId="3213" priority="127" stopIfTrue="1" operator="greaterThan">
      <formula>0.03</formula>
    </cfRule>
    <cfRule type="cellIs" dxfId="3212" priority="128" stopIfTrue="1" operator="lessThan">
      <formula>-0.03</formula>
    </cfRule>
  </conditionalFormatting>
  <conditionalFormatting sqref="CG598:CG603">
    <cfRule type="cellIs" dxfId="3211" priority="125" stopIfTrue="1" operator="greaterThan">
      <formula>0.03</formula>
    </cfRule>
    <cfRule type="cellIs" dxfId="3210" priority="126" stopIfTrue="1" operator="lessThan">
      <formula>-0.03</formula>
    </cfRule>
  </conditionalFormatting>
  <conditionalFormatting sqref="CG604:CG606">
    <cfRule type="cellIs" dxfId="3209" priority="123" stopIfTrue="1" operator="greaterThan">
      <formula>0.03</formula>
    </cfRule>
    <cfRule type="cellIs" dxfId="3208" priority="124" stopIfTrue="1" operator="lessThan">
      <formula>-0.03</formula>
    </cfRule>
  </conditionalFormatting>
  <conditionalFormatting sqref="BL598:BL600">
    <cfRule type="cellIs" dxfId="3207" priority="121" stopIfTrue="1" operator="greaterThan">
      <formula>0.03</formula>
    </cfRule>
    <cfRule type="cellIs" dxfId="3206" priority="122" stopIfTrue="1" operator="lessThan">
      <formula>-0.03</formula>
    </cfRule>
  </conditionalFormatting>
  <conditionalFormatting sqref="BN598:BN600">
    <cfRule type="cellIs" dxfId="3205" priority="119" stopIfTrue="1" operator="greaterThan">
      <formula>0.03</formula>
    </cfRule>
    <cfRule type="cellIs" dxfId="3204" priority="120" stopIfTrue="1" operator="lessThan">
      <formula>-0.03</formula>
    </cfRule>
  </conditionalFormatting>
  <conditionalFormatting sqref="BP598:BP600">
    <cfRule type="cellIs" dxfId="3203" priority="117" stopIfTrue="1" operator="greaterThan">
      <formula>0.03</formula>
    </cfRule>
    <cfRule type="cellIs" dxfId="3202" priority="118" stopIfTrue="1" operator="lessThan">
      <formula>-0.03</formula>
    </cfRule>
  </conditionalFormatting>
  <conditionalFormatting sqref="BR598:BR600">
    <cfRule type="cellIs" dxfId="3201" priority="115" stopIfTrue="1" operator="greaterThan">
      <formula>0.03</formula>
    </cfRule>
    <cfRule type="cellIs" dxfId="3200" priority="116" stopIfTrue="1" operator="lessThan">
      <formula>-0.03</formula>
    </cfRule>
  </conditionalFormatting>
  <conditionalFormatting sqref="BT598:BT600">
    <cfRule type="cellIs" dxfId="3199" priority="113" stopIfTrue="1" operator="greaterThan">
      <formula>0.03</formula>
    </cfRule>
    <cfRule type="cellIs" dxfId="3198" priority="114" stopIfTrue="1" operator="lessThan">
      <formula>-0.03</formula>
    </cfRule>
  </conditionalFormatting>
  <conditionalFormatting sqref="BV598:BV600">
    <cfRule type="cellIs" dxfId="3197" priority="111" stopIfTrue="1" operator="greaterThan">
      <formula>0.03</formula>
    </cfRule>
    <cfRule type="cellIs" dxfId="3196" priority="112" stopIfTrue="1" operator="lessThan">
      <formula>-0.03</formula>
    </cfRule>
  </conditionalFormatting>
  <conditionalFormatting sqref="BX598:BX600">
    <cfRule type="cellIs" dxfId="3195" priority="109" stopIfTrue="1" operator="greaterThan">
      <formula>0.03</formula>
    </cfRule>
    <cfRule type="cellIs" dxfId="3194" priority="110" stopIfTrue="1" operator="lessThan">
      <formula>-0.03</formula>
    </cfRule>
  </conditionalFormatting>
  <conditionalFormatting sqref="BY598:BY600">
    <cfRule type="cellIs" dxfId="3193" priority="107" stopIfTrue="1" operator="greaterThan">
      <formula>0.03</formula>
    </cfRule>
    <cfRule type="cellIs" dxfId="3192" priority="108" stopIfTrue="1" operator="lessThan">
      <formula>-0.03</formula>
    </cfRule>
  </conditionalFormatting>
  <conditionalFormatting sqref="BZ598:BZ600">
    <cfRule type="cellIs" dxfId="3191" priority="105" stopIfTrue="1" operator="greaterThan">
      <formula>0.03</formula>
    </cfRule>
    <cfRule type="cellIs" dxfId="3190" priority="106" stopIfTrue="1" operator="lessThan">
      <formula>-0.03</formula>
    </cfRule>
  </conditionalFormatting>
  <conditionalFormatting sqref="CA598:CA600">
    <cfRule type="cellIs" dxfId="3189" priority="103" stopIfTrue="1" operator="greaterThan">
      <formula>0.03</formula>
    </cfRule>
    <cfRule type="cellIs" dxfId="3188" priority="104" stopIfTrue="1" operator="lessThan">
      <formula>-0.03</formula>
    </cfRule>
  </conditionalFormatting>
  <conditionalFormatting sqref="CB598:CB600">
    <cfRule type="cellIs" dxfId="3187" priority="101" stopIfTrue="1" operator="greaterThan">
      <formula>0.03</formula>
    </cfRule>
    <cfRule type="cellIs" dxfId="3186" priority="102" stopIfTrue="1" operator="lessThan">
      <formula>-0.03</formula>
    </cfRule>
  </conditionalFormatting>
  <conditionalFormatting sqref="CD598:CD600">
    <cfRule type="cellIs" dxfId="3185" priority="99" stopIfTrue="1" operator="greaterThan">
      <formula>0.03</formula>
    </cfRule>
    <cfRule type="cellIs" dxfId="3184" priority="100" stopIfTrue="1" operator="lessThan">
      <formula>-0.03</formula>
    </cfRule>
  </conditionalFormatting>
  <conditionalFormatting sqref="CF598:CF600">
    <cfRule type="cellIs" dxfId="3183" priority="97" stopIfTrue="1" operator="greaterThan">
      <formula>0.03</formula>
    </cfRule>
    <cfRule type="cellIs" dxfId="3182" priority="98" stopIfTrue="1" operator="lessThan">
      <formula>-0.03</formula>
    </cfRule>
  </conditionalFormatting>
  <conditionalFormatting sqref="CH598:CH600">
    <cfRule type="cellIs" dxfId="3181" priority="95" stopIfTrue="1" operator="greaterThan">
      <formula>0.03</formula>
    </cfRule>
    <cfRule type="cellIs" dxfId="3180" priority="96" stopIfTrue="1" operator="lessThan">
      <formula>-0.03</formula>
    </cfRule>
  </conditionalFormatting>
  <conditionalFormatting sqref="BL659">
    <cfRule type="cellIs" dxfId="3179" priority="91" stopIfTrue="1" operator="greaterThan">
      <formula>0.03</formula>
    </cfRule>
    <cfRule type="cellIs" dxfId="3178" priority="92" stopIfTrue="1" operator="lessThan">
      <formula>-0.03</formula>
    </cfRule>
  </conditionalFormatting>
  <conditionalFormatting sqref="BN659 BP659 BR659">
    <cfRule type="cellIs" dxfId="3177" priority="89" stopIfTrue="1" operator="greaterThan">
      <formula>0.03</formula>
    </cfRule>
    <cfRule type="cellIs" dxfId="3176" priority="90" stopIfTrue="1" operator="lessThan">
      <formula>-0.03</formula>
    </cfRule>
  </conditionalFormatting>
  <conditionalFormatting sqref="BF659">
    <cfRule type="cellIs" dxfId="3175" priority="77" stopIfTrue="1" operator="greaterThan">
      <formula>0.03</formula>
    </cfRule>
    <cfRule type="cellIs" dxfId="3174" priority="78" stopIfTrue="1" operator="lessThan">
      <formula>-0.03</formula>
    </cfRule>
  </conditionalFormatting>
  <conditionalFormatting sqref="CF659 CH659">
    <cfRule type="cellIs" dxfId="3173" priority="73" stopIfTrue="1" operator="greaterThan">
      <formula>0.03</formula>
    </cfRule>
    <cfRule type="cellIs" dxfId="3172" priority="74" stopIfTrue="1" operator="lessThan">
      <formula>-0.03</formula>
    </cfRule>
  </conditionalFormatting>
  <conditionalFormatting sqref="BP659">
    <cfRule type="cellIs" dxfId="3171" priority="87" stopIfTrue="1" operator="greaterThan">
      <formula>0.03</formula>
    </cfRule>
    <cfRule type="cellIs" dxfId="3170" priority="88" stopIfTrue="1" operator="lessThan">
      <formula>-0.03</formula>
    </cfRule>
  </conditionalFormatting>
  <conditionalFormatting sqref="BF656:BJ658">
    <cfRule type="cellIs" dxfId="3169" priority="93" stopIfTrue="1" operator="greaterThan">
      <formula>0.03</formula>
    </cfRule>
    <cfRule type="cellIs" dxfId="3168" priority="94" stopIfTrue="1" operator="lessThan">
      <formula>-0.03</formula>
    </cfRule>
  </conditionalFormatting>
  <conditionalFormatting sqref="BE656:BE664">
    <cfRule type="cellIs" dxfId="3167" priority="85" stopIfTrue="1" operator="greaterThan">
      <formula>0.03</formula>
    </cfRule>
    <cfRule type="cellIs" dxfId="3166" priority="86" stopIfTrue="1" operator="lessThan">
      <formula>-0.03</formula>
    </cfRule>
  </conditionalFormatting>
  <conditionalFormatting sqref="BV659">
    <cfRule type="cellIs" dxfId="3165" priority="83" stopIfTrue="1" operator="greaterThan">
      <formula>0.03</formula>
    </cfRule>
    <cfRule type="cellIs" dxfId="3164" priority="84" stopIfTrue="1" operator="lessThan">
      <formula>-0.03</formula>
    </cfRule>
  </conditionalFormatting>
  <conditionalFormatting sqref="BT659">
    <cfRule type="cellIs" dxfId="3163" priority="81" stopIfTrue="1" operator="greaterThan">
      <formula>0.03</formula>
    </cfRule>
    <cfRule type="cellIs" dxfId="3162" priority="82" stopIfTrue="1" operator="lessThan">
      <formula>-0.03</formula>
    </cfRule>
  </conditionalFormatting>
  <conditionalFormatting sqref="BR659">
    <cfRule type="cellIs" dxfId="3161" priority="79" stopIfTrue="1" operator="greaterThan">
      <formula>0.03</formula>
    </cfRule>
    <cfRule type="cellIs" dxfId="3160" priority="80" stopIfTrue="1" operator="lessThan">
      <formula>-0.03</formula>
    </cfRule>
  </conditionalFormatting>
  <conditionalFormatting sqref="BX659">
    <cfRule type="cellIs" dxfId="3159" priority="75" stopIfTrue="1" operator="greaterThan">
      <formula>0.03</formula>
    </cfRule>
    <cfRule type="cellIs" dxfId="3158" priority="76" stopIfTrue="1" operator="lessThan">
      <formula>-0.03</formula>
    </cfRule>
  </conditionalFormatting>
  <conditionalFormatting sqref="CF659">
    <cfRule type="cellIs" dxfId="3157" priority="71" stopIfTrue="1" operator="greaterThan">
      <formula>0.03</formula>
    </cfRule>
    <cfRule type="cellIs" dxfId="3156" priority="72" stopIfTrue="1" operator="lessThan">
      <formula>-0.03</formula>
    </cfRule>
  </conditionalFormatting>
  <conditionalFormatting sqref="CH659">
    <cfRule type="cellIs" dxfId="3155" priority="69" stopIfTrue="1" operator="greaterThan">
      <formula>0.03</formula>
    </cfRule>
    <cfRule type="cellIs" dxfId="3154" priority="70" stopIfTrue="1" operator="lessThan">
      <formula>-0.03</formula>
    </cfRule>
  </conditionalFormatting>
  <conditionalFormatting sqref="CD659">
    <cfRule type="cellIs" dxfId="3153" priority="67" stopIfTrue="1" operator="greaterThan">
      <formula>0.03</formula>
    </cfRule>
    <cfRule type="cellIs" dxfId="3152" priority="68" stopIfTrue="1" operator="lessThan">
      <formula>-0.03</formula>
    </cfRule>
  </conditionalFormatting>
  <conditionalFormatting sqref="BK656:BK664">
    <cfRule type="cellIs" dxfId="3151" priority="65" stopIfTrue="1" operator="greaterThan">
      <formula>0.03</formula>
    </cfRule>
    <cfRule type="cellIs" dxfId="3150" priority="66" stopIfTrue="1" operator="lessThan">
      <formula>-0.03</formula>
    </cfRule>
  </conditionalFormatting>
  <conditionalFormatting sqref="BL656:BL658">
    <cfRule type="cellIs" dxfId="3149" priority="63" stopIfTrue="1" operator="greaterThan">
      <formula>0.03</formula>
    </cfRule>
    <cfRule type="cellIs" dxfId="3148" priority="64" stopIfTrue="1" operator="lessThan">
      <formula>-0.03</formula>
    </cfRule>
  </conditionalFormatting>
  <conditionalFormatting sqref="BN656:BN658">
    <cfRule type="cellIs" dxfId="3147" priority="61" stopIfTrue="1" operator="greaterThan">
      <formula>0.03</formula>
    </cfRule>
    <cfRule type="cellIs" dxfId="3146" priority="62" stopIfTrue="1" operator="lessThan">
      <formula>-0.03</formula>
    </cfRule>
  </conditionalFormatting>
  <conditionalFormatting sqref="BP656:BP658">
    <cfRule type="cellIs" dxfId="3145" priority="59" stopIfTrue="1" operator="greaterThan">
      <formula>0.03</formula>
    </cfRule>
    <cfRule type="cellIs" dxfId="3144" priority="60" stopIfTrue="1" operator="lessThan">
      <formula>-0.03</formula>
    </cfRule>
  </conditionalFormatting>
  <conditionalFormatting sqref="BR656:BR658">
    <cfRule type="cellIs" dxfId="3143" priority="57" stopIfTrue="1" operator="greaterThan">
      <formula>0.03</formula>
    </cfRule>
    <cfRule type="cellIs" dxfId="3142" priority="58" stopIfTrue="1" operator="lessThan">
      <formula>-0.03</formula>
    </cfRule>
  </conditionalFormatting>
  <conditionalFormatting sqref="BT656:BT658">
    <cfRule type="cellIs" dxfId="3141" priority="55" stopIfTrue="1" operator="greaterThan">
      <formula>0.03</formula>
    </cfRule>
    <cfRule type="cellIs" dxfId="3140" priority="56" stopIfTrue="1" operator="lessThan">
      <formula>-0.03</formula>
    </cfRule>
  </conditionalFormatting>
  <conditionalFormatting sqref="BV656:BV658">
    <cfRule type="cellIs" dxfId="3139" priority="53" stopIfTrue="1" operator="greaterThan">
      <formula>0.03</formula>
    </cfRule>
    <cfRule type="cellIs" dxfId="3138" priority="54" stopIfTrue="1" operator="lessThan">
      <formula>-0.03</formula>
    </cfRule>
  </conditionalFormatting>
  <conditionalFormatting sqref="BM656 BM658:BM664">
    <cfRule type="cellIs" dxfId="3137" priority="51" stopIfTrue="1" operator="greaterThan">
      <formula>0.03</formula>
    </cfRule>
    <cfRule type="cellIs" dxfId="3136" priority="52" stopIfTrue="1" operator="lessThan">
      <formula>-0.03</formula>
    </cfRule>
  </conditionalFormatting>
  <conditionalFormatting sqref="BO656 BO658:BO664">
    <cfRule type="cellIs" dxfId="3135" priority="49" stopIfTrue="1" operator="greaterThan">
      <formula>0.03</formula>
    </cfRule>
    <cfRule type="cellIs" dxfId="3134" priority="50" stopIfTrue="1" operator="lessThan">
      <formula>-0.03</formula>
    </cfRule>
  </conditionalFormatting>
  <conditionalFormatting sqref="BQ656 BQ658:BQ664">
    <cfRule type="cellIs" dxfId="3133" priority="47" stopIfTrue="1" operator="greaterThan">
      <formula>0.03</formula>
    </cfRule>
    <cfRule type="cellIs" dxfId="3132" priority="48" stopIfTrue="1" operator="lessThan">
      <formula>-0.03</formula>
    </cfRule>
  </conditionalFormatting>
  <conditionalFormatting sqref="BS656 BS658:BS664">
    <cfRule type="cellIs" dxfId="3131" priority="45" stopIfTrue="1" operator="greaterThan">
      <formula>0.03</formula>
    </cfRule>
    <cfRule type="cellIs" dxfId="3130" priority="46" stopIfTrue="1" operator="lessThan">
      <formula>-0.03</formula>
    </cfRule>
  </conditionalFormatting>
  <conditionalFormatting sqref="BU656 BU658:BU664">
    <cfRule type="cellIs" dxfId="3129" priority="43" stopIfTrue="1" operator="greaterThan">
      <formula>0.03</formula>
    </cfRule>
    <cfRule type="cellIs" dxfId="3128" priority="44" stopIfTrue="1" operator="lessThan">
      <formula>-0.03</formula>
    </cfRule>
  </conditionalFormatting>
  <conditionalFormatting sqref="BW656 BW658:BW664">
    <cfRule type="cellIs" dxfId="3127" priority="41" stopIfTrue="1" operator="greaterThan">
      <formula>0.03</formula>
    </cfRule>
    <cfRule type="cellIs" dxfId="3126" priority="42" stopIfTrue="1" operator="lessThan">
      <formula>-0.03</formula>
    </cfRule>
  </conditionalFormatting>
  <conditionalFormatting sqref="BX656:BX658">
    <cfRule type="cellIs" dxfId="3125" priority="39" stopIfTrue="1" operator="greaterThan">
      <formula>0.03</formula>
    </cfRule>
    <cfRule type="cellIs" dxfId="3124" priority="40" stopIfTrue="1" operator="lessThan">
      <formula>-0.03</formula>
    </cfRule>
  </conditionalFormatting>
  <conditionalFormatting sqref="BY656:BY658">
    <cfRule type="cellIs" dxfId="3123" priority="37" stopIfTrue="1" operator="greaterThan">
      <formula>0.03</formula>
    </cfRule>
    <cfRule type="cellIs" dxfId="3122" priority="38" stopIfTrue="1" operator="lessThan">
      <formula>-0.03</formula>
    </cfRule>
  </conditionalFormatting>
  <conditionalFormatting sqref="BZ656:BZ658">
    <cfRule type="cellIs" dxfId="3121" priority="35" stopIfTrue="1" operator="greaterThan">
      <formula>0.03</formula>
    </cfRule>
    <cfRule type="cellIs" dxfId="3120" priority="36" stopIfTrue="1" operator="lessThan">
      <formula>-0.03</formula>
    </cfRule>
  </conditionalFormatting>
  <conditionalFormatting sqref="CA656:CA658">
    <cfRule type="cellIs" dxfId="3119" priority="33" stopIfTrue="1" operator="greaterThan">
      <formula>0.03</formula>
    </cfRule>
    <cfRule type="cellIs" dxfId="3118" priority="34" stopIfTrue="1" operator="lessThan">
      <formula>-0.03</formula>
    </cfRule>
  </conditionalFormatting>
  <conditionalFormatting sqref="CB656:CB658">
    <cfRule type="cellIs" dxfId="3117" priority="31" stopIfTrue="1" operator="greaterThan">
      <formula>0.03</formula>
    </cfRule>
    <cfRule type="cellIs" dxfId="3116" priority="32" stopIfTrue="1" operator="lessThan">
      <formula>-0.03</formula>
    </cfRule>
  </conditionalFormatting>
  <conditionalFormatting sqref="CC656 CC658:CC664">
    <cfRule type="cellIs" dxfId="3115" priority="29" stopIfTrue="1" operator="greaterThan">
      <formula>0.03</formula>
    </cfRule>
    <cfRule type="cellIs" dxfId="3114" priority="30" stopIfTrue="1" operator="lessThan">
      <formula>-0.03</formula>
    </cfRule>
  </conditionalFormatting>
  <conditionalFormatting sqref="CE656 CE658:CE664">
    <cfRule type="cellIs" dxfId="3113" priority="27" stopIfTrue="1" operator="greaterThan">
      <formula>0.03</formula>
    </cfRule>
    <cfRule type="cellIs" dxfId="3112" priority="28" stopIfTrue="1" operator="lessThan">
      <formula>-0.03</formula>
    </cfRule>
  </conditionalFormatting>
  <conditionalFormatting sqref="CG656 CG658:CG664">
    <cfRule type="cellIs" dxfId="3111" priority="25" stopIfTrue="1" operator="greaterThan">
      <formula>0.03</formula>
    </cfRule>
    <cfRule type="cellIs" dxfId="3110" priority="26" stopIfTrue="1" operator="lessThan">
      <formula>-0.03</formula>
    </cfRule>
  </conditionalFormatting>
  <conditionalFormatting sqref="CD656:CD658">
    <cfRule type="cellIs" dxfId="3109" priority="23" stopIfTrue="1" operator="greaterThan">
      <formula>0.03</formula>
    </cfRule>
    <cfRule type="cellIs" dxfId="3108" priority="24" stopIfTrue="1" operator="lessThan">
      <formula>-0.03</formula>
    </cfRule>
  </conditionalFormatting>
  <conditionalFormatting sqref="CF656:CF658">
    <cfRule type="cellIs" dxfId="3107" priority="21" stopIfTrue="1" operator="greaterThan">
      <formula>0.03</formula>
    </cfRule>
    <cfRule type="cellIs" dxfId="3106" priority="22" stopIfTrue="1" operator="lessThan">
      <formula>-0.03</formula>
    </cfRule>
  </conditionalFormatting>
  <conditionalFormatting sqref="CH656:CH658">
    <cfRule type="cellIs" dxfId="3105" priority="19" stopIfTrue="1" operator="greaterThan">
      <formula>0.03</formula>
    </cfRule>
    <cfRule type="cellIs" dxfId="3104" priority="20" stopIfTrue="1" operator="lessThan">
      <formula>-0.03</formula>
    </cfRule>
  </conditionalFormatting>
  <conditionalFormatting sqref="BM657">
    <cfRule type="cellIs" dxfId="3103" priority="17" stopIfTrue="1" operator="greaterThan">
      <formula>0.03</formula>
    </cfRule>
    <cfRule type="cellIs" dxfId="3102" priority="18" stopIfTrue="1" operator="lessThan">
      <formula>-0.03</formula>
    </cfRule>
  </conditionalFormatting>
  <conditionalFormatting sqref="BO657">
    <cfRule type="cellIs" dxfId="3101" priority="15" stopIfTrue="1" operator="greaterThan">
      <formula>0.03</formula>
    </cfRule>
    <cfRule type="cellIs" dxfId="3100" priority="16" stopIfTrue="1" operator="lessThan">
      <formula>-0.03</formula>
    </cfRule>
  </conditionalFormatting>
  <conditionalFormatting sqref="BQ657">
    <cfRule type="cellIs" dxfId="3099" priority="13" stopIfTrue="1" operator="greaterThan">
      <formula>0.03</formula>
    </cfRule>
    <cfRule type="cellIs" dxfId="3098" priority="14" stopIfTrue="1" operator="lessThan">
      <formula>-0.03</formula>
    </cfRule>
  </conditionalFormatting>
  <conditionalFormatting sqref="BS657">
    <cfRule type="cellIs" dxfId="3097" priority="11" stopIfTrue="1" operator="greaterThan">
      <formula>0.03</formula>
    </cfRule>
    <cfRule type="cellIs" dxfId="3096" priority="12" stopIfTrue="1" operator="lessThan">
      <formula>-0.03</formula>
    </cfRule>
  </conditionalFormatting>
  <conditionalFormatting sqref="BU657">
    <cfRule type="cellIs" dxfId="3095" priority="9" stopIfTrue="1" operator="greaterThan">
      <formula>0.03</formula>
    </cfRule>
    <cfRule type="cellIs" dxfId="3094" priority="10" stopIfTrue="1" operator="lessThan">
      <formula>-0.03</formula>
    </cfRule>
  </conditionalFormatting>
  <conditionalFormatting sqref="BW657">
    <cfRule type="cellIs" dxfId="3093" priority="7" stopIfTrue="1" operator="greaterThan">
      <formula>0.03</formula>
    </cfRule>
    <cfRule type="cellIs" dxfId="3092" priority="8" stopIfTrue="1" operator="lessThan">
      <formula>-0.03</formula>
    </cfRule>
  </conditionalFormatting>
  <conditionalFormatting sqref="CC657">
    <cfRule type="cellIs" dxfId="3091" priority="5" stopIfTrue="1" operator="greaterThan">
      <formula>0.03</formula>
    </cfRule>
    <cfRule type="cellIs" dxfId="3090" priority="6" stopIfTrue="1" operator="lessThan">
      <formula>-0.03</formula>
    </cfRule>
  </conditionalFormatting>
  <conditionalFormatting sqref="CE657">
    <cfRule type="cellIs" dxfId="3089" priority="3" stopIfTrue="1" operator="greaterThan">
      <formula>0.03</formula>
    </cfRule>
    <cfRule type="cellIs" dxfId="3088" priority="4" stopIfTrue="1" operator="lessThan">
      <formula>-0.03</formula>
    </cfRule>
  </conditionalFormatting>
  <conditionalFormatting sqref="CG657">
    <cfRule type="cellIs" dxfId="3087" priority="1" stopIfTrue="1" operator="greaterThan">
      <formula>0.03</formula>
    </cfRule>
    <cfRule type="cellIs" dxfId="3086" priority="2" stopIfTrue="1" operator="lessThan">
      <formula>-0.03</formula>
    </cfRule>
  </conditionalFormatting>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1:CH827"/>
  <sheetViews>
    <sheetView tabSelected="1" zoomScale="120" zoomScaleNormal="120" workbookViewId="0">
      <selection activeCell="K55" sqref="K55"/>
    </sheetView>
  </sheetViews>
  <sheetFormatPr baseColWidth="10" defaultColWidth="10.6640625" defaultRowHeight="17" customHeight="1" x14ac:dyDescent="0.2"/>
  <cols>
    <col min="1" max="1" width="3.6640625" style="132" bestFit="1" customWidth="1"/>
    <col min="2" max="2" width="11.5" style="132" bestFit="1" customWidth="1"/>
    <col min="3" max="3" width="62.83203125" style="132" customWidth="1"/>
    <col min="4" max="4" width="7.33203125" style="237" bestFit="1" customWidth="1"/>
    <col min="5" max="5" width="9.5" style="132" bestFit="1" customWidth="1"/>
    <col min="6" max="6" width="9.33203125" style="237" bestFit="1" customWidth="1"/>
    <col min="7" max="7" width="12.33203125" style="237" customWidth="1"/>
    <col min="8" max="11" width="7.1640625" style="237" customWidth="1"/>
    <col min="12" max="12" width="10.83203125" style="237" hidden="1" customWidth="1"/>
    <col min="13" max="13" width="14.5" style="237" hidden="1" customWidth="1"/>
    <col min="14" max="14" width="7.1640625" style="237" hidden="1" customWidth="1"/>
    <col min="15" max="15" width="8.33203125" style="237" hidden="1" customWidth="1"/>
    <col min="16" max="16" width="12" style="237" hidden="1" customWidth="1"/>
    <col min="17" max="19" width="7.1640625" style="237" hidden="1" customWidth="1"/>
    <col min="20" max="20" width="11.6640625" style="237" hidden="1" customWidth="1"/>
    <col min="21" max="21" width="7.1640625" style="237" hidden="1" customWidth="1"/>
    <col min="22" max="23" width="11.83203125" style="237" hidden="1" customWidth="1"/>
    <col min="24" max="26" width="10" style="237" hidden="1" customWidth="1"/>
    <col min="27" max="27" width="9.83203125" style="237" customWidth="1"/>
    <col min="28" max="28" width="2.83203125" style="132" customWidth="1"/>
    <col min="29" max="29" width="12.1640625" style="132" bestFit="1" customWidth="1"/>
    <col min="30" max="31" width="8.1640625" style="132" customWidth="1"/>
    <col min="32" max="32" width="7.1640625" style="132" customWidth="1"/>
    <col min="33" max="33" width="8.5" style="132" customWidth="1"/>
    <col min="34" max="34" width="11.1640625" style="132" hidden="1" customWidth="1"/>
    <col min="35" max="35" width="14.83203125" style="132" hidden="1" customWidth="1"/>
    <col min="36" max="36" width="7.33203125" style="132" hidden="1" customWidth="1"/>
    <col min="37" max="37" width="8.5" style="132" hidden="1" customWidth="1"/>
    <col min="38" max="38" width="12.1640625" style="132" hidden="1" customWidth="1"/>
    <col min="39" max="39" width="7.1640625" style="132" hidden="1" customWidth="1"/>
    <col min="40" max="43" width="7" style="132" hidden="1" customWidth="1"/>
    <col min="44" max="45" width="11.33203125" style="132" hidden="1" customWidth="1"/>
    <col min="46" max="46" width="10" style="132" hidden="1" customWidth="1"/>
    <col min="47" max="48" width="10.33203125" style="132" hidden="1" customWidth="1"/>
    <col min="49" max="49" width="10" style="132" customWidth="1"/>
    <col min="50" max="51" width="8.33203125" style="132" customWidth="1"/>
    <col min="52" max="53" width="11.5" style="132" customWidth="1"/>
    <col min="54" max="54" width="3.6640625" style="132" customWidth="1"/>
    <col min="55" max="55" width="5" style="132" bestFit="1" customWidth="1"/>
    <col min="56" max="56" width="3.6640625" style="132" bestFit="1" customWidth="1"/>
    <col min="57" max="57" width="10.83203125" style="237" bestFit="1" customWidth="1"/>
    <col min="58" max="58" width="10.83203125" style="132" bestFit="1" customWidth="1"/>
    <col min="59" max="61" width="10" style="132" bestFit="1" customWidth="1"/>
    <col min="62" max="62" width="10.5" style="132" bestFit="1" customWidth="1"/>
    <col min="63" max="63" width="10.6640625" style="237" bestFit="1" customWidth="1"/>
    <col min="64" max="64" width="10" style="132" bestFit="1" customWidth="1"/>
    <col min="65" max="65" width="10.1640625" style="237" bestFit="1" customWidth="1"/>
    <col min="66" max="66" width="10" style="132" bestFit="1" customWidth="1"/>
    <col min="67" max="67" width="10" style="237" bestFit="1" customWidth="1"/>
    <col min="68" max="68" width="10" style="132" bestFit="1" customWidth="1"/>
    <col min="69" max="69" width="10" style="237" bestFit="1" customWidth="1"/>
    <col min="70" max="70" width="10" style="132" bestFit="1" customWidth="1"/>
    <col min="71" max="71" width="10" style="237" bestFit="1" customWidth="1"/>
    <col min="72" max="72" width="10" style="132" bestFit="1" customWidth="1"/>
    <col min="73" max="73" width="10.5" style="237" bestFit="1" customWidth="1"/>
    <col min="74" max="74" width="10" style="132" bestFit="1" customWidth="1"/>
    <col min="75" max="75" width="10.5" style="237" bestFit="1" customWidth="1"/>
    <col min="76" max="79" width="10" style="132" bestFit="1" customWidth="1"/>
    <col min="80" max="80" width="10.33203125" style="132" bestFit="1" customWidth="1"/>
    <col min="81" max="82" width="10.1640625" style="132" customWidth="1"/>
    <col min="83" max="83" width="10.6640625" style="237" customWidth="1"/>
    <col min="84" max="84" width="10.6640625" style="132" customWidth="1"/>
    <col min="85" max="85" width="10.6640625" style="237" customWidth="1"/>
    <col min="86" max="86" width="10.6640625" style="132" customWidth="1"/>
    <col min="87" max="307" width="8.83203125" style="132" customWidth="1"/>
    <col min="308" max="308" width="8.33203125" style="132" customWidth="1"/>
    <col min="309" max="309" width="14.83203125" style="132" customWidth="1"/>
    <col min="310" max="310" width="7.83203125" style="132" customWidth="1"/>
    <col min="311" max="311" width="9.83203125" style="132" customWidth="1"/>
    <col min="312" max="314" width="6.83203125" style="132" customWidth="1"/>
    <col min="315" max="317" width="8.83203125" style="132" customWidth="1"/>
    <col min="318" max="318" width="2.83203125" style="132" customWidth="1"/>
    <col min="319" max="319" width="9.83203125" style="132" customWidth="1"/>
    <col min="320" max="322" width="6.83203125" style="132" customWidth="1"/>
    <col min="323" max="325" width="8.83203125" style="132" customWidth="1"/>
    <col min="326" max="327" width="5.1640625" style="132" customWidth="1"/>
    <col min="328" max="328" width="2.83203125" style="132" customWidth="1"/>
    <col min="329" max="563" width="8.83203125" style="132" customWidth="1"/>
    <col min="564" max="564" width="8.33203125" style="132" customWidth="1"/>
    <col min="565" max="565" width="14.83203125" style="132" customWidth="1"/>
    <col min="566" max="566" width="7.83203125" style="132" customWidth="1"/>
    <col min="567" max="567" width="9.83203125" style="132" customWidth="1"/>
    <col min="568" max="570" width="6.83203125" style="132" customWidth="1"/>
    <col min="571" max="573" width="8.83203125" style="132" customWidth="1"/>
    <col min="574" max="574" width="2.83203125" style="132" customWidth="1"/>
    <col min="575" max="575" width="9.83203125" style="132" customWidth="1"/>
    <col min="576" max="578" width="6.83203125" style="132" customWidth="1"/>
    <col min="579" max="581" width="8.83203125" style="132" customWidth="1"/>
    <col min="582" max="583" width="5.1640625" style="132" customWidth="1"/>
    <col min="584" max="584" width="2.83203125" style="132" customWidth="1"/>
    <col min="585" max="819" width="8.83203125" style="132" customWidth="1"/>
    <col min="820" max="820" width="8.33203125" style="132" customWidth="1"/>
    <col min="821" max="821" width="14.83203125" style="132" customWidth="1"/>
    <col min="822" max="822" width="7.83203125" style="132" customWidth="1"/>
    <col min="823" max="823" width="9.83203125" style="132" customWidth="1"/>
    <col min="824" max="826" width="6.83203125" style="132" customWidth="1"/>
    <col min="827" max="829" width="8.83203125" style="132" customWidth="1"/>
    <col min="830" max="830" width="2.83203125" style="132" customWidth="1"/>
    <col min="831" max="831" width="9.83203125" style="132" customWidth="1"/>
    <col min="832" max="834" width="6.83203125" style="132" customWidth="1"/>
    <col min="835" max="837" width="8.83203125" style="132" customWidth="1"/>
    <col min="838" max="839" width="5.1640625" style="132" customWidth="1"/>
    <col min="840" max="840" width="2.83203125" style="132" customWidth="1"/>
    <col min="841" max="1075" width="8.83203125" style="132" customWidth="1"/>
    <col min="1076" max="1076" width="8.33203125" style="132" customWidth="1"/>
    <col min="1077" max="1077" width="14.83203125" style="132" customWidth="1"/>
    <col min="1078" max="1078" width="7.83203125" style="132" customWidth="1"/>
    <col min="1079" max="1079" width="9.83203125" style="132" customWidth="1"/>
    <col min="1080" max="1082" width="6.83203125" style="132" customWidth="1"/>
    <col min="1083" max="1085" width="8.83203125" style="132" customWidth="1"/>
    <col min="1086" max="1086" width="2.83203125" style="132" customWidth="1"/>
    <col min="1087" max="1087" width="9.83203125" style="132" customWidth="1"/>
    <col min="1088" max="1090" width="6.83203125" style="132" customWidth="1"/>
    <col min="1091" max="1093" width="8.83203125" style="132" customWidth="1"/>
    <col min="1094" max="1095" width="5.1640625" style="132" customWidth="1"/>
    <col min="1096" max="1096" width="2.83203125" style="132" customWidth="1"/>
    <col min="1097" max="1331" width="8.83203125" style="132" customWidth="1"/>
    <col min="1332" max="1332" width="8.33203125" style="132" customWidth="1"/>
    <col min="1333" max="1333" width="14.83203125" style="132" customWidth="1"/>
    <col min="1334" max="1334" width="7.83203125" style="132" customWidth="1"/>
    <col min="1335" max="1335" width="9.83203125" style="132" customWidth="1"/>
    <col min="1336" max="1338" width="6.83203125" style="132" customWidth="1"/>
    <col min="1339" max="1341" width="8.83203125" style="132" customWidth="1"/>
    <col min="1342" max="1342" width="2.83203125" style="132" customWidth="1"/>
    <col min="1343" max="1343" width="9.83203125" style="132" customWidth="1"/>
    <col min="1344" max="1346" width="6.83203125" style="132" customWidth="1"/>
    <col min="1347" max="1349" width="8.83203125" style="132" customWidth="1"/>
    <col min="1350" max="1351" width="5.1640625" style="132" customWidth="1"/>
    <col min="1352" max="1352" width="2.83203125" style="132" customWidth="1"/>
    <col min="1353" max="1587" width="8.83203125" style="132" customWidth="1"/>
    <col min="1588" max="1588" width="8.33203125" style="132" customWidth="1"/>
    <col min="1589" max="1589" width="14.83203125" style="132" customWidth="1"/>
    <col min="1590" max="1590" width="7.83203125" style="132" customWidth="1"/>
    <col min="1591" max="1591" width="9.83203125" style="132" customWidth="1"/>
    <col min="1592" max="1594" width="6.83203125" style="132" customWidth="1"/>
    <col min="1595" max="1597" width="8.83203125" style="132" customWidth="1"/>
    <col min="1598" max="1598" width="2.83203125" style="132" customWidth="1"/>
    <col min="1599" max="1599" width="9.83203125" style="132" customWidth="1"/>
    <col min="1600" max="1602" width="6.83203125" style="132" customWidth="1"/>
    <col min="1603" max="1605" width="8.83203125" style="132" customWidth="1"/>
    <col min="1606" max="1607" width="5.1640625" style="132" customWidth="1"/>
    <col min="1608" max="1608" width="2.83203125" style="132" customWidth="1"/>
    <col min="1609" max="1843" width="8.83203125" style="132" customWidth="1"/>
    <col min="1844" max="1844" width="8.33203125" style="132" customWidth="1"/>
    <col min="1845" max="1845" width="14.83203125" style="132" customWidth="1"/>
    <col min="1846" max="1846" width="7.83203125" style="132" customWidth="1"/>
    <col min="1847" max="1847" width="9.83203125" style="132" customWidth="1"/>
    <col min="1848" max="1850" width="6.83203125" style="132" customWidth="1"/>
    <col min="1851" max="1853" width="8.83203125" style="132" customWidth="1"/>
    <col min="1854" max="1854" width="2.83203125" style="132" customWidth="1"/>
    <col min="1855" max="1855" width="9.83203125" style="132" customWidth="1"/>
    <col min="1856" max="1858" width="6.83203125" style="132" customWidth="1"/>
    <col min="1859" max="1861" width="8.83203125" style="132" customWidth="1"/>
    <col min="1862" max="1863" width="5.1640625" style="132" customWidth="1"/>
    <col min="1864" max="1864" width="2.83203125" style="132" customWidth="1"/>
    <col min="1865" max="2099" width="8.83203125" style="132" customWidth="1"/>
    <col min="2100" max="2100" width="8.33203125" style="132" customWidth="1"/>
    <col min="2101" max="2101" width="14.83203125" style="132" customWidth="1"/>
    <col min="2102" max="2102" width="7.83203125" style="132" customWidth="1"/>
    <col min="2103" max="2103" width="9.83203125" style="132" customWidth="1"/>
    <col min="2104" max="2106" width="6.83203125" style="132" customWidth="1"/>
    <col min="2107" max="2109" width="8.83203125" style="132" customWidth="1"/>
    <col min="2110" max="2110" width="2.83203125" style="132" customWidth="1"/>
    <col min="2111" max="2111" width="9.83203125" style="132" customWidth="1"/>
    <col min="2112" max="2114" width="6.83203125" style="132" customWidth="1"/>
    <col min="2115" max="2117" width="8.83203125" style="132" customWidth="1"/>
    <col min="2118" max="2119" width="5.1640625" style="132" customWidth="1"/>
    <col min="2120" max="2120" width="2.83203125" style="132" customWidth="1"/>
    <col min="2121" max="2355" width="8.83203125" style="132" customWidth="1"/>
    <col min="2356" max="2356" width="8.33203125" style="132" customWidth="1"/>
    <col min="2357" max="2357" width="14.83203125" style="132" customWidth="1"/>
    <col min="2358" max="2358" width="7.83203125" style="132" customWidth="1"/>
    <col min="2359" max="2359" width="9.83203125" style="132" customWidth="1"/>
    <col min="2360" max="2362" width="6.83203125" style="132" customWidth="1"/>
    <col min="2363" max="2365" width="8.83203125" style="132" customWidth="1"/>
    <col min="2366" max="2366" width="2.83203125" style="132" customWidth="1"/>
    <col min="2367" max="2367" width="9.83203125" style="132" customWidth="1"/>
    <col min="2368" max="2370" width="6.83203125" style="132" customWidth="1"/>
    <col min="2371" max="2373" width="8.83203125" style="132" customWidth="1"/>
    <col min="2374" max="2375" width="5.1640625" style="132" customWidth="1"/>
    <col min="2376" max="2376" width="2.83203125" style="132" customWidth="1"/>
    <col min="2377" max="2611" width="8.83203125" style="132" customWidth="1"/>
    <col min="2612" max="2612" width="8.33203125" style="132" customWidth="1"/>
    <col min="2613" max="2613" width="14.83203125" style="132" customWidth="1"/>
    <col min="2614" max="2614" width="7.83203125" style="132" customWidth="1"/>
    <col min="2615" max="2615" width="9.83203125" style="132" customWidth="1"/>
    <col min="2616" max="2618" width="6.83203125" style="132" customWidth="1"/>
    <col min="2619" max="2621" width="8.83203125" style="132" customWidth="1"/>
    <col min="2622" max="2622" width="2.83203125" style="132" customWidth="1"/>
    <col min="2623" max="2623" width="9.83203125" style="132" customWidth="1"/>
    <col min="2624" max="2626" width="6.83203125" style="132" customWidth="1"/>
    <col min="2627" max="2629" width="8.83203125" style="132" customWidth="1"/>
    <col min="2630" max="2631" width="5.1640625" style="132" customWidth="1"/>
    <col min="2632" max="2632" width="2.83203125" style="132" customWidth="1"/>
    <col min="2633" max="2867" width="8.83203125" style="132" customWidth="1"/>
    <col min="2868" max="2868" width="8.33203125" style="132" customWidth="1"/>
    <col min="2869" max="2869" width="14.83203125" style="132" customWidth="1"/>
    <col min="2870" max="2870" width="7.83203125" style="132" customWidth="1"/>
    <col min="2871" max="2871" width="9.83203125" style="132" customWidth="1"/>
    <col min="2872" max="2874" width="6.83203125" style="132" customWidth="1"/>
    <col min="2875" max="2877" width="8.83203125" style="132" customWidth="1"/>
    <col min="2878" max="2878" width="2.83203125" style="132" customWidth="1"/>
    <col min="2879" max="2879" width="9.83203125" style="132" customWidth="1"/>
    <col min="2880" max="2882" width="6.83203125" style="132" customWidth="1"/>
    <col min="2883" max="2885" width="8.83203125" style="132" customWidth="1"/>
    <col min="2886" max="2887" width="5.1640625" style="132" customWidth="1"/>
    <col min="2888" max="2888" width="2.83203125" style="132" customWidth="1"/>
    <col min="2889" max="3123" width="8.83203125" style="132" customWidth="1"/>
    <col min="3124" max="3124" width="8.33203125" style="132" customWidth="1"/>
    <col min="3125" max="3125" width="14.83203125" style="132" customWidth="1"/>
    <col min="3126" max="3126" width="7.83203125" style="132" customWidth="1"/>
    <col min="3127" max="3127" width="9.83203125" style="132" customWidth="1"/>
    <col min="3128" max="3130" width="6.83203125" style="132" customWidth="1"/>
    <col min="3131" max="3133" width="8.83203125" style="132" customWidth="1"/>
    <col min="3134" max="3134" width="2.83203125" style="132" customWidth="1"/>
    <col min="3135" max="3135" width="9.83203125" style="132" customWidth="1"/>
    <col min="3136" max="3138" width="6.83203125" style="132" customWidth="1"/>
    <col min="3139" max="3141" width="8.83203125" style="132" customWidth="1"/>
    <col min="3142" max="3143" width="5.1640625" style="132" customWidth="1"/>
    <col min="3144" max="3144" width="2.83203125" style="132" customWidth="1"/>
    <col min="3145" max="3379" width="8.83203125" style="132" customWidth="1"/>
    <col min="3380" max="3380" width="8.33203125" style="132" customWidth="1"/>
    <col min="3381" max="3381" width="14.83203125" style="132" customWidth="1"/>
    <col min="3382" max="3382" width="7.83203125" style="132" customWidth="1"/>
    <col min="3383" max="3383" width="9.83203125" style="132" customWidth="1"/>
    <col min="3384" max="3386" width="6.83203125" style="132" customWidth="1"/>
    <col min="3387" max="3389" width="8.83203125" style="132" customWidth="1"/>
    <col min="3390" max="3390" width="2.83203125" style="132" customWidth="1"/>
    <col min="3391" max="3391" width="9.83203125" style="132" customWidth="1"/>
    <col min="3392" max="3394" width="6.83203125" style="132" customWidth="1"/>
    <col min="3395" max="3397" width="8.83203125" style="132" customWidth="1"/>
    <col min="3398" max="3399" width="5.1640625" style="132" customWidth="1"/>
    <col min="3400" max="3400" width="2.83203125" style="132" customWidth="1"/>
    <col min="3401" max="3635" width="8.83203125" style="132" customWidth="1"/>
    <col min="3636" max="3636" width="8.33203125" style="132" customWidth="1"/>
    <col min="3637" max="3637" width="14.83203125" style="132" customWidth="1"/>
    <col min="3638" max="3638" width="7.83203125" style="132" customWidth="1"/>
    <col min="3639" max="3639" width="9.83203125" style="132" customWidth="1"/>
    <col min="3640" max="3642" width="6.83203125" style="132" customWidth="1"/>
    <col min="3643" max="3645" width="8.83203125" style="132" customWidth="1"/>
    <col min="3646" max="3646" width="2.83203125" style="132" customWidth="1"/>
    <col min="3647" max="3647" width="9.83203125" style="132" customWidth="1"/>
    <col min="3648" max="3650" width="6.83203125" style="132" customWidth="1"/>
    <col min="3651" max="3653" width="8.83203125" style="132" customWidth="1"/>
    <col min="3654" max="3655" width="5.1640625" style="132" customWidth="1"/>
    <col min="3656" max="3656" width="2.83203125" style="132" customWidth="1"/>
    <col min="3657" max="3891" width="8.83203125" style="132" customWidth="1"/>
    <col min="3892" max="3892" width="8.33203125" style="132" customWidth="1"/>
    <col min="3893" max="3893" width="14.83203125" style="132" customWidth="1"/>
    <col min="3894" max="3894" width="7.83203125" style="132" customWidth="1"/>
    <col min="3895" max="3895" width="9.83203125" style="132" customWidth="1"/>
    <col min="3896" max="3898" width="6.83203125" style="132" customWidth="1"/>
    <col min="3899" max="3901" width="8.83203125" style="132" customWidth="1"/>
    <col min="3902" max="3902" width="2.83203125" style="132" customWidth="1"/>
    <col min="3903" max="3903" width="9.83203125" style="132" customWidth="1"/>
    <col min="3904" max="3906" width="6.83203125" style="132" customWidth="1"/>
    <col min="3907" max="3909" width="8.83203125" style="132" customWidth="1"/>
    <col min="3910" max="3911" width="5.1640625" style="132" customWidth="1"/>
    <col min="3912" max="3912" width="2.83203125" style="132" customWidth="1"/>
    <col min="3913" max="4147" width="8.83203125" style="132" customWidth="1"/>
    <col min="4148" max="4148" width="8.33203125" style="132" customWidth="1"/>
    <col min="4149" max="4149" width="14.83203125" style="132" customWidth="1"/>
    <col min="4150" max="4150" width="7.83203125" style="132" customWidth="1"/>
    <col min="4151" max="4151" width="9.83203125" style="132" customWidth="1"/>
    <col min="4152" max="4154" width="6.83203125" style="132" customWidth="1"/>
    <col min="4155" max="4157" width="8.83203125" style="132" customWidth="1"/>
    <col min="4158" max="4158" width="2.83203125" style="132" customWidth="1"/>
    <col min="4159" max="4159" width="9.83203125" style="132" customWidth="1"/>
    <col min="4160" max="4162" width="6.83203125" style="132" customWidth="1"/>
    <col min="4163" max="4165" width="8.83203125" style="132" customWidth="1"/>
    <col min="4166" max="4167" width="5.1640625" style="132" customWidth="1"/>
    <col min="4168" max="4168" width="2.83203125" style="132" customWidth="1"/>
    <col min="4169" max="4403" width="8.83203125" style="132" customWidth="1"/>
    <col min="4404" max="4404" width="8.33203125" style="132" customWidth="1"/>
    <col min="4405" max="4405" width="14.83203125" style="132" customWidth="1"/>
    <col min="4406" max="4406" width="7.83203125" style="132" customWidth="1"/>
    <col min="4407" max="4407" width="9.83203125" style="132" customWidth="1"/>
    <col min="4408" max="4410" width="6.83203125" style="132" customWidth="1"/>
    <col min="4411" max="4413" width="8.83203125" style="132" customWidth="1"/>
    <col min="4414" max="4414" width="2.83203125" style="132" customWidth="1"/>
    <col min="4415" max="4415" width="9.83203125" style="132" customWidth="1"/>
    <col min="4416" max="4418" width="6.83203125" style="132" customWidth="1"/>
    <col min="4419" max="4421" width="8.83203125" style="132" customWidth="1"/>
    <col min="4422" max="4423" width="5.1640625" style="132" customWidth="1"/>
    <col min="4424" max="4424" width="2.83203125" style="132" customWidth="1"/>
    <col min="4425" max="4659" width="8.83203125" style="132" customWidth="1"/>
    <col min="4660" max="4660" width="8.33203125" style="132" customWidth="1"/>
    <col min="4661" max="4661" width="14.83203125" style="132" customWidth="1"/>
    <col min="4662" max="4662" width="7.83203125" style="132" customWidth="1"/>
    <col min="4663" max="4663" width="9.83203125" style="132" customWidth="1"/>
    <col min="4664" max="4666" width="6.83203125" style="132" customWidth="1"/>
    <col min="4667" max="4669" width="8.83203125" style="132" customWidth="1"/>
    <col min="4670" max="4670" width="2.83203125" style="132" customWidth="1"/>
    <col min="4671" max="4671" width="9.83203125" style="132" customWidth="1"/>
    <col min="4672" max="4674" width="6.83203125" style="132" customWidth="1"/>
    <col min="4675" max="4677" width="8.83203125" style="132" customWidth="1"/>
    <col min="4678" max="4679" width="5.1640625" style="132" customWidth="1"/>
    <col min="4680" max="4680" width="2.83203125" style="132" customWidth="1"/>
    <col min="4681" max="4915" width="8.83203125" style="132" customWidth="1"/>
    <col min="4916" max="4916" width="8.33203125" style="132" customWidth="1"/>
    <col min="4917" max="4917" width="14.83203125" style="132" customWidth="1"/>
    <col min="4918" max="4918" width="7.83203125" style="132" customWidth="1"/>
    <col min="4919" max="4919" width="9.83203125" style="132" customWidth="1"/>
    <col min="4920" max="4922" width="6.83203125" style="132" customWidth="1"/>
    <col min="4923" max="4925" width="8.83203125" style="132" customWidth="1"/>
    <col min="4926" max="4926" width="2.83203125" style="132" customWidth="1"/>
    <col min="4927" max="4927" width="9.83203125" style="132" customWidth="1"/>
    <col min="4928" max="4930" width="6.83203125" style="132" customWidth="1"/>
    <col min="4931" max="4933" width="8.83203125" style="132" customWidth="1"/>
    <col min="4934" max="4935" width="5.1640625" style="132" customWidth="1"/>
    <col min="4936" max="4936" width="2.83203125" style="132" customWidth="1"/>
    <col min="4937" max="5171" width="8.83203125" style="132" customWidth="1"/>
    <col min="5172" max="5172" width="8.33203125" style="132" customWidth="1"/>
    <col min="5173" max="5173" width="14.83203125" style="132" customWidth="1"/>
    <col min="5174" max="5174" width="7.83203125" style="132" customWidth="1"/>
    <col min="5175" max="5175" width="9.83203125" style="132" customWidth="1"/>
    <col min="5176" max="5178" width="6.83203125" style="132" customWidth="1"/>
    <col min="5179" max="5181" width="8.83203125" style="132" customWidth="1"/>
    <col min="5182" max="5182" width="2.83203125" style="132" customWidth="1"/>
    <col min="5183" max="5183" width="9.83203125" style="132" customWidth="1"/>
    <col min="5184" max="5186" width="6.83203125" style="132" customWidth="1"/>
    <col min="5187" max="5189" width="8.83203125" style="132" customWidth="1"/>
    <col min="5190" max="5191" width="5.1640625" style="132" customWidth="1"/>
    <col min="5192" max="5192" width="2.83203125" style="132" customWidth="1"/>
    <col min="5193" max="5427" width="8.83203125" style="132" customWidth="1"/>
    <col min="5428" max="5428" width="8.33203125" style="132" customWidth="1"/>
    <col min="5429" max="5429" width="14.83203125" style="132" customWidth="1"/>
    <col min="5430" max="5430" width="7.83203125" style="132" customWidth="1"/>
    <col min="5431" max="5431" width="9.83203125" style="132" customWidth="1"/>
    <col min="5432" max="5434" width="6.83203125" style="132" customWidth="1"/>
    <col min="5435" max="5437" width="8.83203125" style="132" customWidth="1"/>
    <col min="5438" max="5438" width="2.83203125" style="132" customWidth="1"/>
    <col min="5439" max="5439" width="9.83203125" style="132" customWidth="1"/>
    <col min="5440" max="5442" width="6.83203125" style="132" customWidth="1"/>
    <col min="5443" max="5445" width="8.83203125" style="132" customWidth="1"/>
    <col min="5446" max="5447" width="5.1640625" style="132" customWidth="1"/>
    <col min="5448" max="5448" width="2.83203125" style="132" customWidth="1"/>
    <col min="5449" max="5683" width="8.83203125" style="132" customWidth="1"/>
    <col min="5684" max="5684" width="8.33203125" style="132" customWidth="1"/>
    <col min="5685" max="5685" width="14.83203125" style="132" customWidth="1"/>
    <col min="5686" max="5686" width="7.83203125" style="132" customWidth="1"/>
    <col min="5687" max="5687" width="9.83203125" style="132" customWidth="1"/>
    <col min="5688" max="5690" width="6.83203125" style="132" customWidth="1"/>
    <col min="5691" max="5693" width="8.83203125" style="132" customWidth="1"/>
    <col min="5694" max="5694" width="2.83203125" style="132" customWidth="1"/>
    <col min="5695" max="5695" width="9.83203125" style="132" customWidth="1"/>
    <col min="5696" max="5698" width="6.83203125" style="132" customWidth="1"/>
    <col min="5699" max="5701" width="8.83203125" style="132" customWidth="1"/>
    <col min="5702" max="5703" width="5.1640625" style="132" customWidth="1"/>
    <col min="5704" max="5704" width="2.83203125" style="132" customWidth="1"/>
    <col min="5705" max="5939" width="8.83203125" style="132" customWidth="1"/>
    <col min="5940" max="5940" width="8.33203125" style="132" customWidth="1"/>
    <col min="5941" max="5941" width="14.83203125" style="132" customWidth="1"/>
    <col min="5942" max="5942" width="7.83203125" style="132" customWidth="1"/>
    <col min="5943" max="5943" width="9.83203125" style="132" customWidth="1"/>
    <col min="5944" max="5946" width="6.83203125" style="132" customWidth="1"/>
    <col min="5947" max="5949" width="8.83203125" style="132" customWidth="1"/>
    <col min="5950" max="5950" width="2.83203125" style="132" customWidth="1"/>
    <col min="5951" max="5951" width="9.83203125" style="132" customWidth="1"/>
    <col min="5952" max="5954" width="6.83203125" style="132" customWidth="1"/>
    <col min="5955" max="5957" width="8.83203125" style="132" customWidth="1"/>
    <col min="5958" max="5959" width="5.1640625" style="132" customWidth="1"/>
    <col min="5960" max="5960" width="2.83203125" style="132" customWidth="1"/>
    <col min="5961" max="6195" width="8.83203125" style="132" customWidth="1"/>
    <col min="6196" max="6196" width="8.33203125" style="132" customWidth="1"/>
    <col min="6197" max="6197" width="14.83203125" style="132" customWidth="1"/>
    <col min="6198" max="6198" width="7.83203125" style="132" customWidth="1"/>
    <col min="6199" max="6199" width="9.83203125" style="132" customWidth="1"/>
    <col min="6200" max="6202" width="6.83203125" style="132" customWidth="1"/>
    <col min="6203" max="6205" width="8.83203125" style="132" customWidth="1"/>
    <col min="6206" max="6206" width="2.83203125" style="132" customWidth="1"/>
    <col min="6207" max="6207" width="9.83203125" style="132" customWidth="1"/>
    <col min="6208" max="6210" width="6.83203125" style="132" customWidth="1"/>
    <col min="6211" max="6213" width="8.83203125" style="132" customWidth="1"/>
    <col min="6214" max="6215" width="5.1640625" style="132" customWidth="1"/>
    <col min="6216" max="6216" width="2.83203125" style="132" customWidth="1"/>
    <col min="6217" max="6451" width="8.83203125" style="132" customWidth="1"/>
    <col min="6452" max="6452" width="8.33203125" style="132" customWidth="1"/>
    <col min="6453" max="6453" width="14.83203125" style="132" customWidth="1"/>
    <col min="6454" max="6454" width="7.83203125" style="132" customWidth="1"/>
    <col min="6455" max="6455" width="9.83203125" style="132" customWidth="1"/>
    <col min="6456" max="6458" width="6.83203125" style="132" customWidth="1"/>
    <col min="6459" max="6461" width="8.83203125" style="132" customWidth="1"/>
    <col min="6462" max="6462" width="2.83203125" style="132" customWidth="1"/>
    <col min="6463" max="6463" width="9.83203125" style="132" customWidth="1"/>
    <col min="6464" max="6466" width="6.83203125" style="132" customWidth="1"/>
    <col min="6467" max="6469" width="8.83203125" style="132" customWidth="1"/>
    <col min="6470" max="6471" width="5.1640625" style="132" customWidth="1"/>
    <col min="6472" max="6472" width="2.83203125" style="132" customWidth="1"/>
    <col min="6473" max="6707" width="8.83203125" style="132" customWidth="1"/>
    <col min="6708" max="6708" width="8.33203125" style="132" customWidth="1"/>
    <col min="6709" max="6709" width="14.83203125" style="132" customWidth="1"/>
    <col min="6710" max="6710" width="7.83203125" style="132" customWidth="1"/>
    <col min="6711" max="6711" width="9.83203125" style="132" customWidth="1"/>
    <col min="6712" max="6714" width="6.83203125" style="132" customWidth="1"/>
    <col min="6715" max="6717" width="8.83203125" style="132" customWidth="1"/>
    <col min="6718" max="6718" width="2.83203125" style="132" customWidth="1"/>
    <col min="6719" max="6719" width="9.83203125" style="132" customWidth="1"/>
    <col min="6720" max="6722" width="6.83203125" style="132" customWidth="1"/>
    <col min="6723" max="6725" width="8.83203125" style="132" customWidth="1"/>
    <col min="6726" max="6727" width="5.1640625" style="132" customWidth="1"/>
    <col min="6728" max="6728" width="2.83203125" style="132" customWidth="1"/>
    <col min="6729" max="6963" width="8.83203125" style="132" customWidth="1"/>
    <col min="6964" max="6964" width="8.33203125" style="132" customWidth="1"/>
    <col min="6965" max="6965" width="14.83203125" style="132" customWidth="1"/>
    <col min="6966" max="6966" width="7.83203125" style="132" customWidth="1"/>
    <col min="6967" max="6967" width="9.83203125" style="132" customWidth="1"/>
    <col min="6968" max="6970" width="6.83203125" style="132" customWidth="1"/>
    <col min="6971" max="6973" width="8.83203125" style="132" customWidth="1"/>
    <col min="6974" max="6974" width="2.83203125" style="132" customWidth="1"/>
    <col min="6975" max="6975" width="9.83203125" style="132" customWidth="1"/>
    <col min="6976" max="6978" width="6.83203125" style="132" customWidth="1"/>
    <col min="6979" max="6981" width="8.83203125" style="132" customWidth="1"/>
    <col min="6982" max="6983" width="5.1640625" style="132" customWidth="1"/>
    <col min="6984" max="6984" width="2.83203125" style="132" customWidth="1"/>
    <col min="6985" max="7219" width="8.83203125" style="132" customWidth="1"/>
    <col min="7220" max="7220" width="8.33203125" style="132" customWidth="1"/>
    <col min="7221" max="7221" width="14.83203125" style="132" customWidth="1"/>
    <col min="7222" max="7222" width="7.83203125" style="132" customWidth="1"/>
    <col min="7223" max="7223" width="9.83203125" style="132" customWidth="1"/>
    <col min="7224" max="7226" width="6.83203125" style="132" customWidth="1"/>
    <col min="7227" max="7229" width="8.83203125" style="132" customWidth="1"/>
    <col min="7230" max="7230" width="2.83203125" style="132" customWidth="1"/>
    <col min="7231" max="7231" width="9.83203125" style="132" customWidth="1"/>
    <col min="7232" max="7234" width="6.83203125" style="132" customWidth="1"/>
    <col min="7235" max="7237" width="8.83203125" style="132" customWidth="1"/>
    <col min="7238" max="7239" width="5.1640625" style="132" customWidth="1"/>
    <col min="7240" max="7240" width="2.83203125" style="132" customWidth="1"/>
    <col min="7241" max="7475" width="8.83203125" style="132" customWidth="1"/>
    <col min="7476" max="7476" width="8.33203125" style="132" customWidth="1"/>
    <col min="7477" max="7477" width="14.83203125" style="132" customWidth="1"/>
    <col min="7478" max="7478" width="7.83203125" style="132" customWidth="1"/>
    <col min="7479" max="7479" width="9.83203125" style="132" customWidth="1"/>
    <col min="7480" max="7482" width="6.83203125" style="132" customWidth="1"/>
    <col min="7483" max="7485" width="8.83203125" style="132" customWidth="1"/>
    <col min="7486" max="7486" width="2.83203125" style="132" customWidth="1"/>
    <col min="7487" max="7487" width="9.83203125" style="132" customWidth="1"/>
    <col min="7488" max="7490" width="6.83203125" style="132" customWidth="1"/>
    <col min="7491" max="7493" width="8.83203125" style="132" customWidth="1"/>
    <col min="7494" max="7495" width="5.1640625" style="132" customWidth="1"/>
    <col min="7496" max="7496" width="2.83203125" style="132" customWidth="1"/>
    <col min="7497" max="7731" width="8.83203125" style="132" customWidth="1"/>
    <col min="7732" max="7732" width="8.33203125" style="132" customWidth="1"/>
    <col min="7733" max="7733" width="14.83203125" style="132" customWidth="1"/>
    <col min="7734" max="7734" width="7.83203125" style="132" customWidth="1"/>
    <col min="7735" max="7735" width="9.83203125" style="132" customWidth="1"/>
    <col min="7736" max="7738" width="6.83203125" style="132" customWidth="1"/>
    <col min="7739" max="7741" width="8.83203125" style="132" customWidth="1"/>
    <col min="7742" max="7742" width="2.83203125" style="132" customWidth="1"/>
    <col min="7743" max="7743" width="9.83203125" style="132" customWidth="1"/>
    <col min="7744" max="7746" width="6.83203125" style="132" customWidth="1"/>
    <col min="7747" max="7749" width="8.83203125" style="132" customWidth="1"/>
    <col min="7750" max="7751" width="5.1640625" style="132" customWidth="1"/>
    <col min="7752" max="7752" width="2.83203125" style="132" customWidth="1"/>
    <col min="7753" max="7987" width="8.83203125" style="132" customWidth="1"/>
    <col min="7988" max="7988" width="8.33203125" style="132" customWidth="1"/>
    <col min="7989" max="7989" width="14.83203125" style="132" customWidth="1"/>
    <col min="7990" max="7990" width="7.83203125" style="132" customWidth="1"/>
    <col min="7991" max="7991" width="9.83203125" style="132" customWidth="1"/>
    <col min="7992" max="7994" width="6.83203125" style="132" customWidth="1"/>
    <col min="7995" max="7997" width="8.83203125" style="132" customWidth="1"/>
    <col min="7998" max="7998" width="2.83203125" style="132" customWidth="1"/>
    <col min="7999" max="7999" width="9.83203125" style="132" customWidth="1"/>
    <col min="8000" max="8002" width="6.83203125" style="132" customWidth="1"/>
    <col min="8003" max="8005" width="8.83203125" style="132" customWidth="1"/>
    <col min="8006" max="8007" width="5.1640625" style="132" customWidth="1"/>
    <col min="8008" max="8008" width="2.83203125" style="132" customWidth="1"/>
    <col min="8009" max="8243" width="8.83203125" style="132" customWidth="1"/>
    <col min="8244" max="8244" width="8.33203125" style="132" customWidth="1"/>
    <col min="8245" max="8245" width="14.83203125" style="132" customWidth="1"/>
    <col min="8246" max="8246" width="7.83203125" style="132" customWidth="1"/>
    <col min="8247" max="8247" width="9.83203125" style="132" customWidth="1"/>
    <col min="8248" max="8250" width="6.83203125" style="132" customWidth="1"/>
    <col min="8251" max="8253" width="8.83203125" style="132" customWidth="1"/>
    <col min="8254" max="8254" width="2.83203125" style="132" customWidth="1"/>
    <col min="8255" max="8255" width="9.83203125" style="132" customWidth="1"/>
    <col min="8256" max="8258" width="6.83203125" style="132" customWidth="1"/>
    <col min="8259" max="8261" width="8.83203125" style="132" customWidth="1"/>
    <col min="8262" max="8263" width="5.1640625" style="132" customWidth="1"/>
    <col min="8264" max="8264" width="2.83203125" style="132" customWidth="1"/>
    <col min="8265" max="8499" width="8.83203125" style="132" customWidth="1"/>
    <col min="8500" max="8500" width="8.33203125" style="132" customWidth="1"/>
    <col min="8501" max="8501" width="14.83203125" style="132" customWidth="1"/>
    <col min="8502" max="8502" width="7.83203125" style="132" customWidth="1"/>
    <col min="8503" max="8503" width="9.83203125" style="132" customWidth="1"/>
    <col min="8504" max="8506" width="6.83203125" style="132" customWidth="1"/>
    <col min="8507" max="8509" width="8.83203125" style="132" customWidth="1"/>
    <col min="8510" max="8510" width="2.83203125" style="132" customWidth="1"/>
    <col min="8511" max="8511" width="9.83203125" style="132" customWidth="1"/>
    <col min="8512" max="8514" width="6.83203125" style="132" customWidth="1"/>
    <col min="8515" max="8517" width="8.83203125" style="132" customWidth="1"/>
    <col min="8518" max="8519" width="5.1640625" style="132" customWidth="1"/>
    <col min="8520" max="8520" width="2.83203125" style="132" customWidth="1"/>
    <col min="8521" max="8755" width="8.83203125" style="132" customWidth="1"/>
    <col min="8756" max="8756" width="8.33203125" style="132" customWidth="1"/>
    <col min="8757" max="8757" width="14.83203125" style="132" customWidth="1"/>
    <col min="8758" max="8758" width="7.83203125" style="132" customWidth="1"/>
    <col min="8759" max="8759" width="9.83203125" style="132" customWidth="1"/>
    <col min="8760" max="8762" width="6.83203125" style="132" customWidth="1"/>
    <col min="8763" max="8765" width="8.83203125" style="132" customWidth="1"/>
    <col min="8766" max="8766" width="2.83203125" style="132" customWidth="1"/>
    <col min="8767" max="8767" width="9.83203125" style="132" customWidth="1"/>
    <col min="8768" max="8770" width="6.83203125" style="132" customWidth="1"/>
    <col min="8771" max="8773" width="8.83203125" style="132" customWidth="1"/>
    <col min="8774" max="8775" width="5.1640625" style="132" customWidth="1"/>
    <col min="8776" max="8776" width="2.83203125" style="132" customWidth="1"/>
    <col min="8777" max="9011" width="8.83203125" style="132" customWidth="1"/>
    <col min="9012" max="9012" width="8.33203125" style="132" customWidth="1"/>
    <col min="9013" max="9013" width="14.83203125" style="132" customWidth="1"/>
    <col min="9014" max="9014" width="7.83203125" style="132" customWidth="1"/>
    <col min="9015" max="9015" width="9.83203125" style="132" customWidth="1"/>
    <col min="9016" max="9018" width="6.83203125" style="132" customWidth="1"/>
    <col min="9019" max="9021" width="8.83203125" style="132" customWidth="1"/>
    <col min="9022" max="9022" width="2.83203125" style="132" customWidth="1"/>
    <col min="9023" max="9023" width="9.83203125" style="132" customWidth="1"/>
    <col min="9024" max="9026" width="6.83203125" style="132" customWidth="1"/>
    <col min="9027" max="9029" width="8.83203125" style="132" customWidth="1"/>
    <col min="9030" max="9031" width="5.1640625" style="132" customWidth="1"/>
    <col min="9032" max="9032" width="2.83203125" style="132" customWidth="1"/>
    <col min="9033" max="9267" width="8.83203125" style="132" customWidth="1"/>
    <col min="9268" max="9268" width="8.33203125" style="132" customWidth="1"/>
    <col min="9269" max="9269" width="14.83203125" style="132" customWidth="1"/>
    <col min="9270" max="9270" width="7.83203125" style="132" customWidth="1"/>
    <col min="9271" max="9271" width="9.83203125" style="132" customWidth="1"/>
    <col min="9272" max="9274" width="6.83203125" style="132" customWidth="1"/>
    <col min="9275" max="9277" width="8.83203125" style="132" customWidth="1"/>
    <col min="9278" max="9278" width="2.83203125" style="132" customWidth="1"/>
    <col min="9279" max="9279" width="9.83203125" style="132" customWidth="1"/>
    <col min="9280" max="9282" width="6.83203125" style="132" customWidth="1"/>
    <col min="9283" max="9285" width="8.83203125" style="132" customWidth="1"/>
    <col min="9286" max="9287" width="5.1640625" style="132" customWidth="1"/>
    <col min="9288" max="9288" width="2.83203125" style="132" customWidth="1"/>
    <col min="9289" max="9523" width="8.83203125" style="132" customWidth="1"/>
    <col min="9524" max="9524" width="8.33203125" style="132" customWidth="1"/>
    <col min="9525" max="9525" width="14.83203125" style="132" customWidth="1"/>
    <col min="9526" max="9526" width="7.83203125" style="132" customWidth="1"/>
    <col min="9527" max="9527" width="9.83203125" style="132" customWidth="1"/>
    <col min="9528" max="9530" width="6.83203125" style="132" customWidth="1"/>
    <col min="9531" max="9533" width="8.83203125" style="132" customWidth="1"/>
    <col min="9534" max="9534" width="2.83203125" style="132" customWidth="1"/>
    <col min="9535" max="9535" width="9.83203125" style="132" customWidth="1"/>
    <col min="9536" max="9538" width="6.83203125" style="132" customWidth="1"/>
    <col min="9539" max="9541" width="8.83203125" style="132" customWidth="1"/>
    <col min="9542" max="9543" width="5.1640625" style="132" customWidth="1"/>
    <col min="9544" max="9544" width="2.83203125" style="132" customWidth="1"/>
    <col min="9545" max="9779" width="8.83203125" style="132" customWidth="1"/>
    <col min="9780" max="9780" width="8.33203125" style="132" customWidth="1"/>
    <col min="9781" max="9781" width="14.83203125" style="132" customWidth="1"/>
    <col min="9782" max="9782" width="7.83203125" style="132" customWidth="1"/>
    <col min="9783" max="9783" width="9.83203125" style="132" customWidth="1"/>
    <col min="9784" max="9786" width="6.83203125" style="132" customWidth="1"/>
    <col min="9787" max="9789" width="8.83203125" style="132" customWidth="1"/>
    <col min="9790" max="9790" width="2.83203125" style="132" customWidth="1"/>
    <col min="9791" max="9791" width="9.83203125" style="132" customWidth="1"/>
    <col min="9792" max="9794" width="6.83203125" style="132" customWidth="1"/>
    <col min="9795" max="9797" width="8.83203125" style="132" customWidth="1"/>
    <col min="9798" max="9799" width="5.1640625" style="132" customWidth="1"/>
    <col min="9800" max="9800" width="2.83203125" style="132" customWidth="1"/>
    <col min="9801" max="10035" width="8.83203125" style="132" customWidth="1"/>
    <col min="10036" max="10036" width="8.33203125" style="132" customWidth="1"/>
    <col min="10037" max="10037" width="14.83203125" style="132" customWidth="1"/>
    <col min="10038" max="10038" width="7.83203125" style="132" customWidth="1"/>
    <col min="10039" max="10039" width="9.83203125" style="132" customWidth="1"/>
    <col min="10040" max="10042" width="6.83203125" style="132" customWidth="1"/>
    <col min="10043" max="10045" width="8.83203125" style="132" customWidth="1"/>
    <col min="10046" max="10046" width="2.83203125" style="132" customWidth="1"/>
    <col min="10047" max="10047" width="9.83203125" style="132" customWidth="1"/>
    <col min="10048" max="10050" width="6.83203125" style="132" customWidth="1"/>
    <col min="10051" max="10053" width="8.83203125" style="132" customWidth="1"/>
    <col min="10054" max="10055" width="5.1640625" style="132" customWidth="1"/>
    <col min="10056" max="10056" width="2.83203125" style="132" customWidth="1"/>
    <col min="10057" max="10291" width="8.83203125" style="132" customWidth="1"/>
    <col min="10292" max="10292" width="8.33203125" style="132" customWidth="1"/>
    <col min="10293" max="10293" width="14.83203125" style="132" customWidth="1"/>
    <col min="10294" max="10294" width="7.83203125" style="132" customWidth="1"/>
    <col min="10295" max="10295" width="9.83203125" style="132" customWidth="1"/>
    <col min="10296" max="10298" width="6.83203125" style="132" customWidth="1"/>
    <col min="10299" max="10301" width="8.83203125" style="132" customWidth="1"/>
    <col min="10302" max="10302" width="2.83203125" style="132" customWidth="1"/>
    <col min="10303" max="10303" width="9.83203125" style="132" customWidth="1"/>
    <col min="10304" max="10306" width="6.83203125" style="132" customWidth="1"/>
    <col min="10307" max="10309" width="8.83203125" style="132" customWidth="1"/>
    <col min="10310" max="10311" width="5.1640625" style="132" customWidth="1"/>
    <col min="10312" max="10312" width="2.83203125" style="132" customWidth="1"/>
    <col min="10313" max="10547" width="8.83203125" style="132" customWidth="1"/>
    <col min="10548" max="10548" width="8.33203125" style="132" customWidth="1"/>
    <col min="10549" max="10549" width="14.83203125" style="132" customWidth="1"/>
    <col min="10550" max="10550" width="7.83203125" style="132" customWidth="1"/>
    <col min="10551" max="10551" width="9.83203125" style="132" customWidth="1"/>
    <col min="10552" max="10554" width="6.83203125" style="132" customWidth="1"/>
    <col min="10555" max="10557" width="8.83203125" style="132" customWidth="1"/>
    <col min="10558" max="10558" width="2.83203125" style="132" customWidth="1"/>
    <col min="10559" max="10559" width="9.83203125" style="132" customWidth="1"/>
    <col min="10560" max="10562" width="6.83203125" style="132" customWidth="1"/>
    <col min="10563" max="10565" width="8.83203125" style="132" customWidth="1"/>
    <col min="10566" max="10567" width="5.1640625" style="132" customWidth="1"/>
    <col min="10568" max="10568" width="2.83203125" style="132" customWidth="1"/>
    <col min="10569" max="10803" width="8.83203125" style="132" customWidth="1"/>
    <col min="10804" max="10804" width="8.33203125" style="132" customWidth="1"/>
    <col min="10805" max="10805" width="14.83203125" style="132" customWidth="1"/>
    <col min="10806" max="10806" width="7.83203125" style="132" customWidth="1"/>
    <col min="10807" max="10807" width="9.83203125" style="132" customWidth="1"/>
    <col min="10808" max="10810" width="6.83203125" style="132" customWidth="1"/>
    <col min="10811" max="10813" width="8.83203125" style="132" customWidth="1"/>
    <col min="10814" max="10814" width="2.83203125" style="132" customWidth="1"/>
    <col min="10815" max="10815" width="9.83203125" style="132" customWidth="1"/>
    <col min="10816" max="10818" width="6.83203125" style="132" customWidth="1"/>
    <col min="10819" max="10821" width="8.83203125" style="132" customWidth="1"/>
    <col min="10822" max="10823" width="5.1640625" style="132" customWidth="1"/>
    <col min="10824" max="10824" width="2.83203125" style="132" customWidth="1"/>
    <col min="10825" max="11059" width="8.83203125" style="132" customWidth="1"/>
    <col min="11060" max="11060" width="8.33203125" style="132" customWidth="1"/>
    <col min="11061" max="11061" width="14.83203125" style="132" customWidth="1"/>
    <col min="11062" max="11062" width="7.83203125" style="132" customWidth="1"/>
    <col min="11063" max="11063" width="9.83203125" style="132" customWidth="1"/>
    <col min="11064" max="11066" width="6.83203125" style="132" customWidth="1"/>
    <col min="11067" max="11069" width="8.83203125" style="132" customWidth="1"/>
    <col min="11070" max="11070" width="2.83203125" style="132" customWidth="1"/>
    <col min="11071" max="11071" width="9.83203125" style="132" customWidth="1"/>
    <col min="11072" max="11074" width="6.83203125" style="132" customWidth="1"/>
    <col min="11075" max="11077" width="8.83203125" style="132" customWidth="1"/>
    <col min="11078" max="11079" width="5.1640625" style="132" customWidth="1"/>
    <col min="11080" max="11080" width="2.83203125" style="132" customWidth="1"/>
    <col min="11081" max="11315" width="8.83203125" style="132" customWidth="1"/>
    <col min="11316" max="11316" width="8.33203125" style="132" customWidth="1"/>
    <col min="11317" max="11317" width="14.83203125" style="132" customWidth="1"/>
    <col min="11318" max="11318" width="7.83203125" style="132" customWidth="1"/>
    <col min="11319" max="11319" width="9.83203125" style="132" customWidth="1"/>
    <col min="11320" max="11322" width="6.83203125" style="132" customWidth="1"/>
    <col min="11323" max="11325" width="8.83203125" style="132" customWidth="1"/>
    <col min="11326" max="11326" width="2.83203125" style="132" customWidth="1"/>
    <col min="11327" max="11327" width="9.83203125" style="132" customWidth="1"/>
    <col min="11328" max="11330" width="6.83203125" style="132" customWidth="1"/>
    <col min="11331" max="11333" width="8.83203125" style="132" customWidth="1"/>
    <col min="11334" max="11335" width="5.1640625" style="132" customWidth="1"/>
    <col min="11336" max="11336" width="2.83203125" style="132" customWidth="1"/>
    <col min="11337" max="11571" width="8.83203125" style="132" customWidth="1"/>
    <col min="11572" max="11572" width="8.33203125" style="132" customWidth="1"/>
    <col min="11573" max="11573" width="14.83203125" style="132" customWidth="1"/>
    <col min="11574" max="11574" width="7.83203125" style="132" customWidth="1"/>
    <col min="11575" max="11575" width="9.83203125" style="132" customWidth="1"/>
    <col min="11576" max="11578" width="6.83203125" style="132" customWidth="1"/>
    <col min="11579" max="11581" width="8.83203125" style="132" customWidth="1"/>
    <col min="11582" max="11582" width="2.83203125" style="132" customWidth="1"/>
    <col min="11583" max="11583" width="9.83203125" style="132" customWidth="1"/>
    <col min="11584" max="11586" width="6.83203125" style="132" customWidth="1"/>
    <col min="11587" max="11589" width="8.83203125" style="132" customWidth="1"/>
    <col min="11590" max="11591" width="5.1640625" style="132" customWidth="1"/>
    <col min="11592" max="11592" width="2.83203125" style="132" customWidth="1"/>
    <col min="11593" max="11827" width="8.83203125" style="132" customWidth="1"/>
    <col min="11828" max="11828" width="8.33203125" style="132" customWidth="1"/>
    <col min="11829" max="11829" width="14.83203125" style="132" customWidth="1"/>
    <col min="11830" max="11830" width="7.83203125" style="132" customWidth="1"/>
    <col min="11831" max="11831" width="9.83203125" style="132" customWidth="1"/>
    <col min="11832" max="11834" width="6.83203125" style="132" customWidth="1"/>
    <col min="11835" max="11837" width="8.83203125" style="132" customWidth="1"/>
    <col min="11838" max="11838" width="2.83203125" style="132" customWidth="1"/>
    <col min="11839" max="11839" width="9.83203125" style="132" customWidth="1"/>
    <col min="11840" max="11842" width="6.83203125" style="132" customWidth="1"/>
    <col min="11843" max="11845" width="8.83203125" style="132" customWidth="1"/>
    <col min="11846" max="11847" width="5.1640625" style="132" customWidth="1"/>
    <col min="11848" max="11848" width="2.83203125" style="132" customWidth="1"/>
    <col min="11849" max="12083" width="8.83203125" style="132" customWidth="1"/>
    <col min="12084" max="12084" width="8.33203125" style="132" customWidth="1"/>
    <col min="12085" max="12085" width="14.83203125" style="132" customWidth="1"/>
    <col min="12086" max="12086" width="7.83203125" style="132" customWidth="1"/>
    <col min="12087" max="12087" width="9.83203125" style="132" customWidth="1"/>
    <col min="12088" max="12090" width="6.83203125" style="132" customWidth="1"/>
    <col min="12091" max="12093" width="8.83203125" style="132" customWidth="1"/>
    <col min="12094" max="12094" width="2.83203125" style="132" customWidth="1"/>
    <col min="12095" max="12095" width="9.83203125" style="132" customWidth="1"/>
    <col min="12096" max="12098" width="6.83203125" style="132" customWidth="1"/>
    <col min="12099" max="12101" width="8.83203125" style="132" customWidth="1"/>
    <col min="12102" max="12103" width="5.1640625" style="132" customWidth="1"/>
    <col min="12104" max="12104" width="2.83203125" style="132" customWidth="1"/>
    <col min="12105" max="12339" width="8.83203125" style="132" customWidth="1"/>
    <col min="12340" max="12340" width="8.33203125" style="132" customWidth="1"/>
    <col min="12341" max="12341" width="14.83203125" style="132" customWidth="1"/>
    <col min="12342" max="12342" width="7.83203125" style="132" customWidth="1"/>
    <col min="12343" max="12343" width="9.83203125" style="132" customWidth="1"/>
    <col min="12344" max="12346" width="6.83203125" style="132" customWidth="1"/>
    <col min="12347" max="12349" width="8.83203125" style="132" customWidth="1"/>
    <col min="12350" max="12350" width="2.83203125" style="132" customWidth="1"/>
    <col min="12351" max="12351" width="9.83203125" style="132" customWidth="1"/>
    <col min="12352" max="12354" width="6.83203125" style="132" customWidth="1"/>
    <col min="12355" max="12357" width="8.83203125" style="132" customWidth="1"/>
    <col min="12358" max="12359" width="5.1640625" style="132" customWidth="1"/>
    <col min="12360" max="12360" width="2.83203125" style="132" customWidth="1"/>
    <col min="12361" max="12595" width="8.83203125" style="132" customWidth="1"/>
    <col min="12596" max="12596" width="8.33203125" style="132" customWidth="1"/>
    <col min="12597" max="12597" width="14.83203125" style="132" customWidth="1"/>
    <col min="12598" max="12598" width="7.83203125" style="132" customWidth="1"/>
    <col min="12599" max="12599" width="9.83203125" style="132" customWidth="1"/>
    <col min="12600" max="12602" width="6.83203125" style="132" customWidth="1"/>
    <col min="12603" max="12605" width="8.83203125" style="132" customWidth="1"/>
    <col min="12606" max="12606" width="2.83203125" style="132" customWidth="1"/>
    <col min="12607" max="12607" width="9.83203125" style="132" customWidth="1"/>
    <col min="12608" max="12610" width="6.83203125" style="132" customWidth="1"/>
    <col min="12611" max="12613" width="8.83203125" style="132" customWidth="1"/>
    <col min="12614" max="12615" width="5.1640625" style="132" customWidth="1"/>
    <col min="12616" max="12616" width="2.83203125" style="132" customWidth="1"/>
    <col min="12617" max="12851" width="8.83203125" style="132" customWidth="1"/>
    <col min="12852" max="12852" width="8.33203125" style="132" customWidth="1"/>
    <col min="12853" max="12853" width="14.83203125" style="132" customWidth="1"/>
    <col min="12854" max="12854" width="7.83203125" style="132" customWidth="1"/>
    <col min="12855" max="12855" width="9.83203125" style="132" customWidth="1"/>
    <col min="12856" max="12858" width="6.83203125" style="132" customWidth="1"/>
    <col min="12859" max="12861" width="8.83203125" style="132" customWidth="1"/>
    <col min="12862" max="12862" width="2.83203125" style="132" customWidth="1"/>
    <col min="12863" max="12863" width="9.83203125" style="132" customWidth="1"/>
    <col min="12864" max="12866" width="6.83203125" style="132" customWidth="1"/>
    <col min="12867" max="12869" width="8.83203125" style="132" customWidth="1"/>
    <col min="12870" max="12871" width="5.1640625" style="132" customWidth="1"/>
    <col min="12872" max="12872" width="2.83203125" style="132" customWidth="1"/>
    <col min="12873" max="13107" width="8.83203125" style="132" customWidth="1"/>
    <col min="13108" max="13108" width="8.33203125" style="132" customWidth="1"/>
    <col min="13109" max="13109" width="14.83203125" style="132" customWidth="1"/>
    <col min="13110" max="13110" width="7.83203125" style="132" customWidth="1"/>
    <col min="13111" max="13111" width="9.83203125" style="132" customWidth="1"/>
    <col min="13112" max="13114" width="6.83203125" style="132" customWidth="1"/>
    <col min="13115" max="13117" width="8.83203125" style="132" customWidth="1"/>
    <col min="13118" max="13118" width="2.83203125" style="132" customWidth="1"/>
    <col min="13119" max="13119" width="9.83203125" style="132" customWidth="1"/>
    <col min="13120" max="13122" width="6.83203125" style="132" customWidth="1"/>
    <col min="13123" max="13125" width="8.83203125" style="132" customWidth="1"/>
    <col min="13126" max="13127" width="5.1640625" style="132" customWidth="1"/>
    <col min="13128" max="13128" width="2.83203125" style="132" customWidth="1"/>
    <col min="13129" max="13363" width="8.83203125" style="132" customWidth="1"/>
    <col min="13364" max="13364" width="8.33203125" style="132" customWidth="1"/>
    <col min="13365" max="13365" width="14.83203125" style="132" customWidth="1"/>
    <col min="13366" max="13366" width="7.83203125" style="132" customWidth="1"/>
    <col min="13367" max="13367" width="9.83203125" style="132" customWidth="1"/>
    <col min="13368" max="13370" width="6.83203125" style="132" customWidth="1"/>
    <col min="13371" max="13373" width="8.83203125" style="132" customWidth="1"/>
    <col min="13374" max="13374" width="2.83203125" style="132" customWidth="1"/>
    <col min="13375" max="13375" width="9.83203125" style="132" customWidth="1"/>
    <col min="13376" max="13378" width="6.83203125" style="132" customWidth="1"/>
    <col min="13379" max="13381" width="8.83203125" style="132" customWidth="1"/>
    <col min="13382" max="13383" width="5.1640625" style="132" customWidth="1"/>
    <col min="13384" max="13384" width="2.83203125" style="132" customWidth="1"/>
    <col min="13385" max="13619" width="8.83203125" style="132" customWidth="1"/>
    <col min="13620" max="13620" width="8.33203125" style="132" customWidth="1"/>
    <col min="13621" max="13621" width="14.83203125" style="132" customWidth="1"/>
    <col min="13622" max="13622" width="7.83203125" style="132" customWidth="1"/>
    <col min="13623" max="13623" width="9.83203125" style="132" customWidth="1"/>
    <col min="13624" max="13626" width="6.83203125" style="132" customWidth="1"/>
    <col min="13627" max="13629" width="8.83203125" style="132" customWidth="1"/>
    <col min="13630" max="13630" width="2.83203125" style="132" customWidth="1"/>
    <col min="13631" max="13631" width="9.83203125" style="132" customWidth="1"/>
    <col min="13632" max="13634" width="6.83203125" style="132" customWidth="1"/>
    <col min="13635" max="13637" width="8.83203125" style="132" customWidth="1"/>
    <col min="13638" max="13639" width="5.1640625" style="132" customWidth="1"/>
    <col min="13640" max="13640" width="2.83203125" style="132" customWidth="1"/>
    <col min="13641" max="13875" width="8.83203125" style="132" customWidth="1"/>
    <col min="13876" max="13876" width="8.33203125" style="132" customWidth="1"/>
    <col min="13877" max="13877" width="14.83203125" style="132" customWidth="1"/>
    <col min="13878" max="13878" width="7.83203125" style="132" customWidth="1"/>
    <col min="13879" max="13879" width="9.83203125" style="132" customWidth="1"/>
    <col min="13880" max="13882" width="6.83203125" style="132" customWidth="1"/>
    <col min="13883" max="13885" width="8.83203125" style="132" customWidth="1"/>
    <col min="13886" max="13886" width="2.83203125" style="132" customWidth="1"/>
    <col min="13887" max="13887" width="9.83203125" style="132" customWidth="1"/>
    <col min="13888" max="13890" width="6.83203125" style="132" customWidth="1"/>
    <col min="13891" max="13893" width="8.83203125" style="132" customWidth="1"/>
    <col min="13894" max="13895" width="5.1640625" style="132" customWidth="1"/>
    <col min="13896" max="13896" width="2.83203125" style="132" customWidth="1"/>
    <col min="13897" max="14131" width="8.83203125" style="132" customWidth="1"/>
    <col min="14132" max="14132" width="8.33203125" style="132" customWidth="1"/>
    <col min="14133" max="14133" width="14.83203125" style="132" customWidth="1"/>
    <col min="14134" max="14134" width="7.83203125" style="132" customWidth="1"/>
    <col min="14135" max="14135" width="9.83203125" style="132" customWidth="1"/>
    <col min="14136" max="14138" width="6.83203125" style="132" customWidth="1"/>
    <col min="14139" max="14141" width="8.83203125" style="132" customWidth="1"/>
    <col min="14142" max="14142" width="2.83203125" style="132" customWidth="1"/>
    <col min="14143" max="14143" width="9.83203125" style="132" customWidth="1"/>
    <col min="14144" max="14146" width="6.83203125" style="132" customWidth="1"/>
    <col min="14147" max="14149" width="8.83203125" style="132" customWidth="1"/>
    <col min="14150" max="14151" width="5.1640625" style="132" customWidth="1"/>
    <col min="14152" max="14152" width="2.83203125" style="132" customWidth="1"/>
    <col min="14153" max="14387" width="8.83203125" style="132" customWidth="1"/>
    <col min="14388" max="14388" width="8.33203125" style="132" customWidth="1"/>
    <col min="14389" max="14389" width="14.83203125" style="132" customWidth="1"/>
    <col min="14390" max="14390" width="7.83203125" style="132" customWidth="1"/>
    <col min="14391" max="14391" width="9.83203125" style="132" customWidth="1"/>
    <col min="14392" max="14394" width="6.83203125" style="132" customWidth="1"/>
    <col min="14395" max="14397" width="8.83203125" style="132" customWidth="1"/>
    <col min="14398" max="14398" width="2.83203125" style="132" customWidth="1"/>
    <col min="14399" max="14399" width="9.83203125" style="132" customWidth="1"/>
    <col min="14400" max="14402" width="6.83203125" style="132" customWidth="1"/>
    <col min="14403" max="14405" width="8.83203125" style="132" customWidth="1"/>
    <col min="14406" max="14407" width="5.1640625" style="132" customWidth="1"/>
    <col min="14408" max="14408" width="2.83203125" style="132" customWidth="1"/>
    <col min="14409" max="14643" width="8.83203125" style="132" customWidth="1"/>
    <col min="14644" max="14644" width="8.33203125" style="132" customWidth="1"/>
    <col min="14645" max="14645" width="14.83203125" style="132" customWidth="1"/>
    <col min="14646" max="14646" width="7.83203125" style="132" customWidth="1"/>
    <col min="14647" max="14647" width="9.83203125" style="132" customWidth="1"/>
    <col min="14648" max="14650" width="6.83203125" style="132" customWidth="1"/>
    <col min="14651" max="14653" width="8.83203125" style="132" customWidth="1"/>
    <col min="14654" max="14654" width="2.83203125" style="132" customWidth="1"/>
    <col min="14655" max="14655" width="9.83203125" style="132" customWidth="1"/>
    <col min="14656" max="14658" width="6.83203125" style="132" customWidth="1"/>
    <col min="14659" max="14661" width="8.83203125" style="132" customWidth="1"/>
    <col min="14662" max="14663" width="5.1640625" style="132" customWidth="1"/>
    <col min="14664" max="14664" width="2.83203125" style="132" customWidth="1"/>
    <col min="14665" max="14899" width="8.83203125" style="132" customWidth="1"/>
    <col min="14900" max="14900" width="8.33203125" style="132" customWidth="1"/>
    <col min="14901" max="14901" width="14.83203125" style="132" customWidth="1"/>
    <col min="14902" max="14902" width="7.83203125" style="132" customWidth="1"/>
    <col min="14903" max="14903" width="9.83203125" style="132" customWidth="1"/>
    <col min="14904" max="14906" width="6.83203125" style="132" customWidth="1"/>
    <col min="14907" max="14909" width="8.83203125" style="132" customWidth="1"/>
    <col min="14910" max="14910" width="2.83203125" style="132" customWidth="1"/>
    <col min="14911" max="14911" width="9.83203125" style="132" customWidth="1"/>
    <col min="14912" max="14914" width="6.83203125" style="132" customWidth="1"/>
    <col min="14915" max="14917" width="8.83203125" style="132" customWidth="1"/>
    <col min="14918" max="14919" width="5.1640625" style="132" customWidth="1"/>
    <col min="14920" max="14920" width="2.83203125" style="132" customWidth="1"/>
    <col min="14921" max="15155" width="8.83203125" style="132" customWidth="1"/>
    <col min="15156" max="15156" width="8.33203125" style="132" customWidth="1"/>
    <col min="15157" max="15157" width="14.83203125" style="132" customWidth="1"/>
    <col min="15158" max="15158" width="7.83203125" style="132" customWidth="1"/>
    <col min="15159" max="15159" width="9.83203125" style="132" customWidth="1"/>
    <col min="15160" max="15162" width="6.83203125" style="132" customWidth="1"/>
    <col min="15163" max="15165" width="8.83203125" style="132" customWidth="1"/>
    <col min="15166" max="15166" width="2.83203125" style="132" customWidth="1"/>
    <col min="15167" max="15167" width="9.83203125" style="132" customWidth="1"/>
    <col min="15168" max="15170" width="6.83203125" style="132" customWidth="1"/>
    <col min="15171" max="15173" width="8.83203125" style="132" customWidth="1"/>
    <col min="15174" max="15175" width="5.1640625" style="132" customWidth="1"/>
    <col min="15176" max="15176" width="2.83203125" style="132" customWidth="1"/>
    <col min="15177" max="15411" width="8.83203125" style="132" customWidth="1"/>
    <col min="15412" max="15412" width="8.33203125" style="132" customWidth="1"/>
    <col min="15413" max="15413" width="14.83203125" style="132" customWidth="1"/>
    <col min="15414" max="15414" width="7.83203125" style="132" customWidth="1"/>
    <col min="15415" max="15415" width="9.83203125" style="132" customWidth="1"/>
    <col min="15416" max="15418" width="6.83203125" style="132" customWidth="1"/>
    <col min="15419" max="15421" width="8.83203125" style="132" customWidth="1"/>
    <col min="15422" max="15422" width="2.83203125" style="132" customWidth="1"/>
    <col min="15423" max="15423" width="9.83203125" style="132" customWidth="1"/>
    <col min="15424" max="15426" width="6.83203125" style="132" customWidth="1"/>
    <col min="15427" max="15429" width="8.83203125" style="132" customWidth="1"/>
    <col min="15430" max="15431" width="5.1640625" style="132" customWidth="1"/>
    <col min="15432" max="15432" width="2.83203125" style="132" customWidth="1"/>
    <col min="15433" max="15667" width="8.83203125" style="132" customWidth="1"/>
    <col min="15668" max="15668" width="8.33203125" style="132" customWidth="1"/>
    <col min="15669" max="15669" width="14.83203125" style="132" customWidth="1"/>
    <col min="15670" max="15670" width="7.83203125" style="132" customWidth="1"/>
    <col min="15671" max="15671" width="9.83203125" style="132" customWidth="1"/>
    <col min="15672" max="15674" width="6.83203125" style="132" customWidth="1"/>
    <col min="15675" max="15677" width="8.83203125" style="132" customWidth="1"/>
    <col min="15678" max="15678" width="2.83203125" style="132" customWidth="1"/>
    <col min="15679" max="15679" width="9.83203125" style="132" customWidth="1"/>
    <col min="15680" max="15682" width="6.83203125" style="132" customWidth="1"/>
    <col min="15683" max="15685" width="8.83203125" style="132" customWidth="1"/>
    <col min="15686" max="15687" width="5.1640625" style="132" customWidth="1"/>
    <col min="15688" max="15688" width="2.83203125" style="132" customWidth="1"/>
    <col min="15689" max="15923" width="8.83203125" style="132" customWidth="1"/>
    <col min="15924" max="15924" width="8.33203125" style="132" customWidth="1"/>
    <col min="15925" max="15925" width="14.83203125" style="132" customWidth="1"/>
    <col min="15926" max="15926" width="7.83203125" style="132" customWidth="1"/>
    <col min="15927" max="15927" width="9.83203125" style="132" customWidth="1"/>
    <col min="15928" max="15930" width="6.83203125" style="132" customWidth="1"/>
    <col min="15931" max="15933" width="8.83203125" style="132" customWidth="1"/>
    <col min="15934" max="15934" width="2.83203125" style="132" customWidth="1"/>
    <col min="15935" max="15935" width="9.83203125" style="132" customWidth="1"/>
    <col min="15936" max="15938" width="6.83203125" style="132" customWidth="1"/>
    <col min="15939" max="15941" width="8.83203125" style="132" customWidth="1"/>
    <col min="15942" max="15943" width="5.1640625" style="132" customWidth="1"/>
    <col min="15944" max="15944" width="2.83203125" style="132" customWidth="1"/>
    <col min="15945" max="16179" width="8.83203125" style="132" customWidth="1"/>
    <col min="16180" max="16180" width="8.33203125" style="132" customWidth="1"/>
    <col min="16181" max="16181" width="14.83203125" style="132" customWidth="1"/>
    <col min="16182" max="16182" width="7.83203125" style="132" customWidth="1"/>
    <col min="16183" max="16183" width="9.83203125" style="132" customWidth="1"/>
    <col min="16184" max="16186" width="6.83203125" style="132" customWidth="1"/>
    <col min="16187" max="16189" width="8.83203125" style="132" customWidth="1"/>
    <col min="16190" max="16190" width="2.83203125" style="132" customWidth="1"/>
    <col min="16191" max="16191" width="9.83203125" style="132" customWidth="1"/>
    <col min="16192" max="16194" width="6.83203125" style="132" customWidth="1"/>
    <col min="16195" max="16197" width="8.83203125" style="132" customWidth="1"/>
    <col min="16198" max="16199" width="5.1640625" style="132" customWidth="1"/>
    <col min="16200" max="16200" width="2.83203125" style="132" customWidth="1"/>
    <col min="16201" max="16384" width="8.83203125" style="132" customWidth="1"/>
  </cols>
  <sheetData>
    <row r="1" spans="1:86" ht="17" customHeight="1" thickBot="1" x14ac:dyDescent="0.25">
      <c r="G1" s="634" t="s">
        <v>124</v>
      </c>
      <c r="H1" s="635"/>
      <c r="I1" s="635"/>
      <c r="J1" s="635"/>
      <c r="K1" s="635"/>
      <c r="L1" s="635"/>
      <c r="M1" s="635"/>
      <c r="N1" s="635"/>
      <c r="O1" s="635"/>
      <c r="P1" s="635"/>
      <c r="Q1" s="635"/>
      <c r="R1" s="635"/>
      <c r="S1" s="635"/>
      <c r="T1" s="635"/>
      <c r="U1" s="635"/>
      <c r="V1" s="635"/>
      <c r="W1" s="635"/>
      <c r="X1" s="635"/>
      <c r="Y1" s="635"/>
      <c r="Z1" s="635"/>
      <c r="AA1" s="636"/>
      <c r="AC1" s="634" t="s">
        <v>125</v>
      </c>
      <c r="AD1" s="635"/>
      <c r="AE1" s="635"/>
      <c r="AF1" s="635"/>
      <c r="AG1" s="635"/>
      <c r="AH1" s="635"/>
      <c r="AI1" s="635"/>
      <c r="AJ1" s="635"/>
      <c r="AK1" s="635"/>
      <c r="AL1" s="635"/>
      <c r="AM1" s="635"/>
      <c r="AN1" s="635"/>
      <c r="AO1" s="635"/>
      <c r="AP1" s="635"/>
      <c r="AQ1" s="635"/>
      <c r="AR1" s="635"/>
      <c r="AS1" s="635"/>
      <c r="AT1" s="635"/>
      <c r="AU1" s="635"/>
      <c r="AV1" s="635"/>
      <c r="AW1" s="636"/>
      <c r="AX1" s="64"/>
      <c r="AY1" s="64"/>
      <c r="AZ1" s="64"/>
      <c r="BA1" s="64"/>
      <c r="BB1" s="237"/>
      <c r="BC1" s="237"/>
      <c r="BD1" s="644" t="s">
        <v>126</v>
      </c>
      <c r="BE1" s="645"/>
      <c r="BF1" s="566"/>
      <c r="BG1" s="566"/>
      <c r="BH1" s="566"/>
      <c r="BI1" s="566"/>
      <c r="BJ1" s="566"/>
      <c r="BK1" s="645"/>
      <c r="BL1" s="566"/>
      <c r="BM1" s="645"/>
      <c r="BN1" s="566"/>
      <c r="BO1" s="645"/>
      <c r="BP1" s="566"/>
      <c r="BQ1" s="645"/>
      <c r="BR1" s="566"/>
      <c r="BS1" s="645"/>
      <c r="BT1" s="566"/>
      <c r="BU1" s="645"/>
      <c r="BV1" s="566"/>
      <c r="BW1" s="645"/>
      <c r="BX1" s="566"/>
      <c r="BY1" s="566"/>
      <c r="BZ1" s="566"/>
      <c r="CA1" s="566"/>
      <c r="CB1" s="566"/>
      <c r="CC1" s="566"/>
      <c r="CD1" s="566"/>
      <c r="CE1" s="132"/>
      <c r="CG1" s="132"/>
    </row>
    <row r="2" spans="1:86" ht="17" customHeight="1" thickBot="1" x14ac:dyDescent="0.25">
      <c r="G2" s="65" t="s">
        <v>127</v>
      </c>
      <c r="H2" s="622" t="s">
        <v>8</v>
      </c>
      <c r="I2" s="623"/>
      <c r="J2" s="623"/>
      <c r="K2" s="623"/>
      <c r="L2" s="66" t="s">
        <v>128</v>
      </c>
      <c r="M2" s="66" t="s">
        <v>129</v>
      </c>
      <c r="N2" s="66" t="s">
        <v>11</v>
      </c>
      <c r="O2" s="66" t="s">
        <v>12</v>
      </c>
      <c r="P2" s="66" t="s">
        <v>130</v>
      </c>
      <c r="Q2" s="66" t="s">
        <v>47</v>
      </c>
      <c r="R2" s="622" t="s">
        <v>15</v>
      </c>
      <c r="S2" s="623"/>
      <c r="T2" s="623"/>
      <c r="U2" s="623"/>
      <c r="V2" s="66" t="s">
        <v>16</v>
      </c>
      <c r="W2" s="66" t="s">
        <v>131</v>
      </c>
      <c r="X2" s="66" t="s">
        <v>132</v>
      </c>
      <c r="Y2" s="66" t="s">
        <v>32</v>
      </c>
      <c r="Z2" s="66" t="s">
        <v>33</v>
      </c>
      <c r="AA2" s="67" t="s">
        <v>133</v>
      </c>
      <c r="AC2" s="65" t="s">
        <v>127</v>
      </c>
      <c r="AD2" s="622" t="s">
        <v>8</v>
      </c>
      <c r="AE2" s="623"/>
      <c r="AF2" s="623"/>
      <c r="AG2" s="623"/>
      <c r="AH2" s="66" t="s">
        <v>128</v>
      </c>
      <c r="AI2" s="66" t="s">
        <v>129</v>
      </c>
      <c r="AJ2" s="66" t="s">
        <v>11</v>
      </c>
      <c r="AK2" s="66" t="s">
        <v>12</v>
      </c>
      <c r="AL2" s="66" t="s">
        <v>130</v>
      </c>
      <c r="AM2" s="66" t="s">
        <v>47</v>
      </c>
      <c r="AN2" s="622" t="s">
        <v>15</v>
      </c>
      <c r="AO2" s="623"/>
      <c r="AP2" s="623"/>
      <c r="AQ2" s="623"/>
      <c r="AR2" s="66" t="s">
        <v>16</v>
      </c>
      <c r="AS2" s="66" t="s">
        <v>131</v>
      </c>
      <c r="AT2" s="66" t="s">
        <v>132</v>
      </c>
      <c r="AU2" s="66" t="s">
        <v>32</v>
      </c>
      <c r="AV2" s="66" t="s">
        <v>33</v>
      </c>
      <c r="AW2" s="67" t="s">
        <v>133</v>
      </c>
      <c r="AX2" s="64"/>
      <c r="AY2" s="64"/>
      <c r="AZ2" s="64"/>
      <c r="BA2" s="64"/>
      <c r="BB2" s="237"/>
      <c r="BC2" s="237"/>
      <c r="BD2" s="600" t="s">
        <v>8</v>
      </c>
      <c r="BE2" s="511"/>
      <c r="BF2" s="511"/>
      <c r="BG2" s="511"/>
      <c r="BH2" s="511"/>
      <c r="BI2" s="490"/>
      <c r="BJ2" s="245"/>
      <c r="BK2" s="621" t="s">
        <v>9</v>
      </c>
      <c r="BL2" s="490"/>
      <c r="BM2" s="621" t="s">
        <v>10</v>
      </c>
      <c r="BN2" s="490"/>
      <c r="BO2" s="621" t="s">
        <v>11</v>
      </c>
      <c r="BP2" s="490"/>
      <c r="BQ2" s="621" t="s">
        <v>12</v>
      </c>
      <c r="BR2" s="490"/>
      <c r="BS2" s="621" t="s">
        <v>130</v>
      </c>
      <c r="BT2" s="490"/>
      <c r="BU2" s="621" t="s">
        <v>134</v>
      </c>
      <c r="BV2" s="490"/>
      <c r="BW2" s="664" t="s">
        <v>15</v>
      </c>
      <c r="BX2" s="513"/>
      <c r="BY2" s="513"/>
      <c r="BZ2" s="513"/>
      <c r="CA2" s="513"/>
      <c r="CB2" s="513"/>
      <c r="CC2" s="621" t="s">
        <v>16</v>
      </c>
      <c r="CD2" s="490"/>
      <c r="CE2" s="621" t="s">
        <v>11</v>
      </c>
      <c r="CF2" s="490"/>
      <c r="CG2" s="621" t="s">
        <v>12</v>
      </c>
      <c r="CH2" s="490"/>
    </row>
    <row r="3" spans="1:86" ht="17" customHeight="1" thickBot="1" x14ac:dyDescent="0.25">
      <c r="A3" s="68"/>
      <c r="B3" s="69" t="s">
        <v>135</v>
      </c>
      <c r="C3" s="477" t="s">
        <v>136</v>
      </c>
      <c r="D3" s="478" t="s">
        <v>137</v>
      </c>
      <c r="E3" s="479" t="s">
        <v>138</v>
      </c>
      <c r="F3" s="468" t="s">
        <v>139</v>
      </c>
      <c r="G3" s="480" t="s">
        <v>140</v>
      </c>
      <c r="H3" s="478" t="s">
        <v>24</v>
      </c>
      <c r="I3" s="478" t="s">
        <v>25</v>
      </c>
      <c r="J3" s="478" t="s">
        <v>26</v>
      </c>
      <c r="K3" s="478" t="s">
        <v>27</v>
      </c>
      <c r="L3" s="478" t="s">
        <v>24</v>
      </c>
      <c r="M3" s="478" t="s">
        <v>24</v>
      </c>
      <c r="N3" s="478" t="s">
        <v>24</v>
      </c>
      <c r="O3" s="478" t="s">
        <v>24</v>
      </c>
      <c r="P3" s="478" t="s">
        <v>24</v>
      </c>
      <c r="Q3" s="478"/>
      <c r="R3" s="478" t="s">
        <v>24</v>
      </c>
      <c r="S3" s="478" t="s">
        <v>25</v>
      </c>
      <c r="T3" s="478" t="s">
        <v>26</v>
      </c>
      <c r="U3" s="478" t="s">
        <v>27</v>
      </c>
      <c r="V3" s="478" t="s">
        <v>24</v>
      </c>
      <c r="W3" s="478"/>
      <c r="X3" s="478"/>
      <c r="Y3" s="478"/>
      <c r="Z3" s="478"/>
      <c r="AA3" s="468"/>
      <c r="AB3" s="478"/>
      <c r="AC3" s="480" t="s">
        <v>140</v>
      </c>
      <c r="AD3" s="478" t="s">
        <v>24</v>
      </c>
      <c r="AE3" s="478" t="s">
        <v>25</v>
      </c>
      <c r="AF3" s="478" t="s">
        <v>26</v>
      </c>
      <c r="AG3" s="478" t="s">
        <v>27</v>
      </c>
      <c r="AH3" s="478" t="s">
        <v>24</v>
      </c>
      <c r="AI3" s="478" t="s">
        <v>24</v>
      </c>
      <c r="AJ3" s="478" t="s">
        <v>24</v>
      </c>
      <c r="AK3" s="478" t="s">
        <v>24</v>
      </c>
      <c r="AL3" s="478" t="s">
        <v>24</v>
      </c>
      <c r="AM3" s="478"/>
      <c r="AN3" s="478" t="s">
        <v>24</v>
      </c>
      <c r="AO3" s="478" t="s">
        <v>25</v>
      </c>
      <c r="AP3" s="478" t="s">
        <v>26</v>
      </c>
      <c r="AQ3" s="478" t="s">
        <v>27</v>
      </c>
      <c r="AR3" s="478" t="s">
        <v>24</v>
      </c>
      <c r="AS3" s="478"/>
      <c r="AT3" s="478"/>
      <c r="AU3" s="478"/>
      <c r="AV3" s="478"/>
      <c r="AW3" s="468"/>
      <c r="AX3" s="481" t="s">
        <v>141</v>
      </c>
      <c r="AY3" s="482" t="s">
        <v>142</v>
      </c>
      <c r="AZ3" s="478" t="s">
        <v>143</v>
      </c>
      <c r="BA3" s="482" t="s">
        <v>144</v>
      </c>
      <c r="BB3" s="237"/>
      <c r="BC3" s="237"/>
      <c r="BD3" s="659" t="s">
        <v>145</v>
      </c>
      <c r="BE3" s="660"/>
      <c r="BF3" s="236" t="s">
        <v>24</v>
      </c>
      <c r="BG3" s="236" t="s">
        <v>25</v>
      </c>
      <c r="BH3" s="236" t="s">
        <v>26</v>
      </c>
      <c r="BI3" s="236" t="s">
        <v>27</v>
      </c>
      <c r="BJ3" s="236" t="s">
        <v>28</v>
      </c>
      <c r="BK3" s="236" t="s">
        <v>145</v>
      </c>
      <c r="BL3" s="236" t="s">
        <v>24</v>
      </c>
      <c r="BM3" s="236" t="s">
        <v>145</v>
      </c>
      <c r="BN3" s="236" t="s">
        <v>24</v>
      </c>
      <c r="BO3" s="236" t="s">
        <v>145</v>
      </c>
      <c r="BP3" s="133" t="s">
        <v>24</v>
      </c>
      <c r="BQ3" s="236" t="s">
        <v>145</v>
      </c>
      <c r="BR3" s="133" t="s">
        <v>24</v>
      </c>
      <c r="BS3" s="236" t="s">
        <v>145</v>
      </c>
      <c r="BT3" s="236" t="s">
        <v>24</v>
      </c>
      <c r="BU3" s="236" t="s">
        <v>145</v>
      </c>
      <c r="BV3" s="236" t="s">
        <v>24</v>
      </c>
      <c r="BW3" s="236" t="s">
        <v>145</v>
      </c>
      <c r="BX3" s="236" t="s">
        <v>24</v>
      </c>
      <c r="BY3" s="236" t="s">
        <v>25</v>
      </c>
      <c r="BZ3" s="236" t="s">
        <v>26</v>
      </c>
      <c r="CA3" s="236" t="s">
        <v>27</v>
      </c>
      <c r="CB3" s="236" t="s">
        <v>28</v>
      </c>
      <c r="CC3" s="236" t="s">
        <v>145</v>
      </c>
      <c r="CD3" s="133" t="s">
        <v>24</v>
      </c>
      <c r="CE3" s="236" t="s">
        <v>145</v>
      </c>
      <c r="CF3" s="133" t="s">
        <v>24</v>
      </c>
      <c r="CG3" s="236" t="s">
        <v>145</v>
      </c>
      <c r="CH3" s="133" t="s">
        <v>24</v>
      </c>
    </row>
    <row r="4" spans="1:86" ht="17" customHeight="1" thickBot="1" x14ac:dyDescent="0.25">
      <c r="A4" s="537" t="s">
        <v>248</v>
      </c>
      <c r="B4" s="595"/>
      <c r="C4" s="646"/>
      <c r="D4" s="629"/>
      <c r="E4" s="654"/>
      <c r="F4" s="362"/>
      <c r="G4" s="420"/>
      <c r="H4" s="295"/>
      <c r="I4" s="295"/>
      <c r="J4" s="295"/>
      <c r="K4" s="295"/>
      <c r="L4" s="295"/>
      <c r="M4" s="295"/>
      <c r="N4" s="295"/>
      <c r="O4" s="295"/>
      <c r="P4" s="295"/>
      <c r="Q4" s="295"/>
      <c r="R4" s="295"/>
      <c r="S4" s="295"/>
      <c r="T4" s="295"/>
      <c r="U4" s="295"/>
      <c r="V4" s="295"/>
      <c r="W4" s="295"/>
      <c r="X4" s="295"/>
      <c r="Y4" s="357"/>
      <c r="Z4" s="357"/>
      <c r="AA4" s="295"/>
      <c r="AB4" s="462"/>
      <c r="AC4" s="167"/>
      <c r="AD4" s="167"/>
      <c r="AE4" s="167"/>
      <c r="AF4" s="167"/>
      <c r="AG4" s="167"/>
      <c r="AH4" s="167"/>
      <c r="AI4" s="167"/>
      <c r="AJ4" s="167"/>
      <c r="AK4" s="167"/>
      <c r="AL4" s="167"/>
      <c r="AM4" s="167"/>
      <c r="AN4" s="167"/>
      <c r="AO4" s="167"/>
      <c r="AP4" s="167"/>
      <c r="AQ4" s="167"/>
      <c r="AR4" s="167"/>
      <c r="AS4" s="167"/>
      <c r="AT4" s="295"/>
      <c r="AU4" s="357"/>
      <c r="AV4" s="357"/>
      <c r="AW4" s="395"/>
      <c r="AX4" s="465"/>
      <c r="AY4" s="298"/>
      <c r="AZ4" s="297"/>
      <c r="BA4" s="345"/>
      <c r="BB4" s="75"/>
      <c r="BC4" s="75"/>
      <c r="BD4" s="573"/>
      <c r="BE4" s="650"/>
      <c r="BF4" s="603"/>
      <c r="BG4" s="603"/>
      <c r="BH4" s="603"/>
      <c r="BI4" s="603"/>
      <c r="BJ4" s="575"/>
      <c r="BK4" s="603"/>
      <c r="BL4" s="603"/>
      <c r="BM4" s="603"/>
      <c r="BN4" s="603"/>
      <c r="BO4" s="548"/>
      <c r="BP4" s="585"/>
      <c r="BQ4" s="548"/>
      <c r="BR4" s="585"/>
      <c r="BS4" s="603"/>
      <c r="BT4" s="603"/>
      <c r="BU4" s="603"/>
      <c r="BV4" s="603"/>
      <c r="BW4" s="603"/>
      <c r="BX4" s="603"/>
      <c r="BY4" s="603"/>
      <c r="BZ4" s="628"/>
      <c r="CA4" s="628"/>
      <c r="CB4" s="575"/>
      <c r="CC4" s="593"/>
      <c r="CD4" s="578"/>
      <c r="CE4" s="547"/>
      <c r="CF4" s="543"/>
      <c r="CG4" s="547"/>
      <c r="CH4" s="543"/>
    </row>
    <row r="5" spans="1:86" ht="17" customHeight="1" x14ac:dyDescent="0.2">
      <c r="A5" s="538"/>
      <c r="B5" s="566"/>
      <c r="C5" s="485"/>
      <c r="D5" s="590"/>
      <c r="E5" s="558"/>
      <c r="F5" s="362"/>
      <c r="G5" s="420"/>
      <c r="H5" s="295"/>
      <c r="I5" s="295"/>
      <c r="J5" s="295"/>
      <c r="K5" s="295"/>
      <c r="L5" s="295"/>
      <c r="M5" s="295"/>
      <c r="N5" s="295"/>
      <c r="O5" s="295"/>
      <c r="P5" s="295"/>
      <c r="Q5" s="295"/>
      <c r="R5" s="295"/>
      <c r="S5" s="295"/>
      <c r="T5" s="295"/>
      <c r="U5" s="295"/>
      <c r="V5" s="295"/>
      <c r="W5" s="295"/>
      <c r="X5" s="295"/>
      <c r="Y5" s="357"/>
      <c r="Z5" s="357"/>
      <c r="AA5" s="295"/>
      <c r="AB5" s="462"/>
      <c r="AC5" s="167"/>
      <c r="AD5" s="167"/>
      <c r="AE5" s="167"/>
      <c r="AF5" s="167"/>
      <c r="AG5" s="167"/>
      <c r="AH5" s="167"/>
      <c r="AI5" s="167"/>
      <c r="AJ5" s="167"/>
      <c r="AK5" s="167"/>
      <c r="AL5" s="167"/>
      <c r="AM5" s="167"/>
      <c r="AN5" s="167"/>
      <c r="AO5" s="167"/>
      <c r="AP5" s="167"/>
      <c r="AQ5" s="167"/>
      <c r="AR5" s="167"/>
      <c r="AS5" s="167"/>
      <c r="AT5" s="295"/>
      <c r="AU5" s="357"/>
      <c r="AV5" s="357"/>
      <c r="AW5" s="395"/>
      <c r="AX5" s="465"/>
      <c r="AY5" s="298"/>
      <c r="AZ5" s="297"/>
      <c r="BA5" s="345"/>
      <c r="BB5" s="75"/>
      <c r="BC5" s="75"/>
      <c r="BD5" s="565"/>
      <c r="BE5" s="550"/>
      <c r="BF5" s="552"/>
      <c r="BG5" s="552"/>
      <c r="BH5" s="552"/>
      <c r="BI5" s="552"/>
      <c r="BJ5" s="552"/>
      <c r="BK5" s="553"/>
      <c r="BL5" s="552"/>
      <c r="BM5" s="553"/>
      <c r="BN5" s="552"/>
      <c r="BO5" s="546"/>
      <c r="BP5" s="541"/>
      <c r="BQ5" s="546"/>
      <c r="BR5" s="541"/>
      <c r="BS5" s="553"/>
      <c r="BT5" s="552"/>
      <c r="BU5" s="553"/>
      <c r="BV5" s="552"/>
      <c r="BW5" s="553"/>
      <c r="BX5" s="552"/>
      <c r="BY5" s="552"/>
      <c r="BZ5" s="541"/>
      <c r="CA5" s="541"/>
      <c r="CB5" s="552"/>
      <c r="CC5" s="550"/>
      <c r="CD5" s="541"/>
      <c r="CE5" s="546"/>
      <c r="CF5" s="541"/>
      <c r="CG5" s="546"/>
      <c r="CH5" s="541"/>
    </row>
    <row r="6" spans="1:86" ht="17" customHeight="1" x14ac:dyDescent="0.2">
      <c r="A6" s="538"/>
      <c r="B6" s="566"/>
      <c r="C6" s="485"/>
      <c r="D6" s="590"/>
      <c r="E6" s="558"/>
      <c r="F6" s="362"/>
      <c r="G6" s="420"/>
      <c r="H6" s="295"/>
      <c r="I6" s="295"/>
      <c r="J6" s="295"/>
      <c r="K6" s="295"/>
      <c r="L6" s="295"/>
      <c r="M6" s="295"/>
      <c r="N6" s="295"/>
      <c r="O6" s="295"/>
      <c r="P6" s="295"/>
      <c r="Q6" s="295"/>
      <c r="R6" s="295"/>
      <c r="S6" s="295"/>
      <c r="T6" s="295"/>
      <c r="U6" s="295"/>
      <c r="V6" s="295"/>
      <c r="W6" s="295"/>
      <c r="X6" s="295"/>
      <c r="Y6" s="357"/>
      <c r="Z6" s="357"/>
      <c r="AA6" s="295"/>
      <c r="AB6" s="462"/>
      <c r="AC6" s="167"/>
      <c r="AD6" s="167"/>
      <c r="AE6" s="167"/>
      <c r="AF6" s="167"/>
      <c r="AG6" s="167"/>
      <c r="AH6" s="167"/>
      <c r="AI6" s="167"/>
      <c r="AJ6" s="167"/>
      <c r="AK6" s="167"/>
      <c r="AL6" s="167"/>
      <c r="AM6" s="167"/>
      <c r="AN6" s="167"/>
      <c r="AO6" s="167"/>
      <c r="AP6" s="167"/>
      <c r="AQ6" s="167"/>
      <c r="AR6" s="167"/>
      <c r="AS6" s="167"/>
      <c r="AT6" s="295"/>
      <c r="AU6" s="357"/>
      <c r="AV6" s="357"/>
      <c r="AW6" s="395"/>
      <c r="AX6" s="465"/>
      <c r="AY6" s="298"/>
      <c r="AZ6" s="297"/>
      <c r="BA6" s="345"/>
      <c r="BB6" s="75"/>
      <c r="BC6" s="75"/>
      <c r="BD6" s="573"/>
      <c r="BE6" s="549"/>
      <c r="BF6" s="552"/>
      <c r="BG6" s="552"/>
      <c r="BH6" s="552"/>
      <c r="BI6" s="552"/>
      <c r="BJ6" s="552"/>
      <c r="BK6" s="551"/>
      <c r="BL6" s="552"/>
      <c r="BM6" s="551"/>
      <c r="BN6" s="552"/>
      <c r="BO6" s="545"/>
      <c r="BP6" s="541"/>
      <c r="BQ6" s="545"/>
      <c r="BR6" s="541"/>
      <c r="BS6" s="551"/>
      <c r="BT6" s="552"/>
      <c r="BU6" s="551"/>
      <c r="BV6" s="552"/>
      <c r="BW6" s="551"/>
      <c r="BX6" s="552"/>
      <c r="BY6" s="552"/>
      <c r="BZ6" s="541"/>
      <c r="CA6" s="541"/>
      <c r="CB6" s="552"/>
      <c r="CC6" s="560"/>
      <c r="CD6" s="541"/>
      <c r="CE6" s="554"/>
      <c r="CF6" s="541"/>
      <c r="CG6" s="554"/>
      <c r="CH6" s="541"/>
    </row>
    <row r="7" spans="1:86" ht="17" customHeight="1" x14ac:dyDescent="0.2">
      <c r="A7" s="538"/>
      <c r="B7" s="566"/>
      <c r="C7" s="485"/>
      <c r="D7" s="590"/>
      <c r="E7" s="558"/>
      <c r="F7" s="362"/>
      <c r="G7" s="420"/>
      <c r="H7" s="295"/>
      <c r="I7" s="295"/>
      <c r="J7" s="295"/>
      <c r="K7" s="295"/>
      <c r="L7" s="295"/>
      <c r="M7" s="295"/>
      <c r="N7" s="295"/>
      <c r="O7" s="295"/>
      <c r="P7" s="295"/>
      <c r="Q7" s="295"/>
      <c r="R7" s="295"/>
      <c r="S7" s="295"/>
      <c r="T7" s="295"/>
      <c r="U7" s="295"/>
      <c r="V7" s="295"/>
      <c r="W7" s="295"/>
      <c r="X7" s="295"/>
      <c r="Y7" s="357"/>
      <c r="Z7" s="357"/>
      <c r="AA7" s="295"/>
      <c r="AB7" s="462"/>
      <c r="AC7" s="167"/>
      <c r="AD7" s="167"/>
      <c r="AE7" s="167"/>
      <c r="AF7" s="167"/>
      <c r="AG7" s="167"/>
      <c r="AH7" s="167"/>
      <c r="AI7" s="167"/>
      <c r="AJ7" s="167"/>
      <c r="AK7" s="167"/>
      <c r="AL7" s="167"/>
      <c r="AM7" s="167"/>
      <c r="AN7" s="167"/>
      <c r="AO7" s="167"/>
      <c r="AP7" s="167"/>
      <c r="AQ7" s="167"/>
      <c r="AR7" s="167"/>
      <c r="AS7" s="167"/>
      <c r="AT7" s="295"/>
      <c r="AU7" s="357"/>
      <c r="AV7" s="357"/>
      <c r="AW7" s="395"/>
      <c r="AX7" s="465"/>
      <c r="AY7" s="298"/>
      <c r="AZ7" s="297"/>
      <c r="BA7" s="345"/>
      <c r="BB7" s="75"/>
      <c r="BC7" s="75"/>
      <c r="BD7" s="565"/>
      <c r="BE7" s="550"/>
      <c r="BF7" s="552"/>
      <c r="BG7" s="552"/>
      <c r="BH7" s="552"/>
      <c r="BI7" s="552"/>
      <c r="BJ7" s="552"/>
      <c r="BK7" s="553"/>
      <c r="BL7" s="552"/>
      <c r="BM7" s="553"/>
      <c r="BN7" s="552"/>
      <c r="BO7" s="546"/>
      <c r="BP7" s="541"/>
      <c r="BQ7" s="546"/>
      <c r="BR7" s="541"/>
      <c r="BS7" s="553"/>
      <c r="BT7" s="552"/>
      <c r="BU7" s="553"/>
      <c r="BV7" s="552"/>
      <c r="BW7" s="553"/>
      <c r="BX7" s="552"/>
      <c r="BY7" s="552"/>
      <c r="BZ7" s="541"/>
      <c r="CA7" s="541"/>
      <c r="CB7" s="552"/>
      <c r="CC7" s="550"/>
      <c r="CD7" s="541"/>
      <c r="CE7" s="546"/>
      <c r="CF7" s="541"/>
      <c r="CG7" s="546"/>
      <c r="CH7" s="541"/>
    </row>
    <row r="8" spans="1:86" ht="17" customHeight="1" thickBot="1" x14ac:dyDescent="0.25">
      <c r="A8" s="538"/>
      <c r="B8" s="566"/>
      <c r="C8" s="485"/>
      <c r="D8" s="590"/>
      <c r="E8" s="558"/>
      <c r="F8" s="362"/>
      <c r="G8" s="420"/>
      <c r="H8" s="295"/>
      <c r="I8" s="295"/>
      <c r="J8" s="295"/>
      <c r="K8" s="295"/>
      <c r="L8" s="295"/>
      <c r="M8" s="295"/>
      <c r="N8" s="295"/>
      <c r="O8" s="295"/>
      <c r="P8" s="295"/>
      <c r="Q8" s="295"/>
      <c r="R8" s="295"/>
      <c r="S8" s="295"/>
      <c r="T8" s="295"/>
      <c r="U8" s="295"/>
      <c r="V8" s="295"/>
      <c r="W8" s="295"/>
      <c r="X8" s="295"/>
      <c r="Y8" s="357"/>
      <c r="Z8" s="357"/>
      <c r="AA8" s="295"/>
      <c r="AB8" s="462"/>
      <c r="AC8" s="167"/>
      <c r="AD8" s="167"/>
      <c r="AE8" s="167"/>
      <c r="AF8" s="167"/>
      <c r="AG8" s="167"/>
      <c r="AH8" s="167"/>
      <c r="AI8" s="167"/>
      <c r="AJ8" s="167"/>
      <c r="AK8" s="167"/>
      <c r="AL8" s="167"/>
      <c r="AM8" s="167"/>
      <c r="AN8" s="167"/>
      <c r="AO8" s="167"/>
      <c r="AP8" s="167"/>
      <c r="AQ8" s="167"/>
      <c r="AR8" s="167"/>
      <c r="AS8" s="167"/>
      <c r="AT8" s="295"/>
      <c r="AU8" s="357"/>
      <c r="AV8" s="357"/>
      <c r="AW8" s="395"/>
      <c r="AX8" s="465"/>
      <c r="AY8" s="298"/>
      <c r="AZ8" s="297"/>
      <c r="BA8" s="345"/>
      <c r="BB8" s="75"/>
      <c r="BC8" s="75"/>
      <c r="BD8" s="574"/>
      <c r="BE8" s="549"/>
      <c r="BF8" s="552"/>
      <c r="BG8" s="552"/>
      <c r="BH8" s="552"/>
      <c r="BI8" s="552"/>
      <c r="BJ8" s="552"/>
      <c r="BK8" s="551"/>
      <c r="BL8" s="552"/>
      <c r="BM8" s="551"/>
      <c r="BN8" s="552"/>
      <c r="BO8" s="545"/>
      <c r="BP8" s="541"/>
      <c r="BQ8" s="545"/>
      <c r="BR8" s="541"/>
      <c r="BS8" s="551"/>
      <c r="BT8" s="552"/>
      <c r="BU8" s="551"/>
      <c r="BV8" s="552"/>
      <c r="BW8" s="551"/>
      <c r="BX8" s="552"/>
      <c r="BY8" s="552"/>
      <c r="BZ8" s="541"/>
      <c r="CA8" s="541"/>
      <c r="CB8" s="552"/>
      <c r="CC8" s="560"/>
      <c r="CD8" s="541"/>
      <c r="CE8" s="554"/>
      <c r="CF8" s="541"/>
      <c r="CG8" s="554"/>
      <c r="CH8" s="541"/>
    </row>
    <row r="9" spans="1:86" ht="17" customHeight="1" thickBot="1" x14ac:dyDescent="0.25">
      <c r="A9" s="538"/>
      <c r="B9" s="596"/>
      <c r="C9" s="486"/>
      <c r="D9" s="591"/>
      <c r="E9" s="559"/>
      <c r="F9" s="363"/>
      <c r="G9" s="420"/>
      <c r="H9" s="295"/>
      <c r="I9" s="295"/>
      <c r="J9" s="295"/>
      <c r="K9" s="295"/>
      <c r="L9" s="295"/>
      <c r="M9" s="295"/>
      <c r="N9" s="295"/>
      <c r="O9" s="295"/>
      <c r="P9" s="295"/>
      <c r="Q9" s="295"/>
      <c r="R9" s="295"/>
      <c r="S9" s="295"/>
      <c r="T9" s="295"/>
      <c r="U9" s="295"/>
      <c r="V9" s="295"/>
      <c r="W9" s="295"/>
      <c r="X9" s="295"/>
      <c r="Y9" s="357"/>
      <c r="Z9" s="357"/>
      <c r="AA9" s="295"/>
      <c r="AB9" s="462"/>
      <c r="AC9" s="167"/>
      <c r="AD9" s="167"/>
      <c r="AE9" s="167"/>
      <c r="AF9" s="167"/>
      <c r="AG9" s="167"/>
      <c r="AH9" s="167"/>
      <c r="AI9" s="167"/>
      <c r="AJ9" s="167"/>
      <c r="AK9" s="167"/>
      <c r="AL9" s="167"/>
      <c r="AM9" s="167"/>
      <c r="AN9" s="167"/>
      <c r="AO9" s="167"/>
      <c r="AP9" s="167"/>
      <c r="AQ9" s="167"/>
      <c r="AR9" s="167"/>
      <c r="AS9" s="167"/>
      <c r="AT9" s="295"/>
      <c r="AU9" s="357"/>
      <c r="AV9" s="357"/>
      <c r="AW9" s="395"/>
      <c r="AX9" s="466"/>
      <c r="AY9" s="303"/>
      <c r="AZ9" s="297"/>
      <c r="BA9" s="345"/>
      <c r="BB9" s="75"/>
      <c r="BC9" s="75"/>
      <c r="BD9" s="570"/>
      <c r="BE9" s="550"/>
      <c r="BF9" s="553"/>
      <c r="BG9" s="553"/>
      <c r="BH9" s="553"/>
      <c r="BI9" s="553"/>
      <c r="BJ9" s="553"/>
      <c r="BK9" s="553"/>
      <c r="BL9" s="553"/>
      <c r="BM9" s="553"/>
      <c r="BN9" s="553"/>
      <c r="BO9" s="546"/>
      <c r="BP9" s="544"/>
      <c r="BQ9" s="546"/>
      <c r="BR9" s="544"/>
      <c r="BS9" s="553"/>
      <c r="BT9" s="553"/>
      <c r="BU9" s="553"/>
      <c r="BV9" s="553"/>
      <c r="BW9" s="553"/>
      <c r="BX9" s="553"/>
      <c r="BY9" s="553"/>
      <c r="BZ9" s="544"/>
      <c r="CA9" s="544"/>
      <c r="CB9" s="553"/>
      <c r="CC9" s="550"/>
      <c r="CD9" s="541"/>
      <c r="CE9" s="546"/>
      <c r="CF9" s="544"/>
      <c r="CG9" s="546"/>
      <c r="CH9" s="544"/>
    </row>
    <row r="10" spans="1:86" ht="17" customHeight="1" thickBot="1" x14ac:dyDescent="0.25">
      <c r="A10" s="538"/>
      <c r="B10" s="595"/>
      <c r="C10" s="586"/>
      <c r="D10" s="589"/>
      <c r="E10" s="557"/>
      <c r="F10" s="362"/>
      <c r="G10" s="419"/>
      <c r="H10" s="385"/>
      <c r="I10" s="385"/>
      <c r="J10" s="385"/>
      <c r="K10" s="385"/>
      <c r="L10" s="385"/>
      <c r="M10" s="385"/>
      <c r="N10" s="385"/>
      <c r="O10" s="385"/>
      <c r="P10" s="385"/>
      <c r="Q10" s="385"/>
      <c r="R10" s="385"/>
      <c r="S10" s="385"/>
      <c r="T10" s="385"/>
      <c r="U10" s="385"/>
      <c r="V10" s="385"/>
      <c r="W10" s="385"/>
      <c r="X10" s="385"/>
      <c r="Y10" s="360"/>
      <c r="Z10" s="360"/>
      <c r="AA10" s="385"/>
      <c r="AB10" s="462"/>
      <c r="AC10" s="384"/>
      <c r="AD10" s="384"/>
      <c r="AE10" s="384"/>
      <c r="AF10" s="384"/>
      <c r="AG10" s="384"/>
      <c r="AH10" s="384"/>
      <c r="AI10" s="384"/>
      <c r="AJ10" s="384"/>
      <c r="AK10" s="384"/>
      <c r="AL10" s="384"/>
      <c r="AM10" s="384"/>
      <c r="AN10" s="384"/>
      <c r="AO10" s="384"/>
      <c r="AP10" s="384"/>
      <c r="AQ10" s="384"/>
      <c r="AR10" s="384"/>
      <c r="AS10" s="384"/>
      <c r="AT10" s="385"/>
      <c r="AU10" s="360"/>
      <c r="AV10" s="360"/>
      <c r="AW10" s="398"/>
      <c r="AX10" s="464"/>
      <c r="AY10" s="293"/>
      <c r="AZ10" s="292"/>
      <c r="BA10" s="344"/>
      <c r="BB10" s="75"/>
      <c r="BC10" s="75"/>
      <c r="BD10" s="572"/>
      <c r="BE10" s="549"/>
      <c r="BF10" s="551"/>
      <c r="BG10" s="551"/>
      <c r="BH10" s="551"/>
      <c r="BI10" s="551"/>
      <c r="BJ10" s="575"/>
      <c r="BK10" s="551"/>
      <c r="BL10" s="551"/>
      <c r="BM10" s="551"/>
      <c r="BN10" s="551"/>
      <c r="BO10" s="548"/>
      <c r="BP10" s="585"/>
      <c r="BQ10" s="548"/>
      <c r="BR10" s="585"/>
      <c r="BS10" s="551"/>
      <c r="BT10" s="551"/>
      <c r="BU10" s="551"/>
      <c r="BV10" s="551"/>
      <c r="BW10" s="551"/>
      <c r="BX10" s="551"/>
      <c r="BY10" s="551"/>
      <c r="BZ10" s="555"/>
      <c r="CA10" s="555"/>
      <c r="CB10" s="663"/>
      <c r="CC10" s="561"/>
      <c r="CD10" s="561"/>
      <c r="CE10" s="547"/>
      <c r="CF10" s="543"/>
      <c r="CG10" s="547"/>
      <c r="CH10" s="543"/>
    </row>
    <row r="11" spans="1:86" ht="17" customHeight="1" x14ac:dyDescent="0.2">
      <c r="A11" s="538"/>
      <c r="B11" s="566"/>
      <c r="C11" s="485"/>
      <c r="D11" s="590"/>
      <c r="E11" s="558"/>
      <c r="F11" s="362"/>
      <c r="G11" s="420"/>
      <c r="H11" s="295"/>
      <c r="I11" s="295"/>
      <c r="J11" s="295"/>
      <c r="K11" s="295"/>
      <c r="L11" s="295"/>
      <c r="M11" s="295"/>
      <c r="N11" s="295"/>
      <c r="O11" s="295"/>
      <c r="P11" s="295"/>
      <c r="Q11" s="295"/>
      <c r="R11" s="295"/>
      <c r="S11" s="295"/>
      <c r="T11" s="295"/>
      <c r="U11" s="295"/>
      <c r="V11" s="295"/>
      <c r="W11" s="295"/>
      <c r="X11" s="295"/>
      <c r="Y11" s="357"/>
      <c r="Z11" s="357"/>
      <c r="AA11" s="295"/>
      <c r="AB11" s="462"/>
      <c r="AC11" s="167"/>
      <c r="AD11" s="167"/>
      <c r="AE11" s="167"/>
      <c r="AF11" s="167"/>
      <c r="AG11" s="167"/>
      <c r="AH11" s="167"/>
      <c r="AI11" s="167"/>
      <c r="AJ11" s="167"/>
      <c r="AK11" s="167"/>
      <c r="AL11" s="167"/>
      <c r="AM11" s="167"/>
      <c r="AN11" s="167"/>
      <c r="AO11" s="167"/>
      <c r="AP11" s="167"/>
      <c r="AQ11" s="167"/>
      <c r="AR11" s="167"/>
      <c r="AS11" s="167"/>
      <c r="AT11" s="295"/>
      <c r="AU11" s="357"/>
      <c r="AV11" s="357"/>
      <c r="AW11" s="395"/>
      <c r="AX11" s="465"/>
      <c r="AY11" s="298"/>
      <c r="AZ11" s="297"/>
      <c r="BA11" s="345"/>
      <c r="BB11" s="75"/>
      <c r="BC11" s="75"/>
      <c r="BD11" s="565"/>
      <c r="BE11" s="550"/>
      <c r="BF11" s="552"/>
      <c r="BG11" s="552"/>
      <c r="BH11" s="552"/>
      <c r="BI11" s="552"/>
      <c r="BJ11" s="552"/>
      <c r="BK11" s="553"/>
      <c r="BL11" s="552"/>
      <c r="BM11" s="553"/>
      <c r="BN11" s="552"/>
      <c r="BO11" s="546"/>
      <c r="BP11" s="541"/>
      <c r="BQ11" s="546"/>
      <c r="BR11" s="541"/>
      <c r="BS11" s="553"/>
      <c r="BT11" s="552"/>
      <c r="BU11" s="553"/>
      <c r="BV11" s="552"/>
      <c r="BW11" s="553"/>
      <c r="BX11" s="552"/>
      <c r="BY11" s="552"/>
      <c r="BZ11" s="541"/>
      <c r="CA11" s="541"/>
      <c r="CB11" s="608"/>
      <c r="CC11" s="553"/>
      <c r="CD11" s="552"/>
      <c r="CE11" s="546"/>
      <c r="CF11" s="541"/>
      <c r="CG11" s="546"/>
      <c r="CH11" s="541"/>
    </row>
    <row r="12" spans="1:86" ht="17" customHeight="1" x14ac:dyDescent="0.2">
      <c r="A12" s="538"/>
      <c r="B12" s="566"/>
      <c r="C12" s="485"/>
      <c r="D12" s="590"/>
      <c r="E12" s="558"/>
      <c r="F12" s="362"/>
      <c r="G12" s="420"/>
      <c r="H12" s="295"/>
      <c r="I12" s="295"/>
      <c r="J12" s="295"/>
      <c r="K12" s="295"/>
      <c r="L12" s="295"/>
      <c r="M12" s="295"/>
      <c r="N12" s="295"/>
      <c r="O12" s="295"/>
      <c r="P12" s="295"/>
      <c r="Q12" s="295"/>
      <c r="R12" s="295"/>
      <c r="S12" s="295"/>
      <c r="T12" s="295"/>
      <c r="U12" s="295"/>
      <c r="V12" s="295"/>
      <c r="W12" s="295"/>
      <c r="X12" s="295"/>
      <c r="Y12" s="357"/>
      <c r="Z12" s="357"/>
      <c r="AA12" s="295"/>
      <c r="AB12" s="462"/>
      <c r="AC12" s="167"/>
      <c r="AD12" s="167"/>
      <c r="AE12" s="167"/>
      <c r="AF12" s="167"/>
      <c r="AG12" s="167"/>
      <c r="AH12" s="167"/>
      <c r="AI12" s="167"/>
      <c r="AJ12" s="167"/>
      <c r="AK12" s="167"/>
      <c r="AL12" s="167"/>
      <c r="AM12" s="167"/>
      <c r="AN12" s="167"/>
      <c r="AO12" s="167"/>
      <c r="AP12" s="167"/>
      <c r="AQ12" s="167"/>
      <c r="AR12" s="167"/>
      <c r="AS12" s="167"/>
      <c r="AT12" s="295"/>
      <c r="AU12" s="357"/>
      <c r="AV12" s="357"/>
      <c r="AW12" s="395"/>
      <c r="AX12" s="465"/>
      <c r="AY12" s="298"/>
      <c r="AZ12" s="297"/>
      <c r="BA12" s="345"/>
      <c r="BB12" s="75"/>
      <c r="BC12" s="75"/>
      <c r="BD12" s="573"/>
      <c r="BE12" s="549"/>
      <c r="BF12" s="552"/>
      <c r="BG12" s="552"/>
      <c r="BH12" s="552"/>
      <c r="BI12" s="552"/>
      <c r="BJ12" s="552"/>
      <c r="BK12" s="551"/>
      <c r="BL12" s="552"/>
      <c r="BM12" s="551"/>
      <c r="BN12" s="552"/>
      <c r="BO12" s="545"/>
      <c r="BP12" s="541"/>
      <c r="BQ12" s="545"/>
      <c r="BR12" s="541"/>
      <c r="BS12" s="551"/>
      <c r="BT12" s="552"/>
      <c r="BU12" s="551"/>
      <c r="BV12" s="552"/>
      <c r="BW12" s="551"/>
      <c r="BX12" s="552"/>
      <c r="BY12" s="552"/>
      <c r="BZ12" s="541"/>
      <c r="CA12" s="541"/>
      <c r="CB12" s="608"/>
      <c r="CC12" s="561"/>
      <c r="CD12" s="552"/>
      <c r="CE12" s="554"/>
      <c r="CF12" s="541"/>
      <c r="CG12" s="554"/>
      <c r="CH12" s="541"/>
    </row>
    <row r="13" spans="1:86" ht="17" customHeight="1" x14ac:dyDescent="0.2">
      <c r="A13" s="538"/>
      <c r="B13" s="566"/>
      <c r="C13" s="485"/>
      <c r="D13" s="590"/>
      <c r="E13" s="558"/>
      <c r="F13" s="362"/>
      <c r="G13" s="420"/>
      <c r="H13" s="295"/>
      <c r="I13" s="295"/>
      <c r="J13" s="295"/>
      <c r="K13" s="295"/>
      <c r="L13" s="295"/>
      <c r="M13" s="295"/>
      <c r="N13" s="295"/>
      <c r="O13" s="295"/>
      <c r="P13" s="295"/>
      <c r="Q13" s="295"/>
      <c r="R13" s="295"/>
      <c r="S13" s="295"/>
      <c r="T13" s="295"/>
      <c r="U13" s="295"/>
      <c r="V13" s="295"/>
      <c r="W13" s="295"/>
      <c r="X13" s="295"/>
      <c r="Y13" s="357"/>
      <c r="Z13" s="357"/>
      <c r="AA13" s="295"/>
      <c r="AB13" s="462"/>
      <c r="AC13" s="167"/>
      <c r="AD13" s="167"/>
      <c r="AE13" s="167"/>
      <c r="AF13" s="167"/>
      <c r="AG13" s="167"/>
      <c r="AH13" s="167"/>
      <c r="AI13" s="167"/>
      <c r="AJ13" s="167"/>
      <c r="AK13" s="167"/>
      <c r="AL13" s="167"/>
      <c r="AM13" s="167"/>
      <c r="AN13" s="167"/>
      <c r="AO13" s="167"/>
      <c r="AP13" s="167"/>
      <c r="AQ13" s="167"/>
      <c r="AR13" s="167"/>
      <c r="AS13" s="167"/>
      <c r="AT13" s="295"/>
      <c r="AU13" s="357"/>
      <c r="AV13" s="357"/>
      <c r="AW13" s="395"/>
      <c r="AX13" s="465"/>
      <c r="AY13" s="298"/>
      <c r="AZ13" s="297"/>
      <c r="BA13" s="345"/>
      <c r="BB13" s="75"/>
      <c r="BC13" s="75"/>
      <c r="BD13" s="565"/>
      <c r="BE13" s="550"/>
      <c r="BF13" s="552"/>
      <c r="BG13" s="552"/>
      <c r="BH13" s="552"/>
      <c r="BI13" s="552"/>
      <c r="BJ13" s="552"/>
      <c r="BK13" s="553"/>
      <c r="BL13" s="552"/>
      <c r="BM13" s="553"/>
      <c r="BN13" s="552"/>
      <c r="BO13" s="546"/>
      <c r="BP13" s="541"/>
      <c r="BQ13" s="546"/>
      <c r="BR13" s="541"/>
      <c r="BS13" s="553"/>
      <c r="BT13" s="552"/>
      <c r="BU13" s="553"/>
      <c r="BV13" s="552"/>
      <c r="BW13" s="553"/>
      <c r="BX13" s="552"/>
      <c r="BY13" s="552"/>
      <c r="BZ13" s="541"/>
      <c r="CA13" s="541"/>
      <c r="CB13" s="608"/>
      <c r="CC13" s="553"/>
      <c r="CD13" s="552"/>
      <c r="CE13" s="546"/>
      <c r="CF13" s="541"/>
      <c r="CG13" s="546"/>
      <c r="CH13" s="541"/>
    </row>
    <row r="14" spans="1:86" ht="17" customHeight="1" thickBot="1" x14ac:dyDescent="0.25">
      <c r="A14" s="538"/>
      <c r="B14" s="566"/>
      <c r="C14" s="485"/>
      <c r="D14" s="590"/>
      <c r="E14" s="558"/>
      <c r="F14" s="362"/>
      <c r="G14" s="420"/>
      <c r="H14" s="295"/>
      <c r="I14" s="295"/>
      <c r="J14" s="295"/>
      <c r="K14" s="295"/>
      <c r="L14" s="295"/>
      <c r="M14" s="295"/>
      <c r="N14" s="295"/>
      <c r="O14" s="295"/>
      <c r="P14" s="295"/>
      <c r="Q14" s="295"/>
      <c r="R14" s="295"/>
      <c r="S14" s="295"/>
      <c r="T14" s="295"/>
      <c r="U14" s="295"/>
      <c r="V14" s="295"/>
      <c r="W14" s="295"/>
      <c r="X14" s="295"/>
      <c r="Y14" s="357"/>
      <c r="Z14" s="357"/>
      <c r="AA14" s="295"/>
      <c r="AB14" s="462"/>
      <c r="AC14" s="167"/>
      <c r="AD14" s="167"/>
      <c r="AE14" s="167"/>
      <c r="AF14" s="167"/>
      <c r="AG14" s="167"/>
      <c r="AH14" s="167"/>
      <c r="AI14" s="167"/>
      <c r="AJ14" s="167"/>
      <c r="AK14" s="167"/>
      <c r="AL14" s="167"/>
      <c r="AM14" s="167"/>
      <c r="AN14" s="167"/>
      <c r="AO14" s="167"/>
      <c r="AP14" s="167"/>
      <c r="AQ14" s="167"/>
      <c r="AR14" s="167"/>
      <c r="AS14" s="167"/>
      <c r="AT14" s="295"/>
      <c r="AU14" s="357"/>
      <c r="AV14" s="357"/>
      <c r="AW14" s="395"/>
      <c r="AX14" s="465"/>
      <c r="AY14" s="298"/>
      <c r="AZ14" s="297"/>
      <c r="BA14" s="345"/>
      <c r="BB14" s="75"/>
      <c r="BC14" s="75"/>
      <c r="BD14" s="574"/>
      <c r="BE14" s="549"/>
      <c r="BF14" s="552"/>
      <c r="BG14" s="552"/>
      <c r="BH14" s="552"/>
      <c r="BI14" s="552"/>
      <c r="BJ14" s="552"/>
      <c r="BK14" s="551"/>
      <c r="BL14" s="552"/>
      <c r="BM14" s="551"/>
      <c r="BN14" s="552"/>
      <c r="BO14" s="545"/>
      <c r="BP14" s="541"/>
      <c r="BQ14" s="545"/>
      <c r="BR14" s="541"/>
      <c r="BS14" s="551"/>
      <c r="BT14" s="552"/>
      <c r="BU14" s="551"/>
      <c r="BV14" s="552"/>
      <c r="BW14" s="551"/>
      <c r="BX14" s="552"/>
      <c r="BY14" s="552"/>
      <c r="BZ14" s="541"/>
      <c r="CA14" s="541"/>
      <c r="CB14" s="608"/>
      <c r="CC14" s="561"/>
      <c r="CD14" s="552"/>
      <c r="CE14" s="554"/>
      <c r="CF14" s="541"/>
      <c r="CG14" s="554"/>
      <c r="CH14" s="541"/>
    </row>
    <row r="15" spans="1:86" ht="17" customHeight="1" thickBot="1" x14ac:dyDescent="0.25">
      <c r="A15" s="538"/>
      <c r="B15" s="596"/>
      <c r="C15" s="486"/>
      <c r="D15" s="591"/>
      <c r="E15" s="559"/>
      <c r="F15" s="363"/>
      <c r="G15" s="421"/>
      <c r="H15" s="392"/>
      <c r="I15" s="392"/>
      <c r="J15" s="392"/>
      <c r="K15" s="392"/>
      <c r="L15" s="392"/>
      <c r="M15" s="392"/>
      <c r="N15" s="392"/>
      <c r="O15" s="392"/>
      <c r="P15" s="392"/>
      <c r="Q15" s="392"/>
      <c r="R15" s="392"/>
      <c r="S15" s="392"/>
      <c r="T15" s="392"/>
      <c r="U15" s="392"/>
      <c r="V15" s="392"/>
      <c r="W15" s="392"/>
      <c r="X15" s="392"/>
      <c r="Y15" s="393"/>
      <c r="Z15" s="393"/>
      <c r="AA15" s="392"/>
      <c r="AB15" s="462"/>
      <c r="AC15" s="391"/>
      <c r="AD15" s="391"/>
      <c r="AE15" s="391"/>
      <c r="AF15" s="391"/>
      <c r="AG15" s="391"/>
      <c r="AH15" s="391"/>
      <c r="AI15" s="391"/>
      <c r="AJ15" s="391"/>
      <c r="AK15" s="391"/>
      <c r="AL15" s="391"/>
      <c r="AM15" s="391"/>
      <c r="AN15" s="391"/>
      <c r="AO15" s="391"/>
      <c r="AP15" s="391"/>
      <c r="AQ15" s="391"/>
      <c r="AR15" s="391"/>
      <c r="AS15" s="391"/>
      <c r="AT15" s="392"/>
      <c r="AU15" s="393"/>
      <c r="AV15" s="393"/>
      <c r="AW15" s="396"/>
      <c r="AX15" s="466"/>
      <c r="AY15" s="303"/>
      <c r="AZ15" s="302"/>
      <c r="BA15" s="346"/>
      <c r="BB15" s="75"/>
      <c r="BC15" s="75"/>
      <c r="BD15" s="570"/>
      <c r="BE15" s="550"/>
      <c r="BF15" s="553"/>
      <c r="BG15" s="553"/>
      <c r="BH15" s="553"/>
      <c r="BI15" s="553"/>
      <c r="BJ15" s="553"/>
      <c r="BK15" s="553"/>
      <c r="BL15" s="553"/>
      <c r="BM15" s="553"/>
      <c r="BN15" s="553"/>
      <c r="BO15" s="546"/>
      <c r="BP15" s="544"/>
      <c r="BQ15" s="546"/>
      <c r="BR15" s="544"/>
      <c r="BS15" s="553"/>
      <c r="BT15" s="553"/>
      <c r="BU15" s="553"/>
      <c r="BV15" s="553"/>
      <c r="BW15" s="553"/>
      <c r="BX15" s="553"/>
      <c r="BY15" s="553"/>
      <c r="BZ15" s="544"/>
      <c r="CA15" s="544"/>
      <c r="CB15" s="609"/>
      <c r="CC15" s="553"/>
      <c r="CD15" s="553"/>
      <c r="CE15" s="546"/>
      <c r="CF15" s="544"/>
      <c r="CG15" s="546"/>
      <c r="CH15" s="544"/>
    </row>
    <row r="16" spans="1:86" ht="17" customHeight="1" thickBot="1" x14ac:dyDescent="0.25">
      <c r="A16" s="538"/>
      <c r="B16" s="595" t="s">
        <v>148</v>
      </c>
      <c r="C16" s="586" t="s">
        <v>253</v>
      </c>
      <c r="D16" s="589">
        <v>29.97</v>
      </c>
      <c r="E16" s="557">
        <v>10</v>
      </c>
      <c r="F16" s="362">
        <v>110</v>
      </c>
      <c r="G16" s="420">
        <f>'Anchor-LD'!L14</f>
        <v>21053.019700000001</v>
      </c>
      <c r="H16" s="295">
        <f>'Anchor-LD'!M14</f>
        <v>43.528165999999999</v>
      </c>
      <c r="I16" s="295">
        <f>'Anchor-LD'!N14</f>
        <v>49.348576000000001</v>
      </c>
      <c r="J16" s="295">
        <f>'Anchor-LD'!O14</f>
        <v>48.825299000000001</v>
      </c>
      <c r="K16" s="295">
        <f>(Summary!$C$63*H16+Summary!$C$64*I16+Summary!$C$65*J16)/Summary!$C$66</f>
        <v>45.381089833333334</v>
      </c>
      <c r="L16" s="295">
        <f>'Anchor-LD'!P14</f>
        <v>24.092199000000001</v>
      </c>
      <c r="M16" s="295">
        <f>'Anchor-LD'!Q14</f>
        <v>22.596146999999998</v>
      </c>
      <c r="N16" s="295">
        <f>'Anchor-LD'!R14</f>
        <v>99.910617999999999</v>
      </c>
      <c r="O16" s="295">
        <f>'Anchor-LD'!S14</f>
        <v>99.8934</v>
      </c>
      <c r="P16" s="295">
        <f>'Anchor-LD'!T14</f>
        <v>43.971837000000001</v>
      </c>
      <c r="Q16" s="295">
        <f>'Anchor-LD'!U14</f>
        <v>46.836226000000003</v>
      </c>
      <c r="R16" s="295">
        <f>'Anchor-LD'!V14</f>
        <v>43.320371999999999</v>
      </c>
      <c r="S16" s="295">
        <f>'Anchor-LD'!W14</f>
        <v>49.175260000000002</v>
      </c>
      <c r="T16" s="295">
        <f>'Anchor-LD'!X14</f>
        <v>48.598578000000003</v>
      </c>
      <c r="U16" s="295">
        <f>10*LOG10(1/((Summary!$C$80/10^(R16/10)+Summary!$C$81/10^(S16/10)+Summary!$C$82/10^(T16/10))/Summary!$C$83))</f>
        <v>44.515733642745055</v>
      </c>
      <c r="V16" s="295">
        <f>'Anchor-LD'!Y14</f>
        <v>0.95391599999999999</v>
      </c>
      <c r="W16" s="295">
        <f>'Anchor-LD'!Z14</f>
        <v>1980.3</v>
      </c>
      <c r="X16" s="295">
        <f>'Anchor-LD'!AA14</f>
        <v>5.8921999999999999</v>
      </c>
      <c r="Y16" s="357">
        <f>'Anchor-LD'!AB14</f>
        <v>8</v>
      </c>
      <c r="Z16" s="357">
        <f>'Anchor-LD'!AC14</f>
        <v>7</v>
      </c>
      <c r="AA16" s="295">
        <f t="shared" ref="AA16:AA67" si="0">W16/3600</f>
        <v>0.55008333333333337</v>
      </c>
      <c r="AB16" s="462"/>
      <c r="AC16" s="167">
        <f>'Test-LD'!L14</f>
        <v>20188.277177</v>
      </c>
      <c r="AD16" s="167">
        <f>'Test-LD'!M14</f>
        <v>44.034592000000004</v>
      </c>
      <c r="AE16" s="167">
        <f>'Test-LD'!N14</f>
        <v>49.737724</v>
      </c>
      <c r="AF16" s="167">
        <f>'Test-LD'!O14</f>
        <v>49.205371999999997</v>
      </c>
      <c r="AG16" s="167">
        <f>(Summary!$C$63*AD16+Summary!$C$64*AE16+Summary!$C$65*AF16)/Summary!$C$66</f>
        <v>45.846910666666673</v>
      </c>
      <c r="AH16" s="167">
        <f>'Test-LD'!P14</f>
        <v>24.710350999999999</v>
      </c>
      <c r="AI16" s="167">
        <f>'Test-LD'!Q14</f>
        <v>23.063973000000001</v>
      </c>
      <c r="AJ16" s="167">
        <f>'Test-LD'!R14</f>
        <v>99.909754000000007</v>
      </c>
      <c r="AK16" s="167">
        <f>'Test-LD'!S14</f>
        <v>99.892604000000006</v>
      </c>
      <c r="AL16" s="167">
        <f>'Test-LD'!T14</f>
        <v>44.560670999999999</v>
      </c>
      <c r="AM16" s="167">
        <f>'Test-LD'!U14</f>
        <v>47.263165999999998</v>
      </c>
      <c r="AN16" s="167">
        <f>'Test-LD'!V14</f>
        <v>43.851652000000001</v>
      </c>
      <c r="AO16" s="167">
        <f>'Test-LD'!W14</f>
        <v>49.593980000000002</v>
      </c>
      <c r="AP16" s="167">
        <f>'Test-LD'!X14</f>
        <v>49.008293000000002</v>
      </c>
      <c r="AQ16" s="167">
        <f>10*LOG10(1/((Summary!$C$80/10^(AN16/10)+Summary!$C$81/10^(AO16/10)+Summary!$C$82/10^(AP16/10))/Summary!$C$83))</f>
        <v>45.032512400769022</v>
      </c>
      <c r="AR16" s="167">
        <f>'Test-LD'!Y14</f>
        <v>0.88395599999999996</v>
      </c>
      <c r="AS16" s="167">
        <f>'Test-LD'!Z14</f>
        <v>105318.1</v>
      </c>
      <c r="AT16" s="295">
        <f>'Test-LD'!AA14</f>
        <v>14.818199999999999</v>
      </c>
      <c r="AU16" s="357">
        <f>'Test-LD'!AB14</f>
        <v>8</v>
      </c>
      <c r="AV16" s="357">
        <f>'Test-LD'!AC14</f>
        <v>7</v>
      </c>
      <c r="AW16" s="395">
        <f t="shared" ref="AW16:AW67" si="1">AS16/3600</f>
        <v>29.25502777777778</v>
      </c>
      <c r="AX16" s="464">
        <f t="shared" ref="AX16:BA67" si="2">AS16/W16</f>
        <v>53.182901580568604</v>
      </c>
      <c r="AY16" s="293">
        <f t="shared" si="2"/>
        <v>2.5148840840433113</v>
      </c>
      <c r="AZ16" s="292">
        <f t="shared" si="2"/>
        <v>1</v>
      </c>
      <c r="BA16" s="344">
        <f t="shared" si="2"/>
        <v>1</v>
      </c>
      <c r="BB16" s="75"/>
      <c r="BC16" s="75"/>
      <c r="BD16" s="572" t="s">
        <v>39</v>
      </c>
      <c r="BE16" s="549">
        <f t="array" ref="BE16">bdRateExtend($G16:$G19,H16:H19,$AC16:$AC19,AD16:AD19)</f>
        <v>-0.19587471652130561</v>
      </c>
      <c r="BF16" s="551">
        <f t="array" ref="BF16">bdRateExtend($G16:$G21,H16:H21,$AC16:$AC21,AD16:AD21)</f>
        <v>-0.22120964717077152</v>
      </c>
      <c r="BG16" s="551">
        <f t="array" ref="BG16">bdRateExtend($G16:$G21,I16:I21,$AC16:$AC21,AE16:AE21)</f>
        <v>-0.19455318870041993</v>
      </c>
      <c r="BH16" s="551">
        <f t="array" ref="BH16">bdRateExtend($G16:$G21,J16:J21,$AC16:$AC21,AF16:AF21)</f>
        <v>-0.19243645964455214</v>
      </c>
      <c r="BI16" s="551">
        <f t="array" ref="BI16">bdRateExtend($G16:$G21,K16:K21,$AC16:$AC21,AG16:AG21)</f>
        <v>-0.21213974430478089</v>
      </c>
      <c r="BJ16" s="575">
        <f>(Summary!$C$94*BF16+Summary!$C$95*BG16+Summary!$C$96*BH16)/Summary!$C$97</f>
        <v>-0.21899246133090869</v>
      </c>
      <c r="BK16" s="551">
        <f t="array" ref="BK16">bdRateExtend($G16:$G19,L16:L19,$AC16:$AC19,AH16:AH19)</f>
        <v>-0.19715277511752194</v>
      </c>
      <c r="BL16" s="551">
        <f t="array" ref="BL16">bdRateExtend($G16:$G21,L16:L21,$AC16:$AC21,AH16:AH21)</f>
        <v>-0.20822521662309257</v>
      </c>
      <c r="BM16" s="551">
        <f t="array" ref="BM16">bdRateExtend($G16:$G19,M16:M19,$AC16:$AC19,AI16:AI19)</f>
        <v>-0.20431030018115115</v>
      </c>
      <c r="BN16" s="551">
        <f t="array" ref="BN16">bdRateExtend($G16:$G21,M16:M21,$AC16:$AC21,AI16:AI21)</f>
        <v>-0.21867971759795091</v>
      </c>
      <c r="BO16" s="548">
        <f t="array" ref="BO16">bdRateExtend($G16:$G19,N16:N19,$AC16:$AC19,AJ16:AJ19,"None", FALSE,1)</f>
        <v>-0.21961876292244153</v>
      </c>
      <c r="BP16" s="585">
        <f t="array" ref="BP16">bdRateExtend($G16:$G21,N16:N21,$AC16:$AC21,AJ16:AJ21,"None", FALSE,1)</f>
        <v>-0.25843100086923487</v>
      </c>
      <c r="BQ16" s="548">
        <f t="array" ref="BQ16">bdRateExtend($G16:$G19,O16:O19,$AC16:$AC19,AK16:AK19,"None", FALSE,1)</f>
        <v>-0.21108265315394437</v>
      </c>
      <c r="BR16" s="585">
        <f t="array" ref="BR16">bdRateExtend($G16:$G21,O16:O21,$AC16:$AC21,AK16:AK21,"None", FALSE,1)</f>
        <v>-0.25156273322248723</v>
      </c>
      <c r="BS16" s="551">
        <f t="array" ref="BS16">bdRateExtend($G16:$G19,P16:P19,$AC16:$AC19,AL16:AL19)</f>
        <v>-0.18224751224780866</v>
      </c>
      <c r="BT16" s="551">
        <f t="array" ref="BT16">bdRateExtend($G16:$G21,P16:P21,$AC16:$AC21,AL16:AL21)</f>
        <v>-0.20475367778758213</v>
      </c>
      <c r="BU16" s="551">
        <f t="array" ref="BU16">bdRateExtend($G16:$G19,Q16:Q19,$AC16:$AC19,AM16:AM19)</f>
        <v>-0.19924583160765852</v>
      </c>
      <c r="BV16" s="551">
        <f t="array" ref="BV16">bdRateExtend($G16:$G21,Q16:Q21,$AC16:$AC21,AM16:AM21)</f>
        <v>-0.2215152653752358</v>
      </c>
      <c r="BW16" s="551">
        <f t="array" ref="BW16">bdRateExtend($G16:$G19,R16:R19,$AC16:$AC19,AN16:AN19)</f>
        <v>-0.20157618350749018</v>
      </c>
      <c r="BX16" s="551">
        <f t="array" ref="BX16">bdRateExtend($G16:$G21,R16:R21,$AC16:$AC21,AN16:AN21)</f>
        <v>-0.22734818043046612</v>
      </c>
      <c r="BY16" s="551">
        <f t="array" ref="BY16">bdRateExtend($G16:$G21,S16:S21,$AC16:$AC21,AO16:AO21)</f>
        <v>-0.20000739955158575</v>
      </c>
      <c r="BZ16" s="555">
        <f t="array" ref="BZ16">bdRateExtend($G16:$G21,T16:T21,$AC16:$AC21,AP16:AP21)</f>
        <v>-0.19813351473511365</v>
      </c>
      <c r="CA16" s="555">
        <f t="array" ref="CA16">bdRateExtend($G16:$G21,U16:U21,$AC16:$AC21,AQ16:AQ21)</f>
        <v>-0.22407333580003241</v>
      </c>
      <c r="CB16" s="575">
        <f>(Summary!$C$108*BX16+Summary!$C$109*BY16+Summary!$C$110*BZ16)/Summary!$C$111</f>
        <v>-0.2250859625674968</v>
      </c>
      <c r="CC16" s="561">
        <f t="array" ref="CC16">bdCAMBIExtend($G16:$G19,V16:V19,$AC16:$AC19,AR16:AR19)</f>
        <v>-3.0285518247898421E-2</v>
      </c>
      <c r="CD16" s="561">
        <f t="array" ref="CD16">bdCAMBIExtend($G16:$G21,V16:V21,$AC16:$AC21,AR16:AR21)</f>
        <v>-6.7773641447093191E-2</v>
      </c>
      <c r="CE16" s="547">
        <f t="array" ref="CE16">testVMAFRange($G16:$G19,N16:N19,$AC16:$AC19,AJ16:AJ19)</f>
        <v>0</v>
      </c>
      <c r="CF16" s="543">
        <f t="array" ref="CF16">testVMAFRange($G16:$G21,N16:N21,$AC16:$AC21,AJ16:AJ21)</f>
        <v>0</v>
      </c>
      <c r="CG16" s="547">
        <f t="array" ref="CG16">testVMAFRange($G16:$G19,O16:O19,$AC16:$AC19,AK16:AK19)</f>
        <v>0</v>
      </c>
      <c r="CH16" s="543">
        <f t="array" ref="CH16">testVMAFRange($G16:$G21,O16:O21,$AC16:$AC21,AK16:AK21)</f>
        <v>0</v>
      </c>
    </row>
    <row r="17" spans="1:86" ht="17" customHeight="1" x14ac:dyDescent="0.2">
      <c r="A17" s="538"/>
      <c r="B17" s="566"/>
      <c r="C17" s="485"/>
      <c r="D17" s="590"/>
      <c r="E17" s="558"/>
      <c r="F17" s="362">
        <v>135</v>
      </c>
      <c r="G17" s="420">
        <f>'Anchor-LD'!L15</f>
        <v>10279.3207</v>
      </c>
      <c r="H17" s="295">
        <f>'Anchor-LD'!M15</f>
        <v>39.888855</v>
      </c>
      <c r="I17" s="295">
        <f>'Anchor-LD'!N15</f>
        <v>46.172656000000003</v>
      </c>
      <c r="J17" s="295">
        <f>'Anchor-LD'!O15</f>
        <v>45.448158999999997</v>
      </c>
      <c r="K17" s="295">
        <f>(Summary!$C$63*H17+Summary!$C$64*I17+Summary!$C$65*J17)/Summary!$C$66</f>
        <v>41.86270583333333</v>
      </c>
      <c r="L17" s="295">
        <f>'Anchor-LD'!P15</f>
        <v>20.234784000000001</v>
      </c>
      <c r="M17" s="295">
        <f>'Anchor-LD'!Q15</f>
        <v>19.600542999999998</v>
      </c>
      <c r="N17" s="295">
        <f>'Anchor-LD'!R15</f>
        <v>99.695537000000002</v>
      </c>
      <c r="O17" s="295">
        <f>'Anchor-LD'!S15</f>
        <v>99.067366000000007</v>
      </c>
      <c r="P17" s="295">
        <f>'Anchor-LD'!T15</f>
        <v>39.452233</v>
      </c>
      <c r="Q17" s="295">
        <f>'Anchor-LD'!U15</f>
        <v>43.810608000000002</v>
      </c>
      <c r="R17" s="295">
        <f>'Anchor-LD'!V15</f>
        <v>39.704667999999998</v>
      </c>
      <c r="S17" s="295">
        <f>'Anchor-LD'!W15</f>
        <v>46.011293999999999</v>
      </c>
      <c r="T17" s="295">
        <f>'Anchor-LD'!X15</f>
        <v>45.225250000000003</v>
      </c>
      <c r="U17" s="295">
        <f>10*LOG10(1/((Summary!$C$80/10^(R17/10)+Summary!$C$81/10^(S17/10)+Summary!$C$82/10^(T17/10))/Summary!$C$83))</f>
        <v>40.940015371535026</v>
      </c>
      <c r="V17" s="295">
        <f>'Anchor-LD'!Y15</f>
        <v>1.0892470000000001</v>
      </c>
      <c r="W17" s="295">
        <f>'Anchor-LD'!Z15</f>
        <v>2045.1</v>
      </c>
      <c r="X17" s="295">
        <f>'Anchor-LD'!AA15</f>
        <v>4.0744999999999996</v>
      </c>
      <c r="Y17" s="357">
        <f>'Anchor-LD'!AB15</f>
        <v>10</v>
      </c>
      <c r="Z17" s="357">
        <f>'Anchor-LD'!AC15</f>
        <v>7</v>
      </c>
      <c r="AA17" s="295">
        <f t="shared" si="0"/>
        <v>0.56808333333333327</v>
      </c>
      <c r="AB17" s="462"/>
      <c r="AC17" s="167">
        <f>'Test-LD'!L15</f>
        <v>9668.3825269999998</v>
      </c>
      <c r="AD17" s="167">
        <f>'Test-LD'!M15</f>
        <v>40.549531000000002</v>
      </c>
      <c r="AE17" s="167">
        <f>'Test-LD'!N15</f>
        <v>46.714534</v>
      </c>
      <c r="AF17" s="167">
        <f>'Test-LD'!O15</f>
        <v>45.957137000000003</v>
      </c>
      <c r="AG17" s="167">
        <f>(Summary!$C$63*AD17+Summary!$C$64*AE17+Summary!$C$65*AF17)/Summary!$C$66</f>
        <v>42.478299166666666</v>
      </c>
      <c r="AH17" s="167">
        <f>'Test-LD'!P15</f>
        <v>20.933392000000001</v>
      </c>
      <c r="AI17" s="167">
        <f>'Test-LD'!Q15</f>
        <v>20.174493999999999</v>
      </c>
      <c r="AJ17" s="167">
        <f>'Test-LD'!R15</f>
        <v>99.813180000000003</v>
      </c>
      <c r="AK17" s="167">
        <f>'Test-LD'!S15</f>
        <v>99.528795000000002</v>
      </c>
      <c r="AL17" s="167">
        <f>'Test-LD'!T15</f>
        <v>40.196472999999997</v>
      </c>
      <c r="AM17" s="167">
        <f>'Test-LD'!U15</f>
        <v>44.405662999999997</v>
      </c>
      <c r="AN17" s="167">
        <f>'Test-LD'!V15</f>
        <v>40.394559999999998</v>
      </c>
      <c r="AO17" s="167">
        <f>'Test-LD'!W15</f>
        <v>46.584124000000003</v>
      </c>
      <c r="AP17" s="167">
        <f>'Test-LD'!X15</f>
        <v>45.767950999999996</v>
      </c>
      <c r="AQ17" s="167">
        <f>10*LOG10(1/((Summary!$C$80/10^(AN17/10)+Summary!$C$81/10^(AO17/10)+Summary!$C$82/10^(AP17/10))/Summary!$C$83))</f>
        <v>41.614480764401108</v>
      </c>
      <c r="AR17" s="167">
        <f>'Test-LD'!Y15</f>
        <v>1.0752679999999999</v>
      </c>
      <c r="AS17" s="167">
        <f>'Test-LD'!Z15</f>
        <v>139080.1</v>
      </c>
      <c r="AT17" s="295">
        <f>'Test-LD'!AA15</f>
        <v>10.5961</v>
      </c>
      <c r="AU17" s="357">
        <f>'Test-LD'!AB15</f>
        <v>10</v>
      </c>
      <c r="AV17" s="357">
        <f>'Test-LD'!AC15</f>
        <v>7</v>
      </c>
      <c r="AW17" s="395">
        <f t="shared" si="1"/>
        <v>38.633361111111114</v>
      </c>
      <c r="AX17" s="465">
        <f t="shared" si="2"/>
        <v>68.006503349469469</v>
      </c>
      <c r="AY17" s="298">
        <f t="shared" si="2"/>
        <v>2.6005890293287521</v>
      </c>
      <c r="AZ17" s="297">
        <f t="shared" si="2"/>
        <v>1</v>
      </c>
      <c r="BA17" s="345">
        <f t="shared" si="2"/>
        <v>1</v>
      </c>
      <c r="BB17" s="75"/>
      <c r="BC17" s="75"/>
      <c r="BD17" s="565"/>
      <c r="BE17" s="550"/>
      <c r="BF17" s="552"/>
      <c r="BG17" s="552"/>
      <c r="BH17" s="552"/>
      <c r="BI17" s="552"/>
      <c r="BJ17" s="552"/>
      <c r="BK17" s="553"/>
      <c r="BL17" s="552"/>
      <c r="BM17" s="553"/>
      <c r="BN17" s="552"/>
      <c r="BO17" s="546"/>
      <c r="BP17" s="541"/>
      <c r="BQ17" s="546"/>
      <c r="BR17" s="541"/>
      <c r="BS17" s="553"/>
      <c r="BT17" s="552"/>
      <c r="BU17" s="553"/>
      <c r="BV17" s="552"/>
      <c r="BW17" s="553"/>
      <c r="BX17" s="552"/>
      <c r="BY17" s="552"/>
      <c r="BZ17" s="541"/>
      <c r="CA17" s="541"/>
      <c r="CB17" s="552"/>
      <c r="CC17" s="553"/>
      <c r="CD17" s="552"/>
      <c r="CE17" s="546"/>
      <c r="CF17" s="541"/>
      <c r="CG17" s="546"/>
      <c r="CH17" s="541"/>
    </row>
    <row r="18" spans="1:86" ht="17" customHeight="1" x14ac:dyDescent="0.2">
      <c r="A18" s="538"/>
      <c r="B18" s="566"/>
      <c r="C18" s="485"/>
      <c r="D18" s="590"/>
      <c r="E18" s="558"/>
      <c r="F18" s="362">
        <v>160</v>
      </c>
      <c r="G18" s="420">
        <f>'Anchor-LD'!L16</f>
        <v>4895.4318000000003</v>
      </c>
      <c r="H18" s="295">
        <f>'Anchor-LD'!M16</f>
        <v>36.176240999999997</v>
      </c>
      <c r="I18" s="295">
        <f>'Anchor-LD'!N16</f>
        <v>42.740246999999997</v>
      </c>
      <c r="J18" s="295">
        <f>'Anchor-LD'!O16</f>
        <v>41.816057000000001</v>
      </c>
      <c r="K18" s="295">
        <f>(Summary!$C$63*H18+Summary!$C$64*I18+Summary!$C$65*J18)/Summary!$C$66</f>
        <v>38.210211333333326</v>
      </c>
      <c r="L18" s="295">
        <f>'Anchor-LD'!P16</f>
        <v>16.590810999999999</v>
      </c>
      <c r="M18" s="295">
        <f>'Anchor-LD'!Q16</f>
        <v>16.600847999999999</v>
      </c>
      <c r="N18" s="295">
        <f>'Anchor-LD'!R16</f>
        <v>90.997187999999994</v>
      </c>
      <c r="O18" s="295">
        <f>'Anchor-LD'!S16</f>
        <v>88.756150000000005</v>
      </c>
      <c r="P18" s="295">
        <f>'Anchor-LD'!T16</f>
        <v>34.671909999999997</v>
      </c>
      <c r="Q18" s="295">
        <f>'Anchor-LD'!U16</f>
        <v>40.727308999999998</v>
      </c>
      <c r="R18" s="295">
        <f>'Anchor-LD'!V16</f>
        <v>35.987053000000003</v>
      </c>
      <c r="S18" s="295">
        <f>'Anchor-LD'!W16</f>
        <v>42.574891999999998</v>
      </c>
      <c r="T18" s="295">
        <f>'Anchor-LD'!X16</f>
        <v>41.568708000000001</v>
      </c>
      <c r="U18" s="295">
        <f>10*LOG10(1/((Summary!$C$80/10^(R18/10)+Summary!$C$81/10^(S18/10)+Summary!$C$82/10^(T18/10))/Summary!$C$83))</f>
        <v>37.240323367314836</v>
      </c>
      <c r="V18" s="295">
        <f>'Anchor-LD'!Y16</f>
        <v>1.1649579999999999</v>
      </c>
      <c r="W18" s="295">
        <f>'Anchor-LD'!Z16</f>
        <v>1406.8</v>
      </c>
      <c r="X18" s="295">
        <f>'Anchor-LD'!AA16</f>
        <v>3.7113999999999998</v>
      </c>
      <c r="Y18" s="357">
        <f>'Anchor-LD'!AB16</f>
        <v>8</v>
      </c>
      <c r="Z18" s="357">
        <f>'Anchor-LD'!AC16</f>
        <v>7</v>
      </c>
      <c r="AA18" s="295">
        <f t="shared" si="0"/>
        <v>0.39077777777777778</v>
      </c>
      <c r="AB18" s="462"/>
      <c r="AC18" s="167">
        <f>'Test-LD'!L16</f>
        <v>4602.8226320000003</v>
      </c>
      <c r="AD18" s="167">
        <f>'Test-LD'!M16</f>
        <v>37.064960999999997</v>
      </c>
      <c r="AE18" s="167">
        <f>'Test-LD'!N16</f>
        <v>43.476044000000002</v>
      </c>
      <c r="AF18" s="167">
        <f>'Test-LD'!O16</f>
        <v>42.531115999999997</v>
      </c>
      <c r="AG18" s="167">
        <f>(Summary!$C$63*AD18+Summary!$C$64*AE18+Summary!$C$65*AF18)/Summary!$C$66</f>
        <v>39.044500666666664</v>
      </c>
      <c r="AH18" s="167">
        <f>'Test-LD'!P16</f>
        <v>17.480461999999999</v>
      </c>
      <c r="AI18" s="167">
        <f>'Test-LD'!Q16</f>
        <v>17.389963999999999</v>
      </c>
      <c r="AJ18" s="167">
        <f>'Test-LD'!R16</f>
        <v>94.045390999999995</v>
      </c>
      <c r="AK18" s="167">
        <f>'Test-LD'!S16</f>
        <v>91.79616</v>
      </c>
      <c r="AL18" s="167">
        <f>'Test-LD'!T16</f>
        <v>35.699722999999999</v>
      </c>
      <c r="AM18" s="167">
        <f>'Test-LD'!U16</f>
        <v>41.474860999999997</v>
      </c>
      <c r="AN18" s="167">
        <f>'Test-LD'!V16</f>
        <v>36.912387000000003</v>
      </c>
      <c r="AO18" s="167">
        <f>'Test-LD'!W16</f>
        <v>43.344101999999999</v>
      </c>
      <c r="AP18" s="167">
        <f>'Test-LD'!X16</f>
        <v>42.326098999999999</v>
      </c>
      <c r="AQ18" s="167">
        <f>10*LOG10(1/((Summary!$C$80/10^(AN18/10)+Summary!$C$81/10^(AO18/10)+Summary!$C$82/10^(AP18/10))/Summary!$C$83))</f>
        <v>38.147404749760689</v>
      </c>
      <c r="AR18" s="167">
        <f>'Test-LD'!Y16</f>
        <v>1.1986000000000001</v>
      </c>
      <c r="AS18" s="167">
        <f>'Test-LD'!Z16</f>
        <v>126649.2</v>
      </c>
      <c r="AT18" s="295">
        <f>'Test-LD'!AA16</f>
        <v>10.142799999999999</v>
      </c>
      <c r="AU18" s="357">
        <f>'Test-LD'!AB16</f>
        <v>8</v>
      </c>
      <c r="AV18" s="357">
        <f>'Test-LD'!AC16</f>
        <v>7</v>
      </c>
      <c r="AW18" s="395">
        <f t="shared" si="1"/>
        <v>35.18033333333333</v>
      </c>
      <c r="AX18" s="465">
        <f t="shared" si="2"/>
        <v>90.026442991185675</v>
      </c>
      <c r="AY18" s="298">
        <f t="shared" si="2"/>
        <v>2.7328770814247991</v>
      </c>
      <c r="AZ18" s="297">
        <f t="shared" si="2"/>
        <v>1</v>
      </c>
      <c r="BA18" s="345">
        <f t="shared" si="2"/>
        <v>1</v>
      </c>
      <c r="BB18" s="75"/>
      <c r="BC18" s="75"/>
      <c r="BD18" s="573" t="s">
        <v>147</v>
      </c>
      <c r="BE18" s="549">
        <f t="array" ref="BE18">bdRateExtend($G17:$G20,H17:H20,$AC17:$AC20,AD17:AD20)</f>
        <v>-0.22886987628764555</v>
      </c>
      <c r="BF18" s="552"/>
      <c r="BG18" s="552"/>
      <c r="BH18" s="552"/>
      <c r="BI18" s="552"/>
      <c r="BJ18" s="552"/>
      <c r="BK18" s="551">
        <f t="array" ref="BK18">bdRateExtend($G17:$G20,L17:L20,$AC17:$AC20,AH17:AH20)</f>
        <v>-0.22129662610901324</v>
      </c>
      <c r="BL18" s="552"/>
      <c r="BM18" s="551">
        <f t="array" ref="BM18">bdRateExtend($G17:$G20,M17:M20,$AC17:$AC20,AI17:AI20)</f>
        <v>-0.23032591193196916</v>
      </c>
      <c r="BN18" s="552"/>
      <c r="BO18" s="545">
        <f t="array" ref="BO18">bdRateExtend($G17:$G20,N17:N20,$AC17:$AC20,AJ17:AJ20,"None", FALSE,1)</f>
        <v>-0.23463647606962623</v>
      </c>
      <c r="BP18" s="541"/>
      <c r="BQ18" s="545">
        <f t="array" ref="BQ18">bdRateExtend($G17:$G20,O17:O20,$AC17:$AC20,AK17:AK20,"None", FALSE,1)</f>
        <v>-0.22587221777142141</v>
      </c>
      <c r="BR18" s="541"/>
      <c r="BS18" s="551">
        <f t="array" ref="BS18">bdRateExtend($G17:$G20,P17:P20,$AC17:$AC20,AL17:AL20)</f>
        <v>-0.21010778895584414</v>
      </c>
      <c r="BT18" s="552"/>
      <c r="BU18" s="551">
        <f t="array" ref="BU18">bdRateExtend($G17:$G20,Q17:Q20,$AC17:$AC20,AM17:AM20)</f>
        <v>-0.22679445746549221</v>
      </c>
      <c r="BV18" s="552"/>
      <c r="BW18" s="551">
        <f t="array" ref="BW18">bdRateExtend($G17:$G20,R17:R20,$AC17:$AC20,AN17:AN20)</f>
        <v>-0.23503541640617787</v>
      </c>
      <c r="BX18" s="552"/>
      <c r="BY18" s="552"/>
      <c r="BZ18" s="541"/>
      <c r="CA18" s="541"/>
      <c r="CB18" s="552"/>
      <c r="CC18" s="561">
        <f t="array" ref="CC18">bdCAMBIExtend($G17:$G20,V17:V20,$AC17:$AC20,AR17:AR20)</f>
        <v>-6.8436661344688191E-2</v>
      </c>
      <c r="CD18" s="552"/>
      <c r="CE18" s="554">
        <f t="array" ref="CE18">testVMAFRange($G17:$G20,N17:N20,$AC17:$AC20,AJ17:AJ20)</f>
        <v>0</v>
      </c>
      <c r="CF18" s="541"/>
      <c r="CG18" s="554">
        <f t="array" ref="CG18">testVMAFRange($G17:$G20,O17:O20,$AC17:$AC20,AK17:AK20)</f>
        <v>0</v>
      </c>
      <c r="CH18" s="541"/>
    </row>
    <row r="19" spans="1:86" ht="17" customHeight="1" x14ac:dyDescent="0.2">
      <c r="A19" s="538"/>
      <c r="B19" s="566"/>
      <c r="C19" s="485"/>
      <c r="D19" s="590"/>
      <c r="E19" s="558"/>
      <c r="F19" s="362">
        <v>185</v>
      </c>
      <c r="G19" s="420">
        <f>'Anchor-LD'!L17</f>
        <v>2277.5405999999998</v>
      </c>
      <c r="H19" s="295">
        <f>'Anchor-LD'!M17</f>
        <v>32.557205000000003</v>
      </c>
      <c r="I19" s="295">
        <f>'Anchor-LD'!N17</f>
        <v>39.223571999999997</v>
      </c>
      <c r="J19" s="295">
        <f>'Anchor-LD'!O17</f>
        <v>38.050423000000002</v>
      </c>
      <c r="K19" s="295">
        <f>(Summary!$C$63*H19+Summary!$C$64*I19+Summary!$C$65*J19)/Summary!$C$66</f>
        <v>34.583802499999997</v>
      </c>
      <c r="L19" s="295">
        <f>'Anchor-LD'!P17</f>
        <v>13.06776</v>
      </c>
      <c r="M19" s="295">
        <f>'Anchor-LD'!Q17</f>
        <v>13.557192000000001</v>
      </c>
      <c r="N19" s="295">
        <f>'Anchor-LD'!R17</f>
        <v>72.606768000000002</v>
      </c>
      <c r="O19" s="295">
        <f>'Anchor-LD'!S17</f>
        <v>70.216819999999998</v>
      </c>
      <c r="P19" s="295">
        <f>'Anchor-LD'!T17</f>
        <v>29.959942999999999</v>
      </c>
      <c r="Q19" s="295">
        <f>'Anchor-LD'!U17</f>
        <v>37.479104999999997</v>
      </c>
      <c r="R19" s="295">
        <f>'Anchor-LD'!V17</f>
        <v>32.367837000000002</v>
      </c>
      <c r="S19" s="295">
        <f>'Anchor-LD'!W17</f>
        <v>39.046590000000002</v>
      </c>
      <c r="T19" s="295">
        <f>'Anchor-LD'!X17</f>
        <v>37.768748000000002</v>
      </c>
      <c r="U19" s="295">
        <f>10*LOG10(1/((Summary!$C$80/10^(R19/10)+Summary!$C$81/10^(S19/10)+Summary!$C$82/10^(T19/10))/Summary!$C$83))</f>
        <v>33.614149311418736</v>
      </c>
      <c r="V19" s="295">
        <f>'Anchor-LD'!Y17</f>
        <v>1.399521</v>
      </c>
      <c r="W19" s="295">
        <f>'Anchor-LD'!Z17</f>
        <v>1413.3</v>
      </c>
      <c r="X19" s="295">
        <f>'Anchor-LD'!AA17</f>
        <v>2.7105000000000001</v>
      </c>
      <c r="Y19" s="357">
        <f>'Anchor-LD'!AB17</f>
        <v>8</v>
      </c>
      <c r="Z19" s="357">
        <f>'Anchor-LD'!AC17</f>
        <v>7</v>
      </c>
      <c r="AA19" s="295">
        <f t="shared" si="0"/>
        <v>0.39258333333333334</v>
      </c>
      <c r="AB19" s="462"/>
      <c r="AC19" s="167">
        <f>'Test-LD'!L17</f>
        <v>2173.4992280000001</v>
      </c>
      <c r="AD19" s="167">
        <f>'Test-LD'!M17</f>
        <v>33.601004000000003</v>
      </c>
      <c r="AE19" s="167">
        <f>'Test-LD'!N17</f>
        <v>40.090316999999999</v>
      </c>
      <c r="AF19" s="167">
        <f>'Test-LD'!O17</f>
        <v>39.010427999999997</v>
      </c>
      <c r="AG19" s="167">
        <f>(Summary!$C$63*AD19+Summary!$C$64*AE19+Summary!$C$65*AF19)/Summary!$C$66</f>
        <v>35.584126833333336</v>
      </c>
      <c r="AH19" s="167">
        <f>'Test-LD'!P17</f>
        <v>14.008353</v>
      </c>
      <c r="AI19" s="167">
        <f>'Test-LD'!Q17</f>
        <v>14.424172</v>
      </c>
      <c r="AJ19" s="167">
        <f>'Test-LD'!R17</f>
        <v>78.298437000000007</v>
      </c>
      <c r="AK19" s="167">
        <f>'Test-LD'!S17</f>
        <v>75.713775999999996</v>
      </c>
      <c r="AL19" s="167">
        <f>'Test-LD'!T17</f>
        <v>31.145530000000001</v>
      </c>
      <c r="AM19" s="167">
        <f>'Test-LD'!U17</f>
        <v>38.42221</v>
      </c>
      <c r="AN19" s="167">
        <f>'Test-LD'!V17</f>
        <v>33.448712</v>
      </c>
      <c r="AO19" s="167">
        <f>'Test-LD'!W17</f>
        <v>39.946033</v>
      </c>
      <c r="AP19" s="167">
        <f>'Test-LD'!X17</f>
        <v>38.771687999999997</v>
      </c>
      <c r="AQ19" s="167">
        <f>10*LOG10(1/((Summary!$C$80/10^(AN19/10)+Summary!$C$81/10^(AO19/10)+Summary!$C$82/10^(AP19/10))/Summary!$C$83))</f>
        <v>34.681171764228736</v>
      </c>
      <c r="AR19" s="167">
        <f>'Test-LD'!Y17</f>
        <v>1.304902</v>
      </c>
      <c r="AS19" s="167">
        <f>'Test-LD'!Z17</f>
        <v>76976.899999999994</v>
      </c>
      <c r="AT19" s="295">
        <f>'Test-LD'!AA17</f>
        <v>8.2217000000000002</v>
      </c>
      <c r="AU19" s="357">
        <f>'Test-LD'!AB17</f>
        <v>8</v>
      </c>
      <c r="AV19" s="357">
        <f>'Test-LD'!AC17</f>
        <v>7</v>
      </c>
      <c r="AW19" s="395">
        <f t="shared" si="1"/>
        <v>21.382472222222219</v>
      </c>
      <c r="AX19" s="465">
        <f t="shared" si="2"/>
        <v>54.466072313026245</v>
      </c>
      <c r="AY19" s="298">
        <f t="shared" si="2"/>
        <v>3.0332779929902229</v>
      </c>
      <c r="AZ19" s="297">
        <f t="shared" si="2"/>
        <v>1</v>
      </c>
      <c r="BA19" s="345">
        <f t="shared" si="2"/>
        <v>1</v>
      </c>
      <c r="BB19" s="75"/>
      <c r="BC19" s="75"/>
      <c r="BD19" s="565"/>
      <c r="BE19" s="550"/>
      <c r="BF19" s="552"/>
      <c r="BG19" s="552"/>
      <c r="BH19" s="552"/>
      <c r="BI19" s="552"/>
      <c r="BJ19" s="552"/>
      <c r="BK19" s="553"/>
      <c r="BL19" s="552"/>
      <c r="BM19" s="553"/>
      <c r="BN19" s="552"/>
      <c r="BO19" s="546"/>
      <c r="BP19" s="541"/>
      <c r="BQ19" s="546"/>
      <c r="BR19" s="541"/>
      <c r="BS19" s="553"/>
      <c r="BT19" s="552"/>
      <c r="BU19" s="553"/>
      <c r="BV19" s="552"/>
      <c r="BW19" s="553"/>
      <c r="BX19" s="552"/>
      <c r="BY19" s="552"/>
      <c r="BZ19" s="541"/>
      <c r="CA19" s="541"/>
      <c r="CB19" s="552"/>
      <c r="CC19" s="553"/>
      <c r="CD19" s="552"/>
      <c r="CE19" s="546"/>
      <c r="CF19" s="541"/>
      <c r="CG19" s="546"/>
      <c r="CH19" s="541"/>
    </row>
    <row r="20" spans="1:86" ht="17" customHeight="1" thickBot="1" x14ac:dyDescent="0.25">
      <c r="A20" s="538"/>
      <c r="B20" s="566"/>
      <c r="C20" s="485"/>
      <c r="D20" s="590"/>
      <c r="E20" s="558"/>
      <c r="F20" s="362">
        <v>210</v>
      </c>
      <c r="G20" s="420">
        <f>'Anchor-LD'!L18</f>
        <v>987.87030000000004</v>
      </c>
      <c r="H20" s="295">
        <f>'Anchor-LD'!M18</f>
        <v>29.111677</v>
      </c>
      <c r="I20" s="295">
        <f>'Anchor-LD'!N18</f>
        <v>35.667732999999998</v>
      </c>
      <c r="J20" s="295">
        <f>'Anchor-LD'!O18</f>
        <v>34.238444999999999</v>
      </c>
      <c r="K20" s="295">
        <f>(Summary!$C$63*H20+Summary!$C$64*I20+Summary!$C$65*J20)/Summary!$C$66</f>
        <v>31.058814333333334</v>
      </c>
      <c r="L20" s="295">
        <f>'Anchor-LD'!P18</f>
        <v>9.8427720000000001</v>
      </c>
      <c r="M20" s="295">
        <f>'Anchor-LD'!Q18</f>
        <v>10.655604</v>
      </c>
      <c r="N20" s="295">
        <f>'Anchor-LD'!R18</f>
        <v>48.163659000000003</v>
      </c>
      <c r="O20" s="295">
        <f>'Anchor-LD'!S18</f>
        <v>46.454774</v>
      </c>
      <c r="P20" s="295">
        <f>'Anchor-LD'!T18</f>
        <v>25.583627</v>
      </c>
      <c r="Q20" s="295">
        <f>'Anchor-LD'!U18</f>
        <v>34.105113000000003</v>
      </c>
      <c r="R20" s="295">
        <f>'Anchor-LD'!V18</f>
        <v>28.938707999999998</v>
      </c>
      <c r="S20" s="295">
        <f>'Anchor-LD'!W18</f>
        <v>35.479968999999997</v>
      </c>
      <c r="T20" s="295">
        <f>'Anchor-LD'!X18</f>
        <v>33.918723</v>
      </c>
      <c r="U20" s="295">
        <f>10*LOG10(1/((Summary!$C$80/10^(R20/10)+Summary!$C$81/10^(S20/10)+Summary!$C$82/10^(T20/10))/Summary!$C$83))</f>
        <v>30.150196214745108</v>
      </c>
      <c r="V20" s="295">
        <f>'Anchor-LD'!Y18</f>
        <v>1.568203</v>
      </c>
      <c r="W20" s="295">
        <f>'Anchor-LD'!Z18</f>
        <v>1004.3</v>
      </c>
      <c r="X20" s="295">
        <f>'Anchor-LD'!AA18</f>
        <v>2.0872000000000002</v>
      </c>
      <c r="Y20" s="357">
        <f>'Anchor-LD'!AB18</f>
        <v>6</v>
      </c>
      <c r="Z20" s="357">
        <f>'Anchor-LD'!AC18</f>
        <v>7</v>
      </c>
      <c r="AA20" s="295">
        <f t="shared" si="0"/>
        <v>0.27897222222222223</v>
      </c>
      <c r="AB20" s="462"/>
      <c r="AC20" s="167">
        <f>'Test-LD'!L18</f>
        <v>965.93588199999999</v>
      </c>
      <c r="AD20" s="167">
        <f>'Test-LD'!M18</f>
        <v>30.206603000000001</v>
      </c>
      <c r="AE20" s="167">
        <f>'Test-LD'!N18</f>
        <v>36.544485000000002</v>
      </c>
      <c r="AF20" s="167">
        <f>'Test-LD'!O18</f>
        <v>35.212766000000002</v>
      </c>
      <c r="AG20" s="167">
        <f>(Summary!$C$63*AD20+Summary!$C$64*AE20+Summary!$C$65*AF20)/Summary!$C$66</f>
        <v>32.097277166666665</v>
      </c>
      <c r="AH20" s="167">
        <f>'Test-LD'!P18</f>
        <v>10.667306</v>
      </c>
      <c r="AI20" s="167">
        <f>'Test-LD'!Q18</f>
        <v>11.467858</v>
      </c>
      <c r="AJ20" s="167">
        <f>'Test-LD'!R18</f>
        <v>57.335366999999998</v>
      </c>
      <c r="AK20" s="167">
        <f>'Test-LD'!S18</f>
        <v>55.121834</v>
      </c>
      <c r="AL20" s="167">
        <f>'Test-LD'!T18</f>
        <v>26.818085</v>
      </c>
      <c r="AM20" s="167">
        <f>'Test-LD'!U18</f>
        <v>35.140031999999998</v>
      </c>
      <c r="AN20" s="167">
        <f>'Test-LD'!V18</f>
        <v>30.065995000000001</v>
      </c>
      <c r="AO20" s="167">
        <f>'Test-LD'!W18</f>
        <v>36.381897000000002</v>
      </c>
      <c r="AP20" s="167">
        <f>'Test-LD'!X18</f>
        <v>34.933293999999997</v>
      </c>
      <c r="AQ20" s="167">
        <f>10*LOG10(1/((Summary!$C$80/10^(AN20/10)+Summary!$C$81/10^(AO20/10)+Summary!$C$82/10^(AP20/10))/Summary!$C$83))</f>
        <v>31.258234809434825</v>
      </c>
      <c r="AR20" s="167">
        <f>'Test-LD'!Y18</f>
        <v>1.3615219999999999</v>
      </c>
      <c r="AS20" s="167">
        <f>'Test-LD'!Z18</f>
        <v>40126.800000000003</v>
      </c>
      <c r="AT20" s="295">
        <f>'Test-LD'!AA18</f>
        <v>7.6478999999999999</v>
      </c>
      <c r="AU20" s="357">
        <f>'Test-LD'!AB18</f>
        <v>6</v>
      </c>
      <c r="AV20" s="357">
        <f>'Test-LD'!AC18</f>
        <v>7</v>
      </c>
      <c r="AW20" s="395">
        <f t="shared" si="1"/>
        <v>11.146333333333335</v>
      </c>
      <c r="AX20" s="465">
        <f t="shared" si="2"/>
        <v>39.954993527830332</v>
      </c>
      <c r="AY20" s="298">
        <f t="shared" si="2"/>
        <v>3.6641912610195475</v>
      </c>
      <c r="AZ20" s="297">
        <f t="shared" si="2"/>
        <v>1</v>
      </c>
      <c r="BA20" s="345">
        <f t="shared" si="2"/>
        <v>1</v>
      </c>
      <c r="BB20" s="75"/>
      <c r="BC20" s="75"/>
      <c r="BD20" s="574" t="s">
        <v>46</v>
      </c>
      <c r="BE20" s="549">
        <f t="array" ref="BE20">bdRateExtend($G18:$G21,H18:H21,$AC18:$AC21,AD18:AD21)</f>
        <v>-0.25078855861404603</v>
      </c>
      <c r="BF20" s="552"/>
      <c r="BG20" s="552"/>
      <c r="BH20" s="552"/>
      <c r="BI20" s="552"/>
      <c r="BJ20" s="552"/>
      <c r="BK20" s="551">
        <f t="array" ref="BK20">bdRateExtend($G18:$G21,L18:L21,$AC18:$AC21,AH18:AH21)</f>
        <v>-0.22667874063829974</v>
      </c>
      <c r="BL20" s="552"/>
      <c r="BM20" s="551">
        <f t="array" ref="BM20">bdRateExtend($G18:$G21,M18:M21,$AC18:$AC21,AI18:AI21)</f>
        <v>-0.23855852999676719</v>
      </c>
      <c r="BN20" s="552"/>
      <c r="BO20" s="545">
        <f t="array" ref="BO20">bdRateExtend($G18:$G21,N18:N21,$AC18:$AC21,AJ18:AJ21,"None", FALSE,1)</f>
        <v>-0.26996998593121968</v>
      </c>
      <c r="BP20" s="541"/>
      <c r="BQ20" s="545">
        <f t="array" ref="BQ20">bdRateExtend($G18:$G21,O18:O21,$AC18:$AC21,AK18:AK21,"None", FALSE,1)</f>
        <v>-0.26432549410208295</v>
      </c>
      <c r="BR20" s="541"/>
      <c r="BS20" s="551">
        <f t="array" ref="BS20">bdRateExtend($G18:$G21,P18:P21,$AC18:$AC21,AL18:AL21)</f>
        <v>-0.23116049918819737</v>
      </c>
      <c r="BT20" s="552"/>
      <c r="BU20" s="551">
        <f t="array" ref="BU20">bdRateExtend($G18:$G21,Q18:Q21,$AC18:$AC21,AM18:AM21)</f>
        <v>-0.24396093172922462</v>
      </c>
      <c r="BV20" s="552"/>
      <c r="BW20" s="551">
        <f t="array" ref="BW20">bdRateExtend($G18:$G21,R18:R21,$AC18:$AC21,AN18:AN21)</f>
        <v>-0.25737521473495784</v>
      </c>
      <c r="BX20" s="552"/>
      <c r="BY20" s="552"/>
      <c r="BZ20" s="541"/>
      <c r="CA20" s="541"/>
      <c r="CB20" s="552"/>
      <c r="CC20" s="561">
        <f t="array" ref="CC20">bdCAMBIExtend($G18:$G21,V18:V21,$AC18:$AC21,AR18:AR21)</f>
        <v>-9.4372714896356638E-2</v>
      </c>
      <c r="CD20" s="552"/>
      <c r="CE20" s="554">
        <f t="array" ref="CE20">testVMAFRange($G18:$G21,N18:N21,$AC18:$AC21,AJ18:AJ21)</f>
        <v>0</v>
      </c>
      <c r="CF20" s="541"/>
      <c r="CG20" s="554">
        <f t="array" ref="CG20">testVMAFRange($G18:$G21,O18:O21,$AC18:$AC21,AK18:AK21)</f>
        <v>0</v>
      </c>
      <c r="CH20" s="541"/>
    </row>
    <row r="21" spans="1:86" ht="17" customHeight="1" thickBot="1" x14ac:dyDescent="0.25">
      <c r="A21" s="538"/>
      <c r="B21" s="596"/>
      <c r="C21" s="486"/>
      <c r="D21" s="591"/>
      <c r="E21" s="559"/>
      <c r="F21" s="363">
        <v>235</v>
      </c>
      <c r="G21" s="420">
        <f>'Anchor-LD'!L19</f>
        <v>406.0376</v>
      </c>
      <c r="H21" s="295">
        <f>'Anchor-LD'!M19</f>
        <v>25.821100000000001</v>
      </c>
      <c r="I21" s="295">
        <f>'Anchor-LD'!N19</f>
        <v>32.282671000000001</v>
      </c>
      <c r="J21" s="295">
        <f>'Anchor-LD'!O19</f>
        <v>30.622053000000001</v>
      </c>
      <c r="K21" s="295">
        <f>(Summary!$C$63*H21+Summary!$C$64*I21+Summary!$C$65*J21)/Summary!$C$66</f>
        <v>27.698187333333333</v>
      </c>
      <c r="L21" s="295">
        <f>'Anchor-LD'!P19</f>
        <v>7.1430230000000003</v>
      </c>
      <c r="M21" s="295">
        <f>'Anchor-LD'!Q19</f>
        <v>8.0911729999999995</v>
      </c>
      <c r="N21" s="295">
        <f>'Anchor-LD'!R19</f>
        <v>23.444279999999999</v>
      </c>
      <c r="O21" s="295">
        <f>'Anchor-LD'!S19</f>
        <v>22.659327000000001</v>
      </c>
      <c r="P21" s="295">
        <f>'Anchor-LD'!T19</f>
        <v>21.708442999999999</v>
      </c>
      <c r="Q21" s="295">
        <f>'Anchor-LD'!U19</f>
        <v>30.712900999999999</v>
      </c>
      <c r="R21" s="295">
        <f>'Anchor-LD'!V19</f>
        <v>25.661463000000001</v>
      </c>
      <c r="S21" s="295">
        <f>'Anchor-LD'!W19</f>
        <v>32.102068000000003</v>
      </c>
      <c r="T21" s="295">
        <f>'Anchor-LD'!X19</f>
        <v>30.286725000000001</v>
      </c>
      <c r="U21" s="295">
        <f>10*LOG10(1/((Summary!$C$80/10^(R21/10)+Summary!$C$81/10^(S21/10)+Summary!$C$82/10^(T21/10))/Summary!$C$83))</f>
        <v>26.842216623071291</v>
      </c>
      <c r="V21" s="295">
        <f>'Anchor-LD'!Y19</f>
        <v>1.409362</v>
      </c>
      <c r="W21" s="295">
        <f>'Anchor-LD'!Z19</f>
        <v>726.6</v>
      </c>
      <c r="X21" s="295">
        <f>'Anchor-LD'!AA19</f>
        <v>1.5281</v>
      </c>
      <c r="Y21" s="357">
        <f>'Anchor-LD'!AB19</f>
        <v>5</v>
      </c>
      <c r="Z21" s="357">
        <f>'Anchor-LD'!AC19</f>
        <v>7</v>
      </c>
      <c r="AA21" s="295">
        <f t="shared" si="0"/>
        <v>0.20183333333333334</v>
      </c>
      <c r="AB21" s="462"/>
      <c r="AC21" s="167">
        <f>'Test-LD'!L19</f>
        <v>406.63336700000002</v>
      </c>
      <c r="AD21" s="167">
        <f>'Test-LD'!M19</f>
        <v>26.950993</v>
      </c>
      <c r="AE21" s="167">
        <f>'Test-LD'!N19</f>
        <v>33.137394</v>
      </c>
      <c r="AF21" s="167">
        <f>'Test-LD'!O19</f>
        <v>31.552482000000001</v>
      </c>
      <c r="AG21" s="167">
        <f>(Summary!$C$63*AD21+Summary!$C$64*AE21+Summary!$C$65*AF21)/Summary!$C$66</f>
        <v>28.748974666666669</v>
      </c>
      <c r="AH21" s="167">
        <f>'Test-LD'!P19</f>
        <v>7.8418900000000002</v>
      </c>
      <c r="AI21" s="167">
        <f>'Test-LD'!Q19</f>
        <v>8.8543620000000001</v>
      </c>
      <c r="AJ21" s="167">
        <f>'Test-LD'!R19</f>
        <v>34.232681999999997</v>
      </c>
      <c r="AK21" s="167">
        <f>'Test-LD'!S19</f>
        <v>32.932946000000001</v>
      </c>
      <c r="AL21" s="167">
        <f>'Test-LD'!T19</f>
        <v>22.934211000000001</v>
      </c>
      <c r="AM21" s="167">
        <f>'Test-LD'!U19</f>
        <v>31.86393</v>
      </c>
      <c r="AN21" s="167">
        <f>'Test-LD'!V19</f>
        <v>26.816095000000001</v>
      </c>
      <c r="AO21" s="167">
        <f>'Test-LD'!W19</f>
        <v>32.978883000000003</v>
      </c>
      <c r="AP21" s="167">
        <f>'Test-LD'!X19</f>
        <v>31.234252999999999</v>
      </c>
      <c r="AQ21" s="167">
        <f>10*LOG10(1/((Summary!$C$80/10^(AN21/10)+Summary!$C$81/10^(AO21/10)+Summary!$C$82/10^(AP21/10))/Summary!$C$83))</f>
        <v>27.966715919358137</v>
      </c>
      <c r="AR21" s="167">
        <f>'Test-LD'!Y19</f>
        <v>1.459676</v>
      </c>
      <c r="AS21" s="167">
        <f>'Test-LD'!Z19</f>
        <v>18722.900000000001</v>
      </c>
      <c r="AT21" s="295">
        <f>'Test-LD'!AA19</f>
        <v>6.3459000000000003</v>
      </c>
      <c r="AU21" s="357">
        <f>'Test-LD'!AB19</f>
        <v>5</v>
      </c>
      <c r="AV21" s="357">
        <f>'Test-LD'!AC19</f>
        <v>7</v>
      </c>
      <c r="AW21" s="395">
        <f t="shared" si="1"/>
        <v>5.2008055555555561</v>
      </c>
      <c r="AX21" s="466">
        <f t="shared" si="2"/>
        <v>25.76782273603083</v>
      </c>
      <c r="AY21" s="303">
        <f t="shared" si="2"/>
        <v>4.1528041358549839</v>
      </c>
      <c r="AZ21" s="297">
        <f t="shared" si="2"/>
        <v>1</v>
      </c>
      <c r="BA21" s="345">
        <f t="shared" si="2"/>
        <v>1</v>
      </c>
      <c r="BB21" s="75"/>
      <c r="BC21" s="75"/>
      <c r="BD21" s="570"/>
      <c r="BE21" s="550"/>
      <c r="BF21" s="553"/>
      <c r="BG21" s="553"/>
      <c r="BH21" s="553"/>
      <c r="BI21" s="553"/>
      <c r="BJ21" s="553"/>
      <c r="BK21" s="553"/>
      <c r="BL21" s="553"/>
      <c r="BM21" s="553"/>
      <c r="BN21" s="553"/>
      <c r="BO21" s="546"/>
      <c r="BP21" s="544"/>
      <c r="BQ21" s="546"/>
      <c r="BR21" s="544"/>
      <c r="BS21" s="553"/>
      <c r="BT21" s="553"/>
      <c r="BU21" s="553"/>
      <c r="BV21" s="553"/>
      <c r="BW21" s="553"/>
      <c r="BX21" s="553"/>
      <c r="BY21" s="553"/>
      <c r="BZ21" s="544"/>
      <c r="CA21" s="544"/>
      <c r="CB21" s="553"/>
      <c r="CC21" s="553"/>
      <c r="CD21" s="553"/>
      <c r="CE21" s="546"/>
      <c r="CF21" s="544"/>
      <c r="CG21" s="546"/>
      <c r="CH21" s="544"/>
    </row>
    <row r="22" spans="1:86" ht="17" customHeight="1" thickBot="1" x14ac:dyDescent="0.25">
      <c r="A22" s="538"/>
      <c r="B22" s="595" t="s">
        <v>148</v>
      </c>
      <c r="C22" s="586" t="s">
        <v>225</v>
      </c>
      <c r="D22" s="589">
        <v>50</v>
      </c>
      <c r="E22" s="557">
        <v>10</v>
      </c>
      <c r="F22" s="362">
        <v>110</v>
      </c>
      <c r="G22" s="419">
        <f>'Anchor-LD'!L20</f>
        <v>44912.460599999999</v>
      </c>
      <c r="H22" s="385">
        <f>'Anchor-LD'!M20</f>
        <v>41.069381999999997</v>
      </c>
      <c r="I22" s="385">
        <f>'Anchor-LD'!N20</f>
        <v>42.926127000000001</v>
      </c>
      <c r="J22" s="385">
        <f>'Anchor-LD'!O20</f>
        <v>44.443114000000001</v>
      </c>
      <c r="K22" s="385">
        <f>(Summary!$C$63*H22+Summary!$C$64*I22+Summary!$C$65*J22)/Summary!$C$66</f>
        <v>41.941128166666665</v>
      </c>
      <c r="L22" s="385">
        <f>'Anchor-LD'!P20</f>
        <v>31.259243000000001</v>
      </c>
      <c r="M22" s="385">
        <f>'Anchor-LD'!Q20</f>
        <v>28.520686000000001</v>
      </c>
      <c r="N22" s="385">
        <f>'Anchor-LD'!R20</f>
        <v>95.473628000000005</v>
      </c>
      <c r="O22" s="385">
        <f>'Anchor-LD'!S20</f>
        <v>93.713920999999999</v>
      </c>
      <c r="P22" s="385">
        <f>'Anchor-LD'!T20</f>
        <v>49.839801000000001</v>
      </c>
      <c r="Q22" s="385">
        <f>'Anchor-LD'!U20</f>
        <v>42.260057000000003</v>
      </c>
      <c r="R22" s="385">
        <f>'Anchor-LD'!V20</f>
        <v>40.841825999999998</v>
      </c>
      <c r="S22" s="385">
        <f>'Anchor-LD'!W20</f>
        <v>42.696866</v>
      </c>
      <c r="T22" s="385">
        <f>'Anchor-LD'!X20</f>
        <v>44.253951999999998</v>
      </c>
      <c r="U22" s="385">
        <f>10*LOG10(1/((Summary!$C$80/10^(R22/10)+Summary!$C$81/10^(S22/10)+Summary!$C$82/10^(T22/10))/Summary!$C$83))</f>
        <v>41.540670833467679</v>
      </c>
      <c r="V22" s="385">
        <f>'Anchor-LD'!Y20</f>
        <v>5.6480000000000002E-3</v>
      </c>
      <c r="W22" s="385">
        <f>'Anchor-LD'!Z20</f>
        <v>2477.5</v>
      </c>
      <c r="X22" s="385">
        <f>'Anchor-LD'!AA20</f>
        <v>4.4265999999999996</v>
      </c>
      <c r="Y22" s="360">
        <f>'Anchor-LD'!AB20</f>
        <v>7</v>
      </c>
      <c r="Z22" s="360">
        <f>'Anchor-LD'!AC20</f>
        <v>7</v>
      </c>
      <c r="AA22" s="385">
        <f t="shared" si="0"/>
        <v>0.68819444444444444</v>
      </c>
      <c r="AB22" s="462"/>
      <c r="AC22" s="384">
        <f>'Test-LD'!L20</f>
        <v>42285.284848000003</v>
      </c>
      <c r="AD22" s="384">
        <f>'Test-LD'!M20</f>
        <v>41.547193999999998</v>
      </c>
      <c r="AE22" s="384">
        <f>'Test-LD'!N20</f>
        <v>43.205765</v>
      </c>
      <c r="AF22" s="384">
        <f>'Test-LD'!O20</f>
        <v>44.850859999999997</v>
      </c>
      <c r="AG22" s="384">
        <f>(Summary!$C$63*AD22+Summary!$C$64*AE22+Summary!$C$65*AF22)/Summary!$C$66</f>
        <v>42.374233500000003</v>
      </c>
      <c r="AH22" s="384">
        <f>'Test-LD'!P20</f>
        <v>31.918248999999999</v>
      </c>
      <c r="AI22" s="384">
        <f>'Test-LD'!Q20</f>
        <v>28.995873</v>
      </c>
      <c r="AJ22" s="384">
        <f>'Test-LD'!R20</f>
        <v>95.768539000000004</v>
      </c>
      <c r="AK22" s="384">
        <f>'Test-LD'!S20</f>
        <v>94.080982000000006</v>
      </c>
      <c r="AL22" s="384">
        <f>'Test-LD'!T20</f>
        <v>50.494517999999999</v>
      </c>
      <c r="AM22" s="384">
        <f>'Test-LD'!U20</f>
        <v>42.538401999999998</v>
      </c>
      <c r="AN22" s="384">
        <f>'Test-LD'!V20</f>
        <v>41.347506000000003</v>
      </c>
      <c r="AO22" s="384">
        <f>'Test-LD'!W20</f>
        <v>43.022778000000002</v>
      </c>
      <c r="AP22" s="384">
        <f>'Test-LD'!X20</f>
        <v>44.717860999999999</v>
      </c>
      <c r="AQ22" s="384">
        <f>10*LOG10(1/((Summary!$C$80/10^(AN22/10)+Summary!$C$81/10^(AO22/10)+Summary!$C$82/10^(AP22/10))/Summary!$C$83))</f>
        <v>42.019250089532775</v>
      </c>
      <c r="AR22" s="384">
        <f>'Test-LD'!Y20</f>
        <v>4.3030000000000004E-3</v>
      </c>
      <c r="AS22" s="384">
        <f>'Test-LD'!Z20</f>
        <v>68532.100000000006</v>
      </c>
      <c r="AT22" s="385">
        <f>'Test-LD'!AA20</f>
        <v>9.5817999999999994</v>
      </c>
      <c r="AU22" s="360">
        <f>'Test-LD'!AB20</f>
        <v>7</v>
      </c>
      <c r="AV22" s="360">
        <f>'Test-LD'!AC20</f>
        <v>7</v>
      </c>
      <c r="AW22" s="398">
        <f t="shared" si="1"/>
        <v>19.036694444444446</v>
      </c>
      <c r="AX22" s="464">
        <f t="shared" si="2"/>
        <v>27.661796165489406</v>
      </c>
      <c r="AY22" s="298">
        <f t="shared" si="2"/>
        <v>2.164595852347174</v>
      </c>
      <c r="AZ22" s="292">
        <f t="shared" si="2"/>
        <v>1</v>
      </c>
      <c r="BA22" s="344">
        <f t="shared" si="2"/>
        <v>1</v>
      </c>
      <c r="BB22" s="75"/>
      <c r="BC22" s="75"/>
      <c r="BD22" s="572" t="s">
        <v>39</v>
      </c>
      <c r="BE22" s="549">
        <f t="array" ref="BE22">bdRateExtend($G22:$G25,H22:H25,$AC22:$AC25,AD22:AD25)</f>
        <v>-0.1179444495689963</v>
      </c>
      <c r="BF22" s="551">
        <f t="array" ref="BF22">bdRateExtend($G22:$G27,H22:H27,$AC22:$AC27,AD22:AD27)</f>
        <v>-0.12693454763198686</v>
      </c>
      <c r="BG22" s="551">
        <f t="array" ref="BG22">bdRateExtend($G22:$G27,I22:I27,$AC22:$AC27,AE22:AE27)</f>
        <v>-0.13562283681963272</v>
      </c>
      <c r="BH22" s="551">
        <f t="array" ref="BH22">bdRateExtend($G22:$G27,J22:J27,$AC22:$AC27,AF22:AF27)</f>
        <v>-0.43432169885292937</v>
      </c>
      <c r="BI22" s="551">
        <f t="array" ref="BI22">bdRateExtend($G22:$G27,K22:K27,$AC22:$AC27,AG22:AG27)</f>
        <v>-0.1623169420619307</v>
      </c>
      <c r="BJ22" s="575">
        <f>(Summary!$C$94*BF22+Summary!$C$95*BG22+Summary!$C$96*BH22)/Summary!$C$97</f>
        <v>-0.1395775652483304</v>
      </c>
      <c r="BK22" s="551">
        <f t="array" ref="BK22">bdRateExtend($G22:$G25,L22:L25,$AC22:$AC25,AH22:AH25)</f>
        <v>-0.10570484374569944</v>
      </c>
      <c r="BL22" s="551">
        <f t="array" ref="BL22">bdRateExtend($G22:$G27,L22:L27,$AC22:$AC27,AH22:AH27)</f>
        <v>-0.1130916516111925</v>
      </c>
      <c r="BM22" s="551">
        <f t="array" ref="BM22">bdRateExtend($G22:$G25,M22:M25,$AC22:$AC25,AI22:AI25)</f>
        <v>-9.9825621868234071E-2</v>
      </c>
      <c r="BN22" s="551">
        <f t="array" ref="BN22">bdRateExtend($G22:$G27,M22:M27,$AC22:$AC27,AI22:AI27)</f>
        <v>-0.10793459025333263</v>
      </c>
      <c r="BO22" s="548">
        <f t="array" ref="BO22">bdRateExtend($G22:$G25,N22:N25,$AC22:$AC25,AJ22:AJ25,"None", FALSE,1)</f>
        <v>-0.1511892335188928</v>
      </c>
      <c r="BP22" s="585">
        <f t="array" ref="BP22">bdRateExtend($G22:$G27,N22:N27,$AC22:$AC27,AJ22:AJ27,"None", FALSE,1)</f>
        <v>-0.15903550039196812</v>
      </c>
      <c r="BQ22" s="548">
        <f t="array" ref="BQ22">bdRateExtend($G22:$G25,O22:O25,$AC22:$AC25,AK22:AK25,"None", FALSE,1)</f>
        <v>-0.1388016254831258</v>
      </c>
      <c r="BR22" s="585">
        <f t="array" ref="BR22">bdRateExtend($G22:$G27,O22:O27,$AC22:$AC27,AK22:AK27,"None", FALSE,1)</f>
        <v>-0.14883232404305757</v>
      </c>
      <c r="BS22" s="551">
        <f t="array" ref="BS22">bdRateExtend($G22:$G25,P22:P25,$AC22:$AC25,AL22:AL25)</f>
        <v>-0.11840793082081691</v>
      </c>
      <c r="BT22" s="551">
        <f t="array" ref="BT22">bdRateExtend($G22:$G27,P22:P27,$AC22:$AC27,AL22:AL27)</f>
        <v>-0.12406116008350287</v>
      </c>
      <c r="BU22" s="551">
        <f t="array" ref="BU22">bdRateExtend($G22:$G25,Q22:Q25,$AC22:$AC25,AM22:AM25)</f>
        <v>-0.12744076394219239</v>
      </c>
      <c r="BV22" s="551">
        <f t="array" ref="BV22">bdRateExtend($G22:$G27,Q22:Q27,$AC22:$AC27,AM22:AM27)</f>
        <v>-0.14002995484555658</v>
      </c>
      <c r="BW22" s="551">
        <f t="array" ref="BW22">bdRateExtend($G22:$G25,R22:R25,$AC22:$AC25,AN22:AN25)</f>
        <v>-0.1217744620895036</v>
      </c>
      <c r="BX22" s="551">
        <f t="array" ref="BX22">bdRateExtend($G22:$G27,R22:R27,$AC22:$AC27,AN22:AN27)</f>
        <v>-0.13009476023557431</v>
      </c>
      <c r="BY22" s="551">
        <f t="array" ref="BY22">bdRateExtend($G22:$G27,S22:S27,$AC22:$AC27,AO22:AO27)</f>
        <v>-0.14212531070074352</v>
      </c>
      <c r="BZ22" s="555">
        <f t="array" ref="BZ22">bdRateExtend($G22:$G27,T22:T27,$AC22:$AC27,AP22:AP27)</f>
        <v>-0.44261304529588952</v>
      </c>
      <c r="CA22" s="555">
        <f t="array" ref="CA22">bdRateExtend($G22:$G27,U22:U27,$AC22:$AC27,AQ22:AQ27)</f>
        <v>-0.13655465672632427</v>
      </c>
      <c r="CB22" s="575">
        <f>(Summary!$C$108*BX22+Summary!$C$109*BY22+Summary!$C$110*BZ22)/Summary!$C$111</f>
        <v>-0.14307671365659369</v>
      </c>
      <c r="CC22" s="561">
        <f t="array" ref="CC22">bdCAMBIExtend($G22:$G25,V22:V25,$AC22:$AC25,AR22:AR25)</f>
        <v>4.5215929515183212E-3</v>
      </c>
      <c r="CD22" s="561">
        <f t="array" ref="CD22">bdCAMBIExtend($G22:$G27,V22:V27,$AC22:$AC27,AR22:AR27)</f>
        <v>9.5247402792404453E-3</v>
      </c>
      <c r="CE22" s="547">
        <f t="array" ref="CE22">testVMAFRange($G22:$G25,N22:N25,$AC22:$AC25,AJ22:AJ25)</f>
        <v>0</v>
      </c>
      <c r="CF22" s="543">
        <f t="array" ref="CF22">testVMAFRange($G22:$G27,N22:N27,$AC22:$AC27,AJ22:AJ27)</f>
        <v>0</v>
      </c>
      <c r="CG22" s="547">
        <f t="array" ref="CG22">testVMAFRange($G22:$G25,O22:O25,$AC22:$AC25,AK22:AK25)</f>
        <v>0</v>
      </c>
      <c r="CH22" s="543">
        <f t="array" ref="CH22">testVMAFRange($G22:$G27,O22:O27,$AC22:$AC27,AK22:AK27)</f>
        <v>0</v>
      </c>
    </row>
    <row r="23" spans="1:86" ht="17" customHeight="1" x14ac:dyDescent="0.2">
      <c r="A23" s="538"/>
      <c r="B23" s="566"/>
      <c r="C23" s="485"/>
      <c r="D23" s="590"/>
      <c r="E23" s="558"/>
      <c r="F23" s="362">
        <v>135</v>
      </c>
      <c r="G23" s="420">
        <f>'Anchor-LD'!L21</f>
        <v>21406.036400000001</v>
      </c>
      <c r="H23" s="295">
        <f>'Anchor-LD'!M21</f>
        <v>36.469560000000001</v>
      </c>
      <c r="I23" s="295">
        <f>'Anchor-LD'!N21</f>
        <v>39.260249999999999</v>
      </c>
      <c r="J23" s="295">
        <f>'Anchor-LD'!O21</f>
        <v>41.670259000000001</v>
      </c>
      <c r="K23" s="295">
        <f>(Summary!$C$63*H23+Summary!$C$64*I23+Summary!$C$65*J23)/Summary!$C$66</f>
        <v>37.801458166666663</v>
      </c>
      <c r="L23" s="295">
        <f>'Anchor-LD'!P21</f>
        <v>26.625803000000001</v>
      </c>
      <c r="M23" s="295">
        <f>'Anchor-LD'!Q21</f>
        <v>23.986499999999999</v>
      </c>
      <c r="N23" s="295">
        <f>'Anchor-LD'!R21</f>
        <v>91.685265000000001</v>
      </c>
      <c r="O23" s="295">
        <f>'Anchor-LD'!S21</f>
        <v>89.737936000000005</v>
      </c>
      <c r="P23" s="295">
        <f>'Anchor-LD'!T21</f>
        <v>43.172358000000003</v>
      </c>
      <c r="Q23" s="295">
        <f>'Anchor-LD'!U21</f>
        <v>38.536423999999997</v>
      </c>
      <c r="R23" s="295">
        <f>'Anchor-LD'!V21</f>
        <v>36.260675999999997</v>
      </c>
      <c r="S23" s="295">
        <f>'Anchor-LD'!W21</f>
        <v>39.070934000000001</v>
      </c>
      <c r="T23" s="295">
        <f>'Anchor-LD'!X21</f>
        <v>41.596812999999997</v>
      </c>
      <c r="U23" s="295">
        <f>10*LOG10(1/((Summary!$C$80/10^(R23/10)+Summary!$C$81/10^(S23/10)+Summary!$C$82/10^(T23/10))/Summary!$C$83))</f>
        <v>37.215102985540646</v>
      </c>
      <c r="V23" s="295">
        <f>'Anchor-LD'!Y21</f>
        <v>1.7382000000000002E-2</v>
      </c>
      <c r="W23" s="295">
        <f>'Anchor-LD'!Z21</f>
        <v>3272.5</v>
      </c>
      <c r="X23" s="295">
        <f>'Anchor-LD'!AA21</f>
        <v>2.8778000000000001</v>
      </c>
      <c r="Y23" s="357">
        <f>'Anchor-LD'!AB21</f>
        <v>10</v>
      </c>
      <c r="Z23" s="357">
        <f>'Anchor-LD'!AC21</f>
        <v>7</v>
      </c>
      <c r="AA23" s="295">
        <f t="shared" si="0"/>
        <v>0.90902777777777777</v>
      </c>
      <c r="AB23" s="462"/>
      <c r="AC23" s="167">
        <f>'Test-LD'!L21</f>
        <v>20366.400000000001</v>
      </c>
      <c r="AD23" s="167">
        <f>'Test-LD'!M21</f>
        <v>36.893436000000001</v>
      </c>
      <c r="AE23" s="167">
        <f>'Test-LD'!N21</f>
        <v>39.610667999999997</v>
      </c>
      <c r="AF23" s="167">
        <f>'Test-LD'!O21</f>
        <v>42.369320000000002</v>
      </c>
      <c r="AG23" s="167">
        <f>(Summary!$C$63*AD23+Summary!$C$64*AE23+Summary!$C$65*AF23)/Summary!$C$66</f>
        <v>38.25895533333334</v>
      </c>
      <c r="AH23" s="167">
        <f>'Test-LD'!P21</f>
        <v>27.001317</v>
      </c>
      <c r="AI23" s="167">
        <f>'Test-LD'!Q21</f>
        <v>24.300438</v>
      </c>
      <c r="AJ23" s="167">
        <f>'Test-LD'!R21</f>
        <v>92.480971999999994</v>
      </c>
      <c r="AK23" s="167">
        <f>'Test-LD'!S21</f>
        <v>90.44014</v>
      </c>
      <c r="AL23" s="167">
        <f>'Test-LD'!T21</f>
        <v>43.791539999999998</v>
      </c>
      <c r="AM23" s="167">
        <f>'Test-LD'!U21</f>
        <v>38.895347999999998</v>
      </c>
      <c r="AN23" s="167">
        <f>'Test-LD'!V21</f>
        <v>36.701904999999996</v>
      </c>
      <c r="AO23" s="167">
        <f>'Test-LD'!W21</f>
        <v>39.468783000000002</v>
      </c>
      <c r="AP23" s="167">
        <f>'Test-LD'!X21</f>
        <v>42.318564000000002</v>
      </c>
      <c r="AQ23" s="167">
        <f>10*LOG10(1/((Summary!$C$80/10^(AN23/10)+Summary!$C$81/10^(AO23/10)+Summary!$C$82/10^(AP23/10))/Summary!$C$83))</f>
        <v>37.668116516095409</v>
      </c>
      <c r="AR23" s="167">
        <f>'Test-LD'!Y21</f>
        <v>1.7342E-2</v>
      </c>
      <c r="AS23" s="167">
        <f>'Test-LD'!Z21</f>
        <v>90659.6</v>
      </c>
      <c r="AT23" s="295">
        <f>'Test-LD'!AA21</f>
        <v>6.5885999999999996</v>
      </c>
      <c r="AU23" s="357">
        <f>'Test-LD'!AB21</f>
        <v>10</v>
      </c>
      <c r="AV23" s="357">
        <f>'Test-LD'!AC21</f>
        <v>7</v>
      </c>
      <c r="AW23" s="395">
        <f t="shared" si="1"/>
        <v>25.183222222222224</v>
      </c>
      <c r="AX23" s="465">
        <f t="shared" si="2"/>
        <v>27.703468296409476</v>
      </c>
      <c r="AY23" s="298">
        <f t="shared" si="2"/>
        <v>2.289457224268538</v>
      </c>
      <c r="AZ23" s="297">
        <f t="shared" si="2"/>
        <v>1</v>
      </c>
      <c r="BA23" s="345">
        <f t="shared" si="2"/>
        <v>1</v>
      </c>
      <c r="BB23" s="75"/>
      <c r="BC23" s="75"/>
      <c r="BD23" s="565"/>
      <c r="BE23" s="550"/>
      <c r="BF23" s="552"/>
      <c r="BG23" s="552"/>
      <c r="BH23" s="552"/>
      <c r="BI23" s="552"/>
      <c r="BJ23" s="552"/>
      <c r="BK23" s="553"/>
      <c r="BL23" s="552"/>
      <c r="BM23" s="553"/>
      <c r="BN23" s="552"/>
      <c r="BO23" s="546"/>
      <c r="BP23" s="541"/>
      <c r="BQ23" s="546"/>
      <c r="BR23" s="541"/>
      <c r="BS23" s="553"/>
      <c r="BT23" s="552"/>
      <c r="BU23" s="553"/>
      <c r="BV23" s="552"/>
      <c r="BW23" s="553"/>
      <c r="BX23" s="552"/>
      <c r="BY23" s="552"/>
      <c r="BZ23" s="541"/>
      <c r="CA23" s="541"/>
      <c r="CB23" s="552"/>
      <c r="CC23" s="553"/>
      <c r="CD23" s="552"/>
      <c r="CE23" s="546"/>
      <c r="CF23" s="541"/>
      <c r="CG23" s="546"/>
      <c r="CH23" s="541"/>
    </row>
    <row r="24" spans="1:86" ht="17" customHeight="1" x14ac:dyDescent="0.2">
      <c r="A24" s="538"/>
      <c r="B24" s="566"/>
      <c r="C24" s="485"/>
      <c r="D24" s="590"/>
      <c r="E24" s="558"/>
      <c r="F24" s="362">
        <v>160</v>
      </c>
      <c r="G24" s="420">
        <f>'Anchor-LD'!L22</f>
        <v>9397.4667000000009</v>
      </c>
      <c r="H24" s="295">
        <f>'Anchor-LD'!M22</f>
        <v>32.061309000000001</v>
      </c>
      <c r="I24" s="295">
        <f>'Anchor-LD'!N22</f>
        <v>36.439335</v>
      </c>
      <c r="J24" s="295">
        <f>'Anchor-LD'!O22</f>
        <v>39.249178999999998</v>
      </c>
      <c r="K24" s="295">
        <f>(Summary!$C$63*H24+Summary!$C$64*I24+Summary!$C$65*J24)/Summary!$C$66</f>
        <v>33.988958333333336</v>
      </c>
      <c r="L24" s="295">
        <f>'Anchor-LD'!P22</f>
        <v>21.555177</v>
      </c>
      <c r="M24" s="295">
        <f>'Anchor-LD'!Q22</f>
        <v>19.255990000000001</v>
      </c>
      <c r="N24" s="295">
        <f>'Anchor-LD'!R22</f>
        <v>83.964701000000005</v>
      </c>
      <c r="O24" s="295">
        <f>'Anchor-LD'!S22</f>
        <v>81.889455999999996</v>
      </c>
      <c r="P24" s="295">
        <f>'Anchor-LD'!T22</f>
        <v>36.193238999999998</v>
      </c>
      <c r="Q24" s="295">
        <f>'Anchor-LD'!U22</f>
        <v>34.963000999999998</v>
      </c>
      <c r="R24" s="295">
        <f>'Anchor-LD'!V22</f>
        <v>31.869872000000001</v>
      </c>
      <c r="S24" s="295">
        <f>'Anchor-LD'!W22</f>
        <v>36.343457000000001</v>
      </c>
      <c r="T24" s="295">
        <f>'Anchor-LD'!X22</f>
        <v>39.236972999999999</v>
      </c>
      <c r="U24" s="295">
        <f>10*LOG10(1/((Summary!$C$80/10^(R24/10)+Summary!$C$81/10^(S24/10)+Summary!$C$82/10^(T24/10))/Summary!$C$83))</f>
        <v>33.080508556786782</v>
      </c>
      <c r="V24" s="295">
        <f>'Anchor-LD'!Y22</f>
        <v>2.9295000000000002E-2</v>
      </c>
      <c r="W24" s="295">
        <f>'Anchor-LD'!Z22</f>
        <v>3069.5</v>
      </c>
      <c r="X24" s="295">
        <f>'Anchor-LD'!AA22</f>
        <v>2.0606</v>
      </c>
      <c r="Y24" s="357">
        <f>'Anchor-LD'!AB22</f>
        <v>9</v>
      </c>
      <c r="Z24" s="357">
        <f>'Anchor-LD'!AC22</f>
        <v>7</v>
      </c>
      <c r="AA24" s="295">
        <f t="shared" si="0"/>
        <v>0.85263888888888884</v>
      </c>
      <c r="AB24" s="462"/>
      <c r="AC24" s="167">
        <f>'Test-LD'!L22</f>
        <v>8838.4484850000008</v>
      </c>
      <c r="AD24" s="167">
        <f>'Test-LD'!M22</f>
        <v>32.367691999999998</v>
      </c>
      <c r="AE24" s="167">
        <f>'Test-LD'!N22</f>
        <v>36.729283000000002</v>
      </c>
      <c r="AF24" s="167">
        <f>'Test-LD'!O22</f>
        <v>40.349232999999998</v>
      </c>
      <c r="AG24" s="167">
        <f>(Summary!$C$63*AD24+Summary!$C$64*AE24+Summary!$C$65*AF24)/Summary!$C$66</f>
        <v>34.424880666666667</v>
      </c>
      <c r="AH24" s="167">
        <f>'Test-LD'!P22</f>
        <v>21.790019999999998</v>
      </c>
      <c r="AI24" s="167">
        <f>'Test-LD'!Q22</f>
        <v>19.451364999999999</v>
      </c>
      <c r="AJ24" s="167">
        <f>'Test-LD'!R22</f>
        <v>85.131074999999996</v>
      </c>
      <c r="AK24" s="167">
        <f>'Test-LD'!S22</f>
        <v>82.915790000000001</v>
      </c>
      <c r="AL24" s="167">
        <f>'Test-LD'!T22</f>
        <v>36.710751000000002</v>
      </c>
      <c r="AM24" s="167">
        <f>'Test-LD'!U22</f>
        <v>35.297215999999999</v>
      </c>
      <c r="AN24" s="167">
        <f>'Test-LD'!V22</f>
        <v>32.200375999999999</v>
      </c>
      <c r="AO24" s="167">
        <f>'Test-LD'!W22</f>
        <v>36.653695999999997</v>
      </c>
      <c r="AP24" s="167">
        <f>'Test-LD'!X22</f>
        <v>40.336869</v>
      </c>
      <c r="AQ24" s="167">
        <f>10*LOG10(1/((Summary!$C$80/10^(AN24/10)+Summary!$C$81/10^(AO24/10)+Summary!$C$82/10^(AP24/10))/Summary!$C$83))</f>
        <v>33.437973012414822</v>
      </c>
      <c r="AR24" s="167">
        <f>'Test-LD'!Y22</f>
        <v>3.3987999999999997E-2</v>
      </c>
      <c r="AS24" s="167">
        <f>'Test-LD'!Z22</f>
        <v>101762.7</v>
      </c>
      <c r="AT24" s="295">
        <f>'Test-LD'!AA22</f>
        <v>5.2477</v>
      </c>
      <c r="AU24" s="357">
        <f>'Test-LD'!AB22</f>
        <v>9</v>
      </c>
      <c r="AV24" s="357">
        <f>'Test-LD'!AC22</f>
        <v>7</v>
      </c>
      <c r="AW24" s="395">
        <f t="shared" si="1"/>
        <v>28.267416666666666</v>
      </c>
      <c r="AX24" s="465">
        <f t="shared" si="2"/>
        <v>33.152858771786939</v>
      </c>
      <c r="AY24" s="298">
        <f t="shared" si="2"/>
        <v>2.5466854314277394</v>
      </c>
      <c r="AZ24" s="297">
        <f t="shared" si="2"/>
        <v>1</v>
      </c>
      <c r="BA24" s="345">
        <f t="shared" si="2"/>
        <v>1</v>
      </c>
      <c r="BB24" s="75"/>
      <c r="BC24" s="75"/>
      <c r="BD24" s="573" t="s">
        <v>147</v>
      </c>
      <c r="BE24" s="549">
        <f t="array" ref="BE24">bdRateExtend($G23:$G26,H23:H26,$AC23:$AC26,AD23:AD26)</f>
        <v>-0.1223514711055359</v>
      </c>
      <c r="BF24" s="552"/>
      <c r="BG24" s="552"/>
      <c r="BH24" s="552"/>
      <c r="BI24" s="552"/>
      <c r="BJ24" s="552"/>
      <c r="BK24" s="551">
        <f t="array" ref="BK24">bdRateExtend($G23:$G26,L23:L26,$AC23:$AC26,AH23:AH26)</f>
        <v>-0.1044879835259791</v>
      </c>
      <c r="BL24" s="552"/>
      <c r="BM24" s="551">
        <f t="array" ref="BM24">bdRateExtend($G23:$G26,M23:M26,$AC23:$AC26,AI23:AI26)</f>
        <v>-0.10209341591275178</v>
      </c>
      <c r="BN24" s="552"/>
      <c r="BO24" s="545">
        <f t="array" ref="BO24">bdRateExtend($G23:$G26,N23:N26,$AC23:$AC26,AJ23:AJ26,"None", FALSE,1)</f>
        <v>-0.14553431575473974</v>
      </c>
      <c r="BP24" s="541"/>
      <c r="BQ24" s="545">
        <f t="array" ref="BQ24">bdRateExtend($G23:$G26,O23:O26,$AC23:$AC26,AK23:AK26,"None", FALSE,1)</f>
        <v>-0.13337401748486366</v>
      </c>
      <c r="BR24" s="541"/>
      <c r="BS24" s="551">
        <f t="array" ref="BS24">bdRateExtend($G23:$G26,P23:P26,$AC23:$AC26,AL23:AL26)</f>
        <v>-0.12265140743175751</v>
      </c>
      <c r="BT24" s="552"/>
      <c r="BU24" s="551">
        <f t="array" ref="BU24">bdRateExtend($G23:$G26,Q23:Q26,$AC23:$AC26,AM23:AM26)</f>
        <v>-0.14267967760829503</v>
      </c>
      <c r="BV24" s="552"/>
      <c r="BW24" s="551">
        <f t="array" ref="BW24">bdRateExtend($G23:$G26,R23:R26,$AC23:$AC26,AN23:AN26)</f>
        <v>-0.12632190379678832</v>
      </c>
      <c r="BX24" s="552"/>
      <c r="BY24" s="552"/>
      <c r="BZ24" s="541"/>
      <c r="CA24" s="541"/>
      <c r="CB24" s="552"/>
      <c r="CC24" s="561">
        <f t="array" ref="CC24">bdCAMBIExtend($G23:$G26,V23:V26,$AC23:$AC26,AR23:AR26)</f>
        <v>1.0080904963431749E-2</v>
      </c>
      <c r="CD24" s="552"/>
      <c r="CE24" s="554">
        <f t="array" ref="CE24">testVMAFRange($G23:$G26,N23:N26,$AC23:$AC26,AJ23:AJ26)</f>
        <v>0</v>
      </c>
      <c r="CF24" s="541"/>
      <c r="CG24" s="554">
        <f t="array" ref="CG24">testVMAFRange($G23:$G26,O23:O26,$AC23:$AC26,AK23:AK26)</f>
        <v>0</v>
      </c>
      <c r="CH24" s="541"/>
    </row>
    <row r="25" spans="1:86" ht="17" customHeight="1" x14ac:dyDescent="0.2">
      <c r="A25" s="538"/>
      <c r="B25" s="566"/>
      <c r="C25" s="485"/>
      <c r="D25" s="590"/>
      <c r="E25" s="558"/>
      <c r="F25" s="362">
        <v>185</v>
      </c>
      <c r="G25" s="420">
        <f>'Anchor-LD'!L23</f>
        <v>3654.9333000000001</v>
      </c>
      <c r="H25" s="295">
        <f>'Anchor-LD'!M23</f>
        <v>28.209164999999999</v>
      </c>
      <c r="I25" s="295">
        <f>'Anchor-LD'!N23</f>
        <v>34.148449999999997</v>
      </c>
      <c r="J25" s="295">
        <f>'Anchor-LD'!O23</f>
        <v>37.290069000000003</v>
      </c>
      <c r="K25" s="295">
        <f>(Summary!$C$63*H25+Summary!$C$64*I25+Summary!$C$65*J25)/Summary!$C$66</f>
        <v>30.712529833333331</v>
      </c>
      <c r="L25" s="295">
        <f>'Anchor-LD'!P23</f>
        <v>16.701533999999999</v>
      </c>
      <c r="M25" s="295">
        <f>'Anchor-LD'!Q23</f>
        <v>14.720005</v>
      </c>
      <c r="N25" s="295">
        <f>'Anchor-LD'!R23</f>
        <v>70.725531000000004</v>
      </c>
      <c r="O25" s="295">
        <f>'Anchor-LD'!S23</f>
        <v>68.659858</v>
      </c>
      <c r="P25" s="295">
        <f>'Anchor-LD'!T23</f>
        <v>30.205411999999999</v>
      </c>
      <c r="Q25" s="295">
        <f>'Anchor-LD'!U23</f>
        <v>31.670207000000001</v>
      </c>
      <c r="R25" s="295">
        <f>'Anchor-LD'!V23</f>
        <v>28.080321000000001</v>
      </c>
      <c r="S25" s="295">
        <f>'Anchor-LD'!W23</f>
        <v>34.121119</v>
      </c>
      <c r="T25" s="295">
        <f>'Anchor-LD'!X23</f>
        <v>37.289703000000003</v>
      </c>
      <c r="U25" s="295">
        <f>10*LOG10(1/((Summary!$C$80/10^(R25/10)+Summary!$C$81/10^(S25/10)+Summary!$C$82/10^(T25/10))/Summary!$C$83))</f>
        <v>29.458204905446092</v>
      </c>
      <c r="V25" s="295">
        <f>'Anchor-LD'!Y23</f>
        <v>6.5884999999999999E-2</v>
      </c>
      <c r="W25" s="295">
        <f>'Anchor-LD'!Z23</f>
        <v>1975.3</v>
      </c>
      <c r="X25" s="295">
        <f>'Anchor-LD'!AA23</f>
        <v>1.0119</v>
      </c>
      <c r="Y25" s="357">
        <f>'Anchor-LD'!AB23</f>
        <v>9</v>
      </c>
      <c r="Z25" s="357">
        <f>'Anchor-LD'!AC23</f>
        <v>7</v>
      </c>
      <c r="AA25" s="295">
        <f t="shared" si="0"/>
        <v>0.54869444444444448</v>
      </c>
      <c r="AB25" s="462"/>
      <c r="AC25" s="167">
        <f>'Test-LD'!L23</f>
        <v>3429.1757579999999</v>
      </c>
      <c r="AD25" s="167">
        <f>'Test-LD'!M23</f>
        <v>28.450925999999999</v>
      </c>
      <c r="AE25" s="167">
        <f>'Test-LD'!N23</f>
        <v>34.409841999999998</v>
      </c>
      <c r="AF25" s="167">
        <f>'Test-LD'!O23</f>
        <v>38.653114000000002</v>
      </c>
      <c r="AG25" s="167">
        <f>(Summary!$C$63*AD25+Summary!$C$64*AE25+Summary!$C$65*AF25)/Summary!$C$66</f>
        <v>31.144443333333339</v>
      </c>
      <c r="AH25" s="167">
        <f>'Test-LD'!P23</f>
        <v>16.92511</v>
      </c>
      <c r="AI25" s="167">
        <f>'Test-LD'!Q23</f>
        <v>14.937977</v>
      </c>
      <c r="AJ25" s="167">
        <f>'Test-LD'!R23</f>
        <v>72.141773999999998</v>
      </c>
      <c r="AK25" s="167">
        <f>'Test-LD'!S23</f>
        <v>69.810953999999995</v>
      </c>
      <c r="AL25" s="167">
        <f>'Test-LD'!T23</f>
        <v>30.578927</v>
      </c>
      <c r="AM25" s="167">
        <f>'Test-LD'!U23</f>
        <v>31.987086999999999</v>
      </c>
      <c r="AN25" s="167">
        <f>'Test-LD'!V23</f>
        <v>28.332698000000001</v>
      </c>
      <c r="AO25" s="167">
        <f>'Test-LD'!W23</f>
        <v>34.381880000000002</v>
      </c>
      <c r="AP25" s="167">
        <f>'Test-LD'!X23</f>
        <v>38.649158999999997</v>
      </c>
      <c r="AQ25" s="167">
        <f>10*LOG10(1/((Summary!$C$80/10^(AN25/10)+Summary!$C$81/10^(AO25/10)+Summary!$C$82/10^(AP25/10))/Summary!$C$83))</f>
        <v>29.737980054537587</v>
      </c>
      <c r="AR25" s="167">
        <f>'Test-LD'!Y23</f>
        <v>9.2383000000000007E-2</v>
      </c>
      <c r="AS25" s="167">
        <f>'Test-LD'!Z23</f>
        <v>66382.2</v>
      </c>
      <c r="AT25" s="295">
        <f>'Test-LD'!AA23</f>
        <v>3.3858000000000001</v>
      </c>
      <c r="AU25" s="357">
        <f>'Test-LD'!AB23</f>
        <v>9</v>
      </c>
      <c r="AV25" s="357">
        <f>'Test-LD'!AC23</f>
        <v>7</v>
      </c>
      <c r="AW25" s="395">
        <f t="shared" si="1"/>
        <v>18.439499999999999</v>
      </c>
      <c r="AX25" s="465">
        <f t="shared" si="2"/>
        <v>33.60613577684402</v>
      </c>
      <c r="AY25" s="298">
        <f t="shared" si="2"/>
        <v>3.3459828046249629</v>
      </c>
      <c r="AZ25" s="297">
        <f t="shared" si="2"/>
        <v>1</v>
      </c>
      <c r="BA25" s="345">
        <f t="shared" si="2"/>
        <v>1</v>
      </c>
      <c r="BB25" s="75"/>
      <c r="BC25" s="75"/>
      <c r="BD25" s="565"/>
      <c r="BE25" s="550"/>
      <c r="BF25" s="552"/>
      <c r="BG25" s="552"/>
      <c r="BH25" s="552"/>
      <c r="BI25" s="552"/>
      <c r="BJ25" s="552"/>
      <c r="BK25" s="553"/>
      <c r="BL25" s="552"/>
      <c r="BM25" s="553"/>
      <c r="BN25" s="552"/>
      <c r="BO25" s="546"/>
      <c r="BP25" s="541"/>
      <c r="BQ25" s="546"/>
      <c r="BR25" s="541"/>
      <c r="BS25" s="553"/>
      <c r="BT25" s="552"/>
      <c r="BU25" s="553"/>
      <c r="BV25" s="552"/>
      <c r="BW25" s="553"/>
      <c r="BX25" s="552"/>
      <c r="BY25" s="552"/>
      <c r="BZ25" s="541"/>
      <c r="CA25" s="541"/>
      <c r="CB25" s="552"/>
      <c r="CC25" s="553"/>
      <c r="CD25" s="552"/>
      <c r="CE25" s="546"/>
      <c r="CF25" s="541"/>
      <c r="CG25" s="546"/>
      <c r="CH25" s="541"/>
    </row>
    <row r="26" spans="1:86" ht="17" customHeight="1" thickBot="1" x14ac:dyDescent="0.25">
      <c r="A26" s="538"/>
      <c r="B26" s="566"/>
      <c r="C26" s="485"/>
      <c r="D26" s="590"/>
      <c r="E26" s="558"/>
      <c r="F26" s="362">
        <v>210</v>
      </c>
      <c r="G26" s="420">
        <f>'Anchor-LD'!L24</f>
        <v>1224.7393999999999</v>
      </c>
      <c r="H26" s="295">
        <f>'Anchor-LD'!M24</f>
        <v>25.001425999999999</v>
      </c>
      <c r="I26" s="295">
        <f>'Anchor-LD'!N24</f>
        <v>32.225580999999998</v>
      </c>
      <c r="J26" s="295">
        <f>'Anchor-LD'!O24</f>
        <v>36.359715000000001</v>
      </c>
      <c r="K26" s="295">
        <f>(Summary!$C$63*H26+Summary!$C$64*I26+Summary!$C$65*J26)/Summary!$C$66</f>
        <v>28.098499999999998</v>
      </c>
      <c r="L26" s="295">
        <f>'Anchor-LD'!P24</f>
        <v>12.137784999999999</v>
      </c>
      <c r="M26" s="295">
        <f>'Anchor-LD'!Q24</f>
        <v>10.577540000000001</v>
      </c>
      <c r="N26" s="295">
        <f>'Anchor-LD'!R24</f>
        <v>50.989412000000002</v>
      </c>
      <c r="O26" s="295">
        <f>'Anchor-LD'!S24</f>
        <v>49.208055000000002</v>
      </c>
      <c r="P26" s="295">
        <f>'Anchor-LD'!T24</f>
        <v>25.355166000000001</v>
      </c>
      <c r="Q26" s="295">
        <f>'Anchor-LD'!U24</f>
        <v>28.786662</v>
      </c>
      <c r="R26" s="295">
        <f>'Anchor-LD'!V24</f>
        <v>24.94763</v>
      </c>
      <c r="S26" s="295">
        <f>'Anchor-LD'!W24</f>
        <v>32.219182000000004</v>
      </c>
      <c r="T26" s="295">
        <f>'Anchor-LD'!X24</f>
        <v>36.359648999999997</v>
      </c>
      <c r="U26" s="295">
        <f>10*LOG10(1/((Summary!$C$80/10^(R26/10)+Summary!$C$81/10^(S26/10)+Summary!$C$82/10^(T26/10))/Summary!$C$83))</f>
        <v>26.435376991949017</v>
      </c>
      <c r="V26" s="295">
        <f>'Anchor-LD'!Y24</f>
        <v>9.5410999999999996E-2</v>
      </c>
      <c r="W26" s="295">
        <f>'Anchor-LD'!Z24</f>
        <v>1045.8</v>
      </c>
      <c r="X26" s="295">
        <f>'Anchor-LD'!AA24</f>
        <v>0.64119999999999999</v>
      </c>
      <c r="Y26" s="357">
        <f>'Anchor-LD'!AB24</f>
        <v>7</v>
      </c>
      <c r="Z26" s="357">
        <f>'Anchor-LD'!AC24</f>
        <v>7</v>
      </c>
      <c r="AA26" s="295">
        <f t="shared" si="0"/>
        <v>0.29049999999999998</v>
      </c>
      <c r="AB26" s="462"/>
      <c r="AC26" s="167">
        <f>'Test-LD'!L24</f>
        <v>1138.4969699999999</v>
      </c>
      <c r="AD26" s="167">
        <f>'Test-LD'!M24</f>
        <v>25.211117999999999</v>
      </c>
      <c r="AE26" s="167">
        <f>'Test-LD'!N24</f>
        <v>32.335372999999997</v>
      </c>
      <c r="AF26" s="167">
        <f>'Test-LD'!O24</f>
        <v>37.236235000000001</v>
      </c>
      <c r="AG26" s="167">
        <f>(Summary!$C$63*AD26+Summary!$C$64*AE26+Summary!$C$65*AF26)/Summary!$C$66</f>
        <v>28.40268</v>
      </c>
      <c r="AH26" s="167">
        <f>'Test-LD'!P24</f>
        <v>12.381366</v>
      </c>
      <c r="AI26" s="167">
        <f>'Test-LD'!Q24</f>
        <v>10.764518000000001</v>
      </c>
      <c r="AJ26" s="167">
        <f>'Test-LD'!R24</f>
        <v>52.634124999999997</v>
      </c>
      <c r="AK26" s="167">
        <f>'Test-LD'!S24</f>
        <v>50.669595999999999</v>
      </c>
      <c r="AL26" s="167">
        <f>'Test-LD'!T24</f>
        <v>25.623759</v>
      </c>
      <c r="AM26" s="167">
        <f>'Test-LD'!U24</f>
        <v>29.016462000000001</v>
      </c>
      <c r="AN26" s="167">
        <f>'Test-LD'!V24</f>
        <v>25.156717</v>
      </c>
      <c r="AO26" s="167">
        <f>'Test-LD'!W24</f>
        <v>32.328811000000002</v>
      </c>
      <c r="AP26" s="167">
        <f>'Test-LD'!X24</f>
        <v>37.235227000000002</v>
      </c>
      <c r="AQ26" s="167">
        <f>10*LOG10(1/((Summary!$C$80/10^(AN26/10)+Summary!$C$81/10^(AO26/10)+Summary!$C$82/10^(AP26/10))/Summary!$C$83))</f>
        <v>26.650520348922019</v>
      </c>
      <c r="AR26" s="167">
        <f>'Test-LD'!Y24</f>
        <v>9.9502999999999994E-2</v>
      </c>
      <c r="AS26" s="167">
        <f>'Test-LD'!Z24</f>
        <v>26901.1</v>
      </c>
      <c r="AT26" s="295">
        <f>'Test-LD'!AA24</f>
        <v>2.448</v>
      </c>
      <c r="AU26" s="357">
        <f>'Test-LD'!AB24</f>
        <v>7</v>
      </c>
      <c r="AV26" s="357">
        <f>'Test-LD'!AC24</f>
        <v>7</v>
      </c>
      <c r="AW26" s="395">
        <f t="shared" si="1"/>
        <v>7.4725277777777777</v>
      </c>
      <c r="AX26" s="465">
        <f t="shared" si="2"/>
        <v>25.722987186842609</v>
      </c>
      <c r="AY26" s="298">
        <f t="shared" si="2"/>
        <v>3.8178415470991891</v>
      </c>
      <c r="AZ26" s="297">
        <f t="shared" si="2"/>
        <v>1</v>
      </c>
      <c r="BA26" s="345">
        <f t="shared" si="2"/>
        <v>1</v>
      </c>
      <c r="BB26" s="75"/>
      <c r="BC26" s="75"/>
      <c r="BD26" s="574" t="s">
        <v>46</v>
      </c>
      <c r="BE26" s="549">
        <f t="array" ref="BE26">bdRateExtend($G24:$G27,H24:H27,$AC24:$AC27,AD24:AD27)</f>
        <v>-0.13640632592427293</v>
      </c>
      <c r="BF26" s="552"/>
      <c r="BG26" s="552"/>
      <c r="BH26" s="552"/>
      <c r="BI26" s="552"/>
      <c r="BJ26" s="552"/>
      <c r="BK26" s="551">
        <f t="array" ref="BK26">bdRateExtend($G24:$G27,L24:L27,$AC24:$AC27,AH24:AH27)</f>
        <v>-0.11673063443867004</v>
      </c>
      <c r="BL26" s="552"/>
      <c r="BM26" s="551">
        <f t="array" ref="BM26">bdRateExtend($G24:$G27,M24:M27,$AC24:$AC27,AI24:AI27)</f>
        <v>-0.11436279263938653</v>
      </c>
      <c r="BN26" s="552"/>
      <c r="BO26" s="545">
        <f t="array" ref="BO26">bdRateExtend($G24:$G27,N24:N27,$AC24:$AC27,AJ24:AJ27,"None", FALSE,1)</f>
        <v>-0.16001608780675158</v>
      </c>
      <c r="BP26" s="541"/>
      <c r="BQ26" s="545">
        <f t="array" ref="BQ26">bdRateExtend($G24:$G27,O24:O27,$AC24:$AC27,AK24:AK27,"None", FALSE,1)</f>
        <v>-0.15017845514907557</v>
      </c>
      <c r="BR26" s="541"/>
      <c r="BS26" s="551">
        <f t="array" ref="BS26">bdRateExtend($G24:$G27,P24:P27,$AC24:$AC27,AL24:AL27)</f>
        <v>-0.13128277503389785</v>
      </c>
      <c r="BT26" s="552"/>
      <c r="BU26" s="551">
        <f t="array" ref="BU26">bdRateExtend($G24:$G27,Q24:Q27,$AC24:$AC27,AM24:AM27)</f>
        <v>-0.15718575405534674</v>
      </c>
      <c r="BV26" s="552"/>
      <c r="BW26" s="551">
        <f t="array" ref="BW26">bdRateExtend($G24:$G27,R24:R27,$AC24:$AC27,AN24:AN27)</f>
        <v>-0.13938109537905241</v>
      </c>
      <c r="BX26" s="552"/>
      <c r="BY26" s="552"/>
      <c r="BZ26" s="541"/>
      <c r="CA26" s="541"/>
      <c r="CB26" s="552"/>
      <c r="CC26" s="561">
        <f t="array" ref="CC26">bdCAMBIExtend($G24:$G27,V24:V27,$AC24:$AC27,AR24:AR27)</f>
        <v>1.3957877980129995E-2</v>
      </c>
      <c r="CD26" s="552"/>
      <c r="CE26" s="554">
        <f t="array" ref="CE26">testVMAFRange($G24:$G27,N24:N27,$AC24:$AC27,AJ24:AJ27)</f>
        <v>0</v>
      </c>
      <c r="CF26" s="541"/>
      <c r="CG26" s="554">
        <f t="array" ref="CG26">testVMAFRange($G24:$G27,O24:O27,$AC24:$AC27,AK24:AK27)</f>
        <v>0</v>
      </c>
      <c r="CH26" s="541"/>
    </row>
    <row r="27" spans="1:86" ht="17" customHeight="1" thickBot="1" x14ac:dyDescent="0.25">
      <c r="A27" s="538"/>
      <c r="B27" s="596"/>
      <c r="C27" s="486"/>
      <c r="D27" s="591"/>
      <c r="E27" s="559"/>
      <c r="F27" s="363">
        <v>235</v>
      </c>
      <c r="G27" s="421">
        <f>'Anchor-LD'!L25</f>
        <v>311.9273</v>
      </c>
      <c r="H27" s="392">
        <f>'Anchor-LD'!M25</f>
        <v>22.454322999999999</v>
      </c>
      <c r="I27" s="392">
        <f>'Anchor-LD'!N25</f>
        <v>30.692641999999999</v>
      </c>
      <c r="J27" s="392">
        <f>'Anchor-LD'!O25</f>
        <v>35.66845</v>
      </c>
      <c r="K27" s="392">
        <f>(Summary!$C$63*H27+Summary!$C$64*I27+Summary!$C$65*J27)/Summary!$C$66</f>
        <v>26.029730666666666</v>
      </c>
      <c r="L27" s="392">
        <f>'Anchor-LD'!P25</f>
        <v>8.1632479999999994</v>
      </c>
      <c r="M27" s="392">
        <f>'Anchor-LD'!Q25</f>
        <v>7.1597970000000002</v>
      </c>
      <c r="N27" s="392">
        <f>'Anchor-LD'!R25</f>
        <v>27.189176</v>
      </c>
      <c r="O27" s="392">
        <f>'Anchor-LD'!S25</f>
        <v>25.996939999999999</v>
      </c>
      <c r="P27" s="392">
        <f>'Anchor-LD'!T25</f>
        <v>21.436779000000001</v>
      </c>
      <c r="Q27" s="392">
        <f>'Anchor-LD'!U25</f>
        <v>26.351652000000001</v>
      </c>
      <c r="R27" s="392">
        <f>'Anchor-LD'!V25</f>
        <v>22.445495000000001</v>
      </c>
      <c r="S27" s="392">
        <f>'Anchor-LD'!W25</f>
        <v>30.691707999999998</v>
      </c>
      <c r="T27" s="392">
        <f>'Anchor-LD'!X25</f>
        <v>35.668410000000002</v>
      </c>
      <c r="U27" s="392">
        <f>10*LOG10(1/((Summary!$C$80/10^(R27/10)+Summary!$C$81/10^(S27/10)+Summary!$C$82/10^(T27/10))/Summary!$C$83))</f>
        <v>23.997239904213252</v>
      </c>
      <c r="V27" s="392">
        <f>'Anchor-LD'!Y25</f>
        <v>0.133821</v>
      </c>
      <c r="W27" s="392">
        <f>'Anchor-LD'!Z25</f>
        <v>557.20000000000005</v>
      </c>
      <c r="X27" s="392">
        <f>'Anchor-LD'!AA25</f>
        <v>0.48449999999999999</v>
      </c>
      <c r="Y27" s="393">
        <f>'Anchor-LD'!AB25</f>
        <v>6</v>
      </c>
      <c r="Z27" s="393">
        <f>'Anchor-LD'!AC25</f>
        <v>7</v>
      </c>
      <c r="AA27" s="392">
        <f t="shared" si="0"/>
        <v>0.15477777777777779</v>
      </c>
      <c r="AB27" s="462"/>
      <c r="AC27" s="391">
        <f>'Test-LD'!L25</f>
        <v>293.44242400000002</v>
      </c>
      <c r="AD27" s="391">
        <f>'Test-LD'!M25</f>
        <v>22.659047000000001</v>
      </c>
      <c r="AE27" s="391">
        <f>'Test-LD'!N25</f>
        <v>30.701955999999999</v>
      </c>
      <c r="AF27" s="391">
        <f>'Test-LD'!O25</f>
        <v>36.097667999999999</v>
      </c>
      <c r="AG27" s="391">
        <f>(Summary!$C$63*AD27+Summary!$C$64*AE27+Summary!$C$65*AF27)/Summary!$C$66</f>
        <v>26.239301999999999</v>
      </c>
      <c r="AH27" s="391">
        <f>'Test-LD'!P25</f>
        <v>8.3560289999999995</v>
      </c>
      <c r="AI27" s="391">
        <f>'Test-LD'!Q25</f>
        <v>7.3325360000000002</v>
      </c>
      <c r="AJ27" s="391">
        <f>'Test-LD'!R25</f>
        <v>30.494088999999999</v>
      </c>
      <c r="AK27" s="391">
        <f>'Test-LD'!S25</f>
        <v>29.048416</v>
      </c>
      <c r="AL27" s="391">
        <f>'Test-LD'!T25</f>
        <v>21.696290000000001</v>
      </c>
      <c r="AM27" s="391">
        <f>'Test-LD'!U25</f>
        <v>26.560811999999999</v>
      </c>
      <c r="AN27" s="391">
        <f>'Test-LD'!V25</f>
        <v>22.649294000000001</v>
      </c>
      <c r="AO27" s="391">
        <f>'Test-LD'!W25</f>
        <v>30.700997999999998</v>
      </c>
      <c r="AP27" s="391">
        <f>'Test-LD'!X25</f>
        <v>36.097512000000002</v>
      </c>
      <c r="AQ27" s="391">
        <f>10*LOG10(1/((Summary!$C$80/10^(AN27/10)+Summary!$C$81/10^(AO27/10)+Summary!$C$82/10^(AP27/10))/Summary!$C$83))</f>
        <v>24.196434354370986</v>
      </c>
      <c r="AR27" s="391">
        <f>'Test-LD'!Y25</f>
        <v>0.16461400000000001</v>
      </c>
      <c r="AS27" s="391">
        <f>'Test-LD'!Z25</f>
        <v>12096.8</v>
      </c>
      <c r="AT27" s="392">
        <f>'Test-LD'!AA25</f>
        <v>2.8180999999999998</v>
      </c>
      <c r="AU27" s="393">
        <f>'Test-LD'!AB25</f>
        <v>6</v>
      </c>
      <c r="AV27" s="393">
        <f>'Test-LD'!AC25</f>
        <v>7</v>
      </c>
      <c r="AW27" s="396">
        <f t="shared" si="1"/>
        <v>3.3602222222222222</v>
      </c>
      <c r="AX27" s="466">
        <f t="shared" si="2"/>
        <v>21.709978463747305</v>
      </c>
      <c r="AY27" s="303">
        <f t="shared" si="2"/>
        <v>5.8165118679050565</v>
      </c>
      <c r="AZ27" s="302">
        <f t="shared" si="2"/>
        <v>1</v>
      </c>
      <c r="BA27" s="346">
        <f t="shared" si="2"/>
        <v>1</v>
      </c>
      <c r="BB27" s="75"/>
      <c r="BC27" s="75"/>
      <c r="BD27" s="570"/>
      <c r="BE27" s="550"/>
      <c r="BF27" s="553"/>
      <c r="BG27" s="553"/>
      <c r="BH27" s="553"/>
      <c r="BI27" s="553"/>
      <c r="BJ27" s="553"/>
      <c r="BK27" s="553"/>
      <c r="BL27" s="553"/>
      <c r="BM27" s="553"/>
      <c r="BN27" s="553"/>
      <c r="BO27" s="546"/>
      <c r="BP27" s="544"/>
      <c r="BQ27" s="546"/>
      <c r="BR27" s="544"/>
      <c r="BS27" s="553"/>
      <c r="BT27" s="553"/>
      <c r="BU27" s="553"/>
      <c r="BV27" s="553"/>
      <c r="BW27" s="553"/>
      <c r="BX27" s="553"/>
      <c r="BY27" s="553"/>
      <c r="BZ27" s="544"/>
      <c r="CA27" s="544"/>
      <c r="CB27" s="553"/>
      <c r="CC27" s="553"/>
      <c r="CD27" s="553"/>
      <c r="CE27" s="546"/>
      <c r="CF27" s="544"/>
      <c r="CG27" s="546"/>
      <c r="CH27" s="544"/>
    </row>
    <row r="28" spans="1:86" ht="17" customHeight="1" thickBot="1" x14ac:dyDescent="0.25">
      <c r="A28" s="538"/>
      <c r="B28" s="595" t="s">
        <v>151</v>
      </c>
      <c r="C28" s="586" t="s">
        <v>226</v>
      </c>
      <c r="D28" s="589">
        <v>59.94</v>
      </c>
      <c r="E28" s="557">
        <v>10</v>
      </c>
      <c r="F28" s="362">
        <v>110</v>
      </c>
      <c r="G28" s="420">
        <f>'Anchor-LD'!L26</f>
        <v>12460.078100000001</v>
      </c>
      <c r="H28" s="295">
        <f>'Anchor-LD'!M26</f>
        <v>41.945424000000003</v>
      </c>
      <c r="I28" s="295">
        <f>'Anchor-LD'!N26</f>
        <v>47.452143999999997</v>
      </c>
      <c r="J28" s="295">
        <f>'Anchor-LD'!O26</f>
        <v>44.547283999999998</v>
      </c>
      <c r="K28" s="295">
        <f>(Summary!$C$63*H28+Summary!$C$64*I28+Summary!$C$65*J28)/Summary!$C$66</f>
        <v>43.296854000000003</v>
      </c>
      <c r="L28" s="295">
        <f>'Anchor-LD'!P26</f>
        <v>23.755116999999998</v>
      </c>
      <c r="M28" s="295">
        <f>'Anchor-LD'!Q26</f>
        <v>23.663640000000001</v>
      </c>
      <c r="N28" s="295">
        <f>'Anchor-LD'!R26</f>
        <v>96.418861000000007</v>
      </c>
      <c r="O28" s="295">
        <f>'Anchor-LD'!S26</f>
        <v>94.125457999999995</v>
      </c>
      <c r="P28" s="295">
        <f>'Anchor-LD'!T26</f>
        <v>45.687671999999999</v>
      </c>
      <c r="Q28" s="295">
        <f>'Anchor-LD'!U26</f>
        <v>41.327776999999998</v>
      </c>
      <c r="R28" s="295">
        <f>'Anchor-LD'!V26</f>
        <v>41.773265000000002</v>
      </c>
      <c r="S28" s="295">
        <f>'Anchor-LD'!W26</f>
        <v>47.408679999999997</v>
      </c>
      <c r="T28" s="295">
        <f>'Anchor-LD'!X26</f>
        <v>44.475949</v>
      </c>
      <c r="U28" s="295">
        <f>10*LOG10(1/((Summary!$C$80/10^(R28/10)+Summary!$C$81/10^(S28/10)+Summary!$C$82/10^(T28/10))/Summary!$C$83))</f>
        <v>42.733429632045429</v>
      </c>
      <c r="V28" s="295">
        <f>'Anchor-LD'!Y26</f>
        <v>0.25065500000000002</v>
      </c>
      <c r="W28" s="295">
        <f>'Anchor-LD'!Z26</f>
        <v>1718.2</v>
      </c>
      <c r="X28" s="295">
        <f>'Anchor-LD'!AA26</f>
        <v>2.1339999999999999</v>
      </c>
      <c r="Y28" s="357">
        <f>'Anchor-LD'!AB26</f>
        <v>7</v>
      </c>
      <c r="Z28" s="357">
        <f>'Anchor-LD'!AC26</f>
        <v>5</v>
      </c>
      <c r="AA28" s="295">
        <f t="shared" si="0"/>
        <v>0.4772777777777778</v>
      </c>
      <c r="AB28" s="462"/>
      <c r="AC28" s="167">
        <f>'Test-LD'!L26</f>
        <v>11304.535465000001</v>
      </c>
      <c r="AD28" s="167">
        <f>'Test-LD'!M26</f>
        <v>42.505215999999997</v>
      </c>
      <c r="AE28" s="167">
        <f>'Test-LD'!N26</f>
        <v>48.004655999999997</v>
      </c>
      <c r="AF28" s="167">
        <f>'Test-LD'!O26</f>
        <v>44.957970000000003</v>
      </c>
      <c r="AG28" s="167">
        <f>(Summary!$C$63*AD28+Summary!$C$64*AE28+Summary!$C$65*AF28)/Summary!$C$66</f>
        <v>43.83058166666666</v>
      </c>
      <c r="AH28" s="167">
        <f>'Test-LD'!P26</f>
        <v>24.204689999999999</v>
      </c>
      <c r="AI28" s="167">
        <f>'Test-LD'!Q26</f>
        <v>24.100750999999999</v>
      </c>
      <c r="AJ28" s="167">
        <f>'Test-LD'!R26</f>
        <v>96.700507000000002</v>
      </c>
      <c r="AK28" s="167">
        <f>'Test-LD'!S26</f>
        <v>94.661985999999999</v>
      </c>
      <c r="AL28" s="167">
        <f>'Test-LD'!T26</f>
        <v>46.371051999999999</v>
      </c>
      <c r="AM28" s="167">
        <f>'Test-LD'!U26</f>
        <v>41.737209</v>
      </c>
      <c r="AN28" s="167">
        <f>'Test-LD'!V26</f>
        <v>42.359496</v>
      </c>
      <c r="AO28" s="167">
        <f>'Test-LD'!W26</f>
        <v>47.974178000000002</v>
      </c>
      <c r="AP28" s="167">
        <f>'Test-LD'!X26</f>
        <v>44.907501000000003</v>
      </c>
      <c r="AQ28" s="167">
        <f>10*LOG10(1/((Summary!$C$80/10^(AN28/10)+Summary!$C$81/10^(AO28/10)+Summary!$C$82/10^(AP28/10))/Summary!$C$83))</f>
        <v>43.30095007354403</v>
      </c>
      <c r="AR28" s="167">
        <f>'Test-LD'!Y26</f>
        <v>0.192744</v>
      </c>
      <c r="AS28" s="167">
        <f>'Test-LD'!Z26</f>
        <v>108560.8</v>
      </c>
      <c r="AT28" s="295">
        <f>'Test-LD'!AA26</f>
        <v>4.3380999999999998</v>
      </c>
      <c r="AU28" s="357">
        <f>'Test-LD'!AB26</f>
        <v>7</v>
      </c>
      <c r="AV28" s="357">
        <f>'Test-LD'!AC26</f>
        <v>5</v>
      </c>
      <c r="AW28" s="395">
        <f t="shared" si="1"/>
        <v>30.155777777777779</v>
      </c>
      <c r="AX28" s="464">
        <f t="shared" si="2"/>
        <v>63.182865789780003</v>
      </c>
      <c r="AY28" s="293">
        <f t="shared" si="2"/>
        <v>2.0328491096532333</v>
      </c>
      <c r="AZ28" s="292">
        <f t="shared" si="2"/>
        <v>1</v>
      </c>
      <c r="BA28" s="344">
        <f t="shared" si="2"/>
        <v>1</v>
      </c>
      <c r="BB28" s="75"/>
      <c r="BC28" s="75"/>
      <c r="BD28" s="572" t="s">
        <v>39</v>
      </c>
      <c r="BE28" s="549">
        <f t="array" ref="BE28">bdRateExtend($G28:$G31,H28:H31,$AC28:$AC31,AD28:AD31)</f>
        <v>-0.26429582032962229</v>
      </c>
      <c r="BF28" s="551">
        <f t="array" ref="BF28">bdRateExtend($G28:$G33,H28:H33,$AC28:$AC33,AD28:AD33)</f>
        <v>-0.28012740324699992</v>
      </c>
      <c r="BG28" s="551">
        <f t="array" ref="BG28">bdRateExtend($G28:$G33,I28:I33,$AC28:$AC33,AE28:AE33)</f>
        <v>-0.39230730559949489</v>
      </c>
      <c r="BH28" s="551">
        <f t="array" ref="BH28">bdRateExtend($G28:$G33,J28:J33,$AC28:$AC33,AF28:AF33)</f>
        <v>-0.34761212087256055</v>
      </c>
      <c r="BI28" s="551">
        <f t="array" ref="BI28">bdRateExtend($G28:$G33,K28:K33,$AC28:$AC33,AG28:AG33)</f>
        <v>-0.30104164921759025</v>
      </c>
      <c r="BJ28" s="575">
        <f>(Summary!$C$94*BF28+Summary!$C$95*BG28+Summary!$C$96*BH28)/Summary!$C$97</f>
        <v>-0.28731398804612218</v>
      </c>
      <c r="BK28" s="551">
        <f t="array" ref="BK28">bdRateExtend($G28:$G31,L28:L31,$AC28:$AC31,AH28:AH31)</f>
        <v>-0.21343853259453671</v>
      </c>
      <c r="BL28" s="551">
        <f t="array" ref="BL28">bdRateExtend($G28:$G33,L28:L33,$AC28:$AC33,AH28:AH33)</f>
        <v>-0.2224008561647598</v>
      </c>
      <c r="BM28" s="551">
        <f t="array" ref="BM28">bdRateExtend($G28:$G31,M28:M31,$AC28:$AC31,AI28:AI31)</f>
        <v>-0.21664837916782398</v>
      </c>
      <c r="BN28" s="551">
        <f t="array" ref="BN28">bdRateExtend($G28:$G33,M28:M33,$AC28:$AC33,AI28:AI33)</f>
        <v>-0.22671011557011878</v>
      </c>
      <c r="BO28" s="548">
        <f t="array" ref="BO28">bdRateExtend($G28:$G31,N28:N31,$AC28:$AC31,AJ28:AJ31,"None", FALSE,1)</f>
        <v>-0.2420561070113656</v>
      </c>
      <c r="BP28" s="585">
        <f t="array" ref="BP28">bdRateExtend($G28:$G33,N28:N33,$AC28:$AC33,AJ28:AJ33,"None", FALSE,1)</f>
        <v>-0.25215121432221266</v>
      </c>
      <c r="BQ28" s="548">
        <f t="array" ref="BQ28">bdRateExtend($G28:$G31,O28:O31,$AC28:$AC31,AK28:AK31,"None", FALSE,1)</f>
        <v>-0.24816445688562372</v>
      </c>
      <c r="BR28" s="585">
        <f t="array" ref="BR28">bdRateExtend($G28:$G33,O28:O33,$AC28:$AC33,AK28:AK33,"None", FALSE,1)</f>
        <v>-0.25973231083817805</v>
      </c>
      <c r="BS28" s="551">
        <f t="array" ref="BS28">bdRateExtend($G28:$G31,P28:P31,$AC28:$AC31,AL28:AL31)</f>
        <v>-0.23693813392202845</v>
      </c>
      <c r="BT28" s="551">
        <f t="array" ref="BT28">bdRateExtend($G28:$G33,P28:P33,$AC28:$AC33,AL28:AL33)</f>
        <v>-0.24958658111032161</v>
      </c>
      <c r="BU28" s="551">
        <f t="array" ref="BU28">bdRateExtend($G28:$G31,Q28:Q31,$AC28:$AC31,AM28:AM31)</f>
        <v>-0.28828483130156024</v>
      </c>
      <c r="BV28" s="551">
        <f t="array" ref="BV28">bdRateExtend($G28:$G33,Q28:Q33,$AC28:$AC33,AM28:AM33)</f>
        <v>-0.29340239882199204</v>
      </c>
      <c r="BW28" s="551">
        <f t="array" ref="BW28">bdRateExtend($G28:$G31,R28:R31,$AC28:$AC31,AN28:AN31)</f>
        <v>-0.27066076303843967</v>
      </c>
      <c r="BX28" s="551">
        <f t="array" ref="BX28">bdRateExtend($G28:$G33,R28:R33,$AC28:$AC33,AN28:AN33)</f>
        <v>-0.28557238440934396</v>
      </c>
      <c r="BY28" s="551">
        <f t="array" ref="BY28">bdRateExtend($G28:$G33,S28:S33,$AC28:$AC33,AO28:AO33)</f>
        <v>-0.39330080934004552</v>
      </c>
      <c r="BZ28" s="555">
        <f t="array" ref="BZ28">bdRateExtend($G28:$G33,T28:T33,$AC28:$AC33,AP28:AP33)</f>
        <v>-0.34998109666945487</v>
      </c>
      <c r="CA28" s="555">
        <f t="array" ref="CA28">bdRateExtend($G28:$G33,U28:U33,$AC28:$AC33,AQ28:AQ33)</f>
        <v>-0.29060933875589312</v>
      </c>
      <c r="CB28" s="575">
        <f>(Summary!$C$108*BX28+Summary!$C$109*BY28+Summary!$C$110*BZ28)/Summary!$C$111</f>
        <v>-0.29245786989697647</v>
      </c>
      <c r="CC28" s="593">
        <f t="array" ref="CC28">bdCAMBIExtend($G28:$G31,V28:V31,$AC28:$AC31,AR28:AR31)</f>
        <v>-5.6524539977036839E-2</v>
      </c>
      <c r="CD28" s="578">
        <f t="array" ref="CD28">bdCAMBIExtend($G28:$G33,V28:V33,$AC28:$AC33,AR28:AR33)</f>
        <v>-1.0361664085177209E-2</v>
      </c>
      <c r="CE28" s="547">
        <f t="array" ref="CE28">testVMAFRange($G28:$G31,N28:N31,$AC28:$AC31,AJ28:AJ31)</f>
        <v>0</v>
      </c>
      <c r="CF28" s="543">
        <f t="array" ref="CF28">testVMAFRange($G28:$G33,N28:N33,$AC28:$AC33,AJ28:AJ33)</f>
        <v>0</v>
      </c>
      <c r="CG28" s="547">
        <f t="array" ref="CG28">testVMAFRange($G28:$G31,O28:O31,$AC28:$AC31,AK28:AK31)</f>
        <v>0</v>
      </c>
      <c r="CH28" s="543">
        <f t="array" ref="CH28">testVMAFRange($G28:$G33,O28:O33,$AC28:$AC33,AK28:AK33)</f>
        <v>0</v>
      </c>
    </row>
    <row r="29" spans="1:86" ht="17" customHeight="1" x14ac:dyDescent="0.2">
      <c r="A29" s="538"/>
      <c r="B29" s="566"/>
      <c r="C29" s="485"/>
      <c r="D29" s="590"/>
      <c r="E29" s="558"/>
      <c r="F29" s="362">
        <v>135</v>
      </c>
      <c r="G29" s="420">
        <f>'Anchor-LD'!L27</f>
        <v>4809.6049000000003</v>
      </c>
      <c r="H29" s="295">
        <f>'Anchor-LD'!M27</f>
        <v>38.414763000000001</v>
      </c>
      <c r="I29" s="295">
        <f>'Anchor-LD'!N27</f>
        <v>46.059634000000003</v>
      </c>
      <c r="J29" s="295">
        <f>'Anchor-LD'!O27</f>
        <v>43.266489</v>
      </c>
      <c r="K29" s="295">
        <f>(Summary!$C$63*H29+Summary!$C$64*I29+Summary!$C$65*J29)/Summary!$C$66</f>
        <v>40.497529166666666</v>
      </c>
      <c r="L29" s="295">
        <f>'Anchor-LD'!P27</f>
        <v>19.667551</v>
      </c>
      <c r="M29" s="295">
        <f>'Anchor-LD'!Q27</f>
        <v>19.828713</v>
      </c>
      <c r="N29" s="295">
        <f>'Anchor-LD'!R27</f>
        <v>90.028581000000003</v>
      </c>
      <c r="O29" s="295">
        <f>'Anchor-LD'!S27</f>
        <v>87.435967000000005</v>
      </c>
      <c r="P29" s="295">
        <f>'Anchor-LD'!T27</f>
        <v>40.182264000000004</v>
      </c>
      <c r="Q29" s="295">
        <f>'Anchor-LD'!U27</f>
        <v>39.345902000000002</v>
      </c>
      <c r="R29" s="295">
        <f>'Anchor-LD'!V27</f>
        <v>38.292853000000001</v>
      </c>
      <c r="S29" s="295">
        <f>'Anchor-LD'!W27</f>
        <v>46.036029999999997</v>
      </c>
      <c r="T29" s="295">
        <f>'Anchor-LD'!X27</f>
        <v>43.239776999999997</v>
      </c>
      <c r="U29" s="295">
        <f>10*LOG10(1/((Summary!$C$80/10^(R29/10)+Summary!$C$81/10^(S29/10)+Summary!$C$82/10^(T29/10))/Summary!$C$83))</f>
        <v>39.55358492955849</v>
      </c>
      <c r="V29" s="295">
        <f>'Anchor-LD'!Y27</f>
        <v>0.37628899999999998</v>
      </c>
      <c r="W29" s="295">
        <f>'Anchor-LD'!Z27</f>
        <v>1325.3</v>
      </c>
      <c r="X29" s="295">
        <f>'Anchor-LD'!AA27</f>
        <v>1.3897999999999999</v>
      </c>
      <c r="Y29" s="357">
        <f>'Anchor-LD'!AB27</f>
        <v>7</v>
      </c>
      <c r="Z29" s="357">
        <f>'Anchor-LD'!AC27</f>
        <v>5</v>
      </c>
      <c r="AA29" s="295">
        <f t="shared" si="0"/>
        <v>0.36813888888888885</v>
      </c>
      <c r="AB29" s="462"/>
      <c r="AC29" s="167">
        <f>'Test-LD'!L27</f>
        <v>4329.1544819999999</v>
      </c>
      <c r="AD29" s="167">
        <f>'Test-LD'!M27</f>
        <v>39.056704000000003</v>
      </c>
      <c r="AE29" s="167">
        <f>'Test-LD'!N27</f>
        <v>46.757286000000001</v>
      </c>
      <c r="AF29" s="167">
        <f>'Test-LD'!O27</f>
        <v>43.753002000000002</v>
      </c>
      <c r="AG29" s="167">
        <f>(Summary!$C$63*AD29+Summary!$C$64*AE29+Summary!$C$65*AF29)/Summary!$C$66</f>
        <v>41.122850666666672</v>
      </c>
      <c r="AH29" s="167">
        <f>'Test-LD'!P27</f>
        <v>20.201124</v>
      </c>
      <c r="AI29" s="167">
        <f>'Test-LD'!Q27</f>
        <v>20.347111000000002</v>
      </c>
      <c r="AJ29" s="167">
        <f>'Test-LD'!R27</f>
        <v>91.163379000000006</v>
      </c>
      <c r="AK29" s="167">
        <f>'Test-LD'!S27</f>
        <v>88.738983000000005</v>
      </c>
      <c r="AL29" s="167">
        <f>'Test-LD'!T27</f>
        <v>41.007860000000001</v>
      </c>
      <c r="AM29" s="167">
        <f>'Test-LD'!U27</f>
        <v>39.828311999999997</v>
      </c>
      <c r="AN29" s="167">
        <f>'Test-LD'!V27</f>
        <v>38.956615999999997</v>
      </c>
      <c r="AO29" s="167">
        <f>'Test-LD'!W27</f>
        <v>46.737862999999997</v>
      </c>
      <c r="AP29" s="167">
        <f>'Test-LD'!X27</f>
        <v>43.732140000000001</v>
      </c>
      <c r="AQ29" s="167">
        <f>10*LOG10(1/((Summary!$C$80/10^(AN29/10)+Summary!$C$81/10^(AO29/10)+Summary!$C$82/10^(AP29/10))/Summary!$C$83))</f>
        <v>40.206312751728092</v>
      </c>
      <c r="AR29" s="167">
        <f>'Test-LD'!Y27</f>
        <v>0.32353199999999999</v>
      </c>
      <c r="AS29" s="167">
        <f>'Test-LD'!Z27</f>
        <v>69015.7</v>
      </c>
      <c r="AT29" s="295">
        <f>'Test-LD'!AA27</f>
        <v>3.0876000000000001</v>
      </c>
      <c r="AU29" s="357">
        <f>'Test-LD'!AB27</f>
        <v>7</v>
      </c>
      <c r="AV29" s="357">
        <f>'Test-LD'!AC27</f>
        <v>5</v>
      </c>
      <c r="AW29" s="395">
        <f t="shared" si="1"/>
        <v>19.171027777777777</v>
      </c>
      <c r="AX29" s="465">
        <f t="shared" si="2"/>
        <v>52.075530068663696</v>
      </c>
      <c r="AY29" s="298">
        <f t="shared" si="2"/>
        <v>2.2216146208087495</v>
      </c>
      <c r="AZ29" s="297">
        <f t="shared" si="2"/>
        <v>1</v>
      </c>
      <c r="BA29" s="345">
        <f t="shared" si="2"/>
        <v>1</v>
      </c>
      <c r="BB29" s="75"/>
      <c r="BC29" s="75"/>
      <c r="BD29" s="565"/>
      <c r="BE29" s="550"/>
      <c r="BF29" s="552"/>
      <c r="BG29" s="552"/>
      <c r="BH29" s="552"/>
      <c r="BI29" s="552"/>
      <c r="BJ29" s="552"/>
      <c r="BK29" s="553"/>
      <c r="BL29" s="552"/>
      <c r="BM29" s="553"/>
      <c r="BN29" s="552"/>
      <c r="BO29" s="546"/>
      <c r="BP29" s="541"/>
      <c r="BQ29" s="546"/>
      <c r="BR29" s="541"/>
      <c r="BS29" s="553"/>
      <c r="BT29" s="552"/>
      <c r="BU29" s="553"/>
      <c r="BV29" s="552"/>
      <c r="BW29" s="553"/>
      <c r="BX29" s="552"/>
      <c r="BY29" s="552"/>
      <c r="BZ29" s="541"/>
      <c r="CA29" s="541"/>
      <c r="CB29" s="552"/>
      <c r="CC29" s="550"/>
      <c r="CD29" s="541"/>
      <c r="CE29" s="546"/>
      <c r="CF29" s="541"/>
      <c r="CG29" s="546"/>
      <c r="CH29" s="541"/>
    </row>
    <row r="30" spans="1:86" ht="17" customHeight="1" x14ac:dyDescent="0.2">
      <c r="A30" s="538"/>
      <c r="B30" s="566"/>
      <c r="C30" s="485"/>
      <c r="D30" s="590"/>
      <c r="E30" s="558"/>
      <c r="F30" s="362">
        <v>160</v>
      </c>
      <c r="G30" s="420">
        <f>'Anchor-LD'!L28</f>
        <v>1864.0559000000001</v>
      </c>
      <c r="H30" s="295">
        <f>'Anchor-LD'!M28</f>
        <v>35.156416</v>
      </c>
      <c r="I30" s="295">
        <f>'Anchor-LD'!N28</f>
        <v>44.495058999999998</v>
      </c>
      <c r="J30" s="295">
        <f>'Anchor-LD'!O28</f>
        <v>41.832856</v>
      </c>
      <c r="K30" s="295">
        <f>(Summary!$C$63*H30+Summary!$C$64*I30+Summary!$C$65*J30)/Summary!$C$66</f>
        <v>37.825596499999996</v>
      </c>
      <c r="L30" s="295">
        <f>'Anchor-LD'!P28</f>
        <v>15.933494</v>
      </c>
      <c r="M30" s="295">
        <f>'Anchor-LD'!Q28</f>
        <v>16.253784</v>
      </c>
      <c r="N30" s="295">
        <f>'Anchor-LD'!R28</f>
        <v>78.640244999999993</v>
      </c>
      <c r="O30" s="295">
        <f>'Anchor-LD'!S28</f>
        <v>75.973635999999999</v>
      </c>
      <c r="P30" s="295">
        <f>'Anchor-LD'!T28</f>
        <v>35.216290999999998</v>
      </c>
      <c r="Q30" s="295">
        <f>'Anchor-LD'!U28</f>
        <v>37.207521999999997</v>
      </c>
      <c r="R30" s="295">
        <f>'Anchor-LD'!V28</f>
        <v>35.070475000000002</v>
      </c>
      <c r="S30" s="295">
        <f>'Anchor-LD'!W28</f>
        <v>44.478610000000003</v>
      </c>
      <c r="T30" s="295">
        <f>'Anchor-LD'!X28</f>
        <v>41.816360000000003</v>
      </c>
      <c r="U30" s="295">
        <f>10*LOG10(1/((Summary!$C$80/10^(R30/10)+Summary!$C$81/10^(S30/10)+Summary!$C$82/10^(T30/10))/Summary!$C$83))</f>
        <v>36.490972017239358</v>
      </c>
      <c r="V30" s="295">
        <f>'Anchor-LD'!Y28</f>
        <v>0.52198599999999995</v>
      </c>
      <c r="W30" s="295">
        <f>'Anchor-LD'!Z28</f>
        <v>865.3</v>
      </c>
      <c r="X30" s="295">
        <f>'Anchor-LD'!AA28</f>
        <v>1.0114000000000001</v>
      </c>
      <c r="Y30" s="357">
        <f>'Anchor-LD'!AB28</f>
        <v>6</v>
      </c>
      <c r="Z30" s="357">
        <f>'Anchor-LD'!AC28</f>
        <v>5</v>
      </c>
      <c r="AA30" s="295">
        <f t="shared" si="0"/>
        <v>0.24036111111111111</v>
      </c>
      <c r="AB30" s="462"/>
      <c r="AC30" s="167">
        <f>'Test-LD'!L28</f>
        <v>1640.003633</v>
      </c>
      <c r="AD30" s="167">
        <f>'Test-LD'!M28</f>
        <v>35.819640999999997</v>
      </c>
      <c r="AE30" s="167">
        <f>'Test-LD'!N28</f>
        <v>45.222337000000003</v>
      </c>
      <c r="AF30" s="167">
        <f>'Test-LD'!O28</f>
        <v>42.340722999999997</v>
      </c>
      <c r="AG30" s="167">
        <f>(Summary!$C$63*AD30+Summary!$C$64*AE30+Summary!$C$65*AF30)/Summary!$C$66</f>
        <v>38.473604000000002</v>
      </c>
      <c r="AH30" s="167">
        <f>'Test-LD'!P28</f>
        <v>16.412030000000001</v>
      </c>
      <c r="AI30" s="167">
        <f>'Test-LD'!Q28</f>
        <v>16.721236999999999</v>
      </c>
      <c r="AJ30" s="167">
        <f>'Test-LD'!R28</f>
        <v>80.939569000000006</v>
      </c>
      <c r="AK30" s="167">
        <f>'Test-LD'!S28</f>
        <v>78.300077999999999</v>
      </c>
      <c r="AL30" s="167">
        <f>'Test-LD'!T28</f>
        <v>36.018003</v>
      </c>
      <c r="AM30" s="167">
        <f>'Test-LD'!U28</f>
        <v>37.711243000000003</v>
      </c>
      <c r="AN30" s="167">
        <f>'Test-LD'!V28</f>
        <v>35.755105</v>
      </c>
      <c r="AO30" s="167">
        <f>'Test-LD'!W28</f>
        <v>45.203682000000001</v>
      </c>
      <c r="AP30" s="167">
        <f>'Test-LD'!X28</f>
        <v>42.324381000000002</v>
      </c>
      <c r="AQ30" s="167">
        <f>10*LOG10(1/((Summary!$C$80/10^(AN30/10)+Summary!$C$81/10^(AO30/10)+Summary!$C$82/10^(AP30/10))/Summary!$C$83))</f>
        <v>37.167861058264783</v>
      </c>
      <c r="AR30" s="167">
        <f>'Test-LD'!Y28</f>
        <v>0.49279000000000001</v>
      </c>
      <c r="AS30" s="167">
        <f>'Test-LD'!Z28</f>
        <v>46505.3</v>
      </c>
      <c r="AT30" s="295">
        <f>'Test-LD'!AA28</f>
        <v>2.5230999999999999</v>
      </c>
      <c r="AU30" s="357">
        <f>'Test-LD'!AB28</f>
        <v>6</v>
      </c>
      <c r="AV30" s="357">
        <f>'Test-LD'!AC28</f>
        <v>5</v>
      </c>
      <c r="AW30" s="395">
        <f t="shared" si="1"/>
        <v>12.91813888888889</v>
      </c>
      <c r="AX30" s="465">
        <f t="shared" si="2"/>
        <v>53.74471281636427</v>
      </c>
      <c r="AY30" s="298">
        <f t="shared" si="2"/>
        <v>2.4946608661261616</v>
      </c>
      <c r="AZ30" s="297">
        <f t="shared" si="2"/>
        <v>1</v>
      </c>
      <c r="BA30" s="345">
        <f t="shared" si="2"/>
        <v>1</v>
      </c>
      <c r="BB30" s="75"/>
      <c r="BC30" s="75"/>
      <c r="BD30" s="573" t="s">
        <v>147</v>
      </c>
      <c r="BE30" s="549">
        <f t="array" ref="BE30">bdRateExtend($G29:$G32,H29:H32,$AC29:$AC32,AD29:AD32)</f>
        <v>-0.29142159514383192</v>
      </c>
      <c r="BF30" s="552"/>
      <c r="BG30" s="552"/>
      <c r="BH30" s="552"/>
      <c r="BI30" s="552"/>
      <c r="BJ30" s="552"/>
      <c r="BK30" s="551">
        <f t="array" ref="BK30">bdRateExtend($G29:$G32,L29:L32,$AC29:$AC32,AH29:AH32)</f>
        <v>-0.22585036313776152</v>
      </c>
      <c r="BL30" s="552"/>
      <c r="BM30" s="551">
        <f t="array" ref="BM30">bdRateExtend($G29:$G32,M29:M32,$AC29:$AC32,AI29:AI32)</f>
        <v>-0.23018725053631417</v>
      </c>
      <c r="BN30" s="552"/>
      <c r="BO30" s="545">
        <f t="array" ref="BO30">bdRateExtend($G29:$G32,N29:N32,$AC29:$AC32,AJ29:AJ32,"None", FALSE,1)</f>
        <v>-0.25918807260632115</v>
      </c>
      <c r="BP30" s="541"/>
      <c r="BQ30" s="545">
        <f t="array" ref="BQ30">bdRateExtend($G29:$G32,O29:O32,$AC29:$AC32,AK29:AK32,"None", FALSE,1)</f>
        <v>-0.26534704717229141</v>
      </c>
      <c r="BR30" s="541"/>
      <c r="BS30" s="551">
        <f t="array" ref="BS30">bdRateExtend($G29:$G32,P29:P32,$AC29:$AC32,AL29:AL32)</f>
        <v>-0.26044539645181308</v>
      </c>
      <c r="BT30" s="552"/>
      <c r="BU30" s="551">
        <f t="array" ref="BU30">bdRateExtend($G29:$G32,Q29:Q32,$AC29:$AC32,AM29:AM32)</f>
        <v>-0.29663953861024783</v>
      </c>
      <c r="BV30" s="552"/>
      <c r="BW30" s="551">
        <f t="array" ref="BW30">bdRateExtend($G29:$G32,R29:R32,$AC29:$AC32,AN29:AN32)</f>
        <v>-0.29698777286468325</v>
      </c>
      <c r="BX30" s="552"/>
      <c r="BY30" s="552"/>
      <c r="BZ30" s="541"/>
      <c r="CA30" s="541"/>
      <c r="CB30" s="552"/>
      <c r="CC30" s="560">
        <f t="array" ref="CC30">bdCAMBIExtend($G29:$G32,V29:V32,$AC29:$AC32,AR29:AR32)</f>
        <v>-2.0335703138929771E-2</v>
      </c>
      <c r="CD30" s="541"/>
      <c r="CE30" s="554">
        <f t="array" ref="CE30">testVMAFRange($G29:$G32,N29:N32,$AC29:$AC32,AJ29:AJ32)</f>
        <v>0</v>
      </c>
      <c r="CF30" s="541"/>
      <c r="CG30" s="554">
        <f t="array" ref="CG30">testVMAFRange($G29:$G32,O29:O32,$AC29:$AC32,AK29:AK32)</f>
        <v>0</v>
      </c>
      <c r="CH30" s="541"/>
    </row>
    <row r="31" spans="1:86" ht="17" customHeight="1" x14ac:dyDescent="0.2">
      <c r="A31" s="538"/>
      <c r="B31" s="566"/>
      <c r="C31" s="485"/>
      <c r="D31" s="590"/>
      <c r="E31" s="558"/>
      <c r="F31" s="362">
        <v>185</v>
      </c>
      <c r="G31" s="420">
        <f>'Anchor-LD'!L29</f>
        <v>684.90060000000005</v>
      </c>
      <c r="H31" s="295">
        <f>'Anchor-LD'!M29</f>
        <v>32.154991000000003</v>
      </c>
      <c r="I31" s="295">
        <f>'Anchor-LD'!N29</f>
        <v>42.889436000000003</v>
      </c>
      <c r="J31" s="295">
        <f>'Anchor-LD'!O29</f>
        <v>40.267963000000002</v>
      </c>
      <c r="K31" s="295">
        <f>(Summary!$C$63*H31+Summary!$C$64*I31+Summary!$C$65*J31)/Summary!$C$66</f>
        <v>35.296227166666675</v>
      </c>
      <c r="L31" s="295">
        <f>'Anchor-LD'!P29</f>
        <v>12.365612</v>
      </c>
      <c r="M31" s="295">
        <f>'Anchor-LD'!Q29</f>
        <v>12.896754</v>
      </c>
      <c r="N31" s="295">
        <f>'Anchor-LD'!R29</f>
        <v>62.027976000000002</v>
      </c>
      <c r="O31" s="295">
        <f>'Anchor-LD'!S29</f>
        <v>59.383577000000002</v>
      </c>
      <c r="P31" s="295">
        <f>'Anchor-LD'!T29</f>
        <v>30.885507</v>
      </c>
      <c r="Q31" s="295">
        <f>'Anchor-LD'!U29</f>
        <v>35.004178000000003</v>
      </c>
      <c r="R31" s="295">
        <f>'Anchor-LD'!V29</f>
        <v>32.090938000000001</v>
      </c>
      <c r="S31" s="295">
        <f>'Anchor-LD'!W29</f>
        <v>42.878055000000003</v>
      </c>
      <c r="T31" s="295">
        <f>'Anchor-LD'!X29</f>
        <v>40.257427</v>
      </c>
      <c r="U31" s="295">
        <f>10*LOG10(1/((Summary!$C$80/10^(R31/10)+Summary!$C$81/10^(S31/10)+Summary!$C$82/10^(T31/10))/Summary!$C$83))</f>
        <v>33.602940186334251</v>
      </c>
      <c r="V31" s="295">
        <f>'Anchor-LD'!Y29</f>
        <v>0.66847199999999996</v>
      </c>
      <c r="W31" s="295">
        <f>'Anchor-LD'!Z29</f>
        <v>488.3</v>
      </c>
      <c r="X31" s="295">
        <f>'Anchor-LD'!AA29</f>
        <v>0.55769999999999997</v>
      </c>
      <c r="Y31" s="357">
        <f>'Anchor-LD'!AB29</f>
        <v>5</v>
      </c>
      <c r="Z31" s="357">
        <f>'Anchor-LD'!AC29</f>
        <v>5</v>
      </c>
      <c r="AA31" s="295">
        <f t="shared" si="0"/>
        <v>0.13563888888888889</v>
      </c>
      <c r="AB31" s="462"/>
      <c r="AC31" s="167">
        <f>'Test-LD'!L29</f>
        <v>607.27635999999995</v>
      </c>
      <c r="AD31" s="167">
        <f>'Test-LD'!M29</f>
        <v>32.837497999999997</v>
      </c>
      <c r="AE31" s="167">
        <f>'Test-LD'!N29</f>
        <v>43.578643999999997</v>
      </c>
      <c r="AF31" s="167">
        <f>'Test-LD'!O29</f>
        <v>40.800151999999997</v>
      </c>
      <c r="AG31" s="167">
        <f>(Summary!$C$63*AD31+Summary!$C$64*AE31+Summary!$C$65*AF31)/Summary!$C$66</f>
        <v>35.954797999999997</v>
      </c>
      <c r="AH31" s="167">
        <f>'Test-LD'!P29</f>
        <v>12.806302000000001</v>
      </c>
      <c r="AI31" s="167">
        <f>'Test-LD'!Q29</f>
        <v>13.335324</v>
      </c>
      <c r="AJ31" s="167">
        <f>'Test-LD'!R29</f>
        <v>65.430667</v>
      </c>
      <c r="AK31" s="167">
        <f>'Test-LD'!S29</f>
        <v>62.942948999999999</v>
      </c>
      <c r="AL31" s="167">
        <f>'Test-LD'!T29</f>
        <v>31.666606999999999</v>
      </c>
      <c r="AM31" s="167">
        <f>'Test-LD'!U29</f>
        <v>35.500439999999998</v>
      </c>
      <c r="AN31" s="167">
        <f>'Test-LD'!V29</f>
        <v>32.790284</v>
      </c>
      <c r="AO31" s="167">
        <f>'Test-LD'!W29</f>
        <v>43.564259999999997</v>
      </c>
      <c r="AP31" s="167">
        <f>'Test-LD'!X29</f>
        <v>40.789594000000001</v>
      </c>
      <c r="AQ31" s="167">
        <f>10*LOG10(1/((Summary!$C$80/10^(AN31/10)+Summary!$C$81/10^(AO31/10)+Summary!$C$82/10^(AP31/10))/Summary!$C$83))</f>
        <v>34.295894537708719</v>
      </c>
      <c r="AR31" s="167">
        <f>'Test-LD'!Y29</f>
        <v>0.65522599999999998</v>
      </c>
      <c r="AS31" s="167">
        <f>'Test-LD'!Z29</f>
        <v>20347.5</v>
      </c>
      <c r="AT31" s="295">
        <f>'Test-LD'!AA29</f>
        <v>1.7642</v>
      </c>
      <c r="AU31" s="357">
        <f>'Test-LD'!AB29</f>
        <v>5</v>
      </c>
      <c r="AV31" s="357">
        <f>'Test-LD'!AC29</f>
        <v>5</v>
      </c>
      <c r="AW31" s="395">
        <f t="shared" si="1"/>
        <v>5.6520833333333336</v>
      </c>
      <c r="AX31" s="465">
        <f t="shared" si="2"/>
        <v>41.67007986893303</v>
      </c>
      <c r="AY31" s="298">
        <f t="shared" si="2"/>
        <v>3.1633494710417787</v>
      </c>
      <c r="AZ31" s="297">
        <f t="shared" si="2"/>
        <v>1</v>
      </c>
      <c r="BA31" s="345">
        <f t="shared" si="2"/>
        <v>1</v>
      </c>
      <c r="BB31" s="75"/>
      <c r="BC31" s="75"/>
      <c r="BD31" s="565"/>
      <c r="BE31" s="550"/>
      <c r="BF31" s="552"/>
      <c r="BG31" s="552"/>
      <c r="BH31" s="552"/>
      <c r="BI31" s="552"/>
      <c r="BJ31" s="552"/>
      <c r="BK31" s="553"/>
      <c r="BL31" s="552"/>
      <c r="BM31" s="553"/>
      <c r="BN31" s="552"/>
      <c r="BO31" s="546"/>
      <c r="BP31" s="541"/>
      <c r="BQ31" s="546"/>
      <c r="BR31" s="541"/>
      <c r="BS31" s="553"/>
      <c r="BT31" s="552"/>
      <c r="BU31" s="553"/>
      <c r="BV31" s="552"/>
      <c r="BW31" s="553"/>
      <c r="BX31" s="552"/>
      <c r="BY31" s="552"/>
      <c r="BZ31" s="541"/>
      <c r="CA31" s="541"/>
      <c r="CB31" s="552"/>
      <c r="CC31" s="550"/>
      <c r="CD31" s="541"/>
      <c r="CE31" s="546"/>
      <c r="CF31" s="541"/>
      <c r="CG31" s="546"/>
      <c r="CH31" s="541"/>
    </row>
    <row r="32" spans="1:86" ht="17" customHeight="1" thickBot="1" x14ac:dyDescent="0.25">
      <c r="A32" s="538"/>
      <c r="B32" s="566"/>
      <c r="C32" s="485"/>
      <c r="D32" s="590"/>
      <c r="E32" s="558"/>
      <c r="F32" s="362">
        <v>210</v>
      </c>
      <c r="G32" s="420">
        <f>'Anchor-LD'!L30</f>
        <v>247.0984</v>
      </c>
      <c r="H32" s="295">
        <f>'Anchor-LD'!M30</f>
        <v>29.499642000000001</v>
      </c>
      <c r="I32" s="295">
        <f>'Anchor-LD'!N30</f>
        <v>41.192030000000003</v>
      </c>
      <c r="J32" s="295">
        <f>'Anchor-LD'!O30</f>
        <v>38.531981000000002</v>
      </c>
      <c r="K32" s="295">
        <f>(Summary!$C$63*H32+Summary!$C$64*I32+Summary!$C$65*J32)/Summary!$C$66</f>
        <v>32.953763166666668</v>
      </c>
      <c r="L32" s="295">
        <f>'Anchor-LD'!P30</f>
        <v>9.4723269999999999</v>
      </c>
      <c r="M32" s="295">
        <f>'Anchor-LD'!Q30</f>
        <v>10.129037</v>
      </c>
      <c r="N32" s="295">
        <f>'Anchor-LD'!R30</f>
        <v>42.188831999999998</v>
      </c>
      <c r="O32" s="295">
        <f>'Anchor-LD'!S30</f>
        <v>39.998393</v>
      </c>
      <c r="P32" s="295">
        <f>'Anchor-LD'!T30</f>
        <v>27.289622999999999</v>
      </c>
      <c r="Q32" s="295">
        <f>'Anchor-LD'!U30</f>
        <v>32.796419999999998</v>
      </c>
      <c r="R32" s="295">
        <f>'Anchor-LD'!V30</f>
        <v>29.446162000000001</v>
      </c>
      <c r="S32" s="295">
        <f>'Anchor-LD'!W30</f>
        <v>41.185496999999998</v>
      </c>
      <c r="T32" s="295">
        <f>'Anchor-LD'!X30</f>
        <v>38.525936000000002</v>
      </c>
      <c r="U32" s="295">
        <f>10*LOG10(1/((Summary!$C$80/10^(R32/10)+Summary!$C$81/10^(S32/10)+Summary!$C$82/10^(T32/10))/Summary!$C$83))</f>
        <v>31.004912526817414</v>
      </c>
      <c r="V32" s="295">
        <f>'Anchor-LD'!Y30</f>
        <v>0.64567300000000005</v>
      </c>
      <c r="W32" s="295">
        <f>'Anchor-LD'!Z30</f>
        <v>268.7</v>
      </c>
      <c r="X32" s="295">
        <f>'Anchor-LD'!AA30</f>
        <v>0.50660000000000005</v>
      </c>
      <c r="Y32" s="357">
        <f>'Anchor-LD'!AB30</f>
        <v>4</v>
      </c>
      <c r="Z32" s="357">
        <f>'Anchor-LD'!AC30</f>
        <v>5</v>
      </c>
      <c r="AA32" s="295">
        <f t="shared" si="0"/>
        <v>7.463888888888888E-2</v>
      </c>
      <c r="AB32" s="462"/>
      <c r="AC32" s="167">
        <f>'Test-LD'!L30</f>
        <v>217.17918399999999</v>
      </c>
      <c r="AD32" s="167">
        <f>'Test-LD'!M30</f>
        <v>30.126583</v>
      </c>
      <c r="AE32" s="167">
        <f>'Test-LD'!N30</f>
        <v>41.751569000000003</v>
      </c>
      <c r="AF32" s="167">
        <f>'Test-LD'!O30</f>
        <v>38.999442999999999</v>
      </c>
      <c r="AG32" s="167">
        <f>(Summary!$C$63*AD32+Summary!$C$64*AE32+Summary!$C$65*AF32)/Summary!$C$66</f>
        <v>33.542890666666665</v>
      </c>
      <c r="AH32" s="167">
        <f>'Test-LD'!P30</f>
        <v>9.8715770000000003</v>
      </c>
      <c r="AI32" s="167">
        <f>'Test-LD'!Q30</f>
        <v>10.546295000000001</v>
      </c>
      <c r="AJ32" s="167">
        <f>'Test-LD'!R30</f>
        <v>45.75132</v>
      </c>
      <c r="AK32" s="167">
        <f>'Test-LD'!S30</f>
        <v>43.684378000000002</v>
      </c>
      <c r="AL32" s="167">
        <f>'Test-LD'!T30</f>
        <v>27.949925</v>
      </c>
      <c r="AM32" s="167">
        <f>'Test-LD'!U30</f>
        <v>33.332576000000003</v>
      </c>
      <c r="AN32" s="167">
        <f>'Test-LD'!V30</f>
        <v>30.084479000000002</v>
      </c>
      <c r="AO32" s="167">
        <f>'Test-LD'!W30</f>
        <v>41.744888000000003</v>
      </c>
      <c r="AP32" s="167">
        <f>'Test-LD'!X30</f>
        <v>38.994152999999997</v>
      </c>
      <c r="AQ32" s="167">
        <f>10*LOG10(1/((Summary!$C$80/10^(AN32/10)+Summary!$C$81/10^(AO32/10)+Summary!$C$82/10^(AP32/10))/Summary!$C$83))</f>
        <v>31.636844205914464</v>
      </c>
      <c r="AR32" s="167">
        <f>'Test-LD'!Y30</f>
        <v>0.74997499999999995</v>
      </c>
      <c r="AS32" s="167">
        <f>'Test-LD'!Z30</f>
        <v>6792.2</v>
      </c>
      <c r="AT32" s="295">
        <f>'Test-LD'!AA30</f>
        <v>1.4428000000000001</v>
      </c>
      <c r="AU32" s="357">
        <f>'Test-LD'!AB30</f>
        <v>4</v>
      </c>
      <c r="AV32" s="357">
        <f>'Test-LD'!AC30</f>
        <v>5</v>
      </c>
      <c r="AW32" s="395">
        <f t="shared" si="1"/>
        <v>1.8867222222222222</v>
      </c>
      <c r="AX32" s="465">
        <f t="shared" si="2"/>
        <v>25.278005210271679</v>
      </c>
      <c r="AY32" s="298">
        <f t="shared" si="2"/>
        <v>2.8480063166206078</v>
      </c>
      <c r="AZ32" s="297">
        <f t="shared" si="2"/>
        <v>1</v>
      </c>
      <c r="BA32" s="345">
        <f t="shared" si="2"/>
        <v>1</v>
      </c>
      <c r="BB32" s="75"/>
      <c r="BC32" s="75"/>
      <c r="BD32" s="574" t="s">
        <v>46</v>
      </c>
      <c r="BE32" s="549">
        <f t="array" ref="BE32">bdRateExtend($G30:$G33,H30:H33,$AC30:$AC33,AD30:AD33)</f>
        <v>-0.30354328808706632</v>
      </c>
      <c r="BF32" s="552"/>
      <c r="BG32" s="552"/>
      <c r="BH32" s="552"/>
      <c r="BI32" s="552"/>
      <c r="BJ32" s="552"/>
      <c r="BK32" s="551">
        <f t="array" ref="BK32">bdRateExtend($G30:$G33,L30:L33,$AC30:$AC33,AH30:AH33)</f>
        <v>-0.23441434465741517</v>
      </c>
      <c r="BL32" s="552"/>
      <c r="BM32" s="551">
        <f t="array" ref="BM32">bdRateExtend($G30:$G33,M30:M33,$AC30:$AC33,AI30:AI33)</f>
        <v>-0.23985663832281745</v>
      </c>
      <c r="BN32" s="552"/>
      <c r="BO32" s="545">
        <f t="array" ref="BO32">bdRateExtend($G30:$G33,N30:N33,$AC30:$AC33,AJ30:AJ33,"None", FALSE,1)</f>
        <v>-0.26159950188377079</v>
      </c>
      <c r="BP32" s="541"/>
      <c r="BQ32" s="545">
        <f t="array" ref="BQ32">bdRateExtend($G30:$G33,O30:O33,$AC30:$AC33,AK30:AK33,"None", FALSE,1)</f>
        <v>-0.26926308768828111</v>
      </c>
      <c r="BR32" s="541"/>
      <c r="BS32" s="551">
        <f t="array" ref="BS32">bdRateExtend($G30:$G33,P30:P33,$AC30:$AC33,AL30:AL33)</f>
        <v>-0.27157522382200994</v>
      </c>
      <c r="BT32" s="552"/>
      <c r="BU32" s="551">
        <f t="array" ref="BU32">bdRateExtend($G30:$G33,Q30:Q33,$AC30:$AC33,AM30:AM33)</f>
        <v>-0.29877329614289549</v>
      </c>
      <c r="BV32" s="552"/>
      <c r="BW32" s="551">
        <f t="array" ref="BW32">bdRateExtend($G30:$G33,R30:R33,$AC30:$AC33,AN30:AN33)</f>
        <v>-0.30780067076352791</v>
      </c>
      <c r="BX32" s="552"/>
      <c r="BY32" s="552"/>
      <c r="BZ32" s="541"/>
      <c r="CA32" s="541"/>
      <c r="CB32" s="552"/>
      <c r="CC32" s="560">
        <f t="array" ref="CC32">bdCAMBIExtend($G30:$G33,V30:V33,$AC30:$AC33,AR30:AR33)</f>
        <v>2.5697787157315705E-2</v>
      </c>
      <c r="CD32" s="541"/>
      <c r="CE32" s="554">
        <f t="array" ref="CE32">testVMAFRange($G30:$G33,N30:N33,$AC30:$AC33,AJ30:AJ33)</f>
        <v>0</v>
      </c>
      <c r="CF32" s="541"/>
      <c r="CG32" s="554">
        <f t="array" ref="CG32">testVMAFRange($G30:$G33,O30:O33,$AC30:$AC33,AK30:AK33)</f>
        <v>0</v>
      </c>
      <c r="CH32" s="541"/>
    </row>
    <row r="33" spans="1:86" ht="17" customHeight="1" thickBot="1" x14ac:dyDescent="0.25">
      <c r="A33" s="538"/>
      <c r="B33" s="596"/>
      <c r="C33" s="486"/>
      <c r="D33" s="591"/>
      <c r="E33" s="559"/>
      <c r="F33" s="363">
        <v>235</v>
      </c>
      <c r="G33" s="420">
        <f>'Anchor-LD'!L31</f>
        <v>93.7971</v>
      </c>
      <c r="H33" s="295">
        <f>'Anchor-LD'!M31</f>
        <v>27.127451000000001</v>
      </c>
      <c r="I33" s="295">
        <f>'Anchor-LD'!N31</f>
        <v>39.058252000000003</v>
      </c>
      <c r="J33" s="295">
        <f>'Anchor-LD'!O31</f>
        <v>36.614690000000003</v>
      </c>
      <c r="K33" s="295">
        <f>(Summary!$C$63*H33+Summary!$C$64*I33+Summary!$C$65*J33)/Summary!$C$66</f>
        <v>30.697124333333335</v>
      </c>
      <c r="L33" s="295">
        <f>'Anchor-LD'!P31</f>
        <v>7.2354139999999996</v>
      </c>
      <c r="M33" s="295">
        <f>'Anchor-LD'!Q31</f>
        <v>7.8315029999999997</v>
      </c>
      <c r="N33" s="295">
        <f>'Anchor-LD'!R31</f>
        <v>23.430831999999999</v>
      </c>
      <c r="O33" s="295">
        <f>'Anchor-LD'!S31</f>
        <v>22.199065999999998</v>
      </c>
      <c r="P33" s="295">
        <f>'Anchor-LD'!T31</f>
        <v>24.261952000000001</v>
      </c>
      <c r="Q33" s="295">
        <f>'Anchor-LD'!U31</f>
        <v>30.354241999999999</v>
      </c>
      <c r="R33" s="295">
        <f>'Anchor-LD'!V31</f>
        <v>27.081738000000001</v>
      </c>
      <c r="S33" s="295">
        <f>'Anchor-LD'!W31</f>
        <v>39.057462000000001</v>
      </c>
      <c r="T33" s="295">
        <f>'Anchor-LD'!X31</f>
        <v>36.611291999999999</v>
      </c>
      <c r="U33" s="295">
        <f>10*LOG10(1/((Summary!$C$80/10^(R33/10)+Summary!$C$81/10^(S33/10)+Summary!$C$82/10^(T33/10))/Summary!$C$83))</f>
        <v>28.656799810631298</v>
      </c>
      <c r="V33" s="295">
        <f>'Anchor-LD'!Y31</f>
        <v>0.60522100000000001</v>
      </c>
      <c r="W33" s="295">
        <f>'Anchor-LD'!Z31</f>
        <v>191.9</v>
      </c>
      <c r="X33" s="295">
        <f>'Anchor-LD'!AA31</f>
        <v>0.33389999999999997</v>
      </c>
      <c r="Y33" s="357">
        <f>'Anchor-LD'!AB31</f>
        <v>4</v>
      </c>
      <c r="Z33" s="357">
        <f>'Anchor-LD'!AC31</f>
        <v>5</v>
      </c>
      <c r="AA33" s="295">
        <f t="shared" si="0"/>
        <v>5.3305555555555557E-2</v>
      </c>
      <c r="AB33" s="462"/>
      <c r="AC33" s="167">
        <f>'Test-LD'!L31</f>
        <v>81.649259999999998</v>
      </c>
      <c r="AD33" s="167">
        <f>'Test-LD'!M31</f>
        <v>27.593578000000001</v>
      </c>
      <c r="AE33" s="167">
        <f>'Test-LD'!N31</f>
        <v>39.526702</v>
      </c>
      <c r="AF33" s="167">
        <f>'Test-LD'!O31</f>
        <v>37.096204</v>
      </c>
      <c r="AG33" s="167">
        <f>(Summary!$C$63*AD33+Summary!$C$64*AE33+Summary!$C$65*AF33)/Summary!$C$66</f>
        <v>31.166202999999999</v>
      </c>
      <c r="AH33" s="167">
        <f>'Test-LD'!P31</f>
        <v>7.53742</v>
      </c>
      <c r="AI33" s="167">
        <f>'Test-LD'!Q31</f>
        <v>8.1438579999999998</v>
      </c>
      <c r="AJ33" s="167">
        <f>'Test-LD'!R31</f>
        <v>25.997959000000002</v>
      </c>
      <c r="AK33" s="167">
        <f>'Test-LD'!S31</f>
        <v>24.717859000000001</v>
      </c>
      <c r="AL33" s="167">
        <f>'Test-LD'!T31</f>
        <v>24.744101000000001</v>
      </c>
      <c r="AM33" s="167">
        <f>'Test-LD'!U31</f>
        <v>30.896232999999999</v>
      </c>
      <c r="AN33" s="167">
        <f>'Test-LD'!V31</f>
        <v>27.552800999999999</v>
      </c>
      <c r="AO33" s="167">
        <f>'Test-LD'!W31</f>
        <v>39.525069999999999</v>
      </c>
      <c r="AP33" s="167">
        <f>'Test-LD'!X31</f>
        <v>37.092156000000003</v>
      </c>
      <c r="AQ33" s="167">
        <f>10*LOG10(1/((Summary!$C$80/10^(AN33/10)+Summary!$C$81/10^(AO33/10)+Summary!$C$82/10^(AP33/10))/Summary!$C$83))</f>
        <v>29.128071610541326</v>
      </c>
      <c r="AR33" s="167">
        <f>'Test-LD'!Y31</f>
        <v>0.62446599999999997</v>
      </c>
      <c r="AS33" s="167">
        <f>'Test-LD'!Z31</f>
        <v>3396.2</v>
      </c>
      <c r="AT33" s="295">
        <f>'Test-LD'!AA31</f>
        <v>0.91520000000000001</v>
      </c>
      <c r="AU33" s="357">
        <f>'Test-LD'!AB31</f>
        <v>4</v>
      </c>
      <c r="AV33" s="357">
        <f>'Test-LD'!AC31</f>
        <v>5</v>
      </c>
      <c r="AW33" s="395">
        <f t="shared" si="1"/>
        <v>0.94338888888888883</v>
      </c>
      <c r="AX33" s="466">
        <f t="shared" si="2"/>
        <v>17.69775924960917</v>
      </c>
      <c r="AY33" s="303">
        <f t="shared" si="2"/>
        <v>2.7409404013177601</v>
      </c>
      <c r="AZ33" s="297">
        <f t="shared" si="2"/>
        <v>1</v>
      </c>
      <c r="BA33" s="345">
        <f t="shared" si="2"/>
        <v>1</v>
      </c>
      <c r="BB33" s="75"/>
      <c r="BC33" s="75"/>
      <c r="BD33" s="570"/>
      <c r="BE33" s="550"/>
      <c r="BF33" s="553"/>
      <c r="BG33" s="553"/>
      <c r="BH33" s="553"/>
      <c r="BI33" s="553"/>
      <c r="BJ33" s="553"/>
      <c r="BK33" s="553"/>
      <c r="BL33" s="553"/>
      <c r="BM33" s="553"/>
      <c r="BN33" s="553"/>
      <c r="BO33" s="546"/>
      <c r="BP33" s="544"/>
      <c r="BQ33" s="546"/>
      <c r="BR33" s="544"/>
      <c r="BS33" s="553"/>
      <c r="BT33" s="553"/>
      <c r="BU33" s="553"/>
      <c r="BV33" s="553"/>
      <c r="BW33" s="553"/>
      <c r="BX33" s="553"/>
      <c r="BY33" s="553"/>
      <c r="BZ33" s="544"/>
      <c r="CA33" s="544"/>
      <c r="CB33" s="553"/>
      <c r="CC33" s="550"/>
      <c r="CD33" s="541"/>
      <c r="CE33" s="546"/>
      <c r="CF33" s="544"/>
      <c r="CG33" s="546"/>
      <c r="CH33" s="544"/>
    </row>
    <row r="34" spans="1:86" ht="17" customHeight="1" thickBot="1" x14ac:dyDescent="0.25">
      <c r="A34" s="538"/>
      <c r="B34" s="595" t="s">
        <v>151</v>
      </c>
      <c r="C34" s="586" t="s">
        <v>227</v>
      </c>
      <c r="D34" s="589">
        <v>60</v>
      </c>
      <c r="E34" s="557">
        <v>10</v>
      </c>
      <c r="F34" s="362">
        <v>110</v>
      </c>
      <c r="G34" s="419">
        <f>'Anchor-LD'!L32</f>
        <v>8716.5090999999993</v>
      </c>
      <c r="H34" s="385">
        <f>'Anchor-LD'!M32</f>
        <v>42.992570999999998</v>
      </c>
      <c r="I34" s="385">
        <f>'Anchor-LD'!N32</f>
        <v>49.318004999999999</v>
      </c>
      <c r="J34" s="385">
        <f>'Anchor-LD'!O32</f>
        <v>50.505808000000002</v>
      </c>
      <c r="K34" s="385">
        <f>(Summary!$C$63*H34+Summary!$C$64*I34+Summary!$C$65*J34)/Summary!$C$66</f>
        <v>45.299016166666661</v>
      </c>
      <c r="L34" s="385">
        <f>'Anchor-LD'!P32</f>
        <v>26.402301000000001</v>
      </c>
      <c r="M34" s="385">
        <f>'Anchor-LD'!Q32</f>
        <v>25.784141000000002</v>
      </c>
      <c r="N34" s="385">
        <f>'Anchor-LD'!R32</f>
        <v>98.819868999999997</v>
      </c>
      <c r="O34" s="385">
        <f>'Anchor-LD'!S32</f>
        <v>98.043048999999996</v>
      </c>
      <c r="P34" s="385">
        <f>'Anchor-LD'!T32</f>
        <v>48.663333999999999</v>
      </c>
      <c r="Q34" s="385">
        <f>'Anchor-LD'!U32</f>
        <v>44.767828999999999</v>
      </c>
      <c r="R34" s="385">
        <f>'Anchor-LD'!V32</f>
        <v>42.810115000000003</v>
      </c>
      <c r="S34" s="385">
        <f>'Anchor-LD'!W32</f>
        <v>49.263179000000001</v>
      </c>
      <c r="T34" s="385">
        <f>'Anchor-LD'!X32</f>
        <v>50.475639000000001</v>
      </c>
      <c r="U34" s="385">
        <f>10*LOG10(1/((Summary!$C$80/10^(R34/10)+Summary!$C$81/10^(S34/10)+Summary!$C$82/10^(T34/10))/Summary!$C$83))</f>
        <v>44.159586229823773</v>
      </c>
      <c r="V34" s="385">
        <f>'Anchor-LD'!Y32</f>
        <v>0.382961</v>
      </c>
      <c r="W34" s="385">
        <f>'Anchor-LD'!Z32</f>
        <v>1567.1</v>
      </c>
      <c r="X34" s="385">
        <f>'Anchor-LD'!AA32</f>
        <v>1.7295</v>
      </c>
      <c r="Y34" s="360">
        <f>'Anchor-LD'!AB32</f>
        <v>4</v>
      </c>
      <c r="Z34" s="360">
        <f>'Anchor-LD'!AC32</f>
        <v>5</v>
      </c>
      <c r="AA34" s="385">
        <f t="shared" si="0"/>
        <v>0.43530555555555556</v>
      </c>
      <c r="AB34" s="462"/>
      <c r="AC34" s="384">
        <f>'Test-LD'!L32</f>
        <v>8091.025455</v>
      </c>
      <c r="AD34" s="384">
        <f>'Test-LD'!M32</f>
        <v>43.651741999999999</v>
      </c>
      <c r="AE34" s="384">
        <f>'Test-LD'!N32</f>
        <v>49.868535999999999</v>
      </c>
      <c r="AF34" s="384">
        <f>'Test-LD'!O32</f>
        <v>50.987183000000002</v>
      </c>
      <c r="AG34" s="384">
        <f>(Summary!$C$63*AD34+Summary!$C$64*AE34+Summary!$C$65*AF34)/Summary!$C$66</f>
        <v>45.910447833333336</v>
      </c>
      <c r="AH34" s="384">
        <f>'Test-LD'!P32</f>
        <v>27.141089000000001</v>
      </c>
      <c r="AI34" s="384">
        <f>'Test-LD'!Q32</f>
        <v>26.517879000000001</v>
      </c>
      <c r="AJ34" s="384">
        <f>'Test-LD'!R32</f>
        <v>98.807092999999995</v>
      </c>
      <c r="AK34" s="384">
        <f>'Test-LD'!S32</f>
        <v>98.184963999999994</v>
      </c>
      <c r="AL34" s="384">
        <f>'Test-LD'!T32</f>
        <v>49.646515000000001</v>
      </c>
      <c r="AM34" s="384">
        <f>'Test-LD'!U32</f>
        <v>45.224688</v>
      </c>
      <c r="AN34" s="384">
        <f>'Test-LD'!V32</f>
        <v>43.514862000000001</v>
      </c>
      <c r="AO34" s="384">
        <f>'Test-LD'!W32</f>
        <v>49.831426999999998</v>
      </c>
      <c r="AP34" s="384">
        <f>'Test-LD'!X32</f>
        <v>50.967458000000001</v>
      </c>
      <c r="AQ34" s="384">
        <f>10*LOG10(1/((Summary!$C$80/10^(AN34/10)+Summary!$C$81/10^(AO34/10)+Summary!$C$82/10^(AP34/10))/Summary!$C$83))</f>
        <v>44.848730124604018</v>
      </c>
      <c r="AR34" s="384">
        <f>'Test-LD'!Y32</f>
        <v>0.309979</v>
      </c>
      <c r="AS34" s="384">
        <f>'Test-LD'!Z32</f>
        <v>75219.899999999994</v>
      </c>
      <c r="AT34" s="385">
        <f>'Test-LD'!AA32</f>
        <v>4.1474000000000002</v>
      </c>
      <c r="AU34" s="360">
        <f>'Test-LD'!AB32</f>
        <v>4</v>
      </c>
      <c r="AV34" s="360">
        <f>'Test-LD'!AC32</f>
        <v>5</v>
      </c>
      <c r="AW34" s="398">
        <f t="shared" si="1"/>
        <v>20.894416666666665</v>
      </c>
      <c r="AX34" s="464">
        <f t="shared" si="2"/>
        <v>47.99942569076638</v>
      </c>
      <c r="AY34" s="293">
        <f t="shared" si="2"/>
        <v>2.3980341139057533</v>
      </c>
      <c r="AZ34" s="292">
        <f t="shared" si="2"/>
        <v>1</v>
      </c>
      <c r="BA34" s="344">
        <f t="shared" si="2"/>
        <v>1</v>
      </c>
      <c r="BB34" s="75"/>
      <c r="BC34" s="75"/>
      <c r="BD34" s="572" t="s">
        <v>39</v>
      </c>
      <c r="BE34" s="549">
        <f t="array" ref="BE34">bdRateExtend($G34:$G37,H34:H37,$AC34:$AC37,AD34:AD37)</f>
        <v>-0.22992082311644868</v>
      </c>
      <c r="BF34" s="551">
        <f t="array" ref="BF34">bdRateExtend($G34:$G39,H34:H39,$AC34:$AC39,AD34:AD39)</f>
        <v>-0.23700468976394451</v>
      </c>
      <c r="BG34" s="551">
        <f t="array" ref="BG34">bdRateExtend($G34:$G39,I34:I39,$AC34:$AC39,AE34:AE39)</f>
        <v>-0.22391935243795147</v>
      </c>
      <c r="BH34" s="551">
        <f t="array" ref="BH34">bdRateExtend($G34:$G39,J34:J39,$AC34:$AC39,AF34:AF39)</f>
        <v>-0.2103286664517412</v>
      </c>
      <c r="BI34" s="551">
        <f t="array" ref="BI34">bdRateExtend($G34:$G39,K34:K39,$AC34:$AC39,AG34:AG39)</f>
        <v>-0.23115545149331873</v>
      </c>
      <c r="BJ34" s="575">
        <f>(Summary!$C$94*BF34+Summary!$C$95*BG34+Summary!$C$96*BH34)/Summary!$C$97</f>
        <v>-0.23541423533841666</v>
      </c>
      <c r="BK34" s="551">
        <f t="array" ref="BK34">bdRateExtend($G34:$G37,L34:L37,$AC34:$AC37,AH34:AH37)</f>
        <v>-0.21993615951132506</v>
      </c>
      <c r="BL34" s="551">
        <f t="array" ref="BL34">bdRateExtend($G34:$G39,L34:L39,$AC34:$AC39,AH34:AH39)</f>
        <v>-0.2302937554924519</v>
      </c>
      <c r="BM34" s="551">
        <f t="array" ref="BM34">bdRateExtend($G34:$G37,M34:M37,$AC34:$AC37,AI34:AI37)</f>
        <v>-0.23071526003402987</v>
      </c>
      <c r="BN34" s="551">
        <f t="array" ref="BN34">bdRateExtend($G34:$G39,M34:M39,$AC34:$AC39,AI34:AI39)</f>
        <v>-0.2363471211083662</v>
      </c>
      <c r="BO34" s="548">
        <f t="array" ref="BO34">bdRateExtend($G34:$G37,N34:N37,$AC34:$AC37,AJ34:AJ37,"None", FALSE,1)</f>
        <v>-0.20533135948289483</v>
      </c>
      <c r="BP34" s="585">
        <f t="array" ref="BP34">bdRateExtend($G34:$G39,N34:N39,$AC34:$AC39,AJ34:AJ39,"None", FALSE,1)</f>
        <v>-0.21089582358593806</v>
      </c>
      <c r="BQ34" s="548">
        <f t="array" ref="BQ34">bdRateExtend($G34:$G37,O34:O37,$AC34:$AC37,AK34:AK37,"None", FALSE,1)</f>
        <v>-0.2061255127973316</v>
      </c>
      <c r="BR34" s="585">
        <f t="array" ref="BR34">bdRateExtend($G34:$G39,O34:O39,$AC34:$AC39,AK34:AK39,"None", FALSE,1)</f>
        <v>-0.20699490365946949</v>
      </c>
      <c r="BS34" s="551">
        <f t="array" ref="BS34">bdRateExtend($G34:$G37,P34:P37,$AC34:$AC37,AL34:AL37)</f>
        <v>-0.22134119983527167</v>
      </c>
      <c r="BT34" s="551">
        <f t="array" ref="BT34">bdRateExtend($G34:$G39,P34:P39,$AC34:$AC39,AL34:AL39)</f>
        <v>-0.22808251402404567</v>
      </c>
      <c r="BU34" s="551">
        <f t="array" ref="BU34">bdRateExtend($G34:$G37,Q34:Q37,$AC34:$AC37,AM34:AM37)</f>
        <v>-0.25765586543366603</v>
      </c>
      <c r="BV34" s="551">
        <f t="array" ref="BV34">bdRateExtend($G34:$G39,Q34:Q39,$AC34:$AC39,AM34:AM39)</f>
        <v>-0.27015712214547871</v>
      </c>
      <c r="BW34" s="551">
        <f t="array" ref="BW34">bdRateExtend($G34:$G37,R34:R37,$AC34:$AC37,AN34:AN37)</f>
        <v>-0.237065930242081</v>
      </c>
      <c r="BX34" s="551">
        <f t="array" ref="BX34">bdRateExtend($G34:$G39,R34:R39,$AC34:$AC39,AN34:AN39)</f>
        <v>-0.24225054849798777</v>
      </c>
      <c r="BY34" s="551">
        <f t="array" ref="BY34">bdRateExtend($G34:$G39,S34:S39,$AC34:$AC39,AO34:AO39)</f>
        <v>-0.22625700360917367</v>
      </c>
      <c r="BZ34" s="555">
        <f t="array" ref="BZ34">bdRateExtend($G34:$G39,T34:T39,$AC34:$AC39,AP34:AP39)</f>
        <v>-0.21131389885542262</v>
      </c>
      <c r="CA34" s="555">
        <f t="array" ref="CA34">bdRateExtend($G34:$G39,U34:U39,$AC34:$AC39,AQ34:AQ39)</f>
        <v>-0.24128471289338538</v>
      </c>
      <c r="CB34" s="575">
        <f>(Summary!$C$108*BX34+Summary!$C$109*BY34+Summary!$C$110*BZ34)/Summary!$C$111</f>
        <v>-0.24037334071673261</v>
      </c>
      <c r="CC34" s="561">
        <f t="array" ref="CC34">bdCAMBIExtend($G34:$G37,V34:V37,$AC34:$AC37,AR34:AR37)</f>
        <v>-0.17430896618145422</v>
      </c>
      <c r="CD34" s="561">
        <f t="array" ref="CD34">bdCAMBIExtend($G34:$G39,V34:V39,$AC34:$AC39,AR34:AR39)</f>
        <v>-0.16262192692611502</v>
      </c>
      <c r="CE34" s="547">
        <f t="array" ref="CE34">testVMAFRange($G34:$G37,N34:N37,$AC34:$AC37,AJ34:AJ37)</f>
        <v>0</v>
      </c>
      <c r="CF34" s="543">
        <f t="array" ref="CF34">testVMAFRange($G34:$G39,N34:N39,$AC34:$AC39,AJ34:AJ39)</f>
        <v>0</v>
      </c>
      <c r="CG34" s="547">
        <f t="array" ref="CG34">testVMAFRange($G34:$G37,O34:O37,$AC34:$AC37,AK34:AK37)</f>
        <v>0</v>
      </c>
      <c r="CH34" s="543">
        <f t="array" ref="CH34">testVMAFRange($G34:$G39,O34:O39,$AC34:$AC39,AK34:AK39)</f>
        <v>0</v>
      </c>
    </row>
    <row r="35" spans="1:86" ht="17" customHeight="1" x14ac:dyDescent="0.2">
      <c r="A35" s="538"/>
      <c r="B35" s="566"/>
      <c r="C35" s="485"/>
      <c r="D35" s="590"/>
      <c r="E35" s="558"/>
      <c r="F35" s="362">
        <v>135</v>
      </c>
      <c r="G35" s="420">
        <f>'Anchor-LD'!L33</f>
        <v>3861.0617999999999</v>
      </c>
      <c r="H35" s="295">
        <f>'Anchor-LD'!M33</f>
        <v>39.106608000000001</v>
      </c>
      <c r="I35" s="295">
        <f>'Anchor-LD'!N33</f>
        <v>46.737986999999997</v>
      </c>
      <c r="J35" s="295">
        <f>'Anchor-LD'!O33</f>
        <v>48.098446000000003</v>
      </c>
      <c r="K35" s="295">
        <f>(Summary!$C$63*H35+Summary!$C$64*I35+Summary!$C$65*J35)/Summary!$C$66</f>
        <v>41.877144166666668</v>
      </c>
      <c r="L35" s="295">
        <f>'Anchor-LD'!P33</f>
        <v>22.334057999999999</v>
      </c>
      <c r="M35" s="295">
        <f>'Anchor-LD'!Q33</f>
        <v>21.918578</v>
      </c>
      <c r="N35" s="295">
        <f>'Anchor-LD'!R33</f>
        <v>96.869060000000005</v>
      </c>
      <c r="O35" s="295">
        <f>'Anchor-LD'!S33</f>
        <v>94.818641999999997</v>
      </c>
      <c r="P35" s="295">
        <f>'Anchor-LD'!T33</f>
        <v>43.130704999999999</v>
      </c>
      <c r="Q35" s="295">
        <f>'Anchor-LD'!U33</f>
        <v>42.123171999999997</v>
      </c>
      <c r="R35" s="295">
        <f>'Anchor-LD'!V33</f>
        <v>38.969248999999998</v>
      </c>
      <c r="S35" s="295">
        <f>'Anchor-LD'!W33</f>
        <v>46.696409000000003</v>
      </c>
      <c r="T35" s="295">
        <f>'Anchor-LD'!X33</f>
        <v>48.077404000000001</v>
      </c>
      <c r="U35" s="295">
        <f>10*LOG10(1/((Summary!$C$80/10^(R35/10)+Summary!$C$81/10^(S35/10)+Summary!$C$82/10^(T35/10))/Summary!$C$83))</f>
        <v>40.424607888761756</v>
      </c>
      <c r="V35" s="295">
        <f>'Anchor-LD'!Y33</f>
        <v>0.64882700000000004</v>
      </c>
      <c r="W35" s="295">
        <f>'Anchor-LD'!Z33</f>
        <v>1170.2</v>
      </c>
      <c r="X35" s="295">
        <f>'Anchor-LD'!AA33</f>
        <v>1.2430000000000001</v>
      </c>
      <c r="Y35" s="357">
        <f>'Anchor-LD'!AB33</f>
        <v>3</v>
      </c>
      <c r="Z35" s="357">
        <f>'Anchor-LD'!AC33</f>
        <v>5</v>
      </c>
      <c r="AA35" s="295">
        <f t="shared" si="0"/>
        <v>0.32505555555555554</v>
      </c>
      <c r="AB35" s="462"/>
      <c r="AC35" s="167">
        <f>'Test-LD'!L33</f>
        <v>3511.9272729999998</v>
      </c>
      <c r="AD35" s="167">
        <f>'Test-LD'!M33</f>
        <v>39.775599</v>
      </c>
      <c r="AE35" s="167">
        <f>'Test-LD'!N33</f>
        <v>47.293984000000002</v>
      </c>
      <c r="AF35" s="167">
        <f>'Test-LD'!O33</f>
        <v>48.560946999999999</v>
      </c>
      <c r="AG35" s="167">
        <f>(Summary!$C$63*AD35+Summary!$C$64*AE35+Summary!$C$65*AF35)/Summary!$C$66</f>
        <v>42.492887833333334</v>
      </c>
      <c r="AH35" s="167">
        <f>'Test-LD'!P33</f>
        <v>23.042045000000002</v>
      </c>
      <c r="AI35" s="167">
        <f>'Test-LD'!Q33</f>
        <v>22.666727999999999</v>
      </c>
      <c r="AJ35" s="167">
        <f>'Test-LD'!R33</f>
        <v>97.141289999999998</v>
      </c>
      <c r="AK35" s="167">
        <f>'Test-LD'!S33</f>
        <v>95.407195000000002</v>
      </c>
      <c r="AL35" s="167">
        <f>'Test-LD'!T33</f>
        <v>44.095063000000003</v>
      </c>
      <c r="AM35" s="167">
        <f>'Test-LD'!U33</f>
        <v>42.736953999999997</v>
      </c>
      <c r="AN35" s="167">
        <f>'Test-LD'!V33</f>
        <v>39.673757000000002</v>
      </c>
      <c r="AO35" s="167">
        <f>'Test-LD'!W33</f>
        <v>47.264567</v>
      </c>
      <c r="AP35" s="167">
        <f>'Test-LD'!X33</f>
        <v>48.546289000000002</v>
      </c>
      <c r="AQ35" s="167">
        <f>10*LOG10(1/((Summary!$C$80/10^(AN35/10)+Summary!$C$81/10^(AO35/10)+Summary!$C$82/10^(AP35/10))/Summary!$C$83))</f>
        <v>41.116758252092431</v>
      </c>
      <c r="AR35" s="167">
        <f>'Test-LD'!Y33</f>
        <v>0.43242700000000001</v>
      </c>
      <c r="AS35" s="167">
        <f>'Test-LD'!Z33</f>
        <v>49687.3</v>
      </c>
      <c r="AT35" s="295">
        <f>'Test-LD'!AA33</f>
        <v>2.9422000000000001</v>
      </c>
      <c r="AU35" s="357">
        <f>'Test-LD'!AB33</f>
        <v>3</v>
      </c>
      <c r="AV35" s="357">
        <f>'Test-LD'!AC33</f>
        <v>5</v>
      </c>
      <c r="AW35" s="395">
        <f t="shared" si="1"/>
        <v>13.802027777777779</v>
      </c>
      <c r="AX35" s="465">
        <f t="shared" si="2"/>
        <v>42.460519569304395</v>
      </c>
      <c r="AY35" s="298">
        <f t="shared" si="2"/>
        <v>2.3670152855993565</v>
      </c>
      <c r="AZ35" s="297">
        <f t="shared" si="2"/>
        <v>1</v>
      </c>
      <c r="BA35" s="345">
        <f t="shared" si="2"/>
        <v>1</v>
      </c>
      <c r="BB35" s="75"/>
      <c r="BC35" s="75"/>
      <c r="BD35" s="565"/>
      <c r="BE35" s="550"/>
      <c r="BF35" s="552"/>
      <c r="BG35" s="552"/>
      <c r="BH35" s="552"/>
      <c r="BI35" s="552"/>
      <c r="BJ35" s="552"/>
      <c r="BK35" s="553"/>
      <c r="BL35" s="552"/>
      <c r="BM35" s="553"/>
      <c r="BN35" s="552"/>
      <c r="BO35" s="546"/>
      <c r="BP35" s="541"/>
      <c r="BQ35" s="546"/>
      <c r="BR35" s="541"/>
      <c r="BS35" s="553"/>
      <c r="BT35" s="552"/>
      <c r="BU35" s="553"/>
      <c r="BV35" s="552"/>
      <c r="BW35" s="553"/>
      <c r="BX35" s="552"/>
      <c r="BY35" s="552"/>
      <c r="BZ35" s="541"/>
      <c r="CA35" s="541"/>
      <c r="CB35" s="552"/>
      <c r="CC35" s="553"/>
      <c r="CD35" s="552"/>
      <c r="CE35" s="546"/>
      <c r="CF35" s="541"/>
      <c r="CG35" s="546"/>
      <c r="CH35" s="541"/>
    </row>
    <row r="36" spans="1:86" ht="17" customHeight="1" x14ac:dyDescent="0.2">
      <c r="A36" s="538"/>
      <c r="B36" s="566"/>
      <c r="C36" s="485"/>
      <c r="D36" s="590"/>
      <c r="E36" s="558"/>
      <c r="F36" s="362">
        <v>160</v>
      </c>
      <c r="G36" s="420">
        <f>'Anchor-LD'!L34</f>
        <v>1725.2364</v>
      </c>
      <c r="H36" s="295">
        <f>'Anchor-LD'!M34</f>
        <v>35.605499999999999</v>
      </c>
      <c r="I36" s="295">
        <f>'Anchor-LD'!N34</f>
        <v>44.056849</v>
      </c>
      <c r="J36" s="295">
        <f>'Anchor-LD'!O34</f>
        <v>45.331437999999999</v>
      </c>
      <c r="K36" s="295">
        <f>(Summary!$C$63*H36+Summary!$C$64*I36+Summary!$C$65*J36)/Summary!$C$66</f>
        <v>38.635047833333331</v>
      </c>
      <c r="L36" s="295">
        <f>'Anchor-LD'!P34</f>
        <v>18.239362</v>
      </c>
      <c r="M36" s="295">
        <f>'Anchor-LD'!Q34</f>
        <v>18.108566</v>
      </c>
      <c r="N36" s="295">
        <f>'Anchor-LD'!R34</f>
        <v>89.812284000000005</v>
      </c>
      <c r="O36" s="295">
        <f>'Anchor-LD'!S34</f>
        <v>87.313535999999999</v>
      </c>
      <c r="P36" s="295">
        <f>'Anchor-LD'!T34</f>
        <v>37.820742000000003</v>
      </c>
      <c r="Q36" s="295">
        <f>'Anchor-LD'!U34</f>
        <v>39.340181000000001</v>
      </c>
      <c r="R36" s="295">
        <f>'Anchor-LD'!V34</f>
        <v>35.510041999999999</v>
      </c>
      <c r="S36" s="295">
        <f>'Anchor-LD'!W34</f>
        <v>44.026252999999997</v>
      </c>
      <c r="T36" s="295">
        <f>'Anchor-LD'!X34</f>
        <v>45.317940999999998</v>
      </c>
      <c r="U36" s="295">
        <f>10*LOG10(1/((Summary!$C$80/10^(R36/10)+Summary!$C$81/10^(S36/10)+Summary!$C$82/10^(T36/10))/Summary!$C$83))</f>
        <v>37.012521744747836</v>
      </c>
      <c r="V36" s="295">
        <f>'Anchor-LD'!Y34</f>
        <v>0.97461799999999998</v>
      </c>
      <c r="W36" s="295">
        <f>'Anchor-LD'!Z34</f>
        <v>734</v>
      </c>
      <c r="X36" s="295">
        <f>'Anchor-LD'!AA34</f>
        <v>0.877</v>
      </c>
      <c r="Y36" s="357">
        <f>'Anchor-LD'!AB34</f>
        <v>3</v>
      </c>
      <c r="Z36" s="357">
        <f>'Anchor-LD'!AC34</f>
        <v>4</v>
      </c>
      <c r="AA36" s="295">
        <f t="shared" si="0"/>
        <v>0.2038888888888889</v>
      </c>
      <c r="AB36" s="462"/>
      <c r="AC36" s="167">
        <f>'Test-LD'!L34</f>
        <v>1513.1781820000001</v>
      </c>
      <c r="AD36" s="167">
        <f>'Test-LD'!M34</f>
        <v>36.244149999999998</v>
      </c>
      <c r="AE36" s="167">
        <f>'Test-LD'!N34</f>
        <v>44.485565000000001</v>
      </c>
      <c r="AF36" s="167">
        <f>'Test-LD'!O34</f>
        <v>45.702810999999997</v>
      </c>
      <c r="AG36" s="167">
        <f>(Summary!$C$63*AD36+Summary!$C$64*AE36+Summary!$C$65*AF36)/Summary!$C$66</f>
        <v>39.194162666666664</v>
      </c>
      <c r="AH36" s="167">
        <f>'Test-LD'!P34</f>
        <v>18.844162000000001</v>
      </c>
      <c r="AI36" s="167">
        <f>'Test-LD'!Q34</f>
        <v>18.737358</v>
      </c>
      <c r="AJ36" s="167">
        <f>'Test-LD'!R34</f>
        <v>91.016204000000002</v>
      </c>
      <c r="AK36" s="167">
        <f>'Test-LD'!S34</f>
        <v>88.544403000000003</v>
      </c>
      <c r="AL36" s="167">
        <f>'Test-LD'!T34</f>
        <v>38.637059999999998</v>
      </c>
      <c r="AM36" s="167">
        <f>'Test-LD'!U34</f>
        <v>39.983522000000001</v>
      </c>
      <c r="AN36" s="167">
        <f>'Test-LD'!V34</f>
        <v>36.178725999999997</v>
      </c>
      <c r="AO36" s="167">
        <f>'Test-LD'!W34</f>
        <v>44.467520999999998</v>
      </c>
      <c r="AP36" s="167">
        <f>'Test-LD'!X34</f>
        <v>45.693866</v>
      </c>
      <c r="AQ36" s="167">
        <f>10*LOG10(1/((Summary!$C$80/10^(AN36/10)+Summary!$C$81/10^(AO36/10)+Summary!$C$82/10^(AP36/10))/Summary!$C$83))</f>
        <v>37.666036156393282</v>
      </c>
      <c r="AR36" s="167">
        <f>'Test-LD'!Y34</f>
        <v>0.84498899999999999</v>
      </c>
      <c r="AS36" s="167">
        <f>'Test-LD'!Z34</f>
        <v>42824.4</v>
      </c>
      <c r="AT36" s="295">
        <f>'Test-LD'!AA34</f>
        <v>2.1358999999999999</v>
      </c>
      <c r="AU36" s="357">
        <f>'Test-LD'!AB34</f>
        <v>3</v>
      </c>
      <c r="AV36" s="357">
        <f>'Test-LD'!AC34</f>
        <v>4</v>
      </c>
      <c r="AW36" s="395">
        <f t="shared" si="1"/>
        <v>11.895666666666667</v>
      </c>
      <c r="AX36" s="465">
        <f t="shared" si="2"/>
        <v>58.343869209809263</v>
      </c>
      <c r="AY36" s="298">
        <f t="shared" si="2"/>
        <v>2.4354618015963512</v>
      </c>
      <c r="AZ36" s="297">
        <f t="shared" si="2"/>
        <v>1</v>
      </c>
      <c r="BA36" s="345">
        <f t="shared" si="2"/>
        <v>1</v>
      </c>
      <c r="BB36" s="75"/>
      <c r="BC36" s="75"/>
      <c r="BD36" s="573" t="s">
        <v>147</v>
      </c>
      <c r="BE36" s="549">
        <f t="array" ref="BE36">bdRateExtend($G35:$G38,H35:H38,$AC35:$AC38,AD35:AD38)</f>
        <v>-0.2499440331209809</v>
      </c>
      <c r="BF36" s="552"/>
      <c r="BG36" s="552"/>
      <c r="BH36" s="552"/>
      <c r="BI36" s="552"/>
      <c r="BJ36" s="552"/>
      <c r="BK36" s="551">
        <f t="array" ref="BK36">bdRateExtend($G35:$G38,L35:L38,$AC35:$AC38,AH35:AH38)</f>
        <v>-0.23813980100928633</v>
      </c>
      <c r="BL36" s="552"/>
      <c r="BM36" s="551">
        <f t="array" ref="BM36">bdRateExtend($G35:$G38,M35:M38,$AC35:$AC38,AI35:AI38)</f>
        <v>-0.24523766326640217</v>
      </c>
      <c r="BN36" s="552"/>
      <c r="BO36" s="545">
        <f t="array" ref="BO36">bdRateExtend($G35:$G38,N35:N38,$AC35:$AC38,AJ35:AJ38,"None", FALSE,1)</f>
        <v>-0.21866292694390022</v>
      </c>
      <c r="BP36" s="541"/>
      <c r="BQ36" s="545">
        <f t="array" ref="BQ36">bdRateExtend($G35:$G38,O35:O38,$AC35:$AC38,AK35:AK38,"None", FALSE,1)</f>
        <v>-0.21525653630951769</v>
      </c>
      <c r="BR36" s="541"/>
      <c r="BS36" s="551">
        <f t="array" ref="BS36">bdRateExtend($G35:$G38,P35:P38,$AC35:$AC38,AL35:AL38)</f>
        <v>-0.23581777523567149</v>
      </c>
      <c r="BT36" s="552"/>
      <c r="BU36" s="551">
        <f t="array" ref="BU36">bdRateExtend($G35:$G38,Q35:Q38,$AC35:$AC38,AM35:AM38)</f>
        <v>-0.27779861489140989</v>
      </c>
      <c r="BV36" s="552"/>
      <c r="BW36" s="551">
        <f t="array" ref="BW36">bdRateExtend($G35:$G38,R35:R38,$AC35:$AC38,AN35:AN38)</f>
        <v>-0.25540760825514963</v>
      </c>
      <c r="BX36" s="552"/>
      <c r="BY36" s="552"/>
      <c r="BZ36" s="541"/>
      <c r="CA36" s="541"/>
      <c r="CB36" s="552"/>
      <c r="CC36" s="561">
        <f t="array" ref="CC36">bdCAMBIExtend($G35:$G38,V35:V38,$AC35:$AC38,AR35:AR38)</f>
        <v>-0.14226505897815542</v>
      </c>
      <c r="CD36" s="552"/>
      <c r="CE36" s="554">
        <f t="array" ref="CE36">testVMAFRange($G35:$G38,N35:N38,$AC35:$AC38,AJ35:AJ38)</f>
        <v>0</v>
      </c>
      <c r="CF36" s="541"/>
      <c r="CG36" s="554">
        <f t="array" ref="CG36">testVMAFRange($G35:$G38,O35:O38,$AC35:$AC38,AK35:AK38)</f>
        <v>0</v>
      </c>
      <c r="CH36" s="541"/>
    </row>
    <row r="37" spans="1:86" ht="17" customHeight="1" x14ac:dyDescent="0.2">
      <c r="A37" s="538"/>
      <c r="B37" s="566"/>
      <c r="C37" s="485"/>
      <c r="D37" s="590"/>
      <c r="E37" s="558"/>
      <c r="F37" s="362">
        <v>185</v>
      </c>
      <c r="G37" s="420">
        <f>'Anchor-LD'!L35</f>
        <v>762.09450000000004</v>
      </c>
      <c r="H37" s="295">
        <f>'Anchor-LD'!M35</f>
        <v>32.385865000000003</v>
      </c>
      <c r="I37" s="295">
        <f>'Anchor-LD'!N35</f>
        <v>41.197277999999997</v>
      </c>
      <c r="J37" s="295">
        <f>'Anchor-LD'!O35</f>
        <v>42.299323999999999</v>
      </c>
      <c r="K37" s="295">
        <f>(Summary!$C$63*H37+Summary!$C$64*I37+Summary!$C$65*J37)/Summary!$C$66</f>
        <v>35.506677000000003</v>
      </c>
      <c r="L37" s="295">
        <f>'Anchor-LD'!P35</f>
        <v>14.289571</v>
      </c>
      <c r="M37" s="295">
        <f>'Anchor-LD'!Q35</f>
        <v>14.484138</v>
      </c>
      <c r="N37" s="295">
        <f>'Anchor-LD'!R35</f>
        <v>76.787034000000006</v>
      </c>
      <c r="O37" s="295">
        <f>'Anchor-LD'!S35</f>
        <v>74.150744000000003</v>
      </c>
      <c r="P37" s="295">
        <f>'Anchor-LD'!T35</f>
        <v>32.934983000000003</v>
      </c>
      <c r="Q37" s="295">
        <f>'Anchor-LD'!U35</f>
        <v>36.487926000000002</v>
      </c>
      <c r="R37" s="295">
        <f>'Anchor-LD'!V35</f>
        <v>32.331389999999999</v>
      </c>
      <c r="S37" s="295">
        <f>'Anchor-LD'!W35</f>
        <v>41.181454000000002</v>
      </c>
      <c r="T37" s="295">
        <f>'Anchor-LD'!X35</f>
        <v>42.292274999999997</v>
      </c>
      <c r="U37" s="295">
        <f>10*LOG10(1/((Summary!$C$80/10^(R37/10)+Summary!$C$81/10^(S37/10)+Summary!$C$82/10^(T37/10))/Summary!$C$83))</f>
        <v>33.848246967553948</v>
      </c>
      <c r="V37" s="295">
        <f>'Anchor-LD'!Y35</f>
        <v>1.182051</v>
      </c>
      <c r="W37" s="295">
        <f>'Anchor-LD'!Z35</f>
        <v>746.2</v>
      </c>
      <c r="X37" s="295">
        <f>'Anchor-LD'!AA35</f>
        <v>0.65700000000000003</v>
      </c>
      <c r="Y37" s="357">
        <f>'Anchor-LD'!AB35</f>
        <v>3</v>
      </c>
      <c r="Z37" s="357">
        <f>'Anchor-LD'!AC35</f>
        <v>5</v>
      </c>
      <c r="AA37" s="295">
        <f t="shared" si="0"/>
        <v>0.20727777777777778</v>
      </c>
      <c r="AB37" s="462"/>
      <c r="AC37" s="167">
        <f>'Test-LD'!L35</f>
        <v>659.38909100000001</v>
      </c>
      <c r="AD37" s="167">
        <f>'Test-LD'!M35</f>
        <v>32.989137999999997</v>
      </c>
      <c r="AE37" s="167">
        <f>'Test-LD'!N35</f>
        <v>41.521272000000003</v>
      </c>
      <c r="AF37" s="167">
        <f>'Test-LD'!O35</f>
        <v>42.518822</v>
      </c>
      <c r="AG37" s="167">
        <f>(Summary!$C$63*AD37+Summary!$C$64*AE37+Summary!$C$65*AF37)/Summary!$C$66</f>
        <v>35.999440999999997</v>
      </c>
      <c r="AH37" s="167">
        <f>'Test-LD'!P35</f>
        <v>15.001484</v>
      </c>
      <c r="AI37" s="167">
        <f>'Test-LD'!Q35</f>
        <v>15.156808</v>
      </c>
      <c r="AJ37" s="167">
        <f>'Test-LD'!R35</f>
        <v>78.965193999999997</v>
      </c>
      <c r="AK37" s="167">
        <f>'Test-LD'!S35</f>
        <v>76.229996</v>
      </c>
      <c r="AL37" s="167">
        <f>'Test-LD'!T35</f>
        <v>33.736400000000003</v>
      </c>
      <c r="AM37" s="167">
        <f>'Test-LD'!U35</f>
        <v>37.140127999999997</v>
      </c>
      <c r="AN37" s="167">
        <f>'Test-LD'!V35</f>
        <v>32.950695000000003</v>
      </c>
      <c r="AO37" s="167">
        <f>'Test-LD'!W35</f>
        <v>41.510539999999999</v>
      </c>
      <c r="AP37" s="167">
        <f>'Test-LD'!X35</f>
        <v>42.513119000000003</v>
      </c>
      <c r="AQ37" s="167">
        <f>10*LOG10(1/((Summary!$C$80/10^(AN37/10)+Summary!$C$81/10^(AO37/10)+Summary!$C$82/10^(AP37/10))/Summary!$C$83))</f>
        <v>34.448398643215164</v>
      </c>
      <c r="AR37" s="167">
        <f>'Test-LD'!Y35</f>
        <v>1.1510880000000001</v>
      </c>
      <c r="AS37" s="167">
        <f>'Test-LD'!Z35</f>
        <v>29233.1</v>
      </c>
      <c r="AT37" s="295">
        <f>'Test-LD'!AA35</f>
        <v>1.6246</v>
      </c>
      <c r="AU37" s="357">
        <f>'Test-LD'!AB35</f>
        <v>3</v>
      </c>
      <c r="AV37" s="357">
        <f>'Test-LD'!AC35</f>
        <v>5</v>
      </c>
      <c r="AW37" s="395">
        <f t="shared" si="1"/>
        <v>8.1203055555555554</v>
      </c>
      <c r="AX37" s="465">
        <f t="shared" si="2"/>
        <v>39.175958188153302</v>
      </c>
      <c r="AY37" s="298">
        <f t="shared" si="2"/>
        <v>2.4727549467275494</v>
      </c>
      <c r="AZ37" s="297">
        <f t="shared" si="2"/>
        <v>1</v>
      </c>
      <c r="BA37" s="345">
        <f t="shared" si="2"/>
        <v>1</v>
      </c>
      <c r="BB37" s="75"/>
      <c r="BC37" s="75"/>
      <c r="BD37" s="565"/>
      <c r="BE37" s="550"/>
      <c r="BF37" s="552"/>
      <c r="BG37" s="552"/>
      <c r="BH37" s="552"/>
      <c r="BI37" s="552"/>
      <c r="BJ37" s="552"/>
      <c r="BK37" s="553"/>
      <c r="BL37" s="552"/>
      <c r="BM37" s="553"/>
      <c r="BN37" s="552"/>
      <c r="BO37" s="546"/>
      <c r="BP37" s="541"/>
      <c r="BQ37" s="546"/>
      <c r="BR37" s="541"/>
      <c r="BS37" s="553"/>
      <c r="BT37" s="552"/>
      <c r="BU37" s="553"/>
      <c r="BV37" s="552"/>
      <c r="BW37" s="553"/>
      <c r="BX37" s="552"/>
      <c r="BY37" s="552"/>
      <c r="BZ37" s="541"/>
      <c r="CA37" s="541"/>
      <c r="CB37" s="552"/>
      <c r="CC37" s="553"/>
      <c r="CD37" s="552"/>
      <c r="CE37" s="546"/>
      <c r="CF37" s="541"/>
      <c r="CG37" s="546"/>
      <c r="CH37" s="541"/>
    </row>
    <row r="38" spans="1:86" ht="17" customHeight="1" thickBot="1" x14ac:dyDescent="0.25">
      <c r="A38" s="538"/>
      <c r="B38" s="566"/>
      <c r="C38" s="485"/>
      <c r="D38" s="590"/>
      <c r="E38" s="558"/>
      <c r="F38" s="362">
        <v>210</v>
      </c>
      <c r="G38" s="420">
        <f>'Anchor-LD'!L36</f>
        <v>311.49090000000001</v>
      </c>
      <c r="H38" s="295">
        <f>'Anchor-LD'!M36</f>
        <v>29.224845999999999</v>
      </c>
      <c r="I38" s="295">
        <f>'Anchor-LD'!N36</f>
        <v>38.066339999999997</v>
      </c>
      <c r="J38" s="295">
        <f>'Anchor-LD'!O36</f>
        <v>39.081809999999997</v>
      </c>
      <c r="K38" s="295">
        <f>(Summary!$C$63*H38+Summary!$C$64*I38+Summary!$C$65*J38)/Summary!$C$66</f>
        <v>32.341255666666662</v>
      </c>
      <c r="L38" s="295">
        <f>'Anchor-LD'!P36</f>
        <v>10.731798</v>
      </c>
      <c r="M38" s="295">
        <f>'Anchor-LD'!Q36</f>
        <v>11.184227</v>
      </c>
      <c r="N38" s="295">
        <f>'Anchor-LD'!R36</f>
        <v>57.441837</v>
      </c>
      <c r="O38" s="295">
        <f>'Anchor-LD'!S36</f>
        <v>54.953972999999998</v>
      </c>
      <c r="P38" s="295">
        <f>'Anchor-LD'!T36</f>
        <v>28.474409000000001</v>
      </c>
      <c r="Q38" s="295">
        <f>'Anchor-LD'!U36</f>
        <v>33.530290999999998</v>
      </c>
      <c r="R38" s="295">
        <f>'Anchor-LD'!V36</f>
        <v>29.20046</v>
      </c>
      <c r="S38" s="295">
        <f>'Anchor-LD'!W36</f>
        <v>38.05527</v>
      </c>
      <c r="T38" s="295">
        <f>'Anchor-LD'!X36</f>
        <v>39.078220999999999</v>
      </c>
      <c r="U38" s="295">
        <f>10*LOG10(1/((Summary!$C$80/10^(R38/10)+Summary!$C$81/10^(S38/10)+Summary!$C$82/10^(T38/10))/Summary!$C$83))</f>
        <v>30.715462047016398</v>
      </c>
      <c r="V38" s="295">
        <f>'Anchor-LD'!Y36</f>
        <v>1.15707</v>
      </c>
      <c r="W38" s="295">
        <f>'Anchor-LD'!Z36</f>
        <v>443.5</v>
      </c>
      <c r="X38" s="295">
        <f>'Anchor-LD'!AA36</f>
        <v>0.35310000000000002</v>
      </c>
      <c r="Y38" s="357">
        <f>'Anchor-LD'!AB36</f>
        <v>3</v>
      </c>
      <c r="Z38" s="357">
        <f>'Anchor-LD'!AC36</f>
        <v>5</v>
      </c>
      <c r="AA38" s="295">
        <f t="shared" si="0"/>
        <v>0.12319444444444444</v>
      </c>
      <c r="AB38" s="462"/>
      <c r="AC38" s="167">
        <f>'Test-LD'!L36</f>
        <v>278.45818200000002</v>
      </c>
      <c r="AD38" s="167">
        <f>'Test-LD'!M36</f>
        <v>29.784417000000001</v>
      </c>
      <c r="AE38" s="167">
        <f>'Test-LD'!N36</f>
        <v>38.571578000000002</v>
      </c>
      <c r="AF38" s="167">
        <f>'Test-LD'!O36</f>
        <v>39.564017999999997</v>
      </c>
      <c r="AG38" s="167">
        <f>(Summary!$C$63*AD38+Summary!$C$64*AE38+Summary!$C$65*AF38)/Summary!$C$66</f>
        <v>32.878877333333335</v>
      </c>
      <c r="AH38" s="167">
        <f>'Test-LD'!P36</f>
        <v>11.324652</v>
      </c>
      <c r="AI38" s="167">
        <f>'Test-LD'!Q36</f>
        <v>11.733957999999999</v>
      </c>
      <c r="AJ38" s="167">
        <f>'Test-LD'!R36</f>
        <v>60.382547000000002</v>
      </c>
      <c r="AK38" s="167">
        <f>'Test-LD'!S36</f>
        <v>57.556545999999997</v>
      </c>
      <c r="AL38" s="167">
        <f>'Test-LD'!T36</f>
        <v>29.188839000000002</v>
      </c>
      <c r="AM38" s="167">
        <f>'Test-LD'!U36</f>
        <v>34.296075000000002</v>
      </c>
      <c r="AN38" s="167">
        <f>'Test-LD'!V36</f>
        <v>29.763812000000001</v>
      </c>
      <c r="AO38" s="167">
        <f>'Test-LD'!W36</f>
        <v>38.566263999999997</v>
      </c>
      <c r="AP38" s="167">
        <f>'Test-LD'!X36</f>
        <v>39.561545000000002</v>
      </c>
      <c r="AQ38" s="167">
        <f>10*LOG10(1/((Summary!$C$80/10^(AN38/10)+Summary!$C$81/10^(AO38/10)+Summary!$C$82/10^(AP38/10))/Summary!$C$83))</f>
        <v>31.275233128531809</v>
      </c>
      <c r="AR38" s="167">
        <f>'Test-LD'!Y36</f>
        <v>0.97749399999999997</v>
      </c>
      <c r="AS38" s="167">
        <f>'Test-LD'!Z36</f>
        <v>13531.5</v>
      </c>
      <c r="AT38" s="295">
        <f>'Test-LD'!AA36</f>
        <v>1.0183</v>
      </c>
      <c r="AU38" s="357">
        <f>'Test-LD'!AB36</f>
        <v>3</v>
      </c>
      <c r="AV38" s="357">
        <f>'Test-LD'!AC36</f>
        <v>5</v>
      </c>
      <c r="AW38" s="395">
        <f t="shared" si="1"/>
        <v>3.75875</v>
      </c>
      <c r="AX38" s="465">
        <f t="shared" si="2"/>
        <v>30.510710259301014</v>
      </c>
      <c r="AY38" s="298">
        <f t="shared" si="2"/>
        <v>2.8838855848201641</v>
      </c>
      <c r="AZ38" s="297">
        <f t="shared" si="2"/>
        <v>1</v>
      </c>
      <c r="BA38" s="345">
        <f t="shared" si="2"/>
        <v>1</v>
      </c>
      <c r="BB38" s="75"/>
      <c r="BC38" s="75"/>
      <c r="BD38" s="574" t="s">
        <v>46</v>
      </c>
      <c r="BE38" s="549">
        <f t="array" ref="BE38">bdRateExtend($G36:$G39,H36:H39,$AC36:$AC39,AD36:AD39)</f>
        <v>-0.2514628778873228</v>
      </c>
      <c r="BF38" s="552"/>
      <c r="BG38" s="552"/>
      <c r="BH38" s="552"/>
      <c r="BI38" s="552"/>
      <c r="BJ38" s="552"/>
      <c r="BK38" s="551">
        <f t="array" ref="BK38">bdRateExtend($G36:$G39,L36:L39,$AC36:$AC39,AH36:AH39)</f>
        <v>-0.24701339479084738</v>
      </c>
      <c r="BL38" s="552"/>
      <c r="BM38" s="551">
        <f t="array" ref="BM38">bdRateExtend($G36:$G39,M36:M39,$AC36:$AC39,AI36:AI39)</f>
        <v>-0.2479724160898199</v>
      </c>
      <c r="BN38" s="552"/>
      <c r="BO38" s="545">
        <f t="array" ref="BO38">bdRateExtend($G36:$G39,N36:N39,$AC36:$AC39,AJ36:AJ39,"None", FALSE,1)</f>
        <v>-0.21708236389701596</v>
      </c>
      <c r="BP38" s="541"/>
      <c r="BQ38" s="545">
        <f t="array" ref="BQ38">bdRateExtend($G36:$G39,O36:O39,$AC36:$AC39,AK36:AK39,"None", FALSE,1)</f>
        <v>-0.21086555000956453</v>
      </c>
      <c r="BR38" s="541"/>
      <c r="BS38" s="551">
        <f t="array" ref="BS38">bdRateExtend($G36:$G39,P36:P39,$AC36:$AC39,AL36:AL39)</f>
        <v>-0.24063010030260712</v>
      </c>
      <c r="BT38" s="552"/>
      <c r="BU38" s="551">
        <f t="array" ref="BU38">bdRateExtend($G36:$G39,Q36:Q39,$AC36:$AC39,AM36:AM39)</f>
        <v>-0.28449269730293292</v>
      </c>
      <c r="BV38" s="552"/>
      <c r="BW38" s="551">
        <f t="array" ref="BW38">bdRateExtend($G36:$G39,R36:R39,$AC36:$AC39,AN36:AN39)</f>
        <v>-0.25460870136611091</v>
      </c>
      <c r="BX38" s="552"/>
      <c r="BY38" s="552"/>
      <c r="BZ38" s="541"/>
      <c r="CA38" s="541"/>
      <c r="CB38" s="552"/>
      <c r="CC38" s="561">
        <f t="array" ref="CC38">bdCAMBIExtend($G36:$G39,V36:V39,$AC36:$AC39,AR36:AR39)</f>
        <v>-0.14101859971690134</v>
      </c>
      <c r="CD38" s="552"/>
      <c r="CE38" s="554">
        <f t="array" ref="CE38">testVMAFRange($G36:$G39,N36:N39,$AC36:$AC39,AJ36:AJ39)</f>
        <v>0</v>
      </c>
      <c r="CF38" s="541"/>
      <c r="CG38" s="554">
        <f t="array" ref="CG38">testVMAFRange($G36:$G39,O36:O39,$AC36:$AC39,AK36:AK39)</f>
        <v>0</v>
      </c>
      <c r="CH38" s="541"/>
    </row>
    <row r="39" spans="1:86" ht="17" customHeight="1" thickBot="1" x14ac:dyDescent="0.25">
      <c r="A39" s="538"/>
      <c r="B39" s="596"/>
      <c r="C39" s="486"/>
      <c r="D39" s="591"/>
      <c r="E39" s="559"/>
      <c r="F39" s="363">
        <v>235</v>
      </c>
      <c r="G39" s="421">
        <f>'Anchor-LD'!L37</f>
        <v>122.1818</v>
      </c>
      <c r="H39" s="392">
        <f>'Anchor-LD'!M37</f>
        <v>26.290825000000002</v>
      </c>
      <c r="I39" s="392">
        <f>'Anchor-LD'!N37</f>
        <v>35.333097000000002</v>
      </c>
      <c r="J39" s="392">
        <f>'Anchor-LD'!O37</f>
        <v>36.024678000000002</v>
      </c>
      <c r="K39" s="392">
        <f>(Summary!$C$63*H39+Summary!$C$64*I39+Summary!$C$65*J39)/Summary!$C$66</f>
        <v>29.420179166666667</v>
      </c>
      <c r="L39" s="392">
        <f>'Anchor-LD'!P37</f>
        <v>7.8572110000000004</v>
      </c>
      <c r="M39" s="392">
        <f>'Anchor-LD'!Q37</f>
        <v>8.3900930000000002</v>
      </c>
      <c r="N39" s="392">
        <f>'Anchor-LD'!R37</f>
        <v>34.001069000000001</v>
      </c>
      <c r="O39" s="392">
        <f>'Anchor-LD'!S37</f>
        <v>32.030406999999997</v>
      </c>
      <c r="P39" s="392">
        <f>'Anchor-LD'!T37</f>
        <v>24.484289</v>
      </c>
      <c r="Q39" s="392">
        <f>'Anchor-LD'!U37</f>
        <v>30.793541999999999</v>
      </c>
      <c r="R39" s="392">
        <f>'Anchor-LD'!V37</f>
        <v>26.276796999999998</v>
      </c>
      <c r="S39" s="392">
        <f>'Anchor-LD'!W37</f>
        <v>35.327499000000003</v>
      </c>
      <c r="T39" s="392">
        <f>'Anchor-LD'!X37</f>
        <v>36.022252000000002</v>
      </c>
      <c r="U39" s="392">
        <f>10*LOG10(1/((Summary!$C$80/10^(R39/10)+Summary!$C$81/10^(S39/10)+Summary!$C$82/10^(T39/10))/Summary!$C$83))</f>
        <v>27.794425740098319</v>
      </c>
      <c r="V39" s="392">
        <f>'Anchor-LD'!Y37</f>
        <v>1.329739</v>
      </c>
      <c r="W39" s="392">
        <f>'Anchor-LD'!Z37</f>
        <v>264.2</v>
      </c>
      <c r="X39" s="392">
        <f>'Anchor-LD'!AA37</f>
        <v>0.3624</v>
      </c>
      <c r="Y39" s="393">
        <f>'Anchor-LD'!AB37</f>
        <v>3</v>
      </c>
      <c r="Z39" s="393">
        <f>'Anchor-LD'!AC37</f>
        <v>5</v>
      </c>
      <c r="AA39" s="392">
        <f t="shared" si="0"/>
        <v>7.3388888888888892E-2</v>
      </c>
      <c r="AB39" s="462"/>
      <c r="AC39" s="391">
        <f>'Test-LD'!L37</f>
        <v>110.705455</v>
      </c>
      <c r="AD39" s="391">
        <f>'Test-LD'!M37</f>
        <v>26.832049999999999</v>
      </c>
      <c r="AE39" s="391">
        <f>'Test-LD'!N37</f>
        <v>35.646210000000004</v>
      </c>
      <c r="AF39" s="391">
        <f>'Test-LD'!O37</f>
        <v>36.526401999999997</v>
      </c>
      <c r="AG39" s="391">
        <f>(Summary!$C$63*AD39+Summary!$C$64*AE39+Summary!$C$65*AF39)/Summary!$C$66</f>
        <v>29.916802000000001</v>
      </c>
      <c r="AH39" s="391">
        <f>'Test-LD'!P37</f>
        <v>8.296875</v>
      </c>
      <c r="AI39" s="391">
        <f>'Test-LD'!Q37</f>
        <v>8.8094409999999996</v>
      </c>
      <c r="AJ39" s="391">
        <f>'Test-LD'!R37</f>
        <v>37.624178999999998</v>
      </c>
      <c r="AK39" s="391">
        <f>'Test-LD'!S37</f>
        <v>35.542957999999999</v>
      </c>
      <c r="AL39" s="391">
        <f>'Test-LD'!T37</f>
        <v>25.172494</v>
      </c>
      <c r="AM39" s="391">
        <f>'Test-LD'!U37</f>
        <v>31.326207</v>
      </c>
      <c r="AN39" s="391">
        <f>'Test-LD'!V37</f>
        <v>26.821110999999998</v>
      </c>
      <c r="AO39" s="391">
        <f>'Test-LD'!W37</f>
        <v>35.641005</v>
      </c>
      <c r="AP39" s="391">
        <f>'Test-LD'!X37</f>
        <v>36.525362000000001</v>
      </c>
      <c r="AQ39" s="391">
        <f>10*LOG10(1/((Summary!$C$80/10^(AN39/10)+Summary!$C$81/10^(AO39/10)+Summary!$C$82/10^(AP39/10))/Summary!$C$83))</f>
        <v>28.330737004641961</v>
      </c>
      <c r="AR39" s="391">
        <f>'Test-LD'!Y37</f>
        <v>1.125731</v>
      </c>
      <c r="AS39" s="391">
        <f>'Test-LD'!Z37</f>
        <v>6609.3</v>
      </c>
      <c r="AT39" s="392">
        <f>'Test-LD'!AA37</f>
        <v>1.1293</v>
      </c>
      <c r="AU39" s="393">
        <f>'Test-LD'!AB37</f>
        <v>3</v>
      </c>
      <c r="AV39" s="393">
        <f>'Test-LD'!AC37</f>
        <v>5</v>
      </c>
      <c r="AW39" s="396">
        <f t="shared" si="1"/>
        <v>1.8359166666666666</v>
      </c>
      <c r="AX39" s="466">
        <f t="shared" si="2"/>
        <v>25.016275548826648</v>
      </c>
      <c r="AY39" s="303">
        <f t="shared" si="2"/>
        <v>3.1161699779249448</v>
      </c>
      <c r="AZ39" s="302">
        <f t="shared" si="2"/>
        <v>1</v>
      </c>
      <c r="BA39" s="346">
        <f t="shared" si="2"/>
        <v>1</v>
      </c>
      <c r="BB39" s="75"/>
      <c r="BC39" s="75"/>
      <c r="BD39" s="570"/>
      <c r="BE39" s="550"/>
      <c r="BF39" s="553"/>
      <c r="BG39" s="553"/>
      <c r="BH39" s="553"/>
      <c r="BI39" s="553"/>
      <c r="BJ39" s="553"/>
      <c r="BK39" s="553"/>
      <c r="BL39" s="553"/>
      <c r="BM39" s="553"/>
      <c r="BN39" s="553"/>
      <c r="BO39" s="546"/>
      <c r="BP39" s="544"/>
      <c r="BQ39" s="546"/>
      <c r="BR39" s="544"/>
      <c r="BS39" s="553"/>
      <c r="BT39" s="553"/>
      <c r="BU39" s="553"/>
      <c r="BV39" s="553"/>
      <c r="BW39" s="553"/>
      <c r="BX39" s="553"/>
      <c r="BY39" s="553"/>
      <c r="BZ39" s="544"/>
      <c r="CA39" s="544"/>
      <c r="CB39" s="553"/>
      <c r="CC39" s="553"/>
      <c r="CD39" s="553"/>
      <c r="CE39" s="546"/>
      <c r="CF39" s="544"/>
      <c r="CG39" s="546"/>
      <c r="CH39" s="544"/>
    </row>
    <row r="40" spans="1:86" ht="17" customHeight="1" thickBot="1" x14ac:dyDescent="0.25">
      <c r="A40" s="538"/>
      <c r="B40" s="595" t="s">
        <v>153</v>
      </c>
      <c r="C40" s="586" t="s">
        <v>228</v>
      </c>
      <c r="D40" s="589">
        <v>60</v>
      </c>
      <c r="E40" s="557">
        <v>10</v>
      </c>
      <c r="F40" s="362">
        <v>110</v>
      </c>
      <c r="G40" s="420">
        <f>'Anchor-LD'!L38</f>
        <v>582.69090000000006</v>
      </c>
      <c r="H40" s="295">
        <f>'Anchor-LD'!M38</f>
        <v>49.589269000000002</v>
      </c>
      <c r="I40" s="295">
        <f>'Anchor-LD'!N38</f>
        <v>48.474348999999997</v>
      </c>
      <c r="J40" s="295">
        <f>'Anchor-LD'!O38</f>
        <v>48.823329000000001</v>
      </c>
      <c r="K40" s="295">
        <f>(Summary!$C$63*H40+Summary!$C$64*I40+Summary!$C$65*J40)/Summary!$C$66</f>
        <v>49.275792333333335</v>
      </c>
      <c r="L40" s="295">
        <f>'Anchor-LD'!P38</f>
        <v>22.526195999999999</v>
      </c>
      <c r="M40" s="295">
        <f>'Anchor-LD'!Q38</f>
        <v>29.229835000000001</v>
      </c>
      <c r="N40" s="295">
        <f>'Anchor-LD'!R38</f>
        <v>95.809610000000006</v>
      </c>
      <c r="O40" s="295">
        <f>'Anchor-LD'!S38</f>
        <v>94.042642999999998</v>
      </c>
      <c r="P40" s="295">
        <f>'Anchor-LD'!T38</f>
        <v>51.351889</v>
      </c>
      <c r="Q40" s="295">
        <f>'Anchor-LD'!U38</f>
        <v>49.415559999999999</v>
      </c>
      <c r="R40" s="295">
        <f>'Anchor-LD'!V38</f>
        <v>49.512160000000002</v>
      </c>
      <c r="S40" s="295">
        <f>'Anchor-LD'!W38</f>
        <v>48.400725999999999</v>
      </c>
      <c r="T40" s="295">
        <f>'Anchor-LD'!X38</f>
        <v>48.789000000000001</v>
      </c>
      <c r="U40" s="295">
        <f>10*LOG10(1/((Summary!$C$80/10^(R40/10)+Summary!$C$81/10^(S40/10)+Summary!$C$82/10^(T40/10))/Summary!$C$83))</f>
        <v>49.18273353841105</v>
      </c>
      <c r="V40" s="295">
        <f>'Anchor-LD'!Y38</f>
        <v>1.162434</v>
      </c>
      <c r="W40" s="295">
        <f>'Anchor-LD'!Z38</f>
        <v>1038</v>
      </c>
      <c r="X40" s="295">
        <f>'Anchor-LD'!AA38</f>
        <v>0.2661</v>
      </c>
      <c r="Y40" s="357">
        <f>'Anchor-LD'!AB38</f>
        <v>2</v>
      </c>
      <c r="Z40" s="357">
        <f>'Anchor-LD'!AC38</f>
        <v>4</v>
      </c>
      <c r="AA40" s="295">
        <f t="shared" si="0"/>
        <v>0.28833333333333333</v>
      </c>
      <c r="AB40" s="462"/>
      <c r="AC40" s="167">
        <f>'Test-LD'!L38</f>
        <v>513.01818200000002</v>
      </c>
      <c r="AD40" s="167">
        <f>'Test-LD'!M38</f>
        <v>50.042892000000002</v>
      </c>
      <c r="AE40" s="167">
        <f>'Test-LD'!N38</f>
        <v>48.667006000000001</v>
      </c>
      <c r="AF40" s="167">
        <f>'Test-LD'!O38</f>
        <v>48.988050999999999</v>
      </c>
      <c r="AG40" s="167">
        <f>(Summary!$C$63*AD40+Summary!$C$64*AE40+Summary!$C$65*AF40)/Summary!$C$66</f>
        <v>49.637770833333327</v>
      </c>
      <c r="AH40" s="167">
        <f>'Test-LD'!P38</f>
        <v>22.811474</v>
      </c>
      <c r="AI40" s="167">
        <f>'Test-LD'!Q38</f>
        <v>29.551081</v>
      </c>
      <c r="AJ40" s="167">
        <f>'Test-LD'!R38</f>
        <v>95.584271000000001</v>
      </c>
      <c r="AK40" s="167">
        <f>'Test-LD'!S38</f>
        <v>94.214145000000002</v>
      </c>
      <c r="AL40" s="167">
        <f>'Test-LD'!T38</f>
        <v>51.742355000000003</v>
      </c>
      <c r="AM40" s="167">
        <f>'Test-LD'!U38</f>
        <v>49.601709999999997</v>
      </c>
      <c r="AN40" s="167">
        <f>'Test-LD'!V38</f>
        <v>49.987470999999999</v>
      </c>
      <c r="AO40" s="167">
        <f>'Test-LD'!W38</f>
        <v>48.608170000000001</v>
      </c>
      <c r="AP40" s="167">
        <f>'Test-LD'!X38</f>
        <v>48.962713999999998</v>
      </c>
      <c r="AQ40" s="167">
        <f>10*LOG10(1/((Summary!$C$80/10^(AN40/10)+Summary!$C$81/10^(AO40/10)+Summary!$C$82/10^(AP40/10))/Summary!$C$83))</f>
        <v>49.547339820120456</v>
      </c>
      <c r="AR40" s="167">
        <f>'Test-LD'!Y38</f>
        <v>1.3371139999999999</v>
      </c>
      <c r="AS40" s="167">
        <f>'Test-LD'!Z38</f>
        <v>34074.800000000003</v>
      </c>
      <c r="AT40" s="295">
        <f>'Test-LD'!AA38</f>
        <v>0.7782</v>
      </c>
      <c r="AU40" s="357">
        <f>'Test-LD'!AB38</f>
        <v>2</v>
      </c>
      <c r="AV40" s="357">
        <f>'Test-LD'!AC38</f>
        <v>4</v>
      </c>
      <c r="AW40" s="395">
        <f t="shared" si="1"/>
        <v>9.4652222222222235</v>
      </c>
      <c r="AX40" s="464">
        <f t="shared" si="2"/>
        <v>32.827360308285165</v>
      </c>
      <c r="AY40" s="293">
        <f t="shared" si="2"/>
        <v>2.9244644870349492</v>
      </c>
      <c r="AZ40" s="292">
        <f t="shared" si="2"/>
        <v>1</v>
      </c>
      <c r="BA40" s="344">
        <f t="shared" si="2"/>
        <v>1</v>
      </c>
      <c r="BB40" s="75"/>
      <c r="BC40" s="75"/>
      <c r="BD40" s="572" t="s">
        <v>39</v>
      </c>
      <c r="BE40" s="549">
        <f t="array" ref="BE40">bdRateExtend($G40:$G43,H40:H43,$AC40:$AC43,AD40:AD43)</f>
        <v>-0.37195102312579942</v>
      </c>
      <c r="BF40" s="551">
        <f t="array" ref="BF40">bdRateExtend($G40:$G45,H40:H45,$AC40:$AC45,AD40:AD45)</f>
        <v>-0.36601226276761611</v>
      </c>
      <c r="BG40" s="551">
        <f t="array" ref="BG40">bdRateExtend($G40:$G45,I40:I45,$AC40:$AC45,AE40:AE45)</f>
        <v>-0.33643304956917064</v>
      </c>
      <c r="BH40" s="551">
        <f t="array" ref="BH40">bdRateExtend($G40:$G45,J40:J45,$AC40:$AC45,AF40:AF45)</f>
        <v>-0.32320562090574423</v>
      </c>
      <c r="BI40" s="551">
        <f t="array" ref="BI40">bdRateExtend($G40:$G45,K40:K45,$AC40:$AC45,AG40:AG45)</f>
        <v>-0.3578691542715986</v>
      </c>
      <c r="BJ40" s="575">
        <f>(Summary!$C$94*BF40+Summary!$C$95*BG40+Summary!$C$96*BH40)/Summary!$C$97</f>
        <v>-0.3631168285652035</v>
      </c>
      <c r="BK40" s="551">
        <f t="array" ref="BK40">bdRateExtend($G40:$G43,L40:L43,$AC40:$AC43,AH40:AH43)</f>
        <v>-0.36861946796932887</v>
      </c>
      <c r="BL40" s="551">
        <f t="array" ref="BL40">bdRateExtend($G40:$G45,L40:L45,$AC40:$AC45,AH40:AH45)</f>
        <v>-0.37260915018761587</v>
      </c>
      <c r="BM40" s="551">
        <f t="array" ref="BM40">bdRateExtend($G40:$G43,M40:M43,$AC40:$AC43,AI40:AI43)</f>
        <v>-0.33309377067421919</v>
      </c>
      <c r="BN40" s="551">
        <f t="array" ref="BN40">bdRateExtend($G40:$G45,M40:M45,$AC40:$AC45,AI40:AI45)</f>
        <v>-0.34583303633284468</v>
      </c>
      <c r="BO40" s="548">
        <f t="array" ref="BO40">bdRateExtend($G40:$G43,N40:N43,$AC40:$AC43,AJ40:AJ43,"None", FALSE,1)</f>
        <v>-0.37697652509081325</v>
      </c>
      <c r="BP40" s="585">
        <f t="array" ref="BP40">bdRateExtend($G40:$G45,N40:N45,$AC40:$AC45,AJ40:AJ45,"None", FALSE,1)</f>
        <v>-0.38895836479275059</v>
      </c>
      <c r="BQ40" s="548">
        <f t="array" ref="BQ40">bdRateExtend($G40:$G43,O40:O43,$AC40:$AC43,AK40:AK43,"None", FALSE,1)</f>
        <v>-0.36778775321861945</v>
      </c>
      <c r="BR40" s="585">
        <f t="array" ref="BR40">bdRateExtend($G40:$G45,O40:O45,$AC40:$AC45,AK40:AK45,"None", FALSE,1)</f>
        <v>-0.37621531761681037</v>
      </c>
      <c r="BS40" s="551">
        <f t="array" ref="BS40">bdRateExtend($G40:$G43,P40:P43,$AC40:$AC43,AL40:AL43)</f>
        <v>-0.32425607239296439</v>
      </c>
      <c r="BT40" s="551">
        <f t="array" ref="BT40">bdRateExtend($G40:$G45,P40:P45,$AC40:$AC45,AL40:AL45)</f>
        <v>-0.33512934133388739</v>
      </c>
      <c r="BU40" s="551">
        <f t="array" ref="BU40">bdRateExtend($G40:$G43,Q40:Q43,$AC40:$AC43,AM40:AM43)</f>
        <v>-0.31366408252417033</v>
      </c>
      <c r="BV40" s="551">
        <f t="array" ref="BV40">bdRateExtend($G40:$G45,Q40:Q45,$AC40:$AC45,AM40:AM45)</f>
        <v>-0.32381094550283174</v>
      </c>
      <c r="BW40" s="551">
        <f t="array" ref="BW40">bdRateExtend($G40:$G43,R40:R43,$AC40:$AC43,AN40:AN43)</f>
        <v>-0.37551009629245402</v>
      </c>
      <c r="BX40" s="551">
        <f t="array" ref="BX40">bdRateExtend($G40:$G45,R40:R45,$AC40:$AC45,AN40:AN45)</f>
        <v>-0.36767730774021279</v>
      </c>
      <c r="BY40" s="551">
        <f t="array" ref="BY40">bdRateExtend($G40:$G45,S40:S45,$AC40:$AC45,AO40:AO45)</f>
        <v>-0.33860640613554382</v>
      </c>
      <c r="BZ40" s="555">
        <f t="array" ref="BZ40">bdRateExtend($G40:$G45,T40:T45,$AC40:$AC45,AP40:AP45)</f>
        <v>-0.32434849697385182</v>
      </c>
      <c r="CA40" s="555">
        <f t="array" ref="CA40">bdRateExtend($G40:$G45,U40:U45,$AC40:$AC45,AQ40:AQ45)</f>
        <v>-0.36116492625075325</v>
      </c>
      <c r="CB40" s="575">
        <f>(Summary!$C$108*BX40+Summary!$C$109*BY40+Summary!$C$110*BZ40)/Summary!$C$111</f>
        <v>-0.36478131924537149</v>
      </c>
      <c r="CC40" s="561">
        <f t="array" ref="CC40">bdCAMBIExtend($G40:$G43,V40:V43,$AC40:$AC43,AR40:AR43)</f>
        <v>2.5494750914196593E-2</v>
      </c>
      <c r="CD40" s="561">
        <f t="array" ref="CD40">bdCAMBIExtend($G40:$G45,V40:V45,$AC40:$AC45,AR40:AR45)</f>
        <v>9.3215716216931116E-2</v>
      </c>
      <c r="CE40" s="547">
        <f t="array" ref="CE40">testVMAFRange($G40:$G43,N40:N43,$AC40:$AC43,AJ40:AJ43)</f>
        <v>0</v>
      </c>
      <c r="CF40" s="543">
        <f t="array" ref="CF40">testVMAFRange($G40:$G45,N40:N45,$AC40:$AC45,AJ40:AJ45)</f>
        <v>0</v>
      </c>
      <c r="CG40" s="547">
        <f t="array" ref="CG40">testVMAFRange($G40:$G43,O40:O43,$AC40:$AC43,AK40:AK43)</f>
        <v>0</v>
      </c>
      <c r="CH40" s="543">
        <f t="array" ref="CH40">testVMAFRange($G40:$G45,O40:O45,$AC40:$AC45,AK40:AK45)</f>
        <v>0</v>
      </c>
    </row>
    <row r="41" spans="1:86" ht="17" customHeight="1" x14ac:dyDescent="0.2">
      <c r="A41" s="538"/>
      <c r="B41" s="566"/>
      <c r="C41" s="485"/>
      <c r="D41" s="590"/>
      <c r="E41" s="558"/>
      <c r="F41" s="362">
        <v>135</v>
      </c>
      <c r="G41" s="420">
        <f>'Anchor-LD'!L39</f>
        <v>229.4836</v>
      </c>
      <c r="H41" s="295">
        <f>'Anchor-LD'!M39</f>
        <v>47.045487999999999</v>
      </c>
      <c r="I41" s="295">
        <f>'Anchor-LD'!N39</f>
        <v>46.82188</v>
      </c>
      <c r="J41" s="295">
        <f>'Anchor-LD'!O39</f>
        <v>47.320653</v>
      </c>
      <c r="K41" s="295">
        <f>(Summary!$C$63*H41+Summary!$C$64*I41+Summary!$C$65*J41)/Summary!$C$66</f>
        <v>47.05408083333333</v>
      </c>
      <c r="L41" s="295">
        <f>'Anchor-LD'!P39</f>
        <v>20.596254999999999</v>
      </c>
      <c r="M41" s="295">
        <f>'Anchor-LD'!Q39</f>
        <v>26.744229000000001</v>
      </c>
      <c r="N41" s="295">
        <f>'Anchor-LD'!R39</f>
        <v>93.971057999999999</v>
      </c>
      <c r="O41" s="295">
        <f>'Anchor-LD'!S39</f>
        <v>91.895300000000006</v>
      </c>
      <c r="P41" s="295">
        <f>'Anchor-LD'!T39</f>
        <v>47.969093999999998</v>
      </c>
      <c r="Q41" s="295">
        <f>'Anchor-LD'!U39</f>
        <v>47.503031</v>
      </c>
      <c r="R41" s="295">
        <f>'Anchor-LD'!V39</f>
        <v>46.992578999999999</v>
      </c>
      <c r="S41" s="295">
        <f>'Anchor-LD'!W39</f>
        <v>46.790931999999998</v>
      </c>
      <c r="T41" s="295">
        <f>'Anchor-LD'!X39</f>
        <v>47.311343999999998</v>
      </c>
      <c r="U41" s="295">
        <f>10*LOG10(1/((Summary!$C$80/10^(R41/10)+Summary!$C$81/10^(S41/10)+Summary!$C$82/10^(T41/10))/Summary!$C$83))</f>
        <v>47.009436005103638</v>
      </c>
      <c r="V41" s="295">
        <f>'Anchor-LD'!Y39</f>
        <v>1.8240460000000001</v>
      </c>
      <c r="W41" s="295">
        <f>'Anchor-LD'!Z39</f>
        <v>481.4</v>
      </c>
      <c r="X41" s="295">
        <f>'Anchor-LD'!AA39</f>
        <v>0.21590000000000001</v>
      </c>
      <c r="Y41" s="357">
        <f>'Anchor-LD'!AB39</f>
        <v>2</v>
      </c>
      <c r="Z41" s="357">
        <f>'Anchor-LD'!AC39</f>
        <v>4</v>
      </c>
      <c r="AA41" s="295">
        <f t="shared" si="0"/>
        <v>0.13372222222222221</v>
      </c>
      <c r="AB41" s="462"/>
      <c r="AC41" s="167">
        <f>'Test-LD'!L39</f>
        <v>182.74909099999999</v>
      </c>
      <c r="AD41" s="167">
        <f>'Test-LD'!M39</f>
        <v>47.822476000000002</v>
      </c>
      <c r="AE41" s="167">
        <f>'Test-LD'!N39</f>
        <v>47.132675999999996</v>
      </c>
      <c r="AF41" s="167">
        <f>'Test-LD'!O39</f>
        <v>47.649729999999998</v>
      </c>
      <c r="AG41" s="167">
        <f>(Summary!$C$63*AD41+Summary!$C$64*AE41+Summary!$C$65*AF41)/Summary!$C$66</f>
        <v>47.678718333333336</v>
      </c>
      <c r="AH41" s="167">
        <f>'Test-LD'!P39</f>
        <v>21.171465000000001</v>
      </c>
      <c r="AI41" s="167">
        <f>'Test-LD'!Q39</f>
        <v>27.284306000000001</v>
      </c>
      <c r="AJ41" s="167">
        <f>'Test-LD'!R39</f>
        <v>94.360848000000004</v>
      </c>
      <c r="AK41" s="167">
        <f>'Test-LD'!S39</f>
        <v>92.564646999999994</v>
      </c>
      <c r="AL41" s="167">
        <f>'Test-LD'!T39</f>
        <v>48.704805999999998</v>
      </c>
      <c r="AM41" s="167">
        <f>'Test-LD'!U39</f>
        <v>47.936684</v>
      </c>
      <c r="AN41" s="167">
        <f>'Test-LD'!V39</f>
        <v>47.787534999999998</v>
      </c>
      <c r="AO41" s="167">
        <f>'Test-LD'!W39</f>
        <v>47.112423999999997</v>
      </c>
      <c r="AP41" s="167">
        <f>'Test-LD'!X39</f>
        <v>47.644421000000001</v>
      </c>
      <c r="AQ41" s="167">
        <f>10*LOG10(1/((Summary!$C$80/10^(AN41/10)+Summary!$C$81/10^(AO41/10)+Summary!$C$82/10^(AP41/10))/Summary!$C$83))</f>
        <v>47.643949927019627</v>
      </c>
      <c r="AR41" s="167">
        <f>'Test-LD'!Y39</f>
        <v>1.795401</v>
      </c>
      <c r="AS41" s="167">
        <f>'Test-LD'!Z39</f>
        <v>12837.6</v>
      </c>
      <c r="AT41" s="295">
        <f>'Test-LD'!AA39</f>
        <v>0.56540000000000001</v>
      </c>
      <c r="AU41" s="357">
        <f>'Test-LD'!AB39</f>
        <v>2</v>
      </c>
      <c r="AV41" s="357">
        <f>'Test-LD'!AC39</f>
        <v>4</v>
      </c>
      <c r="AW41" s="395">
        <f t="shared" si="1"/>
        <v>3.5660000000000003</v>
      </c>
      <c r="AX41" s="465">
        <f t="shared" si="2"/>
        <v>26.667220606564189</v>
      </c>
      <c r="AY41" s="298">
        <f t="shared" si="2"/>
        <v>2.6188050023158871</v>
      </c>
      <c r="AZ41" s="297">
        <f t="shared" si="2"/>
        <v>1</v>
      </c>
      <c r="BA41" s="345">
        <f t="shared" si="2"/>
        <v>1</v>
      </c>
      <c r="BB41" s="75"/>
      <c r="BC41" s="75"/>
      <c r="BD41" s="565"/>
      <c r="BE41" s="550"/>
      <c r="BF41" s="552"/>
      <c r="BG41" s="552"/>
      <c r="BH41" s="552"/>
      <c r="BI41" s="552"/>
      <c r="BJ41" s="552"/>
      <c r="BK41" s="553"/>
      <c r="BL41" s="552"/>
      <c r="BM41" s="553"/>
      <c r="BN41" s="552"/>
      <c r="BO41" s="546"/>
      <c r="BP41" s="541"/>
      <c r="BQ41" s="546"/>
      <c r="BR41" s="541"/>
      <c r="BS41" s="553"/>
      <c r="BT41" s="552"/>
      <c r="BU41" s="553"/>
      <c r="BV41" s="552"/>
      <c r="BW41" s="553"/>
      <c r="BX41" s="552"/>
      <c r="BY41" s="552"/>
      <c r="BZ41" s="541"/>
      <c r="CA41" s="541"/>
      <c r="CB41" s="552"/>
      <c r="CC41" s="553"/>
      <c r="CD41" s="552"/>
      <c r="CE41" s="546"/>
      <c r="CF41" s="541"/>
      <c r="CG41" s="546"/>
      <c r="CH41" s="541"/>
    </row>
    <row r="42" spans="1:86" ht="17" customHeight="1" x14ac:dyDescent="0.2">
      <c r="A42" s="538"/>
      <c r="B42" s="566"/>
      <c r="C42" s="485"/>
      <c r="D42" s="590"/>
      <c r="E42" s="558"/>
      <c r="F42" s="362">
        <v>160</v>
      </c>
      <c r="G42" s="420">
        <f>'Anchor-LD'!L40</f>
        <v>99.476399999999998</v>
      </c>
      <c r="H42" s="295">
        <f>'Anchor-LD'!M40</f>
        <v>43.680757</v>
      </c>
      <c r="I42" s="295">
        <f>'Anchor-LD'!N40</f>
        <v>44.624738000000001</v>
      </c>
      <c r="J42" s="295">
        <f>'Anchor-LD'!O40</f>
        <v>45.325879999999998</v>
      </c>
      <c r="K42" s="295">
        <f>(Summary!$C$63*H42+Summary!$C$64*I42+Summary!$C$65*J42)/Summary!$C$66</f>
        <v>44.112274333333339</v>
      </c>
      <c r="L42" s="295">
        <f>'Anchor-LD'!P40</f>
        <v>17.856470000000002</v>
      </c>
      <c r="M42" s="295">
        <f>'Anchor-LD'!Q40</f>
        <v>23.087827000000001</v>
      </c>
      <c r="N42" s="295">
        <f>'Anchor-LD'!R40</f>
        <v>88.978683000000004</v>
      </c>
      <c r="O42" s="295">
        <f>'Anchor-LD'!S40</f>
        <v>86.584233999999995</v>
      </c>
      <c r="P42" s="295">
        <f>'Anchor-LD'!T40</f>
        <v>43.234898999999999</v>
      </c>
      <c r="Q42" s="295">
        <f>'Anchor-LD'!U40</f>
        <v>44.945304</v>
      </c>
      <c r="R42" s="295">
        <f>'Anchor-LD'!V40</f>
        <v>43.636257999999998</v>
      </c>
      <c r="S42" s="295">
        <f>'Anchor-LD'!W40</f>
        <v>44.607408</v>
      </c>
      <c r="T42" s="295">
        <f>'Anchor-LD'!X40</f>
        <v>45.321508999999999</v>
      </c>
      <c r="U42" s="295">
        <f>10*LOG10(1/((Summary!$C$80/10^(R42/10)+Summary!$C$81/10^(S42/10)+Summary!$C$82/10^(T42/10))/Summary!$C$83))</f>
        <v>44.031545942435983</v>
      </c>
      <c r="V42" s="295">
        <f>'Anchor-LD'!Y40</f>
        <v>2.074284</v>
      </c>
      <c r="W42" s="295">
        <f>'Anchor-LD'!Z40</f>
        <v>338.1</v>
      </c>
      <c r="X42" s="295">
        <f>'Anchor-LD'!AA40</f>
        <v>0.18940000000000001</v>
      </c>
      <c r="Y42" s="357">
        <f>'Anchor-LD'!AB40</f>
        <v>2</v>
      </c>
      <c r="Z42" s="357">
        <f>'Anchor-LD'!AC40</f>
        <v>4</v>
      </c>
      <c r="AA42" s="295">
        <f t="shared" si="0"/>
        <v>9.3916666666666676E-2</v>
      </c>
      <c r="AB42" s="462"/>
      <c r="AC42" s="167">
        <f>'Test-LD'!L40</f>
        <v>77.003636</v>
      </c>
      <c r="AD42" s="167">
        <f>'Test-LD'!M40</f>
        <v>44.707242000000001</v>
      </c>
      <c r="AE42" s="167">
        <f>'Test-LD'!N40</f>
        <v>45.096373</v>
      </c>
      <c r="AF42" s="167">
        <f>'Test-LD'!O40</f>
        <v>45.741010000000003</v>
      </c>
      <c r="AG42" s="167">
        <f>(Summary!$C$63*AD42+Summary!$C$64*AE42+Summary!$C$65*AF42)/Summary!$C$66</f>
        <v>44.944391833333334</v>
      </c>
      <c r="AH42" s="167">
        <f>'Test-LD'!P40</f>
        <v>18.648443</v>
      </c>
      <c r="AI42" s="167">
        <f>'Test-LD'!Q40</f>
        <v>23.923731</v>
      </c>
      <c r="AJ42" s="167">
        <f>'Test-LD'!R40</f>
        <v>91.282283000000007</v>
      </c>
      <c r="AK42" s="167">
        <f>'Test-LD'!S40</f>
        <v>88.666386000000003</v>
      </c>
      <c r="AL42" s="167">
        <f>'Test-LD'!T40</f>
        <v>44.202421999999999</v>
      </c>
      <c r="AM42" s="167">
        <f>'Test-LD'!U40</f>
        <v>45.410023000000002</v>
      </c>
      <c r="AN42" s="167">
        <f>'Test-LD'!V40</f>
        <v>44.682881000000002</v>
      </c>
      <c r="AO42" s="167">
        <f>'Test-LD'!W40</f>
        <v>45.086478</v>
      </c>
      <c r="AP42" s="167">
        <f>'Test-LD'!X40</f>
        <v>45.738751999999998</v>
      </c>
      <c r="AQ42" s="167">
        <f>10*LOG10(1/((Summary!$C$80/10^(AN42/10)+Summary!$C$81/10^(AO42/10)+Summary!$C$82/10^(AP42/10))/Summary!$C$83))</f>
        <v>44.909127845110703</v>
      </c>
      <c r="AR42" s="167">
        <f>'Test-LD'!Y40</f>
        <v>2.3499020000000002</v>
      </c>
      <c r="AS42" s="167">
        <f>'Test-LD'!Z40</f>
        <v>7918</v>
      </c>
      <c r="AT42" s="295">
        <f>'Test-LD'!AA40</f>
        <v>0.54100000000000004</v>
      </c>
      <c r="AU42" s="357">
        <f>'Test-LD'!AB40</f>
        <v>2</v>
      </c>
      <c r="AV42" s="357">
        <f>'Test-LD'!AC40</f>
        <v>4</v>
      </c>
      <c r="AW42" s="395">
        <f t="shared" si="1"/>
        <v>2.1994444444444445</v>
      </c>
      <c r="AX42" s="465">
        <f t="shared" si="2"/>
        <v>23.419106773144037</v>
      </c>
      <c r="AY42" s="298">
        <f t="shared" si="2"/>
        <v>2.8563885955649417</v>
      </c>
      <c r="AZ42" s="297">
        <f t="shared" si="2"/>
        <v>1</v>
      </c>
      <c r="BA42" s="345">
        <f t="shared" si="2"/>
        <v>1</v>
      </c>
      <c r="BB42" s="75"/>
      <c r="BC42" s="75"/>
      <c r="BD42" s="573" t="s">
        <v>147</v>
      </c>
      <c r="BE42" s="549">
        <f t="array" ref="BE42">bdRateExtend($G41:$G44,H41:H44,$AC41:$AC44,AD41:AD44)</f>
        <v>-0.35619887597585487</v>
      </c>
      <c r="BF42" s="552"/>
      <c r="BG42" s="552"/>
      <c r="BH42" s="552"/>
      <c r="BI42" s="552"/>
      <c r="BJ42" s="552"/>
      <c r="BK42" s="551">
        <f t="array" ref="BK42">bdRateExtend($G41:$G44,L41:L44,$AC41:$AC44,AH41:AH44)</f>
        <v>-0.36787388638018248</v>
      </c>
      <c r="BL42" s="552"/>
      <c r="BM42" s="551">
        <f t="array" ref="BM42">bdRateExtend($G41:$G44,M41:M44,$AC41:$AC44,AI41:AI44)</f>
        <v>-0.34068254981438728</v>
      </c>
      <c r="BN42" s="552"/>
      <c r="BO42" s="545">
        <f t="array" ref="BO42">bdRateExtend($G41:$G44,N41:N44,$AC41:$AC44,AJ41:AJ44,"None", FALSE,1)</f>
        <v>-0.36706023088476925</v>
      </c>
      <c r="BP42" s="541"/>
      <c r="BQ42" s="545">
        <f t="array" ref="BQ42">bdRateExtend($G41:$G44,O41:O44,$AC41:$AC44,AK41:AK44,"None", FALSE,1)</f>
        <v>-0.34471867580489735</v>
      </c>
      <c r="BR42" s="541"/>
      <c r="BS42" s="551">
        <f t="array" ref="BS42">bdRateExtend($G41:$G44,P41:P44,$AC41:$AC44,AL41:AL44)</f>
        <v>-0.32479841457112291</v>
      </c>
      <c r="BT42" s="552"/>
      <c r="BU42" s="551">
        <f t="array" ref="BU42">bdRateExtend($G41:$G44,Q41:Q44,$AC41:$AC44,AM41:AM44)</f>
        <v>-0.30777207400850726</v>
      </c>
      <c r="BV42" s="552"/>
      <c r="BW42" s="551">
        <f t="array" ref="BW42">bdRateExtend($G41:$G44,R41:R44,$AC41:$AC44,AN41:AN44)</f>
        <v>-0.3572223239341793</v>
      </c>
      <c r="BX42" s="552"/>
      <c r="BY42" s="552"/>
      <c r="BZ42" s="541"/>
      <c r="CA42" s="541"/>
      <c r="CB42" s="552"/>
      <c r="CC42" s="561">
        <f t="array" ref="CC42">bdCAMBIExtend($G41:$G44,V41:V44,$AC41:$AC44,AR41:AR44)</f>
        <v>0.10732753512852909</v>
      </c>
      <c r="CD42" s="552"/>
      <c r="CE42" s="554">
        <f t="array" ref="CE42">testVMAFRange($G41:$G44,N41:N44,$AC41:$AC44,AJ41:AJ44)</f>
        <v>0</v>
      </c>
      <c r="CF42" s="541"/>
      <c r="CG42" s="554">
        <f t="array" ref="CG42">testVMAFRange($G41:$G44,O41:O44,$AC41:$AC44,AK41:AK44)</f>
        <v>0</v>
      </c>
      <c r="CH42" s="541"/>
    </row>
    <row r="43" spans="1:86" ht="17" customHeight="1" x14ac:dyDescent="0.2">
      <c r="A43" s="538"/>
      <c r="B43" s="566"/>
      <c r="C43" s="485"/>
      <c r="D43" s="590"/>
      <c r="E43" s="558"/>
      <c r="F43" s="362">
        <v>185</v>
      </c>
      <c r="G43" s="420">
        <f>'Anchor-LD'!L41</f>
        <v>47.098199999999999</v>
      </c>
      <c r="H43" s="295">
        <f>'Anchor-LD'!M41</f>
        <v>40.19746</v>
      </c>
      <c r="I43" s="295">
        <f>'Anchor-LD'!N41</f>
        <v>42.248190000000001</v>
      </c>
      <c r="J43" s="295">
        <f>'Anchor-LD'!O41</f>
        <v>43.424394999999997</v>
      </c>
      <c r="K43" s="295">
        <f>(Summary!$C$63*H43+Summary!$C$64*I43+Summary!$C$65*J43)/Summary!$C$66</f>
        <v>41.07707083333333</v>
      </c>
      <c r="L43" s="295">
        <f>'Anchor-LD'!P41</f>
        <v>15.281884</v>
      </c>
      <c r="M43" s="295">
        <f>'Anchor-LD'!Q41</f>
        <v>19.184303</v>
      </c>
      <c r="N43" s="295">
        <f>'Anchor-LD'!R41</f>
        <v>78.627611000000002</v>
      </c>
      <c r="O43" s="295">
        <f>'Anchor-LD'!S41</f>
        <v>76.146306999999993</v>
      </c>
      <c r="P43" s="295">
        <f>'Anchor-LD'!T41</f>
        <v>38.342227999999999</v>
      </c>
      <c r="Q43" s="295">
        <f>'Anchor-LD'!U41</f>
        <v>42.086306999999998</v>
      </c>
      <c r="R43" s="295">
        <f>'Anchor-LD'!V41</f>
        <v>40.158509000000002</v>
      </c>
      <c r="S43" s="295">
        <f>'Anchor-LD'!W41</f>
        <v>42.238942000000002</v>
      </c>
      <c r="T43" s="295">
        <f>'Anchor-LD'!X41</f>
        <v>43.420523000000003</v>
      </c>
      <c r="U43" s="295">
        <f>10*LOG10(1/((Summary!$C$80/10^(R43/10)+Summary!$C$81/10^(S43/10)+Summary!$C$82/10^(T43/10))/Summary!$C$83))</f>
        <v>40.871799881532823</v>
      </c>
      <c r="V43" s="295">
        <f>'Anchor-LD'!Y41</f>
        <v>2.480553</v>
      </c>
      <c r="W43" s="295">
        <f>'Anchor-LD'!Z41</f>
        <v>128.19999999999999</v>
      </c>
      <c r="X43" s="295">
        <f>'Anchor-LD'!AA41</f>
        <v>0.12620000000000001</v>
      </c>
      <c r="Y43" s="357">
        <f>'Anchor-LD'!AB41</f>
        <v>2</v>
      </c>
      <c r="Z43" s="357">
        <f>'Anchor-LD'!AC41</f>
        <v>4</v>
      </c>
      <c r="AA43" s="295">
        <f t="shared" si="0"/>
        <v>3.5611111111111107E-2</v>
      </c>
      <c r="AB43" s="462"/>
      <c r="AC43" s="167">
        <f>'Test-LD'!L41</f>
        <v>37.396363999999998</v>
      </c>
      <c r="AD43" s="167">
        <f>'Test-LD'!M41</f>
        <v>41.014803999999998</v>
      </c>
      <c r="AE43" s="167">
        <f>'Test-LD'!N41</f>
        <v>42.708559000000001</v>
      </c>
      <c r="AF43" s="167">
        <f>'Test-LD'!O41</f>
        <v>43.689808999999997</v>
      </c>
      <c r="AG43" s="167">
        <f>(Summary!$C$63*AD43+Summary!$C$64*AE43+Summary!$C$65*AF43)/Summary!$C$66</f>
        <v>41.742930666666666</v>
      </c>
      <c r="AH43" s="167">
        <f>'Test-LD'!P41</f>
        <v>15.957454</v>
      </c>
      <c r="AI43" s="167">
        <f>'Test-LD'!Q41</f>
        <v>20.090699000000001</v>
      </c>
      <c r="AJ43" s="167">
        <f>'Test-LD'!R41</f>
        <v>82.137440999999995</v>
      </c>
      <c r="AK43" s="167">
        <f>'Test-LD'!S41</f>
        <v>78.988022999999998</v>
      </c>
      <c r="AL43" s="167">
        <f>'Test-LD'!T41</f>
        <v>39.267294999999997</v>
      </c>
      <c r="AM43" s="167">
        <f>'Test-LD'!U41</f>
        <v>42.450856999999999</v>
      </c>
      <c r="AN43" s="167">
        <f>'Test-LD'!V41</f>
        <v>40.968701000000003</v>
      </c>
      <c r="AO43" s="167">
        <f>'Test-LD'!W41</f>
        <v>42.699019</v>
      </c>
      <c r="AP43" s="167">
        <f>'Test-LD'!X41</f>
        <v>43.687123</v>
      </c>
      <c r="AQ43" s="167">
        <f>10*LOG10(1/((Summary!$C$80/10^(AN43/10)+Summary!$C$81/10^(AO43/10)+Summary!$C$82/10^(AP43/10))/Summary!$C$83))</f>
        <v>41.585056479476926</v>
      </c>
      <c r="AR43" s="167">
        <f>'Test-LD'!Y41</f>
        <v>2.7527659999999998</v>
      </c>
      <c r="AS43" s="167">
        <f>'Test-LD'!Z41</f>
        <v>3108.3</v>
      </c>
      <c r="AT43" s="295">
        <f>'Test-LD'!AA41</f>
        <v>0.4471</v>
      </c>
      <c r="AU43" s="357">
        <f>'Test-LD'!AB41</f>
        <v>2</v>
      </c>
      <c r="AV43" s="357">
        <f>'Test-LD'!AC41</f>
        <v>4</v>
      </c>
      <c r="AW43" s="395">
        <f t="shared" si="1"/>
        <v>0.86341666666666672</v>
      </c>
      <c r="AX43" s="465">
        <f t="shared" si="2"/>
        <v>24.245709828393139</v>
      </c>
      <c r="AY43" s="298">
        <f t="shared" si="2"/>
        <v>3.5427892234548333</v>
      </c>
      <c r="AZ43" s="297">
        <f t="shared" si="2"/>
        <v>1</v>
      </c>
      <c r="BA43" s="345">
        <f t="shared" si="2"/>
        <v>1</v>
      </c>
      <c r="BB43" s="75"/>
      <c r="BC43" s="75"/>
      <c r="BD43" s="565"/>
      <c r="BE43" s="550"/>
      <c r="BF43" s="552"/>
      <c r="BG43" s="552"/>
      <c r="BH43" s="552"/>
      <c r="BI43" s="552"/>
      <c r="BJ43" s="552"/>
      <c r="BK43" s="553"/>
      <c r="BL43" s="552"/>
      <c r="BM43" s="553"/>
      <c r="BN43" s="552"/>
      <c r="BO43" s="546"/>
      <c r="BP43" s="541"/>
      <c r="BQ43" s="546"/>
      <c r="BR43" s="541"/>
      <c r="BS43" s="553"/>
      <c r="BT43" s="552"/>
      <c r="BU43" s="553"/>
      <c r="BV43" s="552"/>
      <c r="BW43" s="553"/>
      <c r="BX43" s="552"/>
      <c r="BY43" s="552"/>
      <c r="BZ43" s="541"/>
      <c r="CA43" s="541"/>
      <c r="CB43" s="552"/>
      <c r="CC43" s="553"/>
      <c r="CD43" s="552"/>
      <c r="CE43" s="546"/>
      <c r="CF43" s="541"/>
      <c r="CG43" s="546"/>
      <c r="CH43" s="541"/>
    </row>
    <row r="44" spans="1:86" ht="17" customHeight="1" thickBot="1" x14ac:dyDescent="0.25">
      <c r="A44" s="538"/>
      <c r="B44" s="566"/>
      <c r="C44" s="485"/>
      <c r="D44" s="590"/>
      <c r="E44" s="558"/>
      <c r="F44" s="362">
        <v>210</v>
      </c>
      <c r="G44" s="420">
        <f>'Anchor-LD'!L42</f>
        <v>26.210899999999999</v>
      </c>
      <c r="H44" s="295">
        <f>'Anchor-LD'!M42</f>
        <v>36.493943999999999</v>
      </c>
      <c r="I44" s="295">
        <f>'Anchor-LD'!N42</f>
        <v>39.819336999999997</v>
      </c>
      <c r="J44" s="295">
        <f>'Anchor-LD'!O42</f>
        <v>41.793402999999998</v>
      </c>
      <c r="K44" s="295">
        <f>(Summary!$C$63*H44+Summary!$C$64*I44+Summary!$C$65*J44)/Summary!$C$66</f>
        <v>37.931419333333331</v>
      </c>
      <c r="L44" s="295">
        <f>'Anchor-LD'!P42</f>
        <v>13.099843999999999</v>
      </c>
      <c r="M44" s="295">
        <f>'Anchor-LD'!Q42</f>
        <v>15.900461</v>
      </c>
      <c r="N44" s="295">
        <f>'Anchor-LD'!R42</f>
        <v>56.708413</v>
      </c>
      <c r="O44" s="295">
        <f>'Anchor-LD'!S42</f>
        <v>54.704532</v>
      </c>
      <c r="P44" s="295">
        <f>'Anchor-LD'!T42</f>
        <v>33.575865</v>
      </c>
      <c r="Q44" s="295">
        <f>'Anchor-LD'!U42</f>
        <v>39.473129</v>
      </c>
      <c r="R44" s="295">
        <f>'Anchor-LD'!V42</f>
        <v>36.450505999999997</v>
      </c>
      <c r="S44" s="295">
        <f>'Anchor-LD'!W42</f>
        <v>39.812966000000003</v>
      </c>
      <c r="T44" s="295">
        <f>'Anchor-LD'!X42</f>
        <v>41.792633000000002</v>
      </c>
      <c r="U44" s="295">
        <f>10*LOG10(1/((Summary!$C$80/10^(R44/10)+Summary!$C$81/10^(S44/10)+Summary!$C$82/10^(T44/10))/Summary!$C$83))</f>
        <v>37.462040302085683</v>
      </c>
      <c r="V44" s="295">
        <f>'Anchor-LD'!Y42</f>
        <v>2.7466219999999999</v>
      </c>
      <c r="W44" s="295">
        <f>'Anchor-LD'!Z42</f>
        <v>83.6</v>
      </c>
      <c r="X44" s="295">
        <f>'Anchor-LD'!AA42</f>
        <v>9.4399999999999998E-2</v>
      </c>
      <c r="Y44" s="357">
        <f>'Anchor-LD'!AB42</f>
        <v>1</v>
      </c>
      <c r="Z44" s="357">
        <f>'Anchor-LD'!AC42</f>
        <v>4</v>
      </c>
      <c r="AA44" s="295">
        <f t="shared" si="0"/>
        <v>2.322222222222222E-2</v>
      </c>
      <c r="AB44" s="462"/>
      <c r="AC44" s="167">
        <f>'Test-LD'!L42</f>
        <v>19.345455000000001</v>
      </c>
      <c r="AD44" s="167">
        <f>'Test-LD'!M42</f>
        <v>37.479227999999999</v>
      </c>
      <c r="AE44" s="167">
        <f>'Test-LD'!N42</f>
        <v>40.505161000000001</v>
      </c>
      <c r="AF44" s="167">
        <f>'Test-LD'!O42</f>
        <v>42.023096000000002</v>
      </c>
      <c r="AG44" s="167">
        <f>(Summary!$C$63*AD44+Summary!$C$64*AE44+Summary!$C$65*AF44)/Summary!$C$66</f>
        <v>38.740861500000001</v>
      </c>
      <c r="AH44" s="167">
        <f>'Test-LD'!P42</f>
        <v>13.803839</v>
      </c>
      <c r="AI44" s="167">
        <f>'Test-LD'!Q42</f>
        <v>16.773139</v>
      </c>
      <c r="AJ44" s="167">
        <f>'Test-LD'!R42</f>
        <v>65.232449000000003</v>
      </c>
      <c r="AK44" s="167">
        <f>'Test-LD'!S42</f>
        <v>62.171602</v>
      </c>
      <c r="AL44" s="167">
        <f>'Test-LD'!T42</f>
        <v>34.716296</v>
      </c>
      <c r="AM44" s="167">
        <f>'Test-LD'!U42</f>
        <v>40.089207999999999</v>
      </c>
      <c r="AN44" s="167">
        <f>'Test-LD'!V42</f>
        <v>37.434457000000002</v>
      </c>
      <c r="AO44" s="167">
        <f>'Test-LD'!W42</f>
        <v>40.498828000000003</v>
      </c>
      <c r="AP44" s="167">
        <f>'Test-LD'!X42</f>
        <v>42.021366</v>
      </c>
      <c r="AQ44" s="167">
        <f>10*LOG10(1/((Summary!$C$80/10^(AN44/10)+Summary!$C$81/10^(AO44/10)+Summary!$C$82/10^(AP44/10))/Summary!$C$83))</f>
        <v>38.366083100544458</v>
      </c>
      <c r="AR44" s="167">
        <f>'Test-LD'!Y42</f>
        <v>3.13598</v>
      </c>
      <c r="AS44" s="167">
        <f>'Test-LD'!Z42</f>
        <v>1679.6</v>
      </c>
      <c r="AT44" s="295">
        <f>'Test-LD'!AA42</f>
        <v>0.502</v>
      </c>
      <c r="AU44" s="357">
        <f>'Test-LD'!AB42</f>
        <v>1</v>
      </c>
      <c r="AV44" s="357">
        <f>'Test-LD'!AC42</f>
        <v>4</v>
      </c>
      <c r="AW44" s="395">
        <f t="shared" si="1"/>
        <v>0.46655555555555556</v>
      </c>
      <c r="AX44" s="465">
        <f t="shared" si="2"/>
        <v>20.09090909090909</v>
      </c>
      <c r="AY44" s="298">
        <f t="shared" si="2"/>
        <v>5.3177966101694913</v>
      </c>
      <c r="AZ44" s="297">
        <f t="shared" si="2"/>
        <v>1</v>
      </c>
      <c r="BA44" s="345">
        <f t="shared" si="2"/>
        <v>1</v>
      </c>
      <c r="BB44" s="75"/>
      <c r="BC44" s="75"/>
      <c r="BD44" s="574" t="s">
        <v>46</v>
      </c>
      <c r="BE44" s="549">
        <f t="array" ref="BE44">bdRateExtend($G42:$G45,H42:H45,$AC42:$AC45,AD42:AD45)</f>
        <v>-0.35704778503730195</v>
      </c>
      <c r="BF44" s="552"/>
      <c r="BG44" s="552"/>
      <c r="BH44" s="552"/>
      <c r="BI44" s="552"/>
      <c r="BJ44" s="552"/>
      <c r="BK44" s="551">
        <f t="array" ref="BK44">bdRateExtend($G42:$G45,L42:L45,$AC42:$AC45,AH42:AH45)</f>
        <v>-0.37397593789982941</v>
      </c>
      <c r="BL44" s="552"/>
      <c r="BM44" s="551">
        <f t="array" ref="BM44">bdRateExtend($G42:$G45,M42:M45,$AC42:$AC45,AI42:AI45)</f>
        <v>-0.355942486709943</v>
      </c>
      <c r="BN44" s="552"/>
      <c r="BO44" s="545">
        <f t="array" ref="BO44">bdRateExtend($G42:$G45,N42:N45,$AC42:$AC45,AJ42:AJ45,"None", FALSE,1)</f>
        <v>-0.39177711536878113</v>
      </c>
      <c r="BP44" s="541"/>
      <c r="BQ44" s="545">
        <f t="array" ref="BQ44">bdRateExtend($G42:$G45,O42:O45,$AC42:$AC45,AK42:AK45,"None", FALSE,1)</f>
        <v>-0.37635653580180184</v>
      </c>
      <c r="BR44" s="541"/>
      <c r="BS44" s="551">
        <f t="array" ref="BS44">bdRateExtend($G42:$G45,P42:P45,$AC42:$AC45,AL42:AL45)</f>
        <v>-0.3405870022981311</v>
      </c>
      <c r="BT44" s="552"/>
      <c r="BU44" s="551">
        <f t="array" ref="BU44">bdRateExtend($G42:$G45,Q42:Q45,$AC42:$AC45,AM42:AM45)</f>
        <v>-0.32265756252901723</v>
      </c>
      <c r="BV44" s="552"/>
      <c r="BW44" s="551">
        <f t="array" ref="BW44">bdRateExtend($G42:$G45,R42:R45,$AC42:$AC45,AN42:AN45)</f>
        <v>-0.35672330824065512</v>
      </c>
      <c r="BX44" s="552"/>
      <c r="BY44" s="552"/>
      <c r="BZ44" s="541"/>
      <c r="CA44" s="541"/>
      <c r="CB44" s="552"/>
      <c r="CC44" s="561">
        <f t="array" ref="CC44">bdCAMBIExtend($G42:$G45,V42:V45,$AC42:$AC45,AR42:AR45)</f>
        <v>0.21900820088892128</v>
      </c>
      <c r="CD44" s="552"/>
      <c r="CE44" s="554">
        <f t="array" ref="CE44">testVMAFRange($G42:$G45,N42:N45,$AC42:$AC45,AJ42:AJ45)</f>
        <v>0</v>
      </c>
      <c r="CF44" s="541"/>
      <c r="CG44" s="554">
        <f t="array" ref="CG44">testVMAFRange($G42:$G45,O42:O45,$AC42:$AC45,AK42:AK45)</f>
        <v>0</v>
      </c>
      <c r="CH44" s="541"/>
    </row>
    <row r="45" spans="1:86" ht="17" customHeight="1" thickBot="1" x14ac:dyDescent="0.25">
      <c r="A45" s="538"/>
      <c r="B45" s="596"/>
      <c r="C45" s="486"/>
      <c r="D45" s="591"/>
      <c r="E45" s="559"/>
      <c r="F45" s="363">
        <v>235</v>
      </c>
      <c r="G45" s="420">
        <f>'Anchor-LD'!L43</f>
        <v>17.730899999999998</v>
      </c>
      <c r="H45" s="295">
        <f>'Anchor-LD'!M43</f>
        <v>33.677827000000001</v>
      </c>
      <c r="I45" s="295">
        <f>'Anchor-LD'!N43</f>
        <v>37.907353000000001</v>
      </c>
      <c r="J45" s="295">
        <f>'Anchor-LD'!O43</f>
        <v>39.680497000000003</v>
      </c>
      <c r="K45" s="295">
        <f>(Summary!$C$63*H45+Summary!$C$64*I45+Summary!$C$65*J45)/Summary!$C$66</f>
        <v>35.383192999999999</v>
      </c>
      <c r="L45" s="295">
        <f>'Anchor-LD'!P43</f>
        <v>11.415169000000001</v>
      </c>
      <c r="M45" s="295">
        <f>'Anchor-LD'!Q43</f>
        <v>13.200184999999999</v>
      </c>
      <c r="N45" s="295">
        <f>'Anchor-LD'!R43</f>
        <v>30.611355</v>
      </c>
      <c r="O45" s="295">
        <f>'Anchor-LD'!S43</f>
        <v>28.901188999999999</v>
      </c>
      <c r="P45" s="295">
        <f>'Anchor-LD'!T43</f>
        <v>30.001422000000002</v>
      </c>
      <c r="Q45" s="295">
        <f>'Anchor-LD'!U43</f>
        <v>37.138055999999999</v>
      </c>
      <c r="R45" s="295">
        <f>'Anchor-LD'!V43</f>
        <v>33.646863000000003</v>
      </c>
      <c r="S45" s="295">
        <f>'Anchor-LD'!W43</f>
        <v>37.906219</v>
      </c>
      <c r="T45" s="295">
        <f>'Anchor-LD'!X43</f>
        <v>39.680312000000001</v>
      </c>
      <c r="U45" s="295">
        <f>10*LOG10(1/((Summary!$C$80/10^(R45/10)+Summary!$C$81/10^(S45/10)+Summary!$C$82/10^(T45/10))/Summary!$C$83))</f>
        <v>34.777924838024319</v>
      </c>
      <c r="V45" s="295">
        <f>'Anchor-LD'!Y43</f>
        <v>2.6046659999999999</v>
      </c>
      <c r="W45" s="295">
        <f>'Anchor-LD'!Z43</f>
        <v>53.5</v>
      </c>
      <c r="X45" s="295">
        <f>'Anchor-LD'!AA43</f>
        <v>6.5699999999999995E-2</v>
      </c>
      <c r="Y45" s="357">
        <f>'Anchor-LD'!AB43</f>
        <v>1</v>
      </c>
      <c r="Z45" s="357">
        <f>'Anchor-LD'!AC43</f>
        <v>4</v>
      </c>
      <c r="AA45" s="295">
        <f t="shared" si="0"/>
        <v>1.4861111111111111E-2</v>
      </c>
      <c r="AB45" s="462"/>
      <c r="AC45" s="167">
        <f>'Test-LD'!L43</f>
        <v>10.952726999999999</v>
      </c>
      <c r="AD45" s="167">
        <f>'Test-LD'!M43</f>
        <v>34.291423000000002</v>
      </c>
      <c r="AE45" s="167">
        <f>'Test-LD'!N43</f>
        <v>37.892355999999999</v>
      </c>
      <c r="AF45" s="167">
        <f>'Test-LD'!O43</f>
        <v>40.094081000000003</v>
      </c>
      <c r="AG45" s="167">
        <f>(Summary!$C$63*AD45+Summary!$C$64*AE45+Summary!$C$65*AF45)/Summary!$C$66</f>
        <v>35.858688166666667</v>
      </c>
      <c r="AH45" s="167">
        <f>'Test-LD'!P43</f>
        <v>11.839185000000001</v>
      </c>
      <c r="AI45" s="167">
        <f>'Test-LD'!Q43</f>
        <v>13.914091000000001</v>
      </c>
      <c r="AJ45" s="167">
        <f>'Test-LD'!R43</f>
        <v>39.319924999999998</v>
      </c>
      <c r="AK45" s="167">
        <f>'Test-LD'!S43</f>
        <v>36.949660999999999</v>
      </c>
      <c r="AL45" s="167">
        <f>'Test-LD'!T43</f>
        <v>30.685983</v>
      </c>
      <c r="AM45" s="167">
        <f>'Test-LD'!U43</f>
        <v>37.055228999999997</v>
      </c>
      <c r="AN45" s="167">
        <f>'Test-LD'!V43</f>
        <v>34.245691000000001</v>
      </c>
      <c r="AO45" s="167">
        <f>'Test-LD'!W43</f>
        <v>37.890695000000001</v>
      </c>
      <c r="AP45" s="167">
        <f>'Test-LD'!X43</f>
        <v>40.093696000000001</v>
      </c>
      <c r="AQ45" s="167">
        <f>10*LOG10(1/((Summary!$C$80/10^(AN45/10)+Summary!$C$81/10^(AO45/10)+Summary!$C$82/10^(AP45/10))/Summary!$C$83))</f>
        <v>35.313483523786196</v>
      </c>
      <c r="AR45" s="167">
        <f>'Test-LD'!Y43</f>
        <v>2.5707010000000001</v>
      </c>
      <c r="AS45" s="167">
        <f>'Test-LD'!Z43</f>
        <v>776.3</v>
      </c>
      <c r="AT45" s="295">
        <f>'Test-LD'!AA43</f>
        <v>0.53990000000000005</v>
      </c>
      <c r="AU45" s="357">
        <f>'Test-LD'!AB43</f>
        <v>1</v>
      </c>
      <c r="AV45" s="357">
        <f>'Test-LD'!AC43</f>
        <v>4</v>
      </c>
      <c r="AW45" s="395">
        <f t="shared" si="1"/>
        <v>0.21563888888888888</v>
      </c>
      <c r="AX45" s="466">
        <f t="shared" si="2"/>
        <v>14.510280373831774</v>
      </c>
      <c r="AY45" s="303">
        <f t="shared" si="2"/>
        <v>8.2176560121765618</v>
      </c>
      <c r="AZ45" s="297">
        <f t="shared" si="2"/>
        <v>1</v>
      </c>
      <c r="BA45" s="345">
        <f t="shared" si="2"/>
        <v>1</v>
      </c>
      <c r="BB45" s="75"/>
      <c r="BC45" s="75"/>
      <c r="BD45" s="570"/>
      <c r="BE45" s="550"/>
      <c r="BF45" s="553"/>
      <c r="BG45" s="553"/>
      <c r="BH45" s="553"/>
      <c r="BI45" s="553"/>
      <c r="BJ45" s="553"/>
      <c r="BK45" s="553"/>
      <c r="BL45" s="553"/>
      <c r="BM45" s="553"/>
      <c r="BN45" s="553"/>
      <c r="BO45" s="546"/>
      <c r="BP45" s="544"/>
      <c r="BQ45" s="546"/>
      <c r="BR45" s="544"/>
      <c r="BS45" s="553"/>
      <c r="BT45" s="553"/>
      <c r="BU45" s="553"/>
      <c r="BV45" s="553"/>
      <c r="BW45" s="553"/>
      <c r="BX45" s="553"/>
      <c r="BY45" s="553"/>
      <c r="BZ45" s="544"/>
      <c r="CA45" s="544"/>
      <c r="CB45" s="553"/>
      <c r="CC45" s="553"/>
      <c r="CD45" s="553"/>
      <c r="CE45" s="546"/>
      <c r="CF45" s="544"/>
      <c r="CG45" s="546"/>
      <c r="CH45" s="544"/>
    </row>
    <row r="46" spans="1:86" ht="17" customHeight="1" thickBot="1" x14ac:dyDescent="0.25">
      <c r="A46" s="538"/>
      <c r="B46" s="595" t="s">
        <v>153</v>
      </c>
      <c r="C46" s="586" t="s">
        <v>229</v>
      </c>
      <c r="D46" s="589">
        <v>29.97</v>
      </c>
      <c r="E46" s="557">
        <v>10</v>
      </c>
      <c r="F46" s="362">
        <v>110</v>
      </c>
      <c r="G46" s="419">
        <f>'Anchor-LD'!L44</f>
        <v>9002.5246999999999</v>
      </c>
      <c r="H46" s="385">
        <f>'Anchor-LD'!M44</f>
        <v>39.187905999999998</v>
      </c>
      <c r="I46" s="385">
        <f>'Anchor-LD'!N44</f>
        <v>42.22775</v>
      </c>
      <c r="J46" s="385">
        <f>'Anchor-LD'!O44</f>
        <v>43.045369999999998</v>
      </c>
      <c r="K46" s="385">
        <f>(Summary!$C$63*H46+Summary!$C$64*I46+Summary!$C$65*J46)/Summary!$C$66</f>
        <v>40.337457333333333</v>
      </c>
      <c r="L46" s="385">
        <f>'Anchor-LD'!P44</f>
        <v>16.868357</v>
      </c>
      <c r="M46" s="385">
        <f>'Anchor-LD'!Q44</f>
        <v>24.722294999999999</v>
      </c>
      <c r="N46" s="385">
        <f>'Anchor-LD'!R44</f>
        <v>99.910459000000003</v>
      </c>
      <c r="O46" s="385">
        <f>'Anchor-LD'!S44</f>
        <v>99.889809999999997</v>
      </c>
      <c r="P46" s="385">
        <f>'Anchor-LD'!T44</f>
        <v>44.548150999999997</v>
      </c>
      <c r="Q46" s="385">
        <f>'Anchor-LD'!U44</f>
        <v>39.927791999999997</v>
      </c>
      <c r="R46" s="385">
        <f>'Anchor-LD'!V44</f>
        <v>38.866159000000003</v>
      </c>
      <c r="S46" s="385">
        <f>'Anchor-LD'!W44</f>
        <v>42.018619999999999</v>
      </c>
      <c r="T46" s="385">
        <f>'Anchor-LD'!X44</f>
        <v>42.869703000000001</v>
      </c>
      <c r="U46" s="385">
        <f>10*LOG10(1/((Summary!$C$80/10^(R46/10)+Summary!$C$81/10^(S46/10)+Summary!$C$82/10^(T46/10))/Summary!$C$83))</f>
        <v>39.761977971306372</v>
      </c>
      <c r="V46" s="385">
        <f>'Anchor-LD'!Y44</f>
        <v>1.5909E-2</v>
      </c>
      <c r="W46" s="385">
        <f>'Anchor-LD'!Z44</f>
        <v>2708.8</v>
      </c>
      <c r="X46" s="385">
        <f>'Anchor-LD'!AA44</f>
        <v>1.371</v>
      </c>
      <c r="Y46" s="360">
        <f>'Anchor-LD'!AB44</f>
        <v>2</v>
      </c>
      <c r="Z46" s="360">
        <f>'Anchor-LD'!AC44</f>
        <v>4</v>
      </c>
      <c r="AA46" s="385">
        <f t="shared" si="0"/>
        <v>0.75244444444444447</v>
      </c>
      <c r="AB46" s="462"/>
      <c r="AC46" s="384">
        <f>'Test-LD'!L44</f>
        <v>8632.2840799999994</v>
      </c>
      <c r="AD46" s="384">
        <f>'Test-LD'!M44</f>
        <v>39.650829000000002</v>
      </c>
      <c r="AE46" s="384">
        <f>'Test-LD'!N44</f>
        <v>42.894356000000002</v>
      </c>
      <c r="AF46" s="384">
        <f>'Test-LD'!O44</f>
        <v>43.718020000000003</v>
      </c>
      <c r="AG46" s="384">
        <f>(Summary!$C$63*AD46+Summary!$C$64*AE46+Summary!$C$65*AF46)/Summary!$C$66</f>
        <v>40.869282000000005</v>
      </c>
      <c r="AH46" s="384">
        <f>'Test-LD'!P44</f>
        <v>17.349644000000001</v>
      </c>
      <c r="AI46" s="384">
        <f>'Test-LD'!Q44</f>
        <v>25.235569000000002</v>
      </c>
      <c r="AJ46" s="384">
        <f>'Test-LD'!R44</f>
        <v>99.911479</v>
      </c>
      <c r="AK46" s="384">
        <f>'Test-LD'!S44</f>
        <v>99.887769000000006</v>
      </c>
      <c r="AL46" s="384">
        <f>'Test-LD'!T44</f>
        <v>45.224542</v>
      </c>
      <c r="AM46" s="384">
        <f>'Test-LD'!U44</f>
        <v>40.411214000000001</v>
      </c>
      <c r="AN46" s="384">
        <f>'Test-LD'!V44</f>
        <v>39.374200000000002</v>
      </c>
      <c r="AO46" s="384">
        <f>'Test-LD'!W44</f>
        <v>42.735702000000003</v>
      </c>
      <c r="AP46" s="384">
        <f>'Test-LD'!X44</f>
        <v>43.585448</v>
      </c>
      <c r="AQ46" s="384">
        <f>10*LOG10(1/((Summary!$C$80/10^(AN46/10)+Summary!$C$81/10^(AO46/10)+Summary!$C$82/10^(AP46/10))/Summary!$C$83))</f>
        <v>40.30693223131621</v>
      </c>
      <c r="AR46" s="384">
        <f>'Test-LD'!Y44</f>
        <v>5.9820000000000003E-3</v>
      </c>
      <c r="AS46" s="384">
        <f>'Test-LD'!Z44</f>
        <v>143277</v>
      </c>
      <c r="AT46" s="385">
        <f>'Test-LD'!AA44</f>
        <v>3.0084</v>
      </c>
      <c r="AU46" s="360">
        <f>'Test-LD'!AB44</f>
        <v>2</v>
      </c>
      <c r="AV46" s="360">
        <f>'Test-LD'!AC44</f>
        <v>4</v>
      </c>
      <c r="AW46" s="398">
        <f t="shared" si="1"/>
        <v>39.799166666666665</v>
      </c>
      <c r="AX46" s="464">
        <f t="shared" si="2"/>
        <v>52.893163024217365</v>
      </c>
      <c r="AY46" s="293">
        <f t="shared" si="2"/>
        <v>2.1943107221006564</v>
      </c>
      <c r="AZ46" s="292">
        <f t="shared" si="2"/>
        <v>1</v>
      </c>
      <c r="BA46" s="344">
        <f t="shared" si="2"/>
        <v>1</v>
      </c>
      <c r="BB46" s="75"/>
      <c r="BC46" s="75"/>
      <c r="BD46" s="572" t="s">
        <v>39</v>
      </c>
      <c r="BE46" s="549">
        <f t="array" ref="BE46">bdRateExtend($G46:$G49,H46:H49,$AC46:$AC49,AD46:AD49)</f>
        <v>-0.13001711052209186</v>
      </c>
      <c r="BF46" s="551">
        <f t="array" ref="BF46">bdRateExtend($G46:$G51,H46:H51,$AC46:$AC51,AD46:AD51)</f>
        <v>-0.15559519734962723</v>
      </c>
      <c r="BG46" s="551">
        <f t="array" ref="BG46">bdRateExtend($G46:$G51,I46:I51,$AC46:$AC51,AE46:AE51)</f>
        <v>-0.23729905224072001</v>
      </c>
      <c r="BH46" s="551">
        <f t="array" ref="BH46">bdRateExtend($G46:$G51,J46:J51,$AC46:$AC51,AF46:AF51)</f>
        <v>-0.25541664203965508</v>
      </c>
      <c r="BI46" s="551">
        <f t="array" ref="BI46">bdRateExtend($G46:$G51,K46:K51,$AC46:$AC51,AG46:AG51)</f>
        <v>-0.17899131769255783</v>
      </c>
      <c r="BJ46" s="575">
        <f>(Summary!$C$94*BF46+Summary!$C$95*BG46+Summary!$C$96*BH46)/Summary!$C$97</f>
        <v>-0.16285620933287207</v>
      </c>
      <c r="BK46" s="551">
        <f t="array" ref="BK46">bdRateExtend($G46:$G49,L46:L49,$AC46:$AC49,AH46:AH49)</f>
        <v>-0.14191782288989607</v>
      </c>
      <c r="BL46" s="551">
        <f t="array" ref="BL46">bdRateExtend($G46:$G51,L46:L51,$AC46:$AC51,AH46:AH51)</f>
        <v>-0.16330110666423792</v>
      </c>
      <c r="BM46" s="551">
        <f t="array" ref="BM46">bdRateExtend($G46:$G49,M46:M49,$AC46:$AC49,AI46:AI49)</f>
        <v>-0.13663439353674578</v>
      </c>
      <c r="BN46" s="551">
        <f t="array" ref="BN46">bdRateExtend($G46:$G51,M46:M51,$AC46:$AC51,AI46:AI51)</f>
        <v>-0.15766562248946681</v>
      </c>
      <c r="BO46" s="548">
        <f t="array" ref="BO46">bdRateExtend($G46:$G49,N46:N49,$AC46:$AC49,AJ46:AJ49,"None", FALSE,1)</f>
        <v>-0.16509575311349667</v>
      </c>
      <c r="BP46" s="585">
        <f t="array" ref="BP46">bdRateExtend($G46:$G51,N46:N51,$AC46:$AC51,AJ46:AJ51,"None", FALSE,1)</f>
        <v>-0.2017217355778208</v>
      </c>
      <c r="BQ46" s="548">
        <f t="array" ref="BQ46">bdRateExtend($G46:$G49,O46:O49,$AC46:$AC49,AK46:AK49,"None", FALSE,1)</f>
        <v>-0.14383572062327699</v>
      </c>
      <c r="BR46" s="585">
        <f t="array" ref="BR46">bdRateExtend($G46:$G51,O46:O51,$AC46:$AC51,AK46:AK51,"None", FALSE,1)</f>
        <v>-0.19431164666382472</v>
      </c>
      <c r="BS46" s="551">
        <f t="array" ref="BS46">bdRateExtend($G46:$G49,P46:P49,$AC46:$AC49,AL46:AL49)</f>
        <v>-0.12568093445048556</v>
      </c>
      <c r="BT46" s="551">
        <f t="array" ref="BT46">bdRateExtend($G46:$G51,P46:P51,$AC46:$AC51,AL46:AL51)</f>
        <v>-0.14927603934329059</v>
      </c>
      <c r="BU46" s="551">
        <f t="array" ref="BU46">bdRateExtend($G46:$G49,Q46:Q49,$AC46:$AC49,AM46:AM49)</f>
        <v>-0.15863052670806077</v>
      </c>
      <c r="BV46" s="551">
        <f t="array" ref="BV46">bdRateExtend($G46:$G51,Q46:Q51,$AC46:$AC51,AM46:AM51)</f>
        <v>-0.19513230696735295</v>
      </c>
      <c r="BW46" s="551">
        <f t="array" ref="BW46">bdRateExtend($G46:$G49,R46:R49,$AC46:$AC49,AN46:AN49)</f>
        <v>-0.13802743749284752</v>
      </c>
      <c r="BX46" s="551">
        <f t="array" ref="BX46">bdRateExtend($G46:$G51,R46:R51,$AC46:$AC51,AN46:AN51)</f>
        <v>-0.16367530499610217</v>
      </c>
      <c r="BY46" s="551">
        <f t="array" ref="BY46">bdRateExtend($G46:$G51,S46:S51,$AC46:$AC51,AO46:AO51)</f>
        <v>-0.24690731798316112</v>
      </c>
      <c r="BZ46" s="555">
        <f t="array" ref="BZ46">bdRateExtend($G46:$G51,T46:T51,$AC46:$AC51,AP46:AP51)</f>
        <v>-0.26418700162533215</v>
      </c>
      <c r="CA46" s="555">
        <f t="array" ref="CA46">bdRateExtend($G46:$G51,U46:U51,$AC46:$AC51,AQ46:AQ51)</f>
        <v>-0.16991826096961893</v>
      </c>
      <c r="CB46" s="575">
        <f>(Summary!$C$108*BX46+Summary!$C$109*BY46+Summary!$C$110*BZ46)/Summary!$C$111</f>
        <v>-0.17102505338075374</v>
      </c>
      <c r="CC46" s="561">
        <f t="array" ref="CC46">bdCAMBIExtend($G46:$G49,V46:V49,$AC46:$AC49,AR46:AR49)</f>
        <v>-5.2080842931717594E-3</v>
      </c>
      <c r="CD46" s="561">
        <f t="array" ref="CD46">bdCAMBIExtend($G46:$G51,V46:V51,$AC46:$AC51,AR46:AR51)</f>
        <v>-3.2308700140808912E-3</v>
      </c>
      <c r="CE46" s="547">
        <f t="array" ref="CE46">testVMAFRange($G46:$G49,N46:N49,$AC46:$AC49,AJ46:AJ49)</f>
        <v>0</v>
      </c>
      <c r="CF46" s="543">
        <f t="array" ref="CF46">testVMAFRange($G46:$G51,N46:N51,$AC46:$AC51,AJ46:AJ51)</f>
        <v>0</v>
      </c>
      <c r="CG46" s="547">
        <f t="array" ref="CG46">testVMAFRange($G46:$G49,O46:O49,$AC46:$AC49,AK46:AK49)</f>
        <v>0</v>
      </c>
      <c r="CH46" s="543">
        <f t="array" ref="CH46">testVMAFRange($G46:$G51,O46:O51,$AC46:$AC51,AK46:AK51)</f>
        <v>0</v>
      </c>
    </row>
    <row r="47" spans="1:86" ht="17" customHeight="1" x14ac:dyDescent="0.2">
      <c r="A47" s="538"/>
      <c r="B47" s="566"/>
      <c r="C47" s="485"/>
      <c r="D47" s="590"/>
      <c r="E47" s="558"/>
      <c r="F47" s="362">
        <v>135</v>
      </c>
      <c r="G47" s="420">
        <f>'Anchor-LD'!L45</f>
        <v>4419.4206000000004</v>
      </c>
      <c r="H47" s="295">
        <f>'Anchor-LD'!M45</f>
        <v>34.002487000000002</v>
      </c>
      <c r="I47" s="295">
        <f>'Anchor-LD'!N45</f>
        <v>38.690283000000001</v>
      </c>
      <c r="J47" s="295">
        <f>'Anchor-LD'!O45</f>
        <v>40.163938999999999</v>
      </c>
      <c r="K47" s="295">
        <f>(Summary!$C$63*H47+Summary!$C$64*I47+Summary!$C$65*J47)/Summary!$C$66</f>
        <v>35.810695000000003</v>
      </c>
      <c r="L47" s="295">
        <f>'Anchor-LD'!P45</f>
        <v>12.854093000000001</v>
      </c>
      <c r="M47" s="295">
        <f>'Anchor-LD'!Q45</f>
        <v>20.135757000000002</v>
      </c>
      <c r="N47" s="295">
        <f>'Anchor-LD'!R45</f>
        <v>99.885817000000003</v>
      </c>
      <c r="O47" s="295">
        <f>'Anchor-LD'!S45</f>
        <v>99.806863000000007</v>
      </c>
      <c r="P47" s="295">
        <f>'Anchor-LD'!T45</f>
        <v>37.749507000000001</v>
      </c>
      <c r="Q47" s="295">
        <f>'Anchor-LD'!U45</f>
        <v>35.947665000000001</v>
      </c>
      <c r="R47" s="295">
        <f>'Anchor-LD'!V45</f>
        <v>33.686213000000002</v>
      </c>
      <c r="S47" s="295">
        <f>'Anchor-LD'!W45</f>
        <v>38.513454000000003</v>
      </c>
      <c r="T47" s="295">
        <f>'Anchor-LD'!X45</f>
        <v>40.036484000000002</v>
      </c>
      <c r="U47" s="295">
        <f>10*LOG10(1/((Summary!$C$80/10^(R47/10)+Summary!$C$81/10^(S47/10)+Summary!$C$82/10^(T47/10))/Summary!$C$83))</f>
        <v>34.877328920754202</v>
      </c>
      <c r="V47" s="295">
        <f>'Anchor-LD'!Y45</f>
        <v>2.3598000000000001E-2</v>
      </c>
      <c r="W47" s="295">
        <f>'Anchor-LD'!Z45</f>
        <v>1989.6</v>
      </c>
      <c r="X47" s="295">
        <f>'Anchor-LD'!AA45</f>
        <v>1.0576000000000001</v>
      </c>
      <c r="Y47" s="357">
        <f>'Anchor-LD'!AB45</f>
        <v>2</v>
      </c>
      <c r="Z47" s="357">
        <f>'Anchor-LD'!AC45</f>
        <v>4</v>
      </c>
      <c r="AA47" s="295">
        <f t="shared" si="0"/>
        <v>0.55266666666666664</v>
      </c>
      <c r="AB47" s="462"/>
      <c r="AC47" s="167">
        <f>'Test-LD'!L45</f>
        <v>4299.5622560000002</v>
      </c>
      <c r="AD47" s="167">
        <f>'Test-LD'!M45</f>
        <v>34.621347</v>
      </c>
      <c r="AE47" s="167">
        <f>'Test-LD'!N45</f>
        <v>39.469676999999997</v>
      </c>
      <c r="AF47" s="167">
        <f>'Test-LD'!O45</f>
        <v>40.826976999999999</v>
      </c>
      <c r="AG47" s="167">
        <f>(Summary!$C$63*AD47+Summary!$C$64*AE47+Summary!$C$65*AF47)/Summary!$C$66</f>
        <v>36.463673666666665</v>
      </c>
      <c r="AH47" s="167">
        <f>'Test-LD'!P45</f>
        <v>13.420591</v>
      </c>
      <c r="AI47" s="167">
        <f>'Test-LD'!Q45</f>
        <v>20.747136999999999</v>
      </c>
      <c r="AJ47" s="167">
        <f>'Test-LD'!R45</f>
        <v>99.885256999999996</v>
      </c>
      <c r="AK47" s="167">
        <f>'Test-LD'!S45</f>
        <v>99.848971000000006</v>
      </c>
      <c r="AL47" s="167">
        <f>'Test-LD'!T45</f>
        <v>38.552619</v>
      </c>
      <c r="AM47" s="167">
        <f>'Test-LD'!U45</f>
        <v>36.565710000000003</v>
      </c>
      <c r="AN47" s="167">
        <f>'Test-LD'!V45</f>
        <v>34.351754999999997</v>
      </c>
      <c r="AO47" s="167">
        <f>'Test-LD'!W45</f>
        <v>39.334992</v>
      </c>
      <c r="AP47" s="167">
        <f>'Test-LD'!X45</f>
        <v>40.727235999999998</v>
      </c>
      <c r="AQ47" s="167">
        <f>10*LOG10(1/((Summary!$C$80/10^(AN47/10)+Summary!$C$81/10^(AO47/10)+Summary!$C$82/10^(AP47/10))/Summary!$C$83))</f>
        <v>35.555220995957072</v>
      </c>
      <c r="AR47" s="167">
        <f>'Test-LD'!Y45</f>
        <v>1.5678999999999998E-2</v>
      </c>
      <c r="AS47" s="167">
        <f>'Test-LD'!Z45</f>
        <v>91546.4</v>
      </c>
      <c r="AT47" s="295">
        <f>'Test-LD'!AA45</f>
        <v>2.3961999999999999</v>
      </c>
      <c r="AU47" s="357">
        <f>'Test-LD'!AB45</f>
        <v>2</v>
      </c>
      <c r="AV47" s="357">
        <f>'Test-LD'!AC45</f>
        <v>4</v>
      </c>
      <c r="AW47" s="395">
        <f t="shared" si="1"/>
        <v>25.429555555555552</v>
      </c>
      <c r="AX47" s="465">
        <f t="shared" si="2"/>
        <v>46.012464817048652</v>
      </c>
      <c r="AY47" s="298">
        <f t="shared" si="2"/>
        <v>2.2656959152798786</v>
      </c>
      <c r="AZ47" s="297">
        <f t="shared" si="2"/>
        <v>1</v>
      </c>
      <c r="BA47" s="345">
        <f t="shared" si="2"/>
        <v>1</v>
      </c>
      <c r="BB47" s="75"/>
      <c r="BC47" s="75"/>
      <c r="BD47" s="565"/>
      <c r="BE47" s="550"/>
      <c r="BF47" s="552"/>
      <c r="BG47" s="552"/>
      <c r="BH47" s="552"/>
      <c r="BI47" s="552"/>
      <c r="BJ47" s="552"/>
      <c r="BK47" s="553"/>
      <c r="BL47" s="552"/>
      <c r="BM47" s="553"/>
      <c r="BN47" s="552"/>
      <c r="BO47" s="546"/>
      <c r="BP47" s="541"/>
      <c r="BQ47" s="546"/>
      <c r="BR47" s="541"/>
      <c r="BS47" s="553"/>
      <c r="BT47" s="552"/>
      <c r="BU47" s="553"/>
      <c r="BV47" s="552"/>
      <c r="BW47" s="553"/>
      <c r="BX47" s="552"/>
      <c r="BY47" s="552"/>
      <c r="BZ47" s="541"/>
      <c r="CA47" s="541"/>
      <c r="CB47" s="552"/>
      <c r="CC47" s="553"/>
      <c r="CD47" s="552"/>
      <c r="CE47" s="546"/>
      <c r="CF47" s="541"/>
      <c r="CG47" s="546"/>
      <c r="CH47" s="541"/>
    </row>
    <row r="48" spans="1:86" ht="17" customHeight="1" x14ac:dyDescent="0.2">
      <c r="A48" s="538"/>
      <c r="B48" s="566"/>
      <c r="C48" s="485"/>
      <c r="D48" s="590"/>
      <c r="E48" s="558"/>
      <c r="F48" s="362">
        <v>160</v>
      </c>
      <c r="G48" s="420">
        <f>'Anchor-LD'!L46</f>
        <v>1804.1813</v>
      </c>
      <c r="H48" s="295">
        <f>'Anchor-LD'!M46</f>
        <v>29.201211000000001</v>
      </c>
      <c r="I48" s="295">
        <f>'Anchor-LD'!N46</f>
        <v>35.739269999999998</v>
      </c>
      <c r="J48" s="295">
        <f>'Anchor-LD'!O46</f>
        <v>37.650990999999998</v>
      </c>
      <c r="K48" s="295">
        <f>(Summary!$C$63*H48+Summary!$C$64*I48+Summary!$C$65*J48)/Summary!$C$66</f>
        <v>31.699184166666669</v>
      </c>
      <c r="L48" s="295">
        <f>'Anchor-LD'!P46</f>
        <v>9.1883389999999991</v>
      </c>
      <c r="M48" s="295">
        <f>'Anchor-LD'!Q46</f>
        <v>15.596689</v>
      </c>
      <c r="N48" s="295">
        <f>'Anchor-LD'!R46</f>
        <v>88.404191999999995</v>
      </c>
      <c r="O48" s="295">
        <f>'Anchor-LD'!S46</f>
        <v>86.129165</v>
      </c>
      <c r="P48" s="295">
        <f>'Anchor-LD'!T46</f>
        <v>31.091355</v>
      </c>
      <c r="Q48" s="295">
        <f>'Anchor-LD'!U46</f>
        <v>32.183604000000003</v>
      </c>
      <c r="R48" s="295">
        <f>'Anchor-LD'!V46</f>
        <v>28.927143999999998</v>
      </c>
      <c r="S48" s="295">
        <f>'Anchor-LD'!W46</f>
        <v>35.596927999999998</v>
      </c>
      <c r="T48" s="295">
        <f>'Anchor-LD'!X46</f>
        <v>37.551459999999999</v>
      </c>
      <c r="U48" s="295">
        <f>10*LOG10(1/((Summary!$C$80/10^(R48/10)+Summary!$C$81/10^(S48/10)+Summary!$C$82/10^(T48/10))/Summary!$C$83))</f>
        <v>30.321212236147502</v>
      </c>
      <c r="V48" s="295">
        <f>'Anchor-LD'!Y46</f>
        <v>2.3709999999999998E-2</v>
      </c>
      <c r="W48" s="295">
        <f>'Anchor-LD'!Z46</f>
        <v>1672.9</v>
      </c>
      <c r="X48" s="295">
        <f>'Anchor-LD'!AA46</f>
        <v>0.75790000000000002</v>
      </c>
      <c r="Y48" s="357">
        <f>'Anchor-LD'!AB46</f>
        <v>2</v>
      </c>
      <c r="Z48" s="357">
        <f>'Anchor-LD'!AC46</f>
        <v>4</v>
      </c>
      <c r="AA48" s="295">
        <f t="shared" si="0"/>
        <v>0.46469444444444447</v>
      </c>
      <c r="AB48" s="462"/>
      <c r="AC48" s="167">
        <f>'Test-LD'!L46</f>
        <v>1798.3180460000001</v>
      </c>
      <c r="AD48" s="167">
        <f>'Test-LD'!M46</f>
        <v>29.886362999999999</v>
      </c>
      <c r="AE48" s="167">
        <f>'Test-LD'!N46</f>
        <v>36.459696000000001</v>
      </c>
      <c r="AF48" s="167">
        <f>'Test-LD'!O46</f>
        <v>38.276898000000003</v>
      </c>
      <c r="AG48" s="167">
        <f>(Summary!$C$63*AD48+Summary!$C$64*AE48+Summary!$C$65*AF48)/Summary!$C$66</f>
        <v>32.380340999999994</v>
      </c>
      <c r="AH48" s="167">
        <f>'Test-LD'!P46</f>
        <v>9.7456200000000006</v>
      </c>
      <c r="AI48" s="167">
        <f>'Test-LD'!Q46</f>
        <v>16.290979</v>
      </c>
      <c r="AJ48" s="167">
        <f>'Test-LD'!R46</f>
        <v>91.401705000000007</v>
      </c>
      <c r="AK48" s="167">
        <f>'Test-LD'!S46</f>
        <v>89.027752000000007</v>
      </c>
      <c r="AL48" s="167">
        <f>'Test-LD'!T46</f>
        <v>32.009199000000002</v>
      </c>
      <c r="AM48" s="167">
        <f>'Test-LD'!U46</f>
        <v>32.866197</v>
      </c>
      <c r="AN48" s="167">
        <f>'Test-LD'!V46</f>
        <v>29.653893</v>
      </c>
      <c r="AO48" s="167">
        <f>'Test-LD'!W46</f>
        <v>36.349207</v>
      </c>
      <c r="AP48" s="167">
        <f>'Test-LD'!X46</f>
        <v>38.197023999999999</v>
      </c>
      <c r="AQ48" s="167">
        <f>10*LOG10(1/((Summary!$C$80/10^(AN48/10)+Summary!$C$81/10^(AO48/10)+Summary!$C$82/10^(AP48/10))/Summary!$C$83))</f>
        <v>31.046636081444959</v>
      </c>
      <c r="AR48" s="167">
        <f>'Test-LD'!Y46</f>
        <v>2.1944999999999999E-2</v>
      </c>
      <c r="AS48" s="167">
        <f>'Test-LD'!Z46</f>
        <v>191490</v>
      </c>
      <c r="AT48" s="295">
        <f>'Test-LD'!AA46</f>
        <v>1.7473000000000001</v>
      </c>
      <c r="AU48" s="357">
        <f>'Test-LD'!AB46</f>
        <v>2</v>
      </c>
      <c r="AV48" s="357">
        <f>'Test-LD'!AC46</f>
        <v>4</v>
      </c>
      <c r="AW48" s="395">
        <f t="shared" si="1"/>
        <v>53.19166666666667</v>
      </c>
      <c r="AX48" s="465">
        <f t="shared" si="2"/>
        <v>114.46589754318848</v>
      </c>
      <c r="AY48" s="298">
        <f t="shared" si="2"/>
        <v>2.3054492677134188</v>
      </c>
      <c r="AZ48" s="297">
        <f t="shared" si="2"/>
        <v>1</v>
      </c>
      <c r="BA48" s="345">
        <f t="shared" si="2"/>
        <v>1</v>
      </c>
      <c r="BB48" s="75"/>
      <c r="BC48" s="75"/>
      <c r="BD48" s="573" t="s">
        <v>147</v>
      </c>
      <c r="BE48" s="549">
        <f t="array" ref="BE48">bdRateExtend($G47:$G50,H47:H50,$AC47:$AC50,AD47:AD50)</f>
        <v>-0.15936454094030861</v>
      </c>
      <c r="BF48" s="552"/>
      <c r="BG48" s="552"/>
      <c r="BH48" s="552"/>
      <c r="BI48" s="552"/>
      <c r="BJ48" s="552"/>
      <c r="BK48" s="551">
        <f t="array" ref="BK48">bdRateExtend($G47:$G50,L47:L50,$AC47:$AC50,AH47:AH50)</f>
        <v>-0.16587664781728029</v>
      </c>
      <c r="BL48" s="552"/>
      <c r="BM48" s="551">
        <f t="array" ref="BM48">bdRateExtend($G47:$G50,M47:M50,$AC47:$AC50,AI47:AI50)</f>
        <v>-0.1597048552251753</v>
      </c>
      <c r="BN48" s="552"/>
      <c r="BO48" s="545">
        <f t="array" ref="BO48">bdRateExtend($G47:$G50,N47:N50,$AC47:$AC50,AJ47:AJ50,"None", FALSE,1)</f>
        <v>-0.18097834359810927</v>
      </c>
      <c r="BP48" s="541"/>
      <c r="BQ48" s="545">
        <f t="array" ref="BQ48">bdRateExtend($G47:$G50,O47:O50,$AC47:$AC50,AK47:AK50,"None", FALSE,1)</f>
        <v>-0.17400896820959832</v>
      </c>
      <c r="BR48" s="541"/>
      <c r="BS48" s="551">
        <f t="array" ref="BS48">bdRateExtend($G47:$G50,P47:P50,$AC47:$AC50,AL47:AL50)</f>
        <v>-0.1493568453799814</v>
      </c>
      <c r="BT48" s="552"/>
      <c r="BU48" s="551">
        <f t="array" ref="BU48">bdRateExtend($G47:$G50,Q47:Q50,$AC47:$AC50,AM47:AM50)</f>
        <v>-0.19471450948711522</v>
      </c>
      <c r="BV48" s="552"/>
      <c r="BW48" s="551">
        <f t="array" ref="BW48">bdRateExtend($G47:$G50,R47:R50,$AC47:$AC50,AN47:AN50)</f>
        <v>-0.16925412113119087</v>
      </c>
      <c r="BX48" s="552"/>
      <c r="BY48" s="552"/>
      <c r="BZ48" s="541"/>
      <c r="CA48" s="541"/>
      <c r="CB48" s="552"/>
      <c r="CC48" s="561">
        <f t="array" ref="CC48">bdCAMBIExtend($G47:$G50,V47:V50,$AC47:$AC50,AR47:AR50)</f>
        <v>-3.1512413353874777E-3</v>
      </c>
      <c r="CD48" s="552"/>
      <c r="CE48" s="554">
        <f t="array" ref="CE48">testVMAFRange($G47:$G50,N47:N50,$AC47:$AC50,AJ47:AJ50)</f>
        <v>0</v>
      </c>
      <c r="CF48" s="541"/>
      <c r="CG48" s="554">
        <f t="array" ref="CG48">testVMAFRange($G47:$G50,O47:O50,$AC47:$AC50,AK47:AK50)</f>
        <v>0</v>
      </c>
      <c r="CH48" s="541"/>
    </row>
    <row r="49" spans="1:86" ht="17" customHeight="1" x14ac:dyDescent="0.2">
      <c r="A49" s="538"/>
      <c r="B49" s="566"/>
      <c r="C49" s="485"/>
      <c r="D49" s="590"/>
      <c r="E49" s="558"/>
      <c r="F49" s="362">
        <v>185</v>
      </c>
      <c r="G49" s="420">
        <f>'Anchor-LD'!L47</f>
        <v>619.01729999999998</v>
      </c>
      <c r="H49" s="295">
        <f>'Anchor-LD'!M47</f>
        <v>25.472380000000001</v>
      </c>
      <c r="I49" s="295">
        <f>'Anchor-LD'!N47</f>
        <v>33.324635000000001</v>
      </c>
      <c r="J49" s="295">
        <f>'Anchor-LD'!O47</f>
        <v>35.420774999999999</v>
      </c>
      <c r="K49" s="295">
        <f>(Summary!$C$63*H49+Summary!$C$64*I49+Summary!$C$65*J49)/Summary!$C$66</f>
        <v>28.439155</v>
      </c>
      <c r="L49" s="295">
        <f>'Anchor-LD'!P47</f>
        <v>6.3771089999999999</v>
      </c>
      <c r="M49" s="295">
        <f>'Anchor-LD'!Q47</f>
        <v>11.530832</v>
      </c>
      <c r="N49" s="295">
        <f>'Anchor-LD'!R47</f>
        <v>65.316909999999993</v>
      </c>
      <c r="O49" s="295">
        <f>'Anchor-LD'!S47</f>
        <v>63.050350000000002</v>
      </c>
      <c r="P49" s="295">
        <f>'Anchor-LD'!T47</f>
        <v>25.279070000000001</v>
      </c>
      <c r="Q49" s="295">
        <f>'Anchor-LD'!U47</f>
        <v>28.992097000000001</v>
      </c>
      <c r="R49" s="295">
        <f>'Anchor-LD'!V47</f>
        <v>25.281269000000002</v>
      </c>
      <c r="S49" s="295">
        <f>'Anchor-LD'!W47</f>
        <v>33.210273000000001</v>
      </c>
      <c r="T49" s="295">
        <f>'Anchor-LD'!X47</f>
        <v>35.330485000000003</v>
      </c>
      <c r="U49" s="295">
        <f>10*LOG10(1/((Summary!$C$80/10^(R49/10)+Summary!$C$81/10^(S49/10)+Summary!$C$82/10^(T49/10))/Summary!$C$83))</f>
        <v>26.768711343625668</v>
      </c>
      <c r="V49" s="295">
        <f>'Anchor-LD'!Y47</f>
        <v>2.9437000000000001E-2</v>
      </c>
      <c r="W49" s="295">
        <f>'Anchor-LD'!Z47</f>
        <v>1170.0999999999999</v>
      </c>
      <c r="X49" s="295">
        <f>'Anchor-LD'!AA47</f>
        <v>0.55559999999999998</v>
      </c>
      <c r="Y49" s="357">
        <f>'Anchor-LD'!AB47</f>
        <v>2</v>
      </c>
      <c r="Z49" s="357">
        <f>'Anchor-LD'!AC47</f>
        <v>4</v>
      </c>
      <c r="AA49" s="295">
        <f t="shared" si="0"/>
        <v>0.32502777777777775</v>
      </c>
      <c r="AB49" s="462"/>
      <c r="AC49" s="167">
        <f>'Test-LD'!L47</f>
        <v>626.31913499999996</v>
      </c>
      <c r="AD49" s="167">
        <f>'Test-LD'!M47</f>
        <v>26.069071999999998</v>
      </c>
      <c r="AE49" s="167">
        <f>'Test-LD'!N47</f>
        <v>33.978385000000003</v>
      </c>
      <c r="AF49" s="167">
        <f>'Test-LD'!O47</f>
        <v>36.157190999999997</v>
      </c>
      <c r="AG49" s="167">
        <f>(Summary!$C$63*AD49+Summary!$C$64*AE49+Summary!$C$65*AF49)/Summary!$C$66</f>
        <v>29.068643999999995</v>
      </c>
      <c r="AH49" s="167">
        <f>'Test-LD'!P47</f>
        <v>6.8259619999999996</v>
      </c>
      <c r="AI49" s="167">
        <f>'Test-LD'!Q47</f>
        <v>12.215272000000001</v>
      </c>
      <c r="AJ49" s="167">
        <f>'Test-LD'!R47</f>
        <v>69.965611999999993</v>
      </c>
      <c r="AK49" s="167">
        <f>'Test-LD'!S47</f>
        <v>67.708657000000002</v>
      </c>
      <c r="AL49" s="167">
        <f>'Test-LD'!T47</f>
        <v>26.180413000000001</v>
      </c>
      <c r="AM49" s="167">
        <f>'Test-LD'!U47</f>
        <v>29.662275000000001</v>
      </c>
      <c r="AN49" s="167">
        <f>'Test-LD'!V47</f>
        <v>25.903417000000001</v>
      </c>
      <c r="AO49" s="167">
        <f>'Test-LD'!W47</f>
        <v>33.887565000000002</v>
      </c>
      <c r="AP49" s="167">
        <f>'Test-LD'!X47</f>
        <v>36.091507</v>
      </c>
      <c r="AQ49" s="167">
        <f>10*LOG10(1/((Summary!$C$80/10^(AN49/10)+Summary!$C$81/10^(AO49/10)+Summary!$C$82/10^(AP49/10))/Summary!$C$83))</f>
        <v>27.396106984111835</v>
      </c>
      <c r="AR49" s="167">
        <f>'Test-LD'!Y47</f>
        <v>2.5537000000000001E-2</v>
      </c>
      <c r="AS49" s="167">
        <f>'Test-LD'!Z47</f>
        <v>111557.4</v>
      </c>
      <c r="AT49" s="295">
        <f>'Test-LD'!AA47</f>
        <v>1.3962000000000001</v>
      </c>
      <c r="AU49" s="357">
        <f>'Test-LD'!AB47</f>
        <v>2</v>
      </c>
      <c r="AV49" s="357">
        <f>'Test-LD'!AC47</f>
        <v>4</v>
      </c>
      <c r="AW49" s="395">
        <f t="shared" si="1"/>
        <v>30.988166666666665</v>
      </c>
      <c r="AX49" s="465">
        <f t="shared" si="2"/>
        <v>95.340056405435433</v>
      </c>
      <c r="AY49" s="298">
        <f t="shared" si="2"/>
        <v>2.5129589632829377</v>
      </c>
      <c r="AZ49" s="297">
        <f t="shared" si="2"/>
        <v>1</v>
      </c>
      <c r="BA49" s="345">
        <f t="shared" si="2"/>
        <v>1</v>
      </c>
      <c r="BB49" s="75"/>
      <c r="BC49" s="75"/>
      <c r="BD49" s="565"/>
      <c r="BE49" s="550"/>
      <c r="BF49" s="552"/>
      <c r="BG49" s="552"/>
      <c r="BH49" s="552"/>
      <c r="BI49" s="552"/>
      <c r="BJ49" s="552"/>
      <c r="BK49" s="553"/>
      <c r="BL49" s="552"/>
      <c r="BM49" s="553"/>
      <c r="BN49" s="552"/>
      <c r="BO49" s="546"/>
      <c r="BP49" s="541"/>
      <c r="BQ49" s="546"/>
      <c r="BR49" s="541"/>
      <c r="BS49" s="553"/>
      <c r="BT49" s="552"/>
      <c r="BU49" s="553"/>
      <c r="BV49" s="552"/>
      <c r="BW49" s="553"/>
      <c r="BX49" s="552"/>
      <c r="BY49" s="552"/>
      <c r="BZ49" s="541"/>
      <c r="CA49" s="541"/>
      <c r="CB49" s="552"/>
      <c r="CC49" s="553"/>
      <c r="CD49" s="552"/>
      <c r="CE49" s="546"/>
      <c r="CF49" s="541"/>
      <c r="CG49" s="546"/>
      <c r="CH49" s="541"/>
    </row>
    <row r="50" spans="1:86" ht="17" customHeight="1" thickBot="1" x14ac:dyDescent="0.25">
      <c r="A50" s="538"/>
      <c r="B50" s="566"/>
      <c r="C50" s="485"/>
      <c r="D50" s="590"/>
      <c r="E50" s="558"/>
      <c r="F50" s="362">
        <v>210</v>
      </c>
      <c r="G50" s="420">
        <f>'Anchor-LD'!L48</f>
        <v>192.26589999999999</v>
      </c>
      <c r="H50" s="295">
        <f>'Anchor-LD'!M48</f>
        <v>22.661691000000001</v>
      </c>
      <c r="I50" s="295">
        <f>'Anchor-LD'!N48</f>
        <v>31.115960000000001</v>
      </c>
      <c r="J50" s="295">
        <f>'Anchor-LD'!O48</f>
        <v>33.28387</v>
      </c>
      <c r="K50" s="295">
        <f>(Summary!$C$63*H50+Summary!$C$64*I50+Summary!$C$65*J50)/Summary!$C$66</f>
        <v>25.841099</v>
      </c>
      <c r="L50" s="295">
        <f>'Anchor-LD'!P48</f>
        <v>4.4294269999999996</v>
      </c>
      <c r="M50" s="295">
        <f>'Anchor-LD'!Q48</f>
        <v>8.0576000000000008</v>
      </c>
      <c r="N50" s="295">
        <f>'Anchor-LD'!R48</f>
        <v>40.409357</v>
      </c>
      <c r="O50" s="295">
        <f>'Anchor-LD'!S48</f>
        <v>38.895189000000002</v>
      </c>
      <c r="P50" s="295">
        <f>'Anchor-LD'!T48</f>
        <v>20.644670999999999</v>
      </c>
      <c r="Q50" s="295">
        <f>'Anchor-LD'!U48</f>
        <v>26.159469999999999</v>
      </c>
      <c r="R50" s="295">
        <f>'Anchor-LD'!V48</f>
        <v>22.549474</v>
      </c>
      <c r="S50" s="295">
        <f>'Anchor-LD'!W48</f>
        <v>31.017986000000001</v>
      </c>
      <c r="T50" s="295">
        <f>'Anchor-LD'!X48</f>
        <v>33.194726000000003</v>
      </c>
      <c r="U50" s="295">
        <f>10*LOG10(1/((Summary!$C$80/10^(R50/10)+Summary!$C$81/10^(S50/10)+Summary!$C$82/10^(T50/10))/Summary!$C$83))</f>
        <v>24.069148650620228</v>
      </c>
      <c r="V50" s="295">
        <f>'Anchor-LD'!Y48</f>
        <v>2.6664E-2</v>
      </c>
      <c r="W50" s="295">
        <f>'Anchor-LD'!Z48</f>
        <v>567.1</v>
      </c>
      <c r="X50" s="295">
        <f>'Anchor-LD'!AA48</f>
        <v>0.32400000000000001</v>
      </c>
      <c r="Y50" s="357">
        <f>'Anchor-LD'!AB48</f>
        <v>2</v>
      </c>
      <c r="Z50" s="357">
        <f>'Anchor-LD'!AC48</f>
        <v>4</v>
      </c>
      <c r="AA50" s="295">
        <f t="shared" si="0"/>
        <v>0.15752777777777779</v>
      </c>
      <c r="AB50" s="462"/>
      <c r="AC50" s="167">
        <f>'Test-LD'!L48</f>
        <v>192.83262199999999</v>
      </c>
      <c r="AD50" s="167">
        <f>'Test-LD'!M48</f>
        <v>23.214784000000002</v>
      </c>
      <c r="AE50" s="167">
        <f>'Test-LD'!N48</f>
        <v>31.729061999999999</v>
      </c>
      <c r="AF50" s="167">
        <f>'Test-LD'!O48</f>
        <v>33.945295999999999</v>
      </c>
      <c r="AG50" s="167">
        <f>(Summary!$C$63*AD50+Summary!$C$64*AE50+Summary!$C$65*AF50)/Summary!$C$66</f>
        <v>26.422249000000004</v>
      </c>
      <c r="AH50" s="167">
        <f>'Test-LD'!P48</f>
        <v>4.7943189999999998</v>
      </c>
      <c r="AI50" s="167">
        <f>'Test-LD'!Q48</f>
        <v>8.6684289999999997</v>
      </c>
      <c r="AJ50" s="167">
        <f>'Test-LD'!R48</f>
        <v>45.981757000000002</v>
      </c>
      <c r="AK50" s="167">
        <f>'Test-LD'!S48</f>
        <v>44.227800000000002</v>
      </c>
      <c r="AL50" s="167">
        <f>'Test-LD'!T48</f>
        <v>21.432262999999999</v>
      </c>
      <c r="AM50" s="167">
        <f>'Test-LD'!U48</f>
        <v>26.869603999999999</v>
      </c>
      <c r="AN50" s="167">
        <f>'Test-LD'!V48</f>
        <v>23.111764999999998</v>
      </c>
      <c r="AO50" s="167">
        <f>'Test-LD'!W48</f>
        <v>31.646612999999999</v>
      </c>
      <c r="AP50" s="167">
        <f>'Test-LD'!X48</f>
        <v>33.873694</v>
      </c>
      <c r="AQ50" s="167">
        <f>10*LOG10(1/((Summary!$C$80/10^(AN50/10)+Summary!$C$81/10^(AO50/10)+Summary!$C$82/10^(AP50/10))/Summary!$C$83))</f>
        <v>24.636003879602164</v>
      </c>
      <c r="AR50" s="167">
        <f>'Test-LD'!Y48</f>
        <v>2.6189E-2</v>
      </c>
      <c r="AS50" s="167">
        <f>'Test-LD'!Z48</f>
        <v>36270.199999999997</v>
      </c>
      <c r="AT50" s="295">
        <f>'Test-LD'!AA48</f>
        <v>0.89100000000000001</v>
      </c>
      <c r="AU50" s="357">
        <f>'Test-LD'!AB48</f>
        <v>2</v>
      </c>
      <c r="AV50" s="357">
        <f>'Test-LD'!AC48</f>
        <v>4</v>
      </c>
      <c r="AW50" s="395">
        <f t="shared" si="1"/>
        <v>10.075055555555554</v>
      </c>
      <c r="AX50" s="465">
        <f t="shared" si="2"/>
        <v>63.957326750132246</v>
      </c>
      <c r="AY50" s="298">
        <f t="shared" si="2"/>
        <v>2.75</v>
      </c>
      <c r="AZ50" s="297">
        <f t="shared" si="2"/>
        <v>1</v>
      </c>
      <c r="BA50" s="345">
        <f t="shared" si="2"/>
        <v>1</v>
      </c>
      <c r="BB50" s="75"/>
      <c r="BC50" s="75"/>
      <c r="BD50" s="574" t="s">
        <v>46</v>
      </c>
      <c r="BE50" s="549">
        <f t="array" ref="BE50">bdRateExtend($G48:$G51,H48:H51,$AC48:$AC51,AD48:AD51)</f>
        <v>-0.19704035667325448</v>
      </c>
      <c r="BF50" s="552"/>
      <c r="BG50" s="552"/>
      <c r="BH50" s="552"/>
      <c r="BI50" s="552"/>
      <c r="BJ50" s="552"/>
      <c r="BK50" s="551">
        <f t="array" ref="BK50">bdRateExtend($G48:$G51,L48:L51,$AC48:$AC51,AH48:AH51)</f>
        <v>-0.20188182074562211</v>
      </c>
      <c r="BL50" s="552"/>
      <c r="BM50" s="551">
        <f t="array" ref="BM50">bdRateExtend($G48:$G51,M48:M51,$AC48:$AC51,AI48:AI51)</f>
        <v>-0.1856152421022399</v>
      </c>
      <c r="BN50" s="552"/>
      <c r="BO50" s="545">
        <f t="array" ref="BO50">bdRateExtend($G48:$G51,N48:N51,$AC48:$AC51,AJ48:AJ51,"None", FALSE,1)</f>
        <v>-0.21712834332017927</v>
      </c>
      <c r="BP50" s="541"/>
      <c r="BQ50" s="545">
        <f t="array" ref="BQ50">bdRateExtend($G48:$G51,O48:O51,$AC48:$AC51,AK48:AK51,"None", FALSE,1)</f>
        <v>-0.21549854174586291</v>
      </c>
      <c r="BR50" s="541"/>
      <c r="BS50" s="551">
        <f t="array" ref="BS50">bdRateExtend($G48:$G51,P48:P51,$AC48:$AC51,AL48:AL51)</f>
        <v>-0.1822882136412084</v>
      </c>
      <c r="BT50" s="552"/>
      <c r="BU50" s="551">
        <f t="array" ref="BU50">bdRateExtend($G48:$G51,Q48:Q51,$AC48:$AC51,AM48:AM51)</f>
        <v>-0.24152454916188859</v>
      </c>
      <c r="BV50" s="552"/>
      <c r="BW50" s="551">
        <f t="array" ref="BW50">bdRateExtend($G48:$G51,R48:R51,$AC48:$AC51,AN48:AN51)</f>
        <v>-0.20693705348608671</v>
      </c>
      <c r="BX50" s="552"/>
      <c r="BY50" s="552"/>
      <c r="BZ50" s="541"/>
      <c r="CA50" s="541"/>
      <c r="CB50" s="552"/>
      <c r="CC50" s="561">
        <f t="array" ref="CC50">bdCAMBIExtend($G48:$G51,V48:V51,$AC48:$AC51,AR48:AR51)</f>
        <v>-1.567799654275409E-3</v>
      </c>
      <c r="CD50" s="552"/>
      <c r="CE50" s="554">
        <f t="array" ref="CE50">testVMAFRange($G48:$G51,N48:N51,$AC48:$AC51,AJ48:AJ51)</f>
        <v>0</v>
      </c>
      <c r="CF50" s="541"/>
      <c r="CG50" s="554">
        <f t="array" ref="CG50">testVMAFRange($G48:$G51,O48:O51,$AC48:$AC51,AK48:AK51)</f>
        <v>0</v>
      </c>
      <c r="CH50" s="541"/>
    </row>
    <row r="51" spans="1:86" ht="17" customHeight="1" thickBot="1" x14ac:dyDescent="0.25">
      <c r="A51" s="539"/>
      <c r="B51" s="596"/>
      <c r="C51" s="486"/>
      <c r="D51" s="591"/>
      <c r="E51" s="559"/>
      <c r="F51" s="363">
        <v>235</v>
      </c>
      <c r="G51" s="421">
        <f>'Anchor-LD'!L49</f>
        <v>60.8628</v>
      </c>
      <c r="H51" s="392">
        <f>'Anchor-LD'!M49</f>
        <v>20.515630000000002</v>
      </c>
      <c r="I51" s="392">
        <f>'Anchor-LD'!N49</f>
        <v>29.075728000000002</v>
      </c>
      <c r="J51" s="392">
        <f>'Anchor-LD'!O49</f>
        <v>31.153399</v>
      </c>
      <c r="K51" s="392">
        <f>(Summary!$C$63*H51+Summary!$C$64*I51+Summary!$C$65*J51)/Summary!$C$66</f>
        <v>23.715274500000003</v>
      </c>
      <c r="L51" s="392">
        <f>'Anchor-LD'!P49</f>
        <v>3.2273510000000001</v>
      </c>
      <c r="M51" s="392">
        <f>'Anchor-LD'!Q49</f>
        <v>5.5460560000000001</v>
      </c>
      <c r="N51" s="392">
        <f>'Anchor-LD'!R49</f>
        <v>23.675612999999998</v>
      </c>
      <c r="O51" s="392">
        <f>'Anchor-LD'!S49</f>
        <v>22.787519</v>
      </c>
      <c r="P51" s="392">
        <f>'Anchor-LD'!T49</f>
        <v>17.548950999999999</v>
      </c>
      <c r="Q51" s="392">
        <f>'Anchor-LD'!U49</f>
        <v>23.725019</v>
      </c>
      <c r="R51" s="392">
        <f>'Anchor-LD'!V49</f>
        <v>20.450296000000002</v>
      </c>
      <c r="S51" s="392">
        <f>'Anchor-LD'!W49</f>
        <v>28.981428999999999</v>
      </c>
      <c r="T51" s="392">
        <f>'Anchor-LD'!X49</f>
        <v>31.055615</v>
      </c>
      <c r="U51" s="392">
        <f>10*LOG10(1/((Summary!$C$80/10^(R51/10)+Summary!$C$81/10^(S51/10)+Summary!$C$82/10^(T51/10))/Summary!$C$83))</f>
        <v>21.971245067446116</v>
      </c>
      <c r="V51" s="392">
        <f>'Anchor-LD'!Y49</f>
        <v>2.9933999999999999E-2</v>
      </c>
      <c r="W51" s="392">
        <f>'Anchor-LD'!Z49</f>
        <v>356</v>
      </c>
      <c r="X51" s="392">
        <f>'Anchor-LD'!AA49</f>
        <v>0.16439999999999999</v>
      </c>
      <c r="Y51" s="393">
        <f>'Anchor-LD'!AB49</f>
        <v>2</v>
      </c>
      <c r="Z51" s="393">
        <f>'Anchor-LD'!AC49</f>
        <v>4</v>
      </c>
      <c r="AA51" s="392">
        <f t="shared" si="0"/>
        <v>9.8888888888888887E-2</v>
      </c>
      <c r="AB51" s="462"/>
      <c r="AC51" s="391">
        <f>'Test-LD'!L49</f>
        <v>59.206248000000002</v>
      </c>
      <c r="AD51" s="391">
        <f>'Test-LD'!M49</f>
        <v>20.998695999999999</v>
      </c>
      <c r="AE51" s="391">
        <f>'Test-LD'!N49</f>
        <v>29.786342000000001</v>
      </c>
      <c r="AF51" s="391">
        <f>'Test-LD'!O49</f>
        <v>31.846474000000001</v>
      </c>
      <c r="AG51" s="391">
        <f>(Summary!$C$63*AD51+Summary!$C$64*AE51+Summary!$C$65*AF51)/Summary!$C$66</f>
        <v>24.271266666666666</v>
      </c>
      <c r="AH51" s="391">
        <f>'Test-LD'!P49</f>
        <v>3.5343239999999998</v>
      </c>
      <c r="AI51" s="391">
        <f>'Test-LD'!Q49</f>
        <v>5.9606180000000002</v>
      </c>
      <c r="AJ51" s="391">
        <f>'Test-LD'!R49</f>
        <v>27.431055000000001</v>
      </c>
      <c r="AK51" s="391">
        <f>'Test-LD'!S49</f>
        <v>26.235340000000001</v>
      </c>
      <c r="AL51" s="391">
        <f>'Test-LD'!T49</f>
        <v>18.170542000000001</v>
      </c>
      <c r="AM51" s="391">
        <f>'Test-LD'!U49</f>
        <v>24.472377000000002</v>
      </c>
      <c r="AN51" s="391">
        <f>'Test-LD'!V49</f>
        <v>20.935478</v>
      </c>
      <c r="AO51" s="391">
        <f>'Test-LD'!W49</f>
        <v>29.712561999999998</v>
      </c>
      <c r="AP51" s="391">
        <f>'Test-LD'!X49</f>
        <v>31.785254999999999</v>
      </c>
      <c r="AQ51" s="391">
        <f>10*LOG10(1/((Summary!$C$80/10^(AN51/10)+Summary!$C$81/10^(AO51/10)+Summary!$C$82/10^(AP51/10))/Summary!$C$83))</f>
        <v>22.469270670856677</v>
      </c>
      <c r="AR51" s="391">
        <f>'Test-LD'!Y49</f>
        <v>3.0949000000000001E-2</v>
      </c>
      <c r="AS51" s="391">
        <f>'Test-LD'!Z49</f>
        <v>11751</v>
      </c>
      <c r="AT51" s="392">
        <f>'Test-LD'!AA49</f>
        <v>0.4546</v>
      </c>
      <c r="AU51" s="393">
        <f>'Test-LD'!AB49</f>
        <v>2</v>
      </c>
      <c r="AV51" s="393">
        <f>'Test-LD'!AC49</f>
        <v>4</v>
      </c>
      <c r="AW51" s="396">
        <f t="shared" si="1"/>
        <v>3.2641666666666667</v>
      </c>
      <c r="AX51" s="466">
        <f t="shared" si="2"/>
        <v>33.008426966292134</v>
      </c>
      <c r="AY51" s="303">
        <f t="shared" si="2"/>
        <v>2.7652068126520684</v>
      </c>
      <c r="AZ51" s="302">
        <f t="shared" si="2"/>
        <v>1</v>
      </c>
      <c r="BA51" s="346">
        <f t="shared" si="2"/>
        <v>1</v>
      </c>
      <c r="BB51" s="75"/>
      <c r="BC51" s="75"/>
      <c r="BD51" s="570"/>
      <c r="BE51" s="550"/>
      <c r="BF51" s="553"/>
      <c r="BG51" s="553"/>
      <c r="BH51" s="553"/>
      <c r="BI51" s="553"/>
      <c r="BJ51" s="553"/>
      <c r="BK51" s="553"/>
      <c r="BL51" s="553"/>
      <c r="BM51" s="553"/>
      <c r="BN51" s="553"/>
      <c r="BO51" s="546"/>
      <c r="BP51" s="544"/>
      <c r="BQ51" s="546"/>
      <c r="BR51" s="544"/>
      <c r="BS51" s="553"/>
      <c r="BT51" s="553"/>
      <c r="BU51" s="553"/>
      <c r="BV51" s="553"/>
      <c r="BW51" s="553"/>
      <c r="BX51" s="553"/>
      <c r="BY51" s="553"/>
      <c r="BZ51" s="544"/>
      <c r="CA51" s="544"/>
      <c r="CB51" s="553"/>
      <c r="CC51" s="553"/>
      <c r="CD51" s="553"/>
      <c r="CE51" s="546"/>
      <c r="CF51" s="544"/>
      <c r="CG51" s="546"/>
      <c r="CH51" s="544"/>
    </row>
    <row r="52" spans="1:86" ht="17" customHeight="1" thickBot="1" x14ac:dyDescent="0.25">
      <c r="A52" s="537" t="s">
        <v>249</v>
      </c>
      <c r="B52" s="595"/>
      <c r="C52" s="586"/>
      <c r="D52" s="589"/>
      <c r="E52" s="557"/>
      <c r="F52" s="362"/>
      <c r="G52" s="420"/>
      <c r="H52" s="295"/>
      <c r="I52" s="295"/>
      <c r="J52" s="295"/>
      <c r="K52" s="295"/>
      <c r="L52" s="295"/>
      <c r="M52" s="295"/>
      <c r="N52" s="295"/>
      <c r="O52" s="295"/>
      <c r="P52" s="295"/>
      <c r="Q52" s="295"/>
      <c r="R52" s="295"/>
      <c r="S52" s="295"/>
      <c r="T52" s="295"/>
      <c r="U52" s="295"/>
      <c r="V52" s="295"/>
      <c r="W52" s="295"/>
      <c r="X52" s="295"/>
      <c r="Y52" s="357"/>
      <c r="Z52" s="357"/>
      <c r="AA52" s="295"/>
      <c r="AB52" s="462"/>
      <c r="AC52" s="167"/>
      <c r="AD52" s="167"/>
      <c r="AE52" s="167"/>
      <c r="AF52" s="167"/>
      <c r="AG52" s="167"/>
      <c r="AH52" s="167"/>
      <c r="AI52" s="167"/>
      <c r="AJ52" s="167"/>
      <c r="AK52" s="167"/>
      <c r="AL52" s="167"/>
      <c r="AM52" s="167"/>
      <c r="AN52" s="167"/>
      <c r="AO52" s="167"/>
      <c r="AP52" s="167"/>
      <c r="AQ52" s="167"/>
      <c r="AR52" s="167"/>
      <c r="AS52" s="167"/>
      <c r="AT52" s="295"/>
      <c r="AU52" s="357"/>
      <c r="AV52" s="357"/>
      <c r="AW52" s="395"/>
      <c r="AX52" s="464"/>
      <c r="AY52" s="293"/>
      <c r="AZ52" s="292"/>
      <c r="BA52" s="344"/>
      <c r="BB52" s="75"/>
      <c r="BC52" s="75"/>
      <c r="BD52" s="572"/>
      <c r="BE52" s="549"/>
      <c r="BF52" s="551"/>
      <c r="BG52" s="551"/>
      <c r="BH52" s="551"/>
      <c r="BI52" s="551"/>
      <c r="BJ52" s="575"/>
      <c r="BK52" s="551"/>
      <c r="BL52" s="551"/>
      <c r="BM52" s="551"/>
      <c r="BN52" s="551"/>
      <c r="BO52" s="548"/>
      <c r="BP52" s="585"/>
      <c r="BQ52" s="548"/>
      <c r="BR52" s="585"/>
      <c r="BS52" s="551"/>
      <c r="BT52" s="551"/>
      <c r="BU52" s="551"/>
      <c r="BV52" s="551"/>
      <c r="BW52" s="551"/>
      <c r="BX52" s="551"/>
      <c r="BY52" s="551"/>
      <c r="BZ52" s="555"/>
      <c r="CA52" s="555"/>
      <c r="CB52" s="575"/>
      <c r="CC52" s="593"/>
      <c r="CD52" s="578"/>
      <c r="CE52" s="547"/>
      <c r="CF52" s="543"/>
      <c r="CG52" s="547"/>
      <c r="CH52" s="543"/>
    </row>
    <row r="53" spans="1:86" ht="17" customHeight="1" x14ac:dyDescent="0.2">
      <c r="A53" s="538"/>
      <c r="B53" s="566"/>
      <c r="C53" s="485"/>
      <c r="D53" s="590"/>
      <c r="E53" s="558"/>
      <c r="F53" s="362"/>
      <c r="G53" s="420"/>
      <c r="H53" s="295"/>
      <c r="I53" s="295"/>
      <c r="J53" s="295"/>
      <c r="K53" s="295"/>
      <c r="L53" s="295"/>
      <c r="M53" s="295"/>
      <c r="N53" s="295"/>
      <c r="O53" s="295"/>
      <c r="P53" s="295"/>
      <c r="Q53" s="295"/>
      <c r="R53" s="295"/>
      <c r="S53" s="295"/>
      <c r="T53" s="295"/>
      <c r="U53" s="295"/>
      <c r="V53" s="295"/>
      <c r="W53" s="295"/>
      <c r="X53" s="295"/>
      <c r="Y53" s="357"/>
      <c r="Z53" s="357"/>
      <c r="AA53" s="295"/>
      <c r="AB53" s="462"/>
      <c r="AC53" s="167"/>
      <c r="AD53" s="167"/>
      <c r="AE53" s="167"/>
      <c r="AF53" s="167"/>
      <c r="AG53" s="167"/>
      <c r="AH53" s="167"/>
      <c r="AI53" s="167"/>
      <c r="AJ53" s="167"/>
      <c r="AK53" s="167"/>
      <c r="AL53" s="167"/>
      <c r="AM53" s="167"/>
      <c r="AN53" s="167"/>
      <c r="AO53" s="167"/>
      <c r="AP53" s="167"/>
      <c r="AQ53" s="167"/>
      <c r="AR53" s="167"/>
      <c r="AS53" s="167"/>
      <c r="AT53" s="295"/>
      <c r="AU53" s="357"/>
      <c r="AV53" s="357"/>
      <c r="AW53" s="395"/>
      <c r="AX53" s="465"/>
      <c r="AY53" s="298"/>
      <c r="AZ53" s="297"/>
      <c r="BA53" s="345"/>
      <c r="BB53" s="75"/>
      <c r="BC53" s="75"/>
      <c r="BD53" s="565"/>
      <c r="BE53" s="550"/>
      <c r="BF53" s="552"/>
      <c r="BG53" s="552"/>
      <c r="BH53" s="552"/>
      <c r="BI53" s="552"/>
      <c r="BJ53" s="552"/>
      <c r="BK53" s="553"/>
      <c r="BL53" s="552"/>
      <c r="BM53" s="553"/>
      <c r="BN53" s="552"/>
      <c r="BO53" s="546"/>
      <c r="BP53" s="541"/>
      <c r="BQ53" s="546"/>
      <c r="BR53" s="541"/>
      <c r="BS53" s="553"/>
      <c r="BT53" s="552"/>
      <c r="BU53" s="553"/>
      <c r="BV53" s="552"/>
      <c r="BW53" s="553"/>
      <c r="BX53" s="552"/>
      <c r="BY53" s="552"/>
      <c r="BZ53" s="541"/>
      <c r="CA53" s="541"/>
      <c r="CB53" s="552"/>
      <c r="CC53" s="550"/>
      <c r="CD53" s="541"/>
      <c r="CE53" s="546"/>
      <c r="CF53" s="541"/>
      <c r="CG53" s="546"/>
      <c r="CH53" s="541"/>
    </row>
    <row r="54" spans="1:86" ht="17" customHeight="1" x14ac:dyDescent="0.2">
      <c r="A54" s="538"/>
      <c r="B54" s="566"/>
      <c r="C54" s="485"/>
      <c r="D54" s="590"/>
      <c r="E54" s="558"/>
      <c r="F54" s="362"/>
      <c r="G54" s="420"/>
      <c r="H54" s="295"/>
      <c r="I54" s="295"/>
      <c r="J54" s="295"/>
      <c r="K54" s="295"/>
      <c r="L54" s="295"/>
      <c r="M54" s="295"/>
      <c r="N54" s="295"/>
      <c r="O54" s="295"/>
      <c r="P54" s="295"/>
      <c r="Q54" s="295"/>
      <c r="R54" s="295"/>
      <c r="S54" s="295"/>
      <c r="T54" s="295"/>
      <c r="U54" s="295"/>
      <c r="V54" s="295"/>
      <c r="W54" s="295"/>
      <c r="X54" s="295"/>
      <c r="Y54" s="357"/>
      <c r="Z54" s="357"/>
      <c r="AA54" s="295"/>
      <c r="AB54" s="462"/>
      <c r="AC54" s="167"/>
      <c r="AD54" s="167"/>
      <c r="AE54" s="167"/>
      <c r="AF54" s="167"/>
      <c r="AG54" s="167"/>
      <c r="AH54" s="167"/>
      <c r="AI54" s="167"/>
      <c r="AJ54" s="167"/>
      <c r="AK54" s="167"/>
      <c r="AL54" s="167"/>
      <c r="AM54" s="167"/>
      <c r="AN54" s="167"/>
      <c r="AO54" s="167"/>
      <c r="AP54" s="167"/>
      <c r="AQ54" s="167"/>
      <c r="AR54" s="167"/>
      <c r="AS54" s="167"/>
      <c r="AT54" s="295"/>
      <c r="AU54" s="357"/>
      <c r="AV54" s="357"/>
      <c r="AW54" s="395"/>
      <c r="AX54" s="465"/>
      <c r="AY54" s="298"/>
      <c r="AZ54" s="297"/>
      <c r="BA54" s="345"/>
      <c r="BB54" s="75"/>
      <c r="BC54" s="75"/>
      <c r="BD54" s="573"/>
      <c r="BE54" s="549"/>
      <c r="BF54" s="552"/>
      <c r="BG54" s="552"/>
      <c r="BH54" s="552"/>
      <c r="BI54" s="552"/>
      <c r="BJ54" s="552"/>
      <c r="BK54" s="551"/>
      <c r="BL54" s="552"/>
      <c r="BM54" s="551"/>
      <c r="BN54" s="552"/>
      <c r="BO54" s="545"/>
      <c r="BP54" s="541"/>
      <c r="BQ54" s="545"/>
      <c r="BR54" s="541"/>
      <c r="BS54" s="551"/>
      <c r="BT54" s="552"/>
      <c r="BU54" s="551"/>
      <c r="BV54" s="552"/>
      <c r="BW54" s="551"/>
      <c r="BX54" s="552"/>
      <c r="BY54" s="552"/>
      <c r="BZ54" s="541"/>
      <c r="CA54" s="541"/>
      <c r="CB54" s="552"/>
      <c r="CC54" s="560"/>
      <c r="CD54" s="541"/>
      <c r="CE54" s="554"/>
      <c r="CF54" s="541"/>
      <c r="CG54" s="554"/>
      <c r="CH54" s="541"/>
    </row>
    <row r="55" spans="1:86" ht="17" customHeight="1" x14ac:dyDescent="0.2">
      <c r="A55" s="538"/>
      <c r="B55" s="566"/>
      <c r="C55" s="485"/>
      <c r="D55" s="590"/>
      <c r="E55" s="558"/>
      <c r="F55" s="362"/>
      <c r="G55" s="420"/>
      <c r="H55" s="295"/>
      <c r="I55" s="295"/>
      <c r="J55" s="295"/>
      <c r="K55" s="295"/>
      <c r="L55" s="295"/>
      <c r="M55" s="295"/>
      <c r="N55" s="295"/>
      <c r="O55" s="295"/>
      <c r="P55" s="295"/>
      <c r="Q55" s="295"/>
      <c r="R55" s="295"/>
      <c r="S55" s="295"/>
      <c r="T55" s="295"/>
      <c r="U55" s="295"/>
      <c r="V55" s="295"/>
      <c r="W55" s="295"/>
      <c r="X55" s="295"/>
      <c r="Y55" s="357"/>
      <c r="Z55" s="357"/>
      <c r="AA55" s="295"/>
      <c r="AB55" s="462"/>
      <c r="AC55" s="167"/>
      <c r="AD55" s="167"/>
      <c r="AE55" s="167"/>
      <c r="AF55" s="167"/>
      <c r="AG55" s="167"/>
      <c r="AH55" s="167"/>
      <c r="AI55" s="167"/>
      <c r="AJ55" s="167"/>
      <c r="AK55" s="167"/>
      <c r="AL55" s="167"/>
      <c r="AM55" s="167"/>
      <c r="AN55" s="167"/>
      <c r="AO55" s="167"/>
      <c r="AP55" s="167"/>
      <c r="AQ55" s="167"/>
      <c r="AR55" s="167"/>
      <c r="AS55" s="167"/>
      <c r="AT55" s="295"/>
      <c r="AU55" s="357"/>
      <c r="AV55" s="357"/>
      <c r="AW55" s="395"/>
      <c r="AX55" s="465"/>
      <c r="AY55" s="298"/>
      <c r="AZ55" s="297"/>
      <c r="BA55" s="345"/>
      <c r="BB55" s="75"/>
      <c r="BC55" s="75"/>
      <c r="BD55" s="565"/>
      <c r="BE55" s="550"/>
      <c r="BF55" s="552"/>
      <c r="BG55" s="552"/>
      <c r="BH55" s="552"/>
      <c r="BI55" s="552"/>
      <c r="BJ55" s="552"/>
      <c r="BK55" s="553"/>
      <c r="BL55" s="552"/>
      <c r="BM55" s="553"/>
      <c r="BN55" s="552"/>
      <c r="BO55" s="546"/>
      <c r="BP55" s="541"/>
      <c r="BQ55" s="546"/>
      <c r="BR55" s="541"/>
      <c r="BS55" s="553"/>
      <c r="BT55" s="552"/>
      <c r="BU55" s="553"/>
      <c r="BV55" s="552"/>
      <c r="BW55" s="553"/>
      <c r="BX55" s="552"/>
      <c r="BY55" s="552"/>
      <c r="BZ55" s="541"/>
      <c r="CA55" s="541"/>
      <c r="CB55" s="552"/>
      <c r="CC55" s="550"/>
      <c r="CD55" s="541"/>
      <c r="CE55" s="546"/>
      <c r="CF55" s="541"/>
      <c r="CG55" s="546"/>
      <c r="CH55" s="541"/>
    </row>
    <row r="56" spans="1:86" ht="17" customHeight="1" thickBot="1" x14ac:dyDescent="0.25">
      <c r="A56" s="538"/>
      <c r="B56" s="566"/>
      <c r="C56" s="485"/>
      <c r="D56" s="590"/>
      <c r="E56" s="558"/>
      <c r="F56" s="362"/>
      <c r="G56" s="420"/>
      <c r="H56" s="295"/>
      <c r="I56" s="295"/>
      <c r="J56" s="295"/>
      <c r="K56" s="295"/>
      <c r="L56" s="295"/>
      <c r="M56" s="295"/>
      <c r="N56" s="295"/>
      <c r="O56" s="295"/>
      <c r="P56" s="295"/>
      <c r="Q56" s="295"/>
      <c r="R56" s="295"/>
      <c r="S56" s="295"/>
      <c r="T56" s="295"/>
      <c r="U56" s="295"/>
      <c r="V56" s="295"/>
      <c r="W56" s="295"/>
      <c r="X56" s="295"/>
      <c r="Y56" s="357"/>
      <c r="Z56" s="357"/>
      <c r="AA56" s="295"/>
      <c r="AB56" s="462"/>
      <c r="AC56" s="167"/>
      <c r="AD56" s="167"/>
      <c r="AE56" s="167"/>
      <c r="AF56" s="167"/>
      <c r="AG56" s="167"/>
      <c r="AH56" s="167"/>
      <c r="AI56" s="167"/>
      <c r="AJ56" s="167"/>
      <c r="AK56" s="167"/>
      <c r="AL56" s="167"/>
      <c r="AM56" s="167"/>
      <c r="AN56" s="167"/>
      <c r="AO56" s="167"/>
      <c r="AP56" s="167"/>
      <c r="AQ56" s="167"/>
      <c r="AR56" s="167"/>
      <c r="AS56" s="167"/>
      <c r="AT56" s="295"/>
      <c r="AU56" s="357"/>
      <c r="AV56" s="357"/>
      <c r="AW56" s="395"/>
      <c r="AX56" s="465"/>
      <c r="AY56" s="298"/>
      <c r="AZ56" s="297"/>
      <c r="BA56" s="345"/>
      <c r="BB56" s="75"/>
      <c r="BC56" s="75"/>
      <c r="BD56" s="574"/>
      <c r="BE56" s="549"/>
      <c r="BF56" s="552"/>
      <c r="BG56" s="552"/>
      <c r="BH56" s="552"/>
      <c r="BI56" s="552"/>
      <c r="BJ56" s="552"/>
      <c r="BK56" s="551"/>
      <c r="BL56" s="552"/>
      <c r="BM56" s="551"/>
      <c r="BN56" s="552"/>
      <c r="BO56" s="545"/>
      <c r="BP56" s="541"/>
      <c r="BQ56" s="545"/>
      <c r="BR56" s="541"/>
      <c r="BS56" s="551"/>
      <c r="BT56" s="552"/>
      <c r="BU56" s="551"/>
      <c r="BV56" s="552"/>
      <c r="BW56" s="551"/>
      <c r="BX56" s="552"/>
      <c r="BY56" s="552"/>
      <c r="BZ56" s="541"/>
      <c r="CA56" s="541"/>
      <c r="CB56" s="552"/>
      <c r="CC56" s="560"/>
      <c r="CD56" s="541"/>
      <c r="CE56" s="554"/>
      <c r="CF56" s="541"/>
      <c r="CG56" s="554"/>
      <c r="CH56" s="541"/>
    </row>
    <row r="57" spans="1:86" ht="17" customHeight="1" thickBot="1" x14ac:dyDescent="0.25">
      <c r="A57" s="538"/>
      <c r="B57" s="596"/>
      <c r="C57" s="486"/>
      <c r="D57" s="591"/>
      <c r="E57" s="559"/>
      <c r="F57" s="363"/>
      <c r="G57" s="420"/>
      <c r="H57" s="295"/>
      <c r="I57" s="295"/>
      <c r="J57" s="295"/>
      <c r="K57" s="295"/>
      <c r="L57" s="295"/>
      <c r="M57" s="295"/>
      <c r="N57" s="295"/>
      <c r="O57" s="295"/>
      <c r="P57" s="295"/>
      <c r="Q57" s="295"/>
      <c r="R57" s="295"/>
      <c r="S57" s="295"/>
      <c r="T57" s="295"/>
      <c r="U57" s="295"/>
      <c r="V57" s="295"/>
      <c r="W57" s="295"/>
      <c r="X57" s="295"/>
      <c r="Y57" s="357"/>
      <c r="Z57" s="357"/>
      <c r="AA57" s="295"/>
      <c r="AB57" s="462"/>
      <c r="AC57" s="167"/>
      <c r="AD57" s="167"/>
      <c r="AE57" s="167"/>
      <c r="AF57" s="167"/>
      <c r="AG57" s="167"/>
      <c r="AH57" s="167"/>
      <c r="AI57" s="167"/>
      <c r="AJ57" s="167"/>
      <c r="AK57" s="167"/>
      <c r="AL57" s="167"/>
      <c r="AM57" s="167"/>
      <c r="AN57" s="167"/>
      <c r="AO57" s="167"/>
      <c r="AP57" s="167"/>
      <c r="AQ57" s="167"/>
      <c r="AR57" s="167"/>
      <c r="AS57" s="167"/>
      <c r="AT57" s="295"/>
      <c r="AU57" s="357"/>
      <c r="AV57" s="357"/>
      <c r="AW57" s="395"/>
      <c r="AX57" s="466"/>
      <c r="AY57" s="303"/>
      <c r="AZ57" s="297"/>
      <c r="BA57" s="345"/>
      <c r="BB57" s="75"/>
      <c r="BC57" s="75"/>
      <c r="BD57" s="570"/>
      <c r="BE57" s="550"/>
      <c r="BF57" s="553"/>
      <c r="BG57" s="553"/>
      <c r="BH57" s="553"/>
      <c r="BI57" s="553"/>
      <c r="BJ57" s="553"/>
      <c r="BK57" s="553"/>
      <c r="BL57" s="553"/>
      <c r="BM57" s="553"/>
      <c r="BN57" s="553"/>
      <c r="BO57" s="546"/>
      <c r="BP57" s="544"/>
      <c r="BQ57" s="546"/>
      <c r="BR57" s="544"/>
      <c r="BS57" s="553"/>
      <c r="BT57" s="553"/>
      <c r="BU57" s="553"/>
      <c r="BV57" s="553"/>
      <c r="BW57" s="553"/>
      <c r="BX57" s="553"/>
      <c r="BY57" s="553"/>
      <c r="BZ57" s="544"/>
      <c r="CA57" s="544"/>
      <c r="CB57" s="553"/>
      <c r="CC57" s="550"/>
      <c r="CD57" s="541"/>
      <c r="CE57" s="546"/>
      <c r="CF57" s="544"/>
      <c r="CG57" s="546"/>
      <c r="CH57" s="544"/>
    </row>
    <row r="58" spans="1:86" ht="17" customHeight="1" thickBot="1" x14ac:dyDescent="0.25">
      <c r="A58" s="538"/>
      <c r="B58" s="595"/>
      <c r="C58" s="586"/>
      <c r="D58" s="589"/>
      <c r="E58" s="557"/>
      <c r="F58" s="362"/>
      <c r="G58" s="419"/>
      <c r="H58" s="385"/>
      <c r="I58" s="385"/>
      <c r="J58" s="385"/>
      <c r="K58" s="385"/>
      <c r="L58" s="385"/>
      <c r="M58" s="385"/>
      <c r="N58" s="385"/>
      <c r="O58" s="385"/>
      <c r="P58" s="385"/>
      <c r="Q58" s="385"/>
      <c r="R58" s="385"/>
      <c r="S58" s="385"/>
      <c r="T58" s="385"/>
      <c r="U58" s="385"/>
      <c r="V58" s="385"/>
      <c r="W58" s="385"/>
      <c r="X58" s="385"/>
      <c r="Y58" s="360"/>
      <c r="Z58" s="360"/>
      <c r="AA58" s="385"/>
      <c r="AB58" s="462"/>
      <c r="AC58" s="384"/>
      <c r="AD58" s="384"/>
      <c r="AE58" s="384"/>
      <c r="AF58" s="384"/>
      <c r="AG58" s="384"/>
      <c r="AH58" s="384"/>
      <c r="AI58" s="384"/>
      <c r="AJ58" s="384"/>
      <c r="AK58" s="384"/>
      <c r="AL58" s="384"/>
      <c r="AM58" s="384"/>
      <c r="AN58" s="384"/>
      <c r="AO58" s="384"/>
      <c r="AP58" s="384"/>
      <c r="AQ58" s="384"/>
      <c r="AR58" s="384"/>
      <c r="AS58" s="384"/>
      <c r="AT58" s="385"/>
      <c r="AU58" s="360"/>
      <c r="AV58" s="360"/>
      <c r="AW58" s="398"/>
      <c r="AX58" s="464"/>
      <c r="AY58" s="293"/>
      <c r="AZ58" s="292"/>
      <c r="BA58" s="344"/>
      <c r="BB58" s="75"/>
      <c r="BC58" s="75"/>
      <c r="BD58" s="572"/>
      <c r="BE58" s="549"/>
      <c r="BF58" s="551"/>
      <c r="BG58" s="551"/>
      <c r="BH58" s="551"/>
      <c r="BI58" s="551"/>
      <c r="BJ58" s="575"/>
      <c r="BK58" s="551"/>
      <c r="BL58" s="551"/>
      <c r="BM58" s="551"/>
      <c r="BN58" s="551"/>
      <c r="BO58" s="548"/>
      <c r="BP58" s="585"/>
      <c r="BQ58" s="548"/>
      <c r="BR58" s="585"/>
      <c r="BS58" s="551"/>
      <c r="BT58" s="551"/>
      <c r="BU58" s="551"/>
      <c r="BV58" s="551"/>
      <c r="BW58" s="551"/>
      <c r="BX58" s="551"/>
      <c r="BY58" s="551"/>
      <c r="BZ58" s="555"/>
      <c r="CA58" s="555"/>
      <c r="CB58" s="575"/>
      <c r="CC58" s="561"/>
      <c r="CD58" s="561"/>
      <c r="CE58" s="547"/>
      <c r="CF58" s="543"/>
      <c r="CG58" s="547"/>
      <c r="CH58" s="543"/>
    </row>
    <row r="59" spans="1:86" ht="17" customHeight="1" x14ac:dyDescent="0.2">
      <c r="A59" s="538"/>
      <c r="B59" s="566"/>
      <c r="C59" s="485"/>
      <c r="D59" s="590"/>
      <c r="E59" s="558"/>
      <c r="F59" s="362"/>
      <c r="G59" s="420"/>
      <c r="H59" s="295"/>
      <c r="I59" s="295"/>
      <c r="J59" s="295"/>
      <c r="K59" s="295"/>
      <c r="L59" s="295"/>
      <c r="M59" s="295"/>
      <c r="N59" s="295"/>
      <c r="O59" s="295"/>
      <c r="P59" s="295"/>
      <c r="Q59" s="295"/>
      <c r="R59" s="295"/>
      <c r="S59" s="295"/>
      <c r="T59" s="295"/>
      <c r="U59" s="295"/>
      <c r="V59" s="295"/>
      <c r="W59" s="295"/>
      <c r="X59" s="295"/>
      <c r="Y59" s="357"/>
      <c r="Z59" s="357"/>
      <c r="AA59" s="295"/>
      <c r="AB59" s="462"/>
      <c r="AC59" s="167"/>
      <c r="AD59" s="167"/>
      <c r="AE59" s="167"/>
      <c r="AF59" s="167"/>
      <c r="AG59" s="167"/>
      <c r="AH59" s="167"/>
      <c r="AI59" s="167"/>
      <c r="AJ59" s="167"/>
      <c r="AK59" s="167"/>
      <c r="AL59" s="167"/>
      <c r="AM59" s="167"/>
      <c r="AN59" s="167"/>
      <c r="AO59" s="167"/>
      <c r="AP59" s="167"/>
      <c r="AQ59" s="167"/>
      <c r="AR59" s="167"/>
      <c r="AS59" s="167"/>
      <c r="AT59" s="295"/>
      <c r="AU59" s="357"/>
      <c r="AV59" s="357"/>
      <c r="AW59" s="395"/>
      <c r="AX59" s="465"/>
      <c r="AY59" s="298"/>
      <c r="AZ59" s="297"/>
      <c r="BA59" s="345"/>
      <c r="BB59" s="75"/>
      <c r="BC59" s="75"/>
      <c r="BD59" s="565"/>
      <c r="BE59" s="550"/>
      <c r="BF59" s="552"/>
      <c r="BG59" s="552"/>
      <c r="BH59" s="552"/>
      <c r="BI59" s="552"/>
      <c r="BJ59" s="552"/>
      <c r="BK59" s="553"/>
      <c r="BL59" s="552"/>
      <c r="BM59" s="553"/>
      <c r="BN59" s="552"/>
      <c r="BO59" s="546"/>
      <c r="BP59" s="541"/>
      <c r="BQ59" s="546"/>
      <c r="BR59" s="541"/>
      <c r="BS59" s="553"/>
      <c r="BT59" s="552"/>
      <c r="BU59" s="553"/>
      <c r="BV59" s="552"/>
      <c r="BW59" s="553"/>
      <c r="BX59" s="552"/>
      <c r="BY59" s="552"/>
      <c r="BZ59" s="541"/>
      <c r="CA59" s="541"/>
      <c r="CB59" s="552"/>
      <c r="CC59" s="553"/>
      <c r="CD59" s="552"/>
      <c r="CE59" s="546"/>
      <c r="CF59" s="541"/>
      <c r="CG59" s="546"/>
      <c r="CH59" s="541"/>
    </row>
    <row r="60" spans="1:86" ht="17" customHeight="1" x14ac:dyDescent="0.2">
      <c r="A60" s="538"/>
      <c r="B60" s="566"/>
      <c r="C60" s="485"/>
      <c r="D60" s="590"/>
      <c r="E60" s="558"/>
      <c r="F60" s="362"/>
      <c r="G60" s="420"/>
      <c r="H60" s="295"/>
      <c r="I60" s="295"/>
      <c r="J60" s="295"/>
      <c r="K60" s="295"/>
      <c r="L60" s="295"/>
      <c r="M60" s="295"/>
      <c r="N60" s="295"/>
      <c r="O60" s="295"/>
      <c r="P60" s="295"/>
      <c r="Q60" s="295"/>
      <c r="R60" s="295"/>
      <c r="S60" s="295"/>
      <c r="T60" s="295"/>
      <c r="U60" s="295"/>
      <c r="V60" s="295"/>
      <c r="W60" s="295"/>
      <c r="X60" s="295"/>
      <c r="Y60" s="357"/>
      <c r="Z60" s="357"/>
      <c r="AA60" s="295"/>
      <c r="AB60" s="462"/>
      <c r="AC60" s="167"/>
      <c r="AD60" s="167"/>
      <c r="AE60" s="167"/>
      <c r="AF60" s="167"/>
      <c r="AG60" s="167"/>
      <c r="AH60" s="167"/>
      <c r="AI60" s="167"/>
      <c r="AJ60" s="167"/>
      <c r="AK60" s="167"/>
      <c r="AL60" s="167"/>
      <c r="AM60" s="167"/>
      <c r="AN60" s="167"/>
      <c r="AO60" s="167"/>
      <c r="AP60" s="167"/>
      <c r="AQ60" s="167"/>
      <c r="AR60" s="167"/>
      <c r="AS60" s="167"/>
      <c r="AT60" s="295"/>
      <c r="AU60" s="357"/>
      <c r="AV60" s="357"/>
      <c r="AW60" s="395"/>
      <c r="AX60" s="465"/>
      <c r="AY60" s="298"/>
      <c r="AZ60" s="297"/>
      <c r="BA60" s="345"/>
      <c r="BB60" s="75"/>
      <c r="BC60" s="75"/>
      <c r="BD60" s="573"/>
      <c r="BE60" s="549"/>
      <c r="BF60" s="552"/>
      <c r="BG60" s="552"/>
      <c r="BH60" s="552"/>
      <c r="BI60" s="552"/>
      <c r="BJ60" s="552"/>
      <c r="BK60" s="551"/>
      <c r="BL60" s="552"/>
      <c r="BM60" s="551"/>
      <c r="BN60" s="552"/>
      <c r="BO60" s="545"/>
      <c r="BP60" s="541"/>
      <c r="BQ60" s="545"/>
      <c r="BR60" s="541"/>
      <c r="BS60" s="551"/>
      <c r="BT60" s="552"/>
      <c r="BU60" s="551"/>
      <c r="BV60" s="552"/>
      <c r="BW60" s="551"/>
      <c r="BX60" s="552"/>
      <c r="BY60" s="552"/>
      <c r="BZ60" s="541"/>
      <c r="CA60" s="541"/>
      <c r="CB60" s="552"/>
      <c r="CC60" s="561"/>
      <c r="CD60" s="552"/>
      <c r="CE60" s="554"/>
      <c r="CF60" s="541"/>
      <c r="CG60" s="554"/>
      <c r="CH60" s="541"/>
    </row>
    <row r="61" spans="1:86" ht="17" customHeight="1" x14ac:dyDescent="0.2">
      <c r="A61" s="538"/>
      <c r="B61" s="566"/>
      <c r="C61" s="485"/>
      <c r="D61" s="590"/>
      <c r="E61" s="558"/>
      <c r="F61" s="362"/>
      <c r="G61" s="420"/>
      <c r="H61" s="295"/>
      <c r="I61" s="295"/>
      <c r="J61" s="295"/>
      <c r="K61" s="295"/>
      <c r="L61" s="295"/>
      <c r="M61" s="295"/>
      <c r="N61" s="295"/>
      <c r="O61" s="295"/>
      <c r="P61" s="295"/>
      <c r="Q61" s="295"/>
      <c r="R61" s="295"/>
      <c r="S61" s="295"/>
      <c r="T61" s="295"/>
      <c r="U61" s="295"/>
      <c r="V61" s="295"/>
      <c r="W61" s="295"/>
      <c r="X61" s="295"/>
      <c r="Y61" s="357"/>
      <c r="Z61" s="357"/>
      <c r="AA61" s="295"/>
      <c r="AB61" s="462"/>
      <c r="AC61" s="167"/>
      <c r="AD61" s="167"/>
      <c r="AE61" s="167"/>
      <c r="AF61" s="167"/>
      <c r="AG61" s="167"/>
      <c r="AH61" s="167"/>
      <c r="AI61" s="167"/>
      <c r="AJ61" s="167"/>
      <c r="AK61" s="167"/>
      <c r="AL61" s="167"/>
      <c r="AM61" s="167"/>
      <c r="AN61" s="167"/>
      <c r="AO61" s="167"/>
      <c r="AP61" s="167"/>
      <c r="AQ61" s="167"/>
      <c r="AR61" s="167"/>
      <c r="AS61" s="167"/>
      <c r="AT61" s="295"/>
      <c r="AU61" s="357"/>
      <c r="AV61" s="357"/>
      <c r="AW61" s="395"/>
      <c r="AX61" s="465"/>
      <c r="AY61" s="298"/>
      <c r="AZ61" s="297"/>
      <c r="BA61" s="345"/>
      <c r="BB61" s="75"/>
      <c r="BC61" s="75"/>
      <c r="BD61" s="565"/>
      <c r="BE61" s="550"/>
      <c r="BF61" s="552"/>
      <c r="BG61" s="552"/>
      <c r="BH61" s="552"/>
      <c r="BI61" s="552"/>
      <c r="BJ61" s="552"/>
      <c r="BK61" s="553"/>
      <c r="BL61" s="552"/>
      <c r="BM61" s="553"/>
      <c r="BN61" s="552"/>
      <c r="BO61" s="546"/>
      <c r="BP61" s="541"/>
      <c r="BQ61" s="546"/>
      <c r="BR61" s="541"/>
      <c r="BS61" s="553"/>
      <c r="BT61" s="552"/>
      <c r="BU61" s="553"/>
      <c r="BV61" s="552"/>
      <c r="BW61" s="553"/>
      <c r="BX61" s="552"/>
      <c r="BY61" s="552"/>
      <c r="BZ61" s="541"/>
      <c r="CA61" s="541"/>
      <c r="CB61" s="552"/>
      <c r="CC61" s="553"/>
      <c r="CD61" s="552"/>
      <c r="CE61" s="546"/>
      <c r="CF61" s="541"/>
      <c r="CG61" s="546"/>
      <c r="CH61" s="541"/>
    </row>
    <row r="62" spans="1:86" ht="17" customHeight="1" thickBot="1" x14ac:dyDescent="0.25">
      <c r="A62" s="538"/>
      <c r="B62" s="566"/>
      <c r="C62" s="485"/>
      <c r="D62" s="590"/>
      <c r="E62" s="558"/>
      <c r="F62" s="362"/>
      <c r="G62" s="420"/>
      <c r="H62" s="295"/>
      <c r="I62" s="295"/>
      <c r="J62" s="295"/>
      <c r="K62" s="295"/>
      <c r="L62" s="295"/>
      <c r="M62" s="295"/>
      <c r="N62" s="295"/>
      <c r="O62" s="295"/>
      <c r="P62" s="295"/>
      <c r="Q62" s="295"/>
      <c r="R62" s="295"/>
      <c r="S62" s="295"/>
      <c r="T62" s="295"/>
      <c r="U62" s="295"/>
      <c r="V62" s="295"/>
      <c r="W62" s="295"/>
      <c r="X62" s="295"/>
      <c r="Y62" s="357"/>
      <c r="Z62" s="357"/>
      <c r="AA62" s="295"/>
      <c r="AB62" s="462"/>
      <c r="AC62" s="167"/>
      <c r="AD62" s="167"/>
      <c r="AE62" s="167"/>
      <c r="AF62" s="167"/>
      <c r="AG62" s="167"/>
      <c r="AH62" s="167"/>
      <c r="AI62" s="167"/>
      <c r="AJ62" s="167"/>
      <c r="AK62" s="167"/>
      <c r="AL62" s="167"/>
      <c r="AM62" s="167"/>
      <c r="AN62" s="167"/>
      <c r="AO62" s="167"/>
      <c r="AP62" s="167"/>
      <c r="AQ62" s="167"/>
      <c r="AR62" s="167"/>
      <c r="AS62" s="167"/>
      <c r="AT62" s="295"/>
      <c r="AU62" s="357"/>
      <c r="AV62" s="357"/>
      <c r="AW62" s="395"/>
      <c r="AX62" s="465"/>
      <c r="AY62" s="298"/>
      <c r="AZ62" s="297"/>
      <c r="BA62" s="345"/>
      <c r="BB62" s="75"/>
      <c r="BC62" s="75"/>
      <c r="BD62" s="574"/>
      <c r="BE62" s="549"/>
      <c r="BF62" s="552"/>
      <c r="BG62" s="552"/>
      <c r="BH62" s="552"/>
      <c r="BI62" s="552"/>
      <c r="BJ62" s="552"/>
      <c r="BK62" s="551"/>
      <c r="BL62" s="552"/>
      <c r="BM62" s="551"/>
      <c r="BN62" s="552"/>
      <c r="BO62" s="545"/>
      <c r="BP62" s="541"/>
      <c r="BQ62" s="545"/>
      <c r="BR62" s="541"/>
      <c r="BS62" s="551"/>
      <c r="BT62" s="552"/>
      <c r="BU62" s="551"/>
      <c r="BV62" s="552"/>
      <c r="BW62" s="551"/>
      <c r="BX62" s="552"/>
      <c r="BY62" s="552"/>
      <c r="BZ62" s="541"/>
      <c r="CA62" s="541"/>
      <c r="CB62" s="552"/>
      <c r="CC62" s="561"/>
      <c r="CD62" s="552"/>
      <c r="CE62" s="554"/>
      <c r="CF62" s="541"/>
      <c r="CG62" s="554"/>
      <c r="CH62" s="541"/>
    </row>
    <row r="63" spans="1:86" ht="17" customHeight="1" thickBot="1" x14ac:dyDescent="0.25">
      <c r="A63" s="538"/>
      <c r="B63" s="596"/>
      <c r="C63" s="486"/>
      <c r="D63" s="591"/>
      <c r="E63" s="559"/>
      <c r="F63" s="363"/>
      <c r="G63" s="421"/>
      <c r="H63" s="392"/>
      <c r="I63" s="392"/>
      <c r="J63" s="392"/>
      <c r="K63" s="392"/>
      <c r="L63" s="392"/>
      <c r="M63" s="392"/>
      <c r="N63" s="392"/>
      <c r="O63" s="392"/>
      <c r="P63" s="392"/>
      <c r="Q63" s="392"/>
      <c r="R63" s="392"/>
      <c r="S63" s="392"/>
      <c r="T63" s="392"/>
      <c r="U63" s="392"/>
      <c r="V63" s="392"/>
      <c r="W63" s="392"/>
      <c r="X63" s="392"/>
      <c r="Y63" s="393"/>
      <c r="Z63" s="393"/>
      <c r="AA63" s="392"/>
      <c r="AB63" s="462"/>
      <c r="AC63" s="391"/>
      <c r="AD63" s="391"/>
      <c r="AE63" s="391"/>
      <c r="AF63" s="391"/>
      <c r="AG63" s="391"/>
      <c r="AH63" s="391"/>
      <c r="AI63" s="391"/>
      <c r="AJ63" s="391"/>
      <c r="AK63" s="391"/>
      <c r="AL63" s="391"/>
      <c r="AM63" s="391"/>
      <c r="AN63" s="391"/>
      <c r="AO63" s="391"/>
      <c r="AP63" s="391"/>
      <c r="AQ63" s="391"/>
      <c r="AR63" s="391"/>
      <c r="AS63" s="391"/>
      <c r="AT63" s="392"/>
      <c r="AU63" s="393"/>
      <c r="AV63" s="393"/>
      <c r="AW63" s="396"/>
      <c r="AX63" s="466"/>
      <c r="AY63" s="303"/>
      <c r="AZ63" s="302"/>
      <c r="BA63" s="346"/>
      <c r="BB63" s="75"/>
      <c r="BC63" s="75"/>
      <c r="BD63" s="570"/>
      <c r="BE63" s="550"/>
      <c r="BF63" s="553"/>
      <c r="BG63" s="553"/>
      <c r="BH63" s="553"/>
      <c r="BI63" s="553"/>
      <c r="BJ63" s="553"/>
      <c r="BK63" s="553"/>
      <c r="BL63" s="553"/>
      <c r="BM63" s="553"/>
      <c r="BN63" s="553"/>
      <c r="BO63" s="546"/>
      <c r="BP63" s="544"/>
      <c r="BQ63" s="546"/>
      <c r="BR63" s="544"/>
      <c r="BS63" s="553"/>
      <c r="BT63" s="553"/>
      <c r="BU63" s="553"/>
      <c r="BV63" s="553"/>
      <c r="BW63" s="553"/>
      <c r="BX63" s="553"/>
      <c r="BY63" s="553"/>
      <c r="BZ63" s="544"/>
      <c r="CA63" s="544"/>
      <c r="CB63" s="553"/>
      <c r="CC63" s="553"/>
      <c r="CD63" s="553"/>
      <c r="CE63" s="546"/>
      <c r="CF63" s="544"/>
      <c r="CG63" s="546"/>
      <c r="CH63" s="544"/>
    </row>
    <row r="64" spans="1:86" ht="17" customHeight="1" thickBot="1" x14ac:dyDescent="0.25">
      <c r="A64" s="538"/>
      <c r="B64" s="595" t="s">
        <v>148</v>
      </c>
      <c r="C64" s="586" t="s">
        <v>232</v>
      </c>
      <c r="D64" s="589">
        <v>29.97</v>
      </c>
      <c r="E64" s="557">
        <v>8</v>
      </c>
      <c r="F64" s="362">
        <v>110</v>
      </c>
      <c r="G64" s="420">
        <f>'Anchor-LD'!L62</f>
        <v>5478.8338999999996</v>
      </c>
      <c r="H64" s="295">
        <f>'Anchor-LD'!M62</f>
        <v>41.728161999999998</v>
      </c>
      <c r="I64" s="295">
        <f>'Anchor-LD'!N62</f>
        <v>42.130875000000003</v>
      </c>
      <c r="J64" s="295">
        <f>'Anchor-LD'!O62</f>
        <v>46.782274000000001</v>
      </c>
      <c r="K64" s="295">
        <f>(Summary!$C$69*H64+Summary!$C$70*I64+Summary!$C$71*J64)/Summary!$C$72</f>
        <v>42.273844499999996</v>
      </c>
      <c r="L64" s="295">
        <f>'Anchor-LD'!P62</f>
        <v>22.613842999999999</v>
      </c>
      <c r="M64" s="295">
        <f>'Anchor-LD'!Q62</f>
        <v>19.802655999999999</v>
      </c>
      <c r="N64" s="295">
        <f>'Anchor-LD'!R62</f>
        <v>92.967341000000005</v>
      </c>
      <c r="O64" s="295">
        <f>'Anchor-LD'!S62</f>
        <v>91.502184</v>
      </c>
      <c r="P64" s="295">
        <f>'Anchor-LD'!T62</f>
        <v>42.598120000000002</v>
      </c>
      <c r="Q64" s="295">
        <f>'Anchor-LD'!U62</f>
        <v>39.784723999999997</v>
      </c>
      <c r="R64" s="295">
        <f>'Anchor-LD'!V62</f>
        <v>41.624513</v>
      </c>
      <c r="S64" s="295">
        <f>'Anchor-LD'!W62</f>
        <v>41.999721000000001</v>
      </c>
      <c r="T64" s="295">
        <f>'Anchor-LD'!X62</f>
        <v>46.735585999999998</v>
      </c>
      <c r="U64" s="295">
        <f>10*LOG10(1/((Summary!$C$80/10^(R64/10)+Summary!$C$81/10^(S64/10)+Summary!$C$82/10^(T64/10))/Summary!$C$83))</f>
        <v>42.224768065339973</v>
      </c>
      <c r="V64" s="295">
        <f>'Anchor-LD'!Y62</f>
        <v>3.223395</v>
      </c>
      <c r="W64" s="295">
        <f>'Anchor-LD'!Z62</f>
        <v>2215.6999999999998</v>
      </c>
      <c r="X64" s="295">
        <f>'Anchor-LD'!AA62</f>
        <v>2.2412999999999998</v>
      </c>
      <c r="Y64" s="357">
        <f>'Anchor-LD'!AB62</f>
        <v>6</v>
      </c>
      <c r="Z64" s="357">
        <f>'Anchor-LD'!AC62</f>
        <v>6</v>
      </c>
      <c r="AA64" s="295">
        <f t="shared" si="0"/>
        <v>0.6154722222222222</v>
      </c>
      <c r="AB64" s="462"/>
      <c r="AC64" s="167">
        <f>'Test-LD'!L62</f>
        <v>5405.8232680000001</v>
      </c>
      <c r="AD64" s="167">
        <f>'Test-LD'!M62</f>
        <v>41.833885000000002</v>
      </c>
      <c r="AE64" s="167">
        <f>'Test-LD'!N62</f>
        <v>42.305005999999999</v>
      </c>
      <c r="AF64" s="167">
        <f>'Test-LD'!O62</f>
        <v>46.884855999999999</v>
      </c>
      <c r="AG64" s="167">
        <f>(Summary!$C$69*AD64+Summary!$C$70*AE64+Summary!$C$71*AF64)/Summary!$C$72</f>
        <v>42.386094200000002</v>
      </c>
      <c r="AH64" s="167">
        <f>'Test-LD'!P62</f>
        <v>22.943287000000002</v>
      </c>
      <c r="AI64" s="167">
        <f>'Test-LD'!Q62</f>
        <v>19.974008999999999</v>
      </c>
      <c r="AJ64" s="167">
        <f>'Test-LD'!R62</f>
        <v>93.838451000000006</v>
      </c>
      <c r="AK64" s="167">
        <f>'Test-LD'!S62</f>
        <v>92.334695999999994</v>
      </c>
      <c r="AL64" s="167">
        <f>'Test-LD'!T62</f>
        <v>42.904665999999999</v>
      </c>
      <c r="AM64" s="167">
        <f>'Test-LD'!U62</f>
        <v>39.923158999999998</v>
      </c>
      <c r="AN64" s="167">
        <f>'Test-LD'!V62</f>
        <v>41.727224</v>
      </c>
      <c r="AO64" s="167">
        <f>'Test-LD'!W62</f>
        <v>42.197000000000003</v>
      </c>
      <c r="AP64" s="167">
        <f>'Test-LD'!X62</f>
        <v>46.847600999999997</v>
      </c>
      <c r="AQ64" s="167">
        <f>10*LOG10(1/((Summary!$C$80/10^(AN64/10)+Summary!$C$81/10^(AO64/10)+Summary!$C$82/10^(AP64/10))/Summary!$C$83))</f>
        <v>42.344480719060286</v>
      </c>
      <c r="AR64" s="167">
        <f>'Test-LD'!Y62</f>
        <v>3.1822699999999999</v>
      </c>
      <c r="AS64" s="167">
        <f>'Test-LD'!Z62</f>
        <v>52210.2</v>
      </c>
      <c r="AT64" s="295">
        <f>'Test-LD'!AA62</f>
        <v>6.3034999999999997</v>
      </c>
      <c r="AU64" s="357">
        <f>'Test-LD'!AB62</f>
        <v>6</v>
      </c>
      <c r="AV64" s="357">
        <f>'Test-LD'!AC62</f>
        <v>6</v>
      </c>
      <c r="AW64" s="395">
        <f t="shared" si="1"/>
        <v>14.502833333333333</v>
      </c>
      <c r="AX64" s="464">
        <f t="shared" si="2"/>
        <v>23.563749605090944</v>
      </c>
      <c r="AY64" s="293">
        <f t="shared" si="2"/>
        <v>2.8124302859947354</v>
      </c>
      <c r="AZ64" s="292">
        <f t="shared" si="2"/>
        <v>1</v>
      </c>
      <c r="BA64" s="344">
        <f t="shared" si="2"/>
        <v>1</v>
      </c>
      <c r="BB64" s="75"/>
      <c r="BC64" s="75"/>
      <c r="BD64" s="572" t="s">
        <v>39</v>
      </c>
      <c r="BE64" s="549">
        <f t="array" ref="BE64">bdRateExtend($G64:$G67,H64:H67,$AC64:$AC67,AD64:AD67)</f>
        <v>-0.30715241197827048</v>
      </c>
      <c r="BF64" s="551">
        <f t="array" ref="BF64">bdRateExtend($G64:$G69,H64:H69,$AC64:$AC69,AD64:AD69)</f>
        <v>-0.28581240688083864</v>
      </c>
      <c r="BG64" s="551">
        <f t="array" ref="BG64">bdRateExtend($G64:$G69,I64:I69,$AC64:$AC69,AE64:AE69)</f>
        <v>-0.45415978232123577</v>
      </c>
      <c r="BH64" s="551">
        <f t="array" ref="BH64">bdRateExtend($G64:$G69,J64:J69,$AC64:$AC69,AF64:AF69)</f>
        <v>-0.34496433732955467</v>
      </c>
      <c r="BI64" s="551">
        <f t="array" ref="BI64">bdRateExtend($G64:$G69,K64:K69,$AC64:$AC69,AG64:AG69)</f>
        <v>-0.29725488829734859</v>
      </c>
      <c r="BJ64" s="575">
        <f>(Summary!$C$94*BF64+Summary!$C$95*BG64+Summary!$C$96*BH64)/Summary!$C$97</f>
        <v>-0.29491237911640317</v>
      </c>
      <c r="BK64" s="551">
        <f t="array" ref="BK64">bdRateExtend($G64:$G67,L64:L67,$AC64:$AC67,AH64:AH67)</f>
        <v>-0.32335911079815594</v>
      </c>
      <c r="BL64" s="551">
        <f t="array" ref="BL64">bdRateExtend($G64:$G69,L64:L69,$AC64:$AC69,AH64:AH69)</f>
        <v>-0.288740103439033</v>
      </c>
      <c r="BM64" s="551">
        <f t="array" ref="BM64">bdRateExtend($G64:$G67,M64:M67,$AC64:$AC67,AI64:AI67)</f>
        <v>-0.31305250671115148</v>
      </c>
      <c r="BN64" s="551">
        <f t="array" ref="BN64">bdRateExtend($G64:$G69,M64:M69,$AC64:$AC69,AI64:AI69)</f>
        <v>-0.28590429306178955</v>
      </c>
      <c r="BO64" s="548">
        <f t="array" ref="BO64">bdRateExtend($G64:$G67,N64:N67,$AC64:$AC67,AJ64:AJ67,"None", FALSE,1)</f>
        <v>-0.35286497962977326</v>
      </c>
      <c r="BP64" s="585">
        <f t="array" ref="BP64">bdRateExtend($G64:$G69,N64:N69,$AC64:$AC69,AJ64:AJ69,"None", FALSE,1)</f>
        <v>-0.31337449480734181</v>
      </c>
      <c r="BQ64" s="548">
        <f t="array" ref="BQ64">bdRateExtend($G64:$G67,O64:O67,$AC64:$AC67,AK64:AK67,"None", FALSE,1)</f>
        <v>-0.31753778395728516</v>
      </c>
      <c r="BR64" s="585">
        <f t="array" ref="BR64">bdRateExtend($G64:$G69,O64:O69,$AC64:$AC69,AK64:AK69,"None", FALSE,1)</f>
        <v>-0.29746050865585105</v>
      </c>
      <c r="BS64" s="551">
        <f t="array" ref="BS64">bdRateExtend($G64:$G67,P64:P67,$AC64:$AC67,AL64:AL67)</f>
        <v>-0.32679638369511521</v>
      </c>
      <c r="BT64" s="551">
        <f t="array" ref="BT64">bdRateExtend($G64:$G69,P64:P69,$AC64:$AC69,AL64:AL69)</f>
        <v>-0.29454126519706691</v>
      </c>
      <c r="BU64" s="551">
        <f t="array" ref="BU64">bdRateExtend($G64:$G67,Q64:Q67,$AC64:$AC67,AM64:AM67)</f>
        <v>-0.34533877495103427</v>
      </c>
      <c r="BV64" s="551">
        <f t="array" ref="BV64">bdRateExtend($G64:$G69,Q64:Q69,$AC64:$AC69,AM64:AM69)</f>
        <v>-0.33491800429887086</v>
      </c>
      <c r="BW64" s="551">
        <f t="array" ref="BW64">bdRateExtend($G64:$G67,R64:R67,$AC64:$AC67,AN64:AN67)</f>
        <v>-0.3144768311429792</v>
      </c>
      <c r="BX64" s="551">
        <f t="array" ref="BX64">bdRateExtend($G64:$G69,R64:R69,$AC64:$AC69,AN64:AN69)</f>
        <v>-0.28818442885131723</v>
      </c>
      <c r="BY64" s="551">
        <f t="array" ref="BY64">bdRateExtend($G64:$G69,S64:S69,$AC64:$AC69,AO64:AO69)</f>
        <v>-0.47501282424202196</v>
      </c>
      <c r="BZ64" s="555">
        <f t="array" ref="BZ64">bdRateExtend($G64:$G69,T64:T69,$AC64:$AC69,AP64:AP69)</f>
        <v>-0.34822024268804253</v>
      </c>
      <c r="CA64" s="555">
        <f t="array" ref="CA64">bdRateExtend($G64:$G69,U64:U69,$AC64:$AC69,AQ64:AQ69)</f>
        <v>-0.30025967942520415</v>
      </c>
      <c r="CB64" s="575">
        <f>(Summary!$C$108*BX64+Summary!$C$109*BY64+Summary!$C$110*BZ64)/Summary!$C$111</f>
        <v>-0.2980589972204144</v>
      </c>
      <c r="CC64" s="561">
        <f t="array" ref="CC64">bdCAMBIExtend($G64:$G67,V64:V67,$AC64:$AC67,AR64:AR67)</f>
        <v>0.17466045256288371</v>
      </c>
      <c r="CD64" s="561">
        <f t="array" ref="CD64">bdCAMBIExtend($G64:$G69,V64:V69,$AC64:$AC69,AR64:AR69)</f>
        <v>0.16793995127797973</v>
      </c>
      <c r="CE64" s="547">
        <f t="array" ref="CE64">testVMAFRange($G64:$G67,N64:N67,$AC64:$AC67,AJ64:AJ67)</f>
        <v>0</v>
      </c>
      <c r="CF64" s="543">
        <f t="array" ref="CF64">testVMAFRange($G64:$G69,N64:N69,$AC64:$AC69,AJ64:AJ69)</f>
        <v>0</v>
      </c>
      <c r="CG64" s="547">
        <f t="array" ref="CG64">testVMAFRange($G64:$G67,O64:O67,$AC64:$AC67,AK64:AK67)</f>
        <v>0</v>
      </c>
      <c r="CH64" s="543">
        <f t="array" ref="CH64">testVMAFRange($G64:$G69,O64:O69,$AC64:$AC69,AK64:AK69)</f>
        <v>0</v>
      </c>
    </row>
    <row r="65" spans="1:86" ht="17" customHeight="1" x14ac:dyDescent="0.2">
      <c r="A65" s="538"/>
      <c r="B65" s="566"/>
      <c r="C65" s="485"/>
      <c r="D65" s="590"/>
      <c r="E65" s="558"/>
      <c r="F65" s="362">
        <v>135</v>
      </c>
      <c r="G65" s="420">
        <f>'Anchor-LD'!L63</f>
        <v>846.01940000000002</v>
      </c>
      <c r="H65" s="295">
        <f>'Anchor-LD'!M63</f>
        <v>41.163398000000001</v>
      </c>
      <c r="I65" s="295">
        <f>'Anchor-LD'!N63</f>
        <v>41.464937999999997</v>
      </c>
      <c r="J65" s="295">
        <f>'Anchor-LD'!O63</f>
        <v>46.413716999999998</v>
      </c>
      <c r="K65" s="295">
        <f>(Summary!$C$69*H65+Summary!$C$70*I65+Summary!$C$71*J65)/Summary!$C$72</f>
        <v>41.718583900000006</v>
      </c>
      <c r="L65" s="295">
        <f>'Anchor-LD'!P63</f>
        <v>21.578365000000002</v>
      </c>
      <c r="M65" s="295">
        <f>'Anchor-LD'!Q63</f>
        <v>19.128340000000001</v>
      </c>
      <c r="N65" s="295">
        <f>'Anchor-LD'!R63</f>
        <v>89.915927999999994</v>
      </c>
      <c r="O65" s="295">
        <f>'Anchor-LD'!S63</f>
        <v>88.270241999999996</v>
      </c>
      <c r="P65" s="295">
        <f>'Anchor-LD'!T63</f>
        <v>41.302708000000003</v>
      </c>
      <c r="Q65" s="295">
        <f>'Anchor-LD'!U63</f>
        <v>39.208717999999998</v>
      </c>
      <c r="R65" s="295">
        <f>'Anchor-LD'!V63</f>
        <v>41.157774000000003</v>
      </c>
      <c r="S65" s="295">
        <f>'Anchor-LD'!W63</f>
        <v>41.442042000000001</v>
      </c>
      <c r="T65" s="295">
        <f>'Anchor-LD'!X63</f>
        <v>46.409413999999998</v>
      </c>
      <c r="U65" s="295">
        <f>10*LOG10(1/((Summary!$C$80/10^(R65/10)+Summary!$C$81/10^(S65/10)+Summary!$C$82/10^(T65/10))/Summary!$C$83))</f>
        <v>41.750064372332886</v>
      </c>
      <c r="V65" s="295">
        <f>'Anchor-LD'!Y63</f>
        <v>3.2102279999999999</v>
      </c>
      <c r="W65" s="295">
        <f>'Anchor-LD'!Z63</f>
        <v>1470.1</v>
      </c>
      <c r="X65" s="295">
        <f>'Anchor-LD'!AA63</f>
        <v>1.0768</v>
      </c>
      <c r="Y65" s="357">
        <f>'Anchor-LD'!AB63</f>
        <v>6</v>
      </c>
      <c r="Z65" s="357">
        <f>'Anchor-LD'!AC63</f>
        <v>6</v>
      </c>
      <c r="AA65" s="295">
        <f t="shared" si="0"/>
        <v>0.40836111111111106</v>
      </c>
      <c r="AB65" s="462"/>
      <c r="AC65" s="167">
        <f>'Test-LD'!L63</f>
        <v>714.12224100000003</v>
      </c>
      <c r="AD65" s="167">
        <f>'Test-LD'!M63</f>
        <v>41.265967000000003</v>
      </c>
      <c r="AE65" s="167">
        <f>'Test-LD'!N63</f>
        <v>41.593637999999999</v>
      </c>
      <c r="AF65" s="167">
        <f>'Test-LD'!O63</f>
        <v>46.516514999999998</v>
      </c>
      <c r="AG65" s="167">
        <f>(Summary!$C$69*AD65+Summary!$C$70*AE65+Summary!$C$71*AF65)/Summary!$C$72</f>
        <v>41.823788899999997</v>
      </c>
      <c r="AH65" s="167">
        <f>'Test-LD'!P63</f>
        <v>21.845694000000002</v>
      </c>
      <c r="AI65" s="167">
        <f>'Test-LD'!Q63</f>
        <v>19.277373000000001</v>
      </c>
      <c r="AJ65" s="167">
        <f>'Test-LD'!R63</f>
        <v>91.046268999999995</v>
      </c>
      <c r="AK65" s="167">
        <f>'Test-LD'!S63</f>
        <v>89.236575999999999</v>
      </c>
      <c r="AL65" s="167">
        <f>'Test-LD'!T63</f>
        <v>41.583435999999999</v>
      </c>
      <c r="AM65" s="167">
        <f>'Test-LD'!U63</f>
        <v>39.281852999999998</v>
      </c>
      <c r="AN65" s="167">
        <f>'Test-LD'!V63</f>
        <v>41.261583000000002</v>
      </c>
      <c r="AO65" s="167">
        <f>'Test-LD'!W63</f>
        <v>41.576456</v>
      </c>
      <c r="AP65" s="167">
        <f>'Test-LD'!X63</f>
        <v>46.513370000000002</v>
      </c>
      <c r="AQ65" s="167">
        <f>10*LOG10(1/((Summary!$C$80/10^(AN65/10)+Summary!$C$81/10^(AO65/10)+Summary!$C$82/10^(AP65/10))/Summary!$C$83))</f>
        <v>41.859341691390249</v>
      </c>
      <c r="AR65" s="167">
        <f>'Test-LD'!Y63</f>
        <v>3.4917570000000002</v>
      </c>
      <c r="AS65" s="167">
        <f>'Test-LD'!Z63</f>
        <v>20378.900000000001</v>
      </c>
      <c r="AT65" s="295">
        <f>'Test-LD'!AA63</f>
        <v>3.2671000000000001</v>
      </c>
      <c r="AU65" s="357">
        <f>'Test-LD'!AB63</f>
        <v>6</v>
      </c>
      <c r="AV65" s="357">
        <f>'Test-LD'!AC63</f>
        <v>6</v>
      </c>
      <c r="AW65" s="395">
        <f t="shared" si="1"/>
        <v>5.6608055555555561</v>
      </c>
      <c r="AX65" s="465">
        <f t="shared" si="2"/>
        <v>13.862254268417116</v>
      </c>
      <c r="AY65" s="298">
        <f t="shared" si="2"/>
        <v>3.0340824665676078</v>
      </c>
      <c r="AZ65" s="297">
        <f t="shared" si="2"/>
        <v>1</v>
      </c>
      <c r="BA65" s="345">
        <f t="shared" si="2"/>
        <v>1</v>
      </c>
      <c r="BB65" s="75"/>
      <c r="BC65" s="75"/>
      <c r="BD65" s="565"/>
      <c r="BE65" s="550"/>
      <c r="BF65" s="552"/>
      <c r="BG65" s="552"/>
      <c r="BH65" s="552"/>
      <c r="BI65" s="552"/>
      <c r="BJ65" s="552"/>
      <c r="BK65" s="553"/>
      <c r="BL65" s="552"/>
      <c r="BM65" s="553"/>
      <c r="BN65" s="552"/>
      <c r="BO65" s="546"/>
      <c r="BP65" s="541"/>
      <c r="BQ65" s="546"/>
      <c r="BR65" s="541"/>
      <c r="BS65" s="553"/>
      <c r="BT65" s="552"/>
      <c r="BU65" s="553"/>
      <c r="BV65" s="552"/>
      <c r="BW65" s="553"/>
      <c r="BX65" s="552"/>
      <c r="BY65" s="552"/>
      <c r="BZ65" s="541"/>
      <c r="CA65" s="541"/>
      <c r="CB65" s="552"/>
      <c r="CC65" s="553"/>
      <c r="CD65" s="552"/>
      <c r="CE65" s="546"/>
      <c r="CF65" s="541"/>
      <c r="CG65" s="546"/>
      <c r="CH65" s="541"/>
    </row>
    <row r="66" spans="1:86" ht="17" customHeight="1" x14ac:dyDescent="0.2">
      <c r="A66" s="538"/>
      <c r="B66" s="566"/>
      <c r="C66" s="485"/>
      <c r="D66" s="590"/>
      <c r="E66" s="558"/>
      <c r="F66" s="362">
        <v>160</v>
      </c>
      <c r="G66" s="420">
        <f>'Anchor-LD'!L64</f>
        <v>210.37139999999999</v>
      </c>
      <c r="H66" s="295">
        <f>'Anchor-LD'!M64</f>
        <v>40.454656999999997</v>
      </c>
      <c r="I66" s="295">
        <f>'Anchor-LD'!N64</f>
        <v>41.341805000000001</v>
      </c>
      <c r="J66" s="295">
        <f>'Anchor-LD'!O64</f>
        <v>46.109211999999999</v>
      </c>
      <c r="K66" s="295">
        <f>(Summary!$C$69*H66+Summary!$C$70*I66+Summary!$C$71*J66)/Summary!$C$72</f>
        <v>41.108827300000002</v>
      </c>
      <c r="L66" s="295">
        <f>'Anchor-LD'!P64</f>
        <v>20.292228000000001</v>
      </c>
      <c r="M66" s="295">
        <f>'Anchor-LD'!Q64</f>
        <v>18.368511000000002</v>
      </c>
      <c r="N66" s="295">
        <f>'Anchor-LD'!R64</f>
        <v>84.825851999999998</v>
      </c>
      <c r="O66" s="295">
        <f>'Anchor-LD'!S64</f>
        <v>82.856741</v>
      </c>
      <c r="P66" s="295">
        <f>'Anchor-LD'!T64</f>
        <v>39.795090000000002</v>
      </c>
      <c r="Q66" s="295">
        <f>'Anchor-LD'!U64</f>
        <v>38.963191999999999</v>
      </c>
      <c r="R66" s="295">
        <f>'Anchor-LD'!V64</f>
        <v>40.448036000000002</v>
      </c>
      <c r="S66" s="295">
        <f>'Anchor-LD'!W64</f>
        <v>41.339861999999997</v>
      </c>
      <c r="T66" s="295">
        <f>'Anchor-LD'!X64</f>
        <v>46.108365999999997</v>
      </c>
      <c r="U66" s="295">
        <f>10*LOG10(1/((Summary!$C$80/10^(R66/10)+Summary!$C$81/10^(S66/10)+Summary!$C$82/10^(T66/10))/Summary!$C$83))</f>
        <v>41.165797669734459</v>
      </c>
      <c r="V66" s="295">
        <f>'Anchor-LD'!Y64</f>
        <v>3.4183949999999999</v>
      </c>
      <c r="W66" s="295">
        <f>'Anchor-LD'!Z64</f>
        <v>561.20000000000005</v>
      </c>
      <c r="X66" s="295">
        <f>'Anchor-LD'!AA64</f>
        <v>0.80430000000000001</v>
      </c>
      <c r="Y66" s="357">
        <f>'Anchor-LD'!AB64</f>
        <v>5</v>
      </c>
      <c r="Z66" s="357">
        <f>'Anchor-LD'!AC64</f>
        <v>6</v>
      </c>
      <c r="AA66" s="295">
        <f t="shared" si="0"/>
        <v>0.15588888888888891</v>
      </c>
      <c r="AB66" s="462"/>
      <c r="AC66" s="167">
        <f>'Test-LD'!L64</f>
        <v>181.94896</v>
      </c>
      <c r="AD66" s="167">
        <f>'Test-LD'!M64</f>
        <v>40.637073000000001</v>
      </c>
      <c r="AE66" s="167">
        <f>'Test-LD'!N64</f>
        <v>41.463397000000001</v>
      </c>
      <c r="AF66" s="167">
        <f>'Test-LD'!O64</f>
        <v>46.271098000000002</v>
      </c>
      <c r="AG66" s="167">
        <f>(Summary!$C$69*AD66+Summary!$C$70*AE66+Summary!$C$71*AF66)/Summary!$C$72</f>
        <v>41.283107899999997</v>
      </c>
      <c r="AH66" s="167">
        <f>'Test-LD'!P64</f>
        <v>20.567983999999999</v>
      </c>
      <c r="AI66" s="167">
        <f>'Test-LD'!Q64</f>
        <v>18.537994999999999</v>
      </c>
      <c r="AJ66" s="167">
        <f>'Test-LD'!R64</f>
        <v>86.280584000000005</v>
      </c>
      <c r="AK66" s="167">
        <f>'Test-LD'!S64</f>
        <v>84.081489000000005</v>
      </c>
      <c r="AL66" s="167">
        <f>'Test-LD'!T64</f>
        <v>40.168756999999999</v>
      </c>
      <c r="AM66" s="167">
        <f>'Test-LD'!U64</f>
        <v>39.033693999999997</v>
      </c>
      <c r="AN66" s="167">
        <f>'Test-LD'!V64</f>
        <v>40.633000000000003</v>
      </c>
      <c r="AO66" s="167">
        <f>'Test-LD'!W64</f>
        <v>41.461016999999998</v>
      </c>
      <c r="AP66" s="167">
        <f>'Test-LD'!X64</f>
        <v>46.270519999999998</v>
      </c>
      <c r="AQ66" s="167">
        <f>10*LOG10(1/((Summary!$C$80/10^(AN66/10)+Summary!$C$81/10^(AO66/10)+Summary!$C$82/10^(AP66/10))/Summary!$C$83))</f>
        <v>41.339263058203741</v>
      </c>
      <c r="AR66" s="167">
        <f>'Test-LD'!Y64</f>
        <v>3.6178439999999998</v>
      </c>
      <c r="AS66" s="167">
        <f>'Test-LD'!Z64</f>
        <v>11473.6</v>
      </c>
      <c r="AT66" s="295">
        <f>'Test-LD'!AA64</f>
        <v>2.4375</v>
      </c>
      <c r="AU66" s="357">
        <f>'Test-LD'!AB64</f>
        <v>5</v>
      </c>
      <c r="AV66" s="357">
        <f>'Test-LD'!AC64</f>
        <v>6</v>
      </c>
      <c r="AW66" s="395">
        <f t="shared" si="1"/>
        <v>3.1871111111111112</v>
      </c>
      <c r="AX66" s="465">
        <f t="shared" si="2"/>
        <v>20.444761225944404</v>
      </c>
      <c r="AY66" s="298">
        <f t="shared" si="2"/>
        <v>3.0305856023871689</v>
      </c>
      <c r="AZ66" s="297">
        <f t="shared" si="2"/>
        <v>1</v>
      </c>
      <c r="BA66" s="345">
        <f t="shared" si="2"/>
        <v>1</v>
      </c>
      <c r="BB66" s="75"/>
      <c r="BC66" s="75"/>
      <c r="BD66" s="573" t="s">
        <v>147</v>
      </c>
      <c r="BE66" s="549">
        <f t="array" ref="BE66">bdRateExtend($G65:$G68,H65:H68,$AC65:$AC68,AD65:AD68)</f>
        <v>-0.26848639409165509</v>
      </c>
      <c r="BF66" s="552"/>
      <c r="BG66" s="552"/>
      <c r="BH66" s="552"/>
      <c r="BI66" s="552"/>
      <c r="BJ66" s="552"/>
      <c r="BK66" s="551">
        <f t="array" ref="BK66">bdRateExtend($G65:$G68,L65:L68,$AC65:$AC68,AH65:AH68)</f>
        <v>-0.25252707974373323</v>
      </c>
      <c r="BL66" s="552"/>
      <c r="BM66" s="551">
        <f t="array" ref="BM66">bdRateExtend($G65:$G68,M65:M68,$AC65:$AC68,AI65:AI68)</f>
        <v>-0.25476277024664662</v>
      </c>
      <c r="BN66" s="552"/>
      <c r="BO66" s="545">
        <f t="array" ref="BO66">bdRateExtend($G65:$G68,N65:N68,$AC65:$AC68,AJ65:AJ68,"None", FALSE,1)</f>
        <v>-0.28195139603436392</v>
      </c>
      <c r="BP66" s="541"/>
      <c r="BQ66" s="545">
        <f t="array" ref="BQ66">bdRateExtend($G65:$G68,O65:O68,$AC65:$AC68,AK65:AK68,"None", FALSE,1)</f>
        <v>-0.26248466447529406</v>
      </c>
      <c r="BR66" s="541"/>
      <c r="BS66" s="551">
        <f t="array" ref="BS66">bdRateExtend($G65:$G68,P65:P68,$AC65:$AC68,AL65:AL68)</f>
        <v>-0.27032695886105018</v>
      </c>
      <c r="BT66" s="552"/>
      <c r="BU66" s="551">
        <f t="array" ref="BU66">bdRateExtend($G65:$G68,Q65:Q68,$AC65:$AC68,AM65:AM68)</f>
        <v>-0.32101271456413172</v>
      </c>
      <c r="BV66" s="552"/>
      <c r="BW66" s="551">
        <f t="array" ref="BW66">bdRateExtend($G65:$G68,R65:R68,$AC65:$AC68,AN65:AN68)</f>
        <v>-0.26954179530730749</v>
      </c>
      <c r="BX66" s="552"/>
      <c r="BY66" s="552"/>
      <c r="BZ66" s="541"/>
      <c r="CA66" s="541"/>
      <c r="CB66" s="552"/>
      <c r="CC66" s="561">
        <f t="array" ref="CC66">bdCAMBIExtend($G65:$G68,V65:V68,$AC65:$AC68,AR65:AR68)</f>
        <v>0.2321582254766214</v>
      </c>
      <c r="CD66" s="552"/>
      <c r="CE66" s="554">
        <f t="array" ref="CE66">testVMAFRange($G65:$G68,N65:N68,$AC65:$AC68,AJ65:AJ68)</f>
        <v>0</v>
      </c>
      <c r="CF66" s="541"/>
      <c r="CG66" s="554">
        <f t="array" ref="CG66">testVMAFRange($G65:$G68,O65:O68,$AC65:$AC68,AK65:AK68)</f>
        <v>0</v>
      </c>
      <c r="CH66" s="541"/>
    </row>
    <row r="67" spans="1:86" ht="17" customHeight="1" x14ac:dyDescent="0.2">
      <c r="A67" s="538"/>
      <c r="B67" s="566"/>
      <c r="C67" s="485"/>
      <c r="D67" s="590"/>
      <c r="E67" s="558"/>
      <c r="F67" s="362">
        <v>185</v>
      </c>
      <c r="G67" s="420">
        <f>'Anchor-LD'!L65</f>
        <v>103.017</v>
      </c>
      <c r="H67" s="295">
        <f>'Anchor-LD'!M65</f>
        <v>39.093575999999999</v>
      </c>
      <c r="I67" s="295">
        <f>'Anchor-LD'!N65</f>
        <v>41.0441</v>
      </c>
      <c r="J67" s="295">
        <f>'Anchor-LD'!O65</f>
        <v>45.426577000000002</v>
      </c>
      <c r="K67" s="295">
        <f>(Summary!$C$69*H67+Summary!$C$70*I67+Summary!$C$71*J67)/Summary!$C$72</f>
        <v>39.9219285</v>
      </c>
      <c r="L67" s="295">
        <f>'Anchor-LD'!P65</f>
        <v>17.958178</v>
      </c>
      <c r="M67" s="295">
        <f>'Anchor-LD'!Q65</f>
        <v>16.839219</v>
      </c>
      <c r="N67" s="295">
        <f>'Anchor-LD'!R65</f>
        <v>74.093373999999997</v>
      </c>
      <c r="O67" s="295">
        <f>'Anchor-LD'!S65</f>
        <v>71.892887000000002</v>
      </c>
      <c r="P67" s="295">
        <f>'Anchor-LD'!T65</f>
        <v>37.233072</v>
      </c>
      <c r="Q67" s="295">
        <f>'Anchor-LD'!U65</f>
        <v>38.452689999999997</v>
      </c>
      <c r="R67" s="295">
        <f>'Anchor-LD'!V65</f>
        <v>39.072696000000001</v>
      </c>
      <c r="S67" s="295">
        <f>'Anchor-LD'!W65</f>
        <v>41.043729999999996</v>
      </c>
      <c r="T67" s="295">
        <f>'Anchor-LD'!X65</f>
        <v>45.424573000000002</v>
      </c>
      <c r="U67" s="295">
        <f>10*LOG10(1/((Summary!$C$80/10^(R67/10)+Summary!$C$81/10^(S67/10)+Summary!$C$82/10^(T67/10))/Summary!$C$83))</f>
        <v>39.981756541291276</v>
      </c>
      <c r="V67" s="295">
        <f>'Anchor-LD'!Y65</f>
        <v>3.3190659999999998</v>
      </c>
      <c r="W67" s="295">
        <f>'Anchor-LD'!Z65</f>
        <v>312.39999999999998</v>
      </c>
      <c r="X67" s="295">
        <f>'Anchor-LD'!AA65</f>
        <v>0.64380000000000004</v>
      </c>
      <c r="Y67" s="357">
        <f>'Anchor-LD'!AB65</f>
        <v>5</v>
      </c>
      <c r="Z67" s="357">
        <f>'Anchor-LD'!AC65</f>
        <v>5</v>
      </c>
      <c r="AA67" s="295">
        <f t="shared" si="0"/>
        <v>8.6777777777777773E-2</v>
      </c>
      <c r="AB67" s="462"/>
      <c r="AC67" s="167">
        <f>'Test-LD'!L65</f>
        <v>88.326218999999995</v>
      </c>
      <c r="AD67" s="167">
        <f>'Test-LD'!M65</f>
        <v>39.396067000000002</v>
      </c>
      <c r="AE67" s="167">
        <f>'Test-LD'!N65</f>
        <v>41.267454999999998</v>
      </c>
      <c r="AF67" s="167">
        <f>'Test-LD'!O65</f>
        <v>45.640813999999999</v>
      </c>
      <c r="AG67" s="167">
        <f>(Summary!$C$69*AD67+Summary!$C$70*AE67+Summary!$C$71*AF67)/Summary!$C$72</f>
        <v>40.207680499999995</v>
      </c>
      <c r="AH67" s="167">
        <f>'Test-LD'!P65</f>
        <v>18.315860000000001</v>
      </c>
      <c r="AI67" s="167">
        <f>'Test-LD'!Q65</f>
        <v>17.109641</v>
      </c>
      <c r="AJ67" s="167">
        <f>'Test-LD'!R65</f>
        <v>76.794394999999994</v>
      </c>
      <c r="AK67" s="167">
        <f>'Test-LD'!S65</f>
        <v>74.208152999999996</v>
      </c>
      <c r="AL67" s="167">
        <f>'Test-LD'!T65</f>
        <v>37.740519999999997</v>
      </c>
      <c r="AM67" s="167">
        <f>'Test-LD'!U65</f>
        <v>38.641553000000002</v>
      </c>
      <c r="AN67" s="167">
        <f>'Test-LD'!V65</f>
        <v>39.382100000000001</v>
      </c>
      <c r="AO67" s="167">
        <f>'Test-LD'!W65</f>
        <v>41.266261999999998</v>
      </c>
      <c r="AP67" s="167">
        <f>'Test-LD'!X65</f>
        <v>45.640250999999999</v>
      </c>
      <c r="AQ67" s="167">
        <f>10*LOG10(1/((Summary!$C$80/10^(AN67/10)+Summary!$C$81/10^(AO67/10)+Summary!$C$82/10^(AP67/10))/Summary!$C$83))</f>
        <v>40.275228349001409</v>
      </c>
      <c r="AR67" s="167">
        <f>'Test-LD'!Y65</f>
        <v>3.627713</v>
      </c>
      <c r="AS67" s="167">
        <f>'Test-LD'!Z65</f>
        <v>7185.9</v>
      </c>
      <c r="AT67" s="295">
        <f>'Test-LD'!AA65</f>
        <v>2.0760999999999998</v>
      </c>
      <c r="AU67" s="357">
        <f>'Test-LD'!AB65</f>
        <v>5</v>
      </c>
      <c r="AV67" s="357">
        <f>'Test-LD'!AC65</f>
        <v>5</v>
      </c>
      <c r="AW67" s="395">
        <f t="shared" si="1"/>
        <v>1.9960833333333332</v>
      </c>
      <c r="AX67" s="465">
        <f t="shared" si="2"/>
        <v>23.002240717029451</v>
      </c>
      <c r="AY67" s="298">
        <f t="shared" si="2"/>
        <v>3.224759242000621</v>
      </c>
      <c r="AZ67" s="297">
        <f t="shared" si="2"/>
        <v>1</v>
      </c>
      <c r="BA67" s="345">
        <f t="shared" ref="BA67:BA123" si="3">AV67/Z67</f>
        <v>1</v>
      </c>
      <c r="BB67" s="75"/>
      <c r="BC67" s="75"/>
      <c r="BD67" s="565"/>
      <c r="BE67" s="550"/>
      <c r="BF67" s="552"/>
      <c r="BG67" s="552"/>
      <c r="BH67" s="552"/>
      <c r="BI67" s="552"/>
      <c r="BJ67" s="552"/>
      <c r="BK67" s="553"/>
      <c r="BL67" s="552"/>
      <c r="BM67" s="553"/>
      <c r="BN67" s="552"/>
      <c r="BO67" s="546"/>
      <c r="BP67" s="541"/>
      <c r="BQ67" s="546"/>
      <c r="BR67" s="541"/>
      <c r="BS67" s="553"/>
      <c r="BT67" s="552"/>
      <c r="BU67" s="553"/>
      <c r="BV67" s="552"/>
      <c r="BW67" s="553"/>
      <c r="BX67" s="552"/>
      <c r="BY67" s="552"/>
      <c r="BZ67" s="541"/>
      <c r="CA67" s="541"/>
      <c r="CB67" s="552"/>
      <c r="CC67" s="553"/>
      <c r="CD67" s="552"/>
      <c r="CE67" s="546"/>
      <c r="CF67" s="541"/>
      <c r="CG67" s="546"/>
      <c r="CH67" s="541"/>
    </row>
    <row r="68" spans="1:86" ht="17" customHeight="1" thickBot="1" x14ac:dyDescent="0.25">
      <c r="A68" s="538"/>
      <c r="B68" s="566"/>
      <c r="C68" s="485"/>
      <c r="D68" s="590"/>
      <c r="E68" s="558"/>
      <c r="F68" s="362">
        <v>210</v>
      </c>
      <c r="G68" s="420">
        <f>'Anchor-LD'!L66</f>
        <v>54.570900000000002</v>
      </c>
      <c r="H68" s="295">
        <f>'Anchor-LD'!M66</f>
        <v>37.031134000000002</v>
      </c>
      <c r="I68" s="295">
        <f>'Anchor-LD'!N66</f>
        <v>40.265830999999999</v>
      </c>
      <c r="J68" s="295">
        <f>'Anchor-LD'!O66</f>
        <v>44.206127000000002</v>
      </c>
      <c r="K68" s="295">
        <f>(Summary!$C$69*H68+Summary!$C$70*I68+Summary!$C$71*J68)/Summary!$C$72</f>
        <v>38.072102999999998</v>
      </c>
      <c r="L68" s="295">
        <f>'Anchor-LD'!P66</f>
        <v>15.010308</v>
      </c>
      <c r="M68" s="295">
        <f>'Anchor-LD'!Q66</f>
        <v>14.636987</v>
      </c>
      <c r="N68" s="295">
        <f>'Anchor-LD'!R66</f>
        <v>54.486184000000002</v>
      </c>
      <c r="O68" s="295">
        <f>'Anchor-LD'!S66</f>
        <v>52.510005999999997</v>
      </c>
      <c r="P68" s="295">
        <f>'Anchor-LD'!T66</f>
        <v>34.043081000000001</v>
      </c>
      <c r="Q68" s="295">
        <f>'Anchor-LD'!U66</f>
        <v>37.470458999999998</v>
      </c>
      <c r="R68" s="295">
        <f>'Anchor-LD'!V66</f>
        <v>36.991649000000002</v>
      </c>
      <c r="S68" s="295">
        <f>'Anchor-LD'!W66</f>
        <v>40.264429999999997</v>
      </c>
      <c r="T68" s="295">
        <f>'Anchor-LD'!X66</f>
        <v>44.203870999999999</v>
      </c>
      <c r="U68" s="295">
        <f>10*LOG10(1/((Summary!$C$80/10^(R68/10)+Summary!$C$81/10^(S68/10)+Summary!$C$82/10^(T68/10))/Summary!$C$83))</f>
        <v>38.088662666148224</v>
      </c>
      <c r="V68" s="295">
        <f>'Anchor-LD'!Y66</f>
        <v>3.2375859999999999</v>
      </c>
      <c r="W68" s="295">
        <f>'Anchor-LD'!Z66</f>
        <v>229.1</v>
      </c>
      <c r="X68" s="295">
        <f>'Anchor-LD'!AA66</f>
        <v>0.51649999999999996</v>
      </c>
      <c r="Y68" s="357">
        <f>'Anchor-LD'!AB66</f>
        <v>4</v>
      </c>
      <c r="Z68" s="357">
        <f>'Anchor-LD'!AC66</f>
        <v>6</v>
      </c>
      <c r="AA68" s="295">
        <f t="shared" ref="AA68:AA123" si="4">W68/3600</f>
        <v>6.3638888888888884E-2</v>
      </c>
      <c r="AB68" s="462"/>
      <c r="AC68" s="167">
        <f>'Test-LD'!L66</f>
        <v>44.086821999999998</v>
      </c>
      <c r="AD68" s="167">
        <f>'Test-LD'!M66</f>
        <v>37.392713000000001</v>
      </c>
      <c r="AE68" s="167">
        <f>'Test-LD'!N66</f>
        <v>40.713239000000002</v>
      </c>
      <c r="AF68" s="167">
        <f>'Test-LD'!O66</f>
        <v>44.543322000000003</v>
      </c>
      <c r="AG68" s="167">
        <f>(Summary!$C$69*AD68+Summary!$C$70*AE68+Summary!$C$71*AF68)/Summary!$C$72</f>
        <v>38.439826499999995</v>
      </c>
      <c r="AH68" s="167">
        <f>'Test-LD'!P66</f>
        <v>15.448510000000001</v>
      </c>
      <c r="AI68" s="167">
        <f>'Test-LD'!Q66</f>
        <v>15.003894000000001</v>
      </c>
      <c r="AJ68" s="167">
        <f>'Test-LD'!R66</f>
        <v>59.308565000000002</v>
      </c>
      <c r="AK68" s="167">
        <f>'Test-LD'!S66</f>
        <v>56.758291</v>
      </c>
      <c r="AL68" s="167">
        <f>'Test-LD'!T66</f>
        <v>34.544148999999997</v>
      </c>
      <c r="AM68" s="167">
        <f>'Test-LD'!U66</f>
        <v>37.774106000000003</v>
      </c>
      <c r="AN68" s="167">
        <f>'Test-LD'!V66</f>
        <v>37.357261000000001</v>
      </c>
      <c r="AO68" s="167">
        <f>'Test-LD'!W66</f>
        <v>40.712601999999997</v>
      </c>
      <c r="AP68" s="167">
        <f>'Test-LD'!X66</f>
        <v>44.542963</v>
      </c>
      <c r="AQ68" s="167">
        <f>10*LOG10(1/((Summary!$C$80/10^(AN68/10)+Summary!$C$81/10^(AO68/10)+Summary!$C$82/10^(AP68/10))/Summary!$C$83))</f>
        <v>38.461454964752846</v>
      </c>
      <c r="AR68" s="167">
        <f>'Test-LD'!Y66</f>
        <v>3.1831260000000001</v>
      </c>
      <c r="AS68" s="167">
        <f>'Test-LD'!Z66</f>
        <v>4578.7</v>
      </c>
      <c r="AT68" s="295">
        <f>'Test-LD'!AA66</f>
        <v>2.5019999999999998</v>
      </c>
      <c r="AU68" s="357">
        <f>'Test-LD'!AB66</f>
        <v>4</v>
      </c>
      <c r="AV68" s="357">
        <f>'Test-LD'!AC66</f>
        <v>6</v>
      </c>
      <c r="AW68" s="395">
        <f t="shared" ref="AW68:AW123" si="5">AS68/3600</f>
        <v>1.2718611111111111</v>
      </c>
      <c r="AX68" s="465">
        <f t="shared" ref="AX68:AZ123" si="6">AS68/W68</f>
        <v>19.985595809690093</v>
      </c>
      <c r="AY68" s="298">
        <f t="shared" si="6"/>
        <v>4.8441432720232331</v>
      </c>
      <c r="AZ68" s="297">
        <f t="shared" si="6"/>
        <v>1</v>
      </c>
      <c r="BA68" s="345">
        <f t="shared" si="3"/>
        <v>1</v>
      </c>
      <c r="BB68" s="75"/>
      <c r="BC68" s="75"/>
      <c r="BD68" s="574" t="s">
        <v>46</v>
      </c>
      <c r="BE68" s="549">
        <f t="array" ref="BE68">bdRateExtend($G66:$G69,H66:H69,$AC66:$AC69,AD66:AD69)</f>
        <v>-0.27063010809813759</v>
      </c>
      <c r="BF68" s="552"/>
      <c r="BG68" s="552"/>
      <c r="BH68" s="552"/>
      <c r="BI68" s="552"/>
      <c r="BJ68" s="552"/>
      <c r="BK68" s="551">
        <f t="array" ref="BK68">bdRateExtend($G66:$G69,L66:L69,$AC66:$AC69,AH66:AH69)</f>
        <v>-0.25298206918943766</v>
      </c>
      <c r="BL68" s="552"/>
      <c r="BM68" s="551">
        <f t="array" ref="BM68">bdRateExtend($G66:$G69,M66:M69,$AC66:$AC69,AI66:AI69)</f>
        <v>-0.26113061868836152</v>
      </c>
      <c r="BN68" s="552"/>
      <c r="BO68" s="545">
        <f t="array" ref="BO68">bdRateExtend($G66:$G69,N66:N69,$AC66:$AC69,AJ66:AJ69,"None", FALSE,1)</f>
        <v>-0.29257943303279654</v>
      </c>
      <c r="BP68" s="541"/>
      <c r="BQ68" s="545">
        <f t="array" ref="BQ68">bdRateExtend($G66:$G69,O66:O69,$AC66:$AC69,AK66:AK69,"None", FALSE,1)</f>
        <v>-0.28105655369869109</v>
      </c>
      <c r="BR68" s="541"/>
      <c r="BS68" s="551">
        <f t="array" ref="BS68">bdRateExtend($G66:$G69,P66:P69,$AC66:$AC69,AL66:AL69)</f>
        <v>-0.26433807350023131</v>
      </c>
      <c r="BT68" s="552"/>
      <c r="BU68" s="551">
        <f t="array" ref="BU68">bdRateExtend($G66:$G69,Q66:Q69,$AC66:$AC69,AM66:AM69)</f>
        <v>-0.32752155474500577</v>
      </c>
      <c r="BV68" s="552"/>
      <c r="BW68" s="551">
        <f t="array" ref="BW68">bdRateExtend($G66:$G69,R66:R69,$AC66:$AC69,AN66:AN69)</f>
        <v>-0.27114524274074958</v>
      </c>
      <c r="BX68" s="552"/>
      <c r="BY68" s="552"/>
      <c r="BZ68" s="541"/>
      <c r="CA68" s="541"/>
      <c r="CB68" s="552"/>
      <c r="CC68" s="561">
        <f t="array" ref="CC68">bdCAMBIExtend($G66:$G69,V66:V69,$AC66:$AC69,AR66:AR69)</f>
        <v>0.18350021347256909</v>
      </c>
      <c r="CD68" s="552"/>
      <c r="CE68" s="554">
        <f t="array" ref="CE68">testVMAFRange($G66:$G69,N66:N69,$AC66:$AC69,AJ66:AJ69)</f>
        <v>0</v>
      </c>
      <c r="CF68" s="541"/>
      <c r="CG68" s="554">
        <f t="array" ref="CG68">testVMAFRange($G66:$G69,O66:O69,$AC66:$AC69,AK66:AK69)</f>
        <v>0</v>
      </c>
      <c r="CH68" s="541"/>
    </row>
    <row r="69" spans="1:86" ht="17" customHeight="1" thickBot="1" x14ac:dyDescent="0.25">
      <c r="A69" s="538"/>
      <c r="B69" s="596"/>
      <c r="C69" s="486"/>
      <c r="D69" s="591"/>
      <c r="E69" s="559"/>
      <c r="F69" s="363">
        <v>235</v>
      </c>
      <c r="G69" s="420">
        <f>'Anchor-LD'!L67</f>
        <v>31.052600000000002</v>
      </c>
      <c r="H69" s="295">
        <f>'Anchor-LD'!M67</f>
        <v>34.305157999999999</v>
      </c>
      <c r="I69" s="295">
        <f>'Anchor-LD'!N67</f>
        <v>39.109802000000002</v>
      </c>
      <c r="J69" s="295">
        <f>'Anchor-LD'!O67</f>
        <v>42.438600000000001</v>
      </c>
      <c r="K69" s="295">
        <f>(Summary!$C$69*H69+Summary!$C$70*I69+Summary!$C$71*J69)/Summary!$C$72</f>
        <v>35.598966599999997</v>
      </c>
      <c r="L69" s="295">
        <f>'Anchor-LD'!P67</f>
        <v>11.893704</v>
      </c>
      <c r="M69" s="295">
        <f>'Anchor-LD'!Q67</f>
        <v>12.056934</v>
      </c>
      <c r="N69" s="295">
        <f>'Anchor-LD'!R67</f>
        <v>27.348120999999999</v>
      </c>
      <c r="O69" s="295">
        <f>'Anchor-LD'!S67</f>
        <v>26.020723</v>
      </c>
      <c r="P69" s="295">
        <f>'Anchor-LD'!T67</f>
        <v>30.625008999999999</v>
      </c>
      <c r="Q69" s="295">
        <f>'Anchor-LD'!U67</f>
        <v>35.286856999999998</v>
      </c>
      <c r="R69" s="295">
        <f>'Anchor-LD'!V67</f>
        <v>34.244182000000002</v>
      </c>
      <c r="S69" s="295">
        <f>'Anchor-LD'!W67</f>
        <v>39.109589</v>
      </c>
      <c r="T69" s="295">
        <f>'Anchor-LD'!X67</f>
        <v>42.438333999999998</v>
      </c>
      <c r="U69" s="295">
        <f>10*LOG10(1/((Summary!$C$80/10^(R69/10)+Summary!$C$81/10^(S69/10)+Summary!$C$82/10^(T69/10))/Summary!$C$83))</f>
        <v>35.515104272140093</v>
      </c>
      <c r="V69" s="295">
        <f>'Anchor-LD'!Y67</f>
        <v>3.0645359999999999</v>
      </c>
      <c r="W69" s="295">
        <f>'Anchor-LD'!Z67</f>
        <v>141.19999999999999</v>
      </c>
      <c r="X69" s="295">
        <f>'Anchor-LD'!AA67</f>
        <v>0.47339999999999999</v>
      </c>
      <c r="Y69" s="357">
        <f>'Anchor-LD'!AB67</f>
        <v>4</v>
      </c>
      <c r="Z69" s="357">
        <f>'Anchor-LD'!AC67</f>
        <v>5</v>
      </c>
      <c r="AA69" s="295">
        <f t="shared" si="4"/>
        <v>3.9222222222222221E-2</v>
      </c>
      <c r="AB69" s="462"/>
      <c r="AC69" s="167">
        <f>'Test-LD'!L67</f>
        <v>22.835346000000001</v>
      </c>
      <c r="AD69" s="167">
        <f>'Test-LD'!M67</f>
        <v>34.821367000000002</v>
      </c>
      <c r="AE69" s="167">
        <f>'Test-LD'!N67</f>
        <v>39.734591999999999</v>
      </c>
      <c r="AF69" s="167">
        <f>'Test-LD'!O67</f>
        <v>42.947817000000001</v>
      </c>
      <c r="AG69" s="167">
        <f>(Summary!$C$69*AD69+Summary!$C$70*AE69+Summary!$C$71*AF69)/Summary!$C$72</f>
        <v>36.125334500000001</v>
      </c>
      <c r="AH69" s="167">
        <f>'Test-LD'!P67</f>
        <v>12.385204</v>
      </c>
      <c r="AI69" s="167">
        <f>'Test-LD'!Q67</f>
        <v>12.498597</v>
      </c>
      <c r="AJ69" s="167">
        <f>'Test-LD'!R67</f>
        <v>33.977842000000003</v>
      </c>
      <c r="AK69" s="167">
        <f>'Test-LD'!S67</f>
        <v>32.435972999999997</v>
      </c>
      <c r="AL69" s="167">
        <f>'Test-LD'!T67</f>
        <v>31.238381</v>
      </c>
      <c r="AM69" s="167">
        <f>'Test-LD'!U67</f>
        <v>36.324706999999997</v>
      </c>
      <c r="AN69" s="167">
        <f>'Test-LD'!V67</f>
        <v>34.768138</v>
      </c>
      <c r="AO69" s="167">
        <f>'Test-LD'!W67</f>
        <v>39.734338999999999</v>
      </c>
      <c r="AP69" s="167">
        <f>'Test-LD'!X67</f>
        <v>42.947369999999999</v>
      </c>
      <c r="AQ69" s="167">
        <f>10*LOG10(1/((Summary!$C$80/10^(AN69/10)+Summary!$C$81/10^(AO69/10)+Summary!$C$82/10^(AP69/10))/Summary!$C$83))</f>
        <v>36.045817454093047</v>
      </c>
      <c r="AR69" s="167">
        <f>'Test-LD'!Y67</f>
        <v>3.1240329999999998</v>
      </c>
      <c r="AS69" s="167">
        <f>'Test-LD'!Z67</f>
        <v>3195.1</v>
      </c>
      <c r="AT69" s="295">
        <f>'Test-LD'!AA67</f>
        <v>2.6600999999999999</v>
      </c>
      <c r="AU69" s="357">
        <f>'Test-LD'!AB67</f>
        <v>4</v>
      </c>
      <c r="AV69" s="357">
        <f>'Test-LD'!AC67</f>
        <v>5</v>
      </c>
      <c r="AW69" s="395">
        <f t="shared" si="5"/>
        <v>0.8875277777777778</v>
      </c>
      <c r="AX69" s="466">
        <f t="shared" si="6"/>
        <v>22.628186968838527</v>
      </c>
      <c r="AY69" s="303">
        <f t="shared" si="6"/>
        <v>5.6191381495564006</v>
      </c>
      <c r="AZ69" s="297">
        <f t="shared" si="6"/>
        <v>1</v>
      </c>
      <c r="BA69" s="345">
        <f t="shared" si="3"/>
        <v>1</v>
      </c>
      <c r="BB69" s="75"/>
      <c r="BC69" s="75"/>
      <c r="BD69" s="570"/>
      <c r="BE69" s="550"/>
      <c r="BF69" s="553"/>
      <c r="BG69" s="553"/>
      <c r="BH69" s="553"/>
      <c r="BI69" s="553"/>
      <c r="BJ69" s="553"/>
      <c r="BK69" s="553"/>
      <c r="BL69" s="553"/>
      <c r="BM69" s="553"/>
      <c r="BN69" s="553"/>
      <c r="BO69" s="546"/>
      <c r="BP69" s="544"/>
      <c r="BQ69" s="546"/>
      <c r="BR69" s="544"/>
      <c r="BS69" s="553"/>
      <c r="BT69" s="553"/>
      <c r="BU69" s="553"/>
      <c r="BV69" s="553"/>
      <c r="BW69" s="553"/>
      <c r="BX69" s="553"/>
      <c r="BY69" s="553"/>
      <c r="BZ69" s="544"/>
      <c r="CA69" s="544"/>
      <c r="CB69" s="553"/>
      <c r="CC69" s="553"/>
      <c r="CD69" s="553"/>
      <c r="CE69" s="546"/>
      <c r="CF69" s="544"/>
      <c r="CG69" s="546"/>
      <c r="CH69" s="544"/>
    </row>
    <row r="70" spans="1:86" ht="17" customHeight="1" thickBot="1" x14ac:dyDescent="0.25">
      <c r="A70" s="538"/>
      <c r="B70" s="595" t="s">
        <v>148</v>
      </c>
      <c r="C70" s="586" t="s">
        <v>265</v>
      </c>
      <c r="D70" s="589">
        <v>30</v>
      </c>
      <c r="E70" s="669">
        <v>10</v>
      </c>
      <c r="F70" s="362">
        <v>110</v>
      </c>
      <c r="G70" s="419">
        <f>'Anchor-LD'!L68</f>
        <v>72743.345499999996</v>
      </c>
      <c r="H70" s="385">
        <f>'Anchor-LD'!M68</f>
        <v>38.901792</v>
      </c>
      <c r="I70" s="385">
        <f>'Anchor-LD'!N68</f>
        <v>43.610866999999999</v>
      </c>
      <c r="J70" s="385">
        <f>'Anchor-LD'!O68</f>
        <v>47.089281</v>
      </c>
      <c r="K70" s="385">
        <f>(Summary!$C$69*H70+Summary!$C$70*I70+Summary!$C$71*J70)/Summary!$C$72</f>
        <v>40.191448399999999</v>
      </c>
      <c r="L70" s="385">
        <f>'Anchor-LD'!P68</f>
        <v>25.435773999999999</v>
      </c>
      <c r="M70" s="385">
        <f>'Anchor-LD'!Q68</f>
        <v>23.113562999999999</v>
      </c>
      <c r="N70" s="385">
        <f>'Anchor-LD'!R68</f>
        <v>99.908766999999997</v>
      </c>
      <c r="O70" s="385">
        <f>'Anchor-LD'!S68</f>
        <v>99.740711000000005</v>
      </c>
      <c r="P70" s="385">
        <f>'Anchor-LD'!T68</f>
        <v>44.109492000000003</v>
      </c>
      <c r="Q70" s="385">
        <f>'Anchor-LD'!U68</f>
        <v>39.202146999999997</v>
      </c>
      <c r="R70" s="385">
        <f>'Anchor-LD'!V68</f>
        <v>38.558802</v>
      </c>
      <c r="S70" s="385">
        <f>'Anchor-LD'!W68</f>
        <v>43.241711000000002</v>
      </c>
      <c r="T70" s="385">
        <f>'Anchor-LD'!X68</f>
        <v>46.801563999999999</v>
      </c>
      <c r="U70" s="385">
        <f>10*LOG10(1/((Summary!$C$80/10^(R70/10)+Summary!$C$81/10^(S70/10)+Summary!$C$82/10^(T70/10))/Summary!$C$83))</f>
        <v>39.817799451788048</v>
      </c>
      <c r="V70" s="385">
        <f>'Anchor-LD'!Y68</f>
        <v>3.5850000000000001E-3</v>
      </c>
      <c r="W70" s="385">
        <f>'Anchor-LD'!Z68</f>
        <v>2132.1</v>
      </c>
      <c r="X70" s="385">
        <f>'Anchor-LD'!AA68</f>
        <v>6.0564999999999998</v>
      </c>
      <c r="Y70" s="360">
        <f>'Anchor-LD'!AB68</f>
        <v>7</v>
      </c>
      <c r="Z70" s="360">
        <f>'Anchor-LD'!AC68</f>
        <v>6</v>
      </c>
      <c r="AA70" s="385">
        <f t="shared" si="4"/>
        <v>0.59224999999999994</v>
      </c>
      <c r="AB70" s="462"/>
      <c r="AC70" s="384">
        <f>'Test-LD'!L68</f>
        <v>69139.381817999994</v>
      </c>
      <c r="AD70" s="384">
        <f>'Test-LD'!M68</f>
        <v>39.427861999999998</v>
      </c>
      <c r="AE70" s="384">
        <f>'Test-LD'!N68</f>
        <v>44.672409000000002</v>
      </c>
      <c r="AF70" s="384">
        <f>'Test-LD'!O68</f>
        <v>47.911296999999998</v>
      </c>
      <c r="AG70" s="384">
        <f>(Summary!$C$69*AD70+Summary!$C$70*AE70+Summary!$C$71*AF70)/Summary!$C$72</f>
        <v>40.800660199999996</v>
      </c>
      <c r="AH70" s="384">
        <f>'Test-LD'!P68</f>
        <v>26.232206999999999</v>
      </c>
      <c r="AI70" s="384">
        <f>'Test-LD'!Q68</f>
        <v>23.778500999999999</v>
      </c>
      <c r="AJ70" s="384">
        <f>'Test-LD'!R68</f>
        <v>99.908140000000003</v>
      </c>
      <c r="AK70" s="384">
        <f>'Test-LD'!S68</f>
        <v>99.867147000000003</v>
      </c>
      <c r="AL70" s="384">
        <f>'Test-LD'!T68</f>
        <v>44.933745999999999</v>
      </c>
      <c r="AM70" s="384">
        <f>'Test-LD'!U68</f>
        <v>39.964703</v>
      </c>
      <c r="AN70" s="384">
        <f>'Test-LD'!V68</f>
        <v>39.129040000000003</v>
      </c>
      <c r="AO70" s="384">
        <f>'Test-LD'!W68</f>
        <v>44.441015</v>
      </c>
      <c r="AP70" s="384">
        <f>'Test-LD'!X68</f>
        <v>47.685675000000003</v>
      </c>
      <c r="AQ70" s="384">
        <f>10*LOG10(1/((Summary!$C$80/10^(AN70/10)+Summary!$C$81/10^(AO70/10)+Summary!$C$82/10^(AP70/10))/Summary!$C$83))</f>
        <v>40.442858159778424</v>
      </c>
      <c r="AR70" s="384">
        <f>'Test-LD'!Y68</f>
        <v>1.766E-3</v>
      </c>
      <c r="AS70" s="384">
        <f>'Test-LD'!Z68</f>
        <v>54448.1</v>
      </c>
      <c r="AT70" s="385">
        <f>'Test-LD'!AA68</f>
        <v>13.1685</v>
      </c>
      <c r="AU70" s="360">
        <f>'Test-LD'!AB68</f>
        <v>7</v>
      </c>
      <c r="AV70" s="360">
        <f>'Test-LD'!AC68</f>
        <v>6</v>
      </c>
      <c r="AW70" s="398">
        <f t="shared" si="5"/>
        <v>15.124472222222222</v>
      </c>
      <c r="AX70" s="464">
        <f t="shared" si="6"/>
        <v>25.537310632709534</v>
      </c>
      <c r="AY70" s="293">
        <f t="shared" si="6"/>
        <v>2.1742755716998268</v>
      </c>
      <c r="AZ70" s="292">
        <f t="shared" si="6"/>
        <v>1</v>
      </c>
      <c r="BA70" s="344">
        <f t="shared" si="3"/>
        <v>1</v>
      </c>
      <c r="BB70" s="75"/>
      <c r="BC70" s="75"/>
      <c r="BD70" s="572" t="s">
        <v>39</v>
      </c>
      <c r="BE70" s="549">
        <f t="array" ref="BE70">bdRateExtend($G70:$G73,H70:H73,$AC70:$AC73,AD70:AD73)</f>
        <v>-0.13323533934565335</v>
      </c>
      <c r="BF70" s="551">
        <f t="array" ref="BF70">bdRateExtend($G70:$G75,H70:H75,$AC70:$AC75,AD70:AD75)</f>
        <v>-0.14510447201012311</v>
      </c>
      <c r="BG70" s="551">
        <f t="array" ref="BG70">bdRateExtend($G70:$G75,I70:I75,$AC70:$AC75,AE70:AE75)</f>
        <v>-0.63750402916528492</v>
      </c>
      <c r="BH70" s="551">
        <f t="array" ref="BH70">bdRateExtend($G70:$G75,J70:J75,$AC70:$AC75,AF70:AF75)</f>
        <v>-0.54324649580107232</v>
      </c>
      <c r="BI70" s="551">
        <f t="array" ref="BI70">bdRateExtend($G70:$G75,K70:K75,$AC70:$AC75,AG70:AG75)</f>
        <v>-0.19384950175689108</v>
      </c>
      <c r="BJ70" s="575">
        <f>(Summary!$C$94*BF70+Summary!$C$95*BG70+Summary!$C$96*BH70)/Summary!$C$97</f>
        <v>-0.18072613524796755</v>
      </c>
      <c r="BK70" s="551">
        <f t="array" ref="BK70">bdRateExtend($G70:$G73,L70:L73,$AC70:$AC73,AH70:AH73)</f>
        <v>-0.15099659096086848</v>
      </c>
      <c r="BL70" s="551">
        <f t="array" ref="BL70">bdRateExtend($G70:$G75,L70:L75,$AC70:$AC75,AH70:AH75)</f>
        <v>-0.15150113614377803</v>
      </c>
      <c r="BM70" s="551">
        <f t="array" ref="BM70">bdRateExtend($G70:$G73,M70:M73,$AC70:$AC73,AI70:AI73)</f>
        <v>-0.14202056748708036</v>
      </c>
      <c r="BN70" s="551">
        <f t="array" ref="BN70">bdRateExtend($G70:$G75,M70:M75,$AC70:$AC75,AI70:AI75)</f>
        <v>-0.1434950986480299</v>
      </c>
      <c r="BO70" s="548">
        <f t="array" ref="BO70">bdRateExtend($G70:$G73,N70:N73,$AC70:$AC73,AJ70:AJ73,"None", FALSE,1)</f>
        <v>-0.17646298919141379</v>
      </c>
      <c r="BP70" s="585">
        <f t="array" ref="BP70">bdRateExtend($G70:$G75,N70:N75,$AC70:$AC75,AJ70:AJ75,"None", FALSE,1)</f>
        <v>-0.16912539781831015</v>
      </c>
      <c r="BQ70" s="548">
        <f t="array" ref="BQ70">bdRateExtend($G70:$G73,O70:O73,$AC70:$AC73,AK70:AK73,"None", FALSE,1)</f>
        <v>-0.1659336851097295</v>
      </c>
      <c r="BR70" s="585">
        <f t="array" ref="BR70">bdRateExtend($G70:$G75,O70:O75,$AC70:$AC75,AK70:AK75,"None", FALSE,1)</f>
        <v>-0.16419993945337141</v>
      </c>
      <c r="BS70" s="551">
        <f t="array" ref="BS70">bdRateExtend($G70:$G73,P70:P73,$AC70:$AC73,AL70:AL73)</f>
        <v>-0.13475029986284104</v>
      </c>
      <c r="BT70" s="551">
        <f t="array" ref="BT70">bdRateExtend($G70:$G75,P70:P75,$AC70:$AC75,AL70:AL75)</f>
        <v>-0.14260872315820472</v>
      </c>
      <c r="BU70" s="551">
        <f t="array" ref="BU70">bdRateExtend($G70:$G73,Q70:Q73,$AC70:$AC73,AM70:AM73)</f>
        <v>-0.21258418660643708</v>
      </c>
      <c r="BV70" s="551">
        <f t="array" ref="BV70">bdRateExtend($G70:$G75,Q70:Q75,$AC70:$AC75,AM70:AM75)</f>
        <v>-0.23130120204556637</v>
      </c>
      <c r="BW70" s="551">
        <f t="array" ref="BW70">bdRateExtend($G70:$G73,R70:R73,$AC70:$AC73,AN70:AN73)</f>
        <v>-0.14044181122734589</v>
      </c>
      <c r="BX70" s="551">
        <f t="array" ref="BX70">bdRateExtend($G70:$G75,R70:R75,$AC70:$AC75,AN70:AN75)</f>
        <v>-0.15375273143730583</v>
      </c>
      <c r="BY70" s="551">
        <f t="array" ref="BY70">bdRateExtend($G70:$G75,S70:S75,$AC70:$AC75,AO70:AO75)</f>
        <v>-0.67445544064119489</v>
      </c>
      <c r="BZ70" s="555">
        <f t="array" ref="BZ70">bdRateExtend($G70:$G75,T70:T75,$AC70:$AC75,AP70:AP75)</f>
        <v>-0.56402703476478067</v>
      </c>
      <c r="CA70" s="555">
        <f t="array" ref="CA70">bdRateExtend($G70:$G75,U70:U75,$AC70:$AC75,AQ70:AQ75)</f>
        <v>-0.16056565546650392</v>
      </c>
      <c r="CB70" s="575">
        <f>(Summary!$C$108*BX70+Summary!$C$109*BY70+Summary!$C$110*BZ70)/Summary!$C$111</f>
        <v>-0.19099181193856041</v>
      </c>
      <c r="CC70" s="561">
        <f t="array" ref="CC70">bdCAMBIExtend($G70:$G73,V70:V73,$AC70:$AC73,AR70:AR73)</f>
        <v>-6.743047187436678E-4</v>
      </c>
      <c r="CD70" s="561">
        <f t="array" ref="CD70">bdCAMBIExtend($G70:$G75,V70:V75,$AC70:$AC75,AR70:AR75)</f>
        <v>-6.2146054361533941E-2</v>
      </c>
      <c r="CE70" s="547">
        <f t="array" ref="CE70">testVMAFRange($G70:$G73,N70:N73,$AC70:$AC73,AJ70:AJ73)</f>
        <v>0</v>
      </c>
      <c r="CF70" s="543">
        <f t="array" ref="CF70">testVMAFRange($G70:$G75,N70:N75,$AC70:$AC75,AJ70:AJ75)</f>
        <v>0</v>
      </c>
      <c r="CG70" s="547">
        <f t="array" ref="CG70">testVMAFRange($G70:$G73,O70:O73,$AC70:$AC73,AK70:AK73)</f>
        <v>0</v>
      </c>
      <c r="CH70" s="543">
        <f t="array" ref="CH70">testVMAFRange($G70:$G75,O70:O75,$AC70:$AC75,AK70:AK75)</f>
        <v>0</v>
      </c>
    </row>
    <row r="71" spans="1:86" ht="17" customHeight="1" x14ac:dyDescent="0.2">
      <c r="A71" s="538"/>
      <c r="B71" s="566"/>
      <c r="C71" s="485"/>
      <c r="D71" s="590"/>
      <c r="E71" s="670"/>
      <c r="F71" s="362">
        <v>135</v>
      </c>
      <c r="G71" s="420">
        <f>'Anchor-LD'!L69</f>
        <v>35433.296999999999</v>
      </c>
      <c r="H71" s="295">
        <f>'Anchor-LD'!M69</f>
        <v>33.829698</v>
      </c>
      <c r="I71" s="295">
        <f>'Anchor-LD'!N69</f>
        <v>41.173262999999999</v>
      </c>
      <c r="J71" s="295">
        <f>'Anchor-LD'!O69</f>
        <v>45.192131000000003</v>
      </c>
      <c r="K71" s="295">
        <f>(Summary!$C$69*H71+Summary!$C$70*I71+Summary!$C$71*J71)/Summary!$C$72</f>
        <v>35.700297800000001</v>
      </c>
      <c r="L71" s="295">
        <f>'Anchor-LD'!P69</f>
        <v>20.320909</v>
      </c>
      <c r="M71" s="295">
        <f>'Anchor-LD'!Q69</f>
        <v>18.559739</v>
      </c>
      <c r="N71" s="295">
        <f>'Anchor-LD'!R69</f>
        <v>93.160026000000002</v>
      </c>
      <c r="O71" s="295">
        <f>'Anchor-LD'!S69</f>
        <v>91.179940999999999</v>
      </c>
      <c r="P71" s="295">
        <f>'Anchor-LD'!T69</f>
        <v>37.495691000000001</v>
      </c>
      <c r="Q71" s="295">
        <f>'Anchor-LD'!U69</f>
        <v>35.509956000000003</v>
      </c>
      <c r="R71" s="295">
        <f>'Anchor-LD'!V69</f>
        <v>33.502501000000002</v>
      </c>
      <c r="S71" s="295">
        <f>'Anchor-LD'!W69</f>
        <v>40.837345999999997</v>
      </c>
      <c r="T71" s="295">
        <f>'Anchor-LD'!X69</f>
        <v>45.006554000000001</v>
      </c>
      <c r="U71" s="295">
        <f>10*LOG10(1/((Summary!$C$80/10^(R71/10)+Summary!$C$81/10^(S71/10)+Summary!$C$82/10^(T71/10))/Summary!$C$83))</f>
        <v>34.994559386079956</v>
      </c>
      <c r="V71" s="295">
        <f>'Anchor-LD'!Y69</f>
        <v>9.1629999999999993E-3</v>
      </c>
      <c r="W71" s="295">
        <f>'Anchor-LD'!Z69</f>
        <v>3075</v>
      </c>
      <c r="X71" s="295">
        <f>'Anchor-LD'!AA69</f>
        <v>6.6501999999999999</v>
      </c>
      <c r="Y71" s="357">
        <f>'Anchor-LD'!AB69</f>
        <v>11</v>
      </c>
      <c r="Z71" s="357">
        <f>'Anchor-LD'!AC69</f>
        <v>6</v>
      </c>
      <c r="AA71" s="295">
        <f t="shared" si="4"/>
        <v>0.85416666666666663</v>
      </c>
      <c r="AB71" s="462"/>
      <c r="AC71" s="167">
        <f>'Test-LD'!L69</f>
        <v>34115.042423999999</v>
      </c>
      <c r="AD71" s="167">
        <f>'Test-LD'!M69</f>
        <v>34.420637999999997</v>
      </c>
      <c r="AE71" s="167">
        <f>'Test-LD'!N69</f>
        <v>42.545766999999998</v>
      </c>
      <c r="AF71" s="167">
        <f>'Test-LD'!O69</f>
        <v>45.966619999999999</v>
      </c>
      <c r="AG71" s="167">
        <f>(Summary!$C$69*AD71+Summary!$C$70*AE71+Summary!$C$71*AF71)/Summary!$C$72</f>
        <v>36.387749099999994</v>
      </c>
      <c r="AH71" s="167">
        <f>'Test-LD'!P69</f>
        <v>21.099966999999999</v>
      </c>
      <c r="AI71" s="167">
        <f>'Test-LD'!Q69</f>
        <v>19.189591</v>
      </c>
      <c r="AJ71" s="167">
        <f>'Test-LD'!R69</f>
        <v>95.106814</v>
      </c>
      <c r="AK71" s="167">
        <f>'Test-LD'!S69</f>
        <v>93.020112999999995</v>
      </c>
      <c r="AL71" s="167">
        <f>'Test-LD'!T69</f>
        <v>38.355775000000001</v>
      </c>
      <c r="AM71" s="167">
        <f>'Test-LD'!U69</f>
        <v>36.367285000000003</v>
      </c>
      <c r="AN71" s="167">
        <f>'Test-LD'!V69</f>
        <v>34.133572999999998</v>
      </c>
      <c r="AO71" s="167">
        <f>'Test-LD'!W69</f>
        <v>42.355373</v>
      </c>
      <c r="AP71" s="167">
        <f>'Test-LD'!X69</f>
        <v>45.800842000000003</v>
      </c>
      <c r="AQ71" s="167">
        <f>10*LOG10(1/((Summary!$C$80/10^(AN71/10)+Summary!$C$81/10^(AO71/10)+Summary!$C$82/10^(AP71/10))/Summary!$C$83))</f>
        <v>35.663280508756543</v>
      </c>
      <c r="AR71" s="167">
        <f>'Test-LD'!Y69</f>
        <v>6.5880000000000001E-3</v>
      </c>
      <c r="AS71" s="167">
        <f>'Test-LD'!Z69</f>
        <v>115184.1</v>
      </c>
      <c r="AT71" s="295">
        <f>'Test-LD'!AA69</f>
        <v>14.9811</v>
      </c>
      <c r="AU71" s="357">
        <f>'Test-LD'!AB69</f>
        <v>11</v>
      </c>
      <c r="AV71" s="357">
        <f>'Test-LD'!AC69</f>
        <v>6</v>
      </c>
      <c r="AW71" s="395">
        <f t="shared" si="5"/>
        <v>31.995583333333336</v>
      </c>
      <c r="AX71" s="465">
        <f t="shared" si="6"/>
        <v>37.45824390243903</v>
      </c>
      <c r="AY71" s="298">
        <f t="shared" si="6"/>
        <v>2.2527292412258277</v>
      </c>
      <c r="AZ71" s="297">
        <f t="shared" si="6"/>
        <v>1</v>
      </c>
      <c r="BA71" s="345">
        <f t="shared" si="3"/>
        <v>1</v>
      </c>
      <c r="BB71" s="75"/>
      <c r="BC71" s="75"/>
      <c r="BD71" s="565"/>
      <c r="BE71" s="550"/>
      <c r="BF71" s="552"/>
      <c r="BG71" s="552"/>
      <c r="BH71" s="552"/>
      <c r="BI71" s="552"/>
      <c r="BJ71" s="552"/>
      <c r="BK71" s="553"/>
      <c r="BL71" s="552"/>
      <c r="BM71" s="553"/>
      <c r="BN71" s="552"/>
      <c r="BO71" s="546"/>
      <c r="BP71" s="541"/>
      <c r="BQ71" s="546"/>
      <c r="BR71" s="541"/>
      <c r="BS71" s="553"/>
      <c r="BT71" s="552"/>
      <c r="BU71" s="553"/>
      <c r="BV71" s="552"/>
      <c r="BW71" s="553"/>
      <c r="BX71" s="552"/>
      <c r="BY71" s="552"/>
      <c r="BZ71" s="541"/>
      <c r="CA71" s="541"/>
      <c r="CB71" s="552"/>
      <c r="CC71" s="553"/>
      <c r="CD71" s="552"/>
      <c r="CE71" s="546"/>
      <c r="CF71" s="541"/>
      <c r="CG71" s="546"/>
      <c r="CH71" s="541"/>
    </row>
    <row r="72" spans="1:86" ht="17" customHeight="1" x14ac:dyDescent="0.2">
      <c r="A72" s="538"/>
      <c r="B72" s="566"/>
      <c r="C72" s="485"/>
      <c r="D72" s="590"/>
      <c r="E72" s="670"/>
      <c r="F72" s="362">
        <v>160</v>
      </c>
      <c r="G72" s="420">
        <f>'Anchor-LD'!L70</f>
        <v>14880.1818</v>
      </c>
      <c r="H72" s="295">
        <f>'Anchor-LD'!M70</f>
        <v>29.145537999999998</v>
      </c>
      <c r="I72" s="295">
        <f>'Anchor-LD'!N70</f>
        <v>39.562044999999998</v>
      </c>
      <c r="J72" s="295">
        <f>'Anchor-LD'!O70</f>
        <v>43.980297</v>
      </c>
      <c r="K72" s="295">
        <f>(Summary!$C$69*H72+Summary!$C$70*I72+Summary!$C$71*J72)/Summary!$C$72</f>
        <v>31.670664599999999</v>
      </c>
      <c r="L72" s="295">
        <f>'Anchor-LD'!P70</f>
        <v>15.484845</v>
      </c>
      <c r="M72" s="295">
        <f>'Anchor-LD'!Q70</f>
        <v>14.227243</v>
      </c>
      <c r="N72" s="295">
        <f>'Anchor-LD'!R70</f>
        <v>74.198918000000006</v>
      </c>
      <c r="O72" s="295">
        <f>'Anchor-LD'!S70</f>
        <v>72.2256</v>
      </c>
      <c r="P72" s="295">
        <f>'Anchor-LD'!T70</f>
        <v>30.870746</v>
      </c>
      <c r="Q72" s="295">
        <f>'Anchor-LD'!U70</f>
        <v>32.140048999999998</v>
      </c>
      <c r="R72" s="295">
        <f>'Anchor-LD'!V70</f>
        <v>28.836503</v>
      </c>
      <c r="S72" s="295">
        <f>'Anchor-LD'!W70</f>
        <v>39.328068000000002</v>
      </c>
      <c r="T72" s="295">
        <f>'Anchor-LD'!X70</f>
        <v>43.919249999999998</v>
      </c>
      <c r="U72" s="295">
        <f>10*LOG10(1/((Summary!$C$80/10^(R72/10)+Summary!$C$81/10^(S72/10)+Summary!$C$82/10^(T72/10))/Summary!$C$83))</f>
        <v>30.468701477996383</v>
      </c>
      <c r="V72" s="295">
        <f>'Anchor-LD'!Y70</f>
        <v>3.1012999999999999E-2</v>
      </c>
      <c r="W72" s="295">
        <f>'Anchor-LD'!Z70</f>
        <v>3000.1</v>
      </c>
      <c r="X72" s="295">
        <f>'Anchor-LD'!AA70</f>
        <v>3.5962999999999998</v>
      </c>
      <c r="Y72" s="357">
        <f>'Anchor-LD'!AB70</f>
        <v>9</v>
      </c>
      <c r="Z72" s="357">
        <f>'Anchor-LD'!AC70</f>
        <v>6</v>
      </c>
      <c r="AA72" s="295">
        <f t="shared" si="4"/>
        <v>0.83336111111111111</v>
      </c>
      <c r="AB72" s="462"/>
      <c r="AC72" s="167">
        <f>'Test-LD'!L70</f>
        <v>14555.515152</v>
      </c>
      <c r="AD72" s="167">
        <f>'Test-LD'!M70</f>
        <v>29.773551000000001</v>
      </c>
      <c r="AE72" s="167">
        <f>'Test-LD'!N70</f>
        <v>40.984489000000004</v>
      </c>
      <c r="AF72" s="167">
        <f>'Test-LD'!O70</f>
        <v>44.628120000000003</v>
      </c>
      <c r="AG72" s="167">
        <f>(Summary!$C$69*AD72+Summary!$C$70*AE72+Summary!$C$71*AF72)/Summary!$C$72</f>
        <v>32.380101700000004</v>
      </c>
      <c r="AH72" s="167">
        <f>'Test-LD'!P70</f>
        <v>16.213747000000001</v>
      </c>
      <c r="AI72" s="167">
        <f>'Test-LD'!Q70</f>
        <v>14.833062999999999</v>
      </c>
      <c r="AJ72" s="167">
        <f>'Test-LD'!R70</f>
        <v>78.577034999999995</v>
      </c>
      <c r="AK72" s="167">
        <f>'Test-LD'!S70</f>
        <v>76.382205999999996</v>
      </c>
      <c r="AL72" s="167">
        <f>'Test-LD'!T70</f>
        <v>31.743375</v>
      </c>
      <c r="AM72" s="167">
        <f>'Test-LD'!U70</f>
        <v>32.951653</v>
      </c>
      <c r="AN72" s="167">
        <f>'Test-LD'!V70</f>
        <v>29.507498999999999</v>
      </c>
      <c r="AO72" s="167">
        <f>'Test-LD'!W70</f>
        <v>40.853001999999996</v>
      </c>
      <c r="AP72" s="167">
        <f>'Test-LD'!X70</f>
        <v>44.564084000000001</v>
      </c>
      <c r="AQ72" s="167">
        <f>10*LOG10(1/((Summary!$C$80/10^(AN72/10)+Summary!$C$81/10^(AO72/10)+Summary!$C$82/10^(AP72/10))/Summary!$C$83))</f>
        <v>31.156332928162911</v>
      </c>
      <c r="AR72" s="167">
        <f>'Test-LD'!Y70</f>
        <v>2.7222E-2</v>
      </c>
      <c r="AS72" s="167">
        <f>'Test-LD'!Z70</f>
        <v>180110</v>
      </c>
      <c r="AT72" s="295">
        <f>'Test-LD'!AA70</f>
        <v>8.5172000000000008</v>
      </c>
      <c r="AU72" s="357">
        <f>'Test-LD'!AB70</f>
        <v>9</v>
      </c>
      <c r="AV72" s="357">
        <f>'Test-LD'!AC70</f>
        <v>6</v>
      </c>
      <c r="AW72" s="395">
        <f t="shared" si="5"/>
        <v>50.030555555555559</v>
      </c>
      <c r="AX72" s="465">
        <f t="shared" si="6"/>
        <v>60.034665511149633</v>
      </c>
      <c r="AY72" s="298">
        <f t="shared" si="6"/>
        <v>2.3683229986374887</v>
      </c>
      <c r="AZ72" s="297">
        <f t="shared" si="6"/>
        <v>1</v>
      </c>
      <c r="BA72" s="345">
        <f t="shared" si="3"/>
        <v>1</v>
      </c>
      <c r="BB72" s="75"/>
      <c r="BC72" s="75"/>
      <c r="BD72" s="573" t="s">
        <v>147</v>
      </c>
      <c r="BE72" s="549">
        <f t="array" ref="BE72">bdRateExtend($G71:$G74,H71:H74,$AC71:$AC74,AD71:AD74)</f>
        <v>-0.15099865776394472</v>
      </c>
      <c r="BF72" s="552"/>
      <c r="BG72" s="552"/>
      <c r="BH72" s="552"/>
      <c r="BI72" s="552"/>
      <c r="BJ72" s="552"/>
      <c r="BK72" s="551">
        <f t="array" ref="BK72">bdRateExtend($G71:$G74,L71:L74,$AC71:$AC74,AH71:AH74)</f>
        <v>-0.15587660551723725</v>
      </c>
      <c r="BL72" s="552"/>
      <c r="BM72" s="551">
        <f t="array" ref="BM72">bdRateExtend($G71:$G74,M71:M74,$AC71:$AC74,AI71:AI74)</f>
        <v>-0.14764930544476962</v>
      </c>
      <c r="BN72" s="552"/>
      <c r="BO72" s="545">
        <f t="array" ref="BO72">bdRateExtend($G71:$G74,N71:N74,$AC71:$AC74,AJ71:AJ74,"None", FALSE,1)</f>
        <v>-0.1771567005162793</v>
      </c>
      <c r="BP72" s="541"/>
      <c r="BQ72" s="545">
        <f t="array" ref="BQ72">bdRateExtend($G71:$G74,O71:O74,$AC71:$AC74,AK71:AK74,"None", FALSE,1)</f>
        <v>-0.17375635774788578</v>
      </c>
      <c r="BR72" s="541"/>
      <c r="BS72" s="551">
        <f t="array" ref="BS72">bdRateExtend($G71:$G74,P71:P74,$AC71:$AC74,AL71:AL74)</f>
        <v>-0.1442508896203385</v>
      </c>
      <c r="BT72" s="552"/>
      <c r="BU72" s="551">
        <f t="array" ref="BU72">bdRateExtend($G71:$G74,Q71:Q74,$AC71:$AC74,AM71:AM74)</f>
        <v>-0.23522001267608184</v>
      </c>
      <c r="BV72" s="552"/>
      <c r="BW72" s="551">
        <f t="array" ref="BW72">bdRateExtend($G71:$G74,R71:R74,$AC71:$AC74,AN71:AN74)</f>
        <v>-0.16052279393487745</v>
      </c>
      <c r="BX72" s="552"/>
      <c r="BY72" s="552"/>
      <c r="BZ72" s="541"/>
      <c r="CA72" s="541"/>
      <c r="CB72" s="552"/>
      <c r="CC72" s="561">
        <f t="array" ref="CC72">bdCAMBIExtend($G71:$G74,V71:V74,$AC71:$AC74,AR71:AR74)</f>
        <v>-3.7754543299101828E-2</v>
      </c>
      <c r="CD72" s="552"/>
      <c r="CE72" s="554">
        <f t="array" ref="CE72">testVMAFRange($G71:$G74,N71:N74,$AC71:$AC74,AJ71:AJ74)</f>
        <v>0</v>
      </c>
      <c r="CF72" s="541"/>
      <c r="CG72" s="554">
        <f t="array" ref="CG72">testVMAFRange($G71:$G74,O71:O74,$AC71:$AC74,AK71:AK74)</f>
        <v>0</v>
      </c>
      <c r="CH72" s="541"/>
    </row>
    <row r="73" spans="1:86" ht="17" customHeight="1" x14ac:dyDescent="0.2">
      <c r="A73" s="538"/>
      <c r="B73" s="566"/>
      <c r="C73" s="485"/>
      <c r="D73" s="590"/>
      <c r="E73" s="670"/>
      <c r="F73" s="362">
        <v>185</v>
      </c>
      <c r="G73" s="420">
        <f>'Anchor-LD'!L71</f>
        <v>5545.7455</v>
      </c>
      <c r="H73" s="295">
        <f>'Anchor-LD'!M71</f>
        <v>25.268328</v>
      </c>
      <c r="I73" s="295">
        <f>'Anchor-LD'!N71</f>
        <v>38.56268</v>
      </c>
      <c r="J73" s="295">
        <f>'Anchor-LD'!O71</f>
        <v>43.176422000000002</v>
      </c>
      <c r="K73" s="295">
        <f>(Summary!$C$69*H73+Summary!$C$70*I73+Summary!$C$71*J73)/Summary!$C$72</f>
        <v>28.388572599999996</v>
      </c>
      <c r="L73" s="295">
        <f>'Anchor-LD'!P71</f>
        <v>11.467044</v>
      </c>
      <c r="M73" s="295">
        <f>'Anchor-LD'!Q71</f>
        <v>10.57095</v>
      </c>
      <c r="N73" s="295">
        <f>'Anchor-LD'!R71</f>
        <v>48.612915000000001</v>
      </c>
      <c r="O73" s="295">
        <f>'Anchor-LD'!S71</f>
        <v>47.038696000000002</v>
      </c>
      <c r="P73" s="295">
        <f>'Anchor-LD'!T71</f>
        <v>25.179977000000001</v>
      </c>
      <c r="Q73" s="295">
        <f>'Anchor-LD'!U71</f>
        <v>29.273073</v>
      </c>
      <c r="R73" s="295">
        <f>'Anchor-LD'!V71</f>
        <v>24.963584000000001</v>
      </c>
      <c r="S73" s="295">
        <f>'Anchor-LD'!W71</f>
        <v>38.457030000000003</v>
      </c>
      <c r="T73" s="295">
        <f>'Anchor-LD'!X71</f>
        <v>43.166766000000003</v>
      </c>
      <c r="U73" s="295">
        <f>10*LOG10(1/((Summary!$C$80/10^(R73/10)+Summary!$C$81/10^(S73/10)+Summary!$C$82/10^(T73/10))/Summary!$C$83))</f>
        <v>26.659985556479363</v>
      </c>
      <c r="V73" s="295">
        <f>'Anchor-LD'!Y71</f>
        <v>7.7410999999999994E-2</v>
      </c>
      <c r="W73" s="295">
        <f>'Anchor-LD'!Z71</f>
        <v>1991.7</v>
      </c>
      <c r="X73" s="295">
        <f>'Anchor-LD'!AA71</f>
        <v>1.9370000000000001</v>
      </c>
      <c r="Y73" s="357">
        <f>'Anchor-LD'!AB71</f>
        <v>8</v>
      </c>
      <c r="Z73" s="357">
        <f>'Anchor-LD'!AC71</f>
        <v>6</v>
      </c>
      <c r="AA73" s="295">
        <f t="shared" si="4"/>
        <v>0.55325000000000002</v>
      </c>
      <c r="AB73" s="462"/>
      <c r="AC73" s="167">
        <f>'Test-LD'!L71</f>
        <v>5468.4848480000001</v>
      </c>
      <c r="AD73" s="167">
        <f>'Test-LD'!M71</f>
        <v>25.813866999999998</v>
      </c>
      <c r="AE73" s="167">
        <f>'Test-LD'!N71</f>
        <v>40.009686000000002</v>
      </c>
      <c r="AF73" s="167">
        <f>'Test-LD'!O71</f>
        <v>43.968232999999998</v>
      </c>
      <c r="AG73" s="167">
        <f>(Summary!$C$69*AD73+Summary!$C$70*AE73+Summary!$C$71*AF73)/Summary!$C$72</f>
        <v>29.048885500000001</v>
      </c>
      <c r="AH73" s="167">
        <f>'Test-LD'!P71</f>
        <v>12.02314</v>
      </c>
      <c r="AI73" s="167">
        <f>'Test-LD'!Q71</f>
        <v>11.050886999999999</v>
      </c>
      <c r="AJ73" s="167">
        <f>'Test-LD'!R71</f>
        <v>53.237912999999999</v>
      </c>
      <c r="AK73" s="167">
        <f>'Test-LD'!S71</f>
        <v>51.503279999999997</v>
      </c>
      <c r="AL73" s="167">
        <f>'Test-LD'!T71</f>
        <v>25.915361999999998</v>
      </c>
      <c r="AM73" s="167">
        <f>'Test-LD'!U71</f>
        <v>29.968665000000001</v>
      </c>
      <c r="AN73" s="167">
        <f>'Test-LD'!V71</f>
        <v>25.557472000000001</v>
      </c>
      <c r="AO73" s="167">
        <f>'Test-LD'!W71</f>
        <v>39.92557</v>
      </c>
      <c r="AP73" s="167">
        <f>'Test-LD'!X71</f>
        <v>43.947913</v>
      </c>
      <c r="AQ73" s="167">
        <f>10*LOG10(1/((Summary!$C$80/10^(AN73/10)+Summary!$C$81/10^(AO73/10)+Summary!$C$82/10^(AP73/10))/Summary!$C$83))</f>
        <v>27.263295881541879</v>
      </c>
      <c r="AR73" s="167">
        <f>'Test-LD'!Y71</f>
        <v>9.0327000000000005E-2</v>
      </c>
      <c r="AS73" s="167">
        <f>'Test-LD'!Z71</f>
        <v>111990.5</v>
      </c>
      <c r="AT73" s="295">
        <f>'Test-LD'!AA71</f>
        <v>6.3670999999999998</v>
      </c>
      <c r="AU73" s="357">
        <f>'Test-LD'!AB71</f>
        <v>8</v>
      </c>
      <c r="AV73" s="357">
        <f>'Test-LD'!AC71</f>
        <v>6</v>
      </c>
      <c r="AW73" s="395">
        <f t="shared" si="5"/>
        <v>31.108472222222222</v>
      </c>
      <c r="AX73" s="465">
        <f t="shared" si="6"/>
        <v>56.228598684540842</v>
      </c>
      <c r="AY73" s="298">
        <f t="shared" si="6"/>
        <v>3.2870934434692822</v>
      </c>
      <c r="AZ73" s="297">
        <f t="shared" si="6"/>
        <v>1</v>
      </c>
      <c r="BA73" s="345">
        <f t="shared" si="3"/>
        <v>1</v>
      </c>
      <c r="BB73" s="75"/>
      <c r="BC73" s="75"/>
      <c r="BD73" s="565"/>
      <c r="BE73" s="550"/>
      <c r="BF73" s="552"/>
      <c r="BG73" s="552"/>
      <c r="BH73" s="552"/>
      <c r="BI73" s="552"/>
      <c r="BJ73" s="552"/>
      <c r="BK73" s="553"/>
      <c r="BL73" s="552"/>
      <c r="BM73" s="553"/>
      <c r="BN73" s="552"/>
      <c r="BO73" s="546"/>
      <c r="BP73" s="541"/>
      <c r="BQ73" s="546"/>
      <c r="BR73" s="541"/>
      <c r="BS73" s="553"/>
      <c r="BT73" s="552"/>
      <c r="BU73" s="553"/>
      <c r="BV73" s="552"/>
      <c r="BW73" s="553"/>
      <c r="BX73" s="552"/>
      <c r="BY73" s="552"/>
      <c r="BZ73" s="541"/>
      <c r="CA73" s="541"/>
      <c r="CB73" s="552"/>
      <c r="CC73" s="553"/>
      <c r="CD73" s="552"/>
      <c r="CE73" s="546"/>
      <c r="CF73" s="541"/>
      <c r="CG73" s="546"/>
      <c r="CH73" s="541"/>
    </row>
    <row r="74" spans="1:86" ht="17" customHeight="1" thickBot="1" x14ac:dyDescent="0.25">
      <c r="A74" s="538"/>
      <c r="B74" s="566"/>
      <c r="C74" s="485"/>
      <c r="D74" s="590"/>
      <c r="E74" s="670"/>
      <c r="F74" s="362">
        <v>210</v>
      </c>
      <c r="G74" s="420">
        <f>'Anchor-LD'!L72</f>
        <v>1726.3635999999999</v>
      </c>
      <c r="H74" s="295">
        <f>'Anchor-LD'!M72</f>
        <v>22.290590000000002</v>
      </c>
      <c r="I74" s="295">
        <f>'Anchor-LD'!N72</f>
        <v>37.702806000000002</v>
      </c>
      <c r="J74" s="295">
        <f>'Anchor-LD'!O72</f>
        <v>42.486230999999997</v>
      </c>
      <c r="K74" s="295">
        <f>(Summary!$C$69*H74+Summary!$C$70*I74+Summary!$C$71*J74)/Summary!$C$72</f>
        <v>25.851375699999998</v>
      </c>
      <c r="L74" s="295">
        <f>'Anchor-LD'!P72</f>
        <v>7.9990810000000003</v>
      </c>
      <c r="M74" s="295">
        <f>'Anchor-LD'!Q72</f>
        <v>7.4473320000000003</v>
      </c>
      <c r="N74" s="295">
        <f>'Anchor-LD'!R72</f>
        <v>24.806871999999998</v>
      </c>
      <c r="O74" s="295">
        <f>'Anchor-LD'!S72</f>
        <v>23.940197999999999</v>
      </c>
      <c r="P74" s="295">
        <f>'Anchor-LD'!T72</f>
        <v>20.72401</v>
      </c>
      <c r="Q74" s="295">
        <f>'Anchor-LD'!U72</f>
        <v>26.835909999999998</v>
      </c>
      <c r="R74" s="295">
        <f>'Anchor-LD'!V72</f>
        <v>22.007064</v>
      </c>
      <c r="S74" s="295">
        <f>'Anchor-LD'!W72</f>
        <v>37.690345000000001</v>
      </c>
      <c r="T74" s="295">
        <f>'Anchor-LD'!X72</f>
        <v>42.479495</v>
      </c>
      <c r="U74" s="295">
        <f>10*LOG10(1/((Summary!$C$80/10^(R74/10)+Summary!$C$81/10^(S74/10)+Summary!$C$82/10^(T74/10))/Summary!$C$83))</f>
        <v>23.729077378707718</v>
      </c>
      <c r="V74" s="295">
        <f>'Anchor-LD'!Y72</f>
        <v>0.41104200000000002</v>
      </c>
      <c r="W74" s="295">
        <f>'Anchor-LD'!Z72</f>
        <v>1392.6</v>
      </c>
      <c r="X74" s="295">
        <f>'Anchor-LD'!AA72</f>
        <v>1.0577000000000001</v>
      </c>
      <c r="Y74" s="357">
        <f>'Anchor-LD'!AB72</f>
        <v>7</v>
      </c>
      <c r="Z74" s="357">
        <f>'Anchor-LD'!AC72</f>
        <v>6</v>
      </c>
      <c r="AA74" s="295">
        <f t="shared" si="4"/>
        <v>0.38683333333333331</v>
      </c>
      <c r="AB74" s="462"/>
      <c r="AC74" s="167">
        <f>'Test-LD'!L72</f>
        <v>1673.7818179999999</v>
      </c>
      <c r="AD74" s="167">
        <f>'Test-LD'!M72</f>
        <v>22.606874999999999</v>
      </c>
      <c r="AE74" s="167">
        <f>'Test-LD'!N72</f>
        <v>38.966439999999999</v>
      </c>
      <c r="AF74" s="167">
        <f>'Test-LD'!O72</f>
        <v>43.413941999999999</v>
      </c>
      <c r="AG74" s="167">
        <f>(Summary!$C$69*AD74+Summary!$C$70*AE74+Summary!$C$71*AF74)/Summary!$C$72</f>
        <v>26.323538200000002</v>
      </c>
      <c r="AH74" s="167">
        <f>'Test-LD'!P72</f>
        <v>8.3554750000000002</v>
      </c>
      <c r="AI74" s="167">
        <f>'Test-LD'!Q72</f>
        <v>7.7482519999999999</v>
      </c>
      <c r="AJ74" s="167">
        <f>'Test-LD'!R72</f>
        <v>27.164898000000001</v>
      </c>
      <c r="AK74" s="167">
        <f>'Test-LD'!S72</f>
        <v>26.258842999999999</v>
      </c>
      <c r="AL74" s="167">
        <f>'Test-LD'!T72</f>
        <v>21.152156000000002</v>
      </c>
      <c r="AM74" s="167">
        <f>'Test-LD'!U72</f>
        <v>27.307583000000001</v>
      </c>
      <c r="AN74" s="167">
        <f>'Test-LD'!V72</f>
        <v>22.345433</v>
      </c>
      <c r="AO74" s="167">
        <f>'Test-LD'!W72</f>
        <v>38.930329999999998</v>
      </c>
      <c r="AP74" s="167">
        <f>'Test-LD'!X72</f>
        <v>43.398589000000001</v>
      </c>
      <c r="AQ74" s="167">
        <f>10*LOG10(1/((Summary!$C$80/10^(AN74/10)+Summary!$C$81/10^(AO74/10)+Summary!$C$82/10^(AP74/10))/Summary!$C$83))</f>
        <v>24.074110058755558</v>
      </c>
      <c r="AR74" s="167">
        <f>'Test-LD'!Y72</f>
        <v>0.20940500000000001</v>
      </c>
      <c r="AS74" s="167">
        <f>'Test-LD'!Z72</f>
        <v>56099</v>
      </c>
      <c r="AT74" s="295">
        <f>'Test-LD'!AA72</f>
        <v>4.1802000000000001</v>
      </c>
      <c r="AU74" s="357">
        <f>'Test-LD'!AB72</f>
        <v>7</v>
      </c>
      <c r="AV74" s="357">
        <f>'Test-LD'!AC72</f>
        <v>6</v>
      </c>
      <c r="AW74" s="395">
        <f t="shared" si="5"/>
        <v>15.583055555555555</v>
      </c>
      <c r="AX74" s="465">
        <f t="shared" si="6"/>
        <v>40.283642108286664</v>
      </c>
      <c r="AY74" s="298">
        <f t="shared" si="6"/>
        <v>3.952160347924742</v>
      </c>
      <c r="AZ74" s="297">
        <f t="shared" si="6"/>
        <v>1</v>
      </c>
      <c r="BA74" s="345">
        <f t="shared" si="3"/>
        <v>1</v>
      </c>
      <c r="BB74" s="75"/>
      <c r="BC74" s="75"/>
      <c r="BD74" s="574" t="s">
        <v>46</v>
      </c>
      <c r="BE74" s="549">
        <f t="array" ref="BE74">bdRateExtend($G72:$G75,H72:H75,$AC72:$AC75,AD72:AD75)</f>
        <v>-0.1676437441900317</v>
      </c>
      <c r="BF74" s="552"/>
      <c r="BG74" s="552"/>
      <c r="BH74" s="552"/>
      <c r="BI74" s="552"/>
      <c r="BJ74" s="552"/>
      <c r="BK74" s="551">
        <f t="array" ref="BK74">bdRateExtend($G72:$G75,L72:L75,$AC72:$AC75,AH72:AH75)</f>
        <v>-0.15457579987580505</v>
      </c>
      <c r="BL74" s="552"/>
      <c r="BM74" s="551">
        <f t="array" ref="BM74">bdRateExtend($G72:$G75,M72:M75,$AC72:$AC75,AI72:AI75)</f>
        <v>-0.14784730622972186</v>
      </c>
      <c r="BN74" s="552"/>
      <c r="BO74" s="545">
        <f t="array" ref="BO74">bdRateExtend($G72:$G75,N72:N75,$AC72:$AC75,AJ72:AJ75,"None", FALSE,1)</f>
        <v>-0.17044046467533913</v>
      </c>
      <c r="BP74" s="541"/>
      <c r="BQ74" s="545">
        <f t="array" ref="BQ74">bdRateExtend($G72:$G75,O72:O75,$AC72:$AC75,AK72:AK75,"None", FALSE,1)</f>
        <v>-0.16986299657274206</v>
      </c>
      <c r="BR74" s="541"/>
      <c r="BS74" s="551">
        <f t="array" ref="BS74">bdRateExtend($G72:$G75,P72:P75,$AC72:$AC75,AL72:AL75)</f>
        <v>-0.15559396607538467</v>
      </c>
      <c r="BT74" s="552"/>
      <c r="BU74" s="551">
        <f t="array" ref="BU74">bdRateExtend($G72:$G75,Q72:Q75,$AC72:$AC75,AM72:AM75)</f>
        <v>-0.25989906330225632</v>
      </c>
      <c r="BV74" s="552"/>
      <c r="BW74" s="551">
        <f t="array" ref="BW74">bdRateExtend($G72:$G75,R72:R75,$AC72:$AC75,AN72:AN75)</f>
        <v>-0.17962266561297591</v>
      </c>
      <c r="BX74" s="552"/>
      <c r="BY74" s="552"/>
      <c r="BZ74" s="541"/>
      <c r="CA74" s="541"/>
      <c r="CB74" s="552"/>
      <c r="CC74" s="561">
        <f t="array" ref="CC74">bdCAMBIExtend($G72:$G75,V72:V75,$AC72:$AC75,AR72:AR75)</f>
        <v>-8.9027391751232005E-2</v>
      </c>
      <c r="CD74" s="552"/>
      <c r="CE74" s="554">
        <f t="array" ref="CE74">testVMAFRange($G72:$G75,N72:N75,$AC72:$AC75,AJ72:AJ75)</f>
        <v>0</v>
      </c>
      <c r="CF74" s="541"/>
      <c r="CG74" s="554">
        <f t="array" ref="CG74">testVMAFRange($G72:$G75,O72:O75,$AC72:$AC75,AK72:AK75)</f>
        <v>0</v>
      </c>
      <c r="CH74" s="541"/>
    </row>
    <row r="75" spans="1:86" ht="17" customHeight="1" thickBot="1" x14ac:dyDescent="0.25">
      <c r="A75" s="538"/>
      <c r="B75" s="596"/>
      <c r="C75" s="486"/>
      <c r="D75" s="591"/>
      <c r="E75" s="671"/>
      <c r="F75" s="363">
        <v>235</v>
      </c>
      <c r="G75" s="421">
        <f>'Anchor-LD'!L73</f>
        <v>480.9212</v>
      </c>
      <c r="H75" s="392">
        <f>'Anchor-LD'!M73</f>
        <v>20.527992000000001</v>
      </c>
      <c r="I75" s="392">
        <f>'Anchor-LD'!N73</f>
        <v>36.611581000000001</v>
      </c>
      <c r="J75" s="392">
        <f>'Anchor-LD'!O73</f>
        <v>40.734580000000001</v>
      </c>
      <c r="K75" s="392">
        <f>(Summary!$C$69*H75+Summary!$C$70*I75+Summary!$C$71*J75)/Summary!$C$72</f>
        <v>24.1570097</v>
      </c>
      <c r="L75" s="392">
        <f>'Anchor-LD'!P73</f>
        <v>5.4720820000000003</v>
      </c>
      <c r="M75" s="392">
        <f>'Anchor-LD'!Q73</f>
        <v>5.2395909999999999</v>
      </c>
      <c r="N75" s="392">
        <f>'Anchor-LD'!R73</f>
        <v>11.717732</v>
      </c>
      <c r="O75" s="392">
        <f>'Anchor-LD'!S73</f>
        <v>11.356146000000001</v>
      </c>
      <c r="P75" s="392">
        <f>'Anchor-LD'!T73</f>
        <v>18.105433999999999</v>
      </c>
      <c r="Q75" s="392">
        <f>'Anchor-LD'!U73</f>
        <v>25.037744</v>
      </c>
      <c r="R75" s="392">
        <f>'Anchor-LD'!V73</f>
        <v>20.405175</v>
      </c>
      <c r="S75" s="392">
        <f>'Anchor-LD'!W73</f>
        <v>36.610692999999998</v>
      </c>
      <c r="T75" s="392">
        <f>'Anchor-LD'!X73</f>
        <v>40.731738999999997</v>
      </c>
      <c r="U75" s="392">
        <f>10*LOG10(1/((Summary!$C$80/10^(R75/10)+Summary!$C$81/10^(S75/10)+Summary!$C$82/10^(T75/10))/Summary!$C$83))</f>
        <v>22.130153842075639</v>
      </c>
      <c r="V75" s="392">
        <f>'Anchor-LD'!Y73</f>
        <v>0.92222499999999996</v>
      </c>
      <c r="W75" s="392">
        <f>'Anchor-LD'!Z73</f>
        <v>493.1</v>
      </c>
      <c r="X75" s="392">
        <f>'Anchor-LD'!AA73</f>
        <v>0.54420000000000002</v>
      </c>
      <c r="Y75" s="393">
        <f>'Anchor-LD'!AB73</f>
        <v>6</v>
      </c>
      <c r="Z75" s="393">
        <f>'Anchor-LD'!AC73</f>
        <v>5</v>
      </c>
      <c r="AA75" s="392">
        <f t="shared" si="4"/>
        <v>0.13697222222222222</v>
      </c>
      <c r="AB75" s="462"/>
      <c r="AC75" s="391">
        <f>'Test-LD'!L73</f>
        <v>455.69697000000002</v>
      </c>
      <c r="AD75" s="391">
        <f>'Test-LD'!M73</f>
        <v>20.698757000000001</v>
      </c>
      <c r="AE75" s="391">
        <f>'Test-LD'!N73</f>
        <v>38.032409999999999</v>
      </c>
      <c r="AF75" s="391">
        <f>'Test-LD'!O73</f>
        <v>42.408064000000003</v>
      </c>
      <c r="AG75" s="391">
        <f>(Summary!$C$69*AD75+Summary!$C$70*AE75+Summary!$C$71*AF75)/Summary!$C$72</f>
        <v>24.603052999999999</v>
      </c>
      <c r="AH75" s="391">
        <f>'Test-LD'!P73</f>
        <v>5.5962389999999997</v>
      </c>
      <c r="AI75" s="391">
        <f>'Test-LD'!Q73</f>
        <v>5.3327640000000001</v>
      </c>
      <c r="AJ75" s="391">
        <f>'Test-LD'!R73</f>
        <v>12.002616</v>
      </c>
      <c r="AK75" s="391">
        <f>'Test-LD'!S73</f>
        <v>11.625344999999999</v>
      </c>
      <c r="AL75" s="391">
        <f>'Test-LD'!T73</f>
        <v>18.321672</v>
      </c>
      <c r="AM75" s="391">
        <f>'Test-LD'!U73</f>
        <v>25.514406000000001</v>
      </c>
      <c r="AN75" s="391">
        <f>'Test-LD'!V73</f>
        <v>20.565396</v>
      </c>
      <c r="AO75" s="391">
        <f>'Test-LD'!W73</f>
        <v>38.012044000000003</v>
      </c>
      <c r="AP75" s="391">
        <f>'Test-LD'!X73</f>
        <v>42.398895000000003</v>
      </c>
      <c r="AQ75" s="391">
        <f>10*LOG10(1/((Summary!$C$80/10^(AN75/10)+Summary!$C$81/10^(AO75/10)+Summary!$C$82/10^(AP75/10))/Summary!$C$83))</f>
        <v>22.299725769917092</v>
      </c>
      <c r="AR75" s="391">
        <f>'Test-LD'!Y73</f>
        <v>0.86205900000000002</v>
      </c>
      <c r="AS75" s="391">
        <f>'Test-LD'!Z73</f>
        <v>20008.2</v>
      </c>
      <c r="AT75" s="392">
        <f>'Test-LD'!AA73</f>
        <v>2.1913999999999998</v>
      </c>
      <c r="AU75" s="393">
        <f>'Test-LD'!AB73</f>
        <v>6</v>
      </c>
      <c r="AV75" s="393">
        <f>'Test-LD'!AC73</f>
        <v>5</v>
      </c>
      <c r="AW75" s="396">
        <f t="shared" si="5"/>
        <v>5.5578333333333338</v>
      </c>
      <c r="AX75" s="466">
        <f t="shared" si="6"/>
        <v>40.576353680794973</v>
      </c>
      <c r="AY75" s="303">
        <f t="shared" si="6"/>
        <v>4.026828371922087</v>
      </c>
      <c r="AZ75" s="302">
        <f t="shared" si="6"/>
        <v>1</v>
      </c>
      <c r="BA75" s="346">
        <f t="shared" si="3"/>
        <v>1</v>
      </c>
      <c r="BB75" s="75"/>
      <c r="BC75" s="75"/>
      <c r="BD75" s="570"/>
      <c r="BE75" s="550"/>
      <c r="BF75" s="553"/>
      <c r="BG75" s="553"/>
      <c r="BH75" s="553"/>
      <c r="BI75" s="553"/>
      <c r="BJ75" s="553"/>
      <c r="BK75" s="553"/>
      <c r="BL75" s="553"/>
      <c r="BM75" s="553"/>
      <c r="BN75" s="553"/>
      <c r="BO75" s="546"/>
      <c r="BP75" s="544"/>
      <c r="BQ75" s="546"/>
      <c r="BR75" s="544"/>
      <c r="BS75" s="553"/>
      <c r="BT75" s="553"/>
      <c r="BU75" s="553"/>
      <c r="BV75" s="553"/>
      <c r="BW75" s="553"/>
      <c r="BX75" s="553"/>
      <c r="BY75" s="553"/>
      <c r="BZ75" s="544"/>
      <c r="CA75" s="544"/>
      <c r="CB75" s="553"/>
      <c r="CC75" s="553"/>
      <c r="CD75" s="553"/>
      <c r="CE75" s="546"/>
      <c r="CF75" s="544"/>
      <c r="CG75" s="546"/>
      <c r="CH75" s="544"/>
    </row>
    <row r="76" spans="1:86" ht="17" customHeight="1" thickBot="1" x14ac:dyDescent="0.25">
      <c r="A76" s="538"/>
      <c r="B76" s="595" t="s">
        <v>151</v>
      </c>
      <c r="C76" s="586" t="s">
        <v>234</v>
      </c>
      <c r="D76" s="589">
        <v>60</v>
      </c>
      <c r="E76" s="557">
        <v>10</v>
      </c>
      <c r="F76" s="362">
        <v>110</v>
      </c>
      <c r="G76" s="420">
        <f>'Anchor-LD'!L74</f>
        <v>32796.363599999997</v>
      </c>
      <c r="H76" s="295">
        <f>'Anchor-LD'!M74</f>
        <v>38.176599000000003</v>
      </c>
      <c r="I76" s="295">
        <f>'Anchor-LD'!N74</f>
        <v>42.422598999999998</v>
      </c>
      <c r="J76" s="295">
        <f>'Anchor-LD'!O74</f>
        <v>44.732833999999997</v>
      </c>
      <c r="K76" s="295">
        <f>(Summary!$C$69*H76+Summary!$C$70*I76+Summary!$C$71*J76)/Summary!$C$72</f>
        <v>39.256822499999998</v>
      </c>
      <c r="L76" s="295">
        <f>'Anchor-LD'!P74</f>
        <v>23.672345</v>
      </c>
      <c r="M76" s="295">
        <f>'Anchor-LD'!Q74</f>
        <v>22.721056999999998</v>
      </c>
      <c r="N76" s="295">
        <f>'Anchor-LD'!R74</f>
        <v>99.907168999999996</v>
      </c>
      <c r="O76" s="295">
        <f>'Anchor-LD'!S74</f>
        <v>99.512045999999998</v>
      </c>
      <c r="P76" s="295">
        <f>'Anchor-LD'!T74</f>
        <v>44.493924</v>
      </c>
      <c r="Q76" s="295">
        <f>'Anchor-LD'!U74</f>
        <v>39.002225000000003</v>
      </c>
      <c r="R76" s="295">
        <f>'Anchor-LD'!V74</f>
        <v>37.834708999999997</v>
      </c>
      <c r="S76" s="295">
        <f>'Anchor-LD'!W74</f>
        <v>42.370334</v>
      </c>
      <c r="T76" s="295">
        <f>'Anchor-LD'!X74</f>
        <v>44.702913000000002</v>
      </c>
      <c r="U76" s="295">
        <f>10*LOG10(1/((Summary!$C$80/10^(R76/10)+Summary!$C$81/10^(S76/10)+Summary!$C$82/10^(T76/10))/Summary!$C$83))</f>
        <v>39.028870043601941</v>
      </c>
      <c r="V76" s="295">
        <f>'Anchor-LD'!Y74</f>
        <v>1.4851E-2</v>
      </c>
      <c r="W76" s="295">
        <f>'Anchor-LD'!Z74</f>
        <v>4065.5</v>
      </c>
      <c r="X76" s="295">
        <f>'Anchor-LD'!AA74</f>
        <v>2.9218999999999999</v>
      </c>
      <c r="Y76" s="357">
        <f>'Anchor-LD'!AB74</f>
        <v>4</v>
      </c>
      <c r="Z76" s="357">
        <f>'Anchor-LD'!AC74</f>
        <v>4</v>
      </c>
      <c r="AA76" s="295">
        <f t="shared" si="4"/>
        <v>1.1293055555555556</v>
      </c>
      <c r="AB76" s="462"/>
      <c r="AC76" s="167">
        <f>'Test-LD'!L74</f>
        <v>32948.538181999997</v>
      </c>
      <c r="AD76" s="167">
        <f>'Test-LD'!M74</f>
        <v>38.720295</v>
      </c>
      <c r="AE76" s="167">
        <f>'Test-LD'!N74</f>
        <v>42.826411999999998</v>
      </c>
      <c r="AF76" s="167">
        <f>'Test-LD'!O74</f>
        <v>44.923265000000001</v>
      </c>
      <c r="AG76" s="167">
        <f>(Summary!$C$69*AD76+Summary!$C$70*AE76+Summary!$C$71*AF76)/Summary!$C$72</f>
        <v>39.751203700000005</v>
      </c>
      <c r="AH76" s="167">
        <f>'Test-LD'!P74</f>
        <v>24.310725999999999</v>
      </c>
      <c r="AI76" s="167">
        <f>'Test-LD'!Q74</f>
        <v>23.352620999999999</v>
      </c>
      <c r="AJ76" s="167">
        <f>'Test-LD'!R74</f>
        <v>99.906813</v>
      </c>
      <c r="AK76" s="167">
        <f>'Test-LD'!S74</f>
        <v>99.816581999999997</v>
      </c>
      <c r="AL76" s="167">
        <f>'Test-LD'!T74</f>
        <v>45.318924000000003</v>
      </c>
      <c r="AM76" s="167">
        <f>'Test-LD'!U74</f>
        <v>39.394156000000002</v>
      </c>
      <c r="AN76" s="167">
        <f>'Test-LD'!V74</f>
        <v>38.428218999999999</v>
      </c>
      <c r="AO76" s="167">
        <f>'Test-LD'!W74</f>
        <v>42.793815000000002</v>
      </c>
      <c r="AP76" s="167">
        <f>'Test-LD'!X74</f>
        <v>44.901991000000002</v>
      </c>
      <c r="AQ76" s="167">
        <f>10*LOG10(1/((Summary!$C$80/10^(AN76/10)+Summary!$C$81/10^(AO76/10)+Summary!$C$82/10^(AP76/10))/Summary!$C$83))</f>
        <v>39.590475126555667</v>
      </c>
      <c r="AR76" s="167">
        <f>'Test-LD'!Y74</f>
        <v>6.9979999999999999E-3</v>
      </c>
      <c r="AS76" s="167">
        <f>'Test-LD'!Z74</f>
        <v>221923.3</v>
      </c>
      <c r="AT76" s="295">
        <f>'Test-LD'!AA74</f>
        <v>6.7153</v>
      </c>
      <c r="AU76" s="357">
        <f>'Test-LD'!AB74</f>
        <v>4</v>
      </c>
      <c r="AV76" s="357">
        <f>'Test-LD'!AC74</f>
        <v>4</v>
      </c>
      <c r="AW76" s="395">
        <f t="shared" si="5"/>
        <v>61.645361111111107</v>
      </c>
      <c r="AX76" s="464">
        <f t="shared" si="6"/>
        <v>54.586963473127533</v>
      </c>
      <c r="AY76" s="293">
        <f t="shared" si="6"/>
        <v>2.2982648276806188</v>
      </c>
      <c r="AZ76" s="292">
        <f t="shared" si="6"/>
        <v>1</v>
      </c>
      <c r="BA76" s="344">
        <f t="shared" si="3"/>
        <v>1</v>
      </c>
      <c r="BB76" s="75"/>
      <c r="BC76" s="75"/>
      <c r="BD76" s="572" t="s">
        <v>39</v>
      </c>
      <c r="BE76" s="549">
        <f t="array" ref="BE76">bdRateExtend($G76:$G79,H76:H79,$AC76:$AC79,AD76:AD79)</f>
        <v>-0.16048398574978684</v>
      </c>
      <c r="BF76" s="551">
        <f t="array" ref="BF76">bdRateExtend($G76:$G81,H76:H81,$AC76:$AC81,AD76:AD81)</f>
        <v>-0.19567563593511228</v>
      </c>
      <c r="BG76" s="551">
        <f t="array" ref="BG76">bdRateExtend($G76:$G81,I76:I81,$AC76:$AC81,AE76:AE81)</f>
        <v>-0.26768368980732016</v>
      </c>
      <c r="BH76" s="551">
        <f t="array" ref="BH76">bdRateExtend($G76:$G81,J76:J81,$AC76:$AC81,AF76:AF81)</f>
        <v>-0.27141136695776313</v>
      </c>
      <c r="BI76" s="551">
        <f t="array" ref="BI76">bdRateExtend($G76:$G81,K76:K81,$AC76:$AC81,AG76:AG81)</f>
        <v>-0.20577587243009643</v>
      </c>
      <c r="BJ76" s="575">
        <f>(Summary!$C$94*BF76+Summary!$C$95*BG76+Summary!$C$96*BH76)/Summary!$C$97</f>
        <v>-0.20158538733090667</v>
      </c>
      <c r="BK76" s="551">
        <f t="array" ref="BK76">bdRateExtend($G76:$G79,L76:L79,$AC76:$AC79,AH76:AH79)</f>
        <v>-0.16892447823997603</v>
      </c>
      <c r="BL76" s="551">
        <f t="array" ref="BL76">bdRateExtend($G76:$G81,L76:L81,$AC76:$AC81,AH76:AH81)</f>
        <v>-0.18186428794889531</v>
      </c>
      <c r="BM76" s="551">
        <f t="array" ref="BM76">bdRateExtend($G76:$G79,M76:M79,$AC76:$AC79,AI76:AI79)</f>
        <v>-0.172596210769836</v>
      </c>
      <c r="BN76" s="551">
        <f t="array" ref="BN76">bdRateExtend($G76:$G81,M76:M81,$AC76:$AC81,AI76:AI81)</f>
        <v>-0.18264115826974447</v>
      </c>
      <c r="BO76" s="548">
        <f t="array" ref="BO76">bdRateExtend($G76:$G79,N76:N79,$AC76:$AC79,AJ76:AJ79,"None", FALSE,1)</f>
        <v>-0.21002230946590095</v>
      </c>
      <c r="BP76" s="585">
        <f t="array" ref="BP76">bdRateExtend($G76:$G81,N76:N81,$AC76:$AC81,AJ76:AJ81,"None", FALSE,1)</f>
        <v>-0.25251411103143684</v>
      </c>
      <c r="BQ76" s="548">
        <f t="array" ref="BQ76">bdRateExtend($G76:$G79,O76:O79,$AC76:$AC79,AK76:AK79,"None", FALSE,1)</f>
        <v>-0.20431265421152689</v>
      </c>
      <c r="BR76" s="585">
        <f t="array" ref="BR76">bdRateExtend($G76:$G81,O76:O81,$AC76:$AC81,AK76:AK81,"None", FALSE,1)</f>
        <v>-0.24739017271499741</v>
      </c>
      <c r="BS76" s="551">
        <f t="array" ref="BS76">bdRateExtend($G76:$G79,P76:P79,$AC76:$AC79,AL76:AL79)</f>
        <v>-0.16207431282992646</v>
      </c>
      <c r="BT76" s="551">
        <f t="array" ref="BT76">bdRateExtend($G76:$G81,P76:P81,$AC76:$AC81,AL76:AL81)</f>
        <v>-0.1898295088625761</v>
      </c>
      <c r="BU76" s="551">
        <f t="array" ref="BU76">bdRateExtend($G76:$G79,Q76:Q79,$AC76:$AC79,AM76:AM79)</f>
        <v>-0.17443917608366744</v>
      </c>
      <c r="BV76" s="551">
        <f t="array" ref="BV76">bdRateExtend($G76:$G81,Q76:Q81,$AC76:$AC81,AM76:AM81)</f>
        <v>-0.2106926505351816</v>
      </c>
      <c r="BW76" s="551">
        <f t="array" ref="BW76">bdRateExtend($G76:$G79,R76:R79,$AC76:$AC79,AN76:AN79)</f>
        <v>-0.17113822213036611</v>
      </c>
      <c r="BX76" s="551">
        <f t="array" ref="BX76">bdRateExtend($G76:$G81,R76:R81,$AC76:$AC81,AN76:AN81)</f>
        <v>-0.20448049115790934</v>
      </c>
      <c r="BY76" s="551">
        <f t="array" ref="BY76">bdRateExtend($G76:$G81,S76:S81,$AC76:$AC81,AO76:AO81)</f>
        <v>-0.27301981628467897</v>
      </c>
      <c r="BZ76" s="555">
        <f t="array" ref="BZ76">bdRateExtend($G76:$G81,T76:T81,$AC76:$AC81,AP76:AP81)</f>
        <v>-0.27360306445937266</v>
      </c>
      <c r="CA76" s="555">
        <f t="array" ref="CA76">bdRateExtend($G76:$G81,U76:U81,$AC76:$AC81,AQ76:AQ81)</f>
        <v>-0.20787530953093458</v>
      </c>
      <c r="CB76" s="575">
        <f>(Summary!$C$108*BX76+Summary!$C$109*BY76+Summary!$C$110*BZ76)/Summary!$C$111</f>
        <v>-0.20998696709503864</v>
      </c>
      <c r="CC76" s="593">
        <f t="array" ref="CC76">bdCAMBIExtend($G76:$G79,V76:V79,$AC76:$AC79,AR76:AR79)</f>
        <v>-1.5449931341276838E-2</v>
      </c>
      <c r="CD76" s="578">
        <f t="array" ref="CD76">bdCAMBIExtend($G76:$G81,V76:V81,$AC76:$AC81,AR76:AR81)</f>
        <v>-1.478541073902544E-2</v>
      </c>
      <c r="CE76" s="547">
        <f t="array" ref="CE76">testVMAFRange($G76:$G79,N76:N79,$AC76:$AC79,AJ76:AJ79)</f>
        <v>0</v>
      </c>
      <c r="CF76" s="543">
        <f t="array" ref="CF76">testVMAFRange($G76:$G81,N76:N81,$AC76:$AC81,AJ76:AJ81)</f>
        <v>0</v>
      </c>
      <c r="CG76" s="547">
        <f t="array" ref="CG76">testVMAFRange($G76:$G79,O76:O79,$AC76:$AC79,AK76:AK79)</f>
        <v>0</v>
      </c>
      <c r="CH76" s="543">
        <f t="array" ref="CH76">testVMAFRange($G76:$G81,O76:O81,$AC76:$AC81,AK76:AK81)</f>
        <v>0</v>
      </c>
    </row>
    <row r="77" spans="1:86" ht="17" customHeight="1" x14ac:dyDescent="0.2">
      <c r="A77" s="538"/>
      <c r="B77" s="566"/>
      <c r="C77" s="485"/>
      <c r="D77" s="590"/>
      <c r="E77" s="558"/>
      <c r="F77" s="362">
        <v>135</v>
      </c>
      <c r="G77" s="420">
        <f>'Anchor-LD'!L75</f>
        <v>11886.7636</v>
      </c>
      <c r="H77" s="295">
        <f>'Anchor-LD'!M75</f>
        <v>33.863399000000001</v>
      </c>
      <c r="I77" s="295">
        <f>'Anchor-LD'!N75</f>
        <v>40.899853</v>
      </c>
      <c r="J77" s="295">
        <f>'Anchor-LD'!O75</f>
        <v>43.256341999999997</v>
      </c>
      <c r="K77" s="295">
        <f>(Summary!$C$69*H77+Summary!$C$70*I77+Summary!$C$71*J77)/Summary!$C$72</f>
        <v>35.506338700000001</v>
      </c>
      <c r="L77" s="295">
        <f>'Anchor-LD'!P75</f>
        <v>19.013773</v>
      </c>
      <c r="M77" s="295">
        <f>'Anchor-LD'!Q75</f>
        <v>18.350756000000001</v>
      </c>
      <c r="N77" s="295">
        <f>'Anchor-LD'!R75</f>
        <v>95.692329000000001</v>
      </c>
      <c r="O77" s="295">
        <f>'Anchor-LD'!S75</f>
        <v>93.437106</v>
      </c>
      <c r="P77" s="295">
        <f>'Anchor-LD'!T75</f>
        <v>38.058466000000003</v>
      </c>
      <c r="Q77" s="295">
        <f>'Anchor-LD'!U75</f>
        <v>35.831398999999998</v>
      </c>
      <c r="R77" s="295">
        <f>'Anchor-LD'!V75</f>
        <v>33.617386000000003</v>
      </c>
      <c r="S77" s="295">
        <f>'Anchor-LD'!W75</f>
        <v>40.834415999999997</v>
      </c>
      <c r="T77" s="295">
        <f>'Anchor-LD'!X75</f>
        <v>43.228780999999998</v>
      </c>
      <c r="U77" s="295">
        <f>10*LOG10(1/((Summary!$C$80/10^(R77/10)+Summary!$C$81/10^(S77/10)+Summary!$C$82/10^(T77/10))/Summary!$C$83))</f>
        <v>35.065061562169447</v>
      </c>
      <c r="V77" s="295">
        <f>'Anchor-LD'!Y75</f>
        <v>4.4090999999999998E-2</v>
      </c>
      <c r="W77" s="295">
        <f>'Anchor-LD'!Z75</f>
        <v>4558.3999999999996</v>
      </c>
      <c r="X77" s="295">
        <f>'Anchor-LD'!AA75</f>
        <v>2.1352000000000002</v>
      </c>
      <c r="Y77" s="357">
        <f>'Anchor-LD'!AB75</f>
        <v>4</v>
      </c>
      <c r="Z77" s="357">
        <f>'Anchor-LD'!AC75</f>
        <v>4</v>
      </c>
      <c r="AA77" s="295">
        <f t="shared" si="4"/>
        <v>1.2662222222222221</v>
      </c>
      <c r="AB77" s="462"/>
      <c r="AC77" s="167">
        <f>'Test-LD'!L75</f>
        <v>11823.68</v>
      </c>
      <c r="AD77" s="167">
        <f>'Test-LD'!M75</f>
        <v>34.386969000000001</v>
      </c>
      <c r="AE77" s="167">
        <f>'Test-LD'!N75</f>
        <v>41.320517000000002</v>
      </c>
      <c r="AF77" s="167">
        <f>'Test-LD'!O75</f>
        <v>43.542375</v>
      </c>
      <c r="AG77" s="167">
        <f>(Summary!$C$69*AD77+Summary!$C$70*AE77+Summary!$C$71*AF77)/Summary!$C$72</f>
        <v>35.995864400000002</v>
      </c>
      <c r="AH77" s="167">
        <f>'Test-LD'!P75</f>
        <v>19.682455000000001</v>
      </c>
      <c r="AI77" s="167">
        <f>'Test-LD'!Q75</f>
        <v>19.006934999999999</v>
      </c>
      <c r="AJ77" s="167">
        <f>'Test-LD'!R75</f>
        <v>96.742846999999998</v>
      </c>
      <c r="AK77" s="167">
        <f>'Test-LD'!S75</f>
        <v>94.669255000000007</v>
      </c>
      <c r="AL77" s="167">
        <f>'Test-LD'!T75</f>
        <v>38.925711999999997</v>
      </c>
      <c r="AM77" s="167">
        <f>'Test-LD'!U75</f>
        <v>36.275329999999997</v>
      </c>
      <c r="AN77" s="167">
        <f>'Test-LD'!V75</f>
        <v>34.174447999999998</v>
      </c>
      <c r="AO77" s="167">
        <f>'Test-LD'!W75</f>
        <v>41.279099000000002</v>
      </c>
      <c r="AP77" s="167">
        <f>'Test-LD'!X75</f>
        <v>43.523071999999999</v>
      </c>
      <c r="AQ77" s="167">
        <f>10*LOG10(1/((Summary!$C$80/10^(AN77/10)+Summary!$C$81/10^(AO77/10)+Summary!$C$82/10^(AP77/10))/Summary!$C$83))</f>
        <v>35.610223168368975</v>
      </c>
      <c r="AR77" s="167">
        <f>'Test-LD'!Y75</f>
        <v>2.3616999999999999E-2</v>
      </c>
      <c r="AS77" s="167">
        <f>'Test-LD'!Z75</f>
        <v>188409.4</v>
      </c>
      <c r="AT77" s="295">
        <f>'Test-LD'!AA75</f>
        <v>4.5955000000000004</v>
      </c>
      <c r="AU77" s="357">
        <f>'Test-LD'!AB75</f>
        <v>4</v>
      </c>
      <c r="AV77" s="357">
        <f>'Test-LD'!AC75</f>
        <v>4</v>
      </c>
      <c r="AW77" s="395">
        <f t="shared" si="5"/>
        <v>52.335944444444443</v>
      </c>
      <c r="AX77" s="465">
        <f t="shared" si="6"/>
        <v>41.332353457353456</v>
      </c>
      <c r="AY77" s="298">
        <f t="shared" si="6"/>
        <v>2.1522573997751966</v>
      </c>
      <c r="AZ77" s="297">
        <f t="shared" si="6"/>
        <v>1</v>
      </c>
      <c r="BA77" s="345">
        <f t="shared" si="3"/>
        <v>1</v>
      </c>
      <c r="BB77" s="75"/>
      <c r="BC77" s="75"/>
      <c r="BD77" s="565"/>
      <c r="BE77" s="550"/>
      <c r="BF77" s="552"/>
      <c r="BG77" s="552"/>
      <c r="BH77" s="552"/>
      <c r="BI77" s="552"/>
      <c r="BJ77" s="552"/>
      <c r="BK77" s="553"/>
      <c r="BL77" s="552"/>
      <c r="BM77" s="553"/>
      <c r="BN77" s="552"/>
      <c r="BO77" s="546"/>
      <c r="BP77" s="541"/>
      <c r="BQ77" s="546"/>
      <c r="BR77" s="541"/>
      <c r="BS77" s="553"/>
      <c r="BT77" s="552"/>
      <c r="BU77" s="553"/>
      <c r="BV77" s="552"/>
      <c r="BW77" s="553"/>
      <c r="BX77" s="552"/>
      <c r="BY77" s="552"/>
      <c r="BZ77" s="541"/>
      <c r="CA77" s="541"/>
      <c r="CB77" s="552"/>
      <c r="CC77" s="550"/>
      <c r="CD77" s="541"/>
      <c r="CE77" s="546"/>
      <c r="CF77" s="541"/>
      <c r="CG77" s="546"/>
      <c r="CH77" s="541"/>
    </row>
    <row r="78" spans="1:86" ht="17" customHeight="1" x14ac:dyDescent="0.2">
      <c r="A78" s="538"/>
      <c r="B78" s="566"/>
      <c r="C78" s="485"/>
      <c r="D78" s="590"/>
      <c r="E78" s="558"/>
      <c r="F78" s="362">
        <v>160</v>
      </c>
      <c r="G78" s="420">
        <f>'Anchor-LD'!L76</f>
        <v>3979.4472999999998</v>
      </c>
      <c r="H78" s="295">
        <f>'Anchor-LD'!M76</f>
        <v>30.561630999999998</v>
      </c>
      <c r="I78" s="295">
        <f>'Anchor-LD'!N76</f>
        <v>39.361029000000002</v>
      </c>
      <c r="J78" s="295">
        <f>'Anchor-LD'!O76</f>
        <v>41.75582</v>
      </c>
      <c r="K78" s="295">
        <f>(Summary!$C$69*H78+Summary!$C$70*I78+Summary!$C$71*J78)/Summary!$C$72</f>
        <v>32.560989699999993</v>
      </c>
      <c r="L78" s="295">
        <f>'Anchor-LD'!P76</f>
        <v>14.967781</v>
      </c>
      <c r="M78" s="295">
        <f>'Anchor-LD'!Q76</f>
        <v>14.58343</v>
      </c>
      <c r="N78" s="295">
        <f>'Anchor-LD'!R76</f>
        <v>85.418619000000007</v>
      </c>
      <c r="O78" s="295">
        <f>'Anchor-LD'!S76</f>
        <v>82.849825999999993</v>
      </c>
      <c r="P78" s="295">
        <f>'Anchor-LD'!T76</f>
        <v>32.551518999999999</v>
      </c>
      <c r="Q78" s="295">
        <f>'Anchor-LD'!U76</f>
        <v>33.196834000000003</v>
      </c>
      <c r="R78" s="295">
        <f>'Anchor-LD'!V76</f>
        <v>30.404558000000002</v>
      </c>
      <c r="S78" s="295">
        <f>'Anchor-LD'!W76</f>
        <v>39.302084000000001</v>
      </c>
      <c r="T78" s="295">
        <f>'Anchor-LD'!X76</f>
        <v>41.732363999999997</v>
      </c>
      <c r="U78" s="295">
        <f>10*LOG10(1/((Summary!$C$80/10^(R78/10)+Summary!$C$81/10^(S78/10)+Summary!$C$82/10^(T78/10))/Summary!$C$83))</f>
        <v>31.950935128650325</v>
      </c>
      <c r="V78" s="295">
        <f>'Anchor-LD'!Y76</f>
        <v>7.8530000000000003E-2</v>
      </c>
      <c r="W78" s="295">
        <f>'Anchor-LD'!Z76</f>
        <v>2439.1</v>
      </c>
      <c r="X78" s="295">
        <f>'Anchor-LD'!AA76</f>
        <v>1.2781</v>
      </c>
      <c r="Y78" s="357">
        <f>'Anchor-LD'!AB76</f>
        <v>4</v>
      </c>
      <c r="Z78" s="357">
        <f>'Anchor-LD'!AC76</f>
        <v>4</v>
      </c>
      <c r="AA78" s="295">
        <f t="shared" si="4"/>
        <v>0.67752777777777773</v>
      </c>
      <c r="AB78" s="462"/>
      <c r="AC78" s="167">
        <f>'Test-LD'!L76</f>
        <v>3794.6909089999999</v>
      </c>
      <c r="AD78" s="167">
        <f>'Test-LD'!M76</f>
        <v>31.007985999999999</v>
      </c>
      <c r="AE78" s="167">
        <f>'Test-LD'!N76</f>
        <v>39.738936000000002</v>
      </c>
      <c r="AF78" s="167">
        <f>'Test-LD'!O76</f>
        <v>42.119284</v>
      </c>
      <c r="AG78" s="167">
        <f>(Summary!$C$69*AD78+Summary!$C$70*AE78+Summary!$C$71*AF78)/Summary!$C$72</f>
        <v>32.992210799999995</v>
      </c>
      <c r="AH78" s="167">
        <f>'Test-LD'!P76</f>
        <v>15.539975999999999</v>
      </c>
      <c r="AI78" s="167">
        <f>'Test-LD'!Q76</f>
        <v>15.122064999999999</v>
      </c>
      <c r="AJ78" s="167">
        <f>'Test-LD'!R76</f>
        <v>87.584602000000004</v>
      </c>
      <c r="AK78" s="167">
        <f>'Test-LD'!S76</f>
        <v>85.048367999999996</v>
      </c>
      <c r="AL78" s="167">
        <f>'Test-LD'!T76</f>
        <v>33.265953000000003</v>
      </c>
      <c r="AM78" s="167">
        <f>'Test-LD'!U76</f>
        <v>33.602288000000001</v>
      </c>
      <c r="AN78" s="167">
        <f>'Test-LD'!V76</f>
        <v>30.873082</v>
      </c>
      <c r="AO78" s="167">
        <f>'Test-LD'!W76</f>
        <v>39.694065999999999</v>
      </c>
      <c r="AP78" s="167">
        <f>'Test-LD'!X76</f>
        <v>42.101367000000003</v>
      </c>
      <c r="AQ78" s="167">
        <f>10*LOG10(1/((Summary!$C$80/10^(AN78/10)+Summary!$C$81/10^(AO78/10)+Summary!$C$82/10^(AP78/10))/Summary!$C$83))</f>
        <v>32.41532819512534</v>
      </c>
      <c r="AR78" s="167">
        <f>'Test-LD'!Y76</f>
        <v>6.3214000000000006E-2</v>
      </c>
      <c r="AS78" s="167">
        <f>'Test-LD'!Z76</f>
        <v>163707.29999999999</v>
      </c>
      <c r="AT78" s="295">
        <f>'Test-LD'!AA76</f>
        <v>2.8993000000000002</v>
      </c>
      <c r="AU78" s="357">
        <f>'Test-LD'!AB76</f>
        <v>4</v>
      </c>
      <c r="AV78" s="357">
        <f>'Test-LD'!AC76</f>
        <v>4</v>
      </c>
      <c r="AW78" s="395">
        <f t="shared" si="5"/>
        <v>45.474249999999998</v>
      </c>
      <c r="AX78" s="465">
        <f t="shared" si="6"/>
        <v>67.117912344717311</v>
      </c>
      <c r="AY78" s="298">
        <f t="shared" si="6"/>
        <v>2.268445348564275</v>
      </c>
      <c r="AZ78" s="297">
        <f t="shared" si="6"/>
        <v>1</v>
      </c>
      <c r="BA78" s="345">
        <f t="shared" si="3"/>
        <v>1</v>
      </c>
      <c r="BB78" s="75"/>
      <c r="BC78" s="75"/>
      <c r="BD78" s="573" t="s">
        <v>147</v>
      </c>
      <c r="BE78" s="549">
        <f t="array" ref="BE78">bdRateExtend($G77:$G80,H77:H80,$AC77:$AC80,AD77:AD80)</f>
        <v>-0.20913611211774308</v>
      </c>
      <c r="BF78" s="552"/>
      <c r="BG78" s="552"/>
      <c r="BH78" s="552"/>
      <c r="BI78" s="552"/>
      <c r="BJ78" s="552"/>
      <c r="BK78" s="551">
        <f t="array" ref="BK78">bdRateExtend($G77:$G80,L77:L80,$AC77:$AC80,AH77:AH80)</f>
        <v>-0.19385818746112249</v>
      </c>
      <c r="BL78" s="552"/>
      <c r="BM78" s="551">
        <f t="array" ref="BM78">bdRateExtend($G77:$G80,M77:M80,$AC77:$AC80,AI77:AI80)</f>
        <v>-0.19361507192277061</v>
      </c>
      <c r="BN78" s="552"/>
      <c r="BO78" s="545">
        <f t="array" ref="BO78">bdRateExtend($G77:$G80,N77:N80,$AC77:$AC80,AJ77:AJ80,"None", FALSE,1)</f>
        <v>-0.24073525026780129</v>
      </c>
      <c r="BP78" s="541"/>
      <c r="BQ78" s="545">
        <f t="array" ref="BQ78">bdRateExtend($G77:$G80,O77:O80,$AC77:$AC80,AK77:AK80,"None", FALSE,1)</f>
        <v>-0.2416394895281111</v>
      </c>
      <c r="BR78" s="541"/>
      <c r="BS78" s="551">
        <f t="array" ref="BS78">bdRateExtend($G77:$G80,P77:P80,$AC77:$AC80,AL77:AL80)</f>
        <v>-0.19810435746005817</v>
      </c>
      <c r="BT78" s="552"/>
      <c r="BU78" s="551">
        <f t="array" ref="BU78">bdRateExtend($G77:$G80,Q77:Q80,$AC77:$AC80,AM77:AM80)</f>
        <v>-0.22024756562588821</v>
      </c>
      <c r="BV78" s="552"/>
      <c r="BW78" s="551">
        <f t="array" ref="BW78">bdRateExtend($G77:$G80,R77:R80,$AC77:$AC80,AN77:AN80)</f>
        <v>-0.21806831067362908</v>
      </c>
      <c r="BX78" s="552"/>
      <c r="BY78" s="552"/>
      <c r="BZ78" s="541"/>
      <c r="CA78" s="541"/>
      <c r="CB78" s="552"/>
      <c r="CC78" s="560">
        <f t="array" ref="CC78">bdCAMBIExtend($G77:$G80,V77:V80,$AC77:$AC80,AR77:AR80)</f>
        <v>-1.5143538526141961E-2</v>
      </c>
      <c r="CD78" s="541"/>
      <c r="CE78" s="554">
        <f t="array" ref="CE78">testVMAFRange($G77:$G80,N77:N80,$AC77:$AC80,AJ77:AJ80)</f>
        <v>0</v>
      </c>
      <c r="CF78" s="541"/>
      <c r="CG78" s="554">
        <f t="array" ref="CG78">testVMAFRange($G77:$G80,O77:O80,$AC77:$AC80,AK77:AK80)</f>
        <v>0</v>
      </c>
      <c r="CH78" s="541"/>
    </row>
    <row r="79" spans="1:86" ht="17" customHeight="1" x14ac:dyDescent="0.2">
      <c r="A79" s="538"/>
      <c r="B79" s="566"/>
      <c r="C79" s="485"/>
      <c r="D79" s="590"/>
      <c r="E79" s="558"/>
      <c r="F79" s="362">
        <v>185</v>
      </c>
      <c r="G79" s="420">
        <f>'Anchor-LD'!L77</f>
        <v>1355.9273000000001</v>
      </c>
      <c r="H79" s="295">
        <f>'Anchor-LD'!M77</f>
        <v>28.068473999999998</v>
      </c>
      <c r="I79" s="295">
        <f>'Anchor-LD'!N77</f>
        <v>37.677292000000001</v>
      </c>
      <c r="J79" s="295">
        <f>'Anchor-LD'!O77</f>
        <v>39.985782</v>
      </c>
      <c r="K79" s="295">
        <f>(Summary!$C$69*H79+Summary!$C$70*I79+Summary!$C$71*J79)/Summary!$C$72</f>
        <v>30.2210866</v>
      </c>
      <c r="L79" s="295">
        <f>'Anchor-LD'!P77</f>
        <v>11.632228</v>
      </c>
      <c r="M79" s="295">
        <f>'Anchor-LD'!Q77</f>
        <v>11.541271</v>
      </c>
      <c r="N79" s="295">
        <f>'Anchor-LD'!R77</f>
        <v>72.088639000000001</v>
      </c>
      <c r="O79" s="295">
        <f>'Anchor-LD'!S77</f>
        <v>69.333235999999999</v>
      </c>
      <c r="P79" s="295">
        <f>'Anchor-LD'!T77</f>
        <v>28.283099</v>
      </c>
      <c r="Q79" s="295">
        <f>'Anchor-LD'!U77</f>
        <v>30.922487</v>
      </c>
      <c r="R79" s="295">
        <f>'Anchor-LD'!V77</f>
        <v>27.978698999999999</v>
      </c>
      <c r="S79" s="295">
        <f>'Anchor-LD'!W77</f>
        <v>37.634431999999997</v>
      </c>
      <c r="T79" s="295">
        <f>'Anchor-LD'!X77</f>
        <v>39.970357</v>
      </c>
      <c r="U79" s="295">
        <f>10*LOG10(1/((Summary!$C$80/10^(R79/10)+Summary!$C$81/10^(S79/10)+Summary!$C$82/10^(T79/10))/Summary!$C$83))</f>
        <v>29.557323645601059</v>
      </c>
      <c r="V79" s="295">
        <f>'Anchor-LD'!Y77</f>
        <v>9.1979000000000005E-2</v>
      </c>
      <c r="W79" s="295">
        <f>'Anchor-LD'!Z77</f>
        <v>1094.5</v>
      </c>
      <c r="X79" s="295">
        <f>'Anchor-LD'!AA77</f>
        <v>0.85229999999999995</v>
      </c>
      <c r="Y79" s="357">
        <f>'Anchor-LD'!AB77</f>
        <v>3</v>
      </c>
      <c r="Z79" s="357">
        <f>'Anchor-LD'!AC77</f>
        <v>4</v>
      </c>
      <c r="AA79" s="295">
        <f t="shared" si="4"/>
        <v>0.30402777777777779</v>
      </c>
      <c r="AB79" s="462"/>
      <c r="AC79" s="167">
        <f>'Test-LD'!L77</f>
        <v>1245.352727</v>
      </c>
      <c r="AD79" s="167">
        <f>'Test-LD'!M77</f>
        <v>28.440448</v>
      </c>
      <c r="AE79" s="167">
        <f>'Test-LD'!N77</f>
        <v>38.021151000000003</v>
      </c>
      <c r="AF79" s="167">
        <f>'Test-LD'!O77</f>
        <v>40.433880000000002</v>
      </c>
      <c r="AG79" s="167">
        <f>(Summary!$C$69*AD79+Summary!$C$70*AE79+Summary!$C$71*AF79)/Summary!$C$72</f>
        <v>30.5978615</v>
      </c>
      <c r="AH79" s="167">
        <f>'Test-LD'!P77</f>
        <v>12.036858000000001</v>
      </c>
      <c r="AI79" s="167">
        <f>'Test-LD'!Q77</f>
        <v>11.890825</v>
      </c>
      <c r="AJ79" s="167">
        <f>'Test-LD'!R77</f>
        <v>74.791742999999997</v>
      </c>
      <c r="AK79" s="167">
        <f>'Test-LD'!S77</f>
        <v>72.079165000000003</v>
      </c>
      <c r="AL79" s="167">
        <f>'Test-LD'!T77</f>
        <v>28.842654</v>
      </c>
      <c r="AM79" s="167">
        <f>'Test-LD'!U77</f>
        <v>31.293469999999999</v>
      </c>
      <c r="AN79" s="167">
        <f>'Test-LD'!V77</f>
        <v>28.359525000000001</v>
      </c>
      <c r="AO79" s="167">
        <f>'Test-LD'!W77</f>
        <v>37.984484999999999</v>
      </c>
      <c r="AP79" s="167">
        <f>'Test-LD'!X77</f>
        <v>40.419221999999998</v>
      </c>
      <c r="AQ79" s="167">
        <f>10*LOG10(1/((Summary!$C$80/10^(AN79/10)+Summary!$C$81/10^(AO79/10)+Summary!$C$82/10^(AP79/10))/Summary!$C$83))</f>
        <v>29.938371326127296</v>
      </c>
      <c r="AR79" s="167">
        <f>'Test-LD'!Y77</f>
        <v>8.3240999999999996E-2</v>
      </c>
      <c r="AS79" s="167">
        <f>'Test-LD'!Z77</f>
        <v>65166.2</v>
      </c>
      <c r="AT79" s="295">
        <f>'Test-LD'!AA77</f>
        <v>2.2513000000000001</v>
      </c>
      <c r="AU79" s="357">
        <f>'Test-LD'!AB77</f>
        <v>3</v>
      </c>
      <c r="AV79" s="357">
        <f>'Test-LD'!AC77</f>
        <v>4</v>
      </c>
      <c r="AW79" s="395">
        <f t="shared" si="5"/>
        <v>18.101722222222222</v>
      </c>
      <c r="AX79" s="465">
        <f t="shared" si="6"/>
        <v>59.539698492462307</v>
      </c>
      <c r="AY79" s="298">
        <f t="shared" si="6"/>
        <v>2.6414408072275024</v>
      </c>
      <c r="AZ79" s="297">
        <f t="shared" si="6"/>
        <v>1</v>
      </c>
      <c r="BA79" s="345">
        <f t="shared" si="3"/>
        <v>1</v>
      </c>
      <c r="BB79" s="75"/>
      <c r="BC79" s="75"/>
      <c r="BD79" s="565"/>
      <c r="BE79" s="550"/>
      <c r="BF79" s="552"/>
      <c r="BG79" s="552"/>
      <c r="BH79" s="552"/>
      <c r="BI79" s="552"/>
      <c r="BJ79" s="552"/>
      <c r="BK79" s="553"/>
      <c r="BL79" s="552"/>
      <c r="BM79" s="553"/>
      <c r="BN79" s="552"/>
      <c r="BO79" s="546"/>
      <c r="BP79" s="541"/>
      <c r="BQ79" s="546"/>
      <c r="BR79" s="541"/>
      <c r="BS79" s="553"/>
      <c r="BT79" s="552"/>
      <c r="BU79" s="553"/>
      <c r="BV79" s="552"/>
      <c r="BW79" s="553"/>
      <c r="BX79" s="552"/>
      <c r="BY79" s="552"/>
      <c r="BZ79" s="541"/>
      <c r="CA79" s="541"/>
      <c r="CB79" s="552"/>
      <c r="CC79" s="550"/>
      <c r="CD79" s="541"/>
      <c r="CE79" s="546"/>
      <c r="CF79" s="541"/>
      <c r="CG79" s="546"/>
      <c r="CH79" s="541"/>
    </row>
    <row r="80" spans="1:86" ht="17" customHeight="1" thickBot="1" x14ac:dyDescent="0.25">
      <c r="A80" s="538"/>
      <c r="B80" s="566"/>
      <c r="C80" s="485"/>
      <c r="D80" s="590"/>
      <c r="E80" s="558"/>
      <c r="F80" s="362">
        <v>210</v>
      </c>
      <c r="G80" s="420">
        <f>'Anchor-LD'!L78</f>
        <v>420.42180000000002</v>
      </c>
      <c r="H80" s="295">
        <f>'Anchor-LD'!M78</f>
        <v>25.802441000000002</v>
      </c>
      <c r="I80" s="295">
        <f>'Anchor-LD'!N78</f>
        <v>35.63935</v>
      </c>
      <c r="J80" s="295">
        <f>'Anchor-LD'!O78</f>
        <v>38.060918999999998</v>
      </c>
      <c r="K80" s="295">
        <f>(Summary!$C$69*H80+Summary!$C$70*I80+Summary!$C$71*J80)/Summary!$C$72</f>
        <v>28.011979700000001</v>
      </c>
      <c r="L80" s="295">
        <f>'Anchor-LD'!P78</f>
        <v>8.4862880000000001</v>
      </c>
      <c r="M80" s="295">
        <f>'Anchor-LD'!Q78</f>
        <v>8.7426890000000004</v>
      </c>
      <c r="N80" s="295">
        <f>'Anchor-LD'!R78</f>
        <v>55.168627999999998</v>
      </c>
      <c r="O80" s="295">
        <f>'Anchor-LD'!S78</f>
        <v>52.556570000000001</v>
      </c>
      <c r="P80" s="295">
        <f>'Anchor-LD'!T78</f>
        <v>24.513286000000001</v>
      </c>
      <c r="Q80" s="295">
        <f>'Anchor-LD'!U78</f>
        <v>28.723610999999998</v>
      </c>
      <c r="R80" s="295">
        <f>'Anchor-LD'!V78</f>
        <v>25.755582</v>
      </c>
      <c r="S80" s="295">
        <f>'Anchor-LD'!W78</f>
        <v>35.618910999999997</v>
      </c>
      <c r="T80" s="295">
        <f>'Anchor-LD'!X78</f>
        <v>38.050139000000001</v>
      </c>
      <c r="U80" s="295">
        <f>10*LOG10(1/((Summary!$C$80/10^(R80/10)+Summary!$C$81/10^(S80/10)+Summary!$C$82/10^(T80/10))/Summary!$C$83))</f>
        <v>27.343911781934985</v>
      </c>
      <c r="V80" s="295">
        <f>'Anchor-LD'!Y78</f>
        <v>0.117271</v>
      </c>
      <c r="W80" s="295">
        <f>'Anchor-LD'!Z78</f>
        <v>651</v>
      </c>
      <c r="X80" s="295">
        <f>'Anchor-LD'!AA78</f>
        <v>0.5333</v>
      </c>
      <c r="Y80" s="357">
        <f>'Anchor-LD'!AB78</f>
        <v>3</v>
      </c>
      <c r="Z80" s="357">
        <f>'Anchor-LD'!AC78</f>
        <v>4</v>
      </c>
      <c r="AA80" s="295">
        <f t="shared" si="4"/>
        <v>0.18083333333333335</v>
      </c>
      <c r="AB80" s="462"/>
      <c r="AC80" s="167">
        <f>'Test-LD'!L78</f>
        <v>388.49454500000002</v>
      </c>
      <c r="AD80" s="167">
        <f>'Test-LD'!M78</f>
        <v>26.257560000000002</v>
      </c>
      <c r="AE80" s="167">
        <f>'Test-LD'!N78</f>
        <v>36.082161999999997</v>
      </c>
      <c r="AF80" s="167">
        <f>'Test-LD'!O78</f>
        <v>38.554428000000001</v>
      </c>
      <c r="AG80" s="167">
        <f>(Summary!$C$69*AD80+Summary!$C$70*AE80+Summary!$C$71*AF80)/Summary!$C$72</f>
        <v>28.469707000000007</v>
      </c>
      <c r="AH80" s="167">
        <f>'Test-LD'!P78</f>
        <v>8.8672489999999993</v>
      </c>
      <c r="AI80" s="167">
        <f>'Test-LD'!Q78</f>
        <v>9.0723179999999992</v>
      </c>
      <c r="AJ80" s="167">
        <f>'Test-LD'!R78</f>
        <v>58.943342999999999</v>
      </c>
      <c r="AK80" s="167">
        <f>'Test-LD'!S78</f>
        <v>56.292295000000003</v>
      </c>
      <c r="AL80" s="167">
        <f>'Test-LD'!T78</f>
        <v>25.155457999999999</v>
      </c>
      <c r="AM80" s="167">
        <f>'Test-LD'!U78</f>
        <v>29.166269</v>
      </c>
      <c r="AN80" s="167">
        <f>'Test-LD'!V78</f>
        <v>26.214337</v>
      </c>
      <c r="AO80" s="167">
        <f>'Test-LD'!W78</f>
        <v>36.060735999999999</v>
      </c>
      <c r="AP80" s="167">
        <f>'Test-LD'!X78</f>
        <v>38.543346</v>
      </c>
      <c r="AQ80" s="167">
        <f>10*LOG10(1/((Summary!$C$80/10^(AN80/10)+Summary!$C$81/10^(AO80/10)+Summary!$C$82/10^(AP80/10))/Summary!$C$83))</f>
        <v>27.802732291204258</v>
      </c>
      <c r="AR80" s="167">
        <f>'Test-LD'!Y78</f>
        <v>0.101632</v>
      </c>
      <c r="AS80" s="167">
        <f>'Test-LD'!Z78</f>
        <v>22434.9</v>
      </c>
      <c r="AT80" s="295">
        <f>'Test-LD'!AA78</f>
        <v>1.3657999999999999</v>
      </c>
      <c r="AU80" s="357">
        <f>'Test-LD'!AB78</f>
        <v>3</v>
      </c>
      <c r="AV80" s="357">
        <f>'Test-LD'!AC78</f>
        <v>4</v>
      </c>
      <c r="AW80" s="395">
        <f t="shared" si="5"/>
        <v>6.2319166666666668</v>
      </c>
      <c r="AX80" s="465">
        <f t="shared" si="6"/>
        <v>34.462211981566824</v>
      </c>
      <c r="AY80" s="298">
        <f t="shared" si="6"/>
        <v>2.5610350646915432</v>
      </c>
      <c r="AZ80" s="297">
        <f t="shared" si="6"/>
        <v>1</v>
      </c>
      <c r="BA80" s="345">
        <f t="shared" si="3"/>
        <v>1</v>
      </c>
      <c r="BB80" s="75"/>
      <c r="BC80" s="75"/>
      <c r="BD80" s="574" t="s">
        <v>46</v>
      </c>
      <c r="BE80" s="549">
        <f t="array" ref="BE80">bdRateExtend($G78:$G81,H78:H81,$AC78:$AC81,AD78:AD81)</f>
        <v>-0.25260585327065033</v>
      </c>
      <c r="BF80" s="552"/>
      <c r="BG80" s="552"/>
      <c r="BH80" s="552"/>
      <c r="BI80" s="552"/>
      <c r="BJ80" s="552"/>
      <c r="BK80" s="551">
        <f t="array" ref="BK80">bdRateExtend($G78:$G81,L78:L81,$AC78:$AC81,AH78:AH81)</f>
        <v>-0.20446717294237737</v>
      </c>
      <c r="BL80" s="552"/>
      <c r="BM80" s="551">
        <f t="array" ref="BM80">bdRateExtend($G78:$G81,M78:M81,$AC78:$AC81,AI78:AI81)</f>
        <v>-0.20116891854386432</v>
      </c>
      <c r="BN80" s="552"/>
      <c r="BO80" s="545">
        <f t="array" ref="BO80">bdRateExtend($G78:$G81,N78:N81,$AC78:$AC81,AJ78:AJ81,"None", FALSE,1)</f>
        <v>-0.27445964892003216</v>
      </c>
      <c r="BP80" s="541"/>
      <c r="BQ80" s="545">
        <f t="array" ref="BQ80">bdRateExtend($G78:$G81,O78:O81,$AC78:$AC81,AK78:AK81,"None", FALSE,1)</f>
        <v>-0.27269504378862675</v>
      </c>
      <c r="BR80" s="541"/>
      <c r="BS80" s="551">
        <f t="array" ref="BS80">bdRateExtend($G78:$G81,P78:P81,$AC78:$AC81,AL78:AL81)</f>
        <v>-0.23314085900411241</v>
      </c>
      <c r="BT80" s="552"/>
      <c r="BU80" s="551">
        <f t="array" ref="BU80">bdRateExtend($G78:$G81,Q78:Q81,$AC78:$AC81,AM78:AM81)</f>
        <v>-0.25804628713282529</v>
      </c>
      <c r="BV80" s="552"/>
      <c r="BW80" s="551">
        <f t="array" ref="BW80">bdRateExtend($G78:$G81,R78:R81,$AC78:$AC81,AN78:AN81)</f>
        <v>-0.25836863701018375</v>
      </c>
      <c r="BX80" s="552"/>
      <c r="BY80" s="552"/>
      <c r="BZ80" s="541"/>
      <c r="CA80" s="541"/>
      <c r="CB80" s="552"/>
      <c r="CC80" s="560">
        <f t="array" ref="CC80">bdCAMBIExtend($G78:$G81,V78:V81,$AC78:$AC81,AR78:AR81)</f>
        <v>-1.3616159764237124E-2</v>
      </c>
      <c r="CD80" s="541"/>
      <c r="CE80" s="554">
        <f t="array" ref="CE80">testVMAFRange($G78:$G81,N78:N81,$AC78:$AC81,AJ78:AJ81)</f>
        <v>0</v>
      </c>
      <c r="CF80" s="541"/>
      <c r="CG80" s="554">
        <f t="array" ref="CG80">testVMAFRange($G78:$G81,O78:O81,$AC78:$AC81,AK78:AK81)</f>
        <v>0</v>
      </c>
      <c r="CH80" s="541"/>
    </row>
    <row r="81" spans="1:86" ht="17" customHeight="1" thickBot="1" x14ac:dyDescent="0.25">
      <c r="A81" s="538"/>
      <c r="B81" s="596"/>
      <c r="C81" s="486"/>
      <c r="D81" s="591"/>
      <c r="E81" s="559"/>
      <c r="F81" s="363">
        <v>235</v>
      </c>
      <c r="G81" s="420">
        <f>'Anchor-LD'!L79</f>
        <v>139.37450000000001</v>
      </c>
      <c r="H81" s="295">
        <f>'Anchor-LD'!M79</f>
        <v>23.751501999999999</v>
      </c>
      <c r="I81" s="295">
        <f>'Anchor-LD'!N79</f>
        <v>33.500788999999997</v>
      </c>
      <c r="J81" s="295">
        <f>'Anchor-LD'!O79</f>
        <v>35.907347000000001</v>
      </c>
      <c r="K81" s="295">
        <f>(Summary!$C$69*H81+Summary!$C$70*I81+Summary!$C$71*J81)/Summary!$C$72</f>
        <v>25.942015199999997</v>
      </c>
      <c r="L81" s="295">
        <f>'Anchor-LD'!P79</f>
        <v>5.830152</v>
      </c>
      <c r="M81" s="295">
        <f>'Anchor-LD'!Q79</f>
        <v>6.3275490000000003</v>
      </c>
      <c r="N81" s="295">
        <f>'Anchor-LD'!R79</f>
        <v>37.883206999999999</v>
      </c>
      <c r="O81" s="295">
        <f>'Anchor-LD'!S79</f>
        <v>35.841419999999999</v>
      </c>
      <c r="P81" s="295">
        <f>'Anchor-LD'!T79</f>
        <v>21.35904</v>
      </c>
      <c r="Q81" s="295">
        <f>'Anchor-LD'!U79</f>
        <v>26.652419999999999</v>
      </c>
      <c r="R81" s="295">
        <f>'Anchor-LD'!V79</f>
        <v>23.721288000000001</v>
      </c>
      <c r="S81" s="295">
        <f>'Anchor-LD'!W79</f>
        <v>33.493524999999998</v>
      </c>
      <c r="T81" s="295">
        <f>'Anchor-LD'!X79</f>
        <v>35.900345000000002</v>
      </c>
      <c r="U81" s="295">
        <f>10*LOG10(1/((Summary!$C$80/10^(R81/10)+Summary!$C$81/10^(S81/10)+Summary!$C$82/10^(T81/10))/Summary!$C$83))</f>
        <v>25.305679126091004</v>
      </c>
      <c r="V81" s="295">
        <f>'Anchor-LD'!Y79</f>
        <v>0.12787599999999999</v>
      </c>
      <c r="W81" s="295">
        <f>'Anchor-LD'!Z79</f>
        <v>230</v>
      </c>
      <c r="X81" s="295">
        <f>'Anchor-LD'!AA79</f>
        <v>0.33679999999999999</v>
      </c>
      <c r="Y81" s="357">
        <f>'Anchor-LD'!AB79</f>
        <v>2</v>
      </c>
      <c r="Z81" s="357">
        <f>'Anchor-LD'!AC79</f>
        <v>4</v>
      </c>
      <c r="AA81" s="295">
        <f t="shared" si="4"/>
        <v>6.3888888888888884E-2</v>
      </c>
      <c r="AB81" s="462"/>
      <c r="AC81" s="167">
        <f>'Test-LD'!L79</f>
        <v>123.84</v>
      </c>
      <c r="AD81" s="167">
        <f>'Test-LD'!M79</f>
        <v>24.213016</v>
      </c>
      <c r="AE81" s="167">
        <f>'Test-LD'!N79</f>
        <v>34.003450999999998</v>
      </c>
      <c r="AF81" s="167">
        <f>'Test-LD'!O79</f>
        <v>36.568905000000001</v>
      </c>
      <c r="AG81" s="167">
        <f>(Summary!$C$69*AD81+Summary!$C$70*AE81+Summary!$C$71*AF81)/Summary!$C$72</f>
        <v>26.427648399999999</v>
      </c>
      <c r="AH81" s="167">
        <f>'Test-LD'!P79</f>
        <v>6.1470669999999998</v>
      </c>
      <c r="AI81" s="167">
        <f>'Test-LD'!Q79</f>
        <v>6.6150380000000002</v>
      </c>
      <c r="AJ81" s="167">
        <f>'Test-LD'!R79</f>
        <v>42.437238000000001</v>
      </c>
      <c r="AK81" s="167">
        <f>'Test-LD'!S79</f>
        <v>39.813889000000003</v>
      </c>
      <c r="AL81" s="167">
        <f>'Test-LD'!T79</f>
        <v>21.971084999999999</v>
      </c>
      <c r="AM81" s="167">
        <f>'Test-LD'!U79</f>
        <v>27.154308</v>
      </c>
      <c r="AN81" s="167">
        <f>'Test-LD'!V79</f>
        <v>24.185390999999999</v>
      </c>
      <c r="AO81" s="167">
        <f>'Test-LD'!W79</f>
        <v>33.992494999999998</v>
      </c>
      <c r="AP81" s="167">
        <f>'Test-LD'!X79</f>
        <v>36.561982999999998</v>
      </c>
      <c r="AQ81" s="167">
        <f>10*LOG10(1/((Summary!$C$80/10^(AN81/10)+Summary!$C$81/10^(AO81/10)+Summary!$C$82/10^(AP81/10))/Summary!$C$83))</f>
        <v>25.773468821177797</v>
      </c>
      <c r="AR81" s="167">
        <f>'Test-LD'!Y79</f>
        <v>0.117835</v>
      </c>
      <c r="AS81" s="167">
        <f>'Test-LD'!Z79</f>
        <v>6849.3</v>
      </c>
      <c r="AT81" s="295">
        <f>'Test-LD'!AA79</f>
        <v>1.3854</v>
      </c>
      <c r="AU81" s="357">
        <f>'Test-LD'!AB79</f>
        <v>2</v>
      </c>
      <c r="AV81" s="357">
        <f>'Test-LD'!AC79</f>
        <v>4</v>
      </c>
      <c r="AW81" s="395">
        <f t="shared" si="5"/>
        <v>1.9025833333333333</v>
      </c>
      <c r="AX81" s="466">
        <f t="shared" si="6"/>
        <v>29.779565217391305</v>
      </c>
      <c r="AY81" s="303">
        <f t="shared" si="6"/>
        <v>4.1134204275534438</v>
      </c>
      <c r="AZ81" s="297">
        <f t="shared" si="6"/>
        <v>1</v>
      </c>
      <c r="BA81" s="345">
        <f t="shared" si="3"/>
        <v>1</v>
      </c>
      <c r="BB81" s="75"/>
      <c r="BC81" s="75"/>
      <c r="BD81" s="570"/>
      <c r="BE81" s="550"/>
      <c r="BF81" s="553"/>
      <c r="BG81" s="553"/>
      <c r="BH81" s="553"/>
      <c r="BI81" s="553"/>
      <c r="BJ81" s="553"/>
      <c r="BK81" s="553"/>
      <c r="BL81" s="553"/>
      <c r="BM81" s="553"/>
      <c r="BN81" s="553"/>
      <c r="BO81" s="546"/>
      <c r="BP81" s="544"/>
      <c r="BQ81" s="546"/>
      <c r="BR81" s="544"/>
      <c r="BS81" s="553"/>
      <c r="BT81" s="553"/>
      <c r="BU81" s="553"/>
      <c r="BV81" s="553"/>
      <c r="BW81" s="553"/>
      <c r="BX81" s="553"/>
      <c r="BY81" s="553"/>
      <c r="BZ81" s="544"/>
      <c r="CA81" s="544"/>
      <c r="CB81" s="553"/>
      <c r="CC81" s="550"/>
      <c r="CD81" s="541"/>
      <c r="CE81" s="546"/>
      <c r="CF81" s="544"/>
      <c r="CG81" s="546"/>
      <c r="CH81" s="544"/>
    </row>
    <row r="82" spans="1:86" ht="17" customHeight="1" thickBot="1" x14ac:dyDescent="0.25">
      <c r="A82" s="538"/>
      <c r="B82" s="595" t="s">
        <v>151</v>
      </c>
      <c r="C82" s="586" t="s">
        <v>235</v>
      </c>
      <c r="D82" s="589">
        <v>29.97</v>
      </c>
      <c r="E82" s="557">
        <v>10</v>
      </c>
      <c r="F82" s="362">
        <v>110</v>
      </c>
      <c r="G82" s="419">
        <f>'Anchor-LD'!L80</f>
        <v>1421.7056</v>
      </c>
      <c r="H82" s="385">
        <f>'Anchor-LD'!M80</f>
        <v>46.132961000000002</v>
      </c>
      <c r="I82" s="385">
        <f>'Anchor-LD'!N80</f>
        <v>48.492842000000003</v>
      </c>
      <c r="J82" s="385">
        <f>'Anchor-LD'!O80</f>
        <v>46.941090000000003</v>
      </c>
      <c r="K82" s="385">
        <f>(Summary!$C$69*H82+Summary!$C$70*I82+Summary!$C$71*J82)/Summary!$C$72</f>
        <v>46.449762</v>
      </c>
      <c r="L82" s="385">
        <f>'Anchor-LD'!P80</f>
        <v>28.087053999999998</v>
      </c>
      <c r="M82" s="385">
        <f>'Anchor-LD'!Q80</f>
        <v>27.767620999999998</v>
      </c>
      <c r="N82" s="385">
        <f>'Anchor-LD'!R80</f>
        <v>99.899094000000005</v>
      </c>
      <c r="O82" s="385">
        <f>'Anchor-LD'!S80</f>
        <v>99.618706000000003</v>
      </c>
      <c r="P82" s="385">
        <f>'Anchor-LD'!T80</f>
        <v>48.880668999999997</v>
      </c>
      <c r="Q82" s="385">
        <f>'Anchor-LD'!U80</f>
        <v>49.748387000000001</v>
      </c>
      <c r="R82" s="385">
        <f>'Anchor-LD'!V80</f>
        <v>45.873154999999997</v>
      </c>
      <c r="S82" s="385">
        <f>'Anchor-LD'!W80</f>
        <v>48.416339999999998</v>
      </c>
      <c r="T82" s="385">
        <f>'Anchor-LD'!X80</f>
        <v>46.886862000000001</v>
      </c>
      <c r="U82" s="385">
        <f>10*LOG10(1/((Summary!$C$80/10^(R82/10)+Summary!$C$81/10^(S82/10)+Summary!$C$82/10^(T82/10))/Summary!$C$83))</f>
        <v>46.372264323765997</v>
      </c>
      <c r="V82" s="385">
        <f>'Anchor-LD'!Y80</f>
        <v>2.9500000000000001E-4</v>
      </c>
      <c r="W82" s="385">
        <f>'Anchor-LD'!Z80</f>
        <v>1666.2</v>
      </c>
      <c r="X82" s="385">
        <f>'Anchor-LD'!AA80</f>
        <v>0.85860000000000003</v>
      </c>
      <c r="Y82" s="360">
        <f>'Anchor-LD'!AB80</f>
        <v>3</v>
      </c>
      <c r="Z82" s="360">
        <f>'Anchor-LD'!AC80</f>
        <v>4</v>
      </c>
      <c r="AA82" s="385">
        <f t="shared" si="4"/>
        <v>0.46283333333333332</v>
      </c>
      <c r="AB82" s="462"/>
      <c r="AC82" s="384">
        <f>'Test-LD'!L80</f>
        <v>1277.602398</v>
      </c>
      <c r="AD82" s="384">
        <f>'Test-LD'!M80</f>
        <v>46.619033000000002</v>
      </c>
      <c r="AE82" s="384">
        <f>'Test-LD'!N80</f>
        <v>48.720807000000001</v>
      </c>
      <c r="AF82" s="384">
        <f>'Test-LD'!O80</f>
        <v>47.153891000000002</v>
      </c>
      <c r="AG82" s="384">
        <f>(Summary!$C$69*AD82+Summary!$C$70*AE82+Summary!$C$71*AF82)/Summary!$C$72</f>
        <v>46.882696199999998</v>
      </c>
      <c r="AH82" s="384">
        <f>'Test-LD'!P80</f>
        <v>28.44699</v>
      </c>
      <c r="AI82" s="384">
        <f>'Test-LD'!Q80</f>
        <v>28.084531999999999</v>
      </c>
      <c r="AJ82" s="384">
        <f>'Test-LD'!R80</f>
        <v>99.900696999999994</v>
      </c>
      <c r="AK82" s="384">
        <f>'Test-LD'!S80</f>
        <v>99.727171999999996</v>
      </c>
      <c r="AL82" s="384">
        <f>'Test-LD'!T80</f>
        <v>49.379730000000002</v>
      </c>
      <c r="AM82" s="384">
        <f>'Test-LD'!U80</f>
        <v>50.074995000000001</v>
      </c>
      <c r="AN82" s="384">
        <f>'Test-LD'!V80</f>
        <v>46.397607999999998</v>
      </c>
      <c r="AO82" s="384">
        <f>'Test-LD'!W80</f>
        <v>48.649194999999999</v>
      </c>
      <c r="AP82" s="384">
        <f>'Test-LD'!X80</f>
        <v>47.104705000000003</v>
      </c>
      <c r="AQ82" s="384">
        <f>10*LOG10(1/((Summary!$C$80/10^(AN82/10)+Summary!$C$81/10^(AO82/10)+Summary!$C$82/10^(AP82/10))/Summary!$C$83))</f>
        <v>46.818987881802386</v>
      </c>
      <c r="AR82" s="384">
        <f>'Test-LD'!Y80</f>
        <v>1.55E-4</v>
      </c>
      <c r="AS82" s="384">
        <f>'Test-LD'!Z80</f>
        <v>96183.9</v>
      </c>
      <c r="AT82" s="385">
        <f>'Test-LD'!AA80</f>
        <v>2.3279999999999998</v>
      </c>
      <c r="AU82" s="360">
        <f>'Test-LD'!AB80</f>
        <v>3</v>
      </c>
      <c r="AV82" s="360">
        <f>'Test-LD'!AC80</f>
        <v>4</v>
      </c>
      <c r="AW82" s="398">
        <f t="shared" si="5"/>
        <v>26.717749999999999</v>
      </c>
      <c r="AX82" s="464">
        <f t="shared" si="6"/>
        <v>57.726503420957862</v>
      </c>
      <c r="AY82" s="293">
        <f t="shared" si="6"/>
        <v>2.7113906359189377</v>
      </c>
      <c r="AZ82" s="292">
        <f t="shared" si="6"/>
        <v>1</v>
      </c>
      <c r="BA82" s="344">
        <f t="shared" si="3"/>
        <v>1</v>
      </c>
      <c r="BB82" s="75"/>
      <c r="BC82" s="75"/>
      <c r="BD82" s="572" t="s">
        <v>39</v>
      </c>
      <c r="BE82" s="549">
        <f t="array" ref="BE82">bdRateExtend($G82:$G85,H82:H85,$AC82:$AC85,AD82:AD85)</f>
        <v>-0.20561765391224196</v>
      </c>
      <c r="BF82" s="551">
        <f t="array" ref="BF82">bdRateExtend($G82:$G87,H82:H87,$AC82:$AC87,AD82:AD87)</f>
        <v>-0.21230486535162074</v>
      </c>
      <c r="BG82" s="551">
        <f t="array" ref="BG82">bdRateExtend($G82:$G87,I82:I87,$AC82:$AC87,AE82:AE87)</f>
        <v>-0.23208284033383886</v>
      </c>
      <c r="BH82" s="551">
        <f t="array" ref="BH82">bdRateExtend($G82:$G87,J82:J87,$AC82:$AC87,AF82:AF87)</f>
        <v>-0.26868346163411772</v>
      </c>
      <c r="BI82" s="551">
        <f t="array" ref="BI82">bdRateExtend($G82:$G87,K82:K87,$AC82:$AC87,AG82:AG87)</f>
        <v>-0.21742945813247794</v>
      </c>
      <c r="BJ82" s="575">
        <f>(Summary!$C$94*BF82+Summary!$C$95*BG82+Summary!$C$96*BH82)/Summary!$C$97</f>
        <v>-0.21535112820220934</v>
      </c>
      <c r="BK82" s="551">
        <f t="array" ref="BK82">bdRateExtend($G82:$G85,L82:L85,$AC82:$AC85,AH82:AH85)</f>
        <v>-0.19012903356727828</v>
      </c>
      <c r="BL82" s="551">
        <f t="array" ref="BL82">bdRateExtend($G82:$G87,L82:L87,$AC82:$AC87,AH82:AH87)</f>
        <v>-0.1910045749117647</v>
      </c>
      <c r="BM82" s="551">
        <f t="array" ref="BM82">bdRateExtend($G82:$G85,M82:M85,$AC82:$AC85,AI82:AI85)</f>
        <v>-0.18786821302623702</v>
      </c>
      <c r="BN82" s="551">
        <f t="array" ref="BN82">bdRateExtend($G82:$G87,M82:M87,$AC82:$AC87,AI82:AI87)</f>
        <v>-0.19147451173174279</v>
      </c>
      <c r="BO82" s="548">
        <f t="array" ref="BO82">bdRateExtend($G82:$G85,N82:N85,$AC82:$AC85,AJ82:AJ85,"None", FALSE,1)</f>
        <v>-8.6714252635226363E-2</v>
      </c>
      <c r="BP82" s="585">
        <f t="array" ref="BP82">bdRateExtend($G82:$G87,N82:N87,$AC82:$AC87,AJ82:AJ87,"None", FALSE,1)</f>
        <v>-0.19514734593762806</v>
      </c>
      <c r="BQ82" s="548">
        <f t="array" ref="BQ82">bdRateExtend($G82:$G85,O82:O85,$AC82:$AC85,AK82:AK85,"None", FALSE,1)</f>
        <v>-0.16892075373086046</v>
      </c>
      <c r="BR82" s="585">
        <f t="array" ref="BR82">bdRateExtend($G82:$G87,O82:O87,$AC82:$AC87,AK82:AK87,"None", FALSE,1)</f>
        <v>-0.20403766531433798</v>
      </c>
      <c r="BS82" s="551">
        <f t="array" ref="BS82">bdRateExtend($G82:$G85,P82:P85,$AC82:$AC85,AL82:AL85)</f>
        <v>-0.19834146896703997</v>
      </c>
      <c r="BT82" s="551">
        <f t="array" ref="BT82">bdRateExtend($G82:$G87,P82:P87,$AC82:$AC87,AL82:AL87)</f>
        <v>-0.19790424156899189</v>
      </c>
      <c r="BU82" s="551">
        <f t="array" ref="BU82">bdRateExtend($G82:$G85,Q82:Q85,$AC82:$AC85,AM82:AM85)</f>
        <v>-0.21780125548921403</v>
      </c>
      <c r="BV82" s="551">
        <f t="array" ref="BV82">bdRateExtend($G82:$G87,Q82:Q87,$AC82:$AC87,AM82:AM87)</f>
        <v>-0.22111242200272618</v>
      </c>
      <c r="BW82" s="551">
        <f t="array" ref="BW82">bdRateExtend($G82:$G85,R82:R85,$AC82:$AC85,AN82:AN85)</f>
        <v>-0.20979807039426812</v>
      </c>
      <c r="BX82" s="551">
        <f t="array" ref="BX82">bdRateExtend($G82:$G87,R82:R87,$AC82:$AC87,AN82:AN87)</f>
        <v>-0.21532479385397063</v>
      </c>
      <c r="BY82" s="551">
        <f t="array" ref="BY82">bdRateExtend($G82:$G87,S82:S87,$AC82:$AC87,AO82:AO87)</f>
        <v>-0.23246797903117766</v>
      </c>
      <c r="BZ82" s="555">
        <f t="array" ref="BZ82">bdRateExtend($G82:$G87,T82:T87,$AC82:$AC87,AP82:AP87)</f>
        <v>-0.26874856845966255</v>
      </c>
      <c r="CA82" s="555">
        <f t="array" ref="CA82">bdRateExtend($G82:$G87,U82:U87,$AC82:$AC87,AQ82:AQ87)</f>
        <v>-0.21902038433745386</v>
      </c>
      <c r="CB82" s="575">
        <f>(Summary!$C$108*BX82+Summary!$C$109*BY82+Summary!$C$110*BZ82)/Summary!$C$111</f>
        <v>-0.21814747224528661</v>
      </c>
      <c r="CC82" s="593">
        <f t="array" ref="CC82">bdCAMBIExtend($G82:$G85,V82:V85,$AC82:$AC85,AR82:AR85)</f>
        <v>-2.9056031474811444E-4</v>
      </c>
      <c r="CD82" s="578">
        <f t="array" ref="CD82">bdCAMBIExtend($G82:$G87,V82:V87,$AC82:$AC87,AR82:AR87)</f>
        <v>-9.3479201365141815E-4</v>
      </c>
      <c r="CE82" s="547">
        <f t="array" ref="CE82">testVMAFRange($G82:$G85,N82:N85,$AC82:$AC85,AJ82:AJ85)</f>
        <v>0</v>
      </c>
      <c r="CF82" s="543">
        <f t="array" ref="CF82">testVMAFRange($G82:$G87,N82:N87,$AC82:$AC87,AJ82:AJ87)</f>
        <v>0</v>
      </c>
      <c r="CG82" s="547">
        <f t="array" ref="CG82">testVMAFRange($G82:$G85,O82:O85,$AC82:$AC85,AK82:AK85)</f>
        <v>0</v>
      </c>
      <c r="CH82" s="543">
        <f t="array" ref="CH82">testVMAFRange($G82:$G87,O82:O87,$AC82:$AC87,AK82:AK87)</f>
        <v>0</v>
      </c>
    </row>
    <row r="83" spans="1:86" ht="17" customHeight="1" x14ac:dyDescent="0.2">
      <c r="A83" s="538"/>
      <c r="B83" s="566"/>
      <c r="C83" s="485"/>
      <c r="D83" s="590"/>
      <c r="E83" s="558"/>
      <c r="F83" s="362">
        <v>135</v>
      </c>
      <c r="G83" s="420">
        <f>'Anchor-LD'!L81</f>
        <v>627.85940000000005</v>
      </c>
      <c r="H83" s="295">
        <f>'Anchor-LD'!M81</f>
        <v>43.218035</v>
      </c>
      <c r="I83" s="295">
        <f>'Anchor-LD'!N81</f>
        <v>46.712350999999998</v>
      </c>
      <c r="J83" s="295">
        <f>'Anchor-LD'!O81</f>
        <v>45.730719999999998</v>
      </c>
      <c r="K83" s="295">
        <f>(Summary!$C$69*H83+Summary!$C$70*I83+Summary!$C$71*J83)/Summary!$C$72</f>
        <v>43.818735100000005</v>
      </c>
      <c r="L83" s="295">
        <f>'Anchor-LD'!P81</f>
        <v>24.836984000000001</v>
      </c>
      <c r="M83" s="295">
        <f>'Anchor-LD'!Q81</f>
        <v>24.839876</v>
      </c>
      <c r="N83" s="295">
        <f>'Anchor-LD'!R81</f>
        <v>99.734539999999996</v>
      </c>
      <c r="O83" s="295">
        <f>'Anchor-LD'!S81</f>
        <v>97.518484000000001</v>
      </c>
      <c r="P83" s="295">
        <f>'Anchor-LD'!T81</f>
        <v>45.096842000000002</v>
      </c>
      <c r="Q83" s="295">
        <f>'Anchor-LD'!U81</f>
        <v>47.676743000000002</v>
      </c>
      <c r="R83" s="295">
        <f>'Anchor-LD'!V81</f>
        <v>42.975199000000003</v>
      </c>
      <c r="S83" s="295">
        <f>'Anchor-LD'!W81</f>
        <v>46.642620000000001</v>
      </c>
      <c r="T83" s="295">
        <f>'Anchor-LD'!X81</f>
        <v>45.686720999999999</v>
      </c>
      <c r="U83" s="295">
        <f>10*LOG10(1/((Summary!$C$80/10^(R83/10)+Summary!$C$81/10^(S83/10)+Summary!$C$82/10^(T83/10))/Summary!$C$83))</f>
        <v>43.797168671335747</v>
      </c>
      <c r="V83" s="295">
        <f>'Anchor-LD'!Y81</f>
        <v>6.3000000000000003E-4</v>
      </c>
      <c r="W83" s="295">
        <f>'Anchor-LD'!Z81</f>
        <v>1227.8</v>
      </c>
      <c r="X83" s="295">
        <f>'Anchor-LD'!AA81</f>
        <v>0.58509999999999995</v>
      </c>
      <c r="Y83" s="357">
        <f>'Anchor-LD'!AB81</f>
        <v>3</v>
      </c>
      <c r="Z83" s="357">
        <f>'Anchor-LD'!AC81</f>
        <v>4</v>
      </c>
      <c r="AA83" s="295">
        <f t="shared" si="4"/>
        <v>0.34105555555555556</v>
      </c>
      <c r="AB83" s="462"/>
      <c r="AC83" s="167">
        <f>'Test-LD'!L81</f>
        <v>555.64798800000005</v>
      </c>
      <c r="AD83" s="167">
        <f>'Test-LD'!M81</f>
        <v>43.660111000000001</v>
      </c>
      <c r="AE83" s="167">
        <f>'Test-LD'!N81</f>
        <v>47.097883000000003</v>
      </c>
      <c r="AF83" s="167">
        <f>'Test-LD'!O81</f>
        <v>46.134895</v>
      </c>
      <c r="AG83" s="167">
        <f>(Summary!$C$69*AD83+Summary!$C$70*AE83+Summary!$C$71*AF83)/Summary!$C$72</f>
        <v>44.251366600000004</v>
      </c>
      <c r="AH83" s="167">
        <f>'Test-LD'!P81</f>
        <v>25.256990999999999</v>
      </c>
      <c r="AI83" s="167">
        <f>'Test-LD'!Q81</f>
        <v>25.199382</v>
      </c>
      <c r="AJ83" s="167">
        <f>'Test-LD'!R81</f>
        <v>99.225254000000007</v>
      </c>
      <c r="AK83" s="167">
        <f>'Test-LD'!S81</f>
        <v>97.736198999999999</v>
      </c>
      <c r="AL83" s="167">
        <f>'Test-LD'!T81</f>
        <v>45.650426000000003</v>
      </c>
      <c r="AM83" s="167">
        <f>'Test-LD'!U81</f>
        <v>48.023006000000002</v>
      </c>
      <c r="AN83" s="167">
        <f>'Test-LD'!V81</f>
        <v>43.435589</v>
      </c>
      <c r="AO83" s="167">
        <f>'Test-LD'!W81</f>
        <v>47.02731</v>
      </c>
      <c r="AP83" s="167">
        <f>'Test-LD'!X81</f>
        <v>46.091028999999999</v>
      </c>
      <c r="AQ83" s="167">
        <f>10*LOG10(1/((Summary!$C$80/10^(AN83/10)+Summary!$C$81/10^(AO83/10)+Summary!$C$82/10^(AP83/10))/Summary!$C$83))</f>
        <v>44.244878680888178</v>
      </c>
      <c r="AR83" s="167">
        <f>'Test-LD'!Y81</f>
        <v>5.1599999999999997E-4</v>
      </c>
      <c r="AS83" s="167">
        <f>'Test-LD'!Z81</f>
        <v>34789.199999999997</v>
      </c>
      <c r="AT83" s="295">
        <f>'Test-LD'!AA81</f>
        <v>1.7681</v>
      </c>
      <c r="AU83" s="357">
        <f>'Test-LD'!AB81</f>
        <v>3</v>
      </c>
      <c r="AV83" s="357">
        <f>'Test-LD'!AC81</f>
        <v>4</v>
      </c>
      <c r="AW83" s="395">
        <f t="shared" si="5"/>
        <v>9.663666666666666</v>
      </c>
      <c r="AX83" s="465">
        <f t="shared" si="6"/>
        <v>28.334582179508061</v>
      </c>
      <c r="AY83" s="298">
        <f t="shared" si="6"/>
        <v>3.0218766022902073</v>
      </c>
      <c r="AZ83" s="297">
        <f t="shared" si="6"/>
        <v>1</v>
      </c>
      <c r="BA83" s="345">
        <f t="shared" si="3"/>
        <v>1</v>
      </c>
      <c r="BB83" s="75"/>
      <c r="BC83" s="75"/>
      <c r="BD83" s="565"/>
      <c r="BE83" s="550"/>
      <c r="BF83" s="552"/>
      <c r="BG83" s="552"/>
      <c r="BH83" s="552"/>
      <c r="BI83" s="552"/>
      <c r="BJ83" s="552"/>
      <c r="BK83" s="553"/>
      <c r="BL83" s="552"/>
      <c r="BM83" s="553"/>
      <c r="BN83" s="552"/>
      <c r="BO83" s="546"/>
      <c r="BP83" s="541"/>
      <c r="BQ83" s="546"/>
      <c r="BR83" s="541"/>
      <c r="BS83" s="553"/>
      <c r="BT83" s="552"/>
      <c r="BU83" s="553"/>
      <c r="BV83" s="552"/>
      <c r="BW83" s="553"/>
      <c r="BX83" s="552"/>
      <c r="BY83" s="552"/>
      <c r="BZ83" s="541"/>
      <c r="CA83" s="541"/>
      <c r="CB83" s="552"/>
      <c r="CC83" s="550"/>
      <c r="CD83" s="541"/>
      <c r="CE83" s="546"/>
      <c r="CF83" s="541"/>
      <c r="CG83" s="546"/>
      <c r="CH83" s="541"/>
    </row>
    <row r="84" spans="1:86" ht="17" customHeight="1" x14ac:dyDescent="0.2">
      <c r="A84" s="538"/>
      <c r="B84" s="566"/>
      <c r="C84" s="485"/>
      <c r="D84" s="590"/>
      <c r="E84" s="558"/>
      <c r="F84" s="362">
        <v>160</v>
      </c>
      <c r="G84" s="420">
        <f>'Anchor-LD'!L82</f>
        <v>294.84699999999998</v>
      </c>
      <c r="H84" s="295">
        <f>'Anchor-LD'!M82</f>
        <v>39.907631000000002</v>
      </c>
      <c r="I84" s="295">
        <f>'Anchor-LD'!N82</f>
        <v>44.297704000000003</v>
      </c>
      <c r="J84" s="295">
        <f>'Anchor-LD'!O82</f>
        <v>43.865836999999999</v>
      </c>
      <c r="K84" s="295">
        <f>(Summary!$C$69*H84+Summary!$C$70*I84+Summary!$C$71*J84)/Summary!$C$72</f>
        <v>40.742458900000003</v>
      </c>
      <c r="L84" s="295">
        <f>'Anchor-LD'!P82</f>
        <v>21.747047999999999</v>
      </c>
      <c r="M84" s="295">
        <f>'Anchor-LD'!Q82</f>
        <v>21.909635999999999</v>
      </c>
      <c r="N84" s="295">
        <f>'Anchor-LD'!R82</f>
        <v>95.227396999999996</v>
      </c>
      <c r="O84" s="295">
        <f>'Anchor-LD'!S82</f>
        <v>92.421531000000002</v>
      </c>
      <c r="P84" s="295">
        <f>'Anchor-LD'!T82</f>
        <v>40.946162999999999</v>
      </c>
      <c r="Q84" s="295">
        <f>'Anchor-LD'!U82</f>
        <v>45.046706</v>
      </c>
      <c r="R84" s="295">
        <f>'Anchor-LD'!V82</f>
        <v>39.723067</v>
      </c>
      <c r="S84" s="295">
        <f>'Anchor-LD'!W82</f>
        <v>44.246527999999998</v>
      </c>
      <c r="T84" s="295">
        <f>'Anchor-LD'!X82</f>
        <v>43.828963999999999</v>
      </c>
      <c r="U84" s="295">
        <f>10*LOG10(1/((Summary!$C$80/10^(R84/10)+Summary!$C$81/10^(S84/10)+Summary!$C$82/10^(T84/10))/Summary!$C$83))</f>
        <v>40.74549608636935</v>
      </c>
      <c r="V84" s="295">
        <f>'Anchor-LD'!Y82</f>
        <v>1.916E-3</v>
      </c>
      <c r="W84" s="295">
        <f>'Anchor-LD'!Z82</f>
        <v>663.6</v>
      </c>
      <c r="X84" s="295">
        <f>'Anchor-LD'!AA82</f>
        <v>0.377</v>
      </c>
      <c r="Y84" s="357">
        <f>'Anchor-LD'!AB82</f>
        <v>3</v>
      </c>
      <c r="Z84" s="357">
        <f>'Anchor-LD'!AC82</f>
        <v>4</v>
      </c>
      <c r="AA84" s="295">
        <f t="shared" si="4"/>
        <v>0.18433333333333335</v>
      </c>
      <c r="AB84" s="462"/>
      <c r="AC84" s="167">
        <f>'Test-LD'!L82</f>
        <v>259.66760499999998</v>
      </c>
      <c r="AD84" s="167">
        <f>'Test-LD'!M82</f>
        <v>40.347729999999999</v>
      </c>
      <c r="AE84" s="167">
        <f>'Test-LD'!N82</f>
        <v>44.841377000000001</v>
      </c>
      <c r="AF84" s="167">
        <f>'Test-LD'!O82</f>
        <v>44.355460000000001</v>
      </c>
      <c r="AG84" s="167">
        <f>(Summary!$C$69*AD84+Summary!$C$70*AE84+Summary!$C$71*AF84)/Summary!$C$72</f>
        <v>41.197867700000003</v>
      </c>
      <c r="AH84" s="167">
        <f>'Test-LD'!P82</f>
        <v>22.067314</v>
      </c>
      <c r="AI84" s="167">
        <f>'Test-LD'!Q82</f>
        <v>22.210937999999999</v>
      </c>
      <c r="AJ84" s="167">
        <f>'Test-LD'!R82</f>
        <v>95.03246</v>
      </c>
      <c r="AK84" s="167">
        <f>'Test-LD'!S82</f>
        <v>92.942755000000005</v>
      </c>
      <c r="AL84" s="167">
        <f>'Test-LD'!T82</f>
        <v>41.476740999999997</v>
      </c>
      <c r="AM84" s="167">
        <f>'Test-LD'!U82</f>
        <v>45.487138000000002</v>
      </c>
      <c r="AN84" s="167">
        <f>'Test-LD'!V82</f>
        <v>40.174996999999998</v>
      </c>
      <c r="AO84" s="167">
        <f>'Test-LD'!W82</f>
        <v>44.786012999999997</v>
      </c>
      <c r="AP84" s="167">
        <f>'Test-LD'!X82</f>
        <v>44.311025000000001</v>
      </c>
      <c r="AQ84" s="167">
        <f>10*LOG10(1/((Summary!$C$80/10^(AN84/10)+Summary!$C$81/10^(AO84/10)+Summary!$C$82/10^(AP84/10))/Summary!$C$83))</f>
        <v>41.206347097730912</v>
      </c>
      <c r="AR84" s="167">
        <f>'Test-LD'!Y82</f>
        <v>1.4970000000000001E-3</v>
      </c>
      <c r="AS84" s="167">
        <f>'Test-LD'!Z82</f>
        <v>16295.2</v>
      </c>
      <c r="AT84" s="295">
        <f>'Test-LD'!AA82</f>
        <v>1.2735000000000001</v>
      </c>
      <c r="AU84" s="357">
        <f>'Test-LD'!AB82</f>
        <v>3</v>
      </c>
      <c r="AV84" s="357">
        <f>'Test-LD'!AC82</f>
        <v>4</v>
      </c>
      <c r="AW84" s="395">
        <f t="shared" si="5"/>
        <v>4.5264444444444445</v>
      </c>
      <c r="AX84" s="465">
        <f t="shared" si="6"/>
        <v>24.555756479807112</v>
      </c>
      <c r="AY84" s="298">
        <f t="shared" si="6"/>
        <v>3.3779840848806368</v>
      </c>
      <c r="AZ84" s="297">
        <f t="shared" si="6"/>
        <v>1</v>
      </c>
      <c r="BA84" s="345">
        <f t="shared" si="3"/>
        <v>1</v>
      </c>
      <c r="BB84" s="75"/>
      <c r="BC84" s="75"/>
      <c r="BD84" s="573" t="s">
        <v>147</v>
      </c>
      <c r="BE84" s="549">
        <f t="array" ref="BE84">bdRateExtend($G83:$G86,H83:H86,$AC83:$AC86,AD83:AD86)</f>
        <v>-0.2031138588858945</v>
      </c>
      <c r="BF84" s="552"/>
      <c r="BG84" s="552"/>
      <c r="BH84" s="552"/>
      <c r="BI84" s="552"/>
      <c r="BJ84" s="552"/>
      <c r="BK84" s="551">
        <f t="array" ref="BK84">bdRateExtend($G83:$G86,L83:L86,$AC83:$AC86,AH83:AH86)</f>
        <v>-0.18201234342483841</v>
      </c>
      <c r="BL84" s="552"/>
      <c r="BM84" s="551">
        <f t="array" ref="BM84">bdRateExtend($G83:$G86,M83:M86,$AC83:$AC86,AI83:AI86)</f>
        <v>-0.18361714162504161</v>
      </c>
      <c r="BN84" s="552"/>
      <c r="BO84" s="545">
        <f t="array" ref="BO84">bdRateExtend($G83:$G86,N83:N86,$AC83:$AC86,AJ83:AJ86,"None", FALSE,1)</f>
        <v>-0.16914707395672013</v>
      </c>
      <c r="BP84" s="541"/>
      <c r="BQ84" s="545">
        <f t="array" ref="BQ84">bdRateExtend($G83:$G86,O83:O86,$AC83:$AC86,AK83:AK86,"None", FALSE,1)</f>
        <v>-0.17844322260957601</v>
      </c>
      <c r="BR84" s="541"/>
      <c r="BS84" s="551">
        <f t="array" ref="BS84">bdRateExtend($G83:$G86,P83:P86,$AC83:$AC86,AL83:AL86)</f>
        <v>-0.18813604509073312</v>
      </c>
      <c r="BT84" s="552"/>
      <c r="BU84" s="551">
        <f t="array" ref="BU84">bdRateExtend($G83:$G86,Q83:Q86,$AC83:$AC86,AM83:AM86)</f>
        <v>-0.22043946292697658</v>
      </c>
      <c r="BV84" s="552"/>
      <c r="BW84" s="551">
        <f t="array" ref="BW84">bdRateExtend($G83:$G86,R83:R86,$AC83:$AC86,AN83:AN86)</f>
        <v>-0.20572037815665556</v>
      </c>
      <c r="BX84" s="552"/>
      <c r="BY84" s="552"/>
      <c r="BZ84" s="541"/>
      <c r="CA84" s="541"/>
      <c r="CB84" s="552"/>
      <c r="CC84" s="560">
        <f t="array" ref="CC84">bdCAMBIExtend($G83:$G86,V83:V86,$AC83:$AC86,AR83:AR86)</f>
        <v>-2.0932717502095475E-3</v>
      </c>
      <c r="CD84" s="541"/>
      <c r="CE84" s="554">
        <f t="array" ref="CE84">testVMAFRange($G83:$G86,N83:N86,$AC83:$AC86,AJ83:AJ86)</f>
        <v>0</v>
      </c>
      <c r="CF84" s="541"/>
      <c r="CG84" s="554">
        <f t="array" ref="CG84">testVMAFRange($G83:$G86,O83:O86,$AC83:$AC86,AK83:AK86)</f>
        <v>0</v>
      </c>
      <c r="CH84" s="541"/>
    </row>
    <row r="85" spans="1:86" ht="17" customHeight="1" x14ac:dyDescent="0.2">
      <c r="A85" s="538"/>
      <c r="B85" s="566"/>
      <c r="C85" s="485"/>
      <c r="D85" s="590"/>
      <c r="E85" s="558"/>
      <c r="F85" s="362">
        <v>185</v>
      </c>
      <c r="G85" s="420">
        <f>'Anchor-LD'!L83</f>
        <v>136.96850000000001</v>
      </c>
      <c r="H85" s="295">
        <f>'Anchor-LD'!M83</f>
        <v>36.319088999999998</v>
      </c>
      <c r="I85" s="295">
        <f>'Anchor-LD'!N83</f>
        <v>41.639429</v>
      </c>
      <c r="J85" s="295">
        <f>'Anchor-LD'!O83</f>
        <v>41.625008000000001</v>
      </c>
      <c r="K85" s="295">
        <f>(Summary!$C$69*H85+Summary!$C$70*I85+Summary!$C$71*J85)/Summary!$C$72</f>
        <v>37.381714899999999</v>
      </c>
      <c r="L85" s="295">
        <f>'Anchor-LD'!P83</f>
        <v>18.352654000000001</v>
      </c>
      <c r="M85" s="295">
        <f>'Anchor-LD'!Q83</f>
        <v>18.620311999999998</v>
      </c>
      <c r="N85" s="295">
        <f>'Anchor-LD'!R83</f>
        <v>84.634073000000001</v>
      </c>
      <c r="O85" s="295">
        <f>'Anchor-LD'!S83</f>
        <v>82.247262000000006</v>
      </c>
      <c r="P85" s="295">
        <f>'Anchor-LD'!T83</f>
        <v>36.309237000000003</v>
      </c>
      <c r="Q85" s="295">
        <f>'Anchor-LD'!U83</f>
        <v>41.856023</v>
      </c>
      <c r="R85" s="295">
        <f>'Anchor-LD'!V83</f>
        <v>36.205663999999999</v>
      </c>
      <c r="S85" s="295">
        <f>'Anchor-LD'!W83</f>
        <v>41.609715000000001</v>
      </c>
      <c r="T85" s="295">
        <f>'Anchor-LD'!X83</f>
        <v>41.597321000000001</v>
      </c>
      <c r="U85" s="295">
        <f>10*LOG10(1/((Summary!$C$80/10^(R85/10)+Summary!$C$81/10^(S85/10)+Summary!$C$82/10^(T85/10))/Summary!$C$83))</f>
        <v>37.381280105371701</v>
      </c>
      <c r="V85" s="295">
        <f>'Anchor-LD'!Y83</f>
        <v>6.9839999999999998E-3</v>
      </c>
      <c r="W85" s="295">
        <f>'Anchor-LD'!Z83</f>
        <v>545.20000000000005</v>
      </c>
      <c r="X85" s="295">
        <f>'Anchor-LD'!AA83</f>
        <v>0.29599999999999999</v>
      </c>
      <c r="Y85" s="357">
        <f>'Anchor-LD'!AB83</f>
        <v>3</v>
      </c>
      <c r="Z85" s="357">
        <f>'Anchor-LD'!AC83</f>
        <v>4</v>
      </c>
      <c r="AA85" s="295">
        <f t="shared" si="4"/>
        <v>0.15144444444444446</v>
      </c>
      <c r="AB85" s="462"/>
      <c r="AC85" s="167">
        <f>'Test-LD'!L83</f>
        <v>121.667423</v>
      </c>
      <c r="AD85" s="167">
        <f>'Test-LD'!M83</f>
        <v>36.816200000000002</v>
      </c>
      <c r="AE85" s="167">
        <f>'Test-LD'!N83</f>
        <v>42.214269000000002</v>
      </c>
      <c r="AF85" s="167">
        <f>'Test-LD'!O83</f>
        <v>42.261645000000001</v>
      </c>
      <c r="AG85" s="167">
        <f>(Summary!$C$69*AD85+Summary!$C$70*AE85+Summary!$C$71*AF85)/Summary!$C$72</f>
        <v>37.900551399999998</v>
      </c>
      <c r="AH85" s="167">
        <f>'Test-LD'!P83</f>
        <v>18.719291999999999</v>
      </c>
      <c r="AI85" s="167">
        <f>'Test-LD'!Q83</f>
        <v>19.003404</v>
      </c>
      <c r="AJ85" s="167">
        <f>'Test-LD'!R83</f>
        <v>86.164035999999996</v>
      </c>
      <c r="AK85" s="167">
        <f>'Test-LD'!S83</f>
        <v>83.567976999999999</v>
      </c>
      <c r="AL85" s="167">
        <f>'Test-LD'!T83</f>
        <v>36.796157999999998</v>
      </c>
      <c r="AM85" s="167">
        <f>'Test-LD'!U83</f>
        <v>42.458188999999997</v>
      </c>
      <c r="AN85" s="167">
        <f>'Test-LD'!V83</f>
        <v>36.702589000000003</v>
      </c>
      <c r="AO85" s="167">
        <f>'Test-LD'!W83</f>
        <v>42.178888999999998</v>
      </c>
      <c r="AP85" s="167">
        <f>'Test-LD'!X83</f>
        <v>42.231321000000001</v>
      </c>
      <c r="AQ85" s="167">
        <f>10*LOG10(1/((Summary!$C$80/10^(AN85/10)+Summary!$C$81/10^(AO85/10)+Summary!$C$82/10^(AP85/10))/Summary!$C$83))</f>
        <v>37.89125382003234</v>
      </c>
      <c r="AR85" s="167">
        <f>'Test-LD'!Y83</f>
        <v>9.1559999999999992E-3</v>
      </c>
      <c r="AS85" s="167">
        <f>'Test-LD'!Z83</f>
        <v>10120.200000000001</v>
      </c>
      <c r="AT85" s="295">
        <f>'Test-LD'!AA83</f>
        <v>1.0804</v>
      </c>
      <c r="AU85" s="357">
        <f>'Test-LD'!AB83</f>
        <v>3</v>
      </c>
      <c r="AV85" s="357">
        <f>'Test-LD'!AC83</f>
        <v>4</v>
      </c>
      <c r="AW85" s="395">
        <f t="shared" si="5"/>
        <v>2.8111666666666668</v>
      </c>
      <c r="AX85" s="465">
        <f t="shared" si="6"/>
        <v>18.562362435803376</v>
      </c>
      <c r="AY85" s="298">
        <f t="shared" si="6"/>
        <v>3.6500000000000004</v>
      </c>
      <c r="AZ85" s="297">
        <f t="shared" si="6"/>
        <v>1</v>
      </c>
      <c r="BA85" s="345">
        <f t="shared" si="3"/>
        <v>1</v>
      </c>
      <c r="BB85" s="75"/>
      <c r="BC85" s="75"/>
      <c r="BD85" s="565"/>
      <c r="BE85" s="550"/>
      <c r="BF85" s="552"/>
      <c r="BG85" s="552"/>
      <c r="BH85" s="552"/>
      <c r="BI85" s="552"/>
      <c r="BJ85" s="552"/>
      <c r="BK85" s="553"/>
      <c r="BL85" s="552"/>
      <c r="BM85" s="553"/>
      <c r="BN85" s="552"/>
      <c r="BO85" s="546"/>
      <c r="BP85" s="541"/>
      <c r="BQ85" s="546"/>
      <c r="BR85" s="541"/>
      <c r="BS85" s="553"/>
      <c r="BT85" s="552"/>
      <c r="BU85" s="553"/>
      <c r="BV85" s="552"/>
      <c r="BW85" s="553"/>
      <c r="BX85" s="552"/>
      <c r="BY85" s="552"/>
      <c r="BZ85" s="541"/>
      <c r="CA85" s="541"/>
      <c r="CB85" s="552"/>
      <c r="CC85" s="550"/>
      <c r="CD85" s="541"/>
      <c r="CE85" s="546"/>
      <c r="CF85" s="541"/>
      <c r="CG85" s="546"/>
      <c r="CH85" s="541"/>
    </row>
    <row r="86" spans="1:86" ht="17" customHeight="1" thickBot="1" x14ac:dyDescent="0.25">
      <c r="A86" s="538"/>
      <c r="B86" s="566"/>
      <c r="C86" s="485"/>
      <c r="D86" s="590"/>
      <c r="E86" s="558"/>
      <c r="F86" s="362">
        <v>210</v>
      </c>
      <c r="G86" s="420">
        <f>'Anchor-LD'!L84</f>
        <v>61.073500000000003</v>
      </c>
      <c r="H86" s="295">
        <f>'Anchor-LD'!M84</f>
        <v>32.734999000000002</v>
      </c>
      <c r="I86" s="295">
        <f>'Anchor-LD'!N84</f>
        <v>39.108088000000002</v>
      </c>
      <c r="J86" s="295">
        <f>'Anchor-LD'!O84</f>
        <v>39.531849999999999</v>
      </c>
      <c r="K86" s="295">
        <f>(Summary!$C$69*H86+Summary!$C$70*I86+Summary!$C$71*J86)/Summary!$C$72</f>
        <v>34.051993000000003</v>
      </c>
      <c r="L86" s="295">
        <f>'Anchor-LD'!P84</f>
        <v>14.720941</v>
      </c>
      <c r="M86" s="295">
        <f>'Anchor-LD'!Q84</f>
        <v>15.154306</v>
      </c>
      <c r="N86" s="295">
        <f>'Anchor-LD'!R84</f>
        <v>65.216935000000007</v>
      </c>
      <c r="O86" s="295">
        <f>'Anchor-LD'!S84</f>
        <v>62.883558000000001</v>
      </c>
      <c r="P86" s="295">
        <f>'Anchor-LD'!T84</f>
        <v>31.305074000000001</v>
      </c>
      <c r="Q86" s="295">
        <f>'Anchor-LD'!U84</f>
        <v>38.635508000000002</v>
      </c>
      <c r="R86" s="295">
        <f>'Anchor-LD'!V84</f>
        <v>32.665467</v>
      </c>
      <c r="S86" s="295">
        <f>'Anchor-LD'!W84</f>
        <v>39.086222999999997</v>
      </c>
      <c r="T86" s="295">
        <f>'Anchor-LD'!X84</f>
        <v>39.508823999999997</v>
      </c>
      <c r="U86" s="295">
        <f>10*LOG10(1/((Summary!$C$80/10^(R86/10)+Summary!$C$81/10^(S86/10)+Summary!$C$82/10^(T86/10))/Summary!$C$83))</f>
        <v>33.978191429242358</v>
      </c>
      <c r="V86" s="295">
        <f>'Anchor-LD'!Y84</f>
        <v>3.3648999999999998E-2</v>
      </c>
      <c r="W86" s="295">
        <f>'Anchor-LD'!Z84</f>
        <v>423.6</v>
      </c>
      <c r="X86" s="295">
        <f>'Anchor-LD'!AA84</f>
        <v>0.31240000000000001</v>
      </c>
      <c r="Y86" s="357">
        <f>'Anchor-LD'!AB84</f>
        <v>2</v>
      </c>
      <c r="Z86" s="357">
        <f>'Anchor-LD'!AC84</f>
        <v>4</v>
      </c>
      <c r="AA86" s="295">
        <f t="shared" si="4"/>
        <v>0.11766666666666667</v>
      </c>
      <c r="AB86" s="462"/>
      <c r="AC86" s="167">
        <f>'Test-LD'!L84</f>
        <v>54.737988999999999</v>
      </c>
      <c r="AD86" s="167">
        <f>'Test-LD'!M84</f>
        <v>33.290855000000001</v>
      </c>
      <c r="AE86" s="167">
        <f>'Test-LD'!N84</f>
        <v>39.402309000000002</v>
      </c>
      <c r="AF86" s="167">
        <f>'Test-LD'!O84</f>
        <v>39.918353000000003</v>
      </c>
      <c r="AG86" s="167">
        <f>(Summary!$C$69*AD86+Summary!$C$70*AE86+Summary!$C$71*AF86)/Summary!$C$72</f>
        <v>34.564750200000006</v>
      </c>
      <c r="AH86" s="167">
        <f>'Test-LD'!P84</f>
        <v>15.048408</v>
      </c>
      <c r="AI86" s="167">
        <f>'Test-LD'!Q84</f>
        <v>15.476936</v>
      </c>
      <c r="AJ86" s="167">
        <f>'Test-LD'!R84</f>
        <v>68.569483000000005</v>
      </c>
      <c r="AK86" s="167">
        <f>'Test-LD'!S84</f>
        <v>66.042928000000003</v>
      </c>
      <c r="AL86" s="167">
        <f>'Test-LD'!T84</f>
        <v>31.876767000000001</v>
      </c>
      <c r="AM86" s="167">
        <f>'Test-LD'!U84</f>
        <v>39.092463000000002</v>
      </c>
      <c r="AN86" s="167">
        <f>'Test-LD'!V84</f>
        <v>33.225662999999997</v>
      </c>
      <c r="AO86" s="167">
        <f>'Test-LD'!W84</f>
        <v>39.383994000000001</v>
      </c>
      <c r="AP86" s="167">
        <f>'Test-LD'!X84</f>
        <v>39.897244999999998</v>
      </c>
      <c r="AQ86" s="167">
        <f>10*LOG10(1/((Summary!$C$80/10^(AN86/10)+Summary!$C$81/10^(AO86/10)+Summary!$C$82/10^(AP86/10))/Summary!$C$83))</f>
        <v>34.516363575265835</v>
      </c>
      <c r="AR86" s="167">
        <f>'Test-LD'!Y84</f>
        <v>2.5826999999999999E-2</v>
      </c>
      <c r="AS86" s="167">
        <f>'Test-LD'!Z84</f>
        <v>7540.3</v>
      </c>
      <c r="AT86" s="295">
        <f>'Test-LD'!AA84</f>
        <v>1.1081000000000001</v>
      </c>
      <c r="AU86" s="357">
        <f>'Test-LD'!AB84</f>
        <v>2</v>
      </c>
      <c r="AV86" s="357">
        <f>'Test-LD'!AC84</f>
        <v>4</v>
      </c>
      <c r="AW86" s="395">
        <f t="shared" si="5"/>
        <v>2.094527777777778</v>
      </c>
      <c r="AX86" s="465">
        <f t="shared" si="6"/>
        <v>17.800519357884795</v>
      </c>
      <c r="AY86" s="298">
        <f t="shared" si="6"/>
        <v>3.5470550576184379</v>
      </c>
      <c r="AZ86" s="297">
        <f t="shared" si="6"/>
        <v>1</v>
      </c>
      <c r="BA86" s="345">
        <f t="shared" si="3"/>
        <v>1</v>
      </c>
      <c r="BB86" s="75"/>
      <c r="BC86" s="75"/>
      <c r="BD86" s="574" t="s">
        <v>46</v>
      </c>
      <c r="BE86" s="549">
        <f t="array" ref="BE86">bdRateExtend($G84:$G87,H84:H87,$AC84:$AC87,AD84:AD87)</f>
        <v>-0.21482492116478824</v>
      </c>
      <c r="BF86" s="552"/>
      <c r="BG86" s="552"/>
      <c r="BH86" s="552"/>
      <c r="BI86" s="552"/>
      <c r="BJ86" s="552"/>
      <c r="BK86" s="551">
        <f t="array" ref="BK86">bdRateExtend($G84:$G87,L84:L87,$AC84:$AC87,AH84:AH87)</f>
        <v>-0.18897271302803631</v>
      </c>
      <c r="BL86" s="552"/>
      <c r="BM86" s="551">
        <f t="array" ref="BM86">bdRateExtend($G84:$G87,M84:M87,$AC84:$AC87,AI84:AI87)</f>
        <v>-0.19246476998890871</v>
      </c>
      <c r="BN86" s="552"/>
      <c r="BO86" s="545">
        <f t="array" ref="BO86">bdRateExtend($G84:$G87,N84:N87,$AC84:$AC87,AJ84:AJ87,"None", FALSE,1)</f>
        <v>-0.2133562092051724</v>
      </c>
      <c r="BP86" s="541"/>
      <c r="BQ86" s="545">
        <f t="array" ref="BQ86">bdRateExtend($G84:$G87,O84:O87,$AC84:$AC87,AK84:AK87,"None", FALSE,1)</f>
        <v>-0.20973983030393506</v>
      </c>
      <c r="BR86" s="541"/>
      <c r="BS86" s="551">
        <f t="array" ref="BS86">bdRateExtend($G84:$G87,P84:P87,$AC84:$AC87,AL84:AL87)</f>
        <v>-0.19401837670194344</v>
      </c>
      <c r="BT86" s="552"/>
      <c r="BU86" s="551">
        <f t="array" ref="BU86">bdRateExtend($G84:$G87,Q84:Q87,$AC84:$AC87,AM84:AM87)</f>
        <v>-0.22471200836903205</v>
      </c>
      <c r="BV86" s="552"/>
      <c r="BW86" s="551">
        <f t="array" ref="BW86">bdRateExtend($G84:$G87,R84:R87,$AC84:$AC87,AN84:AN87)</f>
        <v>-0.21661508399664209</v>
      </c>
      <c r="BX86" s="552"/>
      <c r="BY86" s="552"/>
      <c r="BZ86" s="541"/>
      <c r="CA86" s="541"/>
      <c r="CB86" s="552"/>
      <c r="CC86" s="560">
        <f t="array" ref="CC86">bdCAMBIExtend($G84:$G87,V84:V87,$AC84:$AC87,AR84:AR87)</f>
        <v>-1.3533497505357811E-3</v>
      </c>
      <c r="CD86" s="541"/>
      <c r="CE86" s="554">
        <f t="array" ref="CE86">testVMAFRange($G84:$G87,N84:N87,$AC84:$AC87,AJ84:AJ87)</f>
        <v>0</v>
      </c>
      <c r="CF86" s="541"/>
      <c r="CG86" s="554">
        <f t="array" ref="CG86">testVMAFRange($G84:$G87,O84:O87,$AC84:$AC87,AK84:AK87)</f>
        <v>0</v>
      </c>
      <c r="CH86" s="541"/>
    </row>
    <row r="87" spans="1:86" ht="17" customHeight="1" thickBot="1" x14ac:dyDescent="0.25">
      <c r="A87" s="538"/>
      <c r="B87" s="596"/>
      <c r="C87" s="486"/>
      <c r="D87" s="591"/>
      <c r="E87" s="559"/>
      <c r="F87" s="363">
        <v>235</v>
      </c>
      <c r="G87" s="421">
        <f>'Anchor-LD'!L85</f>
        <v>28.059200000000001</v>
      </c>
      <c r="H87" s="392">
        <f>'Anchor-LD'!M85</f>
        <v>29.495076000000001</v>
      </c>
      <c r="I87" s="392">
        <f>'Anchor-LD'!N85</f>
        <v>36.359718000000001</v>
      </c>
      <c r="J87" s="392">
        <f>'Anchor-LD'!O85</f>
        <v>37.411566999999998</v>
      </c>
      <c r="K87" s="392">
        <f>(Summary!$C$69*H87+Summary!$C$70*I87+Summary!$C$71*J87)/Summary!$C$72</f>
        <v>30.973189300000001</v>
      </c>
      <c r="L87" s="392">
        <f>'Anchor-LD'!P85</f>
        <v>10.881397</v>
      </c>
      <c r="M87" s="392">
        <f>'Anchor-LD'!Q85</f>
        <v>11.266674</v>
      </c>
      <c r="N87" s="392">
        <f>'Anchor-LD'!R85</f>
        <v>37.837014000000003</v>
      </c>
      <c r="O87" s="392">
        <f>'Anchor-LD'!S85</f>
        <v>36.114550000000001</v>
      </c>
      <c r="P87" s="392">
        <f>'Anchor-LD'!T85</f>
        <v>26.744765999999998</v>
      </c>
      <c r="Q87" s="392">
        <f>'Anchor-LD'!U85</f>
        <v>35.115254</v>
      </c>
      <c r="R87" s="392">
        <f>'Anchor-LD'!V85</f>
        <v>29.447922999999999</v>
      </c>
      <c r="S87" s="392">
        <f>'Anchor-LD'!W85</f>
        <v>36.344375999999997</v>
      </c>
      <c r="T87" s="392">
        <f>'Anchor-LD'!X85</f>
        <v>37.393689000000002</v>
      </c>
      <c r="U87" s="392">
        <f>10*LOG10(1/((Summary!$C$80/10^(R87/10)+Summary!$C$81/10^(S87/10)+Summary!$C$82/10^(T87/10))/Summary!$C$83))</f>
        <v>30.829770590487865</v>
      </c>
      <c r="V87" s="392">
        <f>'Anchor-LD'!Y85</f>
        <v>2.2918000000000001E-2</v>
      </c>
      <c r="W87" s="392">
        <f>'Anchor-LD'!Z85</f>
        <v>229.2</v>
      </c>
      <c r="X87" s="392">
        <f>'Anchor-LD'!AA85</f>
        <v>0.24199999999999999</v>
      </c>
      <c r="Y87" s="393">
        <f>'Anchor-LD'!AB85</f>
        <v>2</v>
      </c>
      <c r="Z87" s="393">
        <f>'Anchor-LD'!AC85</f>
        <v>4</v>
      </c>
      <c r="AA87" s="392">
        <f t="shared" si="4"/>
        <v>6.3666666666666663E-2</v>
      </c>
      <c r="AB87" s="462"/>
      <c r="AC87" s="391">
        <f>'Test-LD'!L85</f>
        <v>22.660975000000001</v>
      </c>
      <c r="AD87" s="391">
        <f>'Test-LD'!M85</f>
        <v>29.913204</v>
      </c>
      <c r="AE87" s="391">
        <f>'Test-LD'!N85</f>
        <v>36.814636999999998</v>
      </c>
      <c r="AF87" s="391">
        <f>'Test-LD'!O85</f>
        <v>37.843525999999997</v>
      </c>
      <c r="AG87" s="391">
        <f>(Summary!$C$69*AD87+Summary!$C$70*AE87+Summary!$C$71*AF87)/Summary!$C$72</f>
        <v>31.396379500000002</v>
      </c>
      <c r="AH87" s="391">
        <f>'Test-LD'!P85</f>
        <v>11.494014</v>
      </c>
      <c r="AI87" s="391">
        <f>'Test-LD'!Q85</f>
        <v>11.947850000000001</v>
      </c>
      <c r="AJ87" s="391">
        <f>'Test-LD'!R85</f>
        <v>43.312578000000002</v>
      </c>
      <c r="AK87" s="391">
        <f>'Test-LD'!S85</f>
        <v>40.911805000000001</v>
      </c>
      <c r="AL87" s="391">
        <f>'Test-LD'!T85</f>
        <v>27.296844</v>
      </c>
      <c r="AM87" s="391">
        <f>'Test-LD'!U85</f>
        <v>35.724770999999997</v>
      </c>
      <c r="AN87" s="391">
        <f>'Test-LD'!V85</f>
        <v>29.868053</v>
      </c>
      <c r="AO87" s="391">
        <f>'Test-LD'!W85</f>
        <v>36.802764000000003</v>
      </c>
      <c r="AP87" s="391">
        <f>'Test-LD'!X85</f>
        <v>37.822468999999998</v>
      </c>
      <c r="AQ87" s="391">
        <f>10*LOG10(1/((Summary!$C$80/10^(AN87/10)+Summary!$C$81/10^(AO87/10)+Summary!$C$82/10^(AP87/10))/Summary!$C$83))</f>
        <v>31.252002011478545</v>
      </c>
      <c r="AR87" s="391">
        <f>'Test-LD'!Y85</f>
        <v>3.8635999999999997E-2</v>
      </c>
      <c r="AS87" s="391">
        <f>'Test-LD'!Z85</f>
        <v>3700</v>
      </c>
      <c r="AT87" s="392">
        <f>'Test-LD'!AA85</f>
        <v>1.2234</v>
      </c>
      <c r="AU87" s="393">
        <f>'Test-LD'!AB85</f>
        <v>2</v>
      </c>
      <c r="AV87" s="393">
        <f>'Test-LD'!AC85</f>
        <v>4</v>
      </c>
      <c r="AW87" s="396">
        <f t="shared" si="5"/>
        <v>1.0277777777777777</v>
      </c>
      <c r="AX87" s="466">
        <f t="shared" si="6"/>
        <v>16.143106457242585</v>
      </c>
      <c r="AY87" s="303">
        <f t="shared" si="6"/>
        <v>5.0553719008264464</v>
      </c>
      <c r="AZ87" s="297">
        <f t="shared" si="6"/>
        <v>1</v>
      </c>
      <c r="BA87" s="345">
        <f t="shared" si="3"/>
        <v>1</v>
      </c>
      <c r="BB87" s="75"/>
      <c r="BC87" s="75"/>
      <c r="BD87" s="570"/>
      <c r="BE87" s="550"/>
      <c r="BF87" s="553"/>
      <c r="BG87" s="553"/>
      <c r="BH87" s="553"/>
      <c r="BI87" s="553"/>
      <c r="BJ87" s="553"/>
      <c r="BK87" s="553"/>
      <c r="BL87" s="553"/>
      <c r="BM87" s="553"/>
      <c r="BN87" s="553"/>
      <c r="BO87" s="546"/>
      <c r="BP87" s="544"/>
      <c r="BQ87" s="546"/>
      <c r="BR87" s="544"/>
      <c r="BS87" s="553"/>
      <c r="BT87" s="553"/>
      <c r="BU87" s="553"/>
      <c r="BV87" s="553"/>
      <c r="BW87" s="553"/>
      <c r="BX87" s="553"/>
      <c r="BY87" s="553"/>
      <c r="BZ87" s="544"/>
      <c r="CA87" s="544"/>
      <c r="CB87" s="553"/>
      <c r="CC87" s="550"/>
      <c r="CD87" s="541"/>
      <c r="CE87" s="546"/>
      <c r="CF87" s="544"/>
      <c r="CG87" s="546"/>
      <c r="CH87" s="544"/>
    </row>
    <row r="88" spans="1:86" ht="17" customHeight="1" thickBot="1" x14ac:dyDescent="0.25">
      <c r="A88" s="538"/>
      <c r="B88" s="595" t="s">
        <v>153</v>
      </c>
      <c r="C88" s="586" t="s">
        <v>236</v>
      </c>
      <c r="D88" s="589">
        <v>30</v>
      </c>
      <c r="E88" s="557">
        <v>10</v>
      </c>
      <c r="F88" s="362">
        <v>110</v>
      </c>
      <c r="G88" s="420">
        <f>'Anchor-LD'!L86</f>
        <v>1987.8690999999999</v>
      </c>
      <c r="H88" s="295">
        <f>'Anchor-LD'!M86</f>
        <v>40.920824000000003</v>
      </c>
      <c r="I88" s="295">
        <f>'Anchor-LD'!N86</f>
        <v>46.161932999999998</v>
      </c>
      <c r="J88" s="295">
        <f>'Anchor-LD'!O86</f>
        <v>44.994590000000002</v>
      </c>
      <c r="K88" s="295">
        <f>(Summary!$C$69*H88+Summary!$C$70*I88+Summary!$C$71*J88)/Summary!$C$72</f>
        <v>41.852311499999999</v>
      </c>
      <c r="L88" s="295">
        <f>'Anchor-LD'!P86</f>
        <v>15.974994000000001</v>
      </c>
      <c r="M88" s="295">
        <f>'Anchor-LD'!Q86</f>
        <v>22.79158</v>
      </c>
      <c r="N88" s="295">
        <f>'Anchor-LD'!R86</f>
        <v>96.666302999999999</v>
      </c>
      <c r="O88" s="295">
        <f>'Anchor-LD'!S86</f>
        <v>95.089478</v>
      </c>
      <c r="P88" s="295">
        <f>'Anchor-LD'!T86</f>
        <v>43.945497000000003</v>
      </c>
      <c r="Q88" s="295">
        <f>'Anchor-LD'!U86</f>
        <v>41.845032000000003</v>
      </c>
      <c r="R88" s="295">
        <f>'Anchor-LD'!V86</f>
        <v>40.567616999999998</v>
      </c>
      <c r="S88" s="295">
        <f>'Anchor-LD'!W86</f>
        <v>46.071708999999998</v>
      </c>
      <c r="T88" s="295">
        <f>'Anchor-LD'!X86</f>
        <v>44.940233999999997</v>
      </c>
      <c r="U88" s="295">
        <f>10*LOG10(1/((Summary!$C$80/10^(R88/10)+Summary!$C$81/10^(S88/10)+Summary!$C$82/10^(T88/10))/Summary!$C$83))</f>
        <v>41.677451918422015</v>
      </c>
      <c r="V88" s="295">
        <f>'Anchor-LD'!Y86</f>
        <v>1.5132E-2</v>
      </c>
      <c r="W88" s="295">
        <f>'Anchor-LD'!Z86</f>
        <v>1100.4000000000001</v>
      </c>
      <c r="X88" s="295">
        <f>'Anchor-LD'!AA86</f>
        <v>0.55910000000000004</v>
      </c>
      <c r="Y88" s="357">
        <f>'Anchor-LD'!AB86</f>
        <v>2</v>
      </c>
      <c r="Z88" s="357">
        <f>'Anchor-LD'!AC86</f>
        <v>4</v>
      </c>
      <c r="AA88" s="295">
        <f t="shared" si="4"/>
        <v>0.3056666666666667</v>
      </c>
      <c r="AB88" s="462"/>
      <c r="AC88" s="167">
        <f>'Test-LD'!L86</f>
        <v>1789.2509090000001</v>
      </c>
      <c r="AD88" s="167">
        <f>'Test-LD'!M86</f>
        <v>41.465741000000001</v>
      </c>
      <c r="AE88" s="167">
        <f>'Test-LD'!N86</f>
        <v>46.733815</v>
      </c>
      <c r="AF88" s="167">
        <f>'Test-LD'!O86</f>
        <v>45.426411000000002</v>
      </c>
      <c r="AG88" s="167">
        <f>(Summary!$C$69*AD88+Summary!$C$70*AE88+Summary!$C$71*AF88)/Summary!$C$72</f>
        <v>42.388615400000006</v>
      </c>
      <c r="AH88" s="167">
        <f>'Test-LD'!P86</f>
        <v>16.398516000000001</v>
      </c>
      <c r="AI88" s="167">
        <f>'Test-LD'!Q86</f>
        <v>23.306370999999999</v>
      </c>
      <c r="AJ88" s="167">
        <f>'Test-LD'!R86</f>
        <v>97.011644000000004</v>
      </c>
      <c r="AK88" s="167">
        <f>'Test-LD'!S86</f>
        <v>95.571337999999997</v>
      </c>
      <c r="AL88" s="167">
        <f>'Test-LD'!T86</f>
        <v>44.658771999999999</v>
      </c>
      <c r="AM88" s="167">
        <f>'Test-LD'!U86</f>
        <v>42.315440000000002</v>
      </c>
      <c r="AN88" s="167">
        <f>'Test-LD'!V86</f>
        <v>41.153376000000002</v>
      </c>
      <c r="AO88" s="167">
        <f>'Test-LD'!W86</f>
        <v>46.667650000000002</v>
      </c>
      <c r="AP88" s="167">
        <f>'Test-LD'!X86</f>
        <v>45.387991999999997</v>
      </c>
      <c r="AQ88" s="167">
        <f>10*LOG10(1/((Summary!$C$80/10^(AN88/10)+Summary!$C$81/10^(AO88/10)+Summary!$C$82/10^(AP88/10))/Summary!$C$83))</f>
        <v>42.252814797991256</v>
      </c>
      <c r="AR88" s="167">
        <f>'Test-LD'!Y86</f>
        <v>1.4345E-2</v>
      </c>
      <c r="AS88" s="167">
        <f>'Test-LD'!Z86</f>
        <v>61326.1</v>
      </c>
      <c r="AT88" s="295">
        <f>'Test-LD'!AA86</f>
        <v>1.3072999999999999</v>
      </c>
      <c r="AU88" s="357">
        <f>'Test-LD'!AB86</f>
        <v>2</v>
      </c>
      <c r="AV88" s="357">
        <f>'Test-LD'!AC86</f>
        <v>4</v>
      </c>
      <c r="AW88" s="395">
        <f t="shared" si="5"/>
        <v>17.035027777777778</v>
      </c>
      <c r="AX88" s="464">
        <f t="shared" si="6"/>
        <v>55.730734278444196</v>
      </c>
      <c r="AY88" s="293">
        <f t="shared" si="6"/>
        <v>2.3382221427293861</v>
      </c>
      <c r="AZ88" s="292">
        <f t="shared" si="6"/>
        <v>1</v>
      </c>
      <c r="BA88" s="344">
        <f t="shared" si="3"/>
        <v>1</v>
      </c>
      <c r="BB88" s="75"/>
      <c r="BC88" s="75"/>
      <c r="BD88" s="572" t="s">
        <v>39</v>
      </c>
      <c r="BE88" s="549">
        <f t="array" ref="BE88">bdRateExtend($G88:$G91,H88:H91,$AC88:$AC91,AD88:AD91)</f>
        <v>-0.1870826701643814</v>
      </c>
      <c r="BF88" s="551">
        <f t="array" ref="BF88">bdRateExtend($G88:$G93,H88:H93,$AC88:$AC93,AD88:AD93)</f>
        <v>-0.19879862803645809</v>
      </c>
      <c r="BG88" s="551">
        <f t="array" ref="BG88">bdRateExtend($G88:$G93,I88:I93,$AC88:$AC93,AE88:AE93)</f>
        <v>-0.34942754811511889</v>
      </c>
      <c r="BH88" s="551">
        <f t="array" ref="BH88">bdRateExtend($G88:$G93,J88:J93,$AC88:$AC93,AF88:AF93)</f>
        <v>-0.29297848017595807</v>
      </c>
      <c r="BI88" s="551">
        <f t="array" ref="BI88">bdRateExtend($G88:$G93,K88:K93,$AC88:$AC93,AG88:AG93)</f>
        <v>-0.21888544323596704</v>
      </c>
      <c r="BJ88" s="575">
        <f>(Summary!$C$94*BF88+Summary!$C$95*BG88+Summary!$C$96*BH88)/Summary!$C$97</f>
        <v>-0.20859097892518452</v>
      </c>
      <c r="BK88" s="551">
        <f t="array" ref="BK88">bdRateExtend($G88:$G91,L88:L91,$AC88:$AC91,AH88:AH91)</f>
        <v>-0.18324254185151301</v>
      </c>
      <c r="BL88" s="551">
        <f t="array" ref="BL88">bdRateExtend($G88:$G93,L88:L93,$AC88:$AC93,AH88:AH93)</f>
        <v>-0.19532456655125208</v>
      </c>
      <c r="BM88" s="551">
        <f t="array" ref="BM88">bdRateExtend($G88:$G91,M88:M91,$AC88:$AC91,AI88:AI91)</f>
        <v>-0.18332594186925799</v>
      </c>
      <c r="BN88" s="551">
        <f t="array" ref="BN88">bdRateExtend($G88:$G93,M88:M93,$AC88:$AC93,AI88:AI93)</f>
        <v>-0.1895057244944055</v>
      </c>
      <c r="BO88" s="548">
        <f t="array" ref="BO88">bdRateExtend($G88:$G91,N88:N91,$AC88:$AC91,AJ88:AJ91,"None", FALSE,1)</f>
        <v>-0.19344428455794982</v>
      </c>
      <c r="BP88" s="585">
        <f t="array" ref="BP88">bdRateExtend($G88:$G93,N88:N93,$AC88:$AC93,AJ88:AJ93,"None", FALSE,1)</f>
        <v>-0.22653269520765906</v>
      </c>
      <c r="BQ88" s="548">
        <f t="array" ref="BQ88">bdRateExtend($G88:$G91,O88:O91,$AC88:$AC91,AK88:AK91,"None", FALSE,1)</f>
        <v>-0.1926558898886328</v>
      </c>
      <c r="BR88" s="585">
        <f t="array" ref="BR88">bdRateExtend($G88:$G93,O88:O93,$AC88:$AC93,AK88:AK93,"None", FALSE,1)</f>
        <v>-0.22181315084430275</v>
      </c>
      <c r="BS88" s="551">
        <f t="array" ref="BS88">bdRateExtend($G88:$G91,P88:P91,$AC88:$AC91,AL88:AL91)</f>
        <v>-0.18529354031482648</v>
      </c>
      <c r="BT88" s="551">
        <f t="array" ref="BT88">bdRateExtend($G88:$G93,P88:P93,$AC88:$AC93,AL88:AL93)</f>
        <v>-0.19844341176371039</v>
      </c>
      <c r="BU88" s="551">
        <f t="array" ref="BU88">bdRateExtend($G88:$G91,Q88:Q91,$AC88:$AC91,AM88:AM91)</f>
        <v>-0.22657253220256168</v>
      </c>
      <c r="BV88" s="551">
        <f t="array" ref="BV88">bdRateExtend($G88:$G93,Q88:Q93,$AC88:$AC93,AM88:AM93)</f>
        <v>-0.2400499895421575</v>
      </c>
      <c r="BW88" s="551">
        <f t="array" ref="BW88">bdRateExtend($G88:$G91,R88:R91,$AC88:$AC91,AN88:AN91)</f>
        <v>-0.19295518722789262</v>
      </c>
      <c r="BX88" s="551">
        <f t="array" ref="BX88">bdRateExtend($G88:$G93,R88:R93,$AC88:$AC93,AN88:AN93)</f>
        <v>-0.20324524895462071</v>
      </c>
      <c r="BY88" s="551">
        <f t="array" ref="BY88">bdRateExtend($G88:$G93,S88:S93,$AC88:$AC93,AO88:AO93)</f>
        <v>-0.34888928816455134</v>
      </c>
      <c r="BZ88" s="555">
        <f t="array" ref="BZ88">bdRateExtend($G88:$G93,T88:T93,$AC88:$AC93,AP88:AP93)</f>
        <v>-0.29853602090854681</v>
      </c>
      <c r="CA88" s="555">
        <f t="array" ref="CA88">bdRateExtend($G88:$G93,U88:U93,$AC88:$AC93,AQ88:AQ93)</f>
        <v>-0.21023552862718975</v>
      </c>
      <c r="CB88" s="575">
        <f>(Summary!$C$108*BX88+Summary!$C$109*BY88+Summary!$C$110*BZ88)/Summary!$C$111</f>
        <v>-0.21288264140117497</v>
      </c>
      <c r="CC88" s="561">
        <f t="array" ref="CC88">bdCAMBIExtend($G88:$G91,V88:V91,$AC88:$AC91,AR88:AR91)</f>
        <v>7.7117302961011384E-3</v>
      </c>
      <c r="CD88" s="561">
        <f t="array" ref="CD88">bdCAMBIExtend($G88:$G93,V88:V93,$AC88:$AC93,AR88:AR93)</f>
        <v>6.0596086484413292E-6</v>
      </c>
      <c r="CE88" s="547">
        <f t="array" ref="CE88">testVMAFRange($G88:$G91,N88:N91,$AC88:$AC91,AJ88:AJ91)</f>
        <v>0</v>
      </c>
      <c r="CF88" s="543">
        <f t="array" ref="CF88">testVMAFRange($G88:$G93,N88:N93,$AC88:$AC93,AJ88:AJ93)</f>
        <v>0</v>
      </c>
      <c r="CG88" s="547">
        <f t="array" ref="CG88">testVMAFRange($G88:$G91,O88:O91,$AC88:$AC91,AK88:AK91)</f>
        <v>0</v>
      </c>
      <c r="CH88" s="543">
        <f t="array" ref="CH88">testVMAFRange($G88:$G93,O88:O93,$AC88:$AC93,AK88:AK93)</f>
        <v>0</v>
      </c>
    </row>
    <row r="89" spans="1:86" ht="17" customHeight="1" x14ac:dyDescent="0.2">
      <c r="A89" s="538"/>
      <c r="B89" s="566"/>
      <c r="C89" s="485"/>
      <c r="D89" s="590"/>
      <c r="E89" s="558"/>
      <c r="F89" s="362">
        <v>135</v>
      </c>
      <c r="G89" s="420">
        <f>'Anchor-LD'!L87</f>
        <v>873.97820000000002</v>
      </c>
      <c r="H89" s="295">
        <f>'Anchor-LD'!M87</f>
        <v>36.972574000000002</v>
      </c>
      <c r="I89" s="295">
        <f>'Anchor-LD'!N87</f>
        <v>43.771819000000001</v>
      </c>
      <c r="J89" s="295">
        <f>'Anchor-LD'!O87</f>
        <v>42.610677000000003</v>
      </c>
      <c r="K89" s="295">
        <f>(Summary!$C$69*H89+Summary!$C$70*I89+Summary!$C$71*J89)/Summary!$C$72</f>
        <v>38.2163088</v>
      </c>
      <c r="L89" s="295">
        <f>'Anchor-LD'!P87</f>
        <v>12.916835000000001</v>
      </c>
      <c r="M89" s="295">
        <f>'Anchor-LD'!Q87</f>
        <v>18.809280000000001</v>
      </c>
      <c r="N89" s="295">
        <f>'Anchor-LD'!R87</f>
        <v>90.165960999999996</v>
      </c>
      <c r="O89" s="295">
        <f>'Anchor-LD'!S87</f>
        <v>87.944716</v>
      </c>
      <c r="P89" s="295">
        <f>'Anchor-LD'!T87</f>
        <v>38.471541000000002</v>
      </c>
      <c r="Q89" s="295">
        <f>'Anchor-LD'!U87</f>
        <v>38.811841999999999</v>
      </c>
      <c r="R89" s="295">
        <f>'Anchor-LD'!V87</f>
        <v>36.557769</v>
      </c>
      <c r="S89" s="295">
        <f>'Anchor-LD'!W87</f>
        <v>43.638781000000002</v>
      </c>
      <c r="T89" s="295">
        <f>'Anchor-LD'!X87</f>
        <v>42.523938000000001</v>
      </c>
      <c r="U89" s="295">
        <f>10*LOG10(1/((Summary!$C$80/10^(R89/10)+Summary!$C$81/10^(S89/10)+Summary!$C$82/10^(T89/10))/Summary!$C$83))</f>
        <v>37.856665411886581</v>
      </c>
      <c r="V89" s="295">
        <f>'Anchor-LD'!Y87</f>
        <v>2.1344999999999999E-2</v>
      </c>
      <c r="W89" s="295">
        <f>'Anchor-LD'!Z87</f>
        <v>780.5</v>
      </c>
      <c r="X89" s="295">
        <f>'Anchor-LD'!AA87</f>
        <v>0.37880000000000003</v>
      </c>
      <c r="Y89" s="357">
        <f>'Anchor-LD'!AB87</f>
        <v>2</v>
      </c>
      <c r="Z89" s="357">
        <f>'Anchor-LD'!AC87</f>
        <v>4</v>
      </c>
      <c r="AA89" s="295">
        <f t="shared" si="4"/>
        <v>0.21680555555555556</v>
      </c>
      <c r="AB89" s="462"/>
      <c r="AC89" s="167">
        <f>'Test-LD'!L87</f>
        <v>802.16727300000002</v>
      </c>
      <c r="AD89" s="167">
        <f>'Test-LD'!M87</f>
        <v>37.523333000000001</v>
      </c>
      <c r="AE89" s="167">
        <f>'Test-LD'!N87</f>
        <v>44.637379000000003</v>
      </c>
      <c r="AF89" s="167">
        <f>'Test-LD'!O87</f>
        <v>43.276350000000001</v>
      </c>
      <c r="AG89" s="167">
        <f>(Summary!$C$69*AD89+Summary!$C$70*AE89+Summary!$C$71*AF89)/Summary!$C$72</f>
        <v>38.8100393</v>
      </c>
      <c r="AH89" s="167">
        <f>'Test-LD'!P87</f>
        <v>13.316641000000001</v>
      </c>
      <c r="AI89" s="167">
        <f>'Test-LD'!Q87</f>
        <v>19.337766999999999</v>
      </c>
      <c r="AJ89" s="167">
        <f>'Test-LD'!R87</f>
        <v>91.516228999999996</v>
      </c>
      <c r="AK89" s="167">
        <f>'Test-LD'!S87</f>
        <v>89.315928999999997</v>
      </c>
      <c r="AL89" s="167">
        <f>'Test-LD'!T87</f>
        <v>39.21378</v>
      </c>
      <c r="AM89" s="167">
        <f>'Test-LD'!U87</f>
        <v>39.386512000000003</v>
      </c>
      <c r="AN89" s="167">
        <f>'Test-LD'!V87</f>
        <v>37.146357000000002</v>
      </c>
      <c r="AO89" s="167">
        <f>'Test-LD'!W87</f>
        <v>44.521366</v>
      </c>
      <c r="AP89" s="167">
        <f>'Test-LD'!X87</f>
        <v>43.218235999999997</v>
      </c>
      <c r="AQ89" s="167">
        <f>10*LOG10(1/((Summary!$C$80/10^(AN89/10)+Summary!$C$81/10^(AO89/10)+Summary!$C$82/10^(AP89/10))/Summary!$C$83))</f>
        <v>38.463748198670487</v>
      </c>
      <c r="AR89" s="167">
        <f>'Test-LD'!Y87</f>
        <v>1.8679999999999999E-2</v>
      </c>
      <c r="AS89" s="167">
        <f>'Test-LD'!Z87</f>
        <v>35377.300000000003</v>
      </c>
      <c r="AT89" s="295">
        <f>'Test-LD'!AA87</f>
        <v>0.98580000000000001</v>
      </c>
      <c r="AU89" s="357">
        <f>'Test-LD'!AB87</f>
        <v>2</v>
      </c>
      <c r="AV89" s="357">
        <f>'Test-LD'!AC87</f>
        <v>4</v>
      </c>
      <c r="AW89" s="395">
        <f t="shared" si="5"/>
        <v>9.8270277777777792</v>
      </c>
      <c r="AX89" s="465">
        <f t="shared" si="6"/>
        <v>45.326457399103141</v>
      </c>
      <c r="AY89" s="298">
        <f t="shared" si="6"/>
        <v>2.6024287222808868</v>
      </c>
      <c r="AZ89" s="297">
        <f t="shared" si="6"/>
        <v>1</v>
      </c>
      <c r="BA89" s="345">
        <f t="shared" si="3"/>
        <v>1</v>
      </c>
      <c r="BB89" s="75"/>
      <c r="BC89" s="75"/>
      <c r="BD89" s="565"/>
      <c r="BE89" s="550"/>
      <c r="BF89" s="552"/>
      <c r="BG89" s="552"/>
      <c r="BH89" s="552"/>
      <c r="BI89" s="552"/>
      <c r="BJ89" s="552"/>
      <c r="BK89" s="553"/>
      <c r="BL89" s="552"/>
      <c r="BM89" s="553"/>
      <c r="BN89" s="552"/>
      <c r="BO89" s="546"/>
      <c r="BP89" s="541"/>
      <c r="BQ89" s="546"/>
      <c r="BR89" s="541"/>
      <c r="BS89" s="553"/>
      <c r="BT89" s="552"/>
      <c r="BU89" s="553"/>
      <c r="BV89" s="552"/>
      <c r="BW89" s="553"/>
      <c r="BX89" s="552"/>
      <c r="BY89" s="552"/>
      <c r="BZ89" s="541"/>
      <c r="CA89" s="541"/>
      <c r="CB89" s="552"/>
      <c r="CC89" s="553"/>
      <c r="CD89" s="552"/>
      <c r="CE89" s="546"/>
      <c r="CF89" s="541"/>
      <c r="CG89" s="546"/>
      <c r="CH89" s="541"/>
    </row>
    <row r="90" spans="1:86" ht="17" customHeight="1" x14ac:dyDescent="0.2">
      <c r="A90" s="538"/>
      <c r="B90" s="566"/>
      <c r="C90" s="485"/>
      <c r="D90" s="590"/>
      <c r="E90" s="558"/>
      <c r="F90" s="362">
        <v>160</v>
      </c>
      <c r="G90" s="420">
        <f>'Anchor-LD'!L88</f>
        <v>355.77449999999999</v>
      </c>
      <c r="H90" s="295">
        <f>'Anchor-LD'!M88</f>
        <v>33.188485999999997</v>
      </c>
      <c r="I90" s="295">
        <f>'Anchor-LD'!N88</f>
        <v>41.086818999999998</v>
      </c>
      <c r="J90" s="295">
        <f>'Anchor-LD'!O88</f>
        <v>39.874996000000003</v>
      </c>
      <c r="K90" s="295">
        <f>(Summary!$C$69*H90+Summary!$C$70*I90+Summary!$C$71*J90)/Summary!$C$72</f>
        <v>34.6469703</v>
      </c>
      <c r="L90" s="295">
        <f>'Anchor-LD'!P88</f>
        <v>10.046796000000001</v>
      </c>
      <c r="M90" s="295">
        <f>'Anchor-LD'!Q88</f>
        <v>14.911168999999999</v>
      </c>
      <c r="N90" s="295">
        <f>'Anchor-LD'!R88</f>
        <v>76.072835999999995</v>
      </c>
      <c r="O90" s="295">
        <f>'Anchor-LD'!S88</f>
        <v>73.676372000000001</v>
      </c>
      <c r="P90" s="295">
        <f>'Anchor-LD'!T88</f>
        <v>33.056505000000001</v>
      </c>
      <c r="Q90" s="295">
        <f>'Anchor-LD'!U88</f>
        <v>35.640692999999999</v>
      </c>
      <c r="R90" s="295">
        <f>'Anchor-LD'!V88</f>
        <v>32.685761999999997</v>
      </c>
      <c r="S90" s="295">
        <f>'Anchor-LD'!W88</f>
        <v>40.918717999999998</v>
      </c>
      <c r="T90" s="295">
        <f>'Anchor-LD'!X88</f>
        <v>39.756050000000002</v>
      </c>
      <c r="U90" s="295">
        <f>10*LOG10(1/((Summary!$C$80/10^(R90/10)+Summary!$C$81/10^(S90/10)+Summary!$C$82/10^(T90/10))/Summary!$C$83))</f>
        <v>34.085842763794702</v>
      </c>
      <c r="V90" s="295">
        <f>'Anchor-LD'!Y88</f>
        <v>2.2454000000000002E-2</v>
      </c>
      <c r="W90" s="295">
        <f>'Anchor-LD'!Z88</f>
        <v>603.4</v>
      </c>
      <c r="X90" s="295">
        <f>'Anchor-LD'!AA88</f>
        <v>0.2697</v>
      </c>
      <c r="Y90" s="357">
        <f>'Anchor-LD'!AB88</f>
        <v>2</v>
      </c>
      <c r="Z90" s="357">
        <f>'Anchor-LD'!AC88</f>
        <v>4</v>
      </c>
      <c r="AA90" s="295">
        <f t="shared" si="4"/>
        <v>0.1676111111111111</v>
      </c>
      <c r="AB90" s="462"/>
      <c r="AC90" s="167">
        <f>'Test-LD'!L88</f>
        <v>328.50909100000001</v>
      </c>
      <c r="AD90" s="167">
        <f>'Test-LD'!M88</f>
        <v>33.684047999999997</v>
      </c>
      <c r="AE90" s="167">
        <f>'Test-LD'!N88</f>
        <v>42.054851999999997</v>
      </c>
      <c r="AF90" s="167">
        <f>'Test-LD'!O88</f>
        <v>40.599434000000002</v>
      </c>
      <c r="AG90" s="167">
        <f>(Summary!$C$69*AD90+Summary!$C$70*AE90+Summary!$C$71*AF90)/Summary!$C$72</f>
        <v>35.212666999999996</v>
      </c>
      <c r="AH90" s="167">
        <f>'Test-LD'!P88</f>
        <v>10.391228999999999</v>
      </c>
      <c r="AI90" s="167">
        <f>'Test-LD'!Q88</f>
        <v>15.402986</v>
      </c>
      <c r="AJ90" s="167">
        <f>'Test-LD'!R88</f>
        <v>78.459497999999996</v>
      </c>
      <c r="AK90" s="167">
        <f>'Test-LD'!S88</f>
        <v>76.103866999999994</v>
      </c>
      <c r="AL90" s="167">
        <f>'Test-LD'!T88</f>
        <v>33.745798999999998</v>
      </c>
      <c r="AM90" s="167">
        <f>'Test-LD'!U88</f>
        <v>36.261555999999999</v>
      </c>
      <c r="AN90" s="167">
        <f>'Test-LD'!V88</f>
        <v>33.226776999999998</v>
      </c>
      <c r="AO90" s="167">
        <f>'Test-LD'!W88</f>
        <v>41.881647999999998</v>
      </c>
      <c r="AP90" s="167">
        <f>'Test-LD'!X88</f>
        <v>40.510913000000002</v>
      </c>
      <c r="AQ90" s="167">
        <f>10*LOG10(1/((Summary!$C$80/10^(AN90/10)+Summary!$C$81/10^(AO90/10)+Summary!$C$82/10^(AP90/10))/Summary!$C$83))</f>
        <v>34.650240757134668</v>
      </c>
      <c r="AR90" s="167">
        <f>'Test-LD'!Y88</f>
        <v>3.9001000000000001E-2</v>
      </c>
      <c r="AS90" s="167">
        <f>'Test-LD'!Z88</f>
        <v>34122.6</v>
      </c>
      <c r="AT90" s="295">
        <f>'Test-LD'!AA88</f>
        <v>0.78820000000000001</v>
      </c>
      <c r="AU90" s="357">
        <f>'Test-LD'!AB88</f>
        <v>2</v>
      </c>
      <c r="AV90" s="357">
        <f>'Test-LD'!AC88</f>
        <v>4</v>
      </c>
      <c r="AW90" s="395">
        <f t="shared" si="5"/>
        <v>9.4785000000000004</v>
      </c>
      <c r="AX90" s="465">
        <f t="shared" si="6"/>
        <v>56.550546900894929</v>
      </c>
      <c r="AY90" s="298">
        <f t="shared" si="6"/>
        <v>2.9225064886911385</v>
      </c>
      <c r="AZ90" s="297">
        <f t="shared" si="6"/>
        <v>1</v>
      </c>
      <c r="BA90" s="345">
        <f t="shared" si="3"/>
        <v>1</v>
      </c>
      <c r="BB90" s="75"/>
      <c r="BC90" s="75"/>
      <c r="BD90" s="573" t="s">
        <v>147</v>
      </c>
      <c r="BE90" s="549">
        <f t="array" ref="BE90">bdRateExtend($G89:$G92,H89:H92,$AC89:$AC92,AD89:AD92)</f>
        <v>-0.19065535664480426</v>
      </c>
      <c r="BF90" s="552"/>
      <c r="BG90" s="552"/>
      <c r="BH90" s="552"/>
      <c r="BI90" s="552"/>
      <c r="BJ90" s="552"/>
      <c r="BK90" s="551">
        <f t="array" ref="BK90">bdRateExtend($G89:$G92,L89:L92,$AC89:$AC92,AH89:AH92)</f>
        <v>-0.18844895113941895</v>
      </c>
      <c r="BL90" s="552"/>
      <c r="BM90" s="551">
        <f t="array" ref="BM90">bdRateExtend($G89:$G92,M89:M92,$AC89:$AC92,AI89:AI92)</f>
        <v>-0.18634081176333173</v>
      </c>
      <c r="BN90" s="552"/>
      <c r="BO90" s="545">
        <f t="array" ref="BO90">bdRateExtend($G89:$G92,N89:N92,$AC89:$AC92,AJ89:AJ92,"None", FALSE,1)</f>
        <v>-0.214030772662406</v>
      </c>
      <c r="BP90" s="541"/>
      <c r="BQ90" s="545">
        <f t="array" ref="BQ90">bdRateExtend($G89:$G92,O89:O92,$AC89:$AC92,AK89:AK92,"None", FALSE,1)</f>
        <v>-0.21023169709119793</v>
      </c>
      <c r="BR90" s="541"/>
      <c r="BS90" s="551">
        <f t="array" ref="BS90">bdRateExtend($G89:$G92,P89:P92,$AC89:$AC92,AL89:AL92)</f>
        <v>-0.19292890050193112</v>
      </c>
      <c r="BT90" s="552"/>
      <c r="BU90" s="551">
        <f t="array" ref="BU90">bdRateExtend($G89:$G92,Q89:Q92,$AC89:$AC92,AM89:AM92)</f>
        <v>-0.24211422598202892</v>
      </c>
      <c r="BV90" s="552"/>
      <c r="BW90" s="551">
        <f t="array" ref="BW90">bdRateExtend($G89:$G92,R89:R92,$AC89:$AC92,AN89:AN92)</f>
        <v>-0.19699219822053704</v>
      </c>
      <c r="BX90" s="552"/>
      <c r="BY90" s="552"/>
      <c r="BZ90" s="541"/>
      <c r="CA90" s="541"/>
      <c r="CB90" s="552"/>
      <c r="CC90" s="561">
        <f t="array" ref="CC90">bdCAMBIExtend($G89:$G92,V89:V92,$AC89:$AC92,AR89:AR92)</f>
        <v>7.5056465665466945E-3</v>
      </c>
      <c r="CD90" s="552"/>
      <c r="CE90" s="554">
        <f t="array" ref="CE90">testVMAFRange($G89:$G92,N89:N92,$AC89:$AC92,AJ89:AJ92)</f>
        <v>0</v>
      </c>
      <c r="CF90" s="541"/>
      <c r="CG90" s="554">
        <f t="array" ref="CG90">testVMAFRange($G89:$G92,O89:O92,$AC89:$AC92,AK89:AK92)</f>
        <v>0</v>
      </c>
      <c r="CH90" s="541"/>
    </row>
    <row r="91" spans="1:86" ht="17" customHeight="1" x14ac:dyDescent="0.2">
      <c r="A91" s="538"/>
      <c r="B91" s="566"/>
      <c r="C91" s="485"/>
      <c r="D91" s="590"/>
      <c r="E91" s="558"/>
      <c r="F91" s="362">
        <v>185</v>
      </c>
      <c r="G91" s="420">
        <f>'Anchor-LD'!L89</f>
        <v>139.82550000000001</v>
      </c>
      <c r="H91" s="295">
        <f>'Anchor-LD'!M89</f>
        <v>29.812925</v>
      </c>
      <c r="I91" s="295">
        <f>'Anchor-LD'!N89</f>
        <v>38.518191999999999</v>
      </c>
      <c r="J91" s="295">
        <f>'Anchor-LD'!O89</f>
        <v>37.34619</v>
      </c>
      <c r="K91" s="295">
        <f>(Summary!$C$69*H91+Summary!$C$70*I91+Summary!$C$71*J91)/Summary!$C$72</f>
        <v>31.436778199999999</v>
      </c>
      <c r="L91" s="295">
        <f>'Anchor-LD'!P89</f>
        <v>7.817971</v>
      </c>
      <c r="M91" s="295">
        <f>'Anchor-LD'!Q89</f>
        <v>11.582330000000001</v>
      </c>
      <c r="N91" s="295">
        <f>'Anchor-LD'!R89</f>
        <v>54.659238999999999</v>
      </c>
      <c r="O91" s="295">
        <f>'Anchor-LD'!S89</f>
        <v>52.739499000000002</v>
      </c>
      <c r="P91" s="295">
        <f>'Anchor-LD'!T89</f>
        <v>28.393539000000001</v>
      </c>
      <c r="Q91" s="295">
        <f>'Anchor-LD'!U89</f>
        <v>32.743304999999999</v>
      </c>
      <c r="R91" s="295">
        <f>'Anchor-LD'!V89</f>
        <v>29.261225</v>
      </c>
      <c r="S91" s="295">
        <f>'Anchor-LD'!W89</f>
        <v>38.322645999999999</v>
      </c>
      <c r="T91" s="295">
        <f>'Anchor-LD'!X89</f>
        <v>37.211481999999997</v>
      </c>
      <c r="U91" s="295">
        <f>10*LOG10(1/((Summary!$C$80/10^(R91/10)+Summary!$C$81/10^(S91/10)+Summary!$C$82/10^(T91/10))/Summary!$C$83))</f>
        <v>30.723797192872027</v>
      </c>
      <c r="V91" s="295">
        <f>'Anchor-LD'!Y89</f>
        <v>5.0214000000000002E-2</v>
      </c>
      <c r="W91" s="295">
        <f>'Anchor-LD'!Z89</f>
        <v>341.4</v>
      </c>
      <c r="X91" s="295">
        <f>'Anchor-LD'!AA89</f>
        <v>0.16059999999999999</v>
      </c>
      <c r="Y91" s="357">
        <f>'Anchor-LD'!AB89</f>
        <v>2</v>
      </c>
      <c r="Z91" s="357">
        <f>'Anchor-LD'!AC89</f>
        <v>4</v>
      </c>
      <c r="AA91" s="295">
        <f t="shared" si="4"/>
        <v>9.4833333333333325E-2</v>
      </c>
      <c r="AB91" s="462"/>
      <c r="AC91" s="167">
        <f>'Test-LD'!L89</f>
        <v>126.618182</v>
      </c>
      <c r="AD91" s="167">
        <f>'Test-LD'!M89</f>
        <v>30.188585</v>
      </c>
      <c r="AE91" s="167">
        <f>'Test-LD'!N89</f>
        <v>39.528663999999999</v>
      </c>
      <c r="AF91" s="167">
        <f>'Test-LD'!O89</f>
        <v>38.112096000000001</v>
      </c>
      <c r="AG91" s="167">
        <f>(Summary!$C$69*AD91+Summary!$C$70*AE91+Summary!$C$71*AF91)/Summary!$C$72</f>
        <v>31.914944000000002</v>
      </c>
      <c r="AH91" s="167">
        <f>'Test-LD'!P89</f>
        <v>8.0488140000000001</v>
      </c>
      <c r="AI91" s="167">
        <f>'Test-LD'!Q89</f>
        <v>11.943669</v>
      </c>
      <c r="AJ91" s="167">
        <f>'Test-LD'!R89</f>
        <v>58.300162999999998</v>
      </c>
      <c r="AK91" s="167">
        <f>'Test-LD'!S89</f>
        <v>56.103403</v>
      </c>
      <c r="AL91" s="167">
        <f>'Test-LD'!T89</f>
        <v>28.952528000000001</v>
      </c>
      <c r="AM91" s="167">
        <f>'Test-LD'!U89</f>
        <v>33.311095000000002</v>
      </c>
      <c r="AN91" s="167">
        <f>'Test-LD'!V89</f>
        <v>29.669815</v>
      </c>
      <c r="AO91" s="167">
        <f>'Test-LD'!W89</f>
        <v>39.333415000000002</v>
      </c>
      <c r="AP91" s="167">
        <f>'Test-LD'!X89</f>
        <v>37.999983999999998</v>
      </c>
      <c r="AQ91" s="167">
        <f>10*LOG10(1/((Summary!$C$80/10^(AN91/10)+Summary!$C$81/10^(AO91/10)+Summary!$C$82/10^(AP91/10))/Summary!$C$83))</f>
        <v>31.162392385043528</v>
      </c>
      <c r="AR91" s="167">
        <f>'Test-LD'!Y89</f>
        <v>7.6421000000000003E-2</v>
      </c>
      <c r="AS91" s="167">
        <f>'Test-LD'!Z89</f>
        <v>18603.099999999999</v>
      </c>
      <c r="AT91" s="295">
        <f>'Test-LD'!AA89</f>
        <v>0.52800000000000002</v>
      </c>
      <c r="AU91" s="357">
        <f>'Test-LD'!AB89</f>
        <v>2</v>
      </c>
      <c r="AV91" s="357">
        <f>'Test-LD'!AC89</f>
        <v>4</v>
      </c>
      <c r="AW91" s="395">
        <f t="shared" si="5"/>
        <v>5.1675277777777771</v>
      </c>
      <c r="AX91" s="465">
        <f t="shared" si="6"/>
        <v>54.490626830697131</v>
      </c>
      <c r="AY91" s="298">
        <f t="shared" si="6"/>
        <v>3.2876712328767126</v>
      </c>
      <c r="AZ91" s="297">
        <f t="shared" si="6"/>
        <v>1</v>
      </c>
      <c r="BA91" s="345">
        <f t="shared" si="3"/>
        <v>1</v>
      </c>
      <c r="BB91" s="75"/>
      <c r="BC91" s="75"/>
      <c r="BD91" s="565"/>
      <c r="BE91" s="550"/>
      <c r="BF91" s="552"/>
      <c r="BG91" s="552"/>
      <c r="BH91" s="552"/>
      <c r="BI91" s="552"/>
      <c r="BJ91" s="552"/>
      <c r="BK91" s="553"/>
      <c r="BL91" s="552"/>
      <c r="BM91" s="553"/>
      <c r="BN91" s="552"/>
      <c r="BO91" s="546"/>
      <c r="BP91" s="541"/>
      <c r="BQ91" s="546"/>
      <c r="BR91" s="541"/>
      <c r="BS91" s="553"/>
      <c r="BT91" s="552"/>
      <c r="BU91" s="553"/>
      <c r="BV91" s="552"/>
      <c r="BW91" s="553"/>
      <c r="BX91" s="552"/>
      <c r="BY91" s="552"/>
      <c r="BZ91" s="541"/>
      <c r="CA91" s="541"/>
      <c r="CB91" s="552"/>
      <c r="CC91" s="553"/>
      <c r="CD91" s="552"/>
      <c r="CE91" s="546"/>
      <c r="CF91" s="541"/>
      <c r="CG91" s="546"/>
      <c r="CH91" s="541"/>
    </row>
    <row r="92" spans="1:86" ht="17" customHeight="1" thickBot="1" x14ac:dyDescent="0.25">
      <c r="A92" s="538"/>
      <c r="B92" s="566"/>
      <c r="C92" s="485"/>
      <c r="D92" s="590"/>
      <c r="E92" s="558"/>
      <c r="F92" s="362">
        <v>210</v>
      </c>
      <c r="G92" s="420">
        <f>'Anchor-LD'!L90</f>
        <v>51.563600000000001</v>
      </c>
      <c r="H92" s="295">
        <f>'Anchor-LD'!M90</f>
        <v>26.743939000000001</v>
      </c>
      <c r="I92" s="295">
        <f>'Anchor-LD'!N90</f>
        <v>36.328035999999997</v>
      </c>
      <c r="J92" s="295">
        <f>'Anchor-LD'!O90</f>
        <v>35.000866000000002</v>
      </c>
      <c r="K92" s="295">
        <f>(Summary!$C$69*H92+Summary!$C$70*I92+Summary!$C$71*J92)/Summary!$C$72</f>
        <v>28.528041399999999</v>
      </c>
      <c r="L92" s="295">
        <f>'Anchor-LD'!P90</f>
        <v>6.1279159999999999</v>
      </c>
      <c r="M92" s="295">
        <f>'Anchor-LD'!Q90</f>
        <v>8.7075820000000004</v>
      </c>
      <c r="N92" s="295">
        <f>'Anchor-LD'!R90</f>
        <v>32.265397999999998</v>
      </c>
      <c r="O92" s="295">
        <f>'Anchor-LD'!S90</f>
        <v>30.754096000000001</v>
      </c>
      <c r="P92" s="295">
        <f>'Anchor-LD'!T90</f>
        <v>24.431031999999998</v>
      </c>
      <c r="Q92" s="295">
        <f>'Anchor-LD'!U90</f>
        <v>30.036541</v>
      </c>
      <c r="R92" s="295">
        <f>'Anchor-LD'!V90</f>
        <v>26.256882999999998</v>
      </c>
      <c r="S92" s="295">
        <f>'Anchor-LD'!W90</f>
        <v>36.111615999999998</v>
      </c>
      <c r="T92" s="295">
        <f>'Anchor-LD'!X90</f>
        <v>34.843406000000002</v>
      </c>
      <c r="U92" s="295">
        <f>10*LOG10(1/((Summary!$C$80/10^(R92/10)+Summary!$C$81/10^(S92/10)+Summary!$C$82/10^(T92/10))/Summary!$C$83))</f>
        <v>27.762823064660815</v>
      </c>
      <c r="V92" s="295">
        <f>'Anchor-LD'!Y90</f>
        <v>0.11715</v>
      </c>
      <c r="W92" s="295">
        <f>'Anchor-LD'!Z90</f>
        <v>153.4</v>
      </c>
      <c r="X92" s="295">
        <f>'Anchor-LD'!AA90</f>
        <v>8.5800000000000001E-2</v>
      </c>
      <c r="Y92" s="357">
        <f>'Anchor-LD'!AB90</f>
        <v>2</v>
      </c>
      <c r="Z92" s="357">
        <f>'Anchor-LD'!AC90</f>
        <v>4</v>
      </c>
      <c r="AA92" s="295">
        <f t="shared" si="4"/>
        <v>4.2611111111111113E-2</v>
      </c>
      <c r="AB92" s="462"/>
      <c r="AC92" s="167">
        <f>'Test-LD'!L90</f>
        <v>46.145454999999998</v>
      </c>
      <c r="AD92" s="167">
        <f>'Test-LD'!M90</f>
        <v>27.116539</v>
      </c>
      <c r="AE92" s="167">
        <f>'Test-LD'!N90</f>
        <v>37.118305999999997</v>
      </c>
      <c r="AF92" s="167">
        <f>'Test-LD'!O90</f>
        <v>35.594574999999999</v>
      </c>
      <c r="AG92" s="167">
        <f>(Summary!$C$69*AD92+Summary!$C$70*AE92+Summary!$C$71*AF92)/Summary!$C$72</f>
        <v>28.964519299999999</v>
      </c>
      <c r="AH92" s="167">
        <f>'Test-LD'!P90</f>
        <v>6.3331989999999996</v>
      </c>
      <c r="AI92" s="167">
        <f>'Test-LD'!Q90</f>
        <v>8.9766949999999994</v>
      </c>
      <c r="AJ92" s="167">
        <f>'Test-LD'!R90</f>
        <v>36.066287000000003</v>
      </c>
      <c r="AK92" s="167">
        <f>'Test-LD'!S90</f>
        <v>34.320346999999998</v>
      </c>
      <c r="AL92" s="167">
        <f>'Test-LD'!T90</f>
        <v>24.918683999999999</v>
      </c>
      <c r="AM92" s="167">
        <f>'Test-LD'!U90</f>
        <v>30.513421999999998</v>
      </c>
      <c r="AN92" s="167">
        <f>'Test-LD'!V90</f>
        <v>26.622852999999999</v>
      </c>
      <c r="AO92" s="167">
        <f>'Test-LD'!W90</f>
        <v>36.921548000000001</v>
      </c>
      <c r="AP92" s="167">
        <f>'Test-LD'!X90</f>
        <v>35.453626999999997</v>
      </c>
      <c r="AQ92" s="167">
        <f>10*LOG10(1/((Summary!$C$80/10^(AN92/10)+Summary!$C$81/10^(AO92/10)+Summary!$C$82/10^(AP92/10))/Summary!$C$83))</f>
        <v>28.146871083488318</v>
      </c>
      <c r="AR92" s="167">
        <f>'Test-LD'!Y90</f>
        <v>9.2521999999999993E-2</v>
      </c>
      <c r="AS92" s="167">
        <f>'Test-LD'!Z90</f>
        <v>7740.2</v>
      </c>
      <c r="AT92" s="295">
        <f>'Test-LD'!AA90</f>
        <v>0.3256</v>
      </c>
      <c r="AU92" s="357">
        <f>'Test-LD'!AB90</f>
        <v>2</v>
      </c>
      <c r="AV92" s="357">
        <f>'Test-LD'!AC90</f>
        <v>4</v>
      </c>
      <c r="AW92" s="395">
        <f t="shared" si="5"/>
        <v>2.1500555555555554</v>
      </c>
      <c r="AX92" s="465">
        <f t="shared" si="6"/>
        <v>50.457627118644062</v>
      </c>
      <c r="AY92" s="298">
        <f t="shared" si="6"/>
        <v>3.7948717948717947</v>
      </c>
      <c r="AZ92" s="297">
        <f t="shared" si="6"/>
        <v>1</v>
      </c>
      <c r="BA92" s="345">
        <f t="shared" si="3"/>
        <v>1</v>
      </c>
      <c r="BB92" s="75"/>
      <c r="BC92" s="75"/>
      <c r="BD92" s="574" t="s">
        <v>46</v>
      </c>
      <c r="BE92" s="549">
        <f t="array" ref="BE92">bdRateExtend($G90:$G93,H90:H93,$AC90:$AC93,AD90:AD93)</f>
        <v>-0.20924136157945172</v>
      </c>
      <c r="BF92" s="552"/>
      <c r="BG92" s="552"/>
      <c r="BH92" s="552"/>
      <c r="BI92" s="552"/>
      <c r="BJ92" s="552"/>
      <c r="BK92" s="551">
        <f t="array" ref="BK92">bdRateExtend($G90:$G93,L90:L93,$AC90:$AC93,AH90:AH93)</f>
        <v>-0.21100568382121754</v>
      </c>
      <c r="BL92" s="552"/>
      <c r="BM92" s="551">
        <f t="array" ref="BM92">bdRateExtend($G90:$G93,M90:M93,$AC90:$AC93,AI90:AI93)</f>
        <v>-0.19682216912717254</v>
      </c>
      <c r="BN92" s="552"/>
      <c r="BO92" s="545">
        <f t="array" ref="BO92">bdRateExtend($G90:$G93,N90:N93,$AC90:$AC93,AJ90:AJ93,"None", FALSE,1)</f>
        <v>-0.24119138739599399</v>
      </c>
      <c r="BP92" s="541"/>
      <c r="BQ92" s="545">
        <f t="array" ref="BQ92">bdRateExtend($G90:$G93,O90:O93,$AC90:$AC93,AK90:AK93,"None", FALSE,1)</f>
        <v>-0.23550344543924584</v>
      </c>
      <c r="BR92" s="541"/>
      <c r="BS92" s="551">
        <f t="array" ref="BS92">bdRateExtend($G90:$G93,P90:P93,$AC90:$AC93,AL90:AL93)</f>
        <v>-0.21319598520761707</v>
      </c>
      <c r="BT92" s="552"/>
      <c r="BU92" s="551">
        <f t="array" ref="BU92">bdRateExtend($G90:$G93,Q90:Q93,$AC90:$AC93,AM90:AM93)</f>
        <v>-0.25652652783101637</v>
      </c>
      <c r="BV92" s="552"/>
      <c r="BW92" s="551">
        <f t="array" ref="BW92">bdRateExtend($G90:$G93,R90:R93,$AC90:$AC93,AN90:AN93)</f>
        <v>-0.21328034099478987</v>
      </c>
      <c r="BX92" s="552"/>
      <c r="BY92" s="552"/>
      <c r="BZ92" s="541"/>
      <c r="CA92" s="541"/>
      <c r="CB92" s="552"/>
      <c r="CC92" s="561">
        <f t="array" ref="CC92">bdCAMBIExtend($G90:$G93,V90:V93,$AC90:$AC93,AR90:AR93)</f>
        <v>-1.4634243648642068E-3</v>
      </c>
      <c r="CD92" s="552"/>
      <c r="CE92" s="554">
        <f t="array" ref="CE92">testVMAFRange($G90:$G93,N90:N93,$AC90:$AC93,AJ90:AJ93)</f>
        <v>0</v>
      </c>
      <c r="CF92" s="541"/>
      <c r="CG92" s="554">
        <f t="array" ref="CG92">testVMAFRange($G90:$G93,O90:O93,$AC90:$AC93,AK90:AK93)</f>
        <v>0</v>
      </c>
      <c r="CH92" s="541"/>
    </row>
    <row r="93" spans="1:86" ht="17" customHeight="1" thickBot="1" x14ac:dyDescent="0.25">
      <c r="A93" s="538"/>
      <c r="B93" s="596"/>
      <c r="C93" s="486"/>
      <c r="D93" s="591"/>
      <c r="E93" s="559"/>
      <c r="F93" s="363">
        <v>235</v>
      </c>
      <c r="G93" s="420">
        <f>'Anchor-LD'!L91</f>
        <v>20.676400000000001</v>
      </c>
      <c r="H93" s="295">
        <f>'Anchor-LD'!M91</f>
        <v>24.326312000000001</v>
      </c>
      <c r="I93" s="295">
        <f>'Anchor-LD'!N91</f>
        <v>34.211508000000002</v>
      </c>
      <c r="J93" s="295">
        <f>'Anchor-LD'!O91</f>
        <v>32.881453999999998</v>
      </c>
      <c r="K93" s="295">
        <f>(Summary!$C$69*H93+Summary!$C$70*I93+Summary!$C$71*J93)/Summary!$C$72</f>
        <v>26.1703458</v>
      </c>
      <c r="L93" s="295">
        <f>'Anchor-LD'!P91</f>
        <v>5.0452060000000003</v>
      </c>
      <c r="M93" s="295">
        <f>'Anchor-LD'!Q91</f>
        <v>6.4278740000000001</v>
      </c>
      <c r="N93" s="295">
        <f>'Anchor-LD'!R91</f>
        <v>14.097106999999999</v>
      </c>
      <c r="O93" s="295">
        <f>'Anchor-LD'!S91</f>
        <v>13.632949</v>
      </c>
      <c r="P93" s="295">
        <f>'Anchor-LD'!T91</f>
        <v>21.198740000000001</v>
      </c>
      <c r="Q93" s="295">
        <f>'Anchor-LD'!U91</f>
        <v>27.560487999999999</v>
      </c>
      <c r="R93" s="295">
        <f>'Anchor-LD'!V91</f>
        <v>23.871853000000002</v>
      </c>
      <c r="S93" s="295">
        <f>'Anchor-LD'!W91</f>
        <v>34.053575000000002</v>
      </c>
      <c r="T93" s="295">
        <f>'Anchor-LD'!X91</f>
        <v>32.678252999999998</v>
      </c>
      <c r="U93" s="295">
        <f>10*LOG10(1/((Summary!$C$80/10^(R93/10)+Summary!$C$81/10^(S93/10)+Summary!$C$82/10^(T93/10))/Summary!$C$83))</f>
        <v>25.392494842836768</v>
      </c>
      <c r="V93" s="295">
        <f>'Anchor-LD'!Y91</f>
        <v>0.128696</v>
      </c>
      <c r="W93" s="295">
        <f>'Anchor-LD'!Z91</f>
        <v>123.2</v>
      </c>
      <c r="X93" s="295">
        <f>'Anchor-LD'!AA91</f>
        <v>8.6599999999999996E-2</v>
      </c>
      <c r="Y93" s="357">
        <f>'Anchor-LD'!AB91</f>
        <v>1</v>
      </c>
      <c r="Z93" s="357">
        <f>'Anchor-LD'!AC91</f>
        <v>4</v>
      </c>
      <c r="AA93" s="295">
        <f t="shared" si="4"/>
        <v>3.4222222222222223E-2</v>
      </c>
      <c r="AB93" s="462"/>
      <c r="AC93" s="167">
        <f>'Test-LD'!L91</f>
        <v>16.734545000000001</v>
      </c>
      <c r="AD93" s="167">
        <f>'Test-LD'!M91</f>
        <v>24.665088000000001</v>
      </c>
      <c r="AE93" s="167">
        <f>'Test-LD'!N91</f>
        <v>34.638553999999999</v>
      </c>
      <c r="AF93" s="167">
        <f>'Test-LD'!O91</f>
        <v>33.229653999999996</v>
      </c>
      <c r="AG93" s="167">
        <f>(Summary!$C$69*AD93+Summary!$C$70*AE93+Summary!$C$71*AF93)/Summary!$C$72</f>
        <v>26.518891200000002</v>
      </c>
      <c r="AH93" s="167">
        <f>'Test-LD'!P91</f>
        <v>5.2406730000000001</v>
      </c>
      <c r="AI93" s="167">
        <f>'Test-LD'!Q91</f>
        <v>6.63232</v>
      </c>
      <c r="AJ93" s="167">
        <f>'Test-LD'!R91</f>
        <v>17.027563000000001</v>
      </c>
      <c r="AK93" s="167">
        <f>'Test-LD'!S91</f>
        <v>16.121891000000002</v>
      </c>
      <c r="AL93" s="167">
        <f>'Test-LD'!T91</f>
        <v>21.645379999999999</v>
      </c>
      <c r="AM93" s="167">
        <f>'Test-LD'!U91</f>
        <v>27.936485999999999</v>
      </c>
      <c r="AN93" s="167">
        <f>'Test-LD'!V91</f>
        <v>24.205770000000001</v>
      </c>
      <c r="AO93" s="167">
        <f>'Test-LD'!W91</f>
        <v>34.435124999999999</v>
      </c>
      <c r="AP93" s="167">
        <f>'Test-LD'!X91</f>
        <v>33.108612999999998</v>
      </c>
      <c r="AQ93" s="167">
        <f>10*LOG10(1/((Summary!$C$80/10^(AN93/10)+Summary!$C$81/10^(AO93/10)+Summary!$C$82/10^(AP93/10))/Summary!$C$83))</f>
        <v>25.730458204585737</v>
      </c>
      <c r="AR93" s="167">
        <f>'Test-LD'!Y91</f>
        <v>0.121631</v>
      </c>
      <c r="AS93" s="167">
        <f>'Test-LD'!Z91</f>
        <v>2547.8000000000002</v>
      </c>
      <c r="AT93" s="295">
        <f>'Test-LD'!AA91</f>
        <v>0.4375</v>
      </c>
      <c r="AU93" s="357">
        <f>'Test-LD'!AB91</f>
        <v>1</v>
      </c>
      <c r="AV93" s="357">
        <f>'Test-LD'!AC91</f>
        <v>4</v>
      </c>
      <c r="AW93" s="395">
        <f t="shared" si="5"/>
        <v>0.70772222222222225</v>
      </c>
      <c r="AX93" s="466">
        <f t="shared" si="6"/>
        <v>20.680194805194805</v>
      </c>
      <c r="AY93" s="303">
        <f t="shared" si="6"/>
        <v>5.0519630484988456</v>
      </c>
      <c r="AZ93" s="297">
        <f t="shared" si="6"/>
        <v>1</v>
      </c>
      <c r="BA93" s="345">
        <f t="shared" si="3"/>
        <v>1</v>
      </c>
      <c r="BB93" s="75"/>
      <c r="BC93" s="75"/>
      <c r="BD93" s="570"/>
      <c r="BE93" s="550"/>
      <c r="BF93" s="553"/>
      <c r="BG93" s="553"/>
      <c r="BH93" s="553"/>
      <c r="BI93" s="553"/>
      <c r="BJ93" s="553"/>
      <c r="BK93" s="553"/>
      <c r="BL93" s="553"/>
      <c r="BM93" s="553"/>
      <c r="BN93" s="553"/>
      <c r="BO93" s="546"/>
      <c r="BP93" s="544"/>
      <c r="BQ93" s="546"/>
      <c r="BR93" s="544"/>
      <c r="BS93" s="553"/>
      <c r="BT93" s="553"/>
      <c r="BU93" s="553"/>
      <c r="BV93" s="553"/>
      <c r="BW93" s="553"/>
      <c r="BX93" s="553"/>
      <c r="BY93" s="553"/>
      <c r="BZ93" s="544"/>
      <c r="CA93" s="544"/>
      <c r="CB93" s="553"/>
      <c r="CC93" s="553"/>
      <c r="CD93" s="553"/>
      <c r="CE93" s="546"/>
      <c r="CF93" s="544"/>
      <c r="CG93" s="546"/>
      <c r="CH93" s="544"/>
    </row>
    <row r="94" spans="1:86" ht="17" customHeight="1" thickBot="1" x14ac:dyDescent="0.25">
      <c r="A94" s="538"/>
      <c r="B94" s="595" t="s">
        <v>153</v>
      </c>
      <c r="C94" s="586" t="s">
        <v>237</v>
      </c>
      <c r="D94" s="589">
        <v>30</v>
      </c>
      <c r="E94" s="557">
        <v>8</v>
      </c>
      <c r="F94" s="362">
        <v>110</v>
      </c>
      <c r="G94" s="419">
        <f>'Anchor-LD'!L92</f>
        <v>7507.7332999999999</v>
      </c>
      <c r="H94" s="385">
        <f>'Anchor-LD'!M92</f>
        <v>39.709183000000003</v>
      </c>
      <c r="I94" s="385">
        <f>'Anchor-LD'!N92</f>
        <v>41.597881999999998</v>
      </c>
      <c r="J94" s="385">
        <f>'Anchor-LD'!O92</f>
        <v>43.494242999999997</v>
      </c>
      <c r="K94" s="385">
        <f>(Summary!$C$69*H94+Summary!$C$70*I94+Summary!$C$71*J94)/Summary!$C$72</f>
        <v>40.276558899999998</v>
      </c>
      <c r="L94" s="385">
        <f>'Anchor-LD'!P92</f>
        <v>16.489609000000002</v>
      </c>
      <c r="M94" s="385">
        <f>'Anchor-LD'!Q92</f>
        <v>23.554174</v>
      </c>
      <c r="N94" s="385">
        <f>'Anchor-LD'!R92</f>
        <v>99.906471999999994</v>
      </c>
      <c r="O94" s="385">
        <f>'Anchor-LD'!S92</f>
        <v>99.860532000000006</v>
      </c>
      <c r="P94" s="385">
        <f>'Anchor-LD'!T92</f>
        <v>45.176662</v>
      </c>
      <c r="Q94" s="385">
        <f>'Anchor-LD'!U92</f>
        <v>39.546201000000003</v>
      </c>
      <c r="R94" s="385">
        <f>'Anchor-LD'!V92</f>
        <v>39.350534000000003</v>
      </c>
      <c r="S94" s="385">
        <f>'Anchor-LD'!W92</f>
        <v>41.278300999999999</v>
      </c>
      <c r="T94" s="385">
        <f>'Anchor-LD'!X92</f>
        <v>43.235410999999999</v>
      </c>
      <c r="U94" s="385">
        <f>10*LOG10(1/((Summary!$C$80/10^(R94/10)+Summary!$C$81/10^(S94/10)+Summary!$C$82/10^(T94/10))/Summary!$C$83))</f>
        <v>40.098839751232475</v>
      </c>
      <c r="V94" s="385">
        <f>'Anchor-LD'!Y92</f>
        <v>0.46307199999999998</v>
      </c>
      <c r="W94" s="385">
        <f>'Anchor-LD'!Z92</f>
        <v>2201.9</v>
      </c>
      <c r="X94" s="385">
        <f>'Anchor-LD'!AA92</f>
        <v>0.88</v>
      </c>
      <c r="Y94" s="360">
        <f>'Anchor-LD'!AB92</f>
        <v>2</v>
      </c>
      <c r="Z94" s="360">
        <f>'Anchor-LD'!AC92</f>
        <v>4</v>
      </c>
      <c r="AA94" s="385">
        <f t="shared" si="4"/>
        <v>0.61163888888888895</v>
      </c>
      <c r="AB94" s="462"/>
      <c r="AC94" s="384">
        <f>'Test-LD'!L92</f>
        <v>7267.5878789999997</v>
      </c>
      <c r="AD94" s="384">
        <f>'Test-LD'!M92</f>
        <v>40.205877000000001</v>
      </c>
      <c r="AE94" s="384">
        <f>'Test-LD'!N92</f>
        <v>42.078595</v>
      </c>
      <c r="AF94" s="384">
        <f>'Test-LD'!O92</f>
        <v>44.021667000000001</v>
      </c>
      <c r="AG94" s="384">
        <f>(Summary!$C$69*AD94+Summary!$C$70*AE94+Summary!$C$71*AF94)/Summary!$C$72</f>
        <v>40.774727800000001</v>
      </c>
      <c r="AH94" s="384">
        <f>'Test-LD'!P92</f>
        <v>16.932476999999999</v>
      </c>
      <c r="AI94" s="384">
        <f>'Test-LD'!Q92</f>
        <v>24.047518</v>
      </c>
      <c r="AJ94" s="384">
        <f>'Test-LD'!R92</f>
        <v>99.902790999999993</v>
      </c>
      <c r="AK94" s="384">
        <f>'Test-LD'!S92</f>
        <v>99.869902999999994</v>
      </c>
      <c r="AL94" s="384">
        <f>'Test-LD'!T92</f>
        <v>45.831394000000003</v>
      </c>
      <c r="AM94" s="384">
        <f>'Test-LD'!U92</f>
        <v>40.003537000000001</v>
      </c>
      <c r="AN94" s="384">
        <f>'Test-LD'!V92</f>
        <v>39.894111000000002</v>
      </c>
      <c r="AO94" s="384">
        <f>'Test-LD'!W92</f>
        <v>41.817399999999999</v>
      </c>
      <c r="AP94" s="384">
        <f>'Test-LD'!X92</f>
        <v>43.811881999999997</v>
      </c>
      <c r="AQ94" s="384">
        <f>10*LOG10(1/((Summary!$C$80/10^(AN94/10)+Summary!$C$81/10^(AO94/10)+Summary!$C$82/10^(AP94/10))/Summary!$C$83))</f>
        <v>40.644500678785548</v>
      </c>
      <c r="AR94" s="384">
        <f>'Test-LD'!Y92</f>
        <v>0.334393</v>
      </c>
      <c r="AS94" s="384">
        <f>'Test-LD'!Z92</f>
        <v>70625</v>
      </c>
      <c r="AT94" s="385">
        <f>'Test-LD'!AA92</f>
        <v>1.6973</v>
      </c>
      <c r="AU94" s="360">
        <f>'Test-LD'!AB92</f>
        <v>2</v>
      </c>
      <c r="AV94" s="360">
        <f>'Test-LD'!AC92</f>
        <v>4</v>
      </c>
      <c r="AW94" s="398">
        <f t="shared" si="5"/>
        <v>19.618055555555557</v>
      </c>
      <c r="AX94" s="464">
        <f t="shared" si="6"/>
        <v>32.074571960579497</v>
      </c>
      <c r="AY94" s="293">
        <f t="shared" si="6"/>
        <v>1.92875</v>
      </c>
      <c r="AZ94" s="292">
        <f t="shared" si="6"/>
        <v>1</v>
      </c>
      <c r="BA94" s="344">
        <f t="shared" si="3"/>
        <v>1</v>
      </c>
      <c r="BB94" s="75"/>
      <c r="BC94" s="75"/>
      <c r="BD94" s="572" t="s">
        <v>39</v>
      </c>
      <c r="BE94" s="549">
        <f t="array" ref="BE94">bdRateExtend($G94:$G97,H94:H97,$AC94:$AC97,AD94:AD97)</f>
        <v>-0.13023206098188689</v>
      </c>
      <c r="BF94" s="551">
        <f t="array" ref="BF94">bdRateExtend($G94:$G99,H94:H99,$AC94:$AC99,AD94:AD99)</f>
        <v>-0.15748417289167627</v>
      </c>
      <c r="BG94" s="551">
        <f t="array" ref="BG94">bdRateExtend($G94:$G99,I94:I99,$AC94:$AC99,AE94:AE99)</f>
        <v>-0.26701472452783959</v>
      </c>
      <c r="BH94" s="551">
        <f t="array" ref="BH94">bdRateExtend($G94:$G99,J94:J99,$AC94:$AC99,AF94:AF99)</f>
        <v>-0.28201163831539566</v>
      </c>
      <c r="BI94" s="551">
        <f t="array" ref="BI94">bdRateExtend($G94:$G99,K94:K99,$AC94:$AC99,AG94:AG99)</f>
        <v>-0.1720493278258548</v>
      </c>
      <c r="BJ94" s="575">
        <f>(Summary!$C$94*BF94+Summary!$C$95*BG94+Summary!$C$96*BH94)/Summary!$C$97</f>
        <v>-0.16684649357407155</v>
      </c>
      <c r="BK94" s="551">
        <f t="array" ref="BK94">bdRateExtend($G94:$G97,L94:L97,$AC94:$AC97,AH94:AH97)</f>
        <v>-0.12660430549068802</v>
      </c>
      <c r="BL94" s="551">
        <f t="array" ref="BL94">bdRateExtend($G94:$G99,L94:L99,$AC94:$AC99,AH94:AH99)</f>
        <v>-0.14697783376435269</v>
      </c>
      <c r="BM94" s="551">
        <f t="array" ref="BM94">bdRateExtend($G94:$G97,M94:M97,$AC94:$AC97,AI94:AI97)</f>
        <v>-0.13220822448242664</v>
      </c>
      <c r="BN94" s="551">
        <f t="array" ref="BN94">bdRateExtend($G94:$G99,M94:M99,$AC94:$AC99,AI94:AI99)</f>
        <v>-0.16282847597366146</v>
      </c>
      <c r="BO94" s="548">
        <f t="array" ref="BO94">bdRateExtend($G94:$G97,N94:N97,$AC94:$AC97,AJ94:AJ97,"None", FALSE,1)</f>
        <v>-0.17931811058729441</v>
      </c>
      <c r="BP94" s="585">
        <f t="array" ref="BP94">bdRateExtend($G94:$G99,N94:N99,$AC94:$AC99,AJ94:AJ99,"None", FALSE,1)</f>
        <v>-0.22683412247083912</v>
      </c>
      <c r="BQ94" s="548">
        <f t="array" ref="BQ94">bdRateExtend($G94:$G97,O94:O97,$AC94:$AC97,AK94:AK97,"None", FALSE,1)</f>
        <v>-0.16708832693046405</v>
      </c>
      <c r="BR94" s="585">
        <f t="array" ref="BR94">bdRateExtend($G94:$G99,O94:O99,$AC94:$AC99,AK94:AK99,"None", FALSE,1)</f>
        <v>-0.21686042976689557</v>
      </c>
      <c r="BS94" s="551">
        <f t="array" ref="BS94">bdRateExtend($G94:$G97,P94:P97,$AC94:$AC97,AL94:AL97)</f>
        <v>-0.13353676988360441</v>
      </c>
      <c r="BT94" s="551">
        <f t="array" ref="BT94">bdRateExtend($G94:$G99,P94:P99,$AC94:$AC99,AL94:AL99)</f>
        <v>-0.16284704017140339</v>
      </c>
      <c r="BU94" s="551">
        <f t="array" ref="BU94">bdRateExtend($G94:$G97,Q94:Q97,$AC94:$AC97,AM94:AM97)</f>
        <v>-0.16221041402177039</v>
      </c>
      <c r="BV94" s="551">
        <f t="array" ref="BV94">bdRateExtend($G94:$G99,Q94:Q99,$AC94:$AC99,AM94:AM99)</f>
        <v>-0.19935680476206663</v>
      </c>
      <c r="BW94" s="551">
        <f t="array" ref="BW94">bdRateExtend($G94:$G97,R94:R97,$AC94:$AC97,AN94:AN97)</f>
        <v>-0.13802689275374036</v>
      </c>
      <c r="BX94" s="551">
        <f t="array" ref="BX94">bdRateExtend($G94:$G99,R94:R99,$AC94:$AC99,AN94:AN99)</f>
        <v>-0.16454876835188148</v>
      </c>
      <c r="BY94" s="551">
        <f t="array" ref="BY94">bdRateExtend($G94:$G99,S94:S99,$AC94:$AC99,AO94:AO99)</f>
        <v>-0.28160190094848259</v>
      </c>
      <c r="BZ94" s="555">
        <f t="array" ref="BZ94">bdRateExtend($G94:$G99,T94:T99,$AC94:$AC99,AP94:AP99)</f>
        <v>-0.29377889124794587</v>
      </c>
      <c r="CA94" s="555">
        <f t="array" ref="CA94">bdRateExtend($G94:$G99,U94:U99,$AC94:$AC99,AQ94:AQ99)</f>
        <v>-0.1723950531457934</v>
      </c>
      <c r="CB94" s="575">
        <f>(Summary!$C$108*BX94+Summary!$C$109*BY94+Summary!$C$110*BZ94)/Summary!$C$111</f>
        <v>-0.17440009857158809</v>
      </c>
      <c r="CC94" s="561">
        <f t="array" ref="CC94">bdCAMBIExtend($G94:$G97,V94:V97,$AC94:$AC97,AR94:AR97)</f>
        <v>-0.15711557092857789</v>
      </c>
      <c r="CD94" s="561">
        <f t="array" ref="CD94">bdCAMBIExtend($G94:$G99,V94:V99,$AC94:$AC99,AR94:AR99)</f>
        <v>-6.8054368457539829E-2</v>
      </c>
      <c r="CE94" s="547">
        <f t="array" ref="CE94">testVMAFRange($G94:$G97,N94:N97,$AC94:$AC97,AJ94:AJ97)</f>
        <v>0</v>
      </c>
      <c r="CF94" s="543">
        <f t="array" ref="CF94">testVMAFRange($G94:$G99,N94:N99,$AC94:$AC99,AJ94:AJ99)</f>
        <v>0</v>
      </c>
      <c r="CG94" s="547">
        <f t="array" ref="CG94">testVMAFRange($G94:$G97,O94:O97,$AC94:$AC97,AK94:AK97)</f>
        <v>0</v>
      </c>
      <c r="CH94" s="543">
        <f t="array" ref="CH94">testVMAFRange($G94:$G99,O94:O99,$AC94:$AC99,AK94:AK99)</f>
        <v>0</v>
      </c>
    </row>
    <row r="95" spans="1:86" ht="17" customHeight="1" x14ac:dyDescent="0.2">
      <c r="A95" s="538"/>
      <c r="B95" s="566"/>
      <c r="C95" s="485"/>
      <c r="D95" s="590"/>
      <c r="E95" s="558"/>
      <c r="F95" s="362">
        <v>135</v>
      </c>
      <c r="G95" s="420">
        <f>'Anchor-LD'!L93</f>
        <v>3398.0970000000002</v>
      </c>
      <c r="H95" s="295">
        <f>'Anchor-LD'!M93</f>
        <v>34.610261000000001</v>
      </c>
      <c r="I95" s="295">
        <f>'Anchor-LD'!N93</f>
        <v>38.121944999999997</v>
      </c>
      <c r="J95" s="295">
        <f>'Anchor-LD'!O93</f>
        <v>41.144218000000002</v>
      </c>
      <c r="K95" s="295">
        <f>(Summary!$C$69*H95+Summary!$C$70*I95+Summary!$C$71*J95)/Summary!$C$72</f>
        <v>35.614825100000004</v>
      </c>
      <c r="L95" s="295">
        <f>'Anchor-LD'!P93</f>
        <v>12.682263000000001</v>
      </c>
      <c r="M95" s="295">
        <f>'Anchor-LD'!Q93</f>
        <v>19.250831000000002</v>
      </c>
      <c r="N95" s="295">
        <f>'Anchor-LD'!R93</f>
        <v>95.534203000000005</v>
      </c>
      <c r="O95" s="295">
        <f>'Anchor-LD'!S93</f>
        <v>93.490204000000006</v>
      </c>
      <c r="P95" s="295">
        <f>'Anchor-LD'!T93</f>
        <v>38.692959999999999</v>
      </c>
      <c r="Q95" s="295">
        <f>'Anchor-LD'!U93</f>
        <v>35.744321999999997</v>
      </c>
      <c r="R95" s="295">
        <f>'Anchor-LD'!V93</f>
        <v>34.242230999999997</v>
      </c>
      <c r="S95" s="295">
        <f>'Anchor-LD'!W93</f>
        <v>37.826301999999998</v>
      </c>
      <c r="T95" s="295">
        <f>'Anchor-LD'!X93</f>
        <v>40.973421999999999</v>
      </c>
      <c r="U95" s="295">
        <f>10*LOG10(1/((Summary!$C$80/10^(R95/10)+Summary!$C$81/10^(S95/10)+Summary!$C$82/10^(T95/10))/Summary!$C$83))</f>
        <v>35.348853435633018</v>
      </c>
      <c r="V95" s="295">
        <f>'Anchor-LD'!Y93</f>
        <v>0.96918700000000002</v>
      </c>
      <c r="W95" s="295">
        <f>'Anchor-LD'!Z93</f>
        <v>1476.6</v>
      </c>
      <c r="X95" s="295">
        <f>'Anchor-LD'!AA93</f>
        <v>0.62929999999999997</v>
      </c>
      <c r="Y95" s="357">
        <f>'Anchor-LD'!AB93</f>
        <v>2</v>
      </c>
      <c r="Z95" s="357">
        <f>'Anchor-LD'!AC93</f>
        <v>4</v>
      </c>
      <c r="AA95" s="295">
        <f t="shared" si="4"/>
        <v>0.41016666666666662</v>
      </c>
      <c r="AB95" s="462"/>
      <c r="AC95" s="167">
        <f>'Test-LD'!L93</f>
        <v>3328.7393940000002</v>
      </c>
      <c r="AD95" s="167">
        <f>'Test-LD'!M93</f>
        <v>35.177954</v>
      </c>
      <c r="AE95" s="167">
        <f>'Test-LD'!N93</f>
        <v>38.757558000000003</v>
      </c>
      <c r="AF95" s="167">
        <f>'Test-LD'!O93</f>
        <v>41.634135000000001</v>
      </c>
      <c r="AG95" s="167">
        <f>(Summary!$C$69*AD95+Summary!$C$70*AE95+Summary!$C$71*AF95)/Summary!$C$72</f>
        <v>36.181532500000003</v>
      </c>
      <c r="AH95" s="167">
        <f>'Test-LD'!P93</f>
        <v>13.120751</v>
      </c>
      <c r="AI95" s="167">
        <f>'Test-LD'!Q93</f>
        <v>19.785753</v>
      </c>
      <c r="AJ95" s="167">
        <f>'Test-LD'!R93</f>
        <v>96.816282000000001</v>
      </c>
      <c r="AK95" s="167">
        <f>'Test-LD'!S93</f>
        <v>94.851207000000002</v>
      </c>
      <c r="AL95" s="167">
        <f>'Test-LD'!T93</f>
        <v>39.500104</v>
      </c>
      <c r="AM95" s="167">
        <f>'Test-LD'!U93</f>
        <v>36.278598000000002</v>
      </c>
      <c r="AN95" s="167">
        <f>'Test-LD'!V93</f>
        <v>34.855434000000002</v>
      </c>
      <c r="AO95" s="167">
        <f>'Test-LD'!W93</f>
        <v>38.526156</v>
      </c>
      <c r="AP95" s="167">
        <f>'Test-LD'!X93</f>
        <v>41.490993000000003</v>
      </c>
      <c r="AQ95" s="167">
        <f>10*LOG10(1/((Summary!$C$80/10^(AN95/10)+Summary!$C$81/10^(AO95/10)+Summary!$C$82/10^(AP95/10))/Summary!$C$83))</f>
        <v>35.965727081613878</v>
      </c>
      <c r="AR95" s="167">
        <f>'Test-LD'!Y93</f>
        <v>0.74154699999999996</v>
      </c>
      <c r="AS95" s="167">
        <f>'Test-LD'!Z93</f>
        <v>64464.1</v>
      </c>
      <c r="AT95" s="295">
        <f>'Test-LD'!AA93</f>
        <v>1.3767</v>
      </c>
      <c r="AU95" s="357">
        <f>'Test-LD'!AB93</f>
        <v>2</v>
      </c>
      <c r="AV95" s="357">
        <f>'Test-LD'!AC93</f>
        <v>4</v>
      </c>
      <c r="AW95" s="395">
        <f t="shared" si="5"/>
        <v>17.906694444444444</v>
      </c>
      <c r="AX95" s="465">
        <f t="shared" si="6"/>
        <v>43.657117702830831</v>
      </c>
      <c r="AY95" s="298">
        <f t="shared" si="6"/>
        <v>2.1876688383918643</v>
      </c>
      <c r="AZ95" s="297">
        <f t="shared" si="6"/>
        <v>1</v>
      </c>
      <c r="BA95" s="345">
        <f t="shared" si="3"/>
        <v>1</v>
      </c>
      <c r="BB95" s="75"/>
      <c r="BC95" s="75"/>
      <c r="BD95" s="565"/>
      <c r="BE95" s="550"/>
      <c r="BF95" s="552"/>
      <c r="BG95" s="552"/>
      <c r="BH95" s="552"/>
      <c r="BI95" s="552"/>
      <c r="BJ95" s="552"/>
      <c r="BK95" s="553"/>
      <c r="BL95" s="552"/>
      <c r="BM95" s="553"/>
      <c r="BN95" s="552"/>
      <c r="BO95" s="546"/>
      <c r="BP95" s="541"/>
      <c r="BQ95" s="546"/>
      <c r="BR95" s="541"/>
      <c r="BS95" s="553"/>
      <c r="BT95" s="552"/>
      <c r="BU95" s="553"/>
      <c r="BV95" s="552"/>
      <c r="BW95" s="553"/>
      <c r="BX95" s="552"/>
      <c r="BY95" s="552"/>
      <c r="BZ95" s="541"/>
      <c r="CA95" s="541"/>
      <c r="CB95" s="552"/>
      <c r="CC95" s="553"/>
      <c r="CD95" s="552"/>
      <c r="CE95" s="546"/>
      <c r="CF95" s="541"/>
      <c r="CG95" s="546"/>
      <c r="CH95" s="541"/>
    </row>
    <row r="96" spans="1:86" ht="17" customHeight="1" x14ac:dyDescent="0.2">
      <c r="A96" s="538"/>
      <c r="B96" s="566"/>
      <c r="C96" s="485"/>
      <c r="D96" s="590"/>
      <c r="E96" s="558"/>
      <c r="F96" s="362">
        <v>160</v>
      </c>
      <c r="G96" s="420">
        <f>'Anchor-LD'!L94</f>
        <v>1288.3152</v>
      </c>
      <c r="H96" s="295">
        <f>'Anchor-LD'!M94</f>
        <v>30.121701999999999</v>
      </c>
      <c r="I96" s="295">
        <f>'Anchor-LD'!N94</f>
        <v>35.560409</v>
      </c>
      <c r="J96" s="295">
        <f>'Anchor-LD'!O94</f>
        <v>39.401809999999998</v>
      </c>
      <c r="K96" s="295">
        <f>(Summary!$C$69*H96+Summary!$C$70*I96+Summary!$C$71*J96)/Summary!$C$72</f>
        <v>31.593583500000001</v>
      </c>
      <c r="L96" s="295">
        <f>'Anchor-LD'!P94</f>
        <v>9.2238009999999999</v>
      </c>
      <c r="M96" s="295">
        <f>'Anchor-LD'!Q94</f>
        <v>15.011144</v>
      </c>
      <c r="N96" s="295">
        <f>'Anchor-LD'!R94</f>
        <v>78.499694000000005</v>
      </c>
      <c r="O96" s="295">
        <f>'Anchor-LD'!S94</f>
        <v>76.603678000000002</v>
      </c>
      <c r="P96" s="295">
        <f>'Anchor-LD'!T94</f>
        <v>32.276324000000002</v>
      </c>
      <c r="Q96" s="295">
        <f>'Anchor-LD'!U94</f>
        <v>32.484515000000002</v>
      </c>
      <c r="R96" s="295">
        <f>'Anchor-LD'!V94</f>
        <v>29.767399000000001</v>
      </c>
      <c r="S96" s="295">
        <f>'Anchor-LD'!W94</f>
        <v>35.359758999999997</v>
      </c>
      <c r="T96" s="295">
        <f>'Anchor-LD'!X94</f>
        <v>39.312707000000003</v>
      </c>
      <c r="U96" s="295">
        <f>10*LOG10(1/((Summary!$C$80/10^(R96/10)+Summary!$C$81/10^(S96/10)+Summary!$C$82/10^(T96/10))/Summary!$C$83))</f>
        <v>31.127289417420307</v>
      </c>
      <c r="V96" s="295">
        <f>'Anchor-LD'!Y94</f>
        <v>1.3549739999999999</v>
      </c>
      <c r="W96" s="295">
        <f>'Anchor-LD'!Z94</f>
        <v>1262.4000000000001</v>
      </c>
      <c r="X96" s="295">
        <f>'Anchor-LD'!AA94</f>
        <v>0.499</v>
      </c>
      <c r="Y96" s="357">
        <f>'Anchor-LD'!AB94</f>
        <v>2</v>
      </c>
      <c r="Z96" s="357">
        <f>'Anchor-LD'!AC94</f>
        <v>4</v>
      </c>
      <c r="AA96" s="295">
        <f t="shared" si="4"/>
        <v>0.35066666666666668</v>
      </c>
      <c r="AB96" s="462"/>
      <c r="AC96" s="167">
        <f>'Test-LD'!L94</f>
        <v>1263.5515150000001</v>
      </c>
      <c r="AD96" s="167">
        <f>'Test-LD'!M94</f>
        <v>30.659015</v>
      </c>
      <c r="AE96" s="167">
        <f>'Test-LD'!N94</f>
        <v>36.256100000000004</v>
      </c>
      <c r="AF96" s="167">
        <f>'Test-LD'!O94</f>
        <v>39.815446999999999</v>
      </c>
      <c r="AG96" s="167">
        <f>(Summary!$C$69*AD96+Summary!$C$70*AE96+Summary!$C$71*AF96)/Summary!$C$72</f>
        <v>32.134366700000001</v>
      </c>
      <c r="AH96" s="167">
        <f>'Test-LD'!P94</f>
        <v>9.5958459999999999</v>
      </c>
      <c r="AI96" s="167">
        <f>'Test-LD'!Q94</f>
        <v>15.508988</v>
      </c>
      <c r="AJ96" s="167">
        <f>'Test-LD'!R94</f>
        <v>82.029148000000006</v>
      </c>
      <c r="AK96" s="167">
        <f>'Test-LD'!S94</f>
        <v>79.898471000000001</v>
      </c>
      <c r="AL96" s="167">
        <f>'Test-LD'!T94</f>
        <v>33.059502999999999</v>
      </c>
      <c r="AM96" s="167">
        <f>'Test-LD'!U94</f>
        <v>33.012408000000001</v>
      </c>
      <c r="AN96" s="167">
        <f>'Test-LD'!V94</f>
        <v>30.343837000000001</v>
      </c>
      <c r="AO96" s="167">
        <f>'Test-LD'!W94</f>
        <v>36.094988999999998</v>
      </c>
      <c r="AP96" s="167">
        <f>'Test-LD'!X94</f>
        <v>39.726047000000001</v>
      </c>
      <c r="AQ96" s="167">
        <f>10*LOG10(1/((Summary!$C$80/10^(AN96/10)+Summary!$C$81/10^(AO96/10)+Summary!$C$82/10^(AP96/10))/Summary!$C$83))</f>
        <v>31.709330905903137</v>
      </c>
      <c r="AR96" s="167">
        <f>'Test-LD'!Y94</f>
        <v>1.2237420000000001</v>
      </c>
      <c r="AS96" s="167">
        <f>'Test-LD'!Z94</f>
        <v>92559.4</v>
      </c>
      <c r="AT96" s="295">
        <f>'Test-LD'!AA94</f>
        <v>1.2736000000000001</v>
      </c>
      <c r="AU96" s="357">
        <f>'Test-LD'!AB94</f>
        <v>2</v>
      </c>
      <c r="AV96" s="357">
        <f>'Test-LD'!AC94</f>
        <v>4</v>
      </c>
      <c r="AW96" s="395">
        <f t="shared" si="5"/>
        <v>25.710944444444443</v>
      </c>
      <c r="AX96" s="465">
        <f t="shared" si="6"/>
        <v>73.320183776932822</v>
      </c>
      <c r="AY96" s="298">
        <f t="shared" si="6"/>
        <v>2.5523046092184369</v>
      </c>
      <c r="AZ96" s="297">
        <f t="shared" si="6"/>
        <v>1</v>
      </c>
      <c r="BA96" s="345">
        <f t="shared" si="3"/>
        <v>1</v>
      </c>
      <c r="BB96" s="75"/>
      <c r="BC96" s="75"/>
      <c r="BD96" s="573" t="s">
        <v>147</v>
      </c>
      <c r="BE96" s="549">
        <f t="array" ref="BE96">bdRateExtend($G95:$G98,H95:H98,$AC95:$AC98,AD95:AD98)</f>
        <v>-0.16390380077109357</v>
      </c>
      <c r="BF96" s="552"/>
      <c r="BG96" s="552"/>
      <c r="BH96" s="552"/>
      <c r="BI96" s="552"/>
      <c r="BJ96" s="552"/>
      <c r="BK96" s="551">
        <f t="array" ref="BK96">bdRateExtend($G95:$G98,L95:L98,$AC95:$AC98,AH95:AH98)</f>
        <v>-0.15043178930193768</v>
      </c>
      <c r="BL96" s="552"/>
      <c r="BM96" s="551">
        <f t="array" ref="BM96">bdRateExtend($G95:$G98,M95:M98,$AC95:$AC98,AI95:AI98)</f>
        <v>-0.16237957484838461</v>
      </c>
      <c r="BN96" s="552"/>
      <c r="BO96" s="545">
        <f t="array" ref="BO96">bdRateExtend($G95:$G98,N95:N98,$AC95:$AC98,AJ95:AJ98,"None", FALSE,1)</f>
        <v>-0.21029348927391589</v>
      </c>
      <c r="BP96" s="541"/>
      <c r="BQ96" s="545">
        <f t="array" ref="BQ96">bdRateExtend($G95:$G98,O95:O98,$AC95:$AC98,AK95:AK98,"None", FALSE,1)</f>
        <v>-0.20396336981926055</v>
      </c>
      <c r="BR96" s="541"/>
      <c r="BS96" s="551">
        <f t="array" ref="BS96">bdRateExtend($G95:$G98,P95:P98,$AC95:$AC98,AL95:AL98)</f>
        <v>-0.16509883556494453</v>
      </c>
      <c r="BT96" s="552"/>
      <c r="BU96" s="551">
        <f t="array" ref="BU96">bdRateExtend($G95:$G98,Q95:Q98,$AC95:$AC98,AM95:AM98)</f>
        <v>-0.2131866545704787</v>
      </c>
      <c r="BV96" s="552"/>
      <c r="BW96" s="551">
        <f t="array" ref="BW96">bdRateExtend($G95:$G98,R95:R98,$AC95:$AC98,AN95:AN98)</f>
        <v>-0.172334148688425</v>
      </c>
      <c r="BX96" s="552"/>
      <c r="BY96" s="552"/>
      <c r="BZ96" s="541"/>
      <c r="CA96" s="541"/>
      <c r="CB96" s="552"/>
      <c r="CC96" s="561">
        <f t="array" ref="CC96">bdCAMBIExtend($G95:$G98,V95:V98,$AC95:$AC98,AR95:AR98)</f>
        <v>-7.8125076542706215E-2</v>
      </c>
      <c r="CD96" s="552"/>
      <c r="CE96" s="554">
        <f t="array" ref="CE96">testVMAFRange($G95:$G98,N95:N98,$AC95:$AC98,AJ95:AJ98)</f>
        <v>0</v>
      </c>
      <c r="CF96" s="541"/>
      <c r="CG96" s="554">
        <f t="array" ref="CG96">testVMAFRange($G95:$G98,O95:O98,$AC95:$AC98,AK95:AK98)</f>
        <v>0</v>
      </c>
      <c r="CH96" s="541"/>
    </row>
    <row r="97" spans="1:86" ht="17" customHeight="1" x14ac:dyDescent="0.2">
      <c r="A97" s="538"/>
      <c r="B97" s="566"/>
      <c r="C97" s="485"/>
      <c r="D97" s="590"/>
      <c r="E97" s="558"/>
      <c r="F97" s="362">
        <v>185</v>
      </c>
      <c r="G97" s="420">
        <f>'Anchor-LD'!L95</f>
        <v>453.51519999999999</v>
      </c>
      <c r="H97" s="295">
        <f>'Anchor-LD'!M95</f>
        <v>26.870359000000001</v>
      </c>
      <c r="I97" s="295">
        <f>'Anchor-LD'!N95</f>
        <v>33.686639999999997</v>
      </c>
      <c r="J97" s="295">
        <f>'Anchor-LD'!O95</f>
        <v>38.109932999999998</v>
      </c>
      <c r="K97" s="295">
        <f>(Summary!$C$69*H97+Summary!$C$70*I97+Summary!$C$71*J97)/Summary!$C$72</f>
        <v>28.675944500000004</v>
      </c>
      <c r="L97" s="295">
        <f>'Anchor-LD'!P95</f>
        <v>6.7396940000000001</v>
      </c>
      <c r="M97" s="295">
        <f>'Anchor-LD'!Q95</f>
        <v>11.312093000000001</v>
      </c>
      <c r="N97" s="295">
        <f>'Anchor-LD'!R95</f>
        <v>53.958295999999997</v>
      </c>
      <c r="O97" s="295">
        <f>'Anchor-LD'!S95</f>
        <v>52.483477000000001</v>
      </c>
      <c r="P97" s="295">
        <f>'Anchor-LD'!T95</f>
        <v>26.904862000000001</v>
      </c>
      <c r="Q97" s="295">
        <f>'Anchor-LD'!U95</f>
        <v>29.861142000000001</v>
      </c>
      <c r="R97" s="295">
        <f>'Anchor-LD'!V95</f>
        <v>26.604990000000001</v>
      </c>
      <c r="S97" s="295">
        <f>'Anchor-LD'!W95</f>
        <v>33.554496</v>
      </c>
      <c r="T97" s="295">
        <f>'Anchor-LD'!X95</f>
        <v>38.043351999999999</v>
      </c>
      <c r="U97" s="295">
        <f>10*LOG10(1/((Summary!$C$80/10^(R97/10)+Summary!$C$81/10^(S97/10)+Summary!$C$82/10^(T97/10))/Summary!$C$83))</f>
        <v>28.07849662203801</v>
      </c>
      <c r="V97" s="295">
        <f>'Anchor-LD'!Y95</f>
        <v>1.4840880000000001</v>
      </c>
      <c r="W97" s="295">
        <f>'Anchor-LD'!Z95</f>
        <v>734.2</v>
      </c>
      <c r="X97" s="295">
        <f>'Anchor-LD'!AA95</f>
        <v>0.21940000000000001</v>
      </c>
      <c r="Y97" s="357">
        <f>'Anchor-LD'!AB95</f>
        <v>2</v>
      </c>
      <c r="Z97" s="357">
        <f>'Anchor-LD'!AC95</f>
        <v>4</v>
      </c>
      <c r="AA97" s="295">
        <f t="shared" si="4"/>
        <v>0.20394444444444446</v>
      </c>
      <c r="AB97" s="462"/>
      <c r="AC97" s="167">
        <f>'Test-LD'!L95</f>
        <v>431.612121</v>
      </c>
      <c r="AD97" s="167">
        <f>'Test-LD'!M95</f>
        <v>27.286102</v>
      </c>
      <c r="AE97" s="167">
        <f>'Test-LD'!N95</f>
        <v>34.308180999999998</v>
      </c>
      <c r="AF97" s="167">
        <f>'Test-LD'!O95</f>
        <v>38.506714000000002</v>
      </c>
      <c r="AG97" s="167">
        <f>(Summary!$C$69*AD97+Summary!$C$70*AE97+Summary!$C$71*AF97)/Summary!$C$72</f>
        <v>29.110371099999998</v>
      </c>
      <c r="AH97" s="167">
        <f>'Test-LD'!P95</f>
        <v>7.0094760000000003</v>
      </c>
      <c r="AI97" s="167">
        <f>'Test-LD'!Q95</f>
        <v>11.810897000000001</v>
      </c>
      <c r="AJ97" s="167">
        <f>'Test-LD'!R95</f>
        <v>58.810012999999998</v>
      </c>
      <c r="AK97" s="167">
        <f>'Test-LD'!S95</f>
        <v>57.064127999999997</v>
      </c>
      <c r="AL97" s="167">
        <f>'Test-LD'!T95</f>
        <v>27.628817999999999</v>
      </c>
      <c r="AM97" s="167">
        <f>'Test-LD'!U95</f>
        <v>30.401382999999999</v>
      </c>
      <c r="AN97" s="167">
        <f>'Test-LD'!V95</f>
        <v>27.029532</v>
      </c>
      <c r="AO97" s="167">
        <f>'Test-LD'!W95</f>
        <v>34.190600000000003</v>
      </c>
      <c r="AP97" s="167">
        <f>'Test-LD'!X95</f>
        <v>38.450279999999999</v>
      </c>
      <c r="AQ97" s="167">
        <f>10*LOG10(1/((Summary!$C$80/10^(AN97/10)+Summary!$C$81/10^(AO97/10)+Summary!$C$82/10^(AP97/10))/Summary!$C$83))</f>
        <v>28.512505674118334</v>
      </c>
      <c r="AR97" s="167">
        <f>'Test-LD'!Y95</f>
        <v>1.4278729999999999</v>
      </c>
      <c r="AS97" s="167">
        <f>'Test-LD'!Z95</f>
        <v>50039.5</v>
      </c>
      <c r="AT97" s="295">
        <f>'Test-LD'!AA95</f>
        <v>0.67290000000000005</v>
      </c>
      <c r="AU97" s="357">
        <f>'Test-LD'!AB95</f>
        <v>2</v>
      </c>
      <c r="AV97" s="357">
        <f>'Test-LD'!AC95</f>
        <v>4</v>
      </c>
      <c r="AW97" s="395">
        <f t="shared" si="5"/>
        <v>13.899861111111111</v>
      </c>
      <c r="AX97" s="465">
        <f t="shared" si="6"/>
        <v>68.155134840642873</v>
      </c>
      <c r="AY97" s="298">
        <f t="shared" si="6"/>
        <v>3.0670009115770283</v>
      </c>
      <c r="AZ97" s="297">
        <f t="shared" si="6"/>
        <v>1</v>
      </c>
      <c r="BA97" s="345">
        <f t="shared" si="3"/>
        <v>1</v>
      </c>
      <c r="BB97" s="75"/>
      <c r="BC97" s="75"/>
      <c r="BD97" s="565"/>
      <c r="BE97" s="550"/>
      <c r="BF97" s="552"/>
      <c r="BG97" s="552"/>
      <c r="BH97" s="552"/>
      <c r="BI97" s="552"/>
      <c r="BJ97" s="552"/>
      <c r="BK97" s="553"/>
      <c r="BL97" s="552"/>
      <c r="BM97" s="553"/>
      <c r="BN97" s="552"/>
      <c r="BO97" s="546"/>
      <c r="BP97" s="541"/>
      <c r="BQ97" s="546"/>
      <c r="BR97" s="541"/>
      <c r="BS97" s="553"/>
      <c r="BT97" s="552"/>
      <c r="BU97" s="553"/>
      <c r="BV97" s="552"/>
      <c r="BW97" s="553"/>
      <c r="BX97" s="552"/>
      <c r="BY97" s="552"/>
      <c r="BZ97" s="541"/>
      <c r="CA97" s="541"/>
      <c r="CB97" s="552"/>
      <c r="CC97" s="553"/>
      <c r="CD97" s="552"/>
      <c r="CE97" s="546"/>
      <c r="CF97" s="541"/>
      <c r="CG97" s="546"/>
      <c r="CH97" s="541"/>
    </row>
    <row r="98" spans="1:86" ht="17" customHeight="1" thickBot="1" x14ac:dyDescent="0.25">
      <c r="A98" s="538"/>
      <c r="B98" s="566"/>
      <c r="C98" s="485"/>
      <c r="D98" s="590"/>
      <c r="E98" s="558"/>
      <c r="F98" s="362">
        <v>210</v>
      </c>
      <c r="G98" s="420">
        <f>'Anchor-LD'!L96</f>
        <v>146.5455</v>
      </c>
      <c r="H98" s="295">
        <f>'Anchor-LD'!M96</f>
        <v>24.43966</v>
      </c>
      <c r="I98" s="295">
        <f>'Anchor-LD'!N96</f>
        <v>32.083703</v>
      </c>
      <c r="J98" s="295">
        <f>'Anchor-LD'!O96</f>
        <v>36.989832999999997</v>
      </c>
      <c r="K98" s="295">
        <f>(Summary!$C$69*H98+Summary!$C$70*I98+Summary!$C$71*J98)/Summary!$C$72</f>
        <v>26.459081599999998</v>
      </c>
      <c r="L98" s="295">
        <f>'Anchor-LD'!P96</f>
        <v>5.1134510000000004</v>
      </c>
      <c r="M98" s="295">
        <f>'Anchor-LD'!Q96</f>
        <v>8.2718039999999995</v>
      </c>
      <c r="N98" s="295">
        <f>'Anchor-LD'!R96</f>
        <v>28.101358999999999</v>
      </c>
      <c r="O98" s="295">
        <f>'Anchor-LD'!S96</f>
        <v>27.264576000000002</v>
      </c>
      <c r="P98" s="295">
        <f>'Anchor-LD'!T96</f>
        <v>22.823826</v>
      </c>
      <c r="Q98" s="295">
        <f>'Anchor-LD'!U96</f>
        <v>27.703824000000001</v>
      </c>
      <c r="R98" s="295">
        <f>'Anchor-LD'!V96</f>
        <v>24.276392000000001</v>
      </c>
      <c r="S98" s="295">
        <f>'Anchor-LD'!W96</f>
        <v>31.997810999999999</v>
      </c>
      <c r="T98" s="295">
        <f>'Anchor-LD'!X96</f>
        <v>36.936354000000001</v>
      </c>
      <c r="U98" s="295">
        <f>10*LOG10(1/((Summary!$C$80/10^(R98/10)+Summary!$C$81/10^(S98/10)+Summary!$C$82/10^(T98/10))/Summary!$C$83))</f>
        <v>25.80149888101143</v>
      </c>
      <c r="V98" s="295">
        <f>'Anchor-LD'!Y96</f>
        <v>1.358166</v>
      </c>
      <c r="W98" s="295">
        <f>'Anchor-LD'!Z96</f>
        <v>246.1</v>
      </c>
      <c r="X98" s="295">
        <f>'Anchor-LD'!AA96</f>
        <v>0.1042</v>
      </c>
      <c r="Y98" s="357">
        <f>'Anchor-LD'!AB96</f>
        <v>2</v>
      </c>
      <c r="Z98" s="357">
        <f>'Anchor-LD'!AC96</f>
        <v>4</v>
      </c>
      <c r="AA98" s="295">
        <f t="shared" si="4"/>
        <v>6.8361111111111109E-2</v>
      </c>
      <c r="AB98" s="462"/>
      <c r="AC98" s="167">
        <f>'Test-LD'!L96</f>
        <v>136.981818</v>
      </c>
      <c r="AD98" s="167">
        <f>'Test-LD'!M96</f>
        <v>24.834626</v>
      </c>
      <c r="AE98" s="167">
        <f>'Test-LD'!N96</f>
        <v>32.604858999999998</v>
      </c>
      <c r="AF98" s="167">
        <f>'Test-LD'!O96</f>
        <v>37.524771999999999</v>
      </c>
      <c r="AG98" s="167">
        <f>(Summary!$C$69*AD98+Summary!$C$70*AE98+Summary!$C$71*AF98)/Summary!$C$72</f>
        <v>26.880663900000002</v>
      </c>
      <c r="AH98" s="167">
        <f>'Test-LD'!P96</f>
        <v>5.3295320000000004</v>
      </c>
      <c r="AI98" s="167">
        <f>'Test-LD'!Q96</f>
        <v>8.7497819999999997</v>
      </c>
      <c r="AJ98" s="167">
        <f>'Test-LD'!R96</f>
        <v>33.724846999999997</v>
      </c>
      <c r="AK98" s="167">
        <f>'Test-LD'!S96</f>
        <v>32.573064000000002</v>
      </c>
      <c r="AL98" s="167">
        <f>'Test-LD'!T96</f>
        <v>23.460488999999999</v>
      </c>
      <c r="AM98" s="167">
        <f>'Test-LD'!U96</f>
        <v>28.176559999999998</v>
      </c>
      <c r="AN98" s="167">
        <f>'Test-LD'!V96</f>
        <v>24.674382000000001</v>
      </c>
      <c r="AO98" s="167">
        <f>'Test-LD'!W96</f>
        <v>32.51943</v>
      </c>
      <c r="AP98" s="167">
        <f>'Test-LD'!X96</f>
        <v>37.472557000000002</v>
      </c>
      <c r="AQ98" s="167">
        <f>10*LOG10(1/((Summary!$C$80/10^(AN98/10)+Summary!$C$81/10^(AO98/10)+Summary!$C$82/10^(AP98/10))/Summary!$C$83))</f>
        <v>26.206117044238376</v>
      </c>
      <c r="AR98" s="167">
        <f>'Test-LD'!Y96</f>
        <v>1.491185</v>
      </c>
      <c r="AS98" s="167">
        <f>'Test-LD'!Z96</f>
        <v>12701.2</v>
      </c>
      <c r="AT98" s="295">
        <f>'Test-LD'!AA96</f>
        <v>0.33139999999999997</v>
      </c>
      <c r="AU98" s="357">
        <f>'Test-LD'!AB96</f>
        <v>2</v>
      </c>
      <c r="AV98" s="357">
        <f>'Test-LD'!AC96</f>
        <v>4</v>
      </c>
      <c r="AW98" s="395">
        <f t="shared" si="5"/>
        <v>3.5281111111111114</v>
      </c>
      <c r="AX98" s="465">
        <f t="shared" si="6"/>
        <v>51.60991466883381</v>
      </c>
      <c r="AY98" s="298">
        <f t="shared" si="6"/>
        <v>3.1804222648752396</v>
      </c>
      <c r="AZ98" s="297">
        <f t="shared" si="6"/>
        <v>1</v>
      </c>
      <c r="BA98" s="345">
        <f t="shared" si="3"/>
        <v>1</v>
      </c>
      <c r="BB98" s="75"/>
      <c r="BC98" s="75"/>
      <c r="BD98" s="574" t="s">
        <v>46</v>
      </c>
      <c r="BE98" s="549">
        <f t="array" ref="BE98">bdRateExtend($G96:$G99,H96:H99,$AC96:$AC99,AD96:AD99)</f>
        <v>-0.20747882432527864</v>
      </c>
      <c r="BF98" s="552"/>
      <c r="BG98" s="552"/>
      <c r="BH98" s="552"/>
      <c r="BI98" s="552"/>
      <c r="BJ98" s="552"/>
      <c r="BK98" s="551">
        <f t="array" ref="BK98">bdRateExtend($G96:$G99,L96:L99,$AC96:$AC99,AH96:AH99)</f>
        <v>-0.18889856831309682</v>
      </c>
      <c r="BL98" s="552"/>
      <c r="BM98" s="551">
        <f t="array" ref="BM98">bdRateExtend($G96:$G99,M96:M99,$AC96:$AC99,AI96:AI99)</f>
        <v>-0.20341300674875207</v>
      </c>
      <c r="BN98" s="552"/>
      <c r="BO98" s="545">
        <f t="array" ref="BO98">bdRateExtend($G96:$G99,N96:N99,$AC96:$AC99,AJ96:AJ99,"None", FALSE,1)</f>
        <v>-0.24989407384164131</v>
      </c>
      <c r="BP98" s="541"/>
      <c r="BQ98" s="545">
        <f t="array" ref="BQ98">bdRateExtend($G96:$G99,O96:O99,$AC96:$AC99,AK96:AK99,"None", FALSE,1)</f>
        <v>-0.2435676164006636</v>
      </c>
      <c r="BR98" s="541"/>
      <c r="BS98" s="551">
        <f t="array" ref="BS98">bdRateExtend($G96:$G99,P96:P99,$AC96:$AC99,AL96:AL99)</f>
        <v>-0.20700875952896847</v>
      </c>
      <c r="BT98" s="552"/>
      <c r="BU98" s="551">
        <f t="array" ref="BU98">bdRateExtend($G96:$G99,Q96:Q99,$AC96:$AC99,AM96:AM99)</f>
        <v>-0.25846746233758244</v>
      </c>
      <c r="BV98" s="552"/>
      <c r="BW98" s="551">
        <f t="array" ref="BW98">bdRateExtend($G96:$G99,R96:R99,$AC96:$AC99,AN96:AN99)</f>
        <v>-0.21542926802753315</v>
      </c>
      <c r="BX98" s="552"/>
      <c r="BY98" s="552"/>
      <c r="BZ98" s="541"/>
      <c r="CA98" s="541"/>
      <c r="CB98" s="552"/>
      <c r="CC98" s="561">
        <f t="array" ref="CC98">bdCAMBIExtend($G96:$G99,V96:V99,$AC96:$AC99,AR96:AR99)</f>
        <v>-2.1330439181139514E-3</v>
      </c>
      <c r="CD98" s="552"/>
      <c r="CE98" s="554">
        <f t="array" ref="CE98">testVMAFRange($G96:$G99,N96:N99,$AC96:$AC99,AJ96:AJ99)</f>
        <v>0</v>
      </c>
      <c r="CF98" s="541"/>
      <c r="CG98" s="554">
        <f t="array" ref="CG98">testVMAFRange($G96:$G99,O96:O99,$AC96:$AC99,AK96:AK99)</f>
        <v>0</v>
      </c>
      <c r="CH98" s="541"/>
    </row>
    <row r="99" spans="1:86" ht="17" customHeight="1" thickBot="1" x14ac:dyDescent="0.25">
      <c r="A99" s="539"/>
      <c r="B99" s="596"/>
      <c r="C99" s="486"/>
      <c r="D99" s="591"/>
      <c r="E99" s="559"/>
      <c r="F99" s="363">
        <v>235</v>
      </c>
      <c r="G99" s="421">
        <f>'Anchor-LD'!L97</f>
        <v>48.642400000000002</v>
      </c>
      <c r="H99" s="392">
        <f>'Anchor-LD'!M97</f>
        <v>22.649963</v>
      </c>
      <c r="I99" s="392">
        <f>'Anchor-LD'!N97</f>
        <v>30.616630000000001</v>
      </c>
      <c r="J99" s="392">
        <f>'Anchor-LD'!O97</f>
        <v>36.188578</v>
      </c>
      <c r="K99" s="392">
        <f>(Summary!$C$69*H99+Summary!$C$70*I99+Summary!$C$71*J99)/Summary!$C$72</f>
        <v>24.8004912</v>
      </c>
      <c r="L99" s="392">
        <f>'Anchor-LD'!P97</f>
        <v>4.2079300000000002</v>
      </c>
      <c r="M99" s="392">
        <f>'Anchor-LD'!Q97</f>
        <v>6.1956490000000004</v>
      </c>
      <c r="N99" s="392">
        <f>'Anchor-LD'!R97</f>
        <v>12.032336000000001</v>
      </c>
      <c r="O99" s="392">
        <f>'Anchor-LD'!S97</f>
        <v>11.713327</v>
      </c>
      <c r="P99" s="392">
        <f>'Anchor-LD'!T97</f>
        <v>20.091555</v>
      </c>
      <c r="Q99" s="392">
        <f>'Anchor-LD'!U97</f>
        <v>25.833307000000001</v>
      </c>
      <c r="R99" s="392">
        <f>'Anchor-LD'!V97</f>
        <v>22.567788</v>
      </c>
      <c r="S99" s="392">
        <f>'Anchor-LD'!W97</f>
        <v>30.552353</v>
      </c>
      <c r="T99" s="392">
        <f>'Anchor-LD'!X97</f>
        <v>36.147235000000002</v>
      </c>
      <c r="U99" s="392">
        <f>10*LOG10(1/((Summary!$C$80/10^(R99/10)+Summary!$C$81/10^(S99/10)+Summary!$C$82/10^(T99/10))/Summary!$C$83))</f>
        <v>24.113797273536747</v>
      </c>
      <c r="V99" s="392">
        <f>'Anchor-LD'!Y97</f>
        <v>1.298465</v>
      </c>
      <c r="W99" s="392">
        <f>'Anchor-LD'!Z97</f>
        <v>162.4</v>
      </c>
      <c r="X99" s="392">
        <f>'Anchor-LD'!AA97</f>
        <v>0.104</v>
      </c>
      <c r="Y99" s="393">
        <f>'Anchor-LD'!AB97</f>
        <v>1</v>
      </c>
      <c r="Z99" s="393">
        <f>'Anchor-LD'!AC97</f>
        <v>4</v>
      </c>
      <c r="AA99" s="392">
        <f t="shared" si="4"/>
        <v>4.5111111111111116E-2</v>
      </c>
      <c r="AB99" s="462"/>
      <c r="AC99" s="391">
        <f>'Test-LD'!L97</f>
        <v>46.024242000000001</v>
      </c>
      <c r="AD99" s="391">
        <f>'Test-LD'!M97</f>
        <v>23.037727</v>
      </c>
      <c r="AE99" s="391">
        <f>'Test-LD'!N97</f>
        <v>31.074484000000002</v>
      </c>
      <c r="AF99" s="391">
        <f>'Test-LD'!O97</f>
        <v>36.212381999999998</v>
      </c>
      <c r="AG99" s="391">
        <f>(Summary!$C$69*AD99+Summary!$C$70*AE99+Summary!$C$71*AF99)/Summary!$C$72</f>
        <v>25.158868200000001</v>
      </c>
      <c r="AH99" s="391">
        <f>'Test-LD'!P97</f>
        <v>4.3788049999999998</v>
      </c>
      <c r="AI99" s="391">
        <f>'Test-LD'!Q97</f>
        <v>6.5564549999999997</v>
      </c>
      <c r="AJ99" s="391">
        <f>'Test-LD'!R97</f>
        <v>14.853731</v>
      </c>
      <c r="AK99" s="391">
        <f>'Test-LD'!S97</f>
        <v>14.327486</v>
      </c>
      <c r="AL99" s="391">
        <f>'Test-LD'!T97</f>
        <v>20.635110999999998</v>
      </c>
      <c r="AM99" s="391">
        <f>'Test-LD'!U97</f>
        <v>26.245096</v>
      </c>
      <c r="AN99" s="391">
        <f>'Test-LD'!V97</f>
        <v>22.953306999999999</v>
      </c>
      <c r="AO99" s="391">
        <f>'Test-LD'!W97</f>
        <v>31.017869999999998</v>
      </c>
      <c r="AP99" s="391">
        <f>'Test-LD'!X97</f>
        <v>36.179228999999999</v>
      </c>
      <c r="AQ99" s="391">
        <f>10*LOG10(1/((Summary!$C$80/10^(AN99/10)+Summary!$C$81/10^(AO99/10)+Summary!$C$82/10^(AP99/10))/Summary!$C$83))</f>
        <v>24.498472610282121</v>
      </c>
      <c r="AR99" s="391">
        <f>'Test-LD'!Y97</f>
        <v>1.238996</v>
      </c>
      <c r="AS99" s="391">
        <f>'Test-LD'!Z97</f>
        <v>4952.7</v>
      </c>
      <c r="AT99" s="392">
        <f>'Test-LD'!AA97</f>
        <v>0.38429999999999997</v>
      </c>
      <c r="AU99" s="393">
        <f>'Test-LD'!AB97</f>
        <v>1</v>
      </c>
      <c r="AV99" s="393">
        <f>'Test-LD'!AC97</f>
        <v>4</v>
      </c>
      <c r="AW99" s="396">
        <f t="shared" si="5"/>
        <v>1.37575</v>
      </c>
      <c r="AX99" s="466">
        <f t="shared" si="6"/>
        <v>30.496921182266007</v>
      </c>
      <c r="AY99" s="303">
        <f t="shared" si="6"/>
        <v>3.6951923076923077</v>
      </c>
      <c r="AZ99" s="297">
        <f t="shared" si="6"/>
        <v>1</v>
      </c>
      <c r="BA99" s="345">
        <f t="shared" si="3"/>
        <v>1</v>
      </c>
      <c r="BB99" s="75"/>
      <c r="BC99" s="75"/>
      <c r="BD99" s="570"/>
      <c r="BE99" s="550"/>
      <c r="BF99" s="553"/>
      <c r="BG99" s="553"/>
      <c r="BH99" s="553"/>
      <c r="BI99" s="553"/>
      <c r="BJ99" s="553"/>
      <c r="BK99" s="553"/>
      <c r="BL99" s="553"/>
      <c r="BM99" s="553"/>
      <c r="BN99" s="553"/>
      <c r="BO99" s="546"/>
      <c r="BP99" s="544"/>
      <c r="BQ99" s="546"/>
      <c r="BR99" s="544"/>
      <c r="BS99" s="553"/>
      <c r="BT99" s="553"/>
      <c r="BU99" s="553"/>
      <c r="BV99" s="553"/>
      <c r="BW99" s="553"/>
      <c r="BX99" s="553"/>
      <c r="BY99" s="553"/>
      <c r="BZ99" s="544"/>
      <c r="CA99" s="544"/>
      <c r="CB99" s="553"/>
      <c r="CC99" s="553"/>
      <c r="CD99" s="553"/>
      <c r="CE99" s="546"/>
      <c r="CF99" s="544"/>
      <c r="CG99" s="546"/>
      <c r="CH99" s="544"/>
    </row>
    <row r="100" spans="1:86" ht="17" customHeight="1" thickBot="1" x14ac:dyDescent="0.25">
      <c r="A100" s="537" t="s">
        <v>250</v>
      </c>
      <c r="B100" s="595"/>
      <c r="C100" s="586"/>
      <c r="D100" s="589"/>
      <c r="E100" s="557"/>
      <c r="F100" s="362"/>
      <c r="G100" s="420"/>
      <c r="H100" s="295"/>
      <c r="I100" s="295"/>
      <c r="J100" s="295"/>
      <c r="K100" s="295"/>
      <c r="L100" s="295"/>
      <c r="M100" s="295"/>
      <c r="N100" s="295"/>
      <c r="O100" s="295"/>
      <c r="P100" s="295"/>
      <c r="Q100" s="295"/>
      <c r="R100" s="295"/>
      <c r="S100" s="295"/>
      <c r="T100" s="295"/>
      <c r="U100" s="295"/>
      <c r="V100" s="295"/>
      <c r="W100" s="295"/>
      <c r="X100" s="295"/>
      <c r="Y100" s="357"/>
      <c r="Z100" s="357"/>
      <c r="AA100" s="295"/>
      <c r="AB100" s="462"/>
      <c r="AC100" s="167"/>
      <c r="AD100" s="167"/>
      <c r="AE100" s="167"/>
      <c r="AF100" s="167"/>
      <c r="AG100" s="167"/>
      <c r="AH100" s="167"/>
      <c r="AI100" s="167"/>
      <c r="AJ100" s="167"/>
      <c r="AK100" s="167"/>
      <c r="AL100" s="167"/>
      <c r="AM100" s="167"/>
      <c r="AN100" s="167"/>
      <c r="AO100" s="167"/>
      <c r="AP100" s="167"/>
      <c r="AQ100" s="167"/>
      <c r="AR100" s="167"/>
      <c r="AS100" s="167"/>
      <c r="AT100" s="295"/>
      <c r="AU100" s="357"/>
      <c r="AV100" s="357"/>
      <c r="AW100" s="395"/>
      <c r="AX100" s="464"/>
      <c r="AY100" s="293"/>
      <c r="AZ100" s="292"/>
      <c r="BA100" s="344"/>
      <c r="BB100" s="75"/>
      <c r="BC100" s="75"/>
      <c r="BD100" s="572"/>
      <c r="BE100" s="549"/>
      <c r="BF100" s="551"/>
      <c r="BG100" s="551"/>
      <c r="BH100" s="551"/>
      <c r="BI100" s="551"/>
      <c r="BJ100" s="575"/>
      <c r="BK100" s="551"/>
      <c r="BL100" s="551"/>
      <c r="BM100" s="551"/>
      <c r="BN100" s="551"/>
      <c r="BO100" s="548"/>
      <c r="BP100" s="585"/>
      <c r="BQ100" s="548"/>
      <c r="BR100" s="585"/>
      <c r="BS100" s="551"/>
      <c r="BT100" s="551"/>
      <c r="BU100" s="551"/>
      <c r="BV100" s="551"/>
      <c r="BW100" s="551"/>
      <c r="BX100" s="551"/>
      <c r="BY100" s="551"/>
      <c r="BZ100" s="555"/>
      <c r="CA100" s="555"/>
      <c r="CB100" s="575"/>
      <c r="CC100" s="593"/>
      <c r="CD100" s="578"/>
      <c r="CE100" s="547"/>
      <c r="CF100" s="543"/>
      <c r="CG100" s="547"/>
      <c r="CH100" s="543"/>
    </row>
    <row r="101" spans="1:86" ht="17" customHeight="1" x14ac:dyDescent="0.2">
      <c r="A101" s="538"/>
      <c r="B101" s="566"/>
      <c r="C101" s="485"/>
      <c r="D101" s="590"/>
      <c r="E101" s="558"/>
      <c r="F101" s="362"/>
      <c r="G101" s="420"/>
      <c r="H101" s="295"/>
      <c r="I101" s="295"/>
      <c r="J101" s="295"/>
      <c r="K101" s="295"/>
      <c r="L101" s="295"/>
      <c r="M101" s="295"/>
      <c r="N101" s="295"/>
      <c r="O101" s="295"/>
      <c r="P101" s="295"/>
      <c r="Q101" s="295"/>
      <c r="R101" s="295"/>
      <c r="S101" s="295"/>
      <c r="T101" s="295"/>
      <c r="U101" s="295"/>
      <c r="V101" s="295"/>
      <c r="W101" s="295"/>
      <c r="X101" s="295"/>
      <c r="Y101" s="357"/>
      <c r="Z101" s="357"/>
      <c r="AA101" s="295"/>
      <c r="AB101" s="462"/>
      <c r="AC101" s="167"/>
      <c r="AD101" s="167"/>
      <c r="AE101" s="167"/>
      <c r="AF101" s="167"/>
      <c r="AG101" s="167"/>
      <c r="AH101" s="167"/>
      <c r="AI101" s="167"/>
      <c r="AJ101" s="167"/>
      <c r="AK101" s="167"/>
      <c r="AL101" s="167"/>
      <c r="AM101" s="167"/>
      <c r="AN101" s="167"/>
      <c r="AO101" s="167"/>
      <c r="AP101" s="167"/>
      <c r="AQ101" s="167"/>
      <c r="AR101" s="167"/>
      <c r="AS101" s="167"/>
      <c r="AT101" s="295"/>
      <c r="AU101" s="357"/>
      <c r="AV101" s="357"/>
      <c r="AW101" s="395"/>
      <c r="AX101" s="465"/>
      <c r="AY101" s="298"/>
      <c r="AZ101" s="297"/>
      <c r="BA101" s="345"/>
      <c r="BB101" s="75"/>
      <c r="BC101" s="75"/>
      <c r="BD101" s="565"/>
      <c r="BE101" s="550"/>
      <c r="BF101" s="552"/>
      <c r="BG101" s="552"/>
      <c r="BH101" s="552"/>
      <c r="BI101" s="552"/>
      <c r="BJ101" s="552"/>
      <c r="BK101" s="553"/>
      <c r="BL101" s="552"/>
      <c r="BM101" s="553"/>
      <c r="BN101" s="552"/>
      <c r="BO101" s="546"/>
      <c r="BP101" s="541"/>
      <c r="BQ101" s="546"/>
      <c r="BR101" s="541"/>
      <c r="BS101" s="553"/>
      <c r="BT101" s="552"/>
      <c r="BU101" s="553"/>
      <c r="BV101" s="552"/>
      <c r="BW101" s="553"/>
      <c r="BX101" s="552"/>
      <c r="BY101" s="552"/>
      <c r="BZ101" s="541"/>
      <c r="CA101" s="541"/>
      <c r="CB101" s="552"/>
      <c r="CC101" s="550"/>
      <c r="CD101" s="541"/>
      <c r="CE101" s="546"/>
      <c r="CF101" s="541"/>
      <c r="CG101" s="546"/>
      <c r="CH101" s="541"/>
    </row>
    <row r="102" spans="1:86" ht="17" customHeight="1" x14ac:dyDescent="0.2">
      <c r="A102" s="538"/>
      <c r="B102" s="566"/>
      <c r="C102" s="485"/>
      <c r="D102" s="590"/>
      <c r="E102" s="558"/>
      <c r="F102" s="362"/>
      <c r="G102" s="420"/>
      <c r="H102" s="295"/>
      <c r="I102" s="295"/>
      <c r="J102" s="295"/>
      <c r="K102" s="295"/>
      <c r="L102" s="295"/>
      <c r="M102" s="295"/>
      <c r="N102" s="295"/>
      <c r="O102" s="295"/>
      <c r="P102" s="295"/>
      <c r="Q102" s="295"/>
      <c r="R102" s="295"/>
      <c r="S102" s="295"/>
      <c r="T102" s="295"/>
      <c r="U102" s="295"/>
      <c r="V102" s="295"/>
      <c r="W102" s="295"/>
      <c r="X102" s="295"/>
      <c r="Y102" s="357"/>
      <c r="Z102" s="357"/>
      <c r="AA102" s="295"/>
      <c r="AB102" s="462"/>
      <c r="AC102" s="167"/>
      <c r="AD102" s="167"/>
      <c r="AE102" s="167"/>
      <c r="AF102" s="167"/>
      <c r="AG102" s="167"/>
      <c r="AH102" s="167"/>
      <c r="AI102" s="167"/>
      <c r="AJ102" s="167"/>
      <c r="AK102" s="167"/>
      <c r="AL102" s="167"/>
      <c r="AM102" s="167"/>
      <c r="AN102" s="167"/>
      <c r="AO102" s="167"/>
      <c r="AP102" s="167"/>
      <c r="AQ102" s="167"/>
      <c r="AR102" s="167"/>
      <c r="AS102" s="167"/>
      <c r="AT102" s="295"/>
      <c r="AU102" s="357"/>
      <c r="AV102" s="357"/>
      <c r="AW102" s="395"/>
      <c r="AX102" s="465"/>
      <c r="AY102" s="298"/>
      <c r="AZ102" s="297"/>
      <c r="BA102" s="345"/>
      <c r="BB102" s="75"/>
      <c r="BC102" s="75"/>
      <c r="BD102" s="573"/>
      <c r="BE102" s="549"/>
      <c r="BF102" s="552"/>
      <c r="BG102" s="552"/>
      <c r="BH102" s="552"/>
      <c r="BI102" s="552"/>
      <c r="BJ102" s="552"/>
      <c r="BK102" s="551"/>
      <c r="BL102" s="552"/>
      <c r="BM102" s="551"/>
      <c r="BN102" s="552"/>
      <c r="BO102" s="545"/>
      <c r="BP102" s="541"/>
      <c r="BQ102" s="545"/>
      <c r="BR102" s="541"/>
      <c r="BS102" s="551"/>
      <c r="BT102" s="552"/>
      <c r="BU102" s="551"/>
      <c r="BV102" s="552"/>
      <c r="BW102" s="551"/>
      <c r="BX102" s="552"/>
      <c r="BY102" s="552"/>
      <c r="BZ102" s="541"/>
      <c r="CA102" s="541"/>
      <c r="CB102" s="552"/>
      <c r="CC102" s="560"/>
      <c r="CD102" s="541"/>
      <c r="CE102" s="554"/>
      <c r="CF102" s="541"/>
      <c r="CG102" s="554"/>
      <c r="CH102" s="541"/>
    </row>
    <row r="103" spans="1:86" ht="17" customHeight="1" x14ac:dyDescent="0.2">
      <c r="A103" s="538"/>
      <c r="B103" s="566"/>
      <c r="C103" s="485"/>
      <c r="D103" s="590"/>
      <c r="E103" s="558"/>
      <c r="F103" s="362"/>
      <c r="G103" s="420"/>
      <c r="H103" s="295"/>
      <c r="I103" s="295"/>
      <c r="J103" s="295"/>
      <c r="K103" s="295"/>
      <c r="L103" s="295"/>
      <c r="M103" s="295"/>
      <c r="N103" s="295"/>
      <c r="O103" s="295"/>
      <c r="P103" s="295"/>
      <c r="Q103" s="295"/>
      <c r="R103" s="295"/>
      <c r="S103" s="295"/>
      <c r="T103" s="295"/>
      <c r="U103" s="295"/>
      <c r="V103" s="295"/>
      <c r="W103" s="295"/>
      <c r="X103" s="295"/>
      <c r="Y103" s="357"/>
      <c r="Z103" s="357"/>
      <c r="AA103" s="295"/>
      <c r="AB103" s="462"/>
      <c r="AC103" s="167"/>
      <c r="AD103" s="167"/>
      <c r="AE103" s="167"/>
      <c r="AF103" s="167"/>
      <c r="AG103" s="167"/>
      <c r="AH103" s="167"/>
      <c r="AI103" s="167"/>
      <c r="AJ103" s="167"/>
      <c r="AK103" s="167"/>
      <c r="AL103" s="167"/>
      <c r="AM103" s="167"/>
      <c r="AN103" s="167"/>
      <c r="AO103" s="167"/>
      <c r="AP103" s="167"/>
      <c r="AQ103" s="167"/>
      <c r="AR103" s="167"/>
      <c r="AS103" s="167"/>
      <c r="AT103" s="295"/>
      <c r="AU103" s="357"/>
      <c r="AV103" s="357"/>
      <c r="AW103" s="395"/>
      <c r="AX103" s="465"/>
      <c r="AY103" s="298"/>
      <c r="AZ103" s="297"/>
      <c r="BA103" s="345"/>
      <c r="BB103" s="75"/>
      <c r="BC103" s="75"/>
      <c r="BD103" s="565"/>
      <c r="BE103" s="550"/>
      <c r="BF103" s="552"/>
      <c r="BG103" s="552"/>
      <c r="BH103" s="552"/>
      <c r="BI103" s="552"/>
      <c r="BJ103" s="552"/>
      <c r="BK103" s="553"/>
      <c r="BL103" s="552"/>
      <c r="BM103" s="553"/>
      <c r="BN103" s="552"/>
      <c r="BO103" s="546"/>
      <c r="BP103" s="541"/>
      <c r="BQ103" s="546"/>
      <c r="BR103" s="541"/>
      <c r="BS103" s="553"/>
      <c r="BT103" s="552"/>
      <c r="BU103" s="553"/>
      <c r="BV103" s="552"/>
      <c r="BW103" s="553"/>
      <c r="BX103" s="552"/>
      <c r="BY103" s="552"/>
      <c r="BZ103" s="541"/>
      <c r="CA103" s="541"/>
      <c r="CB103" s="552"/>
      <c r="CC103" s="550"/>
      <c r="CD103" s="541"/>
      <c r="CE103" s="546"/>
      <c r="CF103" s="541"/>
      <c r="CG103" s="546"/>
      <c r="CH103" s="541"/>
    </row>
    <row r="104" spans="1:86" ht="17" customHeight="1" thickBot="1" x14ac:dyDescent="0.25">
      <c r="A104" s="538"/>
      <c r="B104" s="566"/>
      <c r="C104" s="485"/>
      <c r="D104" s="590"/>
      <c r="E104" s="558"/>
      <c r="F104" s="362"/>
      <c r="G104" s="420"/>
      <c r="H104" s="295"/>
      <c r="I104" s="295"/>
      <c r="J104" s="295"/>
      <c r="K104" s="295"/>
      <c r="L104" s="295"/>
      <c r="M104" s="295"/>
      <c r="N104" s="295"/>
      <c r="O104" s="295"/>
      <c r="P104" s="295"/>
      <c r="Q104" s="295"/>
      <c r="R104" s="295"/>
      <c r="S104" s="295"/>
      <c r="T104" s="295"/>
      <c r="U104" s="295"/>
      <c r="V104" s="295"/>
      <c r="W104" s="295"/>
      <c r="X104" s="295"/>
      <c r="Y104" s="357"/>
      <c r="Z104" s="357"/>
      <c r="AA104" s="295"/>
      <c r="AB104" s="462"/>
      <c r="AC104" s="167"/>
      <c r="AD104" s="167"/>
      <c r="AE104" s="167"/>
      <c r="AF104" s="167"/>
      <c r="AG104" s="167"/>
      <c r="AH104" s="167"/>
      <c r="AI104" s="167"/>
      <c r="AJ104" s="167"/>
      <c r="AK104" s="167"/>
      <c r="AL104" s="167"/>
      <c r="AM104" s="167"/>
      <c r="AN104" s="167"/>
      <c r="AO104" s="167"/>
      <c r="AP104" s="167"/>
      <c r="AQ104" s="167"/>
      <c r="AR104" s="167"/>
      <c r="AS104" s="167"/>
      <c r="AT104" s="295"/>
      <c r="AU104" s="357"/>
      <c r="AV104" s="357"/>
      <c r="AW104" s="395"/>
      <c r="AX104" s="465"/>
      <c r="AY104" s="298"/>
      <c r="AZ104" s="297"/>
      <c r="BA104" s="345"/>
      <c r="BB104" s="75"/>
      <c r="BC104" s="75"/>
      <c r="BD104" s="574"/>
      <c r="BE104" s="549"/>
      <c r="BF104" s="552"/>
      <c r="BG104" s="552"/>
      <c r="BH104" s="552"/>
      <c r="BI104" s="552"/>
      <c r="BJ104" s="552"/>
      <c r="BK104" s="551"/>
      <c r="BL104" s="552"/>
      <c r="BM104" s="551"/>
      <c r="BN104" s="552"/>
      <c r="BO104" s="545"/>
      <c r="BP104" s="541"/>
      <c r="BQ104" s="545"/>
      <c r="BR104" s="541"/>
      <c r="BS104" s="551"/>
      <c r="BT104" s="552"/>
      <c r="BU104" s="551"/>
      <c r="BV104" s="552"/>
      <c r="BW104" s="551"/>
      <c r="BX104" s="552"/>
      <c r="BY104" s="552"/>
      <c r="BZ104" s="541"/>
      <c r="CA104" s="541"/>
      <c r="CB104" s="552"/>
      <c r="CC104" s="560"/>
      <c r="CD104" s="541"/>
      <c r="CE104" s="554"/>
      <c r="CF104" s="541"/>
      <c r="CG104" s="554"/>
      <c r="CH104" s="541"/>
    </row>
    <row r="105" spans="1:86" ht="17" customHeight="1" thickBot="1" x14ac:dyDescent="0.25">
      <c r="A105" s="538"/>
      <c r="B105" s="596"/>
      <c r="C105" s="486"/>
      <c r="D105" s="591"/>
      <c r="E105" s="559"/>
      <c r="F105" s="363"/>
      <c r="G105" s="420"/>
      <c r="H105" s="295"/>
      <c r="I105" s="295"/>
      <c r="J105" s="295"/>
      <c r="K105" s="295"/>
      <c r="L105" s="295"/>
      <c r="M105" s="295"/>
      <c r="N105" s="295"/>
      <c r="O105" s="295"/>
      <c r="P105" s="295"/>
      <c r="Q105" s="295"/>
      <c r="R105" s="295"/>
      <c r="S105" s="295"/>
      <c r="T105" s="295"/>
      <c r="U105" s="295"/>
      <c r="V105" s="295"/>
      <c r="W105" s="295"/>
      <c r="X105" s="295"/>
      <c r="Y105" s="357"/>
      <c r="Z105" s="357"/>
      <c r="AA105" s="295"/>
      <c r="AB105" s="462"/>
      <c r="AC105" s="167"/>
      <c r="AD105" s="167"/>
      <c r="AE105" s="167"/>
      <c r="AF105" s="167"/>
      <c r="AG105" s="167"/>
      <c r="AH105" s="167"/>
      <c r="AI105" s="167"/>
      <c r="AJ105" s="167"/>
      <c r="AK105" s="167"/>
      <c r="AL105" s="167"/>
      <c r="AM105" s="167"/>
      <c r="AN105" s="167"/>
      <c r="AO105" s="167"/>
      <c r="AP105" s="167"/>
      <c r="AQ105" s="167"/>
      <c r="AR105" s="167"/>
      <c r="AS105" s="167"/>
      <c r="AT105" s="295"/>
      <c r="AU105" s="357"/>
      <c r="AV105" s="357"/>
      <c r="AW105" s="395"/>
      <c r="AX105" s="466"/>
      <c r="AY105" s="303"/>
      <c r="AZ105" s="297"/>
      <c r="BA105" s="345"/>
      <c r="BB105" s="75"/>
      <c r="BC105" s="75"/>
      <c r="BD105" s="570"/>
      <c r="BE105" s="550"/>
      <c r="BF105" s="553"/>
      <c r="BG105" s="553"/>
      <c r="BH105" s="553"/>
      <c r="BI105" s="553"/>
      <c r="BJ105" s="553"/>
      <c r="BK105" s="553"/>
      <c r="BL105" s="553"/>
      <c r="BM105" s="553"/>
      <c r="BN105" s="553"/>
      <c r="BO105" s="546"/>
      <c r="BP105" s="544"/>
      <c r="BQ105" s="546"/>
      <c r="BR105" s="544"/>
      <c r="BS105" s="553"/>
      <c r="BT105" s="553"/>
      <c r="BU105" s="553"/>
      <c r="BV105" s="553"/>
      <c r="BW105" s="553"/>
      <c r="BX105" s="553"/>
      <c r="BY105" s="553"/>
      <c r="BZ105" s="544"/>
      <c r="CA105" s="544"/>
      <c r="CB105" s="553"/>
      <c r="CC105" s="550"/>
      <c r="CD105" s="541"/>
      <c r="CE105" s="546"/>
      <c r="CF105" s="544"/>
      <c r="CG105" s="546"/>
      <c r="CH105" s="544"/>
    </row>
    <row r="106" spans="1:86" ht="17" customHeight="1" thickBot="1" x14ac:dyDescent="0.25">
      <c r="A106" s="538"/>
      <c r="B106" s="595"/>
      <c r="C106" s="586"/>
      <c r="D106" s="589"/>
      <c r="E106" s="557"/>
      <c r="F106" s="362"/>
      <c r="G106" s="419"/>
      <c r="H106" s="385"/>
      <c r="I106" s="385"/>
      <c r="J106" s="385"/>
      <c r="K106" s="385"/>
      <c r="L106" s="385"/>
      <c r="M106" s="385"/>
      <c r="N106" s="385"/>
      <c r="O106" s="385"/>
      <c r="P106" s="385"/>
      <c r="Q106" s="385"/>
      <c r="R106" s="385"/>
      <c r="S106" s="385"/>
      <c r="T106" s="385"/>
      <c r="U106" s="385"/>
      <c r="V106" s="385"/>
      <c r="W106" s="385"/>
      <c r="X106" s="385"/>
      <c r="Y106" s="360"/>
      <c r="Z106" s="360"/>
      <c r="AA106" s="385"/>
      <c r="AB106" s="462"/>
      <c r="AC106" s="384"/>
      <c r="AD106" s="384"/>
      <c r="AE106" s="384"/>
      <c r="AF106" s="384"/>
      <c r="AG106" s="384"/>
      <c r="AH106" s="384"/>
      <c r="AI106" s="384"/>
      <c r="AJ106" s="384"/>
      <c r="AK106" s="384"/>
      <c r="AL106" s="384"/>
      <c r="AM106" s="384"/>
      <c r="AN106" s="384"/>
      <c r="AO106" s="384"/>
      <c r="AP106" s="384"/>
      <c r="AQ106" s="384"/>
      <c r="AR106" s="384"/>
      <c r="AS106" s="384"/>
      <c r="AT106" s="385"/>
      <c r="AU106" s="360"/>
      <c r="AV106" s="360"/>
      <c r="AW106" s="398"/>
      <c r="AX106" s="464"/>
      <c r="AY106" s="293"/>
      <c r="AZ106" s="292"/>
      <c r="BA106" s="344"/>
      <c r="BB106" s="75"/>
      <c r="BC106" s="75"/>
      <c r="BD106" s="572"/>
      <c r="BE106" s="549"/>
      <c r="BF106" s="551"/>
      <c r="BG106" s="551"/>
      <c r="BH106" s="551"/>
      <c r="BI106" s="551"/>
      <c r="BJ106" s="575"/>
      <c r="BK106" s="551"/>
      <c r="BL106" s="551"/>
      <c r="BM106" s="551"/>
      <c r="BN106" s="551"/>
      <c r="BO106" s="548"/>
      <c r="BP106" s="585"/>
      <c r="BQ106" s="548"/>
      <c r="BR106" s="585"/>
      <c r="BS106" s="551"/>
      <c r="BT106" s="551"/>
      <c r="BU106" s="551"/>
      <c r="BV106" s="551"/>
      <c r="BW106" s="551"/>
      <c r="BX106" s="551"/>
      <c r="BY106" s="551"/>
      <c r="BZ106" s="555"/>
      <c r="CA106" s="555"/>
      <c r="CB106" s="575"/>
      <c r="CC106" s="561"/>
      <c r="CD106" s="561"/>
      <c r="CE106" s="547"/>
      <c r="CF106" s="543"/>
      <c r="CG106" s="547"/>
      <c r="CH106" s="543"/>
    </row>
    <row r="107" spans="1:86" ht="17" customHeight="1" x14ac:dyDescent="0.2">
      <c r="A107" s="538"/>
      <c r="B107" s="566"/>
      <c r="C107" s="485"/>
      <c r="D107" s="590"/>
      <c r="E107" s="558"/>
      <c r="F107" s="362"/>
      <c r="G107" s="420"/>
      <c r="H107" s="295"/>
      <c r="I107" s="295"/>
      <c r="J107" s="295"/>
      <c r="K107" s="295"/>
      <c r="L107" s="295"/>
      <c r="M107" s="295"/>
      <c r="N107" s="295"/>
      <c r="O107" s="295"/>
      <c r="P107" s="295"/>
      <c r="Q107" s="295"/>
      <c r="R107" s="295"/>
      <c r="S107" s="295"/>
      <c r="T107" s="295"/>
      <c r="U107" s="295"/>
      <c r="V107" s="295"/>
      <c r="W107" s="295"/>
      <c r="X107" s="295"/>
      <c r="Y107" s="357"/>
      <c r="Z107" s="357"/>
      <c r="AA107" s="295"/>
      <c r="AB107" s="462"/>
      <c r="AC107" s="167"/>
      <c r="AD107" s="167"/>
      <c r="AE107" s="167"/>
      <c r="AF107" s="167"/>
      <c r="AG107" s="167"/>
      <c r="AH107" s="167"/>
      <c r="AI107" s="167"/>
      <c r="AJ107" s="167"/>
      <c r="AK107" s="167"/>
      <c r="AL107" s="167"/>
      <c r="AM107" s="167"/>
      <c r="AN107" s="167"/>
      <c r="AO107" s="167"/>
      <c r="AP107" s="167"/>
      <c r="AQ107" s="167"/>
      <c r="AR107" s="167"/>
      <c r="AS107" s="167"/>
      <c r="AT107" s="295"/>
      <c r="AU107" s="357"/>
      <c r="AV107" s="357"/>
      <c r="AW107" s="395"/>
      <c r="AX107" s="465"/>
      <c r="AY107" s="298"/>
      <c r="AZ107" s="297"/>
      <c r="BA107" s="345"/>
      <c r="BB107" s="75"/>
      <c r="BC107" s="75"/>
      <c r="BD107" s="565"/>
      <c r="BE107" s="550"/>
      <c r="BF107" s="552"/>
      <c r="BG107" s="552"/>
      <c r="BH107" s="552"/>
      <c r="BI107" s="552"/>
      <c r="BJ107" s="552"/>
      <c r="BK107" s="553"/>
      <c r="BL107" s="552"/>
      <c r="BM107" s="553"/>
      <c r="BN107" s="552"/>
      <c r="BO107" s="546"/>
      <c r="BP107" s="541"/>
      <c r="BQ107" s="546"/>
      <c r="BR107" s="541"/>
      <c r="BS107" s="553"/>
      <c r="BT107" s="552"/>
      <c r="BU107" s="553"/>
      <c r="BV107" s="552"/>
      <c r="BW107" s="553"/>
      <c r="BX107" s="552"/>
      <c r="BY107" s="552"/>
      <c r="BZ107" s="541"/>
      <c r="CA107" s="541"/>
      <c r="CB107" s="552"/>
      <c r="CC107" s="553"/>
      <c r="CD107" s="552"/>
      <c r="CE107" s="546"/>
      <c r="CF107" s="541"/>
      <c r="CG107" s="546"/>
      <c r="CH107" s="541"/>
    </row>
    <row r="108" spans="1:86" ht="17" customHeight="1" x14ac:dyDescent="0.2">
      <c r="A108" s="538"/>
      <c r="B108" s="566"/>
      <c r="C108" s="485"/>
      <c r="D108" s="590"/>
      <c r="E108" s="558"/>
      <c r="F108" s="362"/>
      <c r="G108" s="420"/>
      <c r="H108" s="295"/>
      <c r="I108" s="295"/>
      <c r="J108" s="295"/>
      <c r="K108" s="295"/>
      <c r="L108" s="295"/>
      <c r="M108" s="295"/>
      <c r="N108" s="295"/>
      <c r="O108" s="295"/>
      <c r="P108" s="295"/>
      <c r="Q108" s="295"/>
      <c r="R108" s="295"/>
      <c r="S108" s="295"/>
      <c r="T108" s="295"/>
      <c r="U108" s="295"/>
      <c r="V108" s="295"/>
      <c r="W108" s="295"/>
      <c r="X108" s="295"/>
      <c r="Y108" s="357"/>
      <c r="Z108" s="357"/>
      <c r="AA108" s="295"/>
      <c r="AB108" s="462"/>
      <c r="AC108" s="167"/>
      <c r="AD108" s="167"/>
      <c r="AE108" s="167"/>
      <c r="AF108" s="167"/>
      <c r="AG108" s="167"/>
      <c r="AH108" s="167"/>
      <c r="AI108" s="167"/>
      <c r="AJ108" s="167"/>
      <c r="AK108" s="167"/>
      <c r="AL108" s="167"/>
      <c r="AM108" s="167"/>
      <c r="AN108" s="167"/>
      <c r="AO108" s="167"/>
      <c r="AP108" s="167"/>
      <c r="AQ108" s="167"/>
      <c r="AR108" s="167"/>
      <c r="AS108" s="167"/>
      <c r="AT108" s="295"/>
      <c r="AU108" s="357"/>
      <c r="AV108" s="357"/>
      <c r="AW108" s="395"/>
      <c r="AX108" s="465"/>
      <c r="AY108" s="298"/>
      <c r="AZ108" s="297"/>
      <c r="BA108" s="345"/>
      <c r="BB108" s="75"/>
      <c r="BC108" s="75"/>
      <c r="BD108" s="573"/>
      <c r="BE108" s="549"/>
      <c r="BF108" s="552"/>
      <c r="BG108" s="552"/>
      <c r="BH108" s="552"/>
      <c r="BI108" s="552"/>
      <c r="BJ108" s="552"/>
      <c r="BK108" s="551"/>
      <c r="BL108" s="552"/>
      <c r="BM108" s="551"/>
      <c r="BN108" s="552"/>
      <c r="BO108" s="545"/>
      <c r="BP108" s="541"/>
      <c r="BQ108" s="545"/>
      <c r="BR108" s="541"/>
      <c r="BS108" s="551"/>
      <c r="BT108" s="552"/>
      <c r="BU108" s="551"/>
      <c r="BV108" s="552"/>
      <c r="BW108" s="551"/>
      <c r="BX108" s="552"/>
      <c r="BY108" s="552"/>
      <c r="BZ108" s="541"/>
      <c r="CA108" s="541"/>
      <c r="CB108" s="552"/>
      <c r="CC108" s="561"/>
      <c r="CD108" s="552"/>
      <c r="CE108" s="554"/>
      <c r="CF108" s="541"/>
      <c r="CG108" s="554"/>
      <c r="CH108" s="541"/>
    </row>
    <row r="109" spans="1:86" ht="17" customHeight="1" x14ac:dyDescent="0.2">
      <c r="A109" s="538"/>
      <c r="B109" s="566"/>
      <c r="C109" s="485"/>
      <c r="D109" s="590"/>
      <c r="E109" s="558"/>
      <c r="F109" s="362"/>
      <c r="G109" s="420"/>
      <c r="H109" s="295"/>
      <c r="I109" s="295"/>
      <c r="J109" s="295"/>
      <c r="K109" s="295"/>
      <c r="L109" s="295"/>
      <c r="M109" s="295"/>
      <c r="N109" s="295"/>
      <c r="O109" s="295"/>
      <c r="P109" s="295"/>
      <c r="Q109" s="295"/>
      <c r="R109" s="295"/>
      <c r="S109" s="295"/>
      <c r="T109" s="295"/>
      <c r="U109" s="295"/>
      <c r="V109" s="295"/>
      <c r="W109" s="295"/>
      <c r="X109" s="295"/>
      <c r="Y109" s="357"/>
      <c r="Z109" s="357"/>
      <c r="AA109" s="295"/>
      <c r="AB109" s="462"/>
      <c r="AC109" s="167"/>
      <c r="AD109" s="167"/>
      <c r="AE109" s="167"/>
      <c r="AF109" s="167"/>
      <c r="AG109" s="167"/>
      <c r="AH109" s="167"/>
      <c r="AI109" s="167"/>
      <c r="AJ109" s="167"/>
      <c r="AK109" s="167"/>
      <c r="AL109" s="167"/>
      <c r="AM109" s="167"/>
      <c r="AN109" s="167"/>
      <c r="AO109" s="167"/>
      <c r="AP109" s="167"/>
      <c r="AQ109" s="167"/>
      <c r="AR109" s="167"/>
      <c r="AS109" s="167"/>
      <c r="AT109" s="295"/>
      <c r="AU109" s="357"/>
      <c r="AV109" s="357"/>
      <c r="AW109" s="395"/>
      <c r="AX109" s="465"/>
      <c r="AY109" s="298"/>
      <c r="AZ109" s="297"/>
      <c r="BA109" s="345"/>
      <c r="BB109" s="75"/>
      <c r="BC109" s="75"/>
      <c r="BD109" s="565"/>
      <c r="BE109" s="550"/>
      <c r="BF109" s="552"/>
      <c r="BG109" s="552"/>
      <c r="BH109" s="552"/>
      <c r="BI109" s="552"/>
      <c r="BJ109" s="552"/>
      <c r="BK109" s="553"/>
      <c r="BL109" s="552"/>
      <c r="BM109" s="553"/>
      <c r="BN109" s="552"/>
      <c r="BO109" s="546"/>
      <c r="BP109" s="541"/>
      <c r="BQ109" s="546"/>
      <c r="BR109" s="541"/>
      <c r="BS109" s="553"/>
      <c r="BT109" s="552"/>
      <c r="BU109" s="553"/>
      <c r="BV109" s="552"/>
      <c r="BW109" s="553"/>
      <c r="BX109" s="552"/>
      <c r="BY109" s="552"/>
      <c r="BZ109" s="541"/>
      <c r="CA109" s="541"/>
      <c r="CB109" s="552"/>
      <c r="CC109" s="553"/>
      <c r="CD109" s="552"/>
      <c r="CE109" s="546"/>
      <c r="CF109" s="541"/>
      <c r="CG109" s="546"/>
      <c r="CH109" s="541"/>
    </row>
    <row r="110" spans="1:86" ht="17" customHeight="1" thickBot="1" x14ac:dyDescent="0.25">
      <c r="A110" s="538"/>
      <c r="B110" s="566"/>
      <c r="C110" s="485"/>
      <c r="D110" s="590"/>
      <c r="E110" s="558"/>
      <c r="F110" s="362"/>
      <c r="G110" s="420"/>
      <c r="H110" s="295"/>
      <c r="I110" s="295"/>
      <c r="J110" s="295"/>
      <c r="K110" s="295"/>
      <c r="L110" s="295"/>
      <c r="M110" s="295"/>
      <c r="N110" s="295"/>
      <c r="O110" s="295"/>
      <c r="P110" s="295"/>
      <c r="Q110" s="295"/>
      <c r="R110" s="295"/>
      <c r="S110" s="295"/>
      <c r="T110" s="295"/>
      <c r="U110" s="295"/>
      <c r="V110" s="295"/>
      <c r="W110" s="295"/>
      <c r="X110" s="295"/>
      <c r="Y110" s="357"/>
      <c r="Z110" s="357"/>
      <c r="AA110" s="295"/>
      <c r="AB110" s="462"/>
      <c r="AC110" s="167"/>
      <c r="AD110" s="167"/>
      <c r="AE110" s="167"/>
      <c r="AF110" s="167"/>
      <c r="AG110" s="167"/>
      <c r="AH110" s="167"/>
      <c r="AI110" s="167"/>
      <c r="AJ110" s="167"/>
      <c r="AK110" s="167"/>
      <c r="AL110" s="167"/>
      <c r="AM110" s="167"/>
      <c r="AN110" s="167"/>
      <c r="AO110" s="167"/>
      <c r="AP110" s="167"/>
      <c r="AQ110" s="167"/>
      <c r="AR110" s="167"/>
      <c r="AS110" s="167"/>
      <c r="AT110" s="295"/>
      <c r="AU110" s="357"/>
      <c r="AV110" s="357"/>
      <c r="AW110" s="395"/>
      <c r="AX110" s="465"/>
      <c r="AY110" s="298"/>
      <c r="AZ110" s="297"/>
      <c r="BA110" s="345"/>
      <c r="BB110" s="75"/>
      <c r="BC110" s="75"/>
      <c r="BD110" s="574"/>
      <c r="BE110" s="549"/>
      <c r="BF110" s="552"/>
      <c r="BG110" s="552"/>
      <c r="BH110" s="552"/>
      <c r="BI110" s="552"/>
      <c r="BJ110" s="552"/>
      <c r="BK110" s="551"/>
      <c r="BL110" s="552"/>
      <c r="BM110" s="551"/>
      <c r="BN110" s="552"/>
      <c r="BO110" s="545"/>
      <c r="BP110" s="541"/>
      <c r="BQ110" s="545"/>
      <c r="BR110" s="541"/>
      <c r="BS110" s="551"/>
      <c r="BT110" s="552"/>
      <c r="BU110" s="551"/>
      <c r="BV110" s="552"/>
      <c r="BW110" s="551"/>
      <c r="BX110" s="552"/>
      <c r="BY110" s="552"/>
      <c r="BZ110" s="541"/>
      <c r="CA110" s="541"/>
      <c r="CB110" s="552"/>
      <c r="CC110" s="561"/>
      <c r="CD110" s="552"/>
      <c r="CE110" s="554"/>
      <c r="CF110" s="541"/>
      <c r="CG110" s="554"/>
      <c r="CH110" s="541"/>
    </row>
    <row r="111" spans="1:86" ht="17" customHeight="1" thickBot="1" x14ac:dyDescent="0.25">
      <c r="A111" s="538"/>
      <c r="B111" s="596"/>
      <c r="C111" s="486"/>
      <c r="D111" s="591"/>
      <c r="E111" s="559"/>
      <c r="F111" s="363"/>
      <c r="G111" s="421"/>
      <c r="H111" s="392"/>
      <c r="I111" s="392"/>
      <c r="J111" s="392"/>
      <c r="K111" s="392"/>
      <c r="L111" s="392"/>
      <c r="M111" s="392"/>
      <c r="N111" s="392"/>
      <c r="O111" s="392"/>
      <c r="P111" s="392"/>
      <c r="Q111" s="392"/>
      <c r="R111" s="392"/>
      <c r="S111" s="392"/>
      <c r="T111" s="392"/>
      <c r="U111" s="392"/>
      <c r="V111" s="392"/>
      <c r="W111" s="392"/>
      <c r="X111" s="392"/>
      <c r="Y111" s="393"/>
      <c r="Z111" s="393"/>
      <c r="AA111" s="392"/>
      <c r="AB111" s="462"/>
      <c r="AC111" s="391"/>
      <c r="AD111" s="391"/>
      <c r="AE111" s="391"/>
      <c r="AF111" s="391"/>
      <c r="AG111" s="391"/>
      <c r="AH111" s="391"/>
      <c r="AI111" s="391"/>
      <c r="AJ111" s="391"/>
      <c r="AK111" s="391"/>
      <c r="AL111" s="391"/>
      <c r="AM111" s="391"/>
      <c r="AN111" s="391"/>
      <c r="AO111" s="391"/>
      <c r="AP111" s="391"/>
      <c r="AQ111" s="391"/>
      <c r="AR111" s="391"/>
      <c r="AS111" s="391"/>
      <c r="AT111" s="392"/>
      <c r="AU111" s="393"/>
      <c r="AV111" s="393"/>
      <c r="AW111" s="396"/>
      <c r="AX111" s="466"/>
      <c r="AY111" s="303"/>
      <c r="AZ111" s="297"/>
      <c r="BA111" s="345"/>
      <c r="BB111" s="75"/>
      <c r="BC111" s="75"/>
      <c r="BD111" s="570"/>
      <c r="BE111" s="550"/>
      <c r="BF111" s="553"/>
      <c r="BG111" s="553"/>
      <c r="BH111" s="553"/>
      <c r="BI111" s="553"/>
      <c r="BJ111" s="553"/>
      <c r="BK111" s="553"/>
      <c r="BL111" s="553"/>
      <c r="BM111" s="553"/>
      <c r="BN111" s="553"/>
      <c r="BO111" s="546"/>
      <c r="BP111" s="544"/>
      <c r="BQ111" s="546"/>
      <c r="BR111" s="544"/>
      <c r="BS111" s="553"/>
      <c r="BT111" s="553"/>
      <c r="BU111" s="553"/>
      <c r="BV111" s="553"/>
      <c r="BW111" s="553"/>
      <c r="BX111" s="553"/>
      <c r="BY111" s="553"/>
      <c r="BZ111" s="544"/>
      <c r="CA111" s="544"/>
      <c r="CB111" s="553"/>
      <c r="CC111" s="553"/>
      <c r="CD111" s="553"/>
      <c r="CE111" s="546"/>
      <c r="CF111" s="544"/>
      <c r="CG111" s="546"/>
      <c r="CH111" s="544"/>
    </row>
    <row r="112" spans="1:86" ht="17" customHeight="1" thickBot="1" x14ac:dyDescent="0.25">
      <c r="A112" s="538"/>
      <c r="B112" s="595" t="s">
        <v>158</v>
      </c>
      <c r="C112" s="586" t="s">
        <v>240</v>
      </c>
      <c r="D112" s="589">
        <v>24</v>
      </c>
      <c r="E112" s="557">
        <v>10</v>
      </c>
      <c r="F112" s="362">
        <v>110</v>
      </c>
      <c r="G112" s="420">
        <f>'Anchor-LD'!L110</f>
        <v>18106.5658</v>
      </c>
      <c r="H112" s="295">
        <f>'Anchor-LD'!M110</f>
        <v>40.125833999999998</v>
      </c>
      <c r="I112" s="295">
        <f>'Anchor-LD'!N110</f>
        <v>44.189836999999997</v>
      </c>
      <c r="J112" s="295">
        <f>'Anchor-LD'!O110</f>
        <v>46.954841999999999</v>
      </c>
      <c r="K112" s="295">
        <f>(Summary!$C$63*H112+Summary!$C$64*I112+Summary!$C$65*J112)/Summary!$C$66</f>
        <v>41.941335833333333</v>
      </c>
      <c r="L112" s="295">
        <f>'Anchor-LD'!P110</f>
        <v>22.423114000000002</v>
      </c>
      <c r="M112" s="295">
        <f>'Anchor-LD'!Q110</f>
        <v>21.816756999999999</v>
      </c>
      <c r="N112" s="295">
        <f>'Anchor-LD'!R110</f>
        <v>96.859617</v>
      </c>
      <c r="O112" s="295">
        <f>'Anchor-LD'!S110</f>
        <v>95.092775000000003</v>
      </c>
      <c r="P112" s="295">
        <f>'Anchor-LD'!T110</f>
        <v>44.116427999999999</v>
      </c>
      <c r="Q112" s="295">
        <f>'Anchor-LD'!U110</f>
        <v>41.650438999999999</v>
      </c>
      <c r="R112" s="295">
        <f>'Anchor-LD'!V110</f>
        <v>39.870350999999999</v>
      </c>
      <c r="S112" s="295">
        <f>'Anchor-LD'!W110</f>
        <v>44.035755000000002</v>
      </c>
      <c r="T112" s="295">
        <f>'Anchor-LD'!X110</f>
        <v>46.858812999999998</v>
      </c>
      <c r="U112" s="295">
        <f>10*LOG10(1/((Summary!$C$80/10^(R112/10)+Summary!$C$81/10^(S112/10)+Summary!$C$82/10^(T112/10))/Summary!$C$83))</f>
        <v>41.040092867533346</v>
      </c>
      <c r="V112" s="295">
        <f>'Anchor-LD'!Y110</f>
        <v>0.35889399999999999</v>
      </c>
      <c r="W112" s="295">
        <f>'Anchor-LD'!Z110</f>
        <v>3278.9</v>
      </c>
      <c r="X112" s="295">
        <f>'Anchor-LD'!AA110</f>
        <v>6.3898999999999999</v>
      </c>
      <c r="Y112" s="357">
        <f>'Anchor-LD'!AB110</f>
        <v>16</v>
      </c>
      <c r="Z112" s="357">
        <f>'Anchor-LD'!AC110</f>
        <v>7</v>
      </c>
      <c r="AA112" s="295">
        <f t="shared" si="4"/>
        <v>0.91080555555555553</v>
      </c>
      <c r="AB112" s="462"/>
      <c r="AC112" s="167">
        <f>'Test-LD'!L110</f>
        <v>18521.629090999999</v>
      </c>
      <c r="AD112" s="167">
        <f>'Test-LD'!M110</f>
        <v>40.842475</v>
      </c>
      <c r="AE112" s="167">
        <f>'Test-LD'!N110</f>
        <v>44.892958999999998</v>
      </c>
      <c r="AF112" s="167">
        <f>'Test-LD'!O110</f>
        <v>47.773308999999998</v>
      </c>
      <c r="AG112" s="167">
        <f>(Summary!$C$63*AD112+Summary!$C$64*AE112+Summary!$C$65*AF112)/Summary!$C$66</f>
        <v>42.672694666666665</v>
      </c>
      <c r="AH112" s="167">
        <f>'Test-LD'!P110</f>
        <v>23.069965</v>
      </c>
      <c r="AI112" s="167">
        <f>'Test-LD'!Q110</f>
        <v>22.435103999999999</v>
      </c>
      <c r="AJ112" s="167">
        <f>'Test-LD'!R110</f>
        <v>97.876372000000003</v>
      </c>
      <c r="AK112" s="167">
        <f>'Test-LD'!S110</f>
        <v>96.253251000000006</v>
      </c>
      <c r="AL112" s="167">
        <f>'Test-LD'!T110</f>
        <v>44.919499999999999</v>
      </c>
      <c r="AM112" s="167">
        <f>'Test-LD'!U110</f>
        <v>42.265411</v>
      </c>
      <c r="AN112" s="167">
        <f>'Test-LD'!V110</f>
        <v>40.634113999999997</v>
      </c>
      <c r="AO112" s="167">
        <f>'Test-LD'!W110</f>
        <v>44.788035999999998</v>
      </c>
      <c r="AP112" s="167">
        <f>'Test-LD'!X110</f>
        <v>47.708244000000001</v>
      </c>
      <c r="AQ112" s="167">
        <f>10*LOG10(1/((Summary!$C$80/10^(AN112/10)+Summary!$C$81/10^(AO112/10)+Summary!$C$82/10^(AP112/10))/Summary!$C$83))</f>
        <v>41.806598103187369</v>
      </c>
      <c r="AR112" s="167">
        <f>'Test-LD'!Y110</f>
        <v>0.25055699999999997</v>
      </c>
      <c r="AS112" s="167">
        <f>'Test-LD'!Z110</f>
        <v>148821.20000000001</v>
      </c>
      <c r="AT112" s="295">
        <f>'Test-LD'!AA110</f>
        <v>15.277900000000001</v>
      </c>
      <c r="AU112" s="357">
        <f>'Test-LD'!AB110</f>
        <v>16</v>
      </c>
      <c r="AV112" s="357">
        <f>'Test-LD'!AC110</f>
        <v>7</v>
      </c>
      <c r="AW112" s="395">
        <f t="shared" si="5"/>
        <v>41.339222222222226</v>
      </c>
      <c r="AX112" s="464">
        <f t="shared" si="6"/>
        <v>45.387538503766507</v>
      </c>
      <c r="AY112" s="293">
        <f t="shared" si="6"/>
        <v>2.3909450852126013</v>
      </c>
      <c r="AZ112" s="292">
        <f t="shared" si="6"/>
        <v>1</v>
      </c>
      <c r="BA112" s="344">
        <f t="shared" si="3"/>
        <v>1</v>
      </c>
      <c r="BB112" s="75"/>
      <c r="BC112" s="75"/>
      <c r="BD112" s="572" t="s">
        <v>39</v>
      </c>
      <c r="BE112" s="549">
        <f t="array" ref="BE112">bdRateExtend($G112:$G115,H112:H115,$AC112:$AC115,AD112:AD115)</f>
        <v>-0.18387871130955991</v>
      </c>
      <c r="BF112" s="551">
        <f t="array" ref="BF112">bdRateExtend($G112:$G117,H112:H117,$AC112:$AC117,AD112:AD117)</f>
        <v>-0.19727050062642226</v>
      </c>
      <c r="BG112" s="551">
        <f t="array" ref="BG112">bdRateExtend($G112:$G117,I112:I117,$AC112:$AC117,AE112:AE117)</f>
        <v>-0.27595942894731906</v>
      </c>
      <c r="BH112" s="551">
        <f t="array" ref="BH112">bdRateExtend($G112:$G117,J112:J117,$AC112:$AC117,AF112:AF117)</f>
        <v>-0.3683167571714413</v>
      </c>
      <c r="BI112" s="551">
        <f t="array" ref="BI112">bdRateExtend($G112:$G117,K112:K117,$AC112:$AC117,AG112:AG117)</f>
        <v>-0.22604283664248048</v>
      </c>
      <c r="BJ112" s="575">
        <f>(Summary!$C$94*BF112+Summary!$C$95*BG112+Summary!$C$96*BH112)/Summary!$C$97</f>
        <v>-0.20725990802105887</v>
      </c>
      <c r="BK112" s="551">
        <f t="array" ref="BK112">bdRateExtend($G112:$G115,L112:L115,$AC112:$AC115,AH112:AH115)</f>
        <v>-0.16771486067439834</v>
      </c>
      <c r="BL112" s="551">
        <f t="array" ref="BL112">bdRateExtend($G112:$G117,L112:L117,$AC112:$AC117,AH112:AH117)</f>
        <v>-0.17305502855810384</v>
      </c>
      <c r="BM112" s="551">
        <f t="array" ref="BM112">bdRateExtend($G112:$G115,M112:M115,$AC112:$AC115,AI112:AI115)</f>
        <v>-0.17315601145463999</v>
      </c>
      <c r="BN112" s="551">
        <f t="array" ref="BN112">bdRateExtend($G112:$G117,M112:M117,$AC112:$AC117,AI112:AI117)</f>
        <v>-0.17719707405606089</v>
      </c>
      <c r="BO112" s="548">
        <f t="array" ref="BO112">bdRateExtend($G112:$G115,N112:N115,$AC112:$AC115,AJ112:AJ115,"None", FALSE,1)</f>
        <v>-0.19601210584148998</v>
      </c>
      <c r="BP112" s="585">
        <f t="array" ref="BP112">bdRateExtend($G112:$G117,N112:N117,$AC112:$AC117,AJ112:AJ117,"None", FALSE,1)</f>
        <v>-0.21062370061993407</v>
      </c>
      <c r="BQ112" s="548">
        <f t="array" ref="BQ112">bdRateExtend($G112:$G115,O112:O115,$AC112:$AC115,AK112:AK115,"None", FALSE,1)</f>
        <v>-0.19063794165001624</v>
      </c>
      <c r="BR112" s="585">
        <f t="array" ref="BR112">bdRateExtend($G112:$G117,O112:O117,$AC112:$AC117,AK112:AK117,"None", FALSE,1)</f>
        <v>-0.20665515872797158</v>
      </c>
      <c r="BS112" s="551">
        <f t="array" ref="BS112">bdRateExtend($G112:$G115,P112:P115,$AC112:$AC115,AL112:AL115)</f>
        <v>-0.16477388032348039</v>
      </c>
      <c r="BT112" s="551">
        <f t="array" ref="BT112">bdRateExtend($G112:$G117,P112:P117,$AC112:$AC117,AL112:AL117)</f>
        <v>-0.17929515569603338</v>
      </c>
      <c r="BU112" s="551">
        <f t="array" ref="BU112">bdRateExtend($G112:$G115,Q112:Q115,$AC112:$AC115,AM112:AM115)</f>
        <v>-0.22456293813383832</v>
      </c>
      <c r="BV112" s="551">
        <f t="array" ref="BV112">bdRateExtend($G112:$G117,Q112:Q117,$AC112:$AC117,AM112:AM117)</f>
        <v>-0.23800035842526335</v>
      </c>
      <c r="BW112" s="551">
        <f t="array" ref="BW112">bdRateExtend($G112:$G115,R112:R115,$AC112:$AC115,AN112:AN115)</f>
        <v>-0.19219706196345021</v>
      </c>
      <c r="BX112" s="551">
        <f t="array" ref="BX112">bdRateExtend($G112:$G117,R112:R117,$AC112:$AC117,AN112:AN117)</f>
        <v>-0.20458225551825915</v>
      </c>
      <c r="BY112" s="551">
        <f t="array" ref="BY112">bdRateExtend($G112:$G117,S112:S117,$AC112:$AC117,AO112:AO117)</f>
        <v>-0.28467828274759488</v>
      </c>
      <c r="BZ112" s="555">
        <f t="array" ref="BZ112">bdRateExtend($G112:$G117,T112:T117,$AC112:$AC117,AP112:AP117)</f>
        <v>-0.37182269473067298</v>
      </c>
      <c r="CA112" s="555">
        <f t="array" ref="CA112">bdRateExtend($G112:$G117,U112:U117,$AC112:$AC117,AQ112:AQ117)</f>
        <v>-0.21003770625051377</v>
      </c>
      <c r="CB112" s="575">
        <f>(Summary!$C$108*BX112+Summary!$C$109*BY112+Summary!$C$110*BZ112)/Summary!$C$111</f>
        <v>-0.21447571417592912</v>
      </c>
      <c r="CC112" s="561">
        <f t="array" ref="CC112">bdCAMBIExtend($G112:$G115,V112:V115,$AC112:$AC115,AR112:AR115)</f>
        <v>-1.4012928638349707E-3</v>
      </c>
      <c r="CD112" s="561">
        <f t="array" ref="CD112">bdCAMBIExtend($G112:$G117,V112:V117,$AC112:$AC117,AR112:AR117)</f>
        <v>2.7143794876444607E-2</v>
      </c>
      <c r="CE112" s="547">
        <f t="array" ref="CE112">testVMAFRange($G112:$G115,N112:N115,$AC112:$AC115,AJ112:AJ115)</f>
        <v>0</v>
      </c>
      <c r="CF112" s="543">
        <f t="array" ref="CF112">testVMAFRange($G112:$G117,N112:N117,$AC112:$AC117,AJ112:AJ117)</f>
        <v>0</v>
      </c>
      <c r="CG112" s="547">
        <f t="array" ref="CG112">testVMAFRange($G112:$G115,O112:O115,$AC112:$AC115,AK112:AK115)</f>
        <v>0</v>
      </c>
      <c r="CH112" s="543">
        <f t="array" ref="CH112">testVMAFRange($G112:$G117,O112:O117,$AC112:$AC117,AK112:AK117)</f>
        <v>0</v>
      </c>
    </row>
    <row r="113" spans="1:86" ht="17" customHeight="1" x14ac:dyDescent="0.2">
      <c r="A113" s="538"/>
      <c r="B113" s="566"/>
      <c r="C113" s="485"/>
      <c r="D113" s="590"/>
      <c r="E113" s="558"/>
      <c r="F113" s="362">
        <v>135</v>
      </c>
      <c r="G113" s="420">
        <f>'Anchor-LD'!L111</f>
        <v>5995.1126999999997</v>
      </c>
      <c r="H113" s="295">
        <f>'Anchor-LD'!M111</f>
        <v>36.622594999999997</v>
      </c>
      <c r="I113" s="295">
        <f>'Anchor-LD'!N111</f>
        <v>41.851948999999998</v>
      </c>
      <c r="J113" s="295">
        <f>'Anchor-LD'!O111</f>
        <v>45.173834999999997</v>
      </c>
      <c r="K113" s="295">
        <f>(Summary!$C$63*H113+Summary!$C$64*I113+Summary!$C$65*J113)/Summary!$C$66</f>
        <v>38.919360666666662</v>
      </c>
      <c r="L113" s="295">
        <f>'Anchor-LD'!P111</f>
        <v>17.941585</v>
      </c>
      <c r="M113" s="295">
        <f>'Anchor-LD'!Q111</f>
        <v>17.875686000000002</v>
      </c>
      <c r="N113" s="295">
        <f>'Anchor-LD'!R111</f>
        <v>86.490260000000006</v>
      </c>
      <c r="O113" s="295">
        <f>'Anchor-LD'!S111</f>
        <v>84.379724999999993</v>
      </c>
      <c r="P113" s="295">
        <f>'Anchor-LD'!T111</f>
        <v>38.186957999999997</v>
      </c>
      <c r="Q113" s="295">
        <f>'Anchor-LD'!U111</f>
        <v>38.902222999999999</v>
      </c>
      <c r="R113" s="295">
        <f>'Anchor-LD'!V111</f>
        <v>36.451379000000003</v>
      </c>
      <c r="S113" s="295">
        <f>'Anchor-LD'!W111</f>
        <v>41.774571000000002</v>
      </c>
      <c r="T113" s="295">
        <f>'Anchor-LD'!X111</f>
        <v>45.138227999999998</v>
      </c>
      <c r="U113" s="295">
        <f>10*LOG10(1/((Summary!$C$80/10^(R113/10)+Summary!$C$81/10^(S113/10)+Summary!$C$82/10^(T113/10))/Summary!$C$83))</f>
        <v>37.769977354274239</v>
      </c>
      <c r="V113" s="295">
        <f>'Anchor-LD'!Y111</f>
        <v>0.293626</v>
      </c>
      <c r="W113" s="295">
        <f>'Anchor-LD'!Z111</f>
        <v>2956.7</v>
      </c>
      <c r="X113" s="295">
        <f>'Anchor-LD'!AA111</f>
        <v>3.6408</v>
      </c>
      <c r="Y113" s="357">
        <f>'Anchor-LD'!AB111</f>
        <v>13</v>
      </c>
      <c r="Z113" s="357">
        <f>'Anchor-LD'!AC111</f>
        <v>7</v>
      </c>
      <c r="AA113" s="295">
        <f t="shared" si="4"/>
        <v>0.82130555555555551</v>
      </c>
      <c r="AB113" s="462"/>
      <c r="AC113" s="167">
        <f>'Test-LD'!L111</f>
        <v>5917.2770909999999</v>
      </c>
      <c r="AD113" s="167">
        <f>'Test-LD'!M111</f>
        <v>37.132620000000003</v>
      </c>
      <c r="AE113" s="167">
        <f>'Test-LD'!N111</f>
        <v>42.365009000000001</v>
      </c>
      <c r="AF113" s="167">
        <f>'Test-LD'!O111</f>
        <v>45.813809999999997</v>
      </c>
      <c r="AG113" s="167">
        <f>(Summary!$C$63*AD113+Summary!$C$64*AE113+Summary!$C$65*AF113)/Summary!$C$66</f>
        <v>39.451549833333331</v>
      </c>
      <c r="AH113" s="167">
        <f>'Test-LD'!P111</f>
        <v>18.590508</v>
      </c>
      <c r="AI113" s="167">
        <f>'Test-LD'!Q111</f>
        <v>18.462481</v>
      </c>
      <c r="AJ113" s="167">
        <f>'Test-LD'!R111</f>
        <v>88.714524999999995</v>
      </c>
      <c r="AK113" s="167">
        <f>'Test-LD'!S111</f>
        <v>86.572256999999993</v>
      </c>
      <c r="AL113" s="167">
        <f>'Test-LD'!T111</f>
        <v>39.007928</v>
      </c>
      <c r="AM113" s="167">
        <f>'Test-LD'!U111</f>
        <v>39.456480999999997</v>
      </c>
      <c r="AN113" s="167">
        <f>'Test-LD'!V111</f>
        <v>36.978839000000001</v>
      </c>
      <c r="AO113" s="167">
        <f>'Test-LD'!W111</f>
        <v>42.310205000000003</v>
      </c>
      <c r="AP113" s="167">
        <f>'Test-LD'!X111</f>
        <v>45.779727999999999</v>
      </c>
      <c r="AQ113" s="167">
        <f>10*LOG10(1/((Summary!$C$80/10^(AN113/10)+Summary!$C$81/10^(AO113/10)+Summary!$C$82/10^(AP113/10))/Summary!$C$83))</f>
        <v>38.30141912770975</v>
      </c>
      <c r="AR113" s="167">
        <f>'Test-LD'!Y111</f>
        <v>0.252857</v>
      </c>
      <c r="AS113" s="167">
        <f>'Test-LD'!Z111</f>
        <v>83893</v>
      </c>
      <c r="AT113" s="295">
        <f>'Test-LD'!AA111</f>
        <v>8.7912999999999997</v>
      </c>
      <c r="AU113" s="357">
        <f>'Test-LD'!AB111</f>
        <v>13</v>
      </c>
      <c r="AV113" s="357">
        <f>'Test-LD'!AC111</f>
        <v>7</v>
      </c>
      <c r="AW113" s="395">
        <f t="shared" si="5"/>
        <v>23.30361111111111</v>
      </c>
      <c r="AX113" s="465">
        <f t="shared" si="6"/>
        <v>28.373862752392871</v>
      </c>
      <c r="AY113" s="298">
        <f t="shared" si="6"/>
        <v>2.4146616128323446</v>
      </c>
      <c r="AZ113" s="297">
        <f t="shared" si="6"/>
        <v>1</v>
      </c>
      <c r="BA113" s="345">
        <f t="shared" si="3"/>
        <v>1</v>
      </c>
      <c r="BB113" s="75"/>
      <c r="BC113" s="75"/>
      <c r="BD113" s="565"/>
      <c r="BE113" s="550"/>
      <c r="BF113" s="552"/>
      <c r="BG113" s="552"/>
      <c r="BH113" s="552"/>
      <c r="BI113" s="552"/>
      <c r="BJ113" s="552"/>
      <c r="BK113" s="553"/>
      <c r="BL113" s="552"/>
      <c r="BM113" s="553"/>
      <c r="BN113" s="552"/>
      <c r="BO113" s="546"/>
      <c r="BP113" s="541"/>
      <c r="BQ113" s="546"/>
      <c r="BR113" s="541"/>
      <c r="BS113" s="553"/>
      <c r="BT113" s="552"/>
      <c r="BU113" s="553"/>
      <c r="BV113" s="552"/>
      <c r="BW113" s="553"/>
      <c r="BX113" s="552"/>
      <c r="BY113" s="552"/>
      <c r="BZ113" s="541"/>
      <c r="CA113" s="541"/>
      <c r="CB113" s="552"/>
      <c r="CC113" s="553"/>
      <c r="CD113" s="552"/>
      <c r="CE113" s="546"/>
      <c r="CF113" s="541"/>
      <c r="CG113" s="546"/>
      <c r="CH113" s="541"/>
    </row>
    <row r="114" spans="1:86" ht="17" customHeight="1" x14ac:dyDescent="0.2">
      <c r="A114" s="538"/>
      <c r="B114" s="566"/>
      <c r="C114" s="485"/>
      <c r="D114" s="590"/>
      <c r="E114" s="558"/>
      <c r="F114" s="362">
        <v>160</v>
      </c>
      <c r="G114" s="420">
        <f>'Anchor-LD'!L112</f>
        <v>2161.1462000000001</v>
      </c>
      <c r="H114" s="295">
        <f>'Anchor-LD'!M112</f>
        <v>33.724609000000001</v>
      </c>
      <c r="I114" s="295">
        <f>'Anchor-LD'!N112</f>
        <v>39.971542999999997</v>
      </c>
      <c r="J114" s="295">
        <f>'Anchor-LD'!O112</f>
        <v>43.821888000000001</v>
      </c>
      <c r="K114" s="295">
        <f>(Summary!$C$63*H114+Summary!$C$64*I114+Summary!$C$65*J114)/Summary!$C$66</f>
        <v>36.4486445</v>
      </c>
      <c r="L114" s="295">
        <f>'Anchor-LD'!P112</f>
        <v>13.619275999999999</v>
      </c>
      <c r="M114" s="295">
        <f>'Anchor-LD'!Q112</f>
        <v>14.062397000000001</v>
      </c>
      <c r="N114" s="295">
        <f>'Anchor-LD'!R112</f>
        <v>67.656724999999994</v>
      </c>
      <c r="O114" s="295">
        <f>'Anchor-LD'!S112</f>
        <v>65.705067</v>
      </c>
      <c r="P114" s="295">
        <f>'Anchor-LD'!T112</f>
        <v>32.795771000000002</v>
      </c>
      <c r="Q114" s="295">
        <f>'Anchor-LD'!U112</f>
        <v>36.311681</v>
      </c>
      <c r="R114" s="295">
        <f>'Anchor-LD'!V112</f>
        <v>33.613303999999999</v>
      </c>
      <c r="S114" s="295">
        <f>'Anchor-LD'!W112</f>
        <v>39.931283000000001</v>
      </c>
      <c r="T114" s="295">
        <f>'Anchor-LD'!X112</f>
        <v>43.804938999999997</v>
      </c>
      <c r="U114" s="295">
        <f>10*LOG10(1/((Summary!$C$80/10^(R114/10)+Summary!$C$81/10^(S114/10)+Summary!$C$82/10^(T114/10))/Summary!$C$83))</f>
        <v>35.030802406311601</v>
      </c>
      <c r="V114" s="295">
        <f>'Anchor-LD'!Y112</f>
        <v>0.27051900000000001</v>
      </c>
      <c r="W114" s="295">
        <f>'Anchor-LD'!Z112</f>
        <v>2277</v>
      </c>
      <c r="X114" s="295">
        <f>'Anchor-LD'!AA112</f>
        <v>2.5646</v>
      </c>
      <c r="Y114" s="357">
        <f>'Anchor-LD'!AB112</f>
        <v>8</v>
      </c>
      <c r="Z114" s="357">
        <f>'Anchor-LD'!AC112</f>
        <v>7</v>
      </c>
      <c r="AA114" s="295">
        <f t="shared" si="4"/>
        <v>0.63249999999999995</v>
      </c>
      <c r="AB114" s="462"/>
      <c r="AC114" s="167">
        <f>'Test-LD'!L112</f>
        <v>2119.3367269999999</v>
      </c>
      <c r="AD114" s="167">
        <f>'Test-LD'!M112</f>
        <v>34.282862999999999</v>
      </c>
      <c r="AE114" s="167">
        <f>'Test-LD'!N112</f>
        <v>40.502960000000002</v>
      </c>
      <c r="AF114" s="167">
        <f>'Test-LD'!O112</f>
        <v>44.445368000000002</v>
      </c>
      <c r="AG114" s="167">
        <f>(Summary!$C$63*AD114+Summary!$C$64*AE114+Summary!$C$65*AF114)/Summary!$C$66</f>
        <v>37.013296666666669</v>
      </c>
      <c r="AH114" s="167">
        <f>'Test-LD'!P112</f>
        <v>14.337806</v>
      </c>
      <c r="AI114" s="167">
        <f>'Test-LD'!Q112</f>
        <v>14.734470999999999</v>
      </c>
      <c r="AJ114" s="167">
        <f>'Test-LD'!R112</f>
        <v>71.975247999999993</v>
      </c>
      <c r="AK114" s="167">
        <f>'Test-LD'!S112</f>
        <v>69.801494000000005</v>
      </c>
      <c r="AL114" s="167">
        <f>'Test-LD'!T112</f>
        <v>33.665094000000003</v>
      </c>
      <c r="AM114" s="167">
        <f>'Test-LD'!U112</f>
        <v>36.927024000000003</v>
      </c>
      <c r="AN114" s="167">
        <f>'Test-LD'!V112</f>
        <v>34.187348999999998</v>
      </c>
      <c r="AO114" s="167">
        <f>'Test-LD'!W112</f>
        <v>40.475279999999998</v>
      </c>
      <c r="AP114" s="167">
        <f>'Test-LD'!X112</f>
        <v>44.428168999999997</v>
      </c>
      <c r="AQ114" s="167">
        <f>10*LOG10(1/((Summary!$C$80/10^(AN114/10)+Summary!$C$81/10^(AO114/10)+Summary!$C$82/10^(AP114/10))/Summary!$C$83))</f>
        <v>35.604302407326422</v>
      </c>
      <c r="AR114" s="167">
        <f>'Test-LD'!Y112</f>
        <v>0.30318600000000001</v>
      </c>
      <c r="AS114" s="167">
        <f>'Test-LD'!Z112</f>
        <v>76774.3</v>
      </c>
      <c r="AT114" s="295">
        <f>'Test-LD'!AA112</f>
        <v>6.9832999999999998</v>
      </c>
      <c r="AU114" s="357">
        <f>'Test-LD'!AB112</f>
        <v>8</v>
      </c>
      <c r="AV114" s="357">
        <f>'Test-LD'!AC112</f>
        <v>7</v>
      </c>
      <c r="AW114" s="395">
        <f t="shared" si="5"/>
        <v>21.326194444444447</v>
      </c>
      <c r="AX114" s="465">
        <f t="shared" si="6"/>
        <v>33.717303469477386</v>
      </c>
      <c r="AY114" s="298">
        <f t="shared" si="6"/>
        <v>2.7229587460032754</v>
      </c>
      <c r="AZ114" s="297">
        <f t="shared" si="6"/>
        <v>1</v>
      </c>
      <c r="BA114" s="345">
        <f t="shared" si="3"/>
        <v>1</v>
      </c>
      <c r="BB114" s="75"/>
      <c r="BC114" s="75"/>
      <c r="BD114" s="573" t="s">
        <v>147</v>
      </c>
      <c r="BE114" s="549">
        <f t="array" ref="BE114">bdRateExtend($G113:$G116,H113:H116,$AC113:$AC116,AD113:AD116)</f>
        <v>-0.20316287888850759</v>
      </c>
      <c r="BF114" s="552"/>
      <c r="BG114" s="552"/>
      <c r="BH114" s="552"/>
      <c r="BI114" s="552"/>
      <c r="BJ114" s="552"/>
      <c r="BK114" s="551">
        <f t="array" ref="BK114">bdRateExtend($G113:$G116,L113:L116,$AC113:$AC116,AH113:AH116)</f>
        <v>-0.18348776306190961</v>
      </c>
      <c r="BL114" s="552"/>
      <c r="BM114" s="551">
        <f t="array" ref="BM114">bdRateExtend($G113:$G116,M113:M116,$AC113:$AC116,AI113:AI116)</f>
        <v>-0.18718285708827209</v>
      </c>
      <c r="BN114" s="552"/>
      <c r="BO114" s="545">
        <f t="array" ref="BO114">bdRateExtend($G113:$G116,N113:N116,$AC113:$AC116,AJ113:AJ116,"None", FALSE,1)</f>
        <v>-0.21312299769748511</v>
      </c>
      <c r="BP114" s="541"/>
      <c r="BQ114" s="545">
        <f t="array" ref="BQ114">bdRateExtend($G113:$G116,O113:O116,$AC113:$AC116,AK113:AK116,"None", FALSE,1)</f>
        <v>-0.20856452032572192</v>
      </c>
      <c r="BR114" s="541"/>
      <c r="BS114" s="551">
        <f t="array" ref="BS114">bdRateExtend($G113:$G116,P113:P116,$AC113:$AC116,AL113:AL116)</f>
        <v>-0.18784786070772264</v>
      </c>
      <c r="BT114" s="552"/>
      <c r="BU114" s="551">
        <f t="array" ref="BU114">bdRateExtend($G113:$G116,Q113:Q116,$AC113:$AC116,AM113:AM116)</f>
        <v>-0.24184694413276131</v>
      </c>
      <c r="BV114" s="552"/>
      <c r="BW114" s="551">
        <f t="array" ref="BW114">bdRateExtend($G113:$G116,R113:R116,$AC113:$AC116,AN113:AN116)</f>
        <v>-0.2097715347810919</v>
      </c>
      <c r="BX114" s="552"/>
      <c r="BY114" s="552"/>
      <c r="BZ114" s="541"/>
      <c r="CA114" s="541"/>
      <c r="CB114" s="552"/>
      <c r="CC114" s="561">
        <f t="array" ref="CC114">bdCAMBIExtend($G113:$G116,V113:V116,$AC113:$AC116,AR113:AR116)</f>
        <v>5.913773718999487E-2</v>
      </c>
      <c r="CD114" s="552"/>
      <c r="CE114" s="554">
        <f t="array" ref="CE114">testVMAFRange($G113:$G116,N113:N116,$AC113:$AC116,AJ113:AJ116)</f>
        <v>0</v>
      </c>
      <c r="CF114" s="541"/>
      <c r="CG114" s="554">
        <f t="array" ref="CG114">testVMAFRange($G113:$G116,O113:O116,$AC113:$AC116,AK113:AK116)</f>
        <v>0</v>
      </c>
      <c r="CH114" s="541"/>
    </row>
    <row r="115" spans="1:86" ht="17" customHeight="1" x14ac:dyDescent="0.2">
      <c r="A115" s="538"/>
      <c r="B115" s="566"/>
      <c r="C115" s="485"/>
      <c r="D115" s="590"/>
      <c r="E115" s="558"/>
      <c r="F115" s="362">
        <v>185</v>
      </c>
      <c r="G115" s="420">
        <f>'Anchor-LD'!L113</f>
        <v>692.14250000000004</v>
      </c>
      <c r="H115" s="295">
        <f>'Anchor-LD'!M113</f>
        <v>30.874153</v>
      </c>
      <c r="I115" s="295">
        <f>'Anchor-LD'!N113</f>
        <v>38.433470999999997</v>
      </c>
      <c r="J115" s="295">
        <f>'Anchor-LD'!O113</f>
        <v>42.561185999999999</v>
      </c>
      <c r="K115" s="295">
        <f>(Summary!$C$63*H115+Summary!$C$64*I115+Summary!$C$65*J115)/Summary!$C$66</f>
        <v>34.081878166666662</v>
      </c>
      <c r="L115" s="295">
        <f>'Anchor-LD'!P113</f>
        <v>9.8525189999999991</v>
      </c>
      <c r="M115" s="295">
        <f>'Anchor-LD'!Q113</f>
        <v>10.539071</v>
      </c>
      <c r="N115" s="295">
        <f>'Anchor-LD'!R113</f>
        <v>43.714360999999997</v>
      </c>
      <c r="O115" s="295">
        <f>'Anchor-LD'!S113</f>
        <v>42.313001</v>
      </c>
      <c r="P115" s="295">
        <f>'Anchor-LD'!T113</f>
        <v>28.378947</v>
      </c>
      <c r="Q115" s="295">
        <f>'Anchor-LD'!U113</f>
        <v>33.841647999999999</v>
      </c>
      <c r="R115" s="295">
        <f>'Anchor-LD'!V113</f>
        <v>30.790728000000001</v>
      </c>
      <c r="S115" s="295">
        <f>'Anchor-LD'!W113</f>
        <v>38.409534000000001</v>
      </c>
      <c r="T115" s="295">
        <f>'Anchor-LD'!X113</f>
        <v>42.548177000000003</v>
      </c>
      <c r="U115" s="295">
        <f>10*LOG10(1/((Summary!$C$80/10^(R115/10)+Summary!$C$81/10^(S115/10)+Summary!$C$82/10^(T115/10))/Summary!$C$83))</f>
        <v>32.298838982272116</v>
      </c>
      <c r="V115" s="295">
        <f>'Anchor-LD'!Y113</f>
        <v>0.26040200000000002</v>
      </c>
      <c r="W115" s="295">
        <f>'Anchor-LD'!Z113</f>
        <v>1522.4</v>
      </c>
      <c r="X115" s="295">
        <f>'Anchor-LD'!AA113</f>
        <v>1.3414999999999999</v>
      </c>
      <c r="Y115" s="357">
        <f>'Anchor-LD'!AB113</f>
        <v>7</v>
      </c>
      <c r="Z115" s="357">
        <f>'Anchor-LD'!AC113</f>
        <v>6</v>
      </c>
      <c r="AA115" s="295">
        <f t="shared" si="4"/>
        <v>0.42288888888888893</v>
      </c>
      <c r="AB115" s="462"/>
      <c r="AC115" s="167">
        <f>'Test-LD'!L113</f>
        <v>691.16509099999996</v>
      </c>
      <c r="AD115" s="167">
        <f>'Test-LD'!M113</f>
        <v>31.398119999999999</v>
      </c>
      <c r="AE115" s="167">
        <f>'Test-LD'!N113</f>
        <v>38.877189999999999</v>
      </c>
      <c r="AF115" s="167">
        <f>'Test-LD'!O113</f>
        <v>43.094423999999997</v>
      </c>
      <c r="AG115" s="167">
        <f>(Summary!$C$63*AD115+Summary!$C$64*AE115+Summary!$C$65*AF115)/Summary!$C$66</f>
        <v>34.594015666666671</v>
      </c>
      <c r="AH115" s="167">
        <f>'Test-LD'!P113</f>
        <v>10.462633</v>
      </c>
      <c r="AI115" s="167">
        <f>'Test-LD'!Q113</f>
        <v>11.126792</v>
      </c>
      <c r="AJ115" s="167">
        <f>'Test-LD'!R113</f>
        <v>48.482762000000001</v>
      </c>
      <c r="AK115" s="167">
        <f>'Test-LD'!S113</f>
        <v>46.860171999999999</v>
      </c>
      <c r="AL115" s="167">
        <f>'Test-LD'!T113</f>
        <v>29.099944000000001</v>
      </c>
      <c r="AM115" s="167">
        <f>'Test-LD'!U113</f>
        <v>34.406747000000003</v>
      </c>
      <c r="AN115" s="167">
        <f>'Test-LD'!V113</f>
        <v>31.326426999999999</v>
      </c>
      <c r="AO115" s="167">
        <f>'Test-LD'!W113</f>
        <v>38.858593999999997</v>
      </c>
      <c r="AP115" s="167">
        <f>'Test-LD'!X113</f>
        <v>43.080399999999997</v>
      </c>
      <c r="AQ115" s="167">
        <f>10*LOG10(1/((Summary!$C$80/10^(AN115/10)+Summary!$C$81/10^(AO115/10)+Summary!$C$82/10^(AP115/10))/Summary!$C$83))</f>
        <v>32.830913427164376</v>
      </c>
      <c r="AR115" s="167">
        <f>'Test-LD'!Y113</f>
        <v>0.37444300000000003</v>
      </c>
      <c r="AS115" s="167">
        <f>'Test-LD'!Z113</f>
        <v>39936.300000000003</v>
      </c>
      <c r="AT115" s="295">
        <f>'Test-LD'!AA113</f>
        <v>4.8075999999999999</v>
      </c>
      <c r="AU115" s="357">
        <f>'Test-LD'!AB113</f>
        <v>7</v>
      </c>
      <c r="AV115" s="357">
        <f>'Test-LD'!AC113</f>
        <v>6</v>
      </c>
      <c r="AW115" s="395">
        <f t="shared" si="5"/>
        <v>11.093416666666668</v>
      </c>
      <c r="AX115" s="465">
        <f t="shared" si="6"/>
        <v>26.23246190225959</v>
      </c>
      <c r="AY115" s="298">
        <f t="shared" si="6"/>
        <v>3.5837495341036156</v>
      </c>
      <c r="AZ115" s="297">
        <f t="shared" si="6"/>
        <v>1</v>
      </c>
      <c r="BA115" s="345">
        <f t="shared" si="3"/>
        <v>1</v>
      </c>
      <c r="BB115" s="75"/>
      <c r="BC115" s="75"/>
      <c r="BD115" s="565"/>
      <c r="BE115" s="550"/>
      <c r="BF115" s="552"/>
      <c r="BG115" s="552"/>
      <c r="BH115" s="552"/>
      <c r="BI115" s="552"/>
      <c r="BJ115" s="552"/>
      <c r="BK115" s="553"/>
      <c r="BL115" s="552"/>
      <c r="BM115" s="553"/>
      <c r="BN115" s="552"/>
      <c r="BO115" s="546"/>
      <c r="BP115" s="541"/>
      <c r="BQ115" s="546"/>
      <c r="BR115" s="541"/>
      <c r="BS115" s="553"/>
      <c r="BT115" s="552"/>
      <c r="BU115" s="553"/>
      <c r="BV115" s="552"/>
      <c r="BW115" s="553"/>
      <c r="BX115" s="552"/>
      <c r="BY115" s="552"/>
      <c r="BZ115" s="541"/>
      <c r="CA115" s="541"/>
      <c r="CB115" s="552"/>
      <c r="CC115" s="553"/>
      <c r="CD115" s="552"/>
      <c r="CE115" s="546"/>
      <c r="CF115" s="541"/>
      <c r="CG115" s="546"/>
      <c r="CH115" s="541"/>
    </row>
    <row r="116" spans="1:86" ht="17" customHeight="1" thickBot="1" x14ac:dyDescent="0.25">
      <c r="A116" s="538"/>
      <c r="B116" s="566"/>
      <c r="C116" s="485"/>
      <c r="D116" s="590"/>
      <c r="E116" s="558"/>
      <c r="F116" s="362">
        <v>210</v>
      </c>
      <c r="G116" s="420">
        <f>'Anchor-LD'!L114</f>
        <v>197.9753</v>
      </c>
      <c r="H116" s="295">
        <f>'Anchor-LD'!M114</f>
        <v>28.469277999999999</v>
      </c>
      <c r="I116" s="295">
        <f>'Anchor-LD'!N114</f>
        <v>37.074947999999999</v>
      </c>
      <c r="J116" s="295">
        <f>'Anchor-LD'!O114</f>
        <v>41.463054999999997</v>
      </c>
      <c r="K116" s="295">
        <f>(Summary!$C$63*H116+Summary!$C$64*I116+Summary!$C$65*J116)/Summary!$C$66</f>
        <v>32.069185833333329</v>
      </c>
      <c r="L116" s="295">
        <f>'Anchor-LD'!P114</f>
        <v>6.9186589999999999</v>
      </c>
      <c r="M116" s="295">
        <f>'Anchor-LD'!Q114</f>
        <v>7.6736779999999998</v>
      </c>
      <c r="N116" s="295">
        <f>'Anchor-LD'!R114</f>
        <v>21.715371999999999</v>
      </c>
      <c r="O116" s="295">
        <f>'Anchor-LD'!S114</f>
        <v>21.097024000000001</v>
      </c>
      <c r="P116" s="295">
        <f>'Anchor-LD'!T114</f>
        <v>25.09318</v>
      </c>
      <c r="Q116" s="295">
        <f>'Anchor-LD'!U114</f>
        <v>31.634737000000001</v>
      </c>
      <c r="R116" s="295">
        <f>'Anchor-LD'!V114</f>
        <v>28.413285999999999</v>
      </c>
      <c r="S116" s="295">
        <f>'Anchor-LD'!W114</f>
        <v>37.055754</v>
      </c>
      <c r="T116" s="295">
        <f>'Anchor-LD'!X114</f>
        <v>41.455218000000002</v>
      </c>
      <c r="U116" s="295">
        <f>10*LOG10(1/((Summary!$C$80/10^(R116/10)+Summary!$C$81/10^(S116/10)+Summary!$C$82/10^(T116/10))/Summary!$C$83))</f>
        <v>29.976461492392836</v>
      </c>
      <c r="V116" s="295">
        <f>'Anchor-LD'!Y114</f>
        <v>0.34024599999999999</v>
      </c>
      <c r="W116" s="295">
        <f>'Anchor-LD'!Z114</f>
        <v>716</v>
      </c>
      <c r="X116" s="295">
        <f>'Anchor-LD'!AA114</f>
        <v>0.90110000000000001</v>
      </c>
      <c r="Y116" s="357">
        <f>'Anchor-LD'!AB114</f>
        <v>6</v>
      </c>
      <c r="Z116" s="357">
        <f>'Anchor-LD'!AC114</f>
        <v>6</v>
      </c>
      <c r="AA116" s="295">
        <f t="shared" si="4"/>
        <v>0.19888888888888889</v>
      </c>
      <c r="AB116" s="462"/>
      <c r="AC116" s="167">
        <f>'Test-LD'!L114</f>
        <v>193.37309099999999</v>
      </c>
      <c r="AD116" s="167">
        <f>'Test-LD'!M114</f>
        <v>28.855575000000002</v>
      </c>
      <c r="AE116" s="167">
        <f>'Test-LD'!N114</f>
        <v>37.415145000000003</v>
      </c>
      <c r="AF116" s="167">
        <f>'Test-LD'!O114</f>
        <v>41.764842999999999</v>
      </c>
      <c r="AG116" s="167">
        <f>(Summary!$C$63*AD116+Summary!$C$64*AE116+Summary!$C$65*AF116)/Summary!$C$66</f>
        <v>32.433714666666667</v>
      </c>
      <c r="AH116" s="167">
        <f>'Test-LD'!P114</f>
        <v>7.2730990000000002</v>
      </c>
      <c r="AI116" s="167">
        <f>'Test-LD'!Q114</f>
        <v>8.0288839999999997</v>
      </c>
      <c r="AJ116" s="167">
        <f>'Test-LD'!R114</f>
        <v>26.020326000000001</v>
      </c>
      <c r="AK116" s="167">
        <f>'Test-LD'!S114</f>
        <v>25.188761</v>
      </c>
      <c r="AL116" s="167">
        <f>'Test-LD'!T114</f>
        <v>25.578831999999998</v>
      </c>
      <c r="AM116" s="167">
        <f>'Test-LD'!U114</f>
        <v>32.077511000000001</v>
      </c>
      <c r="AN116" s="167">
        <f>'Test-LD'!V114</f>
        <v>28.806069000000001</v>
      </c>
      <c r="AO116" s="167">
        <f>'Test-LD'!W114</f>
        <v>37.396307</v>
      </c>
      <c r="AP116" s="167">
        <f>'Test-LD'!X114</f>
        <v>41.755794000000002</v>
      </c>
      <c r="AQ116" s="167">
        <f>10*LOG10(1/((Summary!$C$80/10^(AN116/10)+Summary!$C$81/10^(AO116/10)+Summary!$C$82/10^(AP116/10))/Summary!$C$83))</f>
        <v>30.366424676720001</v>
      </c>
      <c r="AR116" s="167">
        <f>'Test-LD'!Y114</f>
        <v>0.42300599999999999</v>
      </c>
      <c r="AS116" s="167">
        <f>'Test-LD'!Z114</f>
        <v>15925.9</v>
      </c>
      <c r="AT116" s="295">
        <f>'Test-LD'!AA114</f>
        <v>3.3250999999999999</v>
      </c>
      <c r="AU116" s="357">
        <f>'Test-LD'!AB114</f>
        <v>6</v>
      </c>
      <c r="AV116" s="357">
        <f>'Test-LD'!AC114</f>
        <v>6</v>
      </c>
      <c r="AW116" s="395">
        <f t="shared" si="5"/>
        <v>4.423861111111111</v>
      </c>
      <c r="AX116" s="465">
        <f t="shared" si="6"/>
        <v>22.242877094972066</v>
      </c>
      <c r="AY116" s="298">
        <f t="shared" si="6"/>
        <v>3.690045499944512</v>
      </c>
      <c r="AZ116" s="297">
        <f t="shared" si="6"/>
        <v>1</v>
      </c>
      <c r="BA116" s="345">
        <f t="shared" si="3"/>
        <v>1</v>
      </c>
      <c r="BB116" s="75"/>
      <c r="BC116" s="75"/>
      <c r="BD116" s="574" t="s">
        <v>46</v>
      </c>
      <c r="BE116" s="549">
        <f t="array" ref="BE116">bdRateExtend($G114:$G117,H114:H117,$AC114:$AC117,AD114:AD117)</f>
        <v>-0.21705606456097359</v>
      </c>
      <c r="BF116" s="552"/>
      <c r="BG116" s="552"/>
      <c r="BH116" s="552"/>
      <c r="BI116" s="552"/>
      <c r="BJ116" s="552"/>
      <c r="BK116" s="551">
        <f t="array" ref="BK116">bdRateExtend($G114:$G117,L114:L117,$AC114:$AC117,AH114:AH117)</f>
        <v>-0.18775945332699839</v>
      </c>
      <c r="BL116" s="552"/>
      <c r="BM116" s="551">
        <f t="array" ref="BM116">bdRateExtend($G114:$G117,M114:M117,$AC114:$AC117,AI114:AI117)</f>
        <v>-0.18885897106324967</v>
      </c>
      <c r="BN116" s="552"/>
      <c r="BO116" s="545">
        <f t="array" ref="BO116">bdRateExtend($G114:$G117,N114:N117,$AC114:$AC117,AJ114:AJ117,"None", FALSE,1)</f>
        <v>-0.22420686551776636</v>
      </c>
      <c r="BP116" s="541"/>
      <c r="BQ116" s="545">
        <f t="array" ref="BQ116">bdRateExtend($G114:$G117,O114:O117,$AC114:$AC117,AK114:AK117,"None", FALSE,1)</f>
        <v>-0.22124250444994364</v>
      </c>
      <c r="BR116" s="541"/>
      <c r="BS116" s="551">
        <f t="array" ref="BS116">bdRateExtend($G114:$G117,P114:P117,$AC114:$AC117,AL114:AL117)</f>
        <v>-0.20744050599915154</v>
      </c>
      <c r="BT116" s="552"/>
      <c r="BU116" s="551">
        <f t="array" ref="BU116">bdRateExtend($G114:$G117,Q114:Q117,$AC114:$AC117,AM114:AM117)</f>
        <v>-0.25618129062510353</v>
      </c>
      <c r="BV116" s="552"/>
      <c r="BW116" s="551">
        <f t="array" ref="BW116">bdRateExtend($G114:$G117,R114:R117,$AC114:$AC117,AN114:AN117)</f>
        <v>-0.22261236158317388</v>
      </c>
      <c r="BX116" s="552"/>
      <c r="BY116" s="552"/>
      <c r="BZ116" s="541"/>
      <c r="CA116" s="541"/>
      <c r="CB116" s="552"/>
      <c r="CC116" s="561">
        <f t="array" ref="CC116">bdCAMBIExtend($G114:$G117,V114:V117,$AC114:$AC117,AR114:AR117)</f>
        <v>6.7989524726380909E-2</v>
      </c>
      <c r="CD116" s="552"/>
      <c r="CE116" s="554">
        <f t="array" ref="CE116">testVMAFRange($G114:$G117,N114:N117,$AC114:$AC117,AJ114:AJ117)</f>
        <v>0</v>
      </c>
      <c r="CF116" s="541"/>
      <c r="CG116" s="554">
        <f t="array" ref="CG116">testVMAFRange($G114:$G117,O114:O117,$AC114:$AC117,AK114:AK117)</f>
        <v>0</v>
      </c>
      <c r="CH116" s="541"/>
    </row>
    <row r="117" spans="1:86" ht="17" customHeight="1" thickBot="1" x14ac:dyDescent="0.25">
      <c r="A117" s="538"/>
      <c r="B117" s="596"/>
      <c r="C117" s="486"/>
      <c r="D117" s="591"/>
      <c r="E117" s="559"/>
      <c r="F117" s="363">
        <v>235</v>
      </c>
      <c r="G117" s="420">
        <f>'Anchor-LD'!L115</f>
        <v>60.974499999999999</v>
      </c>
      <c r="H117" s="295">
        <f>'Anchor-LD'!M115</f>
        <v>26.755119000000001</v>
      </c>
      <c r="I117" s="295">
        <f>'Anchor-LD'!N115</f>
        <v>35.804085000000001</v>
      </c>
      <c r="J117" s="295">
        <f>'Anchor-LD'!O115</f>
        <v>40.026901000000002</v>
      </c>
      <c r="K117" s="295">
        <f>(Summary!$C$63*H117+Summary!$C$64*I117+Summary!$C$65*J117)/Summary!$C$66</f>
        <v>30.475243666666671</v>
      </c>
      <c r="L117" s="295">
        <f>'Anchor-LD'!P115</f>
        <v>4.994739</v>
      </c>
      <c r="M117" s="295">
        <f>'Anchor-LD'!Q115</f>
        <v>5.7296100000000001</v>
      </c>
      <c r="N117" s="295">
        <f>'Anchor-LD'!R115</f>
        <v>10.898972000000001</v>
      </c>
      <c r="O117" s="295">
        <f>'Anchor-LD'!S115</f>
        <v>10.657351</v>
      </c>
      <c r="P117" s="295">
        <f>'Anchor-LD'!T115</f>
        <v>22.993119</v>
      </c>
      <c r="Q117" s="295">
        <f>'Anchor-LD'!U115</f>
        <v>29.739587</v>
      </c>
      <c r="R117" s="295">
        <f>'Anchor-LD'!V115</f>
        <v>26.728822000000001</v>
      </c>
      <c r="S117" s="295">
        <f>'Anchor-LD'!W115</f>
        <v>35.794775999999999</v>
      </c>
      <c r="T117" s="295">
        <f>'Anchor-LD'!X115</f>
        <v>40.026269999999997</v>
      </c>
      <c r="U117" s="295">
        <f>10*LOG10(1/((Summary!$C$80/10^(R117/10)+Summary!$C$81/10^(S117/10)+Summary!$C$82/10^(T117/10))/Summary!$C$83))</f>
        <v>28.308144885737498</v>
      </c>
      <c r="V117" s="295">
        <f>'Anchor-LD'!Y115</f>
        <v>0.44095800000000002</v>
      </c>
      <c r="W117" s="295">
        <f>'Anchor-LD'!Z115</f>
        <v>352.4</v>
      </c>
      <c r="X117" s="295">
        <f>'Anchor-LD'!AA115</f>
        <v>0.58160000000000001</v>
      </c>
      <c r="Y117" s="357">
        <f>'Anchor-LD'!AB115</f>
        <v>5</v>
      </c>
      <c r="Z117" s="357">
        <f>'Anchor-LD'!AC115</f>
        <v>6</v>
      </c>
      <c r="AA117" s="295">
        <f t="shared" si="4"/>
        <v>9.7888888888888886E-2</v>
      </c>
      <c r="AB117" s="462"/>
      <c r="AC117" s="167">
        <f>'Test-LD'!L115</f>
        <v>55.022545000000001</v>
      </c>
      <c r="AD117" s="167">
        <f>'Test-LD'!M115</f>
        <v>27.0169</v>
      </c>
      <c r="AE117" s="167">
        <f>'Test-LD'!N115</f>
        <v>36.131295999999999</v>
      </c>
      <c r="AF117" s="167">
        <f>'Test-LD'!O115</f>
        <v>40.660632999999997</v>
      </c>
      <c r="AG117" s="167">
        <f>(Summary!$C$63*AD117+Summary!$C$64*AE117+Summary!$C$65*AF117)/Summary!$C$66</f>
        <v>30.809921499999998</v>
      </c>
      <c r="AH117" s="167">
        <f>'Test-LD'!P115</f>
        <v>5.1286440000000004</v>
      </c>
      <c r="AI117" s="167">
        <f>'Test-LD'!Q115</f>
        <v>5.8624020000000003</v>
      </c>
      <c r="AJ117" s="167">
        <f>'Test-LD'!R115</f>
        <v>10.195805</v>
      </c>
      <c r="AK117" s="167">
        <f>'Test-LD'!S115</f>
        <v>10.033291</v>
      </c>
      <c r="AL117" s="167">
        <f>'Test-LD'!T115</f>
        <v>23.295092</v>
      </c>
      <c r="AM117" s="167">
        <f>'Test-LD'!U115</f>
        <v>30.180554999999998</v>
      </c>
      <c r="AN117" s="167">
        <f>'Test-LD'!V115</f>
        <v>26.993092000000001</v>
      </c>
      <c r="AO117" s="167">
        <f>'Test-LD'!W115</f>
        <v>36.119249000000003</v>
      </c>
      <c r="AP117" s="167">
        <f>'Test-LD'!X115</f>
        <v>40.654153000000001</v>
      </c>
      <c r="AQ117" s="167">
        <f>10*LOG10(1/((Summary!$C$80/10^(AN117/10)+Summary!$C$81/10^(AO117/10)+Summary!$C$82/10^(AP117/10))/Summary!$C$83))</f>
        <v>28.578110076237465</v>
      </c>
      <c r="AR117" s="167">
        <f>'Test-LD'!Y115</f>
        <v>0.419987</v>
      </c>
      <c r="AS117" s="167">
        <f>'Test-LD'!Z115</f>
        <v>5136.7</v>
      </c>
      <c r="AT117" s="295">
        <f>'Test-LD'!AA115</f>
        <v>1.9365000000000001</v>
      </c>
      <c r="AU117" s="357">
        <f>'Test-LD'!AB115</f>
        <v>5</v>
      </c>
      <c r="AV117" s="357">
        <f>'Test-LD'!AC115</f>
        <v>6</v>
      </c>
      <c r="AW117" s="395">
        <f t="shared" si="5"/>
        <v>1.4268611111111111</v>
      </c>
      <c r="AX117" s="466">
        <f t="shared" si="6"/>
        <v>14.576333711691261</v>
      </c>
      <c r="AY117" s="303">
        <f t="shared" si="6"/>
        <v>3.3296079779917469</v>
      </c>
      <c r="AZ117" s="297">
        <f t="shared" si="6"/>
        <v>1</v>
      </c>
      <c r="BA117" s="345">
        <f t="shared" si="3"/>
        <v>1</v>
      </c>
      <c r="BB117" s="75"/>
      <c r="BC117" s="75"/>
      <c r="BD117" s="570"/>
      <c r="BE117" s="550"/>
      <c r="BF117" s="553"/>
      <c r="BG117" s="553"/>
      <c r="BH117" s="553"/>
      <c r="BI117" s="553"/>
      <c r="BJ117" s="553"/>
      <c r="BK117" s="553"/>
      <c r="BL117" s="553"/>
      <c r="BM117" s="553"/>
      <c r="BN117" s="553"/>
      <c r="BO117" s="546"/>
      <c r="BP117" s="544"/>
      <c r="BQ117" s="546"/>
      <c r="BR117" s="544"/>
      <c r="BS117" s="553"/>
      <c r="BT117" s="553"/>
      <c r="BU117" s="553"/>
      <c r="BV117" s="553"/>
      <c r="BW117" s="553"/>
      <c r="BX117" s="553"/>
      <c r="BY117" s="553"/>
      <c r="BZ117" s="544"/>
      <c r="CA117" s="544"/>
      <c r="CB117" s="553"/>
      <c r="CC117" s="553"/>
      <c r="CD117" s="553"/>
      <c r="CE117" s="546"/>
      <c r="CF117" s="544"/>
      <c r="CG117" s="546"/>
      <c r="CH117" s="544"/>
    </row>
    <row r="118" spans="1:86" ht="17" customHeight="1" thickBot="1" x14ac:dyDescent="0.25">
      <c r="A118" s="538"/>
      <c r="B118" s="595" t="s">
        <v>148</v>
      </c>
      <c r="C118" s="586" t="s">
        <v>241</v>
      </c>
      <c r="D118" s="589">
        <v>59.94</v>
      </c>
      <c r="E118" s="557">
        <v>8</v>
      </c>
      <c r="F118" s="362">
        <v>110</v>
      </c>
      <c r="G118" s="419">
        <f>'Anchor-LD'!L116</f>
        <v>5218.3307999999997</v>
      </c>
      <c r="H118" s="385">
        <f>'Anchor-LD'!M116</f>
        <v>43.345863999999999</v>
      </c>
      <c r="I118" s="385">
        <f>'Anchor-LD'!N116</f>
        <v>47.868754000000003</v>
      </c>
      <c r="J118" s="385">
        <f>'Anchor-LD'!O116</f>
        <v>53.559699999999999</v>
      </c>
      <c r="K118" s="385">
        <f>(Summary!$C$63*H118+Summary!$C$64*I118+Summary!$C$65*J118)/Summary!$C$66</f>
        <v>45.801985000000002</v>
      </c>
      <c r="L118" s="385">
        <f>'Anchor-LD'!P116</f>
        <v>22.248023</v>
      </c>
      <c r="M118" s="385">
        <f>'Anchor-LD'!Q116</f>
        <v>19.963456999999998</v>
      </c>
      <c r="N118" s="385">
        <f>'Anchor-LD'!R116</f>
        <v>89.193524999999994</v>
      </c>
      <c r="O118" s="385">
        <f>'Anchor-LD'!S116</f>
        <v>87.716725999999994</v>
      </c>
      <c r="P118" s="385">
        <f>'Anchor-LD'!T116</f>
        <v>43.437232000000002</v>
      </c>
      <c r="Q118" s="385">
        <f>'Anchor-LD'!U116</f>
        <v>42.894238999999999</v>
      </c>
      <c r="R118" s="385">
        <f>'Anchor-LD'!V116</f>
        <v>43.265827999999999</v>
      </c>
      <c r="S118" s="385">
        <f>'Anchor-LD'!W116</f>
        <v>47.860548000000001</v>
      </c>
      <c r="T118" s="385">
        <f>'Anchor-LD'!X116</f>
        <v>53.555810000000001</v>
      </c>
      <c r="U118" s="385">
        <f>10*LOG10(1/((Summary!$C$80/10^(R118/10)+Summary!$C$81/10^(S118/10)+Summary!$C$82/10^(T118/10))/Summary!$C$83))</f>
        <v>44.57282653719836</v>
      </c>
      <c r="V118" s="385">
        <f>'Anchor-LD'!Y116</f>
        <v>1.513099</v>
      </c>
      <c r="W118" s="385">
        <f>'Anchor-LD'!Z116</f>
        <v>1198.3</v>
      </c>
      <c r="X118" s="385">
        <f>'Anchor-LD'!AA116</f>
        <v>2.0261</v>
      </c>
      <c r="Y118" s="360">
        <f>'Anchor-LD'!AB116</f>
        <v>6</v>
      </c>
      <c r="Z118" s="360">
        <f>'Anchor-LD'!AC116</f>
        <v>7</v>
      </c>
      <c r="AA118" s="385">
        <f t="shared" si="4"/>
        <v>0.33286111111111111</v>
      </c>
      <c r="AB118" s="462"/>
      <c r="AC118" s="384">
        <f>'Test-LD'!L116</f>
        <v>4816.8268099999996</v>
      </c>
      <c r="AD118" s="384">
        <f>'Test-LD'!M116</f>
        <v>43.457565000000002</v>
      </c>
      <c r="AE118" s="384">
        <f>'Test-LD'!N116</f>
        <v>47.922587</v>
      </c>
      <c r="AF118" s="384">
        <f>'Test-LD'!O116</f>
        <v>53.735244000000002</v>
      </c>
      <c r="AG118" s="384">
        <f>(Summary!$C$63*AD118+Summary!$C$64*AE118+Summary!$C$65*AF118)/Summary!$C$66</f>
        <v>45.914681833333333</v>
      </c>
      <c r="AH118" s="384">
        <f>'Test-LD'!P116</f>
        <v>22.499374</v>
      </c>
      <c r="AI118" s="384">
        <f>'Test-LD'!Q116</f>
        <v>20.115347</v>
      </c>
      <c r="AJ118" s="384">
        <f>'Test-LD'!R116</f>
        <v>89.801027000000005</v>
      </c>
      <c r="AK118" s="384">
        <f>'Test-LD'!S116</f>
        <v>88.386038999999997</v>
      </c>
      <c r="AL118" s="384">
        <f>'Test-LD'!T116</f>
        <v>43.668579000000001</v>
      </c>
      <c r="AM118" s="384">
        <f>'Test-LD'!U116</f>
        <v>42.975499999999997</v>
      </c>
      <c r="AN118" s="384">
        <f>'Test-LD'!V116</f>
        <v>43.378689999999999</v>
      </c>
      <c r="AO118" s="384">
        <f>'Test-LD'!W116</f>
        <v>47.915551999999998</v>
      </c>
      <c r="AP118" s="384">
        <f>'Test-LD'!X116</f>
        <v>53.732384000000003</v>
      </c>
      <c r="AQ118" s="384">
        <f>10*LOG10(1/((Summary!$C$80/10^(AN118/10)+Summary!$C$81/10^(AO118/10)+Summary!$C$82/10^(AP118/10))/Summary!$C$83))</f>
        <v>44.68246859061739</v>
      </c>
      <c r="AR118" s="384">
        <f>'Test-LD'!Y116</f>
        <v>1.5353589999999999</v>
      </c>
      <c r="AS118" s="384">
        <f>'Test-LD'!Z116</f>
        <v>30480</v>
      </c>
      <c r="AT118" s="385">
        <f>'Test-LD'!AA116</f>
        <v>4.6342999999999996</v>
      </c>
      <c r="AU118" s="360">
        <f>'Test-LD'!AB116</f>
        <v>6</v>
      </c>
      <c r="AV118" s="360">
        <f>'Test-LD'!AC116</f>
        <v>7</v>
      </c>
      <c r="AW118" s="398">
        <f t="shared" si="5"/>
        <v>8.4666666666666668</v>
      </c>
      <c r="AX118" s="464">
        <f t="shared" si="6"/>
        <v>25.436034382041225</v>
      </c>
      <c r="AY118" s="293">
        <f t="shared" si="6"/>
        <v>2.2873007255318099</v>
      </c>
      <c r="AZ118" s="292">
        <f t="shared" si="6"/>
        <v>1</v>
      </c>
      <c r="BA118" s="344">
        <f t="shared" si="3"/>
        <v>1</v>
      </c>
      <c r="BB118" s="75"/>
      <c r="BC118" s="75"/>
      <c r="BD118" s="572" t="s">
        <v>39</v>
      </c>
      <c r="BE118" s="549">
        <f t="array" ref="BE118">bdRateExtend($G118:$G121,H118:H121,$AC118:$AC121,AD118:AD121)</f>
        <v>-0.29488230538372673</v>
      </c>
      <c r="BF118" s="551">
        <f t="array" ref="BF118">bdRateExtend($G118:$G123,H118:H123,$AC118:$AC123,AD118:AD123)</f>
        <v>-0.35634056923792601</v>
      </c>
      <c r="BG118" s="551">
        <f t="array" ref="BG118">bdRateExtend($G118:$G123,I118:I123,$AC118:$AC123,AE118:AE123)</f>
        <v>-0.41631846026599162</v>
      </c>
      <c r="BH118" s="551">
        <f t="array" ref="BH118">bdRateExtend($G118:$G123,J118:J123,$AC118:$AC123,AF118:AF123)</f>
        <v>-0.40161138177269107</v>
      </c>
      <c r="BI118" s="551">
        <f t="array" ref="BI118">bdRateExtend($G118:$G123,K118:K123,$AC118:$AC123,AG118:AG123)</f>
        <v>-0.3718811241431903</v>
      </c>
      <c r="BJ118" s="575">
        <f>(Summary!$C$94*BF118+Summary!$C$95*BG118+Summary!$C$96*BH118)/Summary!$C$97</f>
        <v>-0.36055051738043919</v>
      </c>
      <c r="BK118" s="551">
        <f t="array" ref="BK118">bdRateExtend($G118:$G121,L118:L121,$AC118:$AC121,AH118:AH121)</f>
        <v>-0.29120416732400123</v>
      </c>
      <c r="BL118" s="551">
        <f t="array" ref="BL118">bdRateExtend($G118:$G123,L118:L123,$AC118:$AC123,AH118:AH123)</f>
        <v>-0.32980845250010382</v>
      </c>
      <c r="BM118" s="551">
        <f t="array" ref="BM118">bdRateExtend($G118:$G121,M118:M121,$AC118:$AC121,AI118:AI121)</f>
        <v>-0.27562471080812689</v>
      </c>
      <c r="BN118" s="551">
        <f t="array" ref="BN118">bdRateExtend($G118:$G123,M118:M123,$AC118:$AC123,AI118:AI123)</f>
        <v>-0.32326725047933691</v>
      </c>
      <c r="BO118" s="548">
        <f t="array" ref="BO118">bdRateExtend($G118:$G121,N118:N121,$AC118:$AC121,AJ118:AJ121,"None", FALSE,1)</f>
        <v>-0.3621981630172193</v>
      </c>
      <c r="BP118" s="585">
        <f t="array" ref="BP118">bdRateExtend($G118:$G123,N118:N123,$AC118:$AC123,AJ118:AJ123,"None", FALSE,1)</f>
        <v>-0.37249508871740522</v>
      </c>
      <c r="BQ118" s="548">
        <f t="array" ref="BQ118">bdRateExtend($G118:$G121,O118:O121,$AC118:$AC121,AK118:AK121,"None", FALSE,1)</f>
        <v>-0.35040365646062033</v>
      </c>
      <c r="BR118" s="585">
        <f t="array" ref="BR118">bdRateExtend($G118:$G123,O118:O123,$AC118:$AC123,AK118:AK123,"None", FALSE,1)</f>
        <v>-0.36664099123790694</v>
      </c>
      <c r="BS118" s="551">
        <f t="array" ref="BS118">bdRateExtend($G118:$G121,P118:P121,$AC118:$AC121,AL118:AL121)</f>
        <v>-0.30159486254754753</v>
      </c>
      <c r="BT118" s="551">
        <f t="array" ref="BT118">bdRateExtend($G118:$G123,P118:P123,$AC118:$AC123,AL118:AL123)</f>
        <v>-0.34542885117680699</v>
      </c>
      <c r="BU118" s="551">
        <f t="array" ref="BU118">bdRateExtend($G118:$G121,Q118:Q121,$AC118:$AC121,AM118:AM121)</f>
        <v>-0.33773109789963762</v>
      </c>
      <c r="BV118" s="551">
        <f t="array" ref="BV118">bdRateExtend($G118:$G123,Q118:Q123,$AC118:$AC123,AM118:AM123)</f>
        <v>-0.38187313679713186</v>
      </c>
      <c r="BW118" s="551">
        <f t="array" ref="BW118">bdRateExtend($G118:$G121,R118:R121,$AC118:$AC121,AN118:AN121)</f>
        <v>-0.30027691964303338</v>
      </c>
      <c r="BX118" s="551">
        <f t="array" ref="BX118">bdRateExtend($G118:$G123,R118:R123,$AC118:$AC123,AN118:AN123)</f>
        <v>-0.35995233788910119</v>
      </c>
      <c r="BY118" s="551">
        <f t="array" ref="BY118">bdRateExtend($G118:$G123,S118:S123,$AC118:$AC123,AO118:AO123)</f>
        <v>-0.41806574554917031</v>
      </c>
      <c r="BZ118" s="555">
        <f t="array" ref="BZ118">bdRateExtend($G118:$G123,T118:T123,$AC118:$AC123,AP118:AP123)</f>
        <v>-0.40536461217773601</v>
      </c>
      <c r="CA118" s="555">
        <f t="array" ref="CA118">bdRateExtend($G118:$G123,U118:U123,$AC118:$AC123,AQ118:AQ123)</f>
        <v>-0.36337947975284535</v>
      </c>
      <c r="CB118" s="575">
        <f>(Summary!$C$108*BX118+Summary!$C$109*BY118+Summary!$C$110*BZ118)/Summary!$C$111</f>
        <v>-0.36409336516704932</v>
      </c>
      <c r="CC118" s="561">
        <f t="array" ref="CC118">bdCAMBIExtend($G118:$G121,V118:V121,$AC118:$AC121,AR118:AR121)</f>
        <v>0.10953255542260457</v>
      </c>
      <c r="CD118" s="561">
        <f t="array" ref="CD118">bdCAMBIExtend($G118:$G123,V118:V123,$AC118:$AC123,AR118:AR123)</f>
        <v>0.12330417783762687</v>
      </c>
      <c r="CE118" s="547">
        <f t="array" ref="CE118">testVMAFRange($G118:$G121,N118:N121,$AC118:$AC121,AJ118:AJ121)</f>
        <v>0</v>
      </c>
      <c r="CF118" s="543">
        <f t="array" ref="CF118">testVMAFRange($G118:$G123,N118:N123,$AC118:$AC123,AJ118:AJ123)</f>
        <v>0</v>
      </c>
      <c r="CG118" s="547">
        <f t="array" ref="CG118">testVMAFRange($G118:$G121,O118:O121,$AC118:$AC121,AK118:AK121)</f>
        <v>0</v>
      </c>
      <c r="CH118" s="543">
        <f t="array" ref="CH118">testVMAFRange($G118:$G123,O118:O123,$AC118:$AC123,AK118:AK123)</f>
        <v>0</v>
      </c>
    </row>
    <row r="119" spans="1:86" ht="17" customHeight="1" x14ac:dyDescent="0.2">
      <c r="A119" s="538"/>
      <c r="B119" s="566"/>
      <c r="C119" s="485"/>
      <c r="D119" s="590"/>
      <c r="E119" s="558"/>
      <c r="F119" s="362">
        <v>135</v>
      </c>
      <c r="G119" s="420">
        <f>'Anchor-LD'!L117</f>
        <v>1152.7963</v>
      </c>
      <c r="H119" s="295">
        <f>'Anchor-LD'!M117</f>
        <v>42.508141999999999</v>
      </c>
      <c r="I119" s="295">
        <f>'Anchor-LD'!N117</f>
        <v>47.725912999999998</v>
      </c>
      <c r="J119" s="295">
        <f>'Anchor-LD'!O117</f>
        <v>52.901546000000003</v>
      </c>
      <c r="K119" s="295">
        <f>(Summary!$C$63*H119+Summary!$C$64*I119+Summary!$C$65*J119)/Summary!$C$66</f>
        <v>45.110004500000002</v>
      </c>
      <c r="L119" s="295">
        <f>'Anchor-LD'!P117</f>
        <v>20.699238000000001</v>
      </c>
      <c r="M119" s="295">
        <f>'Anchor-LD'!Q117</f>
        <v>18.90775</v>
      </c>
      <c r="N119" s="295">
        <f>'Anchor-LD'!R117</f>
        <v>84.902787000000004</v>
      </c>
      <c r="O119" s="295">
        <f>'Anchor-LD'!S117</f>
        <v>83.105549999999994</v>
      </c>
      <c r="P119" s="295">
        <f>'Anchor-LD'!T117</f>
        <v>41.922927999999999</v>
      </c>
      <c r="Q119" s="295">
        <f>'Anchor-LD'!U117</f>
        <v>42.460104000000001</v>
      </c>
      <c r="R119" s="295">
        <f>'Anchor-LD'!V117</f>
        <v>42.494489000000002</v>
      </c>
      <c r="S119" s="295">
        <f>'Anchor-LD'!W117</f>
        <v>47.721018999999998</v>
      </c>
      <c r="T119" s="295">
        <f>'Anchor-LD'!X117</f>
        <v>52.893439000000001</v>
      </c>
      <c r="U119" s="295">
        <f>10*LOG10(1/((Summary!$C$80/10^(R119/10)+Summary!$C$81/10^(S119/10)+Summary!$C$82/10^(T119/10))/Summary!$C$83))</f>
        <v>43.849992181765039</v>
      </c>
      <c r="V119" s="295">
        <f>'Anchor-LD'!Y117</f>
        <v>1.3321160000000001</v>
      </c>
      <c r="W119" s="295">
        <f>'Anchor-LD'!Z117</f>
        <v>1077.2</v>
      </c>
      <c r="X119" s="295">
        <f>'Anchor-LD'!AA117</f>
        <v>1.2947</v>
      </c>
      <c r="Y119" s="357">
        <f>'Anchor-LD'!AB117</f>
        <v>6</v>
      </c>
      <c r="Z119" s="357">
        <f>'Anchor-LD'!AC117</f>
        <v>7</v>
      </c>
      <c r="AA119" s="295">
        <f t="shared" si="4"/>
        <v>0.29922222222222222</v>
      </c>
      <c r="AB119" s="462"/>
      <c r="AC119" s="167">
        <f>'Test-LD'!L117</f>
        <v>1026.043048</v>
      </c>
      <c r="AD119" s="167">
        <f>'Test-LD'!M117</f>
        <v>42.655312000000002</v>
      </c>
      <c r="AE119" s="167">
        <f>'Test-LD'!N117</f>
        <v>47.805650999999997</v>
      </c>
      <c r="AF119" s="167">
        <f>'Test-LD'!O117</f>
        <v>53.228954999999999</v>
      </c>
      <c r="AG119" s="167">
        <f>(Summary!$C$63*AD119+Summary!$C$64*AE119+Summary!$C$65*AF119)/Summary!$C$66</f>
        <v>45.27597566666666</v>
      </c>
      <c r="AH119" s="167">
        <f>'Test-LD'!P117</f>
        <v>20.966992999999999</v>
      </c>
      <c r="AI119" s="167">
        <f>'Test-LD'!Q117</f>
        <v>19.075323000000001</v>
      </c>
      <c r="AJ119" s="167">
        <f>'Test-LD'!R117</f>
        <v>86.302279999999996</v>
      </c>
      <c r="AK119" s="167">
        <f>'Test-LD'!S117</f>
        <v>84.484504999999999</v>
      </c>
      <c r="AL119" s="167">
        <f>'Test-LD'!T117</f>
        <v>42.206004999999998</v>
      </c>
      <c r="AM119" s="167">
        <f>'Test-LD'!U117</f>
        <v>42.563580000000002</v>
      </c>
      <c r="AN119" s="167">
        <f>'Test-LD'!V117</f>
        <v>42.643532999999998</v>
      </c>
      <c r="AO119" s="167">
        <f>'Test-LD'!W117</f>
        <v>47.799238000000003</v>
      </c>
      <c r="AP119" s="167">
        <f>'Test-LD'!X117</f>
        <v>53.225673999999998</v>
      </c>
      <c r="AQ119" s="167">
        <f>10*LOG10(1/((Summary!$C$80/10^(AN119/10)+Summary!$C$81/10^(AO119/10)+Summary!$C$82/10^(AP119/10))/Summary!$C$83))</f>
        <v>43.997881999366427</v>
      </c>
      <c r="AR119" s="167">
        <f>'Test-LD'!Y117</f>
        <v>1.5054860000000001</v>
      </c>
      <c r="AS119" s="167">
        <f>'Test-LD'!Z117</f>
        <v>19528.3</v>
      </c>
      <c r="AT119" s="295">
        <f>'Test-LD'!AA117</f>
        <v>2.8727</v>
      </c>
      <c r="AU119" s="357">
        <f>'Test-LD'!AB117</f>
        <v>6</v>
      </c>
      <c r="AV119" s="357">
        <f>'Test-LD'!AC117</f>
        <v>7</v>
      </c>
      <c r="AW119" s="395">
        <f t="shared" si="5"/>
        <v>5.4245277777777776</v>
      </c>
      <c r="AX119" s="465">
        <f t="shared" si="6"/>
        <v>18.1287597474935</v>
      </c>
      <c r="AY119" s="298">
        <f t="shared" si="6"/>
        <v>2.2188151695373448</v>
      </c>
      <c r="AZ119" s="297">
        <f t="shared" si="6"/>
        <v>1</v>
      </c>
      <c r="BA119" s="345">
        <f t="shared" si="3"/>
        <v>1</v>
      </c>
      <c r="BB119" s="75"/>
      <c r="BC119" s="75"/>
      <c r="BD119" s="565"/>
      <c r="BE119" s="550"/>
      <c r="BF119" s="552"/>
      <c r="BG119" s="552"/>
      <c r="BH119" s="552"/>
      <c r="BI119" s="552"/>
      <c r="BJ119" s="552"/>
      <c r="BK119" s="553"/>
      <c r="BL119" s="552"/>
      <c r="BM119" s="553"/>
      <c r="BN119" s="552"/>
      <c r="BO119" s="546"/>
      <c r="BP119" s="541"/>
      <c r="BQ119" s="546"/>
      <c r="BR119" s="541"/>
      <c r="BS119" s="553"/>
      <c r="BT119" s="552"/>
      <c r="BU119" s="553"/>
      <c r="BV119" s="552"/>
      <c r="BW119" s="553"/>
      <c r="BX119" s="552"/>
      <c r="BY119" s="552"/>
      <c r="BZ119" s="541"/>
      <c r="CA119" s="541"/>
      <c r="CB119" s="552"/>
      <c r="CC119" s="553"/>
      <c r="CD119" s="552"/>
      <c r="CE119" s="546"/>
      <c r="CF119" s="541"/>
      <c r="CG119" s="546"/>
      <c r="CH119" s="541"/>
    </row>
    <row r="120" spans="1:86" ht="17" customHeight="1" x14ac:dyDescent="0.2">
      <c r="A120" s="538"/>
      <c r="B120" s="566"/>
      <c r="C120" s="485"/>
      <c r="D120" s="590"/>
      <c r="E120" s="558"/>
      <c r="F120" s="362">
        <v>160</v>
      </c>
      <c r="G120" s="420">
        <f>'Anchor-LD'!L118</f>
        <v>400.45769999999999</v>
      </c>
      <c r="H120" s="295">
        <f>'Anchor-LD'!M118</f>
        <v>41.213377999999999</v>
      </c>
      <c r="I120" s="295">
        <f>'Anchor-LD'!N118</f>
        <v>47.436563</v>
      </c>
      <c r="J120" s="295">
        <f>'Anchor-LD'!O118</f>
        <v>51.642539999999997</v>
      </c>
      <c r="K120" s="295">
        <f>(Summary!$C$63*H120+Summary!$C$64*I120+Summary!$C$65*J120)/Summary!$C$66</f>
        <v>43.988769166666664</v>
      </c>
      <c r="L120" s="295">
        <f>'Anchor-LD'!P118</f>
        <v>18.593665999999999</v>
      </c>
      <c r="M120" s="295">
        <f>'Anchor-LD'!Q118</f>
        <v>17.407965999999998</v>
      </c>
      <c r="N120" s="295">
        <f>'Anchor-LD'!R118</f>
        <v>77.561721000000006</v>
      </c>
      <c r="O120" s="295">
        <f>'Anchor-LD'!S118</f>
        <v>75.299066999999994</v>
      </c>
      <c r="P120" s="295">
        <f>'Anchor-LD'!T118</f>
        <v>39.774208999999999</v>
      </c>
      <c r="Q120" s="295">
        <f>'Anchor-LD'!U118</f>
        <v>41.711799999999997</v>
      </c>
      <c r="R120" s="295">
        <f>'Anchor-LD'!V118</f>
        <v>41.204563</v>
      </c>
      <c r="S120" s="295">
        <f>'Anchor-LD'!W118</f>
        <v>47.428955000000002</v>
      </c>
      <c r="T120" s="295">
        <f>'Anchor-LD'!X118</f>
        <v>51.609529999999999</v>
      </c>
      <c r="U120" s="295">
        <f>10*LOG10(1/((Summary!$C$80/10^(R120/10)+Summary!$C$81/10^(S120/10)+Summary!$C$82/10^(T120/10))/Summary!$C$83))</f>
        <v>42.62156103244844</v>
      </c>
      <c r="V120" s="295">
        <f>'Anchor-LD'!Y118</f>
        <v>1.5118259999999999</v>
      </c>
      <c r="W120" s="295">
        <f>'Anchor-LD'!Z118</f>
        <v>610.1</v>
      </c>
      <c r="X120" s="295">
        <f>'Anchor-LD'!AA118</f>
        <v>1.2614000000000001</v>
      </c>
      <c r="Y120" s="357">
        <f>'Anchor-LD'!AB118</f>
        <v>5</v>
      </c>
      <c r="Z120" s="357">
        <f>'Anchor-LD'!AC118</f>
        <v>7</v>
      </c>
      <c r="AA120" s="295">
        <f t="shared" si="4"/>
        <v>0.16947222222222222</v>
      </c>
      <c r="AB120" s="462"/>
      <c r="AC120" s="167">
        <f>'Test-LD'!L118</f>
        <v>339.12269500000002</v>
      </c>
      <c r="AD120" s="167">
        <f>'Test-LD'!M118</f>
        <v>41.496498000000003</v>
      </c>
      <c r="AE120" s="167">
        <f>'Test-LD'!N118</f>
        <v>47.624716999999997</v>
      </c>
      <c r="AF120" s="167">
        <f>'Test-LD'!O118</f>
        <v>52.534511999999999</v>
      </c>
      <c r="AG120" s="167">
        <f>(Summary!$C$63*AD120+Summary!$C$64*AE120+Summary!$C$65*AF120)/Summary!$C$66</f>
        <v>44.357536833333334</v>
      </c>
      <c r="AH120" s="167">
        <f>'Test-LD'!P118</f>
        <v>19.031359999999999</v>
      </c>
      <c r="AI120" s="167">
        <f>'Test-LD'!Q118</f>
        <v>17.681560000000001</v>
      </c>
      <c r="AJ120" s="167">
        <f>'Test-LD'!R118</f>
        <v>80.093186000000003</v>
      </c>
      <c r="AK120" s="167">
        <f>'Test-LD'!S118</f>
        <v>77.811640999999995</v>
      </c>
      <c r="AL120" s="167">
        <f>'Test-LD'!T118</f>
        <v>40.255204999999997</v>
      </c>
      <c r="AM120" s="167">
        <f>'Test-LD'!U118</f>
        <v>41.932782000000003</v>
      </c>
      <c r="AN120" s="167">
        <f>'Test-LD'!V118</f>
        <v>41.491311000000003</v>
      </c>
      <c r="AO120" s="167">
        <f>'Test-LD'!W118</f>
        <v>47.617638999999997</v>
      </c>
      <c r="AP120" s="167">
        <f>'Test-LD'!X118</f>
        <v>52.531807999999998</v>
      </c>
      <c r="AQ120" s="167">
        <f>10*LOG10(1/((Summary!$C$80/10^(AN120/10)+Summary!$C$81/10^(AO120/10)+Summary!$C$82/10^(AP120/10))/Summary!$C$83))</f>
        <v>42.915289762546401</v>
      </c>
      <c r="AR120" s="167">
        <f>'Test-LD'!Y118</f>
        <v>1.561904</v>
      </c>
      <c r="AS120" s="167">
        <f>'Test-LD'!Z118</f>
        <v>12913.2</v>
      </c>
      <c r="AT120" s="295">
        <f>'Test-LD'!AA118</f>
        <v>2.5583999999999998</v>
      </c>
      <c r="AU120" s="357">
        <f>'Test-LD'!AB118</f>
        <v>5</v>
      </c>
      <c r="AV120" s="357">
        <f>'Test-LD'!AC118</f>
        <v>7</v>
      </c>
      <c r="AW120" s="395">
        <f t="shared" si="5"/>
        <v>3.5870000000000002</v>
      </c>
      <c r="AX120" s="465">
        <f t="shared" si="6"/>
        <v>21.165710539255858</v>
      </c>
      <c r="AY120" s="298">
        <f t="shared" si="6"/>
        <v>2.028222609798636</v>
      </c>
      <c r="AZ120" s="297">
        <f t="shared" si="6"/>
        <v>1</v>
      </c>
      <c r="BA120" s="345">
        <f t="shared" si="3"/>
        <v>1</v>
      </c>
      <c r="BB120" s="75"/>
      <c r="BC120" s="75"/>
      <c r="BD120" s="573" t="s">
        <v>147</v>
      </c>
      <c r="BE120" s="549">
        <f t="array" ref="BE120">bdRateExtend($G119:$G122,H119:H122,$AC119:$AC122,AD119:AD122)</f>
        <v>-0.32826540941044058</v>
      </c>
      <c r="BF120" s="552"/>
      <c r="BG120" s="552"/>
      <c r="BH120" s="552"/>
      <c r="BI120" s="552"/>
      <c r="BJ120" s="552"/>
      <c r="BK120" s="551">
        <f t="array" ref="BK120">bdRateExtend($G119:$G122,L119:L122,$AC119:$AC122,AH119:AH122)</f>
        <v>-0.30779324121342178</v>
      </c>
      <c r="BL120" s="552"/>
      <c r="BM120" s="551">
        <f t="array" ref="BM120">bdRateExtend($G119:$G122,M119:M122,$AC119:$AC122,AI119:AI122)</f>
        <v>-0.29622943672786983</v>
      </c>
      <c r="BN120" s="552"/>
      <c r="BO120" s="545">
        <f t="array" ref="BO120">bdRateExtend($G119:$G122,N119:N122,$AC119:$AC122,AJ119:AJ122,"None", FALSE,1)</f>
        <v>-0.35217351619013393</v>
      </c>
      <c r="BP120" s="541"/>
      <c r="BQ120" s="545">
        <f t="array" ref="BQ120">bdRateExtend($G119:$G122,O119:O122,$AC119:$AC122,AK119:AK122,"None", FALSE,1)</f>
        <v>-0.3436785055787025</v>
      </c>
      <c r="BR120" s="541"/>
      <c r="BS120" s="551">
        <f t="array" ref="BS120">bdRateExtend($G119:$G122,P119:P122,$AC119:$AC122,AL119:AL122)</f>
        <v>-0.32205285826622054</v>
      </c>
      <c r="BT120" s="552"/>
      <c r="BU120" s="551">
        <f t="array" ref="BU120">bdRateExtend($G119:$G122,Q119:Q122,$AC119:$AC122,AM119:AM122)</f>
        <v>-0.35050632882684951</v>
      </c>
      <c r="BV120" s="552"/>
      <c r="BW120" s="551">
        <f t="array" ref="BW120">bdRateExtend($G119:$G122,R119:R122,$AC119:$AC122,AN119:AN122)</f>
        <v>-0.33006439781277119</v>
      </c>
      <c r="BX120" s="552"/>
      <c r="BY120" s="552"/>
      <c r="BZ120" s="541"/>
      <c r="CA120" s="541"/>
      <c r="CB120" s="552"/>
      <c r="CC120" s="561">
        <f t="array" ref="CC120">bdCAMBIExtend($G119:$G122,V119:V122,$AC119:$AC122,AR119:AR122)</f>
        <v>0.13007898695821099</v>
      </c>
      <c r="CD120" s="552"/>
      <c r="CE120" s="554">
        <f t="array" ref="CE120">testVMAFRange($G119:$G122,N119:N122,$AC119:$AC122,AJ119:AJ122)</f>
        <v>0</v>
      </c>
      <c r="CF120" s="541"/>
      <c r="CG120" s="554">
        <f t="array" ref="CG120">testVMAFRange($G119:$G122,O119:O122,$AC119:$AC122,AK119:AK122)</f>
        <v>0</v>
      </c>
      <c r="CH120" s="541"/>
    </row>
    <row r="121" spans="1:86" ht="17" customHeight="1" x14ac:dyDescent="0.2">
      <c r="A121" s="538"/>
      <c r="B121" s="566"/>
      <c r="C121" s="485"/>
      <c r="D121" s="590"/>
      <c r="E121" s="558"/>
      <c r="F121" s="362">
        <v>185</v>
      </c>
      <c r="G121" s="420">
        <f>'Anchor-LD'!L119</f>
        <v>176.43450000000001</v>
      </c>
      <c r="H121" s="295">
        <f>'Anchor-LD'!M119</f>
        <v>39.436233999999999</v>
      </c>
      <c r="I121" s="295">
        <f>'Anchor-LD'!N119</f>
        <v>47.004727000000003</v>
      </c>
      <c r="J121" s="295">
        <f>'Anchor-LD'!O119</f>
        <v>50.644793</v>
      </c>
      <c r="K121" s="295">
        <f>(Summary!$C$63*H121+Summary!$C$64*I121+Summary!$C$65*J121)/Summary!$C$66</f>
        <v>42.565742666666665</v>
      </c>
      <c r="L121" s="295">
        <f>'Anchor-LD'!P119</f>
        <v>16.13842</v>
      </c>
      <c r="M121" s="295">
        <f>'Anchor-LD'!Q119</f>
        <v>15.598973000000001</v>
      </c>
      <c r="N121" s="295">
        <f>'Anchor-LD'!R119</f>
        <v>65.161832000000004</v>
      </c>
      <c r="O121" s="295">
        <f>'Anchor-LD'!S119</f>
        <v>62.901688999999998</v>
      </c>
      <c r="P121" s="295">
        <f>'Anchor-LD'!T119</f>
        <v>37.195748999999999</v>
      </c>
      <c r="Q121" s="295">
        <f>'Anchor-LD'!U119</f>
        <v>40.608193</v>
      </c>
      <c r="R121" s="295">
        <f>'Anchor-LD'!V119</f>
        <v>39.422787</v>
      </c>
      <c r="S121" s="295">
        <f>'Anchor-LD'!W119</f>
        <v>46.98959</v>
      </c>
      <c r="T121" s="295">
        <f>'Anchor-LD'!X119</f>
        <v>50.622818000000002</v>
      </c>
      <c r="U121" s="295">
        <f>10*LOG10(1/((Summary!$C$80/10^(R121/10)+Summary!$C$81/10^(S121/10)+Summary!$C$82/10^(T121/10))/Summary!$C$83))</f>
        <v>40.919418342115236</v>
      </c>
      <c r="V121" s="295">
        <f>'Anchor-LD'!Y119</f>
        <v>1.51233</v>
      </c>
      <c r="W121" s="295">
        <f>'Anchor-LD'!Z119</f>
        <v>363</v>
      </c>
      <c r="X121" s="295">
        <f>'Anchor-LD'!AA119</f>
        <v>1.0507</v>
      </c>
      <c r="Y121" s="357">
        <f>'Anchor-LD'!AB119</f>
        <v>5</v>
      </c>
      <c r="Z121" s="357">
        <f>'Anchor-LD'!AC119</f>
        <v>7</v>
      </c>
      <c r="AA121" s="295">
        <f t="shared" si="4"/>
        <v>0.10083333333333333</v>
      </c>
      <c r="AB121" s="462"/>
      <c r="AC121" s="167">
        <f>'Test-LD'!L119</f>
        <v>143.623649</v>
      </c>
      <c r="AD121" s="167">
        <f>'Test-LD'!M119</f>
        <v>39.955339000000002</v>
      </c>
      <c r="AE121" s="167">
        <f>'Test-LD'!N119</f>
        <v>47.216324999999998</v>
      </c>
      <c r="AF121" s="167">
        <f>'Test-LD'!O119</f>
        <v>51.199254000000003</v>
      </c>
      <c r="AG121" s="167">
        <f>(Summary!$C$63*AD121+Summary!$C$64*AE121+Summary!$C$65*AF121)/Summary!$C$66</f>
        <v>43.039489166666669</v>
      </c>
      <c r="AH121" s="167">
        <f>'Test-LD'!P119</f>
        <v>16.651744000000001</v>
      </c>
      <c r="AI121" s="167">
        <f>'Test-LD'!Q119</f>
        <v>15.955291000000001</v>
      </c>
      <c r="AJ121" s="167">
        <f>'Test-LD'!R119</f>
        <v>69.092630999999997</v>
      </c>
      <c r="AK121" s="167">
        <f>'Test-LD'!S119</f>
        <v>66.579966999999996</v>
      </c>
      <c r="AL121" s="167">
        <f>'Test-LD'!T119</f>
        <v>37.855867000000003</v>
      </c>
      <c r="AM121" s="167">
        <f>'Test-LD'!U119</f>
        <v>40.973109000000001</v>
      </c>
      <c r="AN121" s="167">
        <f>'Test-LD'!V119</f>
        <v>39.949199999999998</v>
      </c>
      <c r="AO121" s="167">
        <f>'Test-LD'!W119</f>
        <v>47.208674999999999</v>
      </c>
      <c r="AP121" s="167">
        <f>'Test-LD'!X119</f>
        <v>51.195995000000003</v>
      </c>
      <c r="AQ121" s="167">
        <f>10*LOG10(1/((Summary!$C$80/10^(AN121/10)+Summary!$C$81/10^(AO121/10)+Summary!$C$82/10^(AP121/10))/Summary!$C$83))</f>
        <v>41.433560009431751</v>
      </c>
      <c r="AR121" s="167">
        <f>'Test-LD'!Y119</f>
        <v>1.8144610000000001</v>
      </c>
      <c r="AS121" s="167">
        <f>'Test-LD'!Z119</f>
        <v>7204.2</v>
      </c>
      <c r="AT121" s="295">
        <f>'Test-LD'!AA119</f>
        <v>2.4106000000000001</v>
      </c>
      <c r="AU121" s="357">
        <f>'Test-LD'!AB119</f>
        <v>5</v>
      </c>
      <c r="AV121" s="357">
        <f>'Test-LD'!AC119</f>
        <v>7</v>
      </c>
      <c r="AW121" s="395">
        <f t="shared" si="5"/>
        <v>2.0011666666666668</v>
      </c>
      <c r="AX121" s="465">
        <f t="shared" si="6"/>
        <v>19.846280991735537</v>
      </c>
      <c r="AY121" s="298">
        <f t="shared" si="6"/>
        <v>2.2942800038069859</v>
      </c>
      <c r="AZ121" s="297">
        <f t="shared" si="6"/>
        <v>1</v>
      </c>
      <c r="BA121" s="345">
        <f t="shared" si="3"/>
        <v>1</v>
      </c>
      <c r="BB121" s="75"/>
      <c r="BC121" s="75"/>
      <c r="BD121" s="565"/>
      <c r="BE121" s="550"/>
      <c r="BF121" s="552"/>
      <c r="BG121" s="552"/>
      <c r="BH121" s="552"/>
      <c r="BI121" s="552"/>
      <c r="BJ121" s="552"/>
      <c r="BK121" s="553"/>
      <c r="BL121" s="552"/>
      <c r="BM121" s="553"/>
      <c r="BN121" s="552"/>
      <c r="BO121" s="546"/>
      <c r="BP121" s="541"/>
      <c r="BQ121" s="546"/>
      <c r="BR121" s="541"/>
      <c r="BS121" s="553"/>
      <c r="BT121" s="552"/>
      <c r="BU121" s="553"/>
      <c r="BV121" s="552"/>
      <c r="BW121" s="553"/>
      <c r="BX121" s="552"/>
      <c r="BY121" s="552"/>
      <c r="BZ121" s="541"/>
      <c r="CA121" s="541"/>
      <c r="CB121" s="552"/>
      <c r="CC121" s="553"/>
      <c r="CD121" s="552"/>
      <c r="CE121" s="546"/>
      <c r="CF121" s="541"/>
      <c r="CG121" s="546"/>
      <c r="CH121" s="541"/>
    </row>
    <row r="122" spans="1:86" ht="17" customHeight="1" thickBot="1" x14ac:dyDescent="0.25">
      <c r="A122" s="538"/>
      <c r="B122" s="566"/>
      <c r="C122" s="485"/>
      <c r="D122" s="590"/>
      <c r="E122" s="558"/>
      <c r="F122" s="362">
        <v>210</v>
      </c>
      <c r="G122" s="420">
        <f>'Anchor-LD'!L120</f>
        <v>95.162999999999997</v>
      </c>
      <c r="H122" s="295">
        <f>'Anchor-LD'!M120</f>
        <v>37.223120999999999</v>
      </c>
      <c r="I122" s="295">
        <f>'Anchor-LD'!N120</f>
        <v>45.899065999999998</v>
      </c>
      <c r="J122" s="295">
        <f>'Anchor-LD'!O120</f>
        <v>48.487558999999997</v>
      </c>
      <c r="K122" s="295">
        <f>(Summary!$C$63*H122+Summary!$C$64*I122+Summary!$C$65*J122)/Summary!$C$66</f>
        <v>40.546518166666665</v>
      </c>
      <c r="L122" s="295">
        <f>'Anchor-LD'!P120</f>
        <v>13.959327999999999</v>
      </c>
      <c r="M122" s="295">
        <f>'Anchor-LD'!Q120</f>
        <v>13.872691</v>
      </c>
      <c r="N122" s="295">
        <f>'Anchor-LD'!R120</f>
        <v>47.406795000000002</v>
      </c>
      <c r="O122" s="295">
        <f>'Anchor-LD'!S120</f>
        <v>45.002251000000001</v>
      </c>
      <c r="P122" s="295">
        <f>'Anchor-LD'!T120</f>
        <v>34.372790999999999</v>
      </c>
      <c r="Q122" s="295">
        <f>'Anchor-LD'!U120</f>
        <v>38.781170000000003</v>
      </c>
      <c r="R122" s="295">
        <f>'Anchor-LD'!V120</f>
        <v>37.192832000000003</v>
      </c>
      <c r="S122" s="295">
        <f>'Anchor-LD'!W120</f>
        <v>45.876013</v>
      </c>
      <c r="T122" s="295">
        <f>'Anchor-LD'!X120</f>
        <v>48.473433</v>
      </c>
      <c r="U122" s="295">
        <f>10*LOG10(1/((Summary!$C$80/10^(R122/10)+Summary!$C$81/10^(S122/10)+Summary!$C$82/10^(T122/10))/Summary!$C$83))</f>
        <v>38.731644645677726</v>
      </c>
      <c r="V122" s="295">
        <f>'Anchor-LD'!Y120</f>
        <v>1.7023680000000001</v>
      </c>
      <c r="W122" s="295">
        <f>'Anchor-LD'!Z120</f>
        <v>233.2</v>
      </c>
      <c r="X122" s="295">
        <f>'Anchor-LD'!AA120</f>
        <v>0.76470000000000005</v>
      </c>
      <c r="Y122" s="357">
        <f>'Anchor-LD'!AB120</f>
        <v>4</v>
      </c>
      <c r="Z122" s="357">
        <f>'Anchor-LD'!AC120</f>
        <v>7</v>
      </c>
      <c r="AA122" s="295">
        <f t="shared" si="4"/>
        <v>6.4777777777777781E-2</v>
      </c>
      <c r="AB122" s="462"/>
      <c r="AC122" s="167">
        <f>'Test-LD'!L120</f>
        <v>71.593861000000004</v>
      </c>
      <c r="AD122" s="167">
        <f>'Test-LD'!M120</f>
        <v>38.187137999999997</v>
      </c>
      <c r="AE122" s="167">
        <f>'Test-LD'!N120</f>
        <v>46.328071999999999</v>
      </c>
      <c r="AF122" s="167">
        <f>'Test-LD'!O120</f>
        <v>48.897857000000002</v>
      </c>
      <c r="AG122" s="167">
        <f>(Summary!$C$63*AD122+Summary!$C$64*AE122+Summary!$C$65*AF122)/Summary!$C$66</f>
        <v>41.329080166666664</v>
      </c>
      <c r="AH122" s="167">
        <f>'Test-LD'!P120</f>
        <v>14.79196</v>
      </c>
      <c r="AI122" s="167">
        <f>'Test-LD'!Q120</f>
        <v>14.529581</v>
      </c>
      <c r="AJ122" s="167">
        <f>'Test-LD'!R120</f>
        <v>53.762304</v>
      </c>
      <c r="AK122" s="167">
        <f>'Test-LD'!S120</f>
        <v>51.358508</v>
      </c>
      <c r="AL122" s="167">
        <f>'Test-LD'!T120</f>
        <v>35.487191000000003</v>
      </c>
      <c r="AM122" s="167">
        <f>'Test-LD'!U120</f>
        <v>39.599124000000003</v>
      </c>
      <c r="AN122" s="167">
        <f>'Test-LD'!V120</f>
        <v>38.171880999999999</v>
      </c>
      <c r="AO122" s="167">
        <f>'Test-LD'!W120</f>
        <v>46.320067000000002</v>
      </c>
      <c r="AP122" s="167">
        <f>'Test-LD'!X120</f>
        <v>48.891381000000003</v>
      </c>
      <c r="AQ122" s="167">
        <f>10*LOG10(1/((Summary!$C$80/10^(AN122/10)+Summary!$C$81/10^(AO122/10)+Summary!$C$82/10^(AP122/10))/Summary!$C$83))</f>
        <v>39.681881121110024</v>
      </c>
      <c r="AR122" s="167">
        <f>'Test-LD'!Y120</f>
        <v>1.75665</v>
      </c>
      <c r="AS122" s="167">
        <f>'Test-LD'!Z120</f>
        <v>5442.6</v>
      </c>
      <c r="AT122" s="295">
        <f>'Test-LD'!AA120</f>
        <v>3.0345</v>
      </c>
      <c r="AU122" s="357">
        <f>'Test-LD'!AB120</f>
        <v>4</v>
      </c>
      <c r="AV122" s="357">
        <f>'Test-LD'!AC120</f>
        <v>7</v>
      </c>
      <c r="AW122" s="395">
        <f t="shared" si="5"/>
        <v>1.5118333333333334</v>
      </c>
      <c r="AX122" s="465">
        <f t="shared" si="6"/>
        <v>23.338765008576331</v>
      </c>
      <c r="AY122" s="298">
        <f t="shared" si="6"/>
        <v>3.9682228324833266</v>
      </c>
      <c r="AZ122" s="297">
        <f t="shared" si="6"/>
        <v>1</v>
      </c>
      <c r="BA122" s="345">
        <f t="shared" si="3"/>
        <v>1</v>
      </c>
      <c r="BB122" s="75"/>
      <c r="BC122" s="75"/>
      <c r="BD122" s="574" t="s">
        <v>46</v>
      </c>
      <c r="BE122" s="549">
        <f t="array" ref="BE122">bdRateExtend($G120:$G123,H120:H123,$AC120:$AC123,AD120:AD123)</f>
        <v>-0.38456636511462006</v>
      </c>
      <c r="BF122" s="552"/>
      <c r="BG122" s="552"/>
      <c r="BH122" s="552"/>
      <c r="BI122" s="552"/>
      <c r="BJ122" s="552"/>
      <c r="BK122" s="551">
        <f t="array" ref="BK122">bdRateExtend($G120:$G123,L120:L123,$AC120:$AC123,AH120:AH123)</f>
        <v>-0.3561317876936807</v>
      </c>
      <c r="BL122" s="552"/>
      <c r="BM122" s="551">
        <f t="array" ref="BM122">bdRateExtend($G120:$G123,M120:M123,$AC120:$AC123,AI120:AI123)</f>
        <v>-0.35237562840215775</v>
      </c>
      <c r="BN122" s="552"/>
      <c r="BO122" s="545">
        <f t="array" ref="BO122">bdRateExtend($G120:$G123,N120:N123,$AC120:$AC123,AJ120:AJ123,"None", FALSE,1)</f>
        <v>-0.37424473614770803</v>
      </c>
      <c r="BP122" s="541"/>
      <c r="BQ122" s="545">
        <f t="array" ref="BQ122">bdRateExtend($G120:$G123,O120:O123,$AC120:$AC123,AK120:AK123,"None", FALSE,1)</f>
        <v>-0.37062875800975481</v>
      </c>
      <c r="BR122" s="541"/>
      <c r="BS122" s="551">
        <f t="array" ref="BS122">bdRateExtend($G120:$G123,P120:P123,$AC120:$AC123,AL120:AL123)</f>
        <v>-0.37079326032164595</v>
      </c>
      <c r="BT122" s="552"/>
      <c r="BU122" s="551">
        <f t="array" ref="BU122">bdRateExtend($G120:$G123,Q120:Q123,$AC120:$AC123,AM120:AM123)</f>
        <v>-0.39600409865296204</v>
      </c>
      <c r="BV122" s="552"/>
      <c r="BW122" s="551">
        <f t="array" ref="BW122">bdRateExtend($G120:$G123,R120:R123,$AC120:$AC123,AN120:AN123)</f>
        <v>-0.38591123495327495</v>
      </c>
      <c r="BX122" s="552"/>
      <c r="BY122" s="552"/>
      <c r="BZ122" s="541"/>
      <c r="CA122" s="541"/>
      <c r="CB122" s="552"/>
      <c r="CC122" s="561">
        <f t="array" ref="CC122">bdCAMBIExtend($G120:$G123,V120:V123,$AC120:$AC123,AR120:AR123)</f>
        <v>0.15826403844750134</v>
      </c>
      <c r="CD122" s="552"/>
      <c r="CE122" s="554">
        <f t="array" ref="CE122">testVMAFRange($G120:$G123,N120:N123,$AC120:$AC123,AJ120:AJ123)</f>
        <v>0</v>
      </c>
      <c r="CF122" s="541"/>
      <c r="CG122" s="554">
        <f t="array" ref="CG122">testVMAFRange($G120:$G123,O120:O123,$AC120:$AC123,AK120:AK123)</f>
        <v>0</v>
      </c>
      <c r="CH122" s="541"/>
    </row>
    <row r="123" spans="1:86" ht="17" customHeight="1" thickBot="1" x14ac:dyDescent="0.25">
      <c r="A123" s="539"/>
      <c r="B123" s="596"/>
      <c r="C123" s="486"/>
      <c r="D123" s="591"/>
      <c r="E123" s="559"/>
      <c r="F123" s="363">
        <v>235</v>
      </c>
      <c r="G123" s="421">
        <f>'Anchor-LD'!L121</f>
        <v>60.521299999999997</v>
      </c>
      <c r="H123" s="392">
        <f>'Anchor-LD'!M121</f>
        <v>34.174546999999997</v>
      </c>
      <c r="I123" s="392">
        <f>'Anchor-LD'!N121</f>
        <v>42.405797999999997</v>
      </c>
      <c r="J123" s="392">
        <f>'Anchor-LD'!O121</f>
        <v>45.025962999999997</v>
      </c>
      <c r="K123" s="392">
        <f>(Summary!$C$63*H123+Summary!$C$64*I123+Summary!$C$65*J123)/Summary!$C$66</f>
        <v>37.354991499999997</v>
      </c>
      <c r="L123" s="392">
        <f>'Anchor-LD'!P121</f>
        <v>11.919286</v>
      </c>
      <c r="M123" s="392">
        <f>'Anchor-LD'!Q121</f>
        <v>12.097685</v>
      </c>
      <c r="N123" s="392">
        <f>'Anchor-LD'!R121</f>
        <v>23.652138000000001</v>
      </c>
      <c r="O123" s="392">
        <f>'Anchor-LD'!S121</f>
        <v>21.390702999999998</v>
      </c>
      <c r="P123" s="392">
        <f>'Anchor-LD'!T121</f>
        <v>30.958359000000002</v>
      </c>
      <c r="Q123" s="392">
        <f>'Anchor-LD'!U121</f>
        <v>35.305379000000002</v>
      </c>
      <c r="R123" s="392">
        <f>'Anchor-LD'!V121</f>
        <v>34.097284000000002</v>
      </c>
      <c r="S123" s="392">
        <f>'Anchor-LD'!W121</f>
        <v>42.370161000000003</v>
      </c>
      <c r="T123" s="392">
        <f>'Anchor-LD'!X121</f>
        <v>44.988833999999997</v>
      </c>
      <c r="U123" s="392">
        <f>10*LOG10(1/((Summary!$C$80/10^(R123/10)+Summary!$C$81/10^(S123/10)+Summary!$C$82/10^(T123/10))/Summary!$C$83))</f>
        <v>35.615106560502511</v>
      </c>
      <c r="V123" s="392">
        <f>'Anchor-LD'!Y121</f>
        <v>1.4973620000000001</v>
      </c>
      <c r="W123" s="392">
        <f>'Anchor-LD'!Z121</f>
        <v>185.6</v>
      </c>
      <c r="X123" s="392">
        <f>'Anchor-LD'!AA121</f>
        <v>0.60929999999999995</v>
      </c>
      <c r="Y123" s="393">
        <f>'Anchor-LD'!AB121</f>
        <v>4</v>
      </c>
      <c r="Z123" s="393">
        <f>'Anchor-LD'!AC121</f>
        <v>7</v>
      </c>
      <c r="AA123" s="392">
        <f t="shared" si="4"/>
        <v>5.1555555555555556E-2</v>
      </c>
      <c r="AB123" s="462"/>
      <c r="AC123" s="391">
        <f>'Test-LD'!L121</f>
        <v>41.035328</v>
      </c>
      <c r="AD123" s="391">
        <f>'Test-LD'!M121</f>
        <v>35.827494000000002</v>
      </c>
      <c r="AE123" s="391">
        <f>'Test-LD'!N121</f>
        <v>44.399737999999999</v>
      </c>
      <c r="AF123" s="391">
        <f>'Test-LD'!O121</f>
        <v>45.550289999999997</v>
      </c>
      <c r="AG123" s="391">
        <f>(Summary!$C$63*AD123+Summary!$C$64*AE123+Summary!$C$65*AF123)/Summary!$C$66</f>
        <v>38.876667333333337</v>
      </c>
      <c r="AH123" s="391">
        <f>'Test-LD'!P121</f>
        <v>13.096689</v>
      </c>
      <c r="AI123" s="391">
        <f>'Test-LD'!Q121</f>
        <v>13.083157</v>
      </c>
      <c r="AJ123" s="391">
        <f>'Test-LD'!R121</f>
        <v>35.799503999999999</v>
      </c>
      <c r="AK123" s="391">
        <f>'Test-LD'!S121</f>
        <v>33.404947999999997</v>
      </c>
      <c r="AL123" s="391">
        <f>'Test-LD'!T121</f>
        <v>32.757012000000003</v>
      </c>
      <c r="AM123" s="391">
        <f>'Test-LD'!U121</f>
        <v>37.416055999999998</v>
      </c>
      <c r="AN123" s="391">
        <f>'Test-LD'!V121</f>
        <v>35.783721999999997</v>
      </c>
      <c r="AO123" s="391">
        <f>'Test-LD'!W121</f>
        <v>44.377412</v>
      </c>
      <c r="AP123" s="391">
        <f>'Test-LD'!X121</f>
        <v>45.530667000000001</v>
      </c>
      <c r="AQ123" s="391">
        <f>10*LOG10(1/((Summary!$C$80/10^(AN123/10)+Summary!$C$81/10^(AO123/10)+Summary!$C$82/10^(AP123/10))/Summary!$C$83))</f>
        <v>37.287236141947353</v>
      </c>
      <c r="AR123" s="391">
        <f>'Test-LD'!Y121</f>
        <v>1.3048550000000001</v>
      </c>
      <c r="AS123" s="391">
        <f>'Test-LD'!Z121</f>
        <v>4017.7</v>
      </c>
      <c r="AT123" s="392">
        <f>'Test-LD'!AA121</f>
        <v>3.1526000000000001</v>
      </c>
      <c r="AU123" s="393">
        <f>'Test-LD'!AB121</f>
        <v>4</v>
      </c>
      <c r="AV123" s="393">
        <f>'Test-LD'!AC121</f>
        <v>7</v>
      </c>
      <c r="AW123" s="396">
        <f t="shared" si="5"/>
        <v>1.1160277777777776</v>
      </c>
      <c r="AX123" s="466">
        <f t="shared" si="6"/>
        <v>21.647090517241377</v>
      </c>
      <c r="AY123" s="303">
        <f t="shared" si="6"/>
        <v>5.1741342524208109</v>
      </c>
      <c r="AZ123" s="297">
        <f t="shared" si="6"/>
        <v>1</v>
      </c>
      <c r="BA123" s="345">
        <f t="shared" si="3"/>
        <v>1</v>
      </c>
      <c r="BB123" s="75"/>
      <c r="BC123" s="75"/>
      <c r="BD123" s="570"/>
      <c r="BE123" s="550"/>
      <c r="BF123" s="553"/>
      <c r="BG123" s="553"/>
      <c r="BH123" s="553"/>
      <c r="BI123" s="553"/>
      <c r="BJ123" s="553"/>
      <c r="BK123" s="553"/>
      <c r="BL123" s="553"/>
      <c r="BM123" s="553"/>
      <c r="BN123" s="553"/>
      <c r="BO123" s="546"/>
      <c r="BP123" s="544"/>
      <c r="BQ123" s="546"/>
      <c r="BR123" s="544"/>
      <c r="BS123" s="553"/>
      <c r="BT123" s="553"/>
      <c r="BU123" s="553"/>
      <c r="BV123" s="553"/>
      <c r="BW123" s="553"/>
      <c r="BX123" s="553"/>
      <c r="BY123" s="553"/>
      <c r="BZ123" s="544"/>
      <c r="CA123" s="544"/>
      <c r="CB123" s="553"/>
      <c r="CC123" s="553"/>
      <c r="CD123" s="553"/>
      <c r="CE123" s="546"/>
      <c r="CF123" s="544"/>
      <c r="CG123" s="546"/>
      <c r="CH123" s="544"/>
    </row>
    <row r="124" spans="1:86" ht="17" customHeight="1" thickBot="1" x14ac:dyDescent="0.25">
      <c r="A124" s="537" t="s">
        <v>251</v>
      </c>
      <c r="B124" s="595"/>
      <c r="C124" s="586"/>
      <c r="D124" s="589"/>
      <c r="E124" s="557"/>
      <c r="F124" s="362"/>
      <c r="G124" s="420"/>
      <c r="H124" s="295"/>
      <c r="I124" s="295"/>
      <c r="J124" s="295"/>
      <c r="K124" s="295"/>
      <c r="L124" s="295"/>
      <c r="M124" s="295"/>
      <c r="N124" s="295"/>
      <c r="O124" s="295"/>
      <c r="P124" s="295"/>
      <c r="Q124" s="295"/>
      <c r="R124" s="295"/>
      <c r="S124" s="295"/>
      <c r="T124" s="295"/>
      <c r="U124" s="295"/>
      <c r="V124" s="295"/>
      <c r="W124" s="295"/>
      <c r="X124" s="295"/>
      <c r="Y124" s="357"/>
      <c r="Z124" s="357"/>
      <c r="AA124" s="295"/>
      <c r="AB124" s="462"/>
      <c r="AC124" s="167"/>
      <c r="AD124" s="167"/>
      <c r="AE124" s="167"/>
      <c r="AF124" s="167"/>
      <c r="AG124" s="167"/>
      <c r="AH124" s="167"/>
      <c r="AI124" s="167"/>
      <c r="AJ124" s="167"/>
      <c r="AK124" s="167"/>
      <c r="AL124" s="167"/>
      <c r="AM124" s="167"/>
      <c r="AN124" s="167"/>
      <c r="AO124" s="167"/>
      <c r="AP124" s="167"/>
      <c r="AQ124" s="167"/>
      <c r="AR124" s="167"/>
      <c r="AS124" s="167"/>
      <c r="AT124" s="295"/>
      <c r="AU124" s="357"/>
      <c r="AV124" s="357"/>
      <c r="AW124" s="395"/>
      <c r="AX124" s="464"/>
      <c r="AY124" s="293"/>
      <c r="AZ124" s="292"/>
      <c r="BA124" s="344"/>
      <c r="BB124" s="75"/>
      <c r="BC124" s="75"/>
      <c r="BD124" s="572"/>
      <c r="BE124" s="549"/>
      <c r="BF124" s="551"/>
      <c r="BG124" s="551"/>
      <c r="BH124" s="551"/>
      <c r="BI124" s="551"/>
      <c r="BJ124" s="575"/>
      <c r="BK124" s="551"/>
      <c r="BL124" s="551"/>
      <c r="BM124" s="551"/>
      <c r="BN124" s="551"/>
      <c r="BO124" s="548"/>
      <c r="BP124" s="585"/>
      <c r="BQ124" s="548"/>
      <c r="BR124" s="585"/>
      <c r="BS124" s="551"/>
      <c r="BT124" s="551"/>
      <c r="BU124" s="551"/>
      <c r="BV124" s="551"/>
      <c r="BW124" s="551"/>
      <c r="BX124" s="551"/>
      <c r="BY124" s="551"/>
      <c r="BZ124" s="555"/>
      <c r="CA124" s="555"/>
      <c r="CB124" s="575"/>
      <c r="CC124" s="593"/>
      <c r="CD124" s="578"/>
      <c r="CE124" s="547"/>
      <c r="CF124" s="543"/>
      <c r="CG124" s="547"/>
      <c r="CH124" s="543"/>
    </row>
    <row r="125" spans="1:86" ht="17" customHeight="1" x14ac:dyDescent="0.2">
      <c r="A125" s="538"/>
      <c r="B125" s="566"/>
      <c r="C125" s="485"/>
      <c r="D125" s="590"/>
      <c r="E125" s="558"/>
      <c r="F125" s="362"/>
      <c r="G125" s="420"/>
      <c r="H125" s="295"/>
      <c r="I125" s="295"/>
      <c r="J125" s="295"/>
      <c r="K125" s="295"/>
      <c r="L125" s="295"/>
      <c r="M125" s="295"/>
      <c r="N125" s="295"/>
      <c r="O125" s="295"/>
      <c r="P125" s="295"/>
      <c r="Q125" s="295"/>
      <c r="R125" s="295"/>
      <c r="S125" s="295"/>
      <c r="T125" s="295"/>
      <c r="U125" s="295"/>
      <c r="V125" s="295"/>
      <c r="W125" s="295"/>
      <c r="X125" s="295"/>
      <c r="Y125" s="357"/>
      <c r="Z125" s="357"/>
      <c r="AA125" s="295"/>
      <c r="AB125" s="462"/>
      <c r="AC125" s="167"/>
      <c r="AD125" s="167"/>
      <c r="AE125" s="167"/>
      <c r="AF125" s="167"/>
      <c r="AG125" s="167"/>
      <c r="AH125" s="167"/>
      <c r="AI125" s="167"/>
      <c r="AJ125" s="167"/>
      <c r="AK125" s="167"/>
      <c r="AL125" s="167"/>
      <c r="AM125" s="167"/>
      <c r="AN125" s="167"/>
      <c r="AO125" s="167"/>
      <c r="AP125" s="167"/>
      <c r="AQ125" s="167"/>
      <c r="AR125" s="167"/>
      <c r="AS125" s="167"/>
      <c r="AT125" s="295"/>
      <c r="AU125" s="357"/>
      <c r="AV125" s="357"/>
      <c r="AW125" s="395"/>
      <c r="AX125" s="465"/>
      <c r="AY125" s="298"/>
      <c r="AZ125" s="297"/>
      <c r="BA125" s="345"/>
      <c r="BB125" s="75"/>
      <c r="BC125" s="75"/>
      <c r="BD125" s="565"/>
      <c r="BE125" s="550"/>
      <c r="BF125" s="552"/>
      <c r="BG125" s="552"/>
      <c r="BH125" s="552"/>
      <c r="BI125" s="552"/>
      <c r="BJ125" s="552"/>
      <c r="BK125" s="553"/>
      <c r="BL125" s="552"/>
      <c r="BM125" s="553"/>
      <c r="BN125" s="552"/>
      <c r="BO125" s="546"/>
      <c r="BP125" s="541"/>
      <c r="BQ125" s="546"/>
      <c r="BR125" s="541"/>
      <c r="BS125" s="553"/>
      <c r="BT125" s="552"/>
      <c r="BU125" s="553"/>
      <c r="BV125" s="552"/>
      <c r="BW125" s="553"/>
      <c r="BX125" s="552"/>
      <c r="BY125" s="552"/>
      <c r="BZ125" s="541"/>
      <c r="CA125" s="541"/>
      <c r="CB125" s="552"/>
      <c r="CC125" s="550"/>
      <c r="CD125" s="541"/>
      <c r="CE125" s="546"/>
      <c r="CF125" s="541"/>
      <c r="CG125" s="546"/>
      <c r="CH125" s="541"/>
    </row>
    <row r="126" spans="1:86" ht="17" customHeight="1" x14ac:dyDescent="0.2">
      <c r="A126" s="538"/>
      <c r="B126" s="566"/>
      <c r="C126" s="485"/>
      <c r="D126" s="590"/>
      <c r="E126" s="558"/>
      <c r="F126" s="362"/>
      <c r="G126" s="420"/>
      <c r="H126" s="295"/>
      <c r="I126" s="295"/>
      <c r="J126" s="295"/>
      <c r="K126" s="295"/>
      <c r="L126" s="295"/>
      <c r="M126" s="295"/>
      <c r="N126" s="295"/>
      <c r="O126" s="295"/>
      <c r="P126" s="295"/>
      <c r="Q126" s="295"/>
      <c r="R126" s="295"/>
      <c r="S126" s="295"/>
      <c r="T126" s="295"/>
      <c r="U126" s="295"/>
      <c r="V126" s="295"/>
      <c r="W126" s="295"/>
      <c r="X126" s="295"/>
      <c r="Y126" s="357"/>
      <c r="Z126" s="357"/>
      <c r="AA126" s="295"/>
      <c r="AB126" s="462"/>
      <c r="AC126" s="167"/>
      <c r="AD126" s="167"/>
      <c r="AE126" s="167"/>
      <c r="AF126" s="167"/>
      <c r="AG126" s="167"/>
      <c r="AH126" s="167"/>
      <c r="AI126" s="167"/>
      <c r="AJ126" s="167"/>
      <c r="AK126" s="167"/>
      <c r="AL126" s="167"/>
      <c r="AM126" s="167"/>
      <c r="AN126" s="167"/>
      <c r="AO126" s="167"/>
      <c r="AP126" s="167"/>
      <c r="AQ126" s="167"/>
      <c r="AR126" s="167"/>
      <c r="AS126" s="167"/>
      <c r="AT126" s="295"/>
      <c r="AU126" s="357"/>
      <c r="AV126" s="357"/>
      <c r="AW126" s="395"/>
      <c r="AX126" s="465"/>
      <c r="AY126" s="298"/>
      <c r="AZ126" s="297"/>
      <c r="BA126" s="345"/>
      <c r="BB126" s="75"/>
      <c r="BC126" s="75"/>
      <c r="BD126" s="573"/>
      <c r="BE126" s="549"/>
      <c r="BF126" s="552"/>
      <c r="BG126" s="552"/>
      <c r="BH126" s="552"/>
      <c r="BI126" s="552"/>
      <c r="BJ126" s="552"/>
      <c r="BK126" s="551"/>
      <c r="BL126" s="552"/>
      <c r="BM126" s="551"/>
      <c r="BN126" s="552"/>
      <c r="BO126" s="545"/>
      <c r="BP126" s="541"/>
      <c r="BQ126" s="545"/>
      <c r="BR126" s="541"/>
      <c r="BS126" s="551"/>
      <c r="BT126" s="552"/>
      <c r="BU126" s="551"/>
      <c r="BV126" s="552"/>
      <c r="BW126" s="551"/>
      <c r="BX126" s="552"/>
      <c r="BY126" s="552"/>
      <c r="BZ126" s="541"/>
      <c r="CA126" s="541"/>
      <c r="CB126" s="552"/>
      <c r="CC126" s="560"/>
      <c r="CD126" s="541"/>
      <c r="CE126" s="554"/>
      <c r="CF126" s="541"/>
      <c r="CG126" s="554"/>
      <c r="CH126" s="541"/>
    </row>
    <row r="127" spans="1:86" ht="17" customHeight="1" x14ac:dyDescent="0.2">
      <c r="A127" s="538"/>
      <c r="B127" s="566"/>
      <c r="C127" s="485"/>
      <c r="D127" s="590"/>
      <c r="E127" s="558"/>
      <c r="F127" s="362"/>
      <c r="G127" s="420"/>
      <c r="H127" s="295"/>
      <c r="I127" s="295"/>
      <c r="J127" s="295"/>
      <c r="K127" s="295"/>
      <c r="L127" s="295"/>
      <c r="M127" s="295"/>
      <c r="N127" s="295"/>
      <c r="O127" s="295"/>
      <c r="P127" s="295"/>
      <c r="Q127" s="295"/>
      <c r="R127" s="295"/>
      <c r="S127" s="295"/>
      <c r="T127" s="295"/>
      <c r="U127" s="295"/>
      <c r="V127" s="295"/>
      <c r="W127" s="295"/>
      <c r="X127" s="295"/>
      <c r="Y127" s="357"/>
      <c r="Z127" s="357"/>
      <c r="AA127" s="295"/>
      <c r="AB127" s="462"/>
      <c r="AC127" s="167"/>
      <c r="AD127" s="167"/>
      <c r="AE127" s="167"/>
      <c r="AF127" s="167"/>
      <c r="AG127" s="167"/>
      <c r="AH127" s="167"/>
      <c r="AI127" s="167"/>
      <c r="AJ127" s="167"/>
      <c r="AK127" s="167"/>
      <c r="AL127" s="167"/>
      <c r="AM127" s="167"/>
      <c r="AN127" s="167"/>
      <c r="AO127" s="167"/>
      <c r="AP127" s="167"/>
      <c r="AQ127" s="167"/>
      <c r="AR127" s="167"/>
      <c r="AS127" s="167"/>
      <c r="AT127" s="295"/>
      <c r="AU127" s="357"/>
      <c r="AV127" s="357"/>
      <c r="AW127" s="395"/>
      <c r="AX127" s="465"/>
      <c r="AY127" s="298"/>
      <c r="AZ127" s="297"/>
      <c r="BA127" s="345"/>
      <c r="BB127" s="75"/>
      <c r="BC127" s="75"/>
      <c r="BD127" s="565"/>
      <c r="BE127" s="550"/>
      <c r="BF127" s="552"/>
      <c r="BG127" s="552"/>
      <c r="BH127" s="552"/>
      <c r="BI127" s="552"/>
      <c r="BJ127" s="552"/>
      <c r="BK127" s="553"/>
      <c r="BL127" s="552"/>
      <c r="BM127" s="553"/>
      <c r="BN127" s="552"/>
      <c r="BO127" s="546"/>
      <c r="BP127" s="541"/>
      <c r="BQ127" s="546"/>
      <c r="BR127" s="541"/>
      <c r="BS127" s="553"/>
      <c r="BT127" s="552"/>
      <c r="BU127" s="553"/>
      <c r="BV127" s="552"/>
      <c r="BW127" s="553"/>
      <c r="BX127" s="552"/>
      <c r="BY127" s="552"/>
      <c r="BZ127" s="541"/>
      <c r="CA127" s="541"/>
      <c r="CB127" s="552"/>
      <c r="CC127" s="550"/>
      <c r="CD127" s="541"/>
      <c r="CE127" s="546"/>
      <c r="CF127" s="541"/>
      <c r="CG127" s="546"/>
      <c r="CH127" s="541"/>
    </row>
    <row r="128" spans="1:86" ht="17" customHeight="1" thickBot="1" x14ac:dyDescent="0.25">
      <c r="A128" s="538"/>
      <c r="B128" s="566"/>
      <c r="C128" s="485"/>
      <c r="D128" s="590"/>
      <c r="E128" s="558"/>
      <c r="F128" s="362"/>
      <c r="G128" s="420"/>
      <c r="H128" s="295"/>
      <c r="I128" s="295"/>
      <c r="J128" s="295"/>
      <c r="K128" s="295"/>
      <c r="L128" s="295"/>
      <c r="M128" s="295"/>
      <c r="N128" s="295"/>
      <c r="O128" s="295"/>
      <c r="P128" s="295"/>
      <c r="Q128" s="295"/>
      <c r="R128" s="295"/>
      <c r="S128" s="295"/>
      <c r="T128" s="295"/>
      <c r="U128" s="295"/>
      <c r="V128" s="295"/>
      <c r="W128" s="295"/>
      <c r="X128" s="295"/>
      <c r="Y128" s="357"/>
      <c r="Z128" s="357"/>
      <c r="AA128" s="295"/>
      <c r="AB128" s="462"/>
      <c r="AC128" s="167"/>
      <c r="AD128" s="167"/>
      <c r="AE128" s="167"/>
      <c r="AF128" s="167"/>
      <c r="AG128" s="167"/>
      <c r="AH128" s="167"/>
      <c r="AI128" s="167"/>
      <c r="AJ128" s="167"/>
      <c r="AK128" s="167"/>
      <c r="AL128" s="167"/>
      <c r="AM128" s="167"/>
      <c r="AN128" s="167"/>
      <c r="AO128" s="167"/>
      <c r="AP128" s="167"/>
      <c r="AQ128" s="167"/>
      <c r="AR128" s="167"/>
      <c r="AS128" s="167"/>
      <c r="AT128" s="295"/>
      <c r="AU128" s="357"/>
      <c r="AV128" s="357"/>
      <c r="AW128" s="395"/>
      <c r="AX128" s="465"/>
      <c r="AY128" s="298"/>
      <c r="AZ128" s="297"/>
      <c r="BA128" s="345"/>
      <c r="BB128" s="75"/>
      <c r="BC128" s="75"/>
      <c r="BD128" s="574"/>
      <c r="BE128" s="549"/>
      <c r="BF128" s="552"/>
      <c r="BG128" s="552"/>
      <c r="BH128" s="552"/>
      <c r="BI128" s="552"/>
      <c r="BJ128" s="552"/>
      <c r="BK128" s="551"/>
      <c r="BL128" s="552"/>
      <c r="BM128" s="551"/>
      <c r="BN128" s="552"/>
      <c r="BO128" s="545"/>
      <c r="BP128" s="541"/>
      <c r="BQ128" s="545"/>
      <c r="BR128" s="541"/>
      <c r="BS128" s="551"/>
      <c r="BT128" s="552"/>
      <c r="BU128" s="551"/>
      <c r="BV128" s="552"/>
      <c r="BW128" s="551"/>
      <c r="BX128" s="552"/>
      <c r="BY128" s="552"/>
      <c r="BZ128" s="541"/>
      <c r="CA128" s="541"/>
      <c r="CB128" s="552"/>
      <c r="CC128" s="560"/>
      <c r="CD128" s="541"/>
      <c r="CE128" s="554"/>
      <c r="CF128" s="541"/>
      <c r="CG128" s="554"/>
      <c r="CH128" s="541"/>
    </row>
    <row r="129" spans="1:86" ht="17" customHeight="1" thickBot="1" x14ac:dyDescent="0.25">
      <c r="A129" s="538"/>
      <c r="B129" s="596"/>
      <c r="C129" s="486"/>
      <c r="D129" s="591"/>
      <c r="E129" s="559"/>
      <c r="F129" s="363"/>
      <c r="G129" s="420"/>
      <c r="H129" s="295"/>
      <c r="I129" s="295"/>
      <c r="J129" s="295"/>
      <c r="K129" s="295"/>
      <c r="L129" s="295"/>
      <c r="M129" s="295"/>
      <c r="N129" s="295"/>
      <c r="O129" s="295"/>
      <c r="P129" s="295"/>
      <c r="Q129" s="295"/>
      <c r="R129" s="295"/>
      <c r="S129" s="295"/>
      <c r="T129" s="295"/>
      <c r="U129" s="295"/>
      <c r="V129" s="295"/>
      <c r="W129" s="295"/>
      <c r="X129" s="295"/>
      <c r="Y129" s="357"/>
      <c r="Z129" s="357"/>
      <c r="AA129" s="395"/>
      <c r="AB129" s="462"/>
      <c r="AC129" s="167"/>
      <c r="AD129" s="167"/>
      <c r="AE129" s="167"/>
      <c r="AF129" s="167"/>
      <c r="AG129" s="167"/>
      <c r="AH129" s="167"/>
      <c r="AI129" s="167"/>
      <c r="AJ129" s="167"/>
      <c r="AK129" s="167"/>
      <c r="AL129" s="167"/>
      <c r="AM129" s="167"/>
      <c r="AN129" s="167"/>
      <c r="AO129" s="167"/>
      <c r="AP129" s="167"/>
      <c r="AQ129" s="167"/>
      <c r="AR129" s="167"/>
      <c r="AS129" s="167"/>
      <c r="AT129" s="295"/>
      <c r="AU129" s="357"/>
      <c r="AV129" s="357"/>
      <c r="AW129" s="395"/>
      <c r="AX129" s="466"/>
      <c r="AY129" s="303"/>
      <c r="AZ129" s="297"/>
      <c r="BA129" s="345"/>
      <c r="BB129" s="75"/>
      <c r="BC129" s="75"/>
      <c r="BD129" s="570"/>
      <c r="BE129" s="550"/>
      <c r="BF129" s="553"/>
      <c r="BG129" s="553"/>
      <c r="BH129" s="553"/>
      <c r="BI129" s="553"/>
      <c r="BJ129" s="553"/>
      <c r="BK129" s="553"/>
      <c r="BL129" s="553"/>
      <c r="BM129" s="553"/>
      <c r="BN129" s="553"/>
      <c r="BO129" s="546"/>
      <c r="BP129" s="544"/>
      <c r="BQ129" s="546"/>
      <c r="BR129" s="544"/>
      <c r="BS129" s="553"/>
      <c r="BT129" s="553"/>
      <c r="BU129" s="553"/>
      <c r="BV129" s="553"/>
      <c r="BW129" s="553"/>
      <c r="BX129" s="553"/>
      <c r="BY129" s="553"/>
      <c r="BZ129" s="544"/>
      <c r="CA129" s="544"/>
      <c r="CB129" s="553"/>
      <c r="CC129" s="550"/>
      <c r="CD129" s="541"/>
      <c r="CE129" s="546"/>
      <c r="CF129" s="544"/>
      <c r="CG129" s="546"/>
      <c r="CH129" s="544"/>
    </row>
    <row r="130" spans="1:86" ht="17" customHeight="1" thickBot="1" x14ac:dyDescent="0.25">
      <c r="A130" s="538"/>
      <c r="B130" s="595"/>
      <c r="C130" s="586"/>
      <c r="D130" s="589"/>
      <c r="E130" s="557"/>
      <c r="F130" s="362"/>
      <c r="G130" s="419"/>
      <c r="H130" s="385"/>
      <c r="I130" s="385"/>
      <c r="J130" s="385"/>
      <c r="K130" s="385"/>
      <c r="L130" s="385"/>
      <c r="M130" s="385"/>
      <c r="N130" s="385"/>
      <c r="O130" s="385"/>
      <c r="P130" s="385"/>
      <c r="Q130" s="385"/>
      <c r="R130" s="385"/>
      <c r="S130" s="385"/>
      <c r="T130" s="385"/>
      <c r="U130" s="385"/>
      <c r="V130" s="385"/>
      <c r="W130" s="385"/>
      <c r="X130" s="385"/>
      <c r="Y130" s="360"/>
      <c r="Z130" s="360"/>
      <c r="AA130" s="398"/>
      <c r="AB130" s="462"/>
      <c r="AC130" s="383"/>
      <c r="AD130" s="384"/>
      <c r="AE130" s="384"/>
      <c r="AF130" s="384"/>
      <c r="AG130" s="384"/>
      <c r="AH130" s="384"/>
      <c r="AI130" s="384"/>
      <c r="AJ130" s="384"/>
      <c r="AK130" s="384"/>
      <c r="AL130" s="384"/>
      <c r="AM130" s="384"/>
      <c r="AN130" s="384"/>
      <c r="AO130" s="384"/>
      <c r="AP130" s="384"/>
      <c r="AQ130" s="384"/>
      <c r="AR130" s="384"/>
      <c r="AS130" s="384"/>
      <c r="AT130" s="385"/>
      <c r="AU130" s="360"/>
      <c r="AV130" s="360"/>
      <c r="AW130" s="398"/>
      <c r="AX130" s="467"/>
      <c r="AY130" s="293"/>
      <c r="AZ130" s="292"/>
      <c r="BA130" s="344"/>
      <c r="BB130" s="75"/>
      <c r="BC130" s="75"/>
      <c r="BD130" s="572"/>
      <c r="BE130" s="549"/>
      <c r="BF130" s="551"/>
      <c r="BG130" s="551"/>
      <c r="BH130" s="551"/>
      <c r="BI130" s="551"/>
      <c r="BJ130" s="575"/>
      <c r="BK130" s="551"/>
      <c r="BL130" s="551"/>
      <c r="BM130" s="551"/>
      <c r="BN130" s="551"/>
      <c r="BO130" s="548"/>
      <c r="BP130" s="585"/>
      <c r="BQ130" s="548"/>
      <c r="BR130" s="585"/>
      <c r="BS130" s="551"/>
      <c r="BT130" s="551"/>
      <c r="BU130" s="551"/>
      <c r="BV130" s="551"/>
      <c r="BW130" s="551"/>
      <c r="BX130" s="551"/>
      <c r="BY130" s="551"/>
      <c r="BZ130" s="555"/>
      <c r="CA130" s="555"/>
      <c r="CB130" s="575"/>
      <c r="CC130" s="561"/>
      <c r="CD130" s="561"/>
      <c r="CE130" s="547"/>
      <c r="CF130" s="543"/>
      <c r="CG130" s="547"/>
      <c r="CH130" s="543"/>
    </row>
    <row r="131" spans="1:86" ht="17" customHeight="1" x14ac:dyDescent="0.2">
      <c r="A131" s="538"/>
      <c r="B131" s="566"/>
      <c r="C131" s="485"/>
      <c r="D131" s="590"/>
      <c r="E131" s="558"/>
      <c r="F131" s="362"/>
      <c r="G131" s="420"/>
      <c r="H131" s="295"/>
      <c r="I131" s="295"/>
      <c r="J131" s="295"/>
      <c r="K131" s="295"/>
      <c r="L131" s="295"/>
      <c r="M131" s="295"/>
      <c r="N131" s="295"/>
      <c r="O131" s="295"/>
      <c r="P131" s="295"/>
      <c r="Q131" s="295"/>
      <c r="R131" s="295"/>
      <c r="S131" s="295"/>
      <c r="T131" s="295"/>
      <c r="U131" s="295"/>
      <c r="V131" s="295"/>
      <c r="W131" s="295"/>
      <c r="X131" s="295"/>
      <c r="Y131" s="357"/>
      <c r="Z131" s="357"/>
      <c r="AA131" s="395"/>
      <c r="AB131" s="462"/>
      <c r="AC131" s="389"/>
      <c r="AD131" s="167"/>
      <c r="AE131" s="167"/>
      <c r="AF131" s="167"/>
      <c r="AG131" s="167"/>
      <c r="AH131" s="167"/>
      <c r="AI131" s="167"/>
      <c r="AJ131" s="167"/>
      <c r="AK131" s="167"/>
      <c r="AL131" s="167"/>
      <c r="AM131" s="167"/>
      <c r="AN131" s="167"/>
      <c r="AO131" s="167"/>
      <c r="AP131" s="167"/>
      <c r="AQ131" s="167"/>
      <c r="AR131" s="167"/>
      <c r="AS131" s="167"/>
      <c r="AT131" s="295"/>
      <c r="AU131" s="357"/>
      <c r="AV131" s="357"/>
      <c r="AW131" s="395"/>
      <c r="AX131" s="465"/>
      <c r="AY131" s="298"/>
      <c r="AZ131" s="297"/>
      <c r="BA131" s="345"/>
      <c r="BB131" s="75"/>
      <c r="BC131" s="75"/>
      <c r="BD131" s="565"/>
      <c r="BE131" s="550"/>
      <c r="BF131" s="552"/>
      <c r="BG131" s="552"/>
      <c r="BH131" s="552"/>
      <c r="BI131" s="552"/>
      <c r="BJ131" s="552"/>
      <c r="BK131" s="553"/>
      <c r="BL131" s="552"/>
      <c r="BM131" s="553"/>
      <c r="BN131" s="552"/>
      <c r="BO131" s="546"/>
      <c r="BP131" s="541"/>
      <c r="BQ131" s="546"/>
      <c r="BR131" s="541"/>
      <c r="BS131" s="553"/>
      <c r="BT131" s="552"/>
      <c r="BU131" s="553"/>
      <c r="BV131" s="552"/>
      <c r="BW131" s="553"/>
      <c r="BX131" s="552"/>
      <c r="BY131" s="552"/>
      <c r="BZ131" s="541"/>
      <c r="CA131" s="541"/>
      <c r="CB131" s="552"/>
      <c r="CC131" s="553"/>
      <c r="CD131" s="552"/>
      <c r="CE131" s="546"/>
      <c r="CF131" s="541"/>
      <c r="CG131" s="546"/>
      <c r="CH131" s="541"/>
    </row>
    <row r="132" spans="1:86" ht="17" customHeight="1" x14ac:dyDescent="0.2">
      <c r="A132" s="538"/>
      <c r="B132" s="566"/>
      <c r="C132" s="485"/>
      <c r="D132" s="590"/>
      <c r="E132" s="558"/>
      <c r="F132" s="362"/>
      <c r="G132" s="420"/>
      <c r="H132" s="295"/>
      <c r="I132" s="295"/>
      <c r="J132" s="295"/>
      <c r="K132" s="295"/>
      <c r="L132" s="295"/>
      <c r="M132" s="295"/>
      <c r="N132" s="295"/>
      <c r="O132" s="295"/>
      <c r="P132" s="295"/>
      <c r="Q132" s="295"/>
      <c r="R132" s="295"/>
      <c r="S132" s="295"/>
      <c r="T132" s="295"/>
      <c r="U132" s="295"/>
      <c r="V132" s="295"/>
      <c r="W132" s="295"/>
      <c r="X132" s="295"/>
      <c r="Y132" s="357"/>
      <c r="Z132" s="357"/>
      <c r="AA132" s="395"/>
      <c r="AB132" s="462"/>
      <c r="AC132" s="389"/>
      <c r="AD132" s="167"/>
      <c r="AE132" s="167"/>
      <c r="AF132" s="167"/>
      <c r="AG132" s="167"/>
      <c r="AH132" s="167"/>
      <c r="AI132" s="167"/>
      <c r="AJ132" s="167"/>
      <c r="AK132" s="167"/>
      <c r="AL132" s="167"/>
      <c r="AM132" s="167"/>
      <c r="AN132" s="167"/>
      <c r="AO132" s="167"/>
      <c r="AP132" s="167"/>
      <c r="AQ132" s="167"/>
      <c r="AR132" s="167"/>
      <c r="AS132" s="167"/>
      <c r="AT132" s="295"/>
      <c r="AU132" s="357"/>
      <c r="AV132" s="357"/>
      <c r="AW132" s="395"/>
      <c r="AX132" s="465"/>
      <c r="AY132" s="298"/>
      <c r="AZ132" s="297"/>
      <c r="BA132" s="345"/>
      <c r="BB132" s="75"/>
      <c r="BC132" s="75"/>
      <c r="BD132" s="573"/>
      <c r="BE132" s="549"/>
      <c r="BF132" s="552"/>
      <c r="BG132" s="552"/>
      <c r="BH132" s="552"/>
      <c r="BI132" s="552"/>
      <c r="BJ132" s="552"/>
      <c r="BK132" s="551"/>
      <c r="BL132" s="552"/>
      <c r="BM132" s="551"/>
      <c r="BN132" s="552"/>
      <c r="BO132" s="545"/>
      <c r="BP132" s="541"/>
      <c r="BQ132" s="545"/>
      <c r="BR132" s="541"/>
      <c r="BS132" s="551"/>
      <c r="BT132" s="552"/>
      <c r="BU132" s="551"/>
      <c r="BV132" s="552"/>
      <c r="BW132" s="551"/>
      <c r="BX132" s="552"/>
      <c r="BY132" s="552"/>
      <c r="BZ132" s="541"/>
      <c r="CA132" s="541"/>
      <c r="CB132" s="552"/>
      <c r="CC132" s="561"/>
      <c r="CD132" s="552"/>
      <c r="CE132" s="554"/>
      <c r="CF132" s="541"/>
      <c r="CG132" s="554"/>
      <c r="CH132" s="541"/>
    </row>
    <row r="133" spans="1:86" ht="17" customHeight="1" x14ac:dyDescent="0.2">
      <c r="A133" s="538"/>
      <c r="B133" s="566"/>
      <c r="C133" s="485"/>
      <c r="D133" s="590"/>
      <c r="E133" s="558"/>
      <c r="F133" s="362"/>
      <c r="G133" s="420"/>
      <c r="H133" s="295"/>
      <c r="I133" s="295"/>
      <c r="J133" s="295"/>
      <c r="K133" s="295"/>
      <c r="L133" s="295"/>
      <c r="M133" s="295"/>
      <c r="N133" s="295"/>
      <c r="O133" s="295"/>
      <c r="P133" s="295"/>
      <c r="Q133" s="295"/>
      <c r="R133" s="295"/>
      <c r="S133" s="295"/>
      <c r="T133" s="295"/>
      <c r="U133" s="295"/>
      <c r="V133" s="295"/>
      <c r="W133" s="295"/>
      <c r="X133" s="295"/>
      <c r="Y133" s="357"/>
      <c r="Z133" s="357"/>
      <c r="AA133" s="395"/>
      <c r="AB133" s="462"/>
      <c r="AC133" s="389"/>
      <c r="AD133" s="167"/>
      <c r="AE133" s="167"/>
      <c r="AF133" s="167"/>
      <c r="AG133" s="167"/>
      <c r="AH133" s="167"/>
      <c r="AI133" s="167"/>
      <c r="AJ133" s="167"/>
      <c r="AK133" s="167"/>
      <c r="AL133" s="167"/>
      <c r="AM133" s="167"/>
      <c r="AN133" s="167"/>
      <c r="AO133" s="167"/>
      <c r="AP133" s="167"/>
      <c r="AQ133" s="167"/>
      <c r="AR133" s="167"/>
      <c r="AS133" s="167"/>
      <c r="AT133" s="295"/>
      <c r="AU133" s="357"/>
      <c r="AV133" s="357"/>
      <c r="AW133" s="395"/>
      <c r="AX133" s="465"/>
      <c r="AY133" s="298"/>
      <c r="AZ133" s="297"/>
      <c r="BA133" s="345"/>
      <c r="BB133" s="75"/>
      <c r="BC133" s="75"/>
      <c r="BD133" s="565"/>
      <c r="BE133" s="550"/>
      <c r="BF133" s="552"/>
      <c r="BG133" s="552"/>
      <c r="BH133" s="552"/>
      <c r="BI133" s="552"/>
      <c r="BJ133" s="552"/>
      <c r="BK133" s="553"/>
      <c r="BL133" s="552"/>
      <c r="BM133" s="553"/>
      <c r="BN133" s="552"/>
      <c r="BO133" s="546"/>
      <c r="BP133" s="541"/>
      <c r="BQ133" s="546"/>
      <c r="BR133" s="541"/>
      <c r="BS133" s="553"/>
      <c r="BT133" s="552"/>
      <c r="BU133" s="553"/>
      <c r="BV133" s="552"/>
      <c r="BW133" s="553"/>
      <c r="BX133" s="552"/>
      <c r="BY133" s="552"/>
      <c r="BZ133" s="541"/>
      <c r="CA133" s="541"/>
      <c r="CB133" s="552"/>
      <c r="CC133" s="553"/>
      <c r="CD133" s="552"/>
      <c r="CE133" s="546"/>
      <c r="CF133" s="541"/>
      <c r="CG133" s="546"/>
      <c r="CH133" s="541"/>
    </row>
    <row r="134" spans="1:86" ht="17" customHeight="1" thickBot="1" x14ac:dyDescent="0.25">
      <c r="A134" s="538"/>
      <c r="B134" s="566"/>
      <c r="C134" s="485"/>
      <c r="D134" s="590"/>
      <c r="E134" s="558"/>
      <c r="F134" s="362"/>
      <c r="G134" s="420"/>
      <c r="H134" s="295"/>
      <c r="I134" s="295"/>
      <c r="J134" s="295"/>
      <c r="K134" s="295"/>
      <c r="L134" s="295"/>
      <c r="M134" s="295"/>
      <c r="N134" s="295"/>
      <c r="O134" s="295"/>
      <c r="P134" s="295"/>
      <c r="Q134" s="295"/>
      <c r="R134" s="295"/>
      <c r="S134" s="295"/>
      <c r="T134" s="295"/>
      <c r="U134" s="295"/>
      <c r="V134" s="295"/>
      <c r="W134" s="295"/>
      <c r="X134" s="295"/>
      <c r="Y134" s="357"/>
      <c r="Z134" s="357"/>
      <c r="AA134" s="395"/>
      <c r="AB134" s="462"/>
      <c r="AC134" s="389"/>
      <c r="AD134" s="167"/>
      <c r="AE134" s="167"/>
      <c r="AF134" s="167"/>
      <c r="AG134" s="167"/>
      <c r="AH134" s="167"/>
      <c r="AI134" s="167"/>
      <c r="AJ134" s="167"/>
      <c r="AK134" s="167"/>
      <c r="AL134" s="167"/>
      <c r="AM134" s="167"/>
      <c r="AN134" s="167"/>
      <c r="AO134" s="167"/>
      <c r="AP134" s="167"/>
      <c r="AQ134" s="167"/>
      <c r="AR134" s="167"/>
      <c r="AS134" s="167"/>
      <c r="AT134" s="295"/>
      <c r="AU134" s="357"/>
      <c r="AV134" s="357"/>
      <c r="AW134" s="395"/>
      <c r="AX134" s="465"/>
      <c r="AY134" s="298"/>
      <c r="AZ134" s="297"/>
      <c r="BA134" s="345"/>
      <c r="BB134" s="75"/>
      <c r="BC134" s="75"/>
      <c r="BD134" s="574"/>
      <c r="BE134" s="549"/>
      <c r="BF134" s="552"/>
      <c r="BG134" s="552"/>
      <c r="BH134" s="552"/>
      <c r="BI134" s="552"/>
      <c r="BJ134" s="552"/>
      <c r="BK134" s="551"/>
      <c r="BL134" s="552"/>
      <c r="BM134" s="551"/>
      <c r="BN134" s="552"/>
      <c r="BO134" s="545"/>
      <c r="BP134" s="541"/>
      <c r="BQ134" s="545"/>
      <c r="BR134" s="541"/>
      <c r="BS134" s="551"/>
      <c r="BT134" s="552"/>
      <c r="BU134" s="551"/>
      <c r="BV134" s="552"/>
      <c r="BW134" s="551"/>
      <c r="BX134" s="552"/>
      <c r="BY134" s="552"/>
      <c r="BZ134" s="541"/>
      <c r="CA134" s="541"/>
      <c r="CB134" s="552"/>
      <c r="CC134" s="561"/>
      <c r="CD134" s="552"/>
      <c r="CE134" s="554"/>
      <c r="CF134" s="541"/>
      <c r="CG134" s="554"/>
      <c r="CH134" s="541"/>
    </row>
    <row r="135" spans="1:86" ht="17" customHeight="1" thickBot="1" x14ac:dyDescent="0.25">
      <c r="A135" s="538"/>
      <c r="B135" s="596"/>
      <c r="C135" s="486"/>
      <c r="D135" s="591"/>
      <c r="E135" s="559"/>
      <c r="F135" s="363"/>
      <c r="G135" s="421"/>
      <c r="H135" s="392"/>
      <c r="I135" s="392"/>
      <c r="J135" s="392"/>
      <c r="K135" s="392"/>
      <c r="L135" s="392"/>
      <c r="M135" s="392"/>
      <c r="N135" s="392"/>
      <c r="O135" s="392"/>
      <c r="P135" s="392"/>
      <c r="Q135" s="392"/>
      <c r="R135" s="392"/>
      <c r="S135" s="392"/>
      <c r="T135" s="392"/>
      <c r="U135" s="392"/>
      <c r="V135" s="392"/>
      <c r="W135" s="392"/>
      <c r="X135" s="392"/>
      <c r="Y135" s="393"/>
      <c r="Z135" s="393"/>
      <c r="AA135" s="396"/>
      <c r="AB135" s="462"/>
      <c r="AC135" s="390"/>
      <c r="AD135" s="391"/>
      <c r="AE135" s="391"/>
      <c r="AF135" s="391"/>
      <c r="AG135" s="391"/>
      <c r="AH135" s="391"/>
      <c r="AI135" s="391"/>
      <c r="AJ135" s="391"/>
      <c r="AK135" s="391"/>
      <c r="AL135" s="391"/>
      <c r="AM135" s="391"/>
      <c r="AN135" s="391"/>
      <c r="AO135" s="391"/>
      <c r="AP135" s="391"/>
      <c r="AQ135" s="391"/>
      <c r="AR135" s="391"/>
      <c r="AS135" s="391"/>
      <c r="AT135" s="392"/>
      <c r="AU135" s="393"/>
      <c r="AV135" s="393"/>
      <c r="AW135" s="396"/>
      <c r="AX135" s="466"/>
      <c r="AY135" s="298"/>
      <c r="AZ135" s="297"/>
      <c r="BA135" s="345"/>
      <c r="BB135" s="75"/>
      <c r="BC135" s="75"/>
      <c r="BD135" s="570"/>
      <c r="BE135" s="550"/>
      <c r="BF135" s="553"/>
      <c r="BG135" s="553"/>
      <c r="BH135" s="553"/>
      <c r="BI135" s="553"/>
      <c r="BJ135" s="553"/>
      <c r="BK135" s="553"/>
      <c r="BL135" s="553"/>
      <c r="BM135" s="553"/>
      <c r="BN135" s="553"/>
      <c r="BO135" s="546"/>
      <c r="BP135" s="544"/>
      <c r="BQ135" s="546"/>
      <c r="BR135" s="544"/>
      <c r="BS135" s="553"/>
      <c r="BT135" s="553"/>
      <c r="BU135" s="553"/>
      <c r="BV135" s="553"/>
      <c r="BW135" s="553"/>
      <c r="BX135" s="553"/>
      <c r="BY135" s="553"/>
      <c r="BZ135" s="544"/>
      <c r="CA135" s="544"/>
      <c r="CB135" s="553"/>
      <c r="CC135" s="553"/>
      <c r="CD135" s="553"/>
      <c r="CE135" s="546"/>
      <c r="CF135" s="544"/>
      <c r="CG135" s="546"/>
      <c r="CH135" s="544"/>
    </row>
    <row r="136" spans="1:86" ht="17" customHeight="1" thickBot="1" x14ac:dyDescent="0.25">
      <c r="A136" s="538"/>
      <c r="B136" s="595" t="s">
        <v>158</v>
      </c>
      <c r="C136" s="586" t="s">
        <v>244</v>
      </c>
      <c r="D136" s="589">
        <v>24</v>
      </c>
      <c r="E136" s="557">
        <v>10</v>
      </c>
      <c r="F136" s="362">
        <v>110</v>
      </c>
      <c r="G136" s="420">
        <f>'Anchor-LD'!L134</f>
        <v>1968.6632999999999</v>
      </c>
      <c r="H136" s="295">
        <f>'Anchor-LD'!M134</f>
        <v>45.569777999999999</v>
      </c>
      <c r="I136" s="295">
        <f>'Anchor-LD'!N134</f>
        <v>51.220495999999997</v>
      </c>
      <c r="J136" s="295">
        <f>'Anchor-LD'!O134</f>
        <v>51.604044999999999</v>
      </c>
      <c r="K136" s="295">
        <f>(Summary!$C$69*H136+Summary!$C$70*I136+Summary!$C$71*J136)/Summary!$C$72</f>
        <v>46.738276499999998</v>
      </c>
      <c r="L136" s="295">
        <f>'Anchor-LD'!P134</f>
        <v>24.823906000000001</v>
      </c>
      <c r="M136" s="295">
        <f>'Anchor-LD'!Q134</f>
        <v>24.628285000000002</v>
      </c>
      <c r="N136" s="295">
        <f>'Anchor-LD'!R134</f>
        <v>93.457345000000004</v>
      </c>
      <c r="O136" s="295">
        <f>'Anchor-LD'!S134</f>
        <v>91.762859000000006</v>
      </c>
      <c r="P136" s="295">
        <f>'Anchor-LD'!T134</f>
        <v>46.467827</v>
      </c>
      <c r="Q136" s="295">
        <f>'Anchor-LD'!U134</f>
        <v>46.624358000000001</v>
      </c>
      <c r="R136" s="295">
        <f>'Anchor-LD'!V134</f>
        <v>45.517949999999999</v>
      </c>
      <c r="S136" s="295">
        <f>'Anchor-LD'!W134</f>
        <v>51.139496000000001</v>
      </c>
      <c r="T136" s="295">
        <f>'Anchor-LD'!X134</f>
        <v>51.498516000000002</v>
      </c>
      <c r="U136" s="295">
        <f>10*LOG10(1/((Summary!$C$80/10^(R136/10)+Summary!$C$81/10^(S136/10)+Summary!$C$82/10^(T136/10))/Summary!$C$83))</f>
        <v>46.741957158920627</v>
      </c>
      <c r="V136" s="295">
        <f>'Anchor-LD'!Y134</f>
        <v>0.15808</v>
      </c>
      <c r="W136" s="295">
        <f>'Anchor-LD'!Z134</f>
        <v>812</v>
      </c>
      <c r="X136" s="295">
        <f>'Anchor-LD'!AA134</f>
        <v>1.9496</v>
      </c>
      <c r="Y136" s="357">
        <f>'Anchor-LD'!AB134</f>
        <v>7</v>
      </c>
      <c r="Z136" s="357">
        <f>'Anchor-LD'!AC134</f>
        <v>5</v>
      </c>
      <c r="AA136" s="295">
        <f t="shared" ref="AA136:AA195" si="7">W136/3600</f>
        <v>0.22555555555555556</v>
      </c>
      <c r="AB136" s="462"/>
      <c r="AC136" s="167">
        <f>'Test-LD'!L134</f>
        <v>1804.823273</v>
      </c>
      <c r="AD136" s="167">
        <f>'Test-LD'!M134</f>
        <v>45.877696999999998</v>
      </c>
      <c r="AE136" s="167">
        <f>'Test-LD'!N134</f>
        <v>51.746729000000002</v>
      </c>
      <c r="AF136" s="167">
        <f>'Test-LD'!O134</f>
        <v>52.200319</v>
      </c>
      <c r="AG136" s="167">
        <f>(Summary!$C$69*AD136+Summary!$C$70*AE136+Summary!$C$71*AF136)/Summary!$C$72</f>
        <v>47.096862399999999</v>
      </c>
      <c r="AH136" s="167">
        <f>'Test-LD'!P134</f>
        <v>25.308812</v>
      </c>
      <c r="AI136" s="167">
        <f>'Test-LD'!Q134</f>
        <v>24.999058999999999</v>
      </c>
      <c r="AJ136" s="167">
        <f>'Test-LD'!R134</f>
        <v>94.208038999999999</v>
      </c>
      <c r="AK136" s="167">
        <f>'Test-LD'!S134</f>
        <v>92.513548999999998</v>
      </c>
      <c r="AL136" s="167">
        <f>'Test-LD'!T134</f>
        <v>47.093784999999997</v>
      </c>
      <c r="AM136" s="167">
        <f>'Test-LD'!U134</f>
        <v>46.967047999999998</v>
      </c>
      <c r="AN136" s="167">
        <f>'Test-LD'!V134</f>
        <v>45.834561000000001</v>
      </c>
      <c r="AO136" s="167">
        <f>'Test-LD'!W134</f>
        <v>51.681234000000003</v>
      </c>
      <c r="AP136" s="167">
        <f>'Test-LD'!X134</f>
        <v>52.11242</v>
      </c>
      <c r="AQ136" s="167">
        <f>10*LOG10(1/((Summary!$C$80/10^(AN136/10)+Summary!$C$81/10^(AO136/10)+Summary!$C$82/10^(AP136/10))/Summary!$C$83))</f>
        <v>47.08796862754749</v>
      </c>
      <c r="AR136" s="167">
        <f>'Test-LD'!Y134</f>
        <v>0.12659799999999999</v>
      </c>
      <c r="AS136" s="167">
        <f>'Test-LD'!Z134</f>
        <v>24906.6</v>
      </c>
      <c r="AT136" s="295">
        <f>'Test-LD'!AA134</f>
        <v>5.6882999999999999</v>
      </c>
      <c r="AU136" s="357">
        <f>'Test-LD'!AB134</f>
        <v>7</v>
      </c>
      <c r="AV136" s="357">
        <f>'Test-LD'!AC134</f>
        <v>5</v>
      </c>
      <c r="AW136" s="395">
        <f t="shared" ref="AW136:AW195" si="8">AS136/3600</f>
        <v>6.9184999999999999</v>
      </c>
      <c r="AX136" s="465">
        <f t="shared" ref="AX136:BA195" si="9">AS136/W136</f>
        <v>30.673152709359606</v>
      </c>
      <c r="AY136" s="293">
        <f t="shared" si="9"/>
        <v>2.9176754205990973</v>
      </c>
      <c r="AZ136" s="292">
        <f t="shared" si="9"/>
        <v>1</v>
      </c>
      <c r="BA136" s="344">
        <f t="shared" si="9"/>
        <v>1</v>
      </c>
      <c r="BB136" s="75"/>
      <c r="BC136" s="75"/>
      <c r="BD136" s="572" t="s">
        <v>39</v>
      </c>
      <c r="BE136" s="549">
        <f t="array" ref="BE136">bdRateExtend($G136:$G139,H136:H139,$AC136:$AC139,AD136:AD139)</f>
        <v>-0.21309525110568661</v>
      </c>
      <c r="BF136" s="551">
        <f t="array" ref="BF136">bdRateExtend($G136:$G141,H136:H141,$AC136:$AC141,AD136:AD141)</f>
        <v>-0.21840446024147941</v>
      </c>
      <c r="BG136" s="551">
        <f t="array" ref="BG136">bdRateExtend($G136:$G141,I136:I141,$AC136:$AC141,AE136:AE141)</f>
        <v>-0.16899490663088623</v>
      </c>
      <c r="BH136" s="551">
        <f t="array" ref="BH136">bdRateExtend($G136:$G141,J136:J141,$AC136:$AC141,AF136:AF141)</f>
        <v>-0.18716729616060435</v>
      </c>
      <c r="BI136" s="551">
        <f t="array" ref="BI136">bdRateExtend($G136:$G141,K136:K141,$AC136:$AC141,AG136:AG141)</f>
        <v>-0.21054271225363452</v>
      </c>
      <c r="BJ136" s="575">
        <f>(Summary!$C$94*BF136+Summary!$C$95*BG136+Summary!$C$96*BH136)/Summary!$C$97</f>
        <v>-0.21517859153382068</v>
      </c>
      <c r="BK136" s="551">
        <f t="array" ref="BK136">bdRateExtend($G136:$G139,L136:L139,$AC136:$AC139,AH136:AH139)</f>
        <v>-0.19131633205699028</v>
      </c>
      <c r="BL136" s="551">
        <f t="array" ref="BL136">bdRateExtend($G136:$G141,L136:L141,$AC136:$AC141,AH136:AH141)</f>
        <v>-0.19764760947673066</v>
      </c>
      <c r="BM136" s="551">
        <f t="array" ref="BM136">bdRateExtend($G136:$G139,M136:M139,$AC136:$AC139,AI136:AI139)</f>
        <v>-0.19523241920454237</v>
      </c>
      <c r="BN136" s="551">
        <f t="array" ref="BN136">bdRateExtend($G136:$G141,M136:M141,$AC136:$AC141,AI136:AI141)</f>
        <v>-0.1994761410513054</v>
      </c>
      <c r="BO136" s="548">
        <f t="array" ref="BO136">bdRateExtend($G136:$G139,N136:N139,$AC136:$AC139,AJ136:AJ139,"None", FALSE,1)</f>
        <v>-0.22749922112002297</v>
      </c>
      <c r="BP136" s="585">
        <f t="array" ref="BP136">bdRateExtend($G136:$G141,N136:N141,$AC136:$AC141,AJ136:AJ141,"None", FALSE,1)</f>
        <v>-0.2174167459339682</v>
      </c>
      <c r="BQ136" s="548">
        <f t="array" ref="BQ136">bdRateExtend($G136:$G139,O136:O139,$AC136:$AC139,AK136:AK139,"None", FALSE,1)</f>
        <v>-0.21488973156388569</v>
      </c>
      <c r="BR136" s="585">
        <f t="array" ref="BR136">bdRateExtend($G136:$G141,O136:O141,$AC136:$AC141,AK136:AK141,"None", FALSE,1)</f>
        <v>-0.2116862363876163</v>
      </c>
      <c r="BS136" s="551">
        <f t="array" ref="BS136">bdRateExtend($G136:$G139,P136:P139,$AC136:$AC139,AL136:AL139)</f>
        <v>-0.19242608837209751</v>
      </c>
      <c r="BT136" s="551">
        <f t="array" ref="BT136">bdRateExtend($G136:$G141,P136:P141,$AC136:$AC141,AL136:AL141)</f>
        <v>-0.20175760794899278</v>
      </c>
      <c r="BU136" s="551">
        <f t="array" ref="BU136">bdRateExtend($G136:$G139,Q136:Q139,$AC136:$AC139,AM136:AM139)</f>
        <v>-0.17420966062098597</v>
      </c>
      <c r="BV136" s="551">
        <f t="array" ref="BV136">bdRateExtend($G136:$G141,Q136:Q141,$AC136:$AC141,AM136:AM141)</f>
        <v>-0.17941140149835599</v>
      </c>
      <c r="BW136" s="551">
        <f t="array" ref="BW136">bdRateExtend($G136:$G139,R136:R139,$AC136:$AC139,AN136:AN139)</f>
        <v>-0.21614368883996615</v>
      </c>
      <c r="BX136" s="551">
        <f t="array" ref="BX136">bdRateExtend($G136:$G141,R136:R141,$AC136:$AC141,AN136:AN141)</f>
        <v>-0.22149479816978501</v>
      </c>
      <c r="BY136" s="551">
        <f t="array" ref="BY136">bdRateExtend($G136:$G141,S136:S141,$AC136:$AC141,AO136:AO141)</f>
        <v>-0.17131754077320704</v>
      </c>
      <c r="BZ136" s="555">
        <f t="array" ref="BZ136">bdRateExtend($G136:$G141,T136:T141,$AC136:$AC141,AP136:AP141)</f>
        <v>-0.18947240067441795</v>
      </c>
      <c r="CA136" s="555">
        <f t="array" ref="CA136">bdRateExtend($G136:$G141,U136:U141,$AC136:$AC141,AQ136:AQ141)</f>
        <v>-0.21610124317955293</v>
      </c>
      <c r="CB136" s="575">
        <f>(Summary!$C$108*BX136+Summary!$C$109*BY136+Summary!$C$110*BZ136)/Summary!$C$111</f>
        <v>-0.21820681197410721</v>
      </c>
      <c r="CC136" s="561">
        <f t="array" ref="CC136">bdCAMBIExtend($G136:$G139,V136:V139,$AC136:$AC139,AR136:AR139)</f>
        <v>-2.3054572000956355E-2</v>
      </c>
      <c r="CD136" s="561">
        <f t="array" ref="CD136">bdCAMBIExtend($G136:$G141,V136:V141,$AC136:$AC141,AR136:AR141)</f>
        <v>1.0461131611964323E-2</v>
      </c>
      <c r="CE136" s="547">
        <f t="array" ref="CE136">testVMAFRange($G136:$G139,N136:N139,$AC136:$AC139,AJ136:AJ139)</f>
        <v>0</v>
      </c>
      <c r="CF136" s="543">
        <f t="array" ref="CF136">testVMAFRange($G136:$G141,N136:N141,$AC136:$AC141,AJ136:AJ141)</f>
        <v>0</v>
      </c>
      <c r="CG136" s="547">
        <f t="array" ref="CG136">testVMAFRange($G136:$G139,O136:O139,$AC136:$AC139,AK136:AK139)</f>
        <v>0</v>
      </c>
      <c r="CH136" s="543">
        <f t="array" ref="CH136">testVMAFRange($G136:$G141,O136:O141,$AC136:$AC141,AK136:AK141)</f>
        <v>0</v>
      </c>
    </row>
    <row r="137" spans="1:86" ht="17" customHeight="1" x14ac:dyDescent="0.2">
      <c r="A137" s="538"/>
      <c r="B137" s="566"/>
      <c r="C137" s="485"/>
      <c r="D137" s="590"/>
      <c r="E137" s="558"/>
      <c r="F137" s="362">
        <v>135</v>
      </c>
      <c r="G137" s="420">
        <f>'Anchor-LD'!L135</f>
        <v>846.38250000000005</v>
      </c>
      <c r="H137" s="295">
        <f>'Anchor-LD'!M135</f>
        <v>43.621827000000003</v>
      </c>
      <c r="I137" s="295">
        <f>'Anchor-LD'!N135</f>
        <v>48.676338000000001</v>
      </c>
      <c r="J137" s="295">
        <f>'Anchor-LD'!O135</f>
        <v>48.755363000000003</v>
      </c>
      <c r="K137" s="295">
        <f>(Summary!$C$69*H137+Summary!$C$70*I137+Summary!$C$71*J137)/Summary!$C$72</f>
        <v>44.6406317</v>
      </c>
      <c r="L137" s="295">
        <f>'Anchor-LD'!P135</f>
        <v>21.829743000000001</v>
      </c>
      <c r="M137" s="295">
        <f>'Anchor-LD'!Q135</f>
        <v>22.266221000000002</v>
      </c>
      <c r="N137" s="295">
        <f>'Anchor-LD'!R135</f>
        <v>87.762694999999994</v>
      </c>
      <c r="O137" s="295">
        <f>'Anchor-LD'!S135</f>
        <v>85.743575000000007</v>
      </c>
      <c r="P137" s="295">
        <f>'Anchor-LD'!T135</f>
        <v>42.571528999999998</v>
      </c>
      <c r="Q137" s="295">
        <f>'Anchor-LD'!U135</f>
        <v>44.402351000000003</v>
      </c>
      <c r="R137" s="295">
        <f>'Anchor-LD'!V135</f>
        <v>43.568567999999999</v>
      </c>
      <c r="S137" s="295">
        <f>'Anchor-LD'!W135</f>
        <v>48.589429000000003</v>
      </c>
      <c r="T137" s="295">
        <f>'Anchor-LD'!X135</f>
        <v>48.636473000000002</v>
      </c>
      <c r="U137" s="295">
        <f>10*LOG10(1/((Summary!$C$80/10^(R137/10)+Summary!$C$81/10^(S137/10)+Summary!$C$82/10^(T137/10))/Summary!$C$83))</f>
        <v>44.697992103625246</v>
      </c>
      <c r="V137" s="295">
        <f>'Anchor-LD'!Y135</f>
        <v>0.20222200000000001</v>
      </c>
      <c r="W137" s="295">
        <f>'Anchor-LD'!Z135</f>
        <v>833</v>
      </c>
      <c r="X137" s="295">
        <f>'Anchor-LD'!AA135</f>
        <v>1.2995000000000001</v>
      </c>
      <c r="Y137" s="357">
        <f>'Anchor-LD'!AB135</f>
        <v>6</v>
      </c>
      <c r="Z137" s="357">
        <f>'Anchor-LD'!AC135</f>
        <v>5</v>
      </c>
      <c r="AA137" s="295">
        <f t="shared" si="7"/>
        <v>0.23138888888888889</v>
      </c>
      <c r="AB137" s="462"/>
      <c r="AC137" s="167">
        <f>'Test-LD'!L135</f>
        <v>770.90327300000001</v>
      </c>
      <c r="AD137" s="167">
        <f>'Test-LD'!M135</f>
        <v>44.042152999999999</v>
      </c>
      <c r="AE137" s="167">
        <f>'Test-LD'!N135</f>
        <v>49.108452</v>
      </c>
      <c r="AF137" s="167">
        <f>'Test-LD'!O135</f>
        <v>49.214565999999998</v>
      </c>
      <c r="AG137" s="167">
        <f>(Summary!$C$69*AD137+Summary!$C$70*AE137+Summary!$C$71*AF137)/Summary!$C$72</f>
        <v>45.066024200000001</v>
      </c>
      <c r="AH137" s="167">
        <f>'Test-LD'!P135</f>
        <v>22.328149</v>
      </c>
      <c r="AI137" s="167">
        <f>'Test-LD'!Q135</f>
        <v>22.693714</v>
      </c>
      <c r="AJ137" s="167">
        <f>'Test-LD'!R135</f>
        <v>89.384226999999996</v>
      </c>
      <c r="AK137" s="167">
        <f>'Test-LD'!S135</f>
        <v>87.222761000000006</v>
      </c>
      <c r="AL137" s="167">
        <f>'Test-LD'!T135</f>
        <v>43.180247000000001</v>
      </c>
      <c r="AM137" s="167">
        <f>'Test-LD'!U135</f>
        <v>44.725017000000001</v>
      </c>
      <c r="AN137" s="167">
        <f>'Test-LD'!V135</f>
        <v>44.001834000000002</v>
      </c>
      <c r="AO137" s="167">
        <f>'Test-LD'!W135</f>
        <v>49.035749000000003</v>
      </c>
      <c r="AP137" s="167">
        <f>'Test-LD'!X135</f>
        <v>49.107343</v>
      </c>
      <c r="AQ137" s="167">
        <f>10*LOG10(1/((Summary!$C$80/10^(AN137/10)+Summary!$C$81/10^(AO137/10)+Summary!$C$82/10^(AP137/10))/Summary!$C$83))</f>
        <v>45.134665920710518</v>
      </c>
      <c r="AR137" s="167">
        <f>'Test-LD'!Y135</f>
        <v>0.160635</v>
      </c>
      <c r="AS137" s="167">
        <f>'Test-LD'!Z135</f>
        <v>17134.599999999999</v>
      </c>
      <c r="AT137" s="295">
        <f>'Test-LD'!AA135</f>
        <v>4.5864000000000003</v>
      </c>
      <c r="AU137" s="357">
        <f>'Test-LD'!AB135</f>
        <v>6</v>
      </c>
      <c r="AV137" s="357">
        <f>'Test-LD'!AC135</f>
        <v>5</v>
      </c>
      <c r="AW137" s="395">
        <f t="shared" si="8"/>
        <v>4.759611111111111</v>
      </c>
      <c r="AX137" s="465">
        <f t="shared" si="9"/>
        <v>20.569747899159662</v>
      </c>
      <c r="AY137" s="298">
        <f t="shared" si="9"/>
        <v>3.5293574451712195</v>
      </c>
      <c r="AZ137" s="297">
        <f t="shared" si="9"/>
        <v>1</v>
      </c>
      <c r="BA137" s="345">
        <f t="shared" si="9"/>
        <v>1</v>
      </c>
      <c r="BB137" s="75"/>
      <c r="BC137" s="75"/>
      <c r="BD137" s="565"/>
      <c r="BE137" s="550"/>
      <c r="BF137" s="552"/>
      <c r="BG137" s="552"/>
      <c r="BH137" s="552"/>
      <c r="BI137" s="552"/>
      <c r="BJ137" s="552"/>
      <c r="BK137" s="553"/>
      <c r="BL137" s="552"/>
      <c r="BM137" s="553"/>
      <c r="BN137" s="552"/>
      <c r="BO137" s="546"/>
      <c r="BP137" s="541"/>
      <c r="BQ137" s="546"/>
      <c r="BR137" s="541"/>
      <c r="BS137" s="553"/>
      <c r="BT137" s="552"/>
      <c r="BU137" s="553"/>
      <c r="BV137" s="552"/>
      <c r="BW137" s="553"/>
      <c r="BX137" s="552"/>
      <c r="BY137" s="552"/>
      <c r="BZ137" s="541"/>
      <c r="CA137" s="541"/>
      <c r="CB137" s="552"/>
      <c r="CC137" s="553"/>
      <c r="CD137" s="552"/>
      <c r="CE137" s="546"/>
      <c r="CF137" s="541"/>
      <c r="CG137" s="546"/>
      <c r="CH137" s="541"/>
    </row>
    <row r="138" spans="1:86" ht="17" customHeight="1" x14ac:dyDescent="0.2">
      <c r="A138" s="538"/>
      <c r="B138" s="566"/>
      <c r="C138" s="485"/>
      <c r="D138" s="590"/>
      <c r="E138" s="558"/>
      <c r="F138" s="362">
        <v>160</v>
      </c>
      <c r="G138" s="420">
        <f>'Anchor-LD'!L136</f>
        <v>406.9178</v>
      </c>
      <c r="H138" s="295">
        <f>'Anchor-LD'!M136</f>
        <v>40.947270000000003</v>
      </c>
      <c r="I138" s="295">
        <f>'Anchor-LD'!N136</f>
        <v>45.795054999999998</v>
      </c>
      <c r="J138" s="295">
        <f>'Anchor-LD'!O136</f>
        <v>45.638188999999997</v>
      </c>
      <c r="K138" s="295">
        <f>(Summary!$C$69*H138+Summary!$C$70*I138+Summary!$C$71*J138)/Summary!$C$72</f>
        <v>41.901140400000003</v>
      </c>
      <c r="L138" s="295">
        <f>'Anchor-LD'!P136</f>
        <v>18.429607000000001</v>
      </c>
      <c r="M138" s="295">
        <f>'Anchor-LD'!Q136</f>
        <v>19.289498999999999</v>
      </c>
      <c r="N138" s="295">
        <f>'Anchor-LD'!R136</f>
        <v>76.978200999999999</v>
      </c>
      <c r="O138" s="295">
        <f>'Anchor-LD'!S136</f>
        <v>74.763964000000001</v>
      </c>
      <c r="P138" s="295">
        <f>'Anchor-LD'!T136</f>
        <v>38.419922999999997</v>
      </c>
      <c r="Q138" s="295">
        <f>'Anchor-LD'!U136</f>
        <v>41.691727</v>
      </c>
      <c r="R138" s="295">
        <f>'Anchor-LD'!V136</f>
        <v>40.861567000000001</v>
      </c>
      <c r="S138" s="295">
        <f>'Anchor-LD'!W136</f>
        <v>45.722217000000001</v>
      </c>
      <c r="T138" s="295">
        <f>'Anchor-LD'!X136</f>
        <v>45.524524999999997</v>
      </c>
      <c r="U138" s="295">
        <f>10*LOG10(1/((Summary!$C$80/10^(R138/10)+Summary!$C$81/10^(S138/10)+Summary!$C$82/10^(T138/10))/Summary!$C$83))</f>
        <v>41.9515053686318</v>
      </c>
      <c r="V138" s="295">
        <f>'Anchor-LD'!Y136</f>
        <v>0.22012899999999999</v>
      </c>
      <c r="W138" s="295">
        <f>'Anchor-LD'!Z136</f>
        <v>575.9</v>
      </c>
      <c r="X138" s="295">
        <f>'Anchor-LD'!AA136</f>
        <v>0.7389</v>
      </c>
      <c r="Y138" s="357">
        <f>'Anchor-LD'!AB136</f>
        <v>5</v>
      </c>
      <c r="Z138" s="357">
        <f>'Anchor-LD'!AC136</f>
        <v>5</v>
      </c>
      <c r="AA138" s="295">
        <f t="shared" si="7"/>
        <v>0.15997222222222221</v>
      </c>
      <c r="AB138" s="462"/>
      <c r="AC138" s="167">
        <f>'Test-LD'!L136</f>
        <v>368.48872699999998</v>
      </c>
      <c r="AD138" s="167">
        <f>'Test-LD'!M136</f>
        <v>41.495333000000002</v>
      </c>
      <c r="AE138" s="167">
        <f>'Test-LD'!N136</f>
        <v>46.110266000000003</v>
      </c>
      <c r="AF138" s="167">
        <f>'Test-LD'!O136</f>
        <v>46.049697000000002</v>
      </c>
      <c r="AG138" s="167">
        <f>(Summary!$C$69*AD138+Summary!$C$70*AE138+Summary!$C$71*AF138)/Summary!$C$72</f>
        <v>42.412262699999999</v>
      </c>
      <c r="AH138" s="167">
        <f>'Test-LD'!P136</f>
        <v>18.931837000000002</v>
      </c>
      <c r="AI138" s="167">
        <f>'Test-LD'!Q136</f>
        <v>19.771685000000002</v>
      </c>
      <c r="AJ138" s="167">
        <f>'Test-LD'!R136</f>
        <v>79.770822999999993</v>
      </c>
      <c r="AK138" s="167">
        <f>'Test-LD'!S136</f>
        <v>77.326738000000006</v>
      </c>
      <c r="AL138" s="167">
        <f>'Test-LD'!T136</f>
        <v>39.044651999999999</v>
      </c>
      <c r="AM138" s="167">
        <f>'Test-LD'!U136</f>
        <v>42.024070999999999</v>
      </c>
      <c r="AN138" s="167">
        <f>'Test-LD'!V136</f>
        <v>41.430219999999998</v>
      </c>
      <c r="AO138" s="167">
        <f>'Test-LD'!W136</f>
        <v>46.047443000000001</v>
      </c>
      <c r="AP138" s="167">
        <f>'Test-LD'!X136</f>
        <v>45.948883000000002</v>
      </c>
      <c r="AQ138" s="167">
        <f>10*LOG10(1/((Summary!$C$80/10^(AN138/10)+Summary!$C$81/10^(AO138/10)+Summary!$C$82/10^(AP138/10))/Summary!$C$83))</f>
        <v>42.491995610920185</v>
      </c>
      <c r="AR138" s="167">
        <f>'Test-LD'!Y136</f>
        <v>0.215197</v>
      </c>
      <c r="AS138" s="167">
        <f>'Test-LD'!Z136</f>
        <v>11395.2</v>
      </c>
      <c r="AT138" s="295">
        <f>'Test-LD'!AA136</f>
        <v>2.9941</v>
      </c>
      <c r="AU138" s="357">
        <f>'Test-LD'!AB136</f>
        <v>5</v>
      </c>
      <c r="AV138" s="357">
        <f>'Test-LD'!AC136</f>
        <v>5</v>
      </c>
      <c r="AW138" s="395">
        <f t="shared" si="8"/>
        <v>3.1653333333333333</v>
      </c>
      <c r="AX138" s="465">
        <f t="shared" si="9"/>
        <v>19.786768536204203</v>
      </c>
      <c r="AY138" s="298">
        <f t="shared" si="9"/>
        <v>4.0521044796318852</v>
      </c>
      <c r="AZ138" s="297">
        <f t="shared" si="9"/>
        <v>1</v>
      </c>
      <c r="BA138" s="345">
        <f t="shared" si="9"/>
        <v>1</v>
      </c>
      <c r="BB138" s="75"/>
      <c r="BC138" s="75"/>
      <c r="BD138" s="573" t="s">
        <v>147</v>
      </c>
      <c r="BE138" s="549">
        <f t="array" ref="BE138">bdRateExtend($G137:$G140,H137:H140,$AC137:$AC140,AD137:AD140)</f>
        <v>-0.21114036910968847</v>
      </c>
      <c r="BF138" s="552"/>
      <c r="BG138" s="552"/>
      <c r="BH138" s="552"/>
      <c r="BI138" s="552"/>
      <c r="BJ138" s="552"/>
      <c r="BK138" s="551">
        <f t="array" ref="BK138">bdRateExtend($G137:$G140,L137:L140,$AC137:$AC140,AH137:AH140)</f>
        <v>-0.18785253540182978</v>
      </c>
      <c r="BL138" s="552"/>
      <c r="BM138" s="551">
        <f t="array" ref="BM138">bdRateExtend($G137:$G140,M137:M140,$AC137:$AC140,AI137:AI140)</f>
        <v>-0.19138320131442432</v>
      </c>
      <c r="BN138" s="552"/>
      <c r="BO138" s="545">
        <f t="array" ref="BO138">bdRateExtend($G137:$G140,N137:N140,$AC137:$AC140,AJ137:AJ140,"None", FALSE,1)</f>
        <v>-0.217075914102001</v>
      </c>
      <c r="BP138" s="541"/>
      <c r="BQ138" s="545">
        <f t="array" ref="BQ138">bdRateExtend($G137:$G140,O137:O140,$AC137:$AC140,AK137:AK140,"None", FALSE,1)</f>
        <v>-0.20930073520048964</v>
      </c>
      <c r="BR138" s="541"/>
      <c r="BS138" s="551">
        <f t="array" ref="BS138">bdRateExtend($G137:$G140,P137:P140,$AC137:$AC140,AL137:AL140)</f>
        <v>-0.19380613406290981</v>
      </c>
      <c r="BT138" s="552"/>
      <c r="BU138" s="551">
        <f t="array" ref="BU138">bdRateExtend($G137:$G140,Q137:Q140,$AC137:$AC140,AM137:AM140)</f>
        <v>-0.16693591690154652</v>
      </c>
      <c r="BV138" s="552"/>
      <c r="BW138" s="551">
        <f t="array" ref="BW138">bdRateExtend($G137:$G140,R137:R140,$AC137:$AC140,AN137:AN140)</f>
        <v>-0.21413240615824569</v>
      </c>
      <c r="BX138" s="552"/>
      <c r="BY138" s="552"/>
      <c r="BZ138" s="541"/>
      <c r="CA138" s="541"/>
      <c r="CB138" s="552"/>
      <c r="CC138" s="561">
        <f t="array" ref="CC138">bdCAMBIExtend($G137:$G140,V137:V140,$AC137:$AC140,AR137:AR140)</f>
        <v>7.6832549986529291E-3</v>
      </c>
      <c r="CD138" s="552"/>
      <c r="CE138" s="554">
        <f t="array" ref="CE138">testVMAFRange($G137:$G140,N137:N140,$AC137:$AC140,AJ137:AJ140)</f>
        <v>0</v>
      </c>
      <c r="CF138" s="541"/>
      <c r="CG138" s="554">
        <f t="array" ref="CG138">testVMAFRange($G137:$G140,O137:O140,$AC137:$AC140,AK137:AK140)</f>
        <v>0</v>
      </c>
      <c r="CH138" s="541"/>
    </row>
    <row r="139" spans="1:86" ht="17" customHeight="1" x14ac:dyDescent="0.2">
      <c r="A139" s="538"/>
      <c r="B139" s="566"/>
      <c r="C139" s="485"/>
      <c r="D139" s="590"/>
      <c r="E139" s="558"/>
      <c r="F139" s="362">
        <v>185</v>
      </c>
      <c r="G139" s="420">
        <f>'Anchor-LD'!L137</f>
        <v>199.8895</v>
      </c>
      <c r="H139" s="295">
        <f>'Anchor-LD'!M137</f>
        <v>37.846600000000002</v>
      </c>
      <c r="I139" s="295">
        <f>'Anchor-LD'!N137</f>
        <v>42.879091000000003</v>
      </c>
      <c r="J139" s="295">
        <f>'Anchor-LD'!O137</f>
        <v>42.520349000000003</v>
      </c>
      <c r="K139" s="295">
        <f>(Summary!$C$69*H139+Summary!$C$70*I139+Summary!$C$71*J139)/Summary!$C$72</f>
        <v>38.817224000000003</v>
      </c>
      <c r="L139" s="295">
        <f>'Anchor-LD'!P137</f>
        <v>15.068832</v>
      </c>
      <c r="M139" s="295">
        <f>'Anchor-LD'!Q137</f>
        <v>16.106749000000001</v>
      </c>
      <c r="N139" s="295">
        <f>'Anchor-LD'!R137</f>
        <v>60.765296999999997</v>
      </c>
      <c r="O139" s="295">
        <f>'Anchor-LD'!S137</f>
        <v>58.505178000000001</v>
      </c>
      <c r="P139" s="295">
        <f>'Anchor-LD'!T137</f>
        <v>34.436965000000001</v>
      </c>
      <c r="Q139" s="295">
        <f>'Anchor-LD'!U137</f>
        <v>38.746986</v>
      </c>
      <c r="R139" s="295">
        <f>'Anchor-LD'!V137</f>
        <v>37.742565999999997</v>
      </c>
      <c r="S139" s="295">
        <f>'Anchor-LD'!W137</f>
        <v>42.831010999999997</v>
      </c>
      <c r="T139" s="295">
        <f>'Anchor-LD'!X137</f>
        <v>42.438245999999999</v>
      </c>
      <c r="U139" s="295">
        <f>10*LOG10(1/((Summary!$C$80/10^(R139/10)+Summary!$C$81/10^(S139/10)+Summary!$C$82/10^(T139/10))/Summary!$C$83))</f>
        <v>38.850451064370233</v>
      </c>
      <c r="V139" s="295">
        <f>'Anchor-LD'!Y137</f>
        <v>0.26962399999999997</v>
      </c>
      <c r="W139" s="295">
        <f>'Anchor-LD'!Z137</f>
        <v>322.60000000000002</v>
      </c>
      <c r="X139" s="295">
        <f>'Anchor-LD'!AA137</f>
        <v>0.69299999999999995</v>
      </c>
      <c r="Y139" s="357">
        <f>'Anchor-LD'!AB137</f>
        <v>5</v>
      </c>
      <c r="Z139" s="357">
        <f>'Anchor-LD'!AC137</f>
        <v>5</v>
      </c>
      <c r="AA139" s="295">
        <f t="shared" si="7"/>
        <v>8.9611111111111114E-2</v>
      </c>
      <c r="AB139" s="462"/>
      <c r="AC139" s="167">
        <f>'Test-LD'!L137</f>
        <v>180.39272700000001</v>
      </c>
      <c r="AD139" s="167">
        <f>'Test-LD'!M137</f>
        <v>38.450944</v>
      </c>
      <c r="AE139" s="167">
        <f>'Test-LD'!N137</f>
        <v>43.139620999999998</v>
      </c>
      <c r="AF139" s="167">
        <f>'Test-LD'!O137</f>
        <v>42.901193999999997</v>
      </c>
      <c r="AG139" s="167">
        <f>(Summary!$C$69*AD139+Summary!$C$70*AE139+Summary!$C$71*AF139)/Summary!$C$72</f>
        <v>39.364836699999998</v>
      </c>
      <c r="AH139" s="167">
        <f>'Test-LD'!P137</f>
        <v>15.550507</v>
      </c>
      <c r="AI139" s="167">
        <f>'Test-LD'!Q137</f>
        <v>16.597048000000001</v>
      </c>
      <c r="AJ139" s="167">
        <f>'Test-LD'!R137</f>
        <v>64.317594999999997</v>
      </c>
      <c r="AK139" s="167">
        <f>'Test-LD'!S137</f>
        <v>61.818741000000003</v>
      </c>
      <c r="AL139" s="167">
        <f>'Test-LD'!T137</f>
        <v>35.073023999999997</v>
      </c>
      <c r="AM139" s="167">
        <f>'Test-LD'!U137</f>
        <v>39.060144999999999</v>
      </c>
      <c r="AN139" s="167">
        <f>'Test-LD'!V137</f>
        <v>38.366374</v>
      </c>
      <c r="AO139" s="167">
        <f>'Test-LD'!W137</f>
        <v>43.100884999999998</v>
      </c>
      <c r="AP139" s="167">
        <f>'Test-LD'!X137</f>
        <v>42.827990999999997</v>
      </c>
      <c r="AQ139" s="167">
        <f>10*LOG10(1/((Summary!$C$80/10^(AN139/10)+Summary!$C$81/10^(AO139/10)+Summary!$C$82/10^(AP139/10))/Summary!$C$83))</f>
        <v>39.43233967729293</v>
      </c>
      <c r="AR139" s="167">
        <f>'Test-LD'!Y137</f>
        <v>0.30543500000000001</v>
      </c>
      <c r="AS139" s="167">
        <f>'Test-LD'!Z137</f>
        <v>6980.7</v>
      </c>
      <c r="AT139" s="295">
        <f>'Test-LD'!AA137</f>
        <v>2.5413999999999999</v>
      </c>
      <c r="AU139" s="357">
        <f>'Test-LD'!AB137</f>
        <v>5</v>
      </c>
      <c r="AV139" s="357">
        <f>'Test-LD'!AC137</f>
        <v>5</v>
      </c>
      <c r="AW139" s="395">
        <f t="shared" si="8"/>
        <v>1.9390833333333333</v>
      </c>
      <c r="AX139" s="465">
        <f t="shared" si="9"/>
        <v>21.638871667699934</v>
      </c>
      <c r="AY139" s="298">
        <f t="shared" si="9"/>
        <v>3.6672438672438674</v>
      </c>
      <c r="AZ139" s="297">
        <f t="shared" si="9"/>
        <v>1</v>
      </c>
      <c r="BA139" s="345">
        <f t="shared" si="9"/>
        <v>1</v>
      </c>
      <c r="BB139" s="75"/>
      <c r="BC139" s="75"/>
      <c r="BD139" s="565"/>
      <c r="BE139" s="550"/>
      <c r="BF139" s="552"/>
      <c r="BG139" s="552"/>
      <c r="BH139" s="552"/>
      <c r="BI139" s="552"/>
      <c r="BJ139" s="552"/>
      <c r="BK139" s="553"/>
      <c r="BL139" s="552"/>
      <c r="BM139" s="553"/>
      <c r="BN139" s="552"/>
      <c r="BO139" s="546"/>
      <c r="BP139" s="541"/>
      <c r="BQ139" s="546"/>
      <c r="BR139" s="541"/>
      <c r="BS139" s="553"/>
      <c r="BT139" s="552"/>
      <c r="BU139" s="553"/>
      <c r="BV139" s="552"/>
      <c r="BW139" s="553"/>
      <c r="BX139" s="552"/>
      <c r="BY139" s="552"/>
      <c r="BZ139" s="541"/>
      <c r="CA139" s="541"/>
      <c r="CB139" s="552"/>
      <c r="CC139" s="553"/>
      <c r="CD139" s="552"/>
      <c r="CE139" s="546"/>
      <c r="CF139" s="541"/>
      <c r="CG139" s="546"/>
      <c r="CH139" s="541"/>
    </row>
    <row r="140" spans="1:86" ht="17" customHeight="1" thickBot="1" x14ac:dyDescent="0.25">
      <c r="A140" s="538"/>
      <c r="B140" s="566"/>
      <c r="C140" s="485"/>
      <c r="D140" s="590"/>
      <c r="E140" s="558"/>
      <c r="F140" s="362">
        <v>210</v>
      </c>
      <c r="G140" s="420">
        <f>'Anchor-LD'!L138</f>
        <v>90.816000000000003</v>
      </c>
      <c r="H140" s="295">
        <f>'Anchor-LD'!M138</f>
        <v>34.412236</v>
      </c>
      <c r="I140" s="295">
        <f>'Anchor-LD'!N138</f>
        <v>40.056469</v>
      </c>
      <c r="J140" s="295">
        <f>'Anchor-LD'!O138</f>
        <v>39.352322000000001</v>
      </c>
      <c r="K140" s="295">
        <f>(Summary!$C$69*H140+Summary!$C$70*I140+Summary!$C$71*J140)/Summary!$C$72</f>
        <v>35.470667900000002</v>
      </c>
      <c r="L140" s="295">
        <f>'Anchor-LD'!P138</f>
        <v>11.764984</v>
      </c>
      <c r="M140" s="295">
        <f>'Anchor-LD'!Q138</f>
        <v>12.789355</v>
      </c>
      <c r="N140" s="295">
        <f>'Anchor-LD'!R138</f>
        <v>38.282477</v>
      </c>
      <c r="O140" s="295">
        <f>'Anchor-LD'!S138</f>
        <v>36.562033999999997</v>
      </c>
      <c r="P140" s="295">
        <f>'Anchor-LD'!T138</f>
        <v>30.518018000000001</v>
      </c>
      <c r="Q140" s="295">
        <f>'Anchor-LD'!U138</f>
        <v>35.537112999999998</v>
      </c>
      <c r="R140" s="295">
        <f>'Anchor-LD'!V138</f>
        <v>34.305653</v>
      </c>
      <c r="S140" s="295">
        <f>'Anchor-LD'!W138</f>
        <v>40.035733</v>
      </c>
      <c r="T140" s="295">
        <f>'Anchor-LD'!X138</f>
        <v>39.305512</v>
      </c>
      <c r="U140" s="295">
        <f>10*LOG10(1/((Summary!$C$80/10^(R140/10)+Summary!$C$81/10^(S140/10)+Summary!$C$82/10^(T140/10))/Summary!$C$83))</f>
        <v>35.475161168362781</v>
      </c>
      <c r="V140" s="295">
        <f>'Anchor-LD'!Y138</f>
        <v>0.43189100000000002</v>
      </c>
      <c r="W140" s="295">
        <f>'Anchor-LD'!Z138</f>
        <v>281.3</v>
      </c>
      <c r="X140" s="295">
        <f>'Anchor-LD'!AA138</f>
        <v>0.55120000000000002</v>
      </c>
      <c r="Y140" s="357">
        <f>'Anchor-LD'!AB138</f>
        <v>5</v>
      </c>
      <c r="Z140" s="357">
        <f>'Anchor-LD'!AC138</f>
        <v>5</v>
      </c>
      <c r="AA140" s="295">
        <f t="shared" si="7"/>
        <v>7.8138888888888897E-2</v>
      </c>
      <c r="AB140" s="462"/>
      <c r="AC140" s="167">
        <f>'Test-LD'!L138</f>
        <v>84.113455000000002</v>
      </c>
      <c r="AD140" s="167">
        <f>'Test-LD'!M138</f>
        <v>35.097892000000002</v>
      </c>
      <c r="AE140" s="167">
        <f>'Test-LD'!N138</f>
        <v>40.275753999999999</v>
      </c>
      <c r="AF140" s="167">
        <f>'Test-LD'!O138</f>
        <v>39.855319000000001</v>
      </c>
      <c r="AG140" s="167">
        <f>(Summary!$C$69*AD140+Summary!$C$70*AE140+Summary!$C$71*AF140)/Summary!$C$72</f>
        <v>36.091420900000003</v>
      </c>
      <c r="AH140" s="167">
        <f>'Test-LD'!P138</f>
        <v>12.322863</v>
      </c>
      <c r="AI140" s="167">
        <f>'Test-LD'!Q138</f>
        <v>13.347018</v>
      </c>
      <c r="AJ140" s="167">
        <f>'Test-LD'!R138</f>
        <v>42.899034</v>
      </c>
      <c r="AK140" s="167">
        <f>'Test-LD'!S138</f>
        <v>40.943340999999997</v>
      </c>
      <c r="AL140" s="167">
        <f>'Test-LD'!T138</f>
        <v>31.233231</v>
      </c>
      <c r="AM140" s="167">
        <f>'Test-LD'!U138</f>
        <v>35.993684999999999</v>
      </c>
      <c r="AN140" s="167">
        <f>'Test-LD'!V138</f>
        <v>35.008353</v>
      </c>
      <c r="AO140" s="167">
        <f>'Test-LD'!W138</f>
        <v>40.257036999999997</v>
      </c>
      <c r="AP140" s="167">
        <f>'Test-LD'!X138</f>
        <v>39.810690000000001</v>
      </c>
      <c r="AQ140" s="167">
        <f>10*LOG10(1/((Summary!$C$80/10^(AN140/10)+Summary!$C$81/10^(AO140/10)+Summary!$C$82/10^(AP140/10))/Summary!$C$83))</f>
        <v>36.134447956766003</v>
      </c>
      <c r="AR140" s="167">
        <f>'Test-LD'!Y138</f>
        <v>0.52773700000000001</v>
      </c>
      <c r="AS140" s="167">
        <f>'Test-LD'!Z138</f>
        <v>3964.6</v>
      </c>
      <c r="AT140" s="295">
        <f>'Test-LD'!AA138</f>
        <v>1.9221999999999999</v>
      </c>
      <c r="AU140" s="357">
        <f>'Test-LD'!AB138</f>
        <v>5</v>
      </c>
      <c r="AV140" s="357">
        <f>'Test-LD'!AC138</f>
        <v>5</v>
      </c>
      <c r="AW140" s="395">
        <f t="shared" si="8"/>
        <v>1.1012777777777778</v>
      </c>
      <c r="AX140" s="465">
        <f t="shared" si="9"/>
        <v>14.093849982225381</v>
      </c>
      <c r="AY140" s="298">
        <f t="shared" si="9"/>
        <v>3.4873004354136428</v>
      </c>
      <c r="AZ140" s="297">
        <f t="shared" si="9"/>
        <v>1</v>
      </c>
      <c r="BA140" s="345">
        <f t="shared" si="9"/>
        <v>1</v>
      </c>
      <c r="BB140" s="75"/>
      <c r="BC140" s="75"/>
      <c r="BD140" s="574" t="s">
        <v>46</v>
      </c>
      <c r="BE140" s="549">
        <f t="array" ref="BE140">bdRateExtend($G138:$G141,H138:H141,$AC138:$AC141,AD138:AD141)</f>
        <v>-0.22085159011020394</v>
      </c>
      <c r="BF140" s="552"/>
      <c r="BG140" s="552"/>
      <c r="BH140" s="552"/>
      <c r="BI140" s="552"/>
      <c r="BJ140" s="552"/>
      <c r="BK140" s="551">
        <f t="array" ref="BK140">bdRateExtend($G138:$G141,L138:L141,$AC138:$AC141,AH138:AH141)</f>
        <v>-0.20053111718203165</v>
      </c>
      <c r="BL140" s="552"/>
      <c r="BM140" s="551">
        <f t="array" ref="BM140">bdRateExtend($G138:$G141,M138:M141,$AC138:$AC141,AI138:AI141)</f>
        <v>-0.20077168412148383</v>
      </c>
      <c r="BN140" s="552"/>
      <c r="BO140" s="545">
        <f t="array" ref="BO140">bdRateExtend($G138:$G141,N138:N141,$AC138:$AC141,AJ138:AJ141,"None", FALSE,1)</f>
        <v>-0.21373181902650185</v>
      </c>
      <c r="BP140" s="541"/>
      <c r="BQ140" s="545">
        <f t="array" ref="BQ140">bdRateExtend($G138:$G141,O138:O141,$AC138:$AC141,AK138:AK141,"None", FALSE,1)</f>
        <v>-0.21048471499191213</v>
      </c>
      <c r="BR140" s="541"/>
      <c r="BS140" s="551">
        <f t="array" ref="BS140">bdRateExtend($G138:$G141,P138:P141,$AC138:$AC141,AL138:AL141)</f>
        <v>-0.20909745068795305</v>
      </c>
      <c r="BT140" s="552"/>
      <c r="BU140" s="551">
        <f t="array" ref="BU140">bdRateExtend($G138:$G141,Q138:Q141,$AC138:$AC141,AM138:AM141)</f>
        <v>-0.17931582110395627</v>
      </c>
      <c r="BV140" s="552"/>
      <c r="BW140" s="551">
        <f t="array" ref="BW140">bdRateExtend($G138:$G141,R138:R141,$AC138:$AC141,AN138:AN141)</f>
        <v>-0.22401488567396333</v>
      </c>
      <c r="BX140" s="552"/>
      <c r="BY140" s="552"/>
      <c r="BZ140" s="541"/>
      <c r="CA140" s="541"/>
      <c r="CB140" s="552"/>
      <c r="CC140" s="561">
        <f t="array" ref="CC140">bdCAMBIExtend($G138:$G141,V138:V141,$AC138:$AC141,AR138:AR141)</f>
        <v>4.3088468605773853E-2</v>
      </c>
      <c r="CD140" s="552"/>
      <c r="CE140" s="554">
        <f t="array" ref="CE140">testVMAFRange($G138:$G141,N138:N141,$AC138:$AC141,AJ138:AJ141)</f>
        <v>0</v>
      </c>
      <c r="CF140" s="541"/>
      <c r="CG140" s="554">
        <f t="array" ref="CG140">testVMAFRange($G138:$G141,O138:O141,$AC138:$AC141,AK138:AK141)</f>
        <v>0</v>
      </c>
      <c r="CH140" s="541"/>
    </row>
    <row r="141" spans="1:86" ht="17" customHeight="1" thickBot="1" x14ac:dyDescent="0.25">
      <c r="A141" s="538"/>
      <c r="B141" s="596"/>
      <c r="C141" s="486"/>
      <c r="D141" s="591"/>
      <c r="E141" s="559"/>
      <c r="F141" s="363">
        <v>235</v>
      </c>
      <c r="G141" s="420">
        <f>'Anchor-LD'!L139</f>
        <v>42.181800000000003</v>
      </c>
      <c r="H141" s="295">
        <f>'Anchor-LD'!M139</f>
        <v>31.289325000000002</v>
      </c>
      <c r="I141" s="295">
        <f>'Anchor-LD'!N139</f>
        <v>37.518785999999999</v>
      </c>
      <c r="J141" s="295">
        <f>'Anchor-LD'!O139</f>
        <v>36.686374999999998</v>
      </c>
      <c r="K141" s="295">
        <f>(Summary!$C$69*H141+Summary!$C$70*I141+Summary!$C$71*J141)/Summary!$C$72</f>
        <v>32.451976100000003</v>
      </c>
      <c r="L141" s="295">
        <f>'Anchor-LD'!P139</f>
        <v>9.0576229999999995</v>
      </c>
      <c r="M141" s="295">
        <f>'Anchor-LD'!Q139</f>
        <v>9.9659879999999994</v>
      </c>
      <c r="N141" s="295">
        <f>'Anchor-LD'!R139</f>
        <v>16.537534000000001</v>
      </c>
      <c r="O141" s="295">
        <f>'Anchor-LD'!S139</f>
        <v>15.602259999999999</v>
      </c>
      <c r="P141" s="295">
        <f>'Anchor-LD'!T139</f>
        <v>27.192291000000001</v>
      </c>
      <c r="Q141" s="295">
        <f>'Anchor-LD'!U139</f>
        <v>32.561478999999999</v>
      </c>
      <c r="R141" s="295">
        <f>'Anchor-LD'!V139</f>
        <v>31.196027000000001</v>
      </c>
      <c r="S141" s="295">
        <f>'Anchor-LD'!W139</f>
        <v>37.511674999999997</v>
      </c>
      <c r="T141" s="295">
        <f>'Anchor-LD'!X139</f>
        <v>36.664788999999999</v>
      </c>
      <c r="U141" s="295">
        <f>10*LOG10(1/((Summary!$C$80/10^(R141/10)+Summary!$C$81/10^(S141/10)+Summary!$C$82/10^(T141/10))/Summary!$C$83))</f>
        <v>32.428603491107197</v>
      </c>
      <c r="V141" s="295">
        <f>'Anchor-LD'!Y139</f>
        <v>0.450909</v>
      </c>
      <c r="W141" s="295">
        <f>'Anchor-LD'!Z139</f>
        <v>169.3</v>
      </c>
      <c r="X141" s="295">
        <f>'Anchor-LD'!AA139</f>
        <v>0.50790000000000002</v>
      </c>
      <c r="Y141" s="357">
        <f>'Anchor-LD'!AB139</f>
        <v>4</v>
      </c>
      <c r="Z141" s="357">
        <f>'Anchor-LD'!AC139</f>
        <v>5</v>
      </c>
      <c r="AA141" s="295">
        <f t="shared" si="7"/>
        <v>4.7027777777777779E-2</v>
      </c>
      <c r="AB141" s="462"/>
      <c r="AC141" s="167">
        <f>'Test-LD'!L139</f>
        <v>35.165090999999997</v>
      </c>
      <c r="AD141" s="167">
        <f>'Test-LD'!M139</f>
        <v>31.854063</v>
      </c>
      <c r="AE141" s="167">
        <f>'Test-LD'!N139</f>
        <v>37.692703000000002</v>
      </c>
      <c r="AF141" s="167">
        <f>'Test-LD'!O139</f>
        <v>36.788176999999997</v>
      </c>
      <c r="AG141" s="167">
        <f>(Summary!$C$69*AD141+Summary!$C$70*AE141+Summary!$C$71*AF141)/Summary!$C$72</f>
        <v>32.931338400000001</v>
      </c>
      <c r="AH141" s="167">
        <f>'Test-LD'!P139</f>
        <v>9.472982</v>
      </c>
      <c r="AI141" s="167">
        <f>'Test-LD'!Q139</f>
        <v>10.353928</v>
      </c>
      <c r="AJ141" s="167">
        <f>'Test-LD'!R139</f>
        <v>18.293130000000001</v>
      </c>
      <c r="AK141" s="167">
        <f>'Test-LD'!S139</f>
        <v>17.475664999999999</v>
      </c>
      <c r="AL141" s="167">
        <f>'Test-LD'!T139</f>
        <v>27.753247000000002</v>
      </c>
      <c r="AM141" s="167">
        <f>'Test-LD'!U139</f>
        <v>32.960071999999997</v>
      </c>
      <c r="AN141" s="167">
        <f>'Test-LD'!V139</f>
        <v>31.775503</v>
      </c>
      <c r="AO141" s="167">
        <f>'Test-LD'!W139</f>
        <v>37.686808999999997</v>
      </c>
      <c r="AP141" s="167">
        <f>'Test-LD'!X139</f>
        <v>36.772007000000002</v>
      </c>
      <c r="AQ141" s="167">
        <f>10*LOG10(1/((Summary!$C$80/10^(AN141/10)+Summary!$C$81/10^(AO141/10)+Summary!$C$82/10^(AP141/10))/Summary!$C$83))</f>
        <v>32.955142410065704</v>
      </c>
      <c r="AR141" s="167">
        <f>'Test-LD'!Y139</f>
        <v>0.50019400000000003</v>
      </c>
      <c r="AS141" s="167">
        <f>'Test-LD'!Z139</f>
        <v>2873.5</v>
      </c>
      <c r="AT141" s="295">
        <f>'Test-LD'!AA139</f>
        <v>2.1798999999999999</v>
      </c>
      <c r="AU141" s="357">
        <f>'Test-LD'!AB139</f>
        <v>4</v>
      </c>
      <c r="AV141" s="357">
        <f>'Test-LD'!AC139</f>
        <v>5</v>
      </c>
      <c r="AW141" s="395">
        <f t="shared" si="8"/>
        <v>0.79819444444444443</v>
      </c>
      <c r="AX141" s="466">
        <f t="shared" si="9"/>
        <v>16.972829297105729</v>
      </c>
      <c r="AY141" s="303">
        <f t="shared" si="9"/>
        <v>4.2919866115377037</v>
      </c>
      <c r="AZ141" s="297">
        <f t="shared" si="9"/>
        <v>1</v>
      </c>
      <c r="BA141" s="345">
        <f t="shared" si="9"/>
        <v>1</v>
      </c>
      <c r="BB141" s="75"/>
      <c r="BC141" s="75"/>
      <c r="BD141" s="570"/>
      <c r="BE141" s="550"/>
      <c r="BF141" s="553"/>
      <c r="BG141" s="553"/>
      <c r="BH141" s="553"/>
      <c r="BI141" s="553"/>
      <c r="BJ141" s="553"/>
      <c r="BK141" s="553"/>
      <c r="BL141" s="553"/>
      <c r="BM141" s="553"/>
      <c r="BN141" s="553"/>
      <c r="BO141" s="546"/>
      <c r="BP141" s="544"/>
      <c r="BQ141" s="546"/>
      <c r="BR141" s="544"/>
      <c r="BS141" s="553"/>
      <c r="BT141" s="553"/>
      <c r="BU141" s="553"/>
      <c r="BV141" s="553"/>
      <c r="BW141" s="553"/>
      <c r="BX141" s="553"/>
      <c r="BY141" s="553"/>
      <c r="BZ141" s="544"/>
      <c r="CA141" s="544"/>
      <c r="CB141" s="553"/>
      <c r="CC141" s="553"/>
      <c r="CD141" s="553"/>
      <c r="CE141" s="546"/>
      <c r="CF141" s="544"/>
      <c r="CG141" s="546"/>
      <c r="CH141" s="544"/>
    </row>
    <row r="142" spans="1:86" ht="17" customHeight="1" thickBot="1" x14ac:dyDescent="0.25">
      <c r="A142" s="538"/>
      <c r="B142" s="595" t="s">
        <v>148</v>
      </c>
      <c r="C142" s="586" t="s">
        <v>245</v>
      </c>
      <c r="D142" s="589">
        <v>60</v>
      </c>
      <c r="E142" s="557">
        <v>8</v>
      </c>
      <c r="F142" s="362">
        <v>110</v>
      </c>
      <c r="G142" s="419">
        <f>'Anchor-LD'!L140</f>
        <v>8767.8544999999995</v>
      </c>
      <c r="H142" s="385">
        <f>'Anchor-LD'!M140</f>
        <v>44.468738999999999</v>
      </c>
      <c r="I142" s="385">
        <f>'Anchor-LD'!N140</f>
        <v>46.800151</v>
      </c>
      <c r="J142" s="385">
        <f>'Anchor-LD'!O140</f>
        <v>52.866629000000003</v>
      </c>
      <c r="K142" s="385">
        <f>(Summary!$C$69*H142+Summary!$C$70*I142+Summary!$C$71*J142)/Summary!$C$72</f>
        <v>45.541669200000001</v>
      </c>
      <c r="L142" s="385">
        <f>'Anchor-LD'!P140</f>
        <v>23.487555</v>
      </c>
      <c r="M142" s="385">
        <f>'Anchor-LD'!Q140</f>
        <v>21.202349000000002</v>
      </c>
      <c r="N142" s="385">
        <f>'Anchor-LD'!R140</f>
        <v>86.351495</v>
      </c>
      <c r="O142" s="385">
        <f>'Anchor-LD'!S140</f>
        <v>85.555081000000001</v>
      </c>
      <c r="P142" s="385">
        <f>'Anchor-LD'!T140</f>
        <v>44.528686999999998</v>
      </c>
      <c r="Q142" s="385">
        <f>'Anchor-LD'!U140</f>
        <v>47.661605999999999</v>
      </c>
      <c r="R142" s="385">
        <f>'Anchor-LD'!V140</f>
        <v>44.275053</v>
      </c>
      <c r="S142" s="385">
        <f>'Anchor-LD'!W140</f>
        <v>46.701653</v>
      </c>
      <c r="T142" s="385">
        <f>'Anchor-LD'!X140</f>
        <v>52.841628</v>
      </c>
      <c r="U142" s="385">
        <f>10*LOG10(1/((Summary!$C$80/10^(R142/10)+Summary!$C$81/10^(S142/10)+Summary!$C$82/10^(T142/10))/Summary!$C$83))</f>
        <v>45.325405760526365</v>
      </c>
      <c r="V142" s="385">
        <f>'Anchor-LD'!Y140</f>
        <v>2.0926200000000001</v>
      </c>
      <c r="W142" s="385">
        <f>'Anchor-LD'!Z140</f>
        <v>5849.2</v>
      </c>
      <c r="X142" s="385">
        <f>'Anchor-LD'!AA140</f>
        <v>2.2323</v>
      </c>
      <c r="Y142" s="360">
        <f>'Anchor-LD'!AB140</f>
        <v>7</v>
      </c>
      <c r="Z142" s="360">
        <f>'Anchor-LD'!AC140</f>
        <v>6</v>
      </c>
      <c r="AA142" s="385">
        <f t="shared" si="7"/>
        <v>1.6247777777777777</v>
      </c>
      <c r="AB142" s="462"/>
      <c r="AC142" s="384">
        <f>'Test-LD'!L140</f>
        <v>10008.959999999999</v>
      </c>
      <c r="AD142" s="384">
        <f>'Test-LD'!M140</f>
        <v>44.943413999999997</v>
      </c>
      <c r="AE142" s="384">
        <f>'Test-LD'!N140</f>
        <v>47.196278999999997</v>
      </c>
      <c r="AF142" s="384">
        <f>'Test-LD'!O140</f>
        <v>53.079417999999997</v>
      </c>
      <c r="AG142" s="384">
        <f>(Summary!$C$69*AD142+Summary!$C$70*AE142+Summary!$C$71*AF142)/Summary!$C$72</f>
        <v>45.982300899999998</v>
      </c>
      <c r="AH142" s="384">
        <f>'Test-LD'!P140</f>
        <v>24.198015999999999</v>
      </c>
      <c r="AI142" s="384">
        <f>'Test-LD'!Q140</f>
        <v>21.824020999999998</v>
      </c>
      <c r="AJ142" s="384">
        <f>'Test-LD'!R140</f>
        <v>88.192649000000003</v>
      </c>
      <c r="AK142" s="384">
        <f>'Test-LD'!S140</f>
        <v>87.267882999999998</v>
      </c>
      <c r="AL142" s="384">
        <f>'Test-LD'!T140</f>
        <v>45.260058999999998</v>
      </c>
      <c r="AM142" s="384">
        <f>'Test-LD'!U140</f>
        <v>48.282522999999998</v>
      </c>
      <c r="AN142" s="384">
        <f>'Test-LD'!V140</f>
        <v>44.763109999999998</v>
      </c>
      <c r="AO142" s="384">
        <f>'Test-LD'!W140</f>
        <v>47.110947000000003</v>
      </c>
      <c r="AP142" s="384">
        <f>'Test-LD'!X140</f>
        <v>53.057788000000002</v>
      </c>
      <c r="AQ142" s="384">
        <f>10*LOG10(1/((Summary!$C$80/10^(AN142/10)+Summary!$C$81/10^(AO142/10)+Summary!$C$82/10^(AP142/10))/Summary!$C$83))</f>
        <v>45.795565429295877</v>
      </c>
      <c r="AR142" s="384">
        <f>'Test-LD'!Y140</f>
        <v>1.8271040000000001</v>
      </c>
      <c r="AS142" s="384">
        <f>'Test-LD'!Z140</f>
        <v>178951.1</v>
      </c>
      <c r="AT142" s="385">
        <f>'Test-LD'!AA140</f>
        <v>7.0564999999999998</v>
      </c>
      <c r="AU142" s="360">
        <f>'Test-LD'!AB140</f>
        <v>7</v>
      </c>
      <c r="AV142" s="360">
        <f>'Test-LD'!AC140</f>
        <v>6</v>
      </c>
      <c r="AW142" s="398">
        <f t="shared" si="8"/>
        <v>49.708638888888892</v>
      </c>
      <c r="AX142" s="464">
        <f t="shared" si="9"/>
        <v>30.594115434589348</v>
      </c>
      <c r="AY142" s="293">
        <f t="shared" si="9"/>
        <v>3.1610894593020653</v>
      </c>
      <c r="AZ142" s="292">
        <f t="shared" si="9"/>
        <v>1</v>
      </c>
      <c r="BA142" s="344">
        <f t="shared" si="9"/>
        <v>1</v>
      </c>
      <c r="BB142" s="75"/>
      <c r="BC142" s="75"/>
      <c r="BD142" s="572" t="s">
        <v>39</v>
      </c>
      <c r="BE142" s="549">
        <f t="array" ref="BE142">bdRateExtend($G142:$G145,H142:H145,$AC142:$AC145,AD142:AD145)</f>
        <v>-0.24243461898573093</v>
      </c>
      <c r="BF142" s="551">
        <f t="array" ref="BF142">bdRateExtend($G142:$G147,H142:H147,$AC142:$AC147,AD142:AD147)</f>
        <v>-0.34531557515197209</v>
      </c>
      <c r="BG142" s="551">
        <f t="array" ref="BG142">bdRateExtend($G142:$G147,I142:I147,$AC142:$AC147,AE142:AE147)</f>
        <v>-0.37959320542596764</v>
      </c>
      <c r="BH142" s="551">
        <f t="array" ref="BH142">bdRateExtend($G142:$G147,J142:J147,$AC142:$AC147,AF142:AF147)</f>
        <v>-0.47154087717733806</v>
      </c>
      <c r="BI142" s="551">
        <f t="array" ref="BI142">bdRateExtend($G142:$G147,K142:K147,$AC142:$AC147,AG142:AG147)</f>
        <v>-0.36014756795094327</v>
      </c>
      <c r="BJ142" s="575">
        <f>(Summary!$C$94*BF142+Summary!$C$95*BG142+Summary!$C$96*BH142)/Summary!$C$97</f>
        <v>-0.35173569244394653</v>
      </c>
      <c r="BK142" s="551">
        <f t="array" ref="BK142">bdRateExtend($G142:$G145,L142:L145,$AC142:$AC145,AH142:AH145)</f>
        <v>-0.25471612438126701</v>
      </c>
      <c r="BL142" s="551">
        <f t="array" ref="BL142">bdRateExtend($G142:$G147,L142:L147,$AC142:$AC147,AH142:AH147)</f>
        <v>-0.32706188371379552</v>
      </c>
      <c r="BM142" s="551">
        <f t="array" ref="BM142">bdRateExtend($G142:$G145,M142:M145,$AC142:$AC145,AI142:AI145)</f>
        <v>-0.23580248576980911</v>
      </c>
      <c r="BN142" s="551">
        <f t="array" ref="BN142">bdRateExtend($G142:$G147,M142:M147,$AC142:$AC147,AI142:AI147)</f>
        <v>-0.3223036047242529</v>
      </c>
      <c r="BO142" s="548">
        <f t="array" ref="BO142">bdRateExtend($G142:$G145,N142:N145,$AC142:$AC145,AJ142:AJ145,"None", FALSE,1)</f>
        <v>-0.42476984722208644</v>
      </c>
      <c r="BP142" s="585">
        <f t="array" ref="BP142">bdRateExtend($G142:$G147,N142:N147,$AC142:$AC147,AJ142:AJ147,"None", FALSE,1)</f>
        <v>-0.42308364024772815</v>
      </c>
      <c r="BQ142" s="548">
        <f t="array" ref="BQ142">bdRateExtend($G142:$G145,O142:O145,$AC142:$AC145,AK142:AK145,"None", FALSE,1)</f>
        <v>-0.39925219943793111</v>
      </c>
      <c r="BR142" s="585">
        <f t="array" ref="BR142">bdRateExtend($G142:$G147,O142:O147,$AC142:$AC147,AK142:AK147,"None", FALSE,1)</f>
        <v>-0.41283052042396806</v>
      </c>
      <c r="BS142" s="551">
        <f t="array" ref="BS142">bdRateExtend($G142:$G145,P142:P145,$AC142:$AC145,AL142:AL145)</f>
        <v>-0.25275355124942867</v>
      </c>
      <c r="BT142" s="551">
        <f t="array" ref="BT142">bdRateExtend($G142:$G147,P142:P147,$AC142:$AC147,AL142:AL147)</f>
        <v>-0.33416774239563019</v>
      </c>
      <c r="BU142" s="551">
        <f t="array" ref="BU142">bdRateExtend($G142:$G145,Q142:Q145,$AC142:$AC145,AM142:AM145)</f>
        <v>-0.47673642025540153</v>
      </c>
      <c r="BV142" s="551">
        <f t="array" ref="BV142">bdRateExtend($G142:$G147,Q142:Q147,$AC142:$AC147,AM142:AM147)</f>
        <v>-0.49214934211921446</v>
      </c>
      <c r="BW142" s="551">
        <f t="array" ref="BW142">bdRateExtend($G142:$G145,R142:R145,$AC142:$AC145,AN142:AN145)</f>
        <v>-0.2594638822259</v>
      </c>
      <c r="BX142" s="551">
        <f t="array" ref="BX142">bdRateExtend($G142:$G147,R142:R147,$AC142:$AC147,AN142:AN147)</f>
        <v>-0.35638972298954363</v>
      </c>
      <c r="BY142" s="551">
        <f t="array" ref="BY142">bdRateExtend($G142:$G147,S142:S147,$AC142:$AC147,AO142:AO147)</f>
        <v>-0.38776056932586245</v>
      </c>
      <c r="BZ142" s="555">
        <f t="array" ref="BZ142">bdRateExtend($G142:$G147,T142:T147,$AC142:$AC147,AP142:AP147)</f>
        <v>-0.4744517711588192</v>
      </c>
      <c r="CA142" s="555">
        <f t="array" ref="CA142">bdRateExtend($G142:$G147,U142:U147,$AC142:$AC147,AQ142:AQ147)</f>
        <v>-0.36273012935413729</v>
      </c>
      <c r="CB142" s="575">
        <f>(Summary!$C$108*BX142+Summary!$C$109*BY142+Summary!$C$110*BZ142)/Summary!$C$111</f>
        <v>-0.36236703876976739</v>
      </c>
      <c r="CC142" s="561">
        <f t="array" ref="CC142">bdCAMBIExtend($G142:$G145,V142:V145,$AC142:$AC145,AR142:AR145)</f>
        <v>4.1937005121645776E-2</v>
      </c>
      <c r="CD142" s="561">
        <f t="array" ref="CD142">bdCAMBIExtend($G142:$G147,V142:V147,$AC142:$AC147,AR142:AR147)</f>
        <v>-1.2185700276521106E-3</v>
      </c>
      <c r="CE142" s="547">
        <f t="array" ref="CE142">testVMAFRange($G142:$G145,N142:N145,$AC142:$AC145,AJ142:AJ145)</f>
        <v>0</v>
      </c>
      <c r="CF142" s="543">
        <f t="array" ref="CF142">testVMAFRange($G142:$G147,N142:N147,$AC142:$AC147,AJ142:AJ147)</f>
        <v>0</v>
      </c>
      <c r="CG142" s="547">
        <f t="array" ref="CG142">testVMAFRange($G142:$G145,O142:O145,$AC142:$AC145,AK142:AK145)</f>
        <v>0</v>
      </c>
      <c r="CH142" s="543">
        <f t="array" ref="CH142">testVMAFRange($G142:$G147,O142:O147,$AC142:$AC147,AK142:AK147)</f>
        <v>0</v>
      </c>
    </row>
    <row r="143" spans="1:86" ht="17" customHeight="1" x14ac:dyDescent="0.2">
      <c r="A143" s="538"/>
      <c r="B143" s="566"/>
      <c r="C143" s="485"/>
      <c r="D143" s="590"/>
      <c r="E143" s="558"/>
      <c r="F143" s="362">
        <v>135</v>
      </c>
      <c r="G143" s="420">
        <f>'Anchor-LD'!L141</f>
        <v>1330.5454999999999</v>
      </c>
      <c r="H143" s="295">
        <f>'Anchor-LD'!M141</f>
        <v>42.642685</v>
      </c>
      <c r="I143" s="295">
        <f>'Anchor-LD'!N141</f>
        <v>45.760173000000002</v>
      </c>
      <c r="J143" s="295">
        <f>'Anchor-LD'!O141</f>
        <v>52.385026000000003</v>
      </c>
      <c r="K143" s="295">
        <f>(Summary!$C$69*H143+Summary!$C$70*I143+Summary!$C$71*J143)/Summary!$C$72</f>
        <v>43.928667900000001</v>
      </c>
      <c r="L143" s="295">
        <f>'Anchor-LD'!P141</f>
        <v>20.123664999999999</v>
      </c>
      <c r="M143" s="295">
        <f>'Anchor-LD'!Q141</f>
        <v>18.573183</v>
      </c>
      <c r="N143" s="295">
        <f>'Anchor-LD'!R141</f>
        <v>77.086316999999994</v>
      </c>
      <c r="O143" s="295">
        <f>'Anchor-LD'!S141</f>
        <v>76.341238000000004</v>
      </c>
      <c r="P143" s="295">
        <f>'Anchor-LD'!T141</f>
        <v>41.348410999999999</v>
      </c>
      <c r="Q143" s="295">
        <f>'Anchor-LD'!U141</f>
        <v>46.493879999999997</v>
      </c>
      <c r="R143" s="295">
        <f>'Anchor-LD'!V141</f>
        <v>42.568944999999999</v>
      </c>
      <c r="S143" s="295">
        <f>'Anchor-LD'!W141</f>
        <v>45.729615000000003</v>
      </c>
      <c r="T143" s="295">
        <f>'Anchor-LD'!X141</f>
        <v>52.374600999999998</v>
      </c>
      <c r="U143" s="295">
        <f>10*LOG10(1/((Summary!$C$80/10^(R143/10)+Summary!$C$81/10^(S143/10)+Summary!$C$82/10^(T143/10))/Summary!$C$83))</f>
        <v>43.734639119445056</v>
      </c>
      <c r="V143" s="295">
        <f>'Anchor-LD'!Y141</f>
        <v>2.2228159999999999</v>
      </c>
      <c r="W143" s="295">
        <f>'Anchor-LD'!Z141</f>
        <v>2130.3000000000002</v>
      </c>
      <c r="X143" s="295">
        <f>'Anchor-LD'!AA141</f>
        <v>1.0423</v>
      </c>
      <c r="Y143" s="357">
        <f>'Anchor-LD'!AB141</f>
        <v>6</v>
      </c>
      <c r="Z143" s="357">
        <f>'Anchor-LD'!AC141</f>
        <v>6</v>
      </c>
      <c r="AA143" s="295">
        <f t="shared" si="7"/>
        <v>0.59175</v>
      </c>
      <c r="AB143" s="462"/>
      <c r="AC143" s="167">
        <f>'Test-LD'!L141</f>
        <v>1331.869091</v>
      </c>
      <c r="AD143" s="167">
        <f>'Test-LD'!M141</f>
        <v>42.773046999999998</v>
      </c>
      <c r="AE143" s="167">
        <f>'Test-LD'!N141</f>
        <v>45.933414999999997</v>
      </c>
      <c r="AF143" s="167">
        <f>'Test-LD'!O141</f>
        <v>52.633139</v>
      </c>
      <c r="AG143" s="167">
        <f>(Summary!$C$69*AD143+Summary!$C$70*AE143+Summary!$C$71*AF143)/Summary!$C$72</f>
        <v>44.075093000000003</v>
      </c>
      <c r="AH143" s="167">
        <f>'Test-LD'!P141</f>
        <v>20.450139</v>
      </c>
      <c r="AI143" s="167">
        <f>'Test-LD'!Q141</f>
        <v>18.778233</v>
      </c>
      <c r="AJ143" s="167">
        <f>'Test-LD'!R141</f>
        <v>79.448227000000003</v>
      </c>
      <c r="AK143" s="167">
        <f>'Test-LD'!S141</f>
        <v>78.492085000000003</v>
      </c>
      <c r="AL143" s="167">
        <f>'Test-LD'!T141</f>
        <v>41.617756</v>
      </c>
      <c r="AM143" s="167">
        <f>'Test-LD'!U141</f>
        <v>46.784224999999999</v>
      </c>
      <c r="AN143" s="167">
        <f>'Test-LD'!V141</f>
        <v>42.698031999999998</v>
      </c>
      <c r="AO143" s="167">
        <f>'Test-LD'!W141</f>
        <v>45.906854000000003</v>
      </c>
      <c r="AP143" s="167">
        <f>'Test-LD'!X141</f>
        <v>52.625441000000002</v>
      </c>
      <c r="AQ143" s="167">
        <f>10*LOG10(1/((Summary!$C$80/10^(AN143/10)+Summary!$C$81/10^(AO143/10)+Summary!$C$82/10^(AP143/10))/Summary!$C$83))</f>
        <v>43.871511496718661</v>
      </c>
      <c r="AR143" s="167">
        <f>'Test-LD'!Y141</f>
        <v>2.3297979999999998</v>
      </c>
      <c r="AS143" s="167">
        <f>'Test-LD'!Z141</f>
        <v>79359.399999999994</v>
      </c>
      <c r="AT143" s="295">
        <f>'Test-LD'!AA141</f>
        <v>3.7721</v>
      </c>
      <c r="AU143" s="357">
        <f>'Test-LD'!AB141</f>
        <v>6</v>
      </c>
      <c r="AV143" s="357">
        <f>'Test-LD'!AC141</f>
        <v>6</v>
      </c>
      <c r="AW143" s="395">
        <f t="shared" si="8"/>
        <v>22.044277777777776</v>
      </c>
      <c r="AX143" s="465">
        <f t="shared" si="9"/>
        <v>37.252687414918078</v>
      </c>
      <c r="AY143" s="298">
        <f t="shared" si="9"/>
        <v>3.6190156384917969</v>
      </c>
      <c r="AZ143" s="297">
        <f t="shared" si="9"/>
        <v>1</v>
      </c>
      <c r="BA143" s="345">
        <f t="shared" si="9"/>
        <v>1</v>
      </c>
      <c r="BB143" s="75"/>
      <c r="BC143" s="75"/>
      <c r="BD143" s="565"/>
      <c r="BE143" s="550"/>
      <c r="BF143" s="552"/>
      <c r="BG143" s="552"/>
      <c r="BH143" s="552"/>
      <c r="BI143" s="552"/>
      <c r="BJ143" s="552"/>
      <c r="BK143" s="553"/>
      <c r="BL143" s="552"/>
      <c r="BM143" s="553"/>
      <c r="BN143" s="552"/>
      <c r="BO143" s="546"/>
      <c r="BP143" s="541"/>
      <c r="BQ143" s="546"/>
      <c r="BR143" s="541"/>
      <c r="BS143" s="553"/>
      <c r="BT143" s="552"/>
      <c r="BU143" s="553"/>
      <c r="BV143" s="552"/>
      <c r="BW143" s="553"/>
      <c r="BX143" s="552"/>
      <c r="BY143" s="552"/>
      <c r="BZ143" s="541"/>
      <c r="CA143" s="541"/>
      <c r="CB143" s="552"/>
      <c r="CC143" s="553"/>
      <c r="CD143" s="552"/>
      <c r="CE143" s="546"/>
      <c r="CF143" s="541"/>
      <c r="CG143" s="546"/>
      <c r="CH143" s="541"/>
    </row>
    <row r="144" spans="1:86" ht="17" customHeight="1" x14ac:dyDescent="0.2">
      <c r="A144" s="538"/>
      <c r="B144" s="566"/>
      <c r="C144" s="485"/>
      <c r="D144" s="590"/>
      <c r="E144" s="558"/>
      <c r="F144" s="362">
        <v>160</v>
      </c>
      <c r="G144" s="420">
        <f>'Anchor-LD'!L142</f>
        <v>256.14550000000003</v>
      </c>
      <c r="H144" s="295">
        <f>'Anchor-LD'!M142</f>
        <v>42.046962000000001</v>
      </c>
      <c r="I144" s="295">
        <f>'Anchor-LD'!N142</f>
        <v>45.282919999999997</v>
      </c>
      <c r="J144" s="295">
        <f>'Anchor-LD'!O142</f>
        <v>52.036194000000002</v>
      </c>
      <c r="K144" s="295">
        <f>(Summary!$C$69*H144+Summary!$C$70*I144+Summary!$C$71*J144)/Summary!$C$72</f>
        <v>43.369481</v>
      </c>
      <c r="L144" s="295">
        <f>'Anchor-LD'!P142</f>
        <v>18.952577999999999</v>
      </c>
      <c r="M144" s="295">
        <f>'Anchor-LD'!Q142</f>
        <v>17.798812000000002</v>
      </c>
      <c r="N144" s="295">
        <f>'Anchor-LD'!R142</f>
        <v>71.231482</v>
      </c>
      <c r="O144" s="295">
        <f>'Anchor-LD'!S142</f>
        <v>70.222356000000005</v>
      </c>
      <c r="P144" s="295">
        <f>'Anchor-LD'!T142</f>
        <v>40.284376000000002</v>
      </c>
      <c r="Q144" s="295">
        <f>'Anchor-LD'!U142</f>
        <v>46.023688999999997</v>
      </c>
      <c r="R144" s="295">
        <f>'Anchor-LD'!V142</f>
        <v>42.029938999999999</v>
      </c>
      <c r="S144" s="295">
        <f>'Anchor-LD'!W142</f>
        <v>45.275795000000002</v>
      </c>
      <c r="T144" s="295">
        <f>'Anchor-LD'!X142</f>
        <v>52.024782000000002</v>
      </c>
      <c r="U144" s="295">
        <f>10*LOG10(1/((Summary!$C$80/10^(R144/10)+Summary!$C$81/10^(S144/10)+Summary!$C$82/10^(T144/10))/Summary!$C$83))</f>
        <v>43.208754088136381</v>
      </c>
      <c r="V144" s="295">
        <f>'Anchor-LD'!Y142</f>
        <v>2.2122579999999998</v>
      </c>
      <c r="W144" s="295">
        <f>'Anchor-LD'!Z142</f>
        <v>857</v>
      </c>
      <c r="X144" s="295">
        <f>'Anchor-LD'!AA142</f>
        <v>0.67589999999999995</v>
      </c>
      <c r="Y144" s="357">
        <f>'Anchor-LD'!AB142</f>
        <v>5</v>
      </c>
      <c r="Z144" s="357">
        <f>'Anchor-LD'!AC142</f>
        <v>6</v>
      </c>
      <c r="AA144" s="295">
        <f t="shared" si="7"/>
        <v>0.23805555555555555</v>
      </c>
      <c r="AB144" s="462"/>
      <c r="AC144" s="167">
        <f>'Test-LD'!L142</f>
        <v>225.6</v>
      </c>
      <c r="AD144" s="167">
        <f>'Test-LD'!M142</f>
        <v>42.182020999999999</v>
      </c>
      <c r="AE144" s="167">
        <f>'Test-LD'!N142</f>
        <v>45.440140999999997</v>
      </c>
      <c r="AF144" s="167">
        <f>'Test-LD'!O142</f>
        <v>52.216847000000001</v>
      </c>
      <c r="AG144" s="167">
        <f>(Summary!$C$69*AD144+Summary!$C$70*AE144+Summary!$C$71*AF144)/Summary!$C$72</f>
        <v>43.511315600000003</v>
      </c>
      <c r="AH144" s="167">
        <f>'Test-LD'!P142</f>
        <v>19.190807</v>
      </c>
      <c r="AI144" s="167">
        <f>'Test-LD'!Q142</f>
        <v>17.955190999999999</v>
      </c>
      <c r="AJ144" s="167">
        <f>'Test-LD'!R142</f>
        <v>73.321820000000002</v>
      </c>
      <c r="AK144" s="167">
        <f>'Test-LD'!S142</f>
        <v>72.243736999999996</v>
      </c>
      <c r="AL144" s="167">
        <f>'Test-LD'!T142</f>
        <v>40.53454</v>
      </c>
      <c r="AM144" s="167">
        <f>'Test-LD'!U142</f>
        <v>46.213399000000003</v>
      </c>
      <c r="AN144" s="167">
        <f>'Test-LD'!V142</f>
        <v>42.167178999999997</v>
      </c>
      <c r="AO144" s="167">
        <f>'Test-LD'!W142</f>
        <v>45.435371000000004</v>
      </c>
      <c r="AP144" s="167">
        <f>'Test-LD'!X142</f>
        <v>52.207948999999999</v>
      </c>
      <c r="AQ144" s="167">
        <f>10*LOG10(1/((Summary!$C$80/10^(AN144/10)+Summary!$C$81/10^(AO144/10)+Summary!$C$82/10^(AP144/10))/Summary!$C$83))</f>
        <v>43.349302319615852</v>
      </c>
      <c r="AR144" s="167">
        <f>'Test-LD'!Y142</f>
        <v>2.3883459999999999</v>
      </c>
      <c r="AS144" s="167">
        <f>'Test-LD'!Z142</f>
        <v>17699.3</v>
      </c>
      <c r="AT144" s="295">
        <f>'Test-LD'!AA142</f>
        <v>2.7652000000000001</v>
      </c>
      <c r="AU144" s="357">
        <f>'Test-LD'!AB142</f>
        <v>5</v>
      </c>
      <c r="AV144" s="357">
        <f>'Test-LD'!AC142</f>
        <v>6</v>
      </c>
      <c r="AW144" s="395">
        <f t="shared" si="8"/>
        <v>4.9164722222222217</v>
      </c>
      <c r="AX144" s="465">
        <f t="shared" si="9"/>
        <v>20.652625437572929</v>
      </c>
      <c r="AY144" s="298">
        <f t="shared" si="9"/>
        <v>4.0911377422695674</v>
      </c>
      <c r="AZ144" s="297">
        <f t="shared" si="9"/>
        <v>1</v>
      </c>
      <c r="BA144" s="345">
        <f t="shared" si="9"/>
        <v>1</v>
      </c>
      <c r="BB144" s="75"/>
      <c r="BC144" s="75"/>
      <c r="BD144" s="573" t="s">
        <v>147</v>
      </c>
      <c r="BE144" s="549">
        <f t="array" ref="BE144">bdRateExtend($G143:$G146,H143:H146,$AC143:$AC146,AD143:AD146)</f>
        <v>-0.36845566756535064</v>
      </c>
      <c r="BF144" s="552"/>
      <c r="BG144" s="552"/>
      <c r="BH144" s="552"/>
      <c r="BI144" s="552"/>
      <c r="BJ144" s="552"/>
      <c r="BK144" s="551">
        <f t="array" ref="BK144">bdRateExtend($G143:$G146,L143:L146,$AC143:$AC146,AH143:AH146)</f>
        <v>-0.36537177425180134</v>
      </c>
      <c r="BL144" s="552"/>
      <c r="BM144" s="551">
        <f t="array" ref="BM144">bdRateExtend($G143:$G146,M143:M146,$AC143:$AC146,AI143:AI146)</f>
        <v>-0.36621612357900024</v>
      </c>
      <c r="BN144" s="552"/>
      <c r="BO144" s="545">
        <f t="array" ref="BO144">bdRateExtend($G143:$G146,N143:N146,$AC143:$AC146,AJ143:AJ146,"None", FALSE,1)</f>
        <v>-0.43507769939813645</v>
      </c>
      <c r="BP144" s="541"/>
      <c r="BQ144" s="545">
        <f t="array" ref="BQ144">bdRateExtend($G143:$G146,O143:O146,$AC143:$AC146,AK143:AK146,"None", FALSE,1)</f>
        <v>-0.42285862978573741</v>
      </c>
      <c r="BR144" s="541"/>
      <c r="BS144" s="551">
        <f t="array" ref="BS144">bdRateExtend($G143:$G146,P143:P146,$AC143:$AC146,AL143:AL146)</f>
        <v>-0.37213981515370875</v>
      </c>
      <c r="BT144" s="552"/>
      <c r="BU144" s="551">
        <f t="array" ref="BU144">bdRateExtend($G143:$G146,Q143:Q146,$AC143:$AC146,AM143:AM146)</f>
        <v>-0.48227077548530617</v>
      </c>
      <c r="BV144" s="552"/>
      <c r="BW144" s="551">
        <f t="array" ref="BW144">bdRateExtend($G143:$G146,R143:R146,$AC143:$AC146,AN143:AN146)</f>
        <v>-0.37626707672438664</v>
      </c>
      <c r="BX144" s="552"/>
      <c r="BY144" s="552"/>
      <c r="BZ144" s="541"/>
      <c r="CA144" s="541"/>
      <c r="CB144" s="552"/>
      <c r="CC144" s="561">
        <f t="array" ref="CC144">bdCAMBIExtend($G143:$G146,V143:V146,$AC143:$AC146,AR143:AR146)</f>
        <v>3.7854736017141517E-2</v>
      </c>
      <c r="CD144" s="552"/>
      <c r="CE144" s="554">
        <f t="array" ref="CE144">testVMAFRange($G143:$G146,N143:N146,$AC143:$AC146,AJ143:AJ146)</f>
        <v>0</v>
      </c>
      <c r="CF144" s="541"/>
      <c r="CG144" s="554">
        <f t="array" ref="CG144">testVMAFRange($G143:$G146,O143:O146,$AC143:$AC146,AK143:AK146)</f>
        <v>0</v>
      </c>
      <c r="CH144" s="541"/>
    </row>
    <row r="145" spans="1:86" ht="17" customHeight="1" x14ac:dyDescent="0.2">
      <c r="A145" s="538"/>
      <c r="B145" s="566"/>
      <c r="C145" s="485"/>
      <c r="D145" s="590"/>
      <c r="E145" s="558"/>
      <c r="F145" s="362">
        <v>185</v>
      </c>
      <c r="G145" s="420">
        <f>'Anchor-LD'!L143</f>
        <v>89.658199999999994</v>
      </c>
      <c r="H145" s="295">
        <f>'Anchor-LD'!M143</f>
        <v>41.345925000000001</v>
      </c>
      <c r="I145" s="295">
        <f>'Anchor-LD'!N143</f>
        <v>44.589835999999998</v>
      </c>
      <c r="J145" s="295">
        <f>'Anchor-LD'!O143</f>
        <v>51.240361</v>
      </c>
      <c r="K145" s="295">
        <f>(Summary!$C$69*H145+Summary!$C$70*I145+Summary!$C$71*J145)/Summary!$C$72</f>
        <v>42.659759700000002</v>
      </c>
      <c r="L145" s="295">
        <f>'Anchor-LD'!P143</f>
        <v>17.797545</v>
      </c>
      <c r="M145" s="295">
        <f>'Anchor-LD'!Q143</f>
        <v>17.021763</v>
      </c>
      <c r="N145" s="295">
        <f>'Anchor-LD'!R143</f>
        <v>62.467978000000002</v>
      </c>
      <c r="O145" s="295">
        <f>'Anchor-LD'!S143</f>
        <v>61.410995999999997</v>
      </c>
      <c r="P145" s="295">
        <f>'Anchor-LD'!T143</f>
        <v>39.100575999999997</v>
      </c>
      <c r="Q145" s="295">
        <f>'Anchor-LD'!U143</f>
        <v>45.284714000000001</v>
      </c>
      <c r="R145" s="295">
        <f>'Anchor-LD'!V143</f>
        <v>41.322004999999997</v>
      </c>
      <c r="S145" s="295">
        <f>'Anchor-LD'!W143</f>
        <v>44.581822000000003</v>
      </c>
      <c r="T145" s="295">
        <f>'Anchor-LD'!X143</f>
        <v>51.224944000000001</v>
      </c>
      <c r="U145" s="295">
        <f>10*LOG10(1/((Summary!$C$80/10^(R145/10)+Summary!$C$81/10^(S145/10)+Summary!$C$82/10^(T145/10))/Summary!$C$83))</f>
        <v>42.500230233761769</v>
      </c>
      <c r="V145" s="295">
        <f>'Anchor-LD'!Y143</f>
        <v>2.4123700000000001</v>
      </c>
      <c r="W145" s="295">
        <f>'Anchor-LD'!Z143</f>
        <v>360.9</v>
      </c>
      <c r="X145" s="295">
        <f>'Anchor-LD'!AA143</f>
        <v>0.49890000000000001</v>
      </c>
      <c r="Y145" s="357">
        <f>'Anchor-LD'!AB143</f>
        <v>4</v>
      </c>
      <c r="Z145" s="357">
        <f>'Anchor-LD'!AC143</f>
        <v>5</v>
      </c>
      <c r="AA145" s="295">
        <f t="shared" si="7"/>
        <v>0.10024999999999999</v>
      </c>
      <c r="AB145" s="462"/>
      <c r="AC145" s="167">
        <f>'Test-LD'!L143</f>
        <v>69.992727000000002</v>
      </c>
      <c r="AD145" s="167">
        <f>'Test-LD'!M143</f>
        <v>41.544991000000003</v>
      </c>
      <c r="AE145" s="167">
        <f>'Test-LD'!N143</f>
        <v>44.798633000000002</v>
      </c>
      <c r="AF145" s="167">
        <f>'Test-LD'!O143</f>
        <v>51.434499000000002</v>
      </c>
      <c r="AG145" s="167">
        <f>(Summary!$C$69*AD145+Summary!$C$70*AE145+Summary!$C$71*AF145)/Summary!$C$72</f>
        <v>42.859306000000004</v>
      </c>
      <c r="AH145" s="167">
        <f>'Test-LD'!P143</f>
        <v>18.097614</v>
      </c>
      <c r="AI145" s="167">
        <f>'Test-LD'!Q143</f>
        <v>17.232589000000001</v>
      </c>
      <c r="AJ145" s="167">
        <f>'Test-LD'!R143</f>
        <v>66.689282000000006</v>
      </c>
      <c r="AK145" s="167">
        <f>'Test-LD'!S143</f>
        <v>65.334303000000006</v>
      </c>
      <c r="AL145" s="167">
        <f>'Test-LD'!T143</f>
        <v>39.422113000000003</v>
      </c>
      <c r="AM145" s="167">
        <f>'Test-LD'!U143</f>
        <v>45.629390999999998</v>
      </c>
      <c r="AN145" s="167">
        <f>'Test-LD'!V143</f>
        <v>41.528087999999997</v>
      </c>
      <c r="AO145" s="167">
        <f>'Test-LD'!W143</f>
        <v>44.793529999999997</v>
      </c>
      <c r="AP145" s="167">
        <f>'Test-LD'!X143</f>
        <v>51.426304000000002</v>
      </c>
      <c r="AQ145" s="167">
        <f>10*LOG10(1/((Summary!$C$80/10^(AN145/10)+Summary!$C$81/10^(AO145/10)+Summary!$C$82/10^(AP145/10))/Summary!$C$83))</f>
        <v>42.706787756352462</v>
      </c>
      <c r="AR145" s="167">
        <f>'Test-LD'!Y143</f>
        <v>2.3910650000000002</v>
      </c>
      <c r="AS145" s="167">
        <f>'Test-LD'!Z143</f>
        <v>5934.2</v>
      </c>
      <c r="AT145" s="295">
        <f>'Test-LD'!AA143</f>
        <v>2.6059999999999999</v>
      </c>
      <c r="AU145" s="357">
        <f>'Test-LD'!AB143</f>
        <v>4</v>
      </c>
      <c r="AV145" s="357">
        <f>'Test-LD'!AC143</f>
        <v>5</v>
      </c>
      <c r="AW145" s="395">
        <f t="shared" si="8"/>
        <v>1.6483888888888889</v>
      </c>
      <c r="AX145" s="465">
        <f t="shared" si="9"/>
        <v>16.442781934053755</v>
      </c>
      <c r="AY145" s="298">
        <f t="shared" si="9"/>
        <v>5.2234916816997394</v>
      </c>
      <c r="AZ145" s="297">
        <f t="shared" si="9"/>
        <v>1</v>
      </c>
      <c r="BA145" s="345">
        <f t="shared" si="9"/>
        <v>1</v>
      </c>
      <c r="BB145" s="75"/>
      <c r="BC145" s="75"/>
      <c r="BD145" s="565"/>
      <c r="BE145" s="550"/>
      <c r="BF145" s="552"/>
      <c r="BG145" s="552"/>
      <c r="BH145" s="552"/>
      <c r="BI145" s="552"/>
      <c r="BJ145" s="552"/>
      <c r="BK145" s="553"/>
      <c r="BL145" s="552"/>
      <c r="BM145" s="553"/>
      <c r="BN145" s="552"/>
      <c r="BO145" s="546"/>
      <c r="BP145" s="541"/>
      <c r="BQ145" s="546"/>
      <c r="BR145" s="541"/>
      <c r="BS145" s="553"/>
      <c r="BT145" s="552"/>
      <c r="BU145" s="553"/>
      <c r="BV145" s="552"/>
      <c r="BW145" s="553"/>
      <c r="BX145" s="552"/>
      <c r="BY145" s="552"/>
      <c r="BZ145" s="541"/>
      <c r="CA145" s="541"/>
      <c r="CB145" s="552"/>
      <c r="CC145" s="553"/>
      <c r="CD145" s="552"/>
      <c r="CE145" s="546"/>
      <c r="CF145" s="541"/>
      <c r="CG145" s="546"/>
      <c r="CH145" s="541"/>
    </row>
    <row r="146" spans="1:86" ht="17" customHeight="1" thickBot="1" x14ac:dyDescent="0.25">
      <c r="A146" s="538"/>
      <c r="B146" s="566"/>
      <c r="C146" s="485"/>
      <c r="D146" s="590"/>
      <c r="E146" s="558"/>
      <c r="F146" s="362">
        <v>210</v>
      </c>
      <c r="G146" s="420">
        <f>'Anchor-LD'!L144</f>
        <v>53.949100000000001</v>
      </c>
      <c r="H146" s="295">
        <f>'Anchor-LD'!M144</f>
        <v>39.972414000000001</v>
      </c>
      <c r="I146" s="295">
        <f>'Anchor-LD'!N144</f>
        <v>43.462907999999999</v>
      </c>
      <c r="J146" s="295">
        <f>'Anchor-LD'!O144</f>
        <v>49.931505000000001</v>
      </c>
      <c r="K146" s="295">
        <f>(Summary!$C$69*H146+Summary!$C$70*I146+Summary!$C$71*J146)/Summary!$C$72</f>
        <v>41.317372499999998</v>
      </c>
      <c r="L146" s="295">
        <f>'Anchor-LD'!P144</f>
        <v>15.984029</v>
      </c>
      <c r="M146" s="295">
        <f>'Anchor-LD'!Q144</f>
        <v>15.650107999999999</v>
      </c>
      <c r="N146" s="295">
        <f>'Anchor-LD'!R144</f>
        <v>46.965170000000001</v>
      </c>
      <c r="O146" s="295">
        <f>'Anchor-LD'!S144</f>
        <v>45.858409000000002</v>
      </c>
      <c r="P146" s="295">
        <f>'Anchor-LD'!T144</f>
        <v>37.114339000000001</v>
      </c>
      <c r="Q146" s="295">
        <f>'Anchor-LD'!U144</f>
        <v>43.985742999999999</v>
      </c>
      <c r="R146" s="295">
        <f>'Anchor-LD'!V144</f>
        <v>39.914999000000002</v>
      </c>
      <c r="S146" s="295">
        <f>'Anchor-LD'!W144</f>
        <v>43.454013000000003</v>
      </c>
      <c r="T146" s="295">
        <f>'Anchor-LD'!X144</f>
        <v>49.922156999999999</v>
      </c>
      <c r="U146" s="295">
        <f>10*LOG10(1/((Summary!$C$80/10^(R146/10)+Summary!$C$81/10^(S146/10)+Summary!$C$82/10^(T146/10))/Summary!$C$83))</f>
        <v>41.123539023010892</v>
      </c>
      <c r="V146" s="295">
        <f>'Anchor-LD'!Y144</f>
        <v>3.228421</v>
      </c>
      <c r="W146" s="295">
        <f>'Anchor-LD'!Z144</f>
        <v>191.2</v>
      </c>
      <c r="X146" s="295">
        <f>'Anchor-LD'!AA144</f>
        <v>0.59150000000000003</v>
      </c>
      <c r="Y146" s="357">
        <f>'Anchor-LD'!AB144</f>
        <v>4</v>
      </c>
      <c r="Z146" s="357">
        <f>'Anchor-LD'!AC144</f>
        <v>6</v>
      </c>
      <c r="AA146" s="295">
        <f t="shared" si="7"/>
        <v>5.3111111111111109E-2</v>
      </c>
      <c r="AB146" s="462"/>
      <c r="AC146" s="167">
        <f>'Test-LD'!L144</f>
        <v>35.810909000000002</v>
      </c>
      <c r="AD146" s="167">
        <f>'Test-LD'!M144</f>
        <v>40.362931000000003</v>
      </c>
      <c r="AE146" s="167">
        <f>'Test-LD'!N144</f>
        <v>43.586194999999996</v>
      </c>
      <c r="AF146" s="167">
        <f>'Test-LD'!O144</f>
        <v>50.384427000000002</v>
      </c>
      <c r="AG146" s="167">
        <f>(Summary!$C$69*AD146+Summary!$C$70*AE146+Summary!$C$71*AF146)/Summary!$C$72</f>
        <v>41.687407</v>
      </c>
      <c r="AH146" s="167">
        <f>'Test-LD'!P144</f>
        <v>16.505419</v>
      </c>
      <c r="AI146" s="167">
        <f>'Test-LD'!Q144</f>
        <v>16.052419</v>
      </c>
      <c r="AJ146" s="167">
        <f>'Test-LD'!R144</f>
        <v>50.690266999999999</v>
      </c>
      <c r="AK146" s="167">
        <f>'Test-LD'!S144</f>
        <v>49.582538</v>
      </c>
      <c r="AL146" s="167">
        <f>'Test-LD'!T144</f>
        <v>37.629480000000001</v>
      </c>
      <c r="AM146" s="167">
        <f>'Test-LD'!U144</f>
        <v>44.842267999999997</v>
      </c>
      <c r="AN146" s="167">
        <f>'Test-LD'!V144</f>
        <v>40.321223000000003</v>
      </c>
      <c r="AO146" s="167">
        <f>'Test-LD'!W144</f>
        <v>43.579574999999998</v>
      </c>
      <c r="AP146" s="167">
        <f>'Test-LD'!X144</f>
        <v>50.379646999999999</v>
      </c>
      <c r="AQ146" s="167">
        <f>10*LOG10(1/((Summary!$C$80/10^(AN146/10)+Summary!$C$81/10^(AO146/10)+Summary!$C$82/10^(AP146/10))/Summary!$C$83))</f>
        <v>41.502712646656114</v>
      </c>
      <c r="AR146" s="167">
        <f>'Test-LD'!Y144</f>
        <v>2.9681229999999998</v>
      </c>
      <c r="AS146" s="167">
        <f>'Test-LD'!Z144</f>
        <v>3879.1</v>
      </c>
      <c r="AT146" s="295">
        <f>'Test-LD'!AA144</f>
        <v>2.9624000000000001</v>
      </c>
      <c r="AU146" s="357">
        <f>'Test-LD'!AB144</f>
        <v>4</v>
      </c>
      <c r="AV146" s="357">
        <f>'Test-LD'!AC144</f>
        <v>6</v>
      </c>
      <c r="AW146" s="395">
        <f t="shared" si="8"/>
        <v>1.0775277777777779</v>
      </c>
      <c r="AX146" s="465">
        <f t="shared" si="9"/>
        <v>20.288179916317993</v>
      </c>
      <c r="AY146" s="298">
        <f t="shared" si="9"/>
        <v>5.0082840236686392</v>
      </c>
      <c r="AZ146" s="297">
        <f t="shared" si="9"/>
        <v>1</v>
      </c>
      <c r="BA146" s="345">
        <f t="shared" si="9"/>
        <v>1</v>
      </c>
      <c r="BB146" s="75"/>
      <c r="BC146" s="75"/>
      <c r="BD146" s="574" t="s">
        <v>46</v>
      </c>
      <c r="BE146" s="549">
        <f t="array" ref="BE146">bdRateExtend($G144:$G147,H144:H147,$AC144:$AC147,AD144:AD147)</f>
        <v>-0.41672195261186018</v>
      </c>
      <c r="BF146" s="552"/>
      <c r="BG146" s="552"/>
      <c r="BH146" s="552"/>
      <c r="BI146" s="552"/>
      <c r="BJ146" s="552"/>
      <c r="BK146" s="551">
        <f t="array" ref="BK146">bdRateExtend($G144:$G147,L144:L147,$AC144:$AC147,AH144:AH147)</f>
        <v>-0.41007916142033063</v>
      </c>
      <c r="BL146" s="552"/>
      <c r="BM146" s="551">
        <f t="array" ref="BM146">bdRateExtend($G144:$G147,M144:M147,$AC144:$AC147,AI144:AI147)</f>
        <v>-0.41446993319490666</v>
      </c>
      <c r="BN146" s="552"/>
      <c r="BO146" s="545">
        <f t="array" ref="BO146">bdRateExtend($G144:$G147,N144:N147,$AC144:$AC147,AJ144:AJ147,"None", FALSE,1)</f>
        <v>-0.42628058357427012</v>
      </c>
      <c r="BP146" s="541"/>
      <c r="BQ146" s="545">
        <f t="array" ref="BQ146">bdRateExtend($G144:$G147,O144:O147,$AC144:$AC147,AK144:AK147,"None", FALSE,1)</f>
        <v>-0.42267376672330981</v>
      </c>
      <c r="BR146" s="541"/>
      <c r="BS146" s="551">
        <f t="array" ref="BS146">bdRateExtend($G144:$G147,P144:P147,$AC144:$AC147,AL144:AL147)</f>
        <v>-0.40863466539963389</v>
      </c>
      <c r="BT146" s="552"/>
      <c r="BU146" s="551">
        <f t="array" ref="BU146">bdRateExtend($G144:$G147,Q144:Q147,$AC144:$AC147,AM144:AM147)</f>
        <v>-0.49652695230604937</v>
      </c>
      <c r="BV146" s="552"/>
      <c r="BW146" s="551">
        <f t="array" ref="BW146">bdRateExtend($G144:$G147,R144:R147,$AC144:$AC147,AN144:AN147)</f>
        <v>-0.41840475538206279</v>
      </c>
      <c r="BX146" s="552"/>
      <c r="BY146" s="552"/>
      <c r="BZ146" s="541"/>
      <c r="CA146" s="541"/>
      <c r="CB146" s="552"/>
      <c r="CC146" s="561">
        <f t="array" ref="CC146">bdCAMBIExtend($G144:$G147,V144:V147,$AC144:$AC147,AR144:AR147)</f>
        <v>-7.5787114792842725E-2</v>
      </c>
      <c r="CD146" s="552"/>
      <c r="CE146" s="554">
        <f t="array" ref="CE146">testVMAFRange($G144:$G147,N144:N147,$AC144:$AC147,AJ144:AJ147)</f>
        <v>0</v>
      </c>
      <c r="CF146" s="541"/>
      <c r="CG146" s="554">
        <f t="array" ref="CG146">testVMAFRange($G144:$G147,O144:O147,$AC144:$AC147,AK144:AK147)</f>
        <v>0</v>
      </c>
      <c r="CH146" s="541"/>
    </row>
    <row r="147" spans="1:86" ht="17" customHeight="1" thickBot="1" x14ac:dyDescent="0.25">
      <c r="A147" s="539"/>
      <c r="B147" s="596"/>
      <c r="C147" s="486"/>
      <c r="D147" s="591"/>
      <c r="E147" s="559"/>
      <c r="F147" s="363">
        <v>235</v>
      </c>
      <c r="G147" s="421">
        <f>'Anchor-LD'!L145</f>
        <v>36.087299999999999</v>
      </c>
      <c r="H147" s="392">
        <f>'Anchor-LD'!M145</f>
        <v>37.889552999999999</v>
      </c>
      <c r="I147" s="392">
        <f>'Anchor-LD'!N145</f>
        <v>41.581707999999999</v>
      </c>
      <c r="J147" s="392">
        <f>'Anchor-LD'!O145</f>
        <v>47.091504999999998</v>
      </c>
      <c r="K147" s="392">
        <f>(Summary!$C$69*H147+Summary!$C$70*I147+Summary!$C$71*J147)/Summary!$C$72</f>
        <v>39.178963699999997</v>
      </c>
      <c r="L147" s="392">
        <f>'Anchor-LD'!P145</f>
        <v>14.103047</v>
      </c>
      <c r="M147" s="392">
        <f>'Anchor-LD'!Q145</f>
        <v>13.999568999999999</v>
      </c>
      <c r="N147" s="392">
        <f>'Anchor-LD'!R145</f>
        <v>27.162998999999999</v>
      </c>
      <c r="O147" s="392">
        <f>'Anchor-LD'!S145</f>
        <v>26.210467999999999</v>
      </c>
      <c r="P147" s="392">
        <f>'Anchor-LD'!T145</f>
        <v>34.557585000000003</v>
      </c>
      <c r="Q147" s="392">
        <f>'Anchor-LD'!U145</f>
        <v>42.080696000000003</v>
      </c>
      <c r="R147" s="392">
        <f>'Anchor-LD'!V145</f>
        <v>37.766489</v>
      </c>
      <c r="S147" s="392">
        <f>'Anchor-LD'!W145</f>
        <v>41.567521999999997</v>
      </c>
      <c r="T147" s="392">
        <f>'Anchor-LD'!X145</f>
        <v>47.087871999999997</v>
      </c>
      <c r="U147" s="392">
        <f>10*LOG10(1/((Summary!$C$80/10^(R147/10)+Summary!$C$81/10^(S147/10)+Summary!$C$82/10^(T147/10))/Summary!$C$83))</f>
        <v>38.983490053722427</v>
      </c>
      <c r="V147" s="392">
        <f>'Anchor-LD'!Y145</f>
        <v>2.3976380000000002</v>
      </c>
      <c r="W147" s="392">
        <f>'Anchor-LD'!Z145</f>
        <v>101.7</v>
      </c>
      <c r="X147" s="392">
        <f>'Anchor-LD'!AA145</f>
        <v>0.52559999999999996</v>
      </c>
      <c r="Y147" s="393">
        <f>'Anchor-LD'!AB145</f>
        <v>4</v>
      </c>
      <c r="Z147" s="393">
        <f>'Anchor-LD'!AC145</f>
        <v>6</v>
      </c>
      <c r="AA147" s="392">
        <f t="shared" si="7"/>
        <v>2.8250000000000001E-2</v>
      </c>
      <c r="AB147" s="462"/>
      <c r="AC147" s="391">
        <f>'Test-LD'!L145</f>
        <v>19.84</v>
      </c>
      <c r="AD147" s="391">
        <f>'Test-LD'!M145</f>
        <v>38.207697000000003</v>
      </c>
      <c r="AE147" s="391">
        <f>'Test-LD'!N145</f>
        <v>41.787832000000002</v>
      </c>
      <c r="AF147" s="391">
        <f>'Test-LD'!O145</f>
        <v>48.669047999999997</v>
      </c>
      <c r="AG147" s="391">
        <f>(Summary!$C$69*AD147+Summary!$C$70*AE147+Summary!$C$71*AF147)/Summary!$C$72</f>
        <v>39.611845599999995</v>
      </c>
      <c r="AH147" s="391">
        <f>'Test-LD'!P145</f>
        <v>14.497021</v>
      </c>
      <c r="AI147" s="391">
        <f>'Test-LD'!Q145</f>
        <v>14.323772</v>
      </c>
      <c r="AJ147" s="391">
        <f>'Test-LD'!R145</f>
        <v>28.823060999999999</v>
      </c>
      <c r="AK147" s="391">
        <f>'Test-LD'!S145</f>
        <v>28.117736000000001</v>
      </c>
      <c r="AL147" s="391">
        <f>'Test-LD'!T145</f>
        <v>34.957807000000003</v>
      </c>
      <c r="AM147" s="391">
        <f>'Test-LD'!U145</f>
        <v>42.454949999999997</v>
      </c>
      <c r="AN147" s="391">
        <f>'Test-LD'!V145</f>
        <v>38.100064000000003</v>
      </c>
      <c r="AO147" s="391">
        <f>'Test-LD'!W145</f>
        <v>41.771113</v>
      </c>
      <c r="AP147" s="391">
        <f>'Test-LD'!X145</f>
        <v>48.659258999999999</v>
      </c>
      <c r="AQ147" s="391">
        <f>10*LOG10(1/((Summary!$C$80/10^(AN147/10)+Summary!$C$81/10^(AO147/10)+Summary!$C$82/10^(AP147/10))/Summary!$C$83))</f>
        <v>39.332737910473547</v>
      </c>
      <c r="AR147" s="391">
        <f>'Test-LD'!Y145</f>
        <v>2.8187039999999999</v>
      </c>
      <c r="AS147" s="391">
        <f>'Test-LD'!Z145</f>
        <v>2455.5</v>
      </c>
      <c r="AT147" s="392">
        <f>'Test-LD'!AA145</f>
        <v>3.3969</v>
      </c>
      <c r="AU147" s="393">
        <f>'Test-LD'!AB145</f>
        <v>4</v>
      </c>
      <c r="AV147" s="393">
        <f>'Test-LD'!AC145</f>
        <v>6</v>
      </c>
      <c r="AW147" s="396">
        <f t="shared" si="8"/>
        <v>0.68208333333333337</v>
      </c>
      <c r="AX147" s="466">
        <f t="shared" si="9"/>
        <v>24.144542772861357</v>
      </c>
      <c r="AY147" s="303">
        <f t="shared" si="9"/>
        <v>6.4628995433789962</v>
      </c>
      <c r="AZ147" s="297">
        <f t="shared" si="9"/>
        <v>1</v>
      </c>
      <c r="BA147" s="345">
        <f t="shared" si="9"/>
        <v>1</v>
      </c>
      <c r="BB147" s="75"/>
      <c r="BC147" s="75"/>
      <c r="BD147" s="570"/>
      <c r="BE147" s="550"/>
      <c r="BF147" s="553"/>
      <c r="BG147" s="553"/>
      <c r="BH147" s="553"/>
      <c r="BI147" s="553"/>
      <c r="BJ147" s="553"/>
      <c r="BK147" s="553"/>
      <c r="BL147" s="553"/>
      <c r="BM147" s="553"/>
      <c r="BN147" s="553"/>
      <c r="BO147" s="546"/>
      <c r="BP147" s="544"/>
      <c r="BQ147" s="546"/>
      <c r="BR147" s="544"/>
      <c r="BS147" s="553"/>
      <c r="BT147" s="553"/>
      <c r="BU147" s="553"/>
      <c r="BV147" s="553"/>
      <c r="BW147" s="553"/>
      <c r="BX147" s="553"/>
      <c r="BY147" s="553"/>
      <c r="BZ147" s="544"/>
      <c r="CA147" s="544"/>
      <c r="CB147" s="553"/>
      <c r="CC147" s="553"/>
      <c r="CD147" s="553"/>
      <c r="CE147" s="546"/>
      <c r="CF147" s="544"/>
      <c r="CG147" s="546"/>
      <c r="CH147" s="544"/>
    </row>
    <row r="148" spans="1:86" ht="17" customHeight="1" thickBot="1" x14ac:dyDescent="0.25">
      <c r="A148" s="537" t="s">
        <v>252</v>
      </c>
      <c r="B148" s="595"/>
      <c r="C148" s="586"/>
      <c r="D148" s="589"/>
      <c r="E148" s="557"/>
      <c r="F148" s="362"/>
      <c r="G148" s="420"/>
      <c r="H148" s="295"/>
      <c r="I148" s="295"/>
      <c r="J148" s="295"/>
      <c r="K148" s="295"/>
      <c r="L148" s="295"/>
      <c r="M148" s="295"/>
      <c r="N148" s="295"/>
      <c r="O148" s="295"/>
      <c r="P148" s="295"/>
      <c r="Q148" s="295"/>
      <c r="R148" s="295"/>
      <c r="S148" s="295"/>
      <c r="T148" s="295"/>
      <c r="U148" s="295"/>
      <c r="V148" s="295"/>
      <c r="W148" s="295"/>
      <c r="X148" s="295"/>
      <c r="Y148" s="357"/>
      <c r="Z148" s="357"/>
      <c r="AA148" s="295"/>
      <c r="AB148" s="462"/>
      <c r="AC148" s="167"/>
      <c r="AD148" s="167"/>
      <c r="AE148" s="167"/>
      <c r="AF148" s="167"/>
      <c r="AG148" s="167"/>
      <c r="AH148" s="167"/>
      <c r="AI148" s="167"/>
      <c r="AJ148" s="167"/>
      <c r="AK148" s="167"/>
      <c r="AL148" s="167"/>
      <c r="AM148" s="167"/>
      <c r="AN148" s="167"/>
      <c r="AO148" s="167"/>
      <c r="AP148" s="167"/>
      <c r="AQ148" s="167"/>
      <c r="AR148" s="167"/>
      <c r="AS148" s="167"/>
      <c r="AT148" s="295"/>
      <c r="AU148" s="357"/>
      <c r="AV148" s="357"/>
      <c r="AW148" s="395"/>
      <c r="AX148" s="464"/>
      <c r="AY148" s="293"/>
      <c r="AZ148" s="292"/>
      <c r="BA148" s="344"/>
      <c r="BB148" s="75"/>
      <c r="BC148" s="75"/>
      <c r="BD148" s="572"/>
      <c r="BE148" s="549"/>
      <c r="BF148" s="551"/>
      <c r="BG148" s="551"/>
      <c r="BH148" s="551"/>
      <c r="BI148" s="551"/>
      <c r="BJ148" s="575"/>
      <c r="BK148" s="551"/>
      <c r="BL148" s="551"/>
      <c r="BM148" s="551"/>
      <c r="BN148" s="551"/>
      <c r="BO148" s="548"/>
      <c r="BP148" s="585"/>
      <c r="BQ148" s="548"/>
      <c r="BR148" s="585"/>
      <c r="BS148" s="551"/>
      <c r="BT148" s="551"/>
      <c r="BU148" s="551"/>
      <c r="BV148" s="551"/>
      <c r="BW148" s="551"/>
      <c r="BX148" s="551"/>
      <c r="BY148" s="551"/>
      <c r="BZ148" s="555"/>
      <c r="CA148" s="555"/>
      <c r="CB148" s="575"/>
      <c r="CC148" s="593"/>
      <c r="CD148" s="578"/>
      <c r="CE148" s="547"/>
      <c r="CF148" s="543"/>
      <c r="CG148" s="547"/>
      <c r="CH148" s="543"/>
    </row>
    <row r="149" spans="1:86" ht="17" customHeight="1" x14ac:dyDescent="0.2">
      <c r="A149" s="538"/>
      <c r="B149" s="566"/>
      <c r="C149" s="485"/>
      <c r="D149" s="590"/>
      <c r="E149" s="558"/>
      <c r="F149" s="362"/>
      <c r="G149" s="420"/>
      <c r="H149" s="295"/>
      <c r="I149" s="295"/>
      <c r="J149" s="295"/>
      <c r="K149" s="295"/>
      <c r="L149" s="295"/>
      <c r="M149" s="295"/>
      <c r="N149" s="295"/>
      <c r="O149" s="295"/>
      <c r="P149" s="295"/>
      <c r="Q149" s="295"/>
      <c r="R149" s="295"/>
      <c r="S149" s="295"/>
      <c r="T149" s="295"/>
      <c r="U149" s="295"/>
      <c r="V149" s="295"/>
      <c r="W149" s="295"/>
      <c r="X149" s="295"/>
      <c r="Y149" s="357"/>
      <c r="Z149" s="357"/>
      <c r="AA149" s="295"/>
      <c r="AB149" s="462"/>
      <c r="AC149" s="167"/>
      <c r="AD149" s="167"/>
      <c r="AE149" s="167"/>
      <c r="AF149" s="167"/>
      <c r="AG149" s="167"/>
      <c r="AH149" s="167"/>
      <c r="AI149" s="167"/>
      <c r="AJ149" s="167"/>
      <c r="AK149" s="167"/>
      <c r="AL149" s="167"/>
      <c r="AM149" s="167"/>
      <c r="AN149" s="167"/>
      <c r="AO149" s="167"/>
      <c r="AP149" s="167"/>
      <c r="AQ149" s="167"/>
      <c r="AR149" s="167"/>
      <c r="AS149" s="167"/>
      <c r="AT149" s="295"/>
      <c r="AU149" s="357"/>
      <c r="AV149" s="357"/>
      <c r="AW149" s="395"/>
      <c r="AX149" s="465"/>
      <c r="AY149" s="298"/>
      <c r="AZ149" s="297"/>
      <c r="BA149" s="345"/>
      <c r="BB149" s="75"/>
      <c r="BC149" s="75"/>
      <c r="BD149" s="565"/>
      <c r="BE149" s="550"/>
      <c r="BF149" s="552"/>
      <c r="BG149" s="552"/>
      <c r="BH149" s="552"/>
      <c r="BI149" s="552"/>
      <c r="BJ149" s="552"/>
      <c r="BK149" s="553"/>
      <c r="BL149" s="552"/>
      <c r="BM149" s="553"/>
      <c r="BN149" s="552"/>
      <c r="BO149" s="546"/>
      <c r="BP149" s="541"/>
      <c r="BQ149" s="546"/>
      <c r="BR149" s="541"/>
      <c r="BS149" s="553"/>
      <c r="BT149" s="552"/>
      <c r="BU149" s="553"/>
      <c r="BV149" s="552"/>
      <c r="BW149" s="553"/>
      <c r="BX149" s="552"/>
      <c r="BY149" s="552"/>
      <c r="BZ149" s="541"/>
      <c r="CA149" s="541"/>
      <c r="CB149" s="552"/>
      <c r="CC149" s="550"/>
      <c r="CD149" s="541"/>
      <c r="CE149" s="546"/>
      <c r="CF149" s="541"/>
      <c r="CG149" s="546"/>
      <c r="CH149" s="541"/>
    </row>
    <row r="150" spans="1:86" ht="17" customHeight="1" x14ac:dyDescent="0.2">
      <c r="A150" s="538"/>
      <c r="B150" s="566"/>
      <c r="C150" s="485"/>
      <c r="D150" s="590"/>
      <c r="E150" s="558"/>
      <c r="F150" s="362"/>
      <c r="G150" s="420"/>
      <c r="H150" s="295"/>
      <c r="I150" s="295"/>
      <c r="J150" s="295"/>
      <c r="K150" s="295"/>
      <c r="L150" s="295"/>
      <c r="M150" s="295"/>
      <c r="N150" s="295"/>
      <c r="O150" s="295"/>
      <c r="P150" s="295"/>
      <c r="Q150" s="295"/>
      <c r="R150" s="295"/>
      <c r="S150" s="295"/>
      <c r="T150" s="295"/>
      <c r="U150" s="295"/>
      <c r="V150" s="295"/>
      <c r="W150" s="295"/>
      <c r="X150" s="295"/>
      <c r="Y150" s="357"/>
      <c r="Z150" s="357"/>
      <c r="AA150" s="295"/>
      <c r="AB150" s="462"/>
      <c r="AC150" s="167"/>
      <c r="AD150" s="167"/>
      <c r="AE150" s="167"/>
      <c r="AF150" s="167"/>
      <c r="AG150" s="167"/>
      <c r="AH150" s="167"/>
      <c r="AI150" s="167"/>
      <c r="AJ150" s="167"/>
      <c r="AK150" s="167"/>
      <c r="AL150" s="167"/>
      <c r="AM150" s="167"/>
      <c r="AN150" s="167"/>
      <c r="AO150" s="167"/>
      <c r="AP150" s="167"/>
      <c r="AQ150" s="167"/>
      <c r="AR150" s="167"/>
      <c r="AS150" s="167"/>
      <c r="AT150" s="295"/>
      <c r="AU150" s="357"/>
      <c r="AV150" s="357"/>
      <c r="AW150" s="395"/>
      <c r="AX150" s="465"/>
      <c r="AY150" s="298"/>
      <c r="AZ150" s="297"/>
      <c r="BA150" s="345"/>
      <c r="BB150" s="75"/>
      <c r="BC150" s="75"/>
      <c r="BD150" s="573"/>
      <c r="BE150" s="549"/>
      <c r="BF150" s="552"/>
      <c r="BG150" s="552"/>
      <c r="BH150" s="552"/>
      <c r="BI150" s="552"/>
      <c r="BJ150" s="552"/>
      <c r="BK150" s="551"/>
      <c r="BL150" s="552"/>
      <c r="BM150" s="551"/>
      <c r="BN150" s="552"/>
      <c r="BO150" s="545"/>
      <c r="BP150" s="541"/>
      <c r="BQ150" s="545"/>
      <c r="BR150" s="541"/>
      <c r="BS150" s="551"/>
      <c r="BT150" s="552"/>
      <c r="BU150" s="551"/>
      <c r="BV150" s="552"/>
      <c r="BW150" s="551"/>
      <c r="BX150" s="552"/>
      <c r="BY150" s="552"/>
      <c r="BZ150" s="541"/>
      <c r="CA150" s="541"/>
      <c r="CB150" s="552"/>
      <c r="CC150" s="560"/>
      <c r="CD150" s="541"/>
      <c r="CE150" s="554"/>
      <c r="CF150" s="541"/>
      <c r="CG150" s="554"/>
      <c r="CH150" s="541"/>
    </row>
    <row r="151" spans="1:86" ht="17" customHeight="1" x14ac:dyDescent="0.2">
      <c r="A151" s="538"/>
      <c r="B151" s="566"/>
      <c r="C151" s="485"/>
      <c r="D151" s="590"/>
      <c r="E151" s="558"/>
      <c r="F151" s="362"/>
      <c r="G151" s="420"/>
      <c r="H151" s="295"/>
      <c r="I151" s="295"/>
      <c r="J151" s="295"/>
      <c r="K151" s="295"/>
      <c r="L151" s="295"/>
      <c r="M151" s="295"/>
      <c r="N151" s="295"/>
      <c r="O151" s="295"/>
      <c r="P151" s="295"/>
      <c r="Q151" s="295"/>
      <c r="R151" s="295"/>
      <c r="S151" s="295"/>
      <c r="T151" s="295"/>
      <c r="U151" s="295"/>
      <c r="V151" s="295"/>
      <c r="W151" s="295"/>
      <c r="X151" s="295"/>
      <c r="Y151" s="357"/>
      <c r="Z151" s="357"/>
      <c r="AA151" s="295"/>
      <c r="AB151" s="462"/>
      <c r="AC151" s="167"/>
      <c r="AD151" s="167"/>
      <c r="AE151" s="167"/>
      <c r="AF151" s="167"/>
      <c r="AG151" s="167"/>
      <c r="AH151" s="167"/>
      <c r="AI151" s="167"/>
      <c r="AJ151" s="167"/>
      <c r="AK151" s="167"/>
      <c r="AL151" s="167"/>
      <c r="AM151" s="167"/>
      <c r="AN151" s="167"/>
      <c r="AO151" s="167"/>
      <c r="AP151" s="167"/>
      <c r="AQ151" s="167"/>
      <c r="AR151" s="167"/>
      <c r="AS151" s="167"/>
      <c r="AT151" s="295"/>
      <c r="AU151" s="357"/>
      <c r="AV151" s="357"/>
      <c r="AW151" s="395"/>
      <c r="AX151" s="465"/>
      <c r="AY151" s="298"/>
      <c r="AZ151" s="297"/>
      <c r="BA151" s="345"/>
      <c r="BB151" s="75"/>
      <c r="BC151" s="75"/>
      <c r="BD151" s="565"/>
      <c r="BE151" s="550"/>
      <c r="BF151" s="552"/>
      <c r="BG151" s="552"/>
      <c r="BH151" s="552"/>
      <c r="BI151" s="552"/>
      <c r="BJ151" s="552"/>
      <c r="BK151" s="553"/>
      <c r="BL151" s="552"/>
      <c r="BM151" s="553"/>
      <c r="BN151" s="552"/>
      <c r="BO151" s="546"/>
      <c r="BP151" s="541"/>
      <c r="BQ151" s="546"/>
      <c r="BR151" s="541"/>
      <c r="BS151" s="553"/>
      <c r="BT151" s="552"/>
      <c r="BU151" s="553"/>
      <c r="BV151" s="552"/>
      <c r="BW151" s="553"/>
      <c r="BX151" s="552"/>
      <c r="BY151" s="552"/>
      <c r="BZ151" s="541"/>
      <c r="CA151" s="541"/>
      <c r="CB151" s="552"/>
      <c r="CC151" s="550"/>
      <c r="CD151" s="541"/>
      <c r="CE151" s="546"/>
      <c r="CF151" s="541"/>
      <c r="CG151" s="546"/>
      <c r="CH151" s="541"/>
    </row>
    <row r="152" spans="1:86" ht="17" customHeight="1" thickBot="1" x14ac:dyDescent="0.25">
      <c r="A152" s="538"/>
      <c r="B152" s="566"/>
      <c r="C152" s="485"/>
      <c r="D152" s="590"/>
      <c r="E152" s="558"/>
      <c r="F152" s="362"/>
      <c r="G152" s="420"/>
      <c r="H152" s="295"/>
      <c r="I152" s="295"/>
      <c r="J152" s="295"/>
      <c r="K152" s="295"/>
      <c r="L152" s="295"/>
      <c r="M152" s="295"/>
      <c r="N152" s="295"/>
      <c r="O152" s="295"/>
      <c r="P152" s="295"/>
      <c r="Q152" s="295"/>
      <c r="R152" s="295"/>
      <c r="S152" s="295"/>
      <c r="T152" s="295"/>
      <c r="U152" s="295"/>
      <c r="V152" s="295"/>
      <c r="W152" s="295"/>
      <c r="X152" s="295"/>
      <c r="Y152" s="357"/>
      <c r="Z152" s="357"/>
      <c r="AA152" s="295"/>
      <c r="AB152" s="462"/>
      <c r="AC152" s="167"/>
      <c r="AD152" s="167"/>
      <c r="AE152" s="167"/>
      <c r="AF152" s="167"/>
      <c r="AG152" s="167"/>
      <c r="AH152" s="167"/>
      <c r="AI152" s="167"/>
      <c r="AJ152" s="167"/>
      <c r="AK152" s="167"/>
      <c r="AL152" s="167"/>
      <c r="AM152" s="167"/>
      <c r="AN152" s="167"/>
      <c r="AO152" s="167"/>
      <c r="AP152" s="167"/>
      <c r="AQ152" s="167"/>
      <c r="AR152" s="167"/>
      <c r="AS152" s="167"/>
      <c r="AT152" s="295"/>
      <c r="AU152" s="357"/>
      <c r="AV152" s="357"/>
      <c r="AW152" s="395"/>
      <c r="AX152" s="465"/>
      <c r="AY152" s="298"/>
      <c r="AZ152" s="297"/>
      <c r="BA152" s="345"/>
      <c r="BB152" s="75"/>
      <c r="BC152" s="75"/>
      <c r="BD152" s="574"/>
      <c r="BE152" s="549"/>
      <c r="BF152" s="552"/>
      <c r="BG152" s="552"/>
      <c r="BH152" s="552"/>
      <c r="BI152" s="552"/>
      <c r="BJ152" s="552"/>
      <c r="BK152" s="551"/>
      <c r="BL152" s="552"/>
      <c r="BM152" s="551"/>
      <c r="BN152" s="552"/>
      <c r="BO152" s="545"/>
      <c r="BP152" s="541"/>
      <c r="BQ152" s="545"/>
      <c r="BR152" s="541"/>
      <c r="BS152" s="551"/>
      <c r="BT152" s="552"/>
      <c r="BU152" s="551"/>
      <c r="BV152" s="552"/>
      <c r="BW152" s="551"/>
      <c r="BX152" s="552"/>
      <c r="BY152" s="552"/>
      <c r="BZ152" s="541"/>
      <c r="CA152" s="541"/>
      <c r="CB152" s="552"/>
      <c r="CC152" s="560"/>
      <c r="CD152" s="541"/>
      <c r="CE152" s="554"/>
      <c r="CF152" s="541"/>
      <c r="CG152" s="554"/>
      <c r="CH152" s="541"/>
    </row>
    <row r="153" spans="1:86" ht="17" customHeight="1" thickBot="1" x14ac:dyDescent="0.25">
      <c r="A153" s="538"/>
      <c r="B153" s="596"/>
      <c r="C153" s="486"/>
      <c r="D153" s="591"/>
      <c r="E153" s="559"/>
      <c r="F153" s="363"/>
      <c r="G153" s="420"/>
      <c r="H153" s="295"/>
      <c r="I153" s="295"/>
      <c r="J153" s="295"/>
      <c r="K153" s="295"/>
      <c r="L153" s="295"/>
      <c r="M153" s="295"/>
      <c r="N153" s="295"/>
      <c r="O153" s="295"/>
      <c r="P153" s="295"/>
      <c r="Q153" s="295"/>
      <c r="R153" s="295"/>
      <c r="S153" s="295"/>
      <c r="T153" s="295"/>
      <c r="U153" s="295"/>
      <c r="V153" s="295"/>
      <c r="W153" s="295"/>
      <c r="X153" s="295"/>
      <c r="Y153" s="357"/>
      <c r="Z153" s="357"/>
      <c r="AA153" s="295"/>
      <c r="AB153" s="462"/>
      <c r="AC153" s="167"/>
      <c r="AD153" s="167"/>
      <c r="AE153" s="167"/>
      <c r="AF153" s="167"/>
      <c r="AG153" s="167"/>
      <c r="AH153" s="167"/>
      <c r="AI153" s="167"/>
      <c r="AJ153" s="167"/>
      <c r="AK153" s="167"/>
      <c r="AL153" s="167"/>
      <c r="AM153" s="167"/>
      <c r="AN153" s="167"/>
      <c r="AO153" s="167"/>
      <c r="AP153" s="167"/>
      <c r="AQ153" s="167"/>
      <c r="AR153" s="167"/>
      <c r="AS153" s="167"/>
      <c r="AT153" s="295"/>
      <c r="AU153" s="357"/>
      <c r="AV153" s="357"/>
      <c r="AW153" s="395"/>
      <c r="AX153" s="466"/>
      <c r="AY153" s="303"/>
      <c r="AZ153" s="297"/>
      <c r="BA153" s="345"/>
      <c r="BB153" s="75"/>
      <c r="BC153" s="75"/>
      <c r="BD153" s="570"/>
      <c r="BE153" s="550"/>
      <c r="BF153" s="553"/>
      <c r="BG153" s="553"/>
      <c r="BH153" s="553"/>
      <c r="BI153" s="553"/>
      <c r="BJ153" s="553"/>
      <c r="BK153" s="553"/>
      <c r="BL153" s="553"/>
      <c r="BM153" s="553"/>
      <c r="BN153" s="553"/>
      <c r="BO153" s="546"/>
      <c r="BP153" s="544"/>
      <c r="BQ153" s="546"/>
      <c r="BR153" s="544"/>
      <c r="BS153" s="553"/>
      <c r="BT153" s="553"/>
      <c r="BU153" s="553"/>
      <c r="BV153" s="553"/>
      <c r="BW153" s="553"/>
      <c r="BX153" s="553"/>
      <c r="BY153" s="553"/>
      <c r="BZ153" s="544"/>
      <c r="CA153" s="544"/>
      <c r="CB153" s="553"/>
      <c r="CC153" s="550"/>
      <c r="CD153" s="541"/>
      <c r="CE153" s="546"/>
      <c r="CF153" s="544"/>
      <c r="CG153" s="546"/>
      <c r="CH153" s="544"/>
    </row>
    <row r="154" spans="1:86" ht="17" customHeight="1" thickBot="1" x14ac:dyDescent="0.25">
      <c r="A154" s="538"/>
      <c r="B154" s="595" t="s">
        <v>158</v>
      </c>
      <c r="C154" s="586" t="s">
        <v>266</v>
      </c>
      <c r="D154" s="589">
        <v>24</v>
      </c>
      <c r="E154" s="557">
        <v>8</v>
      </c>
      <c r="F154" s="362">
        <v>110</v>
      </c>
      <c r="G154" s="419">
        <f>'Anchor-LD'!L152</f>
        <v>2959.9011</v>
      </c>
      <c r="H154" s="385">
        <f>'Anchor-LD'!M152</f>
        <v>48.825533</v>
      </c>
      <c r="I154" s="385">
        <f>'Anchor-LD'!N152</f>
        <v>53.557881000000002</v>
      </c>
      <c r="J154" s="385">
        <f>'Anchor-LD'!O152</f>
        <v>48.872543999999998</v>
      </c>
      <c r="K154" s="385">
        <f>(Summary!$C$63*H154+Summary!$C$64*I154+Summary!$C$65*J154)/Summary!$C$66</f>
        <v>49.622092833333333</v>
      </c>
      <c r="L154" s="385">
        <f>'Anchor-LD'!P152</f>
        <v>23.590948000000001</v>
      </c>
      <c r="M154" s="385">
        <f>'Anchor-LD'!Q152</f>
        <v>24.212907000000001</v>
      </c>
      <c r="N154" s="385">
        <f>'Anchor-LD'!R152</f>
        <v>88.714877000000001</v>
      </c>
      <c r="O154" s="385">
        <f>'Anchor-LD'!S152</f>
        <v>88.018309000000002</v>
      </c>
      <c r="P154" s="385">
        <f>'Anchor-LD'!T152</f>
        <v>46.620508000000001</v>
      </c>
      <c r="Q154" s="385">
        <f>'Anchor-LD'!U152</f>
        <v>51.436239</v>
      </c>
      <c r="R154" s="385">
        <f>'Anchor-LD'!V152</f>
        <v>48.602069</v>
      </c>
      <c r="S154" s="385">
        <f>'Anchor-LD'!W152</f>
        <v>53.247804000000002</v>
      </c>
      <c r="T154" s="385">
        <f>'Anchor-LD'!X152</f>
        <v>48.593283</v>
      </c>
      <c r="U154" s="385">
        <f>10*LOG10(1/((Summary!$C$80/10^(R154/10)+Summary!$C$81/10^(S154/10)+Summary!$C$82/10^(T154/10))/Summary!$C$83))</f>
        <v>49.103999052120002</v>
      </c>
      <c r="V154" s="385">
        <f>'Anchor-LD'!Y152</f>
        <v>5.7727769999999996</v>
      </c>
      <c r="W154" s="385">
        <f>'Anchor-LD'!Z152</f>
        <v>1484.2</v>
      </c>
      <c r="X154" s="385">
        <f>'Anchor-LD'!AA152</f>
        <v>2.2162000000000002</v>
      </c>
      <c r="Y154" s="360">
        <f>'Anchor-LD'!AB152</f>
        <v>10</v>
      </c>
      <c r="Z154" s="360">
        <f>'Anchor-LD'!AC152</f>
        <v>6</v>
      </c>
      <c r="AA154" s="385">
        <f t="shared" si="7"/>
        <v>0.4122777777777778</v>
      </c>
      <c r="AB154" s="462"/>
      <c r="AC154" s="384">
        <f>'Test-LD'!L152</f>
        <v>3079.2552730000002</v>
      </c>
      <c r="AD154" s="384">
        <f>'Test-LD'!M152</f>
        <v>49.475413000000003</v>
      </c>
      <c r="AE154" s="384">
        <f>'Test-LD'!N152</f>
        <v>54.589576000000001</v>
      </c>
      <c r="AF154" s="384">
        <f>'Test-LD'!O152</f>
        <v>49.326576000000003</v>
      </c>
      <c r="AG154" s="384">
        <f>(Summary!$C$63*AD154+Summary!$C$64*AE154+Summary!$C$65*AF154)/Summary!$C$66</f>
        <v>50.302967333333335</v>
      </c>
      <c r="AH154" s="384">
        <f>'Test-LD'!P152</f>
        <v>24.466536999999999</v>
      </c>
      <c r="AI154" s="384">
        <f>'Test-LD'!Q152</f>
        <v>25.012291000000001</v>
      </c>
      <c r="AJ154" s="384">
        <f>'Test-LD'!R152</f>
        <v>90.997882000000004</v>
      </c>
      <c r="AK154" s="384">
        <f>'Test-LD'!S152</f>
        <v>90.270829000000006</v>
      </c>
      <c r="AL154" s="384">
        <f>'Test-LD'!T152</f>
        <v>47.537149999999997</v>
      </c>
      <c r="AM154" s="384">
        <f>'Test-LD'!U152</f>
        <v>51.965035999999998</v>
      </c>
      <c r="AN154" s="384">
        <f>'Test-LD'!V152</f>
        <v>49.277129000000002</v>
      </c>
      <c r="AO154" s="384">
        <f>'Test-LD'!W152</f>
        <v>54.300553999999998</v>
      </c>
      <c r="AP154" s="384">
        <f>'Test-LD'!X152</f>
        <v>49.062868000000002</v>
      </c>
      <c r="AQ154" s="384">
        <f>10*LOG10(1/((Summary!$C$80/10^(AN154/10)+Summary!$C$81/10^(AO154/10)+Summary!$C$82/10^(AP154/10))/Summary!$C$83))</f>
        <v>49.762863810210732</v>
      </c>
      <c r="AR154" s="384">
        <f>'Test-LD'!Y152</f>
        <v>5.640352</v>
      </c>
      <c r="AS154" s="384">
        <f>'Test-LD'!Z152</f>
        <v>77375.8</v>
      </c>
      <c r="AT154" s="385">
        <f>'Test-LD'!AA152</f>
        <v>6.1056999999999997</v>
      </c>
      <c r="AU154" s="360">
        <f>'Test-LD'!AB152</f>
        <v>10</v>
      </c>
      <c r="AV154" s="360">
        <f>'Test-LD'!AC152</f>
        <v>6</v>
      </c>
      <c r="AW154" s="398">
        <f t="shared" si="8"/>
        <v>21.493277777777777</v>
      </c>
      <c r="AX154" s="464">
        <f t="shared" si="9"/>
        <v>52.133000943269103</v>
      </c>
      <c r="AY154" s="293">
        <f t="shared" si="9"/>
        <v>2.7550311343741538</v>
      </c>
      <c r="AZ154" s="292">
        <f t="shared" si="9"/>
        <v>1</v>
      </c>
      <c r="BA154" s="344">
        <f t="shared" si="9"/>
        <v>1</v>
      </c>
      <c r="BB154" s="75"/>
      <c r="BC154" s="75"/>
      <c r="BD154" s="572" t="s">
        <v>39</v>
      </c>
      <c r="BE154" s="549">
        <f t="array" ref="BE154">bdRateExtend($G154:$G157,H154:H157,$AC154:$AC157,AD154:AD157)</f>
        <v>-0.196967804097953</v>
      </c>
      <c r="BF154" s="551">
        <f t="array" ref="BF154">bdRateExtend($G154:$G159,H154:H159,$AC154:$AC159,AD154:AD159)</f>
        <v>-0.21240778559226736</v>
      </c>
      <c r="BG154" s="551">
        <f t="array" ref="BG154">bdRateExtend($G154:$G159,I154:I159,$AC154:$AC159,AE154:AE159)</f>
        <v>-0.22729490090983318</v>
      </c>
      <c r="BH154" s="551">
        <f t="array" ref="BH154">bdRateExtend($G154:$G159,J154:J159,$AC154:$AC159,AF154:AF159)</f>
        <v>-0.16543636609936174</v>
      </c>
      <c r="BI154" s="551">
        <f t="array" ref="BI154">bdRateExtend($G154:$G159,K154:K159,$AC154:$AC159,AG154:AG159)</f>
        <v>-0.20906957147370364</v>
      </c>
      <c r="BJ154" s="575">
        <f>(Summary!$C$94*BF154+Summary!$C$95*BG154+Summary!$C$96*BH154)/Summary!$C$97</f>
        <v>-0.21112441342525379</v>
      </c>
      <c r="BK154" s="551">
        <f t="array" ref="BK154">bdRateExtend($G154:$G157,L154:L157,$AC154:$AC157,AH154:AH157)</f>
        <v>-0.20223947628377303</v>
      </c>
      <c r="BL154" s="551">
        <f t="array" ref="BL154">bdRateExtend($G154:$G159,L154:L159,$AC154:$AC159,AH154:AH159)</f>
        <v>-0.22168621350907991</v>
      </c>
      <c r="BM154" s="551">
        <f t="array" ref="BM154">bdRateExtend($G154:$G157,M154:M157,$AC154:$AC157,AI154:AI157)</f>
        <v>-0.20017939080806824</v>
      </c>
      <c r="BN154" s="551">
        <f t="array" ref="BN154">bdRateExtend($G154:$G159,M154:M159,$AC154:$AC159,AI154:AI159)</f>
        <v>-0.21746297182077967</v>
      </c>
      <c r="BO154" s="548">
        <f t="array" ref="BO154">bdRateExtend($G154:$G157,N154:N157,$AC154:$AC157,AJ154:AJ157,"None", FALSE,1)</f>
        <v>-0.29639851438476295</v>
      </c>
      <c r="BP154" s="585">
        <f t="array" ref="BP154">bdRateExtend($G154:$G159,N154:N159,$AC154:$AC159,AJ154:AJ159,"None", FALSE,1)</f>
        <v>-0.3006203870776849</v>
      </c>
      <c r="BQ154" s="548">
        <f t="array" ref="BQ154">bdRateExtend($G154:$G157,O154:O157,$AC154:$AC157,AK154:AK157,"None", FALSE,1)</f>
        <v>-0.29312563549403681</v>
      </c>
      <c r="BR154" s="585">
        <f t="array" ref="BR154">bdRateExtend($G154:$G159,O154:O159,$AC154:$AC159,AK154:AK159,"None", FALSE,1)</f>
        <v>-0.29792802986101385</v>
      </c>
      <c r="BS154" s="551">
        <f t="array" ref="BS154">bdRateExtend($G154:$G157,P154:P157,$AC154:$AC157,AL154:AL157)</f>
        <v>-0.18965540910068324</v>
      </c>
      <c r="BT154" s="551">
        <f t="array" ref="BT154">bdRateExtend($G154:$G159,P154:P159,$AC154:$AC159,AL154:AL159)</f>
        <v>-0.20584563554945934</v>
      </c>
      <c r="BU154" s="551">
        <f t="array" ref="BU154">bdRateExtend($G154:$G157,Q154:Q157,$AC154:$AC157,AM154:AM157)</f>
        <v>-0.15371026041162672</v>
      </c>
      <c r="BV154" s="551">
        <f t="array" ref="BV154">bdRateExtend($G154:$G159,Q154:Q159,$AC154:$AC159,AM154:AM159)</f>
        <v>-0.18840588181484252</v>
      </c>
      <c r="BW154" s="551">
        <f t="array" ref="BW154">bdRateExtend($G154:$G157,R154:R157,$AC154:$AC157,AN154:AN157)</f>
        <v>-0.20423521176073978</v>
      </c>
      <c r="BX154" s="551">
        <f t="array" ref="BX154">bdRateExtend($G154:$G159,R154:R159,$AC154:$AC159,AN154:AN159)</f>
        <v>-0.21729757159623231</v>
      </c>
      <c r="BY154" s="551">
        <f t="array" ref="BY154">bdRateExtend($G154:$G159,S154:S159,$AC154:$AC159,AO154:AO159)</f>
        <v>-0.23124055027793322</v>
      </c>
      <c r="BZ154" s="555">
        <f t="array" ref="BZ154">bdRateExtend($G154:$G159,T154:T159,$AC154:$AC159,AP154:AP159)</f>
        <v>-0.16874983373424679</v>
      </c>
      <c r="CA154" s="555">
        <f t="array" ref="CA154">bdRateExtend($G154:$G159,U154:U159,$AC154:$AC159,AQ154:AQ159)</f>
        <v>-0.21006434703881394</v>
      </c>
      <c r="CB154" s="575">
        <f>(Summary!$C$108*BX154+Summary!$C$109*BY154+Summary!$C$110*BZ154)/Summary!$C$111</f>
        <v>-0.21591338122902093</v>
      </c>
      <c r="CC154" s="561">
        <f t="array" ref="CC154">bdCAMBIExtend($G154:$G157,V154:V157,$AC154:$AC157,AR154:AR157)</f>
        <v>-3.7102483510835081E-2</v>
      </c>
      <c r="CD154" s="561">
        <f t="array" ref="CD154">bdCAMBIExtend($G154:$G159,V154:V159,$AC154:$AC159,AR154:AR159)</f>
        <v>9.4608154649590007E-2</v>
      </c>
      <c r="CE154" s="547">
        <f t="array" ref="CE154">testVMAFRange($G154:$G157,N154:N157,$AC154:$AC157,AJ154:AJ157)</f>
        <v>0</v>
      </c>
      <c r="CF154" s="543">
        <f t="array" ref="CF154">testVMAFRange($G154:$G159,N154:N159,$AC154:$AC159,AJ154:AJ159)</f>
        <v>0</v>
      </c>
      <c r="CG154" s="547">
        <f t="array" ref="CG154">testVMAFRange($G154:$G157,O154:O157,$AC154:$AC157,AK154:AK157)</f>
        <v>0</v>
      </c>
      <c r="CH154" s="543">
        <f t="array" ref="CH154">testVMAFRange($G154:$G159,O154:O159,$AC154:$AC159,AK154:AK159)</f>
        <v>0</v>
      </c>
    </row>
    <row r="155" spans="1:86" ht="17" customHeight="1" x14ac:dyDescent="0.2">
      <c r="A155" s="538"/>
      <c r="B155" s="566"/>
      <c r="C155" s="485"/>
      <c r="D155" s="590"/>
      <c r="E155" s="558"/>
      <c r="F155" s="362">
        <v>135</v>
      </c>
      <c r="G155" s="420">
        <f>'Anchor-LD'!L153</f>
        <v>1047.616</v>
      </c>
      <c r="H155" s="295">
        <f>'Anchor-LD'!M153</f>
        <v>46.571264999999997</v>
      </c>
      <c r="I155" s="295">
        <f>'Anchor-LD'!N153</f>
        <v>51.536177000000002</v>
      </c>
      <c r="J155" s="295">
        <f>'Anchor-LD'!O153</f>
        <v>46.542230000000004</v>
      </c>
      <c r="K155" s="295">
        <f>(Summary!$C$63*H155+Summary!$C$64*I155+Summary!$C$65*J155)/Summary!$C$66</f>
        <v>47.393911166666669</v>
      </c>
      <c r="L155" s="295">
        <f>'Anchor-LD'!P153</f>
        <v>20.339834</v>
      </c>
      <c r="M155" s="295">
        <f>'Anchor-LD'!Q153</f>
        <v>21.255959000000001</v>
      </c>
      <c r="N155" s="295">
        <f>'Anchor-LD'!R153</f>
        <v>76.116967000000002</v>
      </c>
      <c r="O155" s="295">
        <f>'Anchor-LD'!S153</f>
        <v>75.478970000000004</v>
      </c>
      <c r="P155" s="295">
        <f>'Anchor-LD'!T153</f>
        <v>43.206513999999999</v>
      </c>
      <c r="Q155" s="295">
        <f>'Anchor-LD'!U153</f>
        <v>48.866863000000002</v>
      </c>
      <c r="R155" s="295">
        <f>'Anchor-LD'!V153</f>
        <v>46.407499000000001</v>
      </c>
      <c r="S155" s="295">
        <f>'Anchor-LD'!W153</f>
        <v>51.240288999999997</v>
      </c>
      <c r="T155" s="295">
        <f>'Anchor-LD'!X153</f>
        <v>46.282792999999998</v>
      </c>
      <c r="U155" s="295">
        <f>10*LOG10(1/((Summary!$C$80/10^(R155/10)+Summary!$C$81/10^(S155/10)+Summary!$C$82/10^(T155/10))/Summary!$C$83))</f>
        <v>46.899169793289715</v>
      </c>
      <c r="V155" s="295">
        <f>'Anchor-LD'!Y153</f>
        <v>5.9895639999999997</v>
      </c>
      <c r="W155" s="295">
        <f>'Anchor-LD'!Z153</f>
        <v>803.1</v>
      </c>
      <c r="X155" s="295">
        <f>'Anchor-LD'!AA153</f>
        <v>1.4659</v>
      </c>
      <c r="Y155" s="357">
        <f>'Anchor-LD'!AB153</f>
        <v>7</v>
      </c>
      <c r="Z155" s="357">
        <f>'Anchor-LD'!AC153</f>
        <v>7</v>
      </c>
      <c r="AA155" s="295">
        <f t="shared" si="7"/>
        <v>0.22308333333333333</v>
      </c>
      <c r="AB155" s="462"/>
      <c r="AC155" s="167">
        <f>'Test-LD'!L153</f>
        <v>1081.7570909999999</v>
      </c>
      <c r="AD155" s="167">
        <f>'Test-LD'!M153</f>
        <v>47.073163999999998</v>
      </c>
      <c r="AE155" s="167">
        <f>'Test-LD'!N153</f>
        <v>52.199264999999997</v>
      </c>
      <c r="AF155" s="167">
        <f>'Test-LD'!O153</f>
        <v>46.924159000000003</v>
      </c>
      <c r="AG155" s="167">
        <f>(Summary!$C$63*AD155+Summary!$C$64*AE155+Summary!$C$65*AF155)/Summary!$C$66</f>
        <v>47.902679999999997</v>
      </c>
      <c r="AH155" s="167">
        <f>'Test-LD'!P153</f>
        <v>21.040800000000001</v>
      </c>
      <c r="AI155" s="167">
        <f>'Test-LD'!Q153</f>
        <v>21.893647000000001</v>
      </c>
      <c r="AJ155" s="167">
        <f>'Test-LD'!R153</f>
        <v>80.868789000000007</v>
      </c>
      <c r="AK155" s="167">
        <f>'Test-LD'!S153</f>
        <v>80.141718999999995</v>
      </c>
      <c r="AL155" s="167">
        <f>'Test-LD'!T153</f>
        <v>43.924993999999998</v>
      </c>
      <c r="AM155" s="167">
        <f>'Test-LD'!U153</f>
        <v>49.361829</v>
      </c>
      <c r="AN155" s="167">
        <f>'Test-LD'!V153</f>
        <v>46.917571000000002</v>
      </c>
      <c r="AO155" s="167">
        <f>'Test-LD'!W153</f>
        <v>51.915497999999999</v>
      </c>
      <c r="AP155" s="167">
        <f>'Test-LD'!X153</f>
        <v>46.669566000000003</v>
      </c>
      <c r="AQ155" s="167">
        <f>10*LOG10(1/((Summary!$C$80/10^(AN155/10)+Summary!$C$81/10^(AO155/10)+Summary!$C$82/10^(AP155/10))/Summary!$C$83))</f>
        <v>47.395180854829761</v>
      </c>
      <c r="AR155" s="167">
        <f>'Test-LD'!Y153</f>
        <v>5.8255400000000002</v>
      </c>
      <c r="AS155" s="167">
        <f>'Test-LD'!Z153</f>
        <v>31504.5</v>
      </c>
      <c r="AT155" s="295">
        <f>'Test-LD'!AA153</f>
        <v>4.7397</v>
      </c>
      <c r="AU155" s="357">
        <f>'Test-LD'!AB153</f>
        <v>7</v>
      </c>
      <c r="AV155" s="357">
        <f>'Test-LD'!AC153</f>
        <v>7</v>
      </c>
      <c r="AW155" s="395">
        <f t="shared" si="8"/>
        <v>8.7512500000000006</v>
      </c>
      <c r="AX155" s="465">
        <f t="shared" si="9"/>
        <v>39.2286141202839</v>
      </c>
      <c r="AY155" s="298">
        <f t="shared" si="9"/>
        <v>3.2333037724264959</v>
      </c>
      <c r="AZ155" s="297">
        <f t="shared" si="9"/>
        <v>1</v>
      </c>
      <c r="BA155" s="345">
        <f t="shared" si="9"/>
        <v>1</v>
      </c>
      <c r="BB155" s="75"/>
      <c r="BC155" s="75"/>
      <c r="BD155" s="565"/>
      <c r="BE155" s="550"/>
      <c r="BF155" s="552"/>
      <c r="BG155" s="552"/>
      <c r="BH155" s="552"/>
      <c r="BI155" s="552"/>
      <c r="BJ155" s="552"/>
      <c r="BK155" s="553"/>
      <c r="BL155" s="552"/>
      <c r="BM155" s="553"/>
      <c r="BN155" s="552"/>
      <c r="BO155" s="546"/>
      <c r="BP155" s="541"/>
      <c r="BQ155" s="546"/>
      <c r="BR155" s="541"/>
      <c r="BS155" s="553"/>
      <c r="BT155" s="552"/>
      <c r="BU155" s="553"/>
      <c r="BV155" s="552"/>
      <c r="BW155" s="553"/>
      <c r="BX155" s="552"/>
      <c r="BY155" s="552"/>
      <c r="BZ155" s="541"/>
      <c r="CA155" s="541"/>
      <c r="CB155" s="552"/>
      <c r="CC155" s="553"/>
      <c r="CD155" s="552"/>
      <c r="CE155" s="546"/>
      <c r="CF155" s="541"/>
      <c r="CG155" s="546"/>
      <c r="CH155" s="541"/>
    </row>
    <row r="156" spans="1:86" ht="17" customHeight="1" x14ac:dyDescent="0.2">
      <c r="A156" s="538"/>
      <c r="B156" s="566"/>
      <c r="C156" s="485"/>
      <c r="D156" s="590"/>
      <c r="E156" s="558"/>
      <c r="F156" s="362">
        <v>160</v>
      </c>
      <c r="G156" s="420">
        <f>'Anchor-LD'!L154</f>
        <v>398.93529999999998</v>
      </c>
      <c r="H156" s="295">
        <f>'Anchor-LD'!M154</f>
        <v>44.631824999999999</v>
      </c>
      <c r="I156" s="295">
        <f>'Anchor-LD'!N154</f>
        <v>49.224581999999998</v>
      </c>
      <c r="J156" s="295">
        <f>'Anchor-LD'!O154</f>
        <v>44.383276000000002</v>
      </c>
      <c r="K156" s="295">
        <f>(Summary!$C$63*H156+Summary!$C$64*I156+Summary!$C$65*J156)/Summary!$C$66</f>
        <v>45.355859666666667</v>
      </c>
      <c r="L156" s="295">
        <f>'Anchor-LD'!P154</f>
        <v>17.993266999999999</v>
      </c>
      <c r="M156" s="295">
        <f>'Anchor-LD'!Q154</f>
        <v>18.975211999999999</v>
      </c>
      <c r="N156" s="295">
        <f>'Anchor-LD'!R154</f>
        <v>60.731867999999999</v>
      </c>
      <c r="O156" s="295">
        <f>'Anchor-LD'!S154</f>
        <v>60.182670999999999</v>
      </c>
      <c r="P156" s="295">
        <f>'Anchor-LD'!T154</f>
        <v>40.585678000000001</v>
      </c>
      <c r="Q156" s="295">
        <f>'Anchor-LD'!U154</f>
        <v>46.177208</v>
      </c>
      <c r="R156" s="295">
        <f>'Anchor-LD'!V154</f>
        <v>44.506898</v>
      </c>
      <c r="S156" s="295">
        <f>'Anchor-LD'!W154</f>
        <v>48.961095</v>
      </c>
      <c r="T156" s="295">
        <f>'Anchor-LD'!X154</f>
        <v>44.166547000000001</v>
      </c>
      <c r="U156" s="295">
        <f>10*LOG10(1/((Summary!$C$80/10^(R156/10)+Summary!$C$81/10^(S156/10)+Summary!$C$82/10^(T156/10))/Summary!$C$83))</f>
        <v>44.932344389164186</v>
      </c>
      <c r="V156" s="295">
        <f>'Anchor-LD'!Y154</f>
        <v>6.1882539999999997</v>
      </c>
      <c r="W156" s="295">
        <f>'Anchor-LD'!Z154</f>
        <v>535.9</v>
      </c>
      <c r="X156" s="295">
        <f>'Anchor-LD'!AA154</f>
        <v>1.4158999999999999</v>
      </c>
      <c r="Y156" s="357">
        <f>'Anchor-LD'!AB154</f>
        <v>5</v>
      </c>
      <c r="Z156" s="357">
        <f>'Anchor-LD'!AC154</f>
        <v>7</v>
      </c>
      <c r="AA156" s="295">
        <f t="shared" si="7"/>
        <v>0.14886111111111111</v>
      </c>
      <c r="AB156" s="462"/>
      <c r="AC156" s="167">
        <f>'Test-LD'!L154</f>
        <v>400.430545</v>
      </c>
      <c r="AD156" s="167">
        <f>'Test-LD'!M154</f>
        <v>45.107177</v>
      </c>
      <c r="AE156" s="167">
        <f>'Test-LD'!N154</f>
        <v>49.647984999999998</v>
      </c>
      <c r="AF156" s="167">
        <f>'Test-LD'!O154</f>
        <v>44.794648000000002</v>
      </c>
      <c r="AG156" s="167">
        <f>(Summary!$C$63*AD156+Summary!$C$64*AE156+Summary!$C$65*AF156)/Summary!$C$66</f>
        <v>45.811890166666672</v>
      </c>
      <c r="AH156" s="167">
        <f>'Test-LD'!P154</f>
        <v>18.532623999999998</v>
      </c>
      <c r="AI156" s="167">
        <f>'Test-LD'!Q154</f>
        <v>19.509042000000001</v>
      </c>
      <c r="AJ156" s="167">
        <f>'Test-LD'!R154</f>
        <v>67.092958999999993</v>
      </c>
      <c r="AK156" s="167">
        <f>'Test-LD'!S154</f>
        <v>66.453971999999993</v>
      </c>
      <c r="AL156" s="167">
        <f>'Test-LD'!T154</f>
        <v>41.165863000000002</v>
      </c>
      <c r="AM156" s="167">
        <f>'Test-LD'!U154</f>
        <v>46.688732999999999</v>
      </c>
      <c r="AN156" s="167">
        <f>'Test-LD'!V154</f>
        <v>44.991922000000002</v>
      </c>
      <c r="AO156" s="167">
        <f>'Test-LD'!W154</f>
        <v>49.399932</v>
      </c>
      <c r="AP156" s="167">
        <f>'Test-LD'!X154</f>
        <v>44.574978000000002</v>
      </c>
      <c r="AQ156" s="167">
        <f>10*LOG10(1/((Summary!$C$80/10^(AN156/10)+Summary!$C$81/10^(AO156/10)+Summary!$C$82/10^(AP156/10))/Summary!$C$83))</f>
        <v>45.398984585995414</v>
      </c>
      <c r="AR156" s="167">
        <f>'Test-LD'!Y154</f>
        <v>6.1078890000000001</v>
      </c>
      <c r="AS156" s="167">
        <f>'Test-LD'!Z154</f>
        <v>13720.3</v>
      </c>
      <c r="AT156" s="295">
        <f>'Test-LD'!AA154</f>
        <v>4.4950999999999999</v>
      </c>
      <c r="AU156" s="357">
        <f>'Test-LD'!AB154</f>
        <v>5</v>
      </c>
      <c r="AV156" s="357">
        <f>'Test-LD'!AC154</f>
        <v>7</v>
      </c>
      <c r="AW156" s="395">
        <f t="shared" si="8"/>
        <v>3.8111944444444443</v>
      </c>
      <c r="AX156" s="465">
        <f t="shared" si="9"/>
        <v>25.602351184922561</v>
      </c>
      <c r="AY156" s="298">
        <f t="shared" si="9"/>
        <v>3.1747298538032349</v>
      </c>
      <c r="AZ156" s="297">
        <f t="shared" si="9"/>
        <v>1</v>
      </c>
      <c r="BA156" s="345">
        <f t="shared" si="9"/>
        <v>1</v>
      </c>
      <c r="BB156" s="75"/>
      <c r="BC156" s="75"/>
      <c r="BD156" s="573" t="s">
        <v>147</v>
      </c>
      <c r="BE156" s="549">
        <f t="array" ref="BE156">bdRateExtend($G155:$G158,H155:H158,$AC155:$AC158,AD155:AD158)</f>
        <v>-0.20227442023092634</v>
      </c>
      <c r="BF156" s="552"/>
      <c r="BG156" s="552"/>
      <c r="BH156" s="552"/>
      <c r="BI156" s="552"/>
      <c r="BJ156" s="552"/>
      <c r="BK156" s="551">
        <f t="array" ref="BK156">bdRateExtend($G155:$G158,L155:L158,$AC155:$AC158,AH155:AH158)</f>
        <v>-0.22053186090546062</v>
      </c>
      <c r="BL156" s="552"/>
      <c r="BM156" s="551">
        <f t="array" ref="BM156">bdRateExtend($G155:$G158,M155:M158,$AC155:$AC158,AI155:AI158)</f>
        <v>-0.2191475793415445</v>
      </c>
      <c r="BN156" s="552"/>
      <c r="BO156" s="545">
        <f t="array" ref="BO156">bdRateExtend($G155:$G158,N155:N158,$AC155:$AC158,AJ155:AJ158,"None", FALSE,1)</f>
        <v>-0.31138386758251901</v>
      </c>
      <c r="BP156" s="541"/>
      <c r="BQ156" s="545">
        <f t="array" ref="BQ156">bdRateExtend($G155:$G158,O155:O158,$AC155:$AC158,AK155:AK158,"None", FALSE,1)</f>
        <v>-0.30851029515205974</v>
      </c>
      <c r="BR156" s="541"/>
      <c r="BS156" s="551">
        <f t="array" ref="BS156">bdRateExtend($G155:$G158,P155:P158,$AC155:$AC158,AL155:AL158)</f>
        <v>-0.19567935610164255</v>
      </c>
      <c r="BT156" s="552"/>
      <c r="BU156" s="551">
        <f t="array" ref="BU156">bdRateExtend($G155:$G158,Q155:Q158,$AC155:$AC158,AM155:AM158)</f>
        <v>-0.16673357424794966</v>
      </c>
      <c r="BV156" s="552"/>
      <c r="BW156" s="551">
        <f t="array" ref="BW156">bdRateExtend($G155:$G158,R155:R158,$AC155:$AC158,AN155:AN158)</f>
        <v>-0.20626322421173215</v>
      </c>
      <c r="BX156" s="552"/>
      <c r="BY156" s="552"/>
      <c r="BZ156" s="541"/>
      <c r="CA156" s="541"/>
      <c r="CB156" s="552"/>
      <c r="CC156" s="561">
        <f t="array" ref="CC156">bdCAMBIExtend($G155:$G158,V155:V158,$AC155:$AC158,AR155:AR158)</f>
        <v>0.14722807961857659</v>
      </c>
      <c r="CD156" s="552"/>
      <c r="CE156" s="554">
        <f t="array" ref="CE156">testVMAFRange($G155:$G158,N155:N158,$AC155:$AC158,AJ155:AJ158)</f>
        <v>0</v>
      </c>
      <c r="CF156" s="541"/>
      <c r="CG156" s="554">
        <f t="array" ref="CG156">testVMAFRange($G155:$G158,O155:O158,$AC155:$AC158,AK155:AK158)</f>
        <v>0</v>
      </c>
      <c r="CH156" s="541"/>
    </row>
    <row r="157" spans="1:86" ht="17" customHeight="1" x14ac:dyDescent="0.2">
      <c r="A157" s="538"/>
      <c r="B157" s="566"/>
      <c r="C157" s="485"/>
      <c r="D157" s="590"/>
      <c r="E157" s="558"/>
      <c r="F157" s="362">
        <v>185</v>
      </c>
      <c r="G157" s="420">
        <f>'Anchor-LD'!L155</f>
        <v>173.45750000000001</v>
      </c>
      <c r="H157" s="295">
        <f>'Anchor-LD'!M155</f>
        <v>42.705540999999997</v>
      </c>
      <c r="I157" s="295">
        <f>'Anchor-LD'!N155</f>
        <v>46.251995000000001</v>
      </c>
      <c r="J157" s="295">
        <f>'Anchor-LD'!O155</f>
        <v>42.144902000000002</v>
      </c>
      <c r="K157" s="295">
        <f>(Summary!$C$63*H157+Summary!$C$64*I157+Summary!$C$65*J157)/Summary!$C$66</f>
        <v>43.203176833333337</v>
      </c>
      <c r="L157" s="295">
        <f>'Anchor-LD'!P155</f>
        <v>16.317550000000001</v>
      </c>
      <c r="M157" s="295">
        <f>'Anchor-LD'!Q155</f>
        <v>17.222100999999999</v>
      </c>
      <c r="N157" s="295">
        <f>'Anchor-LD'!R155</f>
        <v>47.298526000000003</v>
      </c>
      <c r="O157" s="295">
        <f>'Anchor-LD'!S155</f>
        <v>46.769879000000003</v>
      </c>
      <c r="P157" s="295">
        <f>'Anchor-LD'!T155</f>
        <v>38.294749000000003</v>
      </c>
      <c r="Q157" s="295">
        <f>'Anchor-LD'!U155</f>
        <v>43.267580000000002</v>
      </c>
      <c r="R157" s="295">
        <f>'Anchor-LD'!V155</f>
        <v>42.601581000000003</v>
      </c>
      <c r="S157" s="295">
        <f>'Anchor-LD'!W155</f>
        <v>45.997602999999998</v>
      </c>
      <c r="T157" s="295">
        <f>'Anchor-LD'!X155</f>
        <v>41.962074000000001</v>
      </c>
      <c r="U157" s="295">
        <f>10*LOG10(1/((Summary!$C$80/10^(R157/10)+Summary!$C$81/10^(S157/10)+Summary!$C$82/10^(T157/10))/Summary!$C$83))</f>
        <v>42.888704288140289</v>
      </c>
      <c r="V157" s="295">
        <f>'Anchor-LD'!Y155</f>
        <v>5.3307669999999998</v>
      </c>
      <c r="W157" s="295">
        <f>'Anchor-LD'!Z155</f>
        <v>405.3</v>
      </c>
      <c r="X157" s="295">
        <f>'Anchor-LD'!AA155</f>
        <v>1.6725000000000001</v>
      </c>
      <c r="Y157" s="357">
        <f>'Anchor-LD'!AB155</f>
        <v>5</v>
      </c>
      <c r="Z157" s="357">
        <f>'Anchor-LD'!AC155</f>
        <v>7</v>
      </c>
      <c r="AA157" s="295">
        <f t="shared" si="7"/>
        <v>0.11258333333333334</v>
      </c>
      <c r="AB157" s="462"/>
      <c r="AC157" s="167">
        <f>'Test-LD'!L155</f>
        <v>168.727273</v>
      </c>
      <c r="AD157" s="167">
        <f>'Test-LD'!M155</f>
        <v>43.195292000000002</v>
      </c>
      <c r="AE157" s="167">
        <f>'Test-LD'!N155</f>
        <v>46.788096000000003</v>
      </c>
      <c r="AF157" s="167">
        <f>'Test-LD'!O155</f>
        <v>42.568576</v>
      </c>
      <c r="AG157" s="167">
        <f>(Summary!$C$63*AD157+Summary!$C$64*AE157+Summary!$C$65*AF157)/Summary!$C$66</f>
        <v>43.689639999999997</v>
      </c>
      <c r="AH157" s="167">
        <f>'Test-LD'!P155</f>
        <v>16.759065</v>
      </c>
      <c r="AI157" s="167">
        <f>'Test-LD'!Q155</f>
        <v>17.694583999999999</v>
      </c>
      <c r="AJ157" s="167">
        <f>'Test-LD'!R155</f>
        <v>52.567953000000003</v>
      </c>
      <c r="AK157" s="167">
        <f>'Test-LD'!S155</f>
        <v>51.931700999999997</v>
      </c>
      <c r="AL157" s="167">
        <f>'Test-LD'!T155</f>
        <v>38.837156999999998</v>
      </c>
      <c r="AM157" s="167">
        <f>'Test-LD'!U155</f>
        <v>43.853050000000003</v>
      </c>
      <c r="AN157" s="167">
        <f>'Test-LD'!V155</f>
        <v>43.093017000000003</v>
      </c>
      <c r="AO157" s="167">
        <f>'Test-LD'!W155</f>
        <v>46.552342000000003</v>
      </c>
      <c r="AP157" s="167">
        <f>'Test-LD'!X155</f>
        <v>42.384743</v>
      </c>
      <c r="AQ157" s="167">
        <f>10*LOG10(1/((Summary!$C$80/10^(AN157/10)+Summary!$C$81/10^(AO157/10)+Summary!$C$82/10^(AP157/10))/Summary!$C$83))</f>
        <v>43.370969453430838</v>
      </c>
      <c r="AR157" s="167">
        <f>'Test-LD'!Y155</f>
        <v>5.774413</v>
      </c>
      <c r="AS157" s="167">
        <f>'Test-LD'!Z155</f>
        <v>7081</v>
      </c>
      <c r="AT157" s="295">
        <f>'Test-LD'!AA155</f>
        <v>5.1398000000000001</v>
      </c>
      <c r="AU157" s="357">
        <f>'Test-LD'!AB155</f>
        <v>5</v>
      </c>
      <c r="AV157" s="357">
        <f>'Test-LD'!AC155</f>
        <v>7</v>
      </c>
      <c r="AW157" s="395">
        <f t="shared" si="8"/>
        <v>1.9669444444444444</v>
      </c>
      <c r="AX157" s="465">
        <f t="shared" si="9"/>
        <v>17.471009129040215</v>
      </c>
      <c r="AY157" s="298">
        <f t="shared" si="9"/>
        <v>3.0731240657698056</v>
      </c>
      <c r="AZ157" s="297">
        <f t="shared" si="9"/>
        <v>1</v>
      </c>
      <c r="BA157" s="345">
        <f t="shared" si="9"/>
        <v>1</v>
      </c>
      <c r="BB157" s="75"/>
      <c r="BC157" s="75"/>
      <c r="BD157" s="565"/>
      <c r="BE157" s="550"/>
      <c r="BF157" s="552"/>
      <c r="BG157" s="552"/>
      <c r="BH157" s="552"/>
      <c r="BI157" s="552"/>
      <c r="BJ157" s="552"/>
      <c r="BK157" s="553"/>
      <c r="BL157" s="552"/>
      <c r="BM157" s="553"/>
      <c r="BN157" s="552"/>
      <c r="BO157" s="546"/>
      <c r="BP157" s="541"/>
      <c r="BQ157" s="546"/>
      <c r="BR157" s="541"/>
      <c r="BS157" s="553"/>
      <c r="BT157" s="552"/>
      <c r="BU157" s="553"/>
      <c r="BV157" s="552"/>
      <c r="BW157" s="553"/>
      <c r="BX157" s="552"/>
      <c r="BY157" s="552"/>
      <c r="BZ157" s="541"/>
      <c r="CA157" s="541"/>
      <c r="CB157" s="552"/>
      <c r="CC157" s="553"/>
      <c r="CD157" s="552"/>
      <c r="CE157" s="546"/>
      <c r="CF157" s="541"/>
      <c r="CG157" s="546"/>
      <c r="CH157" s="541"/>
    </row>
    <row r="158" spans="1:86" ht="17" customHeight="1" thickBot="1" x14ac:dyDescent="0.25">
      <c r="A158" s="538"/>
      <c r="B158" s="566"/>
      <c r="C158" s="485"/>
      <c r="D158" s="590"/>
      <c r="E158" s="558"/>
      <c r="F158" s="362">
        <v>210</v>
      </c>
      <c r="G158" s="420">
        <f>'Anchor-LD'!L156</f>
        <v>79.941800000000001</v>
      </c>
      <c r="H158" s="295">
        <f>'Anchor-LD'!M156</f>
        <v>40.307859999999998</v>
      </c>
      <c r="I158" s="295">
        <f>'Anchor-LD'!N156</f>
        <v>42.157637000000001</v>
      </c>
      <c r="J158" s="295">
        <f>'Anchor-LD'!O156</f>
        <v>39.202036</v>
      </c>
      <c r="K158" s="295">
        <f>(Summary!$C$63*H158+Summary!$C$64*I158+Summary!$C$65*J158)/Summary!$C$66</f>
        <v>40.431852166666665</v>
      </c>
      <c r="L158" s="295">
        <f>'Anchor-LD'!P156</f>
        <v>14.819793000000001</v>
      </c>
      <c r="M158" s="295">
        <f>'Anchor-LD'!Q156</f>
        <v>15.713901999999999</v>
      </c>
      <c r="N158" s="295">
        <f>'Anchor-LD'!R156</f>
        <v>36.834688</v>
      </c>
      <c r="O158" s="295">
        <f>'Anchor-LD'!S156</f>
        <v>36.397848000000003</v>
      </c>
      <c r="P158" s="295">
        <f>'Anchor-LD'!T156</f>
        <v>35.621834</v>
      </c>
      <c r="Q158" s="295">
        <f>'Anchor-LD'!U156</f>
        <v>39.704607000000003</v>
      </c>
      <c r="R158" s="295">
        <f>'Anchor-LD'!V156</f>
        <v>40.203032999999998</v>
      </c>
      <c r="S158" s="295">
        <f>'Anchor-LD'!W156</f>
        <v>41.871279999999999</v>
      </c>
      <c r="T158" s="295">
        <f>'Anchor-LD'!X156</f>
        <v>39.029380000000003</v>
      </c>
      <c r="U158" s="295">
        <f>10*LOG10(1/((Summary!$C$80/10^(R158/10)+Summary!$C$81/10^(S158/10)+Summary!$C$82/10^(T158/10))/Summary!$C$83))</f>
        <v>40.209314698459096</v>
      </c>
      <c r="V158" s="295">
        <f>'Anchor-LD'!Y156</f>
        <v>5.099094</v>
      </c>
      <c r="W158" s="295">
        <f>'Anchor-LD'!Z156</f>
        <v>290</v>
      </c>
      <c r="X158" s="295">
        <f>'Anchor-LD'!AA156</f>
        <v>1.1113</v>
      </c>
      <c r="Y158" s="357">
        <f>'Anchor-LD'!AB156</f>
        <v>4</v>
      </c>
      <c r="Z158" s="357">
        <f>'Anchor-LD'!AC156</f>
        <v>6</v>
      </c>
      <c r="AA158" s="295">
        <f t="shared" si="7"/>
        <v>8.0555555555555561E-2</v>
      </c>
      <c r="AB158" s="462"/>
      <c r="AC158" s="167">
        <f>'Test-LD'!L156</f>
        <v>77.533090999999999</v>
      </c>
      <c r="AD158" s="167">
        <f>'Test-LD'!M156</f>
        <v>41.054504000000001</v>
      </c>
      <c r="AE158" s="167">
        <f>'Test-LD'!N156</f>
        <v>43.724027</v>
      </c>
      <c r="AF158" s="167">
        <f>'Test-LD'!O156</f>
        <v>39.913227999999997</v>
      </c>
      <c r="AG158" s="167">
        <f>(Summary!$C$63*AD158+Summary!$C$64*AE158+Summary!$C$65*AF158)/Summary!$C$66</f>
        <v>41.309211833333336</v>
      </c>
      <c r="AH158" s="167">
        <f>'Test-LD'!P156</f>
        <v>15.367501000000001</v>
      </c>
      <c r="AI158" s="167">
        <f>'Test-LD'!Q156</f>
        <v>16.211964999999999</v>
      </c>
      <c r="AJ158" s="167">
        <f>'Test-LD'!R156</f>
        <v>41.129179000000001</v>
      </c>
      <c r="AK158" s="167">
        <f>'Test-LD'!S156</f>
        <v>40.662745000000001</v>
      </c>
      <c r="AL158" s="167">
        <f>'Test-LD'!T156</f>
        <v>36.444257999999998</v>
      </c>
      <c r="AM158" s="167">
        <f>'Test-LD'!U156</f>
        <v>40.795296</v>
      </c>
      <c r="AN158" s="167">
        <f>'Test-LD'!V156</f>
        <v>40.958727000000003</v>
      </c>
      <c r="AO158" s="167">
        <f>'Test-LD'!W156</f>
        <v>43.458224999999999</v>
      </c>
      <c r="AP158" s="167">
        <f>'Test-LD'!X156</f>
        <v>39.757181000000003</v>
      </c>
      <c r="AQ158" s="167">
        <f>10*LOG10(1/((Summary!$C$80/10^(AN158/10)+Summary!$C$81/10^(AO158/10)+Summary!$C$82/10^(AP158/10))/Summary!$C$83))</f>
        <v>41.045629919316802</v>
      </c>
      <c r="AR158" s="167">
        <f>'Test-LD'!Y156</f>
        <v>5.5046710000000001</v>
      </c>
      <c r="AS158" s="167">
        <f>'Test-LD'!Z156</f>
        <v>3704.1</v>
      </c>
      <c r="AT158" s="295">
        <f>'Test-LD'!AA156</f>
        <v>2.9030999999999998</v>
      </c>
      <c r="AU158" s="357">
        <f>'Test-LD'!AB156</f>
        <v>4</v>
      </c>
      <c r="AV158" s="357">
        <f>'Test-LD'!AC156</f>
        <v>6</v>
      </c>
      <c r="AW158" s="395">
        <f t="shared" si="8"/>
        <v>1.0289166666666667</v>
      </c>
      <c r="AX158" s="465">
        <f t="shared" si="9"/>
        <v>12.772758620689656</v>
      </c>
      <c r="AY158" s="298">
        <f t="shared" si="9"/>
        <v>2.6123459011967967</v>
      </c>
      <c r="AZ158" s="297">
        <f t="shared" si="9"/>
        <v>1</v>
      </c>
      <c r="BA158" s="345">
        <f t="shared" si="9"/>
        <v>1</v>
      </c>
      <c r="BB158" s="75"/>
      <c r="BC158" s="75"/>
      <c r="BD158" s="574" t="s">
        <v>46</v>
      </c>
      <c r="BE158" s="549">
        <f t="array" ref="BE158">bdRateExtend($G156:$G159,H156:H159,$AC156:$AC159,AD156:AD159)</f>
        <v>-0.22365015713886238</v>
      </c>
      <c r="BF158" s="552"/>
      <c r="BG158" s="552"/>
      <c r="BH158" s="552"/>
      <c r="BI158" s="552"/>
      <c r="BJ158" s="552"/>
      <c r="BK158" s="551">
        <f t="array" ref="BK158">bdRateExtend($G156:$G159,L156:L159,$AC156:$AC159,AH156:AH159)</f>
        <v>-0.25402143127545707</v>
      </c>
      <c r="BL158" s="552"/>
      <c r="BM158" s="551">
        <f t="array" ref="BM158">bdRateExtend($G156:$G159,M156:M159,$AC156:$AC159,AI156:AI159)</f>
        <v>-0.2459954168856503</v>
      </c>
      <c r="BN158" s="552"/>
      <c r="BO158" s="545">
        <f t="array" ref="BO158">bdRateExtend($G156:$G159,N156:N159,$AC156:$AC159,AJ156:AJ159,"None", FALSE,1)</f>
        <v>-0.31251950296580111</v>
      </c>
      <c r="BP158" s="541"/>
      <c r="BQ158" s="545">
        <f t="array" ref="BQ158">bdRateExtend($G156:$G159,O156:O159,$AC156:$AC159,AK156:AK159,"None", FALSE,1)</f>
        <v>-0.31036572100929027</v>
      </c>
      <c r="BR158" s="541"/>
      <c r="BS158" s="551">
        <f t="array" ref="BS158">bdRateExtend($G156:$G159,P156:P159,$AC156:$AC159,AL156:AL159)</f>
        <v>-0.22068643873226912</v>
      </c>
      <c r="BT158" s="552"/>
      <c r="BU158" s="551">
        <f t="array" ref="BU158">bdRateExtend($G156:$G159,Q156:Q159,$AC156:$AC159,AM156:AM159)</f>
        <v>-0.21059517004022632</v>
      </c>
      <c r="BV158" s="552"/>
      <c r="BW158" s="551">
        <f t="array" ref="BW158">bdRateExtend($G156:$G159,R156:R159,$AC156:$AC159,AN156:AN159)</f>
        <v>-0.22588006442250441</v>
      </c>
      <c r="BX158" s="552"/>
      <c r="BY158" s="552"/>
      <c r="BZ158" s="541"/>
      <c r="CA158" s="541"/>
      <c r="CB158" s="552"/>
      <c r="CC158" s="561">
        <f t="array" ref="CC158">bdCAMBIExtend($G156:$G159,V156:V159,$AC156:$AC159,AR156:AR159)</f>
        <v>0.29075670956327909</v>
      </c>
      <c r="CD158" s="552"/>
      <c r="CE158" s="554">
        <f t="array" ref="CE158">testVMAFRange($G156:$G159,N156:N159,$AC156:$AC159,AJ156:AJ159)</f>
        <v>0</v>
      </c>
      <c r="CF158" s="541"/>
      <c r="CG158" s="554">
        <f t="array" ref="CG158">testVMAFRange($G156:$G159,O156:O159,$AC156:$AC159,AK156:AK159)</f>
        <v>0</v>
      </c>
      <c r="CH158" s="541"/>
    </row>
    <row r="159" spans="1:86" ht="17" customHeight="1" thickBot="1" x14ac:dyDescent="0.25">
      <c r="A159" s="539"/>
      <c r="B159" s="596"/>
      <c r="C159" s="486"/>
      <c r="D159" s="591"/>
      <c r="E159" s="559"/>
      <c r="F159" s="363">
        <v>235</v>
      </c>
      <c r="G159" s="421">
        <f>'Anchor-LD'!L157</f>
        <v>40.232700000000001</v>
      </c>
      <c r="H159" s="392">
        <f>'Anchor-LD'!M157</f>
        <v>37.500815000000003</v>
      </c>
      <c r="I159" s="392">
        <f>'Anchor-LD'!N157</f>
        <v>38.560926000000002</v>
      </c>
      <c r="J159" s="392">
        <f>'Anchor-LD'!O157</f>
        <v>35.844057999999997</v>
      </c>
      <c r="K159" s="392">
        <f>(Summary!$C$63*H159+Summary!$C$64*I159+Summary!$C$65*J159)/Summary!$C$66</f>
        <v>37.401373999999997</v>
      </c>
      <c r="L159" s="392">
        <f>'Anchor-LD'!P157</f>
        <v>13.395711</v>
      </c>
      <c r="M159" s="392">
        <f>'Anchor-LD'!Q157</f>
        <v>14.391823</v>
      </c>
      <c r="N159" s="392">
        <f>'Anchor-LD'!R157</f>
        <v>32.081102999999999</v>
      </c>
      <c r="O159" s="392">
        <f>'Anchor-LD'!S157</f>
        <v>31.642818999999999</v>
      </c>
      <c r="P159" s="392">
        <f>'Anchor-LD'!T157</f>
        <v>32.635765999999997</v>
      </c>
      <c r="Q159" s="392">
        <f>'Anchor-LD'!U157</f>
        <v>36.333905999999999</v>
      </c>
      <c r="R159" s="392">
        <f>'Anchor-LD'!V157</f>
        <v>37.358002999999997</v>
      </c>
      <c r="S159" s="392">
        <f>'Anchor-LD'!W157</f>
        <v>38.143760999999998</v>
      </c>
      <c r="T159" s="392">
        <f>'Anchor-LD'!X157</f>
        <v>35.638767999999999</v>
      </c>
      <c r="U159" s="392">
        <f>10*LOG10(1/((Summary!$C$80/10^(R159/10)+Summary!$C$81/10^(S159/10)+Summary!$C$82/10^(T159/10))/Summary!$C$83))</f>
        <v>37.132228035391876</v>
      </c>
      <c r="V159" s="392">
        <f>'Anchor-LD'!Y157</f>
        <v>5.0441060000000002</v>
      </c>
      <c r="W159" s="392">
        <f>'Anchor-LD'!Z157</f>
        <v>193.4</v>
      </c>
      <c r="X159" s="392">
        <f>'Anchor-LD'!AA157</f>
        <v>0.84670000000000001</v>
      </c>
      <c r="Y159" s="393">
        <f>'Anchor-LD'!AB157</f>
        <v>4</v>
      </c>
      <c r="Z159" s="393">
        <f>'Anchor-LD'!AC157</f>
        <v>6</v>
      </c>
      <c r="AA159" s="392">
        <f t="shared" si="7"/>
        <v>5.3722222222222227E-2</v>
      </c>
      <c r="AB159" s="462"/>
      <c r="AC159" s="391">
        <f>'Test-LD'!L157</f>
        <v>37.480727000000002</v>
      </c>
      <c r="AD159" s="391">
        <f>'Test-LD'!M157</f>
        <v>38.738892999999997</v>
      </c>
      <c r="AE159" s="391">
        <f>'Test-LD'!N157</f>
        <v>41.225149999999999</v>
      </c>
      <c r="AF159" s="391">
        <f>'Test-LD'!O157</f>
        <v>36.917122999999997</v>
      </c>
      <c r="AG159" s="391">
        <f>(Summary!$C$63*AD159+Summary!$C$64*AE159+Summary!$C$65*AF159)/Summary!$C$66</f>
        <v>38.849640833333332</v>
      </c>
      <c r="AH159" s="391">
        <f>'Test-LD'!P157</f>
        <v>14.137076</v>
      </c>
      <c r="AI159" s="391">
        <f>'Test-LD'!Q157</f>
        <v>14.995538</v>
      </c>
      <c r="AJ159" s="391">
        <f>'Test-LD'!R157</f>
        <v>33.294668000000001</v>
      </c>
      <c r="AK159" s="391">
        <f>'Test-LD'!S157</f>
        <v>32.842655000000001</v>
      </c>
      <c r="AL159" s="391">
        <f>'Test-LD'!T157</f>
        <v>33.967986000000003</v>
      </c>
      <c r="AM159" s="391">
        <f>'Test-LD'!U157</f>
        <v>37.896833000000001</v>
      </c>
      <c r="AN159" s="391">
        <f>'Test-LD'!V157</f>
        <v>38.635258999999998</v>
      </c>
      <c r="AO159" s="391">
        <f>'Test-LD'!W157</f>
        <v>40.938930999999997</v>
      </c>
      <c r="AP159" s="391">
        <f>'Test-LD'!X157</f>
        <v>36.767724000000001</v>
      </c>
      <c r="AQ159" s="391">
        <f>10*LOG10(1/((Summary!$C$80/10^(AN159/10)+Summary!$C$81/10^(AO159/10)+Summary!$C$82/10^(AP159/10))/Summary!$C$83))</f>
        <v>38.545265422026247</v>
      </c>
      <c r="AR159" s="391">
        <f>'Test-LD'!Y157</f>
        <v>5.091316</v>
      </c>
      <c r="AS159" s="391">
        <f>'Test-LD'!Z157</f>
        <v>3760</v>
      </c>
      <c r="AT159" s="392">
        <f>'Test-LD'!AA157</f>
        <v>1.7215</v>
      </c>
      <c r="AU159" s="393">
        <f>'Test-LD'!AB157</f>
        <v>4</v>
      </c>
      <c r="AV159" s="393">
        <f>'Test-LD'!AC157</f>
        <v>6</v>
      </c>
      <c r="AW159" s="396">
        <f t="shared" si="8"/>
        <v>1.0444444444444445</v>
      </c>
      <c r="AX159" s="466">
        <f t="shared" si="9"/>
        <v>19.441571871768357</v>
      </c>
      <c r="AY159" s="303">
        <f t="shared" si="9"/>
        <v>2.0331876697767806</v>
      </c>
      <c r="AZ159" s="297">
        <f t="shared" si="9"/>
        <v>1</v>
      </c>
      <c r="BA159" s="345">
        <f t="shared" si="9"/>
        <v>1</v>
      </c>
      <c r="BB159" s="75"/>
      <c r="BC159" s="75"/>
      <c r="BD159" s="570"/>
      <c r="BE159" s="550"/>
      <c r="BF159" s="553"/>
      <c r="BG159" s="553"/>
      <c r="BH159" s="553"/>
      <c r="BI159" s="553"/>
      <c r="BJ159" s="553"/>
      <c r="BK159" s="553"/>
      <c r="BL159" s="553"/>
      <c r="BM159" s="553"/>
      <c r="BN159" s="553"/>
      <c r="BO159" s="546"/>
      <c r="BP159" s="544"/>
      <c r="BQ159" s="546"/>
      <c r="BR159" s="544"/>
      <c r="BS159" s="553"/>
      <c r="BT159" s="553"/>
      <c r="BU159" s="553"/>
      <c r="BV159" s="553"/>
      <c r="BW159" s="553"/>
      <c r="BX159" s="553"/>
      <c r="BY159" s="553"/>
      <c r="BZ159" s="544"/>
      <c r="CA159" s="544"/>
      <c r="CB159" s="553"/>
      <c r="CC159" s="553"/>
      <c r="CD159" s="553"/>
      <c r="CE159" s="546"/>
      <c r="CF159" s="544"/>
      <c r="CG159" s="546"/>
      <c r="CH159" s="544"/>
    </row>
    <row r="160" spans="1:86" ht="17" customHeight="1" thickBot="1" x14ac:dyDescent="0.25">
      <c r="A160" s="537" t="s">
        <v>264</v>
      </c>
      <c r="B160" s="595" t="s">
        <v>310</v>
      </c>
      <c r="C160" s="586" t="s">
        <v>268</v>
      </c>
      <c r="D160" s="589">
        <v>120</v>
      </c>
      <c r="E160" s="557">
        <v>8</v>
      </c>
      <c r="F160" s="362">
        <v>110</v>
      </c>
      <c r="G160" s="420">
        <f>'Anchor-LD'!L158</f>
        <v>7742.6327000000001</v>
      </c>
      <c r="H160" s="295">
        <f>'Anchor-LD'!M158</f>
        <v>53.945771999999998</v>
      </c>
      <c r="I160" s="295">
        <f>'Anchor-LD'!N158</f>
        <v>62.208187000000002</v>
      </c>
      <c r="J160" s="295">
        <f>'Anchor-LD'!O158</f>
        <v>62.755842999999999</v>
      </c>
      <c r="K160" s="295">
        <f>(Summary!$C$63*H160+Summary!$C$64*I160+Summary!$C$65*J160)/Summary!$C$66</f>
        <v>56.791186333333336</v>
      </c>
      <c r="L160" s="295">
        <f>'Anchor-LD'!P158</f>
        <v>46.519260000000003</v>
      </c>
      <c r="M160" s="295">
        <f>'Anchor-LD'!Q158</f>
        <v>40.626123</v>
      </c>
      <c r="N160" s="295">
        <f>'Anchor-LD'!R158</f>
        <v>96.871662999999998</v>
      </c>
      <c r="O160" s="295">
        <f>'Anchor-LD'!S158</f>
        <v>95.987815999999995</v>
      </c>
      <c r="P160" s="295">
        <f>'Anchor-LD'!T158</f>
        <v>59.334372999999999</v>
      </c>
      <c r="Q160" s="295">
        <f>'Anchor-LD'!U158</f>
        <v>65.017465000000001</v>
      </c>
      <c r="R160" s="295">
        <f>'Anchor-LD'!V158</f>
        <v>53.542090999999999</v>
      </c>
      <c r="S160" s="295">
        <f>'Anchor-LD'!W158</f>
        <v>62.045383999999999</v>
      </c>
      <c r="T160" s="295">
        <f>'Anchor-LD'!X158</f>
        <v>62.418930000000003</v>
      </c>
      <c r="U160" s="295">
        <f>10*LOG10(1/((Summary!$C$80/10^(R160/10)+Summary!$C$81/10^(S160/10)+Summary!$C$82/10^(T160/10))/Summary!$C$83))</f>
        <v>55.018653015298554</v>
      </c>
      <c r="V160" s="295">
        <f>'Anchor-LD'!Y158</f>
        <v>6.0500999999999999E-2</v>
      </c>
      <c r="W160" s="295">
        <f>'Anchor-LD'!Z158</f>
        <v>905.2</v>
      </c>
      <c r="X160" s="295">
        <f>'Anchor-LD'!AA158</f>
        <v>2.8431000000000002</v>
      </c>
      <c r="Y160" s="357">
        <f>'Anchor-LD'!AB158</f>
        <v>10</v>
      </c>
      <c r="Z160" s="357">
        <f>'Anchor-LD'!AC158</f>
        <v>12</v>
      </c>
      <c r="AA160" s="295">
        <f t="shared" si="7"/>
        <v>0.25144444444444447</v>
      </c>
      <c r="AB160" s="462"/>
      <c r="AC160" s="167">
        <f>'Test-LD'!L158</f>
        <v>6359.8545450000001</v>
      </c>
      <c r="AD160" s="167">
        <f>'Test-LD'!M158</f>
        <v>54.994275000000002</v>
      </c>
      <c r="AE160" s="167">
        <f>'Test-LD'!N158</f>
        <v>63.136386000000002</v>
      </c>
      <c r="AF160" s="167">
        <f>'Test-LD'!O158</f>
        <v>63.284463000000002</v>
      </c>
      <c r="AG160" s="167">
        <f>(Summary!$C$63*AD160+Summary!$C$64*AE160+Summary!$C$65*AF160)/Summary!$C$66</f>
        <v>57.732991500000004</v>
      </c>
      <c r="AH160" s="167">
        <f>'Test-LD'!P158</f>
        <v>48.299770000000002</v>
      </c>
      <c r="AI160" s="167">
        <f>'Test-LD'!Q158</f>
        <v>41.995514</v>
      </c>
      <c r="AJ160" s="167">
        <f>'Test-LD'!R158</f>
        <v>96.986412999999999</v>
      </c>
      <c r="AK160" s="167">
        <f>'Test-LD'!S158</f>
        <v>96.191692000000003</v>
      </c>
      <c r="AL160" s="167">
        <f>'Test-LD'!T158</f>
        <v>60.744512999999998</v>
      </c>
      <c r="AM160" s="167">
        <f>'Test-LD'!U158</f>
        <v>66.655316999999997</v>
      </c>
      <c r="AN160" s="167">
        <f>'Test-LD'!V158</f>
        <v>54.694403000000001</v>
      </c>
      <c r="AO160" s="167">
        <f>'Test-LD'!W158</f>
        <v>63.033327</v>
      </c>
      <c r="AP160" s="167">
        <f>'Test-LD'!X158</f>
        <v>63.043185000000001</v>
      </c>
      <c r="AQ160" s="167">
        <f>10*LOG10(1/((Summary!$C$80/10^(AN160/10)+Summary!$C$81/10^(AO160/10)+Summary!$C$82/10^(AP160/10))/Summary!$C$83))</f>
        <v>56.148458539382119</v>
      </c>
      <c r="AR160" s="167">
        <f>'Test-LD'!Y158</f>
        <v>4.1313000000000002E-2</v>
      </c>
      <c r="AS160" s="167">
        <f>'Test-LD'!Z158</f>
        <v>17655.3</v>
      </c>
      <c r="AT160" s="295">
        <f>'Test-LD'!AA158</f>
        <v>8.7504000000000008</v>
      </c>
      <c r="AU160" s="357">
        <f>'Test-LD'!AB158</f>
        <v>10</v>
      </c>
      <c r="AV160" s="357">
        <f>'Test-LD'!AC158</f>
        <v>12</v>
      </c>
      <c r="AW160" s="395">
        <f t="shared" si="8"/>
        <v>4.9042500000000002</v>
      </c>
      <c r="AX160" s="464">
        <f t="shared" si="9"/>
        <v>19.504308440123729</v>
      </c>
      <c r="AY160" s="293">
        <f t="shared" si="9"/>
        <v>3.0777672259153741</v>
      </c>
      <c r="AZ160" s="292">
        <f t="shared" si="9"/>
        <v>1</v>
      </c>
      <c r="BA160" s="344">
        <f t="shared" si="9"/>
        <v>1</v>
      </c>
      <c r="BB160" s="75"/>
      <c r="BC160" s="75"/>
      <c r="BD160" s="572" t="s">
        <v>39</v>
      </c>
      <c r="BE160" s="549">
        <f t="array" ref="BE160">bdRateExtend($G160:$G163,H160:H163,$AC160:$AC163,AD160:AD163)</f>
        <v>-0.36809638260259603</v>
      </c>
      <c r="BF160" s="551">
        <f t="array" ref="BF160">bdRateExtend($G160:$G165,H160:H165,$AC160:$AC165,AD160:AD165)</f>
        <v>-0.41411263588449487</v>
      </c>
      <c r="BG160" s="551">
        <f t="array" ref="BG160">bdRateExtend($G160:$G165,I160:I165,$AC160:$AC165,AE160:AE165)</f>
        <v>-0.46673452661170156</v>
      </c>
      <c r="BH160" s="551">
        <f t="array" ref="BH160">bdRateExtend($G160:$G165,J160:J165,$AC160:$AC165,AF160:AF165)</f>
        <v>-0.45338018726911655</v>
      </c>
      <c r="BI160" s="551">
        <f t="array" ref="BI160">bdRateExtend($G160:$G165,K160:K165,$AC160:$AC165,AG160:AG165)</f>
        <v>-0.43019298725180233</v>
      </c>
      <c r="BJ160" s="575">
        <f>(Summary!$C$94*BF160+Summary!$C$95*BG160+Summary!$C$96*BH160)/Summary!$C$97</f>
        <v>-0.41778821356896806</v>
      </c>
      <c r="BK160" s="551">
        <f t="array" ref="BK160">bdRateExtend($G160:$G163,L160:L163,$AC160:$AC163,AH160:AH163)</f>
        <v>-0.37299767213925705</v>
      </c>
      <c r="BL160" s="551">
        <f t="array" ref="BL160">bdRateExtend($G160:$G165,L160:L165,$AC160:$AC165,AH160:AH165)</f>
        <v>-0.39772992771956162</v>
      </c>
      <c r="BM160" s="551">
        <f t="array" ref="BM160">bdRateExtend($G160:$G163,M160:M163,$AC160:$AC163,AI160:AI163)</f>
        <v>-0.4052932446095473</v>
      </c>
      <c r="BN160" s="551">
        <f t="array" ref="BN160">bdRateExtend($G160:$G165,M160:M165,$AC160:$AC165,AI160:AI165)</f>
        <v>-0.42618889211312116</v>
      </c>
      <c r="BO160" s="548">
        <f t="array" ref="BO160">bdRateExtend($G160:$G163,N160:N163,$AC160:$AC163,AJ160:AJ163,"None", FALSE,1)</f>
        <v>-0.4173409209779243</v>
      </c>
      <c r="BP160" s="585">
        <f t="array" ref="BP160">bdRateExtend($G160:$G165,N160:N165,$AC160:$AC165,AJ160:AJ165,"None", FALSE,1)</f>
        <v>-0.46614250738186369</v>
      </c>
      <c r="BQ160" s="548">
        <f t="array" ref="BQ160">bdRateExtend($G160:$G163,O160:O163,$AC160:$AC163,AK160:AK163,"None", FALSE,1)</f>
        <v>-0.39953232745699785</v>
      </c>
      <c r="BR160" s="585">
        <f t="array" ref="BR160">bdRateExtend($G160:$G165,O160:O165,$AC160:$AC165,AK160:AK165,"None", FALSE,1)</f>
        <v>-0.45524455633434191</v>
      </c>
      <c r="BS160" s="551">
        <f t="array" ref="BS160">bdRateExtend($G160:$G163,P160:P163,$AC160:$AC163,AL160:AL163)</f>
        <v>-0.38169219920811015</v>
      </c>
      <c r="BT160" s="551">
        <f t="array" ref="BT160">bdRateExtend($G160:$G165,P160:P165,$AC160:$AC165,AL160:AL165)</f>
        <v>-0.41153016097235184</v>
      </c>
      <c r="BU160" s="551">
        <f t="array" ref="BU160">bdRateExtend($G160:$G163,Q160:Q163,$AC160:$AC163,AM160:AM163)</f>
        <v>-0.39985050959570179</v>
      </c>
      <c r="BV160" s="551">
        <f t="array" ref="BV160">bdRateExtend($G160:$G165,Q160:Q165,$AC160:$AC165,AM160:AM165)</f>
        <v>-0.48008228976168188</v>
      </c>
      <c r="BW160" s="551">
        <f t="array" ref="BW160">bdRateExtend($G160:$G163,R160:R163,$AC160:$AC163,AN160:AN163)</f>
        <v>-0.37536875098404132</v>
      </c>
      <c r="BX160" s="551">
        <f t="array" ref="BX160">bdRateExtend($G160:$G165,R160:R165,$AC160:$AC165,AN160:AN165)</f>
        <v>-0.42259903789971032</v>
      </c>
      <c r="BY160" s="551">
        <f t="array" ref="BY160">bdRateExtend($G160:$G165,S160:S165,$AC160:$AC165,AO160:AO165)</f>
        <v>-0.47110761408702195</v>
      </c>
      <c r="BZ160" s="555">
        <f t="array" ref="BZ160">bdRateExtend($G160:$G165,T160:T165,$AC160:$AC165,AP160:AP165)</f>
        <v>-0.45936848497594052</v>
      </c>
      <c r="CA160" s="555">
        <f t="array" ref="CA160">bdRateExtend($G160:$G165,U160:U165,$AC160:$AC165,AQ160:AQ165)</f>
        <v>-0.42414287824535279</v>
      </c>
      <c r="CB160" s="575">
        <f>(Summary!$C$108*BX160+Summary!$C$109*BY160+Summary!$C$110*BZ160)/Summary!$C$111</f>
        <v>-0.42601015883025189</v>
      </c>
      <c r="CC160" s="593">
        <f t="array" ref="CC160">bdCAMBIExtend($G160:$G163,V160:V163,$AC160:$AC163,AR160:AR163)</f>
        <v>-6.0086705243145237E-2</v>
      </c>
      <c r="CD160" s="578">
        <f t="array" ref="CD160">bdCAMBIExtend($G160:$G165,V160:V165,$AC160:$AC165,AR160:AR165)</f>
        <v>-3.6844943955796162E-2</v>
      </c>
      <c r="CE160" s="547">
        <f t="array" ref="CE160">testVMAFRange($G160:$G163,N160:N163,$AC160:$AC163,AJ160:AJ163)</f>
        <v>0</v>
      </c>
      <c r="CF160" s="543">
        <f t="array" ref="CF160">testVMAFRange($G160:$G165,N160:N165,$AC160:$AC165,AJ160:AJ165)</f>
        <v>0</v>
      </c>
      <c r="CG160" s="547">
        <f t="array" ref="CG160">testVMAFRange($G160:$G163,O160:O163,$AC160:$AC163,AK160:AK163)</f>
        <v>0</v>
      </c>
      <c r="CH160" s="543">
        <f t="array" ref="CH160">testVMAFRange($G160:$G165,O160:O165,$AC160:$AC165,AK160:AK165)</f>
        <v>0</v>
      </c>
    </row>
    <row r="161" spans="1:86" ht="17" customHeight="1" x14ac:dyDescent="0.2">
      <c r="A161" s="538"/>
      <c r="B161" s="566"/>
      <c r="C161" s="485"/>
      <c r="D161" s="590"/>
      <c r="E161" s="558"/>
      <c r="F161" s="362">
        <v>135</v>
      </c>
      <c r="G161" s="420">
        <f>'Anchor-LD'!L159</f>
        <v>4802.9964</v>
      </c>
      <c r="H161" s="295">
        <f>'Anchor-LD'!M159</f>
        <v>49.750697000000002</v>
      </c>
      <c r="I161" s="295">
        <f>'Anchor-LD'!N159</f>
        <v>58.950699999999998</v>
      </c>
      <c r="J161" s="295">
        <f>'Anchor-LD'!O159</f>
        <v>59.734502999999997</v>
      </c>
      <c r="K161" s="295">
        <f>(Summary!$C$63*H161+Summary!$C$64*I161+Summary!$C$65*J161)/Summary!$C$66</f>
        <v>52.947998500000004</v>
      </c>
      <c r="L161" s="295">
        <f>'Anchor-LD'!P159</f>
        <v>41.802791999999997</v>
      </c>
      <c r="M161" s="295">
        <f>'Anchor-LD'!Q159</f>
        <v>36.616236999999998</v>
      </c>
      <c r="N161" s="295">
        <f>'Anchor-LD'!R159</f>
        <v>96.143578000000005</v>
      </c>
      <c r="O161" s="295">
        <f>'Anchor-LD'!S159</f>
        <v>94.912113000000005</v>
      </c>
      <c r="P161" s="295">
        <f>'Anchor-LD'!T159</f>
        <v>54.860807000000001</v>
      </c>
      <c r="Q161" s="295">
        <f>'Anchor-LD'!U159</f>
        <v>61.006984000000003</v>
      </c>
      <c r="R161" s="295">
        <f>'Anchor-LD'!V159</f>
        <v>49.379654000000002</v>
      </c>
      <c r="S161" s="295">
        <f>'Anchor-LD'!W159</f>
        <v>58.845491000000003</v>
      </c>
      <c r="T161" s="295">
        <f>'Anchor-LD'!X159</f>
        <v>59.477801999999997</v>
      </c>
      <c r="U161" s="295">
        <f>10*LOG10(1/((Summary!$C$80/10^(R161/10)+Summary!$C$81/10^(S161/10)+Summary!$C$82/10^(T161/10))/Summary!$C$83))</f>
        <v>50.917465341463128</v>
      </c>
      <c r="V161" s="295">
        <f>'Anchor-LD'!Y159</f>
        <v>9.3076000000000006E-2</v>
      </c>
      <c r="W161" s="295">
        <f>'Anchor-LD'!Z159</f>
        <v>1249.8</v>
      </c>
      <c r="X161" s="295">
        <f>'Anchor-LD'!AA159</f>
        <v>2.5682</v>
      </c>
      <c r="Y161" s="357">
        <f>'Anchor-LD'!AB159</f>
        <v>10</v>
      </c>
      <c r="Z161" s="357">
        <f>'Anchor-LD'!AC159</f>
        <v>12</v>
      </c>
      <c r="AA161" s="295">
        <f t="shared" si="7"/>
        <v>0.34716666666666668</v>
      </c>
      <c r="AB161" s="462"/>
      <c r="AC161" s="167">
        <f>'Test-LD'!L159</f>
        <v>3610.5309090000001</v>
      </c>
      <c r="AD161" s="167">
        <f>'Test-LD'!M159</f>
        <v>50.798510999999998</v>
      </c>
      <c r="AE161" s="167">
        <f>'Test-LD'!N159</f>
        <v>60.182341000000001</v>
      </c>
      <c r="AF161" s="167">
        <f>'Test-LD'!O159</f>
        <v>60.361860999999998</v>
      </c>
      <c r="AG161" s="167">
        <f>(Summary!$C$63*AD161+Summary!$C$64*AE161+Summary!$C$65*AF161)/Summary!$C$66</f>
        <v>53.956374333333322</v>
      </c>
      <c r="AH161" s="167">
        <f>'Test-LD'!P159</f>
        <v>43.018416000000002</v>
      </c>
      <c r="AI161" s="167">
        <f>'Test-LD'!Q159</f>
        <v>38.107644999999998</v>
      </c>
      <c r="AJ161" s="167">
        <f>'Test-LD'!R159</f>
        <v>96.424818000000002</v>
      </c>
      <c r="AK161" s="167">
        <f>'Test-LD'!S159</f>
        <v>95.310799000000003</v>
      </c>
      <c r="AL161" s="167">
        <f>'Test-LD'!T159</f>
        <v>56.273860999999997</v>
      </c>
      <c r="AM161" s="167">
        <f>'Test-LD'!U159</f>
        <v>62.465401999999997</v>
      </c>
      <c r="AN161" s="167">
        <f>'Test-LD'!V159</f>
        <v>50.502873000000001</v>
      </c>
      <c r="AO161" s="167">
        <f>'Test-LD'!W159</f>
        <v>60.106248000000001</v>
      </c>
      <c r="AP161" s="167">
        <f>'Test-LD'!X159</f>
        <v>60.183483000000003</v>
      </c>
      <c r="AQ161" s="167">
        <f>10*LOG10(1/((Summary!$C$80/10^(AN161/10)+Summary!$C$81/10^(AO161/10)+Summary!$C$82/10^(AP161/10))/Summary!$C$83))</f>
        <v>52.034149657351492</v>
      </c>
      <c r="AR161" s="167">
        <f>'Test-LD'!Y159</f>
        <v>1.8926999999999999E-2</v>
      </c>
      <c r="AS161" s="167">
        <f>'Test-LD'!Z159</f>
        <v>21868.400000000001</v>
      </c>
      <c r="AT161" s="295">
        <f>'Test-LD'!AA159</f>
        <v>7.5326000000000004</v>
      </c>
      <c r="AU161" s="357">
        <f>'Test-LD'!AB159</f>
        <v>10</v>
      </c>
      <c r="AV161" s="357">
        <f>'Test-LD'!AC159</f>
        <v>12</v>
      </c>
      <c r="AW161" s="395">
        <f t="shared" si="8"/>
        <v>6.0745555555555564</v>
      </c>
      <c r="AX161" s="465">
        <f t="shared" si="9"/>
        <v>17.497519603136503</v>
      </c>
      <c r="AY161" s="298">
        <f t="shared" si="9"/>
        <v>2.9330270228175377</v>
      </c>
      <c r="AZ161" s="297">
        <f t="shared" si="9"/>
        <v>1</v>
      </c>
      <c r="BA161" s="345">
        <f t="shared" si="9"/>
        <v>1</v>
      </c>
      <c r="BB161" s="75"/>
      <c r="BC161" s="75"/>
      <c r="BD161" s="565"/>
      <c r="BE161" s="550"/>
      <c r="BF161" s="552"/>
      <c r="BG161" s="552"/>
      <c r="BH161" s="552"/>
      <c r="BI161" s="552"/>
      <c r="BJ161" s="552"/>
      <c r="BK161" s="553"/>
      <c r="BL161" s="552"/>
      <c r="BM161" s="553"/>
      <c r="BN161" s="552"/>
      <c r="BO161" s="546"/>
      <c r="BP161" s="541"/>
      <c r="BQ161" s="546"/>
      <c r="BR161" s="541"/>
      <c r="BS161" s="553"/>
      <c r="BT161" s="552"/>
      <c r="BU161" s="553"/>
      <c r="BV161" s="552"/>
      <c r="BW161" s="553"/>
      <c r="BX161" s="552"/>
      <c r="BY161" s="552"/>
      <c r="BZ161" s="541"/>
      <c r="CA161" s="541"/>
      <c r="CB161" s="552"/>
      <c r="CC161" s="550"/>
      <c r="CD161" s="541"/>
      <c r="CE161" s="546"/>
      <c r="CF161" s="541"/>
      <c r="CG161" s="546"/>
      <c r="CH161" s="541"/>
    </row>
    <row r="162" spans="1:86" ht="17" customHeight="1" x14ac:dyDescent="0.2">
      <c r="A162" s="538"/>
      <c r="B162" s="566"/>
      <c r="C162" s="485"/>
      <c r="D162" s="590"/>
      <c r="E162" s="558"/>
      <c r="F162" s="362">
        <v>160</v>
      </c>
      <c r="G162" s="420">
        <f>'Anchor-LD'!L160</f>
        <v>2953.9782</v>
      </c>
      <c r="H162" s="295">
        <f>'Anchor-LD'!M160</f>
        <v>45.268476999999997</v>
      </c>
      <c r="I162" s="295">
        <f>'Anchor-LD'!N160</f>
        <v>55.556877999999998</v>
      </c>
      <c r="J162" s="295">
        <f>'Anchor-LD'!O160</f>
        <v>56.339955000000003</v>
      </c>
      <c r="K162" s="295">
        <f>(Summary!$C$63*H162+Summary!$C$64*I162+Summary!$C$65*J162)/Summary!$C$66</f>
        <v>48.828456833333327</v>
      </c>
      <c r="L162" s="295">
        <f>'Anchor-LD'!P160</f>
        <v>36.362693999999998</v>
      </c>
      <c r="M162" s="295">
        <f>'Anchor-LD'!Q160</f>
        <v>31.789345000000001</v>
      </c>
      <c r="N162" s="295">
        <f>'Anchor-LD'!R160</f>
        <v>94.248891999999998</v>
      </c>
      <c r="O162" s="295">
        <f>'Anchor-LD'!S160</f>
        <v>92.577708000000001</v>
      </c>
      <c r="P162" s="295">
        <f>'Anchor-LD'!T160</f>
        <v>48.860239</v>
      </c>
      <c r="Q162" s="295">
        <f>'Anchor-LD'!U160</f>
        <v>56.560051000000001</v>
      </c>
      <c r="R162" s="295">
        <f>'Anchor-LD'!V160</f>
        <v>44.924554000000001</v>
      </c>
      <c r="S162" s="295">
        <f>'Anchor-LD'!W160</f>
        <v>55.418458000000001</v>
      </c>
      <c r="T162" s="295">
        <f>'Anchor-LD'!X160</f>
        <v>56.089477000000002</v>
      </c>
      <c r="U162" s="295">
        <f>10*LOG10(1/((Summary!$C$80/10^(R162/10)+Summary!$C$81/10^(S162/10)+Summary!$C$82/10^(T162/10))/Summary!$C$83))</f>
        <v>46.509162406369626</v>
      </c>
      <c r="V162" s="295">
        <f>'Anchor-LD'!Y160</f>
        <v>8.8988999999999999E-2</v>
      </c>
      <c r="W162" s="295">
        <f>'Anchor-LD'!Z160</f>
        <v>960.7</v>
      </c>
      <c r="X162" s="295">
        <f>'Anchor-LD'!AA160</f>
        <v>2.5667</v>
      </c>
      <c r="Y162" s="357">
        <f>'Anchor-LD'!AB160</f>
        <v>9</v>
      </c>
      <c r="Z162" s="357">
        <f>'Anchor-LD'!AC160</f>
        <v>12</v>
      </c>
      <c r="AA162" s="295">
        <f t="shared" si="7"/>
        <v>0.2668611111111111</v>
      </c>
      <c r="AB162" s="462"/>
      <c r="AC162" s="167">
        <f>'Test-LD'!L160</f>
        <v>2078.7199999999998</v>
      </c>
      <c r="AD162" s="167">
        <f>'Test-LD'!M160</f>
        <v>46.585766999999997</v>
      </c>
      <c r="AE162" s="167">
        <f>'Test-LD'!N160</f>
        <v>57.060248000000001</v>
      </c>
      <c r="AF162" s="167">
        <f>'Test-LD'!O160</f>
        <v>57.278606000000003</v>
      </c>
      <c r="AG162" s="167">
        <f>(Summary!$C$63*AD162+Summary!$C$64*AE162+Summary!$C$65*AF162)/Summary!$C$66</f>
        <v>50.113653666666664</v>
      </c>
      <c r="AH162" s="167">
        <f>'Test-LD'!P160</f>
        <v>38.006120000000003</v>
      </c>
      <c r="AI162" s="167">
        <f>'Test-LD'!Q160</f>
        <v>33.813809999999997</v>
      </c>
      <c r="AJ162" s="167">
        <f>'Test-LD'!R160</f>
        <v>95.121645000000001</v>
      </c>
      <c r="AK162" s="167">
        <f>'Test-LD'!S160</f>
        <v>93.47963</v>
      </c>
      <c r="AL162" s="167">
        <f>'Test-LD'!T160</f>
        <v>50.805090999999997</v>
      </c>
      <c r="AM162" s="167">
        <f>'Test-LD'!U160</f>
        <v>58.210822</v>
      </c>
      <c r="AN162" s="167">
        <f>'Test-LD'!V160</f>
        <v>46.332639999999998</v>
      </c>
      <c r="AO162" s="167">
        <f>'Test-LD'!W160</f>
        <v>56.993986</v>
      </c>
      <c r="AP162" s="167">
        <f>'Test-LD'!X160</f>
        <v>57.088158</v>
      </c>
      <c r="AQ162" s="167">
        <f>10*LOG10(1/((Summary!$C$80/10^(AN162/10)+Summary!$C$81/10^(AO162/10)+Summary!$C$82/10^(AP162/10))/Summary!$C$83))</f>
        <v>47.912888384945624</v>
      </c>
      <c r="AR162" s="167">
        <f>'Test-LD'!Y160</f>
        <v>5.2604999999999999E-2</v>
      </c>
      <c r="AS162" s="167">
        <f>'Test-LD'!Z160</f>
        <v>21279.200000000001</v>
      </c>
      <c r="AT162" s="295">
        <f>'Test-LD'!AA160</f>
        <v>7.6669999999999998</v>
      </c>
      <c r="AU162" s="357">
        <f>'Test-LD'!AB160</f>
        <v>9</v>
      </c>
      <c r="AV162" s="357">
        <f>'Test-LD'!AC160</f>
        <v>12</v>
      </c>
      <c r="AW162" s="395">
        <f t="shared" si="8"/>
        <v>5.9108888888888895</v>
      </c>
      <c r="AX162" s="465">
        <f t="shared" si="9"/>
        <v>22.149682523160195</v>
      </c>
      <c r="AY162" s="298">
        <f t="shared" si="9"/>
        <v>2.9871040635835899</v>
      </c>
      <c r="AZ162" s="297">
        <f t="shared" si="9"/>
        <v>1</v>
      </c>
      <c r="BA162" s="345">
        <f t="shared" si="9"/>
        <v>1</v>
      </c>
      <c r="BB162" s="75"/>
      <c r="BC162" s="75"/>
      <c r="BD162" s="573" t="s">
        <v>147</v>
      </c>
      <c r="BE162" s="549">
        <f t="array" ref="BE162">bdRateExtend($G161:$G164,H161:H164,$AC161:$AC164,AD161:AD164)</f>
        <v>-0.42217344994642492</v>
      </c>
      <c r="BF162" s="552"/>
      <c r="BG162" s="552"/>
      <c r="BH162" s="552"/>
      <c r="BI162" s="552"/>
      <c r="BJ162" s="552"/>
      <c r="BK162" s="551">
        <f t="array" ref="BK162">bdRateExtend($G161:$G164,L161:L164,$AC161:$AC164,AH161:AH164)</f>
        <v>-0.41654937535818337</v>
      </c>
      <c r="BL162" s="552"/>
      <c r="BM162" s="551">
        <f t="array" ref="BM162">bdRateExtend($G161:$G164,M161:M164,$AC161:$AC164,AI161:AI164)</f>
        <v>-0.44165500171250782</v>
      </c>
      <c r="BN162" s="552"/>
      <c r="BO162" s="545">
        <f t="array" ref="BO162">bdRateExtend($G161:$G164,N161:N164,$AC161:$AC164,AJ161:AJ164,"None", FALSE,1)</f>
        <v>-0.45518437307922155</v>
      </c>
      <c r="BP162" s="541"/>
      <c r="BQ162" s="545">
        <f t="array" ref="BQ162">bdRateExtend($G161:$G164,O161:O164,$AC161:$AC164,AK161:AK164,"None", FALSE,1)</f>
        <v>-0.4455876835352478</v>
      </c>
      <c r="BR162" s="541"/>
      <c r="BS162" s="551">
        <f t="array" ref="BS162">bdRateExtend($G161:$G164,P161:P164,$AC161:$AC164,AL161:AL164)</f>
        <v>-0.41687450098312129</v>
      </c>
      <c r="BT162" s="552"/>
      <c r="BU162" s="551">
        <f t="array" ref="BU162">bdRateExtend($G161:$G164,Q161:Q164,$AC161:$AC164,AM161:AM164)</f>
        <v>-0.46792813337071759</v>
      </c>
      <c r="BV162" s="552"/>
      <c r="BW162" s="551">
        <f t="array" ref="BW162">bdRateExtend($G161:$G164,R161:R164,$AC161:$AC164,AN161:AN164)</f>
        <v>-0.43104178438006813</v>
      </c>
      <c r="BX162" s="552"/>
      <c r="BY162" s="552"/>
      <c r="BZ162" s="541"/>
      <c r="CA162" s="541"/>
      <c r="CB162" s="552"/>
      <c r="CC162" s="560">
        <f t="array" ref="CC162">bdCAMBIExtend($G161:$G164,V161:V164,$AC161:$AC164,AR161:AR164)</f>
        <v>-4.95422873293168E-2</v>
      </c>
      <c r="CD162" s="541"/>
      <c r="CE162" s="554">
        <f t="array" ref="CE162">testVMAFRange($G161:$G164,N161:N164,$AC161:$AC164,AJ161:AJ164)</f>
        <v>0</v>
      </c>
      <c r="CF162" s="541"/>
      <c r="CG162" s="554">
        <f t="array" ref="CG162">testVMAFRange($G161:$G164,O161:O164,$AC161:$AC164,AK161:AK164)</f>
        <v>0</v>
      </c>
      <c r="CH162" s="541"/>
    </row>
    <row r="163" spans="1:86" ht="17" customHeight="1" x14ac:dyDescent="0.2">
      <c r="A163" s="538"/>
      <c r="B163" s="566"/>
      <c r="C163" s="485"/>
      <c r="D163" s="590"/>
      <c r="E163" s="558"/>
      <c r="F163" s="362">
        <v>185</v>
      </c>
      <c r="G163" s="420">
        <f>'Anchor-LD'!L161</f>
        <v>1866.5890999999999</v>
      </c>
      <c r="H163" s="295">
        <f>'Anchor-LD'!M161</f>
        <v>40.765219999999999</v>
      </c>
      <c r="I163" s="295">
        <f>'Anchor-LD'!N161</f>
        <v>51.704692999999999</v>
      </c>
      <c r="J163" s="295">
        <f>'Anchor-LD'!O161</f>
        <v>52.412657000000003</v>
      </c>
      <c r="K163" s="295">
        <f>(Summary!$C$63*H163+Summary!$C$64*I163+Summary!$C$65*J163)/Summary!$C$66</f>
        <v>44.529705</v>
      </c>
      <c r="L163" s="295">
        <f>'Anchor-LD'!P161</f>
        <v>30.627072999999999</v>
      </c>
      <c r="M163" s="295">
        <f>'Anchor-LD'!Q161</f>
        <v>26.284958</v>
      </c>
      <c r="N163" s="295">
        <f>'Anchor-LD'!R161</f>
        <v>90.205892000000006</v>
      </c>
      <c r="O163" s="295">
        <f>'Anchor-LD'!S161</f>
        <v>87.789795999999996</v>
      </c>
      <c r="P163" s="295">
        <f>'Anchor-LD'!T161</f>
        <v>42.291378000000002</v>
      </c>
      <c r="Q163" s="295">
        <f>'Anchor-LD'!U161</f>
        <v>50.256870999999997</v>
      </c>
      <c r="R163" s="295">
        <f>'Anchor-LD'!V161</f>
        <v>40.400606000000003</v>
      </c>
      <c r="S163" s="295">
        <f>'Anchor-LD'!W161</f>
        <v>51.567878</v>
      </c>
      <c r="T163" s="295">
        <f>'Anchor-LD'!X161</f>
        <v>52.193215000000002</v>
      </c>
      <c r="U163" s="295">
        <f>10*LOG10(1/((Summary!$C$80/10^(R163/10)+Summary!$C$81/10^(S163/10)+Summary!$C$82/10^(T163/10))/Summary!$C$83))</f>
        <v>42.009374391396648</v>
      </c>
      <c r="V163" s="295">
        <f>'Anchor-LD'!Y161</f>
        <v>0.12382</v>
      </c>
      <c r="W163" s="295">
        <f>'Anchor-LD'!Z161</f>
        <v>884.4</v>
      </c>
      <c r="X163" s="295">
        <f>'Anchor-LD'!AA161</f>
        <v>2.1764999999999999</v>
      </c>
      <c r="Y163" s="357">
        <f>'Anchor-LD'!AB161</f>
        <v>9</v>
      </c>
      <c r="Z163" s="357">
        <f>'Anchor-LD'!AC161</f>
        <v>12</v>
      </c>
      <c r="AA163" s="295">
        <f t="shared" si="7"/>
        <v>0.24566666666666667</v>
      </c>
      <c r="AB163" s="462"/>
      <c r="AC163" s="167">
        <f>'Test-LD'!L161</f>
        <v>1228.974545</v>
      </c>
      <c r="AD163" s="167">
        <f>'Test-LD'!M161</f>
        <v>42.495533999999999</v>
      </c>
      <c r="AE163" s="167">
        <f>'Test-LD'!N161</f>
        <v>54.228287000000002</v>
      </c>
      <c r="AF163" s="167">
        <f>'Test-LD'!O161</f>
        <v>54.057737000000003</v>
      </c>
      <c r="AG163" s="167">
        <f>(Summary!$C$63*AD163+Summary!$C$64*AE163+Summary!$C$65*AF163)/Summary!$C$66</f>
        <v>46.378026666666663</v>
      </c>
      <c r="AH163" s="167">
        <f>'Test-LD'!P161</f>
        <v>32.772533000000003</v>
      </c>
      <c r="AI163" s="167">
        <f>'Test-LD'!Q161</f>
        <v>28.672767</v>
      </c>
      <c r="AJ163" s="167">
        <f>'Test-LD'!R161</f>
        <v>92.232425000000006</v>
      </c>
      <c r="AK163" s="167">
        <f>'Test-LD'!S161</f>
        <v>90.029568999999995</v>
      </c>
      <c r="AL163" s="167">
        <f>'Test-LD'!T161</f>
        <v>44.472765000000003</v>
      </c>
      <c r="AM163" s="167">
        <f>'Test-LD'!U161</f>
        <v>53.937278999999997</v>
      </c>
      <c r="AN163" s="167">
        <f>'Test-LD'!V161</f>
        <v>42.307865</v>
      </c>
      <c r="AO163" s="167">
        <f>'Test-LD'!W161</f>
        <v>54.171908999999999</v>
      </c>
      <c r="AP163" s="167">
        <f>'Test-LD'!X161</f>
        <v>53.915913000000003</v>
      </c>
      <c r="AQ163" s="167">
        <f>10*LOG10(1/((Summary!$C$80/10^(AN163/10)+Summary!$C$81/10^(AO163/10)+Summary!$C$82/10^(AP163/10))/Summary!$C$83))</f>
        <v>43.925507637169083</v>
      </c>
      <c r="AR163" s="167">
        <f>'Test-LD'!Y161</f>
        <v>9.0358999999999995E-2</v>
      </c>
      <c r="AS163" s="167">
        <f>'Test-LD'!Z161</f>
        <v>18994.8</v>
      </c>
      <c r="AT163" s="295">
        <f>'Test-LD'!AA161</f>
        <v>7.1372</v>
      </c>
      <c r="AU163" s="357">
        <f>'Test-LD'!AB161</f>
        <v>9</v>
      </c>
      <c r="AV163" s="357">
        <f>'Test-LD'!AC161</f>
        <v>12</v>
      </c>
      <c r="AW163" s="395">
        <f t="shared" si="8"/>
        <v>5.2763333333333335</v>
      </c>
      <c r="AX163" s="465">
        <f t="shared" si="9"/>
        <v>21.477611940298509</v>
      </c>
      <c r="AY163" s="298">
        <f t="shared" si="9"/>
        <v>3.2792097404089136</v>
      </c>
      <c r="AZ163" s="297">
        <f t="shared" si="9"/>
        <v>1</v>
      </c>
      <c r="BA163" s="345">
        <f t="shared" si="9"/>
        <v>1</v>
      </c>
      <c r="BB163" s="75"/>
      <c r="BC163" s="75"/>
      <c r="BD163" s="565"/>
      <c r="BE163" s="550"/>
      <c r="BF163" s="552"/>
      <c r="BG163" s="552"/>
      <c r="BH163" s="552"/>
      <c r="BI163" s="552"/>
      <c r="BJ163" s="552"/>
      <c r="BK163" s="553"/>
      <c r="BL163" s="552"/>
      <c r="BM163" s="553"/>
      <c r="BN163" s="552"/>
      <c r="BO163" s="546"/>
      <c r="BP163" s="541"/>
      <c r="BQ163" s="546"/>
      <c r="BR163" s="541"/>
      <c r="BS163" s="553"/>
      <c r="BT163" s="552"/>
      <c r="BU163" s="553"/>
      <c r="BV163" s="552"/>
      <c r="BW163" s="553"/>
      <c r="BX163" s="552"/>
      <c r="BY163" s="552"/>
      <c r="BZ163" s="541"/>
      <c r="CA163" s="541"/>
      <c r="CB163" s="552"/>
      <c r="CC163" s="550"/>
      <c r="CD163" s="541"/>
      <c r="CE163" s="546"/>
      <c r="CF163" s="541"/>
      <c r="CG163" s="546"/>
      <c r="CH163" s="541"/>
    </row>
    <row r="164" spans="1:86" ht="17" customHeight="1" thickBot="1" x14ac:dyDescent="0.25">
      <c r="A164" s="538"/>
      <c r="B164" s="566"/>
      <c r="C164" s="485"/>
      <c r="D164" s="590"/>
      <c r="E164" s="558"/>
      <c r="F164" s="362">
        <v>210</v>
      </c>
      <c r="G164" s="420">
        <f>'Anchor-LD'!L162</f>
        <v>1160.8145</v>
      </c>
      <c r="H164" s="295">
        <f>'Anchor-LD'!M162</f>
        <v>35.859650000000002</v>
      </c>
      <c r="I164" s="295">
        <f>'Anchor-LD'!N162</f>
        <v>47.585585000000002</v>
      </c>
      <c r="J164" s="295">
        <f>'Anchor-LD'!O162</f>
        <v>46.848446000000003</v>
      </c>
      <c r="K164" s="295">
        <f>(Summary!$C$63*H164+Summary!$C$64*I164+Summary!$C$65*J164)/Summary!$C$66</f>
        <v>39.645438500000004</v>
      </c>
      <c r="L164" s="295">
        <f>'Anchor-LD'!P162</f>
        <v>24.721471000000001</v>
      </c>
      <c r="M164" s="295">
        <f>'Anchor-LD'!Q162</f>
        <v>21.077887</v>
      </c>
      <c r="N164" s="295">
        <f>'Anchor-LD'!R162</f>
        <v>80.480461000000005</v>
      </c>
      <c r="O164" s="295">
        <f>'Anchor-LD'!S162</f>
        <v>77.394996000000006</v>
      </c>
      <c r="P164" s="295">
        <f>'Anchor-LD'!T162</f>
        <v>35.271309000000002</v>
      </c>
      <c r="Q164" s="295">
        <f>'Anchor-LD'!U162</f>
        <v>41.984476999999998</v>
      </c>
      <c r="R164" s="295">
        <f>'Anchor-LD'!V162</f>
        <v>35.544305000000001</v>
      </c>
      <c r="S164" s="295">
        <f>'Anchor-LD'!W162</f>
        <v>47.519306</v>
      </c>
      <c r="T164" s="295">
        <f>'Anchor-LD'!X162</f>
        <v>46.776342999999997</v>
      </c>
      <c r="U164" s="295">
        <f>10*LOG10(1/((Summary!$C$80/10^(R164/10)+Summary!$C$81/10^(S164/10)+Summary!$C$82/10^(T164/10))/Summary!$C$83))</f>
        <v>37.157114875941588</v>
      </c>
      <c r="V164" s="295">
        <f>'Anchor-LD'!Y162</f>
        <v>9.3949000000000005E-2</v>
      </c>
      <c r="W164" s="295">
        <f>'Anchor-LD'!Z162</f>
        <v>951.5</v>
      </c>
      <c r="X164" s="295">
        <f>'Anchor-LD'!AA162</f>
        <v>2.0434000000000001</v>
      </c>
      <c r="Y164" s="357">
        <f>'Anchor-LD'!AB162</f>
        <v>9</v>
      </c>
      <c r="Z164" s="357">
        <f>'Anchor-LD'!AC162</f>
        <v>12</v>
      </c>
      <c r="AA164" s="295">
        <f t="shared" si="7"/>
        <v>0.26430555555555557</v>
      </c>
      <c r="AB164" s="462"/>
      <c r="AC164" s="167">
        <f>'Test-LD'!L162</f>
        <v>760.11636399999998</v>
      </c>
      <c r="AD164" s="167">
        <f>'Test-LD'!M162</f>
        <v>38.099797000000002</v>
      </c>
      <c r="AE164" s="167">
        <f>'Test-LD'!N162</f>
        <v>50.031711999999999</v>
      </c>
      <c r="AF164" s="167">
        <f>'Test-LD'!O162</f>
        <v>51.365678000000003</v>
      </c>
      <c r="AG164" s="167">
        <f>(Summary!$C$63*AD164+Summary!$C$64*AE164+Summary!$C$65*AF164)/Summary!$C$66</f>
        <v>42.299429666666668</v>
      </c>
      <c r="AH164" s="167">
        <f>'Test-LD'!P162</f>
        <v>26.176880000000001</v>
      </c>
      <c r="AI164" s="167">
        <f>'Test-LD'!Q162</f>
        <v>22.735887999999999</v>
      </c>
      <c r="AJ164" s="167">
        <f>'Test-LD'!R162</f>
        <v>85.750195000000005</v>
      </c>
      <c r="AK164" s="167">
        <f>'Test-LD'!S162</f>
        <v>82.779319000000001</v>
      </c>
      <c r="AL164" s="167">
        <f>'Test-LD'!T162</f>
        <v>37.749828999999998</v>
      </c>
      <c r="AM164" s="167">
        <f>'Test-LD'!U162</f>
        <v>48.659835999999999</v>
      </c>
      <c r="AN164" s="167">
        <f>'Test-LD'!V162</f>
        <v>37.940885000000002</v>
      </c>
      <c r="AO164" s="167">
        <f>'Test-LD'!W162</f>
        <v>49.961022999999997</v>
      </c>
      <c r="AP164" s="167">
        <f>'Test-LD'!X162</f>
        <v>51.221364999999999</v>
      </c>
      <c r="AQ164" s="167">
        <f>10*LOG10(1/((Summary!$C$80/10^(AN164/10)+Summary!$C$81/10^(AO164/10)+Summary!$C$82/10^(AP164/10))/Summary!$C$83))</f>
        <v>39.584203245312636</v>
      </c>
      <c r="AR164" s="167">
        <f>'Test-LD'!Y162</f>
        <v>6.2095999999999998E-2</v>
      </c>
      <c r="AS164" s="167">
        <f>'Test-LD'!Z162</f>
        <v>16477.8</v>
      </c>
      <c r="AT164" s="295">
        <f>'Test-LD'!AA162</f>
        <v>6.9283000000000001</v>
      </c>
      <c r="AU164" s="357">
        <f>'Test-LD'!AB162</f>
        <v>9</v>
      </c>
      <c r="AV164" s="357">
        <f>'Test-LD'!AC162</f>
        <v>12</v>
      </c>
      <c r="AW164" s="395">
        <f t="shared" si="8"/>
        <v>4.5771666666666668</v>
      </c>
      <c r="AX164" s="465">
        <f t="shared" si="9"/>
        <v>17.317708880714662</v>
      </c>
      <c r="AY164" s="298">
        <f t="shared" si="9"/>
        <v>3.3905745326416756</v>
      </c>
      <c r="AZ164" s="297">
        <f t="shared" si="9"/>
        <v>1</v>
      </c>
      <c r="BA164" s="345">
        <f t="shared" si="9"/>
        <v>1</v>
      </c>
      <c r="BB164" s="75"/>
      <c r="BC164" s="75"/>
      <c r="BD164" s="574" t="s">
        <v>46</v>
      </c>
      <c r="BE164" s="549">
        <f t="array" ref="BE164">bdRateExtend($G162:$G165,H162:H165,$AC162:$AC165,AD162:AD165)</f>
        <v>-0.45695355849628805</v>
      </c>
      <c r="BF164" s="552"/>
      <c r="BG164" s="552"/>
      <c r="BH164" s="552"/>
      <c r="BI164" s="552"/>
      <c r="BJ164" s="552"/>
      <c r="BK164" s="551">
        <f t="array" ref="BK164">bdRateExtend($G162:$G165,L162:L165,$AC162:$AC165,AH162:AH165)</f>
        <v>-0.4255884468112503</v>
      </c>
      <c r="BL164" s="552"/>
      <c r="BM164" s="551">
        <f t="array" ref="BM164">bdRateExtend($G162:$G165,M162:M165,$AC162:$AC165,AI162:AI165)</f>
        <v>-0.4501464269278026</v>
      </c>
      <c r="BN164" s="552"/>
      <c r="BO164" s="545">
        <f t="array" ref="BO164">bdRateExtend($G162:$G165,N162:N165,$AC162:$AC165,AJ162:AJ165,"None", FALSE,1)</f>
        <v>-0.47586843205424612</v>
      </c>
      <c r="BP164" s="541"/>
      <c r="BQ164" s="545">
        <f t="array" ref="BQ164">bdRateExtend($G162:$G165,O162:O165,$AC162:$AC165,AK162:AK165,"None", FALSE,1)</f>
        <v>-0.46679641396282556</v>
      </c>
      <c r="BR164" s="541"/>
      <c r="BS164" s="551">
        <f t="array" ref="BS164">bdRateExtend($G162:$G165,P162:P165,$AC162:$AC165,AL162:AL165)</f>
        <v>-0.43796496352453207</v>
      </c>
      <c r="BT164" s="552"/>
      <c r="BU164" s="551">
        <f t="array" ref="BU164">bdRateExtend($G162:$G165,Q162:Q165,$AC162:$AC165,AM162:AM165)</f>
        <v>-0.54089054493297528</v>
      </c>
      <c r="BV164" s="552"/>
      <c r="BW164" s="551">
        <f t="array" ref="BW164">bdRateExtend($G162:$G165,R162:R165,$AC162:$AC165,AN162:AN165)</f>
        <v>-0.4658795916431212</v>
      </c>
      <c r="BX164" s="552"/>
      <c r="BY164" s="552"/>
      <c r="BZ164" s="541"/>
      <c r="CA164" s="541"/>
      <c r="CB164" s="552"/>
      <c r="CC164" s="560">
        <f t="array" ref="CC164">bdCAMBIExtend($G162:$G165,V162:V165,$AC162:$AC165,AR162:AR165)</f>
        <v>-1.4356147668429211E-2</v>
      </c>
      <c r="CD164" s="541"/>
      <c r="CE164" s="554">
        <f t="array" ref="CE164">testVMAFRange($G162:$G165,N162:N165,$AC162:$AC165,AJ162:AJ165)</f>
        <v>0</v>
      </c>
      <c r="CF164" s="541"/>
      <c r="CG164" s="554">
        <f t="array" ref="CG164">testVMAFRange($G162:$G165,O162:O165,$AC162:$AC165,AK162:AK165)</f>
        <v>0</v>
      </c>
      <c r="CH164" s="541"/>
    </row>
    <row r="165" spans="1:86" ht="17" customHeight="1" thickBot="1" x14ac:dyDescent="0.25">
      <c r="A165" s="538"/>
      <c r="B165" s="496"/>
      <c r="C165" s="485"/>
      <c r="D165" s="590"/>
      <c r="E165" s="559"/>
      <c r="F165" s="363">
        <v>235</v>
      </c>
      <c r="G165" s="420">
        <f>'Anchor-LD'!L163</f>
        <v>664.49450000000002</v>
      </c>
      <c r="H165" s="295">
        <f>'Anchor-LD'!M163</f>
        <v>31.371485</v>
      </c>
      <c r="I165" s="295">
        <f>'Anchor-LD'!N163</f>
        <v>43.430444999999999</v>
      </c>
      <c r="J165" s="295">
        <f>'Anchor-LD'!O163</f>
        <v>44.864584000000001</v>
      </c>
      <c r="K165" s="295">
        <f>(Summary!$C$63*H165+Summary!$C$64*I165+Summary!$C$65*J165)/Summary!$C$66</f>
        <v>35.6301615</v>
      </c>
      <c r="L165" s="295">
        <f>'Anchor-LD'!P163</f>
        <v>19.657686999999999</v>
      </c>
      <c r="M165" s="295">
        <f>'Anchor-LD'!Q163</f>
        <v>17.018072</v>
      </c>
      <c r="N165" s="295">
        <f>'Anchor-LD'!R163</f>
        <v>61.982114000000003</v>
      </c>
      <c r="O165" s="295">
        <f>'Anchor-LD'!S163</f>
        <v>59.245131999999998</v>
      </c>
      <c r="P165" s="295">
        <f>'Anchor-LD'!T163</f>
        <v>29.290451000000001</v>
      </c>
      <c r="Q165" s="295">
        <f>'Anchor-LD'!U163</f>
        <v>37.665061000000001</v>
      </c>
      <c r="R165" s="295">
        <f>'Anchor-LD'!V163</f>
        <v>31.070733000000001</v>
      </c>
      <c r="S165" s="295">
        <f>'Anchor-LD'!W163</f>
        <v>43.362974000000001</v>
      </c>
      <c r="T165" s="295">
        <f>'Anchor-LD'!X163</f>
        <v>44.677585000000001</v>
      </c>
      <c r="U165" s="295">
        <f>10*LOG10(1/((Summary!$C$80/10^(R165/10)+Summary!$C$81/10^(S165/10)+Summary!$C$82/10^(T165/10))/Summary!$C$83))</f>
        <v>32.721682934301263</v>
      </c>
      <c r="V165" s="295">
        <f>'Anchor-LD'!Y163</f>
        <v>3.1557000000000002E-2</v>
      </c>
      <c r="W165" s="295">
        <f>'Anchor-LD'!Z163</f>
        <v>1137.9000000000001</v>
      </c>
      <c r="X165" s="295">
        <f>'Anchor-LD'!AA163</f>
        <v>1.6576</v>
      </c>
      <c r="Y165" s="357">
        <f>'Anchor-LD'!AB163</f>
        <v>9</v>
      </c>
      <c r="Z165" s="357">
        <f>'Anchor-LD'!AC163</f>
        <v>12</v>
      </c>
      <c r="AA165" s="295">
        <f t="shared" si="7"/>
        <v>0.31608333333333338</v>
      </c>
      <c r="AB165" s="462"/>
      <c r="AC165" s="167">
        <f>'Test-LD'!L163</f>
        <v>470.80727300000001</v>
      </c>
      <c r="AD165" s="167">
        <f>'Test-LD'!M163</f>
        <v>33.003599000000001</v>
      </c>
      <c r="AE165" s="167">
        <f>'Test-LD'!N163</f>
        <v>47.093009000000002</v>
      </c>
      <c r="AF165" s="167">
        <f>'Test-LD'!O163</f>
        <v>47.928263000000001</v>
      </c>
      <c r="AG165" s="167">
        <f>(Summary!$C$63*AD165+Summary!$C$64*AE165+Summary!$C$65*AF165)/Summary!$C$66</f>
        <v>37.839278</v>
      </c>
      <c r="AH165" s="167">
        <f>'Test-LD'!P163</f>
        <v>20.751497000000001</v>
      </c>
      <c r="AI165" s="167">
        <f>'Test-LD'!Q163</f>
        <v>18.406102000000001</v>
      </c>
      <c r="AJ165" s="167">
        <f>'Test-LD'!R163</f>
        <v>73.057340999999994</v>
      </c>
      <c r="AK165" s="167">
        <f>'Test-LD'!S163</f>
        <v>68.646726999999998</v>
      </c>
      <c r="AL165" s="167">
        <f>'Test-LD'!T163</f>
        <v>31.171019999999999</v>
      </c>
      <c r="AM165" s="167">
        <f>'Test-LD'!U163</f>
        <v>44.501868999999999</v>
      </c>
      <c r="AN165" s="167">
        <f>'Test-LD'!V163</f>
        <v>32.748621</v>
      </c>
      <c r="AO165" s="167">
        <f>'Test-LD'!W163</f>
        <v>46.991064999999999</v>
      </c>
      <c r="AP165" s="167">
        <f>'Test-LD'!X163</f>
        <v>47.796002000000001</v>
      </c>
      <c r="AQ165" s="167">
        <f>10*LOG10(1/((Summary!$C$80/10^(AN165/10)+Summary!$C$81/10^(AO165/10)+Summary!$C$82/10^(AP165/10))/Summary!$C$83))</f>
        <v>34.435332559073515</v>
      </c>
      <c r="AR165" s="167">
        <f>'Test-LD'!Y163</f>
        <v>9.9165000000000003E-2</v>
      </c>
      <c r="AS165" s="167">
        <f>'Test-LD'!Z163</f>
        <v>16798.5</v>
      </c>
      <c r="AT165" s="295">
        <f>'Test-LD'!AA163</f>
        <v>6.0496999999999996</v>
      </c>
      <c r="AU165" s="357">
        <f>'Test-LD'!AB163</f>
        <v>9</v>
      </c>
      <c r="AV165" s="357">
        <f>'Test-LD'!AC163</f>
        <v>12</v>
      </c>
      <c r="AW165" s="395">
        <f t="shared" si="8"/>
        <v>4.6662499999999998</v>
      </c>
      <c r="AX165" s="466">
        <f t="shared" si="9"/>
        <v>14.762720801476403</v>
      </c>
      <c r="AY165" s="303">
        <f t="shared" si="9"/>
        <v>3.6496742277992276</v>
      </c>
      <c r="AZ165" s="297">
        <f t="shared" si="9"/>
        <v>1</v>
      </c>
      <c r="BA165" s="345">
        <f t="shared" si="9"/>
        <v>1</v>
      </c>
      <c r="BB165" s="75"/>
      <c r="BC165" s="75"/>
      <c r="BD165" s="570"/>
      <c r="BE165" s="550"/>
      <c r="BF165" s="553"/>
      <c r="BG165" s="553"/>
      <c r="BH165" s="553"/>
      <c r="BI165" s="553"/>
      <c r="BJ165" s="553"/>
      <c r="BK165" s="553"/>
      <c r="BL165" s="553"/>
      <c r="BM165" s="553"/>
      <c r="BN165" s="553"/>
      <c r="BO165" s="546"/>
      <c r="BP165" s="544"/>
      <c r="BQ165" s="546"/>
      <c r="BR165" s="544"/>
      <c r="BS165" s="553"/>
      <c r="BT165" s="553"/>
      <c r="BU165" s="553"/>
      <c r="BV165" s="553"/>
      <c r="BW165" s="553"/>
      <c r="BX165" s="553"/>
      <c r="BY165" s="553"/>
      <c r="BZ165" s="544"/>
      <c r="CA165" s="544"/>
      <c r="CB165" s="553"/>
      <c r="CC165" s="550"/>
      <c r="CD165" s="541"/>
      <c r="CE165" s="546"/>
      <c r="CF165" s="544"/>
      <c r="CG165" s="546"/>
      <c r="CH165" s="544"/>
    </row>
    <row r="166" spans="1:86" ht="17" customHeight="1" thickBot="1" x14ac:dyDescent="0.25">
      <c r="A166" s="538"/>
      <c r="B166" s="652" t="s">
        <v>148</v>
      </c>
      <c r="C166" s="586" t="s">
        <v>247</v>
      </c>
      <c r="D166" s="627">
        <v>60</v>
      </c>
      <c r="E166" s="557">
        <v>8</v>
      </c>
      <c r="F166" s="362">
        <v>110</v>
      </c>
      <c r="G166" s="419">
        <f>'Anchor-LD'!L164</f>
        <v>6699.2435999999998</v>
      </c>
      <c r="H166" s="385">
        <f>'Anchor-LD'!M164</f>
        <v>50.950194000000003</v>
      </c>
      <c r="I166" s="385">
        <f>'Anchor-LD'!N164</f>
        <v>50.847768000000002</v>
      </c>
      <c r="J166" s="385">
        <f>'Anchor-LD'!O164</f>
        <v>50.949648000000003</v>
      </c>
      <c r="K166" s="385">
        <f>(Summary!$C$63*H166+Summary!$C$64*I166+Summary!$C$65*J166)/Summary!$C$66</f>
        <v>50.933032000000004</v>
      </c>
      <c r="L166" s="385">
        <f>'Anchor-LD'!P164</f>
        <v>34.020161000000002</v>
      </c>
      <c r="M166" s="385">
        <f>'Anchor-LD'!Q164</f>
        <v>31.489329000000001</v>
      </c>
      <c r="N166" s="385">
        <f>'Anchor-LD'!R164</f>
        <v>96.853105999999997</v>
      </c>
      <c r="O166" s="385">
        <f>'Anchor-LD'!S164</f>
        <v>96.070115999999999</v>
      </c>
      <c r="P166" s="385">
        <f>'Anchor-LD'!T164</f>
        <v>52.676461000000003</v>
      </c>
      <c r="Q166" s="385">
        <f>'Anchor-LD'!U164</f>
        <v>54.930391</v>
      </c>
      <c r="R166" s="385">
        <f>'Anchor-LD'!V164</f>
        <v>50.896999000000001</v>
      </c>
      <c r="S166" s="385">
        <f>'Anchor-LD'!W164</f>
        <v>50.797362</v>
      </c>
      <c r="T166" s="385">
        <f>'Anchor-LD'!X164</f>
        <v>50.892907000000001</v>
      </c>
      <c r="U166" s="385">
        <f>10*LOG10(1/((Summary!$C$80/10^(R166/10)+Summary!$C$81/10^(S166/10)+Summary!$C$82/10^(T166/10))/Summary!$C$83))</f>
        <v>50.879553640682417</v>
      </c>
      <c r="V166" s="385">
        <f>'Anchor-LD'!Y164</f>
        <v>0.213417</v>
      </c>
      <c r="W166" s="385">
        <f>'Anchor-LD'!Z164</f>
        <v>1013.2</v>
      </c>
      <c r="X166" s="385">
        <f>'Anchor-LD'!AA164</f>
        <v>1.2259</v>
      </c>
      <c r="Y166" s="360">
        <f>'Anchor-LD'!AB164</f>
        <v>7</v>
      </c>
      <c r="Z166" s="360">
        <f>'Anchor-LD'!AC164</f>
        <v>6</v>
      </c>
      <c r="AA166" s="385">
        <f t="shared" si="7"/>
        <v>0.28144444444444444</v>
      </c>
      <c r="AB166" s="462"/>
      <c r="AC166" s="384">
        <f>'Test-LD'!L164</f>
        <v>5524.0290910000003</v>
      </c>
      <c r="AD166" s="384">
        <f>'Test-LD'!M164</f>
        <v>51.582625999999998</v>
      </c>
      <c r="AE166" s="384">
        <f>'Test-LD'!N164</f>
        <v>51.486668999999999</v>
      </c>
      <c r="AF166" s="384">
        <f>'Test-LD'!O164</f>
        <v>51.627567999999997</v>
      </c>
      <c r="AG166" s="384">
        <f>(Summary!$C$63*AD166+Summary!$C$64*AE166+Summary!$C$65*AF166)/Summary!$C$66</f>
        <v>51.574123499999992</v>
      </c>
      <c r="AH166" s="384">
        <f>'Test-LD'!P164</f>
        <v>34.765127999999997</v>
      </c>
      <c r="AI166" s="384">
        <f>'Test-LD'!Q164</f>
        <v>32.264696000000001</v>
      </c>
      <c r="AJ166" s="384">
        <f>'Test-LD'!R164</f>
        <v>96.874024000000006</v>
      </c>
      <c r="AK166" s="384">
        <f>'Test-LD'!S164</f>
        <v>96.154222000000004</v>
      </c>
      <c r="AL166" s="384">
        <f>'Test-LD'!T164</f>
        <v>53.652931000000002</v>
      </c>
      <c r="AM166" s="384">
        <f>'Test-LD'!U164</f>
        <v>55.561881</v>
      </c>
      <c r="AN166" s="384">
        <f>'Test-LD'!V164</f>
        <v>51.540816999999997</v>
      </c>
      <c r="AO166" s="384">
        <f>'Test-LD'!W164</f>
        <v>51.449987999999998</v>
      </c>
      <c r="AP166" s="384">
        <f>'Test-LD'!X164</f>
        <v>51.583612000000002</v>
      </c>
      <c r="AQ166" s="384">
        <f>10*LOG10(1/((Summary!$C$80/10^(AN166/10)+Summary!$C$81/10^(AO166/10)+Summary!$C$82/10^(AP166/10))/Summary!$C$83))</f>
        <v>51.532624628398963</v>
      </c>
      <c r="AR166" s="384">
        <f>'Test-LD'!Y164</f>
        <v>0.239814</v>
      </c>
      <c r="AS166" s="384">
        <f>'Test-LD'!Z164</f>
        <v>29959</v>
      </c>
      <c r="AT166" s="385">
        <f>'Test-LD'!AA164</f>
        <v>2.8628999999999998</v>
      </c>
      <c r="AU166" s="360">
        <f>'Test-LD'!AB164</f>
        <v>7</v>
      </c>
      <c r="AV166" s="360">
        <f>'Test-LD'!AC164</f>
        <v>6</v>
      </c>
      <c r="AW166" s="398">
        <f t="shared" si="8"/>
        <v>8.3219444444444441</v>
      </c>
      <c r="AX166" s="464">
        <f t="shared" si="9"/>
        <v>29.568693249111725</v>
      </c>
      <c r="AY166" s="293">
        <f t="shared" si="9"/>
        <v>2.3353454604780159</v>
      </c>
      <c r="AZ166" s="292">
        <f t="shared" si="9"/>
        <v>1</v>
      </c>
      <c r="BA166" s="344">
        <f t="shared" si="9"/>
        <v>1</v>
      </c>
      <c r="BB166" s="75"/>
      <c r="BC166" s="75"/>
      <c r="BD166" s="572" t="s">
        <v>39</v>
      </c>
      <c r="BE166" s="549">
        <f t="array" ref="BE166">bdRateExtend($G166:$G169,H166:H169,$AC166:$AC169,AD166:AD169)</f>
        <v>-0.27750306506230693</v>
      </c>
      <c r="BF166" s="551">
        <f t="array" ref="BF166">bdRateExtend($G166:$G171,H166:H171,$AC166:$AC171,AD166:AD171)</f>
        <v>-0.29881875002985792</v>
      </c>
      <c r="BG166" s="551">
        <f t="array" ref="BG166">bdRateExtend($G166:$G171,I166:I171,$AC166:$AC171,AE166:AE171)</f>
        <v>-0.27980141319501195</v>
      </c>
      <c r="BH166" s="551">
        <f t="array" ref="BH166">bdRateExtend($G166:$G171,J166:J171,$AC166:$AC171,AF166:AF171)</f>
        <v>-0.28377624761752895</v>
      </c>
      <c r="BI166" s="551">
        <f t="array" ref="BI166">bdRateExtend($G166:$G171,K166:K171,$AC166:$AC171,AG166:AG171)</f>
        <v>-0.29319179600609724</v>
      </c>
      <c r="BJ166" s="575">
        <f>(Summary!$C$94*BF166+Summary!$C$95*BG166+Summary!$C$96*BH166)/Summary!$C$97</f>
        <v>-0.29745635645997093</v>
      </c>
      <c r="BK166" s="551">
        <f t="array" ref="BK166">bdRateExtend($G166:$G169,L166:L169,$AC166:$AC169,AH166:AH169)</f>
        <v>-0.27191779664485494</v>
      </c>
      <c r="BL166" s="551">
        <f t="array" ref="BL166">bdRateExtend($G166:$G171,L166:L171,$AC166:$AC171,AH166:AH171)</f>
        <v>-0.28679204341719222</v>
      </c>
      <c r="BM166" s="551">
        <f t="array" ref="BM166">bdRateExtend($G166:$G169,M166:M169,$AC166:$AC169,AI166:AI169)</f>
        <v>-0.29042968719813556</v>
      </c>
      <c r="BN166" s="551">
        <f t="array" ref="BN166">bdRateExtend($G166:$G171,M166:M171,$AC166:$AC171,AI166:AI171)</f>
        <v>-0.30855952966203215</v>
      </c>
      <c r="BO166" s="548">
        <f t="array" ref="BO166">bdRateExtend($G166:$G169,N166:N169,$AC166:$AC169,AJ166:AJ169,"None", FALSE,1)</f>
        <v>-0.27151113854403797</v>
      </c>
      <c r="BP166" s="585">
        <f t="array" ref="BP166">bdRateExtend($G166:$G171,N166:N171,$AC166:$AC171,AJ166:AJ171,"None", FALSE,1)</f>
        <v>-0.3140166132905251</v>
      </c>
      <c r="BQ166" s="548">
        <f t="array" ref="BQ166">bdRateExtend($G166:$G169,O166:O169,$AC166:$AC169,AK166:AK169,"None", FALSE,1)</f>
        <v>-0.26526215591449331</v>
      </c>
      <c r="BR166" s="585">
        <f t="array" ref="BR166">bdRateExtend($G166:$G171,O166:O171,$AC166:$AC171,AK166:AK171,"None", FALSE,1)</f>
        <v>-0.30522943848970785</v>
      </c>
      <c r="BS166" s="551">
        <f t="array" ref="BS166">bdRateExtend($G166:$G169,P166:P169,$AC166:$AC169,AL166:AL169)</f>
        <v>-0.27674439198003686</v>
      </c>
      <c r="BT166" s="551">
        <f t="array" ref="BT166">bdRateExtend($G166:$G171,P166:P171,$AC166:$AC171,AL166:AL171)</f>
        <v>-0.2925846918580578</v>
      </c>
      <c r="BU166" s="551">
        <f t="array" ref="BU166">bdRateExtend($G166:$G169,Q166:Q169,$AC166:$AC169,AM166:AM169)</f>
        <v>-0.28035781914080937</v>
      </c>
      <c r="BV166" s="551">
        <f t="array" ref="BV166">bdRateExtend($G166:$G171,Q166:Q171,$AC166:$AC171,AM166:AM171)</f>
        <v>-0.30161849287850218</v>
      </c>
      <c r="BW166" s="551">
        <f t="array" ref="BW166">bdRateExtend($G166:$G169,R166:R169,$AC166:$AC169,AN166:AN169)</f>
        <v>-0.27800251601406423</v>
      </c>
      <c r="BX166" s="551">
        <f t="array" ref="BX166">bdRateExtend($G166:$G171,R166:R171,$AC166:$AC171,AN166:AN171)</f>
        <v>-0.29915781236289352</v>
      </c>
      <c r="BY166" s="551">
        <f t="array" ref="BY166">bdRateExtend($G166:$G171,S166:S171,$AC166:$AC171,AO166:AO171)</f>
        <v>-0.28015685168395077</v>
      </c>
      <c r="BZ166" s="555">
        <f t="array" ref="BZ166">bdRateExtend($G166:$G171,T166:T171,$AC166:$AC171,AP166:AP171)</f>
        <v>-0.28416513481856598</v>
      </c>
      <c r="CA166" s="555">
        <f t="array" ref="CA166">bdRateExtend($G166:$G171,U166:U171,$AC166:$AC171,AQ166:AQ171)</f>
        <v>-0.2933583008577435</v>
      </c>
      <c r="CB166" s="575">
        <f>(Summary!$C$108*BX166+Summary!$C$109*BY166+Summary!$C$110*BZ166)/Summary!$C$111</f>
        <v>-0.2977980668339627</v>
      </c>
      <c r="CC166" s="561">
        <f t="array" ref="CC166">bdCAMBIExtend($G166:$G169,V166:V169,$AC166:$AC169,AR166:AR169)</f>
        <v>-6.8833422164514269E-2</v>
      </c>
      <c r="CD166" s="561">
        <f t="array" ref="CD166">bdCAMBIExtend($G166:$G171,V166:V171,$AC166:$AC171,AR166:AR171)</f>
        <v>-0.19434842546776931</v>
      </c>
      <c r="CE166" s="547">
        <f t="array" ref="CE166">testVMAFRange($G166:$G169,N166:N169,$AC166:$AC169,AJ166:AJ169)</f>
        <v>0</v>
      </c>
      <c r="CF166" s="543">
        <f t="array" ref="CF166">testVMAFRange($G166:$G171,N166:N171,$AC166:$AC171,AJ166:AJ171)</f>
        <v>0</v>
      </c>
      <c r="CG166" s="547">
        <f t="array" ref="CG166">testVMAFRange($G166:$G169,O166:O169,$AC166:$AC169,AK166:AK169)</f>
        <v>0</v>
      </c>
      <c r="CH166" s="543">
        <f t="array" ref="CH166">testVMAFRange($G166:$G171,O166:O171,$AC166:$AC171,AK166:AK171)</f>
        <v>0</v>
      </c>
    </row>
    <row r="167" spans="1:86" ht="17" customHeight="1" x14ac:dyDescent="0.2">
      <c r="A167" s="538"/>
      <c r="B167" s="653"/>
      <c r="C167" s="485"/>
      <c r="D167" s="590"/>
      <c r="E167" s="558"/>
      <c r="F167" s="362">
        <v>135</v>
      </c>
      <c r="G167" s="420">
        <f>'Anchor-LD'!L165</f>
        <v>4019.8836000000001</v>
      </c>
      <c r="H167" s="295">
        <f>'Anchor-LD'!M165</f>
        <v>47.106261000000003</v>
      </c>
      <c r="I167" s="295">
        <f>'Anchor-LD'!N165</f>
        <v>46.980158000000003</v>
      </c>
      <c r="J167" s="295">
        <f>'Anchor-LD'!O165</f>
        <v>47.035401999999998</v>
      </c>
      <c r="K167" s="295">
        <f>(Summary!$C$63*H167+Summary!$C$64*I167+Summary!$C$65*J167)/Summary!$C$66</f>
        <v>47.073433999999999</v>
      </c>
      <c r="L167" s="295">
        <f>'Anchor-LD'!P165</f>
        <v>29.394501000000002</v>
      </c>
      <c r="M167" s="295">
        <f>'Anchor-LD'!Q165</f>
        <v>27.760107000000001</v>
      </c>
      <c r="N167" s="295">
        <f>'Anchor-LD'!R165</f>
        <v>95.644317000000001</v>
      </c>
      <c r="O167" s="295">
        <f>'Anchor-LD'!S165</f>
        <v>94.477422000000004</v>
      </c>
      <c r="P167" s="295">
        <f>'Anchor-LD'!T165</f>
        <v>47.273592999999998</v>
      </c>
      <c r="Q167" s="295">
        <f>'Anchor-LD'!U165</f>
        <v>51.178376</v>
      </c>
      <c r="R167" s="295">
        <f>'Anchor-LD'!V165</f>
        <v>47.066108</v>
      </c>
      <c r="S167" s="295">
        <f>'Anchor-LD'!W165</f>
        <v>46.942174999999999</v>
      </c>
      <c r="T167" s="295">
        <f>'Anchor-LD'!X165</f>
        <v>46.988599000000001</v>
      </c>
      <c r="U167" s="295">
        <f>10*LOG10(1/((Summary!$C$80/10^(R167/10)+Summary!$C$81/10^(S167/10)+Summary!$C$82/10^(T167/10))/Summary!$C$83))</f>
        <v>47.032253125068671</v>
      </c>
      <c r="V167" s="295">
        <f>'Anchor-LD'!Y165</f>
        <v>0.104921</v>
      </c>
      <c r="W167" s="295">
        <f>'Anchor-LD'!Z165</f>
        <v>1452.6</v>
      </c>
      <c r="X167" s="295">
        <f>'Anchor-LD'!AA165</f>
        <v>1.2052</v>
      </c>
      <c r="Y167" s="357">
        <f>'Anchor-LD'!AB165</f>
        <v>7</v>
      </c>
      <c r="Z167" s="357">
        <f>'Anchor-LD'!AC165</f>
        <v>6</v>
      </c>
      <c r="AA167" s="295">
        <f t="shared" si="7"/>
        <v>0.40349999999999997</v>
      </c>
      <c r="AB167" s="462"/>
      <c r="AC167" s="167">
        <f>'Test-LD'!L165</f>
        <v>3232.5527269999998</v>
      </c>
      <c r="AD167" s="167">
        <f>'Test-LD'!M165</f>
        <v>47.863249000000003</v>
      </c>
      <c r="AE167" s="167">
        <f>'Test-LD'!N165</f>
        <v>47.627076000000002</v>
      </c>
      <c r="AF167" s="167">
        <f>'Test-LD'!O165</f>
        <v>47.754140999999997</v>
      </c>
      <c r="AG167" s="167">
        <f>(Summary!$C$63*AD167+Summary!$C$64*AE167+Summary!$C$65*AF167)/Summary!$C$66</f>
        <v>47.80570216666667</v>
      </c>
      <c r="AH167" s="167">
        <f>'Test-LD'!P165</f>
        <v>30.201713999999999</v>
      </c>
      <c r="AI167" s="167">
        <f>'Test-LD'!Q165</f>
        <v>28.611666</v>
      </c>
      <c r="AJ167" s="167">
        <f>'Test-LD'!R165</f>
        <v>95.809098000000006</v>
      </c>
      <c r="AK167" s="167">
        <f>'Test-LD'!S165</f>
        <v>94.720077000000003</v>
      </c>
      <c r="AL167" s="167">
        <f>'Test-LD'!T165</f>
        <v>48.272629000000002</v>
      </c>
      <c r="AM167" s="167">
        <f>'Test-LD'!U165</f>
        <v>51.94641</v>
      </c>
      <c r="AN167" s="167">
        <f>'Test-LD'!V165</f>
        <v>47.827370999999999</v>
      </c>
      <c r="AO167" s="167">
        <f>'Test-LD'!W165</f>
        <v>47.594712999999999</v>
      </c>
      <c r="AP167" s="167">
        <f>'Test-LD'!X165</f>
        <v>47.713178999999997</v>
      </c>
      <c r="AQ167" s="167">
        <f>10*LOG10(1/((Summary!$C$80/10^(AN167/10)+Summary!$C$81/10^(AO167/10)+Summary!$C$82/10^(AP167/10))/Summary!$C$83))</f>
        <v>47.768651554903741</v>
      </c>
      <c r="AR167" s="167">
        <f>'Test-LD'!Y165</f>
        <v>8.0019000000000007E-2</v>
      </c>
      <c r="AS167" s="167">
        <f>'Test-LD'!Z165</f>
        <v>27590.3</v>
      </c>
      <c r="AT167" s="295">
        <f>'Test-LD'!AA165</f>
        <v>2.7473000000000001</v>
      </c>
      <c r="AU167" s="357">
        <f>'Test-LD'!AB165</f>
        <v>7</v>
      </c>
      <c r="AV167" s="357">
        <f>'Test-LD'!AC165</f>
        <v>6</v>
      </c>
      <c r="AW167" s="395">
        <f t="shared" si="8"/>
        <v>7.6639722222222222</v>
      </c>
      <c r="AX167" s="465">
        <f t="shared" si="9"/>
        <v>18.993735371058794</v>
      </c>
      <c r="AY167" s="298">
        <f t="shared" si="9"/>
        <v>2.279538665781613</v>
      </c>
      <c r="AZ167" s="297">
        <f t="shared" si="9"/>
        <v>1</v>
      </c>
      <c r="BA167" s="345">
        <f t="shared" si="9"/>
        <v>1</v>
      </c>
      <c r="BB167" s="75"/>
      <c r="BC167" s="75"/>
      <c r="BD167" s="565"/>
      <c r="BE167" s="550"/>
      <c r="BF167" s="552"/>
      <c r="BG167" s="552"/>
      <c r="BH167" s="552"/>
      <c r="BI167" s="552"/>
      <c r="BJ167" s="552"/>
      <c r="BK167" s="553"/>
      <c r="BL167" s="552"/>
      <c r="BM167" s="553"/>
      <c r="BN167" s="552"/>
      <c r="BO167" s="546"/>
      <c r="BP167" s="541"/>
      <c r="BQ167" s="546"/>
      <c r="BR167" s="541"/>
      <c r="BS167" s="553"/>
      <c r="BT167" s="552"/>
      <c r="BU167" s="553"/>
      <c r="BV167" s="552"/>
      <c r="BW167" s="553"/>
      <c r="BX167" s="552"/>
      <c r="BY167" s="552"/>
      <c r="BZ167" s="541"/>
      <c r="CA167" s="541"/>
      <c r="CB167" s="552"/>
      <c r="CC167" s="553"/>
      <c r="CD167" s="552"/>
      <c r="CE167" s="546"/>
      <c r="CF167" s="541"/>
      <c r="CG167" s="546"/>
      <c r="CH167" s="541"/>
    </row>
    <row r="168" spans="1:86" ht="17" customHeight="1" x14ac:dyDescent="0.2">
      <c r="A168" s="538"/>
      <c r="B168" s="653"/>
      <c r="C168" s="485"/>
      <c r="D168" s="590"/>
      <c r="E168" s="558"/>
      <c r="F168" s="362">
        <v>160</v>
      </c>
      <c r="G168" s="420">
        <f>'Anchor-LD'!L166</f>
        <v>2430.7782000000002</v>
      </c>
      <c r="H168" s="295">
        <f>'Anchor-LD'!M166</f>
        <v>42.952469000000001</v>
      </c>
      <c r="I168" s="295">
        <f>'Anchor-LD'!N166</f>
        <v>42.807428999999999</v>
      </c>
      <c r="J168" s="295">
        <f>'Anchor-LD'!O166</f>
        <v>42.859659000000001</v>
      </c>
      <c r="K168" s="295">
        <f>(Summary!$C$63*H168+Summary!$C$64*I168+Summary!$C$65*J168)/Summary!$C$66</f>
        <v>42.912827333333333</v>
      </c>
      <c r="L168" s="295">
        <f>'Anchor-LD'!P166</f>
        <v>24.946883</v>
      </c>
      <c r="M168" s="295">
        <f>'Anchor-LD'!Q166</f>
        <v>24.013845</v>
      </c>
      <c r="N168" s="295">
        <f>'Anchor-LD'!R166</f>
        <v>92.471222999999995</v>
      </c>
      <c r="O168" s="295">
        <f>'Anchor-LD'!S166</f>
        <v>90.860645000000005</v>
      </c>
      <c r="P168" s="295">
        <f>'Anchor-LD'!T166</f>
        <v>42.098188999999998</v>
      </c>
      <c r="Q168" s="295">
        <f>'Anchor-LD'!U166</f>
        <v>47.243743000000002</v>
      </c>
      <c r="R168" s="295">
        <f>'Anchor-LD'!V166</f>
        <v>42.923110999999999</v>
      </c>
      <c r="S168" s="295">
        <f>'Anchor-LD'!W166</f>
        <v>42.779891999999997</v>
      </c>
      <c r="T168" s="295">
        <f>'Anchor-LD'!X166</f>
        <v>42.823672999999999</v>
      </c>
      <c r="U168" s="295">
        <f>10*LOG10(1/((Summary!$C$80/10^(R168/10)+Summary!$C$81/10^(S168/10)+Summary!$C$82/10^(T168/10))/Summary!$C$83))</f>
        <v>42.882271655962498</v>
      </c>
      <c r="V168" s="295">
        <f>'Anchor-LD'!Y166</f>
        <v>0.125719</v>
      </c>
      <c r="W168" s="295">
        <f>'Anchor-LD'!Z166</f>
        <v>889.8</v>
      </c>
      <c r="X168" s="295">
        <f>'Anchor-LD'!AA166</f>
        <v>1.0135000000000001</v>
      </c>
      <c r="Y168" s="357">
        <f>'Anchor-LD'!AB166</f>
        <v>7</v>
      </c>
      <c r="Z168" s="357">
        <f>'Anchor-LD'!AC166</f>
        <v>6</v>
      </c>
      <c r="AA168" s="295">
        <f t="shared" si="7"/>
        <v>0.24716666666666665</v>
      </c>
      <c r="AB168" s="462"/>
      <c r="AC168" s="167">
        <f>'Test-LD'!L166</f>
        <v>1923.04</v>
      </c>
      <c r="AD168" s="167">
        <f>'Test-LD'!M166</f>
        <v>43.766637000000003</v>
      </c>
      <c r="AE168" s="167">
        <f>'Test-LD'!N166</f>
        <v>43.464291000000003</v>
      </c>
      <c r="AF168" s="167">
        <f>'Test-LD'!O166</f>
        <v>43.558402000000001</v>
      </c>
      <c r="AG168" s="167">
        <f>(Summary!$C$63*AD168+Summary!$C$64*AE168+Summary!$C$65*AF168)/Summary!$C$66</f>
        <v>43.681540166666672</v>
      </c>
      <c r="AH168" s="167">
        <f>'Test-LD'!P166</f>
        <v>25.756273</v>
      </c>
      <c r="AI168" s="167">
        <f>'Test-LD'!Q166</f>
        <v>24.881285999999999</v>
      </c>
      <c r="AJ168" s="167">
        <f>'Test-LD'!R166</f>
        <v>93.172306000000006</v>
      </c>
      <c r="AK168" s="167">
        <f>'Test-LD'!S166</f>
        <v>91.546227000000002</v>
      </c>
      <c r="AL168" s="167">
        <f>'Test-LD'!T166</f>
        <v>43.082006999999997</v>
      </c>
      <c r="AM168" s="167">
        <f>'Test-LD'!U166</f>
        <v>48.023273000000003</v>
      </c>
      <c r="AN168" s="167">
        <f>'Test-LD'!V166</f>
        <v>43.738599000000001</v>
      </c>
      <c r="AO168" s="167">
        <f>'Test-LD'!W166</f>
        <v>43.438606999999998</v>
      </c>
      <c r="AP168" s="167">
        <f>'Test-LD'!X166</f>
        <v>43.525852999999998</v>
      </c>
      <c r="AQ168" s="167">
        <f>10*LOG10(1/((Summary!$C$80/10^(AN168/10)+Summary!$C$81/10^(AO168/10)+Summary!$C$82/10^(AP168/10))/Summary!$C$83))</f>
        <v>43.651374344386518</v>
      </c>
      <c r="AR168" s="167">
        <f>'Test-LD'!Y166</f>
        <v>9.5209000000000002E-2</v>
      </c>
      <c r="AS168" s="167">
        <f>'Test-LD'!Z166</f>
        <v>22705.4</v>
      </c>
      <c r="AT168" s="295">
        <f>'Test-LD'!AA166</f>
        <v>2.4424000000000001</v>
      </c>
      <c r="AU168" s="357">
        <f>'Test-LD'!AB166</f>
        <v>7</v>
      </c>
      <c r="AV168" s="357">
        <f>'Test-LD'!AC166</f>
        <v>6</v>
      </c>
      <c r="AW168" s="395">
        <f t="shared" si="8"/>
        <v>6.3070555555555563</v>
      </c>
      <c r="AX168" s="465">
        <f t="shared" si="9"/>
        <v>25.517419644864017</v>
      </c>
      <c r="AY168" s="298">
        <f t="shared" si="9"/>
        <v>2.4098667982239763</v>
      </c>
      <c r="AZ168" s="297">
        <f t="shared" si="9"/>
        <v>1</v>
      </c>
      <c r="BA168" s="345">
        <f t="shared" si="9"/>
        <v>1</v>
      </c>
      <c r="BB168" s="75"/>
      <c r="BC168" s="75"/>
      <c r="BD168" s="573" t="s">
        <v>147</v>
      </c>
      <c r="BE168" s="549">
        <f t="array" ref="BE168">bdRateExtend($G167:$G170,H167:H170,$AC167:$AC170,AD167:AD170)</f>
        <v>-0.29518106835399305</v>
      </c>
      <c r="BF168" s="552"/>
      <c r="BG168" s="552"/>
      <c r="BH168" s="552"/>
      <c r="BI168" s="552"/>
      <c r="BJ168" s="552"/>
      <c r="BK168" s="551">
        <f t="array" ref="BK168">bdRateExtend($G167:$G170,L167:L170,$AC167:$AC170,AH167:AH170)</f>
        <v>-0.28806501337214108</v>
      </c>
      <c r="BL168" s="552"/>
      <c r="BM168" s="551">
        <f t="array" ref="BM168">bdRateExtend($G167:$G170,M167:M170,$AC167:$AC170,AI167:AI170)</f>
        <v>-0.30812552542280036</v>
      </c>
      <c r="BN168" s="552"/>
      <c r="BO168" s="545">
        <f t="array" ref="BO168">bdRateExtend($G167:$G170,N167:N170,$AC167:$AC170,AJ167:AJ170,"None", FALSE,1)</f>
        <v>-0.29602742557476425</v>
      </c>
      <c r="BP168" s="541"/>
      <c r="BQ168" s="545">
        <f t="array" ref="BQ168">bdRateExtend($G167:$G170,O167:O170,$AC167:$AC170,AK167:AK170,"None", FALSE,1)</f>
        <v>-0.29033878661277535</v>
      </c>
      <c r="BR168" s="541"/>
      <c r="BS168" s="551">
        <f t="array" ref="BS168">bdRateExtend($G167:$G170,P167:P170,$AC167:$AC170,AL167:AL170)</f>
        <v>-0.29351626050363844</v>
      </c>
      <c r="BT168" s="552"/>
      <c r="BU168" s="551">
        <f t="array" ref="BU168">bdRateExtend($G167:$G170,Q167:Q170,$AC167:$AC170,AM167:AM170)</f>
        <v>-0.30015872303435087</v>
      </c>
      <c r="BV168" s="552"/>
      <c r="BW168" s="551">
        <f t="array" ref="BW168">bdRateExtend($G167:$G170,R167:R170,$AC167:$AC170,AN167:AN170)</f>
        <v>-0.29541861151990823</v>
      </c>
      <c r="BX168" s="552"/>
      <c r="BY168" s="552"/>
      <c r="BZ168" s="541"/>
      <c r="CA168" s="541"/>
      <c r="CB168" s="552"/>
      <c r="CC168" s="561">
        <f t="array" ref="CC168">bdCAMBIExtend($G167:$G170,V167:V170,$AC167:$AC170,AR167:AR170)</f>
        <v>-0.23419755413076482</v>
      </c>
      <c r="CD168" s="552"/>
      <c r="CE168" s="554">
        <f t="array" ref="CE168">testVMAFRange($G167:$G170,N167:N170,$AC167:$AC170,AJ167:AJ170)</f>
        <v>0</v>
      </c>
      <c r="CF168" s="541"/>
      <c r="CG168" s="554">
        <f t="array" ref="CG168">testVMAFRange($G167:$G170,O167:O170,$AC167:$AC170,AK167:AK170)</f>
        <v>0</v>
      </c>
      <c r="CH168" s="541"/>
    </row>
    <row r="169" spans="1:86" ht="17" customHeight="1" x14ac:dyDescent="0.2">
      <c r="A169" s="538"/>
      <c r="B169" s="653"/>
      <c r="C169" s="485"/>
      <c r="D169" s="590"/>
      <c r="E169" s="558"/>
      <c r="F169" s="362">
        <v>185</v>
      </c>
      <c r="G169" s="420">
        <f>'Anchor-LD'!L167</f>
        <v>1419.36</v>
      </c>
      <c r="H169" s="295">
        <f>'Anchor-LD'!M167</f>
        <v>38.380575999999998</v>
      </c>
      <c r="I169" s="295">
        <f>'Anchor-LD'!N167</f>
        <v>38.251586000000003</v>
      </c>
      <c r="J169" s="295">
        <f>'Anchor-LD'!O167</f>
        <v>38.289527999999997</v>
      </c>
      <c r="K169" s="295">
        <f>(Summary!$C$63*H169+Summary!$C$64*I169+Summary!$C$65*J169)/Summary!$C$66</f>
        <v>38.343902999999997</v>
      </c>
      <c r="L169" s="295">
        <f>'Anchor-LD'!P167</f>
        <v>20.371269999999999</v>
      </c>
      <c r="M169" s="295">
        <f>'Anchor-LD'!Q167</f>
        <v>19.835887</v>
      </c>
      <c r="N169" s="295">
        <f>'Anchor-LD'!R167</f>
        <v>85.467872999999997</v>
      </c>
      <c r="O169" s="295">
        <f>'Anchor-LD'!S167</f>
        <v>83.282791000000003</v>
      </c>
      <c r="P169" s="295">
        <f>'Anchor-LD'!T167</f>
        <v>36.984820999999997</v>
      </c>
      <c r="Q169" s="295">
        <f>'Anchor-LD'!U167</f>
        <v>42.867246999999999</v>
      </c>
      <c r="R169" s="295">
        <f>'Anchor-LD'!V167</f>
        <v>38.364646999999998</v>
      </c>
      <c r="S169" s="295">
        <f>'Anchor-LD'!W167</f>
        <v>38.236421999999997</v>
      </c>
      <c r="T169" s="295">
        <f>'Anchor-LD'!X167</f>
        <v>38.269627999999997</v>
      </c>
      <c r="U169" s="295">
        <f>10*LOG10(1/((Summary!$C$80/10^(R169/10)+Summary!$C$81/10^(S169/10)+Summary!$C$82/10^(T169/10))/Summary!$C$83))</f>
        <v>38.32710923480343</v>
      </c>
      <c r="V169" s="295">
        <f>'Anchor-LD'!Y167</f>
        <v>0.462787</v>
      </c>
      <c r="W169" s="295">
        <f>'Anchor-LD'!Z167</f>
        <v>961.2</v>
      </c>
      <c r="X169" s="295">
        <f>'Anchor-LD'!AA167</f>
        <v>0.88549999999999995</v>
      </c>
      <c r="Y169" s="357">
        <f>'Anchor-LD'!AB167</f>
        <v>7</v>
      </c>
      <c r="Z169" s="357">
        <f>'Anchor-LD'!AC167</f>
        <v>6</v>
      </c>
      <c r="AA169" s="295">
        <f t="shared" si="7"/>
        <v>0.26700000000000002</v>
      </c>
      <c r="AB169" s="462"/>
      <c r="AC169" s="167">
        <f>'Test-LD'!L167</f>
        <v>1118.3854550000001</v>
      </c>
      <c r="AD169" s="167">
        <f>'Test-LD'!M167</f>
        <v>39.370665000000002</v>
      </c>
      <c r="AE169" s="167">
        <f>'Test-LD'!N167</f>
        <v>39.045659999999998</v>
      </c>
      <c r="AF169" s="167">
        <f>'Test-LD'!O167</f>
        <v>39.127322999999997</v>
      </c>
      <c r="AG169" s="167">
        <f>(Summary!$C$63*AD169+Summary!$C$64*AE169+Summary!$C$65*AF169)/Summary!$C$66</f>
        <v>39.275940499999997</v>
      </c>
      <c r="AH169" s="167">
        <f>'Test-LD'!P167</f>
        <v>21.243433</v>
      </c>
      <c r="AI169" s="167">
        <f>'Test-LD'!Q167</f>
        <v>20.869219000000001</v>
      </c>
      <c r="AJ169" s="167">
        <f>'Test-LD'!R167</f>
        <v>87.264746000000002</v>
      </c>
      <c r="AK169" s="167">
        <f>'Test-LD'!S167</f>
        <v>85.108548999999996</v>
      </c>
      <c r="AL169" s="167">
        <f>'Test-LD'!T167</f>
        <v>38.072277999999997</v>
      </c>
      <c r="AM169" s="167">
        <f>'Test-LD'!U167</f>
        <v>43.929215999999997</v>
      </c>
      <c r="AN169" s="167">
        <f>'Test-LD'!V167</f>
        <v>39.353968000000002</v>
      </c>
      <c r="AO169" s="167">
        <f>'Test-LD'!W167</f>
        <v>39.030121999999999</v>
      </c>
      <c r="AP169" s="167">
        <f>'Test-LD'!X167</f>
        <v>39.106704999999998</v>
      </c>
      <c r="AQ169" s="167">
        <f>10*LOG10(1/((Summary!$C$80/10^(AN169/10)+Summary!$C$81/10^(AO169/10)+Summary!$C$82/10^(AP169/10))/Summary!$C$83))</f>
        <v>39.256623242538929</v>
      </c>
      <c r="AR169" s="167">
        <f>'Test-LD'!Y167</f>
        <v>0.17460800000000001</v>
      </c>
      <c r="AS169" s="167">
        <f>'Test-LD'!Z167</f>
        <v>14957.1</v>
      </c>
      <c r="AT169" s="295">
        <f>'Test-LD'!AA167</f>
        <v>2.1434000000000002</v>
      </c>
      <c r="AU169" s="357">
        <f>'Test-LD'!AB167</f>
        <v>7</v>
      </c>
      <c r="AV169" s="357">
        <f>'Test-LD'!AC167</f>
        <v>6</v>
      </c>
      <c r="AW169" s="395">
        <f t="shared" si="8"/>
        <v>4.1547499999999999</v>
      </c>
      <c r="AX169" s="465">
        <f t="shared" si="9"/>
        <v>15.560861423220974</v>
      </c>
      <c r="AY169" s="298">
        <f t="shared" si="9"/>
        <v>2.4205533596837947</v>
      </c>
      <c r="AZ169" s="297">
        <f t="shared" si="9"/>
        <v>1</v>
      </c>
      <c r="BA169" s="345">
        <f t="shared" si="9"/>
        <v>1</v>
      </c>
      <c r="BB169" s="75"/>
      <c r="BC169" s="75"/>
      <c r="BD169" s="565"/>
      <c r="BE169" s="550"/>
      <c r="BF169" s="552"/>
      <c r="BG169" s="552"/>
      <c r="BH169" s="552"/>
      <c r="BI169" s="552"/>
      <c r="BJ169" s="552"/>
      <c r="BK169" s="553"/>
      <c r="BL169" s="552"/>
      <c r="BM169" s="553"/>
      <c r="BN169" s="552"/>
      <c r="BO169" s="546"/>
      <c r="BP169" s="541"/>
      <c r="BQ169" s="546"/>
      <c r="BR169" s="541"/>
      <c r="BS169" s="553"/>
      <c r="BT169" s="552"/>
      <c r="BU169" s="553"/>
      <c r="BV169" s="552"/>
      <c r="BW169" s="553"/>
      <c r="BX169" s="552"/>
      <c r="BY169" s="552"/>
      <c r="BZ169" s="541"/>
      <c r="CA169" s="541"/>
      <c r="CB169" s="552"/>
      <c r="CC169" s="553"/>
      <c r="CD169" s="552"/>
      <c r="CE169" s="546"/>
      <c r="CF169" s="541"/>
      <c r="CG169" s="546"/>
      <c r="CH169" s="541"/>
    </row>
    <row r="170" spans="1:86" ht="17" customHeight="1" thickBot="1" x14ac:dyDescent="0.25">
      <c r="A170" s="538"/>
      <c r="B170" s="653"/>
      <c r="C170" s="485"/>
      <c r="D170" s="590"/>
      <c r="E170" s="558"/>
      <c r="F170" s="362">
        <v>210</v>
      </c>
      <c r="G170" s="420">
        <f>'Anchor-LD'!L168</f>
        <v>779.66549999999995</v>
      </c>
      <c r="H170" s="295">
        <f>'Anchor-LD'!M168</f>
        <v>33.681480000000001</v>
      </c>
      <c r="I170" s="295">
        <f>'Anchor-LD'!N168</f>
        <v>33.565818999999998</v>
      </c>
      <c r="J170" s="295">
        <f>'Anchor-LD'!O168</f>
        <v>33.650689</v>
      </c>
      <c r="K170" s="295">
        <f>(Summary!$C$63*H170+Summary!$C$64*I170+Summary!$C$65*J170)/Summary!$C$66</f>
        <v>33.657071333333334</v>
      </c>
      <c r="L170" s="295">
        <f>'Anchor-LD'!P168</f>
        <v>16.137756</v>
      </c>
      <c r="M170" s="295">
        <f>'Anchor-LD'!Q168</f>
        <v>15.915768</v>
      </c>
      <c r="N170" s="295">
        <f>'Anchor-LD'!R168</f>
        <v>72.256035999999995</v>
      </c>
      <c r="O170" s="295">
        <f>'Anchor-LD'!S168</f>
        <v>69.504086000000001</v>
      </c>
      <c r="P170" s="295">
        <f>'Anchor-LD'!T168</f>
        <v>31.927987999999999</v>
      </c>
      <c r="Q170" s="295">
        <f>'Anchor-LD'!U168</f>
        <v>38.424303999999999</v>
      </c>
      <c r="R170" s="295">
        <f>'Anchor-LD'!V168</f>
        <v>33.671467999999997</v>
      </c>
      <c r="S170" s="295">
        <f>'Anchor-LD'!W168</f>
        <v>33.557290000000002</v>
      </c>
      <c r="T170" s="295">
        <f>'Anchor-LD'!X168</f>
        <v>33.638129999999997</v>
      </c>
      <c r="U170" s="295">
        <f>10*LOG10(1/((Summary!$C$80/10^(R170/10)+Summary!$C$81/10^(S170/10)+Summary!$C$82/10^(T170/10))/Summary!$C$83))</f>
        <v>33.646679143422709</v>
      </c>
      <c r="V170" s="295">
        <f>'Anchor-LD'!Y168</f>
        <v>0.67506500000000003</v>
      </c>
      <c r="W170" s="295">
        <f>'Anchor-LD'!Z168</f>
        <v>1099</v>
      </c>
      <c r="X170" s="295">
        <f>'Anchor-LD'!AA168</f>
        <v>0.6956</v>
      </c>
      <c r="Y170" s="357">
        <f>'Anchor-LD'!AB168</f>
        <v>6</v>
      </c>
      <c r="Z170" s="357">
        <f>'Anchor-LD'!AC168</f>
        <v>6</v>
      </c>
      <c r="AA170" s="295">
        <f t="shared" si="7"/>
        <v>0.30527777777777776</v>
      </c>
      <c r="AB170" s="462"/>
      <c r="AC170" s="167">
        <f>'Test-LD'!L168</f>
        <v>620.43636400000003</v>
      </c>
      <c r="AD170" s="167">
        <f>'Test-LD'!M168</f>
        <v>34.970894000000001</v>
      </c>
      <c r="AE170" s="167">
        <f>'Test-LD'!N168</f>
        <v>34.531846999999999</v>
      </c>
      <c r="AF170" s="167">
        <f>'Test-LD'!O168</f>
        <v>34.641897999999998</v>
      </c>
      <c r="AG170" s="167">
        <f>(Summary!$C$63*AD170+Summary!$C$64*AE170+Summary!$C$65*AF170)/Summary!$C$66</f>
        <v>34.842886833333331</v>
      </c>
      <c r="AH170" s="167">
        <f>'Test-LD'!P168</f>
        <v>17.122409999999999</v>
      </c>
      <c r="AI170" s="167">
        <f>'Test-LD'!Q168</f>
        <v>17.056531</v>
      </c>
      <c r="AJ170" s="167">
        <f>'Test-LD'!R168</f>
        <v>76.302349000000007</v>
      </c>
      <c r="AK170" s="167">
        <f>'Test-LD'!S168</f>
        <v>73.460003</v>
      </c>
      <c r="AL170" s="167">
        <f>'Test-LD'!T168</f>
        <v>33.172756999999997</v>
      </c>
      <c r="AM170" s="167">
        <f>'Test-LD'!U168</f>
        <v>39.626021000000001</v>
      </c>
      <c r="AN170" s="167">
        <f>'Test-LD'!V168</f>
        <v>34.960945000000002</v>
      </c>
      <c r="AO170" s="167">
        <f>'Test-LD'!W168</f>
        <v>34.523153000000001</v>
      </c>
      <c r="AP170" s="167">
        <f>'Test-LD'!X168</f>
        <v>34.629235999999999</v>
      </c>
      <c r="AQ170" s="167">
        <f>10*LOG10(1/((Summary!$C$80/10^(AN170/10)+Summary!$C$81/10^(AO170/10)+Summary!$C$82/10^(AP170/10))/Summary!$C$83))</f>
        <v>34.828756650157629</v>
      </c>
      <c r="AR170" s="167">
        <f>'Test-LD'!Y168</f>
        <v>0.34319499999999997</v>
      </c>
      <c r="AS170" s="167">
        <f>'Test-LD'!Z168</f>
        <v>11380.7</v>
      </c>
      <c r="AT170" s="295">
        <f>'Test-LD'!AA168</f>
        <v>1.8746</v>
      </c>
      <c r="AU170" s="357">
        <f>'Test-LD'!AB168</f>
        <v>6</v>
      </c>
      <c r="AV170" s="357">
        <f>'Test-LD'!AC168</f>
        <v>6</v>
      </c>
      <c r="AW170" s="395">
        <f t="shared" si="8"/>
        <v>3.1613055555555558</v>
      </c>
      <c r="AX170" s="465">
        <f t="shared" si="9"/>
        <v>10.355505004549592</v>
      </c>
      <c r="AY170" s="298">
        <f t="shared" si="9"/>
        <v>2.6949396204715352</v>
      </c>
      <c r="AZ170" s="297">
        <f t="shared" si="9"/>
        <v>1</v>
      </c>
      <c r="BA170" s="345">
        <f t="shared" si="9"/>
        <v>1</v>
      </c>
      <c r="BB170" s="75"/>
      <c r="BC170" s="75"/>
      <c r="BD170" s="574" t="s">
        <v>46</v>
      </c>
      <c r="BE170" s="549">
        <f t="array" ref="BE170">bdRateExtend($G168:$G171,H168:H171,$AC168:$AC171,AD168:AD171)</f>
        <v>-0.31606726217538095</v>
      </c>
      <c r="BF170" s="552"/>
      <c r="BG170" s="552"/>
      <c r="BH170" s="552"/>
      <c r="BI170" s="552"/>
      <c r="BJ170" s="552"/>
      <c r="BK170" s="551">
        <f t="array" ref="BK170">bdRateExtend($G168:$G171,L168:L171,$AC168:$AC171,AH168:AH171)</f>
        <v>-0.30240770693917673</v>
      </c>
      <c r="BL170" s="552"/>
      <c r="BM170" s="551">
        <f t="array" ref="BM170">bdRateExtend($G168:$G171,M168:M171,$AC168:$AC171,AI168:AI171)</f>
        <v>-0.32492867955010285</v>
      </c>
      <c r="BN170" s="552"/>
      <c r="BO170" s="545">
        <f t="array" ref="BO170">bdRateExtend($G168:$G171,N168:N171,$AC168:$AC171,AJ168:AJ171,"None", FALSE,1)</f>
        <v>-0.32286844129550829</v>
      </c>
      <c r="BP170" s="541"/>
      <c r="BQ170" s="545">
        <f t="array" ref="BQ170">bdRateExtend($G168:$G171,O168:O171,$AC168:$AC171,AK168:AK171,"None", FALSE,1)</f>
        <v>-0.31394182238396406</v>
      </c>
      <c r="BR170" s="541"/>
      <c r="BS170" s="551">
        <f t="array" ref="BS170">bdRateExtend($G168:$G171,P168:P171,$AC168:$AC171,AL168:AL171)</f>
        <v>-0.30907392699589054</v>
      </c>
      <c r="BT170" s="552"/>
      <c r="BU170" s="551">
        <f t="array" ref="BU170">bdRateExtend($G168:$G171,Q168:Q171,$AC168:$AC171,AM168:AM171)</f>
        <v>-0.31986153005440932</v>
      </c>
      <c r="BV170" s="552"/>
      <c r="BW170" s="551">
        <f t="array" ref="BW170">bdRateExtend($G168:$G171,R168:R171,$AC168:$AC171,AN168:AN171)</f>
        <v>-0.31620793319085638</v>
      </c>
      <c r="BX170" s="552"/>
      <c r="BY170" s="552"/>
      <c r="BZ170" s="541"/>
      <c r="CA170" s="541"/>
      <c r="CB170" s="552"/>
      <c r="CC170" s="561">
        <f t="array" ref="CC170">bdCAMBIExtend($G168:$G171,V168:V171,$AC168:$AC171,AR168:AR171)</f>
        <v>-0.31282001906742396</v>
      </c>
      <c r="CD170" s="552"/>
      <c r="CE170" s="554">
        <f t="array" ref="CE170">testVMAFRange($G168:$G171,N168:N171,$AC168:$AC171,AJ168:AJ171)</f>
        <v>0</v>
      </c>
      <c r="CF170" s="541"/>
      <c r="CG170" s="554">
        <f t="array" ref="CG170">testVMAFRange($G168:$G171,O168:O171,$AC168:$AC171,AK168:AK171)</f>
        <v>0</v>
      </c>
      <c r="CH170" s="541"/>
    </row>
    <row r="171" spans="1:86" ht="17" customHeight="1" thickBot="1" x14ac:dyDescent="0.25">
      <c r="A171" s="538"/>
      <c r="B171" s="570"/>
      <c r="C171" s="486"/>
      <c r="D171" s="602"/>
      <c r="E171" s="559"/>
      <c r="F171" s="363">
        <v>235</v>
      </c>
      <c r="G171" s="421">
        <f>'Anchor-LD'!L169</f>
        <v>394.96730000000002</v>
      </c>
      <c r="H171" s="392">
        <f>'Anchor-LD'!M169</f>
        <v>29.170994</v>
      </c>
      <c r="I171" s="392">
        <f>'Anchor-LD'!N169</f>
        <v>29.139168999999999</v>
      </c>
      <c r="J171" s="392">
        <f>'Anchor-LD'!O169</f>
        <v>29.208328999999999</v>
      </c>
      <c r="K171" s="392">
        <f>(Summary!$C$63*H171+Summary!$C$64*I171+Summary!$C$65*J171)/Summary!$C$66</f>
        <v>29.171912333333335</v>
      </c>
      <c r="L171" s="392">
        <f>'Anchor-LD'!P169</f>
        <v>12.241659</v>
      </c>
      <c r="M171" s="392">
        <f>'Anchor-LD'!Q169</f>
        <v>12.22786</v>
      </c>
      <c r="N171" s="392">
        <f>'Anchor-LD'!R169</f>
        <v>54.216655000000003</v>
      </c>
      <c r="O171" s="392">
        <f>'Anchor-LD'!S169</f>
        <v>50.939976999999999</v>
      </c>
      <c r="P171" s="392">
        <f>'Anchor-LD'!T169</f>
        <v>26.906587999999999</v>
      </c>
      <c r="Q171" s="392">
        <f>'Anchor-LD'!U169</f>
        <v>34.118079000000002</v>
      </c>
      <c r="R171" s="392">
        <f>'Anchor-LD'!V169</f>
        <v>29.164148999999998</v>
      </c>
      <c r="S171" s="392">
        <f>'Anchor-LD'!W169</f>
        <v>29.133603999999998</v>
      </c>
      <c r="T171" s="392">
        <f>'Anchor-LD'!X169</f>
        <v>29.198619000000001</v>
      </c>
      <c r="U171" s="392">
        <f>10*LOG10(1/((Summary!$C$80/10^(R171/10)+Summary!$C$81/10^(S171/10)+Summary!$C$82/10^(T171/10))/Summary!$C$83))</f>
        <v>29.164762526549815</v>
      </c>
      <c r="V171" s="392">
        <f>'Anchor-LD'!Y169</f>
        <v>0.56740900000000005</v>
      </c>
      <c r="W171" s="392">
        <f>'Anchor-LD'!Z169</f>
        <v>931</v>
      </c>
      <c r="X171" s="392">
        <f>'Anchor-LD'!AA169</f>
        <v>0.63300000000000001</v>
      </c>
      <c r="Y171" s="393">
        <f>'Anchor-LD'!AB169</f>
        <v>6</v>
      </c>
      <c r="Z171" s="393">
        <f>'Anchor-LD'!AC169</f>
        <v>6</v>
      </c>
      <c r="AA171" s="392">
        <f t="shared" si="7"/>
        <v>0.25861111111111112</v>
      </c>
      <c r="AB171" s="462"/>
      <c r="AC171" s="391">
        <f>'Test-LD'!L169</f>
        <v>322.15272700000003</v>
      </c>
      <c r="AD171" s="391">
        <f>'Test-LD'!M169</f>
        <v>30.422905</v>
      </c>
      <c r="AE171" s="391">
        <f>'Test-LD'!N169</f>
        <v>30.055299999999999</v>
      </c>
      <c r="AF171" s="391">
        <f>'Test-LD'!O169</f>
        <v>30.159896</v>
      </c>
      <c r="AG171" s="391">
        <f>(Summary!$C$63*AD171+Summary!$C$64*AE171+Summary!$C$65*AF171)/Summary!$C$66</f>
        <v>30.317802666666665</v>
      </c>
      <c r="AH171" s="391">
        <f>'Test-LD'!P169</f>
        <v>13.098363000000001</v>
      </c>
      <c r="AI171" s="391">
        <f>'Test-LD'!Q169</f>
        <v>13.205733</v>
      </c>
      <c r="AJ171" s="391">
        <f>'Test-LD'!R169</f>
        <v>60.620759</v>
      </c>
      <c r="AK171" s="391">
        <f>'Test-LD'!S169</f>
        <v>56.645657</v>
      </c>
      <c r="AL171" s="391">
        <f>'Test-LD'!T169</f>
        <v>28.172326999999999</v>
      </c>
      <c r="AM171" s="391">
        <f>'Test-LD'!U169</f>
        <v>35.354843000000002</v>
      </c>
      <c r="AN171" s="391">
        <f>'Test-LD'!V169</f>
        <v>30.415061000000001</v>
      </c>
      <c r="AO171" s="391">
        <f>'Test-LD'!W169</f>
        <v>30.049956000000002</v>
      </c>
      <c r="AP171" s="391">
        <f>'Test-LD'!X169</f>
        <v>30.150410000000001</v>
      </c>
      <c r="AQ171" s="391">
        <f>10*LOG10(1/((Summary!$C$80/10^(AN171/10)+Summary!$C$81/10^(AO171/10)+Summary!$C$82/10^(AP171/10))/Summary!$C$83))</f>
        <v>30.307443428169858</v>
      </c>
      <c r="AR171" s="391">
        <f>'Test-LD'!Y169</f>
        <v>0.33779900000000002</v>
      </c>
      <c r="AS171" s="391">
        <f>'Test-LD'!Z169</f>
        <v>11010.4</v>
      </c>
      <c r="AT171" s="392">
        <f>'Test-LD'!AA169</f>
        <v>2.3241000000000001</v>
      </c>
      <c r="AU171" s="393">
        <f>'Test-LD'!AB169</f>
        <v>6</v>
      </c>
      <c r="AV171" s="393">
        <f>'Test-LD'!AC169</f>
        <v>6</v>
      </c>
      <c r="AW171" s="396">
        <f t="shared" si="8"/>
        <v>3.0584444444444445</v>
      </c>
      <c r="AX171" s="466">
        <f t="shared" si="9"/>
        <v>11.82642320085929</v>
      </c>
      <c r="AY171" s="303">
        <f t="shared" si="9"/>
        <v>3.6715639810426541</v>
      </c>
      <c r="AZ171" s="297">
        <f t="shared" si="9"/>
        <v>1</v>
      </c>
      <c r="BA171" s="345">
        <f t="shared" si="9"/>
        <v>1</v>
      </c>
      <c r="BB171" s="75"/>
      <c r="BC171" s="75"/>
      <c r="BD171" s="570"/>
      <c r="BE171" s="550"/>
      <c r="BF171" s="553"/>
      <c r="BG171" s="553"/>
      <c r="BH171" s="553"/>
      <c r="BI171" s="553"/>
      <c r="BJ171" s="553"/>
      <c r="BK171" s="553"/>
      <c r="BL171" s="553"/>
      <c r="BM171" s="553"/>
      <c r="BN171" s="553"/>
      <c r="BO171" s="546"/>
      <c r="BP171" s="544"/>
      <c r="BQ171" s="546"/>
      <c r="BR171" s="544"/>
      <c r="BS171" s="553"/>
      <c r="BT171" s="553"/>
      <c r="BU171" s="553"/>
      <c r="BV171" s="553"/>
      <c r="BW171" s="553"/>
      <c r="BX171" s="553"/>
      <c r="BY171" s="553"/>
      <c r="BZ171" s="544"/>
      <c r="CA171" s="544"/>
      <c r="CB171" s="553"/>
      <c r="CC171" s="553"/>
      <c r="CD171" s="553"/>
      <c r="CE171" s="546"/>
      <c r="CF171" s="544"/>
      <c r="CG171" s="546"/>
      <c r="CH171" s="544"/>
    </row>
    <row r="172" spans="1:86" ht="17" customHeight="1" thickBot="1" x14ac:dyDescent="0.25">
      <c r="A172" s="538"/>
      <c r="B172" s="595" t="s">
        <v>311</v>
      </c>
      <c r="C172" s="586" t="s">
        <v>267</v>
      </c>
      <c r="D172" s="589">
        <v>60</v>
      </c>
      <c r="E172" s="557">
        <v>8</v>
      </c>
      <c r="F172" s="362">
        <v>110</v>
      </c>
      <c r="G172" s="420">
        <f>'Anchor-LD'!L170</f>
        <v>14037.934499999999</v>
      </c>
      <c r="H172" s="295">
        <f>'Anchor-LD'!M170</f>
        <v>46.199022999999997</v>
      </c>
      <c r="I172" s="295">
        <f>'Anchor-LD'!N170</f>
        <v>50.887084000000002</v>
      </c>
      <c r="J172" s="295">
        <f>'Anchor-LD'!O170</f>
        <v>53.429805999999999</v>
      </c>
      <c r="K172" s="295">
        <f>(Summary!$C$63*H172+Summary!$C$64*I172+Summary!$C$65*J172)/Summary!$C$66</f>
        <v>48.185496999999998</v>
      </c>
      <c r="L172" s="295">
        <f>'Anchor-LD'!P170</f>
        <v>31.512972000000001</v>
      </c>
      <c r="M172" s="295">
        <f>'Anchor-LD'!Q170</f>
        <v>26.938096999999999</v>
      </c>
      <c r="N172" s="295">
        <f>'Anchor-LD'!R170</f>
        <v>93.606424000000004</v>
      </c>
      <c r="O172" s="295">
        <f>'Anchor-LD'!S170</f>
        <v>91.869167000000004</v>
      </c>
      <c r="P172" s="295">
        <f>'Anchor-LD'!T170</f>
        <v>47.857458999999999</v>
      </c>
      <c r="Q172" s="295">
        <f>'Anchor-LD'!U170</f>
        <v>52.810282000000001</v>
      </c>
      <c r="R172" s="295">
        <f>'Anchor-LD'!V170</f>
        <v>46.035639000000003</v>
      </c>
      <c r="S172" s="295">
        <f>'Anchor-LD'!W170</f>
        <v>50.805993000000001</v>
      </c>
      <c r="T172" s="295">
        <f>'Anchor-LD'!X170</f>
        <v>53.384514000000003</v>
      </c>
      <c r="U172" s="295">
        <f>10*LOG10(1/((Summary!$C$80/10^(R172/10)+Summary!$C$81/10^(S172/10)+Summary!$C$82/10^(T172/10))/Summary!$C$83))</f>
        <v>47.268146698164344</v>
      </c>
      <c r="V172" s="295">
        <f>'Anchor-LD'!Y170</f>
        <v>3.3790000000000001E-3</v>
      </c>
      <c r="W172" s="295">
        <f>'Anchor-LD'!Z170</f>
        <v>2927.2</v>
      </c>
      <c r="X172" s="295">
        <f>'Anchor-LD'!AA170</f>
        <v>4.5841000000000003</v>
      </c>
      <c r="Y172" s="357">
        <f>'Anchor-LD'!AB170</f>
        <v>11</v>
      </c>
      <c r="Z172" s="357">
        <f>'Anchor-LD'!AC170</f>
        <v>9</v>
      </c>
      <c r="AA172" s="295">
        <f t="shared" si="7"/>
        <v>0.81311111111111101</v>
      </c>
      <c r="AB172" s="462"/>
      <c r="AC172" s="167">
        <f>'Test-LD'!L170</f>
        <v>12727.170909</v>
      </c>
      <c r="AD172" s="167">
        <f>'Test-LD'!M170</f>
        <v>46.844445999999998</v>
      </c>
      <c r="AE172" s="167">
        <f>'Test-LD'!N170</f>
        <v>51.617004999999999</v>
      </c>
      <c r="AF172" s="167">
        <f>'Test-LD'!O170</f>
        <v>54.063001</v>
      </c>
      <c r="AG172" s="167">
        <f>(Summary!$C$63*AD172+Summary!$C$64*AE172+Summary!$C$65*AF172)/Summary!$C$66</f>
        <v>48.842965</v>
      </c>
      <c r="AH172" s="167">
        <f>'Test-LD'!P170</f>
        <v>32.087868999999998</v>
      </c>
      <c r="AI172" s="167">
        <f>'Test-LD'!Q170</f>
        <v>27.527269</v>
      </c>
      <c r="AJ172" s="167">
        <f>'Test-LD'!R170</f>
        <v>94.107624000000001</v>
      </c>
      <c r="AK172" s="167">
        <f>'Test-LD'!S170</f>
        <v>92.457144</v>
      </c>
      <c r="AL172" s="167">
        <f>'Test-LD'!T170</f>
        <v>48.560592999999997</v>
      </c>
      <c r="AM172" s="167">
        <f>'Test-LD'!U170</f>
        <v>53.330098999999997</v>
      </c>
      <c r="AN172" s="167">
        <f>'Test-LD'!V170</f>
        <v>46.705052000000002</v>
      </c>
      <c r="AO172" s="167">
        <f>'Test-LD'!W170</f>
        <v>51.545256000000002</v>
      </c>
      <c r="AP172" s="167">
        <f>'Test-LD'!X170</f>
        <v>54.021546999999998</v>
      </c>
      <c r="AQ172" s="167">
        <f>10*LOG10(1/((Summary!$C$80/10^(AN172/10)+Summary!$C$81/10^(AO172/10)+Summary!$C$82/10^(AP172/10))/Summary!$C$83))</f>
        <v>47.941350466412224</v>
      </c>
      <c r="AR172" s="167">
        <f>'Test-LD'!Y170</f>
        <v>2.9299999999999999E-3</v>
      </c>
      <c r="AS172" s="167">
        <f>'Test-LD'!Z170</f>
        <v>54002.5</v>
      </c>
      <c r="AT172" s="295">
        <f>'Test-LD'!AA170</f>
        <v>11.7074</v>
      </c>
      <c r="AU172" s="357">
        <f>'Test-LD'!AB170</f>
        <v>11</v>
      </c>
      <c r="AV172" s="357">
        <f>'Test-LD'!AC170</f>
        <v>9</v>
      </c>
      <c r="AW172" s="395">
        <f t="shared" si="8"/>
        <v>15.000694444444445</v>
      </c>
      <c r="AX172" s="464">
        <f t="shared" si="9"/>
        <v>18.448517354468436</v>
      </c>
      <c r="AY172" s="293">
        <f t="shared" si="9"/>
        <v>2.5539146179184571</v>
      </c>
      <c r="AZ172" s="292">
        <f t="shared" si="9"/>
        <v>1</v>
      </c>
      <c r="BA172" s="344">
        <f t="shared" si="9"/>
        <v>1</v>
      </c>
      <c r="BB172" s="75"/>
      <c r="BC172" s="75"/>
      <c r="BD172" s="572" t="s">
        <v>39</v>
      </c>
      <c r="BE172" s="549">
        <f t="array" ref="BE172">bdRateExtend($G172:$G175,H172:H175,$AC172:$AC175,AD172:AD175)</f>
        <v>-0.29345840130659595</v>
      </c>
      <c r="BF172" s="551">
        <f t="array" ref="BF172">bdRateExtend($G172:$G177,H172:H177,$AC172:$AC177,AD172:AD177)</f>
        <v>-0.29773852647226229</v>
      </c>
      <c r="BG172" s="551">
        <f t="array" ref="BG172">bdRateExtend($G172:$G177,I172:I177,$AC172:$AC177,AE172:AE177)</f>
        <v>-0.34197418613027919</v>
      </c>
      <c r="BH172" s="551">
        <f t="array" ref="BH172">bdRateExtend($G172:$G177,J172:J177,$AC172:$AC177,AF172:AF177)</f>
        <v>-0.33903358887349511</v>
      </c>
      <c r="BI172" s="551">
        <f t="array" ref="BI172">bdRateExtend($G172:$G177,K172:K177,$AC172:$AC177,AG172:AG177)</f>
        <v>-0.31217452050025918</v>
      </c>
      <c r="BJ172" s="575">
        <f>(Summary!$C$94*BF172+Summary!$C$95*BG172+Summary!$C$96*BH172)/Summary!$C$97</f>
        <v>-0.3011597553546323</v>
      </c>
      <c r="BK172" s="551">
        <f t="array" ref="BK172">bdRateExtend($G172:$G175,L172:L175,$AC172:$AC175,AH172:AH175)</f>
        <v>-0.26257949347607823</v>
      </c>
      <c r="BL172" s="551">
        <f t="array" ref="BL172">bdRateExtend($G172:$G177,L172:L177,$AC172:$AC177,AH172:AH177)</f>
        <v>-0.25532665482461603</v>
      </c>
      <c r="BM172" s="551">
        <f t="array" ref="BM172">bdRateExtend($G172:$G175,M172:M175,$AC172:$AC175,AI172:AI175)</f>
        <v>-0.27857192147900656</v>
      </c>
      <c r="BN172" s="551">
        <f t="array" ref="BN172">bdRateExtend($G172:$G177,M172:M177,$AC172:$AC177,AI172:AI177)</f>
        <v>-0.28258876853094095</v>
      </c>
      <c r="BO172" s="548">
        <f t="array" ref="BO172">bdRateExtend($G172:$G175,N172:N175,$AC172:$AC175,AJ172:AJ175,"None", FALSE,1)</f>
        <v>-0.28295371866367924</v>
      </c>
      <c r="BP172" s="585">
        <f t="array" ref="BP172">bdRateExtend($G172:$G177,N172:N177,$AC172:$AC177,AJ172:AJ177,"None", FALSE,1)</f>
        <v>-0.28939890463509221</v>
      </c>
      <c r="BQ172" s="548">
        <f t="array" ref="BQ172">bdRateExtend($G172:$G175,O172:O175,$AC172:$AC175,AK172:AK175,"None", FALSE,1)</f>
        <v>-0.27608155175172366</v>
      </c>
      <c r="BR172" s="585">
        <f t="array" ref="BR172">bdRateExtend($G172:$G177,O172:O177,$AC172:$AC177,AK172:AK177,"None", FALSE,1)</f>
        <v>-0.27811835352251468</v>
      </c>
      <c r="BS172" s="551">
        <f t="array" ref="BS172">bdRateExtend($G172:$G175,P172:P175,$AC172:$AC175,AL172:AL175)</f>
        <v>-0.27477943707788877</v>
      </c>
      <c r="BT172" s="551">
        <f t="array" ref="BT172">bdRateExtend($G172:$G177,P172:P177,$AC172:$AC177,AL172:AL177)</f>
        <v>-0.28000273129099074</v>
      </c>
      <c r="BU172" s="551">
        <f t="array" ref="BU172">bdRateExtend($G172:$G175,Q172:Q175,$AC172:$AC175,AM172:AM175)</f>
        <v>-0.31061322304117334</v>
      </c>
      <c r="BV172" s="551">
        <f t="array" ref="BV172">bdRateExtend($G172:$G177,Q172:Q177,$AC172:$AC177,AM172:AM177)</f>
        <v>-0.319783813966529</v>
      </c>
      <c r="BW172" s="551">
        <f t="array" ref="BW172">bdRateExtend($G172:$G175,R172:R175,$AC172:$AC175,AN172:AN175)</f>
        <v>-0.29473805434916189</v>
      </c>
      <c r="BX172" s="551">
        <f t="array" ref="BX172">bdRateExtend($G172:$G177,R172:R177,$AC172:$AC177,AN172:AN177)</f>
        <v>-0.29685989669100765</v>
      </c>
      <c r="BY172" s="551">
        <f t="array" ref="BY172">bdRateExtend($G172:$G177,S172:S177,$AC172:$AC177,AO172:AO177)</f>
        <v>-0.34050748199176228</v>
      </c>
      <c r="BZ172" s="555">
        <f t="array" ref="BZ172">bdRateExtend($G172:$G177,T172:T177,$AC172:$AC177,AP172:AP177)</f>
        <v>-0.33830883818198276</v>
      </c>
      <c r="CA172" s="555">
        <f t="array" ref="CA172">bdRateExtend($G172:$G177,U172:U177,$AC172:$AC177,AQ172:AQ177)</f>
        <v>-0.30133337728474896</v>
      </c>
      <c r="CB172" s="575">
        <f>(Summary!$C$108*BX172+Summary!$C$109*BY172+Summary!$C$110*BZ172)/Summary!$C$111</f>
        <v>-0.30026375776267689</v>
      </c>
      <c r="CC172" s="561">
        <f t="array" ref="CC172">bdCAMBIExtend($G172:$G175,V172:V175,$AC172:$AC175,AR172:AR175)</f>
        <v>-6.9423275738034087E-4</v>
      </c>
      <c r="CD172" s="561">
        <f t="array" ref="CD172">bdCAMBIExtend($G172:$G177,V172:V177,$AC172:$AC177,AR172:AR177)</f>
        <v>-4.7089618789506339E-4</v>
      </c>
      <c r="CE172" s="547">
        <f t="array" ref="CE172">testVMAFRange($G172:$G175,N172:N175,$AC172:$AC175,AJ172:AJ175)</f>
        <v>0</v>
      </c>
      <c r="CF172" s="543">
        <f t="array" ref="CF172">testVMAFRange($G172:$G177,N172:N177,$AC172:$AC177,AJ172:AJ177)</f>
        <v>0</v>
      </c>
      <c r="CG172" s="547">
        <f t="array" ref="CG172">testVMAFRange($G172:$G175,O172:O175,$AC172:$AC175,AK172:AK175)</f>
        <v>0</v>
      </c>
      <c r="CH172" s="543">
        <f t="array" ref="CH172">testVMAFRange($G172:$G177,O172:O177,$AC172:$AC177,AK172:AK177)</f>
        <v>0</v>
      </c>
    </row>
    <row r="173" spans="1:86" ht="17" customHeight="1" x14ac:dyDescent="0.2">
      <c r="A173" s="538"/>
      <c r="B173" s="566"/>
      <c r="C173" s="485"/>
      <c r="D173" s="590"/>
      <c r="E173" s="558"/>
      <c r="F173" s="362">
        <v>135</v>
      </c>
      <c r="G173" s="420">
        <f>'Anchor-LD'!L171</f>
        <v>6392.1745000000001</v>
      </c>
      <c r="H173" s="295">
        <f>'Anchor-LD'!M171</f>
        <v>43.210748000000002</v>
      </c>
      <c r="I173" s="295">
        <f>'Anchor-LD'!N171</f>
        <v>48.590871999999997</v>
      </c>
      <c r="J173" s="295">
        <f>'Anchor-LD'!O171</f>
        <v>51.347631999999997</v>
      </c>
      <c r="K173" s="295">
        <f>(Summary!$C$63*H173+Summary!$C$64*I173+Summary!$C$65*J173)/Summary!$C$66</f>
        <v>45.463582666666667</v>
      </c>
      <c r="L173" s="295">
        <f>'Anchor-LD'!P171</f>
        <v>28.420074</v>
      </c>
      <c r="M173" s="295">
        <f>'Anchor-LD'!Q171</f>
        <v>24.036035999999999</v>
      </c>
      <c r="N173" s="295">
        <f>'Anchor-LD'!R171</f>
        <v>89.927169000000006</v>
      </c>
      <c r="O173" s="295">
        <f>'Anchor-LD'!S171</f>
        <v>87.773366999999993</v>
      </c>
      <c r="P173" s="295">
        <f>'Anchor-LD'!T171</f>
        <v>44.001038999999999</v>
      </c>
      <c r="Q173" s="295">
        <f>'Anchor-LD'!U171</f>
        <v>50.555405</v>
      </c>
      <c r="R173" s="295">
        <f>'Anchor-LD'!V171</f>
        <v>43.093550999999998</v>
      </c>
      <c r="S173" s="295">
        <f>'Anchor-LD'!W171</f>
        <v>48.529201999999998</v>
      </c>
      <c r="T173" s="295">
        <f>'Anchor-LD'!X171</f>
        <v>51.293272999999999</v>
      </c>
      <c r="U173" s="295">
        <f>10*LOG10(1/((Summary!$C$80/10^(R173/10)+Summary!$C$81/10^(S173/10)+Summary!$C$82/10^(T173/10))/Summary!$C$83))</f>
        <v>44.40376678236192</v>
      </c>
      <c r="V173" s="295">
        <f>'Anchor-LD'!Y171</f>
        <v>3.8349999999999999E-3</v>
      </c>
      <c r="W173" s="295">
        <f>'Anchor-LD'!Z171</f>
        <v>3006</v>
      </c>
      <c r="X173" s="295">
        <f>'Anchor-LD'!AA171</f>
        <v>3.4327999999999999</v>
      </c>
      <c r="Y173" s="357">
        <f>'Anchor-LD'!AB171</f>
        <v>11</v>
      </c>
      <c r="Z173" s="357">
        <f>'Anchor-LD'!AC171</f>
        <v>9</v>
      </c>
      <c r="AA173" s="295">
        <f t="shared" si="7"/>
        <v>0.83499999999999996</v>
      </c>
      <c r="AB173" s="462"/>
      <c r="AC173" s="167">
        <f>'Test-LD'!L171</f>
        <v>5415.2</v>
      </c>
      <c r="AD173" s="167">
        <f>'Test-LD'!M171</f>
        <v>43.811351000000002</v>
      </c>
      <c r="AE173" s="167">
        <f>'Test-LD'!N171</f>
        <v>49.362259999999999</v>
      </c>
      <c r="AF173" s="167">
        <f>'Test-LD'!O171</f>
        <v>52.152796000000002</v>
      </c>
      <c r="AG173" s="167">
        <f>(Summary!$C$63*AD173+Summary!$C$64*AE173+Summary!$C$65*AF173)/Summary!$C$66</f>
        <v>46.126743333333337</v>
      </c>
      <c r="AH173" s="167">
        <f>'Test-LD'!P171</f>
        <v>28.915538000000002</v>
      </c>
      <c r="AI173" s="167">
        <f>'Test-LD'!Q171</f>
        <v>24.584067000000001</v>
      </c>
      <c r="AJ173" s="167">
        <f>'Test-LD'!R171</f>
        <v>90.763084000000006</v>
      </c>
      <c r="AK173" s="167">
        <f>'Test-LD'!S171</f>
        <v>88.636679999999998</v>
      </c>
      <c r="AL173" s="167">
        <f>'Test-LD'!T171</f>
        <v>44.687731999999997</v>
      </c>
      <c r="AM173" s="167">
        <f>'Test-LD'!U171</f>
        <v>51.069101000000003</v>
      </c>
      <c r="AN173" s="167">
        <f>'Test-LD'!V171</f>
        <v>43.698487</v>
      </c>
      <c r="AO173" s="167">
        <f>'Test-LD'!W171</f>
        <v>49.300589000000002</v>
      </c>
      <c r="AP173" s="167">
        <f>'Test-LD'!X171</f>
        <v>52.098928999999998</v>
      </c>
      <c r="AQ173" s="167">
        <f>10*LOG10(1/((Summary!$C$80/10^(AN173/10)+Summary!$C$81/10^(AO173/10)+Summary!$C$82/10^(AP173/10))/Summary!$C$83))</f>
        <v>45.025954792240135</v>
      </c>
      <c r="AR173" s="167">
        <f>'Test-LD'!Y171</f>
        <v>1.792E-3</v>
      </c>
      <c r="AS173" s="167">
        <f>'Test-LD'!Z171</f>
        <v>48648.5</v>
      </c>
      <c r="AT173" s="295">
        <f>'Test-LD'!AA171</f>
        <v>9.6577999999999999</v>
      </c>
      <c r="AU173" s="357">
        <f>'Test-LD'!AB171</f>
        <v>11</v>
      </c>
      <c r="AV173" s="357">
        <f>'Test-LD'!AC171</f>
        <v>9</v>
      </c>
      <c r="AW173" s="395">
        <f t="shared" si="8"/>
        <v>13.513472222222223</v>
      </c>
      <c r="AX173" s="465">
        <f t="shared" si="9"/>
        <v>16.183799068529609</v>
      </c>
      <c r="AY173" s="298">
        <f t="shared" si="9"/>
        <v>2.8133884875320438</v>
      </c>
      <c r="AZ173" s="297">
        <f t="shared" si="9"/>
        <v>1</v>
      </c>
      <c r="BA173" s="345">
        <f t="shared" si="9"/>
        <v>1</v>
      </c>
      <c r="BB173" s="75"/>
      <c r="BC173" s="75"/>
      <c r="BD173" s="565"/>
      <c r="BE173" s="550"/>
      <c r="BF173" s="552"/>
      <c r="BG173" s="552"/>
      <c r="BH173" s="552"/>
      <c r="BI173" s="552"/>
      <c r="BJ173" s="552"/>
      <c r="BK173" s="553"/>
      <c r="BL173" s="552"/>
      <c r="BM173" s="553"/>
      <c r="BN173" s="552"/>
      <c r="BO173" s="546"/>
      <c r="BP173" s="541"/>
      <c r="BQ173" s="546"/>
      <c r="BR173" s="541"/>
      <c r="BS173" s="553"/>
      <c r="BT173" s="552"/>
      <c r="BU173" s="553"/>
      <c r="BV173" s="552"/>
      <c r="BW173" s="553"/>
      <c r="BX173" s="552"/>
      <c r="BY173" s="552"/>
      <c r="BZ173" s="541"/>
      <c r="CA173" s="541"/>
      <c r="CB173" s="552"/>
      <c r="CC173" s="553"/>
      <c r="CD173" s="552"/>
      <c r="CE173" s="546"/>
      <c r="CF173" s="541"/>
      <c r="CG173" s="546"/>
      <c r="CH173" s="541"/>
    </row>
    <row r="174" spans="1:86" ht="17" customHeight="1" x14ac:dyDescent="0.2">
      <c r="A174" s="538"/>
      <c r="B174" s="566"/>
      <c r="C174" s="485"/>
      <c r="D174" s="590"/>
      <c r="E174" s="558"/>
      <c r="F174" s="362">
        <v>160</v>
      </c>
      <c r="G174" s="420">
        <f>'Anchor-LD'!L172</f>
        <v>2971.9708999999998</v>
      </c>
      <c r="H174" s="295">
        <f>'Anchor-LD'!M172</f>
        <v>40.248085000000003</v>
      </c>
      <c r="I174" s="295">
        <f>'Anchor-LD'!N172</f>
        <v>45.541763000000003</v>
      </c>
      <c r="J174" s="295">
        <f>'Anchor-LD'!O172</f>
        <v>48.708978000000002</v>
      </c>
      <c r="K174" s="295">
        <f>(Summary!$C$63*H174+Summary!$C$64*I174+Summary!$C$65*J174)/Summary!$C$66</f>
        <v>42.540513500000003</v>
      </c>
      <c r="L174" s="295">
        <f>'Anchor-LD'!P172</f>
        <v>25.214672</v>
      </c>
      <c r="M174" s="295">
        <f>'Anchor-LD'!Q172</f>
        <v>20.970426</v>
      </c>
      <c r="N174" s="295">
        <f>'Anchor-LD'!R172</f>
        <v>83.633106999999995</v>
      </c>
      <c r="O174" s="295">
        <f>'Anchor-LD'!S172</f>
        <v>81.146726000000001</v>
      </c>
      <c r="P174" s="295">
        <f>'Anchor-LD'!T172</f>
        <v>39.829478000000002</v>
      </c>
      <c r="Q174" s="295">
        <f>'Anchor-LD'!U172</f>
        <v>47.950685</v>
      </c>
      <c r="R174" s="295">
        <f>'Anchor-LD'!V172</f>
        <v>40.157355000000003</v>
      </c>
      <c r="S174" s="295">
        <f>'Anchor-LD'!W172</f>
        <v>45.483066000000001</v>
      </c>
      <c r="T174" s="295">
        <f>'Anchor-LD'!X172</f>
        <v>48.645338000000002</v>
      </c>
      <c r="U174" s="295">
        <f>10*LOG10(1/((Summary!$C$80/10^(R174/10)+Summary!$C$81/10^(S174/10)+Summary!$C$82/10^(T174/10))/Summary!$C$83))</f>
        <v>41.469907698232475</v>
      </c>
      <c r="V174" s="295">
        <f>'Anchor-LD'!Y172</f>
        <v>1.9430000000000001E-3</v>
      </c>
      <c r="W174" s="295">
        <f>'Anchor-LD'!Z172</f>
        <v>2106.3000000000002</v>
      </c>
      <c r="X174" s="295">
        <f>'Anchor-LD'!AA172</f>
        <v>3.5771000000000002</v>
      </c>
      <c r="Y174" s="357">
        <f>'Anchor-LD'!AB172</f>
        <v>10</v>
      </c>
      <c r="Z174" s="357">
        <f>'Anchor-LD'!AC172</f>
        <v>9</v>
      </c>
      <c r="AA174" s="295">
        <f t="shared" si="7"/>
        <v>0.5850833333333334</v>
      </c>
      <c r="AB174" s="462"/>
      <c r="AC174" s="167">
        <f>'Test-LD'!L172</f>
        <v>2414.5454549999999</v>
      </c>
      <c r="AD174" s="167">
        <f>'Test-LD'!M172</f>
        <v>40.902315999999999</v>
      </c>
      <c r="AE174" s="167">
        <f>'Test-LD'!N172</f>
        <v>46.575268999999999</v>
      </c>
      <c r="AF174" s="167">
        <f>'Test-LD'!O172</f>
        <v>49.616447999999998</v>
      </c>
      <c r="AG174" s="167">
        <f>(Summary!$C$63*AD174+Summary!$C$64*AE174+Summary!$C$65*AF174)/Summary!$C$66</f>
        <v>43.300163499999996</v>
      </c>
      <c r="AH174" s="167">
        <f>'Test-LD'!P172</f>
        <v>25.726959000000001</v>
      </c>
      <c r="AI174" s="167">
        <f>'Test-LD'!Q172</f>
        <v>21.539034000000001</v>
      </c>
      <c r="AJ174" s="167">
        <f>'Test-LD'!R172</f>
        <v>85.025524000000004</v>
      </c>
      <c r="AK174" s="167">
        <f>'Test-LD'!S172</f>
        <v>82.482752000000005</v>
      </c>
      <c r="AL174" s="167">
        <f>'Test-LD'!T172</f>
        <v>40.591763999999998</v>
      </c>
      <c r="AM174" s="167">
        <f>'Test-LD'!U172</f>
        <v>48.639871999999997</v>
      </c>
      <c r="AN174" s="167">
        <f>'Test-LD'!V172</f>
        <v>40.805683999999999</v>
      </c>
      <c r="AO174" s="167">
        <f>'Test-LD'!W172</f>
        <v>46.50855</v>
      </c>
      <c r="AP174" s="167">
        <f>'Test-LD'!X172</f>
        <v>49.555247999999999</v>
      </c>
      <c r="AQ174" s="167">
        <f>10*LOG10(1/((Summary!$C$80/10^(AN174/10)+Summary!$C$81/10^(AO174/10)+Summary!$C$82/10^(AP174/10))/Summary!$C$83))</f>
        <v>42.150359265012597</v>
      </c>
      <c r="AR174" s="167">
        <f>'Test-LD'!Y172</f>
        <v>2.003E-3</v>
      </c>
      <c r="AS174" s="167">
        <f>'Test-LD'!Z172</f>
        <v>33340.800000000003</v>
      </c>
      <c r="AT174" s="295">
        <f>'Test-LD'!AA172</f>
        <v>10.8393</v>
      </c>
      <c r="AU174" s="357">
        <f>'Test-LD'!AB172</f>
        <v>10</v>
      </c>
      <c r="AV174" s="357">
        <f>'Test-LD'!AC172</f>
        <v>9</v>
      </c>
      <c r="AW174" s="395">
        <f t="shared" si="8"/>
        <v>9.2613333333333347</v>
      </c>
      <c r="AX174" s="465">
        <f t="shared" si="9"/>
        <v>15.829084176043299</v>
      </c>
      <c r="AY174" s="298">
        <f t="shared" si="9"/>
        <v>3.0301920550166335</v>
      </c>
      <c r="AZ174" s="297">
        <f t="shared" si="9"/>
        <v>1</v>
      </c>
      <c r="BA174" s="345">
        <f t="shared" si="9"/>
        <v>1</v>
      </c>
      <c r="BB174" s="75"/>
      <c r="BC174" s="75"/>
      <c r="BD174" s="573" t="s">
        <v>147</v>
      </c>
      <c r="BE174" s="549">
        <f t="array" ref="BE174">bdRateExtend($G173:$G176,H173:H176,$AC173:$AC176,AD173:AD176)</f>
        <v>-0.30845539300841174</v>
      </c>
      <c r="BF174" s="552"/>
      <c r="BG174" s="552"/>
      <c r="BH174" s="552"/>
      <c r="BI174" s="552"/>
      <c r="BJ174" s="552"/>
      <c r="BK174" s="551">
        <f t="array" ref="BK174">bdRateExtend($G173:$G176,L173:L176,$AC173:$AC176,AH173:AH176)</f>
        <v>-0.26655188623896564</v>
      </c>
      <c r="BL174" s="552"/>
      <c r="BM174" s="551">
        <f t="array" ref="BM174">bdRateExtend($G173:$G176,M173:M176,$AC173:$AC176,AI173:AI176)</f>
        <v>-0.289348020883338</v>
      </c>
      <c r="BN174" s="552"/>
      <c r="BO174" s="545">
        <f t="array" ref="BO174">bdRateExtend($G173:$G176,N173:N176,$AC173:$AC176,AJ173:AJ176,"None", FALSE,1)</f>
        <v>-0.28294643593864743</v>
      </c>
      <c r="BP174" s="541"/>
      <c r="BQ174" s="545">
        <f t="array" ref="BQ174">bdRateExtend($G173:$G176,O173:O176,$AC173:$AC176,AK173:AK176,"None", FALSE,1)</f>
        <v>-0.27593006719105773</v>
      </c>
      <c r="BR174" s="541"/>
      <c r="BS174" s="551">
        <f t="array" ref="BS174">bdRateExtend($G173:$G176,P173:P176,$AC173:$AC176,AL173:AL176)</f>
        <v>-0.28845294840296121</v>
      </c>
      <c r="BT174" s="552"/>
      <c r="BU174" s="551">
        <f t="array" ref="BU174">bdRateExtend($G173:$G176,Q173:Q176,$AC173:$AC176,AM173:AM176)</f>
        <v>-0.32944019773492517</v>
      </c>
      <c r="BV174" s="552"/>
      <c r="BW174" s="551">
        <f t="array" ref="BW174">bdRateExtend($G173:$G176,R173:R176,$AC173:$AC176,AN173:AN176)</f>
        <v>-0.30712609491297194</v>
      </c>
      <c r="BX174" s="552"/>
      <c r="BY174" s="552"/>
      <c r="BZ174" s="541"/>
      <c r="CA174" s="541"/>
      <c r="CB174" s="552"/>
      <c r="CC174" s="561">
        <f t="array" ref="CC174">bdCAMBIExtend($G173:$G176,V173:V176,$AC173:$AC176,AR173:AR176)</f>
        <v>-2.7987312069017729E-4</v>
      </c>
      <c r="CD174" s="552"/>
      <c r="CE174" s="554">
        <f t="array" ref="CE174">testVMAFRange($G173:$G176,N173:N176,$AC173:$AC176,AJ173:AJ176)</f>
        <v>0</v>
      </c>
      <c r="CF174" s="541"/>
      <c r="CG174" s="554">
        <f t="array" ref="CG174">testVMAFRange($G173:$G176,O173:O176,$AC173:$AC176,AK173:AK176)</f>
        <v>0</v>
      </c>
      <c r="CH174" s="541"/>
    </row>
    <row r="175" spans="1:86" ht="17" customHeight="1" x14ac:dyDescent="0.2">
      <c r="A175" s="538"/>
      <c r="B175" s="566"/>
      <c r="C175" s="485"/>
      <c r="D175" s="590"/>
      <c r="E175" s="558"/>
      <c r="F175" s="362">
        <v>185</v>
      </c>
      <c r="G175" s="420">
        <f>'Anchor-LD'!L173</f>
        <v>1400.8435999999999</v>
      </c>
      <c r="H175" s="295">
        <f>'Anchor-LD'!M173</f>
        <v>37.200119000000001</v>
      </c>
      <c r="I175" s="295">
        <f>'Anchor-LD'!N173</f>
        <v>42.137425999999998</v>
      </c>
      <c r="J175" s="295">
        <f>'Anchor-LD'!O173</f>
        <v>45.723956999999999</v>
      </c>
      <c r="K175" s="295">
        <f>(Summary!$C$63*H175+Summary!$C$64*I175+Summary!$C$65*J175)/Summary!$C$66</f>
        <v>39.443643166666668</v>
      </c>
      <c r="L175" s="295">
        <f>'Anchor-LD'!P173</f>
        <v>21.562170999999999</v>
      </c>
      <c r="M175" s="295">
        <f>'Anchor-LD'!Q173</f>
        <v>17.601882</v>
      </c>
      <c r="N175" s="295">
        <f>'Anchor-LD'!R173</f>
        <v>73.339701000000005</v>
      </c>
      <c r="O175" s="295">
        <f>'Anchor-LD'!S173</f>
        <v>70.738585999999998</v>
      </c>
      <c r="P175" s="295">
        <f>'Anchor-LD'!T173</f>
        <v>35.495747999999999</v>
      </c>
      <c r="Q175" s="295">
        <f>'Anchor-LD'!U173</f>
        <v>44.904955000000001</v>
      </c>
      <c r="R175" s="295">
        <f>'Anchor-LD'!V173</f>
        <v>37.123317999999998</v>
      </c>
      <c r="S175" s="295">
        <f>'Anchor-LD'!W173</f>
        <v>42.090496000000002</v>
      </c>
      <c r="T175" s="295">
        <f>'Anchor-LD'!X173</f>
        <v>45.661214999999999</v>
      </c>
      <c r="U175" s="295">
        <f>10*LOG10(1/((Summary!$C$80/10^(R175/10)+Summary!$C$81/10^(S175/10)+Summary!$C$82/10^(T175/10))/Summary!$C$83))</f>
        <v>38.412793521839809</v>
      </c>
      <c r="V175" s="295">
        <f>'Anchor-LD'!Y173</f>
        <v>1.253E-3</v>
      </c>
      <c r="W175" s="295">
        <f>'Anchor-LD'!Z173</f>
        <v>1699.8</v>
      </c>
      <c r="X175" s="295">
        <f>'Anchor-LD'!AA173</f>
        <v>2.6135999999999999</v>
      </c>
      <c r="Y175" s="357">
        <f>'Anchor-LD'!AB173</f>
        <v>9</v>
      </c>
      <c r="Z175" s="357">
        <f>'Anchor-LD'!AC173</f>
        <v>9</v>
      </c>
      <c r="AA175" s="295">
        <f t="shared" si="7"/>
        <v>0.47216666666666668</v>
      </c>
      <c r="AB175" s="462"/>
      <c r="AC175" s="167">
        <f>'Test-LD'!L173</f>
        <v>1156.014545</v>
      </c>
      <c r="AD175" s="167">
        <f>'Test-LD'!M173</f>
        <v>37.980246000000001</v>
      </c>
      <c r="AE175" s="167">
        <f>'Test-LD'!N173</f>
        <v>43.268785000000001</v>
      </c>
      <c r="AF175" s="167">
        <f>'Test-LD'!O173</f>
        <v>46.690714999999997</v>
      </c>
      <c r="AG175" s="167">
        <f>(Summary!$C$63*AD175+Summary!$C$64*AE175+Summary!$C$65*AF175)/Summary!$C$66</f>
        <v>40.313414000000002</v>
      </c>
      <c r="AH175" s="167">
        <f>'Test-LD'!P173</f>
        <v>22.214013000000001</v>
      </c>
      <c r="AI175" s="167">
        <f>'Test-LD'!Q173</f>
        <v>18.339445999999999</v>
      </c>
      <c r="AJ175" s="167">
        <f>'Test-LD'!R173</f>
        <v>75.630782999999994</v>
      </c>
      <c r="AK175" s="167">
        <f>'Test-LD'!S173</f>
        <v>72.960697999999994</v>
      </c>
      <c r="AL175" s="167">
        <f>'Test-LD'!T173</f>
        <v>36.419741000000002</v>
      </c>
      <c r="AM175" s="167">
        <f>'Test-LD'!U173</f>
        <v>45.847749</v>
      </c>
      <c r="AN175" s="167">
        <f>'Test-LD'!V173</f>
        <v>37.890816999999998</v>
      </c>
      <c r="AO175" s="167">
        <f>'Test-LD'!W173</f>
        <v>43.202551</v>
      </c>
      <c r="AP175" s="167">
        <f>'Test-LD'!X173</f>
        <v>46.627322999999997</v>
      </c>
      <c r="AQ175" s="167">
        <f>10*LOG10(1/((Summary!$C$80/10^(AN175/10)+Summary!$C$81/10^(AO175/10)+Summary!$C$82/10^(AP175/10))/Summary!$C$83))</f>
        <v>39.21016339255609</v>
      </c>
      <c r="AR175" s="167">
        <f>'Test-LD'!Y173</f>
        <v>7.3800000000000005E-4</v>
      </c>
      <c r="AS175" s="167">
        <f>'Test-LD'!Z173</f>
        <v>27312.7</v>
      </c>
      <c r="AT175" s="295">
        <f>'Test-LD'!AA173</f>
        <v>8.1568000000000005</v>
      </c>
      <c r="AU175" s="357">
        <f>'Test-LD'!AB173</f>
        <v>9</v>
      </c>
      <c r="AV175" s="357">
        <f>'Test-LD'!AC173</f>
        <v>9</v>
      </c>
      <c r="AW175" s="395">
        <f t="shared" si="8"/>
        <v>7.5868611111111113</v>
      </c>
      <c r="AX175" s="465">
        <f t="shared" si="9"/>
        <v>16.068184492293213</v>
      </c>
      <c r="AY175" s="298">
        <f t="shared" si="9"/>
        <v>3.1209060299969393</v>
      </c>
      <c r="AZ175" s="297">
        <f t="shared" si="9"/>
        <v>1</v>
      </c>
      <c r="BA175" s="345">
        <f t="shared" si="9"/>
        <v>1</v>
      </c>
      <c r="BB175" s="75"/>
      <c r="BC175" s="75"/>
      <c r="BD175" s="565"/>
      <c r="BE175" s="550"/>
      <c r="BF175" s="552"/>
      <c r="BG175" s="552"/>
      <c r="BH175" s="552"/>
      <c r="BI175" s="552"/>
      <c r="BJ175" s="552"/>
      <c r="BK175" s="553"/>
      <c r="BL175" s="552"/>
      <c r="BM175" s="553"/>
      <c r="BN175" s="552"/>
      <c r="BO175" s="546"/>
      <c r="BP175" s="541"/>
      <c r="BQ175" s="546"/>
      <c r="BR175" s="541"/>
      <c r="BS175" s="553"/>
      <c r="BT175" s="552"/>
      <c r="BU175" s="553"/>
      <c r="BV175" s="552"/>
      <c r="BW175" s="553"/>
      <c r="BX175" s="552"/>
      <c r="BY175" s="552"/>
      <c r="BZ175" s="541"/>
      <c r="CA175" s="541"/>
      <c r="CB175" s="552"/>
      <c r="CC175" s="553"/>
      <c r="CD175" s="552"/>
      <c r="CE175" s="546"/>
      <c r="CF175" s="541"/>
      <c r="CG175" s="546"/>
      <c r="CH175" s="541"/>
    </row>
    <row r="176" spans="1:86" ht="17" customHeight="1" thickBot="1" x14ac:dyDescent="0.25">
      <c r="A176" s="538"/>
      <c r="B176" s="566"/>
      <c r="C176" s="485"/>
      <c r="D176" s="590"/>
      <c r="E176" s="558"/>
      <c r="F176" s="362">
        <v>210</v>
      </c>
      <c r="G176" s="420">
        <f>'Anchor-LD'!L174</f>
        <v>645.32360000000006</v>
      </c>
      <c r="H176" s="295">
        <f>'Anchor-LD'!M174</f>
        <v>33.804506000000003</v>
      </c>
      <c r="I176" s="295">
        <f>'Anchor-LD'!N174</f>
        <v>38.366452000000002</v>
      </c>
      <c r="J176" s="295">
        <f>'Anchor-LD'!O174</f>
        <v>42.448684</v>
      </c>
      <c r="K176" s="295">
        <f>(Summary!$C$63*H176+Summary!$C$64*I176+Summary!$C$65*J176)/Summary!$C$66</f>
        <v>36.005526666666668</v>
      </c>
      <c r="L176" s="295">
        <f>'Anchor-LD'!P174</f>
        <v>17.056341</v>
      </c>
      <c r="M176" s="295">
        <f>'Anchor-LD'!Q174</f>
        <v>13.788278</v>
      </c>
      <c r="N176" s="295">
        <f>'Anchor-LD'!R174</f>
        <v>54.852550000000001</v>
      </c>
      <c r="O176" s="295">
        <f>'Anchor-LD'!S174</f>
        <v>52.579666000000003</v>
      </c>
      <c r="P176" s="295">
        <f>'Anchor-LD'!T174</f>
        <v>30.938359999999999</v>
      </c>
      <c r="Q176" s="295">
        <f>'Anchor-LD'!U174</f>
        <v>41.259731000000002</v>
      </c>
      <c r="R176" s="295">
        <f>'Anchor-LD'!V174</f>
        <v>33.735931000000001</v>
      </c>
      <c r="S176" s="295">
        <f>'Anchor-LD'!W174</f>
        <v>38.328066999999997</v>
      </c>
      <c r="T176" s="295">
        <f>'Anchor-LD'!X174</f>
        <v>42.389141000000002</v>
      </c>
      <c r="U176" s="295">
        <f>10*LOG10(1/((Summary!$C$80/10^(R176/10)+Summary!$C$81/10^(S176/10)+Summary!$C$82/10^(T176/10))/Summary!$C$83))</f>
        <v>35.001055987268316</v>
      </c>
      <c r="V176" s="295">
        <f>'Anchor-LD'!Y174</f>
        <v>3.0600000000000001E-4</v>
      </c>
      <c r="W176" s="295">
        <f>'Anchor-LD'!Z174</f>
        <v>1509.6</v>
      </c>
      <c r="X176" s="295">
        <f>'Anchor-LD'!AA174</f>
        <v>2.1945000000000001</v>
      </c>
      <c r="Y176" s="357">
        <f>'Anchor-LD'!AB174</f>
        <v>9</v>
      </c>
      <c r="Z176" s="357">
        <f>'Anchor-LD'!AC174</f>
        <v>9</v>
      </c>
      <c r="AA176" s="295">
        <f t="shared" si="7"/>
        <v>0.41933333333333334</v>
      </c>
      <c r="AB176" s="462"/>
      <c r="AC176" s="167">
        <f>'Test-LD'!L174</f>
        <v>549.00363600000003</v>
      </c>
      <c r="AD176" s="167">
        <f>'Test-LD'!M174</f>
        <v>34.634512000000001</v>
      </c>
      <c r="AE176" s="167">
        <f>'Test-LD'!N174</f>
        <v>39.547643000000001</v>
      </c>
      <c r="AF176" s="167">
        <f>'Test-LD'!O174</f>
        <v>43.343567999999998</v>
      </c>
      <c r="AG176" s="167">
        <f>(Summary!$C$63*AD176+Summary!$C$64*AE176+Summary!$C$65*AF176)/Summary!$C$66</f>
        <v>36.9048765</v>
      </c>
      <c r="AH176" s="167">
        <f>'Test-LD'!P174</f>
        <v>17.741938000000001</v>
      </c>
      <c r="AI176" s="167">
        <f>'Test-LD'!Q174</f>
        <v>14.621225000000001</v>
      </c>
      <c r="AJ176" s="167">
        <f>'Test-LD'!R174</f>
        <v>59.831825000000002</v>
      </c>
      <c r="AK176" s="167">
        <f>'Test-LD'!S174</f>
        <v>56.815882999999999</v>
      </c>
      <c r="AL176" s="167">
        <f>'Test-LD'!T174</f>
        <v>31.895668000000001</v>
      </c>
      <c r="AM176" s="167">
        <f>'Test-LD'!U174</f>
        <v>42.379229000000002</v>
      </c>
      <c r="AN176" s="167">
        <f>'Test-LD'!V174</f>
        <v>34.534032000000003</v>
      </c>
      <c r="AO176" s="167">
        <f>'Test-LD'!W174</f>
        <v>39.483047999999997</v>
      </c>
      <c r="AP176" s="167">
        <f>'Test-LD'!X174</f>
        <v>43.268996999999999</v>
      </c>
      <c r="AQ176" s="167">
        <f>10*LOG10(1/((Summary!$C$80/10^(AN176/10)+Summary!$C$81/10^(AO176/10)+Summary!$C$82/10^(AP176/10))/Summary!$C$83))</f>
        <v>35.828260214178293</v>
      </c>
      <c r="AR176" s="167">
        <f>'Test-LD'!Y174</f>
        <v>7.6000000000000004E-5</v>
      </c>
      <c r="AS176" s="167">
        <f>'Test-LD'!Z174</f>
        <v>21019.9</v>
      </c>
      <c r="AT176" s="295">
        <f>'Test-LD'!AA174</f>
        <v>6.5244999999999997</v>
      </c>
      <c r="AU176" s="357">
        <f>'Test-LD'!AB174</f>
        <v>9</v>
      </c>
      <c r="AV176" s="357">
        <f>'Test-LD'!AC174</f>
        <v>9</v>
      </c>
      <c r="AW176" s="395">
        <f t="shared" si="8"/>
        <v>5.8388611111111119</v>
      </c>
      <c r="AX176" s="465">
        <f t="shared" si="9"/>
        <v>13.924152093269742</v>
      </c>
      <c r="AY176" s="298">
        <f t="shared" si="9"/>
        <v>2.9731146046935519</v>
      </c>
      <c r="AZ176" s="297">
        <f t="shared" si="9"/>
        <v>1</v>
      </c>
      <c r="BA176" s="345">
        <f t="shared" si="9"/>
        <v>1</v>
      </c>
      <c r="BB176" s="75"/>
      <c r="BC176" s="75"/>
      <c r="BD176" s="574" t="s">
        <v>46</v>
      </c>
      <c r="BE176" s="549">
        <f t="array" ref="BE176">bdRateExtend($G174:$G177,H174:H177,$AC174:$AC177,AD174:AD177)</f>
        <v>-0.30681047991919752</v>
      </c>
      <c r="BF176" s="552"/>
      <c r="BG176" s="552"/>
      <c r="BH176" s="552"/>
      <c r="BI176" s="552"/>
      <c r="BJ176" s="552"/>
      <c r="BK176" s="551">
        <f t="array" ref="BK176">bdRateExtend($G174:$G177,L174:L177,$AC174:$AC177,AH174:AH177)</f>
        <v>-0.25497941317643347</v>
      </c>
      <c r="BL176" s="552"/>
      <c r="BM176" s="551">
        <f t="array" ref="BM176">bdRateExtend($G174:$G177,M174:M177,$AC174:$AC177,AI174:AI177)</f>
        <v>-0.28952968263132639</v>
      </c>
      <c r="BN176" s="552"/>
      <c r="BO176" s="545">
        <f t="array" ref="BO176">bdRateExtend($G174:$G177,N174:N177,$AC174:$AC177,AJ174:AJ177,"None", FALSE,1)</f>
        <v>-0.29241504370243987</v>
      </c>
      <c r="BP176" s="541"/>
      <c r="BQ176" s="545">
        <f t="array" ref="BQ176">bdRateExtend($G174:$G177,O174:O177,$AC174:$AC177,AK174:AK177,"None", FALSE,1)</f>
        <v>-0.28042067303506557</v>
      </c>
      <c r="BR176" s="541"/>
      <c r="BS176" s="551">
        <f t="array" ref="BS176">bdRateExtend($G174:$G177,P174:P177,$AC174:$AC177,AL174:AL177)</f>
        <v>-0.28965045287853319</v>
      </c>
      <c r="BT176" s="552"/>
      <c r="BU176" s="551">
        <f t="array" ref="BU176">bdRateExtend($G174:$G177,Q174:Q177,$AC174:$AC177,AM174:AM177)</f>
        <v>-0.33083304659310842</v>
      </c>
      <c r="BV176" s="552"/>
      <c r="BW176" s="551">
        <f t="array" ref="BW176">bdRateExtend($G174:$G177,R174:R177,$AC174:$AC177,AN174:AN177)</f>
        <v>-0.30387076322746909</v>
      </c>
      <c r="BX176" s="552"/>
      <c r="BY176" s="552"/>
      <c r="BZ176" s="541"/>
      <c r="CA176" s="541"/>
      <c r="CB176" s="552"/>
      <c r="CC176" s="561">
        <f t="array" ref="CC176">bdCAMBIExtend($G174:$G177,V174:V177,$AC174:$AC177,AR174:AR177)</f>
        <v>-1.0126528931610569E-4</v>
      </c>
      <c r="CD176" s="552"/>
      <c r="CE176" s="554">
        <f t="array" ref="CE176">testVMAFRange($G174:$G177,N174:N177,$AC174:$AC177,AJ174:AJ177)</f>
        <v>0</v>
      </c>
      <c r="CF176" s="541"/>
      <c r="CG176" s="554">
        <f t="array" ref="CG176">testVMAFRange($G174:$G177,O174:O177,$AC174:$AC177,AK174:AK177)</f>
        <v>0</v>
      </c>
      <c r="CH176" s="541"/>
    </row>
    <row r="177" spans="1:86" ht="17" customHeight="1" thickBot="1" x14ac:dyDescent="0.25">
      <c r="A177" s="538"/>
      <c r="B177" s="596"/>
      <c r="C177" s="486"/>
      <c r="D177" s="591"/>
      <c r="E177" s="559"/>
      <c r="F177" s="363">
        <v>235</v>
      </c>
      <c r="G177" s="420">
        <f>'Anchor-LD'!L175</f>
        <v>303.12729999999999</v>
      </c>
      <c r="H177" s="295">
        <f>'Anchor-LD'!M175</f>
        <v>30.642323000000001</v>
      </c>
      <c r="I177" s="295">
        <f>'Anchor-LD'!N175</f>
        <v>34.904901000000002</v>
      </c>
      <c r="J177" s="295">
        <f>'Anchor-LD'!O175</f>
        <v>39.163916999999998</v>
      </c>
      <c r="K177" s="295">
        <f>(Summary!$C$63*H177+Summary!$C$64*I177+Summary!$C$65*J177)/Summary!$C$66</f>
        <v>32.773018333333333</v>
      </c>
      <c r="L177" s="295">
        <f>'Anchor-LD'!P175</f>
        <v>12.202159</v>
      </c>
      <c r="M177" s="295">
        <f>'Anchor-LD'!Q175</f>
        <v>10.344851</v>
      </c>
      <c r="N177" s="295">
        <f>'Anchor-LD'!R175</f>
        <v>30.531130999999998</v>
      </c>
      <c r="O177" s="295">
        <f>'Anchor-LD'!S175</f>
        <v>29.044260000000001</v>
      </c>
      <c r="P177" s="295">
        <f>'Anchor-LD'!T175</f>
        <v>26.980174000000002</v>
      </c>
      <c r="Q177" s="295">
        <f>'Anchor-LD'!U175</f>
        <v>37.680410999999999</v>
      </c>
      <c r="R177" s="295">
        <f>'Anchor-LD'!V175</f>
        <v>30.595435999999999</v>
      </c>
      <c r="S177" s="295">
        <f>'Anchor-LD'!W175</f>
        <v>34.869292000000002</v>
      </c>
      <c r="T177" s="295">
        <f>'Anchor-LD'!X175</f>
        <v>39.111218999999998</v>
      </c>
      <c r="U177" s="295">
        <f>10*LOG10(1/((Summary!$C$80/10^(R177/10)+Summary!$C$81/10^(S177/10)+Summary!$C$82/10^(T177/10))/Summary!$C$83))</f>
        <v>31.830832769646111</v>
      </c>
      <c r="V177" s="295">
        <f>'Anchor-LD'!Y175</f>
        <v>6.0999999999999999E-5</v>
      </c>
      <c r="W177" s="295">
        <f>'Anchor-LD'!Z175</f>
        <v>1141</v>
      </c>
      <c r="X177" s="295">
        <f>'Anchor-LD'!AA175</f>
        <v>1.6127</v>
      </c>
      <c r="Y177" s="357">
        <f>'Anchor-LD'!AB175</f>
        <v>8</v>
      </c>
      <c r="Z177" s="357">
        <f>'Anchor-LD'!AC175</f>
        <v>9</v>
      </c>
      <c r="AA177" s="295">
        <f t="shared" si="7"/>
        <v>0.31694444444444442</v>
      </c>
      <c r="AB177" s="462"/>
      <c r="AC177" s="167">
        <f>'Test-LD'!L175</f>
        <v>258.61818199999999</v>
      </c>
      <c r="AD177" s="167">
        <f>'Test-LD'!M175</f>
        <v>31.520229</v>
      </c>
      <c r="AE177" s="167">
        <f>'Test-LD'!N175</f>
        <v>35.882179000000001</v>
      </c>
      <c r="AF177" s="167">
        <f>'Test-LD'!O175</f>
        <v>40.091686000000003</v>
      </c>
      <c r="AG177" s="167">
        <f>(Summary!$C$63*AD177+Summary!$C$64*AE177+Summary!$C$65*AF177)/Summary!$C$66</f>
        <v>33.675796833333337</v>
      </c>
      <c r="AH177" s="167">
        <f>'Test-LD'!P175</f>
        <v>13.074457000000001</v>
      </c>
      <c r="AI177" s="167">
        <f>'Test-LD'!Q175</f>
        <v>11.166119</v>
      </c>
      <c r="AJ177" s="167">
        <f>'Test-LD'!R175</f>
        <v>38.024577999999998</v>
      </c>
      <c r="AK177" s="167">
        <f>'Test-LD'!S175</f>
        <v>35.866844999999998</v>
      </c>
      <c r="AL177" s="167">
        <f>'Test-LD'!T175</f>
        <v>27.956529</v>
      </c>
      <c r="AM177" s="167">
        <f>'Test-LD'!U175</f>
        <v>38.798890999999998</v>
      </c>
      <c r="AN177" s="167">
        <f>'Test-LD'!V175</f>
        <v>31.450889</v>
      </c>
      <c r="AO177" s="167">
        <f>'Test-LD'!W175</f>
        <v>35.839564000000003</v>
      </c>
      <c r="AP177" s="167">
        <f>'Test-LD'!X175</f>
        <v>40.032465000000002</v>
      </c>
      <c r="AQ177" s="167">
        <f>10*LOG10(1/((Summary!$C$80/10^(AN177/10)+Summary!$C$81/10^(AO177/10)+Summary!$C$82/10^(AP177/10))/Summary!$C$83))</f>
        <v>32.697718305522677</v>
      </c>
      <c r="AR177" s="167">
        <f>'Test-LD'!Y175</f>
        <v>4.6999999999999997E-5</v>
      </c>
      <c r="AS177" s="167">
        <f>'Test-LD'!Z175</f>
        <v>13484.3</v>
      </c>
      <c r="AT177" s="295">
        <f>'Test-LD'!AA175</f>
        <v>6.1717000000000004</v>
      </c>
      <c r="AU177" s="357">
        <f>'Test-LD'!AB175</f>
        <v>8</v>
      </c>
      <c r="AV177" s="357">
        <f>'Test-LD'!AC175</f>
        <v>9</v>
      </c>
      <c r="AW177" s="395">
        <f t="shared" si="8"/>
        <v>3.7456388888888887</v>
      </c>
      <c r="AX177" s="466">
        <f t="shared" si="9"/>
        <v>11.817966695880806</v>
      </c>
      <c r="AY177" s="303">
        <f t="shared" si="9"/>
        <v>3.8269361939604392</v>
      </c>
      <c r="AZ177" s="297">
        <f t="shared" si="9"/>
        <v>1</v>
      </c>
      <c r="BA177" s="345">
        <f t="shared" si="9"/>
        <v>1</v>
      </c>
      <c r="BB177" s="75"/>
      <c r="BC177" s="75"/>
      <c r="BD177" s="570"/>
      <c r="BE177" s="550"/>
      <c r="BF177" s="553"/>
      <c r="BG177" s="553"/>
      <c r="BH177" s="553"/>
      <c r="BI177" s="553"/>
      <c r="BJ177" s="553"/>
      <c r="BK177" s="553"/>
      <c r="BL177" s="553"/>
      <c r="BM177" s="553"/>
      <c r="BN177" s="553"/>
      <c r="BO177" s="546"/>
      <c r="BP177" s="544"/>
      <c r="BQ177" s="546"/>
      <c r="BR177" s="544"/>
      <c r="BS177" s="553"/>
      <c r="BT177" s="553"/>
      <c r="BU177" s="553"/>
      <c r="BV177" s="553"/>
      <c r="BW177" s="553"/>
      <c r="BX177" s="553"/>
      <c r="BY177" s="553"/>
      <c r="BZ177" s="544"/>
      <c r="CA177" s="544"/>
      <c r="CB177" s="553"/>
      <c r="CC177" s="553"/>
      <c r="CD177" s="553"/>
      <c r="CE177" s="546"/>
      <c r="CF177" s="544"/>
      <c r="CG177" s="546"/>
      <c r="CH177" s="544"/>
    </row>
    <row r="178" spans="1:86" ht="17" customHeight="1" thickBot="1" x14ac:dyDescent="0.25">
      <c r="A178" s="538"/>
      <c r="B178" s="595" t="s">
        <v>148</v>
      </c>
      <c r="C178" s="586" t="s">
        <v>269</v>
      </c>
      <c r="D178" s="589">
        <v>60</v>
      </c>
      <c r="E178" s="557">
        <v>10</v>
      </c>
      <c r="F178" s="362">
        <v>110</v>
      </c>
      <c r="G178" s="419">
        <f>'Anchor-LD'!L176</f>
        <v>13581.28</v>
      </c>
      <c r="H178" s="385">
        <f>'Anchor-LD'!M176</f>
        <v>43.215758999999998</v>
      </c>
      <c r="I178" s="385">
        <f>'Anchor-LD'!N176</f>
        <v>43.280603999999997</v>
      </c>
      <c r="J178" s="385">
        <f>'Anchor-LD'!O176</f>
        <v>45.954507</v>
      </c>
      <c r="K178" s="385">
        <f>(Summary!$C$63*H178+Summary!$C$64*I178+Summary!$C$65*J178)/Summary!$C$66</f>
        <v>43.683024499999995</v>
      </c>
      <c r="L178" s="385">
        <f>'Anchor-LD'!P176</f>
        <v>27.21388</v>
      </c>
      <c r="M178" s="385">
        <f>'Anchor-LD'!Q176</f>
        <v>23.655259000000001</v>
      </c>
      <c r="N178" s="385">
        <f>'Anchor-LD'!R176</f>
        <v>99.870497</v>
      </c>
      <c r="O178" s="385">
        <f>'Anchor-LD'!S176</f>
        <v>99.364311999999998</v>
      </c>
      <c r="P178" s="385">
        <f>'Anchor-LD'!T176</f>
        <v>45.340716</v>
      </c>
      <c r="Q178" s="385">
        <f>'Anchor-LD'!U176</f>
        <v>42.041727000000002</v>
      </c>
      <c r="R178" s="385">
        <f>'Anchor-LD'!V176</f>
        <v>43.095497999999999</v>
      </c>
      <c r="S178" s="385">
        <f>'Anchor-LD'!W176</f>
        <v>43.150168000000001</v>
      </c>
      <c r="T178" s="385">
        <f>'Anchor-LD'!X176</f>
        <v>45.895192999999999</v>
      </c>
      <c r="U178" s="385">
        <f>10*LOG10(1/((Summary!$C$80/10^(R178/10)+Summary!$C$81/10^(S178/10)+Summary!$C$82/10^(T178/10))/Summary!$C$83))</f>
        <v>43.46365448508152</v>
      </c>
      <c r="V178" s="385">
        <f>'Anchor-LD'!Y176</f>
        <v>0.31041800000000003</v>
      </c>
      <c r="W178" s="385">
        <f>'Anchor-LD'!Z176</f>
        <v>5188.8</v>
      </c>
      <c r="X178" s="385">
        <f>'Anchor-LD'!AA176</f>
        <v>2.9396</v>
      </c>
      <c r="Y178" s="360">
        <f>'Anchor-LD'!AB176</f>
        <v>8</v>
      </c>
      <c r="Z178" s="360">
        <f>'Anchor-LD'!AC176</f>
        <v>7</v>
      </c>
      <c r="AA178" s="385">
        <f t="shared" si="7"/>
        <v>1.4413333333333334</v>
      </c>
      <c r="AB178" s="462"/>
      <c r="AC178" s="384">
        <f>'Test-LD'!L176</f>
        <v>12875.927272999999</v>
      </c>
      <c r="AD178" s="384">
        <f>'Test-LD'!M176</f>
        <v>43.491664999999998</v>
      </c>
      <c r="AE178" s="384">
        <f>'Test-LD'!N176</f>
        <v>43.40766</v>
      </c>
      <c r="AF178" s="384">
        <f>'Test-LD'!O176</f>
        <v>46.081231000000002</v>
      </c>
      <c r="AG178" s="384">
        <f>(Summary!$C$63*AD178+Summary!$C$64*AE178+Summary!$C$65*AF178)/Summary!$C$66</f>
        <v>43.9092585</v>
      </c>
      <c r="AH178" s="384">
        <f>'Test-LD'!P176</f>
        <v>27.681294999999999</v>
      </c>
      <c r="AI178" s="384">
        <f>'Test-LD'!Q176</f>
        <v>23.968762999999999</v>
      </c>
      <c r="AJ178" s="384">
        <f>'Test-LD'!R176</f>
        <v>99.916086000000007</v>
      </c>
      <c r="AK178" s="384">
        <f>'Test-LD'!S176</f>
        <v>99.662276000000006</v>
      </c>
      <c r="AL178" s="384">
        <f>'Test-LD'!T176</f>
        <v>45.905920000000002</v>
      </c>
      <c r="AM178" s="384">
        <f>'Test-LD'!U176</f>
        <v>42.182499</v>
      </c>
      <c r="AN178" s="384">
        <f>'Test-LD'!V176</f>
        <v>43.381748000000002</v>
      </c>
      <c r="AO178" s="384">
        <f>'Test-LD'!W176</f>
        <v>43.300496000000003</v>
      </c>
      <c r="AP178" s="384">
        <f>'Test-LD'!X176</f>
        <v>46.032479000000002</v>
      </c>
      <c r="AQ178" s="384">
        <f>10*LOG10(1/((Summary!$C$80/10^(AN178/10)+Summary!$C$81/10^(AO178/10)+Summary!$C$82/10^(AP178/10))/Summary!$C$83))</f>
        <v>43.710916323126618</v>
      </c>
      <c r="AR178" s="384">
        <f>'Test-LD'!Y176</f>
        <v>0.16855400000000001</v>
      </c>
      <c r="AS178" s="384">
        <f>'Test-LD'!Z176</f>
        <v>119501.9</v>
      </c>
      <c r="AT178" s="385">
        <f>'Test-LD'!AA176</f>
        <v>6.6409000000000002</v>
      </c>
      <c r="AU178" s="360">
        <f>'Test-LD'!AB176</f>
        <v>8</v>
      </c>
      <c r="AV178" s="360">
        <f>'Test-LD'!AC176</f>
        <v>7</v>
      </c>
      <c r="AW178" s="398">
        <f t="shared" si="8"/>
        <v>33.194972222222219</v>
      </c>
      <c r="AX178" s="464">
        <f t="shared" si="9"/>
        <v>23.030739284613009</v>
      </c>
      <c r="AY178" s="293">
        <f t="shared" si="9"/>
        <v>2.259116886651245</v>
      </c>
      <c r="AZ178" s="292">
        <f t="shared" si="9"/>
        <v>1</v>
      </c>
      <c r="BA178" s="344">
        <f t="shared" si="9"/>
        <v>1</v>
      </c>
      <c r="BB178" s="75"/>
      <c r="BC178" s="75"/>
      <c r="BD178" s="572" t="s">
        <v>39</v>
      </c>
      <c r="BE178" s="549">
        <f t="array" ref="BE178">bdRateExtend($G178:$G181,H178:H181,$AC178:$AC181,AD178:AD181)</f>
        <v>-0.30988180645698427</v>
      </c>
      <c r="BF178" s="551">
        <f t="array" ref="BF178">bdRateExtend($G178:$G183,H178:H183,$AC178:$AC183,AD178:AD183)</f>
        <v>-0.32711625811681588</v>
      </c>
      <c r="BG178" s="551">
        <f t="array" ref="BG178">bdRateExtend($G178:$G183,I178:I183,$AC178:$AC183,AE178:AE183)</f>
        <v>-0.38232615091578515</v>
      </c>
      <c r="BH178" s="551">
        <f t="array" ref="BH178">bdRateExtend($G178:$G183,J178:J183,$AC178:$AC183,AF178:AF183)</f>
        <v>-0.36920599667076015</v>
      </c>
      <c r="BI178" s="551">
        <f t="array" ref="BI178">bdRateExtend($G178:$G183,K178:K183,$AC178:$AC183,AG178:AG183)</f>
        <v>-0.33659862902971649</v>
      </c>
      <c r="BJ178" s="575">
        <f>(Summary!$C$94*BF178+Summary!$C$95*BG178+Summary!$C$96*BH178)/Summary!$C$97</f>
        <v>-0.33100824337093243</v>
      </c>
      <c r="BK178" s="551">
        <f t="array" ref="BK178">bdRateExtend($G178:$G181,L178:L181,$AC178:$AC181,AH178:AH181)</f>
        <v>-0.28410346121488872</v>
      </c>
      <c r="BL178" s="551">
        <f t="array" ref="BL178">bdRateExtend($G178:$G183,L178:L183,$AC178:$AC183,AH178:AH183)</f>
        <v>-0.2950395891769394</v>
      </c>
      <c r="BM178" s="551">
        <f t="array" ref="BM178">bdRateExtend($G178:$G181,M178:M181,$AC178:$AC181,AI178:AI181)</f>
        <v>-0.29126848505490011</v>
      </c>
      <c r="BN178" s="551">
        <f t="array" ref="BN178">bdRateExtend($G178:$G183,M178:M183,$AC178:$AC183,AI178:AI183)</f>
        <v>-0.30856173169006029</v>
      </c>
      <c r="BO178" s="548">
        <f t="array" ref="BO178">bdRateExtend($G178:$G181,N178:N181,$AC178:$AC181,AJ178:AJ181,"None", FALSE,1)</f>
        <v>-0.30516638748843294</v>
      </c>
      <c r="BP178" s="585">
        <f t="array" ref="BP178">bdRateExtend($G178:$G183,N178:N183,$AC178:$AC183,AJ178:AJ183,"None", FALSE,1)</f>
        <v>-0.33190495861086489</v>
      </c>
      <c r="BQ178" s="548">
        <f t="array" ref="BQ178">bdRateExtend($G178:$G181,O178:O181,$AC178:$AC181,AK178:AK181,"None", FALSE,1)</f>
        <v>-0.28769771047020698</v>
      </c>
      <c r="BR178" s="585">
        <f t="array" ref="BR178">bdRateExtend($G178:$G183,O178:O183,$AC178:$AC183,AK178:AK183,"None", FALSE,1)</f>
        <v>-0.30350442195231586</v>
      </c>
      <c r="BS178" s="551">
        <f t="array" ref="BS178">bdRateExtend($G178:$G181,P178:P181,$AC178:$AC181,AL178:AL181)</f>
        <v>-0.29182181165591403</v>
      </c>
      <c r="BT178" s="551">
        <f t="array" ref="BT178">bdRateExtend($G178:$G183,P178:P183,$AC178:$AC183,AL178:AL183)</f>
        <v>-0.31025230799369885</v>
      </c>
      <c r="BU178" s="551">
        <f t="array" ref="BU178">bdRateExtend($G178:$G181,Q178:Q181,$AC178:$AC181,AM178:AM181)</f>
        <v>-0.35606180614073724</v>
      </c>
      <c r="BV178" s="551">
        <f t="array" ref="BV178">bdRateExtend($G178:$G183,Q178:Q183,$AC178:$AC183,AM178:AM183)</f>
        <v>-0.36101984134081999</v>
      </c>
      <c r="BW178" s="551">
        <f t="array" ref="BW178">bdRateExtend($G178:$G181,R178:R181,$AC178:$AC181,AN178:AN181)</f>
        <v>-0.31408687771347255</v>
      </c>
      <c r="BX178" s="551">
        <f t="array" ref="BX178">bdRateExtend($G178:$G183,R178:R183,$AC178:$AC183,AN178:AN183)</f>
        <v>-0.32879996537955403</v>
      </c>
      <c r="BY178" s="551">
        <f t="array" ref="BY178">bdRateExtend($G178:$G183,S178:S183,$AC178:$AC183,AO178:AO183)</f>
        <v>-0.38967511903857965</v>
      </c>
      <c r="BZ178" s="555">
        <f t="array" ref="BZ178">bdRateExtend($G178:$G183,T178:T183,$AC178:$AC183,AP178:AP183)</f>
        <v>-0.37134872648977146</v>
      </c>
      <c r="CA178" s="555">
        <f t="array" ref="CA178">bdRateExtend($G178:$G183,U178:U183,$AC178:$AC183,AQ178:AQ183)</f>
        <v>-0.33375645492880068</v>
      </c>
      <c r="CB178" s="575">
        <f>(Summary!$C$108*BX178+Summary!$C$109*BY178+Summary!$C$110*BZ178)/Summary!$C$111</f>
        <v>-0.33293692197032371</v>
      </c>
      <c r="CC178" s="593">
        <f t="array" ref="CC178">bdCAMBIExtend($G178:$G181,V178:V181,$AC178:$AC181,AR178:AR181)</f>
        <v>-0.32723142776584963</v>
      </c>
      <c r="CD178" s="578">
        <f t="array" ref="CD178">bdCAMBIExtend($G178:$G183,V178:V183,$AC178:$AC183,AR178:AR183)</f>
        <v>-0.33391803760366723</v>
      </c>
      <c r="CE178" s="547">
        <f t="array" ref="CE178">testVMAFRange($G178:$G181,N178:N181,$AC178:$AC181,AJ178:AJ181)</f>
        <v>0</v>
      </c>
      <c r="CF178" s="543">
        <f t="array" ref="CF178">testVMAFRange($G178:$G183,N178:N183,$AC178:$AC183,AJ178:AJ183)</f>
        <v>0</v>
      </c>
      <c r="CG178" s="547">
        <f t="array" ref="CG178">testVMAFRange($G178:$G181,O178:O181,$AC178:$AC181,AK178:AK181)</f>
        <v>0</v>
      </c>
      <c r="CH178" s="543">
        <f t="array" ref="CH178">testVMAFRange($G178:$G183,O178:O183,$AC178:$AC183,AK178:AK183)</f>
        <v>0</v>
      </c>
    </row>
    <row r="179" spans="1:86" ht="17" customHeight="1" x14ac:dyDescent="0.2">
      <c r="A179" s="538"/>
      <c r="B179" s="566"/>
      <c r="C179" s="485"/>
      <c r="D179" s="590"/>
      <c r="E179" s="558"/>
      <c r="F179" s="362">
        <v>135</v>
      </c>
      <c r="G179" s="420">
        <f>'Anchor-LD'!L177</f>
        <v>3513.8472999999999</v>
      </c>
      <c r="H179" s="295">
        <f>'Anchor-LD'!M177</f>
        <v>41.982025</v>
      </c>
      <c r="I179" s="295">
        <f>'Anchor-LD'!N177</f>
        <v>42.721310000000003</v>
      </c>
      <c r="J179" s="295">
        <f>'Anchor-LD'!O177</f>
        <v>45.444868999999997</v>
      </c>
      <c r="K179" s="295">
        <f>(Summary!$C$63*H179+Summary!$C$64*I179+Summary!$C$65*J179)/Summary!$C$66</f>
        <v>42.682379833333329</v>
      </c>
      <c r="L179" s="295">
        <f>'Anchor-LD'!P177</f>
        <v>24.819958</v>
      </c>
      <c r="M179" s="295">
        <f>'Anchor-LD'!Q177</f>
        <v>22.076711</v>
      </c>
      <c r="N179" s="295">
        <f>'Anchor-LD'!R177</f>
        <v>99.007129000000006</v>
      </c>
      <c r="O179" s="295">
        <f>'Anchor-LD'!S177</f>
        <v>98.141936000000001</v>
      </c>
      <c r="P179" s="295">
        <f>'Anchor-LD'!T177</f>
        <v>42.716625999999998</v>
      </c>
      <c r="Q179" s="295">
        <f>'Anchor-LD'!U177</f>
        <v>41.367601000000001</v>
      </c>
      <c r="R179" s="295">
        <f>'Anchor-LD'!V177</f>
        <v>41.954476</v>
      </c>
      <c r="S179" s="295">
        <f>'Anchor-LD'!W177</f>
        <v>42.704582000000002</v>
      </c>
      <c r="T179" s="295">
        <f>'Anchor-LD'!X177</f>
        <v>45.439849000000002</v>
      </c>
      <c r="U179" s="295">
        <f>10*LOG10(1/((Summary!$C$80/10^(R179/10)+Summary!$C$81/10^(S179/10)+Summary!$C$82/10^(T179/10))/Summary!$C$83))</f>
        <v>42.501788789464953</v>
      </c>
      <c r="V179" s="295">
        <f>'Anchor-LD'!Y177</f>
        <v>0.573515</v>
      </c>
      <c r="W179" s="295">
        <f>'Anchor-LD'!Z177</f>
        <v>3464.2</v>
      </c>
      <c r="X179" s="295">
        <f>'Anchor-LD'!AA177</f>
        <v>1.7345999999999999</v>
      </c>
      <c r="Y179" s="357">
        <f>'Anchor-LD'!AB177</f>
        <v>8</v>
      </c>
      <c r="Z179" s="357">
        <f>'Anchor-LD'!AC177</f>
        <v>6</v>
      </c>
      <c r="AA179" s="295">
        <f t="shared" si="7"/>
        <v>0.96227777777777768</v>
      </c>
      <c r="AB179" s="462"/>
      <c r="AC179" s="167">
        <f>'Test-LD'!L177</f>
        <v>3021.6581820000001</v>
      </c>
      <c r="AD179" s="167">
        <f>'Test-LD'!M177</f>
        <v>42.230367000000001</v>
      </c>
      <c r="AE179" s="167">
        <f>'Test-LD'!N177</f>
        <v>42.854095000000001</v>
      </c>
      <c r="AF179" s="167">
        <f>'Test-LD'!O177</f>
        <v>45.575794000000002</v>
      </c>
      <c r="AG179" s="167">
        <f>(Summary!$C$63*AD179+Summary!$C$64*AE179+Summary!$C$65*AF179)/Summary!$C$66</f>
        <v>42.891892833333337</v>
      </c>
      <c r="AH179" s="167">
        <f>'Test-LD'!P177</f>
        <v>25.213159999999998</v>
      </c>
      <c r="AI179" s="167">
        <f>'Test-LD'!Q177</f>
        <v>22.354856999999999</v>
      </c>
      <c r="AJ179" s="167">
        <f>'Test-LD'!R177</f>
        <v>99.314233999999999</v>
      </c>
      <c r="AK179" s="167">
        <f>'Test-LD'!S177</f>
        <v>98.467112999999998</v>
      </c>
      <c r="AL179" s="167">
        <f>'Test-LD'!T177</f>
        <v>43.166328999999998</v>
      </c>
      <c r="AM179" s="167">
        <f>'Test-LD'!U177</f>
        <v>41.529932000000002</v>
      </c>
      <c r="AN179" s="167">
        <f>'Test-LD'!V177</f>
        <v>42.205975000000002</v>
      </c>
      <c r="AO179" s="167">
        <f>'Test-LD'!W177</f>
        <v>42.841572999999997</v>
      </c>
      <c r="AP179" s="167">
        <f>'Test-LD'!X177</f>
        <v>45.571342999999999</v>
      </c>
      <c r="AQ179" s="167">
        <f>10*LOG10(1/((Summary!$C$80/10^(AN179/10)+Summary!$C$81/10^(AO179/10)+Summary!$C$82/10^(AP179/10))/Summary!$C$83))</f>
        <v>42.724616459191367</v>
      </c>
      <c r="AR179" s="167">
        <f>'Test-LD'!Y177</f>
        <v>0.25425300000000001</v>
      </c>
      <c r="AS179" s="167">
        <f>'Test-LD'!Z177</f>
        <v>80668.7</v>
      </c>
      <c r="AT179" s="295">
        <f>'Test-LD'!AA177</f>
        <v>4.0380000000000003</v>
      </c>
      <c r="AU179" s="357">
        <f>'Test-LD'!AB177</f>
        <v>8</v>
      </c>
      <c r="AV179" s="357">
        <f>'Test-LD'!AC177</f>
        <v>6</v>
      </c>
      <c r="AW179" s="395">
        <f t="shared" si="8"/>
        <v>22.40797222222222</v>
      </c>
      <c r="AX179" s="465">
        <f t="shared" si="9"/>
        <v>23.286386467294037</v>
      </c>
      <c r="AY179" s="298">
        <f t="shared" si="9"/>
        <v>2.3279142165340714</v>
      </c>
      <c r="AZ179" s="297">
        <f t="shared" si="9"/>
        <v>1</v>
      </c>
      <c r="BA179" s="345">
        <f t="shared" si="9"/>
        <v>1</v>
      </c>
      <c r="BB179" s="75"/>
      <c r="BC179" s="75"/>
      <c r="BD179" s="565"/>
      <c r="BE179" s="550"/>
      <c r="BF179" s="552"/>
      <c r="BG179" s="552"/>
      <c r="BH179" s="552"/>
      <c r="BI179" s="552"/>
      <c r="BJ179" s="552"/>
      <c r="BK179" s="553"/>
      <c r="BL179" s="552"/>
      <c r="BM179" s="553"/>
      <c r="BN179" s="552"/>
      <c r="BO179" s="546"/>
      <c r="BP179" s="541"/>
      <c r="BQ179" s="546"/>
      <c r="BR179" s="541"/>
      <c r="BS179" s="553"/>
      <c r="BT179" s="552"/>
      <c r="BU179" s="553"/>
      <c r="BV179" s="552"/>
      <c r="BW179" s="553"/>
      <c r="BX179" s="552"/>
      <c r="BY179" s="552"/>
      <c r="BZ179" s="541"/>
      <c r="CA179" s="541"/>
      <c r="CB179" s="552"/>
      <c r="CC179" s="550"/>
      <c r="CD179" s="541"/>
      <c r="CE179" s="546"/>
      <c r="CF179" s="541"/>
      <c r="CG179" s="546"/>
      <c r="CH179" s="541"/>
    </row>
    <row r="180" spans="1:86" ht="17" customHeight="1" x14ac:dyDescent="0.2">
      <c r="A180" s="538"/>
      <c r="B180" s="566"/>
      <c r="C180" s="485"/>
      <c r="D180" s="590"/>
      <c r="E180" s="558"/>
      <c r="F180" s="362">
        <v>160</v>
      </c>
      <c r="G180" s="420">
        <f>'Anchor-LD'!L178</f>
        <v>1215.5491</v>
      </c>
      <c r="H180" s="295">
        <f>'Anchor-LD'!M178</f>
        <v>40.146284000000001</v>
      </c>
      <c r="I180" s="295">
        <f>'Anchor-LD'!N178</f>
        <v>42.201990000000002</v>
      </c>
      <c r="J180" s="295">
        <f>'Anchor-LD'!O178</f>
        <v>44.764221999999997</v>
      </c>
      <c r="K180" s="295">
        <f>(Summary!$C$63*H180+Summary!$C$64*I180+Summary!$C$65*J180)/Summary!$C$66</f>
        <v>41.258558000000001</v>
      </c>
      <c r="L180" s="295">
        <f>'Anchor-LD'!P178</f>
        <v>21.763271</v>
      </c>
      <c r="M180" s="295">
        <f>'Anchor-LD'!Q178</f>
        <v>20.039831</v>
      </c>
      <c r="N180" s="295">
        <f>'Anchor-LD'!R178</f>
        <v>96.487504999999999</v>
      </c>
      <c r="O180" s="295">
        <f>'Anchor-LD'!S178</f>
        <v>95.340665999999999</v>
      </c>
      <c r="P180" s="295">
        <f>'Anchor-LD'!T178</f>
        <v>39.657584</v>
      </c>
      <c r="Q180" s="295">
        <f>'Anchor-LD'!U178</f>
        <v>40.347456000000001</v>
      </c>
      <c r="R180" s="295">
        <f>'Anchor-LD'!V178</f>
        <v>40.128996000000001</v>
      </c>
      <c r="S180" s="295">
        <f>'Anchor-LD'!W178</f>
        <v>42.201123000000003</v>
      </c>
      <c r="T180" s="295">
        <f>'Anchor-LD'!X178</f>
        <v>44.763353000000002</v>
      </c>
      <c r="U180" s="295">
        <f>10*LOG10(1/((Summary!$C$80/10^(R180/10)+Summary!$C$81/10^(S180/10)+Summary!$C$82/10^(T180/10))/Summary!$C$83))</f>
        <v>40.951692405234539</v>
      </c>
      <c r="V180" s="295">
        <f>'Anchor-LD'!Y178</f>
        <v>0.91484500000000002</v>
      </c>
      <c r="W180" s="295">
        <f>'Anchor-LD'!Z178</f>
        <v>2114</v>
      </c>
      <c r="X180" s="295">
        <f>'Anchor-LD'!AA178</f>
        <v>1.2063999999999999</v>
      </c>
      <c r="Y180" s="357">
        <f>'Anchor-LD'!AB178</f>
        <v>7</v>
      </c>
      <c r="Z180" s="357">
        <f>'Anchor-LD'!AC178</f>
        <v>7</v>
      </c>
      <c r="AA180" s="295">
        <f t="shared" si="7"/>
        <v>0.5872222222222222</v>
      </c>
      <c r="AB180" s="462"/>
      <c r="AC180" s="167">
        <f>'Test-LD'!L178</f>
        <v>1001.047273</v>
      </c>
      <c r="AD180" s="167">
        <f>'Test-LD'!M178</f>
        <v>40.545935</v>
      </c>
      <c r="AE180" s="167">
        <f>'Test-LD'!N178</f>
        <v>42.421011</v>
      </c>
      <c r="AF180" s="167">
        <f>'Test-LD'!O178</f>
        <v>44.995595999999999</v>
      </c>
      <c r="AG180" s="167">
        <f>(Summary!$C$63*AD180+Summary!$C$64*AE180+Summary!$C$65*AF180)/Summary!$C$66</f>
        <v>41.600057833333331</v>
      </c>
      <c r="AH180" s="167">
        <f>'Test-LD'!P178</f>
        <v>22.237334000000001</v>
      </c>
      <c r="AI180" s="167">
        <f>'Test-LD'!Q178</f>
        <v>20.383597000000002</v>
      </c>
      <c r="AJ180" s="167">
        <f>'Test-LD'!R178</f>
        <v>97.049582999999998</v>
      </c>
      <c r="AK180" s="167">
        <f>'Test-LD'!S178</f>
        <v>95.863076000000007</v>
      </c>
      <c r="AL180" s="167">
        <f>'Test-LD'!T178</f>
        <v>40.153194999999997</v>
      </c>
      <c r="AM180" s="167">
        <f>'Test-LD'!U178</f>
        <v>40.677812000000003</v>
      </c>
      <c r="AN180" s="167">
        <f>'Test-LD'!V178</f>
        <v>40.528838999999998</v>
      </c>
      <c r="AO180" s="167">
        <f>'Test-LD'!W178</f>
        <v>42.420082000000001</v>
      </c>
      <c r="AP180" s="167">
        <f>'Test-LD'!X178</f>
        <v>44.993943000000002</v>
      </c>
      <c r="AQ180" s="167">
        <f>10*LOG10(1/((Summary!$C$80/10^(AN180/10)+Summary!$C$81/10^(AO180/10)+Summary!$C$82/10^(AP180/10))/Summary!$C$83))</f>
        <v>41.31662892720405</v>
      </c>
      <c r="AR180" s="167">
        <f>'Test-LD'!Y178</f>
        <v>0.58260400000000001</v>
      </c>
      <c r="AS180" s="167">
        <f>'Test-LD'!Z178</f>
        <v>38898.1</v>
      </c>
      <c r="AT180" s="295">
        <f>'Test-LD'!AA178</f>
        <v>3.3673999999999999</v>
      </c>
      <c r="AU180" s="357">
        <f>'Test-LD'!AB178</f>
        <v>7</v>
      </c>
      <c r="AV180" s="357">
        <f>'Test-LD'!AC178</f>
        <v>7</v>
      </c>
      <c r="AW180" s="395">
        <f t="shared" si="8"/>
        <v>10.805027777777777</v>
      </c>
      <c r="AX180" s="465">
        <f t="shared" si="9"/>
        <v>18.400236518448438</v>
      </c>
      <c r="AY180" s="298">
        <f t="shared" si="9"/>
        <v>2.7912798408488064</v>
      </c>
      <c r="AZ180" s="297">
        <f t="shared" si="9"/>
        <v>1</v>
      </c>
      <c r="BA180" s="345">
        <f t="shared" si="9"/>
        <v>1</v>
      </c>
      <c r="BB180" s="75"/>
      <c r="BC180" s="75"/>
      <c r="BD180" s="573" t="s">
        <v>147</v>
      </c>
      <c r="BE180" s="549">
        <f t="array" ref="BE180">bdRateExtend($G179:$G182,H179:H182,$AC179:$AC182,AD179:AD182)</f>
        <v>-0.31351750941649736</v>
      </c>
      <c r="BF180" s="552"/>
      <c r="BG180" s="552"/>
      <c r="BH180" s="552"/>
      <c r="BI180" s="552"/>
      <c r="BJ180" s="552"/>
      <c r="BK180" s="551">
        <f t="array" ref="BK180">bdRateExtend($G179:$G182,L179:L182,$AC179:$AC182,AH179:AH182)</f>
        <v>-0.28735972177402069</v>
      </c>
      <c r="BL180" s="552"/>
      <c r="BM180" s="551">
        <f t="array" ref="BM180">bdRateExtend($G179:$G182,M179:M182,$AC179:$AC182,AI179:AI182)</f>
        <v>-0.29756992365468971</v>
      </c>
      <c r="BN180" s="552"/>
      <c r="BO180" s="545">
        <f t="array" ref="BO180">bdRateExtend($G179:$G182,N179:N182,$AC179:$AC182,AJ179:AJ182,"None", FALSE,1)</f>
        <v>-0.30864618155010137</v>
      </c>
      <c r="BP180" s="541"/>
      <c r="BQ180" s="545">
        <f t="array" ref="BQ180">bdRateExtend($G179:$G182,O179:O182,$AC179:$AC182,AK179:AK182,"None", FALSE,1)</f>
        <v>-0.28031938061554695</v>
      </c>
      <c r="BR180" s="541"/>
      <c r="BS180" s="551">
        <f t="array" ref="BS180">bdRateExtend($G179:$G182,P179:P182,$AC179:$AC182,AL179:AL182)</f>
        <v>-0.29743814856002704</v>
      </c>
      <c r="BT180" s="552"/>
      <c r="BU180" s="551">
        <f t="array" ref="BU180">bdRateExtend($G179:$G182,Q179:Q182,$AC179:$AC182,AM179:AM182)</f>
        <v>-0.35595129563241223</v>
      </c>
      <c r="BV180" s="552"/>
      <c r="BW180" s="551">
        <f t="array" ref="BW180">bdRateExtend($G179:$G182,R179:R182,$AC179:$AC182,AN179:AN182)</f>
        <v>-0.31350688057943688</v>
      </c>
      <c r="BX180" s="552"/>
      <c r="BY180" s="552"/>
      <c r="BZ180" s="541"/>
      <c r="CA180" s="541"/>
      <c r="CB180" s="552"/>
      <c r="CC180" s="560">
        <f t="array" ref="CC180">bdCAMBIExtend($G179:$G182,V179:V182,$AC179:$AC182,AR179:AR182)</f>
        <v>-0.38707516516922974</v>
      </c>
      <c r="CD180" s="541"/>
      <c r="CE180" s="554">
        <f t="array" ref="CE180">testVMAFRange($G179:$G182,N179:N182,$AC179:$AC182,AJ179:AJ182)</f>
        <v>0</v>
      </c>
      <c r="CF180" s="541"/>
      <c r="CG180" s="554">
        <f t="array" ref="CG180">testVMAFRange($G179:$G182,O179:O182,$AC179:$AC182,AK179:AK182)</f>
        <v>0</v>
      </c>
      <c r="CH180" s="541"/>
    </row>
    <row r="181" spans="1:86" ht="17" customHeight="1" x14ac:dyDescent="0.2">
      <c r="A181" s="538"/>
      <c r="B181" s="566"/>
      <c r="C181" s="485"/>
      <c r="D181" s="590"/>
      <c r="E181" s="558"/>
      <c r="F181" s="362">
        <v>185</v>
      </c>
      <c r="G181" s="420">
        <f>'Anchor-LD'!L179</f>
        <v>617.17819999999995</v>
      </c>
      <c r="H181" s="295">
        <f>'Anchor-LD'!M179</f>
        <v>37.716720000000002</v>
      </c>
      <c r="I181" s="295">
        <f>'Anchor-LD'!N179</f>
        <v>41.349781999999998</v>
      </c>
      <c r="J181" s="295">
        <f>'Anchor-LD'!O179</f>
        <v>43.510643999999999</v>
      </c>
      <c r="K181" s="295">
        <f>(Summary!$C$63*H181+Summary!$C$64*I181+Summary!$C$65*J181)/Summary!$C$66</f>
        <v>39.287884333333331</v>
      </c>
      <c r="L181" s="295">
        <f>'Anchor-LD'!P179</f>
        <v>18.601123000000001</v>
      </c>
      <c r="M181" s="295">
        <f>'Anchor-LD'!Q179</f>
        <v>17.712215</v>
      </c>
      <c r="N181" s="295">
        <f>'Anchor-LD'!R179</f>
        <v>91.656982999999997</v>
      </c>
      <c r="O181" s="295">
        <f>'Anchor-LD'!S179</f>
        <v>90.215975999999998</v>
      </c>
      <c r="P181" s="295">
        <f>'Anchor-LD'!T179</f>
        <v>36.274200999999998</v>
      </c>
      <c r="Q181" s="295">
        <f>'Anchor-LD'!U179</f>
        <v>38.981001999999997</v>
      </c>
      <c r="R181" s="295">
        <f>'Anchor-LD'!V179</f>
        <v>37.703432999999997</v>
      </c>
      <c r="S181" s="295">
        <f>'Anchor-LD'!W179</f>
        <v>41.349046999999999</v>
      </c>
      <c r="T181" s="295">
        <f>'Anchor-LD'!X179</f>
        <v>43.510274000000003</v>
      </c>
      <c r="U181" s="295">
        <f>10*LOG10(1/((Summary!$C$80/10^(R181/10)+Summary!$C$81/10^(S181/10)+Summary!$C$82/10^(T181/10))/Summary!$C$83))</f>
        <v>38.768989255165486</v>
      </c>
      <c r="V181" s="295">
        <f>'Anchor-LD'!Y179</f>
        <v>1.2090399999999999</v>
      </c>
      <c r="W181" s="295">
        <f>'Anchor-LD'!Z179</f>
        <v>1100.5999999999999</v>
      </c>
      <c r="X181" s="295">
        <f>'Anchor-LD'!AA179</f>
        <v>1.0112000000000001</v>
      </c>
      <c r="Y181" s="357">
        <f>'Anchor-LD'!AB179</f>
        <v>6</v>
      </c>
      <c r="Z181" s="357">
        <f>'Anchor-LD'!AC179</f>
        <v>7</v>
      </c>
      <c r="AA181" s="295">
        <f t="shared" si="7"/>
        <v>0.30572222222222217</v>
      </c>
      <c r="AB181" s="462"/>
      <c r="AC181" s="167">
        <f>'Test-LD'!L179</f>
        <v>479.985455</v>
      </c>
      <c r="AD181" s="167">
        <f>'Test-LD'!M179</f>
        <v>38.211782999999997</v>
      </c>
      <c r="AE181" s="167">
        <f>'Test-LD'!N179</f>
        <v>41.683458000000002</v>
      </c>
      <c r="AF181" s="167">
        <f>'Test-LD'!O179</f>
        <v>43.989232000000001</v>
      </c>
      <c r="AG181" s="167">
        <f>(Summary!$C$63*AD181+Summary!$C$64*AE181+Summary!$C$65*AF181)/Summary!$C$66</f>
        <v>39.75330366666666</v>
      </c>
      <c r="AH181" s="167">
        <f>'Test-LD'!P179</f>
        <v>19.050498000000001</v>
      </c>
      <c r="AI181" s="167">
        <f>'Test-LD'!Q179</f>
        <v>18.106407999999998</v>
      </c>
      <c r="AJ181" s="167">
        <f>'Test-LD'!R179</f>
        <v>92.630150999999998</v>
      </c>
      <c r="AK181" s="167">
        <f>'Test-LD'!S179</f>
        <v>90.843716999999998</v>
      </c>
      <c r="AL181" s="167">
        <f>'Test-LD'!T179</f>
        <v>36.846519000000001</v>
      </c>
      <c r="AM181" s="167">
        <f>'Test-LD'!U179</f>
        <v>39.405594000000001</v>
      </c>
      <c r="AN181" s="167">
        <f>'Test-LD'!V179</f>
        <v>38.193967999999998</v>
      </c>
      <c r="AO181" s="167">
        <f>'Test-LD'!W179</f>
        <v>41.682634</v>
      </c>
      <c r="AP181" s="167">
        <f>'Test-LD'!X179</f>
        <v>43.988050999999999</v>
      </c>
      <c r="AQ181" s="167">
        <f>10*LOG10(1/((Summary!$C$80/10^(AN181/10)+Summary!$C$81/10^(AO181/10)+Summary!$C$82/10^(AP181/10))/Summary!$C$83))</f>
        <v>39.244131675618171</v>
      </c>
      <c r="AR181" s="167">
        <f>'Test-LD'!Y179</f>
        <v>0.87071799999999999</v>
      </c>
      <c r="AS181" s="167">
        <f>'Test-LD'!Z179</f>
        <v>12986.7</v>
      </c>
      <c r="AT181" s="295">
        <f>'Test-LD'!AA179</f>
        <v>2.4489999999999998</v>
      </c>
      <c r="AU181" s="357">
        <f>'Test-LD'!AB179</f>
        <v>6</v>
      </c>
      <c r="AV181" s="357">
        <f>'Test-LD'!AC179</f>
        <v>7</v>
      </c>
      <c r="AW181" s="395">
        <f t="shared" si="8"/>
        <v>3.6074166666666669</v>
      </c>
      <c r="AX181" s="465">
        <f t="shared" si="9"/>
        <v>11.799654733781574</v>
      </c>
      <c r="AY181" s="298">
        <f t="shared" si="9"/>
        <v>2.4218749999999996</v>
      </c>
      <c r="AZ181" s="297">
        <f t="shared" si="9"/>
        <v>1</v>
      </c>
      <c r="BA181" s="345">
        <f t="shared" si="9"/>
        <v>1</v>
      </c>
      <c r="BB181" s="75"/>
      <c r="BC181" s="75"/>
      <c r="BD181" s="565"/>
      <c r="BE181" s="550"/>
      <c r="BF181" s="552"/>
      <c r="BG181" s="552"/>
      <c r="BH181" s="552"/>
      <c r="BI181" s="552"/>
      <c r="BJ181" s="552"/>
      <c r="BK181" s="553"/>
      <c r="BL181" s="552"/>
      <c r="BM181" s="553"/>
      <c r="BN181" s="552"/>
      <c r="BO181" s="546"/>
      <c r="BP181" s="541"/>
      <c r="BQ181" s="546"/>
      <c r="BR181" s="541"/>
      <c r="BS181" s="553"/>
      <c r="BT181" s="552"/>
      <c r="BU181" s="553"/>
      <c r="BV181" s="552"/>
      <c r="BW181" s="553"/>
      <c r="BX181" s="552"/>
      <c r="BY181" s="552"/>
      <c r="BZ181" s="541"/>
      <c r="CA181" s="541"/>
      <c r="CB181" s="552"/>
      <c r="CC181" s="550"/>
      <c r="CD181" s="541"/>
      <c r="CE181" s="546"/>
      <c r="CF181" s="541"/>
      <c r="CG181" s="546"/>
      <c r="CH181" s="541"/>
    </row>
    <row r="182" spans="1:86" ht="17" customHeight="1" thickBot="1" x14ac:dyDescent="0.25">
      <c r="A182" s="538"/>
      <c r="B182" s="566"/>
      <c r="C182" s="485"/>
      <c r="D182" s="590"/>
      <c r="E182" s="558"/>
      <c r="F182" s="362">
        <v>210</v>
      </c>
      <c r="G182" s="420">
        <f>'Anchor-LD'!L180</f>
        <v>341.64359999999999</v>
      </c>
      <c r="H182" s="295">
        <f>'Anchor-LD'!M180</f>
        <v>34.602262000000003</v>
      </c>
      <c r="I182" s="295">
        <f>'Anchor-LD'!N180</f>
        <v>39.841048000000001</v>
      </c>
      <c r="J182" s="295">
        <f>'Anchor-LD'!O180</f>
        <v>41.695377999999998</v>
      </c>
      <c r="K182" s="295">
        <f>(Summary!$C$63*H182+Summary!$C$64*I182+Summary!$C$65*J182)/Summary!$C$66</f>
        <v>36.657579000000005</v>
      </c>
      <c r="L182" s="295">
        <f>'Anchor-LD'!P180</f>
        <v>15.656192000000001</v>
      </c>
      <c r="M182" s="295">
        <f>'Anchor-LD'!Q180</f>
        <v>15.321325999999999</v>
      </c>
      <c r="N182" s="295">
        <f>'Anchor-LD'!R180</f>
        <v>83.625127000000006</v>
      </c>
      <c r="O182" s="295">
        <f>'Anchor-LD'!S180</f>
        <v>81.550073999999995</v>
      </c>
      <c r="P182" s="295">
        <f>'Anchor-LD'!T180</f>
        <v>32.642245000000003</v>
      </c>
      <c r="Q182" s="295">
        <f>'Anchor-LD'!U180</f>
        <v>36.901508999999997</v>
      </c>
      <c r="R182" s="295">
        <f>'Anchor-LD'!V180</f>
        <v>34.596333999999999</v>
      </c>
      <c r="S182" s="295">
        <f>'Anchor-LD'!W180</f>
        <v>39.840573999999997</v>
      </c>
      <c r="T182" s="295">
        <f>'Anchor-LD'!X180</f>
        <v>41.695087000000001</v>
      </c>
      <c r="U182" s="295">
        <f>10*LOG10(1/((Summary!$C$80/10^(R182/10)+Summary!$C$81/10^(S182/10)+Summary!$C$82/10^(T182/10))/Summary!$C$83))</f>
        <v>35.851540053343697</v>
      </c>
      <c r="V182" s="295">
        <f>'Anchor-LD'!Y180</f>
        <v>1.1916929999999999</v>
      </c>
      <c r="W182" s="295">
        <f>'Anchor-LD'!Z180</f>
        <v>857.7</v>
      </c>
      <c r="X182" s="295">
        <f>'Anchor-LD'!AA180</f>
        <v>0.75739999999999996</v>
      </c>
      <c r="Y182" s="357">
        <f>'Anchor-LD'!AB180</f>
        <v>6</v>
      </c>
      <c r="Z182" s="357">
        <f>'Anchor-LD'!AC180</f>
        <v>7</v>
      </c>
      <c r="AA182" s="295">
        <f t="shared" si="7"/>
        <v>0.23825000000000002</v>
      </c>
      <c r="AB182" s="462"/>
      <c r="AC182" s="167">
        <f>'Test-LD'!L180</f>
        <v>253.46909099999999</v>
      </c>
      <c r="AD182" s="167">
        <f>'Test-LD'!M180</f>
        <v>35.345098</v>
      </c>
      <c r="AE182" s="167">
        <f>'Test-LD'!N180</f>
        <v>40.368839999999999</v>
      </c>
      <c r="AF182" s="167">
        <f>'Test-LD'!O180</f>
        <v>42.263148999999999</v>
      </c>
      <c r="AG182" s="167">
        <f>(Summary!$C$63*AD182+Summary!$C$64*AE182+Summary!$C$65*AF182)/Summary!$C$66</f>
        <v>37.335396833333334</v>
      </c>
      <c r="AH182" s="167">
        <f>'Test-LD'!P180</f>
        <v>16.050136999999999</v>
      </c>
      <c r="AI182" s="167">
        <f>'Test-LD'!Q180</f>
        <v>15.768502</v>
      </c>
      <c r="AJ182" s="167">
        <f>'Test-LD'!R180</f>
        <v>85.689150999999995</v>
      </c>
      <c r="AK182" s="167">
        <f>'Test-LD'!S180</f>
        <v>82.870446000000001</v>
      </c>
      <c r="AL182" s="167">
        <f>'Test-LD'!T180</f>
        <v>33.371962000000003</v>
      </c>
      <c r="AM182" s="167">
        <f>'Test-LD'!U180</f>
        <v>37.557966</v>
      </c>
      <c r="AN182" s="167">
        <f>'Test-LD'!V180</f>
        <v>35.334589000000001</v>
      </c>
      <c r="AO182" s="167">
        <f>'Test-LD'!W180</f>
        <v>40.368096000000001</v>
      </c>
      <c r="AP182" s="167">
        <f>'Test-LD'!X180</f>
        <v>42.262509999999999</v>
      </c>
      <c r="AQ182" s="167">
        <f>10*LOG10(1/((Summary!$C$80/10^(AN182/10)+Summary!$C$81/10^(AO182/10)+Summary!$C$82/10^(AP182/10))/Summary!$C$83))</f>
        <v>36.567924881937756</v>
      </c>
      <c r="AR182" s="167">
        <f>'Test-LD'!Y180</f>
        <v>0.79607399999999995</v>
      </c>
      <c r="AS182" s="167">
        <f>'Test-LD'!Z180</f>
        <v>8024.6</v>
      </c>
      <c r="AT182" s="295">
        <f>'Test-LD'!AA180</f>
        <v>1.9420999999999999</v>
      </c>
      <c r="AU182" s="357">
        <f>'Test-LD'!AB180</f>
        <v>6</v>
      </c>
      <c r="AV182" s="357">
        <f>'Test-LD'!AC180</f>
        <v>7</v>
      </c>
      <c r="AW182" s="395">
        <f t="shared" si="8"/>
        <v>2.2290555555555556</v>
      </c>
      <c r="AX182" s="465">
        <f t="shared" si="9"/>
        <v>9.3559519645563718</v>
      </c>
      <c r="AY182" s="298">
        <f t="shared" si="9"/>
        <v>2.5641668867177185</v>
      </c>
      <c r="AZ182" s="297">
        <f t="shared" si="9"/>
        <v>1</v>
      </c>
      <c r="BA182" s="345">
        <f t="shared" si="9"/>
        <v>1</v>
      </c>
      <c r="BB182" s="75"/>
      <c r="BC182" s="75"/>
      <c r="BD182" s="574" t="s">
        <v>46</v>
      </c>
      <c r="BE182" s="549">
        <f t="array" ref="BE182">bdRateExtend($G180:$G183,H180:H183,$AC180:$AC183,AD180:AD183)</f>
        <v>-0.33249758973557242</v>
      </c>
      <c r="BF182" s="552"/>
      <c r="BG182" s="552"/>
      <c r="BH182" s="552"/>
      <c r="BI182" s="552"/>
      <c r="BJ182" s="552"/>
      <c r="BK182" s="551">
        <f t="array" ref="BK182">bdRateExtend($G180:$G183,L180:L183,$AC180:$AC183,AH180:AH183)</f>
        <v>-0.30101785931124481</v>
      </c>
      <c r="BL182" s="552"/>
      <c r="BM182" s="551">
        <f t="array" ref="BM182">bdRateExtend($G180:$G183,M180:M183,$AC180:$AC183,AI180:AI183)</f>
        <v>-0.31676969578349856</v>
      </c>
      <c r="BN182" s="552"/>
      <c r="BO182" s="545">
        <f t="array" ref="BO182">bdRateExtend($G180:$G183,N180:N183,$AC180:$AC183,AJ180:AJ183,"None", FALSE,1)</f>
        <v>-0.33422469794907439</v>
      </c>
      <c r="BP182" s="541"/>
      <c r="BQ182" s="545">
        <f t="array" ref="BQ182">bdRateExtend($G180:$G183,O180:O183,$AC180:$AC183,AK180:AK183,"None", FALSE,1)</f>
        <v>-0.30250777936507123</v>
      </c>
      <c r="BR182" s="541"/>
      <c r="BS182" s="551">
        <f t="array" ref="BS182">bdRateExtend($G180:$G183,P180:P183,$AC180:$AC183,AL180:AL183)</f>
        <v>-0.31876065555584621</v>
      </c>
      <c r="BT182" s="552"/>
      <c r="BU182" s="551">
        <f t="array" ref="BU182">bdRateExtend($G180:$G183,Q180:Q183,$AC180:$AC183,AM180:AM183)</f>
        <v>-0.36375075092852149</v>
      </c>
      <c r="BV182" s="552"/>
      <c r="BW182" s="551">
        <f t="array" ref="BW182">bdRateExtend($G180:$G183,R180:R183,$AC180:$AC183,AN180:AN183)</f>
        <v>-0.33207603339969949</v>
      </c>
      <c r="BX182" s="552"/>
      <c r="BY182" s="552"/>
      <c r="BZ182" s="541"/>
      <c r="CA182" s="541"/>
      <c r="CB182" s="552"/>
      <c r="CC182" s="560">
        <f t="array" ref="CC182">bdCAMBIExtend($G180:$G183,V180:V183,$AC180:$AC183,AR180:AR183)</f>
        <v>-0.37395679978697877</v>
      </c>
      <c r="CD182" s="541"/>
      <c r="CE182" s="554">
        <f t="array" ref="CE182">testVMAFRange($G180:$G183,N180:N183,$AC180:$AC183,AJ180:AJ183)</f>
        <v>0</v>
      </c>
      <c r="CF182" s="541"/>
      <c r="CG182" s="554">
        <f t="array" ref="CG182">testVMAFRange($G180:$G183,O180:O183,$AC180:$AC183,AK180:AK183)</f>
        <v>0</v>
      </c>
      <c r="CH182" s="541"/>
    </row>
    <row r="183" spans="1:86" ht="17" customHeight="1" thickBot="1" x14ac:dyDescent="0.25">
      <c r="A183" s="538"/>
      <c r="B183" s="596"/>
      <c r="C183" s="486"/>
      <c r="D183" s="591"/>
      <c r="E183" s="559"/>
      <c r="F183" s="363">
        <v>235</v>
      </c>
      <c r="G183" s="421">
        <f>'Anchor-LD'!L181</f>
        <v>196.53819999999999</v>
      </c>
      <c r="H183" s="392">
        <f>'Anchor-LD'!M181</f>
        <v>30.833603</v>
      </c>
      <c r="I183" s="392">
        <f>'Anchor-LD'!N181</f>
        <v>37.512439000000001</v>
      </c>
      <c r="J183" s="392">
        <f>'Anchor-LD'!O181</f>
        <v>39.208213999999998</v>
      </c>
      <c r="K183" s="392">
        <f>(Summary!$C$63*H183+Summary!$C$64*I183+Summary!$C$65*J183)/Summary!$C$66</f>
        <v>33.342510833333336</v>
      </c>
      <c r="L183" s="392">
        <f>'Anchor-LD'!P181</f>
        <v>12.668286999999999</v>
      </c>
      <c r="M183" s="392">
        <f>'Anchor-LD'!Q181</f>
        <v>12.678153999999999</v>
      </c>
      <c r="N183" s="392">
        <f>'Anchor-LD'!R181</f>
        <v>69.362420999999998</v>
      </c>
      <c r="O183" s="392">
        <f>'Anchor-LD'!S181</f>
        <v>66.643512999999999</v>
      </c>
      <c r="P183" s="392">
        <f>'Anchor-LD'!T181</f>
        <v>28.450265000000002</v>
      </c>
      <c r="Q183" s="392">
        <f>'Anchor-LD'!U181</f>
        <v>34.065432000000001</v>
      </c>
      <c r="R183" s="392">
        <f>'Anchor-LD'!V181</f>
        <v>30.830545000000001</v>
      </c>
      <c r="S183" s="392">
        <f>'Anchor-LD'!W181</f>
        <v>37.511673999999999</v>
      </c>
      <c r="T183" s="392">
        <f>'Anchor-LD'!X181</f>
        <v>39.208041000000001</v>
      </c>
      <c r="U183" s="392">
        <f>10*LOG10(1/((Summary!$C$80/10^(R183/10)+Summary!$C$81/10^(S183/10)+Summary!$C$82/10^(T183/10))/Summary!$C$83))</f>
        <v>32.217170568591783</v>
      </c>
      <c r="V183" s="392">
        <f>'Anchor-LD'!Y181</f>
        <v>1.103175</v>
      </c>
      <c r="W183" s="392">
        <f>'Anchor-LD'!Z181</f>
        <v>544.29999999999995</v>
      </c>
      <c r="X183" s="392">
        <f>'Anchor-LD'!AA181</f>
        <v>0.495</v>
      </c>
      <c r="Y183" s="393">
        <f>'Anchor-LD'!AB181</f>
        <v>5</v>
      </c>
      <c r="Z183" s="393">
        <f>'Anchor-LD'!AC181</f>
        <v>7</v>
      </c>
      <c r="AA183" s="392">
        <f t="shared" si="7"/>
        <v>0.15119444444444444</v>
      </c>
      <c r="AB183" s="462"/>
      <c r="AC183" s="391">
        <f>'Test-LD'!L181</f>
        <v>146.298182</v>
      </c>
      <c r="AD183" s="391">
        <f>'Test-LD'!M181</f>
        <v>31.908131999999998</v>
      </c>
      <c r="AE183" s="391">
        <f>'Test-LD'!N181</f>
        <v>38.617455999999997</v>
      </c>
      <c r="AF183" s="391">
        <f>'Test-LD'!O181</f>
        <v>40.150590000000001</v>
      </c>
      <c r="AG183" s="391">
        <f>(Summary!$C$63*AD183+Summary!$C$64*AE183+Summary!$C$65*AF183)/Summary!$C$66</f>
        <v>34.400095666666665</v>
      </c>
      <c r="AH183" s="391">
        <f>'Test-LD'!P181</f>
        <v>13.215361</v>
      </c>
      <c r="AI183" s="391">
        <f>'Test-LD'!Q181</f>
        <v>13.342174</v>
      </c>
      <c r="AJ183" s="391">
        <f>'Test-LD'!R181</f>
        <v>74.187646000000001</v>
      </c>
      <c r="AK183" s="391">
        <f>'Test-LD'!S181</f>
        <v>70.613849000000002</v>
      </c>
      <c r="AL183" s="391">
        <f>'Test-LD'!T181</f>
        <v>29.502431000000001</v>
      </c>
      <c r="AM183" s="391">
        <f>'Test-LD'!U181</f>
        <v>35.076461999999999</v>
      </c>
      <c r="AN183" s="391">
        <f>'Test-LD'!V181</f>
        <v>31.900455999999998</v>
      </c>
      <c r="AO183" s="391">
        <f>'Test-LD'!W181</f>
        <v>38.616149999999998</v>
      </c>
      <c r="AP183" s="391">
        <f>'Test-LD'!X181</f>
        <v>40.150190000000002</v>
      </c>
      <c r="AQ183" s="391">
        <f>10*LOG10(1/((Summary!$C$80/10^(AN183/10)+Summary!$C$81/10^(AO183/10)+Summary!$C$82/10^(AP183/10))/Summary!$C$83))</f>
        <v>33.284457071183326</v>
      </c>
      <c r="AR183" s="391">
        <f>'Test-LD'!Y181</f>
        <v>0.80863399999999996</v>
      </c>
      <c r="AS183" s="391">
        <f>'Test-LD'!Z181</f>
        <v>6045.6</v>
      </c>
      <c r="AT183" s="392">
        <f>'Test-LD'!AA181</f>
        <v>2.1225999999999998</v>
      </c>
      <c r="AU183" s="393">
        <f>'Test-LD'!AB181</f>
        <v>5</v>
      </c>
      <c r="AV183" s="393">
        <f>'Test-LD'!AC181</f>
        <v>7</v>
      </c>
      <c r="AW183" s="396">
        <f t="shared" si="8"/>
        <v>1.6793333333333333</v>
      </c>
      <c r="AX183" s="466">
        <f t="shared" si="9"/>
        <v>11.107110049605</v>
      </c>
      <c r="AY183" s="303">
        <f t="shared" si="9"/>
        <v>4.2880808080808075</v>
      </c>
      <c r="AZ183" s="297">
        <f t="shared" si="9"/>
        <v>1</v>
      </c>
      <c r="BA183" s="345">
        <f t="shared" si="9"/>
        <v>1</v>
      </c>
      <c r="BB183" s="75"/>
      <c r="BC183" s="75"/>
      <c r="BD183" s="570"/>
      <c r="BE183" s="550"/>
      <c r="BF183" s="553"/>
      <c r="BG183" s="553"/>
      <c r="BH183" s="553"/>
      <c r="BI183" s="553"/>
      <c r="BJ183" s="553"/>
      <c r="BK183" s="553"/>
      <c r="BL183" s="553"/>
      <c r="BM183" s="553"/>
      <c r="BN183" s="553"/>
      <c r="BO183" s="546"/>
      <c r="BP183" s="544"/>
      <c r="BQ183" s="546"/>
      <c r="BR183" s="544"/>
      <c r="BS183" s="553"/>
      <c r="BT183" s="553"/>
      <c r="BU183" s="553"/>
      <c r="BV183" s="553"/>
      <c r="BW183" s="553"/>
      <c r="BX183" s="553"/>
      <c r="BY183" s="553"/>
      <c r="BZ183" s="544"/>
      <c r="CA183" s="544"/>
      <c r="CB183" s="553"/>
      <c r="CC183" s="550"/>
      <c r="CD183" s="541"/>
      <c r="CE183" s="546"/>
      <c r="CF183" s="544"/>
      <c r="CG183" s="546"/>
      <c r="CH183" s="544"/>
    </row>
    <row r="184" spans="1:86" ht="17" customHeight="1" thickBot="1" x14ac:dyDescent="0.25">
      <c r="A184" s="538"/>
      <c r="B184" s="595" t="s">
        <v>148</v>
      </c>
      <c r="C184" s="586" t="s">
        <v>224</v>
      </c>
      <c r="D184" s="589">
        <v>60</v>
      </c>
      <c r="E184" s="557">
        <v>8</v>
      </c>
      <c r="F184" s="362">
        <v>110</v>
      </c>
      <c r="G184" s="420">
        <f>'Anchor-LD'!L182</f>
        <v>6454.7927</v>
      </c>
      <c r="H184" s="295">
        <f>'Anchor-LD'!M182</f>
        <v>50.320357999999999</v>
      </c>
      <c r="I184" s="295">
        <f>'Anchor-LD'!N182</f>
        <v>53.540835999999999</v>
      </c>
      <c r="J184" s="295">
        <f>'Anchor-LD'!O182</f>
        <v>53.691229999999997</v>
      </c>
      <c r="K184" s="295">
        <f>(Summary!$C$63*H184+Summary!$C$64*I184+Summary!$C$65*J184)/Summary!$C$66</f>
        <v>51.418916333333335</v>
      </c>
      <c r="L184" s="295">
        <f>'Anchor-LD'!P182</f>
        <v>34.018859999999997</v>
      </c>
      <c r="M184" s="295">
        <f>'Anchor-LD'!Q182</f>
        <v>32.349791000000003</v>
      </c>
      <c r="N184" s="295">
        <f>'Anchor-LD'!R182</f>
        <v>97.933983999999995</v>
      </c>
      <c r="O184" s="295">
        <f>'Anchor-LD'!S182</f>
        <v>97.448459</v>
      </c>
      <c r="P184" s="295">
        <f>'Anchor-LD'!T182</f>
        <v>52.980348999999997</v>
      </c>
      <c r="Q184" s="295">
        <f>'Anchor-LD'!U182</f>
        <v>53.024279</v>
      </c>
      <c r="R184" s="295">
        <f>'Anchor-LD'!V182</f>
        <v>50.255830000000003</v>
      </c>
      <c r="S184" s="295">
        <f>'Anchor-LD'!W182</f>
        <v>53.516855</v>
      </c>
      <c r="T184" s="295">
        <f>'Anchor-LD'!X182</f>
        <v>53.668985999999997</v>
      </c>
      <c r="U184" s="295">
        <f>10*LOG10(1/((Summary!$C$80/10^(R184/10)+Summary!$C$81/10^(S184/10)+Summary!$C$82/10^(T184/10))/Summary!$C$83))</f>
        <v>51.110937557787608</v>
      </c>
      <c r="V184" s="295">
        <f>'Anchor-LD'!Y182</f>
        <v>0.52010699999999999</v>
      </c>
      <c r="W184" s="295">
        <f>'Anchor-LD'!Z182</f>
        <v>1108.8</v>
      </c>
      <c r="X184" s="295">
        <f>'Anchor-LD'!AA182</f>
        <v>1.5424</v>
      </c>
      <c r="Y184" s="357">
        <f>'Anchor-LD'!AB182</f>
        <v>8</v>
      </c>
      <c r="Z184" s="357">
        <f>'Anchor-LD'!AC182</f>
        <v>9</v>
      </c>
      <c r="AA184" s="295">
        <f t="shared" si="7"/>
        <v>0.308</v>
      </c>
      <c r="AB184" s="462"/>
      <c r="AC184" s="167">
        <f>'Test-LD'!L182</f>
        <v>4447.8981819999999</v>
      </c>
      <c r="AD184" s="167">
        <f>'Test-LD'!M182</f>
        <v>50.827233</v>
      </c>
      <c r="AE184" s="167">
        <f>'Test-LD'!N182</f>
        <v>54.158794</v>
      </c>
      <c r="AF184" s="167">
        <f>'Test-LD'!O182</f>
        <v>54.315465000000003</v>
      </c>
      <c r="AG184" s="167">
        <f>(Summary!$C$63*AD184+Summary!$C$64*AE184+Summary!$C$65*AF184)/Summary!$C$66</f>
        <v>51.963865166666665</v>
      </c>
      <c r="AH184" s="167">
        <f>'Test-LD'!P182</f>
        <v>34.770918000000002</v>
      </c>
      <c r="AI184" s="167">
        <f>'Test-LD'!Q182</f>
        <v>32.945501999999998</v>
      </c>
      <c r="AJ184" s="167">
        <f>'Test-LD'!R182</f>
        <v>97.986919999999998</v>
      </c>
      <c r="AK184" s="167">
        <f>'Test-LD'!S182</f>
        <v>97.522690999999995</v>
      </c>
      <c r="AL184" s="167">
        <f>'Test-LD'!T182</f>
        <v>53.794448000000003</v>
      </c>
      <c r="AM184" s="167">
        <f>'Test-LD'!U182</f>
        <v>53.849918000000002</v>
      </c>
      <c r="AN184" s="167">
        <f>'Test-LD'!V182</f>
        <v>50.776330000000002</v>
      </c>
      <c r="AO184" s="167">
        <f>'Test-LD'!W182</f>
        <v>54.138759</v>
      </c>
      <c r="AP184" s="167">
        <f>'Test-LD'!X182</f>
        <v>54.301810000000003</v>
      </c>
      <c r="AQ184" s="167">
        <f>10*LOG10(1/((Summary!$C$80/10^(AN184/10)+Summary!$C$81/10^(AO184/10)+Summary!$C$82/10^(AP184/10))/Summary!$C$83))</f>
        <v>51.651337097941372</v>
      </c>
      <c r="AR184" s="167">
        <f>'Test-LD'!Y182</f>
        <v>0.60681099999999999</v>
      </c>
      <c r="AS184" s="167">
        <f>'Test-LD'!Z182</f>
        <v>24038.7</v>
      </c>
      <c r="AT184" s="295">
        <f>'Test-LD'!AA182</f>
        <v>3.4502999999999999</v>
      </c>
      <c r="AU184" s="357">
        <f>'Test-LD'!AB182</f>
        <v>8</v>
      </c>
      <c r="AV184" s="357">
        <f>'Test-LD'!AC182</f>
        <v>9</v>
      </c>
      <c r="AW184" s="395">
        <f t="shared" si="8"/>
        <v>6.6774166666666668</v>
      </c>
      <c r="AX184" s="464">
        <f t="shared" si="9"/>
        <v>21.679924242424242</v>
      </c>
      <c r="AY184" s="293">
        <f t="shared" si="9"/>
        <v>2.2369683609958506</v>
      </c>
      <c r="AZ184" s="292">
        <f t="shared" si="9"/>
        <v>1</v>
      </c>
      <c r="BA184" s="344">
        <f t="shared" si="9"/>
        <v>1</v>
      </c>
      <c r="BB184" s="75"/>
      <c r="BC184" s="75"/>
      <c r="BD184" s="572" t="s">
        <v>39</v>
      </c>
      <c r="BE184" s="549">
        <f t="array" ref="BE184">bdRateExtend($G184:$G187,H184:H187,$AC184:$AC187,AD184:AD187)</f>
        <v>-0.38041293139343246</v>
      </c>
      <c r="BF184" s="551">
        <f t="array" ref="BF184">bdRateExtend($G184:$G189,H184:H189,$AC184:$AC189,AD184:AD189)</f>
        <v>-0.37852168253067964</v>
      </c>
      <c r="BG184" s="551">
        <f t="array" ref="BG184">bdRateExtend($G184:$G189,I184:I189,$AC184:$AC189,AE184:AE189)</f>
        <v>-0.44113872079186545</v>
      </c>
      <c r="BH184" s="551">
        <f t="array" ref="BH184">bdRateExtend($G184:$G189,J184:J189,$AC184:$AC189,AF184:AF189)</f>
        <v>-0.46051618939430694</v>
      </c>
      <c r="BI184" s="551">
        <f t="array" ref="BI184">bdRateExtend($G184:$G189,K184:K189,$AC184:$AC189,AG184:AG189)</f>
        <v>-0.40237126159826697</v>
      </c>
      <c r="BJ184" s="575">
        <f>(Summary!$C$94*BF184+Summary!$C$95*BG184+Summary!$C$96*BH184)/Summary!$C$97</f>
        <v>-0.38430614433567212</v>
      </c>
      <c r="BK184" s="551">
        <f t="array" ref="BK184">bdRateExtend($G184:$G187,L184:L187,$AC184:$AC187,AH184:AH187)</f>
        <v>-0.38624336831434825</v>
      </c>
      <c r="BL184" s="551">
        <f t="array" ref="BL184">bdRateExtend($G184:$G189,L184:L189,$AC184:$AC189,AH184:AH189)</f>
        <v>-0.38952952046148792</v>
      </c>
      <c r="BM184" s="551">
        <f t="array" ref="BM184">bdRateExtend($G184:$G187,M184:M187,$AC184:$AC187,AI184:AI187)</f>
        <v>-0.38918692091948082</v>
      </c>
      <c r="BN184" s="551">
        <f t="array" ref="BN184">bdRateExtend($G184:$G189,M184:M189,$AC184:$AC189,AI184:AI189)</f>
        <v>-0.39301151171674187</v>
      </c>
      <c r="BO184" s="548">
        <f t="array" ref="BO184">bdRateExtend($G184:$G187,N184:N187,$AC184:$AC187,AJ184:AJ187,"None", FALSE,1)</f>
        <v>-0.40644846609054153</v>
      </c>
      <c r="BP184" s="585">
        <f t="array" ref="BP184">bdRateExtend($G184:$G189,N184:N189,$AC184:$AC189,AJ184:AJ189,"None", FALSE,1)</f>
        <v>-0.41788623373942479</v>
      </c>
      <c r="BQ184" s="548">
        <f t="array" ref="BQ184">bdRateExtend($G184:$G187,O184:O187,$AC184:$AC187,AK184:AK187,"None", FALSE,1)</f>
        <v>-0.39429140169799448</v>
      </c>
      <c r="BR184" s="585">
        <f t="array" ref="BR184">bdRateExtend($G184:$G189,O184:O189,$AC184:$AC189,AK184:AK189,"None", FALSE,1)</f>
        <v>-0.40011831139972631</v>
      </c>
      <c r="BS184" s="551">
        <f t="array" ref="BS184">bdRateExtend($G184:$G187,P184:P187,$AC184:$AC187,AL184:AL187)</f>
        <v>-0.38682584438938628</v>
      </c>
      <c r="BT184" s="551">
        <f t="array" ref="BT184">bdRateExtend($G184:$G189,P184:P189,$AC184:$AC189,AL184:AL189)</f>
        <v>-0.38961972012334378</v>
      </c>
      <c r="BU184" s="551">
        <f t="array" ref="BU184">bdRateExtend($G184:$G187,Q184:Q187,$AC184:$AC187,AM184:AM187)</f>
        <v>-0.39880421935554367</v>
      </c>
      <c r="BV184" s="551">
        <f t="array" ref="BV184">bdRateExtend($G184:$G189,Q184:Q189,$AC184:$AC189,AM184:AM189)</f>
        <v>-0.41249334484268996</v>
      </c>
      <c r="BW184" s="551">
        <f t="array" ref="BW184">bdRateExtend($G184:$G187,R184:R187,$AC184:$AC187,AN184:AN187)</f>
        <v>-0.38136207171408465</v>
      </c>
      <c r="BX184" s="551">
        <f t="array" ref="BX184">bdRateExtend($G184:$G189,R184:R189,$AC184:$AC189,AN184:AN189)</f>
        <v>-0.38001909309548354</v>
      </c>
      <c r="BY184" s="551">
        <f t="array" ref="BY184">bdRateExtend($G184:$G189,S184:S189,$AC184:$AC189,AO184:AO189)</f>
        <v>-0.44117196304305284</v>
      </c>
      <c r="BZ184" s="555">
        <f t="array" ref="BZ184">bdRateExtend($G184:$G189,T184:T189,$AC184:$AC189,AP184:AP189)</f>
        <v>-0.46072598084122773</v>
      </c>
      <c r="CA184" s="555">
        <f t="array" ref="CA184">bdRateExtend($G184:$G189,U184:U189,$AC184:$AC189,AQ184:AQ189)</f>
        <v>-0.39016156206283426</v>
      </c>
      <c r="CB184" s="575">
        <f>(Summary!$C$108*BX184+Summary!$C$109*BY184+Summary!$C$110*BZ184)/Summary!$C$111</f>
        <v>-0.38569348340321602</v>
      </c>
      <c r="CC184" s="561">
        <f t="array" ref="CC184">bdCAMBIExtend($G184:$G187,V184:V187,$AC184:$AC187,AR184:AR187)</f>
        <v>2.1825781854607862E-3</v>
      </c>
      <c r="CD184" s="561">
        <f t="array" ref="CD184">bdCAMBIExtend($G184:$G189,V184:V189,$AC184:$AC189,AR184:AR189)</f>
        <v>-5.3282176937666126E-2</v>
      </c>
      <c r="CE184" s="547">
        <f t="array" ref="CE184">testVMAFRange($G184:$G187,N184:N187,$AC184:$AC187,AJ184:AJ187)</f>
        <v>0</v>
      </c>
      <c r="CF184" s="543">
        <f t="array" ref="CF184">testVMAFRange($G184:$G189,N184:N189,$AC184:$AC189,AJ184:AJ189)</f>
        <v>0</v>
      </c>
      <c r="CG184" s="547">
        <f t="array" ref="CG184">testVMAFRange($G184:$G187,O184:O187,$AC184:$AC187,AK184:AK187)</f>
        <v>0</v>
      </c>
      <c r="CH184" s="543">
        <f t="array" ref="CH184">testVMAFRange($G184:$G189,O184:O189,$AC184:$AC189,AK184:AK189)</f>
        <v>0</v>
      </c>
    </row>
    <row r="185" spans="1:86" ht="17" customHeight="1" x14ac:dyDescent="0.2">
      <c r="A185" s="538"/>
      <c r="B185" s="566"/>
      <c r="C185" s="485"/>
      <c r="D185" s="590"/>
      <c r="E185" s="558"/>
      <c r="F185" s="362">
        <v>135</v>
      </c>
      <c r="G185" s="420">
        <f>'Anchor-LD'!L183</f>
        <v>4111.1273000000001</v>
      </c>
      <c r="H185" s="295">
        <f>'Anchor-LD'!M183</f>
        <v>46.063991999999999</v>
      </c>
      <c r="I185" s="295">
        <f>'Anchor-LD'!N183</f>
        <v>49.161760000000001</v>
      </c>
      <c r="J185" s="295">
        <f>'Anchor-LD'!O183</f>
        <v>49.159120999999999</v>
      </c>
      <c r="K185" s="295">
        <f>(Summary!$C$63*H185+Summary!$C$64*I185+Summary!$C$65*J185)/Summary!$C$66</f>
        <v>47.096141500000009</v>
      </c>
      <c r="L185" s="295">
        <f>'Anchor-LD'!P183</f>
        <v>30.111027</v>
      </c>
      <c r="M185" s="295">
        <f>'Anchor-LD'!Q183</f>
        <v>28.970856999999999</v>
      </c>
      <c r="N185" s="295">
        <f>'Anchor-LD'!R183</f>
        <v>97.321288999999993</v>
      </c>
      <c r="O185" s="295">
        <f>'Anchor-LD'!S183</f>
        <v>96.595308000000003</v>
      </c>
      <c r="P185" s="295">
        <f>'Anchor-LD'!T183</f>
        <v>48.452351</v>
      </c>
      <c r="Q185" s="295">
        <f>'Anchor-LD'!U183</f>
        <v>49.026082000000002</v>
      </c>
      <c r="R185" s="295">
        <f>'Anchor-LD'!V183</f>
        <v>46.016367000000002</v>
      </c>
      <c r="S185" s="295">
        <f>'Anchor-LD'!W183</f>
        <v>49.153666000000001</v>
      </c>
      <c r="T185" s="295">
        <f>'Anchor-LD'!X183</f>
        <v>49.152639999999998</v>
      </c>
      <c r="U185" s="295">
        <f>10*LOG10(1/((Summary!$C$80/10^(R185/10)+Summary!$C$81/10^(S185/10)+Summary!$C$82/10^(T185/10))/Summary!$C$83))</f>
        <v>46.833183671670504</v>
      </c>
      <c r="V185" s="295">
        <f>'Anchor-LD'!Y183</f>
        <v>0.42730000000000001</v>
      </c>
      <c r="W185" s="295">
        <f>'Anchor-LD'!Z183</f>
        <v>1350</v>
      </c>
      <c r="X185" s="295">
        <f>'Anchor-LD'!AA183</f>
        <v>1.4101999999999999</v>
      </c>
      <c r="Y185" s="357">
        <f>'Anchor-LD'!AB183</f>
        <v>8</v>
      </c>
      <c r="Z185" s="357">
        <f>'Anchor-LD'!AC183</f>
        <v>9</v>
      </c>
      <c r="AA185" s="295">
        <f t="shared" si="7"/>
        <v>0.375</v>
      </c>
      <c r="AB185" s="462"/>
      <c r="AC185" s="167">
        <f>'Test-LD'!L183</f>
        <v>2715.1563639999999</v>
      </c>
      <c r="AD185" s="167">
        <f>'Test-LD'!M183</f>
        <v>46.632649999999998</v>
      </c>
      <c r="AE185" s="167">
        <f>'Test-LD'!N183</f>
        <v>49.915061999999999</v>
      </c>
      <c r="AF185" s="167">
        <f>'Test-LD'!O183</f>
        <v>49.996490000000001</v>
      </c>
      <c r="AG185" s="167">
        <f>(Summary!$C$63*AD185+Summary!$C$64*AE185+Summary!$C$65*AF185)/Summary!$C$66</f>
        <v>47.740358666666673</v>
      </c>
      <c r="AH185" s="167">
        <f>'Test-LD'!P183</f>
        <v>30.623992000000001</v>
      </c>
      <c r="AI185" s="167">
        <f>'Test-LD'!Q183</f>
        <v>29.442067999999999</v>
      </c>
      <c r="AJ185" s="167">
        <f>'Test-LD'!R183</f>
        <v>97.440276999999995</v>
      </c>
      <c r="AK185" s="167">
        <f>'Test-LD'!S183</f>
        <v>96.741119999999995</v>
      </c>
      <c r="AL185" s="167">
        <f>'Test-LD'!T183</f>
        <v>49.060183000000002</v>
      </c>
      <c r="AM185" s="167">
        <f>'Test-LD'!U183</f>
        <v>50.035004000000001</v>
      </c>
      <c r="AN185" s="167">
        <f>'Test-LD'!V183</f>
        <v>46.590997000000002</v>
      </c>
      <c r="AO185" s="167">
        <f>'Test-LD'!W183</f>
        <v>49.902701999999998</v>
      </c>
      <c r="AP185" s="167">
        <f>'Test-LD'!X183</f>
        <v>49.990920000000003</v>
      </c>
      <c r="AQ185" s="167">
        <f>10*LOG10(1/((Summary!$C$80/10^(AN185/10)+Summary!$C$81/10^(AO185/10)+Summary!$C$82/10^(AP185/10))/Summary!$C$83))</f>
        <v>47.4497061271341</v>
      </c>
      <c r="AR185" s="167">
        <f>'Test-LD'!Y183</f>
        <v>0.42623299999999997</v>
      </c>
      <c r="AS185" s="167">
        <f>'Test-LD'!Z183</f>
        <v>23132.7</v>
      </c>
      <c r="AT185" s="295">
        <f>'Test-LD'!AA183</f>
        <v>2.6758999999999999</v>
      </c>
      <c r="AU185" s="357">
        <f>'Test-LD'!AB183</f>
        <v>8</v>
      </c>
      <c r="AV185" s="357">
        <f>'Test-LD'!AC183</f>
        <v>9</v>
      </c>
      <c r="AW185" s="395">
        <f t="shared" si="8"/>
        <v>6.4257499999999999</v>
      </c>
      <c r="AX185" s="465">
        <f t="shared" si="9"/>
        <v>17.135333333333335</v>
      </c>
      <c r="AY185" s="298">
        <f t="shared" si="9"/>
        <v>1.8975322649269608</v>
      </c>
      <c r="AZ185" s="297">
        <f t="shared" si="9"/>
        <v>1</v>
      </c>
      <c r="BA185" s="345">
        <f t="shared" si="9"/>
        <v>1</v>
      </c>
      <c r="BB185" s="75"/>
      <c r="BC185" s="75"/>
      <c r="BD185" s="565"/>
      <c r="BE185" s="550"/>
      <c r="BF185" s="552"/>
      <c r="BG185" s="552"/>
      <c r="BH185" s="552"/>
      <c r="BI185" s="552"/>
      <c r="BJ185" s="552"/>
      <c r="BK185" s="553"/>
      <c r="BL185" s="552"/>
      <c r="BM185" s="553"/>
      <c r="BN185" s="552"/>
      <c r="BO185" s="546"/>
      <c r="BP185" s="541"/>
      <c r="BQ185" s="546"/>
      <c r="BR185" s="541"/>
      <c r="BS185" s="553"/>
      <c r="BT185" s="552"/>
      <c r="BU185" s="553"/>
      <c r="BV185" s="552"/>
      <c r="BW185" s="553"/>
      <c r="BX185" s="552"/>
      <c r="BY185" s="552"/>
      <c r="BZ185" s="541"/>
      <c r="CA185" s="541"/>
      <c r="CB185" s="552"/>
      <c r="CC185" s="553"/>
      <c r="CD185" s="552"/>
      <c r="CE185" s="546"/>
      <c r="CF185" s="541"/>
      <c r="CG185" s="546"/>
      <c r="CH185" s="541"/>
    </row>
    <row r="186" spans="1:86" ht="17" customHeight="1" x14ac:dyDescent="0.2">
      <c r="A186" s="538"/>
      <c r="B186" s="566"/>
      <c r="C186" s="485"/>
      <c r="D186" s="590"/>
      <c r="E186" s="558"/>
      <c r="F186" s="362">
        <v>160</v>
      </c>
      <c r="G186" s="420">
        <f>'Anchor-LD'!L184</f>
        <v>2611.8690999999999</v>
      </c>
      <c r="H186" s="295">
        <f>'Anchor-LD'!M184</f>
        <v>41.360717000000001</v>
      </c>
      <c r="I186" s="295">
        <f>'Anchor-LD'!N184</f>
        <v>44.405461000000003</v>
      </c>
      <c r="J186" s="295">
        <f>'Anchor-LD'!O184</f>
        <v>44.429828999999998</v>
      </c>
      <c r="K186" s="295">
        <f>(Summary!$C$63*H186+Summary!$C$64*I186+Summary!$C$65*J186)/Summary!$C$66</f>
        <v>42.379693000000003</v>
      </c>
      <c r="L186" s="295">
        <f>'Anchor-LD'!P184</f>
        <v>26.252831</v>
      </c>
      <c r="M186" s="295">
        <f>'Anchor-LD'!Q184</f>
        <v>25.47899</v>
      </c>
      <c r="N186" s="295">
        <f>'Anchor-LD'!R184</f>
        <v>95.708267000000006</v>
      </c>
      <c r="O186" s="295">
        <f>'Anchor-LD'!S184</f>
        <v>94.655327999999997</v>
      </c>
      <c r="P186" s="295">
        <f>'Anchor-LD'!T184</f>
        <v>43.581654999999998</v>
      </c>
      <c r="Q186" s="295">
        <f>'Anchor-LD'!U184</f>
        <v>45.046666000000002</v>
      </c>
      <c r="R186" s="295">
        <f>'Anchor-LD'!V184</f>
        <v>41.315596999999997</v>
      </c>
      <c r="S186" s="295">
        <f>'Anchor-LD'!W184</f>
        <v>44.398476000000002</v>
      </c>
      <c r="T186" s="295">
        <f>'Anchor-LD'!X184</f>
        <v>44.426164</v>
      </c>
      <c r="U186" s="295">
        <f>10*LOG10(1/((Summary!$C$80/10^(R186/10)+Summary!$C$81/10^(S186/10)+Summary!$C$82/10^(T186/10))/Summary!$C$83))</f>
        <v>42.124552690306899</v>
      </c>
      <c r="V186" s="295">
        <f>'Anchor-LD'!Y184</f>
        <v>0.46683200000000002</v>
      </c>
      <c r="W186" s="295">
        <f>'Anchor-LD'!Z184</f>
        <v>1075.5</v>
      </c>
      <c r="X186" s="295">
        <f>'Anchor-LD'!AA184</f>
        <v>1.2205999999999999</v>
      </c>
      <c r="Y186" s="357">
        <f>'Anchor-LD'!AB184</f>
        <v>7</v>
      </c>
      <c r="Z186" s="357">
        <f>'Anchor-LD'!AC184</f>
        <v>9</v>
      </c>
      <c r="AA186" s="295">
        <f t="shared" si="7"/>
        <v>0.29875000000000002</v>
      </c>
      <c r="AB186" s="462"/>
      <c r="AC186" s="167">
        <f>'Test-LD'!L184</f>
        <v>1697.2363640000001</v>
      </c>
      <c r="AD186" s="167">
        <f>'Test-LD'!M184</f>
        <v>41.975295000000003</v>
      </c>
      <c r="AE186" s="167">
        <f>'Test-LD'!N184</f>
        <v>45.373792999999999</v>
      </c>
      <c r="AF186" s="167">
        <f>'Test-LD'!O184</f>
        <v>45.638894999999998</v>
      </c>
      <c r="AG186" s="167">
        <f>(Summary!$C$63*AD186+Summary!$C$64*AE186+Summary!$C$65*AF186)/Summary!$C$66</f>
        <v>43.152311333333337</v>
      </c>
      <c r="AH186" s="167">
        <f>'Test-LD'!P184</f>
        <v>26.827998000000001</v>
      </c>
      <c r="AI186" s="167">
        <f>'Test-LD'!Q184</f>
        <v>26.066084</v>
      </c>
      <c r="AJ186" s="167">
        <f>'Test-LD'!R184</f>
        <v>96.111845000000002</v>
      </c>
      <c r="AK186" s="167">
        <f>'Test-LD'!S184</f>
        <v>95.053657000000001</v>
      </c>
      <c r="AL186" s="167">
        <f>'Test-LD'!T184</f>
        <v>44.331392999999998</v>
      </c>
      <c r="AM186" s="167">
        <f>'Test-LD'!U184</f>
        <v>45.566121000000003</v>
      </c>
      <c r="AN186" s="167">
        <f>'Test-LD'!V184</f>
        <v>41.946520999999997</v>
      </c>
      <c r="AO186" s="167">
        <f>'Test-LD'!W184</f>
        <v>45.367431000000003</v>
      </c>
      <c r="AP186" s="167">
        <f>'Test-LD'!X184</f>
        <v>45.636477999999997</v>
      </c>
      <c r="AQ186" s="167">
        <f>10*LOG10(1/((Summary!$C$80/10^(AN186/10)+Summary!$C$81/10^(AO186/10)+Summary!$C$82/10^(AP186/10))/Summary!$C$83))</f>
        <v>42.841646694264107</v>
      </c>
      <c r="AR186" s="167">
        <f>'Test-LD'!Y184</f>
        <v>0.37355899999999997</v>
      </c>
      <c r="AS186" s="167">
        <f>'Test-LD'!Z184</f>
        <v>15237</v>
      </c>
      <c r="AT186" s="295">
        <f>'Test-LD'!AA184</f>
        <v>2.6151</v>
      </c>
      <c r="AU186" s="357">
        <f>'Test-LD'!AB184</f>
        <v>7</v>
      </c>
      <c r="AV186" s="357">
        <f>'Test-LD'!AC184</f>
        <v>9</v>
      </c>
      <c r="AW186" s="395">
        <f t="shared" si="8"/>
        <v>4.2324999999999999</v>
      </c>
      <c r="AX186" s="465">
        <f t="shared" si="9"/>
        <v>14.167364016736402</v>
      </c>
      <c r="AY186" s="298">
        <f t="shared" si="9"/>
        <v>2.1424709159429791</v>
      </c>
      <c r="AZ186" s="297">
        <f t="shared" si="9"/>
        <v>1</v>
      </c>
      <c r="BA186" s="345">
        <f t="shared" si="9"/>
        <v>1</v>
      </c>
      <c r="BB186" s="75"/>
      <c r="BC186" s="75"/>
      <c r="BD186" s="573" t="s">
        <v>147</v>
      </c>
      <c r="BE186" s="549">
        <f t="array" ref="BE186">bdRateExtend($G185:$G188,H185:H188,$AC185:$AC188,AD185:AD188)</f>
        <v>-0.38461363803026916</v>
      </c>
      <c r="BF186" s="552"/>
      <c r="BG186" s="552"/>
      <c r="BH186" s="552"/>
      <c r="BI186" s="552"/>
      <c r="BJ186" s="552"/>
      <c r="BK186" s="551">
        <f t="array" ref="BK186">bdRateExtend($G185:$G188,L185:L188,$AC185:$AC188,AH185:AH188)</f>
        <v>-0.3961231898919696</v>
      </c>
      <c r="BL186" s="552"/>
      <c r="BM186" s="551">
        <f t="array" ref="BM186">bdRateExtend($G185:$G188,M185:M188,$AC185:$AC188,AI185:AI188)</f>
        <v>-0.39945325701807122</v>
      </c>
      <c r="BN186" s="552"/>
      <c r="BO186" s="545">
        <f t="array" ref="BO186">bdRateExtend($G185:$G188,N185:N188,$AC185:$AC188,AJ185:AJ188,"None", FALSE,1)</f>
        <v>-0.41977674701762491</v>
      </c>
      <c r="BP186" s="541"/>
      <c r="BQ186" s="545">
        <f t="array" ref="BQ186">bdRateExtend($G185:$G188,O185:O188,$AC185:$AC188,AK185:AK188,"None", FALSE,1)</f>
        <v>-0.40601804557046017</v>
      </c>
      <c r="BR186" s="541"/>
      <c r="BS186" s="551">
        <f t="array" ref="BS186">bdRateExtend($G185:$G188,P185:P188,$AC185:$AC188,AL185:AL188)</f>
        <v>-0.39661489488123214</v>
      </c>
      <c r="BT186" s="552"/>
      <c r="BU186" s="551">
        <f t="array" ref="BU186">bdRateExtend($G185:$G188,Q185:Q188,$AC185:$AC188,AM185:AM188)</f>
        <v>-0.40764216778281948</v>
      </c>
      <c r="BV186" s="552"/>
      <c r="BW186" s="551">
        <f t="array" ref="BW186">bdRateExtend($G185:$G188,R185:R188,$AC185:$AC188,AN185:AN188)</f>
        <v>-0.38603236375425498</v>
      </c>
      <c r="BX186" s="552"/>
      <c r="BY186" s="552"/>
      <c r="BZ186" s="541"/>
      <c r="CA186" s="541"/>
      <c r="CB186" s="552"/>
      <c r="CC186" s="561">
        <f t="array" ref="CC186">bdCAMBIExtend($G185:$G188,V185:V188,$AC185:$AC188,AR185:AR188)</f>
        <v>-7.7951613284317905E-2</v>
      </c>
      <c r="CD186" s="552"/>
      <c r="CE186" s="554">
        <f t="array" ref="CE186">testVMAFRange($G185:$G188,N185:N188,$AC185:$AC188,AJ185:AJ188)</f>
        <v>0</v>
      </c>
      <c r="CF186" s="541"/>
      <c r="CG186" s="554">
        <f t="array" ref="CG186">testVMAFRange($G185:$G188,O185:O188,$AC185:$AC188,AK185:AK188)</f>
        <v>0</v>
      </c>
      <c r="CH186" s="541"/>
    </row>
    <row r="187" spans="1:86" ht="17" customHeight="1" x14ac:dyDescent="0.2">
      <c r="A187" s="538"/>
      <c r="B187" s="566"/>
      <c r="C187" s="485"/>
      <c r="D187" s="590"/>
      <c r="E187" s="558"/>
      <c r="F187" s="362">
        <v>185</v>
      </c>
      <c r="G187" s="420">
        <f>'Anchor-LD'!L185</f>
        <v>1600.2618</v>
      </c>
      <c r="H187" s="295">
        <f>'Anchor-LD'!M185</f>
        <v>36.392308</v>
      </c>
      <c r="I187" s="295">
        <f>'Anchor-LD'!N185</f>
        <v>39.432181999999997</v>
      </c>
      <c r="J187" s="295">
        <f>'Anchor-LD'!O185</f>
        <v>39.569260999999997</v>
      </c>
      <c r="K187" s="295">
        <f>(Summary!$C$63*H187+Summary!$C$64*I187+Summary!$C$65*J187)/Summary!$C$66</f>
        <v>37.428445833333335</v>
      </c>
      <c r="L187" s="295">
        <f>'Anchor-LD'!P185</f>
        <v>22.390211999999998</v>
      </c>
      <c r="M187" s="295">
        <f>'Anchor-LD'!Q185</f>
        <v>21.845202</v>
      </c>
      <c r="N187" s="295">
        <f>'Anchor-LD'!R185</f>
        <v>91.826408999999998</v>
      </c>
      <c r="O187" s="295">
        <f>'Anchor-LD'!S185</f>
        <v>89.850590999999994</v>
      </c>
      <c r="P187" s="295">
        <f>'Anchor-LD'!T185</f>
        <v>38.329129000000002</v>
      </c>
      <c r="Q187" s="295">
        <f>'Anchor-LD'!U185</f>
        <v>40.348033999999998</v>
      </c>
      <c r="R187" s="295">
        <f>'Anchor-LD'!V185</f>
        <v>36.345089999999999</v>
      </c>
      <c r="S187" s="295">
        <f>'Anchor-LD'!W185</f>
        <v>39.427653999999997</v>
      </c>
      <c r="T187" s="295">
        <f>'Anchor-LD'!X185</f>
        <v>39.56794</v>
      </c>
      <c r="U187" s="295">
        <f>10*LOG10(1/((Summary!$C$80/10^(R187/10)+Summary!$C$81/10^(S187/10)+Summary!$C$82/10^(T187/10))/Summary!$C$83))</f>
        <v>37.164902403967481</v>
      </c>
      <c r="V187" s="295">
        <f>'Anchor-LD'!Y185</f>
        <v>0.453874</v>
      </c>
      <c r="W187" s="295">
        <f>'Anchor-LD'!Z185</f>
        <v>896.4</v>
      </c>
      <c r="X187" s="295">
        <f>'Anchor-LD'!AA185</f>
        <v>0.98950000000000005</v>
      </c>
      <c r="Y187" s="357">
        <f>'Anchor-LD'!AB185</f>
        <v>7</v>
      </c>
      <c r="Z187" s="357">
        <f>'Anchor-LD'!AC185</f>
        <v>9</v>
      </c>
      <c r="AA187" s="295">
        <f t="shared" si="7"/>
        <v>0.249</v>
      </c>
      <c r="AB187" s="462"/>
      <c r="AC187" s="167">
        <f>'Test-LD'!L185</f>
        <v>1047.927273</v>
      </c>
      <c r="AD187" s="167">
        <f>'Test-LD'!M185</f>
        <v>37.048580999999999</v>
      </c>
      <c r="AE187" s="167">
        <f>'Test-LD'!N185</f>
        <v>41.118364999999997</v>
      </c>
      <c r="AF187" s="167">
        <f>'Test-LD'!O185</f>
        <v>41.490591999999999</v>
      </c>
      <c r="AG187" s="167">
        <f>(Summary!$C$63*AD187+Summary!$C$64*AE187+Summary!$C$65*AF187)/Summary!$C$66</f>
        <v>38.467213499999993</v>
      </c>
      <c r="AH187" s="167">
        <f>'Test-LD'!P185</f>
        <v>23.081479999999999</v>
      </c>
      <c r="AI187" s="167">
        <f>'Test-LD'!Q185</f>
        <v>22.533149999999999</v>
      </c>
      <c r="AJ187" s="167">
        <f>'Test-LD'!R185</f>
        <v>93.246354999999994</v>
      </c>
      <c r="AK187" s="167">
        <f>'Test-LD'!S185</f>
        <v>91.212666999999996</v>
      </c>
      <c r="AL187" s="167">
        <f>'Test-LD'!T185</f>
        <v>39.317754999999998</v>
      </c>
      <c r="AM187" s="167">
        <f>'Test-LD'!U185</f>
        <v>41.439777999999997</v>
      </c>
      <c r="AN187" s="167">
        <f>'Test-LD'!V185</f>
        <v>37.030957999999998</v>
      </c>
      <c r="AO187" s="167">
        <f>'Test-LD'!W185</f>
        <v>41.116506000000001</v>
      </c>
      <c r="AP187" s="167">
        <f>'Test-LD'!X185</f>
        <v>41.489330000000002</v>
      </c>
      <c r="AQ187" s="167">
        <f>10*LOG10(1/((Summary!$C$80/10^(AN187/10)+Summary!$C$81/10^(AO187/10)+Summary!$C$82/10^(AP187/10))/Summary!$C$83))</f>
        <v>38.04683965953658</v>
      </c>
      <c r="AR187" s="167">
        <f>'Test-LD'!Y185</f>
        <v>0.38109799999999999</v>
      </c>
      <c r="AS187" s="167">
        <f>'Test-LD'!Z185</f>
        <v>14449.8</v>
      </c>
      <c r="AT187" s="295">
        <f>'Test-LD'!AA185</f>
        <v>2.4601999999999999</v>
      </c>
      <c r="AU187" s="357">
        <f>'Test-LD'!AB185</f>
        <v>7</v>
      </c>
      <c r="AV187" s="357">
        <f>'Test-LD'!AC185</f>
        <v>9</v>
      </c>
      <c r="AW187" s="395">
        <f t="shared" si="8"/>
        <v>4.0138333333333334</v>
      </c>
      <c r="AX187" s="465">
        <f t="shared" si="9"/>
        <v>16.119812583668004</v>
      </c>
      <c r="AY187" s="298">
        <f t="shared" si="9"/>
        <v>2.4863062152602322</v>
      </c>
      <c r="AZ187" s="297">
        <f t="shared" si="9"/>
        <v>1</v>
      </c>
      <c r="BA187" s="345">
        <f t="shared" si="9"/>
        <v>1</v>
      </c>
      <c r="BB187" s="75"/>
      <c r="BC187" s="75"/>
      <c r="BD187" s="565"/>
      <c r="BE187" s="550"/>
      <c r="BF187" s="552"/>
      <c r="BG187" s="552"/>
      <c r="BH187" s="552"/>
      <c r="BI187" s="552"/>
      <c r="BJ187" s="552"/>
      <c r="BK187" s="553"/>
      <c r="BL187" s="552"/>
      <c r="BM187" s="553"/>
      <c r="BN187" s="552"/>
      <c r="BO187" s="546"/>
      <c r="BP187" s="541"/>
      <c r="BQ187" s="546"/>
      <c r="BR187" s="541"/>
      <c r="BS187" s="553"/>
      <c r="BT187" s="552"/>
      <c r="BU187" s="553"/>
      <c r="BV187" s="552"/>
      <c r="BW187" s="553"/>
      <c r="BX187" s="552"/>
      <c r="BY187" s="552"/>
      <c r="BZ187" s="541"/>
      <c r="CA187" s="541"/>
      <c r="CB187" s="552"/>
      <c r="CC187" s="553"/>
      <c r="CD187" s="552"/>
      <c r="CE187" s="546"/>
      <c r="CF187" s="541"/>
      <c r="CG187" s="546"/>
      <c r="CH187" s="541"/>
    </row>
    <row r="188" spans="1:86" ht="17" customHeight="1" thickBot="1" x14ac:dyDescent="0.25">
      <c r="A188" s="538"/>
      <c r="B188" s="566"/>
      <c r="C188" s="485"/>
      <c r="D188" s="590"/>
      <c r="E188" s="558"/>
      <c r="F188" s="362">
        <v>210</v>
      </c>
      <c r="G188" s="420">
        <f>'Anchor-LD'!L186</f>
        <v>890.28359999999998</v>
      </c>
      <c r="H188" s="295">
        <f>'Anchor-LD'!M186</f>
        <v>30.832212999999999</v>
      </c>
      <c r="I188" s="295">
        <f>'Anchor-LD'!N186</f>
        <v>34.576358999999997</v>
      </c>
      <c r="J188" s="295">
        <f>'Anchor-LD'!O186</f>
        <v>35.161161999999997</v>
      </c>
      <c r="K188" s="295">
        <f>(Summary!$C$63*H188+Summary!$C$64*I188+Summary!$C$65*J188)/Summary!$C$66</f>
        <v>32.177728833333333</v>
      </c>
      <c r="L188" s="295">
        <f>'Anchor-LD'!P186</f>
        <v>18.328897000000001</v>
      </c>
      <c r="M188" s="295">
        <f>'Anchor-LD'!Q186</f>
        <v>17.799855000000001</v>
      </c>
      <c r="N188" s="295">
        <f>'Anchor-LD'!R186</f>
        <v>79.748873000000003</v>
      </c>
      <c r="O188" s="295">
        <f>'Anchor-LD'!S186</f>
        <v>77.14873</v>
      </c>
      <c r="P188" s="295">
        <f>'Anchor-LD'!T186</f>
        <v>32.208911000000001</v>
      </c>
      <c r="Q188" s="295">
        <f>'Anchor-LD'!U186</f>
        <v>35.535502000000001</v>
      </c>
      <c r="R188" s="295">
        <f>'Anchor-LD'!V186</f>
        <v>30.770985</v>
      </c>
      <c r="S188" s="295">
        <f>'Anchor-LD'!W186</f>
        <v>34.575473000000002</v>
      </c>
      <c r="T188" s="295">
        <f>'Anchor-LD'!X186</f>
        <v>35.157969000000001</v>
      </c>
      <c r="U188" s="295">
        <f>10*LOG10(1/((Summary!$C$80/10^(R188/10)+Summary!$C$81/10^(S188/10)+Summary!$C$82/10^(T188/10))/Summary!$C$83))</f>
        <v>31.757667380943978</v>
      </c>
      <c r="V188" s="295">
        <f>'Anchor-LD'!Y186</f>
        <v>0.480541</v>
      </c>
      <c r="W188" s="295">
        <f>'Anchor-LD'!Z186</f>
        <v>1008.9</v>
      </c>
      <c r="X188" s="295">
        <f>'Anchor-LD'!AA186</f>
        <v>0.80249999999999999</v>
      </c>
      <c r="Y188" s="357">
        <f>'Anchor-LD'!AB186</f>
        <v>7</v>
      </c>
      <c r="Z188" s="357">
        <f>'Anchor-LD'!AC186</f>
        <v>9</v>
      </c>
      <c r="AA188" s="295">
        <f t="shared" si="7"/>
        <v>0.28025</v>
      </c>
      <c r="AB188" s="462"/>
      <c r="AC188" s="167">
        <f>'Test-LD'!L186</f>
        <v>612.90181800000005</v>
      </c>
      <c r="AD188" s="167">
        <f>'Test-LD'!M186</f>
        <v>31.717590999999999</v>
      </c>
      <c r="AE188" s="167">
        <f>'Test-LD'!N186</f>
        <v>37.029940000000003</v>
      </c>
      <c r="AF188" s="167">
        <f>'Test-LD'!O186</f>
        <v>38.031185000000001</v>
      </c>
      <c r="AG188" s="167">
        <f>(Summary!$C$63*AD188+Summary!$C$64*AE188+Summary!$C$65*AF188)/Summary!$C$66</f>
        <v>33.655248166666667</v>
      </c>
      <c r="AH188" s="167">
        <f>'Test-LD'!P186</f>
        <v>19.182196000000001</v>
      </c>
      <c r="AI188" s="167">
        <f>'Test-LD'!Q186</f>
        <v>18.707249999999998</v>
      </c>
      <c r="AJ188" s="167">
        <f>'Test-LD'!R186</f>
        <v>84.148456999999993</v>
      </c>
      <c r="AK188" s="167">
        <f>'Test-LD'!S186</f>
        <v>80.944368999999995</v>
      </c>
      <c r="AL188" s="167">
        <f>'Test-LD'!T186</f>
        <v>33.535812999999997</v>
      </c>
      <c r="AM188" s="167">
        <f>'Test-LD'!U186</f>
        <v>37.007908999999998</v>
      </c>
      <c r="AN188" s="167">
        <f>'Test-LD'!V186</f>
        <v>31.691008</v>
      </c>
      <c r="AO188" s="167">
        <f>'Test-LD'!W186</f>
        <v>37.025987000000001</v>
      </c>
      <c r="AP188" s="167">
        <f>'Test-LD'!X186</f>
        <v>38.029594000000003</v>
      </c>
      <c r="AQ188" s="167">
        <f>10*LOG10(1/((Summary!$C$80/10^(AN188/10)+Summary!$C$81/10^(AO188/10)+Summary!$C$82/10^(AP188/10))/Summary!$C$83))</f>
        <v>32.916235986686544</v>
      </c>
      <c r="AR188" s="167">
        <f>'Test-LD'!Y186</f>
        <v>0.32636300000000001</v>
      </c>
      <c r="AS188" s="167">
        <f>'Test-LD'!Z186</f>
        <v>10912.1</v>
      </c>
      <c r="AT188" s="295">
        <f>'Test-LD'!AA186</f>
        <v>2.2694999999999999</v>
      </c>
      <c r="AU188" s="357">
        <f>'Test-LD'!AB186</f>
        <v>7</v>
      </c>
      <c r="AV188" s="357">
        <f>'Test-LD'!AC186</f>
        <v>9</v>
      </c>
      <c r="AW188" s="395">
        <f t="shared" si="8"/>
        <v>3.031138888888889</v>
      </c>
      <c r="AX188" s="465">
        <f t="shared" si="9"/>
        <v>10.815839032609773</v>
      </c>
      <c r="AY188" s="298">
        <f t="shared" si="9"/>
        <v>2.8280373831775698</v>
      </c>
      <c r="AZ188" s="297">
        <f t="shared" si="9"/>
        <v>1</v>
      </c>
      <c r="BA188" s="345">
        <f t="shared" si="9"/>
        <v>1</v>
      </c>
      <c r="BB188" s="75"/>
      <c r="BC188" s="75"/>
      <c r="BD188" s="574" t="s">
        <v>46</v>
      </c>
      <c r="BE188" s="549">
        <f t="array" ref="BE188">bdRateExtend($G186:$G189,H186:H189,$AC186:$AC189,AD186:AD189)</f>
        <v>-0.37973223069544726</v>
      </c>
      <c r="BF188" s="552"/>
      <c r="BG188" s="552"/>
      <c r="BH188" s="552"/>
      <c r="BI188" s="552"/>
      <c r="BJ188" s="552"/>
      <c r="BK188" s="551">
        <f t="array" ref="BK188">bdRateExtend($G186:$G189,L186:L189,$AC186:$AC189,AH186:AH189)</f>
        <v>-0.39558489820232356</v>
      </c>
      <c r="BL188" s="552"/>
      <c r="BM188" s="551">
        <f t="array" ref="BM188">bdRateExtend($G186:$G189,M186:M189,$AC186:$AC189,AI186:AI189)</f>
        <v>-0.39910698041814263</v>
      </c>
      <c r="BN188" s="552"/>
      <c r="BO188" s="545">
        <f t="array" ref="BO188">bdRateExtend($G186:$G189,N186:N189,$AC186:$AC189,AJ186:AJ189,"None", FALSE,1)</f>
        <v>-0.42034450083556518</v>
      </c>
      <c r="BP188" s="541"/>
      <c r="BQ188" s="545">
        <f t="array" ref="BQ188">bdRateExtend($G186:$G189,O186:O189,$AC186:$AC189,AK186:AK189,"None", FALSE,1)</f>
        <v>-0.4019816275847391</v>
      </c>
      <c r="BR188" s="541"/>
      <c r="BS188" s="551">
        <f t="array" ref="BS188">bdRateExtend($G186:$G189,P186:P189,$AC186:$AC189,AL186:AL189)</f>
        <v>-0.39473581200516894</v>
      </c>
      <c r="BT188" s="552"/>
      <c r="BU188" s="551">
        <f t="array" ref="BU188">bdRateExtend($G186:$G189,Q186:Q189,$AC186:$AC189,AM186:AM189)</f>
        <v>-0.42189421016997364</v>
      </c>
      <c r="BV188" s="552"/>
      <c r="BW188" s="551">
        <f t="array" ref="BW188">bdRateExtend($G186:$G189,R186:R189,$AC186:$AC189,AN186:AN189)</f>
        <v>-0.3816838313586608</v>
      </c>
      <c r="BX188" s="552"/>
      <c r="BY188" s="552"/>
      <c r="BZ188" s="541"/>
      <c r="CA188" s="541"/>
      <c r="CB188" s="552"/>
      <c r="CC188" s="561">
        <f t="array" ref="CC188">bdCAMBIExtend($G186:$G189,V186:V189,$AC186:$AC189,AR186:AR189)</f>
        <v>-9.7915920987484278E-2</v>
      </c>
      <c r="CD188" s="552"/>
      <c r="CE188" s="554">
        <f t="array" ref="CE188">testVMAFRange($G186:$G189,N186:N189,$AC186:$AC189,AJ186:AJ189)</f>
        <v>0</v>
      </c>
      <c r="CF188" s="541"/>
      <c r="CG188" s="554">
        <f t="array" ref="CG188">testVMAFRange($G186:$G189,O186:O189,$AC186:$AC189,AK186:AK189)</f>
        <v>0</v>
      </c>
      <c r="CH188" s="541"/>
    </row>
    <row r="189" spans="1:86" ht="17" customHeight="1" thickBot="1" x14ac:dyDescent="0.25">
      <c r="A189" s="538"/>
      <c r="B189" s="596"/>
      <c r="C189" s="486"/>
      <c r="D189" s="591"/>
      <c r="E189" s="559"/>
      <c r="F189" s="363">
        <v>235</v>
      </c>
      <c r="G189" s="420">
        <f>'Anchor-LD'!L187</f>
        <v>459.60730000000001</v>
      </c>
      <c r="H189" s="295">
        <f>'Anchor-LD'!M187</f>
        <v>25.29731</v>
      </c>
      <c r="I189" s="295">
        <f>'Anchor-LD'!N187</f>
        <v>31.595365000000001</v>
      </c>
      <c r="J189" s="295">
        <f>'Anchor-LD'!O187</f>
        <v>33.338326000000002</v>
      </c>
      <c r="K189" s="295">
        <f>(Summary!$C$63*H189+Summary!$C$64*I189+Summary!$C$65*J189)/Summary!$C$66</f>
        <v>27.687155166666667</v>
      </c>
      <c r="L189" s="295">
        <f>'Anchor-LD'!P187</f>
        <v>13.777896</v>
      </c>
      <c r="M189" s="295">
        <f>'Anchor-LD'!Q187</f>
        <v>13.219103</v>
      </c>
      <c r="N189" s="295">
        <f>'Anchor-LD'!R187</f>
        <v>57.503079</v>
      </c>
      <c r="O189" s="295">
        <f>'Anchor-LD'!S187</f>
        <v>54.641112999999997</v>
      </c>
      <c r="P189" s="295">
        <f>'Anchor-LD'!T187</f>
        <v>25.797132000000001</v>
      </c>
      <c r="Q189" s="295">
        <f>'Anchor-LD'!U187</f>
        <v>31.051407000000001</v>
      </c>
      <c r="R189" s="295">
        <f>'Anchor-LD'!V187</f>
        <v>25.233408000000001</v>
      </c>
      <c r="S189" s="295">
        <f>'Anchor-LD'!W187</f>
        <v>31.588259999999998</v>
      </c>
      <c r="T189" s="295">
        <f>'Anchor-LD'!X187</f>
        <v>33.337404999999997</v>
      </c>
      <c r="U189" s="295">
        <f>10*LOG10(1/((Summary!$C$80/10^(R189/10)+Summary!$C$81/10^(S189/10)+Summary!$C$82/10^(T189/10))/Summary!$C$83))</f>
        <v>26.594016504332131</v>
      </c>
      <c r="V189" s="295">
        <f>'Anchor-LD'!Y187</f>
        <v>0.40044400000000002</v>
      </c>
      <c r="W189" s="295">
        <f>'Anchor-LD'!Z187</f>
        <v>966.1</v>
      </c>
      <c r="X189" s="295">
        <f>'Anchor-LD'!AA187</f>
        <v>0.56169999999999998</v>
      </c>
      <c r="Y189" s="357">
        <f>'Anchor-LD'!AB187</f>
        <v>7</v>
      </c>
      <c r="Z189" s="357">
        <f>'Anchor-LD'!AC187</f>
        <v>9</v>
      </c>
      <c r="AA189" s="295">
        <f t="shared" si="7"/>
        <v>0.26836111111111111</v>
      </c>
      <c r="AB189" s="462"/>
      <c r="AC189" s="167">
        <f>'Test-LD'!L187</f>
        <v>332.62545499999999</v>
      </c>
      <c r="AD189" s="167">
        <f>'Test-LD'!M187</f>
        <v>26.349323999999999</v>
      </c>
      <c r="AE189" s="167">
        <f>'Test-LD'!N187</f>
        <v>33.387599000000002</v>
      </c>
      <c r="AF189" s="167">
        <f>'Test-LD'!O187</f>
        <v>35.010559999999998</v>
      </c>
      <c r="AG189" s="167">
        <f>(Summary!$C$63*AD189+Summary!$C$64*AE189+Summary!$C$65*AF189)/Summary!$C$66</f>
        <v>28.965909166666666</v>
      </c>
      <c r="AH189" s="167">
        <f>'Test-LD'!P187</f>
        <v>14.92441</v>
      </c>
      <c r="AI189" s="167">
        <f>'Test-LD'!Q187</f>
        <v>14.436661000000001</v>
      </c>
      <c r="AJ189" s="167">
        <f>'Test-LD'!R187</f>
        <v>64.902985999999999</v>
      </c>
      <c r="AK189" s="167">
        <f>'Test-LD'!S187</f>
        <v>61.033405999999999</v>
      </c>
      <c r="AL189" s="167">
        <f>'Test-LD'!T187</f>
        <v>27.129092</v>
      </c>
      <c r="AM189" s="167">
        <f>'Test-LD'!U187</f>
        <v>32.498652999999997</v>
      </c>
      <c r="AN189" s="167">
        <f>'Test-LD'!V187</f>
        <v>26.315242000000001</v>
      </c>
      <c r="AO189" s="167">
        <f>'Test-LD'!W187</f>
        <v>33.378137000000002</v>
      </c>
      <c r="AP189" s="167">
        <f>'Test-LD'!X187</f>
        <v>35.008569999999999</v>
      </c>
      <c r="AQ189" s="167">
        <f>10*LOG10(1/((Summary!$C$80/10^(AN189/10)+Summary!$C$81/10^(AO189/10)+Summary!$C$82/10^(AP189/10))/Summary!$C$83))</f>
        <v>27.730109453938208</v>
      </c>
      <c r="AR189" s="167">
        <f>'Test-LD'!Y187</f>
        <v>0.30313299999999999</v>
      </c>
      <c r="AS189" s="167">
        <f>'Test-LD'!Z187</f>
        <v>10346.700000000001</v>
      </c>
      <c r="AT189" s="295">
        <f>'Test-LD'!AA187</f>
        <v>2.4796999999999998</v>
      </c>
      <c r="AU189" s="357">
        <f>'Test-LD'!AB187</f>
        <v>7</v>
      </c>
      <c r="AV189" s="357">
        <f>'Test-LD'!AC187</f>
        <v>9</v>
      </c>
      <c r="AW189" s="395">
        <f t="shared" si="8"/>
        <v>2.8740833333333335</v>
      </c>
      <c r="AX189" s="466">
        <f t="shared" si="9"/>
        <v>10.709760894317359</v>
      </c>
      <c r="AY189" s="303">
        <f t="shared" si="9"/>
        <v>4.4146341463414629</v>
      </c>
      <c r="AZ189" s="297">
        <f t="shared" si="9"/>
        <v>1</v>
      </c>
      <c r="BA189" s="345">
        <f t="shared" si="9"/>
        <v>1</v>
      </c>
      <c r="BB189" s="75"/>
      <c r="BC189" s="75"/>
      <c r="BD189" s="570"/>
      <c r="BE189" s="550"/>
      <c r="BF189" s="553"/>
      <c r="BG189" s="553"/>
      <c r="BH189" s="553"/>
      <c r="BI189" s="553"/>
      <c r="BJ189" s="553"/>
      <c r="BK189" s="553"/>
      <c r="BL189" s="553"/>
      <c r="BM189" s="553"/>
      <c r="BN189" s="553"/>
      <c r="BO189" s="546"/>
      <c r="BP189" s="544"/>
      <c r="BQ189" s="546"/>
      <c r="BR189" s="544"/>
      <c r="BS189" s="553"/>
      <c r="BT189" s="553"/>
      <c r="BU189" s="553"/>
      <c r="BV189" s="553"/>
      <c r="BW189" s="553"/>
      <c r="BX189" s="553"/>
      <c r="BY189" s="553"/>
      <c r="BZ189" s="544"/>
      <c r="CA189" s="544"/>
      <c r="CB189" s="553"/>
      <c r="CC189" s="553"/>
      <c r="CD189" s="553"/>
      <c r="CE189" s="546"/>
      <c r="CF189" s="544"/>
      <c r="CG189" s="546"/>
      <c r="CH189" s="544"/>
    </row>
    <row r="190" spans="1:86" ht="17" customHeight="1" thickBot="1" x14ac:dyDescent="0.25">
      <c r="A190" s="538"/>
      <c r="B190" s="595" t="s">
        <v>310</v>
      </c>
      <c r="C190" s="586" t="s">
        <v>308</v>
      </c>
      <c r="D190" s="589">
        <v>60</v>
      </c>
      <c r="E190" s="557">
        <v>8</v>
      </c>
      <c r="F190" s="362">
        <v>110</v>
      </c>
      <c r="G190" s="419">
        <f>'Anchor-LD'!L188</f>
        <v>13190.909100000001</v>
      </c>
      <c r="H190" s="385">
        <f>'Anchor-LD'!M188</f>
        <v>49.425052000000001</v>
      </c>
      <c r="I190" s="385">
        <f>'Anchor-LD'!N188</f>
        <v>54.748911</v>
      </c>
      <c r="J190" s="385">
        <f>'Anchor-LD'!O188</f>
        <v>54.845089999999999</v>
      </c>
      <c r="K190" s="385">
        <f>(Summary!$C$63*H190+Summary!$C$64*I190+Summary!$C$65*J190)/Summary!$C$66</f>
        <v>51.215701500000002</v>
      </c>
      <c r="L190" s="385">
        <f>'Anchor-LD'!P188</f>
        <v>43.039270000000002</v>
      </c>
      <c r="M190" s="385">
        <f>'Anchor-LD'!Q188</f>
        <v>33.923831999999997</v>
      </c>
      <c r="N190" s="385">
        <f>'Anchor-LD'!R188</f>
        <v>96.866538000000006</v>
      </c>
      <c r="O190" s="385">
        <f>'Anchor-LD'!S188</f>
        <v>95.894478000000007</v>
      </c>
      <c r="P190" s="385">
        <f>'Anchor-LD'!T188</f>
        <v>54.90211</v>
      </c>
      <c r="Q190" s="385">
        <f>'Anchor-LD'!U188</f>
        <v>54.286808999999998</v>
      </c>
      <c r="R190" s="385">
        <f>'Anchor-LD'!V188</f>
        <v>49.225580000000001</v>
      </c>
      <c r="S190" s="385">
        <f>'Anchor-LD'!W188</f>
        <v>54.714618999999999</v>
      </c>
      <c r="T190" s="385">
        <f>'Anchor-LD'!X188</f>
        <v>54.809544000000002</v>
      </c>
      <c r="U190" s="385">
        <f>10*LOG10(1/((Summary!$C$80/10^(R190/10)+Summary!$C$81/10^(S190/10)+Summary!$C$82/10^(T190/10))/Summary!$C$83))</f>
        <v>50.418403972611607</v>
      </c>
      <c r="V190" s="385">
        <f>'Anchor-LD'!Y188</f>
        <v>2.1349E-2</v>
      </c>
      <c r="W190" s="385">
        <f>'Anchor-LD'!Z188</f>
        <v>1368.4</v>
      </c>
      <c r="X190" s="385">
        <f>'Anchor-LD'!AA188</f>
        <v>3.0935999999999999</v>
      </c>
      <c r="Y190" s="360">
        <f>'Anchor-LD'!AB188</f>
        <v>12</v>
      </c>
      <c r="Z190" s="360">
        <f>'Anchor-LD'!AC188</f>
        <v>11</v>
      </c>
      <c r="AA190" s="385">
        <f t="shared" si="7"/>
        <v>0.38011111111111112</v>
      </c>
      <c r="AB190" s="462"/>
      <c r="AC190" s="384">
        <f>'Test-LD'!L188</f>
        <v>11738.56</v>
      </c>
      <c r="AD190" s="384">
        <f>'Test-LD'!M188</f>
        <v>49.876303999999998</v>
      </c>
      <c r="AE190" s="384">
        <f>'Test-LD'!N188</f>
        <v>54.994222999999998</v>
      </c>
      <c r="AF190" s="384">
        <f>'Test-LD'!O188</f>
        <v>55.095126999999998</v>
      </c>
      <c r="AG190" s="384">
        <f>(Summary!$C$63*AD190+Summary!$C$64*AE190+Summary!$C$65*AF190)/Summary!$C$66</f>
        <v>51.599094333333333</v>
      </c>
      <c r="AH190" s="384">
        <f>'Test-LD'!P188</f>
        <v>43.913626999999998</v>
      </c>
      <c r="AI190" s="384">
        <f>'Test-LD'!Q188</f>
        <v>34.422457000000001</v>
      </c>
      <c r="AJ190" s="384">
        <f>'Test-LD'!R188</f>
        <v>96.957402999999999</v>
      </c>
      <c r="AK190" s="384">
        <f>'Test-LD'!S188</f>
        <v>96.041561000000002</v>
      </c>
      <c r="AL190" s="384">
        <f>'Test-LD'!T188</f>
        <v>55.471294</v>
      </c>
      <c r="AM190" s="384">
        <f>'Test-LD'!U188</f>
        <v>54.602151999999997</v>
      </c>
      <c r="AN190" s="384">
        <f>'Test-LD'!V188</f>
        <v>49.715867000000003</v>
      </c>
      <c r="AO190" s="384">
        <f>'Test-LD'!W188</f>
        <v>54.968940000000003</v>
      </c>
      <c r="AP190" s="384">
        <f>'Test-LD'!X188</f>
        <v>55.069873000000001</v>
      </c>
      <c r="AQ190" s="384">
        <f>10*LOG10(1/((Summary!$C$80/10^(AN190/10)+Summary!$C$81/10^(AO190/10)+Summary!$C$82/10^(AP190/10))/Summary!$C$83))</f>
        <v>50.879441118329893</v>
      </c>
      <c r="AR190" s="384">
        <f>'Test-LD'!Y188</f>
        <v>1.9560999999999999E-2</v>
      </c>
      <c r="AS190" s="384">
        <f>'Test-LD'!Z188</f>
        <v>29917.9</v>
      </c>
      <c r="AT190" s="385">
        <f>'Test-LD'!AA188</f>
        <v>8.0950000000000006</v>
      </c>
      <c r="AU190" s="360">
        <f>'Test-LD'!AB188</f>
        <v>12</v>
      </c>
      <c r="AV190" s="360">
        <f>'Test-LD'!AC188</f>
        <v>11</v>
      </c>
      <c r="AW190" s="398">
        <f t="shared" si="8"/>
        <v>8.3105277777777786</v>
      </c>
      <c r="AX190" s="464">
        <f t="shared" si="9"/>
        <v>21.863417129494298</v>
      </c>
      <c r="AY190" s="293">
        <f t="shared" si="9"/>
        <v>2.6166925265063359</v>
      </c>
      <c r="AZ190" s="292">
        <f t="shared" si="9"/>
        <v>1</v>
      </c>
      <c r="BA190" s="344">
        <f t="shared" si="9"/>
        <v>1</v>
      </c>
      <c r="BB190" s="75"/>
      <c r="BC190" s="75"/>
      <c r="BD190" s="572" t="s">
        <v>39</v>
      </c>
      <c r="BE190" s="549">
        <f t="array" ref="BE190">bdRateExtend($G190:$G193,H190:H193,$AC190:$AC193,AD190:AD193)</f>
        <v>-0.19998039587553129</v>
      </c>
      <c r="BF190" s="551">
        <f t="array" ref="BF190">bdRateExtend($G190:$G195,H190:H195,$AC190:$AC195,AD190:AD195)</f>
        <v>-0.22587129432847874</v>
      </c>
      <c r="BG190" s="551">
        <f t="array" ref="BG190">bdRateExtend($G190:$G195,I190:I195,$AC190:$AC195,AE190:AE195)</f>
        <v>-0.2423997479390646</v>
      </c>
      <c r="BH190" s="551">
        <f t="array" ref="BH190">bdRateExtend($G190:$G195,J190:J195,$AC190:$AC195,AF190:AF195)</f>
        <v>-0.23454711726625299</v>
      </c>
      <c r="BI190" s="551">
        <f t="array" ref="BI190">bdRateExtend($G190:$G195,K190:K195,$AC190:$AC195,AG190:AG195)</f>
        <v>-0.22945021241216979</v>
      </c>
      <c r="BJ190" s="575">
        <f>(Summary!$C$94*BF190+Summary!$C$95*BG190+Summary!$C$96*BH190)/Summary!$C$97</f>
        <v>-0.22687946539041312</v>
      </c>
      <c r="BK190" s="551">
        <f t="array" ref="BK190">bdRateExtend($G190:$G193,L190:L193,$AC190:$AC193,AH190:AH193)</f>
        <v>-0.22821512116174225</v>
      </c>
      <c r="BL190" s="551">
        <f t="array" ref="BL190">bdRateExtend($G190:$G195,L190:L195,$AC190:$AC195,AH190:AH195)</f>
        <v>-0.23698669734534261</v>
      </c>
      <c r="BM190" s="551">
        <f t="array" ref="BM190">bdRateExtend($G190:$G193,M190:M193,$AC190:$AC193,AI190:AI193)</f>
        <v>-0.20297947925171667</v>
      </c>
      <c r="BN190" s="551">
        <f t="array" ref="BN190">bdRateExtend($G190:$G195,M190:M195,$AC190:$AC195,AI190:AI195)</f>
        <v>-0.21774282790869504</v>
      </c>
      <c r="BO190" s="548">
        <f t="array" ref="BO190">bdRateExtend($G190:$G193,N190:N193,$AC190:$AC193,AJ190:AJ193,"None", FALSE,1)</f>
        <v>-0.20416633355815339</v>
      </c>
      <c r="BP190" s="585">
        <f t="array" ref="BP190">bdRateExtend($G190:$G195,N190:N195,$AC190:$AC195,AJ190:AJ195,"None", FALSE,1)</f>
        <v>-0.24764798483666761</v>
      </c>
      <c r="BQ190" s="548">
        <f t="array" ref="BQ190">bdRateExtend($G190:$G193,O190:O193,$AC190:$AC193,AK190:AK193,"None", FALSE,1)</f>
        <v>-0.21208256060689856</v>
      </c>
      <c r="BR190" s="585">
        <f t="array" ref="BR190">bdRateExtend($G190:$G195,O190:O195,$AC190:$AC195,AK190:AK195,"None", FALSE,1)</f>
        <v>-0.2412615306027025</v>
      </c>
      <c r="BS190" s="551">
        <f t="array" ref="BS190">bdRateExtend($G190:$G193,P190:P193,$AC190:$AC193,AL190:AL193)</f>
        <v>-0.20358348366087486</v>
      </c>
      <c r="BT190" s="551">
        <f t="array" ref="BT190">bdRateExtend($G190:$G195,P190:P195,$AC190:$AC195,AL190:AL195)</f>
        <v>-0.21692634675807376</v>
      </c>
      <c r="BU190" s="551">
        <f t="array" ref="BU190">bdRateExtend($G190:$G193,Q190:Q193,$AC190:$AC193,AM190:AM193)</f>
        <v>-0.21751378486152373</v>
      </c>
      <c r="BV190" s="551">
        <f t="array" ref="BV190">bdRateExtend($G190:$G195,Q190:Q195,$AC190:$AC195,AM190:AM195)</f>
        <v>-0.26322437261653497</v>
      </c>
      <c r="BW190" s="551">
        <f t="array" ref="BW190">bdRateExtend($G190:$G193,R190:R193,$AC190:$AC193,AN190:AN193)</f>
        <v>-0.20357351046217842</v>
      </c>
      <c r="BX190" s="551">
        <f t="array" ref="BX190">bdRateExtend($G190:$G195,R190:R195,$AC190:$AC195,AN190:AN195)</f>
        <v>-0.22845750237677365</v>
      </c>
      <c r="BY190" s="551">
        <f t="array" ref="BY190">bdRateExtend($G190:$G195,S190:S195,$AC190:$AC195,AO190:AO195)</f>
        <v>-0.2429734382686598</v>
      </c>
      <c r="BZ190" s="555">
        <f t="array" ref="BZ190">bdRateExtend($G190:$G195,T190:T195,$AC190:$AC195,AP190:AP195)</f>
        <v>-0.23514787687626681</v>
      </c>
      <c r="CA190" s="555">
        <f t="array" ref="CA190">bdRateExtend($G190:$G195,U190:U195,$AC190:$AC195,AQ190:AQ195)</f>
        <v>-0.22918811131444161</v>
      </c>
      <c r="CB190" s="575">
        <f>(Summary!$C$108*BX190+Summary!$C$109*BY190+Summary!$C$110*BZ190)/Summary!$C$111</f>
        <v>-0.22930575479242882</v>
      </c>
      <c r="CC190" s="561">
        <f t="array" ref="CC190">bdCAMBIExtend($G190:$G193,V190:V193,$AC190:$AC193,AR190:AR193)</f>
        <v>-5.0182570838034138E-3</v>
      </c>
      <c r="CD190" s="561">
        <f t="array" ref="CD190">bdCAMBIExtend($G190:$G195,V190:V195,$AC190:$AC195,AR190:AR195)</f>
        <v>-7.1300806131865801E-3</v>
      </c>
      <c r="CE190" s="547">
        <f t="array" ref="CE190">testVMAFRange($G190:$G193,N190:N193,$AC190:$AC193,AJ190:AJ193)</f>
        <v>0</v>
      </c>
      <c r="CF190" s="543">
        <f t="array" ref="CF190">testVMAFRange($G190:$G195,N190:N195,$AC190:$AC195,AJ190:AJ195)</f>
        <v>0</v>
      </c>
      <c r="CG190" s="547">
        <f t="array" ref="CG190">testVMAFRange($G190:$G193,O190:O193,$AC190:$AC193,AK190:AK193)</f>
        <v>0</v>
      </c>
      <c r="CH190" s="543">
        <f t="array" ref="CH190">testVMAFRange($G190:$G195,O190:O195,$AC190:$AC195,AK190:AK195)</f>
        <v>0</v>
      </c>
    </row>
    <row r="191" spans="1:86" ht="17" customHeight="1" x14ac:dyDescent="0.2">
      <c r="A191" s="538"/>
      <c r="B191" s="566"/>
      <c r="C191" s="485"/>
      <c r="D191" s="590"/>
      <c r="E191" s="558"/>
      <c r="F191" s="362">
        <v>135</v>
      </c>
      <c r="G191" s="420">
        <f>'Anchor-LD'!L189</f>
        <v>7504.8581999999997</v>
      </c>
      <c r="H191" s="295">
        <f>'Anchor-LD'!M189</f>
        <v>45.656967000000002</v>
      </c>
      <c r="I191" s="295">
        <f>'Anchor-LD'!N189</f>
        <v>51.740636000000002</v>
      </c>
      <c r="J191" s="295">
        <f>'Anchor-LD'!O189</f>
        <v>51.881951000000001</v>
      </c>
      <c r="K191" s="295">
        <f>(Summary!$C$63*H191+Summary!$C$64*I191+Summary!$C$65*J191)/Summary!$C$66</f>
        <v>47.708409166666662</v>
      </c>
      <c r="L191" s="295">
        <f>'Anchor-LD'!P189</f>
        <v>38.527728000000003</v>
      </c>
      <c r="M191" s="295">
        <f>'Anchor-LD'!Q189</f>
        <v>30.210235000000001</v>
      </c>
      <c r="N191" s="295">
        <f>'Anchor-LD'!R189</f>
        <v>96.138717</v>
      </c>
      <c r="O191" s="295">
        <f>'Anchor-LD'!S189</f>
        <v>94.778435999999999</v>
      </c>
      <c r="P191" s="295">
        <f>'Anchor-LD'!T189</f>
        <v>50.139778</v>
      </c>
      <c r="Q191" s="295">
        <f>'Anchor-LD'!U189</f>
        <v>51.172884000000003</v>
      </c>
      <c r="R191" s="295">
        <f>'Anchor-LD'!V189</f>
        <v>45.540778000000003</v>
      </c>
      <c r="S191" s="295">
        <f>'Anchor-LD'!W189</f>
        <v>51.725906999999999</v>
      </c>
      <c r="T191" s="295">
        <f>'Anchor-LD'!X189</f>
        <v>51.863773000000002</v>
      </c>
      <c r="U191" s="295">
        <f>10*LOG10(1/((Summary!$C$80/10^(R191/10)+Summary!$C$81/10^(S191/10)+Summary!$C$82/10^(T191/10))/Summary!$C$83))</f>
        <v>46.815436473075003</v>
      </c>
      <c r="V191" s="295">
        <f>'Anchor-LD'!Y189</f>
        <v>2.4759E-2</v>
      </c>
      <c r="W191" s="295">
        <f>'Anchor-LD'!Z189</f>
        <v>1767.5</v>
      </c>
      <c r="X191" s="295">
        <f>'Anchor-LD'!AA189</f>
        <v>2.9413</v>
      </c>
      <c r="Y191" s="357">
        <f>'Anchor-LD'!AB189</f>
        <v>11</v>
      </c>
      <c r="Z191" s="357">
        <f>'Anchor-LD'!AC189</f>
        <v>11</v>
      </c>
      <c r="AA191" s="295">
        <f t="shared" si="7"/>
        <v>0.4909722222222222</v>
      </c>
      <c r="AB191" s="462"/>
      <c r="AC191" s="167">
        <f>'Test-LD'!L189</f>
        <v>6548.48</v>
      </c>
      <c r="AD191" s="167">
        <f>'Test-LD'!M189</f>
        <v>46.114972000000002</v>
      </c>
      <c r="AE191" s="167">
        <f>'Test-LD'!N189</f>
        <v>52.145301000000003</v>
      </c>
      <c r="AF191" s="167">
        <f>'Test-LD'!O189</f>
        <v>52.218753</v>
      </c>
      <c r="AG191" s="167">
        <f>(Summary!$C$63*AD191+Summary!$C$64*AE191+Summary!$C$65*AF191)/Summary!$C$66</f>
        <v>48.137323666666667</v>
      </c>
      <c r="AH191" s="167">
        <f>'Test-LD'!P189</f>
        <v>39.492395000000002</v>
      </c>
      <c r="AI191" s="167">
        <f>'Test-LD'!Q189</f>
        <v>30.768031000000001</v>
      </c>
      <c r="AJ191" s="167">
        <f>'Test-LD'!R189</f>
        <v>96.274896999999996</v>
      </c>
      <c r="AK191" s="167">
        <f>'Test-LD'!S189</f>
        <v>95.003427000000002</v>
      </c>
      <c r="AL191" s="167">
        <f>'Test-LD'!T189</f>
        <v>50.827427999999998</v>
      </c>
      <c r="AM191" s="167">
        <f>'Test-LD'!U189</f>
        <v>51.634824000000002</v>
      </c>
      <c r="AN191" s="167">
        <f>'Test-LD'!V189</f>
        <v>46.020280999999997</v>
      </c>
      <c r="AO191" s="167">
        <f>'Test-LD'!W189</f>
        <v>52.133992999999997</v>
      </c>
      <c r="AP191" s="167">
        <f>'Test-LD'!X189</f>
        <v>52.204982999999999</v>
      </c>
      <c r="AQ191" s="167">
        <f>10*LOG10(1/((Summary!$C$80/10^(AN191/10)+Summary!$C$81/10^(AO191/10)+Summary!$C$82/10^(AP191/10))/Summary!$C$83))</f>
        <v>47.283755712824806</v>
      </c>
      <c r="AR191" s="167">
        <f>'Test-LD'!Y189</f>
        <v>2.0139000000000001E-2</v>
      </c>
      <c r="AS191" s="167">
        <f>'Test-LD'!Z189</f>
        <v>29685.599999999999</v>
      </c>
      <c r="AT191" s="295">
        <f>'Test-LD'!AA189</f>
        <v>8.1509999999999998</v>
      </c>
      <c r="AU191" s="357">
        <f>'Test-LD'!AB189</f>
        <v>11</v>
      </c>
      <c r="AV191" s="357">
        <f>'Test-LD'!AC189</f>
        <v>11</v>
      </c>
      <c r="AW191" s="395">
        <f t="shared" si="8"/>
        <v>8.2460000000000004</v>
      </c>
      <c r="AX191" s="465">
        <f t="shared" si="9"/>
        <v>16.795247524752476</v>
      </c>
      <c r="AY191" s="298">
        <f t="shared" si="9"/>
        <v>2.7712236086084383</v>
      </c>
      <c r="AZ191" s="297">
        <f t="shared" si="9"/>
        <v>1</v>
      </c>
      <c r="BA191" s="345">
        <f t="shared" si="9"/>
        <v>1</v>
      </c>
      <c r="BB191" s="75"/>
      <c r="BC191" s="75"/>
      <c r="BD191" s="565"/>
      <c r="BE191" s="550"/>
      <c r="BF191" s="552"/>
      <c r="BG191" s="552"/>
      <c r="BH191" s="552"/>
      <c r="BI191" s="552"/>
      <c r="BJ191" s="552"/>
      <c r="BK191" s="553"/>
      <c r="BL191" s="552"/>
      <c r="BM191" s="553"/>
      <c r="BN191" s="552"/>
      <c r="BO191" s="546"/>
      <c r="BP191" s="541"/>
      <c r="BQ191" s="546"/>
      <c r="BR191" s="541"/>
      <c r="BS191" s="553"/>
      <c r="BT191" s="552"/>
      <c r="BU191" s="553"/>
      <c r="BV191" s="552"/>
      <c r="BW191" s="553"/>
      <c r="BX191" s="552"/>
      <c r="BY191" s="552"/>
      <c r="BZ191" s="541"/>
      <c r="CA191" s="541"/>
      <c r="CB191" s="552"/>
      <c r="CC191" s="553"/>
      <c r="CD191" s="552"/>
      <c r="CE191" s="546"/>
      <c r="CF191" s="541"/>
      <c r="CG191" s="546"/>
      <c r="CH191" s="541"/>
    </row>
    <row r="192" spans="1:86" ht="17" customHeight="1" x14ac:dyDescent="0.2">
      <c r="A192" s="538"/>
      <c r="B192" s="566"/>
      <c r="C192" s="485"/>
      <c r="D192" s="590"/>
      <c r="E192" s="558"/>
      <c r="F192" s="362">
        <v>160</v>
      </c>
      <c r="G192" s="420">
        <f>'Anchor-LD'!L190</f>
        <v>4167.5781999999999</v>
      </c>
      <c r="H192" s="295">
        <f>'Anchor-LD'!M190</f>
        <v>41.605840000000001</v>
      </c>
      <c r="I192" s="295">
        <f>'Anchor-LD'!N190</f>
        <v>48.623261999999997</v>
      </c>
      <c r="J192" s="295">
        <f>'Anchor-LD'!O190</f>
        <v>48.767195000000001</v>
      </c>
      <c r="K192" s="295">
        <f>(Summary!$C$63*H192+Summary!$C$64*I192+Summary!$C$65*J192)/Summary!$C$66</f>
        <v>43.968969500000007</v>
      </c>
      <c r="L192" s="295">
        <f>'Anchor-LD'!P190</f>
        <v>33.813552000000001</v>
      </c>
      <c r="M192" s="295">
        <f>'Anchor-LD'!Q190</f>
        <v>26.179195</v>
      </c>
      <c r="N192" s="295">
        <f>'Anchor-LD'!R190</f>
        <v>94.290890000000005</v>
      </c>
      <c r="O192" s="295">
        <f>'Anchor-LD'!S190</f>
        <v>92.433659000000006</v>
      </c>
      <c r="P192" s="295">
        <f>'Anchor-LD'!T190</f>
        <v>44.673374000000003</v>
      </c>
      <c r="Q192" s="295">
        <f>'Anchor-LD'!U190</f>
        <v>47.440635</v>
      </c>
      <c r="R192" s="295">
        <f>'Anchor-LD'!V190</f>
        <v>41.545313999999998</v>
      </c>
      <c r="S192" s="295">
        <f>'Anchor-LD'!W190</f>
        <v>48.618149000000003</v>
      </c>
      <c r="T192" s="295">
        <f>'Anchor-LD'!X190</f>
        <v>48.760376000000001</v>
      </c>
      <c r="U192" s="295">
        <f>10*LOG10(1/((Summary!$C$80/10^(R192/10)+Summary!$C$81/10^(S192/10)+Summary!$C$82/10^(T192/10))/Summary!$C$83))</f>
        <v>42.906046878828022</v>
      </c>
      <c r="V192" s="295">
        <f>'Anchor-LD'!Y190</f>
        <v>3.3316999999999999E-2</v>
      </c>
      <c r="W192" s="295">
        <f>'Anchor-LD'!Z190</f>
        <v>1842.9</v>
      </c>
      <c r="X192" s="295">
        <f>'Anchor-LD'!AA190</f>
        <v>2.5552000000000001</v>
      </c>
      <c r="Y192" s="357">
        <f>'Anchor-LD'!AB190</f>
        <v>11</v>
      </c>
      <c r="Z192" s="357">
        <f>'Anchor-LD'!AC190</f>
        <v>12</v>
      </c>
      <c r="AA192" s="295">
        <f t="shared" si="7"/>
        <v>0.51191666666666669</v>
      </c>
      <c r="AB192" s="462"/>
      <c r="AC192" s="167">
        <f>'Test-LD'!L190</f>
        <v>3555.2872729999999</v>
      </c>
      <c r="AD192" s="167">
        <f>'Test-LD'!M190</f>
        <v>42.119475999999999</v>
      </c>
      <c r="AE192" s="167">
        <f>'Test-LD'!N190</f>
        <v>49.180090999999997</v>
      </c>
      <c r="AF192" s="167">
        <f>'Test-LD'!O190</f>
        <v>49.265999000000001</v>
      </c>
      <c r="AG192" s="167">
        <f>(Summary!$C$63*AD192+Summary!$C$64*AE192+Summary!$C$65*AF192)/Summary!$C$66</f>
        <v>44.487332333333335</v>
      </c>
      <c r="AH192" s="167">
        <f>'Test-LD'!P190</f>
        <v>34.639043999999998</v>
      </c>
      <c r="AI192" s="167">
        <f>'Test-LD'!Q190</f>
        <v>26.682659000000001</v>
      </c>
      <c r="AJ192" s="167">
        <f>'Test-LD'!R190</f>
        <v>94.553011999999995</v>
      </c>
      <c r="AK192" s="167">
        <f>'Test-LD'!S190</f>
        <v>92.828629000000006</v>
      </c>
      <c r="AL192" s="167">
        <f>'Test-LD'!T190</f>
        <v>45.407831999999999</v>
      </c>
      <c r="AM192" s="167">
        <f>'Test-LD'!U190</f>
        <v>48.151646999999997</v>
      </c>
      <c r="AN192" s="167">
        <f>'Test-LD'!V190</f>
        <v>42.079452000000003</v>
      </c>
      <c r="AO192" s="167">
        <f>'Test-LD'!W190</f>
        <v>49.176049999999996</v>
      </c>
      <c r="AP192" s="167">
        <f>'Test-LD'!X190</f>
        <v>49.261811000000002</v>
      </c>
      <c r="AQ192" s="167">
        <f>10*LOG10(1/((Summary!$C$80/10^(AN192/10)+Summary!$C$81/10^(AO192/10)+Summary!$C$82/10^(AP192/10))/Summary!$C$83))</f>
        <v>43.439823857943558</v>
      </c>
      <c r="AR192" s="167">
        <f>'Test-LD'!Y190</f>
        <v>2.8215E-2</v>
      </c>
      <c r="AS192" s="167">
        <f>'Test-LD'!Z190</f>
        <v>21918.6</v>
      </c>
      <c r="AT192" s="295">
        <f>'Test-LD'!AA190</f>
        <v>7.7617000000000003</v>
      </c>
      <c r="AU192" s="357">
        <f>'Test-LD'!AB190</f>
        <v>11</v>
      </c>
      <c r="AV192" s="357">
        <f>'Test-LD'!AC190</f>
        <v>12</v>
      </c>
      <c r="AW192" s="395">
        <f t="shared" si="8"/>
        <v>6.0884999999999998</v>
      </c>
      <c r="AX192" s="465">
        <f t="shared" si="9"/>
        <v>11.893537359596287</v>
      </c>
      <c r="AY192" s="298">
        <f t="shared" si="9"/>
        <v>3.0376095804633687</v>
      </c>
      <c r="AZ192" s="297">
        <f t="shared" si="9"/>
        <v>1</v>
      </c>
      <c r="BA192" s="345">
        <f t="shared" si="9"/>
        <v>1</v>
      </c>
      <c r="BB192" s="75"/>
      <c r="BC192" s="75"/>
      <c r="BD192" s="573" t="s">
        <v>147</v>
      </c>
      <c r="BE192" s="549">
        <f t="array" ref="BE192">bdRateExtend($G191:$G194,H191:H194,$AC191:$AC194,AD191:AD194)</f>
        <v>-0.22429380223727746</v>
      </c>
      <c r="BF192" s="552"/>
      <c r="BG192" s="552"/>
      <c r="BH192" s="552"/>
      <c r="BI192" s="552"/>
      <c r="BJ192" s="552"/>
      <c r="BK192" s="551">
        <f t="array" ref="BK192">bdRateExtend($G191:$G194,L191:L194,$AC191:$AC194,AH191:AH194)</f>
        <v>-0.23569344986363661</v>
      </c>
      <c r="BL192" s="552"/>
      <c r="BM192" s="551">
        <f t="array" ref="BM192">bdRateExtend($G191:$G194,M191:M194,$AC191:$AC194,AI191:AI194)</f>
        <v>-0.21575250136177793</v>
      </c>
      <c r="BN192" s="552"/>
      <c r="BO192" s="545">
        <f t="array" ref="BO192">bdRateExtend($G191:$G194,N191:N194,$AC191:$AC194,AJ191:AJ194,"None", FALSE,1)</f>
        <v>-0.23005527737275644</v>
      </c>
      <c r="BP192" s="541"/>
      <c r="BQ192" s="545">
        <f t="array" ref="BQ192">bdRateExtend($G191:$G194,O191:O194,$AC191:$AC194,AK191:AK194,"None", FALSE,1)</f>
        <v>-0.22880594249574626</v>
      </c>
      <c r="BR192" s="541"/>
      <c r="BS192" s="551">
        <f t="array" ref="BS192">bdRateExtend($G191:$G194,P191:P194,$AC191:$AC194,AL191:AL194)</f>
        <v>-0.21814247099577677</v>
      </c>
      <c r="BT192" s="552"/>
      <c r="BU192" s="551">
        <f t="array" ref="BU192">bdRateExtend($G191:$G194,Q191:Q194,$AC191:$AC194,AM191:AM194)</f>
        <v>-0.24555201450908926</v>
      </c>
      <c r="BV192" s="552"/>
      <c r="BW192" s="551">
        <f t="array" ref="BW192">bdRateExtend($G191:$G194,R191:R194,$AC191:$AC194,AN191:AN194)</f>
        <v>-0.2266857206813272</v>
      </c>
      <c r="BX192" s="552"/>
      <c r="BY192" s="552"/>
      <c r="BZ192" s="541"/>
      <c r="CA192" s="541"/>
      <c r="CB192" s="552"/>
      <c r="CC192" s="561">
        <f t="array" ref="CC192">bdCAMBIExtend($G191:$G194,V191:V194,$AC191:$AC194,AR191:AR194)</f>
        <v>-5.0293670744096909E-3</v>
      </c>
      <c r="CD192" s="552"/>
      <c r="CE192" s="554">
        <f t="array" ref="CE192">testVMAFRange($G191:$G194,N191:N194,$AC191:$AC194,AJ191:AJ194)</f>
        <v>0</v>
      </c>
      <c r="CF192" s="541"/>
      <c r="CG192" s="554">
        <f t="array" ref="CG192">testVMAFRange($G191:$G194,O191:O194,$AC191:$AC194,AK191:AK194)</f>
        <v>0</v>
      </c>
      <c r="CH192" s="541"/>
    </row>
    <row r="193" spans="1:86" ht="17" customHeight="1" x14ac:dyDescent="0.2">
      <c r="A193" s="538"/>
      <c r="B193" s="566"/>
      <c r="C193" s="485"/>
      <c r="D193" s="590"/>
      <c r="E193" s="558"/>
      <c r="F193" s="362">
        <v>185</v>
      </c>
      <c r="G193" s="420">
        <f>'Anchor-LD'!L191</f>
        <v>2228.48</v>
      </c>
      <c r="H193" s="295">
        <f>'Anchor-LD'!M191</f>
        <v>37.437085000000003</v>
      </c>
      <c r="I193" s="295">
        <f>'Anchor-LD'!N191</f>
        <v>45.518650999999998</v>
      </c>
      <c r="J193" s="295">
        <f>'Anchor-LD'!O191</f>
        <v>45.532730000000001</v>
      </c>
      <c r="K193" s="295">
        <f>(Summary!$C$63*H193+Summary!$C$64*I193+Summary!$C$65*J193)/Summary!$C$66</f>
        <v>40.133286833333337</v>
      </c>
      <c r="L193" s="295">
        <f>'Anchor-LD'!P191</f>
        <v>28.876916999999999</v>
      </c>
      <c r="M193" s="295">
        <f>'Anchor-LD'!Q191</f>
        <v>21.954895</v>
      </c>
      <c r="N193" s="295">
        <f>'Anchor-LD'!R191</f>
        <v>89.457212999999996</v>
      </c>
      <c r="O193" s="295">
        <f>'Anchor-LD'!S191</f>
        <v>87.218090000000004</v>
      </c>
      <c r="P193" s="295">
        <f>'Anchor-LD'!T191</f>
        <v>38.823968000000001</v>
      </c>
      <c r="Q193" s="295">
        <f>'Anchor-LD'!U191</f>
        <v>43.594686000000003</v>
      </c>
      <c r="R193" s="295">
        <f>'Anchor-LD'!V191</f>
        <v>37.413499000000002</v>
      </c>
      <c r="S193" s="295">
        <f>'Anchor-LD'!W191</f>
        <v>45.516342000000002</v>
      </c>
      <c r="T193" s="295">
        <f>'Anchor-LD'!X191</f>
        <v>45.530638000000003</v>
      </c>
      <c r="U193" s="295">
        <f>10*LOG10(1/((Summary!$C$80/10^(R193/10)+Summary!$C$81/10^(S193/10)+Summary!$C$82/10^(T193/10))/Summary!$C$83))</f>
        <v>38.851194207083168</v>
      </c>
      <c r="V193" s="295">
        <f>'Anchor-LD'!Y191</f>
        <v>3.4354999999999997E-2</v>
      </c>
      <c r="W193" s="295">
        <f>'Anchor-LD'!Z191</f>
        <v>1522.1</v>
      </c>
      <c r="X193" s="295">
        <f>'Anchor-LD'!AA191</f>
        <v>2.4737</v>
      </c>
      <c r="Y193" s="357">
        <f>'Anchor-LD'!AB191</f>
        <v>10</v>
      </c>
      <c r="Z193" s="357">
        <f>'Anchor-LD'!AC191</f>
        <v>12</v>
      </c>
      <c r="AA193" s="295">
        <f t="shared" si="7"/>
        <v>0.42280555555555555</v>
      </c>
      <c r="AB193" s="462"/>
      <c r="AC193" s="167">
        <f>'Test-LD'!L191</f>
        <v>1876.945455</v>
      </c>
      <c r="AD193" s="167">
        <f>'Test-LD'!M191</f>
        <v>38.070247000000002</v>
      </c>
      <c r="AE193" s="167">
        <f>'Test-LD'!N191</f>
        <v>46.153613</v>
      </c>
      <c r="AF193" s="167">
        <f>'Test-LD'!O191</f>
        <v>46.177982999999998</v>
      </c>
      <c r="AG193" s="167">
        <f>(Summary!$C$63*AD193+Summary!$C$64*AE193+Summary!$C$65*AF193)/Summary!$C$66</f>
        <v>40.768764000000004</v>
      </c>
      <c r="AH193" s="167">
        <f>'Test-LD'!P191</f>
        <v>29.649276</v>
      </c>
      <c r="AI193" s="167">
        <f>'Test-LD'!Q191</f>
        <v>22.464815000000002</v>
      </c>
      <c r="AJ193" s="167">
        <f>'Test-LD'!R191</f>
        <v>90.367018000000002</v>
      </c>
      <c r="AK193" s="167">
        <f>'Test-LD'!S191</f>
        <v>88.174925000000002</v>
      </c>
      <c r="AL193" s="167">
        <f>'Test-LD'!T191</f>
        <v>39.583914999999998</v>
      </c>
      <c r="AM193" s="167">
        <f>'Test-LD'!U191</f>
        <v>44.218181000000001</v>
      </c>
      <c r="AN193" s="167">
        <f>'Test-LD'!V191</f>
        <v>38.056471999999999</v>
      </c>
      <c r="AO193" s="167">
        <f>'Test-LD'!W191</f>
        <v>46.152219000000002</v>
      </c>
      <c r="AP193" s="167">
        <f>'Test-LD'!X191</f>
        <v>46.176637999999997</v>
      </c>
      <c r="AQ193" s="167">
        <f>10*LOG10(1/((Summary!$C$80/10^(AN193/10)+Summary!$C$81/10^(AO193/10)+Summary!$C$82/10^(AP193/10))/Summary!$C$83))</f>
        <v>39.494020448448836</v>
      </c>
      <c r="AR193" s="167">
        <f>'Test-LD'!Y191</f>
        <v>3.3265000000000003E-2</v>
      </c>
      <c r="AS193" s="167">
        <f>'Test-LD'!Z191</f>
        <v>23453.3</v>
      </c>
      <c r="AT193" s="295">
        <f>'Test-LD'!AA191</f>
        <v>7.9061000000000003</v>
      </c>
      <c r="AU193" s="357">
        <f>'Test-LD'!AB191</f>
        <v>10</v>
      </c>
      <c r="AV193" s="357">
        <f>'Test-LD'!AC191</f>
        <v>12</v>
      </c>
      <c r="AW193" s="395">
        <f t="shared" si="8"/>
        <v>6.5148055555555553</v>
      </c>
      <c r="AX193" s="465">
        <f t="shared" si="9"/>
        <v>15.408514552263322</v>
      </c>
      <c r="AY193" s="298">
        <f t="shared" si="9"/>
        <v>3.1960625783239682</v>
      </c>
      <c r="AZ193" s="297">
        <f t="shared" si="9"/>
        <v>1</v>
      </c>
      <c r="BA193" s="345">
        <f t="shared" si="9"/>
        <v>1</v>
      </c>
      <c r="BB193" s="75"/>
      <c r="BC193" s="75"/>
      <c r="BD193" s="565"/>
      <c r="BE193" s="550"/>
      <c r="BF193" s="552"/>
      <c r="BG193" s="552"/>
      <c r="BH193" s="552"/>
      <c r="BI193" s="552"/>
      <c r="BJ193" s="552"/>
      <c r="BK193" s="553"/>
      <c r="BL193" s="552"/>
      <c r="BM193" s="553"/>
      <c r="BN193" s="552"/>
      <c r="BO193" s="546"/>
      <c r="BP193" s="541"/>
      <c r="BQ193" s="546"/>
      <c r="BR193" s="541"/>
      <c r="BS193" s="553"/>
      <c r="BT193" s="552"/>
      <c r="BU193" s="553"/>
      <c r="BV193" s="552"/>
      <c r="BW193" s="553"/>
      <c r="BX193" s="552"/>
      <c r="BY193" s="552"/>
      <c r="BZ193" s="541"/>
      <c r="CA193" s="541"/>
      <c r="CB193" s="552"/>
      <c r="CC193" s="553"/>
      <c r="CD193" s="552"/>
      <c r="CE193" s="546"/>
      <c r="CF193" s="541"/>
      <c r="CG193" s="546"/>
      <c r="CH193" s="541"/>
    </row>
    <row r="194" spans="1:86" ht="17" customHeight="1" thickBot="1" x14ac:dyDescent="0.25">
      <c r="A194" s="538"/>
      <c r="B194" s="566"/>
      <c r="C194" s="485"/>
      <c r="D194" s="590"/>
      <c r="E194" s="558"/>
      <c r="F194" s="362">
        <v>210</v>
      </c>
      <c r="G194" s="420">
        <f>'Anchor-LD'!L192</f>
        <v>1116.96</v>
      </c>
      <c r="H194" s="295">
        <f>'Anchor-LD'!M192</f>
        <v>33.180222000000001</v>
      </c>
      <c r="I194" s="295">
        <f>'Anchor-LD'!N192</f>
        <v>42.197434999999999</v>
      </c>
      <c r="J194" s="295">
        <f>'Anchor-LD'!O192</f>
        <v>42.248088000000003</v>
      </c>
      <c r="K194" s="295">
        <f>(Summary!$C$63*H194+Summary!$C$64*I194+Summary!$C$65*J194)/Summary!$C$66</f>
        <v>36.19440183333333</v>
      </c>
      <c r="L194" s="295">
        <f>'Anchor-LD'!P192</f>
        <v>23.625969999999999</v>
      </c>
      <c r="M194" s="295">
        <f>'Anchor-LD'!Q192</f>
        <v>17.73142</v>
      </c>
      <c r="N194" s="295">
        <f>'Anchor-LD'!R192</f>
        <v>78.692922999999993</v>
      </c>
      <c r="O194" s="295">
        <f>'Anchor-LD'!S192</f>
        <v>76.156901000000005</v>
      </c>
      <c r="P194" s="295">
        <f>'Anchor-LD'!T192</f>
        <v>32.893873999999997</v>
      </c>
      <c r="Q194" s="295">
        <f>'Anchor-LD'!U192</f>
        <v>39.019297000000002</v>
      </c>
      <c r="R194" s="295">
        <f>'Anchor-LD'!V192</f>
        <v>33.168449000000003</v>
      </c>
      <c r="S194" s="295">
        <f>'Anchor-LD'!W192</f>
        <v>42.194656000000002</v>
      </c>
      <c r="T194" s="295">
        <f>'Anchor-LD'!X192</f>
        <v>42.246766999999998</v>
      </c>
      <c r="U194" s="295">
        <f>10*LOG10(1/((Summary!$C$80/10^(R194/10)+Summary!$C$81/10^(S194/10)+Summary!$C$82/10^(T194/10))/Summary!$C$83))</f>
        <v>34.667321347594758</v>
      </c>
      <c r="V194" s="295">
        <f>'Anchor-LD'!Y192</f>
        <v>5.1679000000000003E-2</v>
      </c>
      <c r="W194" s="295">
        <f>'Anchor-LD'!Z192</f>
        <v>1385.6</v>
      </c>
      <c r="X194" s="295">
        <f>'Anchor-LD'!AA192</f>
        <v>1.9748000000000001</v>
      </c>
      <c r="Y194" s="357">
        <f>'Anchor-LD'!AB192</f>
        <v>10</v>
      </c>
      <c r="Z194" s="357">
        <f>'Anchor-LD'!AC192</f>
        <v>12</v>
      </c>
      <c r="AA194" s="295">
        <f t="shared" si="7"/>
        <v>0.38488888888888884</v>
      </c>
      <c r="AB194" s="462"/>
      <c r="AC194" s="167">
        <f>'Test-LD'!L192</f>
        <v>944.10181799999998</v>
      </c>
      <c r="AD194" s="167">
        <f>'Test-LD'!M192</f>
        <v>33.969253000000002</v>
      </c>
      <c r="AE194" s="167">
        <f>'Test-LD'!N192</f>
        <v>42.933379000000002</v>
      </c>
      <c r="AF194" s="167">
        <f>'Test-LD'!O192</f>
        <v>42.914681000000002</v>
      </c>
      <c r="AG194" s="167">
        <f>(Summary!$C$63*AD194+Summary!$C$64*AE194+Summary!$C$65*AF194)/Summary!$C$66</f>
        <v>36.954178666666671</v>
      </c>
      <c r="AH194" s="167">
        <f>'Test-LD'!P192</f>
        <v>24.510026</v>
      </c>
      <c r="AI194" s="167">
        <f>'Test-LD'!Q192</f>
        <v>18.326224</v>
      </c>
      <c r="AJ194" s="167">
        <f>'Test-LD'!R192</f>
        <v>81.087504999999993</v>
      </c>
      <c r="AK194" s="167">
        <f>'Test-LD'!S192</f>
        <v>78.356554000000003</v>
      </c>
      <c r="AL194" s="167">
        <f>'Test-LD'!T192</f>
        <v>33.685439000000002</v>
      </c>
      <c r="AM194" s="167">
        <f>'Test-LD'!U192</f>
        <v>40.515833999999998</v>
      </c>
      <c r="AN194" s="167">
        <f>'Test-LD'!V192</f>
        <v>33.961838999999998</v>
      </c>
      <c r="AO194" s="167">
        <f>'Test-LD'!W192</f>
        <v>42.932572999999998</v>
      </c>
      <c r="AP194" s="167">
        <f>'Test-LD'!X192</f>
        <v>42.914194999999999</v>
      </c>
      <c r="AQ194" s="167">
        <f>10*LOG10(1/((Summary!$C$80/10^(AN194/10)+Summary!$C$81/10^(AO194/10)+Summary!$C$82/10^(AP194/10))/Summary!$C$83))</f>
        <v>35.455351120902378</v>
      </c>
      <c r="AR194" s="167">
        <f>'Test-LD'!Y192</f>
        <v>5.3161E-2</v>
      </c>
      <c r="AS194" s="167">
        <f>'Test-LD'!Z192</f>
        <v>21543.4</v>
      </c>
      <c r="AT194" s="295">
        <f>'Test-LD'!AA192</f>
        <v>7.9866999999999999</v>
      </c>
      <c r="AU194" s="357">
        <f>'Test-LD'!AB192</f>
        <v>10</v>
      </c>
      <c r="AV194" s="357">
        <f>'Test-LD'!AC192</f>
        <v>12</v>
      </c>
      <c r="AW194" s="395">
        <f t="shared" si="8"/>
        <v>5.9842777777777778</v>
      </c>
      <c r="AX194" s="465">
        <f t="shared" si="9"/>
        <v>15.548065819861433</v>
      </c>
      <c r="AY194" s="298">
        <f t="shared" si="9"/>
        <v>4.0443082843832281</v>
      </c>
      <c r="AZ194" s="297">
        <f t="shared" si="9"/>
        <v>1</v>
      </c>
      <c r="BA194" s="345">
        <f t="shared" si="9"/>
        <v>1</v>
      </c>
      <c r="BB194" s="75"/>
      <c r="BC194" s="75"/>
      <c r="BD194" s="574" t="s">
        <v>46</v>
      </c>
      <c r="BE194" s="549">
        <f t="array" ref="BE194">bdRateExtend($G192:$G195,H192:H195,$AC192:$AC195,AD192:AD195)</f>
        <v>-0.25009403465073243</v>
      </c>
      <c r="BF194" s="552"/>
      <c r="BG194" s="552"/>
      <c r="BH194" s="552"/>
      <c r="BI194" s="552"/>
      <c r="BJ194" s="552"/>
      <c r="BK194" s="551">
        <f t="array" ref="BK194">bdRateExtend($G192:$G195,L192:L195,$AC192:$AC195,AH192:AH195)</f>
        <v>-0.24407369872531071</v>
      </c>
      <c r="BL194" s="552"/>
      <c r="BM194" s="551">
        <f t="array" ref="BM194">bdRateExtend($G192:$G195,M192:M195,$AC192:$AC195,AI192:AI195)</f>
        <v>-0.23078690398899138</v>
      </c>
      <c r="BN194" s="552"/>
      <c r="BO194" s="545">
        <f t="array" ref="BO194">bdRateExtend($G192:$G195,N192:N195,$AC192:$AC195,AJ192:AJ195,"None", FALSE,1)</f>
        <v>-0.25284448342564092</v>
      </c>
      <c r="BP194" s="541"/>
      <c r="BQ194" s="545">
        <f t="array" ref="BQ194">bdRateExtend($G192:$G195,O192:O195,$AC192:$AC195,AK192:AK195,"None", FALSE,1)</f>
        <v>-0.24578772199142995</v>
      </c>
      <c r="BR194" s="541"/>
      <c r="BS194" s="551">
        <f t="array" ref="BS194">bdRateExtend($G192:$G195,P192:P195,$AC192:$AC195,AL192:AL195)</f>
        <v>-0.2299781988979106</v>
      </c>
      <c r="BT194" s="552"/>
      <c r="BU194" s="551">
        <f t="array" ref="BU194">bdRateExtend($G192:$G195,Q192:Q195,$AC192:$AC195,AM192:AM195)</f>
        <v>-0.29591625083584339</v>
      </c>
      <c r="BV194" s="552"/>
      <c r="BW194" s="551">
        <f t="array" ref="BW194">bdRateExtend($G192:$G195,R192:R195,$AC192:$AC195,AN192:AN195)</f>
        <v>-0.25142281547850276</v>
      </c>
      <c r="BX194" s="552"/>
      <c r="BY194" s="552"/>
      <c r="BZ194" s="541"/>
      <c r="CA194" s="541"/>
      <c r="CB194" s="552"/>
      <c r="CC194" s="561">
        <f t="array" ref="CC194">bdCAMBIExtend($G192:$G195,V192:V195,$AC192:$AC195,AR192:AR195)</f>
        <v>-8.1869075522251929E-3</v>
      </c>
      <c r="CD194" s="552"/>
      <c r="CE194" s="554">
        <f t="array" ref="CE194">testVMAFRange($G192:$G195,N192:N195,$AC192:$AC195,AJ192:AJ195)</f>
        <v>0</v>
      </c>
      <c r="CF194" s="541"/>
      <c r="CG194" s="554">
        <f t="array" ref="CG194">testVMAFRange($G192:$G195,O192:O195,$AC192:$AC195,AK192:AK195)</f>
        <v>0</v>
      </c>
      <c r="CH194" s="541"/>
    </row>
    <row r="195" spans="1:86" ht="17" customHeight="1" thickBot="1" x14ac:dyDescent="0.25">
      <c r="A195" s="538"/>
      <c r="B195" s="596"/>
      <c r="C195" s="486"/>
      <c r="D195" s="590"/>
      <c r="E195" s="558"/>
      <c r="F195" s="363">
        <v>235</v>
      </c>
      <c r="G195" s="421">
        <f>'Anchor-LD'!L193</f>
        <v>534.24</v>
      </c>
      <c r="H195" s="392">
        <f>'Anchor-LD'!M193</f>
        <v>29.197158000000002</v>
      </c>
      <c r="I195" s="392">
        <f>'Anchor-LD'!N193</f>
        <v>38.842933000000002</v>
      </c>
      <c r="J195" s="392">
        <f>'Anchor-LD'!O193</f>
        <v>38.894939000000001</v>
      </c>
      <c r="K195" s="392">
        <f>(Summary!$C$63*H195+Summary!$C$64*I195+Summary!$C$65*J195)/Summary!$C$66</f>
        <v>32.421084</v>
      </c>
      <c r="L195" s="392">
        <f>'Anchor-LD'!P193</f>
        <v>18.002424999999999</v>
      </c>
      <c r="M195" s="392">
        <f>'Anchor-LD'!Q193</f>
        <v>13.570243</v>
      </c>
      <c r="N195" s="392">
        <f>'Anchor-LD'!R193</f>
        <v>60.804305999999997</v>
      </c>
      <c r="O195" s="392">
        <f>'Anchor-LD'!S193</f>
        <v>58.213760000000001</v>
      </c>
      <c r="P195" s="392">
        <f>'Anchor-LD'!T193</f>
        <v>27.448567000000001</v>
      </c>
      <c r="Q195" s="392">
        <f>'Anchor-LD'!U193</f>
        <v>35.083486999999998</v>
      </c>
      <c r="R195" s="392">
        <f>'Anchor-LD'!V193</f>
        <v>29.191044000000002</v>
      </c>
      <c r="S195" s="392">
        <f>'Anchor-LD'!W193</f>
        <v>38.841797</v>
      </c>
      <c r="T195" s="392">
        <f>'Anchor-LD'!X193</f>
        <v>38.894458999999998</v>
      </c>
      <c r="U195" s="392">
        <f>10*LOG10(1/((Summary!$C$80/10^(R195/10)+Summary!$C$81/10^(S195/10)+Summary!$C$82/10^(T195/10))/Summary!$C$83))</f>
        <v>30.724125727306433</v>
      </c>
      <c r="V195" s="392">
        <f>'Anchor-LD'!Y193</f>
        <v>8.2466999999999999E-2</v>
      </c>
      <c r="W195" s="392">
        <f>'Anchor-LD'!Z193</f>
        <v>1256.8</v>
      </c>
      <c r="X195" s="392">
        <f>'Anchor-LD'!AA193</f>
        <v>1.1628000000000001</v>
      </c>
      <c r="Y195" s="393">
        <f>'Anchor-LD'!AB193</f>
        <v>9</v>
      </c>
      <c r="Z195" s="393">
        <f>'Anchor-LD'!AC193</f>
        <v>11</v>
      </c>
      <c r="AA195" s="392">
        <f t="shared" si="7"/>
        <v>0.34911111111111109</v>
      </c>
      <c r="AB195" s="462"/>
      <c r="AC195" s="391">
        <f>'Test-LD'!L193</f>
        <v>451.95636400000001</v>
      </c>
      <c r="AD195" s="391">
        <f>'Test-LD'!M193</f>
        <v>30.076477000000001</v>
      </c>
      <c r="AE195" s="391">
        <f>'Test-LD'!N193</f>
        <v>39.695245</v>
      </c>
      <c r="AF195" s="391">
        <f>'Test-LD'!O193</f>
        <v>39.645125</v>
      </c>
      <c r="AG195" s="391">
        <f>(Summary!$C$63*AD195+Summary!$C$64*AE195+Summary!$C$65*AF195)/Summary!$C$66</f>
        <v>33.274379666666668</v>
      </c>
      <c r="AH195" s="391">
        <f>'Test-LD'!P193</f>
        <v>19.002448999999999</v>
      </c>
      <c r="AI195" s="391">
        <f>'Test-LD'!Q193</f>
        <v>14.317003</v>
      </c>
      <c r="AJ195" s="391">
        <f>'Test-LD'!R193</f>
        <v>64.959764000000007</v>
      </c>
      <c r="AK195" s="391">
        <f>'Test-LD'!S193</f>
        <v>62.139975999999997</v>
      </c>
      <c r="AL195" s="391">
        <f>'Test-LD'!T193</f>
        <v>28.266712999999999</v>
      </c>
      <c r="AM195" s="391">
        <f>'Test-LD'!U193</f>
        <v>36.510125000000002</v>
      </c>
      <c r="AN195" s="391">
        <f>'Test-LD'!V193</f>
        <v>30.071031000000001</v>
      </c>
      <c r="AO195" s="391">
        <f>'Test-LD'!W193</f>
        <v>39.694459000000002</v>
      </c>
      <c r="AP195" s="391">
        <f>'Test-LD'!X193</f>
        <v>39.644568</v>
      </c>
      <c r="AQ195" s="391">
        <f>10*LOG10(1/((Summary!$C$80/10^(AN195/10)+Summary!$C$81/10^(AO195/10)+Summary!$C$82/10^(AP195/10))/Summary!$C$83))</f>
        <v>31.600061327094117</v>
      </c>
      <c r="AR195" s="391">
        <f>'Test-LD'!Y193</f>
        <v>5.2840999999999999E-2</v>
      </c>
      <c r="AS195" s="391">
        <f>'Test-LD'!Z193</f>
        <v>15828.5</v>
      </c>
      <c r="AT195" s="392">
        <f>'Test-LD'!AA193</f>
        <v>5.9983000000000004</v>
      </c>
      <c r="AU195" s="393">
        <f>'Test-LD'!AB193</f>
        <v>9</v>
      </c>
      <c r="AV195" s="393">
        <f>'Test-LD'!AC193</f>
        <v>11</v>
      </c>
      <c r="AW195" s="396">
        <f t="shared" si="8"/>
        <v>4.3968055555555559</v>
      </c>
      <c r="AX195" s="466">
        <f t="shared" si="9"/>
        <v>12.59428707829408</v>
      </c>
      <c r="AY195" s="303">
        <f t="shared" si="9"/>
        <v>5.1584967320261441</v>
      </c>
      <c r="AZ195" s="297">
        <f t="shared" si="9"/>
        <v>1</v>
      </c>
      <c r="BA195" s="345">
        <f t="shared" ref="BA195:BA258" si="10">AV195/Z195</f>
        <v>1</v>
      </c>
      <c r="BB195" s="75"/>
      <c r="BC195" s="75"/>
      <c r="BD195" s="570"/>
      <c r="BE195" s="550"/>
      <c r="BF195" s="553"/>
      <c r="BG195" s="553"/>
      <c r="BH195" s="553"/>
      <c r="BI195" s="553"/>
      <c r="BJ195" s="553"/>
      <c r="BK195" s="553"/>
      <c r="BL195" s="553"/>
      <c r="BM195" s="553"/>
      <c r="BN195" s="553"/>
      <c r="BO195" s="546"/>
      <c r="BP195" s="544"/>
      <c r="BQ195" s="546"/>
      <c r="BR195" s="544"/>
      <c r="BS195" s="553"/>
      <c r="BT195" s="553"/>
      <c r="BU195" s="553"/>
      <c r="BV195" s="553"/>
      <c r="BW195" s="553"/>
      <c r="BX195" s="553"/>
      <c r="BY195" s="553"/>
      <c r="BZ195" s="544"/>
      <c r="CA195" s="544"/>
      <c r="CB195" s="553"/>
      <c r="CC195" s="553"/>
      <c r="CD195" s="553"/>
      <c r="CE195" s="546"/>
      <c r="CF195" s="544"/>
      <c r="CG195" s="546"/>
      <c r="CH195" s="544"/>
    </row>
    <row r="196" spans="1:86" ht="17" customHeight="1" thickBot="1" x14ac:dyDescent="0.25">
      <c r="A196" s="538"/>
      <c r="B196" s="595" t="s">
        <v>148</v>
      </c>
      <c r="C196" s="586" t="s">
        <v>233</v>
      </c>
      <c r="D196" s="627">
        <v>30</v>
      </c>
      <c r="E196" s="643">
        <v>8</v>
      </c>
      <c r="F196" s="362">
        <v>110</v>
      </c>
      <c r="G196" s="420">
        <f>'Anchor-LD'!L194</f>
        <v>2219.2800000000002</v>
      </c>
      <c r="H196" s="295">
        <f>'Anchor-LD'!M194</f>
        <v>47.257353000000002</v>
      </c>
      <c r="I196" s="295">
        <f>'Anchor-LD'!N194</f>
        <v>47.402326000000002</v>
      </c>
      <c r="J196" s="295">
        <f>'Anchor-LD'!O194</f>
        <v>47.639913999999997</v>
      </c>
      <c r="K196" s="295">
        <f>(Summary!$C$63*H196+Summary!$C$64*I196+Summary!$C$65*J196)/Summary!$C$66</f>
        <v>47.345275333333326</v>
      </c>
      <c r="L196" s="295">
        <f>'Anchor-LD'!P194</f>
        <v>39.006483000000003</v>
      </c>
      <c r="M196" s="295">
        <f>'Anchor-LD'!Q194</f>
        <v>37.175773999999997</v>
      </c>
      <c r="N196" s="295">
        <f>'Anchor-LD'!R194</f>
        <v>97.503095999999999</v>
      </c>
      <c r="O196" s="295">
        <f>'Anchor-LD'!S194</f>
        <v>96.571344999999994</v>
      </c>
      <c r="P196" s="295">
        <f>'Anchor-LD'!T194</f>
        <v>54.003982000000001</v>
      </c>
      <c r="Q196" s="295">
        <f>'Anchor-LD'!U194</f>
        <v>51.170087000000002</v>
      </c>
      <c r="R196" s="295">
        <f>'Anchor-LD'!V194</f>
        <v>46.957279999999997</v>
      </c>
      <c r="S196" s="295">
        <f>'Anchor-LD'!W194</f>
        <v>47.395161000000002</v>
      </c>
      <c r="T196" s="295">
        <f>'Anchor-LD'!X194</f>
        <v>47.630217999999999</v>
      </c>
      <c r="U196" s="295">
        <f>10*LOG10(1/((Summary!$C$80/10^(R196/10)+Summary!$C$81/10^(S196/10)+Summary!$C$82/10^(T196/10))/Summary!$C$83))</f>
        <v>47.134153945724563</v>
      </c>
      <c r="V196" s="295">
        <f>'Anchor-LD'!Y194</f>
        <v>2.5760000000000002E-3</v>
      </c>
      <c r="W196" s="295">
        <f>'Anchor-LD'!Z194</f>
        <v>419.2</v>
      </c>
      <c r="X196" s="295">
        <f>'Anchor-LD'!AA194</f>
        <v>1.3527</v>
      </c>
      <c r="Y196" s="357">
        <f>'Anchor-LD'!AB194</f>
        <v>7</v>
      </c>
      <c r="Z196" s="357">
        <f>'Anchor-LD'!AC194</f>
        <v>6</v>
      </c>
      <c r="AA196" s="295">
        <f t="shared" ref="AA196:AA259" si="11">W196/3600</f>
        <v>0.11644444444444445</v>
      </c>
      <c r="AB196" s="462"/>
      <c r="AC196" s="167">
        <f>'Test-LD'!L194</f>
        <v>1401.352727</v>
      </c>
      <c r="AD196" s="167">
        <f>'Test-LD'!M194</f>
        <v>48.883128999999997</v>
      </c>
      <c r="AE196" s="167">
        <f>'Test-LD'!N194</f>
        <v>47.836044999999999</v>
      </c>
      <c r="AF196" s="167">
        <f>'Test-LD'!O194</f>
        <v>47.998074000000003</v>
      </c>
      <c r="AG196" s="167">
        <f>(Summary!$C$63*AD196+Summary!$C$64*AE196+Summary!$C$65*AF196)/Summary!$C$66</f>
        <v>48.561105833333329</v>
      </c>
      <c r="AH196" s="167">
        <f>'Test-LD'!P194</f>
        <v>41.174503999999999</v>
      </c>
      <c r="AI196" s="167">
        <f>'Test-LD'!Q194</f>
        <v>39.458699000000003</v>
      </c>
      <c r="AJ196" s="167">
        <f>'Test-LD'!R194</f>
        <v>97.744741000000005</v>
      </c>
      <c r="AK196" s="167">
        <f>'Test-LD'!S194</f>
        <v>96.878989000000004</v>
      </c>
      <c r="AL196" s="167">
        <f>'Test-LD'!T194</f>
        <v>55.636347000000001</v>
      </c>
      <c r="AM196" s="167">
        <f>'Test-LD'!U194</f>
        <v>52.545129000000003</v>
      </c>
      <c r="AN196" s="167">
        <f>'Test-LD'!V194</f>
        <v>48.587479999999999</v>
      </c>
      <c r="AO196" s="167">
        <f>'Test-LD'!W194</f>
        <v>47.829673</v>
      </c>
      <c r="AP196" s="167">
        <f>'Test-LD'!X194</f>
        <v>47.991588999999998</v>
      </c>
      <c r="AQ196" s="167">
        <f>10*LOG10(1/((Summary!$C$80/10^(AN196/10)+Summary!$C$81/10^(AO196/10)+Summary!$C$82/10^(AP196/10))/Summary!$C$83))</f>
        <v>48.349669927065619</v>
      </c>
      <c r="AR196" s="167">
        <f>'Test-LD'!Y194</f>
        <v>3.405E-3</v>
      </c>
      <c r="AS196" s="167">
        <f>'Test-LD'!Z194</f>
        <v>7557.7</v>
      </c>
      <c r="AT196" s="295">
        <f>'Test-LD'!AA194</f>
        <v>2.8641000000000001</v>
      </c>
      <c r="AU196" s="357">
        <f>'Test-LD'!AB194</f>
        <v>7</v>
      </c>
      <c r="AV196" s="357">
        <f>'Test-LD'!AC194</f>
        <v>6</v>
      </c>
      <c r="AW196" s="395">
        <f t="shared" ref="AW196:AW259" si="12">AS196/3600</f>
        <v>2.099361111111111</v>
      </c>
      <c r="AX196" s="464">
        <f t="shared" ref="AX196:BA259" si="13">AS196/W196</f>
        <v>18.028864503816795</v>
      </c>
      <c r="AY196" s="293">
        <f t="shared" si="13"/>
        <v>2.1173209137280993</v>
      </c>
      <c r="AZ196" s="292">
        <f t="shared" si="13"/>
        <v>1</v>
      </c>
      <c r="BA196" s="344">
        <f t="shared" si="10"/>
        <v>1</v>
      </c>
      <c r="BB196" s="75"/>
      <c r="BC196" s="75"/>
      <c r="BD196" s="572" t="s">
        <v>39</v>
      </c>
      <c r="BE196" s="549">
        <f t="array" ref="BE196">bdRateExtend($G196:$G199,H196:H199,$AC196:$AC199,AD196:AD199)</f>
        <v>-0.51756832429316979</v>
      </c>
      <c r="BF196" s="551">
        <f t="array" ref="BF196">bdRateExtend($G196:$G201,H196:H201,$AC196:$AC201,AD196:AD201)</f>
        <v>-0.51972067250012777</v>
      </c>
      <c r="BG196" s="551">
        <f t="array" ref="BG196">bdRateExtend($G196:$G201,I196:I201,$AC196:$AC201,AE196:AE201)</f>
        <v>-0.55448553228866082</v>
      </c>
      <c r="BH196" s="551">
        <f t="array" ref="BH196">bdRateExtend($G196:$G201,J196:J201,$AC196:$AC201,AF196:AF201)</f>
        <v>-0.58092551919785707</v>
      </c>
      <c r="BI196" s="551">
        <f t="array" ref="BI196">bdRateExtend($G196:$G201,K196:K201,$AC196:$AC201,AG196:AG201)</f>
        <v>-0.52925627860032898</v>
      </c>
      <c r="BJ196" s="575">
        <f>(Summary!$C$94*BF196+Summary!$C$95*BG196+Summary!$C$96*BH196)/Summary!$C$97</f>
        <v>-0.52355946075957827</v>
      </c>
      <c r="BK196" s="551">
        <f t="array" ref="BK196">bdRateExtend($G196:$G199,L196:L199,$AC196:$AC199,AH196:AH199)</f>
        <v>-0.53095531071349056</v>
      </c>
      <c r="BL196" s="551">
        <f t="array" ref="BL196">bdRateExtend($G196:$G201,L196:L201,$AC196:$AC201,AH196:AH201)</f>
        <v>-0.52426868593125764</v>
      </c>
      <c r="BM196" s="551">
        <f t="array" ref="BM196">bdRateExtend($G196:$G199,M196:M199,$AC196:$AC199,AI196:AI199)</f>
        <v>-0.54188576406995503</v>
      </c>
      <c r="BN196" s="551">
        <f t="array" ref="BN196">bdRateExtend($G196:$G201,M196:M201,$AC196:$AC201,AI196:AI201)</f>
        <v>-0.5326395996273704</v>
      </c>
      <c r="BO196" s="548">
        <f t="array" ref="BO196">bdRateExtend($G196:$G199,N196:N199,$AC196:$AC199,AJ196:AJ199,"None", FALSE,1)</f>
        <v>-0.55098341041241405</v>
      </c>
      <c r="BP196" s="585">
        <f t="array" ref="BP196">bdRateExtend($G196:$G201,N196:N201,$AC196:$AC201,AJ196:AJ201,"None", FALSE,1)</f>
        <v>-0.54365992286168985</v>
      </c>
      <c r="BQ196" s="548">
        <f t="array" ref="BQ196">bdRateExtend($G196:$G199,O196:O199,$AC196:$AC199,AK196:AK199,"None", FALSE,1)</f>
        <v>-0.52197138483834626</v>
      </c>
      <c r="BR196" s="585">
        <f t="array" ref="BR196">bdRateExtend($G196:$G201,O196:O201,$AC196:$AC201,AK196:AK201,"None", FALSE,1)</f>
        <v>-0.52322205040715852</v>
      </c>
      <c r="BS196" s="551">
        <f t="array" ref="BS196">bdRateExtend($G196:$G199,P196:P199,$AC196:$AC199,AL196:AL199)</f>
        <v>-0.531929008962021</v>
      </c>
      <c r="BT196" s="551">
        <f t="array" ref="BT196">bdRateExtend($G196:$G201,P196:P201,$AC196:$AC201,AL196:AL201)</f>
        <v>-0.5239781323818673</v>
      </c>
      <c r="BU196" s="551">
        <f t="array" ref="BU196">bdRateExtend($G196:$G199,Q196:Q199,$AC196:$AC199,AM196:AM199)</f>
        <v>-0.55376323204088485</v>
      </c>
      <c r="BV196" s="551">
        <f t="array" ref="BV196">bdRateExtend($G196:$G201,Q196:Q201,$AC196:$AC201,AM196:AM201)</f>
        <v>-0.55865413888038251</v>
      </c>
      <c r="BW196" s="551">
        <f t="array" ref="BW196">bdRateExtend($G196:$G199,R196:R199,$AC196:$AC199,AN196:AN199)</f>
        <v>-0.52227364454446379</v>
      </c>
      <c r="BX196" s="551">
        <f t="array" ref="BX196">bdRateExtend($G196:$G201,R196:R201,$AC196:$AC201,AN196:AN201)</f>
        <v>-0.5242758776566544</v>
      </c>
      <c r="BY196" s="551">
        <f t="array" ref="BY196">bdRateExtend($G196:$G201,S196:S201,$AC196:$AC201,AO196:AO201)</f>
        <v>-0.55523639383614642</v>
      </c>
      <c r="BZ196" s="555">
        <f t="array" ref="BZ196">bdRateExtend($G196:$G201,T196:T201,$AC196:$AC201,AP196:AP201)</f>
        <v>-0.58355075189210637</v>
      </c>
      <c r="CA196" s="555">
        <f t="array" ref="CA196">bdRateExtend($G196:$G201,U196:U201,$AC196:$AC201,AQ196:AQ201)</f>
        <v>-0.52752972490483763</v>
      </c>
      <c r="CB196" s="575">
        <f>(Summary!$C$108*BX196+Summary!$C$109*BY196+Summary!$C$110*BZ196)/Summary!$C$111</f>
        <v>-0.52788529327325218</v>
      </c>
      <c r="CC196" s="561">
        <f t="array" ref="CC196">bdCAMBIExtend($G196:$G199,V196:V199,$AC196:$AC199,AR196:AR199)</f>
        <v>-8.5870742887164816E-4</v>
      </c>
      <c r="CD196" s="561">
        <f t="array" ref="CD196">bdCAMBIExtend($G196:$G201,V196:V201,$AC196:$AC201,AR196:AR201)</f>
        <v>-8.5890891020183071E-4</v>
      </c>
      <c r="CE196" s="547">
        <f t="array" ref="CE196">testVMAFRange($G196:$G199,N196:N199,$AC196:$AC199,AJ196:AJ199)</f>
        <v>0</v>
      </c>
      <c r="CF196" s="543">
        <f t="array" ref="CF196">testVMAFRange($G196:$G201,N196:N201,$AC196:$AC201,AJ196:AJ201)</f>
        <v>0</v>
      </c>
      <c r="CG196" s="547">
        <f t="array" ref="CG196">testVMAFRange($G196:$G199,O196:O199,$AC196:$AC199,AK196:AK199)</f>
        <v>0</v>
      </c>
      <c r="CH196" s="543">
        <f t="array" ref="CH196">testVMAFRange($G196:$G201,O196:O201,$AC196:$AC201,AK196:AK201)</f>
        <v>0</v>
      </c>
    </row>
    <row r="197" spans="1:86" ht="17" customHeight="1" x14ac:dyDescent="0.2">
      <c r="A197" s="538"/>
      <c r="B197" s="566"/>
      <c r="C197" s="485"/>
      <c r="D197" s="590"/>
      <c r="E197" s="558"/>
      <c r="F197" s="362">
        <v>135</v>
      </c>
      <c r="G197" s="420">
        <f>'Anchor-LD'!L195</f>
        <v>1396.3927000000001</v>
      </c>
      <c r="H197" s="295">
        <f>'Anchor-LD'!M195</f>
        <v>43.624789999999997</v>
      </c>
      <c r="I197" s="295">
        <f>'Anchor-LD'!N195</f>
        <v>46.413806999999998</v>
      </c>
      <c r="J197" s="295">
        <f>'Anchor-LD'!O195</f>
        <v>46.774966999999997</v>
      </c>
      <c r="K197" s="295">
        <f>(Summary!$C$63*H197+Summary!$C$64*I197+Summary!$C$65*J197)/Summary!$C$66</f>
        <v>44.614655666666664</v>
      </c>
      <c r="L197" s="295">
        <f>'Anchor-LD'!P195</f>
        <v>34.901000000000003</v>
      </c>
      <c r="M197" s="295">
        <f>'Anchor-LD'!Q195</f>
        <v>33.173627000000003</v>
      </c>
      <c r="N197" s="295">
        <f>'Anchor-LD'!R195</f>
        <v>96.792235000000005</v>
      </c>
      <c r="O197" s="295">
        <f>'Anchor-LD'!S195</f>
        <v>95.667546000000002</v>
      </c>
      <c r="P197" s="295">
        <f>'Anchor-LD'!T195</f>
        <v>50.222355999999998</v>
      </c>
      <c r="Q197" s="295">
        <f>'Anchor-LD'!U195</f>
        <v>48.121934000000003</v>
      </c>
      <c r="R197" s="295">
        <f>'Anchor-LD'!V195</f>
        <v>43.325395</v>
      </c>
      <c r="S197" s="295">
        <f>'Anchor-LD'!W195</f>
        <v>46.387993999999999</v>
      </c>
      <c r="T197" s="295">
        <f>'Anchor-LD'!X195</f>
        <v>46.752684000000002</v>
      </c>
      <c r="U197" s="295">
        <f>10*LOG10(1/((Summary!$C$80/10^(R197/10)+Summary!$C$81/10^(S197/10)+Summary!$C$82/10^(T197/10))/Summary!$C$83))</f>
        <v>44.162399922023525</v>
      </c>
      <c r="V197" s="295">
        <f>'Anchor-LD'!Y195</f>
        <v>2.8270000000000001E-3</v>
      </c>
      <c r="W197" s="295">
        <f>'Anchor-LD'!Z195</f>
        <v>835.8</v>
      </c>
      <c r="X197" s="295">
        <f>'Anchor-LD'!AA195</f>
        <v>1.1689000000000001</v>
      </c>
      <c r="Y197" s="357">
        <f>'Anchor-LD'!AB195</f>
        <v>7</v>
      </c>
      <c r="Z197" s="357">
        <f>'Anchor-LD'!AC195</f>
        <v>6</v>
      </c>
      <c r="AA197" s="295">
        <f t="shared" si="11"/>
        <v>0.23216666666666666</v>
      </c>
      <c r="AB197" s="462"/>
      <c r="AC197" s="167">
        <f>'Test-LD'!L195</f>
        <v>829.40363600000001</v>
      </c>
      <c r="AD197" s="167">
        <f>'Test-LD'!M195</f>
        <v>45.174430999999998</v>
      </c>
      <c r="AE197" s="167">
        <f>'Test-LD'!N195</f>
        <v>47.423068999999998</v>
      </c>
      <c r="AF197" s="167">
        <f>'Test-LD'!O195</f>
        <v>47.582818000000003</v>
      </c>
      <c r="AG197" s="167">
        <f>(Summary!$C$63*AD197+Summary!$C$64*AE197+Summary!$C$65*AF197)/Summary!$C$66</f>
        <v>45.950601833333337</v>
      </c>
      <c r="AH197" s="167">
        <f>'Test-LD'!P195</f>
        <v>37.026195999999999</v>
      </c>
      <c r="AI197" s="167">
        <f>'Test-LD'!Q195</f>
        <v>35.579399000000002</v>
      </c>
      <c r="AJ197" s="167">
        <f>'Test-LD'!R195</f>
        <v>97.216280999999995</v>
      </c>
      <c r="AK197" s="167">
        <f>'Test-LD'!S195</f>
        <v>96.062866</v>
      </c>
      <c r="AL197" s="167">
        <f>'Test-LD'!T195</f>
        <v>52.473331999999999</v>
      </c>
      <c r="AM197" s="167">
        <f>'Test-LD'!U195</f>
        <v>50.106828</v>
      </c>
      <c r="AN197" s="167">
        <f>'Test-LD'!V195</f>
        <v>44.935806999999997</v>
      </c>
      <c r="AO197" s="167">
        <f>'Test-LD'!W195</f>
        <v>47.418132999999997</v>
      </c>
      <c r="AP197" s="167">
        <f>'Test-LD'!X195</f>
        <v>47.574539999999999</v>
      </c>
      <c r="AQ197" s="167">
        <f>10*LOG10(1/((Summary!$C$80/10^(AN197/10)+Summary!$C$81/10^(AO197/10)+Summary!$C$82/10^(AP197/10))/Summary!$C$83))</f>
        <v>45.633708855301165</v>
      </c>
      <c r="AR197" s="167">
        <f>'Test-LD'!Y195</f>
        <v>2.6540000000000001E-3</v>
      </c>
      <c r="AS197" s="167">
        <f>'Test-LD'!Z195</f>
        <v>10105.200000000001</v>
      </c>
      <c r="AT197" s="295">
        <f>'Test-LD'!AA195</f>
        <v>2.6637</v>
      </c>
      <c r="AU197" s="357">
        <f>'Test-LD'!AB195</f>
        <v>7</v>
      </c>
      <c r="AV197" s="357">
        <f>'Test-LD'!AC195</f>
        <v>6</v>
      </c>
      <c r="AW197" s="395">
        <f t="shared" si="12"/>
        <v>2.8070000000000004</v>
      </c>
      <c r="AX197" s="465">
        <f t="shared" si="13"/>
        <v>12.090452261306535</v>
      </c>
      <c r="AY197" s="298">
        <f t="shared" si="13"/>
        <v>2.2788091367952776</v>
      </c>
      <c r="AZ197" s="297">
        <f t="shared" si="13"/>
        <v>1</v>
      </c>
      <c r="BA197" s="345">
        <f t="shared" si="10"/>
        <v>1</v>
      </c>
      <c r="BB197" s="75"/>
      <c r="BC197" s="75"/>
      <c r="BD197" s="565"/>
      <c r="BE197" s="550"/>
      <c r="BF197" s="552"/>
      <c r="BG197" s="552"/>
      <c r="BH197" s="552"/>
      <c r="BI197" s="552"/>
      <c r="BJ197" s="552"/>
      <c r="BK197" s="553"/>
      <c r="BL197" s="552"/>
      <c r="BM197" s="553"/>
      <c r="BN197" s="552"/>
      <c r="BO197" s="546"/>
      <c r="BP197" s="541"/>
      <c r="BQ197" s="546"/>
      <c r="BR197" s="541"/>
      <c r="BS197" s="553"/>
      <c r="BT197" s="552"/>
      <c r="BU197" s="553"/>
      <c r="BV197" s="552"/>
      <c r="BW197" s="553"/>
      <c r="BX197" s="552"/>
      <c r="BY197" s="552"/>
      <c r="BZ197" s="541"/>
      <c r="CA197" s="541"/>
      <c r="CB197" s="552"/>
      <c r="CC197" s="553"/>
      <c r="CD197" s="552"/>
      <c r="CE197" s="546"/>
      <c r="CF197" s="541"/>
      <c r="CG197" s="546"/>
      <c r="CH197" s="541"/>
    </row>
    <row r="198" spans="1:86" ht="17" customHeight="1" x14ac:dyDescent="0.2">
      <c r="A198" s="538"/>
      <c r="B198" s="566"/>
      <c r="C198" s="485"/>
      <c r="D198" s="590"/>
      <c r="E198" s="558"/>
      <c r="F198" s="362">
        <v>160</v>
      </c>
      <c r="G198" s="420">
        <f>'Anchor-LD'!L196</f>
        <v>921.06910000000005</v>
      </c>
      <c r="H198" s="295">
        <f>'Anchor-LD'!M196</f>
        <v>38.992223000000003</v>
      </c>
      <c r="I198" s="295">
        <f>'Anchor-LD'!N196</f>
        <v>44.706017000000003</v>
      </c>
      <c r="J198" s="295">
        <f>'Anchor-LD'!O196</f>
        <v>45.122501999999997</v>
      </c>
      <c r="K198" s="295">
        <f>(Summary!$C$63*H198+Summary!$C$64*I198+Summary!$C$65*J198)/Summary!$C$66</f>
        <v>40.966235166666671</v>
      </c>
      <c r="L198" s="295">
        <f>'Anchor-LD'!P196</f>
        <v>28.860575999999998</v>
      </c>
      <c r="M198" s="295">
        <f>'Anchor-LD'!Q196</f>
        <v>27.19885</v>
      </c>
      <c r="N198" s="295">
        <f>'Anchor-LD'!R196</f>
        <v>94.386148000000006</v>
      </c>
      <c r="O198" s="295">
        <f>'Anchor-LD'!S196</f>
        <v>93.054839999999999</v>
      </c>
      <c r="P198" s="295">
        <f>'Anchor-LD'!T196</f>
        <v>43.423878999999999</v>
      </c>
      <c r="Q198" s="295">
        <f>'Anchor-LD'!U196</f>
        <v>44.601275000000001</v>
      </c>
      <c r="R198" s="295">
        <f>'Anchor-LD'!V196</f>
        <v>38.693913999999999</v>
      </c>
      <c r="S198" s="295">
        <f>'Anchor-LD'!W196</f>
        <v>44.639007999999997</v>
      </c>
      <c r="T198" s="295">
        <f>'Anchor-LD'!X196</f>
        <v>45.060395</v>
      </c>
      <c r="U198" s="295">
        <f>10*LOG10(1/((Summary!$C$80/10^(R198/10)+Summary!$C$81/10^(S198/10)+Summary!$C$82/10^(T198/10))/Summary!$C$83))</f>
        <v>39.957563654962563</v>
      </c>
      <c r="V198" s="295">
        <f>'Anchor-LD'!Y196</f>
        <v>4.4000000000000003E-3</v>
      </c>
      <c r="W198" s="295">
        <f>'Anchor-LD'!Z196</f>
        <v>769.1</v>
      </c>
      <c r="X198" s="295">
        <f>'Anchor-LD'!AA196</f>
        <v>0.96060000000000001</v>
      </c>
      <c r="Y198" s="357">
        <f>'Anchor-LD'!AB196</f>
        <v>6</v>
      </c>
      <c r="Z198" s="357">
        <f>'Anchor-LD'!AC196</f>
        <v>6</v>
      </c>
      <c r="AA198" s="295">
        <f t="shared" si="11"/>
        <v>0.21363888888888891</v>
      </c>
      <c r="AB198" s="462"/>
      <c r="AC198" s="167">
        <f>'Test-LD'!L196</f>
        <v>535.74545499999999</v>
      </c>
      <c r="AD198" s="167">
        <f>'Test-LD'!M196</f>
        <v>41.193474000000002</v>
      </c>
      <c r="AE198" s="167">
        <f>'Test-LD'!N196</f>
        <v>46.126427999999997</v>
      </c>
      <c r="AF198" s="167">
        <f>'Test-LD'!O196</f>
        <v>46.637014999999998</v>
      </c>
      <c r="AG198" s="167">
        <f>(Summary!$C$63*AD198+Summary!$C$64*AE198+Summary!$C$65*AF198)/Summary!$C$66</f>
        <v>42.922889833333336</v>
      </c>
      <c r="AH198" s="167">
        <f>'Test-LD'!P196</f>
        <v>32.148296000000002</v>
      </c>
      <c r="AI198" s="167">
        <f>'Test-LD'!Q196</f>
        <v>30.701827999999999</v>
      </c>
      <c r="AJ198" s="167">
        <f>'Test-LD'!R196</f>
        <v>96.011253999999994</v>
      </c>
      <c r="AK198" s="167">
        <f>'Test-LD'!S196</f>
        <v>94.467032000000003</v>
      </c>
      <c r="AL198" s="167">
        <f>'Test-LD'!T196</f>
        <v>47.017055999999997</v>
      </c>
      <c r="AM198" s="167">
        <f>'Test-LD'!U196</f>
        <v>46.846443000000001</v>
      </c>
      <c r="AN198" s="167">
        <f>'Test-LD'!V196</f>
        <v>41.006836999999997</v>
      </c>
      <c r="AO198" s="167">
        <f>'Test-LD'!W196</f>
        <v>46.084553999999997</v>
      </c>
      <c r="AP198" s="167">
        <f>'Test-LD'!X196</f>
        <v>46.612113000000001</v>
      </c>
      <c r="AQ198" s="167">
        <f>10*LOG10(1/((Summary!$C$80/10^(AN198/10)+Summary!$C$81/10^(AO198/10)+Summary!$C$82/10^(AP198/10))/Summary!$C$83))</f>
        <v>42.174285835978793</v>
      </c>
      <c r="AR198" s="167">
        <f>'Test-LD'!Y196</f>
        <v>3.7309999999999999E-3</v>
      </c>
      <c r="AS198" s="167">
        <f>'Test-LD'!Z196</f>
        <v>9893.2999999999993</v>
      </c>
      <c r="AT198" s="295">
        <f>'Test-LD'!AA196</f>
        <v>2.3368000000000002</v>
      </c>
      <c r="AU198" s="357">
        <f>'Test-LD'!AB196</f>
        <v>6</v>
      </c>
      <c r="AV198" s="357">
        <f>'Test-LD'!AC196</f>
        <v>6</v>
      </c>
      <c r="AW198" s="395">
        <f t="shared" si="12"/>
        <v>2.7481388888888887</v>
      </c>
      <c r="AX198" s="465">
        <f t="shared" si="13"/>
        <v>12.863476791054477</v>
      </c>
      <c r="AY198" s="298">
        <f t="shared" si="13"/>
        <v>2.4326462627524466</v>
      </c>
      <c r="AZ198" s="297">
        <f t="shared" si="13"/>
        <v>1</v>
      </c>
      <c r="BA198" s="345">
        <f t="shared" si="10"/>
        <v>1</v>
      </c>
      <c r="BB198" s="75"/>
      <c r="BC198" s="75"/>
      <c r="BD198" s="573" t="s">
        <v>147</v>
      </c>
      <c r="BE198" s="549">
        <f t="array" ref="BE198">bdRateExtend($G197:$G200,H197:H200,$AC197:$AC200,AD197:AD200)</f>
        <v>-0.53109932118619541</v>
      </c>
      <c r="BF198" s="552"/>
      <c r="BG198" s="552"/>
      <c r="BH198" s="552"/>
      <c r="BI198" s="552"/>
      <c r="BJ198" s="552"/>
      <c r="BK198" s="551">
        <f t="array" ref="BK198">bdRateExtend($G197:$G200,L197:L200,$AC197:$AC200,AH197:AH200)</f>
        <v>-0.53202383815839793</v>
      </c>
      <c r="BL198" s="552"/>
      <c r="BM198" s="551">
        <f t="array" ref="BM198">bdRateExtend($G197:$G200,M197:M200,$AC197:$AC200,AI197:AI200)</f>
        <v>-0.53969994756850825</v>
      </c>
      <c r="BN198" s="552"/>
      <c r="BO198" s="545">
        <f t="array" ref="BO198">bdRateExtend($G197:$G200,N197:N200,$AC197:$AC200,AJ197:AJ200,"None", FALSE,1)</f>
        <v>-0.55603145944341037</v>
      </c>
      <c r="BP198" s="541"/>
      <c r="BQ198" s="545">
        <f t="array" ref="BQ198">bdRateExtend($G197:$G200,O197:O200,$AC197:$AC200,AK197:AK200,"None", FALSE,1)</f>
        <v>-0.53086246197749509</v>
      </c>
      <c r="BR198" s="541"/>
      <c r="BS198" s="551">
        <f t="array" ref="BS198">bdRateExtend($G197:$G200,P197:P200,$AC197:$AC200,AL197:AL200)</f>
        <v>-0.53280859785792045</v>
      </c>
      <c r="BT198" s="552"/>
      <c r="BU198" s="551">
        <f t="array" ref="BU198">bdRateExtend($G197:$G200,Q197:Q200,$AC197:$AC200,AM197:AM200)</f>
        <v>-0.5628490036663204</v>
      </c>
      <c r="BV198" s="552"/>
      <c r="BW198" s="551">
        <f t="array" ref="BW198">bdRateExtend($G197:$G200,R197:R200,$AC197:$AC200,AN197:AN200)</f>
        <v>-0.53681937587843875</v>
      </c>
      <c r="BX198" s="552"/>
      <c r="BY198" s="552"/>
      <c r="BZ198" s="541"/>
      <c r="CA198" s="541"/>
      <c r="CB198" s="552"/>
      <c r="CC198" s="561">
        <f t="array" ref="CC198">bdCAMBIExtend($G197:$G200,V197:V200,$AC197:$AC200,AR197:AR200)</f>
        <v>-2.0558693857102919E-3</v>
      </c>
      <c r="CD198" s="552"/>
      <c r="CE198" s="554">
        <f t="array" ref="CE198">testVMAFRange($G197:$G200,N197:N200,$AC197:$AC200,AJ197:AJ200)</f>
        <v>0</v>
      </c>
      <c r="CF198" s="541"/>
      <c r="CG198" s="554">
        <f t="array" ref="CG198">testVMAFRange($G197:$G200,O197:O200,$AC197:$AC200,AK197:AK200)</f>
        <v>0</v>
      </c>
      <c r="CH198" s="541"/>
    </row>
    <row r="199" spans="1:86" ht="17" customHeight="1" x14ac:dyDescent="0.2">
      <c r="A199" s="538"/>
      <c r="B199" s="566"/>
      <c r="C199" s="485"/>
      <c r="D199" s="590"/>
      <c r="E199" s="558"/>
      <c r="F199" s="362">
        <v>185</v>
      </c>
      <c r="G199" s="420">
        <f>'Anchor-LD'!L197</f>
        <v>603.9855</v>
      </c>
      <c r="H199" s="295">
        <f>'Anchor-LD'!M197</f>
        <v>34.272336000000003</v>
      </c>
      <c r="I199" s="295">
        <f>'Anchor-LD'!N197</f>
        <v>42.409914000000001</v>
      </c>
      <c r="J199" s="295">
        <f>'Anchor-LD'!O197</f>
        <v>42.592050999999998</v>
      </c>
      <c r="K199" s="295">
        <f>(Summary!$C$63*H199+Summary!$C$64*I199+Summary!$C$65*J199)/Summary!$C$66</f>
        <v>37.015218166666664</v>
      </c>
      <c r="L199" s="295">
        <f>'Anchor-LD'!P197</f>
        <v>23.321483000000001</v>
      </c>
      <c r="M199" s="295">
        <f>'Anchor-LD'!Q197</f>
        <v>21.874265999999999</v>
      </c>
      <c r="N199" s="295">
        <f>'Anchor-LD'!R197</f>
        <v>89.320948999999999</v>
      </c>
      <c r="O199" s="295">
        <f>'Anchor-LD'!S197</f>
        <v>87.670212000000006</v>
      </c>
      <c r="P199" s="295">
        <f>'Anchor-LD'!T197</f>
        <v>36.640976999999999</v>
      </c>
      <c r="Q199" s="295">
        <f>'Anchor-LD'!U197</f>
        <v>40.145301000000003</v>
      </c>
      <c r="R199" s="295">
        <f>'Anchor-LD'!V197</f>
        <v>34.034393999999999</v>
      </c>
      <c r="S199" s="295">
        <f>'Anchor-LD'!W197</f>
        <v>42.225428000000001</v>
      </c>
      <c r="T199" s="295">
        <f>'Anchor-LD'!X197</f>
        <v>42.455283999999999</v>
      </c>
      <c r="U199" s="295">
        <f>10*LOG10(1/((Summary!$C$80/10^(R199/10)+Summary!$C$81/10^(S199/10)+Summary!$C$82/10^(T199/10))/Summary!$C$83))</f>
        <v>35.48574975947917</v>
      </c>
      <c r="V199" s="295">
        <f>'Anchor-LD'!Y197</f>
        <v>3.9589999999999998E-3</v>
      </c>
      <c r="W199" s="295">
        <f>'Anchor-LD'!Z197</f>
        <v>710.6</v>
      </c>
      <c r="X199" s="295">
        <f>'Anchor-LD'!AA197</f>
        <v>0.78080000000000005</v>
      </c>
      <c r="Y199" s="357">
        <f>'Anchor-LD'!AB197</f>
        <v>6</v>
      </c>
      <c r="Z199" s="357">
        <f>'Anchor-LD'!AC197</f>
        <v>6</v>
      </c>
      <c r="AA199" s="295">
        <f t="shared" si="11"/>
        <v>0.19738888888888889</v>
      </c>
      <c r="AB199" s="462"/>
      <c r="AC199" s="167">
        <f>'Test-LD'!L197</f>
        <v>351.25818199999998</v>
      </c>
      <c r="AD199" s="167">
        <f>'Test-LD'!M197</f>
        <v>36.917271</v>
      </c>
      <c r="AE199" s="167">
        <f>'Test-LD'!N197</f>
        <v>44.366486000000002</v>
      </c>
      <c r="AF199" s="167">
        <f>'Test-LD'!O197</f>
        <v>44.788491999999998</v>
      </c>
      <c r="AG199" s="167">
        <f>(Summary!$C$63*AD199+Summary!$C$64*AE199+Summary!$C$65*AF199)/Summary!$C$66</f>
        <v>39.470677000000002</v>
      </c>
      <c r="AH199" s="167">
        <f>'Test-LD'!P197</f>
        <v>26.174187</v>
      </c>
      <c r="AI199" s="167">
        <f>'Test-LD'!Q197</f>
        <v>24.786997</v>
      </c>
      <c r="AJ199" s="167">
        <f>'Test-LD'!R197</f>
        <v>93.034801000000002</v>
      </c>
      <c r="AK199" s="167">
        <f>'Test-LD'!S197</f>
        <v>90.988580999999996</v>
      </c>
      <c r="AL199" s="167">
        <f>'Test-LD'!T197</f>
        <v>40.358001000000002</v>
      </c>
      <c r="AM199" s="167">
        <f>'Test-LD'!U197</f>
        <v>43.319949999999999</v>
      </c>
      <c r="AN199" s="167">
        <f>'Test-LD'!V197</f>
        <v>36.790371</v>
      </c>
      <c r="AO199" s="167">
        <f>'Test-LD'!W197</f>
        <v>44.261558000000001</v>
      </c>
      <c r="AP199" s="167">
        <f>'Test-LD'!X197</f>
        <v>44.748164000000003</v>
      </c>
      <c r="AQ199" s="167">
        <f>10*LOG10(1/((Summary!$C$80/10^(AN199/10)+Summary!$C$81/10^(AO199/10)+Summary!$C$82/10^(AP199/10))/Summary!$C$83))</f>
        <v>38.197938196727115</v>
      </c>
      <c r="AR199" s="167">
        <f>'Test-LD'!Y197</f>
        <v>6.1390000000000004E-3</v>
      </c>
      <c r="AS199" s="167">
        <f>'Test-LD'!Z197</f>
        <v>9231.2999999999993</v>
      </c>
      <c r="AT199" s="295">
        <f>'Test-LD'!AA197</f>
        <v>2.2587999999999999</v>
      </c>
      <c r="AU199" s="357">
        <f>'Test-LD'!AB197</f>
        <v>6</v>
      </c>
      <c r="AV199" s="357">
        <f>'Test-LD'!AC197</f>
        <v>6</v>
      </c>
      <c r="AW199" s="395">
        <f t="shared" si="12"/>
        <v>2.5642499999999999</v>
      </c>
      <c r="AX199" s="465">
        <f t="shared" si="13"/>
        <v>12.990852800450321</v>
      </c>
      <c r="AY199" s="298">
        <f t="shared" si="13"/>
        <v>2.8929303278688523</v>
      </c>
      <c r="AZ199" s="297">
        <f t="shared" si="13"/>
        <v>1</v>
      </c>
      <c r="BA199" s="345">
        <f t="shared" si="10"/>
        <v>1</v>
      </c>
      <c r="BB199" s="75"/>
      <c r="BC199" s="75"/>
      <c r="BD199" s="565"/>
      <c r="BE199" s="550"/>
      <c r="BF199" s="552"/>
      <c r="BG199" s="552"/>
      <c r="BH199" s="552"/>
      <c r="BI199" s="552"/>
      <c r="BJ199" s="552"/>
      <c r="BK199" s="553"/>
      <c r="BL199" s="552"/>
      <c r="BM199" s="553"/>
      <c r="BN199" s="552"/>
      <c r="BO199" s="546"/>
      <c r="BP199" s="541"/>
      <c r="BQ199" s="546"/>
      <c r="BR199" s="541"/>
      <c r="BS199" s="553"/>
      <c r="BT199" s="552"/>
      <c r="BU199" s="553"/>
      <c r="BV199" s="552"/>
      <c r="BW199" s="553"/>
      <c r="BX199" s="552"/>
      <c r="BY199" s="552"/>
      <c r="BZ199" s="541"/>
      <c r="CA199" s="541"/>
      <c r="CB199" s="552"/>
      <c r="CC199" s="553"/>
      <c r="CD199" s="552"/>
      <c r="CE199" s="546"/>
      <c r="CF199" s="541"/>
      <c r="CG199" s="546"/>
      <c r="CH199" s="541"/>
    </row>
    <row r="200" spans="1:86" ht="17" customHeight="1" thickBot="1" x14ac:dyDescent="0.25">
      <c r="A200" s="538"/>
      <c r="B200" s="566"/>
      <c r="C200" s="485"/>
      <c r="D200" s="590"/>
      <c r="E200" s="558"/>
      <c r="F200" s="362">
        <v>210</v>
      </c>
      <c r="G200" s="420">
        <f>'Anchor-LD'!L198</f>
        <v>373.43270000000001</v>
      </c>
      <c r="H200" s="295">
        <f>'Anchor-LD'!M198</f>
        <v>29.160706000000001</v>
      </c>
      <c r="I200" s="295">
        <f>'Anchor-LD'!N198</f>
        <v>38.996713999999997</v>
      </c>
      <c r="J200" s="295">
        <f>'Anchor-LD'!O198</f>
        <v>39.817494000000003</v>
      </c>
      <c r="K200" s="295">
        <f>(Summary!$C$63*H200+Summary!$C$64*I200+Summary!$C$65*J200)/Summary!$C$66</f>
        <v>32.576172000000007</v>
      </c>
      <c r="L200" s="295">
        <f>'Anchor-LD'!P198</f>
        <v>17.089122</v>
      </c>
      <c r="M200" s="295">
        <f>'Anchor-LD'!Q198</f>
        <v>16.058312999999998</v>
      </c>
      <c r="N200" s="295">
        <f>'Anchor-LD'!R198</f>
        <v>74.860956000000002</v>
      </c>
      <c r="O200" s="295">
        <f>'Anchor-LD'!S198</f>
        <v>72.37585</v>
      </c>
      <c r="P200" s="295">
        <f>'Anchor-LD'!T198</f>
        <v>29.100677000000001</v>
      </c>
      <c r="Q200" s="295">
        <f>'Anchor-LD'!U198</f>
        <v>35.583551</v>
      </c>
      <c r="R200" s="295">
        <f>'Anchor-LD'!V198</f>
        <v>29.010829999999999</v>
      </c>
      <c r="S200" s="295">
        <f>'Anchor-LD'!W198</f>
        <v>38.826669000000003</v>
      </c>
      <c r="T200" s="295">
        <f>'Anchor-LD'!X198</f>
        <v>39.698810999999999</v>
      </c>
      <c r="U200" s="295">
        <f>10*LOG10(1/((Summary!$C$80/10^(R200/10)+Summary!$C$81/10^(S200/10)+Summary!$C$82/10^(T200/10))/Summary!$C$83))</f>
        <v>30.570532582327573</v>
      </c>
      <c r="V200" s="295">
        <f>'Anchor-LD'!Y198</f>
        <v>1.0374E-2</v>
      </c>
      <c r="W200" s="295">
        <f>'Anchor-LD'!Z198</f>
        <v>625</v>
      </c>
      <c r="X200" s="295">
        <f>'Anchor-LD'!AA198</f>
        <v>0.70430000000000004</v>
      </c>
      <c r="Y200" s="357">
        <f>'Anchor-LD'!AB198</f>
        <v>6</v>
      </c>
      <c r="Z200" s="357">
        <f>'Anchor-LD'!AC198</f>
        <v>6</v>
      </c>
      <c r="AA200" s="295">
        <f t="shared" si="11"/>
        <v>0.1736111111111111</v>
      </c>
      <c r="AB200" s="462"/>
      <c r="AC200" s="167">
        <f>'Test-LD'!L198</f>
        <v>233.141818</v>
      </c>
      <c r="AD200" s="167">
        <f>'Test-LD'!M198</f>
        <v>32.053201000000001</v>
      </c>
      <c r="AE200" s="167">
        <f>'Test-LD'!N198</f>
        <v>40.809252000000001</v>
      </c>
      <c r="AF200" s="167">
        <f>'Test-LD'!O198</f>
        <v>41.998019999999997</v>
      </c>
      <c r="AG200" s="167">
        <f>(Summary!$C$63*AD200+Summary!$C$64*AE200+Summary!$C$65*AF200)/Summary!$C$66</f>
        <v>35.170012666666672</v>
      </c>
      <c r="AH200" s="167">
        <f>'Test-LD'!P198</f>
        <v>20.417705000000002</v>
      </c>
      <c r="AI200" s="167">
        <f>'Test-LD'!Q198</f>
        <v>19.261316999999998</v>
      </c>
      <c r="AJ200" s="167">
        <f>'Test-LD'!R198</f>
        <v>85.620714000000007</v>
      </c>
      <c r="AK200" s="167">
        <f>'Test-LD'!S198</f>
        <v>82.443613999999997</v>
      </c>
      <c r="AL200" s="167">
        <f>'Test-LD'!T198</f>
        <v>33.137936000000003</v>
      </c>
      <c r="AM200" s="167">
        <f>'Test-LD'!U198</f>
        <v>38.903295999999997</v>
      </c>
      <c r="AN200" s="167">
        <f>'Test-LD'!V198</f>
        <v>31.959952999999999</v>
      </c>
      <c r="AO200" s="167">
        <f>'Test-LD'!W198</f>
        <v>40.587125</v>
      </c>
      <c r="AP200" s="167">
        <f>'Test-LD'!X198</f>
        <v>41.888852999999997</v>
      </c>
      <c r="AQ200" s="167">
        <f>10*LOG10(1/((Summary!$C$80/10^(AN200/10)+Summary!$C$81/10^(AO200/10)+Summary!$C$82/10^(AP200/10))/Summary!$C$83))</f>
        <v>33.469007471161163</v>
      </c>
      <c r="AR200" s="167">
        <f>'Test-LD'!Y198</f>
        <v>6.5240000000000003E-3</v>
      </c>
      <c r="AS200" s="167">
        <f>'Test-LD'!Z198</f>
        <v>8473.7999999999993</v>
      </c>
      <c r="AT200" s="295">
        <f>'Test-LD'!AA198</f>
        <v>2.3891</v>
      </c>
      <c r="AU200" s="357">
        <f>'Test-LD'!AB198</f>
        <v>6</v>
      </c>
      <c r="AV200" s="357">
        <f>'Test-LD'!AC198</f>
        <v>6</v>
      </c>
      <c r="AW200" s="395">
        <f t="shared" si="12"/>
        <v>2.3538333333333332</v>
      </c>
      <c r="AX200" s="465">
        <f t="shared" si="13"/>
        <v>13.558079999999999</v>
      </c>
      <c r="AY200" s="298">
        <f t="shared" si="13"/>
        <v>3.3921624307823368</v>
      </c>
      <c r="AZ200" s="297">
        <f t="shared" si="13"/>
        <v>1</v>
      </c>
      <c r="BA200" s="345">
        <f t="shared" si="10"/>
        <v>1</v>
      </c>
      <c r="BB200" s="75"/>
      <c r="BC200" s="75"/>
      <c r="BD200" s="574" t="s">
        <v>46</v>
      </c>
      <c r="BE200" s="549">
        <f t="array" ref="BE200">bdRateExtend($G198:$G201,H198:H201,$AC198:$AC201,AD198:AD201)</f>
        <v>-0.52478054017642872</v>
      </c>
      <c r="BF200" s="552"/>
      <c r="BG200" s="552"/>
      <c r="BH200" s="552"/>
      <c r="BI200" s="552"/>
      <c r="BJ200" s="552"/>
      <c r="BK200" s="551">
        <f t="array" ref="BK200">bdRateExtend($G198:$G201,L198:L201,$AC198:$AC201,AH198:AH201)</f>
        <v>-0.52144885621794423</v>
      </c>
      <c r="BL200" s="552"/>
      <c r="BM200" s="551">
        <f t="array" ref="BM200">bdRateExtend($G198:$G201,M198:M201,$AC198:$AC201,AI198:AI201)</f>
        <v>-0.52699157728355162</v>
      </c>
      <c r="BN200" s="552"/>
      <c r="BO200" s="545">
        <f t="array" ref="BO200">bdRateExtend($G198:$G201,N198:N201,$AC198:$AC201,AJ198:AJ201,"None", FALSE,1)</f>
        <v>-0.54481436597986921</v>
      </c>
      <c r="BP200" s="541"/>
      <c r="BQ200" s="545">
        <f t="array" ref="BQ200">bdRateExtend($G198:$G201,O198:O201,$AC198:$AC201,AK198:AK201,"None", FALSE,1)</f>
        <v>-0.52537512790717211</v>
      </c>
      <c r="BR200" s="541"/>
      <c r="BS200" s="551">
        <f t="array" ref="BS200">bdRateExtend($G198:$G201,P198:P201,$AC198:$AC201,AL198:AL201)</f>
        <v>-0.52117532442225123</v>
      </c>
      <c r="BT200" s="552"/>
      <c r="BU200" s="551">
        <f t="array" ref="BU200">bdRateExtend($G198:$G201,Q198:Q201,$AC198:$AC201,AM198:AM201)</f>
        <v>-0.56373291161209282</v>
      </c>
      <c r="BV200" s="552"/>
      <c r="BW200" s="551">
        <f t="array" ref="BW200">bdRateExtend($G198:$G201,R198:R201,$AC198:$AC201,AN198:AN201)</f>
        <v>-0.52925716679400914</v>
      </c>
      <c r="BX200" s="552"/>
      <c r="BY200" s="552"/>
      <c r="BZ200" s="541"/>
      <c r="CA200" s="541"/>
      <c r="CB200" s="552"/>
      <c r="CC200" s="561">
        <f t="array" ref="CC200">bdCAMBIExtend($G198:$G201,V198:V201,$AC198:$AC201,AR198:AR201)</f>
        <v>-8.1879226499168001E-4</v>
      </c>
      <c r="CD200" s="552"/>
      <c r="CE200" s="554">
        <f t="array" ref="CE200">testVMAFRange($G198:$G201,N198:N201,$AC198:$AC201,AJ198:AJ201)</f>
        <v>0</v>
      </c>
      <c r="CF200" s="541"/>
      <c r="CG200" s="554">
        <f t="array" ref="CG200">testVMAFRange($G198:$G201,O198:O201,$AC198:$AC201,AK198:AK201)</f>
        <v>0</v>
      </c>
      <c r="CH200" s="541"/>
    </row>
    <row r="201" spans="1:86" ht="17" customHeight="1" thickBot="1" x14ac:dyDescent="0.25">
      <c r="A201" s="538"/>
      <c r="B201" s="596"/>
      <c r="C201" s="486"/>
      <c r="D201" s="602"/>
      <c r="E201" s="577"/>
      <c r="F201" s="363">
        <v>235</v>
      </c>
      <c r="G201" s="420">
        <f>'Anchor-LD'!L199</f>
        <v>208.8655</v>
      </c>
      <c r="H201" s="295">
        <f>'Anchor-LD'!M199</f>
        <v>24.184486</v>
      </c>
      <c r="I201" s="295">
        <f>'Anchor-LD'!N199</f>
        <v>36.076014999999998</v>
      </c>
      <c r="J201" s="295">
        <f>'Anchor-LD'!O199</f>
        <v>35.911563999999998</v>
      </c>
      <c r="K201" s="295">
        <f>(Summary!$C$63*H201+Summary!$C$64*I201+Summary!$C$65*J201)/Summary!$C$66</f>
        <v>28.1209205</v>
      </c>
      <c r="L201" s="295">
        <f>'Anchor-LD'!P199</f>
        <v>11.442021</v>
      </c>
      <c r="M201" s="295">
        <f>'Anchor-LD'!Q199</f>
        <v>10.944356000000001</v>
      </c>
      <c r="N201" s="295">
        <f>'Anchor-LD'!R199</f>
        <v>49.887487999999998</v>
      </c>
      <c r="O201" s="295">
        <f>'Anchor-LD'!S199</f>
        <v>47.452193000000001</v>
      </c>
      <c r="P201" s="295">
        <f>'Anchor-LD'!T199</f>
        <v>22.478503</v>
      </c>
      <c r="Q201" s="295">
        <f>'Anchor-LD'!U199</f>
        <v>31.150247</v>
      </c>
      <c r="R201" s="295">
        <f>'Anchor-LD'!V199</f>
        <v>24.073596999999999</v>
      </c>
      <c r="S201" s="295">
        <f>'Anchor-LD'!W199</f>
        <v>36.067188000000002</v>
      </c>
      <c r="T201" s="295">
        <f>'Anchor-LD'!X199</f>
        <v>35.875661000000001</v>
      </c>
      <c r="U201" s="295">
        <f>10*LOG10(1/((Summary!$C$80/10^(R201/10)+Summary!$C$81/10^(S201/10)+Summary!$C$82/10^(T201/10))/Summary!$C$83))</f>
        <v>25.69642205863035</v>
      </c>
      <c r="V201" s="295">
        <f>'Anchor-LD'!Y199</f>
        <v>1.0250000000000001E-3</v>
      </c>
      <c r="W201" s="295">
        <f>'Anchor-LD'!Z199</f>
        <v>516.70000000000005</v>
      </c>
      <c r="X201" s="295">
        <f>'Anchor-LD'!AA199</f>
        <v>0.55840000000000001</v>
      </c>
      <c r="Y201" s="357">
        <f>'Anchor-LD'!AB199</f>
        <v>5</v>
      </c>
      <c r="Z201" s="357">
        <f>'Anchor-LD'!AC199</f>
        <v>6</v>
      </c>
      <c r="AA201" s="295">
        <f t="shared" si="11"/>
        <v>0.14352777777777778</v>
      </c>
      <c r="AB201" s="462"/>
      <c r="AC201" s="167">
        <f>'Test-LD'!L199</f>
        <v>146.77090899999999</v>
      </c>
      <c r="AD201" s="167">
        <f>'Test-LD'!M199</f>
        <v>26.543735999999999</v>
      </c>
      <c r="AE201" s="167">
        <f>'Test-LD'!N199</f>
        <v>37.719751000000002</v>
      </c>
      <c r="AF201" s="167">
        <f>'Test-LD'!O199</f>
        <v>38.955675999999997</v>
      </c>
      <c r="AG201" s="167">
        <f>(Summary!$C$63*AD201+Summary!$C$64*AE201+Summary!$C$65*AF201)/Summary!$C$66</f>
        <v>30.475061833333331</v>
      </c>
      <c r="AH201" s="167">
        <f>'Test-LD'!P199</f>
        <v>14.328538999999999</v>
      </c>
      <c r="AI201" s="167">
        <f>'Test-LD'!Q199</f>
        <v>13.625541</v>
      </c>
      <c r="AJ201" s="167">
        <f>'Test-LD'!R199</f>
        <v>65.288741000000002</v>
      </c>
      <c r="AK201" s="167">
        <f>'Test-LD'!S199</f>
        <v>61.463312000000002</v>
      </c>
      <c r="AL201" s="167">
        <f>'Test-LD'!T199</f>
        <v>25.419096</v>
      </c>
      <c r="AM201" s="167">
        <f>'Test-LD'!U199</f>
        <v>34.385733000000002</v>
      </c>
      <c r="AN201" s="167">
        <f>'Test-LD'!V199</f>
        <v>26.453506999999998</v>
      </c>
      <c r="AO201" s="167">
        <f>'Test-LD'!W199</f>
        <v>37.662021000000003</v>
      </c>
      <c r="AP201" s="167">
        <f>'Test-LD'!X199</f>
        <v>38.934133000000003</v>
      </c>
      <c r="AQ201" s="167">
        <f>10*LOG10(1/((Summary!$C$80/10^(AN201/10)+Summary!$C$81/10^(AO201/10)+Summary!$C$82/10^(AP201/10))/Summary!$C$83))</f>
        <v>28.073211693154107</v>
      </c>
      <c r="AR201" s="167">
        <f>'Test-LD'!Y199</f>
        <v>8.0459999999999993E-3</v>
      </c>
      <c r="AS201" s="167">
        <f>'Test-LD'!Z199</f>
        <v>7675.6</v>
      </c>
      <c r="AT201" s="295">
        <f>'Test-LD'!AA199</f>
        <v>2.7475000000000001</v>
      </c>
      <c r="AU201" s="357">
        <f>'Test-LD'!AB199</f>
        <v>5</v>
      </c>
      <c r="AV201" s="357">
        <f>'Test-LD'!AC199</f>
        <v>6</v>
      </c>
      <c r="AW201" s="395">
        <f t="shared" si="12"/>
        <v>2.1321111111111111</v>
      </c>
      <c r="AX201" s="465">
        <f t="shared" si="13"/>
        <v>14.855041610218695</v>
      </c>
      <c r="AY201" s="298">
        <f t="shared" si="13"/>
        <v>4.9203080229226357</v>
      </c>
      <c r="AZ201" s="297">
        <f t="shared" si="13"/>
        <v>1</v>
      </c>
      <c r="BA201" s="345">
        <f t="shared" si="10"/>
        <v>1</v>
      </c>
      <c r="BB201" s="75"/>
      <c r="BC201" s="75"/>
      <c r="BD201" s="570"/>
      <c r="BE201" s="550"/>
      <c r="BF201" s="553"/>
      <c r="BG201" s="553"/>
      <c r="BH201" s="553"/>
      <c r="BI201" s="553"/>
      <c r="BJ201" s="553"/>
      <c r="BK201" s="553"/>
      <c r="BL201" s="553"/>
      <c r="BM201" s="553"/>
      <c r="BN201" s="553"/>
      <c r="BO201" s="546"/>
      <c r="BP201" s="544"/>
      <c r="BQ201" s="546"/>
      <c r="BR201" s="544"/>
      <c r="BS201" s="553"/>
      <c r="BT201" s="553"/>
      <c r="BU201" s="553"/>
      <c r="BV201" s="553"/>
      <c r="BW201" s="553"/>
      <c r="BX201" s="553"/>
      <c r="BY201" s="553"/>
      <c r="BZ201" s="544"/>
      <c r="CA201" s="544"/>
      <c r="CB201" s="553"/>
      <c r="CC201" s="553"/>
      <c r="CD201" s="553"/>
      <c r="CE201" s="546"/>
      <c r="CF201" s="544"/>
      <c r="CG201" s="546"/>
      <c r="CH201" s="544"/>
    </row>
    <row r="202" spans="1:86" ht="17" hidden="1" customHeight="1" thickBot="1" x14ac:dyDescent="0.25">
      <c r="A202" s="538"/>
      <c r="B202" s="595"/>
      <c r="C202" s="586"/>
      <c r="D202" s="627"/>
      <c r="E202" s="643"/>
      <c r="F202" s="362"/>
      <c r="G202" s="419"/>
      <c r="H202" s="385"/>
      <c r="I202" s="385"/>
      <c r="J202" s="385"/>
      <c r="K202" s="385"/>
      <c r="L202" s="385"/>
      <c r="M202" s="385"/>
      <c r="N202" s="385"/>
      <c r="O202" s="385"/>
      <c r="P202" s="385"/>
      <c r="Q202" s="385"/>
      <c r="R202" s="385"/>
      <c r="S202" s="385"/>
      <c r="T202" s="385"/>
      <c r="U202" s="385"/>
      <c r="V202" s="385"/>
      <c r="W202" s="385"/>
      <c r="X202" s="385"/>
      <c r="Y202" s="360"/>
      <c r="Z202" s="360"/>
      <c r="AA202" s="385"/>
      <c r="AB202" s="462"/>
      <c r="AC202" s="384"/>
      <c r="AD202" s="384"/>
      <c r="AE202" s="384"/>
      <c r="AF202" s="384"/>
      <c r="AG202" s="384"/>
      <c r="AH202" s="384"/>
      <c r="AI202" s="384"/>
      <c r="AJ202" s="384"/>
      <c r="AK202" s="384"/>
      <c r="AL202" s="384"/>
      <c r="AM202" s="384"/>
      <c r="AN202" s="384"/>
      <c r="AO202" s="384"/>
      <c r="AP202" s="384"/>
      <c r="AQ202" s="384"/>
      <c r="AR202" s="384"/>
      <c r="AS202" s="384"/>
      <c r="AT202" s="385"/>
      <c r="AU202" s="360"/>
      <c r="AV202" s="360"/>
      <c r="AW202" s="398"/>
      <c r="AX202" s="467"/>
      <c r="AY202" s="388"/>
      <c r="AZ202" s="397"/>
      <c r="BA202" s="397"/>
      <c r="BB202" s="75"/>
      <c r="BC202" s="75"/>
      <c r="BD202" s="572"/>
      <c r="BE202" s="549"/>
      <c r="BF202" s="551"/>
      <c r="BG202" s="551"/>
      <c r="BH202" s="551"/>
      <c r="BI202" s="551"/>
      <c r="BJ202" s="575"/>
      <c r="BK202" s="551"/>
      <c r="BL202" s="551"/>
      <c r="BM202" s="551"/>
      <c r="BN202" s="551"/>
      <c r="BO202" s="548"/>
      <c r="BP202" s="585"/>
      <c r="BQ202" s="548"/>
      <c r="BR202" s="585"/>
      <c r="BS202" s="551"/>
      <c r="BT202" s="551"/>
      <c r="BU202" s="551"/>
      <c r="BV202" s="551"/>
      <c r="BW202" s="551"/>
      <c r="BX202" s="551"/>
      <c r="BY202" s="551"/>
      <c r="BZ202" s="555"/>
      <c r="CA202" s="555"/>
      <c r="CB202" s="575"/>
      <c r="CC202" s="593"/>
      <c r="CD202" s="578"/>
      <c r="CE202" s="547"/>
      <c r="CF202" s="543"/>
      <c r="CG202" s="547"/>
      <c r="CH202" s="543"/>
    </row>
    <row r="203" spans="1:86" ht="17" hidden="1" customHeight="1" x14ac:dyDescent="0.2">
      <c r="A203" s="538"/>
      <c r="B203" s="566"/>
      <c r="C203" s="485"/>
      <c r="D203" s="590"/>
      <c r="E203" s="558"/>
      <c r="F203" s="362"/>
      <c r="G203" s="420"/>
      <c r="H203" s="295"/>
      <c r="I203" s="295"/>
      <c r="J203" s="295"/>
      <c r="K203" s="295"/>
      <c r="L203" s="295"/>
      <c r="M203" s="295"/>
      <c r="N203" s="295"/>
      <c r="O203" s="295"/>
      <c r="P203" s="295"/>
      <c r="Q203" s="295"/>
      <c r="R203" s="295"/>
      <c r="S203" s="295"/>
      <c r="T203" s="295"/>
      <c r="U203" s="295"/>
      <c r="V203" s="295"/>
      <c r="W203" s="295"/>
      <c r="X203" s="295"/>
      <c r="Y203" s="357"/>
      <c r="Z203" s="357"/>
      <c r="AA203" s="295"/>
      <c r="AB203" s="462"/>
      <c r="AC203" s="167"/>
      <c r="AD203" s="167"/>
      <c r="AE203" s="167"/>
      <c r="AF203" s="167"/>
      <c r="AG203" s="167"/>
      <c r="AH203" s="167"/>
      <c r="AI203" s="167"/>
      <c r="AJ203" s="167"/>
      <c r="AK203" s="167"/>
      <c r="AL203" s="167"/>
      <c r="AM203" s="167"/>
      <c r="AN203" s="167"/>
      <c r="AO203" s="167"/>
      <c r="AP203" s="167"/>
      <c r="AQ203" s="167"/>
      <c r="AR203" s="167"/>
      <c r="AS203" s="167"/>
      <c r="AT203" s="295"/>
      <c r="AU203" s="357"/>
      <c r="AV203" s="357"/>
      <c r="AW203" s="395"/>
      <c r="AX203" s="465"/>
      <c r="AY203" s="298"/>
      <c r="AZ203" s="345"/>
      <c r="BA203" s="345"/>
      <c r="BB203" s="75"/>
      <c r="BC203" s="75"/>
      <c r="BD203" s="565"/>
      <c r="BE203" s="550"/>
      <c r="BF203" s="552"/>
      <c r="BG203" s="552"/>
      <c r="BH203" s="552"/>
      <c r="BI203" s="552"/>
      <c r="BJ203" s="552"/>
      <c r="BK203" s="553"/>
      <c r="BL203" s="552"/>
      <c r="BM203" s="553"/>
      <c r="BN203" s="552"/>
      <c r="BO203" s="546"/>
      <c r="BP203" s="541"/>
      <c r="BQ203" s="546"/>
      <c r="BR203" s="541"/>
      <c r="BS203" s="553"/>
      <c r="BT203" s="552"/>
      <c r="BU203" s="553"/>
      <c r="BV203" s="552"/>
      <c r="BW203" s="553"/>
      <c r="BX203" s="552"/>
      <c r="BY203" s="552"/>
      <c r="BZ203" s="541"/>
      <c r="CA203" s="541"/>
      <c r="CB203" s="552"/>
      <c r="CC203" s="550"/>
      <c r="CD203" s="541"/>
      <c r="CE203" s="546"/>
      <c r="CF203" s="541"/>
      <c r="CG203" s="546"/>
      <c r="CH203" s="541"/>
    </row>
    <row r="204" spans="1:86" ht="17" hidden="1" customHeight="1" x14ac:dyDescent="0.2">
      <c r="A204" s="538"/>
      <c r="B204" s="566"/>
      <c r="C204" s="485"/>
      <c r="D204" s="590"/>
      <c r="E204" s="558"/>
      <c r="F204" s="362"/>
      <c r="G204" s="420"/>
      <c r="H204" s="295"/>
      <c r="I204" s="295"/>
      <c r="J204" s="295"/>
      <c r="K204" s="295"/>
      <c r="L204" s="295"/>
      <c r="M204" s="295"/>
      <c r="N204" s="295"/>
      <c r="O204" s="295"/>
      <c r="P204" s="295"/>
      <c r="Q204" s="295"/>
      <c r="R204" s="295"/>
      <c r="S204" s="295"/>
      <c r="T204" s="295"/>
      <c r="U204" s="295"/>
      <c r="V204" s="295"/>
      <c r="W204" s="295"/>
      <c r="X204" s="295"/>
      <c r="Y204" s="357"/>
      <c r="Z204" s="357"/>
      <c r="AA204" s="295"/>
      <c r="AB204" s="462"/>
      <c r="AC204" s="167"/>
      <c r="AD204" s="167"/>
      <c r="AE204" s="167"/>
      <c r="AF204" s="167"/>
      <c r="AG204" s="167"/>
      <c r="AH204" s="167"/>
      <c r="AI204" s="167"/>
      <c r="AJ204" s="167"/>
      <c r="AK204" s="167"/>
      <c r="AL204" s="167"/>
      <c r="AM204" s="167"/>
      <c r="AN204" s="167"/>
      <c r="AO204" s="167"/>
      <c r="AP204" s="167"/>
      <c r="AQ204" s="167"/>
      <c r="AR204" s="167"/>
      <c r="AS204" s="167"/>
      <c r="AT204" s="295"/>
      <c r="AU204" s="357"/>
      <c r="AV204" s="357"/>
      <c r="AW204" s="395"/>
      <c r="AX204" s="465"/>
      <c r="AY204" s="298"/>
      <c r="AZ204" s="345"/>
      <c r="BA204" s="345"/>
      <c r="BB204" s="75"/>
      <c r="BC204" s="75"/>
      <c r="BD204" s="573"/>
      <c r="BE204" s="549"/>
      <c r="BF204" s="552"/>
      <c r="BG204" s="552"/>
      <c r="BH204" s="552"/>
      <c r="BI204" s="552"/>
      <c r="BJ204" s="552"/>
      <c r="BK204" s="551"/>
      <c r="BL204" s="552"/>
      <c r="BM204" s="551"/>
      <c r="BN204" s="552"/>
      <c r="BO204" s="545"/>
      <c r="BP204" s="541"/>
      <c r="BQ204" s="545"/>
      <c r="BR204" s="541"/>
      <c r="BS204" s="551"/>
      <c r="BT204" s="552"/>
      <c r="BU204" s="551"/>
      <c r="BV204" s="552"/>
      <c r="BW204" s="551"/>
      <c r="BX204" s="552"/>
      <c r="BY204" s="552"/>
      <c r="BZ204" s="541"/>
      <c r="CA204" s="541"/>
      <c r="CB204" s="552"/>
      <c r="CC204" s="560"/>
      <c r="CD204" s="541"/>
      <c r="CE204" s="554"/>
      <c r="CF204" s="541"/>
      <c r="CG204" s="554"/>
      <c r="CH204" s="541"/>
    </row>
    <row r="205" spans="1:86" ht="17" hidden="1" customHeight="1" x14ac:dyDescent="0.2">
      <c r="A205" s="538"/>
      <c r="B205" s="566"/>
      <c r="C205" s="485"/>
      <c r="D205" s="590"/>
      <c r="E205" s="558"/>
      <c r="F205" s="362"/>
      <c r="G205" s="420"/>
      <c r="H205" s="295"/>
      <c r="I205" s="295"/>
      <c r="J205" s="295"/>
      <c r="K205" s="295"/>
      <c r="L205" s="295"/>
      <c r="M205" s="295"/>
      <c r="N205" s="295"/>
      <c r="O205" s="295"/>
      <c r="P205" s="295"/>
      <c r="Q205" s="295"/>
      <c r="R205" s="295"/>
      <c r="S205" s="295"/>
      <c r="T205" s="295"/>
      <c r="U205" s="295"/>
      <c r="V205" s="295"/>
      <c r="W205" s="295"/>
      <c r="X205" s="295"/>
      <c r="Y205" s="357"/>
      <c r="Z205" s="357"/>
      <c r="AA205" s="295"/>
      <c r="AB205" s="462"/>
      <c r="AC205" s="167"/>
      <c r="AD205" s="167"/>
      <c r="AE205" s="167"/>
      <c r="AF205" s="167"/>
      <c r="AG205" s="167"/>
      <c r="AH205" s="167"/>
      <c r="AI205" s="167"/>
      <c r="AJ205" s="167"/>
      <c r="AK205" s="167"/>
      <c r="AL205" s="167"/>
      <c r="AM205" s="167"/>
      <c r="AN205" s="167"/>
      <c r="AO205" s="167"/>
      <c r="AP205" s="167"/>
      <c r="AQ205" s="167"/>
      <c r="AR205" s="167"/>
      <c r="AS205" s="167"/>
      <c r="AT205" s="295"/>
      <c r="AU205" s="357"/>
      <c r="AV205" s="357"/>
      <c r="AW205" s="395"/>
      <c r="AX205" s="465"/>
      <c r="AY205" s="298"/>
      <c r="AZ205" s="345"/>
      <c r="BA205" s="345"/>
      <c r="BB205" s="75"/>
      <c r="BC205" s="75"/>
      <c r="BD205" s="565"/>
      <c r="BE205" s="550"/>
      <c r="BF205" s="552"/>
      <c r="BG205" s="552"/>
      <c r="BH205" s="552"/>
      <c r="BI205" s="552"/>
      <c r="BJ205" s="552"/>
      <c r="BK205" s="553"/>
      <c r="BL205" s="552"/>
      <c r="BM205" s="553"/>
      <c r="BN205" s="552"/>
      <c r="BO205" s="546"/>
      <c r="BP205" s="541"/>
      <c r="BQ205" s="546"/>
      <c r="BR205" s="541"/>
      <c r="BS205" s="553"/>
      <c r="BT205" s="552"/>
      <c r="BU205" s="553"/>
      <c r="BV205" s="552"/>
      <c r="BW205" s="553"/>
      <c r="BX205" s="552"/>
      <c r="BY205" s="552"/>
      <c r="BZ205" s="541"/>
      <c r="CA205" s="541"/>
      <c r="CB205" s="552"/>
      <c r="CC205" s="550"/>
      <c r="CD205" s="541"/>
      <c r="CE205" s="546"/>
      <c r="CF205" s="541"/>
      <c r="CG205" s="546"/>
      <c r="CH205" s="541"/>
    </row>
    <row r="206" spans="1:86" ht="17" hidden="1" customHeight="1" thickBot="1" x14ac:dyDescent="0.25">
      <c r="A206" s="538"/>
      <c r="B206" s="566"/>
      <c r="C206" s="485"/>
      <c r="D206" s="590"/>
      <c r="E206" s="558"/>
      <c r="F206" s="362"/>
      <c r="G206" s="420"/>
      <c r="H206" s="295"/>
      <c r="I206" s="295"/>
      <c r="J206" s="295"/>
      <c r="K206" s="295"/>
      <c r="L206" s="295"/>
      <c r="M206" s="295"/>
      <c r="N206" s="295"/>
      <c r="O206" s="295"/>
      <c r="P206" s="295"/>
      <c r="Q206" s="295"/>
      <c r="R206" s="295"/>
      <c r="S206" s="295"/>
      <c r="T206" s="295"/>
      <c r="U206" s="295"/>
      <c r="V206" s="295"/>
      <c r="W206" s="295"/>
      <c r="X206" s="295"/>
      <c r="Y206" s="357"/>
      <c r="Z206" s="357"/>
      <c r="AA206" s="295"/>
      <c r="AB206" s="462"/>
      <c r="AC206" s="167"/>
      <c r="AD206" s="167"/>
      <c r="AE206" s="167"/>
      <c r="AF206" s="167"/>
      <c r="AG206" s="167"/>
      <c r="AH206" s="167"/>
      <c r="AI206" s="167"/>
      <c r="AJ206" s="167"/>
      <c r="AK206" s="167"/>
      <c r="AL206" s="167"/>
      <c r="AM206" s="167"/>
      <c r="AN206" s="167"/>
      <c r="AO206" s="167"/>
      <c r="AP206" s="167"/>
      <c r="AQ206" s="167"/>
      <c r="AR206" s="167"/>
      <c r="AS206" s="167"/>
      <c r="AT206" s="295"/>
      <c r="AU206" s="357"/>
      <c r="AV206" s="357"/>
      <c r="AW206" s="395"/>
      <c r="AX206" s="465"/>
      <c r="AY206" s="298"/>
      <c r="AZ206" s="345"/>
      <c r="BA206" s="345"/>
      <c r="BB206" s="75"/>
      <c r="BC206" s="75"/>
      <c r="BD206" s="574"/>
      <c r="BE206" s="549"/>
      <c r="BF206" s="552"/>
      <c r="BG206" s="552"/>
      <c r="BH206" s="552"/>
      <c r="BI206" s="552"/>
      <c r="BJ206" s="552"/>
      <c r="BK206" s="551"/>
      <c r="BL206" s="552"/>
      <c r="BM206" s="551"/>
      <c r="BN206" s="552"/>
      <c r="BO206" s="545"/>
      <c r="BP206" s="541"/>
      <c r="BQ206" s="545"/>
      <c r="BR206" s="541"/>
      <c r="BS206" s="551"/>
      <c r="BT206" s="552"/>
      <c r="BU206" s="551"/>
      <c r="BV206" s="552"/>
      <c r="BW206" s="551"/>
      <c r="BX206" s="552"/>
      <c r="BY206" s="552"/>
      <c r="BZ206" s="541"/>
      <c r="CA206" s="541"/>
      <c r="CB206" s="552"/>
      <c r="CC206" s="560"/>
      <c r="CD206" s="541"/>
      <c r="CE206" s="554"/>
      <c r="CF206" s="541"/>
      <c r="CG206" s="554"/>
      <c r="CH206" s="541"/>
    </row>
    <row r="207" spans="1:86" ht="17" hidden="1" customHeight="1" thickBot="1" x14ac:dyDescent="0.25">
      <c r="A207" s="539"/>
      <c r="B207" s="596"/>
      <c r="C207" s="486"/>
      <c r="D207" s="602"/>
      <c r="E207" s="577"/>
      <c r="F207" s="363"/>
      <c r="G207" s="421"/>
      <c r="H207" s="392"/>
      <c r="I207" s="392"/>
      <c r="J207" s="392"/>
      <c r="K207" s="392"/>
      <c r="L207" s="392"/>
      <c r="M207" s="392"/>
      <c r="N207" s="392"/>
      <c r="O207" s="392"/>
      <c r="P207" s="392"/>
      <c r="Q207" s="392"/>
      <c r="R207" s="392"/>
      <c r="S207" s="392"/>
      <c r="T207" s="392"/>
      <c r="U207" s="392"/>
      <c r="V207" s="392"/>
      <c r="W207" s="392"/>
      <c r="X207" s="392"/>
      <c r="Y207" s="393"/>
      <c r="Z207" s="393"/>
      <c r="AA207" s="392"/>
      <c r="AB207" s="463"/>
      <c r="AC207" s="391"/>
      <c r="AD207" s="391"/>
      <c r="AE207" s="391"/>
      <c r="AF207" s="391"/>
      <c r="AG207" s="391"/>
      <c r="AH207" s="391"/>
      <c r="AI207" s="391"/>
      <c r="AJ207" s="391"/>
      <c r="AK207" s="391"/>
      <c r="AL207" s="391"/>
      <c r="AM207" s="391"/>
      <c r="AN207" s="391"/>
      <c r="AO207" s="391"/>
      <c r="AP207" s="391"/>
      <c r="AQ207" s="391"/>
      <c r="AR207" s="391"/>
      <c r="AS207" s="391"/>
      <c r="AT207" s="392"/>
      <c r="AU207" s="393"/>
      <c r="AV207" s="393"/>
      <c r="AW207" s="396"/>
      <c r="AX207" s="466"/>
      <c r="AY207" s="303"/>
      <c r="AZ207" s="346"/>
      <c r="BA207" s="346"/>
      <c r="BB207" s="75"/>
      <c r="BC207" s="75"/>
      <c r="BD207" s="570"/>
      <c r="BE207" s="550"/>
      <c r="BF207" s="553"/>
      <c r="BG207" s="553"/>
      <c r="BH207" s="553"/>
      <c r="BI207" s="553"/>
      <c r="BJ207" s="553"/>
      <c r="BK207" s="553"/>
      <c r="BL207" s="553"/>
      <c r="BM207" s="553"/>
      <c r="BN207" s="553"/>
      <c r="BO207" s="546"/>
      <c r="BP207" s="544"/>
      <c r="BQ207" s="546"/>
      <c r="BR207" s="544"/>
      <c r="BS207" s="553"/>
      <c r="BT207" s="553"/>
      <c r="BU207" s="553"/>
      <c r="BV207" s="553"/>
      <c r="BW207" s="553"/>
      <c r="BX207" s="553"/>
      <c r="BY207" s="553"/>
      <c r="BZ207" s="544"/>
      <c r="CA207" s="544"/>
      <c r="CB207" s="553"/>
      <c r="CC207" s="550"/>
      <c r="CD207" s="541"/>
      <c r="CE207" s="546"/>
      <c r="CF207" s="544"/>
      <c r="CG207" s="546"/>
      <c r="CH207" s="544"/>
    </row>
    <row r="208" spans="1:86" ht="17" hidden="1" customHeight="1" x14ac:dyDescent="0.2">
      <c r="A208" s="402"/>
      <c r="B208" s="595" t="s">
        <v>151</v>
      </c>
      <c r="C208" s="586" t="s">
        <v>67</v>
      </c>
      <c r="D208" s="629">
        <v>30</v>
      </c>
      <c r="E208" s="654">
        <v>8</v>
      </c>
      <c r="F208" s="239">
        <v>85</v>
      </c>
      <c r="G208" s="294">
        <f>'Anchor-AI'!L206</f>
        <v>0</v>
      </c>
      <c r="H208" s="295">
        <f>'Anchor-AI'!M206</f>
        <v>0</v>
      </c>
      <c r="I208" s="295">
        <f>'Anchor-AI'!N206</f>
        <v>0</v>
      </c>
      <c r="J208" s="295">
        <f>'Anchor-AI'!O206</f>
        <v>0</v>
      </c>
      <c r="K208" s="295">
        <f>(Summary!$C$63*H208+Summary!$C$64*I208+Summary!$C$65*J208)/Summary!$C$66</f>
        <v>0</v>
      </c>
      <c r="L208" s="295">
        <f>'Anchor-AI'!P206</f>
        <v>0</v>
      </c>
      <c r="M208" s="295">
        <f>'Anchor-AI'!Q206</f>
        <v>0</v>
      </c>
      <c r="N208" s="295">
        <f>'Anchor-AI'!R206</f>
        <v>0</v>
      </c>
      <c r="O208" s="295">
        <f>'Anchor-AI'!S206</f>
        <v>0</v>
      </c>
      <c r="P208" s="295">
        <f>'Anchor-AI'!T206</f>
        <v>0</v>
      </c>
      <c r="Q208" s="295">
        <f>'Anchor-AI'!U206</f>
        <v>0</v>
      </c>
      <c r="R208" s="295">
        <f>'Anchor-AI'!V206</f>
        <v>0</v>
      </c>
      <c r="S208" s="295">
        <f>'Anchor-AI'!W206</f>
        <v>0</v>
      </c>
      <c r="T208" s="295">
        <f>'Anchor-AI'!X206</f>
        <v>0</v>
      </c>
      <c r="U208" s="295">
        <f>10*LOG10(1/((Summary!$C$80/10^(R208/10)+Summary!$C$81/10^(S208/10)+Summary!$C$82/10^(T208/10))/Summary!$C$83))</f>
        <v>0</v>
      </c>
      <c r="V208" s="295">
        <f>'Anchor-AI'!Y206</f>
        <v>0</v>
      </c>
      <c r="W208" s="295">
        <f>'Anchor-AI'!Z206</f>
        <v>0</v>
      </c>
      <c r="X208" s="295">
        <f>'Anchor-AI'!AA206</f>
        <v>0</v>
      </c>
      <c r="Y208" s="357">
        <f>'Anchor-AI'!AB206</f>
        <v>0</v>
      </c>
      <c r="Z208" s="357">
        <f>'Anchor-AI'!AC206</f>
        <v>0</v>
      </c>
      <c r="AA208" s="296">
        <f t="shared" si="11"/>
        <v>0</v>
      </c>
      <c r="AC208" s="170">
        <f>'Test-AI'!L206</f>
        <v>0</v>
      </c>
      <c r="AD208" s="167">
        <f>'Test-AI'!M206</f>
        <v>0</v>
      </c>
      <c r="AE208" s="167">
        <f>'Test-AI'!N206</f>
        <v>0</v>
      </c>
      <c r="AF208" s="167">
        <f>'Test-AI'!O206</f>
        <v>0</v>
      </c>
      <c r="AG208" s="167">
        <f>(Summary!$C$63*AD208+Summary!$C$64*AE208+Summary!$C$65*AF208)/Summary!$C$66</f>
        <v>0</v>
      </c>
      <c r="AH208" s="167">
        <f>'Test-AI'!P206</f>
        <v>0</v>
      </c>
      <c r="AI208" s="167">
        <f>'Test-AI'!Q206</f>
        <v>0</v>
      </c>
      <c r="AJ208" s="167">
        <f>'Test-AI'!R206</f>
        <v>0</v>
      </c>
      <c r="AK208" s="167">
        <f>'Test-AI'!S206</f>
        <v>0</v>
      </c>
      <c r="AL208" s="167">
        <f>'Test-AI'!T206</f>
        <v>0</v>
      </c>
      <c r="AM208" s="167">
        <f>'Test-AI'!U206</f>
        <v>0</v>
      </c>
      <c r="AN208" s="167">
        <f>'Test-AI'!V206</f>
        <v>0</v>
      </c>
      <c r="AO208" s="167">
        <f>'Test-AI'!W206</f>
        <v>0</v>
      </c>
      <c r="AP208" s="167">
        <f>'Test-AI'!X206</f>
        <v>0</v>
      </c>
      <c r="AQ208" s="167">
        <f>10*LOG10(1/((Summary!$C$80/10^(AN208/10)+Summary!$C$81/10^(AO208/10)+Summary!$C$82/10^(AP208/10))/Summary!$C$83))</f>
        <v>0</v>
      </c>
      <c r="AR208" s="167">
        <f>'Test-AI'!Y206</f>
        <v>0</v>
      </c>
      <c r="AS208" s="167">
        <f>'Test-AI'!Z206</f>
        <v>0</v>
      </c>
      <c r="AT208" s="295">
        <f>'Test-AI'!AA206</f>
        <v>0</v>
      </c>
      <c r="AU208" s="357">
        <f>'Test-AI'!AB206</f>
        <v>0</v>
      </c>
      <c r="AV208" s="357">
        <f>'Test-AI'!AC206</f>
        <v>0</v>
      </c>
      <c r="AW208" s="296">
        <f t="shared" si="12"/>
        <v>0</v>
      </c>
      <c r="AX208" s="297" t="e">
        <f t="shared" si="13"/>
        <v>#DIV/0!</v>
      </c>
      <c r="AY208" s="298" t="e">
        <f t="shared" si="13"/>
        <v>#DIV/0!</v>
      </c>
      <c r="AZ208" s="297" t="e">
        <f t="shared" si="13"/>
        <v>#DIV/0!</v>
      </c>
      <c r="BA208" s="345" t="e">
        <f t="shared" si="10"/>
        <v>#DIV/0!</v>
      </c>
      <c r="BB208" s="75"/>
      <c r="BC208" s="75"/>
      <c r="BD208" s="572" t="s">
        <v>39</v>
      </c>
      <c r="BE208" s="549" t="e">
        <f t="array" ref="BE208">bdRateExtend($G208:$G211,H208:H211,$AC208:$AC211,AD208:AD211)</f>
        <v>#VALUE!</v>
      </c>
      <c r="BF208" s="551" t="e">
        <f t="array" ref="BF208">bdRateExtend($G208:$G213,H208:H213,$AC208:$AC213,AD208:AD213)</f>
        <v>#VALUE!</v>
      </c>
      <c r="BG208" s="551" t="e">
        <f t="array" ref="BG208">bdRateExtend($G208:$G213,I208:I213,$AC208:$AC213,AE208:AE213)</f>
        <v>#VALUE!</v>
      </c>
      <c r="BH208" s="551" t="e">
        <f t="array" ref="BH208">bdRateExtend($G208:$G213,J208:J213,$AC208:$AC213,AF208:AF213)</f>
        <v>#VALUE!</v>
      </c>
      <c r="BI208" s="551" t="e">
        <f t="array" ref="BI208">bdRateExtend($G208:$G213,K208:K213,$AC208:$AC213,AG208:AG213)</f>
        <v>#VALUE!</v>
      </c>
      <c r="BJ208" s="575" t="e">
        <f>(Summary!$C$94*BF208+Summary!$C$95*BG208+Summary!$C$96*BH208)/Summary!$C$97</f>
        <v>#VALUE!</v>
      </c>
      <c r="BK208" s="551" t="e">
        <f t="array" ref="BK208">bdRateExtend($G208:$G211,L208:L211,$AC208:$AC211,AH208:AH211)</f>
        <v>#VALUE!</v>
      </c>
      <c r="BL208" s="551" t="e">
        <f t="array" ref="BL208">bdRateExtend($G208:$G213,L208:L213,$AC208:$AC213,AH208:AH213)</f>
        <v>#VALUE!</v>
      </c>
      <c r="BM208" s="551" t="e">
        <f t="array" ref="BM208">bdRateExtend($G208:$G211,M208:M211,$AC208:$AC211,AI208:AI211)</f>
        <v>#VALUE!</v>
      </c>
      <c r="BN208" s="551" t="e">
        <f t="array" ref="BN208">bdRateExtend($G208:$G213,M208:M213,$AC208:$AC213,AI208:AI213)</f>
        <v>#VALUE!</v>
      </c>
      <c r="BO208" s="548" t="e">
        <f t="array" ref="BO208">bdRateExtend($G208:$G211,N208:N211,$AC208:$AC211,AJ208:AJ211,"None", FALSE,1)</f>
        <v>#VALUE!</v>
      </c>
      <c r="BP208" s="585" t="e">
        <f t="array" ref="BP208">bdRateExtend($G208:$G213,N208:N213,$AC208:$AC213,AJ208:AJ213,"None", FALSE,1)</f>
        <v>#VALUE!</v>
      </c>
      <c r="BQ208" s="548" t="e">
        <f t="array" ref="BQ208">bdRateExtend($G208:$G211,O208:O211,$AC208:$AC211,AK208:AK211,"None", FALSE,1)</f>
        <v>#VALUE!</v>
      </c>
      <c r="BR208" s="585" t="e">
        <f t="array" ref="BR208">bdRateExtend($G208:$G213,O208:O213,$AC208:$AC213,AK208:AK213,"None", FALSE,1)</f>
        <v>#VALUE!</v>
      </c>
      <c r="BS208" s="551" t="e">
        <f t="array" ref="BS208">bdRateExtend($G208:$G211,P208:P211,$AC208:$AC211,AL208:AL211)</f>
        <v>#VALUE!</v>
      </c>
      <c r="BT208" s="551" t="e">
        <f t="array" ref="BT208">bdRateExtend($G208:$G213,P208:P213,$AC208:$AC213,AL208:AL213)</f>
        <v>#VALUE!</v>
      </c>
      <c r="BU208" s="551" t="e">
        <f t="array" ref="BU208">bdRateExtend($G208:$G211,Q208:Q211,$AC208:$AC211,AM208:AM211)</f>
        <v>#VALUE!</v>
      </c>
      <c r="BV208" s="551" t="e">
        <f t="array" ref="BV208">bdRateExtend($G208:$G213,Q208:Q213,$AC208:$AC213,AM208:AM213)</f>
        <v>#VALUE!</v>
      </c>
      <c r="BW208" s="551" t="e">
        <f t="array" ref="BW208">bdRateExtend($G208:$G211,R208:R211,$AC208:$AC211,AN208:AN211)</f>
        <v>#VALUE!</v>
      </c>
      <c r="BX208" s="551" t="e">
        <f t="array" ref="BX208">bdRateExtend($G208:$G213,R208:R213,$AC208:$AC213,AN208:AN213)</f>
        <v>#VALUE!</v>
      </c>
      <c r="BY208" s="551" t="e">
        <f t="array" ref="BY208">bdRateExtend($G208:$G213,S208:S213,$AC208:$AC213,AO208:AO213)</f>
        <v>#VALUE!</v>
      </c>
      <c r="BZ208" s="555" t="e">
        <f t="array" ref="BZ208">bdRateExtend($G208:$G213,T208:T213,$AC208:$AC213,AP208:AP213)</f>
        <v>#VALUE!</v>
      </c>
      <c r="CA208" s="555" t="e">
        <f t="array" ref="CA208">bdRateExtend($G208:$G213,U208:U213,$AC208:$AC213,AQ208:AQ213)</f>
        <v>#VALUE!</v>
      </c>
      <c r="CB208" s="575" t="e">
        <f>(Summary!$C$108*BX208+Summary!$C$109*BY208+Summary!$C$110*BZ208)/Summary!$C$111</f>
        <v>#VALUE!</v>
      </c>
      <c r="CC208" s="561" t="e">
        <f t="array" ref="CC208">bdCAMBIExtend($G208:$G211,V208:V211,$AC208:$AC211,AR208:AR211)</f>
        <v>#VALUE!</v>
      </c>
      <c r="CD208" s="561" t="e">
        <f t="array" ref="CD208">bdCAMBIExtend($G208:$G213,V208:V213,$AC208:$AC213,AR208:AR213)</f>
        <v>#VALUE!</v>
      </c>
      <c r="CE208" s="547">
        <f t="array" ref="CE208">testVMAFRange($G208:$G211,N208:N211,$AC208:$AC211,AJ208:AJ211)</f>
        <v>0</v>
      </c>
      <c r="CF208" s="543">
        <f t="array" ref="CF208">testVMAFRange($G208:$G213,N208:N213,$AC208:$AC213,AJ208:AJ213)</f>
        <v>0</v>
      </c>
      <c r="CG208" s="547">
        <f t="array" ref="CG208">testVMAFRange($G208:$G211,O208:O211,$AC208:$AC211,AK208:AK211)</f>
        <v>0</v>
      </c>
      <c r="CH208" s="543">
        <f t="array" ref="CH208">testVMAFRange($G208:$G213,O208:O213,$AC208:$AC213,AK208:AK213)</f>
        <v>0</v>
      </c>
    </row>
    <row r="209" spans="1:86" ht="17" hidden="1" customHeight="1" x14ac:dyDescent="0.2">
      <c r="A209" s="402"/>
      <c r="B209" s="566"/>
      <c r="C209" s="485"/>
      <c r="D209" s="590"/>
      <c r="E209" s="558"/>
      <c r="F209" s="239">
        <v>110</v>
      </c>
      <c r="G209" s="294">
        <f>'Anchor-AI'!L207</f>
        <v>0</v>
      </c>
      <c r="H209" s="295">
        <f>'Anchor-AI'!M207</f>
        <v>0</v>
      </c>
      <c r="I209" s="295">
        <f>'Anchor-AI'!N207</f>
        <v>0</v>
      </c>
      <c r="J209" s="295">
        <f>'Anchor-AI'!O207</f>
        <v>0</v>
      </c>
      <c r="K209" s="295">
        <f>(Summary!$C$63*H209+Summary!$C$64*I209+Summary!$C$65*J209)/Summary!$C$66</f>
        <v>0</v>
      </c>
      <c r="L209" s="295">
        <f>'Anchor-AI'!P207</f>
        <v>0</v>
      </c>
      <c r="M209" s="295">
        <f>'Anchor-AI'!Q207</f>
        <v>0</v>
      </c>
      <c r="N209" s="295">
        <f>'Anchor-AI'!R207</f>
        <v>0</v>
      </c>
      <c r="O209" s="295">
        <f>'Anchor-AI'!S207</f>
        <v>0</v>
      </c>
      <c r="P209" s="295">
        <f>'Anchor-AI'!T207</f>
        <v>0</v>
      </c>
      <c r="Q209" s="295">
        <f>'Anchor-AI'!U207</f>
        <v>0</v>
      </c>
      <c r="R209" s="295">
        <f>'Anchor-AI'!V207</f>
        <v>0</v>
      </c>
      <c r="S209" s="295">
        <f>'Anchor-AI'!W207</f>
        <v>0</v>
      </c>
      <c r="T209" s="295">
        <f>'Anchor-AI'!X207</f>
        <v>0</v>
      </c>
      <c r="U209" s="295">
        <f>10*LOG10(1/((Summary!$C$80/10^(R209/10)+Summary!$C$81/10^(S209/10)+Summary!$C$82/10^(T209/10))/Summary!$C$83))</f>
        <v>0</v>
      </c>
      <c r="V209" s="295">
        <f>'Anchor-AI'!Y207</f>
        <v>0</v>
      </c>
      <c r="W209" s="295">
        <f>'Anchor-AI'!Z207</f>
        <v>0</v>
      </c>
      <c r="X209" s="295">
        <f>'Anchor-AI'!AA207</f>
        <v>0</v>
      </c>
      <c r="Y209" s="357">
        <f>'Anchor-AI'!AB207</f>
        <v>0</v>
      </c>
      <c r="Z209" s="357">
        <f>'Anchor-AI'!AC207</f>
        <v>0</v>
      </c>
      <c r="AA209" s="296">
        <f t="shared" si="11"/>
        <v>0</v>
      </c>
      <c r="AC209" s="170">
        <f>'Test-AI'!L207</f>
        <v>0</v>
      </c>
      <c r="AD209" s="167">
        <f>'Test-AI'!M207</f>
        <v>0</v>
      </c>
      <c r="AE209" s="167">
        <f>'Test-AI'!N207</f>
        <v>0</v>
      </c>
      <c r="AF209" s="167">
        <f>'Test-AI'!O207</f>
        <v>0</v>
      </c>
      <c r="AG209" s="167">
        <f>(Summary!$C$63*AD209+Summary!$C$64*AE209+Summary!$C$65*AF209)/Summary!$C$66</f>
        <v>0</v>
      </c>
      <c r="AH209" s="167">
        <f>'Test-AI'!P207</f>
        <v>0</v>
      </c>
      <c r="AI209" s="167">
        <f>'Test-AI'!Q207</f>
        <v>0</v>
      </c>
      <c r="AJ209" s="167">
        <f>'Test-AI'!R207</f>
        <v>0</v>
      </c>
      <c r="AK209" s="167">
        <f>'Test-AI'!S207</f>
        <v>0</v>
      </c>
      <c r="AL209" s="167">
        <f>'Test-AI'!T207</f>
        <v>0</v>
      </c>
      <c r="AM209" s="167">
        <f>'Test-AI'!U207</f>
        <v>0</v>
      </c>
      <c r="AN209" s="167">
        <f>'Test-AI'!V207</f>
        <v>0</v>
      </c>
      <c r="AO209" s="167">
        <f>'Test-AI'!W207</f>
        <v>0</v>
      </c>
      <c r="AP209" s="167">
        <f>'Test-AI'!X207</f>
        <v>0</v>
      </c>
      <c r="AQ209" s="167">
        <f>10*LOG10(1/((Summary!$C$80/10^(AN209/10)+Summary!$C$81/10^(AO209/10)+Summary!$C$82/10^(AP209/10))/Summary!$C$83))</f>
        <v>0</v>
      </c>
      <c r="AR209" s="167">
        <f>'Test-AI'!Y207</f>
        <v>0</v>
      </c>
      <c r="AS209" s="167">
        <f>'Test-AI'!Z207</f>
        <v>0</v>
      </c>
      <c r="AT209" s="295">
        <f>'Test-AI'!AA207</f>
        <v>0</v>
      </c>
      <c r="AU209" s="357">
        <f>'Test-AI'!AB207</f>
        <v>0</v>
      </c>
      <c r="AV209" s="357">
        <f>'Test-AI'!AC207</f>
        <v>0</v>
      </c>
      <c r="AW209" s="296">
        <f t="shared" si="12"/>
        <v>0</v>
      </c>
      <c r="AX209" s="297" t="e">
        <f t="shared" si="13"/>
        <v>#DIV/0!</v>
      </c>
      <c r="AY209" s="298" t="e">
        <f t="shared" si="13"/>
        <v>#DIV/0!</v>
      </c>
      <c r="AZ209" s="297" t="e">
        <f t="shared" si="13"/>
        <v>#DIV/0!</v>
      </c>
      <c r="BA209" s="345" t="e">
        <f t="shared" si="10"/>
        <v>#DIV/0!</v>
      </c>
      <c r="BB209" s="75"/>
      <c r="BC209" s="75"/>
      <c r="BD209" s="565"/>
      <c r="BE209" s="550"/>
      <c r="BF209" s="552"/>
      <c r="BG209" s="552"/>
      <c r="BH209" s="552"/>
      <c r="BI209" s="552"/>
      <c r="BJ209" s="552"/>
      <c r="BK209" s="553"/>
      <c r="BL209" s="552"/>
      <c r="BM209" s="553"/>
      <c r="BN209" s="552"/>
      <c r="BO209" s="546"/>
      <c r="BP209" s="541"/>
      <c r="BQ209" s="546"/>
      <c r="BR209" s="541"/>
      <c r="BS209" s="553"/>
      <c r="BT209" s="552"/>
      <c r="BU209" s="553"/>
      <c r="BV209" s="552"/>
      <c r="BW209" s="553"/>
      <c r="BX209" s="552"/>
      <c r="BY209" s="552"/>
      <c r="BZ209" s="541"/>
      <c r="CA209" s="541"/>
      <c r="CB209" s="552"/>
      <c r="CC209" s="553"/>
      <c r="CD209" s="552"/>
      <c r="CE209" s="546"/>
      <c r="CF209" s="541"/>
      <c r="CG209" s="546"/>
      <c r="CH209" s="541"/>
    </row>
    <row r="210" spans="1:86" ht="17" hidden="1" customHeight="1" x14ac:dyDescent="0.2">
      <c r="A210" s="402"/>
      <c r="B210" s="566"/>
      <c r="C210" s="485"/>
      <c r="D210" s="590"/>
      <c r="E210" s="558"/>
      <c r="F210" s="239">
        <v>135</v>
      </c>
      <c r="G210" s="294">
        <f>'Anchor-AI'!L208</f>
        <v>0</v>
      </c>
      <c r="H210" s="295">
        <f>'Anchor-AI'!M208</f>
        <v>0</v>
      </c>
      <c r="I210" s="295">
        <f>'Anchor-AI'!N208</f>
        <v>0</v>
      </c>
      <c r="J210" s="295">
        <f>'Anchor-AI'!O208</f>
        <v>0</v>
      </c>
      <c r="K210" s="295">
        <f>(Summary!$C$63*H210+Summary!$C$64*I210+Summary!$C$65*J210)/Summary!$C$66</f>
        <v>0</v>
      </c>
      <c r="L210" s="295">
        <f>'Anchor-AI'!P208</f>
        <v>0</v>
      </c>
      <c r="M210" s="295">
        <f>'Anchor-AI'!Q208</f>
        <v>0</v>
      </c>
      <c r="N210" s="295">
        <f>'Anchor-AI'!R208</f>
        <v>0</v>
      </c>
      <c r="O210" s="295">
        <f>'Anchor-AI'!S208</f>
        <v>0</v>
      </c>
      <c r="P210" s="295">
        <f>'Anchor-AI'!T208</f>
        <v>0</v>
      </c>
      <c r="Q210" s="295">
        <f>'Anchor-AI'!U208</f>
        <v>0</v>
      </c>
      <c r="R210" s="295">
        <f>'Anchor-AI'!V208</f>
        <v>0</v>
      </c>
      <c r="S210" s="295">
        <f>'Anchor-AI'!W208</f>
        <v>0</v>
      </c>
      <c r="T210" s="295">
        <f>'Anchor-AI'!X208</f>
        <v>0</v>
      </c>
      <c r="U210" s="295">
        <f>10*LOG10(1/((Summary!$C$80/10^(R210/10)+Summary!$C$81/10^(S210/10)+Summary!$C$82/10^(T210/10))/Summary!$C$83))</f>
        <v>0</v>
      </c>
      <c r="V210" s="295">
        <f>'Anchor-AI'!Y208</f>
        <v>0</v>
      </c>
      <c r="W210" s="295">
        <f>'Anchor-AI'!Z208</f>
        <v>0</v>
      </c>
      <c r="X210" s="295">
        <f>'Anchor-AI'!AA208</f>
        <v>0</v>
      </c>
      <c r="Y210" s="357">
        <f>'Anchor-AI'!AB208</f>
        <v>0</v>
      </c>
      <c r="Z210" s="357">
        <f>'Anchor-AI'!AC208</f>
        <v>0</v>
      </c>
      <c r="AA210" s="296">
        <f t="shared" si="11"/>
        <v>0</v>
      </c>
      <c r="AC210" s="170">
        <f>'Test-AI'!L208</f>
        <v>0</v>
      </c>
      <c r="AD210" s="167">
        <f>'Test-AI'!M208</f>
        <v>0</v>
      </c>
      <c r="AE210" s="167">
        <f>'Test-AI'!N208</f>
        <v>0</v>
      </c>
      <c r="AF210" s="167">
        <f>'Test-AI'!O208</f>
        <v>0</v>
      </c>
      <c r="AG210" s="167">
        <f>(Summary!$C$63*AD210+Summary!$C$64*AE210+Summary!$C$65*AF210)/Summary!$C$66</f>
        <v>0</v>
      </c>
      <c r="AH210" s="167">
        <f>'Test-AI'!P208</f>
        <v>0</v>
      </c>
      <c r="AI210" s="167">
        <f>'Test-AI'!Q208</f>
        <v>0</v>
      </c>
      <c r="AJ210" s="167">
        <f>'Test-AI'!R208</f>
        <v>0</v>
      </c>
      <c r="AK210" s="167">
        <f>'Test-AI'!S208</f>
        <v>0</v>
      </c>
      <c r="AL210" s="167">
        <f>'Test-AI'!T208</f>
        <v>0</v>
      </c>
      <c r="AM210" s="167">
        <f>'Test-AI'!U208</f>
        <v>0</v>
      </c>
      <c r="AN210" s="167">
        <f>'Test-AI'!V208</f>
        <v>0</v>
      </c>
      <c r="AO210" s="167">
        <f>'Test-AI'!W208</f>
        <v>0</v>
      </c>
      <c r="AP210" s="167">
        <f>'Test-AI'!X208</f>
        <v>0</v>
      </c>
      <c r="AQ210" s="167">
        <f>10*LOG10(1/((Summary!$C$80/10^(AN210/10)+Summary!$C$81/10^(AO210/10)+Summary!$C$82/10^(AP210/10))/Summary!$C$83))</f>
        <v>0</v>
      </c>
      <c r="AR210" s="167">
        <f>'Test-AI'!Y208</f>
        <v>0</v>
      </c>
      <c r="AS210" s="167">
        <f>'Test-AI'!Z208</f>
        <v>0</v>
      </c>
      <c r="AT210" s="295">
        <f>'Test-AI'!AA208</f>
        <v>0</v>
      </c>
      <c r="AU210" s="357">
        <f>'Test-AI'!AB208</f>
        <v>0</v>
      </c>
      <c r="AV210" s="357">
        <f>'Test-AI'!AC208</f>
        <v>0</v>
      </c>
      <c r="AW210" s="296">
        <f t="shared" si="12"/>
        <v>0</v>
      </c>
      <c r="AX210" s="297" t="e">
        <f t="shared" si="13"/>
        <v>#DIV/0!</v>
      </c>
      <c r="AY210" s="298" t="e">
        <f t="shared" si="13"/>
        <v>#DIV/0!</v>
      </c>
      <c r="AZ210" s="297" t="e">
        <f t="shared" si="13"/>
        <v>#DIV/0!</v>
      </c>
      <c r="BA210" s="345" t="e">
        <f t="shared" si="10"/>
        <v>#DIV/0!</v>
      </c>
      <c r="BB210" s="75"/>
      <c r="BC210" s="75"/>
      <c r="BD210" s="573" t="s">
        <v>147</v>
      </c>
      <c r="BE210" s="549" t="e">
        <f t="array" ref="BE210">bdRateExtend($G209:$G212,H209:H212,$AC209:$AC212,AD209:AD212)</f>
        <v>#VALUE!</v>
      </c>
      <c r="BF210" s="552"/>
      <c r="BG210" s="552"/>
      <c r="BH210" s="552"/>
      <c r="BI210" s="552"/>
      <c r="BJ210" s="552"/>
      <c r="BK210" s="551" t="e">
        <f t="array" ref="BK210">bdRateExtend($G209:$G212,L209:L212,$AC209:$AC212,AH209:AH212)</f>
        <v>#VALUE!</v>
      </c>
      <c r="BL210" s="552"/>
      <c r="BM210" s="551" t="e">
        <f t="array" ref="BM210">bdRateExtend($G209:$G212,M209:M212,$AC209:$AC212,AI209:AI212)</f>
        <v>#VALUE!</v>
      </c>
      <c r="BN210" s="552"/>
      <c r="BO210" s="545" t="e">
        <f t="array" ref="BO210">bdRateExtend($G209:$G212,N209:N212,$AC209:$AC212,AJ209:AJ212,"None", FALSE,1)</f>
        <v>#VALUE!</v>
      </c>
      <c r="BP210" s="541"/>
      <c r="BQ210" s="545" t="e">
        <f t="array" ref="BQ210">bdRateExtend($G209:$G212,O209:O212,$AC209:$AC212,AK209:AK212,"None", FALSE,1)</f>
        <v>#VALUE!</v>
      </c>
      <c r="BR210" s="541"/>
      <c r="BS210" s="551" t="e">
        <f t="array" ref="BS210">bdRateExtend($G209:$G212,P209:P212,$AC209:$AC212,AL209:AL212)</f>
        <v>#VALUE!</v>
      </c>
      <c r="BT210" s="552"/>
      <c r="BU210" s="551" t="e">
        <f t="array" ref="BU210">bdRateExtend($G209:$G212,Q209:Q212,$AC209:$AC212,AM209:AM212)</f>
        <v>#VALUE!</v>
      </c>
      <c r="BV210" s="552"/>
      <c r="BW210" s="551" t="e">
        <f t="array" ref="BW210">bdRateExtend($G209:$G212,R209:R212,$AC209:$AC212,AN209:AN212)</f>
        <v>#VALUE!</v>
      </c>
      <c r="BX210" s="552"/>
      <c r="BY210" s="552"/>
      <c r="BZ210" s="541"/>
      <c r="CA210" s="541"/>
      <c r="CB210" s="552"/>
      <c r="CC210" s="561" t="e">
        <f t="array" ref="CC210">bdCAMBIExtend($G209:$G212,V209:V212,$AC209:$AC212,AR209:AR212)</f>
        <v>#VALUE!</v>
      </c>
      <c r="CD210" s="552"/>
      <c r="CE210" s="554">
        <f t="array" ref="CE210">testVMAFRange($G209:$G212,N209:N212,$AC209:$AC212,AJ209:AJ212)</f>
        <v>0</v>
      </c>
      <c r="CF210" s="541"/>
      <c r="CG210" s="554">
        <f t="array" ref="CG210">testVMAFRange($G209:$G212,O209:O212,$AC209:$AC212,AK209:AK212)</f>
        <v>0</v>
      </c>
      <c r="CH210" s="541"/>
    </row>
    <row r="211" spans="1:86" ht="17" hidden="1" customHeight="1" x14ac:dyDescent="0.2">
      <c r="A211" s="402"/>
      <c r="B211" s="566"/>
      <c r="C211" s="485"/>
      <c r="D211" s="590"/>
      <c r="E211" s="558"/>
      <c r="F211" s="239">
        <v>160</v>
      </c>
      <c r="G211" s="294">
        <f>'Anchor-AI'!L209</f>
        <v>0</v>
      </c>
      <c r="H211" s="295">
        <f>'Anchor-AI'!M209</f>
        <v>0</v>
      </c>
      <c r="I211" s="295">
        <f>'Anchor-AI'!N209</f>
        <v>0</v>
      </c>
      <c r="J211" s="295">
        <f>'Anchor-AI'!O209</f>
        <v>0</v>
      </c>
      <c r="K211" s="295">
        <f>(Summary!$C$63*H211+Summary!$C$64*I211+Summary!$C$65*J211)/Summary!$C$66</f>
        <v>0</v>
      </c>
      <c r="L211" s="295">
        <f>'Anchor-AI'!P209</f>
        <v>0</v>
      </c>
      <c r="M211" s="295">
        <f>'Anchor-AI'!Q209</f>
        <v>0</v>
      </c>
      <c r="N211" s="295">
        <f>'Anchor-AI'!R209</f>
        <v>0</v>
      </c>
      <c r="O211" s="295">
        <f>'Anchor-AI'!S209</f>
        <v>0</v>
      </c>
      <c r="P211" s="295">
        <f>'Anchor-AI'!T209</f>
        <v>0</v>
      </c>
      <c r="Q211" s="295">
        <f>'Anchor-AI'!U209</f>
        <v>0</v>
      </c>
      <c r="R211" s="295">
        <f>'Anchor-AI'!V209</f>
        <v>0</v>
      </c>
      <c r="S211" s="295">
        <f>'Anchor-AI'!W209</f>
        <v>0</v>
      </c>
      <c r="T211" s="295">
        <f>'Anchor-AI'!X209</f>
        <v>0</v>
      </c>
      <c r="U211" s="295">
        <f>10*LOG10(1/((Summary!$C$80/10^(R211/10)+Summary!$C$81/10^(S211/10)+Summary!$C$82/10^(T211/10))/Summary!$C$83))</f>
        <v>0</v>
      </c>
      <c r="V211" s="295">
        <f>'Anchor-AI'!Y209</f>
        <v>0</v>
      </c>
      <c r="W211" s="295">
        <f>'Anchor-AI'!Z209</f>
        <v>0</v>
      </c>
      <c r="X211" s="295">
        <f>'Anchor-AI'!AA209</f>
        <v>0</v>
      </c>
      <c r="Y211" s="357">
        <f>'Anchor-AI'!AB209</f>
        <v>0</v>
      </c>
      <c r="Z211" s="357">
        <f>'Anchor-AI'!AC209</f>
        <v>0</v>
      </c>
      <c r="AA211" s="296">
        <f t="shared" si="11"/>
        <v>0</v>
      </c>
      <c r="AC211" s="170">
        <f>'Test-AI'!L209</f>
        <v>0</v>
      </c>
      <c r="AD211" s="167">
        <f>'Test-AI'!M209</f>
        <v>0</v>
      </c>
      <c r="AE211" s="167">
        <f>'Test-AI'!N209</f>
        <v>0</v>
      </c>
      <c r="AF211" s="167">
        <f>'Test-AI'!O209</f>
        <v>0</v>
      </c>
      <c r="AG211" s="167">
        <f>(Summary!$C$63*AD211+Summary!$C$64*AE211+Summary!$C$65*AF211)/Summary!$C$66</f>
        <v>0</v>
      </c>
      <c r="AH211" s="167">
        <f>'Test-AI'!P209</f>
        <v>0</v>
      </c>
      <c r="AI211" s="167">
        <f>'Test-AI'!Q209</f>
        <v>0</v>
      </c>
      <c r="AJ211" s="167">
        <f>'Test-AI'!R209</f>
        <v>0</v>
      </c>
      <c r="AK211" s="167">
        <f>'Test-AI'!S209</f>
        <v>0</v>
      </c>
      <c r="AL211" s="167">
        <f>'Test-AI'!T209</f>
        <v>0</v>
      </c>
      <c r="AM211" s="167">
        <f>'Test-AI'!U209</f>
        <v>0</v>
      </c>
      <c r="AN211" s="167">
        <f>'Test-AI'!V209</f>
        <v>0</v>
      </c>
      <c r="AO211" s="167">
        <f>'Test-AI'!W209</f>
        <v>0</v>
      </c>
      <c r="AP211" s="167">
        <f>'Test-AI'!X209</f>
        <v>0</v>
      </c>
      <c r="AQ211" s="167">
        <f>10*LOG10(1/((Summary!$C$80/10^(AN211/10)+Summary!$C$81/10^(AO211/10)+Summary!$C$82/10^(AP211/10))/Summary!$C$83))</f>
        <v>0</v>
      </c>
      <c r="AR211" s="167">
        <f>'Test-AI'!Y209</f>
        <v>0</v>
      </c>
      <c r="AS211" s="167">
        <f>'Test-AI'!Z209</f>
        <v>0</v>
      </c>
      <c r="AT211" s="295">
        <f>'Test-AI'!AA209</f>
        <v>0</v>
      </c>
      <c r="AU211" s="357">
        <f>'Test-AI'!AB209</f>
        <v>0</v>
      </c>
      <c r="AV211" s="357">
        <f>'Test-AI'!AC209</f>
        <v>0</v>
      </c>
      <c r="AW211" s="296">
        <f t="shared" si="12"/>
        <v>0</v>
      </c>
      <c r="AX211" s="297" t="e">
        <f t="shared" si="13"/>
        <v>#DIV/0!</v>
      </c>
      <c r="AY211" s="298" t="e">
        <f t="shared" si="13"/>
        <v>#DIV/0!</v>
      </c>
      <c r="AZ211" s="297" t="e">
        <f t="shared" si="13"/>
        <v>#DIV/0!</v>
      </c>
      <c r="BA211" s="345" t="e">
        <f t="shared" si="10"/>
        <v>#DIV/0!</v>
      </c>
      <c r="BB211" s="75"/>
      <c r="BC211" s="75"/>
      <c r="BD211" s="565"/>
      <c r="BE211" s="550"/>
      <c r="BF211" s="552"/>
      <c r="BG211" s="552"/>
      <c r="BH211" s="552"/>
      <c r="BI211" s="552"/>
      <c r="BJ211" s="552"/>
      <c r="BK211" s="553"/>
      <c r="BL211" s="552"/>
      <c r="BM211" s="553"/>
      <c r="BN211" s="552"/>
      <c r="BO211" s="546"/>
      <c r="BP211" s="541"/>
      <c r="BQ211" s="546"/>
      <c r="BR211" s="541"/>
      <c r="BS211" s="553"/>
      <c r="BT211" s="552"/>
      <c r="BU211" s="553"/>
      <c r="BV211" s="552"/>
      <c r="BW211" s="553"/>
      <c r="BX211" s="552"/>
      <c r="BY211" s="552"/>
      <c r="BZ211" s="541"/>
      <c r="CA211" s="541"/>
      <c r="CB211" s="552"/>
      <c r="CC211" s="553"/>
      <c r="CD211" s="552"/>
      <c r="CE211" s="546"/>
      <c r="CF211" s="541"/>
      <c r="CG211" s="546"/>
      <c r="CH211" s="541"/>
    </row>
    <row r="212" spans="1:86" ht="17" hidden="1" customHeight="1" x14ac:dyDescent="0.2">
      <c r="A212" s="402"/>
      <c r="B212" s="566"/>
      <c r="C212" s="485"/>
      <c r="D212" s="590"/>
      <c r="E212" s="558"/>
      <c r="F212" s="239">
        <v>185</v>
      </c>
      <c r="G212" s="294">
        <f>'Anchor-AI'!L210</f>
        <v>0</v>
      </c>
      <c r="H212" s="295">
        <f>'Anchor-AI'!M210</f>
        <v>0</v>
      </c>
      <c r="I212" s="295">
        <f>'Anchor-AI'!N210</f>
        <v>0</v>
      </c>
      <c r="J212" s="295">
        <f>'Anchor-AI'!O210</f>
        <v>0</v>
      </c>
      <c r="K212" s="295">
        <f>(Summary!$C$63*H212+Summary!$C$64*I212+Summary!$C$65*J212)/Summary!$C$66</f>
        <v>0</v>
      </c>
      <c r="L212" s="295">
        <f>'Anchor-AI'!P210</f>
        <v>0</v>
      </c>
      <c r="M212" s="295">
        <f>'Anchor-AI'!Q210</f>
        <v>0</v>
      </c>
      <c r="N212" s="295">
        <f>'Anchor-AI'!R210</f>
        <v>0</v>
      </c>
      <c r="O212" s="295">
        <f>'Anchor-AI'!S210</f>
        <v>0</v>
      </c>
      <c r="P212" s="295">
        <f>'Anchor-AI'!T210</f>
        <v>0</v>
      </c>
      <c r="Q212" s="295">
        <f>'Anchor-AI'!U210</f>
        <v>0</v>
      </c>
      <c r="R212" s="295">
        <f>'Anchor-AI'!V210</f>
        <v>0</v>
      </c>
      <c r="S212" s="295">
        <f>'Anchor-AI'!W210</f>
        <v>0</v>
      </c>
      <c r="T212" s="295">
        <f>'Anchor-AI'!X210</f>
        <v>0</v>
      </c>
      <c r="U212" s="295">
        <f>10*LOG10(1/((Summary!$C$80/10^(R212/10)+Summary!$C$81/10^(S212/10)+Summary!$C$82/10^(T212/10))/Summary!$C$83))</f>
        <v>0</v>
      </c>
      <c r="V212" s="295">
        <f>'Anchor-AI'!Y210</f>
        <v>0</v>
      </c>
      <c r="W212" s="295">
        <f>'Anchor-AI'!Z210</f>
        <v>0</v>
      </c>
      <c r="X212" s="295">
        <f>'Anchor-AI'!AA210</f>
        <v>0</v>
      </c>
      <c r="Y212" s="357">
        <f>'Anchor-AI'!AB210</f>
        <v>0</v>
      </c>
      <c r="Z212" s="357">
        <f>'Anchor-AI'!AC210</f>
        <v>0</v>
      </c>
      <c r="AA212" s="296">
        <f t="shared" si="11"/>
        <v>0</v>
      </c>
      <c r="AC212" s="170">
        <f>'Test-AI'!L210</f>
        <v>0</v>
      </c>
      <c r="AD212" s="167">
        <f>'Test-AI'!M210</f>
        <v>0</v>
      </c>
      <c r="AE212" s="167">
        <f>'Test-AI'!N210</f>
        <v>0</v>
      </c>
      <c r="AF212" s="167">
        <f>'Test-AI'!O210</f>
        <v>0</v>
      </c>
      <c r="AG212" s="167">
        <f>(Summary!$C$63*AD212+Summary!$C$64*AE212+Summary!$C$65*AF212)/Summary!$C$66</f>
        <v>0</v>
      </c>
      <c r="AH212" s="167">
        <f>'Test-AI'!P210</f>
        <v>0</v>
      </c>
      <c r="AI212" s="167">
        <f>'Test-AI'!Q210</f>
        <v>0</v>
      </c>
      <c r="AJ212" s="167">
        <f>'Test-AI'!R210</f>
        <v>0</v>
      </c>
      <c r="AK212" s="167">
        <f>'Test-AI'!S210</f>
        <v>0</v>
      </c>
      <c r="AL212" s="167">
        <f>'Test-AI'!T210</f>
        <v>0</v>
      </c>
      <c r="AM212" s="167">
        <f>'Test-AI'!U210</f>
        <v>0</v>
      </c>
      <c r="AN212" s="167">
        <f>'Test-AI'!V210</f>
        <v>0</v>
      </c>
      <c r="AO212" s="167">
        <f>'Test-AI'!W210</f>
        <v>0</v>
      </c>
      <c r="AP212" s="167">
        <f>'Test-AI'!X210</f>
        <v>0</v>
      </c>
      <c r="AQ212" s="167">
        <f>10*LOG10(1/((Summary!$C$80/10^(AN212/10)+Summary!$C$81/10^(AO212/10)+Summary!$C$82/10^(AP212/10))/Summary!$C$83))</f>
        <v>0</v>
      </c>
      <c r="AR212" s="167">
        <f>'Test-AI'!Y210</f>
        <v>0</v>
      </c>
      <c r="AS212" s="167">
        <f>'Test-AI'!Z210</f>
        <v>0</v>
      </c>
      <c r="AT212" s="295">
        <f>'Test-AI'!AA210</f>
        <v>0</v>
      </c>
      <c r="AU212" s="357">
        <f>'Test-AI'!AB210</f>
        <v>0</v>
      </c>
      <c r="AV212" s="357">
        <f>'Test-AI'!AC210</f>
        <v>0</v>
      </c>
      <c r="AW212" s="296">
        <f t="shared" si="12"/>
        <v>0</v>
      </c>
      <c r="AX212" s="297" t="e">
        <f t="shared" si="13"/>
        <v>#DIV/0!</v>
      </c>
      <c r="AY212" s="298" t="e">
        <f t="shared" si="13"/>
        <v>#DIV/0!</v>
      </c>
      <c r="AZ212" s="297" t="e">
        <f t="shared" si="13"/>
        <v>#DIV/0!</v>
      </c>
      <c r="BA212" s="345" t="e">
        <f t="shared" si="10"/>
        <v>#DIV/0!</v>
      </c>
      <c r="BB212" s="75"/>
      <c r="BC212" s="75"/>
      <c r="BD212" s="574" t="s">
        <v>46</v>
      </c>
      <c r="BE212" s="549" t="e">
        <f t="array" ref="BE212">bdRateExtend($G210:$G213,H210:H213,$AC210:$AC213,AD210:AD213)</f>
        <v>#VALUE!</v>
      </c>
      <c r="BF212" s="552"/>
      <c r="BG212" s="552"/>
      <c r="BH212" s="552"/>
      <c r="BI212" s="552"/>
      <c r="BJ212" s="552"/>
      <c r="BK212" s="551" t="e">
        <f t="array" ref="BK212">bdRateExtend($G210:$G213,L210:L213,$AC210:$AC213,AH210:AH213)</f>
        <v>#VALUE!</v>
      </c>
      <c r="BL212" s="552"/>
      <c r="BM212" s="551" t="e">
        <f t="array" ref="BM212">bdRateExtend($G210:$G213,M210:M213,$AC210:$AC213,AI210:AI213)</f>
        <v>#VALUE!</v>
      </c>
      <c r="BN212" s="552"/>
      <c r="BO212" s="545" t="e">
        <f t="array" ref="BO212">bdRateExtend($G210:$G213,N210:N213,$AC210:$AC213,AJ210:AJ213,"None", FALSE,1)</f>
        <v>#VALUE!</v>
      </c>
      <c r="BP212" s="541"/>
      <c r="BQ212" s="545" t="e">
        <f t="array" ref="BQ212">bdRateExtend($G210:$G213,O210:O213,$AC210:$AC213,AK210:AK213,"None", FALSE,1)</f>
        <v>#VALUE!</v>
      </c>
      <c r="BR212" s="541"/>
      <c r="BS212" s="551" t="e">
        <f t="array" ref="BS212">bdRateExtend($G210:$G213,P210:P213,$AC210:$AC213,AL210:AL213)</f>
        <v>#VALUE!</v>
      </c>
      <c r="BT212" s="552"/>
      <c r="BU212" s="551" t="e">
        <f t="array" ref="BU212">bdRateExtend($G210:$G213,Q210:Q213,$AC210:$AC213,AM210:AM213)</f>
        <v>#VALUE!</v>
      </c>
      <c r="BV212" s="552"/>
      <c r="BW212" s="551" t="e">
        <f t="array" ref="BW212">bdRateExtend($G210:$G213,R210:R213,$AC210:$AC213,AN210:AN213)</f>
        <v>#VALUE!</v>
      </c>
      <c r="BX212" s="552"/>
      <c r="BY212" s="552"/>
      <c r="BZ212" s="541"/>
      <c r="CA212" s="541"/>
      <c r="CB212" s="552"/>
      <c r="CC212" s="561" t="e">
        <f t="array" ref="CC212">bdCAMBIExtend($G210:$G213,V210:V213,$AC210:$AC213,AR210:AR213)</f>
        <v>#VALUE!</v>
      </c>
      <c r="CD212" s="552"/>
      <c r="CE212" s="554">
        <f t="array" ref="CE212">testVMAFRange($G210:$G213,N210:N213,$AC210:$AC213,AJ210:AJ213)</f>
        <v>0</v>
      </c>
      <c r="CF212" s="541"/>
      <c r="CG212" s="554">
        <f t="array" ref="CG212">testVMAFRange($G210:$G213,O210:O213,$AC210:$AC213,AK210:AK213)</f>
        <v>0</v>
      </c>
      <c r="CH212" s="541"/>
    </row>
    <row r="213" spans="1:86" ht="17" hidden="1" customHeight="1" x14ac:dyDescent="0.2">
      <c r="A213" s="402"/>
      <c r="B213" s="596"/>
      <c r="C213" s="486"/>
      <c r="D213" s="591"/>
      <c r="E213" s="559"/>
      <c r="F213" s="240">
        <v>210</v>
      </c>
      <c r="G213" s="299">
        <f>'Anchor-AI'!L211</f>
        <v>0</v>
      </c>
      <c r="H213" s="300">
        <f>'Anchor-AI'!M211</f>
        <v>0</v>
      </c>
      <c r="I213" s="300">
        <f>'Anchor-AI'!N211</f>
        <v>0</v>
      </c>
      <c r="J213" s="300">
        <f>'Anchor-AI'!O211</f>
        <v>0</v>
      </c>
      <c r="K213" s="295">
        <f>(Summary!$C$63*H213+Summary!$C$64*I213+Summary!$C$65*J213)/Summary!$C$66</f>
        <v>0</v>
      </c>
      <c r="L213" s="300">
        <f>'Anchor-AI'!P211</f>
        <v>0</v>
      </c>
      <c r="M213" s="300">
        <f>'Anchor-AI'!Q211</f>
        <v>0</v>
      </c>
      <c r="N213" s="300">
        <f>'Anchor-AI'!R211</f>
        <v>0</v>
      </c>
      <c r="O213" s="300">
        <f>'Anchor-AI'!S211</f>
        <v>0</v>
      </c>
      <c r="P213" s="300">
        <f>'Anchor-AI'!T211</f>
        <v>0</v>
      </c>
      <c r="Q213" s="300">
        <f>'Anchor-AI'!U211</f>
        <v>0</v>
      </c>
      <c r="R213" s="300">
        <f>'Anchor-AI'!V211</f>
        <v>0</v>
      </c>
      <c r="S213" s="300">
        <f>'Anchor-AI'!W211</f>
        <v>0</v>
      </c>
      <c r="T213" s="300">
        <f>'Anchor-AI'!X211</f>
        <v>0</v>
      </c>
      <c r="U213" s="300">
        <f>10*LOG10(1/((Summary!$C$80/10^(R213/10)+Summary!$C$81/10^(S213/10)+Summary!$C$82/10^(T213/10))/Summary!$C$83))</f>
        <v>0</v>
      </c>
      <c r="V213" s="300">
        <f>'Anchor-AI'!Y211</f>
        <v>0</v>
      </c>
      <c r="W213" s="300">
        <f>'Anchor-AI'!Z211</f>
        <v>0</v>
      </c>
      <c r="X213" s="300">
        <f>'Anchor-AI'!AA211</f>
        <v>0</v>
      </c>
      <c r="Y213" s="357">
        <f>'Anchor-AI'!AB211</f>
        <v>0</v>
      </c>
      <c r="Z213" s="357">
        <f>'Anchor-AI'!AC211</f>
        <v>0</v>
      </c>
      <c r="AA213" s="301">
        <f t="shared" si="11"/>
        <v>0</v>
      </c>
      <c r="AC213" s="171">
        <f>'Test-AI'!L211</f>
        <v>0</v>
      </c>
      <c r="AD213" s="168">
        <f>'Test-AI'!M211</f>
        <v>0</v>
      </c>
      <c r="AE213" s="168">
        <f>'Test-AI'!N211</f>
        <v>0</v>
      </c>
      <c r="AF213" s="168">
        <f>'Test-AI'!O211</f>
        <v>0</v>
      </c>
      <c r="AG213" s="168">
        <f>(Summary!$C$63*AD213+Summary!$C$64*AE213+Summary!$C$65*AF213)/Summary!$C$66</f>
        <v>0</v>
      </c>
      <c r="AH213" s="168">
        <f>'Test-AI'!P211</f>
        <v>0</v>
      </c>
      <c r="AI213" s="168">
        <f>'Test-AI'!Q211</f>
        <v>0</v>
      </c>
      <c r="AJ213" s="168">
        <f>'Test-AI'!R211</f>
        <v>0</v>
      </c>
      <c r="AK213" s="168">
        <f>'Test-AI'!S211</f>
        <v>0</v>
      </c>
      <c r="AL213" s="168">
        <f>'Test-AI'!T211</f>
        <v>0</v>
      </c>
      <c r="AM213" s="168">
        <f>'Test-AI'!U211</f>
        <v>0</v>
      </c>
      <c r="AN213" s="168">
        <f>'Test-AI'!V211</f>
        <v>0</v>
      </c>
      <c r="AO213" s="168">
        <f>'Test-AI'!W211</f>
        <v>0</v>
      </c>
      <c r="AP213" s="168">
        <f>'Test-AI'!X211</f>
        <v>0</v>
      </c>
      <c r="AQ213" s="168">
        <f>10*LOG10(1/((Summary!$C$80/10^(AN213/10)+Summary!$C$81/10^(AO213/10)+Summary!$C$82/10^(AP213/10))/Summary!$C$83))</f>
        <v>0</v>
      </c>
      <c r="AR213" s="168">
        <f>'Test-AI'!Y211</f>
        <v>0</v>
      </c>
      <c r="AS213" s="168">
        <f>'Test-AI'!Z211</f>
        <v>0</v>
      </c>
      <c r="AT213" s="300">
        <f>'Test-AI'!AA211</f>
        <v>0</v>
      </c>
      <c r="AU213" s="357">
        <f>'Test-AI'!AB211</f>
        <v>0</v>
      </c>
      <c r="AV213" s="357">
        <f>'Test-AI'!AC211</f>
        <v>0</v>
      </c>
      <c r="AW213" s="301">
        <f t="shared" si="12"/>
        <v>0</v>
      </c>
      <c r="AX213" s="302" t="e">
        <f t="shared" si="13"/>
        <v>#DIV/0!</v>
      </c>
      <c r="AY213" s="303" t="e">
        <f t="shared" si="13"/>
        <v>#DIV/0!</v>
      </c>
      <c r="AZ213" s="297" t="e">
        <f t="shared" si="13"/>
        <v>#DIV/0!</v>
      </c>
      <c r="BA213" s="345" t="e">
        <f t="shared" si="10"/>
        <v>#DIV/0!</v>
      </c>
      <c r="BB213" s="75"/>
      <c r="BC213" s="75"/>
      <c r="BD213" s="570"/>
      <c r="BE213" s="550"/>
      <c r="BF213" s="553"/>
      <c r="BG213" s="553"/>
      <c r="BH213" s="553"/>
      <c r="BI213" s="553"/>
      <c r="BJ213" s="553"/>
      <c r="BK213" s="553"/>
      <c r="BL213" s="553"/>
      <c r="BM213" s="553"/>
      <c r="BN213" s="553"/>
      <c r="BO213" s="546"/>
      <c r="BP213" s="544"/>
      <c r="BQ213" s="546"/>
      <c r="BR213" s="544"/>
      <c r="BS213" s="553"/>
      <c r="BT213" s="553"/>
      <c r="BU213" s="553"/>
      <c r="BV213" s="553"/>
      <c r="BW213" s="553"/>
      <c r="BX213" s="553"/>
      <c r="BY213" s="553"/>
      <c r="BZ213" s="544"/>
      <c r="CA213" s="544"/>
      <c r="CB213" s="553"/>
      <c r="CC213" s="553"/>
      <c r="CD213" s="553"/>
      <c r="CE213" s="546"/>
      <c r="CF213" s="544"/>
      <c r="CG213" s="546"/>
      <c r="CH213" s="544"/>
    </row>
    <row r="214" spans="1:86" ht="17" hidden="1" customHeight="1" x14ac:dyDescent="0.2">
      <c r="A214" s="626" t="s">
        <v>152</v>
      </c>
      <c r="B214" s="595" t="s">
        <v>153</v>
      </c>
      <c r="C214" s="586" t="s">
        <v>68</v>
      </c>
      <c r="D214" s="589">
        <v>25</v>
      </c>
      <c r="E214" s="557">
        <v>8</v>
      </c>
      <c r="F214" s="238">
        <v>85</v>
      </c>
      <c r="G214" s="289">
        <f>'Anchor-AI'!L212</f>
        <v>0</v>
      </c>
      <c r="H214" s="290">
        <f>'Anchor-AI'!M212</f>
        <v>0</v>
      </c>
      <c r="I214" s="290">
        <f>'Anchor-AI'!N212</f>
        <v>0</v>
      </c>
      <c r="J214" s="290">
        <f>'Anchor-AI'!O212</f>
        <v>0</v>
      </c>
      <c r="K214" s="290">
        <f>(Summary!$C$63*H214+Summary!$C$64*I214+Summary!$C$65*J214)/Summary!$C$66</f>
        <v>0</v>
      </c>
      <c r="L214" s="290">
        <f>'Anchor-AI'!P212</f>
        <v>0</v>
      </c>
      <c r="M214" s="290">
        <f>'Anchor-AI'!Q212</f>
        <v>0</v>
      </c>
      <c r="N214" s="290">
        <f>'Anchor-AI'!R212</f>
        <v>0</v>
      </c>
      <c r="O214" s="290">
        <f>'Anchor-AI'!S212</f>
        <v>0</v>
      </c>
      <c r="P214" s="290">
        <f>'Anchor-AI'!T212</f>
        <v>0</v>
      </c>
      <c r="Q214" s="290">
        <f>'Anchor-AI'!U212</f>
        <v>0</v>
      </c>
      <c r="R214" s="290">
        <f>'Anchor-AI'!V212</f>
        <v>0</v>
      </c>
      <c r="S214" s="290">
        <f>'Anchor-AI'!W212</f>
        <v>0</v>
      </c>
      <c r="T214" s="290">
        <f>'Anchor-AI'!X212</f>
        <v>0</v>
      </c>
      <c r="U214" s="290">
        <f>10*LOG10(1/((Summary!$C$80/10^(R214/10)+Summary!$C$81/10^(S214/10)+Summary!$C$82/10^(T214/10))/Summary!$C$83))</f>
        <v>0</v>
      </c>
      <c r="V214" s="290">
        <f>'Anchor-AI'!Y212</f>
        <v>0</v>
      </c>
      <c r="W214" s="290">
        <f>'Anchor-AI'!Z212</f>
        <v>0</v>
      </c>
      <c r="X214" s="290">
        <f>'Anchor-AI'!AA212</f>
        <v>0</v>
      </c>
      <c r="Y214" s="360">
        <f>'Anchor-AI'!AB212</f>
        <v>0</v>
      </c>
      <c r="Z214" s="360">
        <f>'Anchor-AI'!AC212</f>
        <v>0</v>
      </c>
      <c r="AA214" s="291">
        <f t="shared" si="11"/>
        <v>0</v>
      </c>
      <c r="AC214" s="169">
        <f>'Test-AI'!L212</f>
        <v>0</v>
      </c>
      <c r="AD214" s="166">
        <f>'Test-AI'!M212</f>
        <v>0</v>
      </c>
      <c r="AE214" s="166">
        <f>'Test-AI'!N212</f>
        <v>0</v>
      </c>
      <c r="AF214" s="166">
        <f>'Test-AI'!O212</f>
        <v>0</v>
      </c>
      <c r="AG214" s="166">
        <f>(Summary!$C$63*AD214+Summary!$C$64*AE214+Summary!$C$65*AF214)/Summary!$C$66</f>
        <v>0</v>
      </c>
      <c r="AH214" s="166">
        <f>'Test-AI'!P212</f>
        <v>0</v>
      </c>
      <c r="AI214" s="166">
        <f>'Test-AI'!Q212</f>
        <v>0</v>
      </c>
      <c r="AJ214" s="166">
        <f>'Test-AI'!R212</f>
        <v>0</v>
      </c>
      <c r="AK214" s="166">
        <f>'Test-AI'!S212</f>
        <v>0</v>
      </c>
      <c r="AL214" s="166">
        <f>'Test-AI'!T212</f>
        <v>0</v>
      </c>
      <c r="AM214" s="166">
        <f>'Test-AI'!U212</f>
        <v>0</v>
      </c>
      <c r="AN214" s="166">
        <f>'Test-AI'!V212</f>
        <v>0</v>
      </c>
      <c r="AO214" s="166">
        <f>'Test-AI'!W212</f>
        <v>0</v>
      </c>
      <c r="AP214" s="166">
        <f>'Test-AI'!X212</f>
        <v>0</v>
      </c>
      <c r="AQ214" s="166">
        <f>10*LOG10(1/((Summary!$C$80/10^(AN214/10)+Summary!$C$81/10^(AO214/10)+Summary!$C$82/10^(AP214/10))/Summary!$C$83))</f>
        <v>0</v>
      </c>
      <c r="AR214" s="166">
        <f>'Test-AI'!Y212</f>
        <v>0</v>
      </c>
      <c r="AS214" s="166">
        <f>'Test-AI'!Z212</f>
        <v>0</v>
      </c>
      <c r="AT214" s="290">
        <f>'Test-AI'!AA212</f>
        <v>0</v>
      </c>
      <c r="AU214" s="356">
        <f>'Test-AI'!AB212</f>
        <v>0</v>
      </c>
      <c r="AV214" s="356">
        <f>'Test-AI'!AC212</f>
        <v>0</v>
      </c>
      <c r="AW214" s="291">
        <f t="shared" si="12"/>
        <v>0</v>
      </c>
      <c r="AX214" s="292" t="e">
        <f t="shared" si="13"/>
        <v>#DIV/0!</v>
      </c>
      <c r="AY214" s="293" t="e">
        <f t="shared" si="13"/>
        <v>#DIV/0!</v>
      </c>
      <c r="AZ214" s="292" t="e">
        <f t="shared" si="13"/>
        <v>#DIV/0!</v>
      </c>
      <c r="BA214" s="344" t="e">
        <f t="shared" si="10"/>
        <v>#DIV/0!</v>
      </c>
      <c r="BB214" s="75"/>
      <c r="BC214" s="75"/>
      <c r="BD214" s="572" t="s">
        <v>39</v>
      </c>
      <c r="BE214" s="549" t="e">
        <f t="array" ref="BE214">bdRateExtend($G214:$G217,H214:H217,$AC214:$AC217,AD214:AD217)</f>
        <v>#VALUE!</v>
      </c>
      <c r="BF214" s="551" t="e">
        <f t="array" ref="BF214">bdRateExtend($G214:$G219,H214:H219,$AC214:$AC219,AD214:AD219)</f>
        <v>#VALUE!</v>
      </c>
      <c r="BG214" s="551" t="e">
        <f t="array" ref="BG214">bdRateExtend($G214:$G219,I214:I219,$AC214:$AC219,AE214:AE219)</f>
        <v>#VALUE!</v>
      </c>
      <c r="BH214" s="551" t="e">
        <f t="array" ref="BH214">bdRateExtend($G214:$G219,J214:J219,$AC214:$AC219,AF214:AF219)</f>
        <v>#VALUE!</v>
      </c>
      <c r="BI214" s="551" t="e">
        <f t="array" ref="BI214">bdRateExtend($G214:$G219,K214:K219,$AC214:$AC219,AG214:AG219)</f>
        <v>#VALUE!</v>
      </c>
      <c r="BJ214" s="575" t="e">
        <f>(Summary!$C$94*BF214+Summary!$C$95*BG214+Summary!$C$96*BH214)/Summary!$C$97</f>
        <v>#VALUE!</v>
      </c>
      <c r="BK214" s="551" t="e">
        <f t="array" ref="BK214">bdRateExtend($G214:$G217,L214:L217,$AC214:$AC217,AH214:AH217)</f>
        <v>#VALUE!</v>
      </c>
      <c r="BL214" s="551" t="e">
        <f t="array" ref="BL214">bdRateExtend($G214:$G219,L214:L219,$AC214:$AC219,AH214:AH219)</f>
        <v>#VALUE!</v>
      </c>
      <c r="BM214" s="551" t="e">
        <f t="array" ref="BM214">bdRateExtend($G214:$G217,M214:M217,$AC214:$AC217,AI214:AI217)</f>
        <v>#VALUE!</v>
      </c>
      <c r="BN214" s="551" t="e">
        <f t="array" ref="BN214">bdRateExtend($G214:$G219,M214:M219,$AC214:$AC219,AI214:AI219)</f>
        <v>#VALUE!</v>
      </c>
      <c r="BO214" s="548" t="e">
        <f t="array" ref="BO214">bdRateExtend($G214:$G217,N214:N217,$AC214:$AC217,AJ214:AJ217,"None", FALSE,1)</f>
        <v>#VALUE!</v>
      </c>
      <c r="BP214" s="585" t="e">
        <f t="array" ref="BP214">bdRateExtend($G214:$G219,N214:N219,$AC214:$AC219,AJ214:AJ219,"None", FALSE,1)</f>
        <v>#VALUE!</v>
      </c>
      <c r="BQ214" s="548" t="e">
        <f t="array" ref="BQ214">bdRateExtend($G214:$G217,O214:O217,$AC214:$AC217,AK214:AK217,"None", FALSE,1)</f>
        <v>#VALUE!</v>
      </c>
      <c r="BR214" s="585" t="e">
        <f t="array" ref="BR214">bdRateExtend($G214:$G219,O214:O219,$AC214:$AC219,AK214:AK219,"None", FALSE,1)</f>
        <v>#VALUE!</v>
      </c>
      <c r="BS214" s="551" t="e">
        <f t="array" ref="BS214">bdRateExtend($G214:$G217,P214:P217,$AC214:$AC217,AL214:AL217)</f>
        <v>#VALUE!</v>
      </c>
      <c r="BT214" s="551" t="e">
        <f t="array" ref="BT214">bdRateExtend($G214:$G219,P214:P219,$AC214:$AC219,AL214:AL219)</f>
        <v>#VALUE!</v>
      </c>
      <c r="BU214" s="551" t="e">
        <f t="array" ref="BU214">bdRateExtend($G214:$G217,Q214:Q217,$AC214:$AC217,AM214:AM217)</f>
        <v>#VALUE!</v>
      </c>
      <c r="BV214" s="551" t="e">
        <f t="array" ref="BV214">bdRateExtend($G214:$G219,Q214:Q219,$AC214:$AC219,AM214:AM219)</f>
        <v>#VALUE!</v>
      </c>
      <c r="BW214" s="551" t="e">
        <f t="array" ref="BW214">bdRateExtend($G214:$G217,R214:R217,$AC214:$AC217,AN214:AN217)</f>
        <v>#VALUE!</v>
      </c>
      <c r="BX214" s="551" t="e">
        <f t="array" ref="BX214">bdRateExtend($G214:$G219,R214:R219,$AC214:$AC219,AN214:AN219)</f>
        <v>#VALUE!</v>
      </c>
      <c r="BY214" s="551" t="e">
        <f t="array" ref="BY214">bdRateExtend($G214:$G219,S214:S219,$AC214:$AC219,AO214:AO219)</f>
        <v>#VALUE!</v>
      </c>
      <c r="BZ214" s="555" t="e">
        <f t="array" ref="BZ214">bdRateExtend($G214:$G219,T214:T219,$AC214:$AC219,AP214:AP219)</f>
        <v>#VALUE!</v>
      </c>
      <c r="CA214" s="555" t="e">
        <f t="array" ref="CA214">bdRateExtend($G214:$G219,U214:U219,$AC214:$AC219,AQ214:AQ219)</f>
        <v>#VALUE!</v>
      </c>
      <c r="CB214" s="575" t="e">
        <f>(Summary!$C$108*BX214+Summary!$C$109*BY214+Summary!$C$110*BZ214)/Summary!$C$111</f>
        <v>#VALUE!</v>
      </c>
      <c r="CC214" s="561" t="e">
        <f t="array" ref="CC214">bdCAMBIExtend($G214:$G217,V214:V217,$AC214:$AC217,AR214:AR217)</f>
        <v>#VALUE!</v>
      </c>
      <c r="CD214" s="561" t="e">
        <f t="array" ref="CD214">bdCAMBIExtend($G214:$G219,V214:V219,$AC214:$AC219,AR214:AR219)</f>
        <v>#VALUE!</v>
      </c>
      <c r="CE214" s="547">
        <f t="array" ref="CE214">testVMAFRange($G214:$G217,N214:N217,$AC214:$AC217,AJ214:AJ217)</f>
        <v>0</v>
      </c>
      <c r="CF214" s="543">
        <f t="array" ref="CF214">testVMAFRange($G214:$G219,N214:N219,$AC214:$AC219,AJ214:AJ219)</f>
        <v>0</v>
      </c>
      <c r="CG214" s="547">
        <f t="array" ref="CG214">testVMAFRange($G214:$G217,O214:O217,$AC214:$AC217,AK214:AK217)</f>
        <v>0</v>
      </c>
      <c r="CH214" s="543">
        <f t="array" ref="CH214">testVMAFRange($G214:$G219,O214:O219,$AC214:$AC219,AK214:AK219)</f>
        <v>0</v>
      </c>
    </row>
    <row r="215" spans="1:86" ht="17" hidden="1" customHeight="1" x14ac:dyDescent="0.2">
      <c r="A215" s="485"/>
      <c r="B215" s="566"/>
      <c r="C215" s="485"/>
      <c r="D215" s="590"/>
      <c r="E215" s="558"/>
      <c r="F215" s="239">
        <v>110</v>
      </c>
      <c r="G215" s="294">
        <f>'Anchor-AI'!L213</f>
        <v>0</v>
      </c>
      <c r="H215" s="295">
        <f>'Anchor-AI'!M213</f>
        <v>0</v>
      </c>
      <c r="I215" s="295">
        <f>'Anchor-AI'!N213</f>
        <v>0</v>
      </c>
      <c r="J215" s="295">
        <f>'Anchor-AI'!O213</f>
        <v>0</v>
      </c>
      <c r="K215" s="295">
        <f>(Summary!$C$63*H215+Summary!$C$64*I215+Summary!$C$65*J215)/Summary!$C$66</f>
        <v>0</v>
      </c>
      <c r="L215" s="295">
        <f>'Anchor-AI'!P213</f>
        <v>0</v>
      </c>
      <c r="M215" s="295">
        <f>'Anchor-AI'!Q213</f>
        <v>0</v>
      </c>
      <c r="N215" s="295">
        <f>'Anchor-AI'!R213</f>
        <v>0</v>
      </c>
      <c r="O215" s="295">
        <f>'Anchor-AI'!S213</f>
        <v>0</v>
      </c>
      <c r="P215" s="295">
        <f>'Anchor-AI'!T213</f>
        <v>0</v>
      </c>
      <c r="Q215" s="295">
        <f>'Anchor-AI'!U213</f>
        <v>0</v>
      </c>
      <c r="R215" s="295">
        <f>'Anchor-AI'!V213</f>
        <v>0</v>
      </c>
      <c r="S215" s="295">
        <f>'Anchor-AI'!W213</f>
        <v>0</v>
      </c>
      <c r="T215" s="295">
        <f>'Anchor-AI'!X213</f>
        <v>0</v>
      </c>
      <c r="U215" s="295">
        <f>10*LOG10(1/((Summary!$C$80/10^(R215/10)+Summary!$C$81/10^(S215/10)+Summary!$C$82/10^(T215/10))/Summary!$C$83))</f>
        <v>0</v>
      </c>
      <c r="V215" s="295">
        <f>'Anchor-AI'!Y213</f>
        <v>0</v>
      </c>
      <c r="W215" s="295">
        <f>'Anchor-AI'!Z213</f>
        <v>0</v>
      </c>
      <c r="X215" s="295">
        <f>'Anchor-AI'!AA213</f>
        <v>0</v>
      </c>
      <c r="Y215" s="357">
        <f>'Anchor-AI'!AB213</f>
        <v>0</v>
      </c>
      <c r="Z215" s="357">
        <f>'Anchor-AI'!AC213</f>
        <v>0</v>
      </c>
      <c r="AA215" s="296">
        <f t="shared" si="11"/>
        <v>0</v>
      </c>
      <c r="AC215" s="170">
        <f>'Test-AI'!L213</f>
        <v>0</v>
      </c>
      <c r="AD215" s="167">
        <f>'Test-AI'!M213</f>
        <v>0</v>
      </c>
      <c r="AE215" s="167">
        <f>'Test-AI'!N213</f>
        <v>0</v>
      </c>
      <c r="AF215" s="167">
        <f>'Test-AI'!O213</f>
        <v>0</v>
      </c>
      <c r="AG215" s="167">
        <f>(Summary!$C$63*AD215+Summary!$C$64*AE215+Summary!$C$65*AF215)/Summary!$C$66</f>
        <v>0</v>
      </c>
      <c r="AH215" s="167">
        <f>'Test-AI'!P213</f>
        <v>0</v>
      </c>
      <c r="AI215" s="167">
        <f>'Test-AI'!Q213</f>
        <v>0</v>
      </c>
      <c r="AJ215" s="167">
        <f>'Test-AI'!R213</f>
        <v>0</v>
      </c>
      <c r="AK215" s="167">
        <f>'Test-AI'!S213</f>
        <v>0</v>
      </c>
      <c r="AL215" s="167">
        <f>'Test-AI'!T213</f>
        <v>0</v>
      </c>
      <c r="AM215" s="167">
        <f>'Test-AI'!U213</f>
        <v>0</v>
      </c>
      <c r="AN215" s="167">
        <f>'Test-AI'!V213</f>
        <v>0</v>
      </c>
      <c r="AO215" s="167">
        <f>'Test-AI'!W213</f>
        <v>0</v>
      </c>
      <c r="AP215" s="167">
        <f>'Test-AI'!X213</f>
        <v>0</v>
      </c>
      <c r="AQ215" s="167">
        <f>10*LOG10(1/((Summary!$C$80/10^(AN215/10)+Summary!$C$81/10^(AO215/10)+Summary!$C$82/10^(AP215/10))/Summary!$C$83))</f>
        <v>0</v>
      </c>
      <c r="AR215" s="167">
        <f>'Test-AI'!Y213</f>
        <v>0</v>
      </c>
      <c r="AS215" s="167">
        <f>'Test-AI'!Z213</f>
        <v>0</v>
      </c>
      <c r="AT215" s="295">
        <f>'Test-AI'!AA213</f>
        <v>0</v>
      </c>
      <c r="AU215" s="357">
        <f>'Test-AI'!AB213</f>
        <v>0</v>
      </c>
      <c r="AV215" s="357">
        <f>'Test-AI'!AC213</f>
        <v>0</v>
      </c>
      <c r="AW215" s="296">
        <f t="shared" si="12"/>
        <v>0</v>
      </c>
      <c r="AX215" s="297" t="e">
        <f t="shared" si="13"/>
        <v>#DIV/0!</v>
      </c>
      <c r="AY215" s="298" t="e">
        <f t="shared" si="13"/>
        <v>#DIV/0!</v>
      </c>
      <c r="AZ215" s="297" t="e">
        <f t="shared" si="13"/>
        <v>#DIV/0!</v>
      </c>
      <c r="BA215" s="345" t="e">
        <f t="shared" si="10"/>
        <v>#DIV/0!</v>
      </c>
      <c r="BB215" s="75"/>
      <c r="BC215" s="75"/>
      <c r="BD215" s="565"/>
      <c r="BE215" s="550"/>
      <c r="BF215" s="552"/>
      <c r="BG215" s="552"/>
      <c r="BH215" s="552"/>
      <c r="BI215" s="552"/>
      <c r="BJ215" s="552"/>
      <c r="BK215" s="553"/>
      <c r="BL215" s="552"/>
      <c r="BM215" s="553"/>
      <c r="BN215" s="552"/>
      <c r="BO215" s="546"/>
      <c r="BP215" s="541"/>
      <c r="BQ215" s="546"/>
      <c r="BR215" s="541"/>
      <c r="BS215" s="553"/>
      <c r="BT215" s="552"/>
      <c r="BU215" s="553"/>
      <c r="BV215" s="552"/>
      <c r="BW215" s="553"/>
      <c r="BX215" s="552"/>
      <c r="BY215" s="552"/>
      <c r="BZ215" s="541"/>
      <c r="CA215" s="541"/>
      <c r="CB215" s="552"/>
      <c r="CC215" s="553"/>
      <c r="CD215" s="552"/>
      <c r="CE215" s="546"/>
      <c r="CF215" s="541"/>
      <c r="CG215" s="546"/>
      <c r="CH215" s="541"/>
    </row>
    <row r="216" spans="1:86" ht="17" hidden="1" customHeight="1" x14ac:dyDescent="0.2">
      <c r="A216" s="485"/>
      <c r="B216" s="566"/>
      <c r="C216" s="485"/>
      <c r="D216" s="590"/>
      <c r="E216" s="558"/>
      <c r="F216" s="239">
        <v>135</v>
      </c>
      <c r="G216" s="294">
        <f>'Anchor-AI'!L214</f>
        <v>0</v>
      </c>
      <c r="H216" s="295">
        <f>'Anchor-AI'!M214</f>
        <v>0</v>
      </c>
      <c r="I216" s="295">
        <f>'Anchor-AI'!N214</f>
        <v>0</v>
      </c>
      <c r="J216" s="295">
        <f>'Anchor-AI'!O214</f>
        <v>0</v>
      </c>
      <c r="K216" s="295">
        <f>(Summary!$C$63*H216+Summary!$C$64*I216+Summary!$C$65*J216)/Summary!$C$66</f>
        <v>0</v>
      </c>
      <c r="L216" s="295">
        <f>'Anchor-AI'!P214</f>
        <v>0</v>
      </c>
      <c r="M216" s="295">
        <f>'Anchor-AI'!Q214</f>
        <v>0</v>
      </c>
      <c r="N216" s="295">
        <f>'Anchor-AI'!R214</f>
        <v>0</v>
      </c>
      <c r="O216" s="295">
        <f>'Anchor-AI'!S214</f>
        <v>0</v>
      </c>
      <c r="P216" s="295">
        <f>'Anchor-AI'!T214</f>
        <v>0</v>
      </c>
      <c r="Q216" s="295">
        <f>'Anchor-AI'!U214</f>
        <v>0</v>
      </c>
      <c r="R216" s="295">
        <f>'Anchor-AI'!V214</f>
        <v>0</v>
      </c>
      <c r="S216" s="295">
        <f>'Anchor-AI'!W214</f>
        <v>0</v>
      </c>
      <c r="T216" s="295">
        <f>'Anchor-AI'!X214</f>
        <v>0</v>
      </c>
      <c r="U216" s="295">
        <f>10*LOG10(1/((Summary!$C$80/10^(R216/10)+Summary!$C$81/10^(S216/10)+Summary!$C$82/10^(T216/10))/Summary!$C$83))</f>
        <v>0</v>
      </c>
      <c r="V216" s="295">
        <f>'Anchor-AI'!Y214</f>
        <v>0</v>
      </c>
      <c r="W216" s="295">
        <f>'Anchor-AI'!Z214</f>
        <v>0</v>
      </c>
      <c r="X216" s="295">
        <f>'Anchor-AI'!AA214</f>
        <v>0</v>
      </c>
      <c r="Y216" s="357">
        <f>'Anchor-AI'!AB214</f>
        <v>0</v>
      </c>
      <c r="Z216" s="357">
        <f>'Anchor-AI'!AC214</f>
        <v>0</v>
      </c>
      <c r="AA216" s="296">
        <f t="shared" si="11"/>
        <v>0</v>
      </c>
      <c r="AC216" s="170">
        <f>'Test-AI'!L214</f>
        <v>0</v>
      </c>
      <c r="AD216" s="167">
        <f>'Test-AI'!M214</f>
        <v>0</v>
      </c>
      <c r="AE216" s="167">
        <f>'Test-AI'!N214</f>
        <v>0</v>
      </c>
      <c r="AF216" s="167">
        <f>'Test-AI'!O214</f>
        <v>0</v>
      </c>
      <c r="AG216" s="167">
        <f>(Summary!$C$63*AD216+Summary!$C$64*AE216+Summary!$C$65*AF216)/Summary!$C$66</f>
        <v>0</v>
      </c>
      <c r="AH216" s="167">
        <f>'Test-AI'!P214</f>
        <v>0</v>
      </c>
      <c r="AI216" s="167">
        <f>'Test-AI'!Q214</f>
        <v>0</v>
      </c>
      <c r="AJ216" s="167">
        <f>'Test-AI'!R214</f>
        <v>0</v>
      </c>
      <c r="AK216" s="167">
        <f>'Test-AI'!S214</f>
        <v>0</v>
      </c>
      <c r="AL216" s="167">
        <f>'Test-AI'!T214</f>
        <v>0</v>
      </c>
      <c r="AM216" s="167">
        <f>'Test-AI'!U214</f>
        <v>0</v>
      </c>
      <c r="AN216" s="167">
        <f>'Test-AI'!V214</f>
        <v>0</v>
      </c>
      <c r="AO216" s="167">
        <f>'Test-AI'!W214</f>
        <v>0</v>
      </c>
      <c r="AP216" s="167">
        <f>'Test-AI'!X214</f>
        <v>0</v>
      </c>
      <c r="AQ216" s="167">
        <f>10*LOG10(1/((Summary!$C$80/10^(AN216/10)+Summary!$C$81/10^(AO216/10)+Summary!$C$82/10^(AP216/10))/Summary!$C$83))</f>
        <v>0</v>
      </c>
      <c r="AR216" s="167">
        <f>'Test-AI'!Y214</f>
        <v>0</v>
      </c>
      <c r="AS216" s="167">
        <f>'Test-AI'!Z214</f>
        <v>0</v>
      </c>
      <c r="AT216" s="295">
        <f>'Test-AI'!AA214</f>
        <v>0</v>
      </c>
      <c r="AU216" s="357">
        <f>'Test-AI'!AB214</f>
        <v>0</v>
      </c>
      <c r="AV216" s="357">
        <f>'Test-AI'!AC214</f>
        <v>0</v>
      </c>
      <c r="AW216" s="296">
        <f t="shared" si="12"/>
        <v>0</v>
      </c>
      <c r="AX216" s="297" t="e">
        <f t="shared" si="13"/>
        <v>#DIV/0!</v>
      </c>
      <c r="AY216" s="298" t="e">
        <f t="shared" si="13"/>
        <v>#DIV/0!</v>
      </c>
      <c r="AZ216" s="297" t="e">
        <f t="shared" si="13"/>
        <v>#DIV/0!</v>
      </c>
      <c r="BA216" s="345" t="e">
        <f t="shared" si="10"/>
        <v>#DIV/0!</v>
      </c>
      <c r="BB216" s="75"/>
      <c r="BC216" s="75"/>
      <c r="BD216" s="573" t="s">
        <v>147</v>
      </c>
      <c r="BE216" s="549" t="e">
        <f t="array" ref="BE216">bdRateExtend($G215:$G218,H215:H218,$AC215:$AC218,AD215:AD218)</f>
        <v>#VALUE!</v>
      </c>
      <c r="BF216" s="552"/>
      <c r="BG216" s="552"/>
      <c r="BH216" s="552"/>
      <c r="BI216" s="552"/>
      <c r="BJ216" s="552"/>
      <c r="BK216" s="551" t="e">
        <f t="array" ref="BK216">bdRateExtend($G215:$G218,L215:L218,$AC215:$AC218,AH215:AH218)</f>
        <v>#VALUE!</v>
      </c>
      <c r="BL216" s="552"/>
      <c r="BM216" s="551" t="e">
        <f t="array" ref="BM216">bdRateExtend($G215:$G218,M215:M218,$AC215:$AC218,AI215:AI218)</f>
        <v>#VALUE!</v>
      </c>
      <c r="BN216" s="552"/>
      <c r="BO216" s="545" t="e">
        <f t="array" ref="BO216">bdRateExtend($G215:$G218,N215:N218,$AC215:$AC218,AJ215:AJ218,"None", FALSE,1)</f>
        <v>#VALUE!</v>
      </c>
      <c r="BP216" s="541"/>
      <c r="BQ216" s="545" t="e">
        <f t="array" ref="BQ216">bdRateExtend($G215:$G218,O215:O218,$AC215:$AC218,AK215:AK218,"None", FALSE,1)</f>
        <v>#VALUE!</v>
      </c>
      <c r="BR216" s="541"/>
      <c r="BS216" s="551" t="e">
        <f t="array" ref="BS216">bdRateExtend($G215:$G218,P215:P218,$AC215:$AC218,AL215:AL218)</f>
        <v>#VALUE!</v>
      </c>
      <c r="BT216" s="552"/>
      <c r="BU216" s="551" t="e">
        <f t="array" ref="BU216">bdRateExtend($G215:$G218,Q215:Q218,$AC215:$AC218,AM215:AM218)</f>
        <v>#VALUE!</v>
      </c>
      <c r="BV216" s="552"/>
      <c r="BW216" s="551" t="e">
        <f t="array" ref="BW216">bdRateExtend($G215:$G218,R215:R218,$AC215:$AC218,AN215:AN218)</f>
        <v>#VALUE!</v>
      </c>
      <c r="BX216" s="552"/>
      <c r="BY216" s="552"/>
      <c r="BZ216" s="541"/>
      <c r="CA216" s="541"/>
      <c r="CB216" s="552"/>
      <c r="CC216" s="561" t="e">
        <f t="array" ref="CC216">bdCAMBIExtend($G215:$G218,V215:V218,$AC215:$AC218,AR215:AR218)</f>
        <v>#VALUE!</v>
      </c>
      <c r="CD216" s="552"/>
      <c r="CE216" s="554">
        <f t="array" ref="CE216">testVMAFRange($G215:$G218,N215:N218,$AC215:$AC218,AJ215:AJ218)</f>
        <v>0</v>
      </c>
      <c r="CF216" s="541"/>
      <c r="CG216" s="554">
        <f t="array" ref="CG216">testVMAFRange($G215:$G218,O215:O218,$AC215:$AC218,AK215:AK218)</f>
        <v>0</v>
      </c>
      <c r="CH216" s="541"/>
    </row>
    <row r="217" spans="1:86" ht="17" hidden="1" customHeight="1" x14ac:dyDescent="0.2">
      <c r="A217" s="485"/>
      <c r="B217" s="566"/>
      <c r="C217" s="485"/>
      <c r="D217" s="590"/>
      <c r="E217" s="558"/>
      <c r="F217" s="239">
        <v>160</v>
      </c>
      <c r="G217" s="294">
        <f>'Anchor-AI'!L215</f>
        <v>0</v>
      </c>
      <c r="H217" s="295">
        <f>'Anchor-AI'!M215</f>
        <v>0</v>
      </c>
      <c r="I217" s="295">
        <f>'Anchor-AI'!N215</f>
        <v>0</v>
      </c>
      <c r="J217" s="295">
        <f>'Anchor-AI'!O215</f>
        <v>0</v>
      </c>
      <c r="K217" s="295">
        <f>(Summary!$C$63*H217+Summary!$C$64*I217+Summary!$C$65*J217)/Summary!$C$66</f>
        <v>0</v>
      </c>
      <c r="L217" s="295">
        <f>'Anchor-AI'!P215</f>
        <v>0</v>
      </c>
      <c r="M217" s="295">
        <f>'Anchor-AI'!Q215</f>
        <v>0</v>
      </c>
      <c r="N217" s="295">
        <f>'Anchor-AI'!R215</f>
        <v>0</v>
      </c>
      <c r="O217" s="295">
        <f>'Anchor-AI'!S215</f>
        <v>0</v>
      </c>
      <c r="P217" s="295">
        <f>'Anchor-AI'!T215</f>
        <v>0</v>
      </c>
      <c r="Q217" s="295">
        <f>'Anchor-AI'!U215</f>
        <v>0</v>
      </c>
      <c r="R217" s="295">
        <f>'Anchor-AI'!V215</f>
        <v>0</v>
      </c>
      <c r="S217" s="295">
        <f>'Anchor-AI'!W215</f>
        <v>0</v>
      </c>
      <c r="T217" s="295">
        <f>'Anchor-AI'!X215</f>
        <v>0</v>
      </c>
      <c r="U217" s="295">
        <f>10*LOG10(1/((Summary!$C$80/10^(R217/10)+Summary!$C$81/10^(S217/10)+Summary!$C$82/10^(T217/10))/Summary!$C$83))</f>
        <v>0</v>
      </c>
      <c r="V217" s="295">
        <f>'Anchor-AI'!Y215</f>
        <v>0</v>
      </c>
      <c r="W217" s="295">
        <f>'Anchor-AI'!Z215</f>
        <v>0</v>
      </c>
      <c r="X217" s="295">
        <f>'Anchor-AI'!AA215</f>
        <v>0</v>
      </c>
      <c r="Y217" s="357">
        <f>'Anchor-AI'!AB215</f>
        <v>0</v>
      </c>
      <c r="Z217" s="357">
        <f>'Anchor-AI'!AC215</f>
        <v>0</v>
      </c>
      <c r="AA217" s="296">
        <f t="shared" si="11"/>
        <v>0</v>
      </c>
      <c r="AC217" s="170">
        <f>'Test-AI'!L215</f>
        <v>0</v>
      </c>
      <c r="AD217" s="167">
        <f>'Test-AI'!M215</f>
        <v>0</v>
      </c>
      <c r="AE217" s="167">
        <f>'Test-AI'!N215</f>
        <v>0</v>
      </c>
      <c r="AF217" s="167">
        <f>'Test-AI'!O215</f>
        <v>0</v>
      </c>
      <c r="AG217" s="167">
        <f>(Summary!$C$63*AD217+Summary!$C$64*AE217+Summary!$C$65*AF217)/Summary!$C$66</f>
        <v>0</v>
      </c>
      <c r="AH217" s="167">
        <f>'Test-AI'!P215</f>
        <v>0</v>
      </c>
      <c r="AI217" s="167">
        <f>'Test-AI'!Q215</f>
        <v>0</v>
      </c>
      <c r="AJ217" s="167">
        <f>'Test-AI'!R215</f>
        <v>0</v>
      </c>
      <c r="AK217" s="167">
        <f>'Test-AI'!S215</f>
        <v>0</v>
      </c>
      <c r="AL217" s="167">
        <f>'Test-AI'!T215</f>
        <v>0</v>
      </c>
      <c r="AM217" s="167">
        <f>'Test-AI'!U215</f>
        <v>0</v>
      </c>
      <c r="AN217" s="167">
        <f>'Test-AI'!V215</f>
        <v>0</v>
      </c>
      <c r="AO217" s="167">
        <f>'Test-AI'!W215</f>
        <v>0</v>
      </c>
      <c r="AP217" s="167">
        <f>'Test-AI'!X215</f>
        <v>0</v>
      </c>
      <c r="AQ217" s="167">
        <f>10*LOG10(1/((Summary!$C$80/10^(AN217/10)+Summary!$C$81/10^(AO217/10)+Summary!$C$82/10^(AP217/10))/Summary!$C$83))</f>
        <v>0</v>
      </c>
      <c r="AR217" s="167">
        <f>'Test-AI'!Y215</f>
        <v>0</v>
      </c>
      <c r="AS217" s="167">
        <f>'Test-AI'!Z215</f>
        <v>0</v>
      </c>
      <c r="AT217" s="295">
        <f>'Test-AI'!AA215</f>
        <v>0</v>
      </c>
      <c r="AU217" s="357">
        <f>'Test-AI'!AB215</f>
        <v>0</v>
      </c>
      <c r="AV217" s="357">
        <f>'Test-AI'!AC215</f>
        <v>0</v>
      </c>
      <c r="AW217" s="296">
        <f t="shared" si="12"/>
        <v>0</v>
      </c>
      <c r="AX217" s="297" t="e">
        <f t="shared" si="13"/>
        <v>#DIV/0!</v>
      </c>
      <c r="AY217" s="298" t="e">
        <f t="shared" si="13"/>
        <v>#DIV/0!</v>
      </c>
      <c r="AZ217" s="297" t="e">
        <f t="shared" si="13"/>
        <v>#DIV/0!</v>
      </c>
      <c r="BA217" s="345" t="e">
        <f t="shared" si="10"/>
        <v>#DIV/0!</v>
      </c>
      <c r="BB217" s="75"/>
      <c r="BC217" s="75"/>
      <c r="BD217" s="565"/>
      <c r="BE217" s="550"/>
      <c r="BF217" s="552"/>
      <c r="BG217" s="552"/>
      <c r="BH217" s="552"/>
      <c r="BI217" s="552"/>
      <c r="BJ217" s="552"/>
      <c r="BK217" s="553"/>
      <c r="BL217" s="552"/>
      <c r="BM217" s="553"/>
      <c r="BN217" s="552"/>
      <c r="BO217" s="546"/>
      <c r="BP217" s="541"/>
      <c r="BQ217" s="546"/>
      <c r="BR217" s="541"/>
      <c r="BS217" s="553"/>
      <c r="BT217" s="552"/>
      <c r="BU217" s="553"/>
      <c r="BV217" s="552"/>
      <c r="BW217" s="553"/>
      <c r="BX217" s="552"/>
      <c r="BY217" s="552"/>
      <c r="BZ217" s="541"/>
      <c r="CA217" s="541"/>
      <c r="CB217" s="552"/>
      <c r="CC217" s="553"/>
      <c r="CD217" s="552"/>
      <c r="CE217" s="546"/>
      <c r="CF217" s="541"/>
      <c r="CG217" s="546"/>
      <c r="CH217" s="541"/>
    </row>
    <row r="218" spans="1:86" ht="17" hidden="1" customHeight="1" x14ac:dyDescent="0.2">
      <c r="A218" s="485"/>
      <c r="B218" s="566"/>
      <c r="C218" s="485"/>
      <c r="D218" s="590"/>
      <c r="E218" s="558"/>
      <c r="F218" s="239">
        <v>185</v>
      </c>
      <c r="G218" s="294">
        <f>'Anchor-AI'!L216</f>
        <v>0</v>
      </c>
      <c r="H218" s="295">
        <f>'Anchor-AI'!M216</f>
        <v>0</v>
      </c>
      <c r="I218" s="295">
        <f>'Anchor-AI'!N216</f>
        <v>0</v>
      </c>
      <c r="J218" s="295">
        <f>'Anchor-AI'!O216</f>
        <v>0</v>
      </c>
      <c r="K218" s="295">
        <f>(Summary!$C$63*H218+Summary!$C$64*I218+Summary!$C$65*J218)/Summary!$C$66</f>
        <v>0</v>
      </c>
      <c r="L218" s="295">
        <f>'Anchor-AI'!P216</f>
        <v>0</v>
      </c>
      <c r="M218" s="295">
        <f>'Anchor-AI'!Q216</f>
        <v>0</v>
      </c>
      <c r="N218" s="295">
        <f>'Anchor-AI'!R216</f>
        <v>0</v>
      </c>
      <c r="O218" s="295">
        <f>'Anchor-AI'!S216</f>
        <v>0</v>
      </c>
      <c r="P218" s="295">
        <f>'Anchor-AI'!T216</f>
        <v>0</v>
      </c>
      <c r="Q218" s="295">
        <f>'Anchor-AI'!U216</f>
        <v>0</v>
      </c>
      <c r="R218" s="295">
        <f>'Anchor-AI'!V216</f>
        <v>0</v>
      </c>
      <c r="S218" s="295">
        <f>'Anchor-AI'!W216</f>
        <v>0</v>
      </c>
      <c r="T218" s="295">
        <f>'Anchor-AI'!X216</f>
        <v>0</v>
      </c>
      <c r="U218" s="295">
        <f>10*LOG10(1/((Summary!$C$80/10^(R218/10)+Summary!$C$81/10^(S218/10)+Summary!$C$82/10^(T218/10))/Summary!$C$83))</f>
        <v>0</v>
      </c>
      <c r="V218" s="295">
        <f>'Anchor-AI'!Y216</f>
        <v>0</v>
      </c>
      <c r="W218" s="295">
        <f>'Anchor-AI'!Z216</f>
        <v>0</v>
      </c>
      <c r="X218" s="295">
        <f>'Anchor-AI'!AA216</f>
        <v>0</v>
      </c>
      <c r="Y218" s="357">
        <f>'Anchor-AI'!AB216</f>
        <v>0</v>
      </c>
      <c r="Z218" s="357">
        <f>'Anchor-AI'!AC216</f>
        <v>0</v>
      </c>
      <c r="AA218" s="296">
        <f t="shared" si="11"/>
        <v>0</v>
      </c>
      <c r="AC218" s="170">
        <f>'Test-AI'!L216</f>
        <v>0</v>
      </c>
      <c r="AD218" s="167">
        <f>'Test-AI'!M216</f>
        <v>0</v>
      </c>
      <c r="AE218" s="167">
        <f>'Test-AI'!N216</f>
        <v>0</v>
      </c>
      <c r="AF218" s="167">
        <f>'Test-AI'!O216</f>
        <v>0</v>
      </c>
      <c r="AG218" s="167">
        <f>(Summary!$C$63*AD218+Summary!$C$64*AE218+Summary!$C$65*AF218)/Summary!$C$66</f>
        <v>0</v>
      </c>
      <c r="AH218" s="167">
        <f>'Test-AI'!P216</f>
        <v>0</v>
      </c>
      <c r="AI218" s="167">
        <f>'Test-AI'!Q216</f>
        <v>0</v>
      </c>
      <c r="AJ218" s="167">
        <f>'Test-AI'!R216</f>
        <v>0</v>
      </c>
      <c r="AK218" s="167">
        <f>'Test-AI'!S216</f>
        <v>0</v>
      </c>
      <c r="AL218" s="167">
        <f>'Test-AI'!T216</f>
        <v>0</v>
      </c>
      <c r="AM218" s="167">
        <f>'Test-AI'!U216</f>
        <v>0</v>
      </c>
      <c r="AN218" s="167">
        <f>'Test-AI'!V216</f>
        <v>0</v>
      </c>
      <c r="AO218" s="167">
        <f>'Test-AI'!W216</f>
        <v>0</v>
      </c>
      <c r="AP218" s="167">
        <f>'Test-AI'!X216</f>
        <v>0</v>
      </c>
      <c r="AQ218" s="167">
        <f>10*LOG10(1/((Summary!$C$80/10^(AN218/10)+Summary!$C$81/10^(AO218/10)+Summary!$C$82/10^(AP218/10))/Summary!$C$83))</f>
        <v>0</v>
      </c>
      <c r="AR218" s="167">
        <f>'Test-AI'!Y216</f>
        <v>0</v>
      </c>
      <c r="AS218" s="167">
        <f>'Test-AI'!Z216</f>
        <v>0</v>
      </c>
      <c r="AT218" s="295">
        <f>'Test-AI'!AA216</f>
        <v>0</v>
      </c>
      <c r="AU218" s="357">
        <f>'Test-AI'!AB216</f>
        <v>0</v>
      </c>
      <c r="AV218" s="357">
        <f>'Test-AI'!AC216</f>
        <v>0</v>
      </c>
      <c r="AW218" s="296">
        <f t="shared" si="12"/>
        <v>0</v>
      </c>
      <c r="AX218" s="297" t="e">
        <f t="shared" si="13"/>
        <v>#DIV/0!</v>
      </c>
      <c r="AY218" s="298" t="e">
        <f t="shared" si="13"/>
        <v>#DIV/0!</v>
      </c>
      <c r="AZ218" s="297" t="e">
        <f t="shared" si="13"/>
        <v>#DIV/0!</v>
      </c>
      <c r="BA218" s="345" t="e">
        <f t="shared" si="10"/>
        <v>#DIV/0!</v>
      </c>
      <c r="BB218" s="75"/>
      <c r="BC218" s="75"/>
      <c r="BD218" s="574" t="s">
        <v>46</v>
      </c>
      <c r="BE218" s="549" t="e">
        <f t="array" ref="BE218">bdRateExtend($G216:$G219,H216:H219,$AC216:$AC219,AD216:AD219)</f>
        <v>#VALUE!</v>
      </c>
      <c r="BF218" s="552"/>
      <c r="BG218" s="552"/>
      <c r="BH218" s="552"/>
      <c r="BI218" s="552"/>
      <c r="BJ218" s="552"/>
      <c r="BK218" s="551" t="e">
        <f t="array" ref="BK218">bdRateExtend($G216:$G219,L216:L219,$AC216:$AC219,AH216:AH219)</f>
        <v>#VALUE!</v>
      </c>
      <c r="BL218" s="552"/>
      <c r="BM218" s="551" t="e">
        <f t="array" ref="BM218">bdRateExtend($G216:$G219,M216:M219,$AC216:$AC219,AI216:AI219)</f>
        <v>#VALUE!</v>
      </c>
      <c r="BN218" s="552"/>
      <c r="BO218" s="545" t="e">
        <f t="array" ref="BO218">bdRateExtend($G216:$G219,N216:N219,$AC216:$AC219,AJ216:AJ219,"None", FALSE,1)</f>
        <v>#VALUE!</v>
      </c>
      <c r="BP218" s="541"/>
      <c r="BQ218" s="545" t="e">
        <f t="array" ref="BQ218">bdRateExtend($G216:$G219,O216:O219,$AC216:$AC219,AK216:AK219,"None", FALSE,1)</f>
        <v>#VALUE!</v>
      </c>
      <c r="BR218" s="541"/>
      <c r="BS218" s="551" t="e">
        <f t="array" ref="BS218">bdRateExtend($G216:$G219,P216:P219,$AC216:$AC219,AL216:AL219)</f>
        <v>#VALUE!</v>
      </c>
      <c r="BT218" s="552"/>
      <c r="BU218" s="551" t="e">
        <f t="array" ref="BU218">bdRateExtend($G216:$G219,Q216:Q219,$AC216:$AC219,AM216:AM219)</f>
        <v>#VALUE!</v>
      </c>
      <c r="BV218" s="552"/>
      <c r="BW218" s="551" t="e">
        <f t="array" ref="BW218">bdRateExtend($G216:$G219,R216:R219,$AC216:$AC219,AN216:AN219)</f>
        <v>#VALUE!</v>
      </c>
      <c r="BX218" s="552"/>
      <c r="BY218" s="552"/>
      <c r="BZ218" s="541"/>
      <c r="CA218" s="541"/>
      <c r="CB218" s="552"/>
      <c r="CC218" s="561" t="e">
        <f t="array" ref="CC218">bdCAMBIExtend($G216:$G219,V216:V219,$AC216:$AC219,AR216:AR219)</f>
        <v>#VALUE!</v>
      </c>
      <c r="CD218" s="552"/>
      <c r="CE218" s="554">
        <f t="array" ref="CE218">testVMAFRange($G216:$G219,N216:N219,$AC216:$AC219,AJ216:AJ219)</f>
        <v>0</v>
      </c>
      <c r="CF218" s="541"/>
      <c r="CG218" s="554">
        <f t="array" ref="CG218">testVMAFRange($G216:$G219,O216:O219,$AC216:$AC219,AK216:AK219)</f>
        <v>0</v>
      </c>
      <c r="CH218" s="541"/>
    </row>
    <row r="219" spans="1:86" ht="17" hidden="1" customHeight="1" x14ac:dyDescent="0.2">
      <c r="A219" s="485"/>
      <c r="B219" s="596"/>
      <c r="C219" s="486"/>
      <c r="D219" s="591"/>
      <c r="E219" s="559"/>
      <c r="F219" s="240">
        <v>210</v>
      </c>
      <c r="G219" s="299">
        <f>'Anchor-AI'!L217</f>
        <v>0</v>
      </c>
      <c r="H219" s="300">
        <f>'Anchor-AI'!M217</f>
        <v>0</v>
      </c>
      <c r="I219" s="300">
        <f>'Anchor-AI'!N217</f>
        <v>0</v>
      </c>
      <c r="J219" s="300">
        <f>'Anchor-AI'!O217</f>
        <v>0</v>
      </c>
      <c r="K219" s="295">
        <f>(Summary!$C$63*H219+Summary!$C$64*I219+Summary!$C$65*J219)/Summary!$C$66</f>
        <v>0</v>
      </c>
      <c r="L219" s="300">
        <f>'Anchor-AI'!P217</f>
        <v>0</v>
      </c>
      <c r="M219" s="300">
        <f>'Anchor-AI'!Q217</f>
        <v>0</v>
      </c>
      <c r="N219" s="300">
        <f>'Anchor-AI'!R217</f>
        <v>0</v>
      </c>
      <c r="O219" s="300">
        <f>'Anchor-AI'!S217</f>
        <v>0</v>
      </c>
      <c r="P219" s="300">
        <f>'Anchor-AI'!T217</f>
        <v>0</v>
      </c>
      <c r="Q219" s="300">
        <f>'Anchor-AI'!U217</f>
        <v>0</v>
      </c>
      <c r="R219" s="300">
        <f>'Anchor-AI'!V217</f>
        <v>0</v>
      </c>
      <c r="S219" s="300">
        <f>'Anchor-AI'!W217</f>
        <v>0</v>
      </c>
      <c r="T219" s="300">
        <f>'Anchor-AI'!X217</f>
        <v>0</v>
      </c>
      <c r="U219" s="300">
        <f>10*LOG10(1/((Summary!$C$80/10^(R219/10)+Summary!$C$81/10^(S219/10)+Summary!$C$82/10^(T219/10))/Summary!$C$83))</f>
        <v>0</v>
      </c>
      <c r="V219" s="300">
        <f>'Anchor-AI'!Y217</f>
        <v>0</v>
      </c>
      <c r="W219" s="300">
        <f>'Anchor-AI'!Z217</f>
        <v>0</v>
      </c>
      <c r="X219" s="300">
        <f>'Anchor-AI'!AA217</f>
        <v>0</v>
      </c>
      <c r="Y219" s="357">
        <f>'Anchor-AI'!AB217</f>
        <v>0</v>
      </c>
      <c r="Z219" s="357">
        <f>'Anchor-AI'!AC217</f>
        <v>0</v>
      </c>
      <c r="AA219" s="301">
        <f t="shared" si="11"/>
        <v>0</v>
      </c>
      <c r="AC219" s="171">
        <f>'Test-AI'!L217</f>
        <v>0</v>
      </c>
      <c r="AD219" s="168">
        <f>'Test-AI'!M217</f>
        <v>0</v>
      </c>
      <c r="AE219" s="168">
        <f>'Test-AI'!N217</f>
        <v>0</v>
      </c>
      <c r="AF219" s="168">
        <f>'Test-AI'!O217</f>
        <v>0</v>
      </c>
      <c r="AG219" s="168">
        <f>(Summary!$C$63*AD219+Summary!$C$64*AE219+Summary!$C$65*AF219)/Summary!$C$66</f>
        <v>0</v>
      </c>
      <c r="AH219" s="168">
        <f>'Test-AI'!P217</f>
        <v>0</v>
      </c>
      <c r="AI219" s="168">
        <f>'Test-AI'!Q217</f>
        <v>0</v>
      </c>
      <c r="AJ219" s="168">
        <f>'Test-AI'!R217</f>
        <v>0</v>
      </c>
      <c r="AK219" s="168">
        <f>'Test-AI'!S217</f>
        <v>0</v>
      </c>
      <c r="AL219" s="168">
        <f>'Test-AI'!T217</f>
        <v>0</v>
      </c>
      <c r="AM219" s="168">
        <f>'Test-AI'!U217</f>
        <v>0</v>
      </c>
      <c r="AN219" s="168">
        <f>'Test-AI'!V217</f>
        <v>0</v>
      </c>
      <c r="AO219" s="168">
        <f>'Test-AI'!W217</f>
        <v>0</v>
      </c>
      <c r="AP219" s="168">
        <f>'Test-AI'!X217</f>
        <v>0</v>
      </c>
      <c r="AQ219" s="168">
        <f>10*LOG10(1/((Summary!$C$80/10^(AN219/10)+Summary!$C$81/10^(AO219/10)+Summary!$C$82/10^(AP219/10))/Summary!$C$83))</f>
        <v>0</v>
      </c>
      <c r="AR219" s="168">
        <f>'Test-AI'!Y217</f>
        <v>0</v>
      </c>
      <c r="AS219" s="168">
        <f>'Test-AI'!Z217</f>
        <v>0</v>
      </c>
      <c r="AT219" s="300">
        <f>'Test-AI'!AA217</f>
        <v>0</v>
      </c>
      <c r="AU219" s="357">
        <f>'Test-AI'!AB217</f>
        <v>0</v>
      </c>
      <c r="AV219" s="357">
        <f>'Test-AI'!AC217</f>
        <v>0</v>
      </c>
      <c r="AW219" s="301">
        <f t="shared" si="12"/>
        <v>0</v>
      </c>
      <c r="AX219" s="302" t="e">
        <f t="shared" si="13"/>
        <v>#DIV/0!</v>
      </c>
      <c r="AY219" s="303" t="e">
        <f t="shared" si="13"/>
        <v>#DIV/0!</v>
      </c>
      <c r="AZ219" s="297" t="e">
        <f t="shared" si="13"/>
        <v>#DIV/0!</v>
      </c>
      <c r="BA219" s="345" t="e">
        <f t="shared" si="10"/>
        <v>#DIV/0!</v>
      </c>
      <c r="BB219" s="75"/>
      <c r="BC219" s="75"/>
      <c r="BD219" s="570"/>
      <c r="BE219" s="550"/>
      <c r="BF219" s="553"/>
      <c r="BG219" s="553"/>
      <c r="BH219" s="553"/>
      <c r="BI219" s="553"/>
      <c r="BJ219" s="553"/>
      <c r="BK219" s="553"/>
      <c r="BL219" s="553"/>
      <c r="BM219" s="553"/>
      <c r="BN219" s="553"/>
      <c r="BO219" s="546"/>
      <c r="BP219" s="544"/>
      <c r="BQ219" s="546"/>
      <c r="BR219" s="544"/>
      <c r="BS219" s="553"/>
      <c r="BT219" s="553"/>
      <c r="BU219" s="553"/>
      <c r="BV219" s="553"/>
      <c r="BW219" s="553"/>
      <c r="BX219" s="553"/>
      <c r="BY219" s="553"/>
      <c r="BZ219" s="544"/>
      <c r="CA219" s="544"/>
      <c r="CB219" s="553"/>
      <c r="CC219" s="553"/>
      <c r="CD219" s="553"/>
      <c r="CE219" s="546"/>
      <c r="CF219" s="544"/>
      <c r="CG219" s="546"/>
      <c r="CH219" s="544"/>
    </row>
    <row r="220" spans="1:86" ht="17" hidden="1" customHeight="1" x14ac:dyDescent="0.2">
      <c r="A220" s="485"/>
      <c r="B220" s="595" t="s">
        <v>153</v>
      </c>
      <c r="C220" s="586" t="s">
        <v>69</v>
      </c>
      <c r="D220" s="589">
        <v>29.97</v>
      </c>
      <c r="E220" s="557">
        <v>8</v>
      </c>
      <c r="F220" s="238">
        <v>85</v>
      </c>
      <c r="G220" s="289">
        <f>'Anchor-AI'!L218</f>
        <v>0</v>
      </c>
      <c r="H220" s="290">
        <f>'Anchor-AI'!M218</f>
        <v>0</v>
      </c>
      <c r="I220" s="290">
        <f>'Anchor-AI'!N218</f>
        <v>0</v>
      </c>
      <c r="J220" s="290">
        <f>'Anchor-AI'!O218</f>
        <v>0</v>
      </c>
      <c r="K220" s="290">
        <f>(Summary!$C$63*H220+Summary!$C$64*I220+Summary!$C$65*J220)/Summary!$C$66</f>
        <v>0</v>
      </c>
      <c r="L220" s="290">
        <f>'Anchor-AI'!P218</f>
        <v>0</v>
      </c>
      <c r="M220" s="290">
        <f>'Anchor-AI'!Q218</f>
        <v>0</v>
      </c>
      <c r="N220" s="290">
        <f>'Anchor-AI'!R218</f>
        <v>0</v>
      </c>
      <c r="O220" s="290">
        <f>'Anchor-AI'!S218</f>
        <v>0</v>
      </c>
      <c r="P220" s="290">
        <f>'Anchor-AI'!T218</f>
        <v>0</v>
      </c>
      <c r="Q220" s="290">
        <f>'Anchor-AI'!U218</f>
        <v>0</v>
      </c>
      <c r="R220" s="290">
        <f>'Anchor-AI'!V218</f>
        <v>0</v>
      </c>
      <c r="S220" s="290">
        <f>'Anchor-AI'!W218</f>
        <v>0</v>
      </c>
      <c r="T220" s="290">
        <f>'Anchor-AI'!X218</f>
        <v>0</v>
      </c>
      <c r="U220" s="290">
        <f>10*LOG10(1/((Summary!$C$80/10^(R220/10)+Summary!$C$81/10^(S220/10)+Summary!$C$82/10^(T220/10))/Summary!$C$83))</f>
        <v>0</v>
      </c>
      <c r="V220" s="290">
        <f>'Anchor-AI'!Y218</f>
        <v>0</v>
      </c>
      <c r="W220" s="290">
        <f>'Anchor-AI'!Z218</f>
        <v>0</v>
      </c>
      <c r="X220" s="290">
        <f>'Anchor-AI'!AA218</f>
        <v>0</v>
      </c>
      <c r="Y220" s="360">
        <f>'Anchor-AI'!AB218</f>
        <v>0</v>
      </c>
      <c r="Z220" s="360">
        <f>'Anchor-AI'!AC218</f>
        <v>0</v>
      </c>
      <c r="AA220" s="291">
        <f t="shared" si="11"/>
        <v>0</v>
      </c>
      <c r="AC220" s="169">
        <f>'Test-AI'!L218</f>
        <v>0</v>
      </c>
      <c r="AD220" s="166">
        <f>'Test-AI'!M218</f>
        <v>0</v>
      </c>
      <c r="AE220" s="166">
        <f>'Test-AI'!N218</f>
        <v>0</v>
      </c>
      <c r="AF220" s="166">
        <f>'Test-AI'!O218</f>
        <v>0</v>
      </c>
      <c r="AG220" s="166">
        <f>(Summary!$C$63*AD220+Summary!$C$64*AE220+Summary!$C$65*AF220)/Summary!$C$66</f>
        <v>0</v>
      </c>
      <c r="AH220" s="166">
        <f>'Test-AI'!P218</f>
        <v>0</v>
      </c>
      <c r="AI220" s="166">
        <f>'Test-AI'!Q218</f>
        <v>0</v>
      </c>
      <c r="AJ220" s="166">
        <f>'Test-AI'!R218</f>
        <v>0</v>
      </c>
      <c r="AK220" s="166">
        <f>'Test-AI'!S218</f>
        <v>0</v>
      </c>
      <c r="AL220" s="166">
        <f>'Test-AI'!T218</f>
        <v>0</v>
      </c>
      <c r="AM220" s="166">
        <f>'Test-AI'!U218</f>
        <v>0</v>
      </c>
      <c r="AN220" s="166">
        <f>'Test-AI'!V218</f>
        <v>0</v>
      </c>
      <c r="AO220" s="166">
        <f>'Test-AI'!W218</f>
        <v>0</v>
      </c>
      <c r="AP220" s="166">
        <f>'Test-AI'!X218</f>
        <v>0</v>
      </c>
      <c r="AQ220" s="166">
        <f>10*LOG10(1/((Summary!$C$80/10^(AN220/10)+Summary!$C$81/10^(AO220/10)+Summary!$C$82/10^(AP220/10))/Summary!$C$83))</f>
        <v>0</v>
      </c>
      <c r="AR220" s="166">
        <f>'Test-AI'!Y218</f>
        <v>0</v>
      </c>
      <c r="AS220" s="166">
        <f>'Test-AI'!Z218</f>
        <v>0</v>
      </c>
      <c r="AT220" s="290">
        <f>'Test-AI'!AA218</f>
        <v>0</v>
      </c>
      <c r="AU220" s="356">
        <f>'Test-AI'!AB218</f>
        <v>0</v>
      </c>
      <c r="AV220" s="356">
        <f>'Test-AI'!AC218</f>
        <v>0</v>
      </c>
      <c r="AW220" s="291">
        <f t="shared" si="12"/>
        <v>0</v>
      </c>
      <c r="AX220" s="292" t="e">
        <f t="shared" si="13"/>
        <v>#DIV/0!</v>
      </c>
      <c r="AY220" s="293" t="e">
        <f t="shared" si="13"/>
        <v>#DIV/0!</v>
      </c>
      <c r="AZ220" s="292" t="e">
        <f t="shared" si="13"/>
        <v>#DIV/0!</v>
      </c>
      <c r="BA220" s="344" t="e">
        <f t="shared" si="10"/>
        <v>#DIV/0!</v>
      </c>
      <c r="BB220" s="75"/>
      <c r="BC220" s="75"/>
      <c r="BD220" s="572" t="s">
        <v>39</v>
      </c>
      <c r="BE220" s="549" t="e">
        <f t="array" ref="BE220">bdRateExtend($G220:$G223,H220:H223,$AC220:$AC223,AD220:AD223)</f>
        <v>#VALUE!</v>
      </c>
      <c r="BF220" s="551" t="e">
        <f t="array" ref="BF220">bdRateExtend($G220:$G225,H220:H225,$AC220:$AC225,AD220:AD225)</f>
        <v>#VALUE!</v>
      </c>
      <c r="BG220" s="551" t="e">
        <f t="array" ref="BG220">bdRateExtend($G220:$G225,I220:I225,$AC220:$AC225,AE220:AE225)</f>
        <v>#VALUE!</v>
      </c>
      <c r="BH220" s="551" t="e">
        <f t="array" ref="BH220">bdRateExtend($G220:$G225,J220:J225,$AC220:$AC225,AF220:AF225)</f>
        <v>#VALUE!</v>
      </c>
      <c r="BI220" s="551" t="e">
        <f t="array" ref="BI220">bdRateExtend($G220:$G225,K220:K225,$AC220:$AC225,AG220:AG225)</f>
        <v>#VALUE!</v>
      </c>
      <c r="BJ220" s="575" t="e">
        <f>(Summary!$C$94*BF220+Summary!$C$95*BG220+Summary!$C$96*BH220)/Summary!$C$97</f>
        <v>#VALUE!</v>
      </c>
      <c r="BK220" s="551" t="e">
        <f t="array" ref="BK220">bdRateExtend($G220:$G223,L220:L223,$AC220:$AC223,AH220:AH223)</f>
        <v>#VALUE!</v>
      </c>
      <c r="BL220" s="551" t="e">
        <f t="array" ref="BL220">bdRateExtend($G220:$G225,L220:L225,$AC220:$AC225,AH220:AH225)</f>
        <v>#VALUE!</v>
      </c>
      <c r="BM220" s="551" t="e">
        <f t="array" ref="BM220">bdRateExtend($G220:$G223,M220:M223,$AC220:$AC223,AI220:AI223)</f>
        <v>#VALUE!</v>
      </c>
      <c r="BN220" s="551" t="e">
        <f t="array" ref="BN220">bdRateExtend($G220:$G225,M220:M225,$AC220:$AC225,AI220:AI225)</f>
        <v>#VALUE!</v>
      </c>
      <c r="BO220" s="548" t="e">
        <f t="array" ref="BO220">bdRateExtend($G220:$G223,N220:N223,$AC220:$AC223,AJ220:AJ223,"None", FALSE,1)</f>
        <v>#VALUE!</v>
      </c>
      <c r="BP220" s="585" t="e">
        <f t="array" ref="BP220">bdRateExtend($G220:$G225,N220:N225,$AC220:$AC225,AJ220:AJ225,"None", FALSE,1)</f>
        <v>#VALUE!</v>
      </c>
      <c r="BQ220" s="548" t="e">
        <f t="array" ref="BQ220">bdRateExtend($G220:$G223,O220:O223,$AC220:$AC223,AK220:AK223,"None", FALSE,1)</f>
        <v>#VALUE!</v>
      </c>
      <c r="BR220" s="585" t="e">
        <f t="array" ref="BR220">bdRateExtend($G220:$G225,O220:O225,$AC220:$AC225,AK220:AK225,"None", FALSE,1)</f>
        <v>#VALUE!</v>
      </c>
      <c r="BS220" s="551" t="e">
        <f t="array" ref="BS220">bdRateExtend($G220:$G223,P220:P223,$AC220:$AC223,AL220:AL223)</f>
        <v>#VALUE!</v>
      </c>
      <c r="BT220" s="551" t="e">
        <f t="array" ref="BT220">bdRateExtend($G220:$G225,P220:P225,$AC220:$AC225,AL220:AL225)</f>
        <v>#VALUE!</v>
      </c>
      <c r="BU220" s="551" t="e">
        <f t="array" ref="BU220">bdRateExtend($G220:$G223,Q220:Q223,$AC220:$AC223,AM220:AM223)</f>
        <v>#VALUE!</v>
      </c>
      <c r="BV220" s="551" t="e">
        <f t="array" ref="BV220">bdRateExtend($G220:$G225,Q220:Q225,$AC220:$AC225,AM220:AM225)</f>
        <v>#VALUE!</v>
      </c>
      <c r="BW220" s="551" t="e">
        <f t="array" ref="BW220">bdRateExtend($G220:$G223,R220:R223,$AC220:$AC223,AN220:AN223)</f>
        <v>#VALUE!</v>
      </c>
      <c r="BX220" s="551" t="e">
        <f t="array" ref="BX220">bdRateExtend($G220:$G225,R220:R225,$AC220:$AC225,AN220:AN225)</f>
        <v>#VALUE!</v>
      </c>
      <c r="BY220" s="551" t="e">
        <f t="array" ref="BY220">bdRateExtend($G220:$G225,S220:S225,$AC220:$AC225,AO220:AO225)</f>
        <v>#VALUE!</v>
      </c>
      <c r="BZ220" s="555" t="e">
        <f t="array" ref="BZ220">bdRateExtend($G220:$G225,T220:T225,$AC220:$AC225,AP220:AP225)</f>
        <v>#VALUE!</v>
      </c>
      <c r="CA220" s="555" t="e">
        <f t="array" ref="CA220">bdRateExtend($G220:$G225,U220:U225,$AC220:$AC225,AQ220:AQ225)</f>
        <v>#VALUE!</v>
      </c>
      <c r="CB220" s="575" t="e">
        <f>(Summary!$C$108*BX220+Summary!$C$109*BY220+Summary!$C$110*BZ220)/Summary!$C$111</f>
        <v>#VALUE!</v>
      </c>
      <c r="CC220" s="561" t="e">
        <f t="array" ref="CC220">bdCAMBIExtend($G220:$G223,V220:V223,$AC220:$AC223,AR220:AR223)</f>
        <v>#VALUE!</v>
      </c>
      <c r="CD220" s="561" t="e">
        <f t="array" ref="CD220">bdCAMBIExtend($G220:$G225,V220:V225,$AC220:$AC225,AR220:AR225)</f>
        <v>#VALUE!</v>
      </c>
      <c r="CE220" s="547">
        <f t="array" ref="CE220">testVMAFRange($G220:$G223,N220:N223,$AC220:$AC223,AJ220:AJ223)</f>
        <v>0</v>
      </c>
      <c r="CF220" s="543">
        <f t="array" ref="CF220">testVMAFRange($G220:$G225,N220:N225,$AC220:$AC225,AJ220:AJ225)</f>
        <v>0</v>
      </c>
      <c r="CG220" s="547">
        <f t="array" ref="CG220">testVMAFRange($G220:$G223,O220:O223,$AC220:$AC223,AK220:AK223)</f>
        <v>0</v>
      </c>
      <c r="CH220" s="543">
        <f t="array" ref="CH220">testVMAFRange($G220:$G225,O220:O225,$AC220:$AC225,AK220:AK225)</f>
        <v>0</v>
      </c>
    </row>
    <row r="221" spans="1:86" ht="17" hidden="1" customHeight="1" x14ac:dyDescent="0.2">
      <c r="A221" s="485"/>
      <c r="B221" s="566"/>
      <c r="C221" s="485"/>
      <c r="D221" s="590"/>
      <c r="E221" s="558"/>
      <c r="F221" s="239">
        <v>110</v>
      </c>
      <c r="G221" s="294">
        <f>'Anchor-AI'!L219</f>
        <v>0</v>
      </c>
      <c r="H221" s="295">
        <f>'Anchor-AI'!M219</f>
        <v>0</v>
      </c>
      <c r="I221" s="295">
        <f>'Anchor-AI'!N219</f>
        <v>0</v>
      </c>
      <c r="J221" s="295">
        <f>'Anchor-AI'!O219</f>
        <v>0</v>
      </c>
      <c r="K221" s="295">
        <f>(Summary!$C$63*H221+Summary!$C$64*I221+Summary!$C$65*J221)/Summary!$C$66</f>
        <v>0</v>
      </c>
      <c r="L221" s="295">
        <f>'Anchor-AI'!P219</f>
        <v>0</v>
      </c>
      <c r="M221" s="295">
        <f>'Anchor-AI'!Q219</f>
        <v>0</v>
      </c>
      <c r="N221" s="295">
        <f>'Anchor-AI'!R219</f>
        <v>0</v>
      </c>
      <c r="O221" s="295">
        <f>'Anchor-AI'!S219</f>
        <v>0</v>
      </c>
      <c r="P221" s="295">
        <f>'Anchor-AI'!T219</f>
        <v>0</v>
      </c>
      <c r="Q221" s="295">
        <f>'Anchor-AI'!U219</f>
        <v>0</v>
      </c>
      <c r="R221" s="295">
        <f>'Anchor-AI'!V219</f>
        <v>0</v>
      </c>
      <c r="S221" s="295">
        <f>'Anchor-AI'!W219</f>
        <v>0</v>
      </c>
      <c r="T221" s="295">
        <f>'Anchor-AI'!X219</f>
        <v>0</v>
      </c>
      <c r="U221" s="295">
        <f>10*LOG10(1/((Summary!$C$80/10^(R221/10)+Summary!$C$81/10^(S221/10)+Summary!$C$82/10^(T221/10))/Summary!$C$83))</f>
        <v>0</v>
      </c>
      <c r="V221" s="295">
        <f>'Anchor-AI'!Y219</f>
        <v>0</v>
      </c>
      <c r="W221" s="295">
        <f>'Anchor-AI'!Z219</f>
        <v>0</v>
      </c>
      <c r="X221" s="295">
        <f>'Anchor-AI'!AA219</f>
        <v>0</v>
      </c>
      <c r="Y221" s="357">
        <f>'Anchor-AI'!AB219</f>
        <v>0</v>
      </c>
      <c r="Z221" s="357">
        <f>'Anchor-AI'!AC219</f>
        <v>0</v>
      </c>
      <c r="AA221" s="296">
        <f t="shared" si="11"/>
        <v>0</v>
      </c>
      <c r="AC221" s="170">
        <f>'Test-AI'!L219</f>
        <v>0</v>
      </c>
      <c r="AD221" s="167">
        <f>'Test-AI'!M219</f>
        <v>0</v>
      </c>
      <c r="AE221" s="167">
        <f>'Test-AI'!N219</f>
        <v>0</v>
      </c>
      <c r="AF221" s="167">
        <f>'Test-AI'!O219</f>
        <v>0</v>
      </c>
      <c r="AG221" s="167">
        <f>(Summary!$C$63*AD221+Summary!$C$64*AE221+Summary!$C$65*AF221)/Summary!$C$66</f>
        <v>0</v>
      </c>
      <c r="AH221" s="167">
        <f>'Test-AI'!P219</f>
        <v>0</v>
      </c>
      <c r="AI221" s="167">
        <f>'Test-AI'!Q219</f>
        <v>0</v>
      </c>
      <c r="AJ221" s="167">
        <f>'Test-AI'!R219</f>
        <v>0</v>
      </c>
      <c r="AK221" s="167">
        <f>'Test-AI'!S219</f>
        <v>0</v>
      </c>
      <c r="AL221" s="167">
        <f>'Test-AI'!T219</f>
        <v>0</v>
      </c>
      <c r="AM221" s="167">
        <f>'Test-AI'!U219</f>
        <v>0</v>
      </c>
      <c r="AN221" s="167">
        <f>'Test-AI'!V219</f>
        <v>0</v>
      </c>
      <c r="AO221" s="167">
        <f>'Test-AI'!W219</f>
        <v>0</v>
      </c>
      <c r="AP221" s="167">
        <f>'Test-AI'!X219</f>
        <v>0</v>
      </c>
      <c r="AQ221" s="167">
        <f>10*LOG10(1/((Summary!$C$80/10^(AN221/10)+Summary!$C$81/10^(AO221/10)+Summary!$C$82/10^(AP221/10))/Summary!$C$83))</f>
        <v>0</v>
      </c>
      <c r="AR221" s="167">
        <f>'Test-AI'!Y219</f>
        <v>0</v>
      </c>
      <c r="AS221" s="167">
        <f>'Test-AI'!Z219</f>
        <v>0</v>
      </c>
      <c r="AT221" s="295">
        <f>'Test-AI'!AA219</f>
        <v>0</v>
      </c>
      <c r="AU221" s="357">
        <f>'Test-AI'!AB219</f>
        <v>0</v>
      </c>
      <c r="AV221" s="357">
        <f>'Test-AI'!AC219</f>
        <v>0</v>
      </c>
      <c r="AW221" s="296">
        <f t="shared" si="12"/>
        <v>0</v>
      </c>
      <c r="AX221" s="297" t="e">
        <f t="shared" si="13"/>
        <v>#DIV/0!</v>
      </c>
      <c r="AY221" s="298" t="e">
        <f t="shared" si="13"/>
        <v>#DIV/0!</v>
      </c>
      <c r="AZ221" s="297" t="e">
        <f t="shared" si="13"/>
        <v>#DIV/0!</v>
      </c>
      <c r="BA221" s="345" t="e">
        <f t="shared" si="10"/>
        <v>#DIV/0!</v>
      </c>
      <c r="BB221" s="75"/>
      <c r="BC221" s="75"/>
      <c r="BD221" s="565"/>
      <c r="BE221" s="550"/>
      <c r="BF221" s="552"/>
      <c r="BG221" s="552"/>
      <c r="BH221" s="552"/>
      <c r="BI221" s="552"/>
      <c r="BJ221" s="552"/>
      <c r="BK221" s="553"/>
      <c r="BL221" s="552"/>
      <c r="BM221" s="553"/>
      <c r="BN221" s="552"/>
      <c r="BO221" s="546"/>
      <c r="BP221" s="541"/>
      <c r="BQ221" s="546"/>
      <c r="BR221" s="541"/>
      <c r="BS221" s="553"/>
      <c r="BT221" s="552"/>
      <c r="BU221" s="553"/>
      <c r="BV221" s="552"/>
      <c r="BW221" s="553"/>
      <c r="BX221" s="552"/>
      <c r="BY221" s="552"/>
      <c r="BZ221" s="541"/>
      <c r="CA221" s="541"/>
      <c r="CB221" s="552"/>
      <c r="CC221" s="553"/>
      <c r="CD221" s="552"/>
      <c r="CE221" s="546"/>
      <c r="CF221" s="541"/>
      <c r="CG221" s="546"/>
      <c r="CH221" s="541"/>
    </row>
    <row r="222" spans="1:86" ht="17" hidden="1" customHeight="1" x14ac:dyDescent="0.2">
      <c r="A222" s="485"/>
      <c r="B222" s="566"/>
      <c r="C222" s="485"/>
      <c r="D222" s="590"/>
      <c r="E222" s="558"/>
      <c r="F222" s="239">
        <v>135</v>
      </c>
      <c r="G222" s="294">
        <f>'Anchor-AI'!L220</f>
        <v>0</v>
      </c>
      <c r="H222" s="295">
        <f>'Anchor-AI'!M220</f>
        <v>0</v>
      </c>
      <c r="I222" s="295">
        <f>'Anchor-AI'!N220</f>
        <v>0</v>
      </c>
      <c r="J222" s="295">
        <f>'Anchor-AI'!O220</f>
        <v>0</v>
      </c>
      <c r="K222" s="295">
        <f>(Summary!$C$63*H222+Summary!$C$64*I222+Summary!$C$65*J222)/Summary!$C$66</f>
        <v>0</v>
      </c>
      <c r="L222" s="295">
        <f>'Anchor-AI'!P220</f>
        <v>0</v>
      </c>
      <c r="M222" s="295">
        <f>'Anchor-AI'!Q220</f>
        <v>0</v>
      </c>
      <c r="N222" s="295">
        <f>'Anchor-AI'!R220</f>
        <v>0</v>
      </c>
      <c r="O222" s="295">
        <f>'Anchor-AI'!S220</f>
        <v>0</v>
      </c>
      <c r="P222" s="295">
        <f>'Anchor-AI'!T220</f>
        <v>0</v>
      </c>
      <c r="Q222" s="295">
        <f>'Anchor-AI'!U220</f>
        <v>0</v>
      </c>
      <c r="R222" s="295">
        <f>'Anchor-AI'!V220</f>
        <v>0</v>
      </c>
      <c r="S222" s="295">
        <f>'Anchor-AI'!W220</f>
        <v>0</v>
      </c>
      <c r="T222" s="295">
        <f>'Anchor-AI'!X220</f>
        <v>0</v>
      </c>
      <c r="U222" s="295">
        <f>10*LOG10(1/((Summary!$C$80/10^(R222/10)+Summary!$C$81/10^(S222/10)+Summary!$C$82/10^(T222/10))/Summary!$C$83))</f>
        <v>0</v>
      </c>
      <c r="V222" s="295">
        <f>'Anchor-AI'!Y220</f>
        <v>0</v>
      </c>
      <c r="W222" s="295">
        <f>'Anchor-AI'!Z220</f>
        <v>0</v>
      </c>
      <c r="X222" s="295">
        <f>'Anchor-AI'!AA220</f>
        <v>0</v>
      </c>
      <c r="Y222" s="357">
        <f>'Anchor-AI'!AB220</f>
        <v>0</v>
      </c>
      <c r="Z222" s="357">
        <f>'Anchor-AI'!AC220</f>
        <v>0</v>
      </c>
      <c r="AA222" s="296">
        <f t="shared" si="11"/>
        <v>0</v>
      </c>
      <c r="AC222" s="170">
        <f>'Test-AI'!L220</f>
        <v>0</v>
      </c>
      <c r="AD222" s="167">
        <f>'Test-AI'!M220</f>
        <v>0</v>
      </c>
      <c r="AE222" s="167">
        <f>'Test-AI'!N220</f>
        <v>0</v>
      </c>
      <c r="AF222" s="167">
        <f>'Test-AI'!O220</f>
        <v>0</v>
      </c>
      <c r="AG222" s="167">
        <f>(Summary!$C$63*AD222+Summary!$C$64*AE222+Summary!$C$65*AF222)/Summary!$C$66</f>
        <v>0</v>
      </c>
      <c r="AH222" s="167">
        <f>'Test-AI'!P220</f>
        <v>0</v>
      </c>
      <c r="AI222" s="167">
        <f>'Test-AI'!Q220</f>
        <v>0</v>
      </c>
      <c r="AJ222" s="167">
        <f>'Test-AI'!R220</f>
        <v>0</v>
      </c>
      <c r="AK222" s="167">
        <f>'Test-AI'!S220</f>
        <v>0</v>
      </c>
      <c r="AL222" s="167">
        <f>'Test-AI'!T220</f>
        <v>0</v>
      </c>
      <c r="AM222" s="167">
        <f>'Test-AI'!U220</f>
        <v>0</v>
      </c>
      <c r="AN222" s="167">
        <f>'Test-AI'!V220</f>
        <v>0</v>
      </c>
      <c r="AO222" s="167">
        <f>'Test-AI'!W220</f>
        <v>0</v>
      </c>
      <c r="AP222" s="167">
        <f>'Test-AI'!X220</f>
        <v>0</v>
      </c>
      <c r="AQ222" s="167">
        <f>10*LOG10(1/((Summary!$C$80/10^(AN222/10)+Summary!$C$81/10^(AO222/10)+Summary!$C$82/10^(AP222/10))/Summary!$C$83))</f>
        <v>0</v>
      </c>
      <c r="AR222" s="167">
        <f>'Test-AI'!Y220</f>
        <v>0</v>
      </c>
      <c r="AS222" s="167">
        <f>'Test-AI'!Z220</f>
        <v>0</v>
      </c>
      <c r="AT222" s="295">
        <f>'Test-AI'!AA220</f>
        <v>0</v>
      </c>
      <c r="AU222" s="357">
        <f>'Test-AI'!AB220</f>
        <v>0</v>
      </c>
      <c r="AV222" s="357">
        <f>'Test-AI'!AC220</f>
        <v>0</v>
      </c>
      <c r="AW222" s="296">
        <f t="shared" si="12"/>
        <v>0</v>
      </c>
      <c r="AX222" s="297" t="e">
        <f t="shared" si="13"/>
        <v>#DIV/0!</v>
      </c>
      <c r="AY222" s="298" t="e">
        <f t="shared" si="13"/>
        <v>#DIV/0!</v>
      </c>
      <c r="AZ222" s="297" t="e">
        <f t="shared" si="13"/>
        <v>#DIV/0!</v>
      </c>
      <c r="BA222" s="345" t="e">
        <f t="shared" si="10"/>
        <v>#DIV/0!</v>
      </c>
      <c r="BB222" s="75"/>
      <c r="BC222" s="75"/>
      <c r="BD222" s="573" t="s">
        <v>147</v>
      </c>
      <c r="BE222" s="549" t="e">
        <f t="array" ref="BE222">bdRateExtend($G221:$G224,H221:H224,$AC221:$AC224,AD221:AD224)</f>
        <v>#VALUE!</v>
      </c>
      <c r="BF222" s="552"/>
      <c r="BG222" s="552"/>
      <c r="BH222" s="552"/>
      <c r="BI222" s="552"/>
      <c r="BJ222" s="552"/>
      <c r="BK222" s="551" t="e">
        <f t="array" ref="BK222">bdRateExtend($G221:$G224,L221:L224,$AC221:$AC224,AH221:AH224)</f>
        <v>#VALUE!</v>
      </c>
      <c r="BL222" s="552"/>
      <c r="BM222" s="551" t="e">
        <f t="array" ref="BM222">bdRateExtend($G221:$G224,M221:M224,$AC221:$AC224,AI221:AI224)</f>
        <v>#VALUE!</v>
      </c>
      <c r="BN222" s="552"/>
      <c r="BO222" s="545" t="e">
        <f t="array" ref="BO222">bdRateExtend($G221:$G224,N221:N224,$AC221:$AC224,AJ221:AJ224,"None", FALSE,1)</f>
        <v>#VALUE!</v>
      </c>
      <c r="BP222" s="541"/>
      <c r="BQ222" s="545" t="e">
        <f t="array" ref="BQ222">bdRateExtend($G221:$G224,O221:O224,$AC221:$AC224,AK221:AK224,"None", FALSE,1)</f>
        <v>#VALUE!</v>
      </c>
      <c r="BR222" s="541"/>
      <c r="BS222" s="551" t="e">
        <f t="array" ref="BS222">bdRateExtend($G221:$G224,P221:P224,$AC221:$AC224,AL221:AL224)</f>
        <v>#VALUE!</v>
      </c>
      <c r="BT222" s="552"/>
      <c r="BU222" s="551" t="e">
        <f t="array" ref="BU222">bdRateExtend($G221:$G224,Q221:Q224,$AC221:$AC224,AM221:AM224)</f>
        <v>#VALUE!</v>
      </c>
      <c r="BV222" s="552"/>
      <c r="BW222" s="551" t="e">
        <f t="array" ref="BW222">bdRateExtend($G221:$G224,R221:R224,$AC221:$AC224,AN221:AN224)</f>
        <v>#VALUE!</v>
      </c>
      <c r="BX222" s="552"/>
      <c r="BY222" s="552"/>
      <c r="BZ222" s="541"/>
      <c r="CA222" s="541"/>
      <c r="CB222" s="552"/>
      <c r="CC222" s="561" t="e">
        <f t="array" ref="CC222">bdCAMBIExtend($G221:$G224,V221:V224,$AC221:$AC224,AR221:AR224)</f>
        <v>#VALUE!</v>
      </c>
      <c r="CD222" s="552"/>
      <c r="CE222" s="554">
        <f t="array" ref="CE222">testVMAFRange($G221:$G224,N221:N224,$AC221:$AC224,AJ221:AJ224)</f>
        <v>0</v>
      </c>
      <c r="CF222" s="541"/>
      <c r="CG222" s="554">
        <f t="array" ref="CG222">testVMAFRange($G221:$G224,O221:O224,$AC221:$AC224,AK221:AK224)</f>
        <v>0</v>
      </c>
      <c r="CH222" s="541"/>
    </row>
    <row r="223" spans="1:86" ht="17" hidden="1" customHeight="1" x14ac:dyDescent="0.2">
      <c r="A223" s="485"/>
      <c r="B223" s="566"/>
      <c r="C223" s="485"/>
      <c r="D223" s="590"/>
      <c r="E223" s="558"/>
      <c r="F223" s="239">
        <v>160</v>
      </c>
      <c r="G223" s="294">
        <f>'Anchor-AI'!L221</f>
        <v>0</v>
      </c>
      <c r="H223" s="295">
        <f>'Anchor-AI'!M221</f>
        <v>0</v>
      </c>
      <c r="I223" s="295">
        <f>'Anchor-AI'!N221</f>
        <v>0</v>
      </c>
      <c r="J223" s="295">
        <f>'Anchor-AI'!O221</f>
        <v>0</v>
      </c>
      <c r="K223" s="295">
        <f>(Summary!$C$63*H223+Summary!$C$64*I223+Summary!$C$65*J223)/Summary!$C$66</f>
        <v>0</v>
      </c>
      <c r="L223" s="295">
        <f>'Anchor-AI'!P221</f>
        <v>0</v>
      </c>
      <c r="M223" s="295">
        <f>'Anchor-AI'!Q221</f>
        <v>0</v>
      </c>
      <c r="N223" s="295">
        <f>'Anchor-AI'!R221</f>
        <v>0</v>
      </c>
      <c r="O223" s="295">
        <f>'Anchor-AI'!S221</f>
        <v>0</v>
      </c>
      <c r="P223" s="295">
        <f>'Anchor-AI'!T221</f>
        <v>0</v>
      </c>
      <c r="Q223" s="295">
        <f>'Anchor-AI'!U221</f>
        <v>0</v>
      </c>
      <c r="R223" s="295">
        <f>'Anchor-AI'!V221</f>
        <v>0</v>
      </c>
      <c r="S223" s="295">
        <f>'Anchor-AI'!W221</f>
        <v>0</v>
      </c>
      <c r="T223" s="295">
        <f>'Anchor-AI'!X221</f>
        <v>0</v>
      </c>
      <c r="U223" s="295">
        <f>10*LOG10(1/((Summary!$C$80/10^(R223/10)+Summary!$C$81/10^(S223/10)+Summary!$C$82/10^(T223/10))/Summary!$C$83))</f>
        <v>0</v>
      </c>
      <c r="V223" s="295">
        <f>'Anchor-AI'!Y221</f>
        <v>0</v>
      </c>
      <c r="W223" s="295">
        <f>'Anchor-AI'!Z221</f>
        <v>0</v>
      </c>
      <c r="X223" s="295">
        <f>'Anchor-AI'!AA221</f>
        <v>0</v>
      </c>
      <c r="Y223" s="357">
        <f>'Anchor-AI'!AB221</f>
        <v>0</v>
      </c>
      <c r="Z223" s="357">
        <f>'Anchor-AI'!AC221</f>
        <v>0</v>
      </c>
      <c r="AA223" s="296">
        <f t="shared" si="11"/>
        <v>0</v>
      </c>
      <c r="AC223" s="170">
        <f>'Test-AI'!L221</f>
        <v>0</v>
      </c>
      <c r="AD223" s="167">
        <f>'Test-AI'!M221</f>
        <v>0</v>
      </c>
      <c r="AE223" s="167">
        <f>'Test-AI'!N221</f>
        <v>0</v>
      </c>
      <c r="AF223" s="167">
        <f>'Test-AI'!O221</f>
        <v>0</v>
      </c>
      <c r="AG223" s="167">
        <f>(Summary!$C$63*AD223+Summary!$C$64*AE223+Summary!$C$65*AF223)/Summary!$C$66</f>
        <v>0</v>
      </c>
      <c r="AH223" s="167">
        <f>'Test-AI'!P221</f>
        <v>0</v>
      </c>
      <c r="AI223" s="167">
        <f>'Test-AI'!Q221</f>
        <v>0</v>
      </c>
      <c r="AJ223" s="167">
        <f>'Test-AI'!R221</f>
        <v>0</v>
      </c>
      <c r="AK223" s="167">
        <f>'Test-AI'!S221</f>
        <v>0</v>
      </c>
      <c r="AL223" s="167">
        <f>'Test-AI'!T221</f>
        <v>0</v>
      </c>
      <c r="AM223" s="167">
        <f>'Test-AI'!U221</f>
        <v>0</v>
      </c>
      <c r="AN223" s="167">
        <f>'Test-AI'!V221</f>
        <v>0</v>
      </c>
      <c r="AO223" s="167">
        <f>'Test-AI'!W221</f>
        <v>0</v>
      </c>
      <c r="AP223" s="167">
        <f>'Test-AI'!X221</f>
        <v>0</v>
      </c>
      <c r="AQ223" s="167">
        <f>10*LOG10(1/((Summary!$C$80/10^(AN223/10)+Summary!$C$81/10^(AO223/10)+Summary!$C$82/10^(AP223/10))/Summary!$C$83))</f>
        <v>0</v>
      </c>
      <c r="AR223" s="167">
        <f>'Test-AI'!Y221</f>
        <v>0</v>
      </c>
      <c r="AS223" s="167">
        <f>'Test-AI'!Z221</f>
        <v>0</v>
      </c>
      <c r="AT223" s="295">
        <f>'Test-AI'!AA221</f>
        <v>0</v>
      </c>
      <c r="AU223" s="357">
        <f>'Test-AI'!AB221</f>
        <v>0</v>
      </c>
      <c r="AV223" s="357">
        <f>'Test-AI'!AC221</f>
        <v>0</v>
      </c>
      <c r="AW223" s="296">
        <f t="shared" si="12"/>
        <v>0</v>
      </c>
      <c r="AX223" s="297" t="e">
        <f t="shared" si="13"/>
        <v>#DIV/0!</v>
      </c>
      <c r="AY223" s="298" t="e">
        <f t="shared" si="13"/>
        <v>#DIV/0!</v>
      </c>
      <c r="AZ223" s="297" t="e">
        <f t="shared" si="13"/>
        <v>#DIV/0!</v>
      </c>
      <c r="BA223" s="345" t="e">
        <f t="shared" si="10"/>
        <v>#DIV/0!</v>
      </c>
      <c r="BB223" s="75"/>
      <c r="BC223" s="75"/>
      <c r="BD223" s="565"/>
      <c r="BE223" s="550"/>
      <c r="BF223" s="552"/>
      <c r="BG223" s="552"/>
      <c r="BH223" s="552"/>
      <c r="BI223" s="552"/>
      <c r="BJ223" s="552"/>
      <c r="BK223" s="553"/>
      <c r="BL223" s="552"/>
      <c r="BM223" s="553"/>
      <c r="BN223" s="552"/>
      <c r="BO223" s="546"/>
      <c r="BP223" s="541"/>
      <c r="BQ223" s="546"/>
      <c r="BR223" s="541"/>
      <c r="BS223" s="553"/>
      <c r="BT223" s="552"/>
      <c r="BU223" s="553"/>
      <c r="BV223" s="552"/>
      <c r="BW223" s="553"/>
      <c r="BX223" s="552"/>
      <c r="BY223" s="552"/>
      <c r="BZ223" s="541"/>
      <c r="CA223" s="541"/>
      <c r="CB223" s="552"/>
      <c r="CC223" s="553"/>
      <c r="CD223" s="552"/>
      <c r="CE223" s="546"/>
      <c r="CF223" s="541"/>
      <c r="CG223" s="546"/>
      <c r="CH223" s="541"/>
    </row>
    <row r="224" spans="1:86" ht="17" hidden="1" customHeight="1" x14ac:dyDescent="0.2">
      <c r="A224" s="485"/>
      <c r="B224" s="566"/>
      <c r="C224" s="485"/>
      <c r="D224" s="590"/>
      <c r="E224" s="558"/>
      <c r="F224" s="239">
        <v>185</v>
      </c>
      <c r="G224" s="294">
        <f>'Anchor-AI'!L222</f>
        <v>0</v>
      </c>
      <c r="H224" s="295">
        <f>'Anchor-AI'!M222</f>
        <v>0</v>
      </c>
      <c r="I224" s="295">
        <f>'Anchor-AI'!N222</f>
        <v>0</v>
      </c>
      <c r="J224" s="295">
        <f>'Anchor-AI'!O222</f>
        <v>0</v>
      </c>
      <c r="K224" s="295">
        <f>(Summary!$C$63*H224+Summary!$C$64*I224+Summary!$C$65*J224)/Summary!$C$66</f>
        <v>0</v>
      </c>
      <c r="L224" s="295">
        <f>'Anchor-AI'!P222</f>
        <v>0</v>
      </c>
      <c r="M224" s="295">
        <f>'Anchor-AI'!Q222</f>
        <v>0</v>
      </c>
      <c r="N224" s="295">
        <f>'Anchor-AI'!R222</f>
        <v>0</v>
      </c>
      <c r="O224" s="295">
        <f>'Anchor-AI'!S222</f>
        <v>0</v>
      </c>
      <c r="P224" s="295">
        <f>'Anchor-AI'!T222</f>
        <v>0</v>
      </c>
      <c r="Q224" s="295">
        <f>'Anchor-AI'!U222</f>
        <v>0</v>
      </c>
      <c r="R224" s="295">
        <f>'Anchor-AI'!V222</f>
        <v>0</v>
      </c>
      <c r="S224" s="295">
        <f>'Anchor-AI'!W222</f>
        <v>0</v>
      </c>
      <c r="T224" s="295">
        <f>'Anchor-AI'!X222</f>
        <v>0</v>
      </c>
      <c r="U224" s="295">
        <f>10*LOG10(1/((Summary!$C$80/10^(R224/10)+Summary!$C$81/10^(S224/10)+Summary!$C$82/10^(T224/10))/Summary!$C$83))</f>
        <v>0</v>
      </c>
      <c r="V224" s="295">
        <f>'Anchor-AI'!Y222</f>
        <v>0</v>
      </c>
      <c r="W224" s="295">
        <f>'Anchor-AI'!Z222</f>
        <v>0</v>
      </c>
      <c r="X224" s="295">
        <f>'Anchor-AI'!AA222</f>
        <v>0</v>
      </c>
      <c r="Y224" s="357">
        <f>'Anchor-AI'!AB222</f>
        <v>0</v>
      </c>
      <c r="Z224" s="357">
        <f>'Anchor-AI'!AC222</f>
        <v>0</v>
      </c>
      <c r="AA224" s="296">
        <f t="shared" si="11"/>
        <v>0</v>
      </c>
      <c r="AC224" s="170">
        <f>'Test-AI'!L222</f>
        <v>0</v>
      </c>
      <c r="AD224" s="167">
        <f>'Test-AI'!M222</f>
        <v>0</v>
      </c>
      <c r="AE224" s="167">
        <f>'Test-AI'!N222</f>
        <v>0</v>
      </c>
      <c r="AF224" s="167">
        <f>'Test-AI'!O222</f>
        <v>0</v>
      </c>
      <c r="AG224" s="167">
        <f>(Summary!$C$63*AD224+Summary!$C$64*AE224+Summary!$C$65*AF224)/Summary!$C$66</f>
        <v>0</v>
      </c>
      <c r="AH224" s="167">
        <f>'Test-AI'!P222</f>
        <v>0</v>
      </c>
      <c r="AI224" s="167">
        <f>'Test-AI'!Q222</f>
        <v>0</v>
      </c>
      <c r="AJ224" s="167">
        <f>'Test-AI'!R222</f>
        <v>0</v>
      </c>
      <c r="AK224" s="167">
        <f>'Test-AI'!S222</f>
        <v>0</v>
      </c>
      <c r="AL224" s="167">
        <f>'Test-AI'!T222</f>
        <v>0</v>
      </c>
      <c r="AM224" s="167">
        <f>'Test-AI'!U222</f>
        <v>0</v>
      </c>
      <c r="AN224" s="167">
        <f>'Test-AI'!V222</f>
        <v>0</v>
      </c>
      <c r="AO224" s="167">
        <f>'Test-AI'!W222</f>
        <v>0</v>
      </c>
      <c r="AP224" s="167">
        <f>'Test-AI'!X222</f>
        <v>0</v>
      </c>
      <c r="AQ224" s="167">
        <f>10*LOG10(1/((Summary!$C$80/10^(AN224/10)+Summary!$C$81/10^(AO224/10)+Summary!$C$82/10^(AP224/10))/Summary!$C$83))</f>
        <v>0</v>
      </c>
      <c r="AR224" s="167">
        <f>'Test-AI'!Y222</f>
        <v>0</v>
      </c>
      <c r="AS224" s="167">
        <f>'Test-AI'!Z222</f>
        <v>0</v>
      </c>
      <c r="AT224" s="295">
        <f>'Test-AI'!AA222</f>
        <v>0</v>
      </c>
      <c r="AU224" s="357">
        <f>'Test-AI'!AB222</f>
        <v>0</v>
      </c>
      <c r="AV224" s="357">
        <f>'Test-AI'!AC222</f>
        <v>0</v>
      </c>
      <c r="AW224" s="296">
        <f t="shared" si="12"/>
        <v>0</v>
      </c>
      <c r="AX224" s="297" t="e">
        <f t="shared" si="13"/>
        <v>#DIV/0!</v>
      </c>
      <c r="AY224" s="298" t="e">
        <f t="shared" si="13"/>
        <v>#DIV/0!</v>
      </c>
      <c r="AZ224" s="297" t="e">
        <f t="shared" si="13"/>
        <v>#DIV/0!</v>
      </c>
      <c r="BA224" s="345" t="e">
        <f t="shared" si="10"/>
        <v>#DIV/0!</v>
      </c>
      <c r="BB224" s="75"/>
      <c r="BC224" s="75"/>
      <c r="BD224" s="574" t="s">
        <v>46</v>
      </c>
      <c r="BE224" s="549" t="e">
        <f t="array" ref="BE224">bdRateExtend($G222:$G225,H222:H225,$AC222:$AC225,AD222:AD225)</f>
        <v>#VALUE!</v>
      </c>
      <c r="BF224" s="552"/>
      <c r="BG224" s="552"/>
      <c r="BH224" s="552"/>
      <c r="BI224" s="552"/>
      <c r="BJ224" s="552"/>
      <c r="BK224" s="551" t="e">
        <f t="array" ref="BK224">bdRateExtend($G222:$G225,L222:L225,$AC222:$AC225,AH222:AH225)</f>
        <v>#VALUE!</v>
      </c>
      <c r="BL224" s="552"/>
      <c r="BM224" s="551" t="e">
        <f t="array" ref="BM224">bdRateExtend($G222:$G225,M222:M225,$AC222:$AC225,AI222:AI225)</f>
        <v>#VALUE!</v>
      </c>
      <c r="BN224" s="552"/>
      <c r="BO224" s="545" t="e">
        <f t="array" ref="BO224">bdRateExtend($G222:$G225,N222:N225,$AC222:$AC225,AJ222:AJ225,"None", FALSE,1)</f>
        <v>#VALUE!</v>
      </c>
      <c r="BP224" s="541"/>
      <c r="BQ224" s="545" t="e">
        <f t="array" ref="BQ224">bdRateExtend($G222:$G225,O222:O225,$AC222:$AC225,AK222:AK225,"None", FALSE,1)</f>
        <v>#VALUE!</v>
      </c>
      <c r="BR224" s="541"/>
      <c r="BS224" s="551" t="e">
        <f t="array" ref="BS224">bdRateExtend($G222:$G225,P222:P225,$AC222:$AC225,AL222:AL225)</f>
        <v>#VALUE!</v>
      </c>
      <c r="BT224" s="552"/>
      <c r="BU224" s="551" t="e">
        <f t="array" ref="BU224">bdRateExtend($G222:$G225,Q222:Q225,$AC222:$AC225,AM222:AM225)</f>
        <v>#VALUE!</v>
      </c>
      <c r="BV224" s="552"/>
      <c r="BW224" s="551" t="e">
        <f t="array" ref="BW224">bdRateExtend($G222:$G225,R222:R225,$AC222:$AC225,AN222:AN225)</f>
        <v>#VALUE!</v>
      </c>
      <c r="BX224" s="552"/>
      <c r="BY224" s="552"/>
      <c r="BZ224" s="541"/>
      <c r="CA224" s="541"/>
      <c r="CB224" s="552"/>
      <c r="CC224" s="561" t="e">
        <f t="array" ref="CC224">bdCAMBIExtend($G222:$G225,V222:V225,$AC222:$AC225,AR222:AR225)</f>
        <v>#VALUE!</v>
      </c>
      <c r="CD224" s="552"/>
      <c r="CE224" s="554">
        <f t="array" ref="CE224">testVMAFRange($G222:$G225,N222:N225,$AC222:$AC225,AJ222:AJ225)</f>
        <v>0</v>
      </c>
      <c r="CF224" s="541"/>
      <c r="CG224" s="554">
        <f t="array" ref="CG224">testVMAFRange($G222:$G225,O222:O225,$AC222:$AC225,AK222:AK225)</f>
        <v>0</v>
      </c>
      <c r="CH224" s="541"/>
    </row>
    <row r="225" spans="1:86" ht="17" hidden="1" customHeight="1" x14ac:dyDescent="0.2">
      <c r="A225" s="485"/>
      <c r="B225" s="596"/>
      <c r="C225" s="486"/>
      <c r="D225" s="591"/>
      <c r="E225" s="559"/>
      <c r="F225" s="240">
        <v>210</v>
      </c>
      <c r="G225" s="299">
        <f>'Anchor-AI'!L223</f>
        <v>0</v>
      </c>
      <c r="H225" s="300">
        <f>'Anchor-AI'!M223</f>
        <v>0</v>
      </c>
      <c r="I225" s="300">
        <f>'Anchor-AI'!N223</f>
        <v>0</v>
      </c>
      <c r="J225" s="300">
        <f>'Anchor-AI'!O223</f>
        <v>0</v>
      </c>
      <c r="K225" s="295">
        <f>(Summary!$C$63*H225+Summary!$C$64*I225+Summary!$C$65*J225)/Summary!$C$66</f>
        <v>0</v>
      </c>
      <c r="L225" s="300">
        <f>'Anchor-AI'!P223</f>
        <v>0</v>
      </c>
      <c r="M225" s="300">
        <f>'Anchor-AI'!Q223</f>
        <v>0</v>
      </c>
      <c r="N225" s="300">
        <f>'Anchor-AI'!R223</f>
        <v>0</v>
      </c>
      <c r="O225" s="300">
        <f>'Anchor-AI'!S223</f>
        <v>0</v>
      </c>
      <c r="P225" s="300">
        <f>'Anchor-AI'!T223</f>
        <v>0</v>
      </c>
      <c r="Q225" s="300">
        <f>'Anchor-AI'!U223</f>
        <v>0</v>
      </c>
      <c r="R225" s="300">
        <f>'Anchor-AI'!V223</f>
        <v>0</v>
      </c>
      <c r="S225" s="300">
        <f>'Anchor-AI'!W223</f>
        <v>0</v>
      </c>
      <c r="T225" s="300">
        <f>'Anchor-AI'!X223</f>
        <v>0</v>
      </c>
      <c r="U225" s="300">
        <f>10*LOG10(1/((Summary!$C$80/10^(R225/10)+Summary!$C$81/10^(S225/10)+Summary!$C$82/10^(T225/10))/Summary!$C$83))</f>
        <v>0</v>
      </c>
      <c r="V225" s="300">
        <f>'Anchor-AI'!Y223</f>
        <v>0</v>
      </c>
      <c r="W225" s="300">
        <f>'Anchor-AI'!Z223</f>
        <v>0</v>
      </c>
      <c r="X225" s="300">
        <f>'Anchor-AI'!AA223</f>
        <v>0</v>
      </c>
      <c r="Y225" s="357">
        <f>'Anchor-AI'!AB223</f>
        <v>0</v>
      </c>
      <c r="Z225" s="357">
        <f>'Anchor-AI'!AC223</f>
        <v>0</v>
      </c>
      <c r="AA225" s="301">
        <f t="shared" si="11"/>
        <v>0</v>
      </c>
      <c r="AC225" s="171">
        <f>'Test-AI'!L223</f>
        <v>0</v>
      </c>
      <c r="AD225" s="168">
        <f>'Test-AI'!M223</f>
        <v>0</v>
      </c>
      <c r="AE225" s="168">
        <f>'Test-AI'!N223</f>
        <v>0</v>
      </c>
      <c r="AF225" s="168">
        <f>'Test-AI'!O223</f>
        <v>0</v>
      </c>
      <c r="AG225" s="168">
        <f>(Summary!$C$63*AD225+Summary!$C$64*AE225+Summary!$C$65*AF225)/Summary!$C$66</f>
        <v>0</v>
      </c>
      <c r="AH225" s="168">
        <f>'Test-AI'!P223</f>
        <v>0</v>
      </c>
      <c r="AI225" s="168">
        <f>'Test-AI'!Q223</f>
        <v>0</v>
      </c>
      <c r="AJ225" s="168">
        <f>'Test-AI'!R223</f>
        <v>0</v>
      </c>
      <c r="AK225" s="168">
        <f>'Test-AI'!S223</f>
        <v>0</v>
      </c>
      <c r="AL225" s="168">
        <f>'Test-AI'!T223</f>
        <v>0</v>
      </c>
      <c r="AM225" s="168">
        <f>'Test-AI'!U223</f>
        <v>0</v>
      </c>
      <c r="AN225" s="168">
        <f>'Test-AI'!V223</f>
        <v>0</v>
      </c>
      <c r="AO225" s="168">
        <f>'Test-AI'!W223</f>
        <v>0</v>
      </c>
      <c r="AP225" s="168">
        <f>'Test-AI'!X223</f>
        <v>0</v>
      </c>
      <c r="AQ225" s="168">
        <f>10*LOG10(1/((Summary!$C$80/10^(AN225/10)+Summary!$C$81/10^(AO225/10)+Summary!$C$82/10^(AP225/10))/Summary!$C$83))</f>
        <v>0</v>
      </c>
      <c r="AR225" s="168">
        <f>'Test-AI'!Y223</f>
        <v>0</v>
      </c>
      <c r="AS225" s="168">
        <f>'Test-AI'!Z223</f>
        <v>0</v>
      </c>
      <c r="AT225" s="300">
        <f>'Test-AI'!AA223</f>
        <v>0</v>
      </c>
      <c r="AU225" s="357">
        <f>'Test-AI'!AB223</f>
        <v>0</v>
      </c>
      <c r="AV225" s="357">
        <f>'Test-AI'!AC223</f>
        <v>0</v>
      </c>
      <c r="AW225" s="301">
        <f t="shared" si="12"/>
        <v>0</v>
      </c>
      <c r="AX225" s="302" t="e">
        <f t="shared" si="13"/>
        <v>#DIV/0!</v>
      </c>
      <c r="AY225" s="303" t="e">
        <f t="shared" si="13"/>
        <v>#DIV/0!</v>
      </c>
      <c r="AZ225" s="297" t="e">
        <f t="shared" si="13"/>
        <v>#DIV/0!</v>
      </c>
      <c r="BA225" s="345" t="e">
        <f t="shared" si="10"/>
        <v>#DIV/0!</v>
      </c>
      <c r="BB225" s="75"/>
      <c r="BC225" s="75"/>
      <c r="BD225" s="570"/>
      <c r="BE225" s="550"/>
      <c r="BF225" s="553"/>
      <c r="BG225" s="553"/>
      <c r="BH225" s="553"/>
      <c r="BI225" s="553"/>
      <c r="BJ225" s="553"/>
      <c r="BK225" s="553"/>
      <c r="BL225" s="553"/>
      <c r="BM225" s="553"/>
      <c r="BN225" s="553"/>
      <c r="BO225" s="546"/>
      <c r="BP225" s="544"/>
      <c r="BQ225" s="546"/>
      <c r="BR225" s="544"/>
      <c r="BS225" s="553"/>
      <c r="BT225" s="553"/>
      <c r="BU225" s="553"/>
      <c r="BV225" s="553"/>
      <c r="BW225" s="553"/>
      <c r="BX225" s="553"/>
      <c r="BY225" s="553"/>
      <c r="BZ225" s="544"/>
      <c r="CA225" s="544"/>
      <c r="CB225" s="553"/>
      <c r="CC225" s="553"/>
      <c r="CD225" s="553"/>
      <c r="CE225" s="546"/>
      <c r="CF225" s="544"/>
      <c r="CG225" s="546"/>
      <c r="CH225" s="544"/>
    </row>
    <row r="226" spans="1:86" ht="17" hidden="1" customHeight="1" x14ac:dyDescent="0.2">
      <c r="A226" s="485"/>
      <c r="B226" s="595" t="s">
        <v>153</v>
      </c>
      <c r="C226" s="586" t="s">
        <v>70</v>
      </c>
      <c r="D226" s="589">
        <v>29.97</v>
      </c>
      <c r="E226" s="557">
        <v>8</v>
      </c>
      <c r="F226" s="238">
        <v>85</v>
      </c>
      <c r="G226" s="289">
        <f>'Anchor-AI'!L224</f>
        <v>0</v>
      </c>
      <c r="H226" s="290">
        <f>'Anchor-AI'!M224</f>
        <v>0</v>
      </c>
      <c r="I226" s="290">
        <f>'Anchor-AI'!N224</f>
        <v>0</v>
      </c>
      <c r="J226" s="290">
        <f>'Anchor-AI'!O224</f>
        <v>0</v>
      </c>
      <c r="K226" s="290">
        <f>(Summary!$C$63*H226+Summary!$C$64*I226+Summary!$C$65*J226)/Summary!$C$66</f>
        <v>0</v>
      </c>
      <c r="L226" s="290">
        <f>'Anchor-AI'!P224</f>
        <v>0</v>
      </c>
      <c r="M226" s="290">
        <f>'Anchor-AI'!Q224</f>
        <v>0</v>
      </c>
      <c r="N226" s="290">
        <f>'Anchor-AI'!R224</f>
        <v>0</v>
      </c>
      <c r="O226" s="290">
        <f>'Anchor-AI'!S224</f>
        <v>0</v>
      </c>
      <c r="P226" s="290">
        <f>'Anchor-AI'!T224</f>
        <v>0</v>
      </c>
      <c r="Q226" s="290">
        <f>'Anchor-AI'!U224</f>
        <v>0</v>
      </c>
      <c r="R226" s="290">
        <f>'Anchor-AI'!V224</f>
        <v>0</v>
      </c>
      <c r="S226" s="290">
        <f>'Anchor-AI'!W224</f>
        <v>0</v>
      </c>
      <c r="T226" s="290">
        <f>'Anchor-AI'!X224</f>
        <v>0</v>
      </c>
      <c r="U226" s="290">
        <f>10*LOG10(1/((Summary!$C$80/10^(R226/10)+Summary!$C$81/10^(S226/10)+Summary!$C$82/10^(T226/10))/Summary!$C$83))</f>
        <v>0</v>
      </c>
      <c r="V226" s="290">
        <f>'Anchor-AI'!Y224</f>
        <v>0</v>
      </c>
      <c r="W226" s="290">
        <f>'Anchor-AI'!Z224</f>
        <v>0</v>
      </c>
      <c r="X226" s="290">
        <f>'Anchor-AI'!AA224</f>
        <v>0</v>
      </c>
      <c r="Y226" s="360">
        <f>'Anchor-AI'!AB224</f>
        <v>0</v>
      </c>
      <c r="Z226" s="360">
        <f>'Anchor-AI'!AC224</f>
        <v>0</v>
      </c>
      <c r="AA226" s="291">
        <f t="shared" si="11"/>
        <v>0</v>
      </c>
      <c r="AC226" s="169">
        <f>'Test-AI'!L224</f>
        <v>0</v>
      </c>
      <c r="AD226" s="166">
        <f>'Test-AI'!M224</f>
        <v>0</v>
      </c>
      <c r="AE226" s="166">
        <f>'Test-AI'!N224</f>
        <v>0</v>
      </c>
      <c r="AF226" s="166">
        <f>'Test-AI'!O224</f>
        <v>0</v>
      </c>
      <c r="AG226" s="166">
        <f>(Summary!$C$63*AD226+Summary!$C$64*AE226+Summary!$C$65*AF226)/Summary!$C$66</f>
        <v>0</v>
      </c>
      <c r="AH226" s="166">
        <f>'Test-AI'!P224</f>
        <v>0</v>
      </c>
      <c r="AI226" s="166">
        <f>'Test-AI'!Q224</f>
        <v>0</v>
      </c>
      <c r="AJ226" s="166">
        <f>'Test-AI'!R224</f>
        <v>0</v>
      </c>
      <c r="AK226" s="166">
        <f>'Test-AI'!S224</f>
        <v>0</v>
      </c>
      <c r="AL226" s="166">
        <f>'Test-AI'!T224</f>
        <v>0</v>
      </c>
      <c r="AM226" s="166">
        <f>'Test-AI'!U224</f>
        <v>0</v>
      </c>
      <c r="AN226" s="166">
        <f>'Test-AI'!V224</f>
        <v>0</v>
      </c>
      <c r="AO226" s="166">
        <f>'Test-AI'!W224</f>
        <v>0</v>
      </c>
      <c r="AP226" s="166">
        <f>'Test-AI'!X224</f>
        <v>0</v>
      </c>
      <c r="AQ226" s="166">
        <f>10*LOG10(1/((Summary!$C$80/10^(AN226/10)+Summary!$C$81/10^(AO226/10)+Summary!$C$82/10^(AP226/10))/Summary!$C$83))</f>
        <v>0</v>
      </c>
      <c r="AR226" s="166">
        <f>'Test-AI'!Y224</f>
        <v>0</v>
      </c>
      <c r="AS226" s="166">
        <f>'Test-AI'!Z224</f>
        <v>0</v>
      </c>
      <c r="AT226" s="290">
        <f>'Test-AI'!AA224</f>
        <v>0</v>
      </c>
      <c r="AU226" s="356">
        <f>'Test-AI'!AB224</f>
        <v>0</v>
      </c>
      <c r="AV226" s="356">
        <f>'Test-AI'!AC224</f>
        <v>0</v>
      </c>
      <c r="AW226" s="291">
        <f t="shared" si="12"/>
        <v>0</v>
      </c>
      <c r="AX226" s="292" t="e">
        <f t="shared" si="13"/>
        <v>#DIV/0!</v>
      </c>
      <c r="AY226" s="293" t="e">
        <f t="shared" si="13"/>
        <v>#DIV/0!</v>
      </c>
      <c r="AZ226" s="292" t="e">
        <f t="shared" si="13"/>
        <v>#DIV/0!</v>
      </c>
      <c r="BA226" s="344" t="e">
        <f t="shared" si="10"/>
        <v>#DIV/0!</v>
      </c>
      <c r="BB226" s="75"/>
      <c r="BC226" s="75"/>
      <c r="BD226" s="572" t="s">
        <v>39</v>
      </c>
      <c r="BE226" s="549" t="e">
        <f t="array" ref="BE226">bdRateExtend($G226:$G229,H226:H229,$AC226:$AC229,AD226:AD229)</f>
        <v>#VALUE!</v>
      </c>
      <c r="BF226" s="551" t="e">
        <f t="array" ref="BF226">bdRateExtend($G226:$G231,H226:H231,$AC226:$AC231,AD226:AD231)</f>
        <v>#VALUE!</v>
      </c>
      <c r="BG226" s="551" t="e">
        <f t="array" ref="BG226">bdRateExtend($G226:$G231,I226:I231,$AC226:$AC231,AE226:AE231)</f>
        <v>#VALUE!</v>
      </c>
      <c r="BH226" s="551" t="e">
        <f t="array" ref="BH226">bdRateExtend($G226:$G231,J226:J231,$AC226:$AC231,AF226:AF231)</f>
        <v>#VALUE!</v>
      </c>
      <c r="BI226" s="551" t="e">
        <f t="array" ref="BI226">bdRateExtend($G226:$G231,K226:K231,$AC226:$AC231,AG226:AG231)</f>
        <v>#VALUE!</v>
      </c>
      <c r="BJ226" s="575" t="e">
        <f>(Summary!$C$94*BF226+Summary!$C$95*BG226+Summary!$C$96*BH226)/Summary!$C$97</f>
        <v>#VALUE!</v>
      </c>
      <c r="BK226" s="551" t="e">
        <f t="array" ref="BK226">bdRateExtend($G226:$G229,L226:L229,$AC226:$AC229,AH226:AH229)</f>
        <v>#VALUE!</v>
      </c>
      <c r="BL226" s="551" t="e">
        <f t="array" ref="BL226">bdRateExtend($G226:$G231,L226:L231,$AC226:$AC231,AH226:AH231)</f>
        <v>#VALUE!</v>
      </c>
      <c r="BM226" s="551" t="e">
        <f t="array" ref="BM226">bdRateExtend($G226:$G229,M226:M229,$AC226:$AC229,AI226:AI229)</f>
        <v>#VALUE!</v>
      </c>
      <c r="BN226" s="551" t="e">
        <f t="array" ref="BN226">bdRateExtend($G226:$G231,M226:M231,$AC226:$AC231,AI226:AI231)</f>
        <v>#VALUE!</v>
      </c>
      <c r="BO226" s="548" t="e">
        <f t="array" ref="BO226">bdRateExtend($G226:$G229,N226:N229,$AC226:$AC229,AJ226:AJ229,"None", FALSE,1)</f>
        <v>#VALUE!</v>
      </c>
      <c r="BP226" s="585" t="e">
        <f t="array" ref="BP226">bdRateExtend($G226:$G231,N226:N231,$AC226:$AC231,AJ226:AJ231,"None", FALSE,1)</f>
        <v>#VALUE!</v>
      </c>
      <c r="BQ226" s="548" t="e">
        <f t="array" ref="BQ226">bdRateExtend($G226:$G229,O226:O229,$AC226:$AC229,AK226:AK229,"None", FALSE,1)</f>
        <v>#VALUE!</v>
      </c>
      <c r="BR226" s="585" t="e">
        <f t="array" ref="BR226">bdRateExtend($G226:$G231,O226:O231,$AC226:$AC231,AK226:AK231,"None", FALSE,1)</f>
        <v>#VALUE!</v>
      </c>
      <c r="BS226" s="551" t="e">
        <f t="array" ref="BS226">bdRateExtend($G226:$G229,P226:P229,$AC226:$AC229,AL226:AL229)</f>
        <v>#VALUE!</v>
      </c>
      <c r="BT226" s="551" t="e">
        <f t="array" ref="BT226">bdRateExtend($G226:$G231,P226:P231,$AC226:$AC231,AL226:AL231)</f>
        <v>#VALUE!</v>
      </c>
      <c r="BU226" s="551" t="e">
        <f t="array" ref="BU226">bdRateExtend($G226:$G229,Q226:Q229,$AC226:$AC229,AM226:AM229)</f>
        <v>#VALUE!</v>
      </c>
      <c r="BV226" s="551" t="e">
        <f t="array" ref="BV226">bdRateExtend($G226:$G231,Q226:Q231,$AC226:$AC231,AM226:AM231)</f>
        <v>#VALUE!</v>
      </c>
      <c r="BW226" s="551" t="e">
        <f t="array" ref="BW226">bdRateExtend($G226:$G229,R226:R229,$AC226:$AC229,AN226:AN229)</f>
        <v>#VALUE!</v>
      </c>
      <c r="BX226" s="551" t="e">
        <f t="array" ref="BX226">bdRateExtend($G226:$G231,R226:R231,$AC226:$AC231,AN226:AN231)</f>
        <v>#VALUE!</v>
      </c>
      <c r="BY226" s="551" t="e">
        <f t="array" ref="BY226">bdRateExtend($G226:$G231,S226:S231,$AC226:$AC231,AO226:AO231)</f>
        <v>#VALUE!</v>
      </c>
      <c r="BZ226" s="555" t="e">
        <f t="array" ref="BZ226">bdRateExtend($G226:$G231,T226:T231,$AC226:$AC231,AP226:AP231)</f>
        <v>#VALUE!</v>
      </c>
      <c r="CA226" s="555" t="e">
        <f t="array" ref="CA226">bdRateExtend($G226:$G231,U226:U231,$AC226:$AC231,AQ226:AQ231)</f>
        <v>#VALUE!</v>
      </c>
      <c r="CB226" s="575" t="e">
        <f>(Summary!$C$108*BX226+Summary!$C$109*BY226+Summary!$C$110*BZ226)/Summary!$C$111</f>
        <v>#VALUE!</v>
      </c>
      <c r="CC226" s="593" t="e">
        <f t="array" ref="CC226">bdCAMBIExtend($G226:$G229,V226:V229,$AC226:$AC229,AR226:AR229)</f>
        <v>#VALUE!</v>
      </c>
      <c r="CD226" s="578" t="e">
        <f t="array" ref="CD226">bdCAMBIExtend($G226:$G231,V226:V231,$AC226:$AC231,AR226:AR231)</f>
        <v>#VALUE!</v>
      </c>
      <c r="CE226" s="547">
        <f t="array" ref="CE226">testVMAFRange($G226:$G229,N226:N229,$AC226:$AC229,AJ226:AJ229)</f>
        <v>0</v>
      </c>
      <c r="CF226" s="543">
        <f t="array" ref="CF226">testVMAFRange($G226:$G231,N226:N231,$AC226:$AC231,AJ226:AJ231)</f>
        <v>0</v>
      </c>
      <c r="CG226" s="547">
        <f t="array" ref="CG226">testVMAFRange($G226:$G229,O226:O229,$AC226:$AC229,AK226:AK229)</f>
        <v>0</v>
      </c>
      <c r="CH226" s="543">
        <f t="array" ref="CH226">testVMAFRange($G226:$G231,O226:O231,$AC226:$AC231,AK226:AK231)</f>
        <v>0</v>
      </c>
    </row>
    <row r="227" spans="1:86" ht="17" hidden="1" customHeight="1" x14ac:dyDescent="0.2">
      <c r="A227" s="485"/>
      <c r="B227" s="566"/>
      <c r="C227" s="485"/>
      <c r="D227" s="590"/>
      <c r="E227" s="558"/>
      <c r="F227" s="239">
        <v>110</v>
      </c>
      <c r="G227" s="294">
        <f>'Anchor-AI'!L225</f>
        <v>0</v>
      </c>
      <c r="H227" s="295">
        <f>'Anchor-AI'!M225</f>
        <v>0</v>
      </c>
      <c r="I227" s="295">
        <f>'Anchor-AI'!N225</f>
        <v>0</v>
      </c>
      <c r="J227" s="295">
        <f>'Anchor-AI'!O225</f>
        <v>0</v>
      </c>
      <c r="K227" s="295">
        <f>(Summary!$C$63*H227+Summary!$C$64*I227+Summary!$C$65*J227)/Summary!$C$66</f>
        <v>0</v>
      </c>
      <c r="L227" s="295">
        <f>'Anchor-AI'!P225</f>
        <v>0</v>
      </c>
      <c r="M227" s="295">
        <f>'Anchor-AI'!Q225</f>
        <v>0</v>
      </c>
      <c r="N227" s="295">
        <f>'Anchor-AI'!R225</f>
        <v>0</v>
      </c>
      <c r="O227" s="295">
        <f>'Anchor-AI'!S225</f>
        <v>0</v>
      </c>
      <c r="P227" s="295">
        <f>'Anchor-AI'!T225</f>
        <v>0</v>
      </c>
      <c r="Q227" s="295">
        <f>'Anchor-AI'!U225</f>
        <v>0</v>
      </c>
      <c r="R227" s="295">
        <f>'Anchor-AI'!V225</f>
        <v>0</v>
      </c>
      <c r="S227" s="295">
        <f>'Anchor-AI'!W225</f>
        <v>0</v>
      </c>
      <c r="T227" s="295">
        <f>'Anchor-AI'!X225</f>
        <v>0</v>
      </c>
      <c r="U227" s="295">
        <f>10*LOG10(1/((Summary!$C$80/10^(R227/10)+Summary!$C$81/10^(S227/10)+Summary!$C$82/10^(T227/10))/Summary!$C$83))</f>
        <v>0</v>
      </c>
      <c r="V227" s="295">
        <f>'Anchor-AI'!Y225</f>
        <v>0</v>
      </c>
      <c r="W227" s="295">
        <f>'Anchor-AI'!Z225</f>
        <v>0</v>
      </c>
      <c r="X227" s="295">
        <f>'Anchor-AI'!AA225</f>
        <v>0</v>
      </c>
      <c r="Y227" s="357">
        <f>'Anchor-AI'!AB225</f>
        <v>0</v>
      </c>
      <c r="Z227" s="357">
        <f>'Anchor-AI'!AC225</f>
        <v>0</v>
      </c>
      <c r="AA227" s="296">
        <f t="shared" si="11"/>
        <v>0</v>
      </c>
      <c r="AC227" s="170">
        <f>'Test-AI'!L225</f>
        <v>0</v>
      </c>
      <c r="AD227" s="167">
        <f>'Test-AI'!M225</f>
        <v>0</v>
      </c>
      <c r="AE227" s="167">
        <f>'Test-AI'!N225</f>
        <v>0</v>
      </c>
      <c r="AF227" s="167">
        <f>'Test-AI'!O225</f>
        <v>0</v>
      </c>
      <c r="AG227" s="167">
        <f>(Summary!$C$63*AD227+Summary!$C$64*AE227+Summary!$C$65*AF227)/Summary!$C$66</f>
        <v>0</v>
      </c>
      <c r="AH227" s="167">
        <f>'Test-AI'!P225</f>
        <v>0</v>
      </c>
      <c r="AI227" s="167">
        <f>'Test-AI'!Q225</f>
        <v>0</v>
      </c>
      <c r="AJ227" s="167">
        <f>'Test-AI'!R225</f>
        <v>0</v>
      </c>
      <c r="AK227" s="167">
        <f>'Test-AI'!S225</f>
        <v>0</v>
      </c>
      <c r="AL227" s="167">
        <f>'Test-AI'!T225</f>
        <v>0</v>
      </c>
      <c r="AM227" s="167">
        <f>'Test-AI'!U225</f>
        <v>0</v>
      </c>
      <c r="AN227" s="167">
        <f>'Test-AI'!V225</f>
        <v>0</v>
      </c>
      <c r="AO227" s="167">
        <f>'Test-AI'!W225</f>
        <v>0</v>
      </c>
      <c r="AP227" s="167">
        <f>'Test-AI'!X225</f>
        <v>0</v>
      </c>
      <c r="AQ227" s="167">
        <f>10*LOG10(1/((Summary!$C$80/10^(AN227/10)+Summary!$C$81/10^(AO227/10)+Summary!$C$82/10^(AP227/10))/Summary!$C$83))</f>
        <v>0</v>
      </c>
      <c r="AR227" s="167">
        <f>'Test-AI'!Y225</f>
        <v>0</v>
      </c>
      <c r="AS227" s="167">
        <f>'Test-AI'!Z225</f>
        <v>0</v>
      </c>
      <c r="AT227" s="295">
        <f>'Test-AI'!AA225</f>
        <v>0</v>
      </c>
      <c r="AU227" s="357">
        <f>'Test-AI'!AB225</f>
        <v>0</v>
      </c>
      <c r="AV227" s="357">
        <f>'Test-AI'!AC225</f>
        <v>0</v>
      </c>
      <c r="AW227" s="296">
        <f t="shared" si="12"/>
        <v>0</v>
      </c>
      <c r="AX227" s="297" t="e">
        <f t="shared" si="13"/>
        <v>#DIV/0!</v>
      </c>
      <c r="AY227" s="298" t="e">
        <f t="shared" si="13"/>
        <v>#DIV/0!</v>
      </c>
      <c r="AZ227" s="297" t="e">
        <f t="shared" si="13"/>
        <v>#DIV/0!</v>
      </c>
      <c r="BA227" s="345" t="e">
        <f t="shared" si="10"/>
        <v>#DIV/0!</v>
      </c>
      <c r="BB227" s="75"/>
      <c r="BC227" s="75"/>
      <c r="BD227" s="565"/>
      <c r="BE227" s="550"/>
      <c r="BF227" s="552"/>
      <c r="BG227" s="552"/>
      <c r="BH227" s="552"/>
      <c r="BI227" s="552"/>
      <c r="BJ227" s="552"/>
      <c r="BK227" s="553"/>
      <c r="BL227" s="552"/>
      <c r="BM227" s="553"/>
      <c r="BN227" s="552"/>
      <c r="BO227" s="546"/>
      <c r="BP227" s="541"/>
      <c r="BQ227" s="546"/>
      <c r="BR227" s="541"/>
      <c r="BS227" s="553"/>
      <c r="BT227" s="552"/>
      <c r="BU227" s="553"/>
      <c r="BV227" s="552"/>
      <c r="BW227" s="553"/>
      <c r="BX227" s="552"/>
      <c r="BY227" s="552"/>
      <c r="BZ227" s="541"/>
      <c r="CA227" s="541"/>
      <c r="CB227" s="552"/>
      <c r="CC227" s="550"/>
      <c r="CD227" s="541"/>
      <c r="CE227" s="546"/>
      <c r="CF227" s="541"/>
      <c r="CG227" s="546"/>
      <c r="CH227" s="541"/>
    </row>
    <row r="228" spans="1:86" ht="17" hidden="1" customHeight="1" x14ac:dyDescent="0.2">
      <c r="A228" s="485"/>
      <c r="B228" s="566"/>
      <c r="C228" s="485"/>
      <c r="D228" s="590"/>
      <c r="E228" s="558"/>
      <c r="F228" s="239">
        <v>135</v>
      </c>
      <c r="G228" s="294">
        <f>'Anchor-AI'!L226</f>
        <v>0</v>
      </c>
      <c r="H228" s="295">
        <f>'Anchor-AI'!M226</f>
        <v>0</v>
      </c>
      <c r="I228" s="295">
        <f>'Anchor-AI'!N226</f>
        <v>0</v>
      </c>
      <c r="J228" s="295">
        <f>'Anchor-AI'!O226</f>
        <v>0</v>
      </c>
      <c r="K228" s="295">
        <f>(Summary!$C$63*H228+Summary!$C$64*I228+Summary!$C$65*J228)/Summary!$C$66</f>
        <v>0</v>
      </c>
      <c r="L228" s="295">
        <f>'Anchor-AI'!P226</f>
        <v>0</v>
      </c>
      <c r="M228" s="295">
        <f>'Anchor-AI'!Q226</f>
        <v>0</v>
      </c>
      <c r="N228" s="295">
        <f>'Anchor-AI'!R226</f>
        <v>0</v>
      </c>
      <c r="O228" s="295">
        <f>'Anchor-AI'!S226</f>
        <v>0</v>
      </c>
      <c r="P228" s="295">
        <f>'Anchor-AI'!T226</f>
        <v>0</v>
      </c>
      <c r="Q228" s="295">
        <f>'Anchor-AI'!U226</f>
        <v>0</v>
      </c>
      <c r="R228" s="295">
        <f>'Anchor-AI'!V226</f>
        <v>0</v>
      </c>
      <c r="S228" s="295">
        <f>'Anchor-AI'!W226</f>
        <v>0</v>
      </c>
      <c r="T228" s="295">
        <f>'Anchor-AI'!X226</f>
        <v>0</v>
      </c>
      <c r="U228" s="295">
        <f>10*LOG10(1/((Summary!$C$80/10^(R228/10)+Summary!$C$81/10^(S228/10)+Summary!$C$82/10^(T228/10))/Summary!$C$83))</f>
        <v>0</v>
      </c>
      <c r="V228" s="295">
        <f>'Anchor-AI'!Y226</f>
        <v>0</v>
      </c>
      <c r="W228" s="295">
        <f>'Anchor-AI'!Z226</f>
        <v>0</v>
      </c>
      <c r="X228" s="295">
        <f>'Anchor-AI'!AA226</f>
        <v>0</v>
      </c>
      <c r="Y228" s="357">
        <f>'Anchor-AI'!AB226</f>
        <v>0</v>
      </c>
      <c r="Z228" s="357">
        <f>'Anchor-AI'!AC226</f>
        <v>0</v>
      </c>
      <c r="AA228" s="296">
        <f t="shared" si="11"/>
        <v>0</v>
      </c>
      <c r="AC228" s="170">
        <f>'Test-AI'!L226</f>
        <v>0</v>
      </c>
      <c r="AD228" s="167">
        <f>'Test-AI'!M226</f>
        <v>0</v>
      </c>
      <c r="AE228" s="167">
        <f>'Test-AI'!N226</f>
        <v>0</v>
      </c>
      <c r="AF228" s="167">
        <f>'Test-AI'!O226</f>
        <v>0</v>
      </c>
      <c r="AG228" s="167">
        <f>(Summary!$C$63*AD228+Summary!$C$64*AE228+Summary!$C$65*AF228)/Summary!$C$66</f>
        <v>0</v>
      </c>
      <c r="AH228" s="167">
        <f>'Test-AI'!P226</f>
        <v>0</v>
      </c>
      <c r="AI228" s="167">
        <f>'Test-AI'!Q226</f>
        <v>0</v>
      </c>
      <c r="AJ228" s="167">
        <f>'Test-AI'!R226</f>
        <v>0</v>
      </c>
      <c r="AK228" s="167">
        <f>'Test-AI'!S226</f>
        <v>0</v>
      </c>
      <c r="AL228" s="167">
        <f>'Test-AI'!T226</f>
        <v>0</v>
      </c>
      <c r="AM228" s="167">
        <f>'Test-AI'!U226</f>
        <v>0</v>
      </c>
      <c r="AN228" s="167">
        <f>'Test-AI'!V226</f>
        <v>0</v>
      </c>
      <c r="AO228" s="167">
        <f>'Test-AI'!W226</f>
        <v>0</v>
      </c>
      <c r="AP228" s="167">
        <f>'Test-AI'!X226</f>
        <v>0</v>
      </c>
      <c r="AQ228" s="167">
        <f>10*LOG10(1/((Summary!$C$80/10^(AN228/10)+Summary!$C$81/10^(AO228/10)+Summary!$C$82/10^(AP228/10))/Summary!$C$83))</f>
        <v>0</v>
      </c>
      <c r="AR228" s="167">
        <f>'Test-AI'!Y226</f>
        <v>0</v>
      </c>
      <c r="AS228" s="167">
        <f>'Test-AI'!Z226</f>
        <v>0</v>
      </c>
      <c r="AT228" s="295">
        <f>'Test-AI'!AA226</f>
        <v>0</v>
      </c>
      <c r="AU228" s="357">
        <f>'Test-AI'!AB226</f>
        <v>0</v>
      </c>
      <c r="AV228" s="357">
        <f>'Test-AI'!AC226</f>
        <v>0</v>
      </c>
      <c r="AW228" s="296">
        <f t="shared" si="12"/>
        <v>0</v>
      </c>
      <c r="AX228" s="297" t="e">
        <f t="shared" si="13"/>
        <v>#DIV/0!</v>
      </c>
      <c r="AY228" s="298" t="e">
        <f t="shared" si="13"/>
        <v>#DIV/0!</v>
      </c>
      <c r="AZ228" s="297" t="e">
        <f t="shared" si="13"/>
        <v>#DIV/0!</v>
      </c>
      <c r="BA228" s="345" t="e">
        <f t="shared" si="10"/>
        <v>#DIV/0!</v>
      </c>
      <c r="BB228" s="75"/>
      <c r="BC228" s="75"/>
      <c r="BD228" s="573" t="s">
        <v>147</v>
      </c>
      <c r="BE228" s="549" t="e">
        <f t="array" ref="BE228">bdRateExtend($G227:$G230,H227:H230,$AC227:$AC230,AD227:AD230)</f>
        <v>#VALUE!</v>
      </c>
      <c r="BF228" s="552"/>
      <c r="BG228" s="552"/>
      <c r="BH228" s="552"/>
      <c r="BI228" s="552"/>
      <c r="BJ228" s="552"/>
      <c r="BK228" s="551" t="e">
        <f t="array" ref="BK228">bdRateExtend($G227:$G230,L227:L230,$AC227:$AC230,AH227:AH230)</f>
        <v>#VALUE!</v>
      </c>
      <c r="BL228" s="552"/>
      <c r="BM228" s="551" t="e">
        <f t="array" ref="BM228">bdRateExtend($G227:$G230,M227:M230,$AC227:$AC230,AI227:AI230)</f>
        <v>#VALUE!</v>
      </c>
      <c r="BN228" s="552"/>
      <c r="BO228" s="545" t="e">
        <f t="array" ref="BO228">bdRateExtend($G227:$G230,N227:N230,$AC227:$AC230,AJ227:AJ230,"None", FALSE,1)</f>
        <v>#VALUE!</v>
      </c>
      <c r="BP228" s="541"/>
      <c r="BQ228" s="545" t="e">
        <f t="array" ref="BQ228">bdRateExtend($G227:$G230,O227:O230,$AC227:$AC230,AK227:AK230,"None", FALSE,1)</f>
        <v>#VALUE!</v>
      </c>
      <c r="BR228" s="541"/>
      <c r="BS228" s="551" t="e">
        <f t="array" ref="BS228">bdRateExtend($G227:$G230,P227:P230,$AC227:$AC230,AL227:AL230)</f>
        <v>#VALUE!</v>
      </c>
      <c r="BT228" s="552"/>
      <c r="BU228" s="551" t="e">
        <f t="array" ref="BU228">bdRateExtend($G227:$G230,Q227:Q230,$AC227:$AC230,AM227:AM230)</f>
        <v>#VALUE!</v>
      </c>
      <c r="BV228" s="552"/>
      <c r="BW228" s="551" t="e">
        <f t="array" ref="BW228">bdRateExtend($G227:$G230,R227:R230,$AC227:$AC230,AN227:AN230)</f>
        <v>#VALUE!</v>
      </c>
      <c r="BX228" s="552"/>
      <c r="BY228" s="552"/>
      <c r="BZ228" s="541"/>
      <c r="CA228" s="541"/>
      <c r="CB228" s="552"/>
      <c r="CC228" s="560" t="e">
        <f t="array" ref="CC228">bdCAMBIExtend($G227:$G230,V227:V230,$AC227:$AC230,AR227:AR230)</f>
        <v>#VALUE!</v>
      </c>
      <c r="CD228" s="541"/>
      <c r="CE228" s="554">
        <f t="array" ref="CE228">testVMAFRange($G227:$G230,N227:N230,$AC227:$AC230,AJ227:AJ230)</f>
        <v>0</v>
      </c>
      <c r="CF228" s="541"/>
      <c r="CG228" s="554">
        <f t="array" ref="CG228">testVMAFRange($G227:$G230,O227:O230,$AC227:$AC230,AK227:AK230)</f>
        <v>0</v>
      </c>
      <c r="CH228" s="541"/>
    </row>
    <row r="229" spans="1:86" ht="17" hidden="1" customHeight="1" x14ac:dyDescent="0.2">
      <c r="A229" s="485"/>
      <c r="B229" s="566"/>
      <c r="C229" s="485"/>
      <c r="D229" s="590"/>
      <c r="E229" s="558"/>
      <c r="F229" s="239">
        <v>160</v>
      </c>
      <c r="G229" s="294">
        <f>'Anchor-AI'!L227</f>
        <v>0</v>
      </c>
      <c r="H229" s="295">
        <f>'Anchor-AI'!M227</f>
        <v>0</v>
      </c>
      <c r="I229" s="295">
        <f>'Anchor-AI'!N227</f>
        <v>0</v>
      </c>
      <c r="J229" s="295">
        <f>'Anchor-AI'!O227</f>
        <v>0</v>
      </c>
      <c r="K229" s="295">
        <f>(Summary!$C$63*H229+Summary!$C$64*I229+Summary!$C$65*J229)/Summary!$C$66</f>
        <v>0</v>
      </c>
      <c r="L229" s="295">
        <f>'Anchor-AI'!P227</f>
        <v>0</v>
      </c>
      <c r="M229" s="295">
        <f>'Anchor-AI'!Q227</f>
        <v>0</v>
      </c>
      <c r="N229" s="295">
        <f>'Anchor-AI'!R227</f>
        <v>0</v>
      </c>
      <c r="O229" s="295">
        <f>'Anchor-AI'!S227</f>
        <v>0</v>
      </c>
      <c r="P229" s="295">
        <f>'Anchor-AI'!T227</f>
        <v>0</v>
      </c>
      <c r="Q229" s="295">
        <f>'Anchor-AI'!U227</f>
        <v>0</v>
      </c>
      <c r="R229" s="295">
        <f>'Anchor-AI'!V227</f>
        <v>0</v>
      </c>
      <c r="S229" s="295">
        <f>'Anchor-AI'!W227</f>
        <v>0</v>
      </c>
      <c r="T229" s="295">
        <f>'Anchor-AI'!X227</f>
        <v>0</v>
      </c>
      <c r="U229" s="295">
        <f>10*LOG10(1/((Summary!$C$80/10^(R229/10)+Summary!$C$81/10^(S229/10)+Summary!$C$82/10^(T229/10))/Summary!$C$83))</f>
        <v>0</v>
      </c>
      <c r="V229" s="295">
        <f>'Anchor-AI'!Y227</f>
        <v>0</v>
      </c>
      <c r="W229" s="295">
        <f>'Anchor-AI'!Z227</f>
        <v>0</v>
      </c>
      <c r="X229" s="295">
        <f>'Anchor-AI'!AA227</f>
        <v>0</v>
      </c>
      <c r="Y229" s="357">
        <f>'Anchor-AI'!AB227</f>
        <v>0</v>
      </c>
      <c r="Z229" s="357">
        <f>'Anchor-AI'!AC227</f>
        <v>0</v>
      </c>
      <c r="AA229" s="296">
        <f t="shared" si="11"/>
        <v>0</v>
      </c>
      <c r="AC229" s="170">
        <f>'Test-AI'!L227</f>
        <v>0</v>
      </c>
      <c r="AD229" s="167">
        <f>'Test-AI'!M227</f>
        <v>0</v>
      </c>
      <c r="AE229" s="167">
        <f>'Test-AI'!N227</f>
        <v>0</v>
      </c>
      <c r="AF229" s="167">
        <f>'Test-AI'!O227</f>
        <v>0</v>
      </c>
      <c r="AG229" s="167">
        <f>(Summary!$C$63*AD229+Summary!$C$64*AE229+Summary!$C$65*AF229)/Summary!$C$66</f>
        <v>0</v>
      </c>
      <c r="AH229" s="167">
        <f>'Test-AI'!P227</f>
        <v>0</v>
      </c>
      <c r="AI229" s="167">
        <f>'Test-AI'!Q227</f>
        <v>0</v>
      </c>
      <c r="AJ229" s="167">
        <f>'Test-AI'!R227</f>
        <v>0</v>
      </c>
      <c r="AK229" s="167">
        <f>'Test-AI'!S227</f>
        <v>0</v>
      </c>
      <c r="AL229" s="167">
        <f>'Test-AI'!T227</f>
        <v>0</v>
      </c>
      <c r="AM229" s="167">
        <f>'Test-AI'!U227</f>
        <v>0</v>
      </c>
      <c r="AN229" s="167">
        <f>'Test-AI'!V227</f>
        <v>0</v>
      </c>
      <c r="AO229" s="167">
        <f>'Test-AI'!W227</f>
        <v>0</v>
      </c>
      <c r="AP229" s="167">
        <f>'Test-AI'!X227</f>
        <v>0</v>
      </c>
      <c r="AQ229" s="167">
        <f>10*LOG10(1/((Summary!$C$80/10^(AN229/10)+Summary!$C$81/10^(AO229/10)+Summary!$C$82/10^(AP229/10))/Summary!$C$83))</f>
        <v>0</v>
      </c>
      <c r="AR229" s="167">
        <f>'Test-AI'!Y227</f>
        <v>0</v>
      </c>
      <c r="AS229" s="167">
        <f>'Test-AI'!Z227</f>
        <v>0</v>
      </c>
      <c r="AT229" s="295">
        <f>'Test-AI'!AA227</f>
        <v>0</v>
      </c>
      <c r="AU229" s="357">
        <f>'Test-AI'!AB227</f>
        <v>0</v>
      </c>
      <c r="AV229" s="357">
        <f>'Test-AI'!AC227</f>
        <v>0</v>
      </c>
      <c r="AW229" s="296">
        <f t="shared" si="12"/>
        <v>0</v>
      </c>
      <c r="AX229" s="297" t="e">
        <f t="shared" si="13"/>
        <v>#DIV/0!</v>
      </c>
      <c r="AY229" s="298" t="e">
        <f t="shared" si="13"/>
        <v>#DIV/0!</v>
      </c>
      <c r="AZ229" s="297" t="e">
        <f t="shared" si="13"/>
        <v>#DIV/0!</v>
      </c>
      <c r="BA229" s="345" t="e">
        <f t="shared" si="10"/>
        <v>#DIV/0!</v>
      </c>
      <c r="BB229" s="75"/>
      <c r="BC229" s="75"/>
      <c r="BD229" s="565"/>
      <c r="BE229" s="550"/>
      <c r="BF229" s="552"/>
      <c r="BG229" s="552"/>
      <c r="BH229" s="552"/>
      <c r="BI229" s="552"/>
      <c r="BJ229" s="552"/>
      <c r="BK229" s="553"/>
      <c r="BL229" s="552"/>
      <c r="BM229" s="553"/>
      <c r="BN229" s="552"/>
      <c r="BO229" s="546"/>
      <c r="BP229" s="541"/>
      <c r="BQ229" s="546"/>
      <c r="BR229" s="541"/>
      <c r="BS229" s="553"/>
      <c r="BT229" s="552"/>
      <c r="BU229" s="553"/>
      <c r="BV229" s="552"/>
      <c r="BW229" s="553"/>
      <c r="BX229" s="552"/>
      <c r="BY229" s="552"/>
      <c r="BZ229" s="541"/>
      <c r="CA229" s="541"/>
      <c r="CB229" s="552"/>
      <c r="CC229" s="550"/>
      <c r="CD229" s="541"/>
      <c r="CE229" s="546"/>
      <c r="CF229" s="541"/>
      <c r="CG229" s="546"/>
      <c r="CH229" s="541"/>
    </row>
    <row r="230" spans="1:86" ht="17" hidden="1" customHeight="1" x14ac:dyDescent="0.2">
      <c r="A230" s="485"/>
      <c r="B230" s="566"/>
      <c r="C230" s="485"/>
      <c r="D230" s="590"/>
      <c r="E230" s="558"/>
      <c r="F230" s="239">
        <v>185</v>
      </c>
      <c r="G230" s="294">
        <f>'Anchor-AI'!L228</f>
        <v>0</v>
      </c>
      <c r="H230" s="295">
        <f>'Anchor-AI'!M228</f>
        <v>0</v>
      </c>
      <c r="I230" s="295">
        <f>'Anchor-AI'!N228</f>
        <v>0</v>
      </c>
      <c r="J230" s="295">
        <f>'Anchor-AI'!O228</f>
        <v>0</v>
      </c>
      <c r="K230" s="295">
        <f>(Summary!$C$63*H230+Summary!$C$64*I230+Summary!$C$65*J230)/Summary!$C$66</f>
        <v>0</v>
      </c>
      <c r="L230" s="295">
        <f>'Anchor-AI'!P228</f>
        <v>0</v>
      </c>
      <c r="M230" s="295">
        <f>'Anchor-AI'!Q228</f>
        <v>0</v>
      </c>
      <c r="N230" s="295">
        <f>'Anchor-AI'!R228</f>
        <v>0</v>
      </c>
      <c r="O230" s="295">
        <f>'Anchor-AI'!S228</f>
        <v>0</v>
      </c>
      <c r="P230" s="295">
        <f>'Anchor-AI'!T228</f>
        <v>0</v>
      </c>
      <c r="Q230" s="295">
        <f>'Anchor-AI'!U228</f>
        <v>0</v>
      </c>
      <c r="R230" s="295">
        <f>'Anchor-AI'!V228</f>
        <v>0</v>
      </c>
      <c r="S230" s="295">
        <f>'Anchor-AI'!W228</f>
        <v>0</v>
      </c>
      <c r="T230" s="295">
        <f>'Anchor-AI'!X228</f>
        <v>0</v>
      </c>
      <c r="U230" s="295">
        <f>10*LOG10(1/((Summary!$C$80/10^(R230/10)+Summary!$C$81/10^(S230/10)+Summary!$C$82/10^(T230/10))/Summary!$C$83))</f>
        <v>0</v>
      </c>
      <c r="V230" s="295">
        <f>'Anchor-AI'!Y228</f>
        <v>0</v>
      </c>
      <c r="W230" s="295">
        <f>'Anchor-AI'!Z228</f>
        <v>0</v>
      </c>
      <c r="X230" s="295">
        <f>'Anchor-AI'!AA228</f>
        <v>0</v>
      </c>
      <c r="Y230" s="357">
        <f>'Anchor-AI'!AB228</f>
        <v>0</v>
      </c>
      <c r="Z230" s="357">
        <f>'Anchor-AI'!AC228</f>
        <v>0</v>
      </c>
      <c r="AA230" s="296">
        <f t="shared" si="11"/>
        <v>0</v>
      </c>
      <c r="AC230" s="170">
        <f>'Test-AI'!L228</f>
        <v>0</v>
      </c>
      <c r="AD230" s="167">
        <f>'Test-AI'!M228</f>
        <v>0</v>
      </c>
      <c r="AE230" s="167">
        <f>'Test-AI'!N228</f>
        <v>0</v>
      </c>
      <c r="AF230" s="167">
        <f>'Test-AI'!O228</f>
        <v>0</v>
      </c>
      <c r="AG230" s="167">
        <f>(Summary!$C$63*AD230+Summary!$C$64*AE230+Summary!$C$65*AF230)/Summary!$C$66</f>
        <v>0</v>
      </c>
      <c r="AH230" s="167">
        <f>'Test-AI'!P228</f>
        <v>0</v>
      </c>
      <c r="AI230" s="167">
        <f>'Test-AI'!Q228</f>
        <v>0</v>
      </c>
      <c r="AJ230" s="167">
        <f>'Test-AI'!R228</f>
        <v>0</v>
      </c>
      <c r="AK230" s="167">
        <f>'Test-AI'!S228</f>
        <v>0</v>
      </c>
      <c r="AL230" s="167">
        <f>'Test-AI'!T228</f>
        <v>0</v>
      </c>
      <c r="AM230" s="167">
        <f>'Test-AI'!U228</f>
        <v>0</v>
      </c>
      <c r="AN230" s="167">
        <f>'Test-AI'!V228</f>
        <v>0</v>
      </c>
      <c r="AO230" s="167">
        <f>'Test-AI'!W228</f>
        <v>0</v>
      </c>
      <c r="AP230" s="167">
        <f>'Test-AI'!X228</f>
        <v>0</v>
      </c>
      <c r="AQ230" s="167">
        <f>10*LOG10(1/((Summary!$C$80/10^(AN230/10)+Summary!$C$81/10^(AO230/10)+Summary!$C$82/10^(AP230/10))/Summary!$C$83))</f>
        <v>0</v>
      </c>
      <c r="AR230" s="167">
        <f>'Test-AI'!Y228</f>
        <v>0</v>
      </c>
      <c r="AS230" s="167">
        <f>'Test-AI'!Z228</f>
        <v>0</v>
      </c>
      <c r="AT230" s="295">
        <f>'Test-AI'!AA228</f>
        <v>0</v>
      </c>
      <c r="AU230" s="357">
        <f>'Test-AI'!AB228</f>
        <v>0</v>
      </c>
      <c r="AV230" s="357">
        <f>'Test-AI'!AC228</f>
        <v>0</v>
      </c>
      <c r="AW230" s="296">
        <f t="shared" si="12"/>
        <v>0</v>
      </c>
      <c r="AX230" s="297" t="e">
        <f t="shared" si="13"/>
        <v>#DIV/0!</v>
      </c>
      <c r="AY230" s="298" t="e">
        <f t="shared" si="13"/>
        <v>#DIV/0!</v>
      </c>
      <c r="AZ230" s="297" t="e">
        <f t="shared" si="13"/>
        <v>#DIV/0!</v>
      </c>
      <c r="BA230" s="345" t="e">
        <f t="shared" si="10"/>
        <v>#DIV/0!</v>
      </c>
      <c r="BB230" s="75"/>
      <c r="BC230" s="75"/>
      <c r="BD230" s="574" t="s">
        <v>46</v>
      </c>
      <c r="BE230" s="549" t="e">
        <f t="array" ref="BE230">bdRateExtend($G228:$G231,H228:H231,$AC228:$AC231,AD228:AD231)</f>
        <v>#VALUE!</v>
      </c>
      <c r="BF230" s="552"/>
      <c r="BG230" s="552"/>
      <c r="BH230" s="552"/>
      <c r="BI230" s="552"/>
      <c r="BJ230" s="552"/>
      <c r="BK230" s="551" t="e">
        <f t="array" ref="BK230">bdRateExtend($G228:$G231,L228:L231,$AC228:$AC231,AH228:AH231)</f>
        <v>#VALUE!</v>
      </c>
      <c r="BL230" s="552"/>
      <c r="BM230" s="551" t="e">
        <f t="array" ref="BM230">bdRateExtend($G228:$G231,M228:M231,$AC228:$AC231,AI228:AI231)</f>
        <v>#VALUE!</v>
      </c>
      <c r="BN230" s="552"/>
      <c r="BO230" s="545" t="e">
        <f t="array" ref="BO230">bdRateExtend($G228:$G231,N228:N231,$AC228:$AC231,AJ228:AJ231,"None", FALSE,1)</f>
        <v>#VALUE!</v>
      </c>
      <c r="BP230" s="541"/>
      <c r="BQ230" s="545" t="e">
        <f t="array" ref="BQ230">bdRateExtend($G228:$G231,O228:O231,$AC228:$AC231,AK228:AK231,"None", FALSE,1)</f>
        <v>#VALUE!</v>
      </c>
      <c r="BR230" s="541"/>
      <c r="BS230" s="551" t="e">
        <f t="array" ref="BS230">bdRateExtend($G228:$G231,P228:P231,$AC228:$AC231,AL228:AL231)</f>
        <v>#VALUE!</v>
      </c>
      <c r="BT230" s="552"/>
      <c r="BU230" s="551" t="e">
        <f t="array" ref="BU230">bdRateExtend($G228:$G231,Q228:Q231,$AC228:$AC231,AM228:AM231)</f>
        <v>#VALUE!</v>
      </c>
      <c r="BV230" s="552"/>
      <c r="BW230" s="551" t="e">
        <f t="array" ref="BW230">bdRateExtend($G228:$G231,R228:R231,$AC228:$AC231,AN228:AN231)</f>
        <v>#VALUE!</v>
      </c>
      <c r="BX230" s="552"/>
      <c r="BY230" s="552"/>
      <c r="BZ230" s="541"/>
      <c r="CA230" s="541"/>
      <c r="CB230" s="552"/>
      <c r="CC230" s="560" t="e">
        <f t="array" ref="CC230">bdCAMBIExtend($G228:$G231,V228:V231,$AC228:$AC231,AR228:AR231)</f>
        <v>#VALUE!</v>
      </c>
      <c r="CD230" s="541"/>
      <c r="CE230" s="554">
        <f t="array" ref="CE230">testVMAFRange($G228:$G231,N228:N231,$AC228:$AC231,AJ228:AJ231)</f>
        <v>0</v>
      </c>
      <c r="CF230" s="541"/>
      <c r="CG230" s="554">
        <f t="array" ref="CG230">testVMAFRange($G228:$G231,O228:O231,$AC228:$AC231,AK228:AK231)</f>
        <v>0</v>
      </c>
      <c r="CH230" s="541"/>
    </row>
    <row r="231" spans="1:86" ht="17" hidden="1" customHeight="1" x14ac:dyDescent="0.2">
      <c r="A231" s="485"/>
      <c r="B231" s="596"/>
      <c r="C231" s="486"/>
      <c r="D231" s="591"/>
      <c r="E231" s="559"/>
      <c r="F231" s="240">
        <v>210</v>
      </c>
      <c r="G231" s="299">
        <f>'Anchor-AI'!L229</f>
        <v>0</v>
      </c>
      <c r="H231" s="300">
        <f>'Anchor-AI'!M229</f>
        <v>0</v>
      </c>
      <c r="I231" s="300">
        <f>'Anchor-AI'!N229</f>
        <v>0</v>
      </c>
      <c r="J231" s="300">
        <f>'Anchor-AI'!O229</f>
        <v>0</v>
      </c>
      <c r="K231" s="295">
        <f>(Summary!$C$63*H231+Summary!$C$64*I231+Summary!$C$65*J231)/Summary!$C$66</f>
        <v>0</v>
      </c>
      <c r="L231" s="300">
        <f>'Anchor-AI'!P229</f>
        <v>0</v>
      </c>
      <c r="M231" s="300">
        <f>'Anchor-AI'!Q229</f>
        <v>0</v>
      </c>
      <c r="N231" s="300">
        <f>'Anchor-AI'!R229</f>
        <v>0</v>
      </c>
      <c r="O231" s="300">
        <f>'Anchor-AI'!S229</f>
        <v>0</v>
      </c>
      <c r="P231" s="300">
        <f>'Anchor-AI'!T229</f>
        <v>0</v>
      </c>
      <c r="Q231" s="300">
        <f>'Anchor-AI'!U229</f>
        <v>0</v>
      </c>
      <c r="R231" s="300">
        <f>'Anchor-AI'!V229</f>
        <v>0</v>
      </c>
      <c r="S231" s="300">
        <f>'Anchor-AI'!W229</f>
        <v>0</v>
      </c>
      <c r="T231" s="300">
        <f>'Anchor-AI'!X229</f>
        <v>0</v>
      </c>
      <c r="U231" s="300">
        <f>10*LOG10(1/((Summary!$C$80/10^(R231/10)+Summary!$C$81/10^(S231/10)+Summary!$C$82/10^(T231/10))/Summary!$C$83))</f>
        <v>0</v>
      </c>
      <c r="V231" s="300">
        <f>'Anchor-AI'!Y229</f>
        <v>0</v>
      </c>
      <c r="W231" s="300">
        <f>'Anchor-AI'!Z229</f>
        <v>0</v>
      </c>
      <c r="X231" s="300">
        <f>'Anchor-AI'!AA229</f>
        <v>0</v>
      </c>
      <c r="Y231" s="357">
        <f>'Anchor-AI'!AB229</f>
        <v>0</v>
      </c>
      <c r="Z231" s="357">
        <f>'Anchor-AI'!AC229</f>
        <v>0</v>
      </c>
      <c r="AA231" s="301">
        <f t="shared" si="11"/>
        <v>0</v>
      </c>
      <c r="AC231" s="171">
        <f>'Test-AI'!L229</f>
        <v>0</v>
      </c>
      <c r="AD231" s="168">
        <f>'Test-AI'!M229</f>
        <v>0</v>
      </c>
      <c r="AE231" s="168">
        <f>'Test-AI'!N229</f>
        <v>0</v>
      </c>
      <c r="AF231" s="168">
        <f>'Test-AI'!O229</f>
        <v>0</v>
      </c>
      <c r="AG231" s="168">
        <f>(Summary!$C$63*AD231+Summary!$C$64*AE231+Summary!$C$65*AF231)/Summary!$C$66</f>
        <v>0</v>
      </c>
      <c r="AH231" s="168">
        <f>'Test-AI'!P229</f>
        <v>0</v>
      </c>
      <c r="AI231" s="168">
        <f>'Test-AI'!Q229</f>
        <v>0</v>
      </c>
      <c r="AJ231" s="168">
        <f>'Test-AI'!R229</f>
        <v>0</v>
      </c>
      <c r="AK231" s="168">
        <f>'Test-AI'!S229</f>
        <v>0</v>
      </c>
      <c r="AL231" s="168">
        <f>'Test-AI'!T229</f>
        <v>0</v>
      </c>
      <c r="AM231" s="168">
        <f>'Test-AI'!U229</f>
        <v>0</v>
      </c>
      <c r="AN231" s="168">
        <f>'Test-AI'!V229</f>
        <v>0</v>
      </c>
      <c r="AO231" s="168">
        <f>'Test-AI'!W229</f>
        <v>0</v>
      </c>
      <c r="AP231" s="168">
        <f>'Test-AI'!X229</f>
        <v>0</v>
      </c>
      <c r="AQ231" s="168">
        <f>10*LOG10(1/((Summary!$C$80/10^(AN231/10)+Summary!$C$81/10^(AO231/10)+Summary!$C$82/10^(AP231/10))/Summary!$C$83))</f>
        <v>0</v>
      </c>
      <c r="AR231" s="168">
        <f>'Test-AI'!Y229</f>
        <v>0</v>
      </c>
      <c r="AS231" s="168">
        <f>'Test-AI'!Z229</f>
        <v>0</v>
      </c>
      <c r="AT231" s="300">
        <f>'Test-AI'!AA229</f>
        <v>0</v>
      </c>
      <c r="AU231" s="357">
        <f>'Test-AI'!AB229</f>
        <v>0</v>
      </c>
      <c r="AV231" s="357">
        <f>'Test-AI'!AC229</f>
        <v>0</v>
      </c>
      <c r="AW231" s="301">
        <f t="shared" si="12"/>
        <v>0</v>
      </c>
      <c r="AX231" s="302" t="e">
        <f t="shared" si="13"/>
        <v>#DIV/0!</v>
      </c>
      <c r="AY231" s="303" t="e">
        <f t="shared" si="13"/>
        <v>#DIV/0!</v>
      </c>
      <c r="AZ231" s="297" t="e">
        <f t="shared" si="13"/>
        <v>#DIV/0!</v>
      </c>
      <c r="BA231" s="345" t="e">
        <f t="shared" si="10"/>
        <v>#DIV/0!</v>
      </c>
      <c r="BB231" s="75"/>
      <c r="BC231" s="75"/>
      <c r="BD231" s="570"/>
      <c r="BE231" s="550"/>
      <c r="BF231" s="553"/>
      <c r="BG231" s="553"/>
      <c r="BH231" s="553"/>
      <c r="BI231" s="553"/>
      <c r="BJ231" s="553"/>
      <c r="BK231" s="553"/>
      <c r="BL231" s="553"/>
      <c r="BM231" s="553"/>
      <c r="BN231" s="553"/>
      <c r="BO231" s="546"/>
      <c r="BP231" s="544"/>
      <c r="BQ231" s="546"/>
      <c r="BR231" s="544"/>
      <c r="BS231" s="553"/>
      <c r="BT231" s="553"/>
      <c r="BU231" s="553"/>
      <c r="BV231" s="553"/>
      <c r="BW231" s="553"/>
      <c r="BX231" s="553"/>
      <c r="BY231" s="553"/>
      <c r="BZ231" s="544"/>
      <c r="CA231" s="544"/>
      <c r="CB231" s="553"/>
      <c r="CC231" s="550"/>
      <c r="CD231" s="541"/>
      <c r="CE231" s="546"/>
      <c r="CF231" s="544"/>
      <c r="CG231" s="546"/>
      <c r="CH231" s="544"/>
    </row>
    <row r="232" spans="1:86" ht="17" hidden="1" customHeight="1" x14ac:dyDescent="0.2">
      <c r="A232" s="485"/>
      <c r="B232" s="595" t="s">
        <v>153</v>
      </c>
      <c r="C232" s="586" t="s">
        <v>71</v>
      </c>
      <c r="D232" s="589">
        <v>29.97</v>
      </c>
      <c r="E232" s="557">
        <v>8</v>
      </c>
      <c r="F232" s="238">
        <v>85</v>
      </c>
      <c r="G232" s="289">
        <f>'Anchor-AI'!L230</f>
        <v>0</v>
      </c>
      <c r="H232" s="290">
        <f>'Anchor-AI'!M230</f>
        <v>0</v>
      </c>
      <c r="I232" s="290">
        <f>'Anchor-AI'!N230</f>
        <v>0</v>
      </c>
      <c r="J232" s="290">
        <f>'Anchor-AI'!O230</f>
        <v>0</v>
      </c>
      <c r="K232" s="290">
        <f>(Summary!$C$63*H232+Summary!$C$64*I232+Summary!$C$65*J232)/Summary!$C$66</f>
        <v>0</v>
      </c>
      <c r="L232" s="290">
        <f>'Anchor-AI'!P230</f>
        <v>0</v>
      </c>
      <c r="M232" s="290">
        <f>'Anchor-AI'!Q230</f>
        <v>0</v>
      </c>
      <c r="N232" s="290">
        <f>'Anchor-AI'!R230</f>
        <v>0</v>
      </c>
      <c r="O232" s="290">
        <f>'Anchor-AI'!S230</f>
        <v>0</v>
      </c>
      <c r="P232" s="290">
        <f>'Anchor-AI'!T230</f>
        <v>0</v>
      </c>
      <c r="Q232" s="290">
        <f>'Anchor-AI'!U230</f>
        <v>0</v>
      </c>
      <c r="R232" s="290">
        <f>'Anchor-AI'!V230</f>
        <v>0</v>
      </c>
      <c r="S232" s="290">
        <f>'Anchor-AI'!W230</f>
        <v>0</v>
      </c>
      <c r="T232" s="290">
        <f>'Anchor-AI'!X230</f>
        <v>0</v>
      </c>
      <c r="U232" s="290">
        <f>10*LOG10(1/((Summary!$C$80/10^(R232/10)+Summary!$C$81/10^(S232/10)+Summary!$C$82/10^(T232/10))/Summary!$C$83))</f>
        <v>0</v>
      </c>
      <c r="V232" s="290">
        <f>'Anchor-AI'!Y230</f>
        <v>0</v>
      </c>
      <c r="W232" s="290">
        <f>'Anchor-AI'!Z230</f>
        <v>0</v>
      </c>
      <c r="X232" s="290">
        <f>'Anchor-AI'!AA230</f>
        <v>0</v>
      </c>
      <c r="Y232" s="360">
        <f>'Anchor-AI'!AB230</f>
        <v>0</v>
      </c>
      <c r="Z232" s="360">
        <f>'Anchor-AI'!AC230</f>
        <v>0</v>
      </c>
      <c r="AA232" s="291">
        <f t="shared" si="11"/>
        <v>0</v>
      </c>
      <c r="AC232" s="169">
        <f>'Test-AI'!L230</f>
        <v>0</v>
      </c>
      <c r="AD232" s="166">
        <f>'Test-AI'!M230</f>
        <v>0</v>
      </c>
      <c r="AE232" s="166">
        <f>'Test-AI'!N230</f>
        <v>0</v>
      </c>
      <c r="AF232" s="166">
        <f>'Test-AI'!O230</f>
        <v>0</v>
      </c>
      <c r="AG232" s="166">
        <f>(Summary!$C$63*AD232+Summary!$C$64*AE232+Summary!$C$65*AF232)/Summary!$C$66</f>
        <v>0</v>
      </c>
      <c r="AH232" s="166">
        <f>'Test-AI'!P230</f>
        <v>0</v>
      </c>
      <c r="AI232" s="166">
        <f>'Test-AI'!Q230</f>
        <v>0</v>
      </c>
      <c r="AJ232" s="166">
        <f>'Test-AI'!R230</f>
        <v>0</v>
      </c>
      <c r="AK232" s="166">
        <f>'Test-AI'!S230</f>
        <v>0</v>
      </c>
      <c r="AL232" s="166">
        <f>'Test-AI'!T230</f>
        <v>0</v>
      </c>
      <c r="AM232" s="166">
        <f>'Test-AI'!U230</f>
        <v>0</v>
      </c>
      <c r="AN232" s="166">
        <f>'Test-AI'!V230</f>
        <v>0</v>
      </c>
      <c r="AO232" s="166">
        <f>'Test-AI'!W230</f>
        <v>0</v>
      </c>
      <c r="AP232" s="166">
        <f>'Test-AI'!X230</f>
        <v>0</v>
      </c>
      <c r="AQ232" s="166">
        <f>10*LOG10(1/((Summary!$C$80/10^(AN232/10)+Summary!$C$81/10^(AO232/10)+Summary!$C$82/10^(AP232/10))/Summary!$C$83))</f>
        <v>0</v>
      </c>
      <c r="AR232" s="166">
        <f>'Test-AI'!Y230</f>
        <v>0</v>
      </c>
      <c r="AS232" s="166">
        <f>'Test-AI'!Z230</f>
        <v>0</v>
      </c>
      <c r="AT232" s="290">
        <f>'Test-AI'!AA230</f>
        <v>0</v>
      </c>
      <c r="AU232" s="356">
        <f>'Test-AI'!AB230</f>
        <v>0</v>
      </c>
      <c r="AV232" s="356">
        <f>'Test-AI'!AC230</f>
        <v>0</v>
      </c>
      <c r="AW232" s="291">
        <f t="shared" si="12"/>
        <v>0</v>
      </c>
      <c r="AX232" s="292" t="e">
        <f t="shared" si="13"/>
        <v>#DIV/0!</v>
      </c>
      <c r="AY232" s="293" t="e">
        <f t="shared" si="13"/>
        <v>#DIV/0!</v>
      </c>
      <c r="AZ232" s="292" t="e">
        <f t="shared" si="13"/>
        <v>#DIV/0!</v>
      </c>
      <c r="BA232" s="344" t="e">
        <f t="shared" si="10"/>
        <v>#DIV/0!</v>
      </c>
      <c r="BB232" s="75"/>
      <c r="BC232" s="75"/>
      <c r="BD232" s="572" t="s">
        <v>39</v>
      </c>
      <c r="BE232" s="549" t="e">
        <f t="array" ref="BE232">bdRateExtend($G232:$G235,H232:H235,$AC232:$AC235,AD232:AD235)</f>
        <v>#VALUE!</v>
      </c>
      <c r="BF232" s="551" t="e">
        <f t="array" ref="BF232">bdRateExtend($G232:$G237,H232:H237,$AC232:$AC237,AD232:AD237)</f>
        <v>#VALUE!</v>
      </c>
      <c r="BG232" s="551" t="e">
        <f t="array" ref="BG232">bdRateExtend($G232:$G237,I232:I237,$AC232:$AC237,AE232:AE237)</f>
        <v>#VALUE!</v>
      </c>
      <c r="BH232" s="551" t="e">
        <f t="array" ref="BH232">bdRateExtend($G232:$G237,J232:J237,$AC232:$AC237,AF232:AF237)</f>
        <v>#VALUE!</v>
      </c>
      <c r="BI232" s="551" t="e">
        <f t="array" ref="BI232">bdRateExtend($G232:$G237,K232:K237,$AC232:$AC237,AG232:AG237)</f>
        <v>#VALUE!</v>
      </c>
      <c r="BJ232" s="575" t="e">
        <f>(Summary!$C$94*BF232+Summary!$C$95*BG232+Summary!$C$96*BH232)/Summary!$C$97</f>
        <v>#VALUE!</v>
      </c>
      <c r="BK232" s="551" t="e">
        <f t="array" ref="BK232">bdRateExtend($G232:$G235,L232:L235,$AC232:$AC235,AH232:AH235)</f>
        <v>#VALUE!</v>
      </c>
      <c r="BL232" s="551" t="e">
        <f t="array" ref="BL232">bdRateExtend($G232:$G237,L232:L237,$AC232:$AC237,AH232:AH237)</f>
        <v>#VALUE!</v>
      </c>
      <c r="BM232" s="551" t="e">
        <f t="array" ref="BM232">bdRateExtend($G232:$G235,M232:M235,$AC232:$AC235,AI232:AI235)</f>
        <v>#VALUE!</v>
      </c>
      <c r="BN232" s="551" t="e">
        <f t="array" ref="BN232">bdRateExtend($G232:$G237,M232:M237,$AC232:$AC237,AI232:AI237)</f>
        <v>#VALUE!</v>
      </c>
      <c r="BO232" s="548" t="e">
        <f t="array" ref="BO232">bdRateExtend($G232:$G235,N232:N235,$AC232:$AC235,AJ232:AJ235,"None", FALSE,1)</f>
        <v>#VALUE!</v>
      </c>
      <c r="BP232" s="585" t="e">
        <f t="array" ref="BP232">bdRateExtend($G232:$G237,N232:N237,$AC232:$AC237,AJ232:AJ237,"None", FALSE,1)</f>
        <v>#VALUE!</v>
      </c>
      <c r="BQ232" s="548" t="e">
        <f t="array" ref="BQ232">bdRateExtend($G232:$G235,O232:O235,$AC232:$AC235,AK232:AK235,"None", FALSE,1)</f>
        <v>#VALUE!</v>
      </c>
      <c r="BR232" s="585" t="e">
        <f t="array" ref="BR232">bdRateExtend($G232:$G237,O232:O237,$AC232:$AC237,AK232:AK237,"None", FALSE,1)</f>
        <v>#VALUE!</v>
      </c>
      <c r="BS232" s="551" t="e">
        <f t="array" ref="BS232">bdRateExtend($G232:$G235,P232:P235,$AC232:$AC235,AL232:AL235)</f>
        <v>#VALUE!</v>
      </c>
      <c r="BT232" s="551" t="e">
        <f t="array" ref="BT232">bdRateExtend($G232:$G237,P232:P237,$AC232:$AC237,AL232:AL237)</f>
        <v>#VALUE!</v>
      </c>
      <c r="BU232" s="551" t="e">
        <f t="array" ref="BU232">bdRateExtend($G232:$G235,Q232:Q235,$AC232:$AC235,AM232:AM235)</f>
        <v>#VALUE!</v>
      </c>
      <c r="BV232" s="551" t="e">
        <f t="array" ref="BV232">bdRateExtend($G232:$G237,Q232:Q237,$AC232:$AC237,AM232:AM237)</f>
        <v>#VALUE!</v>
      </c>
      <c r="BW232" s="551" t="e">
        <f t="array" ref="BW232">bdRateExtend($G232:$G235,R232:R235,$AC232:$AC235,AN232:AN235)</f>
        <v>#VALUE!</v>
      </c>
      <c r="BX232" s="551" t="e">
        <f t="array" ref="BX232">bdRateExtend($G232:$G237,R232:R237,$AC232:$AC237,AN232:AN237)</f>
        <v>#VALUE!</v>
      </c>
      <c r="BY232" s="551" t="e">
        <f t="array" ref="BY232">bdRateExtend($G232:$G237,S232:S237,$AC232:$AC237,AO232:AO237)</f>
        <v>#VALUE!</v>
      </c>
      <c r="BZ232" s="555" t="e">
        <f t="array" ref="BZ232">bdRateExtend($G232:$G237,T232:T237,$AC232:$AC237,AP232:AP237)</f>
        <v>#VALUE!</v>
      </c>
      <c r="CA232" s="555" t="e">
        <f t="array" ref="CA232">bdRateExtend($G232:$G237,U232:U237,$AC232:$AC237,AQ232:AQ237)</f>
        <v>#VALUE!</v>
      </c>
      <c r="CB232" s="575" t="e">
        <f>(Summary!$C$108*BX232+Summary!$C$109*BY232+Summary!$C$110*BZ232)/Summary!$C$111</f>
        <v>#VALUE!</v>
      </c>
      <c r="CC232" s="561" t="e">
        <f t="array" ref="CC232">bdCAMBIExtend($G232:$G235,V232:V235,$AC232:$AC235,AR232:AR235)</f>
        <v>#VALUE!</v>
      </c>
      <c r="CD232" s="561" t="e">
        <f t="array" ref="CD232">bdCAMBIExtend($G232:$G237,V232:V237,$AC232:$AC237,AR232:AR237)</f>
        <v>#VALUE!</v>
      </c>
      <c r="CE232" s="547">
        <f t="array" ref="CE232">testVMAFRange($G232:$G235,N232:N235,$AC232:$AC235,AJ232:AJ235)</f>
        <v>0</v>
      </c>
      <c r="CF232" s="543">
        <f t="array" ref="CF232">testVMAFRange($G232:$G237,N232:N237,$AC232:$AC237,AJ232:AJ237)</f>
        <v>0</v>
      </c>
      <c r="CG232" s="547">
        <f t="array" ref="CG232">testVMAFRange($G232:$G235,O232:O235,$AC232:$AC235,AK232:AK235)</f>
        <v>0</v>
      </c>
      <c r="CH232" s="543">
        <f t="array" ref="CH232">testVMAFRange($G232:$G237,O232:O237,$AC232:$AC237,AK232:AK237)</f>
        <v>0</v>
      </c>
    </row>
    <row r="233" spans="1:86" ht="17" hidden="1" customHeight="1" x14ac:dyDescent="0.2">
      <c r="A233" s="485"/>
      <c r="B233" s="566"/>
      <c r="C233" s="485"/>
      <c r="D233" s="590"/>
      <c r="E233" s="558"/>
      <c r="F233" s="239">
        <v>110</v>
      </c>
      <c r="G233" s="294">
        <f>'Anchor-AI'!L231</f>
        <v>0</v>
      </c>
      <c r="H233" s="295">
        <f>'Anchor-AI'!M231</f>
        <v>0</v>
      </c>
      <c r="I233" s="295">
        <f>'Anchor-AI'!N231</f>
        <v>0</v>
      </c>
      <c r="J233" s="295">
        <f>'Anchor-AI'!O231</f>
        <v>0</v>
      </c>
      <c r="K233" s="295">
        <f>(Summary!$C$63*H233+Summary!$C$64*I233+Summary!$C$65*J233)/Summary!$C$66</f>
        <v>0</v>
      </c>
      <c r="L233" s="295">
        <f>'Anchor-AI'!P231</f>
        <v>0</v>
      </c>
      <c r="M233" s="295">
        <f>'Anchor-AI'!Q231</f>
        <v>0</v>
      </c>
      <c r="N233" s="295">
        <f>'Anchor-AI'!R231</f>
        <v>0</v>
      </c>
      <c r="O233" s="295">
        <f>'Anchor-AI'!S231</f>
        <v>0</v>
      </c>
      <c r="P233" s="295">
        <f>'Anchor-AI'!T231</f>
        <v>0</v>
      </c>
      <c r="Q233" s="295">
        <f>'Anchor-AI'!U231</f>
        <v>0</v>
      </c>
      <c r="R233" s="295">
        <f>'Anchor-AI'!V231</f>
        <v>0</v>
      </c>
      <c r="S233" s="295">
        <f>'Anchor-AI'!W231</f>
        <v>0</v>
      </c>
      <c r="T233" s="295">
        <f>'Anchor-AI'!X231</f>
        <v>0</v>
      </c>
      <c r="U233" s="295">
        <f>10*LOG10(1/((Summary!$C$80/10^(R233/10)+Summary!$C$81/10^(S233/10)+Summary!$C$82/10^(T233/10))/Summary!$C$83))</f>
        <v>0</v>
      </c>
      <c r="V233" s="295">
        <f>'Anchor-AI'!Y231</f>
        <v>0</v>
      </c>
      <c r="W233" s="295">
        <f>'Anchor-AI'!Z231</f>
        <v>0</v>
      </c>
      <c r="X233" s="295">
        <f>'Anchor-AI'!AA231</f>
        <v>0</v>
      </c>
      <c r="Y233" s="357">
        <f>'Anchor-AI'!AB231</f>
        <v>0</v>
      </c>
      <c r="Z233" s="357">
        <f>'Anchor-AI'!AC231</f>
        <v>0</v>
      </c>
      <c r="AA233" s="296">
        <f t="shared" si="11"/>
        <v>0</v>
      </c>
      <c r="AC233" s="170">
        <f>'Test-AI'!L231</f>
        <v>0</v>
      </c>
      <c r="AD233" s="167">
        <f>'Test-AI'!M231</f>
        <v>0</v>
      </c>
      <c r="AE233" s="167">
        <f>'Test-AI'!N231</f>
        <v>0</v>
      </c>
      <c r="AF233" s="167">
        <f>'Test-AI'!O231</f>
        <v>0</v>
      </c>
      <c r="AG233" s="167">
        <f>(Summary!$C$63*AD233+Summary!$C$64*AE233+Summary!$C$65*AF233)/Summary!$C$66</f>
        <v>0</v>
      </c>
      <c r="AH233" s="167">
        <f>'Test-AI'!P231</f>
        <v>0</v>
      </c>
      <c r="AI233" s="167">
        <f>'Test-AI'!Q231</f>
        <v>0</v>
      </c>
      <c r="AJ233" s="167">
        <f>'Test-AI'!R231</f>
        <v>0</v>
      </c>
      <c r="AK233" s="167">
        <f>'Test-AI'!S231</f>
        <v>0</v>
      </c>
      <c r="AL233" s="167">
        <f>'Test-AI'!T231</f>
        <v>0</v>
      </c>
      <c r="AM233" s="167">
        <f>'Test-AI'!U231</f>
        <v>0</v>
      </c>
      <c r="AN233" s="167">
        <f>'Test-AI'!V231</f>
        <v>0</v>
      </c>
      <c r="AO233" s="167">
        <f>'Test-AI'!W231</f>
        <v>0</v>
      </c>
      <c r="AP233" s="167">
        <f>'Test-AI'!X231</f>
        <v>0</v>
      </c>
      <c r="AQ233" s="167">
        <f>10*LOG10(1/((Summary!$C$80/10^(AN233/10)+Summary!$C$81/10^(AO233/10)+Summary!$C$82/10^(AP233/10))/Summary!$C$83))</f>
        <v>0</v>
      </c>
      <c r="AR233" s="167">
        <f>'Test-AI'!Y231</f>
        <v>0</v>
      </c>
      <c r="AS233" s="167">
        <f>'Test-AI'!Z231</f>
        <v>0</v>
      </c>
      <c r="AT233" s="295">
        <f>'Test-AI'!AA231</f>
        <v>0</v>
      </c>
      <c r="AU233" s="357">
        <f>'Test-AI'!AB231</f>
        <v>0</v>
      </c>
      <c r="AV233" s="357">
        <f>'Test-AI'!AC231</f>
        <v>0</v>
      </c>
      <c r="AW233" s="296">
        <f t="shared" si="12"/>
        <v>0</v>
      </c>
      <c r="AX233" s="297" t="e">
        <f t="shared" si="13"/>
        <v>#DIV/0!</v>
      </c>
      <c r="AY233" s="298" t="e">
        <f t="shared" si="13"/>
        <v>#DIV/0!</v>
      </c>
      <c r="AZ233" s="297" t="e">
        <f t="shared" si="13"/>
        <v>#DIV/0!</v>
      </c>
      <c r="BA233" s="345" t="e">
        <f t="shared" si="10"/>
        <v>#DIV/0!</v>
      </c>
      <c r="BB233" s="75"/>
      <c r="BC233" s="75"/>
      <c r="BD233" s="565"/>
      <c r="BE233" s="550"/>
      <c r="BF233" s="552"/>
      <c r="BG233" s="552"/>
      <c r="BH233" s="552"/>
      <c r="BI233" s="552"/>
      <c r="BJ233" s="552"/>
      <c r="BK233" s="553"/>
      <c r="BL233" s="552"/>
      <c r="BM233" s="553"/>
      <c r="BN233" s="552"/>
      <c r="BO233" s="546"/>
      <c r="BP233" s="541"/>
      <c r="BQ233" s="546"/>
      <c r="BR233" s="541"/>
      <c r="BS233" s="553"/>
      <c r="BT233" s="552"/>
      <c r="BU233" s="553"/>
      <c r="BV233" s="552"/>
      <c r="BW233" s="553"/>
      <c r="BX233" s="552"/>
      <c r="BY233" s="552"/>
      <c r="BZ233" s="541"/>
      <c r="CA233" s="541"/>
      <c r="CB233" s="552"/>
      <c r="CC233" s="553"/>
      <c r="CD233" s="552"/>
      <c r="CE233" s="546"/>
      <c r="CF233" s="541"/>
      <c r="CG233" s="546"/>
      <c r="CH233" s="541"/>
    </row>
    <row r="234" spans="1:86" ht="17" hidden="1" customHeight="1" x14ac:dyDescent="0.2">
      <c r="A234" s="485"/>
      <c r="B234" s="566"/>
      <c r="C234" s="485"/>
      <c r="D234" s="590"/>
      <c r="E234" s="558"/>
      <c r="F234" s="239">
        <v>135</v>
      </c>
      <c r="G234" s="294">
        <f>'Anchor-AI'!L232</f>
        <v>0</v>
      </c>
      <c r="H234" s="295">
        <f>'Anchor-AI'!M232</f>
        <v>0</v>
      </c>
      <c r="I234" s="295">
        <f>'Anchor-AI'!N232</f>
        <v>0</v>
      </c>
      <c r="J234" s="295">
        <f>'Anchor-AI'!O232</f>
        <v>0</v>
      </c>
      <c r="K234" s="295">
        <f>(Summary!$C$63*H234+Summary!$C$64*I234+Summary!$C$65*J234)/Summary!$C$66</f>
        <v>0</v>
      </c>
      <c r="L234" s="295">
        <f>'Anchor-AI'!P232</f>
        <v>0</v>
      </c>
      <c r="M234" s="295">
        <f>'Anchor-AI'!Q232</f>
        <v>0</v>
      </c>
      <c r="N234" s="295">
        <f>'Anchor-AI'!R232</f>
        <v>0</v>
      </c>
      <c r="O234" s="295">
        <f>'Anchor-AI'!S232</f>
        <v>0</v>
      </c>
      <c r="P234" s="295">
        <f>'Anchor-AI'!T232</f>
        <v>0</v>
      </c>
      <c r="Q234" s="295">
        <f>'Anchor-AI'!U232</f>
        <v>0</v>
      </c>
      <c r="R234" s="295">
        <f>'Anchor-AI'!V232</f>
        <v>0</v>
      </c>
      <c r="S234" s="295">
        <f>'Anchor-AI'!W232</f>
        <v>0</v>
      </c>
      <c r="T234" s="295">
        <f>'Anchor-AI'!X232</f>
        <v>0</v>
      </c>
      <c r="U234" s="295">
        <f>10*LOG10(1/((Summary!$C$80/10^(R234/10)+Summary!$C$81/10^(S234/10)+Summary!$C$82/10^(T234/10))/Summary!$C$83))</f>
        <v>0</v>
      </c>
      <c r="V234" s="295">
        <f>'Anchor-AI'!Y232</f>
        <v>0</v>
      </c>
      <c r="W234" s="295">
        <f>'Anchor-AI'!Z232</f>
        <v>0</v>
      </c>
      <c r="X234" s="295">
        <f>'Anchor-AI'!AA232</f>
        <v>0</v>
      </c>
      <c r="Y234" s="357">
        <f>'Anchor-AI'!AB232</f>
        <v>0</v>
      </c>
      <c r="Z234" s="357">
        <f>'Anchor-AI'!AC232</f>
        <v>0</v>
      </c>
      <c r="AA234" s="296">
        <f t="shared" si="11"/>
        <v>0</v>
      </c>
      <c r="AC234" s="170">
        <f>'Test-AI'!L232</f>
        <v>0</v>
      </c>
      <c r="AD234" s="167">
        <f>'Test-AI'!M232</f>
        <v>0</v>
      </c>
      <c r="AE234" s="167">
        <f>'Test-AI'!N232</f>
        <v>0</v>
      </c>
      <c r="AF234" s="167">
        <f>'Test-AI'!O232</f>
        <v>0</v>
      </c>
      <c r="AG234" s="167">
        <f>(Summary!$C$63*AD234+Summary!$C$64*AE234+Summary!$C$65*AF234)/Summary!$C$66</f>
        <v>0</v>
      </c>
      <c r="AH234" s="167">
        <f>'Test-AI'!P232</f>
        <v>0</v>
      </c>
      <c r="AI234" s="167">
        <f>'Test-AI'!Q232</f>
        <v>0</v>
      </c>
      <c r="AJ234" s="167">
        <f>'Test-AI'!R232</f>
        <v>0</v>
      </c>
      <c r="AK234" s="167">
        <f>'Test-AI'!S232</f>
        <v>0</v>
      </c>
      <c r="AL234" s="167">
        <f>'Test-AI'!T232</f>
        <v>0</v>
      </c>
      <c r="AM234" s="167">
        <f>'Test-AI'!U232</f>
        <v>0</v>
      </c>
      <c r="AN234" s="167">
        <f>'Test-AI'!V232</f>
        <v>0</v>
      </c>
      <c r="AO234" s="167">
        <f>'Test-AI'!W232</f>
        <v>0</v>
      </c>
      <c r="AP234" s="167">
        <f>'Test-AI'!X232</f>
        <v>0</v>
      </c>
      <c r="AQ234" s="167">
        <f>10*LOG10(1/((Summary!$C$80/10^(AN234/10)+Summary!$C$81/10^(AO234/10)+Summary!$C$82/10^(AP234/10))/Summary!$C$83))</f>
        <v>0</v>
      </c>
      <c r="AR234" s="167">
        <f>'Test-AI'!Y232</f>
        <v>0</v>
      </c>
      <c r="AS234" s="167">
        <f>'Test-AI'!Z232</f>
        <v>0</v>
      </c>
      <c r="AT234" s="295">
        <f>'Test-AI'!AA232</f>
        <v>0</v>
      </c>
      <c r="AU234" s="357">
        <f>'Test-AI'!AB232</f>
        <v>0</v>
      </c>
      <c r="AV234" s="357">
        <f>'Test-AI'!AC232</f>
        <v>0</v>
      </c>
      <c r="AW234" s="296">
        <f t="shared" si="12"/>
        <v>0</v>
      </c>
      <c r="AX234" s="297" t="e">
        <f t="shared" si="13"/>
        <v>#DIV/0!</v>
      </c>
      <c r="AY234" s="298" t="e">
        <f t="shared" si="13"/>
        <v>#DIV/0!</v>
      </c>
      <c r="AZ234" s="297" t="e">
        <f t="shared" si="13"/>
        <v>#DIV/0!</v>
      </c>
      <c r="BA234" s="345" t="e">
        <f t="shared" si="10"/>
        <v>#DIV/0!</v>
      </c>
      <c r="BB234" s="75"/>
      <c r="BC234" s="75"/>
      <c r="BD234" s="573" t="s">
        <v>147</v>
      </c>
      <c r="BE234" s="549" t="e">
        <f t="array" ref="BE234">bdRateExtend($G233:$G236,H233:H236,$AC233:$AC236,AD233:AD236)</f>
        <v>#VALUE!</v>
      </c>
      <c r="BF234" s="552"/>
      <c r="BG234" s="552"/>
      <c r="BH234" s="552"/>
      <c r="BI234" s="552"/>
      <c r="BJ234" s="552"/>
      <c r="BK234" s="551" t="e">
        <f t="array" ref="BK234">bdRateExtend($G233:$G236,L233:L236,$AC233:$AC236,AH233:AH236)</f>
        <v>#VALUE!</v>
      </c>
      <c r="BL234" s="552"/>
      <c r="BM234" s="551" t="e">
        <f t="array" ref="BM234">bdRateExtend($G233:$G236,M233:M236,$AC233:$AC236,AI233:AI236)</f>
        <v>#VALUE!</v>
      </c>
      <c r="BN234" s="552"/>
      <c r="BO234" s="545" t="e">
        <f t="array" ref="BO234">bdRateExtend($G233:$G236,N233:N236,$AC233:$AC236,AJ233:AJ236,"None", FALSE,1)</f>
        <v>#VALUE!</v>
      </c>
      <c r="BP234" s="541"/>
      <c r="BQ234" s="545" t="e">
        <f t="array" ref="BQ234">bdRateExtend($G233:$G236,O233:O236,$AC233:$AC236,AK233:AK236,"None", FALSE,1)</f>
        <v>#VALUE!</v>
      </c>
      <c r="BR234" s="541"/>
      <c r="BS234" s="551" t="e">
        <f t="array" ref="BS234">bdRateExtend($G233:$G236,P233:P236,$AC233:$AC236,AL233:AL236)</f>
        <v>#VALUE!</v>
      </c>
      <c r="BT234" s="552"/>
      <c r="BU234" s="551" t="e">
        <f t="array" ref="BU234">bdRateExtend($G233:$G236,Q233:Q236,$AC233:$AC236,AM233:AM236)</f>
        <v>#VALUE!</v>
      </c>
      <c r="BV234" s="552"/>
      <c r="BW234" s="551" t="e">
        <f t="array" ref="BW234">bdRateExtend($G233:$G236,R233:R236,$AC233:$AC236,AN233:AN236)</f>
        <v>#VALUE!</v>
      </c>
      <c r="BX234" s="552"/>
      <c r="BY234" s="552"/>
      <c r="BZ234" s="541"/>
      <c r="CA234" s="541"/>
      <c r="CB234" s="552"/>
      <c r="CC234" s="561" t="e">
        <f t="array" ref="CC234">bdCAMBIExtend($G233:$G236,V233:V236,$AC233:$AC236,AR233:AR236)</f>
        <v>#VALUE!</v>
      </c>
      <c r="CD234" s="552"/>
      <c r="CE234" s="554">
        <f t="array" ref="CE234">testVMAFRange($G233:$G236,N233:N236,$AC233:$AC236,AJ233:AJ236)</f>
        <v>0</v>
      </c>
      <c r="CF234" s="541"/>
      <c r="CG234" s="554">
        <f t="array" ref="CG234">testVMAFRange($G233:$G236,O233:O236,$AC233:$AC236,AK233:AK236)</f>
        <v>0</v>
      </c>
      <c r="CH234" s="541"/>
    </row>
    <row r="235" spans="1:86" ht="17" hidden="1" customHeight="1" x14ac:dyDescent="0.2">
      <c r="A235" s="485"/>
      <c r="B235" s="566"/>
      <c r="C235" s="485"/>
      <c r="D235" s="590"/>
      <c r="E235" s="558"/>
      <c r="F235" s="239">
        <v>160</v>
      </c>
      <c r="G235" s="294">
        <f>'Anchor-AI'!L233</f>
        <v>0</v>
      </c>
      <c r="H235" s="295">
        <f>'Anchor-AI'!M233</f>
        <v>0</v>
      </c>
      <c r="I235" s="295">
        <f>'Anchor-AI'!N233</f>
        <v>0</v>
      </c>
      <c r="J235" s="295">
        <f>'Anchor-AI'!O233</f>
        <v>0</v>
      </c>
      <c r="K235" s="295">
        <f>(Summary!$C$63*H235+Summary!$C$64*I235+Summary!$C$65*J235)/Summary!$C$66</f>
        <v>0</v>
      </c>
      <c r="L235" s="295">
        <f>'Anchor-AI'!P233</f>
        <v>0</v>
      </c>
      <c r="M235" s="295">
        <f>'Anchor-AI'!Q233</f>
        <v>0</v>
      </c>
      <c r="N235" s="295">
        <f>'Anchor-AI'!R233</f>
        <v>0</v>
      </c>
      <c r="O235" s="295">
        <f>'Anchor-AI'!S233</f>
        <v>0</v>
      </c>
      <c r="P235" s="295">
        <f>'Anchor-AI'!T233</f>
        <v>0</v>
      </c>
      <c r="Q235" s="295">
        <f>'Anchor-AI'!U233</f>
        <v>0</v>
      </c>
      <c r="R235" s="295">
        <f>'Anchor-AI'!V233</f>
        <v>0</v>
      </c>
      <c r="S235" s="295">
        <f>'Anchor-AI'!W233</f>
        <v>0</v>
      </c>
      <c r="T235" s="295">
        <f>'Anchor-AI'!X233</f>
        <v>0</v>
      </c>
      <c r="U235" s="295">
        <f>10*LOG10(1/((Summary!$C$80/10^(R235/10)+Summary!$C$81/10^(S235/10)+Summary!$C$82/10^(T235/10))/Summary!$C$83))</f>
        <v>0</v>
      </c>
      <c r="V235" s="295">
        <f>'Anchor-AI'!Y233</f>
        <v>0</v>
      </c>
      <c r="W235" s="295">
        <f>'Anchor-AI'!Z233</f>
        <v>0</v>
      </c>
      <c r="X235" s="295">
        <f>'Anchor-AI'!AA233</f>
        <v>0</v>
      </c>
      <c r="Y235" s="357">
        <f>'Anchor-AI'!AB233</f>
        <v>0</v>
      </c>
      <c r="Z235" s="357">
        <f>'Anchor-AI'!AC233</f>
        <v>0</v>
      </c>
      <c r="AA235" s="296">
        <f t="shared" si="11"/>
        <v>0</v>
      </c>
      <c r="AC235" s="170">
        <f>'Test-AI'!L233</f>
        <v>0</v>
      </c>
      <c r="AD235" s="167">
        <f>'Test-AI'!M233</f>
        <v>0</v>
      </c>
      <c r="AE235" s="167">
        <f>'Test-AI'!N233</f>
        <v>0</v>
      </c>
      <c r="AF235" s="167">
        <f>'Test-AI'!O233</f>
        <v>0</v>
      </c>
      <c r="AG235" s="167">
        <f>(Summary!$C$63*AD235+Summary!$C$64*AE235+Summary!$C$65*AF235)/Summary!$C$66</f>
        <v>0</v>
      </c>
      <c r="AH235" s="167">
        <f>'Test-AI'!P233</f>
        <v>0</v>
      </c>
      <c r="AI235" s="167">
        <f>'Test-AI'!Q233</f>
        <v>0</v>
      </c>
      <c r="AJ235" s="167">
        <f>'Test-AI'!R233</f>
        <v>0</v>
      </c>
      <c r="AK235" s="167">
        <f>'Test-AI'!S233</f>
        <v>0</v>
      </c>
      <c r="AL235" s="167">
        <f>'Test-AI'!T233</f>
        <v>0</v>
      </c>
      <c r="AM235" s="167">
        <f>'Test-AI'!U233</f>
        <v>0</v>
      </c>
      <c r="AN235" s="167">
        <f>'Test-AI'!V233</f>
        <v>0</v>
      </c>
      <c r="AO235" s="167">
        <f>'Test-AI'!W233</f>
        <v>0</v>
      </c>
      <c r="AP235" s="167">
        <f>'Test-AI'!X233</f>
        <v>0</v>
      </c>
      <c r="AQ235" s="167">
        <f>10*LOG10(1/((Summary!$C$80/10^(AN235/10)+Summary!$C$81/10^(AO235/10)+Summary!$C$82/10^(AP235/10))/Summary!$C$83))</f>
        <v>0</v>
      </c>
      <c r="AR235" s="167">
        <f>'Test-AI'!Y233</f>
        <v>0</v>
      </c>
      <c r="AS235" s="167">
        <f>'Test-AI'!Z233</f>
        <v>0</v>
      </c>
      <c r="AT235" s="295">
        <f>'Test-AI'!AA233</f>
        <v>0</v>
      </c>
      <c r="AU235" s="357">
        <f>'Test-AI'!AB233</f>
        <v>0</v>
      </c>
      <c r="AV235" s="357">
        <f>'Test-AI'!AC233</f>
        <v>0</v>
      </c>
      <c r="AW235" s="296">
        <f t="shared" si="12"/>
        <v>0</v>
      </c>
      <c r="AX235" s="297" t="e">
        <f t="shared" si="13"/>
        <v>#DIV/0!</v>
      </c>
      <c r="AY235" s="298" t="e">
        <f t="shared" si="13"/>
        <v>#DIV/0!</v>
      </c>
      <c r="AZ235" s="297" t="e">
        <f t="shared" si="13"/>
        <v>#DIV/0!</v>
      </c>
      <c r="BA235" s="345" t="e">
        <f t="shared" si="10"/>
        <v>#DIV/0!</v>
      </c>
      <c r="BB235" s="75"/>
      <c r="BC235" s="75"/>
      <c r="BD235" s="565"/>
      <c r="BE235" s="550"/>
      <c r="BF235" s="552"/>
      <c r="BG235" s="552"/>
      <c r="BH235" s="552"/>
      <c r="BI235" s="552"/>
      <c r="BJ235" s="552"/>
      <c r="BK235" s="553"/>
      <c r="BL235" s="552"/>
      <c r="BM235" s="553"/>
      <c r="BN235" s="552"/>
      <c r="BO235" s="546"/>
      <c r="BP235" s="541"/>
      <c r="BQ235" s="546"/>
      <c r="BR235" s="541"/>
      <c r="BS235" s="553"/>
      <c r="BT235" s="552"/>
      <c r="BU235" s="553"/>
      <c r="BV235" s="552"/>
      <c r="BW235" s="553"/>
      <c r="BX235" s="552"/>
      <c r="BY235" s="552"/>
      <c r="BZ235" s="541"/>
      <c r="CA235" s="541"/>
      <c r="CB235" s="552"/>
      <c r="CC235" s="553"/>
      <c r="CD235" s="552"/>
      <c r="CE235" s="546"/>
      <c r="CF235" s="541"/>
      <c r="CG235" s="546"/>
      <c r="CH235" s="541"/>
    </row>
    <row r="236" spans="1:86" ht="17" hidden="1" customHeight="1" x14ac:dyDescent="0.2">
      <c r="A236" s="485"/>
      <c r="B236" s="566"/>
      <c r="C236" s="485"/>
      <c r="D236" s="590"/>
      <c r="E236" s="558"/>
      <c r="F236" s="239">
        <v>185</v>
      </c>
      <c r="G236" s="294">
        <f>'Anchor-AI'!L234</f>
        <v>0</v>
      </c>
      <c r="H236" s="295">
        <f>'Anchor-AI'!M234</f>
        <v>0</v>
      </c>
      <c r="I236" s="295">
        <f>'Anchor-AI'!N234</f>
        <v>0</v>
      </c>
      <c r="J236" s="295">
        <f>'Anchor-AI'!O234</f>
        <v>0</v>
      </c>
      <c r="K236" s="295">
        <f>(Summary!$C$63*H236+Summary!$C$64*I236+Summary!$C$65*J236)/Summary!$C$66</f>
        <v>0</v>
      </c>
      <c r="L236" s="295">
        <f>'Anchor-AI'!P234</f>
        <v>0</v>
      </c>
      <c r="M236" s="295">
        <f>'Anchor-AI'!Q234</f>
        <v>0</v>
      </c>
      <c r="N236" s="295">
        <f>'Anchor-AI'!R234</f>
        <v>0</v>
      </c>
      <c r="O236" s="295">
        <f>'Anchor-AI'!S234</f>
        <v>0</v>
      </c>
      <c r="P236" s="295">
        <f>'Anchor-AI'!T234</f>
        <v>0</v>
      </c>
      <c r="Q236" s="295">
        <f>'Anchor-AI'!U234</f>
        <v>0</v>
      </c>
      <c r="R236" s="295">
        <f>'Anchor-AI'!V234</f>
        <v>0</v>
      </c>
      <c r="S236" s="295">
        <f>'Anchor-AI'!W234</f>
        <v>0</v>
      </c>
      <c r="T236" s="295">
        <f>'Anchor-AI'!X234</f>
        <v>0</v>
      </c>
      <c r="U236" s="295">
        <f>10*LOG10(1/((Summary!$C$80/10^(R236/10)+Summary!$C$81/10^(S236/10)+Summary!$C$82/10^(T236/10))/Summary!$C$83))</f>
        <v>0</v>
      </c>
      <c r="V236" s="295">
        <f>'Anchor-AI'!Y234</f>
        <v>0</v>
      </c>
      <c r="W236" s="295">
        <f>'Anchor-AI'!Z234</f>
        <v>0</v>
      </c>
      <c r="X236" s="295">
        <f>'Anchor-AI'!AA234</f>
        <v>0</v>
      </c>
      <c r="Y236" s="357">
        <f>'Anchor-AI'!AB234</f>
        <v>0</v>
      </c>
      <c r="Z236" s="357">
        <f>'Anchor-AI'!AC234</f>
        <v>0</v>
      </c>
      <c r="AA236" s="296">
        <f t="shared" si="11"/>
        <v>0</v>
      </c>
      <c r="AC236" s="170">
        <f>'Test-AI'!L234</f>
        <v>0</v>
      </c>
      <c r="AD236" s="167">
        <f>'Test-AI'!M234</f>
        <v>0</v>
      </c>
      <c r="AE236" s="167">
        <f>'Test-AI'!N234</f>
        <v>0</v>
      </c>
      <c r="AF236" s="167">
        <f>'Test-AI'!O234</f>
        <v>0</v>
      </c>
      <c r="AG236" s="167">
        <f>(Summary!$C$63*AD236+Summary!$C$64*AE236+Summary!$C$65*AF236)/Summary!$C$66</f>
        <v>0</v>
      </c>
      <c r="AH236" s="167">
        <f>'Test-AI'!P234</f>
        <v>0</v>
      </c>
      <c r="AI236" s="167">
        <f>'Test-AI'!Q234</f>
        <v>0</v>
      </c>
      <c r="AJ236" s="167">
        <f>'Test-AI'!R234</f>
        <v>0</v>
      </c>
      <c r="AK236" s="167">
        <f>'Test-AI'!S234</f>
        <v>0</v>
      </c>
      <c r="AL236" s="167">
        <f>'Test-AI'!T234</f>
        <v>0</v>
      </c>
      <c r="AM236" s="167">
        <f>'Test-AI'!U234</f>
        <v>0</v>
      </c>
      <c r="AN236" s="167">
        <f>'Test-AI'!V234</f>
        <v>0</v>
      </c>
      <c r="AO236" s="167">
        <f>'Test-AI'!W234</f>
        <v>0</v>
      </c>
      <c r="AP236" s="167">
        <f>'Test-AI'!X234</f>
        <v>0</v>
      </c>
      <c r="AQ236" s="167">
        <f>10*LOG10(1/((Summary!$C$80/10^(AN236/10)+Summary!$C$81/10^(AO236/10)+Summary!$C$82/10^(AP236/10))/Summary!$C$83))</f>
        <v>0</v>
      </c>
      <c r="AR236" s="167">
        <f>'Test-AI'!Y234</f>
        <v>0</v>
      </c>
      <c r="AS236" s="167">
        <f>'Test-AI'!Z234</f>
        <v>0</v>
      </c>
      <c r="AT236" s="295">
        <f>'Test-AI'!AA234</f>
        <v>0</v>
      </c>
      <c r="AU236" s="357">
        <f>'Test-AI'!AB234</f>
        <v>0</v>
      </c>
      <c r="AV236" s="357">
        <f>'Test-AI'!AC234</f>
        <v>0</v>
      </c>
      <c r="AW236" s="296">
        <f t="shared" si="12"/>
        <v>0</v>
      </c>
      <c r="AX236" s="297" t="e">
        <f t="shared" si="13"/>
        <v>#DIV/0!</v>
      </c>
      <c r="AY236" s="298" t="e">
        <f t="shared" si="13"/>
        <v>#DIV/0!</v>
      </c>
      <c r="AZ236" s="297" t="e">
        <f t="shared" si="13"/>
        <v>#DIV/0!</v>
      </c>
      <c r="BA236" s="345" t="e">
        <f t="shared" si="10"/>
        <v>#DIV/0!</v>
      </c>
      <c r="BB236" s="75"/>
      <c r="BC236" s="75"/>
      <c r="BD236" s="574" t="s">
        <v>46</v>
      </c>
      <c r="BE236" s="549" t="e">
        <f t="array" ref="BE236">bdRateExtend($G234:$G237,H234:H237,$AC234:$AC237,AD234:AD237)</f>
        <v>#VALUE!</v>
      </c>
      <c r="BF236" s="552"/>
      <c r="BG236" s="552"/>
      <c r="BH236" s="552"/>
      <c r="BI236" s="552"/>
      <c r="BJ236" s="552"/>
      <c r="BK236" s="551" t="e">
        <f t="array" ref="BK236">bdRateExtend($G234:$G237,L234:L237,$AC234:$AC237,AH234:AH237)</f>
        <v>#VALUE!</v>
      </c>
      <c r="BL236" s="552"/>
      <c r="BM236" s="551" t="e">
        <f t="array" ref="BM236">bdRateExtend($G234:$G237,M234:M237,$AC234:$AC237,AI234:AI237)</f>
        <v>#VALUE!</v>
      </c>
      <c r="BN236" s="552"/>
      <c r="BO236" s="545" t="e">
        <f t="array" ref="BO236">bdRateExtend($G234:$G237,N234:N237,$AC234:$AC237,AJ234:AJ237,"None", FALSE,1)</f>
        <v>#VALUE!</v>
      </c>
      <c r="BP236" s="541"/>
      <c r="BQ236" s="545" t="e">
        <f t="array" ref="BQ236">bdRateExtend($G234:$G237,O234:O237,$AC234:$AC237,AK234:AK237,"None", FALSE,1)</f>
        <v>#VALUE!</v>
      </c>
      <c r="BR236" s="541"/>
      <c r="BS236" s="551" t="e">
        <f t="array" ref="BS236">bdRateExtend($G234:$G237,P234:P237,$AC234:$AC237,AL234:AL237)</f>
        <v>#VALUE!</v>
      </c>
      <c r="BT236" s="552"/>
      <c r="BU236" s="551" t="e">
        <f t="array" ref="BU236">bdRateExtend($G234:$G237,Q234:Q237,$AC234:$AC237,AM234:AM237)</f>
        <v>#VALUE!</v>
      </c>
      <c r="BV236" s="552"/>
      <c r="BW236" s="551" t="e">
        <f t="array" ref="BW236">bdRateExtend($G234:$G237,R234:R237,$AC234:$AC237,AN234:AN237)</f>
        <v>#VALUE!</v>
      </c>
      <c r="BX236" s="552"/>
      <c r="BY236" s="552"/>
      <c r="BZ236" s="541"/>
      <c r="CA236" s="541"/>
      <c r="CB236" s="552"/>
      <c r="CC236" s="561" t="e">
        <f t="array" ref="CC236">bdCAMBIExtend($G234:$G237,V234:V237,$AC234:$AC237,AR234:AR237)</f>
        <v>#VALUE!</v>
      </c>
      <c r="CD236" s="552"/>
      <c r="CE236" s="554">
        <f t="array" ref="CE236">testVMAFRange($G234:$G237,N234:N237,$AC234:$AC237,AJ234:AJ237)</f>
        <v>0</v>
      </c>
      <c r="CF236" s="541"/>
      <c r="CG236" s="554">
        <f t="array" ref="CG236">testVMAFRange($G234:$G237,O234:O237,$AC234:$AC237,AK234:AK237)</f>
        <v>0</v>
      </c>
      <c r="CH236" s="541"/>
    </row>
    <row r="237" spans="1:86" ht="17" hidden="1" customHeight="1" x14ac:dyDescent="0.2">
      <c r="A237" s="485"/>
      <c r="B237" s="596"/>
      <c r="C237" s="486"/>
      <c r="D237" s="591"/>
      <c r="E237" s="559"/>
      <c r="F237" s="240">
        <v>210</v>
      </c>
      <c r="G237" s="299">
        <f>'Anchor-AI'!L235</f>
        <v>0</v>
      </c>
      <c r="H237" s="300">
        <f>'Anchor-AI'!M235</f>
        <v>0</v>
      </c>
      <c r="I237" s="300">
        <f>'Anchor-AI'!N235</f>
        <v>0</v>
      </c>
      <c r="J237" s="300">
        <f>'Anchor-AI'!O235</f>
        <v>0</v>
      </c>
      <c r="K237" s="295">
        <f>(Summary!$C$63*H237+Summary!$C$64*I237+Summary!$C$65*J237)/Summary!$C$66</f>
        <v>0</v>
      </c>
      <c r="L237" s="300">
        <f>'Anchor-AI'!P235</f>
        <v>0</v>
      </c>
      <c r="M237" s="300">
        <f>'Anchor-AI'!Q235</f>
        <v>0</v>
      </c>
      <c r="N237" s="300">
        <f>'Anchor-AI'!R235</f>
        <v>0</v>
      </c>
      <c r="O237" s="300">
        <f>'Anchor-AI'!S235</f>
        <v>0</v>
      </c>
      <c r="P237" s="300">
        <f>'Anchor-AI'!T235</f>
        <v>0</v>
      </c>
      <c r="Q237" s="300">
        <f>'Anchor-AI'!U235</f>
        <v>0</v>
      </c>
      <c r="R237" s="300">
        <f>'Anchor-AI'!V235</f>
        <v>0</v>
      </c>
      <c r="S237" s="300">
        <f>'Anchor-AI'!W235</f>
        <v>0</v>
      </c>
      <c r="T237" s="300">
        <f>'Anchor-AI'!X235</f>
        <v>0</v>
      </c>
      <c r="U237" s="300">
        <f>10*LOG10(1/((Summary!$C$80/10^(R237/10)+Summary!$C$81/10^(S237/10)+Summary!$C$82/10^(T237/10))/Summary!$C$83))</f>
        <v>0</v>
      </c>
      <c r="V237" s="300">
        <f>'Anchor-AI'!Y235</f>
        <v>0</v>
      </c>
      <c r="W237" s="300">
        <f>'Anchor-AI'!Z235</f>
        <v>0</v>
      </c>
      <c r="X237" s="300">
        <f>'Anchor-AI'!AA235</f>
        <v>0</v>
      </c>
      <c r="Y237" s="357">
        <f>'Anchor-AI'!AB235</f>
        <v>0</v>
      </c>
      <c r="Z237" s="357">
        <f>'Anchor-AI'!AC235</f>
        <v>0</v>
      </c>
      <c r="AA237" s="301">
        <f t="shared" si="11"/>
        <v>0</v>
      </c>
      <c r="AC237" s="171">
        <f>'Test-AI'!L235</f>
        <v>0</v>
      </c>
      <c r="AD237" s="168">
        <f>'Test-AI'!M235</f>
        <v>0</v>
      </c>
      <c r="AE237" s="168">
        <f>'Test-AI'!N235</f>
        <v>0</v>
      </c>
      <c r="AF237" s="168">
        <f>'Test-AI'!O235</f>
        <v>0</v>
      </c>
      <c r="AG237" s="168">
        <f>(Summary!$C$63*AD237+Summary!$C$64*AE237+Summary!$C$65*AF237)/Summary!$C$66</f>
        <v>0</v>
      </c>
      <c r="AH237" s="168">
        <f>'Test-AI'!P235</f>
        <v>0</v>
      </c>
      <c r="AI237" s="168">
        <f>'Test-AI'!Q235</f>
        <v>0</v>
      </c>
      <c r="AJ237" s="168">
        <f>'Test-AI'!R235</f>
        <v>0</v>
      </c>
      <c r="AK237" s="168">
        <f>'Test-AI'!S235</f>
        <v>0</v>
      </c>
      <c r="AL237" s="168">
        <f>'Test-AI'!T235</f>
        <v>0</v>
      </c>
      <c r="AM237" s="168">
        <f>'Test-AI'!U235</f>
        <v>0</v>
      </c>
      <c r="AN237" s="168">
        <f>'Test-AI'!V235</f>
        <v>0</v>
      </c>
      <c r="AO237" s="168">
        <f>'Test-AI'!W235</f>
        <v>0</v>
      </c>
      <c r="AP237" s="168">
        <f>'Test-AI'!X235</f>
        <v>0</v>
      </c>
      <c r="AQ237" s="168">
        <f>10*LOG10(1/((Summary!$C$80/10^(AN237/10)+Summary!$C$81/10^(AO237/10)+Summary!$C$82/10^(AP237/10))/Summary!$C$83))</f>
        <v>0</v>
      </c>
      <c r="AR237" s="168">
        <f>'Test-AI'!Y235</f>
        <v>0</v>
      </c>
      <c r="AS237" s="168">
        <f>'Test-AI'!Z235</f>
        <v>0</v>
      </c>
      <c r="AT237" s="300">
        <f>'Test-AI'!AA235</f>
        <v>0</v>
      </c>
      <c r="AU237" s="357">
        <f>'Test-AI'!AB235</f>
        <v>0</v>
      </c>
      <c r="AV237" s="357">
        <f>'Test-AI'!AC235</f>
        <v>0</v>
      </c>
      <c r="AW237" s="301">
        <f t="shared" si="12"/>
        <v>0</v>
      </c>
      <c r="AX237" s="302" t="e">
        <f t="shared" si="13"/>
        <v>#DIV/0!</v>
      </c>
      <c r="AY237" s="303" t="e">
        <f t="shared" si="13"/>
        <v>#DIV/0!</v>
      </c>
      <c r="AZ237" s="297" t="e">
        <f t="shared" si="13"/>
        <v>#DIV/0!</v>
      </c>
      <c r="BA237" s="345" t="e">
        <f t="shared" si="10"/>
        <v>#DIV/0!</v>
      </c>
      <c r="BB237" s="75"/>
      <c r="BC237" s="75"/>
      <c r="BD237" s="570"/>
      <c r="BE237" s="550"/>
      <c r="BF237" s="553"/>
      <c r="BG237" s="553"/>
      <c r="BH237" s="553"/>
      <c r="BI237" s="553"/>
      <c r="BJ237" s="553"/>
      <c r="BK237" s="553"/>
      <c r="BL237" s="553"/>
      <c r="BM237" s="553"/>
      <c r="BN237" s="553"/>
      <c r="BO237" s="546"/>
      <c r="BP237" s="544"/>
      <c r="BQ237" s="546"/>
      <c r="BR237" s="544"/>
      <c r="BS237" s="553"/>
      <c r="BT237" s="553"/>
      <c r="BU237" s="553"/>
      <c r="BV237" s="553"/>
      <c r="BW237" s="553"/>
      <c r="BX237" s="553"/>
      <c r="BY237" s="553"/>
      <c r="BZ237" s="544"/>
      <c r="CA237" s="544"/>
      <c r="CB237" s="553"/>
      <c r="CC237" s="553"/>
      <c r="CD237" s="553"/>
      <c r="CE237" s="546"/>
      <c r="CF237" s="544"/>
      <c r="CG237" s="546"/>
      <c r="CH237" s="544"/>
    </row>
    <row r="238" spans="1:86" ht="17" hidden="1" customHeight="1" x14ac:dyDescent="0.2">
      <c r="A238" s="485"/>
      <c r="B238" s="595" t="s">
        <v>153</v>
      </c>
      <c r="C238" s="586" t="s">
        <v>72</v>
      </c>
      <c r="D238" s="589">
        <v>59.94</v>
      </c>
      <c r="E238" s="557">
        <v>8</v>
      </c>
      <c r="F238" s="238">
        <v>85</v>
      </c>
      <c r="G238" s="289">
        <f>'Anchor-AI'!L236</f>
        <v>0</v>
      </c>
      <c r="H238" s="290">
        <f>'Anchor-AI'!M236</f>
        <v>0</v>
      </c>
      <c r="I238" s="290">
        <f>'Anchor-AI'!N236</f>
        <v>0</v>
      </c>
      <c r="J238" s="290">
        <f>'Anchor-AI'!O236</f>
        <v>0</v>
      </c>
      <c r="K238" s="290">
        <f>(Summary!$C$63*H238+Summary!$C$64*I238+Summary!$C$65*J238)/Summary!$C$66</f>
        <v>0</v>
      </c>
      <c r="L238" s="290">
        <f>'Anchor-AI'!P236</f>
        <v>0</v>
      </c>
      <c r="M238" s="290">
        <f>'Anchor-AI'!Q236</f>
        <v>0</v>
      </c>
      <c r="N238" s="290">
        <f>'Anchor-AI'!R236</f>
        <v>0</v>
      </c>
      <c r="O238" s="290">
        <f>'Anchor-AI'!S236</f>
        <v>0</v>
      </c>
      <c r="P238" s="290">
        <f>'Anchor-AI'!T236</f>
        <v>0</v>
      </c>
      <c r="Q238" s="290">
        <f>'Anchor-AI'!U236</f>
        <v>0</v>
      </c>
      <c r="R238" s="290">
        <f>'Anchor-AI'!V236</f>
        <v>0</v>
      </c>
      <c r="S238" s="290">
        <f>'Anchor-AI'!W236</f>
        <v>0</v>
      </c>
      <c r="T238" s="290">
        <f>'Anchor-AI'!X236</f>
        <v>0</v>
      </c>
      <c r="U238" s="290">
        <f>10*LOG10(1/((Summary!$C$80/10^(R238/10)+Summary!$C$81/10^(S238/10)+Summary!$C$82/10^(T238/10))/Summary!$C$83))</f>
        <v>0</v>
      </c>
      <c r="V238" s="290">
        <f>'Anchor-AI'!Y236</f>
        <v>0</v>
      </c>
      <c r="W238" s="290">
        <f>'Anchor-AI'!Z236</f>
        <v>0</v>
      </c>
      <c r="X238" s="290">
        <f>'Anchor-AI'!AA236</f>
        <v>0</v>
      </c>
      <c r="Y238" s="360">
        <f>'Anchor-AI'!AB236</f>
        <v>0</v>
      </c>
      <c r="Z238" s="360">
        <f>'Anchor-AI'!AC236</f>
        <v>0</v>
      </c>
      <c r="AA238" s="291">
        <f t="shared" si="11"/>
        <v>0</v>
      </c>
      <c r="AC238" s="169">
        <f>'Test-AI'!L236</f>
        <v>0</v>
      </c>
      <c r="AD238" s="166">
        <f>'Test-AI'!M236</f>
        <v>0</v>
      </c>
      <c r="AE238" s="166">
        <f>'Test-AI'!N236</f>
        <v>0</v>
      </c>
      <c r="AF238" s="166">
        <f>'Test-AI'!O236</f>
        <v>0</v>
      </c>
      <c r="AG238" s="166">
        <f>(Summary!$C$63*AD238+Summary!$C$64*AE238+Summary!$C$65*AF238)/Summary!$C$66</f>
        <v>0</v>
      </c>
      <c r="AH238" s="166">
        <f>'Test-AI'!P236</f>
        <v>0</v>
      </c>
      <c r="AI238" s="166">
        <f>'Test-AI'!Q236</f>
        <v>0</v>
      </c>
      <c r="AJ238" s="166">
        <f>'Test-AI'!R236</f>
        <v>0</v>
      </c>
      <c r="AK238" s="166">
        <f>'Test-AI'!S236</f>
        <v>0</v>
      </c>
      <c r="AL238" s="166">
        <f>'Test-AI'!T236</f>
        <v>0</v>
      </c>
      <c r="AM238" s="166">
        <f>'Test-AI'!U236</f>
        <v>0</v>
      </c>
      <c r="AN238" s="166">
        <f>'Test-AI'!V236</f>
        <v>0</v>
      </c>
      <c r="AO238" s="166">
        <f>'Test-AI'!W236</f>
        <v>0</v>
      </c>
      <c r="AP238" s="166">
        <f>'Test-AI'!X236</f>
        <v>0</v>
      </c>
      <c r="AQ238" s="166">
        <f>10*LOG10(1/((Summary!$C$80/10^(AN238/10)+Summary!$C$81/10^(AO238/10)+Summary!$C$82/10^(AP238/10))/Summary!$C$83))</f>
        <v>0</v>
      </c>
      <c r="AR238" s="166">
        <f>'Test-AI'!Y236</f>
        <v>0</v>
      </c>
      <c r="AS238" s="166">
        <f>'Test-AI'!Z236</f>
        <v>0</v>
      </c>
      <c r="AT238" s="290">
        <f>'Test-AI'!AA236</f>
        <v>0</v>
      </c>
      <c r="AU238" s="356">
        <f>'Test-AI'!AB236</f>
        <v>0</v>
      </c>
      <c r="AV238" s="356">
        <f>'Test-AI'!AC236</f>
        <v>0</v>
      </c>
      <c r="AW238" s="291">
        <f t="shared" si="12"/>
        <v>0</v>
      </c>
      <c r="AX238" s="292" t="e">
        <f t="shared" si="13"/>
        <v>#DIV/0!</v>
      </c>
      <c r="AY238" s="293" t="e">
        <f t="shared" si="13"/>
        <v>#DIV/0!</v>
      </c>
      <c r="AZ238" s="292" t="e">
        <f t="shared" si="13"/>
        <v>#DIV/0!</v>
      </c>
      <c r="BA238" s="344" t="e">
        <f t="shared" si="10"/>
        <v>#DIV/0!</v>
      </c>
      <c r="BB238" s="75"/>
      <c r="BC238" s="75"/>
      <c r="BD238" s="572" t="s">
        <v>39</v>
      </c>
      <c r="BE238" s="549" t="e">
        <f t="array" ref="BE238">bdRateExtend($G238:$G241,H238:H241,$AC238:$AC241,AD238:AD241)</f>
        <v>#VALUE!</v>
      </c>
      <c r="BF238" s="551" t="e">
        <f t="array" ref="BF238">bdRateExtend($G238:$G243,H238:H243,$AC238:$AC243,AD238:AD243)</f>
        <v>#VALUE!</v>
      </c>
      <c r="BG238" s="551" t="e">
        <f t="array" ref="BG238">bdRateExtend($G238:$G243,I238:I243,$AC238:$AC243,AE238:AE243)</f>
        <v>#VALUE!</v>
      </c>
      <c r="BH238" s="551" t="e">
        <f t="array" ref="BH238">bdRateExtend($G238:$G243,J238:J243,$AC238:$AC243,AF238:AF243)</f>
        <v>#VALUE!</v>
      </c>
      <c r="BI238" s="551" t="e">
        <f t="array" ref="BI238">bdRateExtend($G238:$G243,K238:K243,$AC238:$AC243,AG238:AG243)</f>
        <v>#VALUE!</v>
      </c>
      <c r="BJ238" s="575" t="e">
        <f>(Summary!$C$94*BF238+Summary!$C$95*BG238+Summary!$C$96*BH238)/Summary!$C$97</f>
        <v>#VALUE!</v>
      </c>
      <c r="BK238" s="551" t="e">
        <f t="array" ref="BK238">bdRateExtend($G238:$G241,L238:L241,$AC238:$AC241,AH238:AH241)</f>
        <v>#VALUE!</v>
      </c>
      <c r="BL238" s="551" t="e">
        <f t="array" ref="BL238">bdRateExtend($G238:$G243,L238:L243,$AC238:$AC243,AH238:AH243)</f>
        <v>#VALUE!</v>
      </c>
      <c r="BM238" s="551" t="e">
        <f t="array" ref="BM238">bdRateExtend($G238:$G241,M238:M241,$AC238:$AC241,AI238:AI241)</f>
        <v>#VALUE!</v>
      </c>
      <c r="BN238" s="551" t="e">
        <f t="array" ref="BN238">bdRateExtend($G238:$G243,M238:M243,$AC238:$AC243,AI238:AI243)</f>
        <v>#VALUE!</v>
      </c>
      <c r="BO238" s="548" t="e">
        <f t="array" ref="BO238">bdRateExtend($G238:$G241,N238:N241,$AC238:$AC241,AJ238:AJ241,"None", FALSE,1)</f>
        <v>#VALUE!</v>
      </c>
      <c r="BP238" s="585" t="e">
        <f t="array" ref="BP238">bdRateExtend($G238:$G243,N238:N243,$AC238:$AC243,AJ238:AJ243,"None", FALSE,1)</f>
        <v>#VALUE!</v>
      </c>
      <c r="BQ238" s="548" t="e">
        <f t="array" ref="BQ238">bdRateExtend($G238:$G241,O238:O241,$AC238:$AC241,AK238:AK241,"None", FALSE,1)</f>
        <v>#VALUE!</v>
      </c>
      <c r="BR238" s="585" t="e">
        <f t="array" ref="BR238">bdRateExtend($G238:$G243,O238:O243,$AC238:$AC243,AK238:AK243,"None", FALSE,1)</f>
        <v>#VALUE!</v>
      </c>
      <c r="BS238" s="551" t="e">
        <f t="array" ref="BS238">bdRateExtend($G238:$G241,P238:P241,$AC238:$AC241,AL238:AL241)</f>
        <v>#VALUE!</v>
      </c>
      <c r="BT238" s="551" t="e">
        <f t="array" ref="BT238">bdRateExtend($G238:$G243,P238:P243,$AC238:$AC243,AL238:AL243)</f>
        <v>#VALUE!</v>
      </c>
      <c r="BU238" s="551" t="e">
        <f t="array" ref="BU238">bdRateExtend($G238:$G241,Q238:Q241,$AC238:$AC241,AM238:AM241)</f>
        <v>#VALUE!</v>
      </c>
      <c r="BV238" s="551" t="e">
        <f t="array" ref="BV238">bdRateExtend($G238:$G243,Q238:Q243,$AC238:$AC243,AM238:AM243)</f>
        <v>#VALUE!</v>
      </c>
      <c r="BW238" s="551" t="e">
        <f t="array" ref="BW238">bdRateExtend($G238:$G241,R238:R241,$AC238:$AC241,AN238:AN241)</f>
        <v>#VALUE!</v>
      </c>
      <c r="BX238" s="551" t="e">
        <f t="array" ref="BX238">bdRateExtend($G238:$G243,R238:R243,$AC238:$AC243,AN238:AN243)</f>
        <v>#VALUE!</v>
      </c>
      <c r="BY238" s="551" t="e">
        <f t="array" ref="BY238">bdRateExtend($G238:$G243,S238:S243,$AC238:$AC243,AO238:AO243)</f>
        <v>#VALUE!</v>
      </c>
      <c r="BZ238" s="555" t="e">
        <f t="array" ref="BZ238">bdRateExtend($G238:$G243,T238:T243,$AC238:$AC243,AP238:AP243)</f>
        <v>#VALUE!</v>
      </c>
      <c r="CA238" s="555" t="e">
        <f t="array" ref="CA238">bdRateExtend($G238:$G243,U238:U243,$AC238:$AC243,AQ238:AQ243)</f>
        <v>#VALUE!</v>
      </c>
      <c r="CB238" s="575" t="e">
        <f>(Summary!$C$108*BX238+Summary!$C$109*BY238+Summary!$C$110*BZ238)/Summary!$C$111</f>
        <v>#VALUE!</v>
      </c>
      <c r="CC238" s="561" t="e">
        <f t="array" ref="CC238">bdCAMBIExtend($G238:$G241,V238:V241,$AC238:$AC241,AR238:AR241)</f>
        <v>#VALUE!</v>
      </c>
      <c r="CD238" s="561" t="e">
        <f t="array" ref="CD238">bdCAMBIExtend($G238:$G243,V238:V243,$AC238:$AC243,AR238:AR243)</f>
        <v>#VALUE!</v>
      </c>
      <c r="CE238" s="547">
        <f t="array" ref="CE238">testVMAFRange($G238:$G241,N238:N241,$AC238:$AC241,AJ238:AJ241)</f>
        <v>0</v>
      </c>
      <c r="CF238" s="543">
        <f t="array" ref="CF238">testVMAFRange($G238:$G243,N238:N243,$AC238:$AC243,AJ238:AJ243)</f>
        <v>0</v>
      </c>
      <c r="CG238" s="547">
        <f t="array" ref="CG238">testVMAFRange($G238:$G241,O238:O241,$AC238:$AC241,AK238:AK241)</f>
        <v>0</v>
      </c>
      <c r="CH238" s="543">
        <f t="array" ref="CH238">testVMAFRange($G238:$G243,O238:O243,$AC238:$AC243,AK238:AK243)</f>
        <v>0</v>
      </c>
    </row>
    <row r="239" spans="1:86" ht="17" hidden="1" customHeight="1" x14ac:dyDescent="0.2">
      <c r="A239" s="485"/>
      <c r="B239" s="566"/>
      <c r="C239" s="485"/>
      <c r="D239" s="590"/>
      <c r="E239" s="558"/>
      <c r="F239" s="239">
        <v>110</v>
      </c>
      <c r="G239" s="294">
        <f>'Anchor-AI'!L237</f>
        <v>0</v>
      </c>
      <c r="H239" s="295">
        <f>'Anchor-AI'!M237</f>
        <v>0</v>
      </c>
      <c r="I239" s="295">
        <f>'Anchor-AI'!N237</f>
        <v>0</v>
      </c>
      <c r="J239" s="295">
        <f>'Anchor-AI'!O237</f>
        <v>0</v>
      </c>
      <c r="K239" s="295">
        <f>(Summary!$C$63*H239+Summary!$C$64*I239+Summary!$C$65*J239)/Summary!$C$66</f>
        <v>0</v>
      </c>
      <c r="L239" s="295">
        <f>'Anchor-AI'!P237</f>
        <v>0</v>
      </c>
      <c r="M239" s="295">
        <f>'Anchor-AI'!Q237</f>
        <v>0</v>
      </c>
      <c r="N239" s="295">
        <f>'Anchor-AI'!R237</f>
        <v>0</v>
      </c>
      <c r="O239" s="295">
        <f>'Anchor-AI'!S237</f>
        <v>0</v>
      </c>
      <c r="P239" s="295">
        <f>'Anchor-AI'!T237</f>
        <v>0</v>
      </c>
      <c r="Q239" s="295">
        <f>'Anchor-AI'!U237</f>
        <v>0</v>
      </c>
      <c r="R239" s="295">
        <f>'Anchor-AI'!V237</f>
        <v>0</v>
      </c>
      <c r="S239" s="295">
        <f>'Anchor-AI'!W237</f>
        <v>0</v>
      </c>
      <c r="T239" s="295">
        <f>'Anchor-AI'!X237</f>
        <v>0</v>
      </c>
      <c r="U239" s="295">
        <f>10*LOG10(1/((Summary!$C$80/10^(R239/10)+Summary!$C$81/10^(S239/10)+Summary!$C$82/10^(T239/10))/Summary!$C$83))</f>
        <v>0</v>
      </c>
      <c r="V239" s="295">
        <f>'Anchor-AI'!Y237</f>
        <v>0</v>
      </c>
      <c r="W239" s="295">
        <f>'Anchor-AI'!Z237</f>
        <v>0</v>
      </c>
      <c r="X239" s="295">
        <f>'Anchor-AI'!AA237</f>
        <v>0</v>
      </c>
      <c r="Y239" s="357">
        <f>'Anchor-AI'!AB237</f>
        <v>0</v>
      </c>
      <c r="Z239" s="357">
        <f>'Anchor-AI'!AC237</f>
        <v>0</v>
      </c>
      <c r="AA239" s="296">
        <f t="shared" si="11"/>
        <v>0</v>
      </c>
      <c r="AC239" s="170">
        <f>'Test-AI'!L237</f>
        <v>0</v>
      </c>
      <c r="AD239" s="167">
        <f>'Test-AI'!M237</f>
        <v>0</v>
      </c>
      <c r="AE239" s="167">
        <f>'Test-AI'!N237</f>
        <v>0</v>
      </c>
      <c r="AF239" s="167">
        <f>'Test-AI'!O237</f>
        <v>0</v>
      </c>
      <c r="AG239" s="167">
        <f>(Summary!$C$63*AD239+Summary!$C$64*AE239+Summary!$C$65*AF239)/Summary!$C$66</f>
        <v>0</v>
      </c>
      <c r="AH239" s="167">
        <f>'Test-AI'!P237</f>
        <v>0</v>
      </c>
      <c r="AI239" s="167">
        <f>'Test-AI'!Q237</f>
        <v>0</v>
      </c>
      <c r="AJ239" s="167">
        <f>'Test-AI'!R237</f>
        <v>0</v>
      </c>
      <c r="AK239" s="167">
        <f>'Test-AI'!S237</f>
        <v>0</v>
      </c>
      <c r="AL239" s="167">
        <f>'Test-AI'!T237</f>
        <v>0</v>
      </c>
      <c r="AM239" s="167">
        <f>'Test-AI'!U237</f>
        <v>0</v>
      </c>
      <c r="AN239" s="167">
        <f>'Test-AI'!V237</f>
        <v>0</v>
      </c>
      <c r="AO239" s="167">
        <f>'Test-AI'!W237</f>
        <v>0</v>
      </c>
      <c r="AP239" s="167">
        <f>'Test-AI'!X237</f>
        <v>0</v>
      </c>
      <c r="AQ239" s="167">
        <f>10*LOG10(1/((Summary!$C$80/10^(AN239/10)+Summary!$C$81/10^(AO239/10)+Summary!$C$82/10^(AP239/10))/Summary!$C$83))</f>
        <v>0</v>
      </c>
      <c r="AR239" s="167">
        <f>'Test-AI'!Y237</f>
        <v>0</v>
      </c>
      <c r="AS239" s="167">
        <f>'Test-AI'!Z237</f>
        <v>0</v>
      </c>
      <c r="AT239" s="295">
        <f>'Test-AI'!AA237</f>
        <v>0</v>
      </c>
      <c r="AU239" s="357">
        <f>'Test-AI'!AB237</f>
        <v>0</v>
      </c>
      <c r="AV239" s="357">
        <f>'Test-AI'!AC237</f>
        <v>0</v>
      </c>
      <c r="AW239" s="296">
        <f t="shared" si="12"/>
        <v>0</v>
      </c>
      <c r="AX239" s="297" t="e">
        <f t="shared" si="13"/>
        <v>#DIV/0!</v>
      </c>
      <c r="AY239" s="298" t="e">
        <f t="shared" si="13"/>
        <v>#DIV/0!</v>
      </c>
      <c r="AZ239" s="297" t="e">
        <f t="shared" si="13"/>
        <v>#DIV/0!</v>
      </c>
      <c r="BA239" s="345" t="e">
        <f t="shared" si="10"/>
        <v>#DIV/0!</v>
      </c>
      <c r="BB239" s="75"/>
      <c r="BC239" s="75"/>
      <c r="BD239" s="565"/>
      <c r="BE239" s="550"/>
      <c r="BF239" s="552"/>
      <c r="BG239" s="552"/>
      <c r="BH239" s="552"/>
      <c r="BI239" s="552"/>
      <c r="BJ239" s="552"/>
      <c r="BK239" s="553"/>
      <c r="BL239" s="552"/>
      <c r="BM239" s="553"/>
      <c r="BN239" s="552"/>
      <c r="BO239" s="546"/>
      <c r="BP239" s="541"/>
      <c r="BQ239" s="546"/>
      <c r="BR239" s="541"/>
      <c r="BS239" s="553"/>
      <c r="BT239" s="552"/>
      <c r="BU239" s="553"/>
      <c r="BV239" s="552"/>
      <c r="BW239" s="553"/>
      <c r="BX239" s="552"/>
      <c r="BY239" s="552"/>
      <c r="BZ239" s="541"/>
      <c r="CA239" s="541"/>
      <c r="CB239" s="552"/>
      <c r="CC239" s="553"/>
      <c r="CD239" s="552"/>
      <c r="CE239" s="546"/>
      <c r="CF239" s="541"/>
      <c r="CG239" s="546"/>
      <c r="CH239" s="541"/>
    </row>
    <row r="240" spans="1:86" ht="17" hidden="1" customHeight="1" x14ac:dyDescent="0.2">
      <c r="A240" s="485"/>
      <c r="B240" s="566"/>
      <c r="C240" s="485"/>
      <c r="D240" s="590"/>
      <c r="E240" s="558"/>
      <c r="F240" s="239">
        <v>135</v>
      </c>
      <c r="G240" s="294">
        <f>'Anchor-AI'!L238</f>
        <v>0</v>
      </c>
      <c r="H240" s="295">
        <f>'Anchor-AI'!M238</f>
        <v>0</v>
      </c>
      <c r="I240" s="295">
        <f>'Anchor-AI'!N238</f>
        <v>0</v>
      </c>
      <c r="J240" s="295">
        <f>'Anchor-AI'!O238</f>
        <v>0</v>
      </c>
      <c r="K240" s="295">
        <f>(Summary!$C$63*H240+Summary!$C$64*I240+Summary!$C$65*J240)/Summary!$C$66</f>
        <v>0</v>
      </c>
      <c r="L240" s="295">
        <f>'Anchor-AI'!P238</f>
        <v>0</v>
      </c>
      <c r="M240" s="295">
        <f>'Anchor-AI'!Q238</f>
        <v>0</v>
      </c>
      <c r="N240" s="295">
        <f>'Anchor-AI'!R238</f>
        <v>0</v>
      </c>
      <c r="O240" s="295">
        <f>'Anchor-AI'!S238</f>
        <v>0</v>
      </c>
      <c r="P240" s="295">
        <f>'Anchor-AI'!T238</f>
        <v>0</v>
      </c>
      <c r="Q240" s="295">
        <f>'Anchor-AI'!U238</f>
        <v>0</v>
      </c>
      <c r="R240" s="295">
        <f>'Anchor-AI'!V238</f>
        <v>0</v>
      </c>
      <c r="S240" s="295">
        <f>'Anchor-AI'!W238</f>
        <v>0</v>
      </c>
      <c r="T240" s="295">
        <f>'Anchor-AI'!X238</f>
        <v>0</v>
      </c>
      <c r="U240" s="295">
        <f>10*LOG10(1/((Summary!$C$80/10^(R240/10)+Summary!$C$81/10^(S240/10)+Summary!$C$82/10^(T240/10))/Summary!$C$83))</f>
        <v>0</v>
      </c>
      <c r="V240" s="295">
        <f>'Anchor-AI'!Y238</f>
        <v>0</v>
      </c>
      <c r="W240" s="295">
        <f>'Anchor-AI'!Z238</f>
        <v>0</v>
      </c>
      <c r="X240" s="295">
        <f>'Anchor-AI'!AA238</f>
        <v>0</v>
      </c>
      <c r="Y240" s="357">
        <f>'Anchor-AI'!AB238</f>
        <v>0</v>
      </c>
      <c r="Z240" s="357">
        <f>'Anchor-AI'!AC238</f>
        <v>0</v>
      </c>
      <c r="AA240" s="296">
        <f t="shared" si="11"/>
        <v>0</v>
      </c>
      <c r="AC240" s="170">
        <f>'Test-AI'!L238</f>
        <v>0</v>
      </c>
      <c r="AD240" s="167">
        <f>'Test-AI'!M238</f>
        <v>0</v>
      </c>
      <c r="AE240" s="167">
        <f>'Test-AI'!N238</f>
        <v>0</v>
      </c>
      <c r="AF240" s="167">
        <f>'Test-AI'!O238</f>
        <v>0</v>
      </c>
      <c r="AG240" s="167">
        <f>(Summary!$C$63*AD240+Summary!$C$64*AE240+Summary!$C$65*AF240)/Summary!$C$66</f>
        <v>0</v>
      </c>
      <c r="AH240" s="167">
        <f>'Test-AI'!P238</f>
        <v>0</v>
      </c>
      <c r="AI240" s="167">
        <f>'Test-AI'!Q238</f>
        <v>0</v>
      </c>
      <c r="AJ240" s="167">
        <f>'Test-AI'!R238</f>
        <v>0</v>
      </c>
      <c r="AK240" s="167">
        <f>'Test-AI'!S238</f>
        <v>0</v>
      </c>
      <c r="AL240" s="167">
        <f>'Test-AI'!T238</f>
        <v>0</v>
      </c>
      <c r="AM240" s="167">
        <f>'Test-AI'!U238</f>
        <v>0</v>
      </c>
      <c r="AN240" s="167">
        <f>'Test-AI'!V238</f>
        <v>0</v>
      </c>
      <c r="AO240" s="167">
        <f>'Test-AI'!W238</f>
        <v>0</v>
      </c>
      <c r="AP240" s="167">
        <f>'Test-AI'!X238</f>
        <v>0</v>
      </c>
      <c r="AQ240" s="167">
        <f>10*LOG10(1/((Summary!$C$80/10^(AN240/10)+Summary!$C$81/10^(AO240/10)+Summary!$C$82/10^(AP240/10))/Summary!$C$83))</f>
        <v>0</v>
      </c>
      <c r="AR240" s="167">
        <f>'Test-AI'!Y238</f>
        <v>0</v>
      </c>
      <c r="AS240" s="167">
        <f>'Test-AI'!Z238</f>
        <v>0</v>
      </c>
      <c r="AT240" s="295">
        <f>'Test-AI'!AA238</f>
        <v>0</v>
      </c>
      <c r="AU240" s="357">
        <f>'Test-AI'!AB238</f>
        <v>0</v>
      </c>
      <c r="AV240" s="357">
        <f>'Test-AI'!AC238</f>
        <v>0</v>
      </c>
      <c r="AW240" s="296">
        <f t="shared" si="12"/>
        <v>0</v>
      </c>
      <c r="AX240" s="297" t="e">
        <f t="shared" si="13"/>
        <v>#DIV/0!</v>
      </c>
      <c r="AY240" s="298" t="e">
        <f t="shared" si="13"/>
        <v>#DIV/0!</v>
      </c>
      <c r="AZ240" s="297" t="e">
        <f t="shared" si="13"/>
        <v>#DIV/0!</v>
      </c>
      <c r="BA240" s="345" t="e">
        <f t="shared" si="10"/>
        <v>#DIV/0!</v>
      </c>
      <c r="BB240" s="75"/>
      <c r="BC240" s="75"/>
      <c r="BD240" s="573" t="s">
        <v>147</v>
      </c>
      <c r="BE240" s="549" t="e">
        <f t="array" ref="BE240">bdRateExtend($G239:$G242,H239:H242,$AC239:$AC242,AD239:AD242)</f>
        <v>#VALUE!</v>
      </c>
      <c r="BF240" s="552"/>
      <c r="BG240" s="552"/>
      <c r="BH240" s="552"/>
      <c r="BI240" s="552"/>
      <c r="BJ240" s="552"/>
      <c r="BK240" s="551" t="e">
        <f t="array" ref="BK240">bdRateExtend($G239:$G242,L239:L242,$AC239:$AC242,AH239:AH242)</f>
        <v>#VALUE!</v>
      </c>
      <c r="BL240" s="552"/>
      <c r="BM240" s="551" t="e">
        <f t="array" ref="BM240">bdRateExtend($G239:$G242,M239:M242,$AC239:$AC242,AI239:AI242)</f>
        <v>#VALUE!</v>
      </c>
      <c r="BN240" s="552"/>
      <c r="BO240" s="545" t="e">
        <f t="array" ref="BO240">bdRateExtend($G239:$G242,N239:N242,$AC239:$AC242,AJ239:AJ242,"None", FALSE,1)</f>
        <v>#VALUE!</v>
      </c>
      <c r="BP240" s="541"/>
      <c r="BQ240" s="545" t="e">
        <f t="array" ref="BQ240">bdRateExtend($G239:$G242,O239:O242,$AC239:$AC242,AK239:AK242,"None", FALSE,1)</f>
        <v>#VALUE!</v>
      </c>
      <c r="BR240" s="541"/>
      <c r="BS240" s="551" t="e">
        <f t="array" ref="BS240">bdRateExtend($G239:$G242,P239:P242,$AC239:$AC242,AL239:AL242)</f>
        <v>#VALUE!</v>
      </c>
      <c r="BT240" s="552"/>
      <c r="BU240" s="551" t="e">
        <f t="array" ref="BU240">bdRateExtend($G239:$G242,Q239:Q242,$AC239:$AC242,AM239:AM242)</f>
        <v>#VALUE!</v>
      </c>
      <c r="BV240" s="552"/>
      <c r="BW240" s="551" t="e">
        <f t="array" ref="BW240">bdRateExtend($G239:$G242,R239:R242,$AC239:$AC242,AN239:AN242)</f>
        <v>#VALUE!</v>
      </c>
      <c r="BX240" s="552"/>
      <c r="BY240" s="552"/>
      <c r="BZ240" s="541"/>
      <c r="CA240" s="541"/>
      <c r="CB240" s="552"/>
      <c r="CC240" s="561" t="e">
        <f t="array" ref="CC240">bdCAMBIExtend($G239:$G242,V239:V242,$AC239:$AC242,AR239:AR242)</f>
        <v>#VALUE!</v>
      </c>
      <c r="CD240" s="552"/>
      <c r="CE240" s="554">
        <f t="array" ref="CE240">testVMAFRange($G239:$G242,N239:N242,$AC239:$AC242,AJ239:AJ242)</f>
        <v>0</v>
      </c>
      <c r="CF240" s="541"/>
      <c r="CG240" s="554">
        <f t="array" ref="CG240">testVMAFRange($G239:$G242,O239:O242,$AC239:$AC242,AK239:AK242)</f>
        <v>0</v>
      </c>
      <c r="CH240" s="541"/>
    </row>
    <row r="241" spans="1:86" ht="17" hidden="1" customHeight="1" x14ac:dyDescent="0.2">
      <c r="A241" s="485"/>
      <c r="B241" s="566"/>
      <c r="C241" s="485"/>
      <c r="D241" s="590"/>
      <c r="E241" s="558"/>
      <c r="F241" s="239">
        <v>160</v>
      </c>
      <c r="G241" s="294">
        <f>'Anchor-AI'!L239</f>
        <v>0</v>
      </c>
      <c r="H241" s="295">
        <f>'Anchor-AI'!M239</f>
        <v>0</v>
      </c>
      <c r="I241" s="295">
        <f>'Anchor-AI'!N239</f>
        <v>0</v>
      </c>
      <c r="J241" s="295">
        <f>'Anchor-AI'!O239</f>
        <v>0</v>
      </c>
      <c r="K241" s="295">
        <f>(Summary!$C$63*H241+Summary!$C$64*I241+Summary!$C$65*J241)/Summary!$C$66</f>
        <v>0</v>
      </c>
      <c r="L241" s="295">
        <f>'Anchor-AI'!P239</f>
        <v>0</v>
      </c>
      <c r="M241" s="295">
        <f>'Anchor-AI'!Q239</f>
        <v>0</v>
      </c>
      <c r="N241" s="295">
        <f>'Anchor-AI'!R239</f>
        <v>0</v>
      </c>
      <c r="O241" s="295">
        <f>'Anchor-AI'!S239</f>
        <v>0</v>
      </c>
      <c r="P241" s="295">
        <f>'Anchor-AI'!T239</f>
        <v>0</v>
      </c>
      <c r="Q241" s="295">
        <f>'Anchor-AI'!U239</f>
        <v>0</v>
      </c>
      <c r="R241" s="295">
        <f>'Anchor-AI'!V239</f>
        <v>0</v>
      </c>
      <c r="S241" s="295">
        <f>'Anchor-AI'!W239</f>
        <v>0</v>
      </c>
      <c r="T241" s="295">
        <f>'Anchor-AI'!X239</f>
        <v>0</v>
      </c>
      <c r="U241" s="295">
        <f>10*LOG10(1/((Summary!$C$80/10^(R241/10)+Summary!$C$81/10^(S241/10)+Summary!$C$82/10^(T241/10))/Summary!$C$83))</f>
        <v>0</v>
      </c>
      <c r="V241" s="295">
        <f>'Anchor-AI'!Y239</f>
        <v>0</v>
      </c>
      <c r="W241" s="295">
        <f>'Anchor-AI'!Z239</f>
        <v>0</v>
      </c>
      <c r="X241" s="295">
        <f>'Anchor-AI'!AA239</f>
        <v>0</v>
      </c>
      <c r="Y241" s="357">
        <f>'Anchor-AI'!AB239</f>
        <v>0</v>
      </c>
      <c r="Z241" s="357">
        <f>'Anchor-AI'!AC239</f>
        <v>0</v>
      </c>
      <c r="AA241" s="296">
        <f t="shared" si="11"/>
        <v>0</v>
      </c>
      <c r="AC241" s="170">
        <f>'Test-AI'!L239</f>
        <v>0</v>
      </c>
      <c r="AD241" s="167">
        <f>'Test-AI'!M239</f>
        <v>0</v>
      </c>
      <c r="AE241" s="167">
        <f>'Test-AI'!N239</f>
        <v>0</v>
      </c>
      <c r="AF241" s="167">
        <f>'Test-AI'!O239</f>
        <v>0</v>
      </c>
      <c r="AG241" s="167">
        <f>(Summary!$C$63*AD241+Summary!$C$64*AE241+Summary!$C$65*AF241)/Summary!$C$66</f>
        <v>0</v>
      </c>
      <c r="AH241" s="167">
        <f>'Test-AI'!P239</f>
        <v>0</v>
      </c>
      <c r="AI241" s="167">
        <f>'Test-AI'!Q239</f>
        <v>0</v>
      </c>
      <c r="AJ241" s="167">
        <f>'Test-AI'!R239</f>
        <v>0</v>
      </c>
      <c r="AK241" s="167">
        <f>'Test-AI'!S239</f>
        <v>0</v>
      </c>
      <c r="AL241" s="167">
        <f>'Test-AI'!T239</f>
        <v>0</v>
      </c>
      <c r="AM241" s="167">
        <f>'Test-AI'!U239</f>
        <v>0</v>
      </c>
      <c r="AN241" s="167">
        <f>'Test-AI'!V239</f>
        <v>0</v>
      </c>
      <c r="AO241" s="167">
        <f>'Test-AI'!W239</f>
        <v>0</v>
      </c>
      <c r="AP241" s="167">
        <f>'Test-AI'!X239</f>
        <v>0</v>
      </c>
      <c r="AQ241" s="167">
        <f>10*LOG10(1/((Summary!$C$80/10^(AN241/10)+Summary!$C$81/10^(AO241/10)+Summary!$C$82/10^(AP241/10))/Summary!$C$83))</f>
        <v>0</v>
      </c>
      <c r="AR241" s="167">
        <f>'Test-AI'!Y239</f>
        <v>0</v>
      </c>
      <c r="AS241" s="167">
        <f>'Test-AI'!Z239</f>
        <v>0</v>
      </c>
      <c r="AT241" s="295">
        <f>'Test-AI'!AA239</f>
        <v>0</v>
      </c>
      <c r="AU241" s="357">
        <f>'Test-AI'!AB239</f>
        <v>0</v>
      </c>
      <c r="AV241" s="357">
        <f>'Test-AI'!AC239</f>
        <v>0</v>
      </c>
      <c r="AW241" s="296">
        <f t="shared" si="12"/>
        <v>0</v>
      </c>
      <c r="AX241" s="297" t="e">
        <f t="shared" si="13"/>
        <v>#DIV/0!</v>
      </c>
      <c r="AY241" s="298" t="e">
        <f t="shared" si="13"/>
        <v>#DIV/0!</v>
      </c>
      <c r="AZ241" s="297" t="e">
        <f t="shared" si="13"/>
        <v>#DIV/0!</v>
      </c>
      <c r="BA241" s="345" t="e">
        <f t="shared" si="10"/>
        <v>#DIV/0!</v>
      </c>
      <c r="BB241" s="75"/>
      <c r="BC241" s="75"/>
      <c r="BD241" s="565"/>
      <c r="BE241" s="550"/>
      <c r="BF241" s="552"/>
      <c r="BG241" s="552"/>
      <c r="BH241" s="552"/>
      <c r="BI241" s="552"/>
      <c r="BJ241" s="552"/>
      <c r="BK241" s="553"/>
      <c r="BL241" s="552"/>
      <c r="BM241" s="553"/>
      <c r="BN241" s="552"/>
      <c r="BO241" s="546"/>
      <c r="BP241" s="541"/>
      <c r="BQ241" s="546"/>
      <c r="BR241" s="541"/>
      <c r="BS241" s="553"/>
      <c r="BT241" s="552"/>
      <c r="BU241" s="553"/>
      <c r="BV241" s="552"/>
      <c r="BW241" s="553"/>
      <c r="BX241" s="552"/>
      <c r="BY241" s="552"/>
      <c r="BZ241" s="541"/>
      <c r="CA241" s="541"/>
      <c r="CB241" s="552"/>
      <c r="CC241" s="553"/>
      <c r="CD241" s="552"/>
      <c r="CE241" s="546"/>
      <c r="CF241" s="541"/>
      <c r="CG241" s="546"/>
      <c r="CH241" s="541"/>
    </row>
    <row r="242" spans="1:86" ht="17" hidden="1" customHeight="1" x14ac:dyDescent="0.2">
      <c r="A242" s="485"/>
      <c r="B242" s="566"/>
      <c r="C242" s="485"/>
      <c r="D242" s="590"/>
      <c r="E242" s="558"/>
      <c r="F242" s="239">
        <v>185</v>
      </c>
      <c r="G242" s="294">
        <f>'Anchor-AI'!L240</f>
        <v>0</v>
      </c>
      <c r="H242" s="295">
        <f>'Anchor-AI'!M240</f>
        <v>0</v>
      </c>
      <c r="I242" s="295">
        <f>'Anchor-AI'!N240</f>
        <v>0</v>
      </c>
      <c r="J242" s="295">
        <f>'Anchor-AI'!O240</f>
        <v>0</v>
      </c>
      <c r="K242" s="295">
        <f>(Summary!$C$63*H242+Summary!$C$64*I242+Summary!$C$65*J242)/Summary!$C$66</f>
        <v>0</v>
      </c>
      <c r="L242" s="295">
        <f>'Anchor-AI'!P240</f>
        <v>0</v>
      </c>
      <c r="M242" s="295">
        <f>'Anchor-AI'!Q240</f>
        <v>0</v>
      </c>
      <c r="N242" s="295">
        <f>'Anchor-AI'!R240</f>
        <v>0</v>
      </c>
      <c r="O242" s="295">
        <f>'Anchor-AI'!S240</f>
        <v>0</v>
      </c>
      <c r="P242" s="295">
        <f>'Anchor-AI'!T240</f>
        <v>0</v>
      </c>
      <c r="Q242" s="295">
        <f>'Anchor-AI'!U240</f>
        <v>0</v>
      </c>
      <c r="R242" s="295">
        <f>'Anchor-AI'!V240</f>
        <v>0</v>
      </c>
      <c r="S242" s="295">
        <f>'Anchor-AI'!W240</f>
        <v>0</v>
      </c>
      <c r="T242" s="295">
        <f>'Anchor-AI'!X240</f>
        <v>0</v>
      </c>
      <c r="U242" s="295">
        <f>10*LOG10(1/((Summary!$C$80/10^(R242/10)+Summary!$C$81/10^(S242/10)+Summary!$C$82/10^(T242/10))/Summary!$C$83))</f>
        <v>0</v>
      </c>
      <c r="V242" s="295">
        <f>'Anchor-AI'!Y240</f>
        <v>0</v>
      </c>
      <c r="W242" s="295">
        <f>'Anchor-AI'!Z240</f>
        <v>0</v>
      </c>
      <c r="X242" s="295">
        <f>'Anchor-AI'!AA240</f>
        <v>0</v>
      </c>
      <c r="Y242" s="357">
        <f>'Anchor-AI'!AB240</f>
        <v>0</v>
      </c>
      <c r="Z242" s="357">
        <f>'Anchor-AI'!AC240</f>
        <v>0</v>
      </c>
      <c r="AA242" s="296">
        <f t="shared" si="11"/>
        <v>0</v>
      </c>
      <c r="AC242" s="170">
        <f>'Test-AI'!L240</f>
        <v>0</v>
      </c>
      <c r="AD242" s="167">
        <f>'Test-AI'!M240</f>
        <v>0</v>
      </c>
      <c r="AE242" s="167">
        <f>'Test-AI'!N240</f>
        <v>0</v>
      </c>
      <c r="AF242" s="167">
        <f>'Test-AI'!O240</f>
        <v>0</v>
      </c>
      <c r="AG242" s="167">
        <f>(Summary!$C$63*AD242+Summary!$C$64*AE242+Summary!$C$65*AF242)/Summary!$C$66</f>
        <v>0</v>
      </c>
      <c r="AH242" s="167">
        <f>'Test-AI'!P240</f>
        <v>0</v>
      </c>
      <c r="AI242" s="167">
        <f>'Test-AI'!Q240</f>
        <v>0</v>
      </c>
      <c r="AJ242" s="167">
        <f>'Test-AI'!R240</f>
        <v>0</v>
      </c>
      <c r="AK242" s="167">
        <f>'Test-AI'!S240</f>
        <v>0</v>
      </c>
      <c r="AL242" s="167">
        <f>'Test-AI'!T240</f>
        <v>0</v>
      </c>
      <c r="AM242" s="167">
        <f>'Test-AI'!U240</f>
        <v>0</v>
      </c>
      <c r="AN242" s="167">
        <f>'Test-AI'!V240</f>
        <v>0</v>
      </c>
      <c r="AO242" s="167">
        <f>'Test-AI'!W240</f>
        <v>0</v>
      </c>
      <c r="AP242" s="167">
        <f>'Test-AI'!X240</f>
        <v>0</v>
      </c>
      <c r="AQ242" s="167">
        <f>10*LOG10(1/((Summary!$C$80/10^(AN242/10)+Summary!$C$81/10^(AO242/10)+Summary!$C$82/10^(AP242/10))/Summary!$C$83))</f>
        <v>0</v>
      </c>
      <c r="AR242" s="167">
        <f>'Test-AI'!Y240</f>
        <v>0</v>
      </c>
      <c r="AS242" s="167">
        <f>'Test-AI'!Z240</f>
        <v>0</v>
      </c>
      <c r="AT242" s="295">
        <f>'Test-AI'!AA240</f>
        <v>0</v>
      </c>
      <c r="AU242" s="357">
        <f>'Test-AI'!AB240</f>
        <v>0</v>
      </c>
      <c r="AV242" s="357">
        <f>'Test-AI'!AC240</f>
        <v>0</v>
      </c>
      <c r="AW242" s="296">
        <f t="shared" si="12"/>
        <v>0</v>
      </c>
      <c r="AX242" s="297" t="e">
        <f t="shared" si="13"/>
        <v>#DIV/0!</v>
      </c>
      <c r="AY242" s="298" t="e">
        <f t="shared" si="13"/>
        <v>#DIV/0!</v>
      </c>
      <c r="AZ242" s="297" t="e">
        <f t="shared" si="13"/>
        <v>#DIV/0!</v>
      </c>
      <c r="BA242" s="345" t="e">
        <f t="shared" si="10"/>
        <v>#DIV/0!</v>
      </c>
      <c r="BB242" s="75"/>
      <c r="BC242" s="75"/>
      <c r="BD242" s="574" t="s">
        <v>46</v>
      </c>
      <c r="BE242" s="549" t="e">
        <f t="array" ref="BE242">bdRateExtend($G240:$G243,H240:H243,$AC240:$AC243,AD240:AD243)</f>
        <v>#VALUE!</v>
      </c>
      <c r="BF242" s="552"/>
      <c r="BG242" s="552"/>
      <c r="BH242" s="552"/>
      <c r="BI242" s="552"/>
      <c r="BJ242" s="552"/>
      <c r="BK242" s="551" t="e">
        <f t="array" ref="BK242">bdRateExtend($G240:$G243,L240:L243,$AC240:$AC243,AH240:AH243)</f>
        <v>#VALUE!</v>
      </c>
      <c r="BL242" s="552"/>
      <c r="BM242" s="551" t="e">
        <f t="array" ref="BM242">bdRateExtend($G240:$G243,M240:M243,$AC240:$AC243,AI240:AI243)</f>
        <v>#VALUE!</v>
      </c>
      <c r="BN242" s="552"/>
      <c r="BO242" s="545" t="e">
        <f t="array" ref="BO242">bdRateExtend($G240:$G243,N240:N243,$AC240:$AC243,AJ240:AJ243,"None", FALSE,1)</f>
        <v>#VALUE!</v>
      </c>
      <c r="BP242" s="541"/>
      <c r="BQ242" s="545" t="e">
        <f t="array" ref="BQ242">bdRateExtend($G240:$G243,O240:O243,$AC240:$AC243,AK240:AK243,"None", FALSE,1)</f>
        <v>#VALUE!</v>
      </c>
      <c r="BR242" s="541"/>
      <c r="BS242" s="551" t="e">
        <f t="array" ref="BS242">bdRateExtend($G240:$G243,P240:P243,$AC240:$AC243,AL240:AL243)</f>
        <v>#VALUE!</v>
      </c>
      <c r="BT242" s="552"/>
      <c r="BU242" s="551" t="e">
        <f t="array" ref="BU242">bdRateExtend($G240:$G243,Q240:Q243,$AC240:$AC243,AM240:AM243)</f>
        <v>#VALUE!</v>
      </c>
      <c r="BV242" s="552"/>
      <c r="BW242" s="551" t="e">
        <f t="array" ref="BW242">bdRateExtend($G240:$G243,R240:R243,$AC240:$AC243,AN240:AN243)</f>
        <v>#VALUE!</v>
      </c>
      <c r="BX242" s="552"/>
      <c r="BY242" s="552"/>
      <c r="BZ242" s="541"/>
      <c r="CA242" s="541"/>
      <c r="CB242" s="552"/>
      <c r="CC242" s="561" t="e">
        <f t="array" ref="CC242">bdCAMBIExtend($G240:$G243,V240:V243,$AC240:$AC243,AR240:AR243)</f>
        <v>#VALUE!</v>
      </c>
      <c r="CD242" s="552"/>
      <c r="CE242" s="554">
        <f t="array" ref="CE242">testVMAFRange($G240:$G243,N240:N243,$AC240:$AC243,AJ240:AJ243)</f>
        <v>0</v>
      </c>
      <c r="CF242" s="541"/>
      <c r="CG242" s="554">
        <f t="array" ref="CG242">testVMAFRange($G240:$G243,O240:O243,$AC240:$AC243,AK240:AK243)</f>
        <v>0</v>
      </c>
      <c r="CH242" s="541"/>
    </row>
    <row r="243" spans="1:86" ht="17" hidden="1" customHeight="1" x14ac:dyDescent="0.2">
      <c r="A243" s="485"/>
      <c r="B243" s="596"/>
      <c r="C243" s="486"/>
      <c r="D243" s="591"/>
      <c r="E243" s="559"/>
      <c r="F243" s="240">
        <v>210</v>
      </c>
      <c r="G243" s="299">
        <f>'Anchor-AI'!L241</f>
        <v>0</v>
      </c>
      <c r="H243" s="300">
        <f>'Anchor-AI'!M241</f>
        <v>0</v>
      </c>
      <c r="I243" s="300">
        <f>'Anchor-AI'!N241</f>
        <v>0</v>
      </c>
      <c r="J243" s="300">
        <f>'Anchor-AI'!O241</f>
        <v>0</v>
      </c>
      <c r="K243" s="295">
        <f>(Summary!$C$63*H243+Summary!$C$64*I243+Summary!$C$65*J243)/Summary!$C$66</f>
        <v>0</v>
      </c>
      <c r="L243" s="300">
        <f>'Anchor-AI'!P241</f>
        <v>0</v>
      </c>
      <c r="M243" s="300">
        <f>'Anchor-AI'!Q241</f>
        <v>0</v>
      </c>
      <c r="N243" s="300">
        <f>'Anchor-AI'!R241</f>
        <v>0</v>
      </c>
      <c r="O243" s="300">
        <f>'Anchor-AI'!S241</f>
        <v>0</v>
      </c>
      <c r="P243" s="300">
        <f>'Anchor-AI'!T241</f>
        <v>0</v>
      </c>
      <c r="Q243" s="300">
        <f>'Anchor-AI'!U241</f>
        <v>0</v>
      </c>
      <c r="R243" s="300">
        <f>'Anchor-AI'!V241</f>
        <v>0</v>
      </c>
      <c r="S243" s="300">
        <f>'Anchor-AI'!W241</f>
        <v>0</v>
      </c>
      <c r="T243" s="300">
        <f>'Anchor-AI'!X241</f>
        <v>0</v>
      </c>
      <c r="U243" s="300">
        <f>10*LOG10(1/((Summary!$C$80/10^(R243/10)+Summary!$C$81/10^(S243/10)+Summary!$C$82/10^(T243/10))/Summary!$C$83))</f>
        <v>0</v>
      </c>
      <c r="V243" s="300">
        <f>'Anchor-AI'!Y241</f>
        <v>0</v>
      </c>
      <c r="W243" s="300">
        <f>'Anchor-AI'!Z241</f>
        <v>0</v>
      </c>
      <c r="X243" s="300">
        <f>'Anchor-AI'!AA241</f>
        <v>0</v>
      </c>
      <c r="Y243" s="357">
        <f>'Anchor-AI'!AB241</f>
        <v>0</v>
      </c>
      <c r="Z243" s="357">
        <f>'Anchor-AI'!AC241</f>
        <v>0</v>
      </c>
      <c r="AA243" s="301">
        <f t="shared" si="11"/>
        <v>0</v>
      </c>
      <c r="AC243" s="171">
        <f>'Test-AI'!L241</f>
        <v>0</v>
      </c>
      <c r="AD243" s="168">
        <f>'Test-AI'!M241</f>
        <v>0</v>
      </c>
      <c r="AE243" s="168">
        <f>'Test-AI'!N241</f>
        <v>0</v>
      </c>
      <c r="AF243" s="168">
        <f>'Test-AI'!O241</f>
        <v>0</v>
      </c>
      <c r="AG243" s="168">
        <f>(Summary!$C$63*AD243+Summary!$C$64*AE243+Summary!$C$65*AF243)/Summary!$C$66</f>
        <v>0</v>
      </c>
      <c r="AH243" s="168">
        <f>'Test-AI'!P241</f>
        <v>0</v>
      </c>
      <c r="AI243" s="168">
        <f>'Test-AI'!Q241</f>
        <v>0</v>
      </c>
      <c r="AJ243" s="168">
        <f>'Test-AI'!R241</f>
        <v>0</v>
      </c>
      <c r="AK243" s="168">
        <f>'Test-AI'!S241</f>
        <v>0</v>
      </c>
      <c r="AL243" s="168">
        <f>'Test-AI'!T241</f>
        <v>0</v>
      </c>
      <c r="AM243" s="168">
        <f>'Test-AI'!U241</f>
        <v>0</v>
      </c>
      <c r="AN243" s="168">
        <f>'Test-AI'!V241</f>
        <v>0</v>
      </c>
      <c r="AO243" s="168">
        <f>'Test-AI'!W241</f>
        <v>0</v>
      </c>
      <c r="AP243" s="168">
        <f>'Test-AI'!X241</f>
        <v>0</v>
      </c>
      <c r="AQ243" s="168">
        <f>10*LOG10(1/((Summary!$C$80/10^(AN243/10)+Summary!$C$81/10^(AO243/10)+Summary!$C$82/10^(AP243/10))/Summary!$C$83))</f>
        <v>0</v>
      </c>
      <c r="AR243" s="168">
        <f>'Test-AI'!Y241</f>
        <v>0</v>
      </c>
      <c r="AS243" s="168">
        <f>'Test-AI'!Z241</f>
        <v>0</v>
      </c>
      <c r="AT243" s="300">
        <f>'Test-AI'!AA241</f>
        <v>0</v>
      </c>
      <c r="AU243" s="357">
        <f>'Test-AI'!AB241</f>
        <v>0</v>
      </c>
      <c r="AV243" s="357">
        <f>'Test-AI'!AC241</f>
        <v>0</v>
      </c>
      <c r="AW243" s="301">
        <f t="shared" si="12"/>
        <v>0</v>
      </c>
      <c r="AX243" s="302" t="e">
        <f t="shared" si="13"/>
        <v>#DIV/0!</v>
      </c>
      <c r="AY243" s="303" t="e">
        <f t="shared" si="13"/>
        <v>#DIV/0!</v>
      </c>
      <c r="AZ243" s="297" t="e">
        <f t="shared" si="13"/>
        <v>#DIV/0!</v>
      </c>
      <c r="BA243" s="345" t="e">
        <f t="shared" si="10"/>
        <v>#DIV/0!</v>
      </c>
      <c r="BB243" s="75"/>
      <c r="BC243" s="75"/>
      <c r="BD243" s="570"/>
      <c r="BE243" s="550"/>
      <c r="BF243" s="553"/>
      <c r="BG243" s="553"/>
      <c r="BH243" s="553"/>
      <c r="BI243" s="553"/>
      <c r="BJ243" s="553"/>
      <c r="BK243" s="553"/>
      <c r="BL243" s="553"/>
      <c r="BM243" s="553"/>
      <c r="BN243" s="553"/>
      <c r="BO243" s="546"/>
      <c r="BP243" s="544"/>
      <c r="BQ243" s="546"/>
      <c r="BR243" s="544"/>
      <c r="BS243" s="553"/>
      <c r="BT243" s="553"/>
      <c r="BU243" s="553"/>
      <c r="BV243" s="553"/>
      <c r="BW243" s="553"/>
      <c r="BX243" s="553"/>
      <c r="BY243" s="553"/>
      <c r="BZ243" s="544"/>
      <c r="CA243" s="544"/>
      <c r="CB243" s="553"/>
      <c r="CC243" s="553"/>
      <c r="CD243" s="553"/>
      <c r="CE243" s="546"/>
      <c r="CF243" s="544"/>
      <c r="CG243" s="546"/>
      <c r="CH243" s="544"/>
    </row>
    <row r="244" spans="1:86" ht="17" hidden="1" customHeight="1" x14ac:dyDescent="0.2">
      <c r="A244" s="485"/>
      <c r="B244" s="595" t="s">
        <v>153</v>
      </c>
      <c r="C244" s="586" t="s">
        <v>73</v>
      </c>
      <c r="D244" s="589">
        <v>29.97</v>
      </c>
      <c r="E244" s="557">
        <v>8</v>
      </c>
      <c r="F244" s="238">
        <v>85</v>
      </c>
      <c r="G244" s="289">
        <f>'Anchor-AI'!L242</f>
        <v>0</v>
      </c>
      <c r="H244" s="290">
        <f>'Anchor-AI'!M242</f>
        <v>0</v>
      </c>
      <c r="I244" s="290">
        <f>'Anchor-AI'!N242</f>
        <v>0</v>
      </c>
      <c r="J244" s="290">
        <f>'Anchor-AI'!O242</f>
        <v>0</v>
      </c>
      <c r="K244" s="290">
        <f>(Summary!$C$63*H244+Summary!$C$64*I244+Summary!$C$65*J244)/Summary!$C$66</f>
        <v>0</v>
      </c>
      <c r="L244" s="290">
        <f>'Anchor-AI'!P242</f>
        <v>0</v>
      </c>
      <c r="M244" s="290">
        <f>'Anchor-AI'!Q242</f>
        <v>0</v>
      </c>
      <c r="N244" s="290">
        <f>'Anchor-AI'!R242</f>
        <v>0</v>
      </c>
      <c r="O244" s="290">
        <f>'Anchor-AI'!S242</f>
        <v>0</v>
      </c>
      <c r="P244" s="290">
        <f>'Anchor-AI'!T242</f>
        <v>0</v>
      </c>
      <c r="Q244" s="290">
        <f>'Anchor-AI'!U242</f>
        <v>0</v>
      </c>
      <c r="R244" s="290">
        <f>'Anchor-AI'!V242</f>
        <v>0</v>
      </c>
      <c r="S244" s="290">
        <f>'Anchor-AI'!W242</f>
        <v>0</v>
      </c>
      <c r="T244" s="290">
        <f>'Anchor-AI'!X242</f>
        <v>0</v>
      </c>
      <c r="U244" s="290">
        <f>10*LOG10(1/((Summary!$C$80/10^(R244/10)+Summary!$C$81/10^(S244/10)+Summary!$C$82/10^(T244/10))/Summary!$C$83))</f>
        <v>0</v>
      </c>
      <c r="V244" s="290">
        <f>'Anchor-AI'!Y242</f>
        <v>0</v>
      </c>
      <c r="W244" s="290">
        <f>'Anchor-AI'!Z242</f>
        <v>0</v>
      </c>
      <c r="X244" s="290">
        <f>'Anchor-AI'!AA242</f>
        <v>0</v>
      </c>
      <c r="Y244" s="360">
        <f>'Anchor-AI'!AB242</f>
        <v>0</v>
      </c>
      <c r="Z244" s="360">
        <f>'Anchor-AI'!AC242</f>
        <v>0</v>
      </c>
      <c r="AA244" s="291">
        <f t="shared" si="11"/>
        <v>0</v>
      </c>
      <c r="AC244" s="169">
        <f>'Test-AI'!L242</f>
        <v>0</v>
      </c>
      <c r="AD244" s="166">
        <f>'Test-AI'!M242</f>
        <v>0</v>
      </c>
      <c r="AE244" s="166">
        <f>'Test-AI'!N242</f>
        <v>0</v>
      </c>
      <c r="AF244" s="166">
        <f>'Test-AI'!O242</f>
        <v>0</v>
      </c>
      <c r="AG244" s="166">
        <f>(Summary!$C$63*AD244+Summary!$C$64*AE244+Summary!$C$65*AF244)/Summary!$C$66</f>
        <v>0</v>
      </c>
      <c r="AH244" s="166">
        <f>'Test-AI'!P242</f>
        <v>0</v>
      </c>
      <c r="AI244" s="166">
        <f>'Test-AI'!Q242</f>
        <v>0</v>
      </c>
      <c r="AJ244" s="166">
        <f>'Test-AI'!R242</f>
        <v>0</v>
      </c>
      <c r="AK244" s="166">
        <f>'Test-AI'!S242</f>
        <v>0</v>
      </c>
      <c r="AL244" s="166">
        <f>'Test-AI'!T242</f>
        <v>0</v>
      </c>
      <c r="AM244" s="166">
        <f>'Test-AI'!U242</f>
        <v>0</v>
      </c>
      <c r="AN244" s="166">
        <f>'Test-AI'!V242</f>
        <v>0</v>
      </c>
      <c r="AO244" s="166">
        <f>'Test-AI'!W242</f>
        <v>0</v>
      </c>
      <c r="AP244" s="166">
        <f>'Test-AI'!X242</f>
        <v>0</v>
      </c>
      <c r="AQ244" s="166">
        <f>10*LOG10(1/((Summary!$C$80/10^(AN244/10)+Summary!$C$81/10^(AO244/10)+Summary!$C$82/10^(AP244/10))/Summary!$C$83))</f>
        <v>0</v>
      </c>
      <c r="AR244" s="166">
        <f>'Test-AI'!Y242</f>
        <v>0</v>
      </c>
      <c r="AS244" s="166">
        <f>'Test-AI'!Z242</f>
        <v>0</v>
      </c>
      <c r="AT244" s="290">
        <f>'Test-AI'!AA242</f>
        <v>0</v>
      </c>
      <c r="AU244" s="356">
        <f>'Test-AI'!AB242</f>
        <v>0</v>
      </c>
      <c r="AV244" s="356">
        <f>'Test-AI'!AC242</f>
        <v>0</v>
      </c>
      <c r="AW244" s="291">
        <f t="shared" si="12"/>
        <v>0</v>
      </c>
      <c r="AX244" s="292" t="e">
        <f t="shared" si="13"/>
        <v>#DIV/0!</v>
      </c>
      <c r="AY244" s="293" t="e">
        <f t="shared" si="13"/>
        <v>#DIV/0!</v>
      </c>
      <c r="AZ244" s="292" t="e">
        <f t="shared" si="13"/>
        <v>#DIV/0!</v>
      </c>
      <c r="BA244" s="344" t="e">
        <f t="shared" si="10"/>
        <v>#DIV/0!</v>
      </c>
      <c r="BB244" s="75"/>
      <c r="BC244" s="75"/>
      <c r="BD244" s="572" t="s">
        <v>39</v>
      </c>
      <c r="BE244" s="549" t="e">
        <f t="array" ref="BE244">bdRateExtend($G244:$G247,H244:H247,$AC244:$AC247,AD244:AD247)</f>
        <v>#VALUE!</v>
      </c>
      <c r="BF244" s="551" t="e">
        <f t="array" ref="BF244">bdRateExtend($G244:$G249,H244:H249,$AC244:$AC249,AD244:AD249)</f>
        <v>#VALUE!</v>
      </c>
      <c r="BG244" s="551" t="e">
        <f t="array" ref="BG244">bdRateExtend($G244:$G249,I244:I249,$AC244:$AC249,AE244:AE249)</f>
        <v>#VALUE!</v>
      </c>
      <c r="BH244" s="551" t="e">
        <f t="array" ref="BH244">bdRateExtend($G244:$G249,J244:J249,$AC244:$AC249,AF244:AF249)</f>
        <v>#VALUE!</v>
      </c>
      <c r="BI244" s="551" t="e">
        <f t="array" ref="BI244">bdRateExtend($G244:$G249,K244:K249,$AC244:$AC249,AG244:AG249)</f>
        <v>#VALUE!</v>
      </c>
      <c r="BJ244" s="575" t="e">
        <f>(Summary!$C$94*BF244+Summary!$C$95*BG244+Summary!$C$96*BH244)/Summary!$C$97</f>
        <v>#VALUE!</v>
      </c>
      <c r="BK244" s="551" t="e">
        <f t="array" ref="BK244">bdRateExtend($G244:$G247,L244:L247,$AC244:$AC247,AH244:AH247)</f>
        <v>#VALUE!</v>
      </c>
      <c r="BL244" s="551" t="e">
        <f t="array" ref="BL244">bdRateExtend($G244:$G249,L244:L249,$AC244:$AC249,AH244:AH249)</f>
        <v>#VALUE!</v>
      </c>
      <c r="BM244" s="551" t="e">
        <f t="array" ref="BM244">bdRateExtend($G244:$G247,M244:M247,$AC244:$AC247,AI244:AI247)</f>
        <v>#VALUE!</v>
      </c>
      <c r="BN244" s="551" t="e">
        <f t="array" ref="BN244">bdRateExtend($G244:$G249,M244:M249,$AC244:$AC249,AI244:AI249)</f>
        <v>#VALUE!</v>
      </c>
      <c r="BO244" s="548" t="e">
        <f t="array" ref="BO244">bdRateExtend($G244:$G247,N244:N247,$AC244:$AC247,AJ244:AJ247,"None", FALSE,1)</f>
        <v>#VALUE!</v>
      </c>
      <c r="BP244" s="585" t="e">
        <f t="array" ref="BP244">bdRateExtend($G244:$G249,N244:N249,$AC244:$AC249,AJ244:AJ249,"None", FALSE,1)</f>
        <v>#VALUE!</v>
      </c>
      <c r="BQ244" s="548" t="e">
        <f t="array" ref="BQ244">bdRateExtend($G244:$G247,O244:O247,$AC244:$AC247,AK244:AK247,"None", FALSE,1)</f>
        <v>#VALUE!</v>
      </c>
      <c r="BR244" s="585" t="e">
        <f t="array" ref="BR244">bdRateExtend($G244:$G249,O244:O249,$AC244:$AC249,AK244:AK249,"None", FALSE,1)</f>
        <v>#VALUE!</v>
      </c>
      <c r="BS244" s="551" t="e">
        <f t="array" ref="BS244">bdRateExtend($G244:$G247,P244:P247,$AC244:$AC247,AL244:AL247)</f>
        <v>#VALUE!</v>
      </c>
      <c r="BT244" s="551" t="e">
        <f t="array" ref="BT244">bdRateExtend($G244:$G249,P244:P249,$AC244:$AC249,AL244:AL249)</f>
        <v>#VALUE!</v>
      </c>
      <c r="BU244" s="551" t="e">
        <f t="array" ref="BU244">bdRateExtend($G244:$G247,Q244:Q247,$AC244:$AC247,AM244:AM247)</f>
        <v>#VALUE!</v>
      </c>
      <c r="BV244" s="551" t="e">
        <f t="array" ref="BV244">bdRateExtend($G244:$G249,Q244:Q249,$AC244:$AC249,AM244:AM249)</f>
        <v>#VALUE!</v>
      </c>
      <c r="BW244" s="551" t="e">
        <f t="array" ref="BW244">bdRateExtend($G244:$G247,R244:R247,$AC244:$AC247,AN244:AN247)</f>
        <v>#VALUE!</v>
      </c>
      <c r="BX244" s="551" t="e">
        <f t="array" ref="BX244">bdRateExtend($G244:$G249,R244:R249,$AC244:$AC249,AN244:AN249)</f>
        <v>#VALUE!</v>
      </c>
      <c r="BY244" s="551" t="e">
        <f t="array" ref="BY244">bdRateExtend($G244:$G249,S244:S249,$AC244:$AC249,AO244:AO249)</f>
        <v>#VALUE!</v>
      </c>
      <c r="BZ244" s="555" t="e">
        <f t="array" ref="BZ244">bdRateExtend($G244:$G249,T244:T249,$AC244:$AC249,AP244:AP249)</f>
        <v>#VALUE!</v>
      </c>
      <c r="CA244" s="555" t="e">
        <f t="array" ref="CA244">bdRateExtend($G244:$G249,U244:U249,$AC244:$AC249,AQ244:AQ249)</f>
        <v>#VALUE!</v>
      </c>
      <c r="CB244" s="575" t="e">
        <f>(Summary!$C$108*BX244+Summary!$C$109*BY244+Summary!$C$110*BZ244)/Summary!$C$111</f>
        <v>#VALUE!</v>
      </c>
      <c r="CC244" s="561" t="e">
        <f t="array" ref="CC244">bdCAMBIExtend($G244:$G247,V244:V247,$AC244:$AC247,AR244:AR247)</f>
        <v>#VALUE!</v>
      </c>
      <c r="CD244" s="561" t="e">
        <f t="array" ref="CD244">bdCAMBIExtend($G244:$G249,V244:V249,$AC244:$AC249,AR244:AR249)</f>
        <v>#VALUE!</v>
      </c>
      <c r="CE244" s="547">
        <f t="array" ref="CE244">testVMAFRange($G244:$G247,N244:N247,$AC244:$AC247,AJ244:AJ247)</f>
        <v>0</v>
      </c>
      <c r="CF244" s="543">
        <f t="array" ref="CF244">testVMAFRange($G244:$G249,N244:N249,$AC244:$AC249,AJ244:AJ249)</f>
        <v>0</v>
      </c>
      <c r="CG244" s="547">
        <f t="array" ref="CG244">testVMAFRange($G244:$G247,O244:O247,$AC244:$AC247,AK244:AK247)</f>
        <v>0</v>
      </c>
      <c r="CH244" s="543">
        <f t="array" ref="CH244">testVMAFRange($G244:$G249,O244:O249,$AC244:$AC249,AK244:AK249)</f>
        <v>0</v>
      </c>
    </row>
    <row r="245" spans="1:86" ht="17" hidden="1" customHeight="1" x14ac:dyDescent="0.2">
      <c r="A245" s="485"/>
      <c r="B245" s="566"/>
      <c r="C245" s="485"/>
      <c r="D245" s="590"/>
      <c r="E245" s="558"/>
      <c r="F245" s="239">
        <v>110</v>
      </c>
      <c r="G245" s="294">
        <f>'Anchor-AI'!L243</f>
        <v>0</v>
      </c>
      <c r="H245" s="295">
        <f>'Anchor-AI'!M243</f>
        <v>0</v>
      </c>
      <c r="I245" s="295">
        <f>'Anchor-AI'!N243</f>
        <v>0</v>
      </c>
      <c r="J245" s="295">
        <f>'Anchor-AI'!O243</f>
        <v>0</v>
      </c>
      <c r="K245" s="295">
        <f>(Summary!$C$63*H245+Summary!$C$64*I245+Summary!$C$65*J245)/Summary!$C$66</f>
        <v>0</v>
      </c>
      <c r="L245" s="295">
        <f>'Anchor-AI'!P243</f>
        <v>0</v>
      </c>
      <c r="M245" s="295">
        <f>'Anchor-AI'!Q243</f>
        <v>0</v>
      </c>
      <c r="N245" s="295">
        <f>'Anchor-AI'!R243</f>
        <v>0</v>
      </c>
      <c r="O245" s="295">
        <f>'Anchor-AI'!S243</f>
        <v>0</v>
      </c>
      <c r="P245" s="295">
        <f>'Anchor-AI'!T243</f>
        <v>0</v>
      </c>
      <c r="Q245" s="295">
        <f>'Anchor-AI'!U243</f>
        <v>0</v>
      </c>
      <c r="R245" s="295">
        <f>'Anchor-AI'!V243</f>
        <v>0</v>
      </c>
      <c r="S245" s="295">
        <f>'Anchor-AI'!W243</f>
        <v>0</v>
      </c>
      <c r="T245" s="295">
        <f>'Anchor-AI'!X243</f>
        <v>0</v>
      </c>
      <c r="U245" s="295">
        <f>10*LOG10(1/((Summary!$C$80/10^(R245/10)+Summary!$C$81/10^(S245/10)+Summary!$C$82/10^(T245/10))/Summary!$C$83))</f>
        <v>0</v>
      </c>
      <c r="V245" s="295">
        <f>'Anchor-AI'!Y243</f>
        <v>0</v>
      </c>
      <c r="W245" s="295">
        <f>'Anchor-AI'!Z243</f>
        <v>0</v>
      </c>
      <c r="X245" s="295">
        <f>'Anchor-AI'!AA243</f>
        <v>0</v>
      </c>
      <c r="Y245" s="357">
        <f>'Anchor-AI'!AB243</f>
        <v>0</v>
      </c>
      <c r="Z245" s="357">
        <f>'Anchor-AI'!AC243</f>
        <v>0</v>
      </c>
      <c r="AA245" s="296">
        <f t="shared" si="11"/>
        <v>0</v>
      </c>
      <c r="AC245" s="170">
        <f>'Test-AI'!L243</f>
        <v>0</v>
      </c>
      <c r="AD245" s="167">
        <f>'Test-AI'!M243</f>
        <v>0</v>
      </c>
      <c r="AE245" s="167">
        <f>'Test-AI'!N243</f>
        <v>0</v>
      </c>
      <c r="AF245" s="167">
        <f>'Test-AI'!O243</f>
        <v>0</v>
      </c>
      <c r="AG245" s="167">
        <f>(Summary!$C$63*AD245+Summary!$C$64*AE245+Summary!$C$65*AF245)/Summary!$C$66</f>
        <v>0</v>
      </c>
      <c r="AH245" s="167">
        <f>'Test-AI'!P243</f>
        <v>0</v>
      </c>
      <c r="AI245" s="167">
        <f>'Test-AI'!Q243</f>
        <v>0</v>
      </c>
      <c r="AJ245" s="167">
        <f>'Test-AI'!R243</f>
        <v>0</v>
      </c>
      <c r="AK245" s="167">
        <f>'Test-AI'!S243</f>
        <v>0</v>
      </c>
      <c r="AL245" s="167">
        <f>'Test-AI'!T243</f>
        <v>0</v>
      </c>
      <c r="AM245" s="167">
        <f>'Test-AI'!U243</f>
        <v>0</v>
      </c>
      <c r="AN245" s="167">
        <f>'Test-AI'!V243</f>
        <v>0</v>
      </c>
      <c r="AO245" s="167">
        <f>'Test-AI'!W243</f>
        <v>0</v>
      </c>
      <c r="AP245" s="167">
        <f>'Test-AI'!X243</f>
        <v>0</v>
      </c>
      <c r="AQ245" s="167">
        <f>10*LOG10(1/((Summary!$C$80/10^(AN245/10)+Summary!$C$81/10^(AO245/10)+Summary!$C$82/10^(AP245/10))/Summary!$C$83))</f>
        <v>0</v>
      </c>
      <c r="AR245" s="167">
        <f>'Test-AI'!Y243</f>
        <v>0</v>
      </c>
      <c r="AS245" s="167">
        <f>'Test-AI'!Z243</f>
        <v>0</v>
      </c>
      <c r="AT245" s="295">
        <f>'Test-AI'!AA243</f>
        <v>0</v>
      </c>
      <c r="AU245" s="357">
        <f>'Test-AI'!AB243</f>
        <v>0</v>
      </c>
      <c r="AV245" s="357">
        <f>'Test-AI'!AC243</f>
        <v>0</v>
      </c>
      <c r="AW245" s="296">
        <f t="shared" si="12"/>
        <v>0</v>
      </c>
      <c r="AX245" s="297" t="e">
        <f t="shared" si="13"/>
        <v>#DIV/0!</v>
      </c>
      <c r="AY245" s="298" t="e">
        <f t="shared" si="13"/>
        <v>#DIV/0!</v>
      </c>
      <c r="AZ245" s="297" t="e">
        <f t="shared" si="13"/>
        <v>#DIV/0!</v>
      </c>
      <c r="BA245" s="345" t="e">
        <f t="shared" si="10"/>
        <v>#DIV/0!</v>
      </c>
      <c r="BB245" s="75"/>
      <c r="BC245" s="75"/>
      <c r="BD245" s="565"/>
      <c r="BE245" s="550"/>
      <c r="BF245" s="552"/>
      <c r="BG245" s="552"/>
      <c r="BH245" s="552"/>
      <c r="BI245" s="552"/>
      <c r="BJ245" s="552"/>
      <c r="BK245" s="553"/>
      <c r="BL245" s="552"/>
      <c r="BM245" s="553"/>
      <c r="BN245" s="552"/>
      <c r="BO245" s="546"/>
      <c r="BP245" s="541"/>
      <c r="BQ245" s="546"/>
      <c r="BR245" s="541"/>
      <c r="BS245" s="553"/>
      <c r="BT245" s="552"/>
      <c r="BU245" s="553"/>
      <c r="BV245" s="552"/>
      <c r="BW245" s="553"/>
      <c r="BX245" s="552"/>
      <c r="BY245" s="552"/>
      <c r="BZ245" s="541"/>
      <c r="CA245" s="541"/>
      <c r="CB245" s="552"/>
      <c r="CC245" s="553"/>
      <c r="CD245" s="552"/>
      <c r="CE245" s="546"/>
      <c r="CF245" s="541"/>
      <c r="CG245" s="546"/>
      <c r="CH245" s="541"/>
    </row>
    <row r="246" spans="1:86" ht="17" hidden="1" customHeight="1" x14ac:dyDescent="0.2">
      <c r="A246" s="485"/>
      <c r="B246" s="566"/>
      <c r="C246" s="485"/>
      <c r="D246" s="590"/>
      <c r="E246" s="558"/>
      <c r="F246" s="239">
        <v>135</v>
      </c>
      <c r="G246" s="294">
        <f>'Anchor-AI'!L244</f>
        <v>0</v>
      </c>
      <c r="H246" s="295">
        <f>'Anchor-AI'!M244</f>
        <v>0</v>
      </c>
      <c r="I246" s="295">
        <f>'Anchor-AI'!N244</f>
        <v>0</v>
      </c>
      <c r="J246" s="295">
        <f>'Anchor-AI'!O244</f>
        <v>0</v>
      </c>
      <c r="K246" s="295">
        <f>(Summary!$C$63*H246+Summary!$C$64*I246+Summary!$C$65*J246)/Summary!$C$66</f>
        <v>0</v>
      </c>
      <c r="L246" s="295">
        <f>'Anchor-AI'!P244</f>
        <v>0</v>
      </c>
      <c r="M246" s="295">
        <f>'Anchor-AI'!Q244</f>
        <v>0</v>
      </c>
      <c r="N246" s="295">
        <f>'Anchor-AI'!R244</f>
        <v>0</v>
      </c>
      <c r="O246" s="295">
        <f>'Anchor-AI'!S244</f>
        <v>0</v>
      </c>
      <c r="P246" s="295">
        <f>'Anchor-AI'!T244</f>
        <v>0</v>
      </c>
      <c r="Q246" s="295">
        <f>'Anchor-AI'!U244</f>
        <v>0</v>
      </c>
      <c r="R246" s="295">
        <f>'Anchor-AI'!V244</f>
        <v>0</v>
      </c>
      <c r="S246" s="295">
        <f>'Anchor-AI'!W244</f>
        <v>0</v>
      </c>
      <c r="T246" s="295">
        <f>'Anchor-AI'!X244</f>
        <v>0</v>
      </c>
      <c r="U246" s="295">
        <f>10*LOG10(1/((Summary!$C$80/10^(R246/10)+Summary!$C$81/10^(S246/10)+Summary!$C$82/10^(T246/10))/Summary!$C$83))</f>
        <v>0</v>
      </c>
      <c r="V246" s="295">
        <f>'Anchor-AI'!Y244</f>
        <v>0</v>
      </c>
      <c r="W246" s="295">
        <f>'Anchor-AI'!Z244</f>
        <v>0</v>
      </c>
      <c r="X246" s="295">
        <f>'Anchor-AI'!AA244</f>
        <v>0</v>
      </c>
      <c r="Y246" s="357">
        <f>'Anchor-AI'!AB244</f>
        <v>0</v>
      </c>
      <c r="Z246" s="357">
        <f>'Anchor-AI'!AC244</f>
        <v>0</v>
      </c>
      <c r="AA246" s="296">
        <f t="shared" si="11"/>
        <v>0</v>
      </c>
      <c r="AC246" s="170">
        <f>'Test-AI'!L244</f>
        <v>0</v>
      </c>
      <c r="AD246" s="167">
        <f>'Test-AI'!M244</f>
        <v>0</v>
      </c>
      <c r="AE246" s="167">
        <f>'Test-AI'!N244</f>
        <v>0</v>
      </c>
      <c r="AF246" s="167">
        <f>'Test-AI'!O244</f>
        <v>0</v>
      </c>
      <c r="AG246" s="167">
        <f>(Summary!$C$63*AD246+Summary!$C$64*AE246+Summary!$C$65*AF246)/Summary!$C$66</f>
        <v>0</v>
      </c>
      <c r="AH246" s="167">
        <f>'Test-AI'!P244</f>
        <v>0</v>
      </c>
      <c r="AI246" s="167">
        <f>'Test-AI'!Q244</f>
        <v>0</v>
      </c>
      <c r="AJ246" s="167">
        <f>'Test-AI'!R244</f>
        <v>0</v>
      </c>
      <c r="AK246" s="167">
        <f>'Test-AI'!S244</f>
        <v>0</v>
      </c>
      <c r="AL246" s="167">
        <f>'Test-AI'!T244</f>
        <v>0</v>
      </c>
      <c r="AM246" s="167">
        <f>'Test-AI'!U244</f>
        <v>0</v>
      </c>
      <c r="AN246" s="167">
        <f>'Test-AI'!V244</f>
        <v>0</v>
      </c>
      <c r="AO246" s="167">
        <f>'Test-AI'!W244</f>
        <v>0</v>
      </c>
      <c r="AP246" s="167">
        <f>'Test-AI'!X244</f>
        <v>0</v>
      </c>
      <c r="AQ246" s="167">
        <f>10*LOG10(1/((Summary!$C$80/10^(AN246/10)+Summary!$C$81/10^(AO246/10)+Summary!$C$82/10^(AP246/10))/Summary!$C$83))</f>
        <v>0</v>
      </c>
      <c r="AR246" s="167">
        <f>'Test-AI'!Y244</f>
        <v>0</v>
      </c>
      <c r="AS246" s="167">
        <f>'Test-AI'!Z244</f>
        <v>0</v>
      </c>
      <c r="AT246" s="295">
        <f>'Test-AI'!AA244</f>
        <v>0</v>
      </c>
      <c r="AU246" s="357">
        <f>'Test-AI'!AB244</f>
        <v>0</v>
      </c>
      <c r="AV246" s="357">
        <f>'Test-AI'!AC244</f>
        <v>0</v>
      </c>
      <c r="AW246" s="296">
        <f t="shared" si="12"/>
        <v>0</v>
      </c>
      <c r="AX246" s="297" t="e">
        <f t="shared" si="13"/>
        <v>#DIV/0!</v>
      </c>
      <c r="AY246" s="298" t="e">
        <f t="shared" si="13"/>
        <v>#DIV/0!</v>
      </c>
      <c r="AZ246" s="297" t="e">
        <f t="shared" si="13"/>
        <v>#DIV/0!</v>
      </c>
      <c r="BA246" s="345" t="e">
        <f t="shared" si="10"/>
        <v>#DIV/0!</v>
      </c>
      <c r="BB246" s="75"/>
      <c r="BC246" s="75"/>
      <c r="BD246" s="573" t="s">
        <v>147</v>
      </c>
      <c r="BE246" s="549" t="e">
        <f t="array" ref="BE246">bdRateExtend($G245:$G248,H245:H248,$AC245:$AC248,AD245:AD248)</f>
        <v>#VALUE!</v>
      </c>
      <c r="BF246" s="552"/>
      <c r="BG246" s="552"/>
      <c r="BH246" s="552"/>
      <c r="BI246" s="552"/>
      <c r="BJ246" s="552"/>
      <c r="BK246" s="551" t="e">
        <f t="array" ref="BK246">bdRateExtend($G245:$G248,L245:L248,$AC245:$AC248,AH245:AH248)</f>
        <v>#VALUE!</v>
      </c>
      <c r="BL246" s="552"/>
      <c r="BM246" s="551" t="e">
        <f t="array" ref="BM246">bdRateExtend($G245:$G248,M245:M248,$AC245:$AC248,AI245:AI248)</f>
        <v>#VALUE!</v>
      </c>
      <c r="BN246" s="552"/>
      <c r="BO246" s="545" t="e">
        <f t="array" ref="BO246">bdRateExtend($G245:$G248,N245:N248,$AC245:$AC248,AJ245:AJ248,"None", FALSE,1)</f>
        <v>#VALUE!</v>
      </c>
      <c r="BP246" s="541"/>
      <c r="BQ246" s="545" t="e">
        <f t="array" ref="BQ246">bdRateExtend($G245:$G248,O245:O248,$AC245:$AC248,AK245:AK248,"None", FALSE,1)</f>
        <v>#VALUE!</v>
      </c>
      <c r="BR246" s="541"/>
      <c r="BS246" s="551" t="e">
        <f t="array" ref="BS246">bdRateExtend($G245:$G248,P245:P248,$AC245:$AC248,AL245:AL248)</f>
        <v>#VALUE!</v>
      </c>
      <c r="BT246" s="552"/>
      <c r="BU246" s="551" t="e">
        <f t="array" ref="BU246">bdRateExtend($G245:$G248,Q245:Q248,$AC245:$AC248,AM245:AM248)</f>
        <v>#VALUE!</v>
      </c>
      <c r="BV246" s="552"/>
      <c r="BW246" s="551" t="e">
        <f t="array" ref="BW246">bdRateExtend($G245:$G248,R245:R248,$AC245:$AC248,AN245:AN248)</f>
        <v>#VALUE!</v>
      </c>
      <c r="BX246" s="552"/>
      <c r="BY246" s="552"/>
      <c r="BZ246" s="541"/>
      <c r="CA246" s="541"/>
      <c r="CB246" s="552"/>
      <c r="CC246" s="561" t="e">
        <f t="array" ref="CC246">bdCAMBIExtend($G245:$G248,V245:V248,$AC245:$AC248,AR245:AR248)</f>
        <v>#VALUE!</v>
      </c>
      <c r="CD246" s="552"/>
      <c r="CE246" s="554">
        <f t="array" ref="CE246">testVMAFRange($G245:$G248,N245:N248,$AC245:$AC248,AJ245:AJ248)</f>
        <v>0</v>
      </c>
      <c r="CF246" s="541"/>
      <c r="CG246" s="554">
        <f t="array" ref="CG246">testVMAFRange($G245:$G248,O245:O248,$AC245:$AC248,AK245:AK248)</f>
        <v>0</v>
      </c>
      <c r="CH246" s="541"/>
    </row>
    <row r="247" spans="1:86" ht="17" hidden="1" customHeight="1" x14ac:dyDescent="0.2">
      <c r="A247" s="485"/>
      <c r="B247" s="566"/>
      <c r="C247" s="485"/>
      <c r="D247" s="590"/>
      <c r="E247" s="558"/>
      <c r="F247" s="239">
        <v>160</v>
      </c>
      <c r="G247" s="294">
        <f>'Anchor-AI'!L245</f>
        <v>0</v>
      </c>
      <c r="H247" s="295">
        <f>'Anchor-AI'!M245</f>
        <v>0</v>
      </c>
      <c r="I247" s="295">
        <f>'Anchor-AI'!N245</f>
        <v>0</v>
      </c>
      <c r="J247" s="295">
        <f>'Anchor-AI'!O245</f>
        <v>0</v>
      </c>
      <c r="K247" s="295">
        <f>(Summary!$C$63*H247+Summary!$C$64*I247+Summary!$C$65*J247)/Summary!$C$66</f>
        <v>0</v>
      </c>
      <c r="L247" s="295">
        <f>'Anchor-AI'!P245</f>
        <v>0</v>
      </c>
      <c r="M247" s="295">
        <f>'Anchor-AI'!Q245</f>
        <v>0</v>
      </c>
      <c r="N247" s="295">
        <f>'Anchor-AI'!R245</f>
        <v>0</v>
      </c>
      <c r="O247" s="295">
        <f>'Anchor-AI'!S245</f>
        <v>0</v>
      </c>
      <c r="P247" s="295">
        <f>'Anchor-AI'!T245</f>
        <v>0</v>
      </c>
      <c r="Q247" s="295">
        <f>'Anchor-AI'!U245</f>
        <v>0</v>
      </c>
      <c r="R247" s="295">
        <f>'Anchor-AI'!V245</f>
        <v>0</v>
      </c>
      <c r="S247" s="295">
        <f>'Anchor-AI'!W245</f>
        <v>0</v>
      </c>
      <c r="T247" s="295">
        <f>'Anchor-AI'!X245</f>
        <v>0</v>
      </c>
      <c r="U247" s="295">
        <f>10*LOG10(1/((Summary!$C$80/10^(R247/10)+Summary!$C$81/10^(S247/10)+Summary!$C$82/10^(T247/10))/Summary!$C$83))</f>
        <v>0</v>
      </c>
      <c r="V247" s="295">
        <f>'Anchor-AI'!Y245</f>
        <v>0</v>
      </c>
      <c r="W247" s="295">
        <f>'Anchor-AI'!Z245</f>
        <v>0</v>
      </c>
      <c r="X247" s="295">
        <f>'Anchor-AI'!AA245</f>
        <v>0</v>
      </c>
      <c r="Y247" s="357">
        <f>'Anchor-AI'!AB245</f>
        <v>0</v>
      </c>
      <c r="Z247" s="357">
        <f>'Anchor-AI'!AC245</f>
        <v>0</v>
      </c>
      <c r="AA247" s="296">
        <f t="shared" si="11"/>
        <v>0</v>
      </c>
      <c r="AC247" s="170">
        <f>'Test-AI'!L245</f>
        <v>0</v>
      </c>
      <c r="AD247" s="167">
        <f>'Test-AI'!M245</f>
        <v>0</v>
      </c>
      <c r="AE247" s="167">
        <f>'Test-AI'!N245</f>
        <v>0</v>
      </c>
      <c r="AF247" s="167">
        <f>'Test-AI'!O245</f>
        <v>0</v>
      </c>
      <c r="AG247" s="167">
        <f>(Summary!$C$63*AD247+Summary!$C$64*AE247+Summary!$C$65*AF247)/Summary!$C$66</f>
        <v>0</v>
      </c>
      <c r="AH247" s="167">
        <f>'Test-AI'!P245</f>
        <v>0</v>
      </c>
      <c r="AI247" s="167">
        <f>'Test-AI'!Q245</f>
        <v>0</v>
      </c>
      <c r="AJ247" s="167">
        <f>'Test-AI'!R245</f>
        <v>0</v>
      </c>
      <c r="AK247" s="167">
        <f>'Test-AI'!S245</f>
        <v>0</v>
      </c>
      <c r="AL247" s="167">
        <f>'Test-AI'!T245</f>
        <v>0</v>
      </c>
      <c r="AM247" s="167">
        <f>'Test-AI'!U245</f>
        <v>0</v>
      </c>
      <c r="AN247" s="167">
        <f>'Test-AI'!V245</f>
        <v>0</v>
      </c>
      <c r="AO247" s="167">
        <f>'Test-AI'!W245</f>
        <v>0</v>
      </c>
      <c r="AP247" s="167">
        <f>'Test-AI'!X245</f>
        <v>0</v>
      </c>
      <c r="AQ247" s="167">
        <f>10*LOG10(1/((Summary!$C$80/10^(AN247/10)+Summary!$C$81/10^(AO247/10)+Summary!$C$82/10^(AP247/10))/Summary!$C$83))</f>
        <v>0</v>
      </c>
      <c r="AR247" s="167">
        <f>'Test-AI'!Y245</f>
        <v>0</v>
      </c>
      <c r="AS247" s="167">
        <f>'Test-AI'!Z245</f>
        <v>0</v>
      </c>
      <c r="AT247" s="295">
        <f>'Test-AI'!AA245</f>
        <v>0</v>
      </c>
      <c r="AU247" s="357">
        <f>'Test-AI'!AB245</f>
        <v>0</v>
      </c>
      <c r="AV247" s="357">
        <f>'Test-AI'!AC245</f>
        <v>0</v>
      </c>
      <c r="AW247" s="296">
        <f t="shared" si="12"/>
        <v>0</v>
      </c>
      <c r="AX247" s="297" t="e">
        <f t="shared" si="13"/>
        <v>#DIV/0!</v>
      </c>
      <c r="AY247" s="298" t="e">
        <f t="shared" si="13"/>
        <v>#DIV/0!</v>
      </c>
      <c r="AZ247" s="297" t="e">
        <f t="shared" si="13"/>
        <v>#DIV/0!</v>
      </c>
      <c r="BA247" s="345" t="e">
        <f t="shared" si="10"/>
        <v>#DIV/0!</v>
      </c>
      <c r="BB247" s="75"/>
      <c r="BC247" s="75"/>
      <c r="BD247" s="565"/>
      <c r="BE247" s="550"/>
      <c r="BF247" s="552"/>
      <c r="BG247" s="552"/>
      <c r="BH247" s="552"/>
      <c r="BI247" s="552"/>
      <c r="BJ247" s="552"/>
      <c r="BK247" s="553"/>
      <c r="BL247" s="552"/>
      <c r="BM247" s="553"/>
      <c r="BN247" s="552"/>
      <c r="BO247" s="546"/>
      <c r="BP247" s="541"/>
      <c r="BQ247" s="546"/>
      <c r="BR247" s="541"/>
      <c r="BS247" s="553"/>
      <c r="BT247" s="552"/>
      <c r="BU247" s="553"/>
      <c r="BV247" s="552"/>
      <c r="BW247" s="553"/>
      <c r="BX247" s="552"/>
      <c r="BY247" s="552"/>
      <c r="BZ247" s="541"/>
      <c r="CA247" s="541"/>
      <c r="CB247" s="552"/>
      <c r="CC247" s="553"/>
      <c r="CD247" s="552"/>
      <c r="CE247" s="546"/>
      <c r="CF247" s="541"/>
      <c r="CG247" s="546"/>
      <c r="CH247" s="541"/>
    </row>
    <row r="248" spans="1:86" ht="17" hidden="1" customHeight="1" x14ac:dyDescent="0.2">
      <c r="A248" s="485"/>
      <c r="B248" s="566"/>
      <c r="C248" s="485"/>
      <c r="D248" s="590"/>
      <c r="E248" s="558"/>
      <c r="F248" s="239">
        <v>185</v>
      </c>
      <c r="G248" s="294">
        <f>'Anchor-AI'!L246</f>
        <v>0</v>
      </c>
      <c r="H248" s="295">
        <f>'Anchor-AI'!M246</f>
        <v>0</v>
      </c>
      <c r="I248" s="295">
        <f>'Anchor-AI'!N246</f>
        <v>0</v>
      </c>
      <c r="J248" s="295">
        <f>'Anchor-AI'!O246</f>
        <v>0</v>
      </c>
      <c r="K248" s="295">
        <f>(Summary!$C$63*H248+Summary!$C$64*I248+Summary!$C$65*J248)/Summary!$C$66</f>
        <v>0</v>
      </c>
      <c r="L248" s="295">
        <f>'Anchor-AI'!P246</f>
        <v>0</v>
      </c>
      <c r="M248" s="295">
        <f>'Anchor-AI'!Q246</f>
        <v>0</v>
      </c>
      <c r="N248" s="295">
        <f>'Anchor-AI'!R246</f>
        <v>0</v>
      </c>
      <c r="O248" s="295">
        <f>'Anchor-AI'!S246</f>
        <v>0</v>
      </c>
      <c r="P248" s="295">
        <f>'Anchor-AI'!T246</f>
        <v>0</v>
      </c>
      <c r="Q248" s="295">
        <f>'Anchor-AI'!U246</f>
        <v>0</v>
      </c>
      <c r="R248" s="295">
        <f>'Anchor-AI'!V246</f>
        <v>0</v>
      </c>
      <c r="S248" s="295">
        <f>'Anchor-AI'!W246</f>
        <v>0</v>
      </c>
      <c r="T248" s="295">
        <f>'Anchor-AI'!X246</f>
        <v>0</v>
      </c>
      <c r="U248" s="295">
        <f>10*LOG10(1/((Summary!$C$80/10^(R248/10)+Summary!$C$81/10^(S248/10)+Summary!$C$82/10^(T248/10))/Summary!$C$83))</f>
        <v>0</v>
      </c>
      <c r="V248" s="295">
        <f>'Anchor-AI'!Y246</f>
        <v>0</v>
      </c>
      <c r="W248" s="295">
        <f>'Anchor-AI'!Z246</f>
        <v>0</v>
      </c>
      <c r="X248" s="295">
        <f>'Anchor-AI'!AA246</f>
        <v>0</v>
      </c>
      <c r="Y248" s="357">
        <f>'Anchor-AI'!AB246</f>
        <v>0</v>
      </c>
      <c r="Z248" s="357">
        <f>'Anchor-AI'!AC246</f>
        <v>0</v>
      </c>
      <c r="AA248" s="296">
        <f t="shared" si="11"/>
        <v>0</v>
      </c>
      <c r="AC248" s="170">
        <f>'Test-AI'!L246</f>
        <v>0</v>
      </c>
      <c r="AD248" s="167">
        <f>'Test-AI'!M246</f>
        <v>0</v>
      </c>
      <c r="AE248" s="167">
        <f>'Test-AI'!N246</f>
        <v>0</v>
      </c>
      <c r="AF248" s="167">
        <f>'Test-AI'!O246</f>
        <v>0</v>
      </c>
      <c r="AG248" s="167">
        <f>(Summary!$C$63*AD248+Summary!$C$64*AE248+Summary!$C$65*AF248)/Summary!$C$66</f>
        <v>0</v>
      </c>
      <c r="AH248" s="167">
        <f>'Test-AI'!P246</f>
        <v>0</v>
      </c>
      <c r="AI248" s="167">
        <f>'Test-AI'!Q246</f>
        <v>0</v>
      </c>
      <c r="AJ248" s="167">
        <f>'Test-AI'!R246</f>
        <v>0</v>
      </c>
      <c r="AK248" s="167">
        <f>'Test-AI'!S246</f>
        <v>0</v>
      </c>
      <c r="AL248" s="167">
        <f>'Test-AI'!T246</f>
        <v>0</v>
      </c>
      <c r="AM248" s="167">
        <f>'Test-AI'!U246</f>
        <v>0</v>
      </c>
      <c r="AN248" s="167">
        <f>'Test-AI'!V246</f>
        <v>0</v>
      </c>
      <c r="AO248" s="167">
        <f>'Test-AI'!W246</f>
        <v>0</v>
      </c>
      <c r="AP248" s="167">
        <f>'Test-AI'!X246</f>
        <v>0</v>
      </c>
      <c r="AQ248" s="167">
        <f>10*LOG10(1/((Summary!$C$80/10^(AN248/10)+Summary!$C$81/10^(AO248/10)+Summary!$C$82/10^(AP248/10))/Summary!$C$83))</f>
        <v>0</v>
      </c>
      <c r="AR248" s="167">
        <f>'Test-AI'!Y246</f>
        <v>0</v>
      </c>
      <c r="AS248" s="167">
        <f>'Test-AI'!Z246</f>
        <v>0</v>
      </c>
      <c r="AT248" s="295">
        <f>'Test-AI'!AA246</f>
        <v>0</v>
      </c>
      <c r="AU248" s="357">
        <f>'Test-AI'!AB246</f>
        <v>0</v>
      </c>
      <c r="AV248" s="357">
        <f>'Test-AI'!AC246</f>
        <v>0</v>
      </c>
      <c r="AW248" s="296">
        <f t="shared" si="12"/>
        <v>0</v>
      </c>
      <c r="AX248" s="297" t="e">
        <f t="shared" si="13"/>
        <v>#DIV/0!</v>
      </c>
      <c r="AY248" s="298" t="e">
        <f t="shared" si="13"/>
        <v>#DIV/0!</v>
      </c>
      <c r="AZ248" s="297" t="e">
        <f t="shared" si="13"/>
        <v>#DIV/0!</v>
      </c>
      <c r="BA248" s="345" t="e">
        <f t="shared" si="10"/>
        <v>#DIV/0!</v>
      </c>
      <c r="BB248" s="75"/>
      <c r="BC248" s="75"/>
      <c r="BD248" s="574" t="s">
        <v>46</v>
      </c>
      <c r="BE248" s="549" t="e">
        <f t="array" ref="BE248">bdRateExtend($G246:$G249,H246:H249,$AC246:$AC249,AD246:AD249)</f>
        <v>#VALUE!</v>
      </c>
      <c r="BF248" s="552"/>
      <c r="BG248" s="552"/>
      <c r="BH248" s="552"/>
      <c r="BI248" s="552"/>
      <c r="BJ248" s="552"/>
      <c r="BK248" s="551" t="e">
        <f t="array" ref="BK248">bdRateExtend($G246:$G249,L246:L249,$AC246:$AC249,AH246:AH249)</f>
        <v>#VALUE!</v>
      </c>
      <c r="BL248" s="552"/>
      <c r="BM248" s="551" t="e">
        <f t="array" ref="BM248">bdRateExtend($G246:$G249,M246:M249,$AC246:$AC249,AI246:AI249)</f>
        <v>#VALUE!</v>
      </c>
      <c r="BN248" s="552"/>
      <c r="BO248" s="545" t="e">
        <f t="array" ref="BO248">bdRateExtend($G246:$G249,N246:N249,$AC246:$AC249,AJ246:AJ249,"None", FALSE,1)</f>
        <v>#VALUE!</v>
      </c>
      <c r="BP248" s="541"/>
      <c r="BQ248" s="545" t="e">
        <f t="array" ref="BQ248">bdRateExtend($G246:$G249,O246:O249,$AC246:$AC249,AK246:AK249,"None", FALSE,1)</f>
        <v>#VALUE!</v>
      </c>
      <c r="BR248" s="541"/>
      <c r="BS248" s="551" t="e">
        <f t="array" ref="BS248">bdRateExtend($G246:$G249,P246:P249,$AC246:$AC249,AL246:AL249)</f>
        <v>#VALUE!</v>
      </c>
      <c r="BT248" s="552"/>
      <c r="BU248" s="551" t="e">
        <f t="array" ref="BU248">bdRateExtend($G246:$G249,Q246:Q249,$AC246:$AC249,AM246:AM249)</f>
        <v>#VALUE!</v>
      </c>
      <c r="BV248" s="552"/>
      <c r="BW248" s="551" t="e">
        <f t="array" ref="BW248">bdRateExtend($G246:$G249,R246:R249,$AC246:$AC249,AN246:AN249)</f>
        <v>#VALUE!</v>
      </c>
      <c r="BX248" s="552"/>
      <c r="BY248" s="552"/>
      <c r="BZ248" s="541"/>
      <c r="CA248" s="541"/>
      <c r="CB248" s="552"/>
      <c r="CC248" s="561" t="e">
        <f t="array" ref="CC248">bdCAMBIExtend($G246:$G249,V246:V249,$AC246:$AC249,AR246:AR249)</f>
        <v>#VALUE!</v>
      </c>
      <c r="CD248" s="552"/>
      <c r="CE248" s="554">
        <f t="array" ref="CE248">testVMAFRange($G246:$G249,N246:N249,$AC246:$AC249,AJ246:AJ249)</f>
        <v>0</v>
      </c>
      <c r="CF248" s="541"/>
      <c r="CG248" s="554">
        <f t="array" ref="CG248">testVMAFRange($G246:$G249,O246:O249,$AC246:$AC249,AK246:AK249)</f>
        <v>0</v>
      </c>
      <c r="CH248" s="541"/>
    </row>
    <row r="249" spans="1:86" ht="17" hidden="1" customHeight="1" x14ac:dyDescent="0.2">
      <c r="A249" s="486"/>
      <c r="B249" s="596"/>
      <c r="C249" s="486"/>
      <c r="D249" s="591"/>
      <c r="E249" s="559"/>
      <c r="F249" s="240">
        <v>210</v>
      </c>
      <c r="G249" s="299">
        <f>'Anchor-AI'!L247</f>
        <v>0</v>
      </c>
      <c r="H249" s="300">
        <f>'Anchor-AI'!M247</f>
        <v>0</v>
      </c>
      <c r="I249" s="300">
        <f>'Anchor-AI'!N247</f>
        <v>0</v>
      </c>
      <c r="J249" s="300">
        <f>'Anchor-AI'!O247</f>
        <v>0</v>
      </c>
      <c r="K249" s="295">
        <f>(Summary!$C$63*H249+Summary!$C$64*I249+Summary!$C$65*J249)/Summary!$C$66</f>
        <v>0</v>
      </c>
      <c r="L249" s="300">
        <f>'Anchor-AI'!P247</f>
        <v>0</v>
      </c>
      <c r="M249" s="300">
        <f>'Anchor-AI'!Q247</f>
        <v>0</v>
      </c>
      <c r="N249" s="300">
        <f>'Anchor-AI'!R247</f>
        <v>0</v>
      </c>
      <c r="O249" s="300">
        <f>'Anchor-AI'!S247</f>
        <v>0</v>
      </c>
      <c r="P249" s="300">
        <f>'Anchor-AI'!T247</f>
        <v>0</v>
      </c>
      <c r="Q249" s="300">
        <f>'Anchor-AI'!U247</f>
        <v>0</v>
      </c>
      <c r="R249" s="300">
        <f>'Anchor-AI'!V247</f>
        <v>0</v>
      </c>
      <c r="S249" s="300">
        <f>'Anchor-AI'!W247</f>
        <v>0</v>
      </c>
      <c r="T249" s="300">
        <f>'Anchor-AI'!X247</f>
        <v>0</v>
      </c>
      <c r="U249" s="300">
        <f>10*LOG10(1/((Summary!$C$80/10^(R249/10)+Summary!$C$81/10^(S249/10)+Summary!$C$82/10^(T249/10))/Summary!$C$83))</f>
        <v>0</v>
      </c>
      <c r="V249" s="300">
        <f>'Anchor-AI'!Y247</f>
        <v>0</v>
      </c>
      <c r="W249" s="300">
        <f>'Anchor-AI'!Z247</f>
        <v>0</v>
      </c>
      <c r="X249" s="300">
        <f>'Anchor-AI'!AA247</f>
        <v>0</v>
      </c>
      <c r="Y249" s="357">
        <f>'Anchor-AI'!AB247</f>
        <v>0</v>
      </c>
      <c r="Z249" s="357">
        <f>'Anchor-AI'!AC247</f>
        <v>0</v>
      </c>
      <c r="AA249" s="301">
        <f t="shared" si="11"/>
        <v>0</v>
      </c>
      <c r="AC249" s="171">
        <f>'Test-AI'!L247</f>
        <v>0</v>
      </c>
      <c r="AD249" s="168">
        <f>'Test-AI'!M247</f>
        <v>0</v>
      </c>
      <c r="AE249" s="168">
        <f>'Test-AI'!N247</f>
        <v>0</v>
      </c>
      <c r="AF249" s="168">
        <f>'Test-AI'!O247</f>
        <v>0</v>
      </c>
      <c r="AG249" s="168">
        <f>(Summary!$C$63*AD249+Summary!$C$64*AE249+Summary!$C$65*AF249)/Summary!$C$66</f>
        <v>0</v>
      </c>
      <c r="AH249" s="168">
        <f>'Test-AI'!P247</f>
        <v>0</v>
      </c>
      <c r="AI249" s="168">
        <f>'Test-AI'!Q247</f>
        <v>0</v>
      </c>
      <c r="AJ249" s="168">
        <f>'Test-AI'!R247</f>
        <v>0</v>
      </c>
      <c r="AK249" s="168">
        <f>'Test-AI'!S247</f>
        <v>0</v>
      </c>
      <c r="AL249" s="168">
        <f>'Test-AI'!T247</f>
        <v>0</v>
      </c>
      <c r="AM249" s="168">
        <f>'Test-AI'!U247</f>
        <v>0</v>
      </c>
      <c r="AN249" s="168">
        <f>'Test-AI'!V247</f>
        <v>0</v>
      </c>
      <c r="AO249" s="168">
        <f>'Test-AI'!W247</f>
        <v>0</v>
      </c>
      <c r="AP249" s="168">
        <f>'Test-AI'!X247</f>
        <v>0</v>
      </c>
      <c r="AQ249" s="168">
        <f>10*LOG10(1/((Summary!$C$80/10^(AN249/10)+Summary!$C$81/10^(AO249/10)+Summary!$C$82/10^(AP249/10))/Summary!$C$83))</f>
        <v>0</v>
      </c>
      <c r="AR249" s="168">
        <f>'Test-AI'!Y247</f>
        <v>0</v>
      </c>
      <c r="AS249" s="168">
        <f>'Test-AI'!Z247</f>
        <v>0</v>
      </c>
      <c r="AT249" s="300">
        <f>'Test-AI'!AA247</f>
        <v>0</v>
      </c>
      <c r="AU249" s="357">
        <f>'Test-AI'!AB247</f>
        <v>0</v>
      </c>
      <c r="AV249" s="357">
        <f>'Test-AI'!AC247</f>
        <v>0</v>
      </c>
      <c r="AW249" s="301">
        <f t="shared" si="12"/>
        <v>0</v>
      </c>
      <c r="AX249" s="302" t="e">
        <f t="shared" si="13"/>
        <v>#DIV/0!</v>
      </c>
      <c r="AY249" s="303" t="e">
        <f t="shared" si="13"/>
        <v>#DIV/0!</v>
      </c>
      <c r="AZ249" s="297" t="e">
        <f t="shared" si="13"/>
        <v>#DIV/0!</v>
      </c>
      <c r="BA249" s="345" t="e">
        <f t="shared" si="10"/>
        <v>#DIV/0!</v>
      </c>
      <c r="BB249" s="75"/>
      <c r="BC249" s="75"/>
      <c r="BD249" s="570"/>
      <c r="BE249" s="550"/>
      <c r="BF249" s="553"/>
      <c r="BG249" s="553"/>
      <c r="BH249" s="553"/>
      <c r="BI249" s="553"/>
      <c r="BJ249" s="553"/>
      <c r="BK249" s="553"/>
      <c r="BL249" s="553"/>
      <c r="BM249" s="553"/>
      <c r="BN249" s="553"/>
      <c r="BO249" s="546"/>
      <c r="BP249" s="544"/>
      <c r="BQ249" s="546"/>
      <c r="BR249" s="544"/>
      <c r="BS249" s="553"/>
      <c r="BT249" s="553"/>
      <c r="BU249" s="553"/>
      <c r="BV249" s="553"/>
      <c r="BW249" s="553"/>
      <c r="BX249" s="553"/>
      <c r="BY249" s="553"/>
      <c r="BZ249" s="544"/>
      <c r="CA249" s="544"/>
      <c r="CB249" s="553"/>
      <c r="CC249" s="553"/>
      <c r="CD249" s="553"/>
      <c r="CE249" s="546"/>
      <c r="CF249" s="544"/>
      <c r="CG249" s="546"/>
      <c r="CH249" s="544"/>
    </row>
    <row r="250" spans="1:86" ht="17" hidden="1" customHeight="1" x14ac:dyDescent="0.2">
      <c r="A250" s="626" t="s">
        <v>154</v>
      </c>
      <c r="B250" s="595" t="s">
        <v>155</v>
      </c>
      <c r="C250" s="586" t="s">
        <v>74</v>
      </c>
      <c r="D250" s="589">
        <v>60</v>
      </c>
      <c r="E250" s="557">
        <v>8</v>
      </c>
      <c r="F250" s="238">
        <v>85</v>
      </c>
      <c r="G250" s="289">
        <f>'Anchor-AI'!L248</f>
        <v>0</v>
      </c>
      <c r="H250" s="290">
        <f>'Anchor-AI'!M248</f>
        <v>0</v>
      </c>
      <c r="I250" s="290">
        <f>'Anchor-AI'!N248</f>
        <v>0</v>
      </c>
      <c r="J250" s="290">
        <f>'Anchor-AI'!O248</f>
        <v>0</v>
      </c>
      <c r="K250" s="290">
        <f>(Summary!$C$63*H250+Summary!$C$64*I250+Summary!$C$65*J250)/Summary!$C$66</f>
        <v>0</v>
      </c>
      <c r="L250" s="290">
        <f>'Anchor-AI'!P248</f>
        <v>0</v>
      </c>
      <c r="M250" s="290">
        <f>'Anchor-AI'!Q248</f>
        <v>0</v>
      </c>
      <c r="N250" s="290">
        <f>'Anchor-AI'!R248</f>
        <v>0</v>
      </c>
      <c r="O250" s="290">
        <f>'Anchor-AI'!S248</f>
        <v>0</v>
      </c>
      <c r="P250" s="290">
        <f>'Anchor-AI'!T248</f>
        <v>0</v>
      </c>
      <c r="Q250" s="290">
        <f>'Anchor-AI'!U248</f>
        <v>0</v>
      </c>
      <c r="R250" s="290">
        <f>'Anchor-AI'!V248</f>
        <v>0</v>
      </c>
      <c r="S250" s="290">
        <f>'Anchor-AI'!W248</f>
        <v>0</v>
      </c>
      <c r="T250" s="290">
        <f>'Anchor-AI'!X248</f>
        <v>0</v>
      </c>
      <c r="U250" s="290">
        <f>10*LOG10(1/((Summary!$C$80/10^(R250/10)+Summary!$C$81/10^(S250/10)+Summary!$C$82/10^(T250/10))/Summary!$C$83))</f>
        <v>0</v>
      </c>
      <c r="V250" s="290">
        <f>'Anchor-AI'!Y248</f>
        <v>0</v>
      </c>
      <c r="W250" s="290">
        <f>'Anchor-AI'!Z248</f>
        <v>0</v>
      </c>
      <c r="X250" s="290">
        <f>'Anchor-AI'!AA248</f>
        <v>0</v>
      </c>
      <c r="Y250" s="360">
        <f>'Anchor-AI'!AB248</f>
        <v>0</v>
      </c>
      <c r="Z250" s="360">
        <f>'Anchor-AI'!AC248</f>
        <v>0</v>
      </c>
      <c r="AA250" s="291">
        <f t="shared" si="11"/>
        <v>0</v>
      </c>
      <c r="AC250" s="169">
        <f>'Test-AI'!L248</f>
        <v>0</v>
      </c>
      <c r="AD250" s="166">
        <f>'Test-AI'!M248</f>
        <v>0</v>
      </c>
      <c r="AE250" s="166">
        <f>'Test-AI'!N248</f>
        <v>0</v>
      </c>
      <c r="AF250" s="166">
        <f>'Test-AI'!O248</f>
        <v>0</v>
      </c>
      <c r="AG250" s="166">
        <f>(Summary!$C$63*AD250+Summary!$C$64*AE250+Summary!$C$65*AF250)/Summary!$C$66</f>
        <v>0</v>
      </c>
      <c r="AH250" s="166">
        <f>'Test-AI'!P248</f>
        <v>0</v>
      </c>
      <c r="AI250" s="166">
        <f>'Test-AI'!Q248</f>
        <v>0</v>
      </c>
      <c r="AJ250" s="166">
        <f>'Test-AI'!R248</f>
        <v>0</v>
      </c>
      <c r="AK250" s="166">
        <f>'Test-AI'!S248</f>
        <v>0</v>
      </c>
      <c r="AL250" s="166">
        <f>'Test-AI'!T248</f>
        <v>0</v>
      </c>
      <c r="AM250" s="166">
        <f>'Test-AI'!U248</f>
        <v>0</v>
      </c>
      <c r="AN250" s="166">
        <f>'Test-AI'!V248</f>
        <v>0</v>
      </c>
      <c r="AO250" s="166">
        <f>'Test-AI'!W248</f>
        <v>0</v>
      </c>
      <c r="AP250" s="166">
        <f>'Test-AI'!X248</f>
        <v>0</v>
      </c>
      <c r="AQ250" s="166">
        <f>10*LOG10(1/((Summary!$C$80/10^(AN250/10)+Summary!$C$81/10^(AO250/10)+Summary!$C$82/10^(AP250/10))/Summary!$C$83))</f>
        <v>0</v>
      </c>
      <c r="AR250" s="166">
        <f>'Test-AI'!Y248</f>
        <v>0</v>
      </c>
      <c r="AS250" s="166">
        <f>'Test-AI'!Z248</f>
        <v>0</v>
      </c>
      <c r="AT250" s="290">
        <f>'Test-AI'!AA248</f>
        <v>0</v>
      </c>
      <c r="AU250" s="356">
        <f>'Test-AI'!AB248</f>
        <v>0</v>
      </c>
      <c r="AV250" s="356">
        <f>'Test-AI'!AC248</f>
        <v>0</v>
      </c>
      <c r="AW250" s="291">
        <f t="shared" si="12"/>
        <v>0</v>
      </c>
      <c r="AX250" s="292" t="e">
        <f t="shared" si="13"/>
        <v>#DIV/0!</v>
      </c>
      <c r="AY250" s="293" t="e">
        <f t="shared" si="13"/>
        <v>#DIV/0!</v>
      </c>
      <c r="AZ250" s="292" t="e">
        <f t="shared" si="13"/>
        <v>#DIV/0!</v>
      </c>
      <c r="BA250" s="344" t="e">
        <f t="shared" si="10"/>
        <v>#DIV/0!</v>
      </c>
      <c r="BB250" s="75"/>
      <c r="BC250" s="75"/>
      <c r="BD250" s="572" t="s">
        <v>39</v>
      </c>
      <c r="BE250" s="549" t="e">
        <f t="array" ref="BE250">bdRateExtend($G250:$G253,H250:H253,$AC250:$AC253,AD250:AD253)</f>
        <v>#VALUE!</v>
      </c>
      <c r="BF250" s="551" t="e">
        <f t="array" ref="BF250">bdRateExtend($G250:$G255,H250:H255,$AC250:$AC255,AD250:AD255)</f>
        <v>#VALUE!</v>
      </c>
      <c r="BG250" s="551" t="e">
        <f t="array" ref="BG250">bdRateExtend($G250:$G255,I250:I255,$AC250:$AC255,AE250:AE255)</f>
        <v>#VALUE!</v>
      </c>
      <c r="BH250" s="551" t="e">
        <f t="array" ref="BH250">bdRateExtend($G250:$G255,J250:J255,$AC250:$AC255,AF250:AF255)</f>
        <v>#VALUE!</v>
      </c>
      <c r="BI250" s="551" t="e">
        <f t="array" ref="BI250">bdRateExtend($G250:$G255,K250:K255,$AC250:$AC255,AG250:AG255)</f>
        <v>#VALUE!</v>
      </c>
      <c r="BJ250" s="575" t="e">
        <f>(Summary!$C$94*BF250+Summary!$C$95*BG250+Summary!$C$96*BH250)/Summary!$C$97</f>
        <v>#VALUE!</v>
      </c>
      <c r="BK250" s="551" t="e">
        <f t="array" ref="BK250">bdRateExtend($G250:$G253,L250:L253,$AC250:$AC253,AH250:AH253)</f>
        <v>#VALUE!</v>
      </c>
      <c r="BL250" s="551" t="e">
        <f t="array" ref="BL250">bdRateExtend($G250:$G255,L250:L255,$AC250:$AC255,AH250:AH255)</f>
        <v>#VALUE!</v>
      </c>
      <c r="BM250" s="551" t="e">
        <f t="array" ref="BM250">bdRateExtend($G250:$G253,M250:M253,$AC250:$AC253,AI250:AI253)</f>
        <v>#VALUE!</v>
      </c>
      <c r="BN250" s="551" t="e">
        <f t="array" ref="BN250">bdRateExtend($G250:$G255,M250:M255,$AC250:$AC255,AI250:AI255)</f>
        <v>#VALUE!</v>
      </c>
      <c r="BO250" s="548" t="e">
        <f t="array" ref="BO250">bdRateExtend($G250:$G253,N250:N253,$AC250:$AC253,AJ250:AJ253,"None", FALSE,1)</f>
        <v>#VALUE!</v>
      </c>
      <c r="BP250" s="585" t="e">
        <f t="array" ref="BP250">bdRateExtend($G250:$G255,N250:N255,$AC250:$AC255,AJ250:AJ255,"None", FALSE,1)</f>
        <v>#VALUE!</v>
      </c>
      <c r="BQ250" s="548" t="e">
        <f t="array" ref="BQ250">bdRateExtend($G250:$G253,O250:O253,$AC250:$AC253,AK250:AK253,"None", FALSE,1)</f>
        <v>#VALUE!</v>
      </c>
      <c r="BR250" s="585" t="e">
        <f t="array" ref="BR250">bdRateExtend($G250:$G255,O250:O255,$AC250:$AC255,AK250:AK255,"None", FALSE,1)</f>
        <v>#VALUE!</v>
      </c>
      <c r="BS250" s="551" t="e">
        <f t="array" ref="BS250">bdRateExtend($G250:$G253,P250:P253,$AC250:$AC253,AL250:AL253)</f>
        <v>#VALUE!</v>
      </c>
      <c r="BT250" s="551" t="e">
        <f t="array" ref="BT250">bdRateExtend($G250:$G255,P250:P255,$AC250:$AC255,AL250:AL255)</f>
        <v>#VALUE!</v>
      </c>
      <c r="BU250" s="551" t="e">
        <f t="array" ref="BU250">bdRateExtend($G250:$G253,Q250:Q253,$AC250:$AC253,AM250:AM253)</f>
        <v>#VALUE!</v>
      </c>
      <c r="BV250" s="551" t="e">
        <f t="array" ref="BV250">bdRateExtend($G250:$G255,Q250:Q255,$AC250:$AC255,AM250:AM255)</f>
        <v>#VALUE!</v>
      </c>
      <c r="BW250" s="551" t="e">
        <f t="array" ref="BW250">bdRateExtend($G250:$G253,R250:R253,$AC250:$AC253,AN250:AN253)</f>
        <v>#VALUE!</v>
      </c>
      <c r="BX250" s="551" t="e">
        <f t="array" ref="BX250">bdRateExtend($G250:$G255,R250:R255,$AC250:$AC255,AN250:AN255)</f>
        <v>#VALUE!</v>
      </c>
      <c r="BY250" s="551" t="e">
        <f t="array" ref="BY250">bdRateExtend($G250:$G255,S250:S255,$AC250:$AC255,AO250:AO255)</f>
        <v>#VALUE!</v>
      </c>
      <c r="BZ250" s="555" t="e">
        <f t="array" ref="BZ250">bdRateExtend($G250:$G255,T250:T255,$AC250:$AC255,AP250:AP255)</f>
        <v>#VALUE!</v>
      </c>
      <c r="CA250" s="555" t="e">
        <f t="array" ref="CA250">bdRateExtend($G250:$G255,U250:U255,$AC250:$AC255,AQ250:AQ255)</f>
        <v>#VALUE!</v>
      </c>
      <c r="CB250" s="575" t="e">
        <f>(Summary!$C$108*BX250+Summary!$C$109*BY250+Summary!$C$110*BZ250)/Summary!$C$111</f>
        <v>#VALUE!</v>
      </c>
      <c r="CC250" s="593" t="e">
        <f t="array" ref="CC250">bdCAMBIExtend($G250:$G253,V250:V253,$AC250:$AC253,AR250:AR253)</f>
        <v>#VALUE!</v>
      </c>
      <c r="CD250" s="578" t="e">
        <f t="array" ref="CD250">bdCAMBIExtend($G250:$G255,V250:V255,$AC250:$AC255,AR250:AR255)</f>
        <v>#VALUE!</v>
      </c>
      <c r="CE250" s="547">
        <f t="array" ref="CE250">testVMAFRange($G250:$G253,N250:N253,$AC250:$AC253,AJ250:AJ253)</f>
        <v>0</v>
      </c>
      <c r="CF250" s="543">
        <f t="array" ref="CF250">testVMAFRange($G250:$G255,N250:N255,$AC250:$AC255,AJ250:AJ255)</f>
        <v>0</v>
      </c>
      <c r="CG250" s="547">
        <f t="array" ref="CG250">testVMAFRange($G250:$G253,O250:O253,$AC250:$AC253,AK250:AK253)</f>
        <v>0</v>
      </c>
      <c r="CH250" s="543">
        <f t="array" ref="CH250">testVMAFRange($G250:$G255,O250:O255,$AC250:$AC255,AK250:AK255)</f>
        <v>0</v>
      </c>
    </row>
    <row r="251" spans="1:86" ht="17" hidden="1" customHeight="1" x14ac:dyDescent="0.2">
      <c r="A251" s="485"/>
      <c r="B251" s="566"/>
      <c r="C251" s="485"/>
      <c r="D251" s="590"/>
      <c r="E251" s="558"/>
      <c r="F251" s="239">
        <v>110</v>
      </c>
      <c r="G251" s="294">
        <f>'Anchor-AI'!L249</f>
        <v>0</v>
      </c>
      <c r="H251" s="295">
        <f>'Anchor-AI'!M249</f>
        <v>0</v>
      </c>
      <c r="I251" s="295">
        <f>'Anchor-AI'!N249</f>
        <v>0</v>
      </c>
      <c r="J251" s="295">
        <f>'Anchor-AI'!O249</f>
        <v>0</v>
      </c>
      <c r="K251" s="295">
        <f>(Summary!$C$63*H251+Summary!$C$64*I251+Summary!$C$65*J251)/Summary!$C$66</f>
        <v>0</v>
      </c>
      <c r="L251" s="295">
        <f>'Anchor-AI'!P249</f>
        <v>0</v>
      </c>
      <c r="M251" s="295">
        <f>'Anchor-AI'!Q249</f>
        <v>0</v>
      </c>
      <c r="N251" s="295">
        <f>'Anchor-AI'!R249</f>
        <v>0</v>
      </c>
      <c r="O251" s="295">
        <f>'Anchor-AI'!S249</f>
        <v>0</v>
      </c>
      <c r="P251" s="295">
        <f>'Anchor-AI'!T249</f>
        <v>0</v>
      </c>
      <c r="Q251" s="295">
        <f>'Anchor-AI'!U249</f>
        <v>0</v>
      </c>
      <c r="R251" s="295">
        <f>'Anchor-AI'!V249</f>
        <v>0</v>
      </c>
      <c r="S251" s="295">
        <f>'Anchor-AI'!W249</f>
        <v>0</v>
      </c>
      <c r="T251" s="295">
        <f>'Anchor-AI'!X249</f>
        <v>0</v>
      </c>
      <c r="U251" s="295">
        <f>10*LOG10(1/((Summary!$C$80/10^(R251/10)+Summary!$C$81/10^(S251/10)+Summary!$C$82/10^(T251/10))/Summary!$C$83))</f>
        <v>0</v>
      </c>
      <c r="V251" s="295">
        <f>'Anchor-AI'!Y249</f>
        <v>0</v>
      </c>
      <c r="W251" s="295">
        <f>'Anchor-AI'!Z249</f>
        <v>0</v>
      </c>
      <c r="X251" s="295">
        <f>'Anchor-AI'!AA249</f>
        <v>0</v>
      </c>
      <c r="Y251" s="357">
        <f>'Anchor-AI'!AB249</f>
        <v>0</v>
      </c>
      <c r="Z251" s="357">
        <f>'Anchor-AI'!AC249</f>
        <v>0</v>
      </c>
      <c r="AA251" s="296">
        <f t="shared" si="11"/>
        <v>0</v>
      </c>
      <c r="AC251" s="170">
        <f>'Test-AI'!L249</f>
        <v>0</v>
      </c>
      <c r="AD251" s="167">
        <f>'Test-AI'!M249</f>
        <v>0</v>
      </c>
      <c r="AE251" s="167">
        <f>'Test-AI'!N249</f>
        <v>0</v>
      </c>
      <c r="AF251" s="167">
        <f>'Test-AI'!O249</f>
        <v>0</v>
      </c>
      <c r="AG251" s="167">
        <f>(Summary!$C$63*AD251+Summary!$C$64*AE251+Summary!$C$65*AF251)/Summary!$C$66</f>
        <v>0</v>
      </c>
      <c r="AH251" s="167">
        <f>'Test-AI'!P249</f>
        <v>0</v>
      </c>
      <c r="AI251" s="167">
        <f>'Test-AI'!Q249</f>
        <v>0</v>
      </c>
      <c r="AJ251" s="167">
        <f>'Test-AI'!R249</f>
        <v>0</v>
      </c>
      <c r="AK251" s="167">
        <f>'Test-AI'!S249</f>
        <v>0</v>
      </c>
      <c r="AL251" s="167">
        <f>'Test-AI'!T249</f>
        <v>0</v>
      </c>
      <c r="AM251" s="167">
        <f>'Test-AI'!U249</f>
        <v>0</v>
      </c>
      <c r="AN251" s="167">
        <f>'Test-AI'!V249</f>
        <v>0</v>
      </c>
      <c r="AO251" s="167">
        <f>'Test-AI'!W249</f>
        <v>0</v>
      </c>
      <c r="AP251" s="167">
        <f>'Test-AI'!X249</f>
        <v>0</v>
      </c>
      <c r="AQ251" s="167">
        <f>10*LOG10(1/((Summary!$C$80/10^(AN251/10)+Summary!$C$81/10^(AO251/10)+Summary!$C$82/10^(AP251/10))/Summary!$C$83))</f>
        <v>0</v>
      </c>
      <c r="AR251" s="167">
        <f>'Test-AI'!Y249</f>
        <v>0</v>
      </c>
      <c r="AS251" s="167">
        <f>'Test-AI'!Z249</f>
        <v>0</v>
      </c>
      <c r="AT251" s="295">
        <f>'Test-AI'!AA249</f>
        <v>0</v>
      </c>
      <c r="AU251" s="357">
        <f>'Test-AI'!AB249</f>
        <v>0</v>
      </c>
      <c r="AV251" s="357">
        <f>'Test-AI'!AC249</f>
        <v>0</v>
      </c>
      <c r="AW251" s="296">
        <f t="shared" si="12"/>
        <v>0</v>
      </c>
      <c r="AX251" s="297" t="e">
        <f t="shared" si="13"/>
        <v>#DIV/0!</v>
      </c>
      <c r="AY251" s="298" t="e">
        <f t="shared" si="13"/>
        <v>#DIV/0!</v>
      </c>
      <c r="AZ251" s="297" t="e">
        <f t="shared" si="13"/>
        <v>#DIV/0!</v>
      </c>
      <c r="BA251" s="345" t="e">
        <f t="shared" si="10"/>
        <v>#DIV/0!</v>
      </c>
      <c r="BB251" s="75"/>
      <c r="BC251" s="75"/>
      <c r="BD251" s="565"/>
      <c r="BE251" s="550"/>
      <c r="BF251" s="552"/>
      <c r="BG251" s="552"/>
      <c r="BH251" s="552"/>
      <c r="BI251" s="552"/>
      <c r="BJ251" s="552"/>
      <c r="BK251" s="553"/>
      <c r="BL251" s="552"/>
      <c r="BM251" s="553"/>
      <c r="BN251" s="552"/>
      <c r="BO251" s="546"/>
      <c r="BP251" s="541"/>
      <c r="BQ251" s="546"/>
      <c r="BR251" s="541"/>
      <c r="BS251" s="553"/>
      <c r="BT251" s="552"/>
      <c r="BU251" s="553"/>
      <c r="BV251" s="552"/>
      <c r="BW251" s="553"/>
      <c r="BX251" s="552"/>
      <c r="BY251" s="552"/>
      <c r="BZ251" s="541"/>
      <c r="CA251" s="541"/>
      <c r="CB251" s="552"/>
      <c r="CC251" s="550"/>
      <c r="CD251" s="541"/>
      <c r="CE251" s="546"/>
      <c r="CF251" s="541"/>
      <c r="CG251" s="546"/>
      <c r="CH251" s="541"/>
    </row>
    <row r="252" spans="1:86" ht="17" hidden="1" customHeight="1" x14ac:dyDescent="0.2">
      <c r="A252" s="485"/>
      <c r="B252" s="566"/>
      <c r="C252" s="485"/>
      <c r="D252" s="590"/>
      <c r="E252" s="558"/>
      <c r="F252" s="239">
        <v>135</v>
      </c>
      <c r="G252" s="294">
        <f>'Anchor-AI'!L250</f>
        <v>0</v>
      </c>
      <c r="H252" s="295">
        <f>'Anchor-AI'!M250</f>
        <v>0</v>
      </c>
      <c r="I252" s="295">
        <f>'Anchor-AI'!N250</f>
        <v>0</v>
      </c>
      <c r="J252" s="295">
        <f>'Anchor-AI'!O250</f>
        <v>0</v>
      </c>
      <c r="K252" s="295">
        <f>(Summary!$C$63*H252+Summary!$C$64*I252+Summary!$C$65*J252)/Summary!$C$66</f>
        <v>0</v>
      </c>
      <c r="L252" s="295">
        <f>'Anchor-AI'!P250</f>
        <v>0</v>
      </c>
      <c r="M252" s="295">
        <f>'Anchor-AI'!Q250</f>
        <v>0</v>
      </c>
      <c r="N252" s="295">
        <f>'Anchor-AI'!R250</f>
        <v>0</v>
      </c>
      <c r="O252" s="295">
        <f>'Anchor-AI'!S250</f>
        <v>0</v>
      </c>
      <c r="P252" s="295">
        <f>'Anchor-AI'!T250</f>
        <v>0</v>
      </c>
      <c r="Q252" s="295">
        <f>'Anchor-AI'!U250</f>
        <v>0</v>
      </c>
      <c r="R252" s="295">
        <f>'Anchor-AI'!V250</f>
        <v>0</v>
      </c>
      <c r="S252" s="295">
        <f>'Anchor-AI'!W250</f>
        <v>0</v>
      </c>
      <c r="T252" s="295">
        <f>'Anchor-AI'!X250</f>
        <v>0</v>
      </c>
      <c r="U252" s="295">
        <f>10*LOG10(1/((Summary!$C$80/10^(R252/10)+Summary!$C$81/10^(S252/10)+Summary!$C$82/10^(T252/10))/Summary!$C$83))</f>
        <v>0</v>
      </c>
      <c r="V252" s="295">
        <f>'Anchor-AI'!Y250</f>
        <v>0</v>
      </c>
      <c r="W252" s="295">
        <f>'Anchor-AI'!Z250</f>
        <v>0</v>
      </c>
      <c r="X252" s="295">
        <f>'Anchor-AI'!AA250</f>
        <v>0</v>
      </c>
      <c r="Y252" s="357">
        <f>'Anchor-AI'!AB250</f>
        <v>0</v>
      </c>
      <c r="Z252" s="357">
        <f>'Anchor-AI'!AC250</f>
        <v>0</v>
      </c>
      <c r="AA252" s="296">
        <f t="shared" si="11"/>
        <v>0</v>
      </c>
      <c r="AC252" s="170">
        <f>'Test-AI'!L250</f>
        <v>0</v>
      </c>
      <c r="AD252" s="167">
        <f>'Test-AI'!M250</f>
        <v>0</v>
      </c>
      <c r="AE252" s="167">
        <f>'Test-AI'!N250</f>
        <v>0</v>
      </c>
      <c r="AF252" s="167">
        <f>'Test-AI'!O250</f>
        <v>0</v>
      </c>
      <c r="AG252" s="167">
        <f>(Summary!$C$63*AD252+Summary!$C$64*AE252+Summary!$C$65*AF252)/Summary!$C$66</f>
        <v>0</v>
      </c>
      <c r="AH252" s="167">
        <f>'Test-AI'!P250</f>
        <v>0</v>
      </c>
      <c r="AI252" s="167">
        <f>'Test-AI'!Q250</f>
        <v>0</v>
      </c>
      <c r="AJ252" s="167">
        <f>'Test-AI'!R250</f>
        <v>0</v>
      </c>
      <c r="AK252" s="167">
        <f>'Test-AI'!S250</f>
        <v>0</v>
      </c>
      <c r="AL252" s="167">
        <f>'Test-AI'!T250</f>
        <v>0</v>
      </c>
      <c r="AM252" s="167">
        <f>'Test-AI'!U250</f>
        <v>0</v>
      </c>
      <c r="AN252" s="167">
        <f>'Test-AI'!V250</f>
        <v>0</v>
      </c>
      <c r="AO252" s="167">
        <f>'Test-AI'!W250</f>
        <v>0</v>
      </c>
      <c r="AP252" s="167">
        <f>'Test-AI'!X250</f>
        <v>0</v>
      </c>
      <c r="AQ252" s="167">
        <f>10*LOG10(1/((Summary!$C$80/10^(AN252/10)+Summary!$C$81/10^(AO252/10)+Summary!$C$82/10^(AP252/10))/Summary!$C$83))</f>
        <v>0</v>
      </c>
      <c r="AR252" s="167">
        <f>'Test-AI'!Y250</f>
        <v>0</v>
      </c>
      <c r="AS252" s="167">
        <f>'Test-AI'!Z250</f>
        <v>0</v>
      </c>
      <c r="AT252" s="295">
        <f>'Test-AI'!AA250</f>
        <v>0</v>
      </c>
      <c r="AU252" s="357">
        <f>'Test-AI'!AB250</f>
        <v>0</v>
      </c>
      <c r="AV252" s="357">
        <f>'Test-AI'!AC250</f>
        <v>0</v>
      </c>
      <c r="AW252" s="296">
        <f t="shared" si="12"/>
        <v>0</v>
      </c>
      <c r="AX252" s="297" t="e">
        <f t="shared" si="13"/>
        <v>#DIV/0!</v>
      </c>
      <c r="AY252" s="298" t="e">
        <f t="shared" si="13"/>
        <v>#DIV/0!</v>
      </c>
      <c r="AZ252" s="297" t="e">
        <f t="shared" si="13"/>
        <v>#DIV/0!</v>
      </c>
      <c r="BA252" s="345" t="e">
        <f t="shared" si="10"/>
        <v>#DIV/0!</v>
      </c>
      <c r="BB252" s="75"/>
      <c r="BC252" s="75"/>
      <c r="BD252" s="573" t="s">
        <v>147</v>
      </c>
      <c r="BE252" s="549" t="e">
        <f t="array" ref="BE252">bdRateExtend($G251:$G254,H251:H254,$AC251:$AC254,AD251:AD254)</f>
        <v>#VALUE!</v>
      </c>
      <c r="BF252" s="552"/>
      <c r="BG252" s="552"/>
      <c r="BH252" s="552"/>
      <c r="BI252" s="552"/>
      <c r="BJ252" s="552"/>
      <c r="BK252" s="551" t="e">
        <f t="array" ref="BK252">bdRateExtend($G251:$G254,L251:L254,$AC251:$AC254,AH251:AH254)</f>
        <v>#VALUE!</v>
      </c>
      <c r="BL252" s="552"/>
      <c r="BM252" s="551" t="e">
        <f t="array" ref="BM252">bdRateExtend($G251:$G254,M251:M254,$AC251:$AC254,AI251:AI254)</f>
        <v>#VALUE!</v>
      </c>
      <c r="BN252" s="552"/>
      <c r="BO252" s="545" t="e">
        <f t="array" ref="BO252">bdRateExtend($G251:$G254,N251:N254,$AC251:$AC254,AJ251:AJ254,"None", FALSE,1)</f>
        <v>#VALUE!</v>
      </c>
      <c r="BP252" s="541"/>
      <c r="BQ252" s="545" t="e">
        <f t="array" ref="BQ252">bdRateExtend($G251:$G254,O251:O254,$AC251:$AC254,AK251:AK254,"None", FALSE,1)</f>
        <v>#VALUE!</v>
      </c>
      <c r="BR252" s="541"/>
      <c r="BS252" s="551" t="e">
        <f t="array" ref="BS252">bdRateExtend($G251:$G254,P251:P254,$AC251:$AC254,AL251:AL254)</f>
        <v>#VALUE!</v>
      </c>
      <c r="BT252" s="552"/>
      <c r="BU252" s="551" t="e">
        <f t="array" ref="BU252">bdRateExtend($G251:$G254,Q251:Q254,$AC251:$AC254,AM251:AM254)</f>
        <v>#VALUE!</v>
      </c>
      <c r="BV252" s="552"/>
      <c r="BW252" s="551" t="e">
        <f t="array" ref="BW252">bdRateExtend($G251:$G254,R251:R254,$AC251:$AC254,AN251:AN254)</f>
        <v>#VALUE!</v>
      </c>
      <c r="BX252" s="552"/>
      <c r="BY252" s="552"/>
      <c r="BZ252" s="541"/>
      <c r="CA252" s="541"/>
      <c r="CB252" s="552"/>
      <c r="CC252" s="560" t="e">
        <f t="array" ref="CC252">bdCAMBIExtend($G251:$G254,V251:V254,$AC251:$AC254,AR251:AR254)</f>
        <v>#VALUE!</v>
      </c>
      <c r="CD252" s="541"/>
      <c r="CE252" s="554">
        <f t="array" ref="CE252">testVMAFRange($G251:$G254,N251:N254,$AC251:$AC254,AJ251:AJ254)</f>
        <v>0</v>
      </c>
      <c r="CF252" s="541"/>
      <c r="CG252" s="554">
        <f t="array" ref="CG252">testVMAFRange($G251:$G254,O251:O254,$AC251:$AC254,AK251:AK254)</f>
        <v>0</v>
      </c>
      <c r="CH252" s="541"/>
    </row>
    <row r="253" spans="1:86" ht="17" hidden="1" customHeight="1" x14ac:dyDescent="0.2">
      <c r="A253" s="485"/>
      <c r="B253" s="566"/>
      <c r="C253" s="485"/>
      <c r="D253" s="590"/>
      <c r="E253" s="558"/>
      <c r="F253" s="239">
        <v>160</v>
      </c>
      <c r="G253" s="294">
        <f>'Anchor-AI'!L251</f>
        <v>0</v>
      </c>
      <c r="H253" s="295">
        <f>'Anchor-AI'!M251</f>
        <v>0</v>
      </c>
      <c r="I253" s="295">
        <f>'Anchor-AI'!N251</f>
        <v>0</v>
      </c>
      <c r="J253" s="295">
        <f>'Anchor-AI'!O251</f>
        <v>0</v>
      </c>
      <c r="K253" s="295">
        <f>(Summary!$C$63*H253+Summary!$C$64*I253+Summary!$C$65*J253)/Summary!$C$66</f>
        <v>0</v>
      </c>
      <c r="L253" s="295">
        <f>'Anchor-AI'!P251</f>
        <v>0</v>
      </c>
      <c r="M253" s="295">
        <f>'Anchor-AI'!Q251</f>
        <v>0</v>
      </c>
      <c r="N253" s="295">
        <f>'Anchor-AI'!R251</f>
        <v>0</v>
      </c>
      <c r="O253" s="295">
        <f>'Anchor-AI'!S251</f>
        <v>0</v>
      </c>
      <c r="P253" s="295">
        <f>'Anchor-AI'!T251</f>
        <v>0</v>
      </c>
      <c r="Q253" s="295">
        <f>'Anchor-AI'!U251</f>
        <v>0</v>
      </c>
      <c r="R253" s="295">
        <f>'Anchor-AI'!V251</f>
        <v>0</v>
      </c>
      <c r="S253" s="295">
        <f>'Anchor-AI'!W251</f>
        <v>0</v>
      </c>
      <c r="T253" s="295">
        <f>'Anchor-AI'!X251</f>
        <v>0</v>
      </c>
      <c r="U253" s="295">
        <f>10*LOG10(1/((Summary!$C$80/10^(R253/10)+Summary!$C$81/10^(S253/10)+Summary!$C$82/10^(T253/10))/Summary!$C$83))</f>
        <v>0</v>
      </c>
      <c r="V253" s="295">
        <f>'Anchor-AI'!Y251</f>
        <v>0</v>
      </c>
      <c r="W253" s="295">
        <f>'Anchor-AI'!Z251</f>
        <v>0</v>
      </c>
      <c r="X253" s="295">
        <f>'Anchor-AI'!AA251</f>
        <v>0</v>
      </c>
      <c r="Y253" s="357">
        <f>'Anchor-AI'!AB251</f>
        <v>0</v>
      </c>
      <c r="Z253" s="357">
        <f>'Anchor-AI'!AC251</f>
        <v>0</v>
      </c>
      <c r="AA253" s="296">
        <f t="shared" si="11"/>
        <v>0</v>
      </c>
      <c r="AC253" s="170">
        <f>'Test-AI'!L251</f>
        <v>0</v>
      </c>
      <c r="AD253" s="167">
        <f>'Test-AI'!M251</f>
        <v>0</v>
      </c>
      <c r="AE253" s="167">
        <f>'Test-AI'!N251</f>
        <v>0</v>
      </c>
      <c r="AF253" s="167">
        <f>'Test-AI'!O251</f>
        <v>0</v>
      </c>
      <c r="AG253" s="167">
        <f>(Summary!$C$63*AD253+Summary!$C$64*AE253+Summary!$C$65*AF253)/Summary!$C$66</f>
        <v>0</v>
      </c>
      <c r="AH253" s="167">
        <f>'Test-AI'!P251</f>
        <v>0</v>
      </c>
      <c r="AI253" s="167">
        <f>'Test-AI'!Q251</f>
        <v>0</v>
      </c>
      <c r="AJ253" s="167">
        <f>'Test-AI'!R251</f>
        <v>0</v>
      </c>
      <c r="AK253" s="167">
        <f>'Test-AI'!S251</f>
        <v>0</v>
      </c>
      <c r="AL253" s="167">
        <f>'Test-AI'!T251</f>
        <v>0</v>
      </c>
      <c r="AM253" s="167">
        <f>'Test-AI'!U251</f>
        <v>0</v>
      </c>
      <c r="AN253" s="167">
        <f>'Test-AI'!V251</f>
        <v>0</v>
      </c>
      <c r="AO253" s="167">
        <f>'Test-AI'!W251</f>
        <v>0</v>
      </c>
      <c r="AP253" s="167">
        <f>'Test-AI'!X251</f>
        <v>0</v>
      </c>
      <c r="AQ253" s="167">
        <f>10*LOG10(1/((Summary!$C$80/10^(AN253/10)+Summary!$C$81/10^(AO253/10)+Summary!$C$82/10^(AP253/10))/Summary!$C$83))</f>
        <v>0</v>
      </c>
      <c r="AR253" s="167">
        <f>'Test-AI'!Y251</f>
        <v>0</v>
      </c>
      <c r="AS253" s="167">
        <f>'Test-AI'!Z251</f>
        <v>0</v>
      </c>
      <c r="AT253" s="295">
        <f>'Test-AI'!AA251</f>
        <v>0</v>
      </c>
      <c r="AU253" s="357">
        <f>'Test-AI'!AB251</f>
        <v>0</v>
      </c>
      <c r="AV253" s="357">
        <f>'Test-AI'!AC251</f>
        <v>0</v>
      </c>
      <c r="AW253" s="296">
        <f t="shared" si="12"/>
        <v>0</v>
      </c>
      <c r="AX253" s="297" t="e">
        <f t="shared" si="13"/>
        <v>#DIV/0!</v>
      </c>
      <c r="AY253" s="298" t="e">
        <f t="shared" si="13"/>
        <v>#DIV/0!</v>
      </c>
      <c r="AZ253" s="297" t="e">
        <f t="shared" si="13"/>
        <v>#DIV/0!</v>
      </c>
      <c r="BA253" s="345" t="e">
        <f t="shared" si="10"/>
        <v>#DIV/0!</v>
      </c>
      <c r="BB253" s="75"/>
      <c r="BC253" s="75"/>
      <c r="BD253" s="565"/>
      <c r="BE253" s="550"/>
      <c r="BF253" s="552"/>
      <c r="BG253" s="552"/>
      <c r="BH253" s="552"/>
      <c r="BI253" s="552"/>
      <c r="BJ253" s="552"/>
      <c r="BK253" s="553"/>
      <c r="BL253" s="552"/>
      <c r="BM253" s="553"/>
      <c r="BN253" s="552"/>
      <c r="BO253" s="546"/>
      <c r="BP253" s="541"/>
      <c r="BQ253" s="546"/>
      <c r="BR253" s="541"/>
      <c r="BS253" s="553"/>
      <c r="BT253" s="552"/>
      <c r="BU253" s="553"/>
      <c r="BV253" s="552"/>
      <c r="BW253" s="553"/>
      <c r="BX253" s="552"/>
      <c r="BY253" s="552"/>
      <c r="BZ253" s="541"/>
      <c r="CA253" s="541"/>
      <c r="CB253" s="552"/>
      <c r="CC253" s="550"/>
      <c r="CD253" s="541"/>
      <c r="CE253" s="546"/>
      <c r="CF253" s="541"/>
      <c r="CG253" s="546"/>
      <c r="CH253" s="541"/>
    </row>
    <row r="254" spans="1:86" ht="17" hidden="1" customHeight="1" x14ac:dyDescent="0.2">
      <c r="A254" s="485"/>
      <c r="B254" s="566"/>
      <c r="C254" s="485"/>
      <c r="D254" s="590"/>
      <c r="E254" s="558"/>
      <c r="F254" s="239">
        <v>185</v>
      </c>
      <c r="G254" s="294">
        <f>'Anchor-AI'!L252</f>
        <v>0</v>
      </c>
      <c r="H254" s="295">
        <f>'Anchor-AI'!M252</f>
        <v>0</v>
      </c>
      <c r="I254" s="295">
        <f>'Anchor-AI'!N252</f>
        <v>0</v>
      </c>
      <c r="J254" s="295">
        <f>'Anchor-AI'!O252</f>
        <v>0</v>
      </c>
      <c r="K254" s="295">
        <f>(Summary!$C$63*H254+Summary!$C$64*I254+Summary!$C$65*J254)/Summary!$C$66</f>
        <v>0</v>
      </c>
      <c r="L254" s="295">
        <f>'Anchor-AI'!P252</f>
        <v>0</v>
      </c>
      <c r="M254" s="295">
        <f>'Anchor-AI'!Q252</f>
        <v>0</v>
      </c>
      <c r="N254" s="295">
        <f>'Anchor-AI'!R252</f>
        <v>0</v>
      </c>
      <c r="O254" s="295">
        <f>'Anchor-AI'!S252</f>
        <v>0</v>
      </c>
      <c r="P254" s="295">
        <f>'Anchor-AI'!T252</f>
        <v>0</v>
      </c>
      <c r="Q254" s="295">
        <f>'Anchor-AI'!U252</f>
        <v>0</v>
      </c>
      <c r="R254" s="295">
        <f>'Anchor-AI'!V252</f>
        <v>0</v>
      </c>
      <c r="S254" s="295">
        <f>'Anchor-AI'!W252</f>
        <v>0</v>
      </c>
      <c r="T254" s="295">
        <f>'Anchor-AI'!X252</f>
        <v>0</v>
      </c>
      <c r="U254" s="295">
        <f>10*LOG10(1/((Summary!$C$80/10^(R254/10)+Summary!$C$81/10^(S254/10)+Summary!$C$82/10^(T254/10))/Summary!$C$83))</f>
        <v>0</v>
      </c>
      <c r="V254" s="295">
        <f>'Anchor-AI'!Y252</f>
        <v>0</v>
      </c>
      <c r="W254" s="295">
        <f>'Anchor-AI'!Z252</f>
        <v>0</v>
      </c>
      <c r="X254" s="295">
        <f>'Anchor-AI'!AA252</f>
        <v>0</v>
      </c>
      <c r="Y254" s="357">
        <f>'Anchor-AI'!AB252</f>
        <v>0</v>
      </c>
      <c r="Z254" s="357">
        <f>'Anchor-AI'!AC252</f>
        <v>0</v>
      </c>
      <c r="AA254" s="296">
        <f t="shared" si="11"/>
        <v>0</v>
      </c>
      <c r="AC254" s="170">
        <f>'Test-AI'!L252</f>
        <v>0</v>
      </c>
      <c r="AD254" s="167">
        <f>'Test-AI'!M252</f>
        <v>0</v>
      </c>
      <c r="AE254" s="167">
        <f>'Test-AI'!N252</f>
        <v>0</v>
      </c>
      <c r="AF254" s="167">
        <f>'Test-AI'!O252</f>
        <v>0</v>
      </c>
      <c r="AG254" s="167">
        <f>(Summary!$C$63*AD254+Summary!$C$64*AE254+Summary!$C$65*AF254)/Summary!$C$66</f>
        <v>0</v>
      </c>
      <c r="AH254" s="167">
        <f>'Test-AI'!P252</f>
        <v>0</v>
      </c>
      <c r="AI254" s="167">
        <f>'Test-AI'!Q252</f>
        <v>0</v>
      </c>
      <c r="AJ254" s="167">
        <f>'Test-AI'!R252</f>
        <v>0</v>
      </c>
      <c r="AK254" s="167">
        <f>'Test-AI'!S252</f>
        <v>0</v>
      </c>
      <c r="AL254" s="167">
        <f>'Test-AI'!T252</f>
        <v>0</v>
      </c>
      <c r="AM254" s="167">
        <f>'Test-AI'!U252</f>
        <v>0</v>
      </c>
      <c r="AN254" s="167">
        <f>'Test-AI'!V252</f>
        <v>0</v>
      </c>
      <c r="AO254" s="167">
        <f>'Test-AI'!W252</f>
        <v>0</v>
      </c>
      <c r="AP254" s="167">
        <f>'Test-AI'!X252</f>
        <v>0</v>
      </c>
      <c r="AQ254" s="167">
        <f>10*LOG10(1/((Summary!$C$80/10^(AN254/10)+Summary!$C$81/10^(AO254/10)+Summary!$C$82/10^(AP254/10))/Summary!$C$83))</f>
        <v>0</v>
      </c>
      <c r="AR254" s="167">
        <f>'Test-AI'!Y252</f>
        <v>0</v>
      </c>
      <c r="AS254" s="167">
        <f>'Test-AI'!Z252</f>
        <v>0</v>
      </c>
      <c r="AT254" s="295">
        <f>'Test-AI'!AA252</f>
        <v>0</v>
      </c>
      <c r="AU254" s="357">
        <f>'Test-AI'!AB252</f>
        <v>0</v>
      </c>
      <c r="AV254" s="357">
        <f>'Test-AI'!AC252</f>
        <v>0</v>
      </c>
      <c r="AW254" s="296">
        <f t="shared" si="12"/>
        <v>0</v>
      </c>
      <c r="AX254" s="297" t="e">
        <f t="shared" si="13"/>
        <v>#DIV/0!</v>
      </c>
      <c r="AY254" s="298" t="e">
        <f t="shared" si="13"/>
        <v>#DIV/0!</v>
      </c>
      <c r="AZ254" s="297" t="e">
        <f t="shared" si="13"/>
        <v>#DIV/0!</v>
      </c>
      <c r="BA254" s="345" t="e">
        <f t="shared" si="10"/>
        <v>#DIV/0!</v>
      </c>
      <c r="BB254" s="75"/>
      <c r="BC254" s="75"/>
      <c r="BD254" s="574" t="s">
        <v>46</v>
      </c>
      <c r="BE254" s="549" t="e">
        <f t="array" ref="BE254">bdRateExtend($G252:$G255,H252:H255,$AC252:$AC255,AD252:AD255)</f>
        <v>#VALUE!</v>
      </c>
      <c r="BF254" s="552"/>
      <c r="BG254" s="552"/>
      <c r="BH254" s="552"/>
      <c r="BI254" s="552"/>
      <c r="BJ254" s="552"/>
      <c r="BK254" s="551" t="e">
        <f t="array" ref="BK254">bdRateExtend($G252:$G255,L252:L255,$AC252:$AC255,AH252:AH255)</f>
        <v>#VALUE!</v>
      </c>
      <c r="BL254" s="552"/>
      <c r="BM254" s="551" t="e">
        <f t="array" ref="BM254">bdRateExtend($G252:$G255,M252:M255,$AC252:$AC255,AI252:AI255)</f>
        <v>#VALUE!</v>
      </c>
      <c r="BN254" s="552"/>
      <c r="BO254" s="545" t="e">
        <f t="array" ref="BO254">bdRateExtend($G252:$G255,N252:N255,$AC252:$AC255,AJ252:AJ255,"None", FALSE,1)</f>
        <v>#VALUE!</v>
      </c>
      <c r="BP254" s="541"/>
      <c r="BQ254" s="545" t="e">
        <f t="array" ref="BQ254">bdRateExtend($G252:$G255,O252:O255,$AC252:$AC255,AK252:AK255,"None", FALSE,1)</f>
        <v>#VALUE!</v>
      </c>
      <c r="BR254" s="541"/>
      <c r="BS254" s="551" t="e">
        <f t="array" ref="BS254">bdRateExtend($G252:$G255,P252:P255,$AC252:$AC255,AL252:AL255)</f>
        <v>#VALUE!</v>
      </c>
      <c r="BT254" s="552"/>
      <c r="BU254" s="551" t="e">
        <f t="array" ref="BU254">bdRateExtend($G252:$G255,Q252:Q255,$AC252:$AC255,AM252:AM255)</f>
        <v>#VALUE!</v>
      </c>
      <c r="BV254" s="552"/>
      <c r="BW254" s="551" t="e">
        <f t="array" ref="BW254">bdRateExtend($G252:$G255,R252:R255,$AC252:$AC255,AN252:AN255)</f>
        <v>#VALUE!</v>
      </c>
      <c r="BX254" s="552"/>
      <c r="BY254" s="552"/>
      <c r="BZ254" s="541"/>
      <c r="CA254" s="541"/>
      <c r="CB254" s="552"/>
      <c r="CC254" s="560" t="e">
        <f t="array" ref="CC254">bdCAMBIExtend($G252:$G255,V252:V255,$AC252:$AC255,AR252:AR255)</f>
        <v>#VALUE!</v>
      </c>
      <c r="CD254" s="541"/>
      <c r="CE254" s="554">
        <f t="array" ref="CE254">testVMAFRange($G252:$G255,N252:N255,$AC252:$AC255,AJ252:AJ255)</f>
        <v>0</v>
      </c>
      <c r="CF254" s="541"/>
      <c r="CG254" s="554">
        <f t="array" ref="CG254">testVMAFRange($G252:$G255,O252:O255,$AC252:$AC255,AK252:AK255)</f>
        <v>0</v>
      </c>
      <c r="CH254" s="541"/>
    </row>
    <row r="255" spans="1:86" ht="17" hidden="1" customHeight="1" x14ac:dyDescent="0.2">
      <c r="A255" s="485"/>
      <c r="B255" s="596"/>
      <c r="C255" s="486"/>
      <c r="D255" s="591"/>
      <c r="E255" s="559"/>
      <c r="F255" s="240">
        <v>210</v>
      </c>
      <c r="G255" s="299">
        <f>'Anchor-AI'!L253</f>
        <v>0</v>
      </c>
      <c r="H255" s="300">
        <f>'Anchor-AI'!M253</f>
        <v>0</v>
      </c>
      <c r="I255" s="300">
        <f>'Anchor-AI'!N253</f>
        <v>0</v>
      </c>
      <c r="J255" s="300">
        <f>'Anchor-AI'!O253</f>
        <v>0</v>
      </c>
      <c r="K255" s="295">
        <f>(Summary!$C$63*H255+Summary!$C$64*I255+Summary!$C$65*J255)/Summary!$C$66</f>
        <v>0</v>
      </c>
      <c r="L255" s="300">
        <f>'Anchor-AI'!P253</f>
        <v>0</v>
      </c>
      <c r="M255" s="300">
        <f>'Anchor-AI'!Q253</f>
        <v>0</v>
      </c>
      <c r="N255" s="300">
        <f>'Anchor-AI'!R253</f>
        <v>0</v>
      </c>
      <c r="O255" s="300">
        <f>'Anchor-AI'!S253</f>
        <v>0</v>
      </c>
      <c r="P255" s="300">
        <f>'Anchor-AI'!T253</f>
        <v>0</v>
      </c>
      <c r="Q255" s="300">
        <f>'Anchor-AI'!U253</f>
        <v>0</v>
      </c>
      <c r="R255" s="300">
        <f>'Anchor-AI'!V253</f>
        <v>0</v>
      </c>
      <c r="S255" s="300">
        <f>'Anchor-AI'!W253</f>
        <v>0</v>
      </c>
      <c r="T255" s="300">
        <f>'Anchor-AI'!X253</f>
        <v>0</v>
      </c>
      <c r="U255" s="300">
        <f>10*LOG10(1/((Summary!$C$80/10^(R255/10)+Summary!$C$81/10^(S255/10)+Summary!$C$82/10^(T255/10))/Summary!$C$83))</f>
        <v>0</v>
      </c>
      <c r="V255" s="300">
        <f>'Anchor-AI'!Y253</f>
        <v>0</v>
      </c>
      <c r="W255" s="300">
        <f>'Anchor-AI'!Z253</f>
        <v>0</v>
      </c>
      <c r="X255" s="300">
        <f>'Anchor-AI'!AA253</f>
        <v>0</v>
      </c>
      <c r="Y255" s="357">
        <f>'Anchor-AI'!AB253</f>
        <v>0</v>
      </c>
      <c r="Z255" s="357">
        <f>'Anchor-AI'!AC253</f>
        <v>0</v>
      </c>
      <c r="AA255" s="301">
        <f t="shared" si="11"/>
        <v>0</v>
      </c>
      <c r="AC255" s="171">
        <f>'Test-AI'!L253</f>
        <v>0</v>
      </c>
      <c r="AD255" s="168">
        <f>'Test-AI'!M253</f>
        <v>0</v>
      </c>
      <c r="AE255" s="168">
        <f>'Test-AI'!N253</f>
        <v>0</v>
      </c>
      <c r="AF255" s="168">
        <f>'Test-AI'!O253</f>
        <v>0</v>
      </c>
      <c r="AG255" s="168">
        <f>(Summary!$C$63*AD255+Summary!$C$64*AE255+Summary!$C$65*AF255)/Summary!$C$66</f>
        <v>0</v>
      </c>
      <c r="AH255" s="168">
        <f>'Test-AI'!P253</f>
        <v>0</v>
      </c>
      <c r="AI255" s="168">
        <f>'Test-AI'!Q253</f>
        <v>0</v>
      </c>
      <c r="AJ255" s="168">
        <f>'Test-AI'!R253</f>
        <v>0</v>
      </c>
      <c r="AK255" s="168">
        <f>'Test-AI'!S253</f>
        <v>0</v>
      </c>
      <c r="AL255" s="168">
        <f>'Test-AI'!T253</f>
        <v>0</v>
      </c>
      <c r="AM255" s="168">
        <f>'Test-AI'!U253</f>
        <v>0</v>
      </c>
      <c r="AN255" s="168">
        <f>'Test-AI'!V253</f>
        <v>0</v>
      </c>
      <c r="AO255" s="168">
        <f>'Test-AI'!W253</f>
        <v>0</v>
      </c>
      <c r="AP255" s="168">
        <f>'Test-AI'!X253</f>
        <v>0</v>
      </c>
      <c r="AQ255" s="168">
        <f>10*LOG10(1/((Summary!$C$80/10^(AN255/10)+Summary!$C$81/10^(AO255/10)+Summary!$C$82/10^(AP255/10))/Summary!$C$83))</f>
        <v>0</v>
      </c>
      <c r="AR255" s="168">
        <f>'Test-AI'!Y253</f>
        <v>0</v>
      </c>
      <c r="AS255" s="168">
        <f>'Test-AI'!Z253</f>
        <v>0</v>
      </c>
      <c r="AT255" s="300">
        <f>'Test-AI'!AA253</f>
        <v>0</v>
      </c>
      <c r="AU255" s="357">
        <f>'Test-AI'!AB253</f>
        <v>0</v>
      </c>
      <c r="AV255" s="357">
        <f>'Test-AI'!AC253</f>
        <v>0</v>
      </c>
      <c r="AW255" s="301">
        <f t="shared" si="12"/>
        <v>0</v>
      </c>
      <c r="AX255" s="302" t="e">
        <f t="shared" si="13"/>
        <v>#DIV/0!</v>
      </c>
      <c r="AY255" s="303" t="e">
        <f t="shared" si="13"/>
        <v>#DIV/0!</v>
      </c>
      <c r="AZ255" s="297" t="e">
        <f t="shared" si="13"/>
        <v>#DIV/0!</v>
      </c>
      <c r="BA255" s="345" t="e">
        <f t="shared" si="10"/>
        <v>#DIV/0!</v>
      </c>
      <c r="BB255" s="75"/>
      <c r="BC255" s="75"/>
      <c r="BD255" s="570"/>
      <c r="BE255" s="550"/>
      <c r="BF255" s="553"/>
      <c r="BG255" s="553"/>
      <c r="BH255" s="553"/>
      <c r="BI255" s="553"/>
      <c r="BJ255" s="553"/>
      <c r="BK255" s="553"/>
      <c r="BL255" s="553"/>
      <c r="BM255" s="553"/>
      <c r="BN255" s="553"/>
      <c r="BO255" s="546"/>
      <c r="BP255" s="544"/>
      <c r="BQ255" s="546"/>
      <c r="BR255" s="544"/>
      <c r="BS255" s="553"/>
      <c r="BT255" s="553"/>
      <c r="BU255" s="553"/>
      <c r="BV255" s="553"/>
      <c r="BW255" s="553"/>
      <c r="BX255" s="553"/>
      <c r="BY255" s="553"/>
      <c r="BZ255" s="544"/>
      <c r="CA255" s="544"/>
      <c r="CB255" s="553"/>
      <c r="CC255" s="550"/>
      <c r="CD255" s="541"/>
      <c r="CE255" s="546"/>
      <c r="CF255" s="544"/>
      <c r="CG255" s="546"/>
      <c r="CH255" s="544"/>
    </row>
    <row r="256" spans="1:86" ht="17" hidden="1" customHeight="1" x14ac:dyDescent="0.2">
      <c r="A256" s="485"/>
      <c r="B256" s="595" t="s">
        <v>155</v>
      </c>
      <c r="C256" s="586" t="s">
        <v>75</v>
      </c>
      <c r="D256" s="589">
        <v>50</v>
      </c>
      <c r="E256" s="557">
        <v>8</v>
      </c>
      <c r="F256" s="238">
        <v>85</v>
      </c>
      <c r="G256" s="289">
        <f>'Anchor-AI'!L254</f>
        <v>0</v>
      </c>
      <c r="H256" s="290">
        <f>'Anchor-AI'!M254</f>
        <v>0</v>
      </c>
      <c r="I256" s="290">
        <f>'Anchor-AI'!N254</f>
        <v>0</v>
      </c>
      <c r="J256" s="290">
        <f>'Anchor-AI'!O254</f>
        <v>0</v>
      </c>
      <c r="K256" s="290">
        <f>(Summary!$C$63*H256+Summary!$C$64*I256+Summary!$C$65*J256)/Summary!$C$66</f>
        <v>0</v>
      </c>
      <c r="L256" s="290">
        <f>'Anchor-AI'!P254</f>
        <v>0</v>
      </c>
      <c r="M256" s="290">
        <f>'Anchor-AI'!Q254</f>
        <v>0</v>
      </c>
      <c r="N256" s="290">
        <f>'Anchor-AI'!R254</f>
        <v>0</v>
      </c>
      <c r="O256" s="290">
        <f>'Anchor-AI'!S254</f>
        <v>0</v>
      </c>
      <c r="P256" s="290">
        <f>'Anchor-AI'!T254</f>
        <v>0</v>
      </c>
      <c r="Q256" s="290">
        <f>'Anchor-AI'!U254</f>
        <v>0</v>
      </c>
      <c r="R256" s="290">
        <f>'Anchor-AI'!V254</f>
        <v>0</v>
      </c>
      <c r="S256" s="290">
        <f>'Anchor-AI'!W254</f>
        <v>0</v>
      </c>
      <c r="T256" s="290">
        <f>'Anchor-AI'!X254</f>
        <v>0</v>
      </c>
      <c r="U256" s="290">
        <f>10*LOG10(1/((Summary!$C$80/10^(R256/10)+Summary!$C$81/10^(S256/10)+Summary!$C$82/10^(T256/10))/Summary!$C$83))</f>
        <v>0</v>
      </c>
      <c r="V256" s="290">
        <f>'Anchor-AI'!Y254</f>
        <v>0</v>
      </c>
      <c r="W256" s="290">
        <f>'Anchor-AI'!Z254</f>
        <v>0</v>
      </c>
      <c r="X256" s="290">
        <f>'Anchor-AI'!AA254</f>
        <v>0</v>
      </c>
      <c r="Y256" s="360">
        <f>'Anchor-AI'!AB254</f>
        <v>0</v>
      </c>
      <c r="Z256" s="360">
        <f>'Anchor-AI'!AC254</f>
        <v>0</v>
      </c>
      <c r="AA256" s="291">
        <f t="shared" si="11"/>
        <v>0</v>
      </c>
      <c r="AC256" s="169">
        <f>'Test-AI'!L254</f>
        <v>0</v>
      </c>
      <c r="AD256" s="166">
        <f>'Test-AI'!M254</f>
        <v>0</v>
      </c>
      <c r="AE256" s="166">
        <f>'Test-AI'!N254</f>
        <v>0</v>
      </c>
      <c r="AF256" s="166">
        <f>'Test-AI'!O254</f>
        <v>0</v>
      </c>
      <c r="AG256" s="166">
        <f>(Summary!$C$63*AD256+Summary!$C$64*AE256+Summary!$C$65*AF256)/Summary!$C$66</f>
        <v>0</v>
      </c>
      <c r="AH256" s="166">
        <f>'Test-AI'!P254</f>
        <v>0</v>
      </c>
      <c r="AI256" s="166">
        <f>'Test-AI'!Q254</f>
        <v>0</v>
      </c>
      <c r="AJ256" s="166">
        <f>'Test-AI'!R254</f>
        <v>0</v>
      </c>
      <c r="AK256" s="166">
        <f>'Test-AI'!S254</f>
        <v>0</v>
      </c>
      <c r="AL256" s="166">
        <f>'Test-AI'!T254</f>
        <v>0</v>
      </c>
      <c r="AM256" s="166">
        <f>'Test-AI'!U254</f>
        <v>0</v>
      </c>
      <c r="AN256" s="166">
        <f>'Test-AI'!V254</f>
        <v>0</v>
      </c>
      <c r="AO256" s="166">
        <f>'Test-AI'!W254</f>
        <v>0</v>
      </c>
      <c r="AP256" s="166">
        <f>'Test-AI'!X254</f>
        <v>0</v>
      </c>
      <c r="AQ256" s="166">
        <f>10*LOG10(1/((Summary!$C$80/10^(AN256/10)+Summary!$C$81/10^(AO256/10)+Summary!$C$82/10^(AP256/10))/Summary!$C$83))</f>
        <v>0</v>
      </c>
      <c r="AR256" s="166">
        <f>'Test-AI'!Y254</f>
        <v>0</v>
      </c>
      <c r="AS256" s="166">
        <f>'Test-AI'!Z254</f>
        <v>0</v>
      </c>
      <c r="AT256" s="290">
        <f>'Test-AI'!AA254</f>
        <v>0</v>
      </c>
      <c r="AU256" s="356">
        <f>'Test-AI'!AB254</f>
        <v>0</v>
      </c>
      <c r="AV256" s="356">
        <f>'Test-AI'!AC254</f>
        <v>0</v>
      </c>
      <c r="AW256" s="291">
        <f t="shared" si="12"/>
        <v>0</v>
      </c>
      <c r="AX256" s="292" t="e">
        <f t="shared" si="13"/>
        <v>#DIV/0!</v>
      </c>
      <c r="AY256" s="293" t="e">
        <f t="shared" si="13"/>
        <v>#DIV/0!</v>
      </c>
      <c r="AZ256" s="292" t="e">
        <f t="shared" si="13"/>
        <v>#DIV/0!</v>
      </c>
      <c r="BA256" s="344" t="e">
        <f t="shared" si="10"/>
        <v>#DIV/0!</v>
      </c>
      <c r="BB256" s="75"/>
      <c r="BC256" s="75"/>
      <c r="BD256" s="572" t="s">
        <v>39</v>
      </c>
      <c r="BE256" s="549" t="e">
        <f t="array" ref="BE256">bdRateExtend($G256:$G259,H256:H259,$AC256:$AC259,AD256:AD259)</f>
        <v>#VALUE!</v>
      </c>
      <c r="BF256" s="551" t="e">
        <f t="array" ref="BF256">bdRateExtend($G256:$G261,H256:H261,$AC256:$AC261,AD256:AD261)</f>
        <v>#VALUE!</v>
      </c>
      <c r="BG256" s="551" t="e">
        <f t="array" ref="BG256">bdRateExtend($G256:$G261,I256:I261,$AC256:$AC261,AE256:AE261)</f>
        <v>#VALUE!</v>
      </c>
      <c r="BH256" s="551" t="e">
        <f t="array" ref="BH256">bdRateExtend($G256:$G261,J256:J261,$AC256:$AC261,AF256:AF261)</f>
        <v>#VALUE!</v>
      </c>
      <c r="BI256" s="551" t="e">
        <f t="array" ref="BI256">bdRateExtend($G256:$G261,K256:K261,$AC256:$AC261,AG256:AG261)</f>
        <v>#VALUE!</v>
      </c>
      <c r="BJ256" s="575" t="e">
        <f>(Summary!$C$94*BF256+Summary!$C$95*BG256+Summary!$C$96*BH256)/Summary!$C$97</f>
        <v>#VALUE!</v>
      </c>
      <c r="BK256" s="551" t="e">
        <f t="array" ref="BK256">bdRateExtend($G256:$G259,L256:L259,$AC256:$AC259,AH256:AH259)</f>
        <v>#VALUE!</v>
      </c>
      <c r="BL256" s="551" t="e">
        <f t="array" ref="BL256">bdRateExtend($G256:$G261,L256:L261,$AC256:$AC261,AH256:AH261)</f>
        <v>#VALUE!</v>
      </c>
      <c r="BM256" s="551" t="e">
        <f t="array" ref="BM256">bdRateExtend($G256:$G259,M256:M259,$AC256:$AC259,AI256:AI259)</f>
        <v>#VALUE!</v>
      </c>
      <c r="BN256" s="551" t="e">
        <f t="array" ref="BN256">bdRateExtend($G256:$G261,M256:M261,$AC256:$AC261,AI256:AI261)</f>
        <v>#VALUE!</v>
      </c>
      <c r="BO256" s="548" t="e">
        <f t="array" ref="BO256">bdRateExtend($G256:$G259,N256:N259,$AC256:$AC259,AJ256:AJ259,"None", FALSE,1)</f>
        <v>#VALUE!</v>
      </c>
      <c r="BP256" s="585" t="e">
        <f t="array" ref="BP256">bdRateExtend($G256:$G261,N256:N261,$AC256:$AC261,AJ256:AJ261,"None", FALSE,1)</f>
        <v>#VALUE!</v>
      </c>
      <c r="BQ256" s="548" t="e">
        <f t="array" ref="BQ256">bdRateExtend($G256:$G259,O256:O259,$AC256:$AC259,AK256:AK259,"None", FALSE,1)</f>
        <v>#VALUE!</v>
      </c>
      <c r="BR256" s="585" t="e">
        <f t="array" ref="BR256">bdRateExtend($G256:$G261,O256:O261,$AC256:$AC261,AK256:AK261,"None", FALSE,1)</f>
        <v>#VALUE!</v>
      </c>
      <c r="BS256" s="551" t="e">
        <f t="array" ref="BS256">bdRateExtend($G256:$G259,P256:P259,$AC256:$AC259,AL256:AL259)</f>
        <v>#VALUE!</v>
      </c>
      <c r="BT256" s="551" t="e">
        <f t="array" ref="BT256">bdRateExtend($G256:$G261,P256:P261,$AC256:$AC261,AL256:AL261)</f>
        <v>#VALUE!</v>
      </c>
      <c r="BU256" s="551" t="e">
        <f t="array" ref="BU256">bdRateExtend($G256:$G259,Q256:Q259,$AC256:$AC259,AM256:AM259)</f>
        <v>#VALUE!</v>
      </c>
      <c r="BV256" s="551" t="e">
        <f t="array" ref="BV256">bdRateExtend($G256:$G261,Q256:Q261,$AC256:$AC261,AM256:AM261)</f>
        <v>#VALUE!</v>
      </c>
      <c r="BW256" s="551" t="e">
        <f t="array" ref="BW256">bdRateExtend($G256:$G259,R256:R259,$AC256:$AC259,AN256:AN259)</f>
        <v>#VALUE!</v>
      </c>
      <c r="BX256" s="551" t="e">
        <f t="array" ref="BX256">bdRateExtend($G256:$G261,R256:R261,$AC256:$AC261,AN256:AN261)</f>
        <v>#VALUE!</v>
      </c>
      <c r="BY256" s="551" t="e">
        <f t="array" ref="BY256">bdRateExtend($G256:$G261,S256:S261,$AC256:$AC261,AO256:AO261)</f>
        <v>#VALUE!</v>
      </c>
      <c r="BZ256" s="555" t="e">
        <f t="array" ref="BZ256">bdRateExtend($G256:$G261,T256:T261,$AC256:$AC261,AP256:AP261)</f>
        <v>#VALUE!</v>
      </c>
      <c r="CA256" s="555" t="e">
        <f t="array" ref="CA256">bdRateExtend($G256:$G261,U256:U261,$AC256:$AC261,AQ256:AQ261)</f>
        <v>#VALUE!</v>
      </c>
      <c r="CB256" s="575" t="e">
        <f>(Summary!$C$108*BX256+Summary!$C$109*BY256+Summary!$C$110*BZ256)/Summary!$C$111</f>
        <v>#VALUE!</v>
      </c>
      <c r="CC256" s="561" t="e">
        <f t="array" ref="CC256">bdCAMBIExtend($G256:$G259,V256:V259,$AC256:$AC259,AR256:AR259)</f>
        <v>#VALUE!</v>
      </c>
      <c r="CD256" s="561" t="e">
        <f t="array" ref="CD256">bdCAMBIExtend($G256:$G261,V256:V261,$AC256:$AC261,AR256:AR261)</f>
        <v>#VALUE!</v>
      </c>
      <c r="CE256" s="547">
        <f t="array" ref="CE256">testVMAFRange($G256:$G259,N256:N259,$AC256:$AC259,AJ256:AJ259)</f>
        <v>0</v>
      </c>
      <c r="CF256" s="543">
        <f t="array" ref="CF256">testVMAFRange($G256:$G261,N256:N261,$AC256:$AC261,AJ256:AJ261)</f>
        <v>0</v>
      </c>
      <c r="CG256" s="547">
        <f t="array" ref="CG256">testVMAFRange($G256:$G259,O256:O259,$AC256:$AC259,AK256:AK259)</f>
        <v>0</v>
      </c>
      <c r="CH256" s="543">
        <f t="array" ref="CH256">testVMAFRange($G256:$G261,O256:O261,$AC256:$AC261,AK256:AK261)</f>
        <v>0</v>
      </c>
    </row>
    <row r="257" spans="1:86" ht="17" hidden="1" customHeight="1" x14ac:dyDescent="0.2">
      <c r="A257" s="485"/>
      <c r="B257" s="566"/>
      <c r="C257" s="485"/>
      <c r="D257" s="590"/>
      <c r="E257" s="558"/>
      <c r="F257" s="239">
        <v>110</v>
      </c>
      <c r="G257" s="294">
        <f>'Anchor-AI'!L255</f>
        <v>0</v>
      </c>
      <c r="H257" s="295">
        <f>'Anchor-AI'!M255</f>
        <v>0</v>
      </c>
      <c r="I257" s="295">
        <f>'Anchor-AI'!N255</f>
        <v>0</v>
      </c>
      <c r="J257" s="295">
        <f>'Anchor-AI'!O255</f>
        <v>0</v>
      </c>
      <c r="K257" s="295">
        <f>(Summary!$C$63*H257+Summary!$C$64*I257+Summary!$C$65*J257)/Summary!$C$66</f>
        <v>0</v>
      </c>
      <c r="L257" s="295">
        <f>'Anchor-AI'!P255</f>
        <v>0</v>
      </c>
      <c r="M257" s="295">
        <f>'Anchor-AI'!Q255</f>
        <v>0</v>
      </c>
      <c r="N257" s="295">
        <f>'Anchor-AI'!R255</f>
        <v>0</v>
      </c>
      <c r="O257" s="295">
        <f>'Anchor-AI'!S255</f>
        <v>0</v>
      </c>
      <c r="P257" s="295">
        <f>'Anchor-AI'!T255</f>
        <v>0</v>
      </c>
      <c r="Q257" s="295">
        <f>'Anchor-AI'!U255</f>
        <v>0</v>
      </c>
      <c r="R257" s="295">
        <f>'Anchor-AI'!V255</f>
        <v>0</v>
      </c>
      <c r="S257" s="295">
        <f>'Anchor-AI'!W255</f>
        <v>0</v>
      </c>
      <c r="T257" s="295">
        <f>'Anchor-AI'!X255</f>
        <v>0</v>
      </c>
      <c r="U257" s="295">
        <f>10*LOG10(1/((Summary!$C$80/10^(R257/10)+Summary!$C$81/10^(S257/10)+Summary!$C$82/10^(T257/10))/Summary!$C$83))</f>
        <v>0</v>
      </c>
      <c r="V257" s="295">
        <f>'Anchor-AI'!Y255</f>
        <v>0</v>
      </c>
      <c r="W257" s="295">
        <f>'Anchor-AI'!Z255</f>
        <v>0</v>
      </c>
      <c r="X257" s="295">
        <f>'Anchor-AI'!AA255</f>
        <v>0</v>
      </c>
      <c r="Y257" s="357">
        <f>'Anchor-AI'!AB255</f>
        <v>0</v>
      </c>
      <c r="Z257" s="357">
        <f>'Anchor-AI'!AC255</f>
        <v>0</v>
      </c>
      <c r="AA257" s="296">
        <f t="shared" si="11"/>
        <v>0</v>
      </c>
      <c r="AC257" s="170">
        <f>'Test-AI'!L255</f>
        <v>0</v>
      </c>
      <c r="AD257" s="167">
        <f>'Test-AI'!M255</f>
        <v>0</v>
      </c>
      <c r="AE257" s="167">
        <f>'Test-AI'!N255</f>
        <v>0</v>
      </c>
      <c r="AF257" s="167">
        <f>'Test-AI'!O255</f>
        <v>0</v>
      </c>
      <c r="AG257" s="167">
        <f>(Summary!$C$63*AD257+Summary!$C$64*AE257+Summary!$C$65*AF257)/Summary!$C$66</f>
        <v>0</v>
      </c>
      <c r="AH257" s="167">
        <f>'Test-AI'!P255</f>
        <v>0</v>
      </c>
      <c r="AI257" s="167">
        <f>'Test-AI'!Q255</f>
        <v>0</v>
      </c>
      <c r="AJ257" s="167">
        <f>'Test-AI'!R255</f>
        <v>0</v>
      </c>
      <c r="AK257" s="167">
        <f>'Test-AI'!S255</f>
        <v>0</v>
      </c>
      <c r="AL257" s="167">
        <f>'Test-AI'!T255</f>
        <v>0</v>
      </c>
      <c r="AM257" s="167">
        <f>'Test-AI'!U255</f>
        <v>0</v>
      </c>
      <c r="AN257" s="167">
        <f>'Test-AI'!V255</f>
        <v>0</v>
      </c>
      <c r="AO257" s="167">
        <f>'Test-AI'!W255</f>
        <v>0</v>
      </c>
      <c r="AP257" s="167">
        <f>'Test-AI'!X255</f>
        <v>0</v>
      </c>
      <c r="AQ257" s="167">
        <f>10*LOG10(1/((Summary!$C$80/10^(AN257/10)+Summary!$C$81/10^(AO257/10)+Summary!$C$82/10^(AP257/10))/Summary!$C$83))</f>
        <v>0</v>
      </c>
      <c r="AR257" s="167">
        <f>'Test-AI'!Y255</f>
        <v>0</v>
      </c>
      <c r="AS257" s="167">
        <f>'Test-AI'!Z255</f>
        <v>0</v>
      </c>
      <c r="AT257" s="295">
        <f>'Test-AI'!AA255</f>
        <v>0</v>
      </c>
      <c r="AU257" s="357">
        <f>'Test-AI'!AB255</f>
        <v>0</v>
      </c>
      <c r="AV257" s="357">
        <f>'Test-AI'!AC255</f>
        <v>0</v>
      </c>
      <c r="AW257" s="296">
        <f t="shared" si="12"/>
        <v>0</v>
      </c>
      <c r="AX257" s="297" t="e">
        <f t="shared" si="13"/>
        <v>#DIV/0!</v>
      </c>
      <c r="AY257" s="298" t="e">
        <f t="shared" si="13"/>
        <v>#DIV/0!</v>
      </c>
      <c r="AZ257" s="297" t="e">
        <f t="shared" si="13"/>
        <v>#DIV/0!</v>
      </c>
      <c r="BA257" s="345" t="e">
        <f t="shared" si="10"/>
        <v>#DIV/0!</v>
      </c>
      <c r="BB257" s="75"/>
      <c r="BC257" s="75"/>
      <c r="BD257" s="565"/>
      <c r="BE257" s="550"/>
      <c r="BF257" s="552"/>
      <c r="BG257" s="552"/>
      <c r="BH257" s="552"/>
      <c r="BI257" s="552"/>
      <c r="BJ257" s="552"/>
      <c r="BK257" s="553"/>
      <c r="BL257" s="552"/>
      <c r="BM257" s="553"/>
      <c r="BN257" s="552"/>
      <c r="BO257" s="546"/>
      <c r="BP257" s="541"/>
      <c r="BQ257" s="546"/>
      <c r="BR257" s="541"/>
      <c r="BS257" s="553"/>
      <c r="BT257" s="552"/>
      <c r="BU257" s="553"/>
      <c r="BV257" s="552"/>
      <c r="BW257" s="553"/>
      <c r="BX257" s="552"/>
      <c r="BY257" s="552"/>
      <c r="BZ257" s="541"/>
      <c r="CA257" s="541"/>
      <c r="CB257" s="552"/>
      <c r="CC257" s="553"/>
      <c r="CD257" s="552"/>
      <c r="CE257" s="546"/>
      <c r="CF257" s="541"/>
      <c r="CG257" s="546"/>
      <c r="CH257" s="541"/>
    </row>
    <row r="258" spans="1:86" ht="17" hidden="1" customHeight="1" x14ac:dyDescent="0.2">
      <c r="A258" s="485"/>
      <c r="B258" s="566"/>
      <c r="C258" s="485"/>
      <c r="D258" s="590"/>
      <c r="E258" s="558"/>
      <c r="F258" s="239">
        <v>135</v>
      </c>
      <c r="G258" s="294">
        <f>'Anchor-AI'!L256</f>
        <v>0</v>
      </c>
      <c r="H258" s="295">
        <f>'Anchor-AI'!M256</f>
        <v>0</v>
      </c>
      <c r="I258" s="295">
        <f>'Anchor-AI'!N256</f>
        <v>0</v>
      </c>
      <c r="J258" s="295">
        <f>'Anchor-AI'!O256</f>
        <v>0</v>
      </c>
      <c r="K258" s="295">
        <f>(Summary!$C$63*H258+Summary!$C$64*I258+Summary!$C$65*J258)/Summary!$C$66</f>
        <v>0</v>
      </c>
      <c r="L258" s="295">
        <f>'Anchor-AI'!P256</f>
        <v>0</v>
      </c>
      <c r="M258" s="295">
        <f>'Anchor-AI'!Q256</f>
        <v>0</v>
      </c>
      <c r="N258" s="295">
        <f>'Anchor-AI'!R256</f>
        <v>0</v>
      </c>
      <c r="O258" s="295">
        <f>'Anchor-AI'!S256</f>
        <v>0</v>
      </c>
      <c r="P258" s="295">
        <f>'Anchor-AI'!T256</f>
        <v>0</v>
      </c>
      <c r="Q258" s="295">
        <f>'Anchor-AI'!U256</f>
        <v>0</v>
      </c>
      <c r="R258" s="295">
        <f>'Anchor-AI'!V256</f>
        <v>0</v>
      </c>
      <c r="S258" s="295">
        <f>'Anchor-AI'!W256</f>
        <v>0</v>
      </c>
      <c r="T258" s="295">
        <f>'Anchor-AI'!X256</f>
        <v>0</v>
      </c>
      <c r="U258" s="295">
        <f>10*LOG10(1/((Summary!$C$80/10^(R258/10)+Summary!$C$81/10^(S258/10)+Summary!$C$82/10^(T258/10))/Summary!$C$83))</f>
        <v>0</v>
      </c>
      <c r="V258" s="295">
        <f>'Anchor-AI'!Y256</f>
        <v>0</v>
      </c>
      <c r="W258" s="295">
        <f>'Anchor-AI'!Z256</f>
        <v>0</v>
      </c>
      <c r="X258" s="295">
        <f>'Anchor-AI'!AA256</f>
        <v>0</v>
      </c>
      <c r="Y258" s="357">
        <f>'Anchor-AI'!AB256</f>
        <v>0</v>
      </c>
      <c r="Z258" s="357">
        <f>'Anchor-AI'!AC256</f>
        <v>0</v>
      </c>
      <c r="AA258" s="296">
        <f t="shared" si="11"/>
        <v>0</v>
      </c>
      <c r="AC258" s="170">
        <f>'Test-AI'!L256</f>
        <v>0</v>
      </c>
      <c r="AD258" s="167">
        <f>'Test-AI'!M256</f>
        <v>0</v>
      </c>
      <c r="AE258" s="167">
        <f>'Test-AI'!N256</f>
        <v>0</v>
      </c>
      <c r="AF258" s="167">
        <f>'Test-AI'!O256</f>
        <v>0</v>
      </c>
      <c r="AG258" s="167">
        <f>(Summary!$C$63*AD258+Summary!$C$64*AE258+Summary!$C$65*AF258)/Summary!$C$66</f>
        <v>0</v>
      </c>
      <c r="AH258" s="167">
        <f>'Test-AI'!P256</f>
        <v>0</v>
      </c>
      <c r="AI258" s="167">
        <f>'Test-AI'!Q256</f>
        <v>0</v>
      </c>
      <c r="AJ258" s="167">
        <f>'Test-AI'!R256</f>
        <v>0</v>
      </c>
      <c r="AK258" s="167">
        <f>'Test-AI'!S256</f>
        <v>0</v>
      </c>
      <c r="AL258" s="167">
        <f>'Test-AI'!T256</f>
        <v>0</v>
      </c>
      <c r="AM258" s="167">
        <f>'Test-AI'!U256</f>
        <v>0</v>
      </c>
      <c r="AN258" s="167">
        <f>'Test-AI'!V256</f>
        <v>0</v>
      </c>
      <c r="AO258" s="167">
        <f>'Test-AI'!W256</f>
        <v>0</v>
      </c>
      <c r="AP258" s="167">
        <f>'Test-AI'!X256</f>
        <v>0</v>
      </c>
      <c r="AQ258" s="167">
        <f>10*LOG10(1/((Summary!$C$80/10^(AN258/10)+Summary!$C$81/10^(AO258/10)+Summary!$C$82/10^(AP258/10))/Summary!$C$83))</f>
        <v>0</v>
      </c>
      <c r="AR258" s="167">
        <f>'Test-AI'!Y256</f>
        <v>0</v>
      </c>
      <c r="AS258" s="167">
        <f>'Test-AI'!Z256</f>
        <v>0</v>
      </c>
      <c r="AT258" s="295">
        <f>'Test-AI'!AA256</f>
        <v>0</v>
      </c>
      <c r="AU258" s="357">
        <f>'Test-AI'!AB256</f>
        <v>0</v>
      </c>
      <c r="AV258" s="357">
        <f>'Test-AI'!AC256</f>
        <v>0</v>
      </c>
      <c r="AW258" s="296">
        <f t="shared" si="12"/>
        <v>0</v>
      </c>
      <c r="AX258" s="297" t="e">
        <f t="shared" si="13"/>
        <v>#DIV/0!</v>
      </c>
      <c r="AY258" s="298" t="e">
        <f t="shared" si="13"/>
        <v>#DIV/0!</v>
      </c>
      <c r="AZ258" s="297" t="e">
        <f t="shared" si="13"/>
        <v>#DIV/0!</v>
      </c>
      <c r="BA258" s="345" t="e">
        <f t="shared" si="10"/>
        <v>#DIV/0!</v>
      </c>
      <c r="BB258" s="75"/>
      <c r="BC258" s="75"/>
      <c r="BD258" s="573" t="s">
        <v>147</v>
      </c>
      <c r="BE258" s="549" t="e">
        <f t="array" ref="BE258">bdRateExtend($G257:$G260,H257:H260,$AC257:$AC260,AD257:AD260)</f>
        <v>#VALUE!</v>
      </c>
      <c r="BF258" s="552"/>
      <c r="BG258" s="552"/>
      <c r="BH258" s="552"/>
      <c r="BI258" s="552"/>
      <c r="BJ258" s="552"/>
      <c r="BK258" s="551" t="e">
        <f t="array" ref="BK258">bdRateExtend($G257:$G260,L257:L260,$AC257:$AC260,AH257:AH260)</f>
        <v>#VALUE!</v>
      </c>
      <c r="BL258" s="552"/>
      <c r="BM258" s="551" t="e">
        <f t="array" ref="BM258">bdRateExtend($G257:$G260,M257:M260,$AC257:$AC260,AI257:AI260)</f>
        <v>#VALUE!</v>
      </c>
      <c r="BN258" s="552"/>
      <c r="BO258" s="545" t="e">
        <f t="array" ref="BO258">bdRateExtend($G257:$G260,N257:N260,$AC257:$AC260,AJ257:AJ260,"None", FALSE,1)</f>
        <v>#VALUE!</v>
      </c>
      <c r="BP258" s="541"/>
      <c r="BQ258" s="545" t="e">
        <f t="array" ref="BQ258">bdRateExtend($G257:$G260,O257:O260,$AC257:$AC260,AK257:AK260,"None", FALSE,1)</f>
        <v>#VALUE!</v>
      </c>
      <c r="BR258" s="541"/>
      <c r="BS258" s="551" t="e">
        <f t="array" ref="BS258">bdRateExtend($G257:$G260,P257:P260,$AC257:$AC260,AL257:AL260)</f>
        <v>#VALUE!</v>
      </c>
      <c r="BT258" s="552"/>
      <c r="BU258" s="551" t="e">
        <f t="array" ref="BU258">bdRateExtend($G257:$G260,Q257:Q260,$AC257:$AC260,AM257:AM260)</f>
        <v>#VALUE!</v>
      </c>
      <c r="BV258" s="552"/>
      <c r="BW258" s="551" t="e">
        <f t="array" ref="BW258">bdRateExtend($G257:$G260,R257:R260,$AC257:$AC260,AN257:AN260)</f>
        <v>#VALUE!</v>
      </c>
      <c r="BX258" s="552"/>
      <c r="BY258" s="552"/>
      <c r="BZ258" s="541"/>
      <c r="CA258" s="541"/>
      <c r="CB258" s="552"/>
      <c r="CC258" s="561" t="e">
        <f t="array" ref="CC258">bdCAMBIExtend($G257:$G260,V257:V260,$AC257:$AC260,AR257:AR260)</f>
        <v>#VALUE!</v>
      </c>
      <c r="CD258" s="552"/>
      <c r="CE258" s="554">
        <f t="array" ref="CE258">testVMAFRange($G257:$G260,N257:N260,$AC257:$AC260,AJ257:AJ260)</f>
        <v>0</v>
      </c>
      <c r="CF258" s="541"/>
      <c r="CG258" s="554">
        <f t="array" ref="CG258">testVMAFRange($G257:$G260,O257:O260,$AC257:$AC260,AK257:AK260)</f>
        <v>0</v>
      </c>
      <c r="CH258" s="541"/>
    </row>
    <row r="259" spans="1:86" ht="17" hidden="1" customHeight="1" x14ac:dyDescent="0.2">
      <c r="A259" s="485"/>
      <c r="B259" s="566"/>
      <c r="C259" s="485"/>
      <c r="D259" s="590"/>
      <c r="E259" s="558"/>
      <c r="F259" s="239">
        <v>160</v>
      </c>
      <c r="G259" s="294">
        <f>'Anchor-AI'!L257</f>
        <v>0</v>
      </c>
      <c r="H259" s="295">
        <f>'Anchor-AI'!M257</f>
        <v>0</v>
      </c>
      <c r="I259" s="295">
        <f>'Anchor-AI'!N257</f>
        <v>0</v>
      </c>
      <c r="J259" s="295">
        <f>'Anchor-AI'!O257</f>
        <v>0</v>
      </c>
      <c r="K259" s="295">
        <f>(Summary!$C$63*H259+Summary!$C$64*I259+Summary!$C$65*J259)/Summary!$C$66</f>
        <v>0</v>
      </c>
      <c r="L259" s="295">
        <f>'Anchor-AI'!P257</f>
        <v>0</v>
      </c>
      <c r="M259" s="295">
        <f>'Anchor-AI'!Q257</f>
        <v>0</v>
      </c>
      <c r="N259" s="295">
        <f>'Anchor-AI'!R257</f>
        <v>0</v>
      </c>
      <c r="O259" s="295">
        <f>'Anchor-AI'!S257</f>
        <v>0</v>
      </c>
      <c r="P259" s="295">
        <f>'Anchor-AI'!T257</f>
        <v>0</v>
      </c>
      <c r="Q259" s="295">
        <f>'Anchor-AI'!U257</f>
        <v>0</v>
      </c>
      <c r="R259" s="295">
        <f>'Anchor-AI'!V257</f>
        <v>0</v>
      </c>
      <c r="S259" s="295">
        <f>'Anchor-AI'!W257</f>
        <v>0</v>
      </c>
      <c r="T259" s="295">
        <f>'Anchor-AI'!X257</f>
        <v>0</v>
      </c>
      <c r="U259" s="295">
        <f>10*LOG10(1/((Summary!$C$80/10^(R259/10)+Summary!$C$81/10^(S259/10)+Summary!$C$82/10^(T259/10))/Summary!$C$83))</f>
        <v>0</v>
      </c>
      <c r="V259" s="295">
        <f>'Anchor-AI'!Y257</f>
        <v>0</v>
      </c>
      <c r="W259" s="295">
        <f>'Anchor-AI'!Z257</f>
        <v>0</v>
      </c>
      <c r="X259" s="295">
        <f>'Anchor-AI'!AA257</f>
        <v>0</v>
      </c>
      <c r="Y259" s="357">
        <f>'Anchor-AI'!AB257</f>
        <v>0</v>
      </c>
      <c r="Z259" s="357">
        <f>'Anchor-AI'!AC257</f>
        <v>0</v>
      </c>
      <c r="AA259" s="296">
        <f t="shared" si="11"/>
        <v>0</v>
      </c>
      <c r="AC259" s="170">
        <f>'Test-AI'!L257</f>
        <v>0</v>
      </c>
      <c r="AD259" s="167">
        <f>'Test-AI'!M257</f>
        <v>0</v>
      </c>
      <c r="AE259" s="167">
        <f>'Test-AI'!N257</f>
        <v>0</v>
      </c>
      <c r="AF259" s="167">
        <f>'Test-AI'!O257</f>
        <v>0</v>
      </c>
      <c r="AG259" s="167">
        <f>(Summary!$C$63*AD259+Summary!$C$64*AE259+Summary!$C$65*AF259)/Summary!$C$66</f>
        <v>0</v>
      </c>
      <c r="AH259" s="167">
        <f>'Test-AI'!P257</f>
        <v>0</v>
      </c>
      <c r="AI259" s="167">
        <f>'Test-AI'!Q257</f>
        <v>0</v>
      </c>
      <c r="AJ259" s="167">
        <f>'Test-AI'!R257</f>
        <v>0</v>
      </c>
      <c r="AK259" s="167">
        <f>'Test-AI'!S257</f>
        <v>0</v>
      </c>
      <c r="AL259" s="167">
        <f>'Test-AI'!T257</f>
        <v>0</v>
      </c>
      <c r="AM259" s="167">
        <f>'Test-AI'!U257</f>
        <v>0</v>
      </c>
      <c r="AN259" s="167">
        <f>'Test-AI'!V257</f>
        <v>0</v>
      </c>
      <c r="AO259" s="167">
        <f>'Test-AI'!W257</f>
        <v>0</v>
      </c>
      <c r="AP259" s="167">
        <f>'Test-AI'!X257</f>
        <v>0</v>
      </c>
      <c r="AQ259" s="167">
        <f>10*LOG10(1/((Summary!$C$80/10^(AN259/10)+Summary!$C$81/10^(AO259/10)+Summary!$C$82/10^(AP259/10))/Summary!$C$83))</f>
        <v>0</v>
      </c>
      <c r="AR259" s="167">
        <f>'Test-AI'!Y257</f>
        <v>0</v>
      </c>
      <c r="AS259" s="167">
        <f>'Test-AI'!Z257</f>
        <v>0</v>
      </c>
      <c r="AT259" s="295">
        <f>'Test-AI'!AA257</f>
        <v>0</v>
      </c>
      <c r="AU259" s="357">
        <f>'Test-AI'!AB257</f>
        <v>0</v>
      </c>
      <c r="AV259" s="357">
        <f>'Test-AI'!AC257</f>
        <v>0</v>
      </c>
      <c r="AW259" s="296">
        <f t="shared" si="12"/>
        <v>0</v>
      </c>
      <c r="AX259" s="297" t="e">
        <f t="shared" si="13"/>
        <v>#DIV/0!</v>
      </c>
      <c r="AY259" s="298" t="e">
        <f t="shared" si="13"/>
        <v>#DIV/0!</v>
      </c>
      <c r="AZ259" s="297" t="e">
        <f t="shared" si="13"/>
        <v>#DIV/0!</v>
      </c>
      <c r="BA259" s="345" t="e">
        <f t="shared" si="13"/>
        <v>#DIV/0!</v>
      </c>
      <c r="BB259" s="75"/>
      <c r="BC259" s="75"/>
      <c r="BD259" s="565"/>
      <c r="BE259" s="550"/>
      <c r="BF259" s="552"/>
      <c r="BG259" s="552"/>
      <c r="BH259" s="552"/>
      <c r="BI259" s="552"/>
      <c r="BJ259" s="552"/>
      <c r="BK259" s="553"/>
      <c r="BL259" s="552"/>
      <c r="BM259" s="553"/>
      <c r="BN259" s="552"/>
      <c r="BO259" s="546"/>
      <c r="BP259" s="541"/>
      <c r="BQ259" s="546"/>
      <c r="BR259" s="541"/>
      <c r="BS259" s="553"/>
      <c r="BT259" s="552"/>
      <c r="BU259" s="553"/>
      <c r="BV259" s="552"/>
      <c r="BW259" s="553"/>
      <c r="BX259" s="552"/>
      <c r="BY259" s="552"/>
      <c r="BZ259" s="541"/>
      <c r="CA259" s="541"/>
      <c r="CB259" s="552"/>
      <c r="CC259" s="553"/>
      <c r="CD259" s="552"/>
      <c r="CE259" s="546"/>
      <c r="CF259" s="541"/>
      <c r="CG259" s="546"/>
      <c r="CH259" s="541"/>
    </row>
    <row r="260" spans="1:86" ht="17" hidden="1" customHeight="1" x14ac:dyDescent="0.2">
      <c r="A260" s="485"/>
      <c r="B260" s="566"/>
      <c r="C260" s="485"/>
      <c r="D260" s="590"/>
      <c r="E260" s="558"/>
      <c r="F260" s="239">
        <v>185</v>
      </c>
      <c r="G260" s="294">
        <f>'Anchor-AI'!L258</f>
        <v>0</v>
      </c>
      <c r="H260" s="295">
        <f>'Anchor-AI'!M258</f>
        <v>0</v>
      </c>
      <c r="I260" s="295">
        <f>'Anchor-AI'!N258</f>
        <v>0</v>
      </c>
      <c r="J260" s="295">
        <f>'Anchor-AI'!O258</f>
        <v>0</v>
      </c>
      <c r="K260" s="295">
        <f>(Summary!$C$63*H260+Summary!$C$64*I260+Summary!$C$65*J260)/Summary!$C$66</f>
        <v>0</v>
      </c>
      <c r="L260" s="295">
        <f>'Anchor-AI'!P258</f>
        <v>0</v>
      </c>
      <c r="M260" s="295">
        <f>'Anchor-AI'!Q258</f>
        <v>0</v>
      </c>
      <c r="N260" s="295">
        <f>'Anchor-AI'!R258</f>
        <v>0</v>
      </c>
      <c r="O260" s="295">
        <f>'Anchor-AI'!S258</f>
        <v>0</v>
      </c>
      <c r="P260" s="295">
        <f>'Anchor-AI'!T258</f>
        <v>0</v>
      </c>
      <c r="Q260" s="295">
        <f>'Anchor-AI'!U258</f>
        <v>0</v>
      </c>
      <c r="R260" s="295">
        <f>'Anchor-AI'!V258</f>
        <v>0</v>
      </c>
      <c r="S260" s="295">
        <f>'Anchor-AI'!W258</f>
        <v>0</v>
      </c>
      <c r="T260" s="295">
        <f>'Anchor-AI'!X258</f>
        <v>0</v>
      </c>
      <c r="U260" s="295">
        <f>10*LOG10(1/((Summary!$C$80/10^(R260/10)+Summary!$C$81/10^(S260/10)+Summary!$C$82/10^(T260/10))/Summary!$C$83))</f>
        <v>0</v>
      </c>
      <c r="V260" s="295">
        <f>'Anchor-AI'!Y258</f>
        <v>0</v>
      </c>
      <c r="W260" s="295">
        <f>'Anchor-AI'!Z258</f>
        <v>0</v>
      </c>
      <c r="X260" s="295">
        <f>'Anchor-AI'!AA258</f>
        <v>0</v>
      </c>
      <c r="Y260" s="357">
        <f>'Anchor-AI'!AB258</f>
        <v>0</v>
      </c>
      <c r="Z260" s="357">
        <f>'Anchor-AI'!AC258</f>
        <v>0</v>
      </c>
      <c r="AA260" s="296">
        <f t="shared" ref="AA260:AA323" si="14">W260/3600</f>
        <v>0</v>
      </c>
      <c r="AC260" s="170">
        <f>'Test-AI'!L258</f>
        <v>0</v>
      </c>
      <c r="AD260" s="167">
        <f>'Test-AI'!M258</f>
        <v>0</v>
      </c>
      <c r="AE260" s="167">
        <f>'Test-AI'!N258</f>
        <v>0</v>
      </c>
      <c r="AF260" s="167">
        <f>'Test-AI'!O258</f>
        <v>0</v>
      </c>
      <c r="AG260" s="167">
        <f>(Summary!$C$63*AD260+Summary!$C$64*AE260+Summary!$C$65*AF260)/Summary!$C$66</f>
        <v>0</v>
      </c>
      <c r="AH260" s="167">
        <f>'Test-AI'!P258</f>
        <v>0</v>
      </c>
      <c r="AI260" s="167">
        <f>'Test-AI'!Q258</f>
        <v>0</v>
      </c>
      <c r="AJ260" s="167">
        <f>'Test-AI'!R258</f>
        <v>0</v>
      </c>
      <c r="AK260" s="167">
        <f>'Test-AI'!S258</f>
        <v>0</v>
      </c>
      <c r="AL260" s="167">
        <f>'Test-AI'!T258</f>
        <v>0</v>
      </c>
      <c r="AM260" s="167">
        <f>'Test-AI'!U258</f>
        <v>0</v>
      </c>
      <c r="AN260" s="167">
        <f>'Test-AI'!V258</f>
        <v>0</v>
      </c>
      <c r="AO260" s="167">
        <f>'Test-AI'!W258</f>
        <v>0</v>
      </c>
      <c r="AP260" s="167">
        <f>'Test-AI'!X258</f>
        <v>0</v>
      </c>
      <c r="AQ260" s="167">
        <f>10*LOG10(1/((Summary!$C$80/10^(AN260/10)+Summary!$C$81/10^(AO260/10)+Summary!$C$82/10^(AP260/10))/Summary!$C$83))</f>
        <v>0</v>
      </c>
      <c r="AR260" s="167">
        <f>'Test-AI'!Y258</f>
        <v>0</v>
      </c>
      <c r="AS260" s="167">
        <f>'Test-AI'!Z258</f>
        <v>0</v>
      </c>
      <c r="AT260" s="295">
        <f>'Test-AI'!AA258</f>
        <v>0</v>
      </c>
      <c r="AU260" s="357">
        <f>'Test-AI'!AB258</f>
        <v>0</v>
      </c>
      <c r="AV260" s="357">
        <f>'Test-AI'!AC258</f>
        <v>0</v>
      </c>
      <c r="AW260" s="296">
        <f t="shared" ref="AW260:AW323" si="15">AS260/3600</f>
        <v>0</v>
      </c>
      <c r="AX260" s="297" t="e">
        <f t="shared" ref="AX260:BA323" si="16">AS260/W260</f>
        <v>#DIV/0!</v>
      </c>
      <c r="AY260" s="298" t="e">
        <f t="shared" si="16"/>
        <v>#DIV/0!</v>
      </c>
      <c r="AZ260" s="297" t="e">
        <f t="shared" si="16"/>
        <v>#DIV/0!</v>
      </c>
      <c r="BA260" s="345" t="e">
        <f t="shared" si="16"/>
        <v>#DIV/0!</v>
      </c>
      <c r="BB260" s="75"/>
      <c r="BC260" s="75"/>
      <c r="BD260" s="574" t="s">
        <v>46</v>
      </c>
      <c r="BE260" s="549" t="e">
        <f t="array" ref="BE260">bdRateExtend($G258:$G261,H258:H261,$AC258:$AC261,AD258:AD261)</f>
        <v>#VALUE!</v>
      </c>
      <c r="BF260" s="552"/>
      <c r="BG260" s="552"/>
      <c r="BH260" s="552"/>
      <c r="BI260" s="552"/>
      <c r="BJ260" s="552"/>
      <c r="BK260" s="551" t="e">
        <f t="array" ref="BK260">bdRateExtend($G258:$G261,L258:L261,$AC258:$AC261,AH258:AH261)</f>
        <v>#VALUE!</v>
      </c>
      <c r="BL260" s="552"/>
      <c r="BM260" s="551" t="e">
        <f t="array" ref="BM260">bdRateExtend($G258:$G261,M258:M261,$AC258:$AC261,AI258:AI261)</f>
        <v>#VALUE!</v>
      </c>
      <c r="BN260" s="552"/>
      <c r="BO260" s="545" t="e">
        <f t="array" ref="BO260">bdRateExtend($G258:$G261,N258:N261,$AC258:$AC261,AJ258:AJ261,"None", FALSE,1)</f>
        <v>#VALUE!</v>
      </c>
      <c r="BP260" s="541"/>
      <c r="BQ260" s="545" t="e">
        <f t="array" ref="BQ260">bdRateExtend($G258:$G261,O258:O261,$AC258:$AC261,AK258:AK261,"None", FALSE,1)</f>
        <v>#VALUE!</v>
      </c>
      <c r="BR260" s="541"/>
      <c r="BS260" s="551" t="e">
        <f t="array" ref="BS260">bdRateExtend($G258:$G261,P258:P261,$AC258:$AC261,AL258:AL261)</f>
        <v>#VALUE!</v>
      </c>
      <c r="BT260" s="552"/>
      <c r="BU260" s="551" t="e">
        <f t="array" ref="BU260">bdRateExtend($G258:$G261,Q258:Q261,$AC258:$AC261,AM258:AM261)</f>
        <v>#VALUE!</v>
      </c>
      <c r="BV260" s="552"/>
      <c r="BW260" s="551" t="e">
        <f t="array" ref="BW260">bdRateExtend($G258:$G261,R258:R261,$AC258:$AC261,AN258:AN261)</f>
        <v>#VALUE!</v>
      </c>
      <c r="BX260" s="552"/>
      <c r="BY260" s="552"/>
      <c r="BZ260" s="541"/>
      <c r="CA260" s="541"/>
      <c r="CB260" s="552"/>
      <c r="CC260" s="561" t="e">
        <f t="array" ref="CC260">bdCAMBIExtend($G258:$G261,V258:V261,$AC258:$AC261,AR258:AR261)</f>
        <v>#VALUE!</v>
      </c>
      <c r="CD260" s="552"/>
      <c r="CE260" s="554">
        <f t="array" ref="CE260">testVMAFRange($G258:$G261,N258:N261,$AC258:$AC261,AJ258:AJ261)</f>
        <v>0</v>
      </c>
      <c r="CF260" s="541"/>
      <c r="CG260" s="554">
        <f t="array" ref="CG260">testVMAFRange($G258:$G261,O258:O261,$AC258:$AC261,AK258:AK261)</f>
        <v>0</v>
      </c>
      <c r="CH260" s="541"/>
    </row>
    <row r="261" spans="1:86" ht="17" hidden="1" customHeight="1" x14ac:dyDescent="0.2">
      <c r="A261" s="485"/>
      <c r="B261" s="596"/>
      <c r="C261" s="486"/>
      <c r="D261" s="591"/>
      <c r="E261" s="559"/>
      <c r="F261" s="240">
        <v>210</v>
      </c>
      <c r="G261" s="299">
        <f>'Anchor-AI'!L259</f>
        <v>0</v>
      </c>
      <c r="H261" s="300">
        <f>'Anchor-AI'!M259</f>
        <v>0</v>
      </c>
      <c r="I261" s="300">
        <f>'Anchor-AI'!N259</f>
        <v>0</v>
      </c>
      <c r="J261" s="300">
        <f>'Anchor-AI'!O259</f>
        <v>0</v>
      </c>
      <c r="K261" s="295">
        <f>(Summary!$C$63*H261+Summary!$C$64*I261+Summary!$C$65*J261)/Summary!$C$66</f>
        <v>0</v>
      </c>
      <c r="L261" s="300">
        <f>'Anchor-AI'!P259</f>
        <v>0</v>
      </c>
      <c r="M261" s="300">
        <f>'Anchor-AI'!Q259</f>
        <v>0</v>
      </c>
      <c r="N261" s="300">
        <f>'Anchor-AI'!R259</f>
        <v>0</v>
      </c>
      <c r="O261" s="300">
        <f>'Anchor-AI'!S259</f>
        <v>0</v>
      </c>
      <c r="P261" s="300">
        <f>'Anchor-AI'!T259</f>
        <v>0</v>
      </c>
      <c r="Q261" s="300">
        <f>'Anchor-AI'!U259</f>
        <v>0</v>
      </c>
      <c r="R261" s="300">
        <f>'Anchor-AI'!V259</f>
        <v>0</v>
      </c>
      <c r="S261" s="300">
        <f>'Anchor-AI'!W259</f>
        <v>0</v>
      </c>
      <c r="T261" s="300">
        <f>'Anchor-AI'!X259</f>
        <v>0</v>
      </c>
      <c r="U261" s="300">
        <f>10*LOG10(1/((Summary!$C$80/10^(R261/10)+Summary!$C$81/10^(S261/10)+Summary!$C$82/10^(T261/10))/Summary!$C$83))</f>
        <v>0</v>
      </c>
      <c r="V261" s="300">
        <f>'Anchor-AI'!Y259</f>
        <v>0</v>
      </c>
      <c r="W261" s="300">
        <f>'Anchor-AI'!Z259</f>
        <v>0</v>
      </c>
      <c r="X261" s="300">
        <f>'Anchor-AI'!AA259</f>
        <v>0</v>
      </c>
      <c r="Y261" s="357">
        <f>'Anchor-AI'!AB259</f>
        <v>0</v>
      </c>
      <c r="Z261" s="357">
        <f>'Anchor-AI'!AC259</f>
        <v>0</v>
      </c>
      <c r="AA261" s="301">
        <f t="shared" si="14"/>
        <v>0</v>
      </c>
      <c r="AC261" s="171">
        <f>'Test-AI'!L259</f>
        <v>0</v>
      </c>
      <c r="AD261" s="168">
        <f>'Test-AI'!M259</f>
        <v>0</v>
      </c>
      <c r="AE261" s="168">
        <f>'Test-AI'!N259</f>
        <v>0</v>
      </c>
      <c r="AF261" s="168">
        <f>'Test-AI'!O259</f>
        <v>0</v>
      </c>
      <c r="AG261" s="168">
        <f>(Summary!$C$63*AD261+Summary!$C$64*AE261+Summary!$C$65*AF261)/Summary!$C$66</f>
        <v>0</v>
      </c>
      <c r="AH261" s="168">
        <f>'Test-AI'!P259</f>
        <v>0</v>
      </c>
      <c r="AI261" s="168">
        <f>'Test-AI'!Q259</f>
        <v>0</v>
      </c>
      <c r="AJ261" s="168">
        <f>'Test-AI'!R259</f>
        <v>0</v>
      </c>
      <c r="AK261" s="168">
        <f>'Test-AI'!S259</f>
        <v>0</v>
      </c>
      <c r="AL261" s="168">
        <f>'Test-AI'!T259</f>
        <v>0</v>
      </c>
      <c r="AM261" s="168">
        <f>'Test-AI'!U259</f>
        <v>0</v>
      </c>
      <c r="AN261" s="168">
        <f>'Test-AI'!V259</f>
        <v>0</v>
      </c>
      <c r="AO261" s="168">
        <f>'Test-AI'!W259</f>
        <v>0</v>
      </c>
      <c r="AP261" s="168">
        <f>'Test-AI'!X259</f>
        <v>0</v>
      </c>
      <c r="AQ261" s="168">
        <f>10*LOG10(1/((Summary!$C$80/10^(AN261/10)+Summary!$C$81/10^(AO261/10)+Summary!$C$82/10^(AP261/10))/Summary!$C$83))</f>
        <v>0</v>
      </c>
      <c r="AR261" s="168">
        <f>'Test-AI'!Y259</f>
        <v>0</v>
      </c>
      <c r="AS261" s="168">
        <f>'Test-AI'!Z259</f>
        <v>0</v>
      </c>
      <c r="AT261" s="300">
        <f>'Test-AI'!AA259</f>
        <v>0</v>
      </c>
      <c r="AU261" s="357">
        <f>'Test-AI'!AB259</f>
        <v>0</v>
      </c>
      <c r="AV261" s="357">
        <f>'Test-AI'!AC259</f>
        <v>0</v>
      </c>
      <c r="AW261" s="301">
        <f t="shared" si="15"/>
        <v>0</v>
      </c>
      <c r="AX261" s="302" t="e">
        <f t="shared" si="16"/>
        <v>#DIV/0!</v>
      </c>
      <c r="AY261" s="303" t="e">
        <f t="shared" si="16"/>
        <v>#DIV/0!</v>
      </c>
      <c r="AZ261" s="297" t="e">
        <f t="shared" si="16"/>
        <v>#DIV/0!</v>
      </c>
      <c r="BA261" s="345" t="e">
        <f t="shared" si="16"/>
        <v>#DIV/0!</v>
      </c>
      <c r="BB261" s="75"/>
      <c r="BC261" s="75"/>
      <c r="BD261" s="570"/>
      <c r="BE261" s="550"/>
      <c r="BF261" s="553"/>
      <c r="BG261" s="553"/>
      <c r="BH261" s="553"/>
      <c r="BI261" s="553"/>
      <c r="BJ261" s="553"/>
      <c r="BK261" s="553"/>
      <c r="BL261" s="553"/>
      <c r="BM261" s="553"/>
      <c r="BN261" s="553"/>
      <c r="BO261" s="546"/>
      <c r="BP261" s="544"/>
      <c r="BQ261" s="546"/>
      <c r="BR261" s="544"/>
      <c r="BS261" s="553"/>
      <c r="BT261" s="553"/>
      <c r="BU261" s="553"/>
      <c r="BV261" s="553"/>
      <c r="BW261" s="553"/>
      <c r="BX261" s="553"/>
      <c r="BY261" s="553"/>
      <c r="BZ261" s="544"/>
      <c r="CA261" s="544"/>
      <c r="CB261" s="553"/>
      <c r="CC261" s="553"/>
      <c r="CD261" s="553"/>
      <c r="CE261" s="546"/>
      <c r="CF261" s="544"/>
      <c r="CG261" s="546"/>
      <c r="CH261" s="544"/>
    </row>
    <row r="262" spans="1:86" ht="17" hidden="1" customHeight="1" x14ac:dyDescent="0.2">
      <c r="A262" s="485"/>
      <c r="B262" s="595" t="s">
        <v>155</v>
      </c>
      <c r="C262" s="586" t="s">
        <v>76</v>
      </c>
      <c r="D262" s="589">
        <v>59.94</v>
      </c>
      <c r="E262" s="557">
        <v>10</v>
      </c>
      <c r="F262" s="238">
        <v>85</v>
      </c>
      <c r="G262" s="289">
        <f>'Anchor-AI'!L260</f>
        <v>0</v>
      </c>
      <c r="H262" s="290">
        <f>'Anchor-AI'!M260</f>
        <v>0</v>
      </c>
      <c r="I262" s="290">
        <f>'Anchor-AI'!N260</f>
        <v>0</v>
      </c>
      <c r="J262" s="290">
        <f>'Anchor-AI'!O260</f>
        <v>0</v>
      </c>
      <c r="K262" s="290">
        <f>(Summary!$C$63*H262+Summary!$C$64*I262+Summary!$C$65*J262)/Summary!$C$66</f>
        <v>0</v>
      </c>
      <c r="L262" s="290">
        <f>'Anchor-AI'!P260</f>
        <v>0</v>
      </c>
      <c r="M262" s="290">
        <f>'Anchor-AI'!Q260</f>
        <v>0</v>
      </c>
      <c r="N262" s="290">
        <f>'Anchor-AI'!R260</f>
        <v>0</v>
      </c>
      <c r="O262" s="290">
        <f>'Anchor-AI'!S260</f>
        <v>0</v>
      </c>
      <c r="P262" s="290">
        <f>'Anchor-AI'!T260</f>
        <v>0</v>
      </c>
      <c r="Q262" s="290">
        <f>'Anchor-AI'!U260</f>
        <v>0</v>
      </c>
      <c r="R262" s="290">
        <f>'Anchor-AI'!V260</f>
        <v>0</v>
      </c>
      <c r="S262" s="290">
        <f>'Anchor-AI'!W260</f>
        <v>0</v>
      </c>
      <c r="T262" s="290">
        <f>'Anchor-AI'!X260</f>
        <v>0</v>
      </c>
      <c r="U262" s="290">
        <f>10*LOG10(1/((Summary!$C$80/10^(R262/10)+Summary!$C$81/10^(S262/10)+Summary!$C$82/10^(T262/10))/Summary!$C$83))</f>
        <v>0</v>
      </c>
      <c r="V262" s="290">
        <f>'Anchor-AI'!Y260</f>
        <v>0</v>
      </c>
      <c r="W262" s="290">
        <f>'Anchor-AI'!Z260</f>
        <v>0</v>
      </c>
      <c r="X262" s="290">
        <f>'Anchor-AI'!AA260</f>
        <v>0</v>
      </c>
      <c r="Y262" s="360">
        <f>'Anchor-AI'!AB260</f>
        <v>0</v>
      </c>
      <c r="Z262" s="360">
        <f>'Anchor-AI'!AC260</f>
        <v>0</v>
      </c>
      <c r="AA262" s="291">
        <f t="shared" si="14"/>
        <v>0</v>
      </c>
      <c r="AC262" s="169">
        <f>'Test-AI'!L260</f>
        <v>0</v>
      </c>
      <c r="AD262" s="166">
        <f>'Test-AI'!M260</f>
        <v>0</v>
      </c>
      <c r="AE262" s="166">
        <f>'Test-AI'!N260</f>
        <v>0</v>
      </c>
      <c r="AF262" s="166">
        <f>'Test-AI'!O260</f>
        <v>0</v>
      </c>
      <c r="AG262" s="166">
        <f>(Summary!$C$63*AD262+Summary!$C$64*AE262+Summary!$C$65*AF262)/Summary!$C$66</f>
        <v>0</v>
      </c>
      <c r="AH262" s="166">
        <f>'Test-AI'!P260</f>
        <v>0</v>
      </c>
      <c r="AI262" s="166">
        <f>'Test-AI'!Q260</f>
        <v>0</v>
      </c>
      <c r="AJ262" s="166">
        <f>'Test-AI'!R260</f>
        <v>0</v>
      </c>
      <c r="AK262" s="166">
        <f>'Test-AI'!S260</f>
        <v>0</v>
      </c>
      <c r="AL262" s="166">
        <f>'Test-AI'!T260</f>
        <v>0</v>
      </c>
      <c r="AM262" s="166">
        <f>'Test-AI'!U260</f>
        <v>0</v>
      </c>
      <c r="AN262" s="166">
        <f>'Test-AI'!V260</f>
        <v>0</v>
      </c>
      <c r="AO262" s="166">
        <f>'Test-AI'!W260</f>
        <v>0</v>
      </c>
      <c r="AP262" s="166">
        <f>'Test-AI'!X260</f>
        <v>0</v>
      </c>
      <c r="AQ262" s="166">
        <f>10*LOG10(1/((Summary!$C$80/10^(AN262/10)+Summary!$C$81/10^(AO262/10)+Summary!$C$82/10^(AP262/10))/Summary!$C$83))</f>
        <v>0</v>
      </c>
      <c r="AR262" s="166">
        <f>'Test-AI'!Y260</f>
        <v>0</v>
      </c>
      <c r="AS262" s="166">
        <f>'Test-AI'!Z260</f>
        <v>0</v>
      </c>
      <c r="AT262" s="290">
        <f>'Test-AI'!AA260</f>
        <v>0</v>
      </c>
      <c r="AU262" s="356">
        <f>'Test-AI'!AB260</f>
        <v>0</v>
      </c>
      <c r="AV262" s="356">
        <f>'Test-AI'!AC260</f>
        <v>0</v>
      </c>
      <c r="AW262" s="291">
        <f t="shared" si="15"/>
        <v>0</v>
      </c>
      <c r="AX262" s="292" t="e">
        <f t="shared" si="16"/>
        <v>#DIV/0!</v>
      </c>
      <c r="AY262" s="293" t="e">
        <f t="shared" si="16"/>
        <v>#DIV/0!</v>
      </c>
      <c r="AZ262" s="292" t="e">
        <f t="shared" si="16"/>
        <v>#DIV/0!</v>
      </c>
      <c r="BA262" s="344" t="e">
        <f t="shared" si="16"/>
        <v>#DIV/0!</v>
      </c>
      <c r="BB262" s="75"/>
      <c r="BC262" s="75"/>
      <c r="BD262" s="572" t="s">
        <v>39</v>
      </c>
      <c r="BE262" s="549" t="e">
        <f t="array" ref="BE262">bdRateExtend($G262:$G265,H262:H265,$AC262:$AC265,AD262:AD265)</f>
        <v>#VALUE!</v>
      </c>
      <c r="BF262" s="551" t="e">
        <f t="array" ref="BF262">bdRateExtend($G262:$G267,H262:H267,$AC262:$AC267,AD262:AD267)</f>
        <v>#VALUE!</v>
      </c>
      <c r="BG262" s="551" t="e">
        <f t="array" ref="BG262">bdRateExtend($G262:$G267,I262:I267,$AC262:$AC267,AE262:AE267)</f>
        <v>#VALUE!</v>
      </c>
      <c r="BH262" s="551" t="e">
        <f t="array" ref="BH262">bdRateExtend($G262:$G267,J262:J267,$AC262:$AC267,AF262:AF267)</f>
        <v>#VALUE!</v>
      </c>
      <c r="BI262" s="551" t="e">
        <f t="array" ref="BI262">bdRateExtend($G262:$G267,K262:K267,$AC262:$AC267,AG262:AG267)</f>
        <v>#VALUE!</v>
      </c>
      <c r="BJ262" s="575" t="e">
        <f>(Summary!$C$94*BF262+Summary!$C$95*BG262+Summary!$C$96*BH262)/Summary!$C$97</f>
        <v>#VALUE!</v>
      </c>
      <c r="BK262" s="551" t="e">
        <f t="array" ref="BK262">bdRateExtend($G262:$G265,L262:L265,$AC262:$AC265,AH262:AH265)</f>
        <v>#VALUE!</v>
      </c>
      <c r="BL262" s="551" t="e">
        <f t="array" ref="BL262">bdRateExtend($G262:$G267,L262:L267,$AC262:$AC267,AH262:AH267)</f>
        <v>#VALUE!</v>
      </c>
      <c r="BM262" s="551" t="e">
        <f t="array" ref="BM262">bdRateExtend($G262:$G265,M262:M265,$AC262:$AC265,AI262:AI265)</f>
        <v>#VALUE!</v>
      </c>
      <c r="BN262" s="551" t="e">
        <f t="array" ref="BN262">bdRateExtend($G262:$G267,M262:M267,$AC262:$AC267,AI262:AI267)</f>
        <v>#VALUE!</v>
      </c>
      <c r="BO262" s="548" t="e">
        <f t="array" ref="BO262">bdRateExtend($G262:$G265,N262:N265,$AC262:$AC265,AJ262:AJ265,"None", FALSE,1)</f>
        <v>#VALUE!</v>
      </c>
      <c r="BP262" s="585" t="e">
        <f t="array" ref="BP262">bdRateExtend($G262:$G267,N262:N267,$AC262:$AC267,AJ262:AJ267,"None", FALSE,1)</f>
        <v>#VALUE!</v>
      </c>
      <c r="BQ262" s="548" t="e">
        <f t="array" ref="BQ262">bdRateExtend($G262:$G265,O262:O265,$AC262:$AC265,AK262:AK265,"None", FALSE,1)</f>
        <v>#VALUE!</v>
      </c>
      <c r="BR262" s="585" t="e">
        <f t="array" ref="BR262">bdRateExtend($G262:$G267,O262:O267,$AC262:$AC267,AK262:AK267,"None", FALSE,1)</f>
        <v>#VALUE!</v>
      </c>
      <c r="BS262" s="551" t="e">
        <f t="array" ref="BS262">bdRateExtend($G262:$G265,P262:P265,$AC262:$AC265,AL262:AL265)</f>
        <v>#VALUE!</v>
      </c>
      <c r="BT262" s="551" t="e">
        <f t="array" ref="BT262">bdRateExtend($G262:$G267,P262:P267,$AC262:$AC267,AL262:AL267)</f>
        <v>#VALUE!</v>
      </c>
      <c r="BU262" s="551" t="e">
        <f t="array" ref="BU262">bdRateExtend($G262:$G265,Q262:Q265,$AC262:$AC265,AM262:AM265)</f>
        <v>#VALUE!</v>
      </c>
      <c r="BV262" s="551" t="e">
        <f t="array" ref="BV262">bdRateExtend($G262:$G267,Q262:Q267,$AC262:$AC267,AM262:AM267)</f>
        <v>#VALUE!</v>
      </c>
      <c r="BW262" s="551" t="e">
        <f t="array" ref="BW262">bdRateExtend($G262:$G265,R262:R265,$AC262:$AC265,AN262:AN265)</f>
        <v>#VALUE!</v>
      </c>
      <c r="BX262" s="551" t="e">
        <f t="array" ref="BX262">bdRateExtend($G262:$G267,R262:R267,$AC262:$AC267,AN262:AN267)</f>
        <v>#VALUE!</v>
      </c>
      <c r="BY262" s="551" t="e">
        <f t="array" ref="BY262">bdRateExtend($G262:$G267,S262:S267,$AC262:$AC267,AO262:AO267)</f>
        <v>#VALUE!</v>
      </c>
      <c r="BZ262" s="555" t="e">
        <f t="array" ref="BZ262">bdRateExtend($G262:$G267,T262:T267,$AC262:$AC267,AP262:AP267)</f>
        <v>#VALUE!</v>
      </c>
      <c r="CA262" s="555" t="e">
        <f t="array" ref="CA262">bdRateExtend($G262:$G267,U262:U267,$AC262:$AC267,AQ262:AQ267)</f>
        <v>#VALUE!</v>
      </c>
      <c r="CB262" s="575" t="e">
        <f>(Summary!$C$108*BX262+Summary!$C$109*BY262+Summary!$C$110*BZ262)/Summary!$C$111</f>
        <v>#VALUE!</v>
      </c>
      <c r="CC262" s="561" t="e">
        <f t="array" ref="CC262">bdCAMBIExtend($G262:$G265,V262:V265,$AC262:$AC265,AR262:AR265)</f>
        <v>#VALUE!</v>
      </c>
      <c r="CD262" s="561" t="e">
        <f t="array" ref="CD262">bdCAMBIExtend($G262:$G267,V262:V267,$AC262:$AC267,AR262:AR267)</f>
        <v>#VALUE!</v>
      </c>
      <c r="CE262" s="547">
        <f t="array" ref="CE262">testVMAFRange($G262:$G265,N262:N265,$AC262:$AC265,AJ262:AJ265)</f>
        <v>0</v>
      </c>
      <c r="CF262" s="543">
        <f t="array" ref="CF262">testVMAFRange($G262:$G267,N262:N267,$AC262:$AC267,AJ262:AJ267)</f>
        <v>0</v>
      </c>
      <c r="CG262" s="547">
        <f t="array" ref="CG262">testVMAFRange($G262:$G265,O262:O265,$AC262:$AC265,AK262:AK265)</f>
        <v>0</v>
      </c>
      <c r="CH262" s="543">
        <f t="array" ref="CH262">testVMAFRange($G262:$G267,O262:O267,$AC262:$AC267,AK262:AK267)</f>
        <v>0</v>
      </c>
    </row>
    <row r="263" spans="1:86" ht="17" hidden="1" customHeight="1" x14ac:dyDescent="0.2">
      <c r="A263" s="485"/>
      <c r="B263" s="566"/>
      <c r="C263" s="485"/>
      <c r="D263" s="590"/>
      <c r="E263" s="558"/>
      <c r="F263" s="239">
        <v>110</v>
      </c>
      <c r="G263" s="294">
        <f>'Anchor-AI'!L261</f>
        <v>0</v>
      </c>
      <c r="H263" s="295">
        <f>'Anchor-AI'!M261</f>
        <v>0</v>
      </c>
      <c r="I263" s="295">
        <f>'Anchor-AI'!N261</f>
        <v>0</v>
      </c>
      <c r="J263" s="295">
        <f>'Anchor-AI'!O261</f>
        <v>0</v>
      </c>
      <c r="K263" s="295">
        <f>(Summary!$C$63*H263+Summary!$C$64*I263+Summary!$C$65*J263)/Summary!$C$66</f>
        <v>0</v>
      </c>
      <c r="L263" s="295">
        <f>'Anchor-AI'!P261</f>
        <v>0</v>
      </c>
      <c r="M263" s="295">
        <f>'Anchor-AI'!Q261</f>
        <v>0</v>
      </c>
      <c r="N263" s="295">
        <f>'Anchor-AI'!R261</f>
        <v>0</v>
      </c>
      <c r="O263" s="295">
        <f>'Anchor-AI'!S261</f>
        <v>0</v>
      </c>
      <c r="P263" s="295">
        <f>'Anchor-AI'!T261</f>
        <v>0</v>
      </c>
      <c r="Q263" s="295">
        <f>'Anchor-AI'!U261</f>
        <v>0</v>
      </c>
      <c r="R263" s="295">
        <f>'Anchor-AI'!V261</f>
        <v>0</v>
      </c>
      <c r="S263" s="295">
        <f>'Anchor-AI'!W261</f>
        <v>0</v>
      </c>
      <c r="T263" s="295">
        <f>'Anchor-AI'!X261</f>
        <v>0</v>
      </c>
      <c r="U263" s="295">
        <f>10*LOG10(1/((Summary!$C$80/10^(R263/10)+Summary!$C$81/10^(S263/10)+Summary!$C$82/10^(T263/10))/Summary!$C$83))</f>
        <v>0</v>
      </c>
      <c r="V263" s="295">
        <f>'Anchor-AI'!Y261</f>
        <v>0</v>
      </c>
      <c r="W263" s="295">
        <f>'Anchor-AI'!Z261</f>
        <v>0</v>
      </c>
      <c r="X263" s="295">
        <f>'Anchor-AI'!AA261</f>
        <v>0</v>
      </c>
      <c r="Y263" s="357">
        <f>'Anchor-AI'!AB261</f>
        <v>0</v>
      </c>
      <c r="Z263" s="357">
        <f>'Anchor-AI'!AC261</f>
        <v>0</v>
      </c>
      <c r="AA263" s="296">
        <f t="shared" si="14"/>
        <v>0</v>
      </c>
      <c r="AC263" s="170">
        <f>'Test-AI'!L261</f>
        <v>0</v>
      </c>
      <c r="AD263" s="167">
        <f>'Test-AI'!M261</f>
        <v>0</v>
      </c>
      <c r="AE263" s="167">
        <f>'Test-AI'!N261</f>
        <v>0</v>
      </c>
      <c r="AF263" s="167">
        <f>'Test-AI'!O261</f>
        <v>0</v>
      </c>
      <c r="AG263" s="167">
        <f>(Summary!$C$63*AD263+Summary!$C$64*AE263+Summary!$C$65*AF263)/Summary!$C$66</f>
        <v>0</v>
      </c>
      <c r="AH263" s="167">
        <f>'Test-AI'!P261</f>
        <v>0</v>
      </c>
      <c r="AI263" s="167">
        <f>'Test-AI'!Q261</f>
        <v>0</v>
      </c>
      <c r="AJ263" s="167">
        <f>'Test-AI'!R261</f>
        <v>0</v>
      </c>
      <c r="AK263" s="167">
        <f>'Test-AI'!S261</f>
        <v>0</v>
      </c>
      <c r="AL263" s="167">
        <f>'Test-AI'!T261</f>
        <v>0</v>
      </c>
      <c r="AM263" s="167">
        <f>'Test-AI'!U261</f>
        <v>0</v>
      </c>
      <c r="AN263" s="167">
        <f>'Test-AI'!V261</f>
        <v>0</v>
      </c>
      <c r="AO263" s="167">
        <f>'Test-AI'!W261</f>
        <v>0</v>
      </c>
      <c r="AP263" s="167">
        <f>'Test-AI'!X261</f>
        <v>0</v>
      </c>
      <c r="AQ263" s="167">
        <f>10*LOG10(1/((Summary!$C$80/10^(AN263/10)+Summary!$C$81/10^(AO263/10)+Summary!$C$82/10^(AP263/10))/Summary!$C$83))</f>
        <v>0</v>
      </c>
      <c r="AR263" s="167">
        <f>'Test-AI'!Y261</f>
        <v>0</v>
      </c>
      <c r="AS263" s="167">
        <f>'Test-AI'!Z261</f>
        <v>0</v>
      </c>
      <c r="AT263" s="295">
        <f>'Test-AI'!AA261</f>
        <v>0</v>
      </c>
      <c r="AU263" s="357">
        <f>'Test-AI'!AB261</f>
        <v>0</v>
      </c>
      <c r="AV263" s="357">
        <f>'Test-AI'!AC261</f>
        <v>0</v>
      </c>
      <c r="AW263" s="296">
        <f t="shared" si="15"/>
        <v>0</v>
      </c>
      <c r="AX263" s="297" t="e">
        <f t="shared" si="16"/>
        <v>#DIV/0!</v>
      </c>
      <c r="AY263" s="298" t="e">
        <f t="shared" si="16"/>
        <v>#DIV/0!</v>
      </c>
      <c r="AZ263" s="297" t="e">
        <f t="shared" si="16"/>
        <v>#DIV/0!</v>
      </c>
      <c r="BA263" s="345" t="e">
        <f t="shared" si="16"/>
        <v>#DIV/0!</v>
      </c>
      <c r="BB263" s="75"/>
      <c r="BC263" s="75"/>
      <c r="BD263" s="565"/>
      <c r="BE263" s="550"/>
      <c r="BF263" s="552"/>
      <c r="BG263" s="552"/>
      <c r="BH263" s="552"/>
      <c r="BI263" s="552"/>
      <c r="BJ263" s="552"/>
      <c r="BK263" s="553"/>
      <c r="BL263" s="552"/>
      <c r="BM263" s="553"/>
      <c r="BN263" s="552"/>
      <c r="BO263" s="546"/>
      <c r="BP263" s="541"/>
      <c r="BQ263" s="546"/>
      <c r="BR263" s="541"/>
      <c r="BS263" s="553"/>
      <c r="BT263" s="552"/>
      <c r="BU263" s="553"/>
      <c r="BV263" s="552"/>
      <c r="BW263" s="553"/>
      <c r="BX263" s="552"/>
      <c r="BY263" s="552"/>
      <c r="BZ263" s="541"/>
      <c r="CA263" s="541"/>
      <c r="CB263" s="552"/>
      <c r="CC263" s="553"/>
      <c r="CD263" s="552"/>
      <c r="CE263" s="546"/>
      <c r="CF263" s="541"/>
      <c r="CG263" s="546"/>
      <c r="CH263" s="541"/>
    </row>
    <row r="264" spans="1:86" ht="17" hidden="1" customHeight="1" x14ac:dyDescent="0.2">
      <c r="A264" s="485"/>
      <c r="B264" s="566"/>
      <c r="C264" s="485"/>
      <c r="D264" s="590"/>
      <c r="E264" s="558"/>
      <c r="F264" s="239">
        <v>135</v>
      </c>
      <c r="G264" s="294">
        <f>'Anchor-AI'!L262</f>
        <v>0</v>
      </c>
      <c r="H264" s="295">
        <f>'Anchor-AI'!M262</f>
        <v>0</v>
      </c>
      <c r="I264" s="295">
        <f>'Anchor-AI'!N262</f>
        <v>0</v>
      </c>
      <c r="J264" s="295">
        <f>'Anchor-AI'!O262</f>
        <v>0</v>
      </c>
      <c r="K264" s="295">
        <f>(Summary!$C$63*H264+Summary!$C$64*I264+Summary!$C$65*J264)/Summary!$C$66</f>
        <v>0</v>
      </c>
      <c r="L264" s="295">
        <f>'Anchor-AI'!P262</f>
        <v>0</v>
      </c>
      <c r="M264" s="295">
        <f>'Anchor-AI'!Q262</f>
        <v>0</v>
      </c>
      <c r="N264" s="295">
        <f>'Anchor-AI'!R262</f>
        <v>0</v>
      </c>
      <c r="O264" s="295">
        <f>'Anchor-AI'!S262</f>
        <v>0</v>
      </c>
      <c r="P264" s="295">
        <f>'Anchor-AI'!T262</f>
        <v>0</v>
      </c>
      <c r="Q264" s="295">
        <f>'Anchor-AI'!U262</f>
        <v>0</v>
      </c>
      <c r="R264" s="295">
        <f>'Anchor-AI'!V262</f>
        <v>0</v>
      </c>
      <c r="S264" s="295">
        <f>'Anchor-AI'!W262</f>
        <v>0</v>
      </c>
      <c r="T264" s="295">
        <f>'Anchor-AI'!X262</f>
        <v>0</v>
      </c>
      <c r="U264" s="295">
        <f>10*LOG10(1/((Summary!$C$80/10^(R264/10)+Summary!$C$81/10^(S264/10)+Summary!$C$82/10^(T264/10))/Summary!$C$83))</f>
        <v>0</v>
      </c>
      <c r="V264" s="295">
        <f>'Anchor-AI'!Y262</f>
        <v>0</v>
      </c>
      <c r="W264" s="295">
        <f>'Anchor-AI'!Z262</f>
        <v>0</v>
      </c>
      <c r="X264" s="295">
        <f>'Anchor-AI'!AA262</f>
        <v>0</v>
      </c>
      <c r="Y264" s="357">
        <f>'Anchor-AI'!AB262</f>
        <v>0</v>
      </c>
      <c r="Z264" s="357">
        <f>'Anchor-AI'!AC262</f>
        <v>0</v>
      </c>
      <c r="AA264" s="296">
        <f t="shared" si="14"/>
        <v>0</v>
      </c>
      <c r="AC264" s="170">
        <f>'Test-AI'!L262</f>
        <v>0</v>
      </c>
      <c r="AD264" s="167">
        <f>'Test-AI'!M262</f>
        <v>0</v>
      </c>
      <c r="AE264" s="167">
        <f>'Test-AI'!N262</f>
        <v>0</v>
      </c>
      <c r="AF264" s="167">
        <f>'Test-AI'!O262</f>
        <v>0</v>
      </c>
      <c r="AG264" s="167">
        <f>(Summary!$C$63*AD264+Summary!$C$64*AE264+Summary!$C$65*AF264)/Summary!$C$66</f>
        <v>0</v>
      </c>
      <c r="AH264" s="167">
        <f>'Test-AI'!P262</f>
        <v>0</v>
      </c>
      <c r="AI264" s="167">
        <f>'Test-AI'!Q262</f>
        <v>0</v>
      </c>
      <c r="AJ264" s="167">
        <f>'Test-AI'!R262</f>
        <v>0</v>
      </c>
      <c r="AK264" s="167">
        <f>'Test-AI'!S262</f>
        <v>0</v>
      </c>
      <c r="AL264" s="167">
        <f>'Test-AI'!T262</f>
        <v>0</v>
      </c>
      <c r="AM264" s="167">
        <f>'Test-AI'!U262</f>
        <v>0</v>
      </c>
      <c r="AN264" s="167">
        <f>'Test-AI'!V262</f>
        <v>0</v>
      </c>
      <c r="AO264" s="167">
        <f>'Test-AI'!W262</f>
        <v>0</v>
      </c>
      <c r="AP264" s="167">
        <f>'Test-AI'!X262</f>
        <v>0</v>
      </c>
      <c r="AQ264" s="167">
        <f>10*LOG10(1/((Summary!$C$80/10^(AN264/10)+Summary!$C$81/10^(AO264/10)+Summary!$C$82/10^(AP264/10))/Summary!$C$83))</f>
        <v>0</v>
      </c>
      <c r="AR264" s="167">
        <f>'Test-AI'!Y262</f>
        <v>0</v>
      </c>
      <c r="AS264" s="167">
        <f>'Test-AI'!Z262</f>
        <v>0</v>
      </c>
      <c r="AT264" s="295">
        <f>'Test-AI'!AA262</f>
        <v>0</v>
      </c>
      <c r="AU264" s="357">
        <f>'Test-AI'!AB262</f>
        <v>0</v>
      </c>
      <c r="AV264" s="357">
        <f>'Test-AI'!AC262</f>
        <v>0</v>
      </c>
      <c r="AW264" s="296">
        <f t="shared" si="15"/>
        <v>0</v>
      </c>
      <c r="AX264" s="297" t="e">
        <f t="shared" si="16"/>
        <v>#DIV/0!</v>
      </c>
      <c r="AY264" s="298" t="e">
        <f t="shared" si="16"/>
        <v>#DIV/0!</v>
      </c>
      <c r="AZ264" s="297" t="e">
        <f t="shared" si="16"/>
        <v>#DIV/0!</v>
      </c>
      <c r="BA264" s="345" t="e">
        <f t="shared" si="16"/>
        <v>#DIV/0!</v>
      </c>
      <c r="BB264" s="75"/>
      <c r="BC264" s="75"/>
      <c r="BD264" s="573" t="s">
        <v>147</v>
      </c>
      <c r="BE264" s="549" t="e">
        <f t="array" ref="BE264">bdRateExtend($G263:$G266,H263:H266,$AC263:$AC266,AD263:AD266)</f>
        <v>#VALUE!</v>
      </c>
      <c r="BF264" s="552"/>
      <c r="BG264" s="552"/>
      <c r="BH264" s="552"/>
      <c r="BI264" s="552"/>
      <c r="BJ264" s="552"/>
      <c r="BK264" s="551" t="e">
        <f t="array" ref="BK264">bdRateExtend($G263:$G266,L263:L266,$AC263:$AC266,AH263:AH266)</f>
        <v>#VALUE!</v>
      </c>
      <c r="BL264" s="552"/>
      <c r="BM264" s="551" t="e">
        <f t="array" ref="BM264">bdRateExtend($G263:$G266,M263:M266,$AC263:$AC266,AI263:AI266)</f>
        <v>#VALUE!</v>
      </c>
      <c r="BN264" s="552"/>
      <c r="BO264" s="545" t="e">
        <f t="array" ref="BO264">bdRateExtend($G263:$G266,N263:N266,$AC263:$AC266,AJ263:AJ266,"None", FALSE,1)</f>
        <v>#VALUE!</v>
      </c>
      <c r="BP264" s="541"/>
      <c r="BQ264" s="545" t="e">
        <f t="array" ref="BQ264">bdRateExtend($G263:$G266,O263:O266,$AC263:$AC266,AK263:AK266,"None", FALSE,1)</f>
        <v>#VALUE!</v>
      </c>
      <c r="BR264" s="541"/>
      <c r="BS264" s="551" t="e">
        <f t="array" ref="BS264">bdRateExtend($G263:$G266,P263:P266,$AC263:$AC266,AL263:AL266)</f>
        <v>#VALUE!</v>
      </c>
      <c r="BT264" s="552"/>
      <c r="BU264" s="551" t="e">
        <f t="array" ref="BU264">bdRateExtend($G263:$G266,Q263:Q266,$AC263:$AC266,AM263:AM266)</f>
        <v>#VALUE!</v>
      </c>
      <c r="BV264" s="552"/>
      <c r="BW264" s="551" t="e">
        <f t="array" ref="BW264">bdRateExtend($G263:$G266,R263:R266,$AC263:$AC266,AN263:AN266)</f>
        <v>#VALUE!</v>
      </c>
      <c r="BX264" s="552"/>
      <c r="BY264" s="552"/>
      <c r="BZ264" s="541"/>
      <c r="CA264" s="541"/>
      <c r="CB264" s="552"/>
      <c r="CC264" s="561" t="e">
        <f t="array" ref="CC264">bdCAMBIExtend($G263:$G266,V263:V266,$AC263:$AC266,AR263:AR266)</f>
        <v>#VALUE!</v>
      </c>
      <c r="CD264" s="552"/>
      <c r="CE264" s="554">
        <f t="array" ref="CE264">testVMAFRange($G263:$G266,N263:N266,$AC263:$AC266,AJ263:AJ266)</f>
        <v>0</v>
      </c>
      <c r="CF264" s="541"/>
      <c r="CG264" s="554">
        <f t="array" ref="CG264">testVMAFRange($G263:$G266,O263:O266,$AC263:$AC266,AK263:AK266)</f>
        <v>0</v>
      </c>
      <c r="CH264" s="541"/>
    </row>
    <row r="265" spans="1:86" ht="17" hidden="1" customHeight="1" x14ac:dyDescent="0.2">
      <c r="A265" s="485"/>
      <c r="B265" s="566"/>
      <c r="C265" s="485"/>
      <c r="D265" s="590"/>
      <c r="E265" s="558"/>
      <c r="F265" s="239">
        <v>160</v>
      </c>
      <c r="G265" s="294">
        <f>'Anchor-AI'!L263</f>
        <v>0</v>
      </c>
      <c r="H265" s="295">
        <f>'Anchor-AI'!M263</f>
        <v>0</v>
      </c>
      <c r="I265" s="295">
        <f>'Anchor-AI'!N263</f>
        <v>0</v>
      </c>
      <c r="J265" s="295">
        <f>'Anchor-AI'!O263</f>
        <v>0</v>
      </c>
      <c r="K265" s="295">
        <f>(Summary!$C$63*H265+Summary!$C$64*I265+Summary!$C$65*J265)/Summary!$C$66</f>
        <v>0</v>
      </c>
      <c r="L265" s="295">
        <f>'Anchor-AI'!P263</f>
        <v>0</v>
      </c>
      <c r="M265" s="295">
        <f>'Anchor-AI'!Q263</f>
        <v>0</v>
      </c>
      <c r="N265" s="295">
        <f>'Anchor-AI'!R263</f>
        <v>0</v>
      </c>
      <c r="O265" s="295">
        <f>'Anchor-AI'!S263</f>
        <v>0</v>
      </c>
      <c r="P265" s="295">
        <f>'Anchor-AI'!T263</f>
        <v>0</v>
      </c>
      <c r="Q265" s="295">
        <f>'Anchor-AI'!U263</f>
        <v>0</v>
      </c>
      <c r="R265" s="295">
        <f>'Anchor-AI'!V263</f>
        <v>0</v>
      </c>
      <c r="S265" s="295">
        <f>'Anchor-AI'!W263</f>
        <v>0</v>
      </c>
      <c r="T265" s="295">
        <f>'Anchor-AI'!X263</f>
        <v>0</v>
      </c>
      <c r="U265" s="295">
        <f>10*LOG10(1/((Summary!$C$80/10^(R265/10)+Summary!$C$81/10^(S265/10)+Summary!$C$82/10^(T265/10))/Summary!$C$83))</f>
        <v>0</v>
      </c>
      <c r="V265" s="295">
        <f>'Anchor-AI'!Y263</f>
        <v>0</v>
      </c>
      <c r="W265" s="295">
        <f>'Anchor-AI'!Z263</f>
        <v>0</v>
      </c>
      <c r="X265" s="295">
        <f>'Anchor-AI'!AA263</f>
        <v>0</v>
      </c>
      <c r="Y265" s="357">
        <f>'Anchor-AI'!AB263</f>
        <v>0</v>
      </c>
      <c r="Z265" s="357">
        <f>'Anchor-AI'!AC263</f>
        <v>0</v>
      </c>
      <c r="AA265" s="296">
        <f t="shared" si="14"/>
        <v>0</v>
      </c>
      <c r="AC265" s="170">
        <f>'Test-AI'!L263</f>
        <v>0</v>
      </c>
      <c r="AD265" s="167">
        <f>'Test-AI'!M263</f>
        <v>0</v>
      </c>
      <c r="AE265" s="167">
        <f>'Test-AI'!N263</f>
        <v>0</v>
      </c>
      <c r="AF265" s="167">
        <f>'Test-AI'!O263</f>
        <v>0</v>
      </c>
      <c r="AG265" s="167">
        <f>(Summary!$C$63*AD265+Summary!$C$64*AE265+Summary!$C$65*AF265)/Summary!$C$66</f>
        <v>0</v>
      </c>
      <c r="AH265" s="167">
        <f>'Test-AI'!P263</f>
        <v>0</v>
      </c>
      <c r="AI265" s="167">
        <f>'Test-AI'!Q263</f>
        <v>0</v>
      </c>
      <c r="AJ265" s="167">
        <f>'Test-AI'!R263</f>
        <v>0</v>
      </c>
      <c r="AK265" s="167">
        <f>'Test-AI'!S263</f>
        <v>0</v>
      </c>
      <c r="AL265" s="167">
        <f>'Test-AI'!T263</f>
        <v>0</v>
      </c>
      <c r="AM265" s="167">
        <f>'Test-AI'!U263</f>
        <v>0</v>
      </c>
      <c r="AN265" s="167">
        <f>'Test-AI'!V263</f>
        <v>0</v>
      </c>
      <c r="AO265" s="167">
        <f>'Test-AI'!W263</f>
        <v>0</v>
      </c>
      <c r="AP265" s="167">
        <f>'Test-AI'!X263</f>
        <v>0</v>
      </c>
      <c r="AQ265" s="167">
        <f>10*LOG10(1/((Summary!$C$80/10^(AN265/10)+Summary!$C$81/10^(AO265/10)+Summary!$C$82/10^(AP265/10))/Summary!$C$83))</f>
        <v>0</v>
      </c>
      <c r="AR265" s="167">
        <f>'Test-AI'!Y263</f>
        <v>0</v>
      </c>
      <c r="AS265" s="167">
        <f>'Test-AI'!Z263</f>
        <v>0</v>
      </c>
      <c r="AT265" s="295">
        <f>'Test-AI'!AA263</f>
        <v>0</v>
      </c>
      <c r="AU265" s="357">
        <f>'Test-AI'!AB263</f>
        <v>0</v>
      </c>
      <c r="AV265" s="357">
        <f>'Test-AI'!AC263</f>
        <v>0</v>
      </c>
      <c r="AW265" s="296">
        <f t="shared" si="15"/>
        <v>0</v>
      </c>
      <c r="AX265" s="297" t="e">
        <f t="shared" si="16"/>
        <v>#DIV/0!</v>
      </c>
      <c r="AY265" s="298" t="e">
        <f t="shared" si="16"/>
        <v>#DIV/0!</v>
      </c>
      <c r="AZ265" s="297" t="e">
        <f t="shared" si="16"/>
        <v>#DIV/0!</v>
      </c>
      <c r="BA265" s="345" t="e">
        <f t="shared" si="16"/>
        <v>#DIV/0!</v>
      </c>
      <c r="BB265" s="75"/>
      <c r="BC265" s="75"/>
      <c r="BD265" s="565"/>
      <c r="BE265" s="550"/>
      <c r="BF265" s="552"/>
      <c r="BG265" s="552"/>
      <c r="BH265" s="552"/>
      <c r="BI265" s="552"/>
      <c r="BJ265" s="552"/>
      <c r="BK265" s="553"/>
      <c r="BL265" s="552"/>
      <c r="BM265" s="553"/>
      <c r="BN265" s="552"/>
      <c r="BO265" s="546"/>
      <c r="BP265" s="541"/>
      <c r="BQ265" s="546"/>
      <c r="BR265" s="541"/>
      <c r="BS265" s="553"/>
      <c r="BT265" s="552"/>
      <c r="BU265" s="553"/>
      <c r="BV265" s="552"/>
      <c r="BW265" s="553"/>
      <c r="BX265" s="552"/>
      <c r="BY265" s="552"/>
      <c r="BZ265" s="541"/>
      <c r="CA265" s="541"/>
      <c r="CB265" s="552"/>
      <c r="CC265" s="553"/>
      <c r="CD265" s="552"/>
      <c r="CE265" s="546"/>
      <c r="CF265" s="541"/>
      <c r="CG265" s="546"/>
      <c r="CH265" s="541"/>
    </row>
    <row r="266" spans="1:86" ht="17" hidden="1" customHeight="1" x14ac:dyDescent="0.2">
      <c r="A266" s="485"/>
      <c r="B266" s="566"/>
      <c r="C266" s="485"/>
      <c r="D266" s="590"/>
      <c r="E266" s="558"/>
      <c r="F266" s="239">
        <v>185</v>
      </c>
      <c r="G266" s="294">
        <f>'Anchor-AI'!L264</f>
        <v>0</v>
      </c>
      <c r="H266" s="295">
        <f>'Anchor-AI'!M264</f>
        <v>0</v>
      </c>
      <c r="I266" s="295">
        <f>'Anchor-AI'!N264</f>
        <v>0</v>
      </c>
      <c r="J266" s="295">
        <f>'Anchor-AI'!O264</f>
        <v>0</v>
      </c>
      <c r="K266" s="295">
        <f>(Summary!$C$63*H266+Summary!$C$64*I266+Summary!$C$65*J266)/Summary!$C$66</f>
        <v>0</v>
      </c>
      <c r="L266" s="295">
        <f>'Anchor-AI'!P264</f>
        <v>0</v>
      </c>
      <c r="M266" s="295">
        <f>'Anchor-AI'!Q264</f>
        <v>0</v>
      </c>
      <c r="N266" s="295">
        <f>'Anchor-AI'!R264</f>
        <v>0</v>
      </c>
      <c r="O266" s="295">
        <f>'Anchor-AI'!S264</f>
        <v>0</v>
      </c>
      <c r="P266" s="295">
        <f>'Anchor-AI'!T264</f>
        <v>0</v>
      </c>
      <c r="Q266" s="295">
        <f>'Anchor-AI'!U264</f>
        <v>0</v>
      </c>
      <c r="R266" s="295">
        <f>'Anchor-AI'!V264</f>
        <v>0</v>
      </c>
      <c r="S266" s="295">
        <f>'Anchor-AI'!W264</f>
        <v>0</v>
      </c>
      <c r="T266" s="295">
        <f>'Anchor-AI'!X264</f>
        <v>0</v>
      </c>
      <c r="U266" s="295">
        <f>10*LOG10(1/((Summary!$C$80/10^(R266/10)+Summary!$C$81/10^(S266/10)+Summary!$C$82/10^(T266/10))/Summary!$C$83))</f>
        <v>0</v>
      </c>
      <c r="V266" s="295">
        <f>'Anchor-AI'!Y264</f>
        <v>0</v>
      </c>
      <c r="W266" s="295">
        <f>'Anchor-AI'!Z264</f>
        <v>0</v>
      </c>
      <c r="X266" s="295">
        <f>'Anchor-AI'!AA264</f>
        <v>0</v>
      </c>
      <c r="Y266" s="357">
        <f>'Anchor-AI'!AB264</f>
        <v>0</v>
      </c>
      <c r="Z266" s="357">
        <f>'Anchor-AI'!AC264</f>
        <v>0</v>
      </c>
      <c r="AA266" s="296">
        <f t="shared" si="14"/>
        <v>0</v>
      </c>
      <c r="AC266" s="170">
        <f>'Test-AI'!L264</f>
        <v>0</v>
      </c>
      <c r="AD266" s="167">
        <f>'Test-AI'!M264</f>
        <v>0</v>
      </c>
      <c r="AE266" s="167">
        <f>'Test-AI'!N264</f>
        <v>0</v>
      </c>
      <c r="AF266" s="167">
        <f>'Test-AI'!O264</f>
        <v>0</v>
      </c>
      <c r="AG266" s="167">
        <f>(Summary!$C$63*AD266+Summary!$C$64*AE266+Summary!$C$65*AF266)/Summary!$C$66</f>
        <v>0</v>
      </c>
      <c r="AH266" s="167">
        <f>'Test-AI'!P264</f>
        <v>0</v>
      </c>
      <c r="AI266" s="167">
        <f>'Test-AI'!Q264</f>
        <v>0</v>
      </c>
      <c r="AJ266" s="167">
        <f>'Test-AI'!R264</f>
        <v>0</v>
      </c>
      <c r="AK266" s="167">
        <f>'Test-AI'!S264</f>
        <v>0</v>
      </c>
      <c r="AL266" s="167">
        <f>'Test-AI'!T264</f>
        <v>0</v>
      </c>
      <c r="AM266" s="167">
        <f>'Test-AI'!U264</f>
        <v>0</v>
      </c>
      <c r="AN266" s="167">
        <f>'Test-AI'!V264</f>
        <v>0</v>
      </c>
      <c r="AO266" s="167">
        <f>'Test-AI'!W264</f>
        <v>0</v>
      </c>
      <c r="AP266" s="167">
        <f>'Test-AI'!X264</f>
        <v>0</v>
      </c>
      <c r="AQ266" s="167">
        <f>10*LOG10(1/((Summary!$C$80/10^(AN266/10)+Summary!$C$81/10^(AO266/10)+Summary!$C$82/10^(AP266/10))/Summary!$C$83))</f>
        <v>0</v>
      </c>
      <c r="AR266" s="167">
        <f>'Test-AI'!Y264</f>
        <v>0</v>
      </c>
      <c r="AS266" s="167">
        <f>'Test-AI'!Z264</f>
        <v>0</v>
      </c>
      <c r="AT266" s="295">
        <f>'Test-AI'!AA264</f>
        <v>0</v>
      </c>
      <c r="AU266" s="357">
        <f>'Test-AI'!AB264</f>
        <v>0</v>
      </c>
      <c r="AV266" s="357">
        <f>'Test-AI'!AC264</f>
        <v>0</v>
      </c>
      <c r="AW266" s="296">
        <f t="shared" si="15"/>
        <v>0</v>
      </c>
      <c r="AX266" s="297" t="e">
        <f t="shared" si="16"/>
        <v>#DIV/0!</v>
      </c>
      <c r="AY266" s="298" t="e">
        <f t="shared" si="16"/>
        <v>#DIV/0!</v>
      </c>
      <c r="AZ266" s="297" t="e">
        <f t="shared" si="16"/>
        <v>#DIV/0!</v>
      </c>
      <c r="BA266" s="345" t="e">
        <f t="shared" si="16"/>
        <v>#DIV/0!</v>
      </c>
      <c r="BB266" s="75"/>
      <c r="BC266" s="75"/>
      <c r="BD266" s="574" t="s">
        <v>46</v>
      </c>
      <c r="BE266" s="549" t="e">
        <f t="array" ref="BE266">bdRateExtend($G264:$G267,H264:H267,$AC264:$AC267,AD264:AD267)</f>
        <v>#VALUE!</v>
      </c>
      <c r="BF266" s="552"/>
      <c r="BG266" s="552"/>
      <c r="BH266" s="552"/>
      <c r="BI266" s="552"/>
      <c r="BJ266" s="552"/>
      <c r="BK266" s="551" t="e">
        <f t="array" ref="BK266">bdRateExtend($G264:$G267,L264:L267,$AC264:$AC267,AH264:AH267)</f>
        <v>#VALUE!</v>
      </c>
      <c r="BL266" s="552"/>
      <c r="BM266" s="551" t="e">
        <f t="array" ref="BM266">bdRateExtend($G264:$G267,M264:M267,$AC264:$AC267,AI264:AI267)</f>
        <v>#VALUE!</v>
      </c>
      <c r="BN266" s="552"/>
      <c r="BO266" s="545" t="e">
        <f t="array" ref="BO266">bdRateExtend($G264:$G267,N264:N267,$AC264:$AC267,AJ264:AJ267,"None", FALSE,1)</f>
        <v>#VALUE!</v>
      </c>
      <c r="BP266" s="541"/>
      <c r="BQ266" s="545" t="e">
        <f t="array" ref="BQ266">bdRateExtend($G264:$G267,O264:O267,$AC264:$AC267,AK264:AK267,"None", FALSE,1)</f>
        <v>#VALUE!</v>
      </c>
      <c r="BR266" s="541"/>
      <c r="BS266" s="551" t="e">
        <f t="array" ref="BS266">bdRateExtend($G264:$G267,P264:P267,$AC264:$AC267,AL264:AL267)</f>
        <v>#VALUE!</v>
      </c>
      <c r="BT266" s="552"/>
      <c r="BU266" s="551" t="e">
        <f t="array" ref="BU266">bdRateExtend($G264:$G267,Q264:Q267,$AC264:$AC267,AM264:AM267)</f>
        <v>#VALUE!</v>
      </c>
      <c r="BV266" s="552"/>
      <c r="BW266" s="551" t="e">
        <f t="array" ref="BW266">bdRateExtend($G264:$G267,R264:R267,$AC264:$AC267,AN264:AN267)</f>
        <v>#VALUE!</v>
      </c>
      <c r="BX266" s="552"/>
      <c r="BY266" s="552"/>
      <c r="BZ266" s="541"/>
      <c r="CA266" s="541"/>
      <c r="CB266" s="552"/>
      <c r="CC266" s="561" t="e">
        <f t="array" ref="CC266">bdCAMBIExtend($G264:$G267,V264:V267,$AC264:$AC267,AR264:AR267)</f>
        <v>#VALUE!</v>
      </c>
      <c r="CD266" s="552"/>
      <c r="CE266" s="554">
        <f t="array" ref="CE266">testVMAFRange($G264:$G267,N264:N267,$AC264:$AC267,AJ264:AJ267)</f>
        <v>0</v>
      </c>
      <c r="CF266" s="541"/>
      <c r="CG266" s="554">
        <f t="array" ref="CG266">testVMAFRange($G264:$G267,O264:O267,$AC264:$AC267,AK264:AK267)</f>
        <v>0</v>
      </c>
      <c r="CH266" s="541"/>
    </row>
    <row r="267" spans="1:86" ht="17" hidden="1" customHeight="1" x14ac:dyDescent="0.2">
      <c r="A267" s="485"/>
      <c r="B267" s="596"/>
      <c r="C267" s="486"/>
      <c r="D267" s="591"/>
      <c r="E267" s="559"/>
      <c r="F267" s="240">
        <v>210</v>
      </c>
      <c r="G267" s="299">
        <f>'Anchor-AI'!L265</f>
        <v>0</v>
      </c>
      <c r="H267" s="300">
        <f>'Anchor-AI'!M265</f>
        <v>0</v>
      </c>
      <c r="I267" s="300">
        <f>'Anchor-AI'!N265</f>
        <v>0</v>
      </c>
      <c r="J267" s="300">
        <f>'Anchor-AI'!O265</f>
        <v>0</v>
      </c>
      <c r="K267" s="295">
        <f>(Summary!$C$63*H267+Summary!$C$64*I267+Summary!$C$65*J267)/Summary!$C$66</f>
        <v>0</v>
      </c>
      <c r="L267" s="300">
        <f>'Anchor-AI'!P265</f>
        <v>0</v>
      </c>
      <c r="M267" s="300">
        <f>'Anchor-AI'!Q265</f>
        <v>0</v>
      </c>
      <c r="N267" s="300">
        <f>'Anchor-AI'!R265</f>
        <v>0</v>
      </c>
      <c r="O267" s="300">
        <f>'Anchor-AI'!S265</f>
        <v>0</v>
      </c>
      <c r="P267" s="300">
        <f>'Anchor-AI'!T265</f>
        <v>0</v>
      </c>
      <c r="Q267" s="300">
        <f>'Anchor-AI'!U265</f>
        <v>0</v>
      </c>
      <c r="R267" s="300">
        <f>'Anchor-AI'!V265</f>
        <v>0</v>
      </c>
      <c r="S267" s="300">
        <f>'Anchor-AI'!W265</f>
        <v>0</v>
      </c>
      <c r="T267" s="300">
        <f>'Anchor-AI'!X265</f>
        <v>0</v>
      </c>
      <c r="U267" s="300">
        <f>10*LOG10(1/((Summary!$C$80/10^(R267/10)+Summary!$C$81/10^(S267/10)+Summary!$C$82/10^(T267/10))/Summary!$C$83))</f>
        <v>0</v>
      </c>
      <c r="V267" s="300">
        <f>'Anchor-AI'!Y265</f>
        <v>0</v>
      </c>
      <c r="W267" s="300">
        <f>'Anchor-AI'!Z265</f>
        <v>0</v>
      </c>
      <c r="X267" s="300">
        <f>'Anchor-AI'!AA265</f>
        <v>0</v>
      </c>
      <c r="Y267" s="357">
        <f>'Anchor-AI'!AB265</f>
        <v>0</v>
      </c>
      <c r="Z267" s="357">
        <f>'Anchor-AI'!AC265</f>
        <v>0</v>
      </c>
      <c r="AA267" s="301">
        <f t="shared" si="14"/>
        <v>0</v>
      </c>
      <c r="AC267" s="171">
        <f>'Test-AI'!L265</f>
        <v>0</v>
      </c>
      <c r="AD267" s="168">
        <f>'Test-AI'!M265</f>
        <v>0</v>
      </c>
      <c r="AE267" s="168">
        <f>'Test-AI'!N265</f>
        <v>0</v>
      </c>
      <c r="AF267" s="168">
        <f>'Test-AI'!O265</f>
        <v>0</v>
      </c>
      <c r="AG267" s="168">
        <f>(Summary!$C$63*AD267+Summary!$C$64*AE267+Summary!$C$65*AF267)/Summary!$C$66</f>
        <v>0</v>
      </c>
      <c r="AH267" s="168">
        <f>'Test-AI'!P265</f>
        <v>0</v>
      </c>
      <c r="AI267" s="168">
        <f>'Test-AI'!Q265</f>
        <v>0</v>
      </c>
      <c r="AJ267" s="168">
        <f>'Test-AI'!R265</f>
        <v>0</v>
      </c>
      <c r="AK267" s="168">
        <f>'Test-AI'!S265</f>
        <v>0</v>
      </c>
      <c r="AL267" s="168">
        <f>'Test-AI'!T265</f>
        <v>0</v>
      </c>
      <c r="AM267" s="168">
        <f>'Test-AI'!U265</f>
        <v>0</v>
      </c>
      <c r="AN267" s="168">
        <f>'Test-AI'!V265</f>
        <v>0</v>
      </c>
      <c r="AO267" s="168">
        <f>'Test-AI'!W265</f>
        <v>0</v>
      </c>
      <c r="AP267" s="168">
        <f>'Test-AI'!X265</f>
        <v>0</v>
      </c>
      <c r="AQ267" s="168">
        <f>10*LOG10(1/((Summary!$C$80/10^(AN267/10)+Summary!$C$81/10^(AO267/10)+Summary!$C$82/10^(AP267/10))/Summary!$C$83))</f>
        <v>0</v>
      </c>
      <c r="AR267" s="168">
        <f>'Test-AI'!Y265</f>
        <v>0</v>
      </c>
      <c r="AS267" s="168">
        <f>'Test-AI'!Z265</f>
        <v>0</v>
      </c>
      <c r="AT267" s="300">
        <f>'Test-AI'!AA265</f>
        <v>0</v>
      </c>
      <c r="AU267" s="357">
        <f>'Test-AI'!AB265</f>
        <v>0</v>
      </c>
      <c r="AV267" s="357">
        <f>'Test-AI'!AC265</f>
        <v>0</v>
      </c>
      <c r="AW267" s="301">
        <f t="shared" si="15"/>
        <v>0</v>
      </c>
      <c r="AX267" s="302" t="e">
        <f t="shared" si="16"/>
        <v>#DIV/0!</v>
      </c>
      <c r="AY267" s="303" t="e">
        <f t="shared" si="16"/>
        <v>#DIV/0!</v>
      </c>
      <c r="AZ267" s="297" t="e">
        <f t="shared" si="16"/>
        <v>#DIV/0!</v>
      </c>
      <c r="BA267" s="345" t="e">
        <f t="shared" si="16"/>
        <v>#DIV/0!</v>
      </c>
      <c r="BB267" s="75"/>
      <c r="BC267" s="75"/>
      <c r="BD267" s="570"/>
      <c r="BE267" s="550"/>
      <c r="BF267" s="553"/>
      <c r="BG267" s="553"/>
      <c r="BH267" s="553"/>
      <c r="BI267" s="553"/>
      <c r="BJ267" s="553"/>
      <c r="BK267" s="553"/>
      <c r="BL267" s="553"/>
      <c r="BM267" s="553"/>
      <c r="BN267" s="553"/>
      <c r="BO267" s="546"/>
      <c r="BP267" s="544"/>
      <c r="BQ267" s="546"/>
      <c r="BR267" s="544"/>
      <c r="BS267" s="553"/>
      <c r="BT267" s="553"/>
      <c r="BU267" s="553"/>
      <c r="BV267" s="553"/>
      <c r="BW267" s="553"/>
      <c r="BX267" s="553"/>
      <c r="BY267" s="553"/>
      <c r="BZ267" s="544"/>
      <c r="CA267" s="544"/>
      <c r="CB267" s="553"/>
      <c r="CC267" s="553"/>
      <c r="CD267" s="553"/>
      <c r="CE267" s="546"/>
      <c r="CF267" s="544"/>
      <c r="CG267" s="546"/>
      <c r="CH267" s="544"/>
    </row>
    <row r="268" spans="1:86" ht="17" hidden="1" customHeight="1" x14ac:dyDescent="0.2">
      <c r="A268" s="485"/>
      <c r="B268" s="595" t="s">
        <v>156</v>
      </c>
      <c r="C268" s="586" t="s">
        <v>77</v>
      </c>
      <c r="D268" s="589">
        <v>29.97</v>
      </c>
      <c r="E268" s="557">
        <v>8</v>
      </c>
      <c r="F268" s="238">
        <v>85</v>
      </c>
      <c r="G268" s="289">
        <f>'Anchor-AI'!L266</f>
        <v>0</v>
      </c>
      <c r="H268" s="290">
        <f>'Anchor-AI'!M266</f>
        <v>0</v>
      </c>
      <c r="I268" s="290">
        <f>'Anchor-AI'!N266</f>
        <v>0</v>
      </c>
      <c r="J268" s="290">
        <f>'Anchor-AI'!O266</f>
        <v>0</v>
      </c>
      <c r="K268" s="290">
        <f>(Summary!$C$63*H268+Summary!$C$64*I268+Summary!$C$65*J268)/Summary!$C$66</f>
        <v>0</v>
      </c>
      <c r="L268" s="290">
        <f>'Anchor-AI'!P266</f>
        <v>0</v>
      </c>
      <c r="M268" s="290">
        <f>'Anchor-AI'!Q266</f>
        <v>0</v>
      </c>
      <c r="N268" s="290">
        <f>'Anchor-AI'!R266</f>
        <v>0</v>
      </c>
      <c r="O268" s="290">
        <f>'Anchor-AI'!S266</f>
        <v>0</v>
      </c>
      <c r="P268" s="290">
        <f>'Anchor-AI'!T266</f>
        <v>0</v>
      </c>
      <c r="Q268" s="290">
        <f>'Anchor-AI'!U266</f>
        <v>0</v>
      </c>
      <c r="R268" s="290">
        <f>'Anchor-AI'!V266</f>
        <v>0</v>
      </c>
      <c r="S268" s="290">
        <f>'Anchor-AI'!W266</f>
        <v>0</v>
      </c>
      <c r="T268" s="290">
        <f>'Anchor-AI'!X266</f>
        <v>0</v>
      </c>
      <c r="U268" s="290">
        <f>10*LOG10(1/((Summary!$C$80/10^(R268/10)+Summary!$C$81/10^(S268/10)+Summary!$C$82/10^(T268/10))/Summary!$C$83))</f>
        <v>0</v>
      </c>
      <c r="V268" s="290">
        <f>'Anchor-AI'!Y266</f>
        <v>0</v>
      </c>
      <c r="W268" s="290">
        <f>'Anchor-AI'!Z266</f>
        <v>0</v>
      </c>
      <c r="X268" s="290">
        <f>'Anchor-AI'!AA266</f>
        <v>0</v>
      </c>
      <c r="Y268" s="360">
        <f>'Anchor-AI'!AB266</f>
        <v>0</v>
      </c>
      <c r="Z268" s="360">
        <f>'Anchor-AI'!AC266</f>
        <v>0</v>
      </c>
      <c r="AA268" s="291">
        <f t="shared" si="14"/>
        <v>0</v>
      </c>
      <c r="AC268" s="169">
        <f>'Test-AI'!L266</f>
        <v>0</v>
      </c>
      <c r="AD268" s="166">
        <f>'Test-AI'!M266</f>
        <v>0</v>
      </c>
      <c r="AE268" s="166">
        <f>'Test-AI'!N266</f>
        <v>0</v>
      </c>
      <c r="AF268" s="166">
        <f>'Test-AI'!O266</f>
        <v>0</v>
      </c>
      <c r="AG268" s="166">
        <f>(Summary!$C$63*AD268+Summary!$C$64*AE268+Summary!$C$65*AF268)/Summary!$C$66</f>
        <v>0</v>
      </c>
      <c r="AH268" s="166">
        <f>'Test-AI'!P266</f>
        <v>0</v>
      </c>
      <c r="AI268" s="166">
        <f>'Test-AI'!Q266</f>
        <v>0</v>
      </c>
      <c r="AJ268" s="166">
        <f>'Test-AI'!R266</f>
        <v>0</v>
      </c>
      <c r="AK268" s="166">
        <f>'Test-AI'!S266</f>
        <v>0</v>
      </c>
      <c r="AL268" s="166">
        <f>'Test-AI'!T266</f>
        <v>0</v>
      </c>
      <c r="AM268" s="166">
        <f>'Test-AI'!U266</f>
        <v>0</v>
      </c>
      <c r="AN268" s="166">
        <f>'Test-AI'!V266</f>
        <v>0</v>
      </c>
      <c r="AO268" s="166">
        <f>'Test-AI'!W266</f>
        <v>0</v>
      </c>
      <c r="AP268" s="166">
        <f>'Test-AI'!X266</f>
        <v>0</v>
      </c>
      <c r="AQ268" s="166">
        <f>10*LOG10(1/((Summary!$C$80/10^(AN268/10)+Summary!$C$81/10^(AO268/10)+Summary!$C$82/10^(AP268/10))/Summary!$C$83))</f>
        <v>0</v>
      </c>
      <c r="AR268" s="166">
        <f>'Test-AI'!Y266</f>
        <v>0</v>
      </c>
      <c r="AS268" s="166">
        <f>'Test-AI'!Z266</f>
        <v>0</v>
      </c>
      <c r="AT268" s="290">
        <f>'Test-AI'!AA266</f>
        <v>0</v>
      </c>
      <c r="AU268" s="356">
        <f>'Test-AI'!AB266</f>
        <v>0</v>
      </c>
      <c r="AV268" s="356">
        <f>'Test-AI'!AC266</f>
        <v>0</v>
      </c>
      <c r="AW268" s="291">
        <f t="shared" si="15"/>
        <v>0</v>
      </c>
      <c r="AX268" s="292" t="e">
        <f t="shared" si="16"/>
        <v>#DIV/0!</v>
      </c>
      <c r="AY268" s="293" t="e">
        <f t="shared" si="16"/>
        <v>#DIV/0!</v>
      </c>
      <c r="AZ268" s="292" t="e">
        <f t="shared" si="16"/>
        <v>#DIV/0!</v>
      </c>
      <c r="BA268" s="344" t="e">
        <f t="shared" si="16"/>
        <v>#DIV/0!</v>
      </c>
      <c r="BB268" s="75"/>
      <c r="BC268" s="75"/>
      <c r="BD268" s="572" t="s">
        <v>39</v>
      </c>
      <c r="BE268" s="549" t="e">
        <f t="array" ref="BE268">bdRateExtend($G268:$G271,H268:H271,$AC268:$AC271,AD268:AD271)</f>
        <v>#VALUE!</v>
      </c>
      <c r="BF268" s="551" t="e">
        <f t="array" ref="BF268">bdRateExtend($G268:$G273,H268:H273,$AC268:$AC273,AD268:AD273)</f>
        <v>#VALUE!</v>
      </c>
      <c r="BG268" s="551" t="e">
        <f t="array" ref="BG268">bdRateExtend($G268:$G273,I268:I273,$AC268:$AC273,AE268:AE273)</f>
        <v>#VALUE!</v>
      </c>
      <c r="BH268" s="551" t="e">
        <f t="array" ref="BH268">bdRateExtend($G268:$G273,J268:J273,$AC268:$AC273,AF268:AF273)</f>
        <v>#VALUE!</v>
      </c>
      <c r="BI268" s="551" t="e">
        <f t="array" ref="BI268">bdRateExtend($G268:$G273,K268:K273,$AC268:$AC273,AG268:AG273)</f>
        <v>#VALUE!</v>
      </c>
      <c r="BJ268" s="575" t="e">
        <f>(Summary!$C$94*BF268+Summary!$C$95*BG268+Summary!$C$96*BH268)/Summary!$C$97</f>
        <v>#VALUE!</v>
      </c>
      <c r="BK268" s="551" t="e">
        <f t="array" ref="BK268">bdRateExtend($G268:$G271,L268:L271,$AC268:$AC271,AH268:AH271)</f>
        <v>#VALUE!</v>
      </c>
      <c r="BL268" s="551" t="e">
        <f t="array" ref="BL268">bdRateExtend($G268:$G273,L268:L273,$AC268:$AC273,AH268:AH273)</f>
        <v>#VALUE!</v>
      </c>
      <c r="BM268" s="551" t="e">
        <f t="array" ref="BM268">bdRateExtend($G268:$G271,M268:M271,$AC268:$AC271,AI268:AI271)</f>
        <v>#VALUE!</v>
      </c>
      <c r="BN268" s="551" t="e">
        <f t="array" ref="BN268">bdRateExtend($G268:$G273,M268:M273,$AC268:$AC273,AI268:AI273)</f>
        <v>#VALUE!</v>
      </c>
      <c r="BO268" s="548" t="e">
        <f t="array" ref="BO268">bdRateExtend($G268:$G271,N268:N271,$AC268:$AC271,AJ268:AJ271,"None", FALSE,1)</f>
        <v>#VALUE!</v>
      </c>
      <c r="BP268" s="585" t="e">
        <f t="array" ref="BP268">bdRateExtend($G268:$G273,N268:N273,$AC268:$AC273,AJ268:AJ273,"None", FALSE,1)</f>
        <v>#VALUE!</v>
      </c>
      <c r="BQ268" s="548" t="e">
        <f t="array" ref="BQ268">bdRateExtend($G268:$G271,O268:O271,$AC268:$AC271,AK268:AK271,"None", FALSE,1)</f>
        <v>#VALUE!</v>
      </c>
      <c r="BR268" s="585" t="e">
        <f t="array" ref="BR268">bdRateExtend($G268:$G273,O268:O273,$AC268:$AC273,AK268:AK273,"None", FALSE,1)</f>
        <v>#VALUE!</v>
      </c>
      <c r="BS268" s="551" t="e">
        <f t="array" ref="BS268">bdRateExtend($G268:$G271,P268:P271,$AC268:$AC271,AL268:AL271)</f>
        <v>#VALUE!</v>
      </c>
      <c r="BT268" s="551" t="e">
        <f t="array" ref="BT268">bdRateExtend($G268:$G273,P268:P273,$AC268:$AC273,AL268:AL273)</f>
        <v>#VALUE!</v>
      </c>
      <c r="BU268" s="551" t="e">
        <f t="array" ref="BU268">bdRateExtend($G268:$G271,Q268:Q271,$AC268:$AC271,AM268:AM271)</f>
        <v>#VALUE!</v>
      </c>
      <c r="BV268" s="551" t="e">
        <f t="array" ref="BV268">bdRateExtend($G268:$G273,Q268:Q273,$AC268:$AC273,AM268:AM273)</f>
        <v>#VALUE!</v>
      </c>
      <c r="BW268" s="551" t="e">
        <f t="array" ref="BW268">bdRateExtend($G268:$G271,R268:R271,$AC268:$AC271,AN268:AN271)</f>
        <v>#VALUE!</v>
      </c>
      <c r="BX268" s="551" t="e">
        <f t="array" ref="BX268">bdRateExtend($G268:$G273,R268:R273,$AC268:$AC273,AN268:AN273)</f>
        <v>#VALUE!</v>
      </c>
      <c r="BY268" s="551" t="e">
        <f t="array" ref="BY268">bdRateExtend($G268:$G273,S268:S273,$AC268:$AC273,AO268:AO273)</f>
        <v>#VALUE!</v>
      </c>
      <c r="BZ268" s="555" t="e">
        <f t="array" ref="BZ268">bdRateExtend($G268:$G273,T268:T273,$AC268:$AC273,AP268:AP273)</f>
        <v>#VALUE!</v>
      </c>
      <c r="CA268" s="555" t="e">
        <f t="array" ref="CA268">bdRateExtend($G268:$G273,U268:U273,$AC268:$AC273,AQ268:AQ273)</f>
        <v>#VALUE!</v>
      </c>
      <c r="CB268" s="575" t="e">
        <f>(Summary!$C$108*BX268+Summary!$C$109*BY268+Summary!$C$110*BZ268)/Summary!$C$111</f>
        <v>#VALUE!</v>
      </c>
      <c r="CC268" s="561" t="e">
        <f t="array" ref="CC268">bdCAMBIExtend($G268:$G271,V268:V271,$AC268:$AC271,AR268:AR271)</f>
        <v>#VALUE!</v>
      </c>
      <c r="CD268" s="561" t="e">
        <f t="array" ref="CD268">bdCAMBIExtend($G268:$G273,V268:V273,$AC268:$AC273,AR268:AR273)</f>
        <v>#VALUE!</v>
      </c>
      <c r="CE268" s="547">
        <f t="array" ref="CE268">testVMAFRange($G268:$G271,N268:N271,$AC268:$AC271,AJ268:AJ271)</f>
        <v>0</v>
      </c>
      <c r="CF268" s="543">
        <f t="array" ref="CF268">testVMAFRange($G268:$G273,N268:N273,$AC268:$AC273,AJ268:AJ273)</f>
        <v>0</v>
      </c>
      <c r="CG268" s="547">
        <f t="array" ref="CG268">testVMAFRange($G268:$G271,O268:O271,$AC268:$AC271,AK268:AK271)</f>
        <v>0</v>
      </c>
      <c r="CH268" s="543">
        <f t="array" ref="CH268">testVMAFRange($G268:$G273,O268:O273,$AC268:$AC273,AK268:AK273)</f>
        <v>0</v>
      </c>
    </row>
    <row r="269" spans="1:86" ht="17" hidden="1" customHeight="1" x14ac:dyDescent="0.2">
      <c r="A269" s="485"/>
      <c r="B269" s="566"/>
      <c r="C269" s="485"/>
      <c r="D269" s="590"/>
      <c r="E269" s="558"/>
      <c r="F269" s="239">
        <v>110</v>
      </c>
      <c r="G269" s="294">
        <f>'Anchor-AI'!L267</f>
        <v>0</v>
      </c>
      <c r="H269" s="295">
        <f>'Anchor-AI'!M267</f>
        <v>0</v>
      </c>
      <c r="I269" s="295">
        <f>'Anchor-AI'!N267</f>
        <v>0</v>
      </c>
      <c r="J269" s="295">
        <f>'Anchor-AI'!O267</f>
        <v>0</v>
      </c>
      <c r="K269" s="295">
        <f>(Summary!$C$63*H269+Summary!$C$64*I269+Summary!$C$65*J269)/Summary!$C$66</f>
        <v>0</v>
      </c>
      <c r="L269" s="295">
        <f>'Anchor-AI'!P267</f>
        <v>0</v>
      </c>
      <c r="M269" s="295">
        <f>'Anchor-AI'!Q267</f>
        <v>0</v>
      </c>
      <c r="N269" s="295">
        <f>'Anchor-AI'!R267</f>
        <v>0</v>
      </c>
      <c r="O269" s="295">
        <f>'Anchor-AI'!S267</f>
        <v>0</v>
      </c>
      <c r="P269" s="295">
        <f>'Anchor-AI'!T267</f>
        <v>0</v>
      </c>
      <c r="Q269" s="295">
        <f>'Anchor-AI'!U267</f>
        <v>0</v>
      </c>
      <c r="R269" s="295">
        <f>'Anchor-AI'!V267</f>
        <v>0</v>
      </c>
      <c r="S269" s="295">
        <f>'Anchor-AI'!W267</f>
        <v>0</v>
      </c>
      <c r="T269" s="295">
        <f>'Anchor-AI'!X267</f>
        <v>0</v>
      </c>
      <c r="U269" s="295">
        <f>10*LOG10(1/((Summary!$C$80/10^(R269/10)+Summary!$C$81/10^(S269/10)+Summary!$C$82/10^(T269/10))/Summary!$C$83))</f>
        <v>0</v>
      </c>
      <c r="V269" s="295">
        <f>'Anchor-AI'!Y267</f>
        <v>0</v>
      </c>
      <c r="W269" s="295">
        <f>'Anchor-AI'!Z267</f>
        <v>0</v>
      </c>
      <c r="X269" s="295">
        <f>'Anchor-AI'!AA267</f>
        <v>0</v>
      </c>
      <c r="Y269" s="357">
        <f>'Anchor-AI'!AB267</f>
        <v>0</v>
      </c>
      <c r="Z269" s="357">
        <f>'Anchor-AI'!AC267</f>
        <v>0</v>
      </c>
      <c r="AA269" s="296">
        <f t="shared" si="14"/>
        <v>0</v>
      </c>
      <c r="AC269" s="170">
        <f>'Test-AI'!L267</f>
        <v>0</v>
      </c>
      <c r="AD269" s="167">
        <f>'Test-AI'!M267</f>
        <v>0</v>
      </c>
      <c r="AE269" s="167">
        <f>'Test-AI'!N267</f>
        <v>0</v>
      </c>
      <c r="AF269" s="167">
        <f>'Test-AI'!O267</f>
        <v>0</v>
      </c>
      <c r="AG269" s="167">
        <f>(Summary!$C$63*AD269+Summary!$C$64*AE269+Summary!$C$65*AF269)/Summary!$C$66</f>
        <v>0</v>
      </c>
      <c r="AH269" s="167">
        <f>'Test-AI'!P267</f>
        <v>0</v>
      </c>
      <c r="AI269" s="167">
        <f>'Test-AI'!Q267</f>
        <v>0</v>
      </c>
      <c r="AJ269" s="167">
        <f>'Test-AI'!R267</f>
        <v>0</v>
      </c>
      <c r="AK269" s="167">
        <f>'Test-AI'!S267</f>
        <v>0</v>
      </c>
      <c r="AL269" s="167">
        <f>'Test-AI'!T267</f>
        <v>0</v>
      </c>
      <c r="AM269" s="167">
        <f>'Test-AI'!U267</f>
        <v>0</v>
      </c>
      <c r="AN269" s="167">
        <f>'Test-AI'!V267</f>
        <v>0</v>
      </c>
      <c r="AO269" s="167">
        <f>'Test-AI'!W267</f>
        <v>0</v>
      </c>
      <c r="AP269" s="167">
        <f>'Test-AI'!X267</f>
        <v>0</v>
      </c>
      <c r="AQ269" s="167">
        <f>10*LOG10(1/((Summary!$C$80/10^(AN269/10)+Summary!$C$81/10^(AO269/10)+Summary!$C$82/10^(AP269/10))/Summary!$C$83))</f>
        <v>0</v>
      </c>
      <c r="AR269" s="167">
        <f>'Test-AI'!Y267</f>
        <v>0</v>
      </c>
      <c r="AS269" s="167">
        <f>'Test-AI'!Z267</f>
        <v>0</v>
      </c>
      <c r="AT269" s="295">
        <f>'Test-AI'!AA267</f>
        <v>0</v>
      </c>
      <c r="AU269" s="357">
        <f>'Test-AI'!AB267</f>
        <v>0</v>
      </c>
      <c r="AV269" s="357">
        <f>'Test-AI'!AC267</f>
        <v>0</v>
      </c>
      <c r="AW269" s="296">
        <f t="shared" si="15"/>
        <v>0</v>
      </c>
      <c r="AX269" s="297" t="e">
        <f t="shared" si="16"/>
        <v>#DIV/0!</v>
      </c>
      <c r="AY269" s="298" t="e">
        <f t="shared" si="16"/>
        <v>#DIV/0!</v>
      </c>
      <c r="AZ269" s="297" t="e">
        <f t="shared" si="16"/>
        <v>#DIV/0!</v>
      </c>
      <c r="BA269" s="345" t="e">
        <f t="shared" si="16"/>
        <v>#DIV/0!</v>
      </c>
      <c r="BB269" s="75"/>
      <c r="BC269" s="75"/>
      <c r="BD269" s="565"/>
      <c r="BE269" s="550"/>
      <c r="BF269" s="552"/>
      <c r="BG269" s="552"/>
      <c r="BH269" s="552"/>
      <c r="BI269" s="552"/>
      <c r="BJ269" s="552"/>
      <c r="BK269" s="553"/>
      <c r="BL269" s="552"/>
      <c r="BM269" s="553"/>
      <c r="BN269" s="552"/>
      <c r="BO269" s="546"/>
      <c r="BP269" s="541"/>
      <c r="BQ269" s="546"/>
      <c r="BR269" s="541"/>
      <c r="BS269" s="553"/>
      <c r="BT269" s="552"/>
      <c r="BU269" s="553"/>
      <c r="BV269" s="552"/>
      <c r="BW269" s="553"/>
      <c r="BX269" s="552"/>
      <c r="BY269" s="552"/>
      <c r="BZ269" s="541"/>
      <c r="CA269" s="541"/>
      <c r="CB269" s="552"/>
      <c r="CC269" s="553"/>
      <c r="CD269" s="552"/>
      <c r="CE269" s="546"/>
      <c r="CF269" s="541"/>
      <c r="CG269" s="546"/>
      <c r="CH269" s="541"/>
    </row>
    <row r="270" spans="1:86" ht="17" hidden="1" customHeight="1" x14ac:dyDescent="0.2">
      <c r="A270" s="485"/>
      <c r="B270" s="566"/>
      <c r="C270" s="485"/>
      <c r="D270" s="590"/>
      <c r="E270" s="558"/>
      <c r="F270" s="239">
        <v>135</v>
      </c>
      <c r="G270" s="294">
        <f>'Anchor-AI'!L268</f>
        <v>0</v>
      </c>
      <c r="H270" s="295">
        <f>'Anchor-AI'!M268</f>
        <v>0</v>
      </c>
      <c r="I270" s="295">
        <f>'Anchor-AI'!N268</f>
        <v>0</v>
      </c>
      <c r="J270" s="295">
        <f>'Anchor-AI'!O268</f>
        <v>0</v>
      </c>
      <c r="K270" s="295">
        <f>(Summary!$C$63*H270+Summary!$C$64*I270+Summary!$C$65*J270)/Summary!$C$66</f>
        <v>0</v>
      </c>
      <c r="L270" s="295">
        <f>'Anchor-AI'!P268</f>
        <v>0</v>
      </c>
      <c r="M270" s="295">
        <f>'Anchor-AI'!Q268</f>
        <v>0</v>
      </c>
      <c r="N270" s="295">
        <f>'Anchor-AI'!R268</f>
        <v>0</v>
      </c>
      <c r="O270" s="295">
        <f>'Anchor-AI'!S268</f>
        <v>0</v>
      </c>
      <c r="P270" s="295">
        <f>'Anchor-AI'!T268</f>
        <v>0</v>
      </c>
      <c r="Q270" s="295">
        <f>'Anchor-AI'!U268</f>
        <v>0</v>
      </c>
      <c r="R270" s="295">
        <f>'Anchor-AI'!V268</f>
        <v>0</v>
      </c>
      <c r="S270" s="295">
        <f>'Anchor-AI'!W268</f>
        <v>0</v>
      </c>
      <c r="T270" s="295">
        <f>'Anchor-AI'!X268</f>
        <v>0</v>
      </c>
      <c r="U270" s="295">
        <f>10*LOG10(1/((Summary!$C$80/10^(R270/10)+Summary!$C$81/10^(S270/10)+Summary!$C$82/10^(T270/10))/Summary!$C$83))</f>
        <v>0</v>
      </c>
      <c r="V270" s="295">
        <f>'Anchor-AI'!Y268</f>
        <v>0</v>
      </c>
      <c r="W270" s="295">
        <f>'Anchor-AI'!Z268</f>
        <v>0</v>
      </c>
      <c r="X270" s="295">
        <f>'Anchor-AI'!AA268</f>
        <v>0</v>
      </c>
      <c r="Y270" s="357">
        <f>'Anchor-AI'!AB268</f>
        <v>0</v>
      </c>
      <c r="Z270" s="357">
        <f>'Anchor-AI'!AC268</f>
        <v>0</v>
      </c>
      <c r="AA270" s="296">
        <f t="shared" si="14"/>
        <v>0</v>
      </c>
      <c r="AC270" s="170">
        <f>'Test-AI'!L268</f>
        <v>0</v>
      </c>
      <c r="AD270" s="167">
        <f>'Test-AI'!M268</f>
        <v>0</v>
      </c>
      <c r="AE270" s="167">
        <f>'Test-AI'!N268</f>
        <v>0</v>
      </c>
      <c r="AF270" s="167">
        <f>'Test-AI'!O268</f>
        <v>0</v>
      </c>
      <c r="AG270" s="167">
        <f>(Summary!$C$63*AD270+Summary!$C$64*AE270+Summary!$C$65*AF270)/Summary!$C$66</f>
        <v>0</v>
      </c>
      <c r="AH270" s="167">
        <f>'Test-AI'!P268</f>
        <v>0</v>
      </c>
      <c r="AI270" s="167">
        <f>'Test-AI'!Q268</f>
        <v>0</v>
      </c>
      <c r="AJ270" s="167">
        <f>'Test-AI'!R268</f>
        <v>0</v>
      </c>
      <c r="AK270" s="167">
        <f>'Test-AI'!S268</f>
        <v>0</v>
      </c>
      <c r="AL270" s="167">
        <f>'Test-AI'!T268</f>
        <v>0</v>
      </c>
      <c r="AM270" s="167">
        <f>'Test-AI'!U268</f>
        <v>0</v>
      </c>
      <c r="AN270" s="167">
        <f>'Test-AI'!V268</f>
        <v>0</v>
      </c>
      <c r="AO270" s="167">
        <f>'Test-AI'!W268</f>
        <v>0</v>
      </c>
      <c r="AP270" s="167">
        <f>'Test-AI'!X268</f>
        <v>0</v>
      </c>
      <c r="AQ270" s="167">
        <f>10*LOG10(1/((Summary!$C$80/10^(AN270/10)+Summary!$C$81/10^(AO270/10)+Summary!$C$82/10^(AP270/10))/Summary!$C$83))</f>
        <v>0</v>
      </c>
      <c r="AR270" s="167">
        <f>'Test-AI'!Y268</f>
        <v>0</v>
      </c>
      <c r="AS270" s="167">
        <f>'Test-AI'!Z268</f>
        <v>0</v>
      </c>
      <c r="AT270" s="295">
        <f>'Test-AI'!AA268</f>
        <v>0</v>
      </c>
      <c r="AU270" s="357">
        <f>'Test-AI'!AB268</f>
        <v>0</v>
      </c>
      <c r="AV270" s="357">
        <f>'Test-AI'!AC268</f>
        <v>0</v>
      </c>
      <c r="AW270" s="296">
        <f t="shared" si="15"/>
        <v>0</v>
      </c>
      <c r="AX270" s="297" t="e">
        <f t="shared" si="16"/>
        <v>#DIV/0!</v>
      </c>
      <c r="AY270" s="298" t="e">
        <f t="shared" si="16"/>
        <v>#DIV/0!</v>
      </c>
      <c r="AZ270" s="297" t="e">
        <f t="shared" si="16"/>
        <v>#DIV/0!</v>
      </c>
      <c r="BA270" s="345" t="e">
        <f t="shared" si="16"/>
        <v>#DIV/0!</v>
      </c>
      <c r="BB270" s="75"/>
      <c r="BC270" s="75"/>
      <c r="BD270" s="573" t="s">
        <v>147</v>
      </c>
      <c r="BE270" s="549" t="e">
        <f t="array" ref="BE270">bdRateExtend($G269:$G272,H269:H272,$AC269:$AC272,AD269:AD272)</f>
        <v>#VALUE!</v>
      </c>
      <c r="BF270" s="552"/>
      <c r="BG270" s="552"/>
      <c r="BH270" s="552"/>
      <c r="BI270" s="552"/>
      <c r="BJ270" s="552"/>
      <c r="BK270" s="551" t="e">
        <f t="array" ref="BK270">bdRateExtend($G269:$G272,L269:L272,$AC269:$AC272,AH269:AH272)</f>
        <v>#VALUE!</v>
      </c>
      <c r="BL270" s="552"/>
      <c r="BM270" s="551" t="e">
        <f t="array" ref="BM270">bdRateExtend($G269:$G272,M269:M272,$AC269:$AC272,AI269:AI272)</f>
        <v>#VALUE!</v>
      </c>
      <c r="BN270" s="552"/>
      <c r="BO270" s="545" t="e">
        <f t="array" ref="BO270">bdRateExtend($G269:$G272,N269:N272,$AC269:$AC272,AJ269:AJ272,"None", FALSE,1)</f>
        <v>#VALUE!</v>
      </c>
      <c r="BP270" s="541"/>
      <c r="BQ270" s="545" t="e">
        <f t="array" ref="BQ270">bdRateExtend($G269:$G272,O269:O272,$AC269:$AC272,AK269:AK272,"None", FALSE,1)</f>
        <v>#VALUE!</v>
      </c>
      <c r="BR270" s="541"/>
      <c r="BS270" s="551" t="e">
        <f t="array" ref="BS270">bdRateExtend($G269:$G272,P269:P272,$AC269:$AC272,AL269:AL272)</f>
        <v>#VALUE!</v>
      </c>
      <c r="BT270" s="552"/>
      <c r="BU270" s="551" t="e">
        <f t="array" ref="BU270">bdRateExtend($G269:$G272,Q269:Q272,$AC269:$AC272,AM269:AM272)</f>
        <v>#VALUE!</v>
      </c>
      <c r="BV270" s="552"/>
      <c r="BW270" s="551" t="e">
        <f t="array" ref="BW270">bdRateExtend($G269:$G272,R269:R272,$AC269:$AC272,AN269:AN272)</f>
        <v>#VALUE!</v>
      </c>
      <c r="BX270" s="552"/>
      <c r="BY270" s="552"/>
      <c r="BZ270" s="541"/>
      <c r="CA270" s="541"/>
      <c r="CB270" s="552"/>
      <c r="CC270" s="561" t="e">
        <f t="array" ref="CC270">bdCAMBIExtend($G269:$G272,V269:V272,$AC269:$AC272,AR269:AR272)</f>
        <v>#VALUE!</v>
      </c>
      <c r="CD270" s="552"/>
      <c r="CE270" s="554">
        <f t="array" ref="CE270">testVMAFRange($G269:$G272,N269:N272,$AC269:$AC272,AJ269:AJ272)</f>
        <v>0</v>
      </c>
      <c r="CF270" s="541"/>
      <c r="CG270" s="554">
        <f t="array" ref="CG270">testVMAFRange($G269:$G272,O269:O272,$AC269:$AC272,AK269:AK272)</f>
        <v>0</v>
      </c>
      <c r="CH270" s="541"/>
    </row>
    <row r="271" spans="1:86" ht="17" hidden="1" customHeight="1" x14ac:dyDescent="0.2">
      <c r="A271" s="485"/>
      <c r="B271" s="566"/>
      <c r="C271" s="485"/>
      <c r="D271" s="590"/>
      <c r="E271" s="558"/>
      <c r="F271" s="239">
        <v>160</v>
      </c>
      <c r="G271" s="294">
        <f>'Anchor-AI'!L269</f>
        <v>0</v>
      </c>
      <c r="H271" s="295">
        <f>'Anchor-AI'!M269</f>
        <v>0</v>
      </c>
      <c r="I271" s="295">
        <f>'Anchor-AI'!N269</f>
        <v>0</v>
      </c>
      <c r="J271" s="295">
        <f>'Anchor-AI'!O269</f>
        <v>0</v>
      </c>
      <c r="K271" s="295">
        <f>(Summary!$C$63*H271+Summary!$C$64*I271+Summary!$C$65*J271)/Summary!$C$66</f>
        <v>0</v>
      </c>
      <c r="L271" s="295">
        <f>'Anchor-AI'!P269</f>
        <v>0</v>
      </c>
      <c r="M271" s="295">
        <f>'Anchor-AI'!Q269</f>
        <v>0</v>
      </c>
      <c r="N271" s="295">
        <f>'Anchor-AI'!R269</f>
        <v>0</v>
      </c>
      <c r="O271" s="295">
        <f>'Anchor-AI'!S269</f>
        <v>0</v>
      </c>
      <c r="P271" s="295">
        <f>'Anchor-AI'!T269</f>
        <v>0</v>
      </c>
      <c r="Q271" s="295">
        <f>'Anchor-AI'!U269</f>
        <v>0</v>
      </c>
      <c r="R271" s="295">
        <f>'Anchor-AI'!V269</f>
        <v>0</v>
      </c>
      <c r="S271" s="295">
        <f>'Anchor-AI'!W269</f>
        <v>0</v>
      </c>
      <c r="T271" s="295">
        <f>'Anchor-AI'!X269</f>
        <v>0</v>
      </c>
      <c r="U271" s="295">
        <f>10*LOG10(1/((Summary!$C$80/10^(R271/10)+Summary!$C$81/10^(S271/10)+Summary!$C$82/10^(T271/10))/Summary!$C$83))</f>
        <v>0</v>
      </c>
      <c r="V271" s="295">
        <f>'Anchor-AI'!Y269</f>
        <v>0</v>
      </c>
      <c r="W271" s="295">
        <f>'Anchor-AI'!Z269</f>
        <v>0</v>
      </c>
      <c r="X271" s="295">
        <f>'Anchor-AI'!AA269</f>
        <v>0</v>
      </c>
      <c r="Y271" s="357">
        <f>'Anchor-AI'!AB269</f>
        <v>0</v>
      </c>
      <c r="Z271" s="357">
        <f>'Anchor-AI'!AC269</f>
        <v>0</v>
      </c>
      <c r="AA271" s="296">
        <f t="shared" si="14"/>
        <v>0</v>
      </c>
      <c r="AC271" s="170">
        <f>'Test-AI'!L269</f>
        <v>0</v>
      </c>
      <c r="AD271" s="167">
        <f>'Test-AI'!M269</f>
        <v>0</v>
      </c>
      <c r="AE271" s="167">
        <f>'Test-AI'!N269</f>
        <v>0</v>
      </c>
      <c r="AF271" s="167">
        <f>'Test-AI'!O269</f>
        <v>0</v>
      </c>
      <c r="AG271" s="167">
        <f>(Summary!$C$63*AD271+Summary!$C$64*AE271+Summary!$C$65*AF271)/Summary!$C$66</f>
        <v>0</v>
      </c>
      <c r="AH271" s="167">
        <f>'Test-AI'!P269</f>
        <v>0</v>
      </c>
      <c r="AI271" s="167">
        <f>'Test-AI'!Q269</f>
        <v>0</v>
      </c>
      <c r="AJ271" s="167">
        <f>'Test-AI'!R269</f>
        <v>0</v>
      </c>
      <c r="AK271" s="167">
        <f>'Test-AI'!S269</f>
        <v>0</v>
      </c>
      <c r="AL271" s="167">
        <f>'Test-AI'!T269</f>
        <v>0</v>
      </c>
      <c r="AM271" s="167">
        <f>'Test-AI'!U269</f>
        <v>0</v>
      </c>
      <c r="AN271" s="167">
        <f>'Test-AI'!V269</f>
        <v>0</v>
      </c>
      <c r="AO271" s="167">
        <f>'Test-AI'!W269</f>
        <v>0</v>
      </c>
      <c r="AP271" s="167">
        <f>'Test-AI'!X269</f>
        <v>0</v>
      </c>
      <c r="AQ271" s="167">
        <f>10*LOG10(1/((Summary!$C$80/10^(AN271/10)+Summary!$C$81/10^(AO271/10)+Summary!$C$82/10^(AP271/10))/Summary!$C$83))</f>
        <v>0</v>
      </c>
      <c r="AR271" s="167">
        <f>'Test-AI'!Y269</f>
        <v>0</v>
      </c>
      <c r="AS271" s="167">
        <f>'Test-AI'!Z269</f>
        <v>0</v>
      </c>
      <c r="AT271" s="295">
        <f>'Test-AI'!AA269</f>
        <v>0</v>
      </c>
      <c r="AU271" s="357">
        <f>'Test-AI'!AB269</f>
        <v>0</v>
      </c>
      <c r="AV271" s="357">
        <f>'Test-AI'!AC269</f>
        <v>0</v>
      </c>
      <c r="AW271" s="296">
        <f t="shared" si="15"/>
        <v>0</v>
      </c>
      <c r="AX271" s="297" t="e">
        <f t="shared" si="16"/>
        <v>#DIV/0!</v>
      </c>
      <c r="AY271" s="298" t="e">
        <f t="shared" si="16"/>
        <v>#DIV/0!</v>
      </c>
      <c r="AZ271" s="297" t="e">
        <f t="shared" si="16"/>
        <v>#DIV/0!</v>
      </c>
      <c r="BA271" s="345" t="e">
        <f t="shared" si="16"/>
        <v>#DIV/0!</v>
      </c>
      <c r="BB271" s="75"/>
      <c r="BC271" s="75"/>
      <c r="BD271" s="565"/>
      <c r="BE271" s="550"/>
      <c r="BF271" s="552"/>
      <c r="BG271" s="552"/>
      <c r="BH271" s="552"/>
      <c r="BI271" s="552"/>
      <c r="BJ271" s="552"/>
      <c r="BK271" s="553"/>
      <c r="BL271" s="552"/>
      <c r="BM271" s="553"/>
      <c r="BN271" s="552"/>
      <c r="BO271" s="546"/>
      <c r="BP271" s="541"/>
      <c r="BQ271" s="546"/>
      <c r="BR271" s="541"/>
      <c r="BS271" s="553"/>
      <c r="BT271" s="552"/>
      <c r="BU271" s="553"/>
      <c r="BV271" s="552"/>
      <c r="BW271" s="553"/>
      <c r="BX271" s="552"/>
      <c r="BY271" s="552"/>
      <c r="BZ271" s="541"/>
      <c r="CA271" s="541"/>
      <c r="CB271" s="552"/>
      <c r="CC271" s="553"/>
      <c r="CD271" s="552"/>
      <c r="CE271" s="546"/>
      <c r="CF271" s="541"/>
      <c r="CG271" s="546"/>
      <c r="CH271" s="541"/>
    </row>
    <row r="272" spans="1:86" ht="17" hidden="1" customHeight="1" x14ac:dyDescent="0.2">
      <c r="A272" s="485"/>
      <c r="B272" s="566"/>
      <c r="C272" s="485"/>
      <c r="D272" s="590"/>
      <c r="E272" s="558"/>
      <c r="F272" s="239">
        <v>185</v>
      </c>
      <c r="G272" s="294">
        <f>'Anchor-AI'!L270</f>
        <v>0</v>
      </c>
      <c r="H272" s="295">
        <f>'Anchor-AI'!M270</f>
        <v>0</v>
      </c>
      <c r="I272" s="295">
        <f>'Anchor-AI'!N270</f>
        <v>0</v>
      </c>
      <c r="J272" s="295">
        <f>'Anchor-AI'!O270</f>
        <v>0</v>
      </c>
      <c r="K272" s="295">
        <f>(Summary!$C$63*H272+Summary!$C$64*I272+Summary!$C$65*J272)/Summary!$C$66</f>
        <v>0</v>
      </c>
      <c r="L272" s="295">
        <f>'Anchor-AI'!P270</f>
        <v>0</v>
      </c>
      <c r="M272" s="295">
        <f>'Anchor-AI'!Q270</f>
        <v>0</v>
      </c>
      <c r="N272" s="295">
        <f>'Anchor-AI'!R270</f>
        <v>0</v>
      </c>
      <c r="O272" s="295">
        <f>'Anchor-AI'!S270</f>
        <v>0</v>
      </c>
      <c r="P272" s="295">
        <f>'Anchor-AI'!T270</f>
        <v>0</v>
      </c>
      <c r="Q272" s="295">
        <f>'Anchor-AI'!U270</f>
        <v>0</v>
      </c>
      <c r="R272" s="295">
        <f>'Anchor-AI'!V270</f>
        <v>0</v>
      </c>
      <c r="S272" s="295">
        <f>'Anchor-AI'!W270</f>
        <v>0</v>
      </c>
      <c r="T272" s="295">
        <f>'Anchor-AI'!X270</f>
        <v>0</v>
      </c>
      <c r="U272" s="295">
        <f>10*LOG10(1/((Summary!$C$80/10^(R272/10)+Summary!$C$81/10^(S272/10)+Summary!$C$82/10^(T272/10))/Summary!$C$83))</f>
        <v>0</v>
      </c>
      <c r="V272" s="295">
        <f>'Anchor-AI'!Y270</f>
        <v>0</v>
      </c>
      <c r="W272" s="295">
        <f>'Anchor-AI'!Z270</f>
        <v>0</v>
      </c>
      <c r="X272" s="295">
        <f>'Anchor-AI'!AA270</f>
        <v>0</v>
      </c>
      <c r="Y272" s="357">
        <f>'Anchor-AI'!AB270</f>
        <v>0</v>
      </c>
      <c r="Z272" s="357">
        <f>'Anchor-AI'!AC270</f>
        <v>0</v>
      </c>
      <c r="AA272" s="296">
        <f t="shared" si="14"/>
        <v>0</v>
      </c>
      <c r="AC272" s="170">
        <f>'Test-AI'!L270</f>
        <v>0</v>
      </c>
      <c r="AD272" s="167">
        <f>'Test-AI'!M270</f>
        <v>0</v>
      </c>
      <c r="AE272" s="167">
        <f>'Test-AI'!N270</f>
        <v>0</v>
      </c>
      <c r="AF272" s="167">
        <f>'Test-AI'!O270</f>
        <v>0</v>
      </c>
      <c r="AG272" s="167">
        <f>(Summary!$C$63*AD272+Summary!$C$64*AE272+Summary!$C$65*AF272)/Summary!$C$66</f>
        <v>0</v>
      </c>
      <c r="AH272" s="167">
        <f>'Test-AI'!P270</f>
        <v>0</v>
      </c>
      <c r="AI272" s="167">
        <f>'Test-AI'!Q270</f>
        <v>0</v>
      </c>
      <c r="AJ272" s="167">
        <f>'Test-AI'!R270</f>
        <v>0</v>
      </c>
      <c r="AK272" s="167">
        <f>'Test-AI'!S270</f>
        <v>0</v>
      </c>
      <c r="AL272" s="167">
        <f>'Test-AI'!T270</f>
        <v>0</v>
      </c>
      <c r="AM272" s="167">
        <f>'Test-AI'!U270</f>
        <v>0</v>
      </c>
      <c r="AN272" s="167">
        <f>'Test-AI'!V270</f>
        <v>0</v>
      </c>
      <c r="AO272" s="167">
        <f>'Test-AI'!W270</f>
        <v>0</v>
      </c>
      <c r="AP272" s="167">
        <f>'Test-AI'!X270</f>
        <v>0</v>
      </c>
      <c r="AQ272" s="167">
        <f>10*LOG10(1/((Summary!$C$80/10^(AN272/10)+Summary!$C$81/10^(AO272/10)+Summary!$C$82/10^(AP272/10))/Summary!$C$83))</f>
        <v>0</v>
      </c>
      <c r="AR272" s="167">
        <f>'Test-AI'!Y270</f>
        <v>0</v>
      </c>
      <c r="AS272" s="167">
        <f>'Test-AI'!Z270</f>
        <v>0</v>
      </c>
      <c r="AT272" s="295">
        <f>'Test-AI'!AA270</f>
        <v>0</v>
      </c>
      <c r="AU272" s="357">
        <f>'Test-AI'!AB270</f>
        <v>0</v>
      </c>
      <c r="AV272" s="357">
        <f>'Test-AI'!AC270</f>
        <v>0</v>
      </c>
      <c r="AW272" s="296">
        <f t="shared" si="15"/>
        <v>0</v>
      </c>
      <c r="AX272" s="297" t="e">
        <f t="shared" si="16"/>
        <v>#DIV/0!</v>
      </c>
      <c r="AY272" s="298" t="e">
        <f t="shared" si="16"/>
        <v>#DIV/0!</v>
      </c>
      <c r="AZ272" s="297" t="e">
        <f t="shared" si="16"/>
        <v>#DIV/0!</v>
      </c>
      <c r="BA272" s="345" t="e">
        <f t="shared" si="16"/>
        <v>#DIV/0!</v>
      </c>
      <c r="BB272" s="75"/>
      <c r="BC272" s="75"/>
      <c r="BD272" s="574" t="s">
        <v>46</v>
      </c>
      <c r="BE272" s="549" t="e">
        <f t="array" ref="BE272">bdRateExtend($G270:$G273,H270:H273,$AC270:$AC273,AD270:AD273)</f>
        <v>#VALUE!</v>
      </c>
      <c r="BF272" s="552"/>
      <c r="BG272" s="552"/>
      <c r="BH272" s="552"/>
      <c r="BI272" s="552"/>
      <c r="BJ272" s="552"/>
      <c r="BK272" s="551" t="e">
        <f t="array" ref="BK272">bdRateExtend($G270:$G273,L270:L273,$AC270:$AC273,AH270:AH273)</f>
        <v>#VALUE!</v>
      </c>
      <c r="BL272" s="552"/>
      <c r="BM272" s="551" t="e">
        <f t="array" ref="BM272">bdRateExtend($G270:$G273,M270:M273,$AC270:$AC273,AI270:AI273)</f>
        <v>#VALUE!</v>
      </c>
      <c r="BN272" s="552"/>
      <c r="BO272" s="545" t="e">
        <f t="array" ref="BO272">bdRateExtend($G270:$G273,N270:N273,$AC270:$AC273,AJ270:AJ273,"None", FALSE,1)</f>
        <v>#VALUE!</v>
      </c>
      <c r="BP272" s="541"/>
      <c r="BQ272" s="545" t="e">
        <f t="array" ref="BQ272">bdRateExtend($G270:$G273,O270:O273,$AC270:$AC273,AK270:AK273,"None", FALSE,1)</f>
        <v>#VALUE!</v>
      </c>
      <c r="BR272" s="541"/>
      <c r="BS272" s="551" t="e">
        <f t="array" ref="BS272">bdRateExtend($G270:$G273,P270:P273,$AC270:$AC273,AL270:AL273)</f>
        <v>#VALUE!</v>
      </c>
      <c r="BT272" s="552"/>
      <c r="BU272" s="551" t="e">
        <f t="array" ref="BU272">bdRateExtend($G270:$G273,Q270:Q273,$AC270:$AC273,AM270:AM273)</f>
        <v>#VALUE!</v>
      </c>
      <c r="BV272" s="552"/>
      <c r="BW272" s="551" t="e">
        <f t="array" ref="BW272">bdRateExtend($G270:$G273,R270:R273,$AC270:$AC273,AN270:AN273)</f>
        <v>#VALUE!</v>
      </c>
      <c r="BX272" s="552"/>
      <c r="BY272" s="552"/>
      <c r="BZ272" s="541"/>
      <c r="CA272" s="541"/>
      <c r="CB272" s="552"/>
      <c r="CC272" s="561" t="e">
        <f t="array" ref="CC272">bdCAMBIExtend($G270:$G273,V270:V273,$AC270:$AC273,AR270:AR273)</f>
        <v>#VALUE!</v>
      </c>
      <c r="CD272" s="552"/>
      <c r="CE272" s="554">
        <f t="array" ref="CE272">testVMAFRange($G270:$G273,N270:N273,$AC270:$AC273,AJ270:AJ273)</f>
        <v>0</v>
      </c>
      <c r="CF272" s="541"/>
      <c r="CG272" s="554">
        <f t="array" ref="CG272">testVMAFRange($G270:$G273,O270:O273,$AC270:$AC273,AK270:AK273)</f>
        <v>0</v>
      </c>
      <c r="CH272" s="541"/>
    </row>
    <row r="273" spans="1:86" ht="17" hidden="1" customHeight="1" x14ac:dyDescent="0.2">
      <c r="A273" s="486"/>
      <c r="B273" s="596"/>
      <c r="C273" s="486"/>
      <c r="D273" s="591"/>
      <c r="E273" s="559"/>
      <c r="F273" s="240">
        <v>210</v>
      </c>
      <c r="G273" s="299">
        <f>'Anchor-AI'!L271</f>
        <v>0</v>
      </c>
      <c r="H273" s="300">
        <f>'Anchor-AI'!M271</f>
        <v>0</v>
      </c>
      <c r="I273" s="300">
        <f>'Anchor-AI'!N271</f>
        <v>0</v>
      </c>
      <c r="J273" s="300">
        <f>'Anchor-AI'!O271</f>
        <v>0</v>
      </c>
      <c r="K273" s="295">
        <f>(Summary!$C$63*H273+Summary!$C$64*I273+Summary!$C$65*J273)/Summary!$C$66</f>
        <v>0</v>
      </c>
      <c r="L273" s="300">
        <f>'Anchor-AI'!P271</f>
        <v>0</v>
      </c>
      <c r="M273" s="300">
        <f>'Anchor-AI'!Q271</f>
        <v>0</v>
      </c>
      <c r="N273" s="300">
        <f>'Anchor-AI'!R271</f>
        <v>0</v>
      </c>
      <c r="O273" s="300">
        <f>'Anchor-AI'!S271</f>
        <v>0</v>
      </c>
      <c r="P273" s="300">
        <f>'Anchor-AI'!T271</f>
        <v>0</v>
      </c>
      <c r="Q273" s="300">
        <f>'Anchor-AI'!U271</f>
        <v>0</v>
      </c>
      <c r="R273" s="300">
        <f>'Anchor-AI'!V271</f>
        <v>0</v>
      </c>
      <c r="S273" s="300">
        <f>'Anchor-AI'!W271</f>
        <v>0</v>
      </c>
      <c r="T273" s="300">
        <f>'Anchor-AI'!X271</f>
        <v>0</v>
      </c>
      <c r="U273" s="300">
        <f>10*LOG10(1/((Summary!$C$80/10^(R273/10)+Summary!$C$81/10^(S273/10)+Summary!$C$82/10^(T273/10))/Summary!$C$83))</f>
        <v>0</v>
      </c>
      <c r="V273" s="300">
        <f>'Anchor-AI'!Y271</f>
        <v>0</v>
      </c>
      <c r="W273" s="300">
        <f>'Anchor-AI'!Z271</f>
        <v>0</v>
      </c>
      <c r="X273" s="300">
        <f>'Anchor-AI'!AA271</f>
        <v>0</v>
      </c>
      <c r="Y273" s="357">
        <f>'Anchor-AI'!AB271</f>
        <v>0</v>
      </c>
      <c r="Z273" s="357">
        <f>'Anchor-AI'!AC271</f>
        <v>0</v>
      </c>
      <c r="AA273" s="301">
        <f t="shared" si="14"/>
        <v>0</v>
      </c>
      <c r="AC273" s="171">
        <f>'Test-AI'!L271</f>
        <v>0</v>
      </c>
      <c r="AD273" s="168">
        <f>'Test-AI'!M271</f>
        <v>0</v>
      </c>
      <c r="AE273" s="168">
        <f>'Test-AI'!N271</f>
        <v>0</v>
      </c>
      <c r="AF273" s="168">
        <f>'Test-AI'!O271</f>
        <v>0</v>
      </c>
      <c r="AG273" s="168">
        <f>(Summary!$C$63*AD273+Summary!$C$64*AE273+Summary!$C$65*AF273)/Summary!$C$66</f>
        <v>0</v>
      </c>
      <c r="AH273" s="168">
        <f>'Test-AI'!P271</f>
        <v>0</v>
      </c>
      <c r="AI273" s="168">
        <f>'Test-AI'!Q271</f>
        <v>0</v>
      </c>
      <c r="AJ273" s="168">
        <f>'Test-AI'!R271</f>
        <v>0</v>
      </c>
      <c r="AK273" s="168">
        <f>'Test-AI'!S271</f>
        <v>0</v>
      </c>
      <c r="AL273" s="168">
        <f>'Test-AI'!T271</f>
        <v>0</v>
      </c>
      <c r="AM273" s="168">
        <f>'Test-AI'!U271</f>
        <v>0</v>
      </c>
      <c r="AN273" s="168">
        <f>'Test-AI'!V271</f>
        <v>0</v>
      </c>
      <c r="AO273" s="168">
        <f>'Test-AI'!W271</f>
        <v>0</v>
      </c>
      <c r="AP273" s="168">
        <f>'Test-AI'!X271</f>
        <v>0</v>
      </c>
      <c r="AQ273" s="168">
        <f>10*LOG10(1/((Summary!$C$80/10^(AN273/10)+Summary!$C$81/10^(AO273/10)+Summary!$C$82/10^(AP273/10))/Summary!$C$83))</f>
        <v>0</v>
      </c>
      <c r="AR273" s="168">
        <f>'Test-AI'!Y271</f>
        <v>0</v>
      </c>
      <c r="AS273" s="168">
        <f>'Test-AI'!Z271</f>
        <v>0</v>
      </c>
      <c r="AT273" s="300">
        <f>'Test-AI'!AA271</f>
        <v>0</v>
      </c>
      <c r="AU273" s="357">
        <f>'Test-AI'!AB271</f>
        <v>0</v>
      </c>
      <c r="AV273" s="357">
        <f>'Test-AI'!AC271</f>
        <v>0</v>
      </c>
      <c r="AW273" s="301">
        <f t="shared" si="15"/>
        <v>0</v>
      </c>
      <c r="AX273" s="302" t="e">
        <f t="shared" si="16"/>
        <v>#DIV/0!</v>
      </c>
      <c r="AY273" s="303" t="e">
        <f t="shared" si="16"/>
        <v>#DIV/0!</v>
      </c>
      <c r="AZ273" s="297" t="e">
        <f t="shared" si="16"/>
        <v>#DIV/0!</v>
      </c>
      <c r="BA273" s="345" t="e">
        <f t="shared" si="16"/>
        <v>#DIV/0!</v>
      </c>
      <c r="BB273" s="75"/>
      <c r="BC273" s="75"/>
      <c r="BD273" s="570"/>
      <c r="BE273" s="550"/>
      <c r="BF273" s="553"/>
      <c r="BG273" s="553"/>
      <c r="BH273" s="553"/>
      <c r="BI273" s="553"/>
      <c r="BJ273" s="553"/>
      <c r="BK273" s="553"/>
      <c r="BL273" s="553"/>
      <c r="BM273" s="553"/>
      <c r="BN273" s="553"/>
      <c r="BO273" s="546"/>
      <c r="BP273" s="544"/>
      <c r="BQ273" s="546"/>
      <c r="BR273" s="544"/>
      <c r="BS273" s="553"/>
      <c r="BT273" s="553"/>
      <c r="BU273" s="553"/>
      <c r="BV273" s="553"/>
      <c r="BW273" s="553"/>
      <c r="BX273" s="553"/>
      <c r="BY273" s="553"/>
      <c r="BZ273" s="544"/>
      <c r="CA273" s="544"/>
      <c r="CB273" s="553"/>
      <c r="CC273" s="553"/>
      <c r="CD273" s="553"/>
      <c r="CE273" s="546"/>
      <c r="CF273" s="544"/>
      <c r="CG273" s="546"/>
      <c r="CH273" s="544"/>
    </row>
    <row r="274" spans="1:86" ht="17" hidden="1" customHeight="1" x14ac:dyDescent="0.2">
      <c r="A274" s="626" t="s">
        <v>157</v>
      </c>
      <c r="B274" s="595" t="s">
        <v>158</v>
      </c>
      <c r="C274" s="586" t="s">
        <v>78</v>
      </c>
      <c r="D274" s="589">
        <v>24</v>
      </c>
      <c r="E274" s="557">
        <v>8</v>
      </c>
      <c r="F274" s="238">
        <v>85</v>
      </c>
      <c r="G274" s="289">
        <f>'Anchor-AI'!L272</f>
        <v>0</v>
      </c>
      <c r="H274" s="290">
        <f>'Anchor-AI'!M272</f>
        <v>0</v>
      </c>
      <c r="I274" s="290">
        <f>'Anchor-AI'!N272</f>
        <v>0</v>
      </c>
      <c r="J274" s="290">
        <f>'Anchor-AI'!O272</f>
        <v>0</v>
      </c>
      <c r="K274" s="290">
        <f>(Summary!$C$63*H274+Summary!$C$64*I274+Summary!$C$65*J274)/Summary!$C$66</f>
        <v>0</v>
      </c>
      <c r="L274" s="290">
        <f>'Anchor-AI'!P272</f>
        <v>0</v>
      </c>
      <c r="M274" s="290">
        <f>'Anchor-AI'!Q272</f>
        <v>0</v>
      </c>
      <c r="N274" s="290">
        <f>'Anchor-AI'!R272</f>
        <v>0</v>
      </c>
      <c r="O274" s="290">
        <f>'Anchor-AI'!S272</f>
        <v>0</v>
      </c>
      <c r="P274" s="290">
        <f>'Anchor-AI'!T272</f>
        <v>0</v>
      </c>
      <c r="Q274" s="290">
        <f>'Anchor-AI'!U272</f>
        <v>0</v>
      </c>
      <c r="R274" s="290">
        <f>'Anchor-AI'!V272</f>
        <v>0</v>
      </c>
      <c r="S274" s="290">
        <f>'Anchor-AI'!W272</f>
        <v>0</v>
      </c>
      <c r="T274" s="290">
        <f>'Anchor-AI'!X272</f>
        <v>0</v>
      </c>
      <c r="U274" s="290">
        <f>10*LOG10(1/((Summary!$C$80/10^(R274/10)+Summary!$C$81/10^(S274/10)+Summary!$C$82/10^(T274/10))/Summary!$C$83))</f>
        <v>0</v>
      </c>
      <c r="V274" s="290">
        <f>'Anchor-AI'!Y272</f>
        <v>0</v>
      </c>
      <c r="W274" s="290">
        <f>'Anchor-AI'!Z272</f>
        <v>0</v>
      </c>
      <c r="X274" s="290">
        <f>'Anchor-AI'!AA272</f>
        <v>0</v>
      </c>
      <c r="Y274" s="360">
        <f>'Anchor-AI'!AB272</f>
        <v>0</v>
      </c>
      <c r="Z274" s="360">
        <f>'Anchor-AI'!AC272</f>
        <v>0</v>
      </c>
      <c r="AA274" s="291">
        <f t="shared" si="14"/>
        <v>0</v>
      </c>
      <c r="AC274" s="169">
        <f>'Test-AI'!L272</f>
        <v>0</v>
      </c>
      <c r="AD274" s="166">
        <f>'Test-AI'!M272</f>
        <v>0</v>
      </c>
      <c r="AE274" s="166">
        <f>'Test-AI'!N272</f>
        <v>0</v>
      </c>
      <c r="AF274" s="166">
        <f>'Test-AI'!O272</f>
        <v>0</v>
      </c>
      <c r="AG274" s="166">
        <f>(Summary!$C$63*AD274+Summary!$C$64*AE274+Summary!$C$65*AF274)/Summary!$C$66</f>
        <v>0</v>
      </c>
      <c r="AH274" s="166">
        <f>'Test-AI'!P272</f>
        <v>0</v>
      </c>
      <c r="AI274" s="166">
        <f>'Test-AI'!Q272</f>
        <v>0</v>
      </c>
      <c r="AJ274" s="166">
        <f>'Test-AI'!R272</f>
        <v>0</v>
      </c>
      <c r="AK274" s="166">
        <f>'Test-AI'!S272</f>
        <v>0</v>
      </c>
      <c r="AL274" s="166">
        <f>'Test-AI'!T272</f>
        <v>0</v>
      </c>
      <c r="AM274" s="166">
        <f>'Test-AI'!U272</f>
        <v>0</v>
      </c>
      <c r="AN274" s="166">
        <f>'Test-AI'!V272</f>
        <v>0</v>
      </c>
      <c r="AO274" s="166">
        <f>'Test-AI'!W272</f>
        <v>0</v>
      </c>
      <c r="AP274" s="166">
        <f>'Test-AI'!X272</f>
        <v>0</v>
      </c>
      <c r="AQ274" s="166">
        <f>10*LOG10(1/((Summary!$C$80/10^(AN274/10)+Summary!$C$81/10^(AO274/10)+Summary!$C$82/10^(AP274/10))/Summary!$C$83))</f>
        <v>0</v>
      </c>
      <c r="AR274" s="166">
        <f>'Test-AI'!Y272</f>
        <v>0</v>
      </c>
      <c r="AS274" s="166">
        <f>'Test-AI'!Z272</f>
        <v>0</v>
      </c>
      <c r="AT274" s="290">
        <f>'Test-AI'!AA272</f>
        <v>0</v>
      </c>
      <c r="AU274" s="356">
        <f>'Test-AI'!AB272</f>
        <v>0</v>
      </c>
      <c r="AV274" s="356">
        <f>'Test-AI'!AC272</f>
        <v>0</v>
      </c>
      <c r="AW274" s="291">
        <f t="shared" si="15"/>
        <v>0</v>
      </c>
      <c r="AX274" s="292" t="e">
        <f t="shared" si="16"/>
        <v>#DIV/0!</v>
      </c>
      <c r="AY274" s="293" t="e">
        <f t="shared" si="16"/>
        <v>#DIV/0!</v>
      </c>
      <c r="AZ274" s="292" t="e">
        <f t="shared" si="16"/>
        <v>#DIV/0!</v>
      </c>
      <c r="BA274" s="344" t="e">
        <f t="shared" si="16"/>
        <v>#DIV/0!</v>
      </c>
      <c r="BB274" s="75"/>
      <c r="BC274" s="75"/>
      <c r="BD274" s="572" t="s">
        <v>39</v>
      </c>
      <c r="BE274" s="549" t="e">
        <f t="array" ref="BE274">bdRateExtend($G274:$G277,H274:H277,$AC274:$AC277,AD274:AD277)</f>
        <v>#VALUE!</v>
      </c>
      <c r="BF274" s="551" t="e">
        <f t="array" ref="BF274">bdRateExtend($G274:$G279,H274:H279,$AC274:$AC279,AD274:AD279)</f>
        <v>#VALUE!</v>
      </c>
      <c r="BG274" s="551" t="e">
        <f t="array" ref="BG274">bdRateExtend($G274:$G279,I274:I279,$AC274:$AC279,AE274:AE279)</f>
        <v>#VALUE!</v>
      </c>
      <c r="BH274" s="551" t="e">
        <f t="array" ref="BH274">bdRateExtend($G274:$G279,J274:J279,$AC274:$AC279,AF274:AF279)</f>
        <v>#VALUE!</v>
      </c>
      <c r="BI274" s="551" t="e">
        <f t="array" ref="BI274">bdRateExtend($G274:$G279,K274:K279,$AC274:$AC279,AG274:AG279)</f>
        <v>#VALUE!</v>
      </c>
      <c r="BJ274" s="575" t="e">
        <f>(Summary!$C$94*BF274+Summary!$C$95*BG274+Summary!$C$96*BH274)/Summary!$C$97</f>
        <v>#VALUE!</v>
      </c>
      <c r="BK274" s="551" t="e">
        <f t="array" ref="BK274">bdRateExtend($G274:$G277,L274:L277,$AC274:$AC277,AH274:AH277)</f>
        <v>#VALUE!</v>
      </c>
      <c r="BL274" s="551" t="e">
        <f t="array" ref="BL274">bdRateExtend($G274:$G279,L274:L279,$AC274:$AC279,AH274:AH279)</f>
        <v>#VALUE!</v>
      </c>
      <c r="BM274" s="551" t="e">
        <f t="array" ref="BM274">bdRateExtend($G274:$G277,M274:M277,$AC274:$AC277,AI274:AI277)</f>
        <v>#VALUE!</v>
      </c>
      <c r="BN274" s="551" t="e">
        <f t="array" ref="BN274">bdRateExtend($G274:$G279,M274:M279,$AC274:$AC279,AI274:AI279)</f>
        <v>#VALUE!</v>
      </c>
      <c r="BO274" s="548" t="e">
        <f t="array" ref="BO274">bdRateExtend($G274:$G277,N274:N277,$AC274:$AC277,AJ274:AJ277,"None", FALSE,1)</f>
        <v>#VALUE!</v>
      </c>
      <c r="BP274" s="585" t="e">
        <f t="array" ref="BP274">bdRateExtend($G274:$G279,N274:N279,$AC274:$AC279,AJ274:AJ279,"None", FALSE,1)</f>
        <v>#VALUE!</v>
      </c>
      <c r="BQ274" s="548" t="e">
        <f t="array" ref="BQ274">bdRateExtend($G274:$G277,O274:O277,$AC274:$AC277,AK274:AK277,"None", FALSE,1)</f>
        <v>#VALUE!</v>
      </c>
      <c r="BR274" s="585" t="e">
        <f t="array" ref="BR274">bdRateExtend($G274:$G279,O274:O279,$AC274:$AC279,AK274:AK279,"None", FALSE,1)</f>
        <v>#VALUE!</v>
      </c>
      <c r="BS274" s="551" t="e">
        <f t="array" ref="BS274">bdRateExtend($G274:$G277,P274:P277,$AC274:$AC277,AL274:AL277)</f>
        <v>#VALUE!</v>
      </c>
      <c r="BT274" s="551" t="e">
        <f t="array" ref="BT274">bdRateExtend($G274:$G279,P274:P279,$AC274:$AC279,AL274:AL279)</f>
        <v>#VALUE!</v>
      </c>
      <c r="BU274" s="551" t="e">
        <f t="array" ref="BU274">bdRateExtend($G274:$G277,Q274:Q277,$AC274:$AC277,AM274:AM277)</f>
        <v>#VALUE!</v>
      </c>
      <c r="BV274" s="551" t="e">
        <f t="array" ref="BV274">bdRateExtend($G274:$G279,Q274:Q279,$AC274:$AC279,AM274:AM279)</f>
        <v>#VALUE!</v>
      </c>
      <c r="BW274" s="551" t="e">
        <f t="array" ref="BW274">bdRateExtend($G274:$G277,R274:R277,$AC274:$AC277,AN274:AN277)</f>
        <v>#VALUE!</v>
      </c>
      <c r="BX274" s="551" t="e">
        <f t="array" ref="BX274">bdRateExtend($G274:$G279,R274:R279,$AC274:$AC279,AN274:AN279)</f>
        <v>#VALUE!</v>
      </c>
      <c r="BY274" s="551" t="e">
        <f t="array" ref="BY274">bdRateExtend($G274:$G279,S274:S279,$AC274:$AC279,AO274:AO279)</f>
        <v>#VALUE!</v>
      </c>
      <c r="BZ274" s="555" t="e">
        <f t="array" ref="BZ274">bdRateExtend($G274:$G279,T274:T279,$AC274:$AC279,AP274:AP279)</f>
        <v>#VALUE!</v>
      </c>
      <c r="CA274" s="555" t="e">
        <f t="array" ref="CA274">bdRateExtend($G274:$G279,U274:U279,$AC274:$AC279,AQ274:AQ279)</f>
        <v>#VALUE!</v>
      </c>
      <c r="CB274" s="575" t="e">
        <f>(Summary!$C$108*BX274+Summary!$C$109*BY274+Summary!$C$110*BZ274)/Summary!$C$111</f>
        <v>#VALUE!</v>
      </c>
      <c r="CC274" s="593" t="e">
        <f t="array" ref="CC274">bdCAMBIExtend($G274:$G277,V274:V277,$AC274:$AC277,AR274:AR277)</f>
        <v>#VALUE!</v>
      </c>
      <c r="CD274" s="578" t="e">
        <f t="array" ref="CD274">bdCAMBIExtend($G274:$G279,V274:V279,$AC274:$AC279,AR274:AR279)</f>
        <v>#VALUE!</v>
      </c>
      <c r="CE274" s="547">
        <f t="array" ref="CE274">testVMAFRange($G274:$G277,N274:N277,$AC274:$AC277,AJ274:AJ277)</f>
        <v>0</v>
      </c>
      <c r="CF274" s="543">
        <f t="array" ref="CF274">testVMAFRange($G274:$G279,N274:N279,$AC274:$AC279,AJ274:AJ279)</f>
        <v>0</v>
      </c>
      <c r="CG274" s="547">
        <f t="array" ref="CG274">testVMAFRange($G274:$G277,O274:O277,$AC274:$AC277,AK274:AK277)</f>
        <v>0</v>
      </c>
      <c r="CH274" s="543">
        <f t="array" ref="CH274">testVMAFRange($G274:$G279,O274:O279,$AC274:$AC279,AK274:AK279)</f>
        <v>0</v>
      </c>
    </row>
    <row r="275" spans="1:86" ht="17" hidden="1" customHeight="1" x14ac:dyDescent="0.2">
      <c r="A275" s="485"/>
      <c r="B275" s="566"/>
      <c r="C275" s="485"/>
      <c r="D275" s="590"/>
      <c r="E275" s="558"/>
      <c r="F275" s="239">
        <v>110</v>
      </c>
      <c r="G275" s="294">
        <f>'Anchor-AI'!L273</f>
        <v>0</v>
      </c>
      <c r="H275" s="295">
        <f>'Anchor-AI'!M273</f>
        <v>0</v>
      </c>
      <c r="I275" s="295">
        <f>'Anchor-AI'!N273</f>
        <v>0</v>
      </c>
      <c r="J275" s="295">
        <f>'Anchor-AI'!O273</f>
        <v>0</v>
      </c>
      <c r="K275" s="295">
        <f>(Summary!$C$63*H275+Summary!$C$64*I275+Summary!$C$65*J275)/Summary!$C$66</f>
        <v>0</v>
      </c>
      <c r="L275" s="295">
        <f>'Anchor-AI'!P273</f>
        <v>0</v>
      </c>
      <c r="M275" s="295">
        <f>'Anchor-AI'!Q273</f>
        <v>0</v>
      </c>
      <c r="N275" s="295">
        <f>'Anchor-AI'!R273</f>
        <v>0</v>
      </c>
      <c r="O275" s="295">
        <f>'Anchor-AI'!S273</f>
        <v>0</v>
      </c>
      <c r="P275" s="295">
        <f>'Anchor-AI'!T273</f>
        <v>0</v>
      </c>
      <c r="Q275" s="295">
        <f>'Anchor-AI'!U273</f>
        <v>0</v>
      </c>
      <c r="R275" s="295">
        <f>'Anchor-AI'!V273</f>
        <v>0</v>
      </c>
      <c r="S275" s="295">
        <f>'Anchor-AI'!W273</f>
        <v>0</v>
      </c>
      <c r="T275" s="295">
        <f>'Anchor-AI'!X273</f>
        <v>0</v>
      </c>
      <c r="U275" s="295">
        <f>10*LOG10(1/((Summary!$C$80/10^(R275/10)+Summary!$C$81/10^(S275/10)+Summary!$C$82/10^(T275/10))/Summary!$C$83))</f>
        <v>0</v>
      </c>
      <c r="V275" s="295">
        <f>'Anchor-AI'!Y273</f>
        <v>0</v>
      </c>
      <c r="W275" s="295">
        <f>'Anchor-AI'!Z273</f>
        <v>0</v>
      </c>
      <c r="X275" s="295">
        <f>'Anchor-AI'!AA273</f>
        <v>0</v>
      </c>
      <c r="Y275" s="357">
        <f>'Anchor-AI'!AB273</f>
        <v>0</v>
      </c>
      <c r="Z275" s="357">
        <f>'Anchor-AI'!AC273</f>
        <v>0</v>
      </c>
      <c r="AA275" s="296">
        <f t="shared" si="14"/>
        <v>0</v>
      </c>
      <c r="AC275" s="170">
        <f>'Test-AI'!L273</f>
        <v>0</v>
      </c>
      <c r="AD275" s="167">
        <f>'Test-AI'!M273</f>
        <v>0</v>
      </c>
      <c r="AE275" s="167">
        <f>'Test-AI'!N273</f>
        <v>0</v>
      </c>
      <c r="AF275" s="167">
        <f>'Test-AI'!O273</f>
        <v>0</v>
      </c>
      <c r="AG275" s="167">
        <f>(Summary!$C$63*AD275+Summary!$C$64*AE275+Summary!$C$65*AF275)/Summary!$C$66</f>
        <v>0</v>
      </c>
      <c r="AH275" s="167">
        <f>'Test-AI'!P273</f>
        <v>0</v>
      </c>
      <c r="AI275" s="167">
        <f>'Test-AI'!Q273</f>
        <v>0</v>
      </c>
      <c r="AJ275" s="167">
        <f>'Test-AI'!R273</f>
        <v>0</v>
      </c>
      <c r="AK275" s="167">
        <f>'Test-AI'!S273</f>
        <v>0</v>
      </c>
      <c r="AL275" s="167">
        <f>'Test-AI'!T273</f>
        <v>0</v>
      </c>
      <c r="AM275" s="167">
        <f>'Test-AI'!U273</f>
        <v>0</v>
      </c>
      <c r="AN275" s="167">
        <f>'Test-AI'!V273</f>
        <v>0</v>
      </c>
      <c r="AO275" s="167">
        <f>'Test-AI'!W273</f>
        <v>0</v>
      </c>
      <c r="AP275" s="167">
        <f>'Test-AI'!X273</f>
        <v>0</v>
      </c>
      <c r="AQ275" s="167">
        <f>10*LOG10(1/((Summary!$C$80/10^(AN275/10)+Summary!$C$81/10^(AO275/10)+Summary!$C$82/10^(AP275/10))/Summary!$C$83))</f>
        <v>0</v>
      </c>
      <c r="AR275" s="167">
        <f>'Test-AI'!Y273</f>
        <v>0</v>
      </c>
      <c r="AS275" s="167">
        <f>'Test-AI'!Z273</f>
        <v>0</v>
      </c>
      <c r="AT275" s="295">
        <f>'Test-AI'!AA273</f>
        <v>0</v>
      </c>
      <c r="AU275" s="357">
        <f>'Test-AI'!AB273</f>
        <v>0</v>
      </c>
      <c r="AV275" s="357">
        <f>'Test-AI'!AC273</f>
        <v>0</v>
      </c>
      <c r="AW275" s="296">
        <f t="shared" si="15"/>
        <v>0</v>
      </c>
      <c r="AX275" s="297" t="e">
        <f t="shared" si="16"/>
        <v>#DIV/0!</v>
      </c>
      <c r="AY275" s="298" t="e">
        <f t="shared" si="16"/>
        <v>#DIV/0!</v>
      </c>
      <c r="AZ275" s="297" t="e">
        <f t="shared" si="16"/>
        <v>#DIV/0!</v>
      </c>
      <c r="BA275" s="345" t="e">
        <f t="shared" si="16"/>
        <v>#DIV/0!</v>
      </c>
      <c r="BB275" s="75"/>
      <c r="BC275" s="75"/>
      <c r="BD275" s="565"/>
      <c r="BE275" s="550"/>
      <c r="BF275" s="552"/>
      <c r="BG275" s="552"/>
      <c r="BH275" s="552"/>
      <c r="BI275" s="552"/>
      <c r="BJ275" s="552"/>
      <c r="BK275" s="553"/>
      <c r="BL275" s="552"/>
      <c r="BM275" s="553"/>
      <c r="BN275" s="552"/>
      <c r="BO275" s="546"/>
      <c r="BP275" s="541"/>
      <c r="BQ275" s="546"/>
      <c r="BR275" s="541"/>
      <c r="BS275" s="553"/>
      <c r="BT275" s="552"/>
      <c r="BU275" s="553"/>
      <c r="BV275" s="552"/>
      <c r="BW275" s="553"/>
      <c r="BX275" s="552"/>
      <c r="BY275" s="552"/>
      <c r="BZ275" s="541"/>
      <c r="CA275" s="541"/>
      <c r="CB275" s="552"/>
      <c r="CC275" s="550"/>
      <c r="CD275" s="541"/>
      <c r="CE275" s="546"/>
      <c r="CF275" s="541"/>
      <c r="CG275" s="546"/>
      <c r="CH275" s="541"/>
    </row>
    <row r="276" spans="1:86" ht="17" hidden="1" customHeight="1" x14ac:dyDescent="0.2">
      <c r="A276" s="485"/>
      <c r="B276" s="566"/>
      <c r="C276" s="485"/>
      <c r="D276" s="590"/>
      <c r="E276" s="558"/>
      <c r="F276" s="239">
        <v>135</v>
      </c>
      <c r="G276" s="294">
        <f>'Anchor-AI'!L274</f>
        <v>0</v>
      </c>
      <c r="H276" s="295">
        <f>'Anchor-AI'!M274</f>
        <v>0</v>
      </c>
      <c r="I276" s="295">
        <f>'Anchor-AI'!N274</f>
        <v>0</v>
      </c>
      <c r="J276" s="295">
        <f>'Anchor-AI'!O274</f>
        <v>0</v>
      </c>
      <c r="K276" s="295">
        <f>(Summary!$C$63*H276+Summary!$C$64*I276+Summary!$C$65*J276)/Summary!$C$66</f>
        <v>0</v>
      </c>
      <c r="L276" s="295">
        <f>'Anchor-AI'!P274</f>
        <v>0</v>
      </c>
      <c r="M276" s="295">
        <f>'Anchor-AI'!Q274</f>
        <v>0</v>
      </c>
      <c r="N276" s="295">
        <f>'Anchor-AI'!R274</f>
        <v>0</v>
      </c>
      <c r="O276" s="295">
        <f>'Anchor-AI'!S274</f>
        <v>0</v>
      </c>
      <c r="P276" s="295">
        <f>'Anchor-AI'!T274</f>
        <v>0</v>
      </c>
      <c r="Q276" s="295">
        <f>'Anchor-AI'!U274</f>
        <v>0</v>
      </c>
      <c r="R276" s="295">
        <f>'Anchor-AI'!V274</f>
        <v>0</v>
      </c>
      <c r="S276" s="295">
        <f>'Anchor-AI'!W274</f>
        <v>0</v>
      </c>
      <c r="T276" s="295">
        <f>'Anchor-AI'!X274</f>
        <v>0</v>
      </c>
      <c r="U276" s="295">
        <f>10*LOG10(1/((Summary!$C$80/10^(R276/10)+Summary!$C$81/10^(S276/10)+Summary!$C$82/10^(T276/10))/Summary!$C$83))</f>
        <v>0</v>
      </c>
      <c r="V276" s="295">
        <f>'Anchor-AI'!Y274</f>
        <v>0</v>
      </c>
      <c r="W276" s="295">
        <f>'Anchor-AI'!Z274</f>
        <v>0</v>
      </c>
      <c r="X276" s="295">
        <f>'Anchor-AI'!AA274</f>
        <v>0</v>
      </c>
      <c r="Y276" s="357">
        <f>'Anchor-AI'!AB274</f>
        <v>0</v>
      </c>
      <c r="Z276" s="357">
        <f>'Anchor-AI'!AC274</f>
        <v>0</v>
      </c>
      <c r="AA276" s="296">
        <f t="shared" si="14"/>
        <v>0</v>
      </c>
      <c r="AC276" s="170">
        <f>'Test-AI'!L274</f>
        <v>0</v>
      </c>
      <c r="AD276" s="167">
        <f>'Test-AI'!M274</f>
        <v>0</v>
      </c>
      <c r="AE276" s="167">
        <f>'Test-AI'!N274</f>
        <v>0</v>
      </c>
      <c r="AF276" s="167">
        <f>'Test-AI'!O274</f>
        <v>0</v>
      </c>
      <c r="AG276" s="167">
        <f>(Summary!$C$63*AD276+Summary!$C$64*AE276+Summary!$C$65*AF276)/Summary!$C$66</f>
        <v>0</v>
      </c>
      <c r="AH276" s="167">
        <f>'Test-AI'!P274</f>
        <v>0</v>
      </c>
      <c r="AI276" s="167">
        <f>'Test-AI'!Q274</f>
        <v>0</v>
      </c>
      <c r="AJ276" s="167">
        <f>'Test-AI'!R274</f>
        <v>0</v>
      </c>
      <c r="AK276" s="167">
        <f>'Test-AI'!S274</f>
        <v>0</v>
      </c>
      <c r="AL276" s="167">
        <f>'Test-AI'!T274</f>
        <v>0</v>
      </c>
      <c r="AM276" s="167">
        <f>'Test-AI'!U274</f>
        <v>0</v>
      </c>
      <c r="AN276" s="167">
        <f>'Test-AI'!V274</f>
        <v>0</v>
      </c>
      <c r="AO276" s="167">
        <f>'Test-AI'!W274</f>
        <v>0</v>
      </c>
      <c r="AP276" s="167">
        <f>'Test-AI'!X274</f>
        <v>0</v>
      </c>
      <c r="AQ276" s="167">
        <f>10*LOG10(1/((Summary!$C$80/10^(AN276/10)+Summary!$C$81/10^(AO276/10)+Summary!$C$82/10^(AP276/10))/Summary!$C$83))</f>
        <v>0</v>
      </c>
      <c r="AR276" s="167">
        <f>'Test-AI'!Y274</f>
        <v>0</v>
      </c>
      <c r="AS276" s="167">
        <f>'Test-AI'!Z274</f>
        <v>0</v>
      </c>
      <c r="AT276" s="295">
        <f>'Test-AI'!AA274</f>
        <v>0</v>
      </c>
      <c r="AU276" s="357">
        <f>'Test-AI'!AB274</f>
        <v>0</v>
      </c>
      <c r="AV276" s="357">
        <f>'Test-AI'!AC274</f>
        <v>0</v>
      </c>
      <c r="AW276" s="296">
        <f t="shared" si="15"/>
        <v>0</v>
      </c>
      <c r="AX276" s="297" t="e">
        <f t="shared" si="16"/>
        <v>#DIV/0!</v>
      </c>
      <c r="AY276" s="298" t="e">
        <f t="shared" si="16"/>
        <v>#DIV/0!</v>
      </c>
      <c r="AZ276" s="297" t="e">
        <f t="shared" si="16"/>
        <v>#DIV/0!</v>
      </c>
      <c r="BA276" s="345" t="e">
        <f t="shared" si="16"/>
        <v>#DIV/0!</v>
      </c>
      <c r="BB276" s="75"/>
      <c r="BC276" s="75"/>
      <c r="BD276" s="573" t="s">
        <v>147</v>
      </c>
      <c r="BE276" s="549" t="e">
        <f t="array" ref="BE276">bdRateExtend($G275:$G278,H275:H278,$AC275:$AC278,AD275:AD278)</f>
        <v>#VALUE!</v>
      </c>
      <c r="BF276" s="552"/>
      <c r="BG276" s="552"/>
      <c r="BH276" s="552"/>
      <c r="BI276" s="552"/>
      <c r="BJ276" s="552"/>
      <c r="BK276" s="551" t="e">
        <f t="array" ref="BK276">bdRateExtend($G275:$G278,L275:L278,$AC275:$AC278,AH275:AH278)</f>
        <v>#VALUE!</v>
      </c>
      <c r="BL276" s="552"/>
      <c r="BM276" s="551" t="e">
        <f t="array" ref="BM276">bdRateExtend($G275:$G278,M275:M278,$AC275:$AC278,AI275:AI278)</f>
        <v>#VALUE!</v>
      </c>
      <c r="BN276" s="552"/>
      <c r="BO276" s="545" t="e">
        <f t="array" ref="BO276">bdRateExtend($G275:$G278,N275:N278,$AC275:$AC278,AJ275:AJ278,"None", FALSE,1)</f>
        <v>#VALUE!</v>
      </c>
      <c r="BP276" s="541"/>
      <c r="BQ276" s="545" t="e">
        <f t="array" ref="BQ276">bdRateExtend($G275:$G278,O275:O278,$AC275:$AC278,AK275:AK278,"None", FALSE,1)</f>
        <v>#VALUE!</v>
      </c>
      <c r="BR276" s="541"/>
      <c r="BS276" s="551" t="e">
        <f t="array" ref="BS276">bdRateExtend($G275:$G278,P275:P278,$AC275:$AC278,AL275:AL278)</f>
        <v>#VALUE!</v>
      </c>
      <c r="BT276" s="552"/>
      <c r="BU276" s="551" t="e">
        <f t="array" ref="BU276">bdRateExtend($G275:$G278,Q275:Q278,$AC275:$AC278,AM275:AM278)</f>
        <v>#VALUE!</v>
      </c>
      <c r="BV276" s="552"/>
      <c r="BW276" s="551" t="e">
        <f t="array" ref="BW276">bdRateExtend($G275:$G278,R275:R278,$AC275:$AC278,AN275:AN278)</f>
        <v>#VALUE!</v>
      </c>
      <c r="BX276" s="552"/>
      <c r="BY276" s="552"/>
      <c r="BZ276" s="541"/>
      <c r="CA276" s="541"/>
      <c r="CB276" s="552"/>
      <c r="CC276" s="560" t="e">
        <f t="array" ref="CC276">bdCAMBIExtend($G275:$G278,V275:V278,$AC275:$AC278,AR275:AR278)</f>
        <v>#VALUE!</v>
      </c>
      <c r="CD276" s="541"/>
      <c r="CE276" s="554">
        <f t="array" ref="CE276">testVMAFRange($G275:$G278,N275:N278,$AC275:$AC278,AJ275:AJ278)</f>
        <v>0</v>
      </c>
      <c r="CF276" s="541"/>
      <c r="CG276" s="554">
        <f t="array" ref="CG276">testVMAFRange($G275:$G278,O275:O278,$AC275:$AC278,AK275:AK278)</f>
        <v>0</v>
      </c>
      <c r="CH276" s="541"/>
    </row>
    <row r="277" spans="1:86" ht="17" hidden="1" customHeight="1" x14ac:dyDescent="0.2">
      <c r="A277" s="485"/>
      <c r="B277" s="566"/>
      <c r="C277" s="485"/>
      <c r="D277" s="590"/>
      <c r="E277" s="558"/>
      <c r="F277" s="239">
        <v>160</v>
      </c>
      <c r="G277" s="294">
        <f>'Anchor-AI'!L275</f>
        <v>0</v>
      </c>
      <c r="H277" s="295">
        <f>'Anchor-AI'!M275</f>
        <v>0</v>
      </c>
      <c r="I277" s="295">
        <f>'Anchor-AI'!N275</f>
        <v>0</v>
      </c>
      <c r="J277" s="295">
        <f>'Anchor-AI'!O275</f>
        <v>0</v>
      </c>
      <c r="K277" s="295">
        <f>(Summary!$C$63*H277+Summary!$C$64*I277+Summary!$C$65*J277)/Summary!$C$66</f>
        <v>0</v>
      </c>
      <c r="L277" s="295">
        <f>'Anchor-AI'!P275</f>
        <v>0</v>
      </c>
      <c r="M277" s="295">
        <f>'Anchor-AI'!Q275</f>
        <v>0</v>
      </c>
      <c r="N277" s="295">
        <f>'Anchor-AI'!R275</f>
        <v>0</v>
      </c>
      <c r="O277" s="295">
        <f>'Anchor-AI'!S275</f>
        <v>0</v>
      </c>
      <c r="P277" s="295">
        <f>'Anchor-AI'!T275</f>
        <v>0</v>
      </c>
      <c r="Q277" s="295">
        <f>'Anchor-AI'!U275</f>
        <v>0</v>
      </c>
      <c r="R277" s="295">
        <f>'Anchor-AI'!V275</f>
        <v>0</v>
      </c>
      <c r="S277" s="295">
        <f>'Anchor-AI'!W275</f>
        <v>0</v>
      </c>
      <c r="T277" s="295">
        <f>'Anchor-AI'!X275</f>
        <v>0</v>
      </c>
      <c r="U277" s="295">
        <f>10*LOG10(1/((Summary!$C$80/10^(R277/10)+Summary!$C$81/10^(S277/10)+Summary!$C$82/10^(T277/10))/Summary!$C$83))</f>
        <v>0</v>
      </c>
      <c r="V277" s="295">
        <f>'Anchor-AI'!Y275</f>
        <v>0</v>
      </c>
      <c r="W277" s="295">
        <f>'Anchor-AI'!Z275</f>
        <v>0</v>
      </c>
      <c r="X277" s="295">
        <f>'Anchor-AI'!AA275</f>
        <v>0</v>
      </c>
      <c r="Y277" s="357">
        <f>'Anchor-AI'!AB275</f>
        <v>0</v>
      </c>
      <c r="Z277" s="357">
        <f>'Anchor-AI'!AC275</f>
        <v>0</v>
      </c>
      <c r="AA277" s="296">
        <f t="shared" si="14"/>
        <v>0</v>
      </c>
      <c r="AC277" s="170">
        <f>'Test-AI'!L275</f>
        <v>0</v>
      </c>
      <c r="AD277" s="167">
        <f>'Test-AI'!M275</f>
        <v>0</v>
      </c>
      <c r="AE277" s="167">
        <f>'Test-AI'!N275</f>
        <v>0</v>
      </c>
      <c r="AF277" s="167">
        <f>'Test-AI'!O275</f>
        <v>0</v>
      </c>
      <c r="AG277" s="167">
        <f>(Summary!$C$63*AD277+Summary!$C$64*AE277+Summary!$C$65*AF277)/Summary!$C$66</f>
        <v>0</v>
      </c>
      <c r="AH277" s="167">
        <f>'Test-AI'!P275</f>
        <v>0</v>
      </c>
      <c r="AI277" s="167">
        <f>'Test-AI'!Q275</f>
        <v>0</v>
      </c>
      <c r="AJ277" s="167">
        <f>'Test-AI'!R275</f>
        <v>0</v>
      </c>
      <c r="AK277" s="167">
        <f>'Test-AI'!S275</f>
        <v>0</v>
      </c>
      <c r="AL277" s="167">
        <f>'Test-AI'!T275</f>
        <v>0</v>
      </c>
      <c r="AM277" s="167">
        <f>'Test-AI'!U275</f>
        <v>0</v>
      </c>
      <c r="AN277" s="167">
        <f>'Test-AI'!V275</f>
        <v>0</v>
      </c>
      <c r="AO277" s="167">
        <f>'Test-AI'!W275</f>
        <v>0</v>
      </c>
      <c r="AP277" s="167">
        <f>'Test-AI'!X275</f>
        <v>0</v>
      </c>
      <c r="AQ277" s="167">
        <f>10*LOG10(1/((Summary!$C$80/10^(AN277/10)+Summary!$C$81/10^(AO277/10)+Summary!$C$82/10^(AP277/10))/Summary!$C$83))</f>
        <v>0</v>
      </c>
      <c r="AR277" s="167">
        <f>'Test-AI'!Y275</f>
        <v>0</v>
      </c>
      <c r="AS277" s="167">
        <f>'Test-AI'!Z275</f>
        <v>0</v>
      </c>
      <c r="AT277" s="295">
        <f>'Test-AI'!AA275</f>
        <v>0</v>
      </c>
      <c r="AU277" s="357">
        <f>'Test-AI'!AB275</f>
        <v>0</v>
      </c>
      <c r="AV277" s="357">
        <f>'Test-AI'!AC275</f>
        <v>0</v>
      </c>
      <c r="AW277" s="296">
        <f t="shared" si="15"/>
        <v>0</v>
      </c>
      <c r="AX277" s="297" t="e">
        <f t="shared" si="16"/>
        <v>#DIV/0!</v>
      </c>
      <c r="AY277" s="298" t="e">
        <f t="shared" si="16"/>
        <v>#DIV/0!</v>
      </c>
      <c r="AZ277" s="297" t="e">
        <f t="shared" si="16"/>
        <v>#DIV/0!</v>
      </c>
      <c r="BA277" s="345" t="e">
        <f t="shared" si="16"/>
        <v>#DIV/0!</v>
      </c>
      <c r="BB277" s="75"/>
      <c r="BC277" s="75"/>
      <c r="BD277" s="565"/>
      <c r="BE277" s="550"/>
      <c r="BF277" s="552"/>
      <c r="BG277" s="552"/>
      <c r="BH277" s="552"/>
      <c r="BI277" s="552"/>
      <c r="BJ277" s="552"/>
      <c r="BK277" s="553"/>
      <c r="BL277" s="552"/>
      <c r="BM277" s="553"/>
      <c r="BN277" s="552"/>
      <c r="BO277" s="546"/>
      <c r="BP277" s="541"/>
      <c r="BQ277" s="546"/>
      <c r="BR277" s="541"/>
      <c r="BS277" s="553"/>
      <c r="BT277" s="552"/>
      <c r="BU277" s="553"/>
      <c r="BV277" s="552"/>
      <c r="BW277" s="553"/>
      <c r="BX277" s="552"/>
      <c r="BY277" s="552"/>
      <c r="BZ277" s="541"/>
      <c r="CA277" s="541"/>
      <c r="CB277" s="552"/>
      <c r="CC277" s="550"/>
      <c r="CD277" s="541"/>
      <c r="CE277" s="546"/>
      <c r="CF277" s="541"/>
      <c r="CG277" s="546"/>
      <c r="CH277" s="541"/>
    </row>
    <row r="278" spans="1:86" ht="17" hidden="1" customHeight="1" x14ac:dyDescent="0.2">
      <c r="A278" s="485"/>
      <c r="B278" s="566"/>
      <c r="C278" s="485"/>
      <c r="D278" s="590"/>
      <c r="E278" s="558"/>
      <c r="F278" s="239">
        <v>185</v>
      </c>
      <c r="G278" s="294">
        <f>'Anchor-AI'!L276</f>
        <v>0</v>
      </c>
      <c r="H278" s="295">
        <f>'Anchor-AI'!M276</f>
        <v>0</v>
      </c>
      <c r="I278" s="295">
        <f>'Anchor-AI'!N276</f>
        <v>0</v>
      </c>
      <c r="J278" s="295">
        <f>'Anchor-AI'!O276</f>
        <v>0</v>
      </c>
      <c r="K278" s="295">
        <f>(Summary!$C$63*H278+Summary!$C$64*I278+Summary!$C$65*J278)/Summary!$C$66</f>
        <v>0</v>
      </c>
      <c r="L278" s="295">
        <f>'Anchor-AI'!P276</f>
        <v>0</v>
      </c>
      <c r="M278" s="295">
        <f>'Anchor-AI'!Q276</f>
        <v>0</v>
      </c>
      <c r="N278" s="295">
        <f>'Anchor-AI'!R276</f>
        <v>0</v>
      </c>
      <c r="O278" s="295">
        <f>'Anchor-AI'!S276</f>
        <v>0</v>
      </c>
      <c r="P278" s="295">
        <f>'Anchor-AI'!T276</f>
        <v>0</v>
      </c>
      <c r="Q278" s="295">
        <f>'Anchor-AI'!U276</f>
        <v>0</v>
      </c>
      <c r="R278" s="295">
        <f>'Anchor-AI'!V276</f>
        <v>0</v>
      </c>
      <c r="S278" s="295">
        <f>'Anchor-AI'!W276</f>
        <v>0</v>
      </c>
      <c r="T278" s="295">
        <f>'Anchor-AI'!X276</f>
        <v>0</v>
      </c>
      <c r="U278" s="295">
        <f>10*LOG10(1/((Summary!$C$80/10^(R278/10)+Summary!$C$81/10^(S278/10)+Summary!$C$82/10^(T278/10))/Summary!$C$83))</f>
        <v>0</v>
      </c>
      <c r="V278" s="295">
        <f>'Anchor-AI'!Y276</f>
        <v>0</v>
      </c>
      <c r="W278" s="295">
        <f>'Anchor-AI'!Z276</f>
        <v>0</v>
      </c>
      <c r="X278" s="295">
        <f>'Anchor-AI'!AA276</f>
        <v>0</v>
      </c>
      <c r="Y278" s="357">
        <f>'Anchor-AI'!AB276</f>
        <v>0</v>
      </c>
      <c r="Z278" s="357">
        <f>'Anchor-AI'!AC276</f>
        <v>0</v>
      </c>
      <c r="AA278" s="296">
        <f t="shared" si="14"/>
        <v>0</v>
      </c>
      <c r="AC278" s="170">
        <f>'Test-AI'!L276</f>
        <v>0</v>
      </c>
      <c r="AD278" s="167">
        <f>'Test-AI'!M276</f>
        <v>0</v>
      </c>
      <c r="AE278" s="167">
        <f>'Test-AI'!N276</f>
        <v>0</v>
      </c>
      <c r="AF278" s="167">
        <f>'Test-AI'!O276</f>
        <v>0</v>
      </c>
      <c r="AG278" s="167">
        <f>(Summary!$C$63*AD278+Summary!$C$64*AE278+Summary!$C$65*AF278)/Summary!$C$66</f>
        <v>0</v>
      </c>
      <c r="AH278" s="167">
        <f>'Test-AI'!P276</f>
        <v>0</v>
      </c>
      <c r="AI278" s="167">
        <f>'Test-AI'!Q276</f>
        <v>0</v>
      </c>
      <c r="AJ278" s="167">
        <f>'Test-AI'!R276</f>
        <v>0</v>
      </c>
      <c r="AK278" s="167">
        <f>'Test-AI'!S276</f>
        <v>0</v>
      </c>
      <c r="AL278" s="167">
        <f>'Test-AI'!T276</f>
        <v>0</v>
      </c>
      <c r="AM278" s="167">
        <f>'Test-AI'!U276</f>
        <v>0</v>
      </c>
      <c r="AN278" s="167">
        <f>'Test-AI'!V276</f>
        <v>0</v>
      </c>
      <c r="AO278" s="167">
        <f>'Test-AI'!W276</f>
        <v>0</v>
      </c>
      <c r="AP278" s="167">
        <f>'Test-AI'!X276</f>
        <v>0</v>
      </c>
      <c r="AQ278" s="167">
        <f>10*LOG10(1/((Summary!$C$80/10^(AN278/10)+Summary!$C$81/10^(AO278/10)+Summary!$C$82/10^(AP278/10))/Summary!$C$83))</f>
        <v>0</v>
      </c>
      <c r="AR278" s="167">
        <f>'Test-AI'!Y276</f>
        <v>0</v>
      </c>
      <c r="AS278" s="167">
        <f>'Test-AI'!Z276</f>
        <v>0</v>
      </c>
      <c r="AT278" s="295">
        <f>'Test-AI'!AA276</f>
        <v>0</v>
      </c>
      <c r="AU278" s="357">
        <f>'Test-AI'!AB276</f>
        <v>0</v>
      </c>
      <c r="AV278" s="357">
        <f>'Test-AI'!AC276</f>
        <v>0</v>
      </c>
      <c r="AW278" s="296">
        <f t="shared" si="15"/>
        <v>0</v>
      </c>
      <c r="AX278" s="297" t="e">
        <f t="shared" si="16"/>
        <v>#DIV/0!</v>
      </c>
      <c r="AY278" s="298" t="e">
        <f t="shared" si="16"/>
        <v>#DIV/0!</v>
      </c>
      <c r="AZ278" s="297" t="e">
        <f t="shared" si="16"/>
        <v>#DIV/0!</v>
      </c>
      <c r="BA278" s="345" t="e">
        <f t="shared" si="16"/>
        <v>#DIV/0!</v>
      </c>
      <c r="BB278" s="75"/>
      <c r="BC278" s="75"/>
      <c r="BD278" s="574" t="s">
        <v>46</v>
      </c>
      <c r="BE278" s="549" t="e">
        <f t="array" ref="BE278">bdRateExtend($G276:$G279,H276:H279,$AC276:$AC279,AD276:AD279)</f>
        <v>#VALUE!</v>
      </c>
      <c r="BF278" s="552"/>
      <c r="BG278" s="552"/>
      <c r="BH278" s="552"/>
      <c r="BI278" s="552"/>
      <c r="BJ278" s="552"/>
      <c r="BK278" s="551" t="e">
        <f t="array" ref="BK278">bdRateExtend($G276:$G279,L276:L279,$AC276:$AC279,AH276:AH279)</f>
        <v>#VALUE!</v>
      </c>
      <c r="BL278" s="552"/>
      <c r="BM278" s="551" t="e">
        <f t="array" ref="BM278">bdRateExtend($G276:$G279,M276:M279,$AC276:$AC279,AI276:AI279)</f>
        <v>#VALUE!</v>
      </c>
      <c r="BN278" s="552"/>
      <c r="BO278" s="545" t="e">
        <f t="array" ref="BO278">bdRateExtend($G276:$G279,N276:N279,$AC276:$AC279,AJ276:AJ279,"None", FALSE,1)</f>
        <v>#VALUE!</v>
      </c>
      <c r="BP278" s="541"/>
      <c r="BQ278" s="545" t="e">
        <f t="array" ref="BQ278">bdRateExtend($G276:$G279,O276:O279,$AC276:$AC279,AK276:AK279,"None", FALSE,1)</f>
        <v>#VALUE!</v>
      </c>
      <c r="BR278" s="541"/>
      <c r="BS278" s="551" t="e">
        <f t="array" ref="BS278">bdRateExtend($G276:$G279,P276:P279,$AC276:$AC279,AL276:AL279)</f>
        <v>#VALUE!</v>
      </c>
      <c r="BT278" s="552"/>
      <c r="BU278" s="551" t="e">
        <f t="array" ref="BU278">bdRateExtend($G276:$G279,Q276:Q279,$AC276:$AC279,AM276:AM279)</f>
        <v>#VALUE!</v>
      </c>
      <c r="BV278" s="552"/>
      <c r="BW278" s="551" t="e">
        <f t="array" ref="BW278">bdRateExtend($G276:$G279,R276:R279,$AC276:$AC279,AN276:AN279)</f>
        <v>#VALUE!</v>
      </c>
      <c r="BX278" s="552"/>
      <c r="BY278" s="552"/>
      <c r="BZ278" s="541"/>
      <c r="CA278" s="541"/>
      <c r="CB278" s="552"/>
      <c r="CC278" s="560" t="e">
        <f t="array" ref="CC278">bdCAMBIExtend($G276:$G279,V276:V279,$AC276:$AC279,AR276:AR279)</f>
        <v>#VALUE!</v>
      </c>
      <c r="CD278" s="541"/>
      <c r="CE278" s="554">
        <f t="array" ref="CE278">testVMAFRange($G276:$G279,N276:N279,$AC276:$AC279,AJ276:AJ279)</f>
        <v>0</v>
      </c>
      <c r="CF278" s="541"/>
      <c r="CG278" s="554">
        <f t="array" ref="CG278">testVMAFRange($G276:$G279,O276:O279,$AC276:$AC279,AK276:AK279)</f>
        <v>0</v>
      </c>
      <c r="CH278" s="541"/>
    </row>
    <row r="279" spans="1:86" ht="17" hidden="1" customHeight="1" x14ac:dyDescent="0.2">
      <c r="A279" s="485"/>
      <c r="B279" s="596"/>
      <c r="C279" s="486"/>
      <c r="D279" s="591"/>
      <c r="E279" s="559"/>
      <c r="F279" s="240">
        <v>210</v>
      </c>
      <c r="G279" s="299">
        <f>'Anchor-AI'!L277</f>
        <v>0</v>
      </c>
      <c r="H279" s="300">
        <f>'Anchor-AI'!M277</f>
        <v>0</v>
      </c>
      <c r="I279" s="300">
        <f>'Anchor-AI'!N277</f>
        <v>0</v>
      </c>
      <c r="J279" s="300">
        <f>'Anchor-AI'!O277</f>
        <v>0</v>
      </c>
      <c r="K279" s="295">
        <f>(Summary!$C$63*H279+Summary!$C$64*I279+Summary!$C$65*J279)/Summary!$C$66</f>
        <v>0</v>
      </c>
      <c r="L279" s="300">
        <f>'Anchor-AI'!P277</f>
        <v>0</v>
      </c>
      <c r="M279" s="300">
        <f>'Anchor-AI'!Q277</f>
        <v>0</v>
      </c>
      <c r="N279" s="300">
        <f>'Anchor-AI'!R277</f>
        <v>0</v>
      </c>
      <c r="O279" s="300">
        <f>'Anchor-AI'!S277</f>
        <v>0</v>
      </c>
      <c r="P279" s="300">
        <f>'Anchor-AI'!T277</f>
        <v>0</v>
      </c>
      <c r="Q279" s="300">
        <f>'Anchor-AI'!U277</f>
        <v>0</v>
      </c>
      <c r="R279" s="300">
        <f>'Anchor-AI'!V277</f>
        <v>0</v>
      </c>
      <c r="S279" s="300">
        <f>'Anchor-AI'!W277</f>
        <v>0</v>
      </c>
      <c r="T279" s="300">
        <f>'Anchor-AI'!X277</f>
        <v>0</v>
      </c>
      <c r="U279" s="300">
        <f>10*LOG10(1/((Summary!$C$80/10^(R279/10)+Summary!$C$81/10^(S279/10)+Summary!$C$82/10^(T279/10))/Summary!$C$83))</f>
        <v>0</v>
      </c>
      <c r="V279" s="300">
        <f>'Anchor-AI'!Y277</f>
        <v>0</v>
      </c>
      <c r="W279" s="300">
        <f>'Anchor-AI'!Z277</f>
        <v>0</v>
      </c>
      <c r="X279" s="300">
        <f>'Anchor-AI'!AA277</f>
        <v>0</v>
      </c>
      <c r="Y279" s="357">
        <f>'Anchor-AI'!AB277</f>
        <v>0</v>
      </c>
      <c r="Z279" s="357">
        <f>'Anchor-AI'!AC277</f>
        <v>0</v>
      </c>
      <c r="AA279" s="301">
        <f t="shared" si="14"/>
        <v>0</v>
      </c>
      <c r="AC279" s="171">
        <f>'Test-AI'!L277</f>
        <v>0</v>
      </c>
      <c r="AD279" s="168">
        <f>'Test-AI'!M277</f>
        <v>0</v>
      </c>
      <c r="AE279" s="168">
        <f>'Test-AI'!N277</f>
        <v>0</v>
      </c>
      <c r="AF279" s="168">
        <f>'Test-AI'!O277</f>
        <v>0</v>
      </c>
      <c r="AG279" s="168">
        <f>(Summary!$C$63*AD279+Summary!$C$64*AE279+Summary!$C$65*AF279)/Summary!$C$66</f>
        <v>0</v>
      </c>
      <c r="AH279" s="168">
        <f>'Test-AI'!P277</f>
        <v>0</v>
      </c>
      <c r="AI279" s="168">
        <f>'Test-AI'!Q277</f>
        <v>0</v>
      </c>
      <c r="AJ279" s="168">
        <f>'Test-AI'!R277</f>
        <v>0</v>
      </c>
      <c r="AK279" s="168">
        <f>'Test-AI'!S277</f>
        <v>0</v>
      </c>
      <c r="AL279" s="168">
        <f>'Test-AI'!T277</f>
        <v>0</v>
      </c>
      <c r="AM279" s="168">
        <f>'Test-AI'!U277</f>
        <v>0</v>
      </c>
      <c r="AN279" s="168">
        <f>'Test-AI'!V277</f>
        <v>0</v>
      </c>
      <c r="AO279" s="168">
        <f>'Test-AI'!W277</f>
        <v>0</v>
      </c>
      <c r="AP279" s="168">
        <f>'Test-AI'!X277</f>
        <v>0</v>
      </c>
      <c r="AQ279" s="168">
        <f>10*LOG10(1/((Summary!$C$80/10^(AN279/10)+Summary!$C$81/10^(AO279/10)+Summary!$C$82/10^(AP279/10))/Summary!$C$83))</f>
        <v>0</v>
      </c>
      <c r="AR279" s="168">
        <f>'Test-AI'!Y277</f>
        <v>0</v>
      </c>
      <c r="AS279" s="168">
        <f>'Test-AI'!Z277</f>
        <v>0</v>
      </c>
      <c r="AT279" s="300">
        <f>'Test-AI'!AA277</f>
        <v>0</v>
      </c>
      <c r="AU279" s="357">
        <f>'Test-AI'!AB277</f>
        <v>0</v>
      </c>
      <c r="AV279" s="357">
        <f>'Test-AI'!AC277</f>
        <v>0</v>
      </c>
      <c r="AW279" s="301">
        <f t="shared" si="15"/>
        <v>0</v>
      </c>
      <c r="AX279" s="302" t="e">
        <f t="shared" si="16"/>
        <v>#DIV/0!</v>
      </c>
      <c r="AY279" s="303" t="e">
        <f t="shared" si="16"/>
        <v>#DIV/0!</v>
      </c>
      <c r="AZ279" s="297" t="e">
        <f t="shared" si="16"/>
        <v>#DIV/0!</v>
      </c>
      <c r="BA279" s="345" t="e">
        <f t="shared" si="16"/>
        <v>#DIV/0!</v>
      </c>
      <c r="BB279" s="75"/>
      <c r="BC279" s="75"/>
      <c r="BD279" s="570"/>
      <c r="BE279" s="550"/>
      <c r="BF279" s="553"/>
      <c r="BG279" s="553"/>
      <c r="BH279" s="553"/>
      <c r="BI279" s="553"/>
      <c r="BJ279" s="553"/>
      <c r="BK279" s="553"/>
      <c r="BL279" s="553"/>
      <c r="BM279" s="553"/>
      <c r="BN279" s="553"/>
      <c r="BO279" s="546"/>
      <c r="BP279" s="544"/>
      <c r="BQ279" s="546"/>
      <c r="BR279" s="544"/>
      <c r="BS279" s="553"/>
      <c r="BT279" s="553"/>
      <c r="BU279" s="553"/>
      <c r="BV279" s="553"/>
      <c r="BW279" s="553"/>
      <c r="BX279" s="553"/>
      <c r="BY279" s="553"/>
      <c r="BZ279" s="544"/>
      <c r="CA279" s="544"/>
      <c r="CB279" s="553"/>
      <c r="CC279" s="550"/>
      <c r="CD279" s="541"/>
      <c r="CE279" s="546"/>
      <c r="CF279" s="544"/>
      <c r="CG279" s="546"/>
      <c r="CH279" s="544"/>
    </row>
    <row r="280" spans="1:86" ht="17" hidden="1" customHeight="1" x14ac:dyDescent="0.2">
      <c r="A280" s="485"/>
      <c r="B280" s="595" t="s">
        <v>148</v>
      </c>
      <c r="C280" s="586" t="s">
        <v>79</v>
      </c>
      <c r="D280" s="589">
        <v>60</v>
      </c>
      <c r="E280" s="557">
        <v>8</v>
      </c>
      <c r="F280" s="238">
        <v>85</v>
      </c>
      <c r="G280" s="289">
        <f>'Anchor-AI'!L278</f>
        <v>0</v>
      </c>
      <c r="H280" s="290">
        <f>'Anchor-AI'!M278</f>
        <v>0</v>
      </c>
      <c r="I280" s="290">
        <f>'Anchor-AI'!N278</f>
        <v>0</v>
      </c>
      <c r="J280" s="290">
        <f>'Anchor-AI'!O278</f>
        <v>0</v>
      </c>
      <c r="K280" s="290">
        <f>(Summary!$C$63*H280+Summary!$C$64*I280+Summary!$C$65*J280)/Summary!$C$66</f>
        <v>0</v>
      </c>
      <c r="L280" s="290">
        <f>'Anchor-AI'!P278</f>
        <v>0</v>
      </c>
      <c r="M280" s="290">
        <f>'Anchor-AI'!Q278</f>
        <v>0</v>
      </c>
      <c r="N280" s="290">
        <f>'Anchor-AI'!R278</f>
        <v>0</v>
      </c>
      <c r="O280" s="290">
        <f>'Anchor-AI'!S278</f>
        <v>0</v>
      </c>
      <c r="P280" s="290">
        <f>'Anchor-AI'!T278</f>
        <v>0</v>
      </c>
      <c r="Q280" s="290">
        <f>'Anchor-AI'!U278</f>
        <v>0</v>
      </c>
      <c r="R280" s="290">
        <f>'Anchor-AI'!V278</f>
        <v>0</v>
      </c>
      <c r="S280" s="290">
        <f>'Anchor-AI'!W278</f>
        <v>0</v>
      </c>
      <c r="T280" s="290">
        <f>'Anchor-AI'!X278</f>
        <v>0</v>
      </c>
      <c r="U280" s="290">
        <f>10*LOG10(1/((Summary!$C$80/10^(R280/10)+Summary!$C$81/10^(S280/10)+Summary!$C$82/10^(T280/10))/Summary!$C$83))</f>
        <v>0</v>
      </c>
      <c r="V280" s="290">
        <f>'Anchor-AI'!Y278</f>
        <v>0</v>
      </c>
      <c r="W280" s="290">
        <f>'Anchor-AI'!Z278</f>
        <v>0</v>
      </c>
      <c r="X280" s="290">
        <f>'Anchor-AI'!AA278</f>
        <v>0</v>
      </c>
      <c r="Y280" s="360">
        <f>'Anchor-AI'!AB278</f>
        <v>0</v>
      </c>
      <c r="Z280" s="360">
        <f>'Anchor-AI'!AC278</f>
        <v>0</v>
      </c>
      <c r="AA280" s="291">
        <f t="shared" si="14"/>
        <v>0</v>
      </c>
      <c r="AC280" s="169">
        <f>'Test-AI'!L278</f>
        <v>0</v>
      </c>
      <c r="AD280" s="166">
        <f>'Test-AI'!M278</f>
        <v>0</v>
      </c>
      <c r="AE280" s="166">
        <f>'Test-AI'!N278</f>
        <v>0</v>
      </c>
      <c r="AF280" s="166">
        <f>'Test-AI'!O278</f>
        <v>0</v>
      </c>
      <c r="AG280" s="166">
        <f>(Summary!$C$63*AD280+Summary!$C$64*AE280+Summary!$C$65*AF280)/Summary!$C$66</f>
        <v>0</v>
      </c>
      <c r="AH280" s="166">
        <f>'Test-AI'!P278</f>
        <v>0</v>
      </c>
      <c r="AI280" s="166">
        <f>'Test-AI'!Q278</f>
        <v>0</v>
      </c>
      <c r="AJ280" s="166">
        <f>'Test-AI'!R278</f>
        <v>0</v>
      </c>
      <c r="AK280" s="166">
        <f>'Test-AI'!S278</f>
        <v>0</v>
      </c>
      <c r="AL280" s="166">
        <f>'Test-AI'!T278</f>
        <v>0</v>
      </c>
      <c r="AM280" s="166">
        <f>'Test-AI'!U278</f>
        <v>0</v>
      </c>
      <c r="AN280" s="166">
        <f>'Test-AI'!V278</f>
        <v>0</v>
      </c>
      <c r="AO280" s="166">
        <f>'Test-AI'!W278</f>
        <v>0</v>
      </c>
      <c r="AP280" s="166">
        <f>'Test-AI'!X278</f>
        <v>0</v>
      </c>
      <c r="AQ280" s="166">
        <f>10*LOG10(1/((Summary!$C$80/10^(AN280/10)+Summary!$C$81/10^(AO280/10)+Summary!$C$82/10^(AP280/10))/Summary!$C$83))</f>
        <v>0</v>
      </c>
      <c r="AR280" s="166">
        <f>'Test-AI'!Y278</f>
        <v>0</v>
      </c>
      <c r="AS280" s="166">
        <f>'Test-AI'!Z278</f>
        <v>0</v>
      </c>
      <c r="AT280" s="290">
        <f>'Test-AI'!AA278</f>
        <v>0</v>
      </c>
      <c r="AU280" s="356">
        <f>'Test-AI'!AB278</f>
        <v>0</v>
      </c>
      <c r="AV280" s="356">
        <f>'Test-AI'!AC278</f>
        <v>0</v>
      </c>
      <c r="AW280" s="291">
        <f t="shared" si="15"/>
        <v>0</v>
      </c>
      <c r="AX280" s="292" t="e">
        <f t="shared" si="16"/>
        <v>#DIV/0!</v>
      </c>
      <c r="AY280" s="293" t="e">
        <f t="shared" si="16"/>
        <v>#DIV/0!</v>
      </c>
      <c r="AZ280" s="292" t="e">
        <f t="shared" si="16"/>
        <v>#DIV/0!</v>
      </c>
      <c r="BA280" s="344" t="e">
        <f t="shared" si="16"/>
        <v>#DIV/0!</v>
      </c>
      <c r="BB280" s="75"/>
      <c r="BC280" s="75"/>
      <c r="BD280" s="572" t="s">
        <v>39</v>
      </c>
      <c r="BE280" s="549" t="e">
        <f t="array" ref="BE280">bdRateExtend($G280:$G283,H280:H283,$AC280:$AC283,AD280:AD283)</f>
        <v>#VALUE!</v>
      </c>
      <c r="BF280" s="551" t="e">
        <f t="array" ref="BF280">bdRateExtend($G280:$G285,H280:H285,$AC280:$AC285,AD280:AD285)</f>
        <v>#VALUE!</v>
      </c>
      <c r="BG280" s="551" t="e">
        <f t="array" ref="BG280">bdRateExtend($G280:$G285,I280:I285,$AC280:$AC285,AE280:AE285)</f>
        <v>#VALUE!</v>
      </c>
      <c r="BH280" s="551" t="e">
        <f t="array" ref="BH280">bdRateExtend($G280:$G285,J280:J285,$AC280:$AC285,AF280:AF285)</f>
        <v>#VALUE!</v>
      </c>
      <c r="BI280" s="551" t="e">
        <f t="array" ref="BI280">bdRateExtend($G280:$G285,K280:K285,$AC280:$AC285,AG280:AG285)</f>
        <v>#VALUE!</v>
      </c>
      <c r="BJ280" s="575" t="e">
        <f>(Summary!$C$94*BF280+Summary!$C$95*BG280+Summary!$C$96*BH280)/Summary!$C$97</f>
        <v>#VALUE!</v>
      </c>
      <c r="BK280" s="551" t="e">
        <f t="array" ref="BK280">bdRateExtend($G280:$G283,L280:L283,$AC280:$AC283,AH280:AH283)</f>
        <v>#VALUE!</v>
      </c>
      <c r="BL280" s="551" t="e">
        <f t="array" ref="BL280">bdRateExtend($G280:$G285,L280:L285,$AC280:$AC285,AH280:AH285)</f>
        <v>#VALUE!</v>
      </c>
      <c r="BM280" s="551" t="e">
        <f t="array" ref="BM280">bdRateExtend($G280:$G283,M280:M283,$AC280:$AC283,AI280:AI283)</f>
        <v>#VALUE!</v>
      </c>
      <c r="BN280" s="551" t="e">
        <f t="array" ref="BN280">bdRateExtend($G280:$G285,M280:M285,$AC280:$AC285,AI280:AI285)</f>
        <v>#VALUE!</v>
      </c>
      <c r="BO280" s="548" t="e">
        <f t="array" ref="BO280">bdRateExtend($G280:$G283,N280:N283,$AC280:$AC283,AJ280:AJ283,"None", FALSE,1)</f>
        <v>#VALUE!</v>
      </c>
      <c r="BP280" s="585" t="e">
        <f t="array" ref="BP280">bdRateExtend($G280:$G285,N280:N285,$AC280:$AC285,AJ280:AJ285,"None", FALSE,1)</f>
        <v>#VALUE!</v>
      </c>
      <c r="BQ280" s="548" t="e">
        <f t="array" ref="BQ280">bdRateExtend($G280:$G283,O280:O283,$AC280:$AC283,AK280:AK283,"None", FALSE,1)</f>
        <v>#VALUE!</v>
      </c>
      <c r="BR280" s="585" t="e">
        <f t="array" ref="BR280">bdRateExtend($G280:$G285,O280:O285,$AC280:$AC285,AK280:AK285,"None", FALSE,1)</f>
        <v>#VALUE!</v>
      </c>
      <c r="BS280" s="551" t="e">
        <f t="array" ref="BS280">bdRateExtend($G280:$G283,P280:P283,$AC280:$AC283,AL280:AL283)</f>
        <v>#VALUE!</v>
      </c>
      <c r="BT280" s="551" t="e">
        <f t="array" ref="BT280">bdRateExtend($G280:$G285,P280:P285,$AC280:$AC285,AL280:AL285)</f>
        <v>#VALUE!</v>
      </c>
      <c r="BU280" s="551" t="e">
        <f t="array" ref="BU280">bdRateExtend($G280:$G283,Q280:Q283,$AC280:$AC283,AM280:AM283)</f>
        <v>#VALUE!</v>
      </c>
      <c r="BV280" s="551" t="e">
        <f t="array" ref="BV280">bdRateExtend($G280:$G285,Q280:Q285,$AC280:$AC285,AM280:AM285)</f>
        <v>#VALUE!</v>
      </c>
      <c r="BW280" s="551" t="e">
        <f t="array" ref="BW280">bdRateExtend($G280:$G283,R280:R283,$AC280:$AC283,AN280:AN283)</f>
        <v>#VALUE!</v>
      </c>
      <c r="BX280" s="551" t="e">
        <f t="array" ref="BX280">bdRateExtend($G280:$G285,R280:R285,$AC280:$AC285,AN280:AN285)</f>
        <v>#VALUE!</v>
      </c>
      <c r="BY280" s="551" t="e">
        <f t="array" ref="BY280">bdRateExtend($G280:$G285,S280:S285,$AC280:$AC285,AO280:AO285)</f>
        <v>#VALUE!</v>
      </c>
      <c r="BZ280" s="555" t="e">
        <f t="array" ref="BZ280">bdRateExtend($G280:$G285,T280:T285,$AC280:$AC285,AP280:AP285)</f>
        <v>#VALUE!</v>
      </c>
      <c r="CA280" s="555" t="e">
        <f t="array" ref="CA280">bdRateExtend($G280:$G285,U280:U285,$AC280:$AC285,AQ280:AQ285)</f>
        <v>#VALUE!</v>
      </c>
      <c r="CB280" s="575" t="e">
        <f>(Summary!$C$108*BX280+Summary!$C$109*BY280+Summary!$C$110*BZ280)/Summary!$C$111</f>
        <v>#VALUE!</v>
      </c>
      <c r="CC280" s="561" t="e">
        <f t="array" ref="CC280">bdCAMBIExtend($G280:$G283,V280:V283,$AC280:$AC283,AR280:AR283)</f>
        <v>#VALUE!</v>
      </c>
      <c r="CD280" s="561" t="e">
        <f t="array" ref="CD280">bdCAMBIExtend($G280:$G285,V280:V285,$AC280:$AC285,AR280:AR285)</f>
        <v>#VALUE!</v>
      </c>
      <c r="CE280" s="547">
        <f t="array" ref="CE280">testVMAFRange($G280:$G283,N280:N283,$AC280:$AC283,AJ280:AJ283)</f>
        <v>0</v>
      </c>
      <c r="CF280" s="543">
        <f t="array" ref="CF280">testVMAFRange($G280:$G285,N280:N285,$AC280:$AC285,AJ280:AJ285)</f>
        <v>0</v>
      </c>
      <c r="CG280" s="547">
        <f t="array" ref="CG280">testVMAFRange($G280:$G283,O280:O283,$AC280:$AC283,AK280:AK283)</f>
        <v>0</v>
      </c>
      <c r="CH280" s="543">
        <f t="array" ref="CH280">testVMAFRange($G280:$G285,O280:O285,$AC280:$AC285,AK280:AK285)</f>
        <v>0</v>
      </c>
    </row>
    <row r="281" spans="1:86" ht="17" hidden="1" customHeight="1" x14ac:dyDescent="0.2">
      <c r="A281" s="485"/>
      <c r="B281" s="566"/>
      <c r="C281" s="485"/>
      <c r="D281" s="590"/>
      <c r="E281" s="558"/>
      <c r="F281" s="239">
        <v>110</v>
      </c>
      <c r="G281" s="294">
        <f>'Anchor-AI'!L279</f>
        <v>0</v>
      </c>
      <c r="H281" s="295">
        <f>'Anchor-AI'!M279</f>
        <v>0</v>
      </c>
      <c r="I281" s="295">
        <f>'Anchor-AI'!N279</f>
        <v>0</v>
      </c>
      <c r="J281" s="295">
        <f>'Anchor-AI'!O279</f>
        <v>0</v>
      </c>
      <c r="K281" s="295">
        <f>(Summary!$C$63*H281+Summary!$C$64*I281+Summary!$C$65*J281)/Summary!$C$66</f>
        <v>0</v>
      </c>
      <c r="L281" s="295">
        <f>'Anchor-AI'!P279</f>
        <v>0</v>
      </c>
      <c r="M281" s="295">
        <f>'Anchor-AI'!Q279</f>
        <v>0</v>
      </c>
      <c r="N281" s="295">
        <f>'Anchor-AI'!R279</f>
        <v>0</v>
      </c>
      <c r="O281" s="295">
        <f>'Anchor-AI'!S279</f>
        <v>0</v>
      </c>
      <c r="P281" s="295">
        <f>'Anchor-AI'!T279</f>
        <v>0</v>
      </c>
      <c r="Q281" s="295">
        <f>'Anchor-AI'!U279</f>
        <v>0</v>
      </c>
      <c r="R281" s="295">
        <f>'Anchor-AI'!V279</f>
        <v>0</v>
      </c>
      <c r="S281" s="295">
        <f>'Anchor-AI'!W279</f>
        <v>0</v>
      </c>
      <c r="T281" s="295">
        <f>'Anchor-AI'!X279</f>
        <v>0</v>
      </c>
      <c r="U281" s="295">
        <f>10*LOG10(1/((Summary!$C$80/10^(R281/10)+Summary!$C$81/10^(S281/10)+Summary!$C$82/10^(T281/10))/Summary!$C$83))</f>
        <v>0</v>
      </c>
      <c r="V281" s="295">
        <f>'Anchor-AI'!Y279</f>
        <v>0</v>
      </c>
      <c r="W281" s="295">
        <f>'Anchor-AI'!Z279</f>
        <v>0</v>
      </c>
      <c r="X281" s="295">
        <f>'Anchor-AI'!AA279</f>
        <v>0</v>
      </c>
      <c r="Y281" s="357">
        <f>'Anchor-AI'!AB279</f>
        <v>0</v>
      </c>
      <c r="Z281" s="357">
        <f>'Anchor-AI'!AC279</f>
        <v>0</v>
      </c>
      <c r="AA281" s="296">
        <f t="shared" si="14"/>
        <v>0</v>
      </c>
      <c r="AC281" s="170">
        <f>'Test-AI'!L279</f>
        <v>0</v>
      </c>
      <c r="AD281" s="167">
        <f>'Test-AI'!M279</f>
        <v>0</v>
      </c>
      <c r="AE281" s="167">
        <f>'Test-AI'!N279</f>
        <v>0</v>
      </c>
      <c r="AF281" s="167">
        <f>'Test-AI'!O279</f>
        <v>0</v>
      </c>
      <c r="AG281" s="167">
        <f>(Summary!$C$63*AD281+Summary!$C$64*AE281+Summary!$C$65*AF281)/Summary!$C$66</f>
        <v>0</v>
      </c>
      <c r="AH281" s="167">
        <f>'Test-AI'!P279</f>
        <v>0</v>
      </c>
      <c r="AI281" s="167">
        <f>'Test-AI'!Q279</f>
        <v>0</v>
      </c>
      <c r="AJ281" s="167">
        <f>'Test-AI'!R279</f>
        <v>0</v>
      </c>
      <c r="AK281" s="167">
        <f>'Test-AI'!S279</f>
        <v>0</v>
      </c>
      <c r="AL281" s="167">
        <f>'Test-AI'!T279</f>
        <v>0</v>
      </c>
      <c r="AM281" s="167">
        <f>'Test-AI'!U279</f>
        <v>0</v>
      </c>
      <c r="AN281" s="167">
        <f>'Test-AI'!V279</f>
        <v>0</v>
      </c>
      <c r="AO281" s="167">
        <f>'Test-AI'!W279</f>
        <v>0</v>
      </c>
      <c r="AP281" s="167">
        <f>'Test-AI'!X279</f>
        <v>0</v>
      </c>
      <c r="AQ281" s="167">
        <f>10*LOG10(1/((Summary!$C$80/10^(AN281/10)+Summary!$C$81/10^(AO281/10)+Summary!$C$82/10^(AP281/10))/Summary!$C$83))</f>
        <v>0</v>
      </c>
      <c r="AR281" s="167">
        <f>'Test-AI'!Y279</f>
        <v>0</v>
      </c>
      <c r="AS281" s="167">
        <f>'Test-AI'!Z279</f>
        <v>0</v>
      </c>
      <c r="AT281" s="295">
        <f>'Test-AI'!AA279</f>
        <v>0</v>
      </c>
      <c r="AU281" s="357">
        <f>'Test-AI'!AB279</f>
        <v>0</v>
      </c>
      <c r="AV281" s="357">
        <f>'Test-AI'!AC279</f>
        <v>0</v>
      </c>
      <c r="AW281" s="296">
        <f t="shared" si="15"/>
        <v>0</v>
      </c>
      <c r="AX281" s="297" t="e">
        <f t="shared" si="16"/>
        <v>#DIV/0!</v>
      </c>
      <c r="AY281" s="298" t="e">
        <f t="shared" si="16"/>
        <v>#DIV/0!</v>
      </c>
      <c r="AZ281" s="297" t="e">
        <f t="shared" si="16"/>
        <v>#DIV/0!</v>
      </c>
      <c r="BA281" s="345" t="e">
        <f t="shared" si="16"/>
        <v>#DIV/0!</v>
      </c>
      <c r="BB281" s="75"/>
      <c r="BC281" s="75"/>
      <c r="BD281" s="565"/>
      <c r="BE281" s="550"/>
      <c r="BF281" s="552"/>
      <c r="BG281" s="552"/>
      <c r="BH281" s="552"/>
      <c r="BI281" s="552"/>
      <c r="BJ281" s="552"/>
      <c r="BK281" s="553"/>
      <c r="BL281" s="552"/>
      <c r="BM281" s="553"/>
      <c r="BN281" s="552"/>
      <c r="BO281" s="546"/>
      <c r="BP281" s="541"/>
      <c r="BQ281" s="546"/>
      <c r="BR281" s="541"/>
      <c r="BS281" s="553"/>
      <c r="BT281" s="552"/>
      <c r="BU281" s="553"/>
      <c r="BV281" s="552"/>
      <c r="BW281" s="553"/>
      <c r="BX281" s="552"/>
      <c r="BY281" s="552"/>
      <c r="BZ281" s="541"/>
      <c r="CA281" s="541"/>
      <c r="CB281" s="552"/>
      <c r="CC281" s="553"/>
      <c r="CD281" s="552"/>
      <c r="CE281" s="546"/>
      <c r="CF281" s="541"/>
      <c r="CG281" s="546"/>
      <c r="CH281" s="541"/>
    </row>
    <row r="282" spans="1:86" ht="17" hidden="1" customHeight="1" x14ac:dyDescent="0.2">
      <c r="A282" s="485"/>
      <c r="B282" s="566"/>
      <c r="C282" s="485"/>
      <c r="D282" s="590"/>
      <c r="E282" s="558"/>
      <c r="F282" s="239">
        <v>135</v>
      </c>
      <c r="G282" s="294">
        <f>'Anchor-AI'!L280</f>
        <v>0</v>
      </c>
      <c r="H282" s="295">
        <f>'Anchor-AI'!M280</f>
        <v>0</v>
      </c>
      <c r="I282" s="295">
        <f>'Anchor-AI'!N280</f>
        <v>0</v>
      </c>
      <c r="J282" s="295">
        <f>'Anchor-AI'!O280</f>
        <v>0</v>
      </c>
      <c r="K282" s="295">
        <f>(Summary!$C$63*H282+Summary!$C$64*I282+Summary!$C$65*J282)/Summary!$C$66</f>
        <v>0</v>
      </c>
      <c r="L282" s="295">
        <f>'Anchor-AI'!P280</f>
        <v>0</v>
      </c>
      <c r="M282" s="295">
        <f>'Anchor-AI'!Q280</f>
        <v>0</v>
      </c>
      <c r="N282" s="295">
        <f>'Anchor-AI'!R280</f>
        <v>0</v>
      </c>
      <c r="O282" s="295">
        <f>'Anchor-AI'!S280</f>
        <v>0</v>
      </c>
      <c r="P282" s="295">
        <f>'Anchor-AI'!T280</f>
        <v>0</v>
      </c>
      <c r="Q282" s="295">
        <f>'Anchor-AI'!U280</f>
        <v>0</v>
      </c>
      <c r="R282" s="295">
        <f>'Anchor-AI'!V280</f>
        <v>0</v>
      </c>
      <c r="S282" s="295">
        <f>'Anchor-AI'!W280</f>
        <v>0</v>
      </c>
      <c r="T282" s="295">
        <f>'Anchor-AI'!X280</f>
        <v>0</v>
      </c>
      <c r="U282" s="295">
        <f>10*LOG10(1/((Summary!$C$80/10^(R282/10)+Summary!$C$81/10^(S282/10)+Summary!$C$82/10^(T282/10))/Summary!$C$83))</f>
        <v>0</v>
      </c>
      <c r="V282" s="295">
        <f>'Anchor-AI'!Y280</f>
        <v>0</v>
      </c>
      <c r="W282" s="295">
        <f>'Anchor-AI'!Z280</f>
        <v>0</v>
      </c>
      <c r="X282" s="295">
        <f>'Anchor-AI'!AA280</f>
        <v>0</v>
      </c>
      <c r="Y282" s="357">
        <f>'Anchor-AI'!AB280</f>
        <v>0</v>
      </c>
      <c r="Z282" s="357">
        <f>'Anchor-AI'!AC280</f>
        <v>0</v>
      </c>
      <c r="AA282" s="296">
        <f t="shared" si="14"/>
        <v>0</v>
      </c>
      <c r="AC282" s="170">
        <f>'Test-AI'!L280</f>
        <v>0</v>
      </c>
      <c r="AD282" s="167">
        <f>'Test-AI'!M280</f>
        <v>0</v>
      </c>
      <c r="AE282" s="167">
        <f>'Test-AI'!N280</f>
        <v>0</v>
      </c>
      <c r="AF282" s="167">
        <f>'Test-AI'!O280</f>
        <v>0</v>
      </c>
      <c r="AG282" s="167">
        <f>(Summary!$C$63*AD282+Summary!$C$64*AE282+Summary!$C$65*AF282)/Summary!$C$66</f>
        <v>0</v>
      </c>
      <c r="AH282" s="167">
        <f>'Test-AI'!P280</f>
        <v>0</v>
      </c>
      <c r="AI282" s="167">
        <f>'Test-AI'!Q280</f>
        <v>0</v>
      </c>
      <c r="AJ282" s="167">
        <f>'Test-AI'!R280</f>
        <v>0</v>
      </c>
      <c r="AK282" s="167">
        <f>'Test-AI'!S280</f>
        <v>0</v>
      </c>
      <c r="AL282" s="167">
        <f>'Test-AI'!T280</f>
        <v>0</v>
      </c>
      <c r="AM282" s="167">
        <f>'Test-AI'!U280</f>
        <v>0</v>
      </c>
      <c r="AN282" s="167">
        <f>'Test-AI'!V280</f>
        <v>0</v>
      </c>
      <c r="AO282" s="167">
        <f>'Test-AI'!W280</f>
        <v>0</v>
      </c>
      <c r="AP282" s="167">
        <f>'Test-AI'!X280</f>
        <v>0</v>
      </c>
      <c r="AQ282" s="167">
        <f>10*LOG10(1/((Summary!$C$80/10^(AN282/10)+Summary!$C$81/10^(AO282/10)+Summary!$C$82/10^(AP282/10))/Summary!$C$83))</f>
        <v>0</v>
      </c>
      <c r="AR282" s="167">
        <f>'Test-AI'!Y280</f>
        <v>0</v>
      </c>
      <c r="AS282" s="167">
        <f>'Test-AI'!Z280</f>
        <v>0</v>
      </c>
      <c r="AT282" s="295">
        <f>'Test-AI'!AA280</f>
        <v>0</v>
      </c>
      <c r="AU282" s="357">
        <f>'Test-AI'!AB280</f>
        <v>0</v>
      </c>
      <c r="AV282" s="357">
        <f>'Test-AI'!AC280</f>
        <v>0</v>
      </c>
      <c r="AW282" s="296">
        <f t="shared" si="15"/>
        <v>0</v>
      </c>
      <c r="AX282" s="297" t="e">
        <f t="shared" si="16"/>
        <v>#DIV/0!</v>
      </c>
      <c r="AY282" s="298" t="e">
        <f t="shared" si="16"/>
        <v>#DIV/0!</v>
      </c>
      <c r="AZ282" s="297" t="e">
        <f t="shared" si="16"/>
        <v>#DIV/0!</v>
      </c>
      <c r="BA282" s="345" t="e">
        <f t="shared" si="16"/>
        <v>#DIV/0!</v>
      </c>
      <c r="BB282" s="75"/>
      <c r="BC282" s="75"/>
      <c r="BD282" s="573" t="s">
        <v>147</v>
      </c>
      <c r="BE282" s="549" t="e">
        <f t="array" ref="BE282">bdRateExtend($G281:$G284,H281:H284,$AC281:$AC284,AD281:AD284)</f>
        <v>#VALUE!</v>
      </c>
      <c r="BF282" s="552"/>
      <c r="BG282" s="552"/>
      <c r="BH282" s="552"/>
      <c r="BI282" s="552"/>
      <c r="BJ282" s="552"/>
      <c r="BK282" s="551" t="e">
        <f t="array" ref="BK282">bdRateExtend($G281:$G284,L281:L284,$AC281:$AC284,AH281:AH284)</f>
        <v>#VALUE!</v>
      </c>
      <c r="BL282" s="552"/>
      <c r="BM282" s="551" t="e">
        <f t="array" ref="BM282">bdRateExtend($G281:$G284,M281:M284,$AC281:$AC284,AI281:AI284)</f>
        <v>#VALUE!</v>
      </c>
      <c r="BN282" s="552"/>
      <c r="BO282" s="545" t="e">
        <f t="array" ref="BO282">bdRateExtend($G281:$G284,N281:N284,$AC281:$AC284,AJ281:AJ284,"None", FALSE,1)</f>
        <v>#VALUE!</v>
      </c>
      <c r="BP282" s="541"/>
      <c r="BQ282" s="545" t="e">
        <f t="array" ref="BQ282">bdRateExtend($G281:$G284,O281:O284,$AC281:$AC284,AK281:AK284,"None", FALSE,1)</f>
        <v>#VALUE!</v>
      </c>
      <c r="BR282" s="541"/>
      <c r="BS282" s="551" t="e">
        <f t="array" ref="BS282">bdRateExtend($G281:$G284,P281:P284,$AC281:$AC284,AL281:AL284)</f>
        <v>#VALUE!</v>
      </c>
      <c r="BT282" s="552"/>
      <c r="BU282" s="551" t="e">
        <f t="array" ref="BU282">bdRateExtend($G281:$G284,Q281:Q284,$AC281:$AC284,AM281:AM284)</f>
        <v>#VALUE!</v>
      </c>
      <c r="BV282" s="552"/>
      <c r="BW282" s="551" t="e">
        <f t="array" ref="BW282">bdRateExtend($G281:$G284,R281:R284,$AC281:$AC284,AN281:AN284)</f>
        <v>#VALUE!</v>
      </c>
      <c r="BX282" s="552"/>
      <c r="BY282" s="552"/>
      <c r="BZ282" s="541"/>
      <c r="CA282" s="541"/>
      <c r="CB282" s="552"/>
      <c r="CC282" s="561" t="e">
        <f t="array" ref="CC282">bdCAMBIExtend($G281:$G284,V281:V284,$AC281:$AC284,AR281:AR284)</f>
        <v>#VALUE!</v>
      </c>
      <c r="CD282" s="552"/>
      <c r="CE282" s="554">
        <f t="array" ref="CE282">testVMAFRange($G281:$G284,N281:N284,$AC281:$AC284,AJ281:AJ284)</f>
        <v>0</v>
      </c>
      <c r="CF282" s="541"/>
      <c r="CG282" s="554">
        <f t="array" ref="CG282">testVMAFRange($G281:$G284,O281:O284,$AC281:$AC284,AK281:AK284)</f>
        <v>0</v>
      </c>
      <c r="CH282" s="541"/>
    </row>
    <row r="283" spans="1:86" ht="17" hidden="1" customHeight="1" x14ac:dyDescent="0.2">
      <c r="A283" s="485"/>
      <c r="B283" s="566"/>
      <c r="C283" s="485"/>
      <c r="D283" s="590"/>
      <c r="E283" s="558"/>
      <c r="F283" s="239">
        <v>160</v>
      </c>
      <c r="G283" s="294">
        <f>'Anchor-AI'!L281</f>
        <v>0</v>
      </c>
      <c r="H283" s="295">
        <f>'Anchor-AI'!M281</f>
        <v>0</v>
      </c>
      <c r="I283" s="295">
        <f>'Anchor-AI'!N281</f>
        <v>0</v>
      </c>
      <c r="J283" s="295">
        <f>'Anchor-AI'!O281</f>
        <v>0</v>
      </c>
      <c r="K283" s="295">
        <f>(Summary!$C$63*H283+Summary!$C$64*I283+Summary!$C$65*J283)/Summary!$C$66</f>
        <v>0</v>
      </c>
      <c r="L283" s="295">
        <f>'Anchor-AI'!P281</f>
        <v>0</v>
      </c>
      <c r="M283" s="295">
        <f>'Anchor-AI'!Q281</f>
        <v>0</v>
      </c>
      <c r="N283" s="295">
        <f>'Anchor-AI'!R281</f>
        <v>0</v>
      </c>
      <c r="O283" s="295">
        <f>'Anchor-AI'!S281</f>
        <v>0</v>
      </c>
      <c r="P283" s="295">
        <f>'Anchor-AI'!T281</f>
        <v>0</v>
      </c>
      <c r="Q283" s="295">
        <f>'Anchor-AI'!U281</f>
        <v>0</v>
      </c>
      <c r="R283" s="295">
        <f>'Anchor-AI'!V281</f>
        <v>0</v>
      </c>
      <c r="S283" s="295">
        <f>'Anchor-AI'!W281</f>
        <v>0</v>
      </c>
      <c r="T283" s="295">
        <f>'Anchor-AI'!X281</f>
        <v>0</v>
      </c>
      <c r="U283" s="295">
        <f>10*LOG10(1/((Summary!$C$80/10^(R283/10)+Summary!$C$81/10^(S283/10)+Summary!$C$82/10^(T283/10))/Summary!$C$83))</f>
        <v>0</v>
      </c>
      <c r="V283" s="295">
        <f>'Anchor-AI'!Y281</f>
        <v>0</v>
      </c>
      <c r="W283" s="295">
        <f>'Anchor-AI'!Z281</f>
        <v>0</v>
      </c>
      <c r="X283" s="295">
        <f>'Anchor-AI'!AA281</f>
        <v>0</v>
      </c>
      <c r="Y283" s="357">
        <f>'Anchor-AI'!AB281</f>
        <v>0</v>
      </c>
      <c r="Z283" s="357">
        <f>'Anchor-AI'!AC281</f>
        <v>0</v>
      </c>
      <c r="AA283" s="296">
        <f t="shared" si="14"/>
        <v>0</v>
      </c>
      <c r="AC283" s="170">
        <f>'Test-AI'!L281</f>
        <v>0</v>
      </c>
      <c r="AD283" s="167">
        <f>'Test-AI'!M281</f>
        <v>0</v>
      </c>
      <c r="AE283" s="167">
        <f>'Test-AI'!N281</f>
        <v>0</v>
      </c>
      <c r="AF283" s="167">
        <f>'Test-AI'!O281</f>
        <v>0</v>
      </c>
      <c r="AG283" s="167">
        <f>(Summary!$C$63*AD283+Summary!$C$64*AE283+Summary!$C$65*AF283)/Summary!$C$66</f>
        <v>0</v>
      </c>
      <c r="AH283" s="167">
        <f>'Test-AI'!P281</f>
        <v>0</v>
      </c>
      <c r="AI283" s="167">
        <f>'Test-AI'!Q281</f>
        <v>0</v>
      </c>
      <c r="AJ283" s="167">
        <f>'Test-AI'!R281</f>
        <v>0</v>
      </c>
      <c r="AK283" s="167">
        <f>'Test-AI'!S281</f>
        <v>0</v>
      </c>
      <c r="AL283" s="167">
        <f>'Test-AI'!T281</f>
        <v>0</v>
      </c>
      <c r="AM283" s="167">
        <f>'Test-AI'!U281</f>
        <v>0</v>
      </c>
      <c r="AN283" s="167">
        <f>'Test-AI'!V281</f>
        <v>0</v>
      </c>
      <c r="AO283" s="167">
        <f>'Test-AI'!W281</f>
        <v>0</v>
      </c>
      <c r="AP283" s="167">
        <f>'Test-AI'!X281</f>
        <v>0</v>
      </c>
      <c r="AQ283" s="167">
        <f>10*LOG10(1/((Summary!$C$80/10^(AN283/10)+Summary!$C$81/10^(AO283/10)+Summary!$C$82/10^(AP283/10))/Summary!$C$83))</f>
        <v>0</v>
      </c>
      <c r="AR283" s="167">
        <f>'Test-AI'!Y281</f>
        <v>0</v>
      </c>
      <c r="AS283" s="167">
        <f>'Test-AI'!Z281</f>
        <v>0</v>
      </c>
      <c r="AT283" s="295">
        <f>'Test-AI'!AA281</f>
        <v>0</v>
      </c>
      <c r="AU283" s="357">
        <f>'Test-AI'!AB281</f>
        <v>0</v>
      </c>
      <c r="AV283" s="357">
        <f>'Test-AI'!AC281</f>
        <v>0</v>
      </c>
      <c r="AW283" s="296">
        <f t="shared" si="15"/>
        <v>0</v>
      </c>
      <c r="AX283" s="297" t="e">
        <f t="shared" si="16"/>
        <v>#DIV/0!</v>
      </c>
      <c r="AY283" s="298" t="e">
        <f t="shared" si="16"/>
        <v>#DIV/0!</v>
      </c>
      <c r="AZ283" s="297" t="e">
        <f t="shared" si="16"/>
        <v>#DIV/0!</v>
      </c>
      <c r="BA283" s="345" t="e">
        <f t="shared" si="16"/>
        <v>#DIV/0!</v>
      </c>
      <c r="BB283" s="75"/>
      <c r="BC283" s="75"/>
      <c r="BD283" s="565"/>
      <c r="BE283" s="550"/>
      <c r="BF283" s="552"/>
      <c r="BG283" s="552"/>
      <c r="BH283" s="552"/>
      <c r="BI283" s="552"/>
      <c r="BJ283" s="552"/>
      <c r="BK283" s="553"/>
      <c r="BL283" s="552"/>
      <c r="BM283" s="553"/>
      <c r="BN283" s="552"/>
      <c r="BO283" s="546"/>
      <c r="BP283" s="541"/>
      <c r="BQ283" s="546"/>
      <c r="BR283" s="541"/>
      <c r="BS283" s="553"/>
      <c r="BT283" s="552"/>
      <c r="BU283" s="553"/>
      <c r="BV283" s="552"/>
      <c r="BW283" s="553"/>
      <c r="BX283" s="552"/>
      <c r="BY283" s="552"/>
      <c r="BZ283" s="541"/>
      <c r="CA283" s="541"/>
      <c r="CB283" s="552"/>
      <c r="CC283" s="553"/>
      <c r="CD283" s="552"/>
      <c r="CE283" s="546"/>
      <c r="CF283" s="541"/>
      <c r="CG283" s="546"/>
      <c r="CH283" s="541"/>
    </row>
    <row r="284" spans="1:86" ht="17" hidden="1" customHeight="1" x14ac:dyDescent="0.2">
      <c r="A284" s="485"/>
      <c r="B284" s="566"/>
      <c r="C284" s="485"/>
      <c r="D284" s="590"/>
      <c r="E284" s="558"/>
      <c r="F284" s="239">
        <v>185</v>
      </c>
      <c r="G284" s="294">
        <f>'Anchor-AI'!L282</f>
        <v>0</v>
      </c>
      <c r="H284" s="295">
        <f>'Anchor-AI'!M282</f>
        <v>0</v>
      </c>
      <c r="I284" s="295">
        <f>'Anchor-AI'!N282</f>
        <v>0</v>
      </c>
      <c r="J284" s="295">
        <f>'Anchor-AI'!O282</f>
        <v>0</v>
      </c>
      <c r="K284" s="295">
        <f>(Summary!$C$63*H284+Summary!$C$64*I284+Summary!$C$65*J284)/Summary!$C$66</f>
        <v>0</v>
      </c>
      <c r="L284" s="295">
        <f>'Anchor-AI'!P282</f>
        <v>0</v>
      </c>
      <c r="M284" s="295">
        <f>'Anchor-AI'!Q282</f>
        <v>0</v>
      </c>
      <c r="N284" s="295">
        <f>'Anchor-AI'!R282</f>
        <v>0</v>
      </c>
      <c r="O284" s="295">
        <f>'Anchor-AI'!S282</f>
        <v>0</v>
      </c>
      <c r="P284" s="295">
        <f>'Anchor-AI'!T282</f>
        <v>0</v>
      </c>
      <c r="Q284" s="295">
        <f>'Anchor-AI'!U282</f>
        <v>0</v>
      </c>
      <c r="R284" s="295">
        <f>'Anchor-AI'!V282</f>
        <v>0</v>
      </c>
      <c r="S284" s="295">
        <f>'Anchor-AI'!W282</f>
        <v>0</v>
      </c>
      <c r="T284" s="295">
        <f>'Anchor-AI'!X282</f>
        <v>0</v>
      </c>
      <c r="U284" s="295">
        <f>10*LOG10(1/((Summary!$C$80/10^(R284/10)+Summary!$C$81/10^(S284/10)+Summary!$C$82/10^(T284/10))/Summary!$C$83))</f>
        <v>0</v>
      </c>
      <c r="V284" s="295">
        <f>'Anchor-AI'!Y282</f>
        <v>0</v>
      </c>
      <c r="W284" s="295">
        <f>'Anchor-AI'!Z282</f>
        <v>0</v>
      </c>
      <c r="X284" s="295">
        <f>'Anchor-AI'!AA282</f>
        <v>0</v>
      </c>
      <c r="Y284" s="357">
        <f>'Anchor-AI'!AB282</f>
        <v>0</v>
      </c>
      <c r="Z284" s="357">
        <f>'Anchor-AI'!AC282</f>
        <v>0</v>
      </c>
      <c r="AA284" s="296">
        <f t="shared" si="14"/>
        <v>0</v>
      </c>
      <c r="AC284" s="170">
        <f>'Test-AI'!L282</f>
        <v>0</v>
      </c>
      <c r="AD284" s="167">
        <f>'Test-AI'!M282</f>
        <v>0</v>
      </c>
      <c r="AE284" s="167">
        <f>'Test-AI'!N282</f>
        <v>0</v>
      </c>
      <c r="AF284" s="167">
        <f>'Test-AI'!O282</f>
        <v>0</v>
      </c>
      <c r="AG284" s="167">
        <f>(Summary!$C$63*AD284+Summary!$C$64*AE284+Summary!$C$65*AF284)/Summary!$C$66</f>
        <v>0</v>
      </c>
      <c r="AH284" s="167">
        <f>'Test-AI'!P282</f>
        <v>0</v>
      </c>
      <c r="AI284" s="167">
        <f>'Test-AI'!Q282</f>
        <v>0</v>
      </c>
      <c r="AJ284" s="167">
        <f>'Test-AI'!R282</f>
        <v>0</v>
      </c>
      <c r="AK284" s="167">
        <f>'Test-AI'!S282</f>
        <v>0</v>
      </c>
      <c r="AL284" s="167">
        <f>'Test-AI'!T282</f>
        <v>0</v>
      </c>
      <c r="AM284" s="167">
        <f>'Test-AI'!U282</f>
        <v>0</v>
      </c>
      <c r="AN284" s="167">
        <f>'Test-AI'!V282</f>
        <v>0</v>
      </c>
      <c r="AO284" s="167">
        <f>'Test-AI'!W282</f>
        <v>0</v>
      </c>
      <c r="AP284" s="167">
        <f>'Test-AI'!X282</f>
        <v>0</v>
      </c>
      <c r="AQ284" s="167">
        <f>10*LOG10(1/((Summary!$C$80/10^(AN284/10)+Summary!$C$81/10^(AO284/10)+Summary!$C$82/10^(AP284/10))/Summary!$C$83))</f>
        <v>0</v>
      </c>
      <c r="AR284" s="167">
        <f>'Test-AI'!Y282</f>
        <v>0</v>
      </c>
      <c r="AS284" s="167">
        <f>'Test-AI'!Z282</f>
        <v>0</v>
      </c>
      <c r="AT284" s="295">
        <f>'Test-AI'!AA282</f>
        <v>0</v>
      </c>
      <c r="AU284" s="357">
        <f>'Test-AI'!AB282</f>
        <v>0</v>
      </c>
      <c r="AV284" s="357">
        <f>'Test-AI'!AC282</f>
        <v>0</v>
      </c>
      <c r="AW284" s="296">
        <f t="shared" si="15"/>
        <v>0</v>
      </c>
      <c r="AX284" s="297" t="e">
        <f t="shared" si="16"/>
        <v>#DIV/0!</v>
      </c>
      <c r="AY284" s="298" t="e">
        <f t="shared" si="16"/>
        <v>#DIV/0!</v>
      </c>
      <c r="AZ284" s="297" t="e">
        <f t="shared" si="16"/>
        <v>#DIV/0!</v>
      </c>
      <c r="BA284" s="345" t="e">
        <f t="shared" si="16"/>
        <v>#DIV/0!</v>
      </c>
      <c r="BB284" s="75"/>
      <c r="BC284" s="75"/>
      <c r="BD284" s="574" t="s">
        <v>46</v>
      </c>
      <c r="BE284" s="549" t="e">
        <f t="array" ref="BE284">bdRateExtend($G282:$G285,H282:H285,$AC282:$AC285,AD282:AD285)</f>
        <v>#VALUE!</v>
      </c>
      <c r="BF284" s="552"/>
      <c r="BG284" s="552"/>
      <c r="BH284" s="552"/>
      <c r="BI284" s="552"/>
      <c r="BJ284" s="552"/>
      <c r="BK284" s="551" t="e">
        <f t="array" ref="BK284">bdRateExtend($G282:$G285,L282:L285,$AC282:$AC285,AH282:AH285)</f>
        <v>#VALUE!</v>
      </c>
      <c r="BL284" s="552"/>
      <c r="BM284" s="551" t="e">
        <f t="array" ref="BM284">bdRateExtend($G282:$G285,M282:M285,$AC282:$AC285,AI282:AI285)</f>
        <v>#VALUE!</v>
      </c>
      <c r="BN284" s="552"/>
      <c r="BO284" s="545" t="e">
        <f t="array" ref="BO284">bdRateExtend($G282:$G285,N282:N285,$AC282:$AC285,AJ282:AJ285,"None", FALSE,1)</f>
        <v>#VALUE!</v>
      </c>
      <c r="BP284" s="541"/>
      <c r="BQ284" s="545" t="e">
        <f t="array" ref="BQ284">bdRateExtend($G282:$G285,O282:O285,$AC282:$AC285,AK282:AK285,"None", FALSE,1)</f>
        <v>#VALUE!</v>
      </c>
      <c r="BR284" s="541"/>
      <c r="BS284" s="551" t="e">
        <f t="array" ref="BS284">bdRateExtend($G282:$G285,P282:P285,$AC282:$AC285,AL282:AL285)</f>
        <v>#VALUE!</v>
      </c>
      <c r="BT284" s="552"/>
      <c r="BU284" s="551" t="e">
        <f t="array" ref="BU284">bdRateExtend($G282:$G285,Q282:Q285,$AC282:$AC285,AM282:AM285)</f>
        <v>#VALUE!</v>
      </c>
      <c r="BV284" s="552"/>
      <c r="BW284" s="551" t="e">
        <f t="array" ref="BW284">bdRateExtend($G282:$G285,R282:R285,$AC282:$AC285,AN282:AN285)</f>
        <v>#VALUE!</v>
      </c>
      <c r="BX284" s="552"/>
      <c r="BY284" s="552"/>
      <c r="BZ284" s="541"/>
      <c r="CA284" s="541"/>
      <c r="CB284" s="552"/>
      <c r="CC284" s="561" t="e">
        <f t="array" ref="CC284">bdCAMBIExtend($G282:$G285,V282:V285,$AC282:$AC285,AR282:AR285)</f>
        <v>#VALUE!</v>
      </c>
      <c r="CD284" s="552"/>
      <c r="CE284" s="554">
        <f t="array" ref="CE284">testVMAFRange($G282:$G285,N282:N285,$AC282:$AC285,AJ282:AJ285)</f>
        <v>0</v>
      </c>
      <c r="CF284" s="541"/>
      <c r="CG284" s="554">
        <f t="array" ref="CG284">testVMAFRange($G282:$G285,O282:O285,$AC282:$AC285,AK282:AK285)</f>
        <v>0</v>
      </c>
      <c r="CH284" s="541"/>
    </row>
    <row r="285" spans="1:86" ht="17" hidden="1" customHeight="1" x14ac:dyDescent="0.2">
      <c r="A285" s="485"/>
      <c r="B285" s="596"/>
      <c r="C285" s="486"/>
      <c r="D285" s="591"/>
      <c r="E285" s="559"/>
      <c r="F285" s="240">
        <v>210</v>
      </c>
      <c r="G285" s="299">
        <f>'Anchor-AI'!L283</f>
        <v>0</v>
      </c>
      <c r="H285" s="300">
        <f>'Anchor-AI'!M283</f>
        <v>0</v>
      </c>
      <c r="I285" s="300">
        <f>'Anchor-AI'!N283</f>
        <v>0</v>
      </c>
      <c r="J285" s="300">
        <f>'Anchor-AI'!O283</f>
        <v>0</v>
      </c>
      <c r="K285" s="295">
        <f>(Summary!$C$63*H285+Summary!$C$64*I285+Summary!$C$65*J285)/Summary!$C$66</f>
        <v>0</v>
      </c>
      <c r="L285" s="300">
        <f>'Anchor-AI'!P283</f>
        <v>0</v>
      </c>
      <c r="M285" s="300">
        <f>'Anchor-AI'!Q283</f>
        <v>0</v>
      </c>
      <c r="N285" s="300">
        <f>'Anchor-AI'!R283</f>
        <v>0</v>
      </c>
      <c r="O285" s="300">
        <f>'Anchor-AI'!S283</f>
        <v>0</v>
      </c>
      <c r="P285" s="300">
        <f>'Anchor-AI'!T283</f>
        <v>0</v>
      </c>
      <c r="Q285" s="300">
        <f>'Anchor-AI'!U283</f>
        <v>0</v>
      </c>
      <c r="R285" s="300">
        <f>'Anchor-AI'!V283</f>
        <v>0</v>
      </c>
      <c r="S285" s="300">
        <f>'Anchor-AI'!W283</f>
        <v>0</v>
      </c>
      <c r="T285" s="300">
        <f>'Anchor-AI'!X283</f>
        <v>0</v>
      </c>
      <c r="U285" s="300">
        <f>10*LOG10(1/((Summary!$C$80/10^(R285/10)+Summary!$C$81/10^(S285/10)+Summary!$C$82/10^(T285/10))/Summary!$C$83))</f>
        <v>0</v>
      </c>
      <c r="V285" s="300">
        <f>'Anchor-AI'!Y283</f>
        <v>0</v>
      </c>
      <c r="W285" s="300">
        <f>'Anchor-AI'!Z283</f>
        <v>0</v>
      </c>
      <c r="X285" s="300">
        <f>'Anchor-AI'!AA283</f>
        <v>0</v>
      </c>
      <c r="Y285" s="357">
        <f>'Anchor-AI'!AB283</f>
        <v>0</v>
      </c>
      <c r="Z285" s="357">
        <f>'Anchor-AI'!AC283</f>
        <v>0</v>
      </c>
      <c r="AA285" s="301">
        <f t="shared" si="14"/>
        <v>0</v>
      </c>
      <c r="AC285" s="171">
        <f>'Test-AI'!L283</f>
        <v>0</v>
      </c>
      <c r="AD285" s="168">
        <f>'Test-AI'!M283</f>
        <v>0</v>
      </c>
      <c r="AE285" s="168">
        <f>'Test-AI'!N283</f>
        <v>0</v>
      </c>
      <c r="AF285" s="168">
        <f>'Test-AI'!O283</f>
        <v>0</v>
      </c>
      <c r="AG285" s="168">
        <f>(Summary!$C$63*AD285+Summary!$C$64*AE285+Summary!$C$65*AF285)/Summary!$C$66</f>
        <v>0</v>
      </c>
      <c r="AH285" s="168">
        <f>'Test-AI'!P283</f>
        <v>0</v>
      </c>
      <c r="AI285" s="168">
        <f>'Test-AI'!Q283</f>
        <v>0</v>
      </c>
      <c r="AJ285" s="168">
        <f>'Test-AI'!R283</f>
        <v>0</v>
      </c>
      <c r="AK285" s="168">
        <f>'Test-AI'!S283</f>
        <v>0</v>
      </c>
      <c r="AL285" s="168">
        <f>'Test-AI'!T283</f>
        <v>0</v>
      </c>
      <c r="AM285" s="168">
        <f>'Test-AI'!U283</f>
        <v>0</v>
      </c>
      <c r="AN285" s="168">
        <f>'Test-AI'!V283</f>
        <v>0</v>
      </c>
      <c r="AO285" s="168">
        <f>'Test-AI'!W283</f>
        <v>0</v>
      </c>
      <c r="AP285" s="168">
        <f>'Test-AI'!X283</f>
        <v>0</v>
      </c>
      <c r="AQ285" s="168">
        <f>10*LOG10(1/((Summary!$C$80/10^(AN285/10)+Summary!$C$81/10^(AO285/10)+Summary!$C$82/10^(AP285/10))/Summary!$C$83))</f>
        <v>0</v>
      </c>
      <c r="AR285" s="168">
        <f>'Test-AI'!Y283</f>
        <v>0</v>
      </c>
      <c r="AS285" s="168">
        <f>'Test-AI'!Z283</f>
        <v>0</v>
      </c>
      <c r="AT285" s="300">
        <f>'Test-AI'!AA283</f>
        <v>0</v>
      </c>
      <c r="AU285" s="357">
        <f>'Test-AI'!AB283</f>
        <v>0</v>
      </c>
      <c r="AV285" s="357">
        <f>'Test-AI'!AC283</f>
        <v>0</v>
      </c>
      <c r="AW285" s="301">
        <f t="shared" si="15"/>
        <v>0</v>
      </c>
      <c r="AX285" s="302" t="e">
        <f t="shared" si="16"/>
        <v>#DIV/0!</v>
      </c>
      <c r="AY285" s="303" t="e">
        <f t="shared" si="16"/>
        <v>#DIV/0!</v>
      </c>
      <c r="AZ285" s="297" t="e">
        <f t="shared" si="16"/>
        <v>#DIV/0!</v>
      </c>
      <c r="BA285" s="345" t="e">
        <f t="shared" si="16"/>
        <v>#DIV/0!</v>
      </c>
      <c r="BB285" s="75"/>
      <c r="BC285" s="75"/>
      <c r="BD285" s="570"/>
      <c r="BE285" s="550"/>
      <c r="BF285" s="553"/>
      <c r="BG285" s="553"/>
      <c r="BH285" s="553"/>
      <c r="BI285" s="553"/>
      <c r="BJ285" s="553"/>
      <c r="BK285" s="553"/>
      <c r="BL285" s="553"/>
      <c r="BM285" s="553"/>
      <c r="BN285" s="553"/>
      <c r="BO285" s="546"/>
      <c r="BP285" s="544"/>
      <c r="BQ285" s="546"/>
      <c r="BR285" s="544"/>
      <c r="BS285" s="553"/>
      <c r="BT285" s="553"/>
      <c r="BU285" s="553"/>
      <c r="BV285" s="553"/>
      <c r="BW285" s="553"/>
      <c r="BX285" s="553"/>
      <c r="BY285" s="553"/>
      <c r="BZ285" s="544"/>
      <c r="CA285" s="544"/>
      <c r="CB285" s="553"/>
      <c r="CC285" s="553"/>
      <c r="CD285" s="553"/>
      <c r="CE285" s="546"/>
      <c r="CF285" s="544"/>
      <c r="CG285" s="546"/>
      <c r="CH285" s="544"/>
    </row>
    <row r="286" spans="1:86" ht="17" hidden="1" customHeight="1" x14ac:dyDescent="0.2">
      <c r="A286" s="485"/>
      <c r="B286" s="595" t="s">
        <v>148</v>
      </c>
      <c r="C286" s="586" t="s">
        <v>80</v>
      </c>
      <c r="D286" s="589">
        <v>60</v>
      </c>
      <c r="E286" s="557">
        <v>8</v>
      </c>
      <c r="F286" s="238">
        <v>85</v>
      </c>
      <c r="G286" s="289">
        <f>'Anchor-AI'!L284</f>
        <v>0</v>
      </c>
      <c r="H286" s="290">
        <f>'Anchor-AI'!M284</f>
        <v>0</v>
      </c>
      <c r="I286" s="290">
        <f>'Anchor-AI'!N284</f>
        <v>0</v>
      </c>
      <c r="J286" s="290">
        <f>'Anchor-AI'!O284</f>
        <v>0</v>
      </c>
      <c r="K286" s="290">
        <f>(Summary!$C$63*H286+Summary!$C$64*I286+Summary!$C$65*J286)/Summary!$C$66</f>
        <v>0</v>
      </c>
      <c r="L286" s="290">
        <f>'Anchor-AI'!P284</f>
        <v>0</v>
      </c>
      <c r="M286" s="290">
        <f>'Anchor-AI'!Q284</f>
        <v>0</v>
      </c>
      <c r="N286" s="290">
        <f>'Anchor-AI'!R284</f>
        <v>0</v>
      </c>
      <c r="O286" s="290">
        <f>'Anchor-AI'!S284</f>
        <v>0</v>
      </c>
      <c r="P286" s="290">
        <f>'Anchor-AI'!T284</f>
        <v>0</v>
      </c>
      <c r="Q286" s="290">
        <f>'Anchor-AI'!U284</f>
        <v>0</v>
      </c>
      <c r="R286" s="290">
        <f>'Anchor-AI'!V284</f>
        <v>0</v>
      </c>
      <c r="S286" s="290">
        <f>'Anchor-AI'!W284</f>
        <v>0</v>
      </c>
      <c r="T286" s="290">
        <f>'Anchor-AI'!X284</f>
        <v>0</v>
      </c>
      <c r="U286" s="290">
        <f>10*LOG10(1/((Summary!$C$80/10^(R286/10)+Summary!$C$81/10^(S286/10)+Summary!$C$82/10^(T286/10))/Summary!$C$83))</f>
        <v>0</v>
      </c>
      <c r="V286" s="290">
        <f>'Anchor-AI'!Y284</f>
        <v>0</v>
      </c>
      <c r="W286" s="290">
        <f>'Anchor-AI'!Z284</f>
        <v>0</v>
      </c>
      <c r="X286" s="290">
        <f>'Anchor-AI'!AA284</f>
        <v>0</v>
      </c>
      <c r="Y286" s="360">
        <f>'Anchor-AI'!AB284</f>
        <v>0</v>
      </c>
      <c r="Z286" s="360">
        <f>'Anchor-AI'!AC284</f>
        <v>0</v>
      </c>
      <c r="AA286" s="291">
        <f t="shared" si="14"/>
        <v>0</v>
      </c>
      <c r="AC286" s="169">
        <f>'Test-AI'!L284</f>
        <v>0</v>
      </c>
      <c r="AD286" s="166">
        <f>'Test-AI'!M284</f>
        <v>0</v>
      </c>
      <c r="AE286" s="166">
        <f>'Test-AI'!N284</f>
        <v>0</v>
      </c>
      <c r="AF286" s="166">
        <f>'Test-AI'!O284</f>
        <v>0</v>
      </c>
      <c r="AG286" s="166">
        <f>(Summary!$C$63*AD286+Summary!$C$64*AE286+Summary!$C$65*AF286)/Summary!$C$66</f>
        <v>0</v>
      </c>
      <c r="AH286" s="166">
        <f>'Test-AI'!P284</f>
        <v>0</v>
      </c>
      <c r="AI286" s="166">
        <f>'Test-AI'!Q284</f>
        <v>0</v>
      </c>
      <c r="AJ286" s="166">
        <f>'Test-AI'!R284</f>
        <v>0</v>
      </c>
      <c r="AK286" s="166">
        <f>'Test-AI'!S284</f>
        <v>0</v>
      </c>
      <c r="AL286" s="166">
        <f>'Test-AI'!T284</f>
        <v>0</v>
      </c>
      <c r="AM286" s="166">
        <f>'Test-AI'!U284</f>
        <v>0</v>
      </c>
      <c r="AN286" s="166">
        <f>'Test-AI'!V284</f>
        <v>0</v>
      </c>
      <c r="AO286" s="166">
        <f>'Test-AI'!W284</f>
        <v>0</v>
      </c>
      <c r="AP286" s="166">
        <f>'Test-AI'!X284</f>
        <v>0</v>
      </c>
      <c r="AQ286" s="166">
        <f>10*LOG10(1/((Summary!$C$80/10^(AN286/10)+Summary!$C$81/10^(AO286/10)+Summary!$C$82/10^(AP286/10))/Summary!$C$83))</f>
        <v>0</v>
      </c>
      <c r="AR286" s="166">
        <f>'Test-AI'!Y284</f>
        <v>0</v>
      </c>
      <c r="AS286" s="166">
        <f>'Test-AI'!Z284</f>
        <v>0</v>
      </c>
      <c r="AT286" s="290">
        <f>'Test-AI'!AA284</f>
        <v>0</v>
      </c>
      <c r="AU286" s="356">
        <f>'Test-AI'!AB284</f>
        <v>0</v>
      </c>
      <c r="AV286" s="356">
        <f>'Test-AI'!AC284</f>
        <v>0</v>
      </c>
      <c r="AW286" s="291">
        <f t="shared" si="15"/>
        <v>0</v>
      </c>
      <c r="AX286" s="292" t="e">
        <f t="shared" si="16"/>
        <v>#DIV/0!</v>
      </c>
      <c r="AY286" s="293" t="e">
        <f t="shared" si="16"/>
        <v>#DIV/0!</v>
      </c>
      <c r="AZ286" s="292" t="e">
        <f t="shared" si="16"/>
        <v>#DIV/0!</v>
      </c>
      <c r="BA286" s="344" t="e">
        <f t="shared" si="16"/>
        <v>#DIV/0!</v>
      </c>
      <c r="BB286" s="75"/>
      <c r="BC286" s="75"/>
      <c r="BD286" s="572" t="s">
        <v>39</v>
      </c>
      <c r="BE286" s="549" t="e">
        <f t="array" ref="BE286">bdRateExtend($G286:$G289,H286:H289,$AC286:$AC289,AD286:AD289)</f>
        <v>#VALUE!</v>
      </c>
      <c r="BF286" s="551" t="e">
        <f t="array" ref="BF286">bdRateExtend($G286:$G291,H286:H291,$AC286:$AC291,AD286:AD291)</f>
        <v>#VALUE!</v>
      </c>
      <c r="BG286" s="551" t="e">
        <f t="array" ref="BG286">bdRateExtend($G286:$G291,I286:I291,$AC286:$AC291,AE286:AE291)</f>
        <v>#VALUE!</v>
      </c>
      <c r="BH286" s="551" t="e">
        <f t="array" ref="BH286">bdRateExtend($G286:$G291,J286:J291,$AC286:$AC291,AF286:AF291)</f>
        <v>#VALUE!</v>
      </c>
      <c r="BI286" s="551" t="e">
        <f t="array" ref="BI286">bdRateExtend($G286:$G291,K286:K291,$AC286:$AC291,AG286:AG291)</f>
        <v>#VALUE!</v>
      </c>
      <c r="BJ286" s="575" t="e">
        <f>(Summary!$C$94*BF286+Summary!$C$95*BG286+Summary!$C$96*BH286)/Summary!$C$97</f>
        <v>#VALUE!</v>
      </c>
      <c r="BK286" s="551" t="e">
        <f t="array" ref="BK286">bdRateExtend($G286:$G289,L286:L289,$AC286:$AC289,AH286:AH289)</f>
        <v>#VALUE!</v>
      </c>
      <c r="BL286" s="551" t="e">
        <f t="array" ref="BL286">bdRateExtend($G286:$G291,L286:L291,$AC286:$AC291,AH286:AH291)</f>
        <v>#VALUE!</v>
      </c>
      <c r="BM286" s="551" t="e">
        <f t="array" ref="BM286">bdRateExtend($G286:$G289,M286:M289,$AC286:$AC289,AI286:AI289)</f>
        <v>#VALUE!</v>
      </c>
      <c r="BN286" s="551" t="e">
        <f t="array" ref="BN286">bdRateExtend($G286:$G291,M286:M291,$AC286:$AC291,AI286:AI291)</f>
        <v>#VALUE!</v>
      </c>
      <c r="BO286" s="548" t="e">
        <f t="array" ref="BO286">bdRateExtend($G286:$G289,N286:N289,$AC286:$AC289,AJ286:AJ289,"None", FALSE,1)</f>
        <v>#VALUE!</v>
      </c>
      <c r="BP286" s="585" t="e">
        <f t="array" ref="BP286">bdRateExtend($G286:$G291,N286:N291,$AC286:$AC291,AJ286:AJ291,"None", FALSE,1)</f>
        <v>#VALUE!</v>
      </c>
      <c r="BQ286" s="548" t="e">
        <f t="array" ref="BQ286">bdRateExtend($G286:$G289,O286:O289,$AC286:$AC289,AK286:AK289,"None", FALSE,1)</f>
        <v>#VALUE!</v>
      </c>
      <c r="BR286" s="585" t="e">
        <f t="array" ref="BR286">bdRateExtend($G286:$G291,O286:O291,$AC286:$AC291,AK286:AK291,"None", FALSE,1)</f>
        <v>#VALUE!</v>
      </c>
      <c r="BS286" s="551" t="e">
        <f t="array" ref="BS286">bdRateExtend($G286:$G289,P286:P289,$AC286:$AC289,AL286:AL289)</f>
        <v>#VALUE!</v>
      </c>
      <c r="BT286" s="551" t="e">
        <f t="array" ref="BT286">bdRateExtend($G286:$G291,P286:P291,$AC286:$AC291,AL286:AL291)</f>
        <v>#VALUE!</v>
      </c>
      <c r="BU286" s="551" t="e">
        <f t="array" ref="BU286">bdRateExtend($G286:$G289,Q286:Q289,$AC286:$AC289,AM286:AM289)</f>
        <v>#VALUE!</v>
      </c>
      <c r="BV286" s="551" t="e">
        <f t="array" ref="BV286">bdRateExtend($G286:$G291,Q286:Q291,$AC286:$AC291,AM286:AM291)</f>
        <v>#VALUE!</v>
      </c>
      <c r="BW286" s="551" t="e">
        <f t="array" ref="BW286">bdRateExtend($G286:$G289,R286:R289,$AC286:$AC289,AN286:AN289)</f>
        <v>#VALUE!</v>
      </c>
      <c r="BX286" s="551" t="e">
        <f t="array" ref="BX286">bdRateExtend($G286:$G291,R286:R291,$AC286:$AC291,AN286:AN291)</f>
        <v>#VALUE!</v>
      </c>
      <c r="BY286" s="551" t="e">
        <f t="array" ref="BY286">bdRateExtend($G286:$G291,S286:S291,$AC286:$AC291,AO286:AO291)</f>
        <v>#VALUE!</v>
      </c>
      <c r="BZ286" s="555" t="e">
        <f t="array" ref="BZ286">bdRateExtend($G286:$G291,T286:T291,$AC286:$AC291,AP286:AP291)</f>
        <v>#VALUE!</v>
      </c>
      <c r="CA286" s="555" t="e">
        <f t="array" ref="CA286">bdRateExtend($G286:$G291,U286:U291,$AC286:$AC291,AQ286:AQ291)</f>
        <v>#VALUE!</v>
      </c>
      <c r="CB286" s="575" t="e">
        <f>(Summary!$C$108*BX286+Summary!$C$109*BY286+Summary!$C$110*BZ286)/Summary!$C$111</f>
        <v>#VALUE!</v>
      </c>
      <c r="CC286" s="561" t="e">
        <f t="array" ref="CC286">bdCAMBIExtend($G286:$G289,V286:V289,$AC286:$AC289,AR286:AR289)</f>
        <v>#VALUE!</v>
      </c>
      <c r="CD286" s="561" t="e">
        <f t="array" ref="CD286">bdCAMBIExtend($G286:$G291,V286:V291,$AC286:$AC291,AR286:AR291)</f>
        <v>#VALUE!</v>
      </c>
      <c r="CE286" s="547">
        <f t="array" ref="CE286">testVMAFRange($G286:$G289,N286:N289,$AC286:$AC289,AJ286:AJ289)</f>
        <v>0</v>
      </c>
      <c r="CF286" s="543">
        <f t="array" ref="CF286">testVMAFRange($G286:$G291,N286:N291,$AC286:$AC291,AJ286:AJ291)</f>
        <v>0</v>
      </c>
      <c r="CG286" s="547">
        <f t="array" ref="CG286">testVMAFRange($G286:$G289,O286:O289,$AC286:$AC289,AK286:AK289)</f>
        <v>0</v>
      </c>
      <c r="CH286" s="543">
        <f t="array" ref="CH286">testVMAFRange($G286:$G291,O286:O291,$AC286:$AC291,AK286:AK291)</f>
        <v>0</v>
      </c>
    </row>
    <row r="287" spans="1:86" ht="17" hidden="1" customHeight="1" x14ac:dyDescent="0.2">
      <c r="A287" s="485"/>
      <c r="B287" s="566"/>
      <c r="C287" s="485"/>
      <c r="D287" s="590"/>
      <c r="E287" s="558"/>
      <c r="F287" s="239">
        <v>110</v>
      </c>
      <c r="G287" s="294">
        <f>'Anchor-AI'!L285</f>
        <v>0</v>
      </c>
      <c r="H287" s="295">
        <f>'Anchor-AI'!M285</f>
        <v>0</v>
      </c>
      <c r="I287" s="295">
        <f>'Anchor-AI'!N285</f>
        <v>0</v>
      </c>
      <c r="J287" s="295">
        <f>'Anchor-AI'!O285</f>
        <v>0</v>
      </c>
      <c r="K287" s="295">
        <f>(Summary!$C$63*H287+Summary!$C$64*I287+Summary!$C$65*J287)/Summary!$C$66</f>
        <v>0</v>
      </c>
      <c r="L287" s="295">
        <f>'Anchor-AI'!P285</f>
        <v>0</v>
      </c>
      <c r="M287" s="295">
        <f>'Anchor-AI'!Q285</f>
        <v>0</v>
      </c>
      <c r="N287" s="295">
        <f>'Anchor-AI'!R285</f>
        <v>0</v>
      </c>
      <c r="O287" s="295">
        <f>'Anchor-AI'!S285</f>
        <v>0</v>
      </c>
      <c r="P287" s="295">
        <f>'Anchor-AI'!T285</f>
        <v>0</v>
      </c>
      <c r="Q287" s="295">
        <f>'Anchor-AI'!U285</f>
        <v>0</v>
      </c>
      <c r="R287" s="295">
        <f>'Anchor-AI'!V285</f>
        <v>0</v>
      </c>
      <c r="S287" s="295">
        <f>'Anchor-AI'!W285</f>
        <v>0</v>
      </c>
      <c r="T287" s="295">
        <f>'Anchor-AI'!X285</f>
        <v>0</v>
      </c>
      <c r="U287" s="295">
        <f>10*LOG10(1/((Summary!$C$80/10^(R287/10)+Summary!$C$81/10^(S287/10)+Summary!$C$82/10^(T287/10))/Summary!$C$83))</f>
        <v>0</v>
      </c>
      <c r="V287" s="295">
        <f>'Anchor-AI'!Y285</f>
        <v>0</v>
      </c>
      <c r="W287" s="295">
        <f>'Anchor-AI'!Z285</f>
        <v>0</v>
      </c>
      <c r="X287" s="295">
        <f>'Anchor-AI'!AA285</f>
        <v>0</v>
      </c>
      <c r="Y287" s="357">
        <f>'Anchor-AI'!AB285</f>
        <v>0</v>
      </c>
      <c r="Z287" s="357">
        <f>'Anchor-AI'!AC285</f>
        <v>0</v>
      </c>
      <c r="AA287" s="296">
        <f t="shared" si="14"/>
        <v>0</v>
      </c>
      <c r="AC287" s="170">
        <f>'Test-AI'!L285</f>
        <v>0</v>
      </c>
      <c r="AD287" s="167">
        <f>'Test-AI'!M285</f>
        <v>0</v>
      </c>
      <c r="AE287" s="167">
        <f>'Test-AI'!N285</f>
        <v>0</v>
      </c>
      <c r="AF287" s="167">
        <f>'Test-AI'!O285</f>
        <v>0</v>
      </c>
      <c r="AG287" s="167">
        <f>(Summary!$C$63*AD287+Summary!$C$64*AE287+Summary!$C$65*AF287)/Summary!$C$66</f>
        <v>0</v>
      </c>
      <c r="AH287" s="167">
        <f>'Test-AI'!P285</f>
        <v>0</v>
      </c>
      <c r="AI287" s="167">
        <f>'Test-AI'!Q285</f>
        <v>0</v>
      </c>
      <c r="AJ287" s="167">
        <f>'Test-AI'!R285</f>
        <v>0</v>
      </c>
      <c r="AK287" s="167">
        <f>'Test-AI'!S285</f>
        <v>0</v>
      </c>
      <c r="AL287" s="167">
        <f>'Test-AI'!T285</f>
        <v>0</v>
      </c>
      <c r="AM287" s="167">
        <f>'Test-AI'!U285</f>
        <v>0</v>
      </c>
      <c r="AN287" s="167">
        <f>'Test-AI'!V285</f>
        <v>0</v>
      </c>
      <c r="AO287" s="167">
        <f>'Test-AI'!W285</f>
        <v>0</v>
      </c>
      <c r="AP287" s="167">
        <f>'Test-AI'!X285</f>
        <v>0</v>
      </c>
      <c r="AQ287" s="167">
        <f>10*LOG10(1/((Summary!$C$80/10^(AN287/10)+Summary!$C$81/10^(AO287/10)+Summary!$C$82/10^(AP287/10))/Summary!$C$83))</f>
        <v>0</v>
      </c>
      <c r="AR287" s="167">
        <f>'Test-AI'!Y285</f>
        <v>0</v>
      </c>
      <c r="AS287" s="167">
        <f>'Test-AI'!Z285</f>
        <v>0</v>
      </c>
      <c r="AT287" s="295">
        <f>'Test-AI'!AA285</f>
        <v>0</v>
      </c>
      <c r="AU287" s="357">
        <f>'Test-AI'!AB285</f>
        <v>0</v>
      </c>
      <c r="AV287" s="357">
        <f>'Test-AI'!AC285</f>
        <v>0</v>
      </c>
      <c r="AW287" s="296">
        <f t="shared" si="15"/>
        <v>0</v>
      </c>
      <c r="AX287" s="297" t="e">
        <f t="shared" si="16"/>
        <v>#DIV/0!</v>
      </c>
      <c r="AY287" s="298" t="e">
        <f t="shared" si="16"/>
        <v>#DIV/0!</v>
      </c>
      <c r="AZ287" s="297" t="e">
        <f t="shared" si="16"/>
        <v>#DIV/0!</v>
      </c>
      <c r="BA287" s="345" t="e">
        <f t="shared" si="16"/>
        <v>#DIV/0!</v>
      </c>
      <c r="BB287" s="75"/>
      <c r="BC287" s="75"/>
      <c r="BD287" s="565"/>
      <c r="BE287" s="550"/>
      <c r="BF287" s="552"/>
      <c r="BG287" s="552"/>
      <c r="BH287" s="552"/>
      <c r="BI287" s="552"/>
      <c r="BJ287" s="552"/>
      <c r="BK287" s="553"/>
      <c r="BL287" s="552"/>
      <c r="BM287" s="553"/>
      <c r="BN287" s="552"/>
      <c r="BO287" s="546"/>
      <c r="BP287" s="541"/>
      <c r="BQ287" s="546"/>
      <c r="BR287" s="541"/>
      <c r="BS287" s="553"/>
      <c r="BT287" s="552"/>
      <c r="BU287" s="553"/>
      <c r="BV287" s="552"/>
      <c r="BW287" s="553"/>
      <c r="BX287" s="552"/>
      <c r="BY287" s="552"/>
      <c r="BZ287" s="541"/>
      <c r="CA287" s="541"/>
      <c r="CB287" s="552"/>
      <c r="CC287" s="553"/>
      <c r="CD287" s="552"/>
      <c r="CE287" s="546"/>
      <c r="CF287" s="541"/>
      <c r="CG287" s="546"/>
      <c r="CH287" s="541"/>
    </row>
    <row r="288" spans="1:86" ht="17" hidden="1" customHeight="1" x14ac:dyDescent="0.2">
      <c r="A288" s="485"/>
      <c r="B288" s="566"/>
      <c r="C288" s="485"/>
      <c r="D288" s="590"/>
      <c r="E288" s="558"/>
      <c r="F288" s="239">
        <v>135</v>
      </c>
      <c r="G288" s="294">
        <f>'Anchor-AI'!L286</f>
        <v>0</v>
      </c>
      <c r="H288" s="295">
        <f>'Anchor-AI'!M286</f>
        <v>0</v>
      </c>
      <c r="I288" s="295">
        <f>'Anchor-AI'!N286</f>
        <v>0</v>
      </c>
      <c r="J288" s="295">
        <f>'Anchor-AI'!O286</f>
        <v>0</v>
      </c>
      <c r="K288" s="295">
        <f>(Summary!$C$63*H288+Summary!$C$64*I288+Summary!$C$65*J288)/Summary!$C$66</f>
        <v>0</v>
      </c>
      <c r="L288" s="295">
        <f>'Anchor-AI'!P286</f>
        <v>0</v>
      </c>
      <c r="M288" s="295">
        <f>'Anchor-AI'!Q286</f>
        <v>0</v>
      </c>
      <c r="N288" s="295">
        <f>'Anchor-AI'!R286</f>
        <v>0</v>
      </c>
      <c r="O288" s="295">
        <f>'Anchor-AI'!S286</f>
        <v>0</v>
      </c>
      <c r="P288" s="295">
        <f>'Anchor-AI'!T286</f>
        <v>0</v>
      </c>
      <c r="Q288" s="295">
        <f>'Anchor-AI'!U286</f>
        <v>0</v>
      </c>
      <c r="R288" s="295">
        <f>'Anchor-AI'!V286</f>
        <v>0</v>
      </c>
      <c r="S288" s="295">
        <f>'Anchor-AI'!W286</f>
        <v>0</v>
      </c>
      <c r="T288" s="295">
        <f>'Anchor-AI'!X286</f>
        <v>0</v>
      </c>
      <c r="U288" s="295">
        <f>10*LOG10(1/((Summary!$C$80/10^(R288/10)+Summary!$C$81/10^(S288/10)+Summary!$C$82/10^(T288/10))/Summary!$C$83))</f>
        <v>0</v>
      </c>
      <c r="V288" s="295">
        <f>'Anchor-AI'!Y286</f>
        <v>0</v>
      </c>
      <c r="W288" s="295">
        <f>'Anchor-AI'!Z286</f>
        <v>0</v>
      </c>
      <c r="X288" s="295">
        <f>'Anchor-AI'!AA286</f>
        <v>0</v>
      </c>
      <c r="Y288" s="357">
        <f>'Anchor-AI'!AB286</f>
        <v>0</v>
      </c>
      <c r="Z288" s="357">
        <f>'Anchor-AI'!AC286</f>
        <v>0</v>
      </c>
      <c r="AA288" s="296">
        <f t="shared" si="14"/>
        <v>0</v>
      </c>
      <c r="AC288" s="170">
        <f>'Test-AI'!L286</f>
        <v>0</v>
      </c>
      <c r="AD288" s="167">
        <f>'Test-AI'!M286</f>
        <v>0</v>
      </c>
      <c r="AE288" s="167">
        <f>'Test-AI'!N286</f>
        <v>0</v>
      </c>
      <c r="AF288" s="167">
        <f>'Test-AI'!O286</f>
        <v>0</v>
      </c>
      <c r="AG288" s="167">
        <f>(Summary!$C$63*AD288+Summary!$C$64*AE288+Summary!$C$65*AF288)/Summary!$C$66</f>
        <v>0</v>
      </c>
      <c r="AH288" s="167">
        <f>'Test-AI'!P286</f>
        <v>0</v>
      </c>
      <c r="AI288" s="167">
        <f>'Test-AI'!Q286</f>
        <v>0</v>
      </c>
      <c r="AJ288" s="167">
        <f>'Test-AI'!R286</f>
        <v>0</v>
      </c>
      <c r="AK288" s="167">
        <f>'Test-AI'!S286</f>
        <v>0</v>
      </c>
      <c r="AL288" s="167">
        <f>'Test-AI'!T286</f>
        <v>0</v>
      </c>
      <c r="AM288" s="167">
        <f>'Test-AI'!U286</f>
        <v>0</v>
      </c>
      <c r="AN288" s="167">
        <f>'Test-AI'!V286</f>
        <v>0</v>
      </c>
      <c r="AO288" s="167">
        <f>'Test-AI'!W286</f>
        <v>0</v>
      </c>
      <c r="AP288" s="167">
        <f>'Test-AI'!X286</f>
        <v>0</v>
      </c>
      <c r="AQ288" s="167">
        <f>10*LOG10(1/((Summary!$C$80/10^(AN288/10)+Summary!$C$81/10^(AO288/10)+Summary!$C$82/10^(AP288/10))/Summary!$C$83))</f>
        <v>0</v>
      </c>
      <c r="AR288" s="167">
        <f>'Test-AI'!Y286</f>
        <v>0</v>
      </c>
      <c r="AS288" s="167">
        <f>'Test-AI'!Z286</f>
        <v>0</v>
      </c>
      <c r="AT288" s="295">
        <f>'Test-AI'!AA286</f>
        <v>0</v>
      </c>
      <c r="AU288" s="357">
        <f>'Test-AI'!AB286</f>
        <v>0</v>
      </c>
      <c r="AV288" s="357">
        <f>'Test-AI'!AC286</f>
        <v>0</v>
      </c>
      <c r="AW288" s="296">
        <f t="shared" si="15"/>
        <v>0</v>
      </c>
      <c r="AX288" s="297" t="e">
        <f t="shared" si="16"/>
        <v>#DIV/0!</v>
      </c>
      <c r="AY288" s="298" t="e">
        <f t="shared" si="16"/>
        <v>#DIV/0!</v>
      </c>
      <c r="AZ288" s="297" t="e">
        <f t="shared" si="16"/>
        <v>#DIV/0!</v>
      </c>
      <c r="BA288" s="345" t="e">
        <f t="shared" si="16"/>
        <v>#DIV/0!</v>
      </c>
      <c r="BB288" s="75"/>
      <c r="BC288" s="75"/>
      <c r="BD288" s="573" t="s">
        <v>147</v>
      </c>
      <c r="BE288" s="549" t="e">
        <f t="array" ref="BE288">bdRateExtend($G287:$G290,H287:H290,$AC287:$AC290,AD287:AD290)</f>
        <v>#VALUE!</v>
      </c>
      <c r="BF288" s="552"/>
      <c r="BG288" s="552"/>
      <c r="BH288" s="552"/>
      <c r="BI288" s="552"/>
      <c r="BJ288" s="552"/>
      <c r="BK288" s="551" t="e">
        <f t="array" ref="BK288">bdRateExtend($G287:$G290,L287:L290,$AC287:$AC290,AH287:AH290)</f>
        <v>#VALUE!</v>
      </c>
      <c r="BL288" s="552"/>
      <c r="BM288" s="551" t="e">
        <f t="array" ref="BM288">bdRateExtend($G287:$G290,M287:M290,$AC287:$AC290,AI287:AI290)</f>
        <v>#VALUE!</v>
      </c>
      <c r="BN288" s="552"/>
      <c r="BO288" s="545" t="e">
        <f t="array" ref="BO288">bdRateExtend($G287:$G290,N287:N290,$AC287:$AC290,AJ287:AJ290,"None", FALSE,1)</f>
        <v>#VALUE!</v>
      </c>
      <c r="BP288" s="541"/>
      <c r="BQ288" s="545" t="e">
        <f t="array" ref="BQ288">bdRateExtend($G287:$G290,O287:O290,$AC287:$AC290,AK287:AK290,"None", FALSE,1)</f>
        <v>#VALUE!</v>
      </c>
      <c r="BR288" s="541"/>
      <c r="BS288" s="551" t="e">
        <f t="array" ref="BS288">bdRateExtend($G287:$G290,P287:P290,$AC287:$AC290,AL287:AL290)</f>
        <v>#VALUE!</v>
      </c>
      <c r="BT288" s="552"/>
      <c r="BU288" s="551" t="e">
        <f t="array" ref="BU288">bdRateExtend($G287:$G290,Q287:Q290,$AC287:$AC290,AM287:AM290)</f>
        <v>#VALUE!</v>
      </c>
      <c r="BV288" s="552"/>
      <c r="BW288" s="551" t="e">
        <f t="array" ref="BW288">bdRateExtend($G287:$G290,R287:R290,$AC287:$AC290,AN287:AN290)</f>
        <v>#VALUE!</v>
      </c>
      <c r="BX288" s="552"/>
      <c r="BY288" s="552"/>
      <c r="BZ288" s="541"/>
      <c r="CA288" s="541"/>
      <c r="CB288" s="552"/>
      <c r="CC288" s="561" t="e">
        <f t="array" ref="CC288">bdCAMBIExtend($G287:$G290,V287:V290,$AC287:$AC290,AR287:AR290)</f>
        <v>#VALUE!</v>
      </c>
      <c r="CD288" s="552"/>
      <c r="CE288" s="554">
        <f t="array" ref="CE288">testVMAFRange($G287:$G290,N287:N290,$AC287:$AC290,AJ287:AJ290)</f>
        <v>0</v>
      </c>
      <c r="CF288" s="541"/>
      <c r="CG288" s="554">
        <f t="array" ref="CG288">testVMAFRange($G287:$G290,O287:O290,$AC287:$AC290,AK287:AK290)</f>
        <v>0</v>
      </c>
      <c r="CH288" s="541"/>
    </row>
    <row r="289" spans="1:86" ht="17" hidden="1" customHeight="1" x14ac:dyDescent="0.2">
      <c r="A289" s="485"/>
      <c r="B289" s="566"/>
      <c r="C289" s="485"/>
      <c r="D289" s="590"/>
      <c r="E289" s="558"/>
      <c r="F289" s="239">
        <v>160</v>
      </c>
      <c r="G289" s="294">
        <f>'Anchor-AI'!L287</f>
        <v>0</v>
      </c>
      <c r="H289" s="295">
        <f>'Anchor-AI'!M287</f>
        <v>0</v>
      </c>
      <c r="I289" s="295">
        <f>'Anchor-AI'!N287</f>
        <v>0</v>
      </c>
      <c r="J289" s="295">
        <f>'Anchor-AI'!O287</f>
        <v>0</v>
      </c>
      <c r="K289" s="295">
        <f>(Summary!$C$63*H289+Summary!$C$64*I289+Summary!$C$65*J289)/Summary!$C$66</f>
        <v>0</v>
      </c>
      <c r="L289" s="295">
        <f>'Anchor-AI'!P287</f>
        <v>0</v>
      </c>
      <c r="M289" s="295">
        <f>'Anchor-AI'!Q287</f>
        <v>0</v>
      </c>
      <c r="N289" s="295">
        <f>'Anchor-AI'!R287</f>
        <v>0</v>
      </c>
      <c r="O289" s="295">
        <f>'Anchor-AI'!S287</f>
        <v>0</v>
      </c>
      <c r="P289" s="295">
        <f>'Anchor-AI'!T287</f>
        <v>0</v>
      </c>
      <c r="Q289" s="295">
        <f>'Anchor-AI'!U287</f>
        <v>0</v>
      </c>
      <c r="R289" s="295">
        <f>'Anchor-AI'!V287</f>
        <v>0</v>
      </c>
      <c r="S289" s="295">
        <f>'Anchor-AI'!W287</f>
        <v>0</v>
      </c>
      <c r="T289" s="295">
        <f>'Anchor-AI'!X287</f>
        <v>0</v>
      </c>
      <c r="U289" s="295">
        <f>10*LOG10(1/((Summary!$C$80/10^(R289/10)+Summary!$C$81/10^(S289/10)+Summary!$C$82/10^(T289/10))/Summary!$C$83))</f>
        <v>0</v>
      </c>
      <c r="V289" s="295">
        <f>'Anchor-AI'!Y287</f>
        <v>0</v>
      </c>
      <c r="W289" s="295">
        <f>'Anchor-AI'!Z287</f>
        <v>0</v>
      </c>
      <c r="X289" s="295">
        <f>'Anchor-AI'!AA287</f>
        <v>0</v>
      </c>
      <c r="Y289" s="357">
        <f>'Anchor-AI'!AB287</f>
        <v>0</v>
      </c>
      <c r="Z289" s="357">
        <f>'Anchor-AI'!AC287</f>
        <v>0</v>
      </c>
      <c r="AA289" s="296">
        <f t="shared" si="14"/>
        <v>0</v>
      </c>
      <c r="AC289" s="170">
        <f>'Test-AI'!L287</f>
        <v>0</v>
      </c>
      <c r="AD289" s="167">
        <f>'Test-AI'!M287</f>
        <v>0</v>
      </c>
      <c r="AE289" s="167">
        <f>'Test-AI'!N287</f>
        <v>0</v>
      </c>
      <c r="AF289" s="167">
        <f>'Test-AI'!O287</f>
        <v>0</v>
      </c>
      <c r="AG289" s="167">
        <f>(Summary!$C$63*AD289+Summary!$C$64*AE289+Summary!$C$65*AF289)/Summary!$C$66</f>
        <v>0</v>
      </c>
      <c r="AH289" s="167">
        <f>'Test-AI'!P287</f>
        <v>0</v>
      </c>
      <c r="AI289" s="167">
        <f>'Test-AI'!Q287</f>
        <v>0</v>
      </c>
      <c r="AJ289" s="167">
        <f>'Test-AI'!R287</f>
        <v>0</v>
      </c>
      <c r="AK289" s="167">
        <f>'Test-AI'!S287</f>
        <v>0</v>
      </c>
      <c r="AL289" s="167">
        <f>'Test-AI'!T287</f>
        <v>0</v>
      </c>
      <c r="AM289" s="167">
        <f>'Test-AI'!U287</f>
        <v>0</v>
      </c>
      <c r="AN289" s="167">
        <f>'Test-AI'!V287</f>
        <v>0</v>
      </c>
      <c r="AO289" s="167">
        <f>'Test-AI'!W287</f>
        <v>0</v>
      </c>
      <c r="AP289" s="167">
        <f>'Test-AI'!X287</f>
        <v>0</v>
      </c>
      <c r="AQ289" s="167">
        <f>10*LOG10(1/((Summary!$C$80/10^(AN289/10)+Summary!$C$81/10^(AO289/10)+Summary!$C$82/10^(AP289/10))/Summary!$C$83))</f>
        <v>0</v>
      </c>
      <c r="AR289" s="167">
        <f>'Test-AI'!Y287</f>
        <v>0</v>
      </c>
      <c r="AS289" s="167">
        <f>'Test-AI'!Z287</f>
        <v>0</v>
      </c>
      <c r="AT289" s="295">
        <f>'Test-AI'!AA287</f>
        <v>0</v>
      </c>
      <c r="AU289" s="357">
        <f>'Test-AI'!AB287</f>
        <v>0</v>
      </c>
      <c r="AV289" s="357">
        <f>'Test-AI'!AC287</f>
        <v>0</v>
      </c>
      <c r="AW289" s="296">
        <f t="shared" si="15"/>
        <v>0</v>
      </c>
      <c r="AX289" s="297" t="e">
        <f t="shared" si="16"/>
        <v>#DIV/0!</v>
      </c>
      <c r="AY289" s="298" t="e">
        <f t="shared" si="16"/>
        <v>#DIV/0!</v>
      </c>
      <c r="AZ289" s="297" t="e">
        <f t="shared" si="16"/>
        <v>#DIV/0!</v>
      </c>
      <c r="BA289" s="345" t="e">
        <f t="shared" si="16"/>
        <v>#DIV/0!</v>
      </c>
      <c r="BB289" s="75"/>
      <c r="BC289" s="75"/>
      <c r="BD289" s="565"/>
      <c r="BE289" s="550"/>
      <c r="BF289" s="552"/>
      <c r="BG289" s="552"/>
      <c r="BH289" s="552"/>
      <c r="BI289" s="552"/>
      <c r="BJ289" s="552"/>
      <c r="BK289" s="553"/>
      <c r="BL289" s="552"/>
      <c r="BM289" s="553"/>
      <c r="BN289" s="552"/>
      <c r="BO289" s="546"/>
      <c r="BP289" s="541"/>
      <c r="BQ289" s="546"/>
      <c r="BR289" s="541"/>
      <c r="BS289" s="553"/>
      <c r="BT289" s="552"/>
      <c r="BU289" s="553"/>
      <c r="BV289" s="552"/>
      <c r="BW289" s="553"/>
      <c r="BX289" s="552"/>
      <c r="BY289" s="552"/>
      <c r="BZ289" s="541"/>
      <c r="CA289" s="541"/>
      <c r="CB289" s="552"/>
      <c r="CC289" s="553"/>
      <c r="CD289" s="552"/>
      <c r="CE289" s="546"/>
      <c r="CF289" s="541"/>
      <c r="CG289" s="546"/>
      <c r="CH289" s="541"/>
    </row>
    <row r="290" spans="1:86" ht="17" hidden="1" customHeight="1" x14ac:dyDescent="0.2">
      <c r="A290" s="485"/>
      <c r="B290" s="566"/>
      <c r="C290" s="485"/>
      <c r="D290" s="590"/>
      <c r="E290" s="558"/>
      <c r="F290" s="239">
        <v>185</v>
      </c>
      <c r="G290" s="294">
        <f>'Anchor-AI'!L288</f>
        <v>0</v>
      </c>
      <c r="H290" s="295">
        <f>'Anchor-AI'!M288</f>
        <v>0</v>
      </c>
      <c r="I290" s="295">
        <f>'Anchor-AI'!N288</f>
        <v>0</v>
      </c>
      <c r="J290" s="295">
        <f>'Anchor-AI'!O288</f>
        <v>0</v>
      </c>
      <c r="K290" s="295">
        <f>(Summary!$C$63*H290+Summary!$C$64*I290+Summary!$C$65*J290)/Summary!$C$66</f>
        <v>0</v>
      </c>
      <c r="L290" s="295">
        <f>'Anchor-AI'!P288</f>
        <v>0</v>
      </c>
      <c r="M290" s="295">
        <f>'Anchor-AI'!Q288</f>
        <v>0</v>
      </c>
      <c r="N290" s="295">
        <f>'Anchor-AI'!R288</f>
        <v>0</v>
      </c>
      <c r="O290" s="295">
        <f>'Anchor-AI'!S288</f>
        <v>0</v>
      </c>
      <c r="P290" s="295">
        <f>'Anchor-AI'!T288</f>
        <v>0</v>
      </c>
      <c r="Q290" s="295">
        <f>'Anchor-AI'!U288</f>
        <v>0</v>
      </c>
      <c r="R290" s="295">
        <f>'Anchor-AI'!V288</f>
        <v>0</v>
      </c>
      <c r="S290" s="295">
        <f>'Anchor-AI'!W288</f>
        <v>0</v>
      </c>
      <c r="T290" s="295">
        <f>'Anchor-AI'!X288</f>
        <v>0</v>
      </c>
      <c r="U290" s="295">
        <f>10*LOG10(1/((Summary!$C$80/10^(R290/10)+Summary!$C$81/10^(S290/10)+Summary!$C$82/10^(T290/10))/Summary!$C$83))</f>
        <v>0</v>
      </c>
      <c r="V290" s="295">
        <f>'Anchor-AI'!Y288</f>
        <v>0</v>
      </c>
      <c r="W290" s="295">
        <f>'Anchor-AI'!Z288</f>
        <v>0</v>
      </c>
      <c r="X290" s="295">
        <f>'Anchor-AI'!AA288</f>
        <v>0</v>
      </c>
      <c r="Y290" s="357">
        <f>'Anchor-AI'!AB288</f>
        <v>0</v>
      </c>
      <c r="Z290" s="357">
        <f>'Anchor-AI'!AC288</f>
        <v>0</v>
      </c>
      <c r="AA290" s="296">
        <f t="shared" si="14"/>
        <v>0</v>
      </c>
      <c r="AC290" s="170">
        <f>'Test-AI'!L288</f>
        <v>0</v>
      </c>
      <c r="AD290" s="167">
        <f>'Test-AI'!M288</f>
        <v>0</v>
      </c>
      <c r="AE290" s="167">
        <f>'Test-AI'!N288</f>
        <v>0</v>
      </c>
      <c r="AF290" s="167">
        <f>'Test-AI'!O288</f>
        <v>0</v>
      </c>
      <c r="AG290" s="167">
        <f>(Summary!$C$63*AD290+Summary!$C$64*AE290+Summary!$C$65*AF290)/Summary!$C$66</f>
        <v>0</v>
      </c>
      <c r="AH290" s="167">
        <f>'Test-AI'!P288</f>
        <v>0</v>
      </c>
      <c r="AI290" s="167">
        <f>'Test-AI'!Q288</f>
        <v>0</v>
      </c>
      <c r="AJ290" s="167">
        <f>'Test-AI'!R288</f>
        <v>0</v>
      </c>
      <c r="AK290" s="167">
        <f>'Test-AI'!S288</f>
        <v>0</v>
      </c>
      <c r="AL290" s="167">
        <f>'Test-AI'!T288</f>
        <v>0</v>
      </c>
      <c r="AM290" s="167">
        <f>'Test-AI'!U288</f>
        <v>0</v>
      </c>
      <c r="AN290" s="167">
        <f>'Test-AI'!V288</f>
        <v>0</v>
      </c>
      <c r="AO290" s="167">
        <f>'Test-AI'!W288</f>
        <v>0</v>
      </c>
      <c r="AP290" s="167">
        <f>'Test-AI'!X288</f>
        <v>0</v>
      </c>
      <c r="AQ290" s="167">
        <f>10*LOG10(1/((Summary!$C$80/10^(AN290/10)+Summary!$C$81/10^(AO290/10)+Summary!$C$82/10^(AP290/10))/Summary!$C$83))</f>
        <v>0</v>
      </c>
      <c r="AR290" s="167">
        <f>'Test-AI'!Y288</f>
        <v>0</v>
      </c>
      <c r="AS290" s="167">
        <f>'Test-AI'!Z288</f>
        <v>0</v>
      </c>
      <c r="AT290" s="295">
        <f>'Test-AI'!AA288</f>
        <v>0</v>
      </c>
      <c r="AU290" s="357">
        <f>'Test-AI'!AB288</f>
        <v>0</v>
      </c>
      <c r="AV290" s="357">
        <f>'Test-AI'!AC288</f>
        <v>0</v>
      </c>
      <c r="AW290" s="296">
        <f t="shared" si="15"/>
        <v>0</v>
      </c>
      <c r="AX290" s="297" t="e">
        <f t="shared" si="16"/>
        <v>#DIV/0!</v>
      </c>
      <c r="AY290" s="298" t="e">
        <f t="shared" si="16"/>
        <v>#DIV/0!</v>
      </c>
      <c r="AZ290" s="297" t="e">
        <f t="shared" si="16"/>
        <v>#DIV/0!</v>
      </c>
      <c r="BA290" s="345" t="e">
        <f t="shared" si="16"/>
        <v>#DIV/0!</v>
      </c>
      <c r="BB290" s="75"/>
      <c r="BC290" s="75"/>
      <c r="BD290" s="574" t="s">
        <v>46</v>
      </c>
      <c r="BE290" s="549" t="e">
        <f t="array" ref="BE290">bdRateExtend($G288:$G291,H288:H291,$AC288:$AC291,AD288:AD291)</f>
        <v>#VALUE!</v>
      </c>
      <c r="BF290" s="552"/>
      <c r="BG290" s="552"/>
      <c r="BH290" s="552"/>
      <c r="BI290" s="552"/>
      <c r="BJ290" s="552"/>
      <c r="BK290" s="551" t="e">
        <f t="array" ref="BK290">bdRateExtend($G288:$G291,L288:L291,$AC288:$AC291,AH288:AH291)</f>
        <v>#VALUE!</v>
      </c>
      <c r="BL290" s="552"/>
      <c r="BM290" s="551" t="e">
        <f t="array" ref="BM290">bdRateExtend($G288:$G291,M288:M291,$AC288:$AC291,AI288:AI291)</f>
        <v>#VALUE!</v>
      </c>
      <c r="BN290" s="552"/>
      <c r="BO290" s="545" t="e">
        <f t="array" ref="BO290">bdRateExtend($G288:$G291,N288:N291,$AC288:$AC291,AJ288:AJ291,"None", FALSE,1)</f>
        <v>#VALUE!</v>
      </c>
      <c r="BP290" s="541"/>
      <c r="BQ290" s="545" t="e">
        <f t="array" ref="BQ290">bdRateExtend($G288:$G291,O288:O291,$AC288:$AC291,AK288:AK291,"None", FALSE,1)</f>
        <v>#VALUE!</v>
      </c>
      <c r="BR290" s="541"/>
      <c r="BS290" s="551" t="e">
        <f t="array" ref="BS290">bdRateExtend($G288:$G291,P288:P291,$AC288:$AC291,AL288:AL291)</f>
        <v>#VALUE!</v>
      </c>
      <c r="BT290" s="552"/>
      <c r="BU290" s="551" t="e">
        <f t="array" ref="BU290">bdRateExtend($G288:$G291,Q288:Q291,$AC288:$AC291,AM288:AM291)</f>
        <v>#VALUE!</v>
      </c>
      <c r="BV290" s="552"/>
      <c r="BW290" s="551" t="e">
        <f t="array" ref="BW290">bdRateExtend($G288:$G291,R288:R291,$AC288:$AC291,AN288:AN291)</f>
        <v>#VALUE!</v>
      </c>
      <c r="BX290" s="552"/>
      <c r="BY290" s="552"/>
      <c r="BZ290" s="541"/>
      <c r="CA290" s="541"/>
      <c r="CB290" s="552"/>
      <c r="CC290" s="561" t="e">
        <f t="array" ref="CC290">bdCAMBIExtend($G288:$G291,V288:V291,$AC288:$AC291,AR288:AR291)</f>
        <v>#VALUE!</v>
      </c>
      <c r="CD290" s="552"/>
      <c r="CE290" s="554">
        <f t="array" ref="CE290">testVMAFRange($G288:$G291,N288:N291,$AC288:$AC291,AJ288:AJ291)</f>
        <v>0</v>
      </c>
      <c r="CF290" s="541"/>
      <c r="CG290" s="554">
        <f t="array" ref="CG290">testVMAFRange($G288:$G291,O288:O291,$AC288:$AC291,AK288:AK291)</f>
        <v>0</v>
      </c>
      <c r="CH290" s="541"/>
    </row>
    <row r="291" spans="1:86" ht="17" hidden="1" customHeight="1" x14ac:dyDescent="0.2">
      <c r="A291" s="485"/>
      <c r="B291" s="596"/>
      <c r="C291" s="486"/>
      <c r="D291" s="591"/>
      <c r="E291" s="559"/>
      <c r="F291" s="240">
        <v>210</v>
      </c>
      <c r="G291" s="299">
        <f>'Anchor-AI'!L289</f>
        <v>0</v>
      </c>
      <c r="H291" s="300">
        <f>'Anchor-AI'!M289</f>
        <v>0</v>
      </c>
      <c r="I291" s="300">
        <f>'Anchor-AI'!N289</f>
        <v>0</v>
      </c>
      <c r="J291" s="300">
        <f>'Anchor-AI'!O289</f>
        <v>0</v>
      </c>
      <c r="K291" s="295">
        <f>(Summary!$C$63*H291+Summary!$C$64*I291+Summary!$C$65*J291)/Summary!$C$66</f>
        <v>0</v>
      </c>
      <c r="L291" s="300">
        <f>'Anchor-AI'!P289</f>
        <v>0</v>
      </c>
      <c r="M291" s="300">
        <f>'Anchor-AI'!Q289</f>
        <v>0</v>
      </c>
      <c r="N291" s="300">
        <f>'Anchor-AI'!R289</f>
        <v>0</v>
      </c>
      <c r="O291" s="300">
        <f>'Anchor-AI'!S289</f>
        <v>0</v>
      </c>
      <c r="P291" s="300">
        <f>'Anchor-AI'!T289</f>
        <v>0</v>
      </c>
      <c r="Q291" s="300">
        <f>'Anchor-AI'!U289</f>
        <v>0</v>
      </c>
      <c r="R291" s="300">
        <f>'Anchor-AI'!V289</f>
        <v>0</v>
      </c>
      <c r="S291" s="300">
        <f>'Anchor-AI'!W289</f>
        <v>0</v>
      </c>
      <c r="T291" s="300">
        <f>'Anchor-AI'!X289</f>
        <v>0</v>
      </c>
      <c r="U291" s="300">
        <f>10*LOG10(1/((Summary!$C$80/10^(R291/10)+Summary!$C$81/10^(S291/10)+Summary!$C$82/10^(T291/10))/Summary!$C$83))</f>
        <v>0</v>
      </c>
      <c r="V291" s="300">
        <f>'Anchor-AI'!Y289</f>
        <v>0</v>
      </c>
      <c r="W291" s="300">
        <f>'Anchor-AI'!Z289</f>
        <v>0</v>
      </c>
      <c r="X291" s="300">
        <f>'Anchor-AI'!AA289</f>
        <v>0</v>
      </c>
      <c r="Y291" s="357">
        <f>'Anchor-AI'!AB289</f>
        <v>0</v>
      </c>
      <c r="Z291" s="357">
        <f>'Anchor-AI'!AC289</f>
        <v>0</v>
      </c>
      <c r="AA291" s="301">
        <f t="shared" si="14"/>
        <v>0</v>
      </c>
      <c r="AC291" s="171">
        <f>'Test-AI'!L289</f>
        <v>0</v>
      </c>
      <c r="AD291" s="168">
        <f>'Test-AI'!M289</f>
        <v>0</v>
      </c>
      <c r="AE291" s="168">
        <f>'Test-AI'!N289</f>
        <v>0</v>
      </c>
      <c r="AF291" s="168">
        <f>'Test-AI'!O289</f>
        <v>0</v>
      </c>
      <c r="AG291" s="168">
        <f>(Summary!$C$63*AD291+Summary!$C$64*AE291+Summary!$C$65*AF291)/Summary!$C$66</f>
        <v>0</v>
      </c>
      <c r="AH291" s="168">
        <f>'Test-AI'!P289</f>
        <v>0</v>
      </c>
      <c r="AI291" s="168">
        <f>'Test-AI'!Q289</f>
        <v>0</v>
      </c>
      <c r="AJ291" s="168">
        <f>'Test-AI'!R289</f>
        <v>0</v>
      </c>
      <c r="AK291" s="168">
        <f>'Test-AI'!S289</f>
        <v>0</v>
      </c>
      <c r="AL291" s="168">
        <f>'Test-AI'!T289</f>
        <v>0</v>
      </c>
      <c r="AM291" s="168">
        <f>'Test-AI'!U289</f>
        <v>0</v>
      </c>
      <c r="AN291" s="168">
        <f>'Test-AI'!V289</f>
        <v>0</v>
      </c>
      <c r="AO291" s="168">
        <f>'Test-AI'!W289</f>
        <v>0</v>
      </c>
      <c r="AP291" s="168">
        <f>'Test-AI'!X289</f>
        <v>0</v>
      </c>
      <c r="AQ291" s="168">
        <f>10*LOG10(1/((Summary!$C$80/10^(AN291/10)+Summary!$C$81/10^(AO291/10)+Summary!$C$82/10^(AP291/10))/Summary!$C$83))</f>
        <v>0</v>
      </c>
      <c r="AR291" s="168">
        <f>'Test-AI'!Y289</f>
        <v>0</v>
      </c>
      <c r="AS291" s="168">
        <f>'Test-AI'!Z289</f>
        <v>0</v>
      </c>
      <c r="AT291" s="300">
        <f>'Test-AI'!AA289</f>
        <v>0</v>
      </c>
      <c r="AU291" s="357">
        <f>'Test-AI'!AB289</f>
        <v>0</v>
      </c>
      <c r="AV291" s="357">
        <f>'Test-AI'!AC289</f>
        <v>0</v>
      </c>
      <c r="AW291" s="301">
        <f t="shared" si="15"/>
        <v>0</v>
      </c>
      <c r="AX291" s="302" t="e">
        <f t="shared" si="16"/>
        <v>#DIV/0!</v>
      </c>
      <c r="AY291" s="303" t="e">
        <f t="shared" si="16"/>
        <v>#DIV/0!</v>
      </c>
      <c r="AZ291" s="297" t="e">
        <f t="shared" si="16"/>
        <v>#DIV/0!</v>
      </c>
      <c r="BA291" s="345" t="e">
        <f t="shared" si="16"/>
        <v>#DIV/0!</v>
      </c>
      <c r="BB291" s="75"/>
      <c r="BC291" s="75"/>
      <c r="BD291" s="570"/>
      <c r="BE291" s="550"/>
      <c r="BF291" s="553"/>
      <c r="BG291" s="553"/>
      <c r="BH291" s="553"/>
      <c r="BI291" s="553"/>
      <c r="BJ291" s="553"/>
      <c r="BK291" s="553"/>
      <c r="BL291" s="553"/>
      <c r="BM291" s="553"/>
      <c r="BN291" s="553"/>
      <c r="BO291" s="546"/>
      <c r="BP291" s="544"/>
      <c r="BQ291" s="546"/>
      <c r="BR291" s="544"/>
      <c r="BS291" s="553"/>
      <c r="BT291" s="553"/>
      <c r="BU291" s="553"/>
      <c r="BV291" s="553"/>
      <c r="BW291" s="553"/>
      <c r="BX291" s="553"/>
      <c r="BY291" s="553"/>
      <c r="BZ291" s="544"/>
      <c r="CA291" s="544"/>
      <c r="CB291" s="553"/>
      <c r="CC291" s="553"/>
      <c r="CD291" s="553"/>
      <c r="CE291" s="546"/>
      <c r="CF291" s="544"/>
      <c r="CG291" s="546"/>
      <c r="CH291" s="544"/>
    </row>
    <row r="292" spans="1:86" ht="17" hidden="1" customHeight="1" x14ac:dyDescent="0.2">
      <c r="A292" s="485"/>
      <c r="B292" s="595" t="s">
        <v>148</v>
      </c>
      <c r="C292" s="586" t="s">
        <v>81</v>
      </c>
      <c r="D292" s="589">
        <v>24</v>
      </c>
      <c r="E292" s="557">
        <v>8</v>
      </c>
      <c r="F292" s="238">
        <v>85</v>
      </c>
      <c r="G292" s="289">
        <f>'Anchor-AI'!L290</f>
        <v>0</v>
      </c>
      <c r="H292" s="290">
        <f>'Anchor-AI'!M290</f>
        <v>0</v>
      </c>
      <c r="I292" s="290">
        <f>'Anchor-AI'!N290</f>
        <v>0</v>
      </c>
      <c r="J292" s="290">
        <f>'Anchor-AI'!O290</f>
        <v>0</v>
      </c>
      <c r="K292" s="290">
        <f>(Summary!$C$63*H292+Summary!$C$64*I292+Summary!$C$65*J292)/Summary!$C$66</f>
        <v>0</v>
      </c>
      <c r="L292" s="290">
        <f>'Anchor-AI'!P290</f>
        <v>0</v>
      </c>
      <c r="M292" s="290">
        <f>'Anchor-AI'!Q290</f>
        <v>0</v>
      </c>
      <c r="N292" s="290">
        <f>'Anchor-AI'!R290</f>
        <v>0</v>
      </c>
      <c r="O292" s="290">
        <f>'Anchor-AI'!S290</f>
        <v>0</v>
      </c>
      <c r="P292" s="290">
        <f>'Anchor-AI'!T290</f>
        <v>0</v>
      </c>
      <c r="Q292" s="290">
        <f>'Anchor-AI'!U290</f>
        <v>0</v>
      </c>
      <c r="R292" s="290">
        <f>'Anchor-AI'!V290</f>
        <v>0</v>
      </c>
      <c r="S292" s="290">
        <f>'Anchor-AI'!W290</f>
        <v>0</v>
      </c>
      <c r="T292" s="290">
        <f>'Anchor-AI'!X290</f>
        <v>0</v>
      </c>
      <c r="U292" s="290">
        <f>10*LOG10(1/((Summary!$C$80/10^(R292/10)+Summary!$C$81/10^(S292/10)+Summary!$C$82/10^(T292/10))/Summary!$C$83))</f>
        <v>0</v>
      </c>
      <c r="V292" s="290">
        <f>'Anchor-AI'!Y290</f>
        <v>0</v>
      </c>
      <c r="W292" s="290">
        <f>'Anchor-AI'!Z290</f>
        <v>0</v>
      </c>
      <c r="X292" s="290">
        <f>'Anchor-AI'!AA290</f>
        <v>0</v>
      </c>
      <c r="Y292" s="360">
        <f>'Anchor-AI'!AB290</f>
        <v>0</v>
      </c>
      <c r="Z292" s="360">
        <f>'Anchor-AI'!AC290</f>
        <v>0</v>
      </c>
      <c r="AA292" s="291">
        <f t="shared" si="14"/>
        <v>0</v>
      </c>
      <c r="AC292" s="169">
        <f>'Test-AI'!L290</f>
        <v>0</v>
      </c>
      <c r="AD292" s="166">
        <f>'Test-AI'!M290</f>
        <v>0</v>
      </c>
      <c r="AE292" s="166">
        <f>'Test-AI'!N290</f>
        <v>0</v>
      </c>
      <c r="AF292" s="166">
        <f>'Test-AI'!O290</f>
        <v>0</v>
      </c>
      <c r="AG292" s="166">
        <f>(Summary!$C$63*AD292+Summary!$C$64*AE292+Summary!$C$65*AF292)/Summary!$C$66</f>
        <v>0</v>
      </c>
      <c r="AH292" s="166">
        <f>'Test-AI'!P290</f>
        <v>0</v>
      </c>
      <c r="AI292" s="166">
        <f>'Test-AI'!Q290</f>
        <v>0</v>
      </c>
      <c r="AJ292" s="166">
        <f>'Test-AI'!R290</f>
        <v>0</v>
      </c>
      <c r="AK292" s="166">
        <f>'Test-AI'!S290</f>
        <v>0</v>
      </c>
      <c r="AL292" s="166">
        <f>'Test-AI'!T290</f>
        <v>0</v>
      </c>
      <c r="AM292" s="166">
        <f>'Test-AI'!U290</f>
        <v>0</v>
      </c>
      <c r="AN292" s="166">
        <f>'Test-AI'!V290</f>
        <v>0</v>
      </c>
      <c r="AO292" s="166">
        <f>'Test-AI'!W290</f>
        <v>0</v>
      </c>
      <c r="AP292" s="166">
        <f>'Test-AI'!X290</f>
        <v>0</v>
      </c>
      <c r="AQ292" s="166">
        <f>10*LOG10(1/((Summary!$C$80/10^(AN292/10)+Summary!$C$81/10^(AO292/10)+Summary!$C$82/10^(AP292/10))/Summary!$C$83))</f>
        <v>0</v>
      </c>
      <c r="AR292" s="166">
        <f>'Test-AI'!Y290</f>
        <v>0</v>
      </c>
      <c r="AS292" s="166">
        <f>'Test-AI'!Z290</f>
        <v>0</v>
      </c>
      <c r="AT292" s="290">
        <f>'Test-AI'!AA290</f>
        <v>0</v>
      </c>
      <c r="AU292" s="356">
        <f>'Test-AI'!AB290</f>
        <v>0</v>
      </c>
      <c r="AV292" s="356">
        <f>'Test-AI'!AC290</f>
        <v>0</v>
      </c>
      <c r="AW292" s="291">
        <f t="shared" si="15"/>
        <v>0</v>
      </c>
      <c r="AX292" s="292" t="e">
        <f t="shared" si="16"/>
        <v>#DIV/0!</v>
      </c>
      <c r="AY292" s="293" t="e">
        <f t="shared" si="16"/>
        <v>#DIV/0!</v>
      </c>
      <c r="AZ292" s="292" t="e">
        <f t="shared" si="16"/>
        <v>#DIV/0!</v>
      </c>
      <c r="BA292" s="344" t="e">
        <f t="shared" si="16"/>
        <v>#DIV/0!</v>
      </c>
      <c r="BB292" s="75"/>
      <c r="BC292" s="75"/>
      <c r="BD292" s="572" t="s">
        <v>39</v>
      </c>
      <c r="BE292" s="549" t="e">
        <f t="array" ref="BE292">bdRateExtend($G292:$G295,H292:H295,$AC292:$AC295,AD292:AD295)</f>
        <v>#VALUE!</v>
      </c>
      <c r="BF292" s="551" t="e">
        <f t="array" ref="BF292">bdRateExtend($G292:$G297,H292:H297,$AC292:$AC297,AD292:AD297)</f>
        <v>#VALUE!</v>
      </c>
      <c r="BG292" s="551" t="e">
        <f t="array" ref="BG292">bdRateExtend($G292:$G297,I292:I297,$AC292:$AC297,AE292:AE297)</f>
        <v>#VALUE!</v>
      </c>
      <c r="BH292" s="551" t="e">
        <f t="array" ref="BH292">bdRateExtend($G292:$G297,J292:J297,$AC292:$AC297,AF292:AF297)</f>
        <v>#VALUE!</v>
      </c>
      <c r="BI292" s="551" t="e">
        <f t="array" ref="BI292">bdRateExtend($G292:$G297,K292:K297,$AC292:$AC297,AG292:AG297)</f>
        <v>#VALUE!</v>
      </c>
      <c r="BJ292" s="575" t="e">
        <f>(Summary!$C$94*BF292+Summary!$C$95*BG292+Summary!$C$96*BH292)/Summary!$C$97</f>
        <v>#VALUE!</v>
      </c>
      <c r="BK292" s="551" t="e">
        <f t="array" ref="BK292">bdRateExtend($G292:$G295,L292:L295,$AC292:$AC295,AH292:AH295)</f>
        <v>#VALUE!</v>
      </c>
      <c r="BL292" s="551" t="e">
        <f t="array" ref="BL292">bdRateExtend($G292:$G297,L292:L297,$AC292:$AC297,AH292:AH297)</f>
        <v>#VALUE!</v>
      </c>
      <c r="BM292" s="551" t="e">
        <f t="array" ref="BM292">bdRateExtend($G292:$G295,M292:M295,$AC292:$AC295,AI292:AI295)</f>
        <v>#VALUE!</v>
      </c>
      <c r="BN292" s="551" t="e">
        <f t="array" ref="BN292">bdRateExtend($G292:$G297,M292:M297,$AC292:$AC297,AI292:AI297)</f>
        <v>#VALUE!</v>
      </c>
      <c r="BO292" s="548" t="e">
        <f t="array" ref="BO292">bdRateExtend($G292:$G295,N292:N295,$AC292:$AC295,AJ292:AJ295,"None", FALSE,1)</f>
        <v>#VALUE!</v>
      </c>
      <c r="BP292" s="585" t="e">
        <f t="array" ref="BP292">bdRateExtend($G292:$G297,N292:N297,$AC292:$AC297,AJ292:AJ297,"None", FALSE,1)</f>
        <v>#VALUE!</v>
      </c>
      <c r="BQ292" s="548" t="e">
        <f t="array" ref="BQ292">bdRateExtend($G292:$G295,O292:O295,$AC292:$AC295,AK292:AK295,"None", FALSE,1)</f>
        <v>#VALUE!</v>
      </c>
      <c r="BR292" s="585" t="e">
        <f t="array" ref="BR292">bdRateExtend($G292:$G297,O292:O297,$AC292:$AC297,AK292:AK297,"None", FALSE,1)</f>
        <v>#VALUE!</v>
      </c>
      <c r="BS292" s="551" t="e">
        <f t="array" ref="BS292">bdRateExtend($G292:$G295,P292:P295,$AC292:$AC295,AL292:AL295)</f>
        <v>#VALUE!</v>
      </c>
      <c r="BT292" s="551" t="e">
        <f t="array" ref="BT292">bdRateExtend($G292:$G297,P292:P297,$AC292:$AC297,AL292:AL297)</f>
        <v>#VALUE!</v>
      </c>
      <c r="BU292" s="551" t="e">
        <f t="array" ref="BU292">bdRateExtend($G292:$G295,Q292:Q295,$AC292:$AC295,AM292:AM295)</f>
        <v>#VALUE!</v>
      </c>
      <c r="BV292" s="551" t="e">
        <f t="array" ref="BV292">bdRateExtend($G292:$G297,Q292:Q297,$AC292:$AC297,AM292:AM297)</f>
        <v>#VALUE!</v>
      </c>
      <c r="BW292" s="551" t="e">
        <f t="array" ref="BW292">bdRateExtend($G292:$G295,R292:R295,$AC292:$AC295,AN292:AN295)</f>
        <v>#VALUE!</v>
      </c>
      <c r="BX292" s="551" t="e">
        <f t="array" ref="BX292">bdRateExtend($G292:$G297,R292:R297,$AC292:$AC297,AN292:AN297)</f>
        <v>#VALUE!</v>
      </c>
      <c r="BY292" s="551" t="e">
        <f t="array" ref="BY292">bdRateExtend($G292:$G297,S292:S297,$AC292:$AC297,AO292:AO297)</f>
        <v>#VALUE!</v>
      </c>
      <c r="BZ292" s="555" t="e">
        <f t="array" ref="BZ292">bdRateExtend($G292:$G297,T292:T297,$AC292:$AC297,AP292:AP297)</f>
        <v>#VALUE!</v>
      </c>
      <c r="CA292" s="555" t="e">
        <f t="array" ref="CA292">bdRateExtend($G292:$G297,U292:U297,$AC292:$AC297,AQ292:AQ297)</f>
        <v>#VALUE!</v>
      </c>
      <c r="CB292" s="575" t="e">
        <f>(Summary!$C$108*BX292+Summary!$C$109*BY292+Summary!$C$110*BZ292)/Summary!$C$111</f>
        <v>#VALUE!</v>
      </c>
      <c r="CC292" s="561" t="e">
        <f t="array" ref="CC292">bdCAMBIExtend($G292:$G295,V292:V295,$AC292:$AC295,AR292:AR295)</f>
        <v>#VALUE!</v>
      </c>
      <c r="CD292" s="561" t="e">
        <f t="array" ref="CD292">bdCAMBIExtend($G292:$G297,V292:V297,$AC292:$AC297,AR292:AR297)</f>
        <v>#VALUE!</v>
      </c>
      <c r="CE292" s="547">
        <f t="array" ref="CE292">testVMAFRange($G292:$G295,N292:N295,$AC292:$AC295,AJ292:AJ295)</f>
        <v>0</v>
      </c>
      <c r="CF292" s="543">
        <f t="array" ref="CF292">testVMAFRange($G292:$G297,N292:N297,$AC292:$AC297,AJ292:AJ297)</f>
        <v>0</v>
      </c>
      <c r="CG292" s="547">
        <f t="array" ref="CG292">testVMAFRange($G292:$G295,O292:O295,$AC292:$AC295,AK292:AK295)</f>
        <v>0</v>
      </c>
      <c r="CH292" s="543">
        <f t="array" ref="CH292">testVMAFRange($G292:$G297,O292:O297,$AC292:$AC297,AK292:AK297)</f>
        <v>0</v>
      </c>
    </row>
    <row r="293" spans="1:86" ht="17" hidden="1" customHeight="1" x14ac:dyDescent="0.2">
      <c r="A293" s="485"/>
      <c r="B293" s="566"/>
      <c r="C293" s="485"/>
      <c r="D293" s="590"/>
      <c r="E293" s="558"/>
      <c r="F293" s="239">
        <v>110</v>
      </c>
      <c r="G293" s="294">
        <f>'Anchor-AI'!L291</f>
        <v>0</v>
      </c>
      <c r="H293" s="295">
        <f>'Anchor-AI'!M291</f>
        <v>0</v>
      </c>
      <c r="I293" s="295">
        <f>'Anchor-AI'!N291</f>
        <v>0</v>
      </c>
      <c r="J293" s="295">
        <f>'Anchor-AI'!O291</f>
        <v>0</v>
      </c>
      <c r="K293" s="295">
        <f>(Summary!$C$63*H293+Summary!$C$64*I293+Summary!$C$65*J293)/Summary!$C$66</f>
        <v>0</v>
      </c>
      <c r="L293" s="295">
        <f>'Anchor-AI'!P291</f>
        <v>0</v>
      </c>
      <c r="M293" s="295">
        <f>'Anchor-AI'!Q291</f>
        <v>0</v>
      </c>
      <c r="N293" s="295">
        <f>'Anchor-AI'!R291</f>
        <v>0</v>
      </c>
      <c r="O293" s="295">
        <f>'Anchor-AI'!S291</f>
        <v>0</v>
      </c>
      <c r="P293" s="295">
        <f>'Anchor-AI'!T291</f>
        <v>0</v>
      </c>
      <c r="Q293" s="295">
        <f>'Anchor-AI'!U291</f>
        <v>0</v>
      </c>
      <c r="R293" s="295">
        <f>'Anchor-AI'!V291</f>
        <v>0</v>
      </c>
      <c r="S293" s="295">
        <f>'Anchor-AI'!W291</f>
        <v>0</v>
      </c>
      <c r="T293" s="295">
        <f>'Anchor-AI'!X291</f>
        <v>0</v>
      </c>
      <c r="U293" s="295">
        <f>10*LOG10(1/((Summary!$C$80/10^(R293/10)+Summary!$C$81/10^(S293/10)+Summary!$C$82/10^(T293/10))/Summary!$C$83))</f>
        <v>0</v>
      </c>
      <c r="V293" s="295">
        <f>'Anchor-AI'!Y291</f>
        <v>0</v>
      </c>
      <c r="W293" s="295">
        <f>'Anchor-AI'!Z291</f>
        <v>0</v>
      </c>
      <c r="X293" s="295">
        <f>'Anchor-AI'!AA291</f>
        <v>0</v>
      </c>
      <c r="Y293" s="357">
        <f>'Anchor-AI'!AB291</f>
        <v>0</v>
      </c>
      <c r="Z293" s="357">
        <f>'Anchor-AI'!AC291</f>
        <v>0</v>
      </c>
      <c r="AA293" s="296">
        <f t="shared" si="14"/>
        <v>0</v>
      </c>
      <c r="AC293" s="170">
        <f>'Test-AI'!L291</f>
        <v>0</v>
      </c>
      <c r="AD293" s="167">
        <f>'Test-AI'!M291</f>
        <v>0</v>
      </c>
      <c r="AE293" s="167">
        <f>'Test-AI'!N291</f>
        <v>0</v>
      </c>
      <c r="AF293" s="167">
        <f>'Test-AI'!O291</f>
        <v>0</v>
      </c>
      <c r="AG293" s="167">
        <f>(Summary!$C$63*AD293+Summary!$C$64*AE293+Summary!$C$65*AF293)/Summary!$C$66</f>
        <v>0</v>
      </c>
      <c r="AH293" s="167">
        <f>'Test-AI'!P291</f>
        <v>0</v>
      </c>
      <c r="AI293" s="167">
        <f>'Test-AI'!Q291</f>
        <v>0</v>
      </c>
      <c r="AJ293" s="167">
        <f>'Test-AI'!R291</f>
        <v>0</v>
      </c>
      <c r="AK293" s="167">
        <f>'Test-AI'!S291</f>
        <v>0</v>
      </c>
      <c r="AL293" s="167">
        <f>'Test-AI'!T291</f>
        <v>0</v>
      </c>
      <c r="AM293" s="167">
        <f>'Test-AI'!U291</f>
        <v>0</v>
      </c>
      <c r="AN293" s="167">
        <f>'Test-AI'!V291</f>
        <v>0</v>
      </c>
      <c r="AO293" s="167">
        <f>'Test-AI'!W291</f>
        <v>0</v>
      </c>
      <c r="AP293" s="167">
        <f>'Test-AI'!X291</f>
        <v>0</v>
      </c>
      <c r="AQ293" s="167">
        <f>10*LOG10(1/((Summary!$C$80/10^(AN293/10)+Summary!$C$81/10^(AO293/10)+Summary!$C$82/10^(AP293/10))/Summary!$C$83))</f>
        <v>0</v>
      </c>
      <c r="AR293" s="167">
        <f>'Test-AI'!Y291</f>
        <v>0</v>
      </c>
      <c r="AS293" s="167">
        <f>'Test-AI'!Z291</f>
        <v>0</v>
      </c>
      <c r="AT293" s="295">
        <f>'Test-AI'!AA291</f>
        <v>0</v>
      </c>
      <c r="AU293" s="357">
        <f>'Test-AI'!AB291</f>
        <v>0</v>
      </c>
      <c r="AV293" s="357">
        <f>'Test-AI'!AC291</f>
        <v>0</v>
      </c>
      <c r="AW293" s="296">
        <f t="shared" si="15"/>
        <v>0</v>
      </c>
      <c r="AX293" s="297" t="e">
        <f t="shared" si="16"/>
        <v>#DIV/0!</v>
      </c>
      <c r="AY293" s="298" t="e">
        <f t="shared" si="16"/>
        <v>#DIV/0!</v>
      </c>
      <c r="AZ293" s="297" t="e">
        <f t="shared" si="16"/>
        <v>#DIV/0!</v>
      </c>
      <c r="BA293" s="345" t="e">
        <f t="shared" si="16"/>
        <v>#DIV/0!</v>
      </c>
      <c r="BB293" s="75"/>
      <c r="BC293" s="75"/>
      <c r="BD293" s="565"/>
      <c r="BE293" s="550"/>
      <c r="BF293" s="552"/>
      <c r="BG293" s="552"/>
      <c r="BH293" s="552"/>
      <c r="BI293" s="552"/>
      <c r="BJ293" s="552"/>
      <c r="BK293" s="553"/>
      <c r="BL293" s="552"/>
      <c r="BM293" s="553"/>
      <c r="BN293" s="552"/>
      <c r="BO293" s="546"/>
      <c r="BP293" s="541"/>
      <c r="BQ293" s="546"/>
      <c r="BR293" s="541"/>
      <c r="BS293" s="553"/>
      <c r="BT293" s="552"/>
      <c r="BU293" s="553"/>
      <c r="BV293" s="552"/>
      <c r="BW293" s="553"/>
      <c r="BX293" s="552"/>
      <c r="BY293" s="552"/>
      <c r="BZ293" s="541"/>
      <c r="CA293" s="541"/>
      <c r="CB293" s="552"/>
      <c r="CC293" s="553"/>
      <c r="CD293" s="552"/>
      <c r="CE293" s="546"/>
      <c r="CF293" s="541"/>
      <c r="CG293" s="546"/>
      <c r="CH293" s="541"/>
    </row>
    <row r="294" spans="1:86" ht="17" hidden="1" customHeight="1" x14ac:dyDescent="0.2">
      <c r="A294" s="485"/>
      <c r="B294" s="566"/>
      <c r="C294" s="485"/>
      <c r="D294" s="590"/>
      <c r="E294" s="558"/>
      <c r="F294" s="239">
        <v>135</v>
      </c>
      <c r="G294" s="294">
        <f>'Anchor-AI'!L292</f>
        <v>0</v>
      </c>
      <c r="H294" s="295">
        <f>'Anchor-AI'!M292</f>
        <v>0</v>
      </c>
      <c r="I294" s="295">
        <f>'Anchor-AI'!N292</f>
        <v>0</v>
      </c>
      <c r="J294" s="295">
        <f>'Anchor-AI'!O292</f>
        <v>0</v>
      </c>
      <c r="K294" s="295">
        <f>(Summary!$C$63*H294+Summary!$C$64*I294+Summary!$C$65*J294)/Summary!$C$66</f>
        <v>0</v>
      </c>
      <c r="L294" s="295">
        <f>'Anchor-AI'!P292</f>
        <v>0</v>
      </c>
      <c r="M294" s="295">
        <f>'Anchor-AI'!Q292</f>
        <v>0</v>
      </c>
      <c r="N294" s="295">
        <f>'Anchor-AI'!R292</f>
        <v>0</v>
      </c>
      <c r="O294" s="295">
        <f>'Anchor-AI'!S292</f>
        <v>0</v>
      </c>
      <c r="P294" s="295">
        <f>'Anchor-AI'!T292</f>
        <v>0</v>
      </c>
      <c r="Q294" s="295">
        <f>'Anchor-AI'!U292</f>
        <v>0</v>
      </c>
      <c r="R294" s="295">
        <f>'Anchor-AI'!V292</f>
        <v>0</v>
      </c>
      <c r="S294" s="295">
        <f>'Anchor-AI'!W292</f>
        <v>0</v>
      </c>
      <c r="T294" s="295">
        <f>'Anchor-AI'!X292</f>
        <v>0</v>
      </c>
      <c r="U294" s="295">
        <f>10*LOG10(1/((Summary!$C$80/10^(R294/10)+Summary!$C$81/10^(S294/10)+Summary!$C$82/10^(T294/10))/Summary!$C$83))</f>
        <v>0</v>
      </c>
      <c r="V294" s="295">
        <f>'Anchor-AI'!Y292</f>
        <v>0</v>
      </c>
      <c r="W294" s="295">
        <f>'Anchor-AI'!Z292</f>
        <v>0</v>
      </c>
      <c r="X294" s="295">
        <f>'Anchor-AI'!AA292</f>
        <v>0</v>
      </c>
      <c r="Y294" s="357">
        <f>'Anchor-AI'!AB292</f>
        <v>0</v>
      </c>
      <c r="Z294" s="357">
        <f>'Anchor-AI'!AC292</f>
        <v>0</v>
      </c>
      <c r="AA294" s="296">
        <f t="shared" si="14"/>
        <v>0</v>
      </c>
      <c r="AC294" s="170">
        <f>'Test-AI'!L292</f>
        <v>0</v>
      </c>
      <c r="AD294" s="167">
        <f>'Test-AI'!M292</f>
        <v>0</v>
      </c>
      <c r="AE294" s="167">
        <f>'Test-AI'!N292</f>
        <v>0</v>
      </c>
      <c r="AF294" s="167">
        <f>'Test-AI'!O292</f>
        <v>0</v>
      </c>
      <c r="AG294" s="167">
        <f>(Summary!$C$63*AD294+Summary!$C$64*AE294+Summary!$C$65*AF294)/Summary!$C$66</f>
        <v>0</v>
      </c>
      <c r="AH294" s="167">
        <f>'Test-AI'!P292</f>
        <v>0</v>
      </c>
      <c r="AI294" s="167">
        <f>'Test-AI'!Q292</f>
        <v>0</v>
      </c>
      <c r="AJ294" s="167">
        <f>'Test-AI'!R292</f>
        <v>0</v>
      </c>
      <c r="AK294" s="167">
        <f>'Test-AI'!S292</f>
        <v>0</v>
      </c>
      <c r="AL294" s="167">
        <f>'Test-AI'!T292</f>
        <v>0</v>
      </c>
      <c r="AM294" s="167">
        <f>'Test-AI'!U292</f>
        <v>0</v>
      </c>
      <c r="AN294" s="167">
        <f>'Test-AI'!V292</f>
        <v>0</v>
      </c>
      <c r="AO294" s="167">
        <f>'Test-AI'!W292</f>
        <v>0</v>
      </c>
      <c r="AP294" s="167">
        <f>'Test-AI'!X292</f>
        <v>0</v>
      </c>
      <c r="AQ294" s="167">
        <f>10*LOG10(1/((Summary!$C$80/10^(AN294/10)+Summary!$C$81/10^(AO294/10)+Summary!$C$82/10^(AP294/10))/Summary!$C$83))</f>
        <v>0</v>
      </c>
      <c r="AR294" s="167">
        <f>'Test-AI'!Y292</f>
        <v>0</v>
      </c>
      <c r="AS294" s="167">
        <f>'Test-AI'!Z292</f>
        <v>0</v>
      </c>
      <c r="AT294" s="295">
        <f>'Test-AI'!AA292</f>
        <v>0</v>
      </c>
      <c r="AU294" s="357">
        <f>'Test-AI'!AB292</f>
        <v>0</v>
      </c>
      <c r="AV294" s="357">
        <f>'Test-AI'!AC292</f>
        <v>0</v>
      </c>
      <c r="AW294" s="296">
        <f t="shared" si="15"/>
        <v>0</v>
      </c>
      <c r="AX294" s="297" t="e">
        <f t="shared" si="16"/>
        <v>#DIV/0!</v>
      </c>
      <c r="AY294" s="298" t="e">
        <f t="shared" si="16"/>
        <v>#DIV/0!</v>
      </c>
      <c r="AZ294" s="297" t="e">
        <f t="shared" si="16"/>
        <v>#DIV/0!</v>
      </c>
      <c r="BA294" s="345" t="e">
        <f t="shared" si="16"/>
        <v>#DIV/0!</v>
      </c>
      <c r="BB294" s="75"/>
      <c r="BC294" s="75"/>
      <c r="BD294" s="573" t="s">
        <v>147</v>
      </c>
      <c r="BE294" s="549" t="e">
        <f t="array" ref="BE294">bdRateExtend($G293:$G296,H293:H296,$AC293:$AC296,AD293:AD296)</f>
        <v>#VALUE!</v>
      </c>
      <c r="BF294" s="552"/>
      <c r="BG294" s="552"/>
      <c r="BH294" s="552"/>
      <c r="BI294" s="552"/>
      <c r="BJ294" s="552"/>
      <c r="BK294" s="551" t="e">
        <f t="array" ref="BK294">bdRateExtend($G293:$G296,L293:L296,$AC293:$AC296,AH293:AH296)</f>
        <v>#VALUE!</v>
      </c>
      <c r="BL294" s="552"/>
      <c r="BM294" s="551" t="e">
        <f t="array" ref="BM294">bdRateExtend($G293:$G296,M293:M296,$AC293:$AC296,AI293:AI296)</f>
        <v>#VALUE!</v>
      </c>
      <c r="BN294" s="552"/>
      <c r="BO294" s="545" t="e">
        <f t="array" ref="BO294">bdRateExtend($G293:$G296,N293:N296,$AC293:$AC296,AJ293:AJ296,"None", FALSE,1)</f>
        <v>#VALUE!</v>
      </c>
      <c r="BP294" s="541"/>
      <c r="BQ294" s="545" t="e">
        <f t="array" ref="BQ294">bdRateExtend($G293:$G296,O293:O296,$AC293:$AC296,AK293:AK296,"None", FALSE,1)</f>
        <v>#VALUE!</v>
      </c>
      <c r="BR294" s="541"/>
      <c r="BS294" s="551" t="e">
        <f t="array" ref="BS294">bdRateExtend($G293:$G296,P293:P296,$AC293:$AC296,AL293:AL296)</f>
        <v>#VALUE!</v>
      </c>
      <c r="BT294" s="552"/>
      <c r="BU294" s="551" t="e">
        <f t="array" ref="BU294">bdRateExtend($G293:$G296,Q293:Q296,$AC293:$AC296,AM293:AM296)</f>
        <v>#VALUE!</v>
      </c>
      <c r="BV294" s="552"/>
      <c r="BW294" s="551" t="e">
        <f t="array" ref="BW294">bdRateExtend($G293:$G296,R293:R296,$AC293:$AC296,AN293:AN296)</f>
        <v>#VALUE!</v>
      </c>
      <c r="BX294" s="552"/>
      <c r="BY294" s="552"/>
      <c r="BZ294" s="541"/>
      <c r="CA294" s="541"/>
      <c r="CB294" s="552"/>
      <c r="CC294" s="561" t="e">
        <f t="array" ref="CC294">bdCAMBIExtend($G293:$G296,V293:V296,$AC293:$AC296,AR293:AR296)</f>
        <v>#VALUE!</v>
      </c>
      <c r="CD294" s="552"/>
      <c r="CE294" s="554">
        <f t="array" ref="CE294">testVMAFRange($G293:$G296,N293:N296,$AC293:$AC296,AJ293:AJ296)</f>
        <v>0</v>
      </c>
      <c r="CF294" s="541"/>
      <c r="CG294" s="554">
        <f t="array" ref="CG294">testVMAFRange($G293:$G296,O293:O296,$AC293:$AC296,AK293:AK296)</f>
        <v>0</v>
      </c>
      <c r="CH294" s="541"/>
    </row>
    <row r="295" spans="1:86" ht="17" hidden="1" customHeight="1" x14ac:dyDescent="0.2">
      <c r="A295" s="485"/>
      <c r="B295" s="566"/>
      <c r="C295" s="485"/>
      <c r="D295" s="590"/>
      <c r="E295" s="558"/>
      <c r="F295" s="239">
        <v>160</v>
      </c>
      <c r="G295" s="294">
        <f>'Anchor-AI'!L293</f>
        <v>0</v>
      </c>
      <c r="H295" s="295">
        <f>'Anchor-AI'!M293</f>
        <v>0</v>
      </c>
      <c r="I295" s="295">
        <f>'Anchor-AI'!N293</f>
        <v>0</v>
      </c>
      <c r="J295" s="295">
        <f>'Anchor-AI'!O293</f>
        <v>0</v>
      </c>
      <c r="K295" s="295">
        <f>(Summary!$C$63*H295+Summary!$C$64*I295+Summary!$C$65*J295)/Summary!$C$66</f>
        <v>0</v>
      </c>
      <c r="L295" s="295">
        <f>'Anchor-AI'!P293</f>
        <v>0</v>
      </c>
      <c r="M295" s="295">
        <f>'Anchor-AI'!Q293</f>
        <v>0</v>
      </c>
      <c r="N295" s="295">
        <f>'Anchor-AI'!R293</f>
        <v>0</v>
      </c>
      <c r="O295" s="295">
        <f>'Anchor-AI'!S293</f>
        <v>0</v>
      </c>
      <c r="P295" s="295">
        <f>'Anchor-AI'!T293</f>
        <v>0</v>
      </c>
      <c r="Q295" s="295">
        <f>'Anchor-AI'!U293</f>
        <v>0</v>
      </c>
      <c r="R295" s="295">
        <f>'Anchor-AI'!V293</f>
        <v>0</v>
      </c>
      <c r="S295" s="295">
        <f>'Anchor-AI'!W293</f>
        <v>0</v>
      </c>
      <c r="T295" s="295">
        <f>'Anchor-AI'!X293</f>
        <v>0</v>
      </c>
      <c r="U295" s="295">
        <f>10*LOG10(1/((Summary!$C$80/10^(R295/10)+Summary!$C$81/10^(S295/10)+Summary!$C$82/10^(T295/10))/Summary!$C$83))</f>
        <v>0</v>
      </c>
      <c r="V295" s="295">
        <f>'Anchor-AI'!Y293</f>
        <v>0</v>
      </c>
      <c r="W295" s="295">
        <f>'Anchor-AI'!Z293</f>
        <v>0</v>
      </c>
      <c r="X295" s="295">
        <f>'Anchor-AI'!AA293</f>
        <v>0</v>
      </c>
      <c r="Y295" s="357">
        <f>'Anchor-AI'!AB293</f>
        <v>0</v>
      </c>
      <c r="Z295" s="357">
        <f>'Anchor-AI'!AC293</f>
        <v>0</v>
      </c>
      <c r="AA295" s="296">
        <f t="shared" si="14"/>
        <v>0</v>
      </c>
      <c r="AC295" s="170">
        <f>'Test-AI'!L293</f>
        <v>0</v>
      </c>
      <c r="AD295" s="167">
        <f>'Test-AI'!M293</f>
        <v>0</v>
      </c>
      <c r="AE295" s="167">
        <f>'Test-AI'!N293</f>
        <v>0</v>
      </c>
      <c r="AF295" s="167">
        <f>'Test-AI'!O293</f>
        <v>0</v>
      </c>
      <c r="AG295" s="167">
        <f>(Summary!$C$63*AD295+Summary!$C$64*AE295+Summary!$C$65*AF295)/Summary!$C$66</f>
        <v>0</v>
      </c>
      <c r="AH295" s="167">
        <f>'Test-AI'!P293</f>
        <v>0</v>
      </c>
      <c r="AI295" s="167">
        <f>'Test-AI'!Q293</f>
        <v>0</v>
      </c>
      <c r="AJ295" s="167">
        <f>'Test-AI'!R293</f>
        <v>0</v>
      </c>
      <c r="AK295" s="167">
        <f>'Test-AI'!S293</f>
        <v>0</v>
      </c>
      <c r="AL295" s="167">
        <f>'Test-AI'!T293</f>
        <v>0</v>
      </c>
      <c r="AM295" s="167">
        <f>'Test-AI'!U293</f>
        <v>0</v>
      </c>
      <c r="AN295" s="167">
        <f>'Test-AI'!V293</f>
        <v>0</v>
      </c>
      <c r="AO295" s="167">
        <f>'Test-AI'!W293</f>
        <v>0</v>
      </c>
      <c r="AP295" s="167">
        <f>'Test-AI'!X293</f>
        <v>0</v>
      </c>
      <c r="AQ295" s="167">
        <f>10*LOG10(1/((Summary!$C$80/10^(AN295/10)+Summary!$C$81/10^(AO295/10)+Summary!$C$82/10^(AP295/10))/Summary!$C$83))</f>
        <v>0</v>
      </c>
      <c r="AR295" s="167">
        <f>'Test-AI'!Y293</f>
        <v>0</v>
      </c>
      <c r="AS295" s="167">
        <f>'Test-AI'!Z293</f>
        <v>0</v>
      </c>
      <c r="AT295" s="295">
        <f>'Test-AI'!AA293</f>
        <v>0</v>
      </c>
      <c r="AU295" s="357">
        <f>'Test-AI'!AB293</f>
        <v>0</v>
      </c>
      <c r="AV295" s="357">
        <f>'Test-AI'!AC293</f>
        <v>0</v>
      </c>
      <c r="AW295" s="296">
        <f t="shared" si="15"/>
        <v>0</v>
      </c>
      <c r="AX295" s="297" t="e">
        <f t="shared" si="16"/>
        <v>#DIV/0!</v>
      </c>
      <c r="AY295" s="298" t="e">
        <f t="shared" si="16"/>
        <v>#DIV/0!</v>
      </c>
      <c r="AZ295" s="297" t="e">
        <f t="shared" si="16"/>
        <v>#DIV/0!</v>
      </c>
      <c r="BA295" s="345" t="e">
        <f t="shared" si="16"/>
        <v>#DIV/0!</v>
      </c>
      <c r="BB295" s="75"/>
      <c r="BC295" s="75"/>
      <c r="BD295" s="565"/>
      <c r="BE295" s="550"/>
      <c r="BF295" s="552"/>
      <c r="BG295" s="552"/>
      <c r="BH295" s="552"/>
      <c r="BI295" s="552"/>
      <c r="BJ295" s="552"/>
      <c r="BK295" s="553"/>
      <c r="BL295" s="552"/>
      <c r="BM295" s="553"/>
      <c r="BN295" s="552"/>
      <c r="BO295" s="546"/>
      <c r="BP295" s="541"/>
      <c r="BQ295" s="546"/>
      <c r="BR295" s="541"/>
      <c r="BS295" s="553"/>
      <c r="BT295" s="552"/>
      <c r="BU295" s="553"/>
      <c r="BV295" s="552"/>
      <c r="BW295" s="553"/>
      <c r="BX295" s="552"/>
      <c r="BY295" s="552"/>
      <c r="BZ295" s="541"/>
      <c r="CA295" s="541"/>
      <c r="CB295" s="552"/>
      <c r="CC295" s="553"/>
      <c r="CD295" s="552"/>
      <c r="CE295" s="546"/>
      <c r="CF295" s="541"/>
      <c r="CG295" s="546"/>
      <c r="CH295" s="541"/>
    </row>
    <row r="296" spans="1:86" ht="17" hidden="1" customHeight="1" x14ac:dyDescent="0.2">
      <c r="A296" s="485"/>
      <c r="B296" s="566"/>
      <c r="C296" s="485"/>
      <c r="D296" s="590"/>
      <c r="E296" s="558"/>
      <c r="F296" s="239">
        <v>185</v>
      </c>
      <c r="G296" s="294">
        <f>'Anchor-AI'!L294</f>
        <v>0</v>
      </c>
      <c r="H296" s="295">
        <f>'Anchor-AI'!M294</f>
        <v>0</v>
      </c>
      <c r="I296" s="295">
        <f>'Anchor-AI'!N294</f>
        <v>0</v>
      </c>
      <c r="J296" s="295">
        <f>'Anchor-AI'!O294</f>
        <v>0</v>
      </c>
      <c r="K296" s="295">
        <f>(Summary!$C$63*H296+Summary!$C$64*I296+Summary!$C$65*J296)/Summary!$C$66</f>
        <v>0</v>
      </c>
      <c r="L296" s="295">
        <f>'Anchor-AI'!P294</f>
        <v>0</v>
      </c>
      <c r="M296" s="295">
        <f>'Anchor-AI'!Q294</f>
        <v>0</v>
      </c>
      <c r="N296" s="295">
        <f>'Anchor-AI'!R294</f>
        <v>0</v>
      </c>
      <c r="O296" s="295">
        <f>'Anchor-AI'!S294</f>
        <v>0</v>
      </c>
      <c r="P296" s="295">
        <f>'Anchor-AI'!T294</f>
        <v>0</v>
      </c>
      <c r="Q296" s="295">
        <f>'Anchor-AI'!U294</f>
        <v>0</v>
      </c>
      <c r="R296" s="295">
        <f>'Anchor-AI'!V294</f>
        <v>0</v>
      </c>
      <c r="S296" s="295">
        <f>'Anchor-AI'!W294</f>
        <v>0</v>
      </c>
      <c r="T296" s="295">
        <f>'Anchor-AI'!X294</f>
        <v>0</v>
      </c>
      <c r="U296" s="295">
        <f>10*LOG10(1/((Summary!$C$80/10^(R296/10)+Summary!$C$81/10^(S296/10)+Summary!$C$82/10^(T296/10))/Summary!$C$83))</f>
        <v>0</v>
      </c>
      <c r="V296" s="295">
        <f>'Anchor-AI'!Y294</f>
        <v>0</v>
      </c>
      <c r="W296" s="295">
        <f>'Anchor-AI'!Z294</f>
        <v>0</v>
      </c>
      <c r="X296" s="295">
        <f>'Anchor-AI'!AA294</f>
        <v>0</v>
      </c>
      <c r="Y296" s="357">
        <f>'Anchor-AI'!AB294</f>
        <v>0</v>
      </c>
      <c r="Z296" s="357">
        <f>'Anchor-AI'!AC294</f>
        <v>0</v>
      </c>
      <c r="AA296" s="296">
        <f t="shared" si="14"/>
        <v>0</v>
      </c>
      <c r="AC296" s="170">
        <f>'Test-AI'!L294</f>
        <v>0</v>
      </c>
      <c r="AD296" s="167">
        <f>'Test-AI'!M294</f>
        <v>0</v>
      </c>
      <c r="AE296" s="167">
        <f>'Test-AI'!N294</f>
        <v>0</v>
      </c>
      <c r="AF296" s="167">
        <f>'Test-AI'!O294</f>
        <v>0</v>
      </c>
      <c r="AG296" s="167">
        <f>(Summary!$C$63*AD296+Summary!$C$64*AE296+Summary!$C$65*AF296)/Summary!$C$66</f>
        <v>0</v>
      </c>
      <c r="AH296" s="167">
        <f>'Test-AI'!P294</f>
        <v>0</v>
      </c>
      <c r="AI296" s="167">
        <f>'Test-AI'!Q294</f>
        <v>0</v>
      </c>
      <c r="AJ296" s="167">
        <f>'Test-AI'!R294</f>
        <v>0</v>
      </c>
      <c r="AK296" s="167">
        <f>'Test-AI'!S294</f>
        <v>0</v>
      </c>
      <c r="AL296" s="167">
        <f>'Test-AI'!T294</f>
        <v>0</v>
      </c>
      <c r="AM296" s="167">
        <f>'Test-AI'!U294</f>
        <v>0</v>
      </c>
      <c r="AN296" s="167">
        <f>'Test-AI'!V294</f>
        <v>0</v>
      </c>
      <c r="AO296" s="167">
        <f>'Test-AI'!W294</f>
        <v>0</v>
      </c>
      <c r="AP296" s="167">
        <f>'Test-AI'!X294</f>
        <v>0</v>
      </c>
      <c r="AQ296" s="167">
        <f>10*LOG10(1/((Summary!$C$80/10^(AN296/10)+Summary!$C$81/10^(AO296/10)+Summary!$C$82/10^(AP296/10))/Summary!$C$83))</f>
        <v>0</v>
      </c>
      <c r="AR296" s="167">
        <f>'Test-AI'!Y294</f>
        <v>0</v>
      </c>
      <c r="AS296" s="167">
        <f>'Test-AI'!Z294</f>
        <v>0</v>
      </c>
      <c r="AT296" s="295">
        <f>'Test-AI'!AA294</f>
        <v>0</v>
      </c>
      <c r="AU296" s="357">
        <f>'Test-AI'!AB294</f>
        <v>0</v>
      </c>
      <c r="AV296" s="357">
        <f>'Test-AI'!AC294</f>
        <v>0</v>
      </c>
      <c r="AW296" s="296">
        <f t="shared" si="15"/>
        <v>0</v>
      </c>
      <c r="AX296" s="297" t="e">
        <f t="shared" si="16"/>
        <v>#DIV/0!</v>
      </c>
      <c r="AY296" s="298" t="e">
        <f t="shared" si="16"/>
        <v>#DIV/0!</v>
      </c>
      <c r="AZ296" s="297" t="e">
        <f t="shared" si="16"/>
        <v>#DIV/0!</v>
      </c>
      <c r="BA296" s="345" t="e">
        <f t="shared" si="16"/>
        <v>#DIV/0!</v>
      </c>
      <c r="BB296" s="75"/>
      <c r="BC296" s="75"/>
      <c r="BD296" s="574" t="s">
        <v>46</v>
      </c>
      <c r="BE296" s="549" t="e">
        <f t="array" ref="BE296">bdRateExtend($G294:$G297,H294:H297,$AC294:$AC297,AD294:AD297)</f>
        <v>#VALUE!</v>
      </c>
      <c r="BF296" s="552"/>
      <c r="BG296" s="552"/>
      <c r="BH296" s="552"/>
      <c r="BI296" s="552"/>
      <c r="BJ296" s="552"/>
      <c r="BK296" s="551" t="e">
        <f t="array" ref="BK296">bdRateExtend($G294:$G297,L294:L297,$AC294:$AC297,AH294:AH297)</f>
        <v>#VALUE!</v>
      </c>
      <c r="BL296" s="552"/>
      <c r="BM296" s="551" t="e">
        <f t="array" ref="BM296">bdRateExtend($G294:$G297,M294:M297,$AC294:$AC297,AI294:AI297)</f>
        <v>#VALUE!</v>
      </c>
      <c r="BN296" s="552"/>
      <c r="BO296" s="545" t="e">
        <f t="array" ref="BO296">bdRateExtend($G294:$G297,N294:N297,$AC294:$AC297,AJ294:AJ297,"None", FALSE,1)</f>
        <v>#VALUE!</v>
      </c>
      <c r="BP296" s="541"/>
      <c r="BQ296" s="545" t="e">
        <f t="array" ref="BQ296">bdRateExtend($G294:$G297,O294:O297,$AC294:$AC297,AK294:AK297,"None", FALSE,1)</f>
        <v>#VALUE!</v>
      </c>
      <c r="BR296" s="541"/>
      <c r="BS296" s="551" t="e">
        <f t="array" ref="BS296">bdRateExtend($G294:$G297,P294:P297,$AC294:$AC297,AL294:AL297)</f>
        <v>#VALUE!</v>
      </c>
      <c r="BT296" s="552"/>
      <c r="BU296" s="551" t="e">
        <f t="array" ref="BU296">bdRateExtend($G294:$G297,Q294:Q297,$AC294:$AC297,AM294:AM297)</f>
        <v>#VALUE!</v>
      </c>
      <c r="BV296" s="552"/>
      <c r="BW296" s="551" t="e">
        <f t="array" ref="BW296">bdRateExtend($G294:$G297,R294:R297,$AC294:$AC297,AN294:AN297)</f>
        <v>#VALUE!</v>
      </c>
      <c r="BX296" s="552"/>
      <c r="BY296" s="552"/>
      <c r="BZ296" s="541"/>
      <c r="CA296" s="541"/>
      <c r="CB296" s="552"/>
      <c r="CC296" s="561" t="e">
        <f t="array" ref="CC296">bdCAMBIExtend($G294:$G297,V294:V297,$AC294:$AC297,AR294:AR297)</f>
        <v>#VALUE!</v>
      </c>
      <c r="CD296" s="552"/>
      <c r="CE296" s="554">
        <f t="array" ref="CE296">testVMAFRange($G294:$G297,N294:N297,$AC294:$AC297,AJ294:AJ297)</f>
        <v>0</v>
      </c>
      <c r="CF296" s="541"/>
      <c r="CG296" s="554">
        <f t="array" ref="CG296">testVMAFRange($G294:$G297,O294:O297,$AC294:$AC297,AK294:AK297)</f>
        <v>0</v>
      </c>
      <c r="CH296" s="541"/>
    </row>
    <row r="297" spans="1:86" ht="17" hidden="1" customHeight="1" x14ac:dyDescent="0.2">
      <c r="A297" s="485"/>
      <c r="B297" s="596"/>
      <c r="C297" s="486"/>
      <c r="D297" s="591"/>
      <c r="E297" s="559"/>
      <c r="F297" s="240">
        <v>210</v>
      </c>
      <c r="G297" s="299">
        <f>'Anchor-AI'!L295</f>
        <v>0</v>
      </c>
      <c r="H297" s="300">
        <f>'Anchor-AI'!M295</f>
        <v>0</v>
      </c>
      <c r="I297" s="300">
        <f>'Anchor-AI'!N295</f>
        <v>0</v>
      </c>
      <c r="J297" s="300">
        <f>'Anchor-AI'!O295</f>
        <v>0</v>
      </c>
      <c r="K297" s="295">
        <f>(Summary!$C$63*H297+Summary!$C$64*I297+Summary!$C$65*J297)/Summary!$C$66</f>
        <v>0</v>
      </c>
      <c r="L297" s="300">
        <f>'Anchor-AI'!P295</f>
        <v>0</v>
      </c>
      <c r="M297" s="300">
        <f>'Anchor-AI'!Q295</f>
        <v>0</v>
      </c>
      <c r="N297" s="300">
        <f>'Anchor-AI'!R295</f>
        <v>0</v>
      </c>
      <c r="O297" s="300">
        <f>'Anchor-AI'!S295</f>
        <v>0</v>
      </c>
      <c r="P297" s="300">
        <f>'Anchor-AI'!T295</f>
        <v>0</v>
      </c>
      <c r="Q297" s="300">
        <f>'Anchor-AI'!U295</f>
        <v>0</v>
      </c>
      <c r="R297" s="300">
        <f>'Anchor-AI'!V295</f>
        <v>0</v>
      </c>
      <c r="S297" s="300">
        <f>'Anchor-AI'!W295</f>
        <v>0</v>
      </c>
      <c r="T297" s="300">
        <f>'Anchor-AI'!X295</f>
        <v>0</v>
      </c>
      <c r="U297" s="300">
        <f>10*LOG10(1/((Summary!$C$80/10^(R297/10)+Summary!$C$81/10^(S297/10)+Summary!$C$82/10^(T297/10))/Summary!$C$83))</f>
        <v>0</v>
      </c>
      <c r="V297" s="300">
        <f>'Anchor-AI'!Y295</f>
        <v>0</v>
      </c>
      <c r="W297" s="300">
        <f>'Anchor-AI'!Z295</f>
        <v>0</v>
      </c>
      <c r="X297" s="300">
        <f>'Anchor-AI'!AA295</f>
        <v>0</v>
      </c>
      <c r="Y297" s="357">
        <f>'Anchor-AI'!AB295</f>
        <v>0</v>
      </c>
      <c r="Z297" s="357">
        <f>'Anchor-AI'!AC295</f>
        <v>0</v>
      </c>
      <c r="AA297" s="301">
        <f t="shared" si="14"/>
        <v>0</v>
      </c>
      <c r="AC297" s="171">
        <f>'Test-AI'!L295</f>
        <v>0</v>
      </c>
      <c r="AD297" s="168">
        <f>'Test-AI'!M295</f>
        <v>0</v>
      </c>
      <c r="AE297" s="168">
        <f>'Test-AI'!N295</f>
        <v>0</v>
      </c>
      <c r="AF297" s="168">
        <f>'Test-AI'!O295</f>
        <v>0</v>
      </c>
      <c r="AG297" s="168">
        <f>(Summary!$C$63*AD297+Summary!$C$64*AE297+Summary!$C$65*AF297)/Summary!$C$66</f>
        <v>0</v>
      </c>
      <c r="AH297" s="168">
        <f>'Test-AI'!P295</f>
        <v>0</v>
      </c>
      <c r="AI297" s="168">
        <f>'Test-AI'!Q295</f>
        <v>0</v>
      </c>
      <c r="AJ297" s="168">
        <f>'Test-AI'!R295</f>
        <v>0</v>
      </c>
      <c r="AK297" s="168">
        <f>'Test-AI'!S295</f>
        <v>0</v>
      </c>
      <c r="AL297" s="168">
        <f>'Test-AI'!T295</f>
        <v>0</v>
      </c>
      <c r="AM297" s="168">
        <f>'Test-AI'!U295</f>
        <v>0</v>
      </c>
      <c r="AN297" s="168">
        <f>'Test-AI'!V295</f>
        <v>0</v>
      </c>
      <c r="AO297" s="168">
        <f>'Test-AI'!W295</f>
        <v>0</v>
      </c>
      <c r="AP297" s="168">
        <f>'Test-AI'!X295</f>
        <v>0</v>
      </c>
      <c r="AQ297" s="168">
        <f>10*LOG10(1/((Summary!$C$80/10^(AN297/10)+Summary!$C$81/10^(AO297/10)+Summary!$C$82/10^(AP297/10))/Summary!$C$83))</f>
        <v>0</v>
      </c>
      <c r="AR297" s="168">
        <f>'Test-AI'!Y295</f>
        <v>0</v>
      </c>
      <c r="AS297" s="168">
        <f>'Test-AI'!Z295</f>
        <v>0</v>
      </c>
      <c r="AT297" s="300">
        <f>'Test-AI'!AA295</f>
        <v>0</v>
      </c>
      <c r="AU297" s="357">
        <f>'Test-AI'!AB295</f>
        <v>0</v>
      </c>
      <c r="AV297" s="357">
        <f>'Test-AI'!AC295</f>
        <v>0</v>
      </c>
      <c r="AW297" s="301">
        <f t="shared" si="15"/>
        <v>0</v>
      </c>
      <c r="AX297" s="302" t="e">
        <f t="shared" si="16"/>
        <v>#DIV/0!</v>
      </c>
      <c r="AY297" s="303" t="e">
        <f t="shared" si="16"/>
        <v>#DIV/0!</v>
      </c>
      <c r="AZ297" s="297" t="e">
        <f t="shared" si="16"/>
        <v>#DIV/0!</v>
      </c>
      <c r="BA297" s="345" t="e">
        <f t="shared" si="16"/>
        <v>#DIV/0!</v>
      </c>
      <c r="BB297" s="75"/>
      <c r="BC297" s="75"/>
      <c r="BD297" s="570"/>
      <c r="BE297" s="550"/>
      <c r="BF297" s="553"/>
      <c r="BG297" s="553"/>
      <c r="BH297" s="553"/>
      <c r="BI297" s="553"/>
      <c r="BJ297" s="553"/>
      <c r="BK297" s="553"/>
      <c r="BL297" s="553"/>
      <c r="BM297" s="553"/>
      <c r="BN297" s="553"/>
      <c r="BO297" s="546"/>
      <c r="BP297" s="544"/>
      <c r="BQ297" s="546"/>
      <c r="BR297" s="544"/>
      <c r="BS297" s="553"/>
      <c r="BT297" s="553"/>
      <c r="BU297" s="553"/>
      <c r="BV297" s="553"/>
      <c r="BW297" s="553"/>
      <c r="BX297" s="553"/>
      <c r="BY297" s="553"/>
      <c r="BZ297" s="544"/>
      <c r="CA297" s="544"/>
      <c r="CB297" s="553"/>
      <c r="CC297" s="553"/>
      <c r="CD297" s="553"/>
      <c r="CE297" s="546"/>
      <c r="CF297" s="544"/>
      <c r="CG297" s="546"/>
      <c r="CH297" s="544"/>
    </row>
    <row r="298" spans="1:86" ht="17" hidden="1" customHeight="1" x14ac:dyDescent="0.2">
      <c r="A298" s="485"/>
      <c r="B298" s="595" t="s">
        <v>148</v>
      </c>
      <c r="C298" s="586" t="s">
        <v>82</v>
      </c>
      <c r="D298" s="589">
        <v>30</v>
      </c>
      <c r="E298" s="557">
        <v>8</v>
      </c>
      <c r="F298" s="238">
        <v>85</v>
      </c>
      <c r="G298" s="289">
        <f>'Anchor-AI'!L296</f>
        <v>0</v>
      </c>
      <c r="H298" s="290">
        <f>'Anchor-AI'!M296</f>
        <v>0</v>
      </c>
      <c r="I298" s="290">
        <f>'Anchor-AI'!N296</f>
        <v>0</v>
      </c>
      <c r="J298" s="290">
        <f>'Anchor-AI'!O296</f>
        <v>0</v>
      </c>
      <c r="K298" s="290">
        <f>(Summary!$C$63*H298+Summary!$C$64*I298+Summary!$C$65*J298)/Summary!$C$66</f>
        <v>0</v>
      </c>
      <c r="L298" s="290">
        <f>'Anchor-AI'!P296</f>
        <v>0</v>
      </c>
      <c r="M298" s="290">
        <f>'Anchor-AI'!Q296</f>
        <v>0</v>
      </c>
      <c r="N298" s="290">
        <f>'Anchor-AI'!R296</f>
        <v>0</v>
      </c>
      <c r="O298" s="290">
        <f>'Anchor-AI'!S296</f>
        <v>0</v>
      </c>
      <c r="P298" s="290">
        <f>'Anchor-AI'!T296</f>
        <v>0</v>
      </c>
      <c r="Q298" s="290">
        <f>'Anchor-AI'!U296</f>
        <v>0</v>
      </c>
      <c r="R298" s="290">
        <f>'Anchor-AI'!V296</f>
        <v>0</v>
      </c>
      <c r="S298" s="290">
        <f>'Anchor-AI'!W296</f>
        <v>0</v>
      </c>
      <c r="T298" s="290">
        <f>'Anchor-AI'!X296</f>
        <v>0</v>
      </c>
      <c r="U298" s="290">
        <f>10*LOG10(1/((Summary!$C$80/10^(R298/10)+Summary!$C$81/10^(S298/10)+Summary!$C$82/10^(T298/10))/Summary!$C$83))</f>
        <v>0</v>
      </c>
      <c r="V298" s="290">
        <f>'Anchor-AI'!Y296</f>
        <v>0</v>
      </c>
      <c r="W298" s="290">
        <f>'Anchor-AI'!Z296</f>
        <v>0</v>
      </c>
      <c r="X298" s="290">
        <f>'Anchor-AI'!AA296</f>
        <v>0</v>
      </c>
      <c r="Y298" s="360">
        <f>'Anchor-AI'!AB296</f>
        <v>0</v>
      </c>
      <c r="Z298" s="360">
        <f>'Anchor-AI'!AC296</f>
        <v>0</v>
      </c>
      <c r="AA298" s="291">
        <f t="shared" si="14"/>
        <v>0</v>
      </c>
      <c r="AC298" s="169">
        <f>'Test-AI'!L296</f>
        <v>0</v>
      </c>
      <c r="AD298" s="166">
        <f>'Test-AI'!M296</f>
        <v>0</v>
      </c>
      <c r="AE298" s="166">
        <f>'Test-AI'!N296</f>
        <v>0</v>
      </c>
      <c r="AF298" s="166">
        <f>'Test-AI'!O296</f>
        <v>0</v>
      </c>
      <c r="AG298" s="166">
        <f>(Summary!$C$63*AD298+Summary!$C$64*AE298+Summary!$C$65*AF298)/Summary!$C$66</f>
        <v>0</v>
      </c>
      <c r="AH298" s="166">
        <f>'Test-AI'!P296</f>
        <v>0</v>
      </c>
      <c r="AI298" s="166">
        <f>'Test-AI'!Q296</f>
        <v>0</v>
      </c>
      <c r="AJ298" s="166">
        <f>'Test-AI'!R296</f>
        <v>0</v>
      </c>
      <c r="AK298" s="166">
        <f>'Test-AI'!S296</f>
        <v>0</v>
      </c>
      <c r="AL298" s="166">
        <f>'Test-AI'!T296</f>
        <v>0</v>
      </c>
      <c r="AM298" s="166">
        <f>'Test-AI'!U296</f>
        <v>0</v>
      </c>
      <c r="AN298" s="166">
        <f>'Test-AI'!V296</f>
        <v>0</v>
      </c>
      <c r="AO298" s="166">
        <f>'Test-AI'!W296</f>
        <v>0</v>
      </c>
      <c r="AP298" s="166">
        <f>'Test-AI'!X296</f>
        <v>0</v>
      </c>
      <c r="AQ298" s="166">
        <f>10*LOG10(1/((Summary!$C$80/10^(AN298/10)+Summary!$C$81/10^(AO298/10)+Summary!$C$82/10^(AP298/10))/Summary!$C$83))</f>
        <v>0</v>
      </c>
      <c r="AR298" s="166">
        <f>'Test-AI'!Y296</f>
        <v>0</v>
      </c>
      <c r="AS298" s="166">
        <f>'Test-AI'!Z296</f>
        <v>0</v>
      </c>
      <c r="AT298" s="290">
        <f>'Test-AI'!AA296</f>
        <v>0</v>
      </c>
      <c r="AU298" s="356">
        <f>'Test-AI'!AB296</f>
        <v>0</v>
      </c>
      <c r="AV298" s="356">
        <f>'Test-AI'!AC296</f>
        <v>0</v>
      </c>
      <c r="AW298" s="291">
        <f t="shared" si="15"/>
        <v>0</v>
      </c>
      <c r="AX298" s="292" t="e">
        <f t="shared" si="16"/>
        <v>#DIV/0!</v>
      </c>
      <c r="AY298" s="293" t="e">
        <f t="shared" si="16"/>
        <v>#DIV/0!</v>
      </c>
      <c r="AZ298" s="292" t="e">
        <f t="shared" si="16"/>
        <v>#DIV/0!</v>
      </c>
      <c r="BA298" s="344" t="e">
        <f t="shared" si="16"/>
        <v>#DIV/0!</v>
      </c>
      <c r="BB298" s="75"/>
      <c r="BC298" s="75"/>
      <c r="BD298" s="572" t="s">
        <v>39</v>
      </c>
      <c r="BE298" s="549" t="e">
        <f t="array" ref="BE298">bdRateExtend($G298:$G301,H298:H301,$AC298:$AC301,AD298:AD301)</f>
        <v>#VALUE!</v>
      </c>
      <c r="BF298" s="551" t="e">
        <f t="array" ref="BF298">bdRateExtend($G298:$G303,H298:H303,$AC298:$AC303,AD298:AD303)</f>
        <v>#VALUE!</v>
      </c>
      <c r="BG298" s="551" t="e">
        <f t="array" ref="BG298">bdRateExtend($G298:$G303,I298:I303,$AC298:$AC303,AE298:AE303)</f>
        <v>#VALUE!</v>
      </c>
      <c r="BH298" s="551" t="e">
        <f t="array" ref="BH298">bdRateExtend($G298:$G303,J298:J303,$AC298:$AC303,AF298:AF303)</f>
        <v>#VALUE!</v>
      </c>
      <c r="BI298" s="551" t="e">
        <f t="array" ref="BI298">bdRateExtend($G298:$G303,K298:K303,$AC298:$AC303,AG298:AG303)</f>
        <v>#VALUE!</v>
      </c>
      <c r="BJ298" s="575" t="e">
        <f>(Summary!$C$94*BF298+Summary!$C$95*BG298+Summary!$C$96*BH298)/Summary!$C$97</f>
        <v>#VALUE!</v>
      </c>
      <c r="BK298" s="551" t="e">
        <f t="array" ref="BK298">bdRateExtend($G298:$G301,L298:L301,$AC298:$AC301,AH298:AH301)</f>
        <v>#VALUE!</v>
      </c>
      <c r="BL298" s="551" t="e">
        <f t="array" ref="BL298">bdRateExtend($G298:$G303,L298:L303,$AC298:$AC303,AH298:AH303)</f>
        <v>#VALUE!</v>
      </c>
      <c r="BM298" s="551" t="e">
        <f t="array" ref="BM298">bdRateExtend($G298:$G301,M298:M301,$AC298:$AC301,AI298:AI301)</f>
        <v>#VALUE!</v>
      </c>
      <c r="BN298" s="551" t="e">
        <f t="array" ref="BN298">bdRateExtend($G298:$G303,M298:M303,$AC298:$AC303,AI298:AI303)</f>
        <v>#VALUE!</v>
      </c>
      <c r="BO298" s="548" t="e">
        <f t="array" ref="BO298">bdRateExtend($G298:$G301,N298:N301,$AC298:$AC301,AJ298:AJ301,"None", FALSE,1)</f>
        <v>#VALUE!</v>
      </c>
      <c r="BP298" s="585" t="e">
        <f t="array" ref="BP298">bdRateExtend($G298:$G303,N298:N303,$AC298:$AC303,AJ298:AJ303,"None", FALSE,1)</f>
        <v>#VALUE!</v>
      </c>
      <c r="BQ298" s="548" t="e">
        <f t="array" ref="BQ298">bdRateExtend($G298:$G301,O298:O301,$AC298:$AC301,AK298:AK301,"None", FALSE,1)</f>
        <v>#VALUE!</v>
      </c>
      <c r="BR298" s="585" t="e">
        <f t="array" ref="BR298">bdRateExtend($G298:$G303,O298:O303,$AC298:$AC303,AK298:AK303,"None", FALSE,1)</f>
        <v>#VALUE!</v>
      </c>
      <c r="BS298" s="551" t="e">
        <f t="array" ref="BS298">bdRateExtend($G298:$G301,P298:P301,$AC298:$AC301,AL298:AL301)</f>
        <v>#VALUE!</v>
      </c>
      <c r="BT298" s="551" t="e">
        <f t="array" ref="BT298">bdRateExtend($G298:$G303,P298:P303,$AC298:$AC303,AL298:AL303)</f>
        <v>#VALUE!</v>
      </c>
      <c r="BU298" s="551" t="e">
        <f t="array" ref="BU298">bdRateExtend($G298:$G301,Q298:Q301,$AC298:$AC301,AM298:AM301)</f>
        <v>#VALUE!</v>
      </c>
      <c r="BV298" s="551" t="e">
        <f t="array" ref="BV298">bdRateExtend($G298:$G303,Q298:Q303,$AC298:$AC303,AM298:AM303)</f>
        <v>#VALUE!</v>
      </c>
      <c r="BW298" s="551" t="e">
        <f t="array" ref="BW298">bdRateExtend($G298:$G301,R298:R301,$AC298:$AC301,AN298:AN301)</f>
        <v>#VALUE!</v>
      </c>
      <c r="BX298" s="551" t="e">
        <f t="array" ref="BX298">bdRateExtend($G298:$G303,R298:R303,$AC298:$AC303,AN298:AN303)</f>
        <v>#VALUE!</v>
      </c>
      <c r="BY298" s="551" t="e">
        <f t="array" ref="BY298">bdRateExtend($G298:$G303,S298:S303,$AC298:$AC303,AO298:AO303)</f>
        <v>#VALUE!</v>
      </c>
      <c r="BZ298" s="555" t="e">
        <f t="array" ref="BZ298">bdRateExtend($G298:$G303,T298:T303,$AC298:$AC303,AP298:AP303)</f>
        <v>#VALUE!</v>
      </c>
      <c r="CA298" s="555" t="e">
        <f t="array" ref="CA298">bdRateExtend($G298:$G303,U298:U303,$AC298:$AC303,AQ298:AQ303)</f>
        <v>#VALUE!</v>
      </c>
      <c r="CB298" s="575" t="e">
        <f>(Summary!$C$108*BX298+Summary!$C$109*BY298+Summary!$C$110*BZ298)/Summary!$C$111</f>
        <v>#VALUE!</v>
      </c>
      <c r="CC298" s="593" t="e">
        <f t="array" ref="CC298">bdCAMBIExtend($G298:$G301,V298:V301,$AC298:$AC301,AR298:AR301)</f>
        <v>#VALUE!</v>
      </c>
      <c r="CD298" s="578" t="e">
        <f t="array" ref="CD298">bdCAMBIExtend($G298:$G303,V298:V303,$AC298:$AC303,AR298:AR303)</f>
        <v>#VALUE!</v>
      </c>
      <c r="CE298" s="547">
        <f t="array" ref="CE298">testVMAFRange($G298:$G301,N298:N301,$AC298:$AC301,AJ298:AJ301)</f>
        <v>0</v>
      </c>
      <c r="CF298" s="543">
        <f t="array" ref="CF298">testVMAFRange($G298:$G303,N298:N303,$AC298:$AC303,AJ298:AJ303)</f>
        <v>0</v>
      </c>
      <c r="CG298" s="547">
        <f t="array" ref="CG298">testVMAFRange($G298:$G301,O298:O301,$AC298:$AC301,AK298:AK301)</f>
        <v>0</v>
      </c>
      <c r="CH298" s="543">
        <f t="array" ref="CH298">testVMAFRange($G298:$G303,O298:O303,$AC298:$AC303,AK298:AK303)</f>
        <v>0</v>
      </c>
    </row>
    <row r="299" spans="1:86" ht="17" hidden="1" customHeight="1" x14ac:dyDescent="0.2">
      <c r="A299" s="485"/>
      <c r="B299" s="566"/>
      <c r="C299" s="485"/>
      <c r="D299" s="590"/>
      <c r="E299" s="558"/>
      <c r="F299" s="239">
        <v>110</v>
      </c>
      <c r="G299" s="294">
        <f>'Anchor-AI'!L297</f>
        <v>0</v>
      </c>
      <c r="H299" s="295">
        <f>'Anchor-AI'!M297</f>
        <v>0</v>
      </c>
      <c r="I299" s="295">
        <f>'Anchor-AI'!N297</f>
        <v>0</v>
      </c>
      <c r="J299" s="295">
        <f>'Anchor-AI'!O297</f>
        <v>0</v>
      </c>
      <c r="K299" s="295">
        <f>(Summary!$C$63*H299+Summary!$C$64*I299+Summary!$C$65*J299)/Summary!$C$66</f>
        <v>0</v>
      </c>
      <c r="L299" s="295">
        <f>'Anchor-AI'!P297</f>
        <v>0</v>
      </c>
      <c r="M299" s="295">
        <f>'Anchor-AI'!Q297</f>
        <v>0</v>
      </c>
      <c r="N299" s="295">
        <f>'Anchor-AI'!R297</f>
        <v>0</v>
      </c>
      <c r="O299" s="295">
        <f>'Anchor-AI'!S297</f>
        <v>0</v>
      </c>
      <c r="P299" s="295">
        <f>'Anchor-AI'!T297</f>
        <v>0</v>
      </c>
      <c r="Q299" s="295">
        <f>'Anchor-AI'!U297</f>
        <v>0</v>
      </c>
      <c r="R299" s="295">
        <f>'Anchor-AI'!V297</f>
        <v>0</v>
      </c>
      <c r="S299" s="295">
        <f>'Anchor-AI'!W297</f>
        <v>0</v>
      </c>
      <c r="T299" s="295">
        <f>'Anchor-AI'!X297</f>
        <v>0</v>
      </c>
      <c r="U299" s="295">
        <f>10*LOG10(1/((Summary!$C$80/10^(R299/10)+Summary!$C$81/10^(S299/10)+Summary!$C$82/10^(T299/10))/Summary!$C$83))</f>
        <v>0</v>
      </c>
      <c r="V299" s="295">
        <f>'Anchor-AI'!Y297</f>
        <v>0</v>
      </c>
      <c r="W299" s="295">
        <f>'Anchor-AI'!Z297</f>
        <v>0</v>
      </c>
      <c r="X299" s="295">
        <f>'Anchor-AI'!AA297</f>
        <v>0</v>
      </c>
      <c r="Y299" s="357">
        <f>'Anchor-AI'!AB297</f>
        <v>0</v>
      </c>
      <c r="Z299" s="357">
        <f>'Anchor-AI'!AC297</f>
        <v>0</v>
      </c>
      <c r="AA299" s="296">
        <f t="shared" si="14"/>
        <v>0</v>
      </c>
      <c r="AC299" s="170">
        <f>'Test-AI'!L297</f>
        <v>0</v>
      </c>
      <c r="AD299" s="167">
        <f>'Test-AI'!M297</f>
        <v>0</v>
      </c>
      <c r="AE299" s="167">
        <f>'Test-AI'!N297</f>
        <v>0</v>
      </c>
      <c r="AF299" s="167">
        <f>'Test-AI'!O297</f>
        <v>0</v>
      </c>
      <c r="AG299" s="167">
        <f>(Summary!$C$63*AD299+Summary!$C$64*AE299+Summary!$C$65*AF299)/Summary!$C$66</f>
        <v>0</v>
      </c>
      <c r="AH299" s="167">
        <f>'Test-AI'!P297</f>
        <v>0</v>
      </c>
      <c r="AI299" s="167">
        <f>'Test-AI'!Q297</f>
        <v>0</v>
      </c>
      <c r="AJ299" s="167">
        <f>'Test-AI'!R297</f>
        <v>0</v>
      </c>
      <c r="AK299" s="167">
        <f>'Test-AI'!S297</f>
        <v>0</v>
      </c>
      <c r="AL299" s="167">
        <f>'Test-AI'!T297</f>
        <v>0</v>
      </c>
      <c r="AM299" s="167">
        <f>'Test-AI'!U297</f>
        <v>0</v>
      </c>
      <c r="AN299" s="167">
        <f>'Test-AI'!V297</f>
        <v>0</v>
      </c>
      <c r="AO299" s="167">
        <f>'Test-AI'!W297</f>
        <v>0</v>
      </c>
      <c r="AP299" s="167">
        <f>'Test-AI'!X297</f>
        <v>0</v>
      </c>
      <c r="AQ299" s="167">
        <f>10*LOG10(1/((Summary!$C$80/10^(AN299/10)+Summary!$C$81/10^(AO299/10)+Summary!$C$82/10^(AP299/10))/Summary!$C$83))</f>
        <v>0</v>
      </c>
      <c r="AR299" s="167">
        <f>'Test-AI'!Y297</f>
        <v>0</v>
      </c>
      <c r="AS299" s="167">
        <f>'Test-AI'!Z297</f>
        <v>0</v>
      </c>
      <c r="AT299" s="295">
        <f>'Test-AI'!AA297</f>
        <v>0</v>
      </c>
      <c r="AU299" s="357">
        <f>'Test-AI'!AB297</f>
        <v>0</v>
      </c>
      <c r="AV299" s="357">
        <f>'Test-AI'!AC297</f>
        <v>0</v>
      </c>
      <c r="AW299" s="296">
        <f t="shared" si="15"/>
        <v>0</v>
      </c>
      <c r="AX299" s="297" t="e">
        <f t="shared" si="16"/>
        <v>#DIV/0!</v>
      </c>
      <c r="AY299" s="298" t="e">
        <f t="shared" si="16"/>
        <v>#DIV/0!</v>
      </c>
      <c r="AZ299" s="297" t="e">
        <f t="shared" si="16"/>
        <v>#DIV/0!</v>
      </c>
      <c r="BA299" s="345" t="e">
        <f t="shared" si="16"/>
        <v>#DIV/0!</v>
      </c>
      <c r="BB299" s="75"/>
      <c r="BC299" s="75"/>
      <c r="BD299" s="565"/>
      <c r="BE299" s="550"/>
      <c r="BF299" s="552"/>
      <c r="BG299" s="552"/>
      <c r="BH299" s="552"/>
      <c r="BI299" s="552"/>
      <c r="BJ299" s="552"/>
      <c r="BK299" s="553"/>
      <c r="BL299" s="552"/>
      <c r="BM299" s="553"/>
      <c r="BN299" s="552"/>
      <c r="BO299" s="546"/>
      <c r="BP299" s="541"/>
      <c r="BQ299" s="546"/>
      <c r="BR299" s="541"/>
      <c r="BS299" s="553"/>
      <c r="BT299" s="552"/>
      <c r="BU299" s="553"/>
      <c r="BV299" s="552"/>
      <c r="BW299" s="553"/>
      <c r="BX299" s="552"/>
      <c r="BY299" s="552"/>
      <c r="BZ299" s="541"/>
      <c r="CA299" s="541"/>
      <c r="CB299" s="552"/>
      <c r="CC299" s="550"/>
      <c r="CD299" s="541"/>
      <c r="CE299" s="546"/>
      <c r="CF299" s="541"/>
      <c r="CG299" s="546"/>
      <c r="CH299" s="541"/>
    </row>
    <row r="300" spans="1:86" ht="17" hidden="1" customHeight="1" x14ac:dyDescent="0.2">
      <c r="A300" s="485"/>
      <c r="B300" s="566"/>
      <c r="C300" s="485"/>
      <c r="D300" s="590"/>
      <c r="E300" s="558"/>
      <c r="F300" s="239">
        <v>135</v>
      </c>
      <c r="G300" s="294">
        <f>'Anchor-AI'!L298</f>
        <v>0</v>
      </c>
      <c r="H300" s="295">
        <f>'Anchor-AI'!M298</f>
        <v>0</v>
      </c>
      <c r="I300" s="295">
        <f>'Anchor-AI'!N298</f>
        <v>0</v>
      </c>
      <c r="J300" s="295">
        <f>'Anchor-AI'!O298</f>
        <v>0</v>
      </c>
      <c r="K300" s="295">
        <f>(Summary!$C$63*H300+Summary!$C$64*I300+Summary!$C$65*J300)/Summary!$C$66</f>
        <v>0</v>
      </c>
      <c r="L300" s="295">
        <f>'Anchor-AI'!P298</f>
        <v>0</v>
      </c>
      <c r="M300" s="295">
        <f>'Anchor-AI'!Q298</f>
        <v>0</v>
      </c>
      <c r="N300" s="295">
        <f>'Anchor-AI'!R298</f>
        <v>0</v>
      </c>
      <c r="O300" s="295">
        <f>'Anchor-AI'!S298</f>
        <v>0</v>
      </c>
      <c r="P300" s="295">
        <f>'Anchor-AI'!T298</f>
        <v>0</v>
      </c>
      <c r="Q300" s="295">
        <f>'Anchor-AI'!U298</f>
        <v>0</v>
      </c>
      <c r="R300" s="295">
        <f>'Anchor-AI'!V298</f>
        <v>0</v>
      </c>
      <c r="S300" s="295">
        <f>'Anchor-AI'!W298</f>
        <v>0</v>
      </c>
      <c r="T300" s="295">
        <f>'Anchor-AI'!X298</f>
        <v>0</v>
      </c>
      <c r="U300" s="295">
        <f>10*LOG10(1/((Summary!$C$80/10^(R300/10)+Summary!$C$81/10^(S300/10)+Summary!$C$82/10^(T300/10))/Summary!$C$83))</f>
        <v>0</v>
      </c>
      <c r="V300" s="295">
        <f>'Anchor-AI'!Y298</f>
        <v>0</v>
      </c>
      <c r="W300" s="295">
        <f>'Anchor-AI'!Z298</f>
        <v>0</v>
      </c>
      <c r="X300" s="295">
        <f>'Anchor-AI'!AA298</f>
        <v>0</v>
      </c>
      <c r="Y300" s="357">
        <f>'Anchor-AI'!AB298</f>
        <v>0</v>
      </c>
      <c r="Z300" s="357">
        <f>'Anchor-AI'!AC298</f>
        <v>0</v>
      </c>
      <c r="AA300" s="296">
        <f t="shared" si="14"/>
        <v>0</v>
      </c>
      <c r="AC300" s="170">
        <f>'Test-AI'!L298</f>
        <v>0</v>
      </c>
      <c r="AD300" s="167">
        <f>'Test-AI'!M298</f>
        <v>0</v>
      </c>
      <c r="AE300" s="167">
        <f>'Test-AI'!N298</f>
        <v>0</v>
      </c>
      <c r="AF300" s="167">
        <f>'Test-AI'!O298</f>
        <v>0</v>
      </c>
      <c r="AG300" s="167">
        <f>(Summary!$C$63*AD300+Summary!$C$64*AE300+Summary!$C$65*AF300)/Summary!$C$66</f>
        <v>0</v>
      </c>
      <c r="AH300" s="167">
        <f>'Test-AI'!P298</f>
        <v>0</v>
      </c>
      <c r="AI300" s="167">
        <f>'Test-AI'!Q298</f>
        <v>0</v>
      </c>
      <c r="AJ300" s="167">
        <f>'Test-AI'!R298</f>
        <v>0</v>
      </c>
      <c r="AK300" s="167">
        <f>'Test-AI'!S298</f>
        <v>0</v>
      </c>
      <c r="AL300" s="167">
        <f>'Test-AI'!T298</f>
        <v>0</v>
      </c>
      <c r="AM300" s="167">
        <f>'Test-AI'!U298</f>
        <v>0</v>
      </c>
      <c r="AN300" s="167">
        <f>'Test-AI'!V298</f>
        <v>0</v>
      </c>
      <c r="AO300" s="167">
        <f>'Test-AI'!W298</f>
        <v>0</v>
      </c>
      <c r="AP300" s="167">
        <f>'Test-AI'!X298</f>
        <v>0</v>
      </c>
      <c r="AQ300" s="167">
        <f>10*LOG10(1/((Summary!$C$80/10^(AN300/10)+Summary!$C$81/10^(AO300/10)+Summary!$C$82/10^(AP300/10))/Summary!$C$83))</f>
        <v>0</v>
      </c>
      <c r="AR300" s="167">
        <f>'Test-AI'!Y298</f>
        <v>0</v>
      </c>
      <c r="AS300" s="167">
        <f>'Test-AI'!Z298</f>
        <v>0</v>
      </c>
      <c r="AT300" s="295">
        <f>'Test-AI'!AA298</f>
        <v>0</v>
      </c>
      <c r="AU300" s="357">
        <f>'Test-AI'!AB298</f>
        <v>0</v>
      </c>
      <c r="AV300" s="357">
        <f>'Test-AI'!AC298</f>
        <v>0</v>
      </c>
      <c r="AW300" s="296">
        <f t="shared" si="15"/>
        <v>0</v>
      </c>
      <c r="AX300" s="297" t="e">
        <f t="shared" si="16"/>
        <v>#DIV/0!</v>
      </c>
      <c r="AY300" s="298" t="e">
        <f t="shared" si="16"/>
        <v>#DIV/0!</v>
      </c>
      <c r="AZ300" s="297" t="e">
        <f t="shared" si="16"/>
        <v>#DIV/0!</v>
      </c>
      <c r="BA300" s="345" t="e">
        <f t="shared" si="16"/>
        <v>#DIV/0!</v>
      </c>
      <c r="BB300" s="75"/>
      <c r="BC300" s="75"/>
      <c r="BD300" s="573" t="s">
        <v>147</v>
      </c>
      <c r="BE300" s="549" t="e">
        <f t="array" ref="BE300">bdRateExtend($G299:$G302,H299:H302,$AC299:$AC302,AD299:AD302)</f>
        <v>#VALUE!</v>
      </c>
      <c r="BF300" s="552"/>
      <c r="BG300" s="552"/>
      <c r="BH300" s="552"/>
      <c r="BI300" s="552"/>
      <c r="BJ300" s="552"/>
      <c r="BK300" s="551" t="e">
        <f t="array" ref="BK300">bdRateExtend($G299:$G302,L299:L302,$AC299:$AC302,AH299:AH302)</f>
        <v>#VALUE!</v>
      </c>
      <c r="BL300" s="552"/>
      <c r="BM300" s="551" t="e">
        <f t="array" ref="BM300">bdRateExtend($G299:$G302,M299:M302,$AC299:$AC302,AI299:AI302)</f>
        <v>#VALUE!</v>
      </c>
      <c r="BN300" s="552"/>
      <c r="BO300" s="545" t="e">
        <f t="array" ref="BO300">bdRateExtend($G299:$G302,N299:N302,$AC299:$AC302,AJ299:AJ302,"None", FALSE,1)</f>
        <v>#VALUE!</v>
      </c>
      <c r="BP300" s="541"/>
      <c r="BQ300" s="545" t="e">
        <f t="array" ref="BQ300">bdRateExtend($G299:$G302,O299:O302,$AC299:$AC302,AK299:AK302,"None", FALSE,1)</f>
        <v>#VALUE!</v>
      </c>
      <c r="BR300" s="541"/>
      <c r="BS300" s="551" t="e">
        <f t="array" ref="BS300">bdRateExtend($G299:$G302,P299:P302,$AC299:$AC302,AL299:AL302)</f>
        <v>#VALUE!</v>
      </c>
      <c r="BT300" s="552"/>
      <c r="BU300" s="551" t="e">
        <f t="array" ref="BU300">bdRateExtend($G299:$G302,Q299:Q302,$AC299:$AC302,AM299:AM302)</f>
        <v>#VALUE!</v>
      </c>
      <c r="BV300" s="552"/>
      <c r="BW300" s="551" t="e">
        <f t="array" ref="BW300">bdRateExtend($G299:$G302,R299:R302,$AC299:$AC302,AN299:AN302)</f>
        <v>#VALUE!</v>
      </c>
      <c r="BX300" s="552"/>
      <c r="BY300" s="552"/>
      <c r="BZ300" s="541"/>
      <c r="CA300" s="541"/>
      <c r="CB300" s="552"/>
      <c r="CC300" s="560" t="e">
        <f t="array" ref="CC300">bdCAMBIExtend($G299:$G302,V299:V302,$AC299:$AC302,AR299:AR302)</f>
        <v>#VALUE!</v>
      </c>
      <c r="CD300" s="541"/>
      <c r="CE300" s="554">
        <f t="array" ref="CE300">testVMAFRange($G299:$G302,N299:N302,$AC299:$AC302,AJ299:AJ302)</f>
        <v>0</v>
      </c>
      <c r="CF300" s="541"/>
      <c r="CG300" s="554">
        <f t="array" ref="CG300">testVMAFRange($G299:$G302,O299:O302,$AC299:$AC302,AK299:AK302)</f>
        <v>0</v>
      </c>
      <c r="CH300" s="541"/>
    </row>
    <row r="301" spans="1:86" ht="17" hidden="1" customHeight="1" x14ac:dyDescent="0.2">
      <c r="A301" s="485"/>
      <c r="B301" s="566"/>
      <c r="C301" s="485"/>
      <c r="D301" s="590"/>
      <c r="E301" s="558"/>
      <c r="F301" s="239">
        <v>160</v>
      </c>
      <c r="G301" s="294">
        <f>'Anchor-AI'!L299</f>
        <v>0</v>
      </c>
      <c r="H301" s="295">
        <f>'Anchor-AI'!M299</f>
        <v>0</v>
      </c>
      <c r="I301" s="295">
        <f>'Anchor-AI'!N299</f>
        <v>0</v>
      </c>
      <c r="J301" s="295">
        <f>'Anchor-AI'!O299</f>
        <v>0</v>
      </c>
      <c r="K301" s="295">
        <f>(Summary!$C$63*H301+Summary!$C$64*I301+Summary!$C$65*J301)/Summary!$C$66</f>
        <v>0</v>
      </c>
      <c r="L301" s="295">
        <f>'Anchor-AI'!P299</f>
        <v>0</v>
      </c>
      <c r="M301" s="295">
        <f>'Anchor-AI'!Q299</f>
        <v>0</v>
      </c>
      <c r="N301" s="295">
        <f>'Anchor-AI'!R299</f>
        <v>0</v>
      </c>
      <c r="O301" s="295">
        <f>'Anchor-AI'!S299</f>
        <v>0</v>
      </c>
      <c r="P301" s="295">
        <f>'Anchor-AI'!T299</f>
        <v>0</v>
      </c>
      <c r="Q301" s="295">
        <f>'Anchor-AI'!U299</f>
        <v>0</v>
      </c>
      <c r="R301" s="295">
        <f>'Anchor-AI'!V299</f>
        <v>0</v>
      </c>
      <c r="S301" s="295">
        <f>'Anchor-AI'!W299</f>
        <v>0</v>
      </c>
      <c r="T301" s="295">
        <f>'Anchor-AI'!X299</f>
        <v>0</v>
      </c>
      <c r="U301" s="295">
        <f>10*LOG10(1/((Summary!$C$80/10^(R301/10)+Summary!$C$81/10^(S301/10)+Summary!$C$82/10^(T301/10))/Summary!$C$83))</f>
        <v>0</v>
      </c>
      <c r="V301" s="295">
        <f>'Anchor-AI'!Y299</f>
        <v>0</v>
      </c>
      <c r="W301" s="295">
        <f>'Anchor-AI'!Z299</f>
        <v>0</v>
      </c>
      <c r="X301" s="295">
        <f>'Anchor-AI'!AA299</f>
        <v>0</v>
      </c>
      <c r="Y301" s="357">
        <f>'Anchor-AI'!AB299</f>
        <v>0</v>
      </c>
      <c r="Z301" s="357">
        <f>'Anchor-AI'!AC299</f>
        <v>0</v>
      </c>
      <c r="AA301" s="296">
        <f t="shared" si="14"/>
        <v>0</v>
      </c>
      <c r="AC301" s="170">
        <f>'Test-AI'!L299</f>
        <v>0</v>
      </c>
      <c r="AD301" s="167">
        <f>'Test-AI'!M299</f>
        <v>0</v>
      </c>
      <c r="AE301" s="167">
        <f>'Test-AI'!N299</f>
        <v>0</v>
      </c>
      <c r="AF301" s="167">
        <f>'Test-AI'!O299</f>
        <v>0</v>
      </c>
      <c r="AG301" s="167">
        <f>(Summary!$C$63*AD301+Summary!$C$64*AE301+Summary!$C$65*AF301)/Summary!$C$66</f>
        <v>0</v>
      </c>
      <c r="AH301" s="167">
        <f>'Test-AI'!P299</f>
        <v>0</v>
      </c>
      <c r="AI301" s="167">
        <f>'Test-AI'!Q299</f>
        <v>0</v>
      </c>
      <c r="AJ301" s="167">
        <f>'Test-AI'!R299</f>
        <v>0</v>
      </c>
      <c r="AK301" s="167">
        <f>'Test-AI'!S299</f>
        <v>0</v>
      </c>
      <c r="AL301" s="167">
        <f>'Test-AI'!T299</f>
        <v>0</v>
      </c>
      <c r="AM301" s="167">
        <f>'Test-AI'!U299</f>
        <v>0</v>
      </c>
      <c r="AN301" s="167">
        <f>'Test-AI'!V299</f>
        <v>0</v>
      </c>
      <c r="AO301" s="167">
        <f>'Test-AI'!W299</f>
        <v>0</v>
      </c>
      <c r="AP301" s="167">
        <f>'Test-AI'!X299</f>
        <v>0</v>
      </c>
      <c r="AQ301" s="167">
        <f>10*LOG10(1/((Summary!$C$80/10^(AN301/10)+Summary!$C$81/10^(AO301/10)+Summary!$C$82/10^(AP301/10))/Summary!$C$83))</f>
        <v>0</v>
      </c>
      <c r="AR301" s="167">
        <f>'Test-AI'!Y299</f>
        <v>0</v>
      </c>
      <c r="AS301" s="167">
        <f>'Test-AI'!Z299</f>
        <v>0</v>
      </c>
      <c r="AT301" s="295">
        <f>'Test-AI'!AA299</f>
        <v>0</v>
      </c>
      <c r="AU301" s="357">
        <f>'Test-AI'!AB299</f>
        <v>0</v>
      </c>
      <c r="AV301" s="357">
        <f>'Test-AI'!AC299</f>
        <v>0</v>
      </c>
      <c r="AW301" s="296">
        <f t="shared" si="15"/>
        <v>0</v>
      </c>
      <c r="AX301" s="297" t="e">
        <f t="shared" si="16"/>
        <v>#DIV/0!</v>
      </c>
      <c r="AY301" s="298" t="e">
        <f t="shared" si="16"/>
        <v>#DIV/0!</v>
      </c>
      <c r="AZ301" s="297" t="e">
        <f t="shared" si="16"/>
        <v>#DIV/0!</v>
      </c>
      <c r="BA301" s="345" t="e">
        <f t="shared" si="16"/>
        <v>#DIV/0!</v>
      </c>
      <c r="BB301" s="75"/>
      <c r="BC301" s="75"/>
      <c r="BD301" s="565"/>
      <c r="BE301" s="550"/>
      <c r="BF301" s="552"/>
      <c r="BG301" s="552"/>
      <c r="BH301" s="552"/>
      <c r="BI301" s="552"/>
      <c r="BJ301" s="552"/>
      <c r="BK301" s="553"/>
      <c r="BL301" s="552"/>
      <c r="BM301" s="553"/>
      <c r="BN301" s="552"/>
      <c r="BO301" s="546"/>
      <c r="BP301" s="541"/>
      <c r="BQ301" s="546"/>
      <c r="BR301" s="541"/>
      <c r="BS301" s="553"/>
      <c r="BT301" s="552"/>
      <c r="BU301" s="553"/>
      <c r="BV301" s="552"/>
      <c r="BW301" s="553"/>
      <c r="BX301" s="552"/>
      <c r="BY301" s="552"/>
      <c r="BZ301" s="541"/>
      <c r="CA301" s="541"/>
      <c r="CB301" s="552"/>
      <c r="CC301" s="550"/>
      <c r="CD301" s="541"/>
      <c r="CE301" s="546"/>
      <c r="CF301" s="541"/>
      <c r="CG301" s="546"/>
      <c r="CH301" s="541"/>
    </row>
    <row r="302" spans="1:86" ht="17" hidden="1" customHeight="1" x14ac:dyDescent="0.2">
      <c r="A302" s="485"/>
      <c r="B302" s="566"/>
      <c r="C302" s="485"/>
      <c r="D302" s="590"/>
      <c r="E302" s="558"/>
      <c r="F302" s="239">
        <v>185</v>
      </c>
      <c r="G302" s="294">
        <f>'Anchor-AI'!L300</f>
        <v>0</v>
      </c>
      <c r="H302" s="295">
        <f>'Anchor-AI'!M300</f>
        <v>0</v>
      </c>
      <c r="I302" s="295">
        <f>'Anchor-AI'!N300</f>
        <v>0</v>
      </c>
      <c r="J302" s="295">
        <f>'Anchor-AI'!O300</f>
        <v>0</v>
      </c>
      <c r="K302" s="295">
        <f>(Summary!$C$63*H302+Summary!$C$64*I302+Summary!$C$65*J302)/Summary!$C$66</f>
        <v>0</v>
      </c>
      <c r="L302" s="295">
        <f>'Anchor-AI'!P300</f>
        <v>0</v>
      </c>
      <c r="M302" s="295">
        <f>'Anchor-AI'!Q300</f>
        <v>0</v>
      </c>
      <c r="N302" s="295">
        <f>'Anchor-AI'!R300</f>
        <v>0</v>
      </c>
      <c r="O302" s="295">
        <f>'Anchor-AI'!S300</f>
        <v>0</v>
      </c>
      <c r="P302" s="295">
        <f>'Anchor-AI'!T300</f>
        <v>0</v>
      </c>
      <c r="Q302" s="295">
        <f>'Anchor-AI'!U300</f>
        <v>0</v>
      </c>
      <c r="R302" s="295">
        <f>'Anchor-AI'!V300</f>
        <v>0</v>
      </c>
      <c r="S302" s="295">
        <f>'Anchor-AI'!W300</f>
        <v>0</v>
      </c>
      <c r="T302" s="295">
        <f>'Anchor-AI'!X300</f>
        <v>0</v>
      </c>
      <c r="U302" s="295">
        <f>10*LOG10(1/((Summary!$C$80/10^(R302/10)+Summary!$C$81/10^(S302/10)+Summary!$C$82/10^(T302/10))/Summary!$C$83))</f>
        <v>0</v>
      </c>
      <c r="V302" s="295">
        <f>'Anchor-AI'!Y300</f>
        <v>0</v>
      </c>
      <c r="W302" s="295">
        <f>'Anchor-AI'!Z300</f>
        <v>0</v>
      </c>
      <c r="X302" s="295">
        <f>'Anchor-AI'!AA300</f>
        <v>0</v>
      </c>
      <c r="Y302" s="357">
        <f>'Anchor-AI'!AB300</f>
        <v>0</v>
      </c>
      <c r="Z302" s="357">
        <f>'Anchor-AI'!AC300</f>
        <v>0</v>
      </c>
      <c r="AA302" s="296">
        <f t="shared" si="14"/>
        <v>0</v>
      </c>
      <c r="AC302" s="170">
        <f>'Test-AI'!L300</f>
        <v>0</v>
      </c>
      <c r="AD302" s="167">
        <f>'Test-AI'!M300</f>
        <v>0</v>
      </c>
      <c r="AE302" s="167">
        <f>'Test-AI'!N300</f>
        <v>0</v>
      </c>
      <c r="AF302" s="167">
        <f>'Test-AI'!O300</f>
        <v>0</v>
      </c>
      <c r="AG302" s="167">
        <f>(Summary!$C$63*AD302+Summary!$C$64*AE302+Summary!$C$65*AF302)/Summary!$C$66</f>
        <v>0</v>
      </c>
      <c r="AH302" s="167">
        <f>'Test-AI'!P300</f>
        <v>0</v>
      </c>
      <c r="AI302" s="167">
        <f>'Test-AI'!Q300</f>
        <v>0</v>
      </c>
      <c r="AJ302" s="167">
        <f>'Test-AI'!R300</f>
        <v>0</v>
      </c>
      <c r="AK302" s="167">
        <f>'Test-AI'!S300</f>
        <v>0</v>
      </c>
      <c r="AL302" s="167">
        <f>'Test-AI'!T300</f>
        <v>0</v>
      </c>
      <c r="AM302" s="167">
        <f>'Test-AI'!U300</f>
        <v>0</v>
      </c>
      <c r="AN302" s="167">
        <f>'Test-AI'!V300</f>
        <v>0</v>
      </c>
      <c r="AO302" s="167">
        <f>'Test-AI'!W300</f>
        <v>0</v>
      </c>
      <c r="AP302" s="167">
        <f>'Test-AI'!X300</f>
        <v>0</v>
      </c>
      <c r="AQ302" s="167">
        <f>10*LOG10(1/((Summary!$C$80/10^(AN302/10)+Summary!$C$81/10^(AO302/10)+Summary!$C$82/10^(AP302/10))/Summary!$C$83))</f>
        <v>0</v>
      </c>
      <c r="AR302" s="167">
        <f>'Test-AI'!Y300</f>
        <v>0</v>
      </c>
      <c r="AS302" s="167">
        <f>'Test-AI'!Z300</f>
        <v>0</v>
      </c>
      <c r="AT302" s="295">
        <f>'Test-AI'!AA300</f>
        <v>0</v>
      </c>
      <c r="AU302" s="357">
        <f>'Test-AI'!AB300</f>
        <v>0</v>
      </c>
      <c r="AV302" s="357">
        <f>'Test-AI'!AC300</f>
        <v>0</v>
      </c>
      <c r="AW302" s="296">
        <f t="shared" si="15"/>
        <v>0</v>
      </c>
      <c r="AX302" s="297" t="e">
        <f t="shared" si="16"/>
        <v>#DIV/0!</v>
      </c>
      <c r="AY302" s="298" t="e">
        <f t="shared" si="16"/>
        <v>#DIV/0!</v>
      </c>
      <c r="AZ302" s="297" t="e">
        <f t="shared" si="16"/>
        <v>#DIV/0!</v>
      </c>
      <c r="BA302" s="345" t="e">
        <f t="shared" si="16"/>
        <v>#DIV/0!</v>
      </c>
      <c r="BB302" s="75"/>
      <c r="BC302" s="75"/>
      <c r="BD302" s="574" t="s">
        <v>46</v>
      </c>
      <c r="BE302" s="549" t="e">
        <f t="array" ref="BE302">bdRateExtend($G300:$G303,H300:H303,$AC300:$AC303,AD300:AD303)</f>
        <v>#VALUE!</v>
      </c>
      <c r="BF302" s="552"/>
      <c r="BG302" s="552"/>
      <c r="BH302" s="552"/>
      <c r="BI302" s="552"/>
      <c r="BJ302" s="552"/>
      <c r="BK302" s="551" t="e">
        <f t="array" ref="BK302">bdRateExtend($G300:$G303,L300:L303,$AC300:$AC303,AH300:AH303)</f>
        <v>#VALUE!</v>
      </c>
      <c r="BL302" s="552"/>
      <c r="BM302" s="551" t="e">
        <f t="array" ref="BM302">bdRateExtend($G300:$G303,M300:M303,$AC300:$AC303,AI300:AI303)</f>
        <v>#VALUE!</v>
      </c>
      <c r="BN302" s="552"/>
      <c r="BO302" s="545" t="e">
        <f t="array" ref="BO302">bdRateExtend($G300:$G303,N300:N303,$AC300:$AC303,AJ300:AJ303,"None", FALSE,1)</f>
        <v>#VALUE!</v>
      </c>
      <c r="BP302" s="541"/>
      <c r="BQ302" s="545" t="e">
        <f t="array" ref="BQ302">bdRateExtend($G300:$G303,O300:O303,$AC300:$AC303,AK300:AK303,"None", FALSE,1)</f>
        <v>#VALUE!</v>
      </c>
      <c r="BR302" s="541"/>
      <c r="BS302" s="551" t="e">
        <f t="array" ref="BS302">bdRateExtend($G300:$G303,P300:P303,$AC300:$AC303,AL300:AL303)</f>
        <v>#VALUE!</v>
      </c>
      <c r="BT302" s="552"/>
      <c r="BU302" s="551" t="e">
        <f t="array" ref="BU302">bdRateExtend($G300:$G303,Q300:Q303,$AC300:$AC303,AM300:AM303)</f>
        <v>#VALUE!</v>
      </c>
      <c r="BV302" s="552"/>
      <c r="BW302" s="551" t="e">
        <f t="array" ref="BW302">bdRateExtend($G300:$G303,R300:R303,$AC300:$AC303,AN300:AN303)</f>
        <v>#VALUE!</v>
      </c>
      <c r="BX302" s="552"/>
      <c r="BY302" s="552"/>
      <c r="BZ302" s="541"/>
      <c r="CA302" s="541"/>
      <c r="CB302" s="552"/>
      <c r="CC302" s="560" t="e">
        <f t="array" ref="CC302">bdCAMBIExtend($G300:$G303,V300:V303,$AC300:$AC303,AR300:AR303)</f>
        <v>#VALUE!</v>
      </c>
      <c r="CD302" s="541"/>
      <c r="CE302" s="554">
        <f t="array" ref="CE302">testVMAFRange($G300:$G303,N300:N303,$AC300:$AC303,AJ300:AJ303)</f>
        <v>0</v>
      </c>
      <c r="CF302" s="541"/>
      <c r="CG302" s="554">
        <f t="array" ref="CG302">testVMAFRange($G300:$G303,O300:O303,$AC300:$AC303,AK300:AK303)</f>
        <v>0</v>
      </c>
      <c r="CH302" s="541"/>
    </row>
    <row r="303" spans="1:86" ht="17" hidden="1" customHeight="1" x14ac:dyDescent="0.2">
      <c r="A303" s="485"/>
      <c r="B303" s="596"/>
      <c r="C303" s="486"/>
      <c r="D303" s="591"/>
      <c r="E303" s="559"/>
      <c r="F303" s="240">
        <v>210</v>
      </c>
      <c r="G303" s="299">
        <f>'Anchor-AI'!L301</f>
        <v>0</v>
      </c>
      <c r="H303" s="300">
        <f>'Anchor-AI'!M301</f>
        <v>0</v>
      </c>
      <c r="I303" s="300">
        <f>'Anchor-AI'!N301</f>
        <v>0</v>
      </c>
      <c r="J303" s="300">
        <f>'Anchor-AI'!O301</f>
        <v>0</v>
      </c>
      <c r="K303" s="295">
        <f>(Summary!$C$63*H303+Summary!$C$64*I303+Summary!$C$65*J303)/Summary!$C$66</f>
        <v>0</v>
      </c>
      <c r="L303" s="300">
        <f>'Anchor-AI'!P301</f>
        <v>0</v>
      </c>
      <c r="M303" s="300">
        <f>'Anchor-AI'!Q301</f>
        <v>0</v>
      </c>
      <c r="N303" s="300">
        <f>'Anchor-AI'!R301</f>
        <v>0</v>
      </c>
      <c r="O303" s="300">
        <f>'Anchor-AI'!S301</f>
        <v>0</v>
      </c>
      <c r="P303" s="300">
        <f>'Anchor-AI'!T301</f>
        <v>0</v>
      </c>
      <c r="Q303" s="300">
        <f>'Anchor-AI'!U301</f>
        <v>0</v>
      </c>
      <c r="R303" s="300">
        <f>'Anchor-AI'!V301</f>
        <v>0</v>
      </c>
      <c r="S303" s="300">
        <f>'Anchor-AI'!W301</f>
        <v>0</v>
      </c>
      <c r="T303" s="300">
        <f>'Anchor-AI'!X301</f>
        <v>0</v>
      </c>
      <c r="U303" s="300">
        <f>10*LOG10(1/((Summary!$C$80/10^(R303/10)+Summary!$C$81/10^(S303/10)+Summary!$C$82/10^(T303/10))/Summary!$C$83))</f>
        <v>0</v>
      </c>
      <c r="V303" s="300">
        <f>'Anchor-AI'!Y301</f>
        <v>0</v>
      </c>
      <c r="W303" s="300">
        <f>'Anchor-AI'!Z301</f>
        <v>0</v>
      </c>
      <c r="X303" s="300">
        <f>'Anchor-AI'!AA301</f>
        <v>0</v>
      </c>
      <c r="Y303" s="357">
        <f>'Anchor-AI'!AB301</f>
        <v>0</v>
      </c>
      <c r="Z303" s="357">
        <f>'Anchor-AI'!AC301</f>
        <v>0</v>
      </c>
      <c r="AA303" s="301">
        <f t="shared" si="14"/>
        <v>0</v>
      </c>
      <c r="AC303" s="171">
        <f>'Test-AI'!L301</f>
        <v>0</v>
      </c>
      <c r="AD303" s="168">
        <f>'Test-AI'!M301</f>
        <v>0</v>
      </c>
      <c r="AE303" s="168">
        <f>'Test-AI'!N301</f>
        <v>0</v>
      </c>
      <c r="AF303" s="168">
        <f>'Test-AI'!O301</f>
        <v>0</v>
      </c>
      <c r="AG303" s="168">
        <f>(Summary!$C$63*AD303+Summary!$C$64*AE303+Summary!$C$65*AF303)/Summary!$C$66</f>
        <v>0</v>
      </c>
      <c r="AH303" s="168">
        <f>'Test-AI'!P301</f>
        <v>0</v>
      </c>
      <c r="AI303" s="168">
        <f>'Test-AI'!Q301</f>
        <v>0</v>
      </c>
      <c r="AJ303" s="168">
        <f>'Test-AI'!R301</f>
        <v>0</v>
      </c>
      <c r="AK303" s="168">
        <f>'Test-AI'!S301</f>
        <v>0</v>
      </c>
      <c r="AL303" s="168">
        <f>'Test-AI'!T301</f>
        <v>0</v>
      </c>
      <c r="AM303" s="168">
        <f>'Test-AI'!U301</f>
        <v>0</v>
      </c>
      <c r="AN303" s="168">
        <f>'Test-AI'!V301</f>
        <v>0</v>
      </c>
      <c r="AO303" s="168">
        <f>'Test-AI'!W301</f>
        <v>0</v>
      </c>
      <c r="AP303" s="168">
        <f>'Test-AI'!X301</f>
        <v>0</v>
      </c>
      <c r="AQ303" s="168">
        <f>10*LOG10(1/((Summary!$C$80/10^(AN303/10)+Summary!$C$81/10^(AO303/10)+Summary!$C$82/10^(AP303/10))/Summary!$C$83))</f>
        <v>0</v>
      </c>
      <c r="AR303" s="168">
        <f>'Test-AI'!Y301</f>
        <v>0</v>
      </c>
      <c r="AS303" s="168">
        <f>'Test-AI'!Z301</f>
        <v>0</v>
      </c>
      <c r="AT303" s="300">
        <f>'Test-AI'!AA301</f>
        <v>0</v>
      </c>
      <c r="AU303" s="357">
        <f>'Test-AI'!AB301</f>
        <v>0</v>
      </c>
      <c r="AV303" s="357">
        <f>'Test-AI'!AC301</f>
        <v>0</v>
      </c>
      <c r="AW303" s="301">
        <f t="shared" si="15"/>
        <v>0</v>
      </c>
      <c r="AX303" s="302" t="e">
        <f t="shared" si="16"/>
        <v>#DIV/0!</v>
      </c>
      <c r="AY303" s="303" t="e">
        <f t="shared" si="16"/>
        <v>#DIV/0!</v>
      </c>
      <c r="AZ303" s="297" t="e">
        <f t="shared" si="16"/>
        <v>#DIV/0!</v>
      </c>
      <c r="BA303" s="345" t="e">
        <f t="shared" si="16"/>
        <v>#DIV/0!</v>
      </c>
      <c r="BB303" s="75"/>
      <c r="BC303" s="75"/>
      <c r="BD303" s="570"/>
      <c r="BE303" s="550"/>
      <c r="BF303" s="553"/>
      <c r="BG303" s="553"/>
      <c r="BH303" s="553"/>
      <c r="BI303" s="553"/>
      <c r="BJ303" s="553"/>
      <c r="BK303" s="553"/>
      <c r="BL303" s="553"/>
      <c r="BM303" s="553"/>
      <c r="BN303" s="553"/>
      <c r="BO303" s="546"/>
      <c r="BP303" s="544"/>
      <c r="BQ303" s="546"/>
      <c r="BR303" s="544"/>
      <c r="BS303" s="553"/>
      <c r="BT303" s="553"/>
      <c r="BU303" s="553"/>
      <c r="BV303" s="553"/>
      <c r="BW303" s="553"/>
      <c r="BX303" s="553"/>
      <c r="BY303" s="553"/>
      <c r="BZ303" s="544"/>
      <c r="CA303" s="544"/>
      <c r="CB303" s="553"/>
      <c r="CC303" s="550"/>
      <c r="CD303" s="541"/>
      <c r="CE303" s="546"/>
      <c r="CF303" s="544"/>
      <c r="CG303" s="546"/>
      <c r="CH303" s="544"/>
    </row>
    <row r="304" spans="1:86" ht="17" hidden="1" customHeight="1" x14ac:dyDescent="0.2">
      <c r="A304" s="485"/>
      <c r="B304" s="595" t="s">
        <v>148</v>
      </c>
      <c r="C304" s="586" t="s">
        <v>83</v>
      </c>
      <c r="D304" s="589">
        <v>60</v>
      </c>
      <c r="E304" s="557">
        <v>8</v>
      </c>
      <c r="F304" s="238">
        <v>85</v>
      </c>
      <c r="G304" s="289">
        <f>'Anchor-AI'!L302</f>
        <v>0</v>
      </c>
      <c r="H304" s="290">
        <f>'Anchor-AI'!M302</f>
        <v>0</v>
      </c>
      <c r="I304" s="290">
        <f>'Anchor-AI'!N302</f>
        <v>0</v>
      </c>
      <c r="J304" s="290">
        <f>'Anchor-AI'!O302</f>
        <v>0</v>
      </c>
      <c r="K304" s="290">
        <f>(Summary!$C$63*H304+Summary!$C$64*I304+Summary!$C$65*J304)/Summary!$C$66</f>
        <v>0</v>
      </c>
      <c r="L304" s="290">
        <f>'Anchor-AI'!P302</f>
        <v>0</v>
      </c>
      <c r="M304" s="290">
        <f>'Anchor-AI'!Q302</f>
        <v>0</v>
      </c>
      <c r="N304" s="290">
        <f>'Anchor-AI'!R302</f>
        <v>0</v>
      </c>
      <c r="O304" s="290">
        <f>'Anchor-AI'!S302</f>
        <v>0</v>
      </c>
      <c r="P304" s="290">
        <f>'Anchor-AI'!T302</f>
        <v>0</v>
      </c>
      <c r="Q304" s="290">
        <f>'Anchor-AI'!U302</f>
        <v>0</v>
      </c>
      <c r="R304" s="290">
        <f>'Anchor-AI'!V302</f>
        <v>0</v>
      </c>
      <c r="S304" s="290">
        <f>'Anchor-AI'!W302</f>
        <v>0</v>
      </c>
      <c r="T304" s="290">
        <f>'Anchor-AI'!X302</f>
        <v>0</v>
      </c>
      <c r="U304" s="290">
        <f>10*LOG10(1/((Summary!$C$80/10^(R304/10)+Summary!$C$81/10^(S304/10)+Summary!$C$82/10^(T304/10))/Summary!$C$83))</f>
        <v>0</v>
      </c>
      <c r="V304" s="290">
        <f>'Anchor-AI'!Y302</f>
        <v>0</v>
      </c>
      <c r="W304" s="290">
        <f>'Anchor-AI'!Z302</f>
        <v>0</v>
      </c>
      <c r="X304" s="290">
        <f>'Anchor-AI'!AA302</f>
        <v>0</v>
      </c>
      <c r="Y304" s="360">
        <f>'Anchor-AI'!AB302</f>
        <v>0</v>
      </c>
      <c r="Z304" s="360">
        <f>'Anchor-AI'!AC302</f>
        <v>0</v>
      </c>
      <c r="AA304" s="291">
        <f t="shared" si="14"/>
        <v>0</v>
      </c>
      <c r="AC304" s="169">
        <f>'Test-AI'!L302</f>
        <v>0</v>
      </c>
      <c r="AD304" s="166">
        <f>'Test-AI'!M302</f>
        <v>0</v>
      </c>
      <c r="AE304" s="166">
        <f>'Test-AI'!N302</f>
        <v>0</v>
      </c>
      <c r="AF304" s="166">
        <f>'Test-AI'!O302</f>
        <v>0</v>
      </c>
      <c r="AG304" s="166">
        <f>(Summary!$C$63*AD304+Summary!$C$64*AE304+Summary!$C$65*AF304)/Summary!$C$66</f>
        <v>0</v>
      </c>
      <c r="AH304" s="166">
        <f>'Test-AI'!P302</f>
        <v>0</v>
      </c>
      <c r="AI304" s="166">
        <f>'Test-AI'!Q302</f>
        <v>0</v>
      </c>
      <c r="AJ304" s="166">
        <f>'Test-AI'!R302</f>
        <v>0</v>
      </c>
      <c r="AK304" s="166">
        <f>'Test-AI'!S302</f>
        <v>0</v>
      </c>
      <c r="AL304" s="166">
        <f>'Test-AI'!T302</f>
        <v>0</v>
      </c>
      <c r="AM304" s="166">
        <f>'Test-AI'!U302</f>
        <v>0</v>
      </c>
      <c r="AN304" s="166">
        <f>'Test-AI'!V302</f>
        <v>0</v>
      </c>
      <c r="AO304" s="166">
        <f>'Test-AI'!W302</f>
        <v>0</v>
      </c>
      <c r="AP304" s="166">
        <f>'Test-AI'!X302</f>
        <v>0</v>
      </c>
      <c r="AQ304" s="166">
        <f>10*LOG10(1/((Summary!$C$80/10^(AN304/10)+Summary!$C$81/10^(AO304/10)+Summary!$C$82/10^(AP304/10))/Summary!$C$83))</f>
        <v>0</v>
      </c>
      <c r="AR304" s="166">
        <f>'Test-AI'!Y302</f>
        <v>0</v>
      </c>
      <c r="AS304" s="166">
        <f>'Test-AI'!Z302</f>
        <v>0</v>
      </c>
      <c r="AT304" s="290">
        <f>'Test-AI'!AA302</f>
        <v>0</v>
      </c>
      <c r="AU304" s="356">
        <f>'Test-AI'!AB302</f>
        <v>0</v>
      </c>
      <c r="AV304" s="356">
        <f>'Test-AI'!AC302</f>
        <v>0</v>
      </c>
      <c r="AW304" s="291">
        <f t="shared" si="15"/>
        <v>0</v>
      </c>
      <c r="AX304" s="292" t="e">
        <f t="shared" si="16"/>
        <v>#DIV/0!</v>
      </c>
      <c r="AY304" s="293" t="e">
        <f t="shared" si="16"/>
        <v>#DIV/0!</v>
      </c>
      <c r="AZ304" s="292" t="e">
        <f t="shared" si="16"/>
        <v>#DIV/0!</v>
      </c>
      <c r="BA304" s="344" t="e">
        <f t="shared" si="16"/>
        <v>#DIV/0!</v>
      </c>
      <c r="BB304" s="75"/>
      <c r="BC304" s="75"/>
      <c r="BD304" s="572" t="s">
        <v>39</v>
      </c>
      <c r="BE304" s="549" t="e">
        <f t="array" ref="BE304">bdRateExtend($G304:$G307,H304:H307,$AC304:$AC307,AD304:AD307)</f>
        <v>#VALUE!</v>
      </c>
      <c r="BF304" s="551" t="e">
        <f t="array" ref="BF304">bdRateExtend($G304:$G309,H304:H309,$AC304:$AC309,AD304:AD309)</f>
        <v>#VALUE!</v>
      </c>
      <c r="BG304" s="551" t="e">
        <f t="array" ref="BG304">bdRateExtend($G304:$G309,I304:I309,$AC304:$AC309,AE304:AE309)</f>
        <v>#VALUE!</v>
      </c>
      <c r="BH304" s="551" t="e">
        <f t="array" ref="BH304">bdRateExtend($G304:$G309,J304:J309,$AC304:$AC309,AF304:AF309)</f>
        <v>#VALUE!</v>
      </c>
      <c r="BI304" s="551" t="e">
        <f t="array" ref="BI304">bdRateExtend($G304:$G309,K304:K309,$AC304:$AC309,AG304:AG309)</f>
        <v>#VALUE!</v>
      </c>
      <c r="BJ304" s="575" t="e">
        <f>(Summary!$C$94*BF304+Summary!$C$95*BG304+Summary!$C$96*BH304)/Summary!$C$97</f>
        <v>#VALUE!</v>
      </c>
      <c r="BK304" s="551" t="e">
        <f t="array" ref="BK304">bdRateExtend($G304:$G307,L304:L307,$AC304:$AC307,AH304:AH307)</f>
        <v>#VALUE!</v>
      </c>
      <c r="BL304" s="551" t="e">
        <f t="array" ref="BL304">bdRateExtend($G304:$G309,L304:L309,$AC304:$AC309,AH304:AH309)</f>
        <v>#VALUE!</v>
      </c>
      <c r="BM304" s="551" t="e">
        <f t="array" ref="BM304">bdRateExtend($G304:$G307,M304:M307,$AC304:$AC307,AI304:AI307)</f>
        <v>#VALUE!</v>
      </c>
      <c r="BN304" s="551" t="e">
        <f t="array" ref="BN304">bdRateExtend($G304:$G309,M304:M309,$AC304:$AC309,AI304:AI309)</f>
        <v>#VALUE!</v>
      </c>
      <c r="BO304" s="548" t="e">
        <f t="array" ref="BO304">bdRateExtend($G304:$G307,N304:N307,$AC304:$AC307,AJ304:AJ307,"None", FALSE,1)</f>
        <v>#VALUE!</v>
      </c>
      <c r="BP304" s="585" t="e">
        <f t="array" ref="BP304">bdRateExtend($G304:$G309,N304:N309,$AC304:$AC309,AJ304:AJ309,"None", FALSE,1)</f>
        <v>#VALUE!</v>
      </c>
      <c r="BQ304" s="548" t="e">
        <f t="array" ref="BQ304">bdRateExtend($G304:$G307,O304:O307,$AC304:$AC307,AK304:AK307,"None", FALSE,1)</f>
        <v>#VALUE!</v>
      </c>
      <c r="BR304" s="585" t="e">
        <f t="array" ref="BR304">bdRateExtend($G304:$G309,O304:O309,$AC304:$AC309,AK304:AK309,"None", FALSE,1)</f>
        <v>#VALUE!</v>
      </c>
      <c r="BS304" s="551" t="e">
        <f t="array" ref="BS304">bdRateExtend($G304:$G307,P304:P307,$AC304:$AC307,AL304:AL307)</f>
        <v>#VALUE!</v>
      </c>
      <c r="BT304" s="551" t="e">
        <f t="array" ref="BT304">bdRateExtend($G304:$G309,P304:P309,$AC304:$AC309,AL304:AL309)</f>
        <v>#VALUE!</v>
      </c>
      <c r="BU304" s="551" t="e">
        <f t="array" ref="BU304">bdRateExtend($G304:$G307,Q304:Q307,$AC304:$AC307,AM304:AM307)</f>
        <v>#VALUE!</v>
      </c>
      <c r="BV304" s="551" t="e">
        <f t="array" ref="BV304">bdRateExtend($G304:$G309,Q304:Q309,$AC304:$AC309,AM304:AM309)</f>
        <v>#VALUE!</v>
      </c>
      <c r="BW304" s="551" t="e">
        <f t="array" ref="BW304">bdRateExtend($G304:$G307,R304:R307,$AC304:$AC307,AN304:AN307)</f>
        <v>#VALUE!</v>
      </c>
      <c r="BX304" s="551" t="e">
        <f t="array" ref="BX304">bdRateExtend($G304:$G309,R304:R309,$AC304:$AC309,AN304:AN309)</f>
        <v>#VALUE!</v>
      </c>
      <c r="BY304" s="551" t="e">
        <f t="array" ref="BY304">bdRateExtend($G304:$G309,S304:S309,$AC304:$AC309,AO304:AO309)</f>
        <v>#VALUE!</v>
      </c>
      <c r="BZ304" s="555" t="e">
        <f t="array" ref="BZ304">bdRateExtend($G304:$G309,T304:T309,$AC304:$AC309,AP304:AP309)</f>
        <v>#VALUE!</v>
      </c>
      <c r="CA304" s="555" t="e">
        <f t="array" ref="CA304">bdRateExtend($G304:$G309,U304:U309,$AC304:$AC309,AQ304:AQ309)</f>
        <v>#VALUE!</v>
      </c>
      <c r="CB304" s="575" t="e">
        <f>(Summary!$C$108*BX304+Summary!$C$109*BY304+Summary!$C$110*BZ304)/Summary!$C$111</f>
        <v>#VALUE!</v>
      </c>
      <c r="CC304" s="561" t="e">
        <f t="array" ref="CC304">bdCAMBIExtend($G304:$G307,V304:V307,$AC304:$AC307,AR304:AR307)</f>
        <v>#VALUE!</v>
      </c>
      <c r="CD304" s="561" t="e">
        <f t="array" ref="CD304">bdCAMBIExtend($G304:$G309,V304:V309,$AC304:$AC309,AR304:AR309)</f>
        <v>#VALUE!</v>
      </c>
      <c r="CE304" s="547">
        <f t="array" ref="CE304">testVMAFRange($G304:$G307,N304:N307,$AC304:$AC307,AJ304:AJ307)</f>
        <v>0</v>
      </c>
      <c r="CF304" s="543">
        <f t="array" ref="CF304">testVMAFRange($G304:$G309,N304:N309,$AC304:$AC309,AJ304:AJ309)</f>
        <v>0</v>
      </c>
      <c r="CG304" s="547">
        <f t="array" ref="CG304">testVMAFRange($G304:$G307,O304:O307,$AC304:$AC307,AK304:AK307)</f>
        <v>0</v>
      </c>
      <c r="CH304" s="543">
        <f t="array" ref="CH304">testVMAFRange($G304:$G309,O304:O309,$AC304:$AC309,AK304:AK309)</f>
        <v>0</v>
      </c>
    </row>
    <row r="305" spans="1:86" ht="17" hidden="1" customHeight="1" x14ac:dyDescent="0.2">
      <c r="A305" s="485"/>
      <c r="B305" s="566"/>
      <c r="C305" s="485"/>
      <c r="D305" s="590"/>
      <c r="E305" s="558"/>
      <c r="F305" s="239">
        <v>110</v>
      </c>
      <c r="G305" s="294">
        <f>'Anchor-AI'!L303</f>
        <v>0</v>
      </c>
      <c r="H305" s="295">
        <f>'Anchor-AI'!M303</f>
        <v>0</v>
      </c>
      <c r="I305" s="295">
        <f>'Anchor-AI'!N303</f>
        <v>0</v>
      </c>
      <c r="J305" s="295">
        <f>'Anchor-AI'!O303</f>
        <v>0</v>
      </c>
      <c r="K305" s="295">
        <f>(Summary!$C$63*H305+Summary!$C$64*I305+Summary!$C$65*J305)/Summary!$C$66</f>
        <v>0</v>
      </c>
      <c r="L305" s="295">
        <f>'Anchor-AI'!P303</f>
        <v>0</v>
      </c>
      <c r="M305" s="295">
        <f>'Anchor-AI'!Q303</f>
        <v>0</v>
      </c>
      <c r="N305" s="295">
        <f>'Anchor-AI'!R303</f>
        <v>0</v>
      </c>
      <c r="O305" s="295">
        <f>'Anchor-AI'!S303</f>
        <v>0</v>
      </c>
      <c r="P305" s="295">
        <f>'Anchor-AI'!T303</f>
        <v>0</v>
      </c>
      <c r="Q305" s="295">
        <f>'Anchor-AI'!U303</f>
        <v>0</v>
      </c>
      <c r="R305" s="295">
        <f>'Anchor-AI'!V303</f>
        <v>0</v>
      </c>
      <c r="S305" s="295">
        <f>'Anchor-AI'!W303</f>
        <v>0</v>
      </c>
      <c r="T305" s="295">
        <f>'Anchor-AI'!X303</f>
        <v>0</v>
      </c>
      <c r="U305" s="295">
        <f>10*LOG10(1/((Summary!$C$80/10^(R305/10)+Summary!$C$81/10^(S305/10)+Summary!$C$82/10^(T305/10))/Summary!$C$83))</f>
        <v>0</v>
      </c>
      <c r="V305" s="295">
        <f>'Anchor-AI'!Y303</f>
        <v>0</v>
      </c>
      <c r="W305" s="295">
        <f>'Anchor-AI'!Z303</f>
        <v>0</v>
      </c>
      <c r="X305" s="295">
        <f>'Anchor-AI'!AA303</f>
        <v>0</v>
      </c>
      <c r="Y305" s="357">
        <f>'Anchor-AI'!AB303</f>
        <v>0</v>
      </c>
      <c r="Z305" s="357">
        <f>'Anchor-AI'!AC303</f>
        <v>0</v>
      </c>
      <c r="AA305" s="296">
        <f t="shared" si="14"/>
        <v>0</v>
      </c>
      <c r="AC305" s="170">
        <f>'Test-AI'!L303</f>
        <v>0</v>
      </c>
      <c r="AD305" s="167">
        <f>'Test-AI'!M303</f>
        <v>0</v>
      </c>
      <c r="AE305" s="167">
        <f>'Test-AI'!N303</f>
        <v>0</v>
      </c>
      <c r="AF305" s="167">
        <f>'Test-AI'!O303</f>
        <v>0</v>
      </c>
      <c r="AG305" s="167">
        <f>(Summary!$C$63*AD305+Summary!$C$64*AE305+Summary!$C$65*AF305)/Summary!$C$66</f>
        <v>0</v>
      </c>
      <c r="AH305" s="167">
        <f>'Test-AI'!P303</f>
        <v>0</v>
      </c>
      <c r="AI305" s="167">
        <f>'Test-AI'!Q303</f>
        <v>0</v>
      </c>
      <c r="AJ305" s="167">
        <f>'Test-AI'!R303</f>
        <v>0</v>
      </c>
      <c r="AK305" s="167">
        <f>'Test-AI'!S303</f>
        <v>0</v>
      </c>
      <c r="AL305" s="167">
        <f>'Test-AI'!T303</f>
        <v>0</v>
      </c>
      <c r="AM305" s="167">
        <f>'Test-AI'!U303</f>
        <v>0</v>
      </c>
      <c r="AN305" s="167">
        <f>'Test-AI'!V303</f>
        <v>0</v>
      </c>
      <c r="AO305" s="167">
        <f>'Test-AI'!W303</f>
        <v>0</v>
      </c>
      <c r="AP305" s="167">
        <f>'Test-AI'!X303</f>
        <v>0</v>
      </c>
      <c r="AQ305" s="167">
        <f>10*LOG10(1/((Summary!$C$80/10^(AN305/10)+Summary!$C$81/10^(AO305/10)+Summary!$C$82/10^(AP305/10))/Summary!$C$83))</f>
        <v>0</v>
      </c>
      <c r="AR305" s="167">
        <f>'Test-AI'!Y303</f>
        <v>0</v>
      </c>
      <c r="AS305" s="167">
        <f>'Test-AI'!Z303</f>
        <v>0</v>
      </c>
      <c r="AT305" s="295">
        <f>'Test-AI'!AA303</f>
        <v>0</v>
      </c>
      <c r="AU305" s="357">
        <f>'Test-AI'!AB303</f>
        <v>0</v>
      </c>
      <c r="AV305" s="357">
        <f>'Test-AI'!AC303</f>
        <v>0</v>
      </c>
      <c r="AW305" s="296">
        <f t="shared" si="15"/>
        <v>0</v>
      </c>
      <c r="AX305" s="297" t="e">
        <f t="shared" si="16"/>
        <v>#DIV/0!</v>
      </c>
      <c r="AY305" s="298" t="e">
        <f t="shared" si="16"/>
        <v>#DIV/0!</v>
      </c>
      <c r="AZ305" s="297" t="e">
        <f t="shared" si="16"/>
        <v>#DIV/0!</v>
      </c>
      <c r="BA305" s="345" t="e">
        <f t="shared" si="16"/>
        <v>#DIV/0!</v>
      </c>
      <c r="BB305" s="75"/>
      <c r="BC305" s="75"/>
      <c r="BD305" s="565"/>
      <c r="BE305" s="550"/>
      <c r="BF305" s="552"/>
      <c r="BG305" s="552"/>
      <c r="BH305" s="552"/>
      <c r="BI305" s="552"/>
      <c r="BJ305" s="552"/>
      <c r="BK305" s="553"/>
      <c r="BL305" s="552"/>
      <c r="BM305" s="553"/>
      <c r="BN305" s="552"/>
      <c r="BO305" s="546"/>
      <c r="BP305" s="541"/>
      <c r="BQ305" s="546"/>
      <c r="BR305" s="541"/>
      <c r="BS305" s="553"/>
      <c r="BT305" s="552"/>
      <c r="BU305" s="553"/>
      <c r="BV305" s="552"/>
      <c r="BW305" s="553"/>
      <c r="BX305" s="552"/>
      <c r="BY305" s="552"/>
      <c r="BZ305" s="541"/>
      <c r="CA305" s="541"/>
      <c r="CB305" s="552"/>
      <c r="CC305" s="553"/>
      <c r="CD305" s="552"/>
      <c r="CE305" s="546"/>
      <c r="CF305" s="541"/>
      <c r="CG305" s="546"/>
      <c r="CH305" s="541"/>
    </row>
    <row r="306" spans="1:86" ht="17" hidden="1" customHeight="1" x14ac:dyDescent="0.2">
      <c r="A306" s="485"/>
      <c r="B306" s="566"/>
      <c r="C306" s="485"/>
      <c r="D306" s="590"/>
      <c r="E306" s="558"/>
      <c r="F306" s="239">
        <v>135</v>
      </c>
      <c r="G306" s="294">
        <f>'Anchor-AI'!L304</f>
        <v>0</v>
      </c>
      <c r="H306" s="295">
        <f>'Anchor-AI'!M304</f>
        <v>0</v>
      </c>
      <c r="I306" s="295">
        <f>'Anchor-AI'!N304</f>
        <v>0</v>
      </c>
      <c r="J306" s="295">
        <f>'Anchor-AI'!O304</f>
        <v>0</v>
      </c>
      <c r="K306" s="295">
        <f>(Summary!$C$63*H306+Summary!$C$64*I306+Summary!$C$65*J306)/Summary!$C$66</f>
        <v>0</v>
      </c>
      <c r="L306" s="295">
        <f>'Anchor-AI'!P304</f>
        <v>0</v>
      </c>
      <c r="M306" s="295">
        <f>'Anchor-AI'!Q304</f>
        <v>0</v>
      </c>
      <c r="N306" s="295">
        <f>'Anchor-AI'!R304</f>
        <v>0</v>
      </c>
      <c r="O306" s="295">
        <f>'Anchor-AI'!S304</f>
        <v>0</v>
      </c>
      <c r="P306" s="295">
        <f>'Anchor-AI'!T304</f>
        <v>0</v>
      </c>
      <c r="Q306" s="295">
        <f>'Anchor-AI'!U304</f>
        <v>0</v>
      </c>
      <c r="R306" s="295">
        <f>'Anchor-AI'!V304</f>
        <v>0</v>
      </c>
      <c r="S306" s="295">
        <f>'Anchor-AI'!W304</f>
        <v>0</v>
      </c>
      <c r="T306" s="295">
        <f>'Anchor-AI'!X304</f>
        <v>0</v>
      </c>
      <c r="U306" s="295">
        <f>10*LOG10(1/((Summary!$C$80/10^(R306/10)+Summary!$C$81/10^(S306/10)+Summary!$C$82/10^(T306/10))/Summary!$C$83))</f>
        <v>0</v>
      </c>
      <c r="V306" s="295">
        <f>'Anchor-AI'!Y304</f>
        <v>0</v>
      </c>
      <c r="W306" s="295">
        <f>'Anchor-AI'!Z304</f>
        <v>0</v>
      </c>
      <c r="X306" s="295">
        <f>'Anchor-AI'!AA304</f>
        <v>0</v>
      </c>
      <c r="Y306" s="357">
        <f>'Anchor-AI'!AB304</f>
        <v>0</v>
      </c>
      <c r="Z306" s="357">
        <f>'Anchor-AI'!AC304</f>
        <v>0</v>
      </c>
      <c r="AA306" s="296">
        <f t="shared" si="14"/>
        <v>0</v>
      </c>
      <c r="AC306" s="170">
        <f>'Test-AI'!L304</f>
        <v>0</v>
      </c>
      <c r="AD306" s="167">
        <f>'Test-AI'!M304</f>
        <v>0</v>
      </c>
      <c r="AE306" s="167">
        <f>'Test-AI'!N304</f>
        <v>0</v>
      </c>
      <c r="AF306" s="167">
        <f>'Test-AI'!O304</f>
        <v>0</v>
      </c>
      <c r="AG306" s="167">
        <f>(Summary!$C$63*AD306+Summary!$C$64*AE306+Summary!$C$65*AF306)/Summary!$C$66</f>
        <v>0</v>
      </c>
      <c r="AH306" s="167">
        <f>'Test-AI'!P304</f>
        <v>0</v>
      </c>
      <c r="AI306" s="167">
        <f>'Test-AI'!Q304</f>
        <v>0</v>
      </c>
      <c r="AJ306" s="167">
        <f>'Test-AI'!R304</f>
        <v>0</v>
      </c>
      <c r="AK306" s="167">
        <f>'Test-AI'!S304</f>
        <v>0</v>
      </c>
      <c r="AL306" s="167">
        <f>'Test-AI'!T304</f>
        <v>0</v>
      </c>
      <c r="AM306" s="167">
        <f>'Test-AI'!U304</f>
        <v>0</v>
      </c>
      <c r="AN306" s="167">
        <f>'Test-AI'!V304</f>
        <v>0</v>
      </c>
      <c r="AO306" s="167">
        <f>'Test-AI'!W304</f>
        <v>0</v>
      </c>
      <c r="AP306" s="167">
        <f>'Test-AI'!X304</f>
        <v>0</v>
      </c>
      <c r="AQ306" s="167">
        <f>10*LOG10(1/((Summary!$C$80/10^(AN306/10)+Summary!$C$81/10^(AO306/10)+Summary!$C$82/10^(AP306/10))/Summary!$C$83))</f>
        <v>0</v>
      </c>
      <c r="AR306" s="167">
        <f>'Test-AI'!Y304</f>
        <v>0</v>
      </c>
      <c r="AS306" s="167">
        <f>'Test-AI'!Z304</f>
        <v>0</v>
      </c>
      <c r="AT306" s="295">
        <f>'Test-AI'!AA304</f>
        <v>0</v>
      </c>
      <c r="AU306" s="357">
        <f>'Test-AI'!AB304</f>
        <v>0</v>
      </c>
      <c r="AV306" s="357">
        <f>'Test-AI'!AC304</f>
        <v>0</v>
      </c>
      <c r="AW306" s="296">
        <f t="shared" si="15"/>
        <v>0</v>
      </c>
      <c r="AX306" s="297" t="e">
        <f t="shared" si="16"/>
        <v>#DIV/0!</v>
      </c>
      <c r="AY306" s="298" t="e">
        <f t="shared" si="16"/>
        <v>#DIV/0!</v>
      </c>
      <c r="AZ306" s="297" t="e">
        <f t="shared" si="16"/>
        <v>#DIV/0!</v>
      </c>
      <c r="BA306" s="345" t="e">
        <f t="shared" si="16"/>
        <v>#DIV/0!</v>
      </c>
      <c r="BB306" s="75"/>
      <c r="BC306" s="75"/>
      <c r="BD306" s="573" t="s">
        <v>147</v>
      </c>
      <c r="BE306" s="549" t="e">
        <f t="array" ref="BE306">bdRateExtend($G305:$G308,H305:H308,$AC305:$AC308,AD305:AD308)</f>
        <v>#VALUE!</v>
      </c>
      <c r="BF306" s="552"/>
      <c r="BG306" s="552"/>
      <c r="BH306" s="552"/>
      <c r="BI306" s="552"/>
      <c r="BJ306" s="552"/>
      <c r="BK306" s="551" t="e">
        <f t="array" ref="BK306">bdRateExtend($G305:$G308,L305:L308,$AC305:$AC308,AH305:AH308)</f>
        <v>#VALUE!</v>
      </c>
      <c r="BL306" s="552"/>
      <c r="BM306" s="551" t="e">
        <f t="array" ref="BM306">bdRateExtend($G305:$G308,M305:M308,$AC305:$AC308,AI305:AI308)</f>
        <v>#VALUE!</v>
      </c>
      <c r="BN306" s="552"/>
      <c r="BO306" s="545" t="e">
        <f t="array" ref="BO306">bdRateExtend($G305:$G308,N305:N308,$AC305:$AC308,AJ305:AJ308,"None", FALSE,1)</f>
        <v>#VALUE!</v>
      </c>
      <c r="BP306" s="541"/>
      <c r="BQ306" s="545" t="e">
        <f t="array" ref="BQ306">bdRateExtend($G305:$G308,O305:O308,$AC305:$AC308,AK305:AK308,"None", FALSE,1)</f>
        <v>#VALUE!</v>
      </c>
      <c r="BR306" s="541"/>
      <c r="BS306" s="551" t="e">
        <f t="array" ref="BS306">bdRateExtend($G305:$G308,P305:P308,$AC305:$AC308,AL305:AL308)</f>
        <v>#VALUE!</v>
      </c>
      <c r="BT306" s="552"/>
      <c r="BU306" s="551" t="e">
        <f t="array" ref="BU306">bdRateExtend($G305:$G308,Q305:Q308,$AC305:$AC308,AM305:AM308)</f>
        <v>#VALUE!</v>
      </c>
      <c r="BV306" s="552"/>
      <c r="BW306" s="551" t="e">
        <f t="array" ref="BW306">bdRateExtend($G305:$G308,R305:R308,$AC305:$AC308,AN305:AN308)</f>
        <v>#VALUE!</v>
      </c>
      <c r="BX306" s="552"/>
      <c r="BY306" s="552"/>
      <c r="BZ306" s="541"/>
      <c r="CA306" s="541"/>
      <c r="CB306" s="552"/>
      <c r="CC306" s="561" t="e">
        <f t="array" ref="CC306">bdCAMBIExtend($G305:$G308,V305:V308,$AC305:$AC308,AR305:AR308)</f>
        <v>#VALUE!</v>
      </c>
      <c r="CD306" s="552"/>
      <c r="CE306" s="554">
        <f t="array" ref="CE306">testVMAFRange($G305:$G308,N305:N308,$AC305:$AC308,AJ305:AJ308)</f>
        <v>0</v>
      </c>
      <c r="CF306" s="541"/>
      <c r="CG306" s="554">
        <f t="array" ref="CG306">testVMAFRange($G305:$G308,O305:O308,$AC305:$AC308,AK305:AK308)</f>
        <v>0</v>
      </c>
      <c r="CH306" s="541"/>
    </row>
    <row r="307" spans="1:86" ht="17" hidden="1" customHeight="1" x14ac:dyDescent="0.2">
      <c r="A307" s="485"/>
      <c r="B307" s="566"/>
      <c r="C307" s="485"/>
      <c r="D307" s="590"/>
      <c r="E307" s="558"/>
      <c r="F307" s="239">
        <v>160</v>
      </c>
      <c r="G307" s="294">
        <f>'Anchor-AI'!L305</f>
        <v>0</v>
      </c>
      <c r="H307" s="295">
        <f>'Anchor-AI'!M305</f>
        <v>0</v>
      </c>
      <c r="I307" s="295">
        <f>'Anchor-AI'!N305</f>
        <v>0</v>
      </c>
      <c r="J307" s="295">
        <f>'Anchor-AI'!O305</f>
        <v>0</v>
      </c>
      <c r="K307" s="295">
        <f>(Summary!$C$63*H307+Summary!$C$64*I307+Summary!$C$65*J307)/Summary!$C$66</f>
        <v>0</v>
      </c>
      <c r="L307" s="295">
        <f>'Anchor-AI'!P305</f>
        <v>0</v>
      </c>
      <c r="M307" s="295">
        <f>'Anchor-AI'!Q305</f>
        <v>0</v>
      </c>
      <c r="N307" s="295">
        <f>'Anchor-AI'!R305</f>
        <v>0</v>
      </c>
      <c r="O307" s="295">
        <f>'Anchor-AI'!S305</f>
        <v>0</v>
      </c>
      <c r="P307" s="295">
        <f>'Anchor-AI'!T305</f>
        <v>0</v>
      </c>
      <c r="Q307" s="295">
        <f>'Anchor-AI'!U305</f>
        <v>0</v>
      </c>
      <c r="R307" s="295">
        <f>'Anchor-AI'!V305</f>
        <v>0</v>
      </c>
      <c r="S307" s="295">
        <f>'Anchor-AI'!W305</f>
        <v>0</v>
      </c>
      <c r="T307" s="295">
        <f>'Anchor-AI'!X305</f>
        <v>0</v>
      </c>
      <c r="U307" s="295">
        <f>10*LOG10(1/((Summary!$C$80/10^(R307/10)+Summary!$C$81/10^(S307/10)+Summary!$C$82/10^(T307/10))/Summary!$C$83))</f>
        <v>0</v>
      </c>
      <c r="V307" s="295">
        <f>'Anchor-AI'!Y305</f>
        <v>0</v>
      </c>
      <c r="W307" s="295">
        <f>'Anchor-AI'!Z305</f>
        <v>0</v>
      </c>
      <c r="X307" s="295">
        <f>'Anchor-AI'!AA305</f>
        <v>0</v>
      </c>
      <c r="Y307" s="357">
        <f>'Anchor-AI'!AB305</f>
        <v>0</v>
      </c>
      <c r="Z307" s="357">
        <f>'Anchor-AI'!AC305</f>
        <v>0</v>
      </c>
      <c r="AA307" s="296">
        <f t="shared" si="14"/>
        <v>0</v>
      </c>
      <c r="AC307" s="170">
        <f>'Test-AI'!L305</f>
        <v>0</v>
      </c>
      <c r="AD307" s="167">
        <f>'Test-AI'!M305</f>
        <v>0</v>
      </c>
      <c r="AE307" s="167">
        <f>'Test-AI'!N305</f>
        <v>0</v>
      </c>
      <c r="AF307" s="167">
        <f>'Test-AI'!O305</f>
        <v>0</v>
      </c>
      <c r="AG307" s="167">
        <f>(Summary!$C$63*AD307+Summary!$C$64*AE307+Summary!$C$65*AF307)/Summary!$C$66</f>
        <v>0</v>
      </c>
      <c r="AH307" s="167">
        <f>'Test-AI'!P305</f>
        <v>0</v>
      </c>
      <c r="AI307" s="167">
        <f>'Test-AI'!Q305</f>
        <v>0</v>
      </c>
      <c r="AJ307" s="167">
        <f>'Test-AI'!R305</f>
        <v>0</v>
      </c>
      <c r="AK307" s="167">
        <f>'Test-AI'!S305</f>
        <v>0</v>
      </c>
      <c r="AL307" s="167">
        <f>'Test-AI'!T305</f>
        <v>0</v>
      </c>
      <c r="AM307" s="167">
        <f>'Test-AI'!U305</f>
        <v>0</v>
      </c>
      <c r="AN307" s="167">
        <f>'Test-AI'!V305</f>
        <v>0</v>
      </c>
      <c r="AO307" s="167">
        <f>'Test-AI'!W305</f>
        <v>0</v>
      </c>
      <c r="AP307" s="167">
        <f>'Test-AI'!X305</f>
        <v>0</v>
      </c>
      <c r="AQ307" s="167">
        <f>10*LOG10(1/((Summary!$C$80/10^(AN307/10)+Summary!$C$81/10^(AO307/10)+Summary!$C$82/10^(AP307/10))/Summary!$C$83))</f>
        <v>0</v>
      </c>
      <c r="AR307" s="167">
        <f>'Test-AI'!Y305</f>
        <v>0</v>
      </c>
      <c r="AS307" s="167">
        <f>'Test-AI'!Z305</f>
        <v>0</v>
      </c>
      <c r="AT307" s="295">
        <f>'Test-AI'!AA305</f>
        <v>0</v>
      </c>
      <c r="AU307" s="357">
        <f>'Test-AI'!AB305</f>
        <v>0</v>
      </c>
      <c r="AV307" s="357">
        <f>'Test-AI'!AC305</f>
        <v>0</v>
      </c>
      <c r="AW307" s="296">
        <f t="shared" si="15"/>
        <v>0</v>
      </c>
      <c r="AX307" s="297" t="e">
        <f t="shared" si="16"/>
        <v>#DIV/0!</v>
      </c>
      <c r="AY307" s="298" t="e">
        <f t="shared" si="16"/>
        <v>#DIV/0!</v>
      </c>
      <c r="AZ307" s="297" t="e">
        <f t="shared" si="16"/>
        <v>#DIV/0!</v>
      </c>
      <c r="BA307" s="345" t="e">
        <f t="shared" si="16"/>
        <v>#DIV/0!</v>
      </c>
      <c r="BB307" s="75"/>
      <c r="BC307" s="75"/>
      <c r="BD307" s="565"/>
      <c r="BE307" s="550"/>
      <c r="BF307" s="552"/>
      <c r="BG307" s="552"/>
      <c r="BH307" s="552"/>
      <c r="BI307" s="552"/>
      <c r="BJ307" s="552"/>
      <c r="BK307" s="553"/>
      <c r="BL307" s="552"/>
      <c r="BM307" s="553"/>
      <c r="BN307" s="552"/>
      <c r="BO307" s="546"/>
      <c r="BP307" s="541"/>
      <c r="BQ307" s="546"/>
      <c r="BR307" s="541"/>
      <c r="BS307" s="553"/>
      <c r="BT307" s="552"/>
      <c r="BU307" s="553"/>
      <c r="BV307" s="552"/>
      <c r="BW307" s="553"/>
      <c r="BX307" s="552"/>
      <c r="BY307" s="552"/>
      <c r="BZ307" s="541"/>
      <c r="CA307" s="541"/>
      <c r="CB307" s="552"/>
      <c r="CC307" s="553"/>
      <c r="CD307" s="552"/>
      <c r="CE307" s="546"/>
      <c r="CF307" s="541"/>
      <c r="CG307" s="546"/>
      <c r="CH307" s="541"/>
    </row>
    <row r="308" spans="1:86" ht="17" hidden="1" customHeight="1" x14ac:dyDescent="0.2">
      <c r="A308" s="485"/>
      <c r="B308" s="566"/>
      <c r="C308" s="485"/>
      <c r="D308" s="590"/>
      <c r="E308" s="558"/>
      <c r="F308" s="239">
        <v>185</v>
      </c>
      <c r="G308" s="294">
        <f>'Anchor-AI'!L306</f>
        <v>0</v>
      </c>
      <c r="H308" s="295">
        <f>'Anchor-AI'!M306</f>
        <v>0</v>
      </c>
      <c r="I308" s="295">
        <f>'Anchor-AI'!N306</f>
        <v>0</v>
      </c>
      <c r="J308" s="295">
        <f>'Anchor-AI'!O306</f>
        <v>0</v>
      </c>
      <c r="K308" s="295">
        <f>(Summary!$C$63*H308+Summary!$C$64*I308+Summary!$C$65*J308)/Summary!$C$66</f>
        <v>0</v>
      </c>
      <c r="L308" s="295">
        <f>'Anchor-AI'!P306</f>
        <v>0</v>
      </c>
      <c r="M308" s="295">
        <f>'Anchor-AI'!Q306</f>
        <v>0</v>
      </c>
      <c r="N308" s="295">
        <f>'Anchor-AI'!R306</f>
        <v>0</v>
      </c>
      <c r="O308" s="295">
        <f>'Anchor-AI'!S306</f>
        <v>0</v>
      </c>
      <c r="P308" s="295">
        <f>'Anchor-AI'!T306</f>
        <v>0</v>
      </c>
      <c r="Q308" s="295">
        <f>'Anchor-AI'!U306</f>
        <v>0</v>
      </c>
      <c r="R308" s="295">
        <f>'Anchor-AI'!V306</f>
        <v>0</v>
      </c>
      <c r="S308" s="295">
        <f>'Anchor-AI'!W306</f>
        <v>0</v>
      </c>
      <c r="T308" s="295">
        <f>'Anchor-AI'!X306</f>
        <v>0</v>
      </c>
      <c r="U308" s="295">
        <f>10*LOG10(1/((Summary!$C$80/10^(R308/10)+Summary!$C$81/10^(S308/10)+Summary!$C$82/10^(T308/10))/Summary!$C$83))</f>
        <v>0</v>
      </c>
      <c r="V308" s="295">
        <f>'Anchor-AI'!Y306</f>
        <v>0</v>
      </c>
      <c r="W308" s="295">
        <f>'Anchor-AI'!Z306</f>
        <v>0</v>
      </c>
      <c r="X308" s="295">
        <f>'Anchor-AI'!AA306</f>
        <v>0</v>
      </c>
      <c r="Y308" s="357">
        <f>'Anchor-AI'!AB306</f>
        <v>0</v>
      </c>
      <c r="Z308" s="357">
        <f>'Anchor-AI'!AC306</f>
        <v>0</v>
      </c>
      <c r="AA308" s="296">
        <f t="shared" si="14"/>
        <v>0</v>
      </c>
      <c r="AC308" s="170">
        <f>'Test-AI'!L306</f>
        <v>0</v>
      </c>
      <c r="AD308" s="167">
        <f>'Test-AI'!M306</f>
        <v>0</v>
      </c>
      <c r="AE308" s="167">
        <f>'Test-AI'!N306</f>
        <v>0</v>
      </c>
      <c r="AF308" s="167">
        <f>'Test-AI'!O306</f>
        <v>0</v>
      </c>
      <c r="AG308" s="167">
        <f>(Summary!$C$63*AD308+Summary!$C$64*AE308+Summary!$C$65*AF308)/Summary!$C$66</f>
        <v>0</v>
      </c>
      <c r="AH308" s="167">
        <f>'Test-AI'!P306</f>
        <v>0</v>
      </c>
      <c r="AI308" s="167">
        <f>'Test-AI'!Q306</f>
        <v>0</v>
      </c>
      <c r="AJ308" s="167">
        <f>'Test-AI'!R306</f>
        <v>0</v>
      </c>
      <c r="AK308" s="167">
        <f>'Test-AI'!S306</f>
        <v>0</v>
      </c>
      <c r="AL308" s="167">
        <f>'Test-AI'!T306</f>
        <v>0</v>
      </c>
      <c r="AM308" s="167">
        <f>'Test-AI'!U306</f>
        <v>0</v>
      </c>
      <c r="AN308" s="167">
        <f>'Test-AI'!V306</f>
        <v>0</v>
      </c>
      <c r="AO308" s="167">
        <f>'Test-AI'!W306</f>
        <v>0</v>
      </c>
      <c r="AP308" s="167">
        <f>'Test-AI'!X306</f>
        <v>0</v>
      </c>
      <c r="AQ308" s="167">
        <f>10*LOG10(1/((Summary!$C$80/10^(AN308/10)+Summary!$C$81/10^(AO308/10)+Summary!$C$82/10^(AP308/10))/Summary!$C$83))</f>
        <v>0</v>
      </c>
      <c r="AR308" s="167">
        <f>'Test-AI'!Y306</f>
        <v>0</v>
      </c>
      <c r="AS308" s="167">
        <f>'Test-AI'!Z306</f>
        <v>0</v>
      </c>
      <c r="AT308" s="295">
        <f>'Test-AI'!AA306</f>
        <v>0</v>
      </c>
      <c r="AU308" s="357">
        <f>'Test-AI'!AB306</f>
        <v>0</v>
      </c>
      <c r="AV308" s="357">
        <f>'Test-AI'!AC306</f>
        <v>0</v>
      </c>
      <c r="AW308" s="296">
        <f t="shared" si="15"/>
        <v>0</v>
      </c>
      <c r="AX308" s="297" t="e">
        <f t="shared" si="16"/>
        <v>#DIV/0!</v>
      </c>
      <c r="AY308" s="298" t="e">
        <f t="shared" si="16"/>
        <v>#DIV/0!</v>
      </c>
      <c r="AZ308" s="297" t="e">
        <f t="shared" si="16"/>
        <v>#DIV/0!</v>
      </c>
      <c r="BA308" s="345" t="e">
        <f t="shared" si="16"/>
        <v>#DIV/0!</v>
      </c>
      <c r="BB308" s="75"/>
      <c r="BC308" s="75"/>
      <c r="BD308" s="574" t="s">
        <v>46</v>
      </c>
      <c r="BE308" s="549" t="e">
        <f t="array" ref="BE308">bdRateExtend($G306:$G309,H306:H309,$AC306:$AC309,AD306:AD309)</f>
        <v>#VALUE!</v>
      </c>
      <c r="BF308" s="552"/>
      <c r="BG308" s="552"/>
      <c r="BH308" s="552"/>
      <c r="BI308" s="552"/>
      <c r="BJ308" s="552"/>
      <c r="BK308" s="551" t="e">
        <f t="array" ref="BK308">bdRateExtend($G306:$G309,L306:L309,$AC306:$AC309,AH306:AH309)</f>
        <v>#VALUE!</v>
      </c>
      <c r="BL308" s="552"/>
      <c r="BM308" s="551" t="e">
        <f t="array" ref="BM308">bdRateExtend($G306:$G309,M306:M309,$AC306:$AC309,AI306:AI309)</f>
        <v>#VALUE!</v>
      </c>
      <c r="BN308" s="552"/>
      <c r="BO308" s="545" t="e">
        <f t="array" ref="BO308">bdRateExtend($G306:$G309,N306:N309,$AC306:$AC309,AJ306:AJ309,"None", FALSE,1)</f>
        <v>#VALUE!</v>
      </c>
      <c r="BP308" s="541"/>
      <c r="BQ308" s="545" t="e">
        <f t="array" ref="BQ308">bdRateExtend($G306:$G309,O306:O309,$AC306:$AC309,AK306:AK309,"None", FALSE,1)</f>
        <v>#VALUE!</v>
      </c>
      <c r="BR308" s="541"/>
      <c r="BS308" s="551" t="e">
        <f t="array" ref="BS308">bdRateExtend($G306:$G309,P306:P309,$AC306:$AC309,AL306:AL309)</f>
        <v>#VALUE!</v>
      </c>
      <c r="BT308" s="552"/>
      <c r="BU308" s="551" t="e">
        <f t="array" ref="BU308">bdRateExtend($G306:$G309,Q306:Q309,$AC306:$AC309,AM306:AM309)</f>
        <v>#VALUE!</v>
      </c>
      <c r="BV308" s="552"/>
      <c r="BW308" s="551" t="e">
        <f t="array" ref="BW308">bdRateExtend($G306:$G309,R306:R309,$AC306:$AC309,AN306:AN309)</f>
        <v>#VALUE!</v>
      </c>
      <c r="BX308" s="552"/>
      <c r="BY308" s="552"/>
      <c r="BZ308" s="541"/>
      <c r="CA308" s="541"/>
      <c r="CB308" s="552"/>
      <c r="CC308" s="561" t="e">
        <f t="array" ref="CC308">bdCAMBIExtend($G306:$G309,V306:V309,$AC306:$AC309,AR306:AR309)</f>
        <v>#VALUE!</v>
      </c>
      <c r="CD308" s="552"/>
      <c r="CE308" s="554">
        <f t="array" ref="CE308">testVMAFRange($G306:$G309,N306:N309,$AC306:$AC309,AJ306:AJ309)</f>
        <v>0</v>
      </c>
      <c r="CF308" s="541"/>
      <c r="CG308" s="554">
        <f t="array" ref="CG308">testVMAFRange($G306:$G309,O306:O309,$AC306:$AC309,AK306:AK309)</f>
        <v>0</v>
      </c>
      <c r="CH308" s="541"/>
    </row>
    <row r="309" spans="1:86" ht="17" hidden="1" customHeight="1" x14ac:dyDescent="0.2">
      <c r="A309" s="485"/>
      <c r="B309" s="596"/>
      <c r="C309" s="486"/>
      <c r="D309" s="591"/>
      <c r="E309" s="559"/>
      <c r="F309" s="240">
        <v>210</v>
      </c>
      <c r="G309" s="299">
        <f>'Anchor-AI'!L307</f>
        <v>0</v>
      </c>
      <c r="H309" s="300">
        <f>'Anchor-AI'!M307</f>
        <v>0</v>
      </c>
      <c r="I309" s="300">
        <f>'Anchor-AI'!N307</f>
        <v>0</v>
      </c>
      <c r="J309" s="300">
        <f>'Anchor-AI'!O307</f>
        <v>0</v>
      </c>
      <c r="K309" s="295">
        <f>(Summary!$C$63*H309+Summary!$C$64*I309+Summary!$C$65*J309)/Summary!$C$66</f>
        <v>0</v>
      </c>
      <c r="L309" s="300">
        <f>'Anchor-AI'!P307</f>
        <v>0</v>
      </c>
      <c r="M309" s="300">
        <f>'Anchor-AI'!Q307</f>
        <v>0</v>
      </c>
      <c r="N309" s="300">
        <f>'Anchor-AI'!R307</f>
        <v>0</v>
      </c>
      <c r="O309" s="300">
        <f>'Anchor-AI'!S307</f>
        <v>0</v>
      </c>
      <c r="P309" s="300">
        <f>'Anchor-AI'!T307</f>
        <v>0</v>
      </c>
      <c r="Q309" s="300">
        <f>'Anchor-AI'!U307</f>
        <v>0</v>
      </c>
      <c r="R309" s="300">
        <f>'Anchor-AI'!V307</f>
        <v>0</v>
      </c>
      <c r="S309" s="300">
        <f>'Anchor-AI'!W307</f>
        <v>0</v>
      </c>
      <c r="T309" s="300">
        <f>'Anchor-AI'!X307</f>
        <v>0</v>
      </c>
      <c r="U309" s="300">
        <f>10*LOG10(1/((Summary!$C$80/10^(R309/10)+Summary!$C$81/10^(S309/10)+Summary!$C$82/10^(T309/10))/Summary!$C$83))</f>
        <v>0</v>
      </c>
      <c r="V309" s="300">
        <f>'Anchor-AI'!Y307</f>
        <v>0</v>
      </c>
      <c r="W309" s="300">
        <f>'Anchor-AI'!Z307</f>
        <v>0</v>
      </c>
      <c r="X309" s="300">
        <f>'Anchor-AI'!AA307</f>
        <v>0</v>
      </c>
      <c r="Y309" s="357">
        <f>'Anchor-AI'!AB307</f>
        <v>0</v>
      </c>
      <c r="Z309" s="357">
        <f>'Anchor-AI'!AC307</f>
        <v>0</v>
      </c>
      <c r="AA309" s="301">
        <f t="shared" si="14"/>
        <v>0</v>
      </c>
      <c r="AC309" s="171">
        <f>'Test-AI'!L307</f>
        <v>0</v>
      </c>
      <c r="AD309" s="168">
        <f>'Test-AI'!M307</f>
        <v>0</v>
      </c>
      <c r="AE309" s="168">
        <f>'Test-AI'!N307</f>
        <v>0</v>
      </c>
      <c r="AF309" s="168">
        <f>'Test-AI'!O307</f>
        <v>0</v>
      </c>
      <c r="AG309" s="168">
        <f>(Summary!$C$63*AD309+Summary!$C$64*AE309+Summary!$C$65*AF309)/Summary!$C$66</f>
        <v>0</v>
      </c>
      <c r="AH309" s="168">
        <f>'Test-AI'!P307</f>
        <v>0</v>
      </c>
      <c r="AI309" s="168">
        <f>'Test-AI'!Q307</f>
        <v>0</v>
      </c>
      <c r="AJ309" s="168">
        <f>'Test-AI'!R307</f>
        <v>0</v>
      </c>
      <c r="AK309" s="168">
        <f>'Test-AI'!S307</f>
        <v>0</v>
      </c>
      <c r="AL309" s="168">
        <f>'Test-AI'!T307</f>
        <v>0</v>
      </c>
      <c r="AM309" s="168">
        <f>'Test-AI'!U307</f>
        <v>0</v>
      </c>
      <c r="AN309" s="168">
        <f>'Test-AI'!V307</f>
        <v>0</v>
      </c>
      <c r="AO309" s="168">
        <f>'Test-AI'!W307</f>
        <v>0</v>
      </c>
      <c r="AP309" s="168">
        <f>'Test-AI'!X307</f>
        <v>0</v>
      </c>
      <c r="AQ309" s="168">
        <f>10*LOG10(1/((Summary!$C$80/10^(AN309/10)+Summary!$C$81/10^(AO309/10)+Summary!$C$82/10^(AP309/10))/Summary!$C$83))</f>
        <v>0</v>
      </c>
      <c r="AR309" s="168">
        <f>'Test-AI'!Y307</f>
        <v>0</v>
      </c>
      <c r="AS309" s="168">
        <f>'Test-AI'!Z307</f>
        <v>0</v>
      </c>
      <c r="AT309" s="300">
        <f>'Test-AI'!AA307</f>
        <v>0</v>
      </c>
      <c r="AU309" s="357">
        <f>'Test-AI'!AB307</f>
        <v>0</v>
      </c>
      <c r="AV309" s="357">
        <f>'Test-AI'!AC307</f>
        <v>0</v>
      </c>
      <c r="AW309" s="301">
        <f t="shared" si="15"/>
        <v>0</v>
      </c>
      <c r="AX309" s="302" t="e">
        <f t="shared" si="16"/>
        <v>#DIV/0!</v>
      </c>
      <c r="AY309" s="303" t="e">
        <f t="shared" si="16"/>
        <v>#DIV/0!</v>
      </c>
      <c r="AZ309" s="297" t="e">
        <f t="shared" si="16"/>
        <v>#DIV/0!</v>
      </c>
      <c r="BA309" s="345" t="e">
        <f t="shared" si="16"/>
        <v>#DIV/0!</v>
      </c>
      <c r="BB309" s="75"/>
      <c r="BC309" s="75"/>
      <c r="BD309" s="570"/>
      <c r="BE309" s="550"/>
      <c r="BF309" s="553"/>
      <c r="BG309" s="553"/>
      <c r="BH309" s="553"/>
      <c r="BI309" s="553"/>
      <c r="BJ309" s="553"/>
      <c r="BK309" s="553"/>
      <c r="BL309" s="553"/>
      <c r="BM309" s="553"/>
      <c r="BN309" s="553"/>
      <c r="BO309" s="546"/>
      <c r="BP309" s="544"/>
      <c r="BQ309" s="546"/>
      <c r="BR309" s="544"/>
      <c r="BS309" s="553"/>
      <c r="BT309" s="553"/>
      <c r="BU309" s="553"/>
      <c r="BV309" s="553"/>
      <c r="BW309" s="553"/>
      <c r="BX309" s="553"/>
      <c r="BY309" s="553"/>
      <c r="BZ309" s="544"/>
      <c r="CA309" s="544"/>
      <c r="CB309" s="553"/>
      <c r="CC309" s="553"/>
      <c r="CD309" s="553"/>
      <c r="CE309" s="546"/>
      <c r="CF309" s="544"/>
      <c r="CG309" s="546"/>
      <c r="CH309" s="544"/>
    </row>
    <row r="310" spans="1:86" ht="17" hidden="1" customHeight="1" x14ac:dyDescent="0.2">
      <c r="A310" s="485"/>
      <c r="B310" s="655" t="s">
        <v>148</v>
      </c>
      <c r="C310" s="586" t="s">
        <v>84</v>
      </c>
      <c r="D310" s="589">
        <v>30</v>
      </c>
      <c r="E310" s="557">
        <v>8</v>
      </c>
      <c r="F310" s="238">
        <v>85</v>
      </c>
      <c r="G310" s="289">
        <f>'Anchor-AI'!L308</f>
        <v>0</v>
      </c>
      <c r="H310" s="290">
        <f>'Anchor-AI'!M308</f>
        <v>0</v>
      </c>
      <c r="I310" s="290">
        <f>'Anchor-AI'!N308</f>
        <v>0</v>
      </c>
      <c r="J310" s="290">
        <f>'Anchor-AI'!O308</f>
        <v>0</v>
      </c>
      <c r="K310" s="290">
        <f>(Summary!$C$63*H310+Summary!$C$64*I310+Summary!$C$65*J310)/Summary!$C$66</f>
        <v>0</v>
      </c>
      <c r="L310" s="290">
        <f>'Anchor-AI'!P308</f>
        <v>0</v>
      </c>
      <c r="M310" s="290">
        <f>'Anchor-AI'!Q308</f>
        <v>0</v>
      </c>
      <c r="N310" s="290">
        <f>'Anchor-AI'!R308</f>
        <v>0</v>
      </c>
      <c r="O310" s="290">
        <f>'Anchor-AI'!S308</f>
        <v>0</v>
      </c>
      <c r="P310" s="290">
        <f>'Anchor-AI'!T308</f>
        <v>0</v>
      </c>
      <c r="Q310" s="290">
        <f>'Anchor-AI'!U308</f>
        <v>0</v>
      </c>
      <c r="R310" s="290">
        <f>'Anchor-AI'!V308</f>
        <v>0</v>
      </c>
      <c r="S310" s="290">
        <f>'Anchor-AI'!W308</f>
        <v>0</v>
      </c>
      <c r="T310" s="290">
        <f>'Anchor-AI'!X308</f>
        <v>0</v>
      </c>
      <c r="U310" s="290">
        <f>10*LOG10(1/((Summary!$C$80/10^(R310/10)+Summary!$C$81/10^(S310/10)+Summary!$C$82/10^(T310/10))/Summary!$C$83))</f>
        <v>0</v>
      </c>
      <c r="V310" s="290">
        <f>'Anchor-AI'!Y308</f>
        <v>0</v>
      </c>
      <c r="W310" s="290">
        <f>'Anchor-AI'!Z308</f>
        <v>0</v>
      </c>
      <c r="X310" s="290">
        <f>'Anchor-AI'!AA308</f>
        <v>0</v>
      </c>
      <c r="Y310" s="360">
        <f>'Anchor-AI'!AB308</f>
        <v>0</v>
      </c>
      <c r="Z310" s="360">
        <f>'Anchor-AI'!AC308</f>
        <v>0</v>
      </c>
      <c r="AA310" s="291">
        <f t="shared" si="14"/>
        <v>0</v>
      </c>
      <c r="AC310" s="169">
        <f>'Test-AI'!L308</f>
        <v>0</v>
      </c>
      <c r="AD310" s="166">
        <f>'Test-AI'!M308</f>
        <v>0</v>
      </c>
      <c r="AE310" s="166">
        <f>'Test-AI'!N308</f>
        <v>0</v>
      </c>
      <c r="AF310" s="166">
        <f>'Test-AI'!O308</f>
        <v>0</v>
      </c>
      <c r="AG310" s="166">
        <f>(Summary!$C$63*AD310+Summary!$C$64*AE310+Summary!$C$65*AF310)/Summary!$C$66</f>
        <v>0</v>
      </c>
      <c r="AH310" s="166">
        <f>'Test-AI'!P308</f>
        <v>0</v>
      </c>
      <c r="AI310" s="166">
        <f>'Test-AI'!Q308</f>
        <v>0</v>
      </c>
      <c r="AJ310" s="166">
        <f>'Test-AI'!R308</f>
        <v>0</v>
      </c>
      <c r="AK310" s="166">
        <f>'Test-AI'!S308</f>
        <v>0</v>
      </c>
      <c r="AL310" s="166">
        <f>'Test-AI'!T308</f>
        <v>0</v>
      </c>
      <c r="AM310" s="166">
        <f>'Test-AI'!U308</f>
        <v>0</v>
      </c>
      <c r="AN310" s="166">
        <f>'Test-AI'!V308</f>
        <v>0</v>
      </c>
      <c r="AO310" s="166">
        <f>'Test-AI'!W308</f>
        <v>0</v>
      </c>
      <c r="AP310" s="166">
        <f>'Test-AI'!X308</f>
        <v>0</v>
      </c>
      <c r="AQ310" s="166">
        <f>10*LOG10(1/((Summary!$C$80/10^(AN310/10)+Summary!$C$81/10^(AO310/10)+Summary!$C$82/10^(AP310/10))/Summary!$C$83))</f>
        <v>0</v>
      </c>
      <c r="AR310" s="166">
        <f>'Test-AI'!Y308</f>
        <v>0</v>
      </c>
      <c r="AS310" s="166">
        <f>'Test-AI'!Z308</f>
        <v>0</v>
      </c>
      <c r="AT310" s="290">
        <f>'Test-AI'!AA308</f>
        <v>0</v>
      </c>
      <c r="AU310" s="356">
        <f>'Test-AI'!AB308</f>
        <v>0</v>
      </c>
      <c r="AV310" s="356">
        <f>'Test-AI'!AC308</f>
        <v>0</v>
      </c>
      <c r="AW310" s="291">
        <f t="shared" si="15"/>
        <v>0</v>
      </c>
      <c r="AX310" s="292" t="e">
        <f t="shared" si="16"/>
        <v>#DIV/0!</v>
      </c>
      <c r="AY310" s="293" t="e">
        <f t="shared" si="16"/>
        <v>#DIV/0!</v>
      </c>
      <c r="AZ310" s="292" t="e">
        <f t="shared" si="16"/>
        <v>#DIV/0!</v>
      </c>
      <c r="BA310" s="344" t="e">
        <f t="shared" si="16"/>
        <v>#DIV/0!</v>
      </c>
      <c r="BB310" s="75"/>
      <c r="BC310" s="75"/>
      <c r="BD310" s="648" t="s">
        <v>39</v>
      </c>
      <c r="BE310" s="549" t="e">
        <f t="array" ref="BE310">bdRateExtend($G310:$G313,H310:H313,$AC310:$AC313,AD310:AD313)</f>
        <v>#VALUE!</v>
      </c>
      <c r="BF310" s="551" t="e">
        <f t="array" ref="BF310">bdRateExtend($G310:$G315,H310:H315,$AC310:$AC315,AD310:AD315)</f>
        <v>#VALUE!</v>
      </c>
      <c r="BG310" s="551" t="e">
        <f t="array" ref="BG310">bdRateExtend($G310:$G315,I310:I315,$AC310:$AC315,AE310:AE315)</f>
        <v>#VALUE!</v>
      </c>
      <c r="BH310" s="551" t="e">
        <f t="array" ref="BH310">bdRateExtend($G310:$G315,J310:J315,$AC310:$AC315,AF310:AF315)</f>
        <v>#VALUE!</v>
      </c>
      <c r="BI310" s="551" t="e">
        <f t="array" ref="BI310">bdRateExtend($G310:$G315,K310:K315,$AC310:$AC315,AG310:AG315)</f>
        <v>#VALUE!</v>
      </c>
      <c r="BJ310" s="640" t="e">
        <f>(Summary!$C$94*BF310+Summary!$C$95*BG310+Summary!$C$96*BH310)/Summary!$C$97</f>
        <v>#VALUE!</v>
      </c>
      <c r="BK310" s="551" t="e">
        <f t="array" ref="BK310">bdRateExtend($G310:$G313,L310:L313,$AC310:$AC313,AH310:AH313)</f>
        <v>#VALUE!</v>
      </c>
      <c r="BL310" s="551" t="e">
        <f t="array" ref="BL310">bdRateExtend($G310:$G315,L310:L315,$AC310:$AC315,AH310:AH315)</f>
        <v>#VALUE!</v>
      </c>
      <c r="BM310" s="551" t="e">
        <f t="array" ref="BM310">bdRateExtend($G310:$G313,M310:M313,$AC310:$AC313,AI310:AI313)</f>
        <v>#VALUE!</v>
      </c>
      <c r="BN310" s="551" t="e">
        <f t="array" ref="BN310">bdRateExtend($G310:$G315,M310:M315,$AC310:$AC315,AI310:AI315)</f>
        <v>#VALUE!</v>
      </c>
      <c r="BO310" s="603" t="e">
        <f t="array" ref="BO310">bdRateExtend($G310:$G313,N310:N313,$AC310:$AC313,AJ310:AJ313,"None", FALSE,1)</f>
        <v>#VALUE!</v>
      </c>
      <c r="BP310" s="658" t="e">
        <f t="array" ref="BP310">bdRateExtend($G310:$G315,N310:N315,$AC310:$AC315,AJ310:AJ315,"None", FALSE,1)</f>
        <v>#VALUE!</v>
      </c>
      <c r="BQ310" s="650" t="e">
        <f t="array" ref="BQ310">bdRateExtend($G310:$G313,O310:O313,$AC310:$AC313,AK310:AK313,"None", FALSE,1)</f>
        <v>#VALUE!</v>
      </c>
      <c r="BR310" s="658" t="e">
        <f t="array" ref="BR310">bdRateExtend($G310:$G315,O310:O315,$AC310:$AC315,AK310:AK315,"None", FALSE,1)</f>
        <v>#VALUE!</v>
      </c>
      <c r="BS310" s="549" t="e">
        <f t="array" ref="BS310">bdRateExtend($G310:$G313,P310:P313,$AC310:$AC313,AL310:AL313)</f>
        <v>#VALUE!</v>
      </c>
      <c r="BT310" s="551" t="e">
        <f t="array" ref="BT310">bdRateExtend($G310:$G315,P310:P315,$AC310:$AC315,AL310:AL315)</f>
        <v>#VALUE!</v>
      </c>
      <c r="BU310" s="551" t="e">
        <f t="array" ref="BU310">bdRateExtend($G310:$G313,Q310:Q313,$AC310:$AC313,AM310:AM313)</f>
        <v>#VALUE!</v>
      </c>
      <c r="BV310" s="551" t="e">
        <f t="array" ref="BV310">bdRateExtend($G310:$G315,Q310:Q315,$AC310:$AC315,AM310:AM315)</f>
        <v>#VALUE!</v>
      </c>
      <c r="BW310" s="551" t="e">
        <f t="array" ref="BW310">bdRateExtend($G310:$G313,R310:R313,$AC310:$AC313,AN310:AN313)</f>
        <v>#VALUE!</v>
      </c>
      <c r="BX310" s="551" t="e">
        <f t="array" ref="BX310">bdRateExtend($G310:$G315,R310:R315,$AC310:$AC315,AN310:AN315)</f>
        <v>#VALUE!</v>
      </c>
      <c r="BY310" s="551" t="e">
        <f t="array" ref="BY310">bdRateExtend($G310:$G315,S310:S315,$AC310:$AC315,AO310:AO315)</f>
        <v>#VALUE!</v>
      </c>
      <c r="BZ310" s="555" t="e">
        <f t="array" ref="BZ310">bdRateExtend($G310:$G315,T310:T315,$AC310:$AC315,AP310:AP315)</f>
        <v>#VALUE!</v>
      </c>
      <c r="CA310" s="587" t="e">
        <f t="array" ref="CA310">bdRateExtend($G310:$G315,U310:U315,$AC310:$AC315,AQ310:AQ315)</f>
        <v>#VALUE!</v>
      </c>
      <c r="CB310" s="612" t="e">
        <f>(Summary!$C$108*BX310+Summary!$C$109*BY310+Summary!$C$110*BZ310)/Summary!$C$111</f>
        <v>#VALUE!</v>
      </c>
      <c r="CC310" s="561" t="e">
        <f t="array" ref="CC310">bdCAMBIExtend($G310:$G313,V310:V313,$AC310:$AC313,AR310:AR313)</f>
        <v>#VALUE!</v>
      </c>
      <c r="CD310" s="561" t="e">
        <f t="array" ref="CD310">bdCAMBIExtend($G310:$G315,V310:V315,$AC310:$AC315,AR310:AR315)</f>
        <v>#VALUE!</v>
      </c>
      <c r="CE310" s="642">
        <f t="array" ref="CE310">testVMAFRange($G310:$G313,N310:N313,$AC310:$AC313,AJ310:AJ313)</f>
        <v>0</v>
      </c>
      <c r="CF310" s="637">
        <f t="array" ref="CF310">testVMAFRange($G310:$G315,N310:N315,$AC310:$AC315,AJ310:AJ315)</f>
        <v>0</v>
      </c>
      <c r="CG310" s="639">
        <f t="array" ref="CG310">testVMAFRange($G310:$G313,O310:O313,$AC310:$AC313,AK310:AK313)</f>
        <v>0</v>
      </c>
      <c r="CH310" s="637">
        <f t="array" ref="CH310">testVMAFRange($G310:$G315,O310:O315,$AC310:$AC315,AK310:AK315)</f>
        <v>0</v>
      </c>
    </row>
    <row r="311" spans="1:86" ht="17" hidden="1" customHeight="1" x14ac:dyDescent="0.2">
      <c r="A311" s="485"/>
      <c r="B311" s="485"/>
      <c r="C311" s="485"/>
      <c r="D311" s="590"/>
      <c r="E311" s="558"/>
      <c r="F311" s="239">
        <v>110</v>
      </c>
      <c r="G311" s="294">
        <f>'Anchor-AI'!L309</f>
        <v>0</v>
      </c>
      <c r="H311" s="295">
        <f>'Anchor-AI'!M309</f>
        <v>0</v>
      </c>
      <c r="I311" s="295">
        <f>'Anchor-AI'!N309</f>
        <v>0</v>
      </c>
      <c r="J311" s="295">
        <f>'Anchor-AI'!O309</f>
        <v>0</v>
      </c>
      <c r="K311" s="295">
        <f>(Summary!$C$63*H311+Summary!$C$64*I311+Summary!$C$65*J311)/Summary!$C$66</f>
        <v>0</v>
      </c>
      <c r="L311" s="295">
        <f>'Anchor-AI'!P309</f>
        <v>0</v>
      </c>
      <c r="M311" s="295">
        <f>'Anchor-AI'!Q309</f>
        <v>0</v>
      </c>
      <c r="N311" s="295">
        <f>'Anchor-AI'!R309</f>
        <v>0</v>
      </c>
      <c r="O311" s="295">
        <f>'Anchor-AI'!S309</f>
        <v>0</v>
      </c>
      <c r="P311" s="295">
        <f>'Anchor-AI'!T309</f>
        <v>0</v>
      </c>
      <c r="Q311" s="295">
        <f>'Anchor-AI'!U309</f>
        <v>0</v>
      </c>
      <c r="R311" s="295">
        <f>'Anchor-AI'!V309</f>
        <v>0</v>
      </c>
      <c r="S311" s="295">
        <f>'Anchor-AI'!W309</f>
        <v>0</v>
      </c>
      <c r="T311" s="295">
        <f>'Anchor-AI'!X309</f>
        <v>0</v>
      </c>
      <c r="U311" s="295">
        <f>10*LOG10(1/((Summary!$C$80/10^(R311/10)+Summary!$C$81/10^(S311/10)+Summary!$C$82/10^(T311/10))/Summary!$C$83))</f>
        <v>0</v>
      </c>
      <c r="V311" s="295">
        <f>'Anchor-AI'!Y309</f>
        <v>0</v>
      </c>
      <c r="W311" s="295">
        <f>'Anchor-AI'!Z309</f>
        <v>0</v>
      </c>
      <c r="X311" s="295">
        <f>'Anchor-AI'!AA309</f>
        <v>0</v>
      </c>
      <c r="Y311" s="357">
        <f>'Anchor-AI'!AB309</f>
        <v>0</v>
      </c>
      <c r="Z311" s="357">
        <f>'Anchor-AI'!AC309</f>
        <v>0</v>
      </c>
      <c r="AA311" s="296">
        <f t="shared" si="14"/>
        <v>0</v>
      </c>
      <c r="AC311" s="170">
        <f>'Test-AI'!L309</f>
        <v>0</v>
      </c>
      <c r="AD311" s="167">
        <f>'Test-AI'!M309</f>
        <v>0</v>
      </c>
      <c r="AE311" s="167">
        <f>'Test-AI'!N309</f>
        <v>0</v>
      </c>
      <c r="AF311" s="167">
        <f>'Test-AI'!O309</f>
        <v>0</v>
      </c>
      <c r="AG311" s="167">
        <f>(Summary!$C$63*AD311+Summary!$C$64*AE311+Summary!$C$65*AF311)/Summary!$C$66</f>
        <v>0</v>
      </c>
      <c r="AH311" s="167">
        <f>'Test-AI'!P309</f>
        <v>0</v>
      </c>
      <c r="AI311" s="167">
        <f>'Test-AI'!Q309</f>
        <v>0</v>
      </c>
      <c r="AJ311" s="167">
        <f>'Test-AI'!R309</f>
        <v>0</v>
      </c>
      <c r="AK311" s="167">
        <f>'Test-AI'!S309</f>
        <v>0</v>
      </c>
      <c r="AL311" s="167">
        <f>'Test-AI'!T309</f>
        <v>0</v>
      </c>
      <c r="AM311" s="167">
        <f>'Test-AI'!U309</f>
        <v>0</v>
      </c>
      <c r="AN311" s="167">
        <f>'Test-AI'!V309</f>
        <v>0</v>
      </c>
      <c r="AO311" s="167">
        <f>'Test-AI'!W309</f>
        <v>0</v>
      </c>
      <c r="AP311" s="167">
        <f>'Test-AI'!X309</f>
        <v>0</v>
      </c>
      <c r="AQ311" s="167">
        <f>10*LOG10(1/((Summary!$C$80/10^(AN311/10)+Summary!$C$81/10^(AO311/10)+Summary!$C$82/10^(AP311/10))/Summary!$C$83))</f>
        <v>0</v>
      </c>
      <c r="AR311" s="167">
        <f>'Test-AI'!Y309</f>
        <v>0</v>
      </c>
      <c r="AS311" s="167">
        <f>'Test-AI'!Z309</f>
        <v>0</v>
      </c>
      <c r="AT311" s="295">
        <f>'Test-AI'!AA309</f>
        <v>0</v>
      </c>
      <c r="AU311" s="357">
        <f>'Test-AI'!AB309</f>
        <v>0</v>
      </c>
      <c r="AV311" s="357">
        <f>'Test-AI'!AC309</f>
        <v>0</v>
      </c>
      <c r="AW311" s="296">
        <f t="shared" si="15"/>
        <v>0</v>
      </c>
      <c r="AX311" s="297" t="e">
        <f t="shared" si="16"/>
        <v>#DIV/0!</v>
      </c>
      <c r="AY311" s="298" t="e">
        <f t="shared" si="16"/>
        <v>#DIV/0!</v>
      </c>
      <c r="AZ311" s="297" t="e">
        <f t="shared" si="16"/>
        <v>#DIV/0!</v>
      </c>
      <c r="BA311" s="345" t="e">
        <f t="shared" si="16"/>
        <v>#DIV/0!</v>
      </c>
      <c r="BB311" s="75"/>
      <c r="BC311" s="75"/>
      <c r="BD311" s="485"/>
      <c r="BE311" s="550"/>
      <c r="BF311" s="552"/>
      <c r="BG311" s="552"/>
      <c r="BH311" s="552"/>
      <c r="BI311" s="552"/>
      <c r="BJ311" s="552"/>
      <c r="BK311" s="553"/>
      <c r="BL311" s="552"/>
      <c r="BM311" s="553"/>
      <c r="BN311" s="552"/>
      <c r="BO311" s="553"/>
      <c r="BP311" s="541"/>
      <c r="BQ311" s="550"/>
      <c r="BR311" s="541"/>
      <c r="BS311" s="550"/>
      <c r="BT311" s="552"/>
      <c r="BU311" s="553"/>
      <c r="BV311" s="552"/>
      <c r="BW311" s="553"/>
      <c r="BX311" s="552"/>
      <c r="BY311" s="552"/>
      <c r="BZ311" s="541"/>
      <c r="CA311" s="485"/>
      <c r="CB311" s="613"/>
      <c r="CC311" s="553"/>
      <c r="CD311" s="552"/>
      <c r="CE311" s="553"/>
      <c r="CF311" s="541"/>
      <c r="CG311" s="550"/>
      <c r="CH311" s="541"/>
    </row>
    <row r="312" spans="1:86" ht="17" hidden="1" customHeight="1" x14ac:dyDescent="0.2">
      <c r="A312" s="485"/>
      <c r="B312" s="485"/>
      <c r="C312" s="485"/>
      <c r="D312" s="590"/>
      <c r="E312" s="558"/>
      <c r="F312" s="239">
        <v>135</v>
      </c>
      <c r="G312" s="294">
        <f>'Anchor-AI'!L310</f>
        <v>0</v>
      </c>
      <c r="H312" s="295">
        <f>'Anchor-AI'!M310</f>
        <v>0</v>
      </c>
      <c r="I312" s="295">
        <f>'Anchor-AI'!N310</f>
        <v>0</v>
      </c>
      <c r="J312" s="295">
        <f>'Anchor-AI'!O310</f>
        <v>0</v>
      </c>
      <c r="K312" s="295">
        <f>(Summary!$C$63*H312+Summary!$C$64*I312+Summary!$C$65*J312)/Summary!$C$66</f>
        <v>0</v>
      </c>
      <c r="L312" s="295">
        <f>'Anchor-AI'!P310</f>
        <v>0</v>
      </c>
      <c r="M312" s="295">
        <f>'Anchor-AI'!Q310</f>
        <v>0</v>
      </c>
      <c r="N312" s="295">
        <f>'Anchor-AI'!R310</f>
        <v>0</v>
      </c>
      <c r="O312" s="295">
        <f>'Anchor-AI'!S310</f>
        <v>0</v>
      </c>
      <c r="P312" s="295">
        <f>'Anchor-AI'!T310</f>
        <v>0</v>
      </c>
      <c r="Q312" s="295">
        <f>'Anchor-AI'!U310</f>
        <v>0</v>
      </c>
      <c r="R312" s="295">
        <f>'Anchor-AI'!V310</f>
        <v>0</v>
      </c>
      <c r="S312" s="295">
        <f>'Anchor-AI'!W310</f>
        <v>0</v>
      </c>
      <c r="T312" s="295">
        <f>'Anchor-AI'!X310</f>
        <v>0</v>
      </c>
      <c r="U312" s="295">
        <f>10*LOG10(1/((Summary!$C$80/10^(R312/10)+Summary!$C$81/10^(S312/10)+Summary!$C$82/10^(T312/10))/Summary!$C$83))</f>
        <v>0</v>
      </c>
      <c r="V312" s="295">
        <f>'Anchor-AI'!Y310</f>
        <v>0</v>
      </c>
      <c r="W312" s="295">
        <f>'Anchor-AI'!Z310</f>
        <v>0</v>
      </c>
      <c r="X312" s="295">
        <f>'Anchor-AI'!AA310</f>
        <v>0</v>
      </c>
      <c r="Y312" s="357">
        <f>'Anchor-AI'!AB310</f>
        <v>0</v>
      </c>
      <c r="Z312" s="357">
        <f>'Anchor-AI'!AC310</f>
        <v>0</v>
      </c>
      <c r="AA312" s="296">
        <f t="shared" si="14"/>
        <v>0</v>
      </c>
      <c r="AC312" s="170">
        <f>'Test-AI'!L310</f>
        <v>0</v>
      </c>
      <c r="AD312" s="167">
        <f>'Test-AI'!M310</f>
        <v>0</v>
      </c>
      <c r="AE312" s="167">
        <f>'Test-AI'!N310</f>
        <v>0</v>
      </c>
      <c r="AF312" s="167">
        <f>'Test-AI'!O310</f>
        <v>0</v>
      </c>
      <c r="AG312" s="167">
        <f>(Summary!$C$63*AD312+Summary!$C$64*AE312+Summary!$C$65*AF312)/Summary!$C$66</f>
        <v>0</v>
      </c>
      <c r="AH312" s="167">
        <f>'Test-AI'!P310</f>
        <v>0</v>
      </c>
      <c r="AI312" s="167">
        <f>'Test-AI'!Q310</f>
        <v>0</v>
      </c>
      <c r="AJ312" s="167">
        <f>'Test-AI'!R310</f>
        <v>0</v>
      </c>
      <c r="AK312" s="167">
        <f>'Test-AI'!S310</f>
        <v>0</v>
      </c>
      <c r="AL312" s="167">
        <f>'Test-AI'!T310</f>
        <v>0</v>
      </c>
      <c r="AM312" s="167">
        <f>'Test-AI'!U310</f>
        <v>0</v>
      </c>
      <c r="AN312" s="167">
        <f>'Test-AI'!V310</f>
        <v>0</v>
      </c>
      <c r="AO312" s="167">
        <f>'Test-AI'!W310</f>
        <v>0</v>
      </c>
      <c r="AP312" s="167">
        <f>'Test-AI'!X310</f>
        <v>0</v>
      </c>
      <c r="AQ312" s="167">
        <f>10*LOG10(1/((Summary!$C$80/10^(AN312/10)+Summary!$C$81/10^(AO312/10)+Summary!$C$82/10^(AP312/10))/Summary!$C$83))</f>
        <v>0</v>
      </c>
      <c r="AR312" s="167">
        <f>'Test-AI'!Y310</f>
        <v>0</v>
      </c>
      <c r="AS312" s="167">
        <f>'Test-AI'!Z310</f>
        <v>0</v>
      </c>
      <c r="AT312" s="295">
        <f>'Test-AI'!AA310</f>
        <v>0</v>
      </c>
      <c r="AU312" s="357">
        <f>'Test-AI'!AB310</f>
        <v>0</v>
      </c>
      <c r="AV312" s="357">
        <f>'Test-AI'!AC310</f>
        <v>0</v>
      </c>
      <c r="AW312" s="296">
        <f t="shared" si="15"/>
        <v>0</v>
      </c>
      <c r="AX312" s="297" t="e">
        <f t="shared" si="16"/>
        <v>#DIV/0!</v>
      </c>
      <c r="AY312" s="298" t="e">
        <f t="shared" si="16"/>
        <v>#DIV/0!</v>
      </c>
      <c r="AZ312" s="297" t="e">
        <f t="shared" si="16"/>
        <v>#DIV/0!</v>
      </c>
      <c r="BA312" s="345" t="e">
        <f t="shared" si="16"/>
        <v>#DIV/0!</v>
      </c>
      <c r="BB312" s="75"/>
      <c r="BC312" s="75"/>
      <c r="BD312" s="615" t="s">
        <v>147</v>
      </c>
      <c r="BE312" s="549" t="e">
        <f t="array" ref="BE312">bdRateExtend($G311:$G314,H311:H314,$AC311:$AC314,AD311:AD314)</f>
        <v>#VALUE!</v>
      </c>
      <c r="BF312" s="552"/>
      <c r="BG312" s="552"/>
      <c r="BH312" s="552"/>
      <c r="BI312" s="552"/>
      <c r="BJ312" s="552"/>
      <c r="BK312" s="551" t="e">
        <f t="array" ref="BK312">bdRateExtend($G311:$G314,L311:L314,$AC311:$AC314,AH311:AH314)</f>
        <v>#VALUE!</v>
      </c>
      <c r="BL312" s="552"/>
      <c r="BM312" s="551" t="e">
        <f t="array" ref="BM312">bdRateExtend($G311:$G314,M311:M314,$AC311:$AC314,AI311:AI314)</f>
        <v>#VALUE!</v>
      </c>
      <c r="BN312" s="552"/>
      <c r="BO312" s="551" t="e">
        <f t="array" ref="BO312">bdRateExtend($G311:$G314,N311:N314,$AC311:$AC314,AJ311:AJ314,"None", FALSE,1)</f>
        <v>#VALUE!</v>
      </c>
      <c r="BP312" s="541"/>
      <c r="BQ312" s="549" t="e">
        <f t="array" ref="BQ312">bdRateExtend($G311:$G314,O311:O314,$AC311:$AC314,AK311:AK314,"None", FALSE,1)</f>
        <v>#VALUE!</v>
      </c>
      <c r="BR312" s="541"/>
      <c r="BS312" s="549" t="e">
        <f t="array" ref="BS312">bdRateExtend($G311:$G314,P311:P314,$AC311:$AC314,AL311:AL314)</f>
        <v>#VALUE!</v>
      </c>
      <c r="BT312" s="552"/>
      <c r="BU312" s="551" t="e">
        <f t="array" ref="BU312">bdRateExtend($G311:$G314,Q311:Q314,$AC311:$AC314,AM311:AM314)</f>
        <v>#VALUE!</v>
      </c>
      <c r="BV312" s="552"/>
      <c r="BW312" s="551" t="e">
        <f t="array" ref="BW312">bdRateExtend($G311:$G314,R311:R314,$AC311:$AC314,AN311:AN314)</f>
        <v>#VALUE!</v>
      </c>
      <c r="BX312" s="552"/>
      <c r="BY312" s="552"/>
      <c r="BZ312" s="541"/>
      <c r="CA312" s="485"/>
      <c r="CB312" s="613"/>
      <c r="CC312" s="561" t="e">
        <f t="array" ref="CC312">bdCAMBIExtend($G311:$G314,V311:V314,$AC311:$AC314,AR311:AR314)</f>
        <v>#VALUE!</v>
      </c>
      <c r="CD312" s="552"/>
      <c r="CE312" s="632">
        <f t="array" ref="CE312">testVMAFRange($G311:$G314,N311:N314,$AC311:$AC314,AJ311:AJ314)</f>
        <v>0</v>
      </c>
      <c r="CF312" s="541"/>
      <c r="CG312" s="630">
        <f t="array" ref="CG312">testVMAFRange($G311:$G314,O311:O314,$AC311:$AC314,AK311:AK314)</f>
        <v>0</v>
      </c>
      <c r="CH312" s="541"/>
    </row>
    <row r="313" spans="1:86" ht="17" hidden="1" customHeight="1" x14ac:dyDescent="0.2">
      <c r="A313" s="485"/>
      <c r="B313" s="485"/>
      <c r="C313" s="485"/>
      <c r="D313" s="590"/>
      <c r="E313" s="558"/>
      <c r="F313" s="239">
        <v>160</v>
      </c>
      <c r="G313" s="294">
        <f>'Anchor-AI'!L311</f>
        <v>0</v>
      </c>
      <c r="H313" s="295">
        <f>'Anchor-AI'!M311</f>
        <v>0</v>
      </c>
      <c r="I313" s="295">
        <f>'Anchor-AI'!N311</f>
        <v>0</v>
      </c>
      <c r="J313" s="295">
        <f>'Anchor-AI'!O311</f>
        <v>0</v>
      </c>
      <c r="K313" s="295">
        <f>(Summary!$C$63*H313+Summary!$C$64*I313+Summary!$C$65*J313)/Summary!$C$66</f>
        <v>0</v>
      </c>
      <c r="L313" s="295">
        <f>'Anchor-AI'!P311</f>
        <v>0</v>
      </c>
      <c r="M313" s="295">
        <f>'Anchor-AI'!Q311</f>
        <v>0</v>
      </c>
      <c r="N313" s="295">
        <f>'Anchor-AI'!R311</f>
        <v>0</v>
      </c>
      <c r="O313" s="295">
        <f>'Anchor-AI'!S311</f>
        <v>0</v>
      </c>
      <c r="P313" s="295">
        <f>'Anchor-AI'!T311</f>
        <v>0</v>
      </c>
      <c r="Q313" s="295">
        <f>'Anchor-AI'!U311</f>
        <v>0</v>
      </c>
      <c r="R313" s="295">
        <f>'Anchor-AI'!V311</f>
        <v>0</v>
      </c>
      <c r="S313" s="295">
        <f>'Anchor-AI'!W311</f>
        <v>0</v>
      </c>
      <c r="T313" s="295">
        <f>'Anchor-AI'!X311</f>
        <v>0</v>
      </c>
      <c r="U313" s="295">
        <f>10*LOG10(1/((Summary!$C$80/10^(R313/10)+Summary!$C$81/10^(S313/10)+Summary!$C$82/10^(T313/10))/Summary!$C$83))</f>
        <v>0</v>
      </c>
      <c r="V313" s="295">
        <f>'Anchor-AI'!Y311</f>
        <v>0</v>
      </c>
      <c r="W313" s="295">
        <f>'Anchor-AI'!Z311</f>
        <v>0</v>
      </c>
      <c r="X313" s="295">
        <f>'Anchor-AI'!AA311</f>
        <v>0</v>
      </c>
      <c r="Y313" s="357">
        <f>'Anchor-AI'!AB311</f>
        <v>0</v>
      </c>
      <c r="Z313" s="357">
        <f>'Anchor-AI'!AC311</f>
        <v>0</v>
      </c>
      <c r="AA313" s="296">
        <f t="shared" si="14"/>
        <v>0</v>
      </c>
      <c r="AC313" s="170">
        <f>'Test-AI'!L311</f>
        <v>0</v>
      </c>
      <c r="AD313" s="167">
        <f>'Test-AI'!M311</f>
        <v>0</v>
      </c>
      <c r="AE313" s="167">
        <f>'Test-AI'!N311</f>
        <v>0</v>
      </c>
      <c r="AF313" s="167">
        <f>'Test-AI'!O311</f>
        <v>0</v>
      </c>
      <c r="AG313" s="167">
        <f>(Summary!$C$63*AD313+Summary!$C$64*AE313+Summary!$C$65*AF313)/Summary!$C$66</f>
        <v>0</v>
      </c>
      <c r="AH313" s="167">
        <f>'Test-AI'!P311</f>
        <v>0</v>
      </c>
      <c r="AI313" s="167">
        <f>'Test-AI'!Q311</f>
        <v>0</v>
      </c>
      <c r="AJ313" s="167">
        <f>'Test-AI'!R311</f>
        <v>0</v>
      </c>
      <c r="AK313" s="167">
        <f>'Test-AI'!S311</f>
        <v>0</v>
      </c>
      <c r="AL313" s="167">
        <f>'Test-AI'!T311</f>
        <v>0</v>
      </c>
      <c r="AM313" s="167">
        <f>'Test-AI'!U311</f>
        <v>0</v>
      </c>
      <c r="AN313" s="167">
        <f>'Test-AI'!V311</f>
        <v>0</v>
      </c>
      <c r="AO313" s="167">
        <f>'Test-AI'!W311</f>
        <v>0</v>
      </c>
      <c r="AP313" s="167">
        <f>'Test-AI'!X311</f>
        <v>0</v>
      </c>
      <c r="AQ313" s="167">
        <f>10*LOG10(1/((Summary!$C$80/10^(AN313/10)+Summary!$C$81/10^(AO313/10)+Summary!$C$82/10^(AP313/10))/Summary!$C$83))</f>
        <v>0</v>
      </c>
      <c r="AR313" s="167">
        <f>'Test-AI'!Y311</f>
        <v>0</v>
      </c>
      <c r="AS313" s="167">
        <f>'Test-AI'!Z311</f>
        <v>0</v>
      </c>
      <c r="AT313" s="295">
        <f>'Test-AI'!AA311</f>
        <v>0</v>
      </c>
      <c r="AU313" s="357">
        <f>'Test-AI'!AB311</f>
        <v>0</v>
      </c>
      <c r="AV313" s="357">
        <f>'Test-AI'!AC311</f>
        <v>0</v>
      </c>
      <c r="AW313" s="296">
        <f t="shared" si="15"/>
        <v>0</v>
      </c>
      <c r="AX313" s="297" t="e">
        <f t="shared" si="16"/>
        <v>#DIV/0!</v>
      </c>
      <c r="AY313" s="298" t="e">
        <f t="shared" si="16"/>
        <v>#DIV/0!</v>
      </c>
      <c r="AZ313" s="297" t="e">
        <f t="shared" si="16"/>
        <v>#DIV/0!</v>
      </c>
      <c r="BA313" s="345" t="e">
        <f t="shared" si="16"/>
        <v>#DIV/0!</v>
      </c>
      <c r="BB313" s="75"/>
      <c r="BC313" s="75"/>
      <c r="BD313" s="485"/>
      <c r="BE313" s="550"/>
      <c r="BF313" s="552"/>
      <c r="BG313" s="552"/>
      <c r="BH313" s="552"/>
      <c r="BI313" s="552"/>
      <c r="BJ313" s="552"/>
      <c r="BK313" s="553"/>
      <c r="BL313" s="552"/>
      <c r="BM313" s="553"/>
      <c r="BN313" s="552"/>
      <c r="BO313" s="553"/>
      <c r="BP313" s="541"/>
      <c r="BQ313" s="550"/>
      <c r="BR313" s="541"/>
      <c r="BS313" s="550"/>
      <c r="BT313" s="552"/>
      <c r="BU313" s="553"/>
      <c r="BV313" s="552"/>
      <c r="BW313" s="553"/>
      <c r="BX313" s="552"/>
      <c r="BY313" s="552"/>
      <c r="BZ313" s="541"/>
      <c r="CA313" s="485"/>
      <c r="CB313" s="613"/>
      <c r="CC313" s="553"/>
      <c r="CD313" s="552"/>
      <c r="CE313" s="553"/>
      <c r="CF313" s="541"/>
      <c r="CG313" s="550"/>
      <c r="CH313" s="541"/>
    </row>
    <row r="314" spans="1:86" ht="17" hidden="1" customHeight="1" x14ac:dyDescent="0.2">
      <c r="A314" s="485"/>
      <c r="B314" s="485"/>
      <c r="C314" s="485"/>
      <c r="D314" s="590"/>
      <c r="E314" s="558"/>
      <c r="F314" s="239">
        <v>185</v>
      </c>
      <c r="G314" s="294">
        <f>'Anchor-AI'!L312</f>
        <v>0</v>
      </c>
      <c r="H314" s="295">
        <f>'Anchor-AI'!M312</f>
        <v>0</v>
      </c>
      <c r="I314" s="295">
        <f>'Anchor-AI'!N312</f>
        <v>0</v>
      </c>
      <c r="J314" s="295">
        <f>'Anchor-AI'!O312</f>
        <v>0</v>
      </c>
      <c r="K314" s="295">
        <f>(Summary!$C$63*H314+Summary!$C$64*I314+Summary!$C$65*J314)/Summary!$C$66</f>
        <v>0</v>
      </c>
      <c r="L314" s="295">
        <f>'Anchor-AI'!P312</f>
        <v>0</v>
      </c>
      <c r="M314" s="295">
        <f>'Anchor-AI'!Q312</f>
        <v>0</v>
      </c>
      <c r="N314" s="295">
        <f>'Anchor-AI'!R312</f>
        <v>0</v>
      </c>
      <c r="O314" s="295">
        <f>'Anchor-AI'!S312</f>
        <v>0</v>
      </c>
      <c r="P314" s="295">
        <f>'Anchor-AI'!T312</f>
        <v>0</v>
      </c>
      <c r="Q314" s="295">
        <f>'Anchor-AI'!U312</f>
        <v>0</v>
      </c>
      <c r="R314" s="295">
        <f>'Anchor-AI'!V312</f>
        <v>0</v>
      </c>
      <c r="S314" s="295">
        <f>'Anchor-AI'!W312</f>
        <v>0</v>
      </c>
      <c r="T314" s="295">
        <f>'Anchor-AI'!X312</f>
        <v>0</v>
      </c>
      <c r="U314" s="295">
        <f>10*LOG10(1/((Summary!$C$80/10^(R314/10)+Summary!$C$81/10^(S314/10)+Summary!$C$82/10^(T314/10))/Summary!$C$83))</f>
        <v>0</v>
      </c>
      <c r="V314" s="295">
        <f>'Anchor-AI'!Y312</f>
        <v>0</v>
      </c>
      <c r="W314" s="295">
        <f>'Anchor-AI'!Z312</f>
        <v>0</v>
      </c>
      <c r="X314" s="295">
        <f>'Anchor-AI'!AA312</f>
        <v>0</v>
      </c>
      <c r="Y314" s="357">
        <f>'Anchor-AI'!AB312</f>
        <v>0</v>
      </c>
      <c r="Z314" s="357">
        <f>'Anchor-AI'!AC312</f>
        <v>0</v>
      </c>
      <c r="AA314" s="296">
        <f t="shared" si="14"/>
        <v>0</v>
      </c>
      <c r="AC314" s="170">
        <f>'Test-AI'!L312</f>
        <v>0</v>
      </c>
      <c r="AD314" s="167">
        <f>'Test-AI'!M312</f>
        <v>0</v>
      </c>
      <c r="AE314" s="167">
        <f>'Test-AI'!N312</f>
        <v>0</v>
      </c>
      <c r="AF314" s="167">
        <f>'Test-AI'!O312</f>
        <v>0</v>
      </c>
      <c r="AG314" s="167">
        <f>(Summary!$C$63*AD314+Summary!$C$64*AE314+Summary!$C$65*AF314)/Summary!$C$66</f>
        <v>0</v>
      </c>
      <c r="AH314" s="167">
        <f>'Test-AI'!P312</f>
        <v>0</v>
      </c>
      <c r="AI314" s="167">
        <f>'Test-AI'!Q312</f>
        <v>0</v>
      </c>
      <c r="AJ314" s="167">
        <f>'Test-AI'!R312</f>
        <v>0</v>
      </c>
      <c r="AK314" s="167">
        <f>'Test-AI'!S312</f>
        <v>0</v>
      </c>
      <c r="AL314" s="167">
        <f>'Test-AI'!T312</f>
        <v>0</v>
      </c>
      <c r="AM314" s="167">
        <f>'Test-AI'!U312</f>
        <v>0</v>
      </c>
      <c r="AN314" s="167">
        <f>'Test-AI'!V312</f>
        <v>0</v>
      </c>
      <c r="AO314" s="167">
        <f>'Test-AI'!W312</f>
        <v>0</v>
      </c>
      <c r="AP314" s="167">
        <f>'Test-AI'!X312</f>
        <v>0</v>
      </c>
      <c r="AQ314" s="167">
        <f>10*LOG10(1/((Summary!$C$80/10^(AN314/10)+Summary!$C$81/10^(AO314/10)+Summary!$C$82/10^(AP314/10))/Summary!$C$83))</f>
        <v>0</v>
      </c>
      <c r="AR314" s="167">
        <f>'Test-AI'!Y312</f>
        <v>0</v>
      </c>
      <c r="AS314" s="167">
        <f>'Test-AI'!Z312</f>
        <v>0</v>
      </c>
      <c r="AT314" s="295">
        <f>'Test-AI'!AA312</f>
        <v>0</v>
      </c>
      <c r="AU314" s="357">
        <f>'Test-AI'!AB312</f>
        <v>0</v>
      </c>
      <c r="AV314" s="357">
        <f>'Test-AI'!AC312</f>
        <v>0</v>
      </c>
      <c r="AW314" s="296">
        <f t="shared" si="15"/>
        <v>0</v>
      </c>
      <c r="AX314" s="297" t="e">
        <f t="shared" si="16"/>
        <v>#DIV/0!</v>
      </c>
      <c r="AY314" s="298" t="e">
        <f t="shared" si="16"/>
        <v>#DIV/0!</v>
      </c>
      <c r="AZ314" s="297" t="e">
        <f t="shared" si="16"/>
        <v>#DIV/0!</v>
      </c>
      <c r="BA314" s="345" t="e">
        <f t="shared" si="16"/>
        <v>#DIV/0!</v>
      </c>
      <c r="BB314" s="75"/>
      <c r="BC314" s="75"/>
      <c r="BD314" s="641" t="s">
        <v>46</v>
      </c>
      <c r="BE314" s="549" t="e">
        <f t="array" ref="BE314">bdRateExtend($G312:$G315,H312:H315,$AC312:$AC315,AD312:AD315)</f>
        <v>#VALUE!</v>
      </c>
      <c r="BF314" s="552"/>
      <c r="BG314" s="552"/>
      <c r="BH314" s="552"/>
      <c r="BI314" s="552"/>
      <c r="BJ314" s="552"/>
      <c r="BK314" s="551" t="e">
        <f t="array" ref="BK314">bdRateExtend($G312:$G315,L312:L315,$AC312:$AC315,AH312:AH315)</f>
        <v>#VALUE!</v>
      </c>
      <c r="BL314" s="552"/>
      <c r="BM314" s="551" t="e">
        <f t="array" ref="BM314">bdRateExtend($G312:$G315,M312:M315,$AC312:$AC315,AI312:AI315)</f>
        <v>#VALUE!</v>
      </c>
      <c r="BN314" s="552"/>
      <c r="BO314" s="625" t="e">
        <f t="array" ref="BO314">bdRateExtend($G312:$G315,N312:N315,$AC312:$AC315,AJ312:AJ315,"None", FALSE,1)</f>
        <v>#VALUE!</v>
      </c>
      <c r="BP314" s="541"/>
      <c r="BQ314" s="647" t="e">
        <f t="array" ref="BQ314">bdRateExtend($G312:$G315,O312:O315,$AC312:$AC315,AK312:AK315,"None", FALSE,1)</f>
        <v>#VALUE!</v>
      </c>
      <c r="BR314" s="541"/>
      <c r="BS314" s="549" t="e">
        <f t="array" ref="BS314">bdRateExtend($G312:$G315,P312:P315,$AC312:$AC315,AL312:AL315)</f>
        <v>#VALUE!</v>
      </c>
      <c r="BT314" s="552"/>
      <c r="BU314" s="551" t="e">
        <f t="array" ref="BU314">bdRateExtend($G312:$G315,Q312:Q315,$AC312:$AC315,AM312:AM315)</f>
        <v>#VALUE!</v>
      </c>
      <c r="BV314" s="552"/>
      <c r="BW314" s="551" t="e">
        <f t="array" ref="BW314">bdRateExtend($G312:$G315,R312:R315,$AC312:$AC315,AN312:AN315)</f>
        <v>#VALUE!</v>
      </c>
      <c r="BX314" s="552"/>
      <c r="BY314" s="552"/>
      <c r="BZ314" s="541"/>
      <c r="CA314" s="485"/>
      <c r="CB314" s="613"/>
      <c r="CC314" s="561" t="e">
        <f t="array" ref="CC314">bdCAMBIExtend($G312:$G315,V312:V315,$AC312:$AC315,AR312:AR315)</f>
        <v>#VALUE!</v>
      </c>
      <c r="CD314" s="552"/>
      <c r="CE314" s="651">
        <f t="array" ref="CE314">testVMAFRange($G312:$G315,N312:N315,$AC312:$AC315,AJ312:AJ315)</f>
        <v>0</v>
      </c>
      <c r="CF314" s="541"/>
      <c r="CG314" s="604">
        <f t="array" ref="CG314">testVMAFRange($G312:$G315,O312:O315,$AC312:$AC315,AK312:AK315)</f>
        <v>0</v>
      </c>
      <c r="CH314" s="541"/>
    </row>
    <row r="315" spans="1:86" ht="17" hidden="1" customHeight="1" x14ac:dyDescent="0.2">
      <c r="A315" s="485"/>
      <c r="B315" s="656"/>
      <c r="C315" s="486"/>
      <c r="D315" s="591"/>
      <c r="E315" s="559"/>
      <c r="F315" s="240">
        <v>210</v>
      </c>
      <c r="G315" s="299">
        <f>'Anchor-AI'!L313</f>
        <v>0</v>
      </c>
      <c r="H315" s="300">
        <f>'Anchor-AI'!M313</f>
        <v>0</v>
      </c>
      <c r="I315" s="300">
        <f>'Anchor-AI'!N313</f>
        <v>0</v>
      </c>
      <c r="J315" s="300">
        <f>'Anchor-AI'!O313</f>
        <v>0</v>
      </c>
      <c r="K315" s="295">
        <f>(Summary!$C$63*H315+Summary!$C$64*I315+Summary!$C$65*J315)/Summary!$C$66</f>
        <v>0</v>
      </c>
      <c r="L315" s="300">
        <f>'Anchor-AI'!P313</f>
        <v>0</v>
      </c>
      <c r="M315" s="300">
        <f>'Anchor-AI'!Q313</f>
        <v>0</v>
      </c>
      <c r="N315" s="300">
        <f>'Anchor-AI'!R313</f>
        <v>0</v>
      </c>
      <c r="O315" s="300">
        <f>'Anchor-AI'!S313</f>
        <v>0</v>
      </c>
      <c r="P315" s="300">
        <f>'Anchor-AI'!T313</f>
        <v>0</v>
      </c>
      <c r="Q315" s="300">
        <f>'Anchor-AI'!U313</f>
        <v>0</v>
      </c>
      <c r="R315" s="300">
        <f>'Anchor-AI'!V313</f>
        <v>0</v>
      </c>
      <c r="S315" s="300">
        <f>'Anchor-AI'!W313</f>
        <v>0</v>
      </c>
      <c r="T315" s="300">
        <f>'Anchor-AI'!X313</f>
        <v>0</v>
      </c>
      <c r="U315" s="300">
        <f>10*LOG10(1/((Summary!$C$80/10^(R315/10)+Summary!$C$81/10^(S315/10)+Summary!$C$82/10^(T315/10))/Summary!$C$83))</f>
        <v>0</v>
      </c>
      <c r="V315" s="300">
        <f>'Anchor-AI'!Y313</f>
        <v>0</v>
      </c>
      <c r="W315" s="300">
        <f>'Anchor-AI'!Z313</f>
        <v>0</v>
      </c>
      <c r="X315" s="300">
        <f>'Anchor-AI'!AA313</f>
        <v>0</v>
      </c>
      <c r="Y315" s="357">
        <f>'Anchor-AI'!AB313</f>
        <v>0</v>
      </c>
      <c r="Z315" s="357">
        <f>'Anchor-AI'!AC313</f>
        <v>0</v>
      </c>
      <c r="AA315" s="301">
        <f t="shared" si="14"/>
        <v>0</v>
      </c>
      <c r="AC315" s="171">
        <f>'Test-AI'!L313</f>
        <v>0</v>
      </c>
      <c r="AD315" s="168">
        <f>'Test-AI'!M313</f>
        <v>0</v>
      </c>
      <c r="AE315" s="168">
        <f>'Test-AI'!N313</f>
        <v>0</v>
      </c>
      <c r="AF315" s="168">
        <f>'Test-AI'!O313</f>
        <v>0</v>
      </c>
      <c r="AG315" s="168">
        <f>(Summary!$C$63*AD315+Summary!$C$64*AE315+Summary!$C$65*AF315)/Summary!$C$66</f>
        <v>0</v>
      </c>
      <c r="AH315" s="168">
        <f>'Test-AI'!P313</f>
        <v>0</v>
      </c>
      <c r="AI315" s="168">
        <f>'Test-AI'!Q313</f>
        <v>0</v>
      </c>
      <c r="AJ315" s="168">
        <f>'Test-AI'!R313</f>
        <v>0</v>
      </c>
      <c r="AK315" s="168">
        <f>'Test-AI'!S313</f>
        <v>0</v>
      </c>
      <c r="AL315" s="168">
        <f>'Test-AI'!T313</f>
        <v>0</v>
      </c>
      <c r="AM315" s="168">
        <f>'Test-AI'!U313</f>
        <v>0</v>
      </c>
      <c r="AN315" s="168">
        <f>'Test-AI'!V313</f>
        <v>0</v>
      </c>
      <c r="AO315" s="168">
        <f>'Test-AI'!W313</f>
        <v>0</v>
      </c>
      <c r="AP315" s="168">
        <f>'Test-AI'!X313</f>
        <v>0</v>
      </c>
      <c r="AQ315" s="168">
        <f>10*LOG10(1/((Summary!$C$80/10^(AN315/10)+Summary!$C$81/10^(AO315/10)+Summary!$C$82/10^(AP315/10))/Summary!$C$83))</f>
        <v>0</v>
      </c>
      <c r="AR315" s="168">
        <f>'Test-AI'!Y313</f>
        <v>0</v>
      </c>
      <c r="AS315" s="168">
        <f>'Test-AI'!Z313</f>
        <v>0</v>
      </c>
      <c r="AT315" s="300">
        <f>'Test-AI'!AA313</f>
        <v>0</v>
      </c>
      <c r="AU315" s="357">
        <f>'Test-AI'!AB313</f>
        <v>0</v>
      </c>
      <c r="AV315" s="357">
        <f>'Test-AI'!AC313</f>
        <v>0</v>
      </c>
      <c r="AW315" s="301">
        <f t="shared" si="15"/>
        <v>0</v>
      </c>
      <c r="AX315" s="302" t="e">
        <f t="shared" si="16"/>
        <v>#DIV/0!</v>
      </c>
      <c r="AY315" s="303" t="e">
        <f t="shared" si="16"/>
        <v>#DIV/0!</v>
      </c>
      <c r="AZ315" s="297" t="e">
        <f t="shared" si="16"/>
        <v>#DIV/0!</v>
      </c>
      <c r="BA315" s="345" t="e">
        <f t="shared" si="16"/>
        <v>#DIV/0!</v>
      </c>
      <c r="BB315" s="75"/>
      <c r="BC315" s="75"/>
      <c r="BD315" s="486"/>
      <c r="BE315" s="550"/>
      <c r="BF315" s="553"/>
      <c r="BG315" s="553"/>
      <c r="BH315" s="553"/>
      <c r="BI315" s="553"/>
      <c r="BJ315" s="556"/>
      <c r="BK315" s="553"/>
      <c r="BL315" s="553"/>
      <c r="BM315" s="553"/>
      <c r="BN315" s="553"/>
      <c r="BO315" s="556"/>
      <c r="BP315" s="542"/>
      <c r="BQ315" s="605"/>
      <c r="BR315" s="542"/>
      <c r="BS315" s="550"/>
      <c r="BT315" s="553"/>
      <c r="BU315" s="553"/>
      <c r="BV315" s="553"/>
      <c r="BW315" s="553"/>
      <c r="BX315" s="553"/>
      <c r="BY315" s="553"/>
      <c r="BZ315" s="544"/>
      <c r="CA315" s="588"/>
      <c r="CB315" s="605"/>
      <c r="CC315" s="553"/>
      <c r="CD315" s="553"/>
      <c r="CE315" s="556"/>
      <c r="CF315" s="542"/>
      <c r="CG315" s="605"/>
      <c r="CH315" s="542"/>
    </row>
    <row r="316" spans="1:86" ht="17" hidden="1" customHeight="1" x14ac:dyDescent="0.2">
      <c r="A316" s="485"/>
      <c r="B316" s="595" t="s">
        <v>148</v>
      </c>
      <c r="C316" s="586" t="s">
        <v>85</v>
      </c>
      <c r="D316" s="589">
        <v>24</v>
      </c>
      <c r="E316" s="557">
        <v>10</v>
      </c>
      <c r="F316" s="238">
        <v>85</v>
      </c>
      <c r="G316" s="289">
        <f>'Anchor-AI'!L314</f>
        <v>0</v>
      </c>
      <c r="H316" s="290">
        <f>'Anchor-AI'!M314</f>
        <v>0</v>
      </c>
      <c r="I316" s="290">
        <f>'Anchor-AI'!N314</f>
        <v>0</v>
      </c>
      <c r="J316" s="290">
        <f>'Anchor-AI'!O314</f>
        <v>0</v>
      </c>
      <c r="K316" s="290">
        <f>(Summary!$C$63*H316+Summary!$C$64*I316+Summary!$C$65*J316)/Summary!$C$66</f>
        <v>0</v>
      </c>
      <c r="L316" s="290">
        <f>'Anchor-AI'!P314</f>
        <v>0</v>
      </c>
      <c r="M316" s="290">
        <f>'Anchor-AI'!Q314</f>
        <v>0</v>
      </c>
      <c r="N316" s="290">
        <f>'Anchor-AI'!R314</f>
        <v>0</v>
      </c>
      <c r="O316" s="290">
        <f>'Anchor-AI'!S314</f>
        <v>0</v>
      </c>
      <c r="P316" s="290">
        <f>'Anchor-AI'!T314</f>
        <v>0</v>
      </c>
      <c r="Q316" s="290">
        <f>'Anchor-AI'!U314</f>
        <v>0</v>
      </c>
      <c r="R316" s="290">
        <f>'Anchor-AI'!V314</f>
        <v>0</v>
      </c>
      <c r="S316" s="290">
        <f>'Anchor-AI'!W314</f>
        <v>0</v>
      </c>
      <c r="T316" s="290">
        <f>'Anchor-AI'!X314</f>
        <v>0</v>
      </c>
      <c r="U316" s="290">
        <f>10*LOG10(1/((Summary!$C$80/10^(R316/10)+Summary!$C$81/10^(S316/10)+Summary!$C$82/10^(T316/10))/Summary!$C$83))</f>
        <v>0</v>
      </c>
      <c r="V316" s="290">
        <f>'Anchor-AI'!Y314</f>
        <v>0</v>
      </c>
      <c r="W316" s="290">
        <f>'Anchor-AI'!Z314</f>
        <v>0</v>
      </c>
      <c r="X316" s="290">
        <f>'Anchor-AI'!AA314</f>
        <v>0</v>
      </c>
      <c r="Y316" s="360">
        <f>'Anchor-AI'!AB314</f>
        <v>0</v>
      </c>
      <c r="Z316" s="360">
        <f>'Anchor-AI'!AC314</f>
        <v>0</v>
      </c>
      <c r="AA316" s="291">
        <f t="shared" si="14"/>
        <v>0</v>
      </c>
      <c r="AC316" s="169">
        <f>'Test-AI'!L314</f>
        <v>0</v>
      </c>
      <c r="AD316" s="166">
        <f>'Test-AI'!M314</f>
        <v>0</v>
      </c>
      <c r="AE316" s="166">
        <f>'Test-AI'!N314</f>
        <v>0</v>
      </c>
      <c r="AF316" s="166">
        <f>'Test-AI'!O314</f>
        <v>0</v>
      </c>
      <c r="AG316" s="166">
        <f>(Summary!$C$63*AD316+Summary!$C$64*AE316+Summary!$C$65*AF316)/Summary!$C$66</f>
        <v>0</v>
      </c>
      <c r="AH316" s="166">
        <f>'Test-AI'!P314</f>
        <v>0</v>
      </c>
      <c r="AI316" s="166">
        <f>'Test-AI'!Q314</f>
        <v>0</v>
      </c>
      <c r="AJ316" s="166">
        <f>'Test-AI'!R314</f>
        <v>0</v>
      </c>
      <c r="AK316" s="166">
        <f>'Test-AI'!S314</f>
        <v>0</v>
      </c>
      <c r="AL316" s="166">
        <f>'Test-AI'!T314</f>
        <v>0</v>
      </c>
      <c r="AM316" s="166">
        <f>'Test-AI'!U314</f>
        <v>0</v>
      </c>
      <c r="AN316" s="166">
        <f>'Test-AI'!V314</f>
        <v>0</v>
      </c>
      <c r="AO316" s="166">
        <f>'Test-AI'!W314</f>
        <v>0</v>
      </c>
      <c r="AP316" s="166">
        <f>'Test-AI'!X314</f>
        <v>0</v>
      </c>
      <c r="AQ316" s="166">
        <f>10*LOG10(1/((Summary!$C$80/10^(AN316/10)+Summary!$C$81/10^(AO316/10)+Summary!$C$82/10^(AP316/10))/Summary!$C$83))</f>
        <v>0</v>
      </c>
      <c r="AR316" s="166">
        <f>'Test-AI'!Y314</f>
        <v>0</v>
      </c>
      <c r="AS316" s="166">
        <f>'Test-AI'!Z314</f>
        <v>0</v>
      </c>
      <c r="AT316" s="290">
        <f>'Test-AI'!AA314</f>
        <v>0</v>
      </c>
      <c r="AU316" s="356">
        <f>'Test-AI'!AB314</f>
        <v>0</v>
      </c>
      <c r="AV316" s="356">
        <f>'Test-AI'!AC314</f>
        <v>0</v>
      </c>
      <c r="AW316" s="291">
        <f t="shared" si="15"/>
        <v>0</v>
      </c>
      <c r="AX316" s="292" t="e">
        <f t="shared" si="16"/>
        <v>#DIV/0!</v>
      </c>
      <c r="AY316" s="293" t="e">
        <f t="shared" si="16"/>
        <v>#DIV/0!</v>
      </c>
      <c r="AZ316" s="292" t="e">
        <f t="shared" si="16"/>
        <v>#DIV/0!</v>
      </c>
      <c r="BA316" s="344" t="e">
        <f t="shared" si="16"/>
        <v>#DIV/0!</v>
      </c>
      <c r="BB316" s="75"/>
      <c r="BC316" s="75"/>
      <c r="BD316" s="572" t="s">
        <v>39</v>
      </c>
      <c r="BE316" s="549" t="e">
        <f t="array" ref="BE316">bdRateExtend($G316:$G319,H316:H319,$AC316:$AC319,AD316:AD319)</f>
        <v>#VALUE!</v>
      </c>
      <c r="BF316" s="551" t="e">
        <f t="array" ref="BF316">bdRateExtend($G316:$G321,H316:H321,$AC316:$AC321,AD316:AD321)</f>
        <v>#VALUE!</v>
      </c>
      <c r="BG316" s="551" t="e">
        <f t="array" ref="BG316">bdRateExtend($G316:$G321,I316:I321,$AC316:$AC321,AE316:AE321)</f>
        <v>#VALUE!</v>
      </c>
      <c r="BH316" s="551" t="e">
        <f t="array" ref="BH316">bdRateExtend($G316:$G321,J316:J321,$AC316:$AC321,AF316:AF321)</f>
        <v>#VALUE!</v>
      </c>
      <c r="BI316" s="551" t="e">
        <f t="array" ref="BI316">bdRateExtend($G316:$G321,K316:K321,$AC316:$AC321,AG316:AG321)</f>
        <v>#VALUE!</v>
      </c>
      <c r="BJ316" s="575" t="e">
        <f>(Summary!$C$94*BF316+Summary!$C$95*BG316+Summary!$C$96*BH316)/Summary!$C$97</f>
        <v>#VALUE!</v>
      </c>
      <c r="BK316" s="551" t="e">
        <f t="array" ref="BK316">bdRateExtend($G316:$G319,L316:L319,$AC316:$AC319,AH316:AH319)</f>
        <v>#VALUE!</v>
      </c>
      <c r="BL316" s="551" t="e">
        <f t="array" ref="BL316">bdRateExtend($G316:$G321,L316:L321,$AC316:$AC321,AH316:AH321)</f>
        <v>#VALUE!</v>
      </c>
      <c r="BM316" s="551" t="e">
        <f t="array" ref="BM316">bdRateExtend($G316:$G319,M316:M319,$AC316:$AC319,AI316:AI319)</f>
        <v>#VALUE!</v>
      </c>
      <c r="BN316" s="551" t="e">
        <f t="array" ref="BN316">bdRateExtend($G316:$G321,M316:M321,$AC316:$AC321,AI316:AI321)</f>
        <v>#VALUE!</v>
      </c>
      <c r="BO316" s="548" t="e">
        <f t="array" ref="BO316">bdRateExtend($G316:$G319,N316:N319,$AC316:$AC319,AJ316:AJ319,"None", FALSE,1)</f>
        <v>#VALUE!</v>
      </c>
      <c r="BP316" s="585" t="e">
        <f t="array" ref="BP316">bdRateExtend($G316:$G321,N316:N321,$AC316:$AC321,AJ316:AJ321,"None", FALSE,1)</f>
        <v>#VALUE!</v>
      </c>
      <c r="BQ316" s="548" t="e">
        <f t="array" ref="BQ316">bdRateExtend($G316:$G319,O316:O319,$AC316:$AC319,AK316:AK319,"None", FALSE,1)</f>
        <v>#VALUE!</v>
      </c>
      <c r="BR316" s="585" t="e">
        <f t="array" ref="BR316">bdRateExtend($G316:$G321,O316:O321,$AC316:$AC321,AK316:AK321,"None", FALSE,1)</f>
        <v>#VALUE!</v>
      </c>
      <c r="BS316" s="551" t="e">
        <f t="array" ref="BS316">bdRateExtend($G316:$G319,P316:P319,$AC316:$AC319,AL316:AL319)</f>
        <v>#VALUE!</v>
      </c>
      <c r="BT316" s="551" t="e">
        <f t="array" ref="BT316">bdRateExtend($G316:$G321,P316:P321,$AC316:$AC321,AL316:AL321)</f>
        <v>#VALUE!</v>
      </c>
      <c r="BU316" s="551" t="e">
        <f t="array" ref="BU316">bdRateExtend($G316:$G319,Q316:Q319,$AC316:$AC319,AM316:AM319)</f>
        <v>#VALUE!</v>
      </c>
      <c r="BV316" s="551" t="e">
        <f t="array" ref="BV316">bdRateExtend($G316:$G321,Q316:Q321,$AC316:$AC321,AM316:AM321)</f>
        <v>#VALUE!</v>
      </c>
      <c r="BW316" s="551" t="e">
        <f t="array" ref="BW316">bdRateExtend($G316:$G319,R316:R319,$AC316:$AC319,AN316:AN319)</f>
        <v>#VALUE!</v>
      </c>
      <c r="BX316" s="551" t="e">
        <f t="array" ref="BX316">bdRateExtend($G316:$G321,R316:R321,$AC316:$AC321,AN316:AN321)</f>
        <v>#VALUE!</v>
      </c>
      <c r="BY316" s="551" t="e">
        <f t="array" ref="BY316">bdRateExtend($G316:$G321,S316:S321,$AC316:$AC321,AO316:AO321)</f>
        <v>#VALUE!</v>
      </c>
      <c r="BZ316" s="555" t="e">
        <f t="array" ref="BZ316">bdRateExtend($G316:$G321,T316:T321,$AC316:$AC321,AP316:AP321)</f>
        <v>#VALUE!</v>
      </c>
      <c r="CA316" s="555" t="e">
        <f t="array" ref="CA316">bdRateExtend($G316:$G321,U316:U321,$AC316:$AC321,AQ316:AQ321)</f>
        <v>#VALUE!</v>
      </c>
      <c r="CB316" s="575" t="e">
        <f>(Summary!$C$108*BX316+Summary!$C$109*BY316+Summary!$C$110*BZ316)/Summary!$C$111</f>
        <v>#VALUE!</v>
      </c>
      <c r="CC316" s="561" t="e">
        <f t="array" ref="CC316">bdCAMBIExtend($G316:$G319,V316:V319,$AC316:$AC319,AR316:AR319)</f>
        <v>#VALUE!</v>
      </c>
      <c r="CD316" s="561" t="e">
        <f t="array" ref="CD316">bdCAMBIExtend($G316:$G321,V316:V321,$AC316:$AC321,AR316:AR321)</f>
        <v>#VALUE!</v>
      </c>
      <c r="CE316" s="547">
        <f t="array" ref="CE316">testVMAFRange($G316:$G319,N316:N319,$AC316:$AC319,AJ316:AJ319)</f>
        <v>0</v>
      </c>
      <c r="CF316" s="543">
        <f t="array" ref="CF316">testVMAFRange($G316:$G321,N316:N321,$AC316:$AC321,AJ316:AJ321)</f>
        <v>0</v>
      </c>
      <c r="CG316" s="547">
        <f t="array" ref="CG316">testVMAFRange($G316:$G319,O316:O319,$AC316:$AC319,AK316:AK319)</f>
        <v>0</v>
      </c>
      <c r="CH316" s="543">
        <f t="array" ref="CH316">testVMAFRange($G316:$G321,O316:O321,$AC316:$AC321,AK316:AK321)</f>
        <v>0</v>
      </c>
    </row>
    <row r="317" spans="1:86" ht="17" hidden="1" customHeight="1" x14ac:dyDescent="0.2">
      <c r="A317" s="485"/>
      <c r="B317" s="566"/>
      <c r="C317" s="485"/>
      <c r="D317" s="590"/>
      <c r="E317" s="558"/>
      <c r="F317" s="239">
        <v>110</v>
      </c>
      <c r="G317" s="294">
        <f>'Anchor-AI'!L315</f>
        <v>0</v>
      </c>
      <c r="H317" s="295">
        <f>'Anchor-AI'!M315</f>
        <v>0</v>
      </c>
      <c r="I317" s="295">
        <f>'Anchor-AI'!N315</f>
        <v>0</v>
      </c>
      <c r="J317" s="295">
        <f>'Anchor-AI'!O315</f>
        <v>0</v>
      </c>
      <c r="K317" s="295">
        <f>(Summary!$C$63*H317+Summary!$C$64*I317+Summary!$C$65*J317)/Summary!$C$66</f>
        <v>0</v>
      </c>
      <c r="L317" s="295">
        <f>'Anchor-AI'!P315</f>
        <v>0</v>
      </c>
      <c r="M317" s="295">
        <f>'Anchor-AI'!Q315</f>
        <v>0</v>
      </c>
      <c r="N317" s="295">
        <f>'Anchor-AI'!R315</f>
        <v>0</v>
      </c>
      <c r="O317" s="295">
        <f>'Anchor-AI'!S315</f>
        <v>0</v>
      </c>
      <c r="P317" s="295">
        <f>'Anchor-AI'!T315</f>
        <v>0</v>
      </c>
      <c r="Q317" s="295">
        <f>'Anchor-AI'!U315</f>
        <v>0</v>
      </c>
      <c r="R317" s="295">
        <f>'Anchor-AI'!V315</f>
        <v>0</v>
      </c>
      <c r="S317" s="295">
        <f>'Anchor-AI'!W315</f>
        <v>0</v>
      </c>
      <c r="T317" s="295">
        <f>'Anchor-AI'!X315</f>
        <v>0</v>
      </c>
      <c r="U317" s="295">
        <f>10*LOG10(1/((Summary!$C$80/10^(R317/10)+Summary!$C$81/10^(S317/10)+Summary!$C$82/10^(T317/10))/Summary!$C$83))</f>
        <v>0</v>
      </c>
      <c r="V317" s="295">
        <f>'Anchor-AI'!Y315</f>
        <v>0</v>
      </c>
      <c r="W317" s="295">
        <f>'Anchor-AI'!Z315</f>
        <v>0</v>
      </c>
      <c r="X317" s="295">
        <f>'Anchor-AI'!AA315</f>
        <v>0</v>
      </c>
      <c r="Y317" s="357">
        <f>'Anchor-AI'!AB315</f>
        <v>0</v>
      </c>
      <c r="Z317" s="357">
        <f>'Anchor-AI'!AC315</f>
        <v>0</v>
      </c>
      <c r="AA317" s="296">
        <f t="shared" si="14"/>
        <v>0</v>
      </c>
      <c r="AC317" s="170">
        <f>'Test-AI'!L315</f>
        <v>0</v>
      </c>
      <c r="AD317" s="167">
        <f>'Test-AI'!M315</f>
        <v>0</v>
      </c>
      <c r="AE317" s="167">
        <f>'Test-AI'!N315</f>
        <v>0</v>
      </c>
      <c r="AF317" s="167">
        <f>'Test-AI'!O315</f>
        <v>0</v>
      </c>
      <c r="AG317" s="167">
        <f>(Summary!$C$63*AD317+Summary!$C$64*AE317+Summary!$C$65*AF317)/Summary!$C$66</f>
        <v>0</v>
      </c>
      <c r="AH317" s="167">
        <f>'Test-AI'!P315</f>
        <v>0</v>
      </c>
      <c r="AI317" s="167">
        <f>'Test-AI'!Q315</f>
        <v>0</v>
      </c>
      <c r="AJ317" s="167">
        <f>'Test-AI'!R315</f>
        <v>0</v>
      </c>
      <c r="AK317" s="167">
        <f>'Test-AI'!S315</f>
        <v>0</v>
      </c>
      <c r="AL317" s="167">
        <f>'Test-AI'!T315</f>
        <v>0</v>
      </c>
      <c r="AM317" s="167">
        <f>'Test-AI'!U315</f>
        <v>0</v>
      </c>
      <c r="AN317" s="167">
        <f>'Test-AI'!V315</f>
        <v>0</v>
      </c>
      <c r="AO317" s="167">
        <f>'Test-AI'!W315</f>
        <v>0</v>
      </c>
      <c r="AP317" s="167">
        <f>'Test-AI'!X315</f>
        <v>0</v>
      </c>
      <c r="AQ317" s="167">
        <f>10*LOG10(1/((Summary!$C$80/10^(AN317/10)+Summary!$C$81/10^(AO317/10)+Summary!$C$82/10^(AP317/10))/Summary!$C$83))</f>
        <v>0</v>
      </c>
      <c r="AR317" s="167">
        <f>'Test-AI'!Y315</f>
        <v>0</v>
      </c>
      <c r="AS317" s="167">
        <f>'Test-AI'!Z315</f>
        <v>0</v>
      </c>
      <c r="AT317" s="295">
        <f>'Test-AI'!AA315</f>
        <v>0</v>
      </c>
      <c r="AU317" s="357">
        <f>'Test-AI'!AB315</f>
        <v>0</v>
      </c>
      <c r="AV317" s="357">
        <f>'Test-AI'!AC315</f>
        <v>0</v>
      </c>
      <c r="AW317" s="296">
        <f t="shared" si="15"/>
        <v>0</v>
      </c>
      <c r="AX317" s="297" t="e">
        <f t="shared" si="16"/>
        <v>#DIV/0!</v>
      </c>
      <c r="AY317" s="298" t="e">
        <f t="shared" si="16"/>
        <v>#DIV/0!</v>
      </c>
      <c r="AZ317" s="297" t="e">
        <f t="shared" si="16"/>
        <v>#DIV/0!</v>
      </c>
      <c r="BA317" s="345" t="e">
        <f t="shared" si="16"/>
        <v>#DIV/0!</v>
      </c>
      <c r="BB317" s="75"/>
      <c r="BC317" s="75"/>
      <c r="BD317" s="565"/>
      <c r="BE317" s="550"/>
      <c r="BF317" s="552"/>
      <c r="BG317" s="552"/>
      <c r="BH317" s="552"/>
      <c r="BI317" s="552"/>
      <c r="BJ317" s="552"/>
      <c r="BK317" s="553"/>
      <c r="BL317" s="552"/>
      <c r="BM317" s="553"/>
      <c r="BN317" s="552"/>
      <c r="BO317" s="546"/>
      <c r="BP317" s="541"/>
      <c r="BQ317" s="546"/>
      <c r="BR317" s="541"/>
      <c r="BS317" s="553"/>
      <c r="BT317" s="552"/>
      <c r="BU317" s="553"/>
      <c r="BV317" s="552"/>
      <c r="BW317" s="553"/>
      <c r="BX317" s="552"/>
      <c r="BY317" s="552"/>
      <c r="BZ317" s="541"/>
      <c r="CA317" s="541"/>
      <c r="CB317" s="552"/>
      <c r="CC317" s="553"/>
      <c r="CD317" s="552"/>
      <c r="CE317" s="546"/>
      <c r="CF317" s="541"/>
      <c r="CG317" s="546"/>
      <c r="CH317" s="541"/>
    </row>
    <row r="318" spans="1:86" ht="17" hidden="1" customHeight="1" x14ac:dyDescent="0.2">
      <c r="A318" s="485"/>
      <c r="B318" s="566"/>
      <c r="C318" s="485"/>
      <c r="D318" s="590"/>
      <c r="E318" s="558"/>
      <c r="F318" s="239">
        <v>135</v>
      </c>
      <c r="G318" s="294">
        <f>'Anchor-AI'!L316</f>
        <v>0</v>
      </c>
      <c r="H318" s="295">
        <f>'Anchor-AI'!M316</f>
        <v>0</v>
      </c>
      <c r="I318" s="295">
        <f>'Anchor-AI'!N316</f>
        <v>0</v>
      </c>
      <c r="J318" s="295">
        <f>'Anchor-AI'!O316</f>
        <v>0</v>
      </c>
      <c r="K318" s="295">
        <f>(Summary!$C$63*H318+Summary!$C$64*I318+Summary!$C$65*J318)/Summary!$C$66</f>
        <v>0</v>
      </c>
      <c r="L318" s="295">
        <f>'Anchor-AI'!P316</f>
        <v>0</v>
      </c>
      <c r="M318" s="295">
        <f>'Anchor-AI'!Q316</f>
        <v>0</v>
      </c>
      <c r="N318" s="295">
        <f>'Anchor-AI'!R316</f>
        <v>0</v>
      </c>
      <c r="O318" s="295">
        <f>'Anchor-AI'!S316</f>
        <v>0</v>
      </c>
      <c r="P318" s="295">
        <f>'Anchor-AI'!T316</f>
        <v>0</v>
      </c>
      <c r="Q318" s="295">
        <f>'Anchor-AI'!U316</f>
        <v>0</v>
      </c>
      <c r="R318" s="295">
        <f>'Anchor-AI'!V316</f>
        <v>0</v>
      </c>
      <c r="S318" s="295">
        <f>'Anchor-AI'!W316</f>
        <v>0</v>
      </c>
      <c r="T318" s="295">
        <f>'Anchor-AI'!X316</f>
        <v>0</v>
      </c>
      <c r="U318" s="295">
        <f>10*LOG10(1/((Summary!$C$80/10^(R318/10)+Summary!$C$81/10^(S318/10)+Summary!$C$82/10^(T318/10))/Summary!$C$83))</f>
        <v>0</v>
      </c>
      <c r="V318" s="295">
        <f>'Anchor-AI'!Y316</f>
        <v>0</v>
      </c>
      <c r="W318" s="295">
        <f>'Anchor-AI'!Z316</f>
        <v>0</v>
      </c>
      <c r="X318" s="295">
        <f>'Anchor-AI'!AA316</f>
        <v>0</v>
      </c>
      <c r="Y318" s="357">
        <f>'Anchor-AI'!AB316</f>
        <v>0</v>
      </c>
      <c r="Z318" s="357">
        <f>'Anchor-AI'!AC316</f>
        <v>0</v>
      </c>
      <c r="AA318" s="296">
        <f t="shared" si="14"/>
        <v>0</v>
      </c>
      <c r="AC318" s="170">
        <f>'Test-AI'!L316</f>
        <v>0</v>
      </c>
      <c r="AD318" s="167">
        <f>'Test-AI'!M316</f>
        <v>0</v>
      </c>
      <c r="AE318" s="167">
        <f>'Test-AI'!N316</f>
        <v>0</v>
      </c>
      <c r="AF318" s="167">
        <f>'Test-AI'!O316</f>
        <v>0</v>
      </c>
      <c r="AG318" s="167">
        <f>(Summary!$C$63*AD318+Summary!$C$64*AE318+Summary!$C$65*AF318)/Summary!$C$66</f>
        <v>0</v>
      </c>
      <c r="AH318" s="167">
        <f>'Test-AI'!P316</f>
        <v>0</v>
      </c>
      <c r="AI318" s="167">
        <f>'Test-AI'!Q316</f>
        <v>0</v>
      </c>
      <c r="AJ318" s="167">
        <f>'Test-AI'!R316</f>
        <v>0</v>
      </c>
      <c r="AK318" s="167">
        <f>'Test-AI'!S316</f>
        <v>0</v>
      </c>
      <c r="AL318" s="167">
        <f>'Test-AI'!T316</f>
        <v>0</v>
      </c>
      <c r="AM318" s="167">
        <f>'Test-AI'!U316</f>
        <v>0</v>
      </c>
      <c r="AN318" s="167">
        <f>'Test-AI'!V316</f>
        <v>0</v>
      </c>
      <c r="AO318" s="167">
        <f>'Test-AI'!W316</f>
        <v>0</v>
      </c>
      <c r="AP318" s="167">
        <f>'Test-AI'!X316</f>
        <v>0</v>
      </c>
      <c r="AQ318" s="167">
        <f>10*LOG10(1/((Summary!$C$80/10^(AN318/10)+Summary!$C$81/10^(AO318/10)+Summary!$C$82/10^(AP318/10))/Summary!$C$83))</f>
        <v>0</v>
      </c>
      <c r="AR318" s="167">
        <f>'Test-AI'!Y316</f>
        <v>0</v>
      </c>
      <c r="AS318" s="167">
        <f>'Test-AI'!Z316</f>
        <v>0</v>
      </c>
      <c r="AT318" s="295">
        <f>'Test-AI'!AA316</f>
        <v>0</v>
      </c>
      <c r="AU318" s="357">
        <f>'Test-AI'!AB316</f>
        <v>0</v>
      </c>
      <c r="AV318" s="357">
        <f>'Test-AI'!AC316</f>
        <v>0</v>
      </c>
      <c r="AW318" s="296">
        <f t="shared" si="15"/>
        <v>0</v>
      </c>
      <c r="AX318" s="297" t="e">
        <f t="shared" si="16"/>
        <v>#DIV/0!</v>
      </c>
      <c r="AY318" s="298" t="e">
        <f t="shared" si="16"/>
        <v>#DIV/0!</v>
      </c>
      <c r="AZ318" s="297" t="e">
        <f t="shared" si="16"/>
        <v>#DIV/0!</v>
      </c>
      <c r="BA318" s="345" t="e">
        <f t="shared" si="16"/>
        <v>#DIV/0!</v>
      </c>
      <c r="BB318" s="75"/>
      <c r="BC318" s="75"/>
      <c r="BD318" s="573" t="s">
        <v>147</v>
      </c>
      <c r="BE318" s="549" t="e">
        <f t="array" ref="BE318">bdRateExtend($G317:$G320,H317:H320,$AC317:$AC320,AD317:AD320)</f>
        <v>#VALUE!</v>
      </c>
      <c r="BF318" s="552"/>
      <c r="BG318" s="552"/>
      <c r="BH318" s="552"/>
      <c r="BI318" s="552"/>
      <c r="BJ318" s="552"/>
      <c r="BK318" s="551" t="e">
        <f t="array" ref="BK318">bdRateExtend($G317:$G320,L317:L320,$AC317:$AC320,AH317:AH320)</f>
        <v>#VALUE!</v>
      </c>
      <c r="BL318" s="552"/>
      <c r="BM318" s="551" t="e">
        <f t="array" ref="BM318">bdRateExtend($G317:$G320,M317:M320,$AC317:$AC320,AI317:AI320)</f>
        <v>#VALUE!</v>
      </c>
      <c r="BN318" s="552"/>
      <c r="BO318" s="545" t="e">
        <f t="array" ref="BO318">bdRateExtend($G317:$G320,N317:N320,$AC317:$AC320,AJ317:AJ320,"None", FALSE,1)</f>
        <v>#VALUE!</v>
      </c>
      <c r="BP318" s="541"/>
      <c r="BQ318" s="545" t="e">
        <f t="array" ref="BQ318">bdRateExtend($G317:$G320,O317:O320,$AC317:$AC320,AK317:AK320,"None", FALSE,1)</f>
        <v>#VALUE!</v>
      </c>
      <c r="BR318" s="541"/>
      <c r="BS318" s="551" t="e">
        <f t="array" ref="BS318">bdRateExtend($G317:$G320,P317:P320,$AC317:$AC320,AL317:AL320)</f>
        <v>#VALUE!</v>
      </c>
      <c r="BT318" s="552"/>
      <c r="BU318" s="551" t="e">
        <f t="array" ref="BU318">bdRateExtend($G317:$G320,Q317:Q320,$AC317:$AC320,AM317:AM320)</f>
        <v>#VALUE!</v>
      </c>
      <c r="BV318" s="552"/>
      <c r="BW318" s="551" t="e">
        <f t="array" ref="BW318">bdRateExtend($G317:$G320,R317:R320,$AC317:$AC320,AN317:AN320)</f>
        <v>#VALUE!</v>
      </c>
      <c r="BX318" s="552"/>
      <c r="BY318" s="552"/>
      <c r="BZ318" s="541"/>
      <c r="CA318" s="541"/>
      <c r="CB318" s="552"/>
      <c r="CC318" s="561" t="e">
        <f t="array" ref="CC318">bdCAMBIExtend($G317:$G320,V317:V320,$AC317:$AC320,AR317:AR320)</f>
        <v>#VALUE!</v>
      </c>
      <c r="CD318" s="552"/>
      <c r="CE318" s="554">
        <f t="array" ref="CE318">testVMAFRange($G317:$G320,N317:N320,$AC317:$AC320,AJ317:AJ320)</f>
        <v>0</v>
      </c>
      <c r="CF318" s="541"/>
      <c r="CG318" s="554">
        <f t="array" ref="CG318">testVMAFRange($G317:$G320,O317:O320,$AC317:$AC320,AK317:AK320)</f>
        <v>0</v>
      </c>
      <c r="CH318" s="541"/>
    </row>
    <row r="319" spans="1:86" ht="17" hidden="1" customHeight="1" x14ac:dyDescent="0.2">
      <c r="A319" s="485"/>
      <c r="B319" s="566"/>
      <c r="C319" s="485"/>
      <c r="D319" s="590"/>
      <c r="E319" s="558"/>
      <c r="F319" s="239">
        <v>160</v>
      </c>
      <c r="G319" s="294">
        <f>'Anchor-AI'!L317</f>
        <v>0</v>
      </c>
      <c r="H319" s="295">
        <f>'Anchor-AI'!M317</f>
        <v>0</v>
      </c>
      <c r="I319" s="295">
        <f>'Anchor-AI'!N317</f>
        <v>0</v>
      </c>
      <c r="J319" s="295">
        <f>'Anchor-AI'!O317</f>
        <v>0</v>
      </c>
      <c r="K319" s="295">
        <f>(Summary!$C$63*H319+Summary!$C$64*I319+Summary!$C$65*J319)/Summary!$C$66</f>
        <v>0</v>
      </c>
      <c r="L319" s="295">
        <f>'Anchor-AI'!P317</f>
        <v>0</v>
      </c>
      <c r="M319" s="295">
        <f>'Anchor-AI'!Q317</f>
        <v>0</v>
      </c>
      <c r="N319" s="295">
        <f>'Anchor-AI'!R317</f>
        <v>0</v>
      </c>
      <c r="O319" s="295">
        <f>'Anchor-AI'!S317</f>
        <v>0</v>
      </c>
      <c r="P319" s="295">
        <f>'Anchor-AI'!T317</f>
        <v>0</v>
      </c>
      <c r="Q319" s="295">
        <f>'Anchor-AI'!U317</f>
        <v>0</v>
      </c>
      <c r="R319" s="295">
        <f>'Anchor-AI'!V317</f>
        <v>0</v>
      </c>
      <c r="S319" s="295">
        <f>'Anchor-AI'!W317</f>
        <v>0</v>
      </c>
      <c r="T319" s="295">
        <f>'Anchor-AI'!X317</f>
        <v>0</v>
      </c>
      <c r="U319" s="295">
        <f>10*LOG10(1/((Summary!$C$80/10^(R319/10)+Summary!$C$81/10^(S319/10)+Summary!$C$82/10^(T319/10))/Summary!$C$83))</f>
        <v>0</v>
      </c>
      <c r="V319" s="295">
        <f>'Anchor-AI'!Y317</f>
        <v>0</v>
      </c>
      <c r="W319" s="295">
        <f>'Anchor-AI'!Z317</f>
        <v>0</v>
      </c>
      <c r="X319" s="295">
        <f>'Anchor-AI'!AA317</f>
        <v>0</v>
      </c>
      <c r="Y319" s="357">
        <f>'Anchor-AI'!AB317</f>
        <v>0</v>
      </c>
      <c r="Z319" s="357">
        <f>'Anchor-AI'!AC317</f>
        <v>0</v>
      </c>
      <c r="AA319" s="296">
        <f t="shared" si="14"/>
        <v>0</v>
      </c>
      <c r="AC319" s="170">
        <f>'Test-AI'!L317</f>
        <v>0</v>
      </c>
      <c r="AD319" s="167">
        <f>'Test-AI'!M317</f>
        <v>0</v>
      </c>
      <c r="AE319" s="167">
        <f>'Test-AI'!N317</f>
        <v>0</v>
      </c>
      <c r="AF319" s="167">
        <f>'Test-AI'!O317</f>
        <v>0</v>
      </c>
      <c r="AG319" s="167">
        <f>(Summary!$C$63*AD319+Summary!$C$64*AE319+Summary!$C$65*AF319)/Summary!$C$66</f>
        <v>0</v>
      </c>
      <c r="AH319" s="167">
        <f>'Test-AI'!P317</f>
        <v>0</v>
      </c>
      <c r="AI319" s="167">
        <f>'Test-AI'!Q317</f>
        <v>0</v>
      </c>
      <c r="AJ319" s="167">
        <f>'Test-AI'!R317</f>
        <v>0</v>
      </c>
      <c r="AK319" s="167">
        <f>'Test-AI'!S317</f>
        <v>0</v>
      </c>
      <c r="AL319" s="167">
        <f>'Test-AI'!T317</f>
        <v>0</v>
      </c>
      <c r="AM319" s="167">
        <f>'Test-AI'!U317</f>
        <v>0</v>
      </c>
      <c r="AN319" s="167">
        <f>'Test-AI'!V317</f>
        <v>0</v>
      </c>
      <c r="AO319" s="167">
        <f>'Test-AI'!W317</f>
        <v>0</v>
      </c>
      <c r="AP319" s="167">
        <f>'Test-AI'!X317</f>
        <v>0</v>
      </c>
      <c r="AQ319" s="167">
        <f>10*LOG10(1/((Summary!$C$80/10^(AN319/10)+Summary!$C$81/10^(AO319/10)+Summary!$C$82/10^(AP319/10))/Summary!$C$83))</f>
        <v>0</v>
      </c>
      <c r="AR319" s="167">
        <f>'Test-AI'!Y317</f>
        <v>0</v>
      </c>
      <c r="AS319" s="167">
        <f>'Test-AI'!Z317</f>
        <v>0</v>
      </c>
      <c r="AT319" s="295">
        <f>'Test-AI'!AA317</f>
        <v>0</v>
      </c>
      <c r="AU319" s="357">
        <f>'Test-AI'!AB317</f>
        <v>0</v>
      </c>
      <c r="AV319" s="357">
        <f>'Test-AI'!AC317</f>
        <v>0</v>
      </c>
      <c r="AW319" s="296">
        <f t="shared" si="15"/>
        <v>0</v>
      </c>
      <c r="AX319" s="297" t="e">
        <f t="shared" si="16"/>
        <v>#DIV/0!</v>
      </c>
      <c r="AY319" s="298" t="e">
        <f t="shared" si="16"/>
        <v>#DIV/0!</v>
      </c>
      <c r="AZ319" s="297" t="e">
        <f t="shared" si="16"/>
        <v>#DIV/0!</v>
      </c>
      <c r="BA319" s="345" t="e">
        <f t="shared" si="16"/>
        <v>#DIV/0!</v>
      </c>
      <c r="BB319" s="75"/>
      <c r="BC319" s="75"/>
      <c r="BD319" s="565"/>
      <c r="BE319" s="550"/>
      <c r="BF319" s="552"/>
      <c r="BG319" s="552"/>
      <c r="BH319" s="552"/>
      <c r="BI319" s="552"/>
      <c r="BJ319" s="552"/>
      <c r="BK319" s="553"/>
      <c r="BL319" s="552"/>
      <c r="BM319" s="553"/>
      <c r="BN319" s="552"/>
      <c r="BO319" s="546"/>
      <c r="BP319" s="541"/>
      <c r="BQ319" s="546"/>
      <c r="BR319" s="541"/>
      <c r="BS319" s="553"/>
      <c r="BT319" s="552"/>
      <c r="BU319" s="553"/>
      <c r="BV319" s="552"/>
      <c r="BW319" s="553"/>
      <c r="BX319" s="552"/>
      <c r="BY319" s="552"/>
      <c r="BZ319" s="541"/>
      <c r="CA319" s="541"/>
      <c r="CB319" s="552"/>
      <c r="CC319" s="553"/>
      <c r="CD319" s="552"/>
      <c r="CE319" s="546"/>
      <c r="CF319" s="541"/>
      <c r="CG319" s="546"/>
      <c r="CH319" s="541"/>
    </row>
    <row r="320" spans="1:86" ht="17" hidden="1" customHeight="1" x14ac:dyDescent="0.2">
      <c r="A320" s="485"/>
      <c r="B320" s="566"/>
      <c r="C320" s="485"/>
      <c r="D320" s="590"/>
      <c r="E320" s="558"/>
      <c r="F320" s="239">
        <v>185</v>
      </c>
      <c r="G320" s="294">
        <f>'Anchor-AI'!L318</f>
        <v>0</v>
      </c>
      <c r="H320" s="295">
        <f>'Anchor-AI'!M318</f>
        <v>0</v>
      </c>
      <c r="I320" s="295">
        <f>'Anchor-AI'!N318</f>
        <v>0</v>
      </c>
      <c r="J320" s="295">
        <f>'Anchor-AI'!O318</f>
        <v>0</v>
      </c>
      <c r="K320" s="295">
        <f>(Summary!$C$63*H320+Summary!$C$64*I320+Summary!$C$65*J320)/Summary!$C$66</f>
        <v>0</v>
      </c>
      <c r="L320" s="295">
        <f>'Anchor-AI'!P318</f>
        <v>0</v>
      </c>
      <c r="M320" s="295">
        <f>'Anchor-AI'!Q318</f>
        <v>0</v>
      </c>
      <c r="N320" s="295">
        <f>'Anchor-AI'!R318</f>
        <v>0</v>
      </c>
      <c r="O320" s="295">
        <f>'Anchor-AI'!S318</f>
        <v>0</v>
      </c>
      <c r="P320" s="295">
        <f>'Anchor-AI'!T318</f>
        <v>0</v>
      </c>
      <c r="Q320" s="295">
        <f>'Anchor-AI'!U318</f>
        <v>0</v>
      </c>
      <c r="R320" s="295">
        <f>'Anchor-AI'!V318</f>
        <v>0</v>
      </c>
      <c r="S320" s="295">
        <f>'Anchor-AI'!W318</f>
        <v>0</v>
      </c>
      <c r="T320" s="295">
        <f>'Anchor-AI'!X318</f>
        <v>0</v>
      </c>
      <c r="U320" s="295">
        <f>10*LOG10(1/((Summary!$C$80/10^(R320/10)+Summary!$C$81/10^(S320/10)+Summary!$C$82/10^(T320/10))/Summary!$C$83))</f>
        <v>0</v>
      </c>
      <c r="V320" s="295">
        <f>'Anchor-AI'!Y318</f>
        <v>0</v>
      </c>
      <c r="W320" s="295">
        <f>'Anchor-AI'!Z318</f>
        <v>0</v>
      </c>
      <c r="X320" s="295">
        <f>'Anchor-AI'!AA318</f>
        <v>0</v>
      </c>
      <c r="Y320" s="357">
        <f>'Anchor-AI'!AB318</f>
        <v>0</v>
      </c>
      <c r="Z320" s="357">
        <f>'Anchor-AI'!AC318</f>
        <v>0</v>
      </c>
      <c r="AA320" s="296">
        <f t="shared" si="14"/>
        <v>0</v>
      </c>
      <c r="AC320" s="170">
        <f>'Test-AI'!L318</f>
        <v>0</v>
      </c>
      <c r="AD320" s="167">
        <f>'Test-AI'!M318</f>
        <v>0</v>
      </c>
      <c r="AE320" s="167">
        <f>'Test-AI'!N318</f>
        <v>0</v>
      </c>
      <c r="AF320" s="167">
        <f>'Test-AI'!O318</f>
        <v>0</v>
      </c>
      <c r="AG320" s="167">
        <f>(Summary!$C$63*AD320+Summary!$C$64*AE320+Summary!$C$65*AF320)/Summary!$C$66</f>
        <v>0</v>
      </c>
      <c r="AH320" s="167">
        <f>'Test-AI'!P318</f>
        <v>0</v>
      </c>
      <c r="AI320" s="167">
        <f>'Test-AI'!Q318</f>
        <v>0</v>
      </c>
      <c r="AJ320" s="167">
        <f>'Test-AI'!R318</f>
        <v>0</v>
      </c>
      <c r="AK320" s="167">
        <f>'Test-AI'!S318</f>
        <v>0</v>
      </c>
      <c r="AL320" s="167">
        <f>'Test-AI'!T318</f>
        <v>0</v>
      </c>
      <c r="AM320" s="167">
        <f>'Test-AI'!U318</f>
        <v>0</v>
      </c>
      <c r="AN320" s="167">
        <f>'Test-AI'!V318</f>
        <v>0</v>
      </c>
      <c r="AO320" s="167">
        <f>'Test-AI'!W318</f>
        <v>0</v>
      </c>
      <c r="AP320" s="167">
        <f>'Test-AI'!X318</f>
        <v>0</v>
      </c>
      <c r="AQ320" s="167">
        <f>10*LOG10(1/((Summary!$C$80/10^(AN320/10)+Summary!$C$81/10^(AO320/10)+Summary!$C$82/10^(AP320/10))/Summary!$C$83))</f>
        <v>0</v>
      </c>
      <c r="AR320" s="167">
        <f>'Test-AI'!Y318</f>
        <v>0</v>
      </c>
      <c r="AS320" s="167">
        <f>'Test-AI'!Z318</f>
        <v>0</v>
      </c>
      <c r="AT320" s="295">
        <f>'Test-AI'!AA318</f>
        <v>0</v>
      </c>
      <c r="AU320" s="357">
        <f>'Test-AI'!AB318</f>
        <v>0</v>
      </c>
      <c r="AV320" s="357">
        <f>'Test-AI'!AC318</f>
        <v>0</v>
      </c>
      <c r="AW320" s="296">
        <f t="shared" si="15"/>
        <v>0</v>
      </c>
      <c r="AX320" s="297" t="e">
        <f t="shared" si="16"/>
        <v>#DIV/0!</v>
      </c>
      <c r="AY320" s="298" t="e">
        <f t="shared" si="16"/>
        <v>#DIV/0!</v>
      </c>
      <c r="AZ320" s="297" t="e">
        <f t="shared" si="16"/>
        <v>#DIV/0!</v>
      </c>
      <c r="BA320" s="345" t="e">
        <f t="shared" si="16"/>
        <v>#DIV/0!</v>
      </c>
      <c r="BB320" s="75"/>
      <c r="BC320" s="75"/>
      <c r="BD320" s="574" t="s">
        <v>46</v>
      </c>
      <c r="BE320" s="549" t="e">
        <f t="array" ref="BE320">bdRateExtend($G318:$G321,H318:H321,$AC318:$AC321,AD318:AD321)</f>
        <v>#VALUE!</v>
      </c>
      <c r="BF320" s="552"/>
      <c r="BG320" s="552"/>
      <c r="BH320" s="552"/>
      <c r="BI320" s="552"/>
      <c r="BJ320" s="552"/>
      <c r="BK320" s="551" t="e">
        <f t="array" ref="BK320">bdRateExtend($G318:$G321,L318:L321,$AC318:$AC321,AH318:AH321)</f>
        <v>#VALUE!</v>
      </c>
      <c r="BL320" s="552"/>
      <c r="BM320" s="551" t="e">
        <f t="array" ref="BM320">bdRateExtend($G318:$G321,M318:M321,$AC318:$AC321,AI318:AI321)</f>
        <v>#VALUE!</v>
      </c>
      <c r="BN320" s="552"/>
      <c r="BO320" s="545" t="e">
        <f t="array" ref="BO320">bdRateExtend($G318:$G321,N318:N321,$AC318:$AC321,AJ318:AJ321,"None", FALSE,1)</f>
        <v>#VALUE!</v>
      </c>
      <c r="BP320" s="541"/>
      <c r="BQ320" s="545" t="e">
        <f t="array" ref="BQ320">bdRateExtend($G318:$G321,O318:O321,$AC318:$AC321,AK318:AK321,"None", FALSE,1)</f>
        <v>#VALUE!</v>
      </c>
      <c r="BR320" s="541"/>
      <c r="BS320" s="551" t="e">
        <f t="array" ref="BS320">bdRateExtend($G318:$G321,P318:P321,$AC318:$AC321,AL318:AL321)</f>
        <v>#VALUE!</v>
      </c>
      <c r="BT320" s="552"/>
      <c r="BU320" s="551" t="e">
        <f t="array" ref="BU320">bdRateExtend($G318:$G321,Q318:Q321,$AC318:$AC321,AM318:AM321)</f>
        <v>#VALUE!</v>
      </c>
      <c r="BV320" s="552"/>
      <c r="BW320" s="551" t="e">
        <f t="array" ref="BW320">bdRateExtend($G318:$G321,R318:R321,$AC318:$AC321,AN318:AN321)</f>
        <v>#VALUE!</v>
      </c>
      <c r="BX320" s="552"/>
      <c r="BY320" s="552"/>
      <c r="BZ320" s="541"/>
      <c r="CA320" s="541"/>
      <c r="CB320" s="552"/>
      <c r="CC320" s="561" t="e">
        <f t="array" ref="CC320">bdCAMBIExtend($G318:$G321,V318:V321,$AC318:$AC321,AR318:AR321)</f>
        <v>#VALUE!</v>
      </c>
      <c r="CD320" s="552"/>
      <c r="CE320" s="554">
        <f t="array" ref="CE320">testVMAFRange($G318:$G321,N318:N321,$AC318:$AC321,AJ318:AJ321)</f>
        <v>0</v>
      </c>
      <c r="CF320" s="541"/>
      <c r="CG320" s="554">
        <f t="array" ref="CG320">testVMAFRange($G318:$G321,O318:O321,$AC318:$AC321,AK318:AK321)</f>
        <v>0</v>
      </c>
      <c r="CH320" s="541"/>
    </row>
    <row r="321" spans="1:86" ht="17" hidden="1" customHeight="1" x14ac:dyDescent="0.2">
      <c r="A321" s="485"/>
      <c r="B321" s="596"/>
      <c r="C321" s="486"/>
      <c r="D321" s="591"/>
      <c r="E321" s="559"/>
      <c r="F321" s="240">
        <v>210</v>
      </c>
      <c r="G321" s="299">
        <f>'Anchor-AI'!L319</f>
        <v>0</v>
      </c>
      <c r="H321" s="300">
        <f>'Anchor-AI'!M319</f>
        <v>0</v>
      </c>
      <c r="I321" s="300">
        <f>'Anchor-AI'!N319</f>
        <v>0</v>
      </c>
      <c r="J321" s="300">
        <f>'Anchor-AI'!O319</f>
        <v>0</v>
      </c>
      <c r="K321" s="295">
        <f>(Summary!$C$63*H321+Summary!$C$64*I321+Summary!$C$65*J321)/Summary!$C$66</f>
        <v>0</v>
      </c>
      <c r="L321" s="300">
        <f>'Anchor-AI'!P319</f>
        <v>0</v>
      </c>
      <c r="M321" s="300">
        <f>'Anchor-AI'!Q319</f>
        <v>0</v>
      </c>
      <c r="N321" s="300">
        <f>'Anchor-AI'!R319</f>
        <v>0</v>
      </c>
      <c r="O321" s="300">
        <f>'Anchor-AI'!S319</f>
        <v>0</v>
      </c>
      <c r="P321" s="300">
        <f>'Anchor-AI'!T319</f>
        <v>0</v>
      </c>
      <c r="Q321" s="300">
        <f>'Anchor-AI'!U319</f>
        <v>0</v>
      </c>
      <c r="R321" s="300">
        <f>'Anchor-AI'!V319</f>
        <v>0</v>
      </c>
      <c r="S321" s="300">
        <f>'Anchor-AI'!W319</f>
        <v>0</v>
      </c>
      <c r="T321" s="300">
        <f>'Anchor-AI'!X319</f>
        <v>0</v>
      </c>
      <c r="U321" s="300">
        <f>10*LOG10(1/((Summary!$C$80/10^(R321/10)+Summary!$C$81/10^(S321/10)+Summary!$C$82/10^(T321/10))/Summary!$C$83))</f>
        <v>0</v>
      </c>
      <c r="V321" s="300">
        <f>'Anchor-AI'!Y319</f>
        <v>0</v>
      </c>
      <c r="W321" s="300">
        <f>'Anchor-AI'!Z319</f>
        <v>0</v>
      </c>
      <c r="X321" s="300">
        <f>'Anchor-AI'!AA319</f>
        <v>0</v>
      </c>
      <c r="Y321" s="357">
        <f>'Anchor-AI'!AB319</f>
        <v>0</v>
      </c>
      <c r="Z321" s="357">
        <f>'Anchor-AI'!AC319</f>
        <v>0</v>
      </c>
      <c r="AA321" s="301">
        <f t="shared" si="14"/>
        <v>0</v>
      </c>
      <c r="AC321" s="171">
        <f>'Test-AI'!L319</f>
        <v>0</v>
      </c>
      <c r="AD321" s="168">
        <f>'Test-AI'!M319</f>
        <v>0</v>
      </c>
      <c r="AE321" s="168">
        <f>'Test-AI'!N319</f>
        <v>0</v>
      </c>
      <c r="AF321" s="168">
        <f>'Test-AI'!O319</f>
        <v>0</v>
      </c>
      <c r="AG321" s="168">
        <f>(Summary!$C$63*AD321+Summary!$C$64*AE321+Summary!$C$65*AF321)/Summary!$C$66</f>
        <v>0</v>
      </c>
      <c r="AH321" s="168">
        <f>'Test-AI'!P319</f>
        <v>0</v>
      </c>
      <c r="AI321" s="168">
        <f>'Test-AI'!Q319</f>
        <v>0</v>
      </c>
      <c r="AJ321" s="168">
        <f>'Test-AI'!R319</f>
        <v>0</v>
      </c>
      <c r="AK321" s="168">
        <f>'Test-AI'!S319</f>
        <v>0</v>
      </c>
      <c r="AL321" s="168">
        <f>'Test-AI'!T319</f>
        <v>0</v>
      </c>
      <c r="AM321" s="168">
        <f>'Test-AI'!U319</f>
        <v>0</v>
      </c>
      <c r="AN321" s="168">
        <f>'Test-AI'!V319</f>
        <v>0</v>
      </c>
      <c r="AO321" s="168">
        <f>'Test-AI'!W319</f>
        <v>0</v>
      </c>
      <c r="AP321" s="168">
        <f>'Test-AI'!X319</f>
        <v>0</v>
      </c>
      <c r="AQ321" s="168">
        <f>10*LOG10(1/((Summary!$C$80/10^(AN321/10)+Summary!$C$81/10^(AO321/10)+Summary!$C$82/10^(AP321/10))/Summary!$C$83))</f>
        <v>0</v>
      </c>
      <c r="AR321" s="168">
        <f>'Test-AI'!Y319</f>
        <v>0</v>
      </c>
      <c r="AS321" s="168">
        <f>'Test-AI'!Z319</f>
        <v>0</v>
      </c>
      <c r="AT321" s="300">
        <f>'Test-AI'!AA319</f>
        <v>0</v>
      </c>
      <c r="AU321" s="357">
        <f>'Test-AI'!AB319</f>
        <v>0</v>
      </c>
      <c r="AV321" s="357">
        <f>'Test-AI'!AC319</f>
        <v>0</v>
      </c>
      <c r="AW321" s="301">
        <f t="shared" si="15"/>
        <v>0</v>
      </c>
      <c r="AX321" s="302" t="e">
        <f t="shared" si="16"/>
        <v>#DIV/0!</v>
      </c>
      <c r="AY321" s="303" t="e">
        <f t="shared" si="16"/>
        <v>#DIV/0!</v>
      </c>
      <c r="AZ321" s="297" t="e">
        <f t="shared" si="16"/>
        <v>#DIV/0!</v>
      </c>
      <c r="BA321" s="345" t="e">
        <f t="shared" si="16"/>
        <v>#DIV/0!</v>
      </c>
      <c r="BB321" s="75"/>
      <c r="BC321" s="75"/>
      <c r="BD321" s="570"/>
      <c r="BE321" s="550"/>
      <c r="BF321" s="553"/>
      <c r="BG321" s="553"/>
      <c r="BH321" s="553"/>
      <c r="BI321" s="553"/>
      <c r="BJ321" s="553"/>
      <c r="BK321" s="553"/>
      <c r="BL321" s="553"/>
      <c r="BM321" s="553"/>
      <c r="BN321" s="553"/>
      <c r="BO321" s="546"/>
      <c r="BP321" s="544"/>
      <c r="BQ321" s="546"/>
      <c r="BR321" s="544"/>
      <c r="BS321" s="553"/>
      <c r="BT321" s="553"/>
      <c r="BU321" s="553"/>
      <c r="BV321" s="553"/>
      <c r="BW321" s="553"/>
      <c r="BX321" s="553"/>
      <c r="BY321" s="553"/>
      <c r="BZ321" s="544"/>
      <c r="CA321" s="544"/>
      <c r="CB321" s="553"/>
      <c r="CC321" s="553"/>
      <c r="CD321" s="553"/>
      <c r="CE321" s="546"/>
      <c r="CF321" s="544"/>
      <c r="CG321" s="546"/>
      <c r="CH321" s="544"/>
    </row>
    <row r="322" spans="1:86" ht="17" hidden="1" customHeight="1" x14ac:dyDescent="0.2">
      <c r="A322" s="485"/>
      <c r="B322" s="655" t="s">
        <v>148</v>
      </c>
      <c r="C322" s="586" t="s">
        <v>86</v>
      </c>
      <c r="D322" s="589">
        <v>60</v>
      </c>
      <c r="E322" s="557">
        <v>8</v>
      </c>
      <c r="F322" s="238">
        <v>85</v>
      </c>
      <c r="G322" s="289">
        <f>'Anchor-AI'!L320</f>
        <v>0</v>
      </c>
      <c r="H322" s="290">
        <f>'Anchor-AI'!M320</f>
        <v>0</v>
      </c>
      <c r="I322" s="290">
        <f>'Anchor-AI'!N320</f>
        <v>0</v>
      </c>
      <c r="J322" s="290">
        <f>'Anchor-AI'!O320</f>
        <v>0</v>
      </c>
      <c r="K322" s="290">
        <f>(Summary!$C$63*H322+Summary!$C$64*I322+Summary!$C$65*J322)/Summary!$C$66</f>
        <v>0</v>
      </c>
      <c r="L322" s="290">
        <f>'Anchor-AI'!P320</f>
        <v>0</v>
      </c>
      <c r="M322" s="290">
        <f>'Anchor-AI'!Q320</f>
        <v>0</v>
      </c>
      <c r="N322" s="290">
        <f>'Anchor-AI'!R320</f>
        <v>0</v>
      </c>
      <c r="O322" s="290">
        <f>'Anchor-AI'!S320</f>
        <v>0</v>
      </c>
      <c r="P322" s="290">
        <f>'Anchor-AI'!T320</f>
        <v>0</v>
      </c>
      <c r="Q322" s="290">
        <f>'Anchor-AI'!U320</f>
        <v>0</v>
      </c>
      <c r="R322" s="290">
        <f>'Anchor-AI'!V320</f>
        <v>0</v>
      </c>
      <c r="S322" s="290">
        <f>'Anchor-AI'!W320</f>
        <v>0</v>
      </c>
      <c r="T322" s="290">
        <f>'Anchor-AI'!X320</f>
        <v>0</v>
      </c>
      <c r="U322" s="290">
        <f>10*LOG10(1/((Summary!$C$80/10^(R322/10)+Summary!$C$81/10^(S322/10)+Summary!$C$82/10^(T322/10))/Summary!$C$83))</f>
        <v>0</v>
      </c>
      <c r="V322" s="290">
        <f>'Anchor-AI'!Y320</f>
        <v>0</v>
      </c>
      <c r="W322" s="290">
        <f>'Anchor-AI'!Z320</f>
        <v>0</v>
      </c>
      <c r="X322" s="290">
        <f>'Anchor-AI'!AA320</f>
        <v>0</v>
      </c>
      <c r="Y322" s="360">
        <f>'Anchor-AI'!AB320</f>
        <v>0</v>
      </c>
      <c r="Z322" s="360">
        <f>'Anchor-AI'!AC320</f>
        <v>0</v>
      </c>
      <c r="AA322" s="291">
        <f t="shared" si="14"/>
        <v>0</v>
      </c>
      <c r="AC322" s="169">
        <f>'Test-AI'!L320</f>
        <v>0</v>
      </c>
      <c r="AD322" s="166">
        <f>'Test-AI'!M320</f>
        <v>0</v>
      </c>
      <c r="AE322" s="166">
        <f>'Test-AI'!N320</f>
        <v>0</v>
      </c>
      <c r="AF322" s="166">
        <f>'Test-AI'!O320</f>
        <v>0</v>
      </c>
      <c r="AG322" s="166">
        <f>(Summary!$C$63*AD322+Summary!$C$64*AE322+Summary!$C$65*AF322)/Summary!$C$66</f>
        <v>0</v>
      </c>
      <c r="AH322" s="166">
        <f>'Test-AI'!P320</f>
        <v>0</v>
      </c>
      <c r="AI322" s="166">
        <f>'Test-AI'!Q320</f>
        <v>0</v>
      </c>
      <c r="AJ322" s="166">
        <f>'Test-AI'!R320</f>
        <v>0</v>
      </c>
      <c r="AK322" s="166">
        <f>'Test-AI'!S320</f>
        <v>0</v>
      </c>
      <c r="AL322" s="166">
        <f>'Test-AI'!T320</f>
        <v>0</v>
      </c>
      <c r="AM322" s="166">
        <f>'Test-AI'!U320</f>
        <v>0</v>
      </c>
      <c r="AN322" s="166">
        <f>'Test-AI'!V320</f>
        <v>0</v>
      </c>
      <c r="AO322" s="166">
        <f>'Test-AI'!W320</f>
        <v>0</v>
      </c>
      <c r="AP322" s="166">
        <f>'Test-AI'!X320</f>
        <v>0</v>
      </c>
      <c r="AQ322" s="166">
        <f>10*LOG10(1/((Summary!$C$80/10^(AN322/10)+Summary!$C$81/10^(AO322/10)+Summary!$C$82/10^(AP322/10))/Summary!$C$83))</f>
        <v>0</v>
      </c>
      <c r="AR322" s="166">
        <f>'Test-AI'!Y320</f>
        <v>0</v>
      </c>
      <c r="AS322" s="166">
        <f>'Test-AI'!Z320</f>
        <v>0</v>
      </c>
      <c r="AT322" s="290">
        <f>'Test-AI'!AA320</f>
        <v>0</v>
      </c>
      <c r="AU322" s="356">
        <f>'Test-AI'!AB320</f>
        <v>0</v>
      </c>
      <c r="AV322" s="356">
        <f>'Test-AI'!AC320</f>
        <v>0</v>
      </c>
      <c r="AW322" s="291">
        <f t="shared" si="15"/>
        <v>0</v>
      </c>
      <c r="AX322" s="292" t="e">
        <f t="shared" si="16"/>
        <v>#DIV/0!</v>
      </c>
      <c r="AY322" s="293" t="e">
        <f t="shared" si="16"/>
        <v>#DIV/0!</v>
      </c>
      <c r="AZ322" s="292" t="e">
        <f t="shared" si="16"/>
        <v>#DIV/0!</v>
      </c>
      <c r="BA322" s="344" t="e">
        <f t="shared" si="16"/>
        <v>#DIV/0!</v>
      </c>
      <c r="BB322" s="75"/>
      <c r="BC322" s="75"/>
      <c r="BD322" s="572" t="s">
        <v>39</v>
      </c>
      <c r="BE322" s="549" t="e">
        <f t="array" ref="BE322">bdRateExtend($G322:$G325,H322:H325,$AC322:$AC325,AD322:AD325)</f>
        <v>#VALUE!</v>
      </c>
      <c r="BF322" s="551" t="e">
        <f t="array" ref="BF322">bdRateExtend($G322:$G327,H322:H327,$AC322:$AC327,AD322:AD327)</f>
        <v>#VALUE!</v>
      </c>
      <c r="BG322" s="551" t="e">
        <f t="array" ref="BG322">bdRateExtend($G322:$G327,I322:I327,$AC322:$AC327,AE322:AE327)</f>
        <v>#VALUE!</v>
      </c>
      <c r="BH322" s="551" t="e">
        <f t="array" ref="BH322">bdRateExtend($G322:$G327,J322:J327,$AC322:$AC327,AF322:AF327)</f>
        <v>#VALUE!</v>
      </c>
      <c r="BI322" s="551" t="e">
        <f t="array" ref="BI322">bdRateExtend($G322:$G327,K322:K327,$AC322:$AC327,AG322:AG327)</f>
        <v>#VALUE!</v>
      </c>
      <c r="BJ322" s="575" t="e">
        <f>(Summary!$C$94*BF322+Summary!$C$95*BG322+Summary!$C$96*BH322)/Summary!$C$97</f>
        <v>#VALUE!</v>
      </c>
      <c r="BK322" s="551" t="e">
        <f t="array" ref="BK322">bdRateExtend($G322:$G325,L322:L325,$AC322:$AC325,AH322:AH325)</f>
        <v>#VALUE!</v>
      </c>
      <c r="BL322" s="551" t="e">
        <f t="array" ref="BL322">bdRateExtend($G322:$G327,L322:L327,$AC322:$AC327,AH322:AH327)</f>
        <v>#VALUE!</v>
      </c>
      <c r="BM322" s="551" t="e">
        <f t="array" ref="BM322">bdRateExtend($G322:$G325,M322:M325,$AC322:$AC325,AI322:AI325)</f>
        <v>#VALUE!</v>
      </c>
      <c r="BN322" s="551" t="e">
        <f t="array" ref="BN322">bdRateExtend($G322:$G327,M322:M327,$AC322:$AC327,AI322:AI327)</f>
        <v>#VALUE!</v>
      </c>
      <c r="BO322" s="548" t="e">
        <f t="array" ref="BO322">bdRateExtend($G322:$G325,N322:N325,$AC322:$AC325,AJ322:AJ325,"None", FALSE,1)</f>
        <v>#VALUE!</v>
      </c>
      <c r="BP322" s="585" t="e">
        <f t="array" ref="BP322">bdRateExtend($G322:$G327,N322:N327,$AC322:$AC327,AJ322:AJ327,"None", FALSE,1)</f>
        <v>#VALUE!</v>
      </c>
      <c r="BQ322" s="548" t="e">
        <f t="array" ref="BQ322">bdRateExtend($G322:$G325,O322:O325,$AC322:$AC325,AK322:AK325,"None", FALSE,1)</f>
        <v>#VALUE!</v>
      </c>
      <c r="BR322" s="585" t="e">
        <f t="array" ref="BR322">bdRateExtend($G322:$G327,O322:O327,$AC322:$AC327,AK322:AK327,"None", FALSE,1)</f>
        <v>#VALUE!</v>
      </c>
      <c r="BS322" s="551" t="e">
        <f t="array" ref="BS322">bdRateExtend($G322:$G325,P322:P325,$AC322:$AC325,AL322:AL325)</f>
        <v>#VALUE!</v>
      </c>
      <c r="BT322" s="551" t="e">
        <f t="array" ref="BT322">bdRateExtend($G322:$G327,P322:P327,$AC322:$AC327,AL322:AL327)</f>
        <v>#VALUE!</v>
      </c>
      <c r="BU322" s="551" t="e">
        <f t="array" ref="BU322">bdRateExtend($G322:$G325,Q322:Q325,$AC322:$AC325,AM322:AM325)</f>
        <v>#VALUE!</v>
      </c>
      <c r="BV322" s="551" t="e">
        <f t="array" ref="BV322">bdRateExtend($G322:$G327,Q322:Q327,$AC322:$AC327,AM322:AM327)</f>
        <v>#VALUE!</v>
      </c>
      <c r="BW322" s="551" t="e">
        <f t="array" ref="BW322">bdRateExtend($G322:$G325,R322:R325,$AC322:$AC325,AN322:AN325)</f>
        <v>#VALUE!</v>
      </c>
      <c r="BX322" s="551" t="e">
        <f t="array" ref="BX322">bdRateExtend($G322:$G327,R322:R327,$AC322:$AC327,AN322:AN327)</f>
        <v>#VALUE!</v>
      </c>
      <c r="BY322" s="551" t="e">
        <f t="array" ref="BY322">bdRateExtend($G322:$G327,S322:S327,$AC322:$AC327,AO322:AO327)</f>
        <v>#VALUE!</v>
      </c>
      <c r="BZ322" s="555" t="e">
        <f t="array" ref="BZ322">bdRateExtend($G322:$G327,T322:T327,$AC322:$AC327,AP322:AP327)</f>
        <v>#VALUE!</v>
      </c>
      <c r="CA322" s="555" t="e">
        <f t="array" ref="CA322">bdRateExtend($G322:$G327,U322:U327,$AC322:$AC327,AQ322:AQ327)</f>
        <v>#VALUE!</v>
      </c>
      <c r="CB322" s="575" t="e">
        <f>(Summary!$C$108*BX322+Summary!$C$109*BY322+Summary!$C$110*BZ322)/Summary!$C$111</f>
        <v>#VALUE!</v>
      </c>
      <c r="CC322" s="593" t="e">
        <f t="array" ref="CC322">bdCAMBIExtend($G322:$G325,V322:V325,$AC322:$AC325,AR322:AR325)</f>
        <v>#VALUE!</v>
      </c>
      <c r="CD322" s="578" t="e">
        <f t="array" ref="CD322">bdCAMBIExtend($G322:$G327,V322:V327,$AC322:$AC327,AR322:AR327)</f>
        <v>#VALUE!</v>
      </c>
      <c r="CE322" s="547">
        <f t="array" ref="CE322">testVMAFRange($G322:$G325,N322:N325,$AC322:$AC325,AJ322:AJ325)</f>
        <v>0</v>
      </c>
      <c r="CF322" s="543">
        <f t="array" ref="CF322">testVMAFRange($G322:$G327,N322:N327,$AC322:$AC327,AJ322:AJ327)</f>
        <v>0</v>
      </c>
      <c r="CG322" s="547">
        <f t="array" ref="CG322">testVMAFRange($G322:$G325,O322:O325,$AC322:$AC325,AK322:AK325)</f>
        <v>0</v>
      </c>
      <c r="CH322" s="543">
        <f t="array" ref="CH322">testVMAFRange($G322:$G327,O322:O327,$AC322:$AC327,AK322:AK327)</f>
        <v>0</v>
      </c>
    </row>
    <row r="323" spans="1:86" ht="17" hidden="1" customHeight="1" x14ac:dyDescent="0.2">
      <c r="A323" s="485"/>
      <c r="B323" s="485"/>
      <c r="C323" s="485"/>
      <c r="D323" s="590"/>
      <c r="E323" s="558"/>
      <c r="F323" s="239">
        <v>110</v>
      </c>
      <c r="G323" s="294">
        <f>'Anchor-AI'!L321</f>
        <v>0</v>
      </c>
      <c r="H323" s="295">
        <f>'Anchor-AI'!M321</f>
        <v>0</v>
      </c>
      <c r="I323" s="295">
        <f>'Anchor-AI'!N321</f>
        <v>0</v>
      </c>
      <c r="J323" s="295">
        <f>'Anchor-AI'!O321</f>
        <v>0</v>
      </c>
      <c r="K323" s="295">
        <f>(Summary!$C$63*H323+Summary!$C$64*I323+Summary!$C$65*J323)/Summary!$C$66</f>
        <v>0</v>
      </c>
      <c r="L323" s="295">
        <f>'Anchor-AI'!P321</f>
        <v>0</v>
      </c>
      <c r="M323" s="295">
        <f>'Anchor-AI'!Q321</f>
        <v>0</v>
      </c>
      <c r="N323" s="295">
        <f>'Anchor-AI'!R321</f>
        <v>0</v>
      </c>
      <c r="O323" s="295">
        <f>'Anchor-AI'!S321</f>
        <v>0</v>
      </c>
      <c r="P323" s="295">
        <f>'Anchor-AI'!T321</f>
        <v>0</v>
      </c>
      <c r="Q323" s="295">
        <f>'Anchor-AI'!U321</f>
        <v>0</v>
      </c>
      <c r="R323" s="295">
        <f>'Anchor-AI'!V321</f>
        <v>0</v>
      </c>
      <c r="S323" s="295">
        <f>'Anchor-AI'!W321</f>
        <v>0</v>
      </c>
      <c r="T323" s="295">
        <f>'Anchor-AI'!X321</f>
        <v>0</v>
      </c>
      <c r="U323" s="295">
        <f>10*LOG10(1/((Summary!$C$80/10^(R323/10)+Summary!$C$81/10^(S323/10)+Summary!$C$82/10^(T323/10))/Summary!$C$83))</f>
        <v>0</v>
      </c>
      <c r="V323" s="295">
        <f>'Anchor-AI'!Y321</f>
        <v>0</v>
      </c>
      <c r="W323" s="295">
        <f>'Anchor-AI'!Z321</f>
        <v>0</v>
      </c>
      <c r="X323" s="295">
        <f>'Anchor-AI'!AA321</f>
        <v>0</v>
      </c>
      <c r="Y323" s="357">
        <f>'Anchor-AI'!AB321</f>
        <v>0</v>
      </c>
      <c r="Z323" s="357">
        <f>'Anchor-AI'!AC321</f>
        <v>0</v>
      </c>
      <c r="AA323" s="296">
        <f t="shared" si="14"/>
        <v>0</v>
      </c>
      <c r="AC323" s="170">
        <f>'Test-AI'!L321</f>
        <v>0</v>
      </c>
      <c r="AD323" s="167">
        <f>'Test-AI'!M321</f>
        <v>0</v>
      </c>
      <c r="AE323" s="167">
        <f>'Test-AI'!N321</f>
        <v>0</v>
      </c>
      <c r="AF323" s="167">
        <f>'Test-AI'!O321</f>
        <v>0</v>
      </c>
      <c r="AG323" s="167">
        <f>(Summary!$C$63*AD323+Summary!$C$64*AE323+Summary!$C$65*AF323)/Summary!$C$66</f>
        <v>0</v>
      </c>
      <c r="AH323" s="167">
        <f>'Test-AI'!P321</f>
        <v>0</v>
      </c>
      <c r="AI323" s="167">
        <f>'Test-AI'!Q321</f>
        <v>0</v>
      </c>
      <c r="AJ323" s="167">
        <f>'Test-AI'!R321</f>
        <v>0</v>
      </c>
      <c r="AK323" s="167">
        <f>'Test-AI'!S321</f>
        <v>0</v>
      </c>
      <c r="AL323" s="167">
        <f>'Test-AI'!T321</f>
        <v>0</v>
      </c>
      <c r="AM323" s="167">
        <f>'Test-AI'!U321</f>
        <v>0</v>
      </c>
      <c r="AN323" s="167">
        <f>'Test-AI'!V321</f>
        <v>0</v>
      </c>
      <c r="AO323" s="167">
        <f>'Test-AI'!W321</f>
        <v>0</v>
      </c>
      <c r="AP323" s="167">
        <f>'Test-AI'!X321</f>
        <v>0</v>
      </c>
      <c r="AQ323" s="167">
        <f>10*LOG10(1/((Summary!$C$80/10^(AN323/10)+Summary!$C$81/10^(AO323/10)+Summary!$C$82/10^(AP323/10))/Summary!$C$83))</f>
        <v>0</v>
      </c>
      <c r="AR323" s="167">
        <f>'Test-AI'!Y321</f>
        <v>0</v>
      </c>
      <c r="AS323" s="167">
        <f>'Test-AI'!Z321</f>
        <v>0</v>
      </c>
      <c r="AT323" s="295">
        <f>'Test-AI'!AA321</f>
        <v>0</v>
      </c>
      <c r="AU323" s="357">
        <f>'Test-AI'!AB321</f>
        <v>0</v>
      </c>
      <c r="AV323" s="357">
        <f>'Test-AI'!AC321</f>
        <v>0</v>
      </c>
      <c r="AW323" s="296">
        <f t="shared" si="15"/>
        <v>0</v>
      </c>
      <c r="AX323" s="297" t="e">
        <f t="shared" si="16"/>
        <v>#DIV/0!</v>
      </c>
      <c r="AY323" s="298" t="e">
        <f t="shared" si="16"/>
        <v>#DIV/0!</v>
      </c>
      <c r="AZ323" s="297" t="e">
        <f t="shared" si="16"/>
        <v>#DIV/0!</v>
      </c>
      <c r="BA323" s="345" t="e">
        <f t="shared" ref="BA323:BA386" si="17">AV323/Z323</f>
        <v>#DIV/0!</v>
      </c>
      <c r="BB323" s="75"/>
      <c r="BC323" s="75"/>
      <c r="BD323" s="565"/>
      <c r="BE323" s="550"/>
      <c r="BF323" s="552"/>
      <c r="BG323" s="552"/>
      <c r="BH323" s="552"/>
      <c r="BI323" s="552"/>
      <c r="BJ323" s="552"/>
      <c r="BK323" s="553"/>
      <c r="BL323" s="552"/>
      <c r="BM323" s="553"/>
      <c r="BN323" s="552"/>
      <c r="BO323" s="546"/>
      <c r="BP323" s="541"/>
      <c r="BQ323" s="546"/>
      <c r="BR323" s="541"/>
      <c r="BS323" s="553"/>
      <c r="BT323" s="552"/>
      <c r="BU323" s="553"/>
      <c r="BV323" s="552"/>
      <c r="BW323" s="553"/>
      <c r="BX323" s="552"/>
      <c r="BY323" s="552"/>
      <c r="BZ323" s="541"/>
      <c r="CA323" s="541"/>
      <c r="CB323" s="552"/>
      <c r="CC323" s="550"/>
      <c r="CD323" s="541"/>
      <c r="CE323" s="546"/>
      <c r="CF323" s="541"/>
      <c r="CG323" s="546"/>
      <c r="CH323" s="541"/>
    </row>
    <row r="324" spans="1:86" ht="17" hidden="1" customHeight="1" x14ac:dyDescent="0.2">
      <c r="A324" s="485"/>
      <c r="B324" s="485"/>
      <c r="C324" s="485"/>
      <c r="D324" s="590"/>
      <c r="E324" s="558"/>
      <c r="F324" s="239">
        <v>135</v>
      </c>
      <c r="G324" s="294">
        <f>'Anchor-AI'!L322</f>
        <v>0</v>
      </c>
      <c r="H324" s="295">
        <f>'Anchor-AI'!M322</f>
        <v>0</v>
      </c>
      <c r="I324" s="295">
        <f>'Anchor-AI'!N322</f>
        <v>0</v>
      </c>
      <c r="J324" s="295">
        <f>'Anchor-AI'!O322</f>
        <v>0</v>
      </c>
      <c r="K324" s="295">
        <f>(Summary!$C$63*H324+Summary!$C$64*I324+Summary!$C$65*J324)/Summary!$C$66</f>
        <v>0</v>
      </c>
      <c r="L324" s="295">
        <f>'Anchor-AI'!P322</f>
        <v>0</v>
      </c>
      <c r="M324" s="295">
        <f>'Anchor-AI'!Q322</f>
        <v>0</v>
      </c>
      <c r="N324" s="295">
        <f>'Anchor-AI'!R322</f>
        <v>0</v>
      </c>
      <c r="O324" s="295">
        <f>'Anchor-AI'!S322</f>
        <v>0</v>
      </c>
      <c r="P324" s="295">
        <f>'Anchor-AI'!T322</f>
        <v>0</v>
      </c>
      <c r="Q324" s="295">
        <f>'Anchor-AI'!U322</f>
        <v>0</v>
      </c>
      <c r="R324" s="295">
        <f>'Anchor-AI'!V322</f>
        <v>0</v>
      </c>
      <c r="S324" s="295">
        <f>'Anchor-AI'!W322</f>
        <v>0</v>
      </c>
      <c r="T324" s="295">
        <f>'Anchor-AI'!X322</f>
        <v>0</v>
      </c>
      <c r="U324" s="295">
        <f>10*LOG10(1/((Summary!$C$80/10^(R324/10)+Summary!$C$81/10^(S324/10)+Summary!$C$82/10^(T324/10))/Summary!$C$83))</f>
        <v>0</v>
      </c>
      <c r="V324" s="295">
        <f>'Anchor-AI'!Y322</f>
        <v>0</v>
      </c>
      <c r="W324" s="295">
        <f>'Anchor-AI'!Z322</f>
        <v>0</v>
      </c>
      <c r="X324" s="295">
        <f>'Anchor-AI'!AA322</f>
        <v>0</v>
      </c>
      <c r="Y324" s="357">
        <f>'Anchor-AI'!AB322</f>
        <v>0</v>
      </c>
      <c r="Z324" s="357">
        <f>'Anchor-AI'!AC322</f>
        <v>0</v>
      </c>
      <c r="AA324" s="296">
        <f t="shared" ref="AA324:AA387" si="18">W324/3600</f>
        <v>0</v>
      </c>
      <c r="AC324" s="170">
        <f>'Test-AI'!L322</f>
        <v>0</v>
      </c>
      <c r="AD324" s="167">
        <f>'Test-AI'!M322</f>
        <v>0</v>
      </c>
      <c r="AE324" s="167">
        <f>'Test-AI'!N322</f>
        <v>0</v>
      </c>
      <c r="AF324" s="167">
        <f>'Test-AI'!O322</f>
        <v>0</v>
      </c>
      <c r="AG324" s="167">
        <f>(Summary!$C$63*AD324+Summary!$C$64*AE324+Summary!$C$65*AF324)/Summary!$C$66</f>
        <v>0</v>
      </c>
      <c r="AH324" s="167">
        <f>'Test-AI'!P322</f>
        <v>0</v>
      </c>
      <c r="AI324" s="167">
        <f>'Test-AI'!Q322</f>
        <v>0</v>
      </c>
      <c r="AJ324" s="167">
        <f>'Test-AI'!R322</f>
        <v>0</v>
      </c>
      <c r="AK324" s="167">
        <f>'Test-AI'!S322</f>
        <v>0</v>
      </c>
      <c r="AL324" s="167">
        <f>'Test-AI'!T322</f>
        <v>0</v>
      </c>
      <c r="AM324" s="167">
        <f>'Test-AI'!U322</f>
        <v>0</v>
      </c>
      <c r="AN324" s="167">
        <f>'Test-AI'!V322</f>
        <v>0</v>
      </c>
      <c r="AO324" s="167">
        <f>'Test-AI'!W322</f>
        <v>0</v>
      </c>
      <c r="AP324" s="167">
        <f>'Test-AI'!X322</f>
        <v>0</v>
      </c>
      <c r="AQ324" s="167">
        <f>10*LOG10(1/((Summary!$C$80/10^(AN324/10)+Summary!$C$81/10^(AO324/10)+Summary!$C$82/10^(AP324/10))/Summary!$C$83))</f>
        <v>0</v>
      </c>
      <c r="AR324" s="167">
        <f>'Test-AI'!Y322</f>
        <v>0</v>
      </c>
      <c r="AS324" s="167">
        <f>'Test-AI'!Z322</f>
        <v>0</v>
      </c>
      <c r="AT324" s="295">
        <f>'Test-AI'!AA322</f>
        <v>0</v>
      </c>
      <c r="AU324" s="357">
        <f>'Test-AI'!AB322</f>
        <v>0</v>
      </c>
      <c r="AV324" s="357">
        <f>'Test-AI'!AC322</f>
        <v>0</v>
      </c>
      <c r="AW324" s="296">
        <f t="shared" ref="AW324:AW387" si="19">AS324/3600</f>
        <v>0</v>
      </c>
      <c r="AX324" s="297" t="e">
        <f t="shared" ref="AX324:BA387" si="20">AS324/W324</f>
        <v>#DIV/0!</v>
      </c>
      <c r="AY324" s="298" t="e">
        <f t="shared" si="20"/>
        <v>#DIV/0!</v>
      </c>
      <c r="AZ324" s="297" t="e">
        <f t="shared" si="20"/>
        <v>#DIV/0!</v>
      </c>
      <c r="BA324" s="345" t="e">
        <f t="shared" si="17"/>
        <v>#DIV/0!</v>
      </c>
      <c r="BB324" s="75"/>
      <c r="BC324" s="75"/>
      <c r="BD324" s="573" t="s">
        <v>147</v>
      </c>
      <c r="BE324" s="549" t="e">
        <f t="array" ref="BE324">bdRateExtend($G323:$G326,H323:H326,$AC323:$AC326,AD323:AD326)</f>
        <v>#VALUE!</v>
      </c>
      <c r="BF324" s="552"/>
      <c r="BG324" s="552"/>
      <c r="BH324" s="552"/>
      <c r="BI324" s="552"/>
      <c r="BJ324" s="552"/>
      <c r="BK324" s="551" t="e">
        <f t="array" ref="BK324">bdRateExtend($G323:$G326,L323:L326,$AC323:$AC326,AH323:AH326)</f>
        <v>#VALUE!</v>
      </c>
      <c r="BL324" s="552"/>
      <c r="BM324" s="551" t="e">
        <f t="array" ref="BM324">bdRateExtend($G323:$G326,M323:M326,$AC323:$AC326,AI323:AI326)</f>
        <v>#VALUE!</v>
      </c>
      <c r="BN324" s="552"/>
      <c r="BO324" s="545" t="e">
        <f t="array" ref="BO324">bdRateExtend($G323:$G326,N323:N326,$AC323:$AC326,AJ323:AJ326,"None", FALSE,1)</f>
        <v>#VALUE!</v>
      </c>
      <c r="BP324" s="541"/>
      <c r="BQ324" s="545" t="e">
        <f t="array" ref="BQ324">bdRateExtend($G323:$G326,O323:O326,$AC323:$AC326,AK323:AK326,"None", FALSE,1)</f>
        <v>#VALUE!</v>
      </c>
      <c r="BR324" s="541"/>
      <c r="BS324" s="551" t="e">
        <f t="array" ref="BS324">bdRateExtend($G323:$G326,P323:P326,$AC323:$AC326,AL323:AL326)</f>
        <v>#VALUE!</v>
      </c>
      <c r="BT324" s="552"/>
      <c r="BU324" s="551" t="e">
        <f t="array" ref="BU324">bdRateExtend($G323:$G326,Q323:Q326,$AC323:$AC326,AM323:AM326)</f>
        <v>#VALUE!</v>
      </c>
      <c r="BV324" s="552"/>
      <c r="BW324" s="551" t="e">
        <f t="array" ref="BW324">bdRateExtend($G323:$G326,R323:R326,$AC323:$AC326,AN323:AN326)</f>
        <v>#VALUE!</v>
      </c>
      <c r="BX324" s="552"/>
      <c r="BY324" s="552"/>
      <c r="BZ324" s="541"/>
      <c r="CA324" s="541"/>
      <c r="CB324" s="552"/>
      <c r="CC324" s="560" t="e">
        <f t="array" ref="CC324">bdCAMBIExtend($G323:$G326,V323:V326,$AC323:$AC326,AR323:AR326)</f>
        <v>#VALUE!</v>
      </c>
      <c r="CD324" s="541"/>
      <c r="CE324" s="554">
        <f t="array" ref="CE324">testVMAFRange($G323:$G326,N323:N326,$AC323:$AC326,AJ323:AJ326)</f>
        <v>0</v>
      </c>
      <c r="CF324" s="541"/>
      <c r="CG324" s="554">
        <f t="array" ref="CG324">testVMAFRange($G323:$G326,O323:O326,$AC323:$AC326,AK323:AK326)</f>
        <v>0</v>
      </c>
      <c r="CH324" s="541"/>
    </row>
    <row r="325" spans="1:86" ht="17" hidden="1" customHeight="1" x14ac:dyDescent="0.2">
      <c r="A325" s="485"/>
      <c r="B325" s="485"/>
      <c r="C325" s="485"/>
      <c r="D325" s="590"/>
      <c r="E325" s="558"/>
      <c r="F325" s="239">
        <v>160</v>
      </c>
      <c r="G325" s="294">
        <f>'Anchor-AI'!L323</f>
        <v>0</v>
      </c>
      <c r="H325" s="295">
        <f>'Anchor-AI'!M323</f>
        <v>0</v>
      </c>
      <c r="I325" s="295">
        <f>'Anchor-AI'!N323</f>
        <v>0</v>
      </c>
      <c r="J325" s="295">
        <f>'Anchor-AI'!O323</f>
        <v>0</v>
      </c>
      <c r="K325" s="295">
        <f>(Summary!$C$63*H325+Summary!$C$64*I325+Summary!$C$65*J325)/Summary!$C$66</f>
        <v>0</v>
      </c>
      <c r="L325" s="295">
        <f>'Anchor-AI'!P323</f>
        <v>0</v>
      </c>
      <c r="M325" s="295">
        <f>'Anchor-AI'!Q323</f>
        <v>0</v>
      </c>
      <c r="N325" s="295">
        <f>'Anchor-AI'!R323</f>
        <v>0</v>
      </c>
      <c r="O325" s="295">
        <f>'Anchor-AI'!S323</f>
        <v>0</v>
      </c>
      <c r="P325" s="295">
        <f>'Anchor-AI'!T323</f>
        <v>0</v>
      </c>
      <c r="Q325" s="295">
        <f>'Anchor-AI'!U323</f>
        <v>0</v>
      </c>
      <c r="R325" s="295">
        <f>'Anchor-AI'!V323</f>
        <v>0</v>
      </c>
      <c r="S325" s="295">
        <f>'Anchor-AI'!W323</f>
        <v>0</v>
      </c>
      <c r="T325" s="295">
        <f>'Anchor-AI'!X323</f>
        <v>0</v>
      </c>
      <c r="U325" s="295">
        <f>10*LOG10(1/((Summary!$C$80/10^(R325/10)+Summary!$C$81/10^(S325/10)+Summary!$C$82/10^(T325/10))/Summary!$C$83))</f>
        <v>0</v>
      </c>
      <c r="V325" s="295">
        <f>'Anchor-AI'!Y323</f>
        <v>0</v>
      </c>
      <c r="W325" s="295">
        <f>'Anchor-AI'!Z323</f>
        <v>0</v>
      </c>
      <c r="X325" s="295">
        <f>'Anchor-AI'!AA323</f>
        <v>0</v>
      </c>
      <c r="Y325" s="357">
        <f>'Anchor-AI'!AB323</f>
        <v>0</v>
      </c>
      <c r="Z325" s="357">
        <f>'Anchor-AI'!AC323</f>
        <v>0</v>
      </c>
      <c r="AA325" s="296">
        <f t="shared" si="18"/>
        <v>0</v>
      </c>
      <c r="AC325" s="170">
        <f>'Test-AI'!L323</f>
        <v>0</v>
      </c>
      <c r="AD325" s="167">
        <f>'Test-AI'!M323</f>
        <v>0</v>
      </c>
      <c r="AE325" s="167">
        <f>'Test-AI'!N323</f>
        <v>0</v>
      </c>
      <c r="AF325" s="167">
        <f>'Test-AI'!O323</f>
        <v>0</v>
      </c>
      <c r="AG325" s="167">
        <f>(Summary!$C$63*AD325+Summary!$C$64*AE325+Summary!$C$65*AF325)/Summary!$C$66</f>
        <v>0</v>
      </c>
      <c r="AH325" s="167">
        <f>'Test-AI'!P323</f>
        <v>0</v>
      </c>
      <c r="AI325" s="167">
        <f>'Test-AI'!Q323</f>
        <v>0</v>
      </c>
      <c r="AJ325" s="167">
        <f>'Test-AI'!R323</f>
        <v>0</v>
      </c>
      <c r="AK325" s="167">
        <f>'Test-AI'!S323</f>
        <v>0</v>
      </c>
      <c r="AL325" s="167">
        <f>'Test-AI'!T323</f>
        <v>0</v>
      </c>
      <c r="AM325" s="167">
        <f>'Test-AI'!U323</f>
        <v>0</v>
      </c>
      <c r="AN325" s="167">
        <f>'Test-AI'!V323</f>
        <v>0</v>
      </c>
      <c r="AO325" s="167">
        <f>'Test-AI'!W323</f>
        <v>0</v>
      </c>
      <c r="AP325" s="167">
        <f>'Test-AI'!X323</f>
        <v>0</v>
      </c>
      <c r="AQ325" s="167">
        <f>10*LOG10(1/((Summary!$C$80/10^(AN325/10)+Summary!$C$81/10^(AO325/10)+Summary!$C$82/10^(AP325/10))/Summary!$C$83))</f>
        <v>0</v>
      </c>
      <c r="AR325" s="167">
        <f>'Test-AI'!Y323</f>
        <v>0</v>
      </c>
      <c r="AS325" s="167">
        <f>'Test-AI'!Z323</f>
        <v>0</v>
      </c>
      <c r="AT325" s="295">
        <f>'Test-AI'!AA323</f>
        <v>0</v>
      </c>
      <c r="AU325" s="357">
        <f>'Test-AI'!AB323</f>
        <v>0</v>
      </c>
      <c r="AV325" s="357">
        <f>'Test-AI'!AC323</f>
        <v>0</v>
      </c>
      <c r="AW325" s="296">
        <f t="shared" si="19"/>
        <v>0</v>
      </c>
      <c r="AX325" s="297" t="e">
        <f t="shared" si="20"/>
        <v>#DIV/0!</v>
      </c>
      <c r="AY325" s="298" t="e">
        <f t="shared" si="20"/>
        <v>#DIV/0!</v>
      </c>
      <c r="AZ325" s="297" t="e">
        <f t="shared" si="20"/>
        <v>#DIV/0!</v>
      </c>
      <c r="BA325" s="345" t="e">
        <f t="shared" si="17"/>
        <v>#DIV/0!</v>
      </c>
      <c r="BB325" s="75"/>
      <c r="BC325" s="75"/>
      <c r="BD325" s="565"/>
      <c r="BE325" s="550"/>
      <c r="BF325" s="552"/>
      <c r="BG325" s="552"/>
      <c r="BH325" s="552"/>
      <c r="BI325" s="552"/>
      <c r="BJ325" s="552"/>
      <c r="BK325" s="553"/>
      <c r="BL325" s="552"/>
      <c r="BM325" s="553"/>
      <c r="BN325" s="552"/>
      <c r="BO325" s="546"/>
      <c r="BP325" s="541"/>
      <c r="BQ325" s="546"/>
      <c r="BR325" s="541"/>
      <c r="BS325" s="553"/>
      <c r="BT325" s="552"/>
      <c r="BU325" s="553"/>
      <c r="BV325" s="552"/>
      <c r="BW325" s="553"/>
      <c r="BX325" s="552"/>
      <c r="BY325" s="552"/>
      <c r="BZ325" s="541"/>
      <c r="CA325" s="541"/>
      <c r="CB325" s="552"/>
      <c r="CC325" s="550"/>
      <c r="CD325" s="541"/>
      <c r="CE325" s="546"/>
      <c r="CF325" s="541"/>
      <c r="CG325" s="546"/>
      <c r="CH325" s="541"/>
    </row>
    <row r="326" spans="1:86" ht="17" hidden="1" customHeight="1" x14ac:dyDescent="0.2">
      <c r="A326" s="485"/>
      <c r="B326" s="485"/>
      <c r="C326" s="485"/>
      <c r="D326" s="590"/>
      <c r="E326" s="558"/>
      <c r="F326" s="239">
        <v>185</v>
      </c>
      <c r="G326" s="294">
        <f>'Anchor-AI'!L324</f>
        <v>0</v>
      </c>
      <c r="H326" s="295">
        <f>'Anchor-AI'!M324</f>
        <v>0</v>
      </c>
      <c r="I326" s="295">
        <f>'Anchor-AI'!N324</f>
        <v>0</v>
      </c>
      <c r="J326" s="295">
        <f>'Anchor-AI'!O324</f>
        <v>0</v>
      </c>
      <c r="K326" s="295">
        <f>(Summary!$C$63*H326+Summary!$C$64*I326+Summary!$C$65*J326)/Summary!$C$66</f>
        <v>0</v>
      </c>
      <c r="L326" s="295">
        <f>'Anchor-AI'!P324</f>
        <v>0</v>
      </c>
      <c r="M326" s="295">
        <f>'Anchor-AI'!Q324</f>
        <v>0</v>
      </c>
      <c r="N326" s="295">
        <f>'Anchor-AI'!R324</f>
        <v>0</v>
      </c>
      <c r="O326" s="295">
        <f>'Anchor-AI'!S324</f>
        <v>0</v>
      </c>
      <c r="P326" s="295">
        <f>'Anchor-AI'!T324</f>
        <v>0</v>
      </c>
      <c r="Q326" s="295">
        <f>'Anchor-AI'!U324</f>
        <v>0</v>
      </c>
      <c r="R326" s="295">
        <f>'Anchor-AI'!V324</f>
        <v>0</v>
      </c>
      <c r="S326" s="295">
        <f>'Anchor-AI'!W324</f>
        <v>0</v>
      </c>
      <c r="T326" s="295">
        <f>'Anchor-AI'!X324</f>
        <v>0</v>
      </c>
      <c r="U326" s="295">
        <f>10*LOG10(1/((Summary!$C$80/10^(R326/10)+Summary!$C$81/10^(S326/10)+Summary!$C$82/10^(T326/10))/Summary!$C$83))</f>
        <v>0</v>
      </c>
      <c r="V326" s="295">
        <f>'Anchor-AI'!Y324</f>
        <v>0</v>
      </c>
      <c r="W326" s="295">
        <f>'Anchor-AI'!Z324</f>
        <v>0</v>
      </c>
      <c r="X326" s="295">
        <f>'Anchor-AI'!AA324</f>
        <v>0</v>
      </c>
      <c r="Y326" s="357">
        <f>'Anchor-AI'!AB324</f>
        <v>0</v>
      </c>
      <c r="Z326" s="357">
        <f>'Anchor-AI'!AC324</f>
        <v>0</v>
      </c>
      <c r="AA326" s="296">
        <f t="shared" si="18"/>
        <v>0</v>
      </c>
      <c r="AC326" s="170">
        <f>'Test-AI'!L324</f>
        <v>0</v>
      </c>
      <c r="AD326" s="167">
        <f>'Test-AI'!M324</f>
        <v>0</v>
      </c>
      <c r="AE326" s="167">
        <f>'Test-AI'!N324</f>
        <v>0</v>
      </c>
      <c r="AF326" s="167">
        <f>'Test-AI'!O324</f>
        <v>0</v>
      </c>
      <c r="AG326" s="167">
        <f>(Summary!$C$63*AD326+Summary!$C$64*AE326+Summary!$C$65*AF326)/Summary!$C$66</f>
        <v>0</v>
      </c>
      <c r="AH326" s="167">
        <f>'Test-AI'!P324</f>
        <v>0</v>
      </c>
      <c r="AI326" s="167">
        <f>'Test-AI'!Q324</f>
        <v>0</v>
      </c>
      <c r="AJ326" s="167">
        <f>'Test-AI'!R324</f>
        <v>0</v>
      </c>
      <c r="AK326" s="167">
        <f>'Test-AI'!S324</f>
        <v>0</v>
      </c>
      <c r="AL326" s="167">
        <f>'Test-AI'!T324</f>
        <v>0</v>
      </c>
      <c r="AM326" s="167">
        <f>'Test-AI'!U324</f>
        <v>0</v>
      </c>
      <c r="AN326" s="167">
        <f>'Test-AI'!V324</f>
        <v>0</v>
      </c>
      <c r="AO326" s="167">
        <f>'Test-AI'!W324</f>
        <v>0</v>
      </c>
      <c r="AP326" s="167">
        <f>'Test-AI'!X324</f>
        <v>0</v>
      </c>
      <c r="AQ326" s="167">
        <f>10*LOG10(1/((Summary!$C$80/10^(AN326/10)+Summary!$C$81/10^(AO326/10)+Summary!$C$82/10^(AP326/10))/Summary!$C$83))</f>
        <v>0</v>
      </c>
      <c r="AR326" s="167">
        <f>'Test-AI'!Y324</f>
        <v>0</v>
      </c>
      <c r="AS326" s="167">
        <f>'Test-AI'!Z324</f>
        <v>0</v>
      </c>
      <c r="AT326" s="295">
        <f>'Test-AI'!AA324</f>
        <v>0</v>
      </c>
      <c r="AU326" s="357">
        <f>'Test-AI'!AB324</f>
        <v>0</v>
      </c>
      <c r="AV326" s="357">
        <f>'Test-AI'!AC324</f>
        <v>0</v>
      </c>
      <c r="AW326" s="296">
        <f t="shared" si="19"/>
        <v>0</v>
      </c>
      <c r="AX326" s="297" t="e">
        <f t="shared" si="20"/>
        <v>#DIV/0!</v>
      </c>
      <c r="AY326" s="298" t="e">
        <f t="shared" si="20"/>
        <v>#DIV/0!</v>
      </c>
      <c r="AZ326" s="297" t="e">
        <f t="shared" si="20"/>
        <v>#DIV/0!</v>
      </c>
      <c r="BA326" s="345" t="e">
        <f t="shared" si="17"/>
        <v>#DIV/0!</v>
      </c>
      <c r="BB326" s="75"/>
      <c r="BC326" s="75"/>
      <c r="BD326" s="574" t="s">
        <v>46</v>
      </c>
      <c r="BE326" s="549" t="e">
        <f t="array" ref="BE326">bdRateExtend($G324:$G327,H324:H327,$AC324:$AC327,AD324:AD327)</f>
        <v>#VALUE!</v>
      </c>
      <c r="BF326" s="552"/>
      <c r="BG326" s="552"/>
      <c r="BH326" s="552"/>
      <c r="BI326" s="552"/>
      <c r="BJ326" s="552"/>
      <c r="BK326" s="551" t="e">
        <f t="array" ref="BK326">bdRateExtend($G324:$G327,L324:L327,$AC324:$AC327,AH324:AH327)</f>
        <v>#VALUE!</v>
      </c>
      <c r="BL326" s="552"/>
      <c r="BM326" s="551" t="e">
        <f t="array" ref="BM326">bdRateExtend($G324:$G327,M324:M327,$AC324:$AC327,AI324:AI327)</f>
        <v>#VALUE!</v>
      </c>
      <c r="BN326" s="552"/>
      <c r="BO326" s="545" t="e">
        <f t="array" ref="BO326">bdRateExtend($G324:$G327,N324:N327,$AC324:$AC327,AJ324:AJ327,"None", FALSE,1)</f>
        <v>#VALUE!</v>
      </c>
      <c r="BP326" s="541"/>
      <c r="BQ326" s="545" t="e">
        <f t="array" ref="BQ326">bdRateExtend($G324:$G327,O324:O327,$AC324:$AC327,AK324:AK327,"None", FALSE,1)</f>
        <v>#VALUE!</v>
      </c>
      <c r="BR326" s="541"/>
      <c r="BS326" s="551" t="e">
        <f t="array" ref="BS326">bdRateExtend($G324:$G327,P324:P327,$AC324:$AC327,AL324:AL327)</f>
        <v>#VALUE!</v>
      </c>
      <c r="BT326" s="552"/>
      <c r="BU326" s="551" t="e">
        <f t="array" ref="BU326">bdRateExtend($G324:$G327,Q324:Q327,$AC324:$AC327,AM324:AM327)</f>
        <v>#VALUE!</v>
      </c>
      <c r="BV326" s="552"/>
      <c r="BW326" s="551" t="e">
        <f t="array" ref="BW326">bdRateExtend($G324:$G327,R324:R327,$AC324:$AC327,AN324:AN327)</f>
        <v>#VALUE!</v>
      </c>
      <c r="BX326" s="552"/>
      <c r="BY326" s="552"/>
      <c r="BZ326" s="541"/>
      <c r="CA326" s="541"/>
      <c r="CB326" s="552"/>
      <c r="CC326" s="560" t="e">
        <f t="array" ref="CC326">bdCAMBIExtend($G324:$G327,V324:V327,$AC324:$AC327,AR324:AR327)</f>
        <v>#VALUE!</v>
      </c>
      <c r="CD326" s="541"/>
      <c r="CE326" s="554">
        <f t="array" ref="CE326">testVMAFRange($G324:$G327,N324:N327,$AC324:$AC327,AJ324:AJ327)</f>
        <v>0</v>
      </c>
      <c r="CF326" s="541"/>
      <c r="CG326" s="554">
        <f t="array" ref="CG326">testVMAFRange($G324:$G327,O324:O327,$AC324:$AC327,AK324:AK327)</f>
        <v>0</v>
      </c>
      <c r="CH326" s="541"/>
    </row>
    <row r="327" spans="1:86" ht="17" hidden="1" customHeight="1" x14ac:dyDescent="0.2">
      <c r="A327" s="485"/>
      <c r="B327" s="656"/>
      <c r="C327" s="486"/>
      <c r="D327" s="591"/>
      <c r="E327" s="559"/>
      <c r="F327" s="240">
        <v>210</v>
      </c>
      <c r="G327" s="299">
        <f>'Anchor-AI'!L325</f>
        <v>0</v>
      </c>
      <c r="H327" s="300">
        <f>'Anchor-AI'!M325</f>
        <v>0</v>
      </c>
      <c r="I327" s="300">
        <f>'Anchor-AI'!N325</f>
        <v>0</v>
      </c>
      <c r="J327" s="300">
        <f>'Anchor-AI'!O325</f>
        <v>0</v>
      </c>
      <c r="K327" s="295">
        <f>(Summary!$C$63*H327+Summary!$C$64*I327+Summary!$C$65*J327)/Summary!$C$66</f>
        <v>0</v>
      </c>
      <c r="L327" s="300">
        <f>'Anchor-AI'!P325</f>
        <v>0</v>
      </c>
      <c r="M327" s="300">
        <f>'Anchor-AI'!Q325</f>
        <v>0</v>
      </c>
      <c r="N327" s="300">
        <f>'Anchor-AI'!R325</f>
        <v>0</v>
      </c>
      <c r="O327" s="300">
        <f>'Anchor-AI'!S325</f>
        <v>0</v>
      </c>
      <c r="P327" s="300">
        <f>'Anchor-AI'!T325</f>
        <v>0</v>
      </c>
      <c r="Q327" s="300">
        <f>'Anchor-AI'!U325</f>
        <v>0</v>
      </c>
      <c r="R327" s="300">
        <f>'Anchor-AI'!V325</f>
        <v>0</v>
      </c>
      <c r="S327" s="300">
        <f>'Anchor-AI'!W325</f>
        <v>0</v>
      </c>
      <c r="T327" s="300">
        <f>'Anchor-AI'!X325</f>
        <v>0</v>
      </c>
      <c r="U327" s="300">
        <f>10*LOG10(1/((Summary!$C$80/10^(R327/10)+Summary!$C$81/10^(S327/10)+Summary!$C$82/10^(T327/10))/Summary!$C$83))</f>
        <v>0</v>
      </c>
      <c r="V327" s="300">
        <f>'Anchor-AI'!Y325</f>
        <v>0</v>
      </c>
      <c r="W327" s="300">
        <f>'Anchor-AI'!Z325</f>
        <v>0</v>
      </c>
      <c r="X327" s="300">
        <f>'Anchor-AI'!AA325</f>
        <v>0</v>
      </c>
      <c r="Y327" s="357">
        <f>'Anchor-AI'!AB325</f>
        <v>0</v>
      </c>
      <c r="Z327" s="357">
        <f>'Anchor-AI'!AC325</f>
        <v>0</v>
      </c>
      <c r="AA327" s="301">
        <f t="shared" si="18"/>
        <v>0</v>
      </c>
      <c r="AC327" s="171">
        <f>'Test-AI'!L325</f>
        <v>0</v>
      </c>
      <c r="AD327" s="168">
        <f>'Test-AI'!M325</f>
        <v>0</v>
      </c>
      <c r="AE327" s="168">
        <f>'Test-AI'!N325</f>
        <v>0</v>
      </c>
      <c r="AF327" s="168">
        <f>'Test-AI'!O325</f>
        <v>0</v>
      </c>
      <c r="AG327" s="168">
        <f>(Summary!$C$63*AD327+Summary!$C$64*AE327+Summary!$C$65*AF327)/Summary!$C$66</f>
        <v>0</v>
      </c>
      <c r="AH327" s="168">
        <f>'Test-AI'!P325</f>
        <v>0</v>
      </c>
      <c r="AI327" s="168">
        <f>'Test-AI'!Q325</f>
        <v>0</v>
      </c>
      <c r="AJ327" s="168">
        <f>'Test-AI'!R325</f>
        <v>0</v>
      </c>
      <c r="AK327" s="168">
        <f>'Test-AI'!S325</f>
        <v>0</v>
      </c>
      <c r="AL327" s="168">
        <f>'Test-AI'!T325</f>
        <v>0</v>
      </c>
      <c r="AM327" s="168">
        <f>'Test-AI'!U325</f>
        <v>0</v>
      </c>
      <c r="AN327" s="168">
        <f>'Test-AI'!V325</f>
        <v>0</v>
      </c>
      <c r="AO327" s="168">
        <f>'Test-AI'!W325</f>
        <v>0</v>
      </c>
      <c r="AP327" s="168">
        <f>'Test-AI'!X325</f>
        <v>0</v>
      </c>
      <c r="AQ327" s="168">
        <f>10*LOG10(1/((Summary!$C$80/10^(AN327/10)+Summary!$C$81/10^(AO327/10)+Summary!$C$82/10^(AP327/10))/Summary!$C$83))</f>
        <v>0</v>
      </c>
      <c r="AR327" s="168">
        <f>'Test-AI'!Y325</f>
        <v>0</v>
      </c>
      <c r="AS327" s="168">
        <f>'Test-AI'!Z325</f>
        <v>0</v>
      </c>
      <c r="AT327" s="300">
        <f>'Test-AI'!AA325</f>
        <v>0</v>
      </c>
      <c r="AU327" s="357">
        <f>'Test-AI'!AB325</f>
        <v>0</v>
      </c>
      <c r="AV327" s="357">
        <f>'Test-AI'!AC325</f>
        <v>0</v>
      </c>
      <c r="AW327" s="301">
        <f t="shared" si="19"/>
        <v>0</v>
      </c>
      <c r="AX327" s="302" t="e">
        <f t="shared" si="20"/>
        <v>#DIV/0!</v>
      </c>
      <c r="AY327" s="303" t="e">
        <f t="shared" si="20"/>
        <v>#DIV/0!</v>
      </c>
      <c r="AZ327" s="297" t="e">
        <f t="shared" si="20"/>
        <v>#DIV/0!</v>
      </c>
      <c r="BA327" s="345" t="e">
        <f t="shared" si="17"/>
        <v>#DIV/0!</v>
      </c>
      <c r="BB327" s="75"/>
      <c r="BC327" s="75"/>
      <c r="BD327" s="570"/>
      <c r="BE327" s="550"/>
      <c r="BF327" s="553"/>
      <c r="BG327" s="553"/>
      <c r="BH327" s="553"/>
      <c r="BI327" s="553"/>
      <c r="BJ327" s="553"/>
      <c r="BK327" s="553"/>
      <c r="BL327" s="553"/>
      <c r="BM327" s="553"/>
      <c r="BN327" s="553"/>
      <c r="BO327" s="546"/>
      <c r="BP327" s="544"/>
      <c r="BQ327" s="546"/>
      <c r="BR327" s="544"/>
      <c r="BS327" s="553"/>
      <c r="BT327" s="553"/>
      <c r="BU327" s="553"/>
      <c r="BV327" s="553"/>
      <c r="BW327" s="553"/>
      <c r="BX327" s="553"/>
      <c r="BY327" s="553"/>
      <c r="BZ327" s="544"/>
      <c r="CA327" s="544"/>
      <c r="CB327" s="553"/>
      <c r="CC327" s="550"/>
      <c r="CD327" s="541"/>
      <c r="CE327" s="546"/>
      <c r="CF327" s="544"/>
      <c r="CG327" s="546"/>
      <c r="CH327" s="544"/>
    </row>
    <row r="328" spans="1:86" ht="17" hidden="1" customHeight="1" x14ac:dyDescent="0.2">
      <c r="A328" s="485"/>
      <c r="B328" s="595" t="s">
        <v>148</v>
      </c>
      <c r="C328" s="586" t="s">
        <v>87</v>
      </c>
      <c r="D328" s="589">
        <v>60</v>
      </c>
      <c r="E328" s="557">
        <v>8</v>
      </c>
      <c r="F328" s="238">
        <v>85</v>
      </c>
      <c r="G328" s="289">
        <f>'Anchor-AI'!L326</f>
        <v>0</v>
      </c>
      <c r="H328" s="290">
        <f>'Anchor-AI'!M326</f>
        <v>0</v>
      </c>
      <c r="I328" s="290">
        <f>'Anchor-AI'!N326</f>
        <v>0</v>
      </c>
      <c r="J328" s="290">
        <f>'Anchor-AI'!O326</f>
        <v>0</v>
      </c>
      <c r="K328" s="290">
        <f>(Summary!$C$63*H328+Summary!$C$64*I328+Summary!$C$65*J328)/Summary!$C$66</f>
        <v>0</v>
      </c>
      <c r="L328" s="290">
        <f>'Anchor-AI'!P326</f>
        <v>0</v>
      </c>
      <c r="M328" s="290">
        <f>'Anchor-AI'!Q326</f>
        <v>0</v>
      </c>
      <c r="N328" s="290">
        <f>'Anchor-AI'!R326</f>
        <v>0</v>
      </c>
      <c r="O328" s="290">
        <f>'Anchor-AI'!S326</f>
        <v>0</v>
      </c>
      <c r="P328" s="290">
        <f>'Anchor-AI'!T326</f>
        <v>0</v>
      </c>
      <c r="Q328" s="290">
        <f>'Anchor-AI'!U326</f>
        <v>0</v>
      </c>
      <c r="R328" s="290">
        <f>'Anchor-AI'!V326</f>
        <v>0</v>
      </c>
      <c r="S328" s="290">
        <f>'Anchor-AI'!W326</f>
        <v>0</v>
      </c>
      <c r="T328" s="290">
        <f>'Anchor-AI'!X326</f>
        <v>0</v>
      </c>
      <c r="U328" s="290">
        <f>10*LOG10(1/((Summary!$C$80/10^(R328/10)+Summary!$C$81/10^(S328/10)+Summary!$C$82/10^(T328/10))/Summary!$C$83))</f>
        <v>0</v>
      </c>
      <c r="V328" s="290">
        <f>'Anchor-AI'!Y326</f>
        <v>0</v>
      </c>
      <c r="W328" s="290">
        <f>'Anchor-AI'!Z326</f>
        <v>0</v>
      </c>
      <c r="X328" s="290">
        <f>'Anchor-AI'!AA326</f>
        <v>0</v>
      </c>
      <c r="Y328" s="360">
        <f>'Anchor-AI'!AB326</f>
        <v>0</v>
      </c>
      <c r="Z328" s="360">
        <f>'Anchor-AI'!AC326</f>
        <v>0</v>
      </c>
      <c r="AA328" s="291">
        <f t="shared" si="18"/>
        <v>0</v>
      </c>
      <c r="AC328" s="169">
        <f>'Test-AI'!L326</f>
        <v>0</v>
      </c>
      <c r="AD328" s="166">
        <f>'Test-AI'!M326</f>
        <v>0</v>
      </c>
      <c r="AE328" s="166">
        <f>'Test-AI'!N326</f>
        <v>0</v>
      </c>
      <c r="AF328" s="166">
        <f>'Test-AI'!O326</f>
        <v>0</v>
      </c>
      <c r="AG328" s="166">
        <f>(Summary!$C$63*AD328+Summary!$C$64*AE328+Summary!$C$65*AF328)/Summary!$C$66</f>
        <v>0</v>
      </c>
      <c r="AH328" s="166">
        <f>'Test-AI'!P326</f>
        <v>0</v>
      </c>
      <c r="AI328" s="166">
        <f>'Test-AI'!Q326</f>
        <v>0</v>
      </c>
      <c r="AJ328" s="166">
        <f>'Test-AI'!R326</f>
        <v>0</v>
      </c>
      <c r="AK328" s="166">
        <f>'Test-AI'!S326</f>
        <v>0</v>
      </c>
      <c r="AL328" s="166">
        <f>'Test-AI'!T326</f>
        <v>0</v>
      </c>
      <c r="AM328" s="166">
        <f>'Test-AI'!U326</f>
        <v>0</v>
      </c>
      <c r="AN328" s="166">
        <f>'Test-AI'!V326</f>
        <v>0</v>
      </c>
      <c r="AO328" s="166">
        <f>'Test-AI'!W326</f>
        <v>0</v>
      </c>
      <c r="AP328" s="166">
        <f>'Test-AI'!X326</f>
        <v>0</v>
      </c>
      <c r="AQ328" s="166">
        <f>10*LOG10(1/((Summary!$C$80/10^(AN328/10)+Summary!$C$81/10^(AO328/10)+Summary!$C$82/10^(AP328/10))/Summary!$C$83))</f>
        <v>0</v>
      </c>
      <c r="AR328" s="166">
        <f>'Test-AI'!Y326</f>
        <v>0</v>
      </c>
      <c r="AS328" s="166">
        <f>'Test-AI'!Z326</f>
        <v>0</v>
      </c>
      <c r="AT328" s="290">
        <f>'Test-AI'!AA326</f>
        <v>0</v>
      </c>
      <c r="AU328" s="356">
        <f>'Test-AI'!AB326</f>
        <v>0</v>
      </c>
      <c r="AV328" s="356">
        <f>'Test-AI'!AC326</f>
        <v>0</v>
      </c>
      <c r="AW328" s="291">
        <f t="shared" si="19"/>
        <v>0</v>
      </c>
      <c r="AX328" s="292" t="e">
        <f t="shared" si="20"/>
        <v>#DIV/0!</v>
      </c>
      <c r="AY328" s="293" t="e">
        <f t="shared" si="20"/>
        <v>#DIV/0!</v>
      </c>
      <c r="AZ328" s="292" t="e">
        <f t="shared" si="20"/>
        <v>#DIV/0!</v>
      </c>
      <c r="BA328" s="344" t="e">
        <f t="shared" si="17"/>
        <v>#DIV/0!</v>
      </c>
      <c r="BB328" s="75"/>
      <c r="BC328" s="75"/>
      <c r="BD328" s="572" t="s">
        <v>39</v>
      </c>
      <c r="BE328" s="549" t="e">
        <f t="array" ref="BE328">bdRateExtend($G328:$G331,H328:H331,$AC328:$AC331,AD328:AD331)</f>
        <v>#VALUE!</v>
      </c>
      <c r="BF328" s="551" t="e">
        <f t="array" ref="BF328">bdRateExtend($G328:$G333,H328:H333,$AC328:$AC333,AD328:AD333)</f>
        <v>#VALUE!</v>
      </c>
      <c r="BG328" s="551" t="e">
        <f t="array" ref="BG328">bdRateExtend($G328:$G333,I328:I333,$AC328:$AC333,AE328:AE333)</f>
        <v>#VALUE!</v>
      </c>
      <c r="BH328" s="551" t="e">
        <f t="array" ref="BH328">bdRateExtend($G328:$G333,J328:J333,$AC328:$AC333,AF328:AF333)</f>
        <v>#VALUE!</v>
      </c>
      <c r="BI328" s="551" t="e">
        <f t="array" ref="BI328">bdRateExtend($G328:$G333,K328:K333,$AC328:$AC333,AG328:AG333)</f>
        <v>#VALUE!</v>
      </c>
      <c r="BJ328" s="575" t="e">
        <f>(Summary!$C$94*BF328+Summary!$C$95*BG328+Summary!$C$96*BH328)/Summary!$C$97</f>
        <v>#VALUE!</v>
      </c>
      <c r="BK328" s="551" t="e">
        <f t="array" ref="BK328">bdRateExtend($G328:$G331,L328:L331,$AC328:$AC331,AH328:AH331)</f>
        <v>#VALUE!</v>
      </c>
      <c r="BL328" s="551" t="e">
        <f t="array" ref="BL328">bdRateExtend($G328:$G333,L328:L333,$AC328:$AC333,AH328:AH333)</f>
        <v>#VALUE!</v>
      </c>
      <c r="BM328" s="551" t="e">
        <f t="array" ref="BM328">bdRateExtend($G328:$G331,M328:M331,$AC328:$AC331,AI328:AI331)</f>
        <v>#VALUE!</v>
      </c>
      <c r="BN328" s="551" t="e">
        <f t="array" ref="BN328">bdRateExtend($G328:$G333,M328:M333,$AC328:$AC333,AI328:AI333)</f>
        <v>#VALUE!</v>
      </c>
      <c r="BO328" s="548" t="e">
        <f t="array" ref="BO328">bdRateExtend($G328:$G331,N328:N331,$AC328:$AC331,AJ328:AJ331,"None", FALSE,1)</f>
        <v>#VALUE!</v>
      </c>
      <c r="BP328" s="585" t="e">
        <f t="array" ref="BP328">bdRateExtend($G328:$G333,N328:N333,$AC328:$AC333,AJ328:AJ333,"None", FALSE,1)</f>
        <v>#VALUE!</v>
      </c>
      <c r="BQ328" s="548" t="e">
        <f t="array" ref="BQ328">bdRateExtend($G328:$G331,O328:O331,$AC328:$AC331,AK328:AK331,"None", FALSE,1)</f>
        <v>#VALUE!</v>
      </c>
      <c r="BR328" s="585" t="e">
        <f t="array" ref="BR328">bdRateExtend($G328:$G333,O328:O333,$AC328:$AC333,AK328:AK333,"None", FALSE,1)</f>
        <v>#VALUE!</v>
      </c>
      <c r="BS328" s="551" t="e">
        <f t="array" ref="BS328">bdRateExtend($G328:$G331,P328:P331,$AC328:$AC331,AL328:AL331)</f>
        <v>#VALUE!</v>
      </c>
      <c r="BT328" s="551" t="e">
        <f t="array" ref="BT328">bdRateExtend($G328:$G333,P328:P333,$AC328:$AC333,AL328:AL333)</f>
        <v>#VALUE!</v>
      </c>
      <c r="BU328" s="551" t="e">
        <f t="array" ref="BU328">bdRateExtend($G328:$G331,Q328:Q331,$AC328:$AC331,AM328:AM331)</f>
        <v>#VALUE!</v>
      </c>
      <c r="BV328" s="551" t="e">
        <f t="array" ref="BV328">bdRateExtend($G328:$G333,Q328:Q333,$AC328:$AC333,AM328:AM333)</f>
        <v>#VALUE!</v>
      </c>
      <c r="BW328" s="551" t="e">
        <f t="array" ref="BW328">bdRateExtend($G328:$G331,R328:R331,$AC328:$AC331,AN328:AN331)</f>
        <v>#VALUE!</v>
      </c>
      <c r="BX328" s="551" t="e">
        <f t="array" ref="BX328">bdRateExtend($G328:$G333,R328:R333,$AC328:$AC333,AN328:AN333)</f>
        <v>#VALUE!</v>
      </c>
      <c r="BY328" s="551" t="e">
        <f t="array" ref="BY328">bdRateExtend($G328:$G333,S328:S333,$AC328:$AC333,AO328:AO333)</f>
        <v>#VALUE!</v>
      </c>
      <c r="BZ328" s="555" t="e">
        <f t="array" ref="BZ328">bdRateExtend($G328:$G333,T328:T333,$AC328:$AC333,AP328:AP333)</f>
        <v>#VALUE!</v>
      </c>
      <c r="CA328" s="555" t="e">
        <f t="array" ref="CA328">bdRateExtend($G328:$G333,U328:U333,$AC328:$AC333,AQ328:AQ333)</f>
        <v>#VALUE!</v>
      </c>
      <c r="CB328" s="575" t="e">
        <f>(Summary!$C$108*BX328+Summary!$C$109*BY328+Summary!$C$110*BZ328)/Summary!$C$111</f>
        <v>#VALUE!</v>
      </c>
      <c r="CC328" s="561" t="e">
        <f t="array" ref="CC328">bdCAMBIExtend($G328:$G331,V328:V331,$AC328:$AC331,AR328:AR331)</f>
        <v>#VALUE!</v>
      </c>
      <c r="CD328" s="561" t="e">
        <f t="array" ref="CD328">bdCAMBIExtend($G328:$G333,V328:V333,$AC328:$AC333,AR328:AR333)</f>
        <v>#VALUE!</v>
      </c>
      <c r="CE328" s="547">
        <f t="array" ref="CE328">testVMAFRange($G328:$G331,N328:N331,$AC328:$AC331,AJ328:AJ331)</f>
        <v>0</v>
      </c>
      <c r="CF328" s="543">
        <f t="array" ref="CF328">testVMAFRange($G328:$G333,N328:N333,$AC328:$AC333,AJ328:AJ333)</f>
        <v>0</v>
      </c>
      <c r="CG328" s="547">
        <f t="array" ref="CG328">testVMAFRange($G328:$G331,O328:O331,$AC328:$AC331,AK328:AK331)</f>
        <v>0</v>
      </c>
      <c r="CH328" s="543">
        <f t="array" ref="CH328">testVMAFRange($G328:$G333,O328:O333,$AC328:$AC333,AK328:AK333)</f>
        <v>0</v>
      </c>
    </row>
    <row r="329" spans="1:86" ht="17" hidden="1" customHeight="1" x14ac:dyDescent="0.2">
      <c r="A329" s="485"/>
      <c r="B329" s="566"/>
      <c r="C329" s="485"/>
      <c r="D329" s="590"/>
      <c r="E329" s="558"/>
      <c r="F329" s="239">
        <v>110</v>
      </c>
      <c r="G329" s="294">
        <f>'Anchor-AI'!L327</f>
        <v>0</v>
      </c>
      <c r="H329" s="295">
        <f>'Anchor-AI'!M327</f>
        <v>0</v>
      </c>
      <c r="I329" s="295">
        <f>'Anchor-AI'!N327</f>
        <v>0</v>
      </c>
      <c r="J329" s="295">
        <f>'Anchor-AI'!O327</f>
        <v>0</v>
      </c>
      <c r="K329" s="295">
        <f>(Summary!$C$63*H329+Summary!$C$64*I329+Summary!$C$65*J329)/Summary!$C$66</f>
        <v>0</v>
      </c>
      <c r="L329" s="295">
        <f>'Anchor-AI'!P327</f>
        <v>0</v>
      </c>
      <c r="M329" s="295">
        <f>'Anchor-AI'!Q327</f>
        <v>0</v>
      </c>
      <c r="N329" s="295">
        <f>'Anchor-AI'!R327</f>
        <v>0</v>
      </c>
      <c r="O329" s="295">
        <f>'Anchor-AI'!S327</f>
        <v>0</v>
      </c>
      <c r="P329" s="295">
        <f>'Anchor-AI'!T327</f>
        <v>0</v>
      </c>
      <c r="Q329" s="295">
        <f>'Anchor-AI'!U327</f>
        <v>0</v>
      </c>
      <c r="R329" s="295">
        <f>'Anchor-AI'!V327</f>
        <v>0</v>
      </c>
      <c r="S329" s="295">
        <f>'Anchor-AI'!W327</f>
        <v>0</v>
      </c>
      <c r="T329" s="295">
        <f>'Anchor-AI'!X327</f>
        <v>0</v>
      </c>
      <c r="U329" s="295">
        <f>10*LOG10(1/((Summary!$C$80/10^(R329/10)+Summary!$C$81/10^(S329/10)+Summary!$C$82/10^(T329/10))/Summary!$C$83))</f>
        <v>0</v>
      </c>
      <c r="V329" s="295">
        <f>'Anchor-AI'!Y327</f>
        <v>0</v>
      </c>
      <c r="W329" s="295">
        <f>'Anchor-AI'!Z327</f>
        <v>0</v>
      </c>
      <c r="X329" s="295">
        <f>'Anchor-AI'!AA327</f>
        <v>0</v>
      </c>
      <c r="Y329" s="357">
        <f>'Anchor-AI'!AB327</f>
        <v>0</v>
      </c>
      <c r="Z329" s="357">
        <f>'Anchor-AI'!AC327</f>
        <v>0</v>
      </c>
      <c r="AA329" s="296">
        <f t="shared" si="18"/>
        <v>0</v>
      </c>
      <c r="AC329" s="170">
        <f>'Test-AI'!L327</f>
        <v>0</v>
      </c>
      <c r="AD329" s="167">
        <f>'Test-AI'!M327</f>
        <v>0</v>
      </c>
      <c r="AE329" s="167">
        <f>'Test-AI'!N327</f>
        <v>0</v>
      </c>
      <c r="AF329" s="167">
        <f>'Test-AI'!O327</f>
        <v>0</v>
      </c>
      <c r="AG329" s="167">
        <f>(Summary!$C$63*AD329+Summary!$C$64*AE329+Summary!$C$65*AF329)/Summary!$C$66</f>
        <v>0</v>
      </c>
      <c r="AH329" s="167">
        <f>'Test-AI'!P327</f>
        <v>0</v>
      </c>
      <c r="AI329" s="167">
        <f>'Test-AI'!Q327</f>
        <v>0</v>
      </c>
      <c r="AJ329" s="167">
        <f>'Test-AI'!R327</f>
        <v>0</v>
      </c>
      <c r="AK329" s="167">
        <f>'Test-AI'!S327</f>
        <v>0</v>
      </c>
      <c r="AL329" s="167">
        <f>'Test-AI'!T327</f>
        <v>0</v>
      </c>
      <c r="AM329" s="167">
        <f>'Test-AI'!U327</f>
        <v>0</v>
      </c>
      <c r="AN329" s="167">
        <f>'Test-AI'!V327</f>
        <v>0</v>
      </c>
      <c r="AO329" s="167">
        <f>'Test-AI'!W327</f>
        <v>0</v>
      </c>
      <c r="AP329" s="167">
        <f>'Test-AI'!X327</f>
        <v>0</v>
      </c>
      <c r="AQ329" s="167">
        <f>10*LOG10(1/((Summary!$C$80/10^(AN329/10)+Summary!$C$81/10^(AO329/10)+Summary!$C$82/10^(AP329/10))/Summary!$C$83))</f>
        <v>0</v>
      </c>
      <c r="AR329" s="167">
        <f>'Test-AI'!Y327</f>
        <v>0</v>
      </c>
      <c r="AS329" s="167">
        <f>'Test-AI'!Z327</f>
        <v>0</v>
      </c>
      <c r="AT329" s="295">
        <f>'Test-AI'!AA327</f>
        <v>0</v>
      </c>
      <c r="AU329" s="357">
        <f>'Test-AI'!AB327</f>
        <v>0</v>
      </c>
      <c r="AV329" s="357">
        <f>'Test-AI'!AC327</f>
        <v>0</v>
      </c>
      <c r="AW329" s="296">
        <f t="shared" si="19"/>
        <v>0</v>
      </c>
      <c r="AX329" s="297" t="e">
        <f t="shared" si="20"/>
        <v>#DIV/0!</v>
      </c>
      <c r="AY329" s="298" t="e">
        <f t="shared" si="20"/>
        <v>#DIV/0!</v>
      </c>
      <c r="AZ329" s="297" t="e">
        <f t="shared" si="20"/>
        <v>#DIV/0!</v>
      </c>
      <c r="BA329" s="345" t="e">
        <f t="shared" si="17"/>
        <v>#DIV/0!</v>
      </c>
      <c r="BB329" s="75"/>
      <c r="BC329" s="75"/>
      <c r="BD329" s="565"/>
      <c r="BE329" s="550"/>
      <c r="BF329" s="552"/>
      <c r="BG329" s="552"/>
      <c r="BH329" s="552"/>
      <c r="BI329" s="552"/>
      <c r="BJ329" s="552"/>
      <c r="BK329" s="553"/>
      <c r="BL329" s="552"/>
      <c r="BM329" s="553"/>
      <c r="BN329" s="552"/>
      <c r="BO329" s="546"/>
      <c r="BP329" s="541"/>
      <c r="BQ329" s="546"/>
      <c r="BR329" s="541"/>
      <c r="BS329" s="553"/>
      <c r="BT329" s="552"/>
      <c r="BU329" s="553"/>
      <c r="BV329" s="552"/>
      <c r="BW329" s="553"/>
      <c r="BX329" s="552"/>
      <c r="BY329" s="552"/>
      <c r="BZ329" s="541"/>
      <c r="CA329" s="541"/>
      <c r="CB329" s="552"/>
      <c r="CC329" s="553"/>
      <c r="CD329" s="552"/>
      <c r="CE329" s="546"/>
      <c r="CF329" s="541"/>
      <c r="CG329" s="546"/>
      <c r="CH329" s="541"/>
    </row>
    <row r="330" spans="1:86" ht="17" hidden="1" customHeight="1" x14ac:dyDescent="0.2">
      <c r="A330" s="485"/>
      <c r="B330" s="566"/>
      <c r="C330" s="485"/>
      <c r="D330" s="590"/>
      <c r="E330" s="558"/>
      <c r="F330" s="239">
        <v>135</v>
      </c>
      <c r="G330" s="294">
        <f>'Anchor-AI'!L328</f>
        <v>0</v>
      </c>
      <c r="H330" s="295">
        <f>'Anchor-AI'!M328</f>
        <v>0</v>
      </c>
      <c r="I330" s="295">
        <f>'Anchor-AI'!N328</f>
        <v>0</v>
      </c>
      <c r="J330" s="295">
        <f>'Anchor-AI'!O328</f>
        <v>0</v>
      </c>
      <c r="K330" s="295">
        <f>(Summary!$C$63*H330+Summary!$C$64*I330+Summary!$C$65*J330)/Summary!$C$66</f>
        <v>0</v>
      </c>
      <c r="L330" s="295">
        <f>'Anchor-AI'!P328</f>
        <v>0</v>
      </c>
      <c r="M330" s="295">
        <f>'Anchor-AI'!Q328</f>
        <v>0</v>
      </c>
      <c r="N330" s="295">
        <f>'Anchor-AI'!R328</f>
        <v>0</v>
      </c>
      <c r="O330" s="295">
        <f>'Anchor-AI'!S328</f>
        <v>0</v>
      </c>
      <c r="P330" s="295">
        <f>'Anchor-AI'!T328</f>
        <v>0</v>
      </c>
      <c r="Q330" s="295">
        <f>'Anchor-AI'!U328</f>
        <v>0</v>
      </c>
      <c r="R330" s="295">
        <f>'Anchor-AI'!V328</f>
        <v>0</v>
      </c>
      <c r="S330" s="295">
        <f>'Anchor-AI'!W328</f>
        <v>0</v>
      </c>
      <c r="T330" s="295">
        <f>'Anchor-AI'!X328</f>
        <v>0</v>
      </c>
      <c r="U330" s="295">
        <f>10*LOG10(1/((Summary!$C$80/10^(R330/10)+Summary!$C$81/10^(S330/10)+Summary!$C$82/10^(T330/10))/Summary!$C$83))</f>
        <v>0</v>
      </c>
      <c r="V330" s="295">
        <f>'Anchor-AI'!Y328</f>
        <v>0</v>
      </c>
      <c r="W330" s="295">
        <f>'Anchor-AI'!Z328</f>
        <v>0</v>
      </c>
      <c r="X330" s="295">
        <f>'Anchor-AI'!AA328</f>
        <v>0</v>
      </c>
      <c r="Y330" s="357">
        <f>'Anchor-AI'!AB328</f>
        <v>0</v>
      </c>
      <c r="Z330" s="357">
        <f>'Anchor-AI'!AC328</f>
        <v>0</v>
      </c>
      <c r="AA330" s="296">
        <f t="shared" si="18"/>
        <v>0</v>
      </c>
      <c r="AC330" s="170">
        <f>'Test-AI'!L328</f>
        <v>0</v>
      </c>
      <c r="AD330" s="167">
        <f>'Test-AI'!M328</f>
        <v>0</v>
      </c>
      <c r="AE330" s="167">
        <f>'Test-AI'!N328</f>
        <v>0</v>
      </c>
      <c r="AF330" s="167">
        <f>'Test-AI'!O328</f>
        <v>0</v>
      </c>
      <c r="AG330" s="167">
        <f>(Summary!$C$63*AD330+Summary!$C$64*AE330+Summary!$C$65*AF330)/Summary!$C$66</f>
        <v>0</v>
      </c>
      <c r="AH330" s="167">
        <f>'Test-AI'!P328</f>
        <v>0</v>
      </c>
      <c r="AI330" s="167">
        <f>'Test-AI'!Q328</f>
        <v>0</v>
      </c>
      <c r="AJ330" s="167">
        <f>'Test-AI'!R328</f>
        <v>0</v>
      </c>
      <c r="AK330" s="167">
        <f>'Test-AI'!S328</f>
        <v>0</v>
      </c>
      <c r="AL330" s="167">
        <f>'Test-AI'!T328</f>
        <v>0</v>
      </c>
      <c r="AM330" s="167">
        <f>'Test-AI'!U328</f>
        <v>0</v>
      </c>
      <c r="AN330" s="167">
        <f>'Test-AI'!V328</f>
        <v>0</v>
      </c>
      <c r="AO330" s="167">
        <f>'Test-AI'!W328</f>
        <v>0</v>
      </c>
      <c r="AP330" s="167">
        <f>'Test-AI'!X328</f>
        <v>0</v>
      </c>
      <c r="AQ330" s="167">
        <f>10*LOG10(1/((Summary!$C$80/10^(AN330/10)+Summary!$C$81/10^(AO330/10)+Summary!$C$82/10^(AP330/10))/Summary!$C$83))</f>
        <v>0</v>
      </c>
      <c r="AR330" s="167">
        <f>'Test-AI'!Y328</f>
        <v>0</v>
      </c>
      <c r="AS330" s="167">
        <f>'Test-AI'!Z328</f>
        <v>0</v>
      </c>
      <c r="AT330" s="295">
        <f>'Test-AI'!AA328</f>
        <v>0</v>
      </c>
      <c r="AU330" s="357">
        <f>'Test-AI'!AB328</f>
        <v>0</v>
      </c>
      <c r="AV330" s="357">
        <f>'Test-AI'!AC328</f>
        <v>0</v>
      </c>
      <c r="AW330" s="296">
        <f t="shared" si="19"/>
        <v>0</v>
      </c>
      <c r="AX330" s="297" t="e">
        <f t="shared" si="20"/>
        <v>#DIV/0!</v>
      </c>
      <c r="AY330" s="298" t="e">
        <f t="shared" si="20"/>
        <v>#DIV/0!</v>
      </c>
      <c r="AZ330" s="297" t="e">
        <f t="shared" si="20"/>
        <v>#DIV/0!</v>
      </c>
      <c r="BA330" s="345" t="e">
        <f t="shared" si="17"/>
        <v>#DIV/0!</v>
      </c>
      <c r="BB330" s="75"/>
      <c r="BC330" s="75"/>
      <c r="BD330" s="573" t="s">
        <v>147</v>
      </c>
      <c r="BE330" s="549" t="e">
        <f t="array" ref="BE330">bdRateExtend($G329:$G332,H329:H332,$AC329:$AC332,AD329:AD332)</f>
        <v>#VALUE!</v>
      </c>
      <c r="BF330" s="552"/>
      <c r="BG330" s="552"/>
      <c r="BH330" s="552"/>
      <c r="BI330" s="552"/>
      <c r="BJ330" s="552"/>
      <c r="BK330" s="551" t="e">
        <f t="array" ref="BK330">bdRateExtend($G329:$G332,L329:L332,$AC329:$AC332,AH329:AH332)</f>
        <v>#VALUE!</v>
      </c>
      <c r="BL330" s="552"/>
      <c r="BM330" s="551" t="e">
        <f t="array" ref="BM330">bdRateExtend($G329:$G332,M329:M332,$AC329:$AC332,AI329:AI332)</f>
        <v>#VALUE!</v>
      </c>
      <c r="BN330" s="552"/>
      <c r="BO330" s="545" t="e">
        <f t="array" ref="BO330">bdRateExtend($G329:$G332,N329:N332,$AC329:$AC332,AJ329:AJ332,"None", FALSE,1)</f>
        <v>#VALUE!</v>
      </c>
      <c r="BP330" s="541"/>
      <c r="BQ330" s="545" t="e">
        <f t="array" ref="BQ330">bdRateExtend($G329:$G332,O329:O332,$AC329:$AC332,AK329:AK332,"None", FALSE,1)</f>
        <v>#VALUE!</v>
      </c>
      <c r="BR330" s="541"/>
      <c r="BS330" s="551" t="e">
        <f t="array" ref="BS330">bdRateExtend($G329:$G332,P329:P332,$AC329:$AC332,AL329:AL332)</f>
        <v>#VALUE!</v>
      </c>
      <c r="BT330" s="552"/>
      <c r="BU330" s="551" t="e">
        <f t="array" ref="BU330">bdRateExtend($G329:$G332,Q329:Q332,$AC329:$AC332,AM329:AM332)</f>
        <v>#VALUE!</v>
      </c>
      <c r="BV330" s="552"/>
      <c r="BW330" s="551" t="e">
        <f t="array" ref="BW330">bdRateExtend($G329:$G332,R329:R332,$AC329:$AC332,AN329:AN332)</f>
        <v>#VALUE!</v>
      </c>
      <c r="BX330" s="552"/>
      <c r="BY330" s="552"/>
      <c r="BZ330" s="541"/>
      <c r="CA330" s="541"/>
      <c r="CB330" s="552"/>
      <c r="CC330" s="561" t="e">
        <f t="array" ref="CC330">bdCAMBIExtend($G329:$G332,V329:V332,$AC329:$AC332,AR329:AR332)</f>
        <v>#VALUE!</v>
      </c>
      <c r="CD330" s="552"/>
      <c r="CE330" s="554">
        <f t="array" ref="CE330">testVMAFRange($G329:$G332,N329:N332,$AC329:$AC332,AJ329:AJ332)</f>
        <v>0</v>
      </c>
      <c r="CF330" s="541"/>
      <c r="CG330" s="554">
        <f t="array" ref="CG330">testVMAFRange($G329:$G332,O329:O332,$AC329:$AC332,AK329:AK332)</f>
        <v>0</v>
      </c>
      <c r="CH330" s="541"/>
    </row>
    <row r="331" spans="1:86" ht="17" hidden="1" customHeight="1" x14ac:dyDescent="0.2">
      <c r="A331" s="485"/>
      <c r="B331" s="566"/>
      <c r="C331" s="485"/>
      <c r="D331" s="590"/>
      <c r="E331" s="558"/>
      <c r="F331" s="239">
        <v>160</v>
      </c>
      <c r="G331" s="294">
        <f>'Anchor-AI'!L329</f>
        <v>0</v>
      </c>
      <c r="H331" s="295">
        <f>'Anchor-AI'!M329</f>
        <v>0</v>
      </c>
      <c r="I331" s="295">
        <f>'Anchor-AI'!N329</f>
        <v>0</v>
      </c>
      <c r="J331" s="295">
        <f>'Anchor-AI'!O329</f>
        <v>0</v>
      </c>
      <c r="K331" s="295">
        <f>(Summary!$C$63*H331+Summary!$C$64*I331+Summary!$C$65*J331)/Summary!$C$66</f>
        <v>0</v>
      </c>
      <c r="L331" s="295">
        <f>'Anchor-AI'!P329</f>
        <v>0</v>
      </c>
      <c r="M331" s="295">
        <f>'Anchor-AI'!Q329</f>
        <v>0</v>
      </c>
      <c r="N331" s="295">
        <f>'Anchor-AI'!R329</f>
        <v>0</v>
      </c>
      <c r="O331" s="295">
        <f>'Anchor-AI'!S329</f>
        <v>0</v>
      </c>
      <c r="P331" s="295">
        <f>'Anchor-AI'!T329</f>
        <v>0</v>
      </c>
      <c r="Q331" s="295">
        <f>'Anchor-AI'!U329</f>
        <v>0</v>
      </c>
      <c r="R331" s="295">
        <f>'Anchor-AI'!V329</f>
        <v>0</v>
      </c>
      <c r="S331" s="295">
        <f>'Anchor-AI'!W329</f>
        <v>0</v>
      </c>
      <c r="T331" s="295">
        <f>'Anchor-AI'!X329</f>
        <v>0</v>
      </c>
      <c r="U331" s="295">
        <f>10*LOG10(1/((Summary!$C$80/10^(R331/10)+Summary!$C$81/10^(S331/10)+Summary!$C$82/10^(T331/10))/Summary!$C$83))</f>
        <v>0</v>
      </c>
      <c r="V331" s="295">
        <f>'Anchor-AI'!Y329</f>
        <v>0</v>
      </c>
      <c r="W331" s="295">
        <f>'Anchor-AI'!Z329</f>
        <v>0</v>
      </c>
      <c r="X331" s="295">
        <f>'Anchor-AI'!AA329</f>
        <v>0</v>
      </c>
      <c r="Y331" s="357">
        <f>'Anchor-AI'!AB329</f>
        <v>0</v>
      </c>
      <c r="Z331" s="357">
        <f>'Anchor-AI'!AC329</f>
        <v>0</v>
      </c>
      <c r="AA331" s="296">
        <f t="shared" si="18"/>
        <v>0</v>
      </c>
      <c r="AC331" s="170">
        <f>'Test-AI'!L329</f>
        <v>0</v>
      </c>
      <c r="AD331" s="167">
        <f>'Test-AI'!M329</f>
        <v>0</v>
      </c>
      <c r="AE331" s="167">
        <f>'Test-AI'!N329</f>
        <v>0</v>
      </c>
      <c r="AF331" s="167">
        <f>'Test-AI'!O329</f>
        <v>0</v>
      </c>
      <c r="AG331" s="167">
        <f>(Summary!$C$63*AD331+Summary!$C$64*AE331+Summary!$C$65*AF331)/Summary!$C$66</f>
        <v>0</v>
      </c>
      <c r="AH331" s="167">
        <f>'Test-AI'!P329</f>
        <v>0</v>
      </c>
      <c r="AI331" s="167">
        <f>'Test-AI'!Q329</f>
        <v>0</v>
      </c>
      <c r="AJ331" s="167">
        <f>'Test-AI'!R329</f>
        <v>0</v>
      </c>
      <c r="AK331" s="167">
        <f>'Test-AI'!S329</f>
        <v>0</v>
      </c>
      <c r="AL331" s="167">
        <f>'Test-AI'!T329</f>
        <v>0</v>
      </c>
      <c r="AM331" s="167">
        <f>'Test-AI'!U329</f>
        <v>0</v>
      </c>
      <c r="AN331" s="167">
        <f>'Test-AI'!V329</f>
        <v>0</v>
      </c>
      <c r="AO331" s="167">
        <f>'Test-AI'!W329</f>
        <v>0</v>
      </c>
      <c r="AP331" s="167">
        <f>'Test-AI'!X329</f>
        <v>0</v>
      </c>
      <c r="AQ331" s="167">
        <f>10*LOG10(1/((Summary!$C$80/10^(AN331/10)+Summary!$C$81/10^(AO331/10)+Summary!$C$82/10^(AP331/10))/Summary!$C$83))</f>
        <v>0</v>
      </c>
      <c r="AR331" s="167">
        <f>'Test-AI'!Y329</f>
        <v>0</v>
      </c>
      <c r="AS331" s="167">
        <f>'Test-AI'!Z329</f>
        <v>0</v>
      </c>
      <c r="AT331" s="295">
        <f>'Test-AI'!AA329</f>
        <v>0</v>
      </c>
      <c r="AU331" s="357">
        <f>'Test-AI'!AB329</f>
        <v>0</v>
      </c>
      <c r="AV331" s="357">
        <f>'Test-AI'!AC329</f>
        <v>0</v>
      </c>
      <c r="AW331" s="296">
        <f t="shared" si="19"/>
        <v>0</v>
      </c>
      <c r="AX331" s="297" t="e">
        <f t="shared" si="20"/>
        <v>#DIV/0!</v>
      </c>
      <c r="AY331" s="298" t="e">
        <f t="shared" si="20"/>
        <v>#DIV/0!</v>
      </c>
      <c r="AZ331" s="297" t="e">
        <f t="shared" si="20"/>
        <v>#DIV/0!</v>
      </c>
      <c r="BA331" s="345" t="e">
        <f t="shared" si="17"/>
        <v>#DIV/0!</v>
      </c>
      <c r="BB331" s="75"/>
      <c r="BC331" s="75"/>
      <c r="BD331" s="565"/>
      <c r="BE331" s="550"/>
      <c r="BF331" s="552"/>
      <c r="BG331" s="552"/>
      <c r="BH331" s="552"/>
      <c r="BI331" s="552"/>
      <c r="BJ331" s="552"/>
      <c r="BK331" s="553"/>
      <c r="BL331" s="552"/>
      <c r="BM331" s="553"/>
      <c r="BN331" s="552"/>
      <c r="BO331" s="546"/>
      <c r="BP331" s="541"/>
      <c r="BQ331" s="546"/>
      <c r="BR331" s="541"/>
      <c r="BS331" s="553"/>
      <c r="BT331" s="552"/>
      <c r="BU331" s="553"/>
      <c r="BV331" s="552"/>
      <c r="BW331" s="553"/>
      <c r="BX331" s="552"/>
      <c r="BY331" s="552"/>
      <c r="BZ331" s="541"/>
      <c r="CA331" s="541"/>
      <c r="CB331" s="552"/>
      <c r="CC331" s="553"/>
      <c r="CD331" s="552"/>
      <c r="CE331" s="546"/>
      <c r="CF331" s="541"/>
      <c r="CG331" s="546"/>
      <c r="CH331" s="541"/>
    </row>
    <row r="332" spans="1:86" ht="17" hidden="1" customHeight="1" x14ac:dyDescent="0.2">
      <c r="A332" s="485"/>
      <c r="B332" s="566"/>
      <c r="C332" s="485"/>
      <c r="D332" s="590"/>
      <c r="E332" s="558"/>
      <c r="F332" s="239">
        <v>185</v>
      </c>
      <c r="G332" s="294">
        <f>'Anchor-AI'!L330</f>
        <v>0</v>
      </c>
      <c r="H332" s="295">
        <f>'Anchor-AI'!M330</f>
        <v>0</v>
      </c>
      <c r="I332" s="295">
        <f>'Anchor-AI'!N330</f>
        <v>0</v>
      </c>
      <c r="J332" s="295">
        <f>'Anchor-AI'!O330</f>
        <v>0</v>
      </c>
      <c r="K332" s="295">
        <f>(Summary!$C$63*H332+Summary!$C$64*I332+Summary!$C$65*J332)/Summary!$C$66</f>
        <v>0</v>
      </c>
      <c r="L332" s="295">
        <f>'Anchor-AI'!P330</f>
        <v>0</v>
      </c>
      <c r="M332" s="295">
        <f>'Anchor-AI'!Q330</f>
        <v>0</v>
      </c>
      <c r="N332" s="295">
        <f>'Anchor-AI'!R330</f>
        <v>0</v>
      </c>
      <c r="O332" s="295">
        <f>'Anchor-AI'!S330</f>
        <v>0</v>
      </c>
      <c r="P332" s="295">
        <f>'Anchor-AI'!T330</f>
        <v>0</v>
      </c>
      <c r="Q332" s="295">
        <f>'Anchor-AI'!U330</f>
        <v>0</v>
      </c>
      <c r="R332" s="295">
        <f>'Anchor-AI'!V330</f>
        <v>0</v>
      </c>
      <c r="S332" s="295">
        <f>'Anchor-AI'!W330</f>
        <v>0</v>
      </c>
      <c r="T332" s="295">
        <f>'Anchor-AI'!X330</f>
        <v>0</v>
      </c>
      <c r="U332" s="295">
        <f>10*LOG10(1/((Summary!$C$80/10^(R332/10)+Summary!$C$81/10^(S332/10)+Summary!$C$82/10^(T332/10))/Summary!$C$83))</f>
        <v>0</v>
      </c>
      <c r="V332" s="295">
        <f>'Anchor-AI'!Y330</f>
        <v>0</v>
      </c>
      <c r="W332" s="295">
        <f>'Anchor-AI'!Z330</f>
        <v>0</v>
      </c>
      <c r="X332" s="295">
        <f>'Anchor-AI'!AA330</f>
        <v>0</v>
      </c>
      <c r="Y332" s="357">
        <f>'Anchor-AI'!AB330</f>
        <v>0</v>
      </c>
      <c r="Z332" s="357">
        <f>'Anchor-AI'!AC330</f>
        <v>0</v>
      </c>
      <c r="AA332" s="296">
        <f t="shared" si="18"/>
        <v>0</v>
      </c>
      <c r="AC332" s="170">
        <f>'Test-AI'!L330</f>
        <v>0</v>
      </c>
      <c r="AD332" s="167">
        <f>'Test-AI'!M330</f>
        <v>0</v>
      </c>
      <c r="AE332" s="167">
        <f>'Test-AI'!N330</f>
        <v>0</v>
      </c>
      <c r="AF332" s="167">
        <f>'Test-AI'!O330</f>
        <v>0</v>
      </c>
      <c r="AG332" s="167">
        <f>(Summary!$C$63*AD332+Summary!$C$64*AE332+Summary!$C$65*AF332)/Summary!$C$66</f>
        <v>0</v>
      </c>
      <c r="AH332" s="167">
        <f>'Test-AI'!P330</f>
        <v>0</v>
      </c>
      <c r="AI332" s="167">
        <f>'Test-AI'!Q330</f>
        <v>0</v>
      </c>
      <c r="AJ332" s="167">
        <f>'Test-AI'!R330</f>
        <v>0</v>
      </c>
      <c r="AK332" s="167">
        <f>'Test-AI'!S330</f>
        <v>0</v>
      </c>
      <c r="AL332" s="167">
        <f>'Test-AI'!T330</f>
        <v>0</v>
      </c>
      <c r="AM332" s="167">
        <f>'Test-AI'!U330</f>
        <v>0</v>
      </c>
      <c r="AN332" s="167">
        <f>'Test-AI'!V330</f>
        <v>0</v>
      </c>
      <c r="AO332" s="167">
        <f>'Test-AI'!W330</f>
        <v>0</v>
      </c>
      <c r="AP332" s="167">
        <f>'Test-AI'!X330</f>
        <v>0</v>
      </c>
      <c r="AQ332" s="167">
        <f>10*LOG10(1/((Summary!$C$80/10^(AN332/10)+Summary!$C$81/10^(AO332/10)+Summary!$C$82/10^(AP332/10))/Summary!$C$83))</f>
        <v>0</v>
      </c>
      <c r="AR332" s="167">
        <f>'Test-AI'!Y330</f>
        <v>0</v>
      </c>
      <c r="AS332" s="167">
        <f>'Test-AI'!Z330</f>
        <v>0</v>
      </c>
      <c r="AT332" s="295">
        <f>'Test-AI'!AA330</f>
        <v>0</v>
      </c>
      <c r="AU332" s="357">
        <f>'Test-AI'!AB330</f>
        <v>0</v>
      </c>
      <c r="AV332" s="357">
        <f>'Test-AI'!AC330</f>
        <v>0</v>
      </c>
      <c r="AW332" s="296">
        <f t="shared" si="19"/>
        <v>0</v>
      </c>
      <c r="AX332" s="297" t="e">
        <f t="shared" si="20"/>
        <v>#DIV/0!</v>
      </c>
      <c r="AY332" s="298" t="e">
        <f t="shared" si="20"/>
        <v>#DIV/0!</v>
      </c>
      <c r="AZ332" s="297" t="e">
        <f t="shared" si="20"/>
        <v>#DIV/0!</v>
      </c>
      <c r="BA332" s="345" t="e">
        <f t="shared" si="17"/>
        <v>#DIV/0!</v>
      </c>
      <c r="BB332" s="75"/>
      <c r="BC332" s="75"/>
      <c r="BD332" s="574" t="s">
        <v>46</v>
      </c>
      <c r="BE332" s="549" t="e">
        <f t="array" ref="BE332">bdRateExtend($G330:$G333,H330:H333,$AC330:$AC333,AD330:AD333)</f>
        <v>#VALUE!</v>
      </c>
      <c r="BF332" s="552"/>
      <c r="BG332" s="552"/>
      <c r="BH332" s="552"/>
      <c r="BI332" s="552"/>
      <c r="BJ332" s="552"/>
      <c r="BK332" s="551" t="e">
        <f t="array" ref="BK332">bdRateExtend($G330:$G333,L330:L333,$AC330:$AC333,AH330:AH333)</f>
        <v>#VALUE!</v>
      </c>
      <c r="BL332" s="552"/>
      <c r="BM332" s="551" t="e">
        <f t="array" ref="BM332">bdRateExtend($G330:$G333,M330:M333,$AC330:$AC333,AI330:AI333)</f>
        <v>#VALUE!</v>
      </c>
      <c r="BN332" s="552"/>
      <c r="BO332" s="545" t="e">
        <f t="array" ref="BO332">bdRateExtend($G330:$G333,N330:N333,$AC330:$AC333,AJ330:AJ333,"None", FALSE,1)</f>
        <v>#VALUE!</v>
      </c>
      <c r="BP332" s="541"/>
      <c r="BQ332" s="545" t="e">
        <f t="array" ref="BQ332">bdRateExtend($G330:$G333,O330:O333,$AC330:$AC333,AK330:AK333,"None", FALSE,1)</f>
        <v>#VALUE!</v>
      </c>
      <c r="BR332" s="541"/>
      <c r="BS332" s="551" t="e">
        <f t="array" ref="BS332">bdRateExtend($G330:$G333,P330:P333,$AC330:$AC333,AL330:AL333)</f>
        <v>#VALUE!</v>
      </c>
      <c r="BT332" s="552"/>
      <c r="BU332" s="551" t="e">
        <f t="array" ref="BU332">bdRateExtend($G330:$G333,Q330:Q333,$AC330:$AC333,AM330:AM333)</f>
        <v>#VALUE!</v>
      </c>
      <c r="BV332" s="552"/>
      <c r="BW332" s="551" t="e">
        <f t="array" ref="BW332">bdRateExtend($G330:$G333,R330:R333,$AC330:$AC333,AN330:AN333)</f>
        <v>#VALUE!</v>
      </c>
      <c r="BX332" s="552"/>
      <c r="BY332" s="552"/>
      <c r="BZ332" s="541"/>
      <c r="CA332" s="541"/>
      <c r="CB332" s="552"/>
      <c r="CC332" s="561" t="e">
        <f t="array" ref="CC332">bdCAMBIExtend($G330:$G333,V330:V333,$AC330:$AC333,AR330:AR333)</f>
        <v>#VALUE!</v>
      </c>
      <c r="CD332" s="552"/>
      <c r="CE332" s="554">
        <f t="array" ref="CE332">testVMAFRange($G330:$G333,N330:N333,$AC330:$AC333,AJ330:AJ333)</f>
        <v>0</v>
      </c>
      <c r="CF332" s="541"/>
      <c r="CG332" s="554">
        <f t="array" ref="CG332">testVMAFRange($G330:$G333,O330:O333,$AC330:$AC333,AK330:AK333)</f>
        <v>0</v>
      </c>
      <c r="CH332" s="541"/>
    </row>
    <row r="333" spans="1:86" ht="17" hidden="1" customHeight="1" x14ac:dyDescent="0.2">
      <c r="A333" s="486"/>
      <c r="B333" s="596"/>
      <c r="C333" s="486"/>
      <c r="D333" s="591"/>
      <c r="E333" s="559"/>
      <c r="F333" s="240">
        <v>210</v>
      </c>
      <c r="G333" s="299">
        <f>'Anchor-AI'!L331</f>
        <v>0</v>
      </c>
      <c r="H333" s="300">
        <f>'Anchor-AI'!M331</f>
        <v>0</v>
      </c>
      <c r="I333" s="300">
        <f>'Anchor-AI'!N331</f>
        <v>0</v>
      </c>
      <c r="J333" s="300">
        <f>'Anchor-AI'!O331</f>
        <v>0</v>
      </c>
      <c r="K333" s="295">
        <f>(Summary!$C$63*H333+Summary!$C$64*I333+Summary!$C$65*J333)/Summary!$C$66</f>
        <v>0</v>
      </c>
      <c r="L333" s="300">
        <f>'Anchor-AI'!P331</f>
        <v>0</v>
      </c>
      <c r="M333" s="300">
        <f>'Anchor-AI'!Q331</f>
        <v>0</v>
      </c>
      <c r="N333" s="300">
        <f>'Anchor-AI'!R331</f>
        <v>0</v>
      </c>
      <c r="O333" s="300">
        <f>'Anchor-AI'!S331</f>
        <v>0</v>
      </c>
      <c r="P333" s="300">
        <f>'Anchor-AI'!T331</f>
        <v>0</v>
      </c>
      <c r="Q333" s="300">
        <f>'Anchor-AI'!U331</f>
        <v>0</v>
      </c>
      <c r="R333" s="300">
        <f>'Anchor-AI'!V331</f>
        <v>0</v>
      </c>
      <c r="S333" s="300">
        <f>'Anchor-AI'!W331</f>
        <v>0</v>
      </c>
      <c r="T333" s="300">
        <f>'Anchor-AI'!X331</f>
        <v>0</v>
      </c>
      <c r="U333" s="300">
        <f>10*LOG10(1/((Summary!$C$80/10^(R333/10)+Summary!$C$81/10^(S333/10)+Summary!$C$82/10^(T333/10))/Summary!$C$83))</f>
        <v>0</v>
      </c>
      <c r="V333" s="300">
        <f>'Anchor-AI'!Y331</f>
        <v>0</v>
      </c>
      <c r="W333" s="300">
        <f>'Anchor-AI'!Z331</f>
        <v>0</v>
      </c>
      <c r="X333" s="300">
        <f>'Anchor-AI'!AA331</f>
        <v>0</v>
      </c>
      <c r="Y333" s="357">
        <f>'Anchor-AI'!AB331</f>
        <v>0</v>
      </c>
      <c r="Z333" s="357">
        <f>'Anchor-AI'!AC331</f>
        <v>0</v>
      </c>
      <c r="AA333" s="301">
        <f t="shared" si="18"/>
        <v>0</v>
      </c>
      <c r="AC333" s="171">
        <f>'Test-AI'!L331</f>
        <v>0</v>
      </c>
      <c r="AD333" s="168">
        <f>'Test-AI'!M331</f>
        <v>0</v>
      </c>
      <c r="AE333" s="168">
        <f>'Test-AI'!N331</f>
        <v>0</v>
      </c>
      <c r="AF333" s="168">
        <f>'Test-AI'!O331</f>
        <v>0</v>
      </c>
      <c r="AG333" s="168">
        <f>(Summary!$C$63*AD333+Summary!$C$64*AE333+Summary!$C$65*AF333)/Summary!$C$66</f>
        <v>0</v>
      </c>
      <c r="AH333" s="168">
        <f>'Test-AI'!P331</f>
        <v>0</v>
      </c>
      <c r="AI333" s="168">
        <f>'Test-AI'!Q331</f>
        <v>0</v>
      </c>
      <c r="AJ333" s="168">
        <f>'Test-AI'!R331</f>
        <v>0</v>
      </c>
      <c r="AK333" s="168">
        <f>'Test-AI'!S331</f>
        <v>0</v>
      </c>
      <c r="AL333" s="168">
        <f>'Test-AI'!T331</f>
        <v>0</v>
      </c>
      <c r="AM333" s="168">
        <f>'Test-AI'!U331</f>
        <v>0</v>
      </c>
      <c r="AN333" s="168">
        <f>'Test-AI'!V331</f>
        <v>0</v>
      </c>
      <c r="AO333" s="168">
        <f>'Test-AI'!W331</f>
        <v>0</v>
      </c>
      <c r="AP333" s="168">
        <f>'Test-AI'!X331</f>
        <v>0</v>
      </c>
      <c r="AQ333" s="168">
        <f>10*LOG10(1/((Summary!$C$80/10^(AN333/10)+Summary!$C$81/10^(AO333/10)+Summary!$C$82/10^(AP333/10))/Summary!$C$83))</f>
        <v>0</v>
      </c>
      <c r="AR333" s="168">
        <f>'Test-AI'!Y331</f>
        <v>0</v>
      </c>
      <c r="AS333" s="168">
        <f>'Test-AI'!Z331</f>
        <v>0</v>
      </c>
      <c r="AT333" s="300">
        <f>'Test-AI'!AA331</f>
        <v>0</v>
      </c>
      <c r="AU333" s="357">
        <f>'Test-AI'!AB331</f>
        <v>0</v>
      </c>
      <c r="AV333" s="357">
        <f>'Test-AI'!AC331</f>
        <v>0</v>
      </c>
      <c r="AW333" s="301">
        <f t="shared" si="19"/>
        <v>0</v>
      </c>
      <c r="AX333" s="302" t="e">
        <f t="shared" si="20"/>
        <v>#DIV/0!</v>
      </c>
      <c r="AY333" s="303" t="e">
        <f t="shared" si="20"/>
        <v>#DIV/0!</v>
      </c>
      <c r="AZ333" s="297" t="e">
        <f t="shared" si="20"/>
        <v>#DIV/0!</v>
      </c>
      <c r="BA333" s="345" t="e">
        <f t="shared" si="17"/>
        <v>#DIV/0!</v>
      </c>
      <c r="BB333" s="75"/>
      <c r="BC333" s="75"/>
      <c r="BD333" s="570"/>
      <c r="BE333" s="550"/>
      <c r="BF333" s="553"/>
      <c r="BG333" s="553"/>
      <c r="BH333" s="553"/>
      <c r="BI333" s="553"/>
      <c r="BJ333" s="553"/>
      <c r="BK333" s="553"/>
      <c r="BL333" s="553"/>
      <c r="BM333" s="553"/>
      <c r="BN333" s="553"/>
      <c r="BO333" s="546"/>
      <c r="BP333" s="544"/>
      <c r="BQ333" s="546"/>
      <c r="BR333" s="544"/>
      <c r="BS333" s="553"/>
      <c r="BT333" s="553"/>
      <c r="BU333" s="553"/>
      <c r="BV333" s="553"/>
      <c r="BW333" s="553"/>
      <c r="BX333" s="553"/>
      <c r="BY333" s="553"/>
      <c r="BZ333" s="544"/>
      <c r="CA333" s="544"/>
      <c r="CB333" s="553"/>
      <c r="CC333" s="553"/>
      <c r="CD333" s="553"/>
      <c r="CE333" s="546"/>
      <c r="CF333" s="544"/>
      <c r="CG333" s="546"/>
      <c r="CH333" s="544"/>
    </row>
    <row r="334" spans="1:86" ht="17" hidden="1" customHeight="1" x14ac:dyDescent="0.2">
      <c r="A334" s="626" t="s">
        <v>159</v>
      </c>
      <c r="B334" s="595" t="s">
        <v>148</v>
      </c>
      <c r="C334" s="586" t="s">
        <v>88</v>
      </c>
      <c r="D334" s="589">
        <v>60</v>
      </c>
      <c r="E334" s="557">
        <v>10</v>
      </c>
      <c r="F334" s="238">
        <v>85</v>
      </c>
      <c r="G334" s="289">
        <f>'Anchor-AI'!L332</f>
        <v>0</v>
      </c>
      <c r="H334" s="290">
        <f>'Anchor-AI'!M332</f>
        <v>0</v>
      </c>
      <c r="I334" s="290">
        <f>'Anchor-AI'!N332</f>
        <v>0</v>
      </c>
      <c r="J334" s="290">
        <f>'Anchor-AI'!O332</f>
        <v>0</v>
      </c>
      <c r="K334" s="290">
        <f>(Summary!$C$63*H334+Summary!$C$64*I334+Summary!$C$65*J334)/Summary!$C$66</f>
        <v>0</v>
      </c>
      <c r="L334" s="290">
        <f>'Anchor-AI'!P332</f>
        <v>0</v>
      </c>
      <c r="M334" s="290">
        <f>'Anchor-AI'!Q332</f>
        <v>0</v>
      </c>
      <c r="N334" s="290">
        <f>'Anchor-AI'!R332</f>
        <v>0</v>
      </c>
      <c r="O334" s="290">
        <f>'Anchor-AI'!S332</f>
        <v>0</v>
      </c>
      <c r="P334" s="290">
        <f>'Anchor-AI'!T332</f>
        <v>0</v>
      </c>
      <c r="Q334" s="290">
        <f>'Anchor-AI'!U332</f>
        <v>0</v>
      </c>
      <c r="R334" s="290">
        <f>'Anchor-AI'!V332</f>
        <v>0</v>
      </c>
      <c r="S334" s="290">
        <f>'Anchor-AI'!W332</f>
        <v>0</v>
      </c>
      <c r="T334" s="290">
        <f>'Anchor-AI'!X332</f>
        <v>0</v>
      </c>
      <c r="U334" s="290">
        <f>10*LOG10(1/((Summary!$C$80/10^(R334/10)+Summary!$C$81/10^(S334/10)+Summary!$C$82/10^(T334/10))/Summary!$C$83))</f>
        <v>0</v>
      </c>
      <c r="V334" s="290">
        <f>'Anchor-AI'!Y332</f>
        <v>0</v>
      </c>
      <c r="W334" s="290">
        <f>'Anchor-AI'!Z332</f>
        <v>0</v>
      </c>
      <c r="X334" s="290">
        <f>'Anchor-AI'!AA332</f>
        <v>0</v>
      </c>
      <c r="Y334" s="360">
        <f>'Anchor-AI'!AB332</f>
        <v>0</v>
      </c>
      <c r="Z334" s="360">
        <f>'Anchor-AI'!AC332</f>
        <v>0</v>
      </c>
      <c r="AA334" s="291">
        <f t="shared" si="18"/>
        <v>0</v>
      </c>
      <c r="AC334" s="169">
        <f>'Test-AI'!L332</f>
        <v>0</v>
      </c>
      <c r="AD334" s="166">
        <f>'Test-AI'!M332</f>
        <v>0</v>
      </c>
      <c r="AE334" s="166">
        <f>'Test-AI'!N332</f>
        <v>0</v>
      </c>
      <c r="AF334" s="166">
        <f>'Test-AI'!O332</f>
        <v>0</v>
      </c>
      <c r="AG334" s="166">
        <f>(Summary!$C$63*AD334+Summary!$C$64*AE334+Summary!$C$65*AF334)/Summary!$C$66</f>
        <v>0</v>
      </c>
      <c r="AH334" s="166">
        <f>'Test-AI'!P332</f>
        <v>0</v>
      </c>
      <c r="AI334" s="166">
        <f>'Test-AI'!Q332</f>
        <v>0</v>
      </c>
      <c r="AJ334" s="166">
        <f>'Test-AI'!R332</f>
        <v>0</v>
      </c>
      <c r="AK334" s="166">
        <f>'Test-AI'!S332</f>
        <v>0</v>
      </c>
      <c r="AL334" s="166">
        <f>'Test-AI'!T332</f>
        <v>0</v>
      </c>
      <c r="AM334" s="166">
        <f>'Test-AI'!U332</f>
        <v>0</v>
      </c>
      <c r="AN334" s="166">
        <f>'Test-AI'!V332</f>
        <v>0</v>
      </c>
      <c r="AO334" s="166">
        <f>'Test-AI'!W332</f>
        <v>0</v>
      </c>
      <c r="AP334" s="166">
        <f>'Test-AI'!X332</f>
        <v>0</v>
      </c>
      <c r="AQ334" s="166">
        <f>10*LOG10(1/((Summary!$C$80/10^(AN334/10)+Summary!$C$81/10^(AO334/10)+Summary!$C$82/10^(AP334/10))/Summary!$C$83))</f>
        <v>0</v>
      </c>
      <c r="AR334" s="166">
        <f>'Test-AI'!Y332</f>
        <v>0</v>
      </c>
      <c r="AS334" s="166">
        <f>'Test-AI'!Z332</f>
        <v>0</v>
      </c>
      <c r="AT334" s="290">
        <f>'Test-AI'!AA332</f>
        <v>0</v>
      </c>
      <c r="AU334" s="356">
        <f>'Test-AI'!AB332</f>
        <v>0</v>
      </c>
      <c r="AV334" s="356">
        <f>'Test-AI'!AC332</f>
        <v>0</v>
      </c>
      <c r="AW334" s="291">
        <f t="shared" si="19"/>
        <v>0</v>
      </c>
      <c r="AX334" s="292" t="e">
        <f t="shared" si="20"/>
        <v>#DIV/0!</v>
      </c>
      <c r="AY334" s="293" t="e">
        <f t="shared" si="20"/>
        <v>#DIV/0!</v>
      </c>
      <c r="AZ334" s="292" t="e">
        <f t="shared" si="20"/>
        <v>#DIV/0!</v>
      </c>
      <c r="BA334" s="344" t="e">
        <f t="shared" si="17"/>
        <v>#DIV/0!</v>
      </c>
      <c r="BB334" s="75"/>
      <c r="BC334" s="75"/>
      <c r="BD334" s="572" t="s">
        <v>39</v>
      </c>
      <c r="BE334" s="549" t="e">
        <f t="array" ref="BE334">bdRateExtend($G334:$G337,H334:H337,$AC334:$AC337,AD334:AD337)</f>
        <v>#VALUE!</v>
      </c>
      <c r="BF334" s="551" t="e">
        <f t="array" ref="BF334">bdRateExtend($G334:$G339,H334:H339,$AC334:$AC339,AD334:AD339)</f>
        <v>#VALUE!</v>
      </c>
      <c r="BG334" s="551" t="e">
        <f t="array" ref="BG334">bdRateExtend($G334:$G339,I334:I339,$AC334:$AC339,AE334:AE339)</f>
        <v>#VALUE!</v>
      </c>
      <c r="BH334" s="551" t="e">
        <f t="array" ref="BH334">bdRateExtend($G334:$G339,J334:J339,$AC334:$AC339,AF334:AF339)</f>
        <v>#VALUE!</v>
      </c>
      <c r="BI334" s="551" t="e">
        <f t="array" ref="BI334">bdRateExtend($G334:$G339,K334:K339,$AC334:$AC339,AG334:AG339)</f>
        <v>#VALUE!</v>
      </c>
      <c r="BJ334" s="575" t="e">
        <f>(Summary!$C$94*BF334+Summary!$C$95*BG334+Summary!$C$96*BH334)/Summary!$C$97</f>
        <v>#VALUE!</v>
      </c>
      <c r="BK334" s="551" t="e">
        <f t="array" ref="BK334">bdRateExtend($G334:$G337,L334:L337,$AC334:$AC337,AH334:AH337)</f>
        <v>#VALUE!</v>
      </c>
      <c r="BL334" s="551" t="e">
        <f t="array" ref="BL334">bdRateExtend($G334:$G339,L334:L339,$AC334:$AC339,AH334:AH339)</f>
        <v>#VALUE!</v>
      </c>
      <c r="BM334" s="551" t="e">
        <f t="array" ref="BM334">bdRateExtend($G334:$G337,M334:M337,$AC334:$AC337,AI334:AI337)</f>
        <v>#VALUE!</v>
      </c>
      <c r="BN334" s="551" t="e">
        <f t="array" ref="BN334">bdRateExtend($G334:$G339,M334:M339,$AC334:$AC339,AI334:AI339)</f>
        <v>#VALUE!</v>
      </c>
      <c r="BO334" s="548" t="e">
        <f t="array" ref="BO334">bdRateExtend($G334:$G337,N334:N337,$AC334:$AC337,AJ334:AJ337,"None", FALSE,1)</f>
        <v>#VALUE!</v>
      </c>
      <c r="BP334" s="585" t="e">
        <f t="array" ref="BP334">bdRateExtend($G334:$G339,N334:N339,$AC334:$AC339,AJ334:AJ339,"None", FALSE,1)</f>
        <v>#VALUE!</v>
      </c>
      <c r="BQ334" s="548" t="e">
        <f t="array" ref="BQ334">bdRateExtend($G334:$G337,O334:O337,$AC334:$AC337,AK334:AK337,"None", FALSE,1)</f>
        <v>#VALUE!</v>
      </c>
      <c r="BR334" s="585" t="e">
        <f t="array" ref="BR334">bdRateExtend($G334:$G339,O334:O339,$AC334:$AC339,AK334:AK339,"None", FALSE,1)</f>
        <v>#VALUE!</v>
      </c>
      <c r="BS334" s="551" t="e">
        <f t="array" ref="BS334">bdRateExtend($G334:$G337,P334:P337,$AC334:$AC337,AL334:AL337)</f>
        <v>#VALUE!</v>
      </c>
      <c r="BT334" s="551" t="e">
        <f t="array" ref="BT334">bdRateExtend($G334:$G339,P334:P339,$AC334:$AC339,AL334:AL339)</f>
        <v>#VALUE!</v>
      </c>
      <c r="BU334" s="551" t="e">
        <f t="array" ref="BU334">bdRateExtend($G334:$G337,Q334:Q337,$AC334:$AC337,AM334:AM337)</f>
        <v>#VALUE!</v>
      </c>
      <c r="BV334" s="551" t="e">
        <f t="array" ref="BV334">bdRateExtend($G334:$G339,Q334:Q339,$AC334:$AC339,AM334:AM339)</f>
        <v>#VALUE!</v>
      </c>
      <c r="BW334" s="551" t="e">
        <f t="array" ref="BW334">bdRateExtend($G334:$G337,R334:R337,$AC334:$AC337,AN334:AN337)</f>
        <v>#VALUE!</v>
      </c>
      <c r="BX334" s="551" t="e">
        <f t="array" ref="BX334">bdRateExtend($G334:$G339,R334:R339,$AC334:$AC339,AN334:AN339)</f>
        <v>#VALUE!</v>
      </c>
      <c r="BY334" s="551" t="e">
        <f t="array" ref="BY334">bdRateExtend($G334:$G339,S334:S339,$AC334:$AC339,AO334:AO339)</f>
        <v>#VALUE!</v>
      </c>
      <c r="BZ334" s="555" t="e">
        <f t="array" ref="BZ334">bdRateExtend($G334:$G339,T334:T339,$AC334:$AC339,AP334:AP339)</f>
        <v>#VALUE!</v>
      </c>
      <c r="CA334" s="555" t="e">
        <f t="array" ref="CA334">bdRateExtend($G334:$G339,U334:U339,$AC334:$AC339,AQ334:AQ339)</f>
        <v>#VALUE!</v>
      </c>
      <c r="CB334" s="575" t="e">
        <f>(Summary!$C$108*BX334+Summary!$C$109*BY334+Summary!$C$110*BZ334)/Summary!$C$111</f>
        <v>#VALUE!</v>
      </c>
      <c r="CC334" s="561" t="e">
        <f t="array" ref="CC334">bdCAMBIExtend($G334:$G337,V334:V337,$AC334:$AC337,AR334:AR337)</f>
        <v>#VALUE!</v>
      </c>
      <c r="CD334" s="561" t="e">
        <f t="array" ref="CD334">bdCAMBIExtend($G334:$G339,V334:V339,$AC334:$AC339,AR334:AR339)</f>
        <v>#VALUE!</v>
      </c>
      <c r="CE334" s="547">
        <f t="array" ref="CE334">testVMAFRange($G334:$G337,N334:N337,$AC334:$AC337,AJ334:AJ337)</f>
        <v>0</v>
      </c>
      <c r="CF334" s="543">
        <f t="array" ref="CF334">testVMAFRange($G334:$G339,N334:N339,$AC334:$AC339,AJ334:AJ339)</f>
        <v>0</v>
      </c>
      <c r="CG334" s="547">
        <f t="array" ref="CG334">testVMAFRange($G334:$G337,O334:O337,$AC334:$AC337,AK334:AK337)</f>
        <v>0</v>
      </c>
      <c r="CH334" s="543">
        <f t="array" ref="CH334">testVMAFRange($G334:$G339,O334:O339,$AC334:$AC339,AK334:AK339)</f>
        <v>0</v>
      </c>
    </row>
    <row r="335" spans="1:86" ht="17" hidden="1" customHeight="1" x14ac:dyDescent="0.2">
      <c r="A335" s="485"/>
      <c r="B335" s="566"/>
      <c r="C335" s="485"/>
      <c r="D335" s="590"/>
      <c r="E335" s="558"/>
      <c r="F335" s="239">
        <v>110</v>
      </c>
      <c r="G335" s="294">
        <f>'Anchor-AI'!L333</f>
        <v>0</v>
      </c>
      <c r="H335" s="295">
        <f>'Anchor-AI'!M333</f>
        <v>0</v>
      </c>
      <c r="I335" s="295">
        <f>'Anchor-AI'!N333</f>
        <v>0</v>
      </c>
      <c r="J335" s="295">
        <f>'Anchor-AI'!O333</f>
        <v>0</v>
      </c>
      <c r="K335" s="295">
        <f>(Summary!$C$63*H335+Summary!$C$64*I335+Summary!$C$65*J335)/Summary!$C$66</f>
        <v>0</v>
      </c>
      <c r="L335" s="295">
        <f>'Anchor-AI'!P333</f>
        <v>0</v>
      </c>
      <c r="M335" s="295">
        <f>'Anchor-AI'!Q333</f>
        <v>0</v>
      </c>
      <c r="N335" s="295">
        <f>'Anchor-AI'!R333</f>
        <v>0</v>
      </c>
      <c r="O335" s="295">
        <f>'Anchor-AI'!S333</f>
        <v>0</v>
      </c>
      <c r="P335" s="295">
        <f>'Anchor-AI'!T333</f>
        <v>0</v>
      </c>
      <c r="Q335" s="295">
        <f>'Anchor-AI'!U333</f>
        <v>0</v>
      </c>
      <c r="R335" s="295">
        <f>'Anchor-AI'!V333</f>
        <v>0</v>
      </c>
      <c r="S335" s="295">
        <f>'Anchor-AI'!W333</f>
        <v>0</v>
      </c>
      <c r="T335" s="295">
        <f>'Anchor-AI'!X333</f>
        <v>0</v>
      </c>
      <c r="U335" s="295">
        <f>10*LOG10(1/((Summary!$C$80/10^(R335/10)+Summary!$C$81/10^(S335/10)+Summary!$C$82/10^(T335/10))/Summary!$C$83))</f>
        <v>0</v>
      </c>
      <c r="V335" s="295">
        <f>'Anchor-AI'!Y333</f>
        <v>0</v>
      </c>
      <c r="W335" s="295">
        <f>'Anchor-AI'!Z333</f>
        <v>0</v>
      </c>
      <c r="X335" s="295">
        <f>'Anchor-AI'!AA333</f>
        <v>0</v>
      </c>
      <c r="Y335" s="357">
        <f>'Anchor-AI'!AB333</f>
        <v>0</v>
      </c>
      <c r="Z335" s="357">
        <f>'Anchor-AI'!AC333</f>
        <v>0</v>
      </c>
      <c r="AA335" s="296">
        <f t="shared" si="18"/>
        <v>0</v>
      </c>
      <c r="AC335" s="170">
        <f>'Test-AI'!L333</f>
        <v>0</v>
      </c>
      <c r="AD335" s="167">
        <f>'Test-AI'!M333</f>
        <v>0</v>
      </c>
      <c r="AE335" s="167">
        <f>'Test-AI'!N333</f>
        <v>0</v>
      </c>
      <c r="AF335" s="167">
        <f>'Test-AI'!O333</f>
        <v>0</v>
      </c>
      <c r="AG335" s="167">
        <f>(Summary!$C$63*AD335+Summary!$C$64*AE335+Summary!$C$65*AF335)/Summary!$C$66</f>
        <v>0</v>
      </c>
      <c r="AH335" s="167">
        <f>'Test-AI'!P333</f>
        <v>0</v>
      </c>
      <c r="AI335" s="167">
        <f>'Test-AI'!Q333</f>
        <v>0</v>
      </c>
      <c r="AJ335" s="167">
        <f>'Test-AI'!R333</f>
        <v>0</v>
      </c>
      <c r="AK335" s="167">
        <f>'Test-AI'!S333</f>
        <v>0</v>
      </c>
      <c r="AL335" s="167">
        <f>'Test-AI'!T333</f>
        <v>0</v>
      </c>
      <c r="AM335" s="167">
        <f>'Test-AI'!U333</f>
        <v>0</v>
      </c>
      <c r="AN335" s="167">
        <f>'Test-AI'!V333</f>
        <v>0</v>
      </c>
      <c r="AO335" s="167">
        <f>'Test-AI'!W333</f>
        <v>0</v>
      </c>
      <c r="AP335" s="167">
        <f>'Test-AI'!X333</f>
        <v>0</v>
      </c>
      <c r="AQ335" s="167">
        <f>10*LOG10(1/((Summary!$C$80/10^(AN335/10)+Summary!$C$81/10^(AO335/10)+Summary!$C$82/10^(AP335/10))/Summary!$C$83))</f>
        <v>0</v>
      </c>
      <c r="AR335" s="167">
        <f>'Test-AI'!Y333</f>
        <v>0</v>
      </c>
      <c r="AS335" s="167">
        <f>'Test-AI'!Z333</f>
        <v>0</v>
      </c>
      <c r="AT335" s="295">
        <f>'Test-AI'!AA333</f>
        <v>0</v>
      </c>
      <c r="AU335" s="357">
        <f>'Test-AI'!AB333</f>
        <v>0</v>
      </c>
      <c r="AV335" s="357">
        <f>'Test-AI'!AC333</f>
        <v>0</v>
      </c>
      <c r="AW335" s="296">
        <f t="shared" si="19"/>
        <v>0</v>
      </c>
      <c r="AX335" s="297" t="e">
        <f t="shared" si="20"/>
        <v>#DIV/0!</v>
      </c>
      <c r="AY335" s="298" t="e">
        <f t="shared" si="20"/>
        <v>#DIV/0!</v>
      </c>
      <c r="AZ335" s="297" t="e">
        <f t="shared" si="20"/>
        <v>#DIV/0!</v>
      </c>
      <c r="BA335" s="345" t="e">
        <f t="shared" si="17"/>
        <v>#DIV/0!</v>
      </c>
      <c r="BB335" s="75"/>
      <c r="BC335" s="75"/>
      <c r="BD335" s="565"/>
      <c r="BE335" s="550"/>
      <c r="BF335" s="552"/>
      <c r="BG335" s="552"/>
      <c r="BH335" s="552"/>
      <c r="BI335" s="552"/>
      <c r="BJ335" s="552"/>
      <c r="BK335" s="553"/>
      <c r="BL335" s="552"/>
      <c r="BM335" s="553"/>
      <c r="BN335" s="552"/>
      <c r="BO335" s="546"/>
      <c r="BP335" s="541"/>
      <c r="BQ335" s="546"/>
      <c r="BR335" s="541"/>
      <c r="BS335" s="553"/>
      <c r="BT335" s="552"/>
      <c r="BU335" s="553"/>
      <c r="BV335" s="552"/>
      <c r="BW335" s="553"/>
      <c r="BX335" s="552"/>
      <c r="BY335" s="552"/>
      <c r="BZ335" s="541"/>
      <c r="CA335" s="541"/>
      <c r="CB335" s="552"/>
      <c r="CC335" s="553"/>
      <c r="CD335" s="552"/>
      <c r="CE335" s="546"/>
      <c r="CF335" s="541"/>
      <c r="CG335" s="546"/>
      <c r="CH335" s="541"/>
    </row>
    <row r="336" spans="1:86" ht="17" hidden="1" customHeight="1" x14ac:dyDescent="0.2">
      <c r="A336" s="485"/>
      <c r="B336" s="566"/>
      <c r="C336" s="485"/>
      <c r="D336" s="590"/>
      <c r="E336" s="558"/>
      <c r="F336" s="239">
        <v>135</v>
      </c>
      <c r="G336" s="294">
        <f>'Anchor-AI'!L334</f>
        <v>0</v>
      </c>
      <c r="H336" s="295">
        <f>'Anchor-AI'!M334</f>
        <v>0</v>
      </c>
      <c r="I336" s="295">
        <f>'Anchor-AI'!N334</f>
        <v>0</v>
      </c>
      <c r="J336" s="295">
        <f>'Anchor-AI'!O334</f>
        <v>0</v>
      </c>
      <c r="K336" s="295">
        <f>(Summary!$C$63*H336+Summary!$C$64*I336+Summary!$C$65*J336)/Summary!$C$66</f>
        <v>0</v>
      </c>
      <c r="L336" s="295">
        <f>'Anchor-AI'!P334</f>
        <v>0</v>
      </c>
      <c r="M336" s="295">
        <f>'Anchor-AI'!Q334</f>
        <v>0</v>
      </c>
      <c r="N336" s="295">
        <f>'Anchor-AI'!R334</f>
        <v>0</v>
      </c>
      <c r="O336" s="295">
        <f>'Anchor-AI'!S334</f>
        <v>0</v>
      </c>
      <c r="P336" s="295">
        <f>'Anchor-AI'!T334</f>
        <v>0</v>
      </c>
      <c r="Q336" s="295">
        <f>'Anchor-AI'!U334</f>
        <v>0</v>
      </c>
      <c r="R336" s="295">
        <f>'Anchor-AI'!V334</f>
        <v>0</v>
      </c>
      <c r="S336" s="295">
        <f>'Anchor-AI'!W334</f>
        <v>0</v>
      </c>
      <c r="T336" s="295">
        <f>'Anchor-AI'!X334</f>
        <v>0</v>
      </c>
      <c r="U336" s="295">
        <f>10*LOG10(1/((Summary!$C$80/10^(R336/10)+Summary!$C$81/10^(S336/10)+Summary!$C$82/10^(T336/10))/Summary!$C$83))</f>
        <v>0</v>
      </c>
      <c r="V336" s="295">
        <f>'Anchor-AI'!Y334</f>
        <v>0</v>
      </c>
      <c r="W336" s="295">
        <f>'Anchor-AI'!Z334</f>
        <v>0</v>
      </c>
      <c r="X336" s="295">
        <f>'Anchor-AI'!AA334</f>
        <v>0</v>
      </c>
      <c r="Y336" s="357">
        <f>'Anchor-AI'!AB334</f>
        <v>0</v>
      </c>
      <c r="Z336" s="357">
        <f>'Anchor-AI'!AC334</f>
        <v>0</v>
      </c>
      <c r="AA336" s="296">
        <f t="shared" si="18"/>
        <v>0</v>
      </c>
      <c r="AC336" s="170">
        <f>'Test-AI'!L334</f>
        <v>0</v>
      </c>
      <c r="AD336" s="167">
        <f>'Test-AI'!M334</f>
        <v>0</v>
      </c>
      <c r="AE336" s="167">
        <f>'Test-AI'!N334</f>
        <v>0</v>
      </c>
      <c r="AF336" s="167">
        <f>'Test-AI'!O334</f>
        <v>0</v>
      </c>
      <c r="AG336" s="167">
        <f>(Summary!$C$63*AD336+Summary!$C$64*AE336+Summary!$C$65*AF336)/Summary!$C$66</f>
        <v>0</v>
      </c>
      <c r="AH336" s="167">
        <f>'Test-AI'!P334</f>
        <v>0</v>
      </c>
      <c r="AI336" s="167">
        <f>'Test-AI'!Q334</f>
        <v>0</v>
      </c>
      <c r="AJ336" s="167">
        <f>'Test-AI'!R334</f>
        <v>0</v>
      </c>
      <c r="AK336" s="167">
        <f>'Test-AI'!S334</f>
        <v>0</v>
      </c>
      <c r="AL336" s="167">
        <f>'Test-AI'!T334</f>
        <v>0</v>
      </c>
      <c r="AM336" s="167">
        <f>'Test-AI'!U334</f>
        <v>0</v>
      </c>
      <c r="AN336" s="167">
        <f>'Test-AI'!V334</f>
        <v>0</v>
      </c>
      <c r="AO336" s="167">
        <f>'Test-AI'!W334</f>
        <v>0</v>
      </c>
      <c r="AP336" s="167">
        <f>'Test-AI'!X334</f>
        <v>0</v>
      </c>
      <c r="AQ336" s="167">
        <f>10*LOG10(1/((Summary!$C$80/10^(AN336/10)+Summary!$C$81/10^(AO336/10)+Summary!$C$82/10^(AP336/10))/Summary!$C$83))</f>
        <v>0</v>
      </c>
      <c r="AR336" s="167">
        <f>'Test-AI'!Y334</f>
        <v>0</v>
      </c>
      <c r="AS336" s="167">
        <f>'Test-AI'!Z334</f>
        <v>0</v>
      </c>
      <c r="AT336" s="295">
        <f>'Test-AI'!AA334</f>
        <v>0</v>
      </c>
      <c r="AU336" s="357">
        <f>'Test-AI'!AB334</f>
        <v>0</v>
      </c>
      <c r="AV336" s="357">
        <f>'Test-AI'!AC334</f>
        <v>0</v>
      </c>
      <c r="AW336" s="296">
        <f t="shared" si="19"/>
        <v>0</v>
      </c>
      <c r="AX336" s="297" t="e">
        <f t="shared" si="20"/>
        <v>#DIV/0!</v>
      </c>
      <c r="AY336" s="298" t="e">
        <f t="shared" si="20"/>
        <v>#DIV/0!</v>
      </c>
      <c r="AZ336" s="297" t="e">
        <f t="shared" si="20"/>
        <v>#DIV/0!</v>
      </c>
      <c r="BA336" s="345" t="e">
        <f t="shared" si="17"/>
        <v>#DIV/0!</v>
      </c>
      <c r="BB336" s="75"/>
      <c r="BC336" s="75"/>
      <c r="BD336" s="573" t="s">
        <v>147</v>
      </c>
      <c r="BE336" s="549" t="e">
        <f t="array" ref="BE336">bdRateExtend($G335:$G338,H335:H338,$AC335:$AC338,AD335:AD338)</f>
        <v>#VALUE!</v>
      </c>
      <c r="BF336" s="552"/>
      <c r="BG336" s="552"/>
      <c r="BH336" s="552"/>
      <c r="BI336" s="552"/>
      <c r="BJ336" s="552"/>
      <c r="BK336" s="551" t="e">
        <f t="array" ref="BK336">bdRateExtend($G335:$G338,L335:L338,$AC335:$AC338,AH335:AH338)</f>
        <v>#VALUE!</v>
      </c>
      <c r="BL336" s="552"/>
      <c r="BM336" s="551" t="e">
        <f t="array" ref="BM336">bdRateExtend($G335:$G338,M335:M338,$AC335:$AC338,AI335:AI338)</f>
        <v>#VALUE!</v>
      </c>
      <c r="BN336" s="552"/>
      <c r="BO336" s="545" t="e">
        <f t="array" ref="BO336">bdRateExtend($G335:$G338,N335:N338,$AC335:$AC338,AJ335:AJ338,"None", FALSE,1)</f>
        <v>#VALUE!</v>
      </c>
      <c r="BP336" s="541"/>
      <c r="BQ336" s="545" t="e">
        <f t="array" ref="BQ336">bdRateExtend($G335:$G338,O335:O338,$AC335:$AC338,AK335:AK338,"None", FALSE,1)</f>
        <v>#VALUE!</v>
      </c>
      <c r="BR336" s="541"/>
      <c r="BS336" s="551" t="e">
        <f t="array" ref="BS336">bdRateExtend($G335:$G338,P335:P338,$AC335:$AC338,AL335:AL338)</f>
        <v>#VALUE!</v>
      </c>
      <c r="BT336" s="552"/>
      <c r="BU336" s="551" t="e">
        <f t="array" ref="BU336">bdRateExtend($G335:$G338,Q335:Q338,$AC335:$AC338,AM335:AM338)</f>
        <v>#VALUE!</v>
      </c>
      <c r="BV336" s="552"/>
      <c r="BW336" s="551" t="e">
        <f t="array" ref="BW336">bdRateExtend($G335:$G338,R335:R338,$AC335:$AC338,AN335:AN338)</f>
        <v>#VALUE!</v>
      </c>
      <c r="BX336" s="552"/>
      <c r="BY336" s="552"/>
      <c r="BZ336" s="541"/>
      <c r="CA336" s="541"/>
      <c r="CB336" s="552"/>
      <c r="CC336" s="561" t="e">
        <f t="array" ref="CC336">bdCAMBIExtend($G335:$G338,V335:V338,$AC335:$AC338,AR335:AR338)</f>
        <v>#VALUE!</v>
      </c>
      <c r="CD336" s="552"/>
      <c r="CE336" s="554">
        <f t="array" ref="CE336">testVMAFRange($G335:$G338,N335:N338,$AC335:$AC338,AJ335:AJ338)</f>
        <v>0</v>
      </c>
      <c r="CF336" s="541"/>
      <c r="CG336" s="554">
        <f t="array" ref="CG336">testVMAFRange($G335:$G338,O335:O338,$AC335:$AC338,AK335:AK338)</f>
        <v>0</v>
      </c>
      <c r="CH336" s="541"/>
    </row>
    <row r="337" spans="1:86" ht="17" hidden="1" customHeight="1" x14ac:dyDescent="0.2">
      <c r="A337" s="485"/>
      <c r="B337" s="566"/>
      <c r="C337" s="485"/>
      <c r="D337" s="590"/>
      <c r="E337" s="558"/>
      <c r="F337" s="239">
        <v>160</v>
      </c>
      <c r="G337" s="294">
        <f>'Anchor-AI'!L335</f>
        <v>0</v>
      </c>
      <c r="H337" s="295">
        <f>'Anchor-AI'!M335</f>
        <v>0</v>
      </c>
      <c r="I337" s="295">
        <f>'Anchor-AI'!N335</f>
        <v>0</v>
      </c>
      <c r="J337" s="295">
        <f>'Anchor-AI'!O335</f>
        <v>0</v>
      </c>
      <c r="K337" s="295">
        <f>(Summary!$C$63*H337+Summary!$C$64*I337+Summary!$C$65*J337)/Summary!$C$66</f>
        <v>0</v>
      </c>
      <c r="L337" s="295">
        <f>'Anchor-AI'!P335</f>
        <v>0</v>
      </c>
      <c r="M337" s="295">
        <f>'Anchor-AI'!Q335</f>
        <v>0</v>
      </c>
      <c r="N337" s="295">
        <f>'Anchor-AI'!R335</f>
        <v>0</v>
      </c>
      <c r="O337" s="295">
        <f>'Anchor-AI'!S335</f>
        <v>0</v>
      </c>
      <c r="P337" s="295">
        <f>'Anchor-AI'!T335</f>
        <v>0</v>
      </c>
      <c r="Q337" s="295">
        <f>'Anchor-AI'!U335</f>
        <v>0</v>
      </c>
      <c r="R337" s="295">
        <f>'Anchor-AI'!V335</f>
        <v>0</v>
      </c>
      <c r="S337" s="295">
        <f>'Anchor-AI'!W335</f>
        <v>0</v>
      </c>
      <c r="T337" s="295">
        <f>'Anchor-AI'!X335</f>
        <v>0</v>
      </c>
      <c r="U337" s="295">
        <f>10*LOG10(1/((Summary!$C$80/10^(R337/10)+Summary!$C$81/10^(S337/10)+Summary!$C$82/10^(T337/10))/Summary!$C$83))</f>
        <v>0</v>
      </c>
      <c r="V337" s="295">
        <f>'Anchor-AI'!Y335</f>
        <v>0</v>
      </c>
      <c r="W337" s="295">
        <f>'Anchor-AI'!Z335</f>
        <v>0</v>
      </c>
      <c r="X337" s="295">
        <f>'Anchor-AI'!AA335</f>
        <v>0</v>
      </c>
      <c r="Y337" s="357">
        <f>'Anchor-AI'!AB335</f>
        <v>0</v>
      </c>
      <c r="Z337" s="357">
        <f>'Anchor-AI'!AC335</f>
        <v>0</v>
      </c>
      <c r="AA337" s="296">
        <f t="shared" si="18"/>
        <v>0</v>
      </c>
      <c r="AC337" s="170">
        <f>'Test-AI'!L335</f>
        <v>0</v>
      </c>
      <c r="AD337" s="167">
        <f>'Test-AI'!M335</f>
        <v>0</v>
      </c>
      <c r="AE337" s="167">
        <f>'Test-AI'!N335</f>
        <v>0</v>
      </c>
      <c r="AF337" s="167">
        <f>'Test-AI'!O335</f>
        <v>0</v>
      </c>
      <c r="AG337" s="167">
        <f>(Summary!$C$63*AD337+Summary!$C$64*AE337+Summary!$C$65*AF337)/Summary!$C$66</f>
        <v>0</v>
      </c>
      <c r="AH337" s="167">
        <f>'Test-AI'!P335</f>
        <v>0</v>
      </c>
      <c r="AI337" s="167">
        <f>'Test-AI'!Q335</f>
        <v>0</v>
      </c>
      <c r="AJ337" s="167">
        <f>'Test-AI'!R335</f>
        <v>0</v>
      </c>
      <c r="AK337" s="167">
        <f>'Test-AI'!S335</f>
        <v>0</v>
      </c>
      <c r="AL337" s="167">
        <f>'Test-AI'!T335</f>
        <v>0</v>
      </c>
      <c r="AM337" s="167">
        <f>'Test-AI'!U335</f>
        <v>0</v>
      </c>
      <c r="AN337" s="167">
        <f>'Test-AI'!V335</f>
        <v>0</v>
      </c>
      <c r="AO337" s="167">
        <f>'Test-AI'!W335</f>
        <v>0</v>
      </c>
      <c r="AP337" s="167">
        <f>'Test-AI'!X335</f>
        <v>0</v>
      </c>
      <c r="AQ337" s="167">
        <f>10*LOG10(1/((Summary!$C$80/10^(AN337/10)+Summary!$C$81/10^(AO337/10)+Summary!$C$82/10^(AP337/10))/Summary!$C$83))</f>
        <v>0</v>
      </c>
      <c r="AR337" s="167">
        <f>'Test-AI'!Y335</f>
        <v>0</v>
      </c>
      <c r="AS337" s="167">
        <f>'Test-AI'!Z335</f>
        <v>0</v>
      </c>
      <c r="AT337" s="295">
        <f>'Test-AI'!AA335</f>
        <v>0</v>
      </c>
      <c r="AU337" s="357">
        <f>'Test-AI'!AB335</f>
        <v>0</v>
      </c>
      <c r="AV337" s="357">
        <f>'Test-AI'!AC335</f>
        <v>0</v>
      </c>
      <c r="AW337" s="296">
        <f t="shared" si="19"/>
        <v>0</v>
      </c>
      <c r="AX337" s="297" t="e">
        <f t="shared" si="20"/>
        <v>#DIV/0!</v>
      </c>
      <c r="AY337" s="298" t="e">
        <f t="shared" si="20"/>
        <v>#DIV/0!</v>
      </c>
      <c r="AZ337" s="297" t="e">
        <f t="shared" si="20"/>
        <v>#DIV/0!</v>
      </c>
      <c r="BA337" s="345" t="e">
        <f t="shared" si="17"/>
        <v>#DIV/0!</v>
      </c>
      <c r="BB337" s="75"/>
      <c r="BC337" s="75"/>
      <c r="BD337" s="565"/>
      <c r="BE337" s="550"/>
      <c r="BF337" s="552"/>
      <c r="BG337" s="552"/>
      <c r="BH337" s="552"/>
      <c r="BI337" s="552"/>
      <c r="BJ337" s="552"/>
      <c r="BK337" s="553"/>
      <c r="BL337" s="552"/>
      <c r="BM337" s="553"/>
      <c r="BN337" s="552"/>
      <c r="BO337" s="546"/>
      <c r="BP337" s="541"/>
      <c r="BQ337" s="546"/>
      <c r="BR337" s="541"/>
      <c r="BS337" s="553"/>
      <c r="BT337" s="552"/>
      <c r="BU337" s="553"/>
      <c r="BV337" s="552"/>
      <c r="BW337" s="553"/>
      <c r="BX337" s="552"/>
      <c r="BY337" s="552"/>
      <c r="BZ337" s="541"/>
      <c r="CA337" s="541"/>
      <c r="CB337" s="552"/>
      <c r="CC337" s="553"/>
      <c r="CD337" s="552"/>
      <c r="CE337" s="546"/>
      <c r="CF337" s="541"/>
      <c r="CG337" s="546"/>
      <c r="CH337" s="541"/>
    </row>
    <row r="338" spans="1:86" ht="17" hidden="1" customHeight="1" x14ac:dyDescent="0.2">
      <c r="A338" s="485"/>
      <c r="B338" s="566"/>
      <c r="C338" s="485"/>
      <c r="D338" s="590"/>
      <c r="E338" s="558"/>
      <c r="F338" s="239">
        <v>185</v>
      </c>
      <c r="G338" s="294">
        <f>'Anchor-AI'!L336</f>
        <v>0</v>
      </c>
      <c r="H338" s="295">
        <f>'Anchor-AI'!M336</f>
        <v>0</v>
      </c>
      <c r="I338" s="295">
        <f>'Anchor-AI'!N336</f>
        <v>0</v>
      </c>
      <c r="J338" s="295">
        <f>'Anchor-AI'!O336</f>
        <v>0</v>
      </c>
      <c r="K338" s="295">
        <f>(Summary!$C$63*H338+Summary!$C$64*I338+Summary!$C$65*J338)/Summary!$C$66</f>
        <v>0</v>
      </c>
      <c r="L338" s="295">
        <f>'Anchor-AI'!P336</f>
        <v>0</v>
      </c>
      <c r="M338" s="295">
        <f>'Anchor-AI'!Q336</f>
        <v>0</v>
      </c>
      <c r="N338" s="295">
        <f>'Anchor-AI'!R336</f>
        <v>0</v>
      </c>
      <c r="O338" s="295">
        <f>'Anchor-AI'!S336</f>
        <v>0</v>
      </c>
      <c r="P338" s="295">
        <f>'Anchor-AI'!T336</f>
        <v>0</v>
      </c>
      <c r="Q338" s="295">
        <f>'Anchor-AI'!U336</f>
        <v>0</v>
      </c>
      <c r="R338" s="295">
        <f>'Anchor-AI'!V336</f>
        <v>0</v>
      </c>
      <c r="S338" s="295">
        <f>'Anchor-AI'!W336</f>
        <v>0</v>
      </c>
      <c r="T338" s="295">
        <f>'Anchor-AI'!X336</f>
        <v>0</v>
      </c>
      <c r="U338" s="295">
        <f>10*LOG10(1/((Summary!$C$80/10^(R338/10)+Summary!$C$81/10^(S338/10)+Summary!$C$82/10^(T338/10))/Summary!$C$83))</f>
        <v>0</v>
      </c>
      <c r="V338" s="295">
        <f>'Anchor-AI'!Y336</f>
        <v>0</v>
      </c>
      <c r="W338" s="295">
        <f>'Anchor-AI'!Z336</f>
        <v>0</v>
      </c>
      <c r="X338" s="295">
        <f>'Anchor-AI'!AA336</f>
        <v>0</v>
      </c>
      <c r="Y338" s="357">
        <f>'Anchor-AI'!AB336</f>
        <v>0</v>
      </c>
      <c r="Z338" s="357">
        <f>'Anchor-AI'!AC336</f>
        <v>0</v>
      </c>
      <c r="AA338" s="296">
        <f t="shared" si="18"/>
        <v>0</v>
      </c>
      <c r="AC338" s="170">
        <f>'Test-AI'!L336</f>
        <v>0</v>
      </c>
      <c r="AD338" s="167">
        <f>'Test-AI'!M336</f>
        <v>0</v>
      </c>
      <c r="AE338" s="167">
        <f>'Test-AI'!N336</f>
        <v>0</v>
      </c>
      <c r="AF338" s="167">
        <f>'Test-AI'!O336</f>
        <v>0</v>
      </c>
      <c r="AG338" s="167">
        <f>(Summary!$C$63*AD338+Summary!$C$64*AE338+Summary!$C$65*AF338)/Summary!$C$66</f>
        <v>0</v>
      </c>
      <c r="AH338" s="167">
        <f>'Test-AI'!P336</f>
        <v>0</v>
      </c>
      <c r="AI338" s="167">
        <f>'Test-AI'!Q336</f>
        <v>0</v>
      </c>
      <c r="AJ338" s="167">
        <f>'Test-AI'!R336</f>
        <v>0</v>
      </c>
      <c r="AK338" s="167">
        <f>'Test-AI'!S336</f>
        <v>0</v>
      </c>
      <c r="AL338" s="167">
        <f>'Test-AI'!T336</f>
        <v>0</v>
      </c>
      <c r="AM338" s="167">
        <f>'Test-AI'!U336</f>
        <v>0</v>
      </c>
      <c r="AN338" s="167">
        <f>'Test-AI'!V336</f>
        <v>0</v>
      </c>
      <c r="AO338" s="167">
        <f>'Test-AI'!W336</f>
        <v>0</v>
      </c>
      <c r="AP338" s="167">
        <f>'Test-AI'!X336</f>
        <v>0</v>
      </c>
      <c r="AQ338" s="167">
        <f>10*LOG10(1/((Summary!$C$80/10^(AN338/10)+Summary!$C$81/10^(AO338/10)+Summary!$C$82/10^(AP338/10))/Summary!$C$83))</f>
        <v>0</v>
      </c>
      <c r="AR338" s="167">
        <f>'Test-AI'!Y336</f>
        <v>0</v>
      </c>
      <c r="AS338" s="167">
        <f>'Test-AI'!Z336</f>
        <v>0</v>
      </c>
      <c r="AT338" s="295">
        <f>'Test-AI'!AA336</f>
        <v>0</v>
      </c>
      <c r="AU338" s="357">
        <f>'Test-AI'!AB336</f>
        <v>0</v>
      </c>
      <c r="AV338" s="357">
        <f>'Test-AI'!AC336</f>
        <v>0</v>
      </c>
      <c r="AW338" s="296">
        <f t="shared" si="19"/>
        <v>0</v>
      </c>
      <c r="AX338" s="297" t="e">
        <f t="shared" si="20"/>
        <v>#DIV/0!</v>
      </c>
      <c r="AY338" s="298" t="e">
        <f t="shared" si="20"/>
        <v>#DIV/0!</v>
      </c>
      <c r="AZ338" s="297" t="e">
        <f t="shared" si="20"/>
        <v>#DIV/0!</v>
      </c>
      <c r="BA338" s="345" t="e">
        <f t="shared" si="17"/>
        <v>#DIV/0!</v>
      </c>
      <c r="BB338" s="75"/>
      <c r="BC338" s="75"/>
      <c r="BD338" s="574" t="s">
        <v>46</v>
      </c>
      <c r="BE338" s="549" t="e">
        <f t="array" ref="BE338">bdRateExtend($G336:$G339,H336:H339,$AC336:$AC339,AD336:AD339)</f>
        <v>#VALUE!</v>
      </c>
      <c r="BF338" s="552"/>
      <c r="BG338" s="552"/>
      <c r="BH338" s="552"/>
      <c r="BI338" s="552"/>
      <c r="BJ338" s="552"/>
      <c r="BK338" s="551" t="e">
        <f t="array" ref="BK338">bdRateExtend($G336:$G339,L336:L339,$AC336:$AC339,AH336:AH339)</f>
        <v>#VALUE!</v>
      </c>
      <c r="BL338" s="552"/>
      <c r="BM338" s="551" t="e">
        <f t="array" ref="BM338">bdRateExtend($G336:$G339,M336:M339,$AC336:$AC339,AI336:AI339)</f>
        <v>#VALUE!</v>
      </c>
      <c r="BN338" s="552"/>
      <c r="BO338" s="545" t="e">
        <f t="array" ref="BO338">bdRateExtend($G336:$G339,N336:N339,$AC336:$AC339,AJ336:AJ339,"None", FALSE,1)</f>
        <v>#VALUE!</v>
      </c>
      <c r="BP338" s="541"/>
      <c r="BQ338" s="545" t="e">
        <f t="array" ref="BQ338">bdRateExtend($G336:$G339,O336:O339,$AC336:$AC339,AK336:AK339,"None", FALSE,1)</f>
        <v>#VALUE!</v>
      </c>
      <c r="BR338" s="541"/>
      <c r="BS338" s="551" t="e">
        <f t="array" ref="BS338">bdRateExtend($G336:$G339,P336:P339,$AC336:$AC339,AL336:AL339)</f>
        <v>#VALUE!</v>
      </c>
      <c r="BT338" s="552"/>
      <c r="BU338" s="551" t="e">
        <f t="array" ref="BU338">bdRateExtend($G336:$G339,Q336:Q339,$AC336:$AC339,AM336:AM339)</f>
        <v>#VALUE!</v>
      </c>
      <c r="BV338" s="552"/>
      <c r="BW338" s="551" t="e">
        <f t="array" ref="BW338">bdRateExtend($G336:$G339,R336:R339,$AC336:$AC339,AN336:AN339)</f>
        <v>#VALUE!</v>
      </c>
      <c r="BX338" s="552"/>
      <c r="BY338" s="552"/>
      <c r="BZ338" s="541"/>
      <c r="CA338" s="541"/>
      <c r="CB338" s="552"/>
      <c r="CC338" s="561" t="e">
        <f t="array" ref="CC338">bdCAMBIExtend($G336:$G339,V336:V339,$AC336:$AC339,AR336:AR339)</f>
        <v>#VALUE!</v>
      </c>
      <c r="CD338" s="552"/>
      <c r="CE338" s="554">
        <f t="array" ref="CE338">testVMAFRange($G336:$G339,N336:N339,$AC336:$AC339,AJ336:AJ339)</f>
        <v>0</v>
      </c>
      <c r="CF338" s="541"/>
      <c r="CG338" s="554">
        <f t="array" ref="CG338">testVMAFRange($G336:$G339,O336:O339,$AC336:$AC339,AK336:AK339)</f>
        <v>0</v>
      </c>
      <c r="CH338" s="541"/>
    </row>
    <row r="339" spans="1:86" ht="17" hidden="1" customHeight="1" x14ac:dyDescent="0.2">
      <c r="A339" s="485"/>
      <c r="B339" s="596"/>
      <c r="C339" s="486"/>
      <c r="D339" s="591"/>
      <c r="E339" s="559"/>
      <c r="F339" s="240">
        <v>210</v>
      </c>
      <c r="G339" s="299">
        <f>'Anchor-AI'!L337</f>
        <v>0</v>
      </c>
      <c r="H339" s="300">
        <f>'Anchor-AI'!M337</f>
        <v>0</v>
      </c>
      <c r="I339" s="300">
        <f>'Anchor-AI'!N337</f>
        <v>0</v>
      </c>
      <c r="J339" s="300">
        <f>'Anchor-AI'!O337</f>
        <v>0</v>
      </c>
      <c r="K339" s="295">
        <f>(Summary!$C$63*H339+Summary!$C$64*I339+Summary!$C$65*J339)/Summary!$C$66</f>
        <v>0</v>
      </c>
      <c r="L339" s="300">
        <f>'Anchor-AI'!P337</f>
        <v>0</v>
      </c>
      <c r="M339" s="300">
        <f>'Anchor-AI'!Q337</f>
        <v>0</v>
      </c>
      <c r="N339" s="300">
        <f>'Anchor-AI'!R337</f>
        <v>0</v>
      </c>
      <c r="O339" s="300">
        <f>'Anchor-AI'!S337</f>
        <v>0</v>
      </c>
      <c r="P339" s="300">
        <f>'Anchor-AI'!T337</f>
        <v>0</v>
      </c>
      <c r="Q339" s="300">
        <f>'Anchor-AI'!U337</f>
        <v>0</v>
      </c>
      <c r="R339" s="300">
        <f>'Anchor-AI'!V337</f>
        <v>0</v>
      </c>
      <c r="S339" s="300">
        <f>'Anchor-AI'!W337</f>
        <v>0</v>
      </c>
      <c r="T339" s="300">
        <f>'Anchor-AI'!X337</f>
        <v>0</v>
      </c>
      <c r="U339" s="300">
        <f>10*LOG10(1/((Summary!$C$80/10^(R339/10)+Summary!$C$81/10^(S339/10)+Summary!$C$82/10^(T339/10))/Summary!$C$83))</f>
        <v>0</v>
      </c>
      <c r="V339" s="300">
        <f>'Anchor-AI'!Y337</f>
        <v>0</v>
      </c>
      <c r="W339" s="300">
        <f>'Anchor-AI'!Z337</f>
        <v>0</v>
      </c>
      <c r="X339" s="300">
        <f>'Anchor-AI'!AA337</f>
        <v>0</v>
      </c>
      <c r="Y339" s="357">
        <f>'Anchor-AI'!AB337</f>
        <v>0</v>
      </c>
      <c r="Z339" s="357">
        <f>'Anchor-AI'!AC337</f>
        <v>0</v>
      </c>
      <c r="AA339" s="301">
        <f t="shared" si="18"/>
        <v>0</v>
      </c>
      <c r="AC339" s="171">
        <f>'Test-AI'!L337</f>
        <v>0</v>
      </c>
      <c r="AD339" s="168">
        <f>'Test-AI'!M337</f>
        <v>0</v>
      </c>
      <c r="AE339" s="168">
        <f>'Test-AI'!N337</f>
        <v>0</v>
      </c>
      <c r="AF339" s="168">
        <f>'Test-AI'!O337</f>
        <v>0</v>
      </c>
      <c r="AG339" s="168">
        <f>(Summary!$C$63*AD339+Summary!$C$64*AE339+Summary!$C$65*AF339)/Summary!$C$66</f>
        <v>0</v>
      </c>
      <c r="AH339" s="168">
        <f>'Test-AI'!P337</f>
        <v>0</v>
      </c>
      <c r="AI339" s="168">
        <f>'Test-AI'!Q337</f>
        <v>0</v>
      </c>
      <c r="AJ339" s="168">
        <f>'Test-AI'!R337</f>
        <v>0</v>
      </c>
      <c r="AK339" s="168">
        <f>'Test-AI'!S337</f>
        <v>0</v>
      </c>
      <c r="AL339" s="168">
        <f>'Test-AI'!T337</f>
        <v>0</v>
      </c>
      <c r="AM339" s="168">
        <f>'Test-AI'!U337</f>
        <v>0</v>
      </c>
      <c r="AN339" s="168">
        <f>'Test-AI'!V337</f>
        <v>0</v>
      </c>
      <c r="AO339" s="168">
        <f>'Test-AI'!W337</f>
        <v>0</v>
      </c>
      <c r="AP339" s="168">
        <f>'Test-AI'!X337</f>
        <v>0</v>
      </c>
      <c r="AQ339" s="168">
        <f>10*LOG10(1/((Summary!$C$80/10^(AN339/10)+Summary!$C$81/10^(AO339/10)+Summary!$C$82/10^(AP339/10))/Summary!$C$83))</f>
        <v>0</v>
      </c>
      <c r="AR339" s="168">
        <f>'Test-AI'!Y337</f>
        <v>0</v>
      </c>
      <c r="AS339" s="168">
        <f>'Test-AI'!Z337</f>
        <v>0</v>
      </c>
      <c r="AT339" s="300">
        <f>'Test-AI'!AA337</f>
        <v>0</v>
      </c>
      <c r="AU339" s="357">
        <f>'Test-AI'!AB337</f>
        <v>0</v>
      </c>
      <c r="AV339" s="357">
        <f>'Test-AI'!AC337</f>
        <v>0</v>
      </c>
      <c r="AW339" s="301">
        <f t="shared" si="19"/>
        <v>0</v>
      </c>
      <c r="AX339" s="302" t="e">
        <f t="shared" si="20"/>
        <v>#DIV/0!</v>
      </c>
      <c r="AY339" s="303" t="e">
        <f t="shared" si="20"/>
        <v>#DIV/0!</v>
      </c>
      <c r="AZ339" s="297" t="e">
        <f t="shared" si="20"/>
        <v>#DIV/0!</v>
      </c>
      <c r="BA339" s="345" t="e">
        <f t="shared" si="17"/>
        <v>#DIV/0!</v>
      </c>
      <c r="BB339" s="75"/>
      <c r="BC339" s="75"/>
      <c r="BD339" s="570"/>
      <c r="BE339" s="550"/>
      <c r="BF339" s="553"/>
      <c r="BG339" s="553"/>
      <c r="BH339" s="553"/>
      <c r="BI339" s="553"/>
      <c r="BJ339" s="553"/>
      <c r="BK339" s="553"/>
      <c r="BL339" s="553"/>
      <c r="BM339" s="553"/>
      <c r="BN339" s="553"/>
      <c r="BO339" s="546"/>
      <c r="BP339" s="544"/>
      <c r="BQ339" s="546"/>
      <c r="BR339" s="544"/>
      <c r="BS339" s="553"/>
      <c r="BT339" s="553"/>
      <c r="BU339" s="553"/>
      <c r="BV339" s="553"/>
      <c r="BW339" s="553"/>
      <c r="BX339" s="553"/>
      <c r="BY339" s="553"/>
      <c r="BZ339" s="544"/>
      <c r="CA339" s="544"/>
      <c r="CB339" s="553"/>
      <c r="CC339" s="553"/>
      <c r="CD339" s="553"/>
      <c r="CE339" s="546"/>
      <c r="CF339" s="544"/>
      <c r="CG339" s="546"/>
      <c r="CH339" s="544"/>
    </row>
    <row r="340" spans="1:86" ht="17" hidden="1" customHeight="1" x14ac:dyDescent="0.2">
      <c r="A340" s="485"/>
      <c r="B340" s="595" t="s">
        <v>148</v>
      </c>
      <c r="C340" s="586" t="s">
        <v>89</v>
      </c>
      <c r="D340" s="589">
        <v>30</v>
      </c>
      <c r="E340" s="557">
        <v>8</v>
      </c>
      <c r="F340" s="238">
        <v>85</v>
      </c>
      <c r="G340" s="289">
        <f>'Anchor-AI'!L338</f>
        <v>0</v>
      </c>
      <c r="H340" s="290">
        <f>'Anchor-AI'!M338</f>
        <v>0</v>
      </c>
      <c r="I340" s="290">
        <f>'Anchor-AI'!N338</f>
        <v>0</v>
      </c>
      <c r="J340" s="290">
        <f>'Anchor-AI'!O338</f>
        <v>0</v>
      </c>
      <c r="K340" s="290">
        <f>(Summary!$C$63*H340+Summary!$C$64*I340+Summary!$C$65*J340)/Summary!$C$66</f>
        <v>0</v>
      </c>
      <c r="L340" s="290">
        <f>'Anchor-AI'!P338</f>
        <v>0</v>
      </c>
      <c r="M340" s="290">
        <f>'Anchor-AI'!Q338</f>
        <v>0</v>
      </c>
      <c r="N340" s="290">
        <f>'Anchor-AI'!R338</f>
        <v>0</v>
      </c>
      <c r="O340" s="290">
        <f>'Anchor-AI'!S338</f>
        <v>0</v>
      </c>
      <c r="P340" s="290">
        <f>'Anchor-AI'!T338</f>
        <v>0</v>
      </c>
      <c r="Q340" s="290">
        <f>'Anchor-AI'!U338</f>
        <v>0</v>
      </c>
      <c r="R340" s="290">
        <f>'Anchor-AI'!V338</f>
        <v>0</v>
      </c>
      <c r="S340" s="290">
        <f>'Anchor-AI'!W338</f>
        <v>0</v>
      </c>
      <c r="T340" s="290">
        <f>'Anchor-AI'!X338</f>
        <v>0</v>
      </c>
      <c r="U340" s="290">
        <f>10*LOG10(1/((Summary!$C$80/10^(R340/10)+Summary!$C$81/10^(S340/10)+Summary!$C$82/10^(T340/10))/Summary!$C$83))</f>
        <v>0</v>
      </c>
      <c r="V340" s="290">
        <f>'Anchor-AI'!Y338</f>
        <v>0</v>
      </c>
      <c r="W340" s="290">
        <f>'Anchor-AI'!Z338</f>
        <v>0</v>
      </c>
      <c r="X340" s="290">
        <f>'Anchor-AI'!AA338</f>
        <v>0</v>
      </c>
      <c r="Y340" s="360">
        <f>'Anchor-AI'!AB338</f>
        <v>0</v>
      </c>
      <c r="Z340" s="360">
        <f>'Anchor-AI'!AC338</f>
        <v>0</v>
      </c>
      <c r="AA340" s="291">
        <f t="shared" si="18"/>
        <v>0</v>
      </c>
      <c r="AC340" s="169">
        <f>'Test-AI'!L338</f>
        <v>0</v>
      </c>
      <c r="AD340" s="166">
        <f>'Test-AI'!M338</f>
        <v>0</v>
      </c>
      <c r="AE340" s="166">
        <f>'Test-AI'!N338</f>
        <v>0</v>
      </c>
      <c r="AF340" s="166">
        <f>'Test-AI'!O338</f>
        <v>0</v>
      </c>
      <c r="AG340" s="166">
        <f>(Summary!$C$63*AD340+Summary!$C$64*AE340+Summary!$C$65*AF340)/Summary!$C$66</f>
        <v>0</v>
      </c>
      <c r="AH340" s="166">
        <f>'Test-AI'!P338</f>
        <v>0</v>
      </c>
      <c r="AI340" s="166">
        <f>'Test-AI'!Q338</f>
        <v>0</v>
      </c>
      <c r="AJ340" s="166">
        <f>'Test-AI'!R338</f>
        <v>0</v>
      </c>
      <c r="AK340" s="166">
        <f>'Test-AI'!S338</f>
        <v>0</v>
      </c>
      <c r="AL340" s="166">
        <f>'Test-AI'!T338</f>
        <v>0</v>
      </c>
      <c r="AM340" s="166">
        <f>'Test-AI'!U338</f>
        <v>0</v>
      </c>
      <c r="AN340" s="166">
        <f>'Test-AI'!V338</f>
        <v>0</v>
      </c>
      <c r="AO340" s="166">
        <f>'Test-AI'!W338</f>
        <v>0</v>
      </c>
      <c r="AP340" s="166">
        <f>'Test-AI'!X338</f>
        <v>0</v>
      </c>
      <c r="AQ340" s="166">
        <f>10*LOG10(1/((Summary!$C$80/10^(AN340/10)+Summary!$C$81/10^(AO340/10)+Summary!$C$82/10^(AP340/10))/Summary!$C$83))</f>
        <v>0</v>
      </c>
      <c r="AR340" s="166">
        <f>'Test-AI'!Y338</f>
        <v>0</v>
      </c>
      <c r="AS340" s="166">
        <f>'Test-AI'!Z338</f>
        <v>0</v>
      </c>
      <c r="AT340" s="290">
        <f>'Test-AI'!AA338</f>
        <v>0</v>
      </c>
      <c r="AU340" s="356">
        <f>'Test-AI'!AB338</f>
        <v>0</v>
      </c>
      <c r="AV340" s="356">
        <f>'Test-AI'!AC338</f>
        <v>0</v>
      </c>
      <c r="AW340" s="291">
        <f t="shared" si="19"/>
        <v>0</v>
      </c>
      <c r="AX340" s="292" t="e">
        <f t="shared" si="20"/>
        <v>#DIV/0!</v>
      </c>
      <c r="AY340" s="293" t="e">
        <f t="shared" si="20"/>
        <v>#DIV/0!</v>
      </c>
      <c r="AZ340" s="292" t="e">
        <f t="shared" si="20"/>
        <v>#DIV/0!</v>
      </c>
      <c r="BA340" s="344" t="e">
        <f t="shared" si="17"/>
        <v>#DIV/0!</v>
      </c>
      <c r="BB340" s="75"/>
      <c r="BC340" s="75"/>
      <c r="BD340" s="572" t="s">
        <v>39</v>
      </c>
      <c r="BE340" s="549" t="e">
        <f t="array" ref="BE340">bdRateExtend($G340:$G343,H340:H343,$AC340:$AC343,AD340:AD343)</f>
        <v>#VALUE!</v>
      </c>
      <c r="BF340" s="551" t="e">
        <f t="array" ref="BF340">bdRateExtend($G340:$G345,H340:H345,$AC340:$AC345,AD340:AD345)</f>
        <v>#VALUE!</v>
      </c>
      <c r="BG340" s="551" t="e">
        <f t="array" ref="BG340">bdRateExtend($G340:$G345,I340:I345,$AC340:$AC345,AE340:AE345)</f>
        <v>#VALUE!</v>
      </c>
      <c r="BH340" s="551" t="e">
        <f t="array" ref="BH340">bdRateExtend($G340:$G345,J340:J345,$AC340:$AC345,AF340:AF345)</f>
        <v>#VALUE!</v>
      </c>
      <c r="BI340" s="551" t="e">
        <f t="array" ref="BI340">bdRateExtend($G340:$G345,K340:K345,$AC340:$AC345,AG340:AG345)</f>
        <v>#VALUE!</v>
      </c>
      <c r="BJ340" s="575" t="e">
        <f>(Summary!$C$94*BF340+Summary!$C$95*BG340+Summary!$C$96*BH340)/Summary!$C$97</f>
        <v>#VALUE!</v>
      </c>
      <c r="BK340" s="551" t="e">
        <f t="array" ref="BK340">bdRateExtend($G340:$G343,L340:L343,$AC340:$AC343,AH340:AH343)</f>
        <v>#VALUE!</v>
      </c>
      <c r="BL340" s="551" t="e">
        <f t="array" ref="BL340">bdRateExtend($G340:$G345,L340:L345,$AC340:$AC345,AH340:AH345)</f>
        <v>#VALUE!</v>
      </c>
      <c r="BM340" s="551" t="e">
        <f t="array" ref="BM340">bdRateExtend($G340:$G343,M340:M343,$AC340:$AC343,AI340:AI343)</f>
        <v>#VALUE!</v>
      </c>
      <c r="BN340" s="551" t="e">
        <f t="array" ref="BN340">bdRateExtend($G340:$G345,M340:M345,$AC340:$AC345,AI340:AI345)</f>
        <v>#VALUE!</v>
      </c>
      <c r="BO340" s="548" t="e">
        <f t="array" ref="BO340">bdRateExtend($G340:$G343,N340:N343,$AC340:$AC343,AJ340:AJ343,"None", FALSE,1)</f>
        <v>#VALUE!</v>
      </c>
      <c r="BP340" s="585" t="e">
        <f t="array" ref="BP340">bdRateExtend($G340:$G345,N340:N345,$AC340:$AC345,AJ340:AJ345,"None", FALSE,1)</f>
        <v>#VALUE!</v>
      </c>
      <c r="BQ340" s="548" t="e">
        <f t="array" ref="BQ340">bdRateExtend($G340:$G343,O340:O343,$AC340:$AC343,AK340:AK343,"None", FALSE,1)</f>
        <v>#VALUE!</v>
      </c>
      <c r="BR340" s="585" t="e">
        <f t="array" ref="BR340">bdRateExtend($G340:$G345,O340:O345,$AC340:$AC345,AK340:AK345,"None", FALSE,1)</f>
        <v>#VALUE!</v>
      </c>
      <c r="BS340" s="551" t="e">
        <f t="array" ref="BS340">bdRateExtend($G340:$G343,P340:P343,$AC340:$AC343,AL340:AL343)</f>
        <v>#VALUE!</v>
      </c>
      <c r="BT340" s="551" t="e">
        <f t="array" ref="BT340">bdRateExtend($G340:$G345,P340:P345,$AC340:$AC345,AL340:AL345)</f>
        <v>#VALUE!</v>
      </c>
      <c r="BU340" s="551" t="e">
        <f t="array" ref="BU340">bdRateExtend($G340:$G343,Q340:Q343,$AC340:$AC343,AM340:AM343)</f>
        <v>#VALUE!</v>
      </c>
      <c r="BV340" s="551" t="e">
        <f t="array" ref="BV340">bdRateExtend($G340:$G345,Q340:Q345,$AC340:$AC345,AM340:AM345)</f>
        <v>#VALUE!</v>
      </c>
      <c r="BW340" s="551" t="e">
        <f t="array" ref="BW340">bdRateExtend($G340:$G343,R340:R343,$AC340:$AC343,AN340:AN343)</f>
        <v>#VALUE!</v>
      </c>
      <c r="BX340" s="551" t="e">
        <f t="array" ref="BX340">bdRateExtend($G340:$G345,R340:R345,$AC340:$AC345,AN340:AN345)</f>
        <v>#VALUE!</v>
      </c>
      <c r="BY340" s="551" t="e">
        <f t="array" ref="BY340">bdRateExtend($G340:$G345,S340:S345,$AC340:$AC345,AO340:AO345)</f>
        <v>#VALUE!</v>
      </c>
      <c r="BZ340" s="555" t="e">
        <f t="array" ref="BZ340">bdRateExtend($G340:$G345,T340:T345,$AC340:$AC345,AP340:AP345)</f>
        <v>#VALUE!</v>
      </c>
      <c r="CA340" s="555" t="e">
        <f t="array" ref="CA340">bdRateExtend($G340:$G345,U340:U345,$AC340:$AC345,AQ340:AQ345)</f>
        <v>#VALUE!</v>
      </c>
      <c r="CB340" s="575" t="e">
        <f>(Summary!$C$108*BX340+Summary!$C$109*BY340+Summary!$C$110*BZ340)/Summary!$C$111</f>
        <v>#VALUE!</v>
      </c>
      <c r="CC340" s="561" t="e">
        <f t="array" ref="CC340">bdCAMBIExtend($G340:$G343,V340:V343,$AC340:$AC343,AR340:AR343)</f>
        <v>#VALUE!</v>
      </c>
      <c r="CD340" s="561" t="e">
        <f t="array" ref="CD340">bdCAMBIExtend($G340:$G345,V340:V345,$AC340:$AC345,AR340:AR345)</f>
        <v>#VALUE!</v>
      </c>
      <c r="CE340" s="547">
        <f t="array" ref="CE340">testVMAFRange($G340:$G343,N340:N343,$AC340:$AC343,AJ340:AJ343)</f>
        <v>0</v>
      </c>
      <c r="CF340" s="543">
        <f t="array" ref="CF340">testVMAFRange($G340:$G345,N340:N345,$AC340:$AC345,AJ340:AJ345)</f>
        <v>0</v>
      </c>
      <c r="CG340" s="547">
        <f t="array" ref="CG340">testVMAFRange($G340:$G343,O340:O343,$AC340:$AC343,AK340:AK343)</f>
        <v>0</v>
      </c>
      <c r="CH340" s="543">
        <f t="array" ref="CH340">testVMAFRange($G340:$G345,O340:O345,$AC340:$AC345,AK340:AK345)</f>
        <v>0</v>
      </c>
    </row>
    <row r="341" spans="1:86" ht="17" hidden="1" customHeight="1" x14ac:dyDescent="0.2">
      <c r="A341" s="485"/>
      <c r="B341" s="566"/>
      <c r="C341" s="485"/>
      <c r="D341" s="590"/>
      <c r="E341" s="558"/>
      <c r="F341" s="239">
        <v>110</v>
      </c>
      <c r="G341" s="294">
        <f>'Anchor-AI'!L339</f>
        <v>0</v>
      </c>
      <c r="H341" s="295">
        <f>'Anchor-AI'!M339</f>
        <v>0</v>
      </c>
      <c r="I341" s="295">
        <f>'Anchor-AI'!N339</f>
        <v>0</v>
      </c>
      <c r="J341" s="295">
        <f>'Anchor-AI'!O339</f>
        <v>0</v>
      </c>
      <c r="K341" s="295">
        <f>(Summary!$C$63*H341+Summary!$C$64*I341+Summary!$C$65*J341)/Summary!$C$66</f>
        <v>0</v>
      </c>
      <c r="L341" s="295">
        <f>'Anchor-AI'!P339</f>
        <v>0</v>
      </c>
      <c r="M341" s="295">
        <f>'Anchor-AI'!Q339</f>
        <v>0</v>
      </c>
      <c r="N341" s="295">
        <f>'Anchor-AI'!R339</f>
        <v>0</v>
      </c>
      <c r="O341" s="295">
        <f>'Anchor-AI'!S339</f>
        <v>0</v>
      </c>
      <c r="P341" s="295">
        <f>'Anchor-AI'!T339</f>
        <v>0</v>
      </c>
      <c r="Q341" s="295">
        <f>'Anchor-AI'!U339</f>
        <v>0</v>
      </c>
      <c r="R341" s="295">
        <f>'Anchor-AI'!V339</f>
        <v>0</v>
      </c>
      <c r="S341" s="295">
        <f>'Anchor-AI'!W339</f>
        <v>0</v>
      </c>
      <c r="T341" s="295">
        <f>'Anchor-AI'!X339</f>
        <v>0</v>
      </c>
      <c r="U341" s="295">
        <f>10*LOG10(1/((Summary!$C$80/10^(R341/10)+Summary!$C$81/10^(S341/10)+Summary!$C$82/10^(T341/10))/Summary!$C$83))</f>
        <v>0</v>
      </c>
      <c r="V341" s="295">
        <f>'Anchor-AI'!Y339</f>
        <v>0</v>
      </c>
      <c r="W341" s="295">
        <f>'Anchor-AI'!Z339</f>
        <v>0</v>
      </c>
      <c r="X341" s="295">
        <f>'Anchor-AI'!AA339</f>
        <v>0</v>
      </c>
      <c r="Y341" s="357">
        <f>'Anchor-AI'!AB339</f>
        <v>0</v>
      </c>
      <c r="Z341" s="357">
        <f>'Anchor-AI'!AC339</f>
        <v>0</v>
      </c>
      <c r="AA341" s="296">
        <f t="shared" si="18"/>
        <v>0</v>
      </c>
      <c r="AC341" s="170">
        <f>'Test-AI'!L339</f>
        <v>0</v>
      </c>
      <c r="AD341" s="167">
        <f>'Test-AI'!M339</f>
        <v>0</v>
      </c>
      <c r="AE341" s="167">
        <f>'Test-AI'!N339</f>
        <v>0</v>
      </c>
      <c r="AF341" s="167">
        <f>'Test-AI'!O339</f>
        <v>0</v>
      </c>
      <c r="AG341" s="167">
        <f>(Summary!$C$63*AD341+Summary!$C$64*AE341+Summary!$C$65*AF341)/Summary!$C$66</f>
        <v>0</v>
      </c>
      <c r="AH341" s="167">
        <f>'Test-AI'!P339</f>
        <v>0</v>
      </c>
      <c r="AI341" s="167">
        <f>'Test-AI'!Q339</f>
        <v>0</v>
      </c>
      <c r="AJ341" s="167">
        <f>'Test-AI'!R339</f>
        <v>0</v>
      </c>
      <c r="AK341" s="167">
        <f>'Test-AI'!S339</f>
        <v>0</v>
      </c>
      <c r="AL341" s="167">
        <f>'Test-AI'!T339</f>
        <v>0</v>
      </c>
      <c r="AM341" s="167">
        <f>'Test-AI'!U339</f>
        <v>0</v>
      </c>
      <c r="AN341" s="167">
        <f>'Test-AI'!V339</f>
        <v>0</v>
      </c>
      <c r="AO341" s="167">
        <f>'Test-AI'!W339</f>
        <v>0</v>
      </c>
      <c r="AP341" s="167">
        <f>'Test-AI'!X339</f>
        <v>0</v>
      </c>
      <c r="AQ341" s="167">
        <f>10*LOG10(1/((Summary!$C$80/10^(AN341/10)+Summary!$C$81/10^(AO341/10)+Summary!$C$82/10^(AP341/10))/Summary!$C$83))</f>
        <v>0</v>
      </c>
      <c r="AR341" s="167">
        <f>'Test-AI'!Y339</f>
        <v>0</v>
      </c>
      <c r="AS341" s="167">
        <f>'Test-AI'!Z339</f>
        <v>0</v>
      </c>
      <c r="AT341" s="295">
        <f>'Test-AI'!AA339</f>
        <v>0</v>
      </c>
      <c r="AU341" s="357">
        <f>'Test-AI'!AB339</f>
        <v>0</v>
      </c>
      <c r="AV341" s="357">
        <f>'Test-AI'!AC339</f>
        <v>0</v>
      </c>
      <c r="AW341" s="296">
        <f t="shared" si="19"/>
        <v>0</v>
      </c>
      <c r="AX341" s="297" t="e">
        <f t="shared" si="20"/>
        <v>#DIV/0!</v>
      </c>
      <c r="AY341" s="298" t="e">
        <f t="shared" si="20"/>
        <v>#DIV/0!</v>
      </c>
      <c r="AZ341" s="297" t="e">
        <f t="shared" si="20"/>
        <v>#DIV/0!</v>
      </c>
      <c r="BA341" s="345" t="e">
        <f t="shared" si="17"/>
        <v>#DIV/0!</v>
      </c>
      <c r="BB341" s="75"/>
      <c r="BC341" s="75"/>
      <c r="BD341" s="565"/>
      <c r="BE341" s="550"/>
      <c r="BF341" s="552"/>
      <c r="BG341" s="552"/>
      <c r="BH341" s="552"/>
      <c r="BI341" s="552"/>
      <c r="BJ341" s="552"/>
      <c r="BK341" s="553"/>
      <c r="BL341" s="552"/>
      <c r="BM341" s="553"/>
      <c r="BN341" s="552"/>
      <c r="BO341" s="546"/>
      <c r="BP341" s="541"/>
      <c r="BQ341" s="546"/>
      <c r="BR341" s="541"/>
      <c r="BS341" s="553"/>
      <c r="BT341" s="552"/>
      <c r="BU341" s="553"/>
      <c r="BV341" s="552"/>
      <c r="BW341" s="553"/>
      <c r="BX341" s="552"/>
      <c r="BY341" s="552"/>
      <c r="BZ341" s="541"/>
      <c r="CA341" s="541"/>
      <c r="CB341" s="552"/>
      <c r="CC341" s="553"/>
      <c r="CD341" s="552"/>
      <c r="CE341" s="546"/>
      <c r="CF341" s="541"/>
      <c r="CG341" s="546"/>
      <c r="CH341" s="541"/>
    </row>
    <row r="342" spans="1:86" ht="17" hidden="1" customHeight="1" x14ac:dyDescent="0.2">
      <c r="A342" s="485"/>
      <c r="B342" s="566"/>
      <c r="C342" s="485"/>
      <c r="D342" s="590"/>
      <c r="E342" s="558"/>
      <c r="F342" s="239">
        <v>135</v>
      </c>
      <c r="G342" s="294">
        <f>'Anchor-AI'!L340</f>
        <v>0</v>
      </c>
      <c r="H342" s="295">
        <f>'Anchor-AI'!M340</f>
        <v>0</v>
      </c>
      <c r="I342" s="295">
        <f>'Anchor-AI'!N340</f>
        <v>0</v>
      </c>
      <c r="J342" s="295">
        <f>'Anchor-AI'!O340</f>
        <v>0</v>
      </c>
      <c r="K342" s="295">
        <f>(Summary!$C$63*H342+Summary!$C$64*I342+Summary!$C$65*J342)/Summary!$C$66</f>
        <v>0</v>
      </c>
      <c r="L342" s="295">
        <f>'Anchor-AI'!P340</f>
        <v>0</v>
      </c>
      <c r="M342" s="295">
        <f>'Anchor-AI'!Q340</f>
        <v>0</v>
      </c>
      <c r="N342" s="295">
        <f>'Anchor-AI'!R340</f>
        <v>0</v>
      </c>
      <c r="O342" s="295">
        <f>'Anchor-AI'!S340</f>
        <v>0</v>
      </c>
      <c r="P342" s="295">
        <f>'Anchor-AI'!T340</f>
        <v>0</v>
      </c>
      <c r="Q342" s="295">
        <f>'Anchor-AI'!U340</f>
        <v>0</v>
      </c>
      <c r="R342" s="295">
        <f>'Anchor-AI'!V340</f>
        <v>0</v>
      </c>
      <c r="S342" s="295">
        <f>'Anchor-AI'!W340</f>
        <v>0</v>
      </c>
      <c r="T342" s="295">
        <f>'Anchor-AI'!X340</f>
        <v>0</v>
      </c>
      <c r="U342" s="295">
        <f>10*LOG10(1/((Summary!$C$80/10^(R342/10)+Summary!$C$81/10^(S342/10)+Summary!$C$82/10^(T342/10))/Summary!$C$83))</f>
        <v>0</v>
      </c>
      <c r="V342" s="295">
        <f>'Anchor-AI'!Y340</f>
        <v>0</v>
      </c>
      <c r="W342" s="295">
        <f>'Anchor-AI'!Z340</f>
        <v>0</v>
      </c>
      <c r="X342" s="295">
        <f>'Anchor-AI'!AA340</f>
        <v>0</v>
      </c>
      <c r="Y342" s="357">
        <f>'Anchor-AI'!AB340</f>
        <v>0</v>
      </c>
      <c r="Z342" s="357">
        <f>'Anchor-AI'!AC340</f>
        <v>0</v>
      </c>
      <c r="AA342" s="296">
        <f t="shared" si="18"/>
        <v>0</v>
      </c>
      <c r="AC342" s="170">
        <f>'Test-AI'!L340</f>
        <v>0</v>
      </c>
      <c r="AD342" s="167">
        <f>'Test-AI'!M340</f>
        <v>0</v>
      </c>
      <c r="AE342" s="167">
        <f>'Test-AI'!N340</f>
        <v>0</v>
      </c>
      <c r="AF342" s="167">
        <f>'Test-AI'!O340</f>
        <v>0</v>
      </c>
      <c r="AG342" s="167">
        <f>(Summary!$C$63*AD342+Summary!$C$64*AE342+Summary!$C$65*AF342)/Summary!$C$66</f>
        <v>0</v>
      </c>
      <c r="AH342" s="167">
        <f>'Test-AI'!P340</f>
        <v>0</v>
      </c>
      <c r="AI342" s="167">
        <f>'Test-AI'!Q340</f>
        <v>0</v>
      </c>
      <c r="AJ342" s="167">
        <f>'Test-AI'!R340</f>
        <v>0</v>
      </c>
      <c r="AK342" s="167">
        <f>'Test-AI'!S340</f>
        <v>0</v>
      </c>
      <c r="AL342" s="167">
        <f>'Test-AI'!T340</f>
        <v>0</v>
      </c>
      <c r="AM342" s="167">
        <f>'Test-AI'!U340</f>
        <v>0</v>
      </c>
      <c r="AN342" s="167">
        <f>'Test-AI'!V340</f>
        <v>0</v>
      </c>
      <c r="AO342" s="167">
        <f>'Test-AI'!W340</f>
        <v>0</v>
      </c>
      <c r="AP342" s="167">
        <f>'Test-AI'!X340</f>
        <v>0</v>
      </c>
      <c r="AQ342" s="167">
        <f>10*LOG10(1/((Summary!$C$80/10^(AN342/10)+Summary!$C$81/10^(AO342/10)+Summary!$C$82/10^(AP342/10))/Summary!$C$83))</f>
        <v>0</v>
      </c>
      <c r="AR342" s="167">
        <f>'Test-AI'!Y340</f>
        <v>0</v>
      </c>
      <c r="AS342" s="167">
        <f>'Test-AI'!Z340</f>
        <v>0</v>
      </c>
      <c r="AT342" s="295">
        <f>'Test-AI'!AA340</f>
        <v>0</v>
      </c>
      <c r="AU342" s="357">
        <f>'Test-AI'!AB340</f>
        <v>0</v>
      </c>
      <c r="AV342" s="357">
        <f>'Test-AI'!AC340</f>
        <v>0</v>
      </c>
      <c r="AW342" s="296">
        <f t="shared" si="19"/>
        <v>0</v>
      </c>
      <c r="AX342" s="297" t="e">
        <f t="shared" si="20"/>
        <v>#DIV/0!</v>
      </c>
      <c r="AY342" s="298" t="e">
        <f t="shared" si="20"/>
        <v>#DIV/0!</v>
      </c>
      <c r="AZ342" s="297" t="e">
        <f t="shared" si="20"/>
        <v>#DIV/0!</v>
      </c>
      <c r="BA342" s="345" t="e">
        <f t="shared" si="17"/>
        <v>#DIV/0!</v>
      </c>
      <c r="BB342" s="75"/>
      <c r="BC342" s="75"/>
      <c r="BD342" s="573" t="s">
        <v>147</v>
      </c>
      <c r="BE342" s="549" t="e">
        <f t="array" ref="BE342">bdRateExtend($G341:$G344,H341:H344,$AC341:$AC344,AD341:AD344)</f>
        <v>#VALUE!</v>
      </c>
      <c r="BF342" s="552"/>
      <c r="BG342" s="552"/>
      <c r="BH342" s="552"/>
      <c r="BI342" s="552"/>
      <c r="BJ342" s="552"/>
      <c r="BK342" s="551" t="e">
        <f t="array" ref="BK342">bdRateExtend($G341:$G344,L341:L344,$AC341:$AC344,AH341:AH344)</f>
        <v>#VALUE!</v>
      </c>
      <c r="BL342" s="552"/>
      <c r="BM342" s="551" t="e">
        <f t="array" ref="BM342">bdRateExtend($G341:$G344,M341:M344,$AC341:$AC344,AI341:AI344)</f>
        <v>#VALUE!</v>
      </c>
      <c r="BN342" s="552"/>
      <c r="BO342" s="545" t="e">
        <f t="array" ref="BO342">bdRateExtend($G341:$G344,N341:N344,$AC341:$AC344,AJ341:AJ344,"None", FALSE,1)</f>
        <v>#VALUE!</v>
      </c>
      <c r="BP342" s="541"/>
      <c r="BQ342" s="545" t="e">
        <f t="array" ref="BQ342">bdRateExtend($G341:$G344,O341:O344,$AC341:$AC344,AK341:AK344,"None", FALSE,1)</f>
        <v>#VALUE!</v>
      </c>
      <c r="BR342" s="541"/>
      <c r="BS342" s="551" t="e">
        <f t="array" ref="BS342">bdRateExtend($G341:$G344,P341:P344,$AC341:$AC344,AL341:AL344)</f>
        <v>#VALUE!</v>
      </c>
      <c r="BT342" s="552"/>
      <c r="BU342" s="551" t="e">
        <f t="array" ref="BU342">bdRateExtend($G341:$G344,Q341:Q344,$AC341:$AC344,AM341:AM344)</f>
        <v>#VALUE!</v>
      </c>
      <c r="BV342" s="552"/>
      <c r="BW342" s="551" t="e">
        <f t="array" ref="BW342">bdRateExtend($G341:$G344,R341:R344,$AC341:$AC344,AN341:AN344)</f>
        <v>#VALUE!</v>
      </c>
      <c r="BX342" s="552"/>
      <c r="BY342" s="552"/>
      <c r="BZ342" s="541"/>
      <c r="CA342" s="541"/>
      <c r="CB342" s="552"/>
      <c r="CC342" s="561" t="e">
        <f t="array" ref="CC342">bdCAMBIExtend($G341:$G344,V341:V344,$AC341:$AC344,AR341:AR344)</f>
        <v>#VALUE!</v>
      </c>
      <c r="CD342" s="552"/>
      <c r="CE342" s="554">
        <f t="array" ref="CE342">testVMAFRange($G341:$G344,N341:N344,$AC341:$AC344,AJ341:AJ344)</f>
        <v>0</v>
      </c>
      <c r="CF342" s="541"/>
      <c r="CG342" s="554">
        <f t="array" ref="CG342">testVMAFRange($G341:$G344,O341:O344,$AC341:$AC344,AK341:AK344)</f>
        <v>0</v>
      </c>
      <c r="CH342" s="541"/>
    </row>
    <row r="343" spans="1:86" ht="17" hidden="1" customHeight="1" x14ac:dyDescent="0.2">
      <c r="A343" s="485"/>
      <c r="B343" s="566"/>
      <c r="C343" s="485"/>
      <c r="D343" s="590"/>
      <c r="E343" s="558"/>
      <c r="F343" s="239">
        <v>160</v>
      </c>
      <c r="G343" s="294">
        <f>'Anchor-AI'!L341</f>
        <v>0</v>
      </c>
      <c r="H343" s="295">
        <f>'Anchor-AI'!M341</f>
        <v>0</v>
      </c>
      <c r="I343" s="295">
        <f>'Anchor-AI'!N341</f>
        <v>0</v>
      </c>
      <c r="J343" s="295">
        <f>'Anchor-AI'!O341</f>
        <v>0</v>
      </c>
      <c r="K343" s="295">
        <f>(Summary!$C$63*H343+Summary!$C$64*I343+Summary!$C$65*J343)/Summary!$C$66</f>
        <v>0</v>
      </c>
      <c r="L343" s="295">
        <f>'Anchor-AI'!P341</f>
        <v>0</v>
      </c>
      <c r="M343" s="295">
        <f>'Anchor-AI'!Q341</f>
        <v>0</v>
      </c>
      <c r="N343" s="295">
        <f>'Anchor-AI'!R341</f>
        <v>0</v>
      </c>
      <c r="O343" s="295">
        <f>'Anchor-AI'!S341</f>
        <v>0</v>
      </c>
      <c r="P343" s="295">
        <f>'Anchor-AI'!T341</f>
        <v>0</v>
      </c>
      <c r="Q343" s="295">
        <f>'Anchor-AI'!U341</f>
        <v>0</v>
      </c>
      <c r="R343" s="295">
        <f>'Anchor-AI'!V341</f>
        <v>0</v>
      </c>
      <c r="S343" s="295">
        <f>'Anchor-AI'!W341</f>
        <v>0</v>
      </c>
      <c r="T343" s="295">
        <f>'Anchor-AI'!X341</f>
        <v>0</v>
      </c>
      <c r="U343" s="295">
        <f>10*LOG10(1/((Summary!$C$80/10^(R343/10)+Summary!$C$81/10^(S343/10)+Summary!$C$82/10^(T343/10))/Summary!$C$83))</f>
        <v>0</v>
      </c>
      <c r="V343" s="295">
        <f>'Anchor-AI'!Y341</f>
        <v>0</v>
      </c>
      <c r="W343" s="295">
        <f>'Anchor-AI'!Z341</f>
        <v>0</v>
      </c>
      <c r="X343" s="295">
        <f>'Anchor-AI'!AA341</f>
        <v>0</v>
      </c>
      <c r="Y343" s="357">
        <f>'Anchor-AI'!AB341</f>
        <v>0</v>
      </c>
      <c r="Z343" s="357">
        <f>'Anchor-AI'!AC341</f>
        <v>0</v>
      </c>
      <c r="AA343" s="296">
        <f t="shared" si="18"/>
        <v>0</v>
      </c>
      <c r="AC343" s="170">
        <f>'Test-AI'!L341</f>
        <v>0</v>
      </c>
      <c r="AD343" s="167">
        <f>'Test-AI'!M341</f>
        <v>0</v>
      </c>
      <c r="AE343" s="167">
        <f>'Test-AI'!N341</f>
        <v>0</v>
      </c>
      <c r="AF343" s="167">
        <f>'Test-AI'!O341</f>
        <v>0</v>
      </c>
      <c r="AG343" s="167">
        <f>(Summary!$C$63*AD343+Summary!$C$64*AE343+Summary!$C$65*AF343)/Summary!$C$66</f>
        <v>0</v>
      </c>
      <c r="AH343" s="167">
        <f>'Test-AI'!P341</f>
        <v>0</v>
      </c>
      <c r="AI343" s="167">
        <f>'Test-AI'!Q341</f>
        <v>0</v>
      </c>
      <c r="AJ343" s="167">
        <f>'Test-AI'!R341</f>
        <v>0</v>
      </c>
      <c r="AK343" s="167">
        <f>'Test-AI'!S341</f>
        <v>0</v>
      </c>
      <c r="AL343" s="167">
        <f>'Test-AI'!T341</f>
        <v>0</v>
      </c>
      <c r="AM343" s="167">
        <f>'Test-AI'!U341</f>
        <v>0</v>
      </c>
      <c r="AN343" s="167">
        <f>'Test-AI'!V341</f>
        <v>0</v>
      </c>
      <c r="AO343" s="167">
        <f>'Test-AI'!W341</f>
        <v>0</v>
      </c>
      <c r="AP343" s="167">
        <f>'Test-AI'!X341</f>
        <v>0</v>
      </c>
      <c r="AQ343" s="167">
        <f>10*LOG10(1/((Summary!$C$80/10^(AN343/10)+Summary!$C$81/10^(AO343/10)+Summary!$C$82/10^(AP343/10))/Summary!$C$83))</f>
        <v>0</v>
      </c>
      <c r="AR343" s="167">
        <f>'Test-AI'!Y341</f>
        <v>0</v>
      </c>
      <c r="AS343" s="167">
        <f>'Test-AI'!Z341</f>
        <v>0</v>
      </c>
      <c r="AT343" s="295">
        <f>'Test-AI'!AA341</f>
        <v>0</v>
      </c>
      <c r="AU343" s="357">
        <f>'Test-AI'!AB341</f>
        <v>0</v>
      </c>
      <c r="AV343" s="357">
        <f>'Test-AI'!AC341</f>
        <v>0</v>
      </c>
      <c r="AW343" s="296">
        <f t="shared" si="19"/>
        <v>0</v>
      </c>
      <c r="AX343" s="297" t="e">
        <f t="shared" si="20"/>
        <v>#DIV/0!</v>
      </c>
      <c r="AY343" s="298" t="e">
        <f t="shared" si="20"/>
        <v>#DIV/0!</v>
      </c>
      <c r="AZ343" s="297" t="e">
        <f t="shared" si="20"/>
        <v>#DIV/0!</v>
      </c>
      <c r="BA343" s="345" t="e">
        <f t="shared" si="17"/>
        <v>#DIV/0!</v>
      </c>
      <c r="BB343" s="75"/>
      <c r="BC343" s="75"/>
      <c r="BD343" s="565"/>
      <c r="BE343" s="550"/>
      <c r="BF343" s="552"/>
      <c r="BG343" s="552"/>
      <c r="BH343" s="552"/>
      <c r="BI343" s="552"/>
      <c r="BJ343" s="552"/>
      <c r="BK343" s="553"/>
      <c r="BL343" s="552"/>
      <c r="BM343" s="553"/>
      <c r="BN343" s="552"/>
      <c r="BO343" s="546"/>
      <c r="BP343" s="541"/>
      <c r="BQ343" s="546"/>
      <c r="BR343" s="541"/>
      <c r="BS343" s="553"/>
      <c r="BT343" s="552"/>
      <c r="BU343" s="553"/>
      <c r="BV343" s="552"/>
      <c r="BW343" s="553"/>
      <c r="BX343" s="552"/>
      <c r="BY343" s="552"/>
      <c r="BZ343" s="541"/>
      <c r="CA343" s="541"/>
      <c r="CB343" s="552"/>
      <c r="CC343" s="553"/>
      <c r="CD343" s="552"/>
      <c r="CE343" s="546"/>
      <c r="CF343" s="541"/>
      <c r="CG343" s="546"/>
      <c r="CH343" s="541"/>
    </row>
    <row r="344" spans="1:86" ht="17" hidden="1" customHeight="1" x14ac:dyDescent="0.2">
      <c r="A344" s="485"/>
      <c r="B344" s="566"/>
      <c r="C344" s="485"/>
      <c r="D344" s="590"/>
      <c r="E344" s="558"/>
      <c r="F344" s="239">
        <v>185</v>
      </c>
      <c r="G344" s="294">
        <f>'Anchor-AI'!L342</f>
        <v>0</v>
      </c>
      <c r="H344" s="295">
        <f>'Anchor-AI'!M342</f>
        <v>0</v>
      </c>
      <c r="I344" s="295">
        <f>'Anchor-AI'!N342</f>
        <v>0</v>
      </c>
      <c r="J344" s="295">
        <f>'Anchor-AI'!O342</f>
        <v>0</v>
      </c>
      <c r="K344" s="295">
        <f>(Summary!$C$63*H344+Summary!$C$64*I344+Summary!$C$65*J344)/Summary!$C$66</f>
        <v>0</v>
      </c>
      <c r="L344" s="295">
        <f>'Anchor-AI'!P342</f>
        <v>0</v>
      </c>
      <c r="M344" s="295">
        <f>'Anchor-AI'!Q342</f>
        <v>0</v>
      </c>
      <c r="N344" s="295">
        <f>'Anchor-AI'!R342</f>
        <v>0</v>
      </c>
      <c r="O344" s="295">
        <f>'Anchor-AI'!S342</f>
        <v>0</v>
      </c>
      <c r="P344" s="295">
        <f>'Anchor-AI'!T342</f>
        <v>0</v>
      </c>
      <c r="Q344" s="295">
        <f>'Anchor-AI'!U342</f>
        <v>0</v>
      </c>
      <c r="R344" s="295">
        <f>'Anchor-AI'!V342</f>
        <v>0</v>
      </c>
      <c r="S344" s="295">
        <f>'Anchor-AI'!W342</f>
        <v>0</v>
      </c>
      <c r="T344" s="295">
        <f>'Anchor-AI'!X342</f>
        <v>0</v>
      </c>
      <c r="U344" s="295">
        <f>10*LOG10(1/((Summary!$C$80/10^(R344/10)+Summary!$C$81/10^(S344/10)+Summary!$C$82/10^(T344/10))/Summary!$C$83))</f>
        <v>0</v>
      </c>
      <c r="V344" s="295">
        <f>'Anchor-AI'!Y342</f>
        <v>0</v>
      </c>
      <c r="W344" s="295">
        <f>'Anchor-AI'!Z342</f>
        <v>0</v>
      </c>
      <c r="X344" s="295">
        <f>'Anchor-AI'!AA342</f>
        <v>0</v>
      </c>
      <c r="Y344" s="357">
        <f>'Anchor-AI'!AB342</f>
        <v>0</v>
      </c>
      <c r="Z344" s="357">
        <f>'Anchor-AI'!AC342</f>
        <v>0</v>
      </c>
      <c r="AA344" s="296">
        <f t="shared" si="18"/>
        <v>0</v>
      </c>
      <c r="AC344" s="170">
        <f>'Test-AI'!L342</f>
        <v>0</v>
      </c>
      <c r="AD344" s="167">
        <f>'Test-AI'!M342</f>
        <v>0</v>
      </c>
      <c r="AE344" s="167">
        <f>'Test-AI'!N342</f>
        <v>0</v>
      </c>
      <c r="AF344" s="167">
        <f>'Test-AI'!O342</f>
        <v>0</v>
      </c>
      <c r="AG344" s="167">
        <f>(Summary!$C$63*AD344+Summary!$C$64*AE344+Summary!$C$65*AF344)/Summary!$C$66</f>
        <v>0</v>
      </c>
      <c r="AH344" s="167">
        <f>'Test-AI'!P342</f>
        <v>0</v>
      </c>
      <c r="AI344" s="167">
        <f>'Test-AI'!Q342</f>
        <v>0</v>
      </c>
      <c r="AJ344" s="167">
        <f>'Test-AI'!R342</f>
        <v>0</v>
      </c>
      <c r="AK344" s="167">
        <f>'Test-AI'!S342</f>
        <v>0</v>
      </c>
      <c r="AL344" s="167">
        <f>'Test-AI'!T342</f>
        <v>0</v>
      </c>
      <c r="AM344" s="167">
        <f>'Test-AI'!U342</f>
        <v>0</v>
      </c>
      <c r="AN344" s="167">
        <f>'Test-AI'!V342</f>
        <v>0</v>
      </c>
      <c r="AO344" s="167">
        <f>'Test-AI'!W342</f>
        <v>0</v>
      </c>
      <c r="AP344" s="167">
        <f>'Test-AI'!X342</f>
        <v>0</v>
      </c>
      <c r="AQ344" s="167">
        <f>10*LOG10(1/((Summary!$C$80/10^(AN344/10)+Summary!$C$81/10^(AO344/10)+Summary!$C$82/10^(AP344/10))/Summary!$C$83))</f>
        <v>0</v>
      </c>
      <c r="AR344" s="167">
        <f>'Test-AI'!Y342</f>
        <v>0</v>
      </c>
      <c r="AS344" s="167">
        <f>'Test-AI'!Z342</f>
        <v>0</v>
      </c>
      <c r="AT344" s="295">
        <f>'Test-AI'!AA342</f>
        <v>0</v>
      </c>
      <c r="AU344" s="357">
        <f>'Test-AI'!AB342</f>
        <v>0</v>
      </c>
      <c r="AV344" s="357">
        <f>'Test-AI'!AC342</f>
        <v>0</v>
      </c>
      <c r="AW344" s="296">
        <f t="shared" si="19"/>
        <v>0</v>
      </c>
      <c r="AX344" s="297" t="e">
        <f t="shared" si="20"/>
        <v>#DIV/0!</v>
      </c>
      <c r="AY344" s="298" t="e">
        <f t="shared" si="20"/>
        <v>#DIV/0!</v>
      </c>
      <c r="AZ344" s="297" t="e">
        <f t="shared" si="20"/>
        <v>#DIV/0!</v>
      </c>
      <c r="BA344" s="345" t="e">
        <f t="shared" si="17"/>
        <v>#DIV/0!</v>
      </c>
      <c r="BB344" s="75"/>
      <c r="BC344" s="75"/>
      <c r="BD344" s="574" t="s">
        <v>46</v>
      </c>
      <c r="BE344" s="549" t="e">
        <f t="array" ref="BE344">bdRateExtend($G342:$G345,H342:H345,$AC342:$AC345,AD342:AD345)</f>
        <v>#VALUE!</v>
      </c>
      <c r="BF344" s="552"/>
      <c r="BG344" s="552"/>
      <c r="BH344" s="552"/>
      <c r="BI344" s="552"/>
      <c r="BJ344" s="552"/>
      <c r="BK344" s="551" t="e">
        <f t="array" ref="BK344">bdRateExtend($G342:$G345,L342:L345,$AC342:$AC345,AH342:AH345)</f>
        <v>#VALUE!</v>
      </c>
      <c r="BL344" s="552"/>
      <c r="BM344" s="551" t="e">
        <f t="array" ref="BM344">bdRateExtend($G342:$G345,M342:M345,$AC342:$AC345,AI342:AI345)</f>
        <v>#VALUE!</v>
      </c>
      <c r="BN344" s="552"/>
      <c r="BO344" s="545" t="e">
        <f t="array" ref="BO344">bdRateExtend($G342:$G345,N342:N345,$AC342:$AC345,AJ342:AJ345,"None", FALSE,1)</f>
        <v>#VALUE!</v>
      </c>
      <c r="BP344" s="541"/>
      <c r="BQ344" s="545" t="e">
        <f t="array" ref="BQ344">bdRateExtend($G342:$G345,O342:O345,$AC342:$AC345,AK342:AK345,"None", FALSE,1)</f>
        <v>#VALUE!</v>
      </c>
      <c r="BR344" s="541"/>
      <c r="BS344" s="551" t="e">
        <f t="array" ref="BS344">bdRateExtend($G342:$G345,P342:P345,$AC342:$AC345,AL342:AL345)</f>
        <v>#VALUE!</v>
      </c>
      <c r="BT344" s="552"/>
      <c r="BU344" s="551" t="e">
        <f t="array" ref="BU344">bdRateExtend($G342:$G345,Q342:Q345,$AC342:$AC345,AM342:AM345)</f>
        <v>#VALUE!</v>
      </c>
      <c r="BV344" s="552"/>
      <c r="BW344" s="551" t="e">
        <f t="array" ref="BW344">bdRateExtend($G342:$G345,R342:R345,$AC342:$AC345,AN342:AN345)</f>
        <v>#VALUE!</v>
      </c>
      <c r="BX344" s="552"/>
      <c r="BY344" s="552"/>
      <c r="BZ344" s="541"/>
      <c r="CA344" s="541"/>
      <c r="CB344" s="552"/>
      <c r="CC344" s="561" t="e">
        <f t="array" ref="CC344">bdCAMBIExtend($G342:$G345,V342:V345,$AC342:$AC345,AR342:AR345)</f>
        <v>#VALUE!</v>
      </c>
      <c r="CD344" s="552"/>
      <c r="CE344" s="554">
        <f t="array" ref="CE344">testVMAFRange($G342:$G345,N342:N345,$AC342:$AC345,AJ342:AJ345)</f>
        <v>0</v>
      </c>
      <c r="CF344" s="541"/>
      <c r="CG344" s="554">
        <f t="array" ref="CG344">testVMAFRange($G342:$G345,O342:O345,$AC342:$AC345,AK342:AK345)</f>
        <v>0</v>
      </c>
      <c r="CH344" s="541"/>
    </row>
    <row r="345" spans="1:86" ht="17" hidden="1" customHeight="1" x14ac:dyDescent="0.2">
      <c r="A345" s="485"/>
      <c r="B345" s="596"/>
      <c r="C345" s="486"/>
      <c r="D345" s="591"/>
      <c r="E345" s="559"/>
      <c r="F345" s="240">
        <v>210</v>
      </c>
      <c r="G345" s="299">
        <f>'Anchor-AI'!L343</f>
        <v>0</v>
      </c>
      <c r="H345" s="300">
        <f>'Anchor-AI'!M343</f>
        <v>0</v>
      </c>
      <c r="I345" s="300">
        <f>'Anchor-AI'!N343</f>
        <v>0</v>
      </c>
      <c r="J345" s="300">
        <f>'Anchor-AI'!O343</f>
        <v>0</v>
      </c>
      <c r="K345" s="295">
        <f>(Summary!$C$63*H345+Summary!$C$64*I345+Summary!$C$65*J345)/Summary!$C$66</f>
        <v>0</v>
      </c>
      <c r="L345" s="300">
        <f>'Anchor-AI'!P343</f>
        <v>0</v>
      </c>
      <c r="M345" s="300">
        <f>'Anchor-AI'!Q343</f>
        <v>0</v>
      </c>
      <c r="N345" s="300">
        <f>'Anchor-AI'!R343</f>
        <v>0</v>
      </c>
      <c r="O345" s="300">
        <f>'Anchor-AI'!S343</f>
        <v>0</v>
      </c>
      <c r="P345" s="300">
        <f>'Anchor-AI'!T343</f>
        <v>0</v>
      </c>
      <c r="Q345" s="300">
        <f>'Anchor-AI'!U343</f>
        <v>0</v>
      </c>
      <c r="R345" s="300">
        <f>'Anchor-AI'!V343</f>
        <v>0</v>
      </c>
      <c r="S345" s="300">
        <f>'Anchor-AI'!W343</f>
        <v>0</v>
      </c>
      <c r="T345" s="300">
        <f>'Anchor-AI'!X343</f>
        <v>0</v>
      </c>
      <c r="U345" s="300">
        <f>10*LOG10(1/((Summary!$C$80/10^(R345/10)+Summary!$C$81/10^(S345/10)+Summary!$C$82/10^(T345/10))/Summary!$C$83))</f>
        <v>0</v>
      </c>
      <c r="V345" s="300">
        <f>'Anchor-AI'!Y343</f>
        <v>0</v>
      </c>
      <c r="W345" s="300">
        <f>'Anchor-AI'!Z343</f>
        <v>0</v>
      </c>
      <c r="X345" s="300">
        <f>'Anchor-AI'!AA343</f>
        <v>0</v>
      </c>
      <c r="Y345" s="357">
        <f>'Anchor-AI'!AB343</f>
        <v>0</v>
      </c>
      <c r="Z345" s="357">
        <f>'Anchor-AI'!AC343</f>
        <v>0</v>
      </c>
      <c r="AA345" s="301">
        <f t="shared" si="18"/>
        <v>0</v>
      </c>
      <c r="AC345" s="171">
        <f>'Test-AI'!L343</f>
        <v>0</v>
      </c>
      <c r="AD345" s="168">
        <f>'Test-AI'!M343</f>
        <v>0</v>
      </c>
      <c r="AE345" s="168">
        <f>'Test-AI'!N343</f>
        <v>0</v>
      </c>
      <c r="AF345" s="168">
        <f>'Test-AI'!O343</f>
        <v>0</v>
      </c>
      <c r="AG345" s="168">
        <f>(Summary!$C$63*AD345+Summary!$C$64*AE345+Summary!$C$65*AF345)/Summary!$C$66</f>
        <v>0</v>
      </c>
      <c r="AH345" s="168">
        <f>'Test-AI'!P343</f>
        <v>0</v>
      </c>
      <c r="AI345" s="168">
        <f>'Test-AI'!Q343</f>
        <v>0</v>
      </c>
      <c r="AJ345" s="168">
        <f>'Test-AI'!R343</f>
        <v>0</v>
      </c>
      <c r="AK345" s="168">
        <f>'Test-AI'!S343</f>
        <v>0</v>
      </c>
      <c r="AL345" s="168">
        <f>'Test-AI'!T343</f>
        <v>0</v>
      </c>
      <c r="AM345" s="168">
        <f>'Test-AI'!U343</f>
        <v>0</v>
      </c>
      <c r="AN345" s="168">
        <f>'Test-AI'!V343</f>
        <v>0</v>
      </c>
      <c r="AO345" s="168">
        <f>'Test-AI'!W343</f>
        <v>0</v>
      </c>
      <c r="AP345" s="168">
        <f>'Test-AI'!X343</f>
        <v>0</v>
      </c>
      <c r="AQ345" s="168">
        <f>10*LOG10(1/((Summary!$C$80/10^(AN345/10)+Summary!$C$81/10^(AO345/10)+Summary!$C$82/10^(AP345/10))/Summary!$C$83))</f>
        <v>0</v>
      </c>
      <c r="AR345" s="168">
        <f>'Test-AI'!Y343</f>
        <v>0</v>
      </c>
      <c r="AS345" s="168">
        <f>'Test-AI'!Z343</f>
        <v>0</v>
      </c>
      <c r="AT345" s="300">
        <f>'Test-AI'!AA343</f>
        <v>0</v>
      </c>
      <c r="AU345" s="357">
        <f>'Test-AI'!AB343</f>
        <v>0</v>
      </c>
      <c r="AV345" s="357">
        <f>'Test-AI'!AC343</f>
        <v>0</v>
      </c>
      <c r="AW345" s="301">
        <f t="shared" si="19"/>
        <v>0</v>
      </c>
      <c r="AX345" s="302" t="e">
        <f t="shared" si="20"/>
        <v>#DIV/0!</v>
      </c>
      <c r="AY345" s="303" t="e">
        <f t="shared" si="20"/>
        <v>#DIV/0!</v>
      </c>
      <c r="AZ345" s="297" t="e">
        <f t="shared" si="20"/>
        <v>#DIV/0!</v>
      </c>
      <c r="BA345" s="345" t="e">
        <f t="shared" si="17"/>
        <v>#DIV/0!</v>
      </c>
      <c r="BB345" s="75"/>
      <c r="BC345" s="75"/>
      <c r="BD345" s="570"/>
      <c r="BE345" s="550"/>
      <c r="BF345" s="553"/>
      <c r="BG345" s="553"/>
      <c r="BH345" s="553"/>
      <c r="BI345" s="553"/>
      <c r="BJ345" s="553"/>
      <c r="BK345" s="553"/>
      <c r="BL345" s="553"/>
      <c r="BM345" s="553"/>
      <c r="BN345" s="553"/>
      <c r="BO345" s="546"/>
      <c r="BP345" s="544"/>
      <c r="BQ345" s="546"/>
      <c r="BR345" s="544"/>
      <c r="BS345" s="553"/>
      <c r="BT345" s="553"/>
      <c r="BU345" s="553"/>
      <c r="BV345" s="553"/>
      <c r="BW345" s="553"/>
      <c r="BX345" s="553"/>
      <c r="BY345" s="553"/>
      <c r="BZ345" s="544"/>
      <c r="CA345" s="544"/>
      <c r="CB345" s="553"/>
      <c r="CC345" s="553"/>
      <c r="CD345" s="553"/>
      <c r="CE345" s="546"/>
      <c r="CF345" s="544"/>
      <c r="CG345" s="546"/>
      <c r="CH345" s="544"/>
    </row>
    <row r="346" spans="1:86" ht="17" hidden="1" customHeight="1" x14ac:dyDescent="0.2">
      <c r="A346" s="485"/>
      <c r="B346" s="595" t="s">
        <v>148</v>
      </c>
      <c r="C346" s="586" t="s">
        <v>90</v>
      </c>
      <c r="D346" s="589">
        <v>60</v>
      </c>
      <c r="E346" s="557">
        <v>10</v>
      </c>
      <c r="F346" s="238">
        <v>85</v>
      </c>
      <c r="G346" s="289">
        <f>'Anchor-AI'!L344</f>
        <v>0</v>
      </c>
      <c r="H346" s="290">
        <f>'Anchor-AI'!M344</f>
        <v>0</v>
      </c>
      <c r="I346" s="290">
        <f>'Anchor-AI'!N344</f>
        <v>0</v>
      </c>
      <c r="J346" s="290">
        <f>'Anchor-AI'!O344</f>
        <v>0</v>
      </c>
      <c r="K346" s="290">
        <f>(Summary!$C$63*H346+Summary!$C$64*I346+Summary!$C$65*J346)/Summary!$C$66</f>
        <v>0</v>
      </c>
      <c r="L346" s="290">
        <f>'Anchor-AI'!P344</f>
        <v>0</v>
      </c>
      <c r="M346" s="290">
        <f>'Anchor-AI'!Q344</f>
        <v>0</v>
      </c>
      <c r="N346" s="290">
        <f>'Anchor-AI'!R344</f>
        <v>0</v>
      </c>
      <c r="O346" s="290">
        <f>'Anchor-AI'!S344</f>
        <v>0</v>
      </c>
      <c r="P346" s="290">
        <f>'Anchor-AI'!T344</f>
        <v>0</v>
      </c>
      <c r="Q346" s="290">
        <f>'Anchor-AI'!U344</f>
        <v>0</v>
      </c>
      <c r="R346" s="290">
        <f>'Anchor-AI'!V344</f>
        <v>0</v>
      </c>
      <c r="S346" s="290">
        <f>'Anchor-AI'!W344</f>
        <v>0</v>
      </c>
      <c r="T346" s="290">
        <f>'Anchor-AI'!X344</f>
        <v>0</v>
      </c>
      <c r="U346" s="290">
        <f>10*LOG10(1/((Summary!$C$80/10^(R346/10)+Summary!$C$81/10^(S346/10)+Summary!$C$82/10^(T346/10))/Summary!$C$83))</f>
        <v>0</v>
      </c>
      <c r="V346" s="290">
        <f>'Anchor-AI'!Y344</f>
        <v>0</v>
      </c>
      <c r="W346" s="290">
        <f>'Anchor-AI'!Z344</f>
        <v>0</v>
      </c>
      <c r="X346" s="290">
        <f>'Anchor-AI'!AA344</f>
        <v>0</v>
      </c>
      <c r="Y346" s="360">
        <f>'Anchor-AI'!AB344</f>
        <v>0</v>
      </c>
      <c r="Z346" s="360">
        <f>'Anchor-AI'!AC344</f>
        <v>0</v>
      </c>
      <c r="AA346" s="291">
        <f t="shared" si="18"/>
        <v>0</v>
      </c>
      <c r="AC346" s="169">
        <f>'Test-AI'!L344</f>
        <v>0</v>
      </c>
      <c r="AD346" s="166">
        <f>'Test-AI'!M344</f>
        <v>0</v>
      </c>
      <c r="AE346" s="166">
        <f>'Test-AI'!N344</f>
        <v>0</v>
      </c>
      <c r="AF346" s="166">
        <f>'Test-AI'!O344</f>
        <v>0</v>
      </c>
      <c r="AG346" s="166">
        <f>(Summary!$C$63*AD346+Summary!$C$64*AE346+Summary!$C$65*AF346)/Summary!$C$66</f>
        <v>0</v>
      </c>
      <c r="AH346" s="166">
        <f>'Test-AI'!P344</f>
        <v>0</v>
      </c>
      <c r="AI346" s="166">
        <f>'Test-AI'!Q344</f>
        <v>0</v>
      </c>
      <c r="AJ346" s="166">
        <f>'Test-AI'!R344</f>
        <v>0</v>
      </c>
      <c r="AK346" s="166">
        <f>'Test-AI'!S344</f>
        <v>0</v>
      </c>
      <c r="AL346" s="166">
        <f>'Test-AI'!T344</f>
        <v>0</v>
      </c>
      <c r="AM346" s="166">
        <f>'Test-AI'!U344</f>
        <v>0</v>
      </c>
      <c r="AN346" s="166">
        <f>'Test-AI'!V344</f>
        <v>0</v>
      </c>
      <c r="AO346" s="166">
        <f>'Test-AI'!W344</f>
        <v>0</v>
      </c>
      <c r="AP346" s="166">
        <f>'Test-AI'!X344</f>
        <v>0</v>
      </c>
      <c r="AQ346" s="166">
        <f>10*LOG10(1/((Summary!$C$80/10^(AN346/10)+Summary!$C$81/10^(AO346/10)+Summary!$C$82/10^(AP346/10))/Summary!$C$83))</f>
        <v>0</v>
      </c>
      <c r="AR346" s="166">
        <f>'Test-AI'!Y344</f>
        <v>0</v>
      </c>
      <c r="AS346" s="166">
        <f>'Test-AI'!Z344</f>
        <v>0</v>
      </c>
      <c r="AT346" s="290">
        <f>'Test-AI'!AA344</f>
        <v>0</v>
      </c>
      <c r="AU346" s="356">
        <f>'Test-AI'!AB344</f>
        <v>0</v>
      </c>
      <c r="AV346" s="356">
        <f>'Test-AI'!AC344</f>
        <v>0</v>
      </c>
      <c r="AW346" s="291">
        <f t="shared" si="19"/>
        <v>0</v>
      </c>
      <c r="AX346" s="292" t="e">
        <f t="shared" si="20"/>
        <v>#DIV/0!</v>
      </c>
      <c r="AY346" s="293" t="e">
        <f t="shared" si="20"/>
        <v>#DIV/0!</v>
      </c>
      <c r="AZ346" s="292" t="e">
        <f t="shared" si="20"/>
        <v>#DIV/0!</v>
      </c>
      <c r="BA346" s="344" t="e">
        <f t="shared" si="17"/>
        <v>#DIV/0!</v>
      </c>
      <c r="BB346" s="75"/>
      <c r="BC346" s="75"/>
      <c r="BD346" s="572" t="s">
        <v>39</v>
      </c>
      <c r="BE346" s="549" t="e">
        <f t="array" ref="BE346">bdRateExtend($G346:$G349,H346:H349,$AC346:$AC349,AD346:AD349)</f>
        <v>#VALUE!</v>
      </c>
      <c r="BF346" s="551" t="e">
        <f t="array" ref="BF346">bdRateExtend($G346:$G351,H346:H351,$AC346:$AC351,AD346:AD351)</f>
        <v>#VALUE!</v>
      </c>
      <c r="BG346" s="551" t="e">
        <f t="array" ref="BG346">bdRateExtend($G346:$G351,I346:I351,$AC346:$AC351,AE346:AE351)</f>
        <v>#VALUE!</v>
      </c>
      <c r="BH346" s="551" t="e">
        <f t="array" ref="BH346">bdRateExtend($G346:$G351,J346:J351,$AC346:$AC351,AF346:AF351)</f>
        <v>#VALUE!</v>
      </c>
      <c r="BI346" s="551" t="e">
        <f t="array" ref="BI346">bdRateExtend($G346:$G351,K346:K351,$AC346:$AC351,AG346:AG351)</f>
        <v>#VALUE!</v>
      </c>
      <c r="BJ346" s="575" t="e">
        <f>(Summary!$C$94*BF346+Summary!$C$95*BG346+Summary!$C$96*BH346)/Summary!$C$97</f>
        <v>#VALUE!</v>
      </c>
      <c r="BK346" s="551" t="e">
        <f t="array" ref="BK346">bdRateExtend($G346:$G349,L346:L349,$AC346:$AC349,AH346:AH349)</f>
        <v>#VALUE!</v>
      </c>
      <c r="BL346" s="551" t="e">
        <f t="array" ref="BL346">bdRateExtend($G346:$G351,L346:L351,$AC346:$AC351,AH346:AH351)</f>
        <v>#VALUE!</v>
      </c>
      <c r="BM346" s="551" t="e">
        <f t="array" ref="BM346">bdRateExtend($G346:$G349,M346:M349,$AC346:$AC349,AI346:AI349)</f>
        <v>#VALUE!</v>
      </c>
      <c r="BN346" s="551" t="e">
        <f t="array" ref="BN346">bdRateExtend($G346:$G351,M346:M351,$AC346:$AC351,AI346:AI351)</f>
        <v>#VALUE!</v>
      </c>
      <c r="BO346" s="548" t="e">
        <f t="array" ref="BO346">bdRateExtend($G346:$G349,N346:N349,$AC346:$AC349,AJ346:AJ349,"None", FALSE,1)</f>
        <v>#VALUE!</v>
      </c>
      <c r="BP346" s="585" t="e">
        <f t="array" ref="BP346">bdRateExtend($G346:$G351,N346:N351,$AC346:$AC351,AJ346:AJ351,"None", FALSE,1)</f>
        <v>#VALUE!</v>
      </c>
      <c r="BQ346" s="548" t="e">
        <f t="array" ref="BQ346">bdRateExtend($G346:$G349,O346:O349,$AC346:$AC349,AK346:AK349,"None", FALSE,1)</f>
        <v>#VALUE!</v>
      </c>
      <c r="BR346" s="585" t="e">
        <f t="array" ref="BR346">bdRateExtend($G346:$G351,O346:O351,$AC346:$AC351,AK346:AK351,"None", FALSE,1)</f>
        <v>#VALUE!</v>
      </c>
      <c r="BS346" s="551" t="e">
        <f t="array" ref="BS346">bdRateExtend($G346:$G349,P346:P349,$AC346:$AC349,AL346:AL349)</f>
        <v>#VALUE!</v>
      </c>
      <c r="BT346" s="551" t="e">
        <f t="array" ref="BT346">bdRateExtend($G346:$G351,P346:P351,$AC346:$AC351,AL346:AL351)</f>
        <v>#VALUE!</v>
      </c>
      <c r="BU346" s="551" t="e">
        <f t="array" ref="BU346">bdRateExtend($G346:$G349,Q346:Q349,$AC346:$AC349,AM346:AM349)</f>
        <v>#VALUE!</v>
      </c>
      <c r="BV346" s="551" t="e">
        <f t="array" ref="BV346">bdRateExtend($G346:$G351,Q346:Q351,$AC346:$AC351,AM346:AM351)</f>
        <v>#VALUE!</v>
      </c>
      <c r="BW346" s="551" t="e">
        <f t="array" ref="BW346">bdRateExtend($G346:$G349,R346:R349,$AC346:$AC349,AN346:AN349)</f>
        <v>#VALUE!</v>
      </c>
      <c r="BX346" s="551" t="e">
        <f t="array" ref="BX346">bdRateExtend($G346:$G351,R346:R351,$AC346:$AC351,AN346:AN351)</f>
        <v>#VALUE!</v>
      </c>
      <c r="BY346" s="551" t="e">
        <f t="array" ref="BY346">bdRateExtend($G346:$G351,S346:S351,$AC346:$AC351,AO346:AO351)</f>
        <v>#VALUE!</v>
      </c>
      <c r="BZ346" s="555" t="e">
        <f t="array" ref="BZ346">bdRateExtend($G346:$G351,T346:T351,$AC346:$AC351,AP346:AP351)</f>
        <v>#VALUE!</v>
      </c>
      <c r="CA346" s="555" t="e">
        <f t="array" ref="CA346">bdRateExtend($G346:$G351,U346:U351,$AC346:$AC351,AQ346:AQ351)</f>
        <v>#VALUE!</v>
      </c>
      <c r="CB346" s="575" t="e">
        <f>(Summary!$C$108*BX346+Summary!$C$109*BY346+Summary!$C$110*BZ346)/Summary!$C$111</f>
        <v>#VALUE!</v>
      </c>
      <c r="CC346" s="593" t="e">
        <f t="array" ref="CC346">bdCAMBIExtend($G346:$G349,V346:V349,$AC346:$AC349,AR346:AR349)</f>
        <v>#VALUE!</v>
      </c>
      <c r="CD346" s="578" t="e">
        <f t="array" ref="CD346">bdCAMBIExtend($G346:$G351,V346:V351,$AC346:$AC351,AR346:AR351)</f>
        <v>#VALUE!</v>
      </c>
      <c r="CE346" s="547">
        <f t="array" ref="CE346">testVMAFRange($G346:$G349,N346:N349,$AC346:$AC349,AJ346:AJ349)</f>
        <v>0</v>
      </c>
      <c r="CF346" s="543">
        <f t="array" ref="CF346">testVMAFRange($G346:$G351,N346:N351,$AC346:$AC351,AJ346:AJ351)</f>
        <v>0</v>
      </c>
      <c r="CG346" s="547">
        <f t="array" ref="CG346">testVMAFRange($G346:$G349,O346:O349,$AC346:$AC349,AK346:AK349)</f>
        <v>0</v>
      </c>
      <c r="CH346" s="543">
        <f t="array" ref="CH346">testVMAFRange($G346:$G351,O346:O351,$AC346:$AC351,AK346:AK351)</f>
        <v>0</v>
      </c>
    </row>
    <row r="347" spans="1:86" ht="17" hidden="1" customHeight="1" x14ac:dyDescent="0.2">
      <c r="A347" s="485"/>
      <c r="B347" s="566"/>
      <c r="C347" s="485"/>
      <c r="D347" s="590"/>
      <c r="E347" s="558"/>
      <c r="F347" s="239">
        <v>110</v>
      </c>
      <c r="G347" s="294">
        <f>'Anchor-AI'!L345</f>
        <v>0</v>
      </c>
      <c r="H347" s="295">
        <f>'Anchor-AI'!M345</f>
        <v>0</v>
      </c>
      <c r="I347" s="295">
        <f>'Anchor-AI'!N345</f>
        <v>0</v>
      </c>
      <c r="J347" s="295">
        <f>'Anchor-AI'!O345</f>
        <v>0</v>
      </c>
      <c r="K347" s="295">
        <f>(Summary!$C$63*H347+Summary!$C$64*I347+Summary!$C$65*J347)/Summary!$C$66</f>
        <v>0</v>
      </c>
      <c r="L347" s="295">
        <f>'Anchor-AI'!P345</f>
        <v>0</v>
      </c>
      <c r="M347" s="295">
        <f>'Anchor-AI'!Q345</f>
        <v>0</v>
      </c>
      <c r="N347" s="295">
        <f>'Anchor-AI'!R345</f>
        <v>0</v>
      </c>
      <c r="O347" s="295">
        <f>'Anchor-AI'!S345</f>
        <v>0</v>
      </c>
      <c r="P347" s="295">
        <f>'Anchor-AI'!T345</f>
        <v>0</v>
      </c>
      <c r="Q347" s="295">
        <f>'Anchor-AI'!U345</f>
        <v>0</v>
      </c>
      <c r="R347" s="295">
        <f>'Anchor-AI'!V345</f>
        <v>0</v>
      </c>
      <c r="S347" s="295">
        <f>'Anchor-AI'!W345</f>
        <v>0</v>
      </c>
      <c r="T347" s="295">
        <f>'Anchor-AI'!X345</f>
        <v>0</v>
      </c>
      <c r="U347" s="295">
        <f>10*LOG10(1/((Summary!$C$80/10^(R347/10)+Summary!$C$81/10^(S347/10)+Summary!$C$82/10^(T347/10))/Summary!$C$83))</f>
        <v>0</v>
      </c>
      <c r="V347" s="295">
        <f>'Anchor-AI'!Y345</f>
        <v>0</v>
      </c>
      <c r="W347" s="295">
        <f>'Anchor-AI'!Z345</f>
        <v>0</v>
      </c>
      <c r="X347" s="295">
        <f>'Anchor-AI'!AA345</f>
        <v>0</v>
      </c>
      <c r="Y347" s="357">
        <f>'Anchor-AI'!AB345</f>
        <v>0</v>
      </c>
      <c r="Z347" s="357">
        <f>'Anchor-AI'!AC345</f>
        <v>0</v>
      </c>
      <c r="AA347" s="296">
        <f t="shared" si="18"/>
        <v>0</v>
      </c>
      <c r="AC347" s="170">
        <f>'Test-AI'!L345</f>
        <v>0</v>
      </c>
      <c r="AD347" s="167">
        <f>'Test-AI'!M345</f>
        <v>0</v>
      </c>
      <c r="AE347" s="167">
        <f>'Test-AI'!N345</f>
        <v>0</v>
      </c>
      <c r="AF347" s="167">
        <f>'Test-AI'!O345</f>
        <v>0</v>
      </c>
      <c r="AG347" s="167">
        <f>(Summary!$C$63*AD347+Summary!$C$64*AE347+Summary!$C$65*AF347)/Summary!$C$66</f>
        <v>0</v>
      </c>
      <c r="AH347" s="167">
        <f>'Test-AI'!P345</f>
        <v>0</v>
      </c>
      <c r="AI347" s="167">
        <f>'Test-AI'!Q345</f>
        <v>0</v>
      </c>
      <c r="AJ347" s="167">
        <f>'Test-AI'!R345</f>
        <v>0</v>
      </c>
      <c r="AK347" s="167">
        <f>'Test-AI'!S345</f>
        <v>0</v>
      </c>
      <c r="AL347" s="167">
        <f>'Test-AI'!T345</f>
        <v>0</v>
      </c>
      <c r="AM347" s="167">
        <f>'Test-AI'!U345</f>
        <v>0</v>
      </c>
      <c r="AN347" s="167">
        <f>'Test-AI'!V345</f>
        <v>0</v>
      </c>
      <c r="AO347" s="167">
        <f>'Test-AI'!W345</f>
        <v>0</v>
      </c>
      <c r="AP347" s="167">
        <f>'Test-AI'!X345</f>
        <v>0</v>
      </c>
      <c r="AQ347" s="167">
        <f>10*LOG10(1/((Summary!$C$80/10^(AN347/10)+Summary!$C$81/10^(AO347/10)+Summary!$C$82/10^(AP347/10))/Summary!$C$83))</f>
        <v>0</v>
      </c>
      <c r="AR347" s="167">
        <f>'Test-AI'!Y345</f>
        <v>0</v>
      </c>
      <c r="AS347" s="167">
        <f>'Test-AI'!Z345</f>
        <v>0</v>
      </c>
      <c r="AT347" s="295">
        <f>'Test-AI'!AA345</f>
        <v>0</v>
      </c>
      <c r="AU347" s="357">
        <f>'Test-AI'!AB345</f>
        <v>0</v>
      </c>
      <c r="AV347" s="357">
        <f>'Test-AI'!AC345</f>
        <v>0</v>
      </c>
      <c r="AW347" s="296">
        <f t="shared" si="19"/>
        <v>0</v>
      </c>
      <c r="AX347" s="297" t="e">
        <f t="shared" si="20"/>
        <v>#DIV/0!</v>
      </c>
      <c r="AY347" s="298" t="e">
        <f t="shared" si="20"/>
        <v>#DIV/0!</v>
      </c>
      <c r="AZ347" s="297" t="e">
        <f t="shared" si="20"/>
        <v>#DIV/0!</v>
      </c>
      <c r="BA347" s="345" t="e">
        <f t="shared" si="17"/>
        <v>#DIV/0!</v>
      </c>
      <c r="BB347" s="75"/>
      <c r="BC347" s="75"/>
      <c r="BD347" s="565"/>
      <c r="BE347" s="550"/>
      <c r="BF347" s="552"/>
      <c r="BG347" s="552"/>
      <c r="BH347" s="552"/>
      <c r="BI347" s="552"/>
      <c r="BJ347" s="552"/>
      <c r="BK347" s="553"/>
      <c r="BL347" s="552"/>
      <c r="BM347" s="553"/>
      <c r="BN347" s="552"/>
      <c r="BO347" s="546"/>
      <c r="BP347" s="541"/>
      <c r="BQ347" s="546"/>
      <c r="BR347" s="541"/>
      <c r="BS347" s="553"/>
      <c r="BT347" s="552"/>
      <c r="BU347" s="553"/>
      <c r="BV347" s="552"/>
      <c r="BW347" s="553"/>
      <c r="BX347" s="552"/>
      <c r="BY347" s="552"/>
      <c r="BZ347" s="541"/>
      <c r="CA347" s="541"/>
      <c r="CB347" s="552"/>
      <c r="CC347" s="550"/>
      <c r="CD347" s="541"/>
      <c r="CE347" s="546"/>
      <c r="CF347" s="541"/>
      <c r="CG347" s="546"/>
      <c r="CH347" s="541"/>
    </row>
    <row r="348" spans="1:86" ht="17" hidden="1" customHeight="1" x14ac:dyDescent="0.2">
      <c r="A348" s="485"/>
      <c r="B348" s="566"/>
      <c r="C348" s="485"/>
      <c r="D348" s="590"/>
      <c r="E348" s="558"/>
      <c r="F348" s="239">
        <v>135</v>
      </c>
      <c r="G348" s="294">
        <f>'Anchor-AI'!L346</f>
        <v>0</v>
      </c>
      <c r="H348" s="295">
        <f>'Anchor-AI'!M346</f>
        <v>0</v>
      </c>
      <c r="I348" s="295">
        <f>'Anchor-AI'!N346</f>
        <v>0</v>
      </c>
      <c r="J348" s="295">
        <f>'Anchor-AI'!O346</f>
        <v>0</v>
      </c>
      <c r="K348" s="295">
        <f>(Summary!$C$63*H348+Summary!$C$64*I348+Summary!$C$65*J348)/Summary!$C$66</f>
        <v>0</v>
      </c>
      <c r="L348" s="295">
        <f>'Anchor-AI'!P346</f>
        <v>0</v>
      </c>
      <c r="M348" s="295">
        <f>'Anchor-AI'!Q346</f>
        <v>0</v>
      </c>
      <c r="N348" s="295">
        <f>'Anchor-AI'!R346</f>
        <v>0</v>
      </c>
      <c r="O348" s="295">
        <f>'Anchor-AI'!S346</f>
        <v>0</v>
      </c>
      <c r="P348" s="295">
        <f>'Anchor-AI'!T346</f>
        <v>0</v>
      </c>
      <c r="Q348" s="295">
        <f>'Anchor-AI'!U346</f>
        <v>0</v>
      </c>
      <c r="R348" s="295">
        <f>'Anchor-AI'!V346</f>
        <v>0</v>
      </c>
      <c r="S348" s="295">
        <f>'Anchor-AI'!W346</f>
        <v>0</v>
      </c>
      <c r="T348" s="295">
        <f>'Anchor-AI'!X346</f>
        <v>0</v>
      </c>
      <c r="U348" s="295">
        <f>10*LOG10(1/((Summary!$C$80/10^(R348/10)+Summary!$C$81/10^(S348/10)+Summary!$C$82/10^(T348/10))/Summary!$C$83))</f>
        <v>0</v>
      </c>
      <c r="V348" s="295">
        <f>'Anchor-AI'!Y346</f>
        <v>0</v>
      </c>
      <c r="W348" s="295">
        <f>'Anchor-AI'!Z346</f>
        <v>0</v>
      </c>
      <c r="X348" s="295">
        <f>'Anchor-AI'!AA346</f>
        <v>0</v>
      </c>
      <c r="Y348" s="357">
        <f>'Anchor-AI'!AB346</f>
        <v>0</v>
      </c>
      <c r="Z348" s="357">
        <f>'Anchor-AI'!AC346</f>
        <v>0</v>
      </c>
      <c r="AA348" s="296">
        <f t="shared" si="18"/>
        <v>0</v>
      </c>
      <c r="AC348" s="170">
        <f>'Test-AI'!L346</f>
        <v>0</v>
      </c>
      <c r="AD348" s="167">
        <f>'Test-AI'!M346</f>
        <v>0</v>
      </c>
      <c r="AE348" s="167">
        <f>'Test-AI'!N346</f>
        <v>0</v>
      </c>
      <c r="AF348" s="167">
        <f>'Test-AI'!O346</f>
        <v>0</v>
      </c>
      <c r="AG348" s="167">
        <f>(Summary!$C$63*AD348+Summary!$C$64*AE348+Summary!$C$65*AF348)/Summary!$C$66</f>
        <v>0</v>
      </c>
      <c r="AH348" s="167">
        <f>'Test-AI'!P346</f>
        <v>0</v>
      </c>
      <c r="AI348" s="167">
        <f>'Test-AI'!Q346</f>
        <v>0</v>
      </c>
      <c r="AJ348" s="167">
        <f>'Test-AI'!R346</f>
        <v>0</v>
      </c>
      <c r="AK348" s="167">
        <f>'Test-AI'!S346</f>
        <v>0</v>
      </c>
      <c r="AL348" s="167">
        <f>'Test-AI'!T346</f>
        <v>0</v>
      </c>
      <c r="AM348" s="167">
        <f>'Test-AI'!U346</f>
        <v>0</v>
      </c>
      <c r="AN348" s="167">
        <f>'Test-AI'!V346</f>
        <v>0</v>
      </c>
      <c r="AO348" s="167">
        <f>'Test-AI'!W346</f>
        <v>0</v>
      </c>
      <c r="AP348" s="167">
        <f>'Test-AI'!X346</f>
        <v>0</v>
      </c>
      <c r="AQ348" s="167">
        <f>10*LOG10(1/((Summary!$C$80/10^(AN348/10)+Summary!$C$81/10^(AO348/10)+Summary!$C$82/10^(AP348/10))/Summary!$C$83))</f>
        <v>0</v>
      </c>
      <c r="AR348" s="167">
        <f>'Test-AI'!Y346</f>
        <v>0</v>
      </c>
      <c r="AS348" s="167">
        <f>'Test-AI'!Z346</f>
        <v>0</v>
      </c>
      <c r="AT348" s="295">
        <f>'Test-AI'!AA346</f>
        <v>0</v>
      </c>
      <c r="AU348" s="357">
        <f>'Test-AI'!AB346</f>
        <v>0</v>
      </c>
      <c r="AV348" s="357">
        <f>'Test-AI'!AC346</f>
        <v>0</v>
      </c>
      <c r="AW348" s="296">
        <f t="shared" si="19"/>
        <v>0</v>
      </c>
      <c r="AX348" s="297" t="e">
        <f t="shared" si="20"/>
        <v>#DIV/0!</v>
      </c>
      <c r="AY348" s="298" t="e">
        <f t="shared" si="20"/>
        <v>#DIV/0!</v>
      </c>
      <c r="AZ348" s="297" t="e">
        <f t="shared" si="20"/>
        <v>#DIV/0!</v>
      </c>
      <c r="BA348" s="345" t="e">
        <f t="shared" si="17"/>
        <v>#DIV/0!</v>
      </c>
      <c r="BB348" s="75"/>
      <c r="BC348" s="75"/>
      <c r="BD348" s="573" t="s">
        <v>147</v>
      </c>
      <c r="BE348" s="549" t="e">
        <f t="array" ref="BE348">bdRateExtend($G347:$G350,H347:H350,$AC347:$AC350,AD347:AD350)</f>
        <v>#VALUE!</v>
      </c>
      <c r="BF348" s="552"/>
      <c r="BG348" s="552"/>
      <c r="BH348" s="552"/>
      <c r="BI348" s="552"/>
      <c r="BJ348" s="552"/>
      <c r="BK348" s="551" t="e">
        <f t="array" ref="BK348">bdRateExtend($G347:$G350,L347:L350,$AC347:$AC350,AH347:AH350)</f>
        <v>#VALUE!</v>
      </c>
      <c r="BL348" s="552"/>
      <c r="BM348" s="551" t="e">
        <f t="array" ref="BM348">bdRateExtend($G347:$G350,M347:M350,$AC347:$AC350,AI347:AI350)</f>
        <v>#VALUE!</v>
      </c>
      <c r="BN348" s="552"/>
      <c r="BO348" s="545" t="e">
        <f t="array" ref="BO348">bdRateExtend($G347:$G350,N347:N350,$AC347:$AC350,AJ347:AJ350,"None", FALSE,1)</f>
        <v>#VALUE!</v>
      </c>
      <c r="BP348" s="541"/>
      <c r="BQ348" s="545" t="e">
        <f t="array" ref="BQ348">bdRateExtend($G347:$G350,O347:O350,$AC347:$AC350,AK347:AK350,"None", FALSE,1)</f>
        <v>#VALUE!</v>
      </c>
      <c r="BR348" s="541"/>
      <c r="BS348" s="551" t="e">
        <f t="array" ref="BS348">bdRateExtend($G347:$G350,P347:P350,$AC347:$AC350,AL347:AL350)</f>
        <v>#VALUE!</v>
      </c>
      <c r="BT348" s="552"/>
      <c r="BU348" s="551" t="e">
        <f t="array" ref="BU348">bdRateExtend($G347:$G350,Q347:Q350,$AC347:$AC350,AM347:AM350)</f>
        <v>#VALUE!</v>
      </c>
      <c r="BV348" s="552"/>
      <c r="BW348" s="551" t="e">
        <f t="array" ref="BW348">bdRateExtend($G347:$G350,R347:R350,$AC347:$AC350,AN347:AN350)</f>
        <v>#VALUE!</v>
      </c>
      <c r="BX348" s="552"/>
      <c r="BY348" s="552"/>
      <c r="BZ348" s="541"/>
      <c r="CA348" s="541"/>
      <c r="CB348" s="552"/>
      <c r="CC348" s="560" t="e">
        <f t="array" ref="CC348">bdCAMBIExtend($G347:$G350,V347:V350,$AC347:$AC350,AR347:AR350)</f>
        <v>#VALUE!</v>
      </c>
      <c r="CD348" s="541"/>
      <c r="CE348" s="554">
        <f t="array" ref="CE348">testVMAFRange($G347:$G350,N347:N350,$AC347:$AC350,AJ347:AJ350)</f>
        <v>0</v>
      </c>
      <c r="CF348" s="541"/>
      <c r="CG348" s="554">
        <f t="array" ref="CG348">testVMAFRange($G347:$G350,O347:O350,$AC347:$AC350,AK347:AK350)</f>
        <v>0</v>
      </c>
      <c r="CH348" s="541"/>
    </row>
    <row r="349" spans="1:86" ht="17" hidden="1" customHeight="1" x14ac:dyDescent="0.2">
      <c r="A349" s="485"/>
      <c r="B349" s="566"/>
      <c r="C349" s="485"/>
      <c r="D349" s="590"/>
      <c r="E349" s="558"/>
      <c r="F349" s="239">
        <v>160</v>
      </c>
      <c r="G349" s="294">
        <f>'Anchor-AI'!L347</f>
        <v>0</v>
      </c>
      <c r="H349" s="295">
        <f>'Anchor-AI'!M347</f>
        <v>0</v>
      </c>
      <c r="I349" s="295">
        <f>'Anchor-AI'!N347</f>
        <v>0</v>
      </c>
      <c r="J349" s="295">
        <f>'Anchor-AI'!O347</f>
        <v>0</v>
      </c>
      <c r="K349" s="295">
        <f>(Summary!$C$63*H349+Summary!$C$64*I349+Summary!$C$65*J349)/Summary!$C$66</f>
        <v>0</v>
      </c>
      <c r="L349" s="295">
        <f>'Anchor-AI'!P347</f>
        <v>0</v>
      </c>
      <c r="M349" s="295">
        <f>'Anchor-AI'!Q347</f>
        <v>0</v>
      </c>
      <c r="N349" s="295">
        <f>'Anchor-AI'!R347</f>
        <v>0</v>
      </c>
      <c r="O349" s="295">
        <f>'Anchor-AI'!S347</f>
        <v>0</v>
      </c>
      <c r="P349" s="295">
        <f>'Anchor-AI'!T347</f>
        <v>0</v>
      </c>
      <c r="Q349" s="295">
        <f>'Anchor-AI'!U347</f>
        <v>0</v>
      </c>
      <c r="R349" s="295">
        <f>'Anchor-AI'!V347</f>
        <v>0</v>
      </c>
      <c r="S349" s="295">
        <f>'Anchor-AI'!W347</f>
        <v>0</v>
      </c>
      <c r="T349" s="295">
        <f>'Anchor-AI'!X347</f>
        <v>0</v>
      </c>
      <c r="U349" s="295">
        <f>10*LOG10(1/((Summary!$C$80/10^(R349/10)+Summary!$C$81/10^(S349/10)+Summary!$C$82/10^(T349/10))/Summary!$C$83))</f>
        <v>0</v>
      </c>
      <c r="V349" s="295">
        <f>'Anchor-AI'!Y347</f>
        <v>0</v>
      </c>
      <c r="W349" s="295">
        <f>'Anchor-AI'!Z347</f>
        <v>0</v>
      </c>
      <c r="X349" s="295">
        <f>'Anchor-AI'!AA347</f>
        <v>0</v>
      </c>
      <c r="Y349" s="357">
        <f>'Anchor-AI'!AB347</f>
        <v>0</v>
      </c>
      <c r="Z349" s="357">
        <f>'Anchor-AI'!AC347</f>
        <v>0</v>
      </c>
      <c r="AA349" s="296">
        <f t="shared" si="18"/>
        <v>0</v>
      </c>
      <c r="AC349" s="170">
        <f>'Test-AI'!L347</f>
        <v>0</v>
      </c>
      <c r="AD349" s="167">
        <f>'Test-AI'!M347</f>
        <v>0</v>
      </c>
      <c r="AE349" s="167">
        <f>'Test-AI'!N347</f>
        <v>0</v>
      </c>
      <c r="AF349" s="167">
        <f>'Test-AI'!O347</f>
        <v>0</v>
      </c>
      <c r="AG349" s="167">
        <f>(Summary!$C$63*AD349+Summary!$C$64*AE349+Summary!$C$65*AF349)/Summary!$C$66</f>
        <v>0</v>
      </c>
      <c r="AH349" s="167">
        <f>'Test-AI'!P347</f>
        <v>0</v>
      </c>
      <c r="AI349" s="167">
        <f>'Test-AI'!Q347</f>
        <v>0</v>
      </c>
      <c r="AJ349" s="167">
        <f>'Test-AI'!R347</f>
        <v>0</v>
      </c>
      <c r="AK349" s="167">
        <f>'Test-AI'!S347</f>
        <v>0</v>
      </c>
      <c r="AL349" s="167">
        <f>'Test-AI'!T347</f>
        <v>0</v>
      </c>
      <c r="AM349" s="167">
        <f>'Test-AI'!U347</f>
        <v>0</v>
      </c>
      <c r="AN349" s="167">
        <f>'Test-AI'!V347</f>
        <v>0</v>
      </c>
      <c r="AO349" s="167">
        <f>'Test-AI'!W347</f>
        <v>0</v>
      </c>
      <c r="AP349" s="167">
        <f>'Test-AI'!X347</f>
        <v>0</v>
      </c>
      <c r="AQ349" s="167">
        <f>10*LOG10(1/((Summary!$C$80/10^(AN349/10)+Summary!$C$81/10^(AO349/10)+Summary!$C$82/10^(AP349/10))/Summary!$C$83))</f>
        <v>0</v>
      </c>
      <c r="AR349" s="167">
        <f>'Test-AI'!Y347</f>
        <v>0</v>
      </c>
      <c r="AS349" s="167">
        <f>'Test-AI'!Z347</f>
        <v>0</v>
      </c>
      <c r="AT349" s="295">
        <f>'Test-AI'!AA347</f>
        <v>0</v>
      </c>
      <c r="AU349" s="357">
        <f>'Test-AI'!AB347</f>
        <v>0</v>
      </c>
      <c r="AV349" s="357">
        <f>'Test-AI'!AC347</f>
        <v>0</v>
      </c>
      <c r="AW349" s="296">
        <f t="shared" si="19"/>
        <v>0</v>
      </c>
      <c r="AX349" s="297" t="e">
        <f t="shared" si="20"/>
        <v>#DIV/0!</v>
      </c>
      <c r="AY349" s="298" t="e">
        <f t="shared" si="20"/>
        <v>#DIV/0!</v>
      </c>
      <c r="AZ349" s="297" t="e">
        <f t="shared" si="20"/>
        <v>#DIV/0!</v>
      </c>
      <c r="BA349" s="345" t="e">
        <f t="shared" si="17"/>
        <v>#DIV/0!</v>
      </c>
      <c r="BB349" s="75"/>
      <c r="BC349" s="75"/>
      <c r="BD349" s="565"/>
      <c r="BE349" s="550"/>
      <c r="BF349" s="552"/>
      <c r="BG349" s="552"/>
      <c r="BH349" s="552"/>
      <c r="BI349" s="552"/>
      <c r="BJ349" s="552"/>
      <c r="BK349" s="553"/>
      <c r="BL349" s="552"/>
      <c r="BM349" s="553"/>
      <c r="BN349" s="552"/>
      <c r="BO349" s="546"/>
      <c r="BP349" s="541"/>
      <c r="BQ349" s="546"/>
      <c r="BR349" s="541"/>
      <c r="BS349" s="553"/>
      <c r="BT349" s="552"/>
      <c r="BU349" s="553"/>
      <c r="BV349" s="552"/>
      <c r="BW349" s="553"/>
      <c r="BX349" s="552"/>
      <c r="BY349" s="552"/>
      <c r="BZ349" s="541"/>
      <c r="CA349" s="541"/>
      <c r="CB349" s="552"/>
      <c r="CC349" s="550"/>
      <c r="CD349" s="541"/>
      <c r="CE349" s="546"/>
      <c r="CF349" s="541"/>
      <c r="CG349" s="546"/>
      <c r="CH349" s="541"/>
    </row>
    <row r="350" spans="1:86" ht="17" hidden="1" customHeight="1" x14ac:dyDescent="0.2">
      <c r="A350" s="485"/>
      <c r="B350" s="566"/>
      <c r="C350" s="485"/>
      <c r="D350" s="590"/>
      <c r="E350" s="558"/>
      <c r="F350" s="239">
        <v>185</v>
      </c>
      <c r="G350" s="294">
        <f>'Anchor-AI'!L348</f>
        <v>0</v>
      </c>
      <c r="H350" s="295">
        <f>'Anchor-AI'!M348</f>
        <v>0</v>
      </c>
      <c r="I350" s="295">
        <f>'Anchor-AI'!N348</f>
        <v>0</v>
      </c>
      <c r="J350" s="295">
        <f>'Anchor-AI'!O348</f>
        <v>0</v>
      </c>
      <c r="K350" s="295">
        <f>(Summary!$C$63*H350+Summary!$C$64*I350+Summary!$C$65*J350)/Summary!$C$66</f>
        <v>0</v>
      </c>
      <c r="L350" s="295">
        <f>'Anchor-AI'!P348</f>
        <v>0</v>
      </c>
      <c r="M350" s="295">
        <f>'Anchor-AI'!Q348</f>
        <v>0</v>
      </c>
      <c r="N350" s="295">
        <f>'Anchor-AI'!R348</f>
        <v>0</v>
      </c>
      <c r="O350" s="295">
        <f>'Anchor-AI'!S348</f>
        <v>0</v>
      </c>
      <c r="P350" s="295">
        <f>'Anchor-AI'!T348</f>
        <v>0</v>
      </c>
      <c r="Q350" s="295">
        <f>'Anchor-AI'!U348</f>
        <v>0</v>
      </c>
      <c r="R350" s="295">
        <f>'Anchor-AI'!V348</f>
        <v>0</v>
      </c>
      <c r="S350" s="295">
        <f>'Anchor-AI'!W348</f>
        <v>0</v>
      </c>
      <c r="T350" s="295">
        <f>'Anchor-AI'!X348</f>
        <v>0</v>
      </c>
      <c r="U350" s="295">
        <f>10*LOG10(1/((Summary!$C$80/10^(R350/10)+Summary!$C$81/10^(S350/10)+Summary!$C$82/10^(T350/10))/Summary!$C$83))</f>
        <v>0</v>
      </c>
      <c r="V350" s="295">
        <f>'Anchor-AI'!Y348</f>
        <v>0</v>
      </c>
      <c r="W350" s="295">
        <f>'Anchor-AI'!Z348</f>
        <v>0</v>
      </c>
      <c r="X350" s="295">
        <f>'Anchor-AI'!AA348</f>
        <v>0</v>
      </c>
      <c r="Y350" s="357">
        <f>'Anchor-AI'!AB348</f>
        <v>0</v>
      </c>
      <c r="Z350" s="357">
        <f>'Anchor-AI'!AC348</f>
        <v>0</v>
      </c>
      <c r="AA350" s="296">
        <f t="shared" si="18"/>
        <v>0</v>
      </c>
      <c r="AC350" s="170">
        <f>'Test-AI'!L348</f>
        <v>0</v>
      </c>
      <c r="AD350" s="167">
        <f>'Test-AI'!M348</f>
        <v>0</v>
      </c>
      <c r="AE350" s="167">
        <f>'Test-AI'!N348</f>
        <v>0</v>
      </c>
      <c r="AF350" s="167">
        <f>'Test-AI'!O348</f>
        <v>0</v>
      </c>
      <c r="AG350" s="167">
        <f>(Summary!$C$63*AD350+Summary!$C$64*AE350+Summary!$C$65*AF350)/Summary!$C$66</f>
        <v>0</v>
      </c>
      <c r="AH350" s="167">
        <f>'Test-AI'!P348</f>
        <v>0</v>
      </c>
      <c r="AI350" s="167">
        <f>'Test-AI'!Q348</f>
        <v>0</v>
      </c>
      <c r="AJ350" s="167">
        <f>'Test-AI'!R348</f>
        <v>0</v>
      </c>
      <c r="AK350" s="167">
        <f>'Test-AI'!S348</f>
        <v>0</v>
      </c>
      <c r="AL350" s="167">
        <f>'Test-AI'!T348</f>
        <v>0</v>
      </c>
      <c r="AM350" s="167">
        <f>'Test-AI'!U348</f>
        <v>0</v>
      </c>
      <c r="AN350" s="167">
        <f>'Test-AI'!V348</f>
        <v>0</v>
      </c>
      <c r="AO350" s="167">
        <f>'Test-AI'!W348</f>
        <v>0</v>
      </c>
      <c r="AP350" s="167">
        <f>'Test-AI'!X348</f>
        <v>0</v>
      </c>
      <c r="AQ350" s="167">
        <f>10*LOG10(1/((Summary!$C$80/10^(AN350/10)+Summary!$C$81/10^(AO350/10)+Summary!$C$82/10^(AP350/10))/Summary!$C$83))</f>
        <v>0</v>
      </c>
      <c r="AR350" s="167">
        <f>'Test-AI'!Y348</f>
        <v>0</v>
      </c>
      <c r="AS350" s="167">
        <f>'Test-AI'!Z348</f>
        <v>0</v>
      </c>
      <c r="AT350" s="295">
        <f>'Test-AI'!AA348</f>
        <v>0</v>
      </c>
      <c r="AU350" s="357">
        <f>'Test-AI'!AB348</f>
        <v>0</v>
      </c>
      <c r="AV350" s="357">
        <f>'Test-AI'!AC348</f>
        <v>0</v>
      </c>
      <c r="AW350" s="296">
        <f t="shared" si="19"/>
        <v>0</v>
      </c>
      <c r="AX350" s="297" t="e">
        <f t="shared" si="20"/>
        <v>#DIV/0!</v>
      </c>
      <c r="AY350" s="298" t="e">
        <f t="shared" si="20"/>
        <v>#DIV/0!</v>
      </c>
      <c r="AZ350" s="297" t="e">
        <f t="shared" si="20"/>
        <v>#DIV/0!</v>
      </c>
      <c r="BA350" s="345" t="e">
        <f t="shared" si="17"/>
        <v>#DIV/0!</v>
      </c>
      <c r="BB350" s="75"/>
      <c r="BC350" s="75"/>
      <c r="BD350" s="574" t="s">
        <v>46</v>
      </c>
      <c r="BE350" s="549" t="e">
        <f t="array" ref="BE350">bdRateExtend($G348:$G351,H348:H351,$AC348:$AC351,AD348:AD351)</f>
        <v>#VALUE!</v>
      </c>
      <c r="BF350" s="552"/>
      <c r="BG350" s="552"/>
      <c r="BH350" s="552"/>
      <c r="BI350" s="552"/>
      <c r="BJ350" s="552"/>
      <c r="BK350" s="551" t="e">
        <f t="array" ref="BK350">bdRateExtend($G348:$G351,L348:L351,$AC348:$AC351,AH348:AH351)</f>
        <v>#VALUE!</v>
      </c>
      <c r="BL350" s="552"/>
      <c r="BM350" s="551" t="e">
        <f t="array" ref="BM350">bdRateExtend($G348:$G351,M348:M351,$AC348:$AC351,AI348:AI351)</f>
        <v>#VALUE!</v>
      </c>
      <c r="BN350" s="552"/>
      <c r="BO350" s="545" t="e">
        <f t="array" ref="BO350">bdRateExtend($G348:$G351,N348:N351,$AC348:$AC351,AJ348:AJ351,"None", FALSE,1)</f>
        <v>#VALUE!</v>
      </c>
      <c r="BP350" s="541"/>
      <c r="BQ350" s="545" t="e">
        <f t="array" ref="BQ350">bdRateExtend($G348:$G351,O348:O351,$AC348:$AC351,AK348:AK351,"None", FALSE,1)</f>
        <v>#VALUE!</v>
      </c>
      <c r="BR350" s="541"/>
      <c r="BS350" s="551" t="e">
        <f t="array" ref="BS350">bdRateExtend($G348:$G351,P348:P351,$AC348:$AC351,AL348:AL351)</f>
        <v>#VALUE!</v>
      </c>
      <c r="BT350" s="552"/>
      <c r="BU350" s="551" t="e">
        <f t="array" ref="BU350">bdRateExtend($G348:$G351,Q348:Q351,$AC348:$AC351,AM348:AM351)</f>
        <v>#VALUE!</v>
      </c>
      <c r="BV350" s="552"/>
      <c r="BW350" s="551" t="e">
        <f t="array" ref="BW350">bdRateExtend($G348:$G351,R348:R351,$AC348:$AC351,AN348:AN351)</f>
        <v>#VALUE!</v>
      </c>
      <c r="BX350" s="552"/>
      <c r="BY350" s="552"/>
      <c r="BZ350" s="541"/>
      <c r="CA350" s="541"/>
      <c r="CB350" s="552"/>
      <c r="CC350" s="560" t="e">
        <f t="array" ref="CC350">bdCAMBIExtend($G348:$G351,V348:V351,$AC348:$AC351,AR348:AR351)</f>
        <v>#VALUE!</v>
      </c>
      <c r="CD350" s="541"/>
      <c r="CE350" s="554">
        <f t="array" ref="CE350">testVMAFRange($G348:$G351,N348:N351,$AC348:$AC351,AJ348:AJ351)</f>
        <v>0</v>
      </c>
      <c r="CF350" s="541"/>
      <c r="CG350" s="554">
        <f t="array" ref="CG350">testVMAFRange($G348:$G351,O348:O351,$AC348:$AC351,AK348:AK351)</f>
        <v>0</v>
      </c>
      <c r="CH350" s="541"/>
    </row>
    <row r="351" spans="1:86" ht="17" hidden="1" customHeight="1" x14ac:dyDescent="0.2">
      <c r="A351" s="485"/>
      <c r="B351" s="596"/>
      <c r="C351" s="486"/>
      <c r="D351" s="591"/>
      <c r="E351" s="559"/>
      <c r="F351" s="240">
        <v>210</v>
      </c>
      <c r="G351" s="299">
        <f>'Anchor-AI'!L349</f>
        <v>0</v>
      </c>
      <c r="H351" s="300">
        <f>'Anchor-AI'!M349</f>
        <v>0</v>
      </c>
      <c r="I351" s="300">
        <f>'Anchor-AI'!N349</f>
        <v>0</v>
      </c>
      <c r="J351" s="300">
        <f>'Anchor-AI'!O349</f>
        <v>0</v>
      </c>
      <c r="K351" s="295">
        <f>(Summary!$C$63*H351+Summary!$C$64*I351+Summary!$C$65*J351)/Summary!$C$66</f>
        <v>0</v>
      </c>
      <c r="L351" s="300">
        <f>'Anchor-AI'!P349</f>
        <v>0</v>
      </c>
      <c r="M351" s="300">
        <f>'Anchor-AI'!Q349</f>
        <v>0</v>
      </c>
      <c r="N351" s="300">
        <f>'Anchor-AI'!R349</f>
        <v>0</v>
      </c>
      <c r="O351" s="300">
        <f>'Anchor-AI'!S349</f>
        <v>0</v>
      </c>
      <c r="P351" s="300">
        <f>'Anchor-AI'!T349</f>
        <v>0</v>
      </c>
      <c r="Q351" s="300">
        <f>'Anchor-AI'!U349</f>
        <v>0</v>
      </c>
      <c r="R351" s="300">
        <f>'Anchor-AI'!V349</f>
        <v>0</v>
      </c>
      <c r="S351" s="300">
        <f>'Anchor-AI'!W349</f>
        <v>0</v>
      </c>
      <c r="T351" s="300">
        <f>'Anchor-AI'!X349</f>
        <v>0</v>
      </c>
      <c r="U351" s="300">
        <f>10*LOG10(1/((Summary!$C$80/10^(R351/10)+Summary!$C$81/10^(S351/10)+Summary!$C$82/10^(T351/10))/Summary!$C$83))</f>
        <v>0</v>
      </c>
      <c r="V351" s="300">
        <f>'Anchor-AI'!Y349</f>
        <v>0</v>
      </c>
      <c r="W351" s="300">
        <f>'Anchor-AI'!Z349</f>
        <v>0</v>
      </c>
      <c r="X351" s="300">
        <f>'Anchor-AI'!AA349</f>
        <v>0</v>
      </c>
      <c r="Y351" s="357">
        <f>'Anchor-AI'!AB349</f>
        <v>0</v>
      </c>
      <c r="Z351" s="357">
        <f>'Anchor-AI'!AC349</f>
        <v>0</v>
      </c>
      <c r="AA351" s="301">
        <f t="shared" si="18"/>
        <v>0</v>
      </c>
      <c r="AC351" s="171">
        <f>'Test-AI'!L349</f>
        <v>0</v>
      </c>
      <c r="AD351" s="168">
        <f>'Test-AI'!M349</f>
        <v>0</v>
      </c>
      <c r="AE351" s="168">
        <f>'Test-AI'!N349</f>
        <v>0</v>
      </c>
      <c r="AF351" s="168">
        <f>'Test-AI'!O349</f>
        <v>0</v>
      </c>
      <c r="AG351" s="168">
        <f>(Summary!$C$63*AD351+Summary!$C$64*AE351+Summary!$C$65*AF351)/Summary!$C$66</f>
        <v>0</v>
      </c>
      <c r="AH351" s="168">
        <f>'Test-AI'!P349</f>
        <v>0</v>
      </c>
      <c r="AI351" s="168">
        <f>'Test-AI'!Q349</f>
        <v>0</v>
      </c>
      <c r="AJ351" s="168">
        <f>'Test-AI'!R349</f>
        <v>0</v>
      </c>
      <c r="AK351" s="168">
        <f>'Test-AI'!S349</f>
        <v>0</v>
      </c>
      <c r="AL351" s="168">
        <f>'Test-AI'!T349</f>
        <v>0</v>
      </c>
      <c r="AM351" s="168">
        <f>'Test-AI'!U349</f>
        <v>0</v>
      </c>
      <c r="AN351" s="168">
        <f>'Test-AI'!V349</f>
        <v>0</v>
      </c>
      <c r="AO351" s="168">
        <f>'Test-AI'!W349</f>
        <v>0</v>
      </c>
      <c r="AP351" s="168">
        <f>'Test-AI'!X349</f>
        <v>0</v>
      </c>
      <c r="AQ351" s="168">
        <f>10*LOG10(1/((Summary!$C$80/10^(AN351/10)+Summary!$C$81/10^(AO351/10)+Summary!$C$82/10^(AP351/10))/Summary!$C$83))</f>
        <v>0</v>
      </c>
      <c r="AR351" s="168">
        <f>'Test-AI'!Y349</f>
        <v>0</v>
      </c>
      <c r="AS351" s="168">
        <f>'Test-AI'!Z349</f>
        <v>0</v>
      </c>
      <c r="AT351" s="300">
        <f>'Test-AI'!AA349</f>
        <v>0</v>
      </c>
      <c r="AU351" s="357">
        <f>'Test-AI'!AB349</f>
        <v>0</v>
      </c>
      <c r="AV351" s="357">
        <f>'Test-AI'!AC349</f>
        <v>0</v>
      </c>
      <c r="AW351" s="301">
        <f t="shared" si="19"/>
        <v>0</v>
      </c>
      <c r="AX351" s="302" t="e">
        <f t="shared" si="20"/>
        <v>#DIV/0!</v>
      </c>
      <c r="AY351" s="303" t="e">
        <f t="shared" si="20"/>
        <v>#DIV/0!</v>
      </c>
      <c r="AZ351" s="297" t="e">
        <f t="shared" si="20"/>
        <v>#DIV/0!</v>
      </c>
      <c r="BA351" s="345" t="e">
        <f t="shared" si="17"/>
        <v>#DIV/0!</v>
      </c>
      <c r="BB351" s="75"/>
      <c r="BC351" s="75"/>
      <c r="BD351" s="570"/>
      <c r="BE351" s="550"/>
      <c r="BF351" s="553"/>
      <c r="BG351" s="553"/>
      <c r="BH351" s="553"/>
      <c r="BI351" s="553"/>
      <c r="BJ351" s="553"/>
      <c r="BK351" s="553"/>
      <c r="BL351" s="553"/>
      <c r="BM351" s="553"/>
      <c r="BN351" s="553"/>
      <c r="BO351" s="546"/>
      <c r="BP351" s="544"/>
      <c r="BQ351" s="546"/>
      <c r="BR351" s="544"/>
      <c r="BS351" s="553"/>
      <c r="BT351" s="553"/>
      <c r="BU351" s="553"/>
      <c r="BV351" s="553"/>
      <c r="BW351" s="553"/>
      <c r="BX351" s="553"/>
      <c r="BY351" s="553"/>
      <c r="BZ351" s="544"/>
      <c r="CA351" s="544"/>
      <c r="CB351" s="553"/>
      <c r="CC351" s="550"/>
      <c r="CD351" s="541"/>
      <c r="CE351" s="546"/>
      <c r="CF351" s="544"/>
      <c r="CG351" s="546"/>
      <c r="CH351" s="544"/>
    </row>
    <row r="352" spans="1:86" ht="17" hidden="1" customHeight="1" x14ac:dyDescent="0.2">
      <c r="A352" s="485"/>
      <c r="B352" s="595" t="s">
        <v>160</v>
      </c>
      <c r="C352" s="586" t="s">
        <v>91</v>
      </c>
      <c r="D352" s="589">
        <v>15</v>
      </c>
      <c r="E352" s="557"/>
      <c r="F352" s="238">
        <v>85</v>
      </c>
      <c r="G352" s="289">
        <f>'Anchor-AI'!L350</f>
        <v>0</v>
      </c>
      <c r="H352" s="290">
        <f>'Anchor-AI'!M350</f>
        <v>0</v>
      </c>
      <c r="I352" s="290">
        <f>'Anchor-AI'!N350</f>
        <v>0</v>
      </c>
      <c r="J352" s="290">
        <f>'Anchor-AI'!O350</f>
        <v>0</v>
      </c>
      <c r="K352" s="290">
        <f>(Summary!$C$63*H352+Summary!$C$64*I352+Summary!$C$65*J352)/Summary!$C$66</f>
        <v>0</v>
      </c>
      <c r="L352" s="290">
        <f>'Anchor-AI'!P350</f>
        <v>0</v>
      </c>
      <c r="M352" s="290">
        <f>'Anchor-AI'!Q350</f>
        <v>0</v>
      </c>
      <c r="N352" s="290">
        <f>'Anchor-AI'!R350</f>
        <v>0</v>
      </c>
      <c r="O352" s="290">
        <f>'Anchor-AI'!S350</f>
        <v>0</v>
      </c>
      <c r="P352" s="290">
        <f>'Anchor-AI'!T350</f>
        <v>0</v>
      </c>
      <c r="Q352" s="290">
        <f>'Anchor-AI'!U350</f>
        <v>0</v>
      </c>
      <c r="R352" s="290">
        <f>'Anchor-AI'!V350</f>
        <v>0</v>
      </c>
      <c r="S352" s="290">
        <f>'Anchor-AI'!W350</f>
        <v>0</v>
      </c>
      <c r="T352" s="290">
        <f>'Anchor-AI'!X350</f>
        <v>0</v>
      </c>
      <c r="U352" s="290">
        <f>10*LOG10(1/((Summary!$C$80/10^(R352/10)+Summary!$C$81/10^(S352/10)+Summary!$C$82/10^(T352/10))/Summary!$C$83))</f>
        <v>0</v>
      </c>
      <c r="V352" s="290">
        <f>'Anchor-AI'!Y350</f>
        <v>0</v>
      </c>
      <c r="W352" s="290">
        <f>'Anchor-AI'!Z350</f>
        <v>0</v>
      </c>
      <c r="X352" s="290">
        <f>'Anchor-AI'!AA350</f>
        <v>0</v>
      </c>
      <c r="Y352" s="360">
        <f>'Anchor-AI'!AB350</f>
        <v>0</v>
      </c>
      <c r="Z352" s="360">
        <f>'Anchor-AI'!AC350</f>
        <v>0</v>
      </c>
      <c r="AA352" s="291">
        <f t="shared" si="18"/>
        <v>0</v>
      </c>
      <c r="AC352" s="169">
        <f>'Test-AI'!L350</f>
        <v>0</v>
      </c>
      <c r="AD352" s="166">
        <f>'Test-AI'!M350</f>
        <v>0</v>
      </c>
      <c r="AE352" s="166">
        <f>'Test-AI'!N350</f>
        <v>0</v>
      </c>
      <c r="AF352" s="166">
        <f>'Test-AI'!O350</f>
        <v>0</v>
      </c>
      <c r="AG352" s="166">
        <f>(Summary!$C$63*AD352+Summary!$C$64*AE352+Summary!$C$65*AF352)/Summary!$C$66</f>
        <v>0</v>
      </c>
      <c r="AH352" s="166">
        <f>'Test-AI'!P350</f>
        <v>0</v>
      </c>
      <c r="AI352" s="166">
        <f>'Test-AI'!Q350</f>
        <v>0</v>
      </c>
      <c r="AJ352" s="166">
        <f>'Test-AI'!R350</f>
        <v>0</v>
      </c>
      <c r="AK352" s="166">
        <f>'Test-AI'!S350</f>
        <v>0</v>
      </c>
      <c r="AL352" s="166">
        <f>'Test-AI'!T350</f>
        <v>0</v>
      </c>
      <c r="AM352" s="166">
        <f>'Test-AI'!U350</f>
        <v>0</v>
      </c>
      <c r="AN352" s="166">
        <f>'Test-AI'!V350</f>
        <v>0</v>
      </c>
      <c r="AO352" s="166">
        <f>'Test-AI'!W350</f>
        <v>0</v>
      </c>
      <c r="AP352" s="166">
        <f>'Test-AI'!X350</f>
        <v>0</v>
      </c>
      <c r="AQ352" s="166">
        <f>10*LOG10(1/((Summary!$C$80/10^(AN352/10)+Summary!$C$81/10^(AO352/10)+Summary!$C$82/10^(AP352/10))/Summary!$C$83))</f>
        <v>0</v>
      </c>
      <c r="AR352" s="166">
        <f>'Test-AI'!Y350</f>
        <v>0</v>
      </c>
      <c r="AS352" s="166">
        <f>'Test-AI'!Z350</f>
        <v>0</v>
      </c>
      <c r="AT352" s="290">
        <f>'Test-AI'!AA350</f>
        <v>0</v>
      </c>
      <c r="AU352" s="356">
        <f>'Test-AI'!AB350</f>
        <v>0</v>
      </c>
      <c r="AV352" s="356">
        <f>'Test-AI'!AC350</f>
        <v>0</v>
      </c>
      <c r="AW352" s="291">
        <f t="shared" si="19"/>
        <v>0</v>
      </c>
      <c r="AX352" s="292" t="e">
        <f t="shared" si="20"/>
        <v>#DIV/0!</v>
      </c>
      <c r="AY352" s="293" t="e">
        <f t="shared" si="20"/>
        <v>#DIV/0!</v>
      </c>
      <c r="AZ352" s="292" t="e">
        <f t="shared" si="20"/>
        <v>#DIV/0!</v>
      </c>
      <c r="BA352" s="344" t="e">
        <f t="shared" si="17"/>
        <v>#DIV/0!</v>
      </c>
      <c r="BB352" s="75"/>
      <c r="BC352" s="75"/>
      <c r="BD352" s="572" t="s">
        <v>39</v>
      </c>
      <c r="BE352" s="549" t="e">
        <f t="array" ref="BE352">bdRateExtend($G352:$G355,H352:H355,$AC352:$AC355,AD352:AD355)</f>
        <v>#VALUE!</v>
      </c>
      <c r="BF352" s="551" t="e">
        <f t="array" ref="BF352">bdRateExtend($G352:$G357,H352:H357,$AC352:$AC357,AD352:AD357)</f>
        <v>#VALUE!</v>
      </c>
      <c r="BG352" s="551" t="e">
        <f t="array" ref="BG352">bdRateExtend($G352:$G357,I352:I357,$AC352:$AC357,AE352:AE357)</f>
        <v>#VALUE!</v>
      </c>
      <c r="BH352" s="551" t="e">
        <f t="array" ref="BH352">bdRateExtend($G352:$G357,J352:J357,$AC352:$AC357,AF352:AF357)</f>
        <v>#VALUE!</v>
      </c>
      <c r="BI352" s="551" t="e">
        <f t="array" ref="BI352">bdRateExtend($G352:$G357,K352:K357,$AC352:$AC357,AG352:AG357)</f>
        <v>#VALUE!</v>
      </c>
      <c r="BJ352" s="575" t="e">
        <f>(Summary!$C$94*BF352+Summary!$C$95*BG352+Summary!$C$96*BH352)/Summary!$C$97</f>
        <v>#VALUE!</v>
      </c>
      <c r="BK352" s="551" t="e">
        <f t="array" ref="BK352">bdRateExtend($G352:$G355,L352:L355,$AC352:$AC355,AH352:AH355)</f>
        <v>#VALUE!</v>
      </c>
      <c r="BL352" s="551" t="e">
        <f t="array" ref="BL352">bdRateExtend($G352:$G357,L352:L357,$AC352:$AC357,AH352:AH357)</f>
        <v>#VALUE!</v>
      </c>
      <c r="BM352" s="551" t="e">
        <f t="array" ref="BM352">bdRateExtend($G352:$G355,M352:M355,$AC352:$AC355,AI352:AI355)</f>
        <v>#VALUE!</v>
      </c>
      <c r="BN352" s="551" t="e">
        <f t="array" ref="BN352">bdRateExtend($G352:$G357,M352:M357,$AC352:$AC357,AI352:AI357)</f>
        <v>#VALUE!</v>
      </c>
      <c r="BO352" s="548" t="e">
        <f t="array" ref="BO352">bdRateExtend($G352:$G355,N352:N355,$AC352:$AC355,AJ352:AJ355,"None", FALSE,1)</f>
        <v>#VALUE!</v>
      </c>
      <c r="BP352" s="585" t="e">
        <f t="array" ref="BP352">bdRateExtend($G352:$G357,N352:N357,$AC352:$AC357,AJ352:AJ357,"None", FALSE,1)</f>
        <v>#VALUE!</v>
      </c>
      <c r="BQ352" s="548" t="e">
        <f t="array" ref="BQ352">bdRateExtend($G352:$G355,O352:O355,$AC352:$AC355,AK352:AK355,"None", FALSE,1)</f>
        <v>#VALUE!</v>
      </c>
      <c r="BR352" s="585" t="e">
        <f t="array" ref="BR352">bdRateExtend($G352:$G357,O352:O357,$AC352:$AC357,AK352:AK357,"None", FALSE,1)</f>
        <v>#VALUE!</v>
      </c>
      <c r="BS352" s="551" t="e">
        <f t="array" ref="BS352">bdRateExtend($G352:$G355,P352:P355,$AC352:$AC355,AL352:AL355)</f>
        <v>#VALUE!</v>
      </c>
      <c r="BT352" s="551" t="e">
        <f t="array" ref="BT352">bdRateExtend($G352:$G357,P352:P357,$AC352:$AC357,AL352:AL357)</f>
        <v>#VALUE!</v>
      </c>
      <c r="BU352" s="551" t="e">
        <f t="array" ref="BU352">bdRateExtend($G352:$G355,Q352:Q355,$AC352:$AC355,AM352:AM355)</f>
        <v>#VALUE!</v>
      </c>
      <c r="BV352" s="551" t="e">
        <f t="array" ref="BV352">bdRateExtend($G352:$G357,Q352:Q357,$AC352:$AC357,AM352:AM357)</f>
        <v>#VALUE!</v>
      </c>
      <c r="BW352" s="551" t="e">
        <f t="array" ref="BW352">bdRateExtend($G352:$G355,R352:R355,$AC352:$AC355,AN352:AN355)</f>
        <v>#VALUE!</v>
      </c>
      <c r="BX352" s="551" t="e">
        <f t="array" ref="BX352">bdRateExtend($G352:$G357,R352:R357,$AC352:$AC357,AN352:AN357)</f>
        <v>#VALUE!</v>
      </c>
      <c r="BY352" s="551" t="e">
        <f t="array" ref="BY352">bdRateExtend($G352:$G357,S352:S357,$AC352:$AC357,AO352:AO357)</f>
        <v>#VALUE!</v>
      </c>
      <c r="BZ352" s="555" t="e">
        <f t="array" ref="BZ352">bdRateExtend($G352:$G357,T352:T357,$AC352:$AC357,AP352:AP357)</f>
        <v>#VALUE!</v>
      </c>
      <c r="CA352" s="555" t="e">
        <f t="array" ref="CA352">bdRateExtend($G352:$G357,U352:U357,$AC352:$AC357,AQ352:AQ357)</f>
        <v>#VALUE!</v>
      </c>
      <c r="CB352" s="575" t="e">
        <f>(Summary!$C$108*BX352+Summary!$C$109*BY352+Summary!$C$110*BZ352)/Summary!$C$111</f>
        <v>#VALUE!</v>
      </c>
      <c r="CC352" s="561" t="e">
        <f t="array" ref="CC352">bdCAMBIExtend($G352:$G355,V352:V355,$AC352:$AC355,AR352:AR355)</f>
        <v>#VALUE!</v>
      </c>
      <c r="CD352" s="561" t="e">
        <f t="array" ref="CD352">bdCAMBIExtend($G352:$G357,V352:V357,$AC352:$AC357,AR352:AR357)</f>
        <v>#VALUE!</v>
      </c>
      <c r="CE352" s="547">
        <f t="array" ref="CE352">testVMAFRange($G352:$G355,N352:N355,$AC352:$AC355,AJ352:AJ355)</f>
        <v>0</v>
      </c>
      <c r="CF352" s="543">
        <f t="array" ref="CF352">testVMAFRange($G352:$G357,N352:N357,$AC352:$AC357,AJ352:AJ357)</f>
        <v>0</v>
      </c>
      <c r="CG352" s="547">
        <f t="array" ref="CG352">testVMAFRange($G352:$G355,O352:O355,$AC352:$AC355,AK352:AK355)</f>
        <v>0</v>
      </c>
      <c r="CH352" s="543">
        <f t="array" ref="CH352">testVMAFRange($G352:$G357,O352:O357,$AC352:$AC357,AK352:AK357)</f>
        <v>0</v>
      </c>
    </row>
    <row r="353" spans="1:86" ht="17" hidden="1" customHeight="1" x14ac:dyDescent="0.2">
      <c r="A353" s="485"/>
      <c r="B353" s="566"/>
      <c r="C353" s="485"/>
      <c r="D353" s="590"/>
      <c r="E353" s="558"/>
      <c r="F353" s="239">
        <v>110</v>
      </c>
      <c r="G353" s="294">
        <f>'Anchor-AI'!L351</f>
        <v>0</v>
      </c>
      <c r="H353" s="295">
        <f>'Anchor-AI'!M351</f>
        <v>0</v>
      </c>
      <c r="I353" s="295">
        <f>'Anchor-AI'!N351</f>
        <v>0</v>
      </c>
      <c r="J353" s="295">
        <f>'Anchor-AI'!O351</f>
        <v>0</v>
      </c>
      <c r="K353" s="295">
        <f>(Summary!$C$63*H353+Summary!$C$64*I353+Summary!$C$65*J353)/Summary!$C$66</f>
        <v>0</v>
      </c>
      <c r="L353" s="295">
        <f>'Anchor-AI'!P351</f>
        <v>0</v>
      </c>
      <c r="M353" s="295">
        <f>'Anchor-AI'!Q351</f>
        <v>0</v>
      </c>
      <c r="N353" s="295">
        <f>'Anchor-AI'!R351</f>
        <v>0</v>
      </c>
      <c r="O353" s="295">
        <f>'Anchor-AI'!S351</f>
        <v>0</v>
      </c>
      <c r="P353" s="295">
        <f>'Anchor-AI'!T351</f>
        <v>0</v>
      </c>
      <c r="Q353" s="295">
        <f>'Anchor-AI'!U351</f>
        <v>0</v>
      </c>
      <c r="R353" s="295">
        <f>'Anchor-AI'!V351</f>
        <v>0</v>
      </c>
      <c r="S353" s="295">
        <f>'Anchor-AI'!W351</f>
        <v>0</v>
      </c>
      <c r="T353" s="295">
        <f>'Anchor-AI'!X351</f>
        <v>0</v>
      </c>
      <c r="U353" s="295">
        <f>10*LOG10(1/((Summary!$C$80/10^(R353/10)+Summary!$C$81/10^(S353/10)+Summary!$C$82/10^(T353/10))/Summary!$C$83))</f>
        <v>0</v>
      </c>
      <c r="V353" s="295">
        <f>'Anchor-AI'!Y351</f>
        <v>0</v>
      </c>
      <c r="W353" s="295">
        <f>'Anchor-AI'!Z351</f>
        <v>0</v>
      </c>
      <c r="X353" s="295">
        <f>'Anchor-AI'!AA351</f>
        <v>0</v>
      </c>
      <c r="Y353" s="357">
        <f>'Anchor-AI'!AB351</f>
        <v>0</v>
      </c>
      <c r="Z353" s="357">
        <f>'Anchor-AI'!AC351</f>
        <v>0</v>
      </c>
      <c r="AA353" s="296">
        <f t="shared" si="18"/>
        <v>0</v>
      </c>
      <c r="AC353" s="170">
        <f>'Test-AI'!L351</f>
        <v>0</v>
      </c>
      <c r="AD353" s="167">
        <f>'Test-AI'!M351</f>
        <v>0</v>
      </c>
      <c r="AE353" s="167">
        <f>'Test-AI'!N351</f>
        <v>0</v>
      </c>
      <c r="AF353" s="167">
        <f>'Test-AI'!O351</f>
        <v>0</v>
      </c>
      <c r="AG353" s="167">
        <f>(Summary!$C$63*AD353+Summary!$C$64*AE353+Summary!$C$65*AF353)/Summary!$C$66</f>
        <v>0</v>
      </c>
      <c r="AH353" s="167">
        <f>'Test-AI'!P351</f>
        <v>0</v>
      </c>
      <c r="AI353" s="167">
        <f>'Test-AI'!Q351</f>
        <v>0</v>
      </c>
      <c r="AJ353" s="167">
        <f>'Test-AI'!R351</f>
        <v>0</v>
      </c>
      <c r="AK353" s="167">
        <f>'Test-AI'!S351</f>
        <v>0</v>
      </c>
      <c r="AL353" s="167">
        <f>'Test-AI'!T351</f>
        <v>0</v>
      </c>
      <c r="AM353" s="167">
        <f>'Test-AI'!U351</f>
        <v>0</v>
      </c>
      <c r="AN353" s="167">
        <f>'Test-AI'!V351</f>
        <v>0</v>
      </c>
      <c r="AO353" s="167">
        <f>'Test-AI'!W351</f>
        <v>0</v>
      </c>
      <c r="AP353" s="167">
        <f>'Test-AI'!X351</f>
        <v>0</v>
      </c>
      <c r="AQ353" s="167">
        <f>10*LOG10(1/((Summary!$C$80/10^(AN353/10)+Summary!$C$81/10^(AO353/10)+Summary!$C$82/10^(AP353/10))/Summary!$C$83))</f>
        <v>0</v>
      </c>
      <c r="AR353" s="167">
        <f>'Test-AI'!Y351</f>
        <v>0</v>
      </c>
      <c r="AS353" s="167">
        <f>'Test-AI'!Z351</f>
        <v>0</v>
      </c>
      <c r="AT353" s="295">
        <f>'Test-AI'!AA351</f>
        <v>0</v>
      </c>
      <c r="AU353" s="357">
        <f>'Test-AI'!AB351</f>
        <v>0</v>
      </c>
      <c r="AV353" s="357">
        <f>'Test-AI'!AC351</f>
        <v>0</v>
      </c>
      <c r="AW353" s="296">
        <f t="shared" si="19"/>
        <v>0</v>
      </c>
      <c r="AX353" s="297" t="e">
        <f t="shared" si="20"/>
        <v>#DIV/0!</v>
      </c>
      <c r="AY353" s="298" t="e">
        <f t="shared" si="20"/>
        <v>#DIV/0!</v>
      </c>
      <c r="AZ353" s="297" t="e">
        <f t="shared" si="20"/>
        <v>#DIV/0!</v>
      </c>
      <c r="BA353" s="345" t="e">
        <f t="shared" si="17"/>
        <v>#DIV/0!</v>
      </c>
      <c r="BB353" s="75"/>
      <c r="BC353" s="75"/>
      <c r="BD353" s="565"/>
      <c r="BE353" s="550"/>
      <c r="BF353" s="552"/>
      <c r="BG353" s="552"/>
      <c r="BH353" s="552"/>
      <c r="BI353" s="552"/>
      <c r="BJ353" s="552"/>
      <c r="BK353" s="553"/>
      <c r="BL353" s="552"/>
      <c r="BM353" s="553"/>
      <c r="BN353" s="552"/>
      <c r="BO353" s="546"/>
      <c r="BP353" s="541"/>
      <c r="BQ353" s="546"/>
      <c r="BR353" s="541"/>
      <c r="BS353" s="553"/>
      <c r="BT353" s="552"/>
      <c r="BU353" s="553"/>
      <c r="BV353" s="552"/>
      <c r="BW353" s="553"/>
      <c r="BX353" s="552"/>
      <c r="BY353" s="552"/>
      <c r="BZ353" s="541"/>
      <c r="CA353" s="541"/>
      <c r="CB353" s="552"/>
      <c r="CC353" s="553"/>
      <c r="CD353" s="552"/>
      <c r="CE353" s="546"/>
      <c r="CF353" s="541"/>
      <c r="CG353" s="546"/>
      <c r="CH353" s="541"/>
    </row>
    <row r="354" spans="1:86" ht="17" hidden="1" customHeight="1" x14ac:dyDescent="0.2">
      <c r="A354" s="485"/>
      <c r="B354" s="566"/>
      <c r="C354" s="485"/>
      <c r="D354" s="590"/>
      <c r="E354" s="558"/>
      <c r="F354" s="239">
        <v>135</v>
      </c>
      <c r="G354" s="294">
        <f>'Anchor-AI'!L352</f>
        <v>0</v>
      </c>
      <c r="H354" s="295">
        <f>'Anchor-AI'!M352</f>
        <v>0</v>
      </c>
      <c r="I354" s="295">
        <f>'Anchor-AI'!N352</f>
        <v>0</v>
      </c>
      <c r="J354" s="295">
        <f>'Anchor-AI'!O352</f>
        <v>0</v>
      </c>
      <c r="K354" s="295">
        <f>(Summary!$C$63*H354+Summary!$C$64*I354+Summary!$C$65*J354)/Summary!$C$66</f>
        <v>0</v>
      </c>
      <c r="L354" s="295">
        <f>'Anchor-AI'!P352</f>
        <v>0</v>
      </c>
      <c r="M354" s="295">
        <f>'Anchor-AI'!Q352</f>
        <v>0</v>
      </c>
      <c r="N354" s="295">
        <f>'Anchor-AI'!R352</f>
        <v>0</v>
      </c>
      <c r="O354" s="295">
        <f>'Anchor-AI'!S352</f>
        <v>0</v>
      </c>
      <c r="P354" s="295">
        <f>'Anchor-AI'!T352</f>
        <v>0</v>
      </c>
      <c r="Q354" s="295">
        <f>'Anchor-AI'!U352</f>
        <v>0</v>
      </c>
      <c r="R354" s="295">
        <f>'Anchor-AI'!V352</f>
        <v>0</v>
      </c>
      <c r="S354" s="295">
        <f>'Anchor-AI'!W352</f>
        <v>0</v>
      </c>
      <c r="T354" s="295">
        <f>'Anchor-AI'!X352</f>
        <v>0</v>
      </c>
      <c r="U354" s="295">
        <f>10*LOG10(1/((Summary!$C$80/10^(R354/10)+Summary!$C$81/10^(S354/10)+Summary!$C$82/10^(T354/10))/Summary!$C$83))</f>
        <v>0</v>
      </c>
      <c r="V354" s="295">
        <f>'Anchor-AI'!Y352</f>
        <v>0</v>
      </c>
      <c r="W354" s="295">
        <f>'Anchor-AI'!Z352</f>
        <v>0</v>
      </c>
      <c r="X354" s="295">
        <f>'Anchor-AI'!AA352</f>
        <v>0</v>
      </c>
      <c r="Y354" s="357">
        <f>'Anchor-AI'!AB352</f>
        <v>0</v>
      </c>
      <c r="Z354" s="357">
        <f>'Anchor-AI'!AC352</f>
        <v>0</v>
      </c>
      <c r="AA354" s="296">
        <f t="shared" si="18"/>
        <v>0</v>
      </c>
      <c r="AC354" s="170">
        <f>'Test-AI'!L352</f>
        <v>0</v>
      </c>
      <c r="AD354" s="167">
        <f>'Test-AI'!M352</f>
        <v>0</v>
      </c>
      <c r="AE354" s="167">
        <f>'Test-AI'!N352</f>
        <v>0</v>
      </c>
      <c r="AF354" s="167">
        <f>'Test-AI'!O352</f>
        <v>0</v>
      </c>
      <c r="AG354" s="167">
        <f>(Summary!$C$63*AD354+Summary!$C$64*AE354+Summary!$C$65*AF354)/Summary!$C$66</f>
        <v>0</v>
      </c>
      <c r="AH354" s="167">
        <f>'Test-AI'!P352</f>
        <v>0</v>
      </c>
      <c r="AI354" s="167">
        <f>'Test-AI'!Q352</f>
        <v>0</v>
      </c>
      <c r="AJ354" s="167">
        <f>'Test-AI'!R352</f>
        <v>0</v>
      </c>
      <c r="AK354" s="167">
        <f>'Test-AI'!S352</f>
        <v>0</v>
      </c>
      <c r="AL354" s="167">
        <f>'Test-AI'!T352</f>
        <v>0</v>
      </c>
      <c r="AM354" s="167">
        <f>'Test-AI'!U352</f>
        <v>0</v>
      </c>
      <c r="AN354" s="167">
        <f>'Test-AI'!V352</f>
        <v>0</v>
      </c>
      <c r="AO354" s="167">
        <f>'Test-AI'!W352</f>
        <v>0</v>
      </c>
      <c r="AP354" s="167">
        <f>'Test-AI'!X352</f>
        <v>0</v>
      </c>
      <c r="AQ354" s="167">
        <f>10*LOG10(1/((Summary!$C$80/10^(AN354/10)+Summary!$C$81/10^(AO354/10)+Summary!$C$82/10^(AP354/10))/Summary!$C$83))</f>
        <v>0</v>
      </c>
      <c r="AR354" s="167">
        <f>'Test-AI'!Y352</f>
        <v>0</v>
      </c>
      <c r="AS354" s="167">
        <f>'Test-AI'!Z352</f>
        <v>0</v>
      </c>
      <c r="AT354" s="295">
        <f>'Test-AI'!AA352</f>
        <v>0</v>
      </c>
      <c r="AU354" s="357">
        <f>'Test-AI'!AB352</f>
        <v>0</v>
      </c>
      <c r="AV354" s="357">
        <f>'Test-AI'!AC352</f>
        <v>0</v>
      </c>
      <c r="AW354" s="296">
        <f t="shared" si="19"/>
        <v>0</v>
      </c>
      <c r="AX354" s="297" t="e">
        <f t="shared" si="20"/>
        <v>#DIV/0!</v>
      </c>
      <c r="AY354" s="298" t="e">
        <f t="shared" si="20"/>
        <v>#DIV/0!</v>
      </c>
      <c r="AZ354" s="297" t="e">
        <f t="shared" si="20"/>
        <v>#DIV/0!</v>
      </c>
      <c r="BA354" s="345" t="e">
        <f t="shared" si="17"/>
        <v>#DIV/0!</v>
      </c>
      <c r="BB354" s="75"/>
      <c r="BC354" s="75"/>
      <c r="BD354" s="573" t="s">
        <v>147</v>
      </c>
      <c r="BE354" s="549" t="e">
        <f t="array" ref="BE354">bdRateExtend($G353:$G356,H353:H356,$AC353:$AC356,AD353:AD356)</f>
        <v>#VALUE!</v>
      </c>
      <c r="BF354" s="552"/>
      <c r="BG354" s="552"/>
      <c r="BH354" s="552"/>
      <c r="BI354" s="552"/>
      <c r="BJ354" s="552"/>
      <c r="BK354" s="551" t="e">
        <f t="array" ref="BK354">bdRateExtend($G353:$G356,L353:L356,$AC353:$AC356,AH353:AH356)</f>
        <v>#VALUE!</v>
      </c>
      <c r="BL354" s="552"/>
      <c r="BM354" s="551" t="e">
        <f t="array" ref="BM354">bdRateExtend($G353:$G356,M353:M356,$AC353:$AC356,AI353:AI356)</f>
        <v>#VALUE!</v>
      </c>
      <c r="BN354" s="552"/>
      <c r="BO354" s="545" t="e">
        <f t="array" ref="BO354">bdRateExtend($G353:$G356,N353:N356,$AC353:$AC356,AJ353:AJ356,"None", FALSE,1)</f>
        <v>#VALUE!</v>
      </c>
      <c r="BP354" s="541"/>
      <c r="BQ354" s="545" t="e">
        <f t="array" ref="BQ354">bdRateExtend($G353:$G356,O353:O356,$AC353:$AC356,AK353:AK356,"None", FALSE,1)</f>
        <v>#VALUE!</v>
      </c>
      <c r="BR354" s="541"/>
      <c r="BS354" s="551" t="e">
        <f t="array" ref="BS354">bdRateExtend($G353:$G356,P353:P356,$AC353:$AC356,AL353:AL356)</f>
        <v>#VALUE!</v>
      </c>
      <c r="BT354" s="552"/>
      <c r="BU354" s="551" t="e">
        <f t="array" ref="BU354">bdRateExtend($G353:$G356,Q353:Q356,$AC353:$AC356,AM353:AM356)</f>
        <v>#VALUE!</v>
      </c>
      <c r="BV354" s="552"/>
      <c r="BW354" s="551" t="e">
        <f t="array" ref="BW354">bdRateExtend($G353:$G356,R353:R356,$AC353:$AC356,AN353:AN356)</f>
        <v>#VALUE!</v>
      </c>
      <c r="BX354" s="552"/>
      <c r="BY354" s="552"/>
      <c r="BZ354" s="541"/>
      <c r="CA354" s="541"/>
      <c r="CB354" s="552"/>
      <c r="CC354" s="561" t="e">
        <f t="array" ref="CC354">bdCAMBIExtend($G353:$G356,V353:V356,$AC353:$AC356,AR353:AR356)</f>
        <v>#VALUE!</v>
      </c>
      <c r="CD354" s="552"/>
      <c r="CE354" s="554">
        <f t="array" ref="CE354">testVMAFRange($G353:$G356,N353:N356,$AC353:$AC356,AJ353:AJ356)</f>
        <v>0</v>
      </c>
      <c r="CF354" s="541"/>
      <c r="CG354" s="554">
        <f t="array" ref="CG354">testVMAFRange($G353:$G356,O353:O356,$AC353:$AC356,AK353:AK356)</f>
        <v>0</v>
      </c>
      <c r="CH354" s="541"/>
    </row>
    <row r="355" spans="1:86" ht="17" hidden="1" customHeight="1" x14ac:dyDescent="0.2">
      <c r="A355" s="485"/>
      <c r="B355" s="566"/>
      <c r="C355" s="485"/>
      <c r="D355" s="590"/>
      <c r="E355" s="558"/>
      <c r="F355" s="239">
        <v>160</v>
      </c>
      <c r="G355" s="294">
        <f>'Anchor-AI'!L353</f>
        <v>0</v>
      </c>
      <c r="H355" s="295">
        <f>'Anchor-AI'!M353</f>
        <v>0</v>
      </c>
      <c r="I355" s="295">
        <f>'Anchor-AI'!N353</f>
        <v>0</v>
      </c>
      <c r="J355" s="295">
        <f>'Anchor-AI'!O353</f>
        <v>0</v>
      </c>
      <c r="K355" s="295">
        <f>(Summary!$C$63*H355+Summary!$C$64*I355+Summary!$C$65*J355)/Summary!$C$66</f>
        <v>0</v>
      </c>
      <c r="L355" s="295">
        <f>'Anchor-AI'!P353</f>
        <v>0</v>
      </c>
      <c r="M355" s="295">
        <f>'Anchor-AI'!Q353</f>
        <v>0</v>
      </c>
      <c r="N355" s="295">
        <f>'Anchor-AI'!R353</f>
        <v>0</v>
      </c>
      <c r="O355" s="295">
        <f>'Anchor-AI'!S353</f>
        <v>0</v>
      </c>
      <c r="P355" s="295">
        <f>'Anchor-AI'!T353</f>
        <v>0</v>
      </c>
      <c r="Q355" s="295">
        <f>'Anchor-AI'!U353</f>
        <v>0</v>
      </c>
      <c r="R355" s="295">
        <f>'Anchor-AI'!V353</f>
        <v>0</v>
      </c>
      <c r="S355" s="295">
        <f>'Anchor-AI'!W353</f>
        <v>0</v>
      </c>
      <c r="T355" s="295">
        <f>'Anchor-AI'!X353</f>
        <v>0</v>
      </c>
      <c r="U355" s="295">
        <f>10*LOG10(1/((Summary!$C$80/10^(R355/10)+Summary!$C$81/10^(S355/10)+Summary!$C$82/10^(T355/10))/Summary!$C$83))</f>
        <v>0</v>
      </c>
      <c r="V355" s="295">
        <f>'Anchor-AI'!Y353</f>
        <v>0</v>
      </c>
      <c r="W355" s="295">
        <f>'Anchor-AI'!Z353</f>
        <v>0</v>
      </c>
      <c r="X355" s="295">
        <f>'Anchor-AI'!AA353</f>
        <v>0</v>
      </c>
      <c r="Y355" s="357">
        <f>'Anchor-AI'!AB353</f>
        <v>0</v>
      </c>
      <c r="Z355" s="357">
        <f>'Anchor-AI'!AC353</f>
        <v>0</v>
      </c>
      <c r="AA355" s="296">
        <f t="shared" si="18"/>
        <v>0</v>
      </c>
      <c r="AC355" s="170">
        <f>'Test-AI'!L353</f>
        <v>0</v>
      </c>
      <c r="AD355" s="167">
        <f>'Test-AI'!M353</f>
        <v>0</v>
      </c>
      <c r="AE355" s="167">
        <f>'Test-AI'!N353</f>
        <v>0</v>
      </c>
      <c r="AF355" s="167">
        <f>'Test-AI'!O353</f>
        <v>0</v>
      </c>
      <c r="AG355" s="167">
        <f>(Summary!$C$63*AD355+Summary!$C$64*AE355+Summary!$C$65*AF355)/Summary!$C$66</f>
        <v>0</v>
      </c>
      <c r="AH355" s="167">
        <f>'Test-AI'!P353</f>
        <v>0</v>
      </c>
      <c r="AI355" s="167">
        <f>'Test-AI'!Q353</f>
        <v>0</v>
      </c>
      <c r="AJ355" s="167">
        <f>'Test-AI'!R353</f>
        <v>0</v>
      </c>
      <c r="AK355" s="167">
        <f>'Test-AI'!S353</f>
        <v>0</v>
      </c>
      <c r="AL355" s="167">
        <f>'Test-AI'!T353</f>
        <v>0</v>
      </c>
      <c r="AM355" s="167">
        <f>'Test-AI'!U353</f>
        <v>0</v>
      </c>
      <c r="AN355" s="167">
        <f>'Test-AI'!V353</f>
        <v>0</v>
      </c>
      <c r="AO355" s="167">
        <f>'Test-AI'!W353</f>
        <v>0</v>
      </c>
      <c r="AP355" s="167">
        <f>'Test-AI'!X353</f>
        <v>0</v>
      </c>
      <c r="AQ355" s="167">
        <f>10*LOG10(1/((Summary!$C$80/10^(AN355/10)+Summary!$C$81/10^(AO355/10)+Summary!$C$82/10^(AP355/10))/Summary!$C$83))</f>
        <v>0</v>
      </c>
      <c r="AR355" s="167">
        <f>'Test-AI'!Y353</f>
        <v>0</v>
      </c>
      <c r="AS355" s="167">
        <f>'Test-AI'!Z353</f>
        <v>0</v>
      </c>
      <c r="AT355" s="295">
        <f>'Test-AI'!AA353</f>
        <v>0</v>
      </c>
      <c r="AU355" s="357">
        <f>'Test-AI'!AB353</f>
        <v>0</v>
      </c>
      <c r="AV355" s="357">
        <f>'Test-AI'!AC353</f>
        <v>0</v>
      </c>
      <c r="AW355" s="296">
        <f t="shared" si="19"/>
        <v>0</v>
      </c>
      <c r="AX355" s="297" t="e">
        <f t="shared" si="20"/>
        <v>#DIV/0!</v>
      </c>
      <c r="AY355" s="298" t="e">
        <f t="shared" si="20"/>
        <v>#DIV/0!</v>
      </c>
      <c r="AZ355" s="297" t="e">
        <f t="shared" si="20"/>
        <v>#DIV/0!</v>
      </c>
      <c r="BA355" s="345" t="e">
        <f t="shared" si="17"/>
        <v>#DIV/0!</v>
      </c>
      <c r="BB355" s="75"/>
      <c r="BC355" s="75"/>
      <c r="BD355" s="565"/>
      <c r="BE355" s="550"/>
      <c r="BF355" s="552"/>
      <c r="BG355" s="552"/>
      <c r="BH355" s="552"/>
      <c r="BI355" s="552"/>
      <c r="BJ355" s="552"/>
      <c r="BK355" s="553"/>
      <c r="BL355" s="552"/>
      <c r="BM355" s="553"/>
      <c r="BN355" s="552"/>
      <c r="BO355" s="546"/>
      <c r="BP355" s="541"/>
      <c r="BQ355" s="546"/>
      <c r="BR355" s="541"/>
      <c r="BS355" s="553"/>
      <c r="BT355" s="552"/>
      <c r="BU355" s="553"/>
      <c r="BV355" s="552"/>
      <c r="BW355" s="553"/>
      <c r="BX355" s="552"/>
      <c r="BY355" s="552"/>
      <c r="BZ355" s="541"/>
      <c r="CA355" s="541"/>
      <c r="CB355" s="552"/>
      <c r="CC355" s="553"/>
      <c r="CD355" s="552"/>
      <c r="CE355" s="546"/>
      <c r="CF355" s="541"/>
      <c r="CG355" s="546"/>
      <c r="CH355" s="541"/>
    </row>
    <row r="356" spans="1:86" ht="17" hidden="1" customHeight="1" x14ac:dyDescent="0.2">
      <c r="A356" s="485"/>
      <c r="B356" s="566"/>
      <c r="C356" s="485"/>
      <c r="D356" s="590"/>
      <c r="E356" s="558"/>
      <c r="F356" s="239">
        <v>185</v>
      </c>
      <c r="G356" s="294">
        <f>'Anchor-AI'!L354</f>
        <v>0</v>
      </c>
      <c r="H356" s="295">
        <f>'Anchor-AI'!M354</f>
        <v>0</v>
      </c>
      <c r="I356" s="295">
        <f>'Anchor-AI'!N354</f>
        <v>0</v>
      </c>
      <c r="J356" s="295">
        <f>'Anchor-AI'!O354</f>
        <v>0</v>
      </c>
      <c r="K356" s="295">
        <f>(Summary!$C$63*H356+Summary!$C$64*I356+Summary!$C$65*J356)/Summary!$C$66</f>
        <v>0</v>
      </c>
      <c r="L356" s="295">
        <f>'Anchor-AI'!P354</f>
        <v>0</v>
      </c>
      <c r="M356" s="295">
        <f>'Anchor-AI'!Q354</f>
        <v>0</v>
      </c>
      <c r="N356" s="295">
        <f>'Anchor-AI'!R354</f>
        <v>0</v>
      </c>
      <c r="O356" s="295">
        <f>'Anchor-AI'!S354</f>
        <v>0</v>
      </c>
      <c r="P356" s="295">
        <f>'Anchor-AI'!T354</f>
        <v>0</v>
      </c>
      <c r="Q356" s="295">
        <f>'Anchor-AI'!U354</f>
        <v>0</v>
      </c>
      <c r="R356" s="295">
        <f>'Anchor-AI'!V354</f>
        <v>0</v>
      </c>
      <c r="S356" s="295">
        <f>'Anchor-AI'!W354</f>
        <v>0</v>
      </c>
      <c r="T356" s="295">
        <f>'Anchor-AI'!X354</f>
        <v>0</v>
      </c>
      <c r="U356" s="295">
        <f>10*LOG10(1/((Summary!$C$80/10^(R356/10)+Summary!$C$81/10^(S356/10)+Summary!$C$82/10^(T356/10))/Summary!$C$83))</f>
        <v>0</v>
      </c>
      <c r="V356" s="295">
        <f>'Anchor-AI'!Y354</f>
        <v>0</v>
      </c>
      <c r="W356" s="295">
        <f>'Anchor-AI'!Z354</f>
        <v>0</v>
      </c>
      <c r="X356" s="295">
        <f>'Anchor-AI'!AA354</f>
        <v>0</v>
      </c>
      <c r="Y356" s="357">
        <f>'Anchor-AI'!AB354</f>
        <v>0</v>
      </c>
      <c r="Z356" s="357">
        <f>'Anchor-AI'!AC354</f>
        <v>0</v>
      </c>
      <c r="AA356" s="296">
        <f t="shared" si="18"/>
        <v>0</v>
      </c>
      <c r="AC356" s="170">
        <f>'Test-AI'!L354</f>
        <v>0</v>
      </c>
      <c r="AD356" s="167">
        <f>'Test-AI'!M354</f>
        <v>0</v>
      </c>
      <c r="AE356" s="167">
        <f>'Test-AI'!N354</f>
        <v>0</v>
      </c>
      <c r="AF356" s="167">
        <f>'Test-AI'!O354</f>
        <v>0</v>
      </c>
      <c r="AG356" s="167">
        <f>(Summary!$C$63*AD356+Summary!$C$64*AE356+Summary!$C$65*AF356)/Summary!$C$66</f>
        <v>0</v>
      </c>
      <c r="AH356" s="167">
        <f>'Test-AI'!P354</f>
        <v>0</v>
      </c>
      <c r="AI356" s="167">
        <f>'Test-AI'!Q354</f>
        <v>0</v>
      </c>
      <c r="AJ356" s="167">
        <f>'Test-AI'!R354</f>
        <v>0</v>
      </c>
      <c r="AK356" s="167">
        <f>'Test-AI'!S354</f>
        <v>0</v>
      </c>
      <c r="AL356" s="167">
        <f>'Test-AI'!T354</f>
        <v>0</v>
      </c>
      <c r="AM356" s="167">
        <f>'Test-AI'!U354</f>
        <v>0</v>
      </c>
      <c r="AN356" s="167">
        <f>'Test-AI'!V354</f>
        <v>0</v>
      </c>
      <c r="AO356" s="167">
        <f>'Test-AI'!W354</f>
        <v>0</v>
      </c>
      <c r="AP356" s="167">
        <f>'Test-AI'!X354</f>
        <v>0</v>
      </c>
      <c r="AQ356" s="167">
        <f>10*LOG10(1/((Summary!$C$80/10^(AN356/10)+Summary!$C$81/10^(AO356/10)+Summary!$C$82/10^(AP356/10))/Summary!$C$83))</f>
        <v>0</v>
      </c>
      <c r="AR356" s="167">
        <f>'Test-AI'!Y354</f>
        <v>0</v>
      </c>
      <c r="AS356" s="167">
        <f>'Test-AI'!Z354</f>
        <v>0</v>
      </c>
      <c r="AT356" s="295">
        <f>'Test-AI'!AA354</f>
        <v>0</v>
      </c>
      <c r="AU356" s="357">
        <f>'Test-AI'!AB354</f>
        <v>0</v>
      </c>
      <c r="AV356" s="357">
        <f>'Test-AI'!AC354</f>
        <v>0</v>
      </c>
      <c r="AW356" s="296">
        <f t="shared" si="19"/>
        <v>0</v>
      </c>
      <c r="AX356" s="297" t="e">
        <f t="shared" si="20"/>
        <v>#DIV/0!</v>
      </c>
      <c r="AY356" s="298" t="e">
        <f t="shared" si="20"/>
        <v>#DIV/0!</v>
      </c>
      <c r="AZ356" s="297" t="e">
        <f t="shared" si="20"/>
        <v>#DIV/0!</v>
      </c>
      <c r="BA356" s="345" t="e">
        <f t="shared" si="17"/>
        <v>#DIV/0!</v>
      </c>
      <c r="BB356" s="75"/>
      <c r="BC356" s="75"/>
      <c r="BD356" s="574" t="s">
        <v>46</v>
      </c>
      <c r="BE356" s="549" t="e">
        <f t="array" ref="BE356">bdRateExtend($G354:$G357,H354:H357,$AC354:$AC357,AD354:AD357)</f>
        <v>#VALUE!</v>
      </c>
      <c r="BF356" s="552"/>
      <c r="BG356" s="552"/>
      <c r="BH356" s="552"/>
      <c r="BI356" s="552"/>
      <c r="BJ356" s="552"/>
      <c r="BK356" s="551" t="e">
        <f t="array" ref="BK356">bdRateExtend($G354:$G357,L354:L357,$AC354:$AC357,AH354:AH357)</f>
        <v>#VALUE!</v>
      </c>
      <c r="BL356" s="552"/>
      <c r="BM356" s="551" t="e">
        <f t="array" ref="BM356">bdRateExtend($G354:$G357,M354:M357,$AC354:$AC357,AI354:AI357)</f>
        <v>#VALUE!</v>
      </c>
      <c r="BN356" s="552"/>
      <c r="BO356" s="545" t="e">
        <f t="array" ref="BO356">bdRateExtend($G354:$G357,N354:N357,$AC354:$AC357,AJ354:AJ357,"None", FALSE,1)</f>
        <v>#VALUE!</v>
      </c>
      <c r="BP356" s="541"/>
      <c r="BQ356" s="545" t="e">
        <f t="array" ref="BQ356">bdRateExtend($G354:$G357,O354:O357,$AC354:$AC357,AK354:AK357,"None", FALSE,1)</f>
        <v>#VALUE!</v>
      </c>
      <c r="BR356" s="541"/>
      <c r="BS356" s="551" t="e">
        <f t="array" ref="BS356">bdRateExtend($G354:$G357,P354:P357,$AC354:$AC357,AL354:AL357)</f>
        <v>#VALUE!</v>
      </c>
      <c r="BT356" s="552"/>
      <c r="BU356" s="551" t="e">
        <f t="array" ref="BU356">bdRateExtend($G354:$G357,Q354:Q357,$AC354:$AC357,AM354:AM357)</f>
        <v>#VALUE!</v>
      </c>
      <c r="BV356" s="552"/>
      <c r="BW356" s="551" t="e">
        <f t="array" ref="BW356">bdRateExtend($G354:$G357,R354:R357,$AC354:$AC357,AN354:AN357)</f>
        <v>#VALUE!</v>
      </c>
      <c r="BX356" s="552"/>
      <c r="BY356" s="552"/>
      <c r="BZ356" s="541"/>
      <c r="CA356" s="541"/>
      <c r="CB356" s="552"/>
      <c r="CC356" s="561" t="e">
        <f t="array" ref="CC356">bdCAMBIExtend($G354:$G357,V354:V357,$AC354:$AC357,AR354:AR357)</f>
        <v>#VALUE!</v>
      </c>
      <c r="CD356" s="552"/>
      <c r="CE356" s="554">
        <f t="array" ref="CE356">testVMAFRange($G354:$G357,N354:N357,$AC354:$AC357,AJ354:AJ357)</f>
        <v>0</v>
      </c>
      <c r="CF356" s="541"/>
      <c r="CG356" s="554">
        <f t="array" ref="CG356">testVMAFRange($G354:$G357,O354:O357,$AC354:$AC357,AK354:AK357)</f>
        <v>0</v>
      </c>
      <c r="CH356" s="541"/>
    </row>
    <row r="357" spans="1:86" ht="17" hidden="1" customHeight="1" x14ac:dyDescent="0.2">
      <c r="A357" s="485"/>
      <c r="B357" s="596"/>
      <c r="C357" s="486"/>
      <c r="D357" s="591"/>
      <c r="E357" s="559"/>
      <c r="F357" s="240">
        <v>210</v>
      </c>
      <c r="G357" s="299">
        <f>'Anchor-AI'!L355</f>
        <v>0</v>
      </c>
      <c r="H357" s="300">
        <f>'Anchor-AI'!M355</f>
        <v>0</v>
      </c>
      <c r="I357" s="300">
        <f>'Anchor-AI'!N355</f>
        <v>0</v>
      </c>
      <c r="J357" s="300">
        <f>'Anchor-AI'!O355</f>
        <v>0</v>
      </c>
      <c r="K357" s="295">
        <f>(Summary!$C$63*H357+Summary!$C$64*I357+Summary!$C$65*J357)/Summary!$C$66</f>
        <v>0</v>
      </c>
      <c r="L357" s="300">
        <f>'Anchor-AI'!P355</f>
        <v>0</v>
      </c>
      <c r="M357" s="300">
        <f>'Anchor-AI'!Q355</f>
        <v>0</v>
      </c>
      <c r="N357" s="300">
        <f>'Anchor-AI'!R355</f>
        <v>0</v>
      </c>
      <c r="O357" s="300">
        <f>'Anchor-AI'!S355</f>
        <v>0</v>
      </c>
      <c r="P357" s="300">
        <f>'Anchor-AI'!T355</f>
        <v>0</v>
      </c>
      <c r="Q357" s="300">
        <f>'Anchor-AI'!U355</f>
        <v>0</v>
      </c>
      <c r="R357" s="300">
        <f>'Anchor-AI'!V355</f>
        <v>0</v>
      </c>
      <c r="S357" s="300">
        <f>'Anchor-AI'!W355</f>
        <v>0</v>
      </c>
      <c r="T357" s="300">
        <f>'Anchor-AI'!X355</f>
        <v>0</v>
      </c>
      <c r="U357" s="300">
        <f>10*LOG10(1/((Summary!$C$80/10^(R357/10)+Summary!$C$81/10^(S357/10)+Summary!$C$82/10^(T357/10))/Summary!$C$83))</f>
        <v>0</v>
      </c>
      <c r="V357" s="300">
        <f>'Anchor-AI'!Y355</f>
        <v>0</v>
      </c>
      <c r="W357" s="300">
        <f>'Anchor-AI'!Z355</f>
        <v>0</v>
      </c>
      <c r="X357" s="300">
        <f>'Anchor-AI'!AA355</f>
        <v>0</v>
      </c>
      <c r="Y357" s="357">
        <f>'Anchor-AI'!AB355</f>
        <v>0</v>
      </c>
      <c r="Z357" s="357">
        <f>'Anchor-AI'!AC355</f>
        <v>0</v>
      </c>
      <c r="AA357" s="301">
        <f t="shared" si="18"/>
        <v>0</v>
      </c>
      <c r="AC357" s="171">
        <f>'Test-AI'!L355</f>
        <v>0</v>
      </c>
      <c r="AD357" s="168">
        <f>'Test-AI'!M355</f>
        <v>0</v>
      </c>
      <c r="AE357" s="168">
        <f>'Test-AI'!N355</f>
        <v>0</v>
      </c>
      <c r="AF357" s="168">
        <f>'Test-AI'!O355</f>
        <v>0</v>
      </c>
      <c r="AG357" s="168">
        <f>(Summary!$C$63*AD357+Summary!$C$64*AE357+Summary!$C$65*AF357)/Summary!$C$66</f>
        <v>0</v>
      </c>
      <c r="AH357" s="168">
        <f>'Test-AI'!P355</f>
        <v>0</v>
      </c>
      <c r="AI357" s="168">
        <f>'Test-AI'!Q355</f>
        <v>0</v>
      </c>
      <c r="AJ357" s="168">
        <f>'Test-AI'!R355</f>
        <v>0</v>
      </c>
      <c r="AK357" s="168">
        <f>'Test-AI'!S355</f>
        <v>0</v>
      </c>
      <c r="AL357" s="168">
        <f>'Test-AI'!T355</f>
        <v>0</v>
      </c>
      <c r="AM357" s="168">
        <f>'Test-AI'!U355</f>
        <v>0</v>
      </c>
      <c r="AN357" s="168">
        <f>'Test-AI'!V355</f>
        <v>0</v>
      </c>
      <c r="AO357" s="168">
        <f>'Test-AI'!W355</f>
        <v>0</v>
      </c>
      <c r="AP357" s="168">
        <f>'Test-AI'!X355</f>
        <v>0</v>
      </c>
      <c r="AQ357" s="168">
        <f>10*LOG10(1/((Summary!$C$80/10^(AN357/10)+Summary!$C$81/10^(AO357/10)+Summary!$C$82/10^(AP357/10))/Summary!$C$83))</f>
        <v>0</v>
      </c>
      <c r="AR357" s="168">
        <f>'Test-AI'!Y355</f>
        <v>0</v>
      </c>
      <c r="AS357" s="168">
        <f>'Test-AI'!Z355</f>
        <v>0</v>
      </c>
      <c r="AT357" s="300">
        <f>'Test-AI'!AA355</f>
        <v>0</v>
      </c>
      <c r="AU357" s="357">
        <f>'Test-AI'!AB355</f>
        <v>0</v>
      </c>
      <c r="AV357" s="357">
        <f>'Test-AI'!AC355</f>
        <v>0</v>
      </c>
      <c r="AW357" s="301">
        <f t="shared" si="19"/>
        <v>0</v>
      </c>
      <c r="AX357" s="302" t="e">
        <f t="shared" si="20"/>
        <v>#DIV/0!</v>
      </c>
      <c r="AY357" s="303" t="e">
        <f t="shared" si="20"/>
        <v>#DIV/0!</v>
      </c>
      <c r="AZ357" s="297" t="e">
        <f t="shared" si="20"/>
        <v>#DIV/0!</v>
      </c>
      <c r="BA357" s="345" t="e">
        <f t="shared" si="17"/>
        <v>#DIV/0!</v>
      </c>
      <c r="BB357" s="75"/>
      <c r="BC357" s="75"/>
      <c r="BD357" s="570"/>
      <c r="BE357" s="550"/>
      <c r="BF357" s="553"/>
      <c r="BG357" s="553"/>
      <c r="BH357" s="553"/>
      <c r="BI357" s="553"/>
      <c r="BJ357" s="553"/>
      <c r="BK357" s="553"/>
      <c r="BL357" s="553"/>
      <c r="BM357" s="553"/>
      <c r="BN357" s="553"/>
      <c r="BO357" s="546"/>
      <c r="BP357" s="544"/>
      <c r="BQ357" s="546"/>
      <c r="BR357" s="544"/>
      <c r="BS357" s="553"/>
      <c r="BT357" s="553"/>
      <c r="BU357" s="553"/>
      <c r="BV357" s="553"/>
      <c r="BW357" s="553"/>
      <c r="BX357" s="553"/>
      <c r="BY357" s="553"/>
      <c r="BZ357" s="544"/>
      <c r="CA357" s="544"/>
      <c r="CB357" s="553"/>
      <c r="CC357" s="553"/>
      <c r="CD357" s="553"/>
      <c r="CE357" s="546"/>
      <c r="CF357" s="544"/>
      <c r="CG357" s="546"/>
      <c r="CH357" s="544"/>
    </row>
    <row r="358" spans="1:86" ht="17" hidden="1" customHeight="1" x14ac:dyDescent="0.2">
      <c r="A358" s="485"/>
      <c r="B358" s="595" t="s">
        <v>148</v>
      </c>
      <c r="C358" s="586" t="s">
        <v>92</v>
      </c>
      <c r="D358" s="589">
        <v>15</v>
      </c>
      <c r="E358" s="557"/>
      <c r="F358" s="238">
        <v>85</v>
      </c>
      <c r="G358" s="289">
        <f>'Anchor-AI'!L356</f>
        <v>0</v>
      </c>
      <c r="H358" s="290">
        <f>'Anchor-AI'!M356</f>
        <v>0</v>
      </c>
      <c r="I358" s="290">
        <f>'Anchor-AI'!N356</f>
        <v>0</v>
      </c>
      <c r="J358" s="290">
        <f>'Anchor-AI'!O356</f>
        <v>0</v>
      </c>
      <c r="K358" s="290">
        <f>(Summary!$C$63*H358+Summary!$C$64*I358+Summary!$C$65*J358)/Summary!$C$66</f>
        <v>0</v>
      </c>
      <c r="L358" s="290">
        <f>'Anchor-AI'!P356</f>
        <v>0</v>
      </c>
      <c r="M358" s="290">
        <f>'Anchor-AI'!Q356</f>
        <v>0</v>
      </c>
      <c r="N358" s="290">
        <f>'Anchor-AI'!R356</f>
        <v>0</v>
      </c>
      <c r="O358" s="290">
        <f>'Anchor-AI'!S356</f>
        <v>0</v>
      </c>
      <c r="P358" s="290">
        <f>'Anchor-AI'!T356</f>
        <v>0</v>
      </c>
      <c r="Q358" s="290">
        <f>'Anchor-AI'!U356</f>
        <v>0</v>
      </c>
      <c r="R358" s="290">
        <f>'Anchor-AI'!V356</f>
        <v>0</v>
      </c>
      <c r="S358" s="290">
        <f>'Anchor-AI'!W356</f>
        <v>0</v>
      </c>
      <c r="T358" s="290">
        <f>'Anchor-AI'!X356</f>
        <v>0</v>
      </c>
      <c r="U358" s="290">
        <f>10*LOG10(1/((Summary!$C$80/10^(R358/10)+Summary!$C$81/10^(S358/10)+Summary!$C$82/10^(T358/10))/Summary!$C$83))</f>
        <v>0</v>
      </c>
      <c r="V358" s="290">
        <f>'Anchor-AI'!Y356</f>
        <v>0</v>
      </c>
      <c r="W358" s="290">
        <f>'Anchor-AI'!Z356</f>
        <v>0</v>
      </c>
      <c r="X358" s="290">
        <f>'Anchor-AI'!AA356</f>
        <v>0</v>
      </c>
      <c r="Y358" s="360">
        <f>'Anchor-AI'!AB356</f>
        <v>0</v>
      </c>
      <c r="Z358" s="360">
        <f>'Anchor-AI'!AC356</f>
        <v>0</v>
      </c>
      <c r="AA358" s="291">
        <f t="shared" si="18"/>
        <v>0</v>
      </c>
      <c r="AC358" s="169">
        <f>'Test-AI'!L356</f>
        <v>0</v>
      </c>
      <c r="AD358" s="166">
        <f>'Test-AI'!M356</f>
        <v>0</v>
      </c>
      <c r="AE358" s="166">
        <f>'Test-AI'!N356</f>
        <v>0</v>
      </c>
      <c r="AF358" s="166">
        <f>'Test-AI'!O356</f>
        <v>0</v>
      </c>
      <c r="AG358" s="166">
        <f>(Summary!$C$63*AD358+Summary!$C$64*AE358+Summary!$C$65*AF358)/Summary!$C$66</f>
        <v>0</v>
      </c>
      <c r="AH358" s="166">
        <f>'Test-AI'!P356</f>
        <v>0</v>
      </c>
      <c r="AI358" s="166">
        <f>'Test-AI'!Q356</f>
        <v>0</v>
      </c>
      <c r="AJ358" s="166">
        <f>'Test-AI'!R356</f>
        <v>0</v>
      </c>
      <c r="AK358" s="166">
        <f>'Test-AI'!S356</f>
        <v>0</v>
      </c>
      <c r="AL358" s="166">
        <f>'Test-AI'!T356</f>
        <v>0</v>
      </c>
      <c r="AM358" s="166">
        <f>'Test-AI'!U356</f>
        <v>0</v>
      </c>
      <c r="AN358" s="166">
        <f>'Test-AI'!V356</f>
        <v>0</v>
      </c>
      <c r="AO358" s="166">
        <f>'Test-AI'!W356</f>
        <v>0</v>
      </c>
      <c r="AP358" s="166">
        <f>'Test-AI'!X356</f>
        <v>0</v>
      </c>
      <c r="AQ358" s="166">
        <f>10*LOG10(1/((Summary!$C$80/10^(AN358/10)+Summary!$C$81/10^(AO358/10)+Summary!$C$82/10^(AP358/10))/Summary!$C$83))</f>
        <v>0</v>
      </c>
      <c r="AR358" s="166">
        <f>'Test-AI'!Y356</f>
        <v>0</v>
      </c>
      <c r="AS358" s="166">
        <f>'Test-AI'!Z356</f>
        <v>0</v>
      </c>
      <c r="AT358" s="290">
        <f>'Test-AI'!AA356</f>
        <v>0</v>
      </c>
      <c r="AU358" s="356">
        <f>'Test-AI'!AB356</f>
        <v>0</v>
      </c>
      <c r="AV358" s="356">
        <f>'Test-AI'!AC356</f>
        <v>0</v>
      </c>
      <c r="AW358" s="291">
        <f t="shared" si="19"/>
        <v>0</v>
      </c>
      <c r="AX358" s="292" t="e">
        <f t="shared" si="20"/>
        <v>#DIV/0!</v>
      </c>
      <c r="AY358" s="293" t="e">
        <f t="shared" si="20"/>
        <v>#DIV/0!</v>
      </c>
      <c r="AZ358" s="292" t="e">
        <f t="shared" si="20"/>
        <v>#DIV/0!</v>
      </c>
      <c r="BA358" s="344" t="e">
        <f t="shared" si="17"/>
        <v>#DIV/0!</v>
      </c>
      <c r="BB358" s="75"/>
      <c r="BC358" s="75"/>
      <c r="BD358" s="648" t="s">
        <v>39</v>
      </c>
      <c r="BE358" s="549" t="e">
        <f t="array" ref="BE358">bdRateExtend($G358:$G361,H358:H361,$AC358:$AC361,AD358:AD361)</f>
        <v>#VALUE!</v>
      </c>
      <c r="BF358" s="551" t="e">
        <f t="array" ref="BF358">bdRateExtend($G358:$G363,H358:H363,$AC358:$AC363,AD358:AD363)</f>
        <v>#VALUE!</v>
      </c>
      <c r="BG358" s="551" t="e">
        <f t="array" ref="BG358">bdRateExtend($G358:$G363,I358:I363,$AC358:$AC363,AE358:AE363)</f>
        <v>#VALUE!</v>
      </c>
      <c r="BH358" s="551" t="e">
        <f t="array" ref="BH358">bdRateExtend($G358:$G363,J358:J363,$AC358:$AC363,AF358:AF363)</f>
        <v>#VALUE!</v>
      </c>
      <c r="BI358" s="551" t="e">
        <f t="array" ref="BI358">bdRateExtend($G358:$G363,K358:K363,$AC358:$AC363,AG358:AG363)</f>
        <v>#VALUE!</v>
      </c>
      <c r="BJ358" s="640" t="e">
        <f>(Summary!$C$94*BF358+Summary!$C$95*BG358+Summary!$C$96*BH358)/Summary!$C$97</f>
        <v>#VALUE!</v>
      </c>
      <c r="BK358" s="551" t="e">
        <f t="array" ref="BK358">bdRateExtend($G358:$G361,L358:L361,$AC358:$AC361,AH358:AH361)</f>
        <v>#VALUE!</v>
      </c>
      <c r="BL358" s="551" t="e">
        <f t="array" ref="BL358">bdRateExtend($G358:$G363,L358:L363,$AC358:$AC363,AH358:AH363)</f>
        <v>#VALUE!</v>
      </c>
      <c r="BM358" s="551" t="e">
        <f t="array" ref="BM358">bdRateExtend($G358:$G361,M358:M361,$AC358:$AC361,AI358:AI361)</f>
        <v>#VALUE!</v>
      </c>
      <c r="BN358" s="551" t="e">
        <f t="array" ref="BN358">bdRateExtend($G358:$G363,M358:M363,$AC358:$AC363,AI358:AI363)</f>
        <v>#VALUE!</v>
      </c>
      <c r="BO358" s="603" t="e">
        <f t="array" ref="BO358">bdRateExtend($G358:$G361,N358:N361,$AC358:$AC361,AJ358:AJ361,"None", FALSE,1)</f>
        <v>#VALUE!</v>
      </c>
      <c r="BP358" s="658" t="e">
        <f t="array" ref="BP358">bdRateExtend($G358:$G363,N358:N363,$AC358:$AC363,AJ358:AJ363,"None", FALSE,1)</f>
        <v>#VALUE!</v>
      </c>
      <c r="BQ358" s="650" t="e">
        <f t="array" ref="BQ358">bdRateExtend($G358:$G361,O358:O361,$AC358:$AC361,AK358:AK361,"None", FALSE,1)</f>
        <v>#VALUE!</v>
      </c>
      <c r="BR358" s="658" t="e">
        <f t="array" ref="BR358">bdRateExtend($G358:$G363,O358:O363,$AC358:$AC363,AK358:AK363,"None", FALSE,1)</f>
        <v>#VALUE!</v>
      </c>
      <c r="BS358" s="549" t="e">
        <f t="array" ref="BS358">bdRateExtend($G358:$G361,P358:P361,$AC358:$AC361,AL358:AL361)</f>
        <v>#VALUE!</v>
      </c>
      <c r="BT358" s="551" t="e">
        <f t="array" ref="BT358">bdRateExtend($G358:$G363,P358:P363,$AC358:$AC363,AL358:AL363)</f>
        <v>#VALUE!</v>
      </c>
      <c r="BU358" s="551" t="e">
        <f t="array" ref="BU358">bdRateExtend($G358:$G361,Q358:Q361,$AC358:$AC361,AM358:AM361)</f>
        <v>#VALUE!</v>
      </c>
      <c r="BV358" s="551" t="e">
        <f t="array" ref="BV358">bdRateExtend($G358:$G363,Q358:Q363,$AC358:$AC363,AM358:AM363)</f>
        <v>#VALUE!</v>
      </c>
      <c r="BW358" s="551" t="e">
        <f t="array" ref="BW358">bdRateExtend($G358:$G361,R358:R361,$AC358:$AC361,AN358:AN361)</f>
        <v>#VALUE!</v>
      </c>
      <c r="BX358" s="551" t="e">
        <f t="array" ref="BX358">bdRateExtend($G358:$G363,R358:R363,$AC358:$AC363,AN358:AN363)</f>
        <v>#VALUE!</v>
      </c>
      <c r="BY358" s="551" t="e">
        <f t="array" ref="BY358">bdRateExtend($G358:$G363,S358:S363,$AC358:$AC363,AO358:AO363)</f>
        <v>#VALUE!</v>
      </c>
      <c r="BZ358" s="555" t="e">
        <f t="array" ref="BZ358">bdRateExtend($G358:$G363,T358:T363,$AC358:$AC363,AP358:AP363)</f>
        <v>#VALUE!</v>
      </c>
      <c r="CA358" s="587" t="e">
        <f t="array" ref="CA358">bdRateExtend($G358:$G363,U358:U363,$AC358:$AC363,AQ358:AQ363)</f>
        <v>#VALUE!</v>
      </c>
      <c r="CB358" s="612" t="e">
        <f>(Summary!$C$108*BX358+Summary!$C$109*BY358+Summary!$C$110*BZ358)/Summary!$C$111</f>
        <v>#VALUE!</v>
      </c>
      <c r="CC358" s="593" t="e">
        <f t="array" ref="CC358">bdCAMBIExtend($G358:$G361,V358:V361,$AC358:$AC361,AR358:AR361)</f>
        <v>#VALUE!</v>
      </c>
      <c r="CD358" s="578" t="e">
        <f t="array" ref="CD358">bdCAMBIExtend($G358:$G363,V358:V363,$AC358:$AC363,AR358:AR363)</f>
        <v>#VALUE!</v>
      </c>
      <c r="CE358" s="642">
        <f t="array" ref="CE358">testVMAFRange($G358:$G361,N358:N361,$AC358:$AC361,AJ358:AJ361)</f>
        <v>0</v>
      </c>
      <c r="CF358" s="637">
        <f t="array" ref="CF358">testVMAFRange($G358:$G363,N358:N363,$AC358:$AC363,AJ358:AJ363)</f>
        <v>0</v>
      </c>
      <c r="CG358" s="639">
        <f t="array" ref="CG358">testVMAFRange($G358:$G361,O358:O361,$AC358:$AC361,AK358:AK361)</f>
        <v>0</v>
      </c>
      <c r="CH358" s="637">
        <f t="array" ref="CH358">testVMAFRange($G358:$G363,O358:O363,$AC358:$AC363,AK358:AK363)</f>
        <v>0</v>
      </c>
    </row>
    <row r="359" spans="1:86" ht="17" hidden="1" customHeight="1" x14ac:dyDescent="0.2">
      <c r="A359" s="485"/>
      <c r="B359" s="566"/>
      <c r="C359" s="485"/>
      <c r="D359" s="590"/>
      <c r="E359" s="558"/>
      <c r="F359" s="239">
        <v>110</v>
      </c>
      <c r="G359" s="294">
        <f>'Anchor-AI'!L357</f>
        <v>0</v>
      </c>
      <c r="H359" s="295">
        <f>'Anchor-AI'!M357</f>
        <v>0</v>
      </c>
      <c r="I359" s="295">
        <f>'Anchor-AI'!N357</f>
        <v>0</v>
      </c>
      <c r="J359" s="295">
        <f>'Anchor-AI'!O357</f>
        <v>0</v>
      </c>
      <c r="K359" s="295">
        <f>(Summary!$C$63*H359+Summary!$C$64*I359+Summary!$C$65*J359)/Summary!$C$66</f>
        <v>0</v>
      </c>
      <c r="L359" s="295">
        <f>'Anchor-AI'!P357</f>
        <v>0</v>
      </c>
      <c r="M359" s="295">
        <f>'Anchor-AI'!Q357</f>
        <v>0</v>
      </c>
      <c r="N359" s="295">
        <f>'Anchor-AI'!R357</f>
        <v>0</v>
      </c>
      <c r="O359" s="295">
        <f>'Anchor-AI'!S357</f>
        <v>0</v>
      </c>
      <c r="P359" s="295">
        <f>'Anchor-AI'!T357</f>
        <v>0</v>
      </c>
      <c r="Q359" s="295">
        <f>'Anchor-AI'!U357</f>
        <v>0</v>
      </c>
      <c r="R359" s="295">
        <f>'Anchor-AI'!V357</f>
        <v>0</v>
      </c>
      <c r="S359" s="295">
        <f>'Anchor-AI'!W357</f>
        <v>0</v>
      </c>
      <c r="T359" s="295">
        <f>'Anchor-AI'!X357</f>
        <v>0</v>
      </c>
      <c r="U359" s="295">
        <f>10*LOG10(1/((Summary!$C$80/10^(R359/10)+Summary!$C$81/10^(S359/10)+Summary!$C$82/10^(T359/10))/Summary!$C$83))</f>
        <v>0</v>
      </c>
      <c r="V359" s="295">
        <f>'Anchor-AI'!Y357</f>
        <v>0</v>
      </c>
      <c r="W359" s="295">
        <f>'Anchor-AI'!Z357</f>
        <v>0</v>
      </c>
      <c r="X359" s="295">
        <f>'Anchor-AI'!AA357</f>
        <v>0</v>
      </c>
      <c r="Y359" s="357">
        <f>'Anchor-AI'!AB357</f>
        <v>0</v>
      </c>
      <c r="Z359" s="357">
        <f>'Anchor-AI'!AC357</f>
        <v>0</v>
      </c>
      <c r="AA359" s="296">
        <f t="shared" si="18"/>
        <v>0</v>
      </c>
      <c r="AC359" s="170">
        <f>'Test-AI'!L357</f>
        <v>0</v>
      </c>
      <c r="AD359" s="167">
        <f>'Test-AI'!M357</f>
        <v>0</v>
      </c>
      <c r="AE359" s="167">
        <f>'Test-AI'!N357</f>
        <v>0</v>
      </c>
      <c r="AF359" s="167">
        <f>'Test-AI'!O357</f>
        <v>0</v>
      </c>
      <c r="AG359" s="167">
        <f>(Summary!$C$63*AD359+Summary!$C$64*AE359+Summary!$C$65*AF359)/Summary!$C$66</f>
        <v>0</v>
      </c>
      <c r="AH359" s="167">
        <f>'Test-AI'!P357</f>
        <v>0</v>
      </c>
      <c r="AI359" s="167">
        <f>'Test-AI'!Q357</f>
        <v>0</v>
      </c>
      <c r="AJ359" s="167">
        <f>'Test-AI'!R357</f>
        <v>0</v>
      </c>
      <c r="AK359" s="167">
        <f>'Test-AI'!S357</f>
        <v>0</v>
      </c>
      <c r="AL359" s="167">
        <f>'Test-AI'!T357</f>
        <v>0</v>
      </c>
      <c r="AM359" s="167">
        <f>'Test-AI'!U357</f>
        <v>0</v>
      </c>
      <c r="AN359" s="167">
        <f>'Test-AI'!V357</f>
        <v>0</v>
      </c>
      <c r="AO359" s="167">
        <f>'Test-AI'!W357</f>
        <v>0</v>
      </c>
      <c r="AP359" s="167">
        <f>'Test-AI'!X357</f>
        <v>0</v>
      </c>
      <c r="AQ359" s="167">
        <f>10*LOG10(1/((Summary!$C$80/10^(AN359/10)+Summary!$C$81/10^(AO359/10)+Summary!$C$82/10^(AP359/10))/Summary!$C$83))</f>
        <v>0</v>
      </c>
      <c r="AR359" s="167">
        <f>'Test-AI'!Y357</f>
        <v>0</v>
      </c>
      <c r="AS359" s="167">
        <f>'Test-AI'!Z357</f>
        <v>0</v>
      </c>
      <c r="AT359" s="295">
        <f>'Test-AI'!AA357</f>
        <v>0</v>
      </c>
      <c r="AU359" s="357">
        <f>'Test-AI'!AB357</f>
        <v>0</v>
      </c>
      <c r="AV359" s="357">
        <f>'Test-AI'!AC357</f>
        <v>0</v>
      </c>
      <c r="AW359" s="296">
        <f t="shared" si="19"/>
        <v>0</v>
      </c>
      <c r="AX359" s="297" t="e">
        <f t="shared" si="20"/>
        <v>#DIV/0!</v>
      </c>
      <c r="AY359" s="298" t="e">
        <f t="shared" si="20"/>
        <v>#DIV/0!</v>
      </c>
      <c r="AZ359" s="297" t="e">
        <f t="shared" si="20"/>
        <v>#DIV/0!</v>
      </c>
      <c r="BA359" s="345" t="e">
        <f t="shared" si="17"/>
        <v>#DIV/0!</v>
      </c>
      <c r="BB359" s="75"/>
      <c r="BC359" s="75"/>
      <c r="BD359" s="485"/>
      <c r="BE359" s="550"/>
      <c r="BF359" s="552"/>
      <c r="BG359" s="552"/>
      <c r="BH359" s="552"/>
      <c r="BI359" s="552"/>
      <c r="BJ359" s="552"/>
      <c r="BK359" s="553"/>
      <c r="BL359" s="552"/>
      <c r="BM359" s="553"/>
      <c r="BN359" s="552"/>
      <c r="BO359" s="553"/>
      <c r="BP359" s="541"/>
      <c r="BQ359" s="550"/>
      <c r="BR359" s="541"/>
      <c r="BS359" s="550"/>
      <c r="BT359" s="552"/>
      <c r="BU359" s="553"/>
      <c r="BV359" s="552"/>
      <c r="BW359" s="553"/>
      <c r="BX359" s="552"/>
      <c r="BY359" s="552"/>
      <c r="BZ359" s="541"/>
      <c r="CA359" s="485"/>
      <c r="CB359" s="613"/>
      <c r="CC359" s="550"/>
      <c r="CD359" s="541"/>
      <c r="CE359" s="553"/>
      <c r="CF359" s="541"/>
      <c r="CG359" s="550"/>
      <c r="CH359" s="541"/>
    </row>
    <row r="360" spans="1:86" ht="17" hidden="1" customHeight="1" x14ac:dyDescent="0.2">
      <c r="A360" s="485"/>
      <c r="B360" s="566"/>
      <c r="C360" s="485"/>
      <c r="D360" s="590"/>
      <c r="E360" s="558"/>
      <c r="F360" s="239">
        <v>135</v>
      </c>
      <c r="G360" s="294">
        <f>'Anchor-AI'!L358</f>
        <v>0</v>
      </c>
      <c r="H360" s="295">
        <f>'Anchor-AI'!M358</f>
        <v>0</v>
      </c>
      <c r="I360" s="295">
        <f>'Anchor-AI'!N358</f>
        <v>0</v>
      </c>
      <c r="J360" s="295">
        <f>'Anchor-AI'!O358</f>
        <v>0</v>
      </c>
      <c r="K360" s="295">
        <f>(Summary!$C$63*H360+Summary!$C$64*I360+Summary!$C$65*J360)/Summary!$C$66</f>
        <v>0</v>
      </c>
      <c r="L360" s="295">
        <f>'Anchor-AI'!P358</f>
        <v>0</v>
      </c>
      <c r="M360" s="295">
        <f>'Anchor-AI'!Q358</f>
        <v>0</v>
      </c>
      <c r="N360" s="295">
        <f>'Anchor-AI'!R358</f>
        <v>0</v>
      </c>
      <c r="O360" s="295">
        <f>'Anchor-AI'!S358</f>
        <v>0</v>
      </c>
      <c r="P360" s="295">
        <f>'Anchor-AI'!T358</f>
        <v>0</v>
      </c>
      <c r="Q360" s="295">
        <f>'Anchor-AI'!U358</f>
        <v>0</v>
      </c>
      <c r="R360" s="295">
        <f>'Anchor-AI'!V358</f>
        <v>0</v>
      </c>
      <c r="S360" s="295">
        <f>'Anchor-AI'!W358</f>
        <v>0</v>
      </c>
      <c r="T360" s="295">
        <f>'Anchor-AI'!X358</f>
        <v>0</v>
      </c>
      <c r="U360" s="295">
        <f>10*LOG10(1/((Summary!$C$80/10^(R360/10)+Summary!$C$81/10^(S360/10)+Summary!$C$82/10^(T360/10))/Summary!$C$83))</f>
        <v>0</v>
      </c>
      <c r="V360" s="295">
        <f>'Anchor-AI'!Y358</f>
        <v>0</v>
      </c>
      <c r="W360" s="295">
        <f>'Anchor-AI'!Z358</f>
        <v>0</v>
      </c>
      <c r="X360" s="295">
        <f>'Anchor-AI'!AA358</f>
        <v>0</v>
      </c>
      <c r="Y360" s="357">
        <f>'Anchor-AI'!AB358</f>
        <v>0</v>
      </c>
      <c r="Z360" s="357">
        <f>'Anchor-AI'!AC358</f>
        <v>0</v>
      </c>
      <c r="AA360" s="296">
        <f t="shared" si="18"/>
        <v>0</v>
      </c>
      <c r="AC360" s="170">
        <f>'Test-AI'!L358</f>
        <v>0</v>
      </c>
      <c r="AD360" s="167">
        <f>'Test-AI'!M358</f>
        <v>0</v>
      </c>
      <c r="AE360" s="167">
        <f>'Test-AI'!N358</f>
        <v>0</v>
      </c>
      <c r="AF360" s="167">
        <f>'Test-AI'!O358</f>
        <v>0</v>
      </c>
      <c r="AG360" s="167">
        <f>(Summary!$C$63*AD360+Summary!$C$64*AE360+Summary!$C$65*AF360)/Summary!$C$66</f>
        <v>0</v>
      </c>
      <c r="AH360" s="167">
        <f>'Test-AI'!P358</f>
        <v>0</v>
      </c>
      <c r="AI360" s="167">
        <f>'Test-AI'!Q358</f>
        <v>0</v>
      </c>
      <c r="AJ360" s="167">
        <f>'Test-AI'!R358</f>
        <v>0</v>
      </c>
      <c r="AK360" s="167">
        <f>'Test-AI'!S358</f>
        <v>0</v>
      </c>
      <c r="AL360" s="167">
        <f>'Test-AI'!T358</f>
        <v>0</v>
      </c>
      <c r="AM360" s="167">
        <f>'Test-AI'!U358</f>
        <v>0</v>
      </c>
      <c r="AN360" s="167">
        <f>'Test-AI'!V358</f>
        <v>0</v>
      </c>
      <c r="AO360" s="167">
        <f>'Test-AI'!W358</f>
        <v>0</v>
      </c>
      <c r="AP360" s="167">
        <f>'Test-AI'!X358</f>
        <v>0</v>
      </c>
      <c r="AQ360" s="167">
        <f>10*LOG10(1/((Summary!$C$80/10^(AN360/10)+Summary!$C$81/10^(AO360/10)+Summary!$C$82/10^(AP360/10))/Summary!$C$83))</f>
        <v>0</v>
      </c>
      <c r="AR360" s="167">
        <f>'Test-AI'!Y358</f>
        <v>0</v>
      </c>
      <c r="AS360" s="167">
        <f>'Test-AI'!Z358</f>
        <v>0</v>
      </c>
      <c r="AT360" s="295">
        <f>'Test-AI'!AA358</f>
        <v>0</v>
      </c>
      <c r="AU360" s="357">
        <f>'Test-AI'!AB358</f>
        <v>0</v>
      </c>
      <c r="AV360" s="357">
        <f>'Test-AI'!AC358</f>
        <v>0</v>
      </c>
      <c r="AW360" s="296">
        <f t="shared" si="19"/>
        <v>0</v>
      </c>
      <c r="AX360" s="297" t="e">
        <f t="shared" si="20"/>
        <v>#DIV/0!</v>
      </c>
      <c r="AY360" s="298" t="e">
        <f t="shared" si="20"/>
        <v>#DIV/0!</v>
      </c>
      <c r="AZ360" s="297" t="e">
        <f t="shared" si="20"/>
        <v>#DIV/0!</v>
      </c>
      <c r="BA360" s="345" t="e">
        <f t="shared" si="17"/>
        <v>#DIV/0!</v>
      </c>
      <c r="BB360" s="75"/>
      <c r="BC360" s="75"/>
      <c r="BD360" s="615" t="s">
        <v>147</v>
      </c>
      <c r="BE360" s="549" t="e">
        <f t="array" ref="BE360">bdRateExtend($G359:$G362,H359:H362,$AC359:$AC362,AD359:AD362)</f>
        <v>#VALUE!</v>
      </c>
      <c r="BF360" s="552"/>
      <c r="BG360" s="552"/>
      <c r="BH360" s="552"/>
      <c r="BI360" s="552"/>
      <c r="BJ360" s="552"/>
      <c r="BK360" s="551" t="e">
        <f t="array" ref="BK360">bdRateExtend($G359:$G362,L359:L362,$AC359:$AC362,AH359:AH362)</f>
        <v>#VALUE!</v>
      </c>
      <c r="BL360" s="552"/>
      <c r="BM360" s="551" t="e">
        <f t="array" ref="BM360">bdRateExtend($G359:$G362,M359:M362,$AC359:$AC362,AI359:AI362)</f>
        <v>#VALUE!</v>
      </c>
      <c r="BN360" s="552"/>
      <c r="BO360" s="551" t="e">
        <f t="array" ref="BO360">bdRateExtend($G359:$G362,N359:N362,$AC359:$AC362,AJ359:AJ362,"None", FALSE,1)</f>
        <v>#VALUE!</v>
      </c>
      <c r="BP360" s="541"/>
      <c r="BQ360" s="549" t="e">
        <f t="array" ref="BQ360">bdRateExtend($G359:$G362,O359:O362,$AC359:$AC362,AK359:AK362,"None", FALSE,1)</f>
        <v>#VALUE!</v>
      </c>
      <c r="BR360" s="541"/>
      <c r="BS360" s="549" t="e">
        <f t="array" ref="BS360">bdRateExtend($G359:$G362,P359:P362,$AC359:$AC362,AL359:AL362)</f>
        <v>#VALUE!</v>
      </c>
      <c r="BT360" s="552"/>
      <c r="BU360" s="551" t="e">
        <f t="array" ref="BU360">bdRateExtend($G359:$G362,Q359:Q362,$AC359:$AC362,AM359:AM362)</f>
        <v>#VALUE!</v>
      </c>
      <c r="BV360" s="552"/>
      <c r="BW360" s="551" t="e">
        <f t="array" ref="BW360">bdRateExtend($G359:$G362,R359:R362,$AC359:$AC362,AN359:AN362)</f>
        <v>#VALUE!</v>
      </c>
      <c r="BX360" s="552"/>
      <c r="BY360" s="552"/>
      <c r="BZ360" s="541"/>
      <c r="CA360" s="485"/>
      <c r="CB360" s="613"/>
      <c r="CC360" s="560" t="e">
        <f t="array" ref="CC360">bdCAMBIExtend($G359:$G362,V359:V362,$AC359:$AC362,AR359:AR362)</f>
        <v>#VALUE!</v>
      </c>
      <c r="CD360" s="541"/>
      <c r="CE360" s="632">
        <f t="array" ref="CE360">testVMAFRange($G359:$G362,N359:N362,$AC359:$AC362,AJ359:AJ362)</f>
        <v>0</v>
      </c>
      <c r="CF360" s="541"/>
      <c r="CG360" s="630">
        <f t="array" ref="CG360">testVMAFRange($G359:$G362,O359:O362,$AC359:$AC362,AK359:AK362)</f>
        <v>0</v>
      </c>
      <c r="CH360" s="541"/>
    </row>
    <row r="361" spans="1:86" ht="17" hidden="1" customHeight="1" x14ac:dyDescent="0.2">
      <c r="A361" s="485"/>
      <c r="B361" s="566"/>
      <c r="C361" s="485"/>
      <c r="D361" s="590"/>
      <c r="E361" s="558"/>
      <c r="F361" s="239">
        <v>160</v>
      </c>
      <c r="G361" s="294">
        <f>'Anchor-AI'!L359</f>
        <v>0</v>
      </c>
      <c r="H361" s="295">
        <f>'Anchor-AI'!M359</f>
        <v>0</v>
      </c>
      <c r="I361" s="295">
        <f>'Anchor-AI'!N359</f>
        <v>0</v>
      </c>
      <c r="J361" s="295">
        <f>'Anchor-AI'!O359</f>
        <v>0</v>
      </c>
      <c r="K361" s="295">
        <f>(Summary!$C$63*H361+Summary!$C$64*I361+Summary!$C$65*J361)/Summary!$C$66</f>
        <v>0</v>
      </c>
      <c r="L361" s="295">
        <f>'Anchor-AI'!P359</f>
        <v>0</v>
      </c>
      <c r="M361" s="295">
        <f>'Anchor-AI'!Q359</f>
        <v>0</v>
      </c>
      <c r="N361" s="295">
        <f>'Anchor-AI'!R359</f>
        <v>0</v>
      </c>
      <c r="O361" s="295">
        <f>'Anchor-AI'!S359</f>
        <v>0</v>
      </c>
      <c r="P361" s="295">
        <f>'Anchor-AI'!T359</f>
        <v>0</v>
      </c>
      <c r="Q361" s="295">
        <f>'Anchor-AI'!U359</f>
        <v>0</v>
      </c>
      <c r="R361" s="295">
        <f>'Anchor-AI'!V359</f>
        <v>0</v>
      </c>
      <c r="S361" s="295">
        <f>'Anchor-AI'!W359</f>
        <v>0</v>
      </c>
      <c r="T361" s="295">
        <f>'Anchor-AI'!X359</f>
        <v>0</v>
      </c>
      <c r="U361" s="295">
        <f>10*LOG10(1/((Summary!$C$80/10^(R361/10)+Summary!$C$81/10^(S361/10)+Summary!$C$82/10^(T361/10))/Summary!$C$83))</f>
        <v>0</v>
      </c>
      <c r="V361" s="295">
        <f>'Anchor-AI'!Y359</f>
        <v>0</v>
      </c>
      <c r="W361" s="295">
        <f>'Anchor-AI'!Z359</f>
        <v>0</v>
      </c>
      <c r="X361" s="295">
        <f>'Anchor-AI'!AA359</f>
        <v>0</v>
      </c>
      <c r="Y361" s="357">
        <f>'Anchor-AI'!AB359</f>
        <v>0</v>
      </c>
      <c r="Z361" s="357">
        <f>'Anchor-AI'!AC359</f>
        <v>0</v>
      </c>
      <c r="AA361" s="296">
        <f t="shared" si="18"/>
        <v>0</v>
      </c>
      <c r="AC361" s="170">
        <f>'Test-AI'!L359</f>
        <v>0</v>
      </c>
      <c r="AD361" s="167">
        <f>'Test-AI'!M359</f>
        <v>0</v>
      </c>
      <c r="AE361" s="167">
        <f>'Test-AI'!N359</f>
        <v>0</v>
      </c>
      <c r="AF361" s="167">
        <f>'Test-AI'!O359</f>
        <v>0</v>
      </c>
      <c r="AG361" s="167">
        <f>(Summary!$C$63*AD361+Summary!$C$64*AE361+Summary!$C$65*AF361)/Summary!$C$66</f>
        <v>0</v>
      </c>
      <c r="AH361" s="167">
        <f>'Test-AI'!P359</f>
        <v>0</v>
      </c>
      <c r="AI361" s="167">
        <f>'Test-AI'!Q359</f>
        <v>0</v>
      </c>
      <c r="AJ361" s="167">
        <f>'Test-AI'!R359</f>
        <v>0</v>
      </c>
      <c r="AK361" s="167">
        <f>'Test-AI'!S359</f>
        <v>0</v>
      </c>
      <c r="AL361" s="167">
        <f>'Test-AI'!T359</f>
        <v>0</v>
      </c>
      <c r="AM361" s="167">
        <f>'Test-AI'!U359</f>
        <v>0</v>
      </c>
      <c r="AN361" s="167">
        <f>'Test-AI'!V359</f>
        <v>0</v>
      </c>
      <c r="AO361" s="167">
        <f>'Test-AI'!W359</f>
        <v>0</v>
      </c>
      <c r="AP361" s="167">
        <f>'Test-AI'!X359</f>
        <v>0</v>
      </c>
      <c r="AQ361" s="167">
        <f>10*LOG10(1/((Summary!$C$80/10^(AN361/10)+Summary!$C$81/10^(AO361/10)+Summary!$C$82/10^(AP361/10))/Summary!$C$83))</f>
        <v>0</v>
      </c>
      <c r="AR361" s="167">
        <f>'Test-AI'!Y359</f>
        <v>0</v>
      </c>
      <c r="AS361" s="167">
        <f>'Test-AI'!Z359</f>
        <v>0</v>
      </c>
      <c r="AT361" s="295">
        <f>'Test-AI'!AA359</f>
        <v>0</v>
      </c>
      <c r="AU361" s="357">
        <f>'Test-AI'!AB359</f>
        <v>0</v>
      </c>
      <c r="AV361" s="357">
        <f>'Test-AI'!AC359</f>
        <v>0</v>
      </c>
      <c r="AW361" s="296">
        <f t="shared" si="19"/>
        <v>0</v>
      </c>
      <c r="AX361" s="297" t="e">
        <f t="shared" si="20"/>
        <v>#DIV/0!</v>
      </c>
      <c r="AY361" s="298" t="e">
        <f t="shared" si="20"/>
        <v>#DIV/0!</v>
      </c>
      <c r="AZ361" s="297" t="e">
        <f t="shared" si="20"/>
        <v>#DIV/0!</v>
      </c>
      <c r="BA361" s="345" t="e">
        <f t="shared" si="17"/>
        <v>#DIV/0!</v>
      </c>
      <c r="BB361" s="75"/>
      <c r="BC361" s="75"/>
      <c r="BD361" s="485"/>
      <c r="BE361" s="550"/>
      <c r="BF361" s="552"/>
      <c r="BG361" s="552"/>
      <c r="BH361" s="552"/>
      <c r="BI361" s="552"/>
      <c r="BJ361" s="552"/>
      <c r="BK361" s="553"/>
      <c r="BL361" s="552"/>
      <c r="BM361" s="553"/>
      <c r="BN361" s="552"/>
      <c r="BO361" s="553"/>
      <c r="BP361" s="541"/>
      <c r="BQ361" s="550"/>
      <c r="BR361" s="541"/>
      <c r="BS361" s="550"/>
      <c r="BT361" s="552"/>
      <c r="BU361" s="553"/>
      <c r="BV361" s="552"/>
      <c r="BW361" s="553"/>
      <c r="BX361" s="552"/>
      <c r="BY361" s="552"/>
      <c r="BZ361" s="541"/>
      <c r="CA361" s="485"/>
      <c r="CB361" s="613"/>
      <c r="CC361" s="550"/>
      <c r="CD361" s="541"/>
      <c r="CE361" s="553"/>
      <c r="CF361" s="541"/>
      <c r="CG361" s="550"/>
      <c r="CH361" s="541"/>
    </row>
    <row r="362" spans="1:86" ht="17" hidden="1" customHeight="1" x14ac:dyDescent="0.2">
      <c r="A362" s="485"/>
      <c r="B362" s="566"/>
      <c r="C362" s="485"/>
      <c r="D362" s="590"/>
      <c r="E362" s="558"/>
      <c r="F362" s="239">
        <v>185</v>
      </c>
      <c r="G362" s="294">
        <f>'Anchor-AI'!L360</f>
        <v>0</v>
      </c>
      <c r="H362" s="295">
        <f>'Anchor-AI'!M360</f>
        <v>0</v>
      </c>
      <c r="I362" s="295">
        <f>'Anchor-AI'!N360</f>
        <v>0</v>
      </c>
      <c r="J362" s="295">
        <f>'Anchor-AI'!O360</f>
        <v>0</v>
      </c>
      <c r="K362" s="295">
        <f>(Summary!$C$63*H362+Summary!$C$64*I362+Summary!$C$65*J362)/Summary!$C$66</f>
        <v>0</v>
      </c>
      <c r="L362" s="295">
        <f>'Anchor-AI'!P360</f>
        <v>0</v>
      </c>
      <c r="M362" s="295">
        <f>'Anchor-AI'!Q360</f>
        <v>0</v>
      </c>
      <c r="N362" s="295">
        <f>'Anchor-AI'!R360</f>
        <v>0</v>
      </c>
      <c r="O362" s="295">
        <f>'Anchor-AI'!S360</f>
        <v>0</v>
      </c>
      <c r="P362" s="295">
        <f>'Anchor-AI'!T360</f>
        <v>0</v>
      </c>
      <c r="Q362" s="295">
        <f>'Anchor-AI'!U360</f>
        <v>0</v>
      </c>
      <c r="R362" s="295">
        <f>'Anchor-AI'!V360</f>
        <v>0</v>
      </c>
      <c r="S362" s="295">
        <f>'Anchor-AI'!W360</f>
        <v>0</v>
      </c>
      <c r="T362" s="295">
        <f>'Anchor-AI'!X360</f>
        <v>0</v>
      </c>
      <c r="U362" s="295">
        <f>10*LOG10(1/((Summary!$C$80/10^(R362/10)+Summary!$C$81/10^(S362/10)+Summary!$C$82/10^(T362/10))/Summary!$C$83))</f>
        <v>0</v>
      </c>
      <c r="V362" s="295">
        <f>'Anchor-AI'!Y360</f>
        <v>0</v>
      </c>
      <c r="W362" s="295">
        <f>'Anchor-AI'!Z360</f>
        <v>0</v>
      </c>
      <c r="X362" s="295">
        <f>'Anchor-AI'!AA360</f>
        <v>0</v>
      </c>
      <c r="Y362" s="357">
        <f>'Anchor-AI'!AB360</f>
        <v>0</v>
      </c>
      <c r="Z362" s="357">
        <f>'Anchor-AI'!AC360</f>
        <v>0</v>
      </c>
      <c r="AA362" s="296">
        <f t="shared" si="18"/>
        <v>0</v>
      </c>
      <c r="AC362" s="170">
        <f>'Test-AI'!L360</f>
        <v>0</v>
      </c>
      <c r="AD362" s="167">
        <f>'Test-AI'!M360</f>
        <v>0</v>
      </c>
      <c r="AE362" s="167">
        <f>'Test-AI'!N360</f>
        <v>0</v>
      </c>
      <c r="AF362" s="167">
        <f>'Test-AI'!O360</f>
        <v>0</v>
      </c>
      <c r="AG362" s="167">
        <f>(Summary!$C$63*AD362+Summary!$C$64*AE362+Summary!$C$65*AF362)/Summary!$C$66</f>
        <v>0</v>
      </c>
      <c r="AH362" s="167">
        <f>'Test-AI'!P360</f>
        <v>0</v>
      </c>
      <c r="AI362" s="167">
        <f>'Test-AI'!Q360</f>
        <v>0</v>
      </c>
      <c r="AJ362" s="167">
        <f>'Test-AI'!R360</f>
        <v>0</v>
      </c>
      <c r="AK362" s="167">
        <f>'Test-AI'!S360</f>
        <v>0</v>
      </c>
      <c r="AL362" s="167">
        <f>'Test-AI'!T360</f>
        <v>0</v>
      </c>
      <c r="AM362" s="167">
        <f>'Test-AI'!U360</f>
        <v>0</v>
      </c>
      <c r="AN362" s="167">
        <f>'Test-AI'!V360</f>
        <v>0</v>
      </c>
      <c r="AO362" s="167">
        <f>'Test-AI'!W360</f>
        <v>0</v>
      </c>
      <c r="AP362" s="167">
        <f>'Test-AI'!X360</f>
        <v>0</v>
      </c>
      <c r="AQ362" s="167">
        <f>10*LOG10(1/((Summary!$C$80/10^(AN362/10)+Summary!$C$81/10^(AO362/10)+Summary!$C$82/10^(AP362/10))/Summary!$C$83))</f>
        <v>0</v>
      </c>
      <c r="AR362" s="167">
        <f>'Test-AI'!Y360</f>
        <v>0</v>
      </c>
      <c r="AS362" s="167">
        <f>'Test-AI'!Z360</f>
        <v>0</v>
      </c>
      <c r="AT362" s="295">
        <f>'Test-AI'!AA360</f>
        <v>0</v>
      </c>
      <c r="AU362" s="357">
        <f>'Test-AI'!AB360</f>
        <v>0</v>
      </c>
      <c r="AV362" s="357">
        <f>'Test-AI'!AC360</f>
        <v>0</v>
      </c>
      <c r="AW362" s="296">
        <f t="shared" si="19"/>
        <v>0</v>
      </c>
      <c r="AX362" s="297" t="e">
        <f t="shared" si="20"/>
        <v>#DIV/0!</v>
      </c>
      <c r="AY362" s="298" t="e">
        <f t="shared" si="20"/>
        <v>#DIV/0!</v>
      </c>
      <c r="AZ362" s="297" t="e">
        <f t="shared" si="20"/>
        <v>#DIV/0!</v>
      </c>
      <c r="BA362" s="345" t="e">
        <f t="shared" si="17"/>
        <v>#DIV/0!</v>
      </c>
      <c r="BB362" s="75"/>
      <c r="BC362" s="75"/>
      <c r="BD362" s="641" t="s">
        <v>46</v>
      </c>
      <c r="BE362" s="549" t="e">
        <f t="array" ref="BE362">bdRateExtend($G360:$G363,H360:H363,$AC360:$AC363,AD360:AD363)</f>
        <v>#VALUE!</v>
      </c>
      <c r="BF362" s="552"/>
      <c r="BG362" s="552"/>
      <c r="BH362" s="552"/>
      <c r="BI362" s="552"/>
      <c r="BJ362" s="552"/>
      <c r="BK362" s="551" t="e">
        <f t="array" ref="BK362">bdRateExtend($G360:$G363,L360:L363,$AC360:$AC363,AH360:AH363)</f>
        <v>#VALUE!</v>
      </c>
      <c r="BL362" s="552"/>
      <c r="BM362" s="551" t="e">
        <f t="array" ref="BM362">bdRateExtend($G360:$G363,M360:M363,$AC360:$AC363,AI360:AI363)</f>
        <v>#VALUE!</v>
      </c>
      <c r="BN362" s="552"/>
      <c r="BO362" s="625" t="e">
        <f t="array" ref="BO362">bdRateExtend($G360:$G363,N360:N363,$AC360:$AC363,AJ360:AJ363,"None", FALSE,1)</f>
        <v>#VALUE!</v>
      </c>
      <c r="BP362" s="541"/>
      <c r="BQ362" s="647" t="e">
        <f t="array" ref="BQ362">bdRateExtend($G360:$G363,O360:O363,$AC360:$AC363,AK360:AK363,"None", FALSE,1)</f>
        <v>#VALUE!</v>
      </c>
      <c r="BR362" s="541"/>
      <c r="BS362" s="549" t="e">
        <f t="array" ref="BS362">bdRateExtend($G360:$G363,P360:P363,$AC360:$AC363,AL360:AL363)</f>
        <v>#VALUE!</v>
      </c>
      <c r="BT362" s="552"/>
      <c r="BU362" s="551" t="e">
        <f t="array" ref="BU362">bdRateExtend($G360:$G363,Q360:Q363,$AC360:$AC363,AM360:AM363)</f>
        <v>#VALUE!</v>
      </c>
      <c r="BV362" s="552"/>
      <c r="BW362" s="551" t="e">
        <f t="array" ref="BW362">bdRateExtend($G360:$G363,R360:R363,$AC360:$AC363,AN360:AN363)</f>
        <v>#VALUE!</v>
      </c>
      <c r="BX362" s="552"/>
      <c r="BY362" s="552"/>
      <c r="BZ362" s="541"/>
      <c r="CA362" s="485"/>
      <c r="CB362" s="613"/>
      <c r="CC362" s="560" t="e">
        <f t="array" ref="CC362">bdCAMBIExtend($G360:$G363,V360:V363,$AC360:$AC363,AR360:AR363)</f>
        <v>#VALUE!</v>
      </c>
      <c r="CD362" s="541"/>
      <c r="CE362" s="651">
        <f t="array" ref="CE362">testVMAFRange($G360:$G363,N360:N363,$AC360:$AC363,AJ360:AJ363)</f>
        <v>0</v>
      </c>
      <c r="CF362" s="541"/>
      <c r="CG362" s="604">
        <f t="array" ref="CG362">testVMAFRange($G360:$G363,O360:O363,$AC360:$AC363,AK360:AK363)</f>
        <v>0</v>
      </c>
      <c r="CH362" s="541"/>
    </row>
    <row r="363" spans="1:86" ht="17" hidden="1" customHeight="1" x14ac:dyDescent="0.2">
      <c r="A363" s="485"/>
      <c r="B363" s="596"/>
      <c r="C363" s="486"/>
      <c r="D363" s="591"/>
      <c r="E363" s="559"/>
      <c r="F363" s="240">
        <v>210</v>
      </c>
      <c r="G363" s="299">
        <f>'Anchor-AI'!L361</f>
        <v>0</v>
      </c>
      <c r="H363" s="300">
        <f>'Anchor-AI'!M361</f>
        <v>0</v>
      </c>
      <c r="I363" s="300">
        <f>'Anchor-AI'!N361</f>
        <v>0</v>
      </c>
      <c r="J363" s="300">
        <f>'Anchor-AI'!O361</f>
        <v>0</v>
      </c>
      <c r="K363" s="295">
        <f>(Summary!$C$63*H363+Summary!$C$64*I363+Summary!$C$65*J363)/Summary!$C$66</f>
        <v>0</v>
      </c>
      <c r="L363" s="300">
        <f>'Anchor-AI'!P361</f>
        <v>0</v>
      </c>
      <c r="M363" s="300">
        <f>'Anchor-AI'!Q361</f>
        <v>0</v>
      </c>
      <c r="N363" s="300">
        <f>'Anchor-AI'!R361</f>
        <v>0</v>
      </c>
      <c r="O363" s="300">
        <f>'Anchor-AI'!S361</f>
        <v>0</v>
      </c>
      <c r="P363" s="300">
        <f>'Anchor-AI'!T361</f>
        <v>0</v>
      </c>
      <c r="Q363" s="300">
        <f>'Anchor-AI'!U361</f>
        <v>0</v>
      </c>
      <c r="R363" s="300">
        <f>'Anchor-AI'!V361</f>
        <v>0</v>
      </c>
      <c r="S363" s="300">
        <f>'Anchor-AI'!W361</f>
        <v>0</v>
      </c>
      <c r="T363" s="300">
        <f>'Anchor-AI'!X361</f>
        <v>0</v>
      </c>
      <c r="U363" s="300">
        <f>10*LOG10(1/((Summary!$C$80/10^(R363/10)+Summary!$C$81/10^(S363/10)+Summary!$C$82/10^(T363/10))/Summary!$C$83))</f>
        <v>0</v>
      </c>
      <c r="V363" s="300">
        <f>'Anchor-AI'!Y361</f>
        <v>0</v>
      </c>
      <c r="W363" s="300">
        <f>'Anchor-AI'!Z361</f>
        <v>0</v>
      </c>
      <c r="X363" s="300">
        <f>'Anchor-AI'!AA361</f>
        <v>0</v>
      </c>
      <c r="Y363" s="357">
        <f>'Anchor-AI'!AB361</f>
        <v>0</v>
      </c>
      <c r="Z363" s="357">
        <f>'Anchor-AI'!AC361</f>
        <v>0</v>
      </c>
      <c r="AA363" s="301">
        <f t="shared" si="18"/>
        <v>0</v>
      </c>
      <c r="AC363" s="171">
        <f>'Test-AI'!L361</f>
        <v>0</v>
      </c>
      <c r="AD363" s="168">
        <f>'Test-AI'!M361</f>
        <v>0</v>
      </c>
      <c r="AE363" s="168">
        <f>'Test-AI'!N361</f>
        <v>0</v>
      </c>
      <c r="AF363" s="168">
        <f>'Test-AI'!O361</f>
        <v>0</v>
      </c>
      <c r="AG363" s="168">
        <f>(Summary!$C$63*AD363+Summary!$C$64*AE363+Summary!$C$65*AF363)/Summary!$C$66</f>
        <v>0</v>
      </c>
      <c r="AH363" s="168">
        <f>'Test-AI'!P361</f>
        <v>0</v>
      </c>
      <c r="AI363" s="168">
        <f>'Test-AI'!Q361</f>
        <v>0</v>
      </c>
      <c r="AJ363" s="168">
        <f>'Test-AI'!R361</f>
        <v>0</v>
      </c>
      <c r="AK363" s="168">
        <f>'Test-AI'!S361</f>
        <v>0</v>
      </c>
      <c r="AL363" s="168">
        <f>'Test-AI'!T361</f>
        <v>0</v>
      </c>
      <c r="AM363" s="168">
        <f>'Test-AI'!U361</f>
        <v>0</v>
      </c>
      <c r="AN363" s="168">
        <f>'Test-AI'!V361</f>
        <v>0</v>
      </c>
      <c r="AO363" s="168">
        <f>'Test-AI'!W361</f>
        <v>0</v>
      </c>
      <c r="AP363" s="168">
        <f>'Test-AI'!X361</f>
        <v>0</v>
      </c>
      <c r="AQ363" s="168">
        <f>10*LOG10(1/((Summary!$C$80/10^(AN363/10)+Summary!$C$81/10^(AO363/10)+Summary!$C$82/10^(AP363/10))/Summary!$C$83))</f>
        <v>0</v>
      </c>
      <c r="AR363" s="168">
        <f>'Test-AI'!Y361</f>
        <v>0</v>
      </c>
      <c r="AS363" s="168">
        <f>'Test-AI'!Z361</f>
        <v>0</v>
      </c>
      <c r="AT363" s="300">
        <f>'Test-AI'!AA361</f>
        <v>0</v>
      </c>
      <c r="AU363" s="357">
        <f>'Test-AI'!AB361</f>
        <v>0</v>
      </c>
      <c r="AV363" s="357">
        <f>'Test-AI'!AC361</f>
        <v>0</v>
      </c>
      <c r="AW363" s="301">
        <f t="shared" si="19"/>
        <v>0</v>
      </c>
      <c r="AX363" s="302" t="e">
        <f t="shared" si="20"/>
        <v>#DIV/0!</v>
      </c>
      <c r="AY363" s="303" t="e">
        <f t="shared" si="20"/>
        <v>#DIV/0!</v>
      </c>
      <c r="AZ363" s="297" t="e">
        <f t="shared" si="20"/>
        <v>#DIV/0!</v>
      </c>
      <c r="BA363" s="345" t="e">
        <f t="shared" si="17"/>
        <v>#DIV/0!</v>
      </c>
      <c r="BB363" s="75"/>
      <c r="BC363" s="75"/>
      <c r="BD363" s="486"/>
      <c r="BE363" s="550"/>
      <c r="BF363" s="553"/>
      <c r="BG363" s="553"/>
      <c r="BH363" s="553"/>
      <c r="BI363" s="553"/>
      <c r="BJ363" s="556"/>
      <c r="BK363" s="553"/>
      <c r="BL363" s="553"/>
      <c r="BM363" s="553"/>
      <c r="BN363" s="553"/>
      <c r="BO363" s="556"/>
      <c r="BP363" s="542"/>
      <c r="BQ363" s="605"/>
      <c r="BR363" s="542"/>
      <c r="BS363" s="550"/>
      <c r="BT363" s="553"/>
      <c r="BU363" s="553"/>
      <c r="BV363" s="553"/>
      <c r="BW363" s="553"/>
      <c r="BX363" s="553"/>
      <c r="BY363" s="553"/>
      <c r="BZ363" s="544"/>
      <c r="CA363" s="588"/>
      <c r="CB363" s="605"/>
      <c r="CC363" s="550"/>
      <c r="CD363" s="541"/>
      <c r="CE363" s="556"/>
      <c r="CF363" s="542"/>
      <c r="CG363" s="605"/>
      <c r="CH363" s="542"/>
    </row>
    <row r="364" spans="1:86" ht="17" hidden="1" customHeight="1" x14ac:dyDescent="0.2">
      <c r="A364" s="485"/>
      <c r="B364" s="595" t="s">
        <v>148</v>
      </c>
      <c r="C364" s="586" t="s">
        <v>93</v>
      </c>
      <c r="D364" s="589">
        <v>30</v>
      </c>
      <c r="E364" s="557">
        <v>8</v>
      </c>
      <c r="F364" s="238">
        <v>85</v>
      </c>
      <c r="G364" s="289">
        <f>'Anchor-AI'!L362</f>
        <v>0</v>
      </c>
      <c r="H364" s="290">
        <f>'Anchor-AI'!M362</f>
        <v>0</v>
      </c>
      <c r="I364" s="290">
        <f>'Anchor-AI'!N362</f>
        <v>0</v>
      </c>
      <c r="J364" s="290">
        <f>'Anchor-AI'!O362</f>
        <v>0</v>
      </c>
      <c r="K364" s="290">
        <f>(Summary!$C$63*H364+Summary!$C$64*I364+Summary!$C$65*J364)/Summary!$C$66</f>
        <v>0</v>
      </c>
      <c r="L364" s="290">
        <f>'Anchor-AI'!P362</f>
        <v>0</v>
      </c>
      <c r="M364" s="290">
        <f>'Anchor-AI'!Q362</f>
        <v>0</v>
      </c>
      <c r="N364" s="290">
        <f>'Anchor-AI'!R362</f>
        <v>0</v>
      </c>
      <c r="O364" s="290">
        <f>'Anchor-AI'!S362</f>
        <v>0</v>
      </c>
      <c r="P364" s="290">
        <f>'Anchor-AI'!T362</f>
        <v>0</v>
      </c>
      <c r="Q364" s="290">
        <f>'Anchor-AI'!U362</f>
        <v>0</v>
      </c>
      <c r="R364" s="290">
        <f>'Anchor-AI'!V362</f>
        <v>0</v>
      </c>
      <c r="S364" s="290">
        <f>'Anchor-AI'!W362</f>
        <v>0</v>
      </c>
      <c r="T364" s="290">
        <f>'Anchor-AI'!X362</f>
        <v>0</v>
      </c>
      <c r="U364" s="290">
        <f>10*LOG10(1/((Summary!$C$80/10^(R364/10)+Summary!$C$81/10^(S364/10)+Summary!$C$82/10^(T364/10))/Summary!$C$83))</f>
        <v>0</v>
      </c>
      <c r="V364" s="290">
        <f>'Anchor-AI'!Y362</f>
        <v>0</v>
      </c>
      <c r="W364" s="290">
        <f>'Anchor-AI'!Z362</f>
        <v>0</v>
      </c>
      <c r="X364" s="290">
        <f>'Anchor-AI'!AA362</f>
        <v>0</v>
      </c>
      <c r="Y364" s="360">
        <f>'Anchor-AI'!AB362</f>
        <v>0</v>
      </c>
      <c r="Z364" s="360">
        <f>'Anchor-AI'!AC362</f>
        <v>0</v>
      </c>
      <c r="AA364" s="291">
        <f t="shared" si="18"/>
        <v>0</v>
      </c>
      <c r="AC364" s="169">
        <f>'Test-AI'!L362</f>
        <v>0</v>
      </c>
      <c r="AD364" s="166">
        <f>'Test-AI'!M362</f>
        <v>0</v>
      </c>
      <c r="AE364" s="166">
        <f>'Test-AI'!N362</f>
        <v>0</v>
      </c>
      <c r="AF364" s="166">
        <f>'Test-AI'!O362</f>
        <v>0</v>
      </c>
      <c r="AG364" s="166">
        <f>(Summary!$C$63*AD364+Summary!$C$64*AE364+Summary!$C$65*AF364)/Summary!$C$66</f>
        <v>0</v>
      </c>
      <c r="AH364" s="166">
        <f>'Test-AI'!P362</f>
        <v>0</v>
      </c>
      <c r="AI364" s="166">
        <f>'Test-AI'!Q362</f>
        <v>0</v>
      </c>
      <c r="AJ364" s="166">
        <f>'Test-AI'!R362</f>
        <v>0</v>
      </c>
      <c r="AK364" s="166">
        <f>'Test-AI'!S362</f>
        <v>0</v>
      </c>
      <c r="AL364" s="166">
        <f>'Test-AI'!T362</f>
        <v>0</v>
      </c>
      <c r="AM364" s="166">
        <f>'Test-AI'!U362</f>
        <v>0</v>
      </c>
      <c r="AN364" s="166">
        <f>'Test-AI'!V362</f>
        <v>0</v>
      </c>
      <c r="AO364" s="166">
        <f>'Test-AI'!W362</f>
        <v>0</v>
      </c>
      <c r="AP364" s="166">
        <f>'Test-AI'!X362</f>
        <v>0</v>
      </c>
      <c r="AQ364" s="166">
        <f>10*LOG10(1/((Summary!$C$80/10^(AN364/10)+Summary!$C$81/10^(AO364/10)+Summary!$C$82/10^(AP364/10))/Summary!$C$83))</f>
        <v>0</v>
      </c>
      <c r="AR364" s="166">
        <f>'Test-AI'!Y362</f>
        <v>0</v>
      </c>
      <c r="AS364" s="166">
        <f>'Test-AI'!Z362</f>
        <v>0</v>
      </c>
      <c r="AT364" s="290">
        <f>'Test-AI'!AA362</f>
        <v>0</v>
      </c>
      <c r="AU364" s="356">
        <f>'Test-AI'!AB362</f>
        <v>0</v>
      </c>
      <c r="AV364" s="356">
        <f>'Test-AI'!AC362</f>
        <v>0</v>
      </c>
      <c r="AW364" s="291">
        <f t="shared" si="19"/>
        <v>0</v>
      </c>
      <c r="AX364" s="292" t="e">
        <f t="shared" si="20"/>
        <v>#DIV/0!</v>
      </c>
      <c r="AY364" s="293" t="e">
        <f t="shared" si="20"/>
        <v>#DIV/0!</v>
      </c>
      <c r="AZ364" s="292" t="e">
        <f t="shared" si="20"/>
        <v>#DIV/0!</v>
      </c>
      <c r="BA364" s="344" t="e">
        <f t="shared" si="17"/>
        <v>#DIV/0!</v>
      </c>
      <c r="BB364" s="75"/>
      <c r="BC364" s="75"/>
      <c r="BD364" s="572" t="s">
        <v>39</v>
      </c>
      <c r="BE364" s="549" t="e">
        <f t="array" ref="BE364">bdRateExtend($G364:$G367,H364:H367,$AC364:$AC367,AD364:AD367)</f>
        <v>#VALUE!</v>
      </c>
      <c r="BF364" s="551" t="e">
        <f t="array" ref="BF364">bdRateExtend($G364:$G369,H364:H369,$AC364:$AC369,AD364:AD369)</f>
        <v>#VALUE!</v>
      </c>
      <c r="BG364" s="551" t="e">
        <f t="array" ref="BG364">bdRateExtend($G364:$G369,I364:I369,$AC364:$AC369,AE364:AE369)</f>
        <v>#VALUE!</v>
      </c>
      <c r="BH364" s="551" t="e">
        <f t="array" ref="BH364">bdRateExtend($G364:$G369,J364:J369,$AC364:$AC369,AF364:AF369)</f>
        <v>#VALUE!</v>
      </c>
      <c r="BI364" s="551" t="e">
        <f t="array" ref="BI364">bdRateExtend($G364:$G369,K364:K369,$AC364:$AC369,AG364:AG369)</f>
        <v>#VALUE!</v>
      </c>
      <c r="BJ364" s="575" t="e">
        <f>(Summary!$C$94*BF364+Summary!$C$95*BG364+Summary!$C$96*BH364)/Summary!$C$97</f>
        <v>#VALUE!</v>
      </c>
      <c r="BK364" s="551" t="e">
        <f t="array" ref="BK364">bdRateExtend($G364:$G367,L364:L367,$AC364:$AC367,AH364:AH367)</f>
        <v>#VALUE!</v>
      </c>
      <c r="BL364" s="551" t="e">
        <f t="array" ref="BL364">bdRateExtend($G364:$G369,L364:L369,$AC364:$AC369,AH364:AH369)</f>
        <v>#VALUE!</v>
      </c>
      <c r="BM364" s="551" t="e">
        <f t="array" ref="BM364">bdRateExtend($G364:$G367,M364:M367,$AC364:$AC367,AI364:AI367)</f>
        <v>#VALUE!</v>
      </c>
      <c r="BN364" s="551" t="e">
        <f t="array" ref="BN364">bdRateExtend($G364:$G369,M364:M369,$AC364:$AC369,AI364:AI369)</f>
        <v>#VALUE!</v>
      </c>
      <c r="BO364" s="548" t="e">
        <f t="array" ref="BO364">bdRateExtend($G364:$G367,N364:N367,$AC364:$AC367,AJ364:AJ367,"None", FALSE,1)</f>
        <v>#VALUE!</v>
      </c>
      <c r="BP364" s="585" t="e">
        <f t="array" ref="BP364">bdRateExtend($G364:$G369,N364:N369,$AC364:$AC369,AJ364:AJ369,"None", FALSE,1)</f>
        <v>#VALUE!</v>
      </c>
      <c r="BQ364" s="548" t="e">
        <f t="array" ref="BQ364">bdRateExtend($G364:$G367,O364:O367,$AC364:$AC367,AK364:AK367,"None", FALSE,1)</f>
        <v>#VALUE!</v>
      </c>
      <c r="BR364" s="585" t="e">
        <f t="array" ref="BR364">bdRateExtend($G364:$G369,O364:O369,$AC364:$AC369,AK364:AK369,"None", FALSE,1)</f>
        <v>#VALUE!</v>
      </c>
      <c r="BS364" s="551" t="e">
        <f t="array" ref="BS364">bdRateExtend($G364:$G367,P364:P367,$AC364:$AC367,AL364:AL367)</f>
        <v>#VALUE!</v>
      </c>
      <c r="BT364" s="551" t="e">
        <f t="array" ref="BT364">bdRateExtend($G364:$G369,P364:P369,$AC364:$AC369,AL364:AL369)</f>
        <v>#VALUE!</v>
      </c>
      <c r="BU364" s="551" t="e">
        <f t="array" ref="BU364">bdRateExtend($G364:$G367,Q364:Q367,$AC364:$AC367,AM364:AM367)</f>
        <v>#VALUE!</v>
      </c>
      <c r="BV364" s="551" t="e">
        <f t="array" ref="BV364">bdRateExtend($G364:$G369,Q364:Q369,$AC364:$AC369,AM364:AM369)</f>
        <v>#VALUE!</v>
      </c>
      <c r="BW364" s="551" t="e">
        <f t="array" ref="BW364">bdRateExtend($G364:$G367,R364:R367,$AC364:$AC367,AN364:AN367)</f>
        <v>#VALUE!</v>
      </c>
      <c r="BX364" s="551" t="e">
        <f t="array" ref="BX364">bdRateExtend($G364:$G369,R364:R369,$AC364:$AC369,AN364:AN369)</f>
        <v>#VALUE!</v>
      </c>
      <c r="BY364" s="551" t="e">
        <f t="array" ref="BY364">bdRateExtend($G364:$G369,S364:S369,$AC364:$AC369,AO364:AO369)</f>
        <v>#VALUE!</v>
      </c>
      <c r="BZ364" s="555" t="e">
        <f t="array" ref="BZ364">bdRateExtend($G364:$G369,T364:T369,$AC364:$AC369,AP364:AP369)</f>
        <v>#VALUE!</v>
      </c>
      <c r="CA364" s="555" t="e">
        <f t="array" ref="CA364">bdRateExtend($G364:$G369,U364:U369,$AC364:$AC369,AQ364:AQ369)</f>
        <v>#VALUE!</v>
      </c>
      <c r="CB364" s="575" t="e">
        <f>(Summary!$C$108*BX364+Summary!$C$109*BY364+Summary!$C$110*BZ364)/Summary!$C$111</f>
        <v>#VALUE!</v>
      </c>
      <c r="CC364" s="561" t="e">
        <f t="array" ref="CC364">bdCAMBIExtend($G364:$G367,V364:V367,$AC364:$AC367,AR364:AR367)</f>
        <v>#VALUE!</v>
      </c>
      <c r="CD364" s="561" t="e">
        <f t="array" ref="CD364">bdCAMBIExtend($G364:$G369,V364:V369,$AC364:$AC369,AR364:AR369)</f>
        <v>#VALUE!</v>
      </c>
      <c r="CE364" s="547">
        <f t="array" ref="CE364">testVMAFRange($G364:$G367,N364:N367,$AC364:$AC367,AJ364:AJ367)</f>
        <v>0</v>
      </c>
      <c r="CF364" s="543">
        <f t="array" ref="CF364">testVMAFRange($G364:$G369,N364:N369,$AC364:$AC369,AJ364:AJ369)</f>
        <v>0</v>
      </c>
      <c r="CG364" s="547">
        <f t="array" ref="CG364">testVMAFRange($G364:$G367,O364:O367,$AC364:$AC367,AK364:AK367)</f>
        <v>0</v>
      </c>
      <c r="CH364" s="543">
        <f t="array" ref="CH364">testVMAFRange($G364:$G369,O364:O369,$AC364:$AC369,AK364:AK369)</f>
        <v>0</v>
      </c>
    </row>
    <row r="365" spans="1:86" ht="17" hidden="1" customHeight="1" x14ac:dyDescent="0.2">
      <c r="A365" s="485"/>
      <c r="B365" s="566"/>
      <c r="C365" s="485"/>
      <c r="D365" s="590"/>
      <c r="E365" s="558"/>
      <c r="F365" s="239">
        <v>110</v>
      </c>
      <c r="G365" s="294">
        <f>'Anchor-AI'!L363</f>
        <v>0</v>
      </c>
      <c r="H365" s="295">
        <f>'Anchor-AI'!M363</f>
        <v>0</v>
      </c>
      <c r="I365" s="295">
        <f>'Anchor-AI'!N363</f>
        <v>0</v>
      </c>
      <c r="J365" s="295">
        <f>'Anchor-AI'!O363</f>
        <v>0</v>
      </c>
      <c r="K365" s="295">
        <f>(Summary!$C$63*H365+Summary!$C$64*I365+Summary!$C$65*J365)/Summary!$C$66</f>
        <v>0</v>
      </c>
      <c r="L365" s="295">
        <f>'Anchor-AI'!P363</f>
        <v>0</v>
      </c>
      <c r="M365" s="295">
        <f>'Anchor-AI'!Q363</f>
        <v>0</v>
      </c>
      <c r="N365" s="295">
        <f>'Anchor-AI'!R363</f>
        <v>0</v>
      </c>
      <c r="O365" s="295">
        <f>'Anchor-AI'!S363</f>
        <v>0</v>
      </c>
      <c r="P365" s="295">
        <f>'Anchor-AI'!T363</f>
        <v>0</v>
      </c>
      <c r="Q365" s="295">
        <f>'Anchor-AI'!U363</f>
        <v>0</v>
      </c>
      <c r="R365" s="295">
        <f>'Anchor-AI'!V363</f>
        <v>0</v>
      </c>
      <c r="S365" s="295">
        <f>'Anchor-AI'!W363</f>
        <v>0</v>
      </c>
      <c r="T365" s="295">
        <f>'Anchor-AI'!X363</f>
        <v>0</v>
      </c>
      <c r="U365" s="295">
        <f>10*LOG10(1/((Summary!$C$80/10^(R365/10)+Summary!$C$81/10^(S365/10)+Summary!$C$82/10^(T365/10))/Summary!$C$83))</f>
        <v>0</v>
      </c>
      <c r="V365" s="295">
        <f>'Anchor-AI'!Y363</f>
        <v>0</v>
      </c>
      <c r="W365" s="295">
        <f>'Anchor-AI'!Z363</f>
        <v>0</v>
      </c>
      <c r="X365" s="295">
        <f>'Anchor-AI'!AA363</f>
        <v>0</v>
      </c>
      <c r="Y365" s="357">
        <f>'Anchor-AI'!AB363</f>
        <v>0</v>
      </c>
      <c r="Z365" s="357">
        <f>'Anchor-AI'!AC363</f>
        <v>0</v>
      </c>
      <c r="AA365" s="296">
        <f t="shared" si="18"/>
        <v>0</v>
      </c>
      <c r="AC365" s="170">
        <f>'Test-AI'!L363</f>
        <v>0</v>
      </c>
      <c r="AD365" s="167">
        <f>'Test-AI'!M363</f>
        <v>0</v>
      </c>
      <c r="AE365" s="167">
        <f>'Test-AI'!N363</f>
        <v>0</v>
      </c>
      <c r="AF365" s="167">
        <f>'Test-AI'!O363</f>
        <v>0</v>
      </c>
      <c r="AG365" s="167">
        <f>(Summary!$C$63*AD365+Summary!$C$64*AE365+Summary!$C$65*AF365)/Summary!$C$66</f>
        <v>0</v>
      </c>
      <c r="AH365" s="167">
        <f>'Test-AI'!P363</f>
        <v>0</v>
      </c>
      <c r="AI365" s="167">
        <f>'Test-AI'!Q363</f>
        <v>0</v>
      </c>
      <c r="AJ365" s="167">
        <f>'Test-AI'!R363</f>
        <v>0</v>
      </c>
      <c r="AK365" s="167">
        <f>'Test-AI'!S363</f>
        <v>0</v>
      </c>
      <c r="AL365" s="167">
        <f>'Test-AI'!T363</f>
        <v>0</v>
      </c>
      <c r="AM365" s="167">
        <f>'Test-AI'!U363</f>
        <v>0</v>
      </c>
      <c r="AN365" s="167">
        <f>'Test-AI'!V363</f>
        <v>0</v>
      </c>
      <c r="AO365" s="167">
        <f>'Test-AI'!W363</f>
        <v>0</v>
      </c>
      <c r="AP365" s="167">
        <f>'Test-AI'!X363</f>
        <v>0</v>
      </c>
      <c r="AQ365" s="167">
        <f>10*LOG10(1/((Summary!$C$80/10^(AN365/10)+Summary!$C$81/10^(AO365/10)+Summary!$C$82/10^(AP365/10))/Summary!$C$83))</f>
        <v>0</v>
      </c>
      <c r="AR365" s="167">
        <f>'Test-AI'!Y363</f>
        <v>0</v>
      </c>
      <c r="AS365" s="167">
        <f>'Test-AI'!Z363</f>
        <v>0</v>
      </c>
      <c r="AT365" s="295">
        <f>'Test-AI'!AA363</f>
        <v>0</v>
      </c>
      <c r="AU365" s="357">
        <f>'Test-AI'!AB363</f>
        <v>0</v>
      </c>
      <c r="AV365" s="357">
        <f>'Test-AI'!AC363</f>
        <v>0</v>
      </c>
      <c r="AW365" s="296">
        <f t="shared" si="19"/>
        <v>0</v>
      </c>
      <c r="AX365" s="297" t="e">
        <f t="shared" si="20"/>
        <v>#DIV/0!</v>
      </c>
      <c r="AY365" s="298" t="e">
        <f t="shared" si="20"/>
        <v>#DIV/0!</v>
      </c>
      <c r="AZ365" s="297" t="e">
        <f t="shared" si="20"/>
        <v>#DIV/0!</v>
      </c>
      <c r="BA365" s="345" t="e">
        <f t="shared" si="17"/>
        <v>#DIV/0!</v>
      </c>
      <c r="BB365" s="75"/>
      <c r="BC365" s="75"/>
      <c r="BD365" s="565"/>
      <c r="BE365" s="550"/>
      <c r="BF365" s="552"/>
      <c r="BG365" s="552"/>
      <c r="BH365" s="552"/>
      <c r="BI365" s="552"/>
      <c r="BJ365" s="552"/>
      <c r="BK365" s="553"/>
      <c r="BL365" s="552"/>
      <c r="BM365" s="553"/>
      <c r="BN365" s="552"/>
      <c r="BO365" s="546"/>
      <c r="BP365" s="541"/>
      <c r="BQ365" s="546"/>
      <c r="BR365" s="541"/>
      <c r="BS365" s="553"/>
      <c r="BT365" s="552"/>
      <c r="BU365" s="553"/>
      <c r="BV365" s="552"/>
      <c r="BW365" s="553"/>
      <c r="BX365" s="552"/>
      <c r="BY365" s="552"/>
      <c r="BZ365" s="541"/>
      <c r="CA365" s="541"/>
      <c r="CB365" s="552"/>
      <c r="CC365" s="553"/>
      <c r="CD365" s="552"/>
      <c r="CE365" s="546"/>
      <c r="CF365" s="541"/>
      <c r="CG365" s="546"/>
      <c r="CH365" s="541"/>
    </row>
    <row r="366" spans="1:86" ht="17" hidden="1" customHeight="1" x14ac:dyDescent="0.2">
      <c r="A366" s="485"/>
      <c r="B366" s="566"/>
      <c r="C366" s="485"/>
      <c r="D366" s="590"/>
      <c r="E366" s="558"/>
      <c r="F366" s="239">
        <v>135</v>
      </c>
      <c r="G366" s="294">
        <f>'Anchor-AI'!L364</f>
        <v>0</v>
      </c>
      <c r="H366" s="295">
        <f>'Anchor-AI'!M364</f>
        <v>0</v>
      </c>
      <c r="I366" s="295">
        <f>'Anchor-AI'!N364</f>
        <v>0</v>
      </c>
      <c r="J366" s="295">
        <f>'Anchor-AI'!O364</f>
        <v>0</v>
      </c>
      <c r="K366" s="295">
        <f>(Summary!$C$63*H366+Summary!$C$64*I366+Summary!$C$65*J366)/Summary!$C$66</f>
        <v>0</v>
      </c>
      <c r="L366" s="295">
        <f>'Anchor-AI'!P364</f>
        <v>0</v>
      </c>
      <c r="M366" s="295">
        <f>'Anchor-AI'!Q364</f>
        <v>0</v>
      </c>
      <c r="N366" s="295">
        <f>'Anchor-AI'!R364</f>
        <v>0</v>
      </c>
      <c r="O366" s="295">
        <f>'Anchor-AI'!S364</f>
        <v>0</v>
      </c>
      <c r="P366" s="295">
        <f>'Anchor-AI'!T364</f>
        <v>0</v>
      </c>
      <c r="Q366" s="295">
        <f>'Anchor-AI'!U364</f>
        <v>0</v>
      </c>
      <c r="R366" s="295">
        <f>'Anchor-AI'!V364</f>
        <v>0</v>
      </c>
      <c r="S366" s="295">
        <f>'Anchor-AI'!W364</f>
        <v>0</v>
      </c>
      <c r="T366" s="295">
        <f>'Anchor-AI'!X364</f>
        <v>0</v>
      </c>
      <c r="U366" s="295">
        <f>10*LOG10(1/((Summary!$C$80/10^(R366/10)+Summary!$C$81/10^(S366/10)+Summary!$C$82/10^(T366/10))/Summary!$C$83))</f>
        <v>0</v>
      </c>
      <c r="V366" s="295">
        <f>'Anchor-AI'!Y364</f>
        <v>0</v>
      </c>
      <c r="W366" s="295">
        <f>'Anchor-AI'!Z364</f>
        <v>0</v>
      </c>
      <c r="X366" s="295">
        <f>'Anchor-AI'!AA364</f>
        <v>0</v>
      </c>
      <c r="Y366" s="357">
        <f>'Anchor-AI'!AB364</f>
        <v>0</v>
      </c>
      <c r="Z366" s="357">
        <f>'Anchor-AI'!AC364</f>
        <v>0</v>
      </c>
      <c r="AA366" s="296">
        <f t="shared" si="18"/>
        <v>0</v>
      </c>
      <c r="AC366" s="170">
        <f>'Test-AI'!L364</f>
        <v>0</v>
      </c>
      <c r="AD366" s="167">
        <f>'Test-AI'!M364</f>
        <v>0</v>
      </c>
      <c r="AE366" s="167">
        <f>'Test-AI'!N364</f>
        <v>0</v>
      </c>
      <c r="AF366" s="167">
        <f>'Test-AI'!O364</f>
        <v>0</v>
      </c>
      <c r="AG366" s="167">
        <f>(Summary!$C$63*AD366+Summary!$C$64*AE366+Summary!$C$65*AF366)/Summary!$C$66</f>
        <v>0</v>
      </c>
      <c r="AH366" s="167">
        <f>'Test-AI'!P364</f>
        <v>0</v>
      </c>
      <c r="AI366" s="167">
        <f>'Test-AI'!Q364</f>
        <v>0</v>
      </c>
      <c r="AJ366" s="167">
        <f>'Test-AI'!R364</f>
        <v>0</v>
      </c>
      <c r="AK366" s="167">
        <f>'Test-AI'!S364</f>
        <v>0</v>
      </c>
      <c r="AL366" s="167">
        <f>'Test-AI'!T364</f>
        <v>0</v>
      </c>
      <c r="AM366" s="167">
        <f>'Test-AI'!U364</f>
        <v>0</v>
      </c>
      <c r="AN366" s="167">
        <f>'Test-AI'!V364</f>
        <v>0</v>
      </c>
      <c r="AO366" s="167">
        <f>'Test-AI'!W364</f>
        <v>0</v>
      </c>
      <c r="AP366" s="167">
        <f>'Test-AI'!X364</f>
        <v>0</v>
      </c>
      <c r="AQ366" s="167">
        <f>10*LOG10(1/((Summary!$C$80/10^(AN366/10)+Summary!$C$81/10^(AO366/10)+Summary!$C$82/10^(AP366/10))/Summary!$C$83))</f>
        <v>0</v>
      </c>
      <c r="AR366" s="167">
        <f>'Test-AI'!Y364</f>
        <v>0</v>
      </c>
      <c r="AS366" s="167">
        <f>'Test-AI'!Z364</f>
        <v>0</v>
      </c>
      <c r="AT366" s="295">
        <f>'Test-AI'!AA364</f>
        <v>0</v>
      </c>
      <c r="AU366" s="357">
        <f>'Test-AI'!AB364</f>
        <v>0</v>
      </c>
      <c r="AV366" s="357">
        <f>'Test-AI'!AC364</f>
        <v>0</v>
      </c>
      <c r="AW366" s="296">
        <f t="shared" si="19"/>
        <v>0</v>
      </c>
      <c r="AX366" s="297" t="e">
        <f t="shared" si="20"/>
        <v>#DIV/0!</v>
      </c>
      <c r="AY366" s="298" t="e">
        <f t="shared" si="20"/>
        <v>#DIV/0!</v>
      </c>
      <c r="AZ366" s="297" t="e">
        <f t="shared" si="20"/>
        <v>#DIV/0!</v>
      </c>
      <c r="BA366" s="345" t="e">
        <f t="shared" si="17"/>
        <v>#DIV/0!</v>
      </c>
      <c r="BB366" s="75"/>
      <c r="BC366" s="75"/>
      <c r="BD366" s="573" t="s">
        <v>147</v>
      </c>
      <c r="BE366" s="549" t="e">
        <f t="array" ref="BE366">bdRateExtend($G365:$G368,H365:H368,$AC365:$AC368,AD365:AD368)</f>
        <v>#VALUE!</v>
      </c>
      <c r="BF366" s="552"/>
      <c r="BG366" s="552"/>
      <c r="BH366" s="552"/>
      <c r="BI366" s="552"/>
      <c r="BJ366" s="552"/>
      <c r="BK366" s="551" t="e">
        <f t="array" ref="BK366">bdRateExtend($G365:$G368,L365:L368,$AC365:$AC368,AH365:AH368)</f>
        <v>#VALUE!</v>
      </c>
      <c r="BL366" s="552"/>
      <c r="BM366" s="551" t="e">
        <f t="array" ref="BM366">bdRateExtend($G365:$G368,M365:M368,$AC365:$AC368,AI365:AI368)</f>
        <v>#VALUE!</v>
      </c>
      <c r="BN366" s="552"/>
      <c r="BO366" s="545" t="e">
        <f t="array" ref="BO366">bdRateExtend($G365:$G368,N365:N368,$AC365:$AC368,AJ365:AJ368,"None", FALSE,1)</f>
        <v>#VALUE!</v>
      </c>
      <c r="BP366" s="541"/>
      <c r="BQ366" s="545" t="e">
        <f t="array" ref="BQ366">bdRateExtend($G365:$G368,O365:O368,$AC365:$AC368,AK365:AK368,"None", FALSE,1)</f>
        <v>#VALUE!</v>
      </c>
      <c r="BR366" s="541"/>
      <c r="BS366" s="551" t="e">
        <f t="array" ref="BS366">bdRateExtend($G365:$G368,P365:P368,$AC365:$AC368,AL365:AL368)</f>
        <v>#VALUE!</v>
      </c>
      <c r="BT366" s="552"/>
      <c r="BU366" s="551" t="e">
        <f t="array" ref="BU366">bdRateExtend($G365:$G368,Q365:Q368,$AC365:$AC368,AM365:AM368)</f>
        <v>#VALUE!</v>
      </c>
      <c r="BV366" s="552"/>
      <c r="BW366" s="551" t="e">
        <f t="array" ref="BW366">bdRateExtend($G365:$G368,R365:R368,$AC365:$AC368,AN365:AN368)</f>
        <v>#VALUE!</v>
      </c>
      <c r="BX366" s="552"/>
      <c r="BY366" s="552"/>
      <c r="BZ366" s="541"/>
      <c r="CA366" s="541"/>
      <c r="CB366" s="552"/>
      <c r="CC366" s="561" t="e">
        <f t="array" ref="CC366">bdCAMBIExtend($G365:$G368,V365:V368,$AC365:$AC368,AR365:AR368)</f>
        <v>#VALUE!</v>
      </c>
      <c r="CD366" s="552"/>
      <c r="CE366" s="554">
        <f t="array" ref="CE366">testVMAFRange($G365:$G368,N365:N368,$AC365:$AC368,AJ365:AJ368)</f>
        <v>0</v>
      </c>
      <c r="CF366" s="541"/>
      <c r="CG366" s="554">
        <f t="array" ref="CG366">testVMAFRange($G365:$G368,O365:O368,$AC365:$AC368,AK365:AK368)</f>
        <v>0</v>
      </c>
      <c r="CH366" s="541"/>
    </row>
    <row r="367" spans="1:86" ht="17" hidden="1" customHeight="1" x14ac:dyDescent="0.2">
      <c r="A367" s="485"/>
      <c r="B367" s="566"/>
      <c r="C367" s="485"/>
      <c r="D367" s="590"/>
      <c r="E367" s="558"/>
      <c r="F367" s="239">
        <v>160</v>
      </c>
      <c r="G367" s="294">
        <f>'Anchor-AI'!L365</f>
        <v>0</v>
      </c>
      <c r="H367" s="295">
        <f>'Anchor-AI'!M365</f>
        <v>0</v>
      </c>
      <c r="I367" s="295">
        <f>'Anchor-AI'!N365</f>
        <v>0</v>
      </c>
      <c r="J367" s="295">
        <f>'Anchor-AI'!O365</f>
        <v>0</v>
      </c>
      <c r="K367" s="295">
        <f>(Summary!$C$63*H367+Summary!$C$64*I367+Summary!$C$65*J367)/Summary!$C$66</f>
        <v>0</v>
      </c>
      <c r="L367" s="295">
        <f>'Anchor-AI'!P365</f>
        <v>0</v>
      </c>
      <c r="M367" s="295">
        <f>'Anchor-AI'!Q365</f>
        <v>0</v>
      </c>
      <c r="N367" s="295">
        <f>'Anchor-AI'!R365</f>
        <v>0</v>
      </c>
      <c r="O367" s="295">
        <f>'Anchor-AI'!S365</f>
        <v>0</v>
      </c>
      <c r="P367" s="295">
        <f>'Anchor-AI'!T365</f>
        <v>0</v>
      </c>
      <c r="Q367" s="295">
        <f>'Anchor-AI'!U365</f>
        <v>0</v>
      </c>
      <c r="R367" s="295">
        <f>'Anchor-AI'!V365</f>
        <v>0</v>
      </c>
      <c r="S367" s="295">
        <f>'Anchor-AI'!W365</f>
        <v>0</v>
      </c>
      <c r="T367" s="295">
        <f>'Anchor-AI'!X365</f>
        <v>0</v>
      </c>
      <c r="U367" s="295">
        <f>10*LOG10(1/((Summary!$C$80/10^(R367/10)+Summary!$C$81/10^(S367/10)+Summary!$C$82/10^(T367/10))/Summary!$C$83))</f>
        <v>0</v>
      </c>
      <c r="V367" s="295">
        <f>'Anchor-AI'!Y365</f>
        <v>0</v>
      </c>
      <c r="W367" s="295">
        <f>'Anchor-AI'!Z365</f>
        <v>0</v>
      </c>
      <c r="X367" s="295">
        <f>'Anchor-AI'!AA365</f>
        <v>0</v>
      </c>
      <c r="Y367" s="357">
        <f>'Anchor-AI'!AB365</f>
        <v>0</v>
      </c>
      <c r="Z367" s="357">
        <f>'Anchor-AI'!AC365</f>
        <v>0</v>
      </c>
      <c r="AA367" s="296">
        <f t="shared" si="18"/>
        <v>0</v>
      </c>
      <c r="AC367" s="170">
        <f>'Test-AI'!L365</f>
        <v>0</v>
      </c>
      <c r="AD367" s="167">
        <f>'Test-AI'!M365</f>
        <v>0</v>
      </c>
      <c r="AE367" s="167">
        <f>'Test-AI'!N365</f>
        <v>0</v>
      </c>
      <c r="AF367" s="167">
        <f>'Test-AI'!O365</f>
        <v>0</v>
      </c>
      <c r="AG367" s="167">
        <f>(Summary!$C$63*AD367+Summary!$C$64*AE367+Summary!$C$65*AF367)/Summary!$C$66</f>
        <v>0</v>
      </c>
      <c r="AH367" s="167">
        <f>'Test-AI'!P365</f>
        <v>0</v>
      </c>
      <c r="AI367" s="167">
        <f>'Test-AI'!Q365</f>
        <v>0</v>
      </c>
      <c r="AJ367" s="167">
        <f>'Test-AI'!R365</f>
        <v>0</v>
      </c>
      <c r="AK367" s="167">
        <f>'Test-AI'!S365</f>
        <v>0</v>
      </c>
      <c r="AL367" s="167">
        <f>'Test-AI'!T365</f>
        <v>0</v>
      </c>
      <c r="AM367" s="167">
        <f>'Test-AI'!U365</f>
        <v>0</v>
      </c>
      <c r="AN367" s="167">
        <f>'Test-AI'!V365</f>
        <v>0</v>
      </c>
      <c r="AO367" s="167">
        <f>'Test-AI'!W365</f>
        <v>0</v>
      </c>
      <c r="AP367" s="167">
        <f>'Test-AI'!X365</f>
        <v>0</v>
      </c>
      <c r="AQ367" s="167">
        <f>10*LOG10(1/((Summary!$C$80/10^(AN367/10)+Summary!$C$81/10^(AO367/10)+Summary!$C$82/10^(AP367/10))/Summary!$C$83))</f>
        <v>0</v>
      </c>
      <c r="AR367" s="167">
        <f>'Test-AI'!Y365</f>
        <v>0</v>
      </c>
      <c r="AS367" s="167">
        <f>'Test-AI'!Z365</f>
        <v>0</v>
      </c>
      <c r="AT367" s="295">
        <f>'Test-AI'!AA365</f>
        <v>0</v>
      </c>
      <c r="AU367" s="357">
        <f>'Test-AI'!AB365</f>
        <v>0</v>
      </c>
      <c r="AV367" s="357">
        <f>'Test-AI'!AC365</f>
        <v>0</v>
      </c>
      <c r="AW367" s="296">
        <f t="shared" si="19"/>
        <v>0</v>
      </c>
      <c r="AX367" s="297" t="e">
        <f t="shared" si="20"/>
        <v>#DIV/0!</v>
      </c>
      <c r="AY367" s="298" t="e">
        <f t="shared" si="20"/>
        <v>#DIV/0!</v>
      </c>
      <c r="AZ367" s="297" t="e">
        <f t="shared" si="20"/>
        <v>#DIV/0!</v>
      </c>
      <c r="BA367" s="345" t="e">
        <f t="shared" si="17"/>
        <v>#DIV/0!</v>
      </c>
      <c r="BB367" s="75"/>
      <c r="BC367" s="75"/>
      <c r="BD367" s="565"/>
      <c r="BE367" s="550"/>
      <c r="BF367" s="552"/>
      <c r="BG367" s="552"/>
      <c r="BH367" s="552"/>
      <c r="BI367" s="552"/>
      <c r="BJ367" s="552"/>
      <c r="BK367" s="553"/>
      <c r="BL367" s="552"/>
      <c r="BM367" s="553"/>
      <c r="BN367" s="552"/>
      <c r="BO367" s="546"/>
      <c r="BP367" s="541"/>
      <c r="BQ367" s="546"/>
      <c r="BR367" s="541"/>
      <c r="BS367" s="553"/>
      <c r="BT367" s="552"/>
      <c r="BU367" s="553"/>
      <c r="BV367" s="552"/>
      <c r="BW367" s="553"/>
      <c r="BX367" s="552"/>
      <c r="BY367" s="552"/>
      <c r="BZ367" s="541"/>
      <c r="CA367" s="541"/>
      <c r="CB367" s="552"/>
      <c r="CC367" s="553"/>
      <c r="CD367" s="552"/>
      <c r="CE367" s="546"/>
      <c r="CF367" s="541"/>
      <c r="CG367" s="546"/>
      <c r="CH367" s="541"/>
    </row>
    <row r="368" spans="1:86" ht="17" hidden="1" customHeight="1" x14ac:dyDescent="0.2">
      <c r="A368" s="485"/>
      <c r="B368" s="566"/>
      <c r="C368" s="485"/>
      <c r="D368" s="590"/>
      <c r="E368" s="558"/>
      <c r="F368" s="239">
        <v>185</v>
      </c>
      <c r="G368" s="294">
        <f>'Anchor-AI'!L366</f>
        <v>0</v>
      </c>
      <c r="H368" s="295">
        <f>'Anchor-AI'!M366</f>
        <v>0</v>
      </c>
      <c r="I368" s="295">
        <f>'Anchor-AI'!N366</f>
        <v>0</v>
      </c>
      <c r="J368" s="295">
        <f>'Anchor-AI'!O366</f>
        <v>0</v>
      </c>
      <c r="K368" s="295">
        <f>(Summary!$C$63*H368+Summary!$C$64*I368+Summary!$C$65*J368)/Summary!$C$66</f>
        <v>0</v>
      </c>
      <c r="L368" s="295">
        <f>'Anchor-AI'!P366</f>
        <v>0</v>
      </c>
      <c r="M368" s="295">
        <f>'Anchor-AI'!Q366</f>
        <v>0</v>
      </c>
      <c r="N368" s="295">
        <f>'Anchor-AI'!R366</f>
        <v>0</v>
      </c>
      <c r="O368" s="295">
        <f>'Anchor-AI'!S366</f>
        <v>0</v>
      </c>
      <c r="P368" s="295">
        <f>'Anchor-AI'!T366</f>
        <v>0</v>
      </c>
      <c r="Q368" s="295">
        <f>'Anchor-AI'!U366</f>
        <v>0</v>
      </c>
      <c r="R368" s="295">
        <f>'Anchor-AI'!V366</f>
        <v>0</v>
      </c>
      <c r="S368" s="295">
        <f>'Anchor-AI'!W366</f>
        <v>0</v>
      </c>
      <c r="T368" s="295">
        <f>'Anchor-AI'!X366</f>
        <v>0</v>
      </c>
      <c r="U368" s="295">
        <f>10*LOG10(1/((Summary!$C$80/10^(R368/10)+Summary!$C$81/10^(S368/10)+Summary!$C$82/10^(T368/10))/Summary!$C$83))</f>
        <v>0</v>
      </c>
      <c r="V368" s="295">
        <f>'Anchor-AI'!Y366</f>
        <v>0</v>
      </c>
      <c r="W368" s="295">
        <f>'Anchor-AI'!Z366</f>
        <v>0</v>
      </c>
      <c r="X368" s="295">
        <f>'Anchor-AI'!AA366</f>
        <v>0</v>
      </c>
      <c r="Y368" s="357">
        <f>'Anchor-AI'!AB366</f>
        <v>0</v>
      </c>
      <c r="Z368" s="357">
        <f>'Anchor-AI'!AC366</f>
        <v>0</v>
      </c>
      <c r="AA368" s="296">
        <f t="shared" si="18"/>
        <v>0</v>
      </c>
      <c r="AC368" s="170">
        <f>'Test-AI'!L366</f>
        <v>0</v>
      </c>
      <c r="AD368" s="167">
        <f>'Test-AI'!M366</f>
        <v>0</v>
      </c>
      <c r="AE368" s="167">
        <f>'Test-AI'!N366</f>
        <v>0</v>
      </c>
      <c r="AF368" s="167">
        <f>'Test-AI'!O366</f>
        <v>0</v>
      </c>
      <c r="AG368" s="167">
        <f>(Summary!$C$63*AD368+Summary!$C$64*AE368+Summary!$C$65*AF368)/Summary!$C$66</f>
        <v>0</v>
      </c>
      <c r="AH368" s="167">
        <f>'Test-AI'!P366</f>
        <v>0</v>
      </c>
      <c r="AI368" s="167">
        <f>'Test-AI'!Q366</f>
        <v>0</v>
      </c>
      <c r="AJ368" s="167">
        <f>'Test-AI'!R366</f>
        <v>0</v>
      </c>
      <c r="AK368" s="167">
        <f>'Test-AI'!S366</f>
        <v>0</v>
      </c>
      <c r="AL368" s="167">
        <f>'Test-AI'!T366</f>
        <v>0</v>
      </c>
      <c r="AM368" s="167">
        <f>'Test-AI'!U366</f>
        <v>0</v>
      </c>
      <c r="AN368" s="167">
        <f>'Test-AI'!V366</f>
        <v>0</v>
      </c>
      <c r="AO368" s="167">
        <f>'Test-AI'!W366</f>
        <v>0</v>
      </c>
      <c r="AP368" s="167">
        <f>'Test-AI'!X366</f>
        <v>0</v>
      </c>
      <c r="AQ368" s="167">
        <f>10*LOG10(1/((Summary!$C$80/10^(AN368/10)+Summary!$C$81/10^(AO368/10)+Summary!$C$82/10^(AP368/10))/Summary!$C$83))</f>
        <v>0</v>
      </c>
      <c r="AR368" s="167">
        <f>'Test-AI'!Y366</f>
        <v>0</v>
      </c>
      <c r="AS368" s="167">
        <f>'Test-AI'!Z366</f>
        <v>0</v>
      </c>
      <c r="AT368" s="295">
        <f>'Test-AI'!AA366</f>
        <v>0</v>
      </c>
      <c r="AU368" s="357">
        <f>'Test-AI'!AB366</f>
        <v>0</v>
      </c>
      <c r="AV368" s="357">
        <f>'Test-AI'!AC366</f>
        <v>0</v>
      </c>
      <c r="AW368" s="296">
        <f t="shared" si="19"/>
        <v>0</v>
      </c>
      <c r="AX368" s="297" t="e">
        <f t="shared" si="20"/>
        <v>#DIV/0!</v>
      </c>
      <c r="AY368" s="298" t="e">
        <f t="shared" si="20"/>
        <v>#DIV/0!</v>
      </c>
      <c r="AZ368" s="297" t="e">
        <f t="shared" si="20"/>
        <v>#DIV/0!</v>
      </c>
      <c r="BA368" s="345" t="e">
        <f t="shared" si="17"/>
        <v>#DIV/0!</v>
      </c>
      <c r="BB368" s="75"/>
      <c r="BC368" s="75"/>
      <c r="BD368" s="574" t="s">
        <v>46</v>
      </c>
      <c r="BE368" s="549" t="e">
        <f t="array" ref="BE368">bdRateExtend($G366:$G369,H366:H369,$AC366:$AC369,AD366:AD369)</f>
        <v>#VALUE!</v>
      </c>
      <c r="BF368" s="552"/>
      <c r="BG368" s="552"/>
      <c r="BH368" s="552"/>
      <c r="BI368" s="552"/>
      <c r="BJ368" s="552"/>
      <c r="BK368" s="551" t="e">
        <f t="array" ref="BK368">bdRateExtend($G366:$G369,L366:L369,$AC366:$AC369,AH366:AH369)</f>
        <v>#VALUE!</v>
      </c>
      <c r="BL368" s="552"/>
      <c r="BM368" s="551" t="e">
        <f t="array" ref="BM368">bdRateExtend($G366:$G369,M366:M369,$AC366:$AC369,AI366:AI369)</f>
        <v>#VALUE!</v>
      </c>
      <c r="BN368" s="552"/>
      <c r="BO368" s="545" t="e">
        <f t="array" ref="BO368">bdRateExtend($G366:$G369,N366:N369,$AC366:$AC369,AJ366:AJ369,"None", FALSE,1)</f>
        <v>#VALUE!</v>
      </c>
      <c r="BP368" s="541"/>
      <c r="BQ368" s="545" t="e">
        <f t="array" ref="BQ368">bdRateExtend($G366:$G369,O366:O369,$AC366:$AC369,AK366:AK369,"None", FALSE,1)</f>
        <v>#VALUE!</v>
      </c>
      <c r="BR368" s="541"/>
      <c r="BS368" s="551" t="e">
        <f t="array" ref="BS368">bdRateExtend($G366:$G369,P366:P369,$AC366:$AC369,AL366:AL369)</f>
        <v>#VALUE!</v>
      </c>
      <c r="BT368" s="552"/>
      <c r="BU368" s="551" t="e">
        <f t="array" ref="BU368">bdRateExtend($G366:$G369,Q366:Q369,$AC366:$AC369,AM366:AM369)</f>
        <v>#VALUE!</v>
      </c>
      <c r="BV368" s="552"/>
      <c r="BW368" s="551" t="e">
        <f t="array" ref="BW368">bdRateExtend($G366:$G369,R366:R369,$AC366:$AC369,AN366:AN369)</f>
        <v>#VALUE!</v>
      </c>
      <c r="BX368" s="552"/>
      <c r="BY368" s="552"/>
      <c r="BZ368" s="541"/>
      <c r="CA368" s="541"/>
      <c r="CB368" s="552"/>
      <c r="CC368" s="561" t="e">
        <f t="array" ref="CC368">bdCAMBIExtend($G366:$G369,V366:V369,$AC366:$AC369,AR366:AR369)</f>
        <v>#VALUE!</v>
      </c>
      <c r="CD368" s="552"/>
      <c r="CE368" s="554">
        <f t="array" ref="CE368">testVMAFRange($G366:$G369,N366:N369,$AC366:$AC369,AJ366:AJ369)</f>
        <v>0</v>
      </c>
      <c r="CF368" s="541"/>
      <c r="CG368" s="554">
        <f t="array" ref="CG368">testVMAFRange($G366:$G369,O366:O369,$AC366:$AC369,AK366:AK369)</f>
        <v>0</v>
      </c>
      <c r="CH368" s="541"/>
    </row>
    <row r="369" spans="1:86" ht="17" hidden="1" customHeight="1" x14ac:dyDescent="0.2">
      <c r="A369" s="485"/>
      <c r="B369" s="596"/>
      <c r="C369" s="486"/>
      <c r="D369" s="591"/>
      <c r="E369" s="559"/>
      <c r="F369" s="240">
        <v>210</v>
      </c>
      <c r="G369" s="299">
        <f>'Anchor-AI'!L367</f>
        <v>0</v>
      </c>
      <c r="H369" s="300">
        <f>'Anchor-AI'!M367</f>
        <v>0</v>
      </c>
      <c r="I369" s="300">
        <f>'Anchor-AI'!N367</f>
        <v>0</v>
      </c>
      <c r="J369" s="300">
        <f>'Anchor-AI'!O367</f>
        <v>0</v>
      </c>
      <c r="K369" s="295">
        <f>(Summary!$C$63*H369+Summary!$C$64*I369+Summary!$C$65*J369)/Summary!$C$66</f>
        <v>0</v>
      </c>
      <c r="L369" s="300">
        <f>'Anchor-AI'!P367</f>
        <v>0</v>
      </c>
      <c r="M369" s="300">
        <f>'Anchor-AI'!Q367</f>
        <v>0</v>
      </c>
      <c r="N369" s="300">
        <f>'Anchor-AI'!R367</f>
        <v>0</v>
      </c>
      <c r="O369" s="300">
        <f>'Anchor-AI'!S367</f>
        <v>0</v>
      </c>
      <c r="P369" s="300">
        <f>'Anchor-AI'!T367</f>
        <v>0</v>
      </c>
      <c r="Q369" s="300">
        <f>'Anchor-AI'!U367</f>
        <v>0</v>
      </c>
      <c r="R369" s="300">
        <f>'Anchor-AI'!V367</f>
        <v>0</v>
      </c>
      <c r="S369" s="300">
        <f>'Anchor-AI'!W367</f>
        <v>0</v>
      </c>
      <c r="T369" s="300">
        <f>'Anchor-AI'!X367</f>
        <v>0</v>
      </c>
      <c r="U369" s="300">
        <f>10*LOG10(1/((Summary!$C$80/10^(R369/10)+Summary!$C$81/10^(S369/10)+Summary!$C$82/10^(T369/10))/Summary!$C$83))</f>
        <v>0</v>
      </c>
      <c r="V369" s="300">
        <f>'Anchor-AI'!Y367</f>
        <v>0</v>
      </c>
      <c r="W369" s="300">
        <f>'Anchor-AI'!Z367</f>
        <v>0</v>
      </c>
      <c r="X369" s="300">
        <f>'Anchor-AI'!AA367</f>
        <v>0</v>
      </c>
      <c r="Y369" s="357">
        <f>'Anchor-AI'!AB367</f>
        <v>0</v>
      </c>
      <c r="Z369" s="357">
        <f>'Anchor-AI'!AC367</f>
        <v>0</v>
      </c>
      <c r="AA369" s="301">
        <f t="shared" si="18"/>
        <v>0</v>
      </c>
      <c r="AC369" s="171">
        <f>'Test-AI'!L367</f>
        <v>0</v>
      </c>
      <c r="AD369" s="168">
        <f>'Test-AI'!M367</f>
        <v>0</v>
      </c>
      <c r="AE369" s="168">
        <f>'Test-AI'!N367</f>
        <v>0</v>
      </c>
      <c r="AF369" s="168">
        <f>'Test-AI'!O367</f>
        <v>0</v>
      </c>
      <c r="AG369" s="168">
        <f>(Summary!$C$63*AD369+Summary!$C$64*AE369+Summary!$C$65*AF369)/Summary!$C$66</f>
        <v>0</v>
      </c>
      <c r="AH369" s="168">
        <f>'Test-AI'!P367</f>
        <v>0</v>
      </c>
      <c r="AI369" s="168">
        <f>'Test-AI'!Q367</f>
        <v>0</v>
      </c>
      <c r="AJ369" s="168">
        <f>'Test-AI'!R367</f>
        <v>0</v>
      </c>
      <c r="AK369" s="168">
        <f>'Test-AI'!S367</f>
        <v>0</v>
      </c>
      <c r="AL369" s="168">
        <f>'Test-AI'!T367</f>
        <v>0</v>
      </c>
      <c r="AM369" s="168">
        <f>'Test-AI'!U367</f>
        <v>0</v>
      </c>
      <c r="AN369" s="168">
        <f>'Test-AI'!V367</f>
        <v>0</v>
      </c>
      <c r="AO369" s="168">
        <f>'Test-AI'!W367</f>
        <v>0</v>
      </c>
      <c r="AP369" s="168">
        <f>'Test-AI'!X367</f>
        <v>0</v>
      </c>
      <c r="AQ369" s="168">
        <f>10*LOG10(1/((Summary!$C$80/10^(AN369/10)+Summary!$C$81/10^(AO369/10)+Summary!$C$82/10^(AP369/10))/Summary!$C$83))</f>
        <v>0</v>
      </c>
      <c r="AR369" s="168">
        <f>'Test-AI'!Y367</f>
        <v>0</v>
      </c>
      <c r="AS369" s="168">
        <f>'Test-AI'!Z367</f>
        <v>0</v>
      </c>
      <c r="AT369" s="300">
        <f>'Test-AI'!AA367</f>
        <v>0</v>
      </c>
      <c r="AU369" s="357">
        <f>'Test-AI'!AB367</f>
        <v>0</v>
      </c>
      <c r="AV369" s="357">
        <f>'Test-AI'!AC367</f>
        <v>0</v>
      </c>
      <c r="AW369" s="301">
        <f t="shared" si="19"/>
        <v>0</v>
      </c>
      <c r="AX369" s="302" t="e">
        <f t="shared" si="20"/>
        <v>#DIV/0!</v>
      </c>
      <c r="AY369" s="303" t="e">
        <f t="shared" si="20"/>
        <v>#DIV/0!</v>
      </c>
      <c r="AZ369" s="297" t="e">
        <f t="shared" si="20"/>
        <v>#DIV/0!</v>
      </c>
      <c r="BA369" s="345" t="e">
        <f t="shared" si="17"/>
        <v>#DIV/0!</v>
      </c>
      <c r="BB369" s="75"/>
      <c r="BC369" s="75"/>
      <c r="BD369" s="570"/>
      <c r="BE369" s="550"/>
      <c r="BF369" s="553"/>
      <c r="BG369" s="553"/>
      <c r="BH369" s="553"/>
      <c r="BI369" s="553"/>
      <c r="BJ369" s="553"/>
      <c r="BK369" s="553"/>
      <c r="BL369" s="553"/>
      <c r="BM369" s="553"/>
      <c r="BN369" s="553"/>
      <c r="BO369" s="546"/>
      <c r="BP369" s="544"/>
      <c r="BQ369" s="546"/>
      <c r="BR369" s="544"/>
      <c r="BS369" s="553"/>
      <c r="BT369" s="553"/>
      <c r="BU369" s="553"/>
      <c r="BV369" s="553"/>
      <c r="BW369" s="553"/>
      <c r="BX369" s="553"/>
      <c r="BY369" s="553"/>
      <c r="BZ369" s="544"/>
      <c r="CA369" s="544"/>
      <c r="CB369" s="553"/>
      <c r="CC369" s="553"/>
      <c r="CD369" s="553"/>
      <c r="CE369" s="546"/>
      <c r="CF369" s="544"/>
      <c r="CG369" s="546"/>
      <c r="CH369" s="544"/>
    </row>
    <row r="370" spans="1:86" ht="17" hidden="1" customHeight="1" x14ac:dyDescent="0.2">
      <c r="A370" s="485"/>
      <c r="B370" s="595" t="s">
        <v>148</v>
      </c>
      <c r="C370" s="586" t="s">
        <v>94</v>
      </c>
      <c r="D370" s="589">
        <v>30</v>
      </c>
      <c r="E370" s="557">
        <v>8</v>
      </c>
      <c r="F370" s="238">
        <v>85</v>
      </c>
      <c r="G370" s="289">
        <f>'Anchor-AI'!L368</f>
        <v>0</v>
      </c>
      <c r="H370" s="290">
        <f>'Anchor-AI'!M368</f>
        <v>0</v>
      </c>
      <c r="I370" s="290">
        <f>'Anchor-AI'!N368</f>
        <v>0</v>
      </c>
      <c r="J370" s="290">
        <f>'Anchor-AI'!O368</f>
        <v>0</v>
      </c>
      <c r="K370" s="290">
        <f>(Summary!$C$63*H370+Summary!$C$64*I370+Summary!$C$65*J370)/Summary!$C$66</f>
        <v>0</v>
      </c>
      <c r="L370" s="290">
        <f>'Anchor-AI'!P368</f>
        <v>0</v>
      </c>
      <c r="M370" s="290">
        <f>'Anchor-AI'!Q368</f>
        <v>0</v>
      </c>
      <c r="N370" s="290">
        <f>'Anchor-AI'!R368</f>
        <v>0</v>
      </c>
      <c r="O370" s="290">
        <f>'Anchor-AI'!S368</f>
        <v>0</v>
      </c>
      <c r="P370" s="290">
        <f>'Anchor-AI'!T368</f>
        <v>0</v>
      </c>
      <c r="Q370" s="290">
        <f>'Anchor-AI'!U368</f>
        <v>0</v>
      </c>
      <c r="R370" s="290">
        <f>'Anchor-AI'!V368</f>
        <v>0</v>
      </c>
      <c r="S370" s="290">
        <f>'Anchor-AI'!W368</f>
        <v>0</v>
      </c>
      <c r="T370" s="290">
        <f>'Anchor-AI'!X368</f>
        <v>0</v>
      </c>
      <c r="U370" s="290">
        <f>10*LOG10(1/((Summary!$C$80/10^(R370/10)+Summary!$C$81/10^(S370/10)+Summary!$C$82/10^(T370/10))/Summary!$C$83))</f>
        <v>0</v>
      </c>
      <c r="V370" s="290">
        <f>'Anchor-AI'!Y368</f>
        <v>0</v>
      </c>
      <c r="W370" s="290">
        <f>'Anchor-AI'!Z368</f>
        <v>0</v>
      </c>
      <c r="X370" s="290">
        <f>'Anchor-AI'!AA368</f>
        <v>0</v>
      </c>
      <c r="Y370" s="360">
        <f>'Anchor-AI'!AB368</f>
        <v>0</v>
      </c>
      <c r="Z370" s="360">
        <f>'Anchor-AI'!AC368</f>
        <v>0</v>
      </c>
      <c r="AA370" s="291">
        <f t="shared" si="18"/>
        <v>0</v>
      </c>
      <c r="AC370" s="169">
        <f>'Test-AI'!L368</f>
        <v>0</v>
      </c>
      <c r="AD370" s="166">
        <f>'Test-AI'!M368</f>
        <v>0</v>
      </c>
      <c r="AE370" s="166">
        <f>'Test-AI'!N368</f>
        <v>0</v>
      </c>
      <c r="AF370" s="166">
        <f>'Test-AI'!O368</f>
        <v>0</v>
      </c>
      <c r="AG370" s="166">
        <f>(Summary!$C$63*AD370+Summary!$C$64*AE370+Summary!$C$65*AF370)/Summary!$C$66</f>
        <v>0</v>
      </c>
      <c r="AH370" s="166">
        <f>'Test-AI'!P368</f>
        <v>0</v>
      </c>
      <c r="AI370" s="166">
        <f>'Test-AI'!Q368</f>
        <v>0</v>
      </c>
      <c r="AJ370" s="166">
        <f>'Test-AI'!R368</f>
        <v>0</v>
      </c>
      <c r="AK370" s="166">
        <f>'Test-AI'!S368</f>
        <v>0</v>
      </c>
      <c r="AL370" s="166">
        <f>'Test-AI'!T368</f>
        <v>0</v>
      </c>
      <c r="AM370" s="166">
        <f>'Test-AI'!U368</f>
        <v>0</v>
      </c>
      <c r="AN370" s="166">
        <f>'Test-AI'!V368</f>
        <v>0</v>
      </c>
      <c r="AO370" s="166">
        <f>'Test-AI'!W368</f>
        <v>0</v>
      </c>
      <c r="AP370" s="166">
        <f>'Test-AI'!X368</f>
        <v>0</v>
      </c>
      <c r="AQ370" s="166">
        <f>10*LOG10(1/((Summary!$C$80/10^(AN370/10)+Summary!$C$81/10^(AO370/10)+Summary!$C$82/10^(AP370/10))/Summary!$C$83))</f>
        <v>0</v>
      </c>
      <c r="AR370" s="166">
        <f>'Test-AI'!Y368</f>
        <v>0</v>
      </c>
      <c r="AS370" s="166">
        <f>'Test-AI'!Z368</f>
        <v>0</v>
      </c>
      <c r="AT370" s="290">
        <f>'Test-AI'!AA368</f>
        <v>0</v>
      </c>
      <c r="AU370" s="356">
        <f>'Test-AI'!AB368</f>
        <v>0</v>
      </c>
      <c r="AV370" s="356">
        <f>'Test-AI'!AC368</f>
        <v>0</v>
      </c>
      <c r="AW370" s="291">
        <f t="shared" si="19"/>
        <v>0</v>
      </c>
      <c r="AX370" s="292" t="e">
        <f t="shared" si="20"/>
        <v>#DIV/0!</v>
      </c>
      <c r="AY370" s="293" t="e">
        <f t="shared" si="20"/>
        <v>#DIV/0!</v>
      </c>
      <c r="AZ370" s="292" t="e">
        <f t="shared" si="20"/>
        <v>#DIV/0!</v>
      </c>
      <c r="BA370" s="344" t="e">
        <f t="shared" si="17"/>
        <v>#DIV/0!</v>
      </c>
      <c r="BB370" s="75"/>
      <c r="BC370" s="75"/>
      <c r="BD370" s="572" t="s">
        <v>39</v>
      </c>
      <c r="BE370" s="549" t="e">
        <f t="array" ref="BE370">bdRateExtend($G370:$G373,H370:H373,$AC370:$AC373,AD370:AD373)</f>
        <v>#VALUE!</v>
      </c>
      <c r="BF370" s="551" t="e">
        <f t="array" ref="BF370">bdRateExtend($G370:$G375,H370:H375,$AC370:$AC375,AD370:AD375)</f>
        <v>#VALUE!</v>
      </c>
      <c r="BG370" s="551" t="e">
        <f t="array" ref="BG370">bdRateExtend($G370:$G375,I370:I375,$AC370:$AC375,AE370:AE375)</f>
        <v>#VALUE!</v>
      </c>
      <c r="BH370" s="551" t="e">
        <f t="array" ref="BH370">bdRateExtend($G370:$G375,J370:J375,$AC370:$AC375,AF370:AF375)</f>
        <v>#VALUE!</v>
      </c>
      <c r="BI370" s="551" t="e">
        <f t="array" ref="BI370">bdRateExtend($G370:$G375,K370:K375,$AC370:$AC375,AG370:AG375)</f>
        <v>#VALUE!</v>
      </c>
      <c r="BJ370" s="575" t="e">
        <f>(Summary!$C$94*BF370+Summary!$C$95*BG370+Summary!$C$96*BH370)/Summary!$C$97</f>
        <v>#VALUE!</v>
      </c>
      <c r="BK370" s="551" t="e">
        <f t="array" ref="BK370">bdRateExtend($G370:$G373,L370:L373,$AC370:$AC373,AH370:AH373)</f>
        <v>#VALUE!</v>
      </c>
      <c r="BL370" s="551" t="e">
        <f t="array" ref="BL370">bdRateExtend($G370:$G375,L370:L375,$AC370:$AC375,AH370:AH375)</f>
        <v>#VALUE!</v>
      </c>
      <c r="BM370" s="551" t="e">
        <f t="array" ref="BM370">bdRateExtend($G370:$G373,M370:M373,$AC370:$AC373,AI370:AI373)</f>
        <v>#VALUE!</v>
      </c>
      <c r="BN370" s="551" t="e">
        <f t="array" ref="BN370">bdRateExtend($G370:$G375,M370:M375,$AC370:$AC375,AI370:AI375)</f>
        <v>#VALUE!</v>
      </c>
      <c r="BO370" s="548" t="e">
        <f t="array" ref="BO370">bdRateExtend($G370:$G373,N370:N373,$AC370:$AC373,AJ370:AJ373,"None", FALSE,1)</f>
        <v>#VALUE!</v>
      </c>
      <c r="BP370" s="585" t="e">
        <f t="array" ref="BP370">bdRateExtend($G370:$G375,N370:N375,$AC370:$AC375,AJ370:AJ375,"None", FALSE,1)</f>
        <v>#VALUE!</v>
      </c>
      <c r="BQ370" s="548" t="e">
        <f t="array" ref="BQ370">bdRateExtend($G370:$G373,O370:O373,$AC370:$AC373,AK370:AK373,"None", FALSE,1)</f>
        <v>#VALUE!</v>
      </c>
      <c r="BR370" s="585" t="e">
        <f t="array" ref="BR370">bdRateExtend($G370:$G375,O370:O375,$AC370:$AC375,AK370:AK375,"None", FALSE,1)</f>
        <v>#VALUE!</v>
      </c>
      <c r="BS370" s="551" t="e">
        <f t="array" ref="BS370">bdRateExtend($G370:$G373,P370:P373,$AC370:$AC373,AL370:AL373)</f>
        <v>#VALUE!</v>
      </c>
      <c r="BT370" s="551" t="e">
        <f t="array" ref="BT370">bdRateExtend($G370:$G375,P370:P375,$AC370:$AC375,AL370:AL375)</f>
        <v>#VALUE!</v>
      </c>
      <c r="BU370" s="551" t="e">
        <f t="array" ref="BU370">bdRateExtend($G370:$G373,Q370:Q373,$AC370:$AC373,AM370:AM373)</f>
        <v>#VALUE!</v>
      </c>
      <c r="BV370" s="551" t="e">
        <f t="array" ref="BV370">bdRateExtend($G370:$G375,Q370:Q375,$AC370:$AC375,AM370:AM375)</f>
        <v>#VALUE!</v>
      </c>
      <c r="BW370" s="551" t="e">
        <f t="array" ref="BW370">bdRateExtend($G370:$G373,R370:R373,$AC370:$AC373,AN370:AN373)</f>
        <v>#VALUE!</v>
      </c>
      <c r="BX370" s="551" t="e">
        <f t="array" ref="BX370">bdRateExtend($G370:$G375,R370:R375,$AC370:$AC375,AN370:AN375)</f>
        <v>#VALUE!</v>
      </c>
      <c r="BY370" s="551" t="e">
        <f t="array" ref="BY370">bdRateExtend($G370:$G375,S370:S375,$AC370:$AC375,AO370:AO375)</f>
        <v>#VALUE!</v>
      </c>
      <c r="BZ370" s="555" t="e">
        <f t="array" ref="BZ370">bdRateExtend($G370:$G375,T370:T375,$AC370:$AC375,AP370:AP375)</f>
        <v>#VALUE!</v>
      </c>
      <c r="CA370" s="555" t="e">
        <f t="array" ref="CA370">bdRateExtend($G370:$G375,U370:U375,$AC370:$AC375,AQ370:AQ375)</f>
        <v>#VALUE!</v>
      </c>
      <c r="CB370" s="575" t="e">
        <f>(Summary!$C$108*BX370+Summary!$C$109*BY370+Summary!$C$110*BZ370)/Summary!$C$111</f>
        <v>#VALUE!</v>
      </c>
      <c r="CC370" s="561" t="e">
        <f t="array" ref="CC370">bdCAMBIExtend($G370:$G373,V370:V373,$AC370:$AC373,AR370:AR373)</f>
        <v>#VALUE!</v>
      </c>
      <c r="CD370" s="561" t="e">
        <f t="array" ref="CD370">bdCAMBIExtend($G370:$G375,V370:V375,$AC370:$AC375,AR370:AR375)</f>
        <v>#VALUE!</v>
      </c>
      <c r="CE370" s="547">
        <f t="array" ref="CE370">testVMAFRange($G370:$G373,N370:N373,$AC370:$AC373,AJ370:AJ373)</f>
        <v>0</v>
      </c>
      <c r="CF370" s="543">
        <f t="array" ref="CF370">testVMAFRange($G370:$G375,N370:N375,$AC370:$AC375,AJ370:AJ375)</f>
        <v>0</v>
      </c>
      <c r="CG370" s="547">
        <f t="array" ref="CG370">testVMAFRange($G370:$G373,O370:O373,$AC370:$AC373,AK370:AK373)</f>
        <v>0</v>
      </c>
      <c r="CH370" s="543">
        <f t="array" ref="CH370">testVMAFRange($G370:$G375,O370:O375,$AC370:$AC375,AK370:AK375)</f>
        <v>0</v>
      </c>
    </row>
    <row r="371" spans="1:86" ht="17" hidden="1" customHeight="1" x14ac:dyDescent="0.2">
      <c r="A371" s="485"/>
      <c r="B371" s="566"/>
      <c r="C371" s="485"/>
      <c r="D371" s="590"/>
      <c r="E371" s="558"/>
      <c r="F371" s="239">
        <v>110</v>
      </c>
      <c r="G371" s="294">
        <f>'Anchor-AI'!L369</f>
        <v>0</v>
      </c>
      <c r="H371" s="295">
        <f>'Anchor-AI'!M369</f>
        <v>0</v>
      </c>
      <c r="I371" s="295">
        <f>'Anchor-AI'!N369</f>
        <v>0</v>
      </c>
      <c r="J371" s="295">
        <f>'Anchor-AI'!O369</f>
        <v>0</v>
      </c>
      <c r="K371" s="295">
        <f>(Summary!$C$63*H371+Summary!$C$64*I371+Summary!$C$65*J371)/Summary!$C$66</f>
        <v>0</v>
      </c>
      <c r="L371" s="295">
        <f>'Anchor-AI'!P369</f>
        <v>0</v>
      </c>
      <c r="M371" s="295">
        <f>'Anchor-AI'!Q369</f>
        <v>0</v>
      </c>
      <c r="N371" s="295">
        <f>'Anchor-AI'!R369</f>
        <v>0</v>
      </c>
      <c r="O371" s="295">
        <f>'Anchor-AI'!S369</f>
        <v>0</v>
      </c>
      <c r="P371" s="295">
        <f>'Anchor-AI'!T369</f>
        <v>0</v>
      </c>
      <c r="Q371" s="295">
        <f>'Anchor-AI'!U369</f>
        <v>0</v>
      </c>
      <c r="R371" s="295">
        <f>'Anchor-AI'!V369</f>
        <v>0</v>
      </c>
      <c r="S371" s="295">
        <f>'Anchor-AI'!W369</f>
        <v>0</v>
      </c>
      <c r="T371" s="295">
        <f>'Anchor-AI'!X369</f>
        <v>0</v>
      </c>
      <c r="U371" s="295">
        <f>10*LOG10(1/((Summary!$C$80/10^(R371/10)+Summary!$C$81/10^(S371/10)+Summary!$C$82/10^(T371/10))/Summary!$C$83))</f>
        <v>0</v>
      </c>
      <c r="V371" s="295">
        <f>'Anchor-AI'!Y369</f>
        <v>0</v>
      </c>
      <c r="W371" s="295">
        <f>'Anchor-AI'!Z369</f>
        <v>0</v>
      </c>
      <c r="X371" s="295">
        <f>'Anchor-AI'!AA369</f>
        <v>0</v>
      </c>
      <c r="Y371" s="357">
        <f>'Anchor-AI'!AB369</f>
        <v>0</v>
      </c>
      <c r="Z371" s="357">
        <f>'Anchor-AI'!AC369</f>
        <v>0</v>
      </c>
      <c r="AA371" s="296">
        <f t="shared" si="18"/>
        <v>0</v>
      </c>
      <c r="AC371" s="170">
        <f>'Test-AI'!L369</f>
        <v>0</v>
      </c>
      <c r="AD371" s="167">
        <f>'Test-AI'!M369</f>
        <v>0</v>
      </c>
      <c r="AE371" s="167">
        <f>'Test-AI'!N369</f>
        <v>0</v>
      </c>
      <c r="AF371" s="167">
        <f>'Test-AI'!O369</f>
        <v>0</v>
      </c>
      <c r="AG371" s="167">
        <f>(Summary!$C$63*AD371+Summary!$C$64*AE371+Summary!$C$65*AF371)/Summary!$C$66</f>
        <v>0</v>
      </c>
      <c r="AH371" s="167">
        <f>'Test-AI'!P369</f>
        <v>0</v>
      </c>
      <c r="AI371" s="167">
        <f>'Test-AI'!Q369</f>
        <v>0</v>
      </c>
      <c r="AJ371" s="167">
        <f>'Test-AI'!R369</f>
        <v>0</v>
      </c>
      <c r="AK371" s="167">
        <f>'Test-AI'!S369</f>
        <v>0</v>
      </c>
      <c r="AL371" s="167">
        <f>'Test-AI'!T369</f>
        <v>0</v>
      </c>
      <c r="AM371" s="167">
        <f>'Test-AI'!U369</f>
        <v>0</v>
      </c>
      <c r="AN371" s="167">
        <f>'Test-AI'!V369</f>
        <v>0</v>
      </c>
      <c r="AO371" s="167">
        <f>'Test-AI'!W369</f>
        <v>0</v>
      </c>
      <c r="AP371" s="167">
        <f>'Test-AI'!X369</f>
        <v>0</v>
      </c>
      <c r="AQ371" s="167">
        <f>10*LOG10(1/((Summary!$C$80/10^(AN371/10)+Summary!$C$81/10^(AO371/10)+Summary!$C$82/10^(AP371/10))/Summary!$C$83))</f>
        <v>0</v>
      </c>
      <c r="AR371" s="167">
        <f>'Test-AI'!Y369</f>
        <v>0</v>
      </c>
      <c r="AS371" s="167">
        <f>'Test-AI'!Z369</f>
        <v>0</v>
      </c>
      <c r="AT371" s="295">
        <f>'Test-AI'!AA369</f>
        <v>0</v>
      </c>
      <c r="AU371" s="357">
        <f>'Test-AI'!AB369</f>
        <v>0</v>
      </c>
      <c r="AV371" s="357">
        <f>'Test-AI'!AC369</f>
        <v>0</v>
      </c>
      <c r="AW371" s="296">
        <f t="shared" si="19"/>
        <v>0</v>
      </c>
      <c r="AX371" s="297" t="e">
        <f t="shared" si="20"/>
        <v>#DIV/0!</v>
      </c>
      <c r="AY371" s="298" t="e">
        <f t="shared" si="20"/>
        <v>#DIV/0!</v>
      </c>
      <c r="AZ371" s="297" t="e">
        <f t="shared" si="20"/>
        <v>#DIV/0!</v>
      </c>
      <c r="BA371" s="345" t="e">
        <f t="shared" si="17"/>
        <v>#DIV/0!</v>
      </c>
      <c r="BB371" s="75"/>
      <c r="BC371" s="75"/>
      <c r="BD371" s="565"/>
      <c r="BE371" s="550"/>
      <c r="BF371" s="552"/>
      <c r="BG371" s="552"/>
      <c r="BH371" s="552"/>
      <c r="BI371" s="552"/>
      <c r="BJ371" s="552"/>
      <c r="BK371" s="553"/>
      <c r="BL371" s="552"/>
      <c r="BM371" s="553"/>
      <c r="BN371" s="552"/>
      <c r="BO371" s="546"/>
      <c r="BP371" s="541"/>
      <c r="BQ371" s="546"/>
      <c r="BR371" s="541"/>
      <c r="BS371" s="553"/>
      <c r="BT371" s="552"/>
      <c r="BU371" s="553"/>
      <c r="BV371" s="552"/>
      <c r="BW371" s="553"/>
      <c r="BX371" s="552"/>
      <c r="BY371" s="552"/>
      <c r="BZ371" s="541"/>
      <c r="CA371" s="541"/>
      <c r="CB371" s="552"/>
      <c r="CC371" s="553"/>
      <c r="CD371" s="552"/>
      <c r="CE371" s="546"/>
      <c r="CF371" s="541"/>
      <c r="CG371" s="546"/>
      <c r="CH371" s="541"/>
    </row>
    <row r="372" spans="1:86" ht="17" hidden="1" customHeight="1" x14ac:dyDescent="0.2">
      <c r="A372" s="485"/>
      <c r="B372" s="566"/>
      <c r="C372" s="485"/>
      <c r="D372" s="590"/>
      <c r="E372" s="558"/>
      <c r="F372" s="239">
        <v>135</v>
      </c>
      <c r="G372" s="294">
        <f>'Anchor-AI'!L370</f>
        <v>0</v>
      </c>
      <c r="H372" s="295">
        <f>'Anchor-AI'!M370</f>
        <v>0</v>
      </c>
      <c r="I372" s="295">
        <f>'Anchor-AI'!N370</f>
        <v>0</v>
      </c>
      <c r="J372" s="295">
        <f>'Anchor-AI'!O370</f>
        <v>0</v>
      </c>
      <c r="K372" s="295">
        <f>(Summary!$C$63*H372+Summary!$C$64*I372+Summary!$C$65*J372)/Summary!$C$66</f>
        <v>0</v>
      </c>
      <c r="L372" s="295">
        <f>'Anchor-AI'!P370</f>
        <v>0</v>
      </c>
      <c r="M372" s="295">
        <f>'Anchor-AI'!Q370</f>
        <v>0</v>
      </c>
      <c r="N372" s="295">
        <f>'Anchor-AI'!R370</f>
        <v>0</v>
      </c>
      <c r="O372" s="295">
        <f>'Anchor-AI'!S370</f>
        <v>0</v>
      </c>
      <c r="P372" s="295">
        <f>'Anchor-AI'!T370</f>
        <v>0</v>
      </c>
      <c r="Q372" s="295">
        <f>'Anchor-AI'!U370</f>
        <v>0</v>
      </c>
      <c r="R372" s="295">
        <f>'Anchor-AI'!V370</f>
        <v>0</v>
      </c>
      <c r="S372" s="295">
        <f>'Anchor-AI'!W370</f>
        <v>0</v>
      </c>
      <c r="T372" s="295">
        <f>'Anchor-AI'!X370</f>
        <v>0</v>
      </c>
      <c r="U372" s="295">
        <f>10*LOG10(1/((Summary!$C$80/10^(R372/10)+Summary!$C$81/10^(S372/10)+Summary!$C$82/10^(T372/10))/Summary!$C$83))</f>
        <v>0</v>
      </c>
      <c r="V372" s="295">
        <f>'Anchor-AI'!Y370</f>
        <v>0</v>
      </c>
      <c r="W372" s="295">
        <f>'Anchor-AI'!Z370</f>
        <v>0</v>
      </c>
      <c r="X372" s="295">
        <f>'Anchor-AI'!AA370</f>
        <v>0</v>
      </c>
      <c r="Y372" s="357">
        <f>'Anchor-AI'!AB370</f>
        <v>0</v>
      </c>
      <c r="Z372" s="357">
        <f>'Anchor-AI'!AC370</f>
        <v>0</v>
      </c>
      <c r="AA372" s="296">
        <f t="shared" si="18"/>
        <v>0</v>
      </c>
      <c r="AC372" s="170">
        <f>'Test-AI'!L370</f>
        <v>0</v>
      </c>
      <c r="AD372" s="167">
        <f>'Test-AI'!M370</f>
        <v>0</v>
      </c>
      <c r="AE372" s="167">
        <f>'Test-AI'!N370</f>
        <v>0</v>
      </c>
      <c r="AF372" s="167">
        <f>'Test-AI'!O370</f>
        <v>0</v>
      </c>
      <c r="AG372" s="167">
        <f>(Summary!$C$63*AD372+Summary!$C$64*AE372+Summary!$C$65*AF372)/Summary!$C$66</f>
        <v>0</v>
      </c>
      <c r="AH372" s="167">
        <f>'Test-AI'!P370</f>
        <v>0</v>
      </c>
      <c r="AI372" s="167">
        <f>'Test-AI'!Q370</f>
        <v>0</v>
      </c>
      <c r="AJ372" s="167">
        <f>'Test-AI'!R370</f>
        <v>0</v>
      </c>
      <c r="AK372" s="167">
        <f>'Test-AI'!S370</f>
        <v>0</v>
      </c>
      <c r="AL372" s="167">
        <f>'Test-AI'!T370</f>
        <v>0</v>
      </c>
      <c r="AM372" s="167">
        <f>'Test-AI'!U370</f>
        <v>0</v>
      </c>
      <c r="AN372" s="167">
        <f>'Test-AI'!V370</f>
        <v>0</v>
      </c>
      <c r="AO372" s="167">
        <f>'Test-AI'!W370</f>
        <v>0</v>
      </c>
      <c r="AP372" s="167">
        <f>'Test-AI'!X370</f>
        <v>0</v>
      </c>
      <c r="AQ372" s="167">
        <f>10*LOG10(1/((Summary!$C$80/10^(AN372/10)+Summary!$C$81/10^(AO372/10)+Summary!$C$82/10^(AP372/10))/Summary!$C$83))</f>
        <v>0</v>
      </c>
      <c r="AR372" s="167">
        <f>'Test-AI'!Y370</f>
        <v>0</v>
      </c>
      <c r="AS372" s="167">
        <f>'Test-AI'!Z370</f>
        <v>0</v>
      </c>
      <c r="AT372" s="295">
        <f>'Test-AI'!AA370</f>
        <v>0</v>
      </c>
      <c r="AU372" s="357">
        <f>'Test-AI'!AB370</f>
        <v>0</v>
      </c>
      <c r="AV372" s="357">
        <f>'Test-AI'!AC370</f>
        <v>0</v>
      </c>
      <c r="AW372" s="296">
        <f t="shared" si="19"/>
        <v>0</v>
      </c>
      <c r="AX372" s="297" t="e">
        <f t="shared" si="20"/>
        <v>#DIV/0!</v>
      </c>
      <c r="AY372" s="298" t="e">
        <f t="shared" si="20"/>
        <v>#DIV/0!</v>
      </c>
      <c r="AZ372" s="297" t="e">
        <f t="shared" si="20"/>
        <v>#DIV/0!</v>
      </c>
      <c r="BA372" s="345" t="e">
        <f t="shared" si="17"/>
        <v>#DIV/0!</v>
      </c>
      <c r="BB372" s="75"/>
      <c r="BC372" s="75"/>
      <c r="BD372" s="573" t="s">
        <v>147</v>
      </c>
      <c r="BE372" s="549" t="e">
        <f t="array" ref="BE372">bdRateExtend($G371:$G374,H371:H374,$AC371:$AC374,AD371:AD374)</f>
        <v>#VALUE!</v>
      </c>
      <c r="BF372" s="552"/>
      <c r="BG372" s="552"/>
      <c r="BH372" s="552"/>
      <c r="BI372" s="552"/>
      <c r="BJ372" s="552"/>
      <c r="BK372" s="551" t="e">
        <f t="array" ref="BK372">bdRateExtend($G371:$G374,L371:L374,$AC371:$AC374,AH371:AH374)</f>
        <v>#VALUE!</v>
      </c>
      <c r="BL372" s="552"/>
      <c r="BM372" s="551" t="e">
        <f t="array" ref="BM372">bdRateExtend($G371:$G374,M371:M374,$AC371:$AC374,AI371:AI374)</f>
        <v>#VALUE!</v>
      </c>
      <c r="BN372" s="552"/>
      <c r="BO372" s="545" t="e">
        <f t="array" ref="BO372">bdRateExtend($G371:$G374,N371:N374,$AC371:$AC374,AJ371:AJ374,"None", FALSE,1)</f>
        <v>#VALUE!</v>
      </c>
      <c r="BP372" s="541"/>
      <c r="BQ372" s="545" t="e">
        <f t="array" ref="BQ372">bdRateExtend($G371:$G374,O371:O374,$AC371:$AC374,AK371:AK374,"None", FALSE,1)</f>
        <v>#VALUE!</v>
      </c>
      <c r="BR372" s="541"/>
      <c r="BS372" s="551" t="e">
        <f t="array" ref="BS372">bdRateExtend($G371:$G374,P371:P374,$AC371:$AC374,AL371:AL374)</f>
        <v>#VALUE!</v>
      </c>
      <c r="BT372" s="552"/>
      <c r="BU372" s="551" t="e">
        <f t="array" ref="BU372">bdRateExtend($G371:$G374,Q371:Q374,$AC371:$AC374,AM371:AM374)</f>
        <v>#VALUE!</v>
      </c>
      <c r="BV372" s="552"/>
      <c r="BW372" s="551" t="e">
        <f t="array" ref="BW372">bdRateExtend($G371:$G374,R371:R374,$AC371:$AC374,AN371:AN374)</f>
        <v>#VALUE!</v>
      </c>
      <c r="BX372" s="552"/>
      <c r="BY372" s="552"/>
      <c r="BZ372" s="541"/>
      <c r="CA372" s="541"/>
      <c r="CB372" s="552"/>
      <c r="CC372" s="561" t="e">
        <f t="array" ref="CC372">bdCAMBIExtend($G371:$G374,V371:V374,$AC371:$AC374,AR371:AR374)</f>
        <v>#VALUE!</v>
      </c>
      <c r="CD372" s="552"/>
      <c r="CE372" s="554">
        <f t="array" ref="CE372">testVMAFRange($G371:$G374,N371:N374,$AC371:$AC374,AJ371:AJ374)</f>
        <v>0</v>
      </c>
      <c r="CF372" s="541"/>
      <c r="CG372" s="554">
        <f t="array" ref="CG372">testVMAFRange($G371:$G374,O371:O374,$AC371:$AC374,AK371:AK374)</f>
        <v>0</v>
      </c>
      <c r="CH372" s="541"/>
    </row>
    <row r="373" spans="1:86" ht="17" hidden="1" customHeight="1" x14ac:dyDescent="0.2">
      <c r="A373" s="485"/>
      <c r="B373" s="566"/>
      <c r="C373" s="485"/>
      <c r="D373" s="590"/>
      <c r="E373" s="558"/>
      <c r="F373" s="239">
        <v>160</v>
      </c>
      <c r="G373" s="294">
        <f>'Anchor-AI'!L371</f>
        <v>0</v>
      </c>
      <c r="H373" s="295">
        <f>'Anchor-AI'!M371</f>
        <v>0</v>
      </c>
      <c r="I373" s="295">
        <f>'Anchor-AI'!N371</f>
        <v>0</v>
      </c>
      <c r="J373" s="295">
        <f>'Anchor-AI'!O371</f>
        <v>0</v>
      </c>
      <c r="K373" s="295">
        <f>(Summary!$C$63*H373+Summary!$C$64*I373+Summary!$C$65*J373)/Summary!$C$66</f>
        <v>0</v>
      </c>
      <c r="L373" s="295">
        <f>'Anchor-AI'!P371</f>
        <v>0</v>
      </c>
      <c r="M373" s="295">
        <f>'Anchor-AI'!Q371</f>
        <v>0</v>
      </c>
      <c r="N373" s="295">
        <f>'Anchor-AI'!R371</f>
        <v>0</v>
      </c>
      <c r="O373" s="295">
        <f>'Anchor-AI'!S371</f>
        <v>0</v>
      </c>
      <c r="P373" s="295">
        <f>'Anchor-AI'!T371</f>
        <v>0</v>
      </c>
      <c r="Q373" s="295">
        <f>'Anchor-AI'!U371</f>
        <v>0</v>
      </c>
      <c r="R373" s="295">
        <f>'Anchor-AI'!V371</f>
        <v>0</v>
      </c>
      <c r="S373" s="295">
        <f>'Anchor-AI'!W371</f>
        <v>0</v>
      </c>
      <c r="T373" s="295">
        <f>'Anchor-AI'!X371</f>
        <v>0</v>
      </c>
      <c r="U373" s="295">
        <f>10*LOG10(1/((Summary!$C$80/10^(R373/10)+Summary!$C$81/10^(S373/10)+Summary!$C$82/10^(T373/10))/Summary!$C$83))</f>
        <v>0</v>
      </c>
      <c r="V373" s="295">
        <f>'Anchor-AI'!Y371</f>
        <v>0</v>
      </c>
      <c r="W373" s="295">
        <f>'Anchor-AI'!Z371</f>
        <v>0</v>
      </c>
      <c r="X373" s="295">
        <f>'Anchor-AI'!AA371</f>
        <v>0</v>
      </c>
      <c r="Y373" s="357">
        <f>'Anchor-AI'!AB371</f>
        <v>0</v>
      </c>
      <c r="Z373" s="357">
        <f>'Anchor-AI'!AC371</f>
        <v>0</v>
      </c>
      <c r="AA373" s="296">
        <f t="shared" si="18"/>
        <v>0</v>
      </c>
      <c r="AC373" s="170">
        <f>'Test-AI'!L371</f>
        <v>0</v>
      </c>
      <c r="AD373" s="167">
        <f>'Test-AI'!M371</f>
        <v>0</v>
      </c>
      <c r="AE373" s="167">
        <f>'Test-AI'!N371</f>
        <v>0</v>
      </c>
      <c r="AF373" s="167">
        <f>'Test-AI'!O371</f>
        <v>0</v>
      </c>
      <c r="AG373" s="167">
        <f>(Summary!$C$63*AD373+Summary!$C$64*AE373+Summary!$C$65*AF373)/Summary!$C$66</f>
        <v>0</v>
      </c>
      <c r="AH373" s="167">
        <f>'Test-AI'!P371</f>
        <v>0</v>
      </c>
      <c r="AI373" s="167">
        <f>'Test-AI'!Q371</f>
        <v>0</v>
      </c>
      <c r="AJ373" s="167">
        <f>'Test-AI'!R371</f>
        <v>0</v>
      </c>
      <c r="AK373" s="167">
        <f>'Test-AI'!S371</f>
        <v>0</v>
      </c>
      <c r="AL373" s="167">
        <f>'Test-AI'!T371</f>
        <v>0</v>
      </c>
      <c r="AM373" s="167">
        <f>'Test-AI'!U371</f>
        <v>0</v>
      </c>
      <c r="AN373" s="167">
        <f>'Test-AI'!V371</f>
        <v>0</v>
      </c>
      <c r="AO373" s="167">
        <f>'Test-AI'!W371</f>
        <v>0</v>
      </c>
      <c r="AP373" s="167">
        <f>'Test-AI'!X371</f>
        <v>0</v>
      </c>
      <c r="AQ373" s="167">
        <f>10*LOG10(1/((Summary!$C$80/10^(AN373/10)+Summary!$C$81/10^(AO373/10)+Summary!$C$82/10^(AP373/10))/Summary!$C$83))</f>
        <v>0</v>
      </c>
      <c r="AR373" s="167">
        <f>'Test-AI'!Y371</f>
        <v>0</v>
      </c>
      <c r="AS373" s="167">
        <f>'Test-AI'!Z371</f>
        <v>0</v>
      </c>
      <c r="AT373" s="295">
        <f>'Test-AI'!AA371</f>
        <v>0</v>
      </c>
      <c r="AU373" s="357">
        <f>'Test-AI'!AB371</f>
        <v>0</v>
      </c>
      <c r="AV373" s="357">
        <f>'Test-AI'!AC371</f>
        <v>0</v>
      </c>
      <c r="AW373" s="296">
        <f t="shared" si="19"/>
        <v>0</v>
      </c>
      <c r="AX373" s="297" t="e">
        <f t="shared" si="20"/>
        <v>#DIV/0!</v>
      </c>
      <c r="AY373" s="298" t="e">
        <f t="shared" si="20"/>
        <v>#DIV/0!</v>
      </c>
      <c r="AZ373" s="297" t="e">
        <f t="shared" si="20"/>
        <v>#DIV/0!</v>
      </c>
      <c r="BA373" s="345" t="e">
        <f t="shared" si="17"/>
        <v>#DIV/0!</v>
      </c>
      <c r="BB373" s="75"/>
      <c r="BC373" s="75"/>
      <c r="BD373" s="565"/>
      <c r="BE373" s="550"/>
      <c r="BF373" s="552"/>
      <c r="BG373" s="552"/>
      <c r="BH373" s="552"/>
      <c r="BI373" s="552"/>
      <c r="BJ373" s="552"/>
      <c r="BK373" s="553"/>
      <c r="BL373" s="552"/>
      <c r="BM373" s="553"/>
      <c r="BN373" s="552"/>
      <c r="BO373" s="546"/>
      <c r="BP373" s="541"/>
      <c r="BQ373" s="546"/>
      <c r="BR373" s="541"/>
      <c r="BS373" s="553"/>
      <c r="BT373" s="552"/>
      <c r="BU373" s="553"/>
      <c r="BV373" s="552"/>
      <c r="BW373" s="553"/>
      <c r="BX373" s="552"/>
      <c r="BY373" s="552"/>
      <c r="BZ373" s="541"/>
      <c r="CA373" s="541"/>
      <c r="CB373" s="552"/>
      <c r="CC373" s="553"/>
      <c r="CD373" s="552"/>
      <c r="CE373" s="546"/>
      <c r="CF373" s="541"/>
      <c r="CG373" s="546"/>
      <c r="CH373" s="541"/>
    </row>
    <row r="374" spans="1:86" ht="17" hidden="1" customHeight="1" x14ac:dyDescent="0.2">
      <c r="A374" s="485"/>
      <c r="B374" s="566"/>
      <c r="C374" s="485"/>
      <c r="D374" s="590"/>
      <c r="E374" s="558"/>
      <c r="F374" s="239">
        <v>185</v>
      </c>
      <c r="G374" s="294">
        <f>'Anchor-AI'!L372</f>
        <v>0</v>
      </c>
      <c r="H374" s="295">
        <f>'Anchor-AI'!M372</f>
        <v>0</v>
      </c>
      <c r="I374" s="295">
        <f>'Anchor-AI'!N372</f>
        <v>0</v>
      </c>
      <c r="J374" s="295">
        <f>'Anchor-AI'!O372</f>
        <v>0</v>
      </c>
      <c r="K374" s="295">
        <f>(Summary!$C$63*H374+Summary!$C$64*I374+Summary!$C$65*J374)/Summary!$C$66</f>
        <v>0</v>
      </c>
      <c r="L374" s="295">
        <f>'Anchor-AI'!P372</f>
        <v>0</v>
      </c>
      <c r="M374" s="295">
        <f>'Anchor-AI'!Q372</f>
        <v>0</v>
      </c>
      <c r="N374" s="295">
        <f>'Anchor-AI'!R372</f>
        <v>0</v>
      </c>
      <c r="O374" s="295">
        <f>'Anchor-AI'!S372</f>
        <v>0</v>
      </c>
      <c r="P374" s="295">
        <f>'Anchor-AI'!T372</f>
        <v>0</v>
      </c>
      <c r="Q374" s="295">
        <f>'Anchor-AI'!U372</f>
        <v>0</v>
      </c>
      <c r="R374" s="295">
        <f>'Anchor-AI'!V372</f>
        <v>0</v>
      </c>
      <c r="S374" s="295">
        <f>'Anchor-AI'!W372</f>
        <v>0</v>
      </c>
      <c r="T374" s="295">
        <f>'Anchor-AI'!X372</f>
        <v>0</v>
      </c>
      <c r="U374" s="295">
        <f>10*LOG10(1/((Summary!$C$80/10^(R374/10)+Summary!$C$81/10^(S374/10)+Summary!$C$82/10^(T374/10))/Summary!$C$83))</f>
        <v>0</v>
      </c>
      <c r="V374" s="295">
        <f>'Anchor-AI'!Y372</f>
        <v>0</v>
      </c>
      <c r="W374" s="295">
        <f>'Anchor-AI'!Z372</f>
        <v>0</v>
      </c>
      <c r="X374" s="295">
        <f>'Anchor-AI'!AA372</f>
        <v>0</v>
      </c>
      <c r="Y374" s="357">
        <f>'Anchor-AI'!AB372</f>
        <v>0</v>
      </c>
      <c r="Z374" s="357">
        <f>'Anchor-AI'!AC372</f>
        <v>0</v>
      </c>
      <c r="AA374" s="296">
        <f t="shared" si="18"/>
        <v>0</v>
      </c>
      <c r="AC374" s="170">
        <f>'Test-AI'!L372</f>
        <v>0</v>
      </c>
      <c r="AD374" s="167">
        <f>'Test-AI'!M372</f>
        <v>0</v>
      </c>
      <c r="AE374" s="167">
        <f>'Test-AI'!N372</f>
        <v>0</v>
      </c>
      <c r="AF374" s="167">
        <f>'Test-AI'!O372</f>
        <v>0</v>
      </c>
      <c r="AG374" s="167">
        <f>(Summary!$C$63*AD374+Summary!$C$64*AE374+Summary!$C$65*AF374)/Summary!$C$66</f>
        <v>0</v>
      </c>
      <c r="AH374" s="167">
        <f>'Test-AI'!P372</f>
        <v>0</v>
      </c>
      <c r="AI374" s="167">
        <f>'Test-AI'!Q372</f>
        <v>0</v>
      </c>
      <c r="AJ374" s="167">
        <f>'Test-AI'!R372</f>
        <v>0</v>
      </c>
      <c r="AK374" s="167">
        <f>'Test-AI'!S372</f>
        <v>0</v>
      </c>
      <c r="AL374" s="167">
        <f>'Test-AI'!T372</f>
        <v>0</v>
      </c>
      <c r="AM374" s="167">
        <f>'Test-AI'!U372</f>
        <v>0</v>
      </c>
      <c r="AN374" s="167">
        <f>'Test-AI'!V372</f>
        <v>0</v>
      </c>
      <c r="AO374" s="167">
        <f>'Test-AI'!W372</f>
        <v>0</v>
      </c>
      <c r="AP374" s="167">
        <f>'Test-AI'!X372</f>
        <v>0</v>
      </c>
      <c r="AQ374" s="167">
        <f>10*LOG10(1/((Summary!$C$80/10^(AN374/10)+Summary!$C$81/10^(AO374/10)+Summary!$C$82/10^(AP374/10))/Summary!$C$83))</f>
        <v>0</v>
      </c>
      <c r="AR374" s="167">
        <f>'Test-AI'!Y372</f>
        <v>0</v>
      </c>
      <c r="AS374" s="167">
        <f>'Test-AI'!Z372</f>
        <v>0</v>
      </c>
      <c r="AT374" s="295">
        <f>'Test-AI'!AA372</f>
        <v>0</v>
      </c>
      <c r="AU374" s="357">
        <f>'Test-AI'!AB372</f>
        <v>0</v>
      </c>
      <c r="AV374" s="357">
        <f>'Test-AI'!AC372</f>
        <v>0</v>
      </c>
      <c r="AW374" s="296">
        <f t="shared" si="19"/>
        <v>0</v>
      </c>
      <c r="AX374" s="297" t="e">
        <f t="shared" si="20"/>
        <v>#DIV/0!</v>
      </c>
      <c r="AY374" s="298" t="e">
        <f t="shared" si="20"/>
        <v>#DIV/0!</v>
      </c>
      <c r="AZ374" s="297" t="e">
        <f t="shared" si="20"/>
        <v>#DIV/0!</v>
      </c>
      <c r="BA374" s="345" t="e">
        <f t="shared" si="17"/>
        <v>#DIV/0!</v>
      </c>
      <c r="BB374" s="75"/>
      <c r="BC374" s="75"/>
      <c r="BD374" s="574" t="s">
        <v>46</v>
      </c>
      <c r="BE374" s="549" t="e">
        <f t="array" ref="BE374">bdRateExtend($G372:$G375,H372:H375,$AC372:$AC375,AD372:AD375)</f>
        <v>#VALUE!</v>
      </c>
      <c r="BF374" s="552"/>
      <c r="BG374" s="552"/>
      <c r="BH374" s="552"/>
      <c r="BI374" s="552"/>
      <c r="BJ374" s="552"/>
      <c r="BK374" s="551" t="e">
        <f t="array" ref="BK374">bdRateExtend($G372:$G375,L372:L375,$AC372:$AC375,AH372:AH375)</f>
        <v>#VALUE!</v>
      </c>
      <c r="BL374" s="552"/>
      <c r="BM374" s="551" t="e">
        <f t="array" ref="BM374">bdRateExtend($G372:$G375,M372:M375,$AC372:$AC375,AI372:AI375)</f>
        <v>#VALUE!</v>
      </c>
      <c r="BN374" s="552"/>
      <c r="BO374" s="545" t="e">
        <f t="array" ref="BO374">bdRateExtend($G372:$G375,N372:N375,$AC372:$AC375,AJ372:AJ375,"None", FALSE,1)</f>
        <v>#VALUE!</v>
      </c>
      <c r="BP374" s="541"/>
      <c r="BQ374" s="545" t="e">
        <f t="array" ref="BQ374">bdRateExtend($G372:$G375,O372:O375,$AC372:$AC375,AK372:AK375,"None", FALSE,1)</f>
        <v>#VALUE!</v>
      </c>
      <c r="BR374" s="541"/>
      <c r="BS374" s="551" t="e">
        <f t="array" ref="BS374">bdRateExtend($G372:$G375,P372:P375,$AC372:$AC375,AL372:AL375)</f>
        <v>#VALUE!</v>
      </c>
      <c r="BT374" s="552"/>
      <c r="BU374" s="551" t="e">
        <f t="array" ref="BU374">bdRateExtend($G372:$G375,Q372:Q375,$AC372:$AC375,AM372:AM375)</f>
        <v>#VALUE!</v>
      </c>
      <c r="BV374" s="552"/>
      <c r="BW374" s="551" t="e">
        <f t="array" ref="BW374">bdRateExtend($G372:$G375,R372:R375,$AC372:$AC375,AN372:AN375)</f>
        <v>#VALUE!</v>
      </c>
      <c r="BX374" s="552"/>
      <c r="BY374" s="552"/>
      <c r="BZ374" s="541"/>
      <c r="CA374" s="541"/>
      <c r="CB374" s="552"/>
      <c r="CC374" s="561" t="e">
        <f t="array" ref="CC374">bdCAMBIExtend($G372:$G375,V372:V375,$AC372:$AC375,AR372:AR375)</f>
        <v>#VALUE!</v>
      </c>
      <c r="CD374" s="552"/>
      <c r="CE374" s="554">
        <f t="array" ref="CE374">testVMAFRange($G372:$G375,N372:N375,$AC372:$AC375,AJ372:AJ375)</f>
        <v>0</v>
      </c>
      <c r="CF374" s="541"/>
      <c r="CG374" s="554">
        <f t="array" ref="CG374">testVMAFRange($G372:$G375,O372:O375,$AC372:$AC375,AK372:AK375)</f>
        <v>0</v>
      </c>
      <c r="CH374" s="541"/>
    </row>
    <row r="375" spans="1:86" ht="17" hidden="1" customHeight="1" x14ac:dyDescent="0.2">
      <c r="A375" s="485"/>
      <c r="B375" s="596"/>
      <c r="C375" s="486"/>
      <c r="D375" s="591"/>
      <c r="E375" s="559"/>
      <c r="F375" s="240">
        <v>210</v>
      </c>
      <c r="G375" s="299">
        <f>'Anchor-AI'!L373</f>
        <v>0</v>
      </c>
      <c r="H375" s="300">
        <f>'Anchor-AI'!M373</f>
        <v>0</v>
      </c>
      <c r="I375" s="300">
        <f>'Anchor-AI'!N373</f>
        <v>0</v>
      </c>
      <c r="J375" s="300">
        <f>'Anchor-AI'!O373</f>
        <v>0</v>
      </c>
      <c r="K375" s="295">
        <f>(Summary!$C$63*H375+Summary!$C$64*I375+Summary!$C$65*J375)/Summary!$C$66</f>
        <v>0</v>
      </c>
      <c r="L375" s="300">
        <f>'Anchor-AI'!P373</f>
        <v>0</v>
      </c>
      <c r="M375" s="300">
        <f>'Anchor-AI'!Q373</f>
        <v>0</v>
      </c>
      <c r="N375" s="300">
        <f>'Anchor-AI'!R373</f>
        <v>0</v>
      </c>
      <c r="O375" s="300">
        <f>'Anchor-AI'!S373</f>
        <v>0</v>
      </c>
      <c r="P375" s="300">
        <f>'Anchor-AI'!T373</f>
        <v>0</v>
      </c>
      <c r="Q375" s="300">
        <f>'Anchor-AI'!U373</f>
        <v>0</v>
      </c>
      <c r="R375" s="300">
        <f>'Anchor-AI'!V373</f>
        <v>0</v>
      </c>
      <c r="S375" s="300">
        <f>'Anchor-AI'!W373</f>
        <v>0</v>
      </c>
      <c r="T375" s="300">
        <f>'Anchor-AI'!X373</f>
        <v>0</v>
      </c>
      <c r="U375" s="300">
        <f>10*LOG10(1/((Summary!$C$80/10^(R375/10)+Summary!$C$81/10^(S375/10)+Summary!$C$82/10^(T375/10))/Summary!$C$83))</f>
        <v>0</v>
      </c>
      <c r="V375" s="300">
        <f>'Anchor-AI'!Y373</f>
        <v>0</v>
      </c>
      <c r="W375" s="300">
        <f>'Anchor-AI'!Z373</f>
        <v>0</v>
      </c>
      <c r="X375" s="300">
        <f>'Anchor-AI'!AA373</f>
        <v>0</v>
      </c>
      <c r="Y375" s="357">
        <f>'Anchor-AI'!AB373</f>
        <v>0</v>
      </c>
      <c r="Z375" s="357">
        <f>'Anchor-AI'!AC373</f>
        <v>0</v>
      </c>
      <c r="AA375" s="301">
        <f t="shared" si="18"/>
        <v>0</v>
      </c>
      <c r="AC375" s="171">
        <f>'Test-AI'!L373</f>
        <v>0</v>
      </c>
      <c r="AD375" s="168">
        <f>'Test-AI'!M373</f>
        <v>0</v>
      </c>
      <c r="AE375" s="168">
        <f>'Test-AI'!N373</f>
        <v>0</v>
      </c>
      <c r="AF375" s="168">
        <f>'Test-AI'!O373</f>
        <v>0</v>
      </c>
      <c r="AG375" s="168">
        <f>(Summary!$C$63*AD375+Summary!$C$64*AE375+Summary!$C$65*AF375)/Summary!$C$66</f>
        <v>0</v>
      </c>
      <c r="AH375" s="168">
        <f>'Test-AI'!P373</f>
        <v>0</v>
      </c>
      <c r="AI375" s="168">
        <f>'Test-AI'!Q373</f>
        <v>0</v>
      </c>
      <c r="AJ375" s="168">
        <f>'Test-AI'!R373</f>
        <v>0</v>
      </c>
      <c r="AK375" s="168">
        <f>'Test-AI'!S373</f>
        <v>0</v>
      </c>
      <c r="AL375" s="168">
        <f>'Test-AI'!T373</f>
        <v>0</v>
      </c>
      <c r="AM375" s="168">
        <f>'Test-AI'!U373</f>
        <v>0</v>
      </c>
      <c r="AN375" s="168">
        <f>'Test-AI'!V373</f>
        <v>0</v>
      </c>
      <c r="AO375" s="168">
        <f>'Test-AI'!W373</f>
        <v>0</v>
      </c>
      <c r="AP375" s="168">
        <f>'Test-AI'!X373</f>
        <v>0</v>
      </c>
      <c r="AQ375" s="168">
        <f>10*LOG10(1/((Summary!$C$80/10^(AN375/10)+Summary!$C$81/10^(AO375/10)+Summary!$C$82/10^(AP375/10))/Summary!$C$83))</f>
        <v>0</v>
      </c>
      <c r="AR375" s="168">
        <f>'Test-AI'!Y373</f>
        <v>0</v>
      </c>
      <c r="AS375" s="168">
        <f>'Test-AI'!Z373</f>
        <v>0</v>
      </c>
      <c r="AT375" s="300">
        <f>'Test-AI'!AA373</f>
        <v>0</v>
      </c>
      <c r="AU375" s="357">
        <f>'Test-AI'!AB373</f>
        <v>0</v>
      </c>
      <c r="AV375" s="357">
        <f>'Test-AI'!AC373</f>
        <v>0</v>
      </c>
      <c r="AW375" s="301">
        <f t="shared" si="19"/>
        <v>0</v>
      </c>
      <c r="AX375" s="302" t="e">
        <f t="shared" si="20"/>
        <v>#DIV/0!</v>
      </c>
      <c r="AY375" s="303" t="e">
        <f t="shared" si="20"/>
        <v>#DIV/0!</v>
      </c>
      <c r="AZ375" s="297" t="e">
        <f t="shared" si="20"/>
        <v>#DIV/0!</v>
      </c>
      <c r="BA375" s="345" t="e">
        <f t="shared" si="17"/>
        <v>#DIV/0!</v>
      </c>
      <c r="BB375" s="75"/>
      <c r="BC375" s="75"/>
      <c r="BD375" s="570"/>
      <c r="BE375" s="550"/>
      <c r="BF375" s="553"/>
      <c r="BG375" s="553"/>
      <c r="BH375" s="553"/>
      <c r="BI375" s="553"/>
      <c r="BJ375" s="553"/>
      <c r="BK375" s="553"/>
      <c r="BL375" s="553"/>
      <c r="BM375" s="553"/>
      <c r="BN375" s="553"/>
      <c r="BO375" s="546"/>
      <c r="BP375" s="544"/>
      <c r="BQ375" s="546"/>
      <c r="BR375" s="544"/>
      <c r="BS375" s="553"/>
      <c r="BT375" s="553"/>
      <c r="BU375" s="553"/>
      <c r="BV375" s="553"/>
      <c r="BW375" s="553"/>
      <c r="BX375" s="553"/>
      <c r="BY375" s="553"/>
      <c r="BZ375" s="544"/>
      <c r="CA375" s="544"/>
      <c r="CB375" s="553"/>
      <c r="CC375" s="553"/>
      <c r="CD375" s="553"/>
      <c r="CE375" s="546"/>
      <c r="CF375" s="544"/>
      <c r="CG375" s="546"/>
      <c r="CH375" s="544"/>
    </row>
    <row r="376" spans="1:86" ht="17" hidden="1" customHeight="1" x14ac:dyDescent="0.2">
      <c r="A376" s="485"/>
      <c r="B376" s="595" t="s">
        <v>148</v>
      </c>
      <c r="C376" s="586" t="s">
        <v>95</v>
      </c>
      <c r="D376" s="589">
        <v>30</v>
      </c>
      <c r="E376" s="557">
        <v>8</v>
      </c>
      <c r="F376" s="238">
        <v>85</v>
      </c>
      <c r="G376" s="289">
        <f>'Anchor-AI'!L374</f>
        <v>0</v>
      </c>
      <c r="H376" s="290">
        <f>'Anchor-AI'!M374</f>
        <v>0</v>
      </c>
      <c r="I376" s="290">
        <f>'Anchor-AI'!N374</f>
        <v>0</v>
      </c>
      <c r="J376" s="290">
        <f>'Anchor-AI'!O374</f>
        <v>0</v>
      </c>
      <c r="K376" s="290">
        <f>(Summary!$C$63*H376+Summary!$C$64*I376+Summary!$C$65*J376)/Summary!$C$66</f>
        <v>0</v>
      </c>
      <c r="L376" s="290">
        <f>'Anchor-AI'!P374</f>
        <v>0</v>
      </c>
      <c r="M376" s="290">
        <f>'Anchor-AI'!Q374</f>
        <v>0</v>
      </c>
      <c r="N376" s="290">
        <f>'Anchor-AI'!R374</f>
        <v>0</v>
      </c>
      <c r="O376" s="290">
        <f>'Anchor-AI'!S374</f>
        <v>0</v>
      </c>
      <c r="P376" s="290">
        <f>'Anchor-AI'!T374</f>
        <v>0</v>
      </c>
      <c r="Q376" s="290">
        <f>'Anchor-AI'!U374</f>
        <v>0</v>
      </c>
      <c r="R376" s="290">
        <f>'Anchor-AI'!V374</f>
        <v>0</v>
      </c>
      <c r="S376" s="290">
        <f>'Anchor-AI'!W374</f>
        <v>0</v>
      </c>
      <c r="T376" s="290">
        <f>'Anchor-AI'!X374</f>
        <v>0</v>
      </c>
      <c r="U376" s="290">
        <f>10*LOG10(1/((Summary!$C$80/10^(R376/10)+Summary!$C$81/10^(S376/10)+Summary!$C$82/10^(T376/10))/Summary!$C$83))</f>
        <v>0</v>
      </c>
      <c r="V376" s="290">
        <f>'Anchor-AI'!Y374</f>
        <v>0</v>
      </c>
      <c r="W376" s="290">
        <f>'Anchor-AI'!Z374</f>
        <v>0</v>
      </c>
      <c r="X376" s="290">
        <f>'Anchor-AI'!AA374</f>
        <v>0</v>
      </c>
      <c r="Y376" s="360">
        <f>'Anchor-AI'!AB374</f>
        <v>0</v>
      </c>
      <c r="Z376" s="360">
        <f>'Anchor-AI'!AC374</f>
        <v>0</v>
      </c>
      <c r="AA376" s="291">
        <f t="shared" si="18"/>
        <v>0</v>
      </c>
      <c r="AC376" s="169">
        <f>'Test-AI'!L374</f>
        <v>0</v>
      </c>
      <c r="AD376" s="166">
        <f>'Test-AI'!M374</f>
        <v>0</v>
      </c>
      <c r="AE376" s="166">
        <f>'Test-AI'!N374</f>
        <v>0</v>
      </c>
      <c r="AF376" s="166">
        <f>'Test-AI'!O374</f>
        <v>0</v>
      </c>
      <c r="AG376" s="166">
        <f>(Summary!$C$63*AD376+Summary!$C$64*AE376+Summary!$C$65*AF376)/Summary!$C$66</f>
        <v>0</v>
      </c>
      <c r="AH376" s="166">
        <f>'Test-AI'!P374</f>
        <v>0</v>
      </c>
      <c r="AI376" s="166">
        <f>'Test-AI'!Q374</f>
        <v>0</v>
      </c>
      <c r="AJ376" s="166">
        <f>'Test-AI'!R374</f>
        <v>0</v>
      </c>
      <c r="AK376" s="166">
        <f>'Test-AI'!S374</f>
        <v>0</v>
      </c>
      <c r="AL376" s="166">
        <f>'Test-AI'!T374</f>
        <v>0</v>
      </c>
      <c r="AM376" s="166">
        <f>'Test-AI'!U374</f>
        <v>0</v>
      </c>
      <c r="AN376" s="166">
        <f>'Test-AI'!V374</f>
        <v>0</v>
      </c>
      <c r="AO376" s="166">
        <f>'Test-AI'!W374</f>
        <v>0</v>
      </c>
      <c r="AP376" s="166">
        <f>'Test-AI'!X374</f>
        <v>0</v>
      </c>
      <c r="AQ376" s="166">
        <f>10*LOG10(1/((Summary!$C$80/10^(AN376/10)+Summary!$C$81/10^(AO376/10)+Summary!$C$82/10^(AP376/10))/Summary!$C$83))</f>
        <v>0</v>
      </c>
      <c r="AR376" s="166">
        <f>'Test-AI'!Y374</f>
        <v>0</v>
      </c>
      <c r="AS376" s="166">
        <f>'Test-AI'!Z374</f>
        <v>0</v>
      </c>
      <c r="AT376" s="290">
        <f>'Test-AI'!AA374</f>
        <v>0</v>
      </c>
      <c r="AU376" s="356">
        <f>'Test-AI'!AB374</f>
        <v>0</v>
      </c>
      <c r="AV376" s="356">
        <f>'Test-AI'!AC374</f>
        <v>0</v>
      </c>
      <c r="AW376" s="291">
        <f t="shared" si="19"/>
        <v>0</v>
      </c>
      <c r="AX376" s="292" t="e">
        <f t="shared" si="20"/>
        <v>#DIV/0!</v>
      </c>
      <c r="AY376" s="293" t="e">
        <f t="shared" si="20"/>
        <v>#DIV/0!</v>
      </c>
      <c r="AZ376" s="292" t="e">
        <f t="shared" si="20"/>
        <v>#DIV/0!</v>
      </c>
      <c r="BA376" s="344" t="e">
        <f t="shared" si="17"/>
        <v>#DIV/0!</v>
      </c>
      <c r="BB376" s="75"/>
      <c r="BC376" s="75"/>
      <c r="BD376" s="572" t="s">
        <v>39</v>
      </c>
      <c r="BE376" s="549" t="e">
        <f t="array" ref="BE376">bdRateExtend($G376:$G379,H376:H379,$AC376:$AC379,AD376:AD379)</f>
        <v>#VALUE!</v>
      </c>
      <c r="BF376" s="551" t="e">
        <f t="array" ref="BF376">bdRateExtend($G376:$G381,H376:H381,$AC376:$AC381,AD376:AD381)</f>
        <v>#VALUE!</v>
      </c>
      <c r="BG376" s="551" t="e">
        <f t="array" ref="BG376">bdRateExtend($G376:$G381,I376:I381,$AC376:$AC381,AE376:AE381)</f>
        <v>#VALUE!</v>
      </c>
      <c r="BH376" s="551" t="e">
        <f t="array" ref="BH376">bdRateExtend($G376:$G381,J376:J381,$AC376:$AC381,AF376:AF381)</f>
        <v>#VALUE!</v>
      </c>
      <c r="BI376" s="551" t="e">
        <f t="array" ref="BI376">bdRateExtend($G376:$G381,K376:K381,$AC376:$AC381,AG376:AG381)</f>
        <v>#VALUE!</v>
      </c>
      <c r="BJ376" s="575" t="e">
        <f>(Summary!$C$94*BF376+Summary!$C$95*BG376+Summary!$C$96*BH376)/Summary!$C$97</f>
        <v>#VALUE!</v>
      </c>
      <c r="BK376" s="551" t="e">
        <f t="array" ref="BK376">bdRateExtend($G376:$G379,L376:L379,$AC376:$AC379,AH376:AH379)</f>
        <v>#VALUE!</v>
      </c>
      <c r="BL376" s="551" t="e">
        <f t="array" ref="BL376">bdRateExtend($G376:$G381,L376:L381,$AC376:$AC381,AH376:AH381)</f>
        <v>#VALUE!</v>
      </c>
      <c r="BM376" s="551" t="e">
        <f t="array" ref="BM376">bdRateExtend($G376:$G379,M376:M379,$AC376:$AC379,AI376:AI379)</f>
        <v>#VALUE!</v>
      </c>
      <c r="BN376" s="551" t="e">
        <f t="array" ref="BN376">bdRateExtend($G376:$G381,M376:M381,$AC376:$AC381,AI376:AI381)</f>
        <v>#VALUE!</v>
      </c>
      <c r="BO376" s="548" t="e">
        <f t="array" ref="BO376">bdRateExtend($G376:$G379,N376:N379,$AC376:$AC379,AJ376:AJ379,"None", FALSE,1)</f>
        <v>#VALUE!</v>
      </c>
      <c r="BP376" s="585" t="e">
        <f t="array" ref="BP376">bdRateExtend($G376:$G381,N376:N381,$AC376:$AC381,AJ376:AJ381,"None", FALSE,1)</f>
        <v>#VALUE!</v>
      </c>
      <c r="BQ376" s="548" t="e">
        <f t="array" ref="BQ376">bdRateExtend($G376:$G379,O376:O379,$AC376:$AC379,AK376:AK379,"None", FALSE,1)</f>
        <v>#VALUE!</v>
      </c>
      <c r="BR376" s="585" t="e">
        <f t="array" ref="BR376">bdRateExtend($G376:$G381,O376:O381,$AC376:$AC381,AK376:AK381,"None", FALSE,1)</f>
        <v>#VALUE!</v>
      </c>
      <c r="BS376" s="551" t="e">
        <f t="array" ref="BS376">bdRateExtend($G376:$G379,P376:P379,$AC376:$AC379,AL376:AL379)</f>
        <v>#VALUE!</v>
      </c>
      <c r="BT376" s="551" t="e">
        <f t="array" ref="BT376">bdRateExtend($G376:$G381,P376:P381,$AC376:$AC381,AL376:AL381)</f>
        <v>#VALUE!</v>
      </c>
      <c r="BU376" s="551" t="e">
        <f t="array" ref="BU376">bdRateExtend($G376:$G379,Q376:Q379,$AC376:$AC379,AM376:AM379)</f>
        <v>#VALUE!</v>
      </c>
      <c r="BV376" s="551" t="e">
        <f t="array" ref="BV376">bdRateExtend($G376:$G381,Q376:Q381,$AC376:$AC381,AM376:AM381)</f>
        <v>#VALUE!</v>
      </c>
      <c r="BW376" s="551" t="e">
        <f t="array" ref="BW376">bdRateExtend($G376:$G379,R376:R379,$AC376:$AC379,AN376:AN379)</f>
        <v>#VALUE!</v>
      </c>
      <c r="BX376" s="551" t="e">
        <f t="array" ref="BX376">bdRateExtend($G376:$G381,R376:R381,$AC376:$AC381,AN376:AN381)</f>
        <v>#VALUE!</v>
      </c>
      <c r="BY376" s="551" t="e">
        <f t="array" ref="BY376">bdRateExtend($G376:$G381,S376:S381,$AC376:$AC381,AO376:AO381)</f>
        <v>#VALUE!</v>
      </c>
      <c r="BZ376" s="555" t="e">
        <f t="array" ref="BZ376">bdRateExtend($G376:$G381,T376:T381,$AC376:$AC381,AP376:AP381)</f>
        <v>#VALUE!</v>
      </c>
      <c r="CA376" s="555" t="e">
        <f t="array" ref="CA376">bdRateExtend($G376:$G381,U376:U381,$AC376:$AC381,AQ376:AQ381)</f>
        <v>#VALUE!</v>
      </c>
      <c r="CB376" s="575" t="e">
        <f>(Summary!$C$108*BX376+Summary!$C$109*BY376+Summary!$C$110*BZ376)/Summary!$C$111</f>
        <v>#VALUE!</v>
      </c>
      <c r="CC376" s="561" t="e">
        <f t="array" ref="CC376">bdCAMBIExtend($G376:$G379,V376:V379,$AC376:$AC379,AR376:AR379)</f>
        <v>#VALUE!</v>
      </c>
      <c r="CD376" s="561" t="e">
        <f t="array" ref="CD376">bdCAMBIExtend($G376:$G381,V376:V381,$AC376:$AC381,AR376:AR381)</f>
        <v>#VALUE!</v>
      </c>
      <c r="CE376" s="547">
        <f t="array" ref="CE376">testVMAFRange($G376:$G379,N376:N379,$AC376:$AC379,AJ376:AJ379)</f>
        <v>0</v>
      </c>
      <c r="CF376" s="543">
        <f t="array" ref="CF376">testVMAFRange($G376:$G381,N376:N381,$AC376:$AC381,AJ376:AJ381)</f>
        <v>0</v>
      </c>
      <c r="CG376" s="547">
        <f t="array" ref="CG376">testVMAFRange($G376:$G379,O376:O379,$AC376:$AC379,AK376:AK379)</f>
        <v>0</v>
      </c>
      <c r="CH376" s="543">
        <f t="array" ref="CH376">testVMAFRange($G376:$G381,O376:O381,$AC376:$AC381,AK376:AK381)</f>
        <v>0</v>
      </c>
    </row>
    <row r="377" spans="1:86" ht="17" hidden="1" customHeight="1" x14ac:dyDescent="0.2">
      <c r="A377" s="485"/>
      <c r="B377" s="566"/>
      <c r="C377" s="485"/>
      <c r="D377" s="590"/>
      <c r="E377" s="558"/>
      <c r="F377" s="239">
        <v>110</v>
      </c>
      <c r="G377" s="294">
        <f>'Anchor-AI'!L375</f>
        <v>0</v>
      </c>
      <c r="H377" s="295">
        <f>'Anchor-AI'!M375</f>
        <v>0</v>
      </c>
      <c r="I377" s="295">
        <f>'Anchor-AI'!N375</f>
        <v>0</v>
      </c>
      <c r="J377" s="295">
        <f>'Anchor-AI'!O375</f>
        <v>0</v>
      </c>
      <c r="K377" s="295">
        <f>(Summary!$C$63*H377+Summary!$C$64*I377+Summary!$C$65*J377)/Summary!$C$66</f>
        <v>0</v>
      </c>
      <c r="L377" s="295">
        <f>'Anchor-AI'!P375</f>
        <v>0</v>
      </c>
      <c r="M377" s="295">
        <f>'Anchor-AI'!Q375</f>
        <v>0</v>
      </c>
      <c r="N377" s="295">
        <f>'Anchor-AI'!R375</f>
        <v>0</v>
      </c>
      <c r="O377" s="295">
        <f>'Anchor-AI'!S375</f>
        <v>0</v>
      </c>
      <c r="P377" s="295">
        <f>'Anchor-AI'!T375</f>
        <v>0</v>
      </c>
      <c r="Q377" s="295">
        <f>'Anchor-AI'!U375</f>
        <v>0</v>
      </c>
      <c r="R377" s="295">
        <f>'Anchor-AI'!V375</f>
        <v>0</v>
      </c>
      <c r="S377" s="295">
        <f>'Anchor-AI'!W375</f>
        <v>0</v>
      </c>
      <c r="T377" s="295">
        <f>'Anchor-AI'!X375</f>
        <v>0</v>
      </c>
      <c r="U377" s="295">
        <f>10*LOG10(1/((Summary!$C$80/10^(R377/10)+Summary!$C$81/10^(S377/10)+Summary!$C$82/10^(T377/10))/Summary!$C$83))</f>
        <v>0</v>
      </c>
      <c r="V377" s="295">
        <f>'Anchor-AI'!Y375</f>
        <v>0</v>
      </c>
      <c r="W377" s="295">
        <f>'Anchor-AI'!Z375</f>
        <v>0</v>
      </c>
      <c r="X377" s="295">
        <f>'Anchor-AI'!AA375</f>
        <v>0</v>
      </c>
      <c r="Y377" s="357">
        <f>'Anchor-AI'!AB375</f>
        <v>0</v>
      </c>
      <c r="Z377" s="357">
        <f>'Anchor-AI'!AC375</f>
        <v>0</v>
      </c>
      <c r="AA377" s="296">
        <f t="shared" si="18"/>
        <v>0</v>
      </c>
      <c r="AC377" s="170">
        <f>'Test-AI'!L375</f>
        <v>0</v>
      </c>
      <c r="AD377" s="167">
        <f>'Test-AI'!M375</f>
        <v>0</v>
      </c>
      <c r="AE377" s="167">
        <f>'Test-AI'!N375</f>
        <v>0</v>
      </c>
      <c r="AF377" s="167">
        <f>'Test-AI'!O375</f>
        <v>0</v>
      </c>
      <c r="AG377" s="167">
        <f>(Summary!$C$63*AD377+Summary!$C$64*AE377+Summary!$C$65*AF377)/Summary!$C$66</f>
        <v>0</v>
      </c>
      <c r="AH377" s="167">
        <f>'Test-AI'!P375</f>
        <v>0</v>
      </c>
      <c r="AI377" s="167">
        <f>'Test-AI'!Q375</f>
        <v>0</v>
      </c>
      <c r="AJ377" s="167">
        <f>'Test-AI'!R375</f>
        <v>0</v>
      </c>
      <c r="AK377" s="167">
        <f>'Test-AI'!S375</f>
        <v>0</v>
      </c>
      <c r="AL377" s="167">
        <f>'Test-AI'!T375</f>
        <v>0</v>
      </c>
      <c r="AM377" s="167">
        <f>'Test-AI'!U375</f>
        <v>0</v>
      </c>
      <c r="AN377" s="167">
        <f>'Test-AI'!V375</f>
        <v>0</v>
      </c>
      <c r="AO377" s="167">
        <f>'Test-AI'!W375</f>
        <v>0</v>
      </c>
      <c r="AP377" s="167">
        <f>'Test-AI'!X375</f>
        <v>0</v>
      </c>
      <c r="AQ377" s="167">
        <f>10*LOG10(1/((Summary!$C$80/10^(AN377/10)+Summary!$C$81/10^(AO377/10)+Summary!$C$82/10^(AP377/10))/Summary!$C$83))</f>
        <v>0</v>
      </c>
      <c r="AR377" s="167">
        <f>'Test-AI'!Y375</f>
        <v>0</v>
      </c>
      <c r="AS377" s="167">
        <f>'Test-AI'!Z375</f>
        <v>0</v>
      </c>
      <c r="AT377" s="295">
        <f>'Test-AI'!AA375</f>
        <v>0</v>
      </c>
      <c r="AU377" s="357">
        <f>'Test-AI'!AB375</f>
        <v>0</v>
      </c>
      <c r="AV377" s="357">
        <f>'Test-AI'!AC375</f>
        <v>0</v>
      </c>
      <c r="AW377" s="296">
        <f t="shared" si="19"/>
        <v>0</v>
      </c>
      <c r="AX377" s="297" t="e">
        <f t="shared" si="20"/>
        <v>#DIV/0!</v>
      </c>
      <c r="AY377" s="298" t="e">
        <f t="shared" si="20"/>
        <v>#DIV/0!</v>
      </c>
      <c r="AZ377" s="297" t="e">
        <f t="shared" si="20"/>
        <v>#DIV/0!</v>
      </c>
      <c r="BA377" s="345" t="e">
        <f t="shared" si="17"/>
        <v>#DIV/0!</v>
      </c>
      <c r="BB377" s="75"/>
      <c r="BC377" s="75"/>
      <c r="BD377" s="565"/>
      <c r="BE377" s="550"/>
      <c r="BF377" s="552"/>
      <c r="BG377" s="552"/>
      <c r="BH377" s="552"/>
      <c r="BI377" s="552"/>
      <c r="BJ377" s="552"/>
      <c r="BK377" s="553"/>
      <c r="BL377" s="552"/>
      <c r="BM377" s="553"/>
      <c r="BN377" s="552"/>
      <c r="BO377" s="546"/>
      <c r="BP377" s="541"/>
      <c r="BQ377" s="546"/>
      <c r="BR377" s="541"/>
      <c r="BS377" s="553"/>
      <c r="BT377" s="552"/>
      <c r="BU377" s="553"/>
      <c r="BV377" s="552"/>
      <c r="BW377" s="553"/>
      <c r="BX377" s="552"/>
      <c r="BY377" s="552"/>
      <c r="BZ377" s="541"/>
      <c r="CA377" s="541"/>
      <c r="CB377" s="552"/>
      <c r="CC377" s="553"/>
      <c r="CD377" s="552"/>
      <c r="CE377" s="546"/>
      <c r="CF377" s="541"/>
      <c r="CG377" s="546"/>
      <c r="CH377" s="541"/>
    </row>
    <row r="378" spans="1:86" ht="17" hidden="1" customHeight="1" x14ac:dyDescent="0.2">
      <c r="A378" s="485"/>
      <c r="B378" s="566"/>
      <c r="C378" s="485"/>
      <c r="D378" s="590"/>
      <c r="E378" s="558"/>
      <c r="F378" s="239">
        <v>135</v>
      </c>
      <c r="G378" s="294">
        <f>'Anchor-AI'!L376</f>
        <v>0</v>
      </c>
      <c r="H378" s="295">
        <f>'Anchor-AI'!M376</f>
        <v>0</v>
      </c>
      <c r="I378" s="295">
        <f>'Anchor-AI'!N376</f>
        <v>0</v>
      </c>
      <c r="J378" s="295">
        <f>'Anchor-AI'!O376</f>
        <v>0</v>
      </c>
      <c r="K378" s="295">
        <f>(Summary!$C$63*H378+Summary!$C$64*I378+Summary!$C$65*J378)/Summary!$C$66</f>
        <v>0</v>
      </c>
      <c r="L378" s="295">
        <f>'Anchor-AI'!P376</f>
        <v>0</v>
      </c>
      <c r="M378" s="295">
        <f>'Anchor-AI'!Q376</f>
        <v>0</v>
      </c>
      <c r="N378" s="295">
        <f>'Anchor-AI'!R376</f>
        <v>0</v>
      </c>
      <c r="O378" s="295">
        <f>'Anchor-AI'!S376</f>
        <v>0</v>
      </c>
      <c r="P378" s="295">
        <f>'Anchor-AI'!T376</f>
        <v>0</v>
      </c>
      <c r="Q378" s="295">
        <f>'Anchor-AI'!U376</f>
        <v>0</v>
      </c>
      <c r="R378" s="295">
        <f>'Anchor-AI'!V376</f>
        <v>0</v>
      </c>
      <c r="S378" s="295">
        <f>'Anchor-AI'!W376</f>
        <v>0</v>
      </c>
      <c r="T378" s="295">
        <f>'Anchor-AI'!X376</f>
        <v>0</v>
      </c>
      <c r="U378" s="295">
        <f>10*LOG10(1/((Summary!$C$80/10^(R378/10)+Summary!$C$81/10^(S378/10)+Summary!$C$82/10^(T378/10))/Summary!$C$83))</f>
        <v>0</v>
      </c>
      <c r="V378" s="295">
        <f>'Anchor-AI'!Y376</f>
        <v>0</v>
      </c>
      <c r="W378" s="295">
        <f>'Anchor-AI'!Z376</f>
        <v>0</v>
      </c>
      <c r="X378" s="295">
        <f>'Anchor-AI'!AA376</f>
        <v>0</v>
      </c>
      <c r="Y378" s="357">
        <f>'Anchor-AI'!AB376</f>
        <v>0</v>
      </c>
      <c r="Z378" s="357">
        <f>'Anchor-AI'!AC376</f>
        <v>0</v>
      </c>
      <c r="AA378" s="296">
        <f t="shared" si="18"/>
        <v>0</v>
      </c>
      <c r="AC378" s="170">
        <f>'Test-AI'!L376</f>
        <v>0</v>
      </c>
      <c r="AD378" s="167">
        <f>'Test-AI'!M376</f>
        <v>0</v>
      </c>
      <c r="AE378" s="167">
        <f>'Test-AI'!N376</f>
        <v>0</v>
      </c>
      <c r="AF378" s="167">
        <f>'Test-AI'!O376</f>
        <v>0</v>
      </c>
      <c r="AG378" s="167">
        <f>(Summary!$C$63*AD378+Summary!$C$64*AE378+Summary!$C$65*AF378)/Summary!$C$66</f>
        <v>0</v>
      </c>
      <c r="AH378" s="167">
        <f>'Test-AI'!P376</f>
        <v>0</v>
      </c>
      <c r="AI378" s="167">
        <f>'Test-AI'!Q376</f>
        <v>0</v>
      </c>
      <c r="AJ378" s="167">
        <f>'Test-AI'!R376</f>
        <v>0</v>
      </c>
      <c r="AK378" s="167">
        <f>'Test-AI'!S376</f>
        <v>0</v>
      </c>
      <c r="AL378" s="167">
        <f>'Test-AI'!T376</f>
        <v>0</v>
      </c>
      <c r="AM378" s="167">
        <f>'Test-AI'!U376</f>
        <v>0</v>
      </c>
      <c r="AN378" s="167">
        <f>'Test-AI'!V376</f>
        <v>0</v>
      </c>
      <c r="AO378" s="167">
        <f>'Test-AI'!W376</f>
        <v>0</v>
      </c>
      <c r="AP378" s="167">
        <f>'Test-AI'!X376</f>
        <v>0</v>
      </c>
      <c r="AQ378" s="167">
        <f>10*LOG10(1/((Summary!$C$80/10^(AN378/10)+Summary!$C$81/10^(AO378/10)+Summary!$C$82/10^(AP378/10))/Summary!$C$83))</f>
        <v>0</v>
      </c>
      <c r="AR378" s="167">
        <f>'Test-AI'!Y376</f>
        <v>0</v>
      </c>
      <c r="AS378" s="167">
        <f>'Test-AI'!Z376</f>
        <v>0</v>
      </c>
      <c r="AT378" s="295">
        <f>'Test-AI'!AA376</f>
        <v>0</v>
      </c>
      <c r="AU378" s="357">
        <f>'Test-AI'!AB376</f>
        <v>0</v>
      </c>
      <c r="AV378" s="357">
        <f>'Test-AI'!AC376</f>
        <v>0</v>
      </c>
      <c r="AW378" s="296">
        <f t="shared" si="19"/>
        <v>0</v>
      </c>
      <c r="AX378" s="297" t="e">
        <f t="shared" si="20"/>
        <v>#DIV/0!</v>
      </c>
      <c r="AY378" s="298" t="e">
        <f t="shared" si="20"/>
        <v>#DIV/0!</v>
      </c>
      <c r="AZ378" s="297" t="e">
        <f t="shared" si="20"/>
        <v>#DIV/0!</v>
      </c>
      <c r="BA378" s="345" t="e">
        <f t="shared" si="17"/>
        <v>#DIV/0!</v>
      </c>
      <c r="BB378" s="75"/>
      <c r="BC378" s="75"/>
      <c r="BD378" s="573" t="s">
        <v>147</v>
      </c>
      <c r="BE378" s="549" t="e">
        <f t="array" ref="BE378">bdRateExtend($G377:$G380,H377:H380,$AC377:$AC380,AD377:AD380)</f>
        <v>#VALUE!</v>
      </c>
      <c r="BF378" s="552"/>
      <c r="BG378" s="552"/>
      <c r="BH378" s="552"/>
      <c r="BI378" s="552"/>
      <c r="BJ378" s="552"/>
      <c r="BK378" s="551" t="e">
        <f t="array" ref="BK378">bdRateExtend($G377:$G380,L377:L380,$AC377:$AC380,AH377:AH380)</f>
        <v>#VALUE!</v>
      </c>
      <c r="BL378" s="552"/>
      <c r="BM378" s="551" t="e">
        <f t="array" ref="BM378">bdRateExtend($G377:$G380,M377:M380,$AC377:$AC380,AI377:AI380)</f>
        <v>#VALUE!</v>
      </c>
      <c r="BN378" s="552"/>
      <c r="BO378" s="545" t="e">
        <f t="array" ref="BO378">bdRateExtend($G377:$G380,N377:N380,$AC377:$AC380,AJ377:AJ380,"None", FALSE,1)</f>
        <v>#VALUE!</v>
      </c>
      <c r="BP378" s="541"/>
      <c r="BQ378" s="545" t="e">
        <f t="array" ref="BQ378">bdRateExtend($G377:$G380,O377:O380,$AC377:$AC380,AK377:AK380,"None", FALSE,1)</f>
        <v>#VALUE!</v>
      </c>
      <c r="BR378" s="541"/>
      <c r="BS378" s="551" t="e">
        <f t="array" ref="BS378">bdRateExtend($G377:$G380,P377:P380,$AC377:$AC380,AL377:AL380)</f>
        <v>#VALUE!</v>
      </c>
      <c r="BT378" s="552"/>
      <c r="BU378" s="551" t="e">
        <f t="array" ref="BU378">bdRateExtend($G377:$G380,Q377:Q380,$AC377:$AC380,AM377:AM380)</f>
        <v>#VALUE!</v>
      </c>
      <c r="BV378" s="552"/>
      <c r="BW378" s="551" t="e">
        <f t="array" ref="BW378">bdRateExtend($G377:$G380,R377:R380,$AC377:$AC380,AN377:AN380)</f>
        <v>#VALUE!</v>
      </c>
      <c r="BX378" s="552"/>
      <c r="BY378" s="552"/>
      <c r="BZ378" s="541"/>
      <c r="CA378" s="541"/>
      <c r="CB378" s="552"/>
      <c r="CC378" s="561" t="e">
        <f t="array" ref="CC378">bdCAMBIExtend($G377:$G380,V377:V380,$AC377:$AC380,AR377:AR380)</f>
        <v>#VALUE!</v>
      </c>
      <c r="CD378" s="552"/>
      <c r="CE378" s="554">
        <f t="array" ref="CE378">testVMAFRange($G377:$G380,N377:N380,$AC377:$AC380,AJ377:AJ380)</f>
        <v>0</v>
      </c>
      <c r="CF378" s="541"/>
      <c r="CG378" s="554">
        <f t="array" ref="CG378">testVMAFRange($G377:$G380,O377:O380,$AC377:$AC380,AK377:AK380)</f>
        <v>0</v>
      </c>
      <c r="CH378" s="541"/>
    </row>
    <row r="379" spans="1:86" ht="17" hidden="1" customHeight="1" x14ac:dyDescent="0.2">
      <c r="A379" s="485"/>
      <c r="B379" s="566"/>
      <c r="C379" s="485"/>
      <c r="D379" s="590"/>
      <c r="E379" s="558"/>
      <c r="F379" s="239">
        <v>160</v>
      </c>
      <c r="G379" s="294">
        <f>'Anchor-AI'!L377</f>
        <v>0</v>
      </c>
      <c r="H379" s="295">
        <f>'Anchor-AI'!M377</f>
        <v>0</v>
      </c>
      <c r="I379" s="295">
        <f>'Anchor-AI'!N377</f>
        <v>0</v>
      </c>
      <c r="J379" s="295">
        <f>'Anchor-AI'!O377</f>
        <v>0</v>
      </c>
      <c r="K379" s="295">
        <f>(Summary!$C$63*H379+Summary!$C$64*I379+Summary!$C$65*J379)/Summary!$C$66</f>
        <v>0</v>
      </c>
      <c r="L379" s="295">
        <f>'Anchor-AI'!P377</f>
        <v>0</v>
      </c>
      <c r="M379" s="295">
        <f>'Anchor-AI'!Q377</f>
        <v>0</v>
      </c>
      <c r="N379" s="295">
        <f>'Anchor-AI'!R377</f>
        <v>0</v>
      </c>
      <c r="O379" s="295">
        <f>'Anchor-AI'!S377</f>
        <v>0</v>
      </c>
      <c r="P379" s="295">
        <f>'Anchor-AI'!T377</f>
        <v>0</v>
      </c>
      <c r="Q379" s="295">
        <f>'Anchor-AI'!U377</f>
        <v>0</v>
      </c>
      <c r="R379" s="295">
        <f>'Anchor-AI'!V377</f>
        <v>0</v>
      </c>
      <c r="S379" s="295">
        <f>'Anchor-AI'!W377</f>
        <v>0</v>
      </c>
      <c r="T379" s="295">
        <f>'Anchor-AI'!X377</f>
        <v>0</v>
      </c>
      <c r="U379" s="295">
        <f>10*LOG10(1/((Summary!$C$80/10^(R379/10)+Summary!$C$81/10^(S379/10)+Summary!$C$82/10^(T379/10))/Summary!$C$83))</f>
        <v>0</v>
      </c>
      <c r="V379" s="295">
        <f>'Anchor-AI'!Y377</f>
        <v>0</v>
      </c>
      <c r="W379" s="295">
        <f>'Anchor-AI'!Z377</f>
        <v>0</v>
      </c>
      <c r="X379" s="295">
        <f>'Anchor-AI'!AA377</f>
        <v>0</v>
      </c>
      <c r="Y379" s="357">
        <f>'Anchor-AI'!AB377</f>
        <v>0</v>
      </c>
      <c r="Z379" s="357">
        <f>'Anchor-AI'!AC377</f>
        <v>0</v>
      </c>
      <c r="AA379" s="296">
        <f t="shared" si="18"/>
        <v>0</v>
      </c>
      <c r="AC379" s="170">
        <f>'Test-AI'!L377</f>
        <v>0</v>
      </c>
      <c r="AD379" s="167">
        <f>'Test-AI'!M377</f>
        <v>0</v>
      </c>
      <c r="AE379" s="167">
        <f>'Test-AI'!N377</f>
        <v>0</v>
      </c>
      <c r="AF379" s="167">
        <f>'Test-AI'!O377</f>
        <v>0</v>
      </c>
      <c r="AG379" s="167">
        <f>(Summary!$C$63*AD379+Summary!$C$64*AE379+Summary!$C$65*AF379)/Summary!$C$66</f>
        <v>0</v>
      </c>
      <c r="AH379" s="167">
        <f>'Test-AI'!P377</f>
        <v>0</v>
      </c>
      <c r="AI379" s="167">
        <f>'Test-AI'!Q377</f>
        <v>0</v>
      </c>
      <c r="AJ379" s="167">
        <f>'Test-AI'!R377</f>
        <v>0</v>
      </c>
      <c r="AK379" s="167">
        <f>'Test-AI'!S377</f>
        <v>0</v>
      </c>
      <c r="AL379" s="167">
        <f>'Test-AI'!T377</f>
        <v>0</v>
      </c>
      <c r="AM379" s="167">
        <f>'Test-AI'!U377</f>
        <v>0</v>
      </c>
      <c r="AN379" s="167">
        <f>'Test-AI'!V377</f>
        <v>0</v>
      </c>
      <c r="AO379" s="167">
        <f>'Test-AI'!W377</f>
        <v>0</v>
      </c>
      <c r="AP379" s="167">
        <f>'Test-AI'!X377</f>
        <v>0</v>
      </c>
      <c r="AQ379" s="167">
        <f>10*LOG10(1/((Summary!$C$80/10^(AN379/10)+Summary!$C$81/10^(AO379/10)+Summary!$C$82/10^(AP379/10))/Summary!$C$83))</f>
        <v>0</v>
      </c>
      <c r="AR379" s="167">
        <f>'Test-AI'!Y377</f>
        <v>0</v>
      </c>
      <c r="AS379" s="167">
        <f>'Test-AI'!Z377</f>
        <v>0</v>
      </c>
      <c r="AT379" s="295">
        <f>'Test-AI'!AA377</f>
        <v>0</v>
      </c>
      <c r="AU379" s="357">
        <f>'Test-AI'!AB377</f>
        <v>0</v>
      </c>
      <c r="AV379" s="357">
        <f>'Test-AI'!AC377</f>
        <v>0</v>
      </c>
      <c r="AW379" s="296">
        <f t="shared" si="19"/>
        <v>0</v>
      </c>
      <c r="AX379" s="297" t="e">
        <f t="shared" si="20"/>
        <v>#DIV/0!</v>
      </c>
      <c r="AY379" s="298" t="e">
        <f t="shared" si="20"/>
        <v>#DIV/0!</v>
      </c>
      <c r="AZ379" s="297" t="e">
        <f t="shared" si="20"/>
        <v>#DIV/0!</v>
      </c>
      <c r="BA379" s="345" t="e">
        <f t="shared" si="17"/>
        <v>#DIV/0!</v>
      </c>
      <c r="BB379" s="75"/>
      <c r="BC379" s="75"/>
      <c r="BD379" s="565"/>
      <c r="BE379" s="550"/>
      <c r="BF379" s="552"/>
      <c r="BG379" s="552"/>
      <c r="BH379" s="552"/>
      <c r="BI379" s="552"/>
      <c r="BJ379" s="552"/>
      <c r="BK379" s="553"/>
      <c r="BL379" s="552"/>
      <c r="BM379" s="553"/>
      <c r="BN379" s="552"/>
      <c r="BO379" s="546"/>
      <c r="BP379" s="541"/>
      <c r="BQ379" s="546"/>
      <c r="BR379" s="541"/>
      <c r="BS379" s="553"/>
      <c r="BT379" s="552"/>
      <c r="BU379" s="553"/>
      <c r="BV379" s="552"/>
      <c r="BW379" s="553"/>
      <c r="BX379" s="552"/>
      <c r="BY379" s="552"/>
      <c r="BZ379" s="541"/>
      <c r="CA379" s="541"/>
      <c r="CB379" s="552"/>
      <c r="CC379" s="553"/>
      <c r="CD379" s="552"/>
      <c r="CE379" s="546"/>
      <c r="CF379" s="541"/>
      <c r="CG379" s="546"/>
      <c r="CH379" s="541"/>
    </row>
    <row r="380" spans="1:86" ht="17" hidden="1" customHeight="1" x14ac:dyDescent="0.2">
      <c r="A380" s="485"/>
      <c r="B380" s="566"/>
      <c r="C380" s="485"/>
      <c r="D380" s="590"/>
      <c r="E380" s="558"/>
      <c r="F380" s="239">
        <v>185</v>
      </c>
      <c r="G380" s="294">
        <f>'Anchor-AI'!L378</f>
        <v>0</v>
      </c>
      <c r="H380" s="295">
        <f>'Anchor-AI'!M378</f>
        <v>0</v>
      </c>
      <c r="I380" s="295">
        <f>'Anchor-AI'!N378</f>
        <v>0</v>
      </c>
      <c r="J380" s="295">
        <f>'Anchor-AI'!O378</f>
        <v>0</v>
      </c>
      <c r="K380" s="295">
        <f>(Summary!$C$63*H380+Summary!$C$64*I380+Summary!$C$65*J380)/Summary!$C$66</f>
        <v>0</v>
      </c>
      <c r="L380" s="295">
        <f>'Anchor-AI'!P378</f>
        <v>0</v>
      </c>
      <c r="M380" s="295">
        <f>'Anchor-AI'!Q378</f>
        <v>0</v>
      </c>
      <c r="N380" s="295">
        <f>'Anchor-AI'!R378</f>
        <v>0</v>
      </c>
      <c r="O380" s="295">
        <f>'Anchor-AI'!S378</f>
        <v>0</v>
      </c>
      <c r="P380" s="295">
        <f>'Anchor-AI'!T378</f>
        <v>0</v>
      </c>
      <c r="Q380" s="295">
        <f>'Anchor-AI'!U378</f>
        <v>0</v>
      </c>
      <c r="R380" s="295">
        <f>'Anchor-AI'!V378</f>
        <v>0</v>
      </c>
      <c r="S380" s="295">
        <f>'Anchor-AI'!W378</f>
        <v>0</v>
      </c>
      <c r="T380" s="295">
        <f>'Anchor-AI'!X378</f>
        <v>0</v>
      </c>
      <c r="U380" s="295">
        <f>10*LOG10(1/((Summary!$C$80/10^(R380/10)+Summary!$C$81/10^(S380/10)+Summary!$C$82/10^(T380/10))/Summary!$C$83))</f>
        <v>0</v>
      </c>
      <c r="V380" s="295">
        <f>'Anchor-AI'!Y378</f>
        <v>0</v>
      </c>
      <c r="W380" s="295">
        <f>'Anchor-AI'!Z378</f>
        <v>0</v>
      </c>
      <c r="X380" s="295">
        <f>'Anchor-AI'!AA378</f>
        <v>0</v>
      </c>
      <c r="Y380" s="357">
        <f>'Anchor-AI'!AB378</f>
        <v>0</v>
      </c>
      <c r="Z380" s="357">
        <f>'Anchor-AI'!AC378</f>
        <v>0</v>
      </c>
      <c r="AA380" s="296">
        <f t="shared" si="18"/>
        <v>0</v>
      </c>
      <c r="AC380" s="170">
        <f>'Test-AI'!L378</f>
        <v>0</v>
      </c>
      <c r="AD380" s="167">
        <f>'Test-AI'!M378</f>
        <v>0</v>
      </c>
      <c r="AE380" s="167">
        <f>'Test-AI'!N378</f>
        <v>0</v>
      </c>
      <c r="AF380" s="167">
        <f>'Test-AI'!O378</f>
        <v>0</v>
      </c>
      <c r="AG380" s="167">
        <f>(Summary!$C$63*AD380+Summary!$C$64*AE380+Summary!$C$65*AF380)/Summary!$C$66</f>
        <v>0</v>
      </c>
      <c r="AH380" s="167">
        <f>'Test-AI'!P378</f>
        <v>0</v>
      </c>
      <c r="AI380" s="167">
        <f>'Test-AI'!Q378</f>
        <v>0</v>
      </c>
      <c r="AJ380" s="167">
        <f>'Test-AI'!R378</f>
        <v>0</v>
      </c>
      <c r="AK380" s="167">
        <f>'Test-AI'!S378</f>
        <v>0</v>
      </c>
      <c r="AL380" s="167">
        <f>'Test-AI'!T378</f>
        <v>0</v>
      </c>
      <c r="AM380" s="167">
        <f>'Test-AI'!U378</f>
        <v>0</v>
      </c>
      <c r="AN380" s="167">
        <f>'Test-AI'!V378</f>
        <v>0</v>
      </c>
      <c r="AO380" s="167">
        <f>'Test-AI'!W378</f>
        <v>0</v>
      </c>
      <c r="AP380" s="167">
        <f>'Test-AI'!X378</f>
        <v>0</v>
      </c>
      <c r="AQ380" s="167">
        <f>10*LOG10(1/((Summary!$C$80/10^(AN380/10)+Summary!$C$81/10^(AO380/10)+Summary!$C$82/10^(AP380/10))/Summary!$C$83))</f>
        <v>0</v>
      </c>
      <c r="AR380" s="167">
        <f>'Test-AI'!Y378</f>
        <v>0</v>
      </c>
      <c r="AS380" s="167">
        <f>'Test-AI'!Z378</f>
        <v>0</v>
      </c>
      <c r="AT380" s="295">
        <f>'Test-AI'!AA378</f>
        <v>0</v>
      </c>
      <c r="AU380" s="357">
        <f>'Test-AI'!AB378</f>
        <v>0</v>
      </c>
      <c r="AV380" s="357">
        <f>'Test-AI'!AC378</f>
        <v>0</v>
      </c>
      <c r="AW380" s="296">
        <f t="shared" si="19"/>
        <v>0</v>
      </c>
      <c r="AX380" s="297" t="e">
        <f t="shared" si="20"/>
        <v>#DIV/0!</v>
      </c>
      <c r="AY380" s="298" t="e">
        <f t="shared" si="20"/>
        <v>#DIV/0!</v>
      </c>
      <c r="AZ380" s="297" t="e">
        <f t="shared" si="20"/>
        <v>#DIV/0!</v>
      </c>
      <c r="BA380" s="345" t="e">
        <f t="shared" si="17"/>
        <v>#DIV/0!</v>
      </c>
      <c r="BB380" s="75"/>
      <c r="BC380" s="75"/>
      <c r="BD380" s="574" t="s">
        <v>46</v>
      </c>
      <c r="BE380" s="549" t="e">
        <f t="array" ref="BE380">bdRateExtend($G378:$G381,H378:H381,$AC378:$AC381,AD378:AD381)</f>
        <v>#VALUE!</v>
      </c>
      <c r="BF380" s="552"/>
      <c r="BG380" s="552"/>
      <c r="BH380" s="552"/>
      <c r="BI380" s="552"/>
      <c r="BJ380" s="552"/>
      <c r="BK380" s="551" t="e">
        <f t="array" ref="BK380">bdRateExtend($G378:$G381,L378:L381,$AC378:$AC381,AH378:AH381)</f>
        <v>#VALUE!</v>
      </c>
      <c r="BL380" s="552"/>
      <c r="BM380" s="551" t="e">
        <f t="array" ref="BM380">bdRateExtend($G378:$G381,M378:M381,$AC378:$AC381,AI378:AI381)</f>
        <v>#VALUE!</v>
      </c>
      <c r="BN380" s="552"/>
      <c r="BO380" s="545" t="e">
        <f t="array" ref="BO380">bdRateExtend($G378:$G381,N378:N381,$AC378:$AC381,AJ378:AJ381,"None", FALSE,1)</f>
        <v>#VALUE!</v>
      </c>
      <c r="BP380" s="541"/>
      <c r="BQ380" s="545" t="e">
        <f t="array" ref="BQ380">bdRateExtend($G378:$G381,O378:O381,$AC378:$AC381,AK378:AK381,"None", FALSE,1)</f>
        <v>#VALUE!</v>
      </c>
      <c r="BR380" s="541"/>
      <c r="BS380" s="551" t="e">
        <f t="array" ref="BS380">bdRateExtend($G378:$G381,P378:P381,$AC378:$AC381,AL378:AL381)</f>
        <v>#VALUE!</v>
      </c>
      <c r="BT380" s="552"/>
      <c r="BU380" s="551" t="e">
        <f t="array" ref="BU380">bdRateExtend($G378:$G381,Q378:Q381,$AC378:$AC381,AM378:AM381)</f>
        <v>#VALUE!</v>
      </c>
      <c r="BV380" s="552"/>
      <c r="BW380" s="551" t="e">
        <f t="array" ref="BW380">bdRateExtend($G378:$G381,R378:R381,$AC378:$AC381,AN378:AN381)</f>
        <v>#VALUE!</v>
      </c>
      <c r="BX380" s="552"/>
      <c r="BY380" s="552"/>
      <c r="BZ380" s="541"/>
      <c r="CA380" s="541"/>
      <c r="CB380" s="552"/>
      <c r="CC380" s="561" t="e">
        <f t="array" ref="CC380">bdCAMBIExtend($G378:$G381,V378:V381,$AC378:$AC381,AR378:AR381)</f>
        <v>#VALUE!</v>
      </c>
      <c r="CD380" s="552"/>
      <c r="CE380" s="554">
        <f t="array" ref="CE380">testVMAFRange($G378:$G381,N378:N381,$AC378:$AC381,AJ378:AJ381)</f>
        <v>0</v>
      </c>
      <c r="CF380" s="541"/>
      <c r="CG380" s="554">
        <f t="array" ref="CG380">testVMAFRange($G378:$G381,O378:O381,$AC378:$AC381,AK378:AK381)</f>
        <v>0</v>
      </c>
      <c r="CH380" s="541"/>
    </row>
    <row r="381" spans="1:86" ht="17" hidden="1" customHeight="1" x14ac:dyDescent="0.2">
      <c r="A381" s="485"/>
      <c r="B381" s="596"/>
      <c r="C381" s="486"/>
      <c r="D381" s="591"/>
      <c r="E381" s="559"/>
      <c r="F381" s="240">
        <v>210</v>
      </c>
      <c r="G381" s="299">
        <f>'Anchor-AI'!L379</f>
        <v>0</v>
      </c>
      <c r="H381" s="300">
        <f>'Anchor-AI'!M379</f>
        <v>0</v>
      </c>
      <c r="I381" s="300">
        <f>'Anchor-AI'!N379</f>
        <v>0</v>
      </c>
      <c r="J381" s="300">
        <f>'Anchor-AI'!O379</f>
        <v>0</v>
      </c>
      <c r="K381" s="295">
        <f>(Summary!$C$63*H381+Summary!$C$64*I381+Summary!$C$65*J381)/Summary!$C$66</f>
        <v>0</v>
      </c>
      <c r="L381" s="300">
        <f>'Anchor-AI'!P379</f>
        <v>0</v>
      </c>
      <c r="M381" s="300">
        <f>'Anchor-AI'!Q379</f>
        <v>0</v>
      </c>
      <c r="N381" s="300">
        <f>'Anchor-AI'!R379</f>
        <v>0</v>
      </c>
      <c r="O381" s="300">
        <f>'Anchor-AI'!S379</f>
        <v>0</v>
      </c>
      <c r="P381" s="300">
        <f>'Anchor-AI'!T379</f>
        <v>0</v>
      </c>
      <c r="Q381" s="300">
        <f>'Anchor-AI'!U379</f>
        <v>0</v>
      </c>
      <c r="R381" s="300">
        <f>'Anchor-AI'!V379</f>
        <v>0</v>
      </c>
      <c r="S381" s="300">
        <f>'Anchor-AI'!W379</f>
        <v>0</v>
      </c>
      <c r="T381" s="300">
        <f>'Anchor-AI'!X379</f>
        <v>0</v>
      </c>
      <c r="U381" s="300">
        <f>10*LOG10(1/((Summary!$C$80/10^(R381/10)+Summary!$C$81/10^(S381/10)+Summary!$C$82/10^(T381/10))/Summary!$C$83))</f>
        <v>0</v>
      </c>
      <c r="V381" s="300">
        <f>'Anchor-AI'!Y379</f>
        <v>0</v>
      </c>
      <c r="W381" s="300">
        <f>'Anchor-AI'!Z379</f>
        <v>0</v>
      </c>
      <c r="X381" s="300">
        <f>'Anchor-AI'!AA379</f>
        <v>0</v>
      </c>
      <c r="Y381" s="357">
        <f>'Anchor-AI'!AB379</f>
        <v>0</v>
      </c>
      <c r="Z381" s="357">
        <f>'Anchor-AI'!AC379</f>
        <v>0</v>
      </c>
      <c r="AA381" s="301">
        <f t="shared" si="18"/>
        <v>0</v>
      </c>
      <c r="AC381" s="171">
        <f>'Test-AI'!L379</f>
        <v>0</v>
      </c>
      <c r="AD381" s="168">
        <f>'Test-AI'!M379</f>
        <v>0</v>
      </c>
      <c r="AE381" s="168">
        <f>'Test-AI'!N379</f>
        <v>0</v>
      </c>
      <c r="AF381" s="168">
        <f>'Test-AI'!O379</f>
        <v>0</v>
      </c>
      <c r="AG381" s="168">
        <f>(Summary!$C$63*AD381+Summary!$C$64*AE381+Summary!$C$65*AF381)/Summary!$C$66</f>
        <v>0</v>
      </c>
      <c r="AH381" s="168">
        <f>'Test-AI'!P379</f>
        <v>0</v>
      </c>
      <c r="AI381" s="168">
        <f>'Test-AI'!Q379</f>
        <v>0</v>
      </c>
      <c r="AJ381" s="168">
        <f>'Test-AI'!R379</f>
        <v>0</v>
      </c>
      <c r="AK381" s="168">
        <f>'Test-AI'!S379</f>
        <v>0</v>
      </c>
      <c r="AL381" s="168">
        <f>'Test-AI'!T379</f>
        <v>0</v>
      </c>
      <c r="AM381" s="168">
        <f>'Test-AI'!U379</f>
        <v>0</v>
      </c>
      <c r="AN381" s="168">
        <f>'Test-AI'!V379</f>
        <v>0</v>
      </c>
      <c r="AO381" s="168">
        <f>'Test-AI'!W379</f>
        <v>0</v>
      </c>
      <c r="AP381" s="168">
        <f>'Test-AI'!X379</f>
        <v>0</v>
      </c>
      <c r="AQ381" s="168">
        <f>10*LOG10(1/((Summary!$C$80/10^(AN381/10)+Summary!$C$81/10^(AO381/10)+Summary!$C$82/10^(AP381/10))/Summary!$C$83))</f>
        <v>0</v>
      </c>
      <c r="AR381" s="168">
        <f>'Test-AI'!Y379</f>
        <v>0</v>
      </c>
      <c r="AS381" s="168">
        <f>'Test-AI'!Z379</f>
        <v>0</v>
      </c>
      <c r="AT381" s="300">
        <f>'Test-AI'!AA379</f>
        <v>0</v>
      </c>
      <c r="AU381" s="357">
        <f>'Test-AI'!AB379</f>
        <v>0</v>
      </c>
      <c r="AV381" s="357">
        <f>'Test-AI'!AC379</f>
        <v>0</v>
      </c>
      <c r="AW381" s="301">
        <f t="shared" si="19"/>
        <v>0</v>
      </c>
      <c r="AX381" s="302" t="e">
        <f t="shared" si="20"/>
        <v>#DIV/0!</v>
      </c>
      <c r="AY381" s="303" t="e">
        <f t="shared" si="20"/>
        <v>#DIV/0!</v>
      </c>
      <c r="AZ381" s="297" t="e">
        <f t="shared" si="20"/>
        <v>#DIV/0!</v>
      </c>
      <c r="BA381" s="345" t="e">
        <f t="shared" si="17"/>
        <v>#DIV/0!</v>
      </c>
      <c r="BB381" s="75"/>
      <c r="BC381" s="75"/>
      <c r="BD381" s="570"/>
      <c r="BE381" s="550"/>
      <c r="BF381" s="553"/>
      <c r="BG381" s="553"/>
      <c r="BH381" s="553"/>
      <c r="BI381" s="553"/>
      <c r="BJ381" s="553"/>
      <c r="BK381" s="553"/>
      <c r="BL381" s="553"/>
      <c r="BM381" s="553"/>
      <c r="BN381" s="553"/>
      <c r="BO381" s="546"/>
      <c r="BP381" s="544"/>
      <c r="BQ381" s="546"/>
      <c r="BR381" s="544"/>
      <c r="BS381" s="553"/>
      <c r="BT381" s="553"/>
      <c r="BU381" s="553"/>
      <c r="BV381" s="553"/>
      <c r="BW381" s="553"/>
      <c r="BX381" s="553"/>
      <c r="BY381" s="553"/>
      <c r="BZ381" s="544"/>
      <c r="CA381" s="544"/>
      <c r="CB381" s="553"/>
      <c r="CC381" s="553"/>
      <c r="CD381" s="553"/>
      <c r="CE381" s="546"/>
      <c r="CF381" s="544"/>
      <c r="CG381" s="546"/>
      <c r="CH381" s="544"/>
    </row>
    <row r="382" spans="1:86" ht="17" hidden="1" customHeight="1" x14ac:dyDescent="0.2">
      <c r="A382" s="485"/>
      <c r="B382" s="595" t="s">
        <v>148</v>
      </c>
      <c r="C382" s="586" t="s">
        <v>96</v>
      </c>
      <c r="D382" s="589">
        <v>30</v>
      </c>
      <c r="E382" s="557">
        <v>8</v>
      </c>
      <c r="F382" s="238">
        <v>85</v>
      </c>
      <c r="G382" s="289">
        <f>'Anchor-AI'!L380</f>
        <v>0</v>
      </c>
      <c r="H382" s="290">
        <f>'Anchor-AI'!M380</f>
        <v>0</v>
      </c>
      <c r="I382" s="290">
        <f>'Anchor-AI'!N380</f>
        <v>0</v>
      </c>
      <c r="J382" s="290">
        <f>'Anchor-AI'!O380</f>
        <v>0</v>
      </c>
      <c r="K382" s="290">
        <f>(Summary!$C$63*H382+Summary!$C$64*I382+Summary!$C$65*J382)/Summary!$C$66</f>
        <v>0</v>
      </c>
      <c r="L382" s="290">
        <f>'Anchor-AI'!P380</f>
        <v>0</v>
      </c>
      <c r="M382" s="290">
        <f>'Anchor-AI'!Q380</f>
        <v>0</v>
      </c>
      <c r="N382" s="290">
        <f>'Anchor-AI'!R380</f>
        <v>0</v>
      </c>
      <c r="O382" s="290">
        <f>'Anchor-AI'!S380</f>
        <v>0</v>
      </c>
      <c r="P382" s="290">
        <f>'Anchor-AI'!T380</f>
        <v>0</v>
      </c>
      <c r="Q382" s="290">
        <f>'Anchor-AI'!U380</f>
        <v>0</v>
      </c>
      <c r="R382" s="290">
        <f>'Anchor-AI'!V380</f>
        <v>0</v>
      </c>
      <c r="S382" s="290">
        <f>'Anchor-AI'!W380</f>
        <v>0</v>
      </c>
      <c r="T382" s="290">
        <f>'Anchor-AI'!X380</f>
        <v>0</v>
      </c>
      <c r="U382" s="290">
        <f>10*LOG10(1/((Summary!$C$80/10^(R382/10)+Summary!$C$81/10^(S382/10)+Summary!$C$82/10^(T382/10))/Summary!$C$83))</f>
        <v>0</v>
      </c>
      <c r="V382" s="290">
        <f>'Anchor-AI'!Y380</f>
        <v>0</v>
      </c>
      <c r="W382" s="290">
        <f>'Anchor-AI'!Z380</f>
        <v>0</v>
      </c>
      <c r="X382" s="290">
        <f>'Anchor-AI'!AA380</f>
        <v>0</v>
      </c>
      <c r="Y382" s="360">
        <f>'Anchor-AI'!AB380</f>
        <v>0</v>
      </c>
      <c r="Z382" s="360">
        <f>'Anchor-AI'!AC380</f>
        <v>0</v>
      </c>
      <c r="AA382" s="291">
        <f t="shared" si="18"/>
        <v>0</v>
      </c>
      <c r="AC382" s="169">
        <f>'Test-AI'!L380</f>
        <v>0</v>
      </c>
      <c r="AD382" s="166">
        <f>'Test-AI'!M380</f>
        <v>0</v>
      </c>
      <c r="AE382" s="166">
        <f>'Test-AI'!N380</f>
        <v>0</v>
      </c>
      <c r="AF382" s="166">
        <f>'Test-AI'!O380</f>
        <v>0</v>
      </c>
      <c r="AG382" s="166">
        <f>(Summary!$C$63*AD382+Summary!$C$64*AE382+Summary!$C$65*AF382)/Summary!$C$66</f>
        <v>0</v>
      </c>
      <c r="AH382" s="166">
        <f>'Test-AI'!P380</f>
        <v>0</v>
      </c>
      <c r="AI382" s="166">
        <f>'Test-AI'!Q380</f>
        <v>0</v>
      </c>
      <c r="AJ382" s="166">
        <f>'Test-AI'!R380</f>
        <v>0</v>
      </c>
      <c r="AK382" s="166">
        <f>'Test-AI'!S380</f>
        <v>0</v>
      </c>
      <c r="AL382" s="166">
        <f>'Test-AI'!T380</f>
        <v>0</v>
      </c>
      <c r="AM382" s="166">
        <f>'Test-AI'!U380</f>
        <v>0</v>
      </c>
      <c r="AN382" s="166">
        <f>'Test-AI'!V380</f>
        <v>0</v>
      </c>
      <c r="AO382" s="166">
        <f>'Test-AI'!W380</f>
        <v>0</v>
      </c>
      <c r="AP382" s="166">
        <f>'Test-AI'!X380</f>
        <v>0</v>
      </c>
      <c r="AQ382" s="166">
        <f>10*LOG10(1/((Summary!$C$80/10^(AN382/10)+Summary!$C$81/10^(AO382/10)+Summary!$C$82/10^(AP382/10))/Summary!$C$83))</f>
        <v>0</v>
      </c>
      <c r="AR382" s="166">
        <f>'Test-AI'!Y380</f>
        <v>0</v>
      </c>
      <c r="AS382" s="166">
        <f>'Test-AI'!Z380</f>
        <v>0</v>
      </c>
      <c r="AT382" s="290">
        <f>'Test-AI'!AA380</f>
        <v>0</v>
      </c>
      <c r="AU382" s="356">
        <f>'Test-AI'!AB380</f>
        <v>0</v>
      </c>
      <c r="AV382" s="356">
        <f>'Test-AI'!AC380</f>
        <v>0</v>
      </c>
      <c r="AW382" s="291">
        <f t="shared" si="19"/>
        <v>0</v>
      </c>
      <c r="AX382" s="292" t="e">
        <f t="shared" si="20"/>
        <v>#DIV/0!</v>
      </c>
      <c r="AY382" s="293" t="e">
        <f t="shared" si="20"/>
        <v>#DIV/0!</v>
      </c>
      <c r="AZ382" s="292" t="e">
        <f t="shared" si="20"/>
        <v>#DIV/0!</v>
      </c>
      <c r="BA382" s="344" t="e">
        <f t="shared" si="17"/>
        <v>#DIV/0!</v>
      </c>
      <c r="BB382" s="75"/>
      <c r="BC382" s="75"/>
      <c r="BD382" s="572" t="s">
        <v>39</v>
      </c>
      <c r="BE382" s="549" t="e">
        <f t="array" ref="BE382">bdRateExtend($G382:$G385,H382:H385,$AC382:$AC385,AD382:AD385)</f>
        <v>#VALUE!</v>
      </c>
      <c r="BF382" s="551" t="e">
        <f t="array" ref="BF382">bdRateExtend($G382:$G387,H382:H387,$AC382:$AC387,AD382:AD387)</f>
        <v>#VALUE!</v>
      </c>
      <c r="BG382" s="551" t="e">
        <f t="array" ref="BG382">bdRateExtend($G382:$G387,I382:I387,$AC382:$AC387,AE382:AE387)</f>
        <v>#VALUE!</v>
      </c>
      <c r="BH382" s="551" t="e">
        <f t="array" ref="BH382">bdRateExtend($G382:$G387,J382:J387,$AC382:$AC387,AF382:AF387)</f>
        <v>#VALUE!</v>
      </c>
      <c r="BI382" s="551" t="e">
        <f t="array" ref="BI382">bdRateExtend($G382:$G387,K382:K387,$AC382:$AC387,AG382:AG387)</f>
        <v>#VALUE!</v>
      </c>
      <c r="BJ382" s="575" t="e">
        <f>(Summary!$C$94*BF382+Summary!$C$95*BG382+Summary!$C$96*BH382)/Summary!$C$97</f>
        <v>#VALUE!</v>
      </c>
      <c r="BK382" s="551" t="e">
        <f t="array" ref="BK382">bdRateExtend($G382:$G385,L382:L385,$AC382:$AC385,AH382:AH385)</f>
        <v>#VALUE!</v>
      </c>
      <c r="BL382" s="551" t="e">
        <f t="array" ref="BL382">bdRateExtend($G382:$G387,L382:L387,$AC382:$AC387,AH382:AH387)</f>
        <v>#VALUE!</v>
      </c>
      <c r="BM382" s="551" t="e">
        <f t="array" ref="BM382">bdRateExtend($G382:$G385,M382:M385,$AC382:$AC385,AI382:AI385)</f>
        <v>#VALUE!</v>
      </c>
      <c r="BN382" s="551" t="e">
        <f t="array" ref="BN382">bdRateExtend($G382:$G387,M382:M387,$AC382:$AC387,AI382:AI387)</f>
        <v>#VALUE!</v>
      </c>
      <c r="BO382" s="548" t="e">
        <f t="array" ref="BO382">bdRateExtend($G382:$G385,N382:N385,$AC382:$AC385,AJ382:AJ385,"None", FALSE,1)</f>
        <v>#VALUE!</v>
      </c>
      <c r="BP382" s="585" t="e">
        <f t="array" ref="BP382">bdRateExtend($G382:$G387,N382:N387,$AC382:$AC387,AJ382:AJ387,"None", FALSE,1)</f>
        <v>#VALUE!</v>
      </c>
      <c r="BQ382" s="548" t="e">
        <f t="array" ref="BQ382">bdRateExtend($G382:$G385,O382:O385,$AC382:$AC385,AK382:AK385,"None", FALSE,1)</f>
        <v>#VALUE!</v>
      </c>
      <c r="BR382" s="585" t="e">
        <f t="array" ref="BR382">bdRateExtend($G382:$G387,O382:O387,$AC382:$AC387,AK382:AK387,"None", FALSE,1)</f>
        <v>#VALUE!</v>
      </c>
      <c r="BS382" s="551" t="e">
        <f t="array" ref="BS382">bdRateExtend($G382:$G385,P382:P385,$AC382:$AC385,AL382:AL385)</f>
        <v>#VALUE!</v>
      </c>
      <c r="BT382" s="551" t="e">
        <f t="array" ref="BT382">bdRateExtend($G382:$G387,P382:P387,$AC382:$AC387,AL382:AL387)</f>
        <v>#VALUE!</v>
      </c>
      <c r="BU382" s="551" t="e">
        <f t="array" ref="BU382">bdRateExtend($G382:$G385,Q382:Q385,$AC382:$AC385,AM382:AM385)</f>
        <v>#VALUE!</v>
      </c>
      <c r="BV382" s="551" t="e">
        <f t="array" ref="BV382">bdRateExtend($G382:$G387,Q382:Q387,$AC382:$AC387,AM382:AM387)</f>
        <v>#VALUE!</v>
      </c>
      <c r="BW382" s="551" t="e">
        <f t="array" ref="BW382">bdRateExtend($G382:$G385,R382:R385,$AC382:$AC385,AN382:AN385)</f>
        <v>#VALUE!</v>
      </c>
      <c r="BX382" s="551" t="e">
        <f t="array" ref="BX382">bdRateExtend($G382:$G387,R382:R387,$AC382:$AC387,AN382:AN387)</f>
        <v>#VALUE!</v>
      </c>
      <c r="BY382" s="551" t="e">
        <f t="array" ref="BY382">bdRateExtend($G382:$G387,S382:S387,$AC382:$AC387,AO382:AO387)</f>
        <v>#VALUE!</v>
      </c>
      <c r="BZ382" s="555" t="e">
        <f t="array" ref="BZ382">bdRateExtend($G382:$G387,T382:T387,$AC382:$AC387,AP382:AP387)</f>
        <v>#VALUE!</v>
      </c>
      <c r="CA382" s="555" t="e">
        <f t="array" ref="CA382">bdRateExtend($G382:$G387,U382:U387,$AC382:$AC387,AQ382:AQ387)</f>
        <v>#VALUE!</v>
      </c>
      <c r="CB382" s="575" t="e">
        <f>(Summary!$C$108*BX382+Summary!$C$109*BY382+Summary!$C$110*BZ382)/Summary!$C$111</f>
        <v>#VALUE!</v>
      </c>
      <c r="CC382" s="593" t="e">
        <f t="array" ref="CC382">bdCAMBIExtend($G382:$G385,V382:V385,$AC382:$AC385,AR382:AR385)</f>
        <v>#VALUE!</v>
      </c>
      <c r="CD382" s="578" t="e">
        <f t="array" ref="CD382">bdCAMBIExtend($G382:$G387,V382:V387,$AC382:$AC387,AR382:AR387)</f>
        <v>#VALUE!</v>
      </c>
      <c r="CE382" s="547">
        <f t="array" ref="CE382">testVMAFRange($G382:$G385,N382:N385,$AC382:$AC385,AJ382:AJ385)</f>
        <v>0</v>
      </c>
      <c r="CF382" s="543">
        <f t="array" ref="CF382">testVMAFRange($G382:$G387,N382:N387,$AC382:$AC387,AJ382:AJ387)</f>
        <v>0</v>
      </c>
      <c r="CG382" s="547">
        <f t="array" ref="CG382">testVMAFRange($G382:$G385,O382:O385,$AC382:$AC385,AK382:AK385)</f>
        <v>0</v>
      </c>
      <c r="CH382" s="543">
        <f t="array" ref="CH382">testVMAFRange($G382:$G387,O382:O387,$AC382:$AC387,AK382:AK387)</f>
        <v>0</v>
      </c>
    </row>
    <row r="383" spans="1:86" ht="17" hidden="1" customHeight="1" x14ac:dyDescent="0.2">
      <c r="A383" s="485"/>
      <c r="B383" s="566"/>
      <c r="C383" s="485"/>
      <c r="D383" s="590"/>
      <c r="E383" s="558"/>
      <c r="F383" s="239">
        <v>110</v>
      </c>
      <c r="G383" s="294">
        <f>'Anchor-AI'!L381</f>
        <v>0</v>
      </c>
      <c r="H383" s="295">
        <f>'Anchor-AI'!M381</f>
        <v>0</v>
      </c>
      <c r="I383" s="295">
        <f>'Anchor-AI'!N381</f>
        <v>0</v>
      </c>
      <c r="J383" s="295">
        <f>'Anchor-AI'!O381</f>
        <v>0</v>
      </c>
      <c r="K383" s="295">
        <f>(Summary!$C$63*H383+Summary!$C$64*I383+Summary!$C$65*J383)/Summary!$C$66</f>
        <v>0</v>
      </c>
      <c r="L383" s="295">
        <f>'Anchor-AI'!P381</f>
        <v>0</v>
      </c>
      <c r="M383" s="295">
        <f>'Anchor-AI'!Q381</f>
        <v>0</v>
      </c>
      <c r="N383" s="295">
        <f>'Anchor-AI'!R381</f>
        <v>0</v>
      </c>
      <c r="O383" s="295">
        <f>'Anchor-AI'!S381</f>
        <v>0</v>
      </c>
      <c r="P383" s="295">
        <f>'Anchor-AI'!T381</f>
        <v>0</v>
      </c>
      <c r="Q383" s="295">
        <f>'Anchor-AI'!U381</f>
        <v>0</v>
      </c>
      <c r="R383" s="295">
        <f>'Anchor-AI'!V381</f>
        <v>0</v>
      </c>
      <c r="S383" s="295">
        <f>'Anchor-AI'!W381</f>
        <v>0</v>
      </c>
      <c r="T383" s="295">
        <f>'Anchor-AI'!X381</f>
        <v>0</v>
      </c>
      <c r="U383" s="295">
        <f>10*LOG10(1/((Summary!$C$80/10^(R383/10)+Summary!$C$81/10^(S383/10)+Summary!$C$82/10^(T383/10))/Summary!$C$83))</f>
        <v>0</v>
      </c>
      <c r="V383" s="295">
        <f>'Anchor-AI'!Y381</f>
        <v>0</v>
      </c>
      <c r="W383" s="295">
        <f>'Anchor-AI'!Z381</f>
        <v>0</v>
      </c>
      <c r="X383" s="295">
        <f>'Anchor-AI'!AA381</f>
        <v>0</v>
      </c>
      <c r="Y383" s="357">
        <f>'Anchor-AI'!AB381</f>
        <v>0</v>
      </c>
      <c r="Z383" s="357">
        <f>'Anchor-AI'!AC381</f>
        <v>0</v>
      </c>
      <c r="AA383" s="296">
        <f t="shared" si="18"/>
        <v>0</v>
      </c>
      <c r="AC383" s="170">
        <f>'Test-AI'!L381</f>
        <v>0</v>
      </c>
      <c r="AD383" s="167">
        <f>'Test-AI'!M381</f>
        <v>0</v>
      </c>
      <c r="AE383" s="167">
        <f>'Test-AI'!N381</f>
        <v>0</v>
      </c>
      <c r="AF383" s="167">
        <f>'Test-AI'!O381</f>
        <v>0</v>
      </c>
      <c r="AG383" s="167">
        <f>(Summary!$C$63*AD383+Summary!$C$64*AE383+Summary!$C$65*AF383)/Summary!$C$66</f>
        <v>0</v>
      </c>
      <c r="AH383" s="167">
        <f>'Test-AI'!P381</f>
        <v>0</v>
      </c>
      <c r="AI383" s="167">
        <f>'Test-AI'!Q381</f>
        <v>0</v>
      </c>
      <c r="AJ383" s="167">
        <f>'Test-AI'!R381</f>
        <v>0</v>
      </c>
      <c r="AK383" s="167">
        <f>'Test-AI'!S381</f>
        <v>0</v>
      </c>
      <c r="AL383" s="167">
        <f>'Test-AI'!T381</f>
        <v>0</v>
      </c>
      <c r="AM383" s="167">
        <f>'Test-AI'!U381</f>
        <v>0</v>
      </c>
      <c r="AN383" s="167">
        <f>'Test-AI'!V381</f>
        <v>0</v>
      </c>
      <c r="AO383" s="167">
        <f>'Test-AI'!W381</f>
        <v>0</v>
      </c>
      <c r="AP383" s="167">
        <f>'Test-AI'!X381</f>
        <v>0</v>
      </c>
      <c r="AQ383" s="167">
        <f>10*LOG10(1/((Summary!$C$80/10^(AN383/10)+Summary!$C$81/10^(AO383/10)+Summary!$C$82/10^(AP383/10))/Summary!$C$83))</f>
        <v>0</v>
      </c>
      <c r="AR383" s="167">
        <f>'Test-AI'!Y381</f>
        <v>0</v>
      </c>
      <c r="AS383" s="167">
        <f>'Test-AI'!Z381</f>
        <v>0</v>
      </c>
      <c r="AT383" s="295">
        <f>'Test-AI'!AA381</f>
        <v>0</v>
      </c>
      <c r="AU383" s="357">
        <f>'Test-AI'!AB381</f>
        <v>0</v>
      </c>
      <c r="AV383" s="357">
        <f>'Test-AI'!AC381</f>
        <v>0</v>
      </c>
      <c r="AW383" s="296">
        <f t="shared" si="19"/>
        <v>0</v>
      </c>
      <c r="AX383" s="297" t="e">
        <f t="shared" si="20"/>
        <v>#DIV/0!</v>
      </c>
      <c r="AY383" s="298" t="e">
        <f t="shared" si="20"/>
        <v>#DIV/0!</v>
      </c>
      <c r="AZ383" s="297" t="e">
        <f t="shared" si="20"/>
        <v>#DIV/0!</v>
      </c>
      <c r="BA383" s="345" t="e">
        <f t="shared" si="17"/>
        <v>#DIV/0!</v>
      </c>
      <c r="BB383" s="75"/>
      <c r="BC383" s="75"/>
      <c r="BD383" s="565"/>
      <c r="BE383" s="550"/>
      <c r="BF383" s="552"/>
      <c r="BG383" s="552"/>
      <c r="BH383" s="552"/>
      <c r="BI383" s="552"/>
      <c r="BJ383" s="552"/>
      <c r="BK383" s="553"/>
      <c r="BL383" s="552"/>
      <c r="BM383" s="553"/>
      <c r="BN383" s="552"/>
      <c r="BO383" s="546"/>
      <c r="BP383" s="541"/>
      <c r="BQ383" s="546"/>
      <c r="BR383" s="541"/>
      <c r="BS383" s="553"/>
      <c r="BT383" s="552"/>
      <c r="BU383" s="553"/>
      <c r="BV383" s="552"/>
      <c r="BW383" s="553"/>
      <c r="BX383" s="552"/>
      <c r="BY383" s="552"/>
      <c r="BZ383" s="541"/>
      <c r="CA383" s="541"/>
      <c r="CB383" s="552"/>
      <c r="CC383" s="550"/>
      <c r="CD383" s="541"/>
      <c r="CE383" s="546"/>
      <c r="CF383" s="541"/>
      <c r="CG383" s="546"/>
      <c r="CH383" s="541"/>
    </row>
    <row r="384" spans="1:86" ht="17" hidden="1" customHeight="1" x14ac:dyDescent="0.2">
      <c r="A384" s="485"/>
      <c r="B384" s="566"/>
      <c r="C384" s="485"/>
      <c r="D384" s="590"/>
      <c r="E384" s="558"/>
      <c r="F384" s="239">
        <v>135</v>
      </c>
      <c r="G384" s="294">
        <f>'Anchor-AI'!L382</f>
        <v>0</v>
      </c>
      <c r="H384" s="295">
        <f>'Anchor-AI'!M382</f>
        <v>0</v>
      </c>
      <c r="I384" s="295">
        <f>'Anchor-AI'!N382</f>
        <v>0</v>
      </c>
      <c r="J384" s="295">
        <f>'Anchor-AI'!O382</f>
        <v>0</v>
      </c>
      <c r="K384" s="295">
        <f>(Summary!$C$63*H384+Summary!$C$64*I384+Summary!$C$65*J384)/Summary!$C$66</f>
        <v>0</v>
      </c>
      <c r="L384" s="295">
        <f>'Anchor-AI'!P382</f>
        <v>0</v>
      </c>
      <c r="M384" s="295">
        <f>'Anchor-AI'!Q382</f>
        <v>0</v>
      </c>
      <c r="N384" s="295">
        <f>'Anchor-AI'!R382</f>
        <v>0</v>
      </c>
      <c r="O384" s="295">
        <f>'Anchor-AI'!S382</f>
        <v>0</v>
      </c>
      <c r="P384" s="295">
        <f>'Anchor-AI'!T382</f>
        <v>0</v>
      </c>
      <c r="Q384" s="295">
        <f>'Anchor-AI'!U382</f>
        <v>0</v>
      </c>
      <c r="R384" s="295">
        <f>'Anchor-AI'!V382</f>
        <v>0</v>
      </c>
      <c r="S384" s="295">
        <f>'Anchor-AI'!W382</f>
        <v>0</v>
      </c>
      <c r="T384" s="295">
        <f>'Anchor-AI'!X382</f>
        <v>0</v>
      </c>
      <c r="U384" s="295">
        <f>10*LOG10(1/((Summary!$C$80/10^(R384/10)+Summary!$C$81/10^(S384/10)+Summary!$C$82/10^(T384/10))/Summary!$C$83))</f>
        <v>0</v>
      </c>
      <c r="V384" s="295">
        <f>'Anchor-AI'!Y382</f>
        <v>0</v>
      </c>
      <c r="W384" s="295">
        <f>'Anchor-AI'!Z382</f>
        <v>0</v>
      </c>
      <c r="X384" s="295">
        <f>'Anchor-AI'!AA382</f>
        <v>0</v>
      </c>
      <c r="Y384" s="357">
        <f>'Anchor-AI'!AB382</f>
        <v>0</v>
      </c>
      <c r="Z384" s="357">
        <f>'Anchor-AI'!AC382</f>
        <v>0</v>
      </c>
      <c r="AA384" s="296">
        <f t="shared" si="18"/>
        <v>0</v>
      </c>
      <c r="AC384" s="170">
        <f>'Test-AI'!L382</f>
        <v>0</v>
      </c>
      <c r="AD384" s="167">
        <f>'Test-AI'!M382</f>
        <v>0</v>
      </c>
      <c r="AE384" s="167">
        <f>'Test-AI'!N382</f>
        <v>0</v>
      </c>
      <c r="AF384" s="167">
        <f>'Test-AI'!O382</f>
        <v>0</v>
      </c>
      <c r="AG384" s="167">
        <f>(Summary!$C$63*AD384+Summary!$C$64*AE384+Summary!$C$65*AF384)/Summary!$C$66</f>
        <v>0</v>
      </c>
      <c r="AH384" s="167">
        <f>'Test-AI'!P382</f>
        <v>0</v>
      </c>
      <c r="AI384" s="167">
        <f>'Test-AI'!Q382</f>
        <v>0</v>
      </c>
      <c r="AJ384" s="167">
        <f>'Test-AI'!R382</f>
        <v>0</v>
      </c>
      <c r="AK384" s="167">
        <f>'Test-AI'!S382</f>
        <v>0</v>
      </c>
      <c r="AL384" s="167">
        <f>'Test-AI'!T382</f>
        <v>0</v>
      </c>
      <c r="AM384" s="167">
        <f>'Test-AI'!U382</f>
        <v>0</v>
      </c>
      <c r="AN384" s="167">
        <f>'Test-AI'!V382</f>
        <v>0</v>
      </c>
      <c r="AO384" s="167">
        <f>'Test-AI'!W382</f>
        <v>0</v>
      </c>
      <c r="AP384" s="167">
        <f>'Test-AI'!X382</f>
        <v>0</v>
      </c>
      <c r="AQ384" s="167">
        <f>10*LOG10(1/((Summary!$C$80/10^(AN384/10)+Summary!$C$81/10^(AO384/10)+Summary!$C$82/10^(AP384/10))/Summary!$C$83))</f>
        <v>0</v>
      </c>
      <c r="AR384" s="167">
        <f>'Test-AI'!Y382</f>
        <v>0</v>
      </c>
      <c r="AS384" s="167">
        <f>'Test-AI'!Z382</f>
        <v>0</v>
      </c>
      <c r="AT384" s="295">
        <f>'Test-AI'!AA382</f>
        <v>0</v>
      </c>
      <c r="AU384" s="357">
        <f>'Test-AI'!AB382</f>
        <v>0</v>
      </c>
      <c r="AV384" s="357">
        <f>'Test-AI'!AC382</f>
        <v>0</v>
      </c>
      <c r="AW384" s="296">
        <f t="shared" si="19"/>
        <v>0</v>
      </c>
      <c r="AX384" s="297" t="e">
        <f t="shared" si="20"/>
        <v>#DIV/0!</v>
      </c>
      <c r="AY384" s="298" t="e">
        <f t="shared" si="20"/>
        <v>#DIV/0!</v>
      </c>
      <c r="AZ384" s="297" t="e">
        <f t="shared" si="20"/>
        <v>#DIV/0!</v>
      </c>
      <c r="BA384" s="345" t="e">
        <f t="shared" si="17"/>
        <v>#DIV/0!</v>
      </c>
      <c r="BB384" s="75"/>
      <c r="BC384" s="75"/>
      <c r="BD384" s="573" t="s">
        <v>147</v>
      </c>
      <c r="BE384" s="549" t="e">
        <f t="array" ref="BE384">bdRateExtend($G383:$G386,H383:H386,$AC383:$AC386,AD383:AD386)</f>
        <v>#VALUE!</v>
      </c>
      <c r="BF384" s="552"/>
      <c r="BG384" s="552"/>
      <c r="BH384" s="552"/>
      <c r="BI384" s="552"/>
      <c r="BJ384" s="552"/>
      <c r="BK384" s="551" t="e">
        <f t="array" ref="BK384">bdRateExtend($G383:$G386,L383:L386,$AC383:$AC386,AH383:AH386)</f>
        <v>#VALUE!</v>
      </c>
      <c r="BL384" s="552"/>
      <c r="BM384" s="551" t="e">
        <f t="array" ref="BM384">bdRateExtend($G383:$G386,M383:M386,$AC383:$AC386,AI383:AI386)</f>
        <v>#VALUE!</v>
      </c>
      <c r="BN384" s="552"/>
      <c r="BO384" s="545" t="e">
        <f t="array" ref="BO384">bdRateExtend($G383:$G386,N383:N386,$AC383:$AC386,AJ383:AJ386,"None", FALSE,1)</f>
        <v>#VALUE!</v>
      </c>
      <c r="BP384" s="541"/>
      <c r="BQ384" s="545" t="e">
        <f t="array" ref="BQ384">bdRateExtend($G383:$G386,O383:O386,$AC383:$AC386,AK383:AK386,"None", FALSE,1)</f>
        <v>#VALUE!</v>
      </c>
      <c r="BR384" s="541"/>
      <c r="BS384" s="551" t="e">
        <f t="array" ref="BS384">bdRateExtend($G383:$G386,P383:P386,$AC383:$AC386,AL383:AL386)</f>
        <v>#VALUE!</v>
      </c>
      <c r="BT384" s="552"/>
      <c r="BU384" s="551" t="e">
        <f t="array" ref="BU384">bdRateExtend($G383:$G386,Q383:Q386,$AC383:$AC386,AM383:AM386)</f>
        <v>#VALUE!</v>
      </c>
      <c r="BV384" s="552"/>
      <c r="BW384" s="551" t="e">
        <f t="array" ref="BW384">bdRateExtend($G383:$G386,R383:R386,$AC383:$AC386,AN383:AN386)</f>
        <v>#VALUE!</v>
      </c>
      <c r="BX384" s="552"/>
      <c r="BY384" s="552"/>
      <c r="BZ384" s="541"/>
      <c r="CA384" s="541"/>
      <c r="CB384" s="552"/>
      <c r="CC384" s="560" t="e">
        <f t="array" ref="CC384">bdCAMBIExtend($G383:$G386,V383:V386,$AC383:$AC386,AR383:AR386)</f>
        <v>#VALUE!</v>
      </c>
      <c r="CD384" s="541"/>
      <c r="CE384" s="554">
        <f t="array" ref="CE384">testVMAFRange($G383:$G386,N383:N386,$AC383:$AC386,AJ383:AJ386)</f>
        <v>0</v>
      </c>
      <c r="CF384" s="541"/>
      <c r="CG384" s="554">
        <f t="array" ref="CG384">testVMAFRange($G383:$G386,O383:O386,$AC383:$AC386,AK383:AK386)</f>
        <v>0</v>
      </c>
      <c r="CH384" s="541"/>
    </row>
    <row r="385" spans="1:86" ht="17" hidden="1" customHeight="1" x14ac:dyDescent="0.2">
      <c r="A385" s="485"/>
      <c r="B385" s="566"/>
      <c r="C385" s="485"/>
      <c r="D385" s="590"/>
      <c r="E385" s="558"/>
      <c r="F385" s="239">
        <v>160</v>
      </c>
      <c r="G385" s="294">
        <f>'Anchor-AI'!L383</f>
        <v>0</v>
      </c>
      <c r="H385" s="295">
        <f>'Anchor-AI'!M383</f>
        <v>0</v>
      </c>
      <c r="I385" s="295">
        <f>'Anchor-AI'!N383</f>
        <v>0</v>
      </c>
      <c r="J385" s="295">
        <f>'Anchor-AI'!O383</f>
        <v>0</v>
      </c>
      <c r="K385" s="295">
        <f>(Summary!$C$63*H385+Summary!$C$64*I385+Summary!$C$65*J385)/Summary!$C$66</f>
        <v>0</v>
      </c>
      <c r="L385" s="295">
        <f>'Anchor-AI'!P383</f>
        <v>0</v>
      </c>
      <c r="M385" s="295">
        <f>'Anchor-AI'!Q383</f>
        <v>0</v>
      </c>
      <c r="N385" s="295">
        <f>'Anchor-AI'!R383</f>
        <v>0</v>
      </c>
      <c r="O385" s="295">
        <f>'Anchor-AI'!S383</f>
        <v>0</v>
      </c>
      <c r="P385" s="295">
        <f>'Anchor-AI'!T383</f>
        <v>0</v>
      </c>
      <c r="Q385" s="295">
        <f>'Anchor-AI'!U383</f>
        <v>0</v>
      </c>
      <c r="R385" s="295">
        <f>'Anchor-AI'!V383</f>
        <v>0</v>
      </c>
      <c r="S385" s="295">
        <f>'Anchor-AI'!W383</f>
        <v>0</v>
      </c>
      <c r="T385" s="295">
        <f>'Anchor-AI'!X383</f>
        <v>0</v>
      </c>
      <c r="U385" s="295">
        <f>10*LOG10(1/((Summary!$C$80/10^(R385/10)+Summary!$C$81/10^(S385/10)+Summary!$C$82/10^(T385/10))/Summary!$C$83))</f>
        <v>0</v>
      </c>
      <c r="V385" s="295">
        <f>'Anchor-AI'!Y383</f>
        <v>0</v>
      </c>
      <c r="W385" s="295">
        <f>'Anchor-AI'!Z383</f>
        <v>0</v>
      </c>
      <c r="X385" s="295">
        <f>'Anchor-AI'!AA383</f>
        <v>0</v>
      </c>
      <c r="Y385" s="357">
        <f>'Anchor-AI'!AB383</f>
        <v>0</v>
      </c>
      <c r="Z385" s="357">
        <f>'Anchor-AI'!AC383</f>
        <v>0</v>
      </c>
      <c r="AA385" s="296">
        <f t="shared" si="18"/>
        <v>0</v>
      </c>
      <c r="AC385" s="170">
        <f>'Test-AI'!L383</f>
        <v>0</v>
      </c>
      <c r="AD385" s="167">
        <f>'Test-AI'!M383</f>
        <v>0</v>
      </c>
      <c r="AE385" s="167">
        <f>'Test-AI'!N383</f>
        <v>0</v>
      </c>
      <c r="AF385" s="167">
        <f>'Test-AI'!O383</f>
        <v>0</v>
      </c>
      <c r="AG385" s="167">
        <f>(Summary!$C$63*AD385+Summary!$C$64*AE385+Summary!$C$65*AF385)/Summary!$C$66</f>
        <v>0</v>
      </c>
      <c r="AH385" s="167">
        <f>'Test-AI'!P383</f>
        <v>0</v>
      </c>
      <c r="AI385" s="167">
        <f>'Test-AI'!Q383</f>
        <v>0</v>
      </c>
      <c r="AJ385" s="167">
        <f>'Test-AI'!R383</f>
        <v>0</v>
      </c>
      <c r="AK385" s="167">
        <f>'Test-AI'!S383</f>
        <v>0</v>
      </c>
      <c r="AL385" s="167">
        <f>'Test-AI'!T383</f>
        <v>0</v>
      </c>
      <c r="AM385" s="167">
        <f>'Test-AI'!U383</f>
        <v>0</v>
      </c>
      <c r="AN385" s="167">
        <f>'Test-AI'!V383</f>
        <v>0</v>
      </c>
      <c r="AO385" s="167">
        <f>'Test-AI'!W383</f>
        <v>0</v>
      </c>
      <c r="AP385" s="167">
        <f>'Test-AI'!X383</f>
        <v>0</v>
      </c>
      <c r="AQ385" s="167">
        <f>10*LOG10(1/((Summary!$C$80/10^(AN385/10)+Summary!$C$81/10^(AO385/10)+Summary!$C$82/10^(AP385/10))/Summary!$C$83))</f>
        <v>0</v>
      </c>
      <c r="AR385" s="167">
        <f>'Test-AI'!Y383</f>
        <v>0</v>
      </c>
      <c r="AS385" s="167">
        <f>'Test-AI'!Z383</f>
        <v>0</v>
      </c>
      <c r="AT385" s="295">
        <f>'Test-AI'!AA383</f>
        <v>0</v>
      </c>
      <c r="AU385" s="357">
        <f>'Test-AI'!AB383</f>
        <v>0</v>
      </c>
      <c r="AV385" s="357">
        <f>'Test-AI'!AC383</f>
        <v>0</v>
      </c>
      <c r="AW385" s="296">
        <f t="shared" si="19"/>
        <v>0</v>
      </c>
      <c r="AX385" s="297" t="e">
        <f t="shared" si="20"/>
        <v>#DIV/0!</v>
      </c>
      <c r="AY385" s="298" t="e">
        <f t="shared" si="20"/>
        <v>#DIV/0!</v>
      </c>
      <c r="AZ385" s="297" t="e">
        <f t="shared" si="20"/>
        <v>#DIV/0!</v>
      </c>
      <c r="BA385" s="345" t="e">
        <f t="shared" si="17"/>
        <v>#DIV/0!</v>
      </c>
      <c r="BB385" s="75"/>
      <c r="BC385" s="75"/>
      <c r="BD385" s="565"/>
      <c r="BE385" s="550"/>
      <c r="BF385" s="552"/>
      <c r="BG385" s="552"/>
      <c r="BH385" s="552"/>
      <c r="BI385" s="552"/>
      <c r="BJ385" s="552"/>
      <c r="BK385" s="553"/>
      <c r="BL385" s="552"/>
      <c r="BM385" s="553"/>
      <c r="BN385" s="552"/>
      <c r="BO385" s="546"/>
      <c r="BP385" s="541"/>
      <c r="BQ385" s="546"/>
      <c r="BR385" s="541"/>
      <c r="BS385" s="553"/>
      <c r="BT385" s="552"/>
      <c r="BU385" s="553"/>
      <c r="BV385" s="552"/>
      <c r="BW385" s="553"/>
      <c r="BX385" s="552"/>
      <c r="BY385" s="552"/>
      <c r="BZ385" s="541"/>
      <c r="CA385" s="541"/>
      <c r="CB385" s="552"/>
      <c r="CC385" s="550"/>
      <c r="CD385" s="541"/>
      <c r="CE385" s="546"/>
      <c r="CF385" s="541"/>
      <c r="CG385" s="546"/>
      <c r="CH385" s="541"/>
    </row>
    <row r="386" spans="1:86" ht="17" hidden="1" customHeight="1" x14ac:dyDescent="0.2">
      <c r="A386" s="485"/>
      <c r="B386" s="566"/>
      <c r="C386" s="485"/>
      <c r="D386" s="590"/>
      <c r="E386" s="558"/>
      <c r="F386" s="239">
        <v>185</v>
      </c>
      <c r="G386" s="294">
        <f>'Anchor-AI'!L384</f>
        <v>0</v>
      </c>
      <c r="H386" s="295">
        <f>'Anchor-AI'!M384</f>
        <v>0</v>
      </c>
      <c r="I386" s="295">
        <f>'Anchor-AI'!N384</f>
        <v>0</v>
      </c>
      <c r="J386" s="295">
        <f>'Anchor-AI'!O384</f>
        <v>0</v>
      </c>
      <c r="K386" s="295">
        <f>(Summary!$C$63*H386+Summary!$C$64*I386+Summary!$C$65*J386)/Summary!$C$66</f>
        <v>0</v>
      </c>
      <c r="L386" s="295">
        <f>'Anchor-AI'!P384</f>
        <v>0</v>
      </c>
      <c r="M386" s="295">
        <f>'Anchor-AI'!Q384</f>
        <v>0</v>
      </c>
      <c r="N386" s="295">
        <f>'Anchor-AI'!R384</f>
        <v>0</v>
      </c>
      <c r="O386" s="295">
        <f>'Anchor-AI'!S384</f>
        <v>0</v>
      </c>
      <c r="P386" s="295">
        <f>'Anchor-AI'!T384</f>
        <v>0</v>
      </c>
      <c r="Q386" s="295">
        <f>'Anchor-AI'!U384</f>
        <v>0</v>
      </c>
      <c r="R386" s="295">
        <f>'Anchor-AI'!V384</f>
        <v>0</v>
      </c>
      <c r="S386" s="295">
        <f>'Anchor-AI'!W384</f>
        <v>0</v>
      </c>
      <c r="T386" s="295">
        <f>'Anchor-AI'!X384</f>
        <v>0</v>
      </c>
      <c r="U386" s="295">
        <f>10*LOG10(1/((Summary!$C$80/10^(R386/10)+Summary!$C$81/10^(S386/10)+Summary!$C$82/10^(T386/10))/Summary!$C$83))</f>
        <v>0</v>
      </c>
      <c r="V386" s="295">
        <f>'Anchor-AI'!Y384</f>
        <v>0</v>
      </c>
      <c r="W386" s="295">
        <f>'Anchor-AI'!Z384</f>
        <v>0</v>
      </c>
      <c r="X386" s="295">
        <f>'Anchor-AI'!AA384</f>
        <v>0</v>
      </c>
      <c r="Y386" s="357">
        <f>'Anchor-AI'!AB384</f>
        <v>0</v>
      </c>
      <c r="Z386" s="357">
        <f>'Anchor-AI'!AC384</f>
        <v>0</v>
      </c>
      <c r="AA386" s="296">
        <f t="shared" si="18"/>
        <v>0</v>
      </c>
      <c r="AC386" s="170">
        <f>'Test-AI'!L384</f>
        <v>0</v>
      </c>
      <c r="AD386" s="167">
        <f>'Test-AI'!M384</f>
        <v>0</v>
      </c>
      <c r="AE386" s="167">
        <f>'Test-AI'!N384</f>
        <v>0</v>
      </c>
      <c r="AF386" s="167">
        <f>'Test-AI'!O384</f>
        <v>0</v>
      </c>
      <c r="AG386" s="167">
        <f>(Summary!$C$63*AD386+Summary!$C$64*AE386+Summary!$C$65*AF386)/Summary!$C$66</f>
        <v>0</v>
      </c>
      <c r="AH386" s="167">
        <f>'Test-AI'!P384</f>
        <v>0</v>
      </c>
      <c r="AI386" s="167">
        <f>'Test-AI'!Q384</f>
        <v>0</v>
      </c>
      <c r="AJ386" s="167">
        <f>'Test-AI'!R384</f>
        <v>0</v>
      </c>
      <c r="AK386" s="167">
        <f>'Test-AI'!S384</f>
        <v>0</v>
      </c>
      <c r="AL386" s="167">
        <f>'Test-AI'!T384</f>
        <v>0</v>
      </c>
      <c r="AM386" s="167">
        <f>'Test-AI'!U384</f>
        <v>0</v>
      </c>
      <c r="AN386" s="167">
        <f>'Test-AI'!V384</f>
        <v>0</v>
      </c>
      <c r="AO386" s="167">
        <f>'Test-AI'!W384</f>
        <v>0</v>
      </c>
      <c r="AP386" s="167">
        <f>'Test-AI'!X384</f>
        <v>0</v>
      </c>
      <c r="AQ386" s="167">
        <f>10*LOG10(1/((Summary!$C$80/10^(AN386/10)+Summary!$C$81/10^(AO386/10)+Summary!$C$82/10^(AP386/10))/Summary!$C$83))</f>
        <v>0</v>
      </c>
      <c r="AR386" s="167">
        <f>'Test-AI'!Y384</f>
        <v>0</v>
      </c>
      <c r="AS386" s="167">
        <f>'Test-AI'!Z384</f>
        <v>0</v>
      </c>
      <c r="AT386" s="295">
        <f>'Test-AI'!AA384</f>
        <v>0</v>
      </c>
      <c r="AU386" s="357">
        <f>'Test-AI'!AB384</f>
        <v>0</v>
      </c>
      <c r="AV386" s="357">
        <f>'Test-AI'!AC384</f>
        <v>0</v>
      </c>
      <c r="AW386" s="296">
        <f t="shared" si="19"/>
        <v>0</v>
      </c>
      <c r="AX386" s="297" t="e">
        <f t="shared" si="20"/>
        <v>#DIV/0!</v>
      </c>
      <c r="AY386" s="298" t="e">
        <f t="shared" si="20"/>
        <v>#DIV/0!</v>
      </c>
      <c r="AZ386" s="297" t="e">
        <f t="shared" si="20"/>
        <v>#DIV/0!</v>
      </c>
      <c r="BA386" s="345" t="e">
        <f t="shared" si="17"/>
        <v>#DIV/0!</v>
      </c>
      <c r="BB386" s="75"/>
      <c r="BC386" s="75"/>
      <c r="BD386" s="574" t="s">
        <v>46</v>
      </c>
      <c r="BE386" s="549" t="e">
        <f t="array" ref="BE386">bdRateExtend($G384:$G387,H384:H387,$AC384:$AC387,AD384:AD387)</f>
        <v>#VALUE!</v>
      </c>
      <c r="BF386" s="552"/>
      <c r="BG386" s="552"/>
      <c r="BH386" s="552"/>
      <c r="BI386" s="552"/>
      <c r="BJ386" s="552"/>
      <c r="BK386" s="551" t="e">
        <f t="array" ref="BK386">bdRateExtend($G384:$G387,L384:L387,$AC384:$AC387,AH384:AH387)</f>
        <v>#VALUE!</v>
      </c>
      <c r="BL386" s="552"/>
      <c r="BM386" s="551" t="e">
        <f t="array" ref="BM386">bdRateExtend($G384:$G387,M384:M387,$AC384:$AC387,AI384:AI387)</f>
        <v>#VALUE!</v>
      </c>
      <c r="BN386" s="552"/>
      <c r="BO386" s="545" t="e">
        <f t="array" ref="BO386">bdRateExtend($G384:$G387,N384:N387,$AC384:$AC387,AJ384:AJ387,"None", FALSE,1)</f>
        <v>#VALUE!</v>
      </c>
      <c r="BP386" s="541"/>
      <c r="BQ386" s="545" t="e">
        <f t="array" ref="BQ386">bdRateExtend($G384:$G387,O384:O387,$AC384:$AC387,AK384:AK387,"None", FALSE,1)</f>
        <v>#VALUE!</v>
      </c>
      <c r="BR386" s="541"/>
      <c r="BS386" s="551" t="e">
        <f t="array" ref="BS386">bdRateExtend($G384:$G387,P384:P387,$AC384:$AC387,AL384:AL387)</f>
        <v>#VALUE!</v>
      </c>
      <c r="BT386" s="552"/>
      <c r="BU386" s="551" t="e">
        <f t="array" ref="BU386">bdRateExtend($G384:$G387,Q384:Q387,$AC384:$AC387,AM384:AM387)</f>
        <v>#VALUE!</v>
      </c>
      <c r="BV386" s="552"/>
      <c r="BW386" s="551" t="e">
        <f t="array" ref="BW386">bdRateExtend($G384:$G387,R384:R387,$AC384:$AC387,AN384:AN387)</f>
        <v>#VALUE!</v>
      </c>
      <c r="BX386" s="552"/>
      <c r="BY386" s="552"/>
      <c r="BZ386" s="541"/>
      <c r="CA386" s="541"/>
      <c r="CB386" s="552"/>
      <c r="CC386" s="560" t="e">
        <f t="array" ref="CC386">bdCAMBIExtend($G384:$G387,V384:V387,$AC384:$AC387,AR384:AR387)</f>
        <v>#VALUE!</v>
      </c>
      <c r="CD386" s="541"/>
      <c r="CE386" s="554">
        <f t="array" ref="CE386">testVMAFRange($G384:$G387,N384:N387,$AC384:$AC387,AJ384:AJ387)</f>
        <v>0</v>
      </c>
      <c r="CF386" s="541"/>
      <c r="CG386" s="554">
        <f t="array" ref="CG386">testVMAFRange($G384:$G387,O384:O387,$AC384:$AC387,AK384:AK387)</f>
        <v>0</v>
      </c>
      <c r="CH386" s="541"/>
    </row>
    <row r="387" spans="1:86" ht="17" hidden="1" customHeight="1" x14ac:dyDescent="0.2">
      <c r="A387" s="486"/>
      <c r="B387" s="596"/>
      <c r="C387" s="486"/>
      <c r="D387" s="591"/>
      <c r="E387" s="559"/>
      <c r="F387" s="240">
        <v>210</v>
      </c>
      <c r="G387" s="299">
        <f>'Anchor-AI'!L385</f>
        <v>0</v>
      </c>
      <c r="H387" s="300">
        <f>'Anchor-AI'!M385</f>
        <v>0</v>
      </c>
      <c r="I387" s="300">
        <f>'Anchor-AI'!N385</f>
        <v>0</v>
      </c>
      <c r="J387" s="300">
        <f>'Anchor-AI'!O385</f>
        <v>0</v>
      </c>
      <c r="K387" s="295">
        <f>(Summary!$C$63*H387+Summary!$C$64*I387+Summary!$C$65*J387)/Summary!$C$66</f>
        <v>0</v>
      </c>
      <c r="L387" s="300">
        <f>'Anchor-AI'!P385</f>
        <v>0</v>
      </c>
      <c r="M387" s="300">
        <f>'Anchor-AI'!Q385</f>
        <v>0</v>
      </c>
      <c r="N387" s="300">
        <f>'Anchor-AI'!R385</f>
        <v>0</v>
      </c>
      <c r="O387" s="300">
        <f>'Anchor-AI'!S385</f>
        <v>0</v>
      </c>
      <c r="P387" s="300">
        <f>'Anchor-AI'!T385</f>
        <v>0</v>
      </c>
      <c r="Q387" s="300">
        <f>'Anchor-AI'!U385</f>
        <v>0</v>
      </c>
      <c r="R387" s="300">
        <f>'Anchor-AI'!V385</f>
        <v>0</v>
      </c>
      <c r="S387" s="300">
        <f>'Anchor-AI'!W385</f>
        <v>0</v>
      </c>
      <c r="T387" s="300">
        <f>'Anchor-AI'!X385</f>
        <v>0</v>
      </c>
      <c r="U387" s="300">
        <f>10*LOG10(1/((Summary!$C$80/10^(R387/10)+Summary!$C$81/10^(S387/10)+Summary!$C$82/10^(T387/10))/Summary!$C$83))</f>
        <v>0</v>
      </c>
      <c r="V387" s="300">
        <f>'Anchor-AI'!Y385</f>
        <v>0</v>
      </c>
      <c r="W387" s="300">
        <f>'Anchor-AI'!Z385</f>
        <v>0</v>
      </c>
      <c r="X387" s="300">
        <f>'Anchor-AI'!AA385</f>
        <v>0</v>
      </c>
      <c r="Y387" s="357">
        <f>'Anchor-AI'!AB385</f>
        <v>0</v>
      </c>
      <c r="Z387" s="357">
        <f>'Anchor-AI'!AC385</f>
        <v>0</v>
      </c>
      <c r="AA387" s="301">
        <f t="shared" si="18"/>
        <v>0</v>
      </c>
      <c r="AC387" s="171">
        <f>'Test-AI'!L385</f>
        <v>0</v>
      </c>
      <c r="AD387" s="168">
        <f>'Test-AI'!M385</f>
        <v>0</v>
      </c>
      <c r="AE387" s="168">
        <f>'Test-AI'!N385</f>
        <v>0</v>
      </c>
      <c r="AF387" s="168">
        <f>'Test-AI'!O385</f>
        <v>0</v>
      </c>
      <c r="AG387" s="168">
        <f>(Summary!$C$63*AD387+Summary!$C$64*AE387+Summary!$C$65*AF387)/Summary!$C$66</f>
        <v>0</v>
      </c>
      <c r="AH387" s="168">
        <f>'Test-AI'!P385</f>
        <v>0</v>
      </c>
      <c r="AI387" s="168">
        <f>'Test-AI'!Q385</f>
        <v>0</v>
      </c>
      <c r="AJ387" s="168">
        <f>'Test-AI'!R385</f>
        <v>0</v>
      </c>
      <c r="AK387" s="168">
        <f>'Test-AI'!S385</f>
        <v>0</v>
      </c>
      <c r="AL387" s="168">
        <f>'Test-AI'!T385</f>
        <v>0</v>
      </c>
      <c r="AM387" s="168">
        <f>'Test-AI'!U385</f>
        <v>0</v>
      </c>
      <c r="AN387" s="168">
        <f>'Test-AI'!V385</f>
        <v>0</v>
      </c>
      <c r="AO387" s="168">
        <f>'Test-AI'!W385</f>
        <v>0</v>
      </c>
      <c r="AP387" s="168">
        <f>'Test-AI'!X385</f>
        <v>0</v>
      </c>
      <c r="AQ387" s="168">
        <f>10*LOG10(1/((Summary!$C$80/10^(AN387/10)+Summary!$C$81/10^(AO387/10)+Summary!$C$82/10^(AP387/10))/Summary!$C$83))</f>
        <v>0</v>
      </c>
      <c r="AR387" s="168">
        <f>'Test-AI'!Y385</f>
        <v>0</v>
      </c>
      <c r="AS387" s="168">
        <f>'Test-AI'!Z385</f>
        <v>0</v>
      </c>
      <c r="AT387" s="300">
        <f>'Test-AI'!AA385</f>
        <v>0</v>
      </c>
      <c r="AU387" s="357">
        <f>'Test-AI'!AB385</f>
        <v>0</v>
      </c>
      <c r="AV387" s="357">
        <f>'Test-AI'!AC385</f>
        <v>0</v>
      </c>
      <c r="AW387" s="301">
        <f t="shared" si="19"/>
        <v>0</v>
      </c>
      <c r="AX387" s="302" t="e">
        <f t="shared" si="20"/>
        <v>#DIV/0!</v>
      </c>
      <c r="AY387" s="303" t="e">
        <f t="shared" si="20"/>
        <v>#DIV/0!</v>
      </c>
      <c r="AZ387" s="297" t="e">
        <f t="shared" si="20"/>
        <v>#DIV/0!</v>
      </c>
      <c r="BA387" s="345" t="e">
        <f t="shared" si="20"/>
        <v>#DIV/0!</v>
      </c>
      <c r="BB387" s="75"/>
      <c r="BC387" s="75"/>
      <c r="BD387" s="570"/>
      <c r="BE387" s="550"/>
      <c r="BF387" s="553"/>
      <c r="BG387" s="553"/>
      <c r="BH387" s="553"/>
      <c r="BI387" s="553"/>
      <c r="BJ387" s="553"/>
      <c r="BK387" s="553"/>
      <c r="BL387" s="553"/>
      <c r="BM387" s="553"/>
      <c r="BN387" s="553"/>
      <c r="BO387" s="546"/>
      <c r="BP387" s="544"/>
      <c r="BQ387" s="546"/>
      <c r="BR387" s="544"/>
      <c r="BS387" s="553"/>
      <c r="BT387" s="553"/>
      <c r="BU387" s="553"/>
      <c r="BV387" s="553"/>
      <c r="BW387" s="553"/>
      <c r="BX387" s="553"/>
      <c r="BY387" s="553"/>
      <c r="BZ387" s="544"/>
      <c r="CA387" s="544"/>
      <c r="CB387" s="553"/>
      <c r="CC387" s="550"/>
      <c r="CD387" s="541"/>
      <c r="CE387" s="546"/>
      <c r="CF387" s="544"/>
      <c r="CG387" s="546"/>
      <c r="CH387" s="544"/>
    </row>
    <row r="388" spans="1:86" ht="17" hidden="1" customHeight="1" x14ac:dyDescent="0.2">
      <c r="A388" s="626" t="s">
        <v>161</v>
      </c>
      <c r="B388" s="595" t="s">
        <v>146</v>
      </c>
      <c r="C388" s="586" t="s">
        <v>97</v>
      </c>
      <c r="D388" s="589">
        <v>59.94</v>
      </c>
      <c r="E388" s="557">
        <v>10</v>
      </c>
      <c r="F388" s="238">
        <v>85</v>
      </c>
      <c r="G388" s="289">
        <f>'Anchor-AI'!L386</f>
        <v>0</v>
      </c>
      <c r="H388" s="290">
        <f>'Anchor-AI'!M386</f>
        <v>0</v>
      </c>
      <c r="I388" s="290">
        <f>'Anchor-AI'!N386</f>
        <v>0</v>
      </c>
      <c r="J388" s="290">
        <f>'Anchor-AI'!O386</f>
        <v>0</v>
      </c>
      <c r="K388" s="290">
        <f>(Summary!$C$63*H388+Summary!$C$64*I388+Summary!$C$65*J388)/Summary!$C$66</f>
        <v>0</v>
      </c>
      <c r="L388" s="290">
        <f>'Anchor-AI'!P386</f>
        <v>0</v>
      </c>
      <c r="M388" s="290">
        <f>'Anchor-AI'!Q386</f>
        <v>0</v>
      </c>
      <c r="N388" s="290">
        <f>'Anchor-AI'!R386</f>
        <v>0</v>
      </c>
      <c r="O388" s="290">
        <f>'Anchor-AI'!S386</f>
        <v>0</v>
      </c>
      <c r="P388" s="290">
        <f>'Anchor-AI'!T386</f>
        <v>0</v>
      </c>
      <c r="Q388" s="290">
        <f>'Anchor-AI'!U386</f>
        <v>0</v>
      </c>
      <c r="R388" s="290">
        <f>'Anchor-AI'!V386</f>
        <v>0</v>
      </c>
      <c r="S388" s="290">
        <f>'Anchor-AI'!W386</f>
        <v>0</v>
      </c>
      <c r="T388" s="290">
        <f>'Anchor-AI'!X386</f>
        <v>0</v>
      </c>
      <c r="U388" s="290">
        <f>10*LOG10(1/((Summary!$C$80/10^(R388/10)+Summary!$C$81/10^(S388/10)+Summary!$C$82/10^(T388/10))/Summary!$C$83))</f>
        <v>0</v>
      </c>
      <c r="V388" s="290">
        <f>'Anchor-AI'!Y386</f>
        <v>0</v>
      </c>
      <c r="W388" s="290">
        <f>'Anchor-AI'!Z386</f>
        <v>0</v>
      </c>
      <c r="X388" s="290">
        <f>'Anchor-AI'!AA386</f>
        <v>0</v>
      </c>
      <c r="Y388" s="360">
        <f>'Anchor-AI'!AB386</f>
        <v>0</v>
      </c>
      <c r="Z388" s="360">
        <f>'Anchor-AI'!AC386</f>
        <v>0</v>
      </c>
      <c r="AA388" s="291">
        <f t="shared" ref="AA388:AA451" si="21">W388/3600</f>
        <v>0</v>
      </c>
      <c r="AC388" s="169">
        <f>'Test-AI'!L386</f>
        <v>0</v>
      </c>
      <c r="AD388" s="166">
        <f>'Test-AI'!M386</f>
        <v>0</v>
      </c>
      <c r="AE388" s="166">
        <f>'Test-AI'!N386</f>
        <v>0</v>
      </c>
      <c r="AF388" s="166">
        <f>'Test-AI'!O386</f>
        <v>0</v>
      </c>
      <c r="AG388" s="166">
        <f>(Summary!$C$63*AD388+Summary!$C$64*AE388+Summary!$C$65*AF388)/Summary!$C$66</f>
        <v>0</v>
      </c>
      <c r="AH388" s="166">
        <f>'Test-AI'!P386</f>
        <v>0</v>
      </c>
      <c r="AI388" s="166">
        <f>'Test-AI'!Q386</f>
        <v>0</v>
      </c>
      <c r="AJ388" s="166">
        <f>'Test-AI'!R386</f>
        <v>0</v>
      </c>
      <c r="AK388" s="166">
        <f>'Test-AI'!S386</f>
        <v>0</v>
      </c>
      <c r="AL388" s="166">
        <f>'Test-AI'!T386</f>
        <v>0</v>
      </c>
      <c r="AM388" s="166">
        <f>'Test-AI'!U386</f>
        <v>0</v>
      </c>
      <c r="AN388" s="166">
        <f>'Test-AI'!V386</f>
        <v>0</v>
      </c>
      <c r="AO388" s="166">
        <f>'Test-AI'!W386</f>
        <v>0</v>
      </c>
      <c r="AP388" s="166">
        <f>'Test-AI'!X386</f>
        <v>0</v>
      </c>
      <c r="AQ388" s="166">
        <f>10*LOG10(1/((Summary!$C$80/10^(AN388/10)+Summary!$C$81/10^(AO388/10)+Summary!$C$82/10^(AP388/10))/Summary!$C$83))</f>
        <v>0</v>
      </c>
      <c r="AR388" s="166">
        <f>'Test-AI'!Y386</f>
        <v>0</v>
      </c>
      <c r="AS388" s="166">
        <f>'Test-AI'!Z386</f>
        <v>0</v>
      </c>
      <c r="AT388" s="290">
        <f>'Test-AI'!AA386</f>
        <v>0</v>
      </c>
      <c r="AU388" s="356">
        <f>'Test-AI'!AB386</f>
        <v>0</v>
      </c>
      <c r="AV388" s="356">
        <f>'Test-AI'!AC386</f>
        <v>0</v>
      </c>
      <c r="AW388" s="291">
        <f t="shared" ref="AW388:AW451" si="22">AS388/3600</f>
        <v>0</v>
      </c>
      <c r="AX388" s="292" t="e">
        <f t="shared" ref="AX388:BA451" si="23">AS388/W388</f>
        <v>#DIV/0!</v>
      </c>
      <c r="AY388" s="293" t="e">
        <f t="shared" si="23"/>
        <v>#DIV/0!</v>
      </c>
      <c r="AZ388" s="292" t="e">
        <f t="shared" si="23"/>
        <v>#DIV/0!</v>
      </c>
      <c r="BA388" s="344" t="e">
        <f t="shared" si="23"/>
        <v>#DIV/0!</v>
      </c>
      <c r="BB388" s="75"/>
      <c r="BC388" s="75"/>
      <c r="BD388" s="572" t="s">
        <v>39</v>
      </c>
      <c r="BE388" s="549" t="e">
        <f t="array" ref="BE388">bdRateExtend($G388:$G391,H388:H391,$AC388:$AC391,AD388:AD391)</f>
        <v>#VALUE!</v>
      </c>
      <c r="BF388" s="551" t="e">
        <f t="array" ref="BF388">bdRateExtend($G388:$G393,H388:H393,$AC388:$AC393,AD388:AD393)</f>
        <v>#VALUE!</v>
      </c>
      <c r="BG388" s="551" t="e">
        <f t="array" ref="BG388">bdRateExtend($G388:$G393,I388:I393,$AC388:$AC393,AE388:AE393)</f>
        <v>#VALUE!</v>
      </c>
      <c r="BH388" s="551" t="e">
        <f t="array" ref="BH388">bdRateExtend($G388:$G393,J388:J393,$AC388:$AC393,AF388:AF393)</f>
        <v>#VALUE!</v>
      </c>
      <c r="BI388" s="551" t="e">
        <f t="array" ref="BI388">bdRateExtend($G388:$G393,K388:K393,$AC388:$AC393,AG388:AG393)</f>
        <v>#VALUE!</v>
      </c>
      <c r="BJ388" s="575" t="e">
        <f>(Summary!$C$94*BF388+Summary!$C$95*BG388+Summary!$C$96*BH388)/Summary!$C$97</f>
        <v>#VALUE!</v>
      </c>
      <c r="BK388" s="551" t="e">
        <f t="array" ref="BK388">bdRateExtend($G388:$G391,L388:L391,$AC388:$AC391,AH388:AH391)</f>
        <v>#VALUE!</v>
      </c>
      <c r="BL388" s="551" t="e">
        <f t="array" ref="BL388">bdRateExtend($G388:$G393,L388:L393,$AC388:$AC393,AH388:AH393)</f>
        <v>#VALUE!</v>
      </c>
      <c r="BM388" s="551" t="e">
        <f t="array" ref="BM388">bdRateExtend($G388:$G391,M388:M391,$AC388:$AC391,AI388:AI391)</f>
        <v>#VALUE!</v>
      </c>
      <c r="BN388" s="551" t="e">
        <f t="array" ref="BN388">bdRateExtend($G388:$G393,M388:M393,$AC388:$AC393,AI388:AI393)</f>
        <v>#VALUE!</v>
      </c>
      <c r="BO388" s="548" t="e">
        <f t="array" ref="BO388">bdRateExtend($G388:$G391,N388:N391,$AC388:$AC391,AJ388:AJ391,"None", FALSE,1)</f>
        <v>#VALUE!</v>
      </c>
      <c r="BP388" s="585" t="e">
        <f t="array" ref="BP388">bdRateExtend($G388:$G393,N388:N393,$AC388:$AC393,AJ388:AJ393,"None", FALSE,1)</f>
        <v>#VALUE!</v>
      </c>
      <c r="BQ388" s="548" t="e">
        <f t="array" ref="BQ388">bdRateExtend($G388:$G391,O388:O391,$AC388:$AC391,AK388:AK391,"None", FALSE,1)</f>
        <v>#VALUE!</v>
      </c>
      <c r="BR388" s="585" t="e">
        <f t="array" ref="BR388">bdRateExtend($G388:$G393,O388:O393,$AC388:$AC393,AK388:AK393,"None", FALSE,1)</f>
        <v>#VALUE!</v>
      </c>
      <c r="BS388" s="551" t="e">
        <f t="array" ref="BS388">bdRateExtend($G388:$G391,P388:P391,$AC388:$AC391,AL388:AL391)</f>
        <v>#VALUE!</v>
      </c>
      <c r="BT388" s="551" t="e">
        <f t="array" ref="BT388">bdRateExtend($G388:$G393,P388:P393,$AC388:$AC393,AL388:AL393)</f>
        <v>#VALUE!</v>
      </c>
      <c r="BU388" s="551" t="e">
        <f t="array" ref="BU388">bdRateExtend($G388:$G391,Q388:Q391,$AC388:$AC391,AM388:AM391)</f>
        <v>#VALUE!</v>
      </c>
      <c r="BV388" s="551" t="e">
        <f t="array" ref="BV388">bdRateExtend($G388:$G393,Q388:Q393,$AC388:$AC393,AM388:AM393)</f>
        <v>#VALUE!</v>
      </c>
      <c r="BW388" s="551" t="e">
        <f t="array" ref="BW388">bdRateExtend($G388:$G391,R388:R391,$AC388:$AC391,AN388:AN391)</f>
        <v>#VALUE!</v>
      </c>
      <c r="BX388" s="551" t="e">
        <f t="array" ref="BX388">bdRateExtend($G388:$G393,R388:R393,$AC388:$AC393,AN388:AN393)</f>
        <v>#VALUE!</v>
      </c>
      <c r="BY388" s="551" t="e">
        <f t="array" ref="BY388">bdRateExtend($G388:$G393,S388:S393,$AC388:$AC393,AO388:AO393)</f>
        <v>#VALUE!</v>
      </c>
      <c r="BZ388" s="555" t="e">
        <f t="array" ref="BZ388">bdRateExtend($G388:$G393,T388:T393,$AC388:$AC393,AP388:AP393)</f>
        <v>#VALUE!</v>
      </c>
      <c r="CA388" s="555" t="e">
        <f t="array" ref="CA388">bdRateExtend($G388:$G393,U388:U393,$AC388:$AC393,AQ388:AQ393)</f>
        <v>#VALUE!</v>
      </c>
      <c r="CB388" s="575" t="e">
        <f>(Summary!$C$108*BX388+Summary!$C$109*BY388+Summary!$C$110*BZ388)/Summary!$C$111</f>
        <v>#VALUE!</v>
      </c>
      <c r="CC388" s="561" t="e">
        <f t="array" ref="CC388">bdCAMBIExtend($G388:$G391,V388:V391,$AC388:$AC391,AR388:AR391)</f>
        <v>#VALUE!</v>
      </c>
      <c r="CD388" s="561" t="e">
        <f t="array" ref="CD388">bdCAMBIExtend($G388:$G393,V388:V393,$AC388:$AC393,AR388:AR393)</f>
        <v>#VALUE!</v>
      </c>
      <c r="CE388" s="547">
        <f t="array" ref="CE388">testVMAFRange($G388:$G391,N388:N391,$AC388:$AC391,AJ388:AJ391)</f>
        <v>0</v>
      </c>
      <c r="CF388" s="543">
        <f t="array" ref="CF388">testVMAFRange($G388:$G393,N388:N393,$AC388:$AC393,AJ388:AJ393)</f>
        <v>0</v>
      </c>
      <c r="CG388" s="547">
        <f t="array" ref="CG388">testVMAFRange($G388:$G391,O388:O391,$AC388:$AC391,AK388:AK391)</f>
        <v>0</v>
      </c>
      <c r="CH388" s="543">
        <f t="array" ref="CH388">testVMAFRange($G388:$G393,O388:O393,$AC388:$AC393,AK388:AK393)</f>
        <v>0</v>
      </c>
    </row>
    <row r="389" spans="1:86" ht="17" hidden="1" customHeight="1" x14ac:dyDescent="0.2">
      <c r="A389" s="485"/>
      <c r="B389" s="566"/>
      <c r="C389" s="485"/>
      <c r="D389" s="590"/>
      <c r="E389" s="558"/>
      <c r="F389" s="239">
        <v>110</v>
      </c>
      <c r="G389" s="294">
        <f>'Anchor-AI'!L387</f>
        <v>0</v>
      </c>
      <c r="H389" s="295">
        <f>'Anchor-AI'!M387</f>
        <v>0</v>
      </c>
      <c r="I389" s="295">
        <f>'Anchor-AI'!N387</f>
        <v>0</v>
      </c>
      <c r="J389" s="295">
        <f>'Anchor-AI'!O387</f>
        <v>0</v>
      </c>
      <c r="K389" s="295">
        <f>(Summary!$C$63*H389+Summary!$C$64*I389+Summary!$C$65*J389)/Summary!$C$66</f>
        <v>0</v>
      </c>
      <c r="L389" s="295">
        <f>'Anchor-AI'!P387</f>
        <v>0</v>
      </c>
      <c r="M389" s="295">
        <f>'Anchor-AI'!Q387</f>
        <v>0</v>
      </c>
      <c r="N389" s="295">
        <f>'Anchor-AI'!R387</f>
        <v>0</v>
      </c>
      <c r="O389" s="295">
        <f>'Anchor-AI'!S387</f>
        <v>0</v>
      </c>
      <c r="P389" s="295">
        <f>'Anchor-AI'!T387</f>
        <v>0</v>
      </c>
      <c r="Q389" s="295">
        <f>'Anchor-AI'!U387</f>
        <v>0</v>
      </c>
      <c r="R389" s="295">
        <f>'Anchor-AI'!V387</f>
        <v>0</v>
      </c>
      <c r="S389" s="295">
        <f>'Anchor-AI'!W387</f>
        <v>0</v>
      </c>
      <c r="T389" s="295">
        <f>'Anchor-AI'!X387</f>
        <v>0</v>
      </c>
      <c r="U389" s="295">
        <f>10*LOG10(1/((Summary!$C$80/10^(R389/10)+Summary!$C$81/10^(S389/10)+Summary!$C$82/10^(T389/10))/Summary!$C$83))</f>
        <v>0</v>
      </c>
      <c r="V389" s="295">
        <f>'Anchor-AI'!Y387</f>
        <v>0</v>
      </c>
      <c r="W389" s="295">
        <f>'Anchor-AI'!Z387</f>
        <v>0</v>
      </c>
      <c r="X389" s="295">
        <f>'Anchor-AI'!AA387</f>
        <v>0</v>
      </c>
      <c r="Y389" s="357">
        <f>'Anchor-AI'!AB387</f>
        <v>0</v>
      </c>
      <c r="Z389" s="357">
        <f>'Anchor-AI'!AC387</f>
        <v>0</v>
      </c>
      <c r="AA389" s="296">
        <f t="shared" si="21"/>
        <v>0</v>
      </c>
      <c r="AC389" s="170">
        <f>'Test-AI'!L387</f>
        <v>0</v>
      </c>
      <c r="AD389" s="167">
        <f>'Test-AI'!M387</f>
        <v>0</v>
      </c>
      <c r="AE389" s="167">
        <f>'Test-AI'!N387</f>
        <v>0</v>
      </c>
      <c r="AF389" s="167">
        <f>'Test-AI'!O387</f>
        <v>0</v>
      </c>
      <c r="AG389" s="167">
        <f>(Summary!$C$63*AD389+Summary!$C$64*AE389+Summary!$C$65*AF389)/Summary!$C$66</f>
        <v>0</v>
      </c>
      <c r="AH389" s="167">
        <f>'Test-AI'!P387</f>
        <v>0</v>
      </c>
      <c r="AI389" s="167">
        <f>'Test-AI'!Q387</f>
        <v>0</v>
      </c>
      <c r="AJ389" s="167">
        <f>'Test-AI'!R387</f>
        <v>0</v>
      </c>
      <c r="AK389" s="167">
        <f>'Test-AI'!S387</f>
        <v>0</v>
      </c>
      <c r="AL389" s="167">
        <f>'Test-AI'!T387</f>
        <v>0</v>
      </c>
      <c r="AM389" s="167">
        <f>'Test-AI'!U387</f>
        <v>0</v>
      </c>
      <c r="AN389" s="167">
        <f>'Test-AI'!V387</f>
        <v>0</v>
      </c>
      <c r="AO389" s="167">
        <f>'Test-AI'!W387</f>
        <v>0</v>
      </c>
      <c r="AP389" s="167">
        <f>'Test-AI'!X387</f>
        <v>0</v>
      </c>
      <c r="AQ389" s="167">
        <f>10*LOG10(1/((Summary!$C$80/10^(AN389/10)+Summary!$C$81/10^(AO389/10)+Summary!$C$82/10^(AP389/10))/Summary!$C$83))</f>
        <v>0</v>
      </c>
      <c r="AR389" s="167">
        <f>'Test-AI'!Y387</f>
        <v>0</v>
      </c>
      <c r="AS389" s="167">
        <f>'Test-AI'!Z387</f>
        <v>0</v>
      </c>
      <c r="AT389" s="295">
        <f>'Test-AI'!AA387</f>
        <v>0</v>
      </c>
      <c r="AU389" s="357">
        <f>'Test-AI'!AB387</f>
        <v>0</v>
      </c>
      <c r="AV389" s="357">
        <f>'Test-AI'!AC387</f>
        <v>0</v>
      </c>
      <c r="AW389" s="296">
        <f t="shared" si="22"/>
        <v>0</v>
      </c>
      <c r="AX389" s="297" t="e">
        <f t="shared" si="23"/>
        <v>#DIV/0!</v>
      </c>
      <c r="AY389" s="298" t="e">
        <f t="shared" si="23"/>
        <v>#DIV/0!</v>
      </c>
      <c r="AZ389" s="297" t="e">
        <f t="shared" si="23"/>
        <v>#DIV/0!</v>
      </c>
      <c r="BA389" s="345" t="e">
        <f t="shared" si="23"/>
        <v>#DIV/0!</v>
      </c>
      <c r="BB389" s="75"/>
      <c r="BC389" s="75"/>
      <c r="BD389" s="565"/>
      <c r="BE389" s="550"/>
      <c r="BF389" s="552"/>
      <c r="BG389" s="552"/>
      <c r="BH389" s="552"/>
      <c r="BI389" s="552"/>
      <c r="BJ389" s="552"/>
      <c r="BK389" s="553"/>
      <c r="BL389" s="552"/>
      <c r="BM389" s="553"/>
      <c r="BN389" s="552"/>
      <c r="BO389" s="546"/>
      <c r="BP389" s="541"/>
      <c r="BQ389" s="546"/>
      <c r="BR389" s="541"/>
      <c r="BS389" s="553"/>
      <c r="BT389" s="552"/>
      <c r="BU389" s="553"/>
      <c r="BV389" s="552"/>
      <c r="BW389" s="553"/>
      <c r="BX389" s="552"/>
      <c r="BY389" s="552"/>
      <c r="BZ389" s="541"/>
      <c r="CA389" s="541"/>
      <c r="CB389" s="552"/>
      <c r="CC389" s="553"/>
      <c r="CD389" s="552"/>
      <c r="CE389" s="546"/>
      <c r="CF389" s="541"/>
      <c r="CG389" s="546"/>
      <c r="CH389" s="541"/>
    </row>
    <row r="390" spans="1:86" ht="17" hidden="1" customHeight="1" x14ac:dyDescent="0.2">
      <c r="A390" s="485"/>
      <c r="B390" s="566"/>
      <c r="C390" s="485"/>
      <c r="D390" s="590"/>
      <c r="E390" s="558"/>
      <c r="F390" s="239">
        <v>135</v>
      </c>
      <c r="G390" s="294">
        <f>'Anchor-AI'!L388</f>
        <v>0</v>
      </c>
      <c r="H390" s="295">
        <f>'Anchor-AI'!M388</f>
        <v>0</v>
      </c>
      <c r="I390" s="295">
        <f>'Anchor-AI'!N388</f>
        <v>0</v>
      </c>
      <c r="J390" s="295">
        <f>'Anchor-AI'!O388</f>
        <v>0</v>
      </c>
      <c r="K390" s="295">
        <f>(Summary!$C$63*H390+Summary!$C$64*I390+Summary!$C$65*J390)/Summary!$C$66</f>
        <v>0</v>
      </c>
      <c r="L390" s="295">
        <f>'Anchor-AI'!P388</f>
        <v>0</v>
      </c>
      <c r="M390" s="295">
        <f>'Anchor-AI'!Q388</f>
        <v>0</v>
      </c>
      <c r="N390" s="295">
        <f>'Anchor-AI'!R388</f>
        <v>0</v>
      </c>
      <c r="O390" s="295">
        <f>'Anchor-AI'!S388</f>
        <v>0</v>
      </c>
      <c r="P390" s="295">
        <f>'Anchor-AI'!T388</f>
        <v>0</v>
      </c>
      <c r="Q390" s="295">
        <f>'Anchor-AI'!U388</f>
        <v>0</v>
      </c>
      <c r="R390" s="295">
        <f>'Anchor-AI'!V388</f>
        <v>0</v>
      </c>
      <c r="S390" s="295">
        <f>'Anchor-AI'!W388</f>
        <v>0</v>
      </c>
      <c r="T390" s="295">
        <f>'Anchor-AI'!X388</f>
        <v>0</v>
      </c>
      <c r="U390" s="295">
        <f>10*LOG10(1/((Summary!$C$80/10^(R390/10)+Summary!$C$81/10^(S390/10)+Summary!$C$82/10^(T390/10))/Summary!$C$83))</f>
        <v>0</v>
      </c>
      <c r="V390" s="295">
        <f>'Anchor-AI'!Y388</f>
        <v>0</v>
      </c>
      <c r="W390" s="295">
        <f>'Anchor-AI'!Z388</f>
        <v>0</v>
      </c>
      <c r="X390" s="295">
        <f>'Anchor-AI'!AA388</f>
        <v>0</v>
      </c>
      <c r="Y390" s="357">
        <f>'Anchor-AI'!AB388</f>
        <v>0</v>
      </c>
      <c r="Z390" s="357">
        <f>'Anchor-AI'!AC388</f>
        <v>0</v>
      </c>
      <c r="AA390" s="296">
        <f t="shared" si="21"/>
        <v>0</v>
      </c>
      <c r="AC390" s="170">
        <f>'Test-AI'!L388</f>
        <v>0</v>
      </c>
      <c r="AD390" s="167">
        <f>'Test-AI'!M388</f>
        <v>0</v>
      </c>
      <c r="AE390" s="167">
        <f>'Test-AI'!N388</f>
        <v>0</v>
      </c>
      <c r="AF390" s="167">
        <f>'Test-AI'!O388</f>
        <v>0</v>
      </c>
      <c r="AG390" s="167">
        <f>(Summary!$C$63*AD390+Summary!$C$64*AE390+Summary!$C$65*AF390)/Summary!$C$66</f>
        <v>0</v>
      </c>
      <c r="AH390" s="167">
        <f>'Test-AI'!P388</f>
        <v>0</v>
      </c>
      <c r="AI390" s="167">
        <f>'Test-AI'!Q388</f>
        <v>0</v>
      </c>
      <c r="AJ390" s="167">
        <f>'Test-AI'!R388</f>
        <v>0</v>
      </c>
      <c r="AK390" s="167">
        <f>'Test-AI'!S388</f>
        <v>0</v>
      </c>
      <c r="AL390" s="167">
        <f>'Test-AI'!T388</f>
        <v>0</v>
      </c>
      <c r="AM390" s="167">
        <f>'Test-AI'!U388</f>
        <v>0</v>
      </c>
      <c r="AN390" s="167">
        <f>'Test-AI'!V388</f>
        <v>0</v>
      </c>
      <c r="AO390" s="167">
        <f>'Test-AI'!W388</f>
        <v>0</v>
      </c>
      <c r="AP390" s="167">
        <f>'Test-AI'!X388</f>
        <v>0</v>
      </c>
      <c r="AQ390" s="167">
        <f>10*LOG10(1/((Summary!$C$80/10^(AN390/10)+Summary!$C$81/10^(AO390/10)+Summary!$C$82/10^(AP390/10))/Summary!$C$83))</f>
        <v>0</v>
      </c>
      <c r="AR390" s="167">
        <f>'Test-AI'!Y388</f>
        <v>0</v>
      </c>
      <c r="AS390" s="167">
        <f>'Test-AI'!Z388</f>
        <v>0</v>
      </c>
      <c r="AT390" s="295">
        <f>'Test-AI'!AA388</f>
        <v>0</v>
      </c>
      <c r="AU390" s="357">
        <f>'Test-AI'!AB388</f>
        <v>0</v>
      </c>
      <c r="AV390" s="357">
        <f>'Test-AI'!AC388</f>
        <v>0</v>
      </c>
      <c r="AW390" s="296">
        <f t="shared" si="22"/>
        <v>0</v>
      </c>
      <c r="AX390" s="297" t="e">
        <f t="shared" si="23"/>
        <v>#DIV/0!</v>
      </c>
      <c r="AY390" s="298" t="e">
        <f t="shared" si="23"/>
        <v>#DIV/0!</v>
      </c>
      <c r="AZ390" s="297" t="e">
        <f t="shared" si="23"/>
        <v>#DIV/0!</v>
      </c>
      <c r="BA390" s="345" t="e">
        <f t="shared" si="23"/>
        <v>#DIV/0!</v>
      </c>
      <c r="BB390" s="75"/>
      <c r="BC390" s="75"/>
      <c r="BD390" s="573" t="s">
        <v>147</v>
      </c>
      <c r="BE390" s="549" t="e">
        <f t="array" ref="BE390">bdRateExtend($G389:$G392,H389:H392,$AC389:$AC392,AD389:AD392)</f>
        <v>#VALUE!</v>
      </c>
      <c r="BF390" s="552"/>
      <c r="BG390" s="552"/>
      <c r="BH390" s="552"/>
      <c r="BI390" s="552"/>
      <c r="BJ390" s="552"/>
      <c r="BK390" s="551" t="e">
        <f t="array" ref="BK390">bdRateExtend($G389:$G392,L389:L392,$AC389:$AC392,AH389:AH392)</f>
        <v>#VALUE!</v>
      </c>
      <c r="BL390" s="552"/>
      <c r="BM390" s="551" t="e">
        <f t="array" ref="BM390">bdRateExtend($G389:$G392,M389:M392,$AC389:$AC392,AI389:AI392)</f>
        <v>#VALUE!</v>
      </c>
      <c r="BN390" s="552"/>
      <c r="BO390" s="545" t="e">
        <f t="array" ref="BO390">bdRateExtend($G389:$G392,N389:N392,$AC389:$AC392,AJ389:AJ392,"None", FALSE,1)</f>
        <v>#VALUE!</v>
      </c>
      <c r="BP390" s="541"/>
      <c r="BQ390" s="545" t="e">
        <f t="array" ref="BQ390">bdRateExtend($G389:$G392,O389:O392,$AC389:$AC392,AK389:AK392,"None", FALSE,1)</f>
        <v>#VALUE!</v>
      </c>
      <c r="BR390" s="541"/>
      <c r="BS390" s="551" t="e">
        <f t="array" ref="BS390">bdRateExtend($G389:$G392,P389:P392,$AC389:$AC392,AL389:AL392)</f>
        <v>#VALUE!</v>
      </c>
      <c r="BT390" s="552"/>
      <c r="BU390" s="551" t="e">
        <f t="array" ref="BU390">bdRateExtend($G389:$G392,Q389:Q392,$AC389:$AC392,AM389:AM392)</f>
        <v>#VALUE!</v>
      </c>
      <c r="BV390" s="552"/>
      <c r="BW390" s="551" t="e">
        <f t="array" ref="BW390">bdRateExtend($G389:$G392,R389:R392,$AC389:$AC392,AN389:AN392)</f>
        <v>#VALUE!</v>
      </c>
      <c r="BX390" s="552"/>
      <c r="BY390" s="552"/>
      <c r="BZ390" s="541"/>
      <c r="CA390" s="541"/>
      <c r="CB390" s="552"/>
      <c r="CC390" s="561" t="e">
        <f t="array" ref="CC390">bdCAMBIExtend($G389:$G392,V389:V392,$AC389:$AC392,AR389:AR392)</f>
        <v>#VALUE!</v>
      </c>
      <c r="CD390" s="552"/>
      <c r="CE390" s="554">
        <f t="array" ref="CE390">testVMAFRange($G389:$G392,N389:N392,$AC389:$AC392,AJ389:AJ392)</f>
        <v>0</v>
      </c>
      <c r="CF390" s="541"/>
      <c r="CG390" s="554">
        <f t="array" ref="CG390">testVMAFRange($G389:$G392,O389:O392,$AC389:$AC392,AK389:AK392)</f>
        <v>0</v>
      </c>
      <c r="CH390" s="541"/>
    </row>
    <row r="391" spans="1:86" ht="17" hidden="1" customHeight="1" x14ac:dyDescent="0.2">
      <c r="A391" s="485"/>
      <c r="B391" s="566"/>
      <c r="C391" s="485"/>
      <c r="D391" s="590"/>
      <c r="E391" s="558"/>
      <c r="F391" s="239">
        <v>160</v>
      </c>
      <c r="G391" s="294">
        <f>'Anchor-AI'!L389</f>
        <v>0</v>
      </c>
      <c r="H391" s="295">
        <f>'Anchor-AI'!M389</f>
        <v>0</v>
      </c>
      <c r="I391" s="295">
        <f>'Anchor-AI'!N389</f>
        <v>0</v>
      </c>
      <c r="J391" s="295">
        <f>'Anchor-AI'!O389</f>
        <v>0</v>
      </c>
      <c r="K391" s="295">
        <f>(Summary!$C$63*H391+Summary!$C$64*I391+Summary!$C$65*J391)/Summary!$C$66</f>
        <v>0</v>
      </c>
      <c r="L391" s="295">
        <f>'Anchor-AI'!P389</f>
        <v>0</v>
      </c>
      <c r="M391" s="295">
        <f>'Anchor-AI'!Q389</f>
        <v>0</v>
      </c>
      <c r="N391" s="295">
        <f>'Anchor-AI'!R389</f>
        <v>0</v>
      </c>
      <c r="O391" s="295">
        <f>'Anchor-AI'!S389</f>
        <v>0</v>
      </c>
      <c r="P391" s="295">
        <f>'Anchor-AI'!T389</f>
        <v>0</v>
      </c>
      <c r="Q391" s="295">
        <f>'Anchor-AI'!U389</f>
        <v>0</v>
      </c>
      <c r="R391" s="295">
        <f>'Anchor-AI'!V389</f>
        <v>0</v>
      </c>
      <c r="S391" s="295">
        <f>'Anchor-AI'!W389</f>
        <v>0</v>
      </c>
      <c r="T391" s="295">
        <f>'Anchor-AI'!X389</f>
        <v>0</v>
      </c>
      <c r="U391" s="295">
        <f>10*LOG10(1/((Summary!$C$80/10^(R391/10)+Summary!$C$81/10^(S391/10)+Summary!$C$82/10^(T391/10))/Summary!$C$83))</f>
        <v>0</v>
      </c>
      <c r="V391" s="295">
        <f>'Anchor-AI'!Y389</f>
        <v>0</v>
      </c>
      <c r="W391" s="295">
        <f>'Anchor-AI'!Z389</f>
        <v>0</v>
      </c>
      <c r="X391" s="295">
        <f>'Anchor-AI'!AA389</f>
        <v>0</v>
      </c>
      <c r="Y391" s="357">
        <f>'Anchor-AI'!AB389</f>
        <v>0</v>
      </c>
      <c r="Z391" s="357">
        <f>'Anchor-AI'!AC389</f>
        <v>0</v>
      </c>
      <c r="AA391" s="296">
        <f t="shared" si="21"/>
        <v>0</v>
      </c>
      <c r="AC391" s="170">
        <f>'Test-AI'!L389</f>
        <v>0</v>
      </c>
      <c r="AD391" s="167">
        <f>'Test-AI'!M389</f>
        <v>0</v>
      </c>
      <c r="AE391" s="167">
        <f>'Test-AI'!N389</f>
        <v>0</v>
      </c>
      <c r="AF391" s="167">
        <f>'Test-AI'!O389</f>
        <v>0</v>
      </c>
      <c r="AG391" s="167">
        <f>(Summary!$C$63*AD391+Summary!$C$64*AE391+Summary!$C$65*AF391)/Summary!$C$66</f>
        <v>0</v>
      </c>
      <c r="AH391" s="167">
        <f>'Test-AI'!P389</f>
        <v>0</v>
      </c>
      <c r="AI391" s="167">
        <f>'Test-AI'!Q389</f>
        <v>0</v>
      </c>
      <c r="AJ391" s="167">
        <f>'Test-AI'!R389</f>
        <v>0</v>
      </c>
      <c r="AK391" s="167">
        <f>'Test-AI'!S389</f>
        <v>0</v>
      </c>
      <c r="AL391" s="167">
        <f>'Test-AI'!T389</f>
        <v>0</v>
      </c>
      <c r="AM391" s="167">
        <f>'Test-AI'!U389</f>
        <v>0</v>
      </c>
      <c r="AN391" s="167">
        <f>'Test-AI'!V389</f>
        <v>0</v>
      </c>
      <c r="AO391" s="167">
        <f>'Test-AI'!W389</f>
        <v>0</v>
      </c>
      <c r="AP391" s="167">
        <f>'Test-AI'!X389</f>
        <v>0</v>
      </c>
      <c r="AQ391" s="167">
        <f>10*LOG10(1/((Summary!$C$80/10^(AN391/10)+Summary!$C$81/10^(AO391/10)+Summary!$C$82/10^(AP391/10))/Summary!$C$83))</f>
        <v>0</v>
      </c>
      <c r="AR391" s="167">
        <f>'Test-AI'!Y389</f>
        <v>0</v>
      </c>
      <c r="AS391" s="167">
        <f>'Test-AI'!Z389</f>
        <v>0</v>
      </c>
      <c r="AT391" s="295">
        <f>'Test-AI'!AA389</f>
        <v>0</v>
      </c>
      <c r="AU391" s="357">
        <f>'Test-AI'!AB389</f>
        <v>0</v>
      </c>
      <c r="AV391" s="357">
        <f>'Test-AI'!AC389</f>
        <v>0</v>
      </c>
      <c r="AW391" s="296">
        <f t="shared" si="22"/>
        <v>0</v>
      </c>
      <c r="AX391" s="297" t="e">
        <f t="shared" si="23"/>
        <v>#DIV/0!</v>
      </c>
      <c r="AY391" s="298" t="e">
        <f t="shared" si="23"/>
        <v>#DIV/0!</v>
      </c>
      <c r="AZ391" s="297" t="e">
        <f t="shared" si="23"/>
        <v>#DIV/0!</v>
      </c>
      <c r="BA391" s="345" t="e">
        <f t="shared" si="23"/>
        <v>#DIV/0!</v>
      </c>
      <c r="BB391" s="75"/>
      <c r="BC391" s="75"/>
      <c r="BD391" s="565"/>
      <c r="BE391" s="550"/>
      <c r="BF391" s="552"/>
      <c r="BG391" s="552"/>
      <c r="BH391" s="552"/>
      <c r="BI391" s="552"/>
      <c r="BJ391" s="552"/>
      <c r="BK391" s="553"/>
      <c r="BL391" s="552"/>
      <c r="BM391" s="553"/>
      <c r="BN391" s="552"/>
      <c r="BO391" s="546"/>
      <c r="BP391" s="541"/>
      <c r="BQ391" s="546"/>
      <c r="BR391" s="541"/>
      <c r="BS391" s="553"/>
      <c r="BT391" s="552"/>
      <c r="BU391" s="553"/>
      <c r="BV391" s="552"/>
      <c r="BW391" s="553"/>
      <c r="BX391" s="552"/>
      <c r="BY391" s="552"/>
      <c r="BZ391" s="541"/>
      <c r="CA391" s="541"/>
      <c r="CB391" s="552"/>
      <c r="CC391" s="553"/>
      <c r="CD391" s="552"/>
      <c r="CE391" s="546"/>
      <c r="CF391" s="541"/>
      <c r="CG391" s="546"/>
      <c r="CH391" s="541"/>
    </row>
    <row r="392" spans="1:86" ht="17" hidden="1" customHeight="1" x14ac:dyDescent="0.2">
      <c r="A392" s="485"/>
      <c r="B392" s="566"/>
      <c r="C392" s="485"/>
      <c r="D392" s="590"/>
      <c r="E392" s="558"/>
      <c r="F392" s="239">
        <v>185</v>
      </c>
      <c r="G392" s="294">
        <f>'Anchor-AI'!L390</f>
        <v>0</v>
      </c>
      <c r="H392" s="295">
        <f>'Anchor-AI'!M390</f>
        <v>0</v>
      </c>
      <c r="I392" s="295">
        <f>'Anchor-AI'!N390</f>
        <v>0</v>
      </c>
      <c r="J392" s="295">
        <f>'Anchor-AI'!O390</f>
        <v>0</v>
      </c>
      <c r="K392" s="295">
        <f>(Summary!$C$63*H392+Summary!$C$64*I392+Summary!$C$65*J392)/Summary!$C$66</f>
        <v>0</v>
      </c>
      <c r="L392" s="295">
        <f>'Anchor-AI'!P390</f>
        <v>0</v>
      </c>
      <c r="M392" s="295">
        <f>'Anchor-AI'!Q390</f>
        <v>0</v>
      </c>
      <c r="N392" s="295">
        <f>'Anchor-AI'!R390</f>
        <v>0</v>
      </c>
      <c r="O392" s="295">
        <f>'Anchor-AI'!S390</f>
        <v>0</v>
      </c>
      <c r="P392" s="295">
        <f>'Anchor-AI'!T390</f>
        <v>0</v>
      </c>
      <c r="Q392" s="295">
        <f>'Anchor-AI'!U390</f>
        <v>0</v>
      </c>
      <c r="R392" s="295">
        <f>'Anchor-AI'!V390</f>
        <v>0</v>
      </c>
      <c r="S392" s="295">
        <f>'Anchor-AI'!W390</f>
        <v>0</v>
      </c>
      <c r="T392" s="295">
        <f>'Anchor-AI'!X390</f>
        <v>0</v>
      </c>
      <c r="U392" s="295">
        <f>10*LOG10(1/((Summary!$C$80/10^(R392/10)+Summary!$C$81/10^(S392/10)+Summary!$C$82/10^(T392/10))/Summary!$C$83))</f>
        <v>0</v>
      </c>
      <c r="V392" s="295">
        <f>'Anchor-AI'!Y390</f>
        <v>0</v>
      </c>
      <c r="W392" s="295">
        <f>'Anchor-AI'!Z390</f>
        <v>0</v>
      </c>
      <c r="X392" s="295">
        <f>'Anchor-AI'!AA390</f>
        <v>0</v>
      </c>
      <c r="Y392" s="357">
        <f>'Anchor-AI'!AB390</f>
        <v>0</v>
      </c>
      <c r="Z392" s="357">
        <f>'Anchor-AI'!AC390</f>
        <v>0</v>
      </c>
      <c r="AA392" s="296">
        <f t="shared" si="21"/>
        <v>0</v>
      </c>
      <c r="AC392" s="170">
        <f>'Test-AI'!L390</f>
        <v>0</v>
      </c>
      <c r="AD392" s="167">
        <f>'Test-AI'!M390</f>
        <v>0</v>
      </c>
      <c r="AE392" s="167">
        <f>'Test-AI'!N390</f>
        <v>0</v>
      </c>
      <c r="AF392" s="167">
        <f>'Test-AI'!O390</f>
        <v>0</v>
      </c>
      <c r="AG392" s="167">
        <f>(Summary!$C$63*AD392+Summary!$C$64*AE392+Summary!$C$65*AF392)/Summary!$C$66</f>
        <v>0</v>
      </c>
      <c r="AH392" s="167">
        <f>'Test-AI'!P390</f>
        <v>0</v>
      </c>
      <c r="AI392" s="167">
        <f>'Test-AI'!Q390</f>
        <v>0</v>
      </c>
      <c r="AJ392" s="167">
        <f>'Test-AI'!R390</f>
        <v>0</v>
      </c>
      <c r="AK392" s="167">
        <f>'Test-AI'!S390</f>
        <v>0</v>
      </c>
      <c r="AL392" s="167">
        <f>'Test-AI'!T390</f>
        <v>0</v>
      </c>
      <c r="AM392" s="167">
        <f>'Test-AI'!U390</f>
        <v>0</v>
      </c>
      <c r="AN392" s="167">
        <f>'Test-AI'!V390</f>
        <v>0</v>
      </c>
      <c r="AO392" s="167">
        <f>'Test-AI'!W390</f>
        <v>0</v>
      </c>
      <c r="AP392" s="167">
        <f>'Test-AI'!X390</f>
        <v>0</v>
      </c>
      <c r="AQ392" s="167">
        <f>10*LOG10(1/((Summary!$C$80/10^(AN392/10)+Summary!$C$81/10^(AO392/10)+Summary!$C$82/10^(AP392/10))/Summary!$C$83))</f>
        <v>0</v>
      </c>
      <c r="AR392" s="167">
        <f>'Test-AI'!Y390</f>
        <v>0</v>
      </c>
      <c r="AS392" s="167">
        <f>'Test-AI'!Z390</f>
        <v>0</v>
      </c>
      <c r="AT392" s="295">
        <f>'Test-AI'!AA390</f>
        <v>0</v>
      </c>
      <c r="AU392" s="357">
        <f>'Test-AI'!AB390</f>
        <v>0</v>
      </c>
      <c r="AV392" s="357">
        <f>'Test-AI'!AC390</f>
        <v>0</v>
      </c>
      <c r="AW392" s="296">
        <f t="shared" si="22"/>
        <v>0</v>
      </c>
      <c r="AX392" s="297" t="e">
        <f t="shared" si="23"/>
        <v>#DIV/0!</v>
      </c>
      <c r="AY392" s="298" t="e">
        <f t="shared" si="23"/>
        <v>#DIV/0!</v>
      </c>
      <c r="AZ392" s="297" t="e">
        <f t="shared" si="23"/>
        <v>#DIV/0!</v>
      </c>
      <c r="BA392" s="345" t="e">
        <f t="shared" si="23"/>
        <v>#DIV/0!</v>
      </c>
      <c r="BB392" s="75"/>
      <c r="BC392" s="75"/>
      <c r="BD392" s="574" t="s">
        <v>46</v>
      </c>
      <c r="BE392" s="549" t="e">
        <f t="array" ref="BE392">bdRateExtend($G390:$G393,H390:H393,$AC390:$AC393,AD390:AD393)</f>
        <v>#VALUE!</v>
      </c>
      <c r="BF392" s="552"/>
      <c r="BG392" s="552"/>
      <c r="BH392" s="552"/>
      <c r="BI392" s="552"/>
      <c r="BJ392" s="552"/>
      <c r="BK392" s="551" t="e">
        <f t="array" ref="BK392">bdRateExtend($G390:$G393,L390:L393,$AC390:$AC393,AH390:AH393)</f>
        <v>#VALUE!</v>
      </c>
      <c r="BL392" s="552"/>
      <c r="BM392" s="551" t="e">
        <f t="array" ref="BM392">bdRateExtend($G390:$G393,M390:M393,$AC390:$AC393,AI390:AI393)</f>
        <v>#VALUE!</v>
      </c>
      <c r="BN392" s="552"/>
      <c r="BO392" s="545" t="e">
        <f t="array" ref="BO392">bdRateExtend($G390:$G393,N390:N393,$AC390:$AC393,AJ390:AJ393,"None", FALSE,1)</f>
        <v>#VALUE!</v>
      </c>
      <c r="BP392" s="541"/>
      <c r="BQ392" s="545" t="e">
        <f t="array" ref="BQ392">bdRateExtend($G390:$G393,O390:O393,$AC390:$AC393,AK390:AK393,"None", FALSE,1)</f>
        <v>#VALUE!</v>
      </c>
      <c r="BR392" s="541"/>
      <c r="BS392" s="551" t="e">
        <f t="array" ref="BS392">bdRateExtend($G390:$G393,P390:P393,$AC390:$AC393,AL390:AL393)</f>
        <v>#VALUE!</v>
      </c>
      <c r="BT392" s="552"/>
      <c r="BU392" s="551" t="e">
        <f t="array" ref="BU392">bdRateExtend($G390:$G393,Q390:Q393,$AC390:$AC393,AM390:AM393)</f>
        <v>#VALUE!</v>
      </c>
      <c r="BV392" s="552"/>
      <c r="BW392" s="551" t="e">
        <f t="array" ref="BW392">bdRateExtend($G390:$G393,R390:R393,$AC390:$AC393,AN390:AN393)</f>
        <v>#VALUE!</v>
      </c>
      <c r="BX392" s="552"/>
      <c r="BY392" s="552"/>
      <c r="BZ392" s="541"/>
      <c r="CA392" s="541"/>
      <c r="CB392" s="552"/>
      <c r="CC392" s="561" t="e">
        <f t="array" ref="CC392">bdCAMBIExtend($G390:$G393,V390:V393,$AC390:$AC393,AR390:AR393)</f>
        <v>#VALUE!</v>
      </c>
      <c r="CD392" s="552"/>
      <c r="CE392" s="554">
        <f t="array" ref="CE392">testVMAFRange($G390:$G393,N390:N393,$AC390:$AC393,AJ390:AJ393)</f>
        <v>0</v>
      </c>
      <c r="CF392" s="541"/>
      <c r="CG392" s="554">
        <f t="array" ref="CG392">testVMAFRange($G390:$G393,O390:O393,$AC390:$AC393,AK390:AK393)</f>
        <v>0</v>
      </c>
      <c r="CH392" s="541"/>
    </row>
    <row r="393" spans="1:86" ht="17" hidden="1" customHeight="1" x14ac:dyDescent="0.2">
      <c r="A393" s="485"/>
      <c r="B393" s="596"/>
      <c r="C393" s="486"/>
      <c r="D393" s="591"/>
      <c r="E393" s="559"/>
      <c r="F393" s="240">
        <v>210</v>
      </c>
      <c r="G393" s="299">
        <f>'Anchor-AI'!L391</f>
        <v>0</v>
      </c>
      <c r="H393" s="300">
        <f>'Anchor-AI'!M391</f>
        <v>0</v>
      </c>
      <c r="I393" s="300">
        <f>'Anchor-AI'!N391</f>
        <v>0</v>
      </c>
      <c r="J393" s="300">
        <f>'Anchor-AI'!O391</f>
        <v>0</v>
      </c>
      <c r="K393" s="295">
        <f>(Summary!$C$63*H393+Summary!$C$64*I393+Summary!$C$65*J393)/Summary!$C$66</f>
        <v>0</v>
      </c>
      <c r="L393" s="300">
        <f>'Anchor-AI'!P391</f>
        <v>0</v>
      </c>
      <c r="M393" s="300">
        <f>'Anchor-AI'!Q391</f>
        <v>0</v>
      </c>
      <c r="N393" s="300">
        <f>'Anchor-AI'!R391</f>
        <v>0</v>
      </c>
      <c r="O393" s="300">
        <f>'Anchor-AI'!S391</f>
        <v>0</v>
      </c>
      <c r="P393" s="300">
        <f>'Anchor-AI'!T391</f>
        <v>0</v>
      </c>
      <c r="Q393" s="300">
        <f>'Anchor-AI'!U391</f>
        <v>0</v>
      </c>
      <c r="R393" s="300">
        <f>'Anchor-AI'!V391</f>
        <v>0</v>
      </c>
      <c r="S393" s="300">
        <f>'Anchor-AI'!W391</f>
        <v>0</v>
      </c>
      <c r="T393" s="300">
        <f>'Anchor-AI'!X391</f>
        <v>0</v>
      </c>
      <c r="U393" s="300">
        <f>10*LOG10(1/((Summary!$C$80/10^(R393/10)+Summary!$C$81/10^(S393/10)+Summary!$C$82/10^(T393/10))/Summary!$C$83))</f>
        <v>0</v>
      </c>
      <c r="V393" s="300">
        <f>'Anchor-AI'!Y391</f>
        <v>0</v>
      </c>
      <c r="W393" s="300">
        <f>'Anchor-AI'!Z391</f>
        <v>0</v>
      </c>
      <c r="X393" s="300">
        <f>'Anchor-AI'!AA391</f>
        <v>0</v>
      </c>
      <c r="Y393" s="357">
        <f>'Anchor-AI'!AB391</f>
        <v>0</v>
      </c>
      <c r="Z393" s="357">
        <f>'Anchor-AI'!AC391</f>
        <v>0</v>
      </c>
      <c r="AA393" s="301">
        <f t="shared" si="21"/>
        <v>0</v>
      </c>
      <c r="AC393" s="171">
        <f>'Test-AI'!L391</f>
        <v>0</v>
      </c>
      <c r="AD393" s="168">
        <f>'Test-AI'!M391</f>
        <v>0</v>
      </c>
      <c r="AE393" s="168">
        <f>'Test-AI'!N391</f>
        <v>0</v>
      </c>
      <c r="AF393" s="168">
        <f>'Test-AI'!O391</f>
        <v>0</v>
      </c>
      <c r="AG393" s="168">
        <f>(Summary!$C$63*AD393+Summary!$C$64*AE393+Summary!$C$65*AF393)/Summary!$C$66</f>
        <v>0</v>
      </c>
      <c r="AH393" s="168">
        <f>'Test-AI'!P391</f>
        <v>0</v>
      </c>
      <c r="AI393" s="168">
        <f>'Test-AI'!Q391</f>
        <v>0</v>
      </c>
      <c r="AJ393" s="168">
        <f>'Test-AI'!R391</f>
        <v>0</v>
      </c>
      <c r="AK393" s="168">
        <f>'Test-AI'!S391</f>
        <v>0</v>
      </c>
      <c r="AL393" s="168">
        <f>'Test-AI'!T391</f>
        <v>0</v>
      </c>
      <c r="AM393" s="168">
        <f>'Test-AI'!U391</f>
        <v>0</v>
      </c>
      <c r="AN393" s="168">
        <f>'Test-AI'!V391</f>
        <v>0</v>
      </c>
      <c r="AO393" s="168">
        <f>'Test-AI'!W391</f>
        <v>0</v>
      </c>
      <c r="AP393" s="168">
        <f>'Test-AI'!X391</f>
        <v>0</v>
      </c>
      <c r="AQ393" s="168">
        <f>10*LOG10(1/((Summary!$C$80/10^(AN393/10)+Summary!$C$81/10^(AO393/10)+Summary!$C$82/10^(AP393/10))/Summary!$C$83))</f>
        <v>0</v>
      </c>
      <c r="AR393" s="168">
        <f>'Test-AI'!Y391</f>
        <v>0</v>
      </c>
      <c r="AS393" s="168">
        <f>'Test-AI'!Z391</f>
        <v>0</v>
      </c>
      <c r="AT393" s="300">
        <f>'Test-AI'!AA391</f>
        <v>0</v>
      </c>
      <c r="AU393" s="357">
        <f>'Test-AI'!AB391</f>
        <v>0</v>
      </c>
      <c r="AV393" s="357">
        <f>'Test-AI'!AC391</f>
        <v>0</v>
      </c>
      <c r="AW393" s="301">
        <f t="shared" si="22"/>
        <v>0</v>
      </c>
      <c r="AX393" s="302" t="e">
        <f t="shared" si="23"/>
        <v>#DIV/0!</v>
      </c>
      <c r="AY393" s="303" t="e">
        <f t="shared" si="23"/>
        <v>#DIV/0!</v>
      </c>
      <c r="AZ393" s="297" t="e">
        <f t="shared" si="23"/>
        <v>#DIV/0!</v>
      </c>
      <c r="BA393" s="345" t="e">
        <f t="shared" si="23"/>
        <v>#DIV/0!</v>
      </c>
      <c r="BB393" s="75"/>
      <c r="BC393" s="75"/>
      <c r="BD393" s="570"/>
      <c r="BE393" s="550"/>
      <c r="BF393" s="553"/>
      <c r="BG393" s="553"/>
      <c r="BH393" s="553"/>
      <c r="BI393" s="553"/>
      <c r="BJ393" s="553"/>
      <c r="BK393" s="553"/>
      <c r="BL393" s="553"/>
      <c r="BM393" s="553"/>
      <c r="BN393" s="553"/>
      <c r="BO393" s="546"/>
      <c r="BP393" s="544"/>
      <c r="BQ393" s="546"/>
      <c r="BR393" s="544"/>
      <c r="BS393" s="553"/>
      <c r="BT393" s="553"/>
      <c r="BU393" s="553"/>
      <c r="BV393" s="553"/>
      <c r="BW393" s="553"/>
      <c r="BX393" s="553"/>
      <c r="BY393" s="553"/>
      <c r="BZ393" s="544"/>
      <c r="CA393" s="544"/>
      <c r="CB393" s="553"/>
      <c r="CC393" s="553"/>
      <c r="CD393" s="553"/>
      <c r="CE393" s="546"/>
      <c r="CF393" s="544"/>
      <c r="CG393" s="546"/>
      <c r="CH393" s="544"/>
    </row>
    <row r="394" spans="1:86" ht="17" hidden="1" customHeight="1" x14ac:dyDescent="0.2">
      <c r="A394" s="485"/>
      <c r="B394" s="595" t="s">
        <v>146</v>
      </c>
      <c r="C394" s="586" t="s">
        <v>98</v>
      </c>
      <c r="D394" s="589">
        <v>60</v>
      </c>
      <c r="E394" s="557">
        <v>10</v>
      </c>
      <c r="F394" s="238">
        <v>85</v>
      </c>
      <c r="G394" s="289">
        <f>'Anchor-AI'!L392</f>
        <v>0</v>
      </c>
      <c r="H394" s="290">
        <f>'Anchor-AI'!M392</f>
        <v>0</v>
      </c>
      <c r="I394" s="290">
        <f>'Anchor-AI'!N392</f>
        <v>0</v>
      </c>
      <c r="J394" s="290">
        <f>'Anchor-AI'!O392</f>
        <v>0</v>
      </c>
      <c r="K394" s="290">
        <f>(Summary!$C$63*H394+Summary!$C$64*I394+Summary!$C$65*J394)/Summary!$C$66</f>
        <v>0</v>
      </c>
      <c r="L394" s="290">
        <f>'Anchor-AI'!P392</f>
        <v>0</v>
      </c>
      <c r="M394" s="290">
        <f>'Anchor-AI'!Q392</f>
        <v>0</v>
      </c>
      <c r="N394" s="290">
        <f>'Anchor-AI'!R392</f>
        <v>0</v>
      </c>
      <c r="O394" s="290">
        <f>'Anchor-AI'!S392</f>
        <v>0</v>
      </c>
      <c r="P394" s="290">
        <f>'Anchor-AI'!T392</f>
        <v>0</v>
      </c>
      <c r="Q394" s="290">
        <f>'Anchor-AI'!U392</f>
        <v>0</v>
      </c>
      <c r="R394" s="290">
        <f>'Anchor-AI'!V392</f>
        <v>0</v>
      </c>
      <c r="S394" s="290">
        <f>'Anchor-AI'!W392</f>
        <v>0</v>
      </c>
      <c r="T394" s="290">
        <f>'Anchor-AI'!X392</f>
        <v>0</v>
      </c>
      <c r="U394" s="290">
        <f>10*LOG10(1/((Summary!$C$80/10^(R394/10)+Summary!$C$81/10^(S394/10)+Summary!$C$82/10^(T394/10))/Summary!$C$83))</f>
        <v>0</v>
      </c>
      <c r="V394" s="290">
        <f>'Anchor-AI'!Y392</f>
        <v>0</v>
      </c>
      <c r="W394" s="290">
        <f>'Anchor-AI'!Z392</f>
        <v>0</v>
      </c>
      <c r="X394" s="290">
        <f>'Anchor-AI'!AA392</f>
        <v>0</v>
      </c>
      <c r="Y394" s="360">
        <f>'Anchor-AI'!AB392</f>
        <v>0</v>
      </c>
      <c r="Z394" s="360">
        <f>'Anchor-AI'!AC392</f>
        <v>0</v>
      </c>
      <c r="AA394" s="291">
        <f t="shared" si="21"/>
        <v>0</v>
      </c>
      <c r="AC394" s="169">
        <f>'Test-AI'!L392</f>
        <v>0</v>
      </c>
      <c r="AD394" s="166">
        <f>'Test-AI'!M392</f>
        <v>0</v>
      </c>
      <c r="AE394" s="166">
        <f>'Test-AI'!N392</f>
        <v>0</v>
      </c>
      <c r="AF394" s="166">
        <f>'Test-AI'!O392</f>
        <v>0</v>
      </c>
      <c r="AG394" s="166">
        <f>(Summary!$C$63*AD394+Summary!$C$64*AE394+Summary!$C$65*AF394)/Summary!$C$66</f>
        <v>0</v>
      </c>
      <c r="AH394" s="166">
        <f>'Test-AI'!P392</f>
        <v>0</v>
      </c>
      <c r="AI394" s="166">
        <f>'Test-AI'!Q392</f>
        <v>0</v>
      </c>
      <c r="AJ394" s="166">
        <f>'Test-AI'!R392</f>
        <v>0</v>
      </c>
      <c r="AK394" s="166">
        <f>'Test-AI'!S392</f>
        <v>0</v>
      </c>
      <c r="AL394" s="166">
        <f>'Test-AI'!T392</f>
        <v>0</v>
      </c>
      <c r="AM394" s="166">
        <f>'Test-AI'!U392</f>
        <v>0</v>
      </c>
      <c r="AN394" s="166">
        <f>'Test-AI'!V392</f>
        <v>0</v>
      </c>
      <c r="AO394" s="166">
        <f>'Test-AI'!W392</f>
        <v>0</v>
      </c>
      <c r="AP394" s="166">
        <f>'Test-AI'!X392</f>
        <v>0</v>
      </c>
      <c r="AQ394" s="166">
        <f>10*LOG10(1/((Summary!$C$80/10^(AN394/10)+Summary!$C$81/10^(AO394/10)+Summary!$C$82/10^(AP394/10))/Summary!$C$83))</f>
        <v>0</v>
      </c>
      <c r="AR394" s="166">
        <f>'Test-AI'!Y392</f>
        <v>0</v>
      </c>
      <c r="AS394" s="166">
        <f>'Test-AI'!Z392</f>
        <v>0</v>
      </c>
      <c r="AT394" s="290">
        <f>'Test-AI'!AA392</f>
        <v>0</v>
      </c>
      <c r="AU394" s="356">
        <f>'Test-AI'!AB392</f>
        <v>0</v>
      </c>
      <c r="AV394" s="356">
        <f>'Test-AI'!AC392</f>
        <v>0</v>
      </c>
      <c r="AW394" s="291">
        <f t="shared" si="22"/>
        <v>0</v>
      </c>
      <c r="AX394" s="292" t="e">
        <f t="shared" si="23"/>
        <v>#DIV/0!</v>
      </c>
      <c r="AY394" s="293" t="e">
        <f t="shared" si="23"/>
        <v>#DIV/0!</v>
      </c>
      <c r="AZ394" s="292" t="e">
        <f t="shared" si="23"/>
        <v>#DIV/0!</v>
      </c>
      <c r="BA394" s="344" t="e">
        <f t="shared" si="23"/>
        <v>#DIV/0!</v>
      </c>
      <c r="BB394" s="75"/>
      <c r="BC394" s="75"/>
      <c r="BD394" s="572" t="s">
        <v>39</v>
      </c>
      <c r="BE394" s="549" t="e">
        <f t="array" ref="BE394">bdRateExtend($G394:$G397,H394:H397,$AC394:$AC397,AD394:AD397)</f>
        <v>#VALUE!</v>
      </c>
      <c r="BF394" s="551" t="e">
        <f t="array" ref="BF394">bdRateExtend($G394:$G399,H394:H399,$AC394:$AC399,AD394:AD399)</f>
        <v>#VALUE!</v>
      </c>
      <c r="BG394" s="551" t="e">
        <f t="array" ref="BG394">bdRateExtend($G394:$G399,I394:I399,$AC394:$AC399,AE394:AE399)</f>
        <v>#VALUE!</v>
      </c>
      <c r="BH394" s="551" t="e">
        <f t="array" ref="BH394">bdRateExtend($G394:$G399,J394:J399,$AC394:$AC399,AF394:AF399)</f>
        <v>#VALUE!</v>
      </c>
      <c r="BI394" s="551" t="e">
        <f t="array" ref="BI394">bdRateExtend($G394:$G399,K394:K399,$AC394:$AC399,AG394:AG399)</f>
        <v>#VALUE!</v>
      </c>
      <c r="BJ394" s="575" t="e">
        <f>(Summary!$C$94*BF394+Summary!$C$95*BG394+Summary!$C$96*BH394)/Summary!$C$97</f>
        <v>#VALUE!</v>
      </c>
      <c r="BK394" s="551" t="e">
        <f t="array" ref="BK394">bdRateExtend($G394:$G397,L394:L397,$AC394:$AC397,AH394:AH397)</f>
        <v>#VALUE!</v>
      </c>
      <c r="BL394" s="551" t="e">
        <f t="array" ref="BL394">bdRateExtend($G394:$G399,L394:L399,$AC394:$AC399,AH394:AH399)</f>
        <v>#VALUE!</v>
      </c>
      <c r="BM394" s="551" t="e">
        <f t="array" ref="BM394">bdRateExtend($G394:$G397,M394:M397,$AC394:$AC397,AI394:AI397)</f>
        <v>#VALUE!</v>
      </c>
      <c r="BN394" s="551" t="e">
        <f t="array" ref="BN394">bdRateExtend($G394:$G399,M394:M399,$AC394:$AC399,AI394:AI399)</f>
        <v>#VALUE!</v>
      </c>
      <c r="BO394" s="548" t="e">
        <f t="array" ref="BO394">bdRateExtend($G394:$G397,N394:N397,$AC394:$AC397,AJ394:AJ397,"None", FALSE,1)</f>
        <v>#VALUE!</v>
      </c>
      <c r="BP394" s="585" t="e">
        <f t="array" ref="BP394">bdRateExtend($G394:$G399,N394:N399,$AC394:$AC399,AJ394:AJ399,"None", FALSE,1)</f>
        <v>#VALUE!</v>
      </c>
      <c r="BQ394" s="548" t="e">
        <f t="array" ref="BQ394">bdRateExtend($G394:$G397,O394:O397,$AC394:$AC397,AK394:AK397,"None", FALSE,1)</f>
        <v>#VALUE!</v>
      </c>
      <c r="BR394" s="585" t="e">
        <f t="array" ref="BR394">bdRateExtend($G394:$G399,O394:O399,$AC394:$AC399,AK394:AK399,"None", FALSE,1)</f>
        <v>#VALUE!</v>
      </c>
      <c r="BS394" s="551" t="e">
        <f t="array" ref="BS394">bdRateExtend($G394:$G397,P394:P397,$AC394:$AC397,AL394:AL397)</f>
        <v>#VALUE!</v>
      </c>
      <c r="BT394" s="551" t="e">
        <f t="array" ref="BT394">bdRateExtend($G394:$G399,P394:P399,$AC394:$AC399,AL394:AL399)</f>
        <v>#VALUE!</v>
      </c>
      <c r="BU394" s="551" t="e">
        <f t="array" ref="BU394">bdRateExtend($G394:$G397,Q394:Q397,$AC394:$AC397,AM394:AM397)</f>
        <v>#VALUE!</v>
      </c>
      <c r="BV394" s="551" t="e">
        <f t="array" ref="BV394">bdRateExtend($G394:$G399,Q394:Q399,$AC394:$AC399,AM394:AM399)</f>
        <v>#VALUE!</v>
      </c>
      <c r="BW394" s="551" t="e">
        <f t="array" ref="BW394">bdRateExtend($G394:$G397,R394:R397,$AC394:$AC397,AN394:AN397)</f>
        <v>#VALUE!</v>
      </c>
      <c r="BX394" s="551" t="e">
        <f t="array" ref="BX394">bdRateExtend($G394:$G399,R394:R399,$AC394:$AC399,AN394:AN399)</f>
        <v>#VALUE!</v>
      </c>
      <c r="BY394" s="551" t="e">
        <f t="array" ref="BY394">bdRateExtend($G394:$G399,S394:S399,$AC394:$AC399,AO394:AO399)</f>
        <v>#VALUE!</v>
      </c>
      <c r="BZ394" s="555" t="e">
        <f t="array" ref="BZ394">bdRateExtend($G394:$G399,T394:T399,$AC394:$AC399,AP394:AP399)</f>
        <v>#VALUE!</v>
      </c>
      <c r="CA394" s="555" t="e">
        <f t="array" ref="CA394">bdRateExtend($G394:$G399,U394:U399,$AC394:$AC399,AQ394:AQ399)</f>
        <v>#VALUE!</v>
      </c>
      <c r="CB394" s="575" t="e">
        <f>(Summary!$C$108*BX394+Summary!$C$109*BY394+Summary!$C$110*BZ394)/Summary!$C$111</f>
        <v>#VALUE!</v>
      </c>
      <c r="CC394" s="561" t="e">
        <f t="array" ref="CC394">bdCAMBIExtend($G394:$G397,V394:V397,$AC394:$AC397,AR394:AR397)</f>
        <v>#VALUE!</v>
      </c>
      <c r="CD394" s="561" t="e">
        <f t="array" ref="CD394">bdCAMBIExtend($G394:$G399,V394:V399,$AC394:$AC399,AR394:AR399)</f>
        <v>#VALUE!</v>
      </c>
      <c r="CE394" s="547">
        <f t="array" ref="CE394">testVMAFRange($G394:$G397,N394:N397,$AC394:$AC397,AJ394:AJ397)</f>
        <v>0</v>
      </c>
      <c r="CF394" s="543">
        <f t="array" ref="CF394">testVMAFRange($G394:$G399,N394:N399,$AC394:$AC399,AJ394:AJ399)</f>
        <v>0</v>
      </c>
      <c r="CG394" s="547">
        <f t="array" ref="CG394">testVMAFRange($G394:$G397,O394:O397,$AC394:$AC397,AK394:AK397)</f>
        <v>0</v>
      </c>
      <c r="CH394" s="543">
        <f t="array" ref="CH394">testVMAFRange($G394:$G399,O394:O399,$AC394:$AC399,AK394:AK399)</f>
        <v>0</v>
      </c>
    </row>
    <row r="395" spans="1:86" ht="17" hidden="1" customHeight="1" x14ac:dyDescent="0.2">
      <c r="A395" s="485"/>
      <c r="B395" s="566"/>
      <c r="C395" s="485"/>
      <c r="D395" s="590"/>
      <c r="E395" s="558"/>
      <c r="F395" s="239">
        <v>110</v>
      </c>
      <c r="G395" s="294">
        <f>'Anchor-AI'!L393</f>
        <v>0</v>
      </c>
      <c r="H395" s="295">
        <f>'Anchor-AI'!M393</f>
        <v>0</v>
      </c>
      <c r="I395" s="295">
        <f>'Anchor-AI'!N393</f>
        <v>0</v>
      </c>
      <c r="J395" s="295">
        <f>'Anchor-AI'!O393</f>
        <v>0</v>
      </c>
      <c r="K395" s="295">
        <f>(Summary!$C$63*H395+Summary!$C$64*I395+Summary!$C$65*J395)/Summary!$C$66</f>
        <v>0</v>
      </c>
      <c r="L395" s="295">
        <f>'Anchor-AI'!P393</f>
        <v>0</v>
      </c>
      <c r="M395" s="295">
        <f>'Anchor-AI'!Q393</f>
        <v>0</v>
      </c>
      <c r="N395" s="295">
        <f>'Anchor-AI'!R393</f>
        <v>0</v>
      </c>
      <c r="O395" s="295">
        <f>'Anchor-AI'!S393</f>
        <v>0</v>
      </c>
      <c r="P395" s="295">
        <f>'Anchor-AI'!T393</f>
        <v>0</v>
      </c>
      <c r="Q395" s="295">
        <f>'Anchor-AI'!U393</f>
        <v>0</v>
      </c>
      <c r="R395" s="295">
        <f>'Anchor-AI'!V393</f>
        <v>0</v>
      </c>
      <c r="S395" s="295">
        <f>'Anchor-AI'!W393</f>
        <v>0</v>
      </c>
      <c r="T395" s="295">
        <f>'Anchor-AI'!X393</f>
        <v>0</v>
      </c>
      <c r="U395" s="295">
        <f>10*LOG10(1/((Summary!$C$80/10^(R395/10)+Summary!$C$81/10^(S395/10)+Summary!$C$82/10^(T395/10))/Summary!$C$83))</f>
        <v>0</v>
      </c>
      <c r="V395" s="295">
        <f>'Anchor-AI'!Y393</f>
        <v>0</v>
      </c>
      <c r="W395" s="295">
        <f>'Anchor-AI'!Z393</f>
        <v>0</v>
      </c>
      <c r="X395" s="295">
        <f>'Anchor-AI'!AA393</f>
        <v>0</v>
      </c>
      <c r="Y395" s="357">
        <f>'Anchor-AI'!AB393</f>
        <v>0</v>
      </c>
      <c r="Z395" s="357">
        <f>'Anchor-AI'!AC393</f>
        <v>0</v>
      </c>
      <c r="AA395" s="296">
        <f t="shared" si="21"/>
        <v>0</v>
      </c>
      <c r="AC395" s="170">
        <f>'Test-AI'!L393</f>
        <v>0</v>
      </c>
      <c r="AD395" s="167">
        <f>'Test-AI'!M393</f>
        <v>0</v>
      </c>
      <c r="AE395" s="167">
        <f>'Test-AI'!N393</f>
        <v>0</v>
      </c>
      <c r="AF395" s="167">
        <f>'Test-AI'!O393</f>
        <v>0</v>
      </c>
      <c r="AG395" s="167">
        <f>(Summary!$C$63*AD395+Summary!$C$64*AE395+Summary!$C$65*AF395)/Summary!$C$66</f>
        <v>0</v>
      </c>
      <c r="AH395" s="167">
        <f>'Test-AI'!P393</f>
        <v>0</v>
      </c>
      <c r="AI395" s="167">
        <f>'Test-AI'!Q393</f>
        <v>0</v>
      </c>
      <c r="AJ395" s="167">
        <f>'Test-AI'!R393</f>
        <v>0</v>
      </c>
      <c r="AK395" s="167">
        <f>'Test-AI'!S393</f>
        <v>0</v>
      </c>
      <c r="AL395" s="167">
        <f>'Test-AI'!T393</f>
        <v>0</v>
      </c>
      <c r="AM395" s="167">
        <f>'Test-AI'!U393</f>
        <v>0</v>
      </c>
      <c r="AN395" s="167">
        <f>'Test-AI'!V393</f>
        <v>0</v>
      </c>
      <c r="AO395" s="167">
        <f>'Test-AI'!W393</f>
        <v>0</v>
      </c>
      <c r="AP395" s="167">
        <f>'Test-AI'!X393</f>
        <v>0</v>
      </c>
      <c r="AQ395" s="167">
        <f>10*LOG10(1/((Summary!$C$80/10^(AN395/10)+Summary!$C$81/10^(AO395/10)+Summary!$C$82/10^(AP395/10))/Summary!$C$83))</f>
        <v>0</v>
      </c>
      <c r="AR395" s="167">
        <f>'Test-AI'!Y393</f>
        <v>0</v>
      </c>
      <c r="AS395" s="167">
        <f>'Test-AI'!Z393</f>
        <v>0</v>
      </c>
      <c r="AT395" s="295">
        <f>'Test-AI'!AA393</f>
        <v>0</v>
      </c>
      <c r="AU395" s="357">
        <f>'Test-AI'!AB393</f>
        <v>0</v>
      </c>
      <c r="AV395" s="357">
        <f>'Test-AI'!AC393</f>
        <v>0</v>
      </c>
      <c r="AW395" s="296">
        <f t="shared" si="22"/>
        <v>0</v>
      </c>
      <c r="AX395" s="297" t="e">
        <f t="shared" si="23"/>
        <v>#DIV/0!</v>
      </c>
      <c r="AY395" s="298" t="e">
        <f t="shared" si="23"/>
        <v>#DIV/0!</v>
      </c>
      <c r="AZ395" s="297" t="e">
        <f t="shared" si="23"/>
        <v>#DIV/0!</v>
      </c>
      <c r="BA395" s="345" t="e">
        <f t="shared" si="23"/>
        <v>#DIV/0!</v>
      </c>
      <c r="BB395" s="75"/>
      <c r="BC395" s="75"/>
      <c r="BD395" s="565"/>
      <c r="BE395" s="550"/>
      <c r="BF395" s="552"/>
      <c r="BG395" s="552"/>
      <c r="BH395" s="552"/>
      <c r="BI395" s="552"/>
      <c r="BJ395" s="552"/>
      <c r="BK395" s="553"/>
      <c r="BL395" s="552"/>
      <c r="BM395" s="553"/>
      <c r="BN395" s="552"/>
      <c r="BO395" s="546"/>
      <c r="BP395" s="541"/>
      <c r="BQ395" s="546"/>
      <c r="BR395" s="541"/>
      <c r="BS395" s="553"/>
      <c r="BT395" s="552"/>
      <c r="BU395" s="553"/>
      <c r="BV395" s="552"/>
      <c r="BW395" s="553"/>
      <c r="BX395" s="552"/>
      <c r="BY395" s="552"/>
      <c r="BZ395" s="541"/>
      <c r="CA395" s="541"/>
      <c r="CB395" s="552"/>
      <c r="CC395" s="553"/>
      <c r="CD395" s="552"/>
      <c r="CE395" s="546"/>
      <c r="CF395" s="541"/>
      <c r="CG395" s="546"/>
      <c r="CH395" s="541"/>
    </row>
    <row r="396" spans="1:86" ht="17" hidden="1" customHeight="1" x14ac:dyDescent="0.2">
      <c r="A396" s="485"/>
      <c r="B396" s="566"/>
      <c r="C396" s="485"/>
      <c r="D396" s="590"/>
      <c r="E396" s="558"/>
      <c r="F396" s="239">
        <v>135</v>
      </c>
      <c r="G396" s="294">
        <f>'Anchor-AI'!L394</f>
        <v>0</v>
      </c>
      <c r="H396" s="295">
        <f>'Anchor-AI'!M394</f>
        <v>0</v>
      </c>
      <c r="I396" s="295">
        <f>'Anchor-AI'!N394</f>
        <v>0</v>
      </c>
      <c r="J396" s="295">
        <f>'Anchor-AI'!O394</f>
        <v>0</v>
      </c>
      <c r="K396" s="295">
        <f>(Summary!$C$63*H396+Summary!$C$64*I396+Summary!$C$65*J396)/Summary!$C$66</f>
        <v>0</v>
      </c>
      <c r="L396" s="295">
        <f>'Anchor-AI'!P394</f>
        <v>0</v>
      </c>
      <c r="M396" s="295">
        <f>'Anchor-AI'!Q394</f>
        <v>0</v>
      </c>
      <c r="N396" s="295">
        <f>'Anchor-AI'!R394</f>
        <v>0</v>
      </c>
      <c r="O396" s="295">
        <f>'Anchor-AI'!S394</f>
        <v>0</v>
      </c>
      <c r="P396" s="295">
        <f>'Anchor-AI'!T394</f>
        <v>0</v>
      </c>
      <c r="Q396" s="295">
        <f>'Anchor-AI'!U394</f>
        <v>0</v>
      </c>
      <c r="R396" s="295">
        <f>'Anchor-AI'!V394</f>
        <v>0</v>
      </c>
      <c r="S396" s="295">
        <f>'Anchor-AI'!W394</f>
        <v>0</v>
      </c>
      <c r="T396" s="295">
        <f>'Anchor-AI'!X394</f>
        <v>0</v>
      </c>
      <c r="U396" s="295">
        <f>10*LOG10(1/((Summary!$C$80/10^(R396/10)+Summary!$C$81/10^(S396/10)+Summary!$C$82/10^(T396/10))/Summary!$C$83))</f>
        <v>0</v>
      </c>
      <c r="V396" s="295">
        <f>'Anchor-AI'!Y394</f>
        <v>0</v>
      </c>
      <c r="W396" s="295">
        <f>'Anchor-AI'!Z394</f>
        <v>0</v>
      </c>
      <c r="X396" s="295">
        <f>'Anchor-AI'!AA394</f>
        <v>0</v>
      </c>
      <c r="Y396" s="357">
        <f>'Anchor-AI'!AB394</f>
        <v>0</v>
      </c>
      <c r="Z396" s="357">
        <f>'Anchor-AI'!AC394</f>
        <v>0</v>
      </c>
      <c r="AA396" s="296">
        <f t="shared" si="21"/>
        <v>0</v>
      </c>
      <c r="AC396" s="170">
        <f>'Test-AI'!L394</f>
        <v>0</v>
      </c>
      <c r="AD396" s="167">
        <f>'Test-AI'!M394</f>
        <v>0</v>
      </c>
      <c r="AE396" s="167">
        <f>'Test-AI'!N394</f>
        <v>0</v>
      </c>
      <c r="AF396" s="167">
        <f>'Test-AI'!O394</f>
        <v>0</v>
      </c>
      <c r="AG396" s="167">
        <f>(Summary!$C$63*AD396+Summary!$C$64*AE396+Summary!$C$65*AF396)/Summary!$C$66</f>
        <v>0</v>
      </c>
      <c r="AH396" s="167">
        <f>'Test-AI'!P394</f>
        <v>0</v>
      </c>
      <c r="AI396" s="167">
        <f>'Test-AI'!Q394</f>
        <v>0</v>
      </c>
      <c r="AJ396" s="167">
        <f>'Test-AI'!R394</f>
        <v>0</v>
      </c>
      <c r="AK396" s="167">
        <f>'Test-AI'!S394</f>
        <v>0</v>
      </c>
      <c r="AL396" s="167">
        <f>'Test-AI'!T394</f>
        <v>0</v>
      </c>
      <c r="AM396" s="167">
        <f>'Test-AI'!U394</f>
        <v>0</v>
      </c>
      <c r="AN396" s="167">
        <f>'Test-AI'!V394</f>
        <v>0</v>
      </c>
      <c r="AO396" s="167">
        <f>'Test-AI'!W394</f>
        <v>0</v>
      </c>
      <c r="AP396" s="167">
        <f>'Test-AI'!X394</f>
        <v>0</v>
      </c>
      <c r="AQ396" s="167">
        <f>10*LOG10(1/((Summary!$C$80/10^(AN396/10)+Summary!$C$81/10^(AO396/10)+Summary!$C$82/10^(AP396/10))/Summary!$C$83))</f>
        <v>0</v>
      </c>
      <c r="AR396" s="167">
        <f>'Test-AI'!Y394</f>
        <v>0</v>
      </c>
      <c r="AS396" s="167">
        <f>'Test-AI'!Z394</f>
        <v>0</v>
      </c>
      <c r="AT396" s="295">
        <f>'Test-AI'!AA394</f>
        <v>0</v>
      </c>
      <c r="AU396" s="357">
        <f>'Test-AI'!AB394</f>
        <v>0</v>
      </c>
      <c r="AV396" s="357">
        <f>'Test-AI'!AC394</f>
        <v>0</v>
      </c>
      <c r="AW396" s="296">
        <f t="shared" si="22"/>
        <v>0</v>
      </c>
      <c r="AX396" s="297" t="e">
        <f t="shared" si="23"/>
        <v>#DIV/0!</v>
      </c>
      <c r="AY396" s="298" t="e">
        <f t="shared" si="23"/>
        <v>#DIV/0!</v>
      </c>
      <c r="AZ396" s="297" t="e">
        <f t="shared" si="23"/>
        <v>#DIV/0!</v>
      </c>
      <c r="BA396" s="345" t="e">
        <f t="shared" si="23"/>
        <v>#DIV/0!</v>
      </c>
      <c r="BB396" s="75"/>
      <c r="BC396" s="75"/>
      <c r="BD396" s="573" t="s">
        <v>147</v>
      </c>
      <c r="BE396" s="549" t="e">
        <f t="array" ref="BE396">bdRateExtend($G395:$G398,H395:H398,$AC395:$AC398,AD395:AD398)</f>
        <v>#VALUE!</v>
      </c>
      <c r="BF396" s="552"/>
      <c r="BG396" s="552"/>
      <c r="BH396" s="552"/>
      <c r="BI396" s="552"/>
      <c r="BJ396" s="552"/>
      <c r="BK396" s="551" t="e">
        <f t="array" ref="BK396">bdRateExtend($G395:$G398,L395:L398,$AC395:$AC398,AH395:AH398)</f>
        <v>#VALUE!</v>
      </c>
      <c r="BL396" s="552"/>
      <c r="BM396" s="551" t="e">
        <f t="array" ref="BM396">bdRateExtend($G395:$G398,M395:M398,$AC395:$AC398,AI395:AI398)</f>
        <v>#VALUE!</v>
      </c>
      <c r="BN396" s="552"/>
      <c r="BO396" s="545" t="e">
        <f t="array" ref="BO396">bdRateExtend($G395:$G398,N395:N398,$AC395:$AC398,AJ395:AJ398,"None", FALSE,1)</f>
        <v>#VALUE!</v>
      </c>
      <c r="BP396" s="541"/>
      <c r="BQ396" s="545" t="e">
        <f t="array" ref="BQ396">bdRateExtend($G395:$G398,O395:O398,$AC395:$AC398,AK395:AK398,"None", FALSE,1)</f>
        <v>#VALUE!</v>
      </c>
      <c r="BR396" s="541"/>
      <c r="BS396" s="551" t="e">
        <f t="array" ref="BS396">bdRateExtend($G395:$G398,P395:P398,$AC395:$AC398,AL395:AL398)</f>
        <v>#VALUE!</v>
      </c>
      <c r="BT396" s="552"/>
      <c r="BU396" s="551" t="e">
        <f t="array" ref="BU396">bdRateExtend($G395:$G398,Q395:Q398,$AC395:$AC398,AM395:AM398)</f>
        <v>#VALUE!</v>
      </c>
      <c r="BV396" s="552"/>
      <c r="BW396" s="551" t="e">
        <f t="array" ref="BW396">bdRateExtend($G395:$G398,R395:R398,$AC395:$AC398,AN395:AN398)</f>
        <v>#VALUE!</v>
      </c>
      <c r="BX396" s="552"/>
      <c r="BY396" s="552"/>
      <c r="BZ396" s="541"/>
      <c r="CA396" s="541"/>
      <c r="CB396" s="552"/>
      <c r="CC396" s="561" t="e">
        <f t="array" ref="CC396">bdCAMBIExtend($G395:$G398,V395:V398,$AC395:$AC398,AR395:AR398)</f>
        <v>#VALUE!</v>
      </c>
      <c r="CD396" s="552"/>
      <c r="CE396" s="554">
        <f t="array" ref="CE396">testVMAFRange($G395:$G398,N395:N398,$AC395:$AC398,AJ395:AJ398)</f>
        <v>0</v>
      </c>
      <c r="CF396" s="541"/>
      <c r="CG396" s="554">
        <f t="array" ref="CG396">testVMAFRange($G395:$G398,O395:O398,$AC395:$AC398,AK395:AK398)</f>
        <v>0</v>
      </c>
      <c r="CH396" s="541"/>
    </row>
    <row r="397" spans="1:86" ht="17" hidden="1" customHeight="1" x14ac:dyDescent="0.2">
      <c r="A397" s="485"/>
      <c r="B397" s="566"/>
      <c r="C397" s="485"/>
      <c r="D397" s="590"/>
      <c r="E397" s="558"/>
      <c r="F397" s="239">
        <v>160</v>
      </c>
      <c r="G397" s="294">
        <f>'Anchor-AI'!L395</f>
        <v>0</v>
      </c>
      <c r="H397" s="295">
        <f>'Anchor-AI'!M395</f>
        <v>0</v>
      </c>
      <c r="I397" s="295">
        <f>'Anchor-AI'!N395</f>
        <v>0</v>
      </c>
      <c r="J397" s="295">
        <f>'Anchor-AI'!O395</f>
        <v>0</v>
      </c>
      <c r="K397" s="295">
        <f>(Summary!$C$63*H397+Summary!$C$64*I397+Summary!$C$65*J397)/Summary!$C$66</f>
        <v>0</v>
      </c>
      <c r="L397" s="295">
        <f>'Anchor-AI'!P395</f>
        <v>0</v>
      </c>
      <c r="M397" s="295">
        <f>'Anchor-AI'!Q395</f>
        <v>0</v>
      </c>
      <c r="N397" s="295">
        <f>'Anchor-AI'!R395</f>
        <v>0</v>
      </c>
      <c r="O397" s="295">
        <f>'Anchor-AI'!S395</f>
        <v>0</v>
      </c>
      <c r="P397" s="295">
        <f>'Anchor-AI'!T395</f>
        <v>0</v>
      </c>
      <c r="Q397" s="295">
        <f>'Anchor-AI'!U395</f>
        <v>0</v>
      </c>
      <c r="R397" s="295">
        <f>'Anchor-AI'!V395</f>
        <v>0</v>
      </c>
      <c r="S397" s="295">
        <f>'Anchor-AI'!W395</f>
        <v>0</v>
      </c>
      <c r="T397" s="295">
        <f>'Anchor-AI'!X395</f>
        <v>0</v>
      </c>
      <c r="U397" s="295">
        <f>10*LOG10(1/((Summary!$C$80/10^(R397/10)+Summary!$C$81/10^(S397/10)+Summary!$C$82/10^(T397/10))/Summary!$C$83))</f>
        <v>0</v>
      </c>
      <c r="V397" s="295">
        <f>'Anchor-AI'!Y395</f>
        <v>0</v>
      </c>
      <c r="W397" s="295">
        <f>'Anchor-AI'!Z395</f>
        <v>0</v>
      </c>
      <c r="X397" s="295">
        <f>'Anchor-AI'!AA395</f>
        <v>0</v>
      </c>
      <c r="Y397" s="357">
        <f>'Anchor-AI'!AB395</f>
        <v>0</v>
      </c>
      <c r="Z397" s="357">
        <f>'Anchor-AI'!AC395</f>
        <v>0</v>
      </c>
      <c r="AA397" s="296">
        <f t="shared" si="21"/>
        <v>0</v>
      </c>
      <c r="AC397" s="170">
        <f>'Test-AI'!L395</f>
        <v>0</v>
      </c>
      <c r="AD397" s="167">
        <f>'Test-AI'!M395</f>
        <v>0</v>
      </c>
      <c r="AE397" s="167">
        <f>'Test-AI'!N395</f>
        <v>0</v>
      </c>
      <c r="AF397" s="167">
        <f>'Test-AI'!O395</f>
        <v>0</v>
      </c>
      <c r="AG397" s="167">
        <f>(Summary!$C$63*AD397+Summary!$C$64*AE397+Summary!$C$65*AF397)/Summary!$C$66</f>
        <v>0</v>
      </c>
      <c r="AH397" s="167">
        <f>'Test-AI'!P395</f>
        <v>0</v>
      </c>
      <c r="AI397" s="167">
        <f>'Test-AI'!Q395</f>
        <v>0</v>
      </c>
      <c r="AJ397" s="167">
        <f>'Test-AI'!R395</f>
        <v>0</v>
      </c>
      <c r="AK397" s="167">
        <f>'Test-AI'!S395</f>
        <v>0</v>
      </c>
      <c r="AL397" s="167">
        <f>'Test-AI'!T395</f>
        <v>0</v>
      </c>
      <c r="AM397" s="167">
        <f>'Test-AI'!U395</f>
        <v>0</v>
      </c>
      <c r="AN397" s="167">
        <f>'Test-AI'!V395</f>
        <v>0</v>
      </c>
      <c r="AO397" s="167">
        <f>'Test-AI'!W395</f>
        <v>0</v>
      </c>
      <c r="AP397" s="167">
        <f>'Test-AI'!X395</f>
        <v>0</v>
      </c>
      <c r="AQ397" s="167">
        <f>10*LOG10(1/((Summary!$C$80/10^(AN397/10)+Summary!$C$81/10^(AO397/10)+Summary!$C$82/10^(AP397/10))/Summary!$C$83))</f>
        <v>0</v>
      </c>
      <c r="AR397" s="167">
        <f>'Test-AI'!Y395</f>
        <v>0</v>
      </c>
      <c r="AS397" s="167">
        <f>'Test-AI'!Z395</f>
        <v>0</v>
      </c>
      <c r="AT397" s="295">
        <f>'Test-AI'!AA395</f>
        <v>0</v>
      </c>
      <c r="AU397" s="357">
        <f>'Test-AI'!AB395</f>
        <v>0</v>
      </c>
      <c r="AV397" s="357">
        <f>'Test-AI'!AC395</f>
        <v>0</v>
      </c>
      <c r="AW397" s="296">
        <f t="shared" si="22"/>
        <v>0</v>
      </c>
      <c r="AX397" s="297" t="e">
        <f t="shared" si="23"/>
        <v>#DIV/0!</v>
      </c>
      <c r="AY397" s="298" t="e">
        <f t="shared" si="23"/>
        <v>#DIV/0!</v>
      </c>
      <c r="AZ397" s="297" t="e">
        <f t="shared" si="23"/>
        <v>#DIV/0!</v>
      </c>
      <c r="BA397" s="345" t="e">
        <f t="shared" si="23"/>
        <v>#DIV/0!</v>
      </c>
      <c r="BB397" s="75"/>
      <c r="BC397" s="75"/>
      <c r="BD397" s="565"/>
      <c r="BE397" s="550"/>
      <c r="BF397" s="552"/>
      <c r="BG397" s="552"/>
      <c r="BH397" s="552"/>
      <c r="BI397" s="552"/>
      <c r="BJ397" s="552"/>
      <c r="BK397" s="553"/>
      <c r="BL397" s="552"/>
      <c r="BM397" s="553"/>
      <c r="BN397" s="552"/>
      <c r="BO397" s="546"/>
      <c r="BP397" s="541"/>
      <c r="BQ397" s="546"/>
      <c r="BR397" s="541"/>
      <c r="BS397" s="553"/>
      <c r="BT397" s="552"/>
      <c r="BU397" s="553"/>
      <c r="BV397" s="552"/>
      <c r="BW397" s="553"/>
      <c r="BX397" s="552"/>
      <c r="BY397" s="552"/>
      <c r="BZ397" s="541"/>
      <c r="CA397" s="541"/>
      <c r="CB397" s="552"/>
      <c r="CC397" s="553"/>
      <c r="CD397" s="552"/>
      <c r="CE397" s="546"/>
      <c r="CF397" s="541"/>
      <c r="CG397" s="546"/>
      <c r="CH397" s="541"/>
    </row>
    <row r="398" spans="1:86" ht="17" hidden="1" customHeight="1" x14ac:dyDescent="0.2">
      <c r="A398" s="485"/>
      <c r="B398" s="566"/>
      <c r="C398" s="485"/>
      <c r="D398" s="590"/>
      <c r="E398" s="558"/>
      <c r="F398" s="239">
        <v>185</v>
      </c>
      <c r="G398" s="294">
        <f>'Anchor-AI'!L396</f>
        <v>0</v>
      </c>
      <c r="H398" s="295">
        <f>'Anchor-AI'!M396</f>
        <v>0</v>
      </c>
      <c r="I398" s="295">
        <f>'Anchor-AI'!N396</f>
        <v>0</v>
      </c>
      <c r="J398" s="295">
        <f>'Anchor-AI'!O396</f>
        <v>0</v>
      </c>
      <c r="K398" s="295">
        <f>(Summary!$C$63*H398+Summary!$C$64*I398+Summary!$C$65*J398)/Summary!$C$66</f>
        <v>0</v>
      </c>
      <c r="L398" s="295">
        <f>'Anchor-AI'!P396</f>
        <v>0</v>
      </c>
      <c r="M398" s="295">
        <f>'Anchor-AI'!Q396</f>
        <v>0</v>
      </c>
      <c r="N398" s="295">
        <f>'Anchor-AI'!R396</f>
        <v>0</v>
      </c>
      <c r="O398" s="295">
        <f>'Anchor-AI'!S396</f>
        <v>0</v>
      </c>
      <c r="P398" s="295">
        <f>'Anchor-AI'!T396</f>
        <v>0</v>
      </c>
      <c r="Q398" s="295">
        <f>'Anchor-AI'!U396</f>
        <v>0</v>
      </c>
      <c r="R398" s="295">
        <f>'Anchor-AI'!V396</f>
        <v>0</v>
      </c>
      <c r="S398" s="295">
        <f>'Anchor-AI'!W396</f>
        <v>0</v>
      </c>
      <c r="T398" s="295">
        <f>'Anchor-AI'!X396</f>
        <v>0</v>
      </c>
      <c r="U398" s="295">
        <f>10*LOG10(1/((Summary!$C$80/10^(R398/10)+Summary!$C$81/10^(S398/10)+Summary!$C$82/10^(T398/10))/Summary!$C$83))</f>
        <v>0</v>
      </c>
      <c r="V398" s="295">
        <f>'Anchor-AI'!Y396</f>
        <v>0</v>
      </c>
      <c r="W398" s="295">
        <f>'Anchor-AI'!Z396</f>
        <v>0</v>
      </c>
      <c r="X398" s="295">
        <f>'Anchor-AI'!AA396</f>
        <v>0</v>
      </c>
      <c r="Y398" s="357">
        <f>'Anchor-AI'!AB396</f>
        <v>0</v>
      </c>
      <c r="Z398" s="357">
        <f>'Anchor-AI'!AC396</f>
        <v>0</v>
      </c>
      <c r="AA398" s="296">
        <f t="shared" si="21"/>
        <v>0</v>
      </c>
      <c r="AC398" s="170">
        <f>'Test-AI'!L396</f>
        <v>0</v>
      </c>
      <c r="AD398" s="167">
        <f>'Test-AI'!M396</f>
        <v>0</v>
      </c>
      <c r="AE398" s="167">
        <f>'Test-AI'!N396</f>
        <v>0</v>
      </c>
      <c r="AF398" s="167">
        <f>'Test-AI'!O396</f>
        <v>0</v>
      </c>
      <c r="AG398" s="167">
        <f>(Summary!$C$63*AD398+Summary!$C$64*AE398+Summary!$C$65*AF398)/Summary!$C$66</f>
        <v>0</v>
      </c>
      <c r="AH398" s="167">
        <f>'Test-AI'!P396</f>
        <v>0</v>
      </c>
      <c r="AI398" s="167">
        <f>'Test-AI'!Q396</f>
        <v>0</v>
      </c>
      <c r="AJ398" s="167">
        <f>'Test-AI'!R396</f>
        <v>0</v>
      </c>
      <c r="AK398" s="167">
        <f>'Test-AI'!S396</f>
        <v>0</v>
      </c>
      <c r="AL398" s="167">
        <f>'Test-AI'!T396</f>
        <v>0</v>
      </c>
      <c r="AM398" s="167">
        <f>'Test-AI'!U396</f>
        <v>0</v>
      </c>
      <c r="AN398" s="167">
        <f>'Test-AI'!V396</f>
        <v>0</v>
      </c>
      <c r="AO398" s="167">
        <f>'Test-AI'!W396</f>
        <v>0</v>
      </c>
      <c r="AP398" s="167">
        <f>'Test-AI'!X396</f>
        <v>0</v>
      </c>
      <c r="AQ398" s="167">
        <f>10*LOG10(1/((Summary!$C$80/10^(AN398/10)+Summary!$C$81/10^(AO398/10)+Summary!$C$82/10^(AP398/10))/Summary!$C$83))</f>
        <v>0</v>
      </c>
      <c r="AR398" s="167">
        <f>'Test-AI'!Y396</f>
        <v>0</v>
      </c>
      <c r="AS398" s="167">
        <f>'Test-AI'!Z396</f>
        <v>0</v>
      </c>
      <c r="AT398" s="295">
        <f>'Test-AI'!AA396</f>
        <v>0</v>
      </c>
      <c r="AU398" s="357">
        <f>'Test-AI'!AB396</f>
        <v>0</v>
      </c>
      <c r="AV398" s="357">
        <f>'Test-AI'!AC396</f>
        <v>0</v>
      </c>
      <c r="AW398" s="296">
        <f t="shared" si="22"/>
        <v>0</v>
      </c>
      <c r="AX398" s="297" t="e">
        <f t="shared" si="23"/>
        <v>#DIV/0!</v>
      </c>
      <c r="AY398" s="298" t="e">
        <f t="shared" si="23"/>
        <v>#DIV/0!</v>
      </c>
      <c r="AZ398" s="297" t="e">
        <f t="shared" si="23"/>
        <v>#DIV/0!</v>
      </c>
      <c r="BA398" s="345" t="e">
        <f t="shared" si="23"/>
        <v>#DIV/0!</v>
      </c>
      <c r="BB398" s="75"/>
      <c r="BC398" s="75"/>
      <c r="BD398" s="574" t="s">
        <v>46</v>
      </c>
      <c r="BE398" s="549" t="e">
        <f t="array" ref="BE398">bdRateExtend($G396:$G399,H396:H399,$AC396:$AC399,AD396:AD399)</f>
        <v>#VALUE!</v>
      </c>
      <c r="BF398" s="552"/>
      <c r="BG398" s="552"/>
      <c r="BH398" s="552"/>
      <c r="BI398" s="552"/>
      <c r="BJ398" s="552"/>
      <c r="BK398" s="551" t="e">
        <f t="array" ref="BK398">bdRateExtend($G396:$G399,L396:L399,$AC396:$AC399,AH396:AH399)</f>
        <v>#VALUE!</v>
      </c>
      <c r="BL398" s="552"/>
      <c r="BM398" s="551" t="e">
        <f t="array" ref="BM398">bdRateExtend($G396:$G399,M396:M399,$AC396:$AC399,AI396:AI399)</f>
        <v>#VALUE!</v>
      </c>
      <c r="BN398" s="552"/>
      <c r="BO398" s="545" t="e">
        <f t="array" ref="BO398">bdRateExtend($G396:$G399,N396:N399,$AC396:$AC399,AJ396:AJ399,"None", FALSE,1)</f>
        <v>#VALUE!</v>
      </c>
      <c r="BP398" s="541"/>
      <c r="BQ398" s="545" t="e">
        <f t="array" ref="BQ398">bdRateExtend($G396:$G399,O396:O399,$AC396:$AC399,AK396:AK399,"None", FALSE,1)</f>
        <v>#VALUE!</v>
      </c>
      <c r="BR398" s="541"/>
      <c r="BS398" s="551" t="e">
        <f t="array" ref="BS398">bdRateExtend($G396:$G399,P396:P399,$AC396:$AC399,AL396:AL399)</f>
        <v>#VALUE!</v>
      </c>
      <c r="BT398" s="552"/>
      <c r="BU398" s="551" t="e">
        <f t="array" ref="BU398">bdRateExtend($G396:$G399,Q396:Q399,$AC396:$AC399,AM396:AM399)</f>
        <v>#VALUE!</v>
      </c>
      <c r="BV398" s="552"/>
      <c r="BW398" s="551" t="e">
        <f t="array" ref="BW398">bdRateExtend($G396:$G399,R396:R399,$AC396:$AC399,AN396:AN399)</f>
        <v>#VALUE!</v>
      </c>
      <c r="BX398" s="552"/>
      <c r="BY398" s="552"/>
      <c r="BZ398" s="541"/>
      <c r="CA398" s="541"/>
      <c r="CB398" s="552"/>
      <c r="CC398" s="561" t="e">
        <f t="array" ref="CC398">bdCAMBIExtend($G396:$G399,V396:V399,$AC396:$AC399,AR396:AR399)</f>
        <v>#VALUE!</v>
      </c>
      <c r="CD398" s="552"/>
      <c r="CE398" s="554">
        <f t="array" ref="CE398">testVMAFRange($G396:$G399,N396:N399,$AC396:$AC399,AJ396:AJ399)</f>
        <v>0</v>
      </c>
      <c r="CF398" s="541"/>
      <c r="CG398" s="554">
        <f t="array" ref="CG398">testVMAFRange($G396:$G399,O396:O399,$AC396:$AC399,AK396:AK399)</f>
        <v>0</v>
      </c>
      <c r="CH398" s="541"/>
    </row>
    <row r="399" spans="1:86" ht="17" hidden="1" customHeight="1" x14ac:dyDescent="0.2">
      <c r="A399" s="485"/>
      <c r="B399" s="596"/>
      <c r="C399" s="486"/>
      <c r="D399" s="591"/>
      <c r="E399" s="559"/>
      <c r="F399" s="240">
        <v>210</v>
      </c>
      <c r="G399" s="299">
        <f>'Anchor-AI'!L397</f>
        <v>0</v>
      </c>
      <c r="H399" s="300">
        <f>'Anchor-AI'!M397</f>
        <v>0</v>
      </c>
      <c r="I399" s="300">
        <f>'Anchor-AI'!N397</f>
        <v>0</v>
      </c>
      <c r="J399" s="300">
        <f>'Anchor-AI'!O397</f>
        <v>0</v>
      </c>
      <c r="K399" s="295">
        <f>(Summary!$C$63*H399+Summary!$C$64*I399+Summary!$C$65*J399)/Summary!$C$66</f>
        <v>0</v>
      </c>
      <c r="L399" s="300">
        <f>'Anchor-AI'!P397</f>
        <v>0</v>
      </c>
      <c r="M399" s="300">
        <f>'Anchor-AI'!Q397</f>
        <v>0</v>
      </c>
      <c r="N399" s="300">
        <f>'Anchor-AI'!R397</f>
        <v>0</v>
      </c>
      <c r="O399" s="300">
        <f>'Anchor-AI'!S397</f>
        <v>0</v>
      </c>
      <c r="P399" s="300">
        <f>'Anchor-AI'!T397</f>
        <v>0</v>
      </c>
      <c r="Q399" s="300">
        <f>'Anchor-AI'!U397</f>
        <v>0</v>
      </c>
      <c r="R399" s="300">
        <f>'Anchor-AI'!V397</f>
        <v>0</v>
      </c>
      <c r="S399" s="300">
        <f>'Anchor-AI'!W397</f>
        <v>0</v>
      </c>
      <c r="T399" s="300">
        <f>'Anchor-AI'!X397</f>
        <v>0</v>
      </c>
      <c r="U399" s="300">
        <f>10*LOG10(1/((Summary!$C$80/10^(R399/10)+Summary!$C$81/10^(S399/10)+Summary!$C$82/10^(T399/10))/Summary!$C$83))</f>
        <v>0</v>
      </c>
      <c r="V399" s="300">
        <f>'Anchor-AI'!Y397</f>
        <v>0</v>
      </c>
      <c r="W399" s="300">
        <f>'Anchor-AI'!Z397</f>
        <v>0</v>
      </c>
      <c r="X399" s="300">
        <f>'Anchor-AI'!AA397</f>
        <v>0</v>
      </c>
      <c r="Y399" s="357">
        <f>'Anchor-AI'!AB397</f>
        <v>0</v>
      </c>
      <c r="Z399" s="357">
        <f>'Anchor-AI'!AC397</f>
        <v>0</v>
      </c>
      <c r="AA399" s="301">
        <f t="shared" si="21"/>
        <v>0</v>
      </c>
      <c r="AC399" s="171">
        <f>'Test-AI'!L397</f>
        <v>0</v>
      </c>
      <c r="AD399" s="168">
        <f>'Test-AI'!M397</f>
        <v>0</v>
      </c>
      <c r="AE399" s="168">
        <f>'Test-AI'!N397</f>
        <v>0</v>
      </c>
      <c r="AF399" s="168">
        <f>'Test-AI'!O397</f>
        <v>0</v>
      </c>
      <c r="AG399" s="168">
        <f>(Summary!$C$63*AD399+Summary!$C$64*AE399+Summary!$C$65*AF399)/Summary!$C$66</f>
        <v>0</v>
      </c>
      <c r="AH399" s="168">
        <f>'Test-AI'!P397</f>
        <v>0</v>
      </c>
      <c r="AI399" s="168">
        <f>'Test-AI'!Q397</f>
        <v>0</v>
      </c>
      <c r="AJ399" s="168">
        <f>'Test-AI'!R397</f>
        <v>0</v>
      </c>
      <c r="AK399" s="168">
        <f>'Test-AI'!S397</f>
        <v>0</v>
      </c>
      <c r="AL399" s="168">
        <f>'Test-AI'!T397</f>
        <v>0</v>
      </c>
      <c r="AM399" s="168">
        <f>'Test-AI'!U397</f>
        <v>0</v>
      </c>
      <c r="AN399" s="168">
        <f>'Test-AI'!V397</f>
        <v>0</v>
      </c>
      <c r="AO399" s="168">
        <f>'Test-AI'!W397</f>
        <v>0</v>
      </c>
      <c r="AP399" s="168">
        <f>'Test-AI'!X397</f>
        <v>0</v>
      </c>
      <c r="AQ399" s="168">
        <f>10*LOG10(1/((Summary!$C$80/10^(AN399/10)+Summary!$C$81/10^(AO399/10)+Summary!$C$82/10^(AP399/10))/Summary!$C$83))</f>
        <v>0</v>
      </c>
      <c r="AR399" s="168">
        <f>'Test-AI'!Y397</f>
        <v>0</v>
      </c>
      <c r="AS399" s="168">
        <f>'Test-AI'!Z397</f>
        <v>0</v>
      </c>
      <c r="AT399" s="300">
        <f>'Test-AI'!AA397</f>
        <v>0</v>
      </c>
      <c r="AU399" s="357">
        <f>'Test-AI'!AB397</f>
        <v>0</v>
      </c>
      <c r="AV399" s="357">
        <f>'Test-AI'!AC397</f>
        <v>0</v>
      </c>
      <c r="AW399" s="301">
        <f t="shared" si="22"/>
        <v>0</v>
      </c>
      <c r="AX399" s="302" t="e">
        <f t="shared" si="23"/>
        <v>#DIV/0!</v>
      </c>
      <c r="AY399" s="303" t="e">
        <f t="shared" si="23"/>
        <v>#DIV/0!</v>
      </c>
      <c r="AZ399" s="297" t="e">
        <f t="shared" si="23"/>
        <v>#DIV/0!</v>
      </c>
      <c r="BA399" s="345" t="e">
        <f t="shared" si="23"/>
        <v>#DIV/0!</v>
      </c>
      <c r="BB399" s="75"/>
      <c r="BC399" s="75"/>
      <c r="BD399" s="570"/>
      <c r="BE399" s="550"/>
      <c r="BF399" s="553"/>
      <c r="BG399" s="553"/>
      <c r="BH399" s="553"/>
      <c r="BI399" s="553"/>
      <c r="BJ399" s="553"/>
      <c r="BK399" s="553"/>
      <c r="BL399" s="553"/>
      <c r="BM399" s="553"/>
      <c r="BN399" s="553"/>
      <c r="BO399" s="546"/>
      <c r="BP399" s="544"/>
      <c r="BQ399" s="546"/>
      <c r="BR399" s="544"/>
      <c r="BS399" s="553"/>
      <c r="BT399" s="553"/>
      <c r="BU399" s="553"/>
      <c r="BV399" s="553"/>
      <c r="BW399" s="553"/>
      <c r="BX399" s="553"/>
      <c r="BY399" s="553"/>
      <c r="BZ399" s="544"/>
      <c r="CA399" s="544"/>
      <c r="CB399" s="553"/>
      <c r="CC399" s="553"/>
      <c r="CD399" s="553"/>
      <c r="CE399" s="546"/>
      <c r="CF399" s="544"/>
      <c r="CG399" s="546"/>
      <c r="CH399" s="544"/>
    </row>
    <row r="400" spans="1:86" ht="17" hidden="1" customHeight="1" x14ac:dyDescent="0.2">
      <c r="A400" s="485"/>
      <c r="B400" s="595" t="s">
        <v>146</v>
      </c>
      <c r="C400" s="586" t="s">
        <v>99</v>
      </c>
      <c r="D400" s="589">
        <v>60</v>
      </c>
      <c r="E400" s="557">
        <v>10</v>
      </c>
      <c r="F400" s="238">
        <v>85</v>
      </c>
      <c r="G400" s="289">
        <f>'Anchor-AI'!L398</f>
        <v>0</v>
      </c>
      <c r="H400" s="290">
        <f>'Anchor-AI'!M398</f>
        <v>0</v>
      </c>
      <c r="I400" s="290">
        <f>'Anchor-AI'!N398</f>
        <v>0</v>
      </c>
      <c r="J400" s="290">
        <f>'Anchor-AI'!O398</f>
        <v>0</v>
      </c>
      <c r="K400" s="290">
        <f>(Summary!$C$63*H400+Summary!$C$64*I400+Summary!$C$65*J400)/Summary!$C$66</f>
        <v>0</v>
      </c>
      <c r="L400" s="290">
        <f>'Anchor-AI'!P398</f>
        <v>0</v>
      </c>
      <c r="M400" s="290">
        <f>'Anchor-AI'!Q398</f>
        <v>0</v>
      </c>
      <c r="N400" s="290">
        <f>'Anchor-AI'!R398</f>
        <v>0</v>
      </c>
      <c r="O400" s="290">
        <f>'Anchor-AI'!S398</f>
        <v>0</v>
      </c>
      <c r="P400" s="290">
        <f>'Anchor-AI'!T398</f>
        <v>0</v>
      </c>
      <c r="Q400" s="290">
        <f>'Anchor-AI'!U398</f>
        <v>0</v>
      </c>
      <c r="R400" s="290">
        <f>'Anchor-AI'!V398</f>
        <v>0</v>
      </c>
      <c r="S400" s="290">
        <f>'Anchor-AI'!W398</f>
        <v>0</v>
      </c>
      <c r="T400" s="290">
        <f>'Anchor-AI'!X398</f>
        <v>0</v>
      </c>
      <c r="U400" s="290">
        <f>10*LOG10(1/((Summary!$C$80/10^(R400/10)+Summary!$C$81/10^(S400/10)+Summary!$C$82/10^(T400/10))/Summary!$C$83))</f>
        <v>0</v>
      </c>
      <c r="V400" s="290">
        <f>'Anchor-AI'!Y398</f>
        <v>0</v>
      </c>
      <c r="W400" s="290">
        <f>'Anchor-AI'!Z398</f>
        <v>0</v>
      </c>
      <c r="X400" s="290">
        <f>'Anchor-AI'!AA398</f>
        <v>0</v>
      </c>
      <c r="Y400" s="360">
        <f>'Anchor-AI'!AB398</f>
        <v>0</v>
      </c>
      <c r="Z400" s="360">
        <f>'Anchor-AI'!AC398</f>
        <v>0</v>
      </c>
      <c r="AA400" s="291">
        <f t="shared" si="21"/>
        <v>0</v>
      </c>
      <c r="AC400" s="169">
        <f>'Test-AI'!L398</f>
        <v>0</v>
      </c>
      <c r="AD400" s="166">
        <f>'Test-AI'!M398</f>
        <v>0</v>
      </c>
      <c r="AE400" s="166">
        <f>'Test-AI'!N398</f>
        <v>0</v>
      </c>
      <c r="AF400" s="166">
        <f>'Test-AI'!O398</f>
        <v>0</v>
      </c>
      <c r="AG400" s="166">
        <f>(Summary!$C$63*AD400+Summary!$C$64*AE400+Summary!$C$65*AF400)/Summary!$C$66</f>
        <v>0</v>
      </c>
      <c r="AH400" s="166">
        <f>'Test-AI'!P398</f>
        <v>0</v>
      </c>
      <c r="AI400" s="166">
        <f>'Test-AI'!Q398</f>
        <v>0</v>
      </c>
      <c r="AJ400" s="166">
        <f>'Test-AI'!R398</f>
        <v>0</v>
      </c>
      <c r="AK400" s="166">
        <f>'Test-AI'!S398</f>
        <v>0</v>
      </c>
      <c r="AL400" s="166">
        <f>'Test-AI'!T398</f>
        <v>0</v>
      </c>
      <c r="AM400" s="166">
        <f>'Test-AI'!U398</f>
        <v>0</v>
      </c>
      <c r="AN400" s="166">
        <f>'Test-AI'!V398</f>
        <v>0</v>
      </c>
      <c r="AO400" s="166">
        <f>'Test-AI'!W398</f>
        <v>0</v>
      </c>
      <c r="AP400" s="166">
        <f>'Test-AI'!X398</f>
        <v>0</v>
      </c>
      <c r="AQ400" s="166">
        <f>10*LOG10(1/((Summary!$C$80/10^(AN400/10)+Summary!$C$81/10^(AO400/10)+Summary!$C$82/10^(AP400/10))/Summary!$C$83))</f>
        <v>0</v>
      </c>
      <c r="AR400" s="166">
        <f>'Test-AI'!Y398</f>
        <v>0</v>
      </c>
      <c r="AS400" s="166">
        <f>'Test-AI'!Z398</f>
        <v>0</v>
      </c>
      <c r="AT400" s="290">
        <f>'Test-AI'!AA398</f>
        <v>0</v>
      </c>
      <c r="AU400" s="356">
        <f>'Test-AI'!AB398</f>
        <v>0</v>
      </c>
      <c r="AV400" s="356">
        <f>'Test-AI'!AC398</f>
        <v>0</v>
      </c>
      <c r="AW400" s="291">
        <f t="shared" si="22"/>
        <v>0</v>
      </c>
      <c r="AX400" s="292" t="e">
        <f t="shared" si="23"/>
        <v>#DIV/0!</v>
      </c>
      <c r="AY400" s="293" t="e">
        <f t="shared" si="23"/>
        <v>#DIV/0!</v>
      </c>
      <c r="AZ400" s="292" t="e">
        <f t="shared" si="23"/>
        <v>#DIV/0!</v>
      </c>
      <c r="BA400" s="344" t="e">
        <f t="shared" si="23"/>
        <v>#DIV/0!</v>
      </c>
      <c r="BB400" s="75"/>
      <c r="BC400" s="75"/>
      <c r="BD400" s="572" t="s">
        <v>39</v>
      </c>
      <c r="BE400" s="549" t="e">
        <f t="array" ref="BE400">bdRateExtend($G400:$G403,H400:H403,$AC400:$AC403,AD400:AD403)</f>
        <v>#VALUE!</v>
      </c>
      <c r="BF400" s="551" t="e">
        <f t="array" ref="BF400">bdRateExtend($G400:$G405,H400:H405,$AC400:$AC405,AD400:AD405)</f>
        <v>#VALUE!</v>
      </c>
      <c r="BG400" s="551" t="e">
        <f t="array" ref="BG400">bdRateExtend($G400:$G405,I400:I405,$AC400:$AC405,AE400:AE405)</f>
        <v>#VALUE!</v>
      </c>
      <c r="BH400" s="551" t="e">
        <f t="array" ref="BH400">bdRateExtend($G400:$G405,J400:J405,$AC400:$AC405,AF400:AF405)</f>
        <v>#VALUE!</v>
      </c>
      <c r="BI400" s="551" t="e">
        <f t="array" ref="BI400">bdRateExtend($G400:$G405,K400:K405,$AC400:$AC405,AG400:AG405)</f>
        <v>#VALUE!</v>
      </c>
      <c r="BJ400" s="575" t="e">
        <f>(Summary!$C$94*BF400+Summary!$C$95*BG400+Summary!$C$96*BH400)/Summary!$C$97</f>
        <v>#VALUE!</v>
      </c>
      <c r="BK400" s="551" t="e">
        <f t="array" ref="BK400">bdRateExtend($G400:$G403,L400:L403,$AC400:$AC403,AH400:AH403)</f>
        <v>#VALUE!</v>
      </c>
      <c r="BL400" s="551" t="e">
        <f t="array" ref="BL400">bdRateExtend($G400:$G405,L400:L405,$AC400:$AC405,AH400:AH405)</f>
        <v>#VALUE!</v>
      </c>
      <c r="BM400" s="551" t="e">
        <f t="array" ref="BM400">bdRateExtend($G400:$G403,M400:M403,$AC400:$AC403,AI400:AI403)</f>
        <v>#VALUE!</v>
      </c>
      <c r="BN400" s="551" t="e">
        <f t="array" ref="BN400">bdRateExtend($G400:$G405,M400:M405,$AC400:$AC405,AI400:AI405)</f>
        <v>#VALUE!</v>
      </c>
      <c r="BO400" s="548" t="e">
        <f t="array" ref="BO400">bdRateExtend($G400:$G403,N400:N403,$AC400:$AC403,AJ400:AJ403,"None", FALSE,1)</f>
        <v>#VALUE!</v>
      </c>
      <c r="BP400" s="585" t="e">
        <f t="array" ref="BP400">bdRateExtend($G400:$G405,N400:N405,$AC400:$AC405,AJ400:AJ405,"None", FALSE,1)</f>
        <v>#VALUE!</v>
      </c>
      <c r="BQ400" s="548" t="e">
        <f t="array" ref="BQ400">bdRateExtend($G400:$G403,O400:O403,$AC400:$AC403,AK400:AK403,"None", FALSE,1)</f>
        <v>#VALUE!</v>
      </c>
      <c r="BR400" s="585" t="e">
        <f t="array" ref="BR400">bdRateExtend($G400:$G405,O400:O405,$AC400:$AC405,AK400:AK405,"None", FALSE,1)</f>
        <v>#VALUE!</v>
      </c>
      <c r="BS400" s="551" t="e">
        <f t="array" ref="BS400">bdRateExtend($G400:$G403,P400:P403,$AC400:$AC403,AL400:AL403)</f>
        <v>#VALUE!</v>
      </c>
      <c r="BT400" s="551" t="e">
        <f t="array" ref="BT400">bdRateExtend($G400:$G405,P400:P405,$AC400:$AC405,AL400:AL405)</f>
        <v>#VALUE!</v>
      </c>
      <c r="BU400" s="551" t="e">
        <f t="array" ref="BU400">bdRateExtend($G400:$G403,Q400:Q403,$AC400:$AC403,AM400:AM403)</f>
        <v>#VALUE!</v>
      </c>
      <c r="BV400" s="551" t="e">
        <f t="array" ref="BV400">bdRateExtend($G400:$G405,Q400:Q405,$AC400:$AC405,AM400:AM405)</f>
        <v>#VALUE!</v>
      </c>
      <c r="BW400" s="551" t="e">
        <f t="array" ref="BW400">bdRateExtend($G400:$G403,R400:R403,$AC400:$AC403,AN400:AN403)</f>
        <v>#VALUE!</v>
      </c>
      <c r="BX400" s="551" t="e">
        <f t="array" ref="BX400">bdRateExtend($G400:$G405,R400:R405,$AC400:$AC405,AN400:AN405)</f>
        <v>#VALUE!</v>
      </c>
      <c r="BY400" s="551" t="e">
        <f t="array" ref="BY400">bdRateExtend($G400:$G405,S400:S405,$AC400:$AC405,AO400:AO405)</f>
        <v>#VALUE!</v>
      </c>
      <c r="BZ400" s="555" t="e">
        <f t="array" ref="BZ400">bdRateExtend($G400:$G405,T400:T405,$AC400:$AC405,AP400:AP405)</f>
        <v>#VALUE!</v>
      </c>
      <c r="CA400" s="555" t="e">
        <f t="array" ref="CA400">bdRateExtend($G400:$G405,U400:U405,$AC400:$AC405,AQ400:AQ405)</f>
        <v>#VALUE!</v>
      </c>
      <c r="CB400" s="575" t="e">
        <f>(Summary!$C$108*BX400+Summary!$C$109*BY400+Summary!$C$110*BZ400)/Summary!$C$111</f>
        <v>#VALUE!</v>
      </c>
      <c r="CC400" s="561" t="e">
        <f t="array" ref="CC400">bdCAMBIExtend($G400:$G403,V400:V403,$AC400:$AC403,AR400:AR403)</f>
        <v>#VALUE!</v>
      </c>
      <c r="CD400" s="561" t="e">
        <f t="array" ref="CD400">bdCAMBIExtend($G400:$G405,V400:V405,$AC400:$AC405,AR400:AR405)</f>
        <v>#VALUE!</v>
      </c>
      <c r="CE400" s="547">
        <f t="array" ref="CE400">testVMAFRange($G400:$G403,N400:N403,$AC400:$AC403,AJ400:AJ403)</f>
        <v>0</v>
      </c>
      <c r="CF400" s="543">
        <f t="array" ref="CF400">testVMAFRange($G400:$G405,N400:N405,$AC400:$AC405,AJ400:AJ405)</f>
        <v>0</v>
      </c>
      <c r="CG400" s="547">
        <f t="array" ref="CG400">testVMAFRange($G400:$G403,O400:O403,$AC400:$AC403,AK400:AK403)</f>
        <v>0</v>
      </c>
      <c r="CH400" s="543">
        <f t="array" ref="CH400">testVMAFRange($G400:$G405,O400:O405,$AC400:$AC405,AK400:AK405)</f>
        <v>0</v>
      </c>
    </row>
    <row r="401" spans="1:86" ht="17" hidden="1" customHeight="1" x14ac:dyDescent="0.2">
      <c r="A401" s="485"/>
      <c r="B401" s="566"/>
      <c r="C401" s="485"/>
      <c r="D401" s="590"/>
      <c r="E401" s="558"/>
      <c r="F401" s="239">
        <v>110</v>
      </c>
      <c r="G401" s="294">
        <f>'Anchor-AI'!L399</f>
        <v>0</v>
      </c>
      <c r="H401" s="295">
        <f>'Anchor-AI'!M399</f>
        <v>0</v>
      </c>
      <c r="I401" s="295">
        <f>'Anchor-AI'!N399</f>
        <v>0</v>
      </c>
      <c r="J401" s="295">
        <f>'Anchor-AI'!O399</f>
        <v>0</v>
      </c>
      <c r="K401" s="295">
        <f>(Summary!$C$63*H401+Summary!$C$64*I401+Summary!$C$65*J401)/Summary!$C$66</f>
        <v>0</v>
      </c>
      <c r="L401" s="295">
        <f>'Anchor-AI'!P399</f>
        <v>0</v>
      </c>
      <c r="M401" s="295">
        <f>'Anchor-AI'!Q399</f>
        <v>0</v>
      </c>
      <c r="N401" s="295">
        <f>'Anchor-AI'!R399</f>
        <v>0</v>
      </c>
      <c r="O401" s="295">
        <f>'Anchor-AI'!S399</f>
        <v>0</v>
      </c>
      <c r="P401" s="295">
        <f>'Anchor-AI'!T399</f>
        <v>0</v>
      </c>
      <c r="Q401" s="295">
        <f>'Anchor-AI'!U399</f>
        <v>0</v>
      </c>
      <c r="R401" s="295">
        <f>'Anchor-AI'!V399</f>
        <v>0</v>
      </c>
      <c r="S401" s="295">
        <f>'Anchor-AI'!W399</f>
        <v>0</v>
      </c>
      <c r="T401" s="295">
        <f>'Anchor-AI'!X399</f>
        <v>0</v>
      </c>
      <c r="U401" s="295">
        <f>10*LOG10(1/((Summary!$C$80/10^(R401/10)+Summary!$C$81/10^(S401/10)+Summary!$C$82/10^(T401/10))/Summary!$C$83))</f>
        <v>0</v>
      </c>
      <c r="V401" s="295">
        <f>'Anchor-AI'!Y399</f>
        <v>0</v>
      </c>
      <c r="W401" s="295">
        <f>'Anchor-AI'!Z399</f>
        <v>0</v>
      </c>
      <c r="X401" s="295">
        <f>'Anchor-AI'!AA399</f>
        <v>0</v>
      </c>
      <c r="Y401" s="357">
        <f>'Anchor-AI'!AB399</f>
        <v>0</v>
      </c>
      <c r="Z401" s="357">
        <f>'Anchor-AI'!AC399</f>
        <v>0</v>
      </c>
      <c r="AA401" s="296">
        <f t="shared" si="21"/>
        <v>0</v>
      </c>
      <c r="AC401" s="170">
        <f>'Test-AI'!L399</f>
        <v>0</v>
      </c>
      <c r="AD401" s="167">
        <f>'Test-AI'!M399</f>
        <v>0</v>
      </c>
      <c r="AE401" s="167">
        <f>'Test-AI'!N399</f>
        <v>0</v>
      </c>
      <c r="AF401" s="167">
        <f>'Test-AI'!O399</f>
        <v>0</v>
      </c>
      <c r="AG401" s="167">
        <f>(Summary!$C$63*AD401+Summary!$C$64*AE401+Summary!$C$65*AF401)/Summary!$C$66</f>
        <v>0</v>
      </c>
      <c r="AH401" s="167">
        <f>'Test-AI'!P399</f>
        <v>0</v>
      </c>
      <c r="AI401" s="167">
        <f>'Test-AI'!Q399</f>
        <v>0</v>
      </c>
      <c r="AJ401" s="167">
        <f>'Test-AI'!R399</f>
        <v>0</v>
      </c>
      <c r="AK401" s="167">
        <f>'Test-AI'!S399</f>
        <v>0</v>
      </c>
      <c r="AL401" s="167">
        <f>'Test-AI'!T399</f>
        <v>0</v>
      </c>
      <c r="AM401" s="167">
        <f>'Test-AI'!U399</f>
        <v>0</v>
      </c>
      <c r="AN401" s="167">
        <f>'Test-AI'!V399</f>
        <v>0</v>
      </c>
      <c r="AO401" s="167">
        <f>'Test-AI'!W399</f>
        <v>0</v>
      </c>
      <c r="AP401" s="167">
        <f>'Test-AI'!X399</f>
        <v>0</v>
      </c>
      <c r="AQ401" s="167">
        <f>10*LOG10(1/((Summary!$C$80/10^(AN401/10)+Summary!$C$81/10^(AO401/10)+Summary!$C$82/10^(AP401/10))/Summary!$C$83))</f>
        <v>0</v>
      </c>
      <c r="AR401" s="167">
        <f>'Test-AI'!Y399</f>
        <v>0</v>
      </c>
      <c r="AS401" s="167">
        <f>'Test-AI'!Z399</f>
        <v>0</v>
      </c>
      <c r="AT401" s="295">
        <f>'Test-AI'!AA399</f>
        <v>0</v>
      </c>
      <c r="AU401" s="357">
        <f>'Test-AI'!AB399</f>
        <v>0</v>
      </c>
      <c r="AV401" s="357">
        <f>'Test-AI'!AC399</f>
        <v>0</v>
      </c>
      <c r="AW401" s="296">
        <f t="shared" si="22"/>
        <v>0</v>
      </c>
      <c r="AX401" s="297" t="e">
        <f t="shared" si="23"/>
        <v>#DIV/0!</v>
      </c>
      <c r="AY401" s="298" t="e">
        <f t="shared" si="23"/>
        <v>#DIV/0!</v>
      </c>
      <c r="AZ401" s="297" t="e">
        <f t="shared" si="23"/>
        <v>#DIV/0!</v>
      </c>
      <c r="BA401" s="345" t="e">
        <f t="shared" si="23"/>
        <v>#DIV/0!</v>
      </c>
      <c r="BB401" s="75"/>
      <c r="BC401" s="75"/>
      <c r="BD401" s="565"/>
      <c r="BE401" s="550"/>
      <c r="BF401" s="552"/>
      <c r="BG401" s="552"/>
      <c r="BH401" s="552"/>
      <c r="BI401" s="552"/>
      <c r="BJ401" s="552"/>
      <c r="BK401" s="553"/>
      <c r="BL401" s="552"/>
      <c r="BM401" s="553"/>
      <c r="BN401" s="552"/>
      <c r="BO401" s="546"/>
      <c r="BP401" s="541"/>
      <c r="BQ401" s="546"/>
      <c r="BR401" s="541"/>
      <c r="BS401" s="553"/>
      <c r="BT401" s="552"/>
      <c r="BU401" s="553"/>
      <c r="BV401" s="552"/>
      <c r="BW401" s="553"/>
      <c r="BX401" s="552"/>
      <c r="BY401" s="552"/>
      <c r="BZ401" s="541"/>
      <c r="CA401" s="541"/>
      <c r="CB401" s="552"/>
      <c r="CC401" s="553"/>
      <c r="CD401" s="552"/>
      <c r="CE401" s="546"/>
      <c r="CF401" s="541"/>
      <c r="CG401" s="546"/>
      <c r="CH401" s="541"/>
    </row>
    <row r="402" spans="1:86" ht="17" hidden="1" customHeight="1" x14ac:dyDescent="0.2">
      <c r="A402" s="485"/>
      <c r="B402" s="566"/>
      <c r="C402" s="485"/>
      <c r="D402" s="590"/>
      <c r="E402" s="558"/>
      <c r="F402" s="239">
        <v>135</v>
      </c>
      <c r="G402" s="294">
        <f>'Anchor-AI'!L400</f>
        <v>0</v>
      </c>
      <c r="H402" s="295">
        <f>'Anchor-AI'!M400</f>
        <v>0</v>
      </c>
      <c r="I402" s="295">
        <f>'Anchor-AI'!N400</f>
        <v>0</v>
      </c>
      <c r="J402" s="295">
        <f>'Anchor-AI'!O400</f>
        <v>0</v>
      </c>
      <c r="K402" s="295">
        <f>(Summary!$C$63*H402+Summary!$C$64*I402+Summary!$C$65*J402)/Summary!$C$66</f>
        <v>0</v>
      </c>
      <c r="L402" s="295">
        <f>'Anchor-AI'!P400</f>
        <v>0</v>
      </c>
      <c r="M402" s="295">
        <f>'Anchor-AI'!Q400</f>
        <v>0</v>
      </c>
      <c r="N402" s="295">
        <f>'Anchor-AI'!R400</f>
        <v>0</v>
      </c>
      <c r="O402" s="295">
        <f>'Anchor-AI'!S400</f>
        <v>0</v>
      </c>
      <c r="P402" s="295">
        <f>'Anchor-AI'!T400</f>
        <v>0</v>
      </c>
      <c r="Q402" s="295">
        <f>'Anchor-AI'!U400</f>
        <v>0</v>
      </c>
      <c r="R402" s="295">
        <f>'Anchor-AI'!V400</f>
        <v>0</v>
      </c>
      <c r="S402" s="295">
        <f>'Anchor-AI'!W400</f>
        <v>0</v>
      </c>
      <c r="T402" s="295">
        <f>'Anchor-AI'!X400</f>
        <v>0</v>
      </c>
      <c r="U402" s="295">
        <f>10*LOG10(1/((Summary!$C$80/10^(R402/10)+Summary!$C$81/10^(S402/10)+Summary!$C$82/10^(T402/10))/Summary!$C$83))</f>
        <v>0</v>
      </c>
      <c r="V402" s="295">
        <f>'Anchor-AI'!Y400</f>
        <v>0</v>
      </c>
      <c r="W402" s="295">
        <f>'Anchor-AI'!Z400</f>
        <v>0</v>
      </c>
      <c r="X402" s="295">
        <f>'Anchor-AI'!AA400</f>
        <v>0</v>
      </c>
      <c r="Y402" s="357">
        <f>'Anchor-AI'!AB400</f>
        <v>0</v>
      </c>
      <c r="Z402" s="357">
        <f>'Anchor-AI'!AC400</f>
        <v>0</v>
      </c>
      <c r="AA402" s="296">
        <f t="shared" si="21"/>
        <v>0</v>
      </c>
      <c r="AC402" s="170">
        <f>'Test-AI'!L400</f>
        <v>0</v>
      </c>
      <c r="AD402" s="167">
        <f>'Test-AI'!M400</f>
        <v>0</v>
      </c>
      <c r="AE402" s="167">
        <f>'Test-AI'!N400</f>
        <v>0</v>
      </c>
      <c r="AF402" s="167">
        <f>'Test-AI'!O400</f>
        <v>0</v>
      </c>
      <c r="AG402" s="167">
        <f>(Summary!$C$63*AD402+Summary!$C$64*AE402+Summary!$C$65*AF402)/Summary!$C$66</f>
        <v>0</v>
      </c>
      <c r="AH402" s="167">
        <f>'Test-AI'!P400</f>
        <v>0</v>
      </c>
      <c r="AI402" s="167">
        <f>'Test-AI'!Q400</f>
        <v>0</v>
      </c>
      <c r="AJ402" s="167">
        <f>'Test-AI'!R400</f>
        <v>0</v>
      </c>
      <c r="AK402" s="167">
        <f>'Test-AI'!S400</f>
        <v>0</v>
      </c>
      <c r="AL402" s="167">
        <f>'Test-AI'!T400</f>
        <v>0</v>
      </c>
      <c r="AM402" s="167">
        <f>'Test-AI'!U400</f>
        <v>0</v>
      </c>
      <c r="AN402" s="167">
        <f>'Test-AI'!V400</f>
        <v>0</v>
      </c>
      <c r="AO402" s="167">
        <f>'Test-AI'!W400</f>
        <v>0</v>
      </c>
      <c r="AP402" s="167">
        <f>'Test-AI'!X400</f>
        <v>0</v>
      </c>
      <c r="AQ402" s="167">
        <f>10*LOG10(1/((Summary!$C$80/10^(AN402/10)+Summary!$C$81/10^(AO402/10)+Summary!$C$82/10^(AP402/10))/Summary!$C$83))</f>
        <v>0</v>
      </c>
      <c r="AR402" s="167">
        <f>'Test-AI'!Y400</f>
        <v>0</v>
      </c>
      <c r="AS402" s="167">
        <f>'Test-AI'!Z400</f>
        <v>0</v>
      </c>
      <c r="AT402" s="295">
        <f>'Test-AI'!AA400</f>
        <v>0</v>
      </c>
      <c r="AU402" s="357">
        <f>'Test-AI'!AB400</f>
        <v>0</v>
      </c>
      <c r="AV402" s="357">
        <f>'Test-AI'!AC400</f>
        <v>0</v>
      </c>
      <c r="AW402" s="296">
        <f t="shared" si="22"/>
        <v>0</v>
      </c>
      <c r="AX402" s="297" t="e">
        <f t="shared" si="23"/>
        <v>#DIV/0!</v>
      </c>
      <c r="AY402" s="298" t="e">
        <f t="shared" si="23"/>
        <v>#DIV/0!</v>
      </c>
      <c r="AZ402" s="297" t="e">
        <f t="shared" si="23"/>
        <v>#DIV/0!</v>
      </c>
      <c r="BA402" s="345" t="e">
        <f t="shared" si="23"/>
        <v>#DIV/0!</v>
      </c>
      <c r="BB402" s="75"/>
      <c r="BC402" s="75"/>
      <c r="BD402" s="573" t="s">
        <v>147</v>
      </c>
      <c r="BE402" s="549" t="e">
        <f t="array" ref="BE402">bdRateExtend($G401:$G404,H401:H404,$AC401:$AC404,AD401:AD404)</f>
        <v>#VALUE!</v>
      </c>
      <c r="BF402" s="552"/>
      <c r="BG402" s="552"/>
      <c r="BH402" s="552"/>
      <c r="BI402" s="552"/>
      <c r="BJ402" s="552"/>
      <c r="BK402" s="551" t="e">
        <f t="array" ref="BK402">bdRateExtend($G401:$G404,L401:L404,$AC401:$AC404,AH401:AH404)</f>
        <v>#VALUE!</v>
      </c>
      <c r="BL402" s="552"/>
      <c r="BM402" s="551" t="e">
        <f t="array" ref="BM402">bdRateExtend($G401:$G404,M401:M404,$AC401:$AC404,AI401:AI404)</f>
        <v>#VALUE!</v>
      </c>
      <c r="BN402" s="552"/>
      <c r="BO402" s="545" t="e">
        <f t="array" ref="BO402">bdRateExtend($G401:$G404,N401:N404,$AC401:$AC404,AJ401:AJ404,"None", FALSE,1)</f>
        <v>#VALUE!</v>
      </c>
      <c r="BP402" s="541"/>
      <c r="BQ402" s="545" t="e">
        <f t="array" ref="BQ402">bdRateExtend($G401:$G404,O401:O404,$AC401:$AC404,AK401:AK404,"None", FALSE,1)</f>
        <v>#VALUE!</v>
      </c>
      <c r="BR402" s="541"/>
      <c r="BS402" s="551" t="e">
        <f t="array" ref="BS402">bdRateExtend($G401:$G404,P401:P404,$AC401:$AC404,AL401:AL404)</f>
        <v>#VALUE!</v>
      </c>
      <c r="BT402" s="552"/>
      <c r="BU402" s="551" t="e">
        <f t="array" ref="BU402">bdRateExtend($G401:$G404,Q401:Q404,$AC401:$AC404,AM401:AM404)</f>
        <v>#VALUE!</v>
      </c>
      <c r="BV402" s="552"/>
      <c r="BW402" s="551" t="e">
        <f t="array" ref="BW402">bdRateExtend($G401:$G404,R401:R404,$AC401:$AC404,AN401:AN404)</f>
        <v>#VALUE!</v>
      </c>
      <c r="BX402" s="552"/>
      <c r="BY402" s="552"/>
      <c r="BZ402" s="541"/>
      <c r="CA402" s="541"/>
      <c r="CB402" s="552"/>
      <c r="CC402" s="561" t="e">
        <f t="array" ref="CC402">bdCAMBIExtend($G401:$G404,V401:V404,$AC401:$AC404,AR401:AR404)</f>
        <v>#VALUE!</v>
      </c>
      <c r="CD402" s="552"/>
      <c r="CE402" s="554">
        <f t="array" ref="CE402">testVMAFRange($G401:$G404,N401:N404,$AC401:$AC404,AJ401:AJ404)</f>
        <v>0</v>
      </c>
      <c r="CF402" s="541"/>
      <c r="CG402" s="554">
        <f t="array" ref="CG402">testVMAFRange($G401:$G404,O401:O404,$AC401:$AC404,AK401:AK404)</f>
        <v>0</v>
      </c>
      <c r="CH402" s="541"/>
    </row>
    <row r="403" spans="1:86" ht="17" hidden="1" customHeight="1" x14ac:dyDescent="0.2">
      <c r="A403" s="485"/>
      <c r="B403" s="566"/>
      <c r="C403" s="485"/>
      <c r="D403" s="590"/>
      <c r="E403" s="558"/>
      <c r="F403" s="239">
        <v>160</v>
      </c>
      <c r="G403" s="294">
        <f>'Anchor-AI'!L401</f>
        <v>0</v>
      </c>
      <c r="H403" s="295">
        <f>'Anchor-AI'!M401</f>
        <v>0</v>
      </c>
      <c r="I403" s="295">
        <f>'Anchor-AI'!N401</f>
        <v>0</v>
      </c>
      <c r="J403" s="295">
        <f>'Anchor-AI'!O401</f>
        <v>0</v>
      </c>
      <c r="K403" s="295">
        <f>(Summary!$C$63*H403+Summary!$C$64*I403+Summary!$C$65*J403)/Summary!$C$66</f>
        <v>0</v>
      </c>
      <c r="L403" s="295">
        <f>'Anchor-AI'!P401</f>
        <v>0</v>
      </c>
      <c r="M403" s="295">
        <f>'Anchor-AI'!Q401</f>
        <v>0</v>
      </c>
      <c r="N403" s="295">
        <f>'Anchor-AI'!R401</f>
        <v>0</v>
      </c>
      <c r="O403" s="295">
        <f>'Anchor-AI'!S401</f>
        <v>0</v>
      </c>
      <c r="P403" s="295">
        <f>'Anchor-AI'!T401</f>
        <v>0</v>
      </c>
      <c r="Q403" s="295">
        <f>'Anchor-AI'!U401</f>
        <v>0</v>
      </c>
      <c r="R403" s="295">
        <f>'Anchor-AI'!V401</f>
        <v>0</v>
      </c>
      <c r="S403" s="295">
        <f>'Anchor-AI'!W401</f>
        <v>0</v>
      </c>
      <c r="T403" s="295">
        <f>'Anchor-AI'!X401</f>
        <v>0</v>
      </c>
      <c r="U403" s="295">
        <f>10*LOG10(1/((Summary!$C$80/10^(R403/10)+Summary!$C$81/10^(S403/10)+Summary!$C$82/10^(T403/10))/Summary!$C$83))</f>
        <v>0</v>
      </c>
      <c r="V403" s="295">
        <f>'Anchor-AI'!Y401</f>
        <v>0</v>
      </c>
      <c r="W403" s="295">
        <f>'Anchor-AI'!Z401</f>
        <v>0</v>
      </c>
      <c r="X403" s="295">
        <f>'Anchor-AI'!AA401</f>
        <v>0</v>
      </c>
      <c r="Y403" s="357">
        <f>'Anchor-AI'!AB401</f>
        <v>0</v>
      </c>
      <c r="Z403" s="357">
        <f>'Anchor-AI'!AC401</f>
        <v>0</v>
      </c>
      <c r="AA403" s="296">
        <f t="shared" si="21"/>
        <v>0</v>
      </c>
      <c r="AC403" s="170">
        <f>'Test-AI'!L401</f>
        <v>0</v>
      </c>
      <c r="AD403" s="167">
        <f>'Test-AI'!M401</f>
        <v>0</v>
      </c>
      <c r="AE403" s="167">
        <f>'Test-AI'!N401</f>
        <v>0</v>
      </c>
      <c r="AF403" s="167">
        <f>'Test-AI'!O401</f>
        <v>0</v>
      </c>
      <c r="AG403" s="167">
        <f>(Summary!$C$63*AD403+Summary!$C$64*AE403+Summary!$C$65*AF403)/Summary!$C$66</f>
        <v>0</v>
      </c>
      <c r="AH403" s="167">
        <f>'Test-AI'!P401</f>
        <v>0</v>
      </c>
      <c r="AI403" s="167">
        <f>'Test-AI'!Q401</f>
        <v>0</v>
      </c>
      <c r="AJ403" s="167">
        <f>'Test-AI'!R401</f>
        <v>0</v>
      </c>
      <c r="AK403" s="167">
        <f>'Test-AI'!S401</f>
        <v>0</v>
      </c>
      <c r="AL403" s="167">
        <f>'Test-AI'!T401</f>
        <v>0</v>
      </c>
      <c r="AM403" s="167">
        <f>'Test-AI'!U401</f>
        <v>0</v>
      </c>
      <c r="AN403" s="167">
        <f>'Test-AI'!V401</f>
        <v>0</v>
      </c>
      <c r="AO403" s="167">
        <f>'Test-AI'!W401</f>
        <v>0</v>
      </c>
      <c r="AP403" s="167">
        <f>'Test-AI'!X401</f>
        <v>0</v>
      </c>
      <c r="AQ403" s="167">
        <f>10*LOG10(1/((Summary!$C$80/10^(AN403/10)+Summary!$C$81/10^(AO403/10)+Summary!$C$82/10^(AP403/10))/Summary!$C$83))</f>
        <v>0</v>
      </c>
      <c r="AR403" s="167">
        <f>'Test-AI'!Y401</f>
        <v>0</v>
      </c>
      <c r="AS403" s="167">
        <f>'Test-AI'!Z401</f>
        <v>0</v>
      </c>
      <c r="AT403" s="295">
        <f>'Test-AI'!AA401</f>
        <v>0</v>
      </c>
      <c r="AU403" s="357">
        <f>'Test-AI'!AB401</f>
        <v>0</v>
      </c>
      <c r="AV403" s="357">
        <f>'Test-AI'!AC401</f>
        <v>0</v>
      </c>
      <c r="AW403" s="296">
        <f t="shared" si="22"/>
        <v>0</v>
      </c>
      <c r="AX403" s="297" t="e">
        <f t="shared" si="23"/>
        <v>#DIV/0!</v>
      </c>
      <c r="AY403" s="298" t="e">
        <f t="shared" si="23"/>
        <v>#DIV/0!</v>
      </c>
      <c r="AZ403" s="297" t="e">
        <f t="shared" si="23"/>
        <v>#DIV/0!</v>
      </c>
      <c r="BA403" s="345" t="e">
        <f t="shared" si="23"/>
        <v>#DIV/0!</v>
      </c>
      <c r="BB403" s="75"/>
      <c r="BC403" s="75"/>
      <c r="BD403" s="565"/>
      <c r="BE403" s="550"/>
      <c r="BF403" s="552"/>
      <c r="BG403" s="552"/>
      <c r="BH403" s="552"/>
      <c r="BI403" s="552"/>
      <c r="BJ403" s="552"/>
      <c r="BK403" s="553"/>
      <c r="BL403" s="552"/>
      <c r="BM403" s="553"/>
      <c r="BN403" s="552"/>
      <c r="BO403" s="546"/>
      <c r="BP403" s="541"/>
      <c r="BQ403" s="546"/>
      <c r="BR403" s="541"/>
      <c r="BS403" s="553"/>
      <c r="BT403" s="552"/>
      <c r="BU403" s="553"/>
      <c r="BV403" s="552"/>
      <c r="BW403" s="553"/>
      <c r="BX403" s="552"/>
      <c r="BY403" s="552"/>
      <c r="BZ403" s="541"/>
      <c r="CA403" s="541"/>
      <c r="CB403" s="552"/>
      <c r="CC403" s="553"/>
      <c r="CD403" s="552"/>
      <c r="CE403" s="546"/>
      <c r="CF403" s="541"/>
      <c r="CG403" s="546"/>
      <c r="CH403" s="541"/>
    </row>
    <row r="404" spans="1:86" ht="17" hidden="1" customHeight="1" x14ac:dyDescent="0.2">
      <c r="A404" s="485"/>
      <c r="B404" s="566"/>
      <c r="C404" s="485"/>
      <c r="D404" s="590"/>
      <c r="E404" s="558"/>
      <c r="F404" s="239">
        <v>185</v>
      </c>
      <c r="G404" s="294">
        <f>'Anchor-AI'!L402</f>
        <v>0</v>
      </c>
      <c r="H404" s="295">
        <f>'Anchor-AI'!M402</f>
        <v>0</v>
      </c>
      <c r="I404" s="295">
        <f>'Anchor-AI'!N402</f>
        <v>0</v>
      </c>
      <c r="J404" s="295">
        <f>'Anchor-AI'!O402</f>
        <v>0</v>
      </c>
      <c r="K404" s="295">
        <f>(Summary!$C$63*H404+Summary!$C$64*I404+Summary!$C$65*J404)/Summary!$C$66</f>
        <v>0</v>
      </c>
      <c r="L404" s="295">
        <f>'Anchor-AI'!P402</f>
        <v>0</v>
      </c>
      <c r="M404" s="295">
        <f>'Anchor-AI'!Q402</f>
        <v>0</v>
      </c>
      <c r="N404" s="295">
        <f>'Anchor-AI'!R402</f>
        <v>0</v>
      </c>
      <c r="O404" s="295">
        <f>'Anchor-AI'!S402</f>
        <v>0</v>
      </c>
      <c r="P404" s="295">
        <f>'Anchor-AI'!T402</f>
        <v>0</v>
      </c>
      <c r="Q404" s="295">
        <f>'Anchor-AI'!U402</f>
        <v>0</v>
      </c>
      <c r="R404" s="295">
        <f>'Anchor-AI'!V402</f>
        <v>0</v>
      </c>
      <c r="S404" s="295">
        <f>'Anchor-AI'!W402</f>
        <v>0</v>
      </c>
      <c r="T404" s="295">
        <f>'Anchor-AI'!X402</f>
        <v>0</v>
      </c>
      <c r="U404" s="295">
        <f>10*LOG10(1/((Summary!$C$80/10^(R404/10)+Summary!$C$81/10^(S404/10)+Summary!$C$82/10^(T404/10))/Summary!$C$83))</f>
        <v>0</v>
      </c>
      <c r="V404" s="295">
        <f>'Anchor-AI'!Y402</f>
        <v>0</v>
      </c>
      <c r="W404" s="295">
        <f>'Anchor-AI'!Z402</f>
        <v>0</v>
      </c>
      <c r="X404" s="295">
        <f>'Anchor-AI'!AA402</f>
        <v>0</v>
      </c>
      <c r="Y404" s="357">
        <f>'Anchor-AI'!AB402</f>
        <v>0</v>
      </c>
      <c r="Z404" s="357">
        <f>'Anchor-AI'!AC402</f>
        <v>0</v>
      </c>
      <c r="AA404" s="296">
        <f t="shared" si="21"/>
        <v>0</v>
      </c>
      <c r="AC404" s="170">
        <f>'Test-AI'!L402</f>
        <v>0</v>
      </c>
      <c r="AD404" s="167">
        <f>'Test-AI'!M402</f>
        <v>0</v>
      </c>
      <c r="AE404" s="167">
        <f>'Test-AI'!N402</f>
        <v>0</v>
      </c>
      <c r="AF404" s="167">
        <f>'Test-AI'!O402</f>
        <v>0</v>
      </c>
      <c r="AG404" s="167">
        <f>(Summary!$C$63*AD404+Summary!$C$64*AE404+Summary!$C$65*AF404)/Summary!$C$66</f>
        <v>0</v>
      </c>
      <c r="AH404" s="167">
        <f>'Test-AI'!P402</f>
        <v>0</v>
      </c>
      <c r="AI404" s="167">
        <f>'Test-AI'!Q402</f>
        <v>0</v>
      </c>
      <c r="AJ404" s="167">
        <f>'Test-AI'!R402</f>
        <v>0</v>
      </c>
      <c r="AK404" s="167">
        <f>'Test-AI'!S402</f>
        <v>0</v>
      </c>
      <c r="AL404" s="167">
        <f>'Test-AI'!T402</f>
        <v>0</v>
      </c>
      <c r="AM404" s="167">
        <f>'Test-AI'!U402</f>
        <v>0</v>
      </c>
      <c r="AN404" s="167">
        <f>'Test-AI'!V402</f>
        <v>0</v>
      </c>
      <c r="AO404" s="167">
        <f>'Test-AI'!W402</f>
        <v>0</v>
      </c>
      <c r="AP404" s="167">
        <f>'Test-AI'!X402</f>
        <v>0</v>
      </c>
      <c r="AQ404" s="167">
        <f>10*LOG10(1/((Summary!$C$80/10^(AN404/10)+Summary!$C$81/10^(AO404/10)+Summary!$C$82/10^(AP404/10))/Summary!$C$83))</f>
        <v>0</v>
      </c>
      <c r="AR404" s="167">
        <f>'Test-AI'!Y402</f>
        <v>0</v>
      </c>
      <c r="AS404" s="167">
        <f>'Test-AI'!Z402</f>
        <v>0</v>
      </c>
      <c r="AT404" s="295">
        <f>'Test-AI'!AA402</f>
        <v>0</v>
      </c>
      <c r="AU404" s="357">
        <f>'Test-AI'!AB402</f>
        <v>0</v>
      </c>
      <c r="AV404" s="357">
        <f>'Test-AI'!AC402</f>
        <v>0</v>
      </c>
      <c r="AW404" s="296">
        <f t="shared" si="22"/>
        <v>0</v>
      </c>
      <c r="AX404" s="297" t="e">
        <f t="shared" si="23"/>
        <v>#DIV/0!</v>
      </c>
      <c r="AY404" s="298" t="e">
        <f t="shared" si="23"/>
        <v>#DIV/0!</v>
      </c>
      <c r="AZ404" s="297" t="e">
        <f t="shared" si="23"/>
        <v>#DIV/0!</v>
      </c>
      <c r="BA404" s="345" t="e">
        <f t="shared" si="23"/>
        <v>#DIV/0!</v>
      </c>
      <c r="BB404" s="75"/>
      <c r="BC404" s="75"/>
      <c r="BD404" s="574" t="s">
        <v>46</v>
      </c>
      <c r="BE404" s="549" t="e">
        <f t="array" ref="BE404">bdRateExtend($G402:$G405,H402:H405,$AC402:$AC405,AD402:AD405)</f>
        <v>#VALUE!</v>
      </c>
      <c r="BF404" s="552"/>
      <c r="BG404" s="552"/>
      <c r="BH404" s="552"/>
      <c r="BI404" s="552"/>
      <c r="BJ404" s="552"/>
      <c r="BK404" s="551" t="e">
        <f t="array" ref="BK404">bdRateExtend($G402:$G405,L402:L405,$AC402:$AC405,AH402:AH405)</f>
        <v>#VALUE!</v>
      </c>
      <c r="BL404" s="552"/>
      <c r="BM404" s="551" t="e">
        <f t="array" ref="BM404">bdRateExtend($G402:$G405,M402:M405,$AC402:$AC405,AI402:AI405)</f>
        <v>#VALUE!</v>
      </c>
      <c r="BN404" s="552"/>
      <c r="BO404" s="545" t="e">
        <f t="array" ref="BO404">bdRateExtend($G402:$G405,N402:N405,$AC402:$AC405,AJ402:AJ405,"None", FALSE,1)</f>
        <v>#VALUE!</v>
      </c>
      <c r="BP404" s="541"/>
      <c r="BQ404" s="545" t="e">
        <f t="array" ref="BQ404">bdRateExtend($G402:$G405,O402:O405,$AC402:$AC405,AK402:AK405,"None", FALSE,1)</f>
        <v>#VALUE!</v>
      </c>
      <c r="BR404" s="541"/>
      <c r="BS404" s="551" t="e">
        <f t="array" ref="BS404">bdRateExtend($G402:$G405,P402:P405,$AC402:$AC405,AL402:AL405)</f>
        <v>#VALUE!</v>
      </c>
      <c r="BT404" s="552"/>
      <c r="BU404" s="551" t="e">
        <f t="array" ref="BU404">bdRateExtend($G402:$G405,Q402:Q405,$AC402:$AC405,AM402:AM405)</f>
        <v>#VALUE!</v>
      </c>
      <c r="BV404" s="552"/>
      <c r="BW404" s="551" t="e">
        <f t="array" ref="BW404">bdRateExtend($G402:$G405,R402:R405,$AC402:$AC405,AN402:AN405)</f>
        <v>#VALUE!</v>
      </c>
      <c r="BX404" s="552"/>
      <c r="BY404" s="552"/>
      <c r="BZ404" s="541"/>
      <c r="CA404" s="541"/>
      <c r="CB404" s="552"/>
      <c r="CC404" s="561" t="e">
        <f t="array" ref="CC404">bdCAMBIExtend($G402:$G405,V402:V405,$AC402:$AC405,AR402:AR405)</f>
        <v>#VALUE!</v>
      </c>
      <c r="CD404" s="552"/>
      <c r="CE404" s="554">
        <f t="array" ref="CE404">testVMAFRange($G402:$G405,N402:N405,$AC402:$AC405,AJ402:AJ405)</f>
        <v>0</v>
      </c>
      <c r="CF404" s="541"/>
      <c r="CG404" s="554">
        <f t="array" ref="CG404">testVMAFRange($G402:$G405,O402:O405,$AC402:$AC405,AK402:AK405)</f>
        <v>0</v>
      </c>
      <c r="CH404" s="541"/>
    </row>
    <row r="405" spans="1:86" ht="17" hidden="1" customHeight="1" x14ac:dyDescent="0.2">
      <c r="A405" s="485"/>
      <c r="B405" s="596"/>
      <c r="C405" s="486"/>
      <c r="D405" s="591"/>
      <c r="E405" s="559"/>
      <c r="F405" s="240">
        <v>210</v>
      </c>
      <c r="G405" s="299">
        <f>'Anchor-AI'!L403</f>
        <v>0</v>
      </c>
      <c r="H405" s="300">
        <f>'Anchor-AI'!M403</f>
        <v>0</v>
      </c>
      <c r="I405" s="300">
        <f>'Anchor-AI'!N403</f>
        <v>0</v>
      </c>
      <c r="J405" s="300">
        <f>'Anchor-AI'!O403</f>
        <v>0</v>
      </c>
      <c r="K405" s="295">
        <f>(Summary!$C$63*H405+Summary!$C$64*I405+Summary!$C$65*J405)/Summary!$C$66</f>
        <v>0</v>
      </c>
      <c r="L405" s="300">
        <f>'Anchor-AI'!P403</f>
        <v>0</v>
      </c>
      <c r="M405" s="300">
        <f>'Anchor-AI'!Q403</f>
        <v>0</v>
      </c>
      <c r="N405" s="300">
        <f>'Anchor-AI'!R403</f>
        <v>0</v>
      </c>
      <c r="O405" s="300">
        <f>'Anchor-AI'!S403</f>
        <v>0</v>
      </c>
      <c r="P405" s="300">
        <f>'Anchor-AI'!T403</f>
        <v>0</v>
      </c>
      <c r="Q405" s="300">
        <f>'Anchor-AI'!U403</f>
        <v>0</v>
      </c>
      <c r="R405" s="300">
        <f>'Anchor-AI'!V403</f>
        <v>0</v>
      </c>
      <c r="S405" s="300">
        <f>'Anchor-AI'!W403</f>
        <v>0</v>
      </c>
      <c r="T405" s="300">
        <f>'Anchor-AI'!X403</f>
        <v>0</v>
      </c>
      <c r="U405" s="300">
        <f>10*LOG10(1/((Summary!$C$80/10^(R405/10)+Summary!$C$81/10^(S405/10)+Summary!$C$82/10^(T405/10))/Summary!$C$83))</f>
        <v>0</v>
      </c>
      <c r="V405" s="300">
        <f>'Anchor-AI'!Y403</f>
        <v>0</v>
      </c>
      <c r="W405" s="300">
        <f>'Anchor-AI'!Z403</f>
        <v>0</v>
      </c>
      <c r="X405" s="300">
        <f>'Anchor-AI'!AA403</f>
        <v>0</v>
      </c>
      <c r="Y405" s="357">
        <f>'Anchor-AI'!AB403</f>
        <v>0</v>
      </c>
      <c r="Z405" s="357">
        <f>'Anchor-AI'!AC403</f>
        <v>0</v>
      </c>
      <c r="AA405" s="301">
        <f t="shared" si="21"/>
        <v>0</v>
      </c>
      <c r="AC405" s="171">
        <f>'Test-AI'!L403</f>
        <v>0</v>
      </c>
      <c r="AD405" s="168">
        <f>'Test-AI'!M403</f>
        <v>0</v>
      </c>
      <c r="AE405" s="168">
        <f>'Test-AI'!N403</f>
        <v>0</v>
      </c>
      <c r="AF405" s="168">
        <f>'Test-AI'!O403</f>
        <v>0</v>
      </c>
      <c r="AG405" s="168">
        <f>(Summary!$C$63*AD405+Summary!$C$64*AE405+Summary!$C$65*AF405)/Summary!$C$66</f>
        <v>0</v>
      </c>
      <c r="AH405" s="168">
        <f>'Test-AI'!P403</f>
        <v>0</v>
      </c>
      <c r="AI405" s="168">
        <f>'Test-AI'!Q403</f>
        <v>0</v>
      </c>
      <c r="AJ405" s="168">
        <f>'Test-AI'!R403</f>
        <v>0</v>
      </c>
      <c r="AK405" s="168">
        <f>'Test-AI'!S403</f>
        <v>0</v>
      </c>
      <c r="AL405" s="168">
        <f>'Test-AI'!T403</f>
        <v>0</v>
      </c>
      <c r="AM405" s="168">
        <f>'Test-AI'!U403</f>
        <v>0</v>
      </c>
      <c r="AN405" s="168">
        <f>'Test-AI'!V403</f>
        <v>0</v>
      </c>
      <c r="AO405" s="168">
        <f>'Test-AI'!W403</f>
        <v>0</v>
      </c>
      <c r="AP405" s="168">
        <f>'Test-AI'!X403</f>
        <v>0</v>
      </c>
      <c r="AQ405" s="168">
        <f>10*LOG10(1/((Summary!$C$80/10^(AN405/10)+Summary!$C$81/10^(AO405/10)+Summary!$C$82/10^(AP405/10))/Summary!$C$83))</f>
        <v>0</v>
      </c>
      <c r="AR405" s="168">
        <f>'Test-AI'!Y403</f>
        <v>0</v>
      </c>
      <c r="AS405" s="168">
        <f>'Test-AI'!Z403</f>
        <v>0</v>
      </c>
      <c r="AT405" s="300">
        <f>'Test-AI'!AA403</f>
        <v>0</v>
      </c>
      <c r="AU405" s="357">
        <f>'Test-AI'!AB403</f>
        <v>0</v>
      </c>
      <c r="AV405" s="357">
        <f>'Test-AI'!AC403</f>
        <v>0</v>
      </c>
      <c r="AW405" s="301">
        <f t="shared" si="22"/>
        <v>0</v>
      </c>
      <c r="AX405" s="302" t="e">
        <f t="shared" si="23"/>
        <v>#DIV/0!</v>
      </c>
      <c r="AY405" s="303" t="e">
        <f t="shared" si="23"/>
        <v>#DIV/0!</v>
      </c>
      <c r="AZ405" s="297" t="e">
        <f t="shared" si="23"/>
        <v>#DIV/0!</v>
      </c>
      <c r="BA405" s="345" t="e">
        <f t="shared" si="23"/>
        <v>#DIV/0!</v>
      </c>
      <c r="BB405" s="75"/>
      <c r="BC405" s="75"/>
      <c r="BD405" s="570"/>
      <c r="BE405" s="550"/>
      <c r="BF405" s="553"/>
      <c r="BG405" s="553"/>
      <c r="BH405" s="553"/>
      <c r="BI405" s="553"/>
      <c r="BJ405" s="553"/>
      <c r="BK405" s="553"/>
      <c r="BL405" s="553"/>
      <c r="BM405" s="553"/>
      <c r="BN405" s="553"/>
      <c r="BO405" s="546"/>
      <c r="BP405" s="544"/>
      <c r="BQ405" s="546"/>
      <c r="BR405" s="544"/>
      <c r="BS405" s="553"/>
      <c r="BT405" s="553"/>
      <c r="BU405" s="553"/>
      <c r="BV405" s="553"/>
      <c r="BW405" s="553"/>
      <c r="BX405" s="553"/>
      <c r="BY405" s="553"/>
      <c r="BZ405" s="544"/>
      <c r="CA405" s="544"/>
      <c r="CB405" s="553"/>
      <c r="CC405" s="553"/>
      <c r="CD405" s="553"/>
      <c r="CE405" s="546"/>
      <c r="CF405" s="544"/>
      <c r="CG405" s="546"/>
      <c r="CH405" s="544"/>
    </row>
    <row r="406" spans="1:86" ht="17" hidden="1" customHeight="1" x14ac:dyDescent="0.2">
      <c r="A406" s="485"/>
      <c r="B406" s="595" t="s">
        <v>162</v>
      </c>
      <c r="C406" s="586" t="s">
        <v>100</v>
      </c>
      <c r="D406" s="589">
        <v>59.94</v>
      </c>
      <c r="E406" s="557">
        <v>10</v>
      </c>
      <c r="F406" s="238">
        <v>85</v>
      </c>
      <c r="G406" s="289">
        <f>'Anchor-AI'!L404</f>
        <v>0</v>
      </c>
      <c r="H406" s="290">
        <f>'Anchor-AI'!M404</f>
        <v>0</v>
      </c>
      <c r="I406" s="290">
        <f>'Anchor-AI'!N404</f>
        <v>0</v>
      </c>
      <c r="J406" s="290">
        <f>'Anchor-AI'!O404</f>
        <v>0</v>
      </c>
      <c r="K406" s="290">
        <f>(Summary!$C$63*H406+Summary!$C$64*I406+Summary!$C$65*J406)/Summary!$C$66</f>
        <v>0</v>
      </c>
      <c r="L406" s="290">
        <f>'Anchor-AI'!P404</f>
        <v>0</v>
      </c>
      <c r="M406" s="290">
        <f>'Anchor-AI'!Q404</f>
        <v>0</v>
      </c>
      <c r="N406" s="290">
        <f>'Anchor-AI'!R404</f>
        <v>0</v>
      </c>
      <c r="O406" s="290">
        <f>'Anchor-AI'!S404</f>
        <v>0</v>
      </c>
      <c r="P406" s="290">
        <f>'Anchor-AI'!T404</f>
        <v>0</v>
      </c>
      <c r="Q406" s="290">
        <f>'Anchor-AI'!U404</f>
        <v>0</v>
      </c>
      <c r="R406" s="290">
        <f>'Anchor-AI'!V404</f>
        <v>0</v>
      </c>
      <c r="S406" s="290">
        <f>'Anchor-AI'!W404</f>
        <v>0</v>
      </c>
      <c r="T406" s="290">
        <f>'Anchor-AI'!X404</f>
        <v>0</v>
      </c>
      <c r="U406" s="290">
        <f>10*LOG10(1/((Summary!$C$80/10^(R406/10)+Summary!$C$81/10^(S406/10)+Summary!$C$82/10^(T406/10))/Summary!$C$83))</f>
        <v>0</v>
      </c>
      <c r="V406" s="290">
        <f>'Anchor-AI'!Y404</f>
        <v>0</v>
      </c>
      <c r="W406" s="290">
        <f>'Anchor-AI'!Z404</f>
        <v>0</v>
      </c>
      <c r="X406" s="290">
        <f>'Anchor-AI'!AA404</f>
        <v>0</v>
      </c>
      <c r="Y406" s="360">
        <f>'Anchor-AI'!AB404</f>
        <v>0</v>
      </c>
      <c r="Z406" s="360">
        <f>'Anchor-AI'!AC404</f>
        <v>0</v>
      </c>
      <c r="AA406" s="291">
        <f t="shared" si="21"/>
        <v>0</v>
      </c>
      <c r="AC406" s="169">
        <f>'Test-AI'!L404</f>
        <v>0</v>
      </c>
      <c r="AD406" s="166">
        <f>'Test-AI'!M404</f>
        <v>0</v>
      </c>
      <c r="AE406" s="166">
        <f>'Test-AI'!N404</f>
        <v>0</v>
      </c>
      <c r="AF406" s="166">
        <f>'Test-AI'!O404</f>
        <v>0</v>
      </c>
      <c r="AG406" s="166">
        <f>(Summary!$C$63*AD406+Summary!$C$64*AE406+Summary!$C$65*AF406)/Summary!$C$66</f>
        <v>0</v>
      </c>
      <c r="AH406" s="166">
        <f>'Test-AI'!P404</f>
        <v>0</v>
      </c>
      <c r="AI406" s="166">
        <f>'Test-AI'!Q404</f>
        <v>0</v>
      </c>
      <c r="AJ406" s="166">
        <f>'Test-AI'!R404</f>
        <v>0</v>
      </c>
      <c r="AK406" s="166">
        <f>'Test-AI'!S404</f>
        <v>0</v>
      </c>
      <c r="AL406" s="166">
        <f>'Test-AI'!T404</f>
        <v>0</v>
      </c>
      <c r="AM406" s="166">
        <f>'Test-AI'!U404</f>
        <v>0</v>
      </c>
      <c r="AN406" s="166">
        <f>'Test-AI'!V404</f>
        <v>0</v>
      </c>
      <c r="AO406" s="166">
        <f>'Test-AI'!W404</f>
        <v>0</v>
      </c>
      <c r="AP406" s="166">
        <f>'Test-AI'!X404</f>
        <v>0</v>
      </c>
      <c r="AQ406" s="166">
        <f>10*LOG10(1/((Summary!$C$80/10^(AN406/10)+Summary!$C$81/10^(AO406/10)+Summary!$C$82/10^(AP406/10))/Summary!$C$83))</f>
        <v>0</v>
      </c>
      <c r="AR406" s="166">
        <f>'Test-AI'!Y404</f>
        <v>0</v>
      </c>
      <c r="AS406" s="166">
        <f>'Test-AI'!Z404</f>
        <v>0</v>
      </c>
      <c r="AT406" s="290">
        <f>'Test-AI'!AA404</f>
        <v>0</v>
      </c>
      <c r="AU406" s="356">
        <f>'Test-AI'!AB404</f>
        <v>0</v>
      </c>
      <c r="AV406" s="356">
        <f>'Test-AI'!AC404</f>
        <v>0</v>
      </c>
      <c r="AW406" s="291">
        <f t="shared" si="22"/>
        <v>0</v>
      </c>
      <c r="AX406" s="292" t="e">
        <f t="shared" si="23"/>
        <v>#DIV/0!</v>
      </c>
      <c r="AY406" s="293" t="e">
        <f t="shared" si="23"/>
        <v>#DIV/0!</v>
      </c>
      <c r="AZ406" s="292" t="e">
        <f t="shared" si="23"/>
        <v>#DIV/0!</v>
      </c>
      <c r="BA406" s="344" t="e">
        <f t="shared" si="23"/>
        <v>#DIV/0!</v>
      </c>
      <c r="BB406" s="75"/>
      <c r="BC406" s="75"/>
      <c r="BD406" s="572" t="s">
        <v>39</v>
      </c>
      <c r="BE406" s="549" t="e">
        <f t="array" ref="BE406">bdRateExtend($G406:$G409,H406:H409,$AC406:$AC409,AD406:AD409)</f>
        <v>#VALUE!</v>
      </c>
      <c r="BF406" s="551" t="e">
        <f t="array" ref="BF406">bdRateExtend($G406:$G411,H406:H411,$AC406:$AC411,AD406:AD411)</f>
        <v>#VALUE!</v>
      </c>
      <c r="BG406" s="551" t="e">
        <f t="array" ref="BG406">bdRateExtend($G406:$G411,I406:I411,$AC406:$AC411,AE406:AE411)</f>
        <v>#VALUE!</v>
      </c>
      <c r="BH406" s="551" t="e">
        <f t="array" ref="BH406">bdRateExtend($G406:$G411,J406:J411,$AC406:$AC411,AF406:AF411)</f>
        <v>#VALUE!</v>
      </c>
      <c r="BI406" s="551" t="e">
        <f t="array" ref="BI406">bdRateExtend($G406:$G411,K406:K411,$AC406:$AC411,AG406:AG411)</f>
        <v>#VALUE!</v>
      </c>
      <c r="BJ406" s="575" t="e">
        <f>(Summary!$C$94*BF406+Summary!$C$95*BG406+Summary!$C$96*BH406)/Summary!$C$97</f>
        <v>#VALUE!</v>
      </c>
      <c r="BK406" s="551" t="e">
        <f t="array" ref="BK406">bdRateExtend($G406:$G409,L406:L409,$AC406:$AC409,AH406:AH409)</f>
        <v>#VALUE!</v>
      </c>
      <c r="BL406" s="551" t="e">
        <f t="array" ref="BL406">bdRateExtend($G406:$G411,L406:L411,$AC406:$AC411,AH406:AH411)</f>
        <v>#VALUE!</v>
      </c>
      <c r="BM406" s="551" t="e">
        <f t="array" ref="BM406">bdRateExtend($G406:$G409,M406:M409,$AC406:$AC409,AI406:AI409)</f>
        <v>#VALUE!</v>
      </c>
      <c r="BN406" s="551" t="e">
        <f t="array" ref="BN406">bdRateExtend($G406:$G411,M406:M411,$AC406:$AC411,AI406:AI411)</f>
        <v>#VALUE!</v>
      </c>
      <c r="BO406" s="548" t="e">
        <f t="array" ref="BO406">bdRateExtend($G406:$G409,N406:N409,$AC406:$AC409,AJ406:AJ409,"None", FALSE,1)</f>
        <v>#VALUE!</v>
      </c>
      <c r="BP406" s="585" t="e">
        <f t="array" ref="BP406">bdRateExtend($G406:$G411,N406:N411,$AC406:$AC411,AJ406:AJ411,"None", FALSE,1)</f>
        <v>#VALUE!</v>
      </c>
      <c r="BQ406" s="548" t="e">
        <f t="array" ref="BQ406">bdRateExtend($G406:$G409,O406:O409,$AC406:$AC409,AK406:AK409,"None", FALSE,1)</f>
        <v>#VALUE!</v>
      </c>
      <c r="BR406" s="585" t="e">
        <f t="array" ref="BR406">bdRateExtend($G406:$G411,O406:O411,$AC406:$AC411,AK406:AK411,"None", FALSE,1)</f>
        <v>#VALUE!</v>
      </c>
      <c r="BS406" s="551" t="e">
        <f t="array" ref="BS406">bdRateExtend($G406:$G409,P406:P409,$AC406:$AC409,AL406:AL409)</f>
        <v>#VALUE!</v>
      </c>
      <c r="BT406" s="551" t="e">
        <f t="array" ref="BT406">bdRateExtend($G406:$G411,P406:P411,$AC406:$AC411,AL406:AL411)</f>
        <v>#VALUE!</v>
      </c>
      <c r="BU406" s="551" t="e">
        <f t="array" ref="BU406">bdRateExtend($G406:$G409,Q406:Q409,$AC406:$AC409,AM406:AM409)</f>
        <v>#VALUE!</v>
      </c>
      <c r="BV406" s="551" t="e">
        <f t="array" ref="BV406">bdRateExtend($G406:$G411,Q406:Q411,$AC406:$AC411,AM406:AM411)</f>
        <v>#VALUE!</v>
      </c>
      <c r="BW406" s="551" t="e">
        <f t="array" ref="BW406">bdRateExtend($G406:$G409,R406:R409,$AC406:$AC409,AN406:AN409)</f>
        <v>#VALUE!</v>
      </c>
      <c r="BX406" s="551" t="e">
        <f t="array" ref="BX406">bdRateExtend($G406:$G411,R406:R411,$AC406:$AC411,AN406:AN411)</f>
        <v>#VALUE!</v>
      </c>
      <c r="BY406" s="551" t="e">
        <f t="array" ref="BY406">bdRateExtend($G406:$G411,S406:S411,$AC406:$AC411,AO406:AO411)</f>
        <v>#VALUE!</v>
      </c>
      <c r="BZ406" s="555" t="e">
        <f t="array" ref="BZ406">bdRateExtend($G406:$G411,T406:T411,$AC406:$AC411,AP406:AP411)</f>
        <v>#VALUE!</v>
      </c>
      <c r="CA406" s="555" t="e">
        <f t="array" ref="CA406">bdRateExtend($G406:$G411,U406:U411,$AC406:$AC411,AQ406:AQ411)</f>
        <v>#VALUE!</v>
      </c>
      <c r="CB406" s="575" t="e">
        <f>(Summary!$C$108*BX406+Summary!$C$109*BY406+Summary!$C$110*BZ406)/Summary!$C$111</f>
        <v>#VALUE!</v>
      </c>
      <c r="CC406" s="561" t="e">
        <f t="array" ref="CC406">bdCAMBIExtend($G406:$G409,V406:V409,$AC406:$AC409,AR406:AR409)</f>
        <v>#VALUE!</v>
      </c>
      <c r="CD406" s="561" t="e">
        <f t="array" ref="CD406">bdCAMBIExtend($G406:$G411,V406:V411,$AC406:$AC411,AR406:AR411)</f>
        <v>#VALUE!</v>
      </c>
      <c r="CE406" s="547">
        <f t="array" ref="CE406">testVMAFRange($G406:$G409,N406:N409,$AC406:$AC409,AJ406:AJ409)</f>
        <v>0</v>
      </c>
      <c r="CF406" s="543">
        <f t="array" ref="CF406">testVMAFRange($G406:$G411,N406:N411,$AC406:$AC411,AJ406:AJ411)</f>
        <v>0</v>
      </c>
      <c r="CG406" s="547">
        <f t="array" ref="CG406">testVMAFRange($G406:$G409,O406:O409,$AC406:$AC409,AK406:AK409)</f>
        <v>0</v>
      </c>
      <c r="CH406" s="543">
        <f t="array" ref="CH406">testVMAFRange($G406:$G411,O406:O411,$AC406:$AC411,AK406:AK411)</f>
        <v>0</v>
      </c>
    </row>
    <row r="407" spans="1:86" ht="17" hidden="1" customHeight="1" x14ac:dyDescent="0.2">
      <c r="A407" s="485"/>
      <c r="B407" s="566"/>
      <c r="C407" s="485"/>
      <c r="D407" s="590"/>
      <c r="E407" s="558"/>
      <c r="F407" s="239">
        <v>110</v>
      </c>
      <c r="G407" s="294">
        <f>'Anchor-AI'!L405</f>
        <v>0</v>
      </c>
      <c r="H407" s="295">
        <f>'Anchor-AI'!M405</f>
        <v>0</v>
      </c>
      <c r="I407" s="295">
        <f>'Anchor-AI'!N405</f>
        <v>0</v>
      </c>
      <c r="J407" s="295">
        <f>'Anchor-AI'!O405</f>
        <v>0</v>
      </c>
      <c r="K407" s="295">
        <f>(Summary!$C$63*H407+Summary!$C$64*I407+Summary!$C$65*J407)/Summary!$C$66</f>
        <v>0</v>
      </c>
      <c r="L407" s="295">
        <f>'Anchor-AI'!P405</f>
        <v>0</v>
      </c>
      <c r="M407" s="295">
        <f>'Anchor-AI'!Q405</f>
        <v>0</v>
      </c>
      <c r="N407" s="295">
        <f>'Anchor-AI'!R405</f>
        <v>0</v>
      </c>
      <c r="O407" s="295">
        <f>'Anchor-AI'!S405</f>
        <v>0</v>
      </c>
      <c r="P407" s="295">
        <f>'Anchor-AI'!T405</f>
        <v>0</v>
      </c>
      <c r="Q407" s="295">
        <f>'Anchor-AI'!U405</f>
        <v>0</v>
      </c>
      <c r="R407" s="295">
        <f>'Anchor-AI'!V405</f>
        <v>0</v>
      </c>
      <c r="S407" s="295">
        <f>'Anchor-AI'!W405</f>
        <v>0</v>
      </c>
      <c r="T407" s="295">
        <f>'Anchor-AI'!X405</f>
        <v>0</v>
      </c>
      <c r="U407" s="295">
        <f>10*LOG10(1/((Summary!$C$80/10^(R407/10)+Summary!$C$81/10^(S407/10)+Summary!$C$82/10^(T407/10))/Summary!$C$83))</f>
        <v>0</v>
      </c>
      <c r="V407" s="295">
        <f>'Anchor-AI'!Y405</f>
        <v>0</v>
      </c>
      <c r="W407" s="295">
        <f>'Anchor-AI'!Z405</f>
        <v>0</v>
      </c>
      <c r="X407" s="295">
        <f>'Anchor-AI'!AA405</f>
        <v>0</v>
      </c>
      <c r="Y407" s="357">
        <f>'Anchor-AI'!AB405</f>
        <v>0</v>
      </c>
      <c r="Z407" s="357">
        <f>'Anchor-AI'!AC405</f>
        <v>0</v>
      </c>
      <c r="AA407" s="296">
        <f t="shared" si="21"/>
        <v>0</v>
      </c>
      <c r="AC407" s="170">
        <f>'Test-AI'!L405</f>
        <v>0</v>
      </c>
      <c r="AD407" s="167">
        <f>'Test-AI'!M405</f>
        <v>0</v>
      </c>
      <c r="AE407" s="167">
        <f>'Test-AI'!N405</f>
        <v>0</v>
      </c>
      <c r="AF407" s="167">
        <f>'Test-AI'!O405</f>
        <v>0</v>
      </c>
      <c r="AG407" s="167">
        <f>(Summary!$C$63*AD407+Summary!$C$64*AE407+Summary!$C$65*AF407)/Summary!$C$66</f>
        <v>0</v>
      </c>
      <c r="AH407" s="167">
        <f>'Test-AI'!P405</f>
        <v>0</v>
      </c>
      <c r="AI407" s="167">
        <f>'Test-AI'!Q405</f>
        <v>0</v>
      </c>
      <c r="AJ407" s="167">
        <f>'Test-AI'!R405</f>
        <v>0</v>
      </c>
      <c r="AK407" s="167">
        <f>'Test-AI'!S405</f>
        <v>0</v>
      </c>
      <c r="AL407" s="167">
        <f>'Test-AI'!T405</f>
        <v>0</v>
      </c>
      <c r="AM407" s="167">
        <f>'Test-AI'!U405</f>
        <v>0</v>
      </c>
      <c r="AN407" s="167">
        <f>'Test-AI'!V405</f>
        <v>0</v>
      </c>
      <c r="AO407" s="167">
        <f>'Test-AI'!W405</f>
        <v>0</v>
      </c>
      <c r="AP407" s="167">
        <f>'Test-AI'!X405</f>
        <v>0</v>
      </c>
      <c r="AQ407" s="167">
        <f>10*LOG10(1/((Summary!$C$80/10^(AN407/10)+Summary!$C$81/10^(AO407/10)+Summary!$C$82/10^(AP407/10))/Summary!$C$83))</f>
        <v>0</v>
      </c>
      <c r="AR407" s="167">
        <f>'Test-AI'!Y405</f>
        <v>0</v>
      </c>
      <c r="AS407" s="167">
        <f>'Test-AI'!Z405</f>
        <v>0</v>
      </c>
      <c r="AT407" s="295">
        <f>'Test-AI'!AA405</f>
        <v>0</v>
      </c>
      <c r="AU407" s="357">
        <f>'Test-AI'!AB405</f>
        <v>0</v>
      </c>
      <c r="AV407" s="357">
        <f>'Test-AI'!AC405</f>
        <v>0</v>
      </c>
      <c r="AW407" s="296">
        <f t="shared" si="22"/>
        <v>0</v>
      </c>
      <c r="AX407" s="297" t="e">
        <f t="shared" si="23"/>
        <v>#DIV/0!</v>
      </c>
      <c r="AY407" s="298" t="e">
        <f t="shared" si="23"/>
        <v>#DIV/0!</v>
      </c>
      <c r="AZ407" s="297" t="e">
        <f t="shared" si="23"/>
        <v>#DIV/0!</v>
      </c>
      <c r="BA407" s="345" t="e">
        <f t="shared" si="23"/>
        <v>#DIV/0!</v>
      </c>
      <c r="BB407" s="75"/>
      <c r="BC407" s="75"/>
      <c r="BD407" s="565"/>
      <c r="BE407" s="550"/>
      <c r="BF407" s="552"/>
      <c r="BG407" s="552"/>
      <c r="BH407" s="552"/>
      <c r="BI407" s="552"/>
      <c r="BJ407" s="552"/>
      <c r="BK407" s="553"/>
      <c r="BL407" s="552"/>
      <c r="BM407" s="553"/>
      <c r="BN407" s="552"/>
      <c r="BO407" s="546"/>
      <c r="BP407" s="541"/>
      <c r="BQ407" s="546"/>
      <c r="BR407" s="541"/>
      <c r="BS407" s="553"/>
      <c r="BT407" s="552"/>
      <c r="BU407" s="553"/>
      <c r="BV407" s="552"/>
      <c r="BW407" s="553"/>
      <c r="BX407" s="552"/>
      <c r="BY407" s="552"/>
      <c r="BZ407" s="541"/>
      <c r="CA407" s="541"/>
      <c r="CB407" s="552"/>
      <c r="CC407" s="553"/>
      <c r="CD407" s="552"/>
      <c r="CE407" s="546"/>
      <c r="CF407" s="541"/>
      <c r="CG407" s="546"/>
      <c r="CH407" s="541"/>
    </row>
    <row r="408" spans="1:86" ht="17" hidden="1" customHeight="1" x14ac:dyDescent="0.2">
      <c r="A408" s="485"/>
      <c r="B408" s="566"/>
      <c r="C408" s="485"/>
      <c r="D408" s="590"/>
      <c r="E408" s="558"/>
      <c r="F408" s="239">
        <v>135</v>
      </c>
      <c r="G408" s="294">
        <f>'Anchor-AI'!L406</f>
        <v>0</v>
      </c>
      <c r="H408" s="295">
        <f>'Anchor-AI'!M406</f>
        <v>0</v>
      </c>
      <c r="I408" s="295">
        <f>'Anchor-AI'!N406</f>
        <v>0</v>
      </c>
      <c r="J408" s="295">
        <f>'Anchor-AI'!O406</f>
        <v>0</v>
      </c>
      <c r="K408" s="295">
        <f>(Summary!$C$63*H408+Summary!$C$64*I408+Summary!$C$65*J408)/Summary!$C$66</f>
        <v>0</v>
      </c>
      <c r="L408" s="295">
        <f>'Anchor-AI'!P406</f>
        <v>0</v>
      </c>
      <c r="M408" s="295">
        <f>'Anchor-AI'!Q406</f>
        <v>0</v>
      </c>
      <c r="N408" s="295">
        <f>'Anchor-AI'!R406</f>
        <v>0</v>
      </c>
      <c r="O408" s="295">
        <f>'Anchor-AI'!S406</f>
        <v>0</v>
      </c>
      <c r="P408" s="295">
        <f>'Anchor-AI'!T406</f>
        <v>0</v>
      </c>
      <c r="Q408" s="295">
        <f>'Anchor-AI'!U406</f>
        <v>0</v>
      </c>
      <c r="R408" s="295">
        <f>'Anchor-AI'!V406</f>
        <v>0</v>
      </c>
      <c r="S408" s="295">
        <f>'Anchor-AI'!W406</f>
        <v>0</v>
      </c>
      <c r="T408" s="295">
        <f>'Anchor-AI'!X406</f>
        <v>0</v>
      </c>
      <c r="U408" s="295">
        <f>10*LOG10(1/((Summary!$C$80/10^(R408/10)+Summary!$C$81/10^(S408/10)+Summary!$C$82/10^(T408/10))/Summary!$C$83))</f>
        <v>0</v>
      </c>
      <c r="V408" s="295">
        <f>'Anchor-AI'!Y406</f>
        <v>0</v>
      </c>
      <c r="W408" s="295">
        <f>'Anchor-AI'!Z406</f>
        <v>0</v>
      </c>
      <c r="X408" s="295">
        <f>'Anchor-AI'!AA406</f>
        <v>0</v>
      </c>
      <c r="Y408" s="357">
        <f>'Anchor-AI'!AB406</f>
        <v>0</v>
      </c>
      <c r="Z408" s="357">
        <f>'Anchor-AI'!AC406</f>
        <v>0</v>
      </c>
      <c r="AA408" s="296">
        <f t="shared" si="21"/>
        <v>0</v>
      </c>
      <c r="AC408" s="170">
        <f>'Test-AI'!L406</f>
        <v>0</v>
      </c>
      <c r="AD408" s="167">
        <f>'Test-AI'!M406</f>
        <v>0</v>
      </c>
      <c r="AE408" s="167">
        <f>'Test-AI'!N406</f>
        <v>0</v>
      </c>
      <c r="AF408" s="167">
        <f>'Test-AI'!O406</f>
        <v>0</v>
      </c>
      <c r="AG408" s="167">
        <f>(Summary!$C$63*AD408+Summary!$C$64*AE408+Summary!$C$65*AF408)/Summary!$C$66</f>
        <v>0</v>
      </c>
      <c r="AH408" s="167">
        <f>'Test-AI'!P406</f>
        <v>0</v>
      </c>
      <c r="AI408" s="167">
        <f>'Test-AI'!Q406</f>
        <v>0</v>
      </c>
      <c r="AJ408" s="167">
        <f>'Test-AI'!R406</f>
        <v>0</v>
      </c>
      <c r="AK408" s="167">
        <f>'Test-AI'!S406</f>
        <v>0</v>
      </c>
      <c r="AL408" s="167">
        <f>'Test-AI'!T406</f>
        <v>0</v>
      </c>
      <c r="AM408" s="167">
        <f>'Test-AI'!U406</f>
        <v>0</v>
      </c>
      <c r="AN408" s="167">
        <f>'Test-AI'!V406</f>
        <v>0</v>
      </c>
      <c r="AO408" s="167">
        <f>'Test-AI'!W406</f>
        <v>0</v>
      </c>
      <c r="AP408" s="167">
        <f>'Test-AI'!X406</f>
        <v>0</v>
      </c>
      <c r="AQ408" s="167">
        <f>10*LOG10(1/((Summary!$C$80/10^(AN408/10)+Summary!$C$81/10^(AO408/10)+Summary!$C$82/10^(AP408/10))/Summary!$C$83))</f>
        <v>0</v>
      </c>
      <c r="AR408" s="167">
        <f>'Test-AI'!Y406</f>
        <v>0</v>
      </c>
      <c r="AS408" s="167">
        <f>'Test-AI'!Z406</f>
        <v>0</v>
      </c>
      <c r="AT408" s="295">
        <f>'Test-AI'!AA406</f>
        <v>0</v>
      </c>
      <c r="AU408" s="357">
        <f>'Test-AI'!AB406</f>
        <v>0</v>
      </c>
      <c r="AV408" s="357">
        <f>'Test-AI'!AC406</f>
        <v>0</v>
      </c>
      <c r="AW408" s="296">
        <f t="shared" si="22"/>
        <v>0</v>
      </c>
      <c r="AX408" s="297" t="e">
        <f t="shared" si="23"/>
        <v>#DIV/0!</v>
      </c>
      <c r="AY408" s="298" t="e">
        <f t="shared" si="23"/>
        <v>#DIV/0!</v>
      </c>
      <c r="AZ408" s="297" t="e">
        <f t="shared" si="23"/>
        <v>#DIV/0!</v>
      </c>
      <c r="BA408" s="345" t="e">
        <f t="shared" si="23"/>
        <v>#DIV/0!</v>
      </c>
      <c r="BB408" s="75"/>
      <c r="BC408" s="75"/>
      <c r="BD408" s="573" t="s">
        <v>147</v>
      </c>
      <c r="BE408" s="549" t="e">
        <f t="array" ref="BE408">bdRateExtend($G407:$G410,H407:H410,$AC407:$AC410,AD407:AD410)</f>
        <v>#VALUE!</v>
      </c>
      <c r="BF408" s="552"/>
      <c r="BG408" s="552"/>
      <c r="BH408" s="552"/>
      <c r="BI408" s="552"/>
      <c r="BJ408" s="552"/>
      <c r="BK408" s="551" t="e">
        <f t="array" ref="BK408">bdRateExtend($G407:$G410,L407:L410,$AC407:$AC410,AH407:AH410)</f>
        <v>#VALUE!</v>
      </c>
      <c r="BL408" s="552"/>
      <c r="BM408" s="551" t="e">
        <f t="array" ref="BM408">bdRateExtend($G407:$G410,M407:M410,$AC407:$AC410,AI407:AI410)</f>
        <v>#VALUE!</v>
      </c>
      <c r="BN408" s="552"/>
      <c r="BO408" s="545" t="e">
        <f t="array" ref="BO408">bdRateExtend($G407:$G410,N407:N410,$AC407:$AC410,AJ407:AJ410,"None", FALSE,1)</f>
        <v>#VALUE!</v>
      </c>
      <c r="BP408" s="541"/>
      <c r="BQ408" s="545" t="e">
        <f t="array" ref="BQ408">bdRateExtend($G407:$G410,O407:O410,$AC407:$AC410,AK407:AK410,"None", FALSE,1)</f>
        <v>#VALUE!</v>
      </c>
      <c r="BR408" s="541"/>
      <c r="BS408" s="551" t="e">
        <f t="array" ref="BS408">bdRateExtend($G407:$G410,P407:P410,$AC407:$AC410,AL407:AL410)</f>
        <v>#VALUE!</v>
      </c>
      <c r="BT408" s="552"/>
      <c r="BU408" s="551" t="e">
        <f t="array" ref="BU408">bdRateExtend($G407:$G410,Q407:Q410,$AC407:$AC410,AM407:AM410)</f>
        <v>#VALUE!</v>
      </c>
      <c r="BV408" s="552"/>
      <c r="BW408" s="551" t="e">
        <f t="array" ref="BW408">bdRateExtend($G407:$G410,R407:R410,$AC407:$AC410,AN407:AN410)</f>
        <v>#VALUE!</v>
      </c>
      <c r="BX408" s="552"/>
      <c r="BY408" s="552"/>
      <c r="BZ408" s="541"/>
      <c r="CA408" s="541"/>
      <c r="CB408" s="552"/>
      <c r="CC408" s="561" t="e">
        <f t="array" ref="CC408">bdCAMBIExtend($G407:$G410,V407:V410,$AC407:$AC410,AR407:AR410)</f>
        <v>#VALUE!</v>
      </c>
      <c r="CD408" s="552"/>
      <c r="CE408" s="554">
        <f t="array" ref="CE408">testVMAFRange($G407:$G410,N407:N410,$AC407:$AC410,AJ407:AJ410)</f>
        <v>0</v>
      </c>
      <c r="CF408" s="541"/>
      <c r="CG408" s="554">
        <f t="array" ref="CG408">testVMAFRange($G407:$G410,O407:O410,$AC407:$AC410,AK407:AK410)</f>
        <v>0</v>
      </c>
      <c r="CH408" s="541"/>
    </row>
    <row r="409" spans="1:86" ht="17" hidden="1" customHeight="1" x14ac:dyDescent="0.2">
      <c r="A409" s="485"/>
      <c r="B409" s="566"/>
      <c r="C409" s="485"/>
      <c r="D409" s="590"/>
      <c r="E409" s="558"/>
      <c r="F409" s="239">
        <v>160</v>
      </c>
      <c r="G409" s="294">
        <f>'Anchor-AI'!L407</f>
        <v>0</v>
      </c>
      <c r="H409" s="295">
        <f>'Anchor-AI'!M407</f>
        <v>0</v>
      </c>
      <c r="I409" s="295">
        <f>'Anchor-AI'!N407</f>
        <v>0</v>
      </c>
      <c r="J409" s="295">
        <f>'Anchor-AI'!O407</f>
        <v>0</v>
      </c>
      <c r="K409" s="295">
        <f>(Summary!$C$63*H409+Summary!$C$64*I409+Summary!$C$65*J409)/Summary!$C$66</f>
        <v>0</v>
      </c>
      <c r="L409" s="295">
        <f>'Anchor-AI'!P407</f>
        <v>0</v>
      </c>
      <c r="M409" s="295">
        <f>'Anchor-AI'!Q407</f>
        <v>0</v>
      </c>
      <c r="N409" s="295">
        <f>'Anchor-AI'!R407</f>
        <v>0</v>
      </c>
      <c r="O409" s="295">
        <f>'Anchor-AI'!S407</f>
        <v>0</v>
      </c>
      <c r="P409" s="295">
        <f>'Anchor-AI'!T407</f>
        <v>0</v>
      </c>
      <c r="Q409" s="295">
        <f>'Anchor-AI'!U407</f>
        <v>0</v>
      </c>
      <c r="R409" s="295">
        <f>'Anchor-AI'!V407</f>
        <v>0</v>
      </c>
      <c r="S409" s="295">
        <f>'Anchor-AI'!W407</f>
        <v>0</v>
      </c>
      <c r="T409" s="295">
        <f>'Anchor-AI'!X407</f>
        <v>0</v>
      </c>
      <c r="U409" s="295">
        <f>10*LOG10(1/((Summary!$C$80/10^(R409/10)+Summary!$C$81/10^(S409/10)+Summary!$C$82/10^(T409/10))/Summary!$C$83))</f>
        <v>0</v>
      </c>
      <c r="V409" s="295">
        <f>'Anchor-AI'!Y407</f>
        <v>0</v>
      </c>
      <c r="W409" s="295">
        <f>'Anchor-AI'!Z407</f>
        <v>0</v>
      </c>
      <c r="X409" s="295">
        <f>'Anchor-AI'!AA407</f>
        <v>0</v>
      </c>
      <c r="Y409" s="357">
        <f>'Anchor-AI'!AB407</f>
        <v>0</v>
      </c>
      <c r="Z409" s="357">
        <f>'Anchor-AI'!AC407</f>
        <v>0</v>
      </c>
      <c r="AA409" s="296">
        <f t="shared" si="21"/>
        <v>0</v>
      </c>
      <c r="AC409" s="170">
        <f>'Test-AI'!L407</f>
        <v>0</v>
      </c>
      <c r="AD409" s="167">
        <f>'Test-AI'!M407</f>
        <v>0</v>
      </c>
      <c r="AE409" s="167">
        <f>'Test-AI'!N407</f>
        <v>0</v>
      </c>
      <c r="AF409" s="167">
        <f>'Test-AI'!O407</f>
        <v>0</v>
      </c>
      <c r="AG409" s="167">
        <f>(Summary!$C$63*AD409+Summary!$C$64*AE409+Summary!$C$65*AF409)/Summary!$C$66</f>
        <v>0</v>
      </c>
      <c r="AH409" s="167">
        <f>'Test-AI'!P407</f>
        <v>0</v>
      </c>
      <c r="AI409" s="167">
        <f>'Test-AI'!Q407</f>
        <v>0</v>
      </c>
      <c r="AJ409" s="167">
        <f>'Test-AI'!R407</f>
        <v>0</v>
      </c>
      <c r="AK409" s="167">
        <f>'Test-AI'!S407</f>
        <v>0</v>
      </c>
      <c r="AL409" s="167">
        <f>'Test-AI'!T407</f>
        <v>0</v>
      </c>
      <c r="AM409" s="167">
        <f>'Test-AI'!U407</f>
        <v>0</v>
      </c>
      <c r="AN409" s="167">
        <f>'Test-AI'!V407</f>
        <v>0</v>
      </c>
      <c r="AO409" s="167">
        <f>'Test-AI'!W407</f>
        <v>0</v>
      </c>
      <c r="AP409" s="167">
        <f>'Test-AI'!X407</f>
        <v>0</v>
      </c>
      <c r="AQ409" s="167">
        <f>10*LOG10(1/((Summary!$C$80/10^(AN409/10)+Summary!$C$81/10^(AO409/10)+Summary!$C$82/10^(AP409/10))/Summary!$C$83))</f>
        <v>0</v>
      </c>
      <c r="AR409" s="167">
        <f>'Test-AI'!Y407</f>
        <v>0</v>
      </c>
      <c r="AS409" s="167">
        <f>'Test-AI'!Z407</f>
        <v>0</v>
      </c>
      <c r="AT409" s="295">
        <f>'Test-AI'!AA407</f>
        <v>0</v>
      </c>
      <c r="AU409" s="357">
        <f>'Test-AI'!AB407</f>
        <v>0</v>
      </c>
      <c r="AV409" s="357">
        <f>'Test-AI'!AC407</f>
        <v>0</v>
      </c>
      <c r="AW409" s="296">
        <f t="shared" si="22"/>
        <v>0</v>
      </c>
      <c r="AX409" s="297" t="e">
        <f t="shared" si="23"/>
        <v>#DIV/0!</v>
      </c>
      <c r="AY409" s="298" t="e">
        <f t="shared" si="23"/>
        <v>#DIV/0!</v>
      </c>
      <c r="AZ409" s="297" t="e">
        <f t="shared" si="23"/>
        <v>#DIV/0!</v>
      </c>
      <c r="BA409" s="345" t="e">
        <f t="shared" si="23"/>
        <v>#DIV/0!</v>
      </c>
      <c r="BB409" s="75"/>
      <c r="BC409" s="75"/>
      <c r="BD409" s="565"/>
      <c r="BE409" s="550"/>
      <c r="BF409" s="552"/>
      <c r="BG409" s="552"/>
      <c r="BH409" s="552"/>
      <c r="BI409" s="552"/>
      <c r="BJ409" s="552"/>
      <c r="BK409" s="553"/>
      <c r="BL409" s="552"/>
      <c r="BM409" s="553"/>
      <c r="BN409" s="552"/>
      <c r="BO409" s="546"/>
      <c r="BP409" s="541"/>
      <c r="BQ409" s="546"/>
      <c r="BR409" s="541"/>
      <c r="BS409" s="553"/>
      <c r="BT409" s="552"/>
      <c r="BU409" s="553"/>
      <c r="BV409" s="552"/>
      <c r="BW409" s="553"/>
      <c r="BX409" s="552"/>
      <c r="BY409" s="552"/>
      <c r="BZ409" s="541"/>
      <c r="CA409" s="541"/>
      <c r="CB409" s="552"/>
      <c r="CC409" s="553"/>
      <c r="CD409" s="552"/>
      <c r="CE409" s="546"/>
      <c r="CF409" s="541"/>
      <c r="CG409" s="546"/>
      <c r="CH409" s="541"/>
    </row>
    <row r="410" spans="1:86" ht="17" hidden="1" customHeight="1" x14ac:dyDescent="0.2">
      <c r="A410" s="485"/>
      <c r="B410" s="566"/>
      <c r="C410" s="485"/>
      <c r="D410" s="590"/>
      <c r="E410" s="558"/>
      <c r="F410" s="239">
        <v>185</v>
      </c>
      <c r="G410" s="294">
        <f>'Anchor-AI'!L408</f>
        <v>0</v>
      </c>
      <c r="H410" s="295">
        <f>'Anchor-AI'!M408</f>
        <v>0</v>
      </c>
      <c r="I410" s="295">
        <f>'Anchor-AI'!N408</f>
        <v>0</v>
      </c>
      <c r="J410" s="295">
        <f>'Anchor-AI'!O408</f>
        <v>0</v>
      </c>
      <c r="K410" s="295">
        <f>(Summary!$C$63*H410+Summary!$C$64*I410+Summary!$C$65*J410)/Summary!$C$66</f>
        <v>0</v>
      </c>
      <c r="L410" s="295">
        <f>'Anchor-AI'!P408</f>
        <v>0</v>
      </c>
      <c r="M410" s="295">
        <f>'Anchor-AI'!Q408</f>
        <v>0</v>
      </c>
      <c r="N410" s="295">
        <f>'Anchor-AI'!R408</f>
        <v>0</v>
      </c>
      <c r="O410" s="295">
        <f>'Anchor-AI'!S408</f>
        <v>0</v>
      </c>
      <c r="P410" s="295">
        <f>'Anchor-AI'!T408</f>
        <v>0</v>
      </c>
      <c r="Q410" s="295">
        <f>'Anchor-AI'!U408</f>
        <v>0</v>
      </c>
      <c r="R410" s="295">
        <f>'Anchor-AI'!V408</f>
        <v>0</v>
      </c>
      <c r="S410" s="295">
        <f>'Anchor-AI'!W408</f>
        <v>0</v>
      </c>
      <c r="T410" s="295">
        <f>'Anchor-AI'!X408</f>
        <v>0</v>
      </c>
      <c r="U410" s="295">
        <f>10*LOG10(1/((Summary!$C$80/10^(R410/10)+Summary!$C$81/10^(S410/10)+Summary!$C$82/10^(T410/10))/Summary!$C$83))</f>
        <v>0</v>
      </c>
      <c r="V410" s="295">
        <f>'Anchor-AI'!Y408</f>
        <v>0</v>
      </c>
      <c r="W410" s="295">
        <f>'Anchor-AI'!Z408</f>
        <v>0</v>
      </c>
      <c r="X410" s="295">
        <f>'Anchor-AI'!AA408</f>
        <v>0</v>
      </c>
      <c r="Y410" s="357">
        <f>'Anchor-AI'!AB408</f>
        <v>0</v>
      </c>
      <c r="Z410" s="357">
        <f>'Anchor-AI'!AC408</f>
        <v>0</v>
      </c>
      <c r="AA410" s="296">
        <f t="shared" si="21"/>
        <v>0</v>
      </c>
      <c r="AC410" s="170">
        <f>'Test-AI'!L408</f>
        <v>0</v>
      </c>
      <c r="AD410" s="167">
        <f>'Test-AI'!M408</f>
        <v>0</v>
      </c>
      <c r="AE410" s="167">
        <f>'Test-AI'!N408</f>
        <v>0</v>
      </c>
      <c r="AF410" s="167">
        <f>'Test-AI'!O408</f>
        <v>0</v>
      </c>
      <c r="AG410" s="167">
        <f>(Summary!$C$63*AD410+Summary!$C$64*AE410+Summary!$C$65*AF410)/Summary!$C$66</f>
        <v>0</v>
      </c>
      <c r="AH410" s="167">
        <f>'Test-AI'!P408</f>
        <v>0</v>
      </c>
      <c r="AI410" s="167">
        <f>'Test-AI'!Q408</f>
        <v>0</v>
      </c>
      <c r="AJ410" s="167">
        <f>'Test-AI'!R408</f>
        <v>0</v>
      </c>
      <c r="AK410" s="167">
        <f>'Test-AI'!S408</f>
        <v>0</v>
      </c>
      <c r="AL410" s="167">
        <f>'Test-AI'!T408</f>
        <v>0</v>
      </c>
      <c r="AM410" s="167">
        <f>'Test-AI'!U408</f>
        <v>0</v>
      </c>
      <c r="AN410" s="167">
        <f>'Test-AI'!V408</f>
        <v>0</v>
      </c>
      <c r="AO410" s="167">
        <f>'Test-AI'!W408</f>
        <v>0</v>
      </c>
      <c r="AP410" s="167">
        <f>'Test-AI'!X408</f>
        <v>0</v>
      </c>
      <c r="AQ410" s="167">
        <f>10*LOG10(1/((Summary!$C$80/10^(AN410/10)+Summary!$C$81/10^(AO410/10)+Summary!$C$82/10^(AP410/10))/Summary!$C$83))</f>
        <v>0</v>
      </c>
      <c r="AR410" s="167">
        <f>'Test-AI'!Y408</f>
        <v>0</v>
      </c>
      <c r="AS410" s="167">
        <f>'Test-AI'!Z408</f>
        <v>0</v>
      </c>
      <c r="AT410" s="295">
        <f>'Test-AI'!AA408</f>
        <v>0</v>
      </c>
      <c r="AU410" s="357">
        <f>'Test-AI'!AB408</f>
        <v>0</v>
      </c>
      <c r="AV410" s="357">
        <f>'Test-AI'!AC408</f>
        <v>0</v>
      </c>
      <c r="AW410" s="296">
        <f t="shared" si="22"/>
        <v>0</v>
      </c>
      <c r="AX410" s="297" t="e">
        <f t="shared" si="23"/>
        <v>#DIV/0!</v>
      </c>
      <c r="AY410" s="298" t="e">
        <f t="shared" si="23"/>
        <v>#DIV/0!</v>
      </c>
      <c r="AZ410" s="297" t="e">
        <f t="shared" si="23"/>
        <v>#DIV/0!</v>
      </c>
      <c r="BA410" s="345" t="e">
        <f t="shared" si="23"/>
        <v>#DIV/0!</v>
      </c>
      <c r="BB410" s="75"/>
      <c r="BC410" s="75"/>
      <c r="BD410" s="574" t="s">
        <v>46</v>
      </c>
      <c r="BE410" s="549" t="e">
        <f t="array" ref="BE410">bdRateExtend($G408:$G411,H408:H411,$AC408:$AC411,AD408:AD411)</f>
        <v>#VALUE!</v>
      </c>
      <c r="BF410" s="552"/>
      <c r="BG410" s="552"/>
      <c r="BH410" s="552"/>
      <c r="BI410" s="552"/>
      <c r="BJ410" s="552"/>
      <c r="BK410" s="551" t="e">
        <f t="array" ref="BK410">bdRateExtend($G408:$G411,L408:L411,$AC408:$AC411,AH408:AH411)</f>
        <v>#VALUE!</v>
      </c>
      <c r="BL410" s="552"/>
      <c r="BM410" s="551" t="e">
        <f t="array" ref="BM410">bdRateExtend($G408:$G411,M408:M411,$AC408:$AC411,AI408:AI411)</f>
        <v>#VALUE!</v>
      </c>
      <c r="BN410" s="552"/>
      <c r="BO410" s="545" t="e">
        <f t="array" ref="BO410">bdRateExtend($G408:$G411,N408:N411,$AC408:$AC411,AJ408:AJ411,"None", FALSE,1)</f>
        <v>#VALUE!</v>
      </c>
      <c r="BP410" s="541"/>
      <c r="BQ410" s="545" t="e">
        <f t="array" ref="BQ410">bdRateExtend($G408:$G411,O408:O411,$AC408:$AC411,AK408:AK411,"None", FALSE,1)</f>
        <v>#VALUE!</v>
      </c>
      <c r="BR410" s="541"/>
      <c r="BS410" s="551" t="e">
        <f t="array" ref="BS410">bdRateExtend($G408:$G411,P408:P411,$AC408:$AC411,AL408:AL411)</f>
        <v>#VALUE!</v>
      </c>
      <c r="BT410" s="552"/>
      <c r="BU410" s="551" t="e">
        <f t="array" ref="BU410">bdRateExtend($G408:$G411,Q408:Q411,$AC408:$AC411,AM408:AM411)</f>
        <v>#VALUE!</v>
      </c>
      <c r="BV410" s="552"/>
      <c r="BW410" s="551" t="e">
        <f t="array" ref="BW410">bdRateExtend($G408:$G411,R408:R411,$AC408:$AC411,AN408:AN411)</f>
        <v>#VALUE!</v>
      </c>
      <c r="BX410" s="552"/>
      <c r="BY410" s="552"/>
      <c r="BZ410" s="541"/>
      <c r="CA410" s="541"/>
      <c r="CB410" s="552"/>
      <c r="CC410" s="561" t="e">
        <f t="array" ref="CC410">bdCAMBIExtend($G408:$G411,V408:V411,$AC408:$AC411,AR408:AR411)</f>
        <v>#VALUE!</v>
      </c>
      <c r="CD410" s="552"/>
      <c r="CE410" s="554">
        <f t="array" ref="CE410">testVMAFRange($G408:$G411,N408:N411,$AC408:$AC411,AJ408:AJ411)</f>
        <v>0</v>
      </c>
      <c r="CF410" s="541"/>
      <c r="CG410" s="554">
        <f t="array" ref="CG410">testVMAFRange($G408:$G411,O408:O411,$AC408:$AC411,AK408:AK411)</f>
        <v>0</v>
      </c>
      <c r="CH410" s="541"/>
    </row>
    <row r="411" spans="1:86" ht="17" hidden="1" customHeight="1" x14ac:dyDescent="0.2">
      <c r="A411" s="486"/>
      <c r="B411" s="596"/>
      <c r="C411" s="486"/>
      <c r="D411" s="591"/>
      <c r="E411" s="559"/>
      <c r="F411" s="240">
        <v>210</v>
      </c>
      <c r="G411" s="299">
        <f>'Anchor-AI'!L409</f>
        <v>0</v>
      </c>
      <c r="H411" s="300">
        <f>'Anchor-AI'!M409</f>
        <v>0</v>
      </c>
      <c r="I411" s="300">
        <f>'Anchor-AI'!N409</f>
        <v>0</v>
      </c>
      <c r="J411" s="300">
        <f>'Anchor-AI'!O409</f>
        <v>0</v>
      </c>
      <c r="K411" s="295">
        <f>(Summary!$C$63*H411+Summary!$C$64*I411+Summary!$C$65*J411)/Summary!$C$66</f>
        <v>0</v>
      </c>
      <c r="L411" s="300">
        <f>'Anchor-AI'!P409</f>
        <v>0</v>
      </c>
      <c r="M411" s="300">
        <f>'Anchor-AI'!Q409</f>
        <v>0</v>
      </c>
      <c r="N411" s="300">
        <f>'Anchor-AI'!R409</f>
        <v>0</v>
      </c>
      <c r="O411" s="300">
        <f>'Anchor-AI'!S409</f>
        <v>0</v>
      </c>
      <c r="P411" s="300">
        <f>'Anchor-AI'!T409</f>
        <v>0</v>
      </c>
      <c r="Q411" s="300">
        <f>'Anchor-AI'!U409</f>
        <v>0</v>
      </c>
      <c r="R411" s="300">
        <f>'Anchor-AI'!V409</f>
        <v>0</v>
      </c>
      <c r="S411" s="300">
        <f>'Anchor-AI'!W409</f>
        <v>0</v>
      </c>
      <c r="T411" s="300">
        <f>'Anchor-AI'!X409</f>
        <v>0</v>
      </c>
      <c r="U411" s="300">
        <f>10*LOG10(1/((Summary!$C$80/10^(R411/10)+Summary!$C$81/10^(S411/10)+Summary!$C$82/10^(T411/10))/Summary!$C$83))</f>
        <v>0</v>
      </c>
      <c r="V411" s="300">
        <f>'Anchor-AI'!Y409</f>
        <v>0</v>
      </c>
      <c r="W411" s="300">
        <f>'Anchor-AI'!Z409</f>
        <v>0</v>
      </c>
      <c r="X411" s="300">
        <f>'Anchor-AI'!AA409</f>
        <v>0</v>
      </c>
      <c r="Y411" s="357">
        <f>'Anchor-AI'!AB409</f>
        <v>0</v>
      </c>
      <c r="Z411" s="357">
        <f>'Anchor-AI'!AC409</f>
        <v>0</v>
      </c>
      <c r="AA411" s="301">
        <f t="shared" si="21"/>
        <v>0</v>
      </c>
      <c r="AC411" s="171">
        <f>'Test-AI'!L409</f>
        <v>0</v>
      </c>
      <c r="AD411" s="168">
        <f>'Test-AI'!M409</f>
        <v>0</v>
      </c>
      <c r="AE411" s="168">
        <f>'Test-AI'!N409</f>
        <v>0</v>
      </c>
      <c r="AF411" s="168">
        <f>'Test-AI'!O409</f>
        <v>0</v>
      </c>
      <c r="AG411" s="168">
        <f>(Summary!$C$63*AD411+Summary!$C$64*AE411+Summary!$C$65*AF411)/Summary!$C$66</f>
        <v>0</v>
      </c>
      <c r="AH411" s="168">
        <f>'Test-AI'!P409</f>
        <v>0</v>
      </c>
      <c r="AI411" s="168">
        <f>'Test-AI'!Q409</f>
        <v>0</v>
      </c>
      <c r="AJ411" s="168">
        <f>'Test-AI'!R409</f>
        <v>0</v>
      </c>
      <c r="AK411" s="168">
        <f>'Test-AI'!S409</f>
        <v>0</v>
      </c>
      <c r="AL411" s="168">
        <f>'Test-AI'!T409</f>
        <v>0</v>
      </c>
      <c r="AM411" s="168">
        <f>'Test-AI'!U409</f>
        <v>0</v>
      </c>
      <c r="AN411" s="168">
        <f>'Test-AI'!V409</f>
        <v>0</v>
      </c>
      <c r="AO411" s="168">
        <f>'Test-AI'!W409</f>
        <v>0</v>
      </c>
      <c r="AP411" s="168">
        <f>'Test-AI'!X409</f>
        <v>0</v>
      </c>
      <c r="AQ411" s="168">
        <f>10*LOG10(1/((Summary!$C$80/10^(AN411/10)+Summary!$C$81/10^(AO411/10)+Summary!$C$82/10^(AP411/10))/Summary!$C$83))</f>
        <v>0</v>
      </c>
      <c r="AR411" s="168">
        <f>'Test-AI'!Y409</f>
        <v>0</v>
      </c>
      <c r="AS411" s="168">
        <f>'Test-AI'!Z409</f>
        <v>0</v>
      </c>
      <c r="AT411" s="300">
        <f>'Test-AI'!AA409</f>
        <v>0</v>
      </c>
      <c r="AU411" s="357">
        <f>'Test-AI'!AB409</f>
        <v>0</v>
      </c>
      <c r="AV411" s="357">
        <f>'Test-AI'!AC409</f>
        <v>0</v>
      </c>
      <c r="AW411" s="301">
        <f t="shared" si="22"/>
        <v>0</v>
      </c>
      <c r="AX411" s="302" t="e">
        <f t="shared" si="23"/>
        <v>#DIV/0!</v>
      </c>
      <c r="AY411" s="303" t="e">
        <f t="shared" si="23"/>
        <v>#DIV/0!</v>
      </c>
      <c r="AZ411" s="297" t="e">
        <f t="shared" si="23"/>
        <v>#DIV/0!</v>
      </c>
      <c r="BA411" s="345" t="e">
        <f t="shared" si="23"/>
        <v>#DIV/0!</v>
      </c>
      <c r="BB411" s="75"/>
      <c r="BC411" s="75"/>
      <c r="BD411" s="570"/>
      <c r="BE411" s="550"/>
      <c r="BF411" s="553"/>
      <c r="BG411" s="553"/>
      <c r="BH411" s="553"/>
      <c r="BI411" s="553"/>
      <c r="BJ411" s="553"/>
      <c r="BK411" s="553"/>
      <c r="BL411" s="553"/>
      <c r="BM411" s="553"/>
      <c r="BN411" s="553"/>
      <c r="BO411" s="546"/>
      <c r="BP411" s="544"/>
      <c r="BQ411" s="546"/>
      <c r="BR411" s="544"/>
      <c r="BS411" s="553"/>
      <c r="BT411" s="553"/>
      <c r="BU411" s="553"/>
      <c r="BV411" s="553"/>
      <c r="BW411" s="553"/>
      <c r="BX411" s="553"/>
      <c r="BY411" s="553"/>
      <c r="BZ411" s="544"/>
      <c r="CA411" s="544"/>
      <c r="CB411" s="553"/>
      <c r="CC411" s="553"/>
      <c r="CD411" s="553"/>
      <c r="CE411" s="546"/>
      <c r="CF411" s="544"/>
      <c r="CG411" s="546"/>
      <c r="CH411" s="544"/>
    </row>
    <row r="412" spans="1:86" ht="17" hidden="1" customHeight="1" x14ac:dyDescent="0.2">
      <c r="A412" s="626" t="s">
        <v>163</v>
      </c>
      <c r="B412" s="595" t="s">
        <v>158</v>
      </c>
      <c r="C412" s="586" t="s">
        <v>101</v>
      </c>
      <c r="D412" s="589">
        <v>24</v>
      </c>
      <c r="E412" s="557">
        <v>10</v>
      </c>
      <c r="F412" s="238">
        <v>85</v>
      </c>
      <c r="G412" s="289">
        <f>'Anchor-AI'!L410</f>
        <v>0</v>
      </c>
      <c r="H412" s="290">
        <f>'Anchor-AI'!M410</f>
        <v>0</v>
      </c>
      <c r="I412" s="290">
        <f>'Anchor-AI'!N410</f>
        <v>0</v>
      </c>
      <c r="J412" s="290">
        <f>'Anchor-AI'!O410</f>
        <v>0</v>
      </c>
      <c r="K412" s="290">
        <f>(Summary!$C$63*H412+Summary!$C$64*I412+Summary!$C$65*J412)/Summary!$C$66</f>
        <v>0</v>
      </c>
      <c r="L412" s="290">
        <f>'Anchor-AI'!P410</f>
        <v>0</v>
      </c>
      <c r="M412" s="290">
        <f>'Anchor-AI'!Q410</f>
        <v>0</v>
      </c>
      <c r="N412" s="290">
        <f>'Anchor-AI'!R410</f>
        <v>0</v>
      </c>
      <c r="O412" s="290">
        <f>'Anchor-AI'!S410</f>
        <v>0</v>
      </c>
      <c r="P412" s="290">
        <f>'Anchor-AI'!T410</f>
        <v>0</v>
      </c>
      <c r="Q412" s="290">
        <f>'Anchor-AI'!U410</f>
        <v>0</v>
      </c>
      <c r="R412" s="290">
        <f>'Anchor-AI'!V410</f>
        <v>0</v>
      </c>
      <c r="S412" s="290">
        <f>'Anchor-AI'!W410</f>
        <v>0</v>
      </c>
      <c r="T412" s="290">
        <f>'Anchor-AI'!X410</f>
        <v>0</v>
      </c>
      <c r="U412" s="290">
        <f>10*LOG10(1/((Summary!$C$80/10^(R412/10)+Summary!$C$81/10^(S412/10)+Summary!$C$82/10^(T412/10))/Summary!$C$83))</f>
        <v>0</v>
      </c>
      <c r="V412" s="290">
        <f>'Anchor-AI'!Y410</f>
        <v>0</v>
      </c>
      <c r="W412" s="290">
        <f>'Anchor-AI'!Z410</f>
        <v>0</v>
      </c>
      <c r="X412" s="290">
        <f>'Anchor-AI'!AA410</f>
        <v>0</v>
      </c>
      <c r="Y412" s="360">
        <f>'Anchor-AI'!AB410</f>
        <v>0</v>
      </c>
      <c r="Z412" s="360">
        <f>'Anchor-AI'!AC410</f>
        <v>0</v>
      </c>
      <c r="AA412" s="291">
        <f t="shared" si="21"/>
        <v>0</v>
      </c>
      <c r="AC412" s="169">
        <f>'Test-AI'!L410</f>
        <v>0</v>
      </c>
      <c r="AD412" s="166">
        <f>'Test-AI'!M410</f>
        <v>0</v>
      </c>
      <c r="AE412" s="166">
        <f>'Test-AI'!N410</f>
        <v>0</v>
      </c>
      <c r="AF412" s="166">
        <f>'Test-AI'!O410</f>
        <v>0</v>
      </c>
      <c r="AG412" s="166">
        <f>(Summary!$C$63*AD412+Summary!$C$64*AE412+Summary!$C$65*AF412)/Summary!$C$66</f>
        <v>0</v>
      </c>
      <c r="AH412" s="166">
        <f>'Test-AI'!P410</f>
        <v>0</v>
      </c>
      <c r="AI412" s="166">
        <f>'Test-AI'!Q410</f>
        <v>0</v>
      </c>
      <c r="AJ412" s="166">
        <f>'Test-AI'!R410</f>
        <v>0</v>
      </c>
      <c r="AK412" s="166">
        <f>'Test-AI'!S410</f>
        <v>0</v>
      </c>
      <c r="AL412" s="166">
        <f>'Test-AI'!T410</f>
        <v>0</v>
      </c>
      <c r="AM412" s="166">
        <f>'Test-AI'!U410</f>
        <v>0</v>
      </c>
      <c r="AN412" s="166">
        <f>'Test-AI'!V410</f>
        <v>0</v>
      </c>
      <c r="AO412" s="166">
        <f>'Test-AI'!W410</f>
        <v>0</v>
      </c>
      <c r="AP412" s="166">
        <f>'Test-AI'!X410</f>
        <v>0</v>
      </c>
      <c r="AQ412" s="166">
        <f>10*LOG10(1/((Summary!$C$80/10^(AN412/10)+Summary!$C$81/10^(AO412/10)+Summary!$C$82/10^(AP412/10))/Summary!$C$83))</f>
        <v>0</v>
      </c>
      <c r="AR412" s="166">
        <f>'Test-AI'!Y410</f>
        <v>0</v>
      </c>
      <c r="AS412" s="166">
        <f>'Test-AI'!Z410</f>
        <v>0</v>
      </c>
      <c r="AT412" s="290">
        <f>'Test-AI'!AA410</f>
        <v>0</v>
      </c>
      <c r="AU412" s="356">
        <f>'Test-AI'!AB410</f>
        <v>0</v>
      </c>
      <c r="AV412" s="356">
        <f>'Test-AI'!AC410</f>
        <v>0</v>
      </c>
      <c r="AW412" s="291">
        <f t="shared" si="22"/>
        <v>0</v>
      </c>
      <c r="AX412" s="292" t="e">
        <f t="shared" si="23"/>
        <v>#DIV/0!</v>
      </c>
      <c r="AY412" s="293" t="e">
        <f t="shared" si="23"/>
        <v>#DIV/0!</v>
      </c>
      <c r="AZ412" s="292" t="e">
        <f t="shared" si="23"/>
        <v>#DIV/0!</v>
      </c>
      <c r="BA412" s="344" t="e">
        <f t="shared" si="23"/>
        <v>#DIV/0!</v>
      </c>
      <c r="BB412" s="75"/>
      <c r="BC412" s="75"/>
      <c r="BD412" s="572" t="s">
        <v>39</v>
      </c>
      <c r="BE412" s="549" t="e">
        <f t="array" ref="BE412">bdRateExtend($G412:$G415,H412:H415,$AC412:$AC415,AD412:AD415)</f>
        <v>#VALUE!</v>
      </c>
      <c r="BF412" s="551" t="e">
        <f t="array" ref="BF412">bdRateExtend($G412:$G417,H412:H417,$AC412:$AC417,AD412:AD417)</f>
        <v>#VALUE!</v>
      </c>
      <c r="BG412" s="551" t="e">
        <f t="array" ref="BG412">bdRateExtend($G412:$G417,I412:I417,$AC412:$AC417,AE412:AE417)</f>
        <v>#VALUE!</v>
      </c>
      <c r="BH412" s="551" t="e">
        <f t="array" ref="BH412">bdRateExtend($G412:$G417,J412:J417,$AC412:$AC417,AF412:AF417)</f>
        <v>#VALUE!</v>
      </c>
      <c r="BI412" s="551" t="e">
        <f t="array" ref="BI412">bdRateExtend($G412:$G417,K412:K417,$AC412:$AC417,AG412:AG417)</f>
        <v>#VALUE!</v>
      </c>
      <c r="BJ412" s="575" t="e">
        <f>(Summary!$C$94*BF412+Summary!$C$95*BG412+Summary!$C$96*BH412)/Summary!$C$97</f>
        <v>#VALUE!</v>
      </c>
      <c r="BK412" s="551" t="e">
        <f t="array" ref="BK412">bdRateExtend($G412:$G415,L412:L415,$AC412:$AC415,AH412:AH415)</f>
        <v>#VALUE!</v>
      </c>
      <c r="BL412" s="551" t="e">
        <f t="array" ref="BL412">bdRateExtend($G412:$G417,L412:L417,$AC412:$AC417,AH412:AH417)</f>
        <v>#VALUE!</v>
      </c>
      <c r="BM412" s="551" t="e">
        <f t="array" ref="BM412">bdRateExtend($G412:$G415,M412:M415,$AC412:$AC415,AI412:AI415)</f>
        <v>#VALUE!</v>
      </c>
      <c r="BN412" s="551" t="e">
        <f t="array" ref="BN412">bdRateExtend($G412:$G417,M412:M417,$AC412:$AC417,AI412:AI417)</f>
        <v>#VALUE!</v>
      </c>
      <c r="BO412" s="548" t="e">
        <f t="array" ref="BO412">bdRateExtend($G412:$G415,N412:N415,$AC412:$AC415,AJ412:AJ415,"None", FALSE,1)</f>
        <v>#VALUE!</v>
      </c>
      <c r="BP412" s="585" t="e">
        <f t="array" ref="BP412">bdRateExtend($G412:$G417,N412:N417,$AC412:$AC417,AJ412:AJ417,"None", FALSE,1)</f>
        <v>#VALUE!</v>
      </c>
      <c r="BQ412" s="548" t="e">
        <f t="array" ref="BQ412">bdRateExtend($G412:$G415,O412:O415,$AC412:$AC415,AK412:AK415,"None", FALSE,1)</f>
        <v>#VALUE!</v>
      </c>
      <c r="BR412" s="585" t="e">
        <f t="array" ref="BR412">bdRateExtend($G412:$G417,O412:O417,$AC412:$AC417,AK412:AK417,"None", FALSE,1)</f>
        <v>#VALUE!</v>
      </c>
      <c r="BS412" s="551" t="e">
        <f t="array" ref="BS412">bdRateExtend($G412:$G415,P412:P415,$AC412:$AC415,AL412:AL415)</f>
        <v>#VALUE!</v>
      </c>
      <c r="BT412" s="551" t="e">
        <f t="array" ref="BT412">bdRateExtend($G412:$G417,P412:P417,$AC412:$AC417,AL412:AL417)</f>
        <v>#VALUE!</v>
      </c>
      <c r="BU412" s="551" t="e">
        <f t="array" ref="BU412">bdRateExtend($G412:$G415,Q412:Q415,$AC412:$AC415,AM412:AM415)</f>
        <v>#VALUE!</v>
      </c>
      <c r="BV412" s="551" t="e">
        <f t="array" ref="BV412">bdRateExtend($G412:$G417,Q412:Q417,$AC412:$AC417,AM412:AM417)</f>
        <v>#VALUE!</v>
      </c>
      <c r="BW412" s="551" t="e">
        <f t="array" ref="BW412">bdRateExtend($G412:$G415,R412:R415,$AC412:$AC415,AN412:AN415)</f>
        <v>#VALUE!</v>
      </c>
      <c r="BX412" s="551" t="e">
        <f t="array" ref="BX412">bdRateExtend($G412:$G417,R412:R417,$AC412:$AC417,AN412:AN417)</f>
        <v>#VALUE!</v>
      </c>
      <c r="BY412" s="551" t="e">
        <f t="array" ref="BY412">bdRateExtend($G412:$G417,S412:S417,$AC412:$AC417,AO412:AO417)</f>
        <v>#VALUE!</v>
      </c>
      <c r="BZ412" s="555" t="e">
        <f t="array" ref="BZ412">bdRateExtend($G412:$G417,T412:T417,$AC412:$AC417,AP412:AP417)</f>
        <v>#VALUE!</v>
      </c>
      <c r="CA412" s="555" t="e">
        <f t="array" ref="CA412">bdRateExtend($G412:$G417,U412:U417,$AC412:$AC417,AQ412:AQ417)</f>
        <v>#VALUE!</v>
      </c>
      <c r="CB412" s="575" t="e">
        <f>(Summary!$C$108*BX412+Summary!$C$109*BY412+Summary!$C$110*BZ412)/Summary!$C$111</f>
        <v>#VALUE!</v>
      </c>
      <c r="CC412" s="561" t="e">
        <f t="array" ref="CC412">bdCAMBIExtend($G412:$G415,V412:V415,$AC412:$AC415,AR412:AR415)</f>
        <v>#VALUE!</v>
      </c>
      <c r="CD412" s="561" t="e">
        <f t="array" ref="CD412">bdCAMBIExtend($G412:$G417,V412:V417,$AC412:$AC417,AR412:AR417)</f>
        <v>#VALUE!</v>
      </c>
      <c r="CE412" s="547">
        <f t="array" ref="CE412">testVMAFRange($G412:$G415,N412:N415,$AC412:$AC415,AJ412:AJ415)</f>
        <v>0</v>
      </c>
      <c r="CF412" s="543">
        <f t="array" ref="CF412">testVMAFRange($G412:$G417,N412:N417,$AC412:$AC417,AJ412:AJ417)</f>
        <v>0</v>
      </c>
      <c r="CG412" s="547">
        <f t="array" ref="CG412">testVMAFRange($G412:$G415,O412:O415,$AC412:$AC415,AK412:AK415)</f>
        <v>0</v>
      </c>
      <c r="CH412" s="543">
        <f t="array" ref="CH412">testVMAFRange($G412:$G417,O412:O417,$AC412:$AC417,AK412:AK417)</f>
        <v>0</v>
      </c>
    </row>
    <row r="413" spans="1:86" ht="17" hidden="1" customHeight="1" x14ac:dyDescent="0.2">
      <c r="A413" s="485"/>
      <c r="B413" s="566"/>
      <c r="C413" s="485"/>
      <c r="D413" s="590"/>
      <c r="E413" s="558"/>
      <c r="F413" s="239">
        <v>110</v>
      </c>
      <c r="G413" s="294">
        <f>'Anchor-AI'!L411</f>
        <v>0</v>
      </c>
      <c r="H413" s="295">
        <f>'Anchor-AI'!M411</f>
        <v>0</v>
      </c>
      <c r="I413" s="295">
        <f>'Anchor-AI'!N411</f>
        <v>0</v>
      </c>
      <c r="J413" s="295">
        <f>'Anchor-AI'!O411</f>
        <v>0</v>
      </c>
      <c r="K413" s="295">
        <f>(Summary!$C$63*H413+Summary!$C$64*I413+Summary!$C$65*J413)/Summary!$C$66</f>
        <v>0</v>
      </c>
      <c r="L413" s="295">
        <f>'Anchor-AI'!P411</f>
        <v>0</v>
      </c>
      <c r="M413" s="295">
        <f>'Anchor-AI'!Q411</f>
        <v>0</v>
      </c>
      <c r="N413" s="295">
        <f>'Anchor-AI'!R411</f>
        <v>0</v>
      </c>
      <c r="O413" s="295">
        <f>'Anchor-AI'!S411</f>
        <v>0</v>
      </c>
      <c r="P413" s="295">
        <f>'Anchor-AI'!T411</f>
        <v>0</v>
      </c>
      <c r="Q413" s="295">
        <f>'Anchor-AI'!U411</f>
        <v>0</v>
      </c>
      <c r="R413" s="295">
        <f>'Anchor-AI'!V411</f>
        <v>0</v>
      </c>
      <c r="S413" s="295">
        <f>'Anchor-AI'!W411</f>
        <v>0</v>
      </c>
      <c r="T413" s="295">
        <f>'Anchor-AI'!X411</f>
        <v>0</v>
      </c>
      <c r="U413" s="295">
        <f>10*LOG10(1/((Summary!$C$80/10^(R413/10)+Summary!$C$81/10^(S413/10)+Summary!$C$82/10^(T413/10))/Summary!$C$83))</f>
        <v>0</v>
      </c>
      <c r="V413" s="295">
        <f>'Anchor-AI'!Y411</f>
        <v>0</v>
      </c>
      <c r="W413" s="295">
        <f>'Anchor-AI'!Z411</f>
        <v>0</v>
      </c>
      <c r="X413" s="295">
        <f>'Anchor-AI'!AA411</f>
        <v>0</v>
      </c>
      <c r="Y413" s="357">
        <f>'Anchor-AI'!AB411</f>
        <v>0</v>
      </c>
      <c r="Z413" s="357">
        <f>'Anchor-AI'!AC411</f>
        <v>0</v>
      </c>
      <c r="AA413" s="296">
        <f t="shared" si="21"/>
        <v>0</v>
      </c>
      <c r="AC413" s="170">
        <f>'Test-AI'!L411</f>
        <v>0</v>
      </c>
      <c r="AD413" s="167">
        <f>'Test-AI'!M411</f>
        <v>0</v>
      </c>
      <c r="AE413" s="167">
        <f>'Test-AI'!N411</f>
        <v>0</v>
      </c>
      <c r="AF413" s="167">
        <f>'Test-AI'!O411</f>
        <v>0</v>
      </c>
      <c r="AG413" s="167">
        <f>(Summary!$C$63*AD413+Summary!$C$64*AE413+Summary!$C$65*AF413)/Summary!$C$66</f>
        <v>0</v>
      </c>
      <c r="AH413" s="167">
        <f>'Test-AI'!P411</f>
        <v>0</v>
      </c>
      <c r="AI413" s="167">
        <f>'Test-AI'!Q411</f>
        <v>0</v>
      </c>
      <c r="AJ413" s="167">
        <f>'Test-AI'!R411</f>
        <v>0</v>
      </c>
      <c r="AK413" s="167">
        <f>'Test-AI'!S411</f>
        <v>0</v>
      </c>
      <c r="AL413" s="167">
        <f>'Test-AI'!T411</f>
        <v>0</v>
      </c>
      <c r="AM413" s="167">
        <f>'Test-AI'!U411</f>
        <v>0</v>
      </c>
      <c r="AN413" s="167">
        <f>'Test-AI'!V411</f>
        <v>0</v>
      </c>
      <c r="AO413" s="167">
        <f>'Test-AI'!W411</f>
        <v>0</v>
      </c>
      <c r="AP413" s="167">
        <f>'Test-AI'!X411</f>
        <v>0</v>
      </c>
      <c r="AQ413" s="167">
        <f>10*LOG10(1/((Summary!$C$80/10^(AN413/10)+Summary!$C$81/10^(AO413/10)+Summary!$C$82/10^(AP413/10))/Summary!$C$83))</f>
        <v>0</v>
      </c>
      <c r="AR413" s="167">
        <f>'Test-AI'!Y411</f>
        <v>0</v>
      </c>
      <c r="AS413" s="167">
        <f>'Test-AI'!Z411</f>
        <v>0</v>
      </c>
      <c r="AT413" s="295">
        <f>'Test-AI'!AA411</f>
        <v>0</v>
      </c>
      <c r="AU413" s="357">
        <f>'Test-AI'!AB411</f>
        <v>0</v>
      </c>
      <c r="AV413" s="357">
        <f>'Test-AI'!AC411</f>
        <v>0</v>
      </c>
      <c r="AW413" s="296">
        <f t="shared" si="22"/>
        <v>0</v>
      </c>
      <c r="AX413" s="297" t="e">
        <f t="shared" si="23"/>
        <v>#DIV/0!</v>
      </c>
      <c r="AY413" s="298" t="e">
        <f t="shared" si="23"/>
        <v>#DIV/0!</v>
      </c>
      <c r="AZ413" s="297" t="e">
        <f t="shared" si="23"/>
        <v>#DIV/0!</v>
      </c>
      <c r="BA413" s="345" t="e">
        <f t="shared" si="23"/>
        <v>#DIV/0!</v>
      </c>
      <c r="BB413" s="75"/>
      <c r="BC413" s="75"/>
      <c r="BD413" s="565"/>
      <c r="BE413" s="550"/>
      <c r="BF413" s="552"/>
      <c r="BG413" s="552"/>
      <c r="BH413" s="552"/>
      <c r="BI413" s="552"/>
      <c r="BJ413" s="552"/>
      <c r="BK413" s="553"/>
      <c r="BL413" s="552"/>
      <c r="BM413" s="553"/>
      <c r="BN413" s="552"/>
      <c r="BO413" s="546"/>
      <c r="BP413" s="541"/>
      <c r="BQ413" s="546"/>
      <c r="BR413" s="541"/>
      <c r="BS413" s="553"/>
      <c r="BT413" s="552"/>
      <c r="BU413" s="553"/>
      <c r="BV413" s="552"/>
      <c r="BW413" s="553"/>
      <c r="BX413" s="552"/>
      <c r="BY413" s="552"/>
      <c r="BZ413" s="541"/>
      <c r="CA413" s="541"/>
      <c r="CB413" s="552"/>
      <c r="CC413" s="553"/>
      <c r="CD413" s="552"/>
      <c r="CE413" s="546"/>
      <c r="CF413" s="541"/>
      <c r="CG413" s="546"/>
      <c r="CH413" s="541"/>
    </row>
    <row r="414" spans="1:86" ht="17" hidden="1" customHeight="1" x14ac:dyDescent="0.2">
      <c r="A414" s="485"/>
      <c r="B414" s="566"/>
      <c r="C414" s="485"/>
      <c r="D414" s="590"/>
      <c r="E414" s="558"/>
      <c r="F414" s="239">
        <v>135</v>
      </c>
      <c r="G414" s="294">
        <f>'Anchor-AI'!L412</f>
        <v>0</v>
      </c>
      <c r="H414" s="295">
        <f>'Anchor-AI'!M412</f>
        <v>0</v>
      </c>
      <c r="I414" s="295">
        <f>'Anchor-AI'!N412</f>
        <v>0</v>
      </c>
      <c r="J414" s="295">
        <f>'Anchor-AI'!O412</f>
        <v>0</v>
      </c>
      <c r="K414" s="295">
        <f>(Summary!$C$63*H414+Summary!$C$64*I414+Summary!$C$65*J414)/Summary!$C$66</f>
        <v>0</v>
      </c>
      <c r="L414" s="295">
        <f>'Anchor-AI'!P412</f>
        <v>0</v>
      </c>
      <c r="M414" s="295">
        <f>'Anchor-AI'!Q412</f>
        <v>0</v>
      </c>
      <c r="N414" s="295">
        <f>'Anchor-AI'!R412</f>
        <v>0</v>
      </c>
      <c r="O414" s="295">
        <f>'Anchor-AI'!S412</f>
        <v>0</v>
      </c>
      <c r="P414" s="295">
        <f>'Anchor-AI'!T412</f>
        <v>0</v>
      </c>
      <c r="Q414" s="295">
        <f>'Anchor-AI'!U412</f>
        <v>0</v>
      </c>
      <c r="R414" s="295">
        <f>'Anchor-AI'!V412</f>
        <v>0</v>
      </c>
      <c r="S414" s="295">
        <f>'Anchor-AI'!W412</f>
        <v>0</v>
      </c>
      <c r="T414" s="295">
        <f>'Anchor-AI'!X412</f>
        <v>0</v>
      </c>
      <c r="U414" s="295">
        <f>10*LOG10(1/((Summary!$C$80/10^(R414/10)+Summary!$C$81/10^(S414/10)+Summary!$C$82/10^(T414/10))/Summary!$C$83))</f>
        <v>0</v>
      </c>
      <c r="V414" s="295">
        <f>'Anchor-AI'!Y412</f>
        <v>0</v>
      </c>
      <c r="W414" s="295">
        <f>'Anchor-AI'!Z412</f>
        <v>0</v>
      </c>
      <c r="X414" s="295">
        <f>'Anchor-AI'!AA412</f>
        <v>0</v>
      </c>
      <c r="Y414" s="357">
        <f>'Anchor-AI'!AB412</f>
        <v>0</v>
      </c>
      <c r="Z414" s="357">
        <f>'Anchor-AI'!AC412</f>
        <v>0</v>
      </c>
      <c r="AA414" s="296">
        <f t="shared" si="21"/>
        <v>0</v>
      </c>
      <c r="AC414" s="170">
        <f>'Test-AI'!L412</f>
        <v>0</v>
      </c>
      <c r="AD414" s="167">
        <f>'Test-AI'!M412</f>
        <v>0</v>
      </c>
      <c r="AE414" s="167">
        <f>'Test-AI'!N412</f>
        <v>0</v>
      </c>
      <c r="AF414" s="167">
        <f>'Test-AI'!O412</f>
        <v>0</v>
      </c>
      <c r="AG414" s="167">
        <f>(Summary!$C$63*AD414+Summary!$C$64*AE414+Summary!$C$65*AF414)/Summary!$C$66</f>
        <v>0</v>
      </c>
      <c r="AH414" s="167">
        <f>'Test-AI'!P412</f>
        <v>0</v>
      </c>
      <c r="AI414" s="167">
        <f>'Test-AI'!Q412</f>
        <v>0</v>
      </c>
      <c r="AJ414" s="167">
        <f>'Test-AI'!R412</f>
        <v>0</v>
      </c>
      <c r="AK414" s="167">
        <f>'Test-AI'!S412</f>
        <v>0</v>
      </c>
      <c r="AL414" s="167">
        <f>'Test-AI'!T412</f>
        <v>0</v>
      </c>
      <c r="AM414" s="167">
        <f>'Test-AI'!U412</f>
        <v>0</v>
      </c>
      <c r="AN414" s="167">
        <f>'Test-AI'!V412</f>
        <v>0</v>
      </c>
      <c r="AO414" s="167">
        <f>'Test-AI'!W412</f>
        <v>0</v>
      </c>
      <c r="AP414" s="167">
        <f>'Test-AI'!X412</f>
        <v>0</v>
      </c>
      <c r="AQ414" s="167">
        <f>10*LOG10(1/((Summary!$C$80/10^(AN414/10)+Summary!$C$81/10^(AO414/10)+Summary!$C$82/10^(AP414/10))/Summary!$C$83))</f>
        <v>0</v>
      </c>
      <c r="AR414" s="167">
        <f>'Test-AI'!Y412</f>
        <v>0</v>
      </c>
      <c r="AS414" s="167">
        <f>'Test-AI'!Z412</f>
        <v>0</v>
      </c>
      <c r="AT414" s="295">
        <f>'Test-AI'!AA412</f>
        <v>0</v>
      </c>
      <c r="AU414" s="357">
        <f>'Test-AI'!AB412</f>
        <v>0</v>
      </c>
      <c r="AV414" s="357">
        <f>'Test-AI'!AC412</f>
        <v>0</v>
      </c>
      <c r="AW414" s="296">
        <f t="shared" si="22"/>
        <v>0</v>
      </c>
      <c r="AX414" s="297" t="e">
        <f t="shared" si="23"/>
        <v>#DIV/0!</v>
      </c>
      <c r="AY414" s="298" t="e">
        <f t="shared" si="23"/>
        <v>#DIV/0!</v>
      </c>
      <c r="AZ414" s="297" t="e">
        <f t="shared" si="23"/>
        <v>#DIV/0!</v>
      </c>
      <c r="BA414" s="345" t="e">
        <f t="shared" si="23"/>
        <v>#DIV/0!</v>
      </c>
      <c r="BB414" s="75"/>
      <c r="BC414" s="75"/>
      <c r="BD414" s="573" t="s">
        <v>147</v>
      </c>
      <c r="BE414" s="549" t="e">
        <f t="array" ref="BE414">bdRateExtend($G413:$G416,H413:H416,$AC413:$AC416,AD413:AD416)</f>
        <v>#VALUE!</v>
      </c>
      <c r="BF414" s="552"/>
      <c r="BG414" s="552"/>
      <c r="BH414" s="552"/>
      <c r="BI414" s="552"/>
      <c r="BJ414" s="552"/>
      <c r="BK414" s="551" t="e">
        <f t="array" ref="BK414">bdRateExtend($G413:$G416,L413:L416,$AC413:$AC416,AH413:AH416)</f>
        <v>#VALUE!</v>
      </c>
      <c r="BL414" s="552"/>
      <c r="BM414" s="551" t="e">
        <f t="array" ref="BM414">bdRateExtend($G413:$G416,M413:M416,$AC413:$AC416,AI413:AI416)</f>
        <v>#VALUE!</v>
      </c>
      <c r="BN414" s="552"/>
      <c r="BO414" s="545" t="e">
        <f t="array" ref="BO414">bdRateExtend($G413:$G416,N413:N416,$AC413:$AC416,AJ413:AJ416,"None", FALSE,1)</f>
        <v>#VALUE!</v>
      </c>
      <c r="BP414" s="541"/>
      <c r="BQ414" s="545" t="e">
        <f t="array" ref="BQ414">bdRateExtend($G413:$G416,O413:O416,$AC413:$AC416,AK413:AK416,"None", FALSE,1)</f>
        <v>#VALUE!</v>
      </c>
      <c r="BR414" s="541"/>
      <c r="BS414" s="551" t="e">
        <f t="array" ref="BS414">bdRateExtend($G413:$G416,P413:P416,$AC413:$AC416,AL413:AL416)</f>
        <v>#VALUE!</v>
      </c>
      <c r="BT414" s="552"/>
      <c r="BU414" s="551" t="e">
        <f t="array" ref="BU414">bdRateExtend($G413:$G416,Q413:Q416,$AC413:$AC416,AM413:AM416)</f>
        <v>#VALUE!</v>
      </c>
      <c r="BV414" s="552"/>
      <c r="BW414" s="551" t="e">
        <f t="array" ref="BW414">bdRateExtend($G413:$G416,R413:R416,$AC413:$AC416,AN413:AN416)</f>
        <v>#VALUE!</v>
      </c>
      <c r="BX414" s="552"/>
      <c r="BY414" s="552"/>
      <c r="BZ414" s="541"/>
      <c r="CA414" s="541"/>
      <c r="CB414" s="552"/>
      <c r="CC414" s="561" t="e">
        <f t="array" ref="CC414">bdCAMBIExtend($G413:$G416,V413:V416,$AC413:$AC416,AR413:AR416)</f>
        <v>#VALUE!</v>
      </c>
      <c r="CD414" s="552"/>
      <c r="CE414" s="554">
        <f t="array" ref="CE414">testVMAFRange($G413:$G416,N413:N416,$AC413:$AC416,AJ413:AJ416)</f>
        <v>0</v>
      </c>
      <c r="CF414" s="541"/>
      <c r="CG414" s="554">
        <f t="array" ref="CG414">testVMAFRange($G413:$G416,O413:O416,$AC413:$AC416,AK413:AK416)</f>
        <v>0</v>
      </c>
      <c r="CH414" s="541"/>
    </row>
    <row r="415" spans="1:86" ht="17" hidden="1" customHeight="1" x14ac:dyDescent="0.2">
      <c r="A415" s="485"/>
      <c r="B415" s="566"/>
      <c r="C415" s="485"/>
      <c r="D415" s="590"/>
      <c r="E415" s="558"/>
      <c r="F415" s="239">
        <v>160</v>
      </c>
      <c r="G415" s="294">
        <f>'Anchor-AI'!L413</f>
        <v>0</v>
      </c>
      <c r="H415" s="295">
        <f>'Anchor-AI'!M413</f>
        <v>0</v>
      </c>
      <c r="I415" s="295">
        <f>'Anchor-AI'!N413</f>
        <v>0</v>
      </c>
      <c r="J415" s="295">
        <f>'Anchor-AI'!O413</f>
        <v>0</v>
      </c>
      <c r="K415" s="295">
        <f>(Summary!$C$63*H415+Summary!$C$64*I415+Summary!$C$65*J415)/Summary!$C$66</f>
        <v>0</v>
      </c>
      <c r="L415" s="295">
        <f>'Anchor-AI'!P413</f>
        <v>0</v>
      </c>
      <c r="M415" s="295">
        <f>'Anchor-AI'!Q413</f>
        <v>0</v>
      </c>
      <c r="N415" s="295">
        <f>'Anchor-AI'!R413</f>
        <v>0</v>
      </c>
      <c r="O415" s="295">
        <f>'Anchor-AI'!S413</f>
        <v>0</v>
      </c>
      <c r="P415" s="295">
        <f>'Anchor-AI'!T413</f>
        <v>0</v>
      </c>
      <c r="Q415" s="295">
        <f>'Anchor-AI'!U413</f>
        <v>0</v>
      </c>
      <c r="R415" s="295">
        <f>'Anchor-AI'!V413</f>
        <v>0</v>
      </c>
      <c r="S415" s="295">
        <f>'Anchor-AI'!W413</f>
        <v>0</v>
      </c>
      <c r="T415" s="295">
        <f>'Anchor-AI'!X413</f>
        <v>0</v>
      </c>
      <c r="U415" s="295">
        <f>10*LOG10(1/((Summary!$C$80/10^(R415/10)+Summary!$C$81/10^(S415/10)+Summary!$C$82/10^(T415/10))/Summary!$C$83))</f>
        <v>0</v>
      </c>
      <c r="V415" s="295">
        <f>'Anchor-AI'!Y413</f>
        <v>0</v>
      </c>
      <c r="W415" s="295">
        <f>'Anchor-AI'!Z413</f>
        <v>0</v>
      </c>
      <c r="X415" s="295">
        <f>'Anchor-AI'!AA413</f>
        <v>0</v>
      </c>
      <c r="Y415" s="357">
        <f>'Anchor-AI'!AB413</f>
        <v>0</v>
      </c>
      <c r="Z415" s="357">
        <f>'Anchor-AI'!AC413</f>
        <v>0</v>
      </c>
      <c r="AA415" s="296">
        <f t="shared" si="21"/>
        <v>0</v>
      </c>
      <c r="AC415" s="170">
        <f>'Test-AI'!L413</f>
        <v>0</v>
      </c>
      <c r="AD415" s="167">
        <f>'Test-AI'!M413</f>
        <v>0</v>
      </c>
      <c r="AE415" s="167">
        <f>'Test-AI'!N413</f>
        <v>0</v>
      </c>
      <c r="AF415" s="167">
        <f>'Test-AI'!O413</f>
        <v>0</v>
      </c>
      <c r="AG415" s="167">
        <f>(Summary!$C$63*AD415+Summary!$C$64*AE415+Summary!$C$65*AF415)/Summary!$C$66</f>
        <v>0</v>
      </c>
      <c r="AH415" s="167">
        <f>'Test-AI'!P413</f>
        <v>0</v>
      </c>
      <c r="AI415" s="167">
        <f>'Test-AI'!Q413</f>
        <v>0</v>
      </c>
      <c r="AJ415" s="167">
        <f>'Test-AI'!R413</f>
        <v>0</v>
      </c>
      <c r="AK415" s="167">
        <f>'Test-AI'!S413</f>
        <v>0</v>
      </c>
      <c r="AL415" s="167">
        <f>'Test-AI'!T413</f>
        <v>0</v>
      </c>
      <c r="AM415" s="167">
        <f>'Test-AI'!U413</f>
        <v>0</v>
      </c>
      <c r="AN415" s="167">
        <f>'Test-AI'!V413</f>
        <v>0</v>
      </c>
      <c r="AO415" s="167">
        <f>'Test-AI'!W413</f>
        <v>0</v>
      </c>
      <c r="AP415" s="167">
        <f>'Test-AI'!X413</f>
        <v>0</v>
      </c>
      <c r="AQ415" s="167">
        <f>10*LOG10(1/((Summary!$C$80/10^(AN415/10)+Summary!$C$81/10^(AO415/10)+Summary!$C$82/10^(AP415/10))/Summary!$C$83))</f>
        <v>0</v>
      </c>
      <c r="AR415" s="167">
        <f>'Test-AI'!Y413</f>
        <v>0</v>
      </c>
      <c r="AS415" s="167">
        <f>'Test-AI'!Z413</f>
        <v>0</v>
      </c>
      <c r="AT415" s="295">
        <f>'Test-AI'!AA413</f>
        <v>0</v>
      </c>
      <c r="AU415" s="357">
        <f>'Test-AI'!AB413</f>
        <v>0</v>
      </c>
      <c r="AV415" s="357">
        <f>'Test-AI'!AC413</f>
        <v>0</v>
      </c>
      <c r="AW415" s="296">
        <f t="shared" si="22"/>
        <v>0</v>
      </c>
      <c r="AX415" s="297" t="e">
        <f t="shared" si="23"/>
        <v>#DIV/0!</v>
      </c>
      <c r="AY415" s="298" t="e">
        <f t="shared" si="23"/>
        <v>#DIV/0!</v>
      </c>
      <c r="AZ415" s="297" t="e">
        <f t="shared" si="23"/>
        <v>#DIV/0!</v>
      </c>
      <c r="BA415" s="345" t="e">
        <f t="shared" si="23"/>
        <v>#DIV/0!</v>
      </c>
      <c r="BB415" s="75"/>
      <c r="BC415" s="75"/>
      <c r="BD415" s="565"/>
      <c r="BE415" s="550"/>
      <c r="BF415" s="552"/>
      <c r="BG415" s="552"/>
      <c r="BH415" s="552"/>
      <c r="BI415" s="552"/>
      <c r="BJ415" s="552"/>
      <c r="BK415" s="553"/>
      <c r="BL415" s="552"/>
      <c r="BM415" s="553"/>
      <c r="BN415" s="552"/>
      <c r="BO415" s="546"/>
      <c r="BP415" s="541"/>
      <c r="BQ415" s="546"/>
      <c r="BR415" s="541"/>
      <c r="BS415" s="553"/>
      <c r="BT415" s="552"/>
      <c r="BU415" s="553"/>
      <c r="BV415" s="552"/>
      <c r="BW415" s="553"/>
      <c r="BX415" s="552"/>
      <c r="BY415" s="552"/>
      <c r="BZ415" s="541"/>
      <c r="CA415" s="541"/>
      <c r="CB415" s="552"/>
      <c r="CC415" s="553"/>
      <c r="CD415" s="552"/>
      <c r="CE415" s="546"/>
      <c r="CF415" s="541"/>
      <c r="CG415" s="546"/>
      <c r="CH415" s="541"/>
    </row>
    <row r="416" spans="1:86" ht="17" hidden="1" customHeight="1" x14ac:dyDescent="0.2">
      <c r="A416" s="485"/>
      <c r="B416" s="566"/>
      <c r="C416" s="485"/>
      <c r="D416" s="590"/>
      <c r="E416" s="558"/>
      <c r="F416" s="239">
        <v>185</v>
      </c>
      <c r="G416" s="294">
        <f>'Anchor-AI'!L414</f>
        <v>0</v>
      </c>
      <c r="H416" s="295">
        <f>'Anchor-AI'!M414</f>
        <v>0</v>
      </c>
      <c r="I416" s="295">
        <f>'Anchor-AI'!N414</f>
        <v>0</v>
      </c>
      <c r="J416" s="295">
        <f>'Anchor-AI'!O414</f>
        <v>0</v>
      </c>
      <c r="K416" s="295">
        <f>(Summary!$C$63*H416+Summary!$C$64*I416+Summary!$C$65*J416)/Summary!$C$66</f>
        <v>0</v>
      </c>
      <c r="L416" s="295">
        <f>'Anchor-AI'!P414</f>
        <v>0</v>
      </c>
      <c r="M416" s="295">
        <f>'Anchor-AI'!Q414</f>
        <v>0</v>
      </c>
      <c r="N416" s="295">
        <f>'Anchor-AI'!R414</f>
        <v>0</v>
      </c>
      <c r="O416" s="295">
        <f>'Anchor-AI'!S414</f>
        <v>0</v>
      </c>
      <c r="P416" s="295">
        <f>'Anchor-AI'!T414</f>
        <v>0</v>
      </c>
      <c r="Q416" s="295">
        <f>'Anchor-AI'!U414</f>
        <v>0</v>
      </c>
      <c r="R416" s="295">
        <f>'Anchor-AI'!V414</f>
        <v>0</v>
      </c>
      <c r="S416" s="295">
        <f>'Anchor-AI'!W414</f>
        <v>0</v>
      </c>
      <c r="T416" s="295">
        <f>'Anchor-AI'!X414</f>
        <v>0</v>
      </c>
      <c r="U416" s="295">
        <f>10*LOG10(1/((Summary!$C$80/10^(R416/10)+Summary!$C$81/10^(S416/10)+Summary!$C$82/10^(T416/10))/Summary!$C$83))</f>
        <v>0</v>
      </c>
      <c r="V416" s="295">
        <f>'Anchor-AI'!Y414</f>
        <v>0</v>
      </c>
      <c r="W416" s="295">
        <f>'Anchor-AI'!Z414</f>
        <v>0</v>
      </c>
      <c r="X416" s="295">
        <f>'Anchor-AI'!AA414</f>
        <v>0</v>
      </c>
      <c r="Y416" s="357">
        <f>'Anchor-AI'!AB414</f>
        <v>0</v>
      </c>
      <c r="Z416" s="357">
        <f>'Anchor-AI'!AC414</f>
        <v>0</v>
      </c>
      <c r="AA416" s="296">
        <f t="shared" si="21"/>
        <v>0</v>
      </c>
      <c r="AC416" s="170">
        <f>'Test-AI'!L414</f>
        <v>0</v>
      </c>
      <c r="AD416" s="167">
        <f>'Test-AI'!M414</f>
        <v>0</v>
      </c>
      <c r="AE416" s="167">
        <f>'Test-AI'!N414</f>
        <v>0</v>
      </c>
      <c r="AF416" s="167">
        <f>'Test-AI'!O414</f>
        <v>0</v>
      </c>
      <c r="AG416" s="167">
        <f>(Summary!$C$63*AD416+Summary!$C$64*AE416+Summary!$C$65*AF416)/Summary!$C$66</f>
        <v>0</v>
      </c>
      <c r="AH416" s="167">
        <f>'Test-AI'!P414</f>
        <v>0</v>
      </c>
      <c r="AI416" s="167">
        <f>'Test-AI'!Q414</f>
        <v>0</v>
      </c>
      <c r="AJ416" s="167">
        <f>'Test-AI'!R414</f>
        <v>0</v>
      </c>
      <c r="AK416" s="167">
        <f>'Test-AI'!S414</f>
        <v>0</v>
      </c>
      <c r="AL416" s="167">
        <f>'Test-AI'!T414</f>
        <v>0</v>
      </c>
      <c r="AM416" s="167">
        <f>'Test-AI'!U414</f>
        <v>0</v>
      </c>
      <c r="AN416" s="167">
        <f>'Test-AI'!V414</f>
        <v>0</v>
      </c>
      <c r="AO416" s="167">
        <f>'Test-AI'!W414</f>
        <v>0</v>
      </c>
      <c r="AP416" s="167">
        <f>'Test-AI'!X414</f>
        <v>0</v>
      </c>
      <c r="AQ416" s="167">
        <f>10*LOG10(1/((Summary!$C$80/10^(AN416/10)+Summary!$C$81/10^(AO416/10)+Summary!$C$82/10^(AP416/10))/Summary!$C$83))</f>
        <v>0</v>
      </c>
      <c r="AR416" s="167">
        <f>'Test-AI'!Y414</f>
        <v>0</v>
      </c>
      <c r="AS416" s="167">
        <f>'Test-AI'!Z414</f>
        <v>0</v>
      </c>
      <c r="AT416" s="295">
        <f>'Test-AI'!AA414</f>
        <v>0</v>
      </c>
      <c r="AU416" s="357">
        <f>'Test-AI'!AB414</f>
        <v>0</v>
      </c>
      <c r="AV416" s="357">
        <f>'Test-AI'!AC414</f>
        <v>0</v>
      </c>
      <c r="AW416" s="296">
        <f t="shared" si="22"/>
        <v>0</v>
      </c>
      <c r="AX416" s="297" t="e">
        <f t="shared" si="23"/>
        <v>#DIV/0!</v>
      </c>
      <c r="AY416" s="298" t="e">
        <f t="shared" si="23"/>
        <v>#DIV/0!</v>
      </c>
      <c r="AZ416" s="297" t="e">
        <f t="shared" si="23"/>
        <v>#DIV/0!</v>
      </c>
      <c r="BA416" s="345" t="e">
        <f t="shared" si="23"/>
        <v>#DIV/0!</v>
      </c>
      <c r="BB416" s="75"/>
      <c r="BC416" s="75"/>
      <c r="BD416" s="574" t="s">
        <v>46</v>
      </c>
      <c r="BE416" s="549" t="e">
        <f t="array" ref="BE416">bdRateExtend($G414:$G417,H414:H417,$AC414:$AC417,AD414:AD417)</f>
        <v>#VALUE!</v>
      </c>
      <c r="BF416" s="552"/>
      <c r="BG416" s="552"/>
      <c r="BH416" s="552"/>
      <c r="BI416" s="552"/>
      <c r="BJ416" s="552"/>
      <c r="BK416" s="551" t="e">
        <f t="array" ref="BK416">bdRateExtend($G414:$G417,L414:L417,$AC414:$AC417,AH414:AH417)</f>
        <v>#VALUE!</v>
      </c>
      <c r="BL416" s="552"/>
      <c r="BM416" s="551" t="e">
        <f t="array" ref="BM416">bdRateExtend($G414:$G417,M414:M417,$AC414:$AC417,AI414:AI417)</f>
        <v>#VALUE!</v>
      </c>
      <c r="BN416" s="552"/>
      <c r="BO416" s="545" t="e">
        <f t="array" ref="BO416">bdRateExtend($G414:$G417,N414:N417,$AC414:$AC417,AJ414:AJ417,"None", FALSE,1)</f>
        <v>#VALUE!</v>
      </c>
      <c r="BP416" s="541"/>
      <c r="BQ416" s="545" t="e">
        <f t="array" ref="BQ416">bdRateExtend($G414:$G417,O414:O417,$AC414:$AC417,AK414:AK417,"None", FALSE,1)</f>
        <v>#VALUE!</v>
      </c>
      <c r="BR416" s="541"/>
      <c r="BS416" s="551" t="e">
        <f t="array" ref="BS416">bdRateExtend($G414:$G417,P414:P417,$AC414:$AC417,AL414:AL417)</f>
        <v>#VALUE!</v>
      </c>
      <c r="BT416" s="552"/>
      <c r="BU416" s="551" t="e">
        <f t="array" ref="BU416">bdRateExtend($G414:$G417,Q414:Q417,$AC414:$AC417,AM414:AM417)</f>
        <v>#VALUE!</v>
      </c>
      <c r="BV416" s="552"/>
      <c r="BW416" s="551" t="e">
        <f t="array" ref="BW416">bdRateExtend($G414:$G417,R414:R417,$AC414:$AC417,AN414:AN417)</f>
        <v>#VALUE!</v>
      </c>
      <c r="BX416" s="552"/>
      <c r="BY416" s="552"/>
      <c r="BZ416" s="541"/>
      <c r="CA416" s="541"/>
      <c r="CB416" s="552"/>
      <c r="CC416" s="561" t="e">
        <f t="array" ref="CC416">bdCAMBIExtend($G414:$G417,V414:V417,$AC414:$AC417,AR414:AR417)</f>
        <v>#VALUE!</v>
      </c>
      <c r="CD416" s="552"/>
      <c r="CE416" s="554">
        <f t="array" ref="CE416">testVMAFRange($G414:$G417,N414:N417,$AC414:$AC417,AJ414:AJ417)</f>
        <v>0</v>
      </c>
      <c r="CF416" s="541"/>
      <c r="CG416" s="554">
        <f t="array" ref="CG416">testVMAFRange($G414:$G417,O414:O417,$AC414:$AC417,AK414:AK417)</f>
        <v>0</v>
      </c>
      <c r="CH416" s="541"/>
    </row>
    <row r="417" spans="1:86" ht="17" hidden="1" customHeight="1" x14ac:dyDescent="0.2">
      <c r="A417" s="485"/>
      <c r="B417" s="596"/>
      <c r="C417" s="486"/>
      <c r="D417" s="591"/>
      <c r="E417" s="559"/>
      <c r="F417" s="240">
        <v>210</v>
      </c>
      <c r="G417" s="299">
        <f>'Anchor-AI'!L415</f>
        <v>0</v>
      </c>
      <c r="H417" s="300">
        <f>'Anchor-AI'!M415</f>
        <v>0</v>
      </c>
      <c r="I417" s="300">
        <f>'Anchor-AI'!N415</f>
        <v>0</v>
      </c>
      <c r="J417" s="300">
        <f>'Anchor-AI'!O415</f>
        <v>0</v>
      </c>
      <c r="K417" s="295">
        <f>(Summary!$C$63*H417+Summary!$C$64*I417+Summary!$C$65*J417)/Summary!$C$66</f>
        <v>0</v>
      </c>
      <c r="L417" s="300">
        <f>'Anchor-AI'!P415</f>
        <v>0</v>
      </c>
      <c r="M417" s="300">
        <f>'Anchor-AI'!Q415</f>
        <v>0</v>
      </c>
      <c r="N417" s="300">
        <f>'Anchor-AI'!R415</f>
        <v>0</v>
      </c>
      <c r="O417" s="300">
        <f>'Anchor-AI'!S415</f>
        <v>0</v>
      </c>
      <c r="P417" s="300">
        <f>'Anchor-AI'!T415</f>
        <v>0</v>
      </c>
      <c r="Q417" s="300">
        <f>'Anchor-AI'!U415</f>
        <v>0</v>
      </c>
      <c r="R417" s="300">
        <f>'Anchor-AI'!V415</f>
        <v>0</v>
      </c>
      <c r="S417" s="300">
        <f>'Anchor-AI'!W415</f>
        <v>0</v>
      </c>
      <c r="T417" s="300">
        <f>'Anchor-AI'!X415</f>
        <v>0</v>
      </c>
      <c r="U417" s="300">
        <f>10*LOG10(1/((Summary!$C$80/10^(R417/10)+Summary!$C$81/10^(S417/10)+Summary!$C$82/10^(T417/10))/Summary!$C$83))</f>
        <v>0</v>
      </c>
      <c r="V417" s="300">
        <f>'Anchor-AI'!Y415</f>
        <v>0</v>
      </c>
      <c r="W417" s="300">
        <f>'Anchor-AI'!Z415</f>
        <v>0</v>
      </c>
      <c r="X417" s="300">
        <f>'Anchor-AI'!AA415</f>
        <v>0</v>
      </c>
      <c r="Y417" s="357">
        <f>'Anchor-AI'!AB415</f>
        <v>0</v>
      </c>
      <c r="Z417" s="357">
        <f>'Anchor-AI'!AC415</f>
        <v>0</v>
      </c>
      <c r="AA417" s="301">
        <f t="shared" si="21"/>
        <v>0</v>
      </c>
      <c r="AC417" s="171">
        <f>'Test-AI'!L415</f>
        <v>0</v>
      </c>
      <c r="AD417" s="168">
        <f>'Test-AI'!M415</f>
        <v>0</v>
      </c>
      <c r="AE417" s="168">
        <f>'Test-AI'!N415</f>
        <v>0</v>
      </c>
      <c r="AF417" s="168">
        <f>'Test-AI'!O415</f>
        <v>0</v>
      </c>
      <c r="AG417" s="168">
        <f>(Summary!$C$63*AD417+Summary!$C$64*AE417+Summary!$C$65*AF417)/Summary!$C$66</f>
        <v>0</v>
      </c>
      <c r="AH417" s="168">
        <f>'Test-AI'!P415</f>
        <v>0</v>
      </c>
      <c r="AI417" s="168">
        <f>'Test-AI'!Q415</f>
        <v>0</v>
      </c>
      <c r="AJ417" s="168">
        <f>'Test-AI'!R415</f>
        <v>0</v>
      </c>
      <c r="AK417" s="168">
        <f>'Test-AI'!S415</f>
        <v>0</v>
      </c>
      <c r="AL417" s="168">
        <f>'Test-AI'!T415</f>
        <v>0</v>
      </c>
      <c r="AM417" s="168">
        <f>'Test-AI'!U415</f>
        <v>0</v>
      </c>
      <c r="AN417" s="168">
        <f>'Test-AI'!V415</f>
        <v>0</v>
      </c>
      <c r="AO417" s="168">
        <f>'Test-AI'!W415</f>
        <v>0</v>
      </c>
      <c r="AP417" s="168">
        <f>'Test-AI'!X415</f>
        <v>0</v>
      </c>
      <c r="AQ417" s="168">
        <f>10*LOG10(1/((Summary!$C$80/10^(AN417/10)+Summary!$C$81/10^(AO417/10)+Summary!$C$82/10^(AP417/10))/Summary!$C$83))</f>
        <v>0</v>
      </c>
      <c r="AR417" s="168">
        <f>'Test-AI'!Y415</f>
        <v>0</v>
      </c>
      <c r="AS417" s="168">
        <f>'Test-AI'!Z415</f>
        <v>0</v>
      </c>
      <c r="AT417" s="300">
        <f>'Test-AI'!AA415</f>
        <v>0</v>
      </c>
      <c r="AU417" s="357">
        <f>'Test-AI'!AB415</f>
        <v>0</v>
      </c>
      <c r="AV417" s="357">
        <f>'Test-AI'!AC415</f>
        <v>0</v>
      </c>
      <c r="AW417" s="301">
        <f t="shared" si="22"/>
        <v>0</v>
      </c>
      <c r="AX417" s="302" t="e">
        <f t="shared" si="23"/>
        <v>#DIV/0!</v>
      </c>
      <c r="AY417" s="303" t="e">
        <f t="shared" si="23"/>
        <v>#DIV/0!</v>
      </c>
      <c r="AZ417" s="297" t="e">
        <f t="shared" si="23"/>
        <v>#DIV/0!</v>
      </c>
      <c r="BA417" s="345" t="e">
        <f t="shared" si="23"/>
        <v>#DIV/0!</v>
      </c>
      <c r="BB417" s="75"/>
      <c r="BC417" s="75"/>
      <c r="BD417" s="570"/>
      <c r="BE417" s="550"/>
      <c r="BF417" s="553"/>
      <c r="BG417" s="553"/>
      <c r="BH417" s="553"/>
      <c r="BI417" s="553"/>
      <c r="BJ417" s="553"/>
      <c r="BK417" s="553"/>
      <c r="BL417" s="553"/>
      <c r="BM417" s="553"/>
      <c r="BN417" s="553"/>
      <c r="BO417" s="546"/>
      <c r="BP417" s="544"/>
      <c r="BQ417" s="546"/>
      <c r="BR417" s="544"/>
      <c r="BS417" s="553"/>
      <c r="BT417" s="553"/>
      <c r="BU417" s="553"/>
      <c r="BV417" s="553"/>
      <c r="BW417" s="553"/>
      <c r="BX417" s="553"/>
      <c r="BY417" s="553"/>
      <c r="BZ417" s="544"/>
      <c r="CA417" s="544"/>
      <c r="CB417" s="553"/>
      <c r="CC417" s="553"/>
      <c r="CD417" s="553"/>
      <c r="CE417" s="546"/>
      <c r="CF417" s="544"/>
      <c r="CG417" s="546"/>
      <c r="CH417" s="544"/>
    </row>
    <row r="418" spans="1:86" ht="17" hidden="1" customHeight="1" x14ac:dyDescent="0.2">
      <c r="A418" s="485"/>
      <c r="B418" s="595" t="s">
        <v>158</v>
      </c>
      <c r="C418" s="586" t="s">
        <v>102</v>
      </c>
      <c r="D418" s="589">
        <v>24</v>
      </c>
      <c r="E418" s="557">
        <v>10</v>
      </c>
      <c r="F418" s="238">
        <v>85</v>
      </c>
      <c r="G418" s="289">
        <f>'Anchor-AI'!L416</f>
        <v>0</v>
      </c>
      <c r="H418" s="290">
        <f>'Anchor-AI'!M416</f>
        <v>0</v>
      </c>
      <c r="I418" s="290">
        <f>'Anchor-AI'!N416</f>
        <v>0</v>
      </c>
      <c r="J418" s="290">
        <f>'Anchor-AI'!O416</f>
        <v>0</v>
      </c>
      <c r="K418" s="290">
        <f>(Summary!$C$63*H418+Summary!$C$64*I418+Summary!$C$65*J418)/Summary!$C$66</f>
        <v>0</v>
      </c>
      <c r="L418" s="290">
        <f>'Anchor-AI'!P416</f>
        <v>0</v>
      </c>
      <c r="M418" s="290">
        <f>'Anchor-AI'!Q416</f>
        <v>0</v>
      </c>
      <c r="N418" s="290">
        <f>'Anchor-AI'!R416</f>
        <v>0</v>
      </c>
      <c r="O418" s="290">
        <f>'Anchor-AI'!S416</f>
        <v>0</v>
      </c>
      <c r="P418" s="290">
        <f>'Anchor-AI'!T416</f>
        <v>0</v>
      </c>
      <c r="Q418" s="290">
        <f>'Anchor-AI'!U416</f>
        <v>0</v>
      </c>
      <c r="R418" s="290">
        <f>'Anchor-AI'!V416</f>
        <v>0</v>
      </c>
      <c r="S418" s="290">
        <f>'Anchor-AI'!W416</f>
        <v>0</v>
      </c>
      <c r="T418" s="290">
        <f>'Anchor-AI'!X416</f>
        <v>0</v>
      </c>
      <c r="U418" s="290">
        <f>10*LOG10(1/((Summary!$C$80/10^(R418/10)+Summary!$C$81/10^(S418/10)+Summary!$C$82/10^(T418/10))/Summary!$C$83))</f>
        <v>0</v>
      </c>
      <c r="V418" s="290">
        <f>'Anchor-AI'!Y416</f>
        <v>0</v>
      </c>
      <c r="W418" s="290">
        <f>'Anchor-AI'!Z416</f>
        <v>0</v>
      </c>
      <c r="X418" s="290">
        <f>'Anchor-AI'!AA416</f>
        <v>0</v>
      </c>
      <c r="Y418" s="360">
        <f>'Anchor-AI'!AB416</f>
        <v>0</v>
      </c>
      <c r="Z418" s="360">
        <f>'Anchor-AI'!AC416</f>
        <v>0</v>
      </c>
      <c r="AA418" s="291">
        <f t="shared" si="21"/>
        <v>0</v>
      </c>
      <c r="AC418" s="169">
        <f>'Test-AI'!L416</f>
        <v>0</v>
      </c>
      <c r="AD418" s="166">
        <f>'Test-AI'!M416</f>
        <v>0</v>
      </c>
      <c r="AE418" s="166">
        <f>'Test-AI'!N416</f>
        <v>0</v>
      </c>
      <c r="AF418" s="166">
        <f>'Test-AI'!O416</f>
        <v>0</v>
      </c>
      <c r="AG418" s="166">
        <f>(Summary!$C$63*AD418+Summary!$C$64*AE418+Summary!$C$65*AF418)/Summary!$C$66</f>
        <v>0</v>
      </c>
      <c r="AH418" s="166">
        <f>'Test-AI'!P416</f>
        <v>0</v>
      </c>
      <c r="AI418" s="166">
        <f>'Test-AI'!Q416</f>
        <v>0</v>
      </c>
      <c r="AJ418" s="166">
        <f>'Test-AI'!R416</f>
        <v>0</v>
      </c>
      <c r="AK418" s="166">
        <f>'Test-AI'!S416</f>
        <v>0</v>
      </c>
      <c r="AL418" s="166">
        <f>'Test-AI'!T416</f>
        <v>0</v>
      </c>
      <c r="AM418" s="166">
        <f>'Test-AI'!U416</f>
        <v>0</v>
      </c>
      <c r="AN418" s="166">
        <f>'Test-AI'!V416</f>
        <v>0</v>
      </c>
      <c r="AO418" s="166">
        <f>'Test-AI'!W416</f>
        <v>0</v>
      </c>
      <c r="AP418" s="166">
        <f>'Test-AI'!X416</f>
        <v>0</v>
      </c>
      <c r="AQ418" s="166">
        <f>10*LOG10(1/((Summary!$C$80/10^(AN418/10)+Summary!$C$81/10^(AO418/10)+Summary!$C$82/10^(AP418/10))/Summary!$C$83))</f>
        <v>0</v>
      </c>
      <c r="AR418" s="166">
        <f>'Test-AI'!Y416</f>
        <v>0</v>
      </c>
      <c r="AS418" s="166">
        <f>'Test-AI'!Z416</f>
        <v>0</v>
      </c>
      <c r="AT418" s="290">
        <f>'Test-AI'!AA416</f>
        <v>0</v>
      </c>
      <c r="AU418" s="356">
        <f>'Test-AI'!AB416</f>
        <v>0</v>
      </c>
      <c r="AV418" s="356">
        <f>'Test-AI'!AC416</f>
        <v>0</v>
      </c>
      <c r="AW418" s="291">
        <f t="shared" si="22"/>
        <v>0</v>
      </c>
      <c r="AX418" s="292" t="e">
        <f t="shared" si="23"/>
        <v>#DIV/0!</v>
      </c>
      <c r="AY418" s="293" t="e">
        <f t="shared" si="23"/>
        <v>#DIV/0!</v>
      </c>
      <c r="AZ418" s="292" t="e">
        <f t="shared" si="23"/>
        <v>#DIV/0!</v>
      </c>
      <c r="BA418" s="344" t="e">
        <f t="shared" si="23"/>
        <v>#DIV/0!</v>
      </c>
      <c r="BB418" s="75"/>
      <c r="BC418" s="75"/>
      <c r="BD418" s="572" t="s">
        <v>39</v>
      </c>
      <c r="BE418" s="549" t="e">
        <f t="array" ref="BE418">bdRateExtend($G418:$G421,H418:H421,$AC418:$AC421,AD418:AD421)</f>
        <v>#VALUE!</v>
      </c>
      <c r="BF418" s="551" t="e">
        <f t="array" ref="BF418">bdRateExtend($G418:$G423,H418:H423,$AC418:$AC423,AD418:AD423)</f>
        <v>#VALUE!</v>
      </c>
      <c r="BG418" s="551" t="e">
        <f t="array" ref="BG418">bdRateExtend($G418:$G423,I418:I423,$AC418:$AC423,AE418:AE423)</f>
        <v>#VALUE!</v>
      </c>
      <c r="BH418" s="551" t="e">
        <f t="array" ref="BH418">bdRateExtend($G418:$G423,J418:J423,$AC418:$AC423,AF418:AF423)</f>
        <v>#VALUE!</v>
      </c>
      <c r="BI418" s="551" t="e">
        <f t="array" ref="BI418">bdRateExtend($G418:$G423,K418:K423,$AC418:$AC423,AG418:AG423)</f>
        <v>#VALUE!</v>
      </c>
      <c r="BJ418" s="575" t="e">
        <f>(Summary!$C$94*BF418+Summary!$C$95*BG418+Summary!$C$96*BH418)/Summary!$C$97</f>
        <v>#VALUE!</v>
      </c>
      <c r="BK418" s="551" t="e">
        <f t="array" ref="BK418">bdRateExtend($G418:$G421,L418:L421,$AC418:$AC421,AH418:AH421)</f>
        <v>#VALUE!</v>
      </c>
      <c r="BL418" s="551" t="e">
        <f t="array" ref="BL418">bdRateExtend($G418:$G423,L418:L423,$AC418:$AC423,AH418:AH423)</f>
        <v>#VALUE!</v>
      </c>
      <c r="BM418" s="551" t="e">
        <f t="array" ref="BM418">bdRateExtend($G418:$G421,M418:M421,$AC418:$AC421,AI418:AI421)</f>
        <v>#VALUE!</v>
      </c>
      <c r="BN418" s="551" t="e">
        <f t="array" ref="BN418">bdRateExtend($G418:$G423,M418:M423,$AC418:$AC423,AI418:AI423)</f>
        <v>#VALUE!</v>
      </c>
      <c r="BO418" s="548" t="e">
        <f t="array" ref="BO418">bdRateExtend($G418:$G421,N418:N421,$AC418:$AC421,AJ418:AJ421,"None", FALSE,1)</f>
        <v>#VALUE!</v>
      </c>
      <c r="BP418" s="585" t="e">
        <f t="array" ref="BP418">bdRateExtend($G418:$G423,N418:N423,$AC418:$AC423,AJ418:AJ423,"None", FALSE,1)</f>
        <v>#VALUE!</v>
      </c>
      <c r="BQ418" s="548" t="e">
        <f t="array" ref="BQ418">bdRateExtend($G418:$G421,O418:O421,$AC418:$AC421,AK418:AK421,"None", FALSE,1)</f>
        <v>#VALUE!</v>
      </c>
      <c r="BR418" s="585" t="e">
        <f t="array" ref="BR418">bdRateExtend($G418:$G423,O418:O423,$AC418:$AC423,AK418:AK423,"None", FALSE,1)</f>
        <v>#VALUE!</v>
      </c>
      <c r="BS418" s="551" t="e">
        <f t="array" ref="BS418">bdRateExtend($G418:$G421,P418:P421,$AC418:$AC421,AL418:AL421)</f>
        <v>#VALUE!</v>
      </c>
      <c r="BT418" s="551" t="e">
        <f t="array" ref="BT418">bdRateExtend($G418:$G423,P418:P423,$AC418:$AC423,AL418:AL423)</f>
        <v>#VALUE!</v>
      </c>
      <c r="BU418" s="551" t="e">
        <f t="array" ref="BU418">bdRateExtend($G418:$G421,Q418:Q421,$AC418:$AC421,AM418:AM421)</f>
        <v>#VALUE!</v>
      </c>
      <c r="BV418" s="551" t="e">
        <f t="array" ref="BV418">bdRateExtend($G418:$G423,Q418:Q423,$AC418:$AC423,AM418:AM423)</f>
        <v>#VALUE!</v>
      </c>
      <c r="BW418" s="551" t="e">
        <f t="array" ref="BW418">bdRateExtend($G418:$G421,R418:R421,$AC418:$AC421,AN418:AN421)</f>
        <v>#VALUE!</v>
      </c>
      <c r="BX418" s="551" t="e">
        <f t="array" ref="BX418">bdRateExtend($G418:$G423,R418:R423,$AC418:$AC423,AN418:AN423)</f>
        <v>#VALUE!</v>
      </c>
      <c r="BY418" s="551" t="e">
        <f t="array" ref="BY418">bdRateExtend($G418:$G423,S418:S423,$AC418:$AC423,AO418:AO423)</f>
        <v>#VALUE!</v>
      </c>
      <c r="BZ418" s="555" t="e">
        <f t="array" ref="BZ418">bdRateExtend($G418:$G423,T418:T423,$AC418:$AC423,AP418:AP423)</f>
        <v>#VALUE!</v>
      </c>
      <c r="CA418" s="555" t="e">
        <f t="array" ref="CA418">bdRateExtend($G418:$G423,U418:U423,$AC418:$AC423,AQ418:AQ423)</f>
        <v>#VALUE!</v>
      </c>
      <c r="CB418" s="575" t="e">
        <f>(Summary!$C$108*BX418+Summary!$C$109*BY418+Summary!$C$110*BZ418)/Summary!$C$111</f>
        <v>#VALUE!</v>
      </c>
      <c r="CC418" s="593" t="e">
        <f t="array" ref="CC418">bdCAMBIExtend($G418:$G421,V418:V421,$AC418:$AC421,AR418:AR421)</f>
        <v>#VALUE!</v>
      </c>
      <c r="CD418" s="578" t="e">
        <f t="array" ref="CD418">bdCAMBIExtend($G418:$G423,V418:V423,$AC418:$AC423,AR418:AR423)</f>
        <v>#VALUE!</v>
      </c>
      <c r="CE418" s="547">
        <f t="array" ref="CE418">testVMAFRange($G418:$G421,N418:N421,$AC418:$AC421,AJ418:AJ421)</f>
        <v>0</v>
      </c>
      <c r="CF418" s="543">
        <f t="array" ref="CF418">testVMAFRange($G418:$G423,N418:N423,$AC418:$AC423,AJ418:AJ423)</f>
        <v>0</v>
      </c>
      <c r="CG418" s="547">
        <f t="array" ref="CG418">testVMAFRange($G418:$G421,O418:O421,$AC418:$AC421,AK418:AK421)</f>
        <v>0</v>
      </c>
      <c r="CH418" s="543">
        <f t="array" ref="CH418">testVMAFRange($G418:$G423,O418:O423,$AC418:$AC423,AK418:AK423)</f>
        <v>0</v>
      </c>
    </row>
    <row r="419" spans="1:86" ht="17" hidden="1" customHeight="1" x14ac:dyDescent="0.2">
      <c r="A419" s="485"/>
      <c r="B419" s="566"/>
      <c r="C419" s="485"/>
      <c r="D419" s="590"/>
      <c r="E419" s="558"/>
      <c r="F419" s="239">
        <v>110</v>
      </c>
      <c r="G419" s="294">
        <f>'Anchor-AI'!L417</f>
        <v>0</v>
      </c>
      <c r="H419" s="295">
        <f>'Anchor-AI'!M417</f>
        <v>0</v>
      </c>
      <c r="I419" s="295">
        <f>'Anchor-AI'!N417</f>
        <v>0</v>
      </c>
      <c r="J419" s="295">
        <f>'Anchor-AI'!O417</f>
        <v>0</v>
      </c>
      <c r="K419" s="295">
        <f>(Summary!$C$63*H419+Summary!$C$64*I419+Summary!$C$65*J419)/Summary!$C$66</f>
        <v>0</v>
      </c>
      <c r="L419" s="295">
        <f>'Anchor-AI'!P417</f>
        <v>0</v>
      </c>
      <c r="M419" s="295">
        <f>'Anchor-AI'!Q417</f>
        <v>0</v>
      </c>
      <c r="N419" s="295">
        <f>'Anchor-AI'!R417</f>
        <v>0</v>
      </c>
      <c r="O419" s="295">
        <f>'Anchor-AI'!S417</f>
        <v>0</v>
      </c>
      <c r="P419" s="295">
        <f>'Anchor-AI'!T417</f>
        <v>0</v>
      </c>
      <c r="Q419" s="295">
        <f>'Anchor-AI'!U417</f>
        <v>0</v>
      </c>
      <c r="R419" s="295">
        <f>'Anchor-AI'!V417</f>
        <v>0</v>
      </c>
      <c r="S419" s="295">
        <f>'Anchor-AI'!W417</f>
        <v>0</v>
      </c>
      <c r="T419" s="295">
        <f>'Anchor-AI'!X417</f>
        <v>0</v>
      </c>
      <c r="U419" s="295">
        <f>10*LOG10(1/((Summary!$C$80/10^(R419/10)+Summary!$C$81/10^(S419/10)+Summary!$C$82/10^(T419/10))/Summary!$C$83))</f>
        <v>0</v>
      </c>
      <c r="V419" s="295">
        <f>'Anchor-AI'!Y417</f>
        <v>0</v>
      </c>
      <c r="W419" s="295">
        <f>'Anchor-AI'!Z417</f>
        <v>0</v>
      </c>
      <c r="X419" s="295">
        <f>'Anchor-AI'!AA417</f>
        <v>0</v>
      </c>
      <c r="Y419" s="357">
        <f>'Anchor-AI'!AB417</f>
        <v>0</v>
      </c>
      <c r="Z419" s="357">
        <f>'Anchor-AI'!AC417</f>
        <v>0</v>
      </c>
      <c r="AA419" s="296">
        <f t="shared" si="21"/>
        <v>0</v>
      </c>
      <c r="AC419" s="170">
        <f>'Test-AI'!L417</f>
        <v>0</v>
      </c>
      <c r="AD419" s="167">
        <f>'Test-AI'!M417</f>
        <v>0</v>
      </c>
      <c r="AE419" s="167">
        <f>'Test-AI'!N417</f>
        <v>0</v>
      </c>
      <c r="AF419" s="167">
        <f>'Test-AI'!O417</f>
        <v>0</v>
      </c>
      <c r="AG419" s="167">
        <f>(Summary!$C$63*AD419+Summary!$C$64*AE419+Summary!$C$65*AF419)/Summary!$C$66</f>
        <v>0</v>
      </c>
      <c r="AH419" s="167">
        <f>'Test-AI'!P417</f>
        <v>0</v>
      </c>
      <c r="AI419" s="167">
        <f>'Test-AI'!Q417</f>
        <v>0</v>
      </c>
      <c r="AJ419" s="167">
        <f>'Test-AI'!R417</f>
        <v>0</v>
      </c>
      <c r="AK419" s="167">
        <f>'Test-AI'!S417</f>
        <v>0</v>
      </c>
      <c r="AL419" s="167">
        <f>'Test-AI'!T417</f>
        <v>0</v>
      </c>
      <c r="AM419" s="167">
        <f>'Test-AI'!U417</f>
        <v>0</v>
      </c>
      <c r="AN419" s="167">
        <f>'Test-AI'!V417</f>
        <v>0</v>
      </c>
      <c r="AO419" s="167">
        <f>'Test-AI'!W417</f>
        <v>0</v>
      </c>
      <c r="AP419" s="167">
        <f>'Test-AI'!X417</f>
        <v>0</v>
      </c>
      <c r="AQ419" s="167">
        <f>10*LOG10(1/((Summary!$C$80/10^(AN419/10)+Summary!$C$81/10^(AO419/10)+Summary!$C$82/10^(AP419/10))/Summary!$C$83))</f>
        <v>0</v>
      </c>
      <c r="AR419" s="167">
        <f>'Test-AI'!Y417</f>
        <v>0</v>
      </c>
      <c r="AS419" s="167">
        <f>'Test-AI'!Z417</f>
        <v>0</v>
      </c>
      <c r="AT419" s="295">
        <f>'Test-AI'!AA417</f>
        <v>0</v>
      </c>
      <c r="AU419" s="357">
        <f>'Test-AI'!AB417</f>
        <v>0</v>
      </c>
      <c r="AV419" s="357">
        <f>'Test-AI'!AC417</f>
        <v>0</v>
      </c>
      <c r="AW419" s="296">
        <f t="shared" si="22"/>
        <v>0</v>
      </c>
      <c r="AX419" s="297" t="e">
        <f t="shared" si="23"/>
        <v>#DIV/0!</v>
      </c>
      <c r="AY419" s="298" t="e">
        <f t="shared" si="23"/>
        <v>#DIV/0!</v>
      </c>
      <c r="AZ419" s="297" t="e">
        <f t="shared" si="23"/>
        <v>#DIV/0!</v>
      </c>
      <c r="BA419" s="345" t="e">
        <f t="shared" si="23"/>
        <v>#DIV/0!</v>
      </c>
      <c r="BB419" s="75"/>
      <c r="BC419" s="75"/>
      <c r="BD419" s="565"/>
      <c r="BE419" s="550"/>
      <c r="BF419" s="552"/>
      <c r="BG419" s="552"/>
      <c r="BH419" s="552"/>
      <c r="BI419" s="552"/>
      <c r="BJ419" s="552"/>
      <c r="BK419" s="553"/>
      <c r="BL419" s="552"/>
      <c r="BM419" s="553"/>
      <c r="BN419" s="552"/>
      <c r="BO419" s="546"/>
      <c r="BP419" s="541"/>
      <c r="BQ419" s="546"/>
      <c r="BR419" s="541"/>
      <c r="BS419" s="553"/>
      <c r="BT419" s="552"/>
      <c r="BU419" s="553"/>
      <c r="BV419" s="552"/>
      <c r="BW419" s="553"/>
      <c r="BX419" s="552"/>
      <c r="BY419" s="552"/>
      <c r="BZ419" s="541"/>
      <c r="CA419" s="541"/>
      <c r="CB419" s="552"/>
      <c r="CC419" s="550"/>
      <c r="CD419" s="541"/>
      <c r="CE419" s="546"/>
      <c r="CF419" s="541"/>
      <c r="CG419" s="546"/>
      <c r="CH419" s="541"/>
    </row>
    <row r="420" spans="1:86" ht="17" hidden="1" customHeight="1" x14ac:dyDescent="0.2">
      <c r="A420" s="485"/>
      <c r="B420" s="566"/>
      <c r="C420" s="485"/>
      <c r="D420" s="590"/>
      <c r="E420" s="558"/>
      <c r="F420" s="239">
        <v>135</v>
      </c>
      <c r="G420" s="294">
        <f>'Anchor-AI'!L418</f>
        <v>0</v>
      </c>
      <c r="H420" s="295">
        <f>'Anchor-AI'!M418</f>
        <v>0</v>
      </c>
      <c r="I420" s="295">
        <f>'Anchor-AI'!N418</f>
        <v>0</v>
      </c>
      <c r="J420" s="295">
        <f>'Anchor-AI'!O418</f>
        <v>0</v>
      </c>
      <c r="K420" s="295">
        <f>(Summary!$C$63*H420+Summary!$C$64*I420+Summary!$C$65*J420)/Summary!$C$66</f>
        <v>0</v>
      </c>
      <c r="L420" s="295">
        <f>'Anchor-AI'!P418</f>
        <v>0</v>
      </c>
      <c r="M420" s="295">
        <f>'Anchor-AI'!Q418</f>
        <v>0</v>
      </c>
      <c r="N420" s="295">
        <f>'Anchor-AI'!R418</f>
        <v>0</v>
      </c>
      <c r="O420" s="295">
        <f>'Anchor-AI'!S418</f>
        <v>0</v>
      </c>
      <c r="P420" s="295">
        <f>'Anchor-AI'!T418</f>
        <v>0</v>
      </c>
      <c r="Q420" s="295">
        <f>'Anchor-AI'!U418</f>
        <v>0</v>
      </c>
      <c r="R420" s="295">
        <f>'Anchor-AI'!V418</f>
        <v>0</v>
      </c>
      <c r="S420" s="295">
        <f>'Anchor-AI'!W418</f>
        <v>0</v>
      </c>
      <c r="T420" s="295">
        <f>'Anchor-AI'!X418</f>
        <v>0</v>
      </c>
      <c r="U420" s="295">
        <f>10*LOG10(1/((Summary!$C$80/10^(R420/10)+Summary!$C$81/10^(S420/10)+Summary!$C$82/10^(T420/10))/Summary!$C$83))</f>
        <v>0</v>
      </c>
      <c r="V420" s="295">
        <f>'Anchor-AI'!Y418</f>
        <v>0</v>
      </c>
      <c r="W420" s="295">
        <f>'Anchor-AI'!Z418</f>
        <v>0</v>
      </c>
      <c r="X420" s="295">
        <f>'Anchor-AI'!AA418</f>
        <v>0</v>
      </c>
      <c r="Y420" s="357">
        <f>'Anchor-AI'!AB418</f>
        <v>0</v>
      </c>
      <c r="Z420" s="357">
        <f>'Anchor-AI'!AC418</f>
        <v>0</v>
      </c>
      <c r="AA420" s="296">
        <f t="shared" si="21"/>
        <v>0</v>
      </c>
      <c r="AC420" s="170">
        <f>'Test-AI'!L418</f>
        <v>0</v>
      </c>
      <c r="AD420" s="167">
        <f>'Test-AI'!M418</f>
        <v>0</v>
      </c>
      <c r="AE420" s="167">
        <f>'Test-AI'!N418</f>
        <v>0</v>
      </c>
      <c r="AF420" s="167">
        <f>'Test-AI'!O418</f>
        <v>0</v>
      </c>
      <c r="AG420" s="167">
        <f>(Summary!$C$63*AD420+Summary!$C$64*AE420+Summary!$C$65*AF420)/Summary!$C$66</f>
        <v>0</v>
      </c>
      <c r="AH420" s="167">
        <f>'Test-AI'!P418</f>
        <v>0</v>
      </c>
      <c r="AI420" s="167">
        <f>'Test-AI'!Q418</f>
        <v>0</v>
      </c>
      <c r="AJ420" s="167">
        <f>'Test-AI'!R418</f>
        <v>0</v>
      </c>
      <c r="AK420" s="167">
        <f>'Test-AI'!S418</f>
        <v>0</v>
      </c>
      <c r="AL420" s="167">
        <f>'Test-AI'!T418</f>
        <v>0</v>
      </c>
      <c r="AM420" s="167">
        <f>'Test-AI'!U418</f>
        <v>0</v>
      </c>
      <c r="AN420" s="167">
        <f>'Test-AI'!V418</f>
        <v>0</v>
      </c>
      <c r="AO420" s="167">
        <f>'Test-AI'!W418</f>
        <v>0</v>
      </c>
      <c r="AP420" s="167">
        <f>'Test-AI'!X418</f>
        <v>0</v>
      </c>
      <c r="AQ420" s="167">
        <f>10*LOG10(1/((Summary!$C$80/10^(AN420/10)+Summary!$C$81/10^(AO420/10)+Summary!$C$82/10^(AP420/10))/Summary!$C$83))</f>
        <v>0</v>
      </c>
      <c r="AR420" s="167">
        <f>'Test-AI'!Y418</f>
        <v>0</v>
      </c>
      <c r="AS420" s="167">
        <f>'Test-AI'!Z418</f>
        <v>0</v>
      </c>
      <c r="AT420" s="295">
        <f>'Test-AI'!AA418</f>
        <v>0</v>
      </c>
      <c r="AU420" s="357">
        <f>'Test-AI'!AB418</f>
        <v>0</v>
      </c>
      <c r="AV420" s="357">
        <f>'Test-AI'!AC418</f>
        <v>0</v>
      </c>
      <c r="AW420" s="296">
        <f t="shared" si="22"/>
        <v>0</v>
      </c>
      <c r="AX420" s="297" t="e">
        <f t="shared" si="23"/>
        <v>#DIV/0!</v>
      </c>
      <c r="AY420" s="298" t="e">
        <f t="shared" si="23"/>
        <v>#DIV/0!</v>
      </c>
      <c r="AZ420" s="297" t="e">
        <f t="shared" si="23"/>
        <v>#DIV/0!</v>
      </c>
      <c r="BA420" s="345" t="e">
        <f t="shared" si="23"/>
        <v>#DIV/0!</v>
      </c>
      <c r="BB420" s="75"/>
      <c r="BC420" s="75"/>
      <c r="BD420" s="573" t="s">
        <v>147</v>
      </c>
      <c r="BE420" s="549" t="e">
        <f t="array" ref="BE420">bdRateExtend($G419:$G422,H419:H422,$AC419:$AC422,AD419:AD422)</f>
        <v>#VALUE!</v>
      </c>
      <c r="BF420" s="552"/>
      <c r="BG420" s="552"/>
      <c r="BH420" s="552"/>
      <c r="BI420" s="552"/>
      <c r="BJ420" s="552"/>
      <c r="BK420" s="551" t="e">
        <f t="array" ref="BK420">bdRateExtend($G419:$G422,L419:L422,$AC419:$AC422,AH419:AH422)</f>
        <v>#VALUE!</v>
      </c>
      <c r="BL420" s="552"/>
      <c r="BM420" s="551" t="e">
        <f t="array" ref="BM420">bdRateExtend($G419:$G422,M419:M422,$AC419:$AC422,AI419:AI422)</f>
        <v>#VALUE!</v>
      </c>
      <c r="BN420" s="552"/>
      <c r="BO420" s="545" t="e">
        <f t="array" ref="BO420">bdRateExtend($G419:$G422,N419:N422,$AC419:$AC422,AJ419:AJ422,"None", FALSE,1)</f>
        <v>#VALUE!</v>
      </c>
      <c r="BP420" s="541"/>
      <c r="BQ420" s="545" t="e">
        <f t="array" ref="BQ420">bdRateExtend($G419:$G422,O419:O422,$AC419:$AC422,AK419:AK422,"None", FALSE,1)</f>
        <v>#VALUE!</v>
      </c>
      <c r="BR420" s="541"/>
      <c r="BS420" s="551" t="e">
        <f t="array" ref="BS420">bdRateExtend($G419:$G422,P419:P422,$AC419:$AC422,AL419:AL422)</f>
        <v>#VALUE!</v>
      </c>
      <c r="BT420" s="552"/>
      <c r="BU420" s="551" t="e">
        <f t="array" ref="BU420">bdRateExtend($G419:$G422,Q419:Q422,$AC419:$AC422,AM419:AM422)</f>
        <v>#VALUE!</v>
      </c>
      <c r="BV420" s="552"/>
      <c r="BW420" s="551" t="e">
        <f t="array" ref="BW420">bdRateExtend($G419:$G422,R419:R422,$AC419:$AC422,AN419:AN422)</f>
        <v>#VALUE!</v>
      </c>
      <c r="BX420" s="552"/>
      <c r="BY420" s="552"/>
      <c r="BZ420" s="541"/>
      <c r="CA420" s="541"/>
      <c r="CB420" s="552"/>
      <c r="CC420" s="560" t="e">
        <f t="array" ref="CC420">bdCAMBIExtend($G419:$G422,V419:V422,$AC419:$AC422,AR419:AR422)</f>
        <v>#VALUE!</v>
      </c>
      <c r="CD420" s="541"/>
      <c r="CE420" s="554">
        <f t="array" ref="CE420">testVMAFRange($G419:$G422,N419:N422,$AC419:$AC422,AJ419:AJ422)</f>
        <v>0</v>
      </c>
      <c r="CF420" s="541"/>
      <c r="CG420" s="554">
        <f t="array" ref="CG420">testVMAFRange($G419:$G422,O419:O422,$AC419:$AC422,AK419:AK422)</f>
        <v>0</v>
      </c>
      <c r="CH420" s="541"/>
    </row>
    <row r="421" spans="1:86" ht="17" hidden="1" customHeight="1" x14ac:dyDescent="0.2">
      <c r="A421" s="485"/>
      <c r="B421" s="566"/>
      <c r="C421" s="485"/>
      <c r="D421" s="590"/>
      <c r="E421" s="558"/>
      <c r="F421" s="239">
        <v>160</v>
      </c>
      <c r="G421" s="294">
        <f>'Anchor-AI'!L419</f>
        <v>0</v>
      </c>
      <c r="H421" s="295">
        <f>'Anchor-AI'!M419</f>
        <v>0</v>
      </c>
      <c r="I421" s="295">
        <f>'Anchor-AI'!N419</f>
        <v>0</v>
      </c>
      <c r="J421" s="295">
        <f>'Anchor-AI'!O419</f>
        <v>0</v>
      </c>
      <c r="K421" s="295">
        <f>(Summary!$C$63*H421+Summary!$C$64*I421+Summary!$C$65*J421)/Summary!$C$66</f>
        <v>0</v>
      </c>
      <c r="L421" s="295">
        <f>'Anchor-AI'!P419</f>
        <v>0</v>
      </c>
      <c r="M421" s="295">
        <f>'Anchor-AI'!Q419</f>
        <v>0</v>
      </c>
      <c r="N421" s="295">
        <f>'Anchor-AI'!R419</f>
        <v>0</v>
      </c>
      <c r="O421" s="295">
        <f>'Anchor-AI'!S419</f>
        <v>0</v>
      </c>
      <c r="P421" s="295">
        <f>'Anchor-AI'!T419</f>
        <v>0</v>
      </c>
      <c r="Q421" s="295">
        <f>'Anchor-AI'!U419</f>
        <v>0</v>
      </c>
      <c r="R421" s="295">
        <f>'Anchor-AI'!V419</f>
        <v>0</v>
      </c>
      <c r="S421" s="295">
        <f>'Anchor-AI'!W419</f>
        <v>0</v>
      </c>
      <c r="T421" s="295">
        <f>'Anchor-AI'!X419</f>
        <v>0</v>
      </c>
      <c r="U421" s="295">
        <f>10*LOG10(1/((Summary!$C$80/10^(R421/10)+Summary!$C$81/10^(S421/10)+Summary!$C$82/10^(T421/10))/Summary!$C$83))</f>
        <v>0</v>
      </c>
      <c r="V421" s="295">
        <f>'Anchor-AI'!Y419</f>
        <v>0</v>
      </c>
      <c r="W421" s="295">
        <f>'Anchor-AI'!Z419</f>
        <v>0</v>
      </c>
      <c r="X421" s="295">
        <f>'Anchor-AI'!AA419</f>
        <v>0</v>
      </c>
      <c r="Y421" s="357">
        <f>'Anchor-AI'!AB419</f>
        <v>0</v>
      </c>
      <c r="Z421" s="357">
        <f>'Anchor-AI'!AC419</f>
        <v>0</v>
      </c>
      <c r="AA421" s="296">
        <f t="shared" si="21"/>
        <v>0</v>
      </c>
      <c r="AC421" s="170">
        <f>'Test-AI'!L419</f>
        <v>0</v>
      </c>
      <c r="AD421" s="167">
        <f>'Test-AI'!M419</f>
        <v>0</v>
      </c>
      <c r="AE421" s="167">
        <f>'Test-AI'!N419</f>
        <v>0</v>
      </c>
      <c r="AF421" s="167">
        <f>'Test-AI'!O419</f>
        <v>0</v>
      </c>
      <c r="AG421" s="167">
        <f>(Summary!$C$63*AD421+Summary!$C$64*AE421+Summary!$C$65*AF421)/Summary!$C$66</f>
        <v>0</v>
      </c>
      <c r="AH421" s="167">
        <f>'Test-AI'!P419</f>
        <v>0</v>
      </c>
      <c r="AI421" s="167">
        <f>'Test-AI'!Q419</f>
        <v>0</v>
      </c>
      <c r="AJ421" s="167">
        <f>'Test-AI'!R419</f>
        <v>0</v>
      </c>
      <c r="AK421" s="167">
        <f>'Test-AI'!S419</f>
        <v>0</v>
      </c>
      <c r="AL421" s="167">
        <f>'Test-AI'!T419</f>
        <v>0</v>
      </c>
      <c r="AM421" s="167">
        <f>'Test-AI'!U419</f>
        <v>0</v>
      </c>
      <c r="AN421" s="167">
        <f>'Test-AI'!V419</f>
        <v>0</v>
      </c>
      <c r="AO421" s="167">
        <f>'Test-AI'!W419</f>
        <v>0</v>
      </c>
      <c r="AP421" s="167">
        <f>'Test-AI'!X419</f>
        <v>0</v>
      </c>
      <c r="AQ421" s="167">
        <f>10*LOG10(1/((Summary!$C$80/10^(AN421/10)+Summary!$C$81/10^(AO421/10)+Summary!$C$82/10^(AP421/10))/Summary!$C$83))</f>
        <v>0</v>
      </c>
      <c r="AR421" s="167">
        <f>'Test-AI'!Y419</f>
        <v>0</v>
      </c>
      <c r="AS421" s="167">
        <f>'Test-AI'!Z419</f>
        <v>0</v>
      </c>
      <c r="AT421" s="295">
        <f>'Test-AI'!AA419</f>
        <v>0</v>
      </c>
      <c r="AU421" s="357">
        <f>'Test-AI'!AB419</f>
        <v>0</v>
      </c>
      <c r="AV421" s="357">
        <f>'Test-AI'!AC419</f>
        <v>0</v>
      </c>
      <c r="AW421" s="296">
        <f t="shared" si="22"/>
        <v>0</v>
      </c>
      <c r="AX421" s="297" t="e">
        <f t="shared" si="23"/>
        <v>#DIV/0!</v>
      </c>
      <c r="AY421" s="298" t="e">
        <f t="shared" si="23"/>
        <v>#DIV/0!</v>
      </c>
      <c r="AZ421" s="297" t="e">
        <f t="shared" si="23"/>
        <v>#DIV/0!</v>
      </c>
      <c r="BA421" s="345" t="e">
        <f t="shared" si="23"/>
        <v>#DIV/0!</v>
      </c>
      <c r="BB421" s="75"/>
      <c r="BC421" s="75"/>
      <c r="BD421" s="565"/>
      <c r="BE421" s="550"/>
      <c r="BF421" s="552"/>
      <c r="BG421" s="552"/>
      <c r="BH421" s="552"/>
      <c r="BI421" s="552"/>
      <c r="BJ421" s="552"/>
      <c r="BK421" s="553"/>
      <c r="BL421" s="552"/>
      <c r="BM421" s="553"/>
      <c r="BN421" s="552"/>
      <c r="BO421" s="546"/>
      <c r="BP421" s="541"/>
      <c r="BQ421" s="546"/>
      <c r="BR421" s="541"/>
      <c r="BS421" s="553"/>
      <c r="BT421" s="552"/>
      <c r="BU421" s="553"/>
      <c r="BV421" s="552"/>
      <c r="BW421" s="553"/>
      <c r="BX421" s="552"/>
      <c r="BY421" s="552"/>
      <c r="BZ421" s="541"/>
      <c r="CA421" s="541"/>
      <c r="CB421" s="552"/>
      <c r="CC421" s="550"/>
      <c r="CD421" s="541"/>
      <c r="CE421" s="546"/>
      <c r="CF421" s="541"/>
      <c r="CG421" s="546"/>
      <c r="CH421" s="541"/>
    </row>
    <row r="422" spans="1:86" ht="17" hidden="1" customHeight="1" x14ac:dyDescent="0.2">
      <c r="A422" s="485"/>
      <c r="B422" s="566"/>
      <c r="C422" s="485"/>
      <c r="D422" s="590"/>
      <c r="E422" s="558"/>
      <c r="F422" s="239">
        <v>185</v>
      </c>
      <c r="G422" s="294">
        <f>'Anchor-AI'!L420</f>
        <v>0</v>
      </c>
      <c r="H422" s="295">
        <f>'Anchor-AI'!M420</f>
        <v>0</v>
      </c>
      <c r="I422" s="295">
        <f>'Anchor-AI'!N420</f>
        <v>0</v>
      </c>
      <c r="J422" s="295">
        <f>'Anchor-AI'!O420</f>
        <v>0</v>
      </c>
      <c r="K422" s="295">
        <f>(Summary!$C$63*H422+Summary!$C$64*I422+Summary!$C$65*J422)/Summary!$C$66</f>
        <v>0</v>
      </c>
      <c r="L422" s="295">
        <f>'Anchor-AI'!P420</f>
        <v>0</v>
      </c>
      <c r="M422" s="295">
        <f>'Anchor-AI'!Q420</f>
        <v>0</v>
      </c>
      <c r="N422" s="295">
        <f>'Anchor-AI'!R420</f>
        <v>0</v>
      </c>
      <c r="O422" s="295">
        <f>'Anchor-AI'!S420</f>
        <v>0</v>
      </c>
      <c r="P422" s="295">
        <f>'Anchor-AI'!T420</f>
        <v>0</v>
      </c>
      <c r="Q422" s="295">
        <f>'Anchor-AI'!U420</f>
        <v>0</v>
      </c>
      <c r="R422" s="295">
        <f>'Anchor-AI'!V420</f>
        <v>0</v>
      </c>
      <c r="S422" s="295">
        <f>'Anchor-AI'!W420</f>
        <v>0</v>
      </c>
      <c r="T422" s="295">
        <f>'Anchor-AI'!X420</f>
        <v>0</v>
      </c>
      <c r="U422" s="295">
        <f>10*LOG10(1/((Summary!$C$80/10^(R422/10)+Summary!$C$81/10^(S422/10)+Summary!$C$82/10^(T422/10))/Summary!$C$83))</f>
        <v>0</v>
      </c>
      <c r="V422" s="295">
        <f>'Anchor-AI'!Y420</f>
        <v>0</v>
      </c>
      <c r="W422" s="295">
        <f>'Anchor-AI'!Z420</f>
        <v>0</v>
      </c>
      <c r="X422" s="295">
        <f>'Anchor-AI'!AA420</f>
        <v>0</v>
      </c>
      <c r="Y422" s="357">
        <f>'Anchor-AI'!AB420</f>
        <v>0</v>
      </c>
      <c r="Z422" s="357">
        <f>'Anchor-AI'!AC420</f>
        <v>0</v>
      </c>
      <c r="AA422" s="296">
        <f t="shared" si="21"/>
        <v>0</v>
      </c>
      <c r="AC422" s="170">
        <f>'Test-AI'!L420</f>
        <v>0</v>
      </c>
      <c r="AD422" s="167">
        <f>'Test-AI'!M420</f>
        <v>0</v>
      </c>
      <c r="AE422" s="167">
        <f>'Test-AI'!N420</f>
        <v>0</v>
      </c>
      <c r="AF422" s="167">
        <f>'Test-AI'!O420</f>
        <v>0</v>
      </c>
      <c r="AG422" s="167">
        <f>(Summary!$C$63*AD422+Summary!$C$64*AE422+Summary!$C$65*AF422)/Summary!$C$66</f>
        <v>0</v>
      </c>
      <c r="AH422" s="167">
        <f>'Test-AI'!P420</f>
        <v>0</v>
      </c>
      <c r="AI422" s="167">
        <f>'Test-AI'!Q420</f>
        <v>0</v>
      </c>
      <c r="AJ422" s="167">
        <f>'Test-AI'!R420</f>
        <v>0</v>
      </c>
      <c r="AK422" s="167">
        <f>'Test-AI'!S420</f>
        <v>0</v>
      </c>
      <c r="AL422" s="167">
        <f>'Test-AI'!T420</f>
        <v>0</v>
      </c>
      <c r="AM422" s="167">
        <f>'Test-AI'!U420</f>
        <v>0</v>
      </c>
      <c r="AN422" s="167">
        <f>'Test-AI'!V420</f>
        <v>0</v>
      </c>
      <c r="AO422" s="167">
        <f>'Test-AI'!W420</f>
        <v>0</v>
      </c>
      <c r="AP422" s="167">
        <f>'Test-AI'!X420</f>
        <v>0</v>
      </c>
      <c r="AQ422" s="167">
        <f>10*LOG10(1/((Summary!$C$80/10^(AN422/10)+Summary!$C$81/10^(AO422/10)+Summary!$C$82/10^(AP422/10))/Summary!$C$83))</f>
        <v>0</v>
      </c>
      <c r="AR422" s="167">
        <f>'Test-AI'!Y420</f>
        <v>0</v>
      </c>
      <c r="AS422" s="167">
        <f>'Test-AI'!Z420</f>
        <v>0</v>
      </c>
      <c r="AT422" s="295">
        <f>'Test-AI'!AA420</f>
        <v>0</v>
      </c>
      <c r="AU422" s="357">
        <f>'Test-AI'!AB420</f>
        <v>0</v>
      </c>
      <c r="AV422" s="357">
        <f>'Test-AI'!AC420</f>
        <v>0</v>
      </c>
      <c r="AW422" s="296">
        <f t="shared" si="22"/>
        <v>0</v>
      </c>
      <c r="AX422" s="297" t="e">
        <f t="shared" si="23"/>
        <v>#DIV/0!</v>
      </c>
      <c r="AY422" s="298" t="e">
        <f t="shared" si="23"/>
        <v>#DIV/0!</v>
      </c>
      <c r="AZ422" s="297" t="e">
        <f t="shared" si="23"/>
        <v>#DIV/0!</v>
      </c>
      <c r="BA422" s="345" t="e">
        <f t="shared" si="23"/>
        <v>#DIV/0!</v>
      </c>
      <c r="BB422" s="75"/>
      <c r="BC422" s="75"/>
      <c r="BD422" s="574" t="s">
        <v>46</v>
      </c>
      <c r="BE422" s="549" t="e">
        <f t="array" ref="BE422">bdRateExtend($G420:$G423,H420:H423,$AC420:$AC423,AD420:AD423)</f>
        <v>#VALUE!</v>
      </c>
      <c r="BF422" s="552"/>
      <c r="BG422" s="552"/>
      <c r="BH422" s="552"/>
      <c r="BI422" s="552"/>
      <c r="BJ422" s="552"/>
      <c r="BK422" s="551" t="e">
        <f t="array" ref="BK422">bdRateExtend($G420:$G423,L420:L423,$AC420:$AC423,AH420:AH423)</f>
        <v>#VALUE!</v>
      </c>
      <c r="BL422" s="552"/>
      <c r="BM422" s="551" t="e">
        <f t="array" ref="BM422">bdRateExtend($G420:$G423,M420:M423,$AC420:$AC423,AI420:AI423)</f>
        <v>#VALUE!</v>
      </c>
      <c r="BN422" s="552"/>
      <c r="BO422" s="545" t="e">
        <f t="array" ref="BO422">bdRateExtend($G420:$G423,N420:N423,$AC420:$AC423,AJ420:AJ423,"None", FALSE,1)</f>
        <v>#VALUE!</v>
      </c>
      <c r="BP422" s="541"/>
      <c r="BQ422" s="545" t="e">
        <f t="array" ref="BQ422">bdRateExtend($G420:$G423,O420:O423,$AC420:$AC423,AK420:AK423,"None", FALSE,1)</f>
        <v>#VALUE!</v>
      </c>
      <c r="BR422" s="541"/>
      <c r="BS422" s="551" t="e">
        <f t="array" ref="BS422">bdRateExtend($G420:$G423,P420:P423,$AC420:$AC423,AL420:AL423)</f>
        <v>#VALUE!</v>
      </c>
      <c r="BT422" s="552"/>
      <c r="BU422" s="551" t="e">
        <f t="array" ref="BU422">bdRateExtend($G420:$G423,Q420:Q423,$AC420:$AC423,AM420:AM423)</f>
        <v>#VALUE!</v>
      </c>
      <c r="BV422" s="552"/>
      <c r="BW422" s="551" t="e">
        <f t="array" ref="BW422">bdRateExtend($G420:$G423,R420:R423,$AC420:$AC423,AN420:AN423)</f>
        <v>#VALUE!</v>
      </c>
      <c r="BX422" s="552"/>
      <c r="BY422" s="552"/>
      <c r="BZ422" s="541"/>
      <c r="CA422" s="541"/>
      <c r="CB422" s="552"/>
      <c r="CC422" s="560" t="e">
        <f t="array" ref="CC422">bdCAMBIExtend($G420:$G423,V420:V423,$AC420:$AC423,AR420:AR423)</f>
        <v>#VALUE!</v>
      </c>
      <c r="CD422" s="541"/>
      <c r="CE422" s="554">
        <f t="array" ref="CE422">testVMAFRange($G420:$G423,N420:N423,$AC420:$AC423,AJ420:AJ423)</f>
        <v>0</v>
      </c>
      <c r="CF422" s="541"/>
      <c r="CG422" s="554">
        <f t="array" ref="CG422">testVMAFRange($G420:$G423,O420:O423,$AC420:$AC423,AK420:AK423)</f>
        <v>0</v>
      </c>
      <c r="CH422" s="541"/>
    </row>
    <row r="423" spans="1:86" ht="17" hidden="1" customHeight="1" x14ac:dyDescent="0.2">
      <c r="A423" s="485"/>
      <c r="B423" s="596"/>
      <c r="C423" s="486"/>
      <c r="D423" s="591"/>
      <c r="E423" s="559"/>
      <c r="F423" s="240">
        <v>210</v>
      </c>
      <c r="G423" s="299">
        <f>'Anchor-AI'!L421</f>
        <v>0</v>
      </c>
      <c r="H423" s="300">
        <f>'Anchor-AI'!M421</f>
        <v>0</v>
      </c>
      <c r="I423" s="300">
        <f>'Anchor-AI'!N421</f>
        <v>0</v>
      </c>
      <c r="J423" s="300">
        <f>'Anchor-AI'!O421</f>
        <v>0</v>
      </c>
      <c r="K423" s="295">
        <f>(Summary!$C$63*H423+Summary!$C$64*I423+Summary!$C$65*J423)/Summary!$C$66</f>
        <v>0</v>
      </c>
      <c r="L423" s="300">
        <f>'Anchor-AI'!P421</f>
        <v>0</v>
      </c>
      <c r="M423" s="300">
        <f>'Anchor-AI'!Q421</f>
        <v>0</v>
      </c>
      <c r="N423" s="300">
        <f>'Anchor-AI'!R421</f>
        <v>0</v>
      </c>
      <c r="O423" s="300">
        <f>'Anchor-AI'!S421</f>
        <v>0</v>
      </c>
      <c r="P423" s="300">
        <f>'Anchor-AI'!T421</f>
        <v>0</v>
      </c>
      <c r="Q423" s="300">
        <f>'Anchor-AI'!U421</f>
        <v>0</v>
      </c>
      <c r="R423" s="300">
        <f>'Anchor-AI'!V421</f>
        <v>0</v>
      </c>
      <c r="S423" s="300">
        <f>'Anchor-AI'!W421</f>
        <v>0</v>
      </c>
      <c r="T423" s="300">
        <f>'Anchor-AI'!X421</f>
        <v>0</v>
      </c>
      <c r="U423" s="300">
        <f>10*LOG10(1/((Summary!$C$80/10^(R423/10)+Summary!$C$81/10^(S423/10)+Summary!$C$82/10^(T423/10))/Summary!$C$83))</f>
        <v>0</v>
      </c>
      <c r="V423" s="300">
        <f>'Anchor-AI'!Y421</f>
        <v>0</v>
      </c>
      <c r="W423" s="300">
        <f>'Anchor-AI'!Z421</f>
        <v>0</v>
      </c>
      <c r="X423" s="300">
        <f>'Anchor-AI'!AA421</f>
        <v>0</v>
      </c>
      <c r="Y423" s="357">
        <f>'Anchor-AI'!AB421</f>
        <v>0</v>
      </c>
      <c r="Z423" s="357">
        <f>'Anchor-AI'!AC421</f>
        <v>0</v>
      </c>
      <c r="AA423" s="301">
        <f t="shared" si="21"/>
        <v>0</v>
      </c>
      <c r="AC423" s="171">
        <f>'Test-AI'!L421</f>
        <v>0</v>
      </c>
      <c r="AD423" s="168">
        <f>'Test-AI'!M421</f>
        <v>0</v>
      </c>
      <c r="AE423" s="168">
        <f>'Test-AI'!N421</f>
        <v>0</v>
      </c>
      <c r="AF423" s="168">
        <f>'Test-AI'!O421</f>
        <v>0</v>
      </c>
      <c r="AG423" s="168">
        <f>(Summary!$C$63*AD423+Summary!$C$64*AE423+Summary!$C$65*AF423)/Summary!$C$66</f>
        <v>0</v>
      </c>
      <c r="AH423" s="168">
        <f>'Test-AI'!P421</f>
        <v>0</v>
      </c>
      <c r="AI423" s="168">
        <f>'Test-AI'!Q421</f>
        <v>0</v>
      </c>
      <c r="AJ423" s="168">
        <f>'Test-AI'!R421</f>
        <v>0</v>
      </c>
      <c r="AK423" s="168">
        <f>'Test-AI'!S421</f>
        <v>0</v>
      </c>
      <c r="AL423" s="168">
        <f>'Test-AI'!T421</f>
        <v>0</v>
      </c>
      <c r="AM423" s="168">
        <f>'Test-AI'!U421</f>
        <v>0</v>
      </c>
      <c r="AN423" s="168">
        <f>'Test-AI'!V421</f>
        <v>0</v>
      </c>
      <c r="AO423" s="168">
        <f>'Test-AI'!W421</f>
        <v>0</v>
      </c>
      <c r="AP423" s="168">
        <f>'Test-AI'!X421</f>
        <v>0</v>
      </c>
      <c r="AQ423" s="168">
        <f>10*LOG10(1/((Summary!$C$80/10^(AN423/10)+Summary!$C$81/10^(AO423/10)+Summary!$C$82/10^(AP423/10))/Summary!$C$83))</f>
        <v>0</v>
      </c>
      <c r="AR423" s="168">
        <f>'Test-AI'!Y421</f>
        <v>0</v>
      </c>
      <c r="AS423" s="168">
        <f>'Test-AI'!Z421</f>
        <v>0</v>
      </c>
      <c r="AT423" s="300">
        <f>'Test-AI'!AA421</f>
        <v>0</v>
      </c>
      <c r="AU423" s="357">
        <f>'Test-AI'!AB421</f>
        <v>0</v>
      </c>
      <c r="AV423" s="357">
        <f>'Test-AI'!AC421</f>
        <v>0</v>
      </c>
      <c r="AW423" s="301">
        <f t="shared" si="22"/>
        <v>0</v>
      </c>
      <c r="AX423" s="302" t="e">
        <f t="shared" si="23"/>
        <v>#DIV/0!</v>
      </c>
      <c r="AY423" s="303" t="e">
        <f t="shared" si="23"/>
        <v>#DIV/0!</v>
      </c>
      <c r="AZ423" s="297" t="e">
        <f t="shared" si="23"/>
        <v>#DIV/0!</v>
      </c>
      <c r="BA423" s="345" t="e">
        <f t="shared" si="23"/>
        <v>#DIV/0!</v>
      </c>
      <c r="BB423" s="75"/>
      <c r="BC423" s="75"/>
      <c r="BD423" s="570"/>
      <c r="BE423" s="550"/>
      <c r="BF423" s="553"/>
      <c r="BG423" s="553"/>
      <c r="BH423" s="553"/>
      <c r="BI423" s="553"/>
      <c r="BJ423" s="553"/>
      <c r="BK423" s="553"/>
      <c r="BL423" s="553"/>
      <c r="BM423" s="553"/>
      <c r="BN423" s="553"/>
      <c r="BO423" s="546"/>
      <c r="BP423" s="544"/>
      <c r="BQ423" s="546"/>
      <c r="BR423" s="544"/>
      <c r="BS423" s="553"/>
      <c r="BT423" s="553"/>
      <c r="BU423" s="553"/>
      <c r="BV423" s="553"/>
      <c r="BW423" s="553"/>
      <c r="BX423" s="553"/>
      <c r="BY423" s="553"/>
      <c r="BZ423" s="544"/>
      <c r="CA423" s="544"/>
      <c r="CB423" s="553"/>
      <c r="CC423" s="550"/>
      <c r="CD423" s="541"/>
      <c r="CE423" s="546"/>
      <c r="CF423" s="544"/>
      <c r="CG423" s="546"/>
      <c r="CH423" s="544"/>
    </row>
    <row r="424" spans="1:86" ht="17" hidden="1" customHeight="1" x14ac:dyDescent="0.2">
      <c r="A424" s="485"/>
      <c r="B424" s="595" t="s">
        <v>148</v>
      </c>
      <c r="C424" s="586" t="s">
        <v>103</v>
      </c>
      <c r="D424" s="589">
        <v>59.94</v>
      </c>
      <c r="E424" s="557">
        <v>10</v>
      </c>
      <c r="F424" s="238">
        <v>85</v>
      </c>
      <c r="G424" s="289">
        <f>'Anchor-AI'!L422</f>
        <v>0</v>
      </c>
      <c r="H424" s="290">
        <f>'Anchor-AI'!M422</f>
        <v>0</v>
      </c>
      <c r="I424" s="290">
        <f>'Anchor-AI'!N422</f>
        <v>0</v>
      </c>
      <c r="J424" s="290">
        <f>'Anchor-AI'!O422</f>
        <v>0</v>
      </c>
      <c r="K424" s="290">
        <f>(Summary!$C$63*H424+Summary!$C$64*I424+Summary!$C$65*J424)/Summary!$C$66</f>
        <v>0</v>
      </c>
      <c r="L424" s="290">
        <f>'Anchor-AI'!P422</f>
        <v>0</v>
      </c>
      <c r="M424" s="290">
        <f>'Anchor-AI'!Q422</f>
        <v>0</v>
      </c>
      <c r="N424" s="290">
        <f>'Anchor-AI'!R422</f>
        <v>0</v>
      </c>
      <c r="O424" s="290">
        <f>'Anchor-AI'!S422</f>
        <v>0</v>
      </c>
      <c r="P424" s="290">
        <f>'Anchor-AI'!T422</f>
        <v>0</v>
      </c>
      <c r="Q424" s="290">
        <f>'Anchor-AI'!U422</f>
        <v>0</v>
      </c>
      <c r="R424" s="290">
        <f>'Anchor-AI'!V422</f>
        <v>0</v>
      </c>
      <c r="S424" s="290">
        <f>'Anchor-AI'!W422</f>
        <v>0</v>
      </c>
      <c r="T424" s="290">
        <f>'Anchor-AI'!X422</f>
        <v>0</v>
      </c>
      <c r="U424" s="290">
        <f>10*LOG10(1/((Summary!$C$80/10^(R424/10)+Summary!$C$81/10^(S424/10)+Summary!$C$82/10^(T424/10))/Summary!$C$83))</f>
        <v>0</v>
      </c>
      <c r="V424" s="290">
        <f>'Anchor-AI'!Y422</f>
        <v>0</v>
      </c>
      <c r="W424" s="290">
        <f>'Anchor-AI'!Z422</f>
        <v>0</v>
      </c>
      <c r="X424" s="290">
        <f>'Anchor-AI'!AA422</f>
        <v>0</v>
      </c>
      <c r="Y424" s="360">
        <f>'Anchor-AI'!AB422</f>
        <v>0</v>
      </c>
      <c r="Z424" s="360">
        <f>'Anchor-AI'!AC422</f>
        <v>0</v>
      </c>
      <c r="AA424" s="291">
        <f t="shared" si="21"/>
        <v>0</v>
      </c>
      <c r="AC424" s="169">
        <f>'Test-AI'!L422</f>
        <v>0</v>
      </c>
      <c r="AD424" s="166">
        <f>'Test-AI'!M422</f>
        <v>0</v>
      </c>
      <c r="AE424" s="166">
        <f>'Test-AI'!N422</f>
        <v>0</v>
      </c>
      <c r="AF424" s="166">
        <f>'Test-AI'!O422</f>
        <v>0</v>
      </c>
      <c r="AG424" s="166">
        <f>(Summary!$C$63*AD424+Summary!$C$64*AE424+Summary!$C$65*AF424)/Summary!$C$66</f>
        <v>0</v>
      </c>
      <c r="AH424" s="166">
        <f>'Test-AI'!P422</f>
        <v>0</v>
      </c>
      <c r="AI424" s="166">
        <f>'Test-AI'!Q422</f>
        <v>0</v>
      </c>
      <c r="AJ424" s="166">
        <f>'Test-AI'!R422</f>
        <v>0</v>
      </c>
      <c r="AK424" s="166">
        <f>'Test-AI'!S422</f>
        <v>0</v>
      </c>
      <c r="AL424" s="166">
        <f>'Test-AI'!T422</f>
        <v>0</v>
      </c>
      <c r="AM424" s="166">
        <f>'Test-AI'!U422</f>
        <v>0</v>
      </c>
      <c r="AN424" s="166">
        <f>'Test-AI'!V422</f>
        <v>0</v>
      </c>
      <c r="AO424" s="166">
        <f>'Test-AI'!W422</f>
        <v>0</v>
      </c>
      <c r="AP424" s="166">
        <f>'Test-AI'!X422</f>
        <v>0</v>
      </c>
      <c r="AQ424" s="166">
        <f>10*LOG10(1/((Summary!$C$80/10^(AN424/10)+Summary!$C$81/10^(AO424/10)+Summary!$C$82/10^(AP424/10))/Summary!$C$83))</f>
        <v>0</v>
      </c>
      <c r="AR424" s="166">
        <f>'Test-AI'!Y422</f>
        <v>0</v>
      </c>
      <c r="AS424" s="166">
        <f>'Test-AI'!Z422</f>
        <v>0</v>
      </c>
      <c r="AT424" s="290">
        <f>'Test-AI'!AA422</f>
        <v>0</v>
      </c>
      <c r="AU424" s="356">
        <f>'Test-AI'!AB422</f>
        <v>0</v>
      </c>
      <c r="AV424" s="356">
        <f>'Test-AI'!AC422</f>
        <v>0</v>
      </c>
      <c r="AW424" s="291">
        <f t="shared" si="22"/>
        <v>0</v>
      </c>
      <c r="AX424" s="292" t="e">
        <f t="shared" si="23"/>
        <v>#DIV/0!</v>
      </c>
      <c r="AY424" s="293" t="e">
        <f t="shared" si="23"/>
        <v>#DIV/0!</v>
      </c>
      <c r="AZ424" s="292" t="e">
        <f t="shared" si="23"/>
        <v>#DIV/0!</v>
      </c>
      <c r="BA424" s="344" t="e">
        <f t="shared" si="23"/>
        <v>#DIV/0!</v>
      </c>
      <c r="BB424" s="75"/>
      <c r="BC424" s="75"/>
      <c r="BD424" s="572" t="s">
        <v>39</v>
      </c>
      <c r="BE424" s="549" t="e">
        <f t="array" ref="BE424">bdRateExtend($G424:$G427,H424:H427,$AC424:$AC427,AD424:AD427)</f>
        <v>#VALUE!</v>
      </c>
      <c r="BF424" s="551" t="e">
        <f t="array" ref="BF424">bdRateExtend($G424:$G429,H424:H429,$AC424:$AC429,AD424:AD429)</f>
        <v>#VALUE!</v>
      </c>
      <c r="BG424" s="551" t="e">
        <f t="array" ref="BG424">bdRateExtend($G424:$G429,I424:I429,$AC424:$AC429,AE424:AE429)</f>
        <v>#VALUE!</v>
      </c>
      <c r="BH424" s="551" t="e">
        <f t="array" ref="BH424">bdRateExtend($G424:$G429,J424:J429,$AC424:$AC429,AF424:AF429)</f>
        <v>#VALUE!</v>
      </c>
      <c r="BI424" s="551" t="e">
        <f t="array" ref="BI424">bdRateExtend($G424:$G429,K424:K429,$AC424:$AC429,AG424:AG429)</f>
        <v>#VALUE!</v>
      </c>
      <c r="BJ424" s="575" t="e">
        <f>(Summary!$C$94*BF424+Summary!$C$95*BG424+Summary!$C$96*BH424)/Summary!$C$97</f>
        <v>#VALUE!</v>
      </c>
      <c r="BK424" s="551" t="e">
        <f t="array" ref="BK424">bdRateExtend($G424:$G427,L424:L427,$AC424:$AC427,AH424:AH427)</f>
        <v>#VALUE!</v>
      </c>
      <c r="BL424" s="551" t="e">
        <f t="array" ref="BL424">bdRateExtend($G424:$G429,L424:L429,$AC424:$AC429,AH424:AH429)</f>
        <v>#VALUE!</v>
      </c>
      <c r="BM424" s="551" t="e">
        <f t="array" ref="BM424">bdRateExtend($G424:$G427,M424:M427,$AC424:$AC427,AI424:AI427)</f>
        <v>#VALUE!</v>
      </c>
      <c r="BN424" s="551" t="e">
        <f t="array" ref="BN424">bdRateExtend($G424:$G429,M424:M429,$AC424:$AC429,AI424:AI429)</f>
        <v>#VALUE!</v>
      </c>
      <c r="BO424" s="548" t="e">
        <f t="array" ref="BO424">bdRateExtend($G424:$G427,N424:N427,$AC424:$AC427,AJ424:AJ427,"None", FALSE,1)</f>
        <v>#VALUE!</v>
      </c>
      <c r="BP424" s="585" t="e">
        <f t="array" ref="BP424">bdRateExtend($G424:$G429,N424:N429,$AC424:$AC429,AJ424:AJ429,"None", FALSE,1)</f>
        <v>#VALUE!</v>
      </c>
      <c r="BQ424" s="548" t="e">
        <f t="array" ref="BQ424">bdRateExtend($G424:$G427,O424:O427,$AC424:$AC427,AK424:AK427,"None", FALSE,1)</f>
        <v>#VALUE!</v>
      </c>
      <c r="BR424" s="585" t="e">
        <f t="array" ref="BR424">bdRateExtend($G424:$G429,O424:O429,$AC424:$AC429,AK424:AK429,"None", FALSE,1)</f>
        <v>#VALUE!</v>
      </c>
      <c r="BS424" s="551" t="e">
        <f t="array" ref="BS424">bdRateExtend($G424:$G427,P424:P427,$AC424:$AC427,AL424:AL427)</f>
        <v>#VALUE!</v>
      </c>
      <c r="BT424" s="551" t="e">
        <f t="array" ref="BT424">bdRateExtend($G424:$G429,P424:P429,$AC424:$AC429,AL424:AL429)</f>
        <v>#VALUE!</v>
      </c>
      <c r="BU424" s="551" t="e">
        <f t="array" ref="BU424">bdRateExtend($G424:$G427,Q424:Q427,$AC424:$AC427,AM424:AM427)</f>
        <v>#VALUE!</v>
      </c>
      <c r="BV424" s="551" t="e">
        <f t="array" ref="BV424">bdRateExtend($G424:$G429,Q424:Q429,$AC424:$AC429,AM424:AM429)</f>
        <v>#VALUE!</v>
      </c>
      <c r="BW424" s="551" t="e">
        <f t="array" ref="BW424">bdRateExtend($G424:$G427,R424:R427,$AC424:$AC427,AN424:AN427)</f>
        <v>#VALUE!</v>
      </c>
      <c r="BX424" s="551" t="e">
        <f t="array" ref="BX424">bdRateExtend($G424:$G429,R424:R429,$AC424:$AC429,AN424:AN429)</f>
        <v>#VALUE!</v>
      </c>
      <c r="BY424" s="551" t="e">
        <f t="array" ref="BY424">bdRateExtend($G424:$G429,S424:S429,$AC424:$AC429,AO424:AO429)</f>
        <v>#VALUE!</v>
      </c>
      <c r="BZ424" s="555" t="e">
        <f t="array" ref="BZ424">bdRateExtend($G424:$G429,T424:T429,$AC424:$AC429,AP424:AP429)</f>
        <v>#VALUE!</v>
      </c>
      <c r="CA424" s="555" t="e">
        <f t="array" ref="CA424">bdRateExtend($G424:$G429,U424:U429,$AC424:$AC429,AQ424:AQ429)</f>
        <v>#VALUE!</v>
      </c>
      <c r="CB424" s="575" t="e">
        <f>(Summary!$C$108*BX424+Summary!$C$109*BY424+Summary!$C$110*BZ424)/Summary!$C$111</f>
        <v>#VALUE!</v>
      </c>
      <c r="CC424" s="561" t="e">
        <f t="array" ref="CC424">bdCAMBIExtend($G424:$G427,V424:V427,$AC424:$AC427,AR424:AR427)</f>
        <v>#VALUE!</v>
      </c>
      <c r="CD424" s="561" t="e">
        <f t="array" ref="CD424">bdCAMBIExtend($G424:$G429,V424:V429,$AC424:$AC429,AR424:AR429)</f>
        <v>#VALUE!</v>
      </c>
      <c r="CE424" s="547">
        <f t="array" ref="CE424">testVMAFRange($G424:$G427,N424:N427,$AC424:$AC427,AJ424:AJ427)</f>
        <v>0</v>
      </c>
      <c r="CF424" s="543">
        <f t="array" ref="CF424">testVMAFRange($G424:$G429,N424:N429,$AC424:$AC429,AJ424:AJ429)</f>
        <v>0</v>
      </c>
      <c r="CG424" s="547">
        <f t="array" ref="CG424">testVMAFRange($G424:$G427,O424:O427,$AC424:$AC427,AK424:AK427)</f>
        <v>0</v>
      </c>
      <c r="CH424" s="543">
        <f t="array" ref="CH424">testVMAFRange($G424:$G429,O424:O429,$AC424:$AC429,AK424:AK429)</f>
        <v>0</v>
      </c>
    </row>
    <row r="425" spans="1:86" ht="17" hidden="1" customHeight="1" x14ac:dyDescent="0.2">
      <c r="A425" s="485"/>
      <c r="B425" s="566"/>
      <c r="C425" s="485"/>
      <c r="D425" s="590"/>
      <c r="E425" s="558"/>
      <c r="F425" s="239">
        <v>110</v>
      </c>
      <c r="G425" s="294">
        <f>'Anchor-AI'!L423</f>
        <v>0</v>
      </c>
      <c r="H425" s="295">
        <f>'Anchor-AI'!M423</f>
        <v>0</v>
      </c>
      <c r="I425" s="295">
        <f>'Anchor-AI'!N423</f>
        <v>0</v>
      </c>
      <c r="J425" s="295">
        <f>'Anchor-AI'!O423</f>
        <v>0</v>
      </c>
      <c r="K425" s="295">
        <f>(Summary!$C$63*H425+Summary!$C$64*I425+Summary!$C$65*J425)/Summary!$C$66</f>
        <v>0</v>
      </c>
      <c r="L425" s="295">
        <f>'Anchor-AI'!P423</f>
        <v>0</v>
      </c>
      <c r="M425" s="295">
        <f>'Anchor-AI'!Q423</f>
        <v>0</v>
      </c>
      <c r="N425" s="295">
        <f>'Anchor-AI'!R423</f>
        <v>0</v>
      </c>
      <c r="O425" s="295">
        <f>'Anchor-AI'!S423</f>
        <v>0</v>
      </c>
      <c r="P425" s="295">
        <f>'Anchor-AI'!T423</f>
        <v>0</v>
      </c>
      <c r="Q425" s="295">
        <f>'Anchor-AI'!U423</f>
        <v>0</v>
      </c>
      <c r="R425" s="295">
        <f>'Anchor-AI'!V423</f>
        <v>0</v>
      </c>
      <c r="S425" s="295">
        <f>'Anchor-AI'!W423</f>
        <v>0</v>
      </c>
      <c r="T425" s="295">
        <f>'Anchor-AI'!X423</f>
        <v>0</v>
      </c>
      <c r="U425" s="295">
        <f>10*LOG10(1/((Summary!$C$80/10^(R425/10)+Summary!$C$81/10^(S425/10)+Summary!$C$82/10^(T425/10))/Summary!$C$83))</f>
        <v>0</v>
      </c>
      <c r="V425" s="295">
        <f>'Anchor-AI'!Y423</f>
        <v>0</v>
      </c>
      <c r="W425" s="295">
        <f>'Anchor-AI'!Z423</f>
        <v>0</v>
      </c>
      <c r="X425" s="295">
        <f>'Anchor-AI'!AA423</f>
        <v>0</v>
      </c>
      <c r="Y425" s="357">
        <f>'Anchor-AI'!AB423</f>
        <v>0</v>
      </c>
      <c r="Z425" s="357">
        <f>'Anchor-AI'!AC423</f>
        <v>0</v>
      </c>
      <c r="AA425" s="296">
        <f t="shared" si="21"/>
        <v>0</v>
      </c>
      <c r="AC425" s="170">
        <f>'Test-AI'!L423</f>
        <v>0</v>
      </c>
      <c r="AD425" s="167">
        <f>'Test-AI'!M423</f>
        <v>0</v>
      </c>
      <c r="AE425" s="167">
        <f>'Test-AI'!N423</f>
        <v>0</v>
      </c>
      <c r="AF425" s="167">
        <f>'Test-AI'!O423</f>
        <v>0</v>
      </c>
      <c r="AG425" s="167">
        <f>(Summary!$C$63*AD425+Summary!$C$64*AE425+Summary!$C$65*AF425)/Summary!$C$66</f>
        <v>0</v>
      </c>
      <c r="AH425" s="167">
        <f>'Test-AI'!P423</f>
        <v>0</v>
      </c>
      <c r="AI425" s="167">
        <f>'Test-AI'!Q423</f>
        <v>0</v>
      </c>
      <c r="AJ425" s="167">
        <f>'Test-AI'!R423</f>
        <v>0</v>
      </c>
      <c r="AK425" s="167">
        <f>'Test-AI'!S423</f>
        <v>0</v>
      </c>
      <c r="AL425" s="167">
        <f>'Test-AI'!T423</f>
        <v>0</v>
      </c>
      <c r="AM425" s="167">
        <f>'Test-AI'!U423</f>
        <v>0</v>
      </c>
      <c r="AN425" s="167">
        <f>'Test-AI'!V423</f>
        <v>0</v>
      </c>
      <c r="AO425" s="167">
        <f>'Test-AI'!W423</f>
        <v>0</v>
      </c>
      <c r="AP425" s="167">
        <f>'Test-AI'!X423</f>
        <v>0</v>
      </c>
      <c r="AQ425" s="167">
        <f>10*LOG10(1/((Summary!$C$80/10^(AN425/10)+Summary!$C$81/10^(AO425/10)+Summary!$C$82/10^(AP425/10))/Summary!$C$83))</f>
        <v>0</v>
      </c>
      <c r="AR425" s="167">
        <f>'Test-AI'!Y423</f>
        <v>0</v>
      </c>
      <c r="AS425" s="167">
        <f>'Test-AI'!Z423</f>
        <v>0</v>
      </c>
      <c r="AT425" s="295">
        <f>'Test-AI'!AA423</f>
        <v>0</v>
      </c>
      <c r="AU425" s="357">
        <f>'Test-AI'!AB423</f>
        <v>0</v>
      </c>
      <c r="AV425" s="357">
        <f>'Test-AI'!AC423</f>
        <v>0</v>
      </c>
      <c r="AW425" s="296">
        <f t="shared" si="22"/>
        <v>0</v>
      </c>
      <c r="AX425" s="297" t="e">
        <f t="shared" si="23"/>
        <v>#DIV/0!</v>
      </c>
      <c r="AY425" s="298" t="e">
        <f t="shared" si="23"/>
        <v>#DIV/0!</v>
      </c>
      <c r="AZ425" s="297" t="e">
        <f t="shared" si="23"/>
        <v>#DIV/0!</v>
      </c>
      <c r="BA425" s="345" t="e">
        <f t="shared" si="23"/>
        <v>#DIV/0!</v>
      </c>
      <c r="BB425" s="75"/>
      <c r="BC425" s="75"/>
      <c r="BD425" s="565"/>
      <c r="BE425" s="550"/>
      <c r="BF425" s="552"/>
      <c r="BG425" s="552"/>
      <c r="BH425" s="552"/>
      <c r="BI425" s="552"/>
      <c r="BJ425" s="552"/>
      <c r="BK425" s="553"/>
      <c r="BL425" s="552"/>
      <c r="BM425" s="553"/>
      <c r="BN425" s="552"/>
      <c r="BO425" s="546"/>
      <c r="BP425" s="541"/>
      <c r="BQ425" s="546"/>
      <c r="BR425" s="541"/>
      <c r="BS425" s="553"/>
      <c r="BT425" s="552"/>
      <c r="BU425" s="553"/>
      <c r="BV425" s="552"/>
      <c r="BW425" s="553"/>
      <c r="BX425" s="552"/>
      <c r="BY425" s="552"/>
      <c r="BZ425" s="541"/>
      <c r="CA425" s="541"/>
      <c r="CB425" s="552"/>
      <c r="CC425" s="553"/>
      <c r="CD425" s="552"/>
      <c r="CE425" s="546"/>
      <c r="CF425" s="541"/>
      <c r="CG425" s="546"/>
      <c r="CH425" s="541"/>
    </row>
    <row r="426" spans="1:86" ht="17" hidden="1" customHeight="1" x14ac:dyDescent="0.2">
      <c r="A426" s="485"/>
      <c r="B426" s="566"/>
      <c r="C426" s="485"/>
      <c r="D426" s="590"/>
      <c r="E426" s="558"/>
      <c r="F426" s="239">
        <v>135</v>
      </c>
      <c r="G426" s="294">
        <f>'Anchor-AI'!L424</f>
        <v>0</v>
      </c>
      <c r="H426" s="295">
        <f>'Anchor-AI'!M424</f>
        <v>0</v>
      </c>
      <c r="I426" s="295">
        <f>'Anchor-AI'!N424</f>
        <v>0</v>
      </c>
      <c r="J426" s="295">
        <f>'Anchor-AI'!O424</f>
        <v>0</v>
      </c>
      <c r="K426" s="295">
        <f>(Summary!$C$63*H426+Summary!$C$64*I426+Summary!$C$65*J426)/Summary!$C$66</f>
        <v>0</v>
      </c>
      <c r="L426" s="295">
        <f>'Anchor-AI'!P424</f>
        <v>0</v>
      </c>
      <c r="M426" s="295">
        <f>'Anchor-AI'!Q424</f>
        <v>0</v>
      </c>
      <c r="N426" s="295">
        <f>'Anchor-AI'!R424</f>
        <v>0</v>
      </c>
      <c r="O426" s="295">
        <f>'Anchor-AI'!S424</f>
        <v>0</v>
      </c>
      <c r="P426" s="295">
        <f>'Anchor-AI'!T424</f>
        <v>0</v>
      </c>
      <c r="Q426" s="295">
        <f>'Anchor-AI'!U424</f>
        <v>0</v>
      </c>
      <c r="R426" s="295">
        <f>'Anchor-AI'!V424</f>
        <v>0</v>
      </c>
      <c r="S426" s="295">
        <f>'Anchor-AI'!W424</f>
        <v>0</v>
      </c>
      <c r="T426" s="295">
        <f>'Anchor-AI'!X424</f>
        <v>0</v>
      </c>
      <c r="U426" s="295">
        <f>10*LOG10(1/((Summary!$C$80/10^(R426/10)+Summary!$C$81/10^(S426/10)+Summary!$C$82/10^(T426/10))/Summary!$C$83))</f>
        <v>0</v>
      </c>
      <c r="V426" s="295">
        <f>'Anchor-AI'!Y424</f>
        <v>0</v>
      </c>
      <c r="W426" s="295">
        <f>'Anchor-AI'!Z424</f>
        <v>0</v>
      </c>
      <c r="X426" s="295">
        <f>'Anchor-AI'!AA424</f>
        <v>0</v>
      </c>
      <c r="Y426" s="357">
        <f>'Anchor-AI'!AB424</f>
        <v>0</v>
      </c>
      <c r="Z426" s="357">
        <f>'Anchor-AI'!AC424</f>
        <v>0</v>
      </c>
      <c r="AA426" s="296">
        <f t="shared" si="21"/>
        <v>0</v>
      </c>
      <c r="AC426" s="170">
        <f>'Test-AI'!L424</f>
        <v>0</v>
      </c>
      <c r="AD426" s="167">
        <f>'Test-AI'!M424</f>
        <v>0</v>
      </c>
      <c r="AE426" s="167">
        <f>'Test-AI'!N424</f>
        <v>0</v>
      </c>
      <c r="AF426" s="167">
        <f>'Test-AI'!O424</f>
        <v>0</v>
      </c>
      <c r="AG426" s="167">
        <f>(Summary!$C$63*AD426+Summary!$C$64*AE426+Summary!$C$65*AF426)/Summary!$C$66</f>
        <v>0</v>
      </c>
      <c r="AH426" s="167">
        <f>'Test-AI'!P424</f>
        <v>0</v>
      </c>
      <c r="AI426" s="167">
        <f>'Test-AI'!Q424</f>
        <v>0</v>
      </c>
      <c r="AJ426" s="167">
        <f>'Test-AI'!R424</f>
        <v>0</v>
      </c>
      <c r="AK426" s="167">
        <f>'Test-AI'!S424</f>
        <v>0</v>
      </c>
      <c r="AL426" s="167">
        <f>'Test-AI'!T424</f>
        <v>0</v>
      </c>
      <c r="AM426" s="167">
        <f>'Test-AI'!U424</f>
        <v>0</v>
      </c>
      <c r="AN426" s="167">
        <f>'Test-AI'!V424</f>
        <v>0</v>
      </c>
      <c r="AO426" s="167">
        <f>'Test-AI'!W424</f>
        <v>0</v>
      </c>
      <c r="AP426" s="167">
        <f>'Test-AI'!X424</f>
        <v>0</v>
      </c>
      <c r="AQ426" s="167">
        <f>10*LOG10(1/((Summary!$C$80/10^(AN426/10)+Summary!$C$81/10^(AO426/10)+Summary!$C$82/10^(AP426/10))/Summary!$C$83))</f>
        <v>0</v>
      </c>
      <c r="AR426" s="167">
        <f>'Test-AI'!Y424</f>
        <v>0</v>
      </c>
      <c r="AS426" s="167">
        <f>'Test-AI'!Z424</f>
        <v>0</v>
      </c>
      <c r="AT426" s="295">
        <f>'Test-AI'!AA424</f>
        <v>0</v>
      </c>
      <c r="AU426" s="357">
        <f>'Test-AI'!AB424</f>
        <v>0</v>
      </c>
      <c r="AV426" s="357">
        <f>'Test-AI'!AC424</f>
        <v>0</v>
      </c>
      <c r="AW426" s="296">
        <f t="shared" si="22"/>
        <v>0</v>
      </c>
      <c r="AX426" s="297" t="e">
        <f t="shared" si="23"/>
        <v>#DIV/0!</v>
      </c>
      <c r="AY426" s="298" t="e">
        <f t="shared" si="23"/>
        <v>#DIV/0!</v>
      </c>
      <c r="AZ426" s="297" t="e">
        <f t="shared" si="23"/>
        <v>#DIV/0!</v>
      </c>
      <c r="BA426" s="345" t="e">
        <f t="shared" si="23"/>
        <v>#DIV/0!</v>
      </c>
      <c r="BB426" s="75"/>
      <c r="BC426" s="75"/>
      <c r="BD426" s="573" t="s">
        <v>147</v>
      </c>
      <c r="BE426" s="549" t="e">
        <f t="array" ref="BE426">bdRateExtend($G425:$G428,H425:H428,$AC425:$AC428,AD425:AD428)</f>
        <v>#VALUE!</v>
      </c>
      <c r="BF426" s="552"/>
      <c r="BG426" s="552"/>
      <c r="BH426" s="552"/>
      <c r="BI426" s="552"/>
      <c r="BJ426" s="552"/>
      <c r="BK426" s="551" t="e">
        <f t="array" ref="BK426">bdRateExtend($G425:$G428,L425:L428,$AC425:$AC428,AH425:AH428)</f>
        <v>#VALUE!</v>
      </c>
      <c r="BL426" s="552"/>
      <c r="BM426" s="551" t="e">
        <f t="array" ref="BM426">bdRateExtend($G425:$G428,M425:M428,$AC425:$AC428,AI425:AI428)</f>
        <v>#VALUE!</v>
      </c>
      <c r="BN426" s="552"/>
      <c r="BO426" s="545" t="e">
        <f t="array" ref="BO426">bdRateExtend($G425:$G428,N425:N428,$AC425:$AC428,AJ425:AJ428,"None", FALSE,1)</f>
        <v>#VALUE!</v>
      </c>
      <c r="BP426" s="541"/>
      <c r="BQ426" s="545" t="e">
        <f t="array" ref="BQ426">bdRateExtend($G425:$G428,O425:O428,$AC425:$AC428,AK425:AK428,"None", FALSE,1)</f>
        <v>#VALUE!</v>
      </c>
      <c r="BR426" s="541"/>
      <c r="BS426" s="551" t="e">
        <f t="array" ref="BS426">bdRateExtend($G425:$G428,P425:P428,$AC425:$AC428,AL425:AL428)</f>
        <v>#VALUE!</v>
      </c>
      <c r="BT426" s="552"/>
      <c r="BU426" s="551" t="e">
        <f t="array" ref="BU426">bdRateExtend($G425:$G428,Q425:Q428,$AC425:$AC428,AM425:AM428)</f>
        <v>#VALUE!</v>
      </c>
      <c r="BV426" s="552"/>
      <c r="BW426" s="551" t="e">
        <f t="array" ref="BW426">bdRateExtend($G425:$G428,R425:R428,$AC425:$AC428,AN425:AN428)</f>
        <v>#VALUE!</v>
      </c>
      <c r="BX426" s="552"/>
      <c r="BY426" s="552"/>
      <c r="BZ426" s="541"/>
      <c r="CA426" s="541"/>
      <c r="CB426" s="552"/>
      <c r="CC426" s="561" t="e">
        <f t="array" ref="CC426">bdCAMBIExtend($G425:$G428,V425:V428,$AC425:$AC428,AR425:AR428)</f>
        <v>#VALUE!</v>
      </c>
      <c r="CD426" s="552"/>
      <c r="CE426" s="554">
        <f t="array" ref="CE426">testVMAFRange($G425:$G428,N425:N428,$AC425:$AC428,AJ425:AJ428)</f>
        <v>0</v>
      </c>
      <c r="CF426" s="541"/>
      <c r="CG426" s="554">
        <f t="array" ref="CG426">testVMAFRange($G425:$G428,O425:O428,$AC425:$AC428,AK425:AK428)</f>
        <v>0</v>
      </c>
      <c r="CH426" s="541"/>
    </row>
    <row r="427" spans="1:86" ht="17" hidden="1" customHeight="1" x14ac:dyDescent="0.2">
      <c r="A427" s="485"/>
      <c r="B427" s="566"/>
      <c r="C427" s="485"/>
      <c r="D427" s="590"/>
      <c r="E427" s="558"/>
      <c r="F427" s="239">
        <v>160</v>
      </c>
      <c r="G427" s="294">
        <f>'Anchor-AI'!L425</f>
        <v>0</v>
      </c>
      <c r="H427" s="295">
        <f>'Anchor-AI'!M425</f>
        <v>0</v>
      </c>
      <c r="I427" s="295">
        <f>'Anchor-AI'!N425</f>
        <v>0</v>
      </c>
      <c r="J427" s="295">
        <f>'Anchor-AI'!O425</f>
        <v>0</v>
      </c>
      <c r="K427" s="295">
        <f>(Summary!$C$63*H427+Summary!$C$64*I427+Summary!$C$65*J427)/Summary!$C$66</f>
        <v>0</v>
      </c>
      <c r="L427" s="295">
        <f>'Anchor-AI'!P425</f>
        <v>0</v>
      </c>
      <c r="M427" s="295">
        <f>'Anchor-AI'!Q425</f>
        <v>0</v>
      </c>
      <c r="N427" s="295">
        <f>'Anchor-AI'!R425</f>
        <v>0</v>
      </c>
      <c r="O427" s="295">
        <f>'Anchor-AI'!S425</f>
        <v>0</v>
      </c>
      <c r="P427" s="295">
        <f>'Anchor-AI'!T425</f>
        <v>0</v>
      </c>
      <c r="Q427" s="295">
        <f>'Anchor-AI'!U425</f>
        <v>0</v>
      </c>
      <c r="R427" s="295">
        <f>'Anchor-AI'!V425</f>
        <v>0</v>
      </c>
      <c r="S427" s="295">
        <f>'Anchor-AI'!W425</f>
        <v>0</v>
      </c>
      <c r="T427" s="295">
        <f>'Anchor-AI'!X425</f>
        <v>0</v>
      </c>
      <c r="U427" s="295">
        <f>10*LOG10(1/((Summary!$C$80/10^(R427/10)+Summary!$C$81/10^(S427/10)+Summary!$C$82/10^(T427/10))/Summary!$C$83))</f>
        <v>0</v>
      </c>
      <c r="V427" s="295">
        <f>'Anchor-AI'!Y425</f>
        <v>0</v>
      </c>
      <c r="W427" s="295">
        <f>'Anchor-AI'!Z425</f>
        <v>0</v>
      </c>
      <c r="X427" s="295">
        <f>'Anchor-AI'!AA425</f>
        <v>0</v>
      </c>
      <c r="Y427" s="357">
        <f>'Anchor-AI'!AB425</f>
        <v>0</v>
      </c>
      <c r="Z427" s="357">
        <f>'Anchor-AI'!AC425</f>
        <v>0</v>
      </c>
      <c r="AA427" s="296">
        <f t="shared" si="21"/>
        <v>0</v>
      </c>
      <c r="AC427" s="170">
        <f>'Test-AI'!L425</f>
        <v>0</v>
      </c>
      <c r="AD427" s="167">
        <f>'Test-AI'!M425</f>
        <v>0</v>
      </c>
      <c r="AE427" s="167">
        <f>'Test-AI'!N425</f>
        <v>0</v>
      </c>
      <c r="AF427" s="167">
        <f>'Test-AI'!O425</f>
        <v>0</v>
      </c>
      <c r="AG427" s="167">
        <f>(Summary!$C$63*AD427+Summary!$C$64*AE427+Summary!$C$65*AF427)/Summary!$C$66</f>
        <v>0</v>
      </c>
      <c r="AH427" s="167">
        <f>'Test-AI'!P425</f>
        <v>0</v>
      </c>
      <c r="AI427" s="167">
        <f>'Test-AI'!Q425</f>
        <v>0</v>
      </c>
      <c r="AJ427" s="167">
        <f>'Test-AI'!R425</f>
        <v>0</v>
      </c>
      <c r="AK427" s="167">
        <f>'Test-AI'!S425</f>
        <v>0</v>
      </c>
      <c r="AL427" s="167">
        <f>'Test-AI'!T425</f>
        <v>0</v>
      </c>
      <c r="AM427" s="167">
        <f>'Test-AI'!U425</f>
        <v>0</v>
      </c>
      <c r="AN427" s="167">
        <f>'Test-AI'!V425</f>
        <v>0</v>
      </c>
      <c r="AO427" s="167">
        <f>'Test-AI'!W425</f>
        <v>0</v>
      </c>
      <c r="AP427" s="167">
        <f>'Test-AI'!X425</f>
        <v>0</v>
      </c>
      <c r="AQ427" s="167">
        <f>10*LOG10(1/((Summary!$C$80/10^(AN427/10)+Summary!$C$81/10^(AO427/10)+Summary!$C$82/10^(AP427/10))/Summary!$C$83))</f>
        <v>0</v>
      </c>
      <c r="AR427" s="167">
        <f>'Test-AI'!Y425</f>
        <v>0</v>
      </c>
      <c r="AS427" s="167">
        <f>'Test-AI'!Z425</f>
        <v>0</v>
      </c>
      <c r="AT427" s="295">
        <f>'Test-AI'!AA425</f>
        <v>0</v>
      </c>
      <c r="AU427" s="357">
        <f>'Test-AI'!AB425</f>
        <v>0</v>
      </c>
      <c r="AV427" s="357">
        <f>'Test-AI'!AC425</f>
        <v>0</v>
      </c>
      <c r="AW427" s="296">
        <f t="shared" si="22"/>
        <v>0</v>
      </c>
      <c r="AX427" s="297" t="e">
        <f t="shared" si="23"/>
        <v>#DIV/0!</v>
      </c>
      <c r="AY427" s="298" t="e">
        <f t="shared" si="23"/>
        <v>#DIV/0!</v>
      </c>
      <c r="AZ427" s="297" t="e">
        <f t="shared" si="23"/>
        <v>#DIV/0!</v>
      </c>
      <c r="BA427" s="345" t="e">
        <f t="shared" si="23"/>
        <v>#DIV/0!</v>
      </c>
      <c r="BB427" s="75"/>
      <c r="BC427" s="75"/>
      <c r="BD427" s="565"/>
      <c r="BE427" s="550"/>
      <c r="BF427" s="552"/>
      <c r="BG427" s="552"/>
      <c r="BH427" s="552"/>
      <c r="BI427" s="552"/>
      <c r="BJ427" s="552"/>
      <c r="BK427" s="553"/>
      <c r="BL427" s="552"/>
      <c r="BM427" s="553"/>
      <c r="BN427" s="552"/>
      <c r="BO427" s="546"/>
      <c r="BP427" s="541"/>
      <c r="BQ427" s="546"/>
      <c r="BR427" s="541"/>
      <c r="BS427" s="553"/>
      <c r="BT427" s="552"/>
      <c r="BU427" s="553"/>
      <c r="BV427" s="552"/>
      <c r="BW427" s="553"/>
      <c r="BX427" s="552"/>
      <c r="BY427" s="552"/>
      <c r="BZ427" s="541"/>
      <c r="CA427" s="541"/>
      <c r="CB427" s="552"/>
      <c r="CC427" s="553"/>
      <c r="CD427" s="552"/>
      <c r="CE427" s="546"/>
      <c r="CF427" s="541"/>
      <c r="CG427" s="546"/>
      <c r="CH427" s="541"/>
    </row>
    <row r="428" spans="1:86" ht="17" hidden="1" customHeight="1" x14ac:dyDescent="0.2">
      <c r="A428" s="485"/>
      <c r="B428" s="566"/>
      <c r="C428" s="485"/>
      <c r="D428" s="590"/>
      <c r="E428" s="558"/>
      <c r="F428" s="239">
        <v>185</v>
      </c>
      <c r="G428" s="294">
        <f>'Anchor-AI'!L426</f>
        <v>0</v>
      </c>
      <c r="H428" s="295">
        <f>'Anchor-AI'!M426</f>
        <v>0</v>
      </c>
      <c r="I428" s="295">
        <f>'Anchor-AI'!N426</f>
        <v>0</v>
      </c>
      <c r="J428" s="295">
        <f>'Anchor-AI'!O426</f>
        <v>0</v>
      </c>
      <c r="K428" s="295">
        <f>(Summary!$C$63*H428+Summary!$C$64*I428+Summary!$C$65*J428)/Summary!$C$66</f>
        <v>0</v>
      </c>
      <c r="L428" s="295">
        <f>'Anchor-AI'!P426</f>
        <v>0</v>
      </c>
      <c r="M428" s="295">
        <f>'Anchor-AI'!Q426</f>
        <v>0</v>
      </c>
      <c r="N428" s="295">
        <f>'Anchor-AI'!R426</f>
        <v>0</v>
      </c>
      <c r="O428" s="295">
        <f>'Anchor-AI'!S426</f>
        <v>0</v>
      </c>
      <c r="P428" s="295">
        <f>'Anchor-AI'!T426</f>
        <v>0</v>
      </c>
      <c r="Q428" s="295">
        <f>'Anchor-AI'!U426</f>
        <v>0</v>
      </c>
      <c r="R428" s="295">
        <f>'Anchor-AI'!V426</f>
        <v>0</v>
      </c>
      <c r="S428" s="295">
        <f>'Anchor-AI'!W426</f>
        <v>0</v>
      </c>
      <c r="T428" s="295">
        <f>'Anchor-AI'!X426</f>
        <v>0</v>
      </c>
      <c r="U428" s="295">
        <f>10*LOG10(1/((Summary!$C$80/10^(R428/10)+Summary!$C$81/10^(S428/10)+Summary!$C$82/10^(T428/10))/Summary!$C$83))</f>
        <v>0</v>
      </c>
      <c r="V428" s="295">
        <f>'Anchor-AI'!Y426</f>
        <v>0</v>
      </c>
      <c r="W428" s="295">
        <f>'Anchor-AI'!Z426</f>
        <v>0</v>
      </c>
      <c r="X428" s="295">
        <f>'Anchor-AI'!AA426</f>
        <v>0</v>
      </c>
      <c r="Y428" s="357">
        <f>'Anchor-AI'!AB426</f>
        <v>0</v>
      </c>
      <c r="Z428" s="357">
        <f>'Anchor-AI'!AC426</f>
        <v>0</v>
      </c>
      <c r="AA428" s="296">
        <f t="shared" si="21"/>
        <v>0</v>
      </c>
      <c r="AC428" s="170">
        <f>'Test-AI'!L426</f>
        <v>0</v>
      </c>
      <c r="AD428" s="167">
        <f>'Test-AI'!M426</f>
        <v>0</v>
      </c>
      <c r="AE428" s="167">
        <f>'Test-AI'!N426</f>
        <v>0</v>
      </c>
      <c r="AF428" s="167">
        <f>'Test-AI'!O426</f>
        <v>0</v>
      </c>
      <c r="AG428" s="167">
        <f>(Summary!$C$63*AD428+Summary!$C$64*AE428+Summary!$C$65*AF428)/Summary!$C$66</f>
        <v>0</v>
      </c>
      <c r="AH428" s="167">
        <f>'Test-AI'!P426</f>
        <v>0</v>
      </c>
      <c r="AI428" s="167">
        <f>'Test-AI'!Q426</f>
        <v>0</v>
      </c>
      <c r="AJ428" s="167">
        <f>'Test-AI'!R426</f>
        <v>0</v>
      </c>
      <c r="AK428" s="167">
        <f>'Test-AI'!S426</f>
        <v>0</v>
      </c>
      <c r="AL428" s="167">
        <f>'Test-AI'!T426</f>
        <v>0</v>
      </c>
      <c r="AM428" s="167">
        <f>'Test-AI'!U426</f>
        <v>0</v>
      </c>
      <c r="AN428" s="167">
        <f>'Test-AI'!V426</f>
        <v>0</v>
      </c>
      <c r="AO428" s="167">
        <f>'Test-AI'!W426</f>
        <v>0</v>
      </c>
      <c r="AP428" s="167">
        <f>'Test-AI'!X426</f>
        <v>0</v>
      </c>
      <c r="AQ428" s="167">
        <f>10*LOG10(1/((Summary!$C$80/10^(AN428/10)+Summary!$C$81/10^(AO428/10)+Summary!$C$82/10^(AP428/10))/Summary!$C$83))</f>
        <v>0</v>
      </c>
      <c r="AR428" s="167">
        <f>'Test-AI'!Y426</f>
        <v>0</v>
      </c>
      <c r="AS428" s="167">
        <f>'Test-AI'!Z426</f>
        <v>0</v>
      </c>
      <c r="AT428" s="295">
        <f>'Test-AI'!AA426</f>
        <v>0</v>
      </c>
      <c r="AU428" s="357">
        <f>'Test-AI'!AB426</f>
        <v>0</v>
      </c>
      <c r="AV428" s="357">
        <f>'Test-AI'!AC426</f>
        <v>0</v>
      </c>
      <c r="AW428" s="296">
        <f t="shared" si="22"/>
        <v>0</v>
      </c>
      <c r="AX428" s="297" t="e">
        <f t="shared" si="23"/>
        <v>#DIV/0!</v>
      </c>
      <c r="AY428" s="298" t="e">
        <f t="shared" si="23"/>
        <v>#DIV/0!</v>
      </c>
      <c r="AZ428" s="297" t="e">
        <f t="shared" si="23"/>
        <v>#DIV/0!</v>
      </c>
      <c r="BA428" s="345" t="e">
        <f t="shared" si="23"/>
        <v>#DIV/0!</v>
      </c>
      <c r="BB428" s="75"/>
      <c r="BC428" s="75"/>
      <c r="BD428" s="574" t="s">
        <v>46</v>
      </c>
      <c r="BE428" s="549" t="e">
        <f t="array" ref="BE428">bdRateExtend($G426:$G429,H426:H429,$AC426:$AC429,AD426:AD429)</f>
        <v>#VALUE!</v>
      </c>
      <c r="BF428" s="552"/>
      <c r="BG428" s="552"/>
      <c r="BH428" s="552"/>
      <c r="BI428" s="552"/>
      <c r="BJ428" s="552"/>
      <c r="BK428" s="551" t="e">
        <f t="array" ref="BK428">bdRateExtend($G426:$G429,L426:L429,$AC426:$AC429,AH426:AH429)</f>
        <v>#VALUE!</v>
      </c>
      <c r="BL428" s="552"/>
      <c r="BM428" s="551" t="e">
        <f t="array" ref="BM428">bdRateExtend($G426:$G429,M426:M429,$AC426:$AC429,AI426:AI429)</f>
        <v>#VALUE!</v>
      </c>
      <c r="BN428" s="552"/>
      <c r="BO428" s="545" t="e">
        <f t="array" ref="BO428">bdRateExtend($G426:$G429,N426:N429,$AC426:$AC429,AJ426:AJ429,"None", FALSE,1)</f>
        <v>#VALUE!</v>
      </c>
      <c r="BP428" s="541"/>
      <c r="BQ428" s="545" t="e">
        <f t="array" ref="BQ428">bdRateExtend($G426:$G429,O426:O429,$AC426:$AC429,AK426:AK429,"None", FALSE,1)</f>
        <v>#VALUE!</v>
      </c>
      <c r="BR428" s="541"/>
      <c r="BS428" s="551" t="e">
        <f t="array" ref="BS428">bdRateExtend($G426:$G429,P426:P429,$AC426:$AC429,AL426:AL429)</f>
        <v>#VALUE!</v>
      </c>
      <c r="BT428" s="552"/>
      <c r="BU428" s="551" t="e">
        <f t="array" ref="BU428">bdRateExtend($G426:$G429,Q426:Q429,$AC426:$AC429,AM426:AM429)</f>
        <v>#VALUE!</v>
      </c>
      <c r="BV428" s="552"/>
      <c r="BW428" s="551" t="e">
        <f t="array" ref="BW428">bdRateExtend($G426:$G429,R426:R429,$AC426:$AC429,AN426:AN429)</f>
        <v>#VALUE!</v>
      </c>
      <c r="BX428" s="552"/>
      <c r="BY428" s="552"/>
      <c r="BZ428" s="541"/>
      <c r="CA428" s="541"/>
      <c r="CB428" s="552"/>
      <c r="CC428" s="561" t="e">
        <f t="array" ref="CC428">bdCAMBIExtend($G426:$G429,V426:V429,$AC426:$AC429,AR426:AR429)</f>
        <v>#VALUE!</v>
      </c>
      <c r="CD428" s="552"/>
      <c r="CE428" s="554">
        <f t="array" ref="CE428">testVMAFRange($G426:$G429,N426:N429,$AC426:$AC429,AJ426:AJ429)</f>
        <v>0</v>
      </c>
      <c r="CF428" s="541"/>
      <c r="CG428" s="554">
        <f t="array" ref="CG428">testVMAFRange($G426:$G429,O426:O429,$AC426:$AC429,AK426:AK429)</f>
        <v>0</v>
      </c>
      <c r="CH428" s="541"/>
    </row>
    <row r="429" spans="1:86" ht="17" hidden="1" customHeight="1" x14ac:dyDescent="0.2">
      <c r="A429" s="485"/>
      <c r="B429" s="596"/>
      <c r="C429" s="486"/>
      <c r="D429" s="591"/>
      <c r="E429" s="559"/>
      <c r="F429" s="240">
        <v>210</v>
      </c>
      <c r="G429" s="299">
        <f>'Anchor-AI'!L427</f>
        <v>0</v>
      </c>
      <c r="H429" s="300">
        <f>'Anchor-AI'!M427</f>
        <v>0</v>
      </c>
      <c r="I429" s="300">
        <f>'Anchor-AI'!N427</f>
        <v>0</v>
      </c>
      <c r="J429" s="300">
        <f>'Anchor-AI'!O427</f>
        <v>0</v>
      </c>
      <c r="K429" s="295">
        <f>(Summary!$C$63*H429+Summary!$C$64*I429+Summary!$C$65*J429)/Summary!$C$66</f>
        <v>0</v>
      </c>
      <c r="L429" s="300">
        <f>'Anchor-AI'!P427</f>
        <v>0</v>
      </c>
      <c r="M429" s="300">
        <f>'Anchor-AI'!Q427</f>
        <v>0</v>
      </c>
      <c r="N429" s="300">
        <f>'Anchor-AI'!R427</f>
        <v>0</v>
      </c>
      <c r="O429" s="300">
        <f>'Anchor-AI'!S427</f>
        <v>0</v>
      </c>
      <c r="P429" s="300">
        <f>'Anchor-AI'!T427</f>
        <v>0</v>
      </c>
      <c r="Q429" s="300">
        <f>'Anchor-AI'!U427</f>
        <v>0</v>
      </c>
      <c r="R429" s="300">
        <f>'Anchor-AI'!V427</f>
        <v>0</v>
      </c>
      <c r="S429" s="300">
        <f>'Anchor-AI'!W427</f>
        <v>0</v>
      </c>
      <c r="T429" s="300">
        <f>'Anchor-AI'!X427</f>
        <v>0</v>
      </c>
      <c r="U429" s="300">
        <f>10*LOG10(1/((Summary!$C$80/10^(R429/10)+Summary!$C$81/10^(S429/10)+Summary!$C$82/10^(T429/10))/Summary!$C$83))</f>
        <v>0</v>
      </c>
      <c r="V429" s="300">
        <f>'Anchor-AI'!Y427</f>
        <v>0</v>
      </c>
      <c r="W429" s="300">
        <f>'Anchor-AI'!Z427</f>
        <v>0</v>
      </c>
      <c r="X429" s="300">
        <f>'Anchor-AI'!AA427</f>
        <v>0</v>
      </c>
      <c r="Y429" s="357">
        <f>'Anchor-AI'!AB427</f>
        <v>0</v>
      </c>
      <c r="Z429" s="357">
        <f>'Anchor-AI'!AC427</f>
        <v>0</v>
      </c>
      <c r="AA429" s="301">
        <f t="shared" si="21"/>
        <v>0</v>
      </c>
      <c r="AC429" s="171">
        <f>'Test-AI'!L427</f>
        <v>0</v>
      </c>
      <c r="AD429" s="168">
        <f>'Test-AI'!M427</f>
        <v>0</v>
      </c>
      <c r="AE429" s="168">
        <f>'Test-AI'!N427</f>
        <v>0</v>
      </c>
      <c r="AF429" s="168">
        <f>'Test-AI'!O427</f>
        <v>0</v>
      </c>
      <c r="AG429" s="168">
        <f>(Summary!$C$63*AD429+Summary!$C$64*AE429+Summary!$C$65*AF429)/Summary!$C$66</f>
        <v>0</v>
      </c>
      <c r="AH429" s="168">
        <f>'Test-AI'!P427</f>
        <v>0</v>
      </c>
      <c r="AI429" s="168">
        <f>'Test-AI'!Q427</f>
        <v>0</v>
      </c>
      <c r="AJ429" s="168">
        <f>'Test-AI'!R427</f>
        <v>0</v>
      </c>
      <c r="AK429" s="168">
        <f>'Test-AI'!S427</f>
        <v>0</v>
      </c>
      <c r="AL429" s="168">
        <f>'Test-AI'!T427</f>
        <v>0</v>
      </c>
      <c r="AM429" s="168">
        <f>'Test-AI'!U427</f>
        <v>0</v>
      </c>
      <c r="AN429" s="168">
        <f>'Test-AI'!V427</f>
        <v>0</v>
      </c>
      <c r="AO429" s="168">
        <f>'Test-AI'!W427</f>
        <v>0</v>
      </c>
      <c r="AP429" s="168">
        <f>'Test-AI'!X427</f>
        <v>0</v>
      </c>
      <c r="AQ429" s="168">
        <f>10*LOG10(1/((Summary!$C$80/10^(AN429/10)+Summary!$C$81/10^(AO429/10)+Summary!$C$82/10^(AP429/10))/Summary!$C$83))</f>
        <v>0</v>
      </c>
      <c r="AR429" s="168">
        <f>'Test-AI'!Y427</f>
        <v>0</v>
      </c>
      <c r="AS429" s="168">
        <f>'Test-AI'!Z427</f>
        <v>0</v>
      </c>
      <c r="AT429" s="300">
        <f>'Test-AI'!AA427</f>
        <v>0</v>
      </c>
      <c r="AU429" s="357">
        <f>'Test-AI'!AB427</f>
        <v>0</v>
      </c>
      <c r="AV429" s="357">
        <f>'Test-AI'!AC427</f>
        <v>0</v>
      </c>
      <c r="AW429" s="301">
        <f t="shared" si="22"/>
        <v>0</v>
      </c>
      <c r="AX429" s="302" t="e">
        <f t="shared" si="23"/>
        <v>#DIV/0!</v>
      </c>
      <c r="AY429" s="303" t="e">
        <f t="shared" si="23"/>
        <v>#DIV/0!</v>
      </c>
      <c r="AZ429" s="297" t="e">
        <f t="shared" si="23"/>
        <v>#DIV/0!</v>
      </c>
      <c r="BA429" s="345" t="e">
        <f t="shared" si="23"/>
        <v>#DIV/0!</v>
      </c>
      <c r="BB429" s="75"/>
      <c r="BC429" s="75"/>
      <c r="BD429" s="570"/>
      <c r="BE429" s="550"/>
      <c r="BF429" s="553"/>
      <c r="BG429" s="553"/>
      <c r="BH429" s="553"/>
      <c r="BI429" s="553"/>
      <c r="BJ429" s="553"/>
      <c r="BK429" s="553"/>
      <c r="BL429" s="553"/>
      <c r="BM429" s="553"/>
      <c r="BN429" s="553"/>
      <c r="BO429" s="546"/>
      <c r="BP429" s="544"/>
      <c r="BQ429" s="546"/>
      <c r="BR429" s="544"/>
      <c r="BS429" s="553"/>
      <c r="BT429" s="553"/>
      <c r="BU429" s="553"/>
      <c r="BV429" s="553"/>
      <c r="BW429" s="553"/>
      <c r="BX429" s="553"/>
      <c r="BY429" s="553"/>
      <c r="BZ429" s="544"/>
      <c r="CA429" s="544"/>
      <c r="CB429" s="553"/>
      <c r="CC429" s="553"/>
      <c r="CD429" s="553"/>
      <c r="CE429" s="546"/>
      <c r="CF429" s="544"/>
      <c r="CG429" s="546"/>
      <c r="CH429" s="544"/>
    </row>
    <row r="430" spans="1:86" ht="17" hidden="1" customHeight="1" x14ac:dyDescent="0.2">
      <c r="A430" s="485"/>
      <c r="B430" s="595" t="s">
        <v>148</v>
      </c>
      <c r="C430" s="586" t="s">
        <v>104</v>
      </c>
      <c r="D430" s="589">
        <v>59.94</v>
      </c>
      <c r="E430" s="557">
        <v>10</v>
      </c>
      <c r="F430" s="238">
        <v>85</v>
      </c>
      <c r="G430" s="289">
        <f>'Anchor-AI'!L428</f>
        <v>0</v>
      </c>
      <c r="H430" s="290">
        <f>'Anchor-AI'!M428</f>
        <v>0</v>
      </c>
      <c r="I430" s="290">
        <f>'Anchor-AI'!N428</f>
        <v>0</v>
      </c>
      <c r="J430" s="290">
        <f>'Anchor-AI'!O428</f>
        <v>0</v>
      </c>
      <c r="K430" s="290">
        <f>(Summary!$C$63*H430+Summary!$C$64*I430+Summary!$C$65*J430)/Summary!$C$66</f>
        <v>0</v>
      </c>
      <c r="L430" s="290">
        <f>'Anchor-AI'!P428</f>
        <v>0</v>
      </c>
      <c r="M430" s="290">
        <f>'Anchor-AI'!Q428</f>
        <v>0</v>
      </c>
      <c r="N430" s="290">
        <f>'Anchor-AI'!R428</f>
        <v>0</v>
      </c>
      <c r="O430" s="290">
        <f>'Anchor-AI'!S428</f>
        <v>0</v>
      </c>
      <c r="P430" s="290">
        <f>'Anchor-AI'!T428</f>
        <v>0</v>
      </c>
      <c r="Q430" s="290">
        <f>'Anchor-AI'!U428</f>
        <v>0</v>
      </c>
      <c r="R430" s="290">
        <f>'Anchor-AI'!V428</f>
        <v>0</v>
      </c>
      <c r="S430" s="290">
        <f>'Anchor-AI'!W428</f>
        <v>0</v>
      </c>
      <c r="T430" s="290">
        <f>'Anchor-AI'!X428</f>
        <v>0</v>
      </c>
      <c r="U430" s="290">
        <f>10*LOG10(1/((Summary!$C$80/10^(R430/10)+Summary!$C$81/10^(S430/10)+Summary!$C$82/10^(T430/10))/Summary!$C$83))</f>
        <v>0</v>
      </c>
      <c r="V430" s="290">
        <f>'Anchor-AI'!Y428</f>
        <v>0</v>
      </c>
      <c r="W430" s="290">
        <f>'Anchor-AI'!Z428</f>
        <v>0</v>
      </c>
      <c r="X430" s="290">
        <f>'Anchor-AI'!AA428</f>
        <v>0</v>
      </c>
      <c r="Y430" s="360">
        <f>'Anchor-AI'!AB428</f>
        <v>0</v>
      </c>
      <c r="Z430" s="360">
        <f>'Anchor-AI'!AC428</f>
        <v>0</v>
      </c>
      <c r="AA430" s="291">
        <f t="shared" si="21"/>
        <v>0</v>
      </c>
      <c r="AC430" s="169">
        <f>'Test-AI'!L428</f>
        <v>0</v>
      </c>
      <c r="AD430" s="166">
        <f>'Test-AI'!M428</f>
        <v>0</v>
      </c>
      <c r="AE430" s="166">
        <f>'Test-AI'!N428</f>
        <v>0</v>
      </c>
      <c r="AF430" s="166">
        <f>'Test-AI'!O428</f>
        <v>0</v>
      </c>
      <c r="AG430" s="166">
        <f>(Summary!$C$63*AD430+Summary!$C$64*AE430+Summary!$C$65*AF430)/Summary!$C$66</f>
        <v>0</v>
      </c>
      <c r="AH430" s="166">
        <f>'Test-AI'!P428</f>
        <v>0</v>
      </c>
      <c r="AI430" s="166">
        <f>'Test-AI'!Q428</f>
        <v>0</v>
      </c>
      <c r="AJ430" s="166">
        <f>'Test-AI'!R428</f>
        <v>0</v>
      </c>
      <c r="AK430" s="166">
        <f>'Test-AI'!S428</f>
        <v>0</v>
      </c>
      <c r="AL430" s="166">
        <f>'Test-AI'!T428</f>
        <v>0</v>
      </c>
      <c r="AM430" s="166">
        <f>'Test-AI'!U428</f>
        <v>0</v>
      </c>
      <c r="AN430" s="166">
        <f>'Test-AI'!V428</f>
        <v>0</v>
      </c>
      <c r="AO430" s="166">
        <f>'Test-AI'!W428</f>
        <v>0</v>
      </c>
      <c r="AP430" s="166">
        <f>'Test-AI'!X428</f>
        <v>0</v>
      </c>
      <c r="AQ430" s="166">
        <f>10*LOG10(1/((Summary!$C$80/10^(AN430/10)+Summary!$C$81/10^(AO430/10)+Summary!$C$82/10^(AP430/10))/Summary!$C$83))</f>
        <v>0</v>
      </c>
      <c r="AR430" s="166">
        <f>'Test-AI'!Y428</f>
        <v>0</v>
      </c>
      <c r="AS430" s="166">
        <f>'Test-AI'!Z428</f>
        <v>0</v>
      </c>
      <c r="AT430" s="290">
        <f>'Test-AI'!AA428</f>
        <v>0</v>
      </c>
      <c r="AU430" s="356">
        <f>'Test-AI'!AB428</f>
        <v>0</v>
      </c>
      <c r="AV430" s="356">
        <f>'Test-AI'!AC428</f>
        <v>0</v>
      </c>
      <c r="AW430" s="291">
        <f t="shared" si="22"/>
        <v>0</v>
      </c>
      <c r="AX430" s="292" t="e">
        <f t="shared" si="23"/>
        <v>#DIV/0!</v>
      </c>
      <c r="AY430" s="293" t="e">
        <f t="shared" si="23"/>
        <v>#DIV/0!</v>
      </c>
      <c r="AZ430" s="292" t="e">
        <f t="shared" si="23"/>
        <v>#DIV/0!</v>
      </c>
      <c r="BA430" s="344" t="e">
        <f t="shared" si="23"/>
        <v>#DIV/0!</v>
      </c>
      <c r="BB430" s="75"/>
      <c r="BC430" s="75"/>
      <c r="BD430" s="572" t="s">
        <v>39</v>
      </c>
      <c r="BE430" s="549" t="e">
        <f t="array" ref="BE430">bdRateExtend($G430:$G433,H430:H433,$AC430:$AC433,AD430:AD433)</f>
        <v>#VALUE!</v>
      </c>
      <c r="BF430" s="551" t="e">
        <f t="array" ref="BF430">bdRateExtend($G430:$G435,H430:H435,$AC430:$AC435,AD430:AD435)</f>
        <v>#VALUE!</v>
      </c>
      <c r="BG430" s="551" t="e">
        <f t="array" ref="BG430">bdRateExtend($G430:$G435,I430:I435,$AC430:$AC435,AE430:AE435)</f>
        <v>#VALUE!</v>
      </c>
      <c r="BH430" s="551" t="e">
        <f t="array" ref="BH430">bdRateExtend($G430:$G435,J430:J435,$AC430:$AC435,AF430:AF435)</f>
        <v>#VALUE!</v>
      </c>
      <c r="BI430" s="551" t="e">
        <f t="array" ref="BI430">bdRateExtend($G430:$G435,K430:K435,$AC430:$AC435,AG430:AG435)</f>
        <v>#VALUE!</v>
      </c>
      <c r="BJ430" s="575" t="e">
        <f>(Summary!$C$94*BF430+Summary!$C$95*BG430+Summary!$C$96*BH430)/Summary!$C$97</f>
        <v>#VALUE!</v>
      </c>
      <c r="BK430" s="551" t="e">
        <f t="array" ref="BK430">bdRateExtend($G430:$G433,L430:L433,$AC430:$AC433,AH430:AH433)</f>
        <v>#VALUE!</v>
      </c>
      <c r="BL430" s="551" t="e">
        <f t="array" ref="BL430">bdRateExtend($G430:$G435,L430:L435,$AC430:$AC435,AH430:AH435)</f>
        <v>#VALUE!</v>
      </c>
      <c r="BM430" s="551" t="e">
        <f t="array" ref="BM430">bdRateExtend($G430:$G433,M430:M433,$AC430:$AC433,AI430:AI433)</f>
        <v>#VALUE!</v>
      </c>
      <c r="BN430" s="551" t="e">
        <f t="array" ref="BN430">bdRateExtend($G430:$G435,M430:M435,$AC430:$AC435,AI430:AI435)</f>
        <v>#VALUE!</v>
      </c>
      <c r="BO430" s="548" t="e">
        <f t="array" ref="BO430">bdRateExtend($G430:$G433,N430:N433,$AC430:$AC433,AJ430:AJ433,"None", FALSE,1)</f>
        <v>#VALUE!</v>
      </c>
      <c r="BP430" s="585" t="e">
        <f t="array" ref="BP430">bdRateExtend($G430:$G435,N430:N435,$AC430:$AC435,AJ430:AJ435,"None", FALSE,1)</f>
        <v>#VALUE!</v>
      </c>
      <c r="BQ430" s="548" t="e">
        <f t="array" ref="BQ430">bdRateExtend($G430:$G433,O430:O433,$AC430:$AC433,AK430:AK433,"None", FALSE,1)</f>
        <v>#VALUE!</v>
      </c>
      <c r="BR430" s="585" t="e">
        <f t="array" ref="BR430">bdRateExtend($G430:$G435,O430:O435,$AC430:$AC435,AK430:AK435,"None", FALSE,1)</f>
        <v>#VALUE!</v>
      </c>
      <c r="BS430" s="551" t="e">
        <f t="array" ref="BS430">bdRateExtend($G430:$G433,P430:P433,$AC430:$AC433,AL430:AL433)</f>
        <v>#VALUE!</v>
      </c>
      <c r="BT430" s="551" t="e">
        <f t="array" ref="BT430">bdRateExtend($G430:$G435,P430:P435,$AC430:$AC435,AL430:AL435)</f>
        <v>#VALUE!</v>
      </c>
      <c r="BU430" s="551" t="e">
        <f t="array" ref="BU430">bdRateExtend($G430:$G433,Q430:Q433,$AC430:$AC433,AM430:AM433)</f>
        <v>#VALUE!</v>
      </c>
      <c r="BV430" s="551" t="e">
        <f t="array" ref="BV430">bdRateExtend($G430:$G435,Q430:Q435,$AC430:$AC435,AM430:AM435)</f>
        <v>#VALUE!</v>
      </c>
      <c r="BW430" s="551" t="e">
        <f t="array" ref="BW430">bdRateExtend($G430:$G433,R430:R433,$AC430:$AC433,AN430:AN433)</f>
        <v>#VALUE!</v>
      </c>
      <c r="BX430" s="551" t="e">
        <f t="array" ref="BX430">bdRateExtend($G430:$G435,R430:R435,$AC430:$AC435,AN430:AN435)</f>
        <v>#VALUE!</v>
      </c>
      <c r="BY430" s="551" t="e">
        <f t="array" ref="BY430">bdRateExtend($G430:$G435,S430:S435,$AC430:$AC435,AO430:AO435)</f>
        <v>#VALUE!</v>
      </c>
      <c r="BZ430" s="555" t="e">
        <f t="array" ref="BZ430">bdRateExtend($G430:$G435,T430:T435,$AC430:$AC435,AP430:AP435)</f>
        <v>#VALUE!</v>
      </c>
      <c r="CA430" s="555" t="e">
        <f t="array" ref="CA430">bdRateExtend($G430:$G435,U430:U435,$AC430:$AC435,AQ430:AQ435)</f>
        <v>#VALUE!</v>
      </c>
      <c r="CB430" s="575" t="e">
        <f>(Summary!$C$108*BX430+Summary!$C$109*BY430+Summary!$C$110*BZ430)/Summary!$C$111</f>
        <v>#VALUE!</v>
      </c>
      <c r="CC430" s="561" t="e">
        <f t="array" ref="CC430">bdCAMBIExtend($G430:$G433,V430:V433,$AC430:$AC433,AR430:AR433)</f>
        <v>#VALUE!</v>
      </c>
      <c r="CD430" s="561" t="e">
        <f t="array" ref="CD430">bdCAMBIExtend($G430:$G435,V430:V435,$AC430:$AC435,AR430:AR435)</f>
        <v>#VALUE!</v>
      </c>
      <c r="CE430" s="547">
        <f t="array" ref="CE430">testVMAFRange($G430:$G433,N430:N433,$AC430:$AC433,AJ430:AJ433)</f>
        <v>0</v>
      </c>
      <c r="CF430" s="543">
        <f t="array" ref="CF430">testVMAFRange($G430:$G435,N430:N435,$AC430:$AC435,AJ430:AJ435)</f>
        <v>0</v>
      </c>
      <c r="CG430" s="547">
        <f t="array" ref="CG430">testVMAFRange($G430:$G433,O430:O433,$AC430:$AC433,AK430:AK433)</f>
        <v>0</v>
      </c>
      <c r="CH430" s="543">
        <f t="array" ref="CH430">testVMAFRange($G430:$G435,O430:O435,$AC430:$AC435,AK430:AK435)</f>
        <v>0</v>
      </c>
    </row>
    <row r="431" spans="1:86" ht="17" hidden="1" customHeight="1" x14ac:dyDescent="0.2">
      <c r="A431" s="485"/>
      <c r="B431" s="566"/>
      <c r="C431" s="485"/>
      <c r="D431" s="590"/>
      <c r="E431" s="558"/>
      <c r="F431" s="239">
        <v>110</v>
      </c>
      <c r="G431" s="294">
        <f>'Anchor-AI'!L429</f>
        <v>0</v>
      </c>
      <c r="H431" s="295">
        <f>'Anchor-AI'!M429</f>
        <v>0</v>
      </c>
      <c r="I431" s="295">
        <f>'Anchor-AI'!N429</f>
        <v>0</v>
      </c>
      <c r="J431" s="295">
        <f>'Anchor-AI'!O429</f>
        <v>0</v>
      </c>
      <c r="K431" s="295">
        <f>(Summary!$C$63*H431+Summary!$C$64*I431+Summary!$C$65*J431)/Summary!$C$66</f>
        <v>0</v>
      </c>
      <c r="L431" s="295">
        <f>'Anchor-AI'!P429</f>
        <v>0</v>
      </c>
      <c r="M431" s="295">
        <f>'Anchor-AI'!Q429</f>
        <v>0</v>
      </c>
      <c r="N431" s="295">
        <f>'Anchor-AI'!R429</f>
        <v>0</v>
      </c>
      <c r="O431" s="295">
        <f>'Anchor-AI'!S429</f>
        <v>0</v>
      </c>
      <c r="P431" s="295">
        <f>'Anchor-AI'!T429</f>
        <v>0</v>
      </c>
      <c r="Q431" s="295">
        <f>'Anchor-AI'!U429</f>
        <v>0</v>
      </c>
      <c r="R431" s="295">
        <f>'Anchor-AI'!V429</f>
        <v>0</v>
      </c>
      <c r="S431" s="295">
        <f>'Anchor-AI'!W429</f>
        <v>0</v>
      </c>
      <c r="T431" s="295">
        <f>'Anchor-AI'!X429</f>
        <v>0</v>
      </c>
      <c r="U431" s="295">
        <f>10*LOG10(1/((Summary!$C$80/10^(R431/10)+Summary!$C$81/10^(S431/10)+Summary!$C$82/10^(T431/10))/Summary!$C$83))</f>
        <v>0</v>
      </c>
      <c r="V431" s="295">
        <f>'Anchor-AI'!Y429</f>
        <v>0</v>
      </c>
      <c r="W431" s="295">
        <f>'Anchor-AI'!Z429</f>
        <v>0</v>
      </c>
      <c r="X431" s="295">
        <f>'Anchor-AI'!AA429</f>
        <v>0</v>
      </c>
      <c r="Y431" s="357">
        <f>'Anchor-AI'!AB429</f>
        <v>0</v>
      </c>
      <c r="Z431" s="357">
        <f>'Anchor-AI'!AC429</f>
        <v>0</v>
      </c>
      <c r="AA431" s="296">
        <f t="shared" si="21"/>
        <v>0</v>
      </c>
      <c r="AC431" s="170">
        <f>'Test-AI'!L429</f>
        <v>0</v>
      </c>
      <c r="AD431" s="167">
        <f>'Test-AI'!M429</f>
        <v>0</v>
      </c>
      <c r="AE431" s="167">
        <f>'Test-AI'!N429</f>
        <v>0</v>
      </c>
      <c r="AF431" s="167">
        <f>'Test-AI'!O429</f>
        <v>0</v>
      </c>
      <c r="AG431" s="167">
        <f>(Summary!$C$63*AD431+Summary!$C$64*AE431+Summary!$C$65*AF431)/Summary!$C$66</f>
        <v>0</v>
      </c>
      <c r="AH431" s="167">
        <f>'Test-AI'!P429</f>
        <v>0</v>
      </c>
      <c r="AI431" s="167">
        <f>'Test-AI'!Q429</f>
        <v>0</v>
      </c>
      <c r="AJ431" s="167">
        <f>'Test-AI'!R429</f>
        <v>0</v>
      </c>
      <c r="AK431" s="167">
        <f>'Test-AI'!S429</f>
        <v>0</v>
      </c>
      <c r="AL431" s="167">
        <f>'Test-AI'!T429</f>
        <v>0</v>
      </c>
      <c r="AM431" s="167">
        <f>'Test-AI'!U429</f>
        <v>0</v>
      </c>
      <c r="AN431" s="167">
        <f>'Test-AI'!V429</f>
        <v>0</v>
      </c>
      <c r="AO431" s="167">
        <f>'Test-AI'!W429</f>
        <v>0</v>
      </c>
      <c r="AP431" s="167">
        <f>'Test-AI'!X429</f>
        <v>0</v>
      </c>
      <c r="AQ431" s="167">
        <f>10*LOG10(1/((Summary!$C$80/10^(AN431/10)+Summary!$C$81/10^(AO431/10)+Summary!$C$82/10^(AP431/10))/Summary!$C$83))</f>
        <v>0</v>
      </c>
      <c r="AR431" s="167">
        <f>'Test-AI'!Y429</f>
        <v>0</v>
      </c>
      <c r="AS431" s="167">
        <f>'Test-AI'!Z429</f>
        <v>0</v>
      </c>
      <c r="AT431" s="295">
        <f>'Test-AI'!AA429</f>
        <v>0</v>
      </c>
      <c r="AU431" s="357">
        <f>'Test-AI'!AB429</f>
        <v>0</v>
      </c>
      <c r="AV431" s="357">
        <f>'Test-AI'!AC429</f>
        <v>0</v>
      </c>
      <c r="AW431" s="296">
        <f t="shared" si="22"/>
        <v>0</v>
      </c>
      <c r="AX431" s="297" t="e">
        <f t="shared" si="23"/>
        <v>#DIV/0!</v>
      </c>
      <c r="AY431" s="298" t="e">
        <f t="shared" si="23"/>
        <v>#DIV/0!</v>
      </c>
      <c r="AZ431" s="297" t="e">
        <f t="shared" si="23"/>
        <v>#DIV/0!</v>
      </c>
      <c r="BA431" s="345" t="e">
        <f t="shared" si="23"/>
        <v>#DIV/0!</v>
      </c>
      <c r="BB431" s="75"/>
      <c r="BC431" s="75"/>
      <c r="BD431" s="565"/>
      <c r="BE431" s="550"/>
      <c r="BF431" s="552"/>
      <c r="BG431" s="552"/>
      <c r="BH431" s="552"/>
      <c r="BI431" s="552"/>
      <c r="BJ431" s="552"/>
      <c r="BK431" s="553"/>
      <c r="BL431" s="552"/>
      <c r="BM431" s="553"/>
      <c r="BN431" s="552"/>
      <c r="BO431" s="546"/>
      <c r="BP431" s="541"/>
      <c r="BQ431" s="546"/>
      <c r="BR431" s="541"/>
      <c r="BS431" s="553"/>
      <c r="BT431" s="552"/>
      <c r="BU431" s="553"/>
      <c r="BV431" s="552"/>
      <c r="BW431" s="553"/>
      <c r="BX431" s="552"/>
      <c r="BY431" s="552"/>
      <c r="BZ431" s="541"/>
      <c r="CA431" s="541"/>
      <c r="CB431" s="552"/>
      <c r="CC431" s="553"/>
      <c r="CD431" s="552"/>
      <c r="CE431" s="546"/>
      <c r="CF431" s="541"/>
      <c r="CG431" s="546"/>
      <c r="CH431" s="541"/>
    </row>
    <row r="432" spans="1:86" ht="17" hidden="1" customHeight="1" x14ac:dyDescent="0.2">
      <c r="A432" s="485"/>
      <c r="B432" s="566"/>
      <c r="C432" s="485"/>
      <c r="D432" s="590"/>
      <c r="E432" s="558"/>
      <c r="F432" s="239">
        <v>135</v>
      </c>
      <c r="G432" s="294">
        <f>'Anchor-AI'!L430</f>
        <v>0</v>
      </c>
      <c r="H432" s="295">
        <f>'Anchor-AI'!M430</f>
        <v>0</v>
      </c>
      <c r="I432" s="295">
        <f>'Anchor-AI'!N430</f>
        <v>0</v>
      </c>
      <c r="J432" s="295">
        <f>'Anchor-AI'!O430</f>
        <v>0</v>
      </c>
      <c r="K432" s="295">
        <f>(Summary!$C$63*H432+Summary!$C$64*I432+Summary!$C$65*J432)/Summary!$C$66</f>
        <v>0</v>
      </c>
      <c r="L432" s="295">
        <f>'Anchor-AI'!P430</f>
        <v>0</v>
      </c>
      <c r="M432" s="295">
        <f>'Anchor-AI'!Q430</f>
        <v>0</v>
      </c>
      <c r="N432" s="295">
        <f>'Anchor-AI'!R430</f>
        <v>0</v>
      </c>
      <c r="O432" s="295">
        <f>'Anchor-AI'!S430</f>
        <v>0</v>
      </c>
      <c r="P432" s="295">
        <f>'Anchor-AI'!T430</f>
        <v>0</v>
      </c>
      <c r="Q432" s="295">
        <f>'Anchor-AI'!U430</f>
        <v>0</v>
      </c>
      <c r="R432" s="295">
        <f>'Anchor-AI'!V430</f>
        <v>0</v>
      </c>
      <c r="S432" s="295">
        <f>'Anchor-AI'!W430</f>
        <v>0</v>
      </c>
      <c r="T432" s="295">
        <f>'Anchor-AI'!X430</f>
        <v>0</v>
      </c>
      <c r="U432" s="295">
        <f>10*LOG10(1/((Summary!$C$80/10^(R432/10)+Summary!$C$81/10^(S432/10)+Summary!$C$82/10^(T432/10))/Summary!$C$83))</f>
        <v>0</v>
      </c>
      <c r="V432" s="295">
        <f>'Anchor-AI'!Y430</f>
        <v>0</v>
      </c>
      <c r="W432" s="295">
        <f>'Anchor-AI'!Z430</f>
        <v>0</v>
      </c>
      <c r="X432" s="295">
        <f>'Anchor-AI'!AA430</f>
        <v>0</v>
      </c>
      <c r="Y432" s="357">
        <f>'Anchor-AI'!AB430</f>
        <v>0</v>
      </c>
      <c r="Z432" s="357">
        <f>'Anchor-AI'!AC430</f>
        <v>0</v>
      </c>
      <c r="AA432" s="296">
        <f t="shared" si="21"/>
        <v>0</v>
      </c>
      <c r="AC432" s="170">
        <f>'Test-AI'!L430</f>
        <v>0</v>
      </c>
      <c r="AD432" s="167">
        <f>'Test-AI'!M430</f>
        <v>0</v>
      </c>
      <c r="AE432" s="167">
        <f>'Test-AI'!N430</f>
        <v>0</v>
      </c>
      <c r="AF432" s="167">
        <f>'Test-AI'!O430</f>
        <v>0</v>
      </c>
      <c r="AG432" s="167">
        <f>(Summary!$C$63*AD432+Summary!$C$64*AE432+Summary!$C$65*AF432)/Summary!$C$66</f>
        <v>0</v>
      </c>
      <c r="AH432" s="167">
        <f>'Test-AI'!P430</f>
        <v>0</v>
      </c>
      <c r="AI432" s="167">
        <f>'Test-AI'!Q430</f>
        <v>0</v>
      </c>
      <c r="AJ432" s="167">
        <f>'Test-AI'!R430</f>
        <v>0</v>
      </c>
      <c r="AK432" s="167">
        <f>'Test-AI'!S430</f>
        <v>0</v>
      </c>
      <c r="AL432" s="167">
        <f>'Test-AI'!T430</f>
        <v>0</v>
      </c>
      <c r="AM432" s="167">
        <f>'Test-AI'!U430</f>
        <v>0</v>
      </c>
      <c r="AN432" s="167">
        <f>'Test-AI'!V430</f>
        <v>0</v>
      </c>
      <c r="AO432" s="167">
        <f>'Test-AI'!W430</f>
        <v>0</v>
      </c>
      <c r="AP432" s="167">
        <f>'Test-AI'!X430</f>
        <v>0</v>
      </c>
      <c r="AQ432" s="167">
        <f>10*LOG10(1/((Summary!$C$80/10^(AN432/10)+Summary!$C$81/10^(AO432/10)+Summary!$C$82/10^(AP432/10))/Summary!$C$83))</f>
        <v>0</v>
      </c>
      <c r="AR432" s="167">
        <f>'Test-AI'!Y430</f>
        <v>0</v>
      </c>
      <c r="AS432" s="167">
        <f>'Test-AI'!Z430</f>
        <v>0</v>
      </c>
      <c r="AT432" s="295">
        <f>'Test-AI'!AA430</f>
        <v>0</v>
      </c>
      <c r="AU432" s="357">
        <f>'Test-AI'!AB430</f>
        <v>0</v>
      </c>
      <c r="AV432" s="357">
        <f>'Test-AI'!AC430</f>
        <v>0</v>
      </c>
      <c r="AW432" s="296">
        <f t="shared" si="22"/>
        <v>0</v>
      </c>
      <c r="AX432" s="297" t="e">
        <f t="shared" si="23"/>
        <v>#DIV/0!</v>
      </c>
      <c r="AY432" s="298" t="e">
        <f t="shared" si="23"/>
        <v>#DIV/0!</v>
      </c>
      <c r="AZ432" s="297" t="e">
        <f t="shared" si="23"/>
        <v>#DIV/0!</v>
      </c>
      <c r="BA432" s="345" t="e">
        <f t="shared" si="23"/>
        <v>#DIV/0!</v>
      </c>
      <c r="BB432" s="75"/>
      <c r="BC432" s="75"/>
      <c r="BD432" s="573" t="s">
        <v>147</v>
      </c>
      <c r="BE432" s="549" t="e">
        <f t="array" ref="BE432">bdRateExtend($G431:$G434,H431:H434,$AC431:$AC434,AD431:AD434)</f>
        <v>#VALUE!</v>
      </c>
      <c r="BF432" s="552"/>
      <c r="BG432" s="552"/>
      <c r="BH432" s="552"/>
      <c r="BI432" s="552"/>
      <c r="BJ432" s="552"/>
      <c r="BK432" s="551" t="e">
        <f t="array" ref="BK432">bdRateExtend($G431:$G434,L431:L434,$AC431:$AC434,AH431:AH434)</f>
        <v>#VALUE!</v>
      </c>
      <c r="BL432" s="552"/>
      <c r="BM432" s="551" t="e">
        <f t="array" ref="BM432">bdRateExtend($G431:$G434,M431:M434,$AC431:$AC434,AI431:AI434)</f>
        <v>#VALUE!</v>
      </c>
      <c r="BN432" s="552"/>
      <c r="BO432" s="545" t="e">
        <f t="array" ref="BO432">bdRateExtend($G431:$G434,N431:N434,$AC431:$AC434,AJ431:AJ434,"None", FALSE,1)</f>
        <v>#VALUE!</v>
      </c>
      <c r="BP432" s="541"/>
      <c r="BQ432" s="545" t="e">
        <f t="array" ref="BQ432">bdRateExtend($G431:$G434,O431:O434,$AC431:$AC434,AK431:AK434,"None", FALSE,1)</f>
        <v>#VALUE!</v>
      </c>
      <c r="BR432" s="541"/>
      <c r="BS432" s="551" t="e">
        <f t="array" ref="BS432">bdRateExtend($G431:$G434,P431:P434,$AC431:$AC434,AL431:AL434)</f>
        <v>#VALUE!</v>
      </c>
      <c r="BT432" s="552"/>
      <c r="BU432" s="551" t="e">
        <f t="array" ref="BU432">bdRateExtend($G431:$G434,Q431:Q434,$AC431:$AC434,AM431:AM434)</f>
        <v>#VALUE!</v>
      </c>
      <c r="BV432" s="552"/>
      <c r="BW432" s="551" t="e">
        <f t="array" ref="BW432">bdRateExtend($G431:$G434,R431:R434,$AC431:$AC434,AN431:AN434)</f>
        <v>#VALUE!</v>
      </c>
      <c r="BX432" s="552"/>
      <c r="BY432" s="552"/>
      <c r="BZ432" s="541"/>
      <c r="CA432" s="541"/>
      <c r="CB432" s="552"/>
      <c r="CC432" s="561" t="e">
        <f t="array" ref="CC432">bdCAMBIExtend($G431:$G434,V431:V434,$AC431:$AC434,AR431:AR434)</f>
        <v>#VALUE!</v>
      </c>
      <c r="CD432" s="552"/>
      <c r="CE432" s="554">
        <f t="array" ref="CE432">testVMAFRange($G431:$G434,N431:N434,$AC431:$AC434,AJ431:AJ434)</f>
        <v>0</v>
      </c>
      <c r="CF432" s="541"/>
      <c r="CG432" s="554">
        <f t="array" ref="CG432">testVMAFRange($G431:$G434,O431:O434,$AC431:$AC434,AK431:AK434)</f>
        <v>0</v>
      </c>
      <c r="CH432" s="541"/>
    </row>
    <row r="433" spans="1:86" ht="17" hidden="1" customHeight="1" x14ac:dyDescent="0.2">
      <c r="A433" s="485"/>
      <c r="B433" s="566"/>
      <c r="C433" s="485"/>
      <c r="D433" s="590"/>
      <c r="E433" s="558"/>
      <c r="F433" s="239">
        <v>160</v>
      </c>
      <c r="G433" s="294">
        <f>'Anchor-AI'!L431</f>
        <v>0</v>
      </c>
      <c r="H433" s="295">
        <f>'Anchor-AI'!M431</f>
        <v>0</v>
      </c>
      <c r="I433" s="295">
        <f>'Anchor-AI'!N431</f>
        <v>0</v>
      </c>
      <c r="J433" s="295">
        <f>'Anchor-AI'!O431</f>
        <v>0</v>
      </c>
      <c r="K433" s="295">
        <f>(Summary!$C$63*H433+Summary!$C$64*I433+Summary!$C$65*J433)/Summary!$C$66</f>
        <v>0</v>
      </c>
      <c r="L433" s="295">
        <f>'Anchor-AI'!P431</f>
        <v>0</v>
      </c>
      <c r="M433" s="295">
        <f>'Anchor-AI'!Q431</f>
        <v>0</v>
      </c>
      <c r="N433" s="295">
        <f>'Anchor-AI'!R431</f>
        <v>0</v>
      </c>
      <c r="O433" s="295">
        <f>'Anchor-AI'!S431</f>
        <v>0</v>
      </c>
      <c r="P433" s="295">
        <f>'Anchor-AI'!T431</f>
        <v>0</v>
      </c>
      <c r="Q433" s="295">
        <f>'Anchor-AI'!U431</f>
        <v>0</v>
      </c>
      <c r="R433" s="295">
        <f>'Anchor-AI'!V431</f>
        <v>0</v>
      </c>
      <c r="S433" s="295">
        <f>'Anchor-AI'!W431</f>
        <v>0</v>
      </c>
      <c r="T433" s="295">
        <f>'Anchor-AI'!X431</f>
        <v>0</v>
      </c>
      <c r="U433" s="295">
        <f>10*LOG10(1/((Summary!$C$80/10^(R433/10)+Summary!$C$81/10^(S433/10)+Summary!$C$82/10^(T433/10))/Summary!$C$83))</f>
        <v>0</v>
      </c>
      <c r="V433" s="295">
        <f>'Anchor-AI'!Y431</f>
        <v>0</v>
      </c>
      <c r="W433" s="295">
        <f>'Anchor-AI'!Z431</f>
        <v>0</v>
      </c>
      <c r="X433" s="295">
        <f>'Anchor-AI'!AA431</f>
        <v>0</v>
      </c>
      <c r="Y433" s="357">
        <f>'Anchor-AI'!AB431</f>
        <v>0</v>
      </c>
      <c r="Z433" s="357">
        <f>'Anchor-AI'!AC431</f>
        <v>0</v>
      </c>
      <c r="AA433" s="296">
        <f t="shared" si="21"/>
        <v>0</v>
      </c>
      <c r="AC433" s="170">
        <f>'Test-AI'!L431</f>
        <v>0</v>
      </c>
      <c r="AD433" s="167">
        <f>'Test-AI'!M431</f>
        <v>0</v>
      </c>
      <c r="AE433" s="167">
        <f>'Test-AI'!N431</f>
        <v>0</v>
      </c>
      <c r="AF433" s="167">
        <f>'Test-AI'!O431</f>
        <v>0</v>
      </c>
      <c r="AG433" s="167">
        <f>(Summary!$C$63*AD433+Summary!$C$64*AE433+Summary!$C$65*AF433)/Summary!$C$66</f>
        <v>0</v>
      </c>
      <c r="AH433" s="167">
        <f>'Test-AI'!P431</f>
        <v>0</v>
      </c>
      <c r="AI433" s="167">
        <f>'Test-AI'!Q431</f>
        <v>0</v>
      </c>
      <c r="AJ433" s="167">
        <f>'Test-AI'!R431</f>
        <v>0</v>
      </c>
      <c r="AK433" s="167">
        <f>'Test-AI'!S431</f>
        <v>0</v>
      </c>
      <c r="AL433" s="167">
        <f>'Test-AI'!T431</f>
        <v>0</v>
      </c>
      <c r="AM433" s="167">
        <f>'Test-AI'!U431</f>
        <v>0</v>
      </c>
      <c r="AN433" s="167">
        <f>'Test-AI'!V431</f>
        <v>0</v>
      </c>
      <c r="AO433" s="167">
        <f>'Test-AI'!W431</f>
        <v>0</v>
      </c>
      <c r="AP433" s="167">
        <f>'Test-AI'!X431</f>
        <v>0</v>
      </c>
      <c r="AQ433" s="167">
        <f>10*LOG10(1/((Summary!$C$80/10^(AN433/10)+Summary!$C$81/10^(AO433/10)+Summary!$C$82/10^(AP433/10))/Summary!$C$83))</f>
        <v>0</v>
      </c>
      <c r="AR433" s="167">
        <f>'Test-AI'!Y431</f>
        <v>0</v>
      </c>
      <c r="AS433" s="167">
        <f>'Test-AI'!Z431</f>
        <v>0</v>
      </c>
      <c r="AT433" s="295">
        <f>'Test-AI'!AA431</f>
        <v>0</v>
      </c>
      <c r="AU433" s="357">
        <f>'Test-AI'!AB431</f>
        <v>0</v>
      </c>
      <c r="AV433" s="357">
        <f>'Test-AI'!AC431</f>
        <v>0</v>
      </c>
      <c r="AW433" s="296">
        <f t="shared" si="22"/>
        <v>0</v>
      </c>
      <c r="AX433" s="297" t="e">
        <f t="shared" si="23"/>
        <v>#DIV/0!</v>
      </c>
      <c r="AY433" s="298" t="e">
        <f t="shared" si="23"/>
        <v>#DIV/0!</v>
      </c>
      <c r="AZ433" s="297" t="e">
        <f t="shared" si="23"/>
        <v>#DIV/0!</v>
      </c>
      <c r="BA433" s="345" t="e">
        <f t="shared" si="23"/>
        <v>#DIV/0!</v>
      </c>
      <c r="BB433" s="75"/>
      <c r="BC433" s="75"/>
      <c r="BD433" s="565"/>
      <c r="BE433" s="550"/>
      <c r="BF433" s="552"/>
      <c r="BG433" s="552"/>
      <c r="BH433" s="552"/>
      <c r="BI433" s="552"/>
      <c r="BJ433" s="552"/>
      <c r="BK433" s="553"/>
      <c r="BL433" s="552"/>
      <c r="BM433" s="553"/>
      <c r="BN433" s="552"/>
      <c r="BO433" s="546"/>
      <c r="BP433" s="541"/>
      <c r="BQ433" s="546"/>
      <c r="BR433" s="541"/>
      <c r="BS433" s="553"/>
      <c r="BT433" s="552"/>
      <c r="BU433" s="553"/>
      <c r="BV433" s="552"/>
      <c r="BW433" s="553"/>
      <c r="BX433" s="552"/>
      <c r="BY433" s="552"/>
      <c r="BZ433" s="541"/>
      <c r="CA433" s="541"/>
      <c r="CB433" s="552"/>
      <c r="CC433" s="553"/>
      <c r="CD433" s="552"/>
      <c r="CE433" s="546"/>
      <c r="CF433" s="541"/>
      <c r="CG433" s="546"/>
      <c r="CH433" s="541"/>
    </row>
    <row r="434" spans="1:86" ht="17" hidden="1" customHeight="1" x14ac:dyDescent="0.2">
      <c r="A434" s="485"/>
      <c r="B434" s="566"/>
      <c r="C434" s="485"/>
      <c r="D434" s="590"/>
      <c r="E434" s="558"/>
      <c r="F434" s="239">
        <v>185</v>
      </c>
      <c r="G434" s="294">
        <f>'Anchor-AI'!L432</f>
        <v>0</v>
      </c>
      <c r="H434" s="295">
        <f>'Anchor-AI'!M432</f>
        <v>0</v>
      </c>
      <c r="I434" s="295">
        <f>'Anchor-AI'!N432</f>
        <v>0</v>
      </c>
      <c r="J434" s="295">
        <f>'Anchor-AI'!O432</f>
        <v>0</v>
      </c>
      <c r="K434" s="295">
        <f>(Summary!$C$63*H434+Summary!$C$64*I434+Summary!$C$65*J434)/Summary!$C$66</f>
        <v>0</v>
      </c>
      <c r="L434" s="295">
        <f>'Anchor-AI'!P432</f>
        <v>0</v>
      </c>
      <c r="M434" s="295">
        <f>'Anchor-AI'!Q432</f>
        <v>0</v>
      </c>
      <c r="N434" s="295">
        <f>'Anchor-AI'!R432</f>
        <v>0</v>
      </c>
      <c r="O434" s="295">
        <f>'Anchor-AI'!S432</f>
        <v>0</v>
      </c>
      <c r="P434" s="295">
        <f>'Anchor-AI'!T432</f>
        <v>0</v>
      </c>
      <c r="Q434" s="295">
        <f>'Anchor-AI'!U432</f>
        <v>0</v>
      </c>
      <c r="R434" s="295">
        <f>'Anchor-AI'!V432</f>
        <v>0</v>
      </c>
      <c r="S434" s="295">
        <f>'Anchor-AI'!W432</f>
        <v>0</v>
      </c>
      <c r="T434" s="295">
        <f>'Anchor-AI'!X432</f>
        <v>0</v>
      </c>
      <c r="U434" s="295">
        <f>10*LOG10(1/((Summary!$C$80/10^(R434/10)+Summary!$C$81/10^(S434/10)+Summary!$C$82/10^(T434/10))/Summary!$C$83))</f>
        <v>0</v>
      </c>
      <c r="V434" s="295">
        <f>'Anchor-AI'!Y432</f>
        <v>0</v>
      </c>
      <c r="W434" s="295">
        <f>'Anchor-AI'!Z432</f>
        <v>0</v>
      </c>
      <c r="X434" s="295">
        <f>'Anchor-AI'!AA432</f>
        <v>0</v>
      </c>
      <c r="Y434" s="357">
        <f>'Anchor-AI'!AB432</f>
        <v>0</v>
      </c>
      <c r="Z434" s="357">
        <f>'Anchor-AI'!AC432</f>
        <v>0</v>
      </c>
      <c r="AA434" s="296">
        <f t="shared" si="21"/>
        <v>0</v>
      </c>
      <c r="AC434" s="170">
        <f>'Test-AI'!L432</f>
        <v>0</v>
      </c>
      <c r="AD434" s="167">
        <f>'Test-AI'!M432</f>
        <v>0</v>
      </c>
      <c r="AE434" s="167">
        <f>'Test-AI'!N432</f>
        <v>0</v>
      </c>
      <c r="AF434" s="167">
        <f>'Test-AI'!O432</f>
        <v>0</v>
      </c>
      <c r="AG434" s="167">
        <f>(Summary!$C$63*AD434+Summary!$C$64*AE434+Summary!$C$65*AF434)/Summary!$C$66</f>
        <v>0</v>
      </c>
      <c r="AH434" s="167">
        <f>'Test-AI'!P432</f>
        <v>0</v>
      </c>
      <c r="AI434" s="167">
        <f>'Test-AI'!Q432</f>
        <v>0</v>
      </c>
      <c r="AJ434" s="167">
        <f>'Test-AI'!R432</f>
        <v>0</v>
      </c>
      <c r="AK434" s="167">
        <f>'Test-AI'!S432</f>
        <v>0</v>
      </c>
      <c r="AL434" s="167">
        <f>'Test-AI'!T432</f>
        <v>0</v>
      </c>
      <c r="AM434" s="167">
        <f>'Test-AI'!U432</f>
        <v>0</v>
      </c>
      <c r="AN434" s="167">
        <f>'Test-AI'!V432</f>
        <v>0</v>
      </c>
      <c r="AO434" s="167">
        <f>'Test-AI'!W432</f>
        <v>0</v>
      </c>
      <c r="AP434" s="167">
        <f>'Test-AI'!X432</f>
        <v>0</v>
      </c>
      <c r="AQ434" s="167">
        <f>10*LOG10(1/((Summary!$C$80/10^(AN434/10)+Summary!$C$81/10^(AO434/10)+Summary!$C$82/10^(AP434/10))/Summary!$C$83))</f>
        <v>0</v>
      </c>
      <c r="AR434" s="167">
        <f>'Test-AI'!Y432</f>
        <v>0</v>
      </c>
      <c r="AS434" s="167">
        <f>'Test-AI'!Z432</f>
        <v>0</v>
      </c>
      <c r="AT434" s="295">
        <f>'Test-AI'!AA432</f>
        <v>0</v>
      </c>
      <c r="AU434" s="357">
        <f>'Test-AI'!AB432</f>
        <v>0</v>
      </c>
      <c r="AV434" s="357">
        <f>'Test-AI'!AC432</f>
        <v>0</v>
      </c>
      <c r="AW434" s="296">
        <f t="shared" si="22"/>
        <v>0</v>
      </c>
      <c r="AX434" s="297" t="e">
        <f t="shared" si="23"/>
        <v>#DIV/0!</v>
      </c>
      <c r="AY434" s="298" t="e">
        <f t="shared" si="23"/>
        <v>#DIV/0!</v>
      </c>
      <c r="AZ434" s="297" t="e">
        <f t="shared" si="23"/>
        <v>#DIV/0!</v>
      </c>
      <c r="BA434" s="345" t="e">
        <f t="shared" si="23"/>
        <v>#DIV/0!</v>
      </c>
      <c r="BB434" s="75"/>
      <c r="BC434" s="75"/>
      <c r="BD434" s="574" t="s">
        <v>46</v>
      </c>
      <c r="BE434" s="549" t="e">
        <f t="array" ref="BE434">bdRateExtend($G432:$G435,H432:H435,$AC432:$AC435,AD432:AD435)</f>
        <v>#VALUE!</v>
      </c>
      <c r="BF434" s="552"/>
      <c r="BG434" s="552"/>
      <c r="BH434" s="552"/>
      <c r="BI434" s="552"/>
      <c r="BJ434" s="552"/>
      <c r="BK434" s="551" t="e">
        <f t="array" ref="BK434">bdRateExtend($G432:$G435,L432:L435,$AC432:$AC435,AH432:AH435)</f>
        <v>#VALUE!</v>
      </c>
      <c r="BL434" s="552"/>
      <c r="BM434" s="551" t="e">
        <f t="array" ref="BM434">bdRateExtend($G432:$G435,M432:M435,$AC432:$AC435,AI432:AI435)</f>
        <v>#VALUE!</v>
      </c>
      <c r="BN434" s="552"/>
      <c r="BO434" s="545" t="e">
        <f t="array" ref="BO434">bdRateExtend($G432:$G435,N432:N435,$AC432:$AC435,AJ432:AJ435,"None", FALSE,1)</f>
        <v>#VALUE!</v>
      </c>
      <c r="BP434" s="541"/>
      <c r="BQ434" s="545" t="e">
        <f t="array" ref="BQ434">bdRateExtend($G432:$G435,O432:O435,$AC432:$AC435,AK432:AK435,"None", FALSE,1)</f>
        <v>#VALUE!</v>
      </c>
      <c r="BR434" s="541"/>
      <c r="BS434" s="551" t="e">
        <f t="array" ref="BS434">bdRateExtend($G432:$G435,P432:P435,$AC432:$AC435,AL432:AL435)</f>
        <v>#VALUE!</v>
      </c>
      <c r="BT434" s="552"/>
      <c r="BU434" s="551" t="e">
        <f t="array" ref="BU434">bdRateExtend($G432:$G435,Q432:Q435,$AC432:$AC435,AM432:AM435)</f>
        <v>#VALUE!</v>
      </c>
      <c r="BV434" s="552"/>
      <c r="BW434" s="551" t="e">
        <f t="array" ref="BW434">bdRateExtend($G432:$G435,R432:R435,$AC432:$AC435,AN432:AN435)</f>
        <v>#VALUE!</v>
      </c>
      <c r="BX434" s="552"/>
      <c r="BY434" s="552"/>
      <c r="BZ434" s="541"/>
      <c r="CA434" s="541"/>
      <c r="CB434" s="552"/>
      <c r="CC434" s="561" t="e">
        <f t="array" ref="CC434">bdCAMBIExtend($G432:$G435,V432:V435,$AC432:$AC435,AR432:AR435)</f>
        <v>#VALUE!</v>
      </c>
      <c r="CD434" s="552"/>
      <c r="CE434" s="554">
        <f t="array" ref="CE434">testVMAFRange($G432:$G435,N432:N435,$AC432:$AC435,AJ432:AJ435)</f>
        <v>0</v>
      </c>
      <c r="CF434" s="541"/>
      <c r="CG434" s="554">
        <f t="array" ref="CG434">testVMAFRange($G432:$G435,O432:O435,$AC432:$AC435,AK432:AK435)</f>
        <v>0</v>
      </c>
      <c r="CH434" s="541"/>
    </row>
    <row r="435" spans="1:86" ht="17" hidden="1" customHeight="1" x14ac:dyDescent="0.2">
      <c r="A435" s="485"/>
      <c r="B435" s="596"/>
      <c r="C435" s="486"/>
      <c r="D435" s="591"/>
      <c r="E435" s="559"/>
      <c r="F435" s="240">
        <v>210</v>
      </c>
      <c r="G435" s="299">
        <f>'Anchor-AI'!L433</f>
        <v>0</v>
      </c>
      <c r="H435" s="300">
        <f>'Anchor-AI'!M433</f>
        <v>0</v>
      </c>
      <c r="I435" s="300">
        <f>'Anchor-AI'!N433</f>
        <v>0</v>
      </c>
      <c r="J435" s="300">
        <f>'Anchor-AI'!O433</f>
        <v>0</v>
      </c>
      <c r="K435" s="295">
        <f>(Summary!$C$63*H435+Summary!$C$64*I435+Summary!$C$65*J435)/Summary!$C$66</f>
        <v>0</v>
      </c>
      <c r="L435" s="300">
        <f>'Anchor-AI'!P433</f>
        <v>0</v>
      </c>
      <c r="M435" s="300">
        <f>'Anchor-AI'!Q433</f>
        <v>0</v>
      </c>
      <c r="N435" s="300">
        <f>'Anchor-AI'!R433</f>
        <v>0</v>
      </c>
      <c r="O435" s="300">
        <f>'Anchor-AI'!S433</f>
        <v>0</v>
      </c>
      <c r="P435" s="300">
        <f>'Anchor-AI'!T433</f>
        <v>0</v>
      </c>
      <c r="Q435" s="300">
        <f>'Anchor-AI'!U433</f>
        <v>0</v>
      </c>
      <c r="R435" s="300">
        <f>'Anchor-AI'!V433</f>
        <v>0</v>
      </c>
      <c r="S435" s="300">
        <f>'Anchor-AI'!W433</f>
        <v>0</v>
      </c>
      <c r="T435" s="300">
        <f>'Anchor-AI'!X433</f>
        <v>0</v>
      </c>
      <c r="U435" s="300">
        <f>10*LOG10(1/((Summary!$C$80/10^(R435/10)+Summary!$C$81/10^(S435/10)+Summary!$C$82/10^(T435/10))/Summary!$C$83))</f>
        <v>0</v>
      </c>
      <c r="V435" s="300">
        <f>'Anchor-AI'!Y433</f>
        <v>0</v>
      </c>
      <c r="W435" s="300">
        <f>'Anchor-AI'!Z433</f>
        <v>0</v>
      </c>
      <c r="X435" s="300">
        <f>'Anchor-AI'!AA433</f>
        <v>0</v>
      </c>
      <c r="Y435" s="357">
        <f>'Anchor-AI'!AB433</f>
        <v>0</v>
      </c>
      <c r="Z435" s="357">
        <f>'Anchor-AI'!AC433</f>
        <v>0</v>
      </c>
      <c r="AA435" s="301">
        <f t="shared" si="21"/>
        <v>0</v>
      </c>
      <c r="AC435" s="171">
        <f>'Test-AI'!L433</f>
        <v>0</v>
      </c>
      <c r="AD435" s="168">
        <f>'Test-AI'!M433</f>
        <v>0</v>
      </c>
      <c r="AE435" s="168">
        <f>'Test-AI'!N433</f>
        <v>0</v>
      </c>
      <c r="AF435" s="168">
        <f>'Test-AI'!O433</f>
        <v>0</v>
      </c>
      <c r="AG435" s="168">
        <f>(Summary!$C$63*AD435+Summary!$C$64*AE435+Summary!$C$65*AF435)/Summary!$C$66</f>
        <v>0</v>
      </c>
      <c r="AH435" s="168">
        <f>'Test-AI'!P433</f>
        <v>0</v>
      </c>
      <c r="AI435" s="168">
        <f>'Test-AI'!Q433</f>
        <v>0</v>
      </c>
      <c r="AJ435" s="168">
        <f>'Test-AI'!R433</f>
        <v>0</v>
      </c>
      <c r="AK435" s="168">
        <f>'Test-AI'!S433</f>
        <v>0</v>
      </c>
      <c r="AL435" s="168">
        <f>'Test-AI'!T433</f>
        <v>0</v>
      </c>
      <c r="AM435" s="168">
        <f>'Test-AI'!U433</f>
        <v>0</v>
      </c>
      <c r="AN435" s="168">
        <f>'Test-AI'!V433</f>
        <v>0</v>
      </c>
      <c r="AO435" s="168">
        <f>'Test-AI'!W433</f>
        <v>0</v>
      </c>
      <c r="AP435" s="168">
        <f>'Test-AI'!X433</f>
        <v>0</v>
      </c>
      <c r="AQ435" s="168">
        <f>10*LOG10(1/((Summary!$C$80/10^(AN435/10)+Summary!$C$81/10^(AO435/10)+Summary!$C$82/10^(AP435/10))/Summary!$C$83))</f>
        <v>0</v>
      </c>
      <c r="AR435" s="168">
        <f>'Test-AI'!Y433</f>
        <v>0</v>
      </c>
      <c r="AS435" s="168">
        <f>'Test-AI'!Z433</f>
        <v>0</v>
      </c>
      <c r="AT435" s="300">
        <f>'Test-AI'!AA433</f>
        <v>0</v>
      </c>
      <c r="AU435" s="357">
        <f>'Test-AI'!AB433</f>
        <v>0</v>
      </c>
      <c r="AV435" s="357">
        <f>'Test-AI'!AC433</f>
        <v>0</v>
      </c>
      <c r="AW435" s="301">
        <f t="shared" si="22"/>
        <v>0</v>
      </c>
      <c r="AX435" s="302" t="e">
        <f t="shared" si="23"/>
        <v>#DIV/0!</v>
      </c>
      <c r="AY435" s="303" t="e">
        <f t="shared" si="23"/>
        <v>#DIV/0!</v>
      </c>
      <c r="AZ435" s="297" t="e">
        <f t="shared" si="23"/>
        <v>#DIV/0!</v>
      </c>
      <c r="BA435" s="345" t="e">
        <f t="shared" si="23"/>
        <v>#DIV/0!</v>
      </c>
      <c r="BB435" s="75"/>
      <c r="BC435" s="75"/>
      <c r="BD435" s="570"/>
      <c r="BE435" s="550"/>
      <c r="BF435" s="553"/>
      <c r="BG435" s="553"/>
      <c r="BH435" s="553"/>
      <c r="BI435" s="553"/>
      <c r="BJ435" s="553"/>
      <c r="BK435" s="553"/>
      <c r="BL435" s="553"/>
      <c r="BM435" s="553"/>
      <c r="BN435" s="553"/>
      <c r="BO435" s="546"/>
      <c r="BP435" s="544"/>
      <c r="BQ435" s="546"/>
      <c r="BR435" s="544"/>
      <c r="BS435" s="553"/>
      <c r="BT435" s="553"/>
      <c r="BU435" s="553"/>
      <c r="BV435" s="553"/>
      <c r="BW435" s="553"/>
      <c r="BX435" s="553"/>
      <c r="BY435" s="553"/>
      <c r="BZ435" s="544"/>
      <c r="CA435" s="544"/>
      <c r="CB435" s="553"/>
      <c r="CC435" s="553"/>
      <c r="CD435" s="553"/>
      <c r="CE435" s="546"/>
      <c r="CF435" s="544"/>
      <c r="CG435" s="546"/>
      <c r="CH435" s="544"/>
    </row>
    <row r="436" spans="1:86" ht="17" hidden="1" customHeight="1" x14ac:dyDescent="0.2">
      <c r="A436" s="485"/>
      <c r="B436" s="595" t="s">
        <v>148</v>
      </c>
      <c r="C436" s="586" t="s">
        <v>105</v>
      </c>
      <c r="D436" s="589">
        <v>24</v>
      </c>
      <c r="E436" s="557">
        <v>10</v>
      </c>
      <c r="F436" s="238">
        <v>85</v>
      </c>
      <c r="G436" s="289">
        <f>'Anchor-AI'!L434</f>
        <v>0</v>
      </c>
      <c r="H436" s="290">
        <f>'Anchor-AI'!M434</f>
        <v>0</v>
      </c>
      <c r="I436" s="290">
        <f>'Anchor-AI'!N434</f>
        <v>0</v>
      </c>
      <c r="J436" s="290">
        <f>'Anchor-AI'!O434</f>
        <v>0</v>
      </c>
      <c r="K436" s="290">
        <f>(Summary!$C$63*H436+Summary!$C$64*I436+Summary!$C$65*J436)/Summary!$C$66</f>
        <v>0</v>
      </c>
      <c r="L436" s="290">
        <f>'Anchor-AI'!P434</f>
        <v>0</v>
      </c>
      <c r="M436" s="290">
        <f>'Anchor-AI'!Q434</f>
        <v>0</v>
      </c>
      <c r="N436" s="290">
        <f>'Anchor-AI'!R434</f>
        <v>0</v>
      </c>
      <c r="O436" s="290">
        <f>'Anchor-AI'!S434</f>
        <v>0</v>
      </c>
      <c r="P436" s="290">
        <f>'Anchor-AI'!T434</f>
        <v>0</v>
      </c>
      <c r="Q436" s="290">
        <f>'Anchor-AI'!U434</f>
        <v>0</v>
      </c>
      <c r="R436" s="290">
        <f>'Anchor-AI'!V434</f>
        <v>0</v>
      </c>
      <c r="S436" s="290">
        <f>'Anchor-AI'!W434</f>
        <v>0</v>
      </c>
      <c r="T436" s="290">
        <f>'Anchor-AI'!X434</f>
        <v>0</v>
      </c>
      <c r="U436" s="290">
        <f>10*LOG10(1/((Summary!$C$80/10^(R436/10)+Summary!$C$81/10^(S436/10)+Summary!$C$82/10^(T436/10))/Summary!$C$83))</f>
        <v>0</v>
      </c>
      <c r="V436" s="290">
        <f>'Anchor-AI'!Y434</f>
        <v>0</v>
      </c>
      <c r="W436" s="290">
        <f>'Anchor-AI'!Z434</f>
        <v>0</v>
      </c>
      <c r="X436" s="290">
        <f>'Anchor-AI'!AA434</f>
        <v>0</v>
      </c>
      <c r="Y436" s="360">
        <f>'Anchor-AI'!AB434</f>
        <v>0</v>
      </c>
      <c r="Z436" s="360">
        <f>'Anchor-AI'!AC434</f>
        <v>0</v>
      </c>
      <c r="AA436" s="291">
        <f t="shared" si="21"/>
        <v>0</v>
      </c>
      <c r="AC436" s="169">
        <f>'Test-AI'!L434</f>
        <v>0</v>
      </c>
      <c r="AD436" s="166">
        <f>'Test-AI'!M434</f>
        <v>0</v>
      </c>
      <c r="AE436" s="166">
        <f>'Test-AI'!N434</f>
        <v>0</v>
      </c>
      <c r="AF436" s="166">
        <f>'Test-AI'!O434</f>
        <v>0</v>
      </c>
      <c r="AG436" s="166">
        <f>(Summary!$C$63*AD436+Summary!$C$64*AE436+Summary!$C$65*AF436)/Summary!$C$66</f>
        <v>0</v>
      </c>
      <c r="AH436" s="166">
        <f>'Test-AI'!P434</f>
        <v>0</v>
      </c>
      <c r="AI436" s="166">
        <f>'Test-AI'!Q434</f>
        <v>0</v>
      </c>
      <c r="AJ436" s="166">
        <f>'Test-AI'!R434</f>
        <v>0</v>
      </c>
      <c r="AK436" s="166">
        <f>'Test-AI'!S434</f>
        <v>0</v>
      </c>
      <c r="AL436" s="166">
        <f>'Test-AI'!T434</f>
        <v>0</v>
      </c>
      <c r="AM436" s="166">
        <f>'Test-AI'!U434</f>
        <v>0</v>
      </c>
      <c r="AN436" s="166">
        <f>'Test-AI'!V434</f>
        <v>0</v>
      </c>
      <c r="AO436" s="166">
        <f>'Test-AI'!W434</f>
        <v>0</v>
      </c>
      <c r="AP436" s="166">
        <f>'Test-AI'!X434</f>
        <v>0</v>
      </c>
      <c r="AQ436" s="166">
        <f>10*LOG10(1/((Summary!$C$80/10^(AN436/10)+Summary!$C$81/10^(AO436/10)+Summary!$C$82/10^(AP436/10))/Summary!$C$83))</f>
        <v>0</v>
      </c>
      <c r="AR436" s="166">
        <f>'Test-AI'!Y434</f>
        <v>0</v>
      </c>
      <c r="AS436" s="166">
        <f>'Test-AI'!Z434</f>
        <v>0</v>
      </c>
      <c r="AT436" s="290">
        <f>'Test-AI'!AA434</f>
        <v>0</v>
      </c>
      <c r="AU436" s="356">
        <f>'Test-AI'!AB434</f>
        <v>0</v>
      </c>
      <c r="AV436" s="356">
        <f>'Test-AI'!AC434</f>
        <v>0</v>
      </c>
      <c r="AW436" s="291">
        <f t="shared" si="22"/>
        <v>0</v>
      </c>
      <c r="AX436" s="292" t="e">
        <f t="shared" si="23"/>
        <v>#DIV/0!</v>
      </c>
      <c r="AY436" s="293" t="e">
        <f t="shared" si="23"/>
        <v>#DIV/0!</v>
      </c>
      <c r="AZ436" s="292" t="e">
        <f t="shared" si="23"/>
        <v>#DIV/0!</v>
      </c>
      <c r="BA436" s="344" t="e">
        <f t="shared" si="23"/>
        <v>#DIV/0!</v>
      </c>
      <c r="BB436" s="75"/>
      <c r="BC436" s="75"/>
      <c r="BD436" s="572" t="s">
        <v>39</v>
      </c>
      <c r="BE436" s="549" t="e">
        <f t="array" ref="BE436">bdRateExtend($G436:$G439,H436:H439,$AC436:$AC439,AD436:AD439)</f>
        <v>#VALUE!</v>
      </c>
      <c r="BF436" s="551" t="e">
        <f t="array" ref="BF436">bdRateExtend($G436:$G441,H436:H441,$AC436:$AC441,AD436:AD441)</f>
        <v>#VALUE!</v>
      </c>
      <c r="BG436" s="551" t="e">
        <f t="array" ref="BG436">bdRateExtend($G436:$G441,I436:I441,$AC436:$AC441,AE436:AE441)</f>
        <v>#VALUE!</v>
      </c>
      <c r="BH436" s="551" t="e">
        <f t="array" ref="BH436">bdRateExtend($G436:$G441,J436:J441,$AC436:$AC441,AF436:AF441)</f>
        <v>#VALUE!</v>
      </c>
      <c r="BI436" s="551" t="e">
        <f t="array" ref="BI436">bdRateExtend($G436:$G441,K436:K441,$AC436:$AC441,AG436:AG441)</f>
        <v>#VALUE!</v>
      </c>
      <c r="BJ436" s="575" t="e">
        <f>(Summary!$C$94*BF436+Summary!$C$95*BG436+Summary!$C$96*BH436)/Summary!$C$97</f>
        <v>#VALUE!</v>
      </c>
      <c r="BK436" s="551" t="e">
        <f t="array" ref="BK436">bdRateExtend($G436:$G439,L436:L439,$AC436:$AC439,AH436:AH439)</f>
        <v>#VALUE!</v>
      </c>
      <c r="BL436" s="551" t="e">
        <f t="array" ref="BL436">bdRateExtend($G436:$G441,L436:L441,$AC436:$AC441,AH436:AH441)</f>
        <v>#VALUE!</v>
      </c>
      <c r="BM436" s="551" t="e">
        <f t="array" ref="BM436">bdRateExtend($G436:$G439,M436:M439,$AC436:$AC439,AI436:AI439)</f>
        <v>#VALUE!</v>
      </c>
      <c r="BN436" s="551" t="e">
        <f t="array" ref="BN436">bdRateExtend($G436:$G441,M436:M441,$AC436:$AC441,AI436:AI441)</f>
        <v>#VALUE!</v>
      </c>
      <c r="BO436" s="548" t="e">
        <f t="array" ref="BO436">bdRateExtend($G436:$G439,N436:N439,$AC436:$AC439,AJ436:AJ439,"None", FALSE,1)</f>
        <v>#VALUE!</v>
      </c>
      <c r="BP436" s="585" t="e">
        <f t="array" ref="BP436">bdRateExtend($G436:$G441,N436:N441,$AC436:$AC441,AJ436:AJ441,"None", FALSE,1)</f>
        <v>#VALUE!</v>
      </c>
      <c r="BQ436" s="548" t="e">
        <f t="array" ref="BQ436">bdRateExtend($G436:$G439,O436:O439,$AC436:$AC439,AK436:AK439,"None", FALSE,1)</f>
        <v>#VALUE!</v>
      </c>
      <c r="BR436" s="585" t="e">
        <f t="array" ref="BR436">bdRateExtend($G436:$G441,O436:O441,$AC436:$AC441,AK436:AK441,"None", FALSE,1)</f>
        <v>#VALUE!</v>
      </c>
      <c r="BS436" s="551" t="e">
        <f t="array" ref="BS436">bdRateExtend($G436:$G439,P436:P439,$AC436:$AC439,AL436:AL439)</f>
        <v>#VALUE!</v>
      </c>
      <c r="BT436" s="551" t="e">
        <f t="array" ref="BT436">bdRateExtend($G436:$G441,P436:P441,$AC436:$AC441,AL436:AL441)</f>
        <v>#VALUE!</v>
      </c>
      <c r="BU436" s="551" t="e">
        <f t="array" ref="BU436">bdRateExtend($G436:$G439,Q436:Q439,$AC436:$AC439,AM436:AM439)</f>
        <v>#VALUE!</v>
      </c>
      <c r="BV436" s="551" t="e">
        <f t="array" ref="BV436">bdRateExtend($G436:$G441,Q436:Q441,$AC436:$AC441,AM436:AM441)</f>
        <v>#VALUE!</v>
      </c>
      <c r="BW436" s="551" t="e">
        <f t="array" ref="BW436">bdRateExtend($G436:$G439,R436:R439,$AC436:$AC439,AN436:AN439)</f>
        <v>#VALUE!</v>
      </c>
      <c r="BX436" s="551" t="e">
        <f t="array" ref="BX436">bdRateExtend($G436:$G441,R436:R441,$AC436:$AC441,AN436:AN441)</f>
        <v>#VALUE!</v>
      </c>
      <c r="BY436" s="551" t="e">
        <f t="array" ref="BY436">bdRateExtend($G436:$G441,S436:S441,$AC436:$AC441,AO436:AO441)</f>
        <v>#VALUE!</v>
      </c>
      <c r="BZ436" s="555" t="e">
        <f t="array" ref="BZ436">bdRateExtend($G436:$G441,T436:T441,$AC436:$AC441,AP436:AP441)</f>
        <v>#VALUE!</v>
      </c>
      <c r="CA436" s="555" t="e">
        <f t="array" ref="CA436">bdRateExtend($G436:$G441,U436:U441,$AC436:$AC441,AQ436:AQ441)</f>
        <v>#VALUE!</v>
      </c>
      <c r="CB436" s="575" t="e">
        <f>(Summary!$C$108*BX436+Summary!$C$109*BY436+Summary!$C$110*BZ436)/Summary!$C$111</f>
        <v>#VALUE!</v>
      </c>
      <c r="CC436" s="561" t="e">
        <f t="array" ref="CC436">bdCAMBIExtend($G436:$G439,V436:V439,$AC436:$AC439,AR436:AR439)</f>
        <v>#VALUE!</v>
      </c>
      <c r="CD436" s="561" t="e">
        <f t="array" ref="CD436">bdCAMBIExtend($G436:$G441,V436:V441,$AC436:$AC441,AR436:AR441)</f>
        <v>#VALUE!</v>
      </c>
      <c r="CE436" s="547">
        <f t="array" ref="CE436">testVMAFRange($G436:$G439,N436:N439,$AC436:$AC439,AJ436:AJ439)</f>
        <v>0</v>
      </c>
      <c r="CF436" s="543">
        <f t="array" ref="CF436">testVMAFRange($G436:$G441,N436:N441,$AC436:$AC441,AJ436:AJ441)</f>
        <v>0</v>
      </c>
      <c r="CG436" s="547">
        <f t="array" ref="CG436">testVMAFRange($G436:$G439,O436:O439,$AC436:$AC439,AK436:AK439)</f>
        <v>0</v>
      </c>
      <c r="CH436" s="543">
        <f t="array" ref="CH436">testVMAFRange($G436:$G441,O436:O441,$AC436:$AC441,AK436:AK441)</f>
        <v>0</v>
      </c>
    </row>
    <row r="437" spans="1:86" ht="17" hidden="1" customHeight="1" x14ac:dyDescent="0.2">
      <c r="A437" s="485"/>
      <c r="B437" s="566"/>
      <c r="C437" s="485"/>
      <c r="D437" s="590"/>
      <c r="E437" s="558"/>
      <c r="F437" s="239">
        <v>110</v>
      </c>
      <c r="G437" s="294">
        <f>'Anchor-AI'!L435</f>
        <v>0</v>
      </c>
      <c r="H437" s="295">
        <f>'Anchor-AI'!M435</f>
        <v>0</v>
      </c>
      <c r="I437" s="295">
        <f>'Anchor-AI'!N435</f>
        <v>0</v>
      </c>
      <c r="J437" s="295">
        <f>'Anchor-AI'!O435</f>
        <v>0</v>
      </c>
      <c r="K437" s="295">
        <f>(Summary!$C$63*H437+Summary!$C$64*I437+Summary!$C$65*J437)/Summary!$C$66</f>
        <v>0</v>
      </c>
      <c r="L437" s="295">
        <f>'Anchor-AI'!P435</f>
        <v>0</v>
      </c>
      <c r="M437" s="295">
        <f>'Anchor-AI'!Q435</f>
        <v>0</v>
      </c>
      <c r="N437" s="295">
        <f>'Anchor-AI'!R435</f>
        <v>0</v>
      </c>
      <c r="O437" s="295">
        <f>'Anchor-AI'!S435</f>
        <v>0</v>
      </c>
      <c r="P437" s="295">
        <f>'Anchor-AI'!T435</f>
        <v>0</v>
      </c>
      <c r="Q437" s="295">
        <f>'Anchor-AI'!U435</f>
        <v>0</v>
      </c>
      <c r="R437" s="295">
        <f>'Anchor-AI'!V435</f>
        <v>0</v>
      </c>
      <c r="S437" s="295">
        <f>'Anchor-AI'!W435</f>
        <v>0</v>
      </c>
      <c r="T437" s="295">
        <f>'Anchor-AI'!X435</f>
        <v>0</v>
      </c>
      <c r="U437" s="295">
        <f>10*LOG10(1/((Summary!$C$80/10^(R437/10)+Summary!$C$81/10^(S437/10)+Summary!$C$82/10^(T437/10))/Summary!$C$83))</f>
        <v>0</v>
      </c>
      <c r="V437" s="295">
        <f>'Anchor-AI'!Y435</f>
        <v>0</v>
      </c>
      <c r="W437" s="295">
        <f>'Anchor-AI'!Z435</f>
        <v>0</v>
      </c>
      <c r="X437" s="295">
        <f>'Anchor-AI'!AA435</f>
        <v>0</v>
      </c>
      <c r="Y437" s="357">
        <f>'Anchor-AI'!AB435</f>
        <v>0</v>
      </c>
      <c r="Z437" s="357">
        <f>'Anchor-AI'!AC435</f>
        <v>0</v>
      </c>
      <c r="AA437" s="296">
        <f t="shared" si="21"/>
        <v>0</v>
      </c>
      <c r="AC437" s="170">
        <f>'Test-AI'!L435</f>
        <v>0</v>
      </c>
      <c r="AD437" s="167">
        <f>'Test-AI'!M435</f>
        <v>0</v>
      </c>
      <c r="AE437" s="167">
        <f>'Test-AI'!N435</f>
        <v>0</v>
      </c>
      <c r="AF437" s="167">
        <f>'Test-AI'!O435</f>
        <v>0</v>
      </c>
      <c r="AG437" s="167">
        <f>(Summary!$C$63*AD437+Summary!$C$64*AE437+Summary!$C$65*AF437)/Summary!$C$66</f>
        <v>0</v>
      </c>
      <c r="AH437" s="167">
        <f>'Test-AI'!P435</f>
        <v>0</v>
      </c>
      <c r="AI437" s="167">
        <f>'Test-AI'!Q435</f>
        <v>0</v>
      </c>
      <c r="AJ437" s="167">
        <f>'Test-AI'!R435</f>
        <v>0</v>
      </c>
      <c r="AK437" s="167">
        <f>'Test-AI'!S435</f>
        <v>0</v>
      </c>
      <c r="AL437" s="167">
        <f>'Test-AI'!T435</f>
        <v>0</v>
      </c>
      <c r="AM437" s="167">
        <f>'Test-AI'!U435</f>
        <v>0</v>
      </c>
      <c r="AN437" s="167">
        <f>'Test-AI'!V435</f>
        <v>0</v>
      </c>
      <c r="AO437" s="167">
        <f>'Test-AI'!W435</f>
        <v>0</v>
      </c>
      <c r="AP437" s="167">
        <f>'Test-AI'!X435</f>
        <v>0</v>
      </c>
      <c r="AQ437" s="167">
        <f>10*LOG10(1/((Summary!$C$80/10^(AN437/10)+Summary!$C$81/10^(AO437/10)+Summary!$C$82/10^(AP437/10))/Summary!$C$83))</f>
        <v>0</v>
      </c>
      <c r="AR437" s="167">
        <f>'Test-AI'!Y435</f>
        <v>0</v>
      </c>
      <c r="AS437" s="167">
        <f>'Test-AI'!Z435</f>
        <v>0</v>
      </c>
      <c r="AT437" s="295">
        <f>'Test-AI'!AA435</f>
        <v>0</v>
      </c>
      <c r="AU437" s="357">
        <f>'Test-AI'!AB435</f>
        <v>0</v>
      </c>
      <c r="AV437" s="357">
        <f>'Test-AI'!AC435</f>
        <v>0</v>
      </c>
      <c r="AW437" s="296">
        <f t="shared" si="22"/>
        <v>0</v>
      </c>
      <c r="AX437" s="297" t="e">
        <f t="shared" si="23"/>
        <v>#DIV/0!</v>
      </c>
      <c r="AY437" s="298" t="e">
        <f t="shared" si="23"/>
        <v>#DIV/0!</v>
      </c>
      <c r="AZ437" s="297" t="e">
        <f t="shared" si="23"/>
        <v>#DIV/0!</v>
      </c>
      <c r="BA437" s="345" t="e">
        <f t="shared" si="23"/>
        <v>#DIV/0!</v>
      </c>
      <c r="BB437" s="75"/>
      <c r="BC437" s="75"/>
      <c r="BD437" s="565"/>
      <c r="BE437" s="550"/>
      <c r="BF437" s="552"/>
      <c r="BG437" s="552"/>
      <c r="BH437" s="552"/>
      <c r="BI437" s="552"/>
      <c r="BJ437" s="552"/>
      <c r="BK437" s="553"/>
      <c r="BL437" s="552"/>
      <c r="BM437" s="553"/>
      <c r="BN437" s="552"/>
      <c r="BO437" s="546"/>
      <c r="BP437" s="541"/>
      <c r="BQ437" s="546"/>
      <c r="BR437" s="541"/>
      <c r="BS437" s="553"/>
      <c r="BT437" s="552"/>
      <c r="BU437" s="553"/>
      <c r="BV437" s="552"/>
      <c r="BW437" s="553"/>
      <c r="BX437" s="552"/>
      <c r="BY437" s="552"/>
      <c r="BZ437" s="541"/>
      <c r="CA437" s="541"/>
      <c r="CB437" s="552"/>
      <c r="CC437" s="553"/>
      <c r="CD437" s="552"/>
      <c r="CE437" s="546"/>
      <c r="CF437" s="541"/>
      <c r="CG437" s="546"/>
      <c r="CH437" s="541"/>
    </row>
    <row r="438" spans="1:86" ht="17" hidden="1" customHeight="1" x14ac:dyDescent="0.2">
      <c r="A438" s="485"/>
      <c r="B438" s="566"/>
      <c r="C438" s="485"/>
      <c r="D438" s="590"/>
      <c r="E438" s="558"/>
      <c r="F438" s="239">
        <v>135</v>
      </c>
      <c r="G438" s="294">
        <f>'Anchor-AI'!L436</f>
        <v>0</v>
      </c>
      <c r="H438" s="295">
        <f>'Anchor-AI'!M436</f>
        <v>0</v>
      </c>
      <c r="I438" s="295">
        <f>'Anchor-AI'!N436</f>
        <v>0</v>
      </c>
      <c r="J438" s="295">
        <f>'Anchor-AI'!O436</f>
        <v>0</v>
      </c>
      <c r="K438" s="295">
        <f>(Summary!$C$63*H438+Summary!$C$64*I438+Summary!$C$65*J438)/Summary!$C$66</f>
        <v>0</v>
      </c>
      <c r="L438" s="295">
        <f>'Anchor-AI'!P436</f>
        <v>0</v>
      </c>
      <c r="M438" s="295">
        <f>'Anchor-AI'!Q436</f>
        <v>0</v>
      </c>
      <c r="N438" s="295">
        <f>'Anchor-AI'!R436</f>
        <v>0</v>
      </c>
      <c r="O438" s="295">
        <f>'Anchor-AI'!S436</f>
        <v>0</v>
      </c>
      <c r="P438" s="295">
        <f>'Anchor-AI'!T436</f>
        <v>0</v>
      </c>
      <c r="Q438" s="295">
        <f>'Anchor-AI'!U436</f>
        <v>0</v>
      </c>
      <c r="R438" s="295">
        <f>'Anchor-AI'!V436</f>
        <v>0</v>
      </c>
      <c r="S438" s="295">
        <f>'Anchor-AI'!W436</f>
        <v>0</v>
      </c>
      <c r="T438" s="295">
        <f>'Anchor-AI'!X436</f>
        <v>0</v>
      </c>
      <c r="U438" s="295">
        <f>10*LOG10(1/((Summary!$C$80/10^(R438/10)+Summary!$C$81/10^(S438/10)+Summary!$C$82/10^(T438/10))/Summary!$C$83))</f>
        <v>0</v>
      </c>
      <c r="V438" s="295">
        <f>'Anchor-AI'!Y436</f>
        <v>0</v>
      </c>
      <c r="W438" s="295">
        <f>'Anchor-AI'!Z436</f>
        <v>0</v>
      </c>
      <c r="X438" s="295">
        <f>'Anchor-AI'!AA436</f>
        <v>0</v>
      </c>
      <c r="Y438" s="357">
        <f>'Anchor-AI'!AB436</f>
        <v>0</v>
      </c>
      <c r="Z438" s="357">
        <f>'Anchor-AI'!AC436</f>
        <v>0</v>
      </c>
      <c r="AA438" s="296">
        <f t="shared" si="21"/>
        <v>0</v>
      </c>
      <c r="AC438" s="170">
        <f>'Test-AI'!L436</f>
        <v>0</v>
      </c>
      <c r="AD438" s="167">
        <f>'Test-AI'!M436</f>
        <v>0</v>
      </c>
      <c r="AE438" s="167">
        <f>'Test-AI'!N436</f>
        <v>0</v>
      </c>
      <c r="AF438" s="167">
        <f>'Test-AI'!O436</f>
        <v>0</v>
      </c>
      <c r="AG438" s="167">
        <f>(Summary!$C$63*AD438+Summary!$C$64*AE438+Summary!$C$65*AF438)/Summary!$C$66</f>
        <v>0</v>
      </c>
      <c r="AH438" s="167">
        <f>'Test-AI'!P436</f>
        <v>0</v>
      </c>
      <c r="AI438" s="167">
        <f>'Test-AI'!Q436</f>
        <v>0</v>
      </c>
      <c r="AJ438" s="167">
        <f>'Test-AI'!R436</f>
        <v>0</v>
      </c>
      <c r="AK438" s="167">
        <f>'Test-AI'!S436</f>
        <v>0</v>
      </c>
      <c r="AL438" s="167">
        <f>'Test-AI'!T436</f>
        <v>0</v>
      </c>
      <c r="AM438" s="167">
        <f>'Test-AI'!U436</f>
        <v>0</v>
      </c>
      <c r="AN438" s="167">
        <f>'Test-AI'!V436</f>
        <v>0</v>
      </c>
      <c r="AO438" s="167">
        <f>'Test-AI'!W436</f>
        <v>0</v>
      </c>
      <c r="AP438" s="167">
        <f>'Test-AI'!X436</f>
        <v>0</v>
      </c>
      <c r="AQ438" s="167">
        <f>10*LOG10(1/((Summary!$C$80/10^(AN438/10)+Summary!$C$81/10^(AO438/10)+Summary!$C$82/10^(AP438/10))/Summary!$C$83))</f>
        <v>0</v>
      </c>
      <c r="AR438" s="167">
        <f>'Test-AI'!Y436</f>
        <v>0</v>
      </c>
      <c r="AS438" s="167">
        <f>'Test-AI'!Z436</f>
        <v>0</v>
      </c>
      <c r="AT438" s="295">
        <f>'Test-AI'!AA436</f>
        <v>0</v>
      </c>
      <c r="AU438" s="357">
        <f>'Test-AI'!AB436</f>
        <v>0</v>
      </c>
      <c r="AV438" s="357">
        <f>'Test-AI'!AC436</f>
        <v>0</v>
      </c>
      <c r="AW438" s="296">
        <f t="shared" si="22"/>
        <v>0</v>
      </c>
      <c r="AX438" s="297" t="e">
        <f t="shared" si="23"/>
        <v>#DIV/0!</v>
      </c>
      <c r="AY438" s="298" t="e">
        <f t="shared" si="23"/>
        <v>#DIV/0!</v>
      </c>
      <c r="AZ438" s="297" t="e">
        <f t="shared" si="23"/>
        <v>#DIV/0!</v>
      </c>
      <c r="BA438" s="345" t="e">
        <f t="shared" si="23"/>
        <v>#DIV/0!</v>
      </c>
      <c r="BB438" s="75"/>
      <c r="BC438" s="75"/>
      <c r="BD438" s="573" t="s">
        <v>147</v>
      </c>
      <c r="BE438" s="549" t="e">
        <f t="array" ref="BE438">bdRateExtend($G437:$G440,H437:H440,$AC437:$AC440,AD437:AD440)</f>
        <v>#VALUE!</v>
      </c>
      <c r="BF438" s="552"/>
      <c r="BG438" s="552"/>
      <c r="BH438" s="552"/>
      <c r="BI438" s="552"/>
      <c r="BJ438" s="552"/>
      <c r="BK438" s="551" t="e">
        <f t="array" ref="BK438">bdRateExtend($G437:$G440,L437:L440,$AC437:$AC440,AH437:AH440)</f>
        <v>#VALUE!</v>
      </c>
      <c r="BL438" s="552"/>
      <c r="BM438" s="551" t="e">
        <f t="array" ref="BM438">bdRateExtend($G437:$G440,M437:M440,$AC437:$AC440,AI437:AI440)</f>
        <v>#VALUE!</v>
      </c>
      <c r="BN438" s="552"/>
      <c r="BO438" s="545" t="e">
        <f t="array" ref="BO438">bdRateExtend($G437:$G440,N437:N440,$AC437:$AC440,AJ437:AJ440,"None", FALSE,1)</f>
        <v>#VALUE!</v>
      </c>
      <c r="BP438" s="541"/>
      <c r="BQ438" s="545" t="e">
        <f t="array" ref="BQ438">bdRateExtend($G437:$G440,O437:O440,$AC437:$AC440,AK437:AK440,"None", FALSE,1)</f>
        <v>#VALUE!</v>
      </c>
      <c r="BR438" s="541"/>
      <c r="BS438" s="551" t="e">
        <f t="array" ref="BS438">bdRateExtend($G437:$G440,P437:P440,$AC437:$AC440,AL437:AL440)</f>
        <v>#VALUE!</v>
      </c>
      <c r="BT438" s="552"/>
      <c r="BU438" s="551" t="e">
        <f t="array" ref="BU438">bdRateExtend($G437:$G440,Q437:Q440,$AC437:$AC440,AM437:AM440)</f>
        <v>#VALUE!</v>
      </c>
      <c r="BV438" s="552"/>
      <c r="BW438" s="551" t="e">
        <f t="array" ref="BW438">bdRateExtend($G437:$G440,R437:R440,$AC437:$AC440,AN437:AN440)</f>
        <v>#VALUE!</v>
      </c>
      <c r="BX438" s="552"/>
      <c r="BY438" s="552"/>
      <c r="BZ438" s="541"/>
      <c r="CA438" s="541"/>
      <c r="CB438" s="552"/>
      <c r="CC438" s="561" t="e">
        <f t="array" ref="CC438">bdCAMBIExtend($G437:$G440,V437:V440,$AC437:$AC440,AR437:AR440)</f>
        <v>#VALUE!</v>
      </c>
      <c r="CD438" s="552"/>
      <c r="CE438" s="554">
        <f t="array" ref="CE438">testVMAFRange($G437:$G440,N437:N440,$AC437:$AC440,AJ437:AJ440)</f>
        <v>0</v>
      </c>
      <c r="CF438" s="541"/>
      <c r="CG438" s="554">
        <f t="array" ref="CG438">testVMAFRange($G437:$G440,O437:O440,$AC437:$AC440,AK437:AK440)</f>
        <v>0</v>
      </c>
      <c r="CH438" s="541"/>
    </row>
    <row r="439" spans="1:86" ht="17" hidden="1" customHeight="1" x14ac:dyDescent="0.2">
      <c r="A439" s="485"/>
      <c r="B439" s="566"/>
      <c r="C439" s="485"/>
      <c r="D439" s="590"/>
      <c r="E439" s="558"/>
      <c r="F439" s="239">
        <v>160</v>
      </c>
      <c r="G439" s="294">
        <f>'Anchor-AI'!L437</f>
        <v>0</v>
      </c>
      <c r="H439" s="295">
        <f>'Anchor-AI'!M437</f>
        <v>0</v>
      </c>
      <c r="I439" s="295">
        <f>'Anchor-AI'!N437</f>
        <v>0</v>
      </c>
      <c r="J439" s="295">
        <f>'Anchor-AI'!O437</f>
        <v>0</v>
      </c>
      <c r="K439" s="295">
        <f>(Summary!$C$63*H439+Summary!$C$64*I439+Summary!$C$65*J439)/Summary!$C$66</f>
        <v>0</v>
      </c>
      <c r="L439" s="295">
        <f>'Anchor-AI'!P437</f>
        <v>0</v>
      </c>
      <c r="M439" s="295">
        <f>'Anchor-AI'!Q437</f>
        <v>0</v>
      </c>
      <c r="N439" s="295">
        <f>'Anchor-AI'!R437</f>
        <v>0</v>
      </c>
      <c r="O439" s="295">
        <f>'Anchor-AI'!S437</f>
        <v>0</v>
      </c>
      <c r="P439" s="295">
        <f>'Anchor-AI'!T437</f>
        <v>0</v>
      </c>
      <c r="Q439" s="295">
        <f>'Anchor-AI'!U437</f>
        <v>0</v>
      </c>
      <c r="R439" s="295">
        <f>'Anchor-AI'!V437</f>
        <v>0</v>
      </c>
      <c r="S439" s="295">
        <f>'Anchor-AI'!W437</f>
        <v>0</v>
      </c>
      <c r="T439" s="295">
        <f>'Anchor-AI'!X437</f>
        <v>0</v>
      </c>
      <c r="U439" s="295">
        <f>10*LOG10(1/((Summary!$C$80/10^(R439/10)+Summary!$C$81/10^(S439/10)+Summary!$C$82/10^(T439/10))/Summary!$C$83))</f>
        <v>0</v>
      </c>
      <c r="V439" s="295">
        <f>'Anchor-AI'!Y437</f>
        <v>0</v>
      </c>
      <c r="W439" s="295">
        <f>'Anchor-AI'!Z437</f>
        <v>0</v>
      </c>
      <c r="X439" s="295">
        <f>'Anchor-AI'!AA437</f>
        <v>0</v>
      </c>
      <c r="Y439" s="357">
        <f>'Anchor-AI'!AB437</f>
        <v>0</v>
      </c>
      <c r="Z439" s="357">
        <f>'Anchor-AI'!AC437</f>
        <v>0</v>
      </c>
      <c r="AA439" s="296">
        <f t="shared" si="21"/>
        <v>0</v>
      </c>
      <c r="AC439" s="170">
        <f>'Test-AI'!L437</f>
        <v>0</v>
      </c>
      <c r="AD439" s="167">
        <f>'Test-AI'!M437</f>
        <v>0</v>
      </c>
      <c r="AE439" s="167">
        <f>'Test-AI'!N437</f>
        <v>0</v>
      </c>
      <c r="AF439" s="167">
        <f>'Test-AI'!O437</f>
        <v>0</v>
      </c>
      <c r="AG439" s="167">
        <f>(Summary!$C$63*AD439+Summary!$C$64*AE439+Summary!$C$65*AF439)/Summary!$C$66</f>
        <v>0</v>
      </c>
      <c r="AH439" s="167">
        <f>'Test-AI'!P437</f>
        <v>0</v>
      </c>
      <c r="AI439" s="167">
        <f>'Test-AI'!Q437</f>
        <v>0</v>
      </c>
      <c r="AJ439" s="167">
        <f>'Test-AI'!R437</f>
        <v>0</v>
      </c>
      <c r="AK439" s="167">
        <f>'Test-AI'!S437</f>
        <v>0</v>
      </c>
      <c r="AL439" s="167">
        <f>'Test-AI'!T437</f>
        <v>0</v>
      </c>
      <c r="AM439" s="167">
        <f>'Test-AI'!U437</f>
        <v>0</v>
      </c>
      <c r="AN439" s="167">
        <f>'Test-AI'!V437</f>
        <v>0</v>
      </c>
      <c r="AO439" s="167">
        <f>'Test-AI'!W437</f>
        <v>0</v>
      </c>
      <c r="AP439" s="167">
        <f>'Test-AI'!X437</f>
        <v>0</v>
      </c>
      <c r="AQ439" s="167">
        <f>10*LOG10(1/((Summary!$C$80/10^(AN439/10)+Summary!$C$81/10^(AO439/10)+Summary!$C$82/10^(AP439/10))/Summary!$C$83))</f>
        <v>0</v>
      </c>
      <c r="AR439" s="167">
        <f>'Test-AI'!Y437</f>
        <v>0</v>
      </c>
      <c r="AS439" s="167">
        <f>'Test-AI'!Z437</f>
        <v>0</v>
      </c>
      <c r="AT439" s="295">
        <f>'Test-AI'!AA437</f>
        <v>0</v>
      </c>
      <c r="AU439" s="357">
        <f>'Test-AI'!AB437</f>
        <v>0</v>
      </c>
      <c r="AV439" s="357">
        <f>'Test-AI'!AC437</f>
        <v>0</v>
      </c>
      <c r="AW439" s="296">
        <f t="shared" si="22"/>
        <v>0</v>
      </c>
      <c r="AX439" s="297" t="e">
        <f t="shared" si="23"/>
        <v>#DIV/0!</v>
      </c>
      <c r="AY439" s="298" t="e">
        <f t="shared" si="23"/>
        <v>#DIV/0!</v>
      </c>
      <c r="AZ439" s="297" t="e">
        <f t="shared" si="23"/>
        <v>#DIV/0!</v>
      </c>
      <c r="BA439" s="345" t="e">
        <f t="shared" si="23"/>
        <v>#DIV/0!</v>
      </c>
      <c r="BB439" s="75"/>
      <c r="BC439" s="75"/>
      <c r="BD439" s="565"/>
      <c r="BE439" s="550"/>
      <c r="BF439" s="552"/>
      <c r="BG439" s="552"/>
      <c r="BH439" s="552"/>
      <c r="BI439" s="552"/>
      <c r="BJ439" s="552"/>
      <c r="BK439" s="553"/>
      <c r="BL439" s="552"/>
      <c r="BM439" s="553"/>
      <c r="BN439" s="552"/>
      <c r="BO439" s="546"/>
      <c r="BP439" s="541"/>
      <c r="BQ439" s="546"/>
      <c r="BR439" s="541"/>
      <c r="BS439" s="553"/>
      <c r="BT439" s="552"/>
      <c r="BU439" s="553"/>
      <c r="BV439" s="552"/>
      <c r="BW439" s="553"/>
      <c r="BX439" s="552"/>
      <c r="BY439" s="552"/>
      <c r="BZ439" s="541"/>
      <c r="CA439" s="541"/>
      <c r="CB439" s="552"/>
      <c r="CC439" s="553"/>
      <c r="CD439" s="552"/>
      <c r="CE439" s="546"/>
      <c r="CF439" s="541"/>
      <c r="CG439" s="546"/>
      <c r="CH439" s="541"/>
    </row>
    <row r="440" spans="1:86" ht="17" hidden="1" customHeight="1" x14ac:dyDescent="0.2">
      <c r="A440" s="485"/>
      <c r="B440" s="566"/>
      <c r="C440" s="485"/>
      <c r="D440" s="590"/>
      <c r="E440" s="558"/>
      <c r="F440" s="239">
        <v>185</v>
      </c>
      <c r="G440" s="294">
        <f>'Anchor-AI'!L438</f>
        <v>0</v>
      </c>
      <c r="H440" s="295">
        <f>'Anchor-AI'!M438</f>
        <v>0</v>
      </c>
      <c r="I440" s="295">
        <f>'Anchor-AI'!N438</f>
        <v>0</v>
      </c>
      <c r="J440" s="295">
        <f>'Anchor-AI'!O438</f>
        <v>0</v>
      </c>
      <c r="K440" s="295">
        <f>(Summary!$C$63*H440+Summary!$C$64*I440+Summary!$C$65*J440)/Summary!$C$66</f>
        <v>0</v>
      </c>
      <c r="L440" s="295">
        <f>'Anchor-AI'!P438</f>
        <v>0</v>
      </c>
      <c r="M440" s="295">
        <f>'Anchor-AI'!Q438</f>
        <v>0</v>
      </c>
      <c r="N440" s="295">
        <f>'Anchor-AI'!R438</f>
        <v>0</v>
      </c>
      <c r="O440" s="295">
        <f>'Anchor-AI'!S438</f>
        <v>0</v>
      </c>
      <c r="P440" s="295">
        <f>'Anchor-AI'!T438</f>
        <v>0</v>
      </c>
      <c r="Q440" s="295">
        <f>'Anchor-AI'!U438</f>
        <v>0</v>
      </c>
      <c r="R440" s="295">
        <f>'Anchor-AI'!V438</f>
        <v>0</v>
      </c>
      <c r="S440" s="295">
        <f>'Anchor-AI'!W438</f>
        <v>0</v>
      </c>
      <c r="T440" s="295">
        <f>'Anchor-AI'!X438</f>
        <v>0</v>
      </c>
      <c r="U440" s="295">
        <f>10*LOG10(1/((Summary!$C$80/10^(R440/10)+Summary!$C$81/10^(S440/10)+Summary!$C$82/10^(T440/10))/Summary!$C$83))</f>
        <v>0</v>
      </c>
      <c r="V440" s="295">
        <f>'Anchor-AI'!Y438</f>
        <v>0</v>
      </c>
      <c r="W440" s="295">
        <f>'Anchor-AI'!Z438</f>
        <v>0</v>
      </c>
      <c r="X440" s="295">
        <f>'Anchor-AI'!AA438</f>
        <v>0</v>
      </c>
      <c r="Y440" s="357">
        <f>'Anchor-AI'!AB438</f>
        <v>0</v>
      </c>
      <c r="Z440" s="357">
        <f>'Anchor-AI'!AC438</f>
        <v>0</v>
      </c>
      <c r="AA440" s="296">
        <f t="shared" si="21"/>
        <v>0</v>
      </c>
      <c r="AC440" s="170">
        <f>'Test-AI'!L438</f>
        <v>0</v>
      </c>
      <c r="AD440" s="167">
        <f>'Test-AI'!M438</f>
        <v>0</v>
      </c>
      <c r="AE440" s="167">
        <f>'Test-AI'!N438</f>
        <v>0</v>
      </c>
      <c r="AF440" s="167">
        <f>'Test-AI'!O438</f>
        <v>0</v>
      </c>
      <c r="AG440" s="167">
        <f>(Summary!$C$63*AD440+Summary!$C$64*AE440+Summary!$C$65*AF440)/Summary!$C$66</f>
        <v>0</v>
      </c>
      <c r="AH440" s="167">
        <f>'Test-AI'!P438</f>
        <v>0</v>
      </c>
      <c r="AI440" s="167">
        <f>'Test-AI'!Q438</f>
        <v>0</v>
      </c>
      <c r="AJ440" s="167">
        <f>'Test-AI'!R438</f>
        <v>0</v>
      </c>
      <c r="AK440" s="167">
        <f>'Test-AI'!S438</f>
        <v>0</v>
      </c>
      <c r="AL440" s="167">
        <f>'Test-AI'!T438</f>
        <v>0</v>
      </c>
      <c r="AM440" s="167">
        <f>'Test-AI'!U438</f>
        <v>0</v>
      </c>
      <c r="AN440" s="167">
        <f>'Test-AI'!V438</f>
        <v>0</v>
      </c>
      <c r="AO440" s="167">
        <f>'Test-AI'!W438</f>
        <v>0</v>
      </c>
      <c r="AP440" s="167">
        <f>'Test-AI'!X438</f>
        <v>0</v>
      </c>
      <c r="AQ440" s="167">
        <f>10*LOG10(1/((Summary!$C$80/10^(AN440/10)+Summary!$C$81/10^(AO440/10)+Summary!$C$82/10^(AP440/10))/Summary!$C$83))</f>
        <v>0</v>
      </c>
      <c r="AR440" s="167">
        <f>'Test-AI'!Y438</f>
        <v>0</v>
      </c>
      <c r="AS440" s="167">
        <f>'Test-AI'!Z438</f>
        <v>0</v>
      </c>
      <c r="AT440" s="295">
        <f>'Test-AI'!AA438</f>
        <v>0</v>
      </c>
      <c r="AU440" s="357">
        <f>'Test-AI'!AB438</f>
        <v>0</v>
      </c>
      <c r="AV440" s="357">
        <f>'Test-AI'!AC438</f>
        <v>0</v>
      </c>
      <c r="AW440" s="296">
        <f t="shared" si="22"/>
        <v>0</v>
      </c>
      <c r="AX440" s="297" t="e">
        <f t="shared" si="23"/>
        <v>#DIV/0!</v>
      </c>
      <c r="AY440" s="298" t="e">
        <f t="shared" si="23"/>
        <v>#DIV/0!</v>
      </c>
      <c r="AZ440" s="297" t="e">
        <f t="shared" si="23"/>
        <v>#DIV/0!</v>
      </c>
      <c r="BA440" s="345" t="e">
        <f t="shared" si="23"/>
        <v>#DIV/0!</v>
      </c>
      <c r="BB440" s="75"/>
      <c r="BC440" s="75"/>
      <c r="BD440" s="574" t="s">
        <v>46</v>
      </c>
      <c r="BE440" s="549" t="e">
        <f t="array" ref="BE440">bdRateExtend($G438:$G441,H438:H441,$AC438:$AC441,AD438:AD441)</f>
        <v>#VALUE!</v>
      </c>
      <c r="BF440" s="552"/>
      <c r="BG440" s="552"/>
      <c r="BH440" s="552"/>
      <c r="BI440" s="552"/>
      <c r="BJ440" s="552"/>
      <c r="BK440" s="551" t="e">
        <f t="array" ref="BK440">bdRateExtend($G438:$G441,L438:L441,$AC438:$AC441,AH438:AH441)</f>
        <v>#VALUE!</v>
      </c>
      <c r="BL440" s="552"/>
      <c r="BM440" s="551" t="e">
        <f t="array" ref="BM440">bdRateExtend($G438:$G441,M438:M441,$AC438:$AC441,AI438:AI441)</f>
        <v>#VALUE!</v>
      </c>
      <c r="BN440" s="552"/>
      <c r="BO440" s="545" t="e">
        <f t="array" ref="BO440">bdRateExtend($G438:$G441,N438:N441,$AC438:$AC441,AJ438:AJ441,"None", FALSE,1)</f>
        <v>#VALUE!</v>
      </c>
      <c r="BP440" s="541"/>
      <c r="BQ440" s="545" t="e">
        <f t="array" ref="BQ440">bdRateExtend($G438:$G441,O438:O441,$AC438:$AC441,AK438:AK441,"None", FALSE,1)</f>
        <v>#VALUE!</v>
      </c>
      <c r="BR440" s="541"/>
      <c r="BS440" s="551" t="e">
        <f t="array" ref="BS440">bdRateExtend($G438:$G441,P438:P441,$AC438:$AC441,AL438:AL441)</f>
        <v>#VALUE!</v>
      </c>
      <c r="BT440" s="552"/>
      <c r="BU440" s="551" t="e">
        <f t="array" ref="BU440">bdRateExtend($G438:$G441,Q438:Q441,$AC438:$AC441,AM438:AM441)</f>
        <v>#VALUE!</v>
      </c>
      <c r="BV440" s="552"/>
      <c r="BW440" s="551" t="e">
        <f t="array" ref="BW440">bdRateExtend($G438:$G441,R438:R441,$AC438:$AC441,AN438:AN441)</f>
        <v>#VALUE!</v>
      </c>
      <c r="BX440" s="552"/>
      <c r="BY440" s="552"/>
      <c r="BZ440" s="541"/>
      <c r="CA440" s="541"/>
      <c r="CB440" s="552"/>
      <c r="CC440" s="561" t="e">
        <f t="array" ref="CC440">bdCAMBIExtend($G438:$G441,V438:V441,$AC438:$AC441,AR438:AR441)</f>
        <v>#VALUE!</v>
      </c>
      <c r="CD440" s="552"/>
      <c r="CE440" s="554">
        <f t="array" ref="CE440">testVMAFRange($G438:$G441,N438:N441,$AC438:$AC441,AJ438:AJ441)</f>
        <v>0</v>
      </c>
      <c r="CF440" s="541"/>
      <c r="CG440" s="554">
        <f t="array" ref="CG440">testVMAFRange($G438:$G441,O438:O441,$AC438:$AC441,AK438:AK441)</f>
        <v>0</v>
      </c>
      <c r="CH440" s="541"/>
    </row>
    <row r="441" spans="1:86" ht="17" hidden="1" customHeight="1" x14ac:dyDescent="0.2">
      <c r="A441" s="485"/>
      <c r="B441" s="596"/>
      <c r="C441" s="486"/>
      <c r="D441" s="591"/>
      <c r="E441" s="559"/>
      <c r="F441" s="240">
        <v>210</v>
      </c>
      <c r="G441" s="299">
        <f>'Anchor-AI'!L439</f>
        <v>0</v>
      </c>
      <c r="H441" s="300">
        <f>'Anchor-AI'!M439</f>
        <v>0</v>
      </c>
      <c r="I441" s="300">
        <f>'Anchor-AI'!N439</f>
        <v>0</v>
      </c>
      <c r="J441" s="300">
        <f>'Anchor-AI'!O439</f>
        <v>0</v>
      </c>
      <c r="K441" s="295">
        <f>(Summary!$C$63*H441+Summary!$C$64*I441+Summary!$C$65*J441)/Summary!$C$66</f>
        <v>0</v>
      </c>
      <c r="L441" s="300">
        <f>'Anchor-AI'!P439</f>
        <v>0</v>
      </c>
      <c r="M441" s="300">
        <f>'Anchor-AI'!Q439</f>
        <v>0</v>
      </c>
      <c r="N441" s="300">
        <f>'Anchor-AI'!R439</f>
        <v>0</v>
      </c>
      <c r="O441" s="300">
        <f>'Anchor-AI'!S439</f>
        <v>0</v>
      </c>
      <c r="P441" s="300">
        <f>'Anchor-AI'!T439</f>
        <v>0</v>
      </c>
      <c r="Q441" s="300">
        <f>'Anchor-AI'!U439</f>
        <v>0</v>
      </c>
      <c r="R441" s="300">
        <f>'Anchor-AI'!V439</f>
        <v>0</v>
      </c>
      <c r="S441" s="300">
        <f>'Anchor-AI'!W439</f>
        <v>0</v>
      </c>
      <c r="T441" s="300">
        <f>'Anchor-AI'!X439</f>
        <v>0</v>
      </c>
      <c r="U441" s="300">
        <f>10*LOG10(1/((Summary!$C$80/10^(R441/10)+Summary!$C$81/10^(S441/10)+Summary!$C$82/10^(T441/10))/Summary!$C$83))</f>
        <v>0</v>
      </c>
      <c r="V441" s="300">
        <f>'Anchor-AI'!Y439</f>
        <v>0</v>
      </c>
      <c r="W441" s="300">
        <f>'Anchor-AI'!Z439</f>
        <v>0</v>
      </c>
      <c r="X441" s="300">
        <f>'Anchor-AI'!AA439</f>
        <v>0</v>
      </c>
      <c r="Y441" s="357">
        <f>'Anchor-AI'!AB439</f>
        <v>0</v>
      </c>
      <c r="Z441" s="357">
        <f>'Anchor-AI'!AC439</f>
        <v>0</v>
      </c>
      <c r="AA441" s="301">
        <f t="shared" si="21"/>
        <v>0</v>
      </c>
      <c r="AC441" s="171">
        <f>'Test-AI'!L439</f>
        <v>0</v>
      </c>
      <c r="AD441" s="168">
        <f>'Test-AI'!M439</f>
        <v>0</v>
      </c>
      <c r="AE441" s="168">
        <f>'Test-AI'!N439</f>
        <v>0</v>
      </c>
      <c r="AF441" s="168">
        <f>'Test-AI'!O439</f>
        <v>0</v>
      </c>
      <c r="AG441" s="168">
        <f>(Summary!$C$63*AD441+Summary!$C$64*AE441+Summary!$C$65*AF441)/Summary!$C$66</f>
        <v>0</v>
      </c>
      <c r="AH441" s="168">
        <f>'Test-AI'!P439</f>
        <v>0</v>
      </c>
      <c r="AI441" s="168">
        <f>'Test-AI'!Q439</f>
        <v>0</v>
      </c>
      <c r="AJ441" s="168">
        <f>'Test-AI'!R439</f>
        <v>0</v>
      </c>
      <c r="AK441" s="168">
        <f>'Test-AI'!S439</f>
        <v>0</v>
      </c>
      <c r="AL441" s="168">
        <f>'Test-AI'!T439</f>
        <v>0</v>
      </c>
      <c r="AM441" s="168">
        <f>'Test-AI'!U439</f>
        <v>0</v>
      </c>
      <c r="AN441" s="168">
        <f>'Test-AI'!V439</f>
        <v>0</v>
      </c>
      <c r="AO441" s="168">
        <f>'Test-AI'!W439</f>
        <v>0</v>
      </c>
      <c r="AP441" s="168">
        <f>'Test-AI'!X439</f>
        <v>0</v>
      </c>
      <c r="AQ441" s="168">
        <f>10*LOG10(1/((Summary!$C$80/10^(AN441/10)+Summary!$C$81/10^(AO441/10)+Summary!$C$82/10^(AP441/10))/Summary!$C$83))</f>
        <v>0</v>
      </c>
      <c r="AR441" s="168">
        <f>'Test-AI'!Y439</f>
        <v>0</v>
      </c>
      <c r="AS441" s="168">
        <f>'Test-AI'!Z439</f>
        <v>0</v>
      </c>
      <c r="AT441" s="300">
        <f>'Test-AI'!AA439</f>
        <v>0</v>
      </c>
      <c r="AU441" s="357">
        <f>'Test-AI'!AB439</f>
        <v>0</v>
      </c>
      <c r="AV441" s="357">
        <f>'Test-AI'!AC439</f>
        <v>0</v>
      </c>
      <c r="AW441" s="301">
        <f t="shared" si="22"/>
        <v>0</v>
      </c>
      <c r="AX441" s="302" t="e">
        <f t="shared" si="23"/>
        <v>#DIV/0!</v>
      </c>
      <c r="AY441" s="303" t="e">
        <f t="shared" si="23"/>
        <v>#DIV/0!</v>
      </c>
      <c r="AZ441" s="297" t="e">
        <f t="shared" si="23"/>
        <v>#DIV/0!</v>
      </c>
      <c r="BA441" s="345" t="e">
        <f t="shared" si="23"/>
        <v>#DIV/0!</v>
      </c>
      <c r="BB441" s="75"/>
      <c r="BC441" s="75"/>
      <c r="BD441" s="570"/>
      <c r="BE441" s="550"/>
      <c r="BF441" s="553"/>
      <c r="BG441" s="553"/>
      <c r="BH441" s="553"/>
      <c r="BI441" s="553"/>
      <c r="BJ441" s="553"/>
      <c r="BK441" s="553"/>
      <c r="BL441" s="553"/>
      <c r="BM441" s="553"/>
      <c r="BN441" s="553"/>
      <c r="BO441" s="546"/>
      <c r="BP441" s="544"/>
      <c r="BQ441" s="546"/>
      <c r="BR441" s="544"/>
      <c r="BS441" s="553"/>
      <c r="BT441" s="553"/>
      <c r="BU441" s="553"/>
      <c r="BV441" s="553"/>
      <c r="BW441" s="553"/>
      <c r="BX441" s="553"/>
      <c r="BY441" s="553"/>
      <c r="BZ441" s="544"/>
      <c r="CA441" s="544"/>
      <c r="CB441" s="553"/>
      <c r="CC441" s="553"/>
      <c r="CD441" s="553"/>
      <c r="CE441" s="546"/>
      <c r="CF441" s="544"/>
      <c r="CG441" s="546"/>
      <c r="CH441" s="544"/>
    </row>
    <row r="442" spans="1:86" ht="17" hidden="1" customHeight="1" x14ac:dyDescent="0.2">
      <c r="A442" s="485"/>
      <c r="B442" s="595" t="s">
        <v>148</v>
      </c>
      <c r="C442" s="586" t="s">
        <v>106</v>
      </c>
      <c r="D442" s="589">
        <v>24</v>
      </c>
      <c r="E442" s="557">
        <v>10</v>
      </c>
      <c r="F442" s="238">
        <v>85</v>
      </c>
      <c r="G442" s="289">
        <f>'Anchor-AI'!L440</f>
        <v>0</v>
      </c>
      <c r="H442" s="290">
        <f>'Anchor-AI'!M440</f>
        <v>0</v>
      </c>
      <c r="I442" s="290">
        <f>'Anchor-AI'!N440</f>
        <v>0</v>
      </c>
      <c r="J442" s="290">
        <f>'Anchor-AI'!O440</f>
        <v>0</v>
      </c>
      <c r="K442" s="290">
        <f>(Summary!$C$63*H442+Summary!$C$64*I442+Summary!$C$65*J442)/Summary!$C$66</f>
        <v>0</v>
      </c>
      <c r="L442" s="290">
        <f>'Anchor-AI'!P440</f>
        <v>0</v>
      </c>
      <c r="M442" s="290">
        <f>'Anchor-AI'!Q440</f>
        <v>0</v>
      </c>
      <c r="N442" s="290">
        <f>'Anchor-AI'!R440</f>
        <v>0</v>
      </c>
      <c r="O442" s="290">
        <f>'Anchor-AI'!S440</f>
        <v>0</v>
      </c>
      <c r="P442" s="290">
        <f>'Anchor-AI'!T440</f>
        <v>0</v>
      </c>
      <c r="Q442" s="290">
        <f>'Anchor-AI'!U440</f>
        <v>0</v>
      </c>
      <c r="R442" s="290">
        <f>'Anchor-AI'!V440</f>
        <v>0</v>
      </c>
      <c r="S442" s="290">
        <f>'Anchor-AI'!W440</f>
        <v>0</v>
      </c>
      <c r="T442" s="290">
        <f>'Anchor-AI'!X440</f>
        <v>0</v>
      </c>
      <c r="U442" s="290">
        <f>10*LOG10(1/((Summary!$C$80/10^(R442/10)+Summary!$C$81/10^(S442/10)+Summary!$C$82/10^(T442/10))/Summary!$C$83))</f>
        <v>0</v>
      </c>
      <c r="V442" s="290">
        <f>'Anchor-AI'!Y440</f>
        <v>0</v>
      </c>
      <c r="W442" s="290">
        <f>'Anchor-AI'!Z440</f>
        <v>0</v>
      </c>
      <c r="X442" s="290">
        <f>'Anchor-AI'!AA440</f>
        <v>0</v>
      </c>
      <c r="Y442" s="360">
        <f>'Anchor-AI'!AB440</f>
        <v>0</v>
      </c>
      <c r="Z442" s="360">
        <f>'Anchor-AI'!AC440</f>
        <v>0</v>
      </c>
      <c r="AA442" s="291">
        <f t="shared" si="21"/>
        <v>0</v>
      </c>
      <c r="AC442" s="169">
        <f>'Test-AI'!L440</f>
        <v>0</v>
      </c>
      <c r="AD442" s="166">
        <f>'Test-AI'!M440</f>
        <v>0</v>
      </c>
      <c r="AE442" s="166">
        <f>'Test-AI'!N440</f>
        <v>0</v>
      </c>
      <c r="AF442" s="166">
        <f>'Test-AI'!O440</f>
        <v>0</v>
      </c>
      <c r="AG442" s="166">
        <f>(Summary!$C$63*AD442+Summary!$C$64*AE442+Summary!$C$65*AF442)/Summary!$C$66</f>
        <v>0</v>
      </c>
      <c r="AH442" s="166">
        <f>'Test-AI'!P440</f>
        <v>0</v>
      </c>
      <c r="AI442" s="166">
        <f>'Test-AI'!Q440</f>
        <v>0</v>
      </c>
      <c r="AJ442" s="166">
        <f>'Test-AI'!R440</f>
        <v>0</v>
      </c>
      <c r="AK442" s="166">
        <f>'Test-AI'!S440</f>
        <v>0</v>
      </c>
      <c r="AL442" s="166">
        <f>'Test-AI'!T440</f>
        <v>0</v>
      </c>
      <c r="AM442" s="166">
        <f>'Test-AI'!U440</f>
        <v>0</v>
      </c>
      <c r="AN442" s="166">
        <f>'Test-AI'!V440</f>
        <v>0</v>
      </c>
      <c r="AO442" s="166">
        <f>'Test-AI'!W440</f>
        <v>0</v>
      </c>
      <c r="AP442" s="166">
        <f>'Test-AI'!X440</f>
        <v>0</v>
      </c>
      <c r="AQ442" s="166">
        <f>10*LOG10(1/((Summary!$C$80/10^(AN442/10)+Summary!$C$81/10^(AO442/10)+Summary!$C$82/10^(AP442/10))/Summary!$C$83))</f>
        <v>0</v>
      </c>
      <c r="AR442" s="166">
        <f>'Test-AI'!Y440</f>
        <v>0</v>
      </c>
      <c r="AS442" s="166">
        <f>'Test-AI'!Z440</f>
        <v>0</v>
      </c>
      <c r="AT442" s="290">
        <f>'Test-AI'!AA440</f>
        <v>0</v>
      </c>
      <c r="AU442" s="356">
        <f>'Test-AI'!AB440</f>
        <v>0</v>
      </c>
      <c r="AV442" s="356">
        <f>'Test-AI'!AC440</f>
        <v>0</v>
      </c>
      <c r="AW442" s="291">
        <f t="shared" si="22"/>
        <v>0</v>
      </c>
      <c r="AX442" s="292" t="e">
        <f t="shared" si="23"/>
        <v>#DIV/0!</v>
      </c>
      <c r="AY442" s="293" t="e">
        <f t="shared" si="23"/>
        <v>#DIV/0!</v>
      </c>
      <c r="AZ442" s="292" t="e">
        <f t="shared" si="23"/>
        <v>#DIV/0!</v>
      </c>
      <c r="BA442" s="344" t="e">
        <f t="shared" si="23"/>
        <v>#DIV/0!</v>
      </c>
      <c r="BB442" s="75"/>
      <c r="BC442" s="75"/>
      <c r="BD442" s="572" t="s">
        <v>39</v>
      </c>
      <c r="BE442" s="549" t="e">
        <f t="array" ref="BE442">bdRateExtend($G442:$G445,H442:H445,$AC442:$AC445,AD442:AD445)</f>
        <v>#VALUE!</v>
      </c>
      <c r="BF442" s="551" t="e">
        <f t="array" ref="BF442">bdRateExtend($G442:$G447,H442:H447,$AC442:$AC447,AD442:AD447)</f>
        <v>#VALUE!</v>
      </c>
      <c r="BG442" s="551" t="e">
        <f t="array" ref="BG442">bdRateExtend($G442:$G447,I442:I447,$AC442:$AC447,AE442:AE447)</f>
        <v>#VALUE!</v>
      </c>
      <c r="BH442" s="551" t="e">
        <f t="array" ref="BH442">bdRateExtend($G442:$G447,J442:J447,$AC442:$AC447,AF442:AF447)</f>
        <v>#VALUE!</v>
      </c>
      <c r="BI442" s="551" t="e">
        <f t="array" ref="BI442">bdRateExtend($G442:$G447,K442:K447,$AC442:$AC447,AG442:AG447)</f>
        <v>#VALUE!</v>
      </c>
      <c r="BJ442" s="575" t="e">
        <f>(Summary!$C$94*BF442+Summary!$C$95*BG442+Summary!$C$96*BH442)/Summary!$C$97</f>
        <v>#VALUE!</v>
      </c>
      <c r="BK442" s="551" t="e">
        <f t="array" ref="BK442">bdRateExtend($G442:$G445,L442:L445,$AC442:$AC445,AH442:AH445)</f>
        <v>#VALUE!</v>
      </c>
      <c r="BL442" s="551" t="e">
        <f t="array" ref="BL442">bdRateExtend($G442:$G447,L442:L447,$AC442:$AC447,AH442:AH447)</f>
        <v>#VALUE!</v>
      </c>
      <c r="BM442" s="551" t="e">
        <f t="array" ref="BM442">bdRateExtend($G442:$G445,M442:M445,$AC442:$AC445,AI442:AI445)</f>
        <v>#VALUE!</v>
      </c>
      <c r="BN442" s="551" t="e">
        <f t="array" ref="BN442">bdRateExtend($G442:$G447,M442:M447,$AC442:$AC447,AI442:AI447)</f>
        <v>#VALUE!</v>
      </c>
      <c r="BO442" s="548" t="e">
        <f t="array" ref="BO442">bdRateExtend($G442:$G445,N442:N445,$AC442:$AC445,AJ442:AJ445,"None", FALSE,1)</f>
        <v>#VALUE!</v>
      </c>
      <c r="BP442" s="585" t="e">
        <f t="array" ref="BP442">bdRateExtend($G442:$G447,N442:N447,$AC442:$AC447,AJ442:AJ447,"None", FALSE,1)</f>
        <v>#VALUE!</v>
      </c>
      <c r="BQ442" s="548" t="e">
        <f t="array" ref="BQ442">bdRateExtend($G442:$G445,O442:O445,$AC442:$AC445,AK442:AK445,"None", FALSE,1)</f>
        <v>#VALUE!</v>
      </c>
      <c r="BR442" s="585" t="e">
        <f t="array" ref="BR442">bdRateExtend($G442:$G447,O442:O447,$AC442:$AC447,AK442:AK447,"None", FALSE,1)</f>
        <v>#VALUE!</v>
      </c>
      <c r="BS442" s="551" t="e">
        <f t="array" ref="BS442">bdRateExtend($G442:$G445,P442:P445,$AC442:$AC445,AL442:AL445)</f>
        <v>#VALUE!</v>
      </c>
      <c r="BT442" s="551" t="e">
        <f t="array" ref="BT442">bdRateExtend($G442:$G447,P442:P447,$AC442:$AC447,AL442:AL447)</f>
        <v>#VALUE!</v>
      </c>
      <c r="BU442" s="551" t="e">
        <f t="array" ref="BU442">bdRateExtend($G442:$G445,Q442:Q445,$AC442:$AC445,AM442:AM445)</f>
        <v>#VALUE!</v>
      </c>
      <c r="BV442" s="551" t="e">
        <f t="array" ref="BV442">bdRateExtend($G442:$G447,Q442:Q447,$AC442:$AC447,AM442:AM447)</f>
        <v>#VALUE!</v>
      </c>
      <c r="BW442" s="551" t="e">
        <f t="array" ref="BW442">bdRateExtend($G442:$G445,R442:R445,$AC442:$AC445,AN442:AN445)</f>
        <v>#VALUE!</v>
      </c>
      <c r="BX442" s="551" t="e">
        <f t="array" ref="BX442">bdRateExtend($G442:$G447,R442:R447,$AC442:$AC447,AN442:AN447)</f>
        <v>#VALUE!</v>
      </c>
      <c r="BY442" s="551" t="e">
        <f t="array" ref="BY442">bdRateExtend($G442:$G447,S442:S447,$AC442:$AC447,AO442:AO447)</f>
        <v>#VALUE!</v>
      </c>
      <c r="BZ442" s="555" t="e">
        <f t="array" ref="BZ442">bdRateExtend($G442:$G447,T442:T447,$AC442:$AC447,AP442:AP447)</f>
        <v>#VALUE!</v>
      </c>
      <c r="CA442" s="555" t="e">
        <f t="array" ref="CA442">bdRateExtend($G442:$G447,U442:U447,$AC442:$AC447,AQ442:AQ447)</f>
        <v>#VALUE!</v>
      </c>
      <c r="CB442" s="575" t="e">
        <f>(Summary!$C$108*BX442+Summary!$C$109*BY442+Summary!$C$110*BZ442)/Summary!$C$111</f>
        <v>#VALUE!</v>
      </c>
      <c r="CC442" s="593" t="e">
        <f t="array" ref="CC442">bdCAMBIExtend($G442:$G445,V442:V445,$AC442:$AC445,AR442:AR445)</f>
        <v>#VALUE!</v>
      </c>
      <c r="CD442" s="578" t="e">
        <f t="array" ref="CD442">bdCAMBIExtend($G442:$G447,V442:V447,$AC442:$AC447,AR442:AR447)</f>
        <v>#VALUE!</v>
      </c>
      <c r="CE442" s="547">
        <f t="array" ref="CE442">testVMAFRange($G442:$G445,N442:N445,$AC442:$AC445,AJ442:AJ445)</f>
        <v>0</v>
      </c>
      <c r="CF442" s="543">
        <f t="array" ref="CF442">testVMAFRange($G442:$G447,N442:N447,$AC442:$AC447,AJ442:AJ447)</f>
        <v>0</v>
      </c>
      <c r="CG442" s="547">
        <f t="array" ref="CG442">testVMAFRange($G442:$G445,O442:O445,$AC442:$AC445,AK442:AK445)</f>
        <v>0</v>
      </c>
      <c r="CH442" s="543">
        <f t="array" ref="CH442">testVMAFRange($G442:$G447,O442:O447,$AC442:$AC447,AK442:AK447)</f>
        <v>0</v>
      </c>
    </row>
    <row r="443" spans="1:86" ht="17" hidden="1" customHeight="1" x14ac:dyDescent="0.2">
      <c r="A443" s="485"/>
      <c r="B443" s="566"/>
      <c r="C443" s="485"/>
      <c r="D443" s="590"/>
      <c r="E443" s="558"/>
      <c r="F443" s="239">
        <v>110</v>
      </c>
      <c r="G443" s="294">
        <f>'Anchor-AI'!L441</f>
        <v>0</v>
      </c>
      <c r="H443" s="295">
        <f>'Anchor-AI'!M441</f>
        <v>0</v>
      </c>
      <c r="I443" s="295">
        <f>'Anchor-AI'!N441</f>
        <v>0</v>
      </c>
      <c r="J443" s="295">
        <f>'Anchor-AI'!O441</f>
        <v>0</v>
      </c>
      <c r="K443" s="295">
        <f>(Summary!$C$63*H443+Summary!$C$64*I443+Summary!$C$65*J443)/Summary!$C$66</f>
        <v>0</v>
      </c>
      <c r="L443" s="295">
        <f>'Anchor-AI'!P441</f>
        <v>0</v>
      </c>
      <c r="M443" s="295">
        <f>'Anchor-AI'!Q441</f>
        <v>0</v>
      </c>
      <c r="N443" s="295">
        <f>'Anchor-AI'!R441</f>
        <v>0</v>
      </c>
      <c r="O443" s="295">
        <f>'Anchor-AI'!S441</f>
        <v>0</v>
      </c>
      <c r="P443" s="295">
        <f>'Anchor-AI'!T441</f>
        <v>0</v>
      </c>
      <c r="Q443" s="295">
        <f>'Anchor-AI'!U441</f>
        <v>0</v>
      </c>
      <c r="R443" s="295">
        <f>'Anchor-AI'!V441</f>
        <v>0</v>
      </c>
      <c r="S443" s="295">
        <f>'Anchor-AI'!W441</f>
        <v>0</v>
      </c>
      <c r="T443" s="295">
        <f>'Anchor-AI'!X441</f>
        <v>0</v>
      </c>
      <c r="U443" s="295">
        <f>10*LOG10(1/((Summary!$C$80/10^(R443/10)+Summary!$C$81/10^(S443/10)+Summary!$C$82/10^(T443/10))/Summary!$C$83))</f>
        <v>0</v>
      </c>
      <c r="V443" s="295">
        <f>'Anchor-AI'!Y441</f>
        <v>0</v>
      </c>
      <c r="W443" s="295">
        <f>'Anchor-AI'!Z441</f>
        <v>0</v>
      </c>
      <c r="X443" s="295">
        <f>'Anchor-AI'!AA441</f>
        <v>0</v>
      </c>
      <c r="Y443" s="357">
        <f>'Anchor-AI'!AB441</f>
        <v>0</v>
      </c>
      <c r="Z443" s="357">
        <f>'Anchor-AI'!AC441</f>
        <v>0</v>
      </c>
      <c r="AA443" s="296">
        <f t="shared" si="21"/>
        <v>0</v>
      </c>
      <c r="AC443" s="170">
        <f>'Test-AI'!L441</f>
        <v>0</v>
      </c>
      <c r="AD443" s="167">
        <f>'Test-AI'!M441</f>
        <v>0</v>
      </c>
      <c r="AE443" s="167">
        <f>'Test-AI'!N441</f>
        <v>0</v>
      </c>
      <c r="AF443" s="167">
        <f>'Test-AI'!O441</f>
        <v>0</v>
      </c>
      <c r="AG443" s="167">
        <f>(Summary!$C$63*AD443+Summary!$C$64*AE443+Summary!$C$65*AF443)/Summary!$C$66</f>
        <v>0</v>
      </c>
      <c r="AH443" s="167">
        <f>'Test-AI'!P441</f>
        <v>0</v>
      </c>
      <c r="AI443" s="167">
        <f>'Test-AI'!Q441</f>
        <v>0</v>
      </c>
      <c r="AJ443" s="167">
        <f>'Test-AI'!R441</f>
        <v>0</v>
      </c>
      <c r="AK443" s="167">
        <f>'Test-AI'!S441</f>
        <v>0</v>
      </c>
      <c r="AL443" s="167">
        <f>'Test-AI'!T441</f>
        <v>0</v>
      </c>
      <c r="AM443" s="167">
        <f>'Test-AI'!U441</f>
        <v>0</v>
      </c>
      <c r="AN443" s="167">
        <f>'Test-AI'!V441</f>
        <v>0</v>
      </c>
      <c r="AO443" s="167">
        <f>'Test-AI'!W441</f>
        <v>0</v>
      </c>
      <c r="AP443" s="167">
        <f>'Test-AI'!X441</f>
        <v>0</v>
      </c>
      <c r="AQ443" s="167">
        <f>10*LOG10(1/((Summary!$C$80/10^(AN443/10)+Summary!$C$81/10^(AO443/10)+Summary!$C$82/10^(AP443/10))/Summary!$C$83))</f>
        <v>0</v>
      </c>
      <c r="AR443" s="167">
        <f>'Test-AI'!Y441</f>
        <v>0</v>
      </c>
      <c r="AS443" s="167">
        <f>'Test-AI'!Z441</f>
        <v>0</v>
      </c>
      <c r="AT443" s="295">
        <f>'Test-AI'!AA441</f>
        <v>0</v>
      </c>
      <c r="AU443" s="357">
        <f>'Test-AI'!AB441</f>
        <v>0</v>
      </c>
      <c r="AV443" s="357">
        <f>'Test-AI'!AC441</f>
        <v>0</v>
      </c>
      <c r="AW443" s="296">
        <f t="shared" si="22"/>
        <v>0</v>
      </c>
      <c r="AX443" s="297" t="e">
        <f t="shared" si="23"/>
        <v>#DIV/0!</v>
      </c>
      <c r="AY443" s="298" t="e">
        <f t="shared" si="23"/>
        <v>#DIV/0!</v>
      </c>
      <c r="AZ443" s="297" t="e">
        <f t="shared" si="23"/>
        <v>#DIV/0!</v>
      </c>
      <c r="BA443" s="345" t="e">
        <f t="shared" si="23"/>
        <v>#DIV/0!</v>
      </c>
      <c r="BB443" s="75"/>
      <c r="BC443" s="75"/>
      <c r="BD443" s="565"/>
      <c r="BE443" s="550"/>
      <c r="BF443" s="552"/>
      <c r="BG443" s="552"/>
      <c r="BH443" s="552"/>
      <c r="BI443" s="552"/>
      <c r="BJ443" s="552"/>
      <c r="BK443" s="553"/>
      <c r="BL443" s="552"/>
      <c r="BM443" s="553"/>
      <c r="BN443" s="552"/>
      <c r="BO443" s="546"/>
      <c r="BP443" s="541"/>
      <c r="BQ443" s="546"/>
      <c r="BR443" s="541"/>
      <c r="BS443" s="553"/>
      <c r="BT443" s="552"/>
      <c r="BU443" s="553"/>
      <c r="BV443" s="552"/>
      <c r="BW443" s="553"/>
      <c r="BX443" s="552"/>
      <c r="BY443" s="552"/>
      <c r="BZ443" s="541"/>
      <c r="CA443" s="541"/>
      <c r="CB443" s="552"/>
      <c r="CC443" s="550"/>
      <c r="CD443" s="541"/>
      <c r="CE443" s="546"/>
      <c r="CF443" s="541"/>
      <c r="CG443" s="546"/>
      <c r="CH443" s="541"/>
    </row>
    <row r="444" spans="1:86" ht="17" hidden="1" customHeight="1" x14ac:dyDescent="0.2">
      <c r="A444" s="485"/>
      <c r="B444" s="566"/>
      <c r="C444" s="485"/>
      <c r="D444" s="590"/>
      <c r="E444" s="558"/>
      <c r="F444" s="239">
        <v>135</v>
      </c>
      <c r="G444" s="294">
        <f>'Anchor-AI'!L442</f>
        <v>0</v>
      </c>
      <c r="H444" s="295">
        <f>'Anchor-AI'!M442</f>
        <v>0</v>
      </c>
      <c r="I444" s="295">
        <f>'Anchor-AI'!N442</f>
        <v>0</v>
      </c>
      <c r="J444" s="295">
        <f>'Anchor-AI'!O442</f>
        <v>0</v>
      </c>
      <c r="K444" s="295">
        <f>(Summary!$C$63*H444+Summary!$C$64*I444+Summary!$C$65*J444)/Summary!$C$66</f>
        <v>0</v>
      </c>
      <c r="L444" s="295">
        <f>'Anchor-AI'!P442</f>
        <v>0</v>
      </c>
      <c r="M444" s="295">
        <f>'Anchor-AI'!Q442</f>
        <v>0</v>
      </c>
      <c r="N444" s="295">
        <f>'Anchor-AI'!R442</f>
        <v>0</v>
      </c>
      <c r="O444" s="295">
        <f>'Anchor-AI'!S442</f>
        <v>0</v>
      </c>
      <c r="P444" s="295">
        <f>'Anchor-AI'!T442</f>
        <v>0</v>
      </c>
      <c r="Q444" s="295">
        <f>'Anchor-AI'!U442</f>
        <v>0</v>
      </c>
      <c r="R444" s="295">
        <f>'Anchor-AI'!V442</f>
        <v>0</v>
      </c>
      <c r="S444" s="295">
        <f>'Anchor-AI'!W442</f>
        <v>0</v>
      </c>
      <c r="T444" s="295">
        <f>'Anchor-AI'!X442</f>
        <v>0</v>
      </c>
      <c r="U444" s="295">
        <f>10*LOG10(1/((Summary!$C$80/10^(R444/10)+Summary!$C$81/10^(S444/10)+Summary!$C$82/10^(T444/10))/Summary!$C$83))</f>
        <v>0</v>
      </c>
      <c r="V444" s="295">
        <f>'Anchor-AI'!Y442</f>
        <v>0</v>
      </c>
      <c r="W444" s="295">
        <f>'Anchor-AI'!Z442</f>
        <v>0</v>
      </c>
      <c r="X444" s="295">
        <f>'Anchor-AI'!AA442</f>
        <v>0</v>
      </c>
      <c r="Y444" s="357">
        <f>'Anchor-AI'!AB442</f>
        <v>0</v>
      </c>
      <c r="Z444" s="357">
        <f>'Anchor-AI'!AC442</f>
        <v>0</v>
      </c>
      <c r="AA444" s="296">
        <f t="shared" si="21"/>
        <v>0</v>
      </c>
      <c r="AC444" s="170">
        <f>'Test-AI'!L442</f>
        <v>0</v>
      </c>
      <c r="AD444" s="167">
        <f>'Test-AI'!M442</f>
        <v>0</v>
      </c>
      <c r="AE444" s="167">
        <f>'Test-AI'!N442</f>
        <v>0</v>
      </c>
      <c r="AF444" s="167">
        <f>'Test-AI'!O442</f>
        <v>0</v>
      </c>
      <c r="AG444" s="167">
        <f>(Summary!$C$63*AD444+Summary!$C$64*AE444+Summary!$C$65*AF444)/Summary!$C$66</f>
        <v>0</v>
      </c>
      <c r="AH444" s="167">
        <f>'Test-AI'!P442</f>
        <v>0</v>
      </c>
      <c r="AI444" s="167">
        <f>'Test-AI'!Q442</f>
        <v>0</v>
      </c>
      <c r="AJ444" s="167">
        <f>'Test-AI'!R442</f>
        <v>0</v>
      </c>
      <c r="AK444" s="167">
        <f>'Test-AI'!S442</f>
        <v>0</v>
      </c>
      <c r="AL444" s="167">
        <f>'Test-AI'!T442</f>
        <v>0</v>
      </c>
      <c r="AM444" s="167">
        <f>'Test-AI'!U442</f>
        <v>0</v>
      </c>
      <c r="AN444" s="167">
        <f>'Test-AI'!V442</f>
        <v>0</v>
      </c>
      <c r="AO444" s="167">
        <f>'Test-AI'!W442</f>
        <v>0</v>
      </c>
      <c r="AP444" s="167">
        <f>'Test-AI'!X442</f>
        <v>0</v>
      </c>
      <c r="AQ444" s="167">
        <f>10*LOG10(1/((Summary!$C$80/10^(AN444/10)+Summary!$C$81/10^(AO444/10)+Summary!$C$82/10^(AP444/10))/Summary!$C$83))</f>
        <v>0</v>
      </c>
      <c r="AR444" s="167">
        <f>'Test-AI'!Y442</f>
        <v>0</v>
      </c>
      <c r="AS444" s="167">
        <f>'Test-AI'!Z442</f>
        <v>0</v>
      </c>
      <c r="AT444" s="295">
        <f>'Test-AI'!AA442</f>
        <v>0</v>
      </c>
      <c r="AU444" s="357">
        <f>'Test-AI'!AB442</f>
        <v>0</v>
      </c>
      <c r="AV444" s="357">
        <f>'Test-AI'!AC442</f>
        <v>0</v>
      </c>
      <c r="AW444" s="296">
        <f t="shared" si="22"/>
        <v>0</v>
      </c>
      <c r="AX444" s="297" t="e">
        <f t="shared" si="23"/>
        <v>#DIV/0!</v>
      </c>
      <c r="AY444" s="298" t="e">
        <f t="shared" si="23"/>
        <v>#DIV/0!</v>
      </c>
      <c r="AZ444" s="297" t="e">
        <f t="shared" si="23"/>
        <v>#DIV/0!</v>
      </c>
      <c r="BA444" s="345" t="e">
        <f t="shared" si="23"/>
        <v>#DIV/0!</v>
      </c>
      <c r="BB444" s="75"/>
      <c r="BC444" s="75"/>
      <c r="BD444" s="573" t="s">
        <v>147</v>
      </c>
      <c r="BE444" s="549" t="e">
        <f t="array" ref="BE444">bdRateExtend($G443:$G446,H443:H446,$AC443:$AC446,AD443:AD446)</f>
        <v>#VALUE!</v>
      </c>
      <c r="BF444" s="552"/>
      <c r="BG444" s="552"/>
      <c r="BH444" s="552"/>
      <c r="BI444" s="552"/>
      <c r="BJ444" s="552"/>
      <c r="BK444" s="551" t="e">
        <f t="array" ref="BK444">bdRateExtend($G443:$G446,L443:L446,$AC443:$AC446,AH443:AH446)</f>
        <v>#VALUE!</v>
      </c>
      <c r="BL444" s="552"/>
      <c r="BM444" s="551" t="e">
        <f t="array" ref="BM444">bdRateExtend($G443:$G446,M443:M446,$AC443:$AC446,AI443:AI446)</f>
        <v>#VALUE!</v>
      </c>
      <c r="BN444" s="552"/>
      <c r="BO444" s="545" t="e">
        <f t="array" ref="BO444">bdRateExtend($G443:$G446,N443:N446,$AC443:$AC446,AJ443:AJ446,"None", FALSE,1)</f>
        <v>#VALUE!</v>
      </c>
      <c r="BP444" s="541"/>
      <c r="BQ444" s="545" t="e">
        <f t="array" ref="BQ444">bdRateExtend($G443:$G446,O443:O446,$AC443:$AC446,AK443:AK446,"None", FALSE,1)</f>
        <v>#VALUE!</v>
      </c>
      <c r="BR444" s="541"/>
      <c r="BS444" s="551" t="e">
        <f t="array" ref="BS444">bdRateExtend($G443:$G446,P443:P446,$AC443:$AC446,AL443:AL446)</f>
        <v>#VALUE!</v>
      </c>
      <c r="BT444" s="552"/>
      <c r="BU444" s="551" t="e">
        <f t="array" ref="BU444">bdRateExtend($G443:$G446,Q443:Q446,$AC443:$AC446,AM443:AM446)</f>
        <v>#VALUE!</v>
      </c>
      <c r="BV444" s="552"/>
      <c r="BW444" s="551" t="e">
        <f t="array" ref="BW444">bdRateExtend($G443:$G446,R443:R446,$AC443:$AC446,AN443:AN446)</f>
        <v>#VALUE!</v>
      </c>
      <c r="BX444" s="552"/>
      <c r="BY444" s="552"/>
      <c r="BZ444" s="541"/>
      <c r="CA444" s="541"/>
      <c r="CB444" s="552"/>
      <c r="CC444" s="560" t="e">
        <f t="array" ref="CC444">bdCAMBIExtend($G443:$G446,V443:V446,$AC443:$AC446,AR443:AR446)</f>
        <v>#VALUE!</v>
      </c>
      <c r="CD444" s="541"/>
      <c r="CE444" s="554">
        <f t="array" ref="CE444">testVMAFRange($G443:$G446,N443:N446,$AC443:$AC446,AJ443:AJ446)</f>
        <v>0</v>
      </c>
      <c r="CF444" s="541"/>
      <c r="CG444" s="554">
        <f t="array" ref="CG444">testVMAFRange($G443:$G446,O443:O446,$AC443:$AC446,AK443:AK446)</f>
        <v>0</v>
      </c>
      <c r="CH444" s="541"/>
    </row>
    <row r="445" spans="1:86" ht="17" hidden="1" customHeight="1" x14ac:dyDescent="0.2">
      <c r="A445" s="485"/>
      <c r="B445" s="566"/>
      <c r="C445" s="485"/>
      <c r="D445" s="590"/>
      <c r="E445" s="558"/>
      <c r="F445" s="239">
        <v>160</v>
      </c>
      <c r="G445" s="294">
        <f>'Anchor-AI'!L443</f>
        <v>0</v>
      </c>
      <c r="H445" s="295">
        <f>'Anchor-AI'!M443</f>
        <v>0</v>
      </c>
      <c r="I445" s="295">
        <f>'Anchor-AI'!N443</f>
        <v>0</v>
      </c>
      <c r="J445" s="295">
        <f>'Anchor-AI'!O443</f>
        <v>0</v>
      </c>
      <c r="K445" s="295">
        <f>(Summary!$C$63*H445+Summary!$C$64*I445+Summary!$C$65*J445)/Summary!$C$66</f>
        <v>0</v>
      </c>
      <c r="L445" s="295">
        <f>'Anchor-AI'!P443</f>
        <v>0</v>
      </c>
      <c r="M445" s="295">
        <f>'Anchor-AI'!Q443</f>
        <v>0</v>
      </c>
      <c r="N445" s="295">
        <f>'Anchor-AI'!R443</f>
        <v>0</v>
      </c>
      <c r="O445" s="295">
        <f>'Anchor-AI'!S443</f>
        <v>0</v>
      </c>
      <c r="P445" s="295">
        <f>'Anchor-AI'!T443</f>
        <v>0</v>
      </c>
      <c r="Q445" s="295">
        <f>'Anchor-AI'!U443</f>
        <v>0</v>
      </c>
      <c r="R445" s="295">
        <f>'Anchor-AI'!V443</f>
        <v>0</v>
      </c>
      <c r="S445" s="295">
        <f>'Anchor-AI'!W443</f>
        <v>0</v>
      </c>
      <c r="T445" s="295">
        <f>'Anchor-AI'!X443</f>
        <v>0</v>
      </c>
      <c r="U445" s="295">
        <f>10*LOG10(1/((Summary!$C$80/10^(R445/10)+Summary!$C$81/10^(S445/10)+Summary!$C$82/10^(T445/10))/Summary!$C$83))</f>
        <v>0</v>
      </c>
      <c r="V445" s="295">
        <f>'Anchor-AI'!Y443</f>
        <v>0</v>
      </c>
      <c r="W445" s="295">
        <f>'Anchor-AI'!Z443</f>
        <v>0</v>
      </c>
      <c r="X445" s="295">
        <f>'Anchor-AI'!AA443</f>
        <v>0</v>
      </c>
      <c r="Y445" s="357">
        <f>'Anchor-AI'!AB443</f>
        <v>0</v>
      </c>
      <c r="Z445" s="357">
        <f>'Anchor-AI'!AC443</f>
        <v>0</v>
      </c>
      <c r="AA445" s="296">
        <f t="shared" si="21"/>
        <v>0</v>
      </c>
      <c r="AC445" s="170">
        <f>'Test-AI'!L443</f>
        <v>0</v>
      </c>
      <c r="AD445" s="167">
        <f>'Test-AI'!M443</f>
        <v>0</v>
      </c>
      <c r="AE445" s="167">
        <f>'Test-AI'!N443</f>
        <v>0</v>
      </c>
      <c r="AF445" s="167">
        <f>'Test-AI'!O443</f>
        <v>0</v>
      </c>
      <c r="AG445" s="167">
        <f>(Summary!$C$63*AD445+Summary!$C$64*AE445+Summary!$C$65*AF445)/Summary!$C$66</f>
        <v>0</v>
      </c>
      <c r="AH445" s="167">
        <f>'Test-AI'!P443</f>
        <v>0</v>
      </c>
      <c r="AI445" s="167">
        <f>'Test-AI'!Q443</f>
        <v>0</v>
      </c>
      <c r="AJ445" s="167">
        <f>'Test-AI'!R443</f>
        <v>0</v>
      </c>
      <c r="AK445" s="167">
        <f>'Test-AI'!S443</f>
        <v>0</v>
      </c>
      <c r="AL445" s="167">
        <f>'Test-AI'!T443</f>
        <v>0</v>
      </c>
      <c r="AM445" s="167">
        <f>'Test-AI'!U443</f>
        <v>0</v>
      </c>
      <c r="AN445" s="167">
        <f>'Test-AI'!V443</f>
        <v>0</v>
      </c>
      <c r="AO445" s="167">
        <f>'Test-AI'!W443</f>
        <v>0</v>
      </c>
      <c r="AP445" s="167">
        <f>'Test-AI'!X443</f>
        <v>0</v>
      </c>
      <c r="AQ445" s="167">
        <f>10*LOG10(1/((Summary!$C$80/10^(AN445/10)+Summary!$C$81/10^(AO445/10)+Summary!$C$82/10^(AP445/10))/Summary!$C$83))</f>
        <v>0</v>
      </c>
      <c r="AR445" s="167">
        <f>'Test-AI'!Y443</f>
        <v>0</v>
      </c>
      <c r="AS445" s="167">
        <f>'Test-AI'!Z443</f>
        <v>0</v>
      </c>
      <c r="AT445" s="295">
        <f>'Test-AI'!AA443</f>
        <v>0</v>
      </c>
      <c r="AU445" s="357">
        <f>'Test-AI'!AB443</f>
        <v>0</v>
      </c>
      <c r="AV445" s="357">
        <f>'Test-AI'!AC443</f>
        <v>0</v>
      </c>
      <c r="AW445" s="296">
        <f t="shared" si="22"/>
        <v>0</v>
      </c>
      <c r="AX445" s="297" t="e">
        <f t="shared" si="23"/>
        <v>#DIV/0!</v>
      </c>
      <c r="AY445" s="298" t="e">
        <f t="shared" si="23"/>
        <v>#DIV/0!</v>
      </c>
      <c r="AZ445" s="297" t="e">
        <f t="shared" si="23"/>
        <v>#DIV/0!</v>
      </c>
      <c r="BA445" s="345" t="e">
        <f t="shared" si="23"/>
        <v>#DIV/0!</v>
      </c>
      <c r="BB445" s="75"/>
      <c r="BC445" s="75"/>
      <c r="BD445" s="565"/>
      <c r="BE445" s="550"/>
      <c r="BF445" s="552"/>
      <c r="BG445" s="552"/>
      <c r="BH445" s="552"/>
      <c r="BI445" s="552"/>
      <c r="BJ445" s="552"/>
      <c r="BK445" s="553"/>
      <c r="BL445" s="552"/>
      <c r="BM445" s="553"/>
      <c r="BN445" s="552"/>
      <c r="BO445" s="546"/>
      <c r="BP445" s="541"/>
      <c r="BQ445" s="546"/>
      <c r="BR445" s="541"/>
      <c r="BS445" s="553"/>
      <c r="BT445" s="552"/>
      <c r="BU445" s="553"/>
      <c r="BV445" s="552"/>
      <c r="BW445" s="553"/>
      <c r="BX445" s="552"/>
      <c r="BY445" s="552"/>
      <c r="BZ445" s="541"/>
      <c r="CA445" s="541"/>
      <c r="CB445" s="552"/>
      <c r="CC445" s="550"/>
      <c r="CD445" s="541"/>
      <c r="CE445" s="546"/>
      <c r="CF445" s="541"/>
      <c r="CG445" s="546"/>
      <c r="CH445" s="541"/>
    </row>
    <row r="446" spans="1:86" ht="17" hidden="1" customHeight="1" x14ac:dyDescent="0.2">
      <c r="A446" s="485"/>
      <c r="B446" s="566"/>
      <c r="C446" s="485"/>
      <c r="D446" s="590"/>
      <c r="E446" s="558"/>
      <c r="F446" s="239">
        <v>185</v>
      </c>
      <c r="G446" s="294">
        <f>'Anchor-AI'!L444</f>
        <v>0</v>
      </c>
      <c r="H446" s="295">
        <f>'Anchor-AI'!M444</f>
        <v>0</v>
      </c>
      <c r="I446" s="295">
        <f>'Anchor-AI'!N444</f>
        <v>0</v>
      </c>
      <c r="J446" s="295">
        <f>'Anchor-AI'!O444</f>
        <v>0</v>
      </c>
      <c r="K446" s="295">
        <f>(Summary!$C$63*H446+Summary!$C$64*I446+Summary!$C$65*J446)/Summary!$C$66</f>
        <v>0</v>
      </c>
      <c r="L446" s="295">
        <f>'Anchor-AI'!P444</f>
        <v>0</v>
      </c>
      <c r="M446" s="295">
        <f>'Anchor-AI'!Q444</f>
        <v>0</v>
      </c>
      <c r="N446" s="295">
        <f>'Anchor-AI'!R444</f>
        <v>0</v>
      </c>
      <c r="O446" s="295">
        <f>'Anchor-AI'!S444</f>
        <v>0</v>
      </c>
      <c r="P446" s="295">
        <f>'Anchor-AI'!T444</f>
        <v>0</v>
      </c>
      <c r="Q446" s="295">
        <f>'Anchor-AI'!U444</f>
        <v>0</v>
      </c>
      <c r="R446" s="295">
        <f>'Anchor-AI'!V444</f>
        <v>0</v>
      </c>
      <c r="S446" s="295">
        <f>'Anchor-AI'!W444</f>
        <v>0</v>
      </c>
      <c r="T446" s="295">
        <f>'Anchor-AI'!X444</f>
        <v>0</v>
      </c>
      <c r="U446" s="295">
        <f>10*LOG10(1/((Summary!$C$80/10^(R446/10)+Summary!$C$81/10^(S446/10)+Summary!$C$82/10^(T446/10))/Summary!$C$83))</f>
        <v>0</v>
      </c>
      <c r="V446" s="295">
        <f>'Anchor-AI'!Y444</f>
        <v>0</v>
      </c>
      <c r="W446" s="295">
        <f>'Anchor-AI'!Z444</f>
        <v>0</v>
      </c>
      <c r="X446" s="295">
        <f>'Anchor-AI'!AA444</f>
        <v>0</v>
      </c>
      <c r="Y446" s="357">
        <f>'Anchor-AI'!AB444</f>
        <v>0</v>
      </c>
      <c r="Z446" s="357">
        <f>'Anchor-AI'!AC444</f>
        <v>0</v>
      </c>
      <c r="AA446" s="296">
        <f t="shared" si="21"/>
        <v>0</v>
      </c>
      <c r="AC446" s="170">
        <f>'Test-AI'!L444</f>
        <v>0</v>
      </c>
      <c r="AD446" s="167">
        <f>'Test-AI'!M444</f>
        <v>0</v>
      </c>
      <c r="AE446" s="167">
        <f>'Test-AI'!N444</f>
        <v>0</v>
      </c>
      <c r="AF446" s="167">
        <f>'Test-AI'!O444</f>
        <v>0</v>
      </c>
      <c r="AG446" s="167">
        <f>(Summary!$C$63*AD446+Summary!$C$64*AE446+Summary!$C$65*AF446)/Summary!$C$66</f>
        <v>0</v>
      </c>
      <c r="AH446" s="167">
        <f>'Test-AI'!P444</f>
        <v>0</v>
      </c>
      <c r="AI446" s="167">
        <f>'Test-AI'!Q444</f>
        <v>0</v>
      </c>
      <c r="AJ446" s="167">
        <f>'Test-AI'!R444</f>
        <v>0</v>
      </c>
      <c r="AK446" s="167">
        <f>'Test-AI'!S444</f>
        <v>0</v>
      </c>
      <c r="AL446" s="167">
        <f>'Test-AI'!T444</f>
        <v>0</v>
      </c>
      <c r="AM446" s="167">
        <f>'Test-AI'!U444</f>
        <v>0</v>
      </c>
      <c r="AN446" s="167">
        <f>'Test-AI'!V444</f>
        <v>0</v>
      </c>
      <c r="AO446" s="167">
        <f>'Test-AI'!W444</f>
        <v>0</v>
      </c>
      <c r="AP446" s="167">
        <f>'Test-AI'!X444</f>
        <v>0</v>
      </c>
      <c r="AQ446" s="167">
        <f>10*LOG10(1/((Summary!$C$80/10^(AN446/10)+Summary!$C$81/10^(AO446/10)+Summary!$C$82/10^(AP446/10))/Summary!$C$83))</f>
        <v>0</v>
      </c>
      <c r="AR446" s="167">
        <f>'Test-AI'!Y444</f>
        <v>0</v>
      </c>
      <c r="AS446" s="167">
        <f>'Test-AI'!Z444</f>
        <v>0</v>
      </c>
      <c r="AT446" s="295">
        <f>'Test-AI'!AA444</f>
        <v>0</v>
      </c>
      <c r="AU446" s="357">
        <f>'Test-AI'!AB444</f>
        <v>0</v>
      </c>
      <c r="AV446" s="357">
        <f>'Test-AI'!AC444</f>
        <v>0</v>
      </c>
      <c r="AW446" s="296">
        <f t="shared" si="22"/>
        <v>0</v>
      </c>
      <c r="AX446" s="297" t="e">
        <f t="shared" si="23"/>
        <v>#DIV/0!</v>
      </c>
      <c r="AY446" s="298" t="e">
        <f t="shared" si="23"/>
        <v>#DIV/0!</v>
      </c>
      <c r="AZ446" s="297" t="e">
        <f t="shared" si="23"/>
        <v>#DIV/0!</v>
      </c>
      <c r="BA446" s="345" t="e">
        <f t="shared" si="23"/>
        <v>#DIV/0!</v>
      </c>
      <c r="BB446" s="75"/>
      <c r="BC446" s="75"/>
      <c r="BD446" s="574" t="s">
        <v>46</v>
      </c>
      <c r="BE446" s="549" t="e">
        <f t="array" ref="BE446">bdRateExtend($G444:$G447,H444:H447,$AC444:$AC447,AD444:AD447)</f>
        <v>#VALUE!</v>
      </c>
      <c r="BF446" s="552"/>
      <c r="BG446" s="552"/>
      <c r="BH446" s="552"/>
      <c r="BI446" s="552"/>
      <c r="BJ446" s="552"/>
      <c r="BK446" s="551" t="e">
        <f t="array" ref="BK446">bdRateExtend($G444:$G447,L444:L447,$AC444:$AC447,AH444:AH447)</f>
        <v>#VALUE!</v>
      </c>
      <c r="BL446" s="552"/>
      <c r="BM446" s="551" t="e">
        <f t="array" ref="BM446">bdRateExtend($G444:$G447,M444:M447,$AC444:$AC447,AI444:AI447)</f>
        <v>#VALUE!</v>
      </c>
      <c r="BN446" s="552"/>
      <c r="BO446" s="545" t="e">
        <f t="array" ref="BO446">bdRateExtend($G444:$G447,N444:N447,$AC444:$AC447,AJ444:AJ447,"None", FALSE,1)</f>
        <v>#VALUE!</v>
      </c>
      <c r="BP446" s="541"/>
      <c r="BQ446" s="545" t="e">
        <f t="array" ref="BQ446">bdRateExtend($G444:$G447,O444:O447,$AC444:$AC447,AK444:AK447,"None", FALSE,1)</f>
        <v>#VALUE!</v>
      </c>
      <c r="BR446" s="541"/>
      <c r="BS446" s="551" t="e">
        <f t="array" ref="BS446">bdRateExtend($G444:$G447,P444:P447,$AC444:$AC447,AL444:AL447)</f>
        <v>#VALUE!</v>
      </c>
      <c r="BT446" s="552"/>
      <c r="BU446" s="551" t="e">
        <f t="array" ref="BU446">bdRateExtend($G444:$G447,Q444:Q447,$AC444:$AC447,AM444:AM447)</f>
        <v>#VALUE!</v>
      </c>
      <c r="BV446" s="552"/>
      <c r="BW446" s="551" t="e">
        <f t="array" ref="BW446">bdRateExtend($G444:$G447,R444:R447,$AC444:$AC447,AN444:AN447)</f>
        <v>#VALUE!</v>
      </c>
      <c r="BX446" s="552"/>
      <c r="BY446" s="552"/>
      <c r="BZ446" s="541"/>
      <c r="CA446" s="541"/>
      <c r="CB446" s="552"/>
      <c r="CC446" s="560" t="e">
        <f t="array" ref="CC446">bdCAMBIExtend($G444:$G447,V444:V447,$AC444:$AC447,AR444:AR447)</f>
        <v>#VALUE!</v>
      </c>
      <c r="CD446" s="541"/>
      <c r="CE446" s="554">
        <f t="array" ref="CE446">testVMAFRange($G444:$G447,N444:N447,$AC444:$AC447,AJ444:AJ447)</f>
        <v>0</v>
      </c>
      <c r="CF446" s="541"/>
      <c r="CG446" s="554">
        <f t="array" ref="CG446">testVMAFRange($G444:$G447,O444:O447,$AC444:$AC447,AK444:AK447)</f>
        <v>0</v>
      </c>
      <c r="CH446" s="541"/>
    </row>
    <row r="447" spans="1:86" ht="17" hidden="1" customHeight="1" x14ac:dyDescent="0.2">
      <c r="A447" s="485"/>
      <c r="B447" s="596"/>
      <c r="C447" s="486"/>
      <c r="D447" s="591"/>
      <c r="E447" s="559"/>
      <c r="F447" s="240">
        <v>210</v>
      </c>
      <c r="G447" s="299">
        <f>'Anchor-AI'!L445</f>
        <v>0</v>
      </c>
      <c r="H447" s="300">
        <f>'Anchor-AI'!M445</f>
        <v>0</v>
      </c>
      <c r="I447" s="300">
        <f>'Anchor-AI'!N445</f>
        <v>0</v>
      </c>
      <c r="J447" s="300">
        <f>'Anchor-AI'!O445</f>
        <v>0</v>
      </c>
      <c r="K447" s="295">
        <f>(Summary!$C$63*H447+Summary!$C$64*I447+Summary!$C$65*J447)/Summary!$C$66</f>
        <v>0</v>
      </c>
      <c r="L447" s="300">
        <f>'Anchor-AI'!P445</f>
        <v>0</v>
      </c>
      <c r="M447" s="300">
        <f>'Anchor-AI'!Q445</f>
        <v>0</v>
      </c>
      <c r="N447" s="300">
        <f>'Anchor-AI'!R445</f>
        <v>0</v>
      </c>
      <c r="O447" s="300">
        <f>'Anchor-AI'!S445</f>
        <v>0</v>
      </c>
      <c r="P447" s="300">
        <f>'Anchor-AI'!T445</f>
        <v>0</v>
      </c>
      <c r="Q447" s="300">
        <f>'Anchor-AI'!U445</f>
        <v>0</v>
      </c>
      <c r="R447" s="300">
        <f>'Anchor-AI'!V445</f>
        <v>0</v>
      </c>
      <c r="S447" s="300">
        <f>'Anchor-AI'!W445</f>
        <v>0</v>
      </c>
      <c r="T447" s="300">
        <f>'Anchor-AI'!X445</f>
        <v>0</v>
      </c>
      <c r="U447" s="300">
        <f>10*LOG10(1/((Summary!$C$80/10^(R447/10)+Summary!$C$81/10^(S447/10)+Summary!$C$82/10^(T447/10))/Summary!$C$83))</f>
        <v>0</v>
      </c>
      <c r="V447" s="300">
        <f>'Anchor-AI'!Y445</f>
        <v>0</v>
      </c>
      <c r="W447" s="300">
        <f>'Anchor-AI'!Z445</f>
        <v>0</v>
      </c>
      <c r="X447" s="300">
        <f>'Anchor-AI'!AA445</f>
        <v>0</v>
      </c>
      <c r="Y447" s="357">
        <f>'Anchor-AI'!AB445</f>
        <v>0</v>
      </c>
      <c r="Z447" s="357">
        <f>'Anchor-AI'!AC445</f>
        <v>0</v>
      </c>
      <c r="AA447" s="301">
        <f t="shared" si="21"/>
        <v>0</v>
      </c>
      <c r="AC447" s="171">
        <f>'Test-AI'!L445</f>
        <v>0</v>
      </c>
      <c r="AD447" s="168">
        <f>'Test-AI'!M445</f>
        <v>0</v>
      </c>
      <c r="AE447" s="168">
        <f>'Test-AI'!N445</f>
        <v>0</v>
      </c>
      <c r="AF447" s="168">
        <f>'Test-AI'!O445</f>
        <v>0</v>
      </c>
      <c r="AG447" s="168">
        <f>(Summary!$C$63*AD447+Summary!$C$64*AE447+Summary!$C$65*AF447)/Summary!$C$66</f>
        <v>0</v>
      </c>
      <c r="AH447" s="168">
        <f>'Test-AI'!P445</f>
        <v>0</v>
      </c>
      <c r="AI447" s="168">
        <f>'Test-AI'!Q445</f>
        <v>0</v>
      </c>
      <c r="AJ447" s="168">
        <f>'Test-AI'!R445</f>
        <v>0</v>
      </c>
      <c r="AK447" s="168">
        <f>'Test-AI'!S445</f>
        <v>0</v>
      </c>
      <c r="AL447" s="168">
        <f>'Test-AI'!T445</f>
        <v>0</v>
      </c>
      <c r="AM447" s="168">
        <f>'Test-AI'!U445</f>
        <v>0</v>
      </c>
      <c r="AN447" s="168">
        <f>'Test-AI'!V445</f>
        <v>0</v>
      </c>
      <c r="AO447" s="168">
        <f>'Test-AI'!W445</f>
        <v>0</v>
      </c>
      <c r="AP447" s="168">
        <f>'Test-AI'!X445</f>
        <v>0</v>
      </c>
      <c r="AQ447" s="168">
        <f>10*LOG10(1/((Summary!$C$80/10^(AN447/10)+Summary!$C$81/10^(AO447/10)+Summary!$C$82/10^(AP447/10))/Summary!$C$83))</f>
        <v>0</v>
      </c>
      <c r="AR447" s="168">
        <f>'Test-AI'!Y445</f>
        <v>0</v>
      </c>
      <c r="AS447" s="168">
        <f>'Test-AI'!Z445</f>
        <v>0</v>
      </c>
      <c r="AT447" s="300">
        <f>'Test-AI'!AA445</f>
        <v>0</v>
      </c>
      <c r="AU447" s="357">
        <f>'Test-AI'!AB445</f>
        <v>0</v>
      </c>
      <c r="AV447" s="357">
        <f>'Test-AI'!AC445</f>
        <v>0</v>
      </c>
      <c r="AW447" s="301">
        <f t="shared" si="22"/>
        <v>0</v>
      </c>
      <c r="AX447" s="302" t="e">
        <f t="shared" si="23"/>
        <v>#DIV/0!</v>
      </c>
      <c r="AY447" s="303" t="e">
        <f t="shared" si="23"/>
        <v>#DIV/0!</v>
      </c>
      <c r="AZ447" s="297" t="e">
        <f t="shared" si="23"/>
        <v>#DIV/0!</v>
      </c>
      <c r="BA447" s="345" t="e">
        <f t="shared" si="23"/>
        <v>#DIV/0!</v>
      </c>
      <c r="BB447" s="75"/>
      <c r="BC447" s="75"/>
      <c r="BD447" s="570"/>
      <c r="BE447" s="550"/>
      <c r="BF447" s="553"/>
      <c r="BG447" s="553"/>
      <c r="BH447" s="553"/>
      <c r="BI447" s="553"/>
      <c r="BJ447" s="553"/>
      <c r="BK447" s="553"/>
      <c r="BL447" s="553"/>
      <c r="BM447" s="553"/>
      <c r="BN447" s="553"/>
      <c r="BO447" s="546"/>
      <c r="BP447" s="544"/>
      <c r="BQ447" s="546"/>
      <c r="BR447" s="544"/>
      <c r="BS447" s="553"/>
      <c r="BT447" s="553"/>
      <c r="BU447" s="553"/>
      <c r="BV447" s="553"/>
      <c r="BW447" s="553"/>
      <c r="BX447" s="553"/>
      <c r="BY447" s="553"/>
      <c r="BZ447" s="544"/>
      <c r="CA447" s="544"/>
      <c r="CB447" s="553"/>
      <c r="CC447" s="550"/>
      <c r="CD447" s="541"/>
      <c r="CE447" s="546"/>
      <c r="CF447" s="544"/>
      <c r="CG447" s="546"/>
      <c r="CH447" s="544"/>
    </row>
    <row r="448" spans="1:86" ht="17" hidden="1" customHeight="1" x14ac:dyDescent="0.2">
      <c r="A448" s="485"/>
      <c r="B448" s="620" t="s">
        <v>164</v>
      </c>
      <c r="C448" s="586" t="s">
        <v>107</v>
      </c>
      <c r="D448" s="601">
        <v>59.94</v>
      </c>
      <c r="E448" s="576">
        <v>10</v>
      </c>
      <c r="F448" s="238">
        <v>85</v>
      </c>
      <c r="G448" s="289">
        <f>'Anchor-AI'!L446</f>
        <v>0</v>
      </c>
      <c r="H448" s="290">
        <f>'Anchor-AI'!M446</f>
        <v>0</v>
      </c>
      <c r="I448" s="290">
        <f>'Anchor-AI'!N446</f>
        <v>0</v>
      </c>
      <c r="J448" s="290">
        <f>'Anchor-AI'!O446</f>
        <v>0</v>
      </c>
      <c r="K448" s="290">
        <f>(Summary!$C$63*H448+Summary!$C$64*I448+Summary!$C$65*J448)/Summary!$C$66</f>
        <v>0</v>
      </c>
      <c r="L448" s="290">
        <f>'Anchor-AI'!P446</f>
        <v>0</v>
      </c>
      <c r="M448" s="290">
        <f>'Anchor-AI'!Q446</f>
        <v>0</v>
      </c>
      <c r="N448" s="290">
        <f>'Anchor-AI'!R446</f>
        <v>0</v>
      </c>
      <c r="O448" s="290">
        <f>'Anchor-AI'!S446</f>
        <v>0</v>
      </c>
      <c r="P448" s="290">
        <f>'Anchor-AI'!T446</f>
        <v>0</v>
      </c>
      <c r="Q448" s="290">
        <f>'Anchor-AI'!U446</f>
        <v>0</v>
      </c>
      <c r="R448" s="290">
        <f>'Anchor-AI'!V446</f>
        <v>0</v>
      </c>
      <c r="S448" s="290">
        <f>'Anchor-AI'!W446</f>
        <v>0</v>
      </c>
      <c r="T448" s="290">
        <f>'Anchor-AI'!X446</f>
        <v>0</v>
      </c>
      <c r="U448" s="290">
        <f>10*LOG10(1/((Summary!$C$80/10^(R448/10)+Summary!$C$81/10^(S448/10)+Summary!$C$82/10^(T448/10))/Summary!$C$83))</f>
        <v>0</v>
      </c>
      <c r="V448" s="290">
        <f>'Anchor-AI'!Y446</f>
        <v>0</v>
      </c>
      <c r="W448" s="290">
        <f>'Anchor-AI'!Z446</f>
        <v>0</v>
      </c>
      <c r="X448" s="290">
        <f>'Anchor-AI'!AA446</f>
        <v>0</v>
      </c>
      <c r="Y448" s="360">
        <f>'Anchor-AI'!AB446</f>
        <v>0</v>
      </c>
      <c r="Z448" s="360">
        <f>'Anchor-AI'!AC446</f>
        <v>0</v>
      </c>
      <c r="AA448" s="291">
        <f t="shared" si="21"/>
        <v>0</v>
      </c>
      <c r="AC448" s="169">
        <f>'Test-AI'!L446</f>
        <v>0</v>
      </c>
      <c r="AD448" s="166">
        <f>'Test-AI'!M446</f>
        <v>0</v>
      </c>
      <c r="AE448" s="166">
        <f>'Test-AI'!N446</f>
        <v>0</v>
      </c>
      <c r="AF448" s="166">
        <f>'Test-AI'!O446</f>
        <v>0</v>
      </c>
      <c r="AG448" s="166">
        <f>(Summary!$C$63*AD448+Summary!$C$64*AE448+Summary!$C$65*AF448)/Summary!$C$66</f>
        <v>0</v>
      </c>
      <c r="AH448" s="166">
        <f>'Test-AI'!P446</f>
        <v>0</v>
      </c>
      <c r="AI448" s="166">
        <f>'Test-AI'!Q446</f>
        <v>0</v>
      </c>
      <c r="AJ448" s="166">
        <f>'Test-AI'!R446</f>
        <v>0</v>
      </c>
      <c r="AK448" s="166">
        <f>'Test-AI'!S446</f>
        <v>0</v>
      </c>
      <c r="AL448" s="166">
        <f>'Test-AI'!T446</f>
        <v>0</v>
      </c>
      <c r="AM448" s="166">
        <f>'Test-AI'!U446</f>
        <v>0</v>
      </c>
      <c r="AN448" s="166">
        <f>'Test-AI'!V446</f>
        <v>0</v>
      </c>
      <c r="AO448" s="166">
        <f>'Test-AI'!W446</f>
        <v>0</v>
      </c>
      <c r="AP448" s="166">
        <f>'Test-AI'!X446</f>
        <v>0</v>
      </c>
      <c r="AQ448" s="166">
        <f>10*LOG10(1/((Summary!$C$80/10^(AN448/10)+Summary!$C$81/10^(AO448/10)+Summary!$C$82/10^(AP448/10))/Summary!$C$83))</f>
        <v>0</v>
      </c>
      <c r="AR448" s="166">
        <f>'Test-AI'!Y446</f>
        <v>0</v>
      </c>
      <c r="AS448" s="166">
        <f>'Test-AI'!Z446</f>
        <v>0</v>
      </c>
      <c r="AT448" s="290">
        <f>'Test-AI'!AA446</f>
        <v>0</v>
      </c>
      <c r="AU448" s="356">
        <f>'Test-AI'!AB446</f>
        <v>0</v>
      </c>
      <c r="AV448" s="356">
        <f>'Test-AI'!AC446</f>
        <v>0</v>
      </c>
      <c r="AW448" s="291">
        <f t="shared" si="22"/>
        <v>0</v>
      </c>
      <c r="AX448" s="292" t="e">
        <f t="shared" si="23"/>
        <v>#DIV/0!</v>
      </c>
      <c r="AY448" s="293" t="e">
        <f t="shared" si="23"/>
        <v>#DIV/0!</v>
      </c>
      <c r="AZ448" s="292" t="e">
        <f t="shared" si="23"/>
        <v>#DIV/0!</v>
      </c>
      <c r="BA448" s="344" t="e">
        <f t="shared" si="23"/>
        <v>#DIV/0!</v>
      </c>
      <c r="BB448" s="75"/>
      <c r="BC448" s="75"/>
      <c r="BD448" s="572" t="s">
        <v>39</v>
      </c>
      <c r="BE448" s="549" t="e">
        <f t="array" ref="BE448">bdRateExtend($G448:$G451,H448:H451,$AC448:$AC451,AD448:AD451)</f>
        <v>#VALUE!</v>
      </c>
      <c r="BF448" s="551" t="e">
        <f t="array" ref="BF448">bdRateExtend($G448:$G453,H448:H453,$AC448:$AC453,AD448:AD453)</f>
        <v>#VALUE!</v>
      </c>
      <c r="BG448" s="551" t="e">
        <f t="array" ref="BG448">bdRateExtend($G448:$G453,I448:I453,$AC448:$AC453,AE448:AE453)</f>
        <v>#VALUE!</v>
      </c>
      <c r="BH448" s="551" t="e">
        <f t="array" ref="BH448">bdRateExtend($G448:$G453,J448:J453,$AC448:$AC453,AF448:AF453)</f>
        <v>#VALUE!</v>
      </c>
      <c r="BI448" s="551" t="e">
        <f t="array" ref="BI448">bdRateExtend($G448:$G453,K448:K453,$AC448:$AC453,AG448:AG453)</f>
        <v>#VALUE!</v>
      </c>
      <c r="BJ448" s="575" t="e">
        <f>(Summary!$C$94*BF448+Summary!$C$95*BG448+Summary!$C$96*BH448)/Summary!$C$97</f>
        <v>#VALUE!</v>
      </c>
      <c r="BK448" s="551" t="e">
        <f t="array" ref="BK448">bdRateExtend($G448:$G451,L448:L451,$AC448:$AC451,AH448:AH451)</f>
        <v>#VALUE!</v>
      </c>
      <c r="BL448" s="551" t="e">
        <f t="array" ref="BL448">bdRateExtend($G448:$G453,L448:L453,$AC448:$AC453,AH448:AH453)</f>
        <v>#VALUE!</v>
      </c>
      <c r="BM448" s="551" t="e">
        <f t="array" ref="BM448">bdRateExtend($G448:$G451,M448:M451,$AC448:$AC451,AI448:AI451)</f>
        <v>#VALUE!</v>
      </c>
      <c r="BN448" s="551" t="e">
        <f t="array" ref="BN448">bdRateExtend($G448:$G453,M448:M453,$AC448:$AC453,AI448:AI453)</f>
        <v>#VALUE!</v>
      </c>
      <c r="BO448" s="548" t="e">
        <f t="array" ref="BO448">bdRateExtend($G448:$G451,N448:N451,$AC448:$AC451,AJ448:AJ451,"None", FALSE,1)</f>
        <v>#VALUE!</v>
      </c>
      <c r="BP448" s="585" t="e">
        <f t="array" ref="BP448">bdRateExtend($G448:$G453,N448:N453,$AC448:$AC453,AJ448:AJ453,"None", FALSE,1)</f>
        <v>#VALUE!</v>
      </c>
      <c r="BQ448" s="548" t="e">
        <f t="array" ref="BQ448">bdRateExtend($G448:$G451,O448:O451,$AC448:$AC451,AK448:AK451,"None", FALSE,1)</f>
        <v>#VALUE!</v>
      </c>
      <c r="BR448" s="585" t="e">
        <f t="array" ref="BR448">bdRateExtend($G448:$G453,O448:O453,$AC448:$AC453,AK448:AK453,"None", FALSE,1)</f>
        <v>#VALUE!</v>
      </c>
      <c r="BS448" s="551" t="e">
        <f t="array" ref="BS448">bdRateExtend($G448:$G451,P448:P451,$AC448:$AC451,AL448:AL451)</f>
        <v>#VALUE!</v>
      </c>
      <c r="BT448" s="551" t="e">
        <f t="array" ref="BT448">bdRateExtend($G448:$G453,P448:P453,$AC448:$AC453,AL448:AL453)</f>
        <v>#VALUE!</v>
      </c>
      <c r="BU448" s="551" t="e">
        <f t="array" ref="BU448">bdRateExtend($G448:$G451,Q448:Q451,$AC448:$AC451,AM448:AM451)</f>
        <v>#VALUE!</v>
      </c>
      <c r="BV448" s="551" t="e">
        <f t="array" ref="BV448">bdRateExtend($G448:$G453,Q448:Q453,$AC448:$AC453,AM448:AM453)</f>
        <v>#VALUE!</v>
      </c>
      <c r="BW448" s="551" t="e">
        <f t="array" ref="BW448">bdRateExtend($G448:$G451,R448:R451,$AC448:$AC451,AN448:AN451)</f>
        <v>#VALUE!</v>
      </c>
      <c r="BX448" s="551" t="e">
        <f t="array" ref="BX448">bdRateExtend($G448:$G453,R448:R453,$AC448:$AC453,AN448:AN453)</f>
        <v>#VALUE!</v>
      </c>
      <c r="BY448" s="551" t="e">
        <f t="array" ref="BY448">bdRateExtend($G448:$G453,S448:S453,$AC448:$AC453,AO448:AO453)</f>
        <v>#VALUE!</v>
      </c>
      <c r="BZ448" s="555" t="e">
        <f t="array" ref="BZ448">bdRateExtend($G448:$G453,T448:T453,$AC448:$AC453,AP448:AP453)</f>
        <v>#VALUE!</v>
      </c>
      <c r="CA448" s="555" t="e">
        <f t="array" ref="CA448">bdRateExtend($G448:$G453,U448:U453,$AC448:$AC453,AQ448:AQ453)</f>
        <v>#VALUE!</v>
      </c>
      <c r="CB448" s="575" t="e">
        <f>(Summary!$C$108*BX448+Summary!$C$109*BY448+Summary!$C$110*BZ448)/Summary!$C$111</f>
        <v>#VALUE!</v>
      </c>
      <c r="CC448" s="561" t="e">
        <f t="array" ref="CC448">bdCAMBIExtend($G448:$G451,V448:V451,$AC448:$AC451,AR448:AR451)</f>
        <v>#VALUE!</v>
      </c>
      <c r="CD448" s="561" t="e">
        <f t="array" ref="CD448">bdCAMBIExtend($G448:$G453,V448:V453,$AC448:$AC453,AR448:AR453)</f>
        <v>#VALUE!</v>
      </c>
      <c r="CE448" s="547">
        <f t="array" ref="CE448">testVMAFRange($G448:$G451,N448:N451,$AC448:$AC451,AJ448:AJ451)</f>
        <v>0</v>
      </c>
      <c r="CF448" s="543">
        <f t="array" ref="CF448">testVMAFRange($G448:$G453,N448:N453,$AC448:$AC453,AJ448:AJ453)</f>
        <v>0</v>
      </c>
      <c r="CG448" s="547">
        <f t="array" ref="CG448">testVMAFRange($G448:$G451,O448:O451,$AC448:$AC451,AK448:AK451)</f>
        <v>0</v>
      </c>
      <c r="CH448" s="543">
        <f t="array" ref="CH448">testVMAFRange($G448:$G453,O448:O453,$AC448:$AC453,AK448:AK453)</f>
        <v>0</v>
      </c>
    </row>
    <row r="449" spans="1:86" ht="17" hidden="1" customHeight="1" x14ac:dyDescent="0.2">
      <c r="A449" s="485"/>
      <c r="B449" s="566"/>
      <c r="C449" s="485"/>
      <c r="D449" s="590"/>
      <c r="E449" s="558"/>
      <c r="F449" s="239">
        <v>110</v>
      </c>
      <c r="G449" s="294">
        <f>'Anchor-AI'!L447</f>
        <v>0</v>
      </c>
      <c r="H449" s="295">
        <f>'Anchor-AI'!M447</f>
        <v>0</v>
      </c>
      <c r="I449" s="295">
        <f>'Anchor-AI'!N447</f>
        <v>0</v>
      </c>
      <c r="J449" s="295">
        <f>'Anchor-AI'!O447</f>
        <v>0</v>
      </c>
      <c r="K449" s="295">
        <f>(Summary!$C$63*H449+Summary!$C$64*I449+Summary!$C$65*J449)/Summary!$C$66</f>
        <v>0</v>
      </c>
      <c r="L449" s="295">
        <f>'Anchor-AI'!P447</f>
        <v>0</v>
      </c>
      <c r="M449" s="295">
        <f>'Anchor-AI'!Q447</f>
        <v>0</v>
      </c>
      <c r="N449" s="295">
        <f>'Anchor-AI'!R447</f>
        <v>0</v>
      </c>
      <c r="O449" s="295">
        <f>'Anchor-AI'!S447</f>
        <v>0</v>
      </c>
      <c r="P449" s="295">
        <f>'Anchor-AI'!T447</f>
        <v>0</v>
      </c>
      <c r="Q449" s="295">
        <f>'Anchor-AI'!U447</f>
        <v>0</v>
      </c>
      <c r="R449" s="295">
        <f>'Anchor-AI'!V447</f>
        <v>0</v>
      </c>
      <c r="S449" s="295">
        <f>'Anchor-AI'!W447</f>
        <v>0</v>
      </c>
      <c r="T449" s="295">
        <f>'Anchor-AI'!X447</f>
        <v>0</v>
      </c>
      <c r="U449" s="295">
        <f>10*LOG10(1/((Summary!$C$80/10^(R449/10)+Summary!$C$81/10^(S449/10)+Summary!$C$82/10^(T449/10))/Summary!$C$83))</f>
        <v>0</v>
      </c>
      <c r="V449" s="295">
        <f>'Anchor-AI'!Y447</f>
        <v>0</v>
      </c>
      <c r="W449" s="295">
        <f>'Anchor-AI'!Z447</f>
        <v>0</v>
      </c>
      <c r="X449" s="295">
        <f>'Anchor-AI'!AA447</f>
        <v>0</v>
      </c>
      <c r="Y449" s="357">
        <f>'Anchor-AI'!AB447</f>
        <v>0</v>
      </c>
      <c r="Z449" s="357">
        <f>'Anchor-AI'!AC447</f>
        <v>0</v>
      </c>
      <c r="AA449" s="296">
        <f t="shared" si="21"/>
        <v>0</v>
      </c>
      <c r="AC449" s="170">
        <f>'Test-AI'!L447</f>
        <v>0</v>
      </c>
      <c r="AD449" s="167">
        <f>'Test-AI'!M447</f>
        <v>0</v>
      </c>
      <c r="AE449" s="167">
        <f>'Test-AI'!N447</f>
        <v>0</v>
      </c>
      <c r="AF449" s="167">
        <f>'Test-AI'!O447</f>
        <v>0</v>
      </c>
      <c r="AG449" s="167">
        <f>(Summary!$C$63*AD449+Summary!$C$64*AE449+Summary!$C$65*AF449)/Summary!$C$66</f>
        <v>0</v>
      </c>
      <c r="AH449" s="167">
        <f>'Test-AI'!P447</f>
        <v>0</v>
      </c>
      <c r="AI449" s="167">
        <f>'Test-AI'!Q447</f>
        <v>0</v>
      </c>
      <c r="AJ449" s="167">
        <f>'Test-AI'!R447</f>
        <v>0</v>
      </c>
      <c r="AK449" s="167">
        <f>'Test-AI'!S447</f>
        <v>0</v>
      </c>
      <c r="AL449" s="167">
        <f>'Test-AI'!T447</f>
        <v>0</v>
      </c>
      <c r="AM449" s="167">
        <f>'Test-AI'!U447</f>
        <v>0</v>
      </c>
      <c r="AN449" s="167">
        <f>'Test-AI'!V447</f>
        <v>0</v>
      </c>
      <c r="AO449" s="167">
        <f>'Test-AI'!W447</f>
        <v>0</v>
      </c>
      <c r="AP449" s="167">
        <f>'Test-AI'!X447</f>
        <v>0</v>
      </c>
      <c r="AQ449" s="167">
        <f>10*LOG10(1/((Summary!$C$80/10^(AN449/10)+Summary!$C$81/10^(AO449/10)+Summary!$C$82/10^(AP449/10))/Summary!$C$83))</f>
        <v>0</v>
      </c>
      <c r="AR449" s="167">
        <f>'Test-AI'!Y447</f>
        <v>0</v>
      </c>
      <c r="AS449" s="167">
        <f>'Test-AI'!Z447</f>
        <v>0</v>
      </c>
      <c r="AT449" s="295">
        <f>'Test-AI'!AA447</f>
        <v>0</v>
      </c>
      <c r="AU449" s="357">
        <f>'Test-AI'!AB447</f>
        <v>0</v>
      </c>
      <c r="AV449" s="357">
        <f>'Test-AI'!AC447</f>
        <v>0</v>
      </c>
      <c r="AW449" s="296">
        <f t="shared" si="22"/>
        <v>0</v>
      </c>
      <c r="AX449" s="297" t="e">
        <f t="shared" si="23"/>
        <v>#DIV/0!</v>
      </c>
      <c r="AY449" s="298" t="e">
        <f t="shared" si="23"/>
        <v>#DIV/0!</v>
      </c>
      <c r="AZ449" s="297" t="e">
        <f t="shared" si="23"/>
        <v>#DIV/0!</v>
      </c>
      <c r="BA449" s="345" t="e">
        <f t="shared" si="23"/>
        <v>#DIV/0!</v>
      </c>
      <c r="BB449" s="75"/>
      <c r="BC449" s="75"/>
      <c r="BD449" s="565"/>
      <c r="BE449" s="550"/>
      <c r="BF449" s="552"/>
      <c r="BG449" s="552"/>
      <c r="BH449" s="552"/>
      <c r="BI449" s="552"/>
      <c r="BJ449" s="552"/>
      <c r="BK449" s="553"/>
      <c r="BL449" s="552"/>
      <c r="BM449" s="553"/>
      <c r="BN449" s="552"/>
      <c r="BO449" s="546"/>
      <c r="BP449" s="541"/>
      <c r="BQ449" s="546"/>
      <c r="BR449" s="541"/>
      <c r="BS449" s="553"/>
      <c r="BT449" s="552"/>
      <c r="BU449" s="553"/>
      <c r="BV449" s="552"/>
      <c r="BW449" s="553"/>
      <c r="BX449" s="552"/>
      <c r="BY449" s="552"/>
      <c r="BZ449" s="541"/>
      <c r="CA449" s="541"/>
      <c r="CB449" s="552"/>
      <c r="CC449" s="553"/>
      <c r="CD449" s="552"/>
      <c r="CE449" s="546"/>
      <c r="CF449" s="541"/>
      <c r="CG449" s="546"/>
      <c r="CH449" s="541"/>
    </row>
    <row r="450" spans="1:86" ht="17" hidden="1" customHeight="1" x14ac:dyDescent="0.2">
      <c r="A450" s="485"/>
      <c r="B450" s="566"/>
      <c r="C450" s="485"/>
      <c r="D450" s="590"/>
      <c r="E450" s="558"/>
      <c r="F450" s="239">
        <v>135</v>
      </c>
      <c r="G450" s="294">
        <f>'Anchor-AI'!L448</f>
        <v>0</v>
      </c>
      <c r="H450" s="295">
        <f>'Anchor-AI'!M448</f>
        <v>0</v>
      </c>
      <c r="I450" s="295">
        <f>'Anchor-AI'!N448</f>
        <v>0</v>
      </c>
      <c r="J450" s="295">
        <f>'Anchor-AI'!O448</f>
        <v>0</v>
      </c>
      <c r="K450" s="295">
        <f>(Summary!$C$63*H450+Summary!$C$64*I450+Summary!$C$65*J450)/Summary!$C$66</f>
        <v>0</v>
      </c>
      <c r="L450" s="295">
        <f>'Anchor-AI'!P448</f>
        <v>0</v>
      </c>
      <c r="M450" s="295">
        <f>'Anchor-AI'!Q448</f>
        <v>0</v>
      </c>
      <c r="N450" s="295">
        <f>'Anchor-AI'!R448</f>
        <v>0</v>
      </c>
      <c r="O450" s="295">
        <f>'Anchor-AI'!S448</f>
        <v>0</v>
      </c>
      <c r="P450" s="295">
        <f>'Anchor-AI'!T448</f>
        <v>0</v>
      </c>
      <c r="Q450" s="295">
        <f>'Anchor-AI'!U448</f>
        <v>0</v>
      </c>
      <c r="R450" s="295">
        <f>'Anchor-AI'!V448</f>
        <v>0</v>
      </c>
      <c r="S450" s="295">
        <f>'Anchor-AI'!W448</f>
        <v>0</v>
      </c>
      <c r="T450" s="295">
        <f>'Anchor-AI'!X448</f>
        <v>0</v>
      </c>
      <c r="U450" s="295">
        <f>10*LOG10(1/((Summary!$C$80/10^(R450/10)+Summary!$C$81/10^(S450/10)+Summary!$C$82/10^(T450/10))/Summary!$C$83))</f>
        <v>0</v>
      </c>
      <c r="V450" s="295">
        <f>'Anchor-AI'!Y448</f>
        <v>0</v>
      </c>
      <c r="W450" s="295">
        <f>'Anchor-AI'!Z448</f>
        <v>0</v>
      </c>
      <c r="X450" s="295">
        <f>'Anchor-AI'!AA448</f>
        <v>0</v>
      </c>
      <c r="Y450" s="357">
        <f>'Anchor-AI'!AB448</f>
        <v>0</v>
      </c>
      <c r="Z450" s="357">
        <f>'Anchor-AI'!AC448</f>
        <v>0</v>
      </c>
      <c r="AA450" s="296">
        <f t="shared" si="21"/>
        <v>0</v>
      </c>
      <c r="AC450" s="170">
        <f>'Test-AI'!L448</f>
        <v>0</v>
      </c>
      <c r="AD450" s="167">
        <f>'Test-AI'!M448</f>
        <v>0</v>
      </c>
      <c r="AE450" s="167">
        <f>'Test-AI'!N448</f>
        <v>0</v>
      </c>
      <c r="AF450" s="167">
        <f>'Test-AI'!O448</f>
        <v>0</v>
      </c>
      <c r="AG450" s="167">
        <f>(Summary!$C$63*AD450+Summary!$C$64*AE450+Summary!$C$65*AF450)/Summary!$C$66</f>
        <v>0</v>
      </c>
      <c r="AH450" s="167">
        <f>'Test-AI'!P448</f>
        <v>0</v>
      </c>
      <c r="AI450" s="167">
        <f>'Test-AI'!Q448</f>
        <v>0</v>
      </c>
      <c r="AJ450" s="167">
        <f>'Test-AI'!R448</f>
        <v>0</v>
      </c>
      <c r="AK450" s="167">
        <f>'Test-AI'!S448</f>
        <v>0</v>
      </c>
      <c r="AL450" s="167">
        <f>'Test-AI'!T448</f>
        <v>0</v>
      </c>
      <c r="AM450" s="167">
        <f>'Test-AI'!U448</f>
        <v>0</v>
      </c>
      <c r="AN450" s="167">
        <f>'Test-AI'!V448</f>
        <v>0</v>
      </c>
      <c r="AO450" s="167">
        <f>'Test-AI'!W448</f>
        <v>0</v>
      </c>
      <c r="AP450" s="167">
        <f>'Test-AI'!X448</f>
        <v>0</v>
      </c>
      <c r="AQ450" s="167">
        <f>10*LOG10(1/((Summary!$C$80/10^(AN450/10)+Summary!$C$81/10^(AO450/10)+Summary!$C$82/10^(AP450/10))/Summary!$C$83))</f>
        <v>0</v>
      </c>
      <c r="AR450" s="167">
        <f>'Test-AI'!Y448</f>
        <v>0</v>
      </c>
      <c r="AS450" s="167">
        <f>'Test-AI'!Z448</f>
        <v>0</v>
      </c>
      <c r="AT450" s="295">
        <f>'Test-AI'!AA448</f>
        <v>0</v>
      </c>
      <c r="AU450" s="357">
        <f>'Test-AI'!AB448</f>
        <v>0</v>
      </c>
      <c r="AV450" s="357">
        <f>'Test-AI'!AC448</f>
        <v>0</v>
      </c>
      <c r="AW450" s="296">
        <f t="shared" si="22"/>
        <v>0</v>
      </c>
      <c r="AX450" s="297" t="e">
        <f t="shared" si="23"/>
        <v>#DIV/0!</v>
      </c>
      <c r="AY450" s="298" t="e">
        <f t="shared" si="23"/>
        <v>#DIV/0!</v>
      </c>
      <c r="AZ450" s="297" t="e">
        <f t="shared" si="23"/>
        <v>#DIV/0!</v>
      </c>
      <c r="BA450" s="345" t="e">
        <f t="shared" si="23"/>
        <v>#DIV/0!</v>
      </c>
      <c r="BB450" s="75"/>
      <c r="BC450" s="75"/>
      <c r="BD450" s="573" t="s">
        <v>147</v>
      </c>
      <c r="BE450" s="549" t="e">
        <f t="array" ref="BE450">bdRateExtend($G449:$G452,H449:H452,$AC449:$AC452,AD449:AD452)</f>
        <v>#VALUE!</v>
      </c>
      <c r="BF450" s="552"/>
      <c r="BG450" s="552"/>
      <c r="BH450" s="552"/>
      <c r="BI450" s="552"/>
      <c r="BJ450" s="552"/>
      <c r="BK450" s="551" t="e">
        <f t="array" ref="BK450">bdRateExtend($G449:$G452,L449:L452,$AC449:$AC452,AH449:AH452)</f>
        <v>#VALUE!</v>
      </c>
      <c r="BL450" s="552"/>
      <c r="BM450" s="551" t="e">
        <f t="array" ref="BM450">bdRateExtend($G449:$G452,M449:M452,$AC449:$AC452,AI449:AI452)</f>
        <v>#VALUE!</v>
      </c>
      <c r="BN450" s="552"/>
      <c r="BO450" s="545" t="e">
        <f t="array" ref="BO450">bdRateExtend($G449:$G452,N449:N452,$AC449:$AC452,AJ449:AJ452,"None", FALSE,1)</f>
        <v>#VALUE!</v>
      </c>
      <c r="BP450" s="541"/>
      <c r="BQ450" s="545" t="e">
        <f t="array" ref="BQ450">bdRateExtend($G449:$G452,O449:O452,$AC449:$AC452,AK449:AK452,"None", FALSE,1)</f>
        <v>#VALUE!</v>
      </c>
      <c r="BR450" s="541"/>
      <c r="BS450" s="551" t="e">
        <f t="array" ref="BS450">bdRateExtend($G449:$G452,P449:P452,$AC449:$AC452,AL449:AL452)</f>
        <v>#VALUE!</v>
      </c>
      <c r="BT450" s="552"/>
      <c r="BU450" s="551" t="e">
        <f t="array" ref="BU450">bdRateExtend($G449:$G452,Q449:Q452,$AC449:$AC452,AM449:AM452)</f>
        <v>#VALUE!</v>
      </c>
      <c r="BV450" s="552"/>
      <c r="BW450" s="551" t="e">
        <f t="array" ref="BW450">bdRateExtend($G449:$G452,R449:R452,$AC449:$AC452,AN449:AN452)</f>
        <v>#VALUE!</v>
      </c>
      <c r="BX450" s="552"/>
      <c r="BY450" s="552"/>
      <c r="BZ450" s="541"/>
      <c r="CA450" s="541"/>
      <c r="CB450" s="552"/>
      <c r="CC450" s="561" t="e">
        <f t="array" ref="CC450">bdCAMBIExtend($G449:$G452,V449:V452,$AC449:$AC452,AR449:AR452)</f>
        <v>#VALUE!</v>
      </c>
      <c r="CD450" s="552"/>
      <c r="CE450" s="554">
        <f t="array" ref="CE450">testVMAFRange($G449:$G452,N449:N452,$AC449:$AC452,AJ449:AJ452)</f>
        <v>0</v>
      </c>
      <c r="CF450" s="541"/>
      <c r="CG450" s="554">
        <f t="array" ref="CG450">testVMAFRange($G449:$G452,O449:O452,$AC449:$AC452,AK449:AK452)</f>
        <v>0</v>
      </c>
      <c r="CH450" s="541"/>
    </row>
    <row r="451" spans="1:86" ht="17" hidden="1" customHeight="1" x14ac:dyDescent="0.2">
      <c r="A451" s="485"/>
      <c r="B451" s="566"/>
      <c r="C451" s="485"/>
      <c r="D451" s="590"/>
      <c r="E451" s="558"/>
      <c r="F451" s="239">
        <v>160</v>
      </c>
      <c r="G451" s="294">
        <f>'Anchor-AI'!L449</f>
        <v>0</v>
      </c>
      <c r="H451" s="295">
        <f>'Anchor-AI'!M449</f>
        <v>0</v>
      </c>
      <c r="I451" s="295">
        <f>'Anchor-AI'!N449</f>
        <v>0</v>
      </c>
      <c r="J451" s="295">
        <f>'Anchor-AI'!O449</f>
        <v>0</v>
      </c>
      <c r="K451" s="295">
        <f>(Summary!$C$63*H451+Summary!$C$64*I451+Summary!$C$65*J451)/Summary!$C$66</f>
        <v>0</v>
      </c>
      <c r="L451" s="295">
        <f>'Anchor-AI'!P449</f>
        <v>0</v>
      </c>
      <c r="M451" s="295">
        <f>'Anchor-AI'!Q449</f>
        <v>0</v>
      </c>
      <c r="N451" s="295">
        <f>'Anchor-AI'!R449</f>
        <v>0</v>
      </c>
      <c r="O451" s="295">
        <f>'Anchor-AI'!S449</f>
        <v>0</v>
      </c>
      <c r="P451" s="295">
        <f>'Anchor-AI'!T449</f>
        <v>0</v>
      </c>
      <c r="Q451" s="295">
        <f>'Anchor-AI'!U449</f>
        <v>0</v>
      </c>
      <c r="R451" s="295">
        <f>'Anchor-AI'!V449</f>
        <v>0</v>
      </c>
      <c r="S451" s="295">
        <f>'Anchor-AI'!W449</f>
        <v>0</v>
      </c>
      <c r="T451" s="295">
        <f>'Anchor-AI'!X449</f>
        <v>0</v>
      </c>
      <c r="U451" s="295">
        <f>10*LOG10(1/((Summary!$C$80/10^(R451/10)+Summary!$C$81/10^(S451/10)+Summary!$C$82/10^(T451/10))/Summary!$C$83))</f>
        <v>0</v>
      </c>
      <c r="V451" s="295">
        <f>'Anchor-AI'!Y449</f>
        <v>0</v>
      </c>
      <c r="W451" s="295">
        <f>'Anchor-AI'!Z449</f>
        <v>0</v>
      </c>
      <c r="X451" s="295">
        <f>'Anchor-AI'!AA449</f>
        <v>0</v>
      </c>
      <c r="Y451" s="357">
        <f>'Anchor-AI'!AB449</f>
        <v>0</v>
      </c>
      <c r="Z451" s="357">
        <f>'Anchor-AI'!AC449</f>
        <v>0</v>
      </c>
      <c r="AA451" s="296">
        <f t="shared" si="21"/>
        <v>0</v>
      </c>
      <c r="AC451" s="170">
        <f>'Test-AI'!L449</f>
        <v>0</v>
      </c>
      <c r="AD451" s="167">
        <f>'Test-AI'!M449</f>
        <v>0</v>
      </c>
      <c r="AE451" s="167">
        <f>'Test-AI'!N449</f>
        <v>0</v>
      </c>
      <c r="AF451" s="167">
        <f>'Test-AI'!O449</f>
        <v>0</v>
      </c>
      <c r="AG451" s="167">
        <f>(Summary!$C$63*AD451+Summary!$C$64*AE451+Summary!$C$65*AF451)/Summary!$C$66</f>
        <v>0</v>
      </c>
      <c r="AH451" s="167">
        <f>'Test-AI'!P449</f>
        <v>0</v>
      </c>
      <c r="AI451" s="167">
        <f>'Test-AI'!Q449</f>
        <v>0</v>
      </c>
      <c r="AJ451" s="167">
        <f>'Test-AI'!R449</f>
        <v>0</v>
      </c>
      <c r="AK451" s="167">
        <f>'Test-AI'!S449</f>
        <v>0</v>
      </c>
      <c r="AL451" s="167">
        <f>'Test-AI'!T449</f>
        <v>0</v>
      </c>
      <c r="AM451" s="167">
        <f>'Test-AI'!U449</f>
        <v>0</v>
      </c>
      <c r="AN451" s="167">
        <f>'Test-AI'!V449</f>
        <v>0</v>
      </c>
      <c r="AO451" s="167">
        <f>'Test-AI'!W449</f>
        <v>0</v>
      </c>
      <c r="AP451" s="167">
        <f>'Test-AI'!X449</f>
        <v>0</v>
      </c>
      <c r="AQ451" s="167">
        <f>10*LOG10(1/((Summary!$C$80/10^(AN451/10)+Summary!$C$81/10^(AO451/10)+Summary!$C$82/10^(AP451/10))/Summary!$C$83))</f>
        <v>0</v>
      </c>
      <c r="AR451" s="167">
        <f>'Test-AI'!Y449</f>
        <v>0</v>
      </c>
      <c r="AS451" s="167">
        <f>'Test-AI'!Z449</f>
        <v>0</v>
      </c>
      <c r="AT451" s="295">
        <f>'Test-AI'!AA449</f>
        <v>0</v>
      </c>
      <c r="AU451" s="357">
        <f>'Test-AI'!AB449</f>
        <v>0</v>
      </c>
      <c r="AV451" s="357">
        <f>'Test-AI'!AC449</f>
        <v>0</v>
      </c>
      <c r="AW451" s="296">
        <f t="shared" si="22"/>
        <v>0</v>
      </c>
      <c r="AX451" s="297" t="e">
        <f t="shared" si="23"/>
        <v>#DIV/0!</v>
      </c>
      <c r="AY451" s="298" t="e">
        <f t="shared" si="23"/>
        <v>#DIV/0!</v>
      </c>
      <c r="AZ451" s="297" t="e">
        <f t="shared" si="23"/>
        <v>#DIV/0!</v>
      </c>
      <c r="BA451" s="345" t="e">
        <f t="shared" ref="BA451:BA514" si="24">AV451/Z451</f>
        <v>#DIV/0!</v>
      </c>
      <c r="BB451" s="75"/>
      <c r="BC451" s="75"/>
      <c r="BD451" s="565"/>
      <c r="BE451" s="550"/>
      <c r="BF451" s="552"/>
      <c r="BG451" s="552"/>
      <c r="BH451" s="552"/>
      <c r="BI451" s="552"/>
      <c r="BJ451" s="552"/>
      <c r="BK451" s="553"/>
      <c r="BL451" s="552"/>
      <c r="BM451" s="553"/>
      <c r="BN451" s="552"/>
      <c r="BO451" s="546"/>
      <c r="BP451" s="541"/>
      <c r="BQ451" s="546"/>
      <c r="BR451" s="541"/>
      <c r="BS451" s="553"/>
      <c r="BT451" s="552"/>
      <c r="BU451" s="553"/>
      <c r="BV451" s="552"/>
      <c r="BW451" s="553"/>
      <c r="BX451" s="552"/>
      <c r="BY451" s="552"/>
      <c r="BZ451" s="541"/>
      <c r="CA451" s="541"/>
      <c r="CB451" s="552"/>
      <c r="CC451" s="553"/>
      <c r="CD451" s="552"/>
      <c r="CE451" s="546"/>
      <c r="CF451" s="541"/>
      <c r="CG451" s="546"/>
      <c r="CH451" s="541"/>
    </row>
    <row r="452" spans="1:86" ht="17" hidden="1" customHeight="1" x14ac:dyDescent="0.2">
      <c r="A452" s="485"/>
      <c r="B452" s="566"/>
      <c r="C452" s="485"/>
      <c r="D452" s="590"/>
      <c r="E452" s="558"/>
      <c r="F452" s="239">
        <v>185</v>
      </c>
      <c r="G452" s="294">
        <f>'Anchor-AI'!L450</f>
        <v>0</v>
      </c>
      <c r="H452" s="295">
        <f>'Anchor-AI'!M450</f>
        <v>0</v>
      </c>
      <c r="I452" s="295">
        <f>'Anchor-AI'!N450</f>
        <v>0</v>
      </c>
      <c r="J452" s="295">
        <f>'Anchor-AI'!O450</f>
        <v>0</v>
      </c>
      <c r="K452" s="295">
        <f>(Summary!$C$63*H452+Summary!$C$64*I452+Summary!$C$65*J452)/Summary!$C$66</f>
        <v>0</v>
      </c>
      <c r="L452" s="295">
        <f>'Anchor-AI'!P450</f>
        <v>0</v>
      </c>
      <c r="M452" s="295">
        <f>'Anchor-AI'!Q450</f>
        <v>0</v>
      </c>
      <c r="N452" s="295">
        <f>'Anchor-AI'!R450</f>
        <v>0</v>
      </c>
      <c r="O452" s="295">
        <f>'Anchor-AI'!S450</f>
        <v>0</v>
      </c>
      <c r="P452" s="295">
        <f>'Anchor-AI'!T450</f>
        <v>0</v>
      </c>
      <c r="Q452" s="295">
        <f>'Anchor-AI'!U450</f>
        <v>0</v>
      </c>
      <c r="R452" s="295">
        <f>'Anchor-AI'!V450</f>
        <v>0</v>
      </c>
      <c r="S452" s="295">
        <f>'Anchor-AI'!W450</f>
        <v>0</v>
      </c>
      <c r="T452" s="295">
        <f>'Anchor-AI'!X450</f>
        <v>0</v>
      </c>
      <c r="U452" s="295">
        <f>10*LOG10(1/((Summary!$C$80/10^(R452/10)+Summary!$C$81/10^(S452/10)+Summary!$C$82/10^(T452/10))/Summary!$C$83))</f>
        <v>0</v>
      </c>
      <c r="V452" s="295">
        <f>'Anchor-AI'!Y450</f>
        <v>0</v>
      </c>
      <c r="W452" s="295">
        <f>'Anchor-AI'!Z450</f>
        <v>0</v>
      </c>
      <c r="X452" s="295">
        <f>'Anchor-AI'!AA450</f>
        <v>0</v>
      </c>
      <c r="Y452" s="357">
        <f>'Anchor-AI'!AB450</f>
        <v>0</v>
      </c>
      <c r="Z452" s="357">
        <f>'Anchor-AI'!AC450</f>
        <v>0</v>
      </c>
      <c r="AA452" s="296">
        <f t="shared" ref="AA452:AA515" si="25">W452/3600</f>
        <v>0</v>
      </c>
      <c r="AC452" s="170">
        <f>'Test-AI'!L450</f>
        <v>0</v>
      </c>
      <c r="AD452" s="167">
        <f>'Test-AI'!M450</f>
        <v>0</v>
      </c>
      <c r="AE452" s="167">
        <f>'Test-AI'!N450</f>
        <v>0</v>
      </c>
      <c r="AF452" s="167">
        <f>'Test-AI'!O450</f>
        <v>0</v>
      </c>
      <c r="AG452" s="167">
        <f>(Summary!$C$63*AD452+Summary!$C$64*AE452+Summary!$C$65*AF452)/Summary!$C$66</f>
        <v>0</v>
      </c>
      <c r="AH452" s="167">
        <f>'Test-AI'!P450</f>
        <v>0</v>
      </c>
      <c r="AI452" s="167">
        <f>'Test-AI'!Q450</f>
        <v>0</v>
      </c>
      <c r="AJ452" s="167">
        <f>'Test-AI'!R450</f>
        <v>0</v>
      </c>
      <c r="AK452" s="167">
        <f>'Test-AI'!S450</f>
        <v>0</v>
      </c>
      <c r="AL452" s="167">
        <f>'Test-AI'!T450</f>
        <v>0</v>
      </c>
      <c r="AM452" s="167">
        <f>'Test-AI'!U450</f>
        <v>0</v>
      </c>
      <c r="AN452" s="167">
        <f>'Test-AI'!V450</f>
        <v>0</v>
      </c>
      <c r="AO452" s="167">
        <f>'Test-AI'!W450</f>
        <v>0</v>
      </c>
      <c r="AP452" s="167">
        <f>'Test-AI'!X450</f>
        <v>0</v>
      </c>
      <c r="AQ452" s="167">
        <f>10*LOG10(1/((Summary!$C$80/10^(AN452/10)+Summary!$C$81/10^(AO452/10)+Summary!$C$82/10^(AP452/10))/Summary!$C$83))</f>
        <v>0</v>
      </c>
      <c r="AR452" s="167">
        <f>'Test-AI'!Y450</f>
        <v>0</v>
      </c>
      <c r="AS452" s="167">
        <f>'Test-AI'!Z450</f>
        <v>0</v>
      </c>
      <c r="AT452" s="295">
        <f>'Test-AI'!AA450</f>
        <v>0</v>
      </c>
      <c r="AU452" s="357">
        <f>'Test-AI'!AB450</f>
        <v>0</v>
      </c>
      <c r="AV452" s="357">
        <f>'Test-AI'!AC450</f>
        <v>0</v>
      </c>
      <c r="AW452" s="296">
        <f t="shared" ref="AW452:AW515" si="26">AS452/3600</f>
        <v>0</v>
      </c>
      <c r="AX452" s="297" t="e">
        <f t="shared" ref="AX452:BA515" si="27">AS452/W452</f>
        <v>#DIV/0!</v>
      </c>
      <c r="AY452" s="298" t="e">
        <f t="shared" si="27"/>
        <v>#DIV/0!</v>
      </c>
      <c r="AZ452" s="297" t="e">
        <f t="shared" si="27"/>
        <v>#DIV/0!</v>
      </c>
      <c r="BA452" s="345" t="e">
        <f t="shared" si="24"/>
        <v>#DIV/0!</v>
      </c>
      <c r="BB452" s="75"/>
      <c r="BC452" s="75"/>
      <c r="BD452" s="574" t="s">
        <v>46</v>
      </c>
      <c r="BE452" s="549" t="e">
        <f t="array" ref="BE452">bdRateExtend($G450:$G453,H450:H453,$AC450:$AC453,AD450:AD453)</f>
        <v>#VALUE!</v>
      </c>
      <c r="BF452" s="552"/>
      <c r="BG452" s="552"/>
      <c r="BH452" s="552"/>
      <c r="BI452" s="552"/>
      <c r="BJ452" s="552"/>
      <c r="BK452" s="551" t="e">
        <f t="array" ref="BK452">bdRateExtend($G450:$G453,L450:L453,$AC450:$AC453,AH450:AH453)</f>
        <v>#VALUE!</v>
      </c>
      <c r="BL452" s="552"/>
      <c r="BM452" s="551" t="e">
        <f t="array" ref="BM452">bdRateExtend($G450:$G453,M450:M453,$AC450:$AC453,AI450:AI453)</f>
        <v>#VALUE!</v>
      </c>
      <c r="BN452" s="552"/>
      <c r="BO452" s="545" t="e">
        <f t="array" ref="BO452">bdRateExtend($G450:$G453,N450:N453,$AC450:$AC453,AJ450:AJ453,"None", FALSE,1)</f>
        <v>#VALUE!</v>
      </c>
      <c r="BP452" s="541"/>
      <c r="BQ452" s="545" t="e">
        <f t="array" ref="BQ452">bdRateExtend($G450:$G453,O450:O453,$AC450:$AC453,AK450:AK453,"None", FALSE,1)</f>
        <v>#VALUE!</v>
      </c>
      <c r="BR452" s="541"/>
      <c r="BS452" s="551" t="e">
        <f t="array" ref="BS452">bdRateExtend($G450:$G453,P450:P453,$AC450:$AC453,AL450:AL453)</f>
        <v>#VALUE!</v>
      </c>
      <c r="BT452" s="552"/>
      <c r="BU452" s="551" t="e">
        <f t="array" ref="BU452">bdRateExtend($G450:$G453,Q450:Q453,$AC450:$AC453,AM450:AM453)</f>
        <v>#VALUE!</v>
      </c>
      <c r="BV452" s="552"/>
      <c r="BW452" s="551" t="e">
        <f t="array" ref="BW452">bdRateExtend($G450:$G453,R450:R453,$AC450:$AC453,AN450:AN453)</f>
        <v>#VALUE!</v>
      </c>
      <c r="BX452" s="552"/>
      <c r="BY452" s="552"/>
      <c r="BZ452" s="541"/>
      <c r="CA452" s="541"/>
      <c r="CB452" s="552"/>
      <c r="CC452" s="561" t="e">
        <f t="array" ref="CC452">bdCAMBIExtend($G450:$G453,V450:V453,$AC450:$AC453,AR450:AR453)</f>
        <v>#VALUE!</v>
      </c>
      <c r="CD452" s="552"/>
      <c r="CE452" s="554">
        <f t="array" ref="CE452">testVMAFRange($G450:$G453,N450:N453,$AC450:$AC453,AJ450:AJ453)</f>
        <v>0</v>
      </c>
      <c r="CF452" s="541"/>
      <c r="CG452" s="554">
        <f t="array" ref="CG452">testVMAFRange($G450:$G453,O450:O453,$AC450:$AC453,AK450:AK453)</f>
        <v>0</v>
      </c>
      <c r="CH452" s="541"/>
    </row>
    <row r="453" spans="1:86" ht="17" hidden="1" customHeight="1" x14ac:dyDescent="0.2">
      <c r="A453" s="486"/>
      <c r="B453" s="571"/>
      <c r="C453" s="486"/>
      <c r="D453" s="602"/>
      <c r="E453" s="577"/>
      <c r="F453" s="240">
        <v>210</v>
      </c>
      <c r="G453" s="299">
        <f>'Anchor-AI'!L451</f>
        <v>0</v>
      </c>
      <c r="H453" s="300">
        <f>'Anchor-AI'!M451</f>
        <v>0</v>
      </c>
      <c r="I453" s="300">
        <f>'Anchor-AI'!N451</f>
        <v>0</v>
      </c>
      <c r="J453" s="300">
        <f>'Anchor-AI'!O451</f>
        <v>0</v>
      </c>
      <c r="K453" s="295">
        <f>(Summary!$C$63*H453+Summary!$C$64*I453+Summary!$C$65*J453)/Summary!$C$66</f>
        <v>0</v>
      </c>
      <c r="L453" s="300">
        <f>'Anchor-AI'!P451</f>
        <v>0</v>
      </c>
      <c r="M453" s="300">
        <f>'Anchor-AI'!Q451</f>
        <v>0</v>
      </c>
      <c r="N453" s="300">
        <f>'Anchor-AI'!R451</f>
        <v>0</v>
      </c>
      <c r="O453" s="300">
        <f>'Anchor-AI'!S451</f>
        <v>0</v>
      </c>
      <c r="P453" s="300">
        <f>'Anchor-AI'!T451</f>
        <v>0</v>
      </c>
      <c r="Q453" s="300">
        <f>'Anchor-AI'!U451</f>
        <v>0</v>
      </c>
      <c r="R453" s="300">
        <f>'Anchor-AI'!V451</f>
        <v>0</v>
      </c>
      <c r="S453" s="300">
        <f>'Anchor-AI'!W451</f>
        <v>0</v>
      </c>
      <c r="T453" s="300">
        <f>'Anchor-AI'!X451</f>
        <v>0</v>
      </c>
      <c r="U453" s="300">
        <f>10*LOG10(1/((Summary!$C$80/10^(R453/10)+Summary!$C$81/10^(S453/10)+Summary!$C$82/10^(T453/10))/Summary!$C$83))</f>
        <v>0</v>
      </c>
      <c r="V453" s="300">
        <f>'Anchor-AI'!Y451</f>
        <v>0</v>
      </c>
      <c r="W453" s="300">
        <f>'Anchor-AI'!Z451</f>
        <v>0</v>
      </c>
      <c r="X453" s="300">
        <f>'Anchor-AI'!AA451</f>
        <v>0</v>
      </c>
      <c r="Y453" s="357">
        <f>'Anchor-AI'!AB451</f>
        <v>0</v>
      </c>
      <c r="Z453" s="357">
        <f>'Anchor-AI'!AC451</f>
        <v>0</v>
      </c>
      <c r="AA453" s="301">
        <f t="shared" si="25"/>
        <v>0</v>
      </c>
      <c r="AB453" s="76"/>
      <c r="AC453" s="171">
        <f>'Test-AI'!L451</f>
        <v>0</v>
      </c>
      <c r="AD453" s="168">
        <f>'Test-AI'!M451</f>
        <v>0</v>
      </c>
      <c r="AE453" s="168">
        <f>'Test-AI'!N451</f>
        <v>0</v>
      </c>
      <c r="AF453" s="168">
        <f>'Test-AI'!O451</f>
        <v>0</v>
      </c>
      <c r="AG453" s="168">
        <f>(Summary!$C$63*AD453+Summary!$C$64*AE453+Summary!$C$65*AF453)/Summary!$C$66</f>
        <v>0</v>
      </c>
      <c r="AH453" s="168">
        <f>'Test-AI'!P451</f>
        <v>0</v>
      </c>
      <c r="AI453" s="168">
        <f>'Test-AI'!Q451</f>
        <v>0</v>
      </c>
      <c r="AJ453" s="168">
        <f>'Test-AI'!R451</f>
        <v>0</v>
      </c>
      <c r="AK453" s="168">
        <f>'Test-AI'!S451</f>
        <v>0</v>
      </c>
      <c r="AL453" s="168">
        <f>'Test-AI'!T451</f>
        <v>0</v>
      </c>
      <c r="AM453" s="168">
        <f>'Test-AI'!U451</f>
        <v>0</v>
      </c>
      <c r="AN453" s="168">
        <f>'Test-AI'!V451</f>
        <v>0</v>
      </c>
      <c r="AO453" s="168">
        <f>'Test-AI'!W451</f>
        <v>0</v>
      </c>
      <c r="AP453" s="168">
        <f>'Test-AI'!X451</f>
        <v>0</v>
      </c>
      <c r="AQ453" s="168">
        <f>10*LOG10(1/((Summary!$C$80/10^(AN453/10)+Summary!$C$81/10^(AO453/10)+Summary!$C$82/10^(AP453/10))/Summary!$C$83))</f>
        <v>0</v>
      </c>
      <c r="AR453" s="168">
        <f>'Test-AI'!Y451</f>
        <v>0</v>
      </c>
      <c r="AS453" s="168">
        <f>'Test-AI'!Z451</f>
        <v>0</v>
      </c>
      <c r="AT453" s="300">
        <f>'Test-AI'!AA451</f>
        <v>0</v>
      </c>
      <c r="AU453" s="357">
        <f>'Test-AI'!AB451</f>
        <v>0</v>
      </c>
      <c r="AV453" s="357">
        <f>'Test-AI'!AC451</f>
        <v>0</v>
      </c>
      <c r="AW453" s="301">
        <f t="shared" si="26"/>
        <v>0</v>
      </c>
      <c r="AX453" s="302" t="e">
        <f t="shared" si="27"/>
        <v>#DIV/0!</v>
      </c>
      <c r="AY453" s="303" t="e">
        <f t="shared" si="27"/>
        <v>#DIV/0!</v>
      </c>
      <c r="AZ453" s="297" t="e">
        <f t="shared" si="27"/>
        <v>#DIV/0!</v>
      </c>
      <c r="BA453" s="345" t="e">
        <f t="shared" si="24"/>
        <v>#DIV/0!</v>
      </c>
      <c r="BB453" s="75"/>
      <c r="BC453" s="75"/>
      <c r="BD453" s="570"/>
      <c r="BE453" s="550"/>
      <c r="BF453" s="553"/>
      <c r="BG453" s="553"/>
      <c r="BH453" s="553"/>
      <c r="BI453" s="553"/>
      <c r="BJ453" s="553"/>
      <c r="BK453" s="553"/>
      <c r="BL453" s="553"/>
      <c r="BM453" s="553"/>
      <c r="BN453" s="553"/>
      <c r="BO453" s="546"/>
      <c r="BP453" s="544"/>
      <c r="BQ453" s="546"/>
      <c r="BR453" s="544"/>
      <c r="BS453" s="553"/>
      <c r="BT453" s="553"/>
      <c r="BU453" s="553"/>
      <c r="BV453" s="553"/>
      <c r="BW453" s="553"/>
      <c r="BX453" s="553"/>
      <c r="BY453" s="553"/>
      <c r="BZ453" s="544"/>
      <c r="CA453" s="544"/>
      <c r="CB453" s="553"/>
      <c r="CC453" s="553"/>
      <c r="CD453" s="553"/>
      <c r="CE453" s="546"/>
      <c r="CF453" s="544"/>
      <c r="CG453" s="546"/>
      <c r="CH453" s="544"/>
    </row>
    <row r="454" spans="1:86" ht="17" hidden="1" customHeight="1" x14ac:dyDescent="0.2">
      <c r="A454" s="638" t="s">
        <v>165</v>
      </c>
      <c r="B454" s="620" t="s">
        <v>148</v>
      </c>
      <c r="C454" s="586" t="s">
        <v>108</v>
      </c>
      <c r="D454" s="601">
        <v>25</v>
      </c>
      <c r="E454" s="576">
        <v>8</v>
      </c>
      <c r="F454" s="238">
        <v>85</v>
      </c>
      <c r="G454" s="289">
        <f>'Anchor-AI'!L452</f>
        <v>0</v>
      </c>
      <c r="H454" s="290">
        <f>'Anchor-AI'!M452</f>
        <v>0</v>
      </c>
      <c r="I454" s="290">
        <f>'Anchor-AI'!N452</f>
        <v>0</v>
      </c>
      <c r="J454" s="290">
        <f>'Anchor-AI'!O452</f>
        <v>0</v>
      </c>
      <c r="K454" s="290">
        <f>(Summary!$C$63*H454+Summary!$C$64*I454+Summary!$C$65*J454)/Summary!$C$66</f>
        <v>0</v>
      </c>
      <c r="L454" s="290">
        <f>'Anchor-AI'!P452</f>
        <v>0</v>
      </c>
      <c r="M454" s="290">
        <f>'Anchor-AI'!Q452</f>
        <v>0</v>
      </c>
      <c r="N454" s="290">
        <f>'Anchor-AI'!R452</f>
        <v>0</v>
      </c>
      <c r="O454" s="290">
        <f>'Anchor-AI'!S452</f>
        <v>0</v>
      </c>
      <c r="P454" s="290">
        <f>'Anchor-AI'!T452</f>
        <v>0</v>
      </c>
      <c r="Q454" s="290">
        <f>'Anchor-AI'!U452</f>
        <v>0</v>
      </c>
      <c r="R454" s="290">
        <f>'Anchor-AI'!V452</f>
        <v>0</v>
      </c>
      <c r="S454" s="290">
        <f>'Anchor-AI'!W452</f>
        <v>0</v>
      </c>
      <c r="T454" s="290">
        <f>'Anchor-AI'!X452</f>
        <v>0</v>
      </c>
      <c r="U454" s="290">
        <f>10*LOG10(1/((Summary!$C$80/10^(R454/10)+Summary!$C$81/10^(S454/10)+Summary!$C$82/10^(T454/10))/Summary!$C$83))</f>
        <v>0</v>
      </c>
      <c r="V454" s="290">
        <f>'Anchor-AI'!Y452</f>
        <v>0</v>
      </c>
      <c r="W454" s="290">
        <f>'Anchor-AI'!Z452</f>
        <v>0</v>
      </c>
      <c r="X454" s="290">
        <f>'Anchor-AI'!AA452</f>
        <v>0</v>
      </c>
      <c r="Y454" s="360">
        <f>'Anchor-AI'!AB452</f>
        <v>0</v>
      </c>
      <c r="Z454" s="360">
        <f>'Anchor-AI'!AC452</f>
        <v>0</v>
      </c>
      <c r="AA454" s="291">
        <f t="shared" si="25"/>
        <v>0</v>
      </c>
      <c r="AC454" s="169">
        <f>'Test-AI'!L452</f>
        <v>0</v>
      </c>
      <c r="AD454" s="166">
        <f>'Test-AI'!M452</f>
        <v>0</v>
      </c>
      <c r="AE454" s="166">
        <f>'Test-AI'!N452</f>
        <v>0</v>
      </c>
      <c r="AF454" s="166">
        <f>'Test-AI'!O452</f>
        <v>0</v>
      </c>
      <c r="AG454" s="166">
        <f>(Summary!$C$63*AD454+Summary!$C$64*AE454+Summary!$C$65*AF454)/Summary!$C$66</f>
        <v>0</v>
      </c>
      <c r="AH454" s="166">
        <f>'Test-AI'!P452</f>
        <v>0</v>
      </c>
      <c r="AI454" s="166">
        <f>'Test-AI'!Q452</f>
        <v>0</v>
      </c>
      <c r="AJ454" s="166">
        <f>'Test-AI'!R452</f>
        <v>0</v>
      </c>
      <c r="AK454" s="166">
        <f>'Test-AI'!S452</f>
        <v>0</v>
      </c>
      <c r="AL454" s="166">
        <f>'Test-AI'!T452</f>
        <v>0</v>
      </c>
      <c r="AM454" s="166">
        <f>'Test-AI'!U452</f>
        <v>0</v>
      </c>
      <c r="AN454" s="166">
        <f>'Test-AI'!V452</f>
        <v>0</v>
      </c>
      <c r="AO454" s="166">
        <f>'Test-AI'!W452</f>
        <v>0</v>
      </c>
      <c r="AP454" s="166">
        <f>'Test-AI'!X452</f>
        <v>0</v>
      </c>
      <c r="AQ454" s="166">
        <f>10*LOG10(1/((Summary!$C$80/10^(AN454/10)+Summary!$C$81/10^(AO454/10)+Summary!$C$82/10^(AP454/10))/Summary!$C$83))</f>
        <v>0</v>
      </c>
      <c r="AR454" s="166">
        <f>'Test-AI'!Y452</f>
        <v>0</v>
      </c>
      <c r="AS454" s="166">
        <f>'Test-AI'!Z452</f>
        <v>0</v>
      </c>
      <c r="AT454" s="290">
        <f>'Test-AI'!AA452</f>
        <v>0</v>
      </c>
      <c r="AU454" s="356">
        <f>'Test-AI'!AB452</f>
        <v>0</v>
      </c>
      <c r="AV454" s="356">
        <f>'Test-AI'!AC452</f>
        <v>0</v>
      </c>
      <c r="AW454" s="291">
        <f t="shared" si="26"/>
        <v>0</v>
      </c>
      <c r="AX454" s="292" t="e">
        <f t="shared" si="27"/>
        <v>#DIV/0!</v>
      </c>
      <c r="AY454" s="293" t="e">
        <f t="shared" si="27"/>
        <v>#DIV/0!</v>
      </c>
      <c r="AZ454" s="292" t="e">
        <f t="shared" si="27"/>
        <v>#DIV/0!</v>
      </c>
      <c r="BA454" s="344" t="e">
        <f t="shared" si="24"/>
        <v>#DIV/0!</v>
      </c>
      <c r="BB454" s="75"/>
      <c r="BC454" s="75"/>
      <c r="BD454" s="572" t="s">
        <v>39</v>
      </c>
      <c r="BE454" s="549" t="e">
        <f t="array" ref="BE454">bdRateExtend($G454:$G457,H454:H457,$AC454:$AC457,AD454:AD457)</f>
        <v>#VALUE!</v>
      </c>
      <c r="BF454" s="551" t="e">
        <f t="array" ref="BF454">bdRateExtend($G454:$G459,H454:H459,$AC454:$AC459,AD454:AD459)</f>
        <v>#VALUE!</v>
      </c>
      <c r="BG454" s="551" t="e">
        <f t="array" ref="BG454">bdRateExtend($G454:$G459,I454:I459,$AC454:$AC459,AE454:AE459)</f>
        <v>#VALUE!</v>
      </c>
      <c r="BH454" s="551" t="e">
        <f t="array" ref="BH454">bdRateExtend($G454:$G459,J454:J459,$AC454:$AC459,AF454:AF459)</f>
        <v>#VALUE!</v>
      </c>
      <c r="BI454" s="551" t="e">
        <f t="array" ref="BI454">bdRateExtend($G454:$G459,K454:K459,$AC454:$AC459,AG454:AG459)</f>
        <v>#VALUE!</v>
      </c>
      <c r="BJ454" s="575" t="e">
        <f>(Summary!$C$94*BF454+Summary!$C$95*BG454+Summary!$C$96*BH454)/Summary!$C$97</f>
        <v>#VALUE!</v>
      </c>
      <c r="BK454" s="551" t="e">
        <f t="array" ref="BK454">bdRateExtend($G454:$G457,L454:L457,$AC454:$AC457,AH454:AH457)</f>
        <v>#VALUE!</v>
      </c>
      <c r="BL454" s="551" t="e">
        <f t="array" ref="BL454">bdRateExtend($G454:$G459,L454:L459,$AC454:$AC459,AH454:AH459)</f>
        <v>#VALUE!</v>
      </c>
      <c r="BM454" s="551" t="e">
        <f t="array" ref="BM454">bdRateExtend($G454:$G457,M454:M457,$AC454:$AC457,AI454:AI457)</f>
        <v>#VALUE!</v>
      </c>
      <c r="BN454" s="551" t="e">
        <f t="array" ref="BN454">bdRateExtend($G454:$G459,M454:M459,$AC454:$AC459,AI454:AI459)</f>
        <v>#VALUE!</v>
      </c>
      <c r="BO454" s="548" t="e">
        <f t="array" ref="BO454">bdRateExtend($G454:$G457,N454:N457,$AC454:$AC457,AJ454:AJ457,"None", FALSE,1)</f>
        <v>#VALUE!</v>
      </c>
      <c r="BP454" s="585" t="e">
        <f t="array" ref="BP454">bdRateExtend($G454:$G459,N454:N459,$AC454:$AC459,AJ454:AJ459,"None", FALSE,1)</f>
        <v>#VALUE!</v>
      </c>
      <c r="BQ454" s="548" t="e">
        <f t="array" ref="BQ454">bdRateExtend($G454:$G457,O454:O457,$AC454:$AC457,AK454:AK457,"None", FALSE,1)</f>
        <v>#VALUE!</v>
      </c>
      <c r="BR454" s="585" t="e">
        <f t="array" ref="BR454">bdRateExtend($G454:$G459,O454:O459,$AC454:$AC459,AK454:AK459,"None", FALSE,1)</f>
        <v>#VALUE!</v>
      </c>
      <c r="BS454" s="551" t="e">
        <f t="array" ref="BS454">bdRateExtend($G454:$G457,P454:P457,$AC454:$AC457,AL454:AL457)</f>
        <v>#VALUE!</v>
      </c>
      <c r="BT454" s="551" t="e">
        <f t="array" ref="BT454">bdRateExtend($G454:$G459,P454:P459,$AC454:$AC459,AL454:AL459)</f>
        <v>#VALUE!</v>
      </c>
      <c r="BU454" s="551" t="e">
        <f t="array" ref="BU454">bdRateExtend($G454:$G457,Q454:Q457,$AC454:$AC457,AM454:AM457)</f>
        <v>#VALUE!</v>
      </c>
      <c r="BV454" s="551" t="e">
        <f t="array" ref="BV454">bdRateExtend($G454:$G459,Q454:Q459,$AC454:$AC459,AM454:AM459)</f>
        <v>#VALUE!</v>
      </c>
      <c r="BW454" s="551" t="e">
        <f t="array" ref="BW454">bdRateExtend($G454:$G457,R454:R457,$AC454:$AC457,AN454:AN457)</f>
        <v>#VALUE!</v>
      </c>
      <c r="BX454" s="551" t="e">
        <f t="array" ref="BX454">bdRateExtend($G454:$G459,R454:R459,$AC454:$AC459,AN454:AN459)</f>
        <v>#VALUE!</v>
      </c>
      <c r="BY454" s="551" t="e">
        <f t="array" ref="BY454">bdRateExtend($G454:$G459,S454:S459,$AC454:$AC459,AO454:AO459)</f>
        <v>#VALUE!</v>
      </c>
      <c r="BZ454" s="555" t="e">
        <f t="array" ref="BZ454">bdRateExtend($G454:$G459,T454:T459,$AC454:$AC459,AP454:AP459)</f>
        <v>#VALUE!</v>
      </c>
      <c r="CA454" s="555" t="e">
        <f t="array" ref="CA454">bdRateExtend($G454:$G459,U454:U459,$AC454:$AC459,AQ454:AQ459)</f>
        <v>#VALUE!</v>
      </c>
      <c r="CB454" s="575" t="e">
        <f>(Summary!$C$108*BX454+Summary!$C$109*BY454+Summary!$C$110*BZ454)/Summary!$C$111</f>
        <v>#VALUE!</v>
      </c>
      <c r="CC454" s="561" t="e">
        <f t="array" ref="CC454">bdCAMBIExtend($G454:$G457,V454:V457,$AC454:$AC457,AR454:AR457)</f>
        <v>#VALUE!</v>
      </c>
      <c r="CD454" s="561" t="e">
        <f t="array" ref="CD454">bdCAMBIExtend($G454:$G459,V454:V459,$AC454:$AC459,AR454:AR459)</f>
        <v>#VALUE!</v>
      </c>
      <c r="CE454" s="547">
        <f t="array" ref="CE454">testVMAFRange($G454:$G457,N454:N457,$AC454:$AC457,AJ454:AJ457)</f>
        <v>0</v>
      </c>
      <c r="CF454" s="543">
        <f t="array" ref="CF454">testVMAFRange($G454:$G459,N454:N459,$AC454:$AC459,AJ454:AJ459)</f>
        <v>0</v>
      </c>
      <c r="CG454" s="547">
        <f t="array" ref="CG454">testVMAFRange($G454:$G457,O454:O457,$AC454:$AC457,AK454:AK457)</f>
        <v>0</v>
      </c>
      <c r="CH454" s="543">
        <f t="array" ref="CH454">testVMAFRange($G454:$G459,O454:O459,$AC454:$AC459,AK454:AK459)</f>
        <v>0</v>
      </c>
    </row>
    <row r="455" spans="1:86" ht="17" hidden="1" customHeight="1" x14ac:dyDescent="0.2">
      <c r="A455" s="552"/>
      <c r="B455" s="566"/>
      <c r="C455" s="485"/>
      <c r="D455" s="590"/>
      <c r="E455" s="558"/>
      <c r="F455" s="239">
        <v>110</v>
      </c>
      <c r="G455" s="294">
        <f>'Anchor-AI'!L453</f>
        <v>0</v>
      </c>
      <c r="H455" s="295">
        <f>'Anchor-AI'!M453</f>
        <v>0</v>
      </c>
      <c r="I455" s="295">
        <f>'Anchor-AI'!N453</f>
        <v>0</v>
      </c>
      <c r="J455" s="295">
        <f>'Anchor-AI'!O453</f>
        <v>0</v>
      </c>
      <c r="K455" s="295">
        <f>(Summary!$C$63*H455+Summary!$C$64*I455+Summary!$C$65*J455)/Summary!$C$66</f>
        <v>0</v>
      </c>
      <c r="L455" s="295">
        <f>'Anchor-AI'!P453</f>
        <v>0</v>
      </c>
      <c r="M455" s="295">
        <f>'Anchor-AI'!Q453</f>
        <v>0</v>
      </c>
      <c r="N455" s="295">
        <f>'Anchor-AI'!R453</f>
        <v>0</v>
      </c>
      <c r="O455" s="295">
        <f>'Anchor-AI'!S453</f>
        <v>0</v>
      </c>
      <c r="P455" s="295">
        <f>'Anchor-AI'!T453</f>
        <v>0</v>
      </c>
      <c r="Q455" s="295">
        <f>'Anchor-AI'!U453</f>
        <v>0</v>
      </c>
      <c r="R455" s="295">
        <f>'Anchor-AI'!V453</f>
        <v>0</v>
      </c>
      <c r="S455" s="295">
        <f>'Anchor-AI'!W453</f>
        <v>0</v>
      </c>
      <c r="T455" s="295">
        <f>'Anchor-AI'!X453</f>
        <v>0</v>
      </c>
      <c r="U455" s="295">
        <f>10*LOG10(1/((Summary!$C$80/10^(R455/10)+Summary!$C$81/10^(S455/10)+Summary!$C$82/10^(T455/10))/Summary!$C$83))</f>
        <v>0</v>
      </c>
      <c r="V455" s="295">
        <f>'Anchor-AI'!Y453</f>
        <v>0</v>
      </c>
      <c r="W455" s="295">
        <f>'Anchor-AI'!Z453</f>
        <v>0</v>
      </c>
      <c r="X455" s="295">
        <f>'Anchor-AI'!AA453</f>
        <v>0</v>
      </c>
      <c r="Y455" s="357">
        <f>'Anchor-AI'!AB453</f>
        <v>0</v>
      </c>
      <c r="Z455" s="357">
        <f>'Anchor-AI'!AC453</f>
        <v>0</v>
      </c>
      <c r="AA455" s="296">
        <f t="shared" si="25"/>
        <v>0</v>
      </c>
      <c r="AC455" s="170">
        <f>'Test-AI'!L453</f>
        <v>0</v>
      </c>
      <c r="AD455" s="167">
        <f>'Test-AI'!M453</f>
        <v>0</v>
      </c>
      <c r="AE455" s="167">
        <f>'Test-AI'!N453</f>
        <v>0</v>
      </c>
      <c r="AF455" s="167">
        <f>'Test-AI'!O453</f>
        <v>0</v>
      </c>
      <c r="AG455" s="167">
        <f>(Summary!$C$63*AD455+Summary!$C$64*AE455+Summary!$C$65*AF455)/Summary!$C$66</f>
        <v>0</v>
      </c>
      <c r="AH455" s="167">
        <f>'Test-AI'!P453</f>
        <v>0</v>
      </c>
      <c r="AI455" s="167">
        <f>'Test-AI'!Q453</f>
        <v>0</v>
      </c>
      <c r="AJ455" s="167">
        <f>'Test-AI'!R453</f>
        <v>0</v>
      </c>
      <c r="AK455" s="167">
        <f>'Test-AI'!S453</f>
        <v>0</v>
      </c>
      <c r="AL455" s="167">
        <f>'Test-AI'!T453</f>
        <v>0</v>
      </c>
      <c r="AM455" s="167">
        <f>'Test-AI'!U453</f>
        <v>0</v>
      </c>
      <c r="AN455" s="167">
        <f>'Test-AI'!V453</f>
        <v>0</v>
      </c>
      <c r="AO455" s="167">
        <f>'Test-AI'!W453</f>
        <v>0</v>
      </c>
      <c r="AP455" s="167">
        <f>'Test-AI'!X453</f>
        <v>0</v>
      </c>
      <c r="AQ455" s="167">
        <f>10*LOG10(1/((Summary!$C$80/10^(AN455/10)+Summary!$C$81/10^(AO455/10)+Summary!$C$82/10^(AP455/10))/Summary!$C$83))</f>
        <v>0</v>
      </c>
      <c r="AR455" s="167">
        <f>'Test-AI'!Y453</f>
        <v>0</v>
      </c>
      <c r="AS455" s="167">
        <f>'Test-AI'!Z453</f>
        <v>0</v>
      </c>
      <c r="AT455" s="295">
        <f>'Test-AI'!AA453</f>
        <v>0</v>
      </c>
      <c r="AU455" s="357">
        <f>'Test-AI'!AB453</f>
        <v>0</v>
      </c>
      <c r="AV455" s="357">
        <f>'Test-AI'!AC453</f>
        <v>0</v>
      </c>
      <c r="AW455" s="296">
        <f t="shared" si="26"/>
        <v>0</v>
      </c>
      <c r="AX455" s="297" t="e">
        <f t="shared" si="27"/>
        <v>#DIV/0!</v>
      </c>
      <c r="AY455" s="298" t="e">
        <f t="shared" si="27"/>
        <v>#DIV/0!</v>
      </c>
      <c r="AZ455" s="297" t="e">
        <f t="shared" si="27"/>
        <v>#DIV/0!</v>
      </c>
      <c r="BA455" s="345" t="e">
        <f t="shared" si="24"/>
        <v>#DIV/0!</v>
      </c>
      <c r="BB455" s="75"/>
      <c r="BC455" s="75"/>
      <c r="BD455" s="565"/>
      <c r="BE455" s="550"/>
      <c r="BF455" s="552"/>
      <c r="BG455" s="552"/>
      <c r="BH455" s="552"/>
      <c r="BI455" s="552"/>
      <c r="BJ455" s="552"/>
      <c r="BK455" s="553"/>
      <c r="BL455" s="552"/>
      <c r="BM455" s="553"/>
      <c r="BN455" s="552"/>
      <c r="BO455" s="546"/>
      <c r="BP455" s="541"/>
      <c r="BQ455" s="546"/>
      <c r="BR455" s="541"/>
      <c r="BS455" s="553"/>
      <c r="BT455" s="552"/>
      <c r="BU455" s="553"/>
      <c r="BV455" s="552"/>
      <c r="BW455" s="553"/>
      <c r="BX455" s="552"/>
      <c r="BY455" s="552"/>
      <c r="BZ455" s="541"/>
      <c r="CA455" s="541"/>
      <c r="CB455" s="552"/>
      <c r="CC455" s="553"/>
      <c r="CD455" s="552"/>
      <c r="CE455" s="546"/>
      <c r="CF455" s="541"/>
      <c r="CG455" s="546"/>
      <c r="CH455" s="541"/>
    </row>
    <row r="456" spans="1:86" ht="17" hidden="1" customHeight="1" x14ac:dyDescent="0.2">
      <c r="A456" s="552"/>
      <c r="B456" s="566"/>
      <c r="C456" s="485"/>
      <c r="D456" s="590"/>
      <c r="E456" s="558"/>
      <c r="F456" s="239">
        <v>135</v>
      </c>
      <c r="G456" s="294">
        <f>'Anchor-AI'!L454</f>
        <v>0</v>
      </c>
      <c r="H456" s="295">
        <f>'Anchor-AI'!M454</f>
        <v>0</v>
      </c>
      <c r="I456" s="295">
        <f>'Anchor-AI'!N454</f>
        <v>0</v>
      </c>
      <c r="J456" s="295">
        <f>'Anchor-AI'!O454</f>
        <v>0</v>
      </c>
      <c r="K456" s="295">
        <f>(Summary!$C$63*H456+Summary!$C$64*I456+Summary!$C$65*J456)/Summary!$C$66</f>
        <v>0</v>
      </c>
      <c r="L456" s="295">
        <f>'Anchor-AI'!P454</f>
        <v>0</v>
      </c>
      <c r="M456" s="295">
        <f>'Anchor-AI'!Q454</f>
        <v>0</v>
      </c>
      <c r="N456" s="295">
        <f>'Anchor-AI'!R454</f>
        <v>0</v>
      </c>
      <c r="O456" s="295">
        <f>'Anchor-AI'!S454</f>
        <v>0</v>
      </c>
      <c r="P456" s="295">
        <f>'Anchor-AI'!T454</f>
        <v>0</v>
      </c>
      <c r="Q456" s="295">
        <f>'Anchor-AI'!U454</f>
        <v>0</v>
      </c>
      <c r="R456" s="295">
        <f>'Anchor-AI'!V454</f>
        <v>0</v>
      </c>
      <c r="S456" s="295">
        <f>'Anchor-AI'!W454</f>
        <v>0</v>
      </c>
      <c r="T456" s="295">
        <f>'Anchor-AI'!X454</f>
        <v>0</v>
      </c>
      <c r="U456" s="295">
        <f>10*LOG10(1/((Summary!$C$80/10^(R456/10)+Summary!$C$81/10^(S456/10)+Summary!$C$82/10^(T456/10))/Summary!$C$83))</f>
        <v>0</v>
      </c>
      <c r="V456" s="295">
        <f>'Anchor-AI'!Y454</f>
        <v>0</v>
      </c>
      <c r="W456" s="295">
        <f>'Anchor-AI'!Z454</f>
        <v>0</v>
      </c>
      <c r="X456" s="295">
        <f>'Anchor-AI'!AA454</f>
        <v>0</v>
      </c>
      <c r="Y456" s="357">
        <f>'Anchor-AI'!AB454</f>
        <v>0</v>
      </c>
      <c r="Z456" s="357">
        <f>'Anchor-AI'!AC454</f>
        <v>0</v>
      </c>
      <c r="AA456" s="296">
        <f t="shared" si="25"/>
        <v>0</v>
      </c>
      <c r="AC456" s="170">
        <f>'Test-AI'!L454</f>
        <v>0</v>
      </c>
      <c r="AD456" s="167">
        <f>'Test-AI'!M454</f>
        <v>0</v>
      </c>
      <c r="AE456" s="167">
        <f>'Test-AI'!N454</f>
        <v>0</v>
      </c>
      <c r="AF456" s="167">
        <f>'Test-AI'!O454</f>
        <v>0</v>
      </c>
      <c r="AG456" s="167">
        <f>(Summary!$C$63*AD456+Summary!$C$64*AE456+Summary!$C$65*AF456)/Summary!$C$66</f>
        <v>0</v>
      </c>
      <c r="AH456" s="167">
        <f>'Test-AI'!P454</f>
        <v>0</v>
      </c>
      <c r="AI456" s="167">
        <f>'Test-AI'!Q454</f>
        <v>0</v>
      </c>
      <c r="AJ456" s="167">
        <f>'Test-AI'!R454</f>
        <v>0</v>
      </c>
      <c r="AK456" s="167">
        <f>'Test-AI'!S454</f>
        <v>0</v>
      </c>
      <c r="AL456" s="167">
        <f>'Test-AI'!T454</f>
        <v>0</v>
      </c>
      <c r="AM456" s="167">
        <f>'Test-AI'!U454</f>
        <v>0</v>
      </c>
      <c r="AN456" s="167">
        <f>'Test-AI'!V454</f>
        <v>0</v>
      </c>
      <c r="AO456" s="167">
        <f>'Test-AI'!W454</f>
        <v>0</v>
      </c>
      <c r="AP456" s="167">
        <f>'Test-AI'!X454</f>
        <v>0</v>
      </c>
      <c r="AQ456" s="167">
        <f>10*LOG10(1/((Summary!$C$80/10^(AN456/10)+Summary!$C$81/10^(AO456/10)+Summary!$C$82/10^(AP456/10))/Summary!$C$83))</f>
        <v>0</v>
      </c>
      <c r="AR456" s="167">
        <f>'Test-AI'!Y454</f>
        <v>0</v>
      </c>
      <c r="AS456" s="167">
        <f>'Test-AI'!Z454</f>
        <v>0</v>
      </c>
      <c r="AT456" s="295">
        <f>'Test-AI'!AA454</f>
        <v>0</v>
      </c>
      <c r="AU456" s="357">
        <f>'Test-AI'!AB454</f>
        <v>0</v>
      </c>
      <c r="AV456" s="357">
        <f>'Test-AI'!AC454</f>
        <v>0</v>
      </c>
      <c r="AW456" s="296">
        <f t="shared" si="26"/>
        <v>0</v>
      </c>
      <c r="AX456" s="297" t="e">
        <f t="shared" si="27"/>
        <v>#DIV/0!</v>
      </c>
      <c r="AY456" s="298" t="e">
        <f t="shared" si="27"/>
        <v>#DIV/0!</v>
      </c>
      <c r="AZ456" s="297" t="e">
        <f t="shared" si="27"/>
        <v>#DIV/0!</v>
      </c>
      <c r="BA456" s="345" t="e">
        <f t="shared" si="24"/>
        <v>#DIV/0!</v>
      </c>
      <c r="BB456" s="75"/>
      <c r="BC456" s="75"/>
      <c r="BD456" s="573" t="s">
        <v>147</v>
      </c>
      <c r="BE456" s="549" t="e">
        <f t="array" ref="BE456">bdRateExtend($G455:$G458,H455:H458,$AC455:$AC458,AD455:AD458)</f>
        <v>#VALUE!</v>
      </c>
      <c r="BF456" s="552"/>
      <c r="BG456" s="552"/>
      <c r="BH456" s="552"/>
      <c r="BI456" s="552"/>
      <c r="BJ456" s="552"/>
      <c r="BK456" s="551" t="e">
        <f t="array" ref="BK456">bdRateExtend($G455:$G458,L455:L458,$AC455:$AC458,AH455:AH458)</f>
        <v>#VALUE!</v>
      </c>
      <c r="BL456" s="552"/>
      <c r="BM456" s="551" t="e">
        <f t="array" ref="BM456">bdRateExtend($G455:$G458,M455:M458,$AC455:$AC458,AI455:AI458)</f>
        <v>#VALUE!</v>
      </c>
      <c r="BN456" s="552"/>
      <c r="BO456" s="545" t="e">
        <f t="array" ref="BO456">bdRateExtend($G455:$G458,N455:N458,$AC455:$AC458,AJ455:AJ458,"None", FALSE,1)</f>
        <v>#VALUE!</v>
      </c>
      <c r="BP456" s="541"/>
      <c r="BQ456" s="545" t="e">
        <f t="array" ref="BQ456">bdRateExtend($G455:$G458,O455:O458,$AC455:$AC458,AK455:AK458,"None", FALSE,1)</f>
        <v>#VALUE!</v>
      </c>
      <c r="BR456" s="541"/>
      <c r="BS456" s="551" t="e">
        <f t="array" ref="BS456">bdRateExtend($G455:$G458,P455:P458,$AC455:$AC458,AL455:AL458)</f>
        <v>#VALUE!</v>
      </c>
      <c r="BT456" s="552"/>
      <c r="BU456" s="551" t="e">
        <f t="array" ref="BU456">bdRateExtend($G455:$G458,Q455:Q458,$AC455:$AC458,AM455:AM458)</f>
        <v>#VALUE!</v>
      </c>
      <c r="BV456" s="552"/>
      <c r="BW456" s="551" t="e">
        <f t="array" ref="BW456">bdRateExtend($G455:$G458,R455:R458,$AC455:$AC458,AN455:AN458)</f>
        <v>#VALUE!</v>
      </c>
      <c r="BX456" s="552"/>
      <c r="BY456" s="552"/>
      <c r="BZ456" s="541"/>
      <c r="CA456" s="541"/>
      <c r="CB456" s="552"/>
      <c r="CC456" s="561" t="e">
        <f t="array" ref="CC456">bdCAMBIExtend($G455:$G458,V455:V458,$AC455:$AC458,AR455:AR458)</f>
        <v>#VALUE!</v>
      </c>
      <c r="CD456" s="552"/>
      <c r="CE456" s="554">
        <f t="array" ref="CE456">testVMAFRange($G455:$G458,N455:N458,$AC455:$AC458,AJ455:AJ458)</f>
        <v>0</v>
      </c>
      <c r="CF456" s="541"/>
      <c r="CG456" s="554">
        <f t="array" ref="CG456">testVMAFRange($G455:$G458,O455:O458,$AC455:$AC458,AK455:AK458)</f>
        <v>0</v>
      </c>
      <c r="CH456" s="541"/>
    </row>
    <row r="457" spans="1:86" ht="17" hidden="1" customHeight="1" x14ac:dyDescent="0.2">
      <c r="A457" s="552"/>
      <c r="B457" s="566"/>
      <c r="C457" s="485"/>
      <c r="D457" s="590"/>
      <c r="E457" s="558"/>
      <c r="F457" s="239">
        <v>160</v>
      </c>
      <c r="G457" s="294">
        <f>'Anchor-AI'!L455</f>
        <v>0</v>
      </c>
      <c r="H457" s="295">
        <f>'Anchor-AI'!M455</f>
        <v>0</v>
      </c>
      <c r="I457" s="295">
        <f>'Anchor-AI'!N455</f>
        <v>0</v>
      </c>
      <c r="J457" s="295">
        <f>'Anchor-AI'!O455</f>
        <v>0</v>
      </c>
      <c r="K457" s="295">
        <f>(Summary!$C$63*H457+Summary!$C$64*I457+Summary!$C$65*J457)/Summary!$C$66</f>
        <v>0</v>
      </c>
      <c r="L457" s="295">
        <f>'Anchor-AI'!P455</f>
        <v>0</v>
      </c>
      <c r="M457" s="295">
        <f>'Anchor-AI'!Q455</f>
        <v>0</v>
      </c>
      <c r="N457" s="295">
        <f>'Anchor-AI'!R455</f>
        <v>0</v>
      </c>
      <c r="O457" s="295">
        <f>'Anchor-AI'!S455</f>
        <v>0</v>
      </c>
      <c r="P457" s="295">
        <f>'Anchor-AI'!T455</f>
        <v>0</v>
      </c>
      <c r="Q457" s="295">
        <f>'Anchor-AI'!U455</f>
        <v>0</v>
      </c>
      <c r="R457" s="295">
        <f>'Anchor-AI'!V455</f>
        <v>0</v>
      </c>
      <c r="S457" s="295">
        <f>'Anchor-AI'!W455</f>
        <v>0</v>
      </c>
      <c r="T457" s="295">
        <f>'Anchor-AI'!X455</f>
        <v>0</v>
      </c>
      <c r="U457" s="295">
        <f>10*LOG10(1/((Summary!$C$80/10^(R457/10)+Summary!$C$81/10^(S457/10)+Summary!$C$82/10^(T457/10))/Summary!$C$83))</f>
        <v>0</v>
      </c>
      <c r="V457" s="295">
        <f>'Anchor-AI'!Y455</f>
        <v>0</v>
      </c>
      <c r="W457" s="295">
        <f>'Anchor-AI'!Z455</f>
        <v>0</v>
      </c>
      <c r="X457" s="295">
        <f>'Anchor-AI'!AA455</f>
        <v>0</v>
      </c>
      <c r="Y457" s="357">
        <f>'Anchor-AI'!AB455</f>
        <v>0</v>
      </c>
      <c r="Z457" s="357">
        <f>'Anchor-AI'!AC455</f>
        <v>0</v>
      </c>
      <c r="AA457" s="296">
        <f t="shared" si="25"/>
        <v>0</v>
      </c>
      <c r="AC457" s="170">
        <f>'Test-AI'!L455</f>
        <v>0</v>
      </c>
      <c r="AD457" s="167">
        <f>'Test-AI'!M455</f>
        <v>0</v>
      </c>
      <c r="AE457" s="167">
        <f>'Test-AI'!N455</f>
        <v>0</v>
      </c>
      <c r="AF457" s="167">
        <f>'Test-AI'!O455</f>
        <v>0</v>
      </c>
      <c r="AG457" s="167">
        <f>(Summary!$C$63*AD457+Summary!$C$64*AE457+Summary!$C$65*AF457)/Summary!$C$66</f>
        <v>0</v>
      </c>
      <c r="AH457" s="167">
        <f>'Test-AI'!P455</f>
        <v>0</v>
      </c>
      <c r="AI457" s="167">
        <f>'Test-AI'!Q455</f>
        <v>0</v>
      </c>
      <c r="AJ457" s="167">
        <f>'Test-AI'!R455</f>
        <v>0</v>
      </c>
      <c r="AK457" s="167">
        <f>'Test-AI'!S455</f>
        <v>0</v>
      </c>
      <c r="AL457" s="167">
        <f>'Test-AI'!T455</f>
        <v>0</v>
      </c>
      <c r="AM457" s="167">
        <f>'Test-AI'!U455</f>
        <v>0</v>
      </c>
      <c r="AN457" s="167">
        <f>'Test-AI'!V455</f>
        <v>0</v>
      </c>
      <c r="AO457" s="167">
        <f>'Test-AI'!W455</f>
        <v>0</v>
      </c>
      <c r="AP457" s="167">
        <f>'Test-AI'!X455</f>
        <v>0</v>
      </c>
      <c r="AQ457" s="167">
        <f>10*LOG10(1/((Summary!$C$80/10^(AN457/10)+Summary!$C$81/10^(AO457/10)+Summary!$C$82/10^(AP457/10))/Summary!$C$83))</f>
        <v>0</v>
      </c>
      <c r="AR457" s="167">
        <f>'Test-AI'!Y455</f>
        <v>0</v>
      </c>
      <c r="AS457" s="167">
        <f>'Test-AI'!Z455</f>
        <v>0</v>
      </c>
      <c r="AT457" s="295">
        <f>'Test-AI'!AA455</f>
        <v>0</v>
      </c>
      <c r="AU457" s="357">
        <f>'Test-AI'!AB455</f>
        <v>0</v>
      </c>
      <c r="AV457" s="357">
        <f>'Test-AI'!AC455</f>
        <v>0</v>
      </c>
      <c r="AW457" s="296">
        <f t="shared" si="26"/>
        <v>0</v>
      </c>
      <c r="AX457" s="297" t="e">
        <f t="shared" si="27"/>
        <v>#DIV/0!</v>
      </c>
      <c r="AY457" s="298" t="e">
        <f t="shared" si="27"/>
        <v>#DIV/0!</v>
      </c>
      <c r="AZ457" s="297" t="e">
        <f t="shared" si="27"/>
        <v>#DIV/0!</v>
      </c>
      <c r="BA457" s="345" t="e">
        <f t="shared" si="24"/>
        <v>#DIV/0!</v>
      </c>
      <c r="BB457" s="75"/>
      <c r="BC457" s="75"/>
      <c r="BD457" s="565"/>
      <c r="BE457" s="550"/>
      <c r="BF457" s="552"/>
      <c r="BG457" s="552"/>
      <c r="BH457" s="552"/>
      <c r="BI457" s="552"/>
      <c r="BJ457" s="552"/>
      <c r="BK457" s="553"/>
      <c r="BL457" s="552"/>
      <c r="BM457" s="553"/>
      <c r="BN457" s="552"/>
      <c r="BO457" s="546"/>
      <c r="BP457" s="541"/>
      <c r="BQ457" s="546"/>
      <c r="BR457" s="541"/>
      <c r="BS457" s="553"/>
      <c r="BT457" s="552"/>
      <c r="BU457" s="553"/>
      <c r="BV457" s="552"/>
      <c r="BW457" s="553"/>
      <c r="BX457" s="552"/>
      <c r="BY457" s="552"/>
      <c r="BZ457" s="541"/>
      <c r="CA457" s="541"/>
      <c r="CB457" s="552"/>
      <c r="CC457" s="553"/>
      <c r="CD457" s="552"/>
      <c r="CE457" s="546"/>
      <c r="CF457" s="541"/>
      <c r="CG457" s="546"/>
      <c r="CH457" s="541"/>
    </row>
    <row r="458" spans="1:86" ht="17" hidden="1" customHeight="1" x14ac:dyDescent="0.2">
      <c r="A458" s="552"/>
      <c r="B458" s="566"/>
      <c r="C458" s="485"/>
      <c r="D458" s="590"/>
      <c r="E458" s="558"/>
      <c r="F458" s="239">
        <v>185</v>
      </c>
      <c r="G458" s="294">
        <f>'Anchor-AI'!L456</f>
        <v>0</v>
      </c>
      <c r="H458" s="295">
        <f>'Anchor-AI'!M456</f>
        <v>0</v>
      </c>
      <c r="I458" s="295">
        <f>'Anchor-AI'!N456</f>
        <v>0</v>
      </c>
      <c r="J458" s="295">
        <f>'Anchor-AI'!O456</f>
        <v>0</v>
      </c>
      <c r="K458" s="295">
        <f>(Summary!$C$63*H458+Summary!$C$64*I458+Summary!$C$65*J458)/Summary!$C$66</f>
        <v>0</v>
      </c>
      <c r="L458" s="295">
        <f>'Anchor-AI'!P456</f>
        <v>0</v>
      </c>
      <c r="M458" s="295">
        <f>'Anchor-AI'!Q456</f>
        <v>0</v>
      </c>
      <c r="N458" s="295">
        <f>'Anchor-AI'!R456</f>
        <v>0</v>
      </c>
      <c r="O458" s="295">
        <f>'Anchor-AI'!S456</f>
        <v>0</v>
      </c>
      <c r="P458" s="295">
        <f>'Anchor-AI'!T456</f>
        <v>0</v>
      </c>
      <c r="Q458" s="295">
        <f>'Anchor-AI'!U456</f>
        <v>0</v>
      </c>
      <c r="R458" s="295">
        <f>'Anchor-AI'!V456</f>
        <v>0</v>
      </c>
      <c r="S458" s="295">
        <f>'Anchor-AI'!W456</f>
        <v>0</v>
      </c>
      <c r="T458" s="295">
        <f>'Anchor-AI'!X456</f>
        <v>0</v>
      </c>
      <c r="U458" s="295">
        <f>10*LOG10(1/((Summary!$C$80/10^(R458/10)+Summary!$C$81/10^(S458/10)+Summary!$C$82/10^(T458/10))/Summary!$C$83))</f>
        <v>0</v>
      </c>
      <c r="V458" s="295">
        <f>'Anchor-AI'!Y456</f>
        <v>0</v>
      </c>
      <c r="W458" s="295">
        <f>'Anchor-AI'!Z456</f>
        <v>0</v>
      </c>
      <c r="X458" s="295">
        <f>'Anchor-AI'!AA456</f>
        <v>0</v>
      </c>
      <c r="Y458" s="357">
        <f>'Anchor-AI'!AB456</f>
        <v>0</v>
      </c>
      <c r="Z458" s="357">
        <f>'Anchor-AI'!AC456</f>
        <v>0</v>
      </c>
      <c r="AA458" s="296">
        <f t="shared" si="25"/>
        <v>0</v>
      </c>
      <c r="AC458" s="170">
        <f>'Test-AI'!L456</f>
        <v>0</v>
      </c>
      <c r="AD458" s="167">
        <f>'Test-AI'!M456</f>
        <v>0</v>
      </c>
      <c r="AE458" s="167">
        <f>'Test-AI'!N456</f>
        <v>0</v>
      </c>
      <c r="AF458" s="167">
        <f>'Test-AI'!O456</f>
        <v>0</v>
      </c>
      <c r="AG458" s="167">
        <f>(Summary!$C$63*AD458+Summary!$C$64*AE458+Summary!$C$65*AF458)/Summary!$C$66</f>
        <v>0</v>
      </c>
      <c r="AH458" s="167">
        <f>'Test-AI'!P456</f>
        <v>0</v>
      </c>
      <c r="AI458" s="167">
        <f>'Test-AI'!Q456</f>
        <v>0</v>
      </c>
      <c r="AJ458" s="167">
        <f>'Test-AI'!R456</f>
        <v>0</v>
      </c>
      <c r="AK458" s="167">
        <f>'Test-AI'!S456</f>
        <v>0</v>
      </c>
      <c r="AL458" s="167">
        <f>'Test-AI'!T456</f>
        <v>0</v>
      </c>
      <c r="AM458" s="167">
        <f>'Test-AI'!U456</f>
        <v>0</v>
      </c>
      <c r="AN458" s="167">
        <f>'Test-AI'!V456</f>
        <v>0</v>
      </c>
      <c r="AO458" s="167">
        <f>'Test-AI'!W456</f>
        <v>0</v>
      </c>
      <c r="AP458" s="167">
        <f>'Test-AI'!X456</f>
        <v>0</v>
      </c>
      <c r="AQ458" s="167">
        <f>10*LOG10(1/((Summary!$C$80/10^(AN458/10)+Summary!$C$81/10^(AO458/10)+Summary!$C$82/10^(AP458/10))/Summary!$C$83))</f>
        <v>0</v>
      </c>
      <c r="AR458" s="167">
        <f>'Test-AI'!Y456</f>
        <v>0</v>
      </c>
      <c r="AS458" s="167">
        <f>'Test-AI'!Z456</f>
        <v>0</v>
      </c>
      <c r="AT458" s="295">
        <f>'Test-AI'!AA456</f>
        <v>0</v>
      </c>
      <c r="AU458" s="357">
        <f>'Test-AI'!AB456</f>
        <v>0</v>
      </c>
      <c r="AV458" s="357">
        <f>'Test-AI'!AC456</f>
        <v>0</v>
      </c>
      <c r="AW458" s="296">
        <f t="shared" si="26"/>
        <v>0</v>
      </c>
      <c r="AX458" s="297" t="e">
        <f t="shared" si="27"/>
        <v>#DIV/0!</v>
      </c>
      <c r="AY458" s="298" t="e">
        <f t="shared" si="27"/>
        <v>#DIV/0!</v>
      </c>
      <c r="AZ458" s="297" t="e">
        <f t="shared" si="27"/>
        <v>#DIV/0!</v>
      </c>
      <c r="BA458" s="345" t="e">
        <f t="shared" si="24"/>
        <v>#DIV/0!</v>
      </c>
      <c r="BB458" s="75"/>
      <c r="BC458" s="75"/>
      <c r="BD458" s="574" t="s">
        <v>46</v>
      </c>
      <c r="BE458" s="549" t="e">
        <f t="array" ref="BE458">bdRateExtend($G456:$G459,H456:H459,$AC456:$AC459,AD456:AD459)</f>
        <v>#VALUE!</v>
      </c>
      <c r="BF458" s="552"/>
      <c r="BG458" s="552"/>
      <c r="BH458" s="552"/>
      <c r="BI458" s="552"/>
      <c r="BJ458" s="552"/>
      <c r="BK458" s="551" t="e">
        <f t="array" ref="BK458">bdRateExtend($G456:$G459,L456:L459,$AC456:$AC459,AH456:AH459)</f>
        <v>#VALUE!</v>
      </c>
      <c r="BL458" s="552"/>
      <c r="BM458" s="551" t="e">
        <f t="array" ref="BM458">bdRateExtend($G456:$G459,M456:M459,$AC456:$AC459,AI456:AI459)</f>
        <v>#VALUE!</v>
      </c>
      <c r="BN458" s="552"/>
      <c r="BO458" s="545" t="e">
        <f t="array" ref="BO458">bdRateExtend($G456:$G459,N456:N459,$AC456:$AC459,AJ456:AJ459,"None", FALSE,1)</f>
        <v>#VALUE!</v>
      </c>
      <c r="BP458" s="541"/>
      <c r="BQ458" s="545" t="e">
        <f t="array" ref="BQ458">bdRateExtend($G456:$G459,O456:O459,$AC456:$AC459,AK456:AK459,"None", FALSE,1)</f>
        <v>#VALUE!</v>
      </c>
      <c r="BR458" s="541"/>
      <c r="BS458" s="551" t="e">
        <f t="array" ref="BS458">bdRateExtend($G456:$G459,P456:P459,$AC456:$AC459,AL456:AL459)</f>
        <v>#VALUE!</v>
      </c>
      <c r="BT458" s="552"/>
      <c r="BU458" s="551" t="e">
        <f t="array" ref="BU458">bdRateExtend($G456:$G459,Q456:Q459,$AC456:$AC459,AM456:AM459)</f>
        <v>#VALUE!</v>
      </c>
      <c r="BV458" s="552"/>
      <c r="BW458" s="551" t="e">
        <f t="array" ref="BW458">bdRateExtend($G456:$G459,R456:R459,$AC456:$AC459,AN456:AN459)</f>
        <v>#VALUE!</v>
      </c>
      <c r="BX458" s="552"/>
      <c r="BY458" s="552"/>
      <c r="BZ458" s="541"/>
      <c r="CA458" s="541"/>
      <c r="CB458" s="552"/>
      <c r="CC458" s="561" t="e">
        <f t="array" ref="CC458">bdCAMBIExtend($G456:$G459,V456:V459,$AC456:$AC459,AR456:AR459)</f>
        <v>#VALUE!</v>
      </c>
      <c r="CD458" s="552"/>
      <c r="CE458" s="554">
        <f t="array" ref="CE458">testVMAFRange($G456:$G459,N456:N459,$AC456:$AC459,AJ456:AJ459)</f>
        <v>0</v>
      </c>
      <c r="CF458" s="541"/>
      <c r="CG458" s="554">
        <f t="array" ref="CG458">testVMAFRange($G456:$G459,O456:O459,$AC456:$AC459,AK456:AK459)</f>
        <v>0</v>
      </c>
      <c r="CH458" s="541"/>
    </row>
    <row r="459" spans="1:86" ht="17" hidden="1" customHeight="1" x14ac:dyDescent="0.2">
      <c r="A459" s="552"/>
      <c r="B459" s="571"/>
      <c r="C459" s="486"/>
      <c r="D459" s="602"/>
      <c r="E459" s="577"/>
      <c r="F459" s="240">
        <v>210</v>
      </c>
      <c r="G459" s="299">
        <f>'Anchor-AI'!L457</f>
        <v>0</v>
      </c>
      <c r="H459" s="300">
        <f>'Anchor-AI'!M457</f>
        <v>0</v>
      </c>
      <c r="I459" s="300">
        <f>'Anchor-AI'!N457</f>
        <v>0</v>
      </c>
      <c r="J459" s="300">
        <f>'Anchor-AI'!O457</f>
        <v>0</v>
      </c>
      <c r="K459" s="295">
        <f>(Summary!$C$63*H459+Summary!$C$64*I459+Summary!$C$65*J459)/Summary!$C$66</f>
        <v>0</v>
      </c>
      <c r="L459" s="300">
        <f>'Anchor-AI'!P457</f>
        <v>0</v>
      </c>
      <c r="M459" s="300">
        <f>'Anchor-AI'!Q457</f>
        <v>0</v>
      </c>
      <c r="N459" s="300">
        <f>'Anchor-AI'!R457</f>
        <v>0</v>
      </c>
      <c r="O459" s="300">
        <f>'Anchor-AI'!S457</f>
        <v>0</v>
      </c>
      <c r="P459" s="300">
        <f>'Anchor-AI'!T457</f>
        <v>0</v>
      </c>
      <c r="Q459" s="300">
        <f>'Anchor-AI'!U457</f>
        <v>0</v>
      </c>
      <c r="R459" s="300">
        <f>'Anchor-AI'!V457</f>
        <v>0</v>
      </c>
      <c r="S459" s="300">
        <f>'Anchor-AI'!W457</f>
        <v>0</v>
      </c>
      <c r="T459" s="300">
        <f>'Anchor-AI'!X457</f>
        <v>0</v>
      </c>
      <c r="U459" s="300">
        <f>10*LOG10(1/((Summary!$C$80/10^(R459/10)+Summary!$C$81/10^(S459/10)+Summary!$C$82/10^(T459/10))/Summary!$C$83))</f>
        <v>0</v>
      </c>
      <c r="V459" s="300">
        <f>'Anchor-AI'!Y457</f>
        <v>0</v>
      </c>
      <c r="W459" s="300">
        <f>'Anchor-AI'!Z457</f>
        <v>0</v>
      </c>
      <c r="X459" s="300">
        <f>'Anchor-AI'!AA457</f>
        <v>0</v>
      </c>
      <c r="Y459" s="357">
        <f>'Anchor-AI'!AB457</f>
        <v>0</v>
      </c>
      <c r="Z459" s="357">
        <f>'Anchor-AI'!AC457</f>
        <v>0</v>
      </c>
      <c r="AA459" s="301">
        <f t="shared" si="25"/>
        <v>0</v>
      </c>
      <c r="AB459" s="76"/>
      <c r="AC459" s="171">
        <f>'Test-AI'!L457</f>
        <v>0</v>
      </c>
      <c r="AD459" s="168">
        <f>'Test-AI'!M457</f>
        <v>0</v>
      </c>
      <c r="AE459" s="168">
        <f>'Test-AI'!N457</f>
        <v>0</v>
      </c>
      <c r="AF459" s="168">
        <f>'Test-AI'!O457</f>
        <v>0</v>
      </c>
      <c r="AG459" s="168">
        <f>(Summary!$C$63*AD459+Summary!$C$64*AE459+Summary!$C$65*AF459)/Summary!$C$66</f>
        <v>0</v>
      </c>
      <c r="AH459" s="168">
        <f>'Test-AI'!P457</f>
        <v>0</v>
      </c>
      <c r="AI459" s="168">
        <f>'Test-AI'!Q457</f>
        <v>0</v>
      </c>
      <c r="AJ459" s="168">
        <f>'Test-AI'!R457</f>
        <v>0</v>
      </c>
      <c r="AK459" s="168">
        <f>'Test-AI'!S457</f>
        <v>0</v>
      </c>
      <c r="AL459" s="168">
        <f>'Test-AI'!T457</f>
        <v>0</v>
      </c>
      <c r="AM459" s="168">
        <f>'Test-AI'!U457</f>
        <v>0</v>
      </c>
      <c r="AN459" s="168">
        <f>'Test-AI'!V457</f>
        <v>0</v>
      </c>
      <c r="AO459" s="168">
        <f>'Test-AI'!W457</f>
        <v>0</v>
      </c>
      <c r="AP459" s="168">
        <f>'Test-AI'!X457</f>
        <v>0</v>
      </c>
      <c r="AQ459" s="168">
        <f>10*LOG10(1/((Summary!$C$80/10^(AN459/10)+Summary!$C$81/10^(AO459/10)+Summary!$C$82/10^(AP459/10))/Summary!$C$83))</f>
        <v>0</v>
      </c>
      <c r="AR459" s="168">
        <f>'Test-AI'!Y457</f>
        <v>0</v>
      </c>
      <c r="AS459" s="168">
        <f>'Test-AI'!Z457</f>
        <v>0</v>
      </c>
      <c r="AT459" s="300">
        <f>'Test-AI'!AA457</f>
        <v>0</v>
      </c>
      <c r="AU459" s="357">
        <f>'Test-AI'!AB457</f>
        <v>0</v>
      </c>
      <c r="AV459" s="357">
        <f>'Test-AI'!AC457</f>
        <v>0</v>
      </c>
      <c r="AW459" s="301">
        <f t="shared" si="26"/>
        <v>0</v>
      </c>
      <c r="AX459" s="302" t="e">
        <f t="shared" si="27"/>
        <v>#DIV/0!</v>
      </c>
      <c r="AY459" s="303" t="e">
        <f t="shared" si="27"/>
        <v>#DIV/0!</v>
      </c>
      <c r="AZ459" s="297" t="e">
        <f t="shared" si="27"/>
        <v>#DIV/0!</v>
      </c>
      <c r="BA459" s="345" t="e">
        <f t="shared" si="24"/>
        <v>#DIV/0!</v>
      </c>
      <c r="BB459" s="75"/>
      <c r="BC459" s="75"/>
      <c r="BD459" s="570"/>
      <c r="BE459" s="550"/>
      <c r="BF459" s="553"/>
      <c r="BG459" s="553"/>
      <c r="BH459" s="553"/>
      <c r="BI459" s="553"/>
      <c r="BJ459" s="553"/>
      <c r="BK459" s="553"/>
      <c r="BL459" s="553"/>
      <c r="BM459" s="553"/>
      <c r="BN459" s="553"/>
      <c r="BO459" s="546"/>
      <c r="BP459" s="544"/>
      <c r="BQ459" s="546"/>
      <c r="BR459" s="544"/>
      <c r="BS459" s="553"/>
      <c r="BT459" s="553"/>
      <c r="BU459" s="553"/>
      <c r="BV459" s="553"/>
      <c r="BW459" s="553"/>
      <c r="BX459" s="553"/>
      <c r="BY459" s="553"/>
      <c r="BZ459" s="544"/>
      <c r="CA459" s="544"/>
      <c r="CB459" s="553"/>
      <c r="CC459" s="553"/>
      <c r="CD459" s="553"/>
      <c r="CE459" s="546"/>
      <c r="CF459" s="544"/>
      <c r="CG459" s="546"/>
      <c r="CH459" s="544"/>
    </row>
    <row r="460" spans="1:86" ht="17" hidden="1" customHeight="1" x14ac:dyDescent="0.2">
      <c r="A460" s="552"/>
      <c r="B460" s="620" t="s">
        <v>148</v>
      </c>
      <c r="C460" s="586" t="s">
        <v>109</v>
      </c>
      <c r="D460" s="601">
        <v>29.97</v>
      </c>
      <c r="E460" s="576">
        <v>8</v>
      </c>
      <c r="F460" s="238">
        <v>85</v>
      </c>
      <c r="G460" s="289">
        <f>'Anchor-AI'!L458</f>
        <v>0</v>
      </c>
      <c r="H460" s="290">
        <f>'Anchor-AI'!M458</f>
        <v>0</v>
      </c>
      <c r="I460" s="290">
        <f>'Anchor-AI'!N458</f>
        <v>0</v>
      </c>
      <c r="J460" s="290">
        <f>'Anchor-AI'!O458</f>
        <v>0</v>
      </c>
      <c r="K460" s="290">
        <f>(Summary!$C$63*H460+Summary!$C$64*I460+Summary!$C$65*J460)/Summary!$C$66</f>
        <v>0</v>
      </c>
      <c r="L460" s="290">
        <f>'Anchor-AI'!P458</f>
        <v>0</v>
      </c>
      <c r="M460" s="290">
        <f>'Anchor-AI'!Q458</f>
        <v>0</v>
      </c>
      <c r="N460" s="290">
        <f>'Anchor-AI'!R458</f>
        <v>0</v>
      </c>
      <c r="O460" s="290">
        <f>'Anchor-AI'!S458</f>
        <v>0</v>
      </c>
      <c r="P460" s="290">
        <f>'Anchor-AI'!T458</f>
        <v>0</v>
      </c>
      <c r="Q460" s="290">
        <f>'Anchor-AI'!U458</f>
        <v>0</v>
      </c>
      <c r="R460" s="290">
        <f>'Anchor-AI'!V458</f>
        <v>0</v>
      </c>
      <c r="S460" s="290">
        <f>'Anchor-AI'!W458</f>
        <v>0</v>
      </c>
      <c r="T460" s="290">
        <f>'Anchor-AI'!X458</f>
        <v>0</v>
      </c>
      <c r="U460" s="290">
        <f>10*LOG10(1/((Summary!$C$80/10^(R460/10)+Summary!$C$81/10^(S460/10)+Summary!$C$82/10^(T460/10))/Summary!$C$83))</f>
        <v>0</v>
      </c>
      <c r="V460" s="290">
        <f>'Anchor-AI'!Y458</f>
        <v>0</v>
      </c>
      <c r="W460" s="290">
        <f>'Anchor-AI'!Z458</f>
        <v>0</v>
      </c>
      <c r="X460" s="290">
        <f>'Anchor-AI'!AA458</f>
        <v>0</v>
      </c>
      <c r="Y460" s="360">
        <f>'Anchor-AI'!AB458</f>
        <v>0</v>
      </c>
      <c r="Z460" s="360">
        <f>'Anchor-AI'!AC458</f>
        <v>0</v>
      </c>
      <c r="AA460" s="291">
        <f t="shared" si="25"/>
        <v>0</v>
      </c>
      <c r="AC460" s="169">
        <f>'Test-AI'!L458</f>
        <v>0</v>
      </c>
      <c r="AD460" s="166">
        <f>'Test-AI'!M458</f>
        <v>0</v>
      </c>
      <c r="AE460" s="166">
        <f>'Test-AI'!N458</f>
        <v>0</v>
      </c>
      <c r="AF460" s="166">
        <f>'Test-AI'!O458</f>
        <v>0</v>
      </c>
      <c r="AG460" s="166">
        <f>(Summary!$C$63*AD460+Summary!$C$64*AE460+Summary!$C$65*AF460)/Summary!$C$66</f>
        <v>0</v>
      </c>
      <c r="AH460" s="166">
        <f>'Test-AI'!P458</f>
        <v>0</v>
      </c>
      <c r="AI460" s="166">
        <f>'Test-AI'!Q458</f>
        <v>0</v>
      </c>
      <c r="AJ460" s="166">
        <f>'Test-AI'!R458</f>
        <v>0</v>
      </c>
      <c r="AK460" s="166">
        <f>'Test-AI'!S458</f>
        <v>0</v>
      </c>
      <c r="AL460" s="166">
        <f>'Test-AI'!T458</f>
        <v>0</v>
      </c>
      <c r="AM460" s="166">
        <f>'Test-AI'!U458</f>
        <v>0</v>
      </c>
      <c r="AN460" s="166">
        <f>'Test-AI'!V458</f>
        <v>0</v>
      </c>
      <c r="AO460" s="166">
        <f>'Test-AI'!W458</f>
        <v>0</v>
      </c>
      <c r="AP460" s="166">
        <f>'Test-AI'!X458</f>
        <v>0</v>
      </c>
      <c r="AQ460" s="166">
        <f>10*LOG10(1/((Summary!$C$80/10^(AN460/10)+Summary!$C$81/10^(AO460/10)+Summary!$C$82/10^(AP460/10))/Summary!$C$83))</f>
        <v>0</v>
      </c>
      <c r="AR460" s="166">
        <f>'Test-AI'!Y458</f>
        <v>0</v>
      </c>
      <c r="AS460" s="166">
        <f>'Test-AI'!Z458</f>
        <v>0</v>
      </c>
      <c r="AT460" s="290">
        <f>'Test-AI'!AA458</f>
        <v>0</v>
      </c>
      <c r="AU460" s="356">
        <f>'Test-AI'!AB458</f>
        <v>0</v>
      </c>
      <c r="AV460" s="356">
        <f>'Test-AI'!AC458</f>
        <v>0</v>
      </c>
      <c r="AW460" s="291">
        <f t="shared" si="26"/>
        <v>0</v>
      </c>
      <c r="AX460" s="292" t="e">
        <f t="shared" si="27"/>
        <v>#DIV/0!</v>
      </c>
      <c r="AY460" s="293" t="e">
        <f t="shared" si="27"/>
        <v>#DIV/0!</v>
      </c>
      <c r="AZ460" s="292" t="e">
        <f t="shared" si="27"/>
        <v>#DIV/0!</v>
      </c>
      <c r="BA460" s="344" t="e">
        <f t="shared" si="24"/>
        <v>#DIV/0!</v>
      </c>
      <c r="BB460" s="75"/>
      <c r="BC460" s="75"/>
      <c r="BD460" s="572" t="s">
        <v>39</v>
      </c>
      <c r="BE460" s="549" t="e">
        <f t="array" ref="BE460">bdRateExtend($G460:$G463,H460:H463,$AC460:$AC463,AD460:AD463)</f>
        <v>#VALUE!</v>
      </c>
      <c r="BF460" s="551" t="e">
        <f t="array" ref="BF460">bdRateExtend($G460:$G465,H460:H465,$AC460:$AC465,AD460:AD465)</f>
        <v>#VALUE!</v>
      </c>
      <c r="BG460" s="551" t="e">
        <f t="array" ref="BG460">bdRateExtend($G460:$G465,I460:I465,$AC460:$AC465,AE460:AE465)</f>
        <v>#VALUE!</v>
      </c>
      <c r="BH460" s="551" t="e">
        <f t="array" ref="BH460">bdRateExtend($G460:$G465,J460:J465,$AC460:$AC465,AF460:AF465)</f>
        <v>#VALUE!</v>
      </c>
      <c r="BI460" s="551" t="e">
        <f t="array" ref="BI460">bdRateExtend($G460:$G465,K460:K465,$AC460:$AC465,AG460:AG465)</f>
        <v>#VALUE!</v>
      </c>
      <c r="BJ460" s="575" t="e">
        <f>(Summary!$C$94*BF460+Summary!$C$95*BG460+Summary!$C$96*BH460)/Summary!$C$97</f>
        <v>#VALUE!</v>
      </c>
      <c r="BK460" s="551" t="e">
        <f t="array" ref="BK460">bdRateExtend($G460:$G463,L460:L463,$AC460:$AC463,AH460:AH463)</f>
        <v>#VALUE!</v>
      </c>
      <c r="BL460" s="551" t="e">
        <f t="array" ref="BL460">bdRateExtend($G460:$G465,L460:L465,$AC460:$AC465,AH460:AH465)</f>
        <v>#VALUE!</v>
      </c>
      <c r="BM460" s="551" t="e">
        <f t="array" ref="BM460">bdRateExtend($G460:$G463,M460:M463,$AC460:$AC463,AI460:AI463)</f>
        <v>#VALUE!</v>
      </c>
      <c r="BN460" s="551" t="e">
        <f t="array" ref="BN460">bdRateExtend($G460:$G465,M460:M465,$AC460:$AC465,AI460:AI465)</f>
        <v>#VALUE!</v>
      </c>
      <c r="BO460" s="548" t="e">
        <f t="array" ref="BO460">bdRateExtend($G460:$G463,N460:N463,$AC460:$AC463,AJ460:AJ463,"None", FALSE,1)</f>
        <v>#VALUE!</v>
      </c>
      <c r="BP460" s="585" t="e">
        <f t="array" ref="BP460">bdRateExtend($G460:$G465,N460:N465,$AC460:$AC465,AJ460:AJ465,"None", FALSE,1)</f>
        <v>#VALUE!</v>
      </c>
      <c r="BQ460" s="548" t="e">
        <f t="array" ref="BQ460">bdRateExtend($G460:$G463,O460:O463,$AC460:$AC463,AK460:AK463,"None", FALSE,1)</f>
        <v>#VALUE!</v>
      </c>
      <c r="BR460" s="585" t="e">
        <f t="array" ref="BR460">bdRateExtend($G460:$G465,O460:O465,$AC460:$AC465,AK460:AK465,"None", FALSE,1)</f>
        <v>#VALUE!</v>
      </c>
      <c r="BS460" s="551" t="e">
        <f t="array" ref="BS460">bdRateExtend($G460:$G463,P460:P463,$AC460:$AC463,AL460:AL463)</f>
        <v>#VALUE!</v>
      </c>
      <c r="BT460" s="551" t="e">
        <f t="array" ref="BT460">bdRateExtend($G460:$G465,P460:P465,$AC460:$AC465,AL460:AL465)</f>
        <v>#VALUE!</v>
      </c>
      <c r="BU460" s="551" t="e">
        <f t="array" ref="BU460">bdRateExtend($G460:$G463,Q460:Q463,$AC460:$AC463,AM460:AM463)</f>
        <v>#VALUE!</v>
      </c>
      <c r="BV460" s="551" t="e">
        <f t="array" ref="BV460">bdRateExtend($G460:$G465,Q460:Q465,$AC460:$AC465,AM460:AM465)</f>
        <v>#VALUE!</v>
      </c>
      <c r="BW460" s="551" t="e">
        <f t="array" ref="BW460">bdRateExtend($G460:$G463,R460:R463,$AC460:$AC463,AN460:AN463)</f>
        <v>#VALUE!</v>
      </c>
      <c r="BX460" s="551" t="e">
        <f t="array" ref="BX460">bdRateExtend($G460:$G465,R460:R465,$AC460:$AC465,AN460:AN465)</f>
        <v>#VALUE!</v>
      </c>
      <c r="BY460" s="551" t="e">
        <f t="array" ref="BY460">bdRateExtend($G460:$G465,S460:S465,$AC460:$AC465,AO460:AO465)</f>
        <v>#VALUE!</v>
      </c>
      <c r="BZ460" s="555" t="e">
        <f t="array" ref="BZ460">bdRateExtend($G460:$G465,T460:T465,$AC460:$AC465,AP460:AP465)</f>
        <v>#VALUE!</v>
      </c>
      <c r="CA460" s="555" t="e">
        <f t="array" ref="CA460">bdRateExtend($G460:$G465,U460:U465,$AC460:$AC465,AQ460:AQ465)</f>
        <v>#VALUE!</v>
      </c>
      <c r="CB460" s="575" t="e">
        <f>(Summary!$C$108*BX460+Summary!$C$109*BY460+Summary!$C$110*BZ460)/Summary!$C$111</f>
        <v>#VALUE!</v>
      </c>
      <c r="CC460" s="561" t="e">
        <f t="array" ref="CC460">bdCAMBIExtend($G460:$G463,V460:V463,$AC460:$AC463,AR460:AR463)</f>
        <v>#VALUE!</v>
      </c>
      <c r="CD460" s="561" t="e">
        <f t="array" ref="CD460">bdCAMBIExtend($G460:$G465,V460:V465,$AC460:$AC465,AR460:AR465)</f>
        <v>#VALUE!</v>
      </c>
      <c r="CE460" s="547">
        <f t="array" ref="CE460">testVMAFRange($G460:$G463,N460:N463,$AC460:$AC463,AJ460:AJ463)</f>
        <v>0</v>
      </c>
      <c r="CF460" s="543">
        <f t="array" ref="CF460">testVMAFRange($G460:$G465,N460:N465,$AC460:$AC465,AJ460:AJ465)</f>
        <v>0</v>
      </c>
      <c r="CG460" s="547">
        <f t="array" ref="CG460">testVMAFRange($G460:$G463,O460:O463,$AC460:$AC463,AK460:AK463)</f>
        <v>0</v>
      </c>
      <c r="CH460" s="543">
        <f t="array" ref="CH460">testVMAFRange($G460:$G465,O460:O465,$AC460:$AC465,AK460:AK465)</f>
        <v>0</v>
      </c>
    </row>
    <row r="461" spans="1:86" ht="17" hidden="1" customHeight="1" x14ac:dyDescent="0.2">
      <c r="A461" s="552"/>
      <c r="B461" s="566"/>
      <c r="C461" s="485"/>
      <c r="D461" s="590"/>
      <c r="E461" s="558"/>
      <c r="F461" s="239">
        <v>110</v>
      </c>
      <c r="G461" s="294">
        <f>'Anchor-AI'!L459</f>
        <v>0</v>
      </c>
      <c r="H461" s="295">
        <f>'Anchor-AI'!M459</f>
        <v>0</v>
      </c>
      <c r="I461" s="295">
        <f>'Anchor-AI'!N459</f>
        <v>0</v>
      </c>
      <c r="J461" s="295">
        <f>'Anchor-AI'!O459</f>
        <v>0</v>
      </c>
      <c r="K461" s="295">
        <f>(Summary!$C$63*H461+Summary!$C$64*I461+Summary!$C$65*J461)/Summary!$C$66</f>
        <v>0</v>
      </c>
      <c r="L461" s="295">
        <f>'Anchor-AI'!P459</f>
        <v>0</v>
      </c>
      <c r="M461" s="295">
        <f>'Anchor-AI'!Q459</f>
        <v>0</v>
      </c>
      <c r="N461" s="295">
        <f>'Anchor-AI'!R459</f>
        <v>0</v>
      </c>
      <c r="O461" s="295">
        <f>'Anchor-AI'!S459</f>
        <v>0</v>
      </c>
      <c r="P461" s="295">
        <f>'Anchor-AI'!T459</f>
        <v>0</v>
      </c>
      <c r="Q461" s="295">
        <f>'Anchor-AI'!U459</f>
        <v>0</v>
      </c>
      <c r="R461" s="295">
        <f>'Anchor-AI'!V459</f>
        <v>0</v>
      </c>
      <c r="S461" s="295">
        <f>'Anchor-AI'!W459</f>
        <v>0</v>
      </c>
      <c r="T461" s="295">
        <f>'Anchor-AI'!X459</f>
        <v>0</v>
      </c>
      <c r="U461" s="295">
        <f>10*LOG10(1/((Summary!$C$80/10^(R461/10)+Summary!$C$81/10^(S461/10)+Summary!$C$82/10^(T461/10))/Summary!$C$83))</f>
        <v>0</v>
      </c>
      <c r="V461" s="295">
        <f>'Anchor-AI'!Y459</f>
        <v>0</v>
      </c>
      <c r="W461" s="295">
        <f>'Anchor-AI'!Z459</f>
        <v>0</v>
      </c>
      <c r="X461" s="295">
        <f>'Anchor-AI'!AA459</f>
        <v>0</v>
      </c>
      <c r="Y461" s="357">
        <f>'Anchor-AI'!AB459</f>
        <v>0</v>
      </c>
      <c r="Z461" s="357">
        <f>'Anchor-AI'!AC459</f>
        <v>0</v>
      </c>
      <c r="AA461" s="296">
        <f t="shared" si="25"/>
        <v>0</v>
      </c>
      <c r="AC461" s="170">
        <f>'Test-AI'!L459</f>
        <v>0</v>
      </c>
      <c r="AD461" s="167">
        <f>'Test-AI'!M459</f>
        <v>0</v>
      </c>
      <c r="AE461" s="167">
        <f>'Test-AI'!N459</f>
        <v>0</v>
      </c>
      <c r="AF461" s="167">
        <f>'Test-AI'!O459</f>
        <v>0</v>
      </c>
      <c r="AG461" s="167">
        <f>(Summary!$C$63*AD461+Summary!$C$64*AE461+Summary!$C$65*AF461)/Summary!$C$66</f>
        <v>0</v>
      </c>
      <c r="AH461" s="167">
        <f>'Test-AI'!P459</f>
        <v>0</v>
      </c>
      <c r="AI461" s="167">
        <f>'Test-AI'!Q459</f>
        <v>0</v>
      </c>
      <c r="AJ461" s="167">
        <f>'Test-AI'!R459</f>
        <v>0</v>
      </c>
      <c r="AK461" s="167">
        <f>'Test-AI'!S459</f>
        <v>0</v>
      </c>
      <c r="AL461" s="167">
        <f>'Test-AI'!T459</f>
        <v>0</v>
      </c>
      <c r="AM461" s="167">
        <f>'Test-AI'!U459</f>
        <v>0</v>
      </c>
      <c r="AN461" s="167">
        <f>'Test-AI'!V459</f>
        <v>0</v>
      </c>
      <c r="AO461" s="167">
        <f>'Test-AI'!W459</f>
        <v>0</v>
      </c>
      <c r="AP461" s="167">
        <f>'Test-AI'!X459</f>
        <v>0</v>
      </c>
      <c r="AQ461" s="167">
        <f>10*LOG10(1/((Summary!$C$80/10^(AN461/10)+Summary!$C$81/10^(AO461/10)+Summary!$C$82/10^(AP461/10))/Summary!$C$83))</f>
        <v>0</v>
      </c>
      <c r="AR461" s="167">
        <f>'Test-AI'!Y459</f>
        <v>0</v>
      </c>
      <c r="AS461" s="167">
        <f>'Test-AI'!Z459</f>
        <v>0</v>
      </c>
      <c r="AT461" s="295">
        <f>'Test-AI'!AA459</f>
        <v>0</v>
      </c>
      <c r="AU461" s="357">
        <f>'Test-AI'!AB459</f>
        <v>0</v>
      </c>
      <c r="AV461" s="357">
        <f>'Test-AI'!AC459</f>
        <v>0</v>
      </c>
      <c r="AW461" s="296">
        <f t="shared" si="26"/>
        <v>0</v>
      </c>
      <c r="AX461" s="297" t="e">
        <f t="shared" si="27"/>
        <v>#DIV/0!</v>
      </c>
      <c r="AY461" s="298" t="e">
        <f t="shared" si="27"/>
        <v>#DIV/0!</v>
      </c>
      <c r="AZ461" s="297" t="e">
        <f t="shared" si="27"/>
        <v>#DIV/0!</v>
      </c>
      <c r="BA461" s="345" t="e">
        <f t="shared" si="24"/>
        <v>#DIV/0!</v>
      </c>
      <c r="BB461" s="75"/>
      <c r="BC461" s="75"/>
      <c r="BD461" s="565"/>
      <c r="BE461" s="550"/>
      <c r="BF461" s="552"/>
      <c r="BG461" s="552"/>
      <c r="BH461" s="552"/>
      <c r="BI461" s="552"/>
      <c r="BJ461" s="552"/>
      <c r="BK461" s="553"/>
      <c r="BL461" s="552"/>
      <c r="BM461" s="553"/>
      <c r="BN461" s="552"/>
      <c r="BO461" s="546"/>
      <c r="BP461" s="541"/>
      <c r="BQ461" s="546"/>
      <c r="BR461" s="541"/>
      <c r="BS461" s="553"/>
      <c r="BT461" s="552"/>
      <c r="BU461" s="553"/>
      <c r="BV461" s="552"/>
      <c r="BW461" s="553"/>
      <c r="BX461" s="552"/>
      <c r="BY461" s="552"/>
      <c r="BZ461" s="541"/>
      <c r="CA461" s="541"/>
      <c r="CB461" s="552"/>
      <c r="CC461" s="553"/>
      <c r="CD461" s="552"/>
      <c r="CE461" s="546"/>
      <c r="CF461" s="541"/>
      <c r="CG461" s="546"/>
      <c r="CH461" s="541"/>
    </row>
    <row r="462" spans="1:86" ht="17" hidden="1" customHeight="1" x14ac:dyDescent="0.2">
      <c r="A462" s="552"/>
      <c r="B462" s="566"/>
      <c r="C462" s="485"/>
      <c r="D462" s="590"/>
      <c r="E462" s="558"/>
      <c r="F462" s="239">
        <v>135</v>
      </c>
      <c r="G462" s="294">
        <f>'Anchor-AI'!L460</f>
        <v>0</v>
      </c>
      <c r="H462" s="295">
        <f>'Anchor-AI'!M460</f>
        <v>0</v>
      </c>
      <c r="I462" s="295">
        <f>'Anchor-AI'!N460</f>
        <v>0</v>
      </c>
      <c r="J462" s="295">
        <f>'Anchor-AI'!O460</f>
        <v>0</v>
      </c>
      <c r="K462" s="295">
        <f>(Summary!$C$63*H462+Summary!$C$64*I462+Summary!$C$65*J462)/Summary!$C$66</f>
        <v>0</v>
      </c>
      <c r="L462" s="295">
        <f>'Anchor-AI'!P460</f>
        <v>0</v>
      </c>
      <c r="M462" s="295">
        <f>'Anchor-AI'!Q460</f>
        <v>0</v>
      </c>
      <c r="N462" s="295">
        <f>'Anchor-AI'!R460</f>
        <v>0</v>
      </c>
      <c r="O462" s="295">
        <f>'Anchor-AI'!S460</f>
        <v>0</v>
      </c>
      <c r="P462" s="295">
        <f>'Anchor-AI'!T460</f>
        <v>0</v>
      </c>
      <c r="Q462" s="295">
        <f>'Anchor-AI'!U460</f>
        <v>0</v>
      </c>
      <c r="R462" s="295">
        <f>'Anchor-AI'!V460</f>
        <v>0</v>
      </c>
      <c r="S462" s="295">
        <f>'Anchor-AI'!W460</f>
        <v>0</v>
      </c>
      <c r="T462" s="295">
        <f>'Anchor-AI'!X460</f>
        <v>0</v>
      </c>
      <c r="U462" s="295">
        <f>10*LOG10(1/((Summary!$C$80/10^(R462/10)+Summary!$C$81/10^(S462/10)+Summary!$C$82/10^(T462/10))/Summary!$C$83))</f>
        <v>0</v>
      </c>
      <c r="V462" s="295">
        <f>'Anchor-AI'!Y460</f>
        <v>0</v>
      </c>
      <c r="W462" s="295">
        <f>'Anchor-AI'!Z460</f>
        <v>0</v>
      </c>
      <c r="X462" s="295">
        <f>'Anchor-AI'!AA460</f>
        <v>0</v>
      </c>
      <c r="Y462" s="357">
        <f>'Anchor-AI'!AB460</f>
        <v>0</v>
      </c>
      <c r="Z462" s="357">
        <f>'Anchor-AI'!AC460</f>
        <v>0</v>
      </c>
      <c r="AA462" s="296">
        <f t="shared" si="25"/>
        <v>0</v>
      </c>
      <c r="AC462" s="170">
        <f>'Test-AI'!L460</f>
        <v>0</v>
      </c>
      <c r="AD462" s="167">
        <f>'Test-AI'!M460</f>
        <v>0</v>
      </c>
      <c r="AE462" s="167">
        <f>'Test-AI'!N460</f>
        <v>0</v>
      </c>
      <c r="AF462" s="167">
        <f>'Test-AI'!O460</f>
        <v>0</v>
      </c>
      <c r="AG462" s="167">
        <f>(Summary!$C$63*AD462+Summary!$C$64*AE462+Summary!$C$65*AF462)/Summary!$C$66</f>
        <v>0</v>
      </c>
      <c r="AH462" s="167">
        <f>'Test-AI'!P460</f>
        <v>0</v>
      </c>
      <c r="AI462" s="167">
        <f>'Test-AI'!Q460</f>
        <v>0</v>
      </c>
      <c r="AJ462" s="167">
        <f>'Test-AI'!R460</f>
        <v>0</v>
      </c>
      <c r="AK462" s="167">
        <f>'Test-AI'!S460</f>
        <v>0</v>
      </c>
      <c r="AL462" s="167">
        <f>'Test-AI'!T460</f>
        <v>0</v>
      </c>
      <c r="AM462" s="167">
        <f>'Test-AI'!U460</f>
        <v>0</v>
      </c>
      <c r="AN462" s="167">
        <f>'Test-AI'!V460</f>
        <v>0</v>
      </c>
      <c r="AO462" s="167">
        <f>'Test-AI'!W460</f>
        <v>0</v>
      </c>
      <c r="AP462" s="167">
        <f>'Test-AI'!X460</f>
        <v>0</v>
      </c>
      <c r="AQ462" s="167">
        <f>10*LOG10(1/((Summary!$C$80/10^(AN462/10)+Summary!$C$81/10^(AO462/10)+Summary!$C$82/10^(AP462/10))/Summary!$C$83))</f>
        <v>0</v>
      </c>
      <c r="AR462" s="167">
        <f>'Test-AI'!Y460</f>
        <v>0</v>
      </c>
      <c r="AS462" s="167">
        <f>'Test-AI'!Z460</f>
        <v>0</v>
      </c>
      <c r="AT462" s="295">
        <f>'Test-AI'!AA460</f>
        <v>0</v>
      </c>
      <c r="AU462" s="357">
        <f>'Test-AI'!AB460</f>
        <v>0</v>
      </c>
      <c r="AV462" s="357">
        <f>'Test-AI'!AC460</f>
        <v>0</v>
      </c>
      <c r="AW462" s="296">
        <f t="shared" si="26"/>
        <v>0</v>
      </c>
      <c r="AX462" s="297" t="e">
        <f t="shared" si="27"/>
        <v>#DIV/0!</v>
      </c>
      <c r="AY462" s="298" t="e">
        <f t="shared" si="27"/>
        <v>#DIV/0!</v>
      </c>
      <c r="AZ462" s="297" t="e">
        <f t="shared" si="27"/>
        <v>#DIV/0!</v>
      </c>
      <c r="BA462" s="345" t="e">
        <f t="shared" si="24"/>
        <v>#DIV/0!</v>
      </c>
      <c r="BB462" s="75"/>
      <c r="BC462" s="75"/>
      <c r="BD462" s="573" t="s">
        <v>147</v>
      </c>
      <c r="BE462" s="549" t="e">
        <f t="array" ref="BE462">bdRateExtend($G461:$G464,H461:H464,$AC461:$AC464,AD461:AD464)</f>
        <v>#VALUE!</v>
      </c>
      <c r="BF462" s="552"/>
      <c r="BG462" s="552"/>
      <c r="BH462" s="552"/>
      <c r="BI462" s="552"/>
      <c r="BJ462" s="552"/>
      <c r="BK462" s="551" t="e">
        <f t="array" ref="BK462">bdRateExtend($G461:$G464,L461:L464,$AC461:$AC464,AH461:AH464)</f>
        <v>#VALUE!</v>
      </c>
      <c r="BL462" s="552"/>
      <c r="BM462" s="551" t="e">
        <f t="array" ref="BM462">bdRateExtend($G461:$G464,M461:M464,$AC461:$AC464,AI461:AI464)</f>
        <v>#VALUE!</v>
      </c>
      <c r="BN462" s="552"/>
      <c r="BO462" s="545" t="e">
        <f t="array" ref="BO462">bdRateExtend($G461:$G464,N461:N464,$AC461:$AC464,AJ461:AJ464,"None", FALSE,1)</f>
        <v>#VALUE!</v>
      </c>
      <c r="BP462" s="541"/>
      <c r="BQ462" s="545" t="e">
        <f t="array" ref="BQ462">bdRateExtend($G461:$G464,O461:O464,$AC461:$AC464,AK461:AK464,"None", FALSE,1)</f>
        <v>#VALUE!</v>
      </c>
      <c r="BR462" s="541"/>
      <c r="BS462" s="551" t="e">
        <f t="array" ref="BS462">bdRateExtend($G461:$G464,P461:P464,$AC461:$AC464,AL461:AL464)</f>
        <v>#VALUE!</v>
      </c>
      <c r="BT462" s="552"/>
      <c r="BU462" s="551" t="e">
        <f t="array" ref="BU462">bdRateExtend($G461:$G464,Q461:Q464,$AC461:$AC464,AM461:AM464)</f>
        <v>#VALUE!</v>
      </c>
      <c r="BV462" s="552"/>
      <c r="BW462" s="551" t="e">
        <f t="array" ref="BW462">bdRateExtend($G461:$G464,R461:R464,$AC461:$AC464,AN461:AN464)</f>
        <v>#VALUE!</v>
      </c>
      <c r="BX462" s="552"/>
      <c r="BY462" s="552"/>
      <c r="BZ462" s="541"/>
      <c r="CA462" s="541"/>
      <c r="CB462" s="552"/>
      <c r="CC462" s="561" t="e">
        <f t="array" ref="CC462">bdCAMBIExtend($G461:$G464,V461:V464,$AC461:$AC464,AR461:AR464)</f>
        <v>#VALUE!</v>
      </c>
      <c r="CD462" s="552"/>
      <c r="CE462" s="554">
        <f t="array" ref="CE462">testVMAFRange($G461:$G464,N461:N464,$AC461:$AC464,AJ461:AJ464)</f>
        <v>0</v>
      </c>
      <c r="CF462" s="541"/>
      <c r="CG462" s="554">
        <f t="array" ref="CG462">testVMAFRange($G461:$G464,O461:O464,$AC461:$AC464,AK461:AK464)</f>
        <v>0</v>
      </c>
      <c r="CH462" s="541"/>
    </row>
    <row r="463" spans="1:86" ht="17" hidden="1" customHeight="1" x14ac:dyDescent="0.2">
      <c r="A463" s="552"/>
      <c r="B463" s="566"/>
      <c r="C463" s="485"/>
      <c r="D463" s="590"/>
      <c r="E463" s="558"/>
      <c r="F463" s="239">
        <v>160</v>
      </c>
      <c r="G463" s="294">
        <f>'Anchor-AI'!L461</f>
        <v>0</v>
      </c>
      <c r="H463" s="295">
        <f>'Anchor-AI'!M461</f>
        <v>0</v>
      </c>
      <c r="I463" s="295">
        <f>'Anchor-AI'!N461</f>
        <v>0</v>
      </c>
      <c r="J463" s="295">
        <f>'Anchor-AI'!O461</f>
        <v>0</v>
      </c>
      <c r="K463" s="295">
        <f>(Summary!$C$63*H463+Summary!$C$64*I463+Summary!$C$65*J463)/Summary!$C$66</f>
        <v>0</v>
      </c>
      <c r="L463" s="295">
        <f>'Anchor-AI'!P461</f>
        <v>0</v>
      </c>
      <c r="M463" s="295">
        <f>'Anchor-AI'!Q461</f>
        <v>0</v>
      </c>
      <c r="N463" s="295">
        <f>'Anchor-AI'!R461</f>
        <v>0</v>
      </c>
      <c r="O463" s="295">
        <f>'Anchor-AI'!S461</f>
        <v>0</v>
      </c>
      <c r="P463" s="295">
        <f>'Anchor-AI'!T461</f>
        <v>0</v>
      </c>
      <c r="Q463" s="295">
        <f>'Anchor-AI'!U461</f>
        <v>0</v>
      </c>
      <c r="R463" s="295">
        <f>'Anchor-AI'!V461</f>
        <v>0</v>
      </c>
      <c r="S463" s="295">
        <f>'Anchor-AI'!W461</f>
        <v>0</v>
      </c>
      <c r="T463" s="295">
        <f>'Anchor-AI'!X461</f>
        <v>0</v>
      </c>
      <c r="U463" s="295">
        <f>10*LOG10(1/((Summary!$C$80/10^(R463/10)+Summary!$C$81/10^(S463/10)+Summary!$C$82/10^(T463/10))/Summary!$C$83))</f>
        <v>0</v>
      </c>
      <c r="V463" s="295">
        <f>'Anchor-AI'!Y461</f>
        <v>0</v>
      </c>
      <c r="W463" s="295">
        <f>'Anchor-AI'!Z461</f>
        <v>0</v>
      </c>
      <c r="X463" s="295">
        <f>'Anchor-AI'!AA461</f>
        <v>0</v>
      </c>
      <c r="Y463" s="357">
        <f>'Anchor-AI'!AB461</f>
        <v>0</v>
      </c>
      <c r="Z463" s="357">
        <f>'Anchor-AI'!AC461</f>
        <v>0</v>
      </c>
      <c r="AA463" s="296">
        <f t="shared" si="25"/>
        <v>0</v>
      </c>
      <c r="AC463" s="170">
        <f>'Test-AI'!L461</f>
        <v>0</v>
      </c>
      <c r="AD463" s="167">
        <f>'Test-AI'!M461</f>
        <v>0</v>
      </c>
      <c r="AE463" s="167">
        <f>'Test-AI'!N461</f>
        <v>0</v>
      </c>
      <c r="AF463" s="167">
        <f>'Test-AI'!O461</f>
        <v>0</v>
      </c>
      <c r="AG463" s="167">
        <f>(Summary!$C$63*AD463+Summary!$C$64*AE463+Summary!$C$65*AF463)/Summary!$C$66</f>
        <v>0</v>
      </c>
      <c r="AH463" s="167">
        <f>'Test-AI'!P461</f>
        <v>0</v>
      </c>
      <c r="AI463" s="167">
        <f>'Test-AI'!Q461</f>
        <v>0</v>
      </c>
      <c r="AJ463" s="167">
        <f>'Test-AI'!R461</f>
        <v>0</v>
      </c>
      <c r="AK463" s="167">
        <f>'Test-AI'!S461</f>
        <v>0</v>
      </c>
      <c r="AL463" s="167">
        <f>'Test-AI'!T461</f>
        <v>0</v>
      </c>
      <c r="AM463" s="167">
        <f>'Test-AI'!U461</f>
        <v>0</v>
      </c>
      <c r="AN463" s="167">
        <f>'Test-AI'!V461</f>
        <v>0</v>
      </c>
      <c r="AO463" s="167">
        <f>'Test-AI'!W461</f>
        <v>0</v>
      </c>
      <c r="AP463" s="167">
        <f>'Test-AI'!X461</f>
        <v>0</v>
      </c>
      <c r="AQ463" s="167">
        <f>10*LOG10(1/((Summary!$C$80/10^(AN463/10)+Summary!$C$81/10^(AO463/10)+Summary!$C$82/10^(AP463/10))/Summary!$C$83))</f>
        <v>0</v>
      </c>
      <c r="AR463" s="167">
        <f>'Test-AI'!Y461</f>
        <v>0</v>
      </c>
      <c r="AS463" s="167">
        <f>'Test-AI'!Z461</f>
        <v>0</v>
      </c>
      <c r="AT463" s="295">
        <f>'Test-AI'!AA461</f>
        <v>0</v>
      </c>
      <c r="AU463" s="357">
        <f>'Test-AI'!AB461</f>
        <v>0</v>
      </c>
      <c r="AV463" s="357">
        <f>'Test-AI'!AC461</f>
        <v>0</v>
      </c>
      <c r="AW463" s="296">
        <f t="shared" si="26"/>
        <v>0</v>
      </c>
      <c r="AX463" s="297" t="e">
        <f t="shared" si="27"/>
        <v>#DIV/0!</v>
      </c>
      <c r="AY463" s="298" t="e">
        <f t="shared" si="27"/>
        <v>#DIV/0!</v>
      </c>
      <c r="AZ463" s="297" t="e">
        <f t="shared" si="27"/>
        <v>#DIV/0!</v>
      </c>
      <c r="BA463" s="345" t="e">
        <f t="shared" si="24"/>
        <v>#DIV/0!</v>
      </c>
      <c r="BB463" s="75"/>
      <c r="BC463" s="75"/>
      <c r="BD463" s="565"/>
      <c r="BE463" s="550"/>
      <c r="BF463" s="552"/>
      <c r="BG463" s="552"/>
      <c r="BH463" s="552"/>
      <c r="BI463" s="552"/>
      <c r="BJ463" s="552"/>
      <c r="BK463" s="553"/>
      <c r="BL463" s="552"/>
      <c r="BM463" s="553"/>
      <c r="BN463" s="552"/>
      <c r="BO463" s="546"/>
      <c r="BP463" s="541"/>
      <c r="BQ463" s="546"/>
      <c r="BR463" s="541"/>
      <c r="BS463" s="553"/>
      <c r="BT463" s="552"/>
      <c r="BU463" s="553"/>
      <c r="BV463" s="552"/>
      <c r="BW463" s="553"/>
      <c r="BX463" s="552"/>
      <c r="BY463" s="552"/>
      <c r="BZ463" s="541"/>
      <c r="CA463" s="541"/>
      <c r="CB463" s="552"/>
      <c r="CC463" s="553"/>
      <c r="CD463" s="552"/>
      <c r="CE463" s="546"/>
      <c r="CF463" s="541"/>
      <c r="CG463" s="546"/>
      <c r="CH463" s="541"/>
    </row>
    <row r="464" spans="1:86" ht="17" hidden="1" customHeight="1" x14ac:dyDescent="0.2">
      <c r="A464" s="552"/>
      <c r="B464" s="566"/>
      <c r="C464" s="485"/>
      <c r="D464" s="590"/>
      <c r="E464" s="558"/>
      <c r="F464" s="239">
        <v>185</v>
      </c>
      <c r="G464" s="294">
        <f>'Anchor-AI'!L462</f>
        <v>0</v>
      </c>
      <c r="H464" s="295">
        <f>'Anchor-AI'!M462</f>
        <v>0</v>
      </c>
      <c r="I464" s="295">
        <f>'Anchor-AI'!N462</f>
        <v>0</v>
      </c>
      <c r="J464" s="295">
        <f>'Anchor-AI'!O462</f>
        <v>0</v>
      </c>
      <c r="K464" s="295">
        <f>(Summary!$C$63*H464+Summary!$C$64*I464+Summary!$C$65*J464)/Summary!$C$66</f>
        <v>0</v>
      </c>
      <c r="L464" s="295">
        <f>'Anchor-AI'!P462</f>
        <v>0</v>
      </c>
      <c r="M464" s="295">
        <f>'Anchor-AI'!Q462</f>
        <v>0</v>
      </c>
      <c r="N464" s="295">
        <f>'Anchor-AI'!R462</f>
        <v>0</v>
      </c>
      <c r="O464" s="295">
        <f>'Anchor-AI'!S462</f>
        <v>0</v>
      </c>
      <c r="P464" s="295">
        <f>'Anchor-AI'!T462</f>
        <v>0</v>
      </c>
      <c r="Q464" s="295">
        <f>'Anchor-AI'!U462</f>
        <v>0</v>
      </c>
      <c r="R464" s="295">
        <f>'Anchor-AI'!V462</f>
        <v>0</v>
      </c>
      <c r="S464" s="295">
        <f>'Anchor-AI'!W462</f>
        <v>0</v>
      </c>
      <c r="T464" s="295">
        <f>'Anchor-AI'!X462</f>
        <v>0</v>
      </c>
      <c r="U464" s="295">
        <f>10*LOG10(1/((Summary!$C$80/10^(R464/10)+Summary!$C$81/10^(S464/10)+Summary!$C$82/10^(T464/10))/Summary!$C$83))</f>
        <v>0</v>
      </c>
      <c r="V464" s="295">
        <f>'Anchor-AI'!Y462</f>
        <v>0</v>
      </c>
      <c r="W464" s="295">
        <f>'Anchor-AI'!Z462</f>
        <v>0</v>
      </c>
      <c r="X464" s="295">
        <f>'Anchor-AI'!AA462</f>
        <v>0</v>
      </c>
      <c r="Y464" s="357">
        <f>'Anchor-AI'!AB462</f>
        <v>0</v>
      </c>
      <c r="Z464" s="357">
        <f>'Anchor-AI'!AC462</f>
        <v>0</v>
      </c>
      <c r="AA464" s="296">
        <f t="shared" si="25"/>
        <v>0</v>
      </c>
      <c r="AC464" s="170">
        <f>'Test-AI'!L462</f>
        <v>0</v>
      </c>
      <c r="AD464" s="167">
        <f>'Test-AI'!M462</f>
        <v>0</v>
      </c>
      <c r="AE464" s="167">
        <f>'Test-AI'!N462</f>
        <v>0</v>
      </c>
      <c r="AF464" s="167">
        <f>'Test-AI'!O462</f>
        <v>0</v>
      </c>
      <c r="AG464" s="167">
        <f>(Summary!$C$63*AD464+Summary!$C$64*AE464+Summary!$C$65*AF464)/Summary!$C$66</f>
        <v>0</v>
      </c>
      <c r="AH464" s="167">
        <f>'Test-AI'!P462</f>
        <v>0</v>
      </c>
      <c r="AI464" s="167">
        <f>'Test-AI'!Q462</f>
        <v>0</v>
      </c>
      <c r="AJ464" s="167">
        <f>'Test-AI'!R462</f>
        <v>0</v>
      </c>
      <c r="AK464" s="167">
        <f>'Test-AI'!S462</f>
        <v>0</v>
      </c>
      <c r="AL464" s="167">
        <f>'Test-AI'!T462</f>
        <v>0</v>
      </c>
      <c r="AM464" s="167">
        <f>'Test-AI'!U462</f>
        <v>0</v>
      </c>
      <c r="AN464" s="167">
        <f>'Test-AI'!V462</f>
        <v>0</v>
      </c>
      <c r="AO464" s="167">
        <f>'Test-AI'!W462</f>
        <v>0</v>
      </c>
      <c r="AP464" s="167">
        <f>'Test-AI'!X462</f>
        <v>0</v>
      </c>
      <c r="AQ464" s="167">
        <f>10*LOG10(1/((Summary!$C$80/10^(AN464/10)+Summary!$C$81/10^(AO464/10)+Summary!$C$82/10^(AP464/10))/Summary!$C$83))</f>
        <v>0</v>
      </c>
      <c r="AR464" s="167">
        <f>'Test-AI'!Y462</f>
        <v>0</v>
      </c>
      <c r="AS464" s="167">
        <f>'Test-AI'!Z462</f>
        <v>0</v>
      </c>
      <c r="AT464" s="295">
        <f>'Test-AI'!AA462</f>
        <v>0</v>
      </c>
      <c r="AU464" s="357">
        <f>'Test-AI'!AB462</f>
        <v>0</v>
      </c>
      <c r="AV464" s="357">
        <f>'Test-AI'!AC462</f>
        <v>0</v>
      </c>
      <c r="AW464" s="296">
        <f t="shared" si="26"/>
        <v>0</v>
      </c>
      <c r="AX464" s="297" t="e">
        <f t="shared" si="27"/>
        <v>#DIV/0!</v>
      </c>
      <c r="AY464" s="298" t="e">
        <f t="shared" si="27"/>
        <v>#DIV/0!</v>
      </c>
      <c r="AZ464" s="297" t="e">
        <f t="shared" si="27"/>
        <v>#DIV/0!</v>
      </c>
      <c r="BA464" s="345" t="e">
        <f t="shared" si="24"/>
        <v>#DIV/0!</v>
      </c>
      <c r="BB464" s="75"/>
      <c r="BC464" s="75"/>
      <c r="BD464" s="574" t="s">
        <v>46</v>
      </c>
      <c r="BE464" s="549" t="e">
        <f t="array" ref="BE464">bdRateExtend($G462:$G465,H462:H465,$AC462:$AC465,AD462:AD465)</f>
        <v>#VALUE!</v>
      </c>
      <c r="BF464" s="552"/>
      <c r="BG464" s="552"/>
      <c r="BH464" s="552"/>
      <c r="BI464" s="552"/>
      <c r="BJ464" s="552"/>
      <c r="BK464" s="551" t="e">
        <f t="array" ref="BK464">bdRateExtend($G462:$G465,L462:L465,$AC462:$AC465,AH462:AH465)</f>
        <v>#VALUE!</v>
      </c>
      <c r="BL464" s="552"/>
      <c r="BM464" s="551" t="e">
        <f t="array" ref="BM464">bdRateExtend($G462:$G465,M462:M465,$AC462:$AC465,AI462:AI465)</f>
        <v>#VALUE!</v>
      </c>
      <c r="BN464" s="552"/>
      <c r="BO464" s="545" t="e">
        <f t="array" ref="BO464">bdRateExtend($G462:$G465,N462:N465,$AC462:$AC465,AJ462:AJ465,"None", FALSE,1)</f>
        <v>#VALUE!</v>
      </c>
      <c r="BP464" s="541"/>
      <c r="BQ464" s="545" t="e">
        <f t="array" ref="BQ464">bdRateExtend($G462:$G465,O462:O465,$AC462:$AC465,AK462:AK465,"None", FALSE,1)</f>
        <v>#VALUE!</v>
      </c>
      <c r="BR464" s="541"/>
      <c r="BS464" s="551" t="e">
        <f t="array" ref="BS464">bdRateExtend($G462:$G465,P462:P465,$AC462:$AC465,AL462:AL465)</f>
        <v>#VALUE!</v>
      </c>
      <c r="BT464" s="552"/>
      <c r="BU464" s="551" t="e">
        <f t="array" ref="BU464">bdRateExtend($G462:$G465,Q462:Q465,$AC462:$AC465,AM462:AM465)</f>
        <v>#VALUE!</v>
      </c>
      <c r="BV464" s="552"/>
      <c r="BW464" s="551" t="e">
        <f t="array" ref="BW464">bdRateExtend($G462:$G465,R462:R465,$AC462:$AC465,AN462:AN465)</f>
        <v>#VALUE!</v>
      </c>
      <c r="BX464" s="552"/>
      <c r="BY464" s="552"/>
      <c r="BZ464" s="541"/>
      <c r="CA464" s="541"/>
      <c r="CB464" s="552"/>
      <c r="CC464" s="561" t="e">
        <f t="array" ref="CC464">bdCAMBIExtend($G462:$G465,V462:V465,$AC462:$AC465,AR462:AR465)</f>
        <v>#VALUE!</v>
      </c>
      <c r="CD464" s="552"/>
      <c r="CE464" s="554">
        <f t="array" ref="CE464">testVMAFRange($G462:$G465,N462:N465,$AC462:$AC465,AJ462:AJ465)</f>
        <v>0</v>
      </c>
      <c r="CF464" s="541"/>
      <c r="CG464" s="554">
        <f t="array" ref="CG464">testVMAFRange($G462:$G465,O462:O465,$AC462:$AC465,AK462:AK465)</f>
        <v>0</v>
      </c>
      <c r="CH464" s="541"/>
    </row>
    <row r="465" spans="1:86" ht="17" hidden="1" customHeight="1" x14ac:dyDescent="0.2">
      <c r="A465" s="552"/>
      <c r="B465" s="571"/>
      <c r="C465" s="486"/>
      <c r="D465" s="602"/>
      <c r="E465" s="577"/>
      <c r="F465" s="240">
        <v>210</v>
      </c>
      <c r="G465" s="299">
        <f>'Anchor-AI'!L463</f>
        <v>0</v>
      </c>
      <c r="H465" s="300">
        <f>'Anchor-AI'!M463</f>
        <v>0</v>
      </c>
      <c r="I465" s="300">
        <f>'Anchor-AI'!N463</f>
        <v>0</v>
      </c>
      <c r="J465" s="300">
        <f>'Anchor-AI'!O463</f>
        <v>0</v>
      </c>
      <c r="K465" s="295">
        <f>(Summary!$C$63*H465+Summary!$C$64*I465+Summary!$C$65*J465)/Summary!$C$66</f>
        <v>0</v>
      </c>
      <c r="L465" s="300">
        <f>'Anchor-AI'!P463</f>
        <v>0</v>
      </c>
      <c r="M465" s="300">
        <f>'Anchor-AI'!Q463</f>
        <v>0</v>
      </c>
      <c r="N465" s="300">
        <f>'Anchor-AI'!R463</f>
        <v>0</v>
      </c>
      <c r="O465" s="300">
        <f>'Anchor-AI'!S463</f>
        <v>0</v>
      </c>
      <c r="P465" s="300">
        <f>'Anchor-AI'!T463</f>
        <v>0</v>
      </c>
      <c r="Q465" s="300">
        <f>'Anchor-AI'!U463</f>
        <v>0</v>
      </c>
      <c r="R465" s="300">
        <f>'Anchor-AI'!V463</f>
        <v>0</v>
      </c>
      <c r="S465" s="300">
        <f>'Anchor-AI'!W463</f>
        <v>0</v>
      </c>
      <c r="T465" s="300">
        <f>'Anchor-AI'!X463</f>
        <v>0</v>
      </c>
      <c r="U465" s="300">
        <f>10*LOG10(1/((Summary!$C$80/10^(R465/10)+Summary!$C$81/10^(S465/10)+Summary!$C$82/10^(T465/10))/Summary!$C$83))</f>
        <v>0</v>
      </c>
      <c r="V465" s="300">
        <f>'Anchor-AI'!Y463</f>
        <v>0</v>
      </c>
      <c r="W465" s="300">
        <f>'Anchor-AI'!Z463</f>
        <v>0</v>
      </c>
      <c r="X465" s="300">
        <f>'Anchor-AI'!AA463</f>
        <v>0</v>
      </c>
      <c r="Y465" s="357">
        <f>'Anchor-AI'!AB463</f>
        <v>0</v>
      </c>
      <c r="Z465" s="357">
        <f>'Anchor-AI'!AC463</f>
        <v>0</v>
      </c>
      <c r="AA465" s="301">
        <f t="shared" si="25"/>
        <v>0</v>
      </c>
      <c r="AB465" s="76"/>
      <c r="AC465" s="171">
        <f>'Test-AI'!L463</f>
        <v>0</v>
      </c>
      <c r="AD465" s="168">
        <f>'Test-AI'!M463</f>
        <v>0</v>
      </c>
      <c r="AE465" s="168">
        <f>'Test-AI'!N463</f>
        <v>0</v>
      </c>
      <c r="AF465" s="168">
        <f>'Test-AI'!O463</f>
        <v>0</v>
      </c>
      <c r="AG465" s="168">
        <f>(Summary!$C$63*AD465+Summary!$C$64*AE465+Summary!$C$65*AF465)/Summary!$C$66</f>
        <v>0</v>
      </c>
      <c r="AH465" s="168">
        <f>'Test-AI'!P463</f>
        <v>0</v>
      </c>
      <c r="AI465" s="168">
        <f>'Test-AI'!Q463</f>
        <v>0</v>
      </c>
      <c r="AJ465" s="168">
        <f>'Test-AI'!R463</f>
        <v>0</v>
      </c>
      <c r="AK465" s="168">
        <f>'Test-AI'!S463</f>
        <v>0</v>
      </c>
      <c r="AL465" s="168">
        <f>'Test-AI'!T463</f>
        <v>0</v>
      </c>
      <c r="AM465" s="168">
        <f>'Test-AI'!U463</f>
        <v>0</v>
      </c>
      <c r="AN465" s="168">
        <f>'Test-AI'!V463</f>
        <v>0</v>
      </c>
      <c r="AO465" s="168">
        <f>'Test-AI'!W463</f>
        <v>0</v>
      </c>
      <c r="AP465" s="168">
        <f>'Test-AI'!X463</f>
        <v>0</v>
      </c>
      <c r="AQ465" s="168">
        <f>10*LOG10(1/((Summary!$C$80/10^(AN465/10)+Summary!$C$81/10^(AO465/10)+Summary!$C$82/10^(AP465/10))/Summary!$C$83))</f>
        <v>0</v>
      </c>
      <c r="AR465" s="168">
        <f>'Test-AI'!Y463</f>
        <v>0</v>
      </c>
      <c r="AS465" s="168">
        <f>'Test-AI'!Z463</f>
        <v>0</v>
      </c>
      <c r="AT465" s="300">
        <f>'Test-AI'!AA463</f>
        <v>0</v>
      </c>
      <c r="AU465" s="357">
        <f>'Test-AI'!AB463</f>
        <v>0</v>
      </c>
      <c r="AV465" s="357">
        <f>'Test-AI'!AC463</f>
        <v>0</v>
      </c>
      <c r="AW465" s="301">
        <f t="shared" si="26"/>
        <v>0</v>
      </c>
      <c r="AX465" s="302" t="e">
        <f t="shared" si="27"/>
        <v>#DIV/0!</v>
      </c>
      <c r="AY465" s="303" t="e">
        <f t="shared" si="27"/>
        <v>#DIV/0!</v>
      </c>
      <c r="AZ465" s="297" t="e">
        <f t="shared" si="27"/>
        <v>#DIV/0!</v>
      </c>
      <c r="BA465" s="345" t="e">
        <f t="shared" si="24"/>
        <v>#DIV/0!</v>
      </c>
      <c r="BB465" s="75"/>
      <c r="BC465" s="75"/>
      <c r="BD465" s="570"/>
      <c r="BE465" s="550"/>
      <c r="BF465" s="553"/>
      <c r="BG465" s="553"/>
      <c r="BH465" s="553"/>
      <c r="BI465" s="553"/>
      <c r="BJ465" s="553"/>
      <c r="BK465" s="553"/>
      <c r="BL465" s="553"/>
      <c r="BM465" s="553"/>
      <c r="BN465" s="553"/>
      <c r="BO465" s="546"/>
      <c r="BP465" s="544"/>
      <c r="BQ465" s="546"/>
      <c r="BR465" s="544"/>
      <c r="BS465" s="553"/>
      <c r="BT465" s="553"/>
      <c r="BU465" s="553"/>
      <c r="BV465" s="553"/>
      <c r="BW465" s="553"/>
      <c r="BX465" s="553"/>
      <c r="BY465" s="553"/>
      <c r="BZ465" s="544"/>
      <c r="CA465" s="544"/>
      <c r="CB465" s="553"/>
      <c r="CC465" s="553"/>
      <c r="CD465" s="553"/>
      <c r="CE465" s="546"/>
      <c r="CF465" s="544"/>
      <c r="CG465" s="546"/>
      <c r="CH465" s="544"/>
    </row>
    <row r="466" spans="1:86" ht="17" hidden="1" customHeight="1" x14ac:dyDescent="0.2">
      <c r="A466" s="552"/>
      <c r="B466" s="620" t="s">
        <v>151</v>
      </c>
      <c r="C466" s="586" t="s">
        <v>110</v>
      </c>
      <c r="D466" s="601">
        <v>29.97</v>
      </c>
      <c r="E466" s="576">
        <v>8</v>
      </c>
      <c r="F466" s="238">
        <v>85</v>
      </c>
      <c r="G466" s="289">
        <f>'Anchor-AI'!L464</f>
        <v>0</v>
      </c>
      <c r="H466" s="290">
        <f>'Anchor-AI'!M464</f>
        <v>0</v>
      </c>
      <c r="I466" s="290">
        <f>'Anchor-AI'!N464</f>
        <v>0</v>
      </c>
      <c r="J466" s="290">
        <f>'Anchor-AI'!O464</f>
        <v>0</v>
      </c>
      <c r="K466" s="290">
        <f>(Summary!$C$63*H466+Summary!$C$64*I466+Summary!$C$65*J466)/Summary!$C$66</f>
        <v>0</v>
      </c>
      <c r="L466" s="290">
        <f>'Anchor-AI'!P464</f>
        <v>0</v>
      </c>
      <c r="M466" s="290">
        <f>'Anchor-AI'!Q464</f>
        <v>0</v>
      </c>
      <c r="N466" s="290">
        <f>'Anchor-AI'!R464</f>
        <v>0</v>
      </c>
      <c r="O466" s="290">
        <f>'Anchor-AI'!S464</f>
        <v>0</v>
      </c>
      <c r="P466" s="290">
        <f>'Anchor-AI'!T464</f>
        <v>0</v>
      </c>
      <c r="Q466" s="290">
        <f>'Anchor-AI'!U464</f>
        <v>0</v>
      </c>
      <c r="R466" s="290">
        <f>'Anchor-AI'!V464</f>
        <v>0</v>
      </c>
      <c r="S466" s="290">
        <f>'Anchor-AI'!W464</f>
        <v>0</v>
      </c>
      <c r="T466" s="290">
        <f>'Anchor-AI'!X464</f>
        <v>0</v>
      </c>
      <c r="U466" s="290">
        <f>10*LOG10(1/((Summary!$C$80/10^(R466/10)+Summary!$C$81/10^(S466/10)+Summary!$C$82/10^(T466/10))/Summary!$C$83))</f>
        <v>0</v>
      </c>
      <c r="V466" s="290">
        <f>'Anchor-AI'!Y464</f>
        <v>0</v>
      </c>
      <c r="W466" s="290">
        <f>'Anchor-AI'!Z464</f>
        <v>0</v>
      </c>
      <c r="X466" s="290">
        <f>'Anchor-AI'!AA464</f>
        <v>0</v>
      </c>
      <c r="Y466" s="360">
        <f>'Anchor-AI'!AB464</f>
        <v>0</v>
      </c>
      <c r="Z466" s="360">
        <f>'Anchor-AI'!AC464</f>
        <v>0</v>
      </c>
      <c r="AA466" s="291">
        <f t="shared" si="25"/>
        <v>0</v>
      </c>
      <c r="AC466" s="169">
        <f>'Test-AI'!L464</f>
        <v>0</v>
      </c>
      <c r="AD466" s="166">
        <f>'Test-AI'!M464</f>
        <v>0</v>
      </c>
      <c r="AE466" s="166">
        <f>'Test-AI'!N464</f>
        <v>0</v>
      </c>
      <c r="AF466" s="166">
        <f>'Test-AI'!O464</f>
        <v>0</v>
      </c>
      <c r="AG466" s="166">
        <f>(Summary!$C$63*AD466+Summary!$C$64*AE466+Summary!$C$65*AF466)/Summary!$C$66</f>
        <v>0</v>
      </c>
      <c r="AH466" s="166">
        <f>'Test-AI'!P464</f>
        <v>0</v>
      </c>
      <c r="AI466" s="166">
        <f>'Test-AI'!Q464</f>
        <v>0</v>
      </c>
      <c r="AJ466" s="166">
        <f>'Test-AI'!R464</f>
        <v>0</v>
      </c>
      <c r="AK466" s="166">
        <f>'Test-AI'!S464</f>
        <v>0</v>
      </c>
      <c r="AL466" s="166">
        <f>'Test-AI'!T464</f>
        <v>0</v>
      </c>
      <c r="AM466" s="166">
        <f>'Test-AI'!U464</f>
        <v>0</v>
      </c>
      <c r="AN466" s="166">
        <f>'Test-AI'!V464</f>
        <v>0</v>
      </c>
      <c r="AO466" s="166">
        <f>'Test-AI'!W464</f>
        <v>0</v>
      </c>
      <c r="AP466" s="166">
        <f>'Test-AI'!X464</f>
        <v>0</v>
      </c>
      <c r="AQ466" s="166">
        <f>10*LOG10(1/((Summary!$C$80/10^(AN466/10)+Summary!$C$81/10^(AO466/10)+Summary!$C$82/10^(AP466/10))/Summary!$C$83))</f>
        <v>0</v>
      </c>
      <c r="AR466" s="166">
        <f>'Test-AI'!Y464</f>
        <v>0</v>
      </c>
      <c r="AS466" s="166">
        <f>'Test-AI'!Z464</f>
        <v>0</v>
      </c>
      <c r="AT466" s="290">
        <f>'Test-AI'!AA464</f>
        <v>0</v>
      </c>
      <c r="AU466" s="356">
        <f>'Test-AI'!AB464</f>
        <v>0</v>
      </c>
      <c r="AV466" s="356">
        <f>'Test-AI'!AC464</f>
        <v>0</v>
      </c>
      <c r="AW466" s="291">
        <f t="shared" si="26"/>
        <v>0</v>
      </c>
      <c r="AX466" s="292" t="e">
        <f t="shared" si="27"/>
        <v>#DIV/0!</v>
      </c>
      <c r="AY466" s="293" t="e">
        <f t="shared" si="27"/>
        <v>#DIV/0!</v>
      </c>
      <c r="AZ466" s="292" t="e">
        <f t="shared" si="27"/>
        <v>#DIV/0!</v>
      </c>
      <c r="BA466" s="344" t="e">
        <f t="shared" si="24"/>
        <v>#DIV/0!</v>
      </c>
      <c r="BB466" s="75"/>
      <c r="BC466" s="75"/>
      <c r="BD466" s="572" t="s">
        <v>39</v>
      </c>
      <c r="BE466" s="549" t="e">
        <f t="array" ref="BE466">bdRateExtend($G466:$G469,H466:H469,$AC466:$AC469,AD466:AD469)</f>
        <v>#VALUE!</v>
      </c>
      <c r="BF466" s="551" t="e">
        <f t="array" ref="BF466">bdRateExtend($G466:$G471,H466:H471,$AC466:$AC471,AD466:AD471)</f>
        <v>#VALUE!</v>
      </c>
      <c r="BG466" s="551" t="e">
        <f t="array" ref="BG466">bdRateExtend($G466:$G471,I466:I471,$AC466:$AC471,AE466:AE471)</f>
        <v>#VALUE!</v>
      </c>
      <c r="BH466" s="551" t="e">
        <f t="array" ref="BH466">bdRateExtend($G466:$G471,J466:J471,$AC466:$AC471,AF466:AF471)</f>
        <v>#VALUE!</v>
      </c>
      <c r="BI466" s="551" t="e">
        <f t="array" ref="BI466">bdRateExtend($G466:$G471,K466:K471,$AC466:$AC471,AG466:AG471)</f>
        <v>#VALUE!</v>
      </c>
      <c r="BJ466" s="575" t="e">
        <f>(Summary!$C$94*BF466+Summary!$C$95*BG466+Summary!$C$96*BH466)/Summary!$C$97</f>
        <v>#VALUE!</v>
      </c>
      <c r="BK466" s="551" t="e">
        <f t="array" ref="BK466">bdRateExtend($G466:$G469,L466:L469,$AC466:$AC469,AH466:AH469)</f>
        <v>#VALUE!</v>
      </c>
      <c r="BL466" s="551" t="e">
        <f t="array" ref="BL466">bdRateExtend($G466:$G471,L466:L471,$AC466:$AC471,AH466:AH471)</f>
        <v>#VALUE!</v>
      </c>
      <c r="BM466" s="551" t="e">
        <f t="array" ref="BM466">bdRateExtend($G466:$G469,M466:M469,$AC466:$AC469,AI466:AI469)</f>
        <v>#VALUE!</v>
      </c>
      <c r="BN466" s="551" t="e">
        <f t="array" ref="BN466">bdRateExtend($G466:$G471,M466:M471,$AC466:$AC471,AI466:AI471)</f>
        <v>#VALUE!</v>
      </c>
      <c r="BO466" s="548" t="e">
        <f t="array" ref="BO466">bdRateExtend($G466:$G469,N466:N469,$AC466:$AC469,AJ466:AJ469,"None", FALSE,1)</f>
        <v>#VALUE!</v>
      </c>
      <c r="BP466" s="585" t="e">
        <f t="array" ref="BP466">bdRateExtend($G466:$G471,N466:N471,$AC466:$AC471,AJ466:AJ471,"None", FALSE,1)</f>
        <v>#VALUE!</v>
      </c>
      <c r="BQ466" s="548" t="e">
        <f t="array" ref="BQ466">bdRateExtend($G466:$G469,O466:O469,$AC466:$AC469,AK466:AK469,"None", FALSE,1)</f>
        <v>#VALUE!</v>
      </c>
      <c r="BR466" s="585" t="e">
        <f t="array" ref="BR466">bdRateExtend($G466:$G471,O466:O471,$AC466:$AC471,AK466:AK471,"None", FALSE,1)</f>
        <v>#VALUE!</v>
      </c>
      <c r="BS466" s="551" t="e">
        <f t="array" ref="BS466">bdRateExtend($G466:$G469,P466:P469,$AC466:$AC469,AL466:AL469)</f>
        <v>#VALUE!</v>
      </c>
      <c r="BT466" s="551" t="e">
        <f t="array" ref="BT466">bdRateExtend($G466:$G471,P466:P471,$AC466:$AC471,AL466:AL471)</f>
        <v>#VALUE!</v>
      </c>
      <c r="BU466" s="551" t="e">
        <f t="array" ref="BU466">bdRateExtend($G466:$G469,Q466:Q469,$AC466:$AC469,AM466:AM469)</f>
        <v>#VALUE!</v>
      </c>
      <c r="BV466" s="551" t="e">
        <f t="array" ref="BV466">bdRateExtend($G466:$G471,Q466:Q471,$AC466:$AC471,AM466:AM471)</f>
        <v>#VALUE!</v>
      </c>
      <c r="BW466" s="551" t="e">
        <f t="array" ref="BW466">bdRateExtend($G466:$G469,R466:R469,$AC466:$AC469,AN466:AN469)</f>
        <v>#VALUE!</v>
      </c>
      <c r="BX466" s="551" t="e">
        <f t="array" ref="BX466">bdRateExtend($G466:$G471,R466:R471,$AC466:$AC471,AN466:AN471)</f>
        <v>#VALUE!</v>
      </c>
      <c r="BY466" s="551" t="e">
        <f t="array" ref="BY466">bdRateExtend($G466:$G471,S466:S471,$AC466:$AC471,AO466:AO471)</f>
        <v>#VALUE!</v>
      </c>
      <c r="BZ466" s="555" t="e">
        <f t="array" ref="BZ466">bdRateExtend($G466:$G471,T466:T471,$AC466:$AC471,AP466:AP471)</f>
        <v>#VALUE!</v>
      </c>
      <c r="CA466" s="555" t="e">
        <f t="array" ref="CA466">bdRateExtend($G466:$G471,U466:U471,$AC466:$AC471,AQ466:AQ471)</f>
        <v>#VALUE!</v>
      </c>
      <c r="CB466" s="575" t="e">
        <f>(Summary!$C$108*BX466+Summary!$C$109*BY466+Summary!$C$110*BZ466)/Summary!$C$111</f>
        <v>#VALUE!</v>
      </c>
      <c r="CC466" s="593" t="e">
        <f t="array" ref="CC466">bdCAMBIExtend($G466:$G469,V466:V469,$AC466:$AC469,AR466:AR469)</f>
        <v>#VALUE!</v>
      </c>
      <c r="CD466" s="578" t="e">
        <f t="array" ref="CD466">bdCAMBIExtend($G466:$G471,V466:V471,$AC466:$AC471,AR466:AR471)</f>
        <v>#VALUE!</v>
      </c>
      <c r="CE466" s="547">
        <f t="array" ref="CE466">testVMAFRange($G466:$G469,N466:N469,$AC466:$AC469,AJ466:AJ469)</f>
        <v>0</v>
      </c>
      <c r="CF466" s="543">
        <f t="array" ref="CF466">testVMAFRange($G466:$G471,N466:N471,$AC466:$AC471,AJ466:AJ471)</f>
        <v>0</v>
      </c>
      <c r="CG466" s="547">
        <f t="array" ref="CG466">testVMAFRange($G466:$G469,O466:O469,$AC466:$AC469,AK466:AK469)</f>
        <v>0</v>
      </c>
      <c r="CH466" s="543">
        <f t="array" ref="CH466">testVMAFRange($G466:$G471,O466:O471,$AC466:$AC471,AK466:AK471)</f>
        <v>0</v>
      </c>
    </row>
    <row r="467" spans="1:86" ht="17" hidden="1" customHeight="1" x14ac:dyDescent="0.2">
      <c r="A467" s="552"/>
      <c r="B467" s="566"/>
      <c r="C467" s="485"/>
      <c r="D467" s="590"/>
      <c r="E467" s="558"/>
      <c r="F467" s="239">
        <v>110</v>
      </c>
      <c r="G467" s="294">
        <f>'Anchor-AI'!L465</f>
        <v>0</v>
      </c>
      <c r="H467" s="295">
        <f>'Anchor-AI'!M465</f>
        <v>0</v>
      </c>
      <c r="I467" s="295">
        <f>'Anchor-AI'!N465</f>
        <v>0</v>
      </c>
      <c r="J467" s="295">
        <f>'Anchor-AI'!O465</f>
        <v>0</v>
      </c>
      <c r="K467" s="295">
        <f>(Summary!$C$63*H467+Summary!$C$64*I467+Summary!$C$65*J467)/Summary!$C$66</f>
        <v>0</v>
      </c>
      <c r="L467" s="295">
        <f>'Anchor-AI'!P465</f>
        <v>0</v>
      </c>
      <c r="M467" s="295">
        <f>'Anchor-AI'!Q465</f>
        <v>0</v>
      </c>
      <c r="N467" s="295">
        <f>'Anchor-AI'!R465</f>
        <v>0</v>
      </c>
      <c r="O467" s="295">
        <f>'Anchor-AI'!S465</f>
        <v>0</v>
      </c>
      <c r="P467" s="295">
        <f>'Anchor-AI'!T465</f>
        <v>0</v>
      </c>
      <c r="Q467" s="295">
        <f>'Anchor-AI'!U465</f>
        <v>0</v>
      </c>
      <c r="R467" s="295">
        <f>'Anchor-AI'!V465</f>
        <v>0</v>
      </c>
      <c r="S467" s="295">
        <f>'Anchor-AI'!W465</f>
        <v>0</v>
      </c>
      <c r="T467" s="295">
        <f>'Anchor-AI'!X465</f>
        <v>0</v>
      </c>
      <c r="U467" s="295">
        <f>10*LOG10(1/((Summary!$C$80/10^(R467/10)+Summary!$C$81/10^(S467/10)+Summary!$C$82/10^(T467/10))/Summary!$C$83))</f>
        <v>0</v>
      </c>
      <c r="V467" s="295">
        <f>'Anchor-AI'!Y465</f>
        <v>0</v>
      </c>
      <c r="W467" s="295">
        <f>'Anchor-AI'!Z465</f>
        <v>0</v>
      </c>
      <c r="X467" s="295">
        <f>'Anchor-AI'!AA465</f>
        <v>0</v>
      </c>
      <c r="Y467" s="357">
        <f>'Anchor-AI'!AB465</f>
        <v>0</v>
      </c>
      <c r="Z467" s="357">
        <f>'Anchor-AI'!AC465</f>
        <v>0</v>
      </c>
      <c r="AA467" s="296">
        <f t="shared" si="25"/>
        <v>0</v>
      </c>
      <c r="AC467" s="170">
        <f>'Test-AI'!L465</f>
        <v>0</v>
      </c>
      <c r="AD467" s="167">
        <f>'Test-AI'!M465</f>
        <v>0</v>
      </c>
      <c r="AE467" s="167">
        <f>'Test-AI'!N465</f>
        <v>0</v>
      </c>
      <c r="AF467" s="167">
        <f>'Test-AI'!O465</f>
        <v>0</v>
      </c>
      <c r="AG467" s="167">
        <f>(Summary!$C$63*AD467+Summary!$C$64*AE467+Summary!$C$65*AF467)/Summary!$C$66</f>
        <v>0</v>
      </c>
      <c r="AH467" s="167">
        <f>'Test-AI'!P465</f>
        <v>0</v>
      </c>
      <c r="AI467" s="167">
        <f>'Test-AI'!Q465</f>
        <v>0</v>
      </c>
      <c r="AJ467" s="167">
        <f>'Test-AI'!R465</f>
        <v>0</v>
      </c>
      <c r="AK467" s="167">
        <f>'Test-AI'!S465</f>
        <v>0</v>
      </c>
      <c r="AL467" s="167">
        <f>'Test-AI'!T465</f>
        <v>0</v>
      </c>
      <c r="AM467" s="167">
        <f>'Test-AI'!U465</f>
        <v>0</v>
      </c>
      <c r="AN467" s="167">
        <f>'Test-AI'!V465</f>
        <v>0</v>
      </c>
      <c r="AO467" s="167">
        <f>'Test-AI'!W465</f>
        <v>0</v>
      </c>
      <c r="AP467" s="167">
        <f>'Test-AI'!X465</f>
        <v>0</v>
      </c>
      <c r="AQ467" s="167">
        <f>10*LOG10(1/((Summary!$C$80/10^(AN467/10)+Summary!$C$81/10^(AO467/10)+Summary!$C$82/10^(AP467/10))/Summary!$C$83))</f>
        <v>0</v>
      </c>
      <c r="AR467" s="167">
        <f>'Test-AI'!Y465</f>
        <v>0</v>
      </c>
      <c r="AS467" s="167">
        <f>'Test-AI'!Z465</f>
        <v>0</v>
      </c>
      <c r="AT467" s="295">
        <f>'Test-AI'!AA465</f>
        <v>0</v>
      </c>
      <c r="AU467" s="357">
        <f>'Test-AI'!AB465</f>
        <v>0</v>
      </c>
      <c r="AV467" s="357">
        <f>'Test-AI'!AC465</f>
        <v>0</v>
      </c>
      <c r="AW467" s="296">
        <f t="shared" si="26"/>
        <v>0</v>
      </c>
      <c r="AX467" s="297" t="e">
        <f t="shared" si="27"/>
        <v>#DIV/0!</v>
      </c>
      <c r="AY467" s="298" t="e">
        <f t="shared" si="27"/>
        <v>#DIV/0!</v>
      </c>
      <c r="AZ467" s="297" t="e">
        <f t="shared" si="27"/>
        <v>#DIV/0!</v>
      </c>
      <c r="BA467" s="345" t="e">
        <f t="shared" si="24"/>
        <v>#DIV/0!</v>
      </c>
      <c r="BB467" s="75"/>
      <c r="BC467" s="75"/>
      <c r="BD467" s="565"/>
      <c r="BE467" s="550"/>
      <c r="BF467" s="552"/>
      <c r="BG467" s="552"/>
      <c r="BH467" s="552"/>
      <c r="BI467" s="552"/>
      <c r="BJ467" s="552"/>
      <c r="BK467" s="553"/>
      <c r="BL467" s="552"/>
      <c r="BM467" s="553"/>
      <c r="BN467" s="552"/>
      <c r="BO467" s="546"/>
      <c r="BP467" s="541"/>
      <c r="BQ467" s="546"/>
      <c r="BR467" s="541"/>
      <c r="BS467" s="553"/>
      <c r="BT467" s="552"/>
      <c r="BU467" s="553"/>
      <c r="BV467" s="552"/>
      <c r="BW467" s="553"/>
      <c r="BX467" s="552"/>
      <c r="BY467" s="552"/>
      <c r="BZ467" s="541"/>
      <c r="CA467" s="541"/>
      <c r="CB467" s="552"/>
      <c r="CC467" s="550"/>
      <c r="CD467" s="541"/>
      <c r="CE467" s="546"/>
      <c r="CF467" s="541"/>
      <c r="CG467" s="546"/>
      <c r="CH467" s="541"/>
    </row>
    <row r="468" spans="1:86" ht="17" hidden="1" customHeight="1" x14ac:dyDescent="0.2">
      <c r="A468" s="552"/>
      <c r="B468" s="566"/>
      <c r="C468" s="485"/>
      <c r="D468" s="590"/>
      <c r="E468" s="558"/>
      <c r="F468" s="239">
        <v>135</v>
      </c>
      <c r="G468" s="294">
        <f>'Anchor-AI'!L466</f>
        <v>0</v>
      </c>
      <c r="H468" s="295">
        <f>'Anchor-AI'!M466</f>
        <v>0</v>
      </c>
      <c r="I468" s="295">
        <f>'Anchor-AI'!N466</f>
        <v>0</v>
      </c>
      <c r="J468" s="295">
        <f>'Anchor-AI'!O466</f>
        <v>0</v>
      </c>
      <c r="K468" s="295">
        <f>(Summary!$C$63*H468+Summary!$C$64*I468+Summary!$C$65*J468)/Summary!$C$66</f>
        <v>0</v>
      </c>
      <c r="L468" s="295">
        <f>'Anchor-AI'!P466</f>
        <v>0</v>
      </c>
      <c r="M468" s="295">
        <f>'Anchor-AI'!Q466</f>
        <v>0</v>
      </c>
      <c r="N468" s="295">
        <f>'Anchor-AI'!R466</f>
        <v>0</v>
      </c>
      <c r="O468" s="295">
        <f>'Anchor-AI'!S466</f>
        <v>0</v>
      </c>
      <c r="P468" s="295">
        <f>'Anchor-AI'!T466</f>
        <v>0</v>
      </c>
      <c r="Q468" s="295">
        <f>'Anchor-AI'!U466</f>
        <v>0</v>
      </c>
      <c r="R468" s="295">
        <f>'Anchor-AI'!V466</f>
        <v>0</v>
      </c>
      <c r="S468" s="295">
        <f>'Anchor-AI'!W466</f>
        <v>0</v>
      </c>
      <c r="T468" s="295">
        <f>'Anchor-AI'!X466</f>
        <v>0</v>
      </c>
      <c r="U468" s="295">
        <f>10*LOG10(1/((Summary!$C$80/10^(R468/10)+Summary!$C$81/10^(S468/10)+Summary!$C$82/10^(T468/10))/Summary!$C$83))</f>
        <v>0</v>
      </c>
      <c r="V468" s="295">
        <f>'Anchor-AI'!Y466</f>
        <v>0</v>
      </c>
      <c r="W468" s="295">
        <f>'Anchor-AI'!Z466</f>
        <v>0</v>
      </c>
      <c r="X468" s="295">
        <f>'Anchor-AI'!AA466</f>
        <v>0</v>
      </c>
      <c r="Y468" s="357">
        <f>'Anchor-AI'!AB466</f>
        <v>0</v>
      </c>
      <c r="Z468" s="357">
        <f>'Anchor-AI'!AC466</f>
        <v>0</v>
      </c>
      <c r="AA468" s="296">
        <f t="shared" si="25"/>
        <v>0</v>
      </c>
      <c r="AC468" s="170">
        <f>'Test-AI'!L466</f>
        <v>0</v>
      </c>
      <c r="AD468" s="167">
        <f>'Test-AI'!M466</f>
        <v>0</v>
      </c>
      <c r="AE468" s="167">
        <f>'Test-AI'!N466</f>
        <v>0</v>
      </c>
      <c r="AF468" s="167">
        <f>'Test-AI'!O466</f>
        <v>0</v>
      </c>
      <c r="AG468" s="167">
        <f>(Summary!$C$63*AD468+Summary!$C$64*AE468+Summary!$C$65*AF468)/Summary!$C$66</f>
        <v>0</v>
      </c>
      <c r="AH468" s="167">
        <f>'Test-AI'!P466</f>
        <v>0</v>
      </c>
      <c r="AI468" s="167">
        <f>'Test-AI'!Q466</f>
        <v>0</v>
      </c>
      <c r="AJ468" s="167">
        <f>'Test-AI'!R466</f>
        <v>0</v>
      </c>
      <c r="AK468" s="167">
        <f>'Test-AI'!S466</f>
        <v>0</v>
      </c>
      <c r="AL468" s="167">
        <f>'Test-AI'!T466</f>
        <v>0</v>
      </c>
      <c r="AM468" s="167">
        <f>'Test-AI'!U466</f>
        <v>0</v>
      </c>
      <c r="AN468" s="167">
        <f>'Test-AI'!V466</f>
        <v>0</v>
      </c>
      <c r="AO468" s="167">
        <f>'Test-AI'!W466</f>
        <v>0</v>
      </c>
      <c r="AP468" s="167">
        <f>'Test-AI'!X466</f>
        <v>0</v>
      </c>
      <c r="AQ468" s="167">
        <f>10*LOG10(1/((Summary!$C$80/10^(AN468/10)+Summary!$C$81/10^(AO468/10)+Summary!$C$82/10^(AP468/10))/Summary!$C$83))</f>
        <v>0</v>
      </c>
      <c r="AR468" s="167">
        <f>'Test-AI'!Y466</f>
        <v>0</v>
      </c>
      <c r="AS468" s="167">
        <f>'Test-AI'!Z466</f>
        <v>0</v>
      </c>
      <c r="AT468" s="295">
        <f>'Test-AI'!AA466</f>
        <v>0</v>
      </c>
      <c r="AU468" s="357">
        <f>'Test-AI'!AB466</f>
        <v>0</v>
      </c>
      <c r="AV468" s="357">
        <f>'Test-AI'!AC466</f>
        <v>0</v>
      </c>
      <c r="AW468" s="296">
        <f t="shared" si="26"/>
        <v>0</v>
      </c>
      <c r="AX468" s="297" t="e">
        <f t="shared" si="27"/>
        <v>#DIV/0!</v>
      </c>
      <c r="AY468" s="298" t="e">
        <f t="shared" si="27"/>
        <v>#DIV/0!</v>
      </c>
      <c r="AZ468" s="297" t="e">
        <f t="shared" si="27"/>
        <v>#DIV/0!</v>
      </c>
      <c r="BA468" s="345" t="e">
        <f t="shared" si="24"/>
        <v>#DIV/0!</v>
      </c>
      <c r="BB468" s="75"/>
      <c r="BC468" s="75"/>
      <c r="BD468" s="573" t="s">
        <v>147</v>
      </c>
      <c r="BE468" s="549" t="e">
        <f t="array" ref="BE468">bdRateExtend($G467:$G470,H467:H470,$AC467:$AC470,AD467:AD470)</f>
        <v>#VALUE!</v>
      </c>
      <c r="BF468" s="552"/>
      <c r="BG468" s="552"/>
      <c r="BH468" s="552"/>
      <c r="BI468" s="552"/>
      <c r="BJ468" s="552"/>
      <c r="BK468" s="551" t="e">
        <f t="array" ref="BK468">bdRateExtend($G467:$G470,L467:L470,$AC467:$AC470,AH467:AH470)</f>
        <v>#VALUE!</v>
      </c>
      <c r="BL468" s="552"/>
      <c r="BM468" s="551" t="e">
        <f t="array" ref="BM468">bdRateExtend($G467:$G470,M467:M470,$AC467:$AC470,AI467:AI470)</f>
        <v>#VALUE!</v>
      </c>
      <c r="BN468" s="552"/>
      <c r="BO468" s="545" t="e">
        <f t="array" ref="BO468">bdRateExtend($G467:$G470,N467:N470,$AC467:$AC470,AJ467:AJ470,"None", FALSE,1)</f>
        <v>#VALUE!</v>
      </c>
      <c r="BP468" s="541"/>
      <c r="BQ468" s="545" t="e">
        <f t="array" ref="BQ468">bdRateExtend($G467:$G470,O467:O470,$AC467:$AC470,AK467:AK470,"None", FALSE,1)</f>
        <v>#VALUE!</v>
      </c>
      <c r="BR468" s="541"/>
      <c r="BS468" s="551" t="e">
        <f t="array" ref="BS468">bdRateExtend($G467:$G470,P467:P470,$AC467:$AC470,AL467:AL470)</f>
        <v>#VALUE!</v>
      </c>
      <c r="BT468" s="552"/>
      <c r="BU468" s="551" t="e">
        <f t="array" ref="BU468">bdRateExtend($G467:$G470,Q467:Q470,$AC467:$AC470,AM467:AM470)</f>
        <v>#VALUE!</v>
      </c>
      <c r="BV468" s="552"/>
      <c r="BW468" s="551" t="e">
        <f t="array" ref="BW468">bdRateExtend($G467:$G470,R467:R470,$AC467:$AC470,AN467:AN470)</f>
        <v>#VALUE!</v>
      </c>
      <c r="BX468" s="552"/>
      <c r="BY468" s="552"/>
      <c r="BZ468" s="541"/>
      <c r="CA468" s="541"/>
      <c r="CB468" s="552"/>
      <c r="CC468" s="560" t="e">
        <f t="array" ref="CC468">bdCAMBIExtend($G467:$G470,V467:V470,$AC467:$AC470,AR467:AR470)</f>
        <v>#VALUE!</v>
      </c>
      <c r="CD468" s="541"/>
      <c r="CE468" s="554">
        <f t="array" ref="CE468">testVMAFRange($G467:$G470,N467:N470,$AC467:$AC470,AJ467:AJ470)</f>
        <v>0</v>
      </c>
      <c r="CF468" s="541"/>
      <c r="CG468" s="554">
        <f t="array" ref="CG468">testVMAFRange($G467:$G470,O467:O470,$AC467:$AC470,AK467:AK470)</f>
        <v>0</v>
      </c>
      <c r="CH468" s="541"/>
    </row>
    <row r="469" spans="1:86" ht="17" hidden="1" customHeight="1" x14ac:dyDescent="0.2">
      <c r="A469" s="552"/>
      <c r="B469" s="566"/>
      <c r="C469" s="485"/>
      <c r="D469" s="590"/>
      <c r="E469" s="558"/>
      <c r="F469" s="239">
        <v>160</v>
      </c>
      <c r="G469" s="294">
        <f>'Anchor-AI'!L467</f>
        <v>0</v>
      </c>
      <c r="H469" s="295">
        <f>'Anchor-AI'!M467</f>
        <v>0</v>
      </c>
      <c r="I469" s="295">
        <f>'Anchor-AI'!N467</f>
        <v>0</v>
      </c>
      <c r="J469" s="295">
        <f>'Anchor-AI'!O467</f>
        <v>0</v>
      </c>
      <c r="K469" s="295">
        <f>(Summary!$C$63*H469+Summary!$C$64*I469+Summary!$C$65*J469)/Summary!$C$66</f>
        <v>0</v>
      </c>
      <c r="L469" s="295">
        <f>'Anchor-AI'!P467</f>
        <v>0</v>
      </c>
      <c r="M469" s="295">
        <f>'Anchor-AI'!Q467</f>
        <v>0</v>
      </c>
      <c r="N469" s="295">
        <f>'Anchor-AI'!R467</f>
        <v>0</v>
      </c>
      <c r="O469" s="295">
        <f>'Anchor-AI'!S467</f>
        <v>0</v>
      </c>
      <c r="P469" s="295">
        <f>'Anchor-AI'!T467</f>
        <v>0</v>
      </c>
      <c r="Q469" s="295">
        <f>'Anchor-AI'!U467</f>
        <v>0</v>
      </c>
      <c r="R469" s="295">
        <f>'Anchor-AI'!V467</f>
        <v>0</v>
      </c>
      <c r="S469" s="295">
        <f>'Anchor-AI'!W467</f>
        <v>0</v>
      </c>
      <c r="T469" s="295">
        <f>'Anchor-AI'!X467</f>
        <v>0</v>
      </c>
      <c r="U469" s="295">
        <f>10*LOG10(1/((Summary!$C$80/10^(R469/10)+Summary!$C$81/10^(S469/10)+Summary!$C$82/10^(T469/10))/Summary!$C$83))</f>
        <v>0</v>
      </c>
      <c r="V469" s="295">
        <f>'Anchor-AI'!Y467</f>
        <v>0</v>
      </c>
      <c r="W469" s="295">
        <f>'Anchor-AI'!Z467</f>
        <v>0</v>
      </c>
      <c r="X469" s="295">
        <f>'Anchor-AI'!AA467</f>
        <v>0</v>
      </c>
      <c r="Y469" s="357">
        <f>'Anchor-AI'!AB467</f>
        <v>0</v>
      </c>
      <c r="Z469" s="357">
        <f>'Anchor-AI'!AC467</f>
        <v>0</v>
      </c>
      <c r="AA469" s="296">
        <f t="shared" si="25"/>
        <v>0</v>
      </c>
      <c r="AC469" s="170">
        <f>'Test-AI'!L467</f>
        <v>0</v>
      </c>
      <c r="AD469" s="167">
        <f>'Test-AI'!M467</f>
        <v>0</v>
      </c>
      <c r="AE469" s="167">
        <f>'Test-AI'!N467</f>
        <v>0</v>
      </c>
      <c r="AF469" s="167">
        <f>'Test-AI'!O467</f>
        <v>0</v>
      </c>
      <c r="AG469" s="167">
        <f>(Summary!$C$63*AD469+Summary!$C$64*AE469+Summary!$C$65*AF469)/Summary!$C$66</f>
        <v>0</v>
      </c>
      <c r="AH469" s="167">
        <f>'Test-AI'!P467</f>
        <v>0</v>
      </c>
      <c r="AI469" s="167">
        <f>'Test-AI'!Q467</f>
        <v>0</v>
      </c>
      <c r="AJ469" s="167">
        <f>'Test-AI'!R467</f>
        <v>0</v>
      </c>
      <c r="AK469" s="167">
        <f>'Test-AI'!S467</f>
        <v>0</v>
      </c>
      <c r="AL469" s="167">
        <f>'Test-AI'!T467</f>
        <v>0</v>
      </c>
      <c r="AM469" s="167">
        <f>'Test-AI'!U467</f>
        <v>0</v>
      </c>
      <c r="AN469" s="167">
        <f>'Test-AI'!V467</f>
        <v>0</v>
      </c>
      <c r="AO469" s="167">
        <f>'Test-AI'!W467</f>
        <v>0</v>
      </c>
      <c r="AP469" s="167">
        <f>'Test-AI'!X467</f>
        <v>0</v>
      </c>
      <c r="AQ469" s="167">
        <f>10*LOG10(1/((Summary!$C$80/10^(AN469/10)+Summary!$C$81/10^(AO469/10)+Summary!$C$82/10^(AP469/10))/Summary!$C$83))</f>
        <v>0</v>
      </c>
      <c r="AR469" s="167">
        <f>'Test-AI'!Y467</f>
        <v>0</v>
      </c>
      <c r="AS469" s="167">
        <f>'Test-AI'!Z467</f>
        <v>0</v>
      </c>
      <c r="AT469" s="295">
        <f>'Test-AI'!AA467</f>
        <v>0</v>
      </c>
      <c r="AU469" s="357">
        <f>'Test-AI'!AB467</f>
        <v>0</v>
      </c>
      <c r="AV469" s="357">
        <f>'Test-AI'!AC467</f>
        <v>0</v>
      </c>
      <c r="AW469" s="296">
        <f t="shared" si="26"/>
        <v>0</v>
      </c>
      <c r="AX469" s="297" t="e">
        <f t="shared" si="27"/>
        <v>#DIV/0!</v>
      </c>
      <c r="AY469" s="298" t="e">
        <f t="shared" si="27"/>
        <v>#DIV/0!</v>
      </c>
      <c r="AZ469" s="297" t="e">
        <f t="shared" si="27"/>
        <v>#DIV/0!</v>
      </c>
      <c r="BA469" s="345" t="e">
        <f t="shared" si="24"/>
        <v>#DIV/0!</v>
      </c>
      <c r="BB469" s="75"/>
      <c r="BC469" s="75"/>
      <c r="BD469" s="565"/>
      <c r="BE469" s="550"/>
      <c r="BF469" s="552"/>
      <c r="BG469" s="552"/>
      <c r="BH469" s="552"/>
      <c r="BI469" s="552"/>
      <c r="BJ469" s="552"/>
      <c r="BK469" s="553"/>
      <c r="BL469" s="552"/>
      <c r="BM469" s="553"/>
      <c r="BN469" s="552"/>
      <c r="BO469" s="546"/>
      <c r="BP469" s="541"/>
      <c r="BQ469" s="546"/>
      <c r="BR469" s="541"/>
      <c r="BS469" s="553"/>
      <c r="BT469" s="552"/>
      <c r="BU469" s="553"/>
      <c r="BV469" s="552"/>
      <c r="BW469" s="553"/>
      <c r="BX469" s="552"/>
      <c r="BY469" s="552"/>
      <c r="BZ469" s="541"/>
      <c r="CA469" s="541"/>
      <c r="CB469" s="552"/>
      <c r="CC469" s="550"/>
      <c r="CD469" s="541"/>
      <c r="CE469" s="546"/>
      <c r="CF469" s="541"/>
      <c r="CG469" s="546"/>
      <c r="CH469" s="541"/>
    </row>
    <row r="470" spans="1:86" ht="17" hidden="1" customHeight="1" x14ac:dyDescent="0.2">
      <c r="A470" s="552"/>
      <c r="B470" s="566"/>
      <c r="C470" s="485"/>
      <c r="D470" s="590"/>
      <c r="E470" s="558"/>
      <c r="F470" s="239">
        <v>185</v>
      </c>
      <c r="G470" s="294">
        <f>'Anchor-AI'!L468</f>
        <v>0</v>
      </c>
      <c r="H470" s="295">
        <f>'Anchor-AI'!M468</f>
        <v>0</v>
      </c>
      <c r="I470" s="295">
        <f>'Anchor-AI'!N468</f>
        <v>0</v>
      </c>
      <c r="J470" s="295">
        <f>'Anchor-AI'!O468</f>
        <v>0</v>
      </c>
      <c r="K470" s="295">
        <f>(Summary!$C$63*H470+Summary!$C$64*I470+Summary!$C$65*J470)/Summary!$C$66</f>
        <v>0</v>
      </c>
      <c r="L470" s="295">
        <f>'Anchor-AI'!P468</f>
        <v>0</v>
      </c>
      <c r="M470" s="295">
        <f>'Anchor-AI'!Q468</f>
        <v>0</v>
      </c>
      <c r="N470" s="295">
        <f>'Anchor-AI'!R468</f>
        <v>0</v>
      </c>
      <c r="O470" s="295">
        <f>'Anchor-AI'!S468</f>
        <v>0</v>
      </c>
      <c r="P470" s="295">
        <f>'Anchor-AI'!T468</f>
        <v>0</v>
      </c>
      <c r="Q470" s="295">
        <f>'Anchor-AI'!U468</f>
        <v>0</v>
      </c>
      <c r="R470" s="295">
        <f>'Anchor-AI'!V468</f>
        <v>0</v>
      </c>
      <c r="S470" s="295">
        <f>'Anchor-AI'!W468</f>
        <v>0</v>
      </c>
      <c r="T470" s="295">
        <f>'Anchor-AI'!X468</f>
        <v>0</v>
      </c>
      <c r="U470" s="295">
        <f>10*LOG10(1/((Summary!$C$80/10^(R470/10)+Summary!$C$81/10^(S470/10)+Summary!$C$82/10^(T470/10))/Summary!$C$83))</f>
        <v>0</v>
      </c>
      <c r="V470" s="295">
        <f>'Anchor-AI'!Y468</f>
        <v>0</v>
      </c>
      <c r="W470" s="295">
        <f>'Anchor-AI'!Z468</f>
        <v>0</v>
      </c>
      <c r="X470" s="295">
        <f>'Anchor-AI'!AA468</f>
        <v>0</v>
      </c>
      <c r="Y470" s="357">
        <f>'Anchor-AI'!AB468</f>
        <v>0</v>
      </c>
      <c r="Z470" s="357">
        <f>'Anchor-AI'!AC468</f>
        <v>0</v>
      </c>
      <c r="AA470" s="296">
        <f t="shared" si="25"/>
        <v>0</v>
      </c>
      <c r="AC470" s="170">
        <f>'Test-AI'!L468</f>
        <v>0</v>
      </c>
      <c r="AD470" s="167">
        <f>'Test-AI'!M468</f>
        <v>0</v>
      </c>
      <c r="AE470" s="167">
        <f>'Test-AI'!N468</f>
        <v>0</v>
      </c>
      <c r="AF470" s="167">
        <f>'Test-AI'!O468</f>
        <v>0</v>
      </c>
      <c r="AG470" s="167">
        <f>(Summary!$C$63*AD470+Summary!$C$64*AE470+Summary!$C$65*AF470)/Summary!$C$66</f>
        <v>0</v>
      </c>
      <c r="AH470" s="167">
        <f>'Test-AI'!P468</f>
        <v>0</v>
      </c>
      <c r="AI470" s="167">
        <f>'Test-AI'!Q468</f>
        <v>0</v>
      </c>
      <c r="AJ470" s="167">
        <f>'Test-AI'!R468</f>
        <v>0</v>
      </c>
      <c r="AK470" s="167">
        <f>'Test-AI'!S468</f>
        <v>0</v>
      </c>
      <c r="AL470" s="167">
        <f>'Test-AI'!T468</f>
        <v>0</v>
      </c>
      <c r="AM470" s="167">
        <f>'Test-AI'!U468</f>
        <v>0</v>
      </c>
      <c r="AN470" s="167">
        <f>'Test-AI'!V468</f>
        <v>0</v>
      </c>
      <c r="AO470" s="167">
        <f>'Test-AI'!W468</f>
        <v>0</v>
      </c>
      <c r="AP470" s="167">
        <f>'Test-AI'!X468</f>
        <v>0</v>
      </c>
      <c r="AQ470" s="167">
        <f>10*LOG10(1/((Summary!$C$80/10^(AN470/10)+Summary!$C$81/10^(AO470/10)+Summary!$C$82/10^(AP470/10))/Summary!$C$83))</f>
        <v>0</v>
      </c>
      <c r="AR470" s="167">
        <f>'Test-AI'!Y468</f>
        <v>0</v>
      </c>
      <c r="AS470" s="167">
        <f>'Test-AI'!Z468</f>
        <v>0</v>
      </c>
      <c r="AT470" s="295">
        <f>'Test-AI'!AA468</f>
        <v>0</v>
      </c>
      <c r="AU470" s="357">
        <f>'Test-AI'!AB468</f>
        <v>0</v>
      </c>
      <c r="AV470" s="357">
        <f>'Test-AI'!AC468</f>
        <v>0</v>
      </c>
      <c r="AW470" s="296">
        <f t="shared" si="26"/>
        <v>0</v>
      </c>
      <c r="AX470" s="297" t="e">
        <f t="shared" si="27"/>
        <v>#DIV/0!</v>
      </c>
      <c r="AY470" s="298" t="e">
        <f t="shared" si="27"/>
        <v>#DIV/0!</v>
      </c>
      <c r="AZ470" s="297" t="e">
        <f t="shared" si="27"/>
        <v>#DIV/0!</v>
      </c>
      <c r="BA470" s="345" t="e">
        <f t="shared" si="24"/>
        <v>#DIV/0!</v>
      </c>
      <c r="BB470" s="75"/>
      <c r="BC470" s="75"/>
      <c r="BD470" s="574" t="s">
        <v>46</v>
      </c>
      <c r="BE470" s="549" t="e">
        <f t="array" ref="BE470">bdRateExtend($G468:$G471,H468:H471,$AC468:$AC471,AD468:AD471)</f>
        <v>#VALUE!</v>
      </c>
      <c r="BF470" s="552"/>
      <c r="BG470" s="552"/>
      <c r="BH470" s="552"/>
      <c r="BI470" s="552"/>
      <c r="BJ470" s="552"/>
      <c r="BK470" s="551" t="e">
        <f t="array" ref="BK470">bdRateExtend($G468:$G471,L468:L471,$AC468:$AC471,AH468:AH471)</f>
        <v>#VALUE!</v>
      </c>
      <c r="BL470" s="552"/>
      <c r="BM470" s="551" t="e">
        <f t="array" ref="BM470">bdRateExtend($G468:$G471,M468:M471,$AC468:$AC471,AI468:AI471)</f>
        <v>#VALUE!</v>
      </c>
      <c r="BN470" s="552"/>
      <c r="BO470" s="545" t="e">
        <f t="array" ref="BO470">bdRateExtend($G468:$G471,N468:N471,$AC468:$AC471,AJ468:AJ471,"None", FALSE,1)</f>
        <v>#VALUE!</v>
      </c>
      <c r="BP470" s="541"/>
      <c r="BQ470" s="545" t="e">
        <f t="array" ref="BQ470">bdRateExtend($G468:$G471,O468:O471,$AC468:$AC471,AK468:AK471,"None", FALSE,1)</f>
        <v>#VALUE!</v>
      </c>
      <c r="BR470" s="541"/>
      <c r="BS470" s="551" t="e">
        <f t="array" ref="BS470">bdRateExtend($G468:$G471,P468:P471,$AC468:$AC471,AL468:AL471)</f>
        <v>#VALUE!</v>
      </c>
      <c r="BT470" s="552"/>
      <c r="BU470" s="551" t="e">
        <f t="array" ref="BU470">bdRateExtend($G468:$G471,Q468:Q471,$AC468:$AC471,AM468:AM471)</f>
        <v>#VALUE!</v>
      </c>
      <c r="BV470" s="552"/>
      <c r="BW470" s="551" t="e">
        <f t="array" ref="BW470">bdRateExtend($G468:$G471,R468:R471,$AC468:$AC471,AN468:AN471)</f>
        <v>#VALUE!</v>
      </c>
      <c r="BX470" s="552"/>
      <c r="BY470" s="552"/>
      <c r="BZ470" s="541"/>
      <c r="CA470" s="541"/>
      <c r="CB470" s="552"/>
      <c r="CC470" s="560" t="e">
        <f t="array" ref="CC470">bdCAMBIExtend($G468:$G471,V468:V471,$AC468:$AC471,AR468:AR471)</f>
        <v>#VALUE!</v>
      </c>
      <c r="CD470" s="541"/>
      <c r="CE470" s="554">
        <f t="array" ref="CE470">testVMAFRange($G468:$G471,N468:N471,$AC468:$AC471,AJ468:AJ471)</f>
        <v>0</v>
      </c>
      <c r="CF470" s="541"/>
      <c r="CG470" s="554">
        <f t="array" ref="CG470">testVMAFRange($G468:$G471,O468:O471,$AC468:$AC471,AK468:AK471)</f>
        <v>0</v>
      </c>
      <c r="CH470" s="541"/>
    </row>
    <row r="471" spans="1:86" ht="17" hidden="1" customHeight="1" x14ac:dyDescent="0.2">
      <c r="A471" s="552"/>
      <c r="B471" s="571"/>
      <c r="C471" s="486"/>
      <c r="D471" s="602"/>
      <c r="E471" s="577"/>
      <c r="F471" s="240">
        <v>210</v>
      </c>
      <c r="G471" s="299">
        <f>'Anchor-AI'!L469</f>
        <v>0</v>
      </c>
      <c r="H471" s="300">
        <f>'Anchor-AI'!M469</f>
        <v>0</v>
      </c>
      <c r="I471" s="300">
        <f>'Anchor-AI'!N469</f>
        <v>0</v>
      </c>
      <c r="J471" s="300">
        <f>'Anchor-AI'!O469</f>
        <v>0</v>
      </c>
      <c r="K471" s="295">
        <f>(Summary!$C$63*H471+Summary!$C$64*I471+Summary!$C$65*J471)/Summary!$C$66</f>
        <v>0</v>
      </c>
      <c r="L471" s="300">
        <f>'Anchor-AI'!P469</f>
        <v>0</v>
      </c>
      <c r="M471" s="300">
        <f>'Anchor-AI'!Q469</f>
        <v>0</v>
      </c>
      <c r="N471" s="300">
        <f>'Anchor-AI'!R469</f>
        <v>0</v>
      </c>
      <c r="O471" s="300">
        <f>'Anchor-AI'!S469</f>
        <v>0</v>
      </c>
      <c r="P471" s="300">
        <f>'Anchor-AI'!T469</f>
        <v>0</v>
      </c>
      <c r="Q471" s="300">
        <f>'Anchor-AI'!U469</f>
        <v>0</v>
      </c>
      <c r="R471" s="300">
        <f>'Anchor-AI'!V469</f>
        <v>0</v>
      </c>
      <c r="S471" s="300">
        <f>'Anchor-AI'!W469</f>
        <v>0</v>
      </c>
      <c r="T471" s="300">
        <f>'Anchor-AI'!X469</f>
        <v>0</v>
      </c>
      <c r="U471" s="300">
        <f>10*LOG10(1/((Summary!$C$80/10^(R471/10)+Summary!$C$81/10^(S471/10)+Summary!$C$82/10^(T471/10))/Summary!$C$83))</f>
        <v>0</v>
      </c>
      <c r="V471" s="300">
        <f>'Anchor-AI'!Y469</f>
        <v>0</v>
      </c>
      <c r="W471" s="300">
        <f>'Anchor-AI'!Z469</f>
        <v>0</v>
      </c>
      <c r="X471" s="300">
        <f>'Anchor-AI'!AA469</f>
        <v>0</v>
      </c>
      <c r="Y471" s="357">
        <f>'Anchor-AI'!AB469</f>
        <v>0</v>
      </c>
      <c r="Z471" s="357">
        <f>'Anchor-AI'!AC469</f>
        <v>0</v>
      </c>
      <c r="AA471" s="301">
        <f t="shared" si="25"/>
        <v>0</v>
      </c>
      <c r="AB471" s="76"/>
      <c r="AC471" s="171">
        <f>'Test-AI'!L469</f>
        <v>0</v>
      </c>
      <c r="AD471" s="168">
        <f>'Test-AI'!M469</f>
        <v>0</v>
      </c>
      <c r="AE471" s="168">
        <f>'Test-AI'!N469</f>
        <v>0</v>
      </c>
      <c r="AF471" s="168">
        <f>'Test-AI'!O469</f>
        <v>0</v>
      </c>
      <c r="AG471" s="168">
        <f>(Summary!$C$63*AD471+Summary!$C$64*AE471+Summary!$C$65*AF471)/Summary!$C$66</f>
        <v>0</v>
      </c>
      <c r="AH471" s="168">
        <f>'Test-AI'!P469</f>
        <v>0</v>
      </c>
      <c r="AI471" s="168">
        <f>'Test-AI'!Q469</f>
        <v>0</v>
      </c>
      <c r="AJ471" s="168">
        <f>'Test-AI'!R469</f>
        <v>0</v>
      </c>
      <c r="AK471" s="168">
        <f>'Test-AI'!S469</f>
        <v>0</v>
      </c>
      <c r="AL471" s="168">
        <f>'Test-AI'!T469</f>
        <v>0</v>
      </c>
      <c r="AM471" s="168">
        <f>'Test-AI'!U469</f>
        <v>0</v>
      </c>
      <c r="AN471" s="168">
        <f>'Test-AI'!V469</f>
        <v>0</v>
      </c>
      <c r="AO471" s="168">
        <f>'Test-AI'!W469</f>
        <v>0</v>
      </c>
      <c r="AP471" s="168">
        <f>'Test-AI'!X469</f>
        <v>0</v>
      </c>
      <c r="AQ471" s="168">
        <f>10*LOG10(1/((Summary!$C$80/10^(AN471/10)+Summary!$C$81/10^(AO471/10)+Summary!$C$82/10^(AP471/10))/Summary!$C$83))</f>
        <v>0</v>
      </c>
      <c r="AR471" s="168">
        <f>'Test-AI'!Y469</f>
        <v>0</v>
      </c>
      <c r="AS471" s="168">
        <f>'Test-AI'!Z469</f>
        <v>0</v>
      </c>
      <c r="AT471" s="300">
        <f>'Test-AI'!AA469</f>
        <v>0</v>
      </c>
      <c r="AU471" s="357">
        <f>'Test-AI'!AB469</f>
        <v>0</v>
      </c>
      <c r="AV471" s="357">
        <f>'Test-AI'!AC469</f>
        <v>0</v>
      </c>
      <c r="AW471" s="301">
        <f t="shared" si="26"/>
        <v>0</v>
      </c>
      <c r="AX471" s="302" t="e">
        <f t="shared" si="27"/>
        <v>#DIV/0!</v>
      </c>
      <c r="AY471" s="303" t="e">
        <f t="shared" si="27"/>
        <v>#DIV/0!</v>
      </c>
      <c r="AZ471" s="297" t="e">
        <f t="shared" si="27"/>
        <v>#DIV/0!</v>
      </c>
      <c r="BA471" s="345" t="e">
        <f t="shared" si="24"/>
        <v>#DIV/0!</v>
      </c>
      <c r="BB471" s="75"/>
      <c r="BC471" s="75"/>
      <c r="BD471" s="570"/>
      <c r="BE471" s="550"/>
      <c r="BF471" s="553"/>
      <c r="BG471" s="553"/>
      <c r="BH471" s="553"/>
      <c r="BI471" s="553"/>
      <c r="BJ471" s="553"/>
      <c r="BK471" s="553"/>
      <c r="BL471" s="553"/>
      <c r="BM471" s="553"/>
      <c r="BN471" s="553"/>
      <c r="BO471" s="546"/>
      <c r="BP471" s="544"/>
      <c r="BQ471" s="546"/>
      <c r="BR471" s="544"/>
      <c r="BS471" s="553"/>
      <c r="BT471" s="553"/>
      <c r="BU471" s="553"/>
      <c r="BV471" s="553"/>
      <c r="BW471" s="553"/>
      <c r="BX471" s="553"/>
      <c r="BY471" s="553"/>
      <c r="BZ471" s="544"/>
      <c r="CA471" s="544"/>
      <c r="CB471" s="553"/>
      <c r="CC471" s="550"/>
      <c r="CD471" s="541"/>
      <c r="CE471" s="546"/>
      <c r="CF471" s="544"/>
      <c r="CG471" s="546"/>
      <c r="CH471" s="544"/>
    </row>
    <row r="472" spans="1:86" ht="17" hidden="1" customHeight="1" x14ac:dyDescent="0.2">
      <c r="A472" s="552"/>
      <c r="B472" s="620" t="s">
        <v>151</v>
      </c>
      <c r="C472" s="586" t="s">
        <v>111</v>
      </c>
      <c r="D472" s="601">
        <v>29.97</v>
      </c>
      <c r="E472" s="576">
        <v>8</v>
      </c>
      <c r="F472" s="238">
        <v>85</v>
      </c>
      <c r="G472" s="289">
        <f>'Anchor-AI'!L470</f>
        <v>0</v>
      </c>
      <c r="H472" s="290">
        <f>'Anchor-AI'!M470</f>
        <v>0</v>
      </c>
      <c r="I472" s="290">
        <f>'Anchor-AI'!N470</f>
        <v>0</v>
      </c>
      <c r="J472" s="290">
        <f>'Anchor-AI'!O470</f>
        <v>0</v>
      </c>
      <c r="K472" s="290">
        <f>(Summary!$C$63*H472+Summary!$C$64*I472+Summary!$C$65*J472)/Summary!$C$66</f>
        <v>0</v>
      </c>
      <c r="L472" s="290">
        <f>'Anchor-AI'!P470</f>
        <v>0</v>
      </c>
      <c r="M472" s="290">
        <f>'Anchor-AI'!Q470</f>
        <v>0</v>
      </c>
      <c r="N472" s="290">
        <f>'Anchor-AI'!R470</f>
        <v>0</v>
      </c>
      <c r="O472" s="290">
        <f>'Anchor-AI'!S470</f>
        <v>0</v>
      </c>
      <c r="P472" s="290">
        <f>'Anchor-AI'!T470</f>
        <v>0</v>
      </c>
      <c r="Q472" s="290">
        <f>'Anchor-AI'!U470</f>
        <v>0</v>
      </c>
      <c r="R472" s="290">
        <f>'Anchor-AI'!V470</f>
        <v>0</v>
      </c>
      <c r="S472" s="290">
        <f>'Anchor-AI'!W470</f>
        <v>0</v>
      </c>
      <c r="T472" s="290">
        <f>'Anchor-AI'!X470</f>
        <v>0</v>
      </c>
      <c r="U472" s="290">
        <f>10*LOG10(1/((Summary!$C$80/10^(R472/10)+Summary!$C$81/10^(S472/10)+Summary!$C$82/10^(T472/10))/Summary!$C$83))</f>
        <v>0</v>
      </c>
      <c r="V472" s="290">
        <f>'Anchor-AI'!Y470</f>
        <v>0</v>
      </c>
      <c r="W472" s="290">
        <f>'Anchor-AI'!Z470</f>
        <v>0</v>
      </c>
      <c r="X472" s="290">
        <f>'Anchor-AI'!AA470</f>
        <v>0</v>
      </c>
      <c r="Y472" s="360">
        <f>'Anchor-AI'!AB470</f>
        <v>0</v>
      </c>
      <c r="Z472" s="360">
        <f>'Anchor-AI'!AC470</f>
        <v>0</v>
      </c>
      <c r="AA472" s="291">
        <f t="shared" si="25"/>
        <v>0</v>
      </c>
      <c r="AC472" s="169">
        <f>'Test-AI'!L470</f>
        <v>0</v>
      </c>
      <c r="AD472" s="166">
        <f>'Test-AI'!M470</f>
        <v>0</v>
      </c>
      <c r="AE472" s="166">
        <f>'Test-AI'!N470</f>
        <v>0</v>
      </c>
      <c r="AF472" s="166">
        <f>'Test-AI'!O470</f>
        <v>0</v>
      </c>
      <c r="AG472" s="166">
        <f>(Summary!$C$63*AD472+Summary!$C$64*AE472+Summary!$C$65*AF472)/Summary!$C$66</f>
        <v>0</v>
      </c>
      <c r="AH472" s="166">
        <f>'Test-AI'!P470</f>
        <v>0</v>
      </c>
      <c r="AI472" s="166">
        <f>'Test-AI'!Q470</f>
        <v>0</v>
      </c>
      <c r="AJ472" s="166">
        <f>'Test-AI'!R470</f>
        <v>0</v>
      </c>
      <c r="AK472" s="166">
        <f>'Test-AI'!S470</f>
        <v>0</v>
      </c>
      <c r="AL472" s="166">
        <f>'Test-AI'!T470</f>
        <v>0</v>
      </c>
      <c r="AM472" s="166">
        <f>'Test-AI'!U470</f>
        <v>0</v>
      </c>
      <c r="AN472" s="166">
        <f>'Test-AI'!V470</f>
        <v>0</v>
      </c>
      <c r="AO472" s="166">
        <f>'Test-AI'!W470</f>
        <v>0</v>
      </c>
      <c r="AP472" s="166">
        <f>'Test-AI'!X470</f>
        <v>0</v>
      </c>
      <c r="AQ472" s="166">
        <f>10*LOG10(1/((Summary!$C$80/10^(AN472/10)+Summary!$C$81/10^(AO472/10)+Summary!$C$82/10^(AP472/10))/Summary!$C$83))</f>
        <v>0</v>
      </c>
      <c r="AR472" s="166">
        <f>'Test-AI'!Y470</f>
        <v>0</v>
      </c>
      <c r="AS472" s="166">
        <f>'Test-AI'!Z470</f>
        <v>0</v>
      </c>
      <c r="AT472" s="290">
        <f>'Test-AI'!AA470</f>
        <v>0</v>
      </c>
      <c r="AU472" s="356">
        <f>'Test-AI'!AB470</f>
        <v>0</v>
      </c>
      <c r="AV472" s="356">
        <f>'Test-AI'!AC470</f>
        <v>0</v>
      </c>
      <c r="AW472" s="291">
        <f t="shared" si="26"/>
        <v>0</v>
      </c>
      <c r="AX472" s="292" t="e">
        <f t="shared" si="27"/>
        <v>#DIV/0!</v>
      </c>
      <c r="AY472" s="293" t="e">
        <f t="shared" si="27"/>
        <v>#DIV/0!</v>
      </c>
      <c r="AZ472" s="292" t="e">
        <f t="shared" si="27"/>
        <v>#DIV/0!</v>
      </c>
      <c r="BA472" s="344" t="e">
        <f t="shared" si="24"/>
        <v>#DIV/0!</v>
      </c>
      <c r="BB472" s="75"/>
      <c r="BC472" s="75"/>
      <c r="BD472" s="572" t="s">
        <v>39</v>
      </c>
      <c r="BE472" s="549" t="e">
        <f t="array" ref="BE472">bdRateExtend($G472:$G475,H472:H475,$AC472:$AC475,AD472:AD475)</f>
        <v>#VALUE!</v>
      </c>
      <c r="BF472" s="551" t="e">
        <f t="array" ref="BF472">bdRateExtend($G472:$G477,H472:H477,$AC472:$AC477,AD472:AD477)</f>
        <v>#VALUE!</v>
      </c>
      <c r="BG472" s="551" t="e">
        <f t="array" ref="BG472">bdRateExtend($G472:$G477,I472:I477,$AC472:$AC477,AE472:AE477)</f>
        <v>#VALUE!</v>
      </c>
      <c r="BH472" s="551" t="e">
        <f t="array" ref="BH472">bdRateExtend($G472:$G477,J472:J477,$AC472:$AC477,AF472:AF477)</f>
        <v>#VALUE!</v>
      </c>
      <c r="BI472" s="551" t="e">
        <f t="array" ref="BI472">bdRateExtend($G472:$G477,K472:K477,$AC472:$AC477,AG472:AG477)</f>
        <v>#VALUE!</v>
      </c>
      <c r="BJ472" s="575" t="e">
        <f>(Summary!$C$94*BF472+Summary!$C$95*BG472+Summary!$C$96*BH472)/Summary!$C$97</f>
        <v>#VALUE!</v>
      </c>
      <c r="BK472" s="551" t="e">
        <f t="array" ref="BK472">bdRateExtend($G472:$G475,L472:L475,$AC472:$AC475,AH472:AH475)</f>
        <v>#VALUE!</v>
      </c>
      <c r="BL472" s="551" t="e">
        <f t="array" ref="BL472">bdRateExtend($G472:$G477,L472:L477,$AC472:$AC477,AH472:AH477)</f>
        <v>#VALUE!</v>
      </c>
      <c r="BM472" s="551" t="e">
        <f t="array" ref="BM472">bdRateExtend($G472:$G475,M472:M475,$AC472:$AC475,AI472:AI475)</f>
        <v>#VALUE!</v>
      </c>
      <c r="BN472" s="551" t="e">
        <f t="array" ref="BN472">bdRateExtend($G472:$G477,M472:M477,$AC472:$AC477,AI472:AI477)</f>
        <v>#VALUE!</v>
      </c>
      <c r="BO472" s="548" t="e">
        <f t="array" ref="BO472">bdRateExtend($G472:$G475,N472:N475,$AC472:$AC475,AJ472:AJ475,"None", FALSE,1)</f>
        <v>#VALUE!</v>
      </c>
      <c r="BP472" s="585" t="e">
        <f t="array" ref="BP472">bdRateExtend($G472:$G477,N472:N477,$AC472:$AC477,AJ472:AJ477,"None", FALSE,1)</f>
        <v>#VALUE!</v>
      </c>
      <c r="BQ472" s="548" t="e">
        <f t="array" ref="BQ472">bdRateExtend($G472:$G475,O472:O475,$AC472:$AC475,AK472:AK475,"None", FALSE,1)</f>
        <v>#VALUE!</v>
      </c>
      <c r="BR472" s="585" t="e">
        <f t="array" ref="BR472">bdRateExtend($G472:$G477,O472:O477,$AC472:$AC477,AK472:AK477,"None", FALSE,1)</f>
        <v>#VALUE!</v>
      </c>
      <c r="BS472" s="551" t="e">
        <f t="array" ref="BS472">bdRateExtend($G472:$G475,P472:P475,$AC472:$AC475,AL472:AL475)</f>
        <v>#VALUE!</v>
      </c>
      <c r="BT472" s="551" t="e">
        <f t="array" ref="BT472">bdRateExtend($G472:$G477,P472:P477,$AC472:$AC477,AL472:AL477)</f>
        <v>#VALUE!</v>
      </c>
      <c r="BU472" s="551" t="e">
        <f t="array" ref="BU472">bdRateExtend($G472:$G475,Q472:Q475,$AC472:$AC475,AM472:AM475)</f>
        <v>#VALUE!</v>
      </c>
      <c r="BV472" s="551" t="e">
        <f t="array" ref="BV472">bdRateExtend($G472:$G477,Q472:Q477,$AC472:$AC477,AM472:AM477)</f>
        <v>#VALUE!</v>
      </c>
      <c r="BW472" s="551" t="e">
        <f t="array" ref="BW472">bdRateExtend($G472:$G475,R472:R475,$AC472:$AC475,AN472:AN475)</f>
        <v>#VALUE!</v>
      </c>
      <c r="BX472" s="551" t="e">
        <f t="array" ref="BX472">bdRateExtend($G472:$G477,R472:R477,$AC472:$AC477,AN472:AN477)</f>
        <v>#VALUE!</v>
      </c>
      <c r="BY472" s="551" t="e">
        <f t="array" ref="BY472">bdRateExtend($G472:$G477,S472:S477,$AC472:$AC477,AO472:AO477)</f>
        <v>#VALUE!</v>
      </c>
      <c r="BZ472" s="555" t="e">
        <f t="array" ref="BZ472">bdRateExtend($G472:$G477,T472:T477,$AC472:$AC477,AP472:AP477)</f>
        <v>#VALUE!</v>
      </c>
      <c r="CA472" s="555" t="e">
        <f t="array" ref="CA472">bdRateExtend($G472:$G477,U472:U477,$AC472:$AC477,AQ472:AQ477)</f>
        <v>#VALUE!</v>
      </c>
      <c r="CB472" s="575" t="e">
        <f>(Summary!$C$108*BX472+Summary!$C$109*BY472+Summary!$C$110*BZ472)/Summary!$C$111</f>
        <v>#VALUE!</v>
      </c>
      <c r="CC472" s="561" t="e">
        <f t="array" ref="CC472">bdCAMBIExtend($G472:$G475,V472:V475,$AC472:$AC475,AR472:AR475)</f>
        <v>#VALUE!</v>
      </c>
      <c r="CD472" s="561" t="e">
        <f t="array" ref="CD472">bdCAMBIExtend($G472:$G477,V472:V477,$AC472:$AC477,AR472:AR477)</f>
        <v>#VALUE!</v>
      </c>
      <c r="CE472" s="547">
        <f t="array" ref="CE472">testVMAFRange($G472:$G475,N472:N475,$AC472:$AC475,AJ472:AJ475)</f>
        <v>0</v>
      </c>
      <c r="CF472" s="543">
        <f t="array" ref="CF472">testVMAFRange($G472:$G477,N472:N477,$AC472:$AC477,AJ472:AJ477)</f>
        <v>0</v>
      </c>
      <c r="CG472" s="547">
        <f t="array" ref="CG472">testVMAFRange($G472:$G475,O472:O475,$AC472:$AC475,AK472:AK475)</f>
        <v>0</v>
      </c>
      <c r="CH472" s="543">
        <f t="array" ref="CH472">testVMAFRange($G472:$G477,O472:O477,$AC472:$AC477,AK472:AK477)</f>
        <v>0</v>
      </c>
    </row>
    <row r="473" spans="1:86" ht="17" hidden="1" customHeight="1" x14ac:dyDescent="0.2">
      <c r="A473" s="552"/>
      <c r="B473" s="566"/>
      <c r="C473" s="485"/>
      <c r="D473" s="590"/>
      <c r="E473" s="558"/>
      <c r="F473" s="239">
        <v>110</v>
      </c>
      <c r="G473" s="294">
        <f>'Anchor-AI'!L471</f>
        <v>0</v>
      </c>
      <c r="H473" s="295">
        <f>'Anchor-AI'!M471</f>
        <v>0</v>
      </c>
      <c r="I473" s="295">
        <f>'Anchor-AI'!N471</f>
        <v>0</v>
      </c>
      <c r="J473" s="295">
        <f>'Anchor-AI'!O471</f>
        <v>0</v>
      </c>
      <c r="K473" s="295">
        <f>(Summary!$C$63*H473+Summary!$C$64*I473+Summary!$C$65*J473)/Summary!$C$66</f>
        <v>0</v>
      </c>
      <c r="L473" s="295">
        <f>'Anchor-AI'!P471</f>
        <v>0</v>
      </c>
      <c r="M473" s="295">
        <f>'Anchor-AI'!Q471</f>
        <v>0</v>
      </c>
      <c r="N473" s="295">
        <f>'Anchor-AI'!R471</f>
        <v>0</v>
      </c>
      <c r="O473" s="295">
        <f>'Anchor-AI'!S471</f>
        <v>0</v>
      </c>
      <c r="P473" s="295">
        <f>'Anchor-AI'!T471</f>
        <v>0</v>
      </c>
      <c r="Q473" s="295">
        <f>'Anchor-AI'!U471</f>
        <v>0</v>
      </c>
      <c r="R473" s="295">
        <f>'Anchor-AI'!V471</f>
        <v>0</v>
      </c>
      <c r="S473" s="295">
        <f>'Anchor-AI'!W471</f>
        <v>0</v>
      </c>
      <c r="T473" s="295">
        <f>'Anchor-AI'!X471</f>
        <v>0</v>
      </c>
      <c r="U473" s="295">
        <f>10*LOG10(1/((Summary!$C$80/10^(R473/10)+Summary!$C$81/10^(S473/10)+Summary!$C$82/10^(T473/10))/Summary!$C$83))</f>
        <v>0</v>
      </c>
      <c r="V473" s="295">
        <f>'Anchor-AI'!Y471</f>
        <v>0</v>
      </c>
      <c r="W473" s="295">
        <f>'Anchor-AI'!Z471</f>
        <v>0</v>
      </c>
      <c r="X473" s="295">
        <f>'Anchor-AI'!AA471</f>
        <v>0</v>
      </c>
      <c r="Y473" s="357">
        <f>'Anchor-AI'!AB471</f>
        <v>0</v>
      </c>
      <c r="Z473" s="357">
        <f>'Anchor-AI'!AC471</f>
        <v>0</v>
      </c>
      <c r="AA473" s="296">
        <f t="shared" si="25"/>
        <v>0</v>
      </c>
      <c r="AC473" s="170">
        <f>'Test-AI'!L471</f>
        <v>0</v>
      </c>
      <c r="AD473" s="167">
        <f>'Test-AI'!M471</f>
        <v>0</v>
      </c>
      <c r="AE473" s="167">
        <f>'Test-AI'!N471</f>
        <v>0</v>
      </c>
      <c r="AF473" s="167">
        <f>'Test-AI'!O471</f>
        <v>0</v>
      </c>
      <c r="AG473" s="167">
        <f>(Summary!$C$63*AD473+Summary!$C$64*AE473+Summary!$C$65*AF473)/Summary!$C$66</f>
        <v>0</v>
      </c>
      <c r="AH473" s="167">
        <f>'Test-AI'!P471</f>
        <v>0</v>
      </c>
      <c r="AI473" s="167">
        <f>'Test-AI'!Q471</f>
        <v>0</v>
      </c>
      <c r="AJ473" s="167">
        <f>'Test-AI'!R471</f>
        <v>0</v>
      </c>
      <c r="AK473" s="167">
        <f>'Test-AI'!S471</f>
        <v>0</v>
      </c>
      <c r="AL473" s="167">
        <f>'Test-AI'!T471</f>
        <v>0</v>
      </c>
      <c r="AM473" s="167">
        <f>'Test-AI'!U471</f>
        <v>0</v>
      </c>
      <c r="AN473" s="167">
        <f>'Test-AI'!V471</f>
        <v>0</v>
      </c>
      <c r="AO473" s="167">
        <f>'Test-AI'!W471</f>
        <v>0</v>
      </c>
      <c r="AP473" s="167">
        <f>'Test-AI'!X471</f>
        <v>0</v>
      </c>
      <c r="AQ473" s="167">
        <f>10*LOG10(1/((Summary!$C$80/10^(AN473/10)+Summary!$C$81/10^(AO473/10)+Summary!$C$82/10^(AP473/10))/Summary!$C$83))</f>
        <v>0</v>
      </c>
      <c r="AR473" s="167">
        <f>'Test-AI'!Y471</f>
        <v>0</v>
      </c>
      <c r="AS473" s="167">
        <f>'Test-AI'!Z471</f>
        <v>0</v>
      </c>
      <c r="AT473" s="295">
        <f>'Test-AI'!AA471</f>
        <v>0</v>
      </c>
      <c r="AU473" s="357">
        <f>'Test-AI'!AB471</f>
        <v>0</v>
      </c>
      <c r="AV473" s="357">
        <f>'Test-AI'!AC471</f>
        <v>0</v>
      </c>
      <c r="AW473" s="296">
        <f t="shared" si="26"/>
        <v>0</v>
      </c>
      <c r="AX473" s="297" t="e">
        <f t="shared" si="27"/>
        <v>#DIV/0!</v>
      </c>
      <c r="AY473" s="298" t="e">
        <f t="shared" si="27"/>
        <v>#DIV/0!</v>
      </c>
      <c r="AZ473" s="297" t="e">
        <f t="shared" si="27"/>
        <v>#DIV/0!</v>
      </c>
      <c r="BA473" s="345" t="e">
        <f t="shared" si="24"/>
        <v>#DIV/0!</v>
      </c>
      <c r="BB473" s="75"/>
      <c r="BC473" s="75"/>
      <c r="BD473" s="565"/>
      <c r="BE473" s="550"/>
      <c r="BF473" s="552"/>
      <c r="BG473" s="552"/>
      <c r="BH473" s="552"/>
      <c r="BI473" s="552"/>
      <c r="BJ473" s="552"/>
      <c r="BK473" s="553"/>
      <c r="BL473" s="552"/>
      <c r="BM473" s="553"/>
      <c r="BN473" s="552"/>
      <c r="BO473" s="546"/>
      <c r="BP473" s="541"/>
      <c r="BQ473" s="546"/>
      <c r="BR473" s="541"/>
      <c r="BS473" s="553"/>
      <c r="BT473" s="552"/>
      <c r="BU473" s="553"/>
      <c r="BV473" s="552"/>
      <c r="BW473" s="553"/>
      <c r="BX473" s="552"/>
      <c r="BY473" s="552"/>
      <c r="BZ473" s="541"/>
      <c r="CA473" s="541"/>
      <c r="CB473" s="552"/>
      <c r="CC473" s="553"/>
      <c r="CD473" s="552"/>
      <c r="CE473" s="546"/>
      <c r="CF473" s="541"/>
      <c r="CG473" s="546"/>
      <c r="CH473" s="541"/>
    </row>
    <row r="474" spans="1:86" ht="17" hidden="1" customHeight="1" x14ac:dyDescent="0.2">
      <c r="A474" s="552"/>
      <c r="B474" s="566"/>
      <c r="C474" s="485"/>
      <c r="D474" s="590"/>
      <c r="E474" s="558"/>
      <c r="F474" s="239">
        <v>135</v>
      </c>
      <c r="G474" s="294">
        <f>'Anchor-AI'!L472</f>
        <v>0</v>
      </c>
      <c r="H474" s="295">
        <f>'Anchor-AI'!M472</f>
        <v>0</v>
      </c>
      <c r="I474" s="295">
        <f>'Anchor-AI'!N472</f>
        <v>0</v>
      </c>
      <c r="J474" s="295">
        <f>'Anchor-AI'!O472</f>
        <v>0</v>
      </c>
      <c r="K474" s="295">
        <f>(Summary!$C$63*H474+Summary!$C$64*I474+Summary!$C$65*J474)/Summary!$C$66</f>
        <v>0</v>
      </c>
      <c r="L474" s="295">
        <f>'Anchor-AI'!P472</f>
        <v>0</v>
      </c>
      <c r="M474" s="295">
        <f>'Anchor-AI'!Q472</f>
        <v>0</v>
      </c>
      <c r="N474" s="295">
        <f>'Anchor-AI'!R472</f>
        <v>0</v>
      </c>
      <c r="O474" s="295">
        <f>'Anchor-AI'!S472</f>
        <v>0</v>
      </c>
      <c r="P474" s="295">
        <f>'Anchor-AI'!T472</f>
        <v>0</v>
      </c>
      <c r="Q474" s="295">
        <f>'Anchor-AI'!U472</f>
        <v>0</v>
      </c>
      <c r="R474" s="295">
        <f>'Anchor-AI'!V472</f>
        <v>0</v>
      </c>
      <c r="S474" s="295">
        <f>'Anchor-AI'!W472</f>
        <v>0</v>
      </c>
      <c r="T474" s="295">
        <f>'Anchor-AI'!X472</f>
        <v>0</v>
      </c>
      <c r="U474" s="295">
        <f>10*LOG10(1/((Summary!$C$80/10^(R474/10)+Summary!$C$81/10^(S474/10)+Summary!$C$82/10^(T474/10))/Summary!$C$83))</f>
        <v>0</v>
      </c>
      <c r="V474" s="295">
        <f>'Anchor-AI'!Y472</f>
        <v>0</v>
      </c>
      <c r="W474" s="295">
        <f>'Anchor-AI'!Z472</f>
        <v>0</v>
      </c>
      <c r="X474" s="295">
        <f>'Anchor-AI'!AA472</f>
        <v>0</v>
      </c>
      <c r="Y474" s="357">
        <f>'Anchor-AI'!AB472</f>
        <v>0</v>
      </c>
      <c r="Z474" s="357">
        <f>'Anchor-AI'!AC472</f>
        <v>0</v>
      </c>
      <c r="AA474" s="296">
        <f t="shared" si="25"/>
        <v>0</v>
      </c>
      <c r="AC474" s="170">
        <f>'Test-AI'!L472</f>
        <v>0</v>
      </c>
      <c r="AD474" s="167">
        <f>'Test-AI'!M472</f>
        <v>0</v>
      </c>
      <c r="AE474" s="167">
        <f>'Test-AI'!N472</f>
        <v>0</v>
      </c>
      <c r="AF474" s="167">
        <f>'Test-AI'!O472</f>
        <v>0</v>
      </c>
      <c r="AG474" s="167">
        <f>(Summary!$C$63*AD474+Summary!$C$64*AE474+Summary!$C$65*AF474)/Summary!$C$66</f>
        <v>0</v>
      </c>
      <c r="AH474" s="167">
        <f>'Test-AI'!P472</f>
        <v>0</v>
      </c>
      <c r="AI474" s="167">
        <f>'Test-AI'!Q472</f>
        <v>0</v>
      </c>
      <c r="AJ474" s="167">
        <f>'Test-AI'!R472</f>
        <v>0</v>
      </c>
      <c r="AK474" s="167">
        <f>'Test-AI'!S472</f>
        <v>0</v>
      </c>
      <c r="AL474" s="167">
        <f>'Test-AI'!T472</f>
        <v>0</v>
      </c>
      <c r="AM474" s="167">
        <f>'Test-AI'!U472</f>
        <v>0</v>
      </c>
      <c r="AN474" s="167">
        <f>'Test-AI'!V472</f>
        <v>0</v>
      </c>
      <c r="AO474" s="167">
        <f>'Test-AI'!W472</f>
        <v>0</v>
      </c>
      <c r="AP474" s="167">
        <f>'Test-AI'!X472</f>
        <v>0</v>
      </c>
      <c r="AQ474" s="167">
        <f>10*LOG10(1/((Summary!$C$80/10^(AN474/10)+Summary!$C$81/10^(AO474/10)+Summary!$C$82/10^(AP474/10))/Summary!$C$83))</f>
        <v>0</v>
      </c>
      <c r="AR474" s="167">
        <f>'Test-AI'!Y472</f>
        <v>0</v>
      </c>
      <c r="AS474" s="167">
        <f>'Test-AI'!Z472</f>
        <v>0</v>
      </c>
      <c r="AT474" s="295">
        <f>'Test-AI'!AA472</f>
        <v>0</v>
      </c>
      <c r="AU474" s="357">
        <f>'Test-AI'!AB472</f>
        <v>0</v>
      </c>
      <c r="AV474" s="357">
        <f>'Test-AI'!AC472</f>
        <v>0</v>
      </c>
      <c r="AW474" s="296">
        <f t="shared" si="26"/>
        <v>0</v>
      </c>
      <c r="AX474" s="297" t="e">
        <f t="shared" si="27"/>
        <v>#DIV/0!</v>
      </c>
      <c r="AY474" s="298" t="e">
        <f t="shared" si="27"/>
        <v>#DIV/0!</v>
      </c>
      <c r="AZ474" s="297" t="e">
        <f t="shared" si="27"/>
        <v>#DIV/0!</v>
      </c>
      <c r="BA474" s="345" t="e">
        <f t="shared" si="24"/>
        <v>#DIV/0!</v>
      </c>
      <c r="BB474" s="75"/>
      <c r="BC474" s="75"/>
      <c r="BD474" s="573" t="s">
        <v>147</v>
      </c>
      <c r="BE474" s="549" t="e">
        <f t="array" ref="BE474">bdRateExtend($G473:$G476,H473:H476,$AC473:$AC476,AD473:AD476)</f>
        <v>#VALUE!</v>
      </c>
      <c r="BF474" s="552"/>
      <c r="BG474" s="552"/>
      <c r="BH474" s="552"/>
      <c r="BI474" s="552"/>
      <c r="BJ474" s="552"/>
      <c r="BK474" s="551" t="e">
        <f t="array" ref="BK474">bdRateExtend($G473:$G476,L473:L476,$AC473:$AC476,AH473:AH476)</f>
        <v>#VALUE!</v>
      </c>
      <c r="BL474" s="552"/>
      <c r="BM474" s="551" t="e">
        <f t="array" ref="BM474">bdRateExtend($G473:$G476,M473:M476,$AC473:$AC476,AI473:AI476)</f>
        <v>#VALUE!</v>
      </c>
      <c r="BN474" s="552"/>
      <c r="BO474" s="545" t="e">
        <f t="array" ref="BO474">bdRateExtend($G473:$G476,N473:N476,$AC473:$AC476,AJ473:AJ476,"None", FALSE,1)</f>
        <v>#VALUE!</v>
      </c>
      <c r="BP474" s="541"/>
      <c r="BQ474" s="545" t="e">
        <f t="array" ref="BQ474">bdRateExtend($G473:$G476,O473:O476,$AC473:$AC476,AK473:AK476,"None", FALSE,1)</f>
        <v>#VALUE!</v>
      </c>
      <c r="BR474" s="541"/>
      <c r="BS474" s="551" t="e">
        <f t="array" ref="BS474">bdRateExtend($G473:$G476,P473:P476,$AC473:$AC476,AL473:AL476)</f>
        <v>#VALUE!</v>
      </c>
      <c r="BT474" s="552"/>
      <c r="BU474" s="551" t="e">
        <f t="array" ref="BU474">bdRateExtend($G473:$G476,Q473:Q476,$AC473:$AC476,AM473:AM476)</f>
        <v>#VALUE!</v>
      </c>
      <c r="BV474" s="552"/>
      <c r="BW474" s="551" t="e">
        <f t="array" ref="BW474">bdRateExtend($G473:$G476,R473:R476,$AC473:$AC476,AN473:AN476)</f>
        <v>#VALUE!</v>
      </c>
      <c r="BX474" s="552"/>
      <c r="BY474" s="552"/>
      <c r="BZ474" s="541"/>
      <c r="CA474" s="541"/>
      <c r="CB474" s="552"/>
      <c r="CC474" s="561" t="e">
        <f t="array" ref="CC474">bdCAMBIExtend($G473:$G476,V473:V476,$AC473:$AC476,AR473:AR476)</f>
        <v>#VALUE!</v>
      </c>
      <c r="CD474" s="552"/>
      <c r="CE474" s="554">
        <f t="array" ref="CE474">testVMAFRange($G473:$G476,N473:N476,$AC473:$AC476,AJ473:AJ476)</f>
        <v>0</v>
      </c>
      <c r="CF474" s="541"/>
      <c r="CG474" s="554">
        <f t="array" ref="CG474">testVMAFRange($G473:$G476,O473:O476,$AC473:$AC476,AK473:AK476)</f>
        <v>0</v>
      </c>
      <c r="CH474" s="541"/>
    </row>
    <row r="475" spans="1:86" ht="17" hidden="1" customHeight="1" x14ac:dyDescent="0.2">
      <c r="A475" s="552"/>
      <c r="B475" s="566"/>
      <c r="C475" s="485"/>
      <c r="D475" s="590"/>
      <c r="E475" s="558"/>
      <c r="F475" s="239">
        <v>160</v>
      </c>
      <c r="G475" s="294">
        <f>'Anchor-AI'!L473</f>
        <v>0</v>
      </c>
      <c r="H475" s="295">
        <f>'Anchor-AI'!M473</f>
        <v>0</v>
      </c>
      <c r="I475" s="295">
        <f>'Anchor-AI'!N473</f>
        <v>0</v>
      </c>
      <c r="J475" s="295">
        <f>'Anchor-AI'!O473</f>
        <v>0</v>
      </c>
      <c r="K475" s="295">
        <f>(Summary!$C$63*H475+Summary!$C$64*I475+Summary!$C$65*J475)/Summary!$C$66</f>
        <v>0</v>
      </c>
      <c r="L475" s="295">
        <f>'Anchor-AI'!P473</f>
        <v>0</v>
      </c>
      <c r="M475" s="295">
        <f>'Anchor-AI'!Q473</f>
        <v>0</v>
      </c>
      <c r="N475" s="295">
        <f>'Anchor-AI'!R473</f>
        <v>0</v>
      </c>
      <c r="O475" s="295">
        <f>'Anchor-AI'!S473</f>
        <v>0</v>
      </c>
      <c r="P475" s="295">
        <f>'Anchor-AI'!T473</f>
        <v>0</v>
      </c>
      <c r="Q475" s="295">
        <f>'Anchor-AI'!U473</f>
        <v>0</v>
      </c>
      <c r="R475" s="295">
        <f>'Anchor-AI'!V473</f>
        <v>0</v>
      </c>
      <c r="S475" s="295">
        <f>'Anchor-AI'!W473</f>
        <v>0</v>
      </c>
      <c r="T475" s="295">
        <f>'Anchor-AI'!X473</f>
        <v>0</v>
      </c>
      <c r="U475" s="295">
        <f>10*LOG10(1/((Summary!$C$80/10^(R475/10)+Summary!$C$81/10^(S475/10)+Summary!$C$82/10^(T475/10))/Summary!$C$83))</f>
        <v>0</v>
      </c>
      <c r="V475" s="295">
        <f>'Anchor-AI'!Y473</f>
        <v>0</v>
      </c>
      <c r="W475" s="295">
        <f>'Anchor-AI'!Z473</f>
        <v>0</v>
      </c>
      <c r="X475" s="295">
        <f>'Anchor-AI'!AA473</f>
        <v>0</v>
      </c>
      <c r="Y475" s="357">
        <f>'Anchor-AI'!AB473</f>
        <v>0</v>
      </c>
      <c r="Z475" s="357">
        <f>'Anchor-AI'!AC473</f>
        <v>0</v>
      </c>
      <c r="AA475" s="296">
        <f t="shared" si="25"/>
        <v>0</v>
      </c>
      <c r="AC475" s="170">
        <f>'Test-AI'!L473</f>
        <v>0</v>
      </c>
      <c r="AD475" s="167">
        <f>'Test-AI'!M473</f>
        <v>0</v>
      </c>
      <c r="AE475" s="167">
        <f>'Test-AI'!N473</f>
        <v>0</v>
      </c>
      <c r="AF475" s="167">
        <f>'Test-AI'!O473</f>
        <v>0</v>
      </c>
      <c r="AG475" s="167">
        <f>(Summary!$C$63*AD475+Summary!$C$64*AE475+Summary!$C$65*AF475)/Summary!$C$66</f>
        <v>0</v>
      </c>
      <c r="AH475" s="167">
        <f>'Test-AI'!P473</f>
        <v>0</v>
      </c>
      <c r="AI475" s="167">
        <f>'Test-AI'!Q473</f>
        <v>0</v>
      </c>
      <c r="AJ475" s="167">
        <f>'Test-AI'!R473</f>
        <v>0</v>
      </c>
      <c r="AK475" s="167">
        <f>'Test-AI'!S473</f>
        <v>0</v>
      </c>
      <c r="AL475" s="167">
        <f>'Test-AI'!T473</f>
        <v>0</v>
      </c>
      <c r="AM475" s="167">
        <f>'Test-AI'!U473</f>
        <v>0</v>
      </c>
      <c r="AN475" s="167">
        <f>'Test-AI'!V473</f>
        <v>0</v>
      </c>
      <c r="AO475" s="167">
        <f>'Test-AI'!W473</f>
        <v>0</v>
      </c>
      <c r="AP475" s="167">
        <f>'Test-AI'!X473</f>
        <v>0</v>
      </c>
      <c r="AQ475" s="167">
        <f>10*LOG10(1/((Summary!$C$80/10^(AN475/10)+Summary!$C$81/10^(AO475/10)+Summary!$C$82/10^(AP475/10))/Summary!$C$83))</f>
        <v>0</v>
      </c>
      <c r="AR475" s="167">
        <f>'Test-AI'!Y473</f>
        <v>0</v>
      </c>
      <c r="AS475" s="167">
        <f>'Test-AI'!Z473</f>
        <v>0</v>
      </c>
      <c r="AT475" s="295">
        <f>'Test-AI'!AA473</f>
        <v>0</v>
      </c>
      <c r="AU475" s="357">
        <f>'Test-AI'!AB473</f>
        <v>0</v>
      </c>
      <c r="AV475" s="357">
        <f>'Test-AI'!AC473</f>
        <v>0</v>
      </c>
      <c r="AW475" s="296">
        <f t="shared" si="26"/>
        <v>0</v>
      </c>
      <c r="AX475" s="297" t="e">
        <f t="shared" si="27"/>
        <v>#DIV/0!</v>
      </c>
      <c r="AY475" s="298" t="e">
        <f t="shared" si="27"/>
        <v>#DIV/0!</v>
      </c>
      <c r="AZ475" s="297" t="e">
        <f t="shared" si="27"/>
        <v>#DIV/0!</v>
      </c>
      <c r="BA475" s="345" t="e">
        <f t="shared" si="24"/>
        <v>#DIV/0!</v>
      </c>
      <c r="BB475" s="75"/>
      <c r="BC475" s="75"/>
      <c r="BD475" s="565"/>
      <c r="BE475" s="550"/>
      <c r="BF475" s="552"/>
      <c r="BG475" s="552"/>
      <c r="BH475" s="552"/>
      <c r="BI475" s="552"/>
      <c r="BJ475" s="552"/>
      <c r="BK475" s="553"/>
      <c r="BL475" s="552"/>
      <c r="BM475" s="553"/>
      <c r="BN475" s="552"/>
      <c r="BO475" s="546"/>
      <c r="BP475" s="541"/>
      <c r="BQ475" s="546"/>
      <c r="BR475" s="541"/>
      <c r="BS475" s="553"/>
      <c r="BT475" s="552"/>
      <c r="BU475" s="553"/>
      <c r="BV475" s="552"/>
      <c r="BW475" s="553"/>
      <c r="BX475" s="552"/>
      <c r="BY475" s="552"/>
      <c r="BZ475" s="541"/>
      <c r="CA475" s="541"/>
      <c r="CB475" s="552"/>
      <c r="CC475" s="553"/>
      <c r="CD475" s="552"/>
      <c r="CE475" s="546"/>
      <c r="CF475" s="541"/>
      <c r="CG475" s="546"/>
      <c r="CH475" s="541"/>
    </row>
    <row r="476" spans="1:86" ht="17" hidden="1" customHeight="1" x14ac:dyDescent="0.2">
      <c r="A476" s="552"/>
      <c r="B476" s="566"/>
      <c r="C476" s="485"/>
      <c r="D476" s="590"/>
      <c r="E476" s="558"/>
      <c r="F476" s="239">
        <v>185</v>
      </c>
      <c r="G476" s="294">
        <f>'Anchor-AI'!L474</f>
        <v>0</v>
      </c>
      <c r="H476" s="295">
        <f>'Anchor-AI'!M474</f>
        <v>0</v>
      </c>
      <c r="I476" s="295">
        <f>'Anchor-AI'!N474</f>
        <v>0</v>
      </c>
      <c r="J476" s="295">
        <f>'Anchor-AI'!O474</f>
        <v>0</v>
      </c>
      <c r="K476" s="295">
        <f>(Summary!$C$63*H476+Summary!$C$64*I476+Summary!$C$65*J476)/Summary!$C$66</f>
        <v>0</v>
      </c>
      <c r="L476" s="295">
        <f>'Anchor-AI'!P474</f>
        <v>0</v>
      </c>
      <c r="M476" s="295">
        <f>'Anchor-AI'!Q474</f>
        <v>0</v>
      </c>
      <c r="N476" s="295">
        <f>'Anchor-AI'!R474</f>
        <v>0</v>
      </c>
      <c r="O476" s="295">
        <f>'Anchor-AI'!S474</f>
        <v>0</v>
      </c>
      <c r="P476" s="295">
        <f>'Anchor-AI'!T474</f>
        <v>0</v>
      </c>
      <c r="Q476" s="295">
        <f>'Anchor-AI'!U474</f>
        <v>0</v>
      </c>
      <c r="R476" s="295">
        <f>'Anchor-AI'!V474</f>
        <v>0</v>
      </c>
      <c r="S476" s="295">
        <f>'Anchor-AI'!W474</f>
        <v>0</v>
      </c>
      <c r="T476" s="295">
        <f>'Anchor-AI'!X474</f>
        <v>0</v>
      </c>
      <c r="U476" s="295">
        <f>10*LOG10(1/((Summary!$C$80/10^(R476/10)+Summary!$C$81/10^(S476/10)+Summary!$C$82/10^(T476/10))/Summary!$C$83))</f>
        <v>0</v>
      </c>
      <c r="V476" s="295">
        <f>'Anchor-AI'!Y474</f>
        <v>0</v>
      </c>
      <c r="W476" s="295">
        <f>'Anchor-AI'!Z474</f>
        <v>0</v>
      </c>
      <c r="X476" s="295">
        <f>'Anchor-AI'!AA474</f>
        <v>0</v>
      </c>
      <c r="Y476" s="357">
        <f>'Anchor-AI'!AB474</f>
        <v>0</v>
      </c>
      <c r="Z476" s="357">
        <f>'Anchor-AI'!AC474</f>
        <v>0</v>
      </c>
      <c r="AA476" s="296">
        <f t="shared" si="25"/>
        <v>0</v>
      </c>
      <c r="AC476" s="170">
        <f>'Test-AI'!L474</f>
        <v>0</v>
      </c>
      <c r="AD476" s="167">
        <f>'Test-AI'!M474</f>
        <v>0</v>
      </c>
      <c r="AE476" s="167">
        <f>'Test-AI'!N474</f>
        <v>0</v>
      </c>
      <c r="AF476" s="167">
        <f>'Test-AI'!O474</f>
        <v>0</v>
      </c>
      <c r="AG476" s="167">
        <f>(Summary!$C$63*AD476+Summary!$C$64*AE476+Summary!$C$65*AF476)/Summary!$C$66</f>
        <v>0</v>
      </c>
      <c r="AH476" s="167">
        <f>'Test-AI'!P474</f>
        <v>0</v>
      </c>
      <c r="AI476" s="167">
        <f>'Test-AI'!Q474</f>
        <v>0</v>
      </c>
      <c r="AJ476" s="167">
        <f>'Test-AI'!R474</f>
        <v>0</v>
      </c>
      <c r="AK476" s="167">
        <f>'Test-AI'!S474</f>
        <v>0</v>
      </c>
      <c r="AL476" s="167">
        <f>'Test-AI'!T474</f>
        <v>0</v>
      </c>
      <c r="AM476" s="167">
        <f>'Test-AI'!U474</f>
        <v>0</v>
      </c>
      <c r="AN476" s="167">
        <f>'Test-AI'!V474</f>
        <v>0</v>
      </c>
      <c r="AO476" s="167">
        <f>'Test-AI'!W474</f>
        <v>0</v>
      </c>
      <c r="AP476" s="167">
        <f>'Test-AI'!X474</f>
        <v>0</v>
      </c>
      <c r="AQ476" s="167">
        <f>10*LOG10(1/((Summary!$C$80/10^(AN476/10)+Summary!$C$81/10^(AO476/10)+Summary!$C$82/10^(AP476/10))/Summary!$C$83))</f>
        <v>0</v>
      </c>
      <c r="AR476" s="167">
        <f>'Test-AI'!Y474</f>
        <v>0</v>
      </c>
      <c r="AS476" s="167">
        <f>'Test-AI'!Z474</f>
        <v>0</v>
      </c>
      <c r="AT476" s="295">
        <f>'Test-AI'!AA474</f>
        <v>0</v>
      </c>
      <c r="AU476" s="357">
        <f>'Test-AI'!AB474</f>
        <v>0</v>
      </c>
      <c r="AV476" s="357">
        <f>'Test-AI'!AC474</f>
        <v>0</v>
      </c>
      <c r="AW476" s="296">
        <f t="shared" si="26"/>
        <v>0</v>
      </c>
      <c r="AX476" s="297" t="e">
        <f t="shared" si="27"/>
        <v>#DIV/0!</v>
      </c>
      <c r="AY476" s="298" t="e">
        <f t="shared" si="27"/>
        <v>#DIV/0!</v>
      </c>
      <c r="AZ476" s="297" t="e">
        <f t="shared" si="27"/>
        <v>#DIV/0!</v>
      </c>
      <c r="BA476" s="345" t="e">
        <f t="shared" si="24"/>
        <v>#DIV/0!</v>
      </c>
      <c r="BB476" s="75"/>
      <c r="BC476" s="75"/>
      <c r="BD476" s="574" t="s">
        <v>46</v>
      </c>
      <c r="BE476" s="549" t="e">
        <f t="array" ref="BE476">bdRateExtend($G474:$G477,H474:H477,$AC474:$AC477,AD474:AD477)</f>
        <v>#VALUE!</v>
      </c>
      <c r="BF476" s="552"/>
      <c r="BG476" s="552"/>
      <c r="BH476" s="552"/>
      <c r="BI476" s="552"/>
      <c r="BJ476" s="552"/>
      <c r="BK476" s="551" t="e">
        <f t="array" ref="BK476">bdRateExtend($G474:$G477,L474:L477,$AC474:$AC477,AH474:AH477)</f>
        <v>#VALUE!</v>
      </c>
      <c r="BL476" s="552"/>
      <c r="BM476" s="551" t="e">
        <f t="array" ref="BM476">bdRateExtend($G474:$G477,M474:M477,$AC474:$AC477,AI474:AI477)</f>
        <v>#VALUE!</v>
      </c>
      <c r="BN476" s="552"/>
      <c r="BO476" s="545" t="e">
        <f t="array" ref="BO476">bdRateExtend($G474:$G477,N474:N477,$AC474:$AC477,AJ474:AJ477,"None", FALSE,1)</f>
        <v>#VALUE!</v>
      </c>
      <c r="BP476" s="541"/>
      <c r="BQ476" s="545" t="e">
        <f t="array" ref="BQ476">bdRateExtend($G474:$G477,O474:O477,$AC474:$AC477,AK474:AK477,"None", FALSE,1)</f>
        <v>#VALUE!</v>
      </c>
      <c r="BR476" s="541"/>
      <c r="BS476" s="551" t="e">
        <f t="array" ref="BS476">bdRateExtend($G474:$G477,P474:P477,$AC474:$AC477,AL474:AL477)</f>
        <v>#VALUE!</v>
      </c>
      <c r="BT476" s="552"/>
      <c r="BU476" s="551" t="e">
        <f t="array" ref="BU476">bdRateExtend($G474:$G477,Q474:Q477,$AC474:$AC477,AM474:AM477)</f>
        <v>#VALUE!</v>
      </c>
      <c r="BV476" s="552"/>
      <c r="BW476" s="551" t="e">
        <f t="array" ref="BW476">bdRateExtend($G474:$G477,R474:R477,$AC474:$AC477,AN474:AN477)</f>
        <v>#VALUE!</v>
      </c>
      <c r="BX476" s="552"/>
      <c r="BY476" s="552"/>
      <c r="BZ476" s="541"/>
      <c r="CA476" s="541"/>
      <c r="CB476" s="552"/>
      <c r="CC476" s="561" t="e">
        <f t="array" ref="CC476">bdCAMBIExtend($G474:$G477,V474:V477,$AC474:$AC477,AR474:AR477)</f>
        <v>#VALUE!</v>
      </c>
      <c r="CD476" s="552"/>
      <c r="CE476" s="554">
        <f t="array" ref="CE476">testVMAFRange($G474:$G477,N474:N477,$AC474:$AC477,AJ474:AJ477)</f>
        <v>0</v>
      </c>
      <c r="CF476" s="541"/>
      <c r="CG476" s="554">
        <f t="array" ref="CG476">testVMAFRange($G474:$G477,O474:O477,$AC474:$AC477,AK474:AK477)</f>
        <v>0</v>
      </c>
      <c r="CH476" s="541"/>
    </row>
    <row r="477" spans="1:86" ht="17" hidden="1" customHeight="1" x14ac:dyDescent="0.2">
      <c r="A477" s="552"/>
      <c r="B477" s="571"/>
      <c r="C477" s="486"/>
      <c r="D477" s="602"/>
      <c r="E477" s="577"/>
      <c r="F477" s="240">
        <v>210</v>
      </c>
      <c r="G477" s="299">
        <f>'Anchor-AI'!L475</f>
        <v>0</v>
      </c>
      <c r="H477" s="300">
        <f>'Anchor-AI'!M475</f>
        <v>0</v>
      </c>
      <c r="I477" s="300">
        <f>'Anchor-AI'!N475</f>
        <v>0</v>
      </c>
      <c r="J477" s="300">
        <f>'Anchor-AI'!O475</f>
        <v>0</v>
      </c>
      <c r="K477" s="295">
        <f>(Summary!$C$63*H477+Summary!$C$64*I477+Summary!$C$65*J477)/Summary!$C$66</f>
        <v>0</v>
      </c>
      <c r="L477" s="300">
        <f>'Anchor-AI'!P475</f>
        <v>0</v>
      </c>
      <c r="M477" s="300">
        <f>'Anchor-AI'!Q475</f>
        <v>0</v>
      </c>
      <c r="N477" s="300">
        <f>'Anchor-AI'!R475</f>
        <v>0</v>
      </c>
      <c r="O477" s="300">
        <f>'Anchor-AI'!S475</f>
        <v>0</v>
      </c>
      <c r="P477" s="300">
        <f>'Anchor-AI'!T475</f>
        <v>0</v>
      </c>
      <c r="Q477" s="300">
        <f>'Anchor-AI'!U475</f>
        <v>0</v>
      </c>
      <c r="R477" s="300">
        <f>'Anchor-AI'!V475</f>
        <v>0</v>
      </c>
      <c r="S477" s="300">
        <f>'Anchor-AI'!W475</f>
        <v>0</v>
      </c>
      <c r="T477" s="300">
        <f>'Anchor-AI'!X475</f>
        <v>0</v>
      </c>
      <c r="U477" s="300">
        <f>10*LOG10(1/((Summary!$C$80/10^(R477/10)+Summary!$C$81/10^(S477/10)+Summary!$C$82/10^(T477/10))/Summary!$C$83))</f>
        <v>0</v>
      </c>
      <c r="V477" s="300">
        <f>'Anchor-AI'!Y475</f>
        <v>0</v>
      </c>
      <c r="W477" s="300">
        <f>'Anchor-AI'!Z475</f>
        <v>0</v>
      </c>
      <c r="X477" s="300">
        <f>'Anchor-AI'!AA475</f>
        <v>0</v>
      </c>
      <c r="Y477" s="357">
        <f>'Anchor-AI'!AB475</f>
        <v>0</v>
      </c>
      <c r="Z477" s="357">
        <f>'Anchor-AI'!AC475</f>
        <v>0</v>
      </c>
      <c r="AA477" s="301">
        <f t="shared" si="25"/>
        <v>0</v>
      </c>
      <c r="AB477" s="76"/>
      <c r="AC477" s="171">
        <f>'Test-AI'!L475</f>
        <v>0</v>
      </c>
      <c r="AD477" s="168">
        <f>'Test-AI'!M475</f>
        <v>0</v>
      </c>
      <c r="AE477" s="168">
        <f>'Test-AI'!N475</f>
        <v>0</v>
      </c>
      <c r="AF477" s="168">
        <f>'Test-AI'!O475</f>
        <v>0</v>
      </c>
      <c r="AG477" s="168">
        <f>(Summary!$C$63*AD477+Summary!$C$64*AE477+Summary!$C$65*AF477)/Summary!$C$66</f>
        <v>0</v>
      </c>
      <c r="AH477" s="168">
        <f>'Test-AI'!P475</f>
        <v>0</v>
      </c>
      <c r="AI477" s="168">
        <f>'Test-AI'!Q475</f>
        <v>0</v>
      </c>
      <c r="AJ477" s="168">
        <f>'Test-AI'!R475</f>
        <v>0</v>
      </c>
      <c r="AK477" s="168">
        <f>'Test-AI'!S475</f>
        <v>0</v>
      </c>
      <c r="AL477" s="168">
        <f>'Test-AI'!T475</f>
        <v>0</v>
      </c>
      <c r="AM477" s="168">
        <f>'Test-AI'!U475</f>
        <v>0</v>
      </c>
      <c r="AN477" s="168">
        <f>'Test-AI'!V475</f>
        <v>0</v>
      </c>
      <c r="AO477" s="168">
        <f>'Test-AI'!W475</f>
        <v>0</v>
      </c>
      <c r="AP477" s="168">
        <f>'Test-AI'!X475</f>
        <v>0</v>
      </c>
      <c r="AQ477" s="168">
        <f>10*LOG10(1/((Summary!$C$80/10^(AN477/10)+Summary!$C$81/10^(AO477/10)+Summary!$C$82/10^(AP477/10))/Summary!$C$83))</f>
        <v>0</v>
      </c>
      <c r="AR477" s="168">
        <f>'Test-AI'!Y475</f>
        <v>0</v>
      </c>
      <c r="AS477" s="168">
        <f>'Test-AI'!Z475</f>
        <v>0</v>
      </c>
      <c r="AT477" s="300">
        <f>'Test-AI'!AA475</f>
        <v>0</v>
      </c>
      <c r="AU477" s="357">
        <f>'Test-AI'!AB475</f>
        <v>0</v>
      </c>
      <c r="AV477" s="357">
        <f>'Test-AI'!AC475</f>
        <v>0</v>
      </c>
      <c r="AW477" s="301">
        <f t="shared" si="26"/>
        <v>0</v>
      </c>
      <c r="AX477" s="302" t="e">
        <f t="shared" si="27"/>
        <v>#DIV/0!</v>
      </c>
      <c r="AY477" s="303" t="e">
        <f t="shared" si="27"/>
        <v>#DIV/0!</v>
      </c>
      <c r="AZ477" s="297" t="e">
        <f t="shared" si="27"/>
        <v>#DIV/0!</v>
      </c>
      <c r="BA477" s="345" t="e">
        <f t="shared" si="24"/>
        <v>#DIV/0!</v>
      </c>
      <c r="BB477" s="75"/>
      <c r="BC477" s="75"/>
      <c r="BD477" s="570"/>
      <c r="BE477" s="550"/>
      <c r="BF477" s="553"/>
      <c r="BG477" s="553"/>
      <c r="BH477" s="553"/>
      <c r="BI477" s="553"/>
      <c r="BJ477" s="553"/>
      <c r="BK477" s="553"/>
      <c r="BL477" s="553"/>
      <c r="BM477" s="553"/>
      <c r="BN477" s="553"/>
      <c r="BO477" s="546"/>
      <c r="BP477" s="544"/>
      <c r="BQ477" s="546"/>
      <c r="BR477" s="544"/>
      <c r="BS477" s="553"/>
      <c r="BT477" s="553"/>
      <c r="BU477" s="553"/>
      <c r="BV477" s="553"/>
      <c r="BW477" s="553"/>
      <c r="BX477" s="553"/>
      <c r="BY477" s="553"/>
      <c r="BZ477" s="544"/>
      <c r="CA477" s="544"/>
      <c r="CB477" s="553"/>
      <c r="CC477" s="553"/>
      <c r="CD477" s="553"/>
      <c r="CE477" s="546"/>
      <c r="CF477" s="544"/>
      <c r="CG477" s="546"/>
      <c r="CH477" s="544"/>
    </row>
    <row r="478" spans="1:86" ht="17" hidden="1" customHeight="1" x14ac:dyDescent="0.2">
      <c r="A478" s="552"/>
      <c r="B478" s="595" t="s">
        <v>148</v>
      </c>
      <c r="C478" s="586" t="s">
        <v>112</v>
      </c>
      <c r="D478" s="589">
        <v>30</v>
      </c>
      <c r="E478" s="557">
        <v>8</v>
      </c>
      <c r="F478" s="238">
        <v>85</v>
      </c>
      <c r="G478" s="289">
        <f>'Anchor-AI'!L476</f>
        <v>0</v>
      </c>
      <c r="H478" s="290">
        <f>'Anchor-AI'!M476</f>
        <v>0</v>
      </c>
      <c r="I478" s="290">
        <f>'Anchor-AI'!N476</f>
        <v>0</v>
      </c>
      <c r="J478" s="290">
        <f>'Anchor-AI'!O476</f>
        <v>0</v>
      </c>
      <c r="K478" s="290">
        <f>(Summary!$C$63*H478+Summary!$C$64*I478+Summary!$C$65*J478)/Summary!$C$66</f>
        <v>0</v>
      </c>
      <c r="L478" s="290">
        <f>'Anchor-AI'!P476</f>
        <v>0</v>
      </c>
      <c r="M478" s="290">
        <f>'Anchor-AI'!Q476</f>
        <v>0</v>
      </c>
      <c r="N478" s="290">
        <f>'Anchor-AI'!R476</f>
        <v>0</v>
      </c>
      <c r="O478" s="290">
        <f>'Anchor-AI'!S476</f>
        <v>0</v>
      </c>
      <c r="P478" s="290">
        <f>'Anchor-AI'!T476</f>
        <v>0</v>
      </c>
      <c r="Q478" s="290">
        <f>'Anchor-AI'!U476</f>
        <v>0</v>
      </c>
      <c r="R478" s="290">
        <f>'Anchor-AI'!V476</f>
        <v>0</v>
      </c>
      <c r="S478" s="290">
        <f>'Anchor-AI'!W476</f>
        <v>0</v>
      </c>
      <c r="T478" s="290">
        <f>'Anchor-AI'!X476</f>
        <v>0</v>
      </c>
      <c r="U478" s="290">
        <f>10*LOG10(1/((Summary!$C$80/10^(R478/10)+Summary!$C$81/10^(S478/10)+Summary!$C$82/10^(T478/10))/Summary!$C$83))</f>
        <v>0</v>
      </c>
      <c r="V478" s="290">
        <f>'Anchor-AI'!Y476</f>
        <v>0</v>
      </c>
      <c r="W478" s="290">
        <f>'Anchor-AI'!Z476</f>
        <v>0</v>
      </c>
      <c r="X478" s="290">
        <f>'Anchor-AI'!AA476</f>
        <v>0</v>
      </c>
      <c r="Y478" s="360">
        <f>'Anchor-AI'!AB476</f>
        <v>0</v>
      </c>
      <c r="Z478" s="360">
        <f>'Anchor-AI'!AC476</f>
        <v>0</v>
      </c>
      <c r="AA478" s="291">
        <f t="shared" si="25"/>
        <v>0</v>
      </c>
      <c r="AC478" s="169">
        <f>'Test-AI'!L476</f>
        <v>0</v>
      </c>
      <c r="AD478" s="166">
        <f>'Test-AI'!M476</f>
        <v>0</v>
      </c>
      <c r="AE478" s="166">
        <f>'Test-AI'!N476</f>
        <v>0</v>
      </c>
      <c r="AF478" s="166">
        <f>'Test-AI'!O476</f>
        <v>0</v>
      </c>
      <c r="AG478" s="166">
        <f>(Summary!$C$63*AD478+Summary!$C$64*AE478+Summary!$C$65*AF478)/Summary!$C$66</f>
        <v>0</v>
      </c>
      <c r="AH478" s="166">
        <f>'Test-AI'!P476</f>
        <v>0</v>
      </c>
      <c r="AI478" s="166">
        <f>'Test-AI'!Q476</f>
        <v>0</v>
      </c>
      <c r="AJ478" s="166">
        <f>'Test-AI'!R476</f>
        <v>0</v>
      </c>
      <c r="AK478" s="166">
        <f>'Test-AI'!S476</f>
        <v>0</v>
      </c>
      <c r="AL478" s="166">
        <f>'Test-AI'!T476</f>
        <v>0</v>
      </c>
      <c r="AM478" s="166">
        <f>'Test-AI'!U476</f>
        <v>0</v>
      </c>
      <c r="AN478" s="166">
        <f>'Test-AI'!V476</f>
        <v>0</v>
      </c>
      <c r="AO478" s="166">
        <f>'Test-AI'!W476</f>
        <v>0</v>
      </c>
      <c r="AP478" s="166">
        <f>'Test-AI'!X476</f>
        <v>0</v>
      </c>
      <c r="AQ478" s="166">
        <f>10*LOG10(1/((Summary!$C$80/10^(AN478/10)+Summary!$C$81/10^(AO478/10)+Summary!$C$82/10^(AP478/10))/Summary!$C$83))</f>
        <v>0</v>
      </c>
      <c r="AR478" s="166">
        <f>'Test-AI'!Y476</f>
        <v>0</v>
      </c>
      <c r="AS478" s="166">
        <f>'Test-AI'!Z476</f>
        <v>0</v>
      </c>
      <c r="AT478" s="290">
        <f>'Test-AI'!AA476</f>
        <v>0</v>
      </c>
      <c r="AU478" s="356">
        <f>'Test-AI'!AB476</f>
        <v>0</v>
      </c>
      <c r="AV478" s="356">
        <f>'Test-AI'!AC476</f>
        <v>0</v>
      </c>
      <c r="AW478" s="291">
        <f t="shared" si="26"/>
        <v>0</v>
      </c>
      <c r="AX478" s="292" t="e">
        <f t="shared" si="27"/>
        <v>#DIV/0!</v>
      </c>
      <c r="AY478" s="293" t="e">
        <f t="shared" si="27"/>
        <v>#DIV/0!</v>
      </c>
      <c r="AZ478" s="292" t="e">
        <f t="shared" si="27"/>
        <v>#DIV/0!</v>
      </c>
      <c r="BA478" s="344" t="e">
        <f t="shared" si="24"/>
        <v>#DIV/0!</v>
      </c>
      <c r="BB478" s="75"/>
      <c r="BC478" s="75"/>
      <c r="BD478" s="572" t="s">
        <v>39</v>
      </c>
      <c r="BE478" s="549" t="e">
        <f t="array" ref="BE478">bdRateExtend($G478:$G481,H478:H481,$AC478:$AC481,AD478:AD481)</f>
        <v>#VALUE!</v>
      </c>
      <c r="BF478" s="551" t="e">
        <f t="array" ref="BF478">bdRateExtend($G478:$G483,H478:H483,$AC478:$AC483,AD478:AD483)</f>
        <v>#VALUE!</v>
      </c>
      <c r="BG478" s="551" t="e">
        <f t="array" ref="BG478">bdRateExtend($G478:$G483,I478:I483,$AC478:$AC483,AE478:AE483)</f>
        <v>#VALUE!</v>
      </c>
      <c r="BH478" s="551" t="e">
        <f t="array" ref="BH478">bdRateExtend($G478:$G483,J478:J483,$AC478:$AC483,AF478:AF483)</f>
        <v>#VALUE!</v>
      </c>
      <c r="BI478" s="551" t="e">
        <f t="array" ref="BI478">bdRateExtend($G478:$G483,K478:K483,$AC478:$AC483,AG478:AG483)</f>
        <v>#VALUE!</v>
      </c>
      <c r="BJ478" s="575" t="e">
        <f>(Summary!$C$94*BF478+Summary!$C$95*BG478+Summary!$C$96*BH478)/Summary!$C$97</f>
        <v>#VALUE!</v>
      </c>
      <c r="BK478" s="551" t="e">
        <f t="array" ref="BK478">bdRateExtend($G478:$G481,L478:L481,$AC478:$AC481,AH478:AH481)</f>
        <v>#VALUE!</v>
      </c>
      <c r="BL478" s="551" t="e">
        <f t="array" ref="BL478">bdRateExtend($G478:$G483,L478:L483,$AC478:$AC483,AH478:AH483)</f>
        <v>#VALUE!</v>
      </c>
      <c r="BM478" s="551" t="e">
        <f t="array" ref="BM478">bdRateExtend($G478:$G481,M478:M481,$AC478:$AC481,AI478:AI481)</f>
        <v>#VALUE!</v>
      </c>
      <c r="BN478" s="551" t="e">
        <f t="array" ref="BN478">bdRateExtend($G478:$G483,M478:M483,$AC478:$AC483,AI478:AI483)</f>
        <v>#VALUE!</v>
      </c>
      <c r="BO478" s="548" t="e">
        <f t="array" ref="BO478">bdRateExtend($G478:$G481,N478:N481,$AC478:$AC481,AJ478:AJ481,"None", FALSE,1)</f>
        <v>#VALUE!</v>
      </c>
      <c r="BP478" s="585" t="e">
        <f t="array" ref="BP478">bdRateExtend($G478:$G483,N478:N483,$AC478:$AC483,AJ478:AJ483,"None", FALSE,1)</f>
        <v>#VALUE!</v>
      </c>
      <c r="BQ478" s="548" t="e">
        <f t="array" ref="BQ478">bdRateExtend($G478:$G481,O478:O481,$AC478:$AC481,AK478:AK481,"None", FALSE,1)</f>
        <v>#VALUE!</v>
      </c>
      <c r="BR478" s="585" t="e">
        <f t="array" ref="BR478">bdRateExtend($G478:$G483,O478:O483,$AC478:$AC483,AK478:AK483,"None", FALSE,1)</f>
        <v>#VALUE!</v>
      </c>
      <c r="BS478" s="551" t="e">
        <f t="array" ref="BS478">bdRateExtend($G478:$G481,P478:P481,$AC478:$AC481,AL478:AL481)</f>
        <v>#VALUE!</v>
      </c>
      <c r="BT478" s="551" t="e">
        <f t="array" ref="BT478">bdRateExtend($G478:$G483,P478:P483,$AC478:$AC483,AL478:AL483)</f>
        <v>#VALUE!</v>
      </c>
      <c r="BU478" s="551" t="e">
        <f t="array" ref="BU478">bdRateExtend($G478:$G481,Q478:Q481,$AC478:$AC481,AM478:AM481)</f>
        <v>#VALUE!</v>
      </c>
      <c r="BV478" s="551" t="e">
        <f t="array" ref="BV478">bdRateExtend($G478:$G483,Q478:Q483,$AC478:$AC483,AM478:AM483)</f>
        <v>#VALUE!</v>
      </c>
      <c r="BW478" s="551" t="e">
        <f t="array" ref="BW478">bdRateExtend($G478:$G481,R478:R481,$AC478:$AC481,AN478:AN481)</f>
        <v>#VALUE!</v>
      </c>
      <c r="BX478" s="551" t="e">
        <f t="array" ref="BX478">bdRateExtend($G478:$G483,R478:R483,$AC478:$AC483,AN478:AN483)</f>
        <v>#VALUE!</v>
      </c>
      <c r="BY478" s="551" t="e">
        <f t="array" ref="BY478">bdRateExtend($G478:$G483,S478:S483,$AC478:$AC483,AO478:AO483)</f>
        <v>#VALUE!</v>
      </c>
      <c r="BZ478" s="555" t="e">
        <f t="array" ref="BZ478">bdRateExtend($G478:$G483,T478:T483,$AC478:$AC483,AP478:AP483)</f>
        <v>#VALUE!</v>
      </c>
      <c r="CA478" s="555" t="e">
        <f t="array" ref="CA478">bdRateExtend($G478:$G483,U478:U483,$AC478:$AC483,AQ478:AQ483)</f>
        <v>#VALUE!</v>
      </c>
      <c r="CB478" s="575" t="e">
        <f>(Summary!$C$108*BX478+Summary!$C$109*BY478+Summary!$C$110*BZ478)/Summary!$C$111</f>
        <v>#VALUE!</v>
      </c>
      <c r="CC478" s="561" t="e">
        <f t="array" ref="CC478">bdCAMBIExtend($G478:$G481,V478:V481,$AC478:$AC481,AR478:AR481)</f>
        <v>#VALUE!</v>
      </c>
      <c r="CD478" s="561" t="e">
        <f t="array" ref="CD478">bdCAMBIExtend($G478:$G483,V478:V483,$AC478:$AC483,AR478:AR483)</f>
        <v>#VALUE!</v>
      </c>
      <c r="CE478" s="547">
        <f t="array" ref="CE478">testVMAFRange($G478:$G481,N478:N481,$AC478:$AC481,AJ478:AJ481)</f>
        <v>0</v>
      </c>
      <c r="CF478" s="543">
        <f t="array" ref="CF478">testVMAFRange($G478:$G483,N478:N483,$AC478:$AC483,AJ478:AJ483)</f>
        <v>0</v>
      </c>
      <c r="CG478" s="547">
        <f t="array" ref="CG478">testVMAFRange($G478:$G481,O478:O481,$AC478:$AC481,AK478:AK481)</f>
        <v>0</v>
      </c>
      <c r="CH478" s="543">
        <f t="array" ref="CH478">testVMAFRange($G478:$G483,O478:O483,$AC478:$AC483,AK478:AK483)</f>
        <v>0</v>
      </c>
    </row>
    <row r="479" spans="1:86" ht="17" hidden="1" customHeight="1" x14ac:dyDescent="0.2">
      <c r="A479" s="552"/>
      <c r="B479" s="566"/>
      <c r="C479" s="485"/>
      <c r="D479" s="590"/>
      <c r="E479" s="558"/>
      <c r="F479" s="239">
        <v>110</v>
      </c>
      <c r="G479" s="294">
        <f>'Anchor-AI'!L477</f>
        <v>0</v>
      </c>
      <c r="H479" s="295">
        <f>'Anchor-AI'!M477</f>
        <v>0</v>
      </c>
      <c r="I479" s="295">
        <f>'Anchor-AI'!N477</f>
        <v>0</v>
      </c>
      <c r="J479" s="295">
        <f>'Anchor-AI'!O477</f>
        <v>0</v>
      </c>
      <c r="K479" s="295">
        <f>(Summary!$C$63*H479+Summary!$C$64*I479+Summary!$C$65*J479)/Summary!$C$66</f>
        <v>0</v>
      </c>
      <c r="L479" s="295">
        <f>'Anchor-AI'!P477</f>
        <v>0</v>
      </c>
      <c r="M479" s="295">
        <f>'Anchor-AI'!Q477</f>
        <v>0</v>
      </c>
      <c r="N479" s="295">
        <f>'Anchor-AI'!R477</f>
        <v>0</v>
      </c>
      <c r="O479" s="295">
        <f>'Anchor-AI'!S477</f>
        <v>0</v>
      </c>
      <c r="P479" s="295">
        <f>'Anchor-AI'!T477</f>
        <v>0</v>
      </c>
      <c r="Q479" s="295">
        <f>'Anchor-AI'!U477</f>
        <v>0</v>
      </c>
      <c r="R479" s="295">
        <f>'Anchor-AI'!V477</f>
        <v>0</v>
      </c>
      <c r="S479" s="295">
        <f>'Anchor-AI'!W477</f>
        <v>0</v>
      </c>
      <c r="T479" s="295">
        <f>'Anchor-AI'!X477</f>
        <v>0</v>
      </c>
      <c r="U479" s="295">
        <f>10*LOG10(1/((Summary!$C$80/10^(R479/10)+Summary!$C$81/10^(S479/10)+Summary!$C$82/10^(T479/10))/Summary!$C$83))</f>
        <v>0</v>
      </c>
      <c r="V479" s="295">
        <f>'Anchor-AI'!Y477</f>
        <v>0</v>
      </c>
      <c r="W479" s="295">
        <f>'Anchor-AI'!Z477</f>
        <v>0</v>
      </c>
      <c r="X479" s="295">
        <f>'Anchor-AI'!AA477</f>
        <v>0</v>
      </c>
      <c r="Y479" s="357">
        <f>'Anchor-AI'!AB477</f>
        <v>0</v>
      </c>
      <c r="Z479" s="357">
        <f>'Anchor-AI'!AC477</f>
        <v>0</v>
      </c>
      <c r="AA479" s="296">
        <f t="shared" si="25"/>
        <v>0</v>
      </c>
      <c r="AC479" s="170">
        <f>'Test-AI'!L477</f>
        <v>0</v>
      </c>
      <c r="AD479" s="167">
        <f>'Test-AI'!M477</f>
        <v>0</v>
      </c>
      <c r="AE479" s="167">
        <f>'Test-AI'!N477</f>
        <v>0</v>
      </c>
      <c r="AF479" s="167">
        <f>'Test-AI'!O477</f>
        <v>0</v>
      </c>
      <c r="AG479" s="167">
        <f>(Summary!$C$63*AD479+Summary!$C$64*AE479+Summary!$C$65*AF479)/Summary!$C$66</f>
        <v>0</v>
      </c>
      <c r="AH479" s="167">
        <f>'Test-AI'!P477</f>
        <v>0</v>
      </c>
      <c r="AI479" s="167">
        <f>'Test-AI'!Q477</f>
        <v>0</v>
      </c>
      <c r="AJ479" s="167">
        <f>'Test-AI'!R477</f>
        <v>0</v>
      </c>
      <c r="AK479" s="167">
        <f>'Test-AI'!S477</f>
        <v>0</v>
      </c>
      <c r="AL479" s="167">
        <f>'Test-AI'!T477</f>
        <v>0</v>
      </c>
      <c r="AM479" s="167">
        <f>'Test-AI'!U477</f>
        <v>0</v>
      </c>
      <c r="AN479" s="167">
        <f>'Test-AI'!V477</f>
        <v>0</v>
      </c>
      <c r="AO479" s="167">
        <f>'Test-AI'!W477</f>
        <v>0</v>
      </c>
      <c r="AP479" s="167">
        <f>'Test-AI'!X477</f>
        <v>0</v>
      </c>
      <c r="AQ479" s="167">
        <f>10*LOG10(1/((Summary!$C$80/10^(AN479/10)+Summary!$C$81/10^(AO479/10)+Summary!$C$82/10^(AP479/10))/Summary!$C$83))</f>
        <v>0</v>
      </c>
      <c r="AR479" s="167">
        <f>'Test-AI'!Y477</f>
        <v>0</v>
      </c>
      <c r="AS479" s="167">
        <f>'Test-AI'!Z477</f>
        <v>0</v>
      </c>
      <c r="AT479" s="295">
        <f>'Test-AI'!AA477</f>
        <v>0</v>
      </c>
      <c r="AU479" s="357">
        <f>'Test-AI'!AB477</f>
        <v>0</v>
      </c>
      <c r="AV479" s="357">
        <f>'Test-AI'!AC477</f>
        <v>0</v>
      </c>
      <c r="AW479" s="296">
        <f t="shared" si="26"/>
        <v>0</v>
      </c>
      <c r="AX479" s="297" t="e">
        <f t="shared" si="27"/>
        <v>#DIV/0!</v>
      </c>
      <c r="AY479" s="298" t="e">
        <f t="shared" si="27"/>
        <v>#DIV/0!</v>
      </c>
      <c r="AZ479" s="297" t="e">
        <f t="shared" si="27"/>
        <v>#DIV/0!</v>
      </c>
      <c r="BA479" s="345" t="e">
        <f t="shared" si="24"/>
        <v>#DIV/0!</v>
      </c>
      <c r="BB479" s="75"/>
      <c r="BC479" s="75"/>
      <c r="BD479" s="565"/>
      <c r="BE479" s="550"/>
      <c r="BF479" s="552"/>
      <c r="BG479" s="552"/>
      <c r="BH479" s="552"/>
      <c r="BI479" s="552"/>
      <c r="BJ479" s="552"/>
      <c r="BK479" s="553"/>
      <c r="BL479" s="552"/>
      <c r="BM479" s="553"/>
      <c r="BN479" s="552"/>
      <c r="BO479" s="546"/>
      <c r="BP479" s="541"/>
      <c r="BQ479" s="546"/>
      <c r="BR479" s="541"/>
      <c r="BS479" s="553"/>
      <c r="BT479" s="552"/>
      <c r="BU479" s="553"/>
      <c r="BV479" s="552"/>
      <c r="BW479" s="553"/>
      <c r="BX479" s="552"/>
      <c r="BY479" s="552"/>
      <c r="BZ479" s="541"/>
      <c r="CA479" s="541"/>
      <c r="CB479" s="552"/>
      <c r="CC479" s="553"/>
      <c r="CD479" s="552"/>
      <c r="CE479" s="546"/>
      <c r="CF479" s="541"/>
      <c r="CG479" s="546"/>
      <c r="CH479" s="541"/>
    </row>
    <row r="480" spans="1:86" ht="17" hidden="1" customHeight="1" x14ac:dyDescent="0.2">
      <c r="A480" s="552"/>
      <c r="B480" s="566"/>
      <c r="C480" s="485"/>
      <c r="D480" s="590"/>
      <c r="E480" s="558"/>
      <c r="F480" s="239">
        <v>135</v>
      </c>
      <c r="G480" s="294">
        <f>'Anchor-AI'!L478</f>
        <v>0</v>
      </c>
      <c r="H480" s="295">
        <f>'Anchor-AI'!M478</f>
        <v>0</v>
      </c>
      <c r="I480" s="295">
        <f>'Anchor-AI'!N478</f>
        <v>0</v>
      </c>
      <c r="J480" s="295">
        <f>'Anchor-AI'!O478</f>
        <v>0</v>
      </c>
      <c r="K480" s="295">
        <f>(Summary!$C$63*H480+Summary!$C$64*I480+Summary!$C$65*J480)/Summary!$C$66</f>
        <v>0</v>
      </c>
      <c r="L480" s="295">
        <f>'Anchor-AI'!P478</f>
        <v>0</v>
      </c>
      <c r="M480" s="295">
        <f>'Anchor-AI'!Q478</f>
        <v>0</v>
      </c>
      <c r="N480" s="295">
        <f>'Anchor-AI'!R478</f>
        <v>0</v>
      </c>
      <c r="O480" s="295">
        <f>'Anchor-AI'!S478</f>
        <v>0</v>
      </c>
      <c r="P480" s="295">
        <f>'Anchor-AI'!T478</f>
        <v>0</v>
      </c>
      <c r="Q480" s="295">
        <f>'Anchor-AI'!U478</f>
        <v>0</v>
      </c>
      <c r="R480" s="295">
        <f>'Anchor-AI'!V478</f>
        <v>0</v>
      </c>
      <c r="S480" s="295">
        <f>'Anchor-AI'!W478</f>
        <v>0</v>
      </c>
      <c r="T480" s="295">
        <f>'Anchor-AI'!X478</f>
        <v>0</v>
      </c>
      <c r="U480" s="295">
        <f>10*LOG10(1/((Summary!$C$80/10^(R480/10)+Summary!$C$81/10^(S480/10)+Summary!$C$82/10^(T480/10))/Summary!$C$83))</f>
        <v>0</v>
      </c>
      <c r="V480" s="295">
        <f>'Anchor-AI'!Y478</f>
        <v>0</v>
      </c>
      <c r="W480" s="295">
        <f>'Anchor-AI'!Z478</f>
        <v>0</v>
      </c>
      <c r="X480" s="295">
        <f>'Anchor-AI'!AA478</f>
        <v>0</v>
      </c>
      <c r="Y480" s="357">
        <f>'Anchor-AI'!AB478</f>
        <v>0</v>
      </c>
      <c r="Z480" s="357">
        <f>'Anchor-AI'!AC478</f>
        <v>0</v>
      </c>
      <c r="AA480" s="296">
        <f t="shared" si="25"/>
        <v>0</v>
      </c>
      <c r="AC480" s="170">
        <f>'Test-AI'!L478</f>
        <v>0</v>
      </c>
      <c r="AD480" s="167">
        <f>'Test-AI'!M478</f>
        <v>0</v>
      </c>
      <c r="AE480" s="167">
        <f>'Test-AI'!N478</f>
        <v>0</v>
      </c>
      <c r="AF480" s="167">
        <f>'Test-AI'!O478</f>
        <v>0</v>
      </c>
      <c r="AG480" s="167">
        <f>(Summary!$C$63*AD480+Summary!$C$64*AE480+Summary!$C$65*AF480)/Summary!$C$66</f>
        <v>0</v>
      </c>
      <c r="AH480" s="167">
        <f>'Test-AI'!P478</f>
        <v>0</v>
      </c>
      <c r="AI480" s="167">
        <f>'Test-AI'!Q478</f>
        <v>0</v>
      </c>
      <c r="AJ480" s="167">
        <f>'Test-AI'!R478</f>
        <v>0</v>
      </c>
      <c r="AK480" s="167">
        <f>'Test-AI'!S478</f>
        <v>0</v>
      </c>
      <c r="AL480" s="167">
        <f>'Test-AI'!T478</f>
        <v>0</v>
      </c>
      <c r="AM480" s="167">
        <f>'Test-AI'!U478</f>
        <v>0</v>
      </c>
      <c r="AN480" s="167">
        <f>'Test-AI'!V478</f>
        <v>0</v>
      </c>
      <c r="AO480" s="167">
        <f>'Test-AI'!W478</f>
        <v>0</v>
      </c>
      <c r="AP480" s="167">
        <f>'Test-AI'!X478</f>
        <v>0</v>
      </c>
      <c r="AQ480" s="167">
        <f>10*LOG10(1/((Summary!$C$80/10^(AN480/10)+Summary!$C$81/10^(AO480/10)+Summary!$C$82/10^(AP480/10))/Summary!$C$83))</f>
        <v>0</v>
      </c>
      <c r="AR480" s="167">
        <f>'Test-AI'!Y478</f>
        <v>0</v>
      </c>
      <c r="AS480" s="167">
        <f>'Test-AI'!Z478</f>
        <v>0</v>
      </c>
      <c r="AT480" s="295">
        <f>'Test-AI'!AA478</f>
        <v>0</v>
      </c>
      <c r="AU480" s="357">
        <f>'Test-AI'!AB478</f>
        <v>0</v>
      </c>
      <c r="AV480" s="357">
        <f>'Test-AI'!AC478</f>
        <v>0</v>
      </c>
      <c r="AW480" s="296">
        <f t="shared" si="26"/>
        <v>0</v>
      </c>
      <c r="AX480" s="297" t="e">
        <f t="shared" si="27"/>
        <v>#DIV/0!</v>
      </c>
      <c r="AY480" s="298" t="e">
        <f t="shared" si="27"/>
        <v>#DIV/0!</v>
      </c>
      <c r="AZ480" s="297" t="e">
        <f t="shared" si="27"/>
        <v>#DIV/0!</v>
      </c>
      <c r="BA480" s="345" t="e">
        <f t="shared" si="24"/>
        <v>#DIV/0!</v>
      </c>
      <c r="BB480" s="75"/>
      <c r="BC480" s="75"/>
      <c r="BD480" s="573" t="s">
        <v>147</v>
      </c>
      <c r="BE480" s="549" t="e">
        <f t="array" ref="BE480">bdRateExtend($G479:$G482,H479:H482,$AC479:$AC482,AD479:AD482)</f>
        <v>#VALUE!</v>
      </c>
      <c r="BF480" s="552"/>
      <c r="BG480" s="552"/>
      <c r="BH480" s="552"/>
      <c r="BI480" s="552"/>
      <c r="BJ480" s="552"/>
      <c r="BK480" s="551" t="e">
        <f t="array" ref="BK480">bdRateExtend($G479:$G482,L479:L482,$AC479:$AC482,AH479:AH482)</f>
        <v>#VALUE!</v>
      </c>
      <c r="BL480" s="552"/>
      <c r="BM480" s="551" t="e">
        <f t="array" ref="BM480">bdRateExtend($G479:$G482,M479:M482,$AC479:$AC482,AI479:AI482)</f>
        <v>#VALUE!</v>
      </c>
      <c r="BN480" s="552"/>
      <c r="BO480" s="545" t="e">
        <f t="array" ref="BO480">bdRateExtend($G479:$G482,N479:N482,$AC479:$AC482,AJ479:AJ482,"None", FALSE,1)</f>
        <v>#VALUE!</v>
      </c>
      <c r="BP480" s="541"/>
      <c r="BQ480" s="545" t="e">
        <f t="array" ref="BQ480">bdRateExtend($G479:$G482,O479:O482,$AC479:$AC482,AK479:AK482,"None", FALSE,1)</f>
        <v>#VALUE!</v>
      </c>
      <c r="BR480" s="541"/>
      <c r="BS480" s="551" t="e">
        <f t="array" ref="BS480">bdRateExtend($G479:$G482,P479:P482,$AC479:$AC482,AL479:AL482)</f>
        <v>#VALUE!</v>
      </c>
      <c r="BT480" s="552"/>
      <c r="BU480" s="551" t="e">
        <f t="array" ref="BU480">bdRateExtend($G479:$G482,Q479:Q482,$AC479:$AC482,AM479:AM482)</f>
        <v>#VALUE!</v>
      </c>
      <c r="BV480" s="552"/>
      <c r="BW480" s="551" t="e">
        <f t="array" ref="BW480">bdRateExtend($G479:$G482,R479:R482,$AC479:$AC482,AN479:AN482)</f>
        <v>#VALUE!</v>
      </c>
      <c r="BX480" s="552"/>
      <c r="BY480" s="552"/>
      <c r="BZ480" s="541"/>
      <c r="CA480" s="541"/>
      <c r="CB480" s="552"/>
      <c r="CC480" s="561" t="e">
        <f t="array" ref="CC480">bdCAMBIExtend($G479:$G482,V479:V482,$AC479:$AC482,AR479:AR482)</f>
        <v>#VALUE!</v>
      </c>
      <c r="CD480" s="552"/>
      <c r="CE480" s="554">
        <f t="array" ref="CE480">testVMAFRange($G479:$G482,N479:N482,$AC479:$AC482,AJ479:AJ482)</f>
        <v>0</v>
      </c>
      <c r="CF480" s="541"/>
      <c r="CG480" s="554">
        <f t="array" ref="CG480">testVMAFRange($G479:$G482,O479:O482,$AC479:$AC482,AK479:AK482)</f>
        <v>0</v>
      </c>
      <c r="CH480" s="541"/>
    </row>
    <row r="481" spans="1:86" ht="17" hidden="1" customHeight="1" x14ac:dyDescent="0.2">
      <c r="A481" s="552"/>
      <c r="B481" s="566"/>
      <c r="C481" s="485"/>
      <c r="D481" s="590"/>
      <c r="E481" s="558"/>
      <c r="F481" s="239">
        <v>160</v>
      </c>
      <c r="G481" s="294">
        <f>'Anchor-AI'!L479</f>
        <v>0</v>
      </c>
      <c r="H481" s="295">
        <f>'Anchor-AI'!M479</f>
        <v>0</v>
      </c>
      <c r="I481" s="295">
        <f>'Anchor-AI'!N479</f>
        <v>0</v>
      </c>
      <c r="J481" s="295">
        <f>'Anchor-AI'!O479</f>
        <v>0</v>
      </c>
      <c r="K481" s="295">
        <f>(Summary!$C$63*H481+Summary!$C$64*I481+Summary!$C$65*J481)/Summary!$C$66</f>
        <v>0</v>
      </c>
      <c r="L481" s="295">
        <f>'Anchor-AI'!P479</f>
        <v>0</v>
      </c>
      <c r="M481" s="295">
        <f>'Anchor-AI'!Q479</f>
        <v>0</v>
      </c>
      <c r="N481" s="295">
        <f>'Anchor-AI'!R479</f>
        <v>0</v>
      </c>
      <c r="O481" s="295">
        <f>'Anchor-AI'!S479</f>
        <v>0</v>
      </c>
      <c r="P481" s="295">
        <f>'Anchor-AI'!T479</f>
        <v>0</v>
      </c>
      <c r="Q481" s="295">
        <f>'Anchor-AI'!U479</f>
        <v>0</v>
      </c>
      <c r="R481" s="295">
        <f>'Anchor-AI'!V479</f>
        <v>0</v>
      </c>
      <c r="S481" s="295">
        <f>'Anchor-AI'!W479</f>
        <v>0</v>
      </c>
      <c r="T481" s="295">
        <f>'Anchor-AI'!X479</f>
        <v>0</v>
      </c>
      <c r="U481" s="295">
        <f>10*LOG10(1/((Summary!$C$80/10^(R481/10)+Summary!$C$81/10^(S481/10)+Summary!$C$82/10^(T481/10))/Summary!$C$83))</f>
        <v>0</v>
      </c>
      <c r="V481" s="295">
        <f>'Anchor-AI'!Y479</f>
        <v>0</v>
      </c>
      <c r="W481" s="295">
        <f>'Anchor-AI'!Z479</f>
        <v>0</v>
      </c>
      <c r="X481" s="295">
        <f>'Anchor-AI'!AA479</f>
        <v>0</v>
      </c>
      <c r="Y481" s="357">
        <f>'Anchor-AI'!AB479</f>
        <v>0</v>
      </c>
      <c r="Z481" s="357">
        <f>'Anchor-AI'!AC479</f>
        <v>0</v>
      </c>
      <c r="AA481" s="296">
        <f t="shared" si="25"/>
        <v>0</v>
      </c>
      <c r="AC481" s="170">
        <f>'Test-AI'!L479</f>
        <v>0</v>
      </c>
      <c r="AD481" s="167">
        <f>'Test-AI'!M479</f>
        <v>0</v>
      </c>
      <c r="AE481" s="167">
        <f>'Test-AI'!N479</f>
        <v>0</v>
      </c>
      <c r="AF481" s="167">
        <f>'Test-AI'!O479</f>
        <v>0</v>
      </c>
      <c r="AG481" s="167">
        <f>(Summary!$C$63*AD481+Summary!$C$64*AE481+Summary!$C$65*AF481)/Summary!$C$66</f>
        <v>0</v>
      </c>
      <c r="AH481" s="167">
        <f>'Test-AI'!P479</f>
        <v>0</v>
      </c>
      <c r="AI481" s="167">
        <f>'Test-AI'!Q479</f>
        <v>0</v>
      </c>
      <c r="AJ481" s="167">
        <f>'Test-AI'!R479</f>
        <v>0</v>
      </c>
      <c r="AK481" s="167">
        <f>'Test-AI'!S479</f>
        <v>0</v>
      </c>
      <c r="AL481" s="167">
        <f>'Test-AI'!T479</f>
        <v>0</v>
      </c>
      <c r="AM481" s="167">
        <f>'Test-AI'!U479</f>
        <v>0</v>
      </c>
      <c r="AN481" s="167">
        <f>'Test-AI'!V479</f>
        <v>0</v>
      </c>
      <c r="AO481" s="167">
        <f>'Test-AI'!W479</f>
        <v>0</v>
      </c>
      <c r="AP481" s="167">
        <f>'Test-AI'!X479</f>
        <v>0</v>
      </c>
      <c r="AQ481" s="167">
        <f>10*LOG10(1/((Summary!$C$80/10^(AN481/10)+Summary!$C$81/10^(AO481/10)+Summary!$C$82/10^(AP481/10))/Summary!$C$83))</f>
        <v>0</v>
      </c>
      <c r="AR481" s="167">
        <f>'Test-AI'!Y479</f>
        <v>0</v>
      </c>
      <c r="AS481" s="167">
        <f>'Test-AI'!Z479</f>
        <v>0</v>
      </c>
      <c r="AT481" s="295">
        <f>'Test-AI'!AA479</f>
        <v>0</v>
      </c>
      <c r="AU481" s="357">
        <f>'Test-AI'!AB479</f>
        <v>0</v>
      </c>
      <c r="AV481" s="357">
        <f>'Test-AI'!AC479</f>
        <v>0</v>
      </c>
      <c r="AW481" s="296">
        <f t="shared" si="26"/>
        <v>0</v>
      </c>
      <c r="AX481" s="297" t="e">
        <f t="shared" si="27"/>
        <v>#DIV/0!</v>
      </c>
      <c r="AY481" s="298" t="e">
        <f t="shared" si="27"/>
        <v>#DIV/0!</v>
      </c>
      <c r="AZ481" s="297" t="e">
        <f t="shared" si="27"/>
        <v>#DIV/0!</v>
      </c>
      <c r="BA481" s="345" t="e">
        <f t="shared" si="24"/>
        <v>#DIV/0!</v>
      </c>
      <c r="BB481" s="75"/>
      <c r="BC481" s="75"/>
      <c r="BD481" s="565"/>
      <c r="BE481" s="550"/>
      <c r="BF481" s="552"/>
      <c r="BG481" s="552"/>
      <c r="BH481" s="552"/>
      <c r="BI481" s="552"/>
      <c r="BJ481" s="552"/>
      <c r="BK481" s="553"/>
      <c r="BL481" s="552"/>
      <c r="BM481" s="553"/>
      <c r="BN481" s="552"/>
      <c r="BO481" s="546"/>
      <c r="BP481" s="541"/>
      <c r="BQ481" s="546"/>
      <c r="BR481" s="541"/>
      <c r="BS481" s="553"/>
      <c r="BT481" s="552"/>
      <c r="BU481" s="553"/>
      <c r="BV481" s="552"/>
      <c r="BW481" s="553"/>
      <c r="BX481" s="552"/>
      <c r="BY481" s="552"/>
      <c r="BZ481" s="541"/>
      <c r="CA481" s="541"/>
      <c r="CB481" s="552"/>
      <c r="CC481" s="553"/>
      <c r="CD481" s="552"/>
      <c r="CE481" s="546"/>
      <c r="CF481" s="541"/>
      <c r="CG481" s="546"/>
      <c r="CH481" s="541"/>
    </row>
    <row r="482" spans="1:86" ht="17" hidden="1" customHeight="1" x14ac:dyDescent="0.2">
      <c r="A482" s="552"/>
      <c r="B482" s="566"/>
      <c r="C482" s="485"/>
      <c r="D482" s="590"/>
      <c r="E482" s="558"/>
      <c r="F482" s="239">
        <v>185</v>
      </c>
      <c r="G482" s="294">
        <f>'Anchor-AI'!L480</f>
        <v>0</v>
      </c>
      <c r="H482" s="295">
        <f>'Anchor-AI'!M480</f>
        <v>0</v>
      </c>
      <c r="I482" s="295">
        <f>'Anchor-AI'!N480</f>
        <v>0</v>
      </c>
      <c r="J482" s="295">
        <f>'Anchor-AI'!O480</f>
        <v>0</v>
      </c>
      <c r="K482" s="295">
        <f>(Summary!$C$63*H482+Summary!$C$64*I482+Summary!$C$65*J482)/Summary!$C$66</f>
        <v>0</v>
      </c>
      <c r="L482" s="295">
        <f>'Anchor-AI'!P480</f>
        <v>0</v>
      </c>
      <c r="M482" s="295">
        <f>'Anchor-AI'!Q480</f>
        <v>0</v>
      </c>
      <c r="N482" s="295">
        <f>'Anchor-AI'!R480</f>
        <v>0</v>
      </c>
      <c r="O482" s="295">
        <f>'Anchor-AI'!S480</f>
        <v>0</v>
      </c>
      <c r="P482" s="295">
        <f>'Anchor-AI'!T480</f>
        <v>0</v>
      </c>
      <c r="Q482" s="295">
        <f>'Anchor-AI'!U480</f>
        <v>0</v>
      </c>
      <c r="R482" s="295">
        <f>'Anchor-AI'!V480</f>
        <v>0</v>
      </c>
      <c r="S482" s="295">
        <f>'Anchor-AI'!W480</f>
        <v>0</v>
      </c>
      <c r="T482" s="295">
        <f>'Anchor-AI'!X480</f>
        <v>0</v>
      </c>
      <c r="U482" s="295">
        <f>10*LOG10(1/((Summary!$C$80/10^(R482/10)+Summary!$C$81/10^(S482/10)+Summary!$C$82/10^(T482/10))/Summary!$C$83))</f>
        <v>0</v>
      </c>
      <c r="V482" s="295">
        <f>'Anchor-AI'!Y480</f>
        <v>0</v>
      </c>
      <c r="W482" s="295">
        <f>'Anchor-AI'!Z480</f>
        <v>0</v>
      </c>
      <c r="X482" s="295">
        <f>'Anchor-AI'!AA480</f>
        <v>0</v>
      </c>
      <c r="Y482" s="357">
        <f>'Anchor-AI'!AB480</f>
        <v>0</v>
      </c>
      <c r="Z482" s="357">
        <f>'Anchor-AI'!AC480</f>
        <v>0</v>
      </c>
      <c r="AA482" s="296">
        <f t="shared" si="25"/>
        <v>0</v>
      </c>
      <c r="AC482" s="170">
        <f>'Test-AI'!L480</f>
        <v>0</v>
      </c>
      <c r="AD482" s="167">
        <f>'Test-AI'!M480</f>
        <v>0</v>
      </c>
      <c r="AE482" s="167">
        <f>'Test-AI'!N480</f>
        <v>0</v>
      </c>
      <c r="AF482" s="167">
        <f>'Test-AI'!O480</f>
        <v>0</v>
      </c>
      <c r="AG482" s="167">
        <f>(Summary!$C$63*AD482+Summary!$C$64*AE482+Summary!$C$65*AF482)/Summary!$C$66</f>
        <v>0</v>
      </c>
      <c r="AH482" s="167">
        <f>'Test-AI'!P480</f>
        <v>0</v>
      </c>
      <c r="AI482" s="167">
        <f>'Test-AI'!Q480</f>
        <v>0</v>
      </c>
      <c r="AJ482" s="167">
        <f>'Test-AI'!R480</f>
        <v>0</v>
      </c>
      <c r="AK482" s="167">
        <f>'Test-AI'!S480</f>
        <v>0</v>
      </c>
      <c r="AL482" s="167">
        <f>'Test-AI'!T480</f>
        <v>0</v>
      </c>
      <c r="AM482" s="167">
        <f>'Test-AI'!U480</f>
        <v>0</v>
      </c>
      <c r="AN482" s="167">
        <f>'Test-AI'!V480</f>
        <v>0</v>
      </c>
      <c r="AO482" s="167">
        <f>'Test-AI'!W480</f>
        <v>0</v>
      </c>
      <c r="AP482" s="167">
        <f>'Test-AI'!X480</f>
        <v>0</v>
      </c>
      <c r="AQ482" s="167">
        <f>10*LOG10(1/((Summary!$C$80/10^(AN482/10)+Summary!$C$81/10^(AO482/10)+Summary!$C$82/10^(AP482/10))/Summary!$C$83))</f>
        <v>0</v>
      </c>
      <c r="AR482" s="167">
        <f>'Test-AI'!Y480</f>
        <v>0</v>
      </c>
      <c r="AS482" s="167">
        <f>'Test-AI'!Z480</f>
        <v>0</v>
      </c>
      <c r="AT482" s="295">
        <f>'Test-AI'!AA480</f>
        <v>0</v>
      </c>
      <c r="AU482" s="357">
        <f>'Test-AI'!AB480</f>
        <v>0</v>
      </c>
      <c r="AV482" s="357">
        <f>'Test-AI'!AC480</f>
        <v>0</v>
      </c>
      <c r="AW482" s="296">
        <f t="shared" si="26"/>
        <v>0</v>
      </c>
      <c r="AX482" s="297" t="e">
        <f t="shared" si="27"/>
        <v>#DIV/0!</v>
      </c>
      <c r="AY482" s="298" t="e">
        <f t="shared" si="27"/>
        <v>#DIV/0!</v>
      </c>
      <c r="AZ482" s="297" t="e">
        <f t="shared" si="27"/>
        <v>#DIV/0!</v>
      </c>
      <c r="BA482" s="345" t="e">
        <f t="shared" si="24"/>
        <v>#DIV/0!</v>
      </c>
      <c r="BB482" s="75"/>
      <c r="BC482" s="75"/>
      <c r="BD482" s="574" t="s">
        <v>46</v>
      </c>
      <c r="BE482" s="549" t="e">
        <f t="array" ref="BE482">bdRateExtend($G480:$G483,H480:H483,$AC480:$AC483,AD480:AD483)</f>
        <v>#VALUE!</v>
      </c>
      <c r="BF482" s="552"/>
      <c r="BG482" s="552"/>
      <c r="BH482" s="552"/>
      <c r="BI482" s="552"/>
      <c r="BJ482" s="552"/>
      <c r="BK482" s="551" t="e">
        <f t="array" ref="BK482">bdRateExtend($G480:$G483,L480:L483,$AC480:$AC483,AH480:AH483)</f>
        <v>#VALUE!</v>
      </c>
      <c r="BL482" s="552"/>
      <c r="BM482" s="551" t="e">
        <f t="array" ref="BM482">bdRateExtend($G480:$G483,M480:M483,$AC480:$AC483,AI480:AI483)</f>
        <v>#VALUE!</v>
      </c>
      <c r="BN482" s="552"/>
      <c r="BO482" s="545" t="e">
        <f t="array" ref="BO482">bdRateExtend($G480:$G483,N480:N483,$AC480:$AC483,AJ480:AJ483,"None", FALSE,1)</f>
        <v>#VALUE!</v>
      </c>
      <c r="BP482" s="541"/>
      <c r="BQ482" s="545" t="e">
        <f t="array" ref="BQ482">bdRateExtend($G480:$G483,O480:O483,$AC480:$AC483,AK480:AK483,"None", FALSE,1)</f>
        <v>#VALUE!</v>
      </c>
      <c r="BR482" s="541"/>
      <c r="BS482" s="551" t="e">
        <f t="array" ref="BS482">bdRateExtend($G480:$G483,P480:P483,$AC480:$AC483,AL480:AL483)</f>
        <v>#VALUE!</v>
      </c>
      <c r="BT482" s="552"/>
      <c r="BU482" s="551" t="e">
        <f t="array" ref="BU482">bdRateExtend($G480:$G483,Q480:Q483,$AC480:$AC483,AM480:AM483)</f>
        <v>#VALUE!</v>
      </c>
      <c r="BV482" s="552"/>
      <c r="BW482" s="551" t="e">
        <f t="array" ref="BW482">bdRateExtend($G480:$G483,R480:R483,$AC480:$AC483,AN480:AN483)</f>
        <v>#VALUE!</v>
      </c>
      <c r="BX482" s="552"/>
      <c r="BY482" s="552"/>
      <c r="BZ482" s="541"/>
      <c r="CA482" s="541"/>
      <c r="CB482" s="552"/>
      <c r="CC482" s="561" t="e">
        <f t="array" ref="CC482">bdCAMBIExtend($G480:$G483,V480:V483,$AC480:$AC483,AR480:AR483)</f>
        <v>#VALUE!</v>
      </c>
      <c r="CD482" s="552"/>
      <c r="CE482" s="554">
        <f t="array" ref="CE482">testVMAFRange($G480:$G483,N480:N483,$AC480:$AC483,AJ480:AJ483)</f>
        <v>0</v>
      </c>
      <c r="CF482" s="541"/>
      <c r="CG482" s="554">
        <f t="array" ref="CG482">testVMAFRange($G480:$G483,O480:O483,$AC480:$AC483,AK480:AK483)</f>
        <v>0</v>
      </c>
      <c r="CH482" s="541"/>
    </row>
    <row r="483" spans="1:86" ht="17" hidden="1" customHeight="1" x14ac:dyDescent="0.2">
      <c r="A483" s="552"/>
      <c r="B483" s="596"/>
      <c r="C483" s="486"/>
      <c r="D483" s="591"/>
      <c r="E483" s="559"/>
      <c r="F483" s="240">
        <v>210</v>
      </c>
      <c r="G483" s="299">
        <f>'Anchor-AI'!L481</f>
        <v>0</v>
      </c>
      <c r="H483" s="300">
        <f>'Anchor-AI'!M481</f>
        <v>0</v>
      </c>
      <c r="I483" s="300">
        <f>'Anchor-AI'!N481</f>
        <v>0</v>
      </c>
      <c r="J483" s="300">
        <f>'Anchor-AI'!O481</f>
        <v>0</v>
      </c>
      <c r="K483" s="295">
        <f>(Summary!$C$63*H483+Summary!$C$64*I483+Summary!$C$65*J483)/Summary!$C$66</f>
        <v>0</v>
      </c>
      <c r="L483" s="300">
        <f>'Anchor-AI'!P481</f>
        <v>0</v>
      </c>
      <c r="M483" s="300">
        <f>'Anchor-AI'!Q481</f>
        <v>0</v>
      </c>
      <c r="N483" s="300">
        <f>'Anchor-AI'!R481</f>
        <v>0</v>
      </c>
      <c r="O483" s="300">
        <f>'Anchor-AI'!S481</f>
        <v>0</v>
      </c>
      <c r="P483" s="300">
        <f>'Anchor-AI'!T481</f>
        <v>0</v>
      </c>
      <c r="Q483" s="300">
        <f>'Anchor-AI'!U481</f>
        <v>0</v>
      </c>
      <c r="R483" s="300">
        <f>'Anchor-AI'!V481</f>
        <v>0</v>
      </c>
      <c r="S483" s="300">
        <f>'Anchor-AI'!W481</f>
        <v>0</v>
      </c>
      <c r="T483" s="300">
        <f>'Anchor-AI'!X481</f>
        <v>0</v>
      </c>
      <c r="U483" s="300">
        <f>10*LOG10(1/((Summary!$C$80/10^(R483/10)+Summary!$C$81/10^(S483/10)+Summary!$C$82/10^(T483/10))/Summary!$C$83))</f>
        <v>0</v>
      </c>
      <c r="V483" s="300">
        <f>'Anchor-AI'!Y481</f>
        <v>0</v>
      </c>
      <c r="W483" s="300">
        <f>'Anchor-AI'!Z481</f>
        <v>0</v>
      </c>
      <c r="X483" s="300">
        <f>'Anchor-AI'!AA481</f>
        <v>0</v>
      </c>
      <c r="Y483" s="357">
        <f>'Anchor-AI'!AB481</f>
        <v>0</v>
      </c>
      <c r="Z483" s="357">
        <f>'Anchor-AI'!AC481</f>
        <v>0</v>
      </c>
      <c r="AA483" s="301">
        <f t="shared" si="25"/>
        <v>0</v>
      </c>
      <c r="AC483" s="171">
        <f>'Test-AI'!L481</f>
        <v>0</v>
      </c>
      <c r="AD483" s="168">
        <f>'Test-AI'!M481</f>
        <v>0</v>
      </c>
      <c r="AE483" s="168">
        <f>'Test-AI'!N481</f>
        <v>0</v>
      </c>
      <c r="AF483" s="168">
        <f>'Test-AI'!O481</f>
        <v>0</v>
      </c>
      <c r="AG483" s="168">
        <f>(Summary!$C$63*AD483+Summary!$C$64*AE483+Summary!$C$65*AF483)/Summary!$C$66</f>
        <v>0</v>
      </c>
      <c r="AH483" s="168">
        <f>'Test-AI'!P481</f>
        <v>0</v>
      </c>
      <c r="AI483" s="168">
        <f>'Test-AI'!Q481</f>
        <v>0</v>
      </c>
      <c r="AJ483" s="168">
        <f>'Test-AI'!R481</f>
        <v>0</v>
      </c>
      <c r="AK483" s="168">
        <f>'Test-AI'!S481</f>
        <v>0</v>
      </c>
      <c r="AL483" s="168">
        <f>'Test-AI'!T481</f>
        <v>0</v>
      </c>
      <c r="AM483" s="168">
        <f>'Test-AI'!U481</f>
        <v>0</v>
      </c>
      <c r="AN483" s="168">
        <f>'Test-AI'!V481</f>
        <v>0</v>
      </c>
      <c r="AO483" s="168">
        <f>'Test-AI'!W481</f>
        <v>0</v>
      </c>
      <c r="AP483" s="168">
        <f>'Test-AI'!X481</f>
        <v>0</v>
      </c>
      <c r="AQ483" s="168">
        <f>10*LOG10(1/((Summary!$C$80/10^(AN483/10)+Summary!$C$81/10^(AO483/10)+Summary!$C$82/10^(AP483/10))/Summary!$C$83))</f>
        <v>0</v>
      </c>
      <c r="AR483" s="168">
        <f>'Test-AI'!Y481</f>
        <v>0</v>
      </c>
      <c r="AS483" s="168">
        <f>'Test-AI'!Z481</f>
        <v>0</v>
      </c>
      <c r="AT483" s="300">
        <f>'Test-AI'!AA481</f>
        <v>0</v>
      </c>
      <c r="AU483" s="357">
        <f>'Test-AI'!AB481</f>
        <v>0</v>
      </c>
      <c r="AV483" s="357">
        <f>'Test-AI'!AC481</f>
        <v>0</v>
      </c>
      <c r="AW483" s="301">
        <f t="shared" si="26"/>
        <v>0</v>
      </c>
      <c r="AX483" s="302" t="e">
        <f t="shared" si="27"/>
        <v>#DIV/0!</v>
      </c>
      <c r="AY483" s="303" t="e">
        <f t="shared" si="27"/>
        <v>#DIV/0!</v>
      </c>
      <c r="AZ483" s="297" t="e">
        <f t="shared" si="27"/>
        <v>#DIV/0!</v>
      </c>
      <c r="BA483" s="345" t="e">
        <f t="shared" si="24"/>
        <v>#DIV/0!</v>
      </c>
      <c r="BB483" s="75"/>
      <c r="BC483" s="75"/>
      <c r="BD483" s="570"/>
      <c r="BE483" s="550"/>
      <c r="BF483" s="553"/>
      <c r="BG483" s="553"/>
      <c r="BH483" s="553"/>
      <c r="BI483" s="553"/>
      <c r="BJ483" s="553"/>
      <c r="BK483" s="553"/>
      <c r="BL483" s="553"/>
      <c r="BM483" s="553"/>
      <c r="BN483" s="553"/>
      <c r="BO483" s="546"/>
      <c r="BP483" s="544"/>
      <c r="BQ483" s="546"/>
      <c r="BR483" s="544"/>
      <c r="BS483" s="553"/>
      <c r="BT483" s="553"/>
      <c r="BU483" s="553"/>
      <c r="BV483" s="553"/>
      <c r="BW483" s="553"/>
      <c r="BX483" s="553"/>
      <c r="BY483" s="553"/>
      <c r="BZ483" s="544"/>
      <c r="CA483" s="544"/>
      <c r="CB483" s="553"/>
      <c r="CC483" s="553"/>
      <c r="CD483" s="553"/>
      <c r="CE483" s="546"/>
      <c r="CF483" s="544"/>
      <c r="CG483" s="546"/>
      <c r="CH483" s="544"/>
    </row>
    <row r="484" spans="1:86" ht="17" hidden="1" customHeight="1" x14ac:dyDescent="0.2">
      <c r="A484" s="552"/>
      <c r="B484" s="620" t="s">
        <v>148</v>
      </c>
      <c r="C484" s="586" t="s">
        <v>113</v>
      </c>
      <c r="D484" s="601">
        <v>23.98</v>
      </c>
      <c r="E484" s="576">
        <v>8</v>
      </c>
      <c r="F484" s="238">
        <v>85</v>
      </c>
      <c r="G484" s="289">
        <f>'Anchor-AI'!L482</f>
        <v>0</v>
      </c>
      <c r="H484" s="290">
        <f>'Anchor-AI'!M482</f>
        <v>0</v>
      </c>
      <c r="I484" s="290">
        <f>'Anchor-AI'!N482</f>
        <v>0</v>
      </c>
      <c r="J484" s="290">
        <f>'Anchor-AI'!O482</f>
        <v>0</v>
      </c>
      <c r="K484" s="290">
        <f>(Summary!$C$63*H484+Summary!$C$64*I484+Summary!$C$65*J484)/Summary!$C$66</f>
        <v>0</v>
      </c>
      <c r="L484" s="290">
        <f>'Anchor-AI'!P482</f>
        <v>0</v>
      </c>
      <c r="M484" s="290">
        <f>'Anchor-AI'!Q482</f>
        <v>0</v>
      </c>
      <c r="N484" s="290">
        <f>'Anchor-AI'!R482</f>
        <v>0</v>
      </c>
      <c r="O484" s="290">
        <f>'Anchor-AI'!S482</f>
        <v>0</v>
      </c>
      <c r="P484" s="290">
        <f>'Anchor-AI'!T482</f>
        <v>0</v>
      </c>
      <c r="Q484" s="290">
        <f>'Anchor-AI'!U482</f>
        <v>0</v>
      </c>
      <c r="R484" s="290">
        <f>'Anchor-AI'!V482</f>
        <v>0</v>
      </c>
      <c r="S484" s="290">
        <f>'Anchor-AI'!W482</f>
        <v>0</v>
      </c>
      <c r="T484" s="290">
        <f>'Anchor-AI'!X482</f>
        <v>0</v>
      </c>
      <c r="U484" s="290">
        <f>10*LOG10(1/((Summary!$C$80/10^(R484/10)+Summary!$C$81/10^(S484/10)+Summary!$C$82/10^(T484/10))/Summary!$C$83))</f>
        <v>0</v>
      </c>
      <c r="V484" s="290">
        <f>'Anchor-AI'!Y482</f>
        <v>0</v>
      </c>
      <c r="W484" s="290">
        <f>'Anchor-AI'!Z482</f>
        <v>0</v>
      </c>
      <c r="X484" s="290">
        <f>'Anchor-AI'!AA482</f>
        <v>0</v>
      </c>
      <c r="Y484" s="360">
        <f>'Anchor-AI'!AB482</f>
        <v>0</v>
      </c>
      <c r="Z484" s="360">
        <f>'Anchor-AI'!AC482</f>
        <v>0</v>
      </c>
      <c r="AA484" s="291">
        <f t="shared" si="25"/>
        <v>0</v>
      </c>
      <c r="AC484" s="169">
        <f>'Test-AI'!L482</f>
        <v>0</v>
      </c>
      <c r="AD484" s="166">
        <f>'Test-AI'!M482</f>
        <v>0</v>
      </c>
      <c r="AE484" s="166">
        <f>'Test-AI'!N482</f>
        <v>0</v>
      </c>
      <c r="AF484" s="166">
        <f>'Test-AI'!O482</f>
        <v>0</v>
      </c>
      <c r="AG484" s="166">
        <f>(Summary!$C$63*AD484+Summary!$C$64*AE484+Summary!$C$65*AF484)/Summary!$C$66</f>
        <v>0</v>
      </c>
      <c r="AH484" s="166">
        <f>'Test-AI'!P482</f>
        <v>0</v>
      </c>
      <c r="AI484" s="166">
        <f>'Test-AI'!Q482</f>
        <v>0</v>
      </c>
      <c r="AJ484" s="166">
        <f>'Test-AI'!R482</f>
        <v>0</v>
      </c>
      <c r="AK484" s="166">
        <f>'Test-AI'!S482</f>
        <v>0</v>
      </c>
      <c r="AL484" s="166">
        <f>'Test-AI'!T482</f>
        <v>0</v>
      </c>
      <c r="AM484" s="166">
        <f>'Test-AI'!U482</f>
        <v>0</v>
      </c>
      <c r="AN484" s="166">
        <f>'Test-AI'!V482</f>
        <v>0</v>
      </c>
      <c r="AO484" s="166">
        <f>'Test-AI'!W482</f>
        <v>0</v>
      </c>
      <c r="AP484" s="166">
        <f>'Test-AI'!X482</f>
        <v>0</v>
      </c>
      <c r="AQ484" s="166">
        <f>10*LOG10(1/((Summary!$C$80/10^(AN484/10)+Summary!$C$81/10^(AO484/10)+Summary!$C$82/10^(AP484/10))/Summary!$C$83))</f>
        <v>0</v>
      </c>
      <c r="AR484" s="166">
        <f>'Test-AI'!Y482</f>
        <v>0</v>
      </c>
      <c r="AS484" s="166">
        <f>'Test-AI'!Z482</f>
        <v>0</v>
      </c>
      <c r="AT484" s="290">
        <f>'Test-AI'!AA482</f>
        <v>0</v>
      </c>
      <c r="AU484" s="356">
        <f>'Test-AI'!AB482</f>
        <v>0</v>
      </c>
      <c r="AV484" s="356">
        <f>'Test-AI'!AC482</f>
        <v>0</v>
      </c>
      <c r="AW484" s="291">
        <f t="shared" si="26"/>
        <v>0</v>
      </c>
      <c r="AX484" s="292" t="e">
        <f t="shared" si="27"/>
        <v>#DIV/0!</v>
      </c>
      <c r="AY484" s="293" t="e">
        <f t="shared" si="27"/>
        <v>#DIV/0!</v>
      </c>
      <c r="AZ484" s="292" t="e">
        <f t="shared" si="27"/>
        <v>#DIV/0!</v>
      </c>
      <c r="BA484" s="344" t="e">
        <f t="shared" si="24"/>
        <v>#DIV/0!</v>
      </c>
      <c r="BB484" s="75"/>
      <c r="BC484" s="75"/>
      <c r="BD484" s="572" t="s">
        <v>39</v>
      </c>
      <c r="BE484" s="549" t="e">
        <f t="array" ref="BE484">bdRateExtend($G484:$G487,H484:H487,$AC484:$AC487,AD484:AD487)</f>
        <v>#VALUE!</v>
      </c>
      <c r="BF484" s="551" t="e">
        <f t="array" ref="BF484">bdRateExtend($G484:$G489,H484:H489,$AC484:$AC489,AD484:AD489)</f>
        <v>#VALUE!</v>
      </c>
      <c r="BG484" s="551" t="e">
        <f t="array" ref="BG484">bdRateExtend($G484:$G489,I484:I489,$AC484:$AC489,AE484:AE489)</f>
        <v>#VALUE!</v>
      </c>
      <c r="BH484" s="551" t="e">
        <f t="array" ref="BH484">bdRateExtend($G484:$G489,J484:J489,$AC484:$AC489,AF484:AF489)</f>
        <v>#VALUE!</v>
      </c>
      <c r="BI484" s="551" t="e">
        <f t="array" ref="BI484">bdRateExtend($G484:$G489,K484:K489,$AC484:$AC489,AG484:AG489)</f>
        <v>#VALUE!</v>
      </c>
      <c r="BJ484" s="575" t="e">
        <f>(Summary!$C$94*BF484+Summary!$C$95*BG484+Summary!$C$96*BH484)/Summary!$C$97</f>
        <v>#VALUE!</v>
      </c>
      <c r="BK484" s="551" t="e">
        <f t="array" ref="BK484">bdRateExtend($G484:$G487,L484:L487,$AC484:$AC487,AH484:AH487)</f>
        <v>#VALUE!</v>
      </c>
      <c r="BL484" s="551" t="e">
        <f t="array" ref="BL484">bdRateExtend($G484:$G489,L484:L489,$AC484:$AC489,AH484:AH489)</f>
        <v>#VALUE!</v>
      </c>
      <c r="BM484" s="551" t="e">
        <f t="array" ref="BM484">bdRateExtend($G484:$G487,M484:M487,$AC484:$AC487,AI484:AI487)</f>
        <v>#VALUE!</v>
      </c>
      <c r="BN484" s="551" t="e">
        <f t="array" ref="BN484">bdRateExtend($G484:$G489,M484:M489,$AC484:$AC489,AI484:AI489)</f>
        <v>#VALUE!</v>
      </c>
      <c r="BO484" s="548" t="e">
        <f t="array" ref="BO484">bdRateExtend($G484:$G487,N484:N487,$AC484:$AC487,AJ484:AJ487,"None", FALSE,1)</f>
        <v>#VALUE!</v>
      </c>
      <c r="BP484" s="585" t="e">
        <f t="array" ref="BP484">bdRateExtend($G484:$G489,N484:N489,$AC484:$AC489,AJ484:AJ489,"None", FALSE,1)</f>
        <v>#VALUE!</v>
      </c>
      <c r="BQ484" s="548" t="e">
        <f t="array" ref="BQ484">bdRateExtend($G484:$G487,O484:O487,$AC484:$AC487,AK484:AK487,"None", FALSE,1)</f>
        <v>#VALUE!</v>
      </c>
      <c r="BR484" s="585" t="e">
        <f t="array" ref="BR484">bdRateExtend($G484:$G489,O484:O489,$AC484:$AC489,AK484:AK489,"None", FALSE,1)</f>
        <v>#VALUE!</v>
      </c>
      <c r="BS484" s="551" t="e">
        <f t="array" ref="BS484">bdRateExtend($G484:$G487,P484:P487,$AC484:$AC487,AL484:AL487)</f>
        <v>#VALUE!</v>
      </c>
      <c r="BT484" s="551" t="e">
        <f t="array" ref="BT484">bdRateExtend($G484:$G489,P484:P489,$AC484:$AC489,AL484:AL489)</f>
        <v>#VALUE!</v>
      </c>
      <c r="BU484" s="551" t="e">
        <f t="array" ref="BU484">bdRateExtend($G484:$G487,Q484:Q487,$AC484:$AC487,AM484:AM487)</f>
        <v>#VALUE!</v>
      </c>
      <c r="BV484" s="551" t="e">
        <f t="array" ref="BV484">bdRateExtend($G484:$G489,Q484:Q489,$AC484:$AC489,AM484:AM489)</f>
        <v>#VALUE!</v>
      </c>
      <c r="BW484" s="551" t="e">
        <f t="array" ref="BW484">bdRateExtend($G484:$G487,R484:R487,$AC484:$AC487,AN484:AN487)</f>
        <v>#VALUE!</v>
      </c>
      <c r="BX484" s="551" t="e">
        <f t="array" ref="BX484">bdRateExtend($G484:$G489,R484:R489,$AC484:$AC489,AN484:AN489)</f>
        <v>#VALUE!</v>
      </c>
      <c r="BY484" s="551" t="e">
        <f t="array" ref="BY484">bdRateExtend($G484:$G489,S484:S489,$AC484:$AC489,AO484:AO489)</f>
        <v>#VALUE!</v>
      </c>
      <c r="BZ484" s="555" t="e">
        <f t="array" ref="BZ484">bdRateExtend($G484:$G489,T484:T489,$AC484:$AC489,AP484:AP489)</f>
        <v>#VALUE!</v>
      </c>
      <c r="CA484" s="555" t="e">
        <f t="array" ref="CA484">bdRateExtend($G484:$G489,U484:U489,$AC484:$AC489,AQ484:AQ489)</f>
        <v>#VALUE!</v>
      </c>
      <c r="CB484" s="575" t="e">
        <f>(Summary!$C$108*BX484+Summary!$C$109*BY484+Summary!$C$110*BZ484)/Summary!$C$111</f>
        <v>#VALUE!</v>
      </c>
      <c r="CC484" s="561" t="e">
        <f t="array" ref="CC484">bdCAMBIExtend($G484:$G487,V484:V487,$AC484:$AC487,AR484:AR487)</f>
        <v>#VALUE!</v>
      </c>
      <c r="CD484" s="561" t="e">
        <f t="array" ref="CD484">bdCAMBIExtend($G484:$G489,V484:V489,$AC484:$AC489,AR484:AR489)</f>
        <v>#VALUE!</v>
      </c>
      <c r="CE484" s="547">
        <f t="array" ref="CE484">testVMAFRange($G484:$G487,N484:N487,$AC484:$AC487,AJ484:AJ487)</f>
        <v>0</v>
      </c>
      <c r="CF484" s="543">
        <f t="array" ref="CF484">testVMAFRange($G484:$G489,N484:N489,$AC484:$AC489,AJ484:AJ489)</f>
        <v>0</v>
      </c>
      <c r="CG484" s="547">
        <f t="array" ref="CG484">testVMAFRange($G484:$G487,O484:O487,$AC484:$AC487,AK484:AK487)</f>
        <v>0</v>
      </c>
      <c r="CH484" s="543">
        <f t="array" ref="CH484">testVMAFRange($G484:$G489,O484:O489,$AC484:$AC489,AK484:AK489)</f>
        <v>0</v>
      </c>
    </row>
    <row r="485" spans="1:86" ht="17" hidden="1" customHeight="1" x14ac:dyDescent="0.2">
      <c r="A485" s="552"/>
      <c r="B485" s="566"/>
      <c r="C485" s="485"/>
      <c r="D485" s="590"/>
      <c r="E485" s="558"/>
      <c r="F485" s="239">
        <v>110</v>
      </c>
      <c r="G485" s="294">
        <f>'Anchor-AI'!L483</f>
        <v>0</v>
      </c>
      <c r="H485" s="295">
        <f>'Anchor-AI'!M483</f>
        <v>0</v>
      </c>
      <c r="I485" s="295">
        <f>'Anchor-AI'!N483</f>
        <v>0</v>
      </c>
      <c r="J485" s="295">
        <f>'Anchor-AI'!O483</f>
        <v>0</v>
      </c>
      <c r="K485" s="295">
        <f>(Summary!$C$63*H485+Summary!$C$64*I485+Summary!$C$65*J485)/Summary!$C$66</f>
        <v>0</v>
      </c>
      <c r="L485" s="295">
        <f>'Anchor-AI'!P483</f>
        <v>0</v>
      </c>
      <c r="M485" s="295">
        <f>'Anchor-AI'!Q483</f>
        <v>0</v>
      </c>
      <c r="N485" s="295">
        <f>'Anchor-AI'!R483</f>
        <v>0</v>
      </c>
      <c r="O485" s="295">
        <f>'Anchor-AI'!S483</f>
        <v>0</v>
      </c>
      <c r="P485" s="295">
        <f>'Anchor-AI'!T483</f>
        <v>0</v>
      </c>
      <c r="Q485" s="295">
        <f>'Anchor-AI'!U483</f>
        <v>0</v>
      </c>
      <c r="R485" s="295">
        <f>'Anchor-AI'!V483</f>
        <v>0</v>
      </c>
      <c r="S485" s="295">
        <f>'Anchor-AI'!W483</f>
        <v>0</v>
      </c>
      <c r="T485" s="295">
        <f>'Anchor-AI'!X483</f>
        <v>0</v>
      </c>
      <c r="U485" s="295">
        <f>10*LOG10(1/((Summary!$C$80/10^(R485/10)+Summary!$C$81/10^(S485/10)+Summary!$C$82/10^(T485/10))/Summary!$C$83))</f>
        <v>0</v>
      </c>
      <c r="V485" s="295">
        <f>'Anchor-AI'!Y483</f>
        <v>0</v>
      </c>
      <c r="W485" s="295">
        <f>'Anchor-AI'!Z483</f>
        <v>0</v>
      </c>
      <c r="X485" s="295">
        <f>'Anchor-AI'!AA483</f>
        <v>0</v>
      </c>
      <c r="Y485" s="357">
        <f>'Anchor-AI'!AB483</f>
        <v>0</v>
      </c>
      <c r="Z485" s="357">
        <f>'Anchor-AI'!AC483</f>
        <v>0</v>
      </c>
      <c r="AA485" s="296">
        <f t="shared" si="25"/>
        <v>0</v>
      </c>
      <c r="AC485" s="170">
        <f>'Test-AI'!L483</f>
        <v>0</v>
      </c>
      <c r="AD485" s="167">
        <f>'Test-AI'!M483</f>
        <v>0</v>
      </c>
      <c r="AE485" s="167">
        <f>'Test-AI'!N483</f>
        <v>0</v>
      </c>
      <c r="AF485" s="167">
        <f>'Test-AI'!O483</f>
        <v>0</v>
      </c>
      <c r="AG485" s="167">
        <f>(Summary!$C$63*AD485+Summary!$C$64*AE485+Summary!$C$65*AF485)/Summary!$C$66</f>
        <v>0</v>
      </c>
      <c r="AH485" s="167">
        <f>'Test-AI'!P483</f>
        <v>0</v>
      </c>
      <c r="AI485" s="167">
        <f>'Test-AI'!Q483</f>
        <v>0</v>
      </c>
      <c r="AJ485" s="167">
        <f>'Test-AI'!R483</f>
        <v>0</v>
      </c>
      <c r="AK485" s="167">
        <f>'Test-AI'!S483</f>
        <v>0</v>
      </c>
      <c r="AL485" s="167">
        <f>'Test-AI'!T483</f>
        <v>0</v>
      </c>
      <c r="AM485" s="167">
        <f>'Test-AI'!U483</f>
        <v>0</v>
      </c>
      <c r="AN485" s="167">
        <f>'Test-AI'!V483</f>
        <v>0</v>
      </c>
      <c r="AO485" s="167">
        <f>'Test-AI'!W483</f>
        <v>0</v>
      </c>
      <c r="AP485" s="167">
        <f>'Test-AI'!X483</f>
        <v>0</v>
      </c>
      <c r="AQ485" s="167">
        <f>10*LOG10(1/((Summary!$C$80/10^(AN485/10)+Summary!$C$81/10^(AO485/10)+Summary!$C$82/10^(AP485/10))/Summary!$C$83))</f>
        <v>0</v>
      </c>
      <c r="AR485" s="167">
        <f>'Test-AI'!Y483</f>
        <v>0</v>
      </c>
      <c r="AS485" s="167">
        <f>'Test-AI'!Z483</f>
        <v>0</v>
      </c>
      <c r="AT485" s="295">
        <f>'Test-AI'!AA483</f>
        <v>0</v>
      </c>
      <c r="AU485" s="357">
        <f>'Test-AI'!AB483</f>
        <v>0</v>
      </c>
      <c r="AV485" s="357">
        <f>'Test-AI'!AC483</f>
        <v>0</v>
      </c>
      <c r="AW485" s="296">
        <f t="shared" si="26"/>
        <v>0</v>
      </c>
      <c r="AX485" s="297" t="e">
        <f t="shared" si="27"/>
        <v>#DIV/0!</v>
      </c>
      <c r="AY485" s="298" t="e">
        <f t="shared" si="27"/>
        <v>#DIV/0!</v>
      </c>
      <c r="AZ485" s="297" t="e">
        <f t="shared" si="27"/>
        <v>#DIV/0!</v>
      </c>
      <c r="BA485" s="345" t="e">
        <f t="shared" si="24"/>
        <v>#DIV/0!</v>
      </c>
      <c r="BB485" s="75"/>
      <c r="BC485" s="75"/>
      <c r="BD485" s="565"/>
      <c r="BE485" s="550"/>
      <c r="BF485" s="552"/>
      <c r="BG485" s="552"/>
      <c r="BH485" s="552"/>
      <c r="BI485" s="552"/>
      <c r="BJ485" s="552"/>
      <c r="BK485" s="553"/>
      <c r="BL485" s="552"/>
      <c r="BM485" s="553"/>
      <c r="BN485" s="552"/>
      <c r="BO485" s="546"/>
      <c r="BP485" s="541"/>
      <c r="BQ485" s="546"/>
      <c r="BR485" s="541"/>
      <c r="BS485" s="553"/>
      <c r="BT485" s="552"/>
      <c r="BU485" s="553"/>
      <c r="BV485" s="552"/>
      <c r="BW485" s="553"/>
      <c r="BX485" s="552"/>
      <c r="BY485" s="552"/>
      <c r="BZ485" s="541"/>
      <c r="CA485" s="541"/>
      <c r="CB485" s="552"/>
      <c r="CC485" s="553"/>
      <c r="CD485" s="552"/>
      <c r="CE485" s="546"/>
      <c r="CF485" s="541"/>
      <c r="CG485" s="546"/>
      <c r="CH485" s="541"/>
    </row>
    <row r="486" spans="1:86" ht="17" hidden="1" customHeight="1" x14ac:dyDescent="0.2">
      <c r="A486" s="552"/>
      <c r="B486" s="566"/>
      <c r="C486" s="485"/>
      <c r="D486" s="590"/>
      <c r="E486" s="558"/>
      <c r="F486" s="239">
        <v>135</v>
      </c>
      <c r="G486" s="294">
        <f>'Anchor-AI'!L484</f>
        <v>0</v>
      </c>
      <c r="H486" s="295">
        <f>'Anchor-AI'!M484</f>
        <v>0</v>
      </c>
      <c r="I486" s="295">
        <f>'Anchor-AI'!N484</f>
        <v>0</v>
      </c>
      <c r="J486" s="295">
        <f>'Anchor-AI'!O484</f>
        <v>0</v>
      </c>
      <c r="K486" s="295">
        <f>(Summary!$C$63*H486+Summary!$C$64*I486+Summary!$C$65*J486)/Summary!$C$66</f>
        <v>0</v>
      </c>
      <c r="L486" s="295">
        <f>'Anchor-AI'!P484</f>
        <v>0</v>
      </c>
      <c r="M486" s="295">
        <f>'Anchor-AI'!Q484</f>
        <v>0</v>
      </c>
      <c r="N486" s="295">
        <f>'Anchor-AI'!R484</f>
        <v>0</v>
      </c>
      <c r="O486" s="295">
        <f>'Anchor-AI'!S484</f>
        <v>0</v>
      </c>
      <c r="P486" s="295">
        <f>'Anchor-AI'!T484</f>
        <v>0</v>
      </c>
      <c r="Q486" s="295">
        <f>'Anchor-AI'!U484</f>
        <v>0</v>
      </c>
      <c r="R486" s="295">
        <f>'Anchor-AI'!V484</f>
        <v>0</v>
      </c>
      <c r="S486" s="295">
        <f>'Anchor-AI'!W484</f>
        <v>0</v>
      </c>
      <c r="T486" s="295">
        <f>'Anchor-AI'!X484</f>
        <v>0</v>
      </c>
      <c r="U486" s="295">
        <f>10*LOG10(1/((Summary!$C$80/10^(R486/10)+Summary!$C$81/10^(S486/10)+Summary!$C$82/10^(T486/10))/Summary!$C$83))</f>
        <v>0</v>
      </c>
      <c r="V486" s="295">
        <f>'Anchor-AI'!Y484</f>
        <v>0</v>
      </c>
      <c r="W486" s="295">
        <f>'Anchor-AI'!Z484</f>
        <v>0</v>
      </c>
      <c r="X486" s="295">
        <f>'Anchor-AI'!AA484</f>
        <v>0</v>
      </c>
      <c r="Y486" s="357">
        <f>'Anchor-AI'!AB484</f>
        <v>0</v>
      </c>
      <c r="Z486" s="357">
        <f>'Anchor-AI'!AC484</f>
        <v>0</v>
      </c>
      <c r="AA486" s="296">
        <f t="shared" si="25"/>
        <v>0</v>
      </c>
      <c r="AC486" s="170">
        <f>'Test-AI'!L484</f>
        <v>0</v>
      </c>
      <c r="AD486" s="167">
        <f>'Test-AI'!M484</f>
        <v>0</v>
      </c>
      <c r="AE486" s="167">
        <f>'Test-AI'!N484</f>
        <v>0</v>
      </c>
      <c r="AF486" s="167">
        <f>'Test-AI'!O484</f>
        <v>0</v>
      </c>
      <c r="AG486" s="167">
        <f>(Summary!$C$63*AD486+Summary!$C$64*AE486+Summary!$C$65*AF486)/Summary!$C$66</f>
        <v>0</v>
      </c>
      <c r="AH486" s="167">
        <f>'Test-AI'!P484</f>
        <v>0</v>
      </c>
      <c r="AI486" s="167">
        <f>'Test-AI'!Q484</f>
        <v>0</v>
      </c>
      <c r="AJ486" s="167">
        <f>'Test-AI'!R484</f>
        <v>0</v>
      </c>
      <c r="AK486" s="167">
        <f>'Test-AI'!S484</f>
        <v>0</v>
      </c>
      <c r="AL486" s="167">
        <f>'Test-AI'!T484</f>
        <v>0</v>
      </c>
      <c r="AM486" s="167">
        <f>'Test-AI'!U484</f>
        <v>0</v>
      </c>
      <c r="AN486" s="167">
        <f>'Test-AI'!V484</f>
        <v>0</v>
      </c>
      <c r="AO486" s="167">
        <f>'Test-AI'!W484</f>
        <v>0</v>
      </c>
      <c r="AP486" s="167">
        <f>'Test-AI'!X484</f>
        <v>0</v>
      </c>
      <c r="AQ486" s="167">
        <f>10*LOG10(1/((Summary!$C$80/10^(AN486/10)+Summary!$C$81/10^(AO486/10)+Summary!$C$82/10^(AP486/10))/Summary!$C$83))</f>
        <v>0</v>
      </c>
      <c r="AR486" s="167">
        <f>'Test-AI'!Y484</f>
        <v>0</v>
      </c>
      <c r="AS486" s="167">
        <f>'Test-AI'!Z484</f>
        <v>0</v>
      </c>
      <c r="AT486" s="295">
        <f>'Test-AI'!AA484</f>
        <v>0</v>
      </c>
      <c r="AU486" s="357">
        <f>'Test-AI'!AB484</f>
        <v>0</v>
      </c>
      <c r="AV486" s="357">
        <f>'Test-AI'!AC484</f>
        <v>0</v>
      </c>
      <c r="AW486" s="296">
        <f t="shared" si="26"/>
        <v>0</v>
      </c>
      <c r="AX486" s="297" t="e">
        <f t="shared" si="27"/>
        <v>#DIV/0!</v>
      </c>
      <c r="AY486" s="298" t="e">
        <f t="shared" si="27"/>
        <v>#DIV/0!</v>
      </c>
      <c r="AZ486" s="297" t="e">
        <f t="shared" si="27"/>
        <v>#DIV/0!</v>
      </c>
      <c r="BA486" s="345" t="e">
        <f t="shared" si="24"/>
        <v>#DIV/0!</v>
      </c>
      <c r="BB486" s="75"/>
      <c r="BC486" s="75"/>
      <c r="BD486" s="573" t="s">
        <v>147</v>
      </c>
      <c r="BE486" s="549" t="e">
        <f t="array" ref="BE486">bdRateExtend($G485:$G488,H485:H488,$AC485:$AC488,AD485:AD488)</f>
        <v>#VALUE!</v>
      </c>
      <c r="BF486" s="552"/>
      <c r="BG486" s="552"/>
      <c r="BH486" s="552"/>
      <c r="BI486" s="552"/>
      <c r="BJ486" s="552"/>
      <c r="BK486" s="551" t="e">
        <f t="array" ref="BK486">bdRateExtend($G485:$G488,L485:L488,$AC485:$AC488,AH485:AH488)</f>
        <v>#VALUE!</v>
      </c>
      <c r="BL486" s="552"/>
      <c r="BM486" s="551" t="e">
        <f t="array" ref="BM486">bdRateExtend($G485:$G488,M485:M488,$AC485:$AC488,AI485:AI488)</f>
        <v>#VALUE!</v>
      </c>
      <c r="BN486" s="552"/>
      <c r="BO486" s="545" t="e">
        <f t="array" ref="BO486">bdRateExtend($G485:$G488,N485:N488,$AC485:$AC488,AJ485:AJ488,"None", FALSE,1)</f>
        <v>#VALUE!</v>
      </c>
      <c r="BP486" s="541"/>
      <c r="BQ486" s="545" t="e">
        <f t="array" ref="BQ486">bdRateExtend($G485:$G488,O485:O488,$AC485:$AC488,AK485:AK488,"None", FALSE,1)</f>
        <v>#VALUE!</v>
      </c>
      <c r="BR486" s="541"/>
      <c r="BS486" s="551" t="e">
        <f t="array" ref="BS486">bdRateExtend($G485:$G488,P485:P488,$AC485:$AC488,AL485:AL488)</f>
        <v>#VALUE!</v>
      </c>
      <c r="BT486" s="552"/>
      <c r="BU486" s="551" t="e">
        <f t="array" ref="BU486">bdRateExtend($G485:$G488,Q485:Q488,$AC485:$AC488,AM485:AM488)</f>
        <v>#VALUE!</v>
      </c>
      <c r="BV486" s="552"/>
      <c r="BW486" s="551" t="e">
        <f t="array" ref="BW486">bdRateExtend($G485:$G488,R485:R488,$AC485:$AC488,AN485:AN488)</f>
        <v>#VALUE!</v>
      </c>
      <c r="BX486" s="552"/>
      <c r="BY486" s="552"/>
      <c r="BZ486" s="541"/>
      <c r="CA486" s="541"/>
      <c r="CB486" s="552"/>
      <c r="CC486" s="561" t="e">
        <f t="array" ref="CC486">bdCAMBIExtend($G485:$G488,V485:V488,$AC485:$AC488,AR485:AR488)</f>
        <v>#VALUE!</v>
      </c>
      <c r="CD486" s="552"/>
      <c r="CE486" s="554">
        <f t="array" ref="CE486">testVMAFRange($G485:$G488,N485:N488,$AC485:$AC488,AJ485:AJ488)</f>
        <v>0</v>
      </c>
      <c r="CF486" s="541"/>
      <c r="CG486" s="554">
        <f t="array" ref="CG486">testVMAFRange($G485:$G488,O485:O488,$AC485:$AC488,AK485:AK488)</f>
        <v>0</v>
      </c>
      <c r="CH486" s="541"/>
    </row>
    <row r="487" spans="1:86" ht="17" hidden="1" customHeight="1" x14ac:dyDescent="0.2">
      <c r="A487" s="552"/>
      <c r="B487" s="566"/>
      <c r="C487" s="485"/>
      <c r="D487" s="590"/>
      <c r="E487" s="558"/>
      <c r="F487" s="239">
        <v>160</v>
      </c>
      <c r="G487" s="294">
        <f>'Anchor-AI'!L485</f>
        <v>0</v>
      </c>
      <c r="H487" s="295">
        <f>'Anchor-AI'!M485</f>
        <v>0</v>
      </c>
      <c r="I487" s="295">
        <f>'Anchor-AI'!N485</f>
        <v>0</v>
      </c>
      <c r="J487" s="295">
        <f>'Anchor-AI'!O485</f>
        <v>0</v>
      </c>
      <c r="K487" s="295">
        <f>(Summary!$C$63*H487+Summary!$C$64*I487+Summary!$C$65*J487)/Summary!$C$66</f>
        <v>0</v>
      </c>
      <c r="L487" s="295">
        <f>'Anchor-AI'!P485</f>
        <v>0</v>
      </c>
      <c r="M487" s="295">
        <f>'Anchor-AI'!Q485</f>
        <v>0</v>
      </c>
      <c r="N487" s="295">
        <f>'Anchor-AI'!R485</f>
        <v>0</v>
      </c>
      <c r="O487" s="295">
        <f>'Anchor-AI'!S485</f>
        <v>0</v>
      </c>
      <c r="P487" s="295">
        <f>'Anchor-AI'!T485</f>
        <v>0</v>
      </c>
      <c r="Q487" s="295">
        <f>'Anchor-AI'!U485</f>
        <v>0</v>
      </c>
      <c r="R487" s="295">
        <f>'Anchor-AI'!V485</f>
        <v>0</v>
      </c>
      <c r="S487" s="295">
        <f>'Anchor-AI'!W485</f>
        <v>0</v>
      </c>
      <c r="T487" s="295">
        <f>'Anchor-AI'!X485</f>
        <v>0</v>
      </c>
      <c r="U487" s="295">
        <f>10*LOG10(1/((Summary!$C$80/10^(R487/10)+Summary!$C$81/10^(S487/10)+Summary!$C$82/10^(T487/10))/Summary!$C$83))</f>
        <v>0</v>
      </c>
      <c r="V487" s="295">
        <f>'Anchor-AI'!Y485</f>
        <v>0</v>
      </c>
      <c r="W487" s="295">
        <f>'Anchor-AI'!Z485</f>
        <v>0</v>
      </c>
      <c r="X487" s="295">
        <f>'Anchor-AI'!AA485</f>
        <v>0</v>
      </c>
      <c r="Y487" s="357">
        <f>'Anchor-AI'!AB485</f>
        <v>0</v>
      </c>
      <c r="Z487" s="357">
        <f>'Anchor-AI'!AC485</f>
        <v>0</v>
      </c>
      <c r="AA487" s="296">
        <f t="shared" si="25"/>
        <v>0</v>
      </c>
      <c r="AC487" s="170">
        <f>'Test-AI'!L485</f>
        <v>0</v>
      </c>
      <c r="AD487" s="167">
        <f>'Test-AI'!M485</f>
        <v>0</v>
      </c>
      <c r="AE487" s="167">
        <f>'Test-AI'!N485</f>
        <v>0</v>
      </c>
      <c r="AF487" s="167">
        <f>'Test-AI'!O485</f>
        <v>0</v>
      </c>
      <c r="AG487" s="167">
        <f>(Summary!$C$63*AD487+Summary!$C$64*AE487+Summary!$C$65*AF487)/Summary!$C$66</f>
        <v>0</v>
      </c>
      <c r="AH487" s="167">
        <f>'Test-AI'!P485</f>
        <v>0</v>
      </c>
      <c r="AI487" s="167">
        <f>'Test-AI'!Q485</f>
        <v>0</v>
      </c>
      <c r="AJ487" s="167">
        <f>'Test-AI'!R485</f>
        <v>0</v>
      </c>
      <c r="AK487" s="167">
        <f>'Test-AI'!S485</f>
        <v>0</v>
      </c>
      <c r="AL487" s="167">
        <f>'Test-AI'!T485</f>
        <v>0</v>
      </c>
      <c r="AM487" s="167">
        <f>'Test-AI'!U485</f>
        <v>0</v>
      </c>
      <c r="AN487" s="167">
        <f>'Test-AI'!V485</f>
        <v>0</v>
      </c>
      <c r="AO487" s="167">
        <f>'Test-AI'!W485</f>
        <v>0</v>
      </c>
      <c r="AP487" s="167">
        <f>'Test-AI'!X485</f>
        <v>0</v>
      </c>
      <c r="AQ487" s="167">
        <f>10*LOG10(1/((Summary!$C$80/10^(AN487/10)+Summary!$C$81/10^(AO487/10)+Summary!$C$82/10^(AP487/10))/Summary!$C$83))</f>
        <v>0</v>
      </c>
      <c r="AR487" s="167">
        <f>'Test-AI'!Y485</f>
        <v>0</v>
      </c>
      <c r="AS487" s="167">
        <f>'Test-AI'!Z485</f>
        <v>0</v>
      </c>
      <c r="AT487" s="295">
        <f>'Test-AI'!AA485</f>
        <v>0</v>
      </c>
      <c r="AU487" s="357">
        <f>'Test-AI'!AB485</f>
        <v>0</v>
      </c>
      <c r="AV487" s="357">
        <f>'Test-AI'!AC485</f>
        <v>0</v>
      </c>
      <c r="AW487" s="296">
        <f t="shared" si="26"/>
        <v>0</v>
      </c>
      <c r="AX487" s="297" t="e">
        <f t="shared" si="27"/>
        <v>#DIV/0!</v>
      </c>
      <c r="AY487" s="298" t="e">
        <f t="shared" si="27"/>
        <v>#DIV/0!</v>
      </c>
      <c r="AZ487" s="297" t="e">
        <f t="shared" si="27"/>
        <v>#DIV/0!</v>
      </c>
      <c r="BA487" s="345" t="e">
        <f t="shared" si="24"/>
        <v>#DIV/0!</v>
      </c>
      <c r="BB487" s="75"/>
      <c r="BC487" s="75"/>
      <c r="BD487" s="565"/>
      <c r="BE487" s="550"/>
      <c r="BF487" s="552"/>
      <c r="BG487" s="552"/>
      <c r="BH487" s="552"/>
      <c r="BI487" s="552"/>
      <c r="BJ487" s="552"/>
      <c r="BK487" s="553"/>
      <c r="BL487" s="552"/>
      <c r="BM487" s="553"/>
      <c r="BN487" s="552"/>
      <c r="BO487" s="546"/>
      <c r="BP487" s="541"/>
      <c r="BQ487" s="546"/>
      <c r="BR487" s="541"/>
      <c r="BS487" s="553"/>
      <c r="BT487" s="552"/>
      <c r="BU487" s="553"/>
      <c r="BV487" s="552"/>
      <c r="BW487" s="553"/>
      <c r="BX487" s="552"/>
      <c r="BY487" s="552"/>
      <c r="BZ487" s="541"/>
      <c r="CA487" s="541"/>
      <c r="CB487" s="552"/>
      <c r="CC487" s="553"/>
      <c r="CD487" s="552"/>
      <c r="CE487" s="546"/>
      <c r="CF487" s="541"/>
      <c r="CG487" s="546"/>
      <c r="CH487" s="541"/>
    </row>
    <row r="488" spans="1:86" ht="17" hidden="1" customHeight="1" x14ac:dyDescent="0.2">
      <c r="A488" s="552"/>
      <c r="B488" s="566"/>
      <c r="C488" s="485"/>
      <c r="D488" s="590"/>
      <c r="E488" s="558"/>
      <c r="F488" s="239">
        <v>185</v>
      </c>
      <c r="G488" s="294">
        <f>'Anchor-AI'!L486</f>
        <v>0</v>
      </c>
      <c r="H488" s="295">
        <f>'Anchor-AI'!M486</f>
        <v>0</v>
      </c>
      <c r="I488" s="295">
        <f>'Anchor-AI'!N486</f>
        <v>0</v>
      </c>
      <c r="J488" s="295">
        <f>'Anchor-AI'!O486</f>
        <v>0</v>
      </c>
      <c r="K488" s="295">
        <f>(Summary!$C$63*H488+Summary!$C$64*I488+Summary!$C$65*J488)/Summary!$C$66</f>
        <v>0</v>
      </c>
      <c r="L488" s="295">
        <f>'Anchor-AI'!P486</f>
        <v>0</v>
      </c>
      <c r="M488" s="295">
        <f>'Anchor-AI'!Q486</f>
        <v>0</v>
      </c>
      <c r="N488" s="295">
        <f>'Anchor-AI'!R486</f>
        <v>0</v>
      </c>
      <c r="O488" s="295">
        <f>'Anchor-AI'!S486</f>
        <v>0</v>
      </c>
      <c r="P488" s="295">
        <f>'Anchor-AI'!T486</f>
        <v>0</v>
      </c>
      <c r="Q488" s="295">
        <f>'Anchor-AI'!U486</f>
        <v>0</v>
      </c>
      <c r="R488" s="295">
        <f>'Anchor-AI'!V486</f>
        <v>0</v>
      </c>
      <c r="S488" s="295">
        <f>'Anchor-AI'!W486</f>
        <v>0</v>
      </c>
      <c r="T488" s="295">
        <f>'Anchor-AI'!X486</f>
        <v>0</v>
      </c>
      <c r="U488" s="295">
        <f>10*LOG10(1/((Summary!$C$80/10^(R488/10)+Summary!$C$81/10^(S488/10)+Summary!$C$82/10^(T488/10))/Summary!$C$83))</f>
        <v>0</v>
      </c>
      <c r="V488" s="295">
        <f>'Anchor-AI'!Y486</f>
        <v>0</v>
      </c>
      <c r="W488" s="295">
        <f>'Anchor-AI'!Z486</f>
        <v>0</v>
      </c>
      <c r="X488" s="295">
        <f>'Anchor-AI'!AA486</f>
        <v>0</v>
      </c>
      <c r="Y488" s="357">
        <f>'Anchor-AI'!AB486</f>
        <v>0</v>
      </c>
      <c r="Z488" s="357">
        <f>'Anchor-AI'!AC486</f>
        <v>0</v>
      </c>
      <c r="AA488" s="296">
        <f t="shared" si="25"/>
        <v>0</v>
      </c>
      <c r="AC488" s="170">
        <f>'Test-AI'!L486</f>
        <v>0</v>
      </c>
      <c r="AD488" s="167">
        <f>'Test-AI'!M486</f>
        <v>0</v>
      </c>
      <c r="AE488" s="167">
        <f>'Test-AI'!N486</f>
        <v>0</v>
      </c>
      <c r="AF488" s="167">
        <f>'Test-AI'!O486</f>
        <v>0</v>
      </c>
      <c r="AG488" s="167">
        <f>(Summary!$C$63*AD488+Summary!$C$64*AE488+Summary!$C$65*AF488)/Summary!$C$66</f>
        <v>0</v>
      </c>
      <c r="AH488" s="167">
        <f>'Test-AI'!P486</f>
        <v>0</v>
      </c>
      <c r="AI488" s="167">
        <f>'Test-AI'!Q486</f>
        <v>0</v>
      </c>
      <c r="AJ488" s="167">
        <f>'Test-AI'!R486</f>
        <v>0</v>
      </c>
      <c r="AK488" s="167">
        <f>'Test-AI'!S486</f>
        <v>0</v>
      </c>
      <c r="AL488" s="167">
        <f>'Test-AI'!T486</f>
        <v>0</v>
      </c>
      <c r="AM488" s="167">
        <f>'Test-AI'!U486</f>
        <v>0</v>
      </c>
      <c r="AN488" s="167">
        <f>'Test-AI'!V486</f>
        <v>0</v>
      </c>
      <c r="AO488" s="167">
        <f>'Test-AI'!W486</f>
        <v>0</v>
      </c>
      <c r="AP488" s="167">
        <f>'Test-AI'!X486</f>
        <v>0</v>
      </c>
      <c r="AQ488" s="167">
        <f>10*LOG10(1/((Summary!$C$80/10^(AN488/10)+Summary!$C$81/10^(AO488/10)+Summary!$C$82/10^(AP488/10))/Summary!$C$83))</f>
        <v>0</v>
      </c>
      <c r="AR488" s="167">
        <f>'Test-AI'!Y486</f>
        <v>0</v>
      </c>
      <c r="AS488" s="167">
        <f>'Test-AI'!Z486</f>
        <v>0</v>
      </c>
      <c r="AT488" s="295">
        <f>'Test-AI'!AA486</f>
        <v>0</v>
      </c>
      <c r="AU488" s="357">
        <f>'Test-AI'!AB486</f>
        <v>0</v>
      </c>
      <c r="AV488" s="357">
        <f>'Test-AI'!AC486</f>
        <v>0</v>
      </c>
      <c r="AW488" s="296">
        <f t="shared" si="26"/>
        <v>0</v>
      </c>
      <c r="AX488" s="297" t="e">
        <f t="shared" si="27"/>
        <v>#DIV/0!</v>
      </c>
      <c r="AY488" s="298" t="e">
        <f t="shared" si="27"/>
        <v>#DIV/0!</v>
      </c>
      <c r="AZ488" s="297" t="e">
        <f t="shared" si="27"/>
        <v>#DIV/0!</v>
      </c>
      <c r="BA488" s="345" t="e">
        <f t="shared" si="24"/>
        <v>#DIV/0!</v>
      </c>
      <c r="BB488" s="75"/>
      <c r="BC488" s="75"/>
      <c r="BD488" s="574" t="s">
        <v>46</v>
      </c>
      <c r="BE488" s="549" t="e">
        <f t="array" ref="BE488">bdRateExtend($G486:$G489,H486:H489,$AC486:$AC489,AD486:AD489)</f>
        <v>#VALUE!</v>
      </c>
      <c r="BF488" s="552"/>
      <c r="BG488" s="552"/>
      <c r="BH488" s="552"/>
      <c r="BI488" s="552"/>
      <c r="BJ488" s="552"/>
      <c r="BK488" s="551" t="e">
        <f t="array" ref="BK488">bdRateExtend($G486:$G489,L486:L489,$AC486:$AC489,AH486:AH489)</f>
        <v>#VALUE!</v>
      </c>
      <c r="BL488" s="552"/>
      <c r="BM488" s="551" t="e">
        <f t="array" ref="BM488">bdRateExtend($G486:$G489,M486:M489,$AC486:$AC489,AI486:AI489)</f>
        <v>#VALUE!</v>
      </c>
      <c r="BN488" s="552"/>
      <c r="BO488" s="545" t="e">
        <f t="array" ref="BO488">bdRateExtend($G486:$G489,N486:N489,$AC486:$AC489,AJ486:AJ489,"None", FALSE,1)</f>
        <v>#VALUE!</v>
      </c>
      <c r="BP488" s="541"/>
      <c r="BQ488" s="545" t="e">
        <f t="array" ref="BQ488">bdRateExtend($G486:$G489,O486:O489,$AC486:$AC489,AK486:AK489,"None", FALSE,1)</f>
        <v>#VALUE!</v>
      </c>
      <c r="BR488" s="541"/>
      <c r="BS488" s="551" t="e">
        <f t="array" ref="BS488">bdRateExtend($G486:$G489,P486:P489,$AC486:$AC489,AL486:AL489)</f>
        <v>#VALUE!</v>
      </c>
      <c r="BT488" s="552"/>
      <c r="BU488" s="551" t="e">
        <f t="array" ref="BU488">bdRateExtend($G486:$G489,Q486:Q489,$AC486:$AC489,AM486:AM489)</f>
        <v>#VALUE!</v>
      </c>
      <c r="BV488" s="552"/>
      <c r="BW488" s="551" t="e">
        <f t="array" ref="BW488">bdRateExtend($G486:$G489,R486:R489,$AC486:$AC489,AN486:AN489)</f>
        <v>#VALUE!</v>
      </c>
      <c r="BX488" s="552"/>
      <c r="BY488" s="552"/>
      <c r="BZ488" s="541"/>
      <c r="CA488" s="541"/>
      <c r="CB488" s="552"/>
      <c r="CC488" s="561" t="e">
        <f t="array" ref="CC488">bdCAMBIExtend($G486:$G489,V486:V489,$AC486:$AC489,AR486:AR489)</f>
        <v>#VALUE!</v>
      </c>
      <c r="CD488" s="552"/>
      <c r="CE488" s="554">
        <f t="array" ref="CE488">testVMAFRange($G486:$G489,N486:N489,$AC486:$AC489,AJ486:AJ489)</f>
        <v>0</v>
      </c>
      <c r="CF488" s="541"/>
      <c r="CG488" s="554">
        <f t="array" ref="CG488">testVMAFRange($G486:$G489,O486:O489,$AC486:$AC489,AK486:AK489)</f>
        <v>0</v>
      </c>
      <c r="CH488" s="541"/>
    </row>
    <row r="489" spans="1:86" ht="17" hidden="1" customHeight="1" x14ac:dyDescent="0.2">
      <c r="A489" s="552"/>
      <c r="B489" s="571"/>
      <c r="C489" s="486"/>
      <c r="D489" s="602"/>
      <c r="E489" s="577"/>
      <c r="F489" s="240">
        <v>210</v>
      </c>
      <c r="G489" s="299">
        <f>'Anchor-AI'!L487</f>
        <v>0</v>
      </c>
      <c r="H489" s="300">
        <f>'Anchor-AI'!M487</f>
        <v>0</v>
      </c>
      <c r="I489" s="300">
        <f>'Anchor-AI'!N487</f>
        <v>0</v>
      </c>
      <c r="J489" s="300">
        <f>'Anchor-AI'!O487</f>
        <v>0</v>
      </c>
      <c r="K489" s="295">
        <f>(Summary!$C$63*H489+Summary!$C$64*I489+Summary!$C$65*J489)/Summary!$C$66</f>
        <v>0</v>
      </c>
      <c r="L489" s="300">
        <f>'Anchor-AI'!P487</f>
        <v>0</v>
      </c>
      <c r="M489" s="300">
        <f>'Anchor-AI'!Q487</f>
        <v>0</v>
      </c>
      <c r="N489" s="300">
        <f>'Anchor-AI'!R487</f>
        <v>0</v>
      </c>
      <c r="O489" s="300">
        <f>'Anchor-AI'!S487</f>
        <v>0</v>
      </c>
      <c r="P489" s="300">
        <f>'Anchor-AI'!T487</f>
        <v>0</v>
      </c>
      <c r="Q489" s="300">
        <f>'Anchor-AI'!U487</f>
        <v>0</v>
      </c>
      <c r="R489" s="300">
        <f>'Anchor-AI'!V487</f>
        <v>0</v>
      </c>
      <c r="S489" s="300">
        <f>'Anchor-AI'!W487</f>
        <v>0</v>
      </c>
      <c r="T489" s="300">
        <f>'Anchor-AI'!X487</f>
        <v>0</v>
      </c>
      <c r="U489" s="300">
        <f>10*LOG10(1/((Summary!$C$80/10^(R489/10)+Summary!$C$81/10^(S489/10)+Summary!$C$82/10^(T489/10))/Summary!$C$83))</f>
        <v>0</v>
      </c>
      <c r="V489" s="300">
        <f>'Anchor-AI'!Y487</f>
        <v>0</v>
      </c>
      <c r="W489" s="300">
        <f>'Anchor-AI'!Z487</f>
        <v>0</v>
      </c>
      <c r="X489" s="300">
        <f>'Anchor-AI'!AA487</f>
        <v>0</v>
      </c>
      <c r="Y489" s="357">
        <f>'Anchor-AI'!AB487</f>
        <v>0</v>
      </c>
      <c r="Z489" s="357">
        <f>'Anchor-AI'!AC487</f>
        <v>0</v>
      </c>
      <c r="AA489" s="301">
        <f t="shared" si="25"/>
        <v>0</v>
      </c>
      <c r="AB489" s="76"/>
      <c r="AC489" s="171">
        <f>'Test-AI'!L487</f>
        <v>0</v>
      </c>
      <c r="AD489" s="168">
        <f>'Test-AI'!M487</f>
        <v>0</v>
      </c>
      <c r="AE489" s="168">
        <f>'Test-AI'!N487</f>
        <v>0</v>
      </c>
      <c r="AF489" s="168">
        <f>'Test-AI'!O487</f>
        <v>0</v>
      </c>
      <c r="AG489" s="168">
        <f>(Summary!$C$63*AD489+Summary!$C$64*AE489+Summary!$C$65*AF489)/Summary!$C$66</f>
        <v>0</v>
      </c>
      <c r="AH489" s="168">
        <f>'Test-AI'!P487</f>
        <v>0</v>
      </c>
      <c r="AI489" s="168">
        <f>'Test-AI'!Q487</f>
        <v>0</v>
      </c>
      <c r="AJ489" s="168">
        <f>'Test-AI'!R487</f>
        <v>0</v>
      </c>
      <c r="AK489" s="168">
        <f>'Test-AI'!S487</f>
        <v>0</v>
      </c>
      <c r="AL489" s="168">
        <f>'Test-AI'!T487</f>
        <v>0</v>
      </c>
      <c r="AM489" s="168">
        <f>'Test-AI'!U487</f>
        <v>0</v>
      </c>
      <c r="AN489" s="168">
        <f>'Test-AI'!V487</f>
        <v>0</v>
      </c>
      <c r="AO489" s="168">
        <f>'Test-AI'!W487</f>
        <v>0</v>
      </c>
      <c r="AP489" s="168">
        <f>'Test-AI'!X487</f>
        <v>0</v>
      </c>
      <c r="AQ489" s="168">
        <f>10*LOG10(1/((Summary!$C$80/10^(AN489/10)+Summary!$C$81/10^(AO489/10)+Summary!$C$82/10^(AP489/10))/Summary!$C$83))</f>
        <v>0</v>
      </c>
      <c r="AR489" s="168">
        <f>'Test-AI'!Y487</f>
        <v>0</v>
      </c>
      <c r="AS489" s="168">
        <f>'Test-AI'!Z487</f>
        <v>0</v>
      </c>
      <c r="AT489" s="300">
        <f>'Test-AI'!AA487</f>
        <v>0</v>
      </c>
      <c r="AU489" s="357">
        <f>'Test-AI'!AB487</f>
        <v>0</v>
      </c>
      <c r="AV489" s="357">
        <f>'Test-AI'!AC487</f>
        <v>0</v>
      </c>
      <c r="AW489" s="301">
        <f t="shared" si="26"/>
        <v>0</v>
      </c>
      <c r="AX489" s="302" t="e">
        <f t="shared" si="27"/>
        <v>#DIV/0!</v>
      </c>
      <c r="AY489" s="303" t="e">
        <f t="shared" si="27"/>
        <v>#DIV/0!</v>
      </c>
      <c r="AZ489" s="297" t="e">
        <f t="shared" si="27"/>
        <v>#DIV/0!</v>
      </c>
      <c r="BA489" s="345" t="e">
        <f t="shared" si="24"/>
        <v>#DIV/0!</v>
      </c>
      <c r="BB489" s="75"/>
      <c r="BC489" s="75"/>
      <c r="BD489" s="570"/>
      <c r="BE489" s="550"/>
      <c r="BF489" s="553"/>
      <c r="BG489" s="553"/>
      <c r="BH489" s="553"/>
      <c r="BI489" s="553"/>
      <c r="BJ489" s="553"/>
      <c r="BK489" s="553"/>
      <c r="BL489" s="553"/>
      <c r="BM489" s="553"/>
      <c r="BN489" s="553"/>
      <c r="BO489" s="546"/>
      <c r="BP489" s="544"/>
      <c r="BQ489" s="546"/>
      <c r="BR489" s="544"/>
      <c r="BS489" s="553"/>
      <c r="BT489" s="553"/>
      <c r="BU489" s="553"/>
      <c r="BV489" s="553"/>
      <c r="BW489" s="553"/>
      <c r="BX489" s="553"/>
      <c r="BY489" s="553"/>
      <c r="BZ489" s="544"/>
      <c r="CA489" s="544"/>
      <c r="CB489" s="553"/>
      <c r="CC489" s="553"/>
      <c r="CD489" s="553"/>
      <c r="CE489" s="546"/>
      <c r="CF489" s="544"/>
      <c r="CG489" s="546"/>
      <c r="CH489" s="544"/>
    </row>
    <row r="490" spans="1:86" ht="17" hidden="1" customHeight="1" x14ac:dyDescent="0.2">
      <c r="A490" s="552"/>
      <c r="B490" s="620" t="s">
        <v>151</v>
      </c>
      <c r="C490" s="586" t="s">
        <v>114</v>
      </c>
      <c r="D490" s="601">
        <v>23.98</v>
      </c>
      <c r="E490" s="576">
        <v>8</v>
      </c>
      <c r="F490" s="238">
        <v>85</v>
      </c>
      <c r="G490" s="289">
        <f>'Anchor-AI'!L488</f>
        <v>0</v>
      </c>
      <c r="H490" s="290">
        <f>'Anchor-AI'!M488</f>
        <v>0</v>
      </c>
      <c r="I490" s="290">
        <f>'Anchor-AI'!N488</f>
        <v>0</v>
      </c>
      <c r="J490" s="290">
        <f>'Anchor-AI'!O488</f>
        <v>0</v>
      </c>
      <c r="K490" s="290">
        <f>(Summary!$C$63*H490+Summary!$C$64*I490+Summary!$C$65*J490)/Summary!$C$66</f>
        <v>0</v>
      </c>
      <c r="L490" s="290">
        <f>'Anchor-AI'!P488</f>
        <v>0</v>
      </c>
      <c r="M490" s="290">
        <f>'Anchor-AI'!Q488</f>
        <v>0</v>
      </c>
      <c r="N490" s="290">
        <f>'Anchor-AI'!R488</f>
        <v>0</v>
      </c>
      <c r="O490" s="290">
        <f>'Anchor-AI'!S488</f>
        <v>0</v>
      </c>
      <c r="P490" s="290">
        <f>'Anchor-AI'!T488</f>
        <v>0</v>
      </c>
      <c r="Q490" s="290">
        <f>'Anchor-AI'!U488</f>
        <v>0</v>
      </c>
      <c r="R490" s="290">
        <f>'Anchor-AI'!V488</f>
        <v>0</v>
      </c>
      <c r="S490" s="290">
        <f>'Anchor-AI'!W488</f>
        <v>0</v>
      </c>
      <c r="T490" s="290">
        <f>'Anchor-AI'!X488</f>
        <v>0</v>
      </c>
      <c r="U490" s="290">
        <f>10*LOG10(1/((Summary!$C$80/10^(R490/10)+Summary!$C$81/10^(S490/10)+Summary!$C$82/10^(T490/10))/Summary!$C$83))</f>
        <v>0</v>
      </c>
      <c r="V490" s="290">
        <f>'Anchor-AI'!Y488</f>
        <v>0</v>
      </c>
      <c r="W490" s="290">
        <f>'Anchor-AI'!Z488</f>
        <v>0</v>
      </c>
      <c r="X490" s="290">
        <f>'Anchor-AI'!AA488</f>
        <v>0</v>
      </c>
      <c r="Y490" s="360">
        <f>'Anchor-AI'!AB488</f>
        <v>0</v>
      </c>
      <c r="Z490" s="360">
        <f>'Anchor-AI'!AC488</f>
        <v>0</v>
      </c>
      <c r="AA490" s="291">
        <f t="shared" si="25"/>
        <v>0</v>
      </c>
      <c r="AC490" s="169">
        <f>'Test-AI'!L488</f>
        <v>0</v>
      </c>
      <c r="AD490" s="166">
        <f>'Test-AI'!M488</f>
        <v>0</v>
      </c>
      <c r="AE490" s="166">
        <f>'Test-AI'!N488</f>
        <v>0</v>
      </c>
      <c r="AF490" s="166">
        <f>'Test-AI'!O488</f>
        <v>0</v>
      </c>
      <c r="AG490" s="166">
        <f>(Summary!$C$63*AD490+Summary!$C$64*AE490+Summary!$C$65*AF490)/Summary!$C$66</f>
        <v>0</v>
      </c>
      <c r="AH490" s="166">
        <f>'Test-AI'!P488</f>
        <v>0</v>
      </c>
      <c r="AI490" s="166">
        <f>'Test-AI'!Q488</f>
        <v>0</v>
      </c>
      <c r="AJ490" s="166">
        <f>'Test-AI'!R488</f>
        <v>0</v>
      </c>
      <c r="AK490" s="166">
        <f>'Test-AI'!S488</f>
        <v>0</v>
      </c>
      <c r="AL490" s="166">
        <f>'Test-AI'!T488</f>
        <v>0</v>
      </c>
      <c r="AM490" s="166">
        <f>'Test-AI'!U488</f>
        <v>0</v>
      </c>
      <c r="AN490" s="166">
        <f>'Test-AI'!V488</f>
        <v>0</v>
      </c>
      <c r="AO490" s="166">
        <f>'Test-AI'!W488</f>
        <v>0</v>
      </c>
      <c r="AP490" s="166">
        <f>'Test-AI'!X488</f>
        <v>0</v>
      </c>
      <c r="AQ490" s="166">
        <f>10*LOG10(1/((Summary!$C$80/10^(AN490/10)+Summary!$C$81/10^(AO490/10)+Summary!$C$82/10^(AP490/10))/Summary!$C$83))</f>
        <v>0</v>
      </c>
      <c r="AR490" s="166">
        <f>'Test-AI'!Y488</f>
        <v>0</v>
      </c>
      <c r="AS490" s="166">
        <f>'Test-AI'!Z488</f>
        <v>0</v>
      </c>
      <c r="AT490" s="290">
        <f>'Test-AI'!AA488</f>
        <v>0</v>
      </c>
      <c r="AU490" s="356">
        <f>'Test-AI'!AB488</f>
        <v>0</v>
      </c>
      <c r="AV490" s="356">
        <f>'Test-AI'!AC488</f>
        <v>0</v>
      </c>
      <c r="AW490" s="291">
        <f t="shared" si="26"/>
        <v>0</v>
      </c>
      <c r="AX490" s="292" t="e">
        <f t="shared" si="27"/>
        <v>#DIV/0!</v>
      </c>
      <c r="AY490" s="293" t="e">
        <f t="shared" si="27"/>
        <v>#DIV/0!</v>
      </c>
      <c r="AZ490" s="292" t="e">
        <f t="shared" si="27"/>
        <v>#DIV/0!</v>
      </c>
      <c r="BA490" s="344" t="e">
        <f t="shared" si="24"/>
        <v>#DIV/0!</v>
      </c>
      <c r="BB490" s="75"/>
      <c r="BC490" s="75"/>
      <c r="BD490" s="572" t="s">
        <v>39</v>
      </c>
      <c r="BE490" s="549" t="e">
        <f t="array" ref="BE490">bdRateExtend($G490:$G493,H490:H493,$AC490:$AC493,AD490:AD493)</f>
        <v>#VALUE!</v>
      </c>
      <c r="BF490" s="551" t="e">
        <f t="array" ref="BF490">bdRateExtend($G490:$G495,H490:H495,$AC490:$AC495,AD490:AD495)</f>
        <v>#VALUE!</v>
      </c>
      <c r="BG490" s="551" t="e">
        <f t="array" ref="BG490">bdRateExtend($G490:$G495,I490:I495,$AC490:$AC495,AE490:AE495)</f>
        <v>#VALUE!</v>
      </c>
      <c r="BH490" s="551" t="e">
        <f t="array" ref="BH490">bdRateExtend($G490:$G495,J490:J495,$AC490:$AC495,AF490:AF495)</f>
        <v>#VALUE!</v>
      </c>
      <c r="BI490" s="551" t="e">
        <f t="array" ref="BI490">bdRateExtend($G490:$G495,K490:K495,$AC490:$AC495,AG490:AG495)</f>
        <v>#VALUE!</v>
      </c>
      <c r="BJ490" s="575" t="e">
        <f>(Summary!$C$94*BF490+Summary!$C$95*BG490+Summary!$C$96*BH490)/Summary!$C$97</f>
        <v>#VALUE!</v>
      </c>
      <c r="BK490" s="551" t="e">
        <f t="array" ref="BK490">bdRateExtend($G490:$G493,L490:L493,$AC490:$AC493,AH490:AH493)</f>
        <v>#VALUE!</v>
      </c>
      <c r="BL490" s="551" t="e">
        <f t="array" ref="BL490">bdRateExtend($G490:$G495,L490:L495,$AC490:$AC495,AH490:AH495)</f>
        <v>#VALUE!</v>
      </c>
      <c r="BM490" s="551" t="e">
        <f t="array" ref="BM490">bdRateExtend($G490:$G493,M490:M493,$AC490:$AC493,AI490:AI493)</f>
        <v>#VALUE!</v>
      </c>
      <c r="BN490" s="551" t="e">
        <f t="array" ref="BN490">bdRateExtend($G490:$G495,M490:M495,$AC490:$AC495,AI490:AI495)</f>
        <v>#VALUE!</v>
      </c>
      <c r="BO490" s="548" t="e">
        <f t="array" ref="BO490">bdRateExtend($G490:$G493,N490:N493,$AC490:$AC493,AJ490:AJ493,"None", FALSE,1)</f>
        <v>#VALUE!</v>
      </c>
      <c r="BP490" s="585" t="e">
        <f t="array" ref="BP490">bdRateExtend($G490:$G495,N490:N495,$AC490:$AC495,AJ490:AJ495,"None", FALSE,1)</f>
        <v>#VALUE!</v>
      </c>
      <c r="BQ490" s="548" t="e">
        <f t="array" ref="BQ490">bdRateExtend($G490:$G493,O490:O493,$AC490:$AC493,AK490:AK493,"None", FALSE,1)</f>
        <v>#VALUE!</v>
      </c>
      <c r="BR490" s="585" t="e">
        <f t="array" ref="BR490">bdRateExtend($G490:$G495,O490:O495,$AC490:$AC495,AK490:AK495,"None", FALSE,1)</f>
        <v>#VALUE!</v>
      </c>
      <c r="BS490" s="551" t="e">
        <f t="array" ref="BS490">bdRateExtend($G490:$G493,P490:P493,$AC490:$AC493,AL490:AL493)</f>
        <v>#VALUE!</v>
      </c>
      <c r="BT490" s="551" t="e">
        <f t="array" ref="BT490">bdRateExtend($G490:$G495,P490:P495,$AC490:$AC495,AL490:AL495)</f>
        <v>#VALUE!</v>
      </c>
      <c r="BU490" s="551" t="e">
        <f t="array" ref="BU490">bdRateExtend($G490:$G493,Q490:Q493,$AC490:$AC493,AM490:AM493)</f>
        <v>#VALUE!</v>
      </c>
      <c r="BV490" s="551" t="e">
        <f t="array" ref="BV490">bdRateExtend($G490:$G495,Q490:Q495,$AC490:$AC495,AM490:AM495)</f>
        <v>#VALUE!</v>
      </c>
      <c r="BW490" s="551" t="e">
        <f t="array" ref="BW490">bdRateExtend($G490:$G493,R490:R493,$AC490:$AC493,AN490:AN493)</f>
        <v>#VALUE!</v>
      </c>
      <c r="BX490" s="551" t="e">
        <f t="array" ref="BX490">bdRateExtend($G490:$G495,R490:R495,$AC490:$AC495,AN490:AN495)</f>
        <v>#VALUE!</v>
      </c>
      <c r="BY490" s="551" t="e">
        <f t="array" ref="BY490">bdRateExtend($G490:$G495,S490:S495,$AC490:$AC495,AO490:AO495)</f>
        <v>#VALUE!</v>
      </c>
      <c r="BZ490" s="555" t="e">
        <f t="array" ref="BZ490">bdRateExtend($G490:$G495,T490:T495,$AC490:$AC495,AP490:AP495)</f>
        <v>#VALUE!</v>
      </c>
      <c r="CA490" s="555" t="e">
        <f t="array" ref="CA490">bdRateExtend($G490:$G495,U490:U495,$AC490:$AC495,AQ490:AQ495)</f>
        <v>#VALUE!</v>
      </c>
      <c r="CB490" s="575" t="e">
        <f>(Summary!$C$108*BX490+Summary!$C$109*BY490+Summary!$C$110*BZ490)/Summary!$C$111</f>
        <v>#VALUE!</v>
      </c>
      <c r="CC490" s="561" t="e">
        <f t="array" ref="CC490">bdCAMBIExtend($G490:$G493,V490:V493,$AC490:$AC493,AR490:AR493)</f>
        <v>#VALUE!</v>
      </c>
      <c r="CD490" s="561" t="e">
        <f t="array" ref="CD490">bdCAMBIExtend($G490:$G495,V490:V495,$AC490:$AC495,AR490:AR495)</f>
        <v>#VALUE!</v>
      </c>
      <c r="CE490" s="547">
        <f t="array" ref="CE490">testVMAFRange($G490:$G493,N490:N493,$AC490:$AC493,AJ490:AJ493)</f>
        <v>0</v>
      </c>
      <c r="CF490" s="543">
        <f t="array" ref="CF490">testVMAFRange($G490:$G495,N490:N495,$AC490:$AC495,AJ490:AJ495)</f>
        <v>0</v>
      </c>
      <c r="CG490" s="547">
        <f t="array" ref="CG490">testVMAFRange($G490:$G493,O490:O493,$AC490:$AC493,AK490:AK493)</f>
        <v>0</v>
      </c>
      <c r="CH490" s="543">
        <f t="array" ref="CH490">testVMAFRange($G490:$G495,O490:O495,$AC490:$AC495,AK490:AK495)</f>
        <v>0</v>
      </c>
    </row>
    <row r="491" spans="1:86" ht="17" hidden="1" customHeight="1" x14ac:dyDescent="0.2">
      <c r="A491" s="552"/>
      <c r="B491" s="566"/>
      <c r="C491" s="485"/>
      <c r="D491" s="590"/>
      <c r="E491" s="558"/>
      <c r="F491" s="239">
        <v>110</v>
      </c>
      <c r="G491" s="294">
        <f>'Anchor-AI'!L489</f>
        <v>0</v>
      </c>
      <c r="H491" s="295">
        <f>'Anchor-AI'!M489</f>
        <v>0</v>
      </c>
      <c r="I491" s="295">
        <f>'Anchor-AI'!N489</f>
        <v>0</v>
      </c>
      <c r="J491" s="295">
        <f>'Anchor-AI'!O489</f>
        <v>0</v>
      </c>
      <c r="K491" s="295">
        <f>(Summary!$C$63*H491+Summary!$C$64*I491+Summary!$C$65*J491)/Summary!$C$66</f>
        <v>0</v>
      </c>
      <c r="L491" s="295">
        <f>'Anchor-AI'!P489</f>
        <v>0</v>
      </c>
      <c r="M491" s="295">
        <f>'Anchor-AI'!Q489</f>
        <v>0</v>
      </c>
      <c r="N491" s="295">
        <f>'Anchor-AI'!R489</f>
        <v>0</v>
      </c>
      <c r="O491" s="295">
        <f>'Anchor-AI'!S489</f>
        <v>0</v>
      </c>
      <c r="P491" s="295">
        <f>'Anchor-AI'!T489</f>
        <v>0</v>
      </c>
      <c r="Q491" s="295">
        <f>'Anchor-AI'!U489</f>
        <v>0</v>
      </c>
      <c r="R491" s="295">
        <f>'Anchor-AI'!V489</f>
        <v>0</v>
      </c>
      <c r="S491" s="295">
        <f>'Anchor-AI'!W489</f>
        <v>0</v>
      </c>
      <c r="T491" s="295">
        <f>'Anchor-AI'!X489</f>
        <v>0</v>
      </c>
      <c r="U491" s="295">
        <f>10*LOG10(1/((Summary!$C$80/10^(R491/10)+Summary!$C$81/10^(S491/10)+Summary!$C$82/10^(T491/10))/Summary!$C$83))</f>
        <v>0</v>
      </c>
      <c r="V491" s="295">
        <f>'Anchor-AI'!Y489</f>
        <v>0</v>
      </c>
      <c r="W491" s="295">
        <f>'Anchor-AI'!Z489</f>
        <v>0</v>
      </c>
      <c r="X491" s="295">
        <f>'Anchor-AI'!AA489</f>
        <v>0</v>
      </c>
      <c r="Y491" s="357">
        <f>'Anchor-AI'!AB489</f>
        <v>0</v>
      </c>
      <c r="Z491" s="357">
        <f>'Anchor-AI'!AC489</f>
        <v>0</v>
      </c>
      <c r="AA491" s="296">
        <f t="shared" si="25"/>
        <v>0</v>
      </c>
      <c r="AC491" s="170">
        <f>'Test-AI'!L489</f>
        <v>0</v>
      </c>
      <c r="AD491" s="167">
        <f>'Test-AI'!M489</f>
        <v>0</v>
      </c>
      <c r="AE491" s="167">
        <f>'Test-AI'!N489</f>
        <v>0</v>
      </c>
      <c r="AF491" s="167">
        <f>'Test-AI'!O489</f>
        <v>0</v>
      </c>
      <c r="AG491" s="167">
        <f>(Summary!$C$63*AD491+Summary!$C$64*AE491+Summary!$C$65*AF491)/Summary!$C$66</f>
        <v>0</v>
      </c>
      <c r="AH491" s="167">
        <f>'Test-AI'!P489</f>
        <v>0</v>
      </c>
      <c r="AI491" s="167">
        <f>'Test-AI'!Q489</f>
        <v>0</v>
      </c>
      <c r="AJ491" s="167">
        <f>'Test-AI'!R489</f>
        <v>0</v>
      </c>
      <c r="AK491" s="167">
        <f>'Test-AI'!S489</f>
        <v>0</v>
      </c>
      <c r="AL491" s="167">
        <f>'Test-AI'!T489</f>
        <v>0</v>
      </c>
      <c r="AM491" s="167">
        <f>'Test-AI'!U489</f>
        <v>0</v>
      </c>
      <c r="AN491" s="167">
        <f>'Test-AI'!V489</f>
        <v>0</v>
      </c>
      <c r="AO491" s="167">
        <f>'Test-AI'!W489</f>
        <v>0</v>
      </c>
      <c r="AP491" s="167">
        <f>'Test-AI'!X489</f>
        <v>0</v>
      </c>
      <c r="AQ491" s="167">
        <f>10*LOG10(1/((Summary!$C$80/10^(AN491/10)+Summary!$C$81/10^(AO491/10)+Summary!$C$82/10^(AP491/10))/Summary!$C$83))</f>
        <v>0</v>
      </c>
      <c r="AR491" s="167">
        <f>'Test-AI'!Y489</f>
        <v>0</v>
      </c>
      <c r="AS491" s="167">
        <f>'Test-AI'!Z489</f>
        <v>0</v>
      </c>
      <c r="AT491" s="295">
        <f>'Test-AI'!AA489</f>
        <v>0</v>
      </c>
      <c r="AU491" s="357">
        <f>'Test-AI'!AB489</f>
        <v>0</v>
      </c>
      <c r="AV491" s="357">
        <f>'Test-AI'!AC489</f>
        <v>0</v>
      </c>
      <c r="AW491" s="296">
        <f t="shared" si="26"/>
        <v>0</v>
      </c>
      <c r="AX491" s="297" t="e">
        <f t="shared" si="27"/>
        <v>#DIV/0!</v>
      </c>
      <c r="AY491" s="298" t="e">
        <f t="shared" si="27"/>
        <v>#DIV/0!</v>
      </c>
      <c r="AZ491" s="297" t="e">
        <f t="shared" si="27"/>
        <v>#DIV/0!</v>
      </c>
      <c r="BA491" s="345" t="e">
        <f t="shared" si="24"/>
        <v>#DIV/0!</v>
      </c>
      <c r="BB491" s="75"/>
      <c r="BC491" s="75"/>
      <c r="BD491" s="565"/>
      <c r="BE491" s="550"/>
      <c r="BF491" s="552"/>
      <c r="BG491" s="552"/>
      <c r="BH491" s="552"/>
      <c r="BI491" s="552"/>
      <c r="BJ491" s="552"/>
      <c r="BK491" s="553"/>
      <c r="BL491" s="552"/>
      <c r="BM491" s="553"/>
      <c r="BN491" s="552"/>
      <c r="BO491" s="546"/>
      <c r="BP491" s="541"/>
      <c r="BQ491" s="546"/>
      <c r="BR491" s="541"/>
      <c r="BS491" s="553"/>
      <c r="BT491" s="552"/>
      <c r="BU491" s="553"/>
      <c r="BV491" s="552"/>
      <c r="BW491" s="553"/>
      <c r="BX491" s="552"/>
      <c r="BY491" s="552"/>
      <c r="BZ491" s="541"/>
      <c r="CA491" s="541"/>
      <c r="CB491" s="552"/>
      <c r="CC491" s="553"/>
      <c r="CD491" s="552"/>
      <c r="CE491" s="546"/>
      <c r="CF491" s="541"/>
      <c r="CG491" s="546"/>
      <c r="CH491" s="541"/>
    </row>
    <row r="492" spans="1:86" ht="17" hidden="1" customHeight="1" x14ac:dyDescent="0.2">
      <c r="A492" s="552"/>
      <c r="B492" s="566"/>
      <c r="C492" s="485"/>
      <c r="D492" s="590"/>
      <c r="E492" s="558"/>
      <c r="F492" s="239">
        <v>135</v>
      </c>
      <c r="G492" s="294">
        <f>'Anchor-AI'!L490</f>
        <v>0</v>
      </c>
      <c r="H492" s="295">
        <f>'Anchor-AI'!M490</f>
        <v>0</v>
      </c>
      <c r="I492" s="295">
        <f>'Anchor-AI'!N490</f>
        <v>0</v>
      </c>
      <c r="J492" s="295">
        <f>'Anchor-AI'!O490</f>
        <v>0</v>
      </c>
      <c r="K492" s="295">
        <f>(Summary!$C$63*H492+Summary!$C$64*I492+Summary!$C$65*J492)/Summary!$C$66</f>
        <v>0</v>
      </c>
      <c r="L492" s="295">
        <f>'Anchor-AI'!P490</f>
        <v>0</v>
      </c>
      <c r="M492" s="295">
        <f>'Anchor-AI'!Q490</f>
        <v>0</v>
      </c>
      <c r="N492" s="295">
        <f>'Anchor-AI'!R490</f>
        <v>0</v>
      </c>
      <c r="O492" s="295">
        <f>'Anchor-AI'!S490</f>
        <v>0</v>
      </c>
      <c r="P492" s="295">
        <f>'Anchor-AI'!T490</f>
        <v>0</v>
      </c>
      <c r="Q492" s="295">
        <f>'Anchor-AI'!U490</f>
        <v>0</v>
      </c>
      <c r="R492" s="295">
        <f>'Anchor-AI'!V490</f>
        <v>0</v>
      </c>
      <c r="S492" s="295">
        <f>'Anchor-AI'!W490</f>
        <v>0</v>
      </c>
      <c r="T492" s="295">
        <f>'Anchor-AI'!X490</f>
        <v>0</v>
      </c>
      <c r="U492" s="295">
        <f>10*LOG10(1/((Summary!$C$80/10^(R492/10)+Summary!$C$81/10^(S492/10)+Summary!$C$82/10^(T492/10))/Summary!$C$83))</f>
        <v>0</v>
      </c>
      <c r="V492" s="295">
        <f>'Anchor-AI'!Y490</f>
        <v>0</v>
      </c>
      <c r="W492" s="295">
        <f>'Anchor-AI'!Z490</f>
        <v>0</v>
      </c>
      <c r="X492" s="295">
        <f>'Anchor-AI'!AA490</f>
        <v>0</v>
      </c>
      <c r="Y492" s="357">
        <f>'Anchor-AI'!AB490</f>
        <v>0</v>
      </c>
      <c r="Z492" s="357">
        <f>'Anchor-AI'!AC490</f>
        <v>0</v>
      </c>
      <c r="AA492" s="296">
        <f t="shared" si="25"/>
        <v>0</v>
      </c>
      <c r="AC492" s="170">
        <f>'Test-AI'!L490</f>
        <v>0</v>
      </c>
      <c r="AD492" s="167">
        <f>'Test-AI'!M490</f>
        <v>0</v>
      </c>
      <c r="AE492" s="167">
        <f>'Test-AI'!N490</f>
        <v>0</v>
      </c>
      <c r="AF492" s="167">
        <f>'Test-AI'!O490</f>
        <v>0</v>
      </c>
      <c r="AG492" s="167">
        <f>(Summary!$C$63*AD492+Summary!$C$64*AE492+Summary!$C$65*AF492)/Summary!$C$66</f>
        <v>0</v>
      </c>
      <c r="AH492" s="167">
        <f>'Test-AI'!P490</f>
        <v>0</v>
      </c>
      <c r="AI492" s="167">
        <f>'Test-AI'!Q490</f>
        <v>0</v>
      </c>
      <c r="AJ492" s="167">
        <f>'Test-AI'!R490</f>
        <v>0</v>
      </c>
      <c r="AK492" s="167">
        <f>'Test-AI'!S490</f>
        <v>0</v>
      </c>
      <c r="AL492" s="167">
        <f>'Test-AI'!T490</f>
        <v>0</v>
      </c>
      <c r="AM492" s="167">
        <f>'Test-AI'!U490</f>
        <v>0</v>
      </c>
      <c r="AN492" s="167">
        <f>'Test-AI'!V490</f>
        <v>0</v>
      </c>
      <c r="AO492" s="167">
        <f>'Test-AI'!W490</f>
        <v>0</v>
      </c>
      <c r="AP492" s="167">
        <f>'Test-AI'!X490</f>
        <v>0</v>
      </c>
      <c r="AQ492" s="167">
        <f>10*LOG10(1/((Summary!$C$80/10^(AN492/10)+Summary!$C$81/10^(AO492/10)+Summary!$C$82/10^(AP492/10))/Summary!$C$83))</f>
        <v>0</v>
      </c>
      <c r="AR492" s="167">
        <f>'Test-AI'!Y490</f>
        <v>0</v>
      </c>
      <c r="AS492" s="167">
        <f>'Test-AI'!Z490</f>
        <v>0</v>
      </c>
      <c r="AT492" s="295">
        <f>'Test-AI'!AA490</f>
        <v>0</v>
      </c>
      <c r="AU492" s="357">
        <f>'Test-AI'!AB490</f>
        <v>0</v>
      </c>
      <c r="AV492" s="357">
        <f>'Test-AI'!AC490</f>
        <v>0</v>
      </c>
      <c r="AW492" s="296">
        <f t="shared" si="26"/>
        <v>0</v>
      </c>
      <c r="AX492" s="297" t="e">
        <f t="shared" si="27"/>
        <v>#DIV/0!</v>
      </c>
      <c r="AY492" s="298" t="e">
        <f t="shared" si="27"/>
        <v>#DIV/0!</v>
      </c>
      <c r="AZ492" s="297" t="e">
        <f t="shared" si="27"/>
        <v>#DIV/0!</v>
      </c>
      <c r="BA492" s="345" t="e">
        <f t="shared" si="24"/>
        <v>#DIV/0!</v>
      </c>
      <c r="BB492" s="75"/>
      <c r="BC492" s="75"/>
      <c r="BD492" s="573" t="s">
        <v>147</v>
      </c>
      <c r="BE492" s="549" t="e">
        <f t="array" ref="BE492">bdRateExtend($G491:$G494,H491:H494,$AC491:$AC494,AD491:AD494)</f>
        <v>#VALUE!</v>
      </c>
      <c r="BF492" s="552"/>
      <c r="BG492" s="552"/>
      <c r="BH492" s="552"/>
      <c r="BI492" s="552"/>
      <c r="BJ492" s="552"/>
      <c r="BK492" s="551" t="e">
        <f t="array" ref="BK492">bdRateExtend($G491:$G494,L491:L494,$AC491:$AC494,AH491:AH494)</f>
        <v>#VALUE!</v>
      </c>
      <c r="BL492" s="552"/>
      <c r="BM492" s="551" t="e">
        <f t="array" ref="BM492">bdRateExtend($G491:$G494,M491:M494,$AC491:$AC494,AI491:AI494)</f>
        <v>#VALUE!</v>
      </c>
      <c r="BN492" s="552"/>
      <c r="BO492" s="545" t="e">
        <f t="array" ref="BO492">bdRateExtend($G491:$G494,N491:N494,$AC491:$AC494,AJ491:AJ494,"None", FALSE,1)</f>
        <v>#VALUE!</v>
      </c>
      <c r="BP492" s="541"/>
      <c r="BQ492" s="545" t="e">
        <f t="array" ref="BQ492">bdRateExtend($G491:$G494,O491:O494,$AC491:$AC494,AK491:AK494,"None", FALSE,1)</f>
        <v>#VALUE!</v>
      </c>
      <c r="BR492" s="541"/>
      <c r="BS492" s="551" t="e">
        <f t="array" ref="BS492">bdRateExtend($G491:$G494,P491:P494,$AC491:$AC494,AL491:AL494)</f>
        <v>#VALUE!</v>
      </c>
      <c r="BT492" s="552"/>
      <c r="BU492" s="551" t="e">
        <f t="array" ref="BU492">bdRateExtend($G491:$G494,Q491:Q494,$AC491:$AC494,AM491:AM494)</f>
        <v>#VALUE!</v>
      </c>
      <c r="BV492" s="552"/>
      <c r="BW492" s="551" t="e">
        <f t="array" ref="BW492">bdRateExtend($G491:$G494,R491:R494,$AC491:$AC494,AN491:AN494)</f>
        <v>#VALUE!</v>
      </c>
      <c r="BX492" s="552"/>
      <c r="BY492" s="552"/>
      <c r="BZ492" s="541"/>
      <c r="CA492" s="541"/>
      <c r="CB492" s="552"/>
      <c r="CC492" s="561" t="e">
        <f t="array" ref="CC492">bdCAMBIExtend($G491:$G494,V491:V494,$AC491:$AC494,AR491:AR494)</f>
        <v>#VALUE!</v>
      </c>
      <c r="CD492" s="552"/>
      <c r="CE492" s="554">
        <f t="array" ref="CE492">testVMAFRange($G491:$G494,N491:N494,$AC491:$AC494,AJ491:AJ494)</f>
        <v>0</v>
      </c>
      <c r="CF492" s="541"/>
      <c r="CG492" s="554">
        <f t="array" ref="CG492">testVMAFRange($G491:$G494,O491:O494,$AC491:$AC494,AK491:AK494)</f>
        <v>0</v>
      </c>
      <c r="CH492" s="541"/>
    </row>
    <row r="493" spans="1:86" ht="17" hidden="1" customHeight="1" x14ac:dyDescent="0.2">
      <c r="A493" s="552"/>
      <c r="B493" s="566"/>
      <c r="C493" s="485"/>
      <c r="D493" s="590"/>
      <c r="E493" s="558"/>
      <c r="F493" s="239">
        <v>160</v>
      </c>
      <c r="G493" s="294">
        <f>'Anchor-AI'!L491</f>
        <v>0</v>
      </c>
      <c r="H493" s="295">
        <f>'Anchor-AI'!M491</f>
        <v>0</v>
      </c>
      <c r="I493" s="295">
        <f>'Anchor-AI'!N491</f>
        <v>0</v>
      </c>
      <c r="J493" s="295">
        <f>'Anchor-AI'!O491</f>
        <v>0</v>
      </c>
      <c r="K493" s="295">
        <f>(Summary!$C$63*H493+Summary!$C$64*I493+Summary!$C$65*J493)/Summary!$C$66</f>
        <v>0</v>
      </c>
      <c r="L493" s="295">
        <f>'Anchor-AI'!P491</f>
        <v>0</v>
      </c>
      <c r="M493" s="295">
        <f>'Anchor-AI'!Q491</f>
        <v>0</v>
      </c>
      <c r="N493" s="295">
        <f>'Anchor-AI'!R491</f>
        <v>0</v>
      </c>
      <c r="O493" s="295">
        <f>'Anchor-AI'!S491</f>
        <v>0</v>
      </c>
      <c r="P493" s="295">
        <f>'Anchor-AI'!T491</f>
        <v>0</v>
      </c>
      <c r="Q493" s="295">
        <f>'Anchor-AI'!U491</f>
        <v>0</v>
      </c>
      <c r="R493" s="295">
        <f>'Anchor-AI'!V491</f>
        <v>0</v>
      </c>
      <c r="S493" s="295">
        <f>'Anchor-AI'!W491</f>
        <v>0</v>
      </c>
      <c r="T493" s="295">
        <f>'Anchor-AI'!X491</f>
        <v>0</v>
      </c>
      <c r="U493" s="295">
        <f>10*LOG10(1/((Summary!$C$80/10^(R493/10)+Summary!$C$81/10^(S493/10)+Summary!$C$82/10^(T493/10))/Summary!$C$83))</f>
        <v>0</v>
      </c>
      <c r="V493" s="295">
        <f>'Anchor-AI'!Y491</f>
        <v>0</v>
      </c>
      <c r="W493" s="295">
        <f>'Anchor-AI'!Z491</f>
        <v>0</v>
      </c>
      <c r="X493" s="295">
        <f>'Anchor-AI'!AA491</f>
        <v>0</v>
      </c>
      <c r="Y493" s="357">
        <f>'Anchor-AI'!AB491</f>
        <v>0</v>
      </c>
      <c r="Z493" s="357">
        <f>'Anchor-AI'!AC491</f>
        <v>0</v>
      </c>
      <c r="AA493" s="296">
        <f t="shared" si="25"/>
        <v>0</v>
      </c>
      <c r="AC493" s="170">
        <f>'Test-AI'!L491</f>
        <v>0</v>
      </c>
      <c r="AD493" s="167">
        <f>'Test-AI'!M491</f>
        <v>0</v>
      </c>
      <c r="AE493" s="167">
        <f>'Test-AI'!N491</f>
        <v>0</v>
      </c>
      <c r="AF493" s="167">
        <f>'Test-AI'!O491</f>
        <v>0</v>
      </c>
      <c r="AG493" s="167">
        <f>(Summary!$C$63*AD493+Summary!$C$64*AE493+Summary!$C$65*AF493)/Summary!$C$66</f>
        <v>0</v>
      </c>
      <c r="AH493" s="167">
        <f>'Test-AI'!P491</f>
        <v>0</v>
      </c>
      <c r="AI493" s="167">
        <f>'Test-AI'!Q491</f>
        <v>0</v>
      </c>
      <c r="AJ493" s="167">
        <f>'Test-AI'!R491</f>
        <v>0</v>
      </c>
      <c r="AK493" s="167">
        <f>'Test-AI'!S491</f>
        <v>0</v>
      </c>
      <c r="AL493" s="167">
        <f>'Test-AI'!T491</f>
        <v>0</v>
      </c>
      <c r="AM493" s="167">
        <f>'Test-AI'!U491</f>
        <v>0</v>
      </c>
      <c r="AN493" s="167">
        <f>'Test-AI'!V491</f>
        <v>0</v>
      </c>
      <c r="AO493" s="167">
        <f>'Test-AI'!W491</f>
        <v>0</v>
      </c>
      <c r="AP493" s="167">
        <f>'Test-AI'!X491</f>
        <v>0</v>
      </c>
      <c r="AQ493" s="167">
        <f>10*LOG10(1/((Summary!$C$80/10^(AN493/10)+Summary!$C$81/10^(AO493/10)+Summary!$C$82/10^(AP493/10))/Summary!$C$83))</f>
        <v>0</v>
      </c>
      <c r="AR493" s="167">
        <f>'Test-AI'!Y491</f>
        <v>0</v>
      </c>
      <c r="AS493" s="167">
        <f>'Test-AI'!Z491</f>
        <v>0</v>
      </c>
      <c r="AT493" s="295">
        <f>'Test-AI'!AA491</f>
        <v>0</v>
      </c>
      <c r="AU493" s="357">
        <f>'Test-AI'!AB491</f>
        <v>0</v>
      </c>
      <c r="AV493" s="357">
        <f>'Test-AI'!AC491</f>
        <v>0</v>
      </c>
      <c r="AW493" s="296">
        <f t="shared" si="26"/>
        <v>0</v>
      </c>
      <c r="AX493" s="297" t="e">
        <f t="shared" si="27"/>
        <v>#DIV/0!</v>
      </c>
      <c r="AY493" s="298" t="e">
        <f t="shared" si="27"/>
        <v>#DIV/0!</v>
      </c>
      <c r="AZ493" s="297" t="e">
        <f t="shared" si="27"/>
        <v>#DIV/0!</v>
      </c>
      <c r="BA493" s="345" t="e">
        <f t="shared" si="24"/>
        <v>#DIV/0!</v>
      </c>
      <c r="BB493" s="75"/>
      <c r="BC493" s="75"/>
      <c r="BD493" s="565"/>
      <c r="BE493" s="550"/>
      <c r="BF493" s="552"/>
      <c r="BG493" s="552"/>
      <c r="BH493" s="552"/>
      <c r="BI493" s="552"/>
      <c r="BJ493" s="552"/>
      <c r="BK493" s="553"/>
      <c r="BL493" s="552"/>
      <c r="BM493" s="553"/>
      <c r="BN493" s="552"/>
      <c r="BO493" s="546"/>
      <c r="BP493" s="541"/>
      <c r="BQ493" s="546"/>
      <c r="BR493" s="541"/>
      <c r="BS493" s="553"/>
      <c r="BT493" s="552"/>
      <c r="BU493" s="553"/>
      <c r="BV493" s="552"/>
      <c r="BW493" s="553"/>
      <c r="BX493" s="552"/>
      <c r="BY493" s="552"/>
      <c r="BZ493" s="541"/>
      <c r="CA493" s="541"/>
      <c r="CB493" s="552"/>
      <c r="CC493" s="553"/>
      <c r="CD493" s="552"/>
      <c r="CE493" s="546"/>
      <c r="CF493" s="541"/>
      <c r="CG493" s="546"/>
      <c r="CH493" s="541"/>
    </row>
    <row r="494" spans="1:86" ht="17" hidden="1" customHeight="1" x14ac:dyDescent="0.2">
      <c r="A494" s="552"/>
      <c r="B494" s="566"/>
      <c r="C494" s="485"/>
      <c r="D494" s="590"/>
      <c r="E494" s="558"/>
      <c r="F494" s="239">
        <v>185</v>
      </c>
      <c r="G494" s="294">
        <f>'Anchor-AI'!L492</f>
        <v>0</v>
      </c>
      <c r="H494" s="295">
        <f>'Anchor-AI'!M492</f>
        <v>0</v>
      </c>
      <c r="I494" s="295">
        <f>'Anchor-AI'!N492</f>
        <v>0</v>
      </c>
      <c r="J494" s="295">
        <f>'Anchor-AI'!O492</f>
        <v>0</v>
      </c>
      <c r="K494" s="295">
        <f>(Summary!$C$63*H494+Summary!$C$64*I494+Summary!$C$65*J494)/Summary!$C$66</f>
        <v>0</v>
      </c>
      <c r="L494" s="295">
        <f>'Anchor-AI'!P492</f>
        <v>0</v>
      </c>
      <c r="M494" s="295">
        <f>'Anchor-AI'!Q492</f>
        <v>0</v>
      </c>
      <c r="N494" s="295">
        <f>'Anchor-AI'!R492</f>
        <v>0</v>
      </c>
      <c r="O494" s="295">
        <f>'Anchor-AI'!S492</f>
        <v>0</v>
      </c>
      <c r="P494" s="295">
        <f>'Anchor-AI'!T492</f>
        <v>0</v>
      </c>
      <c r="Q494" s="295">
        <f>'Anchor-AI'!U492</f>
        <v>0</v>
      </c>
      <c r="R494" s="295">
        <f>'Anchor-AI'!V492</f>
        <v>0</v>
      </c>
      <c r="S494" s="295">
        <f>'Anchor-AI'!W492</f>
        <v>0</v>
      </c>
      <c r="T494" s="295">
        <f>'Anchor-AI'!X492</f>
        <v>0</v>
      </c>
      <c r="U494" s="295">
        <f>10*LOG10(1/((Summary!$C$80/10^(R494/10)+Summary!$C$81/10^(S494/10)+Summary!$C$82/10^(T494/10))/Summary!$C$83))</f>
        <v>0</v>
      </c>
      <c r="V494" s="295">
        <f>'Anchor-AI'!Y492</f>
        <v>0</v>
      </c>
      <c r="W494" s="295">
        <f>'Anchor-AI'!Z492</f>
        <v>0</v>
      </c>
      <c r="X494" s="295">
        <f>'Anchor-AI'!AA492</f>
        <v>0</v>
      </c>
      <c r="Y494" s="357">
        <f>'Anchor-AI'!AB492</f>
        <v>0</v>
      </c>
      <c r="Z494" s="357">
        <f>'Anchor-AI'!AC492</f>
        <v>0</v>
      </c>
      <c r="AA494" s="296">
        <f t="shared" si="25"/>
        <v>0</v>
      </c>
      <c r="AC494" s="170">
        <f>'Test-AI'!L492</f>
        <v>0</v>
      </c>
      <c r="AD494" s="167">
        <f>'Test-AI'!M492</f>
        <v>0</v>
      </c>
      <c r="AE494" s="167">
        <f>'Test-AI'!N492</f>
        <v>0</v>
      </c>
      <c r="AF494" s="167">
        <f>'Test-AI'!O492</f>
        <v>0</v>
      </c>
      <c r="AG494" s="167">
        <f>(Summary!$C$63*AD494+Summary!$C$64*AE494+Summary!$C$65*AF494)/Summary!$C$66</f>
        <v>0</v>
      </c>
      <c r="AH494" s="167">
        <f>'Test-AI'!P492</f>
        <v>0</v>
      </c>
      <c r="AI494" s="167">
        <f>'Test-AI'!Q492</f>
        <v>0</v>
      </c>
      <c r="AJ494" s="167">
        <f>'Test-AI'!R492</f>
        <v>0</v>
      </c>
      <c r="AK494" s="167">
        <f>'Test-AI'!S492</f>
        <v>0</v>
      </c>
      <c r="AL494" s="167">
        <f>'Test-AI'!T492</f>
        <v>0</v>
      </c>
      <c r="AM494" s="167">
        <f>'Test-AI'!U492</f>
        <v>0</v>
      </c>
      <c r="AN494" s="167">
        <f>'Test-AI'!V492</f>
        <v>0</v>
      </c>
      <c r="AO494" s="167">
        <f>'Test-AI'!W492</f>
        <v>0</v>
      </c>
      <c r="AP494" s="167">
        <f>'Test-AI'!X492</f>
        <v>0</v>
      </c>
      <c r="AQ494" s="167">
        <f>10*LOG10(1/((Summary!$C$80/10^(AN494/10)+Summary!$C$81/10^(AO494/10)+Summary!$C$82/10^(AP494/10))/Summary!$C$83))</f>
        <v>0</v>
      </c>
      <c r="AR494" s="167">
        <f>'Test-AI'!Y492</f>
        <v>0</v>
      </c>
      <c r="AS494" s="167">
        <f>'Test-AI'!Z492</f>
        <v>0</v>
      </c>
      <c r="AT494" s="295">
        <f>'Test-AI'!AA492</f>
        <v>0</v>
      </c>
      <c r="AU494" s="357">
        <f>'Test-AI'!AB492</f>
        <v>0</v>
      </c>
      <c r="AV494" s="357">
        <f>'Test-AI'!AC492</f>
        <v>0</v>
      </c>
      <c r="AW494" s="296">
        <f t="shared" si="26"/>
        <v>0</v>
      </c>
      <c r="AX494" s="297" t="e">
        <f t="shared" si="27"/>
        <v>#DIV/0!</v>
      </c>
      <c r="AY494" s="298" t="e">
        <f t="shared" si="27"/>
        <v>#DIV/0!</v>
      </c>
      <c r="AZ494" s="297" t="e">
        <f t="shared" si="27"/>
        <v>#DIV/0!</v>
      </c>
      <c r="BA494" s="345" t="e">
        <f t="shared" si="24"/>
        <v>#DIV/0!</v>
      </c>
      <c r="BB494" s="75"/>
      <c r="BC494" s="75"/>
      <c r="BD494" s="574" t="s">
        <v>46</v>
      </c>
      <c r="BE494" s="549" t="e">
        <f t="array" ref="BE494">bdRateExtend($G492:$G495,H492:H495,$AC492:$AC495,AD492:AD495)</f>
        <v>#VALUE!</v>
      </c>
      <c r="BF494" s="552"/>
      <c r="BG494" s="552"/>
      <c r="BH494" s="552"/>
      <c r="BI494" s="552"/>
      <c r="BJ494" s="552"/>
      <c r="BK494" s="551" t="e">
        <f t="array" ref="BK494">bdRateExtend($G492:$G495,L492:L495,$AC492:$AC495,AH492:AH495)</f>
        <v>#VALUE!</v>
      </c>
      <c r="BL494" s="552"/>
      <c r="BM494" s="551" t="e">
        <f t="array" ref="BM494">bdRateExtend($G492:$G495,M492:M495,$AC492:$AC495,AI492:AI495)</f>
        <v>#VALUE!</v>
      </c>
      <c r="BN494" s="552"/>
      <c r="BO494" s="545" t="e">
        <f t="array" ref="BO494">bdRateExtend($G492:$G495,N492:N495,$AC492:$AC495,AJ492:AJ495,"None", FALSE,1)</f>
        <v>#VALUE!</v>
      </c>
      <c r="BP494" s="541"/>
      <c r="BQ494" s="545" t="e">
        <f t="array" ref="BQ494">bdRateExtend($G492:$G495,O492:O495,$AC492:$AC495,AK492:AK495,"None", FALSE,1)</f>
        <v>#VALUE!</v>
      </c>
      <c r="BR494" s="541"/>
      <c r="BS494" s="551" t="e">
        <f t="array" ref="BS494">bdRateExtend($G492:$G495,P492:P495,$AC492:$AC495,AL492:AL495)</f>
        <v>#VALUE!</v>
      </c>
      <c r="BT494" s="552"/>
      <c r="BU494" s="551" t="e">
        <f t="array" ref="BU494">bdRateExtend($G492:$G495,Q492:Q495,$AC492:$AC495,AM492:AM495)</f>
        <v>#VALUE!</v>
      </c>
      <c r="BV494" s="552"/>
      <c r="BW494" s="551" t="e">
        <f t="array" ref="BW494">bdRateExtend($G492:$G495,R492:R495,$AC492:$AC495,AN492:AN495)</f>
        <v>#VALUE!</v>
      </c>
      <c r="BX494" s="552"/>
      <c r="BY494" s="552"/>
      <c r="BZ494" s="541"/>
      <c r="CA494" s="541"/>
      <c r="CB494" s="552"/>
      <c r="CC494" s="561" t="e">
        <f t="array" ref="CC494">bdCAMBIExtend($G492:$G495,V492:V495,$AC492:$AC495,AR492:AR495)</f>
        <v>#VALUE!</v>
      </c>
      <c r="CD494" s="552"/>
      <c r="CE494" s="554">
        <f t="array" ref="CE494">testVMAFRange($G492:$G495,N492:N495,$AC492:$AC495,AJ492:AJ495)</f>
        <v>0</v>
      </c>
      <c r="CF494" s="541"/>
      <c r="CG494" s="554">
        <f t="array" ref="CG494">testVMAFRange($G492:$G495,O492:O495,$AC492:$AC495,AK492:AK495)</f>
        <v>0</v>
      </c>
      <c r="CH494" s="541"/>
    </row>
    <row r="495" spans="1:86" ht="17" hidden="1" customHeight="1" x14ac:dyDescent="0.2">
      <c r="A495" s="552"/>
      <c r="B495" s="571"/>
      <c r="C495" s="486"/>
      <c r="D495" s="602"/>
      <c r="E495" s="577"/>
      <c r="F495" s="240">
        <v>210</v>
      </c>
      <c r="G495" s="299">
        <f>'Anchor-AI'!L493</f>
        <v>0</v>
      </c>
      <c r="H495" s="300">
        <f>'Anchor-AI'!M493</f>
        <v>0</v>
      </c>
      <c r="I495" s="300">
        <f>'Anchor-AI'!N493</f>
        <v>0</v>
      </c>
      <c r="J495" s="300">
        <f>'Anchor-AI'!O493</f>
        <v>0</v>
      </c>
      <c r="K495" s="295">
        <f>(Summary!$C$63*H495+Summary!$C$64*I495+Summary!$C$65*J495)/Summary!$C$66</f>
        <v>0</v>
      </c>
      <c r="L495" s="300">
        <f>'Anchor-AI'!P493</f>
        <v>0</v>
      </c>
      <c r="M495" s="300">
        <f>'Anchor-AI'!Q493</f>
        <v>0</v>
      </c>
      <c r="N495" s="300">
        <f>'Anchor-AI'!R493</f>
        <v>0</v>
      </c>
      <c r="O495" s="300">
        <f>'Anchor-AI'!S493</f>
        <v>0</v>
      </c>
      <c r="P495" s="300">
        <f>'Anchor-AI'!T493</f>
        <v>0</v>
      </c>
      <c r="Q495" s="300">
        <f>'Anchor-AI'!U493</f>
        <v>0</v>
      </c>
      <c r="R495" s="300">
        <f>'Anchor-AI'!V493</f>
        <v>0</v>
      </c>
      <c r="S495" s="300">
        <f>'Anchor-AI'!W493</f>
        <v>0</v>
      </c>
      <c r="T495" s="300">
        <f>'Anchor-AI'!X493</f>
        <v>0</v>
      </c>
      <c r="U495" s="300">
        <f>10*LOG10(1/((Summary!$C$80/10^(R495/10)+Summary!$C$81/10^(S495/10)+Summary!$C$82/10^(T495/10))/Summary!$C$83))</f>
        <v>0</v>
      </c>
      <c r="V495" s="300">
        <f>'Anchor-AI'!Y493</f>
        <v>0</v>
      </c>
      <c r="W495" s="300">
        <f>'Anchor-AI'!Z493</f>
        <v>0</v>
      </c>
      <c r="X495" s="300">
        <f>'Anchor-AI'!AA493</f>
        <v>0</v>
      </c>
      <c r="Y495" s="357">
        <f>'Anchor-AI'!AB493</f>
        <v>0</v>
      </c>
      <c r="Z495" s="357">
        <f>'Anchor-AI'!AC493</f>
        <v>0</v>
      </c>
      <c r="AA495" s="301">
        <f t="shared" si="25"/>
        <v>0</v>
      </c>
      <c r="AB495" s="76"/>
      <c r="AC495" s="171">
        <f>'Test-AI'!L493</f>
        <v>0</v>
      </c>
      <c r="AD495" s="168">
        <f>'Test-AI'!M493</f>
        <v>0</v>
      </c>
      <c r="AE495" s="168">
        <f>'Test-AI'!N493</f>
        <v>0</v>
      </c>
      <c r="AF495" s="168">
        <f>'Test-AI'!O493</f>
        <v>0</v>
      </c>
      <c r="AG495" s="168">
        <f>(Summary!$C$63*AD495+Summary!$C$64*AE495+Summary!$C$65*AF495)/Summary!$C$66</f>
        <v>0</v>
      </c>
      <c r="AH495" s="168">
        <f>'Test-AI'!P493</f>
        <v>0</v>
      </c>
      <c r="AI495" s="168">
        <f>'Test-AI'!Q493</f>
        <v>0</v>
      </c>
      <c r="AJ495" s="168">
        <f>'Test-AI'!R493</f>
        <v>0</v>
      </c>
      <c r="AK495" s="168">
        <f>'Test-AI'!S493</f>
        <v>0</v>
      </c>
      <c r="AL495" s="168">
        <f>'Test-AI'!T493</f>
        <v>0</v>
      </c>
      <c r="AM495" s="168">
        <f>'Test-AI'!U493</f>
        <v>0</v>
      </c>
      <c r="AN495" s="168">
        <f>'Test-AI'!V493</f>
        <v>0</v>
      </c>
      <c r="AO495" s="168">
        <f>'Test-AI'!W493</f>
        <v>0</v>
      </c>
      <c r="AP495" s="168">
        <f>'Test-AI'!X493</f>
        <v>0</v>
      </c>
      <c r="AQ495" s="168">
        <f>10*LOG10(1/((Summary!$C$80/10^(AN495/10)+Summary!$C$81/10^(AO495/10)+Summary!$C$82/10^(AP495/10))/Summary!$C$83))</f>
        <v>0</v>
      </c>
      <c r="AR495" s="168">
        <f>'Test-AI'!Y493</f>
        <v>0</v>
      </c>
      <c r="AS495" s="168">
        <f>'Test-AI'!Z493</f>
        <v>0</v>
      </c>
      <c r="AT495" s="300">
        <f>'Test-AI'!AA493</f>
        <v>0</v>
      </c>
      <c r="AU495" s="357">
        <f>'Test-AI'!AB493</f>
        <v>0</v>
      </c>
      <c r="AV495" s="357">
        <f>'Test-AI'!AC493</f>
        <v>0</v>
      </c>
      <c r="AW495" s="301">
        <f t="shared" si="26"/>
        <v>0</v>
      </c>
      <c r="AX495" s="302" t="e">
        <f t="shared" si="27"/>
        <v>#DIV/0!</v>
      </c>
      <c r="AY495" s="303" t="e">
        <f t="shared" si="27"/>
        <v>#DIV/0!</v>
      </c>
      <c r="AZ495" s="297" t="e">
        <f t="shared" si="27"/>
        <v>#DIV/0!</v>
      </c>
      <c r="BA495" s="345" t="e">
        <f t="shared" si="24"/>
        <v>#DIV/0!</v>
      </c>
      <c r="BB495" s="75"/>
      <c r="BC495" s="75"/>
      <c r="BD495" s="570"/>
      <c r="BE495" s="550"/>
      <c r="BF495" s="553"/>
      <c r="BG495" s="553"/>
      <c r="BH495" s="553"/>
      <c r="BI495" s="553"/>
      <c r="BJ495" s="553"/>
      <c r="BK495" s="553"/>
      <c r="BL495" s="553"/>
      <c r="BM495" s="553"/>
      <c r="BN495" s="553"/>
      <c r="BO495" s="546"/>
      <c r="BP495" s="544"/>
      <c r="BQ495" s="546"/>
      <c r="BR495" s="544"/>
      <c r="BS495" s="553"/>
      <c r="BT495" s="553"/>
      <c r="BU495" s="553"/>
      <c r="BV495" s="553"/>
      <c r="BW495" s="553"/>
      <c r="BX495" s="553"/>
      <c r="BY495" s="553"/>
      <c r="BZ495" s="544"/>
      <c r="CA495" s="544"/>
      <c r="CB495" s="553"/>
      <c r="CC495" s="553"/>
      <c r="CD495" s="553"/>
      <c r="CE495" s="546"/>
      <c r="CF495" s="544"/>
      <c r="CG495" s="546"/>
      <c r="CH495" s="544"/>
    </row>
    <row r="496" spans="1:86" ht="17" hidden="1" customHeight="1" x14ac:dyDescent="0.2">
      <c r="A496" s="552"/>
      <c r="B496" s="620" t="s">
        <v>148</v>
      </c>
      <c r="C496" s="586" t="s">
        <v>115</v>
      </c>
      <c r="D496" s="601">
        <v>60</v>
      </c>
      <c r="E496" s="576">
        <v>8</v>
      </c>
      <c r="F496" s="238">
        <v>85</v>
      </c>
      <c r="G496" s="289">
        <f>'Anchor-AI'!L494</f>
        <v>0</v>
      </c>
      <c r="H496" s="290">
        <f>'Anchor-AI'!M494</f>
        <v>0</v>
      </c>
      <c r="I496" s="290">
        <f>'Anchor-AI'!N494</f>
        <v>0</v>
      </c>
      <c r="J496" s="290">
        <f>'Anchor-AI'!O494</f>
        <v>0</v>
      </c>
      <c r="K496" s="290">
        <f>(Summary!$C$63*H496+Summary!$C$64*I496+Summary!$C$65*J496)/Summary!$C$66</f>
        <v>0</v>
      </c>
      <c r="L496" s="290">
        <f>'Anchor-AI'!P494</f>
        <v>0</v>
      </c>
      <c r="M496" s="290">
        <f>'Anchor-AI'!Q494</f>
        <v>0</v>
      </c>
      <c r="N496" s="290">
        <f>'Anchor-AI'!R494</f>
        <v>0</v>
      </c>
      <c r="O496" s="290">
        <f>'Anchor-AI'!S494</f>
        <v>0</v>
      </c>
      <c r="P496" s="290">
        <f>'Anchor-AI'!T494</f>
        <v>0</v>
      </c>
      <c r="Q496" s="290">
        <f>'Anchor-AI'!U494</f>
        <v>0</v>
      </c>
      <c r="R496" s="290">
        <f>'Anchor-AI'!V494</f>
        <v>0</v>
      </c>
      <c r="S496" s="290">
        <f>'Anchor-AI'!W494</f>
        <v>0</v>
      </c>
      <c r="T496" s="290">
        <f>'Anchor-AI'!X494</f>
        <v>0</v>
      </c>
      <c r="U496" s="290">
        <f>10*LOG10(1/((Summary!$C$80/10^(R496/10)+Summary!$C$81/10^(S496/10)+Summary!$C$82/10^(T496/10))/Summary!$C$83))</f>
        <v>0</v>
      </c>
      <c r="V496" s="290">
        <f>'Anchor-AI'!Y494</f>
        <v>0</v>
      </c>
      <c r="W496" s="290">
        <f>'Anchor-AI'!Z494</f>
        <v>0</v>
      </c>
      <c r="X496" s="290">
        <f>'Anchor-AI'!AA494</f>
        <v>0</v>
      </c>
      <c r="Y496" s="360">
        <f>'Anchor-AI'!AB494</f>
        <v>0</v>
      </c>
      <c r="Z496" s="360">
        <f>'Anchor-AI'!AC494</f>
        <v>0</v>
      </c>
      <c r="AA496" s="291">
        <f t="shared" si="25"/>
        <v>0</v>
      </c>
      <c r="AC496" s="169">
        <f>'Test-AI'!L494</f>
        <v>0</v>
      </c>
      <c r="AD496" s="166">
        <f>'Test-AI'!M494</f>
        <v>0</v>
      </c>
      <c r="AE496" s="166">
        <f>'Test-AI'!N494</f>
        <v>0</v>
      </c>
      <c r="AF496" s="166">
        <f>'Test-AI'!O494</f>
        <v>0</v>
      </c>
      <c r="AG496" s="166">
        <f>(Summary!$C$63*AD496+Summary!$C$64*AE496+Summary!$C$65*AF496)/Summary!$C$66</f>
        <v>0</v>
      </c>
      <c r="AH496" s="166">
        <f>'Test-AI'!P494</f>
        <v>0</v>
      </c>
      <c r="AI496" s="166">
        <f>'Test-AI'!Q494</f>
        <v>0</v>
      </c>
      <c r="AJ496" s="166">
        <f>'Test-AI'!R494</f>
        <v>0</v>
      </c>
      <c r="AK496" s="166">
        <f>'Test-AI'!S494</f>
        <v>0</v>
      </c>
      <c r="AL496" s="166">
        <f>'Test-AI'!T494</f>
        <v>0</v>
      </c>
      <c r="AM496" s="166">
        <f>'Test-AI'!U494</f>
        <v>0</v>
      </c>
      <c r="AN496" s="166">
        <f>'Test-AI'!V494</f>
        <v>0</v>
      </c>
      <c r="AO496" s="166">
        <f>'Test-AI'!W494</f>
        <v>0</v>
      </c>
      <c r="AP496" s="166">
        <f>'Test-AI'!X494</f>
        <v>0</v>
      </c>
      <c r="AQ496" s="166">
        <f>10*LOG10(1/((Summary!$C$80/10^(AN496/10)+Summary!$C$81/10^(AO496/10)+Summary!$C$82/10^(AP496/10))/Summary!$C$83))</f>
        <v>0</v>
      </c>
      <c r="AR496" s="166">
        <f>'Test-AI'!Y494</f>
        <v>0</v>
      </c>
      <c r="AS496" s="166">
        <f>'Test-AI'!Z494</f>
        <v>0</v>
      </c>
      <c r="AT496" s="290">
        <f>'Test-AI'!AA494</f>
        <v>0</v>
      </c>
      <c r="AU496" s="356">
        <f>'Test-AI'!AB494</f>
        <v>0</v>
      </c>
      <c r="AV496" s="356">
        <f>'Test-AI'!AC494</f>
        <v>0</v>
      </c>
      <c r="AW496" s="291">
        <f t="shared" si="26"/>
        <v>0</v>
      </c>
      <c r="AX496" s="292" t="e">
        <f t="shared" si="27"/>
        <v>#DIV/0!</v>
      </c>
      <c r="AY496" s="293" t="e">
        <f t="shared" si="27"/>
        <v>#DIV/0!</v>
      </c>
      <c r="AZ496" s="292" t="e">
        <f t="shared" si="27"/>
        <v>#DIV/0!</v>
      </c>
      <c r="BA496" s="344" t="e">
        <f t="shared" si="24"/>
        <v>#DIV/0!</v>
      </c>
      <c r="BB496" s="75"/>
      <c r="BC496" s="75"/>
      <c r="BD496" s="572" t="s">
        <v>39</v>
      </c>
      <c r="BE496" s="549" t="e">
        <f t="array" ref="BE496">bdRateExtend($G496:$G499,H496:H499,$AC496:$AC499,AD496:AD499)</f>
        <v>#VALUE!</v>
      </c>
      <c r="BF496" s="551" t="e">
        <f t="array" ref="BF496">bdRateExtend($G496:$G501,H496:H501,$AC496:$AC501,AD496:AD501)</f>
        <v>#VALUE!</v>
      </c>
      <c r="BG496" s="551" t="e">
        <f t="array" ref="BG496">bdRateExtend($G496:$G501,I496:I501,$AC496:$AC501,AE496:AE501)</f>
        <v>#VALUE!</v>
      </c>
      <c r="BH496" s="551" t="e">
        <f t="array" ref="BH496">bdRateExtend($G496:$G501,J496:J501,$AC496:$AC501,AF496:AF501)</f>
        <v>#VALUE!</v>
      </c>
      <c r="BI496" s="551" t="e">
        <f t="array" ref="BI496">bdRateExtend($G496:$G501,K496:K501,$AC496:$AC501,AG496:AG501)</f>
        <v>#VALUE!</v>
      </c>
      <c r="BJ496" s="575" t="e">
        <f>(Summary!$C$94*BF496+Summary!$C$95*BG496+Summary!$C$96*BH496)/Summary!$C$97</f>
        <v>#VALUE!</v>
      </c>
      <c r="BK496" s="551" t="e">
        <f t="array" ref="BK496">bdRateExtend($G496:$G499,L496:L499,$AC496:$AC499,AH496:AH499)</f>
        <v>#VALUE!</v>
      </c>
      <c r="BL496" s="551" t="e">
        <f t="array" ref="BL496">bdRateExtend($G496:$G501,L496:L501,$AC496:$AC501,AH496:AH501)</f>
        <v>#VALUE!</v>
      </c>
      <c r="BM496" s="551" t="e">
        <f t="array" ref="BM496">bdRateExtend($G496:$G499,M496:M499,$AC496:$AC499,AI496:AI499)</f>
        <v>#VALUE!</v>
      </c>
      <c r="BN496" s="551" t="e">
        <f t="array" ref="BN496">bdRateExtend($G496:$G501,M496:M501,$AC496:$AC501,AI496:AI501)</f>
        <v>#VALUE!</v>
      </c>
      <c r="BO496" s="548" t="e">
        <f t="array" ref="BO496">bdRateExtend($G496:$G499,N496:N499,$AC496:$AC499,AJ496:AJ499,"None", FALSE,1)</f>
        <v>#VALUE!</v>
      </c>
      <c r="BP496" s="585" t="e">
        <f t="array" ref="BP496">bdRateExtend($G496:$G501,N496:N501,$AC496:$AC501,AJ496:AJ501,"None", FALSE,1)</f>
        <v>#VALUE!</v>
      </c>
      <c r="BQ496" s="548" t="e">
        <f t="array" ref="BQ496">bdRateExtend($G496:$G499,O496:O499,$AC496:$AC499,AK496:AK499,"None", FALSE,1)</f>
        <v>#VALUE!</v>
      </c>
      <c r="BR496" s="585" t="e">
        <f t="array" ref="BR496">bdRateExtend($G496:$G501,O496:O501,$AC496:$AC501,AK496:AK501,"None", FALSE,1)</f>
        <v>#VALUE!</v>
      </c>
      <c r="BS496" s="551" t="e">
        <f t="array" ref="BS496">bdRateExtend($G496:$G499,P496:P499,$AC496:$AC499,AL496:AL499)</f>
        <v>#VALUE!</v>
      </c>
      <c r="BT496" s="551" t="e">
        <f t="array" ref="BT496">bdRateExtend($G496:$G501,P496:P501,$AC496:$AC501,AL496:AL501)</f>
        <v>#VALUE!</v>
      </c>
      <c r="BU496" s="551" t="e">
        <f t="array" ref="BU496">bdRateExtend($G496:$G499,Q496:Q499,$AC496:$AC499,AM496:AM499)</f>
        <v>#VALUE!</v>
      </c>
      <c r="BV496" s="551" t="e">
        <f t="array" ref="BV496">bdRateExtend($G496:$G501,Q496:Q501,$AC496:$AC501,AM496:AM501)</f>
        <v>#VALUE!</v>
      </c>
      <c r="BW496" s="551" t="e">
        <f t="array" ref="BW496">bdRateExtend($G496:$G499,R496:R499,$AC496:$AC499,AN496:AN499)</f>
        <v>#VALUE!</v>
      </c>
      <c r="BX496" s="551" t="e">
        <f t="array" ref="BX496">bdRateExtend($G496:$G501,R496:R501,$AC496:$AC501,AN496:AN501)</f>
        <v>#VALUE!</v>
      </c>
      <c r="BY496" s="551" t="e">
        <f t="array" ref="BY496">bdRateExtend($G496:$G501,S496:S501,$AC496:$AC501,AO496:AO501)</f>
        <v>#VALUE!</v>
      </c>
      <c r="BZ496" s="555" t="e">
        <f t="array" ref="BZ496">bdRateExtend($G496:$G501,T496:T501,$AC496:$AC501,AP496:AP501)</f>
        <v>#VALUE!</v>
      </c>
      <c r="CA496" s="555" t="e">
        <f t="array" ref="CA496">bdRateExtend($G496:$G501,U496:U501,$AC496:$AC501,AQ496:AQ501)</f>
        <v>#VALUE!</v>
      </c>
      <c r="CB496" s="575" t="e">
        <f>(Summary!$C$108*BX496+Summary!$C$109*BY496+Summary!$C$110*BZ496)/Summary!$C$111</f>
        <v>#VALUE!</v>
      </c>
      <c r="CC496" s="593" t="e">
        <f t="array" ref="CC496">bdCAMBIExtend($G496:$G499,V496:V499,$AC496:$AC499,AR496:AR499)</f>
        <v>#VALUE!</v>
      </c>
      <c r="CD496" s="578" t="e">
        <f t="array" ref="CD496">bdCAMBIExtend($G496:$G501,V496:V501,$AC496:$AC501,AR496:AR501)</f>
        <v>#VALUE!</v>
      </c>
      <c r="CE496" s="547">
        <f t="array" ref="CE496">testVMAFRange($G496:$G499,N496:N499,$AC496:$AC499,AJ496:AJ499)</f>
        <v>0</v>
      </c>
      <c r="CF496" s="543">
        <f t="array" ref="CF496">testVMAFRange($G496:$G501,N496:N501,$AC496:$AC501,AJ496:AJ501)</f>
        <v>0</v>
      </c>
      <c r="CG496" s="547">
        <f t="array" ref="CG496">testVMAFRange($G496:$G499,O496:O499,$AC496:$AC499,AK496:AK499)</f>
        <v>0</v>
      </c>
      <c r="CH496" s="543">
        <f t="array" ref="CH496">testVMAFRange($G496:$G501,O496:O501,$AC496:$AC501,AK496:AK501)</f>
        <v>0</v>
      </c>
    </row>
    <row r="497" spans="1:86" ht="17" hidden="1" customHeight="1" x14ac:dyDescent="0.2">
      <c r="A497" s="552"/>
      <c r="B497" s="566"/>
      <c r="C497" s="485"/>
      <c r="D497" s="590"/>
      <c r="E497" s="558"/>
      <c r="F497" s="239">
        <v>110</v>
      </c>
      <c r="G497" s="294">
        <f>'Anchor-AI'!L495</f>
        <v>0</v>
      </c>
      <c r="H497" s="295">
        <f>'Anchor-AI'!M495</f>
        <v>0</v>
      </c>
      <c r="I497" s="295">
        <f>'Anchor-AI'!N495</f>
        <v>0</v>
      </c>
      <c r="J497" s="295">
        <f>'Anchor-AI'!O495</f>
        <v>0</v>
      </c>
      <c r="K497" s="295">
        <f>(Summary!$C$63*H497+Summary!$C$64*I497+Summary!$C$65*J497)/Summary!$C$66</f>
        <v>0</v>
      </c>
      <c r="L497" s="295">
        <f>'Anchor-AI'!P495</f>
        <v>0</v>
      </c>
      <c r="M497" s="295">
        <f>'Anchor-AI'!Q495</f>
        <v>0</v>
      </c>
      <c r="N497" s="295">
        <f>'Anchor-AI'!R495</f>
        <v>0</v>
      </c>
      <c r="O497" s="295">
        <f>'Anchor-AI'!S495</f>
        <v>0</v>
      </c>
      <c r="P497" s="295">
        <f>'Anchor-AI'!T495</f>
        <v>0</v>
      </c>
      <c r="Q497" s="295">
        <f>'Anchor-AI'!U495</f>
        <v>0</v>
      </c>
      <c r="R497" s="295">
        <f>'Anchor-AI'!V495</f>
        <v>0</v>
      </c>
      <c r="S497" s="295">
        <f>'Anchor-AI'!W495</f>
        <v>0</v>
      </c>
      <c r="T497" s="295">
        <f>'Anchor-AI'!X495</f>
        <v>0</v>
      </c>
      <c r="U497" s="295">
        <f>10*LOG10(1/((Summary!$C$80/10^(R497/10)+Summary!$C$81/10^(S497/10)+Summary!$C$82/10^(T497/10))/Summary!$C$83))</f>
        <v>0</v>
      </c>
      <c r="V497" s="295">
        <f>'Anchor-AI'!Y495</f>
        <v>0</v>
      </c>
      <c r="W497" s="295">
        <f>'Anchor-AI'!Z495</f>
        <v>0</v>
      </c>
      <c r="X497" s="295">
        <f>'Anchor-AI'!AA495</f>
        <v>0</v>
      </c>
      <c r="Y497" s="357">
        <f>'Anchor-AI'!AB495</f>
        <v>0</v>
      </c>
      <c r="Z497" s="357">
        <f>'Anchor-AI'!AC495</f>
        <v>0</v>
      </c>
      <c r="AA497" s="296">
        <f t="shared" si="25"/>
        <v>0</v>
      </c>
      <c r="AC497" s="170">
        <f>'Test-AI'!L495</f>
        <v>0</v>
      </c>
      <c r="AD497" s="167">
        <f>'Test-AI'!M495</f>
        <v>0</v>
      </c>
      <c r="AE497" s="167">
        <f>'Test-AI'!N495</f>
        <v>0</v>
      </c>
      <c r="AF497" s="167">
        <f>'Test-AI'!O495</f>
        <v>0</v>
      </c>
      <c r="AG497" s="167">
        <f>(Summary!$C$63*AD497+Summary!$C$64*AE497+Summary!$C$65*AF497)/Summary!$C$66</f>
        <v>0</v>
      </c>
      <c r="AH497" s="167">
        <f>'Test-AI'!P495</f>
        <v>0</v>
      </c>
      <c r="AI497" s="167">
        <f>'Test-AI'!Q495</f>
        <v>0</v>
      </c>
      <c r="AJ497" s="167">
        <f>'Test-AI'!R495</f>
        <v>0</v>
      </c>
      <c r="AK497" s="167">
        <f>'Test-AI'!S495</f>
        <v>0</v>
      </c>
      <c r="AL497" s="167">
        <f>'Test-AI'!T495</f>
        <v>0</v>
      </c>
      <c r="AM497" s="167">
        <f>'Test-AI'!U495</f>
        <v>0</v>
      </c>
      <c r="AN497" s="167">
        <f>'Test-AI'!V495</f>
        <v>0</v>
      </c>
      <c r="AO497" s="167">
        <f>'Test-AI'!W495</f>
        <v>0</v>
      </c>
      <c r="AP497" s="167">
        <f>'Test-AI'!X495</f>
        <v>0</v>
      </c>
      <c r="AQ497" s="167">
        <f>10*LOG10(1/((Summary!$C$80/10^(AN497/10)+Summary!$C$81/10^(AO497/10)+Summary!$C$82/10^(AP497/10))/Summary!$C$83))</f>
        <v>0</v>
      </c>
      <c r="AR497" s="167">
        <f>'Test-AI'!Y495</f>
        <v>0</v>
      </c>
      <c r="AS497" s="167">
        <f>'Test-AI'!Z495</f>
        <v>0</v>
      </c>
      <c r="AT497" s="295">
        <f>'Test-AI'!AA495</f>
        <v>0</v>
      </c>
      <c r="AU497" s="357">
        <f>'Test-AI'!AB495</f>
        <v>0</v>
      </c>
      <c r="AV497" s="357">
        <f>'Test-AI'!AC495</f>
        <v>0</v>
      </c>
      <c r="AW497" s="296">
        <f t="shared" si="26"/>
        <v>0</v>
      </c>
      <c r="AX497" s="297" t="e">
        <f t="shared" si="27"/>
        <v>#DIV/0!</v>
      </c>
      <c r="AY497" s="298" t="e">
        <f t="shared" si="27"/>
        <v>#DIV/0!</v>
      </c>
      <c r="AZ497" s="297" t="e">
        <f t="shared" si="27"/>
        <v>#DIV/0!</v>
      </c>
      <c r="BA497" s="345" t="e">
        <f t="shared" si="24"/>
        <v>#DIV/0!</v>
      </c>
      <c r="BB497" s="75"/>
      <c r="BC497" s="75"/>
      <c r="BD497" s="565"/>
      <c r="BE497" s="550"/>
      <c r="BF497" s="552"/>
      <c r="BG497" s="552"/>
      <c r="BH497" s="552"/>
      <c r="BI497" s="552"/>
      <c r="BJ497" s="552"/>
      <c r="BK497" s="553"/>
      <c r="BL497" s="552"/>
      <c r="BM497" s="553"/>
      <c r="BN497" s="552"/>
      <c r="BO497" s="546"/>
      <c r="BP497" s="541"/>
      <c r="BQ497" s="546"/>
      <c r="BR497" s="541"/>
      <c r="BS497" s="553"/>
      <c r="BT497" s="552"/>
      <c r="BU497" s="553"/>
      <c r="BV497" s="552"/>
      <c r="BW497" s="553"/>
      <c r="BX497" s="552"/>
      <c r="BY497" s="552"/>
      <c r="BZ497" s="541"/>
      <c r="CA497" s="541"/>
      <c r="CB497" s="552"/>
      <c r="CC497" s="550"/>
      <c r="CD497" s="541"/>
      <c r="CE497" s="546"/>
      <c r="CF497" s="541"/>
      <c r="CG497" s="546"/>
      <c r="CH497" s="541"/>
    </row>
    <row r="498" spans="1:86" ht="17" hidden="1" customHeight="1" x14ac:dyDescent="0.2">
      <c r="A498" s="552"/>
      <c r="B498" s="566"/>
      <c r="C498" s="485"/>
      <c r="D498" s="590"/>
      <c r="E498" s="558"/>
      <c r="F498" s="239">
        <v>135</v>
      </c>
      <c r="G498" s="294">
        <f>'Anchor-AI'!L496</f>
        <v>0</v>
      </c>
      <c r="H498" s="295">
        <f>'Anchor-AI'!M496</f>
        <v>0</v>
      </c>
      <c r="I498" s="295">
        <f>'Anchor-AI'!N496</f>
        <v>0</v>
      </c>
      <c r="J498" s="295">
        <f>'Anchor-AI'!O496</f>
        <v>0</v>
      </c>
      <c r="K498" s="295">
        <f>(Summary!$C$63*H498+Summary!$C$64*I498+Summary!$C$65*J498)/Summary!$C$66</f>
        <v>0</v>
      </c>
      <c r="L498" s="295">
        <f>'Anchor-AI'!P496</f>
        <v>0</v>
      </c>
      <c r="M498" s="295">
        <f>'Anchor-AI'!Q496</f>
        <v>0</v>
      </c>
      <c r="N498" s="295">
        <f>'Anchor-AI'!R496</f>
        <v>0</v>
      </c>
      <c r="O498" s="295">
        <f>'Anchor-AI'!S496</f>
        <v>0</v>
      </c>
      <c r="P498" s="295">
        <f>'Anchor-AI'!T496</f>
        <v>0</v>
      </c>
      <c r="Q498" s="295">
        <f>'Anchor-AI'!U496</f>
        <v>0</v>
      </c>
      <c r="R498" s="295">
        <f>'Anchor-AI'!V496</f>
        <v>0</v>
      </c>
      <c r="S498" s="295">
        <f>'Anchor-AI'!W496</f>
        <v>0</v>
      </c>
      <c r="T498" s="295">
        <f>'Anchor-AI'!X496</f>
        <v>0</v>
      </c>
      <c r="U498" s="295">
        <f>10*LOG10(1/((Summary!$C$80/10^(R498/10)+Summary!$C$81/10^(S498/10)+Summary!$C$82/10^(T498/10))/Summary!$C$83))</f>
        <v>0</v>
      </c>
      <c r="V498" s="295">
        <f>'Anchor-AI'!Y496</f>
        <v>0</v>
      </c>
      <c r="W498" s="295">
        <f>'Anchor-AI'!Z496</f>
        <v>0</v>
      </c>
      <c r="X498" s="295">
        <f>'Anchor-AI'!AA496</f>
        <v>0</v>
      </c>
      <c r="Y498" s="357">
        <f>'Anchor-AI'!AB496</f>
        <v>0</v>
      </c>
      <c r="Z498" s="357">
        <f>'Anchor-AI'!AC496</f>
        <v>0</v>
      </c>
      <c r="AA498" s="296">
        <f t="shared" si="25"/>
        <v>0</v>
      </c>
      <c r="AC498" s="170">
        <f>'Test-AI'!L496</f>
        <v>0</v>
      </c>
      <c r="AD498" s="167">
        <f>'Test-AI'!M496</f>
        <v>0</v>
      </c>
      <c r="AE498" s="167">
        <f>'Test-AI'!N496</f>
        <v>0</v>
      </c>
      <c r="AF498" s="167">
        <f>'Test-AI'!O496</f>
        <v>0</v>
      </c>
      <c r="AG498" s="167">
        <f>(Summary!$C$63*AD498+Summary!$C$64*AE498+Summary!$C$65*AF498)/Summary!$C$66</f>
        <v>0</v>
      </c>
      <c r="AH498" s="167">
        <f>'Test-AI'!P496</f>
        <v>0</v>
      </c>
      <c r="AI498" s="167">
        <f>'Test-AI'!Q496</f>
        <v>0</v>
      </c>
      <c r="AJ498" s="167">
        <f>'Test-AI'!R496</f>
        <v>0</v>
      </c>
      <c r="AK498" s="167">
        <f>'Test-AI'!S496</f>
        <v>0</v>
      </c>
      <c r="AL498" s="167">
        <f>'Test-AI'!T496</f>
        <v>0</v>
      </c>
      <c r="AM498" s="167">
        <f>'Test-AI'!U496</f>
        <v>0</v>
      </c>
      <c r="AN498" s="167">
        <f>'Test-AI'!V496</f>
        <v>0</v>
      </c>
      <c r="AO498" s="167">
        <f>'Test-AI'!W496</f>
        <v>0</v>
      </c>
      <c r="AP498" s="167">
        <f>'Test-AI'!X496</f>
        <v>0</v>
      </c>
      <c r="AQ498" s="167">
        <f>10*LOG10(1/((Summary!$C$80/10^(AN498/10)+Summary!$C$81/10^(AO498/10)+Summary!$C$82/10^(AP498/10))/Summary!$C$83))</f>
        <v>0</v>
      </c>
      <c r="AR498" s="167">
        <f>'Test-AI'!Y496</f>
        <v>0</v>
      </c>
      <c r="AS498" s="167">
        <f>'Test-AI'!Z496</f>
        <v>0</v>
      </c>
      <c r="AT498" s="295">
        <f>'Test-AI'!AA496</f>
        <v>0</v>
      </c>
      <c r="AU498" s="357">
        <f>'Test-AI'!AB496</f>
        <v>0</v>
      </c>
      <c r="AV498" s="357">
        <f>'Test-AI'!AC496</f>
        <v>0</v>
      </c>
      <c r="AW498" s="296">
        <f t="shared" si="26"/>
        <v>0</v>
      </c>
      <c r="AX498" s="297" t="e">
        <f t="shared" si="27"/>
        <v>#DIV/0!</v>
      </c>
      <c r="AY498" s="298" t="e">
        <f t="shared" si="27"/>
        <v>#DIV/0!</v>
      </c>
      <c r="AZ498" s="297" t="e">
        <f t="shared" si="27"/>
        <v>#DIV/0!</v>
      </c>
      <c r="BA498" s="345" t="e">
        <f t="shared" si="24"/>
        <v>#DIV/0!</v>
      </c>
      <c r="BB498" s="75"/>
      <c r="BC498" s="75"/>
      <c r="BD498" s="573" t="s">
        <v>147</v>
      </c>
      <c r="BE498" s="549" t="e">
        <f t="array" ref="BE498">bdRateExtend($G497:$G500,H497:H500,$AC497:$AC500,AD497:AD500)</f>
        <v>#VALUE!</v>
      </c>
      <c r="BF498" s="552"/>
      <c r="BG498" s="552"/>
      <c r="BH498" s="552"/>
      <c r="BI498" s="552"/>
      <c r="BJ498" s="552"/>
      <c r="BK498" s="551" t="e">
        <f t="array" ref="BK498">bdRateExtend($G497:$G500,L497:L500,$AC497:$AC500,AH497:AH500)</f>
        <v>#VALUE!</v>
      </c>
      <c r="BL498" s="552"/>
      <c r="BM498" s="551" t="e">
        <f t="array" ref="BM498">bdRateExtend($G497:$G500,M497:M500,$AC497:$AC500,AI497:AI500)</f>
        <v>#VALUE!</v>
      </c>
      <c r="BN498" s="552"/>
      <c r="BO498" s="545" t="e">
        <f t="array" ref="BO498">bdRateExtend($G497:$G500,N497:N500,$AC497:$AC500,AJ497:AJ500,"None", FALSE,1)</f>
        <v>#VALUE!</v>
      </c>
      <c r="BP498" s="541"/>
      <c r="BQ498" s="545" t="e">
        <f t="array" ref="BQ498">bdRateExtend($G497:$G500,O497:O500,$AC497:$AC500,AK497:AK500,"None", FALSE,1)</f>
        <v>#VALUE!</v>
      </c>
      <c r="BR498" s="541"/>
      <c r="BS498" s="551" t="e">
        <f t="array" ref="BS498">bdRateExtend($G497:$G500,P497:P500,$AC497:$AC500,AL497:AL500)</f>
        <v>#VALUE!</v>
      </c>
      <c r="BT498" s="552"/>
      <c r="BU498" s="551" t="e">
        <f t="array" ref="BU498">bdRateExtend($G497:$G500,Q497:Q500,$AC497:$AC500,AM497:AM500)</f>
        <v>#VALUE!</v>
      </c>
      <c r="BV498" s="552"/>
      <c r="BW498" s="551" t="e">
        <f t="array" ref="BW498">bdRateExtend($G497:$G500,R497:R500,$AC497:$AC500,AN497:AN500)</f>
        <v>#VALUE!</v>
      </c>
      <c r="BX498" s="552"/>
      <c r="BY498" s="552"/>
      <c r="BZ498" s="541"/>
      <c r="CA498" s="541"/>
      <c r="CB498" s="552"/>
      <c r="CC498" s="560" t="e">
        <f t="array" ref="CC498">bdCAMBIExtend($G497:$G500,V497:V500,$AC497:$AC500,AR497:AR500)</f>
        <v>#VALUE!</v>
      </c>
      <c r="CD498" s="541"/>
      <c r="CE498" s="554">
        <f t="array" ref="CE498">testVMAFRange($G497:$G500,N497:N500,$AC497:$AC500,AJ497:AJ500)</f>
        <v>0</v>
      </c>
      <c r="CF498" s="541"/>
      <c r="CG498" s="554">
        <f t="array" ref="CG498">testVMAFRange($G497:$G500,O497:O500,$AC497:$AC500,AK497:AK500)</f>
        <v>0</v>
      </c>
      <c r="CH498" s="541"/>
    </row>
    <row r="499" spans="1:86" ht="17" hidden="1" customHeight="1" x14ac:dyDescent="0.2">
      <c r="A499" s="552"/>
      <c r="B499" s="566"/>
      <c r="C499" s="485"/>
      <c r="D499" s="590"/>
      <c r="E499" s="558"/>
      <c r="F499" s="239">
        <v>160</v>
      </c>
      <c r="G499" s="294">
        <f>'Anchor-AI'!L497</f>
        <v>0</v>
      </c>
      <c r="H499" s="295">
        <f>'Anchor-AI'!M497</f>
        <v>0</v>
      </c>
      <c r="I499" s="295">
        <f>'Anchor-AI'!N497</f>
        <v>0</v>
      </c>
      <c r="J499" s="295">
        <f>'Anchor-AI'!O497</f>
        <v>0</v>
      </c>
      <c r="K499" s="295">
        <f>(Summary!$C$63*H499+Summary!$C$64*I499+Summary!$C$65*J499)/Summary!$C$66</f>
        <v>0</v>
      </c>
      <c r="L499" s="295">
        <f>'Anchor-AI'!P497</f>
        <v>0</v>
      </c>
      <c r="M499" s="295">
        <f>'Anchor-AI'!Q497</f>
        <v>0</v>
      </c>
      <c r="N499" s="295">
        <f>'Anchor-AI'!R497</f>
        <v>0</v>
      </c>
      <c r="O499" s="295">
        <f>'Anchor-AI'!S497</f>
        <v>0</v>
      </c>
      <c r="P499" s="295">
        <f>'Anchor-AI'!T497</f>
        <v>0</v>
      </c>
      <c r="Q499" s="295">
        <f>'Anchor-AI'!U497</f>
        <v>0</v>
      </c>
      <c r="R499" s="295">
        <f>'Anchor-AI'!V497</f>
        <v>0</v>
      </c>
      <c r="S499" s="295">
        <f>'Anchor-AI'!W497</f>
        <v>0</v>
      </c>
      <c r="T499" s="295">
        <f>'Anchor-AI'!X497</f>
        <v>0</v>
      </c>
      <c r="U499" s="295">
        <f>10*LOG10(1/((Summary!$C$80/10^(R499/10)+Summary!$C$81/10^(S499/10)+Summary!$C$82/10^(T499/10))/Summary!$C$83))</f>
        <v>0</v>
      </c>
      <c r="V499" s="295">
        <f>'Anchor-AI'!Y497</f>
        <v>0</v>
      </c>
      <c r="W499" s="295">
        <f>'Anchor-AI'!Z497</f>
        <v>0</v>
      </c>
      <c r="X499" s="295">
        <f>'Anchor-AI'!AA497</f>
        <v>0</v>
      </c>
      <c r="Y499" s="357">
        <f>'Anchor-AI'!AB497</f>
        <v>0</v>
      </c>
      <c r="Z499" s="357">
        <f>'Anchor-AI'!AC497</f>
        <v>0</v>
      </c>
      <c r="AA499" s="296">
        <f t="shared" si="25"/>
        <v>0</v>
      </c>
      <c r="AC499" s="170">
        <f>'Test-AI'!L497</f>
        <v>0</v>
      </c>
      <c r="AD499" s="167">
        <f>'Test-AI'!M497</f>
        <v>0</v>
      </c>
      <c r="AE499" s="167">
        <f>'Test-AI'!N497</f>
        <v>0</v>
      </c>
      <c r="AF499" s="167">
        <f>'Test-AI'!O497</f>
        <v>0</v>
      </c>
      <c r="AG499" s="167">
        <f>(Summary!$C$63*AD499+Summary!$C$64*AE499+Summary!$C$65*AF499)/Summary!$C$66</f>
        <v>0</v>
      </c>
      <c r="AH499" s="167">
        <f>'Test-AI'!P497</f>
        <v>0</v>
      </c>
      <c r="AI499" s="167">
        <f>'Test-AI'!Q497</f>
        <v>0</v>
      </c>
      <c r="AJ499" s="167">
        <f>'Test-AI'!R497</f>
        <v>0</v>
      </c>
      <c r="AK499" s="167">
        <f>'Test-AI'!S497</f>
        <v>0</v>
      </c>
      <c r="AL499" s="167">
        <f>'Test-AI'!T497</f>
        <v>0</v>
      </c>
      <c r="AM499" s="167">
        <f>'Test-AI'!U497</f>
        <v>0</v>
      </c>
      <c r="AN499" s="167">
        <f>'Test-AI'!V497</f>
        <v>0</v>
      </c>
      <c r="AO499" s="167">
        <f>'Test-AI'!W497</f>
        <v>0</v>
      </c>
      <c r="AP499" s="167">
        <f>'Test-AI'!X497</f>
        <v>0</v>
      </c>
      <c r="AQ499" s="167">
        <f>10*LOG10(1/((Summary!$C$80/10^(AN499/10)+Summary!$C$81/10^(AO499/10)+Summary!$C$82/10^(AP499/10))/Summary!$C$83))</f>
        <v>0</v>
      </c>
      <c r="AR499" s="167">
        <f>'Test-AI'!Y497</f>
        <v>0</v>
      </c>
      <c r="AS499" s="167">
        <f>'Test-AI'!Z497</f>
        <v>0</v>
      </c>
      <c r="AT499" s="295">
        <f>'Test-AI'!AA497</f>
        <v>0</v>
      </c>
      <c r="AU499" s="357">
        <f>'Test-AI'!AB497</f>
        <v>0</v>
      </c>
      <c r="AV499" s="357">
        <f>'Test-AI'!AC497</f>
        <v>0</v>
      </c>
      <c r="AW499" s="296">
        <f t="shared" si="26"/>
        <v>0</v>
      </c>
      <c r="AX499" s="297" t="e">
        <f t="shared" si="27"/>
        <v>#DIV/0!</v>
      </c>
      <c r="AY499" s="298" t="e">
        <f t="shared" si="27"/>
        <v>#DIV/0!</v>
      </c>
      <c r="AZ499" s="297" t="e">
        <f t="shared" si="27"/>
        <v>#DIV/0!</v>
      </c>
      <c r="BA499" s="345" t="e">
        <f t="shared" si="24"/>
        <v>#DIV/0!</v>
      </c>
      <c r="BB499" s="75"/>
      <c r="BC499" s="75"/>
      <c r="BD499" s="565"/>
      <c r="BE499" s="550"/>
      <c r="BF499" s="552"/>
      <c r="BG499" s="552"/>
      <c r="BH499" s="552"/>
      <c r="BI499" s="552"/>
      <c r="BJ499" s="552"/>
      <c r="BK499" s="553"/>
      <c r="BL499" s="552"/>
      <c r="BM499" s="553"/>
      <c r="BN499" s="552"/>
      <c r="BO499" s="546"/>
      <c r="BP499" s="541"/>
      <c r="BQ499" s="546"/>
      <c r="BR499" s="541"/>
      <c r="BS499" s="553"/>
      <c r="BT499" s="552"/>
      <c r="BU499" s="553"/>
      <c r="BV499" s="552"/>
      <c r="BW499" s="553"/>
      <c r="BX499" s="552"/>
      <c r="BY499" s="552"/>
      <c r="BZ499" s="541"/>
      <c r="CA499" s="541"/>
      <c r="CB499" s="552"/>
      <c r="CC499" s="550"/>
      <c r="CD499" s="541"/>
      <c r="CE499" s="546"/>
      <c r="CF499" s="541"/>
      <c r="CG499" s="546"/>
      <c r="CH499" s="541"/>
    </row>
    <row r="500" spans="1:86" ht="17" hidden="1" customHeight="1" x14ac:dyDescent="0.2">
      <c r="A500" s="552"/>
      <c r="B500" s="566"/>
      <c r="C500" s="485"/>
      <c r="D500" s="590"/>
      <c r="E500" s="558"/>
      <c r="F500" s="239">
        <v>185</v>
      </c>
      <c r="G500" s="294">
        <f>'Anchor-AI'!L498</f>
        <v>0</v>
      </c>
      <c r="H500" s="295">
        <f>'Anchor-AI'!M498</f>
        <v>0</v>
      </c>
      <c r="I500" s="295">
        <f>'Anchor-AI'!N498</f>
        <v>0</v>
      </c>
      <c r="J500" s="295">
        <f>'Anchor-AI'!O498</f>
        <v>0</v>
      </c>
      <c r="K500" s="295">
        <f>(Summary!$C$63*H500+Summary!$C$64*I500+Summary!$C$65*J500)/Summary!$C$66</f>
        <v>0</v>
      </c>
      <c r="L500" s="295">
        <f>'Anchor-AI'!P498</f>
        <v>0</v>
      </c>
      <c r="M500" s="295">
        <f>'Anchor-AI'!Q498</f>
        <v>0</v>
      </c>
      <c r="N500" s="295">
        <f>'Anchor-AI'!R498</f>
        <v>0</v>
      </c>
      <c r="O500" s="295">
        <f>'Anchor-AI'!S498</f>
        <v>0</v>
      </c>
      <c r="P500" s="295">
        <f>'Anchor-AI'!T498</f>
        <v>0</v>
      </c>
      <c r="Q500" s="295">
        <f>'Anchor-AI'!U498</f>
        <v>0</v>
      </c>
      <c r="R500" s="295">
        <f>'Anchor-AI'!V498</f>
        <v>0</v>
      </c>
      <c r="S500" s="295">
        <f>'Anchor-AI'!W498</f>
        <v>0</v>
      </c>
      <c r="T500" s="295">
        <f>'Anchor-AI'!X498</f>
        <v>0</v>
      </c>
      <c r="U500" s="295">
        <f>10*LOG10(1/((Summary!$C$80/10^(R500/10)+Summary!$C$81/10^(S500/10)+Summary!$C$82/10^(T500/10))/Summary!$C$83))</f>
        <v>0</v>
      </c>
      <c r="V500" s="295">
        <f>'Anchor-AI'!Y498</f>
        <v>0</v>
      </c>
      <c r="W500" s="295">
        <f>'Anchor-AI'!Z498</f>
        <v>0</v>
      </c>
      <c r="X500" s="295">
        <f>'Anchor-AI'!AA498</f>
        <v>0</v>
      </c>
      <c r="Y500" s="357">
        <f>'Anchor-AI'!AB498</f>
        <v>0</v>
      </c>
      <c r="Z500" s="357">
        <f>'Anchor-AI'!AC498</f>
        <v>0</v>
      </c>
      <c r="AA500" s="296">
        <f t="shared" si="25"/>
        <v>0</v>
      </c>
      <c r="AC500" s="170">
        <f>'Test-AI'!L498</f>
        <v>0</v>
      </c>
      <c r="AD500" s="167">
        <f>'Test-AI'!M498</f>
        <v>0</v>
      </c>
      <c r="AE500" s="167">
        <f>'Test-AI'!N498</f>
        <v>0</v>
      </c>
      <c r="AF500" s="167">
        <f>'Test-AI'!O498</f>
        <v>0</v>
      </c>
      <c r="AG500" s="167">
        <f>(Summary!$C$63*AD500+Summary!$C$64*AE500+Summary!$C$65*AF500)/Summary!$C$66</f>
        <v>0</v>
      </c>
      <c r="AH500" s="167">
        <f>'Test-AI'!P498</f>
        <v>0</v>
      </c>
      <c r="AI500" s="167">
        <f>'Test-AI'!Q498</f>
        <v>0</v>
      </c>
      <c r="AJ500" s="167">
        <f>'Test-AI'!R498</f>
        <v>0</v>
      </c>
      <c r="AK500" s="167">
        <f>'Test-AI'!S498</f>
        <v>0</v>
      </c>
      <c r="AL500" s="167">
        <f>'Test-AI'!T498</f>
        <v>0</v>
      </c>
      <c r="AM500" s="167">
        <f>'Test-AI'!U498</f>
        <v>0</v>
      </c>
      <c r="AN500" s="167">
        <f>'Test-AI'!V498</f>
        <v>0</v>
      </c>
      <c r="AO500" s="167">
        <f>'Test-AI'!W498</f>
        <v>0</v>
      </c>
      <c r="AP500" s="167">
        <f>'Test-AI'!X498</f>
        <v>0</v>
      </c>
      <c r="AQ500" s="167">
        <f>10*LOG10(1/((Summary!$C$80/10^(AN500/10)+Summary!$C$81/10^(AO500/10)+Summary!$C$82/10^(AP500/10))/Summary!$C$83))</f>
        <v>0</v>
      </c>
      <c r="AR500" s="167">
        <f>'Test-AI'!Y498</f>
        <v>0</v>
      </c>
      <c r="AS500" s="167">
        <f>'Test-AI'!Z498</f>
        <v>0</v>
      </c>
      <c r="AT500" s="295">
        <f>'Test-AI'!AA498</f>
        <v>0</v>
      </c>
      <c r="AU500" s="357">
        <f>'Test-AI'!AB498</f>
        <v>0</v>
      </c>
      <c r="AV500" s="357">
        <f>'Test-AI'!AC498</f>
        <v>0</v>
      </c>
      <c r="AW500" s="296">
        <f t="shared" si="26"/>
        <v>0</v>
      </c>
      <c r="AX500" s="297" t="e">
        <f t="shared" si="27"/>
        <v>#DIV/0!</v>
      </c>
      <c r="AY500" s="298" t="e">
        <f t="shared" si="27"/>
        <v>#DIV/0!</v>
      </c>
      <c r="AZ500" s="297" t="e">
        <f t="shared" si="27"/>
        <v>#DIV/0!</v>
      </c>
      <c r="BA500" s="345" t="e">
        <f t="shared" si="24"/>
        <v>#DIV/0!</v>
      </c>
      <c r="BB500" s="75"/>
      <c r="BC500" s="75"/>
      <c r="BD500" s="574" t="s">
        <v>46</v>
      </c>
      <c r="BE500" s="549" t="e">
        <f t="array" ref="BE500">bdRateExtend($G498:$G501,H498:H501,$AC498:$AC501,AD498:AD501)</f>
        <v>#VALUE!</v>
      </c>
      <c r="BF500" s="552"/>
      <c r="BG500" s="552"/>
      <c r="BH500" s="552"/>
      <c r="BI500" s="552"/>
      <c r="BJ500" s="552"/>
      <c r="BK500" s="551" t="e">
        <f t="array" ref="BK500">bdRateExtend($G498:$G501,L498:L501,$AC498:$AC501,AH498:AH501)</f>
        <v>#VALUE!</v>
      </c>
      <c r="BL500" s="552"/>
      <c r="BM500" s="551" t="e">
        <f t="array" ref="BM500">bdRateExtend($G498:$G501,M498:M501,$AC498:$AC501,AI498:AI501)</f>
        <v>#VALUE!</v>
      </c>
      <c r="BN500" s="552"/>
      <c r="BO500" s="545" t="e">
        <f t="array" ref="BO500">bdRateExtend($G498:$G501,N498:N501,$AC498:$AC501,AJ498:AJ501,"None", FALSE,1)</f>
        <v>#VALUE!</v>
      </c>
      <c r="BP500" s="541"/>
      <c r="BQ500" s="545" t="e">
        <f t="array" ref="BQ500">bdRateExtend($G498:$G501,O498:O501,$AC498:$AC501,AK498:AK501,"None", FALSE,1)</f>
        <v>#VALUE!</v>
      </c>
      <c r="BR500" s="541"/>
      <c r="BS500" s="551" t="e">
        <f t="array" ref="BS500">bdRateExtend($G498:$G501,P498:P501,$AC498:$AC501,AL498:AL501)</f>
        <v>#VALUE!</v>
      </c>
      <c r="BT500" s="552"/>
      <c r="BU500" s="551" t="e">
        <f t="array" ref="BU500">bdRateExtend($G498:$G501,Q498:Q501,$AC498:$AC501,AM498:AM501)</f>
        <v>#VALUE!</v>
      </c>
      <c r="BV500" s="552"/>
      <c r="BW500" s="551" t="e">
        <f t="array" ref="BW500">bdRateExtend($G498:$G501,R498:R501,$AC498:$AC501,AN498:AN501)</f>
        <v>#VALUE!</v>
      </c>
      <c r="BX500" s="552"/>
      <c r="BY500" s="552"/>
      <c r="BZ500" s="541"/>
      <c r="CA500" s="541"/>
      <c r="CB500" s="552"/>
      <c r="CC500" s="560" t="e">
        <f t="array" ref="CC500">bdCAMBIExtend($G498:$G501,V498:V501,$AC498:$AC501,AR498:AR501)</f>
        <v>#VALUE!</v>
      </c>
      <c r="CD500" s="541"/>
      <c r="CE500" s="554">
        <f t="array" ref="CE500">testVMAFRange($G498:$G501,N498:N501,$AC498:$AC501,AJ498:AJ501)</f>
        <v>0</v>
      </c>
      <c r="CF500" s="541"/>
      <c r="CG500" s="554">
        <f t="array" ref="CG500">testVMAFRange($G498:$G501,O498:O501,$AC498:$AC501,AK498:AK501)</f>
        <v>0</v>
      </c>
      <c r="CH500" s="541"/>
    </row>
    <row r="501" spans="1:86" ht="17" hidden="1" customHeight="1" x14ac:dyDescent="0.2">
      <c r="A501" s="552"/>
      <c r="B501" s="571"/>
      <c r="C501" s="486"/>
      <c r="D501" s="602"/>
      <c r="E501" s="577"/>
      <c r="F501" s="240">
        <v>210</v>
      </c>
      <c r="G501" s="299">
        <f>'Anchor-AI'!L499</f>
        <v>0</v>
      </c>
      <c r="H501" s="300">
        <f>'Anchor-AI'!M499</f>
        <v>0</v>
      </c>
      <c r="I501" s="300">
        <f>'Anchor-AI'!N499</f>
        <v>0</v>
      </c>
      <c r="J501" s="300">
        <f>'Anchor-AI'!O499</f>
        <v>0</v>
      </c>
      <c r="K501" s="295">
        <f>(Summary!$C$63*H501+Summary!$C$64*I501+Summary!$C$65*J501)/Summary!$C$66</f>
        <v>0</v>
      </c>
      <c r="L501" s="300">
        <f>'Anchor-AI'!P499</f>
        <v>0</v>
      </c>
      <c r="M501" s="300">
        <f>'Anchor-AI'!Q499</f>
        <v>0</v>
      </c>
      <c r="N501" s="300">
        <f>'Anchor-AI'!R499</f>
        <v>0</v>
      </c>
      <c r="O501" s="300">
        <f>'Anchor-AI'!S499</f>
        <v>0</v>
      </c>
      <c r="P501" s="300">
        <f>'Anchor-AI'!T499</f>
        <v>0</v>
      </c>
      <c r="Q501" s="300">
        <f>'Anchor-AI'!U499</f>
        <v>0</v>
      </c>
      <c r="R501" s="300">
        <f>'Anchor-AI'!V499</f>
        <v>0</v>
      </c>
      <c r="S501" s="300">
        <f>'Anchor-AI'!W499</f>
        <v>0</v>
      </c>
      <c r="T501" s="300">
        <f>'Anchor-AI'!X499</f>
        <v>0</v>
      </c>
      <c r="U501" s="300">
        <f>10*LOG10(1/((Summary!$C$80/10^(R501/10)+Summary!$C$81/10^(S501/10)+Summary!$C$82/10^(T501/10))/Summary!$C$83))</f>
        <v>0</v>
      </c>
      <c r="V501" s="300">
        <f>'Anchor-AI'!Y499</f>
        <v>0</v>
      </c>
      <c r="W501" s="300">
        <f>'Anchor-AI'!Z499</f>
        <v>0</v>
      </c>
      <c r="X501" s="300">
        <f>'Anchor-AI'!AA499</f>
        <v>0</v>
      </c>
      <c r="Y501" s="357">
        <f>'Anchor-AI'!AB499</f>
        <v>0</v>
      </c>
      <c r="Z501" s="357">
        <f>'Anchor-AI'!AC499</f>
        <v>0</v>
      </c>
      <c r="AA501" s="301">
        <f t="shared" si="25"/>
        <v>0</v>
      </c>
      <c r="AB501" s="76"/>
      <c r="AC501" s="171">
        <f>'Test-AI'!L499</f>
        <v>0</v>
      </c>
      <c r="AD501" s="168">
        <f>'Test-AI'!M499</f>
        <v>0</v>
      </c>
      <c r="AE501" s="168">
        <f>'Test-AI'!N499</f>
        <v>0</v>
      </c>
      <c r="AF501" s="168">
        <f>'Test-AI'!O499</f>
        <v>0</v>
      </c>
      <c r="AG501" s="168">
        <f>(Summary!$C$63*AD501+Summary!$C$64*AE501+Summary!$C$65*AF501)/Summary!$C$66</f>
        <v>0</v>
      </c>
      <c r="AH501" s="168">
        <f>'Test-AI'!P499</f>
        <v>0</v>
      </c>
      <c r="AI501" s="168">
        <f>'Test-AI'!Q499</f>
        <v>0</v>
      </c>
      <c r="AJ501" s="168">
        <f>'Test-AI'!R499</f>
        <v>0</v>
      </c>
      <c r="AK501" s="168">
        <f>'Test-AI'!S499</f>
        <v>0</v>
      </c>
      <c r="AL501" s="168">
        <f>'Test-AI'!T499</f>
        <v>0</v>
      </c>
      <c r="AM501" s="168">
        <f>'Test-AI'!U499</f>
        <v>0</v>
      </c>
      <c r="AN501" s="168">
        <f>'Test-AI'!V499</f>
        <v>0</v>
      </c>
      <c r="AO501" s="168">
        <f>'Test-AI'!W499</f>
        <v>0</v>
      </c>
      <c r="AP501" s="168">
        <f>'Test-AI'!X499</f>
        <v>0</v>
      </c>
      <c r="AQ501" s="168">
        <f>10*LOG10(1/((Summary!$C$80/10^(AN501/10)+Summary!$C$81/10^(AO501/10)+Summary!$C$82/10^(AP501/10))/Summary!$C$83))</f>
        <v>0</v>
      </c>
      <c r="AR501" s="168">
        <f>'Test-AI'!Y499</f>
        <v>0</v>
      </c>
      <c r="AS501" s="168">
        <f>'Test-AI'!Z499</f>
        <v>0</v>
      </c>
      <c r="AT501" s="300">
        <f>'Test-AI'!AA499</f>
        <v>0</v>
      </c>
      <c r="AU501" s="357">
        <f>'Test-AI'!AB499</f>
        <v>0</v>
      </c>
      <c r="AV501" s="357">
        <f>'Test-AI'!AC499</f>
        <v>0</v>
      </c>
      <c r="AW501" s="301">
        <f t="shared" si="26"/>
        <v>0</v>
      </c>
      <c r="AX501" s="302" t="e">
        <f t="shared" si="27"/>
        <v>#DIV/0!</v>
      </c>
      <c r="AY501" s="303" t="e">
        <f t="shared" si="27"/>
        <v>#DIV/0!</v>
      </c>
      <c r="AZ501" s="297" t="e">
        <f t="shared" si="27"/>
        <v>#DIV/0!</v>
      </c>
      <c r="BA501" s="345" t="e">
        <f t="shared" si="24"/>
        <v>#DIV/0!</v>
      </c>
      <c r="BB501" s="75"/>
      <c r="BC501" s="75"/>
      <c r="BD501" s="570"/>
      <c r="BE501" s="550"/>
      <c r="BF501" s="553"/>
      <c r="BG501" s="553"/>
      <c r="BH501" s="553"/>
      <c r="BI501" s="553"/>
      <c r="BJ501" s="553"/>
      <c r="BK501" s="553"/>
      <c r="BL501" s="553"/>
      <c r="BM501" s="553"/>
      <c r="BN501" s="553"/>
      <c r="BO501" s="546"/>
      <c r="BP501" s="544"/>
      <c r="BQ501" s="546"/>
      <c r="BR501" s="544"/>
      <c r="BS501" s="553"/>
      <c r="BT501" s="553"/>
      <c r="BU501" s="553"/>
      <c r="BV501" s="553"/>
      <c r="BW501" s="553"/>
      <c r="BX501" s="553"/>
      <c r="BY501" s="553"/>
      <c r="BZ501" s="544"/>
      <c r="CA501" s="544"/>
      <c r="CB501" s="553"/>
      <c r="CC501" s="550"/>
      <c r="CD501" s="541"/>
      <c r="CE501" s="546"/>
      <c r="CF501" s="544"/>
      <c r="CG501" s="546"/>
      <c r="CH501" s="544"/>
    </row>
    <row r="502" spans="1:86" ht="17" hidden="1" customHeight="1" x14ac:dyDescent="0.2">
      <c r="A502" s="552"/>
      <c r="B502" s="620" t="s">
        <v>148</v>
      </c>
      <c r="C502" s="586" t="s">
        <v>116</v>
      </c>
      <c r="D502" s="601">
        <v>50</v>
      </c>
      <c r="E502" s="576">
        <v>8</v>
      </c>
      <c r="F502" s="238">
        <v>85</v>
      </c>
      <c r="G502" s="289">
        <f>'Anchor-AI'!L500</f>
        <v>0</v>
      </c>
      <c r="H502" s="290">
        <f>'Anchor-AI'!M500</f>
        <v>0</v>
      </c>
      <c r="I502" s="290">
        <f>'Anchor-AI'!N500</f>
        <v>0</v>
      </c>
      <c r="J502" s="290">
        <f>'Anchor-AI'!O500</f>
        <v>0</v>
      </c>
      <c r="K502" s="290">
        <f>(Summary!$C$63*H502+Summary!$C$64*I502+Summary!$C$65*J502)/Summary!$C$66</f>
        <v>0</v>
      </c>
      <c r="L502" s="290">
        <f>'Anchor-AI'!P500</f>
        <v>0</v>
      </c>
      <c r="M502" s="290">
        <f>'Anchor-AI'!Q500</f>
        <v>0</v>
      </c>
      <c r="N502" s="290">
        <f>'Anchor-AI'!R500</f>
        <v>0</v>
      </c>
      <c r="O502" s="290">
        <f>'Anchor-AI'!S500</f>
        <v>0</v>
      </c>
      <c r="P502" s="290">
        <f>'Anchor-AI'!T500</f>
        <v>0</v>
      </c>
      <c r="Q502" s="290">
        <f>'Anchor-AI'!U500</f>
        <v>0</v>
      </c>
      <c r="R502" s="290">
        <f>'Anchor-AI'!V500</f>
        <v>0</v>
      </c>
      <c r="S502" s="290">
        <f>'Anchor-AI'!W500</f>
        <v>0</v>
      </c>
      <c r="T502" s="290">
        <f>'Anchor-AI'!X500</f>
        <v>0</v>
      </c>
      <c r="U502" s="290">
        <f>10*LOG10(1/((Summary!$C$80/10^(R502/10)+Summary!$C$81/10^(S502/10)+Summary!$C$82/10^(T502/10))/Summary!$C$83))</f>
        <v>0</v>
      </c>
      <c r="V502" s="290">
        <f>'Anchor-AI'!Y500</f>
        <v>0</v>
      </c>
      <c r="W502" s="290">
        <f>'Anchor-AI'!Z500</f>
        <v>0</v>
      </c>
      <c r="X502" s="290">
        <f>'Anchor-AI'!AA500</f>
        <v>0</v>
      </c>
      <c r="Y502" s="360">
        <f>'Anchor-AI'!AB500</f>
        <v>0</v>
      </c>
      <c r="Z502" s="360">
        <f>'Anchor-AI'!AC500</f>
        <v>0</v>
      </c>
      <c r="AA502" s="291">
        <f t="shared" si="25"/>
        <v>0</v>
      </c>
      <c r="AC502" s="169">
        <f>'Test-AI'!L500</f>
        <v>0</v>
      </c>
      <c r="AD502" s="166">
        <f>'Test-AI'!M500</f>
        <v>0</v>
      </c>
      <c r="AE502" s="166">
        <f>'Test-AI'!N500</f>
        <v>0</v>
      </c>
      <c r="AF502" s="166">
        <f>'Test-AI'!O500</f>
        <v>0</v>
      </c>
      <c r="AG502" s="166">
        <f>(Summary!$C$63*AD502+Summary!$C$64*AE502+Summary!$C$65*AF502)/Summary!$C$66</f>
        <v>0</v>
      </c>
      <c r="AH502" s="166">
        <f>'Test-AI'!P500</f>
        <v>0</v>
      </c>
      <c r="AI502" s="166">
        <f>'Test-AI'!Q500</f>
        <v>0</v>
      </c>
      <c r="AJ502" s="166">
        <f>'Test-AI'!R500</f>
        <v>0</v>
      </c>
      <c r="AK502" s="166">
        <f>'Test-AI'!S500</f>
        <v>0</v>
      </c>
      <c r="AL502" s="166">
        <f>'Test-AI'!T500</f>
        <v>0</v>
      </c>
      <c r="AM502" s="166">
        <f>'Test-AI'!U500</f>
        <v>0</v>
      </c>
      <c r="AN502" s="166">
        <f>'Test-AI'!V500</f>
        <v>0</v>
      </c>
      <c r="AO502" s="166">
        <f>'Test-AI'!W500</f>
        <v>0</v>
      </c>
      <c r="AP502" s="166">
        <f>'Test-AI'!X500</f>
        <v>0</v>
      </c>
      <c r="AQ502" s="166">
        <f>10*LOG10(1/((Summary!$C$80/10^(AN502/10)+Summary!$C$81/10^(AO502/10)+Summary!$C$82/10^(AP502/10))/Summary!$C$83))</f>
        <v>0</v>
      </c>
      <c r="AR502" s="166">
        <f>'Test-AI'!Y500</f>
        <v>0</v>
      </c>
      <c r="AS502" s="166">
        <f>'Test-AI'!Z500</f>
        <v>0</v>
      </c>
      <c r="AT502" s="290">
        <f>'Test-AI'!AA500</f>
        <v>0</v>
      </c>
      <c r="AU502" s="356">
        <f>'Test-AI'!AB500</f>
        <v>0</v>
      </c>
      <c r="AV502" s="356">
        <f>'Test-AI'!AC500</f>
        <v>0</v>
      </c>
      <c r="AW502" s="291">
        <f t="shared" si="26"/>
        <v>0</v>
      </c>
      <c r="AX502" s="292" t="e">
        <f t="shared" si="27"/>
        <v>#DIV/0!</v>
      </c>
      <c r="AY502" s="293" t="e">
        <f t="shared" si="27"/>
        <v>#DIV/0!</v>
      </c>
      <c r="AZ502" s="292" t="e">
        <f t="shared" si="27"/>
        <v>#DIV/0!</v>
      </c>
      <c r="BA502" s="344" t="e">
        <f t="shared" si="24"/>
        <v>#DIV/0!</v>
      </c>
      <c r="BB502" s="75"/>
      <c r="BC502" s="75"/>
      <c r="BD502" s="572" t="s">
        <v>39</v>
      </c>
      <c r="BE502" s="549" t="e">
        <f t="array" ref="BE502">bdRateExtend($G502:$G505,H502:H505,$AC502:$AC505,AD502:AD505)</f>
        <v>#VALUE!</v>
      </c>
      <c r="BF502" s="551" t="e">
        <f t="array" ref="BF502">bdRateExtend($G502:$G507,H502:H507,$AC502:$AC507,AD502:AD507)</f>
        <v>#VALUE!</v>
      </c>
      <c r="BG502" s="551" t="e">
        <f t="array" ref="BG502">bdRateExtend($G502:$G507,I502:I507,$AC502:$AC507,AE502:AE507)</f>
        <v>#VALUE!</v>
      </c>
      <c r="BH502" s="551" t="e">
        <f t="array" ref="BH502">bdRateExtend($G502:$G507,J502:J507,$AC502:$AC507,AF502:AF507)</f>
        <v>#VALUE!</v>
      </c>
      <c r="BI502" s="551" t="e">
        <f t="array" ref="BI502">bdRateExtend($G502:$G507,K502:K507,$AC502:$AC507,AG502:AG507)</f>
        <v>#VALUE!</v>
      </c>
      <c r="BJ502" s="575" t="e">
        <f>(Summary!$C$94*BF502+Summary!$C$95*BG502+Summary!$C$96*BH502)/Summary!$C$97</f>
        <v>#VALUE!</v>
      </c>
      <c r="BK502" s="551" t="e">
        <f t="array" ref="BK502">bdRateExtend($G502:$G505,L502:L505,$AC502:$AC505,AH502:AH505)</f>
        <v>#VALUE!</v>
      </c>
      <c r="BL502" s="551" t="e">
        <f t="array" ref="BL502">bdRateExtend($G502:$G507,L502:L507,$AC502:$AC507,AH502:AH507)</f>
        <v>#VALUE!</v>
      </c>
      <c r="BM502" s="551" t="e">
        <f t="array" ref="BM502">bdRateExtend($G502:$G505,M502:M505,$AC502:$AC505,AI502:AI505)</f>
        <v>#VALUE!</v>
      </c>
      <c r="BN502" s="551" t="e">
        <f t="array" ref="BN502">bdRateExtend($G502:$G507,M502:M507,$AC502:$AC507,AI502:AI507)</f>
        <v>#VALUE!</v>
      </c>
      <c r="BO502" s="548" t="e">
        <f t="array" ref="BO502">bdRateExtend($G502:$G505,N502:N505,$AC502:$AC505,AJ502:AJ505,"None", FALSE,1)</f>
        <v>#VALUE!</v>
      </c>
      <c r="BP502" s="585" t="e">
        <f t="array" ref="BP502">bdRateExtend($G502:$G507,N502:N507,$AC502:$AC507,AJ502:AJ507,"None", FALSE,1)</f>
        <v>#VALUE!</v>
      </c>
      <c r="BQ502" s="548" t="e">
        <f t="array" ref="BQ502">bdRateExtend($G502:$G505,O502:O505,$AC502:$AC505,AK502:AK505,"None", FALSE,1)</f>
        <v>#VALUE!</v>
      </c>
      <c r="BR502" s="585" t="e">
        <f t="array" ref="BR502">bdRateExtend($G502:$G507,O502:O507,$AC502:$AC507,AK502:AK507,"None", FALSE,1)</f>
        <v>#VALUE!</v>
      </c>
      <c r="BS502" s="551" t="e">
        <f t="array" ref="BS502">bdRateExtend($G502:$G505,P502:P505,$AC502:$AC505,AL502:AL505)</f>
        <v>#VALUE!</v>
      </c>
      <c r="BT502" s="551" t="e">
        <f t="array" ref="BT502">bdRateExtend($G502:$G507,P502:P507,$AC502:$AC507,AL502:AL507)</f>
        <v>#VALUE!</v>
      </c>
      <c r="BU502" s="551" t="e">
        <f t="array" ref="BU502">bdRateExtend($G502:$G505,Q502:Q505,$AC502:$AC505,AM502:AM505)</f>
        <v>#VALUE!</v>
      </c>
      <c r="BV502" s="551" t="e">
        <f t="array" ref="BV502">bdRateExtend($G502:$G507,Q502:Q507,$AC502:$AC507,AM502:AM507)</f>
        <v>#VALUE!</v>
      </c>
      <c r="BW502" s="551" t="e">
        <f t="array" ref="BW502">bdRateExtend($G502:$G505,R502:R505,$AC502:$AC505,AN502:AN505)</f>
        <v>#VALUE!</v>
      </c>
      <c r="BX502" s="551" t="e">
        <f t="array" ref="BX502">bdRateExtend($G502:$G507,R502:R507,$AC502:$AC507,AN502:AN507)</f>
        <v>#VALUE!</v>
      </c>
      <c r="BY502" s="551" t="e">
        <f t="array" ref="BY502">bdRateExtend($G502:$G507,S502:S507,$AC502:$AC507,AO502:AO507)</f>
        <v>#VALUE!</v>
      </c>
      <c r="BZ502" s="555" t="e">
        <f t="array" ref="BZ502">bdRateExtend($G502:$G507,T502:T507,$AC502:$AC507,AP502:AP507)</f>
        <v>#VALUE!</v>
      </c>
      <c r="CA502" s="555" t="e">
        <f t="array" ref="CA502">bdRateExtend($G502:$G507,U502:U507,$AC502:$AC507,AQ502:AQ507)</f>
        <v>#VALUE!</v>
      </c>
      <c r="CB502" s="575" t="e">
        <f>(Summary!$C$108*BX502+Summary!$C$109*BY502+Summary!$C$110*BZ502)/Summary!$C$111</f>
        <v>#VALUE!</v>
      </c>
      <c r="CC502" s="561" t="e">
        <f t="array" ref="CC502">bdCAMBIExtend($G502:$G505,V502:V505,$AC502:$AC505,AR502:AR505)</f>
        <v>#VALUE!</v>
      </c>
      <c r="CD502" s="561" t="e">
        <f t="array" ref="CD502">bdCAMBIExtend($G502:$G507,V502:V507,$AC502:$AC507,AR502:AR507)</f>
        <v>#VALUE!</v>
      </c>
      <c r="CE502" s="547">
        <f t="array" ref="CE502">testVMAFRange($G502:$G505,N502:N505,$AC502:$AC505,AJ502:AJ505)</f>
        <v>0</v>
      </c>
      <c r="CF502" s="543">
        <f t="array" ref="CF502">testVMAFRange($G502:$G507,N502:N507,$AC502:$AC507,AJ502:AJ507)</f>
        <v>0</v>
      </c>
      <c r="CG502" s="547">
        <f t="array" ref="CG502">testVMAFRange($G502:$G505,O502:O505,$AC502:$AC505,AK502:AK505)</f>
        <v>0</v>
      </c>
      <c r="CH502" s="543">
        <f t="array" ref="CH502">testVMAFRange($G502:$G507,O502:O507,$AC502:$AC507,AK502:AK507)</f>
        <v>0</v>
      </c>
    </row>
    <row r="503" spans="1:86" ht="17" hidden="1" customHeight="1" x14ac:dyDescent="0.2">
      <c r="A503" s="552"/>
      <c r="B503" s="566"/>
      <c r="C503" s="485"/>
      <c r="D503" s="590"/>
      <c r="E503" s="558"/>
      <c r="F503" s="239">
        <v>110</v>
      </c>
      <c r="G503" s="294">
        <f>'Anchor-AI'!L501</f>
        <v>0</v>
      </c>
      <c r="H503" s="295">
        <f>'Anchor-AI'!M501</f>
        <v>0</v>
      </c>
      <c r="I503" s="295">
        <f>'Anchor-AI'!N501</f>
        <v>0</v>
      </c>
      <c r="J503" s="295">
        <f>'Anchor-AI'!O501</f>
        <v>0</v>
      </c>
      <c r="K503" s="295">
        <f>(Summary!$C$63*H503+Summary!$C$64*I503+Summary!$C$65*J503)/Summary!$C$66</f>
        <v>0</v>
      </c>
      <c r="L503" s="295">
        <f>'Anchor-AI'!P501</f>
        <v>0</v>
      </c>
      <c r="M503" s="295">
        <f>'Anchor-AI'!Q501</f>
        <v>0</v>
      </c>
      <c r="N503" s="295">
        <f>'Anchor-AI'!R501</f>
        <v>0</v>
      </c>
      <c r="O503" s="295">
        <f>'Anchor-AI'!S501</f>
        <v>0</v>
      </c>
      <c r="P503" s="295">
        <f>'Anchor-AI'!T501</f>
        <v>0</v>
      </c>
      <c r="Q503" s="295">
        <f>'Anchor-AI'!U501</f>
        <v>0</v>
      </c>
      <c r="R503" s="295">
        <f>'Anchor-AI'!V501</f>
        <v>0</v>
      </c>
      <c r="S503" s="295">
        <f>'Anchor-AI'!W501</f>
        <v>0</v>
      </c>
      <c r="T503" s="295">
        <f>'Anchor-AI'!X501</f>
        <v>0</v>
      </c>
      <c r="U503" s="295">
        <f>10*LOG10(1/((Summary!$C$80/10^(R503/10)+Summary!$C$81/10^(S503/10)+Summary!$C$82/10^(T503/10))/Summary!$C$83))</f>
        <v>0</v>
      </c>
      <c r="V503" s="295">
        <f>'Anchor-AI'!Y501</f>
        <v>0</v>
      </c>
      <c r="W503" s="295">
        <f>'Anchor-AI'!Z501</f>
        <v>0</v>
      </c>
      <c r="X503" s="295">
        <f>'Anchor-AI'!AA501</f>
        <v>0</v>
      </c>
      <c r="Y503" s="357">
        <f>'Anchor-AI'!AB501</f>
        <v>0</v>
      </c>
      <c r="Z503" s="357">
        <f>'Anchor-AI'!AC501</f>
        <v>0</v>
      </c>
      <c r="AA503" s="296">
        <f t="shared" si="25"/>
        <v>0</v>
      </c>
      <c r="AC503" s="170">
        <f>'Test-AI'!L501</f>
        <v>0</v>
      </c>
      <c r="AD503" s="167">
        <f>'Test-AI'!M501</f>
        <v>0</v>
      </c>
      <c r="AE503" s="167">
        <f>'Test-AI'!N501</f>
        <v>0</v>
      </c>
      <c r="AF503" s="167">
        <f>'Test-AI'!O501</f>
        <v>0</v>
      </c>
      <c r="AG503" s="167">
        <f>(Summary!$C$63*AD503+Summary!$C$64*AE503+Summary!$C$65*AF503)/Summary!$C$66</f>
        <v>0</v>
      </c>
      <c r="AH503" s="167">
        <f>'Test-AI'!P501</f>
        <v>0</v>
      </c>
      <c r="AI503" s="167">
        <f>'Test-AI'!Q501</f>
        <v>0</v>
      </c>
      <c r="AJ503" s="167">
        <f>'Test-AI'!R501</f>
        <v>0</v>
      </c>
      <c r="AK503" s="167">
        <f>'Test-AI'!S501</f>
        <v>0</v>
      </c>
      <c r="AL503" s="167">
        <f>'Test-AI'!T501</f>
        <v>0</v>
      </c>
      <c r="AM503" s="167">
        <f>'Test-AI'!U501</f>
        <v>0</v>
      </c>
      <c r="AN503" s="167">
        <f>'Test-AI'!V501</f>
        <v>0</v>
      </c>
      <c r="AO503" s="167">
        <f>'Test-AI'!W501</f>
        <v>0</v>
      </c>
      <c r="AP503" s="167">
        <f>'Test-AI'!X501</f>
        <v>0</v>
      </c>
      <c r="AQ503" s="167">
        <f>10*LOG10(1/((Summary!$C$80/10^(AN503/10)+Summary!$C$81/10^(AO503/10)+Summary!$C$82/10^(AP503/10))/Summary!$C$83))</f>
        <v>0</v>
      </c>
      <c r="AR503" s="167">
        <f>'Test-AI'!Y501</f>
        <v>0</v>
      </c>
      <c r="AS503" s="167">
        <f>'Test-AI'!Z501</f>
        <v>0</v>
      </c>
      <c r="AT503" s="295">
        <f>'Test-AI'!AA501</f>
        <v>0</v>
      </c>
      <c r="AU503" s="357">
        <f>'Test-AI'!AB501</f>
        <v>0</v>
      </c>
      <c r="AV503" s="357">
        <f>'Test-AI'!AC501</f>
        <v>0</v>
      </c>
      <c r="AW503" s="296">
        <f t="shared" si="26"/>
        <v>0</v>
      </c>
      <c r="AX503" s="297" t="e">
        <f t="shared" si="27"/>
        <v>#DIV/0!</v>
      </c>
      <c r="AY503" s="298" t="e">
        <f t="shared" si="27"/>
        <v>#DIV/0!</v>
      </c>
      <c r="AZ503" s="297" t="e">
        <f t="shared" si="27"/>
        <v>#DIV/0!</v>
      </c>
      <c r="BA503" s="345" t="e">
        <f t="shared" si="24"/>
        <v>#DIV/0!</v>
      </c>
      <c r="BB503" s="75"/>
      <c r="BC503" s="75"/>
      <c r="BD503" s="565"/>
      <c r="BE503" s="550"/>
      <c r="BF503" s="552"/>
      <c r="BG503" s="552"/>
      <c r="BH503" s="552"/>
      <c r="BI503" s="552"/>
      <c r="BJ503" s="552"/>
      <c r="BK503" s="553"/>
      <c r="BL503" s="552"/>
      <c r="BM503" s="553"/>
      <c r="BN503" s="552"/>
      <c r="BO503" s="546"/>
      <c r="BP503" s="541"/>
      <c r="BQ503" s="546"/>
      <c r="BR503" s="541"/>
      <c r="BS503" s="553"/>
      <c r="BT503" s="552"/>
      <c r="BU503" s="553"/>
      <c r="BV503" s="552"/>
      <c r="BW503" s="553"/>
      <c r="BX503" s="552"/>
      <c r="BY503" s="552"/>
      <c r="BZ503" s="541"/>
      <c r="CA503" s="541"/>
      <c r="CB503" s="552"/>
      <c r="CC503" s="553"/>
      <c r="CD503" s="552"/>
      <c r="CE503" s="546"/>
      <c r="CF503" s="541"/>
      <c r="CG503" s="546"/>
      <c r="CH503" s="541"/>
    </row>
    <row r="504" spans="1:86" ht="17" hidden="1" customHeight="1" x14ac:dyDescent="0.2">
      <c r="A504" s="552"/>
      <c r="B504" s="566"/>
      <c r="C504" s="485"/>
      <c r="D504" s="590"/>
      <c r="E504" s="558"/>
      <c r="F504" s="239">
        <v>135</v>
      </c>
      <c r="G504" s="294">
        <f>'Anchor-AI'!L502</f>
        <v>0</v>
      </c>
      <c r="H504" s="295">
        <f>'Anchor-AI'!M502</f>
        <v>0</v>
      </c>
      <c r="I504" s="295">
        <f>'Anchor-AI'!N502</f>
        <v>0</v>
      </c>
      <c r="J504" s="295">
        <f>'Anchor-AI'!O502</f>
        <v>0</v>
      </c>
      <c r="K504" s="295">
        <f>(Summary!$C$63*H504+Summary!$C$64*I504+Summary!$C$65*J504)/Summary!$C$66</f>
        <v>0</v>
      </c>
      <c r="L504" s="295">
        <f>'Anchor-AI'!P502</f>
        <v>0</v>
      </c>
      <c r="M504" s="295">
        <f>'Anchor-AI'!Q502</f>
        <v>0</v>
      </c>
      <c r="N504" s="295">
        <f>'Anchor-AI'!R502</f>
        <v>0</v>
      </c>
      <c r="O504" s="295">
        <f>'Anchor-AI'!S502</f>
        <v>0</v>
      </c>
      <c r="P504" s="295">
        <f>'Anchor-AI'!T502</f>
        <v>0</v>
      </c>
      <c r="Q504" s="295">
        <f>'Anchor-AI'!U502</f>
        <v>0</v>
      </c>
      <c r="R504" s="295">
        <f>'Anchor-AI'!V502</f>
        <v>0</v>
      </c>
      <c r="S504" s="295">
        <f>'Anchor-AI'!W502</f>
        <v>0</v>
      </c>
      <c r="T504" s="295">
        <f>'Anchor-AI'!X502</f>
        <v>0</v>
      </c>
      <c r="U504" s="295">
        <f>10*LOG10(1/((Summary!$C$80/10^(R504/10)+Summary!$C$81/10^(S504/10)+Summary!$C$82/10^(T504/10))/Summary!$C$83))</f>
        <v>0</v>
      </c>
      <c r="V504" s="295">
        <f>'Anchor-AI'!Y502</f>
        <v>0</v>
      </c>
      <c r="W504" s="295">
        <f>'Anchor-AI'!Z502</f>
        <v>0</v>
      </c>
      <c r="X504" s="295">
        <f>'Anchor-AI'!AA502</f>
        <v>0</v>
      </c>
      <c r="Y504" s="357">
        <f>'Anchor-AI'!AB502</f>
        <v>0</v>
      </c>
      <c r="Z504" s="357">
        <f>'Anchor-AI'!AC502</f>
        <v>0</v>
      </c>
      <c r="AA504" s="296">
        <f t="shared" si="25"/>
        <v>0</v>
      </c>
      <c r="AC504" s="170">
        <f>'Test-AI'!L502</f>
        <v>0</v>
      </c>
      <c r="AD504" s="167">
        <f>'Test-AI'!M502</f>
        <v>0</v>
      </c>
      <c r="AE504" s="167">
        <f>'Test-AI'!N502</f>
        <v>0</v>
      </c>
      <c r="AF504" s="167">
        <f>'Test-AI'!O502</f>
        <v>0</v>
      </c>
      <c r="AG504" s="167">
        <f>(Summary!$C$63*AD504+Summary!$C$64*AE504+Summary!$C$65*AF504)/Summary!$C$66</f>
        <v>0</v>
      </c>
      <c r="AH504" s="167">
        <f>'Test-AI'!P502</f>
        <v>0</v>
      </c>
      <c r="AI504" s="167">
        <f>'Test-AI'!Q502</f>
        <v>0</v>
      </c>
      <c r="AJ504" s="167">
        <f>'Test-AI'!R502</f>
        <v>0</v>
      </c>
      <c r="AK504" s="167">
        <f>'Test-AI'!S502</f>
        <v>0</v>
      </c>
      <c r="AL504" s="167">
        <f>'Test-AI'!T502</f>
        <v>0</v>
      </c>
      <c r="AM504" s="167">
        <f>'Test-AI'!U502</f>
        <v>0</v>
      </c>
      <c r="AN504" s="167">
        <f>'Test-AI'!V502</f>
        <v>0</v>
      </c>
      <c r="AO504" s="167">
        <f>'Test-AI'!W502</f>
        <v>0</v>
      </c>
      <c r="AP504" s="167">
        <f>'Test-AI'!X502</f>
        <v>0</v>
      </c>
      <c r="AQ504" s="167">
        <f>10*LOG10(1/((Summary!$C$80/10^(AN504/10)+Summary!$C$81/10^(AO504/10)+Summary!$C$82/10^(AP504/10))/Summary!$C$83))</f>
        <v>0</v>
      </c>
      <c r="AR504" s="167">
        <f>'Test-AI'!Y502</f>
        <v>0</v>
      </c>
      <c r="AS504" s="167">
        <f>'Test-AI'!Z502</f>
        <v>0</v>
      </c>
      <c r="AT504" s="295">
        <f>'Test-AI'!AA502</f>
        <v>0</v>
      </c>
      <c r="AU504" s="357">
        <f>'Test-AI'!AB502</f>
        <v>0</v>
      </c>
      <c r="AV504" s="357">
        <f>'Test-AI'!AC502</f>
        <v>0</v>
      </c>
      <c r="AW504" s="296">
        <f t="shared" si="26"/>
        <v>0</v>
      </c>
      <c r="AX504" s="297" t="e">
        <f t="shared" si="27"/>
        <v>#DIV/0!</v>
      </c>
      <c r="AY504" s="298" t="e">
        <f t="shared" si="27"/>
        <v>#DIV/0!</v>
      </c>
      <c r="AZ504" s="297" t="e">
        <f t="shared" si="27"/>
        <v>#DIV/0!</v>
      </c>
      <c r="BA504" s="345" t="e">
        <f t="shared" si="24"/>
        <v>#DIV/0!</v>
      </c>
      <c r="BB504" s="75"/>
      <c r="BC504" s="75"/>
      <c r="BD504" s="573" t="s">
        <v>147</v>
      </c>
      <c r="BE504" s="549" t="e">
        <f t="array" ref="BE504">bdRateExtend($G503:$G506,H503:H506,$AC503:$AC506,AD503:AD506)</f>
        <v>#VALUE!</v>
      </c>
      <c r="BF504" s="552"/>
      <c r="BG504" s="552"/>
      <c r="BH504" s="552"/>
      <c r="BI504" s="552"/>
      <c r="BJ504" s="552"/>
      <c r="BK504" s="551" t="e">
        <f t="array" ref="BK504">bdRateExtend($G503:$G506,L503:L506,$AC503:$AC506,AH503:AH506)</f>
        <v>#VALUE!</v>
      </c>
      <c r="BL504" s="552"/>
      <c r="BM504" s="551" t="e">
        <f t="array" ref="BM504">bdRateExtend($G503:$G506,M503:M506,$AC503:$AC506,AI503:AI506)</f>
        <v>#VALUE!</v>
      </c>
      <c r="BN504" s="552"/>
      <c r="BO504" s="545" t="e">
        <f t="array" ref="BO504">bdRateExtend($G503:$G506,N503:N506,$AC503:$AC506,AJ503:AJ506,"None", FALSE,1)</f>
        <v>#VALUE!</v>
      </c>
      <c r="BP504" s="541"/>
      <c r="BQ504" s="545" t="e">
        <f t="array" ref="BQ504">bdRateExtend($G503:$G506,O503:O506,$AC503:$AC506,AK503:AK506,"None", FALSE,1)</f>
        <v>#VALUE!</v>
      </c>
      <c r="BR504" s="541"/>
      <c r="BS504" s="551" t="e">
        <f t="array" ref="BS504">bdRateExtend($G503:$G506,P503:P506,$AC503:$AC506,AL503:AL506)</f>
        <v>#VALUE!</v>
      </c>
      <c r="BT504" s="552"/>
      <c r="BU504" s="551" t="e">
        <f t="array" ref="BU504">bdRateExtend($G503:$G506,Q503:Q506,$AC503:$AC506,AM503:AM506)</f>
        <v>#VALUE!</v>
      </c>
      <c r="BV504" s="552"/>
      <c r="BW504" s="551" t="e">
        <f t="array" ref="BW504">bdRateExtend($G503:$G506,R503:R506,$AC503:$AC506,AN503:AN506)</f>
        <v>#VALUE!</v>
      </c>
      <c r="BX504" s="552"/>
      <c r="BY504" s="552"/>
      <c r="BZ504" s="541"/>
      <c r="CA504" s="541"/>
      <c r="CB504" s="552"/>
      <c r="CC504" s="561" t="e">
        <f t="array" ref="CC504">bdCAMBIExtend($G503:$G506,V503:V506,$AC503:$AC506,AR503:AR506)</f>
        <v>#VALUE!</v>
      </c>
      <c r="CD504" s="552"/>
      <c r="CE504" s="554">
        <f t="array" ref="CE504">testVMAFRange($G503:$G506,N503:N506,$AC503:$AC506,AJ503:AJ506)</f>
        <v>0</v>
      </c>
      <c r="CF504" s="541"/>
      <c r="CG504" s="554">
        <f t="array" ref="CG504">testVMAFRange($G503:$G506,O503:O506,$AC503:$AC506,AK503:AK506)</f>
        <v>0</v>
      </c>
      <c r="CH504" s="541"/>
    </row>
    <row r="505" spans="1:86" ht="17" hidden="1" customHeight="1" x14ac:dyDescent="0.2">
      <c r="A505" s="552"/>
      <c r="B505" s="566"/>
      <c r="C505" s="485"/>
      <c r="D505" s="590"/>
      <c r="E505" s="558"/>
      <c r="F505" s="239">
        <v>160</v>
      </c>
      <c r="G505" s="294">
        <f>'Anchor-AI'!L503</f>
        <v>0</v>
      </c>
      <c r="H505" s="295">
        <f>'Anchor-AI'!M503</f>
        <v>0</v>
      </c>
      <c r="I505" s="295">
        <f>'Anchor-AI'!N503</f>
        <v>0</v>
      </c>
      <c r="J505" s="295">
        <f>'Anchor-AI'!O503</f>
        <v>0</v>
      </c>
      <c r="K505" s="295">
        <f>(Summary!$C$63*H505+Summary!$C$64*I505+Summary!$C$65*J505)/Summary!$C$66</f>
        <v>0</v>
      </c>
      <c r="L505" s="295">
        <f>'Anchor-AI'!P503</f>
        <v>0</v>
      </c>
      <c r="M505" s="295">
        <f>'Anchor-AI'!Q503</f>
        <v>0</v>
      </c>
      <c r="N505" s="295">
        <f>'Anchor-AI'!R503</f>
        <v>0</v>
      </c>
      <c r="O505" s="295">
        <f>'Anchor-AI'!S503</f>
        <v>0</v>
      </c>
      <c r="P505" s="295">
        <f>'Anchor-AI'!T503</f>
        <v>0</v>
      </c>
      <c r="Q505" s="295">
        <f>'Anchor-AI'!U503</f>
        <v>0</v>
      </c>
      <c r="R505" s="295">
        <f>'Anchor-AI'!V503</f>
        <v>0</v>
      </c>
      <c r="S505" s="295">
        <f>'Anchor-AI'!W503</f>
        <v>0</v>
      </c>
      <c r="T505" s="295">
        <f>'Anchor-AI'!X503</f>
        <v>0</v>
      </c>
      <c r="U505" s="295">
        <f>10*LOG10(1/((Summary!$C$80/10^(R505/10)+Summary!$C$81/10^(S505/10)+Summary!$C$82/10^(T505/10))/Summary!$C$83))</f>
        <v>0</v>
      </c>
      <c r="V505" s="295">
        <f>'Anchor-AI'!Y503</f>
        <v>0</v>
      </c>
      <c r="W505" s="295">
        <f>'Anchor-AI'!Z503</f>
        <v>0</v>
      </c>
      <c r="X505" s="295">
        <f>'Anchor-AI'!AA503</f>
        <v>0</v>
      </c>
      <c r="Y505" s="357">
        <f>'Anchor-AI'!AB503</f>
        <v>0</v>
      </c>
      <c r="Z505" s="357">
        <f>'Anchor-AI'!AC503</f>
        <v>0</v>
      </c>
      <c r="AA505" s="296">
        <f t="shared" si="25"/>
        <v>0</v>
      </c>
      <c r="AC505" s="170">
        <f>'Test-AI'!L503</f>
        <v>0</v>
      </c>
      <c r="AD505" s="167">
        <f>'Test-AI'!M503</f>
        <v>0</v>
      </c>
      <c r="AE505" s="167">
        <f>'Test-AI'!N503</f>
        <v>0</v>
      </c>
      <c r="AF505" s="167">
        <f>'Test-AI'!O503</f>
        <v>0</v>
      </c>
      <c r="AG505" s="167">
        <f>(Summary!$C$63*AD505+Summary!$C$64*AE505+Summary!$C$65*AF505)/Summary!$C$66</f>
        <v>0</v>
      </c>
      <c r="AH505" s="167">
        <f>'Test-AI'!P503</f>
        <v>0</v>
      </c>
      <c r="AI505" s="167">
        <f>'Test-AI'!Q503</f>
        <v>0</v>
      </c>
      <c r="AJ505" s="167">
        <f>'Test-AI'!R503</f>
        <v>0</v>
      </c>
      <c r="AK505" s="167">
        <f>'Test-AI'!S503</f>
        <v>0</v>
      </c>
      <c r="AL505" s="167">
        <f>'Test-AI'!T503</f>
        <v>0</v>
      </c>
      <c r="AM505" s="167">
        <f>'Test-AI'!U503</f>
        <v>0</v>
      </c>
      <c r="AN505" s="167">
        <f>'Test-AI'!V503</f>
        <v>0</v>
      </c>
      <c r="AO505" s="167">
        <f>'Test-AI'!W503</f>
        <v>0</v>
      </c>
      <c r="AP505" s="167">
        <f>'Test-AI'!X503</f>
        <v>0</v>
      </c>
      <c r="AQ505" s="167">
        <f>10*LOG10(1/((Summary!$C$80/10^(AN505/10)+Summary!$C$81/10^(AO505/10)+Summary!$C$82/10^(AP505/10))/Summary!$C$83))</f>
        <v>0</v>
      </c>
      <c r="AR505" s="167">
        <f>'Test-AI'!Y503</f>
        <v>0</v>
      </c>
      <c r="AS505" s="167">
        <f>'Test-AI'!Z503</f>
        <v>0</v>
      </c>
      <c r="AT505" s="295">
        <f>'Test-AI'!AA503</f>
        <v>0</v>
      </c>
      <c r="AU505" s="357">
        <f>'Test-AI'!AB503</f>
        <v>0</v>
      </c>
      <c r="AV505" s="357">
        <f>'Test-AI'!AC503</f>
        <v>0</v>
      </c>
      <c r="AW505" s="296">
        <f t="shared" si="26"/>
        <v>0</v>
      </c>
      <c r="AX505" s="297" t="e">
        <f t="shared" si="27"/>
        <v>#DIV/0!</v>
      </c>
      <c r="AY505" s="298" t="e">
        <f t="shared" si="27"/>
        <v>#DIV/0!</v>
      </c>
      <c r="AZ505" s="297" t="e">
        <f t="shared" si="27"/>
        <v>#DIV/0!</v>
      </c>
      <c r="BA505" s="345" t="e">
        <f t="shared" si="24"/>
        <v>#DIV/0!</v>
      </c>
      <c r="BB505" s="75"/>
      <c r="BC505" s="75"/>
      <c r="BD505" s="565"/>
      <c r="BE505" s="550"/>
      <c r="BF505" s="552"/>
      <c r="BG505" s="552"/>
      <c r="BH505" s="552"/>
      <c r="BI505" s="552"/>
      <c r="BJ505" s="552"/>
      <c r="BK505" s="553"/>
      <c r="BL505" s="552"/>
      <c r="BM505" s="553"/>
      <c r="BN505" s="552"/>
      <c r="BO505" s="546"/>
      <c r="BP505" s="541"/>
      <c r="BQ505" s="546"/>
      <c r="BR505" s="541"/>
      <c r="BS505" s="553"/>
      <c r="BT505" s="552"/>
      <c r="BU505" s="553"/>
      <c r="BV505" s="552"/>
      <c r="BW505" s="553"/>
      <c r="BX505" s="552"/>
      <c r="BY505" s="552"/>
      <c r="BZ505" s="541"/>
      <c r="CA505" s="541"/>
      <c r="CB505" s="552"/>
      <c r="CC505" s="553"/>
      <c r="CD505" s="552"/>
      <c r="CE505" s="546"/>
      <c r="CF505" s="541"/>
      <c r="CG505" s="546"/>
      <c r="CH505" s="541"/>
    </row>
    <row r="506" spans="1:86" ht="17" hidden="1" customHeight="1" x14ac:dyDescent="0.2">
      <c r="A506" s="552"/>
      <c r="B506" s="566"/>
      <c r="C506" s="485"/>
      <c r="D506" s="590"/>
      <c r="E506" s="558"/>
      <c r="F506" s="239">
        <v>185</v>
      </c>
      <c r="G506" s="294">
        <f>'Anchor-AI'!L504</f>
        <v>0</v>
      </c>
      <c r="H506" s="295">
        <f>'Anchor-AI'!M504</f>
        <v>0</v>
      </c>
      <c r="I506" s="295">
        <f>'Anchor-AI'!N504</f>
        <v>0</v>
      </c>
      <c r="J506" s="295">
        <f>'Anchor-AI'!O504</f>
        <v>0</v>
      </c>
      <c r="K506" s="295">
        <f>(Summary!$C$63*H506+Summary!$C$64*I506+Summary!$C$65*J506)/Summary!$C$66</f>
        <v>0</v>
      </c>
      <c r="L506" s="295">
        <f>'Anchor-AI'!P504</f>
        <v>0</v>
      </c>
      <c r="M506" s="295">
        <f>'Anchor-AI'!Q504</f>
        <v>0</v>
      </c>
      <c r="N506" s="295">
        <f>'Anchor-AI'!R504</f>
        <v>0</v>
      </c>
      <c r="O506" s="295">
        <f>'Anchor-AI'!S504</f>
        <v>0</v>
      </c>
      <c r="P506" s="295">
        <f>'Anchor-AI'!T504</f>
        <v>0</v>
      </c>
      <c r="Q506" s="295">
        <f>'Anchor-AI'!U504</f>
        <v>0</v>
      </c>
      <c r="R506" s="295">
        <f>'Anchor-AI'!V504</f>
        <v>0</v>
      </c>
      <c r="S506" s="295">
        <f>'Anchor-AI'!W504</f>
        <v>0</v>
      </c>
      <c r="T506" s="295">
        <f>'Anchor-AI'!X504</f>
        <v>0</v>
      </c>
      <c r="U506" s="295">
        <f>10*LOG10(1/((Summary!$C$80/10^(R506/10)+Summary!$C$81/10^(S506/10)+Summary!$C$82/10^(T506/10))/Summary!$C$83))</f>
        <v>0</v>
      </c>
      <c r="V506" s="295">
        <f>'Anchor-AI'!Y504</f>
        <v>0</v>
      </c>
      <c r="W506" s="295">
        <f>'Anchor-AI'!Z504</f>
        <v>0</v>
      </c>
      <c r="X506" s="295">
        <f>'Anchor-AI'!AA504</f>
        <v>0</v>
      </c>
      <c r="Y506" s="357">
        <f>'Anchor-AI'!AB504</f>
        <v>0</v>
      </c>
      <c r="Z506" s="357">
        <f>'Anchor-AI'!AC504</f>
        <v>0</v>
      </c>
      <c r="AA506" s="296">
        <f t="shared" si="25"/>
        <v>0</v>
      </c>
      <c r="AC506" s="170">
        <f>'Test-AI'!L504</f>
        <v>0</v>
      </c>
      <c r="AD506" s="167">
        <f>'Test-AI'!M504</f>
        <v>0</v>
      </c>
      <c r="AE506" s="167">
        <f>'Test-AI'!N504</f>
        <v>0</v>
      </c>
      <c r="AF506" s="167">
        <f>'Test-AI'!O504</f>
        <v>0</v>
      </c>
      <c r="AG506" s="167">
        <f>(Summary!$C$63*AD506+Summary!$C$64*AE506+Summary!$C$65*AF506)/Summary!$C$66</f>
        <v>0</v>
      </c>
      <c r="AH506" s="167">
        <f>'Test-AI'!P504</f>
        <v>0</v>
      </c>
      <c r="AI506" s="167">
        <f>'Test-AI'!Q504</f>
        <v>0</v>
      </c>
      <c r="AJ506" s="167">
        <f>'Test-AI'!R504</f>
        <v>0</v>
      </c>
      <c r="AK506" s="167">
        <f>'Test-AI'!S504</f>
        <v>0</v>
      </c>
      <c r="AL506" s="167">
        <f>'Test-AI'!T504</f>
        <v>0</v>
      </c>
      <c r="AM506" s="167">
        <f>'Test-AI'!U504</f>
        <v>0</v>
      </c>
      <c r="AN506" s="167">
        <f>'Test-AI'!V504</f>
        <v>0</v>
      </c>
      <c r="AO506" s="167">
        <f>'Test-AI'!W504</f>
        <v>0</v>
      </c>
      <c r="AP506" s="167">
        <f>'Test-AI'!X504</f>
        <v>0</v>
      </c>
      <c r="AQ506" s="167">
        <f>10*LOG10(1/((Summary!$C$80/10^(AN506/10)+Summary!$C$81/10^(AO506/10)+Summary!$C$82/10^(AP506/10))/Summary!$C$83))</f>
        <v>0</v>
      </c>
      <c r="AR506" s="167">
        <f>'Test-AI'!Y504</f>
        <v>0</v>
      </c>
      <c r="AS506" s="167">
        <f>'Test-AI'!Z504</f>
        <v>0</v>
      </c>
      <c r="AT506" s="295">
        <f>'Test-AI'!AA504</f>
        <v>0</v>
      </c>
      <c r="AU506" s="357">
        <f>'Test-AI'!AB504</f>
        <v>0</v>
      </c>
      <c r="AV506" s="357">
        <f>'Test-AI'!AC504</f>
        <v>0</v>
      </c>
      <c r="AW506" s="296">
        <f t="shared" si="26"/>
        <v>0</v>
      </c>
      <c r="AX506" s="297" t="e">
        <f t="shared" si="27"/>
        <v>#DIV/0!</v>
      </c>
      <c r="AY506" s="298" t="e">
        <f t="shared" si="27"/>
        <v>#DIV/0!</v>
      </c>
      <c r="AZ506" s="297" t="e">
        <f t="shared" si="27"/>
        <v>#DIV/0!</v>
      </c>
      <c r="BA506" s="345" t="e">
        <f t="shared" si="24"/>
        <v>#DIV/0!</v>
      </c>
      <c r="BB506" s="75"/>
      <c r="BC506" s="75"/>
      <c r="BD506" s="574" t="s">
        <v>46</v>
      </c>
      <c r="BE506" s="549" t="e">
        <f t="array" ref="BE506">bdRateExtend($G504:$G507,H504:H507,$AC504:$AC507,AD504:AD507)</f>
        <v>#VALUE!</v>
      </c>
      <c r="BF506" s="552"/>
      <c r="BG506" s="552"/>
      <c r="BH506" s="552"/>
      <c r="BI506" s="552"/>
      <c r="BJ506" s="552"/>
      <c r="BK506" s="551" t="e">
        <f t="array" ref="BK506">bdRateExtend($G504:$G507,L504:L507,$AC504:$AC507,AH504:AH507)</f>
        <v>#VALUE!</v>
      </c>
      <c r="BL506" s="552"/>
      <c r="BM506" s="551" t="e">
        <f t="array" ref="BM506">bdRateExtend($G504:$G507,M504:M507,$AC504:$AC507,AI504:AI507)</f>
        <v>#VALUE!</v>
      </c>
      <c r="BN506" s="552"/>
      <c r="BO506" s="545" t="e">
        <f t="array" ref="BO506">bdRateExtend($G504:$G507,N504:N507,$AC504:$AC507,AJ504:AJ507,"None", FALSE,1)</f>
        <v>#VALUE!</v>
      </c>
      <c r="BP506" s="541"/>
      <c r="BQ506" s="545" t="e">
        <f t="array" ref="BQ506">bdRateExtend($G504:$G507,O504:O507,$AC504:$AC507,AK504:AK507,"None", FALSE,1)</f>
        <v>#VALUE!</v>
      </c>
      <c r="BR506" s="541"/>
      <c r="BS506" s="551" t="e">
        <f t="array" ref="BS506">bdRateExtend($G504:$G507,P504:P507,$AC504:$AC507,AL504:AL507)</f>
        <v>#VALUE!</v>
      </c>
      <c r="BT506" s="552"/>
      <c r="BU506" s="551" t="e">
        <f t="array" ref="BU506">bdRateExtend($G504:$G507,Q504:Q507,$AC504:$AC507,AM504:AM507)</f>
        <v>#VALUE!</v>
      </c>
      <c r="BV506" s="552"/>
      <c r="BW506" s="551" t="e">
        <f t="array" ref="BW506">bdRateExtend($G504:$G507,R504:R507,$AC504:$AC507,AN504:AN507)</f>
        <v>#VALUE!</v>
      </c>
      <c r="BX506" s="552"/>
      <c r="BY506" s="552"/>
      <c r="BZ506" s="541"/>
      <c r="CA506" s="541"/>
      <c r="CB506" s="552"/>
      <c r="CC506" s="561" t="e">
        <f t="array" ref="CC506">bdCAMBIExtend($G504:$G507,V504:V507,$AC504:$AC507,AR504:AR507)</f>
        <v>#VALUE!</v>
      </c>
      <c r="CD506" s="552"/>
      <c r="CE506" s="554">
        <f t="array" ref="CE506">testVMAFRange($G504:$G507,N504:N507,$AC504:$AC507,AJ504:AJ507)</f>
        <v>0</v>
      </c>
      <c r="CF506" s="541"/>
      <c r="CG506" s="554">
        <f t="array" ref="CG506">testVMAFRange($G504:$G507,O504:O507,$AC504:$AC507,AK504:AK507)</f>
        <v>0</v>
      </c>
      <c r="CH506" s="541"/>
    </row>
    <row r="507" spans="1:86" ht="17" hidden="1" customHeight="1" x14ac:dyDescent="0.2">
      <c r="A507" s="552"/>
      <c r="B507" s="571"/>
      <c r="C507" s="486"/>
      <c r="D507" s="602"/>
      <c r="E507" s="577"/>
      <c r="F507" s="240">
        <v>210</v>
      </c>
      <c r="G507" s="299">
        <f>'Anchor-AI'!L505</f>
        <v>0</v>
      </c>
      <c r="H507" s="300">
        <f>'Anchor-AI'!M505</f>
        <v>0</v>
      </c>
      <c r="I507" s="300">
        <f>'Anchor-AI'!N505</f>
        <v>0</v>
      </c>
      <c r="J507" s="300">
        <f>'Anchor-AI'!O505</f>
        <v>0</v>
      </c>
      <c r="K507" s="295">
        <f>(Summary!$C$63*H507+Summary!$C$64*I507+Summary!$C$65*J507)/Summary!$C$66</f>
        <v>0</v>
      </c>
      <c r="L507" s="300">
        <f>'Anchor-AI'!P505</f>
        <v>0</v>
      </c>
      <c r="M507" s="300">
        <f>'Anchor-AI'!Q505</f>
        <v>0</v>
      </c>
      <c r="N507" s="300">
        <f>'Anchor-AI'!R505</f>
        <v>0</v>
      </c>
      <c r="O507" s="300">
        <f>'Anchor-AI'!S505</f>
        <v>0</v>
      </c>
      <c r="P507" s="300">
        <f>'Anchor-AI'!T505</f>
        <v>0</v>
      </c>
      <c r="Q507" s="300">
        <f>'Anchor-AI'!U505</f>
        <v>0</v>
      </c>
      <c r="R507" s="300">
        <f>'Anchor-AI'!V505</f>
        <v>0</v>
      </c>
      <c r="S507" s="300">
        <f>'Anchor-AI'!W505</f>
        <v>0</v>
      </c>
      <c r="T507" s="300">
        <f>'Anchor-AI'!X505</f>
        <v>0</v>
      </c>
      <c r="U507" s="300">
        <f>10*LOG10(1/((Summary!$C$80/10^(R507/10)+Summary!$C$81/10^(S507/10)+Summary!$C$82/10^(T507/10))/Summary!$C$83))</f>
        <v>0</v>
      </c>
      <c r="V507" s="300">
        <f>'Anchor-AI'!Y505</f>
        <v>0</v>
      </c>
      <c r="W507" s="300">
        <f>'Anchor-AI'!Z505</f>
        <v>0</v>
      </c>
      <c r="X507" s="300">
        <f>'Anchor-AI'!AA505</f>
        <v>0</v>
      </c>
      <c r="Y507" s="357">
        <f>'Anchor-AI'!AB505</f>
        <v>0</v>
      </c>
      <c r="Z507" s="357">
        <f>'Anchor-AI'!AC505</f>
        <v>0</v>
      </c>
      <c r="AA507" s="301">
        <f t="shared" si="25"/>
        <v>0</v>
      </c>
      <c r="AB507" s="76"/>
      <c r="AC507" s="171">
        <f>'Test-AI'!L505</f>
        <v>0</v>
      </c>
      <c r="AD507" s="168">
        <f>'Test-AI'!M505</f>
        <v>0</v>
      </c>
      <c r="AE507" s="168">
        <f>'Test-AI'!N505</f>
        <v>0</v>
      </c>
      <c r="AF507" s="168">
        <f>'Test-AI'!O505</f>
        <v>0</v>
      </c>
      <c r="AG507" s="168">
        <f>(Summary!$C$63*AD507+Summary!$C$64*AE507+Summary!$C$65*AF507)/Summary!$C$66</f>
        <v>0</v>
      </c>
      <c r="AH507" s="168">
        <f>'Test-AI'!P505</f>
        <v>0</v>
      </c>
      <c r="AI507" s="168">
        <f>'Test-AI'!Q505</f>
        <v>0</v>
      </c>
      <c r="AJ507" s="168">
        <f>'Test-AI'!R505</f>
        <v>0</v>
      </c>
      <c r="AK507" s="168">
        <f>'Test-AI'!S505</f>
        <v>0</v>
      </c>
      <c r="AL507" s="168">
        <f>'Test-AI'!T505</f>
        <v>0</v>
      </c>
      <c r="AM507" s="168">
        <f>'Test-AI'!U505</f>
        <v>0</v>
      </c>
      <c r="AN507" s="168">
        <f>'Test-AI'!V505</f>
        <v>0</v>
      </c>
      <c r="AO507" s="168">
        <f>'Test-AI'!W505</f>
        <v>0</v>
      </c>
      <c r="AP507" s="168">
        <f>'Test-AI'!X505</f>
        <v>0</v>
      </c>
      <c r="AQ507" s="168">
        <f>10*LOG10(1/((Summary!$C$80/10^(AN507/10)+Summary!$C$81/10^(AO507/10)+Summary!$C$82/10^(AP507/10))/Summary!$C$83))</f>
        <v>0</v>
      </c>
      <c r="AR507" s="168">
        <f>'Test-AI'!Y505</f>
        <v>0</v>
      </c>
      <c r="AS507" s="168">
        <f>'Test-AI'!Z505</f>
        <v>0</v>
      </c>
      <c r="AT507" s="300">
        <f>'Test-AI'!AA505</f>
        <v>0</v>
      </c>
      <c r="AU507" s="357">
        <f>'Test-AI'!AB505</f>
        <v>0</v>
      </c>
      <c r="AV507" s="357">
        <f>'Test-AI'!AC505</f>
        <v>0</v>
      </c>
      <c r="AW507" s="301">
        <f t="shared" si="26"/>
        <v>0</v>
      </c>
      <c r="AX507" s="302" t="e">
        <f t="shared" si="27"/>
        <v>#DIV/0!</v>
      </c>
      <c r="AY507" s="303" t="e">
        <f t="shared" si="27"/>
        <v>#DIV/0!</v>
      </c>
      <c r="AZ507" s="297" t="e">
        <f t="shared" si="27"/>
        <v>#DIV/0!</v>
      </c>
      <c r="BA507" s="345" t="e">
        <f t="shared" si="24"/>
        <v>#DIV/0!</v>
      </c>
      <c r="BB507" s="75"/>
      <c r="BC507" s="75"/>
      <c r="BD507" s="570"/>
      <c r="BE507" s="550"/>
      <c r="BF507" s="553"/>
      <c r="BG507" s="553"/>
      <c r="BH507" s="553"/>
      <c r="BI507" s="553"/>
      <c r="BJ507" s="553"/>
      <c r="BK507" s="553"/>
      <c r="BL507" s="553"/>
      <c r="BM507" s="553"/>
      <c r="BN507" s="553"/>
      <c r="BO507" s="546"/>
      <c r="BP507" s="544"/>
      <c r="BQ507" s="546"/>
      <c r="BR507" s="544"/>
      <c r="BS507" s="553"/>
      <c r="BT507" s="553"/>
      <c r="BU507" s="553"/>
      <c r="BV507" s="553"/>
      <c r="BW507" s="553"/>
      <c r="BX507" s="553"/>
      <c r="BY507" s="553"/>
      <c r="BZ507" s="544"/>
      <c r="CA507" s="544"/>
      <c r="CB507" s="553"/>
      <c r="CC507" s="553"/>
      <c r="CD507" s="553"/>
      <c r="CE507" s="546"/>
      <c r="CF507" s="544"/>
      <c r="CG507" s="546"/>
      <c r="CH507" s="544"/>
    </row>
    <row r="508" spans="1:86" ht="17" hidden="1" customHeight="1" x14ac:dyDescent="0.2">
      <c r="A508" s="552"/>
      <c r="B508" s="620" t="s">
        <v>146</v>
      </c>
      <c r="C508" s="586" t="s">
        <v>117</v>
      </c>
      <c r="D508" s="601">
        <v>59.94</v>
      </c>
      <c r="E508" s="576">
        <v>8</v>
      </c>
      <c r="F508" s="238">
        <v>85</v>
      </c>
      <c r="G508" s="289">
        <f>'Anchor-AI'!L506</f>
        <v>0</v>
      </c>
      <c r="H508" s="290">
        <f>'Anchor-AI'!M506</f>
        <v>0</v>
      </c>
      <c r="I508" s="290">
        <f>'Anchor-AI'!N506</f>
        <v>0</v>
      </c>
      <c r="J508" s="290">
        <f>'Anchor-AI'!O506</f>
        <v>0</v>
      </c>
      <c r="K508" s="290">
        <f>(Summary!$C$63*H508+Summary!$C$64*I508+Summary!$C$65*J508)/Summary!$C$66</f>
        <v>0</v>
      </c>
      <c r="L508" s="290">
        <f>'Anchor-AI'!P506</f>
        <v>0</v>
      </c>
      <c r="M508" s="290">
        <f>'Anchor-AI'!Q506</f>
        <v>0</v>
      </c>
      <c r="N508" s="290">
        <f>'Anchor-AI'!R506</f>
        <v>0</v>
      </c>
      <c r="O508" s="290">
        <f>'Anchor-AI'!S506</f>
        <v>0</v>
      </c>
      <c r="P508" s="290">
        <f>'Anchor-AI'!T506</f>
        <v>0</v>
      </c>
      <c r="Q508" s="290">
        <f>'Anchor-AI'!U506</f>
        <v>0</v>
      </c>
      <c r="R508" s="290">
        <f>'Anchor-AI'!V506</f>
        <v>0</v>
      </c>
      <c r="S508" s="290">
        <f>'Anchor-AI'!W506</f>
        <v>0</v>
      </c>
      <c r="T508" s="290">
        <f>'Anchor-AI'!X506</f>
        <v>0</v>
      </c>
      <c r="U508" s="290">
        <f>10*LOG10(1/((Summary!$C$80/10^(R508/10)+Summary!$C$81/10^(S508/10)+Summary!$C$82/10^(T508/10))/Summary!$C$83))</f>
        <v>0</v>
      </c>
      <c r="V508" s="290">
        <f>'Anchor-AI'!Y506</f>
        <v>0</v>
      </c>
      <c r="W508" s="290">
        <f>'Anchor-AI'!Z506</f>
        <v>0</v>
      </c>
      <c r="X508" s="290">
        <f>'Anchor-AI'!AA506</f>
        <v>0</v>
      </c>
      <c r="Y508" s="360">
        <f>'Anchor-AI'!AB506</f>
        <v>0</v>
      </c>
      <c r="Z508" s="360">
        <f>'Anchor-AI'!AC506</f>
        <v>0</v>
      </c>
      <c r="AA508" s="291">
        <f t="shared" si="25"/>
        <v>0</v>
      </c>
      <c r="AC508" s="169">
        <f>'Test-AI'!L506</f>
        <v>0</v>
      </c>
      <c r="AD508" s="166">
        <f>'Test-AI'!M506</f>
        <v>0</v>
      </c>
      <c r="AE508" s="166">
        <f>'Test-AI'!N506</f>
        <v>0</v>
      </c>
      <c r="AF508" s="166">
        <f>'Test-AI'!O506</f>
        <v>0</v>
      </c>
      <c r="AG508" s="166">
        <f>(Summary!$C$63*AD508+Summary!$C$64*AE508+Summary!$C$65*AF508)/Summary!$C$66</f>
        <v>0</v>
      </c>
      <c r="AH508" s="166">
        <f>'Test-AI'!P506</f>
        <v>0</v>
      </c>
      <c r="AI508" s="166">
        <f>'Test-AI'!Q506</f>
        <v>0</v>
      </c>
      <c r="AJ508" s="166">
        <f>'Test-AI'!R506</f>
        <v>0</v>
      </c>
      <c r="AK508" s="166">
        <f>'Test-AI'!S506</f>
        <v>0</v>
      </c>
      <c r="AL508" s="166">
        <f>'Test-AI'!T506</f>
        <v>0</v>
      </c>
      <c r="AM508" s="166">
        <f>'Test-AI'!U506</f>
        <v>0</v>
      </c>
      <c r="AN508" s="166">
        <f>'Test-AI'!V506</f>
        <v>0</v>
      </c>
      <c r="AO508" s="166">
        <f>'Test-AI'!W506</f>
        <v>0</v>
      </c>
      <c r="AP508" s="166">
        <f>'Test-AI'!X506</f>
        <v>0</v>
      </c>
      <c r="AQ508" s="166">
        <f>10*LOG10(1/((Summary!$C$80/10^(AN508/10)+Summary!$C$81/10^(AO508/10)+Summary!$C$82/10^(AP508/10))/Summary!$C$83))</f>
        <v>0</v>
      </c>
      <c r="AR508" s="166">
        <f>'Test-AI'!Y506</f>
        <v>0</v>
      </c>
      <c r="AS508" s="166">
        <f>'Test-AI'!Z506</f>
        <v>0</v>
      </c>
      <c r="AT508" s="290">
        <f>'Test-AI'!AA506</f>
        <v>0</v>
      </c>
      <c r="AU508" s="356">
        <f>'Test-AI'!AB506</f>
        <v>0</v>
      </c>
      <c r="AV508" s="356">
        <f>'Test-AI'!AC506</f>
        <v>0</v>
      </c>
      <c r="AW508" s="291">
        <f t="shared" si="26"/>
        <v>0</v>
      </c>
      <c r="AX508" s="292" t="e">
        <f t="shared" si="27"/>
        <v>#DIV/0!</v>
      </c>
      <c r="AY508" s="293" t="e">
        <f t="shared" si="27"/>
        <v>#DIV/0!</v>
      </c>
      <c r="AZ508" s="292" t="e">
        <f t="shared" si="27"/>
        <v>#DIV/0!</v>
      </c>
      <c r="BA508" s="344" t="e">
        <f t="shared" si="24"/>
        <v>#DIV/0!</v>
      </c>
      <c r="BB508" s="75"/>
      <c r="BC508" s="75"/>
      <c r="BD508" s="572" t="s">
        <v>39</v>
      </c>
      <c r="BE508" s="549" t="e">
        <f t="array" ref="BE508">bdRateExtend($G508:$G511,H508:H511,$AC508:$AC511,AD508:AD511)</f>
        <v>#VALUE!</v>
      </c>
      <c r="BF508" s="551" t="e">
        <f t="array" ref="BF508">bdRateExtend($G508:$G513,H508:H513,$AC508:$AC513,AD508:AD513)</f>
        <v>#VALUE!</v>
      </c>
      <c r="BG508" s="551" t="e">
        <f t="array" ref="BG508">bdRateExtend($G508:$G513,I508:I513,$AC508:$AC513,AE508:AE513)</f>
        <v>#VALUE!</v>
      </c>
      <c r="BH508" s="551" t="e">
        <f t="array" ref="BH508">bdRateExtend($G508:$G513,J508:J513,$AC508:$AC513,AF508:AF513)</f>
        <v>#VALUE!</v>
      </c>
      <c r="BI508" s="551" t="e">
        <f t="array" ref="BI508">bdRateExtend($G508:$G513,K508:K513,$AC508:$AC513,AG508:AG513)</f>
        <v>#VALUE!</v>
      </c>
      <c r="BJ508" s="575" t="e">
        <f>(Summary!$C$94*BF508+Summary!$C$95*BG508+Summary!$C$96*BH508)/Summary!$C$97</f>
        <v>#VALUE!</v>
      </c>
      <c r="BK508" s="551" t="e">
        <f t="array" ref="BK508">bdRateExtend($G508:$G511,L508:L511,$AC508:$AC511,AH508:AH511)</f>
        <v>#VALUE!</v>
      </c>
      <c r="BL508" s="551" t="e">
        <f t="array" ref="BL508">bdRateExtend($G508:$G513,L508:L513,$AC508:$AC513,AH508:AH513)</f>
        <v>#VALUE!</v>
      </c>
      <c r="BM508" s="551" t="e">
        <f t="array" ref="BM508">bdRateExtend($G508:$G511,M508:M511,$AC508:$AC511,AI508:AI511)</f>
        <v>#VALUE!</v>
      </c>
      <c r="BN508" s="551" t="e">
        <f t="array" ref="BN508">bdRateExtend($G508:$G513,M508:M513,$AC508:$AC513,AI508:AI513)</f>
        <v>#VALUE!</v>
      </c>
      <c r="BO508" s="548" t="e">
        <f t="array" ref="BO508">bdRateExtend($G508:$G511,N508:N511,$AC508:$AC511,AJ508:AJ511,"None", FALSE,1)</f>
        <v>#VALUE!</v>
      </c>
      <c r="BP508" s="585" t="e">
        <f t="array" ref="BP508">bdRateExtend($G508:$G513,N508:N513,$AC508:$AC513,AJ508:AJ513,"None", FALSE,1)</f>
        <v>#VALUE!</v>
      </c>
      <c r="BQ508" s="548" t="e">
        <f t="array" ref="BQ508">bdRateExtend($G508:$G511,O508:O511,$AC508:$AC511,AK508:AK511,"None", FALSE,1)</f>
        <v>#VALUE!</v>
      </c>
      <c r="BR508" s="585" t="e">
        <f t="array" ref="BR508">bdRateExtend($G508:$G513,O508:O513,$AC508:$AC513,AK508:AK513,"None", FALSE,1)</f>
        <v>#VALUE!</v>
      </c>
      <c r="BS508" s="551" t="e">
        <f t="array" ref="BS508">bdRateExtend($G508:$G511,P508:P511,$AC508:$AC511,AL508:AL511)</f>
        <v>#VALUE!</v>
      </c>
      <c r="BT508" s="551" t="e">
        <f t="array" ref="BT508">bdRateExtend($G508:$G513,P508:P513,$AC508:$AC513,AL508:AL513)</f>
        <v>#VALUE!</v>
      </c>
      <c r="BU508" s="551" t="e">
        <f t="array" ref="BU508">bdRateExtend($G508:$G511,Q508:Q511,$AC508:$AC511,AM508:AM511)</f>
        <v>#VALUE!</v>
      </c>
      <c r="BV508" s="551" t="e">
        <f t="array" ref="BV508">bdRateExtend($G508:$G513,Q508:Q513,$AC508:$AC513,AM508:AM513)</f>
        <v>#VALUE!</v>
      </c>
      <c r="BW508" s="551" t="e">
        <f t="array" ref="BW508">bdRateExtend($G508:$G511,R508:R511,$AC508:$AC511,AN508:AN511)</f>
        <v>#VALUE!</v>
      </c>
      <c r="BX508" s="551" t="e">
        <f t="array" ref="BX508">bdRateExtend($G508:$G513,R508:R513,$AC508:$AC513,AN508:AN513)</f>
        <v>#VALUE!</v>
      </c>
      <c r="BY508" s="551" t="e">
        <f t="array" ref="BY508">bdRateExtend($G508:$G513,S508:S513,$AC508:$AC513,AO508:AO513)</f>
        <v>#VALUE!</v>
      </c>
      <c r="BZ508" s="555" t="e">
        <f t="array" ref="BZ508">bdRateExtend($G508:$G513,T508:T513,$AC508:$AC513,AP508:AP513)</f>
        <v>#VALUE!</v>
      </c>
      <c r="CA508" s="555" t="e">
        <f t="array" ref="CA508">bdRateExtend($G508:$G513,U508:U513,$AC508:$AC513,AQ508:AQ513)</f>
        <v>#VALUE!</v>
      </c>
      <c r="CB508" s="575" t="e">
        <f>(Summary!$C$108*BX508+Summary!$C$109*BY508+Summary!$C$110*BZ508)/Summary!$C$111</f>
        <v>#VALUE!</v>
      </c>
      <c r="CC508" s="561" t="e">
        <f t="array" ref="CC508">bdCAMBIExtend($G508:$G511,V508:V511,$AC508:$AC511,AR508:AR511)</f>
        <v>#VALUE!</v>
      </c>
      <c r="CD508" s="561" t="e">
        <f t="array" ref="CD508">bdCAMBIExtend($G508:$G513,V508:V513,$AC508:$AC513,AR508:AR513)</f>
        <v>#VALUE!</v>
      </c>
      <c r="CE508" s="547">
        <f t="array" ref="CE508">testVMAFRange($G508:$G511,N508:N511,$AC508:$AC511,AJ508:AJ511)</f>
        <v>0</v>
      </c>
      <c r="CF508" s="543">
        <f t="array" ref="CF508">testVMAFRange($G508:$G513,N508:N513,$AC508:$AC513,AJ508:AJ513)</f>
        <v>0</v>
      </c>
      <c r="CG508" s="547">
        <f t="array" ref="CG508">testVMAFRange($G508:$G511,O508:O511,$AC508:$AC511,AK508:AK511)</f>
        <v>0</v>
      </c>
      <c r="CH508" s="543">
        <f t="array" ref="CH508">testVMAFRange($G508:$G513,O508:O513,$AC508:$AC513,AK508:AK513)</f>
        <v>0</v>
      </c>
    </row>
    <row r="509" spans="1:86" ht="17" hidden="1" customHeight="1" x14ac:dyDescent="0.2">
      <c r="A509" s="552"/>
      <c r="B509" s="566"/>
      <c r="C509" s="485"/>
      <c r="D509" s="590"/>
      <c r="E509" s="558"/>
      <c r="F509" s="239">
        <v>110</v>
      </c>
      <c r="G509" s="294">
        <f>'Anchor-AI'!L507</f>
        <v>0</v>
      </c>
      <c r="H509" s="295">
        <f>'Anchor-AI'!M507</f>
        <v>0</v>
      </c>
      <c r="I509" s="295">
        <f>'Anchor-AI'!N507</f>
        <v>0</v>
      </c>
      <c r="J509" s="295">
        <f>'Anchor-AI'!O507</f>
        <v>0</v>
      </c>
      <c r="K509" s="295">
        <f>(Summary!$C$63*H509+Summary!$C$64*I509+Summary!$C$65*J509)/Summary!$C$66</f>
        <v>0</v>
      </c>
      <c r="L509" s="295">
        <f>'Anchor-AI'!P507</f>
        <v>0</v>
      </c>
      <c r="M509" s="295">
        <f>'Anchor-AI'!Q507</f>
        <v>0</v>
      </c>
      <c r="N509" s="295">
        <f>'Anchor-AI'!R507</f>
        <v>0</v>
      </c>
      <c r="O509" s="295">
        <f>'Anchor-AI'!S507</f>
        <v>0</v>
      </c>
      <c r="P509" s="295">
        <f>'Anchor-AI'!T507</f>
        <v>0</v>
      </c>
      <c r="Q509" s="295">
        <f>'Anchor-AI'!U507</f>
        <v>0</v>
      </c>
      <c r="R509" s="295">
        <f>'Anchor-AI'!V507</f>
        <v>0</v>
      </c>
      <c r="S509" s="295">
        <f>'Anchor-AI'!W507</f>
        <v>0</v>
      </c>
      <c r="T509" s="295">
        <f>'Anchor-AI'!X507</f>
        <v>0</v>
      </c>
      <c r="U509" s="295">
        <f>10*LOG10(1/((Summary!$C$80/10^(R509/10)+Summary!$C$81/10^(S509/10)+Summary!$C$82/10^(T509/10))/Summary!$C$83))</f>
        <v>0</v>
      </c>
      <c r="V509" s="295">
        <f>'Anchor-AI'!Y507</f>
        <v>0</v>
      </c>
      <c r="W509" s="295">
        <f>'Anchor-AI'!Z507</f>
        <v>0</v>
      </c>
      <c r="X509" s="295">
        <f>'Anchor-AI'!AA507</f>
        <v>0</v>
      </c>
      <c r="Y509" s="357">
        <f>'Anchor-AI'!AB507</f>
        <v>0</v>
      </c>
      <c r="Z509" s="357">
        <f>'Anchor-AI'!AC507</f>
        <v>0</v>
      </c>
      <c r="AA509" s="296">
        <f t="shared" si="25"/>
        <v>0</v>
      </c>
      <c r="AC509" s="170">
        <f>'Test-AI'!L507</f>
        <v>0</v>
      </c>
      <c r="AD509" s="167">
        <f>'Test-AI'!M507</f>
        <v>0</v>
      </c>
      <c r="AE509" s="167">
        <f>'Test-AI'!N507</f>
        <v>0</v>
      </c>
      <c r="AF509" s="167">
        <f>'Test-AI'!O507</f>
        <v>0</v>
      </c>
      <c r="AG509" s="167">
        <f>(Summary!$C$63*AD509+Summary!$C$64*AE509+Summary!$C$65*AF509)/Summary!$C$66</f>
        <v>0</v>
      </c>
      <c r="AH509" s="167">
        <f>'Test-AI'!P507</f>
        <v>0</v>
      </c>
      <c r="AI509" s="167">
        <f>'Test-AI'!Q507</f>
        <v>0</v>
      </c>
      <c r="AJ509" s="167">
        <f>'Test-AI'!R507</f>
        <v>0</v>
      </c>
      <c r="AK509" s="167">
        <f>'Test-AI'!S507</f>
        <v>0</v>
      </c>
      <c r="AL509" s="167">
        <f>'Test-AI'!T507</f>
        <v>0</v>
      </c>
      <c r="AM509" s="167">
        <f>'Test-AI'!U507</f>
        <v>0</v>
      </c>
      <c r="AN509" s="167">
        <f>'Test-AI'!V507</f>
        <v>0</v>
      </c>
      <c r="AO509" s="167">
        <f>'Test-AI'!W507</f>
        <v>0</v>
      </c>
      <c r="AP509" s="167">
        <f>'Test-AI'!X507</f>
        <v>0</v>
      </c>
      <c r="AQ509" s="167">
        <f>10*LOG10(1/((Summary!$C$80/10^(AN509/10)+Summary!$C$81/10^(AO509/10)+Summary!$C$82/10^(AP509/10))/Summary!$C$83))</f>
        <v>0</v>
      </c>
      <c r="AR509" s="167">
        <f>'Test-AI'!Y507</f>
        <v>0</v>
      </c>
      <c r="AS509" s="167">
        <f>'Test-AI'!Z507</f>
        <v>0</v>
      </c>
      <c r="AT509" s="295">
        <f>'Test-AI'!AA507</f>
        <v>0</v>
      </c>
      <c r="AU509" s="357">
        <f>'Test-AI'!AB507</f>
        <v>0</v>
      </c>
      <c r="AV509" s="357">
        <f>'Test-AI'!AC507</f>
        <v>0</v>
      </c>
      <c r="AW509" s="296">
        <f t="shared" si="26"/>
        <v>0</v>
      </c>
      <c r="AX509" s="297" t="e">
        <f t="shared" si="27"/>
        <v>#DIV/0!</v>
      </c>
      <c r="AY509" s="298" t="e">
        <f t="shared" si="27"/>
        <v>#DIV/0!</v>
      </c>
      <c r="AZ509" s="297" t="e">
        <f t="shared" si="27"/>
        <v>#DIV/0!</v>
      </c>
      <c r="BA509" s="345" t="e">
        <f t="shared" si="24"/>
        <v>#DIV/0!</v>
      </c>
      <c r="BB509" s="75"/>
      <c r="BC509" s="75"/>
      <c r="BD509" s="565"/>
      <c r="BE509" s="550"/>
      <c r="BF509" s="552"/>
      <c r="BG509" s="552"/>
      <c r="BH509" s="552"/>
      <c r="BI509" s="552"/>
      <c r="BJ509" s="552"/>
      <c r="BK509" s="553"/>
      <c r="BL509" s="552"/>
      <c r="BM509" s="553"/>
      <c r="BN509" s="552"/>
      <c r="BO509" s="546"/>
      <c r="BP509" s="541"/>
      <c r="BQ509" s="546"/>
      <c r="BR509" s="541"/>
      <c r="BS509" s="553"/>
      <c r="BT509" s="552"/>
      <c r="BU509" s="553"/>
      <c r="BV509" s="552"/>
      <c r="BW509" s="553"/>
      <c r="BX509" s="552"/>
      <c r="BY509" s="552"/>
      <c r="BZ509" s="541"/>
      <c r="CA509" s="541"/>
      <c r="CB509" s="552"/>
      <c r="CC509" s="553"/>
      <c r="CD509" s="552"/>
      <c r="CE509" s="546"/>
      <c r="CF509" s="541"/>
      <c r="CG509" s="546"/>
      <c r="CH509" s="541"/>
    </row>
    <row r="510" spans="1:86" ht="17" hidden="1" customHeight="1" x14ac:dyDescent="0.2">
      <c r="A510" s="552"/>
      <c r="B510" s="566"/>
      <c r="C510" s="485"/>
      <c r="D510" s="590"/>
      <c r="E510" s="558"/>
      <c r="F510" s="239">
        <v>135</v>
      </c>
      <c r="G510" s="294">
        <f>'Anchor-AI'!L508</f>
        <v>0</v>
      </c>
      <c r="H510" s="295">
        <f>'Anchor-AI'!M508</f>
        <v>0</v>
      </c>
      <c r="I510" s="295">
        <f>'Anchor-AI'!N508</f>
        <v>0</v>
      </c>
      <c r="J510" s="295">
        <f>'Anchor-AI'!O508</f>
        <v>0</v>
      </c>
      <c r="K510" s="295">
        <f>(Summary!$C$63*H510+Summary!$C$64*I510+Summary!$C$65*J510)/Summary!$C$66</f>
        <v>0</v>
      </c>
      <c r="L510" s="295">
        <f>'Anchor-AI'!P508</f>
        <v>0</v>
      </c>
      <c r="M510" s="295">
        <f>'Anchor-AI'!Q508</f>
        <v>0</v>
      </c>
      <c r="N510" s="295">
        <f>'Anchor-AI'!R508</f>
        <v>0</v>
      </c>
      <c r="O510" s="295">
        <f>'Anchor-AI'!S508</f>
        <v>0</v>
      </c>
      <c r="P510" s="295">
        <f>'Anchor-AI'!T508</f>
        <v>0</v>
      </c>
      <c r="Q510" s="295">
        <f>'Anchor-AI'!U508</f>
        <v>0</v>
      </c>
      <c r="R510" s="295">
        <f>'Anchor-AI'!V508</f>
        <v>0</v>
      </c>
      <c r="S510" s="295">
        <f>'Anchor-AI'!W508</f>
        <v>0</v>
      </c>
      <c r="T510" s="295">
        <f>'Anchor-AI'!X508</f>
        <v>0</v>
      </c>
      <c r="U510" s="295">
        <f>10*LOG10(1/((Summary!$C$80/10^(R510/10)+Summary!$C$81/10^(S510/10)+Summary!$C$82/10^(T510/10))/Summary!$C$83))</f>
        <v>0</v>
      </c>
      <c r="V510" s="295">
        <f>'Anchor-AI'!Y508</f>
        <v>0</v>
      </c>
      <c r="W510" s="295">
        <f>'Anchor-AI'!Z508</f>
        <v>0</v>
      </c>
      <c r="X510" s="295">
        <f>'Anchor-AI'!AA508</f>
        <v>0</v>
      </c>
      <c r="Y510" s="357">
        <f>'Anchor-AI'!AB508</f>
        <v>0</v>
      </c>
      <c r="Z510" s="357">
        <f>'Anchor-AI'!AC508</f>
        <v>0</v>
      </c>
      <c r="AA510" s="296">
        <f t="shared" si="25"/>
        <v>0</v>
      </c>
      <c r="AC510" s="170">
        <f>'Test-AI'!L508</f>
        <v>0</v>
      </c>
      <c r="AD510" s="167">
        <f>'Test-AI'!M508</f>
        <v>0</v>
      </c>
      <c r="AE510" s="167">
        <f>'Test-AI'!N508</f>
        <v>0</v>
      </c>
      <c r="AF510" s="167">
        <f>'Test-AI'!O508</f>
        <v>0</v>
      </c>
      <c r="AG510" s="167">
        <f>(Summary!$C$63*AD510+Summary!$C$64*AE510+Summary!$C$65*AF510)/Summary!$C$66</f>
        <v>0</v>
      </c>
      <c r="AH510" s="167">
        <f>'Test-AI'!P508</f>
        <v>0</v>
      </c>
      <c r="AI510" s="167">
        <f>'Test-AI'!Q508</f>
        <v>0</v>
      </c>
      <c r="AJ510" s="167">
        <f>'Test-AI'!R508</f>
        <v>0</v>
      </c>
      <c r="AK510" s="167">
        <f>'Test-AI'!S508</f>
        <v>0</v>
      </c>
      <c r="AL510" s="167">
        <f>'Test-AI'!T508</f>
        <v>0</v>
      </c>
      <c r="AM510" s="167">
        <f>'Test-AI'!U508</f>
        <v>0</v>
      </c>
      <c r="AN510" s="167">
        <f>'Test-AI'!V508</f>
        <v>0</v>
      </c>
      <c r="AO510" s="167">
        <f>'Test-AI'!W508</f>
        <v>0</v>
      </c>
      <c r="AP510" s="167">
        <f>'Test-AI'!X508</f>
        <v>0</v>
      </c>
      <c r="AQ510" s="167">
        <f>10*LOG10(1/((Summary!$C$80/10^(AN510/10)+Summary!$C$81/10^(AO510/10)+Summary!$C$82/10^(AP510/10))/Summary!$C$83))</f>
        <v>0</v>
      </c>
      <c r="AR510" s="167">
        <f>'Test-AI'!Y508</f>
        <v>0</v>
      </c>
      <c r="AS510" s="167">
        <f>'Test-AI'!Z508</f>
        <v>0</v>
      </c>
      <c r="AT510" s="295">
        <f>'Test-AI'!AA508</f>
        <v>0</v>
      </c>
      <c r="AU510" s="357">
        <f>'Test-AI'!AB508</f>
        <v>0</v>
      </c>
      <c r="AV510" s="357">
        <f>'Test-AI'!AC508</f>
        <v>0</v>
      </c>
      <c r="AW510" s="296">
        <f t="shared" si="26"/>
        <v>0</v>
      </c>
      <c r="AX510" s="297" t="e">
        <f t="shared" si="27"/>
        <v>#DIV/0!</v>
      </c>
      <c r="AY510" s="298" t="e">
        <f t="shared" si="27"/>
        <v>#DIV/0!</v>
      </c>
      <c r="AZ510" s="297" t="e">
        <f t="shared" si="27"/>
        <v>#DIV/0!</v>
      </c>
      <c r="BA510" s="345" t="e">
        <f t="shared" si="24"/>
        <v>#DIV/0!</v>
      </c>
      <c r="BB510" s="75"/>
      <c r="BC510" s="75"/>
      <c r="BD510" s="573" t="s">
        <v>147</v>
      </c>
      <c r="BE510" s="549" t="e">
        <f t="array" ref="BE510">bdRateExtend($G509:$G512,H509:H512,$AC509:$AC512,AD509:AD512)</f>
        <v>#VALUE!</v>
      </c>
      <c r="BF510" s="552"/>
      <c r="BG510" s="552"/>
      <c r="BH510" s="552"/>
      <c r="BI510" s="552"/>
      <c r="BJ510" s="552"/>
      <c r="BK510" s="551" t="e">
        <f t="array" ref="BK510">bdRateExtend($G509:$G512,L509:L512,$AC509:$AC512,AH509:AH512)</f>
        <v>#VALUE!</v>
      </c>
      <c r="BL510" s="552"/>
      <c r="BM510" s="551" t="e">
        <f t="array" ref="BM510">bdRateExtend($G509:$G512,M509:M512,$AC509:$AC512,AI509:AI512)</f>
        <v>#VALUE!</v>
      </c>
      <c r="BN510" s="552"/>
      <c r="BO510" s="545" t="e">
        <f t="array" ref="BO510">bdRateExtend($G509:$G512,N509:N512,$AC509:$AC512,AJ509:AJ512,"None", FALSE,1)</f>
        <v>#VALUE!</v>
      </c>
      <c r="BP510" s="541"/>
      <c r="BQ510" s="545" t="e">
        <f t="array" ref="BQ510">bdRateExtend($G509:$G512,O509:O512,$AC509:$AC512,AK509:AK512,"None", FALSE,1)</f>
        <v>#VALUE!</v>
      </c>
      <c r="BR510" s="541"/>
      <c r="BS510" s="551" t="e">
        <f t="array" ref="BS510">bdRateExtend($G509:$G512,P509:P512,$AC509:$AC512,AL509:AL512)</f>
        <v>#VALUE!</v>
      </c>
      <c r="BT510" s="552"/>
      <c r="BU510" s="551" t="e">
        <f t="array" ref="BU510">bdRateExtend($G509:$G512,Q509:Q512,$AC509:$AC512,AM509:AM512)</f>
        <v>#VALUE!</v>
      </c>
      <c r="BV510" s="552"/>
      <c r="BW510" s="551" t="e">
        <f t="array" ref="BW510">bdRateExtend($G509:$G512,R509:R512,$AC509:$AC512,AN509:AN512)</f>
        <v>#VALUE!</v>
      </c>
      <c r="BX510" s="552"/>
      <c r="BY510" s="552"/>
      <c r="BZ510" s="541"/>
      <c r="CA510" s="541"/>
      <c r="CB510" s="552"/>
      <c r="CC510" s="561" t="e">
        <f t="array" ref="CC510">bdCAMBIExtend($G509:$G512,V509:V512,$AC509:$AC512,AR509:AR512)</f>
        <v>#VALUE!</v>
      </c>
      <c r="CD510" s="552"/>
      <c r="CE510" s="554">
        <f t="array" ref="CE510">testVMAFRange($G509:$G512,N509:N512,$AC509:$AC512,AJ509:AJ512)</f>
        <v>0</v>
      </c>
      <c r="CF510" s="541"/>
      <c r="CG510" s="554">
        <f t="array" ref="CG510">testVMAFRange($G509:$G512,O509:O512,$AC509:$AC512,AK509:AK512)</f>
        <v>0</v>
      </c>
      <c r="CH510" s="541"/>
    </row>
    <row r="511" spans="1:86" ht="17" hidden="1" customHeight="1" x14ac:dyDescent="0.2">
      <c r="A511" s="552"/>
      <c r="B511" s="566"/>
      <c r="C511" s="485"/>
      <c r="D511" s="590"/>
      <c r="E511" s="558"/>
      <c r="F511" s="239">
        <v>160</v>
      </c>
      <c r="G511" s="294">
        <f>'Anchor-AI'!L509</f>
        <v>0</v>
      </c>
      <c r="H511" s="295">
        <f>'Anchor-AI'!M509</f>
        <v>0</v>
      </c>
      <c r="I511" s="295">
        <f>'Anchor-AI'!N509</f>
        <v>0</v>
      </c>
      <c r="J511" s="295">
        <f>'Anchor-AI'!O509</f>
        <v>0</v>
      </c>
      <c r="K511" s="295">
        <f>(Summary!$C$63*H511+Summary!$C$64*I511+Summary!$C$65*J511)/Summary!$C$66</f>
        <v>0</v>
      </c>
      <c r="L511" s="295">
        <f>'Anchor-AI'!P509</f>
        <v>0</v>
      </c>
      <c r="M511" s="295">
        <f>'Anchor-AI'!Q509</f>
        <v>0</v>
      </c>
      <c r="N511" s="295">
        <f>'Anchor-AI'!R509</f>
        <v>0</v>
      </c>
      <c r="O511" s="295">
        <f>'Anchor-AI'!S509</f>
        <v>0</v>
      </c>
      <c r="P511" s="295">
        <f>'Anchor-AI'!T509</f>
        <v>0</v>
      </c>
      <c r="Q511" s="295">
        <f>'Anchor-AI'!U509</f>
        <v>0</v>
      </c>
      <c r="R511" s="295">
        <f>'Anchor-AI'!V509</f>
        <v>0</v>
      </c>
      <c r="S511" s="295">
        <f>'Anchor-AI'!W509</f>
        <v>0</v>
      </c>
      <c r="T511" s="295">
        <f>'Anchor-AI'!X509</f>
        <v>0</v>
      </c>
      <c r="U511" s="295">
        <f>10*LOG10(1/((Summary!$C$80/10^(R511/10)+Summary!$C$81/10^(S511/10)+Summary!$C$82/10^(T511/10))/Summary!$C$83))</f>
        <v>0</v>
      </c>
      <c r="V511" s="295">
        <f>'Anchor-AI'!Y509</f>
        <v>0</v>
      </c>
      <c r="W511" s="295">
        <f>'Anchor-AI'!Z509</f>
        <v>0</v>
      </c>
      <c r="X511" s="295">
        <f>'Anchor-AI'!AA509</f>
        <v>0</v>
      </c>
      <c r="Y511" s="357">
        <f>'Anchor-AI'!AB509</f>
        <v>0</v>
      </c>
      <c r="Z511" s="357">
        <f>'Anchor-AI'!AC509</f>
        <v>0</v>
      </c>
      <c r="AA511" s="296">
        <f t="shared" si="25"/>
        <v>0</v>
      </c>
      <c r="AC511" s="170">
        <f>'Test-AI'!L509</f>
        <v>0</v>
      </c>
      <c r="AD511" s="167">
        <f>'Test-AI'!M509</f>
        <v>0</v>
      </c>
      <c r="AE511" s="167">
        <f>'Test-AI'!N509</f>
        <v>0</v>
      </c>
      <c r="AF511" s="167">
        <f>'Test-AI'!O509</f>
        <v>0</v>
      </c>
      <c r="AG511" s="167">
        <f>(Summary!$C$63*AD511+Summary!$C$64*AE511+Summary!$C$65*AF511)/Summary!$C$66</f>
        <v>0</v>
      </c>
      <c r="AH511" s="167">
        <f>'Test-AI'!P509</f>
        <v>0</v>
      </c>
      <c r="AI511" s="167">
        <f>'Test-AI'!Q509</f>
        <v>0</v>
      </c>
      <c r="AJ511" s="167">
        <f>'Test-AI'!R509</f>
        <v>0</v>
      </c>
      <c r="AK511" s="167">
        <f>'Test-AI'!S509</f>
        <v>0</v>
      </c>
      <c r="AL511" s="167">
        <f>'Test-AI'!T509</f>
        <v>0</v>
      </c>
      <c r="AM511" s="167">
        <f>'Test-AI'!U509</f>
        <v>0</v>
      </c>
      <c r="AN511" s="167">
        <f>'Test-AI'!V509</f>
        <v>0</v>
      </c>
      <c r="AO511" s="167">
        <f>'Test-AI'!W509</f>
        <v>0</v>
      </c>
      <c r="AP511" s="167">
        <f>'Test-AI'!X509</f>
        <v>0</v>
      </c>
      <c r="AQ511" s="167">
        <f>10*LOG10(1/((Summary!$C$80/10^(AN511/10)+Summary!$C$81/10^(AO511/10)+Summary!$C$82/10^(AP511/10))/Summary!$C$83))</f>
        <v>0</v>
      </c>
      <c r="AR511" s="167">
        <f>'Test-AI'!Y509</f>
        <v>0</v>
      </c>
      <c r="AS511" s="167">
        <f>'Test-AI'!Z509</f>
        <v>0</v>
      </c>
      <c r="AT511" s="295">
        <f>'Test-AI'!AA509</f>
        <v>0</v>
      </c>
      <c r="AU511" s="357">
        <f>'Test-AI'!AB509</f>
        <v>0</v>
      </c>
      <c r="AV511" s="357">
        <f>'Test-AI'!AC509</f>
        <v>0</v>
      </c>
      <c r="AW511" s="296">
        <f t="shared" si="26"/>
        <v>0</v>
      </c>
      <c r="AX511" s="297" t="e">
        <f t="shared" si="27"/>
        <v>#DIV/0!</v>
      </c>
      <c r="AY511" s="298" t="e">
        <f t="shared" si="27"/>
        <v>#DIV/0!</v>
      </c>
      <c r="AZ511" s="297" t="e">
        <f t="shared" si="27"/>
        <v>#DIV/0!</v>
      </c>
      <c r="BA511" s="345" t="e">
        <f t="shared" si="24"/>
        <v>#DIV/0!</v>
      </c>
      <c r="BB511" s="75"/>
      <c r="BC511" s="75"/>
      <c r="BD511" s="565"/>
      <c r="BE511" s="550"/>
      <c r="BF511" s="552"/>
      <c r="BG511" s="552"/>
      <c r="BH511" s="552"/>
      <c r="BI511" s="552"/>
      <c r="BJ511" s="552"/>
      <c r="BK511" s="553"/>
      <c r="BL511" s="552"/>
      <c r="BM511" s="553"/>
      <c r="BN511" s="552"/>
      <c r="BO511" s="546"/>
      <c r="BP511" s="541"/>
      <c r="BQ511" s="546"/>
      <c r="BR511" s="541"/>
      <c r="BS511" s="553"/>
      <c r="BT511" s="552"/>
      <c r="BU511" s="553"/>
      <c r="BV511" s="552"/>
      <c r="BW511" s="553"/>
      <c r="BX511" s="552"/>
      <c r="BY511" s="552"/>
      <c r="BZ511" s="541"/>
      <c r="CA511" s="541"/>
      <c r="CB511" s="552"/>
      <c r="CC511" s="553"/>
      <c r="CD511" s="552"/>
      <c r="CE511" s="546"/>
      <c r="CF511" s="541"/>
      <c r="CG511" s="546"/>
      <c r="CH511" s="541"/>
    </row>
    <row r="512" spans="1:86" ht="17" hidden="1" customHeight="1" x14ac:dyDescent="0.2">
      <c r="A512" s="552"/>
      <c r="B512" s="566"/>
      <c r="C512" s="485"/>
      <c r="D512" s="590"/>
      <c r="E512" s="558"/>
      <c r="F512" s="239">
        <v>185</v>
      </c>
      <c r="G512" s="294">
        <f>'Anchor-AI'!L510</f>
        <v>0</v>
      </c>
      <c r="H512" s="295">
        <f>'Anchor-AI'!M510</f>
        <v>0</v>
      </c>
      <c r="I512" s="295">
        <f>'Anchor-AI'!N510</f>
        <v>0</v>
      </c>
      <c r="J512" s="295">
        <f>'Anchor-AI'!O510</f>
        <v>0</v>
      </c>
      <c r="K512" s="295">
        <f>(Summary!$C$63*H512+Summary!$C$64*I512+Summary!$C$65*J512)/Summary!$C$66</f>
        <v>0</v>
      </c>
      <c r="L512" s="295">
        <f>'Anchor-AI'!P510</f>
        <v>0</v>
      </c>
      <c r="M512" s="295">
        <f>'Anchor-AI'!Q510</f>
        <v>0</v>
      </c>
      <c r="N512" s="295">
        <f>'Anchor-AI'!R510</f>
        <v>0</v>
      </c>
      <c r="O512" s="295">
        <f>'Anchor-AI'!S510</f>
        <v>0</v>
      </c>
      <c r="P512" s="295">
        <f>'Anchor-AI'!T510</f>
        <v>0</v>
      </c>
      <c r="Q512" s="295">
        <f>'Anchor-AI'!U510</f>
        <v>0</v>
      </c>
      <c r="R512" s="295">
        <f>'Anchor-AI'!V510</f>
        <v>0</v>
      </c>
      <c r="S512" s="295">
        <f>'Anchor-AI'!W510</f>
        <v>0</v>
      </c>
      <c r="T512" s="295">
        <f>'Anchor-AI'!X510</f>
        <v>0</v>
      </c>
      <c r="U512" s="295">
        <f>10*LOG10(1/((Summary!$C$80/10^(R512/10)+Summary!$C$81/10^(S512/10)+Summary!$C$82/10^(T512/10))/Summary!$C$83))</f>
        <v>0</v>
      </c>
      <c r="V512" s="295">
        <f>'Anchor-AI'!Y510</f>
        <v>0</v>
      </c>
      <c r="W512" s="295">
        <f>'Anchor-AI'!Z510</f>
        <v>0</v>
      </c>
      <c r="X512" s="295">
        <f>'Anchor-AI'!AA510</f>
        <v>0</v>
      </c>
      <c r="Y512" s="357">
        <f>'Anchor-AI'!AB510</f>
        <v>0</v>
      </c>
      <c r="Z512" s="357">
        <f>'Anchor-AI'!AC510</f>
        <v>0</v>
      </c>
      <c r="AA512" s="296">
        <f t="shared" si="25"/>
        <v>0</v>
      </c>
      <c r="AC512" s="170">
        <f>'Test-AI'!L510</f>
        <v>0</v>
      </c>
      <c r="AD512" s="167">
        <f>'Test-AI'!M510</f>
        <v>0</v>
      </c>
      <c r="AE512" s="167">
        <f>'Test-AI'!N510</f>
        <v>0</v>
      </c>
      <c r="AF512" s="167">
        <f>'Test-AI'!O510</f>
        <v>0</v>
      </c>
      <c r="AG512" s="167">
        <f>(Summary!$C$63*AD512+Summary!$C$64*AE512+Summary!$C$65*AF512)/Summary!$C$66</f>
        <v>0</v>
      </c>
      <c r="AH512" s="167">
        <f>'Test-AI'!P510</f>
        <v>0</v>
      </c>
      <c r="AI512" s="167">
        <f>'Test-AI'!Q510</f>
        <v>0</v>
      </c>
      <c r="AJ512" s="167">
        <f>'Test-AI'!R510</f>
        <v>0</v>
      </c>
      <c r="AK512" s="167">
        <f>'Test-AI'!S510</f>
        <v>0</v>
      </c>
      <c r="AL512" s="167">
        <f>'Test-AI'!T510</f>
        <v>0</v>
      </c>
      <c r="AM512" s="167">
        <f>'Test-AI'!U510</f>
        <v>0</v>
      </c>
      <c r="AN512" s="167">
        <f>'Test-AI'!V510</f>
        <v>0</v>
      </c>
      <c r="AO512" s="167">
        <f>'Test-AI'!W510</f>
        <v>0</v>
      </c>
      <c r="AP512" s="167">
        <f>'Test-AI'!X510</f>
        <v>0</v>
      </c>
      <c r="AQ512" s="167">
        <f>10*LOG10(1/((Summary!$C$80/10^(AN512/10)+Summary!$C$81/10^(AO512/10)+Summary!$C$82/10^(AP512/10))/Summary!$C$83))</f>
        <v>0</v>
      </c>
      <c r="AR512" s="167">
        <f>'Test-AI'!Y510</f>
        <v>0</v>
      </c>
      <c r="AS512" s="167">
        <f>'Test-AI'!Z510</f>
        <v>0</v>
      </c>
      <c r="AT512" s="295">
        <f>'Test-AI'!AA510</f>
        <v>0</v>
      </c>
      <c r="AU512" s="357">
        <f>'Test-AI'!AB510</f>
        <v>0</v>
      </c>
      <c r="AV512" s="357">
        <f>'Test-AI'!AC510</f>
        <v>0</v>
      </c>
      <c r="AW512" s="296">
        <f t="shared" si="26"/>
        <v>0</v>
      </c>
      <c r="AX512" s="297" t="e">
        <f t="shared" si="27"/>
        <v>#DIV/0!</v>
      </c>
      <c r="AY512" s="298" t="e">
        <f t="shared" si="27"/>
        <v>#DIV/0!</v>
      </c>
      <c r="AZ512" s="297" t="e">
        <f t="shared" si="27"/>
        <v>#DIV/0!</v>
      </c>
      <c r="BA512" s="345" t="e">
        <f t="shared" si="24"/>
        <v>#DIV/0!</v>
      </c>
      <c r="BB512" s="75"/>
      <c r="BC512" s="75"/>
      <c r="BD512" s="574" t="s">
        <v>46</v>
      </c>
      <c r="BE512" s="549" t="e">
        <f t="array" ref="BE512">bdRateExtend($G510:$G513,H510:H513,$AC510:$AC513,AD510:AD513)</f>
        <v>#VALUE!</v>
      </c>
      <c r="BF512" s="552"/>
      <c r="BG512" s="552"/>
      <c r="BH512" s="552"/>
      <c r="BI512" s="552"/>
      <c r="BJ512" s="552"/>
      <c r="BK512" s="551" t="e">
        <f t="array" ref="BK512">bdRateExtend($G510:$G513,L510:L513,$AC510:$AC513,AH510:AH513)</f>
        <v>#VALUE!</v>
      </c>
      <c r="BL512" s="552"/>
      <c r="BM512" s="551" t="e">
        <f t="array" ref="BM512">bdRateExtend($G510:$G513,M510:M513,$AC510:$AC513,AI510:AI513)</f>
        <v>#VALUE!</v>
      </c>
      <c r="BN512" s="552"/>
      <c r="BO512" s="545" t="e">
        <f t="array" ref="BO512">bdRateExtend($G510:$G513,N510:N513,$AC510:$AC513,AJ510:AJ513,"None", FALSE,1)</f>
        <v>#VALUE!</v>
      </c>
      <c r="BP512" s="541"/>
      <c r="BQ512" s="545" t="e">
        <f t="array" ref="BQ512">bdRateExtend($G510:$G513,O510:O513,$AC510:$AC513,AK510:AK513,"None", FALSE,1)</f>
        <v>#VALUE!</v>
      </c>
      <c r="BR512" s="541"/>
      <c r="BS512" s="551" t="e">
        <f t="array" ref="BS512">bdRateExtend($G510:$G513,P510:P513,$AC510:$AC513,AL510:AL513)</f>
        <v>#VALUE!</v>
      </c>
      <c r="BT512" s="552"/>
      <c r="BU512" s="551" t="e">
        <f t="array" ref="BU512">bdRateExtend($G510:$G513,Q510:Q513,$AC510:$AC513,AM510:AM513)</f>
        <v>#VALUE!</v>
      </c>
      <c r="BV512" s="552"/>
      <c r="BW512" s="551" t="e">
        <f t="array" ref="BW512">bdRateExtend($G510:$G513,R510:R513,$AC510:$AC513,AN510:AN513)</f>
        <v>#VALUE!</v>
      </c>
      <c r="BX512" s="552"/>
      <c r="BY512" s="552"/>
      <c r="BZ512" s="541"/>
      <c r="CA512" s="541"/>
      <c r="CB512" s="552"/>
      <c r="CC512" s="561" t="e">
        <f t="array" ref="CC512">bdCAMBIExtend($G510:$G513,V510:V513,$AC510:$AC513,AR510:AR513)</f>
        <v>#VALUE!</v>
      </c>
      <c r="CD512" s="552"/>
      <c r="CE512" s="554">
        <f t="array" ref="CE512">testVMAFRange($G510:$G513,N510:N513,$AC510:$AC513,AJ510:AJ513)</f>
        <v>0</v>
      </c>
      <c r="CF512" s="541"/>
      <c r="CG512" s="554">
        <f t="array" ref="CG512">testVMAFRange($G510:$G513,O510:O513,$AC510:$AC513,AK510:AK513)</f>
        <v>0</v>
      </c>
      <c r="CH512" s="541"/>
    </row>
    <row r="513" spans="1:86" ht="17" hidden="1" customHeight="1" x14ac:dyDescent="0.2">
      <c r="A513" s="552"/>
      <c r="B513" s="571"/>
      <c r="C513" s="486"/>
      <c r="D513" s="602"/>
      <c r="E513" s="577"/>
      <c r="F513" s="240">
        <v>210</v>
      </c>
      <c r="G513" s="299">
        <f>'Anchor-AI'!L511</f>
        <v>0</v>
      </c>
      <c r="H513" s="300">
        <f>'Anchor-AI'!M511</f>
        <v>0</v>
      </c>
      <c r="I513" s="300">
        <f>'Anchor-AI'!N511</f>
        <v>0</v>
      </c>
      <c r="J513" s="300">
        <f>'Anchor-AI'!O511</f>
        <v>0</v>
      </c>
      <c r="K513" s="295">
        <f>(Summary!$C$63*H513+Summary!$C$64*I513+Summary!$C$65*J513)/Summary!$C$66</f>
        <v>0</v>
      </c>
      <c r="L513" s="300">
        <f>'Anchor-AI'!P511</f>
        <v>0</v>
      </c>
      <c r="M513" s="300">
        <f>'Anchor-AI'!Q511</f>
        <v>0</v>
      </c>
      <c r="N513" s="300">
        <f>'Anchor-AI'!R511</f>
        <v>0</v>
      </c>
      <c r="O513" s="300">
        <f>'Anchor-AI'!S511</f>
        <v>0</v>
      </c>
      <c r="P513" s="300">
        <f>'Anchor-AI'!T511</f>
        <v>0</v>
      </c>
      <c r="Q513" s="300">
        <f>'Anchor-AI'!U511</f>
        <v>0</v>
      </c>
      <c r="R513" s="300">
        <f>'Anchor-AI'!V511</f>
        <v>0</v>
      </c>
      <c r="S513" s="300">
        <f>'Anchor-AI'!W511</f>
        <v>0</v>
      </c>
      <c r="T513" s="300">
        <f>'Anchor-AI'!X511</f>
        <v>0</v>
      </c>
      <c r="U513" s="300">
        <f>10*LOG10(1/((Summary!$C$80/10^(R513/10)+Summary!$C$81/10^(S513/10)+Summary!$C$82/10^(T513/10))/Summary!$C$83))</f>
        <v>0</v>
      </c>
      <c r="V513" s="300">
        <f>'Anchor-AI'!Y511</f>
        <v>0</v>
      </c>
      <c r="W513" s="300">
        <f>'Anchor-AI'!Z511</f>
        <v>0</v>
      </c>
      <c r="X513" s="300">
        <f>'Anchor-AI'!AA511</f>
        <v>0</v>
      </c>
      <c r="Y513" s="357">
        <f>'Anchor-AI'!AB511</f>
        <v>0</v>
      </c>
      <c r="Z513" s="357">
        <f>'Anchor-AI'!AC511</f>
        <v>0</v>
      </c>
      <c r="AA513" s="301">
        <f t="shared" si="25"/>
        <v>0</v>
      </c>
      <c r="AB513" s="76"/>
      <c r="AC513" s="171">
        <f>'Test-AI'!L511</f>
        <v>0</v>
      </c>
      <c r="AD513" s="168">
        <f>'Test-AI'!M511</f>
        <v>0</v>
      </c>
      <c r="AE513" s="168">
        <f>'Test-AI'!N511</f>
        <v>0</v>
      </c>
      <c r="AF513" s="168">
        <f>'Test-AI'!O511</f>
        <v>0</v>
      </c>
      <c r="AG513" s="168">
        <f>(Summary!$C$63*AD513+Summary!$C$64*AE513+Summary!$C$65*AF513)/Summary!$C$66</f>
        <v>0</v>
      </c>
      <c r="AH513" s="168">
        <f>'Test-AI'!P511</f>
        <v>0</v>
      </c>
      <c r="AI513" s="168">
        <f>'Test-AI'!Q511</f>
        <v>0</v>
      </c>
      <c r="AJ513" s="168">
        <f>'Test-AI'!R511</f>
        <v>0</v>
      </c>
      <c r="AK513" s="168">
        <f>'Test-AI'!S511</f>
        <v>0</v>
      </c>
      <c r="AL513" s="168">
        <f>'Test-AI'!T511</f>
        <v>0</v>
      </c>
      <c r="AM513" s="168">
        <f>'Test-AI'!U511</f>
        <v>0</v>
      </c>
      <c r="AN513" s="168">
        <f>'Test-AI'!V511</f>
        <v>0</v>
      </c>
      <c r="AO513" s="168">
        <f>'Test-AI'!W511</f>
        <v>0</v>
      </c>
      <c r="AP513" s="168">
        <f>'Test-AI'!X511</f>
        <v>0</v>
      </c>
      <c r="AQ513" s="168">
        <f>10*LOG10(1/((Summary!$C$80/10^(AN513/10)+Summary!$C$81/10^(AO513/10)+Summary!$C$82/10^(AP513/10))/Summary!$C$83))</f>
        <v>0</v>
      </c>
      <c r="AR513" s="168">
        <f>'Test-AI'!Y511</f>
        <v>0</v>
      </c>
      <c r="AS513" s="168">
        <f>'Test-AI'!Z511</f>
        <v>0</v>
      </c>
      <c r="AT513" s="300">
        <f>'Test-AI'!AA511</f>
        <v>0</v>
      </c>
      <c r="AU513" s="357">
        <f>'Test-AI'!AB511</f>
        <v>0</v>
      </c>
      <c r="AV513" s="357">
        <f>'Test-AI'!AC511</f>
        <v>0</v>
      </c>
      <c r="AW513" s="301">
        <f t="shared" si="26"/>
        <v>0</v>
      </c>
      <c r="AX513" s="302" t="e">
        <f t="shared" si="27"/>
        <v>#DIV/0!</v>
      </c>
      <c r="AY513" s="303" t="e">
        <f t="shared" si="27"/>
        <v>#DIV/0!</v>
      </c>
      <c r="AZ513" s="297" t="e">
        <f t="shared" si="27"/>
        <v>#DIV/0!</v>
      </c>
      <c r="BA513" s="345" t="e">
        <f t="shared" si="24"/>
        <v>#DIV/0!</v>
      </c>
      <c r="BB513" s="75"/>
      <c r="BC513" s="75"/>
      <c r="BD513" s="570"/>
      <c r="BE513" s="550"/>
      <c r="BF513" s="553"/>
      <c r="BG513" s="553"/>
      <c r="BH513" s="553"/>
      <c r="BI513" s="553"/>
      <c r="BJ513" s="553"/>
      <c r="BK513" s="553"/>
      <c r="BL513" s="553"/>
      <c r="BM513" s="553"/>
      <c r="BN513" s="553"/>
      <c r="BO513" s="546"/>
      <c r="BP513" s="544"/>
      <c r="BQ513" s="546"/>
      <c r="BR513" s="544"/>
      <c r="BS513" s="553"/>
      <c r="BT513" s="553"/>
      <c r="BU513" s="553"/>
      <c r="BV513" s="553"/>
      <c r="BW513" s="553"/>
      <c r="BX513" s="553"/>
      <c r="BY513" s="553"/>
      <c r="BZ513" s="544"/>
      <c r="CA513" s="544"/>
      <c r="CB513" s="553"/>
      <c r="CC513" s="553"/>
      <c r="CD513" s="553"/>
      <c r="CE513" s="546"/>
      <c r="CF513" s="544"/>
      <c r="CG513" s="546"/>
      <c r="CH513" s="544"/>
    </row>
    <row r="514" spans="1:86" ht="17" hidden="1" customHeight="1" x14ac:dyDescent="0.2">
      <c r="A514" s="552"/>
      <c r="B514" s="620" t="s">
        <v>146</v>
      </c>
      <c r="C514" s="586" t="s">
        <v>118</v>
      </c>
      <c r="D514" s="601">
        <v>29.97</v>
      </c>
      <c r="E514" s="576">
        <v>8</v>
      </c>
      <c r="F514" s="238">
        <v>85</v>
      </c>
      <c r="G514" s="289">
        <f>'Anchor-AI'!L512</f>
        <v>0</v>
      </c>
      <c r="H514" s="290">
        <f>'Anchor-AI'!M512</f>
        <v>0</v>
      </c>
      <c r="I514" s="290">
        <f>'Anchor-AI'!N512</f>
        <v>0</v>
      </c>
      <c r="J514" s="290">
        <f>'Anchor-AI'!O512</f>
        <v>0</v>
      </c>
      <c r="K514" s="290">
        <f>(Summary!$C$63*H514+Summary!$C$64*I514+Summary!$C$65*J514)/Summary!$C$66</f>
        <v>0</v>
      </c>
      <c r="L514" s="290">
        <f>'Anchor-AI'!P512</f>
        <v>0</v>
      </c>
      <c r="M514" s="290">
        <f>'Anchor-AI'!Q512</f>
        <v>0</v>
      </c>
      <c r="N514" s="290">
        <f>'Anchor-AI'!R512</f>
        <v>0</v>
      </c>
      <c r="O514" s="290">
        <f>'Anchor-AI'!S512</f>
        <v>0</v>
      </c>
      <c r="P514" s="290">
        <f>'Anchor-AI'!T512</f>
        <v>0</v>
      </c>
      <c r="Q514" s="290">
        <f>'Anchor-AI'!U512</f>
        <v>0</v>
      </c>
      <c r="R514" s="290">
        <f>'Anchor-AI'!V512</f>
        <v>0</v>
      </c>
      <c r="S514" s="290">
        <f>'Anchor-AI'!W512</f>
        <v>0</v>
      </c>
      <c r="T514" s="290">
        <f>'Anchor-AI'!X512</f>
        <v>0</v>
      </c>
      <c r="U514" s="290">
        <f>10*LOG10(1/((Summary!$C$80/10^(R514/10)+Summary!$C$81/10^(S514/10)+Summary!$C$82/10^(T514/10))/Summary!$C$83))</f>
        <v>0</v>
      </c>
      <c r="V514" s="290">
        <f>'Anchor-AI'!Y512</f>
        <v>0</v>
      </c>
      <c r="W514" s="290">
        <f>'Anchor-AI'!Z512</f>
        <v>0</v>
      </c>
      <c r="X514" s="290">
        <f>'Anchor-AI'!AA512</f>
        <v>0</v>
      </c>
      <c r="Y514" s="360">
        <f>'Anchor-AI'!AB512</f>
        <v>0</v>
      </c>
      <c r="Z514" s="360">
        <f>'Anchor-AI'!AC512</f>
        <v>0</v>
      </c>
      <c r="AA514" s="291">
        <f t="shared" si="25"/>
        <v>0</v>
      </c>
      <c r="AC514" s="169">
        <f>'Test-AI'!L512</f>
        <v>0</v>
      </c>
      <c r="AD514" s="166">
        <f>'Test-AI'!M512</f>
        <v>0</v>
      </c>
      <c r="AE514" s="166">
        <f>'Test-AI'!N512</f>
        <v>0</v>
      </c>
      <c r="AF514" s="166">
        <f>'Test-AI'!O512</f>
        <v>0</v>
      </c>
      <c r="AG514" s="166">
        <f>(Summary!$C$63*AD514+Summary!$C$64*AE514+Summary!$C$65*AF514)/Summary!$C$66</f>
        <v>0</v>
      </c>
      <c r="AH514" s="166">
        <f>'Test-AI'!P512</f>
        <v>0</v>
      </c>
      <c r="AI514" s="166">
        <f>'Test-AI'!Q512</f>
        <v>0</v>
      </c>
      <c r="AJ514" s="166">
        <f>'Test-AI'!R512</f>
        <v>0</v>
      </c>
      <c r="AK514" s="166">
        <f>'Test-AI'!S512</f>
        <v>0</v>
      </c>
      <c r="AL514" s="166">
        <f>'Test-AI'!T512</f>
        <v>0</v>
      </c>
      <c r="AM514" s="166">
        <f>'Test-AI'!U512</f>
        <v>0</v>
      </c>
      <c r="AN514" s="166">
        <f>'Test-AI'!V512</f>
        <v>0</v>
      </c>
      <c r="AO514" s="166">
        <f>'Test-AI'!W512</f>
        <v>0</v>
      </c>
      <c r="AP514" s="166">
        <f>'Test-AI'!X512</f>
        <v>0</v>
      </c>
      <c r="AQ514" s="166">
        <f>10*LOG10(1/((Summary!$C$80/10^(AN514/10)+Summary!$C$81/10^(AO514/10)+Summary!$C$82/10^(AP514/10))/Summary!$C$83))</f>
        <v>0</v>
      </c>
      <c r="AR514" s="166">
        <f>'Test-AI'!Y512</f>
        <v>0</v>
      </c>
      <c r="AS514" s="166">
        <f>'Test-AI'!Z512</f>
        <v>0</v>
      </c>
      <c r="AT514" s="290">
        <f>'Test-AI'!AA512</f>
        <v>0</v>
      </c>
      <c r="AU514" s="356">
        <f>'Test-AI'!AB512</f>
        <v>0</v>
      </c>
      <c r="AV514" s="356">
        <f>'Test-AI'!AC512</f>
        <v>0</v>
      </c>
      <c r="AW514" s="291">
        <f t="shared" si="26"/>
        <v>0</v>
      </c>
      <c r="AX514" s="292" t="e">
        <f t="shared" si="27"/>
        <v>#DIV/0!</v>
      </c>
      <c r="AY514" s="293" t="e">
        <f t="shared" si="27"/>
        <v>#DIV/0!</v>
      </c>
      <c r="AZ514" s="292" t="e">
        <f t="shared" si="27"/>
        <v>#DIV/0!</v>
      </c>
      <c r="BA514" s="344" t="e">
        <f t="shared" si="24"/>
        <v>#DIV/0!</v>
      </c>
      <c r="BB514" s="75"/>
      <c r="BC514" s="75"/>
      <c r="BD514" s="572" t="s">
        <v>39</v>
      </c>
      <c r="BE514" s="549" t="e">
        <f t="array" ref="BE514">bdRateExtend($G514:$G517,H514:H517,$AC514:$AC517,AD514:AD517)</f>
        <v>#VALUE!</v>
      </c>
      <c r="BF514" s="551" t="e">
        <f t="array" ref="BF514">bdRateExtend($G514:$G519,H514:H519,$AC514:$AC519,AD514:AD519)</f>
        <v>#VALUE!</v>
      </c>
      <c r="BG514" s="551" t="e">
        <f t="array" ref="BG514">bdRateExtend($G514:$G519,I514:I519,$AC514:$AC519,AE514:AE519)</f>
        <v>#VALUE!</v>
      </c>
      <c r="BH514" s="551" t="e">
        <f t="array" ref="BH514">bdRateExtend($G514:$G519,J514:J519,$AC514:$AC519,AF514:AF519)</f>
        <v>#VALUE!</v>
      </c>
      <c r="BI514" s="551" t="e">
        <f t="array" ref="BI514">bdRateExtend($G514:$G519,K514:K519,$AC514:$AC519,AG514:AG519)</f>
        <v>#VALUE!</v>
      </c>
      <c r="BJ514" s="575" t="e">
        <f>(Summary!$C$94*BF514+Summary!$C$95*BG514+Summary!$C$96*BH514)/Summary!$C$97</f>
        <v>#VALUE!</v>
      </c>
      <c r="BK514" s="551" t="e">
        <f t="array" ref="BK514">bdRateExtend($G514:$G517,L514:L517,$AC514:$AC517,AH514:AH517)</f>
        <v>#VALUE!</v>
      </c>
      <c r="BL514" s="551" t="e">
        <f t="array" ref="BL514">bdRateExtend($G514:$G519,L514:L519,$AC514:$AC519,AH514:AH519)</f>
        <v>#VALUE!</v>
      </c>
      <c r="BM514" s="551" t="e">
        <f t="array" ref="BM514">bdRateExtend($G514:$G517,M514:M517,$AC514:$AC517,AI514:AI517)</f>
        <v>#VALUE!</v>
      </c>
      <c r="BN514" s="551" t="e">
        <f t="array" ref="BN514">bdRateExtend($G514:$G519,M514:M519,$AC514:$AC519,AI514:AI519)</f>
        <v>#VALUE!</v>
      </c>
      <c r="BO514" s="548" t="e">
        <f t="array" ref="BO514">bdRateExtend($G514:$G517,N514:N517,$AC514:$AC517,AJ514:AJ517,"None", FALSE,1)</f>
        <v>#VALUE!</v>
      </c>
      <c r="BP514" s="585" t="e">
        <f t="array" ref="BP514">bdRateExtend($G514:$G519,N514:N519,$AC514:$AC519,AJ514:AJ519,"None", FALSE,1)</f>
        <v>#VALUE!</v>
      </c>
      <c r="BQ514" s="548" t="e">
        <f t="array" ref="BQ514">bdRateExtend($G514:$G517,O514:O517,$AC514:$AC517,AK514:AK517,"None", FALSE,1)</f>
        <v>#VALUE!</v>
      </c>
      <c r="BR514" s="585" t="e">
        <f t="array" ref="BR514">bdRateExtend($G514:$G519,O514:O519,$AC514:$AC519,AK514:AK519,"None", FALSE,1)</f>
        <v>#VALUE!</v>
      </c>
      <c r="BS514" s="551" t="e">
        <f t="array" ref="BS514">bdRateExtend($G514:$G517,P514:P517,$AC514:$AC517,AL514:AL517)</f>
        <v>#VALUE!</v>
      </c>
      <c r="BT514" s="551" t="e">
        <f t="array" ref="BT514">bdRateExtend($G514:$G519,P514:P519,$AC514:$AC519,AL514:AL519)</f>
        <v>#VALUE!</v>
      </c>
      <c r="BU514" s="551" t="e">
        <f t="array" ref="BU514">bdRateExtend($G514:$G517,Q514:Q517,$AC514:$AC517,AM514:AM517)</f>
        <v>#VALUE!</v>
      </c>
      <c r="BV514" s="551" t="e">
        <f t="array" ref="BV514">bdRateExtend($G514:$G519,Q514:Q519,$AC514:$AC519,AM514:AM519)</f>
        <v>#VALUE!</v>
      </c>
      <c r="BW514" s="551" t="e">
        <f t="array" ref="BW514">bdRateExtend($G514:$G517,R514:R517,$AC514:$AC517,AN514:AN517)</f>
        <v>#VALUE!</v>
      </c>
      <c r="BX514" s="551" t="e">
        <f t="array" ref="BX514">bdRateExtend($G514:$G519,R514:R519,$AC514:$AC519,AN514:AN519)</f>
        <v>#VALUE!</v>
      </c>
      <c r="BY514" s="551" t="e">
        <f t="array" ref="BY514">bdRateExtend($G514:$G519,S514:S519,$AC514:$AC519,AO514:AO519)</f>
        <v>#VALUE!</v>
      </c>
      <c r="BZ514" s="555" t="e">
        <f t="array" ref="BZ514">bdRateExtend($G514:$G519,T514:T519,$AC514:$AC519,AP514:AP519)</f>
        <v>#VALUE!</v>
      </c>
      <c r="CA514" s="555" t="e">
        <f t="array" ref="CA514">bdRateExtend($G514:$G519,U514:U519,$AC514:$AC519,AQ514:AQ519)</f>
        <v>#VALUE!</v>
      </c>
      <c r="CB514" s="575" t="e">
        <f>(Summary!$C$108*BX514+Summary!$C$109*BY514+Summary!$C$110*BZ514)/Summary!$C$111</f>
        <v>#VALUE!</v>
      </c>
      <c r="CC514" s="561" t="e">
        <f t="array" ref="CC514">bdCAMBIExtend($G514:$G517,V514:V517,$AC514:$AC517,AR514:AR517)</f>
        <v>#VALUE!</v>
      </c>
      <c r="CD514" s="561" t="e">
        <f t="array" ref="CD514">bdCAMBIExtend($G514:$G519,V514:V519,$AC514:$AC519,AR514:AR519)</f>
        <v>#VALUE!</v>
      </c>
      <c r="CE514" s="547">
        <f t="array" ref="CE514">testVMAFRange($G514:$G517,N514:N517,$AC514:$AC517,AJ514:AJ517)</f>
        <v>0</v>
      </c>
      <c r="CF514" s="543">
        <f t="array" ref="CF514">testVMAFRange($G514:$G519,N514:N519,$AC514:$AC519,AJ514:AJ519)</f>
        <v>0</v>
      </c>
      <c r="CG514" s="547">
        <f t="array" ref="CG514">testVMAFRange($G514:$G517,O514:O517,$AC514:$AC517,AK514:AK517)</f>
        <v>0</v>
      </c>
      <c r="CH514" s="543">
        <f t="array" ref="CH514">testVMAFRange($G514:$G519,O514:O519,$AC514:$AC519,AK514:AK519)</f>
        <v>0</v>
      </c>
    </row>
    <row r="515" spans="1:86" ht="17" hidden="1" customHeight="1" x14ac:dyDescent="0.2">
      <c r="A515" s="552"/>
      <c r="B515" s="566"/>
      <c r="C515" s="485"/>
      <c r="D515" s="590"/>
      <c r="E515" s="558"/>
      <c r="F515" s="239">
        <v>110</v>
      </c>
      <c r="G515" s="294">
        <f>'Anchor-AI'!L513</f>
        <v>0</v>
      </c>
      <c r="H515" s="295">
        <f>'Anchor-AI'!M513</f>
        <v>0</v>
      </c>
      <c r="I515" s="295">
        <f>'Anchor-AI'!N513</f>
        <v>0</v>
      </c>
      <c r="J515" s="295">
        <f>'Anchor-AI'!O513</f>
        <v>0</v>
      </c>
      <c r="K515" s="295">
        <f>(Summary!$C$63*H515+Summary!$C$64*I515+Summary!$C$65*J515)/Summary!$C$66</f>
        <v>0</v>
      </c>
      <c r="L515" s="295">
        <f>'Anchor-AI'!P513</f>
        <v>0</v>
      </c>
      <c r="M515" s="295">
        <f>'Anchor-AI'!Q513</f>
        <v>0</v>
      </c>
      <c r="N515" s="295">
        <f>'Anchor-AI'!R513</f>
        <v>0</v>
      </c>
      <c r="O515" s="295">
        <f>'Anchor-AI'!S513</f>
        <v>0</v>
      </c>
      <c r="P515" s="295">
        <f>'Anchor-AI'!T513</f>
        <v>0</v>
      </c>
      <c r="Q515" s="295">
        <f>'Anchor-AI'!U513</f>
        <v>0</v>
      </c>
      <c r="R515" s="295">
        <f>'Anchor-AI'!V513</f>
        <v>0</v>
      </c>
      <c r="S515" s="295">
        <f>'Anchor-AI'!W513</f>
        <v>0</v>
      </c>
      <c r="T515" s="295">
        <f>'Anchor-AI'!X513</f>
        <v>0</v>
      </c>
      <c r="U515" s="295">
        <f>10*LOG10(1/((Summary!$C$80/10^(R515/10)+Summary!$C$81/10^(S515/10)+Summary!$C$82/10^(T515/10))/Summary!$C$83))</f>
        <v>0</v>
      </c>
      <c r="V515" s="295">
        <f>'Anchor-AI'!Y513</f>
        <v>0</v>
      </c>
      <c r="W515" s="295">
        <f>'Anchor-AI'!Z513</f>
        <v>0</v>
      </c>
      <c r="X515" s="295">
        <f>'Anchor-AI'!AA513</f>
        <v>0</v>
      </c>
      <c r="Y515" s="357">
        <f>'Anchor-AI'!AB513</f>
        <v>0</v>
      </c>
      <c r="Z515" s="357">
        <f>'Anchor-AI'!AC513</f>
        <v>0</v>
      </c>
      <c r="AA515" s="296">
        <f t="shared" si="25"/>
        <v>0</v>
      </c>
      <c r="AC515" s="170">
        <f>'Test-AI'!L513</f>
        <v>0</v>
      </c>
      <c r="AD515" s="167">
        <f>'Test-AI'!M513</f>
        <v>0</v>
      </c>
      <c r="AE515" s="167">
        <f>'Test-AI'!N513</f>
        <v>0</v>
      </c>
      <c r="AF515" s="167">
        <f>'Test-AI'!O513</f>
        <v>0</v>
      </c>
      <c r="AG515" s="167">
        <f>(Summary!$C$63*AD515+Summary!$C$64*AE515+Summary!$C$65*AF515)/Summary!$C$66</f>
        <v>0</v>
      </c>
      <c r="AH515" s="167">
        <f>'Test-AI'!P513</f>
        <v>0</v>
      </c>
      <c r="AI515" s="167">
        <f>'Test-AI'!Q513</f>
        <v>0</v>
      </c>
      <c r="AJ515" s="167">
        <f>'Test-AI'!R513</f>
        <v>0</v>
      </c>
      <c r="AK515" s="167">
        <f>'Test-AI'!S513</f>
        <v>0</v>
      </c>
      <c r="AL515" s="167">
        <f>'Test-AI'!T513</f>
        <v>0</v>
      </c>
      <c r="AM515" s="167">
        <f>'Test-AI'!U513</f>
        <v>0</v>
      </c>
      <c r="AN515" s="167">
        <f>'Test-AI'!V513</f>
        <v>0</v>
      </c>
      <c r="AO515" s="167">
        <f>'Test-AI'!W513</f>
        <v>0</v>
      </c>
      <c r="AP515" s="167">
        <f>'Test-AI'!X513</f>
        <v>0</v>
      </c>
      <c r="AQ515" s="167">
        <f>10*LOG10(1/((Summary!$C$80/10^(AN515/10)+Summary!$C$81/10^(AO515/10)+Summary!$C$82/10^(AP515/10))/Summary!$C$83))</f>
        <v>0</v>
      </c>
      <c r="AR515" s="167">
        <f>'Test-AI'!Y513</f>
        <v>0</v>
      </c>
      <c r="AS515" s="167">
        <f>'Test-AI'!Z513</f>
        <v>0</v>
      </c>
      <c r="AT515" s="295">
        <f>'Test-AI'!AA513</f>
        <v>0</v>
      </c>
      <c r="AU515" s="357">
        <f>'Test-AI'!AB513</f>
        <v>0</v>
      </c>
      <c r="AV515" s="357">
        <f>'Test-AI'!AC513</f>
        <v>0</v>
      </c>
      <c r="AW515" s="296">
        <f t="shared" si="26"/>
        <v>0</v>
      </c>
      <c r="AX515" s="297" t="e">
        <f t="shared" si="27"/>
        <v>#DIV/0!</v>
      </c>
      <c r="AY515" s="298" t="e">
        <f t="shared" si="27"/>
        <v>#DIV/0!</v>
      </c>
      <c r="AZ515" s="297" t="e">
        <f t="shared" si="27"/>
        <v>#DIV/0!</v>
      </c>
      <c r="BA515" s="345" t="e">
        <f t="shared" si="27"/>
        <v>#DIV/0!</v>
      </c>
      <c r="BB515" s="75"/>
      <c r="BC515" s="75"/>
      <c r="BD515" s="565"/>
      <c r="BE515" s="550"/>
      <c r="BF515" s="552"/>
      <c r="BG515" s="552"/>
      <c r="BH515" s="552"/>
      <c r="BI515" s="552"/>
      <c r="BJ515" s="552"/>
      <c r="BK515" s="553"/>
      <c r="BL515" s="552"/>
      <c r="BM515" s="553"/>
      <c r="BN515" s="552"/>
      <c r="BO515" s="546"/>
      <c r="BP515" s="541"/>
      <c r="BQ515" s="546"/>
      <c r="BR515" s="541"/>
      <c r="BS515" s="553"/>
      <c r="BT515" s="552"/>
      <c r="BU515" s="553"/>
      <c r="BV515" s="552"/>
      <c r="BW515" s="553"/>
      <c r="BX515" s="552"/>
      <c r="BY515" s="552"/>
      <c r="BZ515" s="541"/>
      <c r="CA515" s="541"/>
      <c r="CB515" s="552"/>
      <c r="CC515" s="553"/>
      <c r="CD515" s="552"/>
      <c r="CE515" s="546"/>
      <c r="CF515" s="541"/>
      <c r="CG515" s="546"/>
      <c r="CH515" s="541"/>
    </row>
    <row r="516" spans="1:86" ht="17" hidden="1" customHeight="1" x14ac:dyDescent="0.2">
      <c r="A516" s="552"/>
      <c r="B516" s="566"/>
      <c r="C516" s="485"/>
      <c r="D516" s="590"/>
      <c r="E516" s="558"/>
      <c r="F516" s="239">
        <v>135</v>
      </c>
      <c r="G516" s="294">
        <f>'Anchor-AI'!L514</f>
        <v>0</v>
      </c>
      <c r="H516" s="295">
        <f>'Anchor-AI'!M514</f>
        <v>0</v>
      </c>
      <c r="I516" s="295">
        <f>'Anchor-AI'!N514</f>
        <v>0</v>
      </c>
      <c r="J516" s="295">
        <f>'Anchor-AI'!O514</f>
        <v>0</v>
      </c>
      <c r="K516" s="295">
        <f>(Summary!$C$63*H516+Summary!$C$64*I516+Summary!$C$65*J516)/Summary!$C$66</f>
        <v>0</v>
      </c>
      <c r="L516" s="295">
        <f>'Anchor-AI'!P514</f>
        <v>0</v>
      </c>
      <c r="M516" s="295">
        <f>'Anchor-AI'!Q514</f>
        <v>0</v>
      </c>
      <c r="N516" s="295">
        <f>'Anchor-AI'!R514</f>
        <v>0</v>
      </c>
      <c r="O516" s="295">
        <f>'Anchor-AI'!S514</f>
        <v>0</v>
      </c>
      <c r="P516" s="295">
        <f>'Anchor-AI'!T514</f>
        <v>0</v>
      </c>
      <c r="Q516" s="295">
        <f>'Anchor-AI'!U514</f>
        <v>0</v>
      </c>
      <c r="R516" s="295">
        <f>'Anchor-AI'!V514</f>
        <v>0</v>
      </c>
      <c r="S516" s="295">
        <f>'Anchor-AI'!W514</f>
        <v>0</v>
      </c>
      <c r="T516" s="295">
        <f>'Anchor-AI'!X514</f>
        <v>0</v>
      </c>
      <c r="U516" s="295">
        <f>10*LOG10(1/((Summary!$C$80/10^(R516/10)+Summary!$C$81/10^(S516/10)+Summary!$C$82/10^(T516/10))/Summary!$C$83))</f>
        <v>0</v>
      </c>
      <c r="V516" s="295">
        <f>'Anchor-AI'!Y514</f>
        <v>0</v>
      </c>
      <c r="W516" s="295">
        <f>'Anchor-AI'!Z514</f>
        <v>0</v>
      </c>
      <c r="X516" s="295">
        <f>'Anchor-AI'!AA514</f>
        <v>0</v>
      </c>
      <c r="Y516" s="357">
        <f>'Anchor-AI'!AB514</f>
        <v>0</v>
      </c>
      <c r="Z516" s="357">
        <f>'Anchor-AI'!AC514</f>
        <v>0</v>
      </c>
      <c r="AA516" s="296">
        <f t="shared" ref="AA516:AA549" si="28">W516/3600</f>
        <v>0</v>
      </c>
      <c r="AC516" s="170">
        <f>'Test-AI'!L514</f>
        <v>0</v>
      </c>
      <c r="AD516" s="167">
        <f>'Test-AI'!M514</f>
        <v>0</v>
      </c>
      <c r="AE516" s="167">
        <f>'Test-AI'!N514</f>
        <v>0</v>
      </c>
      <c r="AF516" s="167">
        <f>'Test-AI'!O514</f>
        <v>0</v>
      </c>
      <c r="AG516" s="167">
        <f>(Summary!$C$63*AD516+Summary!$C$64*AE516+Summary!$C$65*AF516)/Summary!$C$66</f>
        <v>0</v>
      </c>
      <c r="AH516" s="167">
        <f>'Test-AI'!P514</f>
        <v>0</v>
      </c>
      <c r="AI516" s="167">
        <f>'Test-AI'!Q514</f>
        <v>0</v>
      </c>
      <c r="AJ516" s="167">
        <f>'Test-AI'!R514</f>
        <v>0</v>
      </c>
      <c r="AK516" s="167">
        <f>'Test-AI'!S514</f>
        <v>0</v>
      </c>
      <c r="AL516" s="167">
        <f>'Test-AI'!T514</f>
        <v>0</v>
      </c>
      <c r="AM516" s="167">
        <f>'Test-AI'!U514</f>
        <v>0</v>
      </c>
      <c r="AN516" s="167">
        <f>'Test-AI'!V514</f>
        <v>0</v>
      </c>
      <c r="AO516" s="167">
        <f>'Test-AI'!W514</f>
        <v>0</v>
      </c>
      <c r="AP516" s="167">
        <f>'Test-AI'!X514</f>
        <v>0</v>
      </c>
      <c r="AQ516" s="167">
        <f>10*LOG10(1/((Summary!$C$80/10^(AN516/10)+Summary!$C$81/10^(AO516/10)+Summary!$C$82/10^(AP516/10))/Summary!$C$83))</f>
        <v>0</v>
      </c>
      <c r="AR516" s="167">
        <f>'Test-AI'!Y514</f>
        <v>0</v>
      </c>
      <c r="AS516" s="167">
        <f>'Test-AI'!Z514</f>
        <v>0</v>
      </c>
      <c r="AT516" s="295">
        <f>'Test-AI'!AA514</f>
        <v>0</v>
      </c>
      <c r="AU516" s="357">
        <f>'Test-AI'!AB514</f>
        <v>0</v>
      </c>
      <c r="AV516" s="357">
        <f>'Test-AI'!AC514</f>
        <v>0</v>
      </c>
      <c r="AW516" s="296">
        <f t="shared" ref="AW516:AW549" si="29">AS516/3600</f>
        <v>0</v>
      </c>
      <c r="AX516" s="297" t="e">
        <f t="shared" ref="AX516:BA549" si="30">AS516/W516</f>
        <v>#DIV/0!</v>
      </c>
      <c r="AY516" s="298" t="e">
        <f t="shared" si="30"/>
        <v>#DIV/0!</v>
      </c>
      <c r="AZ516" s="297" t="e">
        <f t="shared" si="30"/>
        <v>#DIV/0!</v>
      </c>
      <c r="BA516" s="345" t="e">
        <f t="shared" si="30"/>
        <v>#DIV/0!</v>
      </c>
      <c r="BB516" s="75"/>
      <c r="BC516" s="75"/>
      <c r="BD516" s="573" t="s">
        <v>147</v>
      </c>
      <c r="BE516" s="549" t="e">
        <f t="array" ref="BE516">bdRateExtend($G515:$G518,H515:H518,$AC515:$AC518,AD515:AD518)</f>
        <v>#VALUE!</v>
      </c>
      <c r="BF516" s="552"/>
      <c r="BG516" s="552"/>
      <c r="BH516" s="552"/>
      <c r="BI516" s="552"/>
      <c r="BJ516" s="552"/>
      <c r="BK516" s="551" t="e">
        <f t="array" ref="BK516">bdRateExtend($G515:$G518,L515:L518,$AC515:$AC518,AH515:AH518)</f>
        <v>#VALUE!</v>
      </c>
      <c r="BL516" s="552"/>
      <c r="BM516" s="551" t="e">
        <f t="array" ref="BM516">bdRateExtend($G515:$G518,M515:M518,$AC515:$AC518,AI515:AI518)</f>
        <v>#VALUE!</v>
      </c>
      <c r="BN516" s="552"/>
      <c r="BO516" s="545" t="e">
        <f t="array" ref="BO516">bdRateExtend($G515:$G518,N515:N518,$AC515:$AC518,AJ515:AJ518,"None", FALSE,1)</f>
        <v>#VALUE!</v>
      </c>
      <c r="BP516" s="541"/>
      <c r="BQ516" s="545" t="e">
        <f t="array" ref="BQ516">bdRateExtend($G515:$G518,O515:O518,$AC515:$AC518,AK515:AK518,"None", FALSE,1)</f>
        <v>#VALUE!</v>
      </c>
      <c r="BR516" s="541"/>
      <c r="BS516" s="551" t="e">
        <f t="array" ref="BS516">bdRateExtend($G515:$G518,P515:P518,$AC515:$AC518,AL515:AL518)</f>
        <v>#VALUE!</v>
      </c>
      <c r="BT516" s="552"/>
      <c r="BU516" s="551" t="e">
        <f t="array" ref="BU516">bdRateExtend($G515:$G518,Q515:Q518,$AC515:$AC518,AM515:AM518)</f>
        <v>#VALUE!</v>
      </c>
      <c r="BV516" s="552"/>
      <c r="BW516" s="551" t="e">
        <f t="array" ref="BW516">bdRateExtend($G515:$G518,R515:R518,$AC515:$AC518,AN515:AN518)</f>
        <v>#VALUE!</v>
      </c>
      <c r="BX516" s="552"/>
      <c r="BY516" s="552"/>
      <c r="BZ516" s="541"/>
      <c r="CA516" s="541"/>
      <c r="CB516" s="552"/>
      <c r="CC516" s="561" t="e">
        <f t="array" ref="CC516">bdCAMBIExtend($G515:$G518,V515:V518,$AC515:$AC518,AR515:AR518)</f>
        <v>#VALUE!</v>
      </c>
      <c r="CD516" s="552"/>
      <c r="CE516" s="554">
        <f t="array" ref="CE516">testVMAFRange($G515:$G518,N515:N518,$AC515:$AC518,AJ515:AJ518)</f>
        <v>0</v>
      </c>
      <c r="CF516" s="541"/>
      <c r="CG516" s="554">
        <f t="array" ref="CG516">testVMAFRange($G515:$G518,O515:O518,$AC515:$AC518,AK515:AK518)</f>
        <v>0</v>
      </c>
      <c r="CH516" s="541"/>
    </row>
    <row r="517" spans="1:86" ht="17" hidden="1" customHeight="1" x14ac:dyDescent="0.2">
      <c r="A517" s="552"/>
      <c r="B517" s="566"/>
      <c r="C517" s="485"/>
      <c r="D517" s="590"/>
      <c r="E517" s="558"/>
      <c r="F517" s="239">
        <v>160</v>
      </c>
      <c r="G517" s="294">
        <f>'Anchor-AI'!L515</f>
        <v>0</v>
      </c>
      <c r="H517" s="295">
        <f>'Anchor-AI'!M515</f>
        <v>0</v>
      </c>
      <c r="I517" s="295">
        <f>'Anchor-AI'!N515</f>
        <v>0</v>
      </c>
      <c r="J517" s="295">
        <f>'Anchor-AI'!O515</f>
        <v>0</v>
      </c>
      <c r="K517" s="295">
        <f>(Summary!$C$63*H517+Summary!$C$64*I517+Summary!$C$65*J517)/Summary!$C$66</f>
        <v>0</v>
      </c>
      <c r="L517" s="295">
        <f>'Anchor-AI'!P515</f>
        <v>0</v>
      </c>
      <c r="M517" s="295">
        <f>'Anchor-AI'!Q515</f>
        <v>0</v>
      </c>
      <c r="N517" s="295">
        <f>'Anchor-AI'!R515</f>
        <v>0</v>
      </c>
      <c r="O517" s="295">
        <f>'Anchor-AI'!S515</f>
        <v>0</v>
      </c>
      <c r="P517" s="295">
        <f>'Anchor-AI'!T515</f>
        <v>0</v>
      </c>
      <c r="Q517" s="295">
        <f>'Anchor-AI'!U515</f>
        <v>0</v>
      </c>
      <c r="R517" s="295">
        <f>'Anchor-AI'!V515</f>
        <v>0</v>
      </c>
      <c r="S517" s="295">
        <f>'Anchor-AI'!W515</f>
        <v>0</v>
      </c>
      <c r="T517" s="295">
        <f>'Anchor-AI'!X515</f>
        <v>0</v>
      </c>
      <c r="U517" s="295">
        <f>10*LOG10(1/((Summary!$C$80/10^(R517/10)+Summary!$C$81/10^(S517/10)+Summary!$C$82/10^(T517/10))/Summary!$C$83))</f>
        <v>0</v>
      </c>
      <c r="V517" s="295">
        <f>'Anchor-AI'!Y515</f>
        <v>0</v>
      </c>
      <c r="W517" s="295">
        <f>'Anchor-AI'!Z515</f>
        <v>0</v>
      </c>
      <c r="X517" s="295">
        <f>'Anchor-AI'!AA515</f>
        <v>0</v>
      </c>
      <c r="Y517" s="357">
        <f>'Anchor-AI'!AB515</f>
        <v>0</v>
      </c>
      <c r="Z517" s="357">
        <f>'Anchor-AI'!AC515</f>
        <v>0</v>
      </c>
      <c r="AA517" s="296">
        <f t="shared" si="28"/>
        <v>0</v>
      </c>
      <c r="AC517" s="170">
        <f>'Test-AI'!L515</f>
        <v>0</v>
      </c>
      <c r="AD517" s="167">
        <f>'Test-AI'!M515</f>
        <v>0</v>
      </c>
      <c r="AE517" s="167">
        <f>'Test-AI'!N515</f>
        <v>0</v>
      </c>
      <c r="AF517" s="167">
        <f>'Test-AI'!O515</f>
        <v>0</v>
      </c>
      <c r="AG517" s="167">
        <f>(Summary!$C$63*AD517+Summary!$C$64*AE517+Summary!$C$65*AF517)/Summary!$C$66</f>
        <v>0</v>
      </c>
      <c r="AH517" s="167">
        <f>'Test-AI'!P515</f>
        <v>0</v>
      </c>
      <c r="AI517" s="167">
        <f>'Test-AI'!Q515</f>
        <v>0</v>
      </c>
      <c r="AJ517" s="167">
        <f>'Test-AI'!R515</f>
        <v>0</v>
      </c>
      <c r="AK517" s="167">
        <f>'Test-AI'!S515</f>
        <v>0</v>
      </c>
      <c r="AL517" s="167">
        <f>'Test-AI'!T515</f>
        <v>0</v>
      </c>
      <c r="AM517" s="167">
        <f>'Test-AI'!U515</f>
        <v>0</v>
      </c>
      <c r="AN517" s="167">
        <f>'Test-AI'!V515</f>
        <v>0</v>
      </c>
      <c r="AO517" s="167">
        <f>'Test-AI'!W515</f>
        <v>0</v>
      </c>
      <c r="AP517" s="167">
        <f>'Test-AI'!X515</f>
        <v>0</v>
      </c>
      <c r="AQ517" s="167">
        <f>10*LOG10(1/((Summary!$C$80/10^(AN517/10)+Summary!$C$81/10^(AO517/10)+Summary!$C$82/10^(AP517/10))/Summary!$C$83))</f>
        <v>0</v>
      </c>
      <c r="AR517" s="167">
        <f>'Test-AI'!Y515</f>
        <v>0</v>
      </c>
      <c r="AS517" s="167">
        <f>'Test-AI'!Z515</f>
        <v>0</v>
      </c>
      <c r="AT517" s="295">
        <f>'Test-AI'!AA515</f>
        <v>0</v>
      </c>
      <c r="AU517" s="357">
        <f>'Test-AI'!AB515</f>
        <v>0</v>
      </c>
      <c r="AV517" s="357">
        <f>'Test-AI'!AC515</f>
        <v>0</v>
      </c>
      <c r="AW517" s="296">
        <f t="shared" si="29"/>
        <v>0</v>
      </c>
      <c r="AX517" s="297" t="e">
        <f t="shared" si="30"/>
        <v>#DIV/0!</v>
      </c>
      <c r="AY517" s="298" t="e">
        <f t="shared" si="30"/>
        <v>#DIV/0!</v>
      </c>
      <c r="AZ517" s="297" t="e">
        <f t="shared" si="30"/>
        <v>#DIV/0!</v>
      </c>
      <c r="BA517" s="345" t="e">
        <f t="shared" si="30"/>
        <v>#DIV/0!</v>
      </c>
      <c r="BB517" s="75"/>
      <c r="BC517" s="75"/>
      <c r="BD517" s="565"/>
      <c r="BE517" s="550"/>
      <c r="BF517" s="552"/>
      <c r="BG517" s="552"/>
      <c r="BH517" s="552"/>
      <c r="BI517" s="552"/>
      <c r="BJ517" s="552"/>
      <c r="BK517" s="553"/>
      <c r="BL517" s="552"/>
      <c r="BM517" s="553"/>
      <c r="BN517" s="552"/>
      <c r="BO517" s="546"/>
      <c r="BP517" s="541"/>
      <c r="BQ517" s="546"/>
      <c r="BR517" s="541"/>
      <c r="BS517" s="553"/>
      <c r="BT517" s="552"/>
      <c r="BU517" s="553"/>
      <c r="BV517" s="552"/>
      <c r="BW517" s="553"/>
      <c r="BX517" s="552"/>
      <c r="BY517" s="552"/>
      <c r="BZ517" s="541"/>
      <c r="CA517" s="541"/>
      <c r="CB517" s="552"/>
      <c r="CC517" s="553"/>
      <c r="CD517" s="552"/>
      <c r="CE517" s="546"/>
      <c r="CF517" s="541"/>
      <c r="CG517" s="546"/>
      <c r="CH517" s="541"/>
    </row>
    <row r="518" spans="1:86" ht="17" hidden="1" customHeight="1" x14ac:dyDescent="0.2">
      <c r="A518" s="552"/>
      <c r="B518" s="566"/>
      <c r="C518" s="485"/>
      <c r="D518" s="590"/>
      <c r="E518" s="558"/>
      <c r="F518" s="239">
        <v>185</v>
      </c>
      <c r="G518" s="294">
        <f>'Anchor-AI'!L516</f>
        <v>0</v>
      </c>
      <c r="H518" s="295">
        <f>'Anchor-AI'!M516</f>
        <v>0</v>
      </c>
      <c r="I518" s="295">
        <f>'Anchor-AI'!N516</f>
        <v>0</v>
      </c>
      <c r="J518" s="295">
        <f>'Anchor-AI'!O516</f>
        <v>0</v>
      </c>
      <c r="K518" s="295">
        <f>(Summary!$C$63*H518+Summary!$C$64*I518+Summary!$C$65*J518)/Summary!$C$66</f>
        <v>0</v>
      </c>
      <c r="L518" s="295">
        <f>'Anchor-AI'!P516</f>
        <v>0</v>
      </c>
      <c r="M518" s="295">
        <f>'Anchor-AI'!Q516</f>
        <v>0</v>
      </c>
      <c r="N518" s="295">
        <f>'Anchor-AI'!R516</f>
        <v>0</v>
      </c>
      <c r="O518" s="295">
        <f>'Anchor-AI'!S516</f>
        <v>0</v>
      </c>
      <c r="P518" s="295">
        <f>'Anchor-AI'!T516</f>
        <v>0</v>
      </c>
      <c r="Q518" s="295">
        <f>'Anchor-AI'!U516</f>
        <v>0</v>
      </c>
      <c r="R518" s="295">
        <f>'Anchor-AI'!V516</f>
        <v>0</v>
      </c>
      <c r="S518" s="295">
        <f>'Anchor-AI'!W516</f>
        <v>0</v>
      </c>
      <c r="T518" s="295">
        <f>'Anchor-AI'!X516</f>
        <v>0</v>
      </c>
      <c r="U518" s="295">
        <f>10*LOG10(1/((Summary!$C$80/10^(R518/10)+Summary!$C$81/10^(S518/10)+Summary!$C$82/10^(T518/10))/Summary!$C$83))</f>
        <v>0</v>
      </c>
      <c r="V518" s="295">
        <f>'Anchor-AI'!Y516</f>
        <v>0</v>
      </c>
      <c r="W518" s="295">
        <f>'Anchor-AI'!Z516</f>
        <v>0</v>
      </c>
      <c r="X518" s="295">
        <f>'Anchor-AI'!AA516</f>
        <v>0</v>
      </c>
      <c r="Y518" s="357">
        <f>'Anchor-AI'!AB516</f>
        <v>0</v>
      </c>
      <c r="Z518" s="357">
        <f>'Anchor-AI'!AC516</f>
        <v>0</v>
      </c>
      <c r="AA518" s="296">
        <f t="shared" si="28"/>
        <v>0</v>
      </c>
      <c r="AC518" s="170">
        <f>'Test-AI'!L516</f>
        <v>0</v>
      </c>
      <c r="AD518" s="167">
        <f>'Test-AI'!M516</f>
        <v>0</v>
      </c>
      <c r="AE518" s="167">
        <f>'Test-AI'!N516</f>
        <v>0</v>
      </c>
      <c r="AF518" s="167">
        <f>'Test-AI'!O516</f>
        <v>0</v>
      </c>
      <c r="AG518" s="167">
        <f>(Summary!$C$63*AD518+Summary!$C$64*AE518+Summary!$C$65*AF518)/Summary!$C$66</f>
        <v>0</v>
      </c>
      <c r="AH518" s="167">
        <f>'Test-AI'!P516</f>
        <v>0</v>
      </c>
      <c r="AI518" s="167">
        <f>'Test-AI'!Q516</f>
        <v>0</v>
      </c>
      <c r="AJ518" s="167">
        <f>'Test-AI'!R516</f>
        <v>0</v>
      </c>
      <c r="AK518" s="167">
        <f>'Test-AI'!S516</f>
        <v>0</v>
      </c>
      <c r="AL518" s="167">
        <f>'Test-AI'!T516</f>
        <v>0</v>
      </c>
      <c r="AM518" s="167">
        <f>'Test-AI'!U516</f>
        <v>0</v>
      </c>
      <c r="AN518" s="167">
        <f>'Test-AI'!V516</f>
        <v>0</v>
      </c>
      <c r="AO518" s="167">
        <f>'Test-AI'!W516</f>
        <v>0</v>
      </c>
      <c r="AP518" s="167">
        <f>'Test-AI'!X516</f>
        <v>0</v>
      </c>
      <c r="AQ518" s="167">
        <f>10*LOG10(1/((Summary!$C$80/10^(AN518/10)+Summary!$C$81/10^(AO518/10)+Summary!$C$82/10^(AP518/10))/Summary!$C$83))</f>
        <v>0</v>
      </c>
      <c r="AR518" s="167">
        <f>'Test-AI'!Y516</f>
        <v>0</v>
      </c>
      <c r="AS518" s="167">
        <f>'Test-AI'!Z516</f>
        <v>0</v>
      </c>
      <c r="AT518" s="295">
        <f>'Test-AI'!AA516</f>
        <v>0</v>
      </c>
      <c r="AU518" s="357">
        <f>'Test-AI'!AB516</f>
        <v>0</v>
      </c>
      <c r="AV518" s="357">
        <f>'Test-AI'!AC516</f>
        <v>0</v>
      </c>
      <c r="AW518" s="296">
        <f t="shared" si="29"/>
        <v>0</v>
      </c>
      <c r="AX518" s="297" t="e">
        <f t="shared" si="30"/>
        <v>#DIV/0!</v>
      </c>
      <c r="AY518" s="298" t="e">
        <f t="shared" si="30"/>
        <v>#DIV/0!</v>
      </c>
      <c r="AZ518" s="297" t="e">
        <f t="shared" si="30"/>
        <v>#DIV/0!</v>
      </c>
      <c r="BA518" s="345" t="e">
        <f t="shared" si="30"/>
        <v>#DIV/0!</v>
      </c>
      <c r="BB518" s="75"/>
      <c r="BC518" s="75"/>
      <c r="BD518" s="574" t="s">
        <v>46</v>
      </c>
      <c r="BE518" s="549" t="e">
        <f t="array" ref="BE518">bdRateExtend($G516:$G519,H516:H519,$AC516:$AC519,AD516:AD519)</f>
        <v>#VALUE!</v>
      </c>
      <c r="BF518" s="552"/>
      <c r="BG518" s="552"/>
      <c r="BH518" s="552"/>
      <c r="BI518" s="552"/>
      <c r="BJ518" s="552"/>
      <c r="BK518" s="551" t="e">
        <f t="array" ref="BK518">bdRateExtend($G516:$G519,L516:L519,$AC516:$AC519,AH516:AH519)</f>
        <v>#VALUE!</v>
      </c>
      <c r="BL518" s="552"/>
      <c r="BM518" s="551" t="e">
        <f t="array" ref="BM518">bdRateExtend($G516:$G519,M516:M519,$AC516:$AC519,AI516:AI519)</f>
        <v>#VALUE!</v>
      </c>
      <c r="BN518" s="552"/>
      <c r="BO518" s="545" t="e">
        <f t="array" ref="BO518">bdRateExtend($G516:$G519,N516:N519,$AC516:$AC519,AJ516:AJ519,"None", FALSE,1)</f>
        <v>#VALUE!</v>
      </c>
      <c r="BP518" s="541"/>
      <c r="BQ518" s="545" t="e">
        <f t="array" ref="BQ518">bdRateExtend($G516:$G519,O516:O519,$AC516:$AC519,AK516:AK519,"None", FALSE,1)</f>
        <v>#VALUE!</v>
      </c>
      <c r="BR518" s="541"/>
      <c r="BS518" s="551" t="e">
        <f t="array" ref="BS518">bdRateExtend($G516:$G519,P516:P519,$AC516:$AC519,AL516:AL519)</f>
        <v>#VALUE!</v>
      </c>
      <c r="BT518" s="552"/>
      <c r="BU518" s="551" t="e">
        <f t="array" ref="BU518">bdRateExtend($G516:$G519,Q516:Q519,$AC516:$AC519,AM516:AM519)</f>
        <v>#VALUE!</v>
      </c>
      <c r="BV518" s="552"/>
      <c r="BW518" s="551" t="e">
        <f t="array" ref="BW518">bdRateExtend($G516:$G519,R516:R519,$AC516:$AC519,AN516:AN519)</f>
        <v>#VALUE!</v>
      </c>
      <c r="BX518" s="552"/>
      <c r="BY518" s="552"/>
      <c r="BZ518" s="541"/>
      <c r="CA518" s="541"/>
      <c r="CB518" s="552"/>
      <c r="CC518" s="561" t="e">
        <f t="array" ref="CC518">bdCAMBIExtend($G516:$G519,V516:V519,$AC516:$AC519,AR516:AR519)</f>
        <v>#VALUE!</v>
      </c>
      <c r="CD518" s="552"/>
      <c r="CE518" s="554">
        <f t="array" ref="CE518">testVMAFRange($G516:$G519,N516:N519,$AC516:$AC519,AJ516:AJ519)</f>
        <v>0</v>
      </c>
      <c r="CF518" s="541"/>
      <c r="CG518" s="554">
        <f t="array" ref="CG518">testVMAFRange($G516:$G519,O516:O519,$AC516:$AC519,AK516:AK519)</f>
        <v>0</v>
      </c>
      <c r="CH518" s="541"/>
    </row>
    <row r="519" spans="1:86" ht="17" hidden="1" customHeight="1" x14ac:dyDescent="0.2">
      <c r="A519" s="552"/>
      <c r="B519" s="571"/>
      <c r="C519" s="486"/>
      <c r="D519" s="602"/>
      <c r="E519" s="577"/>
      <c r="F519" s="240">
        <v>210</v>
      </c>
      <c r="G519" s="299">
        <f>'Anchor-AI'!L517</f>
        <v>0</v>
      </c>
      <c r="H519" s="300">
        <f>'Anchor-AI'!M517</f>
        <v>0</v>
      </c>
      <c r="I519" s="300">
        <f>'Anchor-AI'!N517</f>
        <v>0</v>
      </c>
      <c r="J519" s="300">
        <f>'Anchor-AI'!O517</f>
        <v>0</v>
      </c>
      <c r="K519" s="295">
        <f>(Summary!$C$63*H519+Summary!$C$64*I519+Summary!$C$65*J519)/Summary!$C$66</f>
        <v>0</v>
      </c>
      <c r="L519" s="300">
        <f>'Anchor-AI'!P517</f>
        <v>0</v>
      </c>
      <c r="M519" s="300">
        <f>'Anchor-AI'!Q517</f>
        <v>0</v>
      </c>
      <c r="N519" s="300">
        <f>'Anchor-AI'!R517</f>
        <v>0</v>
      </c>
      <c r="O519" s="300">
        <f>'Anchor-AI'!S517</f>
        <v>0</v>
      </c>
      <c r="P519" s="300">
        <f>'Anchor-AI'!T517</f>
        <v>0</v>
      </c>
      <c r="Q519" s="300">
        <f>'Anchor-AI'!U517</f>
        <v>0</v>
      </c>
      <c r="R519" s="300">
        <f>'Anchor-AI'!V517</f>
        <v>0</v>
      </c>
      <c r="S519" s="300">
        <f>'Anchor-AI'!W517</f>
        <v>0</v>
      </c>
      <c r="T519" s="300">
        <f>'Anchor-AI'!X517</f>
        <v>0</v>
      </c>
      <c r="U519" s="300">
        <f>10*LOG10(1/((Summary!$C$80/10^(R519/10)+Summary!$C$81/10^(S519/10)+Summary!$C$82/10^(T519/10))/Summary!$C$83))</f>
        <v>0</v>
      </c>
      <c r="V519" s="300">
        <f>'Anchor-AI'!Y517</f>
        <v>0</v>
      </c>
      <c r="W519" s="300">
        <f>'Anchor-AI'!Z517</f>
        <v>0</v>
      </c>
      <c r="X519" s="300">
        <f>'Anchor-AI'!AA517</f>
        <v>0</v>
      </c>
      <c r="Y519" s="357">
        <f>'Anchor-AI'!AB517</f>
        <v>0</v>
      </c>
      <c r="Z519" s="357">
        <f>'Anchor-AI'!AC517</f>
        <v>0</v>
      </c>
      <c r="AA519" s="301">
        <f t="shared" si="28"/>
        <v>0</v>
      </c>
      <c r="AB519" s="76"/>
      <c r="AC519" s="171">
        <f>'Test-AI'!L517</f>
        <v>0</v>
      </c>
      <c r="AD519" s="168">
        <f>'Test-AI'!M517</f>
        <v>0</v>
      </c>
      <c r="AE519" s="168">
        <f>'Test-AI'!N517</f>
        <v>0</v>
      </c>
      <c r="AF519" s="168">
        <f>'Test-AI'!O517</f>
        <v>0</v>
      </c>
      <c r="AG519" s="168">
        <f>(Summary!$C$63*AD519+Summary!$C$64*AE519+Summary!$C$65*AF519)/Summary!$C$66</f>
        <v>0</v>
      </c>
      <c r="AH519" s="168">
        <f>'Test-AI'!P517</f>
        <v>0</v>
      </c>
      <c r="AI519" s="168">
        <f>'Test-AI'!Q517</f>
        <v>0</v>
      </c>
      <c r="AJ519" s="168">
        <f>'Test-AI'!R517</f>
        <v>0</v>
      </c>
      <c r="AK519" s="168">
        <f>'Test-AI'!S517</f>
        <v>0</v>
      </c>
      <c r="AL519" s="168">
        <f>'Test-AI'!T517</f>
        <v>0</v>
      </c>
      <c r="AM519" s="168">
        <f>'Test-AI'!U517</f>
        <v>0</v>
      </c>
      <c r="AN519" s="168">
        <f>'Test-AI'!V517</f>
        <v>0</v>
      </c>
      <c r="AO519" s="168">
        <f>'Test-AI'!W517</f>
        <v>0</v>
      </c>
      <c r="AP519" s="168">
        <f>'Test-AI'!X517</f>
        <v>0</v>
      </c>
      <c r="AQ519" s="168">
        <f>10*LOG10(1/((Summary!$C$80/10^(AN519/10)+Summary!$C$81/10^(AO519/10)+Summary!$C$82/10^(AP519/10))/Summary!$C$83))</f>
        <v>0</v>
      </c>
      <c r="AR519" s="168">
        <f>'Test-AI'!Y517</f>
        <v>0</v>
      </c>
      <c r="AS519" s="168">
        <f>'Test-AI'!Z517</f>
        <v>0</v>
      </c>
      <c r="AT519" s="300">
        <f>'Test-AI'!AA517</f>
        <v>0</v>
      </c>
      <c r="AU519" s="357">
        <f>'Test-AI'!AB517</f>
        <v>0</v>
      </c>
      <c r="AV519" s="357">
        <f>'Test-AI'!AC517</f>
        <v>0</v>
      </c>
      <c r="AW519" s="301">
        <f t="shared" si="29"/>
        <v>0</v>
      </c>
      <c r="AX519" s="302" t="e">
        <f t="shared" si="30"/>
        <v>#DIV/0!</v>
      </c>
      <c r="AY519" s="303" t="e">
        <f t="shared" si="30"/>
        <v>#DIV/0!</v>
      </c>
      <c r="AZ519" s="297" t="e">
        <f t="shared" si="30"/>
        <v>#DIV/0!</v>
      </c>
      <c r="BA519" s="345" t="e">
        <f t="shared" si="30"/>
        <v>#DIV/0!</v>
      </c>
      <c r="BB519" s="75"/>
      <c r="BC519" s="75"/>
      <c r="BD519" s="570"/>
      <c r="BE519" s="550"/>
      <c r="BF519" s="553"/>
      <c r="BG519" s="553"/>
      <c r="BH519" s="553"/>
      <c r="BI519" s="553"/>
      <c r="BJ519" s="553"/>
      <c r="BK519" s="553"/>
      <c r="BL519" s="553"/>
      <c r="BM519" s="553"/>
      <c r="BN519" s="553"/>
      <c r="BO519" s="546"/>
      <c r="BP519" s="544"/>
      <c r="BQ519" s="546"/>
      <c r="BR519" s="544"/>
      <c r="BS519" s="553"/>
      <c r="BT519" s="553"/>
      <c r="BU519" s="553"/>
      <c r="BV519" s="553"/>
      <c r="BW519" s="553"/>
      <c r="BX519" s="553"/>
      <c r="BY519" s="553"/>
      <c r="BZ519" s="544"/>
      <c r="CA519" s="544"/>
      <c r="CB519" s="553"/>
      <c r="CC519" s="553"/>
      <c r="CD519" s="553"/>
      <c r="CE519" s="546"/>
      <c r="CF519" s="544"/>
      <c r="CG519" s="546"/>
      <c r="CH519" s="544"/>
    </row>
    <row r="520" spans="1:86" ht="17" hidden="1" customHeight="1" x14ac:dyDescent="0.2">
      <c r="A520" s="552"/>
      <c r="B520" s="620" t="s">
        <v>148</v>
      </c>
      <c r="C520" s="586" t="s">
        <v>119</v>
      </c>
      <c r="D520" s="601">
        <v>30</v>
      </c>
      <c r="E520" s="576">
        <v>8</v>
      </c>
      <c r="F520" s="238">
        <v>85</v>
      </c>
      <c r="G520" s="289">
        <f>'Anchor-AI'!L518</f>
        <v>0</v>
      </c>
      <c r="H520" s="290">
        <f>'Anchor-AI'!M518</f>
        <v>0</v>
      </c>
      <c r="I520" s="290">
        <f>'Anchor-AI'!N518</f>
        <v>0</v>
      </c>
      <c r="J520" s="290">
        <f>'Anchor-AI'!O518</f>
        <v>0</v>
      </c>
      <c r="K520" s="290">
        <f>(Summary!$C$63*H520+Summary!$C$64*I520+Summary!$C$65*J520)/Summary!$C$66</f>
        <v>0</v>
      </c>
      <c r="L520" s="290">
        <f>'Anchor-AI'!P518</f>
        <v>0</v>
      </c>
      <c r="M520" s="290">
        <f>'Anchor-AI'!Q518</f>
        <v>0</v>
      </c>
      <c r="N520" s="290">
        <f>'Anchor-AI'!R518</f>
        <v>0</v>
      </c>
      <c r="O520" s="290">
        <f>'Anchor-AI'!S518</f>
        <v>0</v>
      </c>
      <c r="P520" s="290">
        <f>'Anchor-AI'!T518</f>
        <v>0</v>
      </c>
      <c r="Q520" s="290">
        <f>'Anchor-AI'!U518</f>
        <v>0</v>
      </c>
      <c r="R520" s="290">
        <f>'Anchor-AI'!V518</f>
        <v>0</v>
      </c>
      <c r="S520" s="290">
        <f>'Anchor-AI'!W518</f>
        <v>0</v>
      </c>
      <c r="T520" s="290">
        <f>'Anchor-AI'!X518</f>
        <v>0</v>
      </c>
      <c r="U520" s="290">
        <f>10*LOG10(1/((Summary!$C$80/10^(R520/10)+Summary!$C$81/10^(S520/10)+Summary!$C$82/10^(T520/10))/Summary!$C$83))</f>
        <v>0</v>
      </c>
      <c r="V520" s="290">
        <f>'Anchor-AI'!Y518</f>
        <v>0</v>
      </c>
      <c r="W520" s="290">
        <f>'Anchor-AI'!Z518</f>
        <v>0</v>
      </c>
      <c r="X520" s="290">
        <f>'Anchor-AI'!AA518</f>
        <v>0</v>
      </c>
      <c r="Y520" s="360">
        <f>'Anchor-AI'!AB518</f>
        <v>0</v>
      </c>
      <c r="Z520" s="360">
        <f>'Anchor-AI'!AC518</f>
        <v>0</v>
      </c>
      <c r="AA520" s="291">
        <f t="shared" si="28"/>
        <v>0</v>
      </c>
      <c r="AC520" s="169">
        <f>'Test-AI'!L518</f>
        <v>0</v>
      </c>
      <c r="AD520" s="166">
        <f>'Test-AI'!M518</f>
        <v>0</v>
      </c>
      <c r="AE520" s="166">
        <f>'Test-AI'!N518</f>
        <v>0</v>
      </c>
      <c r="AF520" s="166">
        <f>'Test-AI'!O518</f>
        <v>0</v>
      </c>
      <c r="AG520" s="166">
        <f>(Summary!$C$63*AD520+Summary!$C$64*AE520+Summary!$C$65*AF520)/Summary!$C$66</f>
        <v>0</v>
      </c>
      <c r="AH520" s="166">
        <f>'Test-AI'!P518</f>
        <v>0</v>
      </c>
      <c r="AI520" s="166">
        <f>'Test-AI'!Q518</f>
        <v>0</v>
      </c>
      <c r="AJ520" s="166">
        <f>'Test-AI'!R518</f>
        <v>0</v>
      </c>
      <c r="AK520" s="166">
        <f>'Test-AI'!S518</f>
        <v>0</v>
      </c>
      <c r="AL520" s="166">
        <f>'Test-AI'!T518</f>
        <v>0</v>
      </c>
      <c r="AM520" s="166">
        <f>'Test-AI'!U518</f>
        <v>0</v>
      </c>
      <c r="AN520" s="166">
        <f>'Test-AI'!V518</f>
        <v>0</v>
      </c>
      <c r="AO520" s="166">
        <f>'Test-AI'!W518</f>
        <v>0</v>
      </c>
      <c r="AP520" s="166">
        <f>'Test-AI'!X518</f>
        <v>0</v>
      </c>
      <c r="AQ520" s="166">
        <f>10*LOG10(1/((Summary!$C$80/10^(AN520/10)+Summary!$C$81/10^(AO520/10)+Summary!$C$82/10^(AP520/10))/Summary!$C$83))</f>
        <v>0</v>
      </c>
      <c r="AR520" s="166">
        <f>'Test-AI'!Y518</f>
        <v>0</v>
      </c>
      <c r="AS520" s="166">
        <f>'Test-AI'!Z518</f>
        <v>0</v>
      </c>
      <c r="AT520" s="290">
        <f>'Test-AI'!AA518</f>
        <v>0</v>
      </c>
      <c r="AU520" s="356">
        <f>'Test-AI'!AB518</f>
        <v>0</v>
      </c>
      <c r="AV520" s="356">
        <f>'Test-AI'!AC518</f>
        <v>0</v>
      </c>
      <c r="AW520" s="291">
        <f t="shared" si="29"/>
        <v>0</v>
      </c>
      <c r="AX520" s="292" t="e">
        <f t="shared" si="30"/>
        <v>#DIV/0!</v>
      </c>
      <c r="AY520" s="293" t="e">
        <f t="shared" si="30"/>
        <v>#DIV/0!</v>
      </c>
      <c r="AZ520" s="292" t="e">
        <f t="shared" si="30"/>
        <v>#DIV/0!</v>
      </c>
      <c r="BA520" s="344" t="e">
        <f t="shared" si="30"/>
        <v>#DIV/0!</v>
      </c>
      <c r="BB520" s="75"/>
      <c r="BC520" s="75"/>
      <c r="BD520" s="572" t="s">
        <v>39</v>
      </c>
      <c r="BE520" s="549" t="e">
        <f t="array" ref="BE520">bdRateExtend($G520:$G523,H520:H523,$AC520:$AC523,AD520:AD523)</f>
        <v>#VALUE!</v>
      </c>
      <c r="BF520" s="551" t="e">
        <f t="array" ref="BF520">bdRateExtend($G520:$G525,H520:H525,$AC520:$AC525,AD520:AD525)</f>
        <v>#VALUE!</v>
      </c>
      <c r="BG520" s="551" t="e">
        <f t="array" ref="BG520">bdRateExtend($G520:$G525,I520:I525,$AC520:$AC525,AE520:AE525)</f>
        <v>#VALUE!</v>
      </c>
      <c r="BH520" s="551" t="e">
        <f t="array" ref="BH520">bdRateExtend($G520:$G525,J520:J525,$AC520:$AC525,AF520:AF525)</f>
        <v>#VALUE!</v>
      </c>
      <c r="BI520" s="551" t="e">
        <f t="array" ref="BI520">bdRateExtend($G520:$G525,K520:K525,$AC520:$AC525,AG520:AG525)</f>
        <v>#VALUE!</v>
      </c>
      <c r="BJ520" s="575" t="e">
        <f>(Summary!$C$94*BF520+Summary!$C$95*BG520+Summary!$C$96*BH520)/Summary!$C$97</f>
        <v>#VALUE!</v>
      </c>
      <c r="BK520" s="551" t="e">
        <f t="array" ref="BK520">bdRateExtend($G520:$G523,L520:L523,$AC520:$AC523,AH520:AH523)</f>
        <v>#VALUE!</v>
      </c>
      <c r="BL520" s="551" t="e">
        <f t="array" ref="BL520">bdRateExtend($G520:$G525,L520:L525,$AC520:$AC525,AH520:AH525)</f>
        <v>#VALUE!</v>
      </c>
      <c r="BM520" s="551" t="e">
        <f t="array" ref="BM520">bdRateExtend($G520:$G523,M520:M523,$AC520:$AC523,AI520:AI523)</f>
        <v>#VALUE!</v>
      </c>
      <c r="BN520" s="551" t="e">
        <f t="array" ref="BN520">bdRateExtend($G520:$G525,M520:M525,$AC520:$AC525,AI520:AI525)</f>
        <v>#VALUE!</v>
      </c>
      <c r="BO520" s="548" t="e">
        <f t="array" ref="BO520">bdRateExtend($G520:$G523,N520:N523,$AC520:$AC523,AJ520:AJ523,"None", FALSE,1)</f>
        <v>#VALUE!</v>
      </c>
      <c r="BP520" s="585" t="e">
        <f t="array" ref="BP520">bdRateExtend($G520:$G525,N520:N525,$AC520:$AC525,AJ520:AJ525,"None", FALSE,1)</f>
        <v>#VALUE!</v>
      </c>
      <c r="BQ520" s="548" t="e">
        <f t="array" ref="BQ520">bdRateExtend($G520:$G523,O520:O523,$AC520:$AC523,AK520:AK523,"None", FALSE,1)</f>
        <v>#VALUE!</v>
      </c>
      <c r="BR520" s="585" t="e">
        <f t="array" ref="BR520">bdRateExtend($G520:$G525,O520:O525,$AC520:$AC525,AK520:AK525,"None", FALSE,1)</f>
        <v>#VALUE!</v>
      </c>
      <c r="BS520" s="551" t="e">
        <f t="array" ref="BS520">bdRateExtend($G520:$G523,P520:P523,$AC520:$AC523,AL520:AL523)</f>
        <v>#VALUE!</v>
      </c>
      <c r="BT520" s="551" t="e">
        <f t="array" ref="BT520">bdRateExtend($G520:$G525,P520:P525,$AC520:$AC525,AL520:AL525)</f>
        <v>#VALUE!</v>
      </c>
      <c r="BU520" s="551" t="e">
        <f t="array" ref="BU520">bdRateExtend($G520:$G523,Q520:Q523,$AC520:$AC523,AM520:AM523)</f>
        <v>#VALUE!</v>
      </c>
      <c r="BV520" s="551" t="e">
        <f t="array" ref="BV520">bdRateExtend($G520:$G525,Q520:Q525,$AC520:$AC525,AM520:AM525)</f>
        <v>#VALUE!</v>
      </c>
      <c r="BW520" s="551" t="e">
        <f t="array" ref="BW520">bdRateExtend($G520:$G523,R520:R523,$AC520:$AC523,AN520:AN523)</f>
        <v>#VALUE!</v>
      </c>
      <c r="BX520" s="551" t="e">
        <f t="array" ref="BX520">bdRateExtend($G520:$G525,R520:R525,$AC520:$AC525,AN520:AN525)</f>
        <v>#VALUE!</v>
      </c>
      <c r="BY520" s="551" t="e">
        <f t="array" ref="BY520">bdRateExtend($G520:$G525,S520:S525,$AC520:$AC525,AO520:AO525)</f>
        <v>#VALUE!</v>
      </c>
      <c r="BZ520" s="555" t="e">
        <f t="array" ref="BZ520">bdRateExtend($G520:$G525,T520:T525,$AC520:$AC525,AP520:AP525)</f>
        <v>#VALUE!</v>
      </c>
      <c r="CA520" s="555" t="e">
        <f t="array" ref="CA520">bdRateExtend($G520:$G525,U520:U525,$AC520:$AC525,AQ520:AQ525)</f>
        <v>#VALUE!</v>
      </c>
      <c r="CB520" s="575" t="e">
        <f>(Summary!$C$108*BX520+Summary!$C$109*BY520+Summary!$C$110*BZ520)/Summary!$C$111</f>
        <v>#VALUE!</v>
      </c>
      <c r="CC520" s="593" t="e">
        <f t="array" ref="CC520">bdCAMBIExtend($G520:$G523,V520:V523,$AC520:$AC523,AR520:AR523)</f>
        <v>#VALUE!</v>
      </c>
      <c r="CD520" s="578" t="e">
        <f t="array" ref="CD520">bdCAMBIExtend($G520:$G525,V520:V525,$AC520:$AC525,AR520:AR525)</f>
        <v>#VALUE!</v>
      </c>
      <c r="CE520" s="547">
        <f t="array" ref="CE520">testVMAFRange($G520:$G523,N520:N523,$AC520:$AC523,AJ520:AJ523)</f>
        <v>0</v>
      </c>
      <c r="CF520" s="543">
        <f t="array" ref="CF520">testVMAFRange($G520:$G525,N520:N525,$AC520:$AC525,AJ520:AJ525)</f>
        <v>0</v>
      </c>
      <c r="CG520" s="547">
        <f t="array" ref="CG520">testVMAFRange($G520:$G523,O520:O523,$AC520:$AC523,AK520:AK523)</f>
        <v>0</v>
      </c>
      <c r="CH520" s="543">
        <f t="array" ref="CH520">testVMAFRange($G520:$G525,O520:O525,$AC520:$AC525,AK520:AK525)</f>
        <v>0</v>
      </c>
    </row>
    <row r="521" spans="1:86" ht="17" hidden="1" customHeight="1" x14ac:dyDescent="0.2">
      <c r="A521" s="552"/>
      <c r="B521" s="566"/>
      <c r="C521" s="485"/>
      <c r="D521" s="590"/>
      <c r="E521" s="558"/>
      <c r="F521" s="239">
        <v>110</v>
      </c>
      <c r="G521" s="294">
        <f>'Anchor-AI'!L519</f>
        <v>0</v>
      </c>
      <c r="H521" s="295">
        <f>'Anchor-AI'!M519</f>
        <v>0</v>
      </c>
      <c r="I521" s="295">
        <f>'Anchor-AI'!N519</f>
        <v>0</v>
      </c>
      <c r="J521" s="295">
        <f>'Anchor-AI'!O519</f>
        <v>0</v>
      </c>
      <c r="K521" s="295">
        <f>(Summary!$C$63*H521+Summary!$C$64*I521+Summary!$C$65*J521)/Summary!$C$66</f>
        <v>0</v>
      </c>
      <c r="L521" s="295">
        <f>'Anchor-AI'!P519</f>
        <v>0</v>
      </c>
      <c r="M521" s="295">
        <f>'Anchor-AI'!Q519</f>
        <v>0</v>
      </c>
      <c r="N521" s="295">
        <f>'Anchor-AI'!R519</f>
        <v>0</v>
      </c>
      <c r="O521" s="295">
        <f>'Anchor-AI'!S519</f>
        <v>0</v>
      </c>
      <c r="P521" s="295">
        <f>'Anchor-AI'!T519</f>
        <v>0</v>
      </c>
      <c r="Q521" s="295">
        <f>'Anchor-AI'!U519</f>
        <v>0</v>
      </c>
      <c r="R521" s="295">
        <f>'Anchor-AI'!V519</f>
        <v>0</v>
      </c>
      <c r="S521" s="295">
        <f>'Anchor-AI'!W519</f>
        <v>0</v>
      </c>
      <c r="T521" s="295">
        <f>'Anchor-AI'!X519</f>
        <v>0</v>
      </c>
      <c r="U521" s="295">
        <f>10*LOG10(1/((Summary!$C$80/10^(R521/10)+Summary!$C$81/10^(S521/10)+Summary!$C$82/10^(T521/10))/Summary!$C$83))</f>
        <v>0</v>
      </c>
      <c r="V521" s="295">
        <f>'Anchor-AI'!Y519</f>
        <v>0</v>
      </c>
      <c r="W521" s="295">
        <f>'Anchor-AI'!Z519</f>
        <v>0</v>
      </c>
      <c r="X521" s="295">
        <f>'Anchor-AI'!AA519</f>
        <v>0</v>
      </c>
      <c r="Y521" s="357">
        <f>'Anchor-AI'!AB519</f>
        <v>0</v>
      </c>
      <c r="Z521" s="357">
        <f>'Anchor-AI'!AC519</f>
        <v>0</v>
      </c>
      <c r="AA521" s="296">
        <f t="shared" si="28"/>
        <v>0</v>
      </c>
      <c r="AC521" s="170">
        <f>'Test-AI'!L519</f>
        <v>0</v>
      </c>
      <c r="AD521" s="167">
        <f>'Test-AI'!M519</f>
        <v>0</v>
      </c>
      <c r="AE521" s="167">
        <f>'Test-AI'!N519</f>
        <v>0</v>
      </c>
      <c r="AF521" s="167">
        <f>'Test-AI'!O519</f>
        <v>0</v>
      </c>
      <c r="AG521" s="167">
        <f>(Summary!$C$63*AD521+Summary!$C$64*AE521+Summary!$C$65*AF521)/Summary!$C$66</f>
        <v>0</v>
      </c>
      <c r="AH521" s="167">
        <f>'Test-AI'!P519</f>
        <v>0</v>
      </c>
      <c r="AI521" s="167">
        <f>'Test-AI'!Q519</f>
        <v>0</v>
      </c>
      <c r="AJ521" s="167">
        <f>'Test-AI'!R519</f>
        <v>0</v>
      </c>
      <c r="AK521" s="167">
        <f>'Test-AI'!S519</f>
        <v>0</v>
      </c>
      <c r="AL521" s="167">
        <f>'Test-AI'!T519</f>
        <v>0</v>
      </c>
      <c r="AM521" s="167">
        <f>'Test-AI'!U519</f>
        <v>0</v>
      </c>
      <c r="AN521" s="167">
        <f>'Test-AI'!V519</f>
        <v>0</v>
      </c>
      <c r="AO521" s="167">
        <f>'Test-AI'!W519</f>
        <v>0</v>
      </c>
      <c r="AP521" s="167">
        <f>'Test-AI'!X519</f>
        <v>0</v>
      </c>
      <c r="AQ521" s="167">
        <f>10*LOG10(1/((Summary!$C$80/10^(AN521/10)+Summary!$C$81/10^(AO521/10)+Summary!$C$82/10^(AP521/10))/Summary!$C$83))</f>
        <v>0</v>
      </c>
      <c r="AR521" s="167">
        <f>'Test-AI'!Y519</f>
        <v>0</v>
      </c>
      <c r="AS521" s="167">
        <f>'Test-AI'!Z519</f>
        <v>0</v>
      </c>
      <c r="AT521" s="295">
        <f>'Test-AI'!AA519</f>
        <v>0</v>
      </c>
      <c r="AU521" s="357">
        <f>'Test-AI'!AB519</f>
        <v>0</v>
      </c>
      <c r="AV521" s="357">
        <f>'Test-AI'!AC519</f>
        <v>0</v>
      </c>
      <c r="AW521" s="296">
        <f t="shared" si="29"/>
        <v>0</v>
      </c>
      <c r="AX521" s="297" t="e">
        <f t="shared" si="30"/>
        <v>#DIV/0!</v>
      </c>
      <c r="AY521" s="298" t="e">
        <f t="shared" si="30"/>
        <v>#DIV/0!</v>
      </c>
      <c r="AZ521" s="297" t="e">
        <f t="shared" si="30"/>
        <v>#DIV/0!</v>
      </c>
      <c r="BA521" s="345" t="e">
        <f t="shared" si="30"/>
        <v>#DIV/0!</v>
      </c>
      <c r="BB521" s="75"/>
      <c r="BC521" s="75"/>
      <c r="BD521" s="565"/>
      <c r="BE521" s="550"/>
      <c r="BF521" s="552"/>
      <c r="BG521" s="552"/>
      <c r="BH521" s="552"/>
      <c r="BI521" s="552"/>
      <c r="BJ521" s="552"/>
      <c r="BK521" s="553"/>
      <c r="BL521" s="552"/>
      <c r="BM521" s="553"/>
      <c r="BN521" s="552"/>
      <c r="BO521" s="546"/>
      <c r="BP521" s="541"/>
      <c r="BQ521" s="546"/>
      <c r="BR521" s="541"/>
      <c r="BS521" s="553"/>
      <c r="BT521" s="552"/>
      <c r="BU521" s="553"/>
      <c r="BV521" s="552"/>
      <c r="BW521" s="553"/>
      <c r="BX521" s="552"/>
      <c r="BY521" s="552"/>
      <c r="BZ521" s="541"/>
      <c r="CA521" s="541"/>
      <c r="CB521" s="552"/>
      <c r="CC521" s="550"/>
      <c r="CD521" s="541"/>
      <c r="CE521" s="546"/>
      <c r="CF521" s="541"/>
      <c r="CG521" s="546"/>
      <c r="CH521" s="541"/>
    </row>
    <row r="522" spans="1:86" ht="17" hidden="1" customHeight="1" x14ac:dyDescent="0.2">
      <c r="A522" s="552"/>
      <c r="B522" s="566"/>
      <c r="C522" s="485"/>
      <c r="D522" s="590"/>
      <c r="E522" s="558"/>
      <c r="F522" s="239">
        <v>135</v>
      </c>
      <c r="G522" s="294">
        <f>'Anchor-AI'!L520</f>
        <v>0</v>
      </c>
      <c r="H522" s="295">
        <f>'Anchor-AI'!M520</f>
        <v>0</v>
      </c>
      <c r="I522" s="295">
        <f>'Anchor-AI'!N520</f>
        <v>0</v>
      </c>
      <c r="J522" s="295">
        <f>'Anchor-AI'!O520</f>
        <v>0</v>
      </c>
      <c r="K522" s="295">
        <f>(Summary!$C$63*H522+Summary!$C$64*I522+Summary!$C$65*J522)/Summary!$C$66</f>
        <v>0</v>
      </c>
      <c r="L522" s="295">
        <f>'Anchor-AI'!P520</f>
        <v>0</v>
      </c>
      <c r="M522" s="295">
        <f>'Anchor-AI'!Q520</f>
        <v>0</v>
      </c>
      <c r="N522" s="295">
        <f>'Anchor-AI'!R520</f>
        <v>0</v>
      </c>
      <c r="O522" s="295">
        <f>'Anchor-AI'!S520</f>
        <v>0</v>
      </c>
      <c r="P522" s="295">
        <f>'Anchor-AI'!T520</f>
        <v>0</v>
      </c>
      <c r="Q522" s="295">
        <f>'Anchor-AI'!U520</f>
        <v>0</v>
      </c>
      <c r="R522" s="295">
        <f>'Anchor-AI'!V520</f>
        <v>0</v>
      </c>
      <c r="S522" s="295">
        <f>'Anchor-AI'!W520</f>
        <v>0</v>
      </c>
      <c r="T522" s="295">
        <f>'Anchor-AI'!X520</f>
        <v>0</v>
      </c>
      <c r="U522" s="295">
        <f>10*LOG10(1/((Summary!$C$80/10^(R522/10)+Summary!$C$81/10^(S522/10)+Summary!$C$82/10^(T522/10))/Summary!$C$83))</f>
        <v>0</v>
      </c>
      <c r="V522" s="295">
        <f>'Anchor-AI'!Y520</f>
        <v>0</v>
      </c>
      <c r="W522" s="295">
        <f>'Anchor-AI'!Z520</f>
        <v>0</v>
      </c>
      <c r="X522" s="295">
        <f>'Anchor-AI'!AA520</f>
        <v>0</v>
      </c>
      <c r="Y522" s="357">
        <f>'Anchor-AI'!AB520</f>
        <v>0</v>
      </c>
      <c r="Z522" s="357">
        <f>'Anchor-AI'!AC520</f>
        <v>0</v>
      </c>
      <c r="AA522" s="296">
        <f t="shared" si="28"/>
        <v>0</v>
      </c>
      <c r="AC522" s="170">
        <f>'Test-AI'!L520</f>
        <v>0</v>
      </c>
      <c r="AD522" s="167">
        <f>'Test-AI'!M520</f>
        <v>0</v>
      </c>
      <c r="AE522" s="167">
        <f>'Test-AI'!N520</f>
        <v>0</v>
      </c>
      <c r="AF522" s="167">
        <f>'Test-AI'!O520</f>
        <v>0</v>
      </c>
      <c r="AG522" s="167">
        <f>(Summary!$C$63*AD522+Summary!$C$64*AE522+Summary!$C$65*AF522)/Summary!$C$66</f>
        <v>0</v>
      </c>
      <c r="AH522" s="167">
        <f>'Test-AI'!P520</f>
        <v>0</v>
      </c>
      <c r="AI522" s="167">
        <f>'Test-AI'!Q520</f>
        <v>0</v>
      </c>
      <c r="AJ522" s="167">
        <f>'Test-AI'!R520</f>
        <v>0</v>
      </c>
      <c r="AK522" s="167">
        <f>'Test-AI'!S520</f>
        <v>0</v>
      </c>
      <c r="AL522" s="167">
        <f>'Test-AI'!T520</f>
        <v>0</v>
      </c>
      <c r="AM522" s="167">
        <f>'Test-AI'!U520</f>
        <v>0</v>
      </c>
      <c r="AN522" s="167">
        <f>'Test-AI'!V520</f>
        <v>0</v>
      </c>
      <c r="AO522" s="167">
        <f>'Test-AI'!W520</f>
        <v>0</v>
      </c>
      <c r="AP522" s="167">
        <f>'Test-AI'!X520</f>
        <v>0</v>
      </c>
      <c r="AQ522" s="167">
        <f>10*LOG10(1/((Summary!$C$80/10^(AN522/10)+Summary!$C$81/10^(AO522/10)+Summary!$C$82/10^(AP522/10))/Summary!$C$83))</f>
        <v>0</v>
      </c>
      <c r="AR522" s="167">
        <f>'Test-AI'!Y520</f>
        <v>0</v>
      </c>
      <c r="AS522" s="167">
        <f>'Test-AI'!Z520</f>
        <v>0</v>
      </c>
      <c r="AT522" s="295">
        <f>'Test-AI'!AA520</f>
        <v>0</v>
      </c>
      <c r="AU522" s="357">
        <f>'Test-AI'!AB520</f>
        <v>0</v>
      </c>
      <c r="AV522" s="357">
        <f>'Test-AI'!AC520</f>
        <v>0</v>
      </c>
      <c r="AW522" s="296">
        <f t="shared" si="29"/>
        <v>0</v>
      </c>
      <c r="AX522" s="297" t="e">
        <f t="shared" si="30"/>
        <v>#DIV/0!</v>
      </c>
      <c r="AY522" s="298" t="e">
        <f t="shared" si="30"/>
        <v>#DIV/0!</v>
      </c>
      <c r="AZ522" s="297" t="e">
        <f t="shared" si="30"/>
        <v>#DIV/0!</v>
      </c>
      <c r="BA522" s="345" t="e">
        <f t="shared" si="30"/>
        <v>#DIV/0!</v>
      </c>
      <c r="BB522" s="75"/>
      <c r="BC522" s="75"/>
      <c r="BD522" s="573" t="s">
        <v>147</v>
      </c>
      <c r="BE522" s="549" t="e">
        <f t="array" ref="BE522">bdRateExtend($G521:$G524,H521:H524,$AC521:$AC524,AD521:AD524)</f>
        <v>#VALUE!</v>
      </c>
      <c r="BF522" s="552"/>
      <c r="BG522" s="552"/>
      <c r="BH522" s="552"/>
      <c r="BI522" s="552"/>
      <c r="BJ522" s="552"/>
      <c r="BK522" s="551" t="e">
        <f t="array" ref="BK522">bdRateExtend($G521:$G524,L521:L524,$AC521:$AC524,AH521:AH524)</f>
        <v>#VALUE!</v>
      </c>
      <c r="BL522" s="552"/>
      <c r="BM522" s="551" t="e">
        <f t="array" ref="BM522">bdRateExtend($G521:$G524,M521:M524,$AC521:$AC524,AI521:AI524)</f>
        <v>#VALUE!</v>
      </c>
      <c r="BN522" s="552"/>
      <c r="BO522" s="545" t="e">
        <f t="array" ref="BO522">bdRateExtend($G521:$G524,N521:N524,$AC521:$AC524,AJ521:AJ524,"None", FALSE,1)</f>
        <v>#VALUE!</v>
      </c>
      <c r="BP522" s="541"/>
      <c r="BQ522" s="545" t="e">
        <f t="array" ref="BQ522">bdRateExtend($G521:$G524,O521:O524,$AC521:$AC524,AK521:AK524,"None", FALSE,1)</f>
        <v>#VALUE!</v>
      </c>
      <c r="BR522" s="541"/>
      <c r="BS522" s="551" t="e">
        <f t="array" ref="BS522">bdRateExtend($G521:$G524,P521:P524,$AC521:$AC524,AL521:AL524)</f>
        <v>#VALUE!</v>
      </c>
      <c r="BT522" s="552"/>
      <c r="BU522" s="551" t="e">
        <f t="array" ref="BU522">bdRateExtend($G521:$G524,Q521:Q524,$AC521:$AC524,AM521:AM524)</f>
        <v>#VALUE!</v>
      </c>
      <c r="BV522" s="552"/>
      <c r="BW522" s="551" t="e">
        <f t="array" ref="BW522">bdRateExtend($G521:$G524,R521:R524,$AC521:$AC524,AN521:AN524)</f>
        <v>#VALUE!</v>
      </c>
      <c r="BX522" s="552"/>
      <c r="BY522" s="552"/>
      <c r="BZ522" s="541"/>
      <c r="CA522" s="541"/>
      <c r="CB522" s="552"/>
      <c r="CC522" s="560" t="e">
        <f t="array" ref="CC522">bdCAMBIExtend($G521:$G524,V521:V524,$AC521:$AC524,AR521:AR524)</f>
        <v>#VALUE!</v>
      </c>
      <c r="CD522" s="541"/>
      <c r="CE522" s="554">
        <f t="array" ref="CE522">testVMAFRange($G521:$G524,N521:N524,$AC521:$AC524,AJ521:AJ524)</f>
        <v>0</v>
      </c>
      <c r="CF522" s="541"/>
      <c r="CG522" s="554">
        <f t="array" ref="CG522">testVMAFRange($G521:$G524,O521:O524,$AC521:$AC524,AK521:AK524)</f>
        <v>0</v>
      </c>
      <c r="CH522" s="541"/>
    </row>
    <row r="523" spans="1:86" ht="17" hidden="1" customHeight="1" x14ac:dyDescent="0.2">
      <c r="A523" s="552"/>
      <c r="B523" s="566"/>
      <c r="C523" s="485"/>
      <c r="D523" s="590"/>
      <c r="E523" s="558"/>
      <c r="F523" s="239">
        <v>160</v>
      </c>
      <c r="G523" s="294">
        <f>'Anchor-AI'!L521</f>
        <v>0</v>
      </c>
      <c r="H523" s="295">
        <f>'Anchor-AI'!M521</f>
        <v>0</v>
      </c>
      <c r="I523" s="295">
        <f>'Anchor-AI'!N521</f>
        <v>0</v>
      </c>
      <c r="J523" s="295">
        <f>'Anchor-AI'!O521</f>
        <v>0</v>
      </c>
      <c r="K523" s="295">
        <f>(Summary!$C$63*H523+Summary!$C$64*I523+Summary!$C$65*J523)/Summary!$C$66</f>
        <v>0</v>
      </c>
      <c r="L523" s="295">
        <f>'Anchor-AI'!P521</f>
        <v>0</v>
      </c>
      <c r="M523" s="295">
        <f>'Anchor-AI'!Q521</f>
        <v>0</v>
      </c>
      <c r="N523" s="295">
        <f>'Anchor-AI'!R521</f>
        <v>0</v>
      </c>
      <c r="O523" s="295">
        <f>'Anchor-AI'!S521</f>
        <v>0</v>
      </c>
      <c r="P523" s="295">
        <f>'Anchor-AI'!T521</f>
        <v>0</v>
      </c>
      <c r="Q523" s="295">
        <f>'Anchor-AI'!U521</f>
        <v>0</v>
      </c>
      <c r="R523" s="295">
        <f>'Anchor-AI'!V521</f>
        <v>0</v>
      </c>
      <c r="S523" s="295">
        <f>'Anchor-AI'!W521</f>
        <v>0</v>
      </c>
      <c r="T523" s="295">
        <f>'Anchor-AI'!X521</f>
        <v>0</v>
      </c>
      <c r="U523" s="295">
        <f>10*LOG10(1/((Summary!$C$80/10^(R523/10)+Summary!$C$81/10^(S523/10)+Summary!$C$82/10^(T523/10))/Summary!$C$83))</f>
        <v>0</v>
      </c>
      <c r="V523" s="295">
        <f>'Anchor-AI'!Y521</f>
        <v>0</v>
      </c>
      <c r="W523" s="295">
        <f>'Anchor-AI'!Z521</f>
        <v>0</v>
      </c>
      <c r="X523" s="295">
        <f>'Anchor-AI'!AA521</f>
        <v>0</v>
      </c>
      <c r="Y523" s="357">
        <f>'Anchor-AI'!AB521</f>
        <v>0</v>
      </c>
      <c r="Z523" s="357">
        <f>'Anchor-AI'!AC521</f>
        <v>0</v>
      </c>
      <c r="AA523" s="296">
        <f t="shared" si="28"/>
        <v>0</v>
      </c>
      <c r="AC523" s="170">
        <f>'Test-AI'!L521</f>
        <v>0</v>
      </c>
      <c r="AD523" s="167">
        <f>'Test-AI'!M521</f>
        <v>0</v>
      </c>
      <c r="AE523" s="167">
        <f>'Test-AI'!N521</f>
        <v>0</v>
      </c>
      <c r="AF523" s="167">
        <f>'Test-AI'!O521</f>
        <v>0</v>
      </c>
      <c r="AG523" s="167">
        <f>(Summary!$C$63*AD523+Summary!$C$64*AE523+Summary!$C$65*AF523)/Summary!$C$66</f>
        <v>0</v>
      </c>
      <c r="AH523" s="167">
        <f>'Test-AI'!P521</f>
        <v>0</v>
      </c>
      <c r="AI523" s="167">
        <f>'Test-AI'!Q521</f>
        <v>0</v>
      </c>
      <c r="AJ523" s="167">
        <f>'Test-AI'!R521</f>
        <v>0</v>
      </c>
      <c r="AK523" s="167">
        <f>'Test-AI'!S521</f>
        <v>0</v>
      </c>
      <c r="AL523" s="167">
        <f>'Test-AI'!T521</f>
        <v>0</v>
      </c>
      <c r="AM523" s="167">
        <f>'Test-AI'!U521</f>
        <v>0</v>
      </c>
      <c r="AN523" s="167">
        <f>'Test-AI'!V521</f>
        <v>0</v>
      </c>
      <c r="AO523" s="167">
        <f>'Test-AI'!W521</f>
        <v>0</v>
      </c>
      <c r="AP523" s="167">
        <f>'Test-AI'!X521</f>
        <v>0</v>
      </c>
      <c r="AQ523" s="167">
        <f>10*LOG10(1/((Summary!$C$80/10^(AN523/10)+Summary!$C$81/10^(AO523/10)+Summary!$C$82/10^(AP523/10))/Summary!$C$83))</f>
        <v>0</v>
      </c>
      <c r="AR523" s="167">
        <f>'Test-AI'!Y521</f>
        <v>0</v>
      </c>
      <c r="AS523" s="167">
        <f>'Test-AI'!Z521</f>
        <v>0</v>
      </c>
      <c r="AT523" s="295">
        <f>'Test-AI'!AA521</f>
        <v>0</v>
      </c>
      <c r="AU523" s="357">
        <f>'Test-AI'!AB521</f>
        <v>0</v>
      </c>
      <c r="AV523" s="357">
        <f>'Test-AI'!AC521</f>
        <v>0</v>
      </c>
      <c r="AW523" s="296">
        <f t="shared" si="29"/>
        <v>0</v>
      </c>
      <c r="AX523" s="297" t="e">
        <f t="shared" si="30"/>
        <v>#DIV/0!</v>
      </c>
      <c r="AY523" s="298" t="e">
        <f t="shared" si="30"/>
        <v>#DIV/0!</v>
      </c>
      <c r="AZ523" s="297" t="e">
        <f t="shared" si="30"/>
        <v>#DIV/0!</v>
      </c>
      <c r="BA523" s="345" t="e">
        <f t="shared" si="30"/>
        <v>#DIV/0!</v>
      </c>
      <c r="BB523" s="75"/>
      <c r="BC523" s="75"/>
      <c r="BD523" s="565"/>
      <c r="BE523" s="550"/>
      <c r="BF523" s="552"/>
      <c r="BG523" s="552"/>
      <c r="BH523" s="552"/>
      <c r="BI523" s="552"/>
      <c r="BJ523" s="552"/>
      <c r="BK523" s="553"/>
      <c r="BL523" s="552"/>
      <c r="BM523" s="553"/>
      <c r="BN523" s="552"/>
      <c r="BO523" s="546"/>
      <c r="BP523" s="541"/>
      <c r="BQ523" s="546"/>
      <c r="BR523" s="541"/>
      <c r="BS523" s="553"/>
      <c r="BT523" s="552"/>
      <c r="BU523" s="553"/>
      <c r="BV523" s="552"/>
      <c r="BW523" s="553"/>
      <c r="BX523" s="552"/>
      <c r="BY523" s="552"/>
      <c r="BZ523" s="541"/>
      <c r="CA523" s="541"/>
      <c r="CB523" s="552"/>
      <c r="CC523" s="550"/>
      <c r="CD523" s="541"/>
      <c r="CE523" s="546"/>
      <c r="CF523" s="541"/>
      <c r="CG523" s="546"/>
      <c r="CH523" s="541"/>
    </row>
    <row r="524" spans="1:86" ht="17" hidden="1" customHeight="1" x14ac:dyDescent="0.2">
      <c r="A524" s="552"/>
      <c r="B524" s="566"/>
      <c r="C524" s="485"/>
      <c r="D524" s="590"/>
      <c r="E524" s="558"/>
      <c r="F524" s="239">
        <v>185</v>
      </c>
      <c r="G524" s="294">
        <f>'Anchor-AI'!L522</f>
        <v>0</v>
      </c>
      <c r="H524" s="295">
        <f>'Anchor-AI'!M522</f>
        <v>0</v>
      </c>
      <c r="I524" s="295">
        <f>'Anchor-AI'!N522</f>
        <v>0</v>
      </c>
      <c r="J524" s="295">
        <f>'Anchor-AI'!O522</f>
        <v>0</v>
      </c>
      <c r="K524" s="295">
        <f>(Summary!$C$63*H524+Summary!$C$64*I524+Summary!$C$65*J524)/Summary!$C$66</f>
        <v>0</v>
      </c>
      <c r="L524" s="295">
        <f>'Anchor-AI'!P522</f>
        <v>0</v>
      </c>
      <c r="M524" s="295">
        <f>'Anchor-AI'!Q522</f>
        <v>0</v>
      </c>
      <c r="N524" s="295">
        <f>'Anchor-AI'!R522</f>
        <v>0</v>
      </c>
      <c r="O524" s="295">
        <f>'Anchor-AI'!S522</f>
        <v>0</v>
      </c>
      <c r="P524" s="295">
        <f>'Anchor-AI'!T522</f>
        <v>0</v>
      </c>
      <c r="Q524" s="295">
        <f>'Anchor-AI'!U522</f>
        <v>0</v>
      </c>
      <c r="R524" s="295">
        <f>'Anchor-AI'!V522</f>
        <v>0</v>
      </c>
      <c r="S524" s="295">
        <f>'Anchor-AI'!W522</f>
        <v>0</v>
      </c>
      <c r="T524" s="295">
        <f>'Anchor-AI'!X522</f>
        <v>0</v>
      </c>
      <c r="U524" s="295">
        <f>10*LOG10(1/((Summary!$C$80/10^(R524/10)+Summary!$C$81/10^(S524/10)+Summary!$C$82/10^(T524/10))/Summary!$C$83))</f>
        <v>0</v>
      </c>
      <c r="V524" s="295">
        <f>'Anchor-AI'!Y522</f>
        <v>0</v>
      </c>
      <c r="W524" s="295">
        <f>'Anchor-AI'!Z522</f>
        <v>0</v>
      </c>
      <c r="X524" s="295">
        <f>'Anchor-AI'!AA522</f>
        <v>0</v>
      </c>
      <c r="Y524" s="357">
        <f>'Anchor-AI'!AB522</f>
        <v>0</v>
      </c>
      <c r="Z524" s="357">
        <f>'Anchor-AI'!AC522</f>
        <v>0</v>
      </c>
      <c r="AA524" s="296">
        <f t="shared" si="28"/>
        <v>0</v>
      </c>
      <c r="AC524" s="170">
        <f>'Test-AI'!L522</f>
        <v>0</v>
      </c>
      <c r="AD524" s="167">
        <f>'Test-AI'!M522</f>
        <v>0</v>
      </c>
      <c r="AE524" s="167">
        <f>'Test-AI'!N522</f>
        <v>0</v>
      </c>
      <c r="AF524" s="167">
        <f>'Test-AI'!O522</f>
        <v>0</v>
      </c>
      <c r="AG524" s="167">
        <f>(Summary!$C$63*AD524+Summary!$C$64*AE524+Summary!$C$65*AF524)/Summary!$C$66</f>
        <v>0</v>
      </c>
      <c r="AH524" s="167">
        <f>'Test-AI'!P522</f>
        <v>0</v>
      </c>
      <c r="AI524" s="167">
        <f>'Test-AI'!Q522</f>
        <v>0</v>
      </c>
      <c r="AJ524" s="167">
        <f>'Test-AI'!R522</f>
        <v>0</v>
      </c>
      <c r="AK524" s="167">
        <f>'Test-AI'!S522</f>
        <v>0</v>
      </c>
      <c r="AL524" s="167">
        <f>'Test-AI'!T522</f>
        <v>0</v>
      </c>
      <c r="AM524" s="167">
        <f>'Test-AI'!U522</f>
        <v>0</v>
      </c>
      <c r="AN524" s="167">
        <f>'Test-AI'!V522</f>
        <v>0</v>
      </c>
      <c r="AO524" s="167">
        <f>'Test-AI'!W522</f>
        <v>0</v>
      </c>
      <c r="AP524" s="167">
        <f>'Test-AI'!X522</f>
        <v>0</v>
      </c>
      <c r="AQ524" s="167">
        <f>10*LOG10(1/((Summary!$C$80/10^(AN524/10)+Summary!$C$81/10^(AO524/10)+Summary!$C$82/10^(AP524/10))/Summary!$C$83))</f>
        <v>0</v>
      </c>
      <c r="AR524" s="167">
        <f>'Test-AI'!Y522</f>
        <v>0</v>
      </c>
      <c r="AS524" s="167">
        <f>'Test-AI'!Z522</f>
        <v>0</v>
      </c>
      <c r="AT524" s="295">
        <f>'Test-AI'!AA522</f>
        <v>0</v>
      </c>
      <c r="AU524" s="357">
        <f>'Test-AI'!AB522</f>
        <v>0</v>
      </c>
      <c r="AV524" s="357">
        <f>'Test-AI'!AC522</f>
        <v>0</v>
      </c>
      <c r="AW524" s="296">
        <f t="shared" si="29"/>
        <v>0</v>
      </c>
      <c r="AX524" s="297" t="e">
        <f t="shared" si="30"/>
        <v>#DIV/0!</v>
      </c>
      <c r="AY524" s="298" t="e">
        <f t="shared" si="30"/>
        <v>#DIV/0!</v>
      </c>
      <c r="AZ524" s="297" t="e">
        <f t="shared" si="30"/>
        <v>#DIV/0!</v>
      </c>
      <c r="BA524" s="345" t="e">
        <f t="shared" si="30"/>
        <v>#DIV/0!</v>
      </c>
      <c r="BB524" s="75"/>
      <c r="BC524" s="75"/>
      <c r="BD524" s="574" t="s">
        <v>46</v>
      </c>
      <c r="BE524" s="549" t="e">
        <f t="array" ref="BE524">bdRateExtend($G522:$G525,H522:H525,$AC522:$AC525,AD522:AD525)</f>
        <v>#VALUE!</v>
      </c>
      <c r="BF524" s="552"/>
      <c r="BG524" s="552"/>
      <c r="BH524" s="552"/>
      <c r="BI524" s="552"/>
      <c r="BJ524" s="552"/>
      <c r="BK524" s="551" t="e">
        <f t="array" ref="BK524">bdRateExtend($G522:$G525,L522:L525,$AC522:$AC525,AH522:AH525)</f>
        <v>#VALUE!</v>
      </c>
      <c r="BL524" s="552"/>
      <c r="BM524" s="551" t="e">
        <f t="array" ref="BM524">bdRateExtend($G522:$G525,M522:M525,$AC522:$AC525,AI522:AI525)</f>
        <v>#VALUE!</v>
      </c>
      <c r="BN524" s="552"/>
      <c r="BO524" s="545" t="e">
        <f t="array" ref="BO524">bdRateExtend($G522:$G525,N522:N525,$AC522:$AC525,AJ522:AJ525,"None", FALSE,1)</f>
        <v>#VALUE!</v>
      </c>
      <c r="BP524" s="541"/>
      <c r="BQ524" s="545" t="e">
        <f t="array" ref="BQ524">bdRateExtend($G522:$G525,O522:O525,$AC522:$AC525,AK522:AK525,"None", FALSE,1)</f>
        <v>#VALUE!</v>
      </c>
      <c r="BR524" s="541"/>
      <c r="BS524" s="551" t="e">
        <f t="array" ref="BS524">bdRateExtend($G522:$G525,P522:P525,$AC522:$AC525,AL522:AL525)</f>
        <v>#VALUE!</v>
      </c>
      <c r="BT524" s="552"/>
      <c r="BU524" s="551" t="e">
        <f t="array" ref="BU524">bdRateExtend($G522:$G525,Q522:Q525,$AC522:$AC525,AM522:AM525)</f>
        <v>#VALUE!</v>
      </c>
      <c r="BV524" s="552"/>
      <c r="BW524" s="551" t="e">
        <f t="array" ref="BW524">bdRateExtend($G522:$G525,R522:R525,$AC522:$AC525,AN522:AN525)</f>
        <v>#VALUE!</v>
      </c>
      <c r="BX524" s="552"/>
      <c r="BY524" s="552"/>
      <c r="BZ524" s="541"/>
      <c r="CA524" s="541"/>
      <c r="CB524" s="552"/>
      <c r="CC524" s="560" t="e">
        <f t="array" ref="CC524">bdCAMBIExtend($G522:$G525,V522:V525,$AC522:$AC525,AR522:AR525)</f>
        <v>#VALUE!</v>
      </c>
      <c r="CD524" s="541"/>
      <c r="CE524" s="554">
        <f t="array" ref="CE524">testVMAFRange($G522:$G525,N522:N525,$AC522:$AC525,AJ522:AJ525)</f>
        <v>0</v>
      </c>
      <c r="CF524" s="541"/>
      <c r="CG524" s="554">
        <f t="array" ref="CG524">testVMAFRange($G522:$G525,O522:O525,$AC522:$AC525,AK522:AK525)</f>
        <v>0</v>
      </c>
      <c r="CH524" s="541"/>
    </row>
    <row r="525" spans="1:86" ht="17" hidden="1" customHeight="1" x14ac:dyDescent="0.2">
      <c r="A525" s="552"/>
      <c r="B525" s="571"/>
      <c r="C525" s="486"/>
      <c r="D525" s="602"/>
      <c r="E525" s="577"/>
      <c r="F525" s="240">
        <v>210</v>
      </c>
      <c r="G525" s="299">
        <f>'Anchor-AI'!L523</f>
        <v>0</v>
      </c>
      <c r="H525" s="300">
        <f>'Anchor-AI'!M523</f>
        <v>0</v>
      </c>
      <c r="I525" s="300">
        <f>'Anchor-AI'!N523</f>
        <v>0</v>
      </c>
      <c r="J525" s="300">
        <f>'Anchor-AI'!O523</f>
        <v>0</v>
      </c>
      <c r="K525" s="295">
        <f>(Summary!$C$63*H525+Summary!$C$64*I525+Summary!$C$65*J525)/Summary!$C$66</f>
        <v>0</v>
      </c>
      <c r="L525" s="300">
        <f>'Anchor-AI'!P523</f>
        <v>0</v>
      </c>
      <c r="M525" s="300">
        <f>'Anchor-AI'!Q523</f>
        <v>0</v>
      </c>
      <c r="N525" s="300">
        <f>'Anchor-AI'!R523</f>
        <v>0</v>
      </c>
      <c r="O525" s="300">
        <f>'Anchor-AI'!S523</f>
        <v>0</v>
      </c>
      <c r="P525" s="300">
        <f>'Anchor-AI'!T523</f>
        <v>0</v>
      </c>
      <c r="Q525" s="300">
        <f>'Anchor-AI'!U523</f>
        <v>0</v>
      </c>
      <c r="R525" s="300">
        <f>'Anchor-AI'!V523</f>
        <v>0</v>
      </c>
      <c r="S525" s="300">
        <f>'Anchor-AI'!W523</f>
        <v>0</v>
      </c>
      <c r="T525" s="300">
        <f>'Anchor-AI'!X523</f>
        <v>0</v>
      </c>
      <c r="U525" s="300">
        <f>10*LOG10(1/((Summary!$C$80/10^(R525/10)+Summary!$C$81/10^(S525/10)+Summary!$C$82/10^(T525/10))/Summary!$C$83))</f>
        <v>0</v>
      </c>
      <c r="V525" s="300">
        <f>'Anchor-AI'!Y523</f>
        <v>0</v>
      </c>
      <c r="W525" s="300">
        <f>'Anchor-AI'!Z523</f>
        <v>0</v>
      </c>
      <c r="X525" s="300">
        <f>'Anchor-AI'!AA523</f>
        <v>0</v>
      </c>
      <c r="Y525" s="357">
        <f>'Anchor-AI'!AB523</f>
        <v>0</v>
      </c>
      <c r="Z525" s="357">
        <f>'Anchor-AI'!AC523</f>
        <v>0</v>
      </c>
      <c r="AA525" s="301">
        <f t="shared" si="28"/>
        <v>0</v>
      </c>
      <c r="AB525" s="76"/>
      <c r="AC525" s="171">
        <f>'Test-AI'!L523</f>
        <v>0</v>
      </c>
      <c r="AD525" s="168">
        <f>'Test-AI'!M523</f>
        <v>0</v>
      </c>
      <c r="AE525" s="168">
        <f>'Test-AI'!N523</f>
        <v>0</v>
      </c>
      <c r="AF525" s="168">
        <f>'Test-AI'!O523</f>
        <v>0</v>
      </c>
      <c r="AG525" s="168">
        <f>(Summary!$C$63*AD525+Summary!$C$64*AE525+Summary!$C$65*AF525)/Summary!$C$66</f>
        <v>0</v>
      </c>
      <c r="AH525" s="168">
        <f>'Test-AI'!P523</f>
        <v>0</v>
      </c>
      <c r="AI525" s="168">
        <f>'Test-AI'!Q523</f>
        <v>0</v>
      </c>
      <c r="AJ525" s="168">
        <f>'Test-AI'!R523</f>
        <v>0</v>
      </c>
      <c r="AK525" s="168">
        <f>'Test-AI'!S523</f>
        <v>0</v>
      </c>
      <c r="AL525" s="168">
        <f>'Test-AI'!T523</f>
        <v>0</v>
      </c>
      <c r="AM525" s="168">
        <f>'Test-AI'!U523</f>
        <v>0</v>
      </c>
      <c r="AN525" s="168">
        <f>'Test-AI'!V523</f>
        <v>0</v>
      </c>
      <c r="AO525" s="168">
        <f>'Test-AI'!W523</f>
        <v>0</v>
      </c>
      <c r="AP525" s="168">
        <f>'Test-AI'!X523</f>
        <v>0</v>
      </c>
      <c r="AQ525" s="168">
        <f>10*LOG10(1/((Summary!$C$80/10^(AN525/10)+Summary!$C$81/10^(AO525/10)+Summary!$C$82/10^(AP525/10))/Summary!$C$83))</f>
        <v>0</v>
      </c>
      <c r="AR525" s="168">
        <f>'Test-AI'!Y523</f>
        <v>0</v>
      </c>
      <c r="AS525" s="168">
        <f>'Test-AI'!Z523</f>
        <v>0</v>
      </c>
      <c r="AT525" s="300">
        <f>'Test-AI'!AA523</f>
        <v>0</v>
      </c>
      <c r="AU525" s="357">
        <f>'Test-AI'!AB523</f>
        <v>0</v>
      </c>
      <c r="AV525" s="357">
        <f>'Test-AI'!AC523</f>
        <v>0</v>
      </c>
      <c r="AW525" s="301">
        <f t="shared" si="29"/>
        <v>0</v>
      </c>
      <c r="AX525" s="302" t="e">
        <f t="shared" si="30"/>
        <v>#DIV/0!</v>
      </c>
      <c r="AY525" s="303" t="e">
        <f t="shared" si="30"/>
        <v>#DIV/0!</v>
      </c>
      <c r="AZ525" s="297" t="e">
        <f t="shared" si="30"/>
        <v>#DIV/0!</v>
      </c>
      <c r="BA525" s="345" t="e">
        <f t="shared" si="30"/>
        <v>#DIV/0!</v>
      </c>
      <c r="BB525" s="75"/>
      <c r="BC525" s="75"/>
      <c r="BD525" s="570"/>
      <c r="BE525" s="550"/>
      <c r="BF525" s="553"/>
      <c r="BG525" s="553"/>
      <c r="BH525" s="553"/>
      <c r="BI525" s="553"/>
      <c r="BJ525" s="553"/>
      <c r="BK525" s="553"/>
      <c r="BL525" s="553"/>
      <c r="BM525" s="553"/>
      <c r="BN525" s="553"/>
      <c r="BO525" s="546"/>
      <c r="BP525" s="544"/>
      <c r="BQ525" s="546"/>
      <c r="BR525" s="544"/>
      <c r="BS525" s="553"/>
      <c r="BT525" s="553"/>
      <c r="BU525" s="553"/>
      <c r="BV525" s="553"/>
      <c r="BW525" s="553"/>
      <c r="BX525" s="553"/>
      <c r="BY525" s="553"/>
      <c r="BZ525" s="544"/>
      <c r="CA525" s="544"/>
      <c r="CB525" s="553"/>
      <c r="CC525" s="550"/>
      <c r="CD525" s="541"/>
      <c r="CE525" s="546"/>
      <c r="CF525" s="544"/>
      <c r="CG525" s="546"/>
      <c r="CH525" s="544"/>
    </row>
    <row r="526" spans="1:86" ht="17" hidden="1" customHeight="1" x14ac:dyDescent="0.2">
      <c r="A526" s="552"/>
      <c r="B526" s="620" t="s">
        <v>148</v>
      </c>
      <c r="C526" s="586" t="s">
        <v>120</v>
      </c>
      <c r="D526" s="601">
        <v>25</v>
      </c>
      <c r="E526" s="576">
        <v>8</v>
      </c>
      <c r="F526" s="238">
        <v>85</v>
      </c>
      <c r="G526" s="289">
        <f>'Anchor-AI'!L524</f>
        <v>0</v>
      </c>
      <c r="H526" s="290">
        <f>'Anchor-AI'!M524</f>
        <v>0</v>
      </c>
      <c r="I526" s="290">
        <f>'Anchor-AI'!N524</f>
        <v>0</v>
      </c>
      <c r="J526" s="290">
        <f>'Anchor-AI'!O524</f>
        <v>0</v>
      </c>
      <c r="K526" s="290">
        <f>(Summary!$C$63*H526+Summary!$C$64*I526+Summary!$C$65*J526)/Summary!$C$66</f>
        <v>0</v>
      </c>
      <c r="L526" s="290">
        <f>'Anchor-AI'!P524</f>
        <v>0</v>
      </c>
      <c r="M526" s="290">
        <f>'Anchor-AI'!Q524</f>
        <v>0</v>
      </c>
      <c r="N526" s="290">
        <f>'Anchor-AI'!R524</f>
        <v>0</v>
      </c>
      <c r="O526" s="290">
        <f>'Anchor-AI'!S524</f>
        <v>0</v>
      </c>
      <c r="P526" s="290">
        <f>'Anchor-AI'!T524</f>
        <v>0</v>
      </c>
      <c r="Q526" s="290">
        <f>'Anchor-AI'!U524</f>
        <v>0</v>
      </c>
      <c r="R526" s="290">
        <f>'Anchor-AI'!V524</f>
        <v>0</v>
      </c>
      <c r="S526" s="290">
        <f>'Anchor-AI'!W524</f>
        <v>0</v>
      </c>
      <c r="T526" s="290">
        <f>'Anchor-AI'!X524</f>
        <v>0</v>
      </c>
      <c r="U526" s="290">
        <f>10*LOG10(1/((Summary!$C$80/10^(R526/10)+Summary!$C$81/10^(S526/10)+Summary!$C$82/10^(T526/10))/Summary!$C$83))</f>
        <v>0</v>
      </c>
      <c r="V526" s="290">
        <f>'Anchor-AI'!Y524</f>
        <v>0</v>
      </c>
      <c r="W526" s="290">
        <f>'Anchor-AI'!Z524</f>
        <v>0</v>
      </c>
      <c r="X526" s="290">
        <f>'Anchor-AI'!AA524</f>
        <v>0</v>
      </c>
      <c r="Y526" s="360">
        <f>'Anchor-AI'!AB524</f>
        <v>0</v>
      </c>
      <c r="Z526" s="360">
        <f>'Anchor-AI'!AC524</f>
        <v>0</v>
      </c>
      <c r="AA526" s="291">
        <f t="shared" si="28"/>
        <v>0</v>
      </c>
      <c r="AC526" s="169">
        <f>'Test-AI'!L524</f>
        <v>0</v>
      </c>
      <c r="AD526" s="166">
        <f>'Test-AI'!M524</f>
        <v>0</v>
      </c>
      <c r="AE526" s="166">
        <f>'Test-AI'!N524</f>
        <v>0</v>
      </c>
      <c r="AF526" s="166">
        <f>'Test-AI'!O524</f>
        <v>0</v>
      </c>
      <c r="AG526" s="166">
        <f>(Summary!$C$63*AD526+Summary!$C$64*AE526+Summary!$C$65*AF526)/Summary!$C$66</f>
        <v>0</v>
      </c>
      <c r="AH526" s="166">
        <f>'Test-AI'!P524</f>
        <v>0</v>
      </c>
      <c r="AI526" s="166">
        <f>'Test-AI'!Q524</f>
        <v>0</v>
      </c>
      <c r="AJ526" s="166">
        <f>'Test-AI'!R524</f>
        <v>0</v>
      </c>
      <c r="AK526" s="166">
        <f>'Test-AI'!S524</f>
        <v>0</v>
      </c>
      <c r="AL526" s="166">
        <f>'Test-AI'!T524</f>
        <v>0</v>
      </c>
      <c r="AM526" s="166">
        <f>'Test-AI'!U524</f>
        <v>0</v>
      </c>
      <c r="AN526" s="166">
        <f>'Test-AI'!V524</f>
        <v>0</v>
      </c>
      <c r="AO526" s="166">
        <f>'Test-AI'!W524</f>
        <v>0</v>
      </c>
      <c r="AP526" s="166">
        <f>'Test-AI'!X524</f>
        <v>0</v>
      </c>
      <c r="AQ526" s="166">
        <f>10*LOG10(1/((Summary!$C$80/10^(AN526/10)+Summary!$C$81/10^(AO526/10)+Summary!$C$82/10^(AP526/10))/Summary!$C$83))</f>
        <v>0</v>
      </c>
      <c r="AR526" s="166">
        <f>'Test-AI'!Y524</f>
        <v>0</v>
      </c>
      <c r="AS526" s="166">
        <f>'Test-AI'!Z524</f>
        <v>0</v>
      </c>
      <c r="AT526" s="290">
        <f>'Test-AI'!AA524</f>
        <v>0</v>
      </c>
      <c r="AU526" s="356">
        <f>'Test-AI'!AB524</f>
        <v>0</v>
      </c>
      <c r="AV526" s="356">
        <f>'Test-AI'!AC524</f>
        <v>0</v>
      </c>
      <c r="AW526" s="291">
        <f t="shared" si="29"/>
        <v>0</v>
      </c>
      <c r="AX526" s="292" t="e">
        <f t="shared" si="30"/>
        <v>#DIV/0!</v>
      </c>
      <c r="AY526" s="293" t="e">
        <f t="shared" si="30"/>
        <v>#DIV/0!</v>
      </c>
      <c r="AZ526" s="292" t="e">
        <f t="shared" si="30"/>
        <v>#DIV/0!</v>
      </c>
      <c r="BA526" s="344" t="e">
        <f t="shared" si="30"/>
        <v>#DIV/0!</v>
      </c>
      <c r="BB526" s="75"/>
      <c r="BC526" s="75"/>
      <c r="BD526" s="572" t="s">
        <v>39</v>
      </c>
      <c r="BE526" s="549" t="e">
        <f t="array" ref="BE526">bdRateExtend($G526:$G529,H526:H529,$AC526:$AC529,AD526:AD529)</f>
        <v>#VALUE!</v>
      </c>
      <c r="BF526" s="551" t="e">
        <f t="array" ref="BF526">bdRateExtend($G526:$G531,H526:H531,$AC526:$AC531,AD526:AD531)</f>
        <v>#VALUE!</v>
      </c>
      <c r="BG526" s="551" t="e">
        <f t="array" ref="BG526">bdRateExtend($G526:$G531,I526:I531,$AC526:$AC531,AE526:AE531)</f>
        <v>#VALUE!</v>
      </c>
      <c r="BH526" s="551" t="e">
        <f t="array" ref="BH526">bdRateExtend($G526:$G531,J526:J531,$AC526:$AC531,AF526:AF531)</f>
        <v>#VALUE!</v>
      </c>
      <c r="BI526" s="551" t="e">
        <f t="array" ref="BI526">bdRateExtend($G526:$G531,K526:K531,$AC526:$AC531,AG526:AG531)</f>
        <v>#VALUE!</v>
      </c>
      <c r="BJ526" s="575" t="e">
        <f>(Summary!$C$94*BF526+Summary!$C$95*BG526+Summary!$C$96*BH526)/Summary!$C$97</f>
        <v>#VALUE!</v>
      </c>
      <c r="BK526" s="551" t="e">
        <f t="array" ref="BK526">bdRateExtend($G526:$G529,L526:L529,$AC526:$AC529,AH526:AH529)</f>
        <v>#VALUE!</v>
      </c>
      <c r="BL526" s="551" t="e">
        <f t="array" ref="BL526">bdRateExtend($G526:$G531,L526:L531,$AC526:$AC531,AH526:AH531)</f>
        <v>#VALUE!</v>
      </c>
      <c r="BM526" s="551" t="e">
        <f t="array" ref="BM526">bdRateExtend($G526:$G529,M526:M529,$AC526:$AC529,AI526:AI529)</f>
        <v>#VALUE!</v>
      </c>
      <c r="BN526" s="551" t="e">
        <f t="array" ref="BN526">bdRateExtend($G526:$G531,M526:M531,$AC526:$AC531,AI526:AI531)</f>
        <v>#VALUE!</v>
      </c>
      <c r="BO526" s="548" t="e">
        <f t="array" ref="BO526">bdRateExtend($G526:$G529,N526:N529,$AC526:$AC529,AJ526:AJ529,"None", FALSE,1)</f>
        <v>#VALUE!</v>
      </c>
      <c r="BP526" s="585" t="e">
        <f t="array" ref="BP526">bdRateExtend($G526:$G531,N526:N531,$AC526:$AC531,AJ526:AJ531,"None", FALSE,1)</f>
        <v>#VALUE!</v>
      </c>
      <c r="BQ526" s="548" t="e">
        <f t="array" ref="BQ526">bdRateExtend($G526:$G529,O526:O529,$AC526:$AC529,AK526:AK529,"None", FALSE,1)</f>
        <v>#VALUE!</v>
      </c>
      <c r="BR526" s="585" t="e">
        <f t="array" ref="BR526">bdRateExtend($G526:$G531,O526:O531,$AC526:$AC531,AK526:AK531,"None", FALSE,1)</f>
        <v>#VALUE!</v>
      </c>
      <c r="BS526" s="551" t="e">
        <f t="array" ref="BS526">bdRateExtend($G526:$G529,P526:P529,$AC526:$AC529,AL526:AL529)</f>
        <v>#VALUE!</v>
      </c>
      <c r="BT526" s="551" t="e">
        <f t="array" ref="BT526">bdRateExtend($G526:$G531,P526:P531,$AC526:$AC531,AL526:AL531)</f>
        <v>#VALUE!</v>
      </c>
      <c r="BU526" s="551" t="e">
        <f t="array" ref="BU526">bdRateExtend($G526:$G529,Q526:Q529,$AC526:$AC529,AM526:AM529)</f>
        <v>#VALUE!</v>
      </c>
      <c r="BV526" s="551" t="e">
        <f t="array" ref="BV526">bdRateExtend($G526:$G531,Q526:Q531,$AC526:$AC531,AM526:AM531)</f>
        <v>#VALUE!</v>
      </c>
      <c r="BW526" s="551" t="e">
        <f t="array" ref="BW526">bdRateExtend($G526:$G529,R526:R529,$AC526:$AC529,AN526:AN529)</f>
        <v>#VALUE!</v>
      </c>
      <c r="BX526" s="551" t="e">
        <f t="array" ref="BX526">bdRateExtend($G526:$G531,R526:R531,$AC526:$AC531,AN526:AN531)</f>
        <v>#VALUE!</v>
      </c>
      <c r="BY526" s="551" t="e">
        <f t="array" ref="BY526">bdRateExtend($G526:$G531,S526:S531,$AC526:$AC531,AO526:AO531)</f>
        <v>#VALUE!</v>
      </c>
      <c r="BZ526" s="555" t="e">
        <f t="array" ref="BZ526">bdRateExtend($G526:$G531,T526:T531,$AC526:$AC531,AP526:AP531)</f>
        <v>#VALUE!</v>
      </c>
      <c r="CA526" s="555" t="e">
        <f t="array" ref="CA526">bdRateExtend($G526:$G531,U526:U531,$AC526:$AC531,AQ526:AQ531)</f>
        <v>#VALUE!</v>
      </c>
      <c r="CB526" s="575" t="e">
        <f>(Summary!$C$108*BX526+Summary!$C$109*BY526+Summary!$C$110*BZ526)/Summary!$C$111</f>
        <v>#VALUE!</v>
      </c>
      <c r="CC526" s="561" t="e">
        <f t="array" ref="CC526">bdCAMBIExtend($G526:$G529,V526:V529,$AC526:$AC529,AR526:AR529)</f>
        <v>#VALUE!</v>
      </c>
      <c r="CD526" s="561" t="e">
        <f t="array" ref="CD526">bdCAMBIExtend($G526:$G531,V526:V531,$AC526:$AC531,AR526:AR531)</f>
        <v>#VALUE!</v>
      </c>
      <c r="CE526" s="547">
        <f t="array" ref="CE526">testVMAFRange($G526:$G529,N526:N529,$AC526:$AC529,AJ526:AJ529)</f>
        <v>0</v>
      </c>
      <c r="CF526" s="543">
        <f t="array" ref="CF526">testVMAFRange($G526:$G531,N526:N531,$AC526:$AC531,AJ526:AJ531)</f>
        <v>0</v>
      </c>
      <c r="CG526" s="547">
        <f t="array" ref="CG526">testVMAFRange($G526:$G529,O526:O529,$AC526:$AC529,AK526:AK529)</f>
        <v>0</v>
      </c>
      <c r="CH526" s="543">
        <f t="array" ref="CH526">testVMAFRange($G526:$G531,O526:O531,$AC526:$AC531,AK526:AK531)</f>
        <v>0</v>
      </c>
    </row>
    <row r="527" spans="1:86" ht="17" hidden="1" customHeight="1" x14ac:dyDescent="0.2">
      <c r="A527" s="552"/>
      <c r="B527" s="566"/>
      <c r="C527" s="485"/>
      <c r="D527" s="590"/>
      <c r="E527" s="558"/>
      <c r="F527" s="239">
        <v>110</v>
      </c>
      <c r="G527" s="294">
        <f>'Anchor-AI'!L525</f>
        <v>0</v>
      </c>
      <c r="H527" s="295">
        <f>'Anchor-AI'!M525</f>
        <v>0</v>
      </c>
      <c r="I527" s="295">
        <f>'Anchor-AI'!N525</f>
        <v>0</v>
      </c>
      <c r="J527" s="295">
        <f>'Anchor-AI'!O525</f>
        <v>0</v>
      </c>
      <c r="K527" s="295">
        <f>(Summary!$C$63*H527+Summary!$C$64*I527+Summary!$C$65*J527)/Summary!$C$66</f>
        <v>0</v>
      </c>
      <c r="L527" s="295">
        <f>'Anchor-AI'!P525</f>
        <v>0</v>
      </c>
      <c r="M527" s="295">
        <f>'Anchor-AI'!Q525</f>
        <v>0</v>
      </c>
      <c r="N527" s="295">
        <f>'Anchor-AI'!R525</f>
        <v>0</v>
      </c>
      <c r="O527" s="295">
        <f>'Anchor-AI'!S525</f>
        <v>0</v>
      </c>
      <c r="P527" s="295">
        <f>'Anchor-AI'!T525</f>
        <v>0</v>
      </c>
      <c r="Q527" s="295">
        <f>'Anchor-AI'!U525</f>
        <v>0</v>
      </c>
      <c r="R527" s="295">
        <f>'Anchor-AI'!V525</f>
        <v>0</v>
      </c>
      <c r="S527" s="295">
        <f>'Anchor-AI'!W525</f>
        <v>0</v>
      </c>
      <c r="T527" s="295">
        <f>'Anchor-AI'!X525</f>
        <v>0</v>
      </c>
      <c r="U527" s="295">
        <f>10*LOG10(1/((Summary!$C$80/10^(R527/10)+Summary!$C$81/10^(S527/10)+Summary!$C$82/10^(T527/10))/Summary!$C$83))</f>
        <v>0</v>
      </c>
      <c r="V527" s="295">
        <f>'Anchor-AI'!Y525</f>
        <v>0</v>
      </c>
      <c r="W527" s="295">
        <f>'Anchor-AI'!Z525</f>
        <v>0</v>
      </c>
      <c r="X527" s="295">
        <f>'Anchor-AI'!AA525</f>
        <v>0</v>
      </c>
      <c r="Y527" s="357">
        <f>'Anchor-AI'!AB525</f>
        <v>0</v>
      </c>
      <c r="Z527" s="357">
        <f>'Anchor-AI'!AC525</f>
        <v>0</v>
      </c>
      <c r="AA527" s="296">
        <f t="shared" si="28"/>
        <v>0</v>
      </c>
      <c r="AC527" s="170">
        <f>'Test-AI'!L525</f>
        <v>0</v>
      </c>
      <c r="AD527" s="167">
        <f>'Test-AI'!M525</f>
        <v>0</v>
      </c>
      <c r="AE527" s="167">
        <f>'Test-AI'!N525</f>
        <v>0</v>
      </c>
      <c r="AF527" s="167">
        <f>'Test-AI'!O525</f>
        <v>0</v>
      </c>
      <c r="AG527" s="167">
        <f>(Summary!$C$63*AD527+Summary!$C$64*AE527+Summary!$C$65*AF527)/Summary!$C$66</f>
        <v>0</v>
      </c>
      <c r="AH527" s="167">
        <f>'Test-AI'!P525</f>
        <v>0</v>
      </c>
      <c r="AI527" s="167">
        <f>'Test-AI'!Q525</f>
        <v>0</v>
      </c>
      <c r="AJ527" s="167">
        <f>'Test-AI'!R525</f>
        <v>0</v>
      </c>
      <c r="AK527" s="167">
        <f>'Test-AI'!S525</f>
        <v>0</v>
      </c>
      <c r="AL527" s="167">
        <f>'Test-AI'!T525</f>
        <v>0</v>
      </c>
      <c r="AM527" s="167">
        <f>'Test-AI'!U525</f>
        <v>0</v>
      </c>
      <c r="AN527" s="167">
        <f>'Test-AI'!V525</f>
        <v>0</v>
      </c>
      <c r="AO527" s="167">
        <f>'Test-AI'!W525</f>
        <v>0</v>
      </c>
      <c r="AP527" s="167">
        <f>'Test-AI'!X525</f>
        <v>0</v>
      </c>
      <c r="AQ527" s="167">
        <f>10*LOG10(1/((Summary!$C$80/10^(AN527/10)+Summary!$C$81/10^(AO527/10)+Summary!$C$82/10^(AP527/10))/Summary!$C$83))</f>
        <v>0</v>
      </c>
      <c r="AR527" s="167">
        <f>'Test-AI'!Y525</f>
        <v>0</v>
      </c>
      <c r="AS527" s="167">
        <f>'Test-AI'!Z525</f>
        <v>0</v>
      </c>
      <c r="AT527" s="295">
        <f>'Test-AI'!AA525</f>
        <v>0</v>
      </c>
      <c r="AU527" s="357">
        <f>'Test-AI'!AB525</f>
        <v>0</v>
      </c>
      <c r="AV527" s="357">
        <f>'Test-AI'!AC525</f>
        <v>0</v>
      </c>
      <c r="AW527" s="296">
        <f t="shared" si="29"/>
        <v>0</v>
      </c>
      <c r="AX527" s="297" t="e">
        <f t="shared" si="30"/>
        <v>#DIV/0!</v>
      </c>
      <c r="AY527" s="298" t="e">
        <f t="shared" si="30"/>
        <v>#DIV/0!</v>
      </c>
      <c r="AZ527" s="297" t="e">
        <f t="shared" si="30"/>
        <v>#DIV/0!</v>
      </c>
      <c r="BA527" s="345" t="e">
        <f t="shared" si="30"/>
        <v>#DIV/0!</v>
      </c>
      <c r="BB527" s="75"/>
      <c r="BC527" s="75"/>
      <c r="BD527" s="565"/>
      <c r="BE527" s="550"/>
      <c r="BF527" s="552"/>
      <c r="BG527" s="552"/>
      <c r="BH527" s="552"/>
      <c r="BI527" s="552"/>
      <c r="BJ527" s="552"/>
      <c r="BK527" s="553"/>
      <c r="BL527" s="552"/>
      <c r="BM527" s="553"/>
      <c r="BN527" s="552"/>
      <c r="BO527" s="546"/>
      <c r="BP527" s="541"/>
      <c r="BQ527" s="546"/>
      <c r="BR527" s="541"/>
      <c r="BS527" s="553"/>
      <c r="BT527" s="552"/>
      <c r="BU527" s="553"/>
      <c r="BV527" s="552"/>
      <c r="BW527" s="553"/>
      <c r="BX527" s="552"/>
      <c r="BY527" s="552"/>
      <c r="BZ527" s="541"/>
      <c r="CA527" s="541"/>
      <c r="CB527" s="552"/>
      <c r="CC527" s="553"/>
      <c r="CD527" s="552"/>
      <c r="CE527" s="546"/>
      <c r="CF527" s="541"/>
      <c r="CG527" s="546"/>
      <c r="CH527" s="541"/>
    </row>
    <row r="528" spans="1:86" ht="17" hidden="1" customHeight="1" x14ac:dyDescent="0.2">
      <c r="A528" s="552"/>
      <c r="B528" s="566"/>
      <c r="C528" s="485"/>
      <c r="D528" s="590"/>
      <c r="E528" s="558"/>
      <c r="F528" s="239">
        <v>135</v>
      </c>
      <c r="G528" s="294">
        <f>'Anchor-AI'!L526</f>
        <v>0</v>
      </c>
      <c r="H528" s="295">
        <f>'Anchor-AI'!M526</f>
        <v>0</v>
      </c>
      <c r="I528" s="295">
        <f>'Anchor-AI'!N526</f>
        <v>0</v>
      </c>
      <c r="J528" s="295">
        <f>'Anchor-AI'!O526</f>
        <v>0</v>
      </c>
      <c r="K528" s="295">
        <f>(Summary!$C$63*H528+Summary!$C$64*I528+Summary!$C$65*J528)/Summary!$C$66</f>
        <v>0</v>
      </c>
      <c r="L528" s="295">
        <f>'Anchor-AI'!P526</f>
        <v>0</v>
      </c>
      <c r="M528" s="295">
        <f>'Anchor-AI'!Q526</f>
        <v>0</v>
      </c>
      <c r="N528" s="295">
        <f>'Anchor-AI'!R526</f>
        <v>0</v>
      </c>
      <c r="O528" s="295">
        <f>'Anchor-AI'!S526</f>
        <v>0</v>
      </c>
      <c r="P528" s="295">
        <f>'Anchor-AI'!T526</f>
        <v>0</v>
      </c>
      <c r="Q528" s="295">
        <f>'Anchor-AI'!U526</f>
        <v>0</v>
      </c>
      <c r="R528" s="295">
        <f>'Anchor-AI'!V526</f>
        <v>0</v>
      </c>
      <c r="S528" s="295">
        <f>'Anchor-AI'!W526</f>
        <v>0</v>
      </c>
      <c r="T528" s="295">
        <f>'Anchor-AI'!X526</f>
        <v>0</v>
      </c>
      <c r="U528" s="295">
        <f>10*LOG10(1/((Summary!$C$80/10^(R528/10)+Summary!$C$81/10^(S528/10)+Summary!$C$82/10^(T528/10))/Summary!$C$83))</f>
        <v>0</v>
      </c>
      <c r="V528" s="295">
        <f>'Anchor-AI'!Y526</f>
        <v>0</v>
      </c>
      <c r="W528" s="295">
        <f>'Anchor-AI'!Z526</f>
        <v>0</v>
      </c>
      <c r="X528" s="295">
        <f>'Anchor-AI'!AA526</f>
        <v>0</v>
      </c>
      <c r="Y528" s="357">
        <f>'Anchor-AI'!AB526</f>
        <v>0</v>
      </c>
      <c r="Z528" s="357">
        <f>'Anchor-AI'!AC526</f>
        <v>0</v>
      </c>
      <c r="AA528" s="296">
        <f t="shared" si="28"/>
        <v>0</v>
      </c>
      <c r="AC528" s="170">
        <f>'Test-AI'!L526</f>
        <v>0</v>
      </c>
      <c r="AD528" s="167">
        <f>'Test-AI'!M526</f>
        <v>0</v>
      </c>
      <c r="AE528" s="167">
        <f>'Test-AI'!N526</f>
        <v>0</v>
      </c>
      <c r="AF528" s="167">
        <f>'Test-AI'!O526</f>
        <v>0</v>
      </c>
      <c r="AG528" s="167">
        <f>(Summary!$C$63*AD528+Summary!$C$64*AE528+Summary!$C$65*AF528)/Summary!$C$66</f>
        <v>0</v>
      </c>
      <c r="AH528" s="167">
        <f>'Test-AI'!P526</f>
        <v>0</v>
      </c>
      <c r="AI528" s="167">
        <f>'Test-AI'!Q526</f>
        <v>0</v>
      </c>
      <c r="AJ528" s="167">
        <f>'Test-AI'!R526</f>
        <v>0</v>
      </c>
      <c r="AK528" s="167">
        <f>'Test-AI'!S526</f>
        <v>0</v>
      </c>
      <c r="AL528" s="167">
        <f>'Test-AI'!T526</f>
        <v>0</v>
      </c>
      <c r="AM528" s="167">
        <f>'Test-AI'!U526</f>
        <v>0</v>
      </c>
      <c r="AN528" s="167">
        <f>'Test-AI'!V526</f>
        <v>0</v>
      </c>
      <c r="AO528" s="167">
        <f>'Test-AI'!W526</f>
        <v>0</v>
      </c>
      <c r="AP528" s="167">
        <f>'Test-AI'!X526</f>
        <v>0</v>
      </c>
      <c r="AQ528" s="167">
        <f>10*LOG10(1/((Summary!$C$80/10^(AN528/10)+Summary!$C$81/10^(AO528/10)+Summary!$C$82/10^(AP528/10))/Summary!$C$83))</f>
        <v>0</v>
      </c>
      <c r="AR528" s="167">
        <f>'Test-AI'!Y526</f>
        <v>0</v>
      </c>
      <c r="AS528" s="167">
        <f>'Test-AI'!Z526</f>
        <v>0</v>
      </c>
      <c r="AT528" s="295">
        <f>'Test-AI'!AA526</f>
        <v>0</v>
      </c>
      <c r="AU528" s="357">
        <f>'Test-AI'!AB526</f>
        <v>0</v>
      </c>
      <c r="AV528" s="357">
        <f>'Test-AI'!AC526</f>
        <v>0</v>
      </c>
      <c r="AW528" s="296">
        <f t="shared" si="29"/>
        <v>0</v>
      </c>
      <c r="AX528" s="297" t="e">
        <f t="shared" si="30"/>
        <v>#DIV/0!</v>
      </c>
      <c r="AY528" s="298" t="e">
        <f t="shared" si="30"/>
        <v>#DIV/0!</v>
      </c>
      <c r="AZ528" s="297" t="e">
        <f t="shared" si="30"/>
        <v>#DIV/0!</v>
      </c>
      <c r="BA528" s="345" t="e">
        <f t="shared" si="30"/>
        <v>#DIV/0!</v>
      </c>
      <c r="BB528" s="75"/>
      <c r="BC528" s="75"/>
      <c r="BD528" s="573" t="s">
        <v>147</v>
      </c>
      <c r="BE528" s="549" t="e">
        <f t="array" ref="BE528">bdRateExtend($G527:$G530,H527:H530,$AC527:$AC530,AD527:AD530)</f>
        <v>#VALUE!</v>
      </c>
      <c r="BF528" s="552"/>
      <c r="BG528" s="552"/>
      <c r="BH528" s="552"/>
      <c r="BI528" s="552"/>
      <c r="BJ528" s="552"/>
      <c r="BK528" s="551" t="e">
        <f t="array" ref="BK528">bdRateExtend($G527:$G530,L527:L530,$AC527:$AC530,AH527:AH530)</f>
        <v>#VALUE!</v>
      </c>
      <c r="BL528" s="552"/>
      <c r="BM528" s="551" t="e">
        <f t="array" ref="BM528">bdRateExtend($G527:$G530,M527:M530,$AC527:$AC530,AI527:AI530)</f>
        <v>#VALUE!</v>
      </c>
      <c r="BN528" s="552"/>
      <c r="BO528" s="545" t="e">
        <f t="array" ref="BO528">bdRateExtend($G527:$G530,N527:N530,$AC527:$AC530,AJ527:AJ530,"None", FALSE,1)</f>
        <v>#VALUE!</v>
      </c>
      <c r="BP528" s="541"/>
      <c r="BQ528" s="545" t="e">
        <f t="array" ref="BQ528">bdRateExtend($G527:$G530,O527:O530,$AC527:$AC530,AK527:AK530,"None", FALSE,1)</f>
        <v>#VALUE!</v>
      </c>
      <c r="BR528" s="541"/>
      <c r="BS528" s="551" t="e">
        <f t="array" ref="BS528">bdRateExtend($G527:$G530,P527:P530,$AC527:$AC530,AL527:AL530)</f>
        <v>#VALUE!</v>
      </c>
      <c r="BT528" s="552"/>
      <c r="BU528" s="551" t="e">
        <f t="array" ref="BU528">bdRateExtend($G527:$G530,Q527:Q530,$AC527:$AC530,AM527:AM530)</f>
        <v>#VALUE!</v>
      </c>
      <c r="BV528" s="552"/>
      <c r="BW528" s="551" t="e">
        <f t="array" ref="BW528">bdRateExtend($G527:$G530,R527:R530,$AC527:$AC530,AN527:AN530)</f>
        <v>#VALUE!</v>
      </c>
      <c r="BX528" s="552"/>
      <c r="BY528" s="552"/>
      <c r="BZ528" s="541"/>
      <c r="CA528" s="541"/>
      <c r="CB528" s="552"/>
      <c r="CC528" s="561" t="e">
        <f t="array" ref="CC528">bdCAMBIExtend($G527:$G530,V527:V530,$AC527:$AC530,AR527:AR530)</f>
        <v>#VALUE!</v>
      </c>
      <c r="CD528" s="552"/>
      <c r="CE528" s="554">
        <f t="array" ref="CE528">testVMAFRange($G527:$G530,N527:N530,$AC527:$AC530,AJ527:AJ530)</f>
        <v>0</v>
      </c>
      <c r="CF528" s="541"/>
      <c r="CG528" s="554">
        <f t="array" ref="CG528">testVMAFRange($G527:$G530,O527:O530,$AC527:$AC530,AK527:AK530)</f>
        <v>0</v>
      </c>
      <c r="CH528" s="541"/>
    </row>
    <row r="529" spans="1:86" ht="17" hidden="1" customHeight="1" x14ac:dyDescent="0.2">
      <c r="A529" s="552"/>
      <c r="B529" s="566"/>
      <c r="C529" s="485"/>
      <c r="D529" s="590"/>
      <c r="E529" s="558"/>
      <c r="F529" s="239">
        <v>160</v>
      </c>
      <c r="G529" s="294">
        <f>'Anchor-AI'!L527</f>
        <v>0</v>
      </c>
      <c r="H529" s="295">
        <f>'Anchor-AI'!M527</f>
        <v>0</v>
      </c>
      <c r="I529" s="295">
        <f>'Anchor-AI'!N527</f>
        <v>0</v>
      </c>
      <c r="J529" s="295">
        <f>'Anchor-AI'!O527</f>
        <v>0</v>
      </c>
      <c r="K529" s="295">
        <f>(Summary!$C$63*H529+Summary!$C$64*I529+Summary!$C$65*J529)/Summary!$C$66</f>
        <v>0</v>
      </c>
      <c r="L529" s="295">
        <f>'Anchor-AI'!P527</f>
        <v>0</v>
      </c>
      <c r="M529" s="295">
        <f>'Anchor-AI'!Q527</f>
        <v>0</v>
      </c>
      <c r="N529" s="295">
        <f>'Anchor-AI'!R527</f>
        <v>0</v>
      </c>
      <c r="O529" s="295">
        <f>'Anchor-AI'!S527</f>
        <v>0</v>
      </c>
      <c r="P529" s="295">
        <f>'Anchor-AI'!T527</f>
        <v>0</v>
      </c>
      <c r="Q529" s="295">
        <f>'Anchor-AI'!U527</f>
        <v>0</v>
      </c>
      <c r="R529" s="295">
        <f>'Anchor-AI'!V527</f>
        <v>0</v>
      </c>
      <c r="S529" s="295">
        <f>'Anchor-AI'!W527</f>
        <v>0</v>
      </c>
      <c r="T529" s="295">
        <f>'Anchor-AI'!X527</f>
        <v>0</v>
      </c>
      <c r="U529" s="295">
        <f>10*LOG10(1/((Summary!$C$80/10^(R529/10)+Summary!$C$81/10^(S529/10)+Summary!$C$82/10^(T529/10))/Summary!$C$83))</f>
        <v>0</v>
      </c>
      <c r="V529" s="295">
        <f>'Anchor-AI'!Y527</f>
        <v>0</v>
      </c>
      <c r="W529" s="295">
        <f>'Anchor-AI'!Z527</f>
        <v>0</v>
      </c>
      <c r="X529" s="295">
        <f>'Anchor-AI'!AA527</f>
        <v>0</v>
      </c>
      <c r="Y529" s="357">
        <f>'Anchor-AI'!AB527</f>
        <v>0</v>
      </c>
      <c r="Z529" s="357">
        <f>'Anchor-AI'!AC527</f>
        <v>0</v>
      </c>
      <c r="AA529" s="296">
        <f t="shared" si="28"/>
        <v>0</v>
      </c>
      <c r="AC529" s="170">
        <f>'Test-AI'!L527</f>
        <v>0</v>
      </c>
      <c r="AD529" s="167">
        <f>'Test-AI'!M527</f>
        <v>0</v>
      </c>
      <c r="AE529" s="167">
        <f>'Test-AI'!N527</f>
        <v>0</v>
      </c>
      <c r="AF529" s="167">
        <f>'Test-AI'!O527</f>
        <v>0</v>
      </c>
      <c r="AG529" s="167">
        <f>(Summary!$C$63*AD529+Summary!$C$64*AE529+Summary!$C$65*AF529)/Summary!$C$66</f>
        <v>0</v>
      </c>
      <c r="AH529" s="167">
        <f>'Test-AI'!P527</f>
        <v>0</v>
      </c>
      <c r="AI529" s="167">
        <f>'Test-AI'!Q527</f>
        <v>0</v>
      </c>
      <c r="AJ529" s="167">
        <f>'Test-AI'!R527</f>
        <v>0</v>
      </c>
      <c r="AK529" s="167">
        <f>'Test-AI'!S527</f>
        <v>0</v>
      </c>
      <c r="AL529" s="167">
        <f>'Test-AI'!T527</f>
        <v>0</v>
      </c>
      <c r="AM529" s="167">
        <f>'Test-AI'!U527</f>
        <v>0</v>
      </c>
      <c r="AN529" s="167">
        <f>'Test-AI'!V527</f>
        <v>0</v>
      </c>
      <c r="AO529" s="167">
        <f>'Test-AI'!W527</f>
        <v>0</v>
      </c>
      <c r="AP529" s="167">
        <f>'Test-AI'!X527</f>
        <v>0</v>
      </c>
      <c r="AQ529" s="167">
        <f>10*LOG10(1/((Summary!$C$80/10^(AN529/10)+Summary!$C$81/10^(AO529/10)+Summary!$C$82/10^(AP529/10))/Summary!$C$83))</f>
        <v>0</v>
      </c>
      <c r="AR529" s="167">
        <f>'Test-AI'!Y527</f>
        <v>0</v>
      </c>
      <c r="AS529" s="167">
        <f>'Test-AI'!Z527</f>
        <v>0</v>
      </c>
      <c r="AT529" s="295">
        <f>'Test-AI'!AA527</f>
        <v>0</v>
      </c>
      <c r="AU529" s="357">
        <f>'Test-AI'!AB527</f>
        <v>0</v>
      </c>
      <c r="AV529" s="357">
        <f>'Test-AI'!AC527</f>
        <v>0</v>
      </c>
      <c r="AW529" s="296">
        <f t="shared" si="29"/>
        <v>0</v>
      </c>
      <c r="AX529" s="297" t="e">
        <f t="shared" si="30"/>
        <v>#DIV/0!</v>
      </c>
      <c r="AY529" s="298" t="e">
        <f t="shared" si="30"/>
        <v>#DIV/0!</v>
      </c>
      <c r="AZ529" s="297" t="e">
        <f t="shared" si="30"/>
        <v>#DIV/0!</v>
      </c>
      <c r="BA529" s="345" t="e">
        <f t="shared" si="30"/>
        <v>#DIV/0!</v>
      </c>
      <c r="BB529" s="75"/>
      <c r="BC529" s="75"/>
      <c r="BD529" s="565"/>
      <c r="BE529" s="550"/>
      <c r="BF529" s="552"/>
      <c r="BG529" s="552"/>
      <c r="BH529" s="552"/>
      <c r="BI529" s="552"/>
      <c r="BJ529" s="552"/>
      <c r="BK529" s="553"/>
      <c r="BL529" s="552"/>
      <c r="BM529" s="553"/>
      <c r="BN529" s="552"/>
      <c r="BO529" s="546"/>
      <c r="BP529" s="541"/>
      <c r="BQ529" s="546"/>
      <c r="BR529" s="541"/>
      <c r="BS529" s="553"/>
      <c r="BT529" s="552"/>
      <c r="BU529" s="553"/>
      <c r="BV529" s="552"/>
      <c r="BW529" s="553"/>
      <c r="BX529" s="552"/>
      <c r="BY529" s="552"/>
      <c r="BZ529" s="541"/>
      <c r="CA529" s="541"/>
      <c r="CB529" s="552"/>
      <c r="CC529" s="553"/>
      <c r="CD529" s="552"/>
      <c r="CE529" s="546"/>
      <c r="CF529" s="541"/>
      <c r="CG529" s="546"/>
      <c r="CH529" s="541"/>
    </row>
    <row r="530" spans="1:86" ht="17" hidden="1" customHeight="1" x14ac:dyDescent="0.2">
      <c r="A530" s="552"/>
      <c r="B530" s="566"/>
      <c r="C530" s="485"/>
      <c r="D530" s="590"/>
      <c r="E530" s="558"/>
      <c r="F530" s="239">
        <v>185</v>
      </c>
      <c r="G530" s="294">
        <f>'Anchor-AI'!L528</f>
        <v>0</v>
      </c>
      <c r="H530" s="295">
        <f>'Anchor-AI'!M528</f>
        <v>0</v>
      </c>
      <c r="I530" s="295">
        <f>'Anchor-AI'!N528</f>
        <v>0</v>
      </c>
      <c r="J530" s="295">
        <f>'Anchor-AI'!O528</f>
        <v>0</v>
      </c>
      <c r="K530" s="295">
        <f>(Summary!$C$63*H530+Summary!$C$64*I530+Summary!$C$65*J530)/Summary!$C$66</f>
        <v>0</v>
      </c>
      <c r="L530" s="295">
        <f>'Anchor-AI'!P528</f>
        <v>0</v>
      </c>
      <c r="M530" s="295">
        <f>'Anchor-AI'!Q528</f>
        <v>0</v>
      </c>
      <c r="N530" s="295">
        <f>'Anchor-AI'!R528</f>
        <v>0</v>
      </c>
      <c r="O530" s="295">
        <f>'Anchor-AI'!S528</f>
        <v>0</v>
      </c>
      <c r="P530" s="295">
        <f>'Anchor-AI'!T528</f>
        <v>0</v>
      </c>
      <c r="Q530" s="295">
        <f>'Anchor-AI'!U528</f>
        <v>0</v>
      </c>
      <c r="R530" s="295">
        <f>'Anchor-AI'!V528</f>
        <v>0</v>
      </c>
      <c r="S530" s="295">
        <f>'Anchor-AI'!W528</f>
        <v>0</v>
      </c>
      <c r="T530" s="295">
        <f>'Anchor-AI'!X528</f>
        <v>0</v>
      </c>
      <c r="U530" s="295">
        <f>10*LOG10(1/((Summary!$C$80/10^(R530/10)+Summary!$C$81/10^(S530/10)+Summary!$C$82/10^(T530/10))/Summary!$C$83))</f>
        <v>0</v>
      </c>
      <c r="V530" s="295">
        <f>'Anchor-AI'!Y528</f>
        <v>0</v>
      </c>
      <c r="W530" s="295">
        <f>'Anchor-AI'!Z528</f>
        <v>0</v>
      </c>
      <c r="X530" s="295">
        <f>'Anchor-AI'!AA528</f>
        <v>0</v>
      </c>
      <c r="Y530" s="357">
        <f>'Anchor-AI'!AB528</f>
        <v>0</v>
      </c>
      <c r="Z530" s="357">
        <f>'Anchor-AI'!AC528</f>
        <v>0</v>
      </c>
      <c r="AA530" s="296">
        <f t="shared" si="28"/>
        <v>0</v>
      </c>
      <c r="AC530" s="170">
        <f>'Test-AI'!L528</f>
        <v>0</v>
      </c>
      <c r="AD530" s="167">
        <f>'Test-AI'!M528</f>
        <v>0</v>
      </c>
      <c r="AE530" s="167">
        <f>'Test-AI'!N528</f>
        <v>0</v>
      </c>
      <c r="AF530" s="167">
        <f>'Test-AI'!O528</f>
        <v>0</v>
      </c>
      <c r="AG530" s="167">
        <f>(Summary!$C$63*AD530+Summary!$C$64*AE530+Summary!$C$65*AF530)/Summary!$C$66</f>
        <v>0</v>
      </c>
      <c r="AH530" s="167">
        <f>'Test-AI'!P528</f>
        <v>0</v>
      </c>
      <c r="AI530" s="167">
        <f>'Test-AI'!Q528</f>
        <v>0</v>
      </c>
      <c r="AJ530" s="167">
        <f>'Test-AI'!R528</f>
        <v>0</v>
      </c>
      <c r="AK530" s="167">
        <f>'Test-AI'!S528</f>
        <v>0</v>
      </c>
      <c r="AL530" s="167">
        <f>'Test-AI'!T528</f>
        <v>0</v>
      </c>
      <c r="AM530" s="167">
        <f>'Test-AI'!U528</f>
        <v>0</v>
      </c>
      <c r="AN530" s="167">
        <f>'Test-AI'!V528</f>
        <v>0</v>
      </c>
      <c r="AO530" s="167">
        <f>'Test-AI'!W528</f>
        <v>0</v>
      </c>
      <c r="AP530" s="167">
        <f>'Test-AI'!X528</f>
        <v>0</v>
      </c>
      <c r="AQ530" s="167">
        <f>10*LOG10(1/((Summary!$C$80/10^(AN530/10)+Summary!$C$81/10^(AO530/10)+Summary!$C$82/10^(AP530/10))/Summary!$C$83))</f>
        <v>0</v>
      </c>
      <c r="AR530" s="167">
        <f>'Test-AI'!Y528</f>
        <v>0</v>
      </c>
      <c r="AS530" s="167">
        <f>'Test-AI'!Z528</f>
        <v>0</v>
      </c>
      <c r="AT530" s="295">
        <f>'Test-AI'!AA528</f>
        <v>0</v>
      </c>
      <c r="AU530" s="357">
        <f>'Test-AI'!AB528</f>
        <v>0</v>
      </c>
      <c r="AV530" s="357">
        <f>'Test-AI'!AC528</f>
        <v>0</v>
      </c>
      <c r="AW530" s="296">
        <f t="shared" si="29"/>
        <v>0</v>
      </c>
      <c r="AX530" s="297" t="e">
        <f t="shared" si="30"/>
        <v>#DIV/0!</v>
      </c>
      <c r="AY530" s="298" t="e">
        <f t="shared" si="30"/>
        <v>#DIV/0!</v>
      </c>
      <c r="AZ530" s="297" t="e">
        <f t="shared" si="30"/>
        <v>#DIV/0!</v>
      </c>
      <c r="BA530" s="345" t="e">
        <f t="shared" si="30"/>
        <v>#DIV/0!</v>
      </c>
      <c r="BB530" s="75"/>
      <c r="BC530" s="75"/>
      <c r="BD530" s="574" t="s">
        <v>46</v>
      </c>
      <c r="BE530" s="549" t="e">
        <f t="array" ref="BE530">bdRateExtend($G528:$G531,H528:H531,$AC528:$AC531,AD528:AD531)</f>
        <v>#VALUE!</v>
      </c>
      <c r="BF530" s="552"/>
      <c r="BG530" s="552"/>
      <c r="BH530" s="552"/>
      <c r="BI530" s="552"/>
      <c r="BJ530" s="552"/>
      <c r="BK530" s="551" t="e">
        <f t="array" ref="BK530">bdRateExtend($G528:$G531,L528:L531,$AC528:$AC531,AH528:AH531)</f>
        <v>#VALUE!</v>
      </c>
      <c r="BL530" s="552"/>
      <c r="BM530" s="551" t="e">
        <f t="array" ref="BM530">bdRateExtend($G528:$G531,M528:M531,$AC528:$AC531,AI528:AI531)</f>
        <v>#VALUE!</v>
      </c>
      <c r="BN530" s="552"/>
      <c r="BO530" s="545" t="e">
        <f t="array" ref="BO530">bdRateExtend($G528:$G531,N528:N531,$AC528:$AC531,AJ528:AJ531,"None", FALSE,1)</f>
        <v>#VALUE!</v>
      </c>
      <c r="BP530" s="541"/>
      <c r="BQ530" s="545" t="e">
        <f t="array" ref="BQ530">bdRateExtend($G528:$G531,O528:O531,$AC528:$AC531,AK528:AK531,"None", FALSE,1)</f>
        <v>#VALUE!</v>
      </c>
      <c r="BR530" s="541"/>
      <c r="BS530" s="551" t="e">
        <f t="array" ref="BS530">bdRateExtend($G528:$G531,P528:P531,$AC528:$AC531,AL528:AL531)</f>
        <v>#VALUE!</v>
      </c>
      <c r="BT530" s="552"/>
      <c r="BU530" s="551" t="e">
        <f t="array" ref="BU530">bdRateExtend($G528:$G531,Q528:Q531,$AC528:$AC531,AM528:AM531)</f>
        <v>#VALUE!</v>
      </c>
      <c r="BV530" s="552"/>
      <c r="BW530" s="551" t="e">
        <f t="array" ref="BW530">bdRateExtend($G528:$G531,R528:R531,$AC528:$AC531,AN528:AN531)</f>
        <v>#VALUE!</v>
      </c>
      <c r="BX530" s="552"/>
      <c r="BY530" s="552"/>
      <c r="BZ530" s="541"/>
      <c r="CA530" s="541"/>
      <c r="CB530" s="552"/>
      <c r="CC530" s="561" t="e">
        <f t="array" ref="CC530">bdCAMBIExtend($G528:$G531,V528:V531,$AC528:$AC531,AR528:AR531)</f>
        <v>#VALUE!</v>
      </c>
      <c r="CD530" s="552"/>
      <c r="CE530" s="554">
        <f t="array" ref="CE530">testVMAFRange($G528:$G531,N528:N531,$AC528:$AC531,AJ528:AJ531)</f>
        <v>0</v>
      </c>
      <c r="CF530" s="541"/>
      <c r="CG530" s="554">
        <f t="array" ref="CG530">testVMAFRange($G528:$G531,O528:O531,$AC528:$AC531,AK528:AK531)</f>
        <v>0</v>
      </c>
      <c r="CH530" s="541"/>
    </row>
    <row r="531" spans="1:86" ht="17" hidden="1" customHeight="1" x14ac:dyDescent="0.2">
      <c r="A531" s="552"/>
      <c r="B531" s="571"/>
      <c r="C531" s="486"/>
      <c r="D531" s="602"/>
      <c r="E531" s="577"/>
      <c r="F531" s="240">
        <v>210</v>
      </c>
      <c r="G531" s="299">
        <f>'Anchor-AI'!L529</f>
        <v>0</v>
      </c>
      <c r="H531" s="300">
        <f>'Anchor-AI'!M529</f>
        <v>0</v>
      </c>
      <c r="I531" s="300">
        <f>'Anchor-AI'!N529</f>
        <v>0</v>
      </c>
      <c r="J531" s="300">
        <f>'Anchor-AI'!O529</f>
        <v>0</v>
      </c>
      <c r="K531" s="295">
        <f>(Summary!$C$63*H531+Summary!$C$64*I531+Summary!$C$65*J531)/Summary!$C$66</f>
        <v>0</v>
      </c>
      <c r="L531" s="300">
        <f>'Anchor-AI'!P529</f>
        <v>0</v>
      </c>
      <c r="M531" s="300">
        <f>'Anchor-AI'!Q529</f>
        <v>0</v>
      </c>
      <c r="N531" s="300">
        <f>'Anchor-AI'!R529</f>
        <v>0</v>
      </c>
      <c r="O531" s="300">
        <f>'Anchor-AI'!S529</f>
        <v>0</v>
      </c>
      <c r="P531" s="300">
        <f>'Anchor-AI'!T529</f>
        <v>0</v>
      </c>
      <c r="Q531" s="300">
        <f>'Anchor-AI'!U529</f>
        <v>0</v>
      </c>
      <c r="R531" s="300">
        <f>'Anchor-AI'!V529</f>
        <v>0</v>
      </c>
      <c r="S531" s="300">
        <f>'Anchor-AI'!W529</f>
        <v>0</v>
      </c>
      <c r="T531" s="300">
        <f>'Anchor-AI'!X529</f>
        <v>0</v>
      </c>
      <c r="U531" s="300">
        <f>10*LOG10(1/((Summary!$C$80/10^(R531/10)+Summary!$C$81/10^(S531/10)+Summary!$C$82/10^(T531/10))/Summary!$C$83))</f>
        <v>0</v>
      </c>
      <c r="V531" s="300">
        <f>'Anchor-AI'!Y529</f>
        <v>0</v>
      </c>
      <c r="W531" s="300">
        <f>'Anchor-AI'!Z529</f>
        <v>0</v>
      </c>
      <c r="X531" s="300">
        <f>'Anchor-AI'!AA529</f>
        <v>0</v>
      </c>
      <c r="Y531" s="357">
        <f>'Anchor-AI'!AB529</f>
        <v>0</v>
      </c>
      <c r="Z531" s="357">
        <f>'Anchor-AI'!AC529</f>
        <v>0</v>
      </c>
      <c r="AA531" s="301">
        <f t="shared" si="28"/>
        <v>0</v>
      </c>
      <c r="AB531" s="76"/>
      <c r="AC531" s="171">
        <f>'Test-AI'!L529</f>
        <v>0</v>
      </c>
      <c r="AD531" s="168">
        <f>'Test-AI'!M529</f>
        <v>0</v>
      </c>
      <c r="AE531" s="168">
        <f>'Test-AI'!N529</f>
        <v>0</v>
      </c>
      <c r="AF531" s="168">
        <f>'Test-AI'!O529</f>
        <v>0</v>
      </c>
      <c r="AG531" s="168">
        <f>(Summary!$C$63*AD531+Summary!$C$64*AE531+Summary!$C$65*AF531)/Summary!$C$66</f>
        <v>0</v>
      </c>
      <c r="AH531" s="168">
        <f>'Test-AI'!P529</f>
        <v>0</v>
      </c>
      <c r="AI531" s="168">
        <f>'Test-AI'!Q529</f>
        <v>0</v>
      </c>
      <c r="AJ531" s="168">
        <f>'Test-AI'!R529</f>
        <v>0</v>
      </c>
      <c r="AK531" s="168">
        <f>'Test-AI'!S529</f>
        <v>0</v>
      </c>
      <c r="AL531" s="168">
        <f>'Test-AI'!T529</f>
        <v>0</v>
      </c>
      <c r="AM531" s="168">
        <f>'Test-AI'!U529</f>
        <v>0</v>
      </c>
      <c r="AN531" s="168">
        <f>'Test-AI'!V529</f>
        <v>0</v>
      </c>
      <c r="AO531" s="168">
        <f>'Test-AI'!W529</f>
        <v>0</v>
      </c>
      <c r="AP531" s="168">
        <f>'Test-AI'!X529</f>
        <v>0</v>
      </c>
      <c r="AQ531" s="168">
        <f>10*LOG10(1/((Summary!$C$80/10^(AN531/10)+Summary!$C$81/10^(AO531/10)+Summary!$C$82/10^(AP531/10))/Summary!$C$83))</f>
        <v>0</v>
      </c>
      <c r="AR531" s="168">
        <f>'Test-AI'!Y529</f>
        <v>0</v>
      </c>
      <c r="AS531" s="168">
        <f>'Test-AI'!Z529</f>
        <v>0</v>
      </c>
      <c r="AT531" s="300">
        <f>'Test-AI'!AA529</f>
        <v>0</v>
      </c>
      <c r="AU531" s="357">
        <f>'Test-AI'!AB529</f>
        <v>0</v>
      </c>
      <c r="AV531" s="357">
        <f>'Test-AI'!AC529</f>
        <v>0</v>
      </c>
      <c r="AW531" s="301">
        <f t="shared" si="29"/>
        <v>0</v>
      </c>
      <c r="AX531" s="302" t="e">
        <f t="shared" si="30"/>
        <v>#DIV/0!</v>
      </c>
      <c r="AY531" s="303" t="e">
        <f t="shared" si="30"/>
        <v>#DIV/0!</v>
      </c>
      <c r="AZ531" s="297" t="e">
        <f t="shared" si="30"/>
        <v>#DIV/0!</v>
      </c>
      <c r="BA531" s="345" t="e">
        <f t="shared" si="30"/>
        <v>#DIV/0!</v>
      </c>
      <c r="BB531" s="75"/>
      <c r="BC531" s="75"/>
      <c r="BD531" s="570"/>
      <c r="BE531" s="550"/>
      <c r="BF531" s="553"/>
      <c r="BG531" s="553"/>
      <c r="BH531" s="553"/>
      <c r="BI531" s="553"/>
      <c r="BJ531" s="553"/>
      <c r="BK531" s="553"/>
      <c r="BL531" s="553"/>
      <c r="BM531" s="553"/>
      <c r="BN531" s="553"/>
      <c r="BO531" s="546"/>
      <c r="BP531" s="544"/>
      <c r="BQ531" s="546"/>
      <c r="BR531" s="544"/>
      <c r="BS531" s="553"/>
      <c r="BT531" s="553"/>
      <c r="BU531" s="553"/>
      <c r="BV531" s="553"/>
      <c r="BW531" s="553"/>
      <c r="BX531" s="553"/>
      <c r="BY531" s="553"/>
      <c r="BZ531" s="544"/>
      <c r="CA531" s="544"/>
      <c r="CB531" s="553"/>
      <c r="CC531" s="553"/>
      <c r="CD531" s="553"/>
      <c r="CE531" s="546"/>
      <c r="CF531" s="544"/>
      <c r="CG531" s="546"/>
      <c r="CH531" s="544"/>
    </row>
    <row r="532" spans="1:86" ht="17" hidden="1" customHeight="1" x14ac:dyDescent="0.2">
      <c r="A532" s="552"/>
      <c r="B532" s="620" t="s">
        <v>149</v>
      </c>
      <c r="C532" s="586" t="s">
        <v>121</v>
      </c>
      <c r="D532" s="627">
        <v>59.94</v>
      </c>
      <c r="E532" s="643">
        <v>8</v>
      </c>
      <c r="F532" s="238">
        <v>85</v>
      </c>
      <c r="G532" s="289">
        <f>'Anchor-AI'!L530</f>
        <v>0</v>
      </c>
      <c r="H532" s="290">
        <f>'Anchor-AI'!M530</f>
        <v>0</v>
      </c>
      <c r="I532" s="290">
        <f>'Anchor-AI'!N530</f>
        <v>0</v>
      </c>
      <c r="J532" s="290">
        <f>'Anchor-AI'!O530</f>
        <v>0</v>
      </c>
      <c r="K532" s="290">
        <f>(Summary!$C$63*H532+Summary!$C$64*I532+Summary!$C$65*J532)/Summary!$C$66</f>
        <v>0</v>
      </c>
      <c r="L532" s="290">
        <f>'Anchor-AI'!P530</f>
        <v>0</v>
      </c>
      <c r="M532" s="290">
        <f>'Anchor-AI'!Q530</f>
        <v>0</v>
      </c>
      <c r="N532" s="290">
        <f>'Anchor-AI'!R530</f>
        <v>0</v>
      </c>
      <c r="O532" s="290">
        <f>'Anchor-AI'!S530</f>
        <v>0</v>
      </c>
      <c r="P532" s="290">
        <f>'Anchor-AI'!T530</f>
        <v>0</v>
      </c>
      <c r="Q532" s="290">
        <f>'Anchor-AI'!U530</f>
        <v>0</v>
      </c>
      <c r="R532" s="290">
        <f>'Anchor-AI'!V530</f>
        <v>0</v>
      </c>
      <c r="S532" s="290">
        <f>'Anchor-AI'!W530</f>
        <v>0</v>
      </c>
      <c r="T532" s="290">
        <f>'Anchor-AI'!X530</f>
        <v>0</v>
      </c>
      <c r="U532" s="290">
        <f>10*LOG10(1/((Summary!$C$80/10^(R532/10)+Summary!$C$81/10^(S532/10)+Summary!$C$82/10^(T532/10))/Summary!$C$83))</f>
        <v>0</v>
      </c>
      <c r="V532" s="290">
        <f>'Anchor-AI'!Y530</f>
        <v>0</v>
      </c>
      <c r="W532" s="290">
        <f>'Anchor-AI'!Z530</f>
        <v>0</v>
      </c>
      <c r="X532" s="290">
        <f>'Anchor-AI'!AA530</f>
        <v>0</v>
      </c>
      <c r="Y532" s="360">
        <f>'Anchor-AI'!AB530</f>
        <v>0</v>
      </c>
      <c r="Z532" s="360">
        <f>'Anchor-AI'!AC530</f>
        <v>0</v>
      </c>
      <c r="AA532" s="291">
        <f t="shared" si="28"/>
        <v>0</v>
      </c>
      <c r="AC532" s="169">
        <f>'Test-AI'!L530</f>
        <v>0</v>
      </c>
      <c r="AD532" s="166">
        <f>'Test-AI'!M530</f>
        <v>0</v>
      </c>
      <c r="AE532" s="166">
        <f>'Test-AI'!N530</f>
        <v>0</v>
      </c>
      <c r="AF532" s="166">
        <f>'Test-AI'!O530</f>
        <v>0</v>
      </c>
      <c r="AG532" s="166">
        <f>(Summary!$C$63*AD532+Summary!$C$64*AE532+Summary!$C$65*AF532)/Summary!$C$66</f>
        <v>0</v>
      </c>
      <c r="AH532" s="166">
        <f>'Test-AI'!P530</f>
        <v>0</v>
      </c>
      <c r="AI532" s="166">
        <f>'Test-AI'!Q530</f>
        <v>0</v>
      </c>
      <c r="AJ532" s="166">
        <f>'Test-AI'!R530</f>
        <v>0</v>
      </c>
      <c r="AK532" s="166">
        <f>'Test-AI'!S530</f>
        <v>0</v>
      </c>
      <c r="AL532" s="166">
        <f>'Test-AI'!T530</f>
        <v>0</v>
      </c>
      <c r="AM532" s="166">
        <f>'Test-AI'!U530</f>
        <v>0</v>
      </c>
      <c r="AN532" s="166">
        <f>'Test-AI'!V530</f>
        <v>0</v>
      </c>
      <c r="AO532" s="166">
        <f>'Test-AI'!W530</f>
        <v>0</v>
      </c>
      <c r="AP532" s="166">
        <f>'Test-AI'!X530</f>
        <v>0</v>
      </c>
      <c r="AQ532" s="166">
        <f>10*LOG10(1/((Summary!$C$80/10^(AN532/10)+Summary!$C$81/10^(AO532/10)+Summary!$C$82/10^(AP532/10))/Summary!$C$83))</f>
        <v>0</v>
      </c>
      <c r="AR532" s="166">
        <f>'Test-AI'!Y530</f>
        <v>0</v>
      </c>
      <c r="AS532" s="166">
        <f>'Test-AI'!Z530</f>
        <v>0</v>
      </c>
      <c r="AT532" s="290">
        <f>'Test-AI'!AA530</f>
        <v>0</v>
      </c>
      <c r="AU532" s="356">
        <f>'Test-AI'!AB530</f>
        <v>0</v>
      </c>
      <c r="AV532" s="356">
        <f>'Test-AI'!AC530</f>
        <v>0</v>
      </c>
      <c r="AW532" s="291">
        <f t="shared" si="29"/>
        <v>0</v>
      </c>
      <c r="AX532" s="292" t="e">
        <f t="shared" si="30"/>
        <v>#DIV/0!</v>
      </c>
      <c r="AY532" s="293" t="e">
        <f t="shared" si="30"/>
        <v>#DIV/0!</v>
      </c>
      <c r="AZ532" s="292" t="e">
        <f t="shared" si="30"/>
        <v>#DIV/0!</v>
      </c>
      <c r="BA532" s="344" t="e">
        <f t="shared" si="30"/>
        <v>#DIV/0!</v>
      </c>
      <c r="BB532" s="75"/>
      <c r="BC532" s="75"/>
      <c r="BD532" s="572" t="s">
        <v>39</v>
      </c>
      <c r="BE532" s="549" t="e">
        <f t="array" ref="BE532">bdRateExtend($G532:$G535,H532:H535,$AC532:$AC535,AD532:AD535)</f>
        <v>#VALUE!</v>
      </c>
      <c r="BF532" s="551" t="e">
        <f t="array" ref="BF532">bdRateExtend($G532:$G537,H532:H537,$AC532:$AC537,AD532:AD537)</f>
        <v>#VALUE!</v>
      </c>
      <c r="BG532" s="551" t="e">
        <f t="array" ref="BG532">bdRateExtend($G532:$G537,I532:I537,$AC532:$AC537,AE532:AE537)</f>
        <v>#VALUE!</v>
      </c>
      <c r="BH532" s="551" t="e">
        <f t="array" ref="BH532">bdRateExtend($G532:$G537,J532:J537,$AC532:$AC537,AF532:AF537)</f>
        <v>#VALUE!</v>
      </c>
      <c r="BI532" s="551" t="e">
        <f t="array" ref="BI532">bdRateExtend($G532:$G537,K532:K537,$AC532:$AC537,AG532:AG537)</f>
        <v>#VALUE!</v>
      </c>
      <c r="BJ532" s="575" t="e">
        <f>(Summary!$C$94*BF532+Summary!$C$95*BG532+Summary!$C$96*BH532)/Summary!$C$97</f>
        <v>#VALUE!</v>
      </c>
      <c r="BK532" s="551" t="e">
        <f t="array" ref="BK532">bdRateExtend($G532:$G535,L532:L535,$AC532:$AC535,AH532:AH535)</f>
        <v>#VALUE!</v>
      </c>
      <c r="BL532" s="551" t="e">
        <f t="array" ref="BL532">bdRateExtend($G532:$G537,L532:L537,$AC532:$AC537,AH532:AH537)</f>
        <v>#VALUE!</v>
      </c>
      <c r="BM532" s="551" t="e">
        <f t="array" ref="BM532">bdRateExtend($G532:$G535,M532:M535,$AC532:$AC535,AI532:AI535)</f>
        <v>#VALUE!</v>
      </c>
      <c r="BN532" s="551" t="e">
        <f t="array" ref="BN532">bdRateExtend($G532:$G537,M532:M537,$AC532:$AC537,AI532:AI537)</f>
        <v>#VALUE!</v>
      </c>
      <c r="BO532" s="548" t="e">
        <f t="array" ref="BO532">bdRateExtend($G532:$G535,N532:N535,$AC532:$AC535,AJ532:AJ535,"None", FALSE,1)</f>
        <v>#VALUE!</v>
      </c>
      <c r="BP532" s="585" t="e">
        <f t="array" ref="BP532">bdRateExtend($G532:$G537,N532:N537,$AC532:$AC537,AJ532:AJ537,"None", FALSE,1)</f>
        <v>#VALUE!</v>
      </c>
      <c r="BQ532" s="548" t="e">
        <f t="array" ref="BQ532">bdRateExtend($G532:$G535,O532:O535,$AC532:$AC535,AK532:AK535,"None", FALSE,1)</f>
        <v>#VALUE!</v>
      </c>
      <c r="BR532" s="585" t="e">
        <f t="array" ref="BR532">bdRateExtend($G532:$G537,O532:O537,$AC532:$AC537,AK532:AK537,"None", FALSE,1)</f>
        <v>#VALUE!</v>
      </c>
      <c r="BS532" s="551" t="e">
        <f t="array" ref="BS532">bdRateExtend($G532:$G535,P532:P535,$AC532:$AC535,AL532:AL535)</f>
        <v>#VALUE!</v>
      </c>
      <c r="BT532" s="551" t="e">
        <f t="array" ref="BT532">bdRateExtend($G532:$G537,P532:P537,$AC532:$AC537,AL532:AL537)</f>
        <v>#VALUE!</v>
      </c>
      <c r="BU532" s="551" t="e">
        <f t="array" ref="BU532">bdRateExtend($G532:$G535,Q532:Q535,$AC532:$AC535,AM532:AM535)</f>
        <v>#VALUE!</v>
      </c>
      <c r="BV532" s="551" t="e">
        <f t="array" ref="BV532">bdRateExtend($G532:$G537,Q532:Q537,$AC532:$AC537,AM532:AM537)</f>
        <v>#VALUE!</v>
      </c>
      <c r="BW532" s="551" t="e">
        <f t="array" ref="BW532">bdRateExtend($G532:$G535,R532:R535,$AC532:$AC535,AN532:AN535)</f>
        <v>#VALUE!</v>
      </c>
      <c r="BX532" s="551" t="e">
        <f t="array" ref="BX532">bdRateExtend($G532:$G537,R532:R537,$AC532:$AC537,AN532:AN537)</f>
        <v>#VALUE!</v>
      </c>
      <c r="BY532" s="551" t="e">
        <f t="array" ref="BY532">bdRateExtend($G532:$G537,S532:S537,$AC532:$AC537,AO532:AO537)</f>
        <v>#VALUE!</v>
      </c>
      <c r="BZ532" s="555" t="e">
        <f t="array" ref="BZ532">bdRateExtend($G532:$G537,T532:T537,$AC532:$AC537,AP532:AP537)</f>
        <v>#VALUE!</v>
      </c>
      <c r="CA532" s="555" t="e">
        <f t="array" ref="CA532">bdRateExtend($G532:$G537,U532:U537,$AC532:$AC537,AQ532:AQ537)</f>
        <v>#VALUE!</v>
      </c>
      <c r="CB532" s="575" t="e">
        <f>(Summary!$C$108*BX532+Summary!$C$109*BY532+Summary!$C$110*BZ532)/Summary!$C$111</f>
        <v>#VALUE!</v>
      </c>
      <c r="CC532" s="561" t="e">
        <f t="array" ref="CC532">bdCAMBIExtend($G532:$G535,V532:V535,$AC532:$AC535,AR532:AR535)</f>
        <v>#VALUE!</v>
      </c>
      <c r="CD532" s="561" t="e">
        <f t="array" ref="CD532">bdCAMBIExtend($G532:$G537,V532:V537,$AC532:$AC537,AR532:AR537)</f>
        <v>#VALUE!</v>
      </c>
      <c r="CE532" s="547">
        <f t="array" ref="CE532">testVMAFRange($G532:$G535,N532:N535,$AC532:$AC535,AJ532:AJ535)</f>
        <v>0</v>
      </c>
      <c r="CF532" s="543">
        <f t="array" ref="CF532">testVMAFRange($G532:$G537,N532:N537,$AC532:$AC537,AJ532:AJ537)</f>
        <v>0</v>
      </c>
      <c r="CG532" s="547">
        <f t="array" ref="CG532">testVMAFRange($G532:$G535,O532:O535,$AC532:$AC535,AK532:AK535)</f>
        <v>0</v>
      </c>
      <c r="CH532" s="543">
        <f t="array" ref="CH532">testVMAFRange($G532:$G537,O532:O537,$AC532:$AC537,AK532:AK537)</f>
        <v>0</v>
      </c>
    </row>
    <row r="533" spans="1:86" ht="17" hidden="1" customHeight="1" x14ac:dyDescent="0.2">
      <c r="A533" s="552"/>
      <c r="B533" s="566"/>
      <c r="C533" s="485"/>
      <c r="D533" s="590"/>
      <c r="E533" s="558"/>
      <c r="F533" s="239">
        <v>110</v>
      </c>
      <c r="G533" s="294">
        <f>'Anchor-AI'!L531</f>
        <v>0</v>
      </c>
      <c r="H533" s="295">
        <f>'Anchor-AI'!M531</f>
        <v>0</v>
      </c>
      <c r="I533" s="295">
        <f>'Anchor-AI'!N531</f>
        <v>0</v>
      </c>
      <c r="J533" s="295">
        <f>'Anchor-AI'!O531</f>
        <v>0</v>
      </c>
      <c r="K533" s="295">
        <f>(Summary!$C$63*H533+Summary!$C$64*I533+Summary!$C$65*J533)/Summary!$C$66</f>
        <v>0</v>
      </c>
      <c r="L533" s="295">
        <f>'Anchor-AI'!P531</f>
        <v>0</v>
      </c>
      <c r="M533" s="295">
        <f>'Anchor-AI'!Q531</f>
        <v>0</v>
      </c>
      <c r="N533" s="295">
        <f>'Anchor-AI'!R531</f>
        <v>0</v>
      </c>
      <c r="O533" s="295">
        <f>'Anchor-AI'!S531</f>
        <v>0</v>
      </c>
      <c r="P533" s="295">
        <f>'Anchor-AI'!T531</f>
        <v>0</v>
      </c>
      <c r="Q533" s="295">
        <f>'Anchor-AI'!U531</f>
        <v>0</v>
      </c>
      <c r="R533" s="295">
        <f>'Anchor-AI'!V531</f>
        <v>0</v>
      </c>
      <c r="S533" s="295">
        <f>'Anchor-AI'!W531</f>
        <v>0</v>
      </c>
      <c r="T533" s="295">
        <f>'Anchor-AI'!X531</f>
        <v>0</v>
      </c>
      <c r="U533" s="295">
        <f>10*LOG10(1/((Summary!$C$80/10^(R533/10)+Summary!$C$81/10^(S533/10)+Summary!$C$82/10^(T533/10))/Summary!$C$83))</f>
        <v>0</v>
      </c>
      <c r="V533" s="295">
        <f>'Anchor-AI'!Y531</f>
        <v>0</v>
      </c>
      <c r="W533" s="295">
        <f>'Anchor-AI'!Z531</f>
        <v>0</v>
      </c>
      <c r="X533" s="295">
        <f>'Anchor-AI'!AA531</f>
        <v>0</v>
      </c>
      <c r="Y533" s="357">
        <f>'Anchor-AI'!AB531</f>
        <v>0</v>
      </c>
      <c r="Z533" s="357">
        <f>'Anchor-AI'!AC531</f>
        <v>0</v>
      </c>
      <c r="AA533" s="296">
        <f t="shared" si="28"/>
        <v>0</v>
      </c>
      <c r="AC533" s="170">
        <f>'Test-AI'!L531</f>
        <v>0</v>
      </c>
      <c r="AD533" s="167">
        <f>'Test-AI'!M531</f>
        <v>0</v>
      </c>
      <c r="AE533" s="167">
        <f>'Test-AI'!N531</f>
        <v>0</v>
      </c>
      <c r="AF533" s="167">
        <f>'Test-AI'!O531</f>
        <v>0</v>
      </c>
      <c r="AG533" s="167">
        <f>(Summary!$C$63*AD533+Summary!$C$64*AE533+Summary!$C$65*AF533)/Summary!$C$66</f>
        <v>0</v>
      </c>
      <c r="AH533" s="167">
        <f>'Test-AI'!P531</f>
        <v>0</v>
      </c>
      <c r="AI533" s="167">
        <f>'Test-AI'!Q531</f>
        <v>0</v>
      </c>
      <c r="AJ533" s="167">
        <f>'Test-AI'!R531</f>
        <v>0</v>
      </c>
      <c r="AK533" s="167">
        <f>'Test-AI'!S531</f>
        <v>0</v>
      </c>
      <c r="AL533" s="167">
        <f>'Test-AI'!T531</f>
        <v>0</v>
      </c>
      <c r="AM533" s="167">
        <f>'Test-AI'!U531</f>
        <v>0</v>
      </c>
      <c r="AN533" s="167">
        <f>'Test-AI'!V531</f>
        <v>0</v>
      </c>
      <c r="AO533" s="167">
        <f>'Test-AI'!W531</f>
        <v>0</v>
      </c>
      <c r="AP533" s="167">
        <f>'Test-AI'!X531</f>
        <v>0</v>
      </c>
      <c r="AQ533" s="167">
        <f>10*LOG10(1/((Summary!$C$80/10^(AN533/10)+Summary!$C$81/10^(AO533/10)+Summary!$C$82/10^(AP533/10))/Summary!$C$83))</f>
        <v>0</v>
      </c>
      <c r="AR533" s="167">
        <f>'Test-AI'!Y531</f>
        <v>0</v>
      </c>
      <c r="AS533" s="167">
        <f>'Test-AI'!Z531</f>
        <v>0</v>
      </c>
      <c r="AT533" s="295">
        <f>'Test-AI'!AA531</f>
        <v>0</v>
      </c>
      <c r="AU533" s="357">
        <f>'Test-AI'!AB531</f>
        <v>0</v>
      </c>
      <c r="AV533" s="357">
        <f>'Test-AI'!AC531</f>
        <v>0</v>
      </c>
      <c r="AW533" s="296">
        <f t="shared" si="29"/>
        <v>0</v>
      </c>
      <c r="AX533" s="297" t="e">
        <f t="shared" si="30"/>
        <v>#DIV/0!</v>
      </c>
      <c r="AY533" s="298" t="e">
        <f t="shared" si="30"/>
        <v>#DIV/0!</v>
      </c>
      <c r="AZ533" s="297" t="e">
        <f t="shared" si="30"/>
        <v>#DIV/0!</v>
      </c>
      <c r="BA533" s="345" t="e">
        <f t="shared" si="30"/>
        <v>#DIV/0!</v>
      </c>
      <c r="BB533" s="75"/>
      <c r="BC533" s="75"/>
      <c r="BD533" s="565"/>
      <c r="BE533" s="550"/>
      <c r="BF533" s="552"/>
      <c r="BG533" s="552"/>
      <c r="BH533" s="552"/>
      <c r="BI533" s="552"/>
      <c r="BJ533" s="552"/>
      <c r="BK533" s="553"/>
      <c r="BL533" s="552"/>
      <c r="BM533" s="553"/>
      <c r="BN533" s="552"/>
      <c r="BO533" s="546"/>
      <c r="BP533" s="541"/>
      <c r="BQ533" s="546"/>
      <c r="BR533" s="541"/>
      <c r="BS533" s="553"/>
      <c r="BT533" s="552"/>
      <c r="BU533" s="553"/>
      <c r="BV533" s="552"/>
      <c r="BW533" s="553"/>
      <c r="BX533" s="552"/>
      <c r="BY533" s="552"/>
      <c r="BZ533" s="541"/>
      <c r="CA533" s="541"/>
      <c r="CB533" s="552"/>
      <c r="CC533" s="553"/>
      <c r="CD533" s="552"/>
      <c r="CE533" s="546"/>
      <c r="CF533" s="541"/>
      <c r="CG533" s="546"/>
      <c r="CH533" s="541"/>
    </row>
    <row r="534" spans="1:86" ht="17" hidden="1" customHeight="1" x14ac:dyDescent="0.2">
      <c r="A534" s="552"/>
      <c r="B534" s="566"/>
      <c r="C534" s="485"/>
      <c r="D534" s="590"/>
      <c r="E534" s="558"/>
      <c r="F534" s="239">
        <v>135</v>
      </c>
      <c r="G534" s="294">
        <f>'Anchor-AI'!L532</f>
        <v>0</v>
      </c>
      <c r="H534" s="295">
        <f>'Anchor-AI'!M532</f>
        <v>0</v>
      </c>
      <c r="I534" s="295">
        <f>'Anchor-AI'!N532</f>
        <v>0</v>
      </c>
      <c r="J534" s="295">
        <f>'Anchor-AI'!O532</f>
        <v>0</v>
      </c>
      <c r="K534" s="295">
        <f>(Summary!$C$63*H534+Summary!$C$64*I534+Summary!$C$65*J534)/Summary!$C$66</f>
        <v>0</v>
      </c>
      <c r="L534" s="295">
        <f>'Anchor-AI'!P532</f>
        <v>0</v>
      </c>
      <c r="M534" s="295">
        <f>'Anchor-AI'!Q532</f>
        <v>0</v>
      </c>
      <c r="N534" s="295">
        <f>'Anchor-AI'!R532</f>
        <v>0</v>
      </c>
      <c r="O534" s="295">
        <f>'Anchor-AI'!S532</f>
        <v>0</v>
      </c>
      <c r="P534" s="295">
        <f>'Anchor-AI'!T532</f>
        <v>0</v>
      </c>
      <c r="Q534" s="295">
        <f>'Anchor-AI'!U532</f>
        <v>0</v>
      </c>
      <c r="R534" s="295">
        <f>'Anchor-AI'!V532</f>
        <v>0</v>
      </c>
      <c r="S534" s="295">
        <f>'Anchor-AI'!W532</f>
        <v>0</v>
      </c>
      <c r="T534" s="295">
        <f>'Anchor-AI'!X532</f>
        <v>0</v>
      </c>
      <c r="U534" s="295">
        <f>10*LOG10(1/((Summary!$C$80/10^(R534/10)+Summary!$C$81/10^(S534/10)+Summary!$C$82/10^(T534/10))/Summary!$C$83))</f>
        <v>0</v>
      </c>
      <c r="V534" s="295">
        <f>'Anchor-AI'!Y532</f>
        <v>0</v>
      </c>
      <c r="W534" s="295">
        <f>'Anchor-AI'!Z532</f>
        <v>0</v>
      </c>
      <c r="X534" s="295">
        <f>'Anchor-AI'!AA532</f>
        <v>0</v>
      </c>
      <c r="Y534" s="357">
        <f>'Anchor-AI'!AB532</f>
        <v>0</v>
      </c>
      <c r="Z534" s="357">
        <f>'Anchor-AI'!AC532</f>
        <v>0</v>
      </c>
      <c r="AA534" s="296">
        <f t="shared" si="28"/>
        <v>0</v>
      </c>
      <c r="AC534" s="170">
        <f>'Test-AI'!L532</f>
        <v>0</v>
      </c>
      <c r="AD534" s="167">
        <f>'Test-AI'!M532</f>
        <v>0</v>
      </c>
      <c r="AE534" s="167">
        <f>'Test-AI'!N532</f>
        <v>0</v>
      </c>
      <c r="AF534" s="167">
        <f>'Test-AI'!O532</f>
        <v>0</v>
      </c>
      <c r="AG534" s="167">
        <f>(Summary!$C$63*AD534+Summary!$C$64*AE534+Summary!$C$65*AF534)/Summary!$C$66</f>
        <v>0</v>
      </c>
      <c r="AH534" s="167">
        <f>'Test-AI'!P532</f>
        <v>0</v>
      </c>
      <c r="AI534" s="167">
        <f>'Test-AI'!Q532</f>
        <v>0</v>
      </c>
      <c r="AJ534" s="167">
        <f>'Test-AI'!R532</f>
        <v>0</v>
      </c>
      <c r="AK534" s="167">
        <f>'Test-AI'!S532</f>
        <v>0</v>
      </c>
      <c r="AL534" s="167">
        <f>'Test-AI'!T532</f>
        <v>0</v>
      </c>
      <c r="AM534" s="167">
        <f>'Test-AI'!U532</f>
        <v>0</v>
      </c>
      <c r="AN534" s="167">
        <f>'Test-AI'!V532</f>
        <v>0</v>
      </c>
      <c r="AO534" s="167">
        <f>'Test-AI'!W532</f>
        <v>0</v>
      </c>
      <c r="AP534" s="167">
        <f>'Test-AI'!X532</f>
        <v>0</v>
      </c>
      <c r="AQ534" s="167">
        <f>10*LOG10(1/((Summary!$C$80/10^(AN534/10)+Summary!$C$81/10^(AO534/10)+Summary!$C$82/10^(AP534/10))/Summary!$C$83))</f>
        <v>0</v>
      </c>
      <c r="AR534" s="167">
        <f>'Test-AI'!Y532</f>
        <v>0</v>
      </c>
      <c r="AS534" s="167">
        <f>'Test-AI'!Z532</f>
        <v>0</v>
      </c>
      <c r="AT534" s="295">
        <f>'Test-AI'!AA532</f>
        <v>0</v>
      </c>
      <c r="AU534" s="357">
        <f>'Test-AI'!AB532</f>
        <v>0</v>
      </c>
      <c r="AV534" s="357">
        <f>'Test-AI'!AC532</f>
        <v>0</v>
      </c>
      <c r="AW534" s="296">
        <f t="shared" si="29"/>
        <v>0</v>
      </c>
      <c r="AX534" s="297" t="e">
        <f t="shared" si="30"/>
        <v>#DIV/0!</v>
      </c>
      <c r="AY534" s="298" t="e">
        <f t="shared" si="30"/>
        <v>#DIV/0!</v>
      </c>
      <c r="AZ534" s="297" t="e">
        <f t="shared" si="30"/>
        <v>#DIV/0!</v>
      </c>
      <c r="BA534" s="345" t="e">
        <f t="shared" si="30"/>
        <v>#DIV/0!</v>
      </c>
      <c r="BB534" s="75"/>
      <c r="BC534" s="75"/>
      <c r="BD534" s="573" t="s">
        <v>147</v>
      </c>
      <c r="BE534" s="549" t="e">
        <f t="array" ref="BE534">bdRateExtend($G533:$G536,H533:H536,$AC533:$AC536,AD533:AD536)</f>
        <v>#VALUE!</v>
      </c>
      <c r="BF534" s="552"/>
      <c r="BG534" s="552"/>
      <c r="BH534" s="552"/>
      <c r="BI534" s="552"/>
      <c r="BJ534" s="552"/>
      <c r="BK534" s="551" t="e">
        <f t="array" ref="BK534">bdRateExtend($G533:$G536,L533:L536,$AC533:$AC536,AH533:AH536)</f>
        <v>#VALUE!</v>
      </c>
      <c r="BL534" s="552"/>
      <c r="BM534" s="551" t="e">
        <f t="array" ref="BM534">bdRateExtend($G533:$G536,M533:M536,$AC533:$AC536,AI533:AI536)</f>
        <v>#VALUE!</v>
      </c>
      <c r="BN534" s="552"/>
      <c r="BO534" s="545" t="e">
        <f t="array" ref="BO534">bdRateExtend($G533:$G536,N533:N536,$AC533:$AC536,AJ533:AJ536,"None", FALSE,1)</f>
        <v>#VALUE!</v>
      </c>
      <c r="BP534" s="541"/>
      <c r="BQ534" s="545" t="e">
        <f t="array" ref="BQ534">bdRateExtend($G533:$G536,O533:O536,$AC533:$AC536,AK533:AK536,"None", FALSE,1)</f>
        <v>#VALUE!</v>
      </c>
      <c r="BR534" s="541"/>
      <c r="BS534" s="551" t="e">
        <f t="array" ref="BS534">bdRateExtend($G533:$G536,P533:P536,$AC533:$AC536,AL533:AL536)</f>
        <v>#VALUE!</v>
      </c>
      <c r="BT534" s="552"/>
      <c r="BU534" s="551" t="e">
        <f t="array" ref="BU534">bdRateExtend($G533:$G536,Q533:Q536,$AC533:$AC536,AM533:AM536)</f>
        <v>#VALUE!</v>
      </c>
      <c r="BV534" s="552"/>
      <c r="BW534" s="551" t="e">
        <f t="array" ref="BW534">bdRateExtend($G533:$G536,R533:R536,$AC533:$AC536,AN533:AN536)</f>
        <v>#VALUE!</v>
      </c>
      <c r="BX534" s="552"/>
      <c r="BY534" s="552"/>
      <c r="BZ534" s="541"/>
      <c r="CA534" s="541"/>
      <c r="CB534" s="552"/>
      <c r="CC534" s="561" t="e">
        <f t="array" ref="CC534">bdCAMBIExtend($G533:$G536,V533:V536,$AC533:$AC536,AR533:AR536)</f>
        <v>#VALUE!</v>
      </c>
      <c r="CD534" s="552"/>
      <c r="CE534" s="554">
        <f t="array" ref="CE534">testVMAFRange($G533:$G536,N533:N536,$AC533:$AC536,AJ533:AJ536)</f>
        <v>0</v>
      </c>
      <c r="CF534" s="541"/>
      <c r="CG534" s="554">
        <f t="array" ref="CG534">testVMAFRange($G533:$G536,O533:O536,$AC533:$AC536,AK533:AK536)</f>
        <v>0</v>
      </c>
      <c r="CH534" s="541"/>
    </row>
    <row r="535" spans="1:86" ht="17" hidden="1" customHeight="1" x14ac:dyDescent="0.2">
      <c r="A535" s="552"/>
      <c r="B535" s="566"/>
      <c r="C535" s="485"/>
      <c r="D535" s="590"/>
      <c r="E535" s="558"/>
      <c r="F535" s="239">
        <v>160</v>
      </c>
      <c r="G535" s="294">
        <f>'Anchor-AI'!L533</f>
        <v>0</v>
      </c>
      <c r="H535" s="295">
        <f>'Anchor-AI'!M533</f>
        <v>0</v>
      </c>
      <c r="I535" s="295">
        <f>'Anchor-AI'!N533</f>
        <v>0</v>
      </c>
      <c r="J535" s="295">
        <f>'Anchor-AI'!O533</f>
        <v>0</v>
      </c>
      <c r="K535" s="295">
        <f>(Summary!$C$63*H535+Summary!$C$64*I535+Summary!$C$65*J535)/Summary!$C$66</f>
        <v>0</v>
      </c>
      <c r="L535" s="295">
        <f>'Anchor-AI'!P533</f>
        <v>0</v>
      </c>
      <c r="M535" s="295">
        <f>'Anchor-AI'!Q533</f>
        <v>0</v>
      </c>
      <c r="N535" s="295">
        <f>'Anchor-AI'!R533</f>
        <v>0</v>
      </c>
      <c r="O535" s="295">
        <f>'Anchor-AI'!S533</f>
        <v>0</v>
      </c>
      <c r="P535" s="295">
        <f>'Anchor-AI'!T533</f>
        <v>0</v>
      </c>
      <c r="Q535" s="295">
        <f>'Anchor-AI'!U533</f>
        <v>0</v>
      </c>
      <c r="R535" s="295">
        <f>'Anchor-AI'!V533</f>
        <v>0</v>
      </c>
      <c r="S535" s="295">
        <f>'Anchor-AI'!W533</f>
        <v>0</v>
      </c>
      <c r="T535" s="295">
        <f>'Anchor-AI'!X533</f>
        <v>0</v>
      </c>
      <c r="U535" s="295">
        <f>10*LOG10(1/((Summary!$C$80/10^(R535/10)+Summary!$C$81/10^(S535/10)+Summary!$C$82/10^(T535/10))/Summary!$C$83))</f>
        <v>0</v>
      </c>
      <c r="V535" s="295">
        <f>'Anchor-AI'!Y533</f>
        <v>0</v>
      </c>
      <c r="W535" s="295">
        <f>'Anchor-AI'!Z533</f>
        <v>0</v>
      </c>
      <c r="X535" s="295">
        <f>'Anchor-AI'!AA533</f>
        <v>0</v>
      </c>
      <c r="Y535" s="357">
        <f>'Anchor-AI'!AB533</f>
        <v>0</v>
      </c>
      <c r="Z535" s="357">
        <f>'Anchor-AI'!AC533</f>
        <v>0</v>
      </c>
      <c r="AA535" s="296">
        <f t="shared" si="28"/>
        <v>0</v>
      </c>
      <c r="AC535" s="170">
        <f>'Test-AI'!L533</f>
        <v>0</v>
      </c>
      <c r="AD535" s="167">
        <f>'Test-AI'!M533</f>
        <v>0</v>
      </c>
      <c r="AE535" s="167">
        <f>'Test-AI'!N533</f>
        <v>0</v>
      </c>
      <c r="AF535" s="167">
        <f>'Test-AI'!O533</f>
        <v>0</v>
      </c>
      <c r="AG535" s="167">
        <f>(Summary!$C$63*AD535+Summary!$C$64*AE535+Summary!$C$65*AF535)/Summary!$C$66</f>
        <v>0</v>
      </c>
      <c r="AH535" s="167">
        <f>'Test-AI'!P533</f>
        <v>0</v>
      </c>
      <c r="AI535" s="167">
        <f>'Test-AI'!Q533</f>
        <v>0</v>
      </c>
      <c r="AJ535" s="167">
        <f>'Test-AI'!R533</f>
        <v>0</v>
      </c>
      <c r="AK535" s="167">
        <f>'Test-AI'!S533</f>
        <v>0</v>
      </c>
      <c r="AL535" s="167">
        <f>'Test-AI'!T533</f>
        <v>0</v>
      </c>
      <c r="AM535" s="167">
        <f>'Test-AI'!U533</f>
        <v>0</v>
      </c>
      <c r="AN535" s="167">
        <f>'Test-AI'!V533</f>
        <v>0</v>
      </c>
      <c r="AO535" s="167">
        <f>'Test-AI'!W533</f>
        <v>0</v>
      </c>
      <c r="AP535" s="167">
        <f>'Test-AI'!X533</f>
        <v>0</v>
      </c>
      <c r="AQ535" s="167">
        <f>10*LOG10(1/((Summary!$C$80/10^(AN535/10)+Summary!$C$81/10^(AO535/10)+Summary!$C$82/10^(AP535/10))/Summary!$C$83))</f>
        <v>0</v>
      </c>
      <c r="AR535" s="167">
        <f>'Test-AI'!Y533</f>
        <v>0</v>
      </c>
      <c r="AS535" s="167">
        <f>'Test-AI'!Z533</f>
        <v>0</v>
      </c>
      <c r="AT535" s="295">
        <f>'Test-AI'!AA533</f>
        <v>0</v>
      </c>
      <c r="AU535" s="357">
        <f>'Test-AI'!AB533</f>
        <v>0</v>
      </c>
      <c r="AV535" s="357">
        <f>'Test-AI'!AC533</f>
        <v>0</v>
      </c>
      <c r="AW535" s="296">
        <f t="shared" si="29"/>
        <v>0</v>
      </c>
      <c r="AX535" s="297" t="e">
        <f t="shared" si="30"/>
        <v>#DIV/0!</v>
      </c>
      <c r="AY535" s="298" t="e">
        <f t="shared" si="30"/>
        <v>#DIV/0!</v>
      </c>
      <c r="AZ535" s="297" t="e">
        <f t="shared" si="30"/>
        <v>#DIV/0!</v>
      </c>
      <c r="BA535" s="345" t="e">
        <f t="shared" si="30"/>
        <v>#DIV/0!</v>
      </c>
      <c r="BB535" s="75"/>
      <c r="BC535" s="75"/>
      <c r="BD535" s="565"/>
      <c r="BE535" s="550"/>
      <c r="BF535" s="552"/>
      <c r="BG535" s="552"/>
      <c r="BH535" s="552"/>
      <c r="BI535" s="552"/>
      <c r="BJ535" s="552"/>
      <c r="BK535" s="553"/>
      <c r="BL535" s="552"/>
      <c r="BM535" s="553"/>
      <c r="BN535" s="552"/>
      <c r="BO535" s="546"/>
      <c r="BP535" s="541"/>
      <c r="BQ535" s="546"/>
      <c r="BR535" s="541"/>
      <c r="BS535" s="553"/>
      <c r="BT535" s="552"/>
      <c r="BU535" s="553"/>
      <c r="BV535" s="552"/>
      <c r="BW535" s="553"/>
      <c r="BX535" s="552"/>
      <c r="BY535" s="552"/>
      <c r="BZ535" s="541"/>
      <c r="CA535" s="541"/>
      <c r="CB535" s="552"/>
      <c r="CC535" s="553"/>
      <c r="CD535" s="552"/>
      <c r="CE535" s="546"/>
      <c r="CF535" s="541"/>
      <c r="CG535" s="546"/>
      <c r="CH535" s="541"/>
    </row>
    <row r="536" spans="1:86" ht="17" hidden="1" customHeight="1" x14ac:dyDescent="0.2">
      <c r="A536" s="552"/>
      <c r="B536" s="566"/>
      <c r="C536" s="485"/>
      <c r="D536" s="590"/>
      <c r="E536" s="558"/>
      <c r="F536" s="239">
        <v>185</v>
      </c>
      <c r="G536" s="294">
        <f>'Anchor-AI'!L534</f>
        <v>0</v>
      </c>
      <c r="H536" s="295">
        <f>'Anchor-AI'!M534</f>
        <v>0</v>
      </c>
      <c r="I536" s="295">
        <f>'Anchor-AI'!N534</f>
        <v>0</v>
      </c>
      <c r="J536" s="295">
        <f>'Anchor-AI'!O534</f>
        <v>0</v>
      </c>
      <c r="K536" s="295">
        <f>(Summary!$C$63*H536+Summary!$C$64*I536+Summary!$C$65*J536)/Summary!$C$66</f>
        <v>0</v>
      </c>
      <c r="L536" s="295">
        <f>'Anchor-AI'!P534</f>
        <v>0</v>
      </c>
      <c r="M536" s="295">
        <f>'Anchor-AI'!Q534</f>
        <v>0</v>
      </c>
      <c r="N536" s="295">
        <f>'Anchor-AI'!R534</f>
        <v>0</v>
      </c>
      <c r="O536" s="295">
        <f>'Anchor-AI'!S534</f>
        <v>0</v>
      </c>
      <c r="P536" s="295">
        <f>'Anchor-AI'!T534</f>
        <v>0</v>
      </c>
      <c r="Q536" s="295">
        <f>'Anchor-AI'!U534</f>
        <v>0</v>
      </c>
      <c r="R536" s="295">
        <f>'Anchor-AI'!V534</f>
        <v>0</v>
      </c>
      <c r="S536" s="295">
        <f>'Anchor-AI'!W534</f>
        <v>0</v>
      </c>
      <c r="T536" s="295">
        <f>'Anchor-AI'!X534</f>
        <v>0</v>
      </c>
      <c r="U536" s="295">
        <f>10*LOG10(1/((Summary!$C$80/10^(R536/10)+Summary!$C$81/10^(S536/10)+Summary!$C$82/10^(T536/10))/Summary!$C$83))</f>
        <v>0</v>
      </c>
      <c r="V536" s="295">
        <f>'Anchor-AI'!Y534</f>
        <v>0</v>
      </c>
      <c r="W536" s="295">
        <f>'Anchor-AI'!Z534</f>
        <v>0</v>
      </c>
      <c r="X536" s="295">
        <f>'Anchor-AI'!AA534</f>
        <v>0</v>
      </c>
      <c r="Y536" s="357">
        <f>'Anchor-AI'!AB534</f>
        <v>0</v>
      </c>
      <c r="Z536" s="357">
        <f>'Anchor-AI'!AC534</f>
        <v>0</v>
      </c>
      <c r="AA536" s="296">
        <f t="shared" si="28"/>
        <v>0</v>
      </c>
      <c r="AC536" s="170">
        <f>'Test-AI'!L534</f>
        <v>0</v>
      </c>
      <c r="AD536" s="167">
        <f>'Test-AI'!M534</f>
        <v>0</v>
      </c>
      <c r="AE536" s="167">
        <f>'Test-AI'!N534</f>
        <v>0</v>
      </c>
      <c r="AF536" s="167">
        <f>'Test-AI'!O534</f>
        <v>0</v>
      </c>
      <c r="AG536" s="167">
        <f>(Summary!$C$63*AD536+Summary!$C$64*AE536+Summary!$C$65*AF536)/Summary!$C$66</f>
        <v>0</v>
      </c>
      <c r="AH536" s="167">
        <f>'Test-AI'!P534</f>
        <v>0</v>
      </c>
      <c r="AI536" s="167">
        <f>'Test-AI'!Q534</f>
        <v>0</v>
      </c>
      <c r="AJ536" s="167">
        <f>'Test-AI'!R534</f>
        <v>0</v>
      </c>
      <c r="AK536" s="167">
        <f>'Test-AI'!S534</f>
        <v>0</v>
      </c>
      <c r="AL536" s="167">
        <f>'Test-AI'!T534</f>
        <v>0</v>
      </c>
      <c r="AM536" s="167">
        <f>'Test-AI'!U534</f>
        <v>0</v>
      </c>
      <c r="AN536" s="167">
        <f>'Test-AI'!V534</f>
        <v>0</v>
      </c>
      <c r="AO536" s="167">
        <f>'Test-AI'!W534</f>
        <v>0</v>
      </c>
      <c r="AP536" s="167">
        <f>'Test-AI'!X534</f>
        <v>0</v>
      </c>
      <c r="AQ536" s="167">
        <f>10*LOG10(1/((Summary!$C$80/10^(AN536/10)+Summary!$C$81/10^(AO536/10)+Summary!$C$82/10^(AP536/10))/Summary!$C$83))</f>
        <v>0</v>
      </c>
      <c r="AR536" s="167">
        <f>'Test-AI'!Y534</f>
        <v>0</v>
      </c>
      <c r="AS536" s="167">
        <f>'Test-AI'!Z534</f>
        <v>0</v>
      </c>
      <c r="AT536" s="295">
        <f>'Test-AI'!AA534</f>
        <v>0</v>
      </c>
      <c r="AU536" s="357">
        <f>'Test-AI'!AB534</f>
        <v>0</v>
      </c>
      <c r="AV536" s="357">
        <f>'Test-AI'!AC534</f>
        <v>0</v>
      </c>
      <c r="AW536" s="296">
        <f t="shared" si="29"/>
        <v>0</v>
      </c>
      <c r="AX536" s="297" t="e">
        <f t="shared" si="30"/>
        <v>#DIV/0!</v>
      </c>
      <c r="AY536" s="298" t="e">
        <f t="shared" si="30"/>
        <v>#DIV/0!</v>
      </c>
      <c r="AZ536" s="297" t="e">
        <f t="shared" si="30"/>
        <v>#DIV/0!</v>
      </c>
      <c r="BA536" s="345" t="e">
        <f t="shared" si="30"/>
        <v>#DIV/0!</v>
      </c>
      <c r="BB536" s="75"/>
      <c r="BC536" s="75"/>
      <c r="BD536" s="574" t="s">
        <v>46</v>
      </c>
      <c r="BE536" s="549" t="e">
        <f t="array" ref="BE536">bdRateExtend($G534:$G537,H534:H537,$AC534:$AC537,AD534:AD537)</f>
        <v>#VALUE!</v>
      </c>
      <c r="BF536" s="552"/>
      <c r="BG536" s="552"/>
      <c r="BH536" s="552"/>
      <c r="BI536" s="552"/>
      <c r="BJ536" s="552"/>
      <c r="BK536" s="551" t="e">
        <f t="array" ref="BK536">bdRateExtend($G534:$G537,L534:L537,$AC534:$AC537,AH534:AH537)</f>
        <v>#VALUE!</v>
      </c>
      <c r="BL536" s="552"/>
      <c r="BM536" s="551" t="e">
        <f t="array" ref="BM536">bdRateExtend($G534:$G537,M534:M537,$AC534:$AC537,AI534:AI537)</f>
        <v>#VALUE!</v>
      </c>
      <c r="BN536" s="552"/>
      <c r="BO536" s="545" t="e">
        <f t="array" ref="BO536">bdRateExtend($G534:$G537,N534:N537,$AC534:$AC537,AJ534:AJ537,"None", FALSE,1)</f>
        <v>#VALUE!</v>
      </c>
      <c r="BP536" s="541"/>
      <c r="BQ536" s="545" t="e">
        <f t="array" ref="BQ536">bdRateExtend($G534:$G537,O534:O537,$AC534:$AC537,AK534:AK537,"None", FALSE,1)</f>
        <v>#VALUE!</v>
      </c>
      <c r="BR536" s="541"/>
      <c r="BS536" s="551" t="e">
        <f t="array" ref="BS536">bdRateExtend($G534:$G537,P534:P537,$AC534:$AC537,AL534:AL537)</f>
        <v>#VALUE!</v>
      </c>
      <c r="BT536" s="552"/>
      <c r="BU536" s="551" t="e">
        <f t="array" ref="BU536">bdRateExtend($G534:$G537,Q534:Q537,$AC534:$AC537,AM534:AM537)</f>
        <v>#VALUE!</v>
      </c>
      <c r="BV536" s="552"/>
      <c r="BW536" s="551" t="e">
        <f t="array" ref="BW536">bdRateExtend($G534:$G537,R534:R537,$AC534:$AC537,AN534:AN537)</f>
        <v>#VALUE!</v>
      </c>
      <c r="BX536" s="552"/>
      <c r="BY536" s="552"/>
      <c r="BZ536" s="541"/>
      <c r="CA536" s="541"/>
      <c r="CB536" s="552"/>
      <c r="CC536" s="561" t="e">
        <f t="array" ref="CC536">bdCAMBIExtend($G534:$G537,V534:V537,$AC534:$AC537,AR534:AR537)</f>
        <v>#VALUE!</v>
      </c>
      <c r="CD536" s="552"/>
      <c r="CE536" s="554">
        <f t="array" ref="CE536">testVMAFRange($G534:$G537,N534:N537,$AC534:$AC537,AJ534:AJ537)</f>
        <v>0</v>
      </c>
      <c r="CF536" s="541"/>
      <c r="CG536" s="554">
        <f t="array" ref="CG536">testVMAFRange($G534:$G537,O534:O537,$AC534:$AC537,AK534:AK537)</f>
        <v>0</v>
      </c>
      <c r="CH536" s="541"/>
    </row>
    <row r="537" spans="1:86" ht="17" hidden="1" customHeight="1" x14ac:dyDescent="0.2">
      <c r="A537" s="552"/>
      <c r="B537" s="571"/>
      <c r="C537" s="486"/>
      <c r="D537" s="591"/>
      <c r="E537" s="559"/>
      <c r="F537" s="240">
        <v>210</v>
      </c>
      <c r="G537" s="299">
        <f>'Anchor-AI'!L535</f>
        <v>0</v>
      </c>
      <c r="H537" s="300">
        <f>'Anchor-AI'!M535</f>
        <v>0</v>
      </c>
      <c r="I537" s="300">
        <f>'Anchor-AI'!N535</f>
        <v>0</v>
      </c>
      <c r="J537" s="300">
        <f>'Anchor-AI'!O535</f>
        <v>0</v>
      </c>
      <c r="K537" s="295">
        <f>(Summary!$C$63*H537+Summary!$C$64*I537+Summary!$C$65*J537)/Summary!$C$66</f>
        <v>0</v>
      </c>
      <c r="L537" s="300">
        <f>'Anchor-AI'!P535</f>
        <v>0</v>
      </c>
      <c r="M537" s="300">
        <f>'Anchor-AI'!Q535</f>
        <v>0</v>
      </c>
      <c r="N537" s="300">
        <f>'Anchor-AI'!R535</f>
        <v>0</v>
      </c>
      <c r="O537" s="300">
        <f>'Anchor-AI'!S535</f>
        <v>0</v>
      </c>
      <c r="P537" s="300">
        <f>'Anchor-AI'!T535</f>
        <v>0</v>
      </c>
      <c r="Q537" s="300">
        <f>'Anchor-AI'!U535</f>
        <v>0</v>
      </c>
      <c r="R537" s="300">
        <f>'Anchor-AI'!V535</f>
        <v>0</v>
      </c>
      <c r="S537" s="300">
        <f>'Anchor-AI'!W535</f>
        <v>0</v>
      </c>
      <c r="T537" s="300">
        <f>'Anchor-AI'!X535</f>
        <v>0</v>
      </c>
      <c r="U537" s="300">
        <f>10*LOG10(1/((Summary!$C$80/10^(R537/10)+Summary!$C$81/10^(S537/10)+Summary!$C$82/10^(T537/10))/Summary!$C$83))</f>
        <v>0</v>
      </c>
      <c r="V537" s="300">
        <f>'Anchor-AI'!Y535</f>
        <v>0</v>
      </c>
      <c r="W537" s="300">
        <f>'Anchor-AI'!Z535</f>
        <v>0</v>
      </c>
      <c r="X537" s="300">
        <f>'Anchor-AI'!AA535</f>
        <v>0</v>
      </c>
      <c r="Y537" s="357">
        <f>'Anchor-AI'!AB535</f>
        <v>0</v>
      </c>
      <c r="Z537" s="357">
        <f>'Anchor-AI'!AC535</f>
        <v>0</v>
      </c>
      <c r="AA537" s="301">
        <f t="shared" si="28"/>
        <v>0</v>
      </c>
      <c r="AB537" s="76"/>
      <c r="AC537" s="171">
        <f>'Test-AI'!L535</f>
        <v>0</v>
      </c>
      <c r="AD537" s="168">
        <f>'Test-AI'!M535</f>
        <v>0</v>
      </c>
      <c r="AE537" s="168">
        <f>'Test-AI'!N535</f>
        <v>0</v>
      </c>
      <c r="AF537" s="168">
        <f>'Test-AI'!O535</f>
        <v>0</v>
      </c>
      <c r="AG537" s="168">
        <f>(Summary!$C$63*AD537+Summary!$C$64*AE537+Summary!$C$65*AF537)/Summary!$C$66</f>
        <v>0</v>
      </c>
      <c r="AH537" s="168">
        <f>'Test-AI'!P535</f>
        <v>0</v>
      </c>
      <c r="AI537" s="168">
        <f>'Test-AI'!Q535</f>
        <v>0</v>
      </c>
      <c r="AJ537" s="168">
        <f>'Test-AI'!R535</f>
        <v>0</v>
      </c>
      <c r="AK537" s="168">
        <f>'Test-AI'!S535</f>
        <v>0</v>
      </c>
      <c r="AL537" s="168">
        <f>'Test-AI'!T535</f>
        <v>0</v>
      </c>
      <c r="AM537" s="168">
        <f>'Test-AI'!U535</f>
        <v>0</v>
      </c>
      <c r="AN537" s="168">
        <f>'Test-AI'!V535</f>
        <v>0</v>
      </c>
      <c r="AO537" s="168">
        <f>'Test-AI'!W535</f>
        <v>0</v>
      </c>
      <c r="AP537" s="168">
        <f>'Test-AI'!X535</f>
        <v>0</v>
      </c>
      <c r="AQ537" s="168">
        <f>10*LOG10(1/((Summary!$C$80/10^(AN537/10)+Summary!$C$81/10^(AO537/10)+Summary!$C$82/10^(AP537/10))/Summary!$C$83))</f>
        <v>0</v>
      </c>
      <c r="AR537" s="168">
        <f>'Test-AI'!Y535</f>
        <v>0</v>
      </c>
      <c r="AS537" s="168">
        <f>'Test-AI'!Z535</f>
        <v>0</v>
      </c>
      <c r="AT537" s="300">
        <f>'Test-AI'!AA535</f>
        <v>0</v>
      </c>
      <c r="AU537" s="357">
        <f>'Test-AI'!AB535</f>
        <v>0</v>
      </c>
      <c r="AV537" s="357">
        <f>'Test-AI'!AC535</f>
        <v>0</v>
      </c>
      <c r="AW537" s="301">
        <f t="shared" si="29"/>
        <v>0</v>
      </c>
      <c r="AX537" s="302" t="e">
        <f t="shared" si="30"/>
        <v>#DIV/0!</v>
      </c>
      <c r="AY537" s="303" t="e">
        <f t="shared" si="30"/>
        <v>#DIV/0!</v>
      </c>
      <c r="AZ537" s="297" t="e">
        <f t="shared" si="30"/>
        <v>#DIV/0!</v>
      </c>
      <c r="BA537" s="345" t="e">
        <f t="shared" si="30"/>
        <v>#DIV/0!</v>
      </c>
      <c r="BB537" s="75"/>
      <c r="BC537" s="75"/>
      <c r="BD537" s="570"/>
      <c r="BE537" s="550"/>
      <c r="BF537" s="553"/>
      <c r="BG537" s="553"/>
      <c r="BH537" s="553"/>
      <c r="BI537" s="553"/>
      <c r="BJ537" s="553"/>
      <c r="BK537" s="553"/>
      <c r="BL537" s="553"/>
      <c r="BM537" s="553"/>
      <c r="BN537" s="553"/>
      <c r="BO537" s="546"/>
      <c r="BP537" s="544"/>
      <c r="BQ537" s="546"/>
      <c r="BR537" s="544"/>
      <c r="BS537" s="553"/>
      <c r="BT537" s="553"/>
      <c r="BU537" s="553"/>
      <c r="BV537" s="553"/>
      <c r="BW537" s="553"/>
      <c r="BX537" s="553"/>
      <c r="BY537" s="553"/>
      <c r="BZ537" s="544"/>
      <c r="CA537" s="544"/>
      <c r="CB537" s="553"/>
      <c r="CC537" s="553"/>
      <c r="CD537" s="553"/>
      <c r="CE537" s="546"/>
      <c r="CF537" s="544"/>
      <c r="CG537" s="546"/>
      <c r="CH537" s="544"/>
    </row>
    <row r="538" spans="1:86" ht="17" hidden="1" customHeight="1" x14ac:dyDescent="0.2">
      <c r="A538" s="552"/>
      <c r="B538" s="618" t="s">
        <v>148</v>
      </c>
      <c r="C538" s="586" t="s">
        <v>122</v>
      </c>
      <c r="D538" s="589">
        <v>30</v>
      </c>
      <c r="E538" s="557">
        <v>8</v>
      </c>
      <c r="F538" s="238">
        <v>85</v>
      </c>
      <c r="G538" s="289">
        <f>'Anchor-AI'!L536</f>
        <v>0</v>
      </c>
      <c r="H538" s="290">
        <f>'Anchor-AI'!M536</f>
        <v>0</v>
      </c>
      <c r="I538" s="290">
        <f>'Anchor-AI'!N536</f>
        <v>0</v>
      </c>
      <c r="J538" s="290">
        <f>'Anchor-AI'!O536</f>
        <v>0</v>
      </c>
      <c r="K538" s="290">
        <f>(Summary!$C$63*H538+Summary!$C$64*I538+Summary!$C$65*J538)/Summary!$C$66</f>
        <v>0</v>
      </c>
      <c r="L538" s="290">
        <f>'Anchor-AI'!P536</f>
        <v>0</v>
      </c>
      <c r="M538" s="290">
        <f>'Anchor-AI'!Q536</f>
        <v>0</v>
      </c>
      <c r="N538" s="290">
        <f>'Anchor-AI'!R536</f>
        <v>0</v>
      </c>
      <c r="O538" s="290">
        <f>'Anchor-AI'!S536</f>
        <v>0</v>
      </c>
      <c r="P538" s="290">
        <f>'Anchor-AI'!T536</f>
        <v>0</v>
      </c>
      <c r="Q538" s="290">
        <f>'Anchor-AI'!U536</f>
        <v>0</v>
      </c>
      <c r="R538" s="290">
        <f>'Anchor-AI'!V536</f>
        <v>0</v>
      </c>
      <c r="S538" s="290">
        <f>'Anchor-AI'!W536</f>
        <v>0</v>
      </c>
      <c r="T538" s="290">
        <f>'Anchor-AI'!X536</f>
        <v>0</v>
      </c>
      <c r="U538" s="290">
        <f>10*LOG10(1/((Summary!$C$80/10^(R538/10)+Summary!$C$81/10^(S538/10)+Summary!$C$82/10^(T538/10))/Summary!$C$83))</f>
        <v>0</v>
      </c>
      <c r="V538" s="290">
        <f>'Anchor-AI'!Y536</f>
        <v>0</v>
      </c>
      <c r="W538" s="290">
        <f>'Anchor-AI'!Z536</f>
        <v>0</v>
      </c>
      <c r="X538" s="290">
        <f>'Anchor-AI'!AA536</f>
        <v>0</v>
      </c>
      <c r="Y538" s="360">
        <f>'Anchor-AI'!AB536</f>
        <v>0</v>
      </c>
      <c r="Z538" s="360">
        <f>'Anchor-AI'!AC536</f>
        <v>0</v>
      </c>
      <c r="AA538" s="291">
        <f t="shared" si="28"/>
        <v>0</v>
      </c>
      <c r="AC538" s="169">
        <f>'Test-AI'!L536</f>
        <v>0</v>
      </c>
      <c r="AD538" s="166">
        <f>'Test-AI'!M536</f>
        <v>0</v>
      </c>
      <c r="AE538" s="166">
        <f>'Test-AI'!N536</f>
        <v>0</v>
      </c>
      <c r="AF538" s="166">
        <f>'Test-AI'!O536</f>
        <v>0</v>
      </c>
      <c r="AG538" s="166">
        <f>(Summary!$C$63*AD538+Summary!$C$64*AE538+Summary!$C$65*AF538)/Summary!$C$66</f>
        <v>0</v>
      </c>
      <c r="AH538" s="166">
        <f>'Test-AI'!P536</f>
        <v>0</v>
      </c>
      <c r="AI538" s="166">
        <f>'Test-AI'!Q536</f>
        <v>0</v>
      </c>
      <c r="AJ538" s="166">
        <f>'Test-AI'!R536</f>
        <v>0</v>
      </c>
      <c r="AK538" s="166">
        <f>'Test-AI'!S536</f>
        <v>0</v>
      </c>
      <c r="AL538" s="166">
        <f>'Test-AI'!T536</f>
        <v>0</v>
      </c>
      <c r="AM538" s="166">
        <f>'Test-AI'!U536</f>
        <v>0</v>
      </c>
      <c r="AN538" s="166">
        <f>'Test-AI'!V536</f>
        <v>0</v>
      </c>
      <c r="AO538" s="166">
        <f>'Test-AI'!W536</f>
        <v>0</v>
      </c>
      <c r="AP538" s="166">
        <f>'Test-AI'!X536</f>
        <v>0</v>
      </c>
      <c r="AQ538" s="166">
        <f>10*LOG10(1/((Summary!$C$80/10^(AN538/10)+Summary!$C$81/10^(AO538/10)+Summary!$C$82/10^(AP538/10))/Summary!$C$83))</f>
        <v>0</v>
      </c>
      <c r="AR538" s="166">
        <f>'Test-AI'!Y536</f>
        <v>0</v>
      </c>
      <c r="AS538" s="166">
        <f>'Test-AI'!Z536</f>
        <v>0</v>
      </c>
      <c r="AT538" s="290">
        <f>'Test-AI'!AA536</f>
        <v>0</v>
      </c>
      <c r="AU538" s="356">
        <f>'Test-AI'!AB536</f>
        <v>0</v>
      </c>
      <c r="AV538" s="356">
        <f>'Test-AI'!AC536</f>
        <v>0</v>
      </c>
      <c r="AW538" s="291">
        <f t="shared" si="29"/>
        <v>0</v>
      </c>
      <c r="AX538" s="292" t="e">
        <f t="shared" si="30"/>
        <v>#DIV/0!</v>
      </c>
      <c r="AY538" s="293" t="e">
        <f t="shared" si="30"/>
        <v>#DIV/0!</v>
      </c>
      <c r="AZ538" s="292" t="e">
        <f t="shared" si="30"/>
        <v>#DIV/0!</v>
      </c>
      <c r="BA538" s="344" t="e">
        <f t="shared" si="30"/>
        <v>#DIV/0!</v>
      </c>
      <c r="BB538" s="75"/>
      <c r="BC538" s="75"/>
      <c r="BD538" s="572" t="s">
        <v>39</v>
      </c>
      <c r="BE538" s="549" t="e">
        <f t="array" ref="BE538">bdRateExtend($G538:$G541,H538:H541,$AC538:$AC541,AD538:AD541)</f>
        <v>#VALUE!</v>
      </c>
      <c r="BF538" s="551" t="e">
        <f t="array" ref="BF538">bdRateExtend($G538:$G543,H538:H543,$AC538:$AC543,AD538:AD543)</f>
        <v>#VALUE!</v>
      </c>
      <c r="BG538" s="551" t="e">
        <f t="array" ref="BG538">bdRateExtend($G538:$G543,I538:I543,$AC538:$AC543,AE538:AE543)</f>
        <v>#VALUE!</v>
      </c>
      <c r="BH538" s="551" t="e">
        <f t="array" ref="BH538">bdRateExtend($G538:$G543,J538:J543,$AC538:$AC543,AF538:AF543)</f>
        <v>#VALUE!</v>
      </c>
      <c r="BI538" s="551" t="e">
        <f t="array" ref="BI538">bdRateExtend($G538:$G543,K538:K543,$AC538:$AC543,AG538:AG543)</f>
        <v>#VALUE!</v>
      </c>
      <c r="BJ538" s="575" t="e">
        <f>(Summary!$C$94*BF538+Summary!$C$95*BG538+Summary!$C$96*BH538)/Summary!$C$97</f>
        <v>#VALUE!</v>
      </c>
      <c r="BK538" s="551" t="e">
        <f t="array" ref="BK538">bdRateExtend($G538:$G541,L538:L541,$AC538:$AC541,AH538:AH541)</f>
        <v>#VALUE!</v>
      </c>
      <c r="BL538" s="551" t="e">
        <f t="array" ref="BL538">bdRateExtend($G538:$G543,L538:L543,$AC538:$AC543,AH538:AH543)</f>
        <v>#VALUE!</v>
      </c>
      <c r="BM538" s="551" t="e">
        <f t="array" ref="BM538">bdRateExtend($G538:$G541,M538:M541,$AC538:$AC541,AI538:AI541)</f>
        <v>#VALUE!</v>
      </c>
      <c r="BN538" s="551" t="e">
        <f t="array" ref="BN538">bdRateExtend($G538:$G543,M538:M543,$AC538:$AC543,AI538:AI543)</f>
        <v>#VALUE!</v>
      </c>
      <c r="BO538" s="548" t="e">
        <f t="array" ref="BO538">bdRateExtend($G538:$G541,N538:N541,$AC538:$AC541,AJ538:AJ541,"None", FALSE,1)</f>
        <v>#VALUE!</v>
      </c>
      <c r="BP538" s="585" t="e">
        <f t="array" ref="BP538">bdRateExtend($G538:$G543,N538:N543,$AC538:$AC543,AJ538:AJ543,"None", FALSE,1)</f>
        <v>#VALUE!</v>
      </c>
      <c r="BQ538" s="548" t="e">
        <f t="array" ref="BQ538">bdRateExtend($G538:$G541,O538:O541,$AC538:$AC541,AK538:AK541,"None", FALSE,1)</f>
        <v>#VALUE!</v>
      </c>
      <c r="BR538" s="585" t="e">
        <f t="array" ref="BR538">bdRateExtend($G538:$G543,O538:O543,$AC538:$AC543,AK538:AK543,"None", FALSE,1)</f>
        <v>#VALUE!</v>
      </c>
      <c r="BS538" s="551" t="e">
        <f t="array" ref="BS538">bdRateExtend($G538:$G541,P538:P541,$AC538:$AC541,AL538:AL541)</f>
        <v>#VALUE!</v>
      </c>
      <c r="BT538" s="551" t="e">
        <f t="array" ref="BT538">bdRateExtend($G538:$G543,P538:P543,$AC538:$AC543,AL538:AL543)</f>
        <v>#VALUE!</v>
      </c>
      <c r="BU538" s="551" t="e">
        <f t="array" ref="BU538">bdRateExtend($G538:$G541,Q538:Q541,$AC538:$AC541,AM538:AM541)</f>
        <v>#VALUE!</v>
      </c>
      <c r="BV538" s="551" t="e">
        <f t="array" ref="BV538">bdRateExtend($G538:$G543,Q538:Q543,$AC538:$AC543,AM538:AM543)</f>
        <v>#VALUE!</v>
      </c>
      <c r="BW538" s="551" t="e">
        <f t="array" ref="BW538">bdRateExtend($G538:$G541,R538:R541,$AC538:$AC541,AN538:AN541)</f>
        <v>#VALUE!</v>
      </c>
      <c r="BX538" s="551" t="e">
        <f t="array" ref="BX538">bdRateExtend($G538:$G543,R538:R543,$AC538:$AC543,AN538:AN543)</f>
        <v>#VALUE!</v>
      </c>
      <c r="BY538" s="551" t="e">
        <f t="array" ref="BY538">bdRateExtend($G538:$G543,S538:S543,$AC538:$AC543,AO538:AO543)</f>
        <v>#VALUE!</v>
      </c>
      <c r="BZ538" s="555" t="e">
        <f t="array" ref="BZ538">bdRateExtend($G538:$G543,T538:T543,$AC538:$AC543,AP538:AP543)</f>
        <v>#VALUE!</v>
      </c>
      <c r="CA538" s="555" t="e">
        <f t="array" ref="CA538">bdRateExtend($G538:$G543,U538:U543,$AC538:$AC543,AQ538:AQ543)</f>
        <v>#VALUE!</v>
      </c>
      <c r="CB538" s="575" t="e">
        <f>(Summary!$C$108*BX538+Summary!$C$109*BY538+Summary!$C$110*BZ538)/Summary!$C$111</f>
        <v>#VALUE!</v>
      </c>
      <c r="CC538" s="561" t="e">
        <f t="array" ref="CC538">bdCAMBIExtend($G538:$G541,V538:V541,$AC538:$AC541,AR538:AR541)</f>
        <v>#VALUE!</v>
      </c>
      <c r="CD538" s="561" t="e">
        <f t="array" ref="CD538">bdCAMBIExtend($G538:$G543,V538:V543,$AC538:$AC543,AR538:AR543)</f>
        <v>#VALUE!</v>
      </c>
      <c r="CE538" s="547">
        <f t="array" ref="CE538">testVMAFRange($G538:$G541,N538:N541,$AC538:$AC541,AJ538:AJ541)</f>
        <v>0</v>
      </c>
      <c r="CF538" s="543">
        <f t="array" ref="CF538">testVMAFRange($G538:$G543,N538:N543,$AC538:$AC543,AJ538:AJ543)</f>
        <v>0</v>
      </c>
      <c r="CG538" s="547">
        <f t="array" ref="CG538">testVMAFRange($G538:$G541,O538:O541,$AC538:$AC541,AK538:AK541)</f>
        <v>0</v>
      </c>
      <c r="CH538" s="543">
        <f t="array" ref="CH538">testVMAFRange($G538:$G543,O538:O543,$AC538:$AC543,AK538:AK543)</f>
        <v>0</v>
      </c>
    </row>
    <row r="539" spans="1:86" ht="17" hidden="1" customHeight="1" x14ac:dyDescent="0.2">
      <c r="A539" s="552"/>
      <c r="B539" s="583"/>
      <c r="C539" s="485"/>
      <c r="D539" s="590"/>
      <c r="E539" s="558"/>
      <c r="F539" s="239">
        <v>110</v>
      </c>
      <c r="G539" s="294">
        <f>'Anchor-AI'!L537</f>
        <v>0</v>
      </c>
      <c r="H539" s="295">
        <f>'Anchor-AI'!M537</f>
        <v>0</v>
      </c>
      <c r="I539" s="295">
        <f>'Anchor-AI'!N537</f>
        <v>0</v>
      </c>
      <c r="J539" s="295">
        <f>'Anchor-AI'!O537</f>
        <v>0</v>
      </c>
      <c r="K539" s="295">
        <f>(Summary!$C$63*H539+Summary!$C$64*I539+Summary!$C$65*J539)/Summary!$C$66</f>
        <v>0</v>
      </c>
      <c r="L539" s="295">
        <f>'Anchor-AI'!P537</f>
        <v>0</v>
      </c>
      <c r="M539" s="295">
        <f>'Anchor-AI'!Q537</f>
        <v>0</v>
      </c>
      <c r="N539" s="295">
        <f>'Anchor-AI'!R537</f>
        <v>0</v>
      </c>
      <c r="O539" s="295">
        <f>'Anchor-AI'!S537</f>
        <v>0</v>
      </c>
      <c r="P539" s="295">
        <f>'Anchor-AI'!T537</f>
        <v>0</v>
      </c>
      <c r="Q539" s="295">
        <f>'Anchor-AI'!U537</f>
        <v>0</v>
      </c>
      <c r="R539" s="295">
        <f>'Anchor-AI'!V537</f>
        <v>0</v>
      </c>
      <c r="S539" s="295">
        <f>'Anchor-AI'!W537</f>
        <v>0</v>
      </c>
      <c r="T539" s="295">
        <f>'Anchor-AI'!X537</f>
        <v>0</v>
      </c>
      <c r="U539" s="295">
        <f>10*LOG10(1/((Summary!$C$80/10^(R539/10)+Summary!$C$81/10^(S539/10)+Summary!$C$82/10^(T539/10))/Summary!$C$83))</f>
        <v>0</v>
      </c>
      <c r="V539" s="295">
        <f>'Anchor-AI'!Y537</f>
        <v>0</v>
      </c>
      <c r="W539" s="295">
        <f>'Anchor-AI'!Z537</f>
        <v>0</v>
      </c>
      <c r="X539" s="295">
        <f>'Anchor-AI'!AA537</f>
        <v>0</v>
      </c>
      <c r="Y539" s="357">
        <f>'Anchor-AI'!AB537</f>
        <v>0</v>
      </c>
      <c r="Z539" s="357">
        <f>'Anchor-AI'!AC537</f>
        <v>0</v>
      </c>
      <c r="AA539" s="296">
        <f t="shared" si="28"/>
        <v>0</v>
      </c>
      <c r="AC539" s="170">
        <f>'Test-AI'!L537</f>
        <v>0</v>
      </c>
      <c r="AD539" s="167">
        <f>'Test-AI'!M537</f>
        <v>0</v>
      </c>
      <c r="AE539" s="167">
        <f>'Test-AI'!N537</f>
        <v>0</v>
      </c>
      <c r="AF539" s="167">
        <f>'Test-AI'!O537</f>
        <v>0</v>
      </c>
      <c r="AG539" s="167">
        <f>(Summary!$C$63*AD539+Summary!$C$64*AE539+Summary!$C$65*AF539)/Summary!$C$66</f>
        <v>0</v>
      </c>
      <c r="AH539" s="167">
        <f>'Test-AI'!P537</f>
        <v>0</v>
      </c>
      <c r="AI539" s="167">
        <f>'Test-AI'!Q537</f>
        <v>0</v>
      </c>
      <c r="AJ539" s="167">
        <f>'Test-AI'!R537</f>
        <v>0</v>
      </c>
      <c r="AK539" s="167">
        <f>'Test-AI'!S537</f>
        <v>0</v>
      </c>
      <c r="AL539" s="167">
        <f>'Test-AI'!T537</f>
        <v>0</v>
      </c>
      <c r="AM539" s="167">
        <f>'Test-AI'!U537</f>
        <v>0</v>
      </c>
      <c r="AN539" s="167">
        <f>'Test-AI'!V537</f>
        <v>0</v>
      </c>
      <c r="AO539" s="167">
        <f>'Test-AI'!W537</f>
        <v>0</v>
      </c>
      <c r="AP539" s="167">
        <f>'Test-AI'!X537</f>
        <v>0</v>
      </c>
      <c r="AQ539" s="167">
        <f>10*LOG10(1/((Summary!$C$80/10^(AN539/10)+Summary!$C$81/10^(AO539/10)+Summary!$C$82/10^(AP539/10))/Summary!$C$83))</f>
        <v>0</v>
      </c>
      <c r="AR539" s="167">
        <f>'Test-AI'!Y537</f>
        <v>0</v>
      </c>
      <c r="AS539" s="167">
        <f>'Test-AI'!Z537</f>
        <v>0</v>
      </c>
      <c r="AT539" s="295">
        <f>'Test-AI'!AA537</f>
        <v>0</v>
      </c>
      <c r="AU539" s="357">
        <f>'Test-AI'!AB537</f>
        <v>0</v>
      </c>
      <c r="AV539" s="357">
        <f>'Test-AI'!AC537</f>
        <v>0</v>
      </c>
      <c r="AW539" s="296">
        <f t="shared" si="29"/>
        <v>0</v>
      </c>
      <c r="AX539" s="297" t="e">
        <f t="shared" si="30"/>
        <v>#DIV/0!</v>
      </c>
      <c r="AY539" s="298" t="e">
        <f t="shared" si="30"/>
        <v>#DIV/0!</v>
      </c>
      <c r="AZ539" s="297" t="e">
        <f t="shared" si="30"/>
        <v>#DIV/0!</v>
      </c>
      <c r="BA539" s="345" t="e">
        <f t="shared" si="30"/>
        <v>#DIV/0!</v>
      </c>
      <c r="BB539" s="75"/>
      <c r="BC539" s="75"/>
      <c r="BD539" s="565"/>
      <c r="BE539" s="550"/>
      <c r="BF539" s="552"/>
      <c r="BG539" s="552"/>
      <c r="BH539" s="552"/>
      <c r="BI539" s="552"/>
      <c r="BJ539" s="552"/>
      <c r="BK539" s="553"/>
      <c r="BL539" s="552"/>
      <c r="BM539" s="553"/>
      <c r="BN539" s="552"/>
      <c r="BO539" s="546"/>
      <c r="BP539" s="541"/>
      <c r="BQ539" s="546"/>
      <c r="BR539" s="541"/>
      <c r="BS539" s="553"/>
      <c r="BT539" s="552"/>
      <c r="BU539" s="553"/>
      <c r="BV539" s="552"/>
      <c r="BW539" s="553"/>
      <c r="BX539" s="552"/>
      <c r="BY539" s="552"/>
      <c r="BZ539" s="541"/>
      <c r="CA539" s="541"/>
      <c r="CB539" s="552"/>
      <c r="CC539" s="553"/>
      <c r="CD539" s="552"/>
      <c r="CE539" s="546"/>
      <c r="CF539" s="541"/>
      <c r="CG539" s="546"/>
      <c r="CH539" s="541"/>
    </row>
    <row r="540" spans="1:86" ht="17" hidden="1" customHeight="1" x14ac:dyDescent="0.2">
      <c r="A540" s="552"/>
      <c r="B540" s="583"/>
      <c r="C540" s="485"/>
      <c r="D540" s="590"/>
      <c r="E540" s="558"/>
      <c r="F540" s="239">
        <v>135</v>
      </c>
      <c r="G540" s="294">
        <f>'Anchor-AI'!L538</f>
        <v>0</v>
      </c>
      <c r="H540" s="295">
        <f>'Anchor-AI'!M538</f>
        <v>0</v>
      </c>
      <c r="I540" s="295">
        <f>'Anchor-AI'!N538</f>
        <v>0</v>
      </c>
      <c r="J540" s="295">
        <f>'Anchor-AI'!O538</f>
        <v>0</v>
      </c>
      <c r="K540" s="295">
        <f>(Summary!$C$63*H540+Summary!$C$64*I540+Summary!$C$65*J540)/Summary!$C$66</f>
        <v>0</v>
      </c>
      <c r="L540" s="295">
        <f>'Anchor-AI'!P538</f>
        <v>0</v>
      </c>
      <c r="M540" s="295">
        <f>'Anchor-AI'!Q538</f>
        <v>0</v>
      </c>
      <c r="N540" s="295">
        <f>'Anchor-AI'!R538</f>
        <v>0</v>
      </c>
      <c r="O540" s="295">
        <f>'Anchor-AI'!S538</f>
        <v>0</v>
      </c>
      <c r="P540" s="295">
        <f>'Anchor-AI'!T538</f>
        <v>0</v>
      </c>
      <c r="Q540" s="295">
        <f>'Anchor-AI'!U538</f>
        <v>0</v>
      </c>
      <c r="R540" s="295">
        <f>'Anchor-AI'!V538</f>
        <v>0</v>
      </c>
      <c r="S540" s="295">
        <f>'Anchor-AI'!W538</f>
        <v>0</v>
      </c>
      <c r="T540" s="295">
        <f>'Anchor-AI'!X538</f>
        <v>0</v>
      </c>
      <c r="U540" s="295">
        <f>10*LOG10(1/((Summary!$C$80/10^(R540/10)+Summary!$C$81/10^(S540/10)+Summary!$C$82/10^(T540/10))/Summary!$C$83))</f>
        <v>0</v>
      </c>
      <c r="V540" s="295">
        <f>'Anchor-AI'!Y538</f>
        <v>0</v>
      </c>
      <c r="W540" s="295">
        <f>'Anchor-AI'!Z538</f>
        <v>0</v>
      </c>
      <c r="X540" s="295">
        <f>'Anchor-AI'!AA538</f>
        <v>0</v>
      </c>
      <c r="Y540" s="357">
        <f>'Anchor-AI'!AB538</f>
        <v>0</v>
      </c>
      <c r="Z540" s="357">
        <f>'Anchor-AI'!AC538</f>
        <v>0</v>
      </c>
      <c r="AA540" s="296">
        <f t="shared" si="28"/>
        <v>0</v>
      </c>
      <c r="AC540" s="170">
        <f>'Test-AI'!L538</f>
        <v>0</v>
      </c>
      <c r="AD540" s="167">
        <f>'Test-AI'!M538</f>
        <v>0</v>
      </c>
      <c r="AE540" s="167">
        <f>'Test-AI'!N538</f>
        <v>0</v>
      </c>
      <c r="AF540" s="167">
        <f>'Test-AI'!O538</f>
        <v>0</v>
      </c>
      <c r="AG540" s="167">
        <f>(Summary!$C$63*AD540+Summary!$C$64*AE540+Summary!$C$65*AF540)/Summary!$C$66</f>
        <v>0</v>
      </c>
      <c r="AH540" s="167">
        <f>'Test-AI'!P538</f>
        <v>0</v>
      </c>
      <c r="AI540" s="167">
        <f>'Test-AI'!Q538</f>
        <v>0</v>
      </c>
      <c r="AJ540" s="167">
        <f>'Test-AI'!R538</f>
        <v>0</v>
      </c>
      <c r="AK540" s="167">
        <f>'Test-AI'!S538</f>
        <v>0</v>
      </c>
      <c r="AL540" s="167">
        <f>'Test-AI'!T538</f>
        <v>0</v>
      </c>
      <c r="AM540" s="167">
        <f>'Test-AI'!U538</f>
        <v>0</v>
      </c>
      <c r="AN540" s="167">
        <f>'Test-AI'!V538</f>
        <v>0</v>
      </c>
      <c r="AO540" s="167">
        <f>'Test-AI'!W538</f>
        <v>0</v>
      </c>
      <c r="AP540" s="167">
        <f>'Test-AI'!X538</f>
        <v>0</v>
      </c>
      <c r="AQ540" s="167">
        <f>10*LOG10(1/((Summary!$C$80/10^(AN540/10)+Summary!$C$81/10^(AO540/10)+Summary!$C$82/10^(AP540/10))/Summary!$C$83))</f>
        <v>0</v>
      </c>
      <c r="AR540" s="167">
        <f>'Test-AI'!Y538</f>
        <v>0</v>
      </c>
      <c r="AS540" s="167">
        <f>'Test-AI'!Z538</f>
        <v>0</v>
      </c>
      <c r="AT540" s="295">
        <f>'Test-AI'!AA538</f>
        <v>0</v>
      </c>
      <c r="AU540" s="357">
        <f>'Test-AI'!AB538</f>
        <v>0</v>
      </c>
      <c r="AV540" s="357">
        <f>'Test-AI'!AC538</f>
        <v>0</v>
      </c>
      <c r="AW540" s="296">
        <f t="shared" si="29"/>
        <v>0</v>
      </c>
      <c r="AX540" s="297" t="e">
        <f t="shared" si="30"/>
        <v>#DIV/0!</v>
      </c>
      <c r="AY540" s="298" t="e">
        <f t="shared" si="30"/>
        <v>#DIV/0!</v>
      </c>
      <c r="AZ540" s="297" t="e">
        <f t="shared" si="30"/>
        <v>#DIV/0!</v>
      </c>
      <c r="BA540" s="345" t="e">
        <f t="shared" si="30"/>
        <v>#DIV/0!</v>
      </c>
      <c r="BB540" s="75"/>
      <c r="BC540" s="75"/>
      <c r="BD540" s="573" t="s">
        <v>147</v>
      </c>
      <c r="BE540" s="549" t="e">
        <f t="array" ref="BE540">bdRateExtend($G539:$G542,H539:H542,$AC539:$AC542,AD539:AD542)</f>
        <v>#VALUE!</v>
      </c>
      <c r="BF540" s="552"/>
      <c r="BG540" s="552"/>
      <c r="BH540" s="552"/>
      <c r="BI540" s="552"/>
      <c r="BJ540" s="552"/>
      <c r="BK540" s="551" t="e">
        <f t="array" ref="BK540">bdRateExtend($G539:$G542,L539:L542,$AC539:$AC542,AH539:AH542)</f>
        <v>#VALUE!</v>
      </c>
      <c r="BL540" s="552"/>
      <c r="BM540" s="551" t="e">
        <f t="array" ref="BM540">bdRateExtend($G539:$G542,M539:M542,$AC539:$AC542,AI539:AI542)</f>
        <v>#VALUE!</v>
      </c>
      <c r="BN540" s="552"/>
      <c r="BO540" s="545" t="e">
        <f t="array" ref="BO540">bdRateExtend($G539:$G542,N539:N542,$AC539:$AC542,AJ539:AJ542,"None", FALSE,1)</f>
        <v>#VALUE!</v>
      </c>
      <c r="BP540" s="541"/>
      <c r="BQ540" s="545" t="e">
        <f t="array" ref="BQ540">bdRateExtend($G539:$G542,O539:O542,$AC539:$AC542,AK539:AK542,"None", FALSE,1)</f>
        <v>#VALUE!</v>
      </c>
      <c r="BR540" s="541"/>
      <c r="BS540" s="551" t="e">
        <f t="array" ref="BS540">bdRateExtend($G539:$G542,P539:P542,$AC539:$AC542,AL539:AL542)</f>
        <v>#VALUE!</v>
      </c>
      <c r="BT540" s="552"/>
      <c r="BU540" s="551" t="e">
        <f t="array" ref="BU540">bdRateExtend($G539:$G542,Q539:Q542,$AC539:$AC542,AM539:AM542)</f>
        <v>#VALUE!</v>
      </c>
      <c r="BV540" s="552"/>
      <c r="BW540" s="551" t="e">
        <f t="array" ref="BW540">bdRateExtend($G539:$G542,R539:R542,$AC539:$AC542,AN539:AN542)</f>
        <v>#VALUE!</v>
      </c>
      <c r="BX540" s="552"/>
      <c r="BY540" s="552"/>
      <c r="BZ540" s="541"/>
      <c r="CA540" s="541"/>
      <c r="CB540" s="552"/>
      <c r="CC540" s="561" t="e">
        <f t="array" ref="CC540">bdCAMBIExtend($G539:$G542,V539:V542,$AC539:$AC542,AR539:AR542)</f>
        <v>#VALUE!</v>
      </c>
      <c r="CD540" s="552"/>
      <c r="CE540" s="554">
        <f t="array" ref="CE540">testVMAFRange($G539:$G542,N539:N542,$AC539:$AC542,AJ539:AJ542)</f>
        <v>0</v>
      </c>
      <c r="CF540" s="541"/>
      <c r="CG540" s="554">
        <f t="array" ref="CG540">testVMAFRange($G539:$G542,O539:O542,$AC539:$AC542,AK539:AK542)</f>
        <v>0</v>
      </c>
      <c r="CH540" s="541"/>
    </row>
    <row r="541" spans="1:86" ht="17" hidden="1" customHeight="1" x14ac:dyDescent="0.2">
      <c r="A541" s="552"/>
      <c r="B541" s="583"/>
      <c r="C541" s="485"/>
      <c r="D541" s="590"/>
      <c r="E541" s="558"/>
      <c r="F541" s="239">
        <v>160</v>
      </c>
      <c r="G541" s="294">
        <f>'Anchor-AI'!L539</f>
        <v>0</v>
      </c>
      <c r="H541" s="295">
        <f>'Anchor-AI'!M539</f>
        <v>0</v>
      </c>
      <c r="I541" s="295">
        <f>'Anchor-AI'!N539</f>
        <v>0</v>
      </c>
      <c r="J541" s="295">
        <f>'Anchor-AI'!O539</f>
        <v>0</v>
      </c>
      <c r="K541" s="295">
        <f>(Summary!$C$63*H541+Summary!$C$64*I541+Summary!$C$65*J541)/Summary!$C$66</f>
        <v>0</v>
      </c>
      <c r="L541" s="295">
        <f>'Anchor-AI'!P539</f>
        <v>0</v>
      </c>
      <c r="M541" s="295">
        <f>'Anchor-AI'!Q539</f>
        <v>0</v>
      </c>
      <c r="N541" s="295">
        <f>'Anchor-AI'!R539</f>
        <v>0</v>
      </c>
      <c r="O541" s="295">
        <f>'Anchor-AI'!S539</f>
        <v>0</v>
      </c>
      <c r="P541" s="295">
        <f>'Anchor-AI'!T539</f>
        <v>0</v>
      </c>
      <c r="Q541" s="295">
        <f>'Anchor-AI'!U539</f>
        <v>0</v>
      </c>
      <c r="R541" s="295">
        <f>'Anchor-AI'!V539</f>
        <v>0</v>
      </c>
      <c r="S541" s="295">
        <f>'Anchor-AI'!W539</f>
        <v>0</v>
      </c>
      <c r="T541" s="295">
        <f>'Anchor-AI'!X539</f>
        <v>0</v>
      </c>
      <c r="U541" s="295">
        <f>10*LOG10(1/((Summary!$C$80/10^(R541/10)+Summary!$C$81/10^(S541/10)+Summary!$C$82/10^(T541/10))/Summary!$C$83))</f>
        <v>0</v>
      </c>
      <c r="V541" s="295">
        <f>'Anchor-AI'!Y539</f>
        <v>0</v>
      </c>
      <c r="W541" s="295">
        <f>'Anchor-AI'!Z539</f>
        <v>0</v>
      </c>
      <c r="X541" s="295">
        <f>'Anchor-AI'!AA539</f>
        <v>0</v>
      </c>
      <c r="Y541" s="357">
        <f>'Anchor-AI'!AB539</f>
        <v>0</v>
      </c>
      <c r="Z541" s="357">
        <f>'Anchor-AI'!AC539</f>
        <v>0</v>
      </c>
      <c r="AA541" s="296">
        <f t="shared" si="28"/>
        <v>0</v>
      </c>
      <c r="AC541" s="170">
        <f>'Test-AI'!L539</f>
        <v>0</v>
      </c>
      <c r="AD541" s="167">
        <f>'Test-AI'!M539</f>
        <v>0</v>
      </c>
      <c r="AE541" s="167">
        <f>'Test-AI'!N539</f>
        <v>0</v>
      </c>
      <c r="AF541" s="167">
        <f>'Test-AI'!O539</f>
        <v>0</v>
      </c>
      <c r="AG541" s="167">
        <f>(Summary!$C$63*AD541+Summary!$C$64*AE541+Summary!$C$65*AF541)/Summary!$C$66</f>
        <v>0</v>
      </c>
      <c r="AH541" s="167">
        <f>'Test-AI'!P539</f>
        <v>0</v>
      </c>
      <c r="AI541" s="167">
        <f>'Test-AI'!Q539</f>
        <v>0</v>
      </c>
      <c r="AJ541" s="167">
        <f>'Test-AI'!R539</f>
        <v>0</v>
      </c>
      <c r="AK541" s="167">
        <f>'Test-AI'!S539</f>
        <v>0</v>
      </c>
      <c r="AL541" s="167">
        <f>'Test-AI'!T539</f>
        <v>0</v>
      </c>
      <c r="AM541" s="167">
        <f>'Test-AI'!U539</f>
        <v>0</v>
      </c>
      <c r="AN541" s="167">
        <f>'Test-AI'!V539</f>
        <v>0</v>
      </c>
      <c r="AO541" s="167">
        <f>'Test-AI'!W539</f>
        <v>0</v>
      </c>
      <c r="AP541" s="167">
        <f>'Test-AI'!X539</f>
        <v>0</v>
      </c>
      <c r="AQ541" s="167">
        <f>10*LOG10(1/((Summary!$C$80/10^(AN541/10)+Summary!$C$81/10^(AO541/10)+Summary!$C$82/10^(AP541/10))/Summary!$C$83))</f>
        <v>0</v>
      </c>
      <c r="AR541" s="167">
        <f>'Test-AI'!Y539</f>
        <v>0</v>
      </c>
      <c r="AS541" s="167">
        <f>'Test-AI'!Z539</f>
        <v>0</v>
      </c>
      <c r="AT541" s="295">
        <f>'Test-AI'!AA539</f>
        <v>0</v>
      </c>
      <c r="AU541" s="357">
        <f>'Test-AI'!AB539</f>
        <v>0</v>
      </c>
      <c r="AV541" s="357">
        <f>'Test-AI'!AC539</f>
        <v>0</v>
      </c>
      <c r="AW541" s="296">
        <f t="shared" si="29"/>
        <v>0</v>
      </c>
      <c r="AX541" s="297" t="e">
        <f t="shared" si="30"/>
        <v>#DIV/0!</v>
      </c>
      <c r="AY541" s="298" t="e">
        <f t="shared" si="30"/>
        <v>#DIV/0!</v>
      </c>
      <c r="AZ541" s="297" t="e">
        <f t="shared" si="30"/>
        <v>#DIV/0!</v>
      </c>
      <c r="BA541" s="345" t="e">
        <f t="shared" si="30"/>
        <v>#DIV/0!</v>
      </c>
      <c r="BB541" s="75"/>
      <c r="BC541" s="75"/>
      <c r="BD541" s="565"/>
      <c r="BE541" s="550"/>
      <c r="BF541" s="552"/>
      <c r="BG541" s="552"/>
      <c r="BH541" s="552"/>
      <c r="BI541" s="552"/>
      <c r="BJ541" s="552"/>
      <c r="BK541" s="553"/>
      <c r="BL541" s="552"/>
      <c r="BM541" s="553"/>
      <c r="BN541" s="552"/>
      <c r="BO541" s="546"/>
      <c r="BP541" s="541"/>
      <c r="BQ541" s="546"/>
      <c r="BR541" s="541"/>
      <c r="BS541" s="553"/>
      <c r="BT541" s="552"/>
      <c r="BU541" s="553"/>
      <c r="BV541" s="552"/>
      <c r="BW541" s="553"/>
      <c r="BX541" s="552"/>
      <c r="BY541" s="552"/>
      <c r="BZ541" s="541"/>
      <c r="CA541" s="541"/>
      <c r="CB541" s="552"/>
      <c r="CC541" s="553"/>
      <c r="CD541" s="552"/>
      <c r="CE541" s="546"/>
      <c r="CF541" s="541"/>
      <c r="CG541" s="546"/>
      <c r="CH541" s="541"/>
    </row>
    <row r="542" spans="1:86" ht="17" hidden="1" customHeight="1" x14ac:dyDescent="0.2">
      <c r="A542" s="552"/>
      <c r="B542" s="583"/>
      <c r="C542" s="485"/>
      <c r="D542" s="590"/>
      <c r="E542" s="558"/>
      <c r="F542" s="239">
        <v>185</v>
      </c>
      <c r="G542" s="294">
        <f>'Anchor-AI'!L540</f>
        <v>0</v>
      </c>
      <c r="H542" s="295">
        <f>'Anchor-AI'!M540</f>
        <v>0</v>
      </c>
      <c r="I542" s="295">
        <f>'Anchor-AI'!N540</f>
        <v>0</v>
      </c>
      <c r="J542" s="295">
        <f>'Anchor-AI'!O540</f>
        <v>0</v>
      </c>
      <c r="K542" s="295">
        <f>(Summary!$C$63*H542+Summary!$C$64*I542+Summary!$C$65*J542)/Summary!$C$66</f>
        <v>0</v>
      </c>
      <c r="L542" s="295">
        <f>'Anchor-AI'!P540</f>
        <v>0</v>
      </c>
      <c r="M542" s="295">
        <f>'Anchor-AI'!Q540</f>
        <v>0</v>
      </c>
      <c r="N542" s="295">
        <f>'Anchor-AI'!R540</f>
        <v>0</v>
      </c>
      <c r="O542" s="295">
        <f>'Anchor-AI'!S540</f>
        <v>0</v>
      </c>
      <c r="P542" s="295">
        <f>'Anchor-AI'!T540</f>
        <v>0</v>
      </c>
      <c r="Q542" s="295">
        <f>'Anchor-AI'!U540</f>
        <v>0</v>
      </c>
      <c r="R542" s="295">
        <f>'Anchor-AI'!V540</f>
        <v>0</v>
      </c>
      <c r="S542" s="295">
        <f>'Anchor-AI'!W540</f>
        <v>0</v>
      </c>
      <c r="T542" s="295">
        <f>'Anchor-AI'!X540</f>
        <v>0</v>
      </c>
      <c r="U542" s="295">
        <f>10*LOG10(1/((Summary!$C$80/10^(R542/10)+Summary!$C$81/10^(S542/10)+Summary!$C$82/10^(T542/10))/Summary!$C$83))</f>
        <v>0</v>
      </c>
      <c r="V542" s="295">
        <f>'Anchor-AI'!Y540</f>
        <v>0</v>
      </c>
      <c r="W542" s="295">
        <f>'Anchor-AI'!Z540</f>
        <v>0</v>
      </c>
      <c r="X542" s="295">
        <f>'Anchor-AI'!AA540</f>
        <v>0</v>
      </c>
      <c r="Y542" s="357">
        <f>'Anchor-AI'!AB540</f>
        <v>0</v>
      </c>
      <c r="Z542" s="357">
        <f>'Anchor-AI'!AC540</f>
        <v>0</v>
      </c>
      <c r="AA542" s="296">
        <f t="shared" si="28"/>
        <v>0</v>
      </c>
      <c r="AC542" s="170">
        <f>'Test-AI'!L540</f>
        <v>0</v>
      </c>
      <c r="AD542" s="167">
        <f>'Test-AI'!M540</f>
        <v>0</v>
      </c>
      <c r="AE542" s="167">
        <f>'Test-AI'!N540</f>
        <v>0</v>
      </c>
      <c r="AF542" s="167">
        <f>'Test-AI'!O540</f>
        <v>0</v>
      </c>
      <c r="AG542" s="167">
        <f>(Summary!$C$63*AD542+Summary!$C$64*AE542+Summary!$C$65*AF542)/Summary!$C$66</f>
        <v>0</v>
      </c>
      <c r="AH542" s="167">
        <f>'Test-AI'!P540</f>
        <v>0</v>
      </c>
      <c r="AI542" s="167">
        <f>'Test-AI'!Q540</f>
        <v>0</v>
      </c>
      <c r="AJ542" s="167">
        <f>'Test-AI'!R540</f>
        <v>0</v>
      </c>
      <c r="AK542" s="167">
        <f>'Test-AI'!S540</f>
        <v>0</v>
      </c>
      <c r="AL542" s="167">
        <f>'Test-AI'!T540</f>
        <v>0</v>
      </c>
      <c r="AM542" s="167">
        <f>'Test-AI'!U540</f>
        <v>0</v>
      </c>
      <c r="AN542" s="167">
        <f>'Test-AI'!V540</f>
        <v>0</v>
      </c>
      <c r="AO542" s="167">
        <f>'Test-AI'!W540</f>
        <v>0</v>
      </c>
      <c r="AP542" s="167">
        <f>'Test-AI'!X540</f>
        <v>0</v>
      </c>
      <c r="AQ542" s="167">
        <f>10*LOG10(1/((Summary!$C$80/10^(AN542/10)+Summary!$C$81/10^(AO542/10)+Summary!$C$82/10^(AP542/10))/Summary!$C$83))</f>
        <v>0</v>
      </c>
      <c r="AR542" s="167">
        <f>'Test-AI'!Y540</f>
        <v>0</v>
      </c>
      <c r="AS542" s="167">
        <f>'Test-AI'!Z540</f>
        <v>0</v>
      </c>
      <c r="AT542" s="295">
        <f>'Test-AI'!AA540</f>
        <v>0</v>
      </c>
      <c r="AU542" s="357">
        <f>'Test-AI'!AB540</f>
        <v>0</v>
      </c>
      <c r="AV542" s="357">
        <f>'Test-AI'!AC540</f>
        <v>0</v>
      </c>
      <c r="AW542" s="296">
        <f t="shared" si="29"/>
        <v>0</v>
      </c>
      <c r="AX542" s="297" t="e">
        <f t="shared" si="30"/>
        <v>#DIV/0!</v>
      </c>
      <c r="AY542" s="298" t="e">
        <f t="shared" si="30"/>
        <v>#DIV/0!</v>
      </c>
      <c r="AZ542" s="297" t="e">
        <f t="shared" si="30"/>
        <v>#DIV/0!</v>
      </c>
      <c r="BA542" s="345" t="e">
        <f t="shared" si="30"/>
        <v>#DIV/0!</v>
      </c>
      <c r="BB542" s="75"/>
      <c r="BC542" s="75"/>
      <c r="BD542" s="574" t="s">
        <v>46</v>
      </c>
      <c r="BE542" s="549" t="e">
        <f t="array" ref="BE542">bdRateExtend($G540:$G543,H540:H543,$AC540:$AC543,AD540:AD543)</f>
        <v>#VALUE!</v>
      </c>
      <c r="BF542" s="552"/>
      <c r="BG542" s="552"/>
      <c r="BH542" s="552"/>
      <c r="BI542" s="552"/>
      <c r="BJ542" s="552"/>
      <c r="BK542" s="551" t="e">
        <f t="array" ref="BK542">bdRateExtend($G540:$G543,L540:L543,$AC540:$AC543,AH540:AH543)</f>
        <v>#VALUE!</v>
      </c>
      <c r="BL542" s="552"/>
      <c r="BM542" s="551" t="e">
        <f t="array" ref="BM542">bdRateExtend($G540:$G543,M540:M543,$AC540:$AC543,AI540:AI543)</f>
        <v>#VALUE!</v>
      </c>
      <c r="BN542" s="552"/>
      <c r="BO542" s="545" t="e">
        <f t="array" ref="BO542">bdRateExtend($G540:$G543,N540:N543,$AC540:$AC543,AJ540:AJ543,"None", FALSE,1)</f>
        <v>#VALUE!</v>
      </c>
      <c r="BP542" s="541"/>
      <c r="BQ542" s="545" t="e">
        <f t="array" ref="BQ542">bdRateExtend($G540:$G543,O540:O543,$AC540:$AC543,AK540:AK543,"None", FALSE,1)</f>
        <v>#VALUE!</v>
      </c>
      <c r="BR542" s="541"/>
      <c r="BS542" s="551" t="e">
        <f t="array" ref="BS542">bdRateExtend($G540:$G543,P540:P543,$AC540:$AC543,AL540:AL543)</f>
        <v>#VALUE!</v>
      </c>
      <c r="BT542" s="552"/>
      <c r="BU542" s="551" t="e">
        <f t="array" ref="BU542">bdRateExtend($G540:$G543,Q540:Q543,$AC540:$AC543,AM540:AM543)</f>
        <v>#VALUE!</v>
      </c>
      <c r="BV542" s="552"/>
      <c r="BW542" s="551" t="e">
        <f t="array" ref="BW542">bdRateExtend($G540:$G543,R540:R543,$AC540:$AC543,AN540:AN543)</f>
        <v>#VALUE!</v>
      </c>
      <c r="BX542" s="552"/>
      <c r="BY542" s="552"/>
      <c r="BZ542" s="541"/>
      <c r="CA542" s="541"/>
      <c r="CB542" s="552"/>
      <c r="CC542" s="561" t="e">
        <f t="array" ref="CC542">bdCAMBIExtend($G540:$G543,V540:V543,$AC540:$AC543,AR540:AR543)</f>
        <v>#VALUE!</v>
      </c>
      <c r="CD542" s="552"/>
      <c r="CE542" s="554">
        <f t="array" ref="CE542">testVMAFRange($G540:$G543,N540:N543,$AC540:$AC543,AJ540:AJ543)</f>
        <v>0</v>
      </c>
      <c r="CF542" s="541"/>
      <c r="CG542" s="554">
        <f t="array" ref="CG542">testVMAFRange($G540:$G543,O540:O543,$AC540:$AC543,AK540:AK543)</f>
        <v>0</v>
      </c>
      <c r="CH542" s="541"/>
    </row>
    <row r="543" spans="1:86" ht="17" hidden="1" customHeight="1" x14ac:dyDescent="0.2">
      <c r="A543" s="552"/>
      <c r="B543" s="619"/>
      <c r="C543" s="486"/>
      <c r="D543" s="591"/>
      <c r="E543" s="559"/>
      <c r="F543" s="240">
        <v>210</v>
      </c>
      <c r="G543" s="299">
        <f>'Anchor-AI'!L541</f>
        <v>0</v>
      </c>
      <c r="H543" s="300">
        <f>'Anchor-AI'!M541</f>
        <v>0</v>
      </c>
      <c r="I543" s="300">
        <f>'Anchor-AI'!N541</f>
        <v>0</v>
      </c>
      <c r="J543" s="300">
        <f>'Anchor-AI'!O541</f>
        <v>0</v>
      </c>
      <c r="K543" s="295">
        <f>(Summary!$C$63*H543+Summary!$C$64*I543+Summary!$C$65*J543)/Summary!$C$66</f>
        <v>0</v>
      </c>
      <c r="L543" s="300">
        <f>'Anchor-AI'!P541</f>
        <v>0</v>
      </c>
      <c r="M543" s="300">
        <f>'Anchor-AI'!Q541</f>
        <v>0</v>
      </c>
      <c r="N543" s="300">
        <f>'Anchor-AI'!R541</f>
        <v>0</v>
      </c>
      <c r="O543" s="300">
        <f>'Anchor-AI'!S541</f>
        <v>0</v>
      </c>
      <c r="P543" s="300">
        <f>'Anchor-AI'!T541</f>
        <v>0</v>
      </c>
      <c r="Q543" s="300">
        <f>'Anchor-AI'!U541</f>
        <v>0</v>
      </c>
      <c r="R543" s="300">
        <f>'Anchor-AI'!V541</f>
        <v>0</v>
      </c>
      <c r="S543" s="300">
        <f>'Anchor-AI'!W541</f>
        <v>0</v>
      </c>
      <c r="T543" s="300">
        <f>'Anchor-AI'!X541</f>
        <v>0</v>
      </c>
      <c r="U543" s="300">
        <f>10*LOG10(1/((Summary!$C$80/10^(R543/10)+Summary!$C$81/10^(S543/10)+Summary!$C$82/10^(T543/10))/Summary!$C$83))</f>
        <v>0</v>
      </c>
      <c r="V543" s="300">
        <f>'Anchor-AI'!Y541</f>
        <v>0</v>
      </c>
      <c r="W543" s="300">
        <f>'Anchor-AI'!Z541</f>
        <v>0</v>
      </c>
      <c r="X543" s="300">
        <f>'Anchor-AI'!AA541</f>
        <v>0</v>
      </c>
      <c r="Y543" s="357">
        <f>'Anchor-AI'!AB541</f>
        <v>0</v>
      </c>
      <c r="Z543" s="357">
        <f>'Anchor-AI'!AC541</f>
        <v>0</v>
      </c>
      <c r="AA543" s="301">
        <f t="shared" si="28"/>
        <v>0</v>
      </c>
      <c r="AB543" s="76"/>
      <c r="AC543" s="170">
        <f>'Test-AI'!L541</f>
        <v>0</v>
      </c>
      <c r="AD543" s="167">
        <f>'Test-AI'!M541</f>
        <v>0</v>
      </c>
      <c r="AE543" s="167">
        <f>'Test-AI'!N541</f>
        <v>0</v>
      </c>
      <c r="AF543" s="167">
        <f>'Test-AI'!O541</f>
        <v>0</v>
      </c>
      <c r="AG543" s="167">
        <f>(Summary!$C$63*AD543+Summary!$C$64*AE543+Summary!$C$65*AF543)/Summary!$C$66</f>
        <v>0</v>
      </c>
      <c r="AH543" s="167">
        <f>'Test-AI'!P541</f>
        <v>0</v>
      </c>
      <c r="AI543" s="167">
        <f>'Test-AI'!Q541</f>
        <v>0</v>
      </c>
      <c r="AJ543" s="167">
        <f>'Test-AI'!R541</f>
        <v>0</v>
      </c>
      <c r="AK543" s="167">
        <f>'Test-AI'!S541</f>
        <v>0</v>
      </c>
      <c r="AL543" s="167">
        <f>'Test-AI'!T541</f>
        <v>0</v>
      </c>
      <c r="AM543" s="167">
        <f>'Test-AI'!U541</f>
        <v>0</v>
      </c>
      <c r="AN543" s="167">
        <f>'Test-AI'!V541</f>
        <v>0</v>
      </c>
      <c r="AO543" s="167">
        <f>'Test-AI'!W541</f>
        <v>0</v>
      </c>
      <c r="AP543" s="167">
        <f>'Test-AI'!X541</f>
        <v>0</v>
      </c>
      <c r="AQ543" s="167">
        <f>10*LOG10(1/((Summary!$C$80/10^(AN543/10)+Summary!$C$81/10^(AO543/10)+Summary!$C$82/10^(AP543/10))/Summary!$C$83))</f>
        <v>0</v>
      </c>
      <c r="AR543" s="167">
        <f>'Test-AI'!Y541</f>
        <v>0</v>
      </c>
      <c r="AS543" s="167">
        <f>'Test-AI'!Z541</f>
        <v>0</v>
      </c>
      <c r="AT543" s="295">
        <f>'Test-AI'!AA541</f>
        <v>0</v>
      </c>
      <c r="AU543" s="357">
        <f>'Test-AI'!AB541</f>
        <v>0</v>
      </c>
      <c r="AV543" s="357">
        <f>'Test-AI'!AC541</f>
        <v>0</v>
      </c>
      <c r="AW543" s="296">
        <f t="shared" si="29"/>
        <v>0</v>
      </c>
      <c r="AX543" s="297" t="e">
        <f t="shared" si="30"/>
        <v>#DIV/0!</v>
      </c>
      <c r="AY543" s="298" t="e">
        <f t="shared" si="30"/>
        <v>#DIV/0!</v>
      </c>
      <c r="AZ543" s="297" t="e">
        <f t="shared" si="30"/>
        <v>#DIV/0!</v>
      </c>
      <c r="BA543" s="345" t="e">
        <f t="shared" si="30"/>
        <v>#DIV/0!</v>
      </c>
      <c r="BB543" s="75"/>
      <c r="BC543" s="75"/>
      <c r="BD543" s="570"/>
      <c r="BE543" s="550"/>
      <c r="BF543" s="553"/>
      <c r="BG543" s="553"/>
      <c r="BH543" s="553"/>
      <c r="BI543" s="553"/>
      <c r="BJ543" s="553"/>
      <c r="BK543" s="553"/>
      <c r="BL543" s="553"/>
      <c r="BM543" s="553"/>
      <c r="BN543" s="553"/>
      <c r="BO543" s="546"/>
      <c r="BP543" s="544"/>
      <c r="BQ543" s="546"/>
      <c r="BR543" s="544"/>
      <c r="BS543" s="553"/>
      <c r="BT543" s="553"/>
      <c r="BU543" s="553"/>
      <c r="BV543" s="553"/>
      <c r="BW543" s="553"/>
      <c r="BX543" s="553"/>
      <c r="BY543" s="553"/>
      <c r="BZ543" s="544"/>
      <c r="CA543" s="544"/>
      <c r="CB543" s="553"/>
      <c r="CC543" s="553"/>
      <c r="CD543" s="553"/>
      <c r="CE543" s="546"/>
      <c r="CF543" s="544"/>
      <c r="CG543" s="546"/>
      <c r="CH543" s="544"/>
    </row>
    <row r="544" spans="1:86" ht="17" hidden="1" customHeight="1" x14ac:dyDescent="0.2">
      <c r="A544" s="552"/>
      <c r="B544" s="582" t="s">
        <v>148</v>
      </c>
      <c r="C544" s="586" t="s">
        <v>123</v>
      </c>
      <c r="D544" s="589">
        <v>30</v>
      </c>
      <c r="E544" s="557">
        <v>8</v>
      </c>
      <c r="F544" s="361">
        <v>85</v>
      </c>
      <c r="G544" s="383">
        <f>'Anchor-AI'!L542</f>
        <v>0</v>
      </c>
      <c r="H544" s="384">
        <f>'Anchor-AI'!M542</f>
        <v>0</v>
      </c>
      <c r="I544" s="384">
        <f>'Anchor-AI'!N542</f>
        <v>0</v>
      </c>
      <c r="J544" s="384">
        <f>'Anchor-AI'!O542</f>
        <v>0</v>
      </c>
      <c r="K544" s="384">
        <f>(Summary!$C$63*H544+Summary!$C$64*I544+Summary!$C$65*J544)/Summary!$C$66</f>
        <v>0</v>
      </c>
      <c r="L544" s="384">
        <f>'Anchor-AI'!P542</f>
        <v>0</v>
      </c>
      <c r="M544" s="384">
        <f>'Anchor-AI'!Q542</f>
        <v>0</v>
      </c>
      <c r="N544" s="384">
        <f>'Anchor-AI'!R542</f>
        <v>0</v>
      </c>
      <c r="O544" s="384">
        <f>'Anchor-AI'!S542</f>
        <v>0</v>
      </c>
      <c r="P544" s="384">
        <f>'Anchor-AI'!T542</f>
        <v>0</v>
      </c>
      <c r="Q544" s="384">
        <f>'Anchor-AI'!U542</f>
        <v>0</v>
      </c>
      <c r="R544" s="384">
        <f>'Anchor-AI'!V542</f>
        <v>0</v>
      </c>
      <c r="S544" s="384">
        <f>'Anchor-AI'!W542</f>
        <v>0</v>
      </c>
      <c r="T544" s="384">
        <f>'Anchor-AI'!X542</f>
        <v>0</v>
      </c>
      <c r="U544" s="384">
        <f>10*LOG10(1/((Summary!$C$80/10^(R544/10)+Summary!$C$81/10^(S544/10)+Summary!$C$82/10^(T544/10))/Summary!$C$83))</f>
        <v>0</v>
      </c>
      <c r="V544" s="384">
        <f>'Anchor-AI'!Y542</f>
        <v>0</v>
      </c>
      <c r="W544" s="384">
        <f>'Anchor-AI'!Z542</f>
        <v>0</v>
      </c>
      <c r="X544" s="385">
        <f>'Anchor-AI'!AA542</f>
        <v>0</v>
      </c>
      <c r="Y544" s="360">
        <f>'Anchor-AI'!AB542</f>
        <v>0</v>
      </c>
      <c r="Z544" s="360">
        <f>'Anchor-AI'!AC542</f>
        <v>0</v>
      </c>
      <c r="AA544" s="386">
        <f t="shared" si="28"/>
        <v>0</v>
      </c>
      <c r="AC544" s="383">
        <f>'Test-AI'!L542</f>
        <v>0</v>
      </c>
      <c r="AD544" s="384">
        <f>'Test-AI'!M542</f>
        <v>0</v>
      </c>
      <c r="AE544" s="384">
        <f>'Test-AI'!N542</f>
        <v>0</v>
      </c>
      <c r="AF544" s="384">
        <f>'Test-AI'!O542</f>
        <v>0</v>
      </c>
      <c r="AG544" s="384">
        <f>(Summary!$C$63*AD544+Summary!$C$64*AE544+Summary!$C$65*AF544)/Summary!$C$66</f>
        <v>0</v>
      </c>
      <c r="AH544" s="384">
        <f>'Test-AI'!P542</f>
        <v>0</v>
      </c>
      <c r="AI544" s="384">
        <f>'Test-AI'!Q542</f>
        <v>0</v>
      </c>
      <c r="AJ544" s="384">
        <f>'Test-AI'!R542</f>
        <v>0</v>
      </c>
      <c r="AK544" s="384">
        <f>'Test-AI'!S542</f>
        <v>0</v>
      </c>
      <c r="AL544" s="384">
        <f>'Test-AI'!T542</f>
        <v>0</v>
      </c>
      <c r="AM544" s="384">
        <f>'Test-AI'!U542</f>
        <v>0</v>
      </c>
      <c r="AN544" s="384">
        <f>'Test-AI'!V542</f>
        <v>0</v>
      </c>
      <c r="AO544" s="384">
        <f>'Test-AI'!W542</f>
        <v>0</v>
      </c>
      <c r="AP544" s="384">
        <f>'Test-AI'!X542</f>
        <v>0</v>
      </c>
      <c r="AQ544" s="384">
        <f>10*LOG10(1/((Summary!$C$80/10^(AN544/10)+Summary!$C$81/10^(AO544/10)+Summary!$C$82/10^(AP544/10))/Summary!$C$83))</f>
        <v>0</v>
      </c>
      <c r="AR544" s="384">
        <f>'Test-AI'!Y542</f>
        <v>0</v>
      </c>
      <c r="AS544" s="384">
        <f>'Test-AI'!Z542</f>
        <v>0</v>
      </c>
      <c r="AT544" s="385">
        <f>'Test-AI'!AA542</f>
        <v>0</v>
      </c>
      <c r="AU544" s="360">
        <f>'Test-AI'!AB542</f>
        <v>0</v>
      </c>
      <c r="AV544" s="360">
        <f>'Test-AI'!AC542</f>
        <v>0</v>
      </c>
      <c r="AW544" s="386">
        <f t="shared" si="29"/>
        <v>0</v>
      </c>
      <c r="AX544" s="387" t="e">
        <f t="shared" si="30"/>
        <v>#DIV/0!</v>
      </c>
      <c r="AY544" s="388" t="e">
        <f t="shared" si="30"/>
        <v>#DIV/0!</v>
      </c>
      <c r="AZ544" s="387" t="e">
        <f t="shared" si="30"/>
        <v>#DIV/0!</v>
      </c>
      <c r="BA544" s="397" t="e">
        <f t="shared" si="30"/>
        <v>#DIV/0!</v>
      </c>
      <c r="BB544" s="75"/>
      <c r="BC544" s="75"/>
      <c r="BD544" s="572" t="s">
        <v>39</v>
      </c>
      <c r="BE544" s="549" t="e">
        <f t="array" ref="BE544">bdRateExtend($G544:$G547,H544:H547,$AC544:$AC547,AD544:AD547)</f>
        <v>#VALUE!</v>
      </c>
      <c r="BF544" s="551" t="e">
        <f t="array" ref="BF544">bdRateExtend($G544:$G549,H544:H549,$AC544:$AC549,AD544:AD549)</f>
        <v>#VALUE!</v>
      </c>
      <c r="BG544" s="551" t="e">
        <f t="array" ref="BG544">bdRateExtend($G544:$G549,I544:I549,$AC544:$AC549,AE544:AE549)</f>
        <v>#VALUE!</v>
      </c>
      <c r="BH544" s="551" t="e">
        <f t="array" ref="BH544">bdRateExtend($G544:$G549,J544:J549,$AC544:$AC549,AF544:AF549)</f>
        <v>#VALUE!</v>
      </c>
      <c r="BI544" s="551" t="e">
        <f t="array" ref="BI544">bdRateExtend($G544:$G549,K544:K549,$AC544:$AC549,AG544:AG549)</f>
        <v>#VALUE!</v>
      </c>
      <c r="BJ544" s="575" t="e">
        <f>(Summary!$C$94*BF544+Summary!$C$95*BG544+Summary!$C$96*BH544)/Summary!$C$97</f>
        <v>#VALUE!</v>
      </c>
      <c r="BK544" s="551" t="e">
        <f t="array" ref="BK544">bdRateExtend($G544:$G547,L544:L547,$AC544:$AC547,AH544:AH547)</f>
        <v>#VALUE!</v>
      </c>
      <c r="BL544" s="551" t="e">
        <f t="array" ref="BL544">bdRateExtend($G544:$G549,L544:L549,$AC544:$AC549,AH544:AH549)</f>
        <v>#VALUE!</v>
      </c>
      <c r="BM544" s="551" t="e">
        <f t="array" ref="BM544">bdRateExtend($G544:$G547,M544:M547,$AC544:$AC547,AI544:AI547)</f>
        <v>#VALUE!</v>
      </c>
      <c r="BN544" s="551" t="e">
        <f t="array" ref="BN544">bdRateExtend($G544:$G549,M544:M549,$AC544:$AC549,AI544:AI549)</f>
        <v>#VALUE!</v>
      </c>
      <c r="BO544" s="548" t="e">
        <f t="array" ref="BO544">bdRateExtend($G544:$G547,N544:N547,$AC544:$AC547,AJ544:AJ547,"None", FALSE,1)</f>
        <v>#VALUE!</v>
      </c>
      <c r="BP544" s="585" t="e">
        <f t="array" ref="BP544">bdRateExtend($G544:$G549,N544:N549,$AC544:$AC549,AJ544:AJ549,"None", FALSE,1)</f>
        <v>#VALUE!</v>
      </c>
      <c r="BQ544" s="548" t="e">
        <f t="array" ref="BQ544">bdRateExtend($G544:$G547,O544:O547,$AC544:$AC547,AK544:AK547,"None", FALSE,1)</f>
        <v>#VALUE!</v>
      </c>
      <c r="BR544" s="585" t="e">
        <f t="array" ref="BR544">bdRateExtend($G544:$G549,O544:O549,$AC544:$AC549,AK544:AK549,"None", FALSE,1)</f>
        <v>#VALUE!</v>
      </c>
      <c r="BS544" s="551" t="e">
        <f t="array" ref="BS544">bdRateExtend($G544:$G547,P544:P547,$AC544:$AC547,AL544:AL547)</f>
        <v>#VALUE!</v>
      </c>
      <c r="BT544" s="551" t="e">
        <f t="array" ref="BT544">bdRateExtend($G544:$G549,P544:P549,$AC544:$AC549,AL544:AL549)</f>
        <v>#VALUE!</v>
      </c>
      <c r="BU544" s="551" t="e">
        <f t="array" ref="BU544">bdRateExtend($G544:$G547,Q544:Q547,$AC544:$AC547,AM544:AM547)</f>
        <v>#VALUE!</v>
      </c>
      <c r="BV544" s="551" t="e">
        <f t="array" ref="BV544">bdRateExtend($G544:$G549,Q544:Q549,$AC544:$AC549,AM544:AM549)</f>
        <v>#VALUE!</v>
      </c>
      <c r="BW544" s="551" t="e">
        <f t="array" ref="BW544">bdRateExtend($G544:$G547,R544:R547,$AC544:$AC547,AN544:AN547)</f>
        <v>#VALUE!</v>
      </c>
      <c r="BX544" s="551" t="e">
        <f t="array" ref="BX544">bdRateExtend($G544:$G549,R544:R549,$AC544:$AC549,AN544:AN549)</f>
        <v>#VALUE!</v>
      </c>
      <c r="BY544" s="551" t="e">
        <f t="array" ref="BY544">bdRateExtend($G544:$G549,S544:S549,$AC544:$AC549,AO544:AO549)</f>
        <v>#VALUE!</v>
      </c>
      <c r="BZ544" s="555" t="e">
        <f t="array" ref="BZ544">bdRateExtend($G544:$G549,T544:T549,$AC544:$AC549,AP544:AP549)</f>
        <v>#VALUE!</v>
      </c>
      <c r="CA544" s="555" t="e">
        <f t="array" ref="CA544">bdRateExtend($G544:$G549,U544:U549,$AC544:$AC549,AQ544:AQ549)</f>
        <v>#VALUE!</v>
      </c>
      <c r="CB544" s="575" t="e">
        <f>(Summary!$C$108*BX544+Summary!$C$109*BY544+Summary!$C$110*BZ544)/Summary!$C$111</f>
        <v>#VALUE!</v>
      </c>
      <c r="CC544" s="561" t="e">
        <f t="array" ref="CC544">bdCAMBIExtend($G544:$G547,V544:V547,$AC544:$AC547,AR544:AR547)</f>
        <v>#VALUE!</v>
      </c>
      <c r="CD544" s="561" t="e">
        <f t="array" ref="CD544">bdCAMBIExtend($G544:$G549,V544:V549,$AC544:$AC549,AR544:AR549)</f>
        <v>#VALUE!</v>
      </c>
      <c r="CE544" s="547">
        <f t="array" ref="CE544">testVMAFRange($G544:$G547,N544:N547,$AC544:$AC547,AJ544:AJ547)</f>
        <v>0</v>
      </c>
      <c r="CF544" s="543">
        <f t="array" ref="CF544">testVMAFRange($G544:$G549,N544:N549,$AC544:$AC549,AJ544:AJ549)</f>
        <v>0</v>
      </c>
      <c r="CG544" s="547">
        <f t="array" ref="CG544">testVMAFRange($G544:$G547,O544:O547,$AC544:$AC547,AK544:AK547)</f>
        <v>0</v>
      </c>
      <c r="CH544" s="543">
        <f t="array" ref="CH544">testVMAFRange($G544:$G549,O544:O549,$AC544:$AC549,AK544:AK549)</f>
        <v>0</v>
      </c>
    </row>
    <row r="545" spans="1:86" ht="17" hidden="1" customHeight="1" x14ac:dyDescent="0.2">
      <c r="A545" s="552"/>
      <c r="B545" s="583"/>
      <c r="C545" s="485"/>
      <c r="D545" s="590"/>
      <c r="E545" s="558"/>
      <c r="F545" s="362">
        <v>110</v>
      </c>
      <c r="G545" s="389">
        <f>'Anchor-AI'!L543</f>
        <v>0</v>
      </c>
      <c r="H545" s="167">
        <f>'Anchor-AI'!M543</f>
        <v>0</v>
      </c>
      <c r="I545" s="167">
        <f>'Anchor-AI'!N543</f>
        <v>0</v>
      </c>
      <c r="J545" s="167">
        <f>'Anchor-AI'!O543</f>
        <v>0</v>
      </c>
      <c r="K545" s="167">
        <f>(Summary!$C$63*H545+Summary!$C$64*I545+Summary!$C$65*J545)/Summary!$C$66</f>
        <v>0</v>
      </c>
      <c r="L545" s="167">
        <f>'Anchor-AI'!P543</f>
        <v>0</v>
      </c>
      <c r="M545" s="167">
        <f>'Anchor-AI'!Q543</f>
        <v>0</v>
      </c>
      <c r="N545" s="167">
        <f>'Anchor-AI'!R543</f>
        <v>0</v>
      </c>
      <c r="O545" s="167">
        <f>'Anchor-AI'!S543</f>
        <v>0</v>
      </c>
      <c r="P545" s="167">
        <f>'Anchor-AI'!T543</f>
        <v>0</v>
      </c>
      <c r="Q545" s="167">
        <f>'Anchor-AI'!U543</f>
        <v>0</v>
      </c>
      <c r="R545" s="167">
        <f>'Anchor-AI'!V543</f>
        <v>0</v>
      </c>
      <c r="S545" s="167">
        <f>'Anchor-AI'!W543</f>
        <v>0</v>
      </c>
      <c r="T545" s="167">
        <f>'Anchor-AI'!X543</f>
        <v>0</v>
      </c>
      <c r="U545" s="167">
        <f>10*LOG10(1/((Summary!$C$80/10^(R545/10)+Summary!$C$81/10^(S545/10)+Summary!$C$82/10^(T545/10))/Summary!$C$83))</f>
        <v>0</v>
      </c>
      <c r="V545" s="167">
        <f>'Anchor-AI'!Y543</f>
        <v>0</v>
      </c>
      <c r="W545" s="167">
        <f>'Anchor-AI'!Z543</f>
        <v>0</v>
      </c>
      <c r="X545" s="295">
        <f>'Anchor-AI'!AA543</f>
        <v>0</v>
      </c>
      <c r="Y545" s="357">
        <f>'Anchor-AI'!AB543</f>
        <v>0</v>
      </c>
      <c r="Z545" s="357">
        <f>'Anchor-AI'!AC543</f>
        <v>0</v>
      </c>
      <c r="AA545" s="296">
        <f t="shared" si="28"/>
        <v>0</v>
      </c>
      <c r="AC545" s="389">
        <f>'Test-AI'!L543</f>
        <v>0</v>
      </c>
      <c r="AD545" s="167">
        <f>'Test-AI'!M543</f>
        <v>0</v>
      </c>
      <c r="AE545" s="167">
        <f>'Test-AI'!N543</f>
        <v>0</v>
      </c>
      <c r="AF545" s="167">
        <f>'Test-AI'!O543</f>
        <v>0</v>
      </c>
      <c r="AG545" s="167">
        <f>(Summary!$C$63*AD545+Summary!$C$64*AE545+Summary!$C$65*AF545)/Summary!$C$66</f>
        <v>0</v>
      </c>
      <c r="AH545" s="167">
        <f>'Test-AI'!P543</f>
        <v>0</v>
      </c>
      <c r="AI545" s="167">
        <f>'Test-AI'!Q543</f>
        <v>0</v>
      </c>
      <c r="AJ545" s="167">
        <f>'Test-AI'!R543</f>
        <v>0</v>
      </c>
      <c r="AK545" s="167">
        <f>'Test-AI'!S543</f>
        <v>0</v>
      </c>
      <c r="AL545" s="167">
        <f>'Test-AI'!T543</f>
        <v>0</v>
      </c>
      <c r="AM545" s="167">
        <f>'Test-AI'!U543</f>
        <v>0</v>
      </c>
      <c r="AN545" s="167">
        <f>'Test-AI'!V543</f>
        <v>0</v>
      </c>
      <c r="AO545" s="167">
        <f>'Test-AI'!W543</f>
        <v>0</v>
      </c>
      <c r="AP545" s="167">
        <f>'Test-AI'!X543</f>
        <v>0</v>
      </c>
      <c r="AQ545" s="167">
        <f>10*LOG10(1/((Summary!$C$80/10^(AN545/10)+Summary!$C$81/10^(AO545/10)+Summary!$C$82/10^(AP545/10))/Summary!$C$83))</f>
        <v>0</v>
      </c>
      <c r="AR545" s="167">
        <f>'Test-AI'!Y543</f>
        <v>0</v>
      </c>
      <c r="AS545" s="167">
        <f>'Test-AI'!Z543</f>
        <v>0</v>
      </c>
      <c r="AT545" s="295">
        <f>'Test-AI'!AA543</f>
        <v>0</v>
      </c>
      <c r="AU545" s="357">
        <f>'Test-AI'!AB543</f>
        <v>0</v>
      </c>
      <c r="AV545" s="357">
        <f>'Test-AI'!AC543</f>
        <v>0</v>
      </c>
      <c r="AW545" s="296">
        <f t="shared" si="29"/>
        <v>0</v>
      </c>
      <c r="AX545" s="297" t="e">
        <f t="shared" si="30"/>
        <v>#DIV/0!</v>
      </c>
      <c r="AY545" s="298" t="e">
        <f t="shared" si="30"/>
        <v>#DIV/0!</v>
      </c>
      <c r="AZ545" s="297" t="e">
        <f t="shared" si="30"/>
        <v>#DIV/0!</v>
      </c>
      <c r="BA545" s="345" t="e">
        <f t="shared" si="30"/>
        <v>#DIV/0!</v>
      </c>
      <c r="BB545" s="75"/>
      <c r="BC545" s="75"/>
      <c r="BD545" s="565"/>
      <c r="BE545" s="550"/>
      <c r="BF545" s="552"/>
      <c r="BG545" s="552"/>
      <c r="BH545" s="552"/>
      <c r="BI545" s="552"/>
      <c r="BJ545" s="552"/>
      <c r="BK545" s="553"/>
      <c r="BL545" s="552"/>
      <c r="BM545" s="553"/>
      <c r="BN545" s="552"/>
      <c r="BO545" s="546"/>
      <c r="BP545" s="541"/>
      <c r="BQ545" s="546"/>
      <c r="BR545" s="541"/>
      <c r="BS545" s="553"/>
      <c r="BT545" s="552"/>
      <c r="BU545" s="553"/>
      <c r="BV545" s="552"/>
      <c r="BW545" s="553"/>
      <c r="BX545" s="552"/>
      <c r="BY545" s="552"/>
      <c r="BZ545" s="541"/>
      <c r="CA545" s="541"/>
      <c r="CB545" s="552"/>
      <c r="CC545" s="553"/>
      <c r="CD545" s="552"/>
      <c r="CE545" s="546"/>
      <c r="CF545" s="541"/>
      <c r="CG545" s="546"/>
      <c r="CH545" s="541"/>
    </row>
    <row r="546" spans="1:86" ht="17" hidden="1" customHeight="1" x14ac:dyDescent="0.2">
      <c r="A546" s="552"/>
      <c r="B546" s="583"/>
      <c r="C546" s="485"/>
      <c r="D546" s="590"/>
      <c r="E546" s="558"/>
      <c r="F546" s="362">
        <v>135</v>
      </c>
      <c r="G546" s="389">
        <f>'Anchor-AI'!L544</f>
        <v>0</v>
      </c>
      <c r="H546" s="167">
        <f>'Anchor-AI'!M544</f>
        <v>0</v>
      </c>
      <c r="I546" s="167">
        <f>'Anchor-AI'!N544</f>
        <v>0</v>
      </c>
      <c r="J546" s="167">
        <f>'Anchor-AI'!O544</f>
        <v>0</v>
      </c>
      <c r="K546" s="167">
        <f>(Summary!$C$63*H546+Summary!$C$64*I546+Summary!$C$65*J546)/Summary!$C$66</f>
        <v>0</v>
      </c>
      <c r="L546" s="167">
        <f>'Anchor-AI'!P544</f>
        <v>0</v>
      </c>
      <c r="M546" s="167">
        <f>'Anchor-AI'!Q544</f>
        <v>0</v>
      </c>
      <c r="N546" s="167">
        <f>'Anchor-AI'!R544</f>
        <v>0</v>
      </c>
      <c r="O546" s="167">
        <f>'Anchor-AI'!S544</f>
        <v>0</v>
      </c>
      <c r="P546" s="167">
        <f>'Anchor-AI'!T544</f>
        <v>0</v>
      </c>
      <c r="Q546" s="167">
        <f>'Anchor-AI'!U544</f>
        <v>0</v>
      </c>
      <c r="R546" s="167">
        <f>'Anchor-AI'!V544</f>
        <v>0</v>
      </c>
      <c r="S546" s="167">
        <f>'Anchor-AI'!W544</f>
        <v>0</v>
      </c>
      <c r="T546" s="167">
        <f>'Anchor-AI'!X544</f>
        <v>0</v>
      </c>
      <c r="U546" s="167">
        <f>10*LOG10(1/((Summary!$C$80/10^(R546/10)+Summary!$C$81/10^(S546/10)+Summary!$C$82/10^(T546/10))/Summary!$C$83))</f>
        <v>0</v>
      </c>
      <c r="V546" s="167">
        <f>'Anchor-AI'!Y544</f>
        <v>0</v>
      </c>
      <c r="W546" s="167">
        <f>'Anchor-AI'!Z544</f>
        <v>0</v>
      </c>
      <c r="X546" s="295">
        <f>'Anchor-AI'!AA544</f>
        <v>0</v>
      </c>
      <c r="Y546" s="357">
        <f>'Anchor-AI'!AB544</f>
        <v>0</v>
      </c>
      <c r="Z546" s="357">
        <f>'Anchor-AI'!AC544</f>
        <v>0</v>
      </c>
      <c r="AA546" s="296">
        <f t="shared" si="28"/>
        <v>0</v>
      </c>
      <c r="AC546" s="389">
        <f>'Test-AI'!L544</f>
        <v>0</v>
      </c>
      <c r="AD546" s="167">
        <f>'Test-AI'!M544</f>
        <v>0</v>
      </c>
      <c r="AE546" s="167">
        <f>'Test-AI'!N544</f>
        <v>0</v>
      </c>
      <c r="AF546" s="167">
        <f>'Test-AI'!O544</f>
        <v>0</v>
      </c>
      <c r="AG546" s="167">
        <f>(Summary!$C$63*AD546+Summary!$C$64*AE546+Summary!$C$65*AF546)/Summary!$C$66</f>
        <v>0</v>
      </c>
      <c r="AH546" s="167">
        <f>'Test-AI'!P544</f>
        <v>0</v>
      </c>
      <c r="AI546" s="167">
        <f>'Test-AI'!Q544</f>
        <v>0</v>
      </c>
      <c r="AJ546" s="167">
        <f>'Test-AI'!R544</f>
        <v>0</v>
      </c>
      <c r="AK546" s="167">
        <f>'Test-AI'!S544</f>
        <v>0</v>
      </c>
      <c r="AL546" s="167">
        <f>'Test-AI'!T544</f>
        <v>0</v>
      </c>
      <c r="AM546" s="167">
        <f>'Test-AI'!U544</f>
        <v>0</v>
      </c>
      <c r="AN546" s="167">
        <f>'Test-AI'!V544</f>
        <v>0</v>
      </c>
      <c r="AO546" s="167">
        <f>'Test-AI'!W544</f>
        <v>0</v>
      </c>
      <c r="AP546" s="167">
        <f>'Test-AI'!X544</f>
        <v>0</v>
      </c>
      <c r="AQ546" s="167">
        <f>10*LOG10(1/((Summary!$C$80/10^(AN546/10)+Summary!$C$81/10^(AO546/10)+Summary!$C$82/10^(AP546/10))/Summary!$C$83))</f>
        <v>0</v>
      </c>
      <c r="AR546" s="167">
        <f>'Test-AI'!Y544</f>
        <v>0</v>
      </c>
      <c r="AS546" s="167">
        <f>'Test-AI'!Z544</f>
        <v>0</v>
      </c>
      <c r="AT546" s="295">
        <f>'Test-AI'!AA544</f>
        <v>0</v>
      </c>
      <c r="AU546" s="357">
        <f>'Test-AI'!AB544</f>
        <v>0</v>
      </c>
      <c r="AV546" s="357">
        <f>'Test-AI'!AC544</f>
        <v>0</v>
      </c>
      <c r="AW546" s="296">
        <f t="shared" si="29"/>
        <v>0</v>
      </c>
      <c r="AX546" s="297" t="e">
        <f t="shared" si="30"/>
        <v>#DIV/0!</v>
      </c>
      <c r="AY546" s="298" t="e">
        <f t="shared" si="30"/>
        <v>#DIV/0!</v>
      </c>
      <c r="AZ546" s="297" t="e">
        <f t="shared" si="30"/>
        <v>#DIV/0!</v>
      </c>
      <c r="BA546" s="345" t="e">
        <f t="shared" si="30"/>
        <v>#DIV/0!</v>
      </c>
      <c r="BB546" s="75"/>
      <c r="BC546" s="75"/>
      <c r="BD546" s="573" t="s">
        <v>147</v>
      </c>
      <c r="BE546" s="549" t="e">
        <f t="array" ref="BE546">bdRateExtend($G545:$G548,H545:H548,$AC545:$AC548,AD545:AD548)</f>
        <v>#VALUE!</v>
      </c>
      <c r="BF546" s="552"/>
      <c r="BG546" s="552"/>
      <c r="BH546" s="552"/>
      <c r="BI546" s="552"/>
      <c r="BJ546" s="552"/>
      <c r="BK546" s="551" t="e">
        <f t="array" ref="BK546">bdRateExtend($G545:$G548,L545:L548,$AC545:$AC548,AH545:AH548)</f>
        <v>#VALUE!</v>
      </c>
      <c r="BL546" s="552"/>
      <c r="BM546" s="551" t="e">
        <f t="array" ref="BM546">bdRateExtend($G545:$G548,M545:M548,$AC545:$AC548,AI545:AI548)</f>
        <v>#VALUE!</v>
      </c>
      <c r="BN546" s="552"/>
      <c r="BO546" s="545" t="e">
        <f t="array" ref="BO546">bdRateExtend($G545:$G548,N545:N548,$AC545:$AC548,AJ545:AJ548,"None", FALSE,1)</f>
        <v>#VALUE!</v>
      </c>
      <c r="BP546" s="541"/>
      <c r="BQ546" s="545" t="e">
        <f t="array" ref="BQ546">bdRateExtend($G545:$G548,O545:O548,$AC545:$AC548,AK545:AK548,"None", FALSE,1)</f>
        <v>#VALUE!</v>
      </c>
      <c r="BR546" s="541"/>
      <c r="BS546" s="551" t="e">
        <f t="array" ref="BS546">bdRateExtend($G545:$G548,P545:P548,$AC545:$AC548,AL545:AL548)</f>
        <v>#VALUE!</v>
      </c>
      <c r="BT546" s="552"/>
      <c r="BU546" s="551" t="e">
        <f t="array" ref="BU546">bdRateExtend($G545:$G548,Q545:Q548,$AC545:$AC548,AM545:AM548)</f>
        <v>#VALUE!</v>
      </c>
      <c r="BV546" s="552"/>
      <c r="BW546" s="551" t="e">
        <f t="array" ref="BW546">bdRateExtend($G545:$G548,R545:R548,$AC545:$AC548,AN545:AN548)</f>
        <v>#VALUE!</v>
      </c>
      <c r="BX546" s="552"/>
      <c r="BY546" s="552"/>
      <c r="BZ546" s="541"/>
      <c r="CA546" s="541"/>
      <c r="CB546" s="552"/>
      <c r="CC546" s="561" t="e">
        <f t="array" ref="CC546">bdCAMBIExtend($G545:$G548,V545:V548,$AC545:$AC548,AR545:AR548)</f>
        <v>#VALUE!</v>
      </c>
      <c r="CD546" s="552"/>
      <c r="CE546" s="554">
        <f t="array" ref="CE546">testVMAFRange($G545:$G548,N545:N548,$AC545:$AC548,AJ545:AJ548)</f>
        <v>0</v>
      </c>
      <c r="CF546" s="541"/>
      <c r="CG546" s="554">
        <f t="array" ref="CG546">testVMAFRange($G545:$G548,O545:O548,$AC545:$AC548,AK545:AK548)</f>
        <v>0</v>
      </c>
      <c r="CH546" s="541"/>
    </row>
    <row r="547" spans="1:86" ht="17" hidden="1" customHeight="1" x14ac:dyDescent="0.2">
      <c r="A547" s="552"/>
      <c r="B547" s="583"/>
      <c r="C547" s="485"/>
      <c r="D547" s="590"/>
      <c r="E547" s="558"/>
      <c r="F547" s="362">
        <v>160</v>
      </c>
      <c r="G547" s="389">
        <f>'Anchor-AI'!L545</f>
        <v>0</v>
      </c>
      <c r="H547" s="167">
        <f>'Anchor-AI'!M545</f>
        <v>0</v>
      </c>
      <c r="I547" s="167">
        <f>'Anchor-AI'!N545</f>
        <v>0</v>
      </c>
      <c r="J547" s="167">
        <f>'Anchor-AI'!O545</f>
        <v>0</v>
      </c>
      <c r="K547" s="167">
        <f>(Summary!$C$63*H547+Summary!$C$64*I547+Summary!$C$65*J547)/Summary!$C$66</f>
        <v>0</v>
      </c>
      <c r="L547" s="167">
        <f>'Anchor-AI'!P545</f>
        <v>0</v>
      </c>
      <c r="M547" s="167">
        <f>'Anchor-AI'!Q545</f>
        <v>0</v>
      </c>
      <c r="N547" s="167">
        <f>'Anchor-AI'!R545</f>
        <v>0</v>
      </c>
      <c r="O547" s="167">
        <f>'Anchor-AI'!S545</f>
        <v>0</v>
      </c>
      <c r="P547" s="167">
        <f>'Anchor-AI'!T545</f>
        <v>0</v>
      </c>
      <c r="Q547" s="167">
        <f>'Anchor-AI'!U545</f>
        <v>0</v>
      </c>
      <c r="R547" s="167">
        <f>'Anchor-AI'!V545</f>
        <v>0</v>
      </c>
      <c r="S547" s="167">
        <f>'Anchor-AI'!W545</f>
        <v>0</v>
      </c>
      <c r="T547" s="167">
        <f>'Anchor-AI'!X545</f>
        <v>0</v>
      </c>
      <c r="U547" s="167">
        <f>10*LOG10(1/((Summary!$C$80/10^(R547/10)+Summary!$C$81/10^(S547/10)+Summary!$C$82/10^(T547/10))/Summary!$C$83))</f>
        <v>0</v>
      </c>
      <c r="V547" s="167">
        <f>'Anchor-AI'!Y545</f>
        <v>0</v>
      </c>
      <c r="W547" s="167">
        <f>'Anchor-AI'!Z545</f>
        <v>0</v>
      </c>
      <c r="X547" s="295">
        <f>'Anchor-AI'!AA545</f>
        <v>0</v>
      </c>
      <c r="Y547" s="357">
        <f>'Anchor-AI'!AB545</f>
        <v>0</v>
      </c>
      <c r="Z547" s="357">
        <f>'Anchor-AI'!AC545</f>
        <v>0</v>
      </c>
      <c r="AA547" s="296">
        <f t="shared" si="28"/>
        <v>0</v>
      </c>
      <c r="AC547" s="389">
        <f>'Test-AI'!L545</f>
        <v>0</v>
      </c>
      <c r="AD547" s="167">
        <f>'Test-AI'!M545</f>
        <v>0</v>
      </c>
      <c r="AE547" s="167">
        <f>'Test-AI'!N545</f>
        <v>0</v>
      </c>
      <c r="AF547" s="167">
        <f>'Test-AI'!O545</f>
        <v>0</v>
      </c>
      <c r="AG547" s="167">
        <f>(Summary!$C$63*AD547+Summary!$C$64*AE547+Summary!$C$65*AF547)/Summary!$C$66</f>
        <v>0</v>
      </c>
      <c r="AH547" s="167">
        <f>'Test-AI'!P545</f>
        <v>0</v>
      </c>
      <c r="AI547" s="167">
        <f>'Test-AI'!Q545</f>
        <v>0</v>
      </c>
      <c r="AJ547" s="167">
        <f>'Test-AI'!R545</f>
        <v>0</v>
      </c>
      <c r="AK547" s="167">
        <f>'Test-AI'!S545</f>
        <v>0</v>
      </c>
      <c r="AL547" s="167">
        <f>'Test-AI'!T545</f>
        <v>0</v>
      </c>
      <c r="AM547" s="167">
        <f>'Test-AI'!U545</f>
        <v>0</v>
      </c>
      <c r="AN547" s="167">
        <f>'Test-AI'!V545</f>
        <v>0</v>
      </c>
      <c r="AO547" s="167">
        <f>'Test-AI'!W545</f>
        <v>0</v>
      </c>
      <c r="AP547" s="167">
        <f>'Test-AI'!X545</f>
        <v>0</v>
      </c>
      <c r="AQ547" s="167">
        <f>10*LOG10(1/((Summary!$C$80/10^(AN547/10)+Summary!$C$81/10^(AO547/10)+Summary!$C$82/10^(AP547/10))/Summary!$C$83))</f>
        <v>0</v>
      </c>
      <c r="AR547" s="167">
        <f>'Test-AI'!Y545</f>
        <v>0</v>
      </c>
      <c r="AS547" s="167">
        <f>'Test-AI'!Z545</f>
        <v>0</v>
      </c>
      <c r="AT547" s="295">
        <f>'Test-AI'!AA545</f>
        <v>0</v>
      </c>
      <c r="AU547" s="357">
        <f>'Test-AI'!AB545</f>
        <v>0</v>
      </c>
      <c r="AV547" s="357">
        <f>'Test-AI'!AC545</f>
        <v>0</v>
      </c>
      <c r="AW547" s="296">
        <f t="shared" si="29"/>
        <v>0</v>
      </c>
      <c r="AX547" s="297" t="e">
        <f t="shared" si="30"/>
        <v>#DIV/0!</v>
      </c>
      <c r="AY547" s="298" t="e">
        <f t="shared" si="30"/>
        <v>#DIV/0!</v>
      </c>
      <c r="AZ547" s="297" t="e">
        <f t="shared" si="30"/>
        <v>#DIV/0!</v>
      </c>
      <c r="BA547" s="345" t="e">
        <f t="shared" si="30"/>
        <v>#DIV/0!</v>
      </c>
      <c r="BB547" s="75"/>
      <c r="BC547" s="75"/>
      <c r="BD547" s="565"/>
      <c r="BE547" s="550"/>
      <c r="BF547" s="552"/>
      <c r="BG547" s="552"/>
      <c r="BH547" s="552"/>
      <c r="BI547" s="552"/>
      <c r="BJ547" s="552"/>
      <c r="BK547" s="553"/>
      <c r="BL547" s="552"/>
      <c r="BM547" s="553"/>
      <c r="BN547" s="552"/>
      <c r="BO547" s="546"/>
      <c r="BP547" s="541"/>
      <c r="BQ547" s="546"/>
      <c r="BR547" s="541"/>
      <c r="BS547" s="553"/>
      <c r="BT547" s="552"/>
      <c r="BU547" s="553"/>
      <c r="BV547" s="552"/>
      <c r="BW547" s="553"/>
      <c r="BX547" s="552"/>
      <c r="BY547" s="552"/>
      <c r="BZ547" s="541"/>
      <c r="CA547" s="541"/>
      <c r="CB547" s="552"/>
      <c r="CC547" s="553"/>
      <c r="CD547" s="552"/>
      <c r="CE547" s="546"/>
      <c r="CF547" s="541"/>
      <c r="CG547" s="546"/>
      <c r="CH547" s="541"/>
    </row>
    <row r="548" spans="1:86" ht="17" hidden="1" customHeight="1" x14ac:dyDescent="0.2">
      <c r="A548" s="552"/>
      <c r="B548" s="583"/>
      <c r="C548" s="485"/>
      <c r="D548" s="590"/>
      <c r="E548" s="558"/>
      <c r="F548" s="362">
        <v>185</v>
      </c>
      <c r="G548" s="389">
        <f>'Anchor-AI'!L546</f>
        <v>0</v>
      </c>
      <c r="H548" s="167">
        <f>'Anchor-AI'!M546</f>
        <v>0</v>
      </c>
      <c r="I548" s="167">
        <f>'Anchor-AI'!N546</f>
        <v>0</v>
      </c>
      <c r="J548" s="167">
        <f>'Anchor-AI'!O546</f>
        <v>0</v>
      </c>
      <c r="K548" s="167">
        <f>(Summary!$C$63*H548+Summary!$C$64*I548+Summary!$C$65*J548)/Summary!$C$66</f>
        <v>0</v>
      </c>
      <c r="L548" s="167">
        <f>'Anchor-AI'!P546</f>
        <v>0</v>
      </c>
      <c r="M548" s="167">
        <f>'Anchor-AI'!Q546</f>
        <v>0</v>
      </c>
      <c r="N548" s="167">
        <f>'Anchor-AI'!R546</f>
        <v>0</v>
      </c>
      <c r="O548" s="167">
        <f>'Anchor-AI'!S546</f>
        <v>0</v>
      </c>
      <c r="P548" s="167">
        <f>'Anchor-AI'!T546</f>
        <v>0</v>
      </c>
      <c r="Q548" s="167">
        <f>'Anchor-AI'!U546</f>
        <v>0</v>
      </c>
      <c r="R548" s="167">
        <f>'Anchor-AI'!V546</f>
        <v>0</v>
      </c>
      <c r="S548" s="167">
        <f>'Anchor-AI'!W546</f>
        <v>0</v>
      </c>
      <c r="T548" s="167">
        <f>'Anchor-AI'!X546</f>
        <v>0</v>
      </c>
      <c r="U548" s="167">
        <f>10*LOG10(1/((Summary!$C$80/10^(R548/10)+Summary!$C$81/10^(S548/10)+Summary!$C$82/10^(T548/10))/Summary!$C$83))</f>
        <v>0</v>
      </c>
      <c r="V548" s="167">
        <f>'Anchor-AI'!Y546</f>
        <v>0</v>
      </c>
      <c r="W548" s="167">
        <f>'Anchor-AI'!Z546</f>
        <v>0</v>
      </c>
      <c r="X548" s="295">
        <f>'Anchor-AI'!AA546</f>
        <v>0</v>
      </c>
      <c r="Y548" s="357">
        <f>'Anchor-AI'!AB546</f>
        <v>0</v>
      </c>
      <c r="Z548" s="357">
        <f>'Anchor-AI'!AC546</f>
        <v>0</v>
      </c>
      <c r="AA548" s="296">
        <f t="shared" si="28"/>
        <v>0</v>
      </c>
      <c r="AC548" s="389">
        <f>'Test-AI'!L546</f>
        <v>0</v>
      </c>
      <c r="AD548" s="167">
        <f>'Test-AI'!M546</f>
        <v>0</v>
      </c>
      <c r="AE548" s="167">
        <f>'Test-AI'!N546</f>
        <v>0</v>
      </c>
      <c r="AF548" s="167">
        <f>'Test-AI'!O546</f>
        <v>0</v>
      </c>
      <c r="AG548" s="167">
        <f>(Summary!$C$63*AD548+Summary!$C$64*AE548+Summary!$C$65*AF548)/Summary!$C$66</f>
        <v>0</v>
      </c>
      <c r="AH548" s="167">
        <f>'Test-AI'!P546</f>
        <v>0</v>
      </c>
      <c r="AI548" s="167">
        <f>'Test-AI'!Q546</f>
        <v>0</v>
      </c>
      <c r="AJ548" s="167">
        <f>'Test-AI'!R546</f>
        <v>0</v>
      </c>
      <c r="AK548" s="167">
        <f>'Test-AI'!S546</f>
        <v>0</v>
      </c>
      <c r="AL548" s="167">
        <f>'Test-AI'!T546</f>
        <v>0</v>
      </c>
      <c r="AM548" s="167">
        <f>'Test-AI'!U546</f>
        <v>0</v>
      </c>
      <c r="AN548" s="167">
        <f>'Test-AI'!V546</f>
        <v>0</v>
      </c>
      <c r="AO548" s="167">
        <f>'Test-AI'!W546</f>
        <v>0</v>
      </c>
      <c r="AP548" s="167">
        <f>'Test-AI'!X546</f>
        <v>0</v>
      </c>
      <c r="AQ548" s="167">
        <f>10*LOG10(1/((Summary!$C$80/10^(AN548/10)+Summary!$C$81/10^(AO548/10)+Summary!$C$82/10^(AP548/10))/Summary!$C$83))</f>
        <v>0</v>
      </c>
      <c r="AR548" s="167">
        <f>'Test-AI'!Y546</f>
        <v>0</v>
      </c>
      <c r="AS548" s="167">
        <f>'Test-AI'!Z546</f>
        <v>0</v>
      </c>
      <c r="AT548" s="295">
        <f>'Test-AI'!AA546</f>
        <v>0</v>
      </c>
      <c r="AU548" s="357">
        <f>'Test-AI'!AB546</f>
        <v>0</v>
      </c>
      <c r="AV548" s="357">
        <f>'Test-AI'!AC546</f>
        <v>0</v>
      </c>
      <c r="AW548" s="296">
        <f t="shared" si="29"/>
        <v>0</v>
      </c>
      <c r="AX548" s="297" t="e">
        <f t="shared" si="30"/>
        <v>#DIV/0!</v>
      </c>
      <c r="AY548" s="298" t="e">
        <f t="shared" si="30"/>
        <v>#DIV/0!</v>
      </c>
      <c r="AZ548" s="297" t="e">
        <f t="shared" si="30"/>
        <v>#DIV/0!</v>
      </c>
      <c r="BA548" s="345" t="e">
        <f t="shared" si="30"/>
        <v>#DIV/0!</v>
      </c>
      <c r="BB548" s="75"/>
      <c r="BC548" s="75"/>
      <c r="BD548" s="574" t="s">
        <v>46</v>
      </c>
      <c r="BE548" s="549" t="e">
        <f t="array" ref="BE548">bdRateExtend($G546:$G549,H546:H549,$AC546:$AC549,AD546:AD549)</f>
        <v>#VALUE!</v>
      </c>
      <c r="BF548" s="552"/>
      <c r="BG548" s="552"/>
      <c r="BH548" s="552"/>
      <c r="BI548" s="552"/>
      <c r="BJ548" s="552"/>
      <c r="BK548" s="551" t="e">
        <f t="array" ref="BK548">bdRateExtend($G546:$G549,L546:L549,$AC546:$AC549,AH546:AH549)</f>
        <v>#VALUE!</v>
      </c>
      <c r="BL548" s="552"/>
      <c r="BM548" s="551" t="e">
        <f t="array" ref="BM548">bdRateExtend($G546:$G549,M546:M549,$AC546:$AC549,AI546:AI549)</f>
        <v>#VALUE!</v>
      </c>
      <c r="BN548" s="552"/>
      <c r="BO548" s="545" t="e">
        <f t="array" ref="BO548">bdRateExtend($G546:$G549,N546:N549,$AC546:$AC549,AJ546:AJ549,"None", FALSE,1)</f>
        <v>#VALUE!</v>
      </c>
      <c r="BP548" s="541"/>
      <c r="BQ548" s="545" t="e">
        <f t="array" ref="BQ548">bdRateExtend($G546:$G549,O546:O549,$AC546:$AC549,AK546:AK549,"None", FALSE,1)</f>
        <v>#VALUE!</v>
      </c>
      <c r="BR548" s="541"/>
      <c r="BS548" s="551" t="e">
        <f t="array" ref="BS548">bdRateExtend($G546:$G549,P546:P549,$AC546:$AC549,AL546:AL549)</f>
        <v>#VALUE!</v>
      </c>
      <c r="BT548" s="552"/>
      <c r="BU548" s="551" t="e">
        <f t="array" ref="BU548">bdRateExtend($G546:$G549,Q546:Q549,$AC546:$AC549,AM546:AM549)</f>
        <v>#VALUE!</v>
      </c>
      <c r="BV548" s="552"/>
      <c r="BW548" s="551" t="e">
        <f t="array" ref="BW548">bdRateExtend($G546:$G549,R546:R549,$AC546:$AC549,AN546:AN549)</f>
        <v>#VALUE!</v>
      </c>
      <c r="BX548" s="552"/>
      <c r="BY548" s="552"/>
      <c r="BZ548" s="541"/>
      <c r="CA548" s="541"/>
      <c r="CB548" s="552"/>
      <c r="CC548" s="561" t="e">
        <f t="array" ref="CC548">bdCAMBIExtend($G546:$G549,V546:V549,$AC546:$AC549,AR546:AR549)</f>
        <v>#VALUE!</v>
      </c>
      <c r="CD548" s="552"/>
      <c r="CE548" s="554">
        <f t="array" ref="CE548">testVMAFRange($G546:$G549,N546:N549,$AC546:$AC549,AJ546:AJ549)</f>
        <v>0</v>
      </c>
      <c r="CF548" s="541"/>
      <c r="CG548" s="554">
        <f t="array" ref="CG548">testVMAFRange($G546:$G549,O546:O549,$AC546:$AC549,AK546:AK549)</f>
        <v>0</v>
      </c>
      <c r="CH548" s="541"/>
    </row>
    <row r="549" spans="1:86" hidden="1" thickBot="1" x14ac:dyDescent="0.25">
      <c r="A549" s="553"/>
      <c r="B549" s="584"/>
      <c r="C549" s="486"/>
      <c r="D549" s="591"/>
      <c r="E549" s="559"/>
      <c r="F549" s="363">
        <v>210</v>
      </c>
      <c r="G549" s="390">
        <f>'Anchor-AI'!L547</f>
        <v>0</v>
      </c>
      <c r="H549" s="391">
        <f>'Anchor-AI'!M547</f>
        <v>0</v>
      </c>
      <c r="I549" s="391">
        <f>'Anchor-AI'!N547</f>
        <v>0</v>
      </c>
      <c r="J549" s="391">
        <f>'Anchor-AI'!O547</f>
        <v>0</v>
      </c>
      <c r="K549" s="391">
        <f>(Summary!$C$63*H549+Summary!$C$64*I549+Summary!$C$65*J549)/Summary!$C$66</f>
        <v>0</v>
      </c>
      <c r="L549" s="391">
        <f>'Anchor-AI'!P547</f>
        <v>0</v>
      </c>
      <c r="M549" s="391">
        <f>'Anchor-AI'!Q547</f>
        <v>0</v>
      </c>
      <c r="N549" s="391">
        <f>'Anchor-AI'!R547</f>
        <v>0</v>
      </c>
      <c r="O549" s="391">
        <f>'Anchor-AI'!S547</f>
        <v>0</v>
      </c>
      <c r="P549" s="391">
        <f>'Anchor-AI'!T547</f>
        <v>0</v>
      </c>
      <c r="Q549" s="391">
        <f>'Anchor-AI'!U547</f>
        <v>0</v>
      </c>
      <c r="R549" s="391">
        <f>'Anchor-AI'!V547</f>
        <v>0</v>
      </c>
      <c r="S549" s="391">
        <f>'Anchor-AI'!W547</f>
        <v>0</v>
      </c>
      <c r="T549" s="391">
        <f>'Anchor-AI'!X547</f>
        <v>0</v>
      </c>
      <c r="U549" s="391">
        <f>10*LOG10(1/((Summary!$C$80/10^(R549/10)+Summary!$C$81/10^(S549/10)+Summary!$C$82/10^(T549/10))/Summary!$C$83))</f>
        <v>0</v>
      </c>
      <c r="V549" s="391">
        <f>'Anchor-AI'!Y547</f>
        <v>0</v>
      </c>
      <c r="W549" s="391">
        <f>'Anchor-AI'!Z547</f>
        <v>0</v>
      </c>
      <c r="X549" s="392">
        <f>'Anchor-AI'!AA547</f>
        <v>0</v>
      </c>
      <c r="Y549" s="393">
        <f>'Anchor-AI'!AB547</f>
        <v>0</v>
      </c>
      <c r="Z549" s="393">
        <f>'Anchor-AI'!AC547</f>
        <v>0</v>
      </c>
      <c r="AA549" s="394">
        <f t="shared" si="28"/>
        <v>0</v>
      </c>
      <c r="AB549" s="76"/>
      <c r="AC549" s="390">
        <f>'Test-AI'!L547</f>
        <v>0</v>
      </c>
      <c r="AD549" s="391">
        <f>'Test-AI'!M547</f>
        <v>0</v>
      </c>
      <c r="AE549" s="391">
        <f>'Test-AI'!N547</f>
        <v>0</v>
      </c>
      <c r="AF549" s="391">
        <f>'Test-AI'!O547</f>
        <v>0</v>
      </c>
      <c r="AG549" s="391">
        <f>(Summary!$C$63*AD549+Summary!$C$64*AE549+Summary!$C$65*AF549)/Summary!$C$66</f>
        <v>0</v>
      </c>
      <c r="AH549" s="391">
        <f>'Test-AI'!P547</f>
        <v>0</v>
      </c>
      <c r="AI549" s="391">
        <f>'Test-AI'!Q547</f>
        <v>0</v>
      </c>
      <c r="AJ549" s="391">
        <f>'Test-AI'!R547</f>
        <v>0</v>
      </c>
      <c r="AK549" s="391">
        <f>'Test-AI'!S547</f>
        <v>0</v>
      </c>
      <c r="AL549" s="391">
        <f>'Test-AI'!T547</f>
        <v>0</v>
      </c>
      <c r="AM549" s="391">
        <f>'Test-AI'!U547</f>
        <v>0</v>
      </c>
      <c r="AN549" s="391">
        <f>'Test-AI'!V547</f>
        <v>0</v>
      </c>
      <c r="AO549" s="391">
        <f>'Test-AI'!W547</f>
        <v>0</v>
      </c>
      <c r="AP549" s="391">
        <f>'Test-AI'!X547</f>
        <v>0</v>
      </c>
      <c r="AQ549" s="391">
        <f>10*LOG10(1/((Summary!$C$80/10^(AN549/10)+Summary!$C$81/10^(AO549/10)+Summary!$C$82/10^(AP549/10))/Summary!$C$83))</f>
        <v>0</v>
      </c>
      <c r="AR549" s="391">
        <f>'Test-AI'!Y547</f>
        <v>0</v>
      </c>
      <c r="AS549" s="391">
        <f>'Test-AI'!Z547</f>
        <v>0</v>
      </c>
      <c r="AT549" s="392">
        <f>'Test-AI'!AA547</f>
        <v>0</v>
      </c>
      <c r="AU549" s="393">
        <f>'Test-AI'!AB547</f>
        <v>0</v>
      </c>
      <c r="AV549" s="393">
        <f>'Test-AI'!AC547</f>
        <v>0</v>
      </c>
      <c r="AW549" s="394">
        <f t="shared" si="29"/>
        <v>0</v>
      </c>
      <c r="AX549" s="302" t="e">
        <f t="shared" si="30"/>
        <v>#DIV/0!</v>
      </c>
      <c r="AY549" s="303" t="e">
        <f t="shared" si="30"/>
        <v>#DIV/0!</v>
      </c>
      <c r="AZ549" s="302" t="e">
        <f t="shared" si="30"/>
        <v>#DIV/0!</v>
      </c>
      <c r="BA549" s="346" t="e">
        <f t="shared" si="30"/>
        <v>#DIV/0!</v>
      </c>
      <c r="BB549" s="75"/>
      <c r="BC549" s="75"/>
      <c r="BD549" s="570"/>
      <c r="BE549" s="550"/>
      <c r="BF549" s="553"/>
      <c r="BG549" s="553"/>
      <c r="BH549" s="553"/>
      <c r="BI549" s="553"/>
      <c r="BJ549" s="553"/>
      <c r="BK549" s="553"/>
      <c r="BL549" s="553"/>
      <c r="BM549" s="553"/>
      <c r="BN549" s="553"/>
      <c r="BO549" s="546"/>
      <c r="BP549" s="544"/>
      <c r="BQ549" s="546"/>
      <c r="BR549" s="544"/>
      <c r="BS549" s="553"/>
      <c r="BT549" s="553"/>
      <c r="BU549" s="553"/>
      <c r="BV549" s="553"/>
      <c r="BW549" s="553"/>
      <c r="BX549" s="553"/>
      <c r="BY549" s="553"/>
      <c r="BZ549" s="544"/>
      <c r="CA549" s="544"/>
      <c r="CB549" s="553"/>
      <c r="CC549" s="553"/>
      <c r="CD549" s="553"/>
      <c r="CE549" s="546"/>
      <c r="CF549" s="544"/>
      <c r="CG549" s="546"/>
      <c r="CH549" s="544"/>
    </row>
    <row r="550" spans="1:86" ht="17" customHeight="1" thickBot="1" x14ac:dyDescent="0.25">
      <c r="D550" s="132"/>
      <c r="F550" s="132"/>
      <c r="G550" s="132"/>
      <c r="H550" s="132"/>
      <c r="I550" s="132"/>
      <c r="J550" s="132"/>
      <c r="K550" s="132"/>
      <c r="L550" s="132"/>
      <c r="M550" s="132"/>
      <c r="N550" s="132"/>
      <c r="O550" s="132"/>
      <c r="P550" s="132"/>
      <c r="Q550" s="132"/>
      <c r="R550" s="132"/>
      <c r="S550" s="132"/>
      <c r="T550" s="132"/>
      <c r="U550" s="132"/>
      <c r="V550" s="132"/>
      <c r="W550" s="132"/>
      <c r="X550" s="132"/>
      <c r="Y550" s="132"/>
      <c r="Z550" s="132"/>
      <c r="AA550" s="132"/>
      <c r="BE550" s="132"/>
      <c r="BK550" s="132"/>
      <c r="BM550" s="132"/>
      <c r="BO550" s="132"/>
      <c r="BQ550" s="132"/>
      <c r="BS550" s="132"/>
      <c r="BU550" s="132"/>
      <c r="BW550" s="132"/>
      <c r="CE550" s="132"/>
      <c r="CG550" s="132"/>
    </row>
    <row r="551" spans="1:86" ht="17" customHeight="1" x14ac:dyDescent="0.2">
      <c r="A551" s="77"/>
      <c r="B551" s="237"/>
      <c r="C551" s="78"/>
      <c r="E551" s="237"/>
      <c r="G551" s="304"/>
      <c r="H551" s="304"/>
      <c r="I551" s="304"/>
      <c r="J551" s="304"/>
      <c r="K551" s="304"/>
      <c r="L551" s="304"/>
      <c r="M551" s="304"/>
      <c r="N551" s="304"/>
      <c r="O551" s="304"/>
      <c r="P551" s="304"/>
      <c r="Q551" s="304"/>
      <c r="R551" s="304"/>
      <c r="S551" s="304"/>
      <c r="T551" s="304"/>
      <c r="U551" s="304"/>
      <c r="V551" s="304"/>
      <c r="W551" s="304"/>
      <c r="X551" s="661" t="s">
        <v>166</v>
      </c>
      <c r="Y551" s="645"/>
      <c r="Z551" s="645"/>
      <c r="AA551" s="645"/>
      <c r="AB551" s="79"/>
      <c r="AC551" s="306"/>
      <c r="AD551" s="306"/>
      <c r="AE551" s="306"/>
      <c r="AF551" s="306"/>
      <c r="AG551" s="304"/>
      <c r="AH551" s="306"/>
      <c r="AI551" s="306"/>
      <c r="AJ551" s="306"/>
      <c r="AK551" s="306"/>
      <c r="AL551" s="306"/>
      <c r="AM551" s="306"/>
      <c r="AN551" s="306"/>
      <c r="AO551" s="306"/>
      <c r="AP551" s="306"/>
      <c r="AQ551" s="306"/>
      <c r="AR551" s="306"/>
      <c r="AS551" s="306"/>
      <c r="AT551" s="661" t="s">
        <v>166</v>
      </c>
      <c r="AU551" s="566"/>
      <c r="AV551" s="566"/>
      <c r="AW551" s="566"/>
      <c r="AX551" s="307"/>
      <c r="AY551" s="305"/>
      <c r="AZ551" s="305"/>
      <c r="BA551" s="305"/>
      <c r="BB551" s="404"/>
      <c r="BC551" s="80"/>
      <c r="BD551" s="81"/>
      <c r="BE551" s="592" t="s">
        <v>8</v>
      </c>
      <c r="BF551" s="564"/>
      <c r="BG551" s="564"/>
      <c r="BH551" s="564"/>
      <c r="BI551" s="564"/>
      <c r="BJ551" s="564"/>
      <c r="BK551" s="592" t="s">
        <v>9</v>
      </c>
      <c r="BL551" s="564"/>
      <c r="BM551" s="592" t="s">
        <v>10</v>
      </c>
      <c r="BN551" s="564"/>
      <c r="BO551" s="633" t="str">
        <f>BO2</f>
        <v>VMAF</v>
      </c>
      <c r="BP551" s="529"/>
      <c r="BQ551" s="633" t="str">
        <f>BQ2</f>
        <v>nVMAF</v>
      </c>
      <c r="BR551" s="529"/>
      <c r="BS551" s="633" t="str">
        <f>BS2</f>
        <v>PSNR-HVS</v>
      </c>
      <c r="BT551" s="529"/>
      <c r="BU551" s="633" t="str">
        <f>BU2</f>
        <v>DE-2K</v>
      </c>
      <c r="BV551" s="529"/>
      <c r="BW551" s="649" t="str">
        <f>BW2</f>
        <v>APSNR</v>
      </c>
      <c r="BX551" s="566"/>
      <c r="BY551" s="566"/>
      <c r="BZ551" s="566"/>
      <c r="CA551" s="566"/>
      <c r="CB551" s="566"/>
      <c r="CC551" s="633" t="str">
        <f>CC2</f>
        <v>CAMBI</v>
      </c>
      <c r="CD551" s="529"/>
      <c r="CE551" s="562" t="str">
        <f>CE2</f>
        <v>VMAF</v>
      </c>
      <c r="CF551" s="529"/>
      <c r="CG551" s="562" t="str">
        <f>CG2</f>
        <v>nVMAF</v>
      </c>
      <c r="CH551" s="529"/>
    </row>
    <row r="552" spans="1:86" ht="17" customHeight="1" thickBot="1" x14ac:dyDescent="0.25">
      <c r="A552" s="77"/>
      <c r="B552" s="237"/>
      <c r="C552" s="78"/>
      <c r="E552" s="237"/>
      <c r="F552" s="304">
        <f>COUNTIFS(F4:F51, "&lt;&gt;",F4:F51, "&lt;&gt;0")</f>
        <v>36</v>
      </c>
      <c r="G552" s="304">
        <f>COUNTIFS(G4:G51, "&lt;&gt;",G4:G51, "&lt;&gt;0")</f>
        <v>36</v>
      </c>
      <c r="H552" s="304"/>
      <c r="I552" s="304"/>
      <c r="J552" s="304"/>
      <c r="K552" s="304"/>
      <c r="L552" s="304"/>
      <c r="M552" s="304"/>
      <c r="N552" s="304"/>
      <c r="O552" s="304"/>
      <c r="P552" s="304"/>
      <c r="Q552" s="304"/>
      <c r="R552" s="304"/>
      <c r="S552" s="304"/>
      <c r="T552" s="304"/>
      <c r="U552" s="304"/>
      <c r="V552" s="304"/>
      <c r="W552" s="304"/>
      <c r="X552" s="64" t="s">
        <v>167</v>
      </c>
      <c r="Y552" s="64" t="s">
        <v>32</v>
      </c>
      <c r="Z552" s="64" t="s">
        <v>33</v>
      </c>
      <c r="AA552" s="64" t="s">
        <v>168</v>
      </c>
      <c r="AC552" s="304">
        <f>COUNTIFS(AC4:AC51, "&lt;&gt;",AC4:AC51, "&lt;&gt;0")</f>
        <v>36</v>
      </c>
      <c r="AG552" s="304"/>
      <c r="AT552" s="64" t="s">
        <v>167</v>
      </c>
      <c r="AU552" s="64" t="s">
        <v>32</v>
      </c>
      <c r="AV552" s="64" t="s">
        <v>33</v>
      </c>
      <c r="AW552" s="64" t="s">
        <v>168</v>
      </c>
      <c r="AX552" s="132">
        <f>AC552/F552</f>
        <v>1</v>
      </c>
      <c r="AY552" s="305"/>
      <c r="AZ552" s="305"/>
      <c r="BA552" s="305"/>
      <c r="BB552" s="82"/>
      <c r="BC552" s="83"/>
      <c r="BD552" s="649" t="s">
        <v>145</v>
      </c>
      <c r="BE552" s="645"/>
      <c r="BF552" s="272" t="s">
        <v>24</v>
      </c>
      <c r="BG552" s="272" t="s">
        <v>25</v>
      </c>
      <c r="BH552" s="272" t="s">
        <v>26</v>
      </c>
      <c r="BI552" s="272" t="s">
        <v>27</v>
      </c>
      <c r="BJ552" s="272" t="str">
        <f>BJ3</f>
        <v>wAverage</v>
      </c>
      <c r="BK552" s="272" t="s">
        <v>145</v>
      </c>
      <c r="BL552" s="272" t="s">
        <v>24</v>
      </c>
      <c r="BM552" s="272" t="s">
        <v>145</v>
      </c>
      <c r="BN552" s="272" t="s">
        <v>24</v>
      </c>
      <c r="BO552" s="272" t="s">
        <v>145</v>
      </c>
      <c r="BP552" s="84" t="s">
        <v>24</v>
      </c>
      <c r="BQ552" s="272" t="s">
        <v>145</v>
      </c>
      <c r="BR552" s="84" t="s">
        <v>24</v>
      </c>
      <c r="BS552" s="272" t="s">
        <v>145</v>
      </c>
      <c r="BT552" s="272" t="s">
        <v>24</v>
      </c>
      <c r="BU552" s="272" t="s">
        <v>145</v>
      </c>
      <c r="BV552" s="272" t="s">
        <v>24</v>
      </c>
      <c r="BW552" s="272" t="s">
        <v>145</v>
      </c>
      <c r="BX552" s="272" t="s">
        <v>24</v>
      </c>
      <c r="BY552" s="272" t="s">
        <v>25</v>
      </c>
      <c r="BZ552" s="272" t="s">
        <v>26</v>
      </c>
      <c r="CA552" s="272" t="s">
        <v>27</v>
      </c>
      <c r="CB552" s="272" t="str">
        <f>CB3</f>
        <v>wAverage</v>
      </c>
      <c r="CC552" s="272" t="s">
        <v>145</v>
      </c>
      <c r="CD552" s="272" t="s">
        <v>24</v>
      </c>
      <c r="CE552" s="134" t="s">
        <v>145</v>
      </c>
      <c r="CF552" s="135" t="s">
        <v>24</v>
      </c>
      <c r="CG552" s="134" t="s">
        <v>145</v>
      </c>
      <c r="CH552" s="135" t="s">
        <v>24</v>
      </c>
    </row>
    <row r="553" spans="1:86" ht="17" customHeight="1" x14ac:dyDescent="0.2">
      <c r="C553" s="132" t="s">
        <v>254</v>
      </c>
      <c r="K553" s="304"/>
      <c r="V553" s="237" t="s">
        <v>169</v>
      </c>
      <c r="W553" s="237" t="s">
        <v>169</v>
      </c>
      <c r="X553" s="109">
        <f>GEOMEAN(X4:X51)</f>
        <v>0.76920191543841954</v>
      </c>
      <c r="Y553" s="358">
        <f>GEOMEAN(Y4:Y51)</f>
        <v>3.8147129528478434</v>
      </c>
      <c r="Z553" s="358">
        <f>GEOMEAN(Z4:Z51)</f>
        <v>5.160408323834984</v>
      </c>
      <c r="AA553" s="109">
        <f>GEOMEAN(AA4:AA51)</f>
        <v>0.21933794027375872</v>
      </c>
      <c r="AC553" s="237"/>
      <c r="AG553" s="304"/>
      <c r="AT553" s="109">
        <f t="shared" ref="AT553:BA553" si="31">GEOMEAN(AT4:AT51)</f>
        <v>2.2370131364031591</v>
      </c>
      <c r="AU553" s="358">
        <f t="shared" si="31"/>
        <v>3.8147129528478434</v>
      </c>
      <c r="AV553" s="358">
        <f t="shared" si="31"/>
        <v>5.160408323834984</v>
      </c>
      <c r="AW553" s="109">
        <f t="shared" si="31"/>
        <v>8.3596113110137775</v>
      </c>
      <c r="AX553" s="109">
        <f t="shared" si="31"/>
        <v>38.112928846600965</v>
      </c>
      <c r="AY553" s="109">
        <f t="shared" si="31"/>
        <v>2.9082261646841272</v>
      </c>
      <c r="AZ553" s="109">
        <f t="shared" si="31"/>
        <v>1</v>
      </c>
      <c r="BA553" s="109">
        <f t="shared" si="31"/>
        <v>1</v>
      </c>
      <c r="BB553" s="617" t="str">
        <f>C553</f>
        <v>Class ECF1_444_SDR</v>
      </c>
      <c r="BC553" s="366" t="s">
        <v>170</v>
      </c>
      <c r="BD553" s="614" t="s">
        <v>39</v>
      </c>
      <c r="BE553" s="241">
        <f>AVERAGE(BE4,BE10,BE16,BE22,BE28,BE34,BE40,BE46)</f>
        <v>-0.21833399053071068</v>
      </c>
      <c r="BF553" s="243">
        <f>AVERAGE(BF4:BF51)</f>
        <v>-0.23114729132182435</v>
      </c>
      <c r="BG553" s="243">
        <f>AVERAGE(BG4:BG51)</f>
        <v>-0.25335579756123155</v>
      </c>
      <c r="BH553" s="249">
        <f>AVERAGE(BH4:BH51)</f>
        <v>-0.29388686812786374</v>
      </c>
      <c r="BI553" s="249">
        <f>AVERAGE(BI4:BI51)</f>
        <v>-0.24058570984029615</v>
      </c>
      <c r="BJ553" s="249">
        <f>AVERAGE(BJ4:BJ51)</f>
        <v>-0.23454521464364222</v>
      </c>
      <c r="BK553" s="241">
        <f>AVERAGE(BK4,BK10,BK16,BK22,BK28,BK34,BK40,BK46)</f>
        <v>-0.20779493363805135</v>
      </c>
      <c r="BL553" s="249">
        <f>AVERAGE(BL4:BL51)</f>
        <v>-0.21832028945722506</v>
      </c>
      <c r="BM553" s="241">
        <f>AVERAGE(BM4,BM10,BM16,BM22,BM28,BM34,BM40,BM46)</f>
        <v>-0.20353795424370066</v>
      </c>
      <c r="BN553" s="249">
        <f>AVERAGE(BN4:BN51)</f>
        <v>-0.21552836722534666</v>
      </c>
      <c r="BO553" s="241">
        <f>AVERAGE(BO4,BO10,BO16,BO22,BO28,BO34,BO40,BO46)</f>
        <v>-0.22671129018998412</v>
      </c>
      <c r="BP553" s="249">
        <f>AVERAGE(BP4:BP51)</f>
        <v>-0.24519893992332084</v>
      </c>
      <c r="BQ553" s="241">
        <f>AVERAGE(BQ4,BQ10,BQ16,BQ22,BQ28,BQ34,BQ40,BQ46)</f>
        <v>-0.21929962036032033</v>
      </c>
      <c r="BR553" s="249">
        <f>AVERAGE(BR4:BR51)</f>
        <v>-0.23960820600730459</v>
      </c>
      <c r="BS553" s="241">
        <f>AVERAGE(BS4,BS10,BS16,BS22,BS28,BS34,BS40,BS46)</f>
        <v>-0.20147863061156257</v>
      </c>
      <c r="BT553" s="249">
        <f>AVERAGE(BT4:BT51)</f>
        <v>-0.21514821894710504</v>
      </c>
      <c r="BU553" s="241">
        <f>AVERAGE(BU4,BU10,BU16,BU22,BU28,BU34,BU40,BU46)</f>
        <v>-0.2241536502528847</v>
      </c>
      <c r="BV553" s="249">
        <f>AVERAGE(BV4:BV51)</f>
        <v>-0.2406746656097413</v>
      </c>
      <c r="BW553" s="241">
        <f>AVERAGE(BW4,BW10,BW16,BW22,BW28,BW34,BW40,BW46)</f>
        <v>-0.22410247877713596</v>
      </c>
      <c r="BX553" s="241">
        <f>AVERAGE(BX4:BX51)</f>
        <v>-0.23610308105161451</v>
      </c>
      <c r="BY553" s="243">
        <f>AVERAGE(BY4:BY51)</f>
        <v>-0.25786737455337555</v>
      </c>
      <c r="BZ553" s="243">
        <f>AVERAGE(BZ4:BZ51)</f>
        <v>-0.29842950902584414</v>
      </c>
      <c r="CA553" s="249">
        <f>AVERAGE(CA4:CA51)</f>
        <v>-0.23726753856600125</v>
      </c>
      <c r="CB553" s="249">
        <f>AVERAGE(CB4:CB51)</f>
        <v>-0.23946670991065414</v>
      </c>
      <c r="CC553" s="399">
        <f>AVERAGE(CC4,CC10,CC16,CC22,CC28,CC34,CC40,CC46)</f>
        <v>-3.938512747230772E-2</v>
      </c>
      <c r="CD553" s="194">
        <f>AVERAGE(CD4:CD51)</f>
        <v>-2.3541274329382463E-2</v>
      </c>
      <c r="CE553" s="400">
        <f>AVERAGE(CE4,CE10,CE16,CE22,CE28,CE34,CE40,CE46)</f>
        <v>0</v>
      </c>
      <c r="CF553" s="405">
        <f>SUM(CF4:CF51)</f>
        <v>0</v>
      </c>
      <c r="CG553" s="400">
        <f>AVERAGE(CG4,CG10,CG16,CG22,CG28,CG34,CG40,CG46)</f>
        <v>0</v>
      </c>
      <c r="CH553" s="405">
        <f>SUM(CH4:CH51)</f>
        <v>0</v>
      </c>
    </row>
    <row r="554" spans="1:86" ht="17" customHeight="1" x14ac:dyDescent="0.2">
      <c r="K554" s="304"/>
      <c r="V554" s="237" t="s">
        <v>41</v>
      </c>
      <c r="W554" s="237" t="s">
        <v>41</v>
      </c>
      <c r="X554" s="109">
        <f>SUM(X4:X51)</f>
        <v>47.850100000000005</v>
      </c>
      <c r="Y554" s="358">
        <f>SUM(Y4:Y51)</f>
        <v>167</v>
      </c>
      <c r="Z554" s="358">
        <f>SUM(Z4:Z51)</f>
        <v>191</v>
      </c>
      <c r="AA554" s="109">
        <f>SUM(AA4:AA51)</f>
        <v>11.484555555555554</v>
      </c>
      <c r="AC554" s="237"/>
      <c r="AG554" s="304"/>
      <c r="AT554" s="109">
        <f t="shared" ref="AT554:BA554" si="32">SUM(AT4:AT51)</f>
        <v>128.17859999999999</v>
      </c>
      <c r="AU554" s="358">
        <f t="shared" si="32"/>
        <v>167</v>
      </c>
      <c r="AV554" s="358">
        <f t="shared" si="32"/>
        <v>191</v>
      </c>
      <c r="AW554" s="109">
        <f t="shared" si="32"/>
        <v>553.11619444444443</v>
      </c>
      <c r="AX554" s="109">
        <f t="shared" si="32"/>
        <v>1545.5555951164554</v>
      </c>
      <c r="AY554" s="109">
        <f t="shared" si="32"/>
        <v>110.12596242022229</v>
      </c>
      <c r="AZ554" s="109">
        <f t="shared" si="32"/>
        <v>36</v>
      </c>
      <c r="BA554" s="109">
        <f t="shared" si="32"/>
        <v>36</v>
      </c>
      <c r="BB554" s="485"/>
      <c r="BC554" s="90" t="s">
        <v>171</v>
      </c>
      <c r="BD554" s="565"/>
      <c r="BE554" s="242">
        <f>MIN(BE4,BE10,BE16,BE22,BE28,BE34,BE40,BE46)</f>
        <v>-0.37195102312579942</v>
      </c>
      <c r="BF554" s="244">
        <f>MIN(BF4:BF51)</f>
        <v>-0.36601226276761611</v>
      </c>
      <c r="BG554" s="244">
        <f>MIN(BG4:BG51)</f>
        <v>-0.39230730559949489</v>
      </c>
      <c r="BH554" s="250">
        <f>MIN(BH4:BH51)</f>
        <v>-0.43432169885292937</v>
      </c>
      <c r="BI554" s="250">
        <f>MIN(BI4:BI51)</f>
        <v>-0.3578691542715986</v>
      </c>
      <c r="BJ554" s="250">
        <f>MIN(BJ4:BJ51)</f>
        <v>-0.3631168285652035</v>
      </c>
      <c r="BK554" s="242">
        <f>MIN(BK4,BK10,BK16,BK22,BK28,BK34,BK40,BK46)</f>
        <v>-0.36861946796932887</v>
      </c>
      <c r="BL554" s="250">
        <f>MIN(BL4:BL51)</f>
        <v>-0.37260915018761587</v>
      </c>
      <c r="BM554" s="242">
        <f>MIN(BM4,BM10,BM16,BM22,BM28,BM34,BM40,BM46)</f>
        <v>-0.33309377067421919</v>
      </c>
      <c r="BN554" s="250">
        <f>MIN(BN4:BN51)</f>
        <v>-0.34583303633284468</v>
      </c>
      <c r="BO554" s="242">
        <f>MIN(BO4,BO10,BO16,BO22,BO28,BO34,BO40,BO46)</f>
        <v>-0.37697652509081325</v>
      </c>
      <c r="BP554" s="250">
        <f>MIN(BP4:BP51)</f>
        <v>-0.38895836479275059</v>
      </c>
      <c r="BQ554" s="242">
        <f>MIN(BQ4,BQ10,BQ16,BQ22,BQ28,BQ34,BQ40,BQ46)</f>
        <v>-0.36778775321861945</v>
      </c>
      <c r="BR554" s="250">
        <f>MIN(BR4:BR51)</f>
        <v>-0.37621531761681037</v>
      </c>
      <c r="BS554" s="242">
        <f>MIN(BS4,BS10,BS16,BS22,BS28,BS34,BS40,BS46)</f>
        <v>-0.32425607239296439</v>
      </c>
      <c r="BT554" s="250">
        <f>MIN(BT4:BT51)</f>
        <v>-0.33512934133388739</v>
      </c>
      <c r="BU554" s="242">
        <f>MIN(BU4,BU10,BU16,BU22,BU28,BU34,BU40,BU46)</f>
        <v>-0.31366408252417033</v>
      </c>
      <c r="BV554" s="250">
        <f>MIN(BV4:BV51)</f>
        <v>-0.32381094550283174</v>
      </c>
      <c r="BW554" s="242">
        <f>MIN(BW4,BW10,BW16,BW22,BW28,BW34,BW40,BW46)</f>
        <v>-0.37551009629245402</v>
      </c>
      <c r="BX554" s="242">
        <f>MIN(BX4:BX51)</f>
        <v>-0.36767730774021279</v>
      </c>
      <c r="BY554" s="244">
        <f>MIN(BY4:BY51)</f>
        <v>-0.39330080934004552</v>
      </c>
      <c r="BZ554" s="244">
        <f>MIN(BZ4:BZ51)</f>
        <v>-0.44261304529588952</v>
      </c>
      <c r="CA554" s="250">
        <f>MIN(CA4:CA51)</f>
        <v>-0.36116492625075325</v>
      </c>
      <c r="CB554" s="250">
        <f>MIN(CB4:CB51)</f>
        <v>-0.36478131924537149</v>
      </c>
      <c r="CC554" s="262">
        <f>MIN(CC4,CC10,CC16,CC22,CC28,CC34,CC40,CC46)</f>
        <v>-0.17430896618145422</v>
      </c>
      <c r="CD554" s="180">
        <f>MIN(CD4:CD51)</f>
        <v>-0.16262192692611502</v>
      </c>
      <c r="CE554" s="138">
        <f>MIN(CE4,CE10,CE16,CE22,CE28,CE34,CE40,CE46)</f>
        <v>0</v>
      </c>
      <c r="CF554" s="246">
        <f>MIN(CF4:CF51)</f>
        <v>0</v>
      </c>
      <c r="CG554" s="138">
        <f>MIN(CG4,CG10,CG16,CG22,CG28,CG34,CG40,CG46)</f>
        <v>0</v>
      </c>
      <c r="CH554" s="246">
        <f>MIN(CH4:CH51)</f>
        <v>0</v>
      </c>
    </row>
    <row r="555" spans="1:86" ht="17" customHeight="1" thickBot="1" x14ac:dyDescent="0.25">
      <c r="K555" s="304"/>
      <c r="V555" s="237" t="s">
        <v>172</v>
      </c>
      <c r="W555" s="237" t="s">
        <v>172</v>
      </c>
      <c r="X555" s="109">
        <f>MAX(X4:X51)</f>
        <v>5.8921999999999999</v>
      </c>
      <c r="Y555" s="358">
        <f>MAX(Y4:Y51)</f>
        <v>10</v>
      </c>
      <c r="Z555" s="358">
        <f>MAX(Z4:Z51)</f>
        <v>7</v>
      </c>
      <c r="AA555" s="109">
        <f>MAX(AA4:AA51)</f>
        <v>0.90902777777777777</v>
      </c>
      <c r="AC555" s="237"/>
      <c r="AG555" s="304"/>
      <c r="AT555" s="109">
        <f t="shared" ref="AT555:BA555" si="33">MAX(AT4:AT51)</f>
        <v>14.818199999999999</v>
      </c>
      <c r="AU555" s="358">
        <f t="shared" si="33"/>
        <v>10</v>
      </c>
      <c r="AV555" s="358">
        <f t="shared" si="33"/>
        <v>7</v>
      </c>
      <c r="AW555" s="109">
        <f t="shared" si="33"/>
        <v>53.19166666666667</v>
      </c>
      <c r="AX555" s="109">
        <f t="shared" si="33"/>
        <v>114.46589754318848</v>
      </c>
      <c r="AY555" s="109">
        <f t="shared" si="33"/>
        <v>8.2176560121765618</v>
      </c>
      <c r="AZ555" s="109">
        <f t="shared" si="33"/>
        <v>1</v>
      </c>
      <c r="BA555" s="109">
        <f t="shared" si="33"/>
        <v>1</v>
      </c>
      <c r="BB555" s="485"/>
      <c r="BC555" s="90" t="s">
        <v>172</v>
      </c>
      <c r="BD555" s="530"/>
      <c r="BE555" s="271">
        <f>MAX(BE4,BE10,BE16,BE22,BE28,BE34,BE40,BE46)</f>
        <v>-0.1179444495689963</v>
      </c>
      <c r="BF555" s="252">
        <f>MAX(BF4:BF51)</f>
        <v>-0.12693454763198686</v>
      </c>
      <c r="BG555" s="252">
        <f>MAX(BG4:BG51)</f>
        <v>-0.13562283681963272</v>
      </c>
      <c r="BH555" s="255">
        <f>MAX(BH4:BH51)</f>
        <v>-0.19243645964455214</v>
      </c>
      <c r="BI555" s="255">
        <f>MAX(BI4:BI51)</f>
        <v>-0.1623169420619307</v>
      </c>
      <c r="BJ555" s="255">
        <f>MAX(BJ4:BJ51)</f>
        <v>-0.1395775652483304</v>
      </c>
      <c r="BK555" s="271">
        <f>MAX(BK4,BK10,BK16,BK22,BK28,BK34,BK40,BK46)</f>
        <v>-0.10570484374569944</v>
      </c>
      <c r="BL555" s="255">
        <f>MAX(BL4:BL51)</f>
        <v>-0.1130916516111925</v>
      </c>
      <c r="BM555" s="271">
        <f>MAX(BM4,BM10,BM16,BM22,BM28,BM34,BM40,BM46)</f>
        <v>-9.9825621868234071E-2</v>
      </c>
      <c r="BN555" s="255">
        <f>MAX(BN4:BN51)</f>
        <v>-0.10793459025333263</v>
      </c>
      <c r="BO555" s="271">
        <f>MAX(BO4,BO10,BO16,BO22,BO28,BO34,BO40,BO46)</f>
        <v>-0.1511892335188928</v>
      </c>
      <c r="BP555" s="255">
        <f>MAX(BP4:BP51)</f>
        <v>-0.15903550039196812</v>
      </c>
      <c r="BQ555" s="271">
        <f>MAX(BQ4,BQ10,BQ16,BQ22,BQ28,BQ34,BQ40,BQ46)</f>
        <v>-0.1388016254831258</v>
      </c>
      <c r="BR555" s="255">
        <f>MAX(BR4:BR51)</f>
        <v>-0.14883232404305757</v>
      </c>
      <c r="BS555" s="271">
        <f>MAX(BS4,BS10,BS16,BS22,BS28,BS34,BS40,BS46)</f>
        <v>-0.11840793082081691</v>
      </c>
      <c r="BT555" s="255">
        <f>MAX(BT4:BT51)</f>
        <v>-0.12406116008350287</v>
      </c>
      <c r="BU555" s="271">
        <f>MAX(BU4,BU10,BU16,BU22,BU28,BU34,BU40,BU46)</f>
        <v>-0.12744076394219239</v>
      </c>
      <c r="BV555" s="255">
        <f>MAX(BV4:BV51)</f>
        <v>-0.14002995484555658</v>
      </c>
      <c r="BW555" s="271">
        <f>MAX(BW4,BW10,BW16,BW22,BW28,BW34,BW40,BW46)</f>
        <v>-0.1217744620895036</v>
      </c>
      <c r="BX555" s="271">
        <f>MAX(BX4:BX51)</f>
        <v>-0.13009476023557431</v>
      </c>
      <c r="BY555" s="252">
        <f>MAX(BY4:BY51)</f>
        <v>-0.14212531070074352</v>
      </c>
      <c r="BZ555" s="252">
        <f>MAX(BZ4:BZ51)</f>
        <v>-0.19813351473511365</v>
      </c>
      <c r="CA555" s="255">
        <f>MAX(CA4:CA51)</f>
        <v>-0.13655465672632427</v>
      </c>
      <c r="CB555" s="255">
        <f>MAX(CB4:CB51)</f>
        <v>-0.14307671365659369</v>
      </c>
      <c r="CC555" s="181">
        <f>MAX(CC4,CC10,CC16,CC22,CC28,CC34,CC40,CC46)</f>
        <v>2.5494750914196593E-2</v>
      </c>
      <c r="CD555" s="182">
        <f>MAX(CD4:CD51)</f>
        <v>9.3215716216931116E-2</v>
      </c>
      <c r="CE555" s="139">
        <f>MAX(CE4,CE10,CE16,CE22,CE28,CE34,CE40,CE46)</f>
        <v>0</v>
      </c>
      <c r="CF555" s="247">
        <f>MAX(CF4:CF51)</f>
        <v>0</v>
      </c>
      <c r="CG555" s="139">
        <f>MAX(CG4,CG10,CG16,CG22,CG28,CG34,CG40,CG46)</f>
        <v>0</v>
      </c>
      <c r="CH555" s="247">
        <f>MAX(CH4:CH51)</f>
        <v>0</v>
      </c>
    </row>
    <row r="556" spans="1:86" ht="17" customHeight="1" thickBot="1" x14ac:dyDescent="0.25">
      <c r="K556" s="304"/>
      <c r="V556" s="237" t="s">
        <v>171</v>
      </c>
      <c r="W556" s="237" t="s">
        <v>171</v>
      </c>
      <c r="X556" s="109">
        <f>MIN(X4:X51)</f>
        <v>6.5699999999999995E-2</v>
      </c>
      <c r="Y556" s="358">
        <f>MIN(Y4:Y51)</f>
        <v>1</v>
      </c>
      <c r="Z556" s="358">
        <f>MIN(Z4:Z51)</f>
        <v>4</v>
      </c>
      <c r="AA556" s="109">
        <f>MIN(AA4:AA51)</f>
        <v>1.4861111111111111E-2</v>
      </c>
      <c r="AC556" s="237"/>
      <c r="AG556" s="304"/>
      <c r="AT556" s="109">
        <f t="shared" ref="AT556:BA556" si="34">MIN(AT4:AT51)</f>
        <v>0.4471</v>
      </c>
      <c r="AU556" s="358">
        <f t="shared" si="34"/>
        <v>1</v>
      </c>
      <c r="AV556" s="358">
        <f t="shared" si="34"/>
        <v>4</v>
      </c>
      <c r="AW556" s="109">
        <f t="shared" si="34"/>
        <v>0.21563888888888888</v>
      </c>
      <c r="AX556" s="109">
        <f t="shared" si="34"/>
        <v>14.510280373831774</v>
      </c>
      <c r="AY556" s="109">
        <f t="shared" si="34"/>
        <v>2.0328491096532333</v>
      </c>
      <c r="AZ556" s="109">
        <f t="shared" si="34"/>
        <v>1</v>
      </c>
      <c r="BA556" s="109">
        <f t="shared" si="34"/>
        <v>1</v>
      </c>
      <c r="BB556" s="485"/>
      <c r="BC556" s="90" t="s">
        <v>170</v>
      </c>
      <c r="BD556" s="606" t="s">
        <v>147</v>
      </c>
      <c r="BE556" s="241">
        <f>AVERAGE(BE6,BE12,BE18,BE24,BE30,BE36,BE42,BE48)</f>
        <v>-0.23469173209569294</v>
      </c>
      <c r="BF556" s="610"/>
      <c r="BG556" s="564"/>
      <c r="BH556" s="564"/>
      <c r="BI556" s="564"/>
      <c r="BJ556" s="274"/>
      <c r="BK556" s="241">
        <f>AVERAGE(BK6,BK12,BK18,BK24,BK30,BK36,BK42,BK48)</f>
        <v>-0.22058755132991714</v>
      </c>
      <c r="BL556" s="540"/>
      <c r="BM556" s="241">
        <f>AVERAGE(BM6,BM12,BM18,BM24,BM30,BM36,BM42,BM48)</f>
        <v>-0.2180386077811666</v>
      </c>
      <c r="BN556" s="540"/>
      <c r="BO556" s="241">
        <f>AVERAGE(BO6,BO12,BO18,BO24,BO30,BO36,BO42,BO48)</f>
        <v>-0.23434339430957762</v>
      </c>
      <c r="BP556" s="540"/>
      <c r="BQ556" s="241">
        <f>AVERAGE(BQ6,BQ12,BQ18,BQ24,BQ30,BQ36,BQ42,BQ48)</f>
        <v>-0.22642957712543166</v>
      </c>
      <c r="BR556" s="540"/>
      <c r="BS556" s="241">
        <f>AVERAGE(BS6,BS12,BS18,BS24,BS30,BS36,BS42,BS48)</f>
        <v>-0.21719627133769845</v>
      </c>
      <c r="BT556" s="540"/>
      <c r="BU556" s="241">
        <f>AVERAGE(BU6,BU12,BU18,BU24,BU30,BU36,BU42,BU48)</f>
        <v>-0.24106647867851125</v>
      </c>
      <c r="BV556" s="540"/>
      <c r="BW556" s="241">
        <f>AVERAGE(BW6,BW12,BW18,BW24,BW30,BW36,BW42,BW48)</f>
        <v>-0.24003819106469484</v>
      </c>
      <c r="BX556" s="569"/>
      <c r="BY556" s="564"/>
      <c r="BZ556" s="564"/>
      <c r="CA556" s="564"/>
      <c r="CB556" s="564"/>
      <c r="CC556" s="399">
        <f>AVERAGE(CC6,CC12,CC18,CC24,CC30,CC36,CC42,CC48)</f>
        <v>-1.9463370784200004E-2</v>
      </c>
      <c r="CD556" s="579"/>
      <c r="CE556" s="400">
        <f>AVERAGE(CE6,CE12,CE18,CE24,CE30,CE36,CE42,CE48)</f>
        <v>0</v>
      </c>
      <c r="CF556" s="599"/>
      <c r="CG556" s="400">
        <f>AVERAGE(CG6,CG12,CG18,CG24,CG30,CG36,CG42,CG48)</f>
        <v>0</v>
      </c>
      <c r="CH556" s="599"/>
    </row>
    <row r="557" spans="1:86" ht="17" customHeight="1" x14ac:dyDescent="0.2">
      <c r="K557" s="304"/>
      <c r="V557" s="237" t="s">
        <v>173</v>
      </c>
      <c r="W557" s="237" t="s">
        <v>173</v>
      </c>
      <c r="X557" s="109"/>
      <c r="Y557" s="358"/>
      <c r="Z557" s="358"/>
      <c r="AA557" s="109"/>
      <c r="AC557" s="237"/>
      <c r="AG557" s="304"/>
      <c r="AT557" s="93">
        <f>AT553/X553</f>
        <v>2.9082261646841272</v>
      </c>
      <c r="AU557" s="93">
        <f>AU553/Y553</f>
        <v>1</v>
      </c>
      <c r="AV557" s="93">
        <f>AV553/Z553</f>
        <v>1</v>
      </c>
      <c r="AW557" s="93">
        <f>AW553/AA553</f>
        <v>38.112928846600958</v>
      </c>
      <c r="AX557" s="109"/>
      <c r="AY557" s="109"/>
      <c r="AZ557" s="109"/>
      <c r="BA557" s="109"/>
      <c r="BB557" s="485"/>
      <c r="BC557" s="90" t="s">
        <v>171</v>
      </c>
      <c r="BD557" s="565"/>
      <c r="BE557" s="242">
        <f>MIN(BE6,BE12,BE18,BE24,BE30,BE36,BE42,BE48)</f>
        <v>-0.35619887597585487</v>
      </c>
      <c r="BF557" s="608"/>
      <c r="BG557" s="566"/>
      <c r="BH557" s="566"/>
      <c r="BI557" s="566"/>
      <c r="BJ557" s="276"/>
      <c r="BK557" s="242">
        <f>MIN(BK6,BK12,BK18,BK24,BK30,BK36,BK42,BK48)</f>
        <v>-0.36787388638018248</v>
      </c>
      <c r="BL557" s="541"/>
      <c r="BM557" s="242">
        <f>MIN(BM6,BM12,BM18,BM24,BM30,BM36,BM42,BM48)</f>
        <v>-0.34068254981438728</v>
      </c>
      <c r="BN557" s="541"/>
      <c r="BO557" s="242">
        <f>MIN(BO6,BO12,BO18,BO24,BO30,BO36,BO42,BO48)</f>
        <v>-0.36706023088476925</v>
      </c>
      <c r="BP557" s="541"/>
      <c r="BQ557" s="242">
        <f>MIN(BQ6,BQ12,BQ18,BQ24,BQ30,BQ36,BQ42,BQ48)</f>
        <v>-0.34471867580489735</v>
      </c>
      <c r="BR557" s="541"/>
      <c r="BS557" s="242">
        <f>MIN(BS6,BS12,BS18,BS24,BS30,BS36,BS42,BS48)</f>
        <v>-0.32479841457112291</v>
      </c>
      <c r="BT557" s="541"/>
      <c r="BU557" s="242">
        <f>MIN(BU6,BU12,BU18,BU24,BU30,BU36,BU42,BU48)</f>
        <v>-0.30777207400850726</v>
      </c>
      <c r="BV557" s="541"/>
      <c r="BW557" s="242">
        <f>MIN(BW6,BW12,BW18,BW24,BW30,BW36,BW42,BW48)</f>
        <v>-0.3572223239341793</v>
      </c>
      <c r="BX557" s="565"/>
      <c r="BY557" s="566"/>
      <c r="BZ557" s="566"/>
      <c r="CA557" s="566"/>
      <c r="CB557" s="566"/>
      <c r="CC557" s="262">
        <f>MIN(CC6,CC12,CC18,CC24,CC30,CC36,CC42,CC48)</f>
        <v>-0.14226505897815542</v>
      </c>
      <c r="CD557" s="541"/>
      <c r="CE557" s="138">
        <f>MIN(CE6,CE12,CE18,CE24,CE30,CE36,CE42,CE48)</f>
        <v>0</v>
      </c>
      <c r="CF557" s="541"/>
      <c r="CG557" s="138">
        <f>MIN(CG6,CG12,CG18,CG24,CG30,CG36,CG42,CG48)</f>
        <v>0</v>
      </c>
      <c r="CH557" s="541"/>
    </row>
    <row r="558" spans="1:86" ht="17" customHeight="1" thickBot="1" x14ac:dyDescent="0.25">
      <c r="X558" s="109"/>
      <c r="Y558" s="358"/>
      <c r="Z558" s="358"/>
      <c r="AA558" s="109"/>
      <c r="AC558" s="237"/>
      <c r="AT558" s="109"/>
      <c r="AU558" s="109"/>
      <c r="AV558" s="109"/>
      <c r="AW558" s="109"/>
      <c r="AX558" s="109"/>
      <c r="AY558" s="109"/>
      <c r="AZ558" s="109"/>
      <c r="BA558" s="109"/>
      <c r="BB558" s="485"/>
      <c r="BC558" s="90" t="s">
        <v>172</v>
      </c>
      <c r="BD558" s="530"/>
      <c r="BE558" s="271">
        <f>MAX(BE6,BE12,BE18,BE24,BE30,BE36,BE42,BE48)</f>
        <v>-0.1223514711055359</v>
      </c>
      <c r="BF558" s="608"/>
      <c r="BG558" s="566"/>
      <c r="BH558" s="566"/>
      <c r="BI558" s="566"/>
      <c r="BJ558" s="276"/>
      <c r="BK558" s="271">
        <f>MAX(BK6,BK12,BK18,BK24,BK30,BK36,BK42,BK48)</f>
        <v>-0.1044879835259791</v>
      </c>
      <c r="BL558" s="541"/>
      <c r="BM558" s="271">
        <f>MAX(BM6,BM12,BM18,BM24,BM30,BM36,BM42,BM48)</f>
        <v>-0.10209341591275178</v>
      </c>
      <c r="BN558" s="541"/>
      <c r="BO558" s="271">
        <f>MAX(BO6,BO12,BO18,BO24,BO30,BO36,BO42,BO48)</f>
        <v>-0.14553431575473974</v>
      </c>
      <c r="BP558" s="541"/>
      <c r="BQ558" s="271">
        <f>MAX(BQ6,BQ12,BQ18,BQ24,BQ30,BQ36,BQ42,BQ48)</f>
        <v>-0.13337401748486366</v>
      </c>
      <c r="BR558" s="541"/>
      <c r="BS558" s="271">
        <f>MAX(BS6,BS12,BS18,BS24,BS30,BS36,BS42,BS48)</f>
        <v>-0.12265140743175751</v>
      </c>
      <c r="BT558" s="541"/>
      <c r="BU558" s="271">
        <f>MAX(BU6,BU12,BU18,BU24,BU30,BU36,BU42,BU48)</f>
        <v>-0.14267967760829503</v>
      </c>
      <c r="BV558" s="541"/>
      <c r="BW558" s="271">
        <f>MAX(BW6,BW12,BW18,BW24,BW30,BW36,BW42,BW48)</f>
        <v>-0.12632190379678832</v>
      </c>
      <c r="BX558" s="565"/>
      <c r="BY558" s="566"/>
      <c r="BZ558" s="566"/>
      <c r="CA558" s="566"/>
      <c r="CB558" s="566"/>
      <c r="CC558" s="181">
        <f>MAX(CC6,CC12,CC18,CC24,CC30,CC36,CC42,CC48)</f>
        <v>0.10732753512852909</v>
      </c>
      <c r="CD558" s="541"/>
      <c r="CE558" s="139">
        <f>MAX(CE6,CE12,CE18,CE24,CE30,CE36,CE42,CE48)</f>
        <v>0</v>
      </c>
      <c r="CF558" s="541"/>
      <c r="CG558" s="139">
        <f>MAX(CG6,CG12,CG18,CG24,CG30,CG36,CG42,CG48)</f>
        <v>0</v>
      </c>
      <c r="CH558" s="541"/>
    </row>
    <row r="559" spans="1:86" ht="17" customHeight="1" x14ac:dyDescent="0.2">
      <c r="X559" s="109"/>
      <c r="Y559" s="358"/>
      <c r="Z559" s="358"/>
      <c r="AA559" s="109"/>
      <c r="AC559" s="237"/>
      <c r="AT559" s="109"/>
      <c r="AU559" s="109"/>
      <c r="AV559" s="109"/>
      <c r="AW559" s="109"/>
      <c r="AX559" s="109"/>
      <c r="AY559" s="109"/>
      <c r="AZ559" s="109"/>
      <c r="BA559" s="109"/>
      <c r="BB559" s="485"/>
      <c r="BC559" s="94" t="s">
        <v>170</v>
      </c>
      <c r="BD559" s="607" t="s">
        <v>46</v>
      </c>
      <c r="BE559" s="264">
        <f>AVERAGE(BE8,BE14,BE20,BE26,BE32,BE38,BE44,BE50)</f>
        <v>-0.24938153203721072</v>
      </c>
      <c r="BF559" s="608"/>
      <c r="BG559" s="566"/>
      <c r="BH559" s="566"/>
      <c r="BI559" s="566"/>
      <c r="BJ559" s="276"/>
      <c r="BK559" s="264">
        <f>AVERAGE(BK8,BK14,BK20,BK26,BK32,BK38,BK44,BK50)</f>
        <v>-0.23344914552844731</v>
      </c>
      <c r="BL559" s="541"/>
      <c r="BM559" s="264">
        <f>AVERAGE(BM8,BM14,BM20,BM26,BM32,BM38,BM44,BM50)</f>
        <v>-0.23038468431016232</v>
      </c>
      <c r="BN559" s="541"/>
      <c r="BO559" s="264">
        <f>AVERAGE(BO8,BO14,BO20,BO26,BO32,BO38,BO44,BO50)</f>
        <v>-0.2529288997012864</v>
      </c>
      <c r="BP559" s="541"/>
      <c r="BQ559" s="264">
        <f>AVERAGE(BQ8,BQ14,BQ20,BQ26,BQ32,BQ38,BQ44,BQ50)</f>
        <v>-0.2477479440827782</v>
      </c>
      <c r="BR559" s="541"/>
      <c r="BS559" s="264">
        <f>AVERAGE(BS8,BS14,BS20,BS26,BS32,BS38,BS44,BS50)</f>
        <v>-0.23292063571434199</v>
      </c>
      <c r="BT559" s="541"/>
      <c r="BU559" s="264">
        <f>AVERAGE(BU8,BU14,BU20,BU26,BU32,BU38,BU44,BU50)</f>
        <v>-0.25809913182021754</v>
      </c>
      <c r="BV559" s="541"/>
      <c r="BW559" s="264">
        <f>AVERAGE(BW8,BW14,BW20,BW26,BW32,BW38,BW44,BW50)</f>
        <v>-0.2538043406617318</v>
      </c>
      <c r="BX559" s="565"/>
      <c r="BY559" s="566"/>
      <c r="BZ559" s="566"/>
      <c r="CA559" s="566"/>
      <c r="CB559" s="566"/>
      <c r="CC559" s="260">
        <f>AVERAGE(CC8,CC14,CC20,CC26,CC32,CC38,CC44,CC50)</f>
        <v>3.6174586264722639E-3</v>
      </c>
      <c r="CD559" s="541"/>
      <c r="CE559" s="266">
        <f>AVERAGE(CE8,CE14,CE20,CE26,CE32,CE38,CE44,CE50)</f>
        <v>0</v>
      </c>
      <c r="CF559" s="541"/>
      <c r="CG559" s="266">
        <f>AVERAGE(CG8,CG14,CG20,CG26,CG32,CG38,CG44,CG50)</f>
        <v>0</v>
      </c>
      <c r="CH559" s="541"/>
    </row>
    <row r="560" spans="1:86" ht="17" customHeight="1" x14ac:dyDescent="0.2">
      <c r="X560" s="109"/>
      <c r="Y560" s="358"/>
      <c r="Z560" s="358"/>
      <c r="AA560" s="109"/>
      <c r="AC560" s="237"/>
      <c r="AT560" s="109"/>
      <c r="AU560" s="109"/>
      <c r="AV560" s="109"/>
      <c r="AW560" s="109"/>
      <c r="AX560" s="109"/>
      <c r="AY560" s="109"/>
      <c r="AZ560" s="109"/>
      <c r="BA560" s="109"/>
      <c r="BB560" s="485"/>
      <c r="BC560" s="94" t="s">
        <v>171</v>
      </c>
      <c r="BD560" s="608"/>
      <c r="BE560" s="242">
        <f>MIN(BE8,BE14,BE20,BE26,BE32,BE38,BE44,BE50)</f>
        <v>-0.35704778503730195</v>
      </c>
      <c r="BF560" s="608"/>
      <c r="BG560" s="566"/>
      <c r="BH560" s="566"/>
      <c r="BI560" s="566"/>
      <c r="BJ560" s="276"/>
      <c r="BK560" s="242">
        <f>MIN(BK8,BK14,BK20,BK26,BK32,BK38,BK44,BK50)</f>
        <v>-0.37397593789982941</v>
      </c>
      <c r="BL560" s="541"/>
      <c r="BM560" s="242">
        <f>MIN(BM8,BM14,BM20,BM26,BM32,BM38,BM44,BM50)</f>
        <v>-0.355942486709943</v>
      </c>
      <c r="BN560" s="541"/>
      <c r="BO560" s="242">
        <f>MIN(BO8,BO14,BO20,BO26,BO32,BO38,BO44,BO50)</f>
        <v>-0.39177711536878113</v>
      </c>
      <c r="BP560" s="541"/>
      <c r="BQ560" s="242">
        <f>MIN(BQ8,BQ14,BQ20,BQ26,BQ32,BQ38,BQ44,BQ50)</f>
        <v>-0.37635653580180184</v>
      </c>
      <c r="BR560" s="541"/>
      <c r="BS560" s="242">
        <f>MIN(BS8,BS14,BS20,BS26,BS32,BS38,BS44,BS50)</f>
        <v>-0.3405870022981311</v>
      </c>
      <c r="BT560" s="541"/>
      <c r="BU560" s="242">
        <f>MIN(BU8,BU14,BU20,BU26,BU32,BU38,BU44,BU50)</f>
        <v>-0.32265756252901723</v>
      </c>
      <c r="BV560" s="541"/>
      <c r="BW560" s="242">
        <f>MIN(BW8,BW14,BW20,BW26,BW32,BW38,BW44,BW50)</f>
        <v>-0.35672330824065512</v>
      </c>
      <c r="BX560" s="565"/>
      <c r="BY560" s="566"/>
      <c r="BZ560" s="566"/>
      <c r="CA560" s="566"/>
      <c r="CB560" s="566"/>
      <c r="CC560" s="262">
        <f>MIN(CC8,CC14,CC20,CC26,CC32,CC38,CC44,CC50)</f>
        <v>-0.14101859971690134</v>
      </c>
      <c r="CD560" s="541"/>
      <c r="CE560" s="138">
        <f>MIN(CE8,CE14,CE20,CE26,CE32,CE38,CE44,CE50)</f>
        <v>0</v>
      </c>
      <c r="CF560" s="541"/>
      <c r="CG560" s="138">
        <f>MIN(CG8,CG14,CG20,CG26,CG32,CG38,CG44,CG50)</f>
        <v>0</v>
      </c>
      <c r="CH560" s="541"/>
    </row>
    <row r="561" spans="3:86" ht="17" customHeight="1" thickBot="1" x14ac:dyDescent="0.25">
      <c r="F561" s="109">
        <f>COUNTIFS(F52:F99,"&lt;&gt;",F52:F99,"&lt;&gt;0")</f>
        <v>36</v>
      </c>
      <c r="G561" s="109">
        <f>COUNTIFS(G52:G99,"&lt;&gt;",G52:G99,"&lt;&gt;0")</f>
        <v>36</v>
      </c>
      <c r="X561" s="109"/>
      <c r="Y561" s="358"/>
      <c r="Z561" s="358"/>
      <c r="AA561" s="109"/>
      <c r="AC561" s="109">
        <f>COUNTIFS(AC52:AC99,"&lt;&gt;",AC52:AC99,"&lt;&gt;0")</f>
        <v>36</v>
      </c>
      <c r="AT561" s="109"/>
      <c r="AU561" s="109"/>
      <c r="AV561" s="109"/>
      <c r="AW561" s="109"/>
      <c r="AX561" s="132">
        <f>AC561/F561</f>
        <v>1</v>
      </c>
      <c r="AY561" s="109"/>
      <c r="AZ561" s="109"/>
      <c r="BA561" s="109"/>
      <c r="BB561" s="485"/>
      <c r="BC561" s="364" t="s">
        <v>172</v>
      </c>
      <c r="BD561" s="609"/>
      <c r="BE561" s="263">
        <f>MAX(BE8,BE14,BE20,BE26,BE32,BE38,BE44,BE50)</f>
        <v>-0.13640632592427293</v>
      </c>
      <c r="BF561" s="611"/>
      <c r="BG561" s="571"/>
      <c r="BH561" s="571"/>
      <c r="BI561" s="571"/>
      <c r="BJ561" s="276"/>
      <c r="BK561" s="263">
        <f>MAX(BK8,BK14,BK20,BK26,BK32,BK38,BK44,BK50)</f>
        <v>-0.11673063443867004</v>
      </c>
      <c r="BL561" s="542"/>
      <c r="BM561" s="263">
        <f>MAX(BM8,BM14,BM20,BM26,BM32,BM38,BM44,BM50)</f>
        <v>-0.11436279263938653</v>
      </c>
      <c r="BN561" s="542"/>
      <c r="BO561" s="263">
        <f>MAX(BO8,BO14,BO20,BO26,BO32,BO38,BO44,BO50)</f>
        <v>-0.16001608780675158</v>
      </c>
      <c r="BP561" s="542"/>
      <c r="BQ561" s="263">
        <f>MAX(BQ8,BQ14,BQ20,BQ26,BQ32,BQ38,BQ44,BQ50)</f>
        <v>-0.15017845514907557</v>
      </c>
      <c r="BR561" s="542"/>
      <c r="BS561" s="263">
        <f>MAX(BS8,BS14,BS20,BS26,BS32,BS38,BS44,BS50)</f>
        <v>-0.13128277503389785</v>
      </c>
      <c r="BT561" s="542"/>
      <c r="BU561" s="263">
        <f>MAX(BU8,BU14,BU20,BU26,BU32,BU38,BU44,BU50)</f>
        <v>-0.15718575405534674</v>
      </c>
      <c r="BV561" s="542"/>
      <c r="BW561" s="263">
        <f>MAX(BW8,BW14,BW20,BW26,BW32,BW38,BW44,BW50)</f>
        <v>-0.13938109537905241</v>
      </c>
      <c r="BX561" s="570"/>
      <c r="BY561" s="571"/>
      <c r="BZ561" s="571"/>
      <c r="CA561" s="571"/>
      <c r="CB561" s="571"/>
      <c r="CC561" s="406">
        <f>MAX(CC8,CC14,CC20,CC26,CC32,CC38,CC44,CC50)</f>
        <v>0.21900820088892128</v>
      </c>
      <c r="CD561" s="542"/>
      <c r="CE561" s="407">
        <f>MAX(CE8,CE14,CE20,CE26,CE32,CE38,CE44,CE50)</f>
        <v>0</v>
      </c>
      <c r="CF561" s="542"/>
      <c r="CG561" s="407">
        <f>MAX(CG8,CG14,CG20,CG26,CG32,CG38,CG44,CG50)</f>
        <v>0</v>
      </c>
      <c r="CH561" s="542"/>
    </row>
    <row r="562" spans="3:86" ht="17" customHeight="1" thickBot="1" x14ac:dyDescent="0.25">
      <c r="C562" s="132" t="s">
        <v>255</v>
      </c>
      <c r="V562" s="237" t="s">
        <v>169</v>
      </c>
      <c r="W562" s="237" t="s">
        <v>169</v>
      </c>
      <c r="X562" s="109">
        <f>GEOMEAN(X52:X99)</f>
        <v>0.60171848635995329</v>
      </c>
      <c r="Y562" s="358">
        <f>GEOMEAN(Y52:Y99)</f>
        <v>3.1841430320310313</v>
      </c>
      <c r="Z562" s="358">
        <f>GEOMEAN(Z52:Z99)</f>
        <v>4.5098141042254163</v>
      </c>
      <c r="AA562" s="109">
        <f>GEOMEAN(AA52:AA99)</f>
        <v>0.21545168200074685</v>
      </c>
      <c r="AC562" s="237"/>
      <c r="AT562" s="109">
        <f t="shared" ref="AT562:BA562" si="35">GEOMEAN(AT52:AT99)</f>
        <v>1.8464755996213105</v>
      </c>
      <c r="AU562" s="358">
        <f t="shared" si="35"/>
        <v>3.1841430320310313</v>
      </c>
      <c r="AV562" s="358">
        <f t="shared" si="35"/>
        <v>4.5098141042254163</v>
      </c>
      <c r="AW562" s="109">
        <f t="shared" si="35"/>
        <v>7.6509117029869813</v>
      </c>
      <c r="AX562" s="109">
        <f t="shared" si="35"/>
        <v>35.511032598763656</v>
      </c>
      <c r="AY562" s="109">
        <f t="shared" si="35"/>
        <v>3.0686702195098134</v>
      </c>
      <c r="AZ562" s="109">
        <f t="shared" si="35"/>
        <v>1</v>
      </c>
      <c r="BA562" s="109">
        <f t="shared" si="35"/>
        <v>1</v>
      </c>
      <c r="BB562" s="598" t="str">
        <f>C562</f>
        <v>Class ECF2_422_SDR</v>
      </c>
      <c r="BC562" s="366" t="s">
        <v>170</v>
      </c>
      <c r="BD562" s="614" t="s">
        <v>39</v>
      </c>
      <c r="BE562" s="241">
        <f>AVERAGE(BE52,BE58,BE64,BE70,BE76,BE82,BE88,BE94)</f>
        <v>-0.18730068702203684</v>
      </c>
      <c r="BF562" s="243">
        <f>AVERAGE(BF52:BF99)</f>
        <v>-0.19919669685097152</v>
      </c>
      <c r="BG562" s="243">
        <f t="shared" ref="BG562:BJ562" si="36">AVERAGE(BG52:BG99)</f>
        <v>-0.36797876904510635</v>
      </c>
      <c r="BH562" s="243">
        <f t="shared" si="36"/>
        <v>-0.33388263003564361</v>
      </c>
      <c r="BI562" s="243">
        <f t="shared" si="36"/>
        <v>-0.21754074861310599</v>
      </c>
      <c r="BJ562" s="243">
        <f t="shared" si="36"/>
        <v>-0.21133541706612377</v>
      </c>
      <c r="BK562" s="241">
        <f>AVERAGE(BK52,BK58,BK64,BK70,BK76,BK82,BK88,BK94)</f>
        <v>-0.19054267681807999</v>
      </c>
      <c r="BL562" s="243">
        <f>AVERAGE(BL52:BL99)</f>
        <v>-0.19256875045984598</v>
      </c>
      <c r="BM562" s="241">
        <f>AVERAGE(BM52,BM58,BM64,BM70,BM76,BM82,BM88,BM94)</f>
        <v>-0.18851194405766492</v>
      </c>
      <c r="BN562" s="243">
        <f>AVERAGE(BN52:BN99)</f>
        <v>-0.19264154369656228</v>
      </c>
      <c r="BO562" s="241">
        <f>AVERAGE(BO52,BO58,BO64,BO70,BO76,BO82,BO88,BO94)</f>
        <v>-0.19980448767792644</v>
      </c>
      <c r="BP562" s="243">
        <f>AVERAGE(BP52:BP99)</f>
        <v>-0.23058802787886915</v>
      </c>
      <c r="BQ562" s="241">
        <f>AVERAGE(BQ52,BQ58,BQ64,BQ70,BQ76,BQ82,BQ88,BQ94)</f>
        <v>-0.20274151563808318</v>
      </c>
      <c r="BR562" s="243">
        <f>AVERAGE(BR52:BR99)</f>
        <v>-0.2252936444582927</v>
      </c>
      <c r="BS562" s="241">
        <f>AVERAGE(BS52,BS58,BS64,BS70,BS76,BS82,BS88,BS94)</f>
        <v>-0.19013212925889222</v>
      </c>
      <c r="BT562" s="243">
        <f>AVERAGE(BT52:BT99)</f>
        <v>-0.19769569845365886</v>
      </c>
      <c r="BU562" s="241">
        <f>AVERAGE(BU52,BU58,BU64,BU70,BU76,BU82,BU88,BU94)</f>
        <v>-0.22315772322578084</v>
      </c>
      <c r="BV562" s="243">
        <f>AVERAGE(BV52:BV99)</f>
        <v>-0.23957184553109487</v>
      </c>
      <c r="BW562" s="241">
        <f>AVERAGE(BW52,BW58,BW64,BW70,BW76,BW82,BW88,BW94)</f>
        <v>-0.19447283581276534</v>
      </c>
      <c r="BX562" s="243">
        <f>AVERAGE(BX52:BX99)</f>
        <v>-0.20492274376783418</v>
      </c>
      <c r="BY562" s="243">
        <f t="shared" ref="BY562:CB562" si="37">AVERAGE(BY52:BY99)</f>
        <v>-0.38090787488535133</v>
      </c>
      <c r="BZ562" s="243">
        <f t="shared" si="37"/>
        <v>-0.34115230375472511</v>
      </c>
      <c r="CA562" s="243">
        <f t="shared" si="37"/>
        <v>-0.21172526842217995</v>
      </c>
      <c r="CB562" s="243">
        <f t="shared" si="37"/>
        <v>-0.21741133141201052</v>
      </c>
      <c r="CC562" s="399">
        <f>AVERAGE(CC52,CC58,CC64,CC70,CC76,CC82,CC88,CC94)</f>
        <v>1.473635925939724E-3</v>
      </c>
      <c r="CD562" s="192">
        <f>AVERAGE(CD52:CD99)</f>
        <v>3.6708975524795892E-3</v>
      </c>
      <c r="CE562" s="400">
        <f>AVERAGE(CE52,CE58,CE64,CE70,CE76,CE82,CE88,CE94)</f>
        <v>0</v>
      </c>
      <c r="CF562" s="401">
        <f>SUM(CF52:CF99)</f>
        <v>0</v>
      </c>
      <c r="CG562" s="400">
        <f>AVERAGE(CG52,CG58,CG64,CG70,CG76,CG82,CG88,CG94)</f>
        <v>0</v>
      </c>
      <c r="CH562" s="401">
        <f>SUM(CH52:CH99)</f>
        <v>0</v>
      </c>
    </row>
    <row r="563" spans="3:86" ht="17" customHeight="1" x14ac:dyDescent="0.2">
      <c r="V563" s="237" t="s">
        <v>41</v>
      </c>
      <c r="W563" s="237" t="s">
        <v>41</v>
      </c>
      <c r="X563" s="109">
        <f>SUM(X52:X99)</f>
        <v>40.303199999999997</v>
      </c>
      <c r="Y563" s="358">
        <f>SUM(Y52:Y99)</f>
        <v>136</v>
      </c>
      <c r="Z563" s="358">
        <f>SUM(Z52:Z99)</f>
        <v>165</v>
      </c>
      <c r="AA563" s="109">
        <f>SUM(AA52:AA99)</f>
        <v>12.220638888888889</v>
      </c>
      <c r="AC563" s="237"/>
      <c r="AT563" s="109">
        <f t="shared" ref="AT563:BA563" si="38">SUM(AT52:AT99)</f>
        <v>106.75449999999999</v>
      </c>
      <c r="AU563" s="358">
        <f t="shared" si="38"/>
        <v>136</v>
      </c>
      <c r="AV563" s="358">
        <f t="shared" si="38"/>
        <v>165</v>
      </c>
      <c r="AW563" s="109">
        <f t="shared" si="38"/>
        <v>535.84458333333339</v>
      </c>
      <c r="AX563" s="109">
        <f t="shared" si="38"/>
        <v>1416.0971698778178</v>
      </c>
      <c r="AY563" s="109">
        <f t="shared" si="38"/>
        <v>114.63409351213991</v>
      </c>
      <c r="AZ563" s="109">
        <f t="shared" si="38"/>
        <v>36</v>
      </c>
      <c r="BA563" s="109">
        <f t="shared" si="38"/>
        <v>36</v>
      </c>
      <c r="BB563" s="485"/>
      <c r="BC563" s="90" t="s">
        <v>171</v>
      </c>
      <c r="BD563" s="565"/>
      <c r="BE563" s="242">
        <f>MIN(BE52,BE58,BE64,BE70,BE76,BE82,BE88,BE94)</f>
        <v>-0.30715241197827048</v>
      </c>
      <c r="BF563" s="244">
        <f>MIN(BF52:BF99)</f>
        <v>-0.28581240688083864</v>
      </c>
      <c r="BG563" s="244">
        <f t="shared" ref="BG563:BJ563" si="39">MIN(BG52:BG99)</f>
        <v>-0.63750402916528492</v>
      </c>
      <c r="BH563" s="244">
        <f t="shared" si="39"/>
        <v>-0.54324649580107232</v>
      </c>
      <c r="BI563" s="244">
        <f t="shared" si="39"/>
        <v>-0.29725488829734859</v>
      </c>
      <c r="BJ563" s="244">
        <f t="shared" si="39"/>
        <v>-0.29491237911640317</v>
      </c>
      <c r="BK563" s="242">
        <f>MIN(BK52,BK58,BK64,BK70,BK76,BK82,BK88,BK94)</f>
        <v>-0.32335911079815594</v>
      </c>
      <c r="BL563" s="244">
        <f>MIN(BL52:BL99)</f>
        <v>-0.288740103439033</v>
      </c>
      <c r="BM563" s="242">
        <f>MIN(BM52,BM58,BM64,BM70,BM76,BM82,BM88,BM94)</f>
        <v>-0.31305250671115148</v>
      </c>
      <c r="BN563" s="244">
        <f>MIN(BN52:BN99)</f>
        <v>-0.28590429306178955</v>
      </c>
      <c r="BO563" s="242">
        <f>MIN(BO52,BO58,BO64,BO70,BO76,BO82,BO88,BO94)</f>
        <v>-0.35286497962977326</v>
      </c>
      <c r="BP563" s="244">
        <f>MIN(BP52:BP99)</f>
        <v>-0.31337449480734181</v>
      </c>
      <c r="BQ563" s="242">
        <f>MIN(BQ52,BQ58,BQ64,BQ70,BQ76,BQ82,BQ88,BQ94)</f>
        <v>-0.31753778395728516</v>
      </c>
      <c r="BR563" s="244">
        <f>MIN(BR52:BR99)</f>
        <v>-0.29746050865585105</v>
      </c>
      <c r="BS563" s="242">
        <f>MIN(BS52,BS58,BS64,BS70,BS76,BS82,BS88,BS94)</f>
        <v>-0.32679638369511521</v>
      </c>
      <c r="BT563" s="244">
        <f>MIN(BT52:BT99)</f>
        <v>-0.29454126519706691</v>
      </c>
      <c r="BU563" s="242">
        <f>MIN(BU52,BU58,BU64,BU70,BU76,BU82,BU88,BU94)</f>
        <v>-0.34533877495103427</v>
      </c>
      <c r="BV563" s="244">
        <f>MIN(BV52:BV99)</f>
        <v>-0.33491800429887086</v>
      </c>
      <c r="BW563" s="242">
        <f>MIN(BW52,BW58,BW64,BW70,BW76,BW82,BW88,BW94)</f>
        <v>-0.3144768311429792</v>
      </c>
      <c r="BX563" s="244">
        <f>MIN(BX52:BX99)</f>
        <v>-0.28818442885131723</v>
      </c>
      <c r="BY563" s="244">
        <f t="shared" ref="BY563:CB563" si="40">MIN(BY52:BY99)</f>
        <v>-0.67445544064119489</v>
      </c>
      <c r="BZ563" s="244">
        <f t="shared" si="40"/>
        <v>-0.56402703476478067</v>
      </c>
      <c r="CA563" s="244">
        <f t="shared" si="40"/>
        <v>-0.30025967942520415</v>
      </c>
      <c r="CB563" s="244">
        <f t="shared" si="40"/>
        <v>-0.2980589972204144</v>
      </c>
      <c r="CC563" s="262">
        <f>MIN(CC52,CC58,CC64,CC70,CC76,CC82,CC88,CC94)</f>
        <v>-0.15711557092857789</v>
      </c>
      <c r="CD563" s="270">
        <f>MIN(CD52:CD99)</f>
        <v>-6.8054368457539829E-2</v>
      </c>
      <c r="CE563" s="138">
        <f>MIN(CE52,CE58,CE64,CE70,CE76,CE82,CE88,CE94)</f>
        <v>0</v>
      </c>
      <c r="CF563" s="140">
        <f>MIN(CF52:CF99)</f>
        <v>0</v>
      </c>
      <c r="CG563" s="138">
        <f>MIN(CG52,CG58,CG64,CG70,CG76,CG82,CG88,CG94)</f>
        <v>0</v>
      </c>
      <c r="CH563" s="140">
        <f>MIN(CH52:CH99)</f>
        <v>0</v>
      </c>
    </row>
    <row r="564" spans="3:86" ht="17" customHeight="1" thickBot="1" x14ac:dyDescent="0.25">
      <c r="V564" s="237" t="s">
        <v>172</v>
      </c>
      <c r="W564" s="237" t="s">
        <v>172</v>
      </c>
      <c r="X564" s="109">
        <f>MAX(X52:X99)</f>
        <v>6.6501999999999999</v>
      </c>
      <c r="Y564" s="358">
        <f>MAX(Y52:Y99)</f>
        <v>11</v>
      </c>
      <c r="Z564" s="358">
        <f>MAX(Z52:Z99)</f>
        <v>6</v>
      </c>
      <c r="AA564" s="109">
        <f>MAX(AA52:AA99)</f>
        <v>1.2662222222222221</v>
      </c>
      <c r="AC564" s="237"/>
      <c r="AT564" s="109">
        <f t="shared" ref="AT564:BA564" si="41">MAX(AT52:AT99)</f>
        <v>14.9811</v>
      </c>
      <c r="AU564" s="358">
        <f t="shared" si="41"/>
        <v>11</v>
      </c>
      <c r="AV564" s="358">
        <f t="shared" si="41"/>
        <v>6</v>
      </c>
      <c r="AW564" s="109">
        <f t="shared" si="41"/>
        <v>61.645361111111107</v>
      </c>
      <c r="AX564" s="109">
        <f t="shared" si="41"/>
        <v>73.320183776932822</v>
      </c>
      <c r="AY564" s="109">
        <f t="shared" si="41"/>
        <v>5.6191381495564006</v>
      </c>
      <c r="AZ564" s="109">
        <f t="shared" si="41"/>
        <v>1</v>
      </c>
      <c r="BA564" s="109">
        <f t="shared" si="41"/>
        <v>1</v>
      </c>
      <c r="BB564" s="485"/>
      <c r="BC564" s="90" t="s">
        <v>172</v>
      </c>
      <c r="BD564" s="530"/>
      <c r="BE564" s="271">
        <f>MAX(BE52,BE58,BE64,BE70,BE76,BE82,BE88,BE94)</f>
        <v>-0.13023206098188689</v>
      </c>
      <c r="BF564" s="252">
        <f>MAX(BF52:BF99)</f>
        <v>-0.14510447201012311</v>
      </c>
      <c r="BG564" s="252">
        <f t="shared" ref="BG564:BJ564" si="42">MAX(BG52:BG99)</f>
        <v>-0.23208284033383886</v>
      </c>
      <c r="BH564" s="252">
        <f t="shared" si="42"/>
        <v>-0.26868346163411772</v>
      </c>
      <c r="BI564" s="252">
        <f t="shared" si="42"/>
        <v>-0.1720493278258548</v>
      </c>
      <c r="BJ564" s="252">
        <f t="shared" si="42"/>
        <v>-0.16684649357407155</v>
      </c>
      <c r="BK564" s="271">
        <f>MAX(BK52,BK58,BK64,BK70,BK76,BK82,BK88,BK94)</f>
        <v>-0.12660430549068802</v>
      </c>
      <c r="BL564" s="252">
        <f>MAX(BL52:BL99)</f>
        <v>-0.14697783376435269</v>
      </c>
      <c r="BM564" s="271">
        <f>MAX(BM52,BM58,BM64,BM70,BM76,BM82,BM88,BM94)</f>
        <v>-0.13220822448242664</v>
      </c>
      <c r="BN564" s="252">
        <f>MAX(BN52:BN99)</f>
        <v>-0.1434950986480299</v>
      </c>
      <c r="BO564" s="271">
        <f>MAX(BO52,BO58,BO64,BO70,BO76,BO82,BO88,BO94)</f>
        <v>-8.6714252635226363E-2</v>
      </c>
      <c r="BP564" s="252">
        <f>MAX(BP52:BP99)</f>
        <v>-0.16912539781831015</v>
      </c>
      <c r="BQ564" s="271">
        <f>MAX(BQ52,BQ58,BQ64,BQ70,BQ76,BQ82,BQ88,BQ94)</f>
        <v>-0.1659336851097295</v>
      </c>
      <c r="BR564" s="252">
        <f>MAX(BR52:BR99)</f>
        <v>-0.16419993945337141</v>
      </c>
      <c r="BS564" s="271">
        <f>MAX(BS52,BS58,BS64,BS70,BS76,BS82,BS88,BS94)</f>
        <v>-0.13353676988360441</v>
      </c>
      <c r="BT564" s="252">
        <f>MAX(BT52:BT99)</f>
        <v>-0.14260872315820472</v>
      </c>
      <c r="BU564" s="271">
        <f>MAX(BU52,BU58,BU64,BU70,BU76,BU82,BU88,BU94)</f>
        <v>-0.16221041402177039</v>
      </c>
      <c r="BV564" s="252">
        <f>MAX(BV52:BV99)</f>
        <v>-0.19935680476206663</v>
      </c>
      <c r="BW564" s="271">
        <f>MAX(BW52,BW58,BW64,BW70,BW76,BW82,BW88,BW94)</f>
        <v>-0.13802689275374036</v>
      </c>
      <c r="BX564" s="252">
        <f>MAX(BX52:BX99)</f>
        <v>-0.15375273143730583</v>
      </c>
      <c r="BY564" s="252">
        <f t="shared" ref="BY564:CB564" si="43">MAX(BY52:BY99)</f>
        <v>-0.23246797903117766</v>
      </c>
      <c r="BZ564" s="252">
        <f t="shared" si="43"/>
        <v>-0.26874856845966255</v>
      </c>
      <c r="CA564" s="252">
        <f t="shared" si="43"/>
        <v>-0.16056565546650392</v>
      </c>
      <c r="CB564" s="252">
        <f t="shared" si="43"/>
        <v>-0.17440009857158809</v>
      </c>
      <c r="CC564" s="181">
        <f>MAX(CC52,CC58,CC64,CC70,CC76,CC82,CC88,CC94)</f>
        <v>0.17466045256288371</v>
      </c>
      <c r="CD564" s="150">
        <f>MAX(CD52:CD99)</f>
        <v>0.16793995127797973</v>
      </c>
      <c r="CE564" s="139">
        <f>MAX(CE52,CE58,CE64,CE70,CE76,CE82,CE88,CE94)</f>
        <v>0</v>
      </c>
      <c r="CF564" s="141">
        <f>MAX(CF52:CF99)</f>
        <v>0</v>
      </c>
      <c r="CG564" s="139">
        <f>MAX(CG52,CG58,CG64,CG70,CG76,CG82,CG88,CG94)</f>
        <v>0</v>
      </c>
      <c r="CH564" s="141">
        <f>MAX(CH52:CH99)</f>
        <v>0</v>
      </c>
    </row>
    <row r="565" spans="3:86" ht="17" customHeight="1" thickBot="1" x14ac:dyDescent="0.25">
      <c r="V565" s="237" t="s">
        <v>171</v>
      </c>
      <c r="W565" s="237" t="s">
        <v>171</v>
      </c>
      <c r="X565" s="109">
        <f>MIN(X52:X99)</f>
        <v>8.5800000000000001E-2</v>
      </c>
      <c r="Y565" s="358">
        <f>MIN(Y52:Y99)</f>
        <v>1</v>
      </c>
      <c r="Z565" s="358">
        <f>MIN(Z52:Z99)</f>
        <v>4</v>
      </c>
      <c r="AA565" s="109">
        <f>MIN(AA52:AA99)</f>
        <v>3.4222222222222223E-2</v>
      </c>
      <c r="AC565" s="237"/>
      <c r="AT565" s="109">
        <f t="shared" ref="AT565:BA565" si="44">MIN(AT52:AT99)</f>
        <v>0.3256</v>
      </c>
      <c r="AU565" s="358">
        <f t="shared" si="44"/>
        <v>1</v>
      </c>
      <c r="AV565" s="358">
        <f t="shared" si="44"/>
        <v>4</v>
      </c>
      <c r="AW565" s="109">
        <f t="shared" si="44"/>
        <v>0.70772222222222225</v>
      </c>
      <c r="AX565" s="109">
        <f t="shared" si="44"/>
        <v>13.862254268417116</v>
      </c>
      <c r="AY565" s="109">
        <f t="shared" si="44"/>
        <v>1.92875</v>
      </c>
      <c r="AZ565" s="109">
        <f t="shared" si="44"/>
        <v>1</v>
      </c>
      <c r="BA565" s="109">
        <f t="shared" si="44"/>
        <v>1</v>
      </c>
      <c r="BB565" s="485"/>
      <c r="BC565" s="90" t="s">
        <v>170</v>
      </c>
      <c r="BD565" s="606" t="s">
        <v>147</v>
      </c>
      <c r="BE565" s="241">
        <f>AVERAGE(BE54,BE60,BE66,BE72,BE78,BE84,BE90,BE96)</f>
        <v>-0.19771569671252254</v>
      </c>
      <c r="BF565" s="610"/>
      <c r="BG565" s="564"/>
      <c r="BH565" s="564"/>
      <c r="BI565" s="564"/>
      <c r="BJ565" s="367"/>
      <c r="BK565" s="241">
        <f>AVERAGE(BK54,BK60,BK66,BK72,BK78,BK84,BK90,BK96)</f>
        <v>-0.1871924927647147</v>
      </c>
      <c r="BL565" s="540"/>
      <c r="BM565" s="241">
        <f>AVERAGE(BM54,BM60,BM66,BM72,BM78,BM84,BM90,BM96)</f>
        <v>-0.18806077930849083</v>
      </c>
      <c r="BN565" s="540"/>
      <c r="BO565" s="241">
        <f>AVERAGE(BO54,BO60,BO66,BO72,BO78,BO84,BO90,BO96)</f>
        <v>-0.2155524471185811</v>
      </c>
      <c r="BP565" s="540"/>
      <c r="BQ565" s="241">
        <f>AVERAGE(BQ54,BQ60,BQ66,BQ72,BQ78,BQ84,BQ90,BQ96)</f>
        <v>-0.21175313354522088</v>
      </c>
      <c r="BR565" s="540"/>
      <c r="BS565" s="241">
        <f>AVERAGE(BS54,BS60,BS66,BS72,BS78,BS84,BS90,BS96)</f>
        <v>-0.19314099784984262</v>
      </c>
      <c r="BT565" s="540"/>
      <c r="BU565" s="241">
        <f>AVERAGE(BU54,BU60,BU66,BU72,BU78,BU84,BU90,BU96)</f>
        <v>-0.24203677272426435</v>
      </c>
      <c r="BV565" s="540"/>
      <c r="BW565" s="241">
        <f>AVERAGE(BW54,BW60,BW66,BW72,BW78,BW84,BW90,BW96)</f>
        <v>-0.20386327083023859</v>
      </c>
      <c r="BX565" s="569"/>
      <c r="BY565" s="564"/>
      <c r="BZ565" s="564"/>
      <c r="CA565" s="564"/>
      <c r="CB565" s="564"/>
      <c r="CC565" s="399">
        <f>AVERAGE(CC54,CC60,CC66,CC72,CC78,CC84,CC90,CC96)</f>
        <v>1.7757906987501425E-2</v>
      </c>
      <c r="CD565" s="579"/>
      <c r="CE565" s="400">
        <f>AVERAGE(CE54,CE60,CE66,CE72,CE78,CE84,CE90,CE96)</f>
        <v>0</v>
      </c>
      <c r="CF565" s="599"/>
      <c r="CG565" s="400">
        <f>AVERAGE(CG54,CG60,CG66,CG72,CG78,CG84,CG90,CG96)</f>
        <v>0</v>
      </c>
      <c r="CH565" s="599"/>
    </row>
    <row r="566" spans="3:86" ht="17" customHeight="1" x14ac:dyDescent="0.2">
      <c r="V566" s="237" t="s">
        <v>173</v>
      </c>
      <c r="W566" s="237" t="s">
        <v>173</v>
      </c>
      <c r="X566" s="109"/>
      <c r="Y566" s="358"/>
      <c r="Z566" s="358"/>
      <c r="AA566" s="109"/>
      <c r="AC566" s="237"/>
      <c r="AT566" s="93">
        <f>AT562/X562</f>
        <v>3.0686702195098134</v>
      </c>
      <c r="AU566" s="93">
        <f>AU562/Y562</f>
        <v>1</v>
      </c>
      <c r="AV566" s="93">
        <f>AV562/Z562</f>
        <v>1</v>
      </c>
      <c r="AW566" s="93">
        <f>AW562/AA562</f>
        <v>35.511032598763649</v>
      </c>
      <c r="AX566" s="109"/>
      <c r="AY566" s="109"/>
      <c r="AZ566" s="109"/>
      <c r="BA566" s="109"/>
      <c r="BB566" s="485"/>
      <c r="BC566" s="90" t="s">
        <v>171</v>
      </c>
      <c r="BD566" s="565"/>
      <c r="BE566" s="242">
        <f>MIN(BE54,BE60,BE66,BE72,BE78,BE84,BE90,BE96)</f>
        <v>-0.26848639409165509</v>
      </c>
      <c r="BF566" s="608"/>
      <c r="BG566" s="566"/>
      <c r="BH566" s="566"/>
      <c r="BI566" s="566"/>
      <c r="BJ566" s="368"/>
      <c r="BK566" s="242">
        <f>MIN(BK54,BK60,BK66,BK72,BK78,BK84,BK90,BK96)</f>
        <v>-0.25252707974373323</v>
      </c>
      <c r="BL566" s="541"/>
      <c r="BM566" s="242">
        <f>MIN(BM54,BM60,BM66,BM72,BM78,BM84,BM90,BM96)</f>
        <v>-0.25476277024664662</v>
      </c>
      <c r="BN566" s="541"/>
      <c r="BO566" s="242">
        <f>MIN(BO54,BO60,BO66,BO72,BO78,BO84,BO90,BO96)</f>
        <v>-0.28195139603436392</v>
      </c>
      <c r="BP566" s="541"/>
      <c r="BQ566" s="242">
        <f>MIN(BQ54,BQ60,BQ66,BQ72,BQ78,BQ84,BQ90,BQ96)</f>
        <v>-0.26248466447529406</v>
      </c>
      <c r="BR566" s="541"/>
      <c r="BS566" s="242">
        <f>MIN(BS54,BS60,BS66,BS72,BS78,BS84,BS90,BS96)</f>
        <v>-0.27032695886105018</v>
      </c>
      <c r="BT566" s="541"/>
      <c r="BU566" s="242">
        <f>MIN(BU54,BU60,BU66,BU72,BU78,BU84,BU90,BU96)</f>
        <v>-0.32101271456413172</v>
      </c>
      <c r="BV566" s="541"/>
      <c r="BW566" s="242">
        <f>MIN(BW54,BW60,BW66,BW72,BW78,BW84,BW90,BW96)</f>
        <v>-0.26954179530730749</v>
      </c>
      <c r="BX566" s="565"/>
      <c r="BY566" s="566"/>
      <c r="BZ566" s="566"/>
      <c r="CA566" s="566"/>
      <c r="CB566" s="566"/>
      <c r="CC566" s="262">
        <f>MIN(CC54,CC60,CC66,CC72,CC78,CC84,CC90,CC96)</f>
        <v>-7.8125076542706215E-2</v>
      </c>
      <c r="CD566" s="541"/>
      <c r="CE566" s="138">
        <f>MIN(CE54,CE60,CE66,CE72,CE78,CE84,CE90,CE96)</f>
        <v>0</v>
      </c>
      <c r="CF566" s="541"/>
      <c r="CG566" s="138">
        <f>MIN(CG54,CG60,CG66,CG72,CG78,CG84,CG90,CG96)</f>
        <v>0</v>
      </c>
      <c r="CH566" s="541"/>
    </row>
    <row r="567" spans="3:86" ht="17" customHeight="1" thickBot="1" x14ac:dyDescent="0.25">
      <c r="X567" s="109"/>
      <c r="Y567" s="358"/>
      <c r="Z567" s="358"/>
      <c r="AA567" s="109"/>
      <c r="AC567" s="237"/>
      <c r="AT567" s="109"/>
      <c r="AU567" s="109"/>
      <c r="AV567" s="109"/>
      <c r="AW567" s="109"/>
      <c r="AX567" s="109"/>
      <c r="AY567" s="109"/>
      <c r="AZ567" s="109"/>
      <c r="BA567" s="109"/>
      <c r="BB567" s="485"/>
      <c r="BC567" s="90" t="s">
        <v>172</v>
      </c>
      <c r="BD567" s="530"/>
      <c r="BE567" s="271">
        <f>MAX(BE54,BE60,BE66,BE72,BE78,BE84,BE90,BE96)</f>
        <v>-0.15099865776394472</v>
      </c>
      <c r="BF567" s="608"/>
      <c r="BG567" s="566"/>
      <c r="BH567" s="566"/>
      <c r="BI567" s="566"/>
      <c r="BJ567" s="368"/>
      <c r="BK567" s="271">
        <f>MAX(BK54,BK60,BK66,BK72,BK78,BK84,BK90,BK96)</f>
        <v>-0.15043178930193768</v>
      </c>
      <c r="BL567" s="541"/>
      <c r="BM567" s="271">
        <f>MAX(BM54,BM60,BM66,BM72,BM78,BM84,BM90,BM96)</f>
        <v>-0.14764930544476962</v>
      </c>
      <c r="BN567" s="541"/>
      <c r="BO567" s="271">
        <f>MAX(BO54,BO60,BO66,BO72,BO78,BO84,BO90,BO96)</f>
        <v>-0.16914707395672013</v>
      </c>
      <c r="BP567" s="541"/>
      <c r="BQ567" s="271">
        <f>MAX(BQ54,BQ60,BQ66,BQ72,BQ78,BQ84,BQ90,BQ96)</f>
        <v>-0.17375635774788578</v>
      </c>
      <c r="BR567" s="541"/>
      <c r="BS567" s="271">
        <f>MAX(BS54,BS60,BS66,BS72,BS78,BS84,BS90,BS96)</f>
        <v>-0.1442508896203385</v>
      </c>
      <c r="BT567" s="541"/>
      <c r="BU567" s="271">
        <f>MAX(BU54,BU60,BU66,BU72,BU78,BU84,BU90,BU96)</f>
        <v>-0.2131866545704787</v>
      </c>
      <c r="BV567" s="541"/>
      <c r="BW567" s="271">
        <f>MAX(BW54,BW60,BW66,BW72,BW78,BW84,BW90,BW96)</f>
        <v>-0.16052279393487745</v>
      </c>
      <c r="BX567" s="565"/>
      <c r="BY567" s="566"/>
      <c r="BZ567" s="566"/>
      <c r="CA567" s="566"/>
      <c r="CB567" s="566"/>
      <c r="CC567" s="181">
        <f>MAX(CC54,CC60,CC66,CC72,CC78,CC84,CC90,CC96)</f>
        <v>0.2321582254766214</v>
      </c>
      <c r="CD567" s="541"/>
      <c r="CE567" s="139">
        <f>MAX(CE54,CE60,CE66,CE72,CE78,CE84,CE90,CE96)</f>
        <v>0</v>
      </c>
      <c r="CF567" s="541"/>
      <c r="CG567" s="139">
        <f>MAX(CG54,CG60,CG66,CG72,CG78,CG84,CG90,CG96)</f>
        <v>0</v>
      </c>
      <c r="CH567" s="541"/>
    </row>
    <row r="568" spans="3:86" ht="17" customHeight="1" x14ac:dyDescent="0.2">
      <c r="X568" s="109"/>
      <c r="Y568" s="358"/>
      <c r="Z568" s="358"/>
      <c r="AA568" s="109"/>
      <c r="AC568" s="237"/>
      <c r="AT568" s="109"/>
      <c r="AU568" s="109"/>
      <c r="AV568" s="109"/>
      <c r="AW568" s="109"/>
      <c r="AX568" s="109"/>
      <c r="AY568" s="109"/>
      <c r="AZ568" s="109"/>
      <c r="BA568" s="109"/>
      <c r="BB568" s="485"/>
      <c r="BC568" s="94" t="s">
        <v>170</v>
      </c>
      <c r="BD568" s="607" t="s">
        <v>46</v>
      </c>
      <c r="BE568" s="264">
        <f>AVERAGE(BE56,BE62,BE68,BE74,BE80,BE86,BE92,BE98)</f>
        <v>-0.22040413543805637</v>
      </c>
      <c r="BF568" s="608"/>
      <c r="BG568" s="566"/>
      <c r="BH568" s="566"/>
      <c r="BI568" s="566"/>
      <c r="BJ568" s="368"/>
      <c r="BK568" s="264">
        <f>AVERAGE(BK56,BK62,BK68,BK74,BK80,BK86,BK92,BK98)</f>
        <v>-0.20015033452832845</v>
      </c>
      <c r="BL568" s="541"/>
      <c r="BM568" s="264">
        <f>AVERAGE(BM56,BM62,BM68,BM74,BM80,BM86,BM92,BM98)</f>
        <v>-0.20047446488779683</v>
      </c>
      <c r="BN568" s="541"/>
      <c r="BO568" s="264">
        <f>AVERAGE(BO56,BO62,BO68,BO74,BO80,BO86,BO92,BO98)</f>
        <v>-0.24032020284516256</v>
      </c>
      <c r="BP568" s="541"/>
      <c r="BQ568" s="264">
        <f>AVERAGE(BQ56,BQ62,BQ68,BQ74,BQ80,BQ86,BQ92,BQ98)</f>
        <v>-0.23540424770065074</v>
      </c>
      <c r="BR568" s="541"/>
      <c r="BS568" s="264">
        <f>AVERAGE(BS56,BS62,BS68,BS74,BS80,BS86,BS92,BS98)</f>
        <v>-0.21121600333637625</v>
      </c>
      <c r="BT568" s="541"/>
      <c r="BU568" s="264">
        <f>AVERAGE(BU56,BU62,BU68,BU74,BU80,BU86,BU92,BU98)</f>
        <v>-0.264195483952953</v>
      </c>
      <c r="BV568" s="541"/>
      <c r="BW568" s="264">
        <f>AVERAGE(BW56,BW62,BW68,BW74,BW80,BW86,BW92,BW98)</f>
        <v>-0.22574353973047903</v>
      </c>
      <c r="BX568" s="565"/>
      <c r="BY568" s="566"/>
      <c r="BZ568" s="566"/>
      <c r="CA568" s="566"/>
      <c r="CB568" s="566"/>
      <c r="CC568" s="260">
        <f>AVERAGE(CC56,CC62,CC68,CC74,CC80,CC86,CC92,CC98)</f>
        <v>1.2651140653931005E-2</v>
      </c>
      <c r="CD568" s="541"/>
      <c r="CE568" s="266">
        <f>AVERAGE(CE56,CE62,CE68,CE74,CE80,CE86,CE92,CE98)</f>
        <v>0</v>
      </c>
      <c r="CF568" s="541"/>
      <c r="CG568" s="266">
        <f>AVERAGE(CG56,CG62,CG68,CG74,CG80,CG86,CG92,CG98)</f>
        <v>0</v>
      </c>
      <c r="CH568" s="541"/>
    </row>
    <row r="569" spans="3:86" ht="17" customHeight="1" x14ac:dyDescent="0.2">
      <c r="X569" s="109"/>
      <c r="Y569" s="358"/>
      <c r="Z569" s="358"/>
      <c r="AA569" s="109"/>
      <c r="AC569" s="237"/>
      <c r="AT569" s="109"/>
      <c r="AU569" s="109"/>
      <c r="AV569" s="109"/>
      <c r="AW569" s="109"/>
      <c r="AX569" s="109"/>
      <c r="AY569" s="109"/>
      <c r="AZ569" s="109"/>
      <c r="BA569" s="109"/>
      <c r="BB569" s="485"/>
      <c r="BC569" s="94" t="s">
        <v>171</v>
      </c>
      <c r="BD569" s="608"/>
      <c r="BE569" s="242">
        <f>MIN(BE56,BE62,BE68,BE74,BE80,BE86,BE92,BE98)</f>
        <v>-0.27063010809813759</v>
      </c>
      <c r="BF569" s="608"/>
      <c r="BG569" s="566"/>
      <c r="BH569" s="566"/>
      <c r="BI569" s="566"/>
      <c r="BJ569" s="368"/>
      <c r="BK569" s="242">
        <f>MIN(BK56,BK62,BK68,BK74,BK80,BK86,BK92,BK98)</f>
        <v>-0.25298206918943766</v>
      </c>
      <c r="BL569" s="541"/>
      <c r="BM569" s="242">
        <f>MIN(BM56,BM62,BM68,BM74,BM80,BM86,BM92,BM98)</f>
        <v>-0.26113061868836152</v>
      </c>
      <c r="BN569" s="541"/>
      <c r="BO569" s="242">
        <f>MIN(BO56,BO62,BO68,BO74,BO80,BO86,BO92,BO98)</f>
        <v>-0.29257943303279654</v>
      </c>
      <c r="BP569" s="541"/>
      <c r="BQ569" s="242">
        <f>MIN(BQ56,BQ62,BQ68,BQ74,BQ80,BQ86,BQ92,BQ98)</f>
        <v>-0.28105655369869109</v>
      </c>
      <c r="BR569" s="541"/>
      <c r="BS569" s="242">
        <f>MIN(BS56,BS62,BS68,BS74,BS80,BS86,BS92,BS98)</f>
        <v>-0.26433807350023131</v>
      </c>
      <c r="BT569" s="541"/>
      <c r="BU569" s="242">
        <f>MIN(BU56,BU62,BU68,BU74,BU80,BU86,BU92,BU98)</f>
        <v>-0.32752155474500577</v>
      </c>
      <c r="BV569" s="541"/>
      <c r="BW569" s="242">
        <f>MIN(BW56,BW62,BW68,BW74,BW80,BW86,BW92,BW98)</f>
        <v>-0.27114524274074958</v>
      </c>
      <c r="BX569" s="565"/>
      <c r="BY569" s="566"/>
      <c r="BZ569" s="566"/>
      <c r="CA569" s="566"/>
      <c r="CB569" s="566"/>
      <c r="CC569" s="262">
        <f>MIN(CC56,CC62,CC68,CC74,CC80,CC86,CC92,CC98)</f>
        <v>-8.9027391751232005E-2</v>
      </c>
      <c r="CD569" s="541"/>
      <c r="CE569" s="138">
        <f>MIN(CE56,CE62,CE68,CE74,CE80,CE86,CE92,CE98)</f>
        <v>0</v>
      </c>
      <c r="CF569" s="541"/>
      <c r="CG569" s="138">
        <f>MIN(CG56,CG62,CG68,CG74,CG80,CG86,CG92,CG98)</f>
        <v>0</v>
      </c>
      <c r="CH569" s="541"/>
    </row>
    <row r="570" spans="3:86" ht="17" customHeight="1" thickBot="1" x14ac:dyDescent="0.25">
      <c r="F570" s="109">
        <f>COUNTIFS(F100:F123,"&lt;&gt;",F100:F123,"&lt;&gt;0")</f>
        <v>12</v>
      </c>
      <c r="G570" s="109">
        <f>COUNTIFS(G100:G123,"&lt;&gt;",G100:G123,"&lt;&gt;0")</f>
        <v>12</v>
      </c>
      <c r="X570" s="109"/>
      <c r="Y570" s="358"/>
      <c r="Z570" s="358"/>
      <c r="AA570" s="109"/>
      <c r="AC570" s="109">
        <f>COUNTIFS(AC100:AC123,"&lt;&gt;",AC100:AC123,"&lt;&gt;0")</f>
        <v>12</v>
      </c>
      <c r="AT570" s="109"/>
      <c r="AU570" s="109"/>
      <c r="AV570" s="109"/>
      <c r="AW570" s="109"/>
      <c r="AX570" s="132">
        <f>AC570/F570</f>
        <v>1</v>
      </c>
      <c r="AY570" s="109"/>
      <c r="AZ570" s="109"/>
      <c r="BA570" s="109"/>
      <c r="BB570" s="486"/>
      <c r="BC570" s="96" t="s">
        <v>172</v>
      </c>
      <c r="BD570" s="609"/>
      <c r="BE570" s="271">
        <f>MAX(BE56,BE62,BE68,BE74,BE80,BE86,BE92,BE98)</f>
        <v>-0.1676437441900317</v>
      </c>
      <c r="BF570" s="611"/>
      <c r="BG570" s="571"/>
      <c r="BH570" s="571"/>
      <c r="BI570" s="571"/>
      <c r="BJ570" s="369"/>
      <c r="BK570" s="271">
        <f>MAX(BK56,BK62,BK68,BK74,BK80,BK86,BK92,BK98)</f>
        <v>-0.15457579987580505</v>
      </c>
      <c r="BL570" s="542"/>
      <c r="BM570" s="271">
        <f>MAX(BM56,BM62,BM68,BM74,BM80,BM86,BM92,BM98)</f>
        <v>-0.14784730622972186</v>
      </c>
      <c r="BN570" s="542"/>
      <c r="BO570" s="271">
        <f>MAX(BO56,BO62,BO68,BO74,BO80,BO86,BO92,BO98)</f>
        <v>-0.17044046467533913</v>
      </c>
      <c r="BP570" s="542"/>
      <c r="BQ570" s="271">
        <f>MAX(BQ56,BQ62,BQ68,BQ74,BQ80,BQ86,BQ92,BQ98)</f>
        <v>-0.16986299657274206</v>
      </c>
      <c r="BR570" s="542"/>
      <c r="BS570" s="271">
        <f>MAX(BS56,BS62,BS68,BS74,BS80,BS86,BS92,BS98)</f>
        <v>-0.15559396607538467</v>
      </c>
      <c r="BT570" s="542"/>
      <c r="BU570" s="271">
        <f>MAX(BU56,BU62,BU68,BU74,BU80,BU86,BU92,BU98)</f>
        <v>-0.22471200836903205</v>
      </c>
      <c r="BV570" s="542"/>
      <c r="BW570" s="271">
        <f>MAX(BW56,BW62,BW68,BW74,BW80,BW86,BW92,BW98)</f>
        <v>-0.17962266561297591</v>
      </c>
      <c r="BX570" s="570"/>
      <c r="BY570" s="571"/>
      <c r="BZ570" s="571"/>
      <c r="CA570" s="571"/>
      <c r="CB570" s="571"/>
      <c r="CC570" s="181">
        <f>MAX(CC56,CC62,CC68,CC74,CC80,CC86,CC92,CC98)</f>
        <v>0.18350021347256909</v>
      </c>
      <c r="CD570" s="542"/>
      <c r="CE570" s="139">
        <f>MAX(CE56,CE62,CE68,CE74,CE80,CE86,CE92,CE98)</f>
        <v>0</v>
      </c>
      <c r="CF570" s="542"/>
      <c r="CG570" s="139">
        <f>MAX(CG56,CG62,CG68,CG74,CG80,CG86,CG92,CG98)</f>
        <v>0</v>
      </c>
      <c r="CH570" s="542"/>
    </row>
    <row r="571" spans="3:86" ht="17" customHeight="1" thickBot="1" x14ac:dyDescent="0.25">
      <c r="C571" s="132" t="s">
        <v>256</v>
      </c>
      <c r="V571" s="237" t="s">
        <v>169</v>
      </c>
      <c r="W571" s="237" t="s">
        <v>169</v>
      </c>
      <c r="X571" s="109">
        <f>GEOMEAN(X100:X123)</f>
        <v>1.4212872819253217</v>
      </c>
      <c r="Y571" s="358">
        <f>GEOMEAN(Y100:Y123)</f>
        <v>6.4339536173864982</v>
      </c>
      <c r="Z571" s="358">
        <f>GEOMEAN(Z100:Z123)</f>
        <v>6.7353682073703309</v>
      </c>
      <c r="AA571" s="109">
        <f>GEOMEAN(AA100:AA123)</f>
        <v>0.23019816214335115</v>
      </c>
      <c r="AC571" s="237"/>
      <c r="AT571" s="109">
        <f t="shared" ref="AT571:BA571" si="45">GEOMEAN(AT100:AT123)</f>
        <v>4.1036565192869841</v>
      </c>
      <c r="AU571" s="358">
        <f t="shared" si="45"/>
        <v>6.4339536173864982</v>
      </c>
      <c r="AV571" s="358">
        <f t="shared" si="45"/>
        <v>6.7353682073703309</v>
      </c>
      <c r="AW571" s="109">
        <f t="shared" si="45"/>
        <v>5.5199432542204168</v>
      </c>
      <c r="AX571" s="109">
        <f t="shared" si="45"/>
        <v>23.979093502853363</v>
      </c>
      <c r="AY571" s="109">
        <f t="shared" si="45"/>
        <v>2.8872815309569493</v>
      </c>
      <c r="AZ571" s="109">
        <f t="shared" si="45"/>
        <v>1</v>
      </c>
      <c r="BA571" s="109">
        <f t="shared" si="45"/>
        <v>1</v>
      </c>
      <c r="BB571" s="598" t="str">
        <f>C571</f>
        <v>Class ECF3_444_HDR</v>
      </c>
      <c r="BC571" s="366" t="s">
        <v>170</v>
      </c>
      <c r="BD571" s="614" t="s">
        <v>39</v>
      </c>
      <c r="BE571" s="241">
        <f>AVERAGE(BE100,BE106,BE112,BE118)</f>
        <v>-0.23938050834664332</v>
      </c>
      <c r="BF571" s="243">
        <f>AVERAGE(BF100:BF123)</f>
        <v>-0.27680553493217414</v>
      </c>
      <c r="BG571" s="243">
        <f t="shared" ref="BG571:BJ571" si="46">AVERAGE(BG100:BG123)</f>
        <v>-0.34613894460665534</v>
      </c>
      <c r="BH571" s="243">
        <f t="shared" si="46"/>
        <v>-0.38496406947206618</v>
      </c>
      <c r="BI571" s="243">
        <f t="shared" si="46"/>
        <v>-0.29896198039283539</v>
      </c>
      <c r="BJ571" s="243">
        <f t="shared" si="46"/>
        <v>-0.28390521270074903</v>
      </c>
      <c r="BK571" s="241">
        <f>AVERAGE(BK100,BK106,BK112,BK118)</f>
        <v>-0.22945951399919978</v>
      </c>
      <c r="BL571" s="243">
        <f t="shared" ref="BL571" si="47">AVERAGE(BL100:BL123)</f>
        <v>-0.25143174052910383</v>
      </c>
      <c r="BM571" s="241">
        <f>AVERAGE(BM100,BM106,BM112,BM118)</f>
        <v>-0.22439036113138344</v>
      </c>
      <c r="BN571" s="243">
        <f t="shared" ref="BN571" si="48">AVERAGE(BN100:BN123)</f>
        <v>-0.2502321622676989</v>
      </c>
      <c r="BO571" s="241">
        <f>AVERAGE(BO100,BO106,BO112,BO118)</f>
        <v>-0.27910513442935464</v>
      </c>
      <c r="BP571" s="243">
        <f t="shared" ref="BP571" si="49">AVERAGE(BP100:BP123)</f>
        <v>-0.29155939466866965</v>
      </c>
      <c r="BQ571" s="241">
        <f>AVERAGE(BQ100,BQ106,BQ112,BQ118)</f>
        <v>-0.27052079905531828</v>
      </c>
      <c r="BR571" s="243">
        <f t="shared" ref="BR571" si="50">AVERAGE(BR100:BR123)</f>
        <v>-0.28664807498293926</v>
      </c>
      <c r="BS571" s="241">
        <f>AVERAGE(BS100,BS106,BS112,BS118)</f>
        <v>-0.23318437143551396</v>
      </c>
      <c r="BT571" s="243">
        <f t="shared" ref="BT571" si="51">AVERAGE(BT100:BT123)</f>
        <v>-0.26236200343642019</v>
      </c>
      <c r="BU571" s="241">
        <f>AVERAGE(BU100,BU106,BU112,BU118)</f>
        <v>-0.28114701801673797</v>
      </c>
      <c r="BV571" s="243">
        <f t="shared" ref="BV571" si="52">AVERAGE(BV100:BV123)</f>
        <v>-0.3099367476111976</v>
      </c>
      <c r="BW571" s="241">
        <f>AVERAGE(BW100,BW106,BW112,BW118)</f>
        <v>-0.2462369908032418</v>
      </c>
      <c r="BX571" s="243">
        <f>AVERAGE(BX100:BX123)</f>
        <v>-0.28226729670368017</v>
      </c>
      <c r="BY571" s="243">
        <f t="shared" ref="BY571:CB571" si="53">AVERAGE(BY100:BY123)</f>
        <v>-0.35137201414838259</v>
      </c>
      <c r="BZ571" s="243">
        <f t="shared" si="53"/>
        <v>-0.38859365345420449</v>
      </c>
      <c r="CA571" s="243">
        <f t="shared" si="53"/>
        <v>-0.28670859300167956</v>
      </c>
      <c r="CB571" s="243">
        <f t="shared" si="53"/>
        <v>-0.2892845396714892</v>
      </c>
      <c r="CC571" s="399">
        <f>AVERAGE(CC100,CC106,CC112,CC118)</f>
        <v>5.4065631279384796E-2</v>
      </c>
      <c r="CD571" s="192">
        <f t="shared" ref="CD571" si="54">AVERAGE(CD100:CD123)</f>
        <v>7.5223986357035741E-2</v>
      </c>
      <c r="CE571" s="400">
        <f>AVERAGE(CE100,CE106,CE112,CE118)</f>
        <v>0</v>
      </c>
      <c r="CF571" s="401">
        <f t="shared" ref="CF571" si="55">AVERAGE(CF100:CF123)</f>
        <v>0</v>
      </c>
      <c r="CG571" s="400">
        <f>AVERAGE(CG100,CG106,CG112,CG118)</f>
        <v>0</v>
      </c>
      <c r="CH571" s="401">
        <f t="shared" ref="CH571" si="56">AVERAGE(CH100:CH123)</f>
        <v>0</v>
      </c>
    </row>
    <row r="572" spans="3:86" ht="17" customHeight="1" x14ac:dyDescent="0.2">
      <c r="V572" s="237" t="s">
        <v>41</v>
      </c>
      <c r="W572" s="237" t="s">
        <v>41</v>
      </c>
      <c r="X572" s="109">
        <f>SUM(X100:X123)</f>
        <v>22.426400000000001</v>
      </c>
      <c r="Y572" s="358">
        <f>SUM(Y100:Y123)</f>
        <v>85</v>
      </c>
      <c r="Z572" s="358">
        <f>SUM(Z100:Z123)</f>
        <v>81</v>
      </c>
      <c r="AA572" s="109">
        <f>SUM(AA100:AA123)</f>
        <v>4.1030000000000006</v>
      </c>
      <c r="AC572" s="237"/>
      <c r="AT572" s="109">
        <f t="shared" ref="AT572:BA572" si="57">SUM(AT100:AT123)</f>
        <v>59.784800000000004</v>
      </c>
      <c r="AU572" s="358">
        <f t="shared" si="57"/>
        <v>85</v>
      </c>
      <c r="AV572" s="358">
        <f t="shared" si="57"/>
        <v>81</v>
      </c>
      <c r="AW572" s="109">
        <f t="shared" si="57"/>
        <v>125.02038888888887</v>
      </c>
      <c r="AX572" s="109">
        <f t="shared" si="57"/>
        <v>300.09301862090354</v>
      </c>
      <c r="AY572" s="109">
        <f t="shared" si="57"/>
        <v>36.102944049667009</v>
      </c>
      <c r="AZ572" s="109">
        <f t="shared" si="57"/>
        <v>12</v>
      </c>
      <c r="BA572" s="109">
        <f t="shared" si="57"/>
        <v>12</v>
      </c>
      <c r="BB572" s="485"/>
      <c r="BC572" s="90" t="s">
        <v>171</v>
      </c>
      <c r="BD572" s="565"/>
      <c r="BE572" s="242">
        <f>MIN(BE100,BE106,BE112,BE118)</f>
        <v>-0.29488230538372673</v>
      </c>
      <c r="BF572" s="244">
        <f>MIN(BF100:BF123)</f>
        <v>-0.35634056923792601</v>
      </c>
      <c r="BG572" s="244">
        <f t="shared" ref="BG572:BJ572" si="58">MIN(BG100:BG123)</f>
        <v>-0.41631846026599162</v>
      </c>
      <c r="BH572" s="244">
        <f t="shared" si="58"/>
        <v>-0.40161138177269107</v>
      </c>
      <c r="BI572" s="244">
        <f t="shared" si="58"/>
        <v>-0.3718811241431903</v>
      </c>
      <c r="BJ572" s="244">
        <f t="shared" si="58"/>
        <v>-0.36055051738043919</v>
      </c>
      <c r="BK572" s="242">
        <f>MIN(BK100,BK106,BK112,BK118)</f>
        <v>-0.29120416732400123</v>
      </c>
      <c r="BL572" s="244">
        <f t="shared" ref="BL572" si="59">MIN(BL100:BL123)</f>
        <v>-0.32980845250010382</v>
      </c>
      <c r="BM572" s="242">
        <f>MIN(BM100,BM106,BM112,BM118)</f>
        <v>-0.27562471080812689</v>
      </c>
      <c r="BN572" s="244">
        <f t="shared" ref="BN572" si="60">MIN(BN100:BN123)</f>
        <v>-0.32326725047933691</v>
      </c>
      <c r="BO572" s="242">
        <f>MIN(BO100,BO106,BO112,BO118)</f>
        <v>-0.3621981630172193</v>
      </c>
      <c r="BP572" s="244">
        <f t="shared" ref="BP572" si="61">MIN(BP100:BP123)</f>
        <v>-0.37249508871740522</v>
      </c>
      <c r="BQ572" s="242">
        <f>MIN(BQ100,BQ106,BQ112,BQ118)</f>
        <v>-0.35040365646062033</v>
      </c>
      <c r="BR572" s="244">
        <f t="shared" ref="BR572" si="62">MIN(BR100:BR123)</f>
        <v>-0.36664099123790694</v>
      </c>
      <c r="BS572" s="242">
        <f>MIN(BS100,BS106,BS112,BS118)</f>
        <v>-0.30159486254754753</v>
      </c>
      <c r="BT572" s="244">
        <f t="shared" ref="BT572" si="63">MIN(BT100:BT123)</f>
        <v>-0.34542885117680699</v>
      </c>
      <c r="BU572" s="242">
        <f>MIN(BU100,BU106,BU112,BU118)</f>
        <v>-0.33773109789963762</v>
      </c>
      <c r="BV572" s="244">
        <f t="shared" ref="BV572" si="64">MIN(BV100:BV123)</f>
        <v>-0.38187313679713186</v>
      </c>
      <c r="BW572" s="242">
        <f>MIN(BW100,BW106,BW112,BW118)</f>
        <v>-0.30027691964303338</v>
      </c>
      <c r="BX572" s="244">
        <f>MIN(BX100:BX123)</f>
        <v>-0.35995233788910119</v>
      </c>
      <c r="BY572" s="244">
        <f t="shared" ref="BY572:CB572" si="65">MIN(BY100:BY123)</f>
        <v>-0.41806574554917031</v>
      </c>
      <c r="BZ572" s="244">
        <f t="shared" si="65"/>
        <v>-0.40536461217773601</v>
      </c>
      <c r="CA572" s="244">
        <f t="shared" si="65"/>
        <v>-0.36337947975284535</v>
      </c>
      <c r="CB572" s="244">
        <f t="shared" si="65"/>
        <v>-0.36409336516704932</v>
      </c>
      <c r="CC572" s="262">
        <f>MIN(CC100,CC106,CC112,CC118)</f>
        <v>-1.4012928638349707E-3</v>
      </c>
      <c r="CD572" s="270">
        <f t="shared" ref="CD572" si="66">MIN(CD100:CD123)</f>
        <v>2.7143794876444607E-2</v>
      </c>
      <c r="CE572" s="138">
        <f>MIN(CE100,CE106,CE112,CE118)</f>
        <v>0</v>
      </c>
      <c r="CF572" s="140">
        <f t="shared" ref="CF572" si="67">MIN(CF100:CF123)</f>
        <v>0</v>
      </c>
      <c r="CG572" s="138">
        <f>MIN(CG100,CG106,CG112,CG118)</f>
        <v>0</v>
      </c>
      <c r="CH572" s="140">
        <f t="shared" ref="CH572" si="68">MIN(CH100:CH123)</f>
        <v>0</v>
      </c>
    </row>
    <row r="573" spans="3:86" ht="17" customHeight="1" thickBot="1" x14ac:dyDescent="0.25">
      <c r="V573" s="237" t="s">
        <v>172</v>
      </c>
      <c r="W573" s="237" t="s">
        <v>172</v>
      </c>
      <c r="X573" s="109">
        <f>MAX(X100:X123)</f>
        <v>6.3898999999999999</v>
      </c>
      <c r="Y573" s="358">
        <f>MAX(Y100:Y123)</f>
        <v>16</v>
      </c>
      <c r="Z573" s="358">
        <f>MAX(Z100:Z123)</f>
        <v>7</v>
      </c>
      <c r="AA573" s="109">
        <f>MAX(AA100:AA123)</f>
        <v>0.91080555555555553</v>
      </c>
      <c r="AC573" s="237"/>
      <c r="AT573" s="109">
        <f t="shared" ref="AT573:BA573" si="69">MAX(AT100:AT123)</f>
        <v>15.277900000000001</v>
      </c>
      <c r="AU573" s="358">
        <f t="shared" si="69"/>
        <v>16</v>
      </c>
      <c r="AV573" s="358">
        <f t="shared" si="69"/>
        <v>7</v>
      </c>
      <c r="AW573" s="109">
        <f t="shared" si="69"/>
        <v>41.339222222222226</v>
      </c>
      <c r="AX573" s="109">
        <f t="shared" si="69"/>
        <v>45.387538503766507</v>
      </c>
      <c r="AY573" s="109">
        <f t="shared" si="69"/>
        <v>5.1741342524208109</v>
      </c>
      <c r="AZ573" s="109">
        <f t="shared" si="69"/>
        <v>1</v>
      </c>
      <c r="BA573" s="109">
        <f t="shared" si="69"/>
        <v>1</v>
      </c>
      <c r="BB573" s="485"/>
      <c r="BC573" s="90" t="s">
        <v>172</v>
      </c>
      <c r="BD573" s="530"/>
      <c r="BE573" s="271">
        <f>MAX(BE100,BE106,BE112,BE118)</f>
        <v>-0.18387871130955991</v>
      </c>
      <c r="BF573" s="252">
        <f>MAX(BF100:BF123)</f>
        <v>-0.19727050062642226</v>
      </c>
      <c r="BG573" s="252">
        <f t="shared" ref="BG573:BJ573" si="70">MAX(BG100:BG123)</f>
        <v>-0.27595942894731906</v>
      </c>
      <c r="BH573" s="252">
        <f t="shared" si="70"/>
        <v>-0.3683167571714413</v>
      </c>
      <c r="BI573" s="252">
        <f t="shared" si="70"/>
        <v>-0.22604283664248048</v>
      </c>
      <c r="BJ573" s="252">
        <f t="shared" si="70"/>
        <v>-0.20725990802105887</v>
      </c>
      <c r="BK573" s="271">
        <f>MAX(BK100,BK106,BK112,BK118)</f>
        <v>-0.16771486067439834</v>
      </c>
      <c r="BL573" s="252">
        <f t="shared" ref="BL573" si="71">MAX(BL100:BL123)</f>
        <v>-0.17305502855810384</v>
      </c>
      <c r="BM573" s="271">
        <f>MAX(BM100,BM106,BM112,BM118)</f>
        <v>-0.17315601145463999</v>
      </c>
      <c r="BN573" s="252">
        <f t="shared" ref="BN573" si="72">MAX(BN100:BN123)</f>
        <v>-0.17719707405606089</v>
      </c>
      <c r="BO573" s="271">
        <f>MAX(BO100,BO106,BO112,BO118)</f>
        <v>-0.19601210584148998</v>
      </c>
      <c r="BP573" s="252">
        <f t="shared" ref="BP573" si="73">MAX(BP100:BP123)</f>
        <v>-0.21062370061993407</v>
      </c>
      <c r="BQ573" s="271">
        <f>MAX(BQ100,BQ106,BQ112,BQ118)</f>
        <v>-0.19063794165001624</v>
      </c>
      <c r="BR573" s="252">
        <f t="shared" ref="BR573" si="74">MAX(BR100:BR123)</f>
        <v>-0.20665515872797158</v>
      </c>
      <c r="BS573" s="271">
        <f>MAX(BS100,BS106,BS112,BS118)</f>
        <v>-0.16477388032348039</v>
      </c>
      <c r="BT573" s="252">
        <f t="shared" ref="BT573" si="75">MAX(BT100:BT123)</f>
        <v>-0.17929515569603338</v>
      </c>
      <c r="BU573" s="271">
        <f>MAX(BU100,BU106,BU112,BU118)</f>
        <v>-0.22456293813383832</v>
      </c>
      <c r="BV573" s="252">
        <f t="shared" ref="BV573" si="76">MAX(BV100:BV123)</f>
        <v>-0.23800035842526335</v>
      </c>
      <c r="BW573" s="271">
        <f>MAX(BW100,BW106,BW112,BW118)</f>
        <v>-0.19219706196345021</v>
      </c>
      <c r="BX573" s="252">
        <f>MAX(BX100:BX123)</f>
        <v>-0.20458225551825915</v>
      </c>
      <c r="BY573" s="252">
        <f t="shared" ref="BY573:CB573" si="77">MAX(BY100:BY123)</f>
        <v>-0.28467828274759488</v>
      </c>
      <c r="BZ573" s="252">
        <f t="shared" si="77"/>
        <v>-0.37182269473067298</v>
      </c>
      <c r="CA573" s="252">
        <f t="shared" si="77"/>
        <v>-0.21003770625051377</v>
      </c>
      <c r="CB573" s="252">
        <f t="shared" si="77"/>
        <v>-0.21447571417592912</v>
      </c>
      <c r="CC573" s="181">
        <f>MAX(CC100,CC106,CC112,CC118)</f>
        <v>0.10953255542260457</v>
      </c>
      <c r="CD573" s="150">
        <f t="shared" ref="CD573" si="78">MAX(CD100:CD123)</f>
        <v>0.12330417783762687</v>
      </c>
      <c r="CE573" s="139">
        <f>MAX(CE100,CE106,CE112,CE118)</f>
        <v>0</v>
      </c>
      <c r="CF573" s="141">
        <f t="shared" ref="CF573" si="79">MAX(CF100:CF123)</f>
        <v>0</v>
      </c>
      <c r="CG573" s="139">
        <f>MAX(CG100,CG106,CG112,CG118)</f>
        <v>0</v>
      </c>
      <c r="CH573" s="141">
        <f t="shared" ref="CH573" si="80">MAX(CH100:CH123)</f>
        <v>0</v>
      </c>
    </row>
    <row r="574" spans="3:86" ht="17" customHeight="1" thickBot="1" x14ac:dyDescent="0.25">
      <c r="V574" s="237" t="s">
        <v>171</v>
      </c>
      <c r="W574" s="237" t="s">
        <v>171</v>
      </c>
      <c r="X574" s="109">
        <f>MIN(X100:X123)</f>
        <v>0.58160000000000001</v>
      </c>
      <c r="Y574" s="358">
        <f>MIN(Y100:Y123)</f>
        <v>4</v>
      </c>
      <c r="Z574" s="358">
        <f>MIN(Z100:Z123)</f>
        <v>6</v>
      </c>
      <c r="AA574" s="109">
        <f>MIN(AA100:AA123)</f>
        <v>5.1555555555555556E-2</v>
      </c>
      <c r="AC574" s="237"/>
      <c r="AT574" s="109">
        <f t="shared" ref="AT574:BA574" si="81">MIN(AT100:AT123)</f>
        <v>1.9365000000000001</v>
      </c>
      <c r="AU574" s="358">
        <f t="shared" si="81"/>
        <v>4</v>
      </c>
      <c r="AV574" s="358">
        <f t="shared" si="81"/>
        <v>6</v>
      </c>
      <c r="AW574" s="109">
        <f t="shared" si="81"/>
        <v>1.1160277777777776</v>
      </c>
      <c r="AX574" s="109">
        <f t="shared" si="81"/>
        <v>14.576333711691261</v>
      </c>
      <c r="AY574" s="109">
        <f t="shared" si="81"/>
        <v>2.028222609798636</v>
      </c>
      <c r="AZ574" s="109">
        <f t="shared" si="81"/>
        <v>1</v>
      </c>
      <c r="BA574" s="109">
        <f t="shared" si="81"/>
        <v>1</v>
      </c>
      <c r="BB574" s="485"/>
      <c r="BC574" s="90" t="s">
        <v>170</v>
      </c>
      <c r="BD574" s="606" t="s">
        <v>147</v>
      </c>
      <c r="BE574" s="241">
        <f>AVERAGE(BE102,BE108,BE114,BE120)</f>
        <v>-0.26571414414947409</v>
      </c>
      <c r="BF574" s="610"/>
      <c r="BG574" s="564"/>
      <c r="BH574" s="564"/>
      <c r="BI574" s="564"/>
      <c r="BJ574" s="274"/>
      <c r="BK574" s="241">
        <f>AVERAGE(BK102,BK108,BK114,BK120)</f>
        <v>-0.24564050213766569</v>
      </c>
      <c r="BL574" s="540"/>
      <c r="BM574" s="241">
        <f>AVERAGE(BM102,BM108,BM114,BM120)</f>
        <v>-0.24170614690807096</v>
      </c>
      <c r="BN574" s="540"/>
      <c r="BO574" s="241">
        <f>AVERAGE(BO102,BO108,BO114,BO120)</f>
        <v>-0.28264825694380952</v>
      </c>
      <c r="BP574" s="540"/>
      <c r="BQ574" s="241">
        <f>AVERAGE(BQ102,BQ108,BQ114,BQ120)</f>
        <v>-0.27612151295221221</v>
      </c>
      <c r="BR574" s="540"/>
      <c r="BS574" s="241">
        <f>AVERAGE(BS102,BS108,BS114,BS120)</f>
        <v>-0.25495035948697159</v>
      </c>
      <c r="BT574" s="540"/>
      <c r="BU574" s="241">
        <f>AVERAGE(BU102,BU108,BU114,BU120)</f>
        <v>-0.29617663647980541</v>
      </c>
      <c r="BV574" s="540"/>
      <c r="BW574" s="241">
        <f>AVERAGE(BW102,BW108,BW114,BW120)</f>
        <v>-0.26991796629693154</v>
      </c>
      <c r="BX574" s="569"/>
      <c r="BY574" s="564"/>
      <c r="BZ574" s="564"/>
      <c r="CA574" s="564"/>
      <c r="CB574" s="564"/>
      <c r="CC574" s="399">
        <f>AVERAGE(CC102,CC108,CC114,CC120)</f>
        <v>9.4608362074102934E-2</v>
      </c>
      <c r="CD574" s="579"/>
      <c r="CE574" s="400">
        <f>AVERAGE(CE102,CE108,CE114,CE120)</f>
        <v>0</v>
      </c>
      <c r="CF574" s="599"/>
      <c r="CG574" s="400">
        <f>AVERAGE(CG102,CG108,CG114,CG120)</f>
        <v>0</v>
      </c>
      <c r="CH574" s="599"/>
    </row>
    <row r="575" spans="3:86" ht="17" customHeight="1" x14ac:dyDescent="0.2">
      <c r="J575" s="237">
        <f>1380+129</f>
        <v>1509</v>
      </c>
      <c r="V575" s="237" t="s">
        <v>173</v>
      </c>
      <c r="W575" s="237" t="s">
        <v>173</v>
      </c>
      <c r="X575" s="109"/>
      <c r="Y575" s="358"/>
      <c r="Z575" s="358"/>
      <c r="AA575" s="109"/>
      <c r="AC575" s="237"/>
      <c r="AT575" s="93">
        <f>AT571/X571</f>
        <v>2.8872815309569493</v>
      </c>
      <c r="AU575" s="93">
        <f>AU571/Y571</f>
        <v>1</v>
      </c>
      <c r="AV575" s="93">
        <f>AV571/Z571</f>
        <v>1</v>
      </c>
      <c r="AW575" s="93">
        <f>AW571/AA571</f>
        <v>23.979093502853363</v>
      </c>
      <c r="AX575" s="109"/>
      <c r="AY575" s="109"/>
      <c r="AZ575" s="109"/>
      <c r="BA575" s="109"/>
      <c r="BB575" s="485"/>
      <c r="BC575" s="90" t="s">
        <v>171</v>
      </c>
      <c r="BD575" s="565"/>
      <c r="BE575" s="242">
        <f>MIN(BE102,BE108,BE114,BE120)</f>
        <v>-0.32826540941044058</v>
      </c>
      <c r="BF575" s="608"/>
      <c r="BG575" s="566"/>
      <c r="BH575" s="566"/>
      <c r="BI575" s="566"/>
      <c r="BJ575" s="276"/>
      <c r="BK575" s="242">
        <f>MIN(BK102,BK108,BK114,BK120)</f>
        <v>-0.30779324121342178</v>
      </c>
      <c r="BL575" s="541"/>
      <c r="BM575" s="242">
        <f>MIN(BM102,BM108,BM114,BM120)</f>
        <v>-0.29622943672786983</v>
      </c>
      <c r="BN575" s="541"/>
      <c r="BO575" s="242">
        <f>MIN(BO102,BO108,BO114,BO120)</f>
        <v>-0.35217351619013393</v>
      </c>
      <c r="BP575" s="541"/>
      <c r="BQ575" s="242">
        <f>MIN(BQ102,BQ108,BQ114,BQ120)</f>
        <v>-0.3436785055787025</v>
      </c>
      <c r="BR575" s="541"/>
      <c r="BS575" s="242">
        <f>MIN(BS102,BS108,BS114,BS120)</f>
        <v>-0.32205285826622054</v>
      </c>
      <c r="BT575" s="541"/>
      <c r="BU575" s="242">
        <f>MIN(BU102,BU108,BU114,BU120)</f>
        <v>-0.35050632882684951</v>
      </c>
      <c r="BV575" s="541"/>
      <c r="BW575" s="242">
        <f>MIN(BW102,BW108,BW114,BW120)</f>
        <v>-0.33006439781277119</v>
      </c>
      <c r="BX575" s="565"/>
      <c r="BY575" s="566"/>
      <c r="BZ575" s="566"/>
      <c r="CA575" s="566"/>
      <c r="CB575" s="566"/>
      <c r="CC575" s="262">
        <f>MIN(CC102,CC108,CC114,CC120)</f>
        <v>5.913773718999487E-2</v>
      </c>
      <c r="CD575" s="541"/>
      <c r="CE575" s="138">
        <f>MIN(CE102,CE108,CE114,CE120)</f>
        <v>0</v>
      </c>
      <c r="CF575" s="541"/>
      <c r="CG575" s="138">
        <f>MIN(CG102,CG108,CG114,CG120)</f>
        <v>0</v>
      </c>
      <c r="CH575" s="541"/>
    </row>
    <row r="576" spans="3:86" ht="17" customHeight="1" thickBot="1" x14ac:dyDescent="0.25">
      <c r="X576" s="109"/>
      <c r="Y576" s="358"/>
      <c r="Z576" s="358"/>
      <c r="AA576" s="109"/>
      <c r="AC576" s="237"/>
      <c r="AT576" s="109"/>
      <c r="AU576" s="109"/>
      <c r="AV576" s="109"/>
      <c r="AW576" s="109"/>
      <c r="AX576" s="109"/>
      <c r="AY576" s="109"/>
      <c r="AZ576" s="109"/>
      <c r="BA576" s="109"/>
      <c r="BB576" s="485"/>
      <c r="BC576" s="90" t="s">
        <v>172</v>
      </c>
      <c r="BD576" s="530"/>
      <c r="BE576" s="271">
        <f>MAX(BE102,BE108,BE114,BE120)</f>
        <v>-0.20316287888850759</v>
      </c>
      <c r="BF576" s="608"/>
      <c r="BG576" s="566"/>
      <c r="BH576" s="566"/>
      <c r="BI576" s="566"/>
      <c r="BJ576" s="276"/>
      <c r="BK576" s="271">
        <f>MAX(BK102,BK108,BK114,BK120)</f>
        <v>-0.18348776306190961</v>
      </c>
      <c r="BL576" s="541"/>
      <c r="BM576" s="271">
        <f>MAX(BM102,BM108,BM114,BM120)</f>
        <v>-0.18718285708827209</v>
      </c>
      <c r="BN576" s="541"/>
      <c r="BO576" s="271">
        <f>MAX(BO102,BO108,BO114,BO120)</f>
        <v>-0.21312299769748511</v>
      </c>
      <c r="BP576" s="541"/>
      <c r="BQ576" s="271">
        <f>MAX(BQ102,BQ108,BQ114,BQ120)</f>
        <v>-0.20856452032572192</v>
      </c>
      <c r="BR576" s="541"/>
      <c r="BS576" s="271">
        <f>MAX(BS102,BS108,BS114,BS120)</f>
        <v>-0.18784786070772264</v>
      </c>
      <c r="BT576" s="541"/>
      <c r="BU576" s="271">
        <f>MAX(BU102,BU108,BU114,BU120)</f>
        <v>-0.24184694413276131</v>
      </c>
      <c r="BV576" s="541"/>
      <c r="BW576" s="271">
        <f>MAX(BW102,BW108,BW114,BW120)</f>
        <v>-0.2097715347810919</v>
      </c>
      <c r="BX576" s="565"/>
      <c r="BY576" s="566"/>
      <c r="BZ576" s="566"/>
      <c r="CA576" s="566"/>
      <c r="CB576" s="566"/>
      <c r="CC576" s="181">
        <f>MAX(CC102,CC108,CC114,CC120)</f>
        <v>0.13007898695821099</v>
      </c>
      <c r="CD576" s="541"/>
      <c r="CE576" s="139">
        <f>MAX(CE102,CE108,CE114,CE120)</f>
        <v>0</v>
      </c>
      <c r="CF576" s="541"/>
      <c r="CG576" s="139">
        <f>MAX(CG102,CG108,CG114,CG120)</f>
        <v>0</v>
      </c>
      <c r="CH576" s="541"/>
    </row>
    <row r="577" spans="3:86" ht="17" customHeight="1" x14ac:dyDescent="0.2">
      <c r="X577" s="109"/>
      <c r="Y577" s="358"/>
      <c r="Z577" s="358"/>
      <c r="AA577" s="109"/>
      <c r="AC577" s="237"/>
      <c r="AT577" s="109"/>
      <c r="AU577" s="109"/>
      <c r="AV577" s="109"/>
      <c r="AW577" s="109"/>
      <c r="AX577" s="109"/>
      <c r="AY577" s="109"/>
      <c r="AZ577" s="109"/>
      <c r="BA577" s="109"/>
      <c r="BB577" s="485"/>
      <c r="BC577" s="94" t="s">
        <v>170</v>
      </c>
      <c r="BD577" s="607" t="s">
        <v>46</v>
      </c>
      <c r="BE577" s="264">
        <f>AVERAGE(BE104,BE110,BE116,BE122)</f>
        <v>-0.30081121483779683</v>
      </c>
      <c r="BF577" s="608"/>
      <c r="BG577" s="566"/>
      <c r="BH577" s="566"/>
      <c r="BI577" s="566"/>
      <c r="BJ577" s="276"/>
      <c r="BK577" s="264">
        <f>AVERAGE(BK104,BK110,BK116,BK122)</f>
        <v>-0.27194562051033955</v>
      </c>
      <c r="BL577" s="541"/>
      <c r="BM577" s="264">
        <f>AVERAGE(BM104,BM110,BM116,BM122)</f>
        <v>-0.27061729973270371</v>
      </c>
      <c r="BN577" s="541"/>
      <c r="BO577" s="264">
        <f>AVERAGE(BO104,BO110,BO116,BO122)</f>
        <v>-0.2992258008327372</v>
      </c>
      <c r="BP577" s="541"/>
      <c r="BQ577" s="264">
        <f>AVERAGE(BQ104,BQ110,BQ116,BQ122)</f>
        <v>-0.29593563122984923</v>
      </c>
      <c r="BR577" s="541"/>
      <c r="BS577" s="264">
        <f>AVERAGE(BS104,BS110,BS116,BS122)</f>
        <v>-0.28911688316039874</v>
      </c>
      <c r="BT577" s="541"/>
      <c r="BU577" s="264">
        <f>AVERAGE(BU104,BU110,BU116,BU122)</f>
        <v>-0.32609269463903279</v>
      </c>
      <c r="BV577" s="541"/>
      <c r="BW577" s="264">
        <f>AVERAGE(BW104,BW110,BW116,BW122)</f>
        <v>-0.30426179826822441</v>
      </c>
      <c r="BX577" s="565"/>
      <c r="BY577" s="566"/>
      <c r="BZ577" s="566"/>
      <c r="CA577" s="566"/>
      <c r="CB577" s="566"/>
      <c r="CC577" s="260">
        <f>AVERAGE(CC104,CC110,CC116,CC122)</f>
        <v>0.11312678158694112</v>
      </c>
      <c r="CD577" s="541"/>
      <c r="CE577" s="266">
        <f>AVERAGE(CE104,CE110,CE116,CE122)</f>
        <v>0</v>
      </c>
      <c r="CF577" s="541"/>
      <c r="CG577" s="266">
        <f>AVERAGE(CG104,CG110,CG116,CG122)</f>
        <v>0</v>
      </c>
      <c r="CH577" s="541"/>
    </row>
    <row r="578" spans="3:86" ht="17" customHeight="1" x14ac:dyDescent="0.2">
      <c r="X578" s="109"/>
      <c r="Y578" s="358"/>
      <c r="Z578" s="358"/>
      <c r="AA578" s="109"/>
      <c r="AC578" s="237"/>
      <c r="AT578" s="109"/>
      <c r="AU578" s="109"/>
      <c r="AV578" s="109"/>
      <c r="AW578" s="109"/>
      <c r="AX578" s="109"/>
      <c r="AY578" s="109"/>
      <c r="AZ578" s="109"/>
      <c r="BA578" s="109"/>
      <c r="BB578" s="485"/>
      <c r="BC578" s="94" t="s">
        <v>171</v>
      </c>
      <c r="BD578" s="608"/>
      <c r="BE578" s="242">
        <f>MIN(BE104,BE110,BE116,BE122)</f>
        <v>-0.38456636511462006</v>
      </c>
      <c r="BF578" s="608"/>
      <c r="BG578" s="566"/>
      <c r="BH578" s="566"/>
      <c r="BI578" s="566"/>
      <c r="BJ578" s="276"/>
      <c r="BK578" s="242">
        <f>MIN(BK104,BK110,BK116,BK122)</f>
        <v>-0.3561317876936807</v>
      </c>
      <c r="BL578" s="541"/>
      <c r="BM578" s="242">
        <f>MIN(BM104,BM110,BM116,BM122)</f>
        <v>-0.35237562840215775</v>
      </c>
      <c r="BN578" s="541"/>
      <c r="BO578" s="242">
        <f>MIN(BO104,BO110,BO116,BO122)</f>
        <v>-0.37424473614770803</v>
      </c>
      <c r="BP578" s="541"/>
      <c r="BQ578" s="242">
        <f>MIN(BQ104,BQ110,BQ116,BQ122)</f>
        <v>-0.37062875800975481</v>
      </c>
      <c r="BR578" s="541"/>
      <c r="BS578" s="242">
        <f>MIN(BS104,BS110,BS116,BS122)</f>
        <v>-0.37079326032164595</v>
      </c>
      <c r="BT578" s="541"/>
      <c r="BU578" s="242">
        <f>MIN(BU104,BU110,BU116,BU122)</f>
        <v>-0.39600409865296204</v>
      </c>
      <c r="BV578" s="541"/>
      <c r="BW578" s="242">
        <f>MIN(BW104,BW110,BW116,BW122)</f>
        <v>-0.38591123495327495</v>
      </c>
      <c r="BX578" s="565"/>
      <c r="BY578" s="566"/>
      <c r="BZ578" s="566"/>
      <c r="CA578" s="566"/>
      <c r="CB578" s="566"/>
      <c r="CC578" s="262">
        <f>MIN(CC104,CC110,CC116,CC122)</f>
        <v>6.7989524726380909E-2</v>
      </c>
      <c r="CD578" s="541"/>
      <c r="CE578" s="138">
        <f>MIN(CE104,CE110,CE116,CE122)</f>
        <v>0</v>
      </c>
      <c r="CF578" s="541"/>
      <c r="CG578" s="138">
        <f>MIN(CG104,CG110,CG116,CG122)</f>
        <v>0</v>
      </c>
      <c r="CH578" s="541"/>
    </row>
    <row r="579" spans="3:86" ht="17" customHeight="1" thickBot="1" x14ac:dyDescent="0.25">
      <c r="F579" s="109">
        <f>COUNTIFS(F124:F147,"&lt;&gt;",F124:F147,"&lt;&gt;0")</f>
        <v>12</v>
      </c>
      <c r="G579" s="109">
        <f>COUNTIFS(G124:G147,"&lt;&gt;",G124:G147,"&lt;&gt;0")</f>
        <v>12</v>
      </c>
      <c r="X579" s="109"/>
      <c r="Y579" s="358"/>
      <c r="Z579" s="358"/>
      <c r="AA579" s="109"/>
      <c r="AC579" s="109">
        <f>COUNTIFS(AC124:AC147,"&lt;&gt;",AC124:AC147,"&lt;&gt;0")</f>
        <v>12</v>
      </c>
      <c r="AT579" s="109"/>
      <c r="AU579" s="109"/>
      <c r="AV579" s="109"/>
      <c r="AW579" s="109"/>
      <c r="AX579" s="132">
        <f>AC579/F579</f>
        <v>1</v>
      </c>
      <c r="AY579" s="109"/>
      <c r="AZ579" s="109"/>
      <c r="BA579" s="109"/>
      <c r="BB579" s="486"/>
      <c r="BC579" s="96" t="s">
        <v>172</v>
      </c>
      <c r="BD579" s="609"/>
      <c r="BE579" s="271">
        <f>MAX(BE104,BE110,BE116,BE122)</f>
        <v>-0.21705606456097359</v>
      </c>
      <c r="BF579" s="611"/>
      <c r="BG579" s="571"/>
      <c r="BH579" s="571"/>
      <c r="BI579" s="571"/>
      <c r="BJ579" s="278"/>
      <c r="BK579" s="271">
        <f>MAX(BK104,BK110,BK116,BK122)</f>
        <v>-0.18775945332699839</v>
      </c>
      <c r="BL579" s="542"/>
      <c r="BM579" s="271">
        <f>MAX(BM104,BM110,BM116,BM122)</f>
        <v>-0.18885897106324967</v>
      </c>
      <c r="BN579" s="542"/>
      <c r="BO579" s="271">
        <f>MAX(BO104,BO110,BO116,BO122)</f>
        <v>-0.22420686551776636</v>
      </c>
      <c r="BP579" s="542"/>
      <c r="BQ579" s="271">
        <f>MAX(BQ104,BQ110,BQ116,BQ122)</f>
        <v>-0.22124250444994364</v>
      </c>
      <c r="BR579" s="542"/>
      <c r="BS579" s="271">
        <f>MAX(BS104,BS110,BS116,BS122)</f>
        <v>-0.20744050599915154</v>
      </c>
      <c r="BT579" s="542"/>
      <c r="BU579" s="271">
        <f>MAX(BU104,BU110,BU116,BU122)</f>
        <v>-0.25618129062510353</v>
      </c>
      <c r="BV579" s="542"/>
      <c r="BW579" s="271">
        <f>MAX(BW104,BW110,BW116,BW122)</f>
        <v>-0.22261236158317388</v>
      </c>
      <c r="BX579" s="570"/>
      <c r="BY579" s="571"/>
      <c r="BZ579" s="571"/>
      <c r="CA579" s="571"/>
      <c r="CB579" s="571"/>
      <c r="CC579" s="181">
        <f>MAX(CC104,CC110,CC116,CC122)</f>
        <v>0.15826403844750134</v>
      </c>
      <c r="CD579" s="542"/>
      <c r="CE579" s="139">
        <f>MAX(CE104,CE110,CE116,CE122)</f>
        <v>0</v>
      </c>
      <c r="CF579" s="542"/>
      <c r="CG579" s="139">
        <f>MAX(CG104,CG110,CG116,CG122)</f>
        <v>0</v>
      </c>
      <c r="CH579" s="542"/>
    </row>
    <row r="580" spans="3:86" ht="17" customHeight="1" x14ac:dyDescent="0.2">
      <c r="C580" s="132" t="s">
        <v>257</v>
      </c>
      <c r="V580" s="237" t="s">
        <v>169</v>
      </c>
      <c r="W580" s="237" t="s">
        <v>169</v>
      </c>
      <c r="X580" s="109">
        <f>GEOMEAN(X124:X147)</f>
        <v>0.81711206481396359</v>
      </c>
      <c r="Y580" s="358">
        <f>GEOMEAN(Y124:Y147)</f>
        <v>5.0607888021285659</v>
      </c>
      <c r="Z580" s="358">
        <f>GEOMEAN(Z124:Z147)</f>
        <v>5.3946365459939942</v>
      </c>
      <c r="AA580" s="109">
        <f>GEOMEAN(AA124:AA147)</f>
        <v>0.14610898083670854</v>
      </c>
      <c r="AC580" s="237"/>
      <c r="AT580" s="109">
        <f t="shared" ref="AT580:BA580" si="82">GEOMEAN(AT124:AT147)</f>
        <v>3.2895442901563907</v>
      </c>
      <c r="AU580" s="358">
        <f t="shared" si="82"/>
        <v>5.0607888021285659</v>
      </c>
      <c r="AV580" s="358">
        <f t="shared" si="82"/>
        <v>5.3946365459939942</v>
      </c>
      <c r="AW580" s="109">
        <f t="shared" si="82"/>
        <v>3.2015428604235838</v>
      </c>
      <c r="AX580" s="109">
        <f t="shared" si="82"/>
        <v>21.912019658816384</v>
      </c>
      <c r="AY580" s="109">
        <f t="shared" si="82"/>
        <v>4.0258177939219877</v>
      </c>
      <c r="AZ580" s="109">
        <f t="shared" si="82"/>
        <v>1</v>
      </c>
      <c r="BA580" s="109">
        <f t="shared" si="82"/>
        <v>1</v>
      </c>
      <c r="BB580" s="617" t="str">
        <f>C580</f>
        <v>Class ECF4_422_HDR</v>
      </c>
      <c r="BC580" s="365" t="s">
        <v>170</v>
      </c>
      <c r="BD580" s="594" t="s">
        <v>39</v>
      </c>
      <c r="BE580" s="264">
        <f>AVERAGE(BE124,BE130,BE136,BE142)</f>
        <v>-0.22776493504570877</v>
      </c>
      <c r="BF580" s="251">
        <f>AVERAGE(BF124:BF147)</f>
        <v>-0.28186001769672575</v>
      </c>
      <c r="BG580" s="251">
        <f t="shared" ref="BG580:BJ580" si="83">AVERAGE(BG124:BG147)</f>
        <v>-0.27429405602842694</v>
      </c>
      <c r="BH580" s="251">
        <f t="shared" si="83"/>
        <v>-0.3293540866689712</v>
      </c>
      <c r="BI580" s="251">
        <f t="shared" si="83"/>
        <v>-0.2853451401022889</v>
      </c>
      <c r="BJ580" s="251">
        <f t="shared" si="83"/>
        <v>-0.28345714198888361</v>
      </c>
      <c r="BK580" s="264">
        <f>AVERAGE(BK124,BK130,BK136,BK142)</f>
        <v>-0.22301622821912864</v>
      </c>
      <c r="BL580" s="251">
        <f t="shared" ref="BL580" si="84">AVERAGE(BL124:BL147)</f>
        <v>-0.26235474659526309</v>
      </c>
      <c r="BM580" s="264">
        <f>AVERAGE(BM124,BM130,BM136,BM142)</f>
        <v>-0.21551745248717574</v>
      </c>
      <c r="BN580" s="251">
        <f t="shared" ref="BN580" si="85">AVERAGE(BN124:BN147)</f>
        <v>-0.26088987288777915</v>
      </c>
      <c r="BO580" s="264">
        <f>AVERAGE(BO124,BO130,BO136,BO142)</f>
        <v>-0.3261345341710547</v>
      </c>
      <c r="BP580" s="251">
        <f t="shared" ref="BP580" si="86">AVERAGE(BP124:BP147)</f>
        <v>-0.32025019309084818</v>
      </c>
      <c r="BQ580" s="264">
        <f>AVERAGE(BQ124,BQ130,BQ136,BQ142)</f>
        <v>-0.3070709655009084</v>
      </c>
      <c r="BR580" s="251">
        <f t="shared" ref="BR580" si="87">AVERAGE(BR124:BR147)</f>
        <v>-0.31225837840579218</v>
      </c>
      <c r="BS580" s="264">
        <f>AVERAGE(BS124,BS130,BS136,BS142)</f>
        <v>-0.22258981981076309</v>
      </c>
      <c r="BT580" s="251">
        <f t="shared" ref="BT580" si="88">AVERAGE(BT124:BT147)</f>
        <v>-0.26796267517231148</v>
      </c>
      <c r="BU580" s="264">
        <f>AVERAGE(BU124,BU130,BU136,BU142)</f>
        <v>-0.32547304043819375</v>
      </c>
      <c r="BV580" s="251">
        <f t="shared" ref="BV580" si="89">AVERAGE(BV124:BV147)</f>
        <v>-0.33578037180878523</v>
      </c>
      <c r="BW580" s="264">
        <f>AVERAGE(BW124,BW130,BW136,BW142)</f>
        <v>-0.23780378553293308</v>
      </c>
      <c r="BX580" s="251">
        <f t="shared" ref="BX580:CB580" si="90">AVERAGE(BX124:BX147)</f>
        <v>-0.28894226057966432</v>
      </c>
      <c r="BY580" s="251">
        <f t="shared" si="90"/>
        <v>-0.27953905504953475</v>
      </c>
      <c r="BZ580" s="251">
        <f t="shared" si="90"/>
        <v>-0.33196208591661858</v>
      </c>
      <c r="CA580" s="251">
        <f t="shared" si="90"/>
        <v>-0.28941568626684511</v>
      </c>
      <c r="CB580" s="251">
        <f t="shared" si="90"/>
        <v>-0.29028692537193729</v>
      </c>
      <c r="CC580" s="260">
        <f>AVERAGE(CC124,CC130,CC136,CC142)</f>
        <v>9.4412165603447104E-3</v>
      </c>
      <c r="CD580" s="269">
        <f t="shared" ref="CD580" si="91">AVERAGE(CD124:CD147)</f>
        <v>4.6212807921561065E-3</v>
      </c>
      <c r="CE580" s="266">
        <f>AVERAGE(CE124,CE130,CE136,CE142)</f>
        <v>0</v>
      </c>
      <c r="CF580" s="408">
        <f t="shared" ref="CF580" si="92">AVERAGE(CF124:CF147)</f>
        <v>0</v>
      </c>
      <c r="CG580" s="266">
        <f>AVERAGE(CG124,CG130,CG136,CG142)</f>
        <v>0</v>
      </c>
      <c r="CH580" s="408">
        <f t="shared" ref="CH580" si="93">AVERAGE(CH124:CH147)</f>
        <v>0</v>
      </c>
    </row>
    <row r="581" spans="3:86" ht="17" customHeight="1" x14ac:dyDescent="0.2">
      <c r="V581" s="237" t="s">
        <v>41</v>
      </c>
      <c r="W581" s="237" t="s">
        <v>41</v>
      </c>
      <c r="X581" s="109">
        <f>SUM(X124:X147)</f>
        <v>11.306600000000003</v>
      </c>
      <c r="Y581" s="358">
        <f>SUM(Y124:Y147)</f>
        <v>62</v>
      </c>
      <c r="Z581" s="358">
        <f>SUM(Z124:Z147)</f>
        <v>65</v>
      </c>
      <c r="AA581" s="109">
        <f>SUM(AA124:AA147)</f>
        <v>3.4678888888888881</v>
      </c>
      <c r="AC581" s="237"/>
      <c r="AT581" s="109">
        <f t="shared" ref="AT581:BA581" si="94">SUM(AT124:AT147)</f>
        <v>42.471400000000003</v>
      </c>
      <c r="AU581" s="358">
        <f t="shared" si="94"/>
        <v>62</v>
      </c>
      <c r="AV581" s="358">
        <f t="shared" si="94"/>
        <v>65</v>
      </c>
      <c r="AW581" s="109">
        <f t="shared" si="94"/>
        <v>98.759388888888893</v>
      </c>
      <c r="AX581" s="109">
        <f t="shared" si="94"/>
        <v>273.11015300206799</v>
      </c>
      <c r="AY581" s="109">
        <f t="shared" si="94"/>
        <v>49.511586348408223</v>
      </c>
      <c r="AZ581" s="109">
        <f t="shared" si="94"/>
        <v>12</v>
      </c>
      <c r="BA581" s="109">
        <f t="shared" si="94"/>
        <v>12</v>
      </c>
      <c r="BB581" s="485"/>
      <c r="BC581" s="90" t="s">
        <v>171</v>
      </c>
      <c r="BD581" s="565"/>
      <c r="BE581" s="242">
        <f>MIN(BE124,BE130,BE136,BE142)</f>
        <v>-0.24243461898573093</v>
      </c>
      <c r="BF581" s="244">
        <f>MIN(BF124:BF147)</f>
        <v>-0.34531557515197209</v>
      </c>
      <c r="BG581" s="244">
        <f t="shared" ref="BG581:BJ581" si="95">MIN(BG124:BG147)</f>
        <v>-0.37959320542596764</v>
      </c>
      <c r="BH581" s="244">
        <f t="shared" si="95"/>
        <v>-0.47154087717733806</v>
      </c>
      <c r="BI581" s="244">
        <f t="shared" si="95"/>
        <v>-0.36014756795094327</v>
      </c>
      <c r="BJ581" s="244">
        <f t="shared" si="95"/>
        <v>-0.35173569244394653</v>
      </c>
      <c r="BK581" s="242">
        <f>MIN(BK124,BK130,BK136,BK142)</f>
        <v>-0.25471612438126701</v>
      </c>
      <c r="BL581" s="244">
        <f t="shared" ref="BL581" si="96">MIN(BL124:BL147)</f>
        <v>-0.32706188371379552</v>
      </c>
      <c r="BM581" s="242">
        <f>MIN(BM124,BM130,BM136,BM142)</f>
        <v>-0.23580248576980911</v>
      </c>
      <c r="BN581" s="244">
        <f t="shared" ref="BN581" si="97">MIN(BN124:BN147)</f>
        <v>-0.3223036047242529</v>
      </c>
      <c r="BO581" s="242">
        <f>MIN(BO124,BO130,BO136,BO142)</f>
        <v>-0.42476984722208644</v>
      </c>
      <c r="BP581" s="244">
        <f t="shared" ref="BP581" si="98">MIN(BP124:BP147)</f>
        <v>-0.42308364024772815</v>
      </c>
      <c r="BQ581" s="242">
        <f>MIN(BQ124,BQ130,BQ136,BQ142)</f>
        <v>-0.39925219943793111</v>
      </c>
      <c r="BR581" s="244">
        <f t="shared" ref="BR581" si="99">MIN(BR124:BR147)</f>
        <v>-0.41283052042396806</v>
      </c>
      <c r="BS581" s="242">
        <f>MIN(BS124,BS130,BS136,BS142)</f>
        <v>-0.25275355124942867</v>
      </c>
      <c r="BT581" s="244">
        <f t="shared" ref="BT581" si="100">MIN(BT124:BT147)</f>
        <v>-0.33416774239563019</v>
      </c>
      <c r="BU581" s="242">
        <f>MIN(BU124,BU130,BU136,BU142)</f>
        <v>-0.47673642025540153</v>
      </c>
      <c r="BV581" s="244">
        <f t="shared" ref="BV581" si="101">MIN(BV124:BV147)</f>
        <v>-0.49214934211921446</v>
      </c>
      <c r="BW581" s="242">
        <f>MIN(BW124,BW130,BW136,BW142)</f>
        <v>-0.2594638822259</v>
      </c>
      <c r="BX581" s="244">
        <f t="shared" ref="BX581:CB581" si="102">MIN(BX124:BX147)</f>
        <v>-0.35638972298954363</v>
      </c>
      <c r="BY581" s="244">
        <f t="shared" si="102"/>
        <v>-0.38776056932586245</v>
      </c>
      <c r="BZ581" s="244">
        <f t="shared" si="102"/>
        <v>-0.4744517711588192</v>
      </c>
      <c r="CA581" s="244">
        <f t="shared" si="102"/>
        <v>-0.36273012935413729</v>
      </c>
      <c r="CB581" s="244">
        <f t="shared" si="102"/>
        <v>-0.36236703876976739</v>
      </c>
      <c r="CC581" s="262">
        <f>MIN(CC124,CC130,CC136,CC142)</f>
        <v>-2.3054572000956355E-2</v>
      </c>
      <c r="CD581" s="270">
        <f t="shared" ref="CD581" si="103">MIN(CD124:CD147)</f>
        <v>-1.2185700276521106E-3</v>
      </c>
      <c r="CE581" s="138">
        <f>MIN(CE124,CE130,CE136,CE142)</f>
        <v>0</v>
      </c>
      <c r="CF581" s="140">
        <f t="shared" ref="CF581" si="104">MIN(CF124:CF147)</f>
        <v>0</v>
      </c>
      <c r="CG581" s="138">
        <f>MIN(CG124,CG130,CG136,CG142)</f>
        <v>0</v>
      </c>
      <c r="CH581" s="140">
        <f t="shared" ref="CH581" si="105">MIN(CH124:CH147)</f>
        <v>0</v>
      </c>
    </row>
    <row r="582" spans="3:86" ht="17" customHeight="1" thickBot="1" x14ac:dyDescent="0.25">
      <c r="V582" s="237" t="s">
        <v>172</v>
      </c>
      <c r="W582" s="237" t="s">
        <v>172</v>
      </c>
      <c r="X582" s="109">
        <f>MAX(X124:X147)</f>
        <v>2.2323</v>
      </c>
      <c r="Y582" s="358">
        <f>MAX(Y124:Y147)</f>
        <v>7</v>
      </c>
      <c r="Z582" s="358">
        <f>MAX(Z124:Z147)</f>
        <v>6</v>
      </c>
      <c r="AA582" s="109">
        <f>MAX(AA124:AA147)</f>
        <v>1.6247777777777777</v>
      </c>
      <c r="AC582" s="237"/>
      <c r="AT582" s="109">
        <f t="shared" ref="AT582:BA582" si="106">MAX(AT124:AT147)</f>
        <v>7.0564999999999998</v>
      </c>
      <c r="AU582" s="358">
        <f t="shared" si="106"/>
        <v>7</v>
      </c>
      <c r="AV582" s="358">
        <f t="shared" si="106"/>
        <v>6</v>
      </c>
      <c r="AW582" s="109">
        <f t="shared" si="106"/>
        <v>49.708638888888892</v>
      </c>
      <c r="AX582" s="109">
        <f t="shared" si="106"/>
        <v>37.252687414918078</v>
      </c>
      <c r="AY582" s="109">
        <f t="shared" si="106"/>
        <v>6.4628995433789962</v>
      </c>
      <c r="AZ582" s="109">
        <f t="shared" si="106"/>
        <v>1</v>
      </c>
      <c r="BA582" s="109">
        <f t="shared" si="106"/>
        <v>1</v>
      </c>
      <c r="BB582" s="485"/>
      <c r="BC582" s="90" t="s">
        <v>172</v>
      </c>
      <c r="BD582" s="530"/>
      <c r="BE582" s="271">
        <f>MAX(BE124,BE130,BE136,BE142)</f>
        <v>-0.21309525110568661</v>
      </c>
      <c r="BF582" s="252">
        <f>MAX(BF124:BF147)</f>
        <v>-0.21840446024147941</v>
      </c>
      <c r="BG582" s="252">
        <f t="shared" ref="BG582:BJ582" si="107">MAX(BG124:BG147)</f>
        <v>-0.16899490663088623</v>
      </c>
      <c r="BH582" s="252">
        <f t="shared" si="107"/>
        <v>-0.18716729616060435</v>
      </c>
      <c r="BI582" s="252">
        <f t="shared" si="107"/>
        <v>-0.21054271225363452</v>
      </c>
      <c r="BJ582" s="252">
        <f t="shared" si="107"/>
        <v>-0.21517859153382068</v>
      </c>
      <c r="BK582" s="271">
        <f>MAX(BK124,BK130,BK136,BK142)</f>
        <v>-0.19131633205699028</v>
      </c>
      <c r="BL582" s="252">
        <f t="shared" ref="BL582" si="108">MAX(BL124:BL147)</f>
        <v>-0.19764760947673066</v>
      </c>
      <c r="BM582" s="271">
        <f>MAX(BM124,BM130,BM136,BM142)</f>
        <v>-0.19523241920454237</v>
      </c>
      <c r="BN582" s="252">
        <f t="shared" ref="BN582" si="109">MAX(BN124:BN147)</f>
        <v>-0.1994761410513054</v>
      </c>
      <c r="BO582" s="271">
        <f>MAX(BO124,BO130,BO136,BO142)</f>
        <v>-0.22749922112002297</v>
      </c>
      <c r="BP582" s="252">
        <f t="shared" ref="BP582" si="110">MAX(BP124:BP147)</f>
        <v>-0.2174167459339682</v>
      </c>
      <c r="BQ582" s="271">
        <f>MAX(BQ124,BQ130,BQ136,BQ142)</f>
        <v>-0.21488973156388569</v>
      </c>
      <c r="BR582" s="252">
        <f t="shared" ref="BR582" si="111">MAX(BR124:BR147)</f>
        <v>-0.2116862363876163</v>
      </c>
      <c r="BS582" s="271">
        <f>MAX(BS124,BS130,BS136,BS142)</f>
        <v>-0.19242608837209751</v>
      </c>
      <c r="BT582" s="252">
        <f t="shared" ref="BT582" si="112">MAX(BT124:BT147)</f>
        <v>-0.20175760794899278</v>
      </c>
      <c r="BU582" s="271">
        <f>MAX(BU124,BU130,BU136,BU142)</f>
        <v>-0.17420966062098597</v>
      </c>
      <c r="BV582" s="252">
        <f t="shared" ref="BV582" si="113">MAX(BV124:BV147)</f>
        <v>-0.17941140149835599</v>
      </c>
      <c r="BW582" s="271">
        <f>MAX(BW124,BW130,BW136,BW142)</f>
        <v>-0.21614368883996615</v>
      </c>
      <c r="BX582" s="252">
        <f t="shared" ref="BX582:CB582" si="114">MAX(BX124:BX147)</f>
        <v>-0.22149479816978501</v>
      </c>
      <c r="BY582" s="252">
        <f t="shared" si="114"/>
        <v>-0.17131754077320704</v>
      </c>
      <c r="BZ582" s="252">
        <f t="shared" si="114"/>
        <v>-0.18947240067441795</v>
      </c>
      <c r="CA582" s="252">
        <f t="shared" si="114"/>
        <v>-0.21610124317955293</v>
      </c>
      <c r="CB582" s="252">
        <f t="shared" si="114"/>
        <v>-0.21820681197410721</v>
      </c>
      <c r="CC582" s="181">
        <f>MAX(CC124,CC130,CC136,CC142)</f>
        <v>4.1937005121645776E-2</v>
      </c>
      <c r="CD582" s="150">
        <f t="shared" ref="CD582" si="115">MAX(CD124:CD147)</f>
        <v>1.0461131611964323E-2</v>
      </c>
      <c r="CE582" s="139">
        <f>MAX(CE124,CE130,CE136,CE142)</f>
        <v>0</v>
      </c>
      <c r="CF582" s="141">
        <f t="shared" ref="CF582" si="116">MAX(CF124:CF147)</f>
        <v>0</v>
      </c>
      <c r="CG582" s="139">
        <f>MAX(CG124,CG130,CG136,CG142)</f>
        <v>0</v>
      </c>
      <c r="CH582" s="141">
        <f t="shared" ref="CH582" si="117">MAX(CH124:CH147)</f>
        <v>0</v>
      </c>
    </row>
    <row r="583" spans="3:86" ht="17" customHeight="1" thickBot="1" x14ac:dyDescent="0.25">
      <c r="V583" s="237" t="s">
        <v>171</v>
      </c>
      <c r="W583" s="237" t="s">
        <v>171</v>
      </c>
      <c r="X583" s="109">
        <f>MIN(X124:X147)</f>
        <v>0.49890000000000001</v>
      </c>
      <c r="Y583" s="358">
        <f>MIN(Y124:Y147)</f>
        <v>4</v>
      </c>
      <c r="Z583" s="358">
        <f>MIN(Z124:Z147)</f>
        <v>5</v>
      </c>
      <c r="AA583" s="109">
        <f>MIN(AA124:AA147)</f>
        <v>2.8250000000000001E-2</v>
      </c>
      <c r="AC583" s="237"/>
      <c r="AT583" s="109">
        <f t="shared" ref="AT583:BA583" si="118">MIN(AT124:AT147)</f>
        <v>1.9221999999999999</v>
      </c>
      <c r="AU583" s="358">
        <f t="shared" si="118"/>
        <v>4</v>
      </c>
      <c r="AV583" s="358">
        <f t="shared" si="118"/>
        <v>5</v>
      </c>
      <c r="AW583" s="109">
        <f t="shared" si="118"/>
        <v>0.68208333333333337</v>
      </c>
      <c r="AX583" s="109">
        <f t="shared" si="118"/>
        <v>14.093849982225381</v>
      </c>
      <c r="AY583" s="109">
        <f t="shared" si="118"/>
        <v>2.9176754205990973</v>
      </c>
      <c r="AZ583" s="109">
        <f t="shared" si="118"/>
        <v>1</v>
      </c>
      <c r="BA583" s="109">
        <f t="shared" si="118"/>
        <v>1</v>
      </c>
      <c r="BB583" s="485"/>
      <c r="BC583" s="90" t="s">
        <v>170</v>
      </c>
      <c r="BD583" s="606" t="s">
        <v>147</v>
      </c>
      <c r="BE583" s="241">
        <f>AVERAGE(BE126,BE132,BE138,BE144)</f>
        <v>-0.28979801833751956</v>
      </c>
      <c r="BF583" s="610"/>
      <c r="BG583" s="564"/>
      <c r="BH583" s="564"/>
      <c r="BI583" s="564"/>
      <c r="BJ583" s="274"/>
      <c r="BK583" s="241">
        <f>AVERAGE(BK126,BK132,BK138,BK144)</f>
        <v>-0.27661215482681556</v>
      </c>
      <c r="BL583" s="540"/>
      <c r="BM583" s="241">
        <f>AVERAGE(BM126,BM132,BM138,BM144)</f>
        <v>-0.27879966244671228</v>
      </c>
      <c r="BN583" s="540"/>
      <c r="BO583" s="241">
        <f>AVERAGE(BO126,BO132,BO138,BO144)</f>
        <v>-0.32607680675006873</v>
      </c>
      <c r="BP583" s="540"/>
      <c r="BQ583" s="241">
        <f>AVERAGE(BQ126,BQ132,BQ138,BQ144)</f>
        <v>-0.31607968249311352</v>
      </c>
      <c r="BR583" s="540"/>
      <c r="BS583" s="241">
        <f>AVERAGE(BS126,BS132,BS138,BS144)</f>
        <v>-0.28297297460830928</v>
      </c>
      <c r="BT583" s="540"/>
      <c r="BU583" s="241">
        <f>AVERAGE(BU126,BU132,BU138,BU144)</f>
        <v>-0.32460334619342635</v>
      </c>
      <c r="BV583" s="540"/>
      <c r="BW583" s="241">
        <f>AVERAGE(BW126,BW132,BW138,BW144)</f>
        <v>-0.29519974144131617</v>
      </c>
      <c r="BX583" s="569"/>
      <c r="BY583" s="564"/>
      <c r="BZ583" s="564"/>
      <c r="CA583" s="564"/>
      <c r="CB583" s="564"/>
      <c r="CC583" s="399">
        <f>AVERAGE(CC126,CC132,CC138,CC144)</f>
        <v>2.2768995507897224E-2</v>
      </c>
      <c r="CD583" s="579"/>
      <c r="CE583" s="400">
        <f>AVERAGE(CE126,CE132,CE138,CE144)</f>
        <v>0</v>
      </c>
      <c r="CF583" s="599"/>
      <c r="CG583" s="400">
        <f>AVERAGE(CG126,CG132,CG138,CG144)</f>
        <v>0</v>
      </c>
      <c r="CH583" s="599"/>
    </row>
    <row r="584" spans="3:86" ht="17" customHeight="1" x14ac:dyDescent="0.2">
      <c r="V584" s="237" t="s">
        <v>173</v>
      </c>
      <c r="W584" s="237" t="s">
        <v>173</v>
      </c>
      <c r="X584" s="109"/>
      <c r="Y584" s="358"/>
      <c r="Z584" s="358"/>
      <c r="AA584" s="109"/>
      <c r="AC584" s="237"/>
      <c r="AT584" s="93">
        <f>AT580/X580</f>
        <v>4.0258177939219868</v>
      </c>
      <c r="AU584" s="93">
        <f>AU580/Y580</f>
        <v>1</v>
      </c>
      <c r="AV584" s="93">
        <f>AV580/Z580</f>
        <v>1</v>
      </c>
      <c r="AW584" s="93">
        <f>AW580/AA580</f>
        <v>21.912019658816384</v>
      </c>
      <c r="AX584" s="109"/>
      <c r="AY584" s="109"/>
      <c r="AZ584" s="109"/>
      <c r="BA584" s="109"/>
      <c r="BB584" s="485"/>
      <c r="BC584" s="90" t="s">
        <v>171</v>
      </c>
      <c r="BD584" s="565"/>
      <c r="BE584" s="242">
        <f>MIN(BE126,BE132,BE138,BE144)</f>
        <v>-0.36845566756535064</v>
      </c>
      <c r="BF584" s="608"/>
      <c r="BG584" s="566"/>
      <c r="BH584" s="566"/>
      <c r="BI584" s="566"/>
      <c r="BJ584" s="276"/>
      <c r="BK584" s="242">
        <f>MIN(BK126,BK132,BK138,BK144)</f>
        <v>-0.36537177425180134</v>
      </c>
      <c r="BL584" s="541"/>
      <c r="BM584" s="242">
        <f>MIN(BM126,BM132,BM138,BM144)</f>
        <v>-0.36621612357900024</v>
      </c>
      <c r="BN584" s="541"/>
      <c r="BO584" s="242">
        <f>MIN(BO126,BO132,BO138,BO144)</f>
        <v>-0.43507769939813645</v>
      </c>
      <c r="BP584" s="541"/>
      <c r="BQ584" s="242">
        <f>MIN(BQ126,BQ132,BQ138,BQ144)</f>
        <v>-0.42285862978573741</v>
      </c>
      <c r="BR584" s="541"/>
      <c r="BS584" s="242">
        <f>MIN(BS126,BS132,BS138,BS144)</f>
        <v>-0.37213981515370875</v>
      </c>
      <c r="BT584" s="541"/>
      <c r="BU584" s="242">
        <f>MIN(BU126,BU132,BU138,BU144)</f>
        <v>-0.48227077548530617</v>
      </c>
      <c r="BV584" s="541"/>
      <c r="BW584" s="242">
        <f>MIN(BW126,BW132,BW138,BW144)</f>
        <v>-0.37626707672438664</v>
      </c>
      <c r="BX584" s="565"/>
      <c r="BY584" s="566"/>
      <c r="BZ584" s="566"/>
      <c r="CA584" s="566"/>
      <c r="CB584" s="566"/>
      <c r="CC584" s="262">
        <f>MIN(CC126,CC132,CC138,CC144)</f>
        <v>7.6832549986529291E-3</v>
      </c>
      <c r="CD584" s="541"/>
      <c r="CE584" s="138">
        <f>MIN(CE126,CE132,CE138,CE144)</f>
        <v>0</v>
      </c>
      <c r="CF584" s="541"/>
      <c r="CG584" s="138">
        <f>MIN(CG126,CG132,CG138,CG144)</f>
        <v>0</v>
      </c>
      <c r="CH584" s="541"/>
    </row>
    <row r="585" spans="3:86" ht="17" customHeight="1" thickBot="1" x14ac:dyDescent="0.25">
      <c r="X585" s="109"/>
      <c r="Y585" s="358"/>
      <c r="Z585" s="358"/>
      <c r="AA585" s="109"/>
      <c r="AC585" s="237"/>
      <c r="AT585" s="109"/>
      <c r="AU585" s="109"/>
      <c r="AV585" s="109"/>
      <c r="AW585" s="109"/>
      <c r="AX585" s="109"/>
      <c r="AY585" s="109"/>
      <c r="AZ585" s="109"/>
      <c r="BA585" s="109"/>
      <c r="BB585" s="485"/>
      <c r="BC585" s="90" t="s">
        <v>172</v>
      </c>
      <c r="BD585" s="530"/>
      <c r="BE585" s="271">
        <f>MAX(BE126,BE132,BE138,BE144)</f>
        <v>-0.21114036910968847</v>
      </c>
      <c r="BF585" s="608"/>
      <c r="BG585" s="566"/>
      <c r="BH585" s="566"/>
      <c r="BI585" s="566"/>
      <c r="BJ585" s="276"/>
      <c r="BK585" s="271">
        <f>MAX(BK126,BK132,BK138,BK144)</f>
        <v>-0.18785253540182978</v>
      </c>
      <c r="BL585" s="541"/>
      <c r="BM585" s="271">
        <f>MAX(BM126,BM132,BM138,BM144)</f>
        <v>-0.19138320131442432</v>
      </c>
      <c r="BN585" s="541"/>
      <c r="BO585" s="271">
        <f>MAX(BO126,BO132,BO138,BO144)</f>
        <v>-0.217075914102001</v>
      </c>
      <c r="BP585" s="541"/>
      <c r="BQ585" s="271">
        <f>MAX(BQ126,BQ132,BQ138,BQ144)</f>
        <v>-0.20930073520048964</v>
      </c>
      <c r="BR585" s="541"/>
      <c r="BS585" s="271">
        <f>MAX(BS126,BS132,BS138,BS144)</f>
        <v>-0.19380613406290981</v>
      </c>
      <c r="BT585" s="541"/>
      <c r="BU585" s="271">
        <f>MAX(BU126,BU132,BU138,BU144)</f>
        <v>-0.16693591690154652</v>
      </c>
      <c r="BV585" s="541"/>
      <c r="BW585" s="271">
        <f>MAX(BW126,BW132,BW138,BW144)</f>
        <v>-0.21413240615824569</v>
      </c>
      <c r="BX585" s="565"/>
      <c r="BY585" s="566"/>
      <c r="BZ585" s="566"/>
      <c r="CA585" s="566"/>
      <c r="CB585" s="566"/>
      <c r="CC585" s="181">
        <f>MAX(CC126,CC132,CC138,CC144)</f>
        <v>3.7854736017141517E-2</v>
      </c>
      <c r="CD585" s="541"/>
      <c r="CE585" s="139">
        <f>MAX(CE126,CE132,CE138,CE144)</f>
        <v>0</v>
      </c>
      <c r="CF585" s="541"/>
      <c r="CG585" s="139">
        <f>MAX(CG126,CG132,CG138,CG144)</f>
        <v>0</v>
      </c>
      <c r="CH585" s="541"/>
    </row>
    <row r="586" spans="3:86" ht="17" customHeight="1" x14ac:dyDescent="0.2">
      <c r="X586" s="109"/>
      <c r="Y586" s="358"/>
      <c r="Z586" s="358"/>
      <c r="AA586" s="109"/>
      <c r="AC586" s="237"/>
      <c r="AT586" s="109"/>
      <c r="AU586" s="109"/>
      <c r="AV586" s="109"/>
      <c r="AW586" s="109"/>
      <c r="AX586" s="109"/>
      <c r="AY586" s="109"/>
      <c r="AZ586" s="109"/>
      <c r="BA586" s="109"/>
      <c r="BB586" s="485"/>
      <c r="BC586" s="94" t="s">
        <v>170</v>
      </c>
      <c r="BD586" s="607" t="s">
        <v>46</v>
      </c>
      <c r="BE586" s="264">
        <f>AVERAGE(BE128,BE134,BE140,BE146)</f>
        <v>-0.31878677136103206</v>
      </c>
      <c r="BF586" s="608"/>
      <c r="BG586" s="566"/>
      <c r="BH586" s="566"/>
      <c r="BI586" s="566"/>
      <c r="BJ586" s="276"/>
      <c r="BK586" s="264">
        <f>AVERAGE(BK128,BK134,BK140,BK146)</f>
        <v>-0.30530513930118114</v>
      </c>
      <c r="BL586" s="541"/>
      <c r="BM586" s="264">
        <f>AVERAGE(BM128,BM134,BM140,BM146)</f>
        <v>-0.30762080865819524</v>
      </c>
      <c r="BN586" s="541"/>
      <c r="BO586" s="264">
        <f>AVERAGE(BO128,BO134,BO140,BO146)</f>
        <v>-0.32000620130038598</v>
      </c>
      <c r="BP586" s="541"/>
      <c r="BQ586" s="264">
        <f>AVERAGE(BQ128,BQ134,BQ140,BQ146)</f>
        <v>-0.31657924085761097</v>
      </c>
      <c r="BR586" s="541"/>
      <c r="BS586" s="264">
        <f>AVERAGE(BS128,BS134,BS140,BS146)</f>
        <v>-0.30886605804379347</v>
      </c>
      <c r="BT586" s="541"/>
      <c r="BU586" s="264">
        <f>AVERAGE(BU128,BU134,BU140,BU146)</f>
        <v>-0.33792138670500282</v>
      </c>
      <c r="BV586" s="541"/>
      <c r="BW586" s="264">
        <f>AVERAGE(BW128,BW134,BW140,BW146)</f>
        <v>-0.32120982052801306</v>
      </c>
      <c r="BX586" s="565"/>
      <c r="BY586" s="566"/>
      <c r="BZ586" s="566"/>
      <c r="CA586" s="566"/>
      <c r="CB586" s="566"/>
      <c r="CC586" s="260">
        <f>AVERAGE(CC128,CC134,CC140,CC146)</f>
        <v>-1.6349323093534436E-2</v>
      </c>
      <c r="CD586" s="541"/>
      <c r="CE586" s="266">
        <f>AVERAGE(CE128,CE134,CE140,CE146)</f>
        <v>0</v>
      </c>
      <c r="CF586" s="541"/>
      <c r="CG586" s="266">
        <f>AVERAGE(CG128,CG134,CG140,CG146)</f>
        <v>0</v>
      </c>
      <c r="CH586" s="541"/>
    </row>
    <row r="587" spans="3:86" ht="17" customHeight="1" x14ac:dyDescent="0.2">
      <c r="X587" s="109"/>
      <c r="Y587" s="358"/>
      <c r="Z587" s="358"/>
      <c r="AA587" s="109"/>
      <c r="AC587" s="237"/>
      <c r="AT587" s="109"/>
      <c r="AU587" s="109"/>
      <c r="AV587" s="109"/>
      <c r="AW587" s="109"/>
      <c r="AX587" s="109"/>
      <c r="AY587" s="109"/>
      <c r="AZ587" s="109"/>
      <c r="BA587" s="109"/>
      <c r="BB587" s="485"/>
      <c r="BC587" s="94" t="s">
        <v>171</v>
      </c>
      <c r="BD587" s="608"/>
      <c r="BE587" s="242">
        <f>MIN(BE128,BE134,BE140,BE146)</f>
        <v>-0.41672195261186018</v>
      </c>
      <c r="BF587" s="608"/>
      <c r="BG587" s="566"/>
      <c r="BH587" s="566"/>
      <c r="BI587" s="566"/>
      <c r="BJ587" s="276"/>
      <c r="BK587" s="242">
        <f>MIN(BK128,BK134,BK140,BK146)</f>
        <v>-0.41007916142033063</v>
      </c>
      <c r="BL587" s="541"/>
      <c r="BM587" s="242">
        <f>MIN(BM128,BM134,BM140,BM146)</f>
        <v>-0.41446993319490666</v>
      </c>
      <c r="BN587" s="541"/>
      <c r="BO587" s="242">
        <f>MIN(BO128,BO134,BO140,BO146)</f>
        <v>-0.42628058357427012</v>
      </c>
      <c r="BP587" s="541"/>
      <c r="BQ587" s="242">
        <f>MIN(BQ128,BQ134,BQ140,BQ146)</f>
        <v>-0.42267376672330981</v>
      </c>
      <c r="BR587" s="541"/>
      <c r="BS587" s="242">
        <f>MIN(BS128,BS134,BS140,BS146)</f>
        <v>-0.40863466539963389</v>
      </c>
      <c r="BT587" s="541"/>
      <c r="BU587" s="242">
        <f>MIN(BU128,BU134,BU140,BU146)</f>
        <v>-0.49652695230604937</v>
      </c>
      <c r="BV587" s="541"/>
      <c r="BW587" s="242">
        <f>MIN(BW128,BW134,BW140,BW146)</f>
        <v>-0.41840475538206279</v>
      </c>
      <c r="BX587" s="565"/>
      <c r="BY587" s="566"/>
      <c r="BZ587" s="566"/>
      <c r="CA587" s="566"/>
      <c r="CB587" s="566"/>
      <c r="CC587" s="262">
        <f>MIN(CC128,CC134,CC140,CC146)</f>
        <v>-7.5787114792842725E-2</v>
      </c>
      <c r="CD587" s="541"/>
      <c r="CE587" s="138">
        <f>MIN(CE128,CE134,CE140,CE146)</f>
        <v>0</v>
      </c>
      <c r="CF587" s="541"/>
      <c r="CG587" s="138">
        <f>MIN(CG128,CG134,CG140,CG146)</f>
        <v>0</v>
      </c>
      <c r="CH587" s="541"/>
    </row>
    <row r="588" spans="3:86" ht="17" customHeight="1" thickBot="1" x14ac:dyDescent="0.25">
      <c r="F588" s="109">
        <f>COUNTIFS(F148:F159,"&lt;&gt;",F148:F159,"&lt;&gt;0")</f>
        <v>6</v>
      </c>
      <c r="G588" s="109">
        <f>COUNTIFS(G148:G159,"&lt;&gt;",G148:G159,"&lt;&gt;0")</f>
        <v>6</v>
      </c>
      <c r="X588" s="109"/>
      <c r="Y588" s="358"/>
      <c r="Z588" s="358"/>
      <c r="AA588" s="109"/>
      <c r="AC588" s="109">
        <f>COUNTIFS(AC148:AC159,"&lt;&gt;",AC148:AC159,"&lt;&gt;0")</f>
        <v>6</v>
      </c>
      <c r="AT588" s="109"/>
      <c r="AU588" s="109"/>
      <c r="AV588" s="109"/>
      <c r="AW588" s="109"/>
      <c r="AX588" s="132">
        <f>AC588/F588</f>
        <v>1</v>
      </c>
      <c r="AY588" s="109"/>
      <c r="AZ588" s="109"/>
      <c r="BA588" s="109"/>
      <c r="BB588" s="485"/>
      <c r="BC588" s="364" t="s">
        <v>172</v>
      </c>
      <c r="BD588" s="609"/>
      <c r="BE588" s="263">
        <f>MAX(BE128,BE134,BE140,BE146)</f>
        <v>-0.22085159011020394</v>
      </c>
      <c r="BF588" s="611"/>
      <c r="BG588" s="571"/>
      <c r="BH588" s="571"/>
      <c r="BI588" s="571"/>
      <c r="BJ588" s="276"/>
      <c r="BK588" s="263">
        <f>MAX(BK128,BK134,BK140,BK146)</f>
        <v>-0.20053111718203165</v>
      </c>
      <c r="BL588" s="542"/>
      <c r="BM588" s="263">
        <f>MAX(BM128,BM134,BM140,BM146)</f>
        <v>-0.20077168412148383</v>
      </c>
      <c r="BN588" s="542"/>
      <c r="BO588" s="263">
        <f>MAX(BO128,BO134,BO140,BO146)</f>
        <v>-0.21373181902650185</v>
      </c>
      <c r="BP588" s="542"/>
      <c r="BQ588" s="263">
        <f>MAX(BQ128,BQ134,BQ140,BQ146)</f>
        <v>-0.21048471499191213</v>
      </c>
      <c r="BR588" s="542"/>
      <c r="BS588" s="263">
        <f>MAX(BS128,BS134,BS140,BS146)</f>
        <v>-0.20909745068795305</v>
      </c>
      <c r="BT588" s="542"/>
      <c r="BU588" s="263">
        <f>MAX(BU128,BU134,BU140,BU146)</f>
        <v>-0.17931582110395627</v>
      </c>
      <c r="BV588" s="542"/>
      <c r="BW588" s="263">
        <f>MAX(BW128,BW134,BW140,BW146)</f>
        <v>-0.22401488567396333</v>
      </c>
      <c r="BX588" s="570"/>
      <c r="BY588" s="571"/>
      <c r="BZ588" s="571"/>
      <c r="CA588" s="571"/>
      <c r="CB588" s="571"/>
      <c r="CC588" s="406">
        <f>MAX(CC128,CC134,CC140,CC146)</f>
        <v>4.3088468605773853E-2</v>
      </c>
      <c r="CD588" s="542"/>
      <c r="CE588" s="407">
        <f>MAX(CE128,CE134,CE140,CE146)</f>
        <v>0</v>
      </c>
      <c r="CF588" s="542"/>
      <c r="CG588" s="407">
        <f>MAX(CG128,CG134,CG140,CG146)</f>
        <v>0</v>
      </c>
      <c r="CH588" s="542"/>
    </row>
    <row r="589" spans="3:86" ht="17" customHeight="1" thickBot="1" x14ac:dyDescent="0.25">
      <c r="C589" s="403" t="s">
        <v>258</v>
      </c>
      <c r="V589" s="237" t="s">
        <v>169</v>
      </c>
      <c r="W589" s="237" t="s">
        <v>169</v>
      </c>
      <c r="X589" s="109">
        <f>GEOMEAN(X148:X159)</f>
        <v>1.3908452541529572</v>
      </c>
      <c r="Y589" s="358">
        <f t="shared" ref="Y589:AA589" si="119">GEOMEAN(Y148:Y159)</f>
        <v>5.5105253577818347</v>
      </c>
      <c r="Z589" s="358">
        <f t="shared" si="119"/>
        <v>6.4807406984078604</v>
      </c>
      <c r="AA589" s="109">
        <f t="shared" si="119"/>
        <v>0.13720195914634453</v>
      </c>
      <c r="AC589" s="237"/>
      <c r="AT589" s="109">
        <f t="shared" ref="AT589:BA589" si="120">GEOMEAN(AT148:AT159)</f>
        <v>3.8665487127023126</v>
      </c>
      <c r="AU589" s="358">
        <f t="shared" si="120"/>
        <v>5.5105253577818347</v>
      </c>
      <c r="AV589" s="358">
        <f t="shared" si="120"/>
        <v>6.4807406984078604</v>
      </c>
      <c r="AW589" s="109">
        <f t="shared" si="120"/>
        <v>3.3890807352654018</v>
      </c>
      <c r="AX589" s="109">
        <f t="shared" si="120"/>
        <v>24.7014019067358</v>
      </c>
      <c r="AY589" s="109">
        <f t="shared" si="120"/>
        <v>2.7799992135408989</v>
      </c>
      <c r="AZ589" s="109">
        <f t="shared" si="120"/>
        <v>1</v>
      </c>
      <c r="BA589" s="109">
        <f t="shared" si="120"/>
        <v>1</v>
      </c>
      <c r="BB589" s="598" t="str">
        <f>C589</f>
        <v>Class ECF5_444_YCgCo</v>
      </c>
      <c r="BC589" s="366" t="s">
        <v>170</v>
      </c>
      <c r="BD589" s="614" t="s">
        <v>39</v>
      </c>
      <c r="BE589" s="241">
        <f>AVERAGE(BE148,BE154)</f>
        <v>-0.196967804097953</v>
      </c>
      <c r="BF589" s="243">
        <f>AVERAGE(BF148:BF159)</f>
        <v>-0.21240778559226736</v>
      </c>
      <c r="BG589" s="243">
        <f t="shared" ref="BG589:BJ589" si="121">AVERAGE(BG148:BG159)</f>
        <v>-0.22729490090983318</v>
      </c>
      <c r="BH589" s="243">
        <f t="shared" si="121"/>
        <v>-0.16543636609936174</v>
      </c>
      <c r="BI589" s="243">
        <f t="shared" si="121"/>
        <v>-0.20906957147370364</v>
      </c>
      <c r="BJ589" s="243">
        <f t="shared" si="121"/>
        <v>-0.21112441342525379</v>
      </c>
      <c r="BK589" s="241">
        <f>AVERAGE(BK148,BK154)</f>
        <v>-0.20223947628377303</v>
      </c>
      <c r="BL589" s="243">
        <f t="shared" ref="BL589" si="122">AVERAGE(BL148:BL159)</f>
        <v>-0.22168621350907991</v>
      </c>
      <c r="BM589" s="241">
        <f>AVERAGE(BM148,BM154)</f>
        <v>-0.20017939080806824</v>
      </c>
      <c r="BN589" s="243">
        <f t="shared" ref="BN589" si="123">AVERAGE(BN148:BN159)</f>
        <v>-0.21746297182077967</v>
      </c>
      <c r="BO589" s="241">
        <f>AVERAGE(BO148,BO154)</f>
        <v>-0.29639851438476295</v>
      </c>
      <c r="BP589" s="243">
        <f t="shared" ref="BP589" si="124">AVERAGE(BP148:BP159)</f>
        <v>-0.3006203870776849</v>
      </c>
      <c r="BQ589" s="241">
        <f>AVERAGE(BQ148,BQ154)</f>
        <v>-0.29312563549403681</v>
      </c>
      <c r="BR589" s="243">
        <f t="shared" ref="BR589" si="125">AVERAGE(BR148:BR159)</f>
        <v>-0.29792802986101385</v>
      </c>
      <c r="BS589" s="241">
        <f>AVERAGE(BS148,BS154)</f>
        <v>-0.18965540910068324</v>
      </c>
      <c r="BT589" s="243">
        <f t="shared" ref="BT589" si="126">AVERAGE(BT148:BT159)</f>
        <v>-0.20584563554945934</v>
      </c>
      <c r="BU589" s="241">
        <f>AVERAGE(BU148,BU154)</f>
        <v>-0.15371026041162672</v>
      </c>
      <c r="BV589" s="243">
        <f t="shared" ref="BV589" si="127">AVERAGE(BV148:BV159)</f>
        <v>-0.18840588181484252</v>
      </c>
      <c r="BW589" s="241">
        <f>AVERAGE(BW148,BW154)</f>
        <v>-0.20423521176073978</v>
      </c>
      <c r="BX589" s="243">
        <f t="shared" ref="BX589:CB589" si="128">AVERAGE(BX148:BX159)</f>
        <v>-0.21729757159623231</v>
      </c>
      <c r="BY589" s="243">
        <f t="shared" si="128"/>
        <v>-0.23124055027793322</v>
      </c>
      <c r="BZ589" s="243">
        <f t="shared" si="128"/>
        <v>-0.16874983373424679</v>
      </c>
      <c r="CA589" s="243">
        <f t="shared" si="128"/>
        <v>-0.21006434703881394</v>
      </c>
      <c r="CB589" s="243">
        <f t="shared" si="128"/>
        <v>-0.21591338122902093</v>
      </c>
      <c r="CC589" s="399">
        <f>AVERAGE(CC148,CC154)</f>
        <v>-3.7102483510835081E-2</v>
      </c>
      <c r="CD589" s="192">
        <f t="shared" ref="CD589" si="129">AVERAGE(CD148:CD159)</f>
        <v>9.4608154649590007E-2</v>
      </c>
      <c r="CE589" s="400">
        <f>AVERAGE(CE148,CE154)</f>
        <v>0</v>
      </c>
      <c r="CF589" s="401">
        <f t="shared" ref="CF589" si="130">AVERAGE(CF148:CF159)</f>
        <v>0</v>
      </c>
      <c r="CG589" s="400">
        <f>AVERAGE(CG148,CG154)</f>
        <v>0</v>
      </c>
      <c r="CH589" s="401">
        <f t="shared" ref="CH589" si="131">AVERAGE(CH148:CH159)</f>
        <v>0</v>
      </c>
    </row>
    <row r="590" spans="3:86" ht="17" customHeight="1" x14ac:dyDescent="0.2">
      <c r="V590" s="237" t="s">
        <v>41</v>
      </c>
      <c r="W590" s="237" t="s">
        <v>41</v>
      </c>
      <c r="X590" s="109">
        <f>SUM(X148:X159)</f>
        <v>8.7285000000000004</v>
      </c>
      <c r="Y590" s="358">
        <f t="shared" ref="Y590:AA590" si="132">SUM(Y148:Y159)</f>
        <v>35</v>
      </c>
      <c r="Z590" s="358">
        <f t="shared" si="132"/>
        <v>39</v>
      </c>
      <c r="AA590" s="109">
        <f t="shared" si="132"/>
        <v>1.0310833333333336</v>
      </c>
      <c r="AC590" s="237"/>
      <c r="AT590" s="109">
        <f t="shared" ref="AT590:BA590" si="133">SUM(AT148:AT159)</f>
        <v>25.104899999999997</v>
      </c>
      <c r="AU590" s="358">
        <f t="shared" si="133"/>
        <v>35</v>
      </c>
      <c r="AV590" s="358">
        <f t="shared" si="133"/>
        <v>39</v>
      </c>
      <c r="AW590" s="109">
        <f t="shared" si="133"/>
        <v>38.096027777777778</v>
      </c>
      <c r="AX590" s="109">
        <f t="shared" si="133"/>
        <v>166.6493058699738</v>
      </c>
      <c r="AY590" s="109">
        <f t="shared" si="133"/>
        <v>16.881722397347268</v>
      </c>
      <c r="AZ590" s="109">
        <f t="shared" si="133"/>
        <v>6</v>
      </c>
      <c r="BA590" s="109">
        <f t="shared" si="133"/>
        <v>6</v>
      </c>
      <c r="BB590" s="485"/>
      <c r="BC590" s="90" t="s">
        <v>171</v>
      </c>
      <c r="BD590" s="565"/>
      <c r="BE590" s="242">
        <f>MIN(BE148,BE154)</f>
        <v>-0.196967804097953</v>
      </c>
      <c r="BF590" s="244">
        <f>MIN(BF148:BF159)</f>
        <v>-0.21240778559226736</v>
      </c>
      <c r="BG590" s="244">
        <f t="shared" ref="BG590:BJ590" si="134">MIN(BG148:BG159)</f>
        <v>-0.22729490090983318</v>
      </c>
      <c r="BH590" s="244">
        <f t="shared" si="134"/>
        <v>-0.16543636609936174</v>
      </c>
      <c r="BI590" s="244">
        <f t="shared" si="134"/>
        <v>-0.20906957147370364</v>
      </c>
      <c r="BJ590" s="244">
        <f t="shared" si="134"/>
        <v>-0.21112441342525379</v>
      </c>
      <c r="BK590" s="242">
        <f>MIN(BK148,BK154)</f>
        <v>-0.20223947628377303</v>
      </c>
      <c r="BL590" s="244">
        <f t="shared" ref="BL590" si="135">MIN(BL148:BL159)</f>
        <v>-0.22168621350907991</v>
      </c>
      <c r="BM590" s="242">
        <f>MIN(BM148,BM154)</f>
        <v>-0.20017939080806824</v>
      </c>
      <c r="BN590" s="244">
        <f t="shared" ref="BN590" si="136">MIN(BN148:BN159)</f>
        <v>-0.21746297182077967</v>
      </c>
      <c r="BO590" s="242">
        <f>MIN(BO148,BO154)</f>
        <v>-0.29639851438476295</v>
      </c>
      <c r="BP590" s="244">
        <f t="shared" ref="BP590" si="137">MIN(BP148:BP159)</f>
        <v>-0.3006203870776849</v>
      </c>
      <c r="BQ590" s="242">
        <f>MIN(BQ148,BQ154)</f>
        <v>-0.29312563549403681</v>
      </c>
      <c r="BR590" s="244">
        <f t="shared" ref="BR590" si="138">MIN(BR148:BR159)</f>
        <v>-0.29792802986101385</v>
      </c>
      <c r="BS590" s="242">
        <f>MIN(BS148,BS154)</f>
        <v>-0.18965540910068324</v>
      </c>
      <c r="BT590" s="244">
        <f t="shared" ref="BT590" si="139">MIN(BT148:BT159)</f>
        <v>-0.20584563554945934</v>
      </c>
      <c r="BU590" s="242">
        <f>MIN(BU148,BU154)</f>
        <v>-0.15371026041162672</v>
      </c>
      <c r="BV590" s="244">
        <f t="shared" ref="BV590" si="140">MIN(BV148:BV159)</f>
        <v>-0.18840588181484252</v>
      </c>
      <c r="BW590" s="242">
        <f>MIN(BW148,BW154)</f>
        <v>-0.20423521176073978</v>
      </c>
      <c r="BX590" s="244">
        <f t="shared" ref="BX590:CB590" si="141">MIN(BX148:BX159)</f>
        <v>-0.21729757159623231</v>
      </c>
      <c r="BY590" s="244">
        <f t="shared" si="141"/>
        <v>-0.23124055027793322</v>
      </c>
      <c r="BZ590" s="244">
        <f t="shared" si="141"/>
        <v>-0.16874983373424679</v>
      </c>
      <c r="CA590" s="244">
        <f t="shared" si="141"/>
        <v>-0.21006434703881394</v>
      </c>
      <c r="CB590" s="244">
        <f t="shared" si="141"/>
        <v>-0.21591338122902093</v>
      </c>
      <c r="CC590" s="262">
        <f>MIN(CC148,CC154)</f>
        <v>-3.7102483510835081E-2</v>
      </c>
      <c r="CD590" s="270">
        <f t="shared" ref="CD590" si="142">MIN(CD148:CD159)</f>
        <v>9.4608154649590007E-2</v>
      </c>
      <c r="CE590" s="138">
        <f>MIN(CE148,CE154)</f>
        <v>0</v>
      </c>
      <c r="CF590" s="140">
        <f t="shared" ref="CF590" si="143">MIN(CF148:CF159)</f>
        <v>0</v>
      </c>
      <c r="CG590" s="138">
        <f>MIN(CG148,CG154)</f>
        <v>0</v>
      </c>
      <c r="CH590" s="140">
        <f t="shared" ref="CH590" si="144">MIN(CH148:CH159)</f>
        <v>0</v>
      </c>
    </row>
    <row r="591" spans="3:86" ht="17" customHeight="1" thickBot="1" x14ac:dyDescent="0.25">
      <c r="V591" s="237" t="s">
        <v>172</v>
      </c>
      <c r="W591" s="237" t="s">
        <v>172</v>
      </c>
      <c r="X591" s="109">
        <f>MAX(X148:X159)</f>
        <v>2.2162000000000002</v>
      </c>
      <c r="Y591" s="358">
        <f t="shared" ref="Y591:AA591" si="145">MAX(Y148:Y159)</f>
        <v>10</v>
      </c>
      <c r="Z591" s="358">
        <f t="shared" si="145"/>
        <v>7</v>
      </c>
      <c r="AA591" s="109">
        <f t="shared" si="145"/>
        <v>0.4122777777777778</v>
      </c>
      <c r="AC591" s="237"/>
      <c r="AT591" s="109">
        <f t="shared" ref="AT591:BA591" si="146">MAX(AT148:AT159)</f>
        <v>6.1056999999999997</v>
      </c>
      <c r="AU591" s="358">
        <f t="shared" si="146"/>
        <v>10</v>
      </c>
      <c r="AV591" s="358">
        <f t="shared" si="146"/>
        <v>7</v>
      </c>
      <c r="AW591" s="109">
        <f t="shared" si="146"/>
        <v>21.493277777777777</v>
      </c>
      <c r="AX591" s="109">
        <f t="shared" si="146"/>
        <v>52.133000943269103</v>
      </c>
      <c r="AY591" s="109">
        <f t="shared" si="146"/>
        <v>3.2333037724264959</v>
      </c>
      <c r="AZ591" s="109">
        <f t="shared" si="146"/>
        <v>1</v>
      </c>
      <c r="BA591" s="109">
        <f t="shared" si="146"/>
        <v>1</v>
      </c>
      <c r="BB591" s="485"/>
      <c r="BC591" s="90" t="s">
        <v>172</v>
      </c>
      <c r="BD591" s="530"/>
      <c r="BE591" s="271">
        <f>MAX(BE148,BE154)</f>
        <v>-0.196967804097953</v>
      </c>
      <c r="BF591" s="252">
        <f>MAX(BF148:BF159)</f>
        <v>-0.21240778559226736</v>
      </c>
      <c r="BG591" s="252">
        <f t="shared" ref="BG591:BJ591" si="147">MAX(BG148:BG159)</f>
        <v>-0.22729490090983318</v>
      </c>
      <c r="BH591" s="252">
        <f t="shared" si="147"/>
        <v>-0.16543636609936174</v>
      </c>
      <c r="BI591" s="252">
        <f t="shared" si="147"/>
        <v>-0.20906957147370364</v>
      </c>
      <c r="BJ591" s="252">
        <f t="shared" si="147"/>
        <v>-0.21112441342525379</v>
      </c>
      <c r="BK591" s="271">
        <f>MAX(BK148,BK154)</f>
        <v>-0.20223947628377303</v>
      </c>
      <c r="BL591" s="252">
        <f t="shared" ref="BL591" si="148">MAX(BL148:BL159)</f>
        <v>-0.22168621350907991</v>
      </c>
      <c r="BM591" s="271">
        <f>MAX(BM148,BM154)</f>
        <v>-0.20017939080806824</v>
      </c>
      <c r="BN591" s="252">
        <f t="shared" ref="BN591" si="149">MAX(BN148:BN159)</f>
        <v>-0.21746297182077967</v>
      </c>
      <c r="BO591" s="271">
        <f>MAX(BO148,BO154)</f>
        <v>-0.29639851438476295</v>
      </c>
      <c r="BP591" s="252">
        <f t="shared" ref="BP591" si="150">MAX(BP148:BP159)</f>
        <v>-0.3006203870776849</v>
      </c>
      <c r="BQ591" s="271">
        <f>MAX(BQ148,BQ154)</f>
        <v>-0.29312563549403681</v>
      </c>
      <c r="BR591" s="252">
        <f t="shared" ref="BR591" si="151">MAX(BR148:BR159)</f>
        <v>-0.29792802986101385</v>
      </c>
      <c r="BS591" s="271">
        <f>MAX(BS148,BS154)</f>
        <v>-0.18965540910068324</v>
      </c>
      <c r="BT591" s="252">
        <f t="shared" ref="BT591" si="152">MAX(BT148:BT159)</f>
        <v>-0.20584563554945934</v>
      </c>
      <c r="BU591" s="271">
        <f>MAX(BU148,BU154)</f>
        <v>-0.15371026041162672</v>
      </c>
      <c r="BV591" s="252">
        <f t="shared" ref="BV591" si="153">MAX(BV148:BV159)</f>
        <v>-0.18840588181484252</v>
      </c>
      <c r="BW591" s="271">
        <f>MAX(BW148,BW154)</f>
        <v>-0.20423521176073978</v>
      </c>
      <c r="BX591" s="252">
        <f t="shared" ref="BX591:CB591" si="154">MAX(BX148:BX159)</f>
        <v>-0.21729757159623231</v>
      </c>
      <c r="BY591" s="252">
        <f t="shared" si="154"/>
        <v>-0.23124055027793322</v>
      </c>
      <c r="BZ591" s="252">
        <f t="shared" si="154"/>
        <v>-0.16874983373424679</v>
      </c>
      <c r="CA591" s="252">
        <f t="shared" si="154"/>
        <v>-0.21006434703881394</v>
      </c>
      <c r="CB591" s="252">
        <f t="shared" si="154"/>
        <v>-0.21591338122902093</v>
      </c>
      <c r="CC591" s="181">
        <f>MAX(CC148,CC154)</f>
        <v>-3.7102483510835081E-2</v>
      </c>
      <c r="CD591" s="150">
        <f t="shared" ref="CD591" si="155">MAX(CD148:CD159)</f>
        <v>9.4608154649590007E-2</v>
      </c>
      <c r="CE591" s="139">
        <f>MAX(CE148,CE154)</f>
        <v>0</v>
      </c>
      <c r="CF591" s="141">
        <f t="shared" ref="CF591" si="156">MAX(CF148:CF159)</f>
        <v>0</v>
      </c>
      <c r="CG591" s="139">
        <f>MAX(CG148,CG154)</f>
        <v>0</v>
      </c>
      <c r="CH591" s="141">
        <f t="shared" ref="CH591" si="157">MAX(CH148:CH159)</f>
        <v>0</v>
      </c>
    </row>
    <row r="592" spans="3:86" ht="17" customHeight="1" thickBot="1" x14ac:dyDescent="0.25">
      <c r="V592" s="237" t="s">
        <v>171</v>
      </c>
      <c r="W592" s="237" t="s">
        <v>171</v>
      </c>
      <c r="X592" s="109">
        <f>MIN(X148:X159)</f>
        <v>0.84670000000000001</v>
      </c>
      <c r="Y592" s="358">
        <f t="shared" ref="Y592:AA592" si="158">MIN(Y148:Y159)</f>
        <v>4</v>
      </c>
      <c r="Z592" s="358">
        <f t="shared" si="158"/>
        <v>6</v>
      </c>
      <c r="AA592" s="109">
        <f t="shared" si="158"/>
        <v>5.3722222222222227E-2</v>
      </c>
      <c r="AC592" s="237"/>
      <c r="AT592" s="109">
        <f t="shared" ref="AT592:BA592" si="159">MIN(AT148:AT159)</f>
        <v>1.7215</v>
      </c>
      <c r="AU592" s="358">
        <f t="shared" si="159"/>
        <v>4</v>
      </c>
      <c r="AV592" s="358">
        <f t="shared" si="159"/>
        <v>6</v>
      </c>
      <c r="AW592" s="109">
        <f t="shared" si="159"/>
        <v>1.0289166666666667</v>
      </c>
      <c r="AX592" s="109">
        <f t="shared" si="159"/>
        <v>12.772758620689656</v>
      </c>
      <c r="AY592" s="109">
        <f t="shared" si="159"/>
        <v>2.0331876697767806</v>
      </c>
      <c r="AZ592" s="109">
        <f t="shared" si="159"/>
        <v>1</v>
      </c>
      <c r="BA592" s="109">
        <f t="shared" si="159"/>
        <v>1</v>
      </c>
      <c r="BB592" s="485"/>
      <c r="BC592" s="90" t="s">
        <v>170</v>
      </c>
      <c r="BD592" s="606" t="s">
        <v>147</v>
      </c>
      <c r="BE592" s="241">
        <f>AVERAGE(BE150,BE156)</f>
        <v>-0.20227442023092634</v>
      </c>
      <c r="BF592" s="610"/>
      <c r="BG592" s="564"/>
      <c r="BH592" s="564"/>
      <c r="BI592" s="564"/>
      <c r="BJ592" s="274"/>
      <c r="BK592" s="241">
        <f>AVERAGE(BK150,BK156)</f>
        <v>-0.22053186090546062</v>
      </c>
      <c r="BL592" s="540"/>
      <c r="BM592" s="241">
        <f>AVERAGE(BM150,BM156)</f>
        <v>-0.2191475793415445</v>
      </c>
      <c r="BN592" s="540"/>
      <c r="BO592" s="241">
        <f>AVERAGE(BO150,BO156)</f>
        <v>-0.31138386758251901</v>
      </c>
      <c r="BP592" s="540"/>
      <c r="BQ592" s="241">
        <f>AVERAGE(BQ150,BQ156)</f>
        <v>-0.30851029515205974</v>
      </c>
      <c r="BR592" s="540"/>
      <c r="BS592" s="241">
        <f>AVERAGE(BS150,BS156)</f>
        <v>-0.19567935610164255</v>
      </c>
      <c r="BT592" s="540"/>
      <c r="BU592" s="241">
        <f>AVERAGE(BU150,BU156)</f>
        <v>-0.16673357424794966</v>
      </c>
      <c r="BV592" s="540"/>
      <c r="BW592" s="241">
        <f>AVERAGE(BW150,BW156)</f>
        <v>-0.20626322421173215</v>
      </c>
      <c r="BX592" s="569"/>
      <c r="BY592" s="564"/>
      <c r="BZ592" s="564"/>
      <c r="CA592" s="564"/>
      <c r="CB592" s="564"/>
      <c r="CC592" s="399">
        <f>AVERAGE(CC150,CC156)</f>
        <v>0.14722807961857659</v>
      </c>
      <c r="CD592" s="579"/>
      <c r="CE592" s="400">
        <f>AVERAGE(CE150,CE156)</f>
        <v>0</v>
      </c>
      <c r="CF592" s="599"/>
      <c r="CG592" s="400">
        <f>AVERAGE(CG150,CG156)</f>
        <v>0</v>
      </c>
      <c r="CH592" s="599"/>
    </row>
    <row r="593" spans="3:86" ht="17" customHeight="1" x14ac:dyDescent="0.2">
      <c r="V593" s="237" t="s">
        <v>173</v>
      </c>
      <c r="W593" s="237" t="s">
        <v>173</v>
      </c>
      <c r="X593" s="109"/>
      <c r="Y593" s="358"/>
      <c r="Z593" s="358"/>
      <c r="AA593" s="109"/>
      <c r="AC593" s="237"/>
      <c r="AT593" s="93">
        <f>AT589/X589</f>
        <v>2.7799992135408989</v>
      </c>
      <c r="AU593" s="93">
        <f>AU589/Y589</f>
        <v>1</v>
      </c>
      <c r="AV593" s="93">
        <f>AV589/Z589</f>
        <v>1</v>
      </c>
      <c r="AW593" s="93">
        <f>AW589/AA589</f>
        <v>24.701401906735796</v>
      </c>
      <c r="AX593" s="109"/>
      <c r="AY593" s="109"/>
      <c r="AZ593" s="109"/>
      <c r="BA593" s="109"/>
      <c r="BB593" s="485"/>
      <c r="BC593" s="90" t="s">
        <v>171</v>
      </c>
      <c r="BD593" s="565"/>
      <c r="BE593" s="242">
        <f>MIN(BE150,BE156)</f>
        <v>-0.20227442023092634</v>
      </c>
      <c r="BF593" s="608"/>
      <c r="BG593" s="566"/>
      <c r="BH593" s="566"/>
      <c r="BI593" s="566"/>
      <c r="BJ593" s="276"/>
      <c r="BK593" s="242">
        <f>MIN(BK150,BK156)</f>
        <v>-0.22053186090546062</v>
      </c>
      <c r="BL593" s="541"/>
      <c r="BM593" s="242">
        <f>MIN(BM150,BM156)</f>
        <v>-0.2191475793415445</v>
      </c>
      <c r="BN593" s="541"/>
      <c r="BO593" s="242">
        <f>MIN(BO150,BO156)</f>
        <v>-0.31138386758251901</v>
      </c>
      <c r="BP593" s="541"/>
      <c r="BQ593" s="242">
        <f>MIN(BQ150,BQ156)</f>
        <v>-0.30851029515205974</v>
      </c>
      <c r="BR593" s="541"/>
      <c r="BS593" s="242">
        <f>MIN(BS150,BS156)</f>
        <v>-0.19567935610164255</v>
      </c>
      <c r="BT593" s="541"/>
      <c r="BU593" s="242">
        <f>MIN(BU150,BU156)</f>
        <v>-0.16673357424794966</v>
      </c>
      <c r="BV593" s="541"/>
      <c r="BW593" s="242">
        <f>MIN(BW150,BW156)</f>
        <v>-0.20626322421173215</v>
      </c>
      <c r="BX593" s="565"/>
      <c r="BY593" s="566"/>
      <c r="BZ593" s="566"/>
      <c r="CA593" s="566"/>
      <c r="CB593" s="566"/>
      <c r="CC593" s="262">
        <f>MIN(CC150,CC156)</f>
        <v>0.14722807961857659</v>
      </c>
      <c r="CD593" s="580"/>
      <c r="CE593" s="138">
        <f>MIN(CE150,CE156)</f>
        <v>0</v>
      </c>
      <c r="CF593" s="541"/>
      <c r="CG593" s="138">
        <f>MIN(CG150,CG156)</f>
        <v>0</v>
      </c>
      <c r="CH593" s="541"/>
    </row>
    <row r="594" spans="3:86" ht="17" customHeight="1" thickBot="1" x14ac:dyDescent="0.25">
      <c r="X594" s="109"/>
      <c r="Y594" s="358"/>
      <c r="Z594" s="358"/>
      <c r="AA594" s="109"/>
      <c r="AC594" s="237"/>
      <c r="AT594" s="109"/>
      <c r="AU594" s="109"/>
      <c r="AV594" s="109"/>
      <c r="AW594" s="109"/>
      <c r="AX594" s="109"/>
      <c r="AY594" s="109"/>
      <c r="AZ594" s="109"/>
      <c r="BA594" s="109"/>
      <c r="BB594" s="485"/>
      <c r="BC594" s="90" t="s">
        <v>172</v>
      </c>
      <c r="BD594" s="530"/>
      <c r="BE594" s="271">
        <f>MAX(BE150,BE156)</f>
        <v>-0.20227442023092634</v>
      </c>
      <c r="BF594" s="608"/>
      <c r="BG594" s="566"/>
      <c r="BH594" s="566"/>
      <c r="BI594" s="566"/>
      <c r="BJ594" s="276"/>
      <c r="BK594" s="271">
        <f>MAX(BK150,BK156)</f>
        <v>-0.22053186090546062</v>
      </c>
      <c r="BL594" s="541"/>
      <c r="BM594" s="271">
        <f>MAX(BM150,BM156)</f>
        <v>-0.2191475793415445</v>
      </c>
      <c r="BN594" s="541"/>
      <c r="BO594" s="271">
        <f>MAX(BO150,BO156)</f>
        <v>-0.31138386758251901</v>
      </c>
      <c r="BP594" s="541"/>
      <c r="BQ594" s="271">
        <f>MAX(BQ150,BQ156)</f>
        <v>-0.30851029515205974</v>
      </c>
      <c r="BR594" s="541"/>
      <c r="BS594" s="271">
        <f>MAX(BS150,BS156)</f>
        <v>-0.19567935610164255</v>
      </c>
      <c r="BT594" s="541"/>
      <c r="BU594" s="271">
        <f>MAX(BU150,BU156)</f>
        <v>-0.16673357424794966</v>
      </c>
      <c r="BV594" s="541"/>
      <c r="BW594" s="271">
        <f>MAX(BW150,BW156)</f>
        <v>-0.20626322421173215</v>
      </c>
      <c r="BX594" s="565"/>
      <c r="BY594" s="566"/>
      <c r="BZ594" s="566"/>
      <c r="CA594" s="566"/>
      <c r="CB594" s="566"/>
      <c r="CC594" s="181">
        <f>MAX(CC150,CC156)</f>
        <v>0.14722807961857659</v>
      </c>
      <c r="CD594" s="580"/>
      <c r="CE594" s="139">
        <f>MAX(CE150,CE156)</f>
        <v>0</v>
      </c>
      <c r="CF594" s="541"/>
      <c r="CG594" s="139">
        <f>MAX(CG150,CG156)</f>
        <v>0</v>
      </c>
      <c r="CH594" s="541"/>
    </row>
    <row r="595" spans="3:86" ht="17" customHeight="1" x14ac:dyDescent="0.2">
      <c r="X595" s="109"/>
      <c r="Y595" s="358"/>
      <c r="Z595" s="358"/>
      <c r="AA595" s="109"/>
      <c r="AC595" s="237"/>
      <c r="AT595" s="109"/>
      <c r="AU595" s="109"/>
      <c r="AV595" s="109"/>
      <c r="AW595" s="109"/>
      <c r="AX595" s="109"/>
      <c r="AY595" s="109"/>
      <c r="AZ595" s="109"/>
      <c r="BA595" s="109"/>
      <c r="BB595" s="485"/>
      <c r="BC595" s="94" t="s">
        <v>170</v>
      </c>
      <c r="BD595" s="607" t="s">
        <v>46</v>
      </c>
      <c r="BE595" s="264">
        <f>AVERAGE(BE152,BE158)</f>
        <v>-0.22365015713886238</v>
      </c>
      <c r="BF595" s="608"/>
      <c r="BG595" s="566"/>
      <c r="BH595" s="566"/>
      <c r="BI595" s="566"/>
      <c r="BJ595" s="276"/>
      <c r="BK595" s="264">
        <f>AVERAGE(BK152,BK158)</f>
        <v>-0.25402143127545707</v>
      </c>
      <c r="BL595" s="541"/>
      <c r="BM595" s="264">
        <f>AVERAGE(BM152,BM158)</f>
        <v>-0.2459954168856503</v>
      </c>
      <c r="BN595" s="541"/>
      <c r="BO595" s="264">
        <f>AVERAGE(BO152,BO158)</f>
        <v>-0.31251950296580111</v>
      </c>
      <c r="BP595" s="541"/>
      <c r="BQ595" s="264">
        <f>AVERAGE(BQ152,BQ158)</f>
        <v>-0.31036572100929027</v>
      </c>
      <c r="BR595" s="541"/>
      <c r="BS595" s="264">
        <f>AVERAGE(BS152,BS158)</f>
        <v>-0.22068643873226912</v>
      </c>
      <c r="BT595" s="541"/>
      <c r="BU595" s="264">
        <f>AVERAGE(BU152,BU158)</f>
        <v>-0.21059517004022632</v>
      </c>
      <c r="BV595" s="541"/>
      <c r="BW595" s="264">
        <f>AVERAGE(BW152,BW158)</f>
        <v>-0.22588006442250441</v>
      </c>
      <c r="BX595" s="565"/>
      <c r="BY595" s="566"/>
      <c r="BZ595" s="566"/>
      <c r="CA595" s="566"/>
      <c r="CB595" s="566"/>
      <c r="CC595" s="260">
        <f>AVERAGE(CC152,CC158)</f>
        <v>0.29075670956327909</v>
      </c>
      <c r="CD595" s="580"/>
      <c r="CE595" s="266">
        <f>AVERAGE(CE152,CE158)</f>
        <v>0</v>
      </c>
      <c r="CF595" s="541"/>
      <c r="CG595" s="266">
        <f>AVERAGE(CG152,CG158)</f>
        <v>0</v>
      </c>
      <c r="CH595" s="541"/>
    </row>
    <row r="596" spans="3:86" ht="17" customHeight="1" x14ac:dyDescent="0.2">
      <c r="X596" s="109"/>
      <c r="Y596" s="358"/>
      <c r="Z596" s="358"/>
      <c r="AA596" s="109"/>
      <c r="AC596" s="237"/>
      <c r="AT596" s="109"/>
      <c r="AU596" s="109"/>
      <c r="AV596" s="109"/>
      <c r="AW596" s="109"/>
      <c r="AX596" s="109"/>
      <c r="AY596" s="109"/>
      <c r="AZ596" s="109"/>
      <c r="BA596" s="109"/>
      <c r="BB596" s="485"/>
      <c r="BC596" s="94" t="s">
        <v>171</v>
      </c>
      <c r="BD596" s="608"/>
      <c r="BE596" s="242">
        <f>MIN(BE152,BE158)</f>
        <v>-0.22365015713886238</v>
      </c>
      <c r="BF596" s="608"/>
      <c r="BG596" s="566"/>
      <c r="BH596" s="566"/>
      <c r="BI596" s="566"/>
      <c r="BJ596" s="276"/>
      <c r="BK596" s="242">
        <f>MIN(BK152,BK158)</f>
        <v>-0.25402143127545707</v>
      </c>
      <c r="BL596" s="541"/>
      <c r="BM596" s="242">
        <f>MIN(BM152,BM158)</f>
        <v>-0.2459954168856503</v>
      </c>
      <c r="BN596" s="541"/>
      <c r="BO596" s="242">
        <f>MIN(BO152,BO158)</f>
        <v>-0.31251950296580111</v>
      </c>
      <c r="BP596" s="541"/>
      <c r="BQ596" s="242">
        <f>MIN(BQ152,BQ158)</f>
        <v>-0.31036572100929027</v>
      </c>
      <c r="BR596" s="541"/>
      <c r="BS596" s="242">
        <f>MIN(BS152,BS158)</f>
        <v>-0.22068643873226912</v>
      </c>
      <c r="BT596" s="541"/>
      <c r="BU596" s="242">
        <f>MIN(BU152,BU158)</f>
        <v>-0.21059517004022632</v>
      </c>
      <c r="BV596" s="541"/>
      <c r="BW596" s="242">
        <f>MIN(BW152,BW158)</f>
        <v>-0.22588006442250441</v>
      </c>
      <c r="BX596" s="565"/>
      <c r="BY596" s="566"/>
      <c r="BZ596" s="566"/>
      <c r="CA596" s="566"/>
      <c r="CB596" s="566"/>
      <c r="CC596" s="262">
        <f>MIN(CC152,CC158)</f>
        <v>0.29075670956327909</v>
      </c>
      <c r="CD596" s="580"/>
      <c r="CE596" s="138">
        <f>MIN(CE152,CE158)</f>
        <v>0</v>
      </c>
      <c r="CF596" s="541"/>
      <c r="CG596" s="138">
        <f>MIN(CG152,CG158)</f>
        <v>0</v>
      </c>
      <c r="CH596" s="541"/>
    </row>
    <row r="597" spans="3:86" ht="17" customHeight="1" thickBot="1" x14ac:dyDescent="0.25">
      <c r="F597" s="109">
        <f>COUNTIFS(F160:F207,"&lt;&gt;",F160:F207,"&lt;&gt;0")</f>
        <v>42</v>
      </c>
      <c r="G597" s="109">
        <f>COUNTIFS(G160:G207,"&lt;&gt;",G160:G207,"&lt;&gt;0")</f>
        <v>42</v>
      </c>
      <c r="X597" s="109"/>
      <c r="Y597" s="358"/>
      <c r="Z597" s="358"/>
      <c r="AA597" s="109"/>
      <c r="AC597" s="109">
        <f>COUNTIFS(AC160:AC207,"&lt;&gt;",AC160:AC207,"&lt;&gt;0")</f>
        <v>42</v>
      </c>
      <c r="AT597" s="109"/>
      <c r="AU597" s="109"/>
      <c r="AV597" s="109"/>
      <c r="AW597" s="109"/>
      <c r="AX597" s="132">
        <f>AC597/F597</f>
        <v>1</v>
      </c>
      <c r="AY597" s="109"/>
      <c r="AZ597" s="109"/>
      <c r="BA597" s="109"/>
      <c r="BB597" s="486"/>
      <c r="BC597" s="96" t="s">
        <v>172</v>
      </c>
      <c r="BD597" s="609"/>
      <c r="BE597" s="271">
        <f>MAX(BE152,BE158)</f>
        <v>-0.22365015713886238</v>
      </c>
      <c r="BF597" s="611"/>
      <c r="BG597" s="571"/>
      <c r="BH597" s="571"/>
      <c r="BI597" s="571"/>
      <c r="BJ597" s="278"/>
      <c r="BK597" s="271">
        <f>MAX(BK152,BK158)</f>
        <v>-0.25402143127545707</v>
      </c>
      <c r="BL597" s="542"/>
      <c r="BM597" s="271">
        <f>MAX(BM152,BM158)</f>
        <v>-0.2459954168856503</v>
      </c>
      <c r="BN597" s="542"/>
      <c r="BO597" s="271">
        <f>MAX(BO152,BO158)</f>
        <v>-0.31251950296580111</v>
      </c>
      <c r="BP597" s="542"/>
      <c r="BQ597" s="271">
        <f>MAX(BQ152,BQ158)</f>
        <v>-0.31036572100929027</v>
      </c>
      <c r="BR597" s="542"/>
      <c r="BS597" s="271">
        <f>MAX(BS152,BS158)</f>
        <v>-0.22068643873226912</v>
      </c>
      <c r="BT597" s="542"/>
      <c r="BU597" s="271">
        <f>MAX(BU152,BU158)</f>
        <v>-0.21059517004022632</v>
      </c>
      <c r="BV597" s="542"/>
      <c r="BW597" s="271">
        <f>MAX(BW152,BW158)</f>
        <v>-0.22588006442250441</v>
      </c>
      <c r="BX597" s="570"/>
      <c r="BY597" s="571"/>
      <c r="BZ597" s="571"/>
      <c r="CA597" s="571"/>
      <c r="CB597" s="571"/>
      <c r="CC597" s="181">
        <f>MAX(CC152,CC158)</f>
        <v>0.29075670956327909</v>
      </c>
      <c r="CD597" s="581"/>
      <c r="CE597" s="139">
        <f>MAX(CE152,CE158)</f>
        <v>0</v>
      </c>
      <c r="CF597" s="542"/>
      <c r="CG597" s="139">
        <f>MAX(CG152,CG158)</f>
        <v>0</v>
      </c>
      <c r="CH597" s="542"/>
    </row>
    <row r="598" spans="3:86" ht="17" customHeight="1" x14ac:dyDescent="0.2">
      <c r="C598" s="403" t="s">
        <v>270</v>
      </c>
      <c r="V598" s="237" t="s">
        <v>169</v>
      </c>
      <c r="W598" s="237" t="s">
        <v>169</v>
      </c>
      <c r="X598" s="109">
        <f>GEOMEAN(X160:X207)</f>
        <v>1.4560951980948393</v>
      </c>
      <c r="Y598" s="109">
        <f t="shared" ref="Y598:AA598" si="160">GEOMEAN(Y160:Y207)</f>
        <v>7.8484728319010912</v>
      </c>
      <c r="Z598" s="109">
        <f t="shared" si="160"/>
        <v>8.3127033397982881</v>
      </c>
      <c r="AA598" s="109">
        <f t="shared" si="160"/>
        <v>0.33039581108754873</v>
      </c>
      <c r="AC598" s="237"/>
      <c r="AT598" s="109">
        <f>GEOMEAN(AT160:AT207)</f>
        <v>4.2127855302087118</v>
      </c>
      <c r="AU598" s="109">
        <f t="shared" ref="AU598:BA598" si="161">GEOMEAN(AU160:AU207)</f>
        <v>7.8484728319010912</v>
      </c>
      <c r="AV598" s="109">
        <f t="shared" si="161"/>
        <v>8.3127033397982881</v>
      </c>
      <c r="AW598" s="109">
        <f t="shared" si="161"/>
        <v>5.1826610133260465</v>
      </c>
      <c r="AX598" s="109">
        <f t="shared" si="161"/>
        <v>15.686218890810144</v>
      </c>
      <c r="AY598" s="109">
        <f t="shared" si="161"/>
        <v>2.8932074878900336</v>
      </c>
      <c r="AZ598" s="109">
        <f t="shared" si="161"/>
        <v>1</v>
      </c>
      <c r="BA598" s="109">
        <f t="shared" si="161"/>
        <v>1</v>
      </c>
      <c r="BB598" s="617" t="str">
        <f>C598</f>
        <v>Class ECF6_444_SCC</v>
      </c>
      <c r="BC598" s="365" t="s">
        <v>170</v>
      </c>
      <c r="BD598" s="594" t="s">
        <v>39</v>
      </c>
      <c r="BE598" s="264">
        <f>AVERAGE(BE160,BE166,BE172,BE178,BE184,BE190,BE196,BE202)</f>
        <v>-0.33527161528437377</v>
      </c>
      <c r="BF598" s="251">
        <f>AVERAGE(BF160:BF207)</f>
        <v>-0.35169997426610244</v>
      </c>
      <c r="BG598" s="251">
        <f t="shared" ref="BG598:BJ598" si="162">AVERAGE(BG160:BG207)</f>
        <v>-0.38698003969605266</v>
      </c>
      <c r="BH598" s="251">
        <f t="shared" si="162"/>
        <v>-0.38876926375561677</v>
      </c>
      <c r="BI598" s="251">
        <f t="shared" si="162"/>
        <v>-0.36189081219980579</v>
      </c>
      <c r="BJ598" s="251">
        <f t="shared" si="162"/>
        <v>-0.35459394846288106</v>
      </c>
      <c r="BK598" s="264">
        <f>AVERAGE(BK160,BK166,BK172,BK178,BK184,BK190,BK196,BK202)</f>
        <v>-0.33385888909495137</v>
      </c>
      <c r="BL598" s="251">
        <f t="shared" ref="BL598" si="163">AVERAGE(BL160:BL207)</f>
        <v>-0.34081044555377105</v>
      </c>
      <c r="BM598" s="264">
        <f>AVERAGE(BM160,BM166,BM172,BM178,BM184,BM190,BM196,BM202)</f>
        <v>-0.34280221465467742</v>
      </c>
      <c r="BN598" s="251">
        <f t="shared" ref="BN598" si="164">AVERAGE(BN160:BN207)</f>
        <v>-0.35275612303556597</v>
      </c>
      <c r="BO598" s="264">
        <f>AVERAGE(BO160,BO166,BO172,BO178,BO184,BO190,BO196,BO202)</f>
        <v>-0.34836719653359766</v>
      </c>
      <c r="BP598" s="251">
        <f t="shared" ref="BP598" si="165">AVERAGE(BP160:BP207)</f>
        <v>-0.37295101790801827</v>
      </c>
      <c r="BQ598" s="264">
        <f>AVERAGE(BQ160,BQ166,BQ172,BQ178,BQ184,BQ190,BQ196,BQ202)</f>
        <v>-0.33670272753380875</v>
      </c>
      <c r="BR598" s="251">
        <f t="shared" ref="BR598" si="166">AVERAGE(BR160:BR207)</f>
        <v>-0.35809980895835253</v>
      </c>
      <c r="BS598" s="264">
        <f>AVERAGE(BS160,BS166,BS172,BS178,BS184,BS190,BS196,BS202)</f>
        <v>-0.33533945384774749</v>
      </c>
      <c r="BT598" s="251">
        <f t="shared" ref="BT598" si="167">AVERAGE(BT160:BT207)</f>
        <v>-0.34641344162548343</v>
      </c>
      <c r="BU598" s="264">
        <f>AVERAGE(BU160,BU166,BU172,BU178,BU184,BU190,BU196,BU202)</f>
        <v>-0.35956637059662483</v>
      </c>
      <c r="BV598" s="251">
        <f t="shared" ref="BV598" si="168">AVERAGE(BV160:BV207)</f>
        <v>-0.38526804204102005</v>
      </c>
      <c r="BW598" s="264">
        <f>AVERAGE(BW160,BW166,BW172,BW178,BW184,BW190,BW196,BW202)</f>
        <v>-0.33848648939735243</v>
      </c>
      <c r="BX598" s="251">
        <f t="shared" ref="BX598:CB598" si="169">AVERAGE(BX160:BX207)</f>
        <v>-0.35430988363743959</v>
      </c>
      <c r="BY598" s="251">
        <f t="shared" si="169"/>
        <v>-0.38868983742131047</v>
      </c>
      <c r="BZ598" s="251">
        <f t="shared" si="169"/>
        <v>-0.39037368486798013</v>
      </c>
      <c r="CA598" s="251">
        <f t="shared" si="169"/>
        <v>-0.35706720137125131</v>
      </c>
      <c r="CB598" s="251">
        <f t="shared" si="169"/>
        <v>-0.35712763383801605</v>
      </c>
      <c r="CC598" s="264">
        <f>AVERAGE(CC160,CC166,CC172,CC178,CC184,CC190,CC196,CC202)</f>
        <v>-6.5791453465443392E-2</v>
      </c>
      <c r="CD598" s="251">
        <f t="shared" ref="CD598" si="170">AVERAGE(CD160:CD207)</f>
        <v>-8.9550495668026017E-2</v>
      </c>
      <c r="CE598" s="266">
        <f>AVERAGE(CE160,CE166,CE172,CE178,CE184,CE190,CE196,CE202)</f>
        <v>0</v>
      </c>
      <c r="CF598" s="408">
        <f t="shared" ref="CF598" si="171">AVERAGE(CF160:CF207)</f>
        <v>0</v>
      </c>
      <c r="CG598" s="266">
        <f>AVERAGE(CG160,CG166,CG172,CG178,CG184,CG190,CG196,CG202)</f>
        <v>0</v>
      </c>
      <c r="CH598" s="408">
        <f t="shared" ref="CH598" si="172">AVERAGE(CH160:CH207)</f>
        <v>0</v>
      </c>
    </row>
    <row r="599" spans="3:86" ht="17" customHeight="1" x14ac:dyDescent="0.2">
      <c r="V599" s="237" t="s">
        <v>41</v>
      </c>
      <c r="W599" s="237" t="s">
        <v>41</v>
      </c>
      <c r="X599" s="109">
        <f>SUM(X160:X207)</f>
        <v>71.927199999999999</v>
      </c>
      <c r="Y599" s="109">
        <f t="shared" ref="Y599:AA599" si="173">SUM(Y160:Y207)</f>
        <v>338</v>
      </c>
      <c r="Z599" s="109">
        <f t="shared" si="173"/>
        <v>362</v>
      </c>
      <c r="AA599" s="109">
        <f t="shared" si="173"/>
        <v>15.978111111111112</v>
      </c>
      <c r="AC599" s="237"/>
      <c r="AT599" s="109">
        <f>SUM(AT160:AT207)</f>
        <v>209.18690000000012</v>
      </c>
      <c r="AU599" s="109">
        <f t="shared" ref="AU599:BA599" si="174">SUM(AU160:AU207)</f>
        <v>338</v>
      </c>
      <c r="AV599" s="109">
        <f t="shared" si="174"/>
        <v>362</v>
      </c>
      <c r="AW599" s="109">
        <f t="shared" si="174"/>
        <v>274.44788888888894</v>
      </c>
      <c r="AX599" s="109">
        <f t="shared" si="174"/>
        <v>682.90184451555569</v>
      </c>
      <c r="AY599" s="109">
        <f t="shared" si="174"/>
        <v>124.96457001860483</v>
      </c>
      <c r="AZ599" s="109">
        <f t="shared" si="174"/>
        <v>42</v>
      </c>
      <c r="BA599" s="109">
        <f t="shared" si="174"/>
        <v>42</v>
      </c>
      <c r="BB599" s="485"/>
      <c r="BC599" s="90" t="s">
        <v>171</v>
      </c>
      <c r="BD599" s="565"/>
      <c r="BE599" s="242">
        <f>MIN(BE160,BE166,BE172,BE178,BE184,BE190,BE196,BE202)</f>
        <v>-0.51756832429316979</v>
      </c>
      <c r="BF599" s="244">
        <f>MIN(BF160:BF207)</f>
        <v>-0.51972067250012777</v>
      </c>
      <c r="BG599" s="244">
        <f t="shared" ref="BG599:BJ599" si="175">MIN(BG160:BG207)</f>
        <v>-0.55448553228866082</v>
      </c>
      <c r="BH599" s="244">
        <f t="shared" si="175"/>
        <v>-0.58092551919785707</v>
      </c>
      <c r="BI599" s="244">
        <f t="shared" si="175"/>
        <v>-0.52925627860032898</v>
      </c>
      <c r="BJ599" s="244">
        <f t="shared" si="175"/>
        <v>-0.52355946075957827</v>
      </c>
      <c r="BK599" s="242">
        <f>MIN(BK160,BK166,BK172,BK178,BK184,BK190,BK196,BK202)</f>
        <v>-0.53095531071349056</v>
      </c>
      <c r="BL599" s="244">
        <f t="shared" ref="BL599" si="176">MIN(BL160:BL207)</f>
        <v>-0.52426868593125764</v>
      </c>
      <c r="BM599" s="242">
        <f>MIN(BM160,BM166,BM172,BM178,BM184,BM190,BM196,BM202)</f>
        <v>-0.54188576406995503</v>
      </c>
      <c r="BN599" s="244">
        <f t="shared" ref="BN599" si="177">MIN(BN160:BN207)</f>
        <v>-0.5326395996273704</v>
      </c>
      <c r="BO599" s="242">
        <f>MIN(BO160,BO166,BO172,BO178,BO184,BO190,BO196,BO202)</f>
        <v>-0.55098341041241405</v>
      </c>
      <c r="BP599" s="244">
        <f t="shared" ref="BP599" si="178">MIN(BP160:BP207)</f>
        <v>-0.54365992286168985</v>
      </c>
      <c r="BQ599" s="242">
        <f>MIN(BQ160,BQ166,BQ172,BQ178,BQ184,BQ190,BQ196,BQ202)</f>
        <v>-0.52197138483834626</v>
      </c>
      <c r="BR599" s="244">
        <f t="shared" ref="BR599" si="179">MIN(BR160:BR207)</f>
        <v>-0.52322205040715852</v>
      </c>
      <c r="BS599" s="242">
        <f>MIN(BS160,BS166,BS172,BS178,BS184,BS190,BS196,BS202)</f>
        <v>-0.531929008962021</v>
      </c>
      <c r="BT599" s="244">
        <f t="shared" ref="BT599" si="180">MIN(BT160:BT207)</f>
        <v>-0.5239781323818673</v>
      </c>
      <c r="BU599" s="242">
        <f>MIN(BU160,BU166,BU172,BU178,BU184,BU190,BU196,BU202)</f>
        <v>-0.55376323204088485</v>
      </c>
      <c r="BV599" s="244">
        <f t="shared" ref="BV599" si="181">MIN(BV160:BV207)</f>
        <v>-0.55865413888038251</v>
      </c>
      <c r="BW599" s="242">
        <f>MIN(BW160,BW166,BW172,BW178,BW184,BW190,BW196,BW202)</f>
        <v>-0.52227364454446379</v>
      </c>
      <c r="BX599" s="244">
        <f t="shared" ref="BX599:CB599" si="182">MIN(BX160:BX207)</f>
        <v>-0.5242758776566544</v>
      </c>
      <c r="BY599" s="244">
        <f t="shared" si="182"/>
        <v>-0.55523639383614642</v>
      </c>
      <c r="BZ599" s="244">
        <f t="shared" si="182"/>
        <v>-0.58355075189210637</v>
      </c>
      <c r="CA599" s="244">
        <f t="shared" si="182"/>
        <v>-0.52752972490483763</v>
      </c>
      <c r="CB599" s="244">
        <f t="shared" si="182"/>
        <v>-0.52788529327325218</v>
      </c>
      <c r="CC599" s="242">
        <f>MIN(CC160,CC166,CC172,CC178,CC184,CC190,CC196,CC202)</f>
        <v>-0.32723142776584963</v>
      </c>
      <c r="CD599" s="244">
        <f t="shared" ref="CD599" si="183">MIN(CD160:CD207)</f>
        <v>-0.33391803760366723</v>
      </c>
      <c r="CE599" s="138">
        <f>MIN(CE160,CE166,CE172,CE178,CE184,CE190,CE196,CE202)</f>
        <v>0</v>
      </c>
      <c r="CF599" s="140">
        <f t="shared" ref="CF599" si="184">MIN(CF160:CF207)</f>
        <v>0</v>
      </c>
      <c r="CG599" s="138">
        <f>MIN(CG160,CG166,CG172,CG178,CG184,CG190,CG196,CG202)</f>
        <v>0</v>
      </c>
      <c r="CH599" s="140">
        <f t="shared" ref="CH599" si="185">MIN(CH160:CH207)</f>
        <v>0</v>
      </c>
    </row>
    <row r="600" spans="3:86" ht="17" customHeight="1" thickBot="1" x14ac:dyDescent="0.25">
      <c r="V600" s="237" t="s">
        <v>172</v>
      </c>
      <c r="W600" s="237" t="s">
        <v>172</v>
      </c>
      <c r="X600" s="109">
        <f>MAX(X160:X207)</f>
        <v>4.5841000000000003</v>
      </c>
      <c r="Y600" s="109">
        <f t="shared" ref="Y600:AA600" si="186">MAX(Y160:Y207)</f>
        <v>12</v>
      </c>
      <c r="Z600" s="109">
        <f t="shared" si="186"/>
        <v>12</v>
      </c>
      <c r="AA600" s="109">
        <f t="shared" si="186"/>
        <v>1.4413333333333334</v>
      </c>
      <c r="AC600" s="237"/>
      <c r="AT600" s="109">
        <f>MAX(AT160:AT207)</f>
        <v>11.7074</v>
      </c>
      <c r="AU600" s="109">
        <f t="shared" ref="AU600:BA600" si="187">MAX(AU160:AU207)</f>
        <v>12</v>
      </c>
      <c r="AV600" s="109">
        <f t="shared" si="187"/>
        <v>12</v>
      </c>
      <c r="AW600" s="109">
        <f t="shared" si="187"/>
        <v>33.194972222222219</v>
      </c>
      <c r="AX600" s="109">
        <f t="shared" si="187"/>
        <v>29.568693249111725</v>
      </c>
      <c r="AY600" s="109">
        <f t="shared" si="187"/>
        <v>5.1584967320261441</v>
      </c>
      <c r="AZ600" s="109">
        <f t="shared" si="187"/>
        <v>1</v>
      </c>
      <c r="BA600" s="109">
        <f t="shared" si="187"/>
        <v>1</v>
      </c>
      <c r="BB600" s="485"/>
      <c r="BC600" s="461" t="s">
        <v>172</v>
      </c>
      <c r="BD600" s="565"/>
      <c r="BE600" s="263">
        <f>MAX(BE160,BE166,BE172,BE178,BE184,BE190,BE196,BE202)</f>
        <v>-0.19998039587553129</v>
      </c>
      <c r="BF600" s="265">
        <f>MAX(BF160:BF207)</f>
        <v>-0.22587129432847874</v>
      </c>
      <c r="BG600" s="265">
        <f t="shared" ref="BG600:BJ600" si="188">MAX(BG160:BG207)</f>
        <v>-0.2423997479390646</v>
      </c>
      <c r="BH600" s="265">
        <f t="shared" si="188"/>
        <v>-0.23454711726625299</v>
      </c>
      <c r="BI600" s="265">
        <f t="shared" si="188"/>
        <v>-0.22945021241216979</v>
      </c>
      <c r="BJ600" s="265">
        <f t="shared" si="188"/>
        <v>-0.22687946539041312</v>
      </c>
      <c r="BK600" s="263">
        <f>MAX(BK160,BK166,BK172,BK178,BK184,BK190,BK196,BK202)</f>
        <v>-0.22821512116174225</v>
      </c>
      <c r="BL600" s="265">
        <f t="shared" ref="BL600" si="189">MAX(BL160:BL207)</f>
        <v>-0.23698669734534261</v>
      </c>
      <c r="BM600" s="263">
        <f>MAX(BM160,BM166,BM172,BM178,BM184,BM190,BM196,BM202)</f>
        <v>-0.20297947925171667</v>
      </c>
      <c r="BN600" s="265">
        <f t="shared" ref="BN600" si="190">MAX(BN160:BN207)</f>
        <v>-0.21774282790869504</v>
      </c>
      <c r="BO600" s="263">
        <f>MAX(BO160,BO166,BO172,BO178,BO184,BO190,BO196,BO202)</f>
        <v>-0.20416633355815339</v>
      </c>
      <c r="BP600" s="265">
        <f t="shared" ref="BP600" si="191">MAX(BP160:BP207)</f>
        <v>-0.24764798483666761</v>
      </c>
      <c r="BQ600" s="263">
        <f>MAX(BQ160,BQ166,BQ172,BQ178,BQ184,BQ190,BQ196,BQ202)</f>
        <v>-0.21208256060689856</v>
      </c>
      <c r="BR600" s="265">
        <f t="shared" ref="BR600" si="192">MAX(BR160:BR207)</f>
        <v>-0.2412615306027025</v>
      </c>
      <c r="BS600" s="263">
        <f>MAX(BS160,BS166,BS172,BS178,BS184,BS190,BS196,BS202)</f>
        <v>-0.20358348366087486</v>
      </c>
      <c r="BT600" s="265">
        <f t="shared" ref="BT600" si="193">MAX(BT160:BT207)</f>
        <v>-0.21692634675807376</v>
      </c>
      <c r="BU600" s="263">
        <f>MAX(BU160,BU166,BU172,BU178,BU184,BU190,BU196,BU202)</f>
        <v>-0.21751378486152373</v>
      </c>
      <c r="BV600" s="265">
        <f t="shared" ref="BV600" si="194">MAX(BV160:BV207)</f>
        <v>-0.26322437261653497</v>
      </c>
      <c r="BW600" s="263">
        <f>MAX(BW160,BW166,BW172,BW178,BW184,BW190,BW196,BW202)</f>
        <v>-0.20357351046217842</v>
      </c>
      <c r="BX600" s="265">
        <f t="shared" ref="BX600:CB600" si="195">MAX(BX160:BX207)</f>
        <v>-0.22845750237677365</v>
      </c>
      <c r="BY600" s="265">
        <f t="shared" si="195"/>
        <v>-0.2429734382686598</v>
      </c>
      <c r="BZ600" s="265">
        <f t="shared" si="195"/>
        <v>-0.23514787687626681</v>
      </c>
      <c r="CA600" s="265">
        <f t="shared" si="195"/>
        <v>-0.22918811131444161</v>
      </c>
      <c r="CB600" s="265">
        <f t="shared" si="195"/>
        <v>-0.22930575479242882</v>
      </c>
      <c r="CC600" s="263">
        <f>MAX(CC160,CC166,CC172,CC178,CC184,CC190,CC196,CC202)</f>
        <v>2.1825781854607862E-3</v>
      </c>
      <c r="CD600" s="265">
        <f t="shared" ref="CD600" si="196">MAX(CD160:CD207)</f>
        <v>-4.7089618789506339E-4</v>
      </c>
      <c r="CE600" s="407">
        <f>MAX(CE160,CE166,CE172,CE178,CE184,CE190,CE196,CE202)</f>
        <v>0</v>
      </c>
      <c r="CF600" s="267">
        <f t="shared" ref="CF600" si="197">MAX(CF160:CF207)</f>
        <v>0</v>
      </c>
      <c r="CG600" s="407">
        <f>MAX(CG160,CG166,CG172,CG178,CG184,CG190,CG196,CG202)</f>
        <v>0</v>
      </c>
      <c r="CH600" s="267">
        <f t="shared" ref="CH600" si="198">MAX(CH160:CH207)</f>
        <v>0</v>
      </c>
    </row>
    <row r="601" spans="3:86" ht="17" customHeight="1" thickBot="1" x14ac:dyDescent="0.25">
      <c r="V601" s="237" t="s">
        <v>171</v>
      </c>
      <c r="W601" s="237" t="s">
        <v>171</v>
      </c>
      <c r="X601" s="109">
        <f>MIN(X160:X207)</f>
        <v>0.495</v>
      </c>
      <c r="Y601" s="109">
        <f t="shared" ref="Y601:AA601" si="199">MIN(Y160:Y207)</f>
        <v>5</v>
      </c>
      <c r="Z601" s="109">
        <f t="shared" si="199"/>
        <v>6</v>
      </c>
      <c r="AA601" s="109">
        <f t="shared" si="199"/>
        <v>0.11644444444444445</v>
      </c>
      <c r="AC601" s="237"/>
      <c r="AT601" s="109">
        <f>MIN(AT160:AT207)</f>
        <v>1.8746</v>
      </c>
      <c r="AU601" s="109">
        <f t="shared" ref="AU601:BA601" si="200">MIN(AU160:AU207)</f>
        <v>5</v>
      </c>
      <c r="AV601" s="109">
        <f t="shared" si="200"/>
        <v>6</v>
      </c>
      <c r="AW601" s="109">
        <f t="shared" si="200"/>
        <v>1.6793333333333333</v>
      </c>
      <c r="AX601" s="109">
        <f t="shared" si="200"/>
        <v>9.3559519645563718</v>
      </c>
      <c r="AY601" s="109">
        <f t="shared" si="200"/>
        <v>1.8975322649269608</v>
      </c>
      <c r="AZ601" s="109">
        <f t="shared" si="200"/>
        <v>1</v>
      </c>
      <c r="BA601" s="109">
        <f t="shared" si="200"/>
        <v>1</v>
      </c>
      <c r="BB601" s="485"/>
      <c r="BC601" s="366" t="s">
        <v>170</v>
      </c>
      <c r="BD601" s="606" t="s">
        <v>147</v>
      </c>
      <c r="BE601" s="241">
        <f>AVERAGE(BE162,BE168,BE174,BE180,BE186,BE192,BE198,BD204)</f>
        <v>-0.35419059745415271</v>
      </c>
      <c r="BF601" s="610"/>
      <c r="BG601" s="564"/>
      <c r="BH601" s="564"/>
      <c r="BI601" s="564"/>
      <c r="BJ601" s="274"/>
      <c r="BK601" s="241">
        <f>AVERAGE(BK162,BK168,BK174,BK180,BK186,BK192,BK198,BJ204)</f>
        <v>-0.34605235352247349</v>
      </c>
      <c r="BL601" s="540"/>
      <c r="BM601" s="241">
        <f>AVERAGE(BM162,BM168,BM174,BM180,BM186,BM192,BM198,BL204)</f>
        <v>-0.35594345394595622</v>
      </c>
      <c r="BN601" s="540"/>
      <c r="BO601" s="241">
        <f>AVERAGE(BO162,BO168,BO174,BO180,BO186,BO192,BO198,BN204)</f>
        <v>-0.36409541428236086</v>
      </c>
      <c r="BP601" s="540"/>
      <c r="BQ601" s="241">
        <f>AVERAGE(BQ162,BQ168,BQ174,BQ180,BQ186,BQ192,BQ198,BP204)</f>
        <v>-0.35112319542833276</v>
      </c>
      <c r="BR601" s="540"/>
      <c r="BS601" s="241">
        <f>AVERAGE(BS162,BS168,BS174,BS180,BS186,BS192,BS198,BR204)</f>
        <v>-0.34912111745495394</v>
      </c>
      <c r="BT601" s="540"/>
      <c r="BU601" s="241">
        <f>AVERAGE(BU162,BU168,BU174,BU180,BU186,BU192,BU198,BT204)</f>
        <v>-0.38136021939009079</v>
      </c>
      <c r="BV601" s="540"/>
      <c r="BW601" s="241">
        <f>AVERAGE(BW162,BW168,BW174,BW180,BW186,BW192,BW198,BV204)</f>
        <v>-0.35666154738662936</v>
      </c>
      <c r="BX601" s="569"/>
      <c r="BY601" s="564"/>
      <c r="BZ601" s="564"/>
      <c r="CA601" s="564"/>
      <c r="CB601" s="564"/>
      <c r="CC601" s="241">
        <f>AVERAGE(CC162,CC168,CC174,CC180,CC186,CC192,CC198,CB204)</f>
        <v>-0.10801881849920565</v>
      </c>
      <c r="CD601" s="579"/>
      <c r="CE601" s="400">
        <f>AVERAGE(CE162,CE168,CE174,CE180,CE186,CE192,CE198,CD204)</f>
        <v>0</v>
      </c>
      <c r="CF601" s="599"/>
      <c r="CG601" s="400">
        <f>AVERAGE(CG162,CG168,CG174,CG180,CG186,CG192,CG198,CF204)</f>
        <v>0</v>
      </c>
      <c r="CH601" s="599"/>
    </row>
    <row r="602" spans="3:86" ht="17" customHeight="1" x14ac:dyDescent="0.2">
      <c r="V602" s="237" t="s">
        <v>173</v>
      </c>
      <c r="W602" s="237" t="s">
        <v>173</v>
      </c>
      <c r="X602" s="109"/>
      <c r="Y602" s="358"/>
      <c r="Z602" s="358"/>
      <c r="AA602" s="109"/>
      <c r="AC602" s="237"/>
      <c r="AT602" s="93">
        <f>AT598/X598</f>
        <v>2.893207487890034</v>
      </c>
      <c r="AU602" s="93">
        <f>AU598/Y598</f>
        <v>1</v>
      </c>
      <c r="AV602" s="93">
        <f>AV598/Z598</f>
        <v>1</v>
      </c>
      <c r="AW602" s="93">
        <f>AW598/AA598</f>
        <v>15.686218890810144</v>
      </c>
      <c r="AX602" s="109"/>
      <c r="AY602" s="109"/>
      <c r="AZ602" s="109"/>
      <c r="BA602" s="109"/>
      <c r="BB602" s="485"/>
      <c r="BC602" s="90" t="s">
        <v>171</v>
      </c>
      <c r="BD602" s="565"/>
      <c r="BE602" s="242">
        <f>MIN(BE162,BE168,BE174,BE180,BE186,BE192,BE198,BD204)</f>
        <v>-0.53109932118619541</v>
      </c>
      <c r="BF602" s="608"/>
      <c r="BG602" s="566"/>
      <c r="BH602" s="566"/>
      <c r="BI602" s="566"/>
      <c r="BJ602" s="276"/>
      <c r="BK602" s="242">
        <f>MIN(BK162,BK168,BK174,BK180,BK186,BK192,BK198,BJ204)</f>
        <v>-0.53202383815839793</v>
      </c>
      <c r="BL602" s="541"/>
      <c r="BM602" s="242">
        <f>MIN(BM162,BM168,BM174,BM180,BM186,BM192,BM198,BL204)</f>
        <v>-0.53969994756850825</v>
      </c>
      <c r="BN602" s="541"/>
      <c r="BO602" s="242">
        <f>MIN(BO162,BO168,BO174,BO180,BO186,BO192,BO198,BN204)</f>
        <v>-0.55603145944341037</v>
      </c>
      <c r="BP602" s="541"/>
      <c r="BQ602" s="242">
        <f>MIN(BQ162,BQ168,BQ174,BQ180,BQ186,BQ192,BQ198,BP204)</f>
        <v>-0.53086246197749509</v>
      </c>
      <c r="BR602" s="541"/>
      <c r="BS602" s="242">
        <f>MIN(BS162,BS168,BS174,BS180,BS186,BS192,BS198,BR204)</f>
        <v>-0.53280859785792045</v>
      </c>
      <c r="BT602" s="541"/>
      <c r="BU602" s="242">
        <f>MIN(BU162,BU168,BU174,BU180,BU186,BU192,BU198,BT204)</f>
        <v>-0.5628490036663204</v>
      </c>
      <c r="BV602" s="541"/>
      <c r="BW602" s="242">
        <f>MIN(BW162,BW168,BW174,BW180,BW186,BW192,BW198,BV204)</f>
        <v>-0.53681937587843875</v>
      </c>
      <c r="BX602" s="565"/>
      <c r="BY602" s="566"/>
      <c r="BZ602" s="566"/>
      <c r="CA602" s="566"/>
      <c r="CB602" s="566"/>
      <c r="CC602" s="242">
        <f>MIN(CC162,CC168,CC174,CC180,CC186,CC192,CC198,CB204)</f>
        <v>-0.38707516516922974</v>
      </c>
      <c r="CD602" s="541"/>
      <c r="CE602" s="138">
        <f>MIN(CE162,CE168,CE174,CE180,CE186,CE192,CE198,CD204)</f>
        <v>0</v>
      </c>
      <c r="CF602" s="541"/>
      <c r="CG602" s="138">
        <f>MIN(CG162,CG168,CG174,CG180,CG186,CG192,CG198,CF204)</f>
        <v>0</v>
      </c>
      <c r="CH602" s="541"/>
    </row>
    <row r="603" spans="3:86" ht="17" customHeight="1" thickBot="1" x14ac:dyDescent="0.25">
      <c r="X603" s="109"/>
      <c r="Y603" s="358"/>
      <c r="Z603" s="358"/>
      <c r="AA603" s="109"/>
      <c r="AC603" s="237"/>
      <c r="AT603" s="109"/>
      <c r="AU603" s="109"/>
      <c r="AV603" s="109"/>
      <c r="AW603" s="109"/>
      <c r="AX603" s="109"/>
      <c r="AY603" s="109"/>
      <c r="AZ603" s="109"/>
      <c r="BA603" s="109"/>
      <c r="BB603" s="485"/>
      <c r="BC603" s="90" t="s">
        <v>172</v>
      </c>
      <c r="BD603" s="530"/>
      <c r="BE603" s="271">
        <f>MAX(BE162,BE168,BE174,BE180,BE186,BE192,BE198,BD204)</f>
        <v>-0.22429380223727746</v>
      </c>
      <c r="BF603" s="608"/>
      <c r="BG603" s="566"/>
      <c r="BH603" s="566"/>
      <c r="BI603" s="566"/>
      <c r="BJ603" s="276"/>
      <c r="BK603" s="271">
        <f>MAX(BK162,BK168,BK174,BK180,BK186,BK192,BK198,BJ204)</f>
        <v>-0.23569344986363661</v>
      </c>
      <c r="BL603" s="541"/>
      <c r="BM603" s="271">
        <f>MAX(BM162,BM168,BM174,BM180,BM186,BM192,BM198,BL204)</f>
        <v>-0.21575250136177793</v>
      </c>
      <c r="BN603" s="541"/>
      <c r="BO603" s="271">
        <f>MAX(BO162,BO168,BO174,BO180,BO186,BO192,BO198,BN204)</f>
        <v>-0.23005527737275644</v>
      </c>
      <c r="BP603" s="541"/>
      <c r="BQ603" s="271">
        <f>MAX(BQ162,BQ168,BQ174,BQ180,BQ186,BQ192,BQ198,BP204)</f>
        <v>-0.22880594249574626</v>
      </c>
      <c r="BR603" s="541"/>
      <c r="BS603" s="271">
        <f>MAX(BS162,BS168,BS174,BS180,BS186,BS192,BS198,BR204)</f>
        <v>-0.21814247099577677</v>
      </c>
      <c r="BT603" s="541"/>
      <c r="BU603" s="271">
        <f>MAX(BU162,BU168,BU174,BU180,BU186,BU192,BU198,BT204)</f>
        <v>-0.24555201450908926</v>
      </c>
      <c r="BV603" s="541"/>
      <c r="BW603" s="271">
        <f>MAX(BW162,BW168,BW174,BW180,BW186,BW192,BW198,BV204)</f>
        <v>-0.2266857206813272</v>
      </c>
      <c r="BX603" s="565"/>
      <c r="BY603" s="566"/>
      <c r="BZ603" s="566"/>
      <c r="CA603" s="566"/>
      <c r="CB603" s="566"/>
      <c r="CC603" s="271">
        <f>MAX(CC162,CC168,CC174,CC180,CC186,CC192,CC198,CB204)</f>
        <v>-2.7987312069017729E-4</v>
      </c>
      <c r="CD603" s="541"/>
      <c r="CE603" s="139">
        <f>MAX(CE162,CE168,CE174,CE180,CE186,CE192,CE198,CD204)</f>
        <v>0</v>
      </c>
      <c r="CF603" s="541"/>
      <c r="CG603" s="139">
        <f>MAX(CG162,CG168,CG174,CG180,CG186,CG192,CG198,CF204)</f>
        <v>0</v>
      </c>
      <c r="CH603" s="541"/>
    </row>
    <row r="604" spans="3:86" ht="17" customHeight="1" x14ac:dyDescent="0.2">
      <c r="X604" s="109"/>
      <c r="Y604" s="358"/>
      <c r="Z604" s="358"/>
      <c r="AA604" s="109"/>
      <c r="AC604" s="237"/>
      <c r="AT604" s="109"/>
      <c r="AU604" s="109"/>
      <c r="AV604" s="109"/>
      <c r="AW604" s="109"/>
      <c r="AX604" s="109"/>
      <c r="AY604" s="109"/>
      <c r="AZ604" s="109"/>
      <c r="BA604" s="109"/>
      <c r="BB604" s="485"/>
      <c r="BC604" s="94" t="s">
        <v>170</v>
      </c>
      <c r="BD604" s="607" t="s">
        <v>46</v>
      </c>
      <c r="BE604" s="264">
        <f>AVERAGE(BE164,BE170,BE176,BE182,BE188,BE194,BE200,BE206)</f>
        <v>-0.36670509940700674</v>
      </c>
      <c r="BF604" s="608"/>
      <c r="BG604" s="566"/>
      <c r="BH604" s="566"/>
      <c r="BI604" s="566"/>
      <c r="BJ604" s="276"/>
      <c r="BK604" s="264">
        <f>AVERAGE(BK164,BK170,BK176,BK182,BK188,BK194,BK200,BK206)</f>
        <v>-0.34930012562624058</v>
      </c>
      <c r="BL604" s="541"/>
      <c r="BM604" s="264">
        <f>AVERAGE(BM164,BM170,BM176,BM182,BM188,BM194,BM200,BM206)</f>
        <v>-0.3626085637976309</v>
      </c>
      <c r="BN604" s="541"/>
      <c r="BO604" s="264">
        <f>AVERAGE(BO164,BO170,BO176,BO182,BO188,BO194,BO200,BO206)</f>
        <v>-0.37762570932033485</v>
      </c>
      <c r="BP604" s="541"/>
      <c r="BQ604" s="264">
        <f>AVERAGE(BQ164,BQ170,BQ176,BQ182,BQ188,BQ194,BQ200,BQ206)</f>
        <v>-0.36240159517575254</v>
      </c>
      <c r="BR604" s="541"/>
      <c r="BS604" s="264">
        <f>AVERAGE(BS164,BS170,BS176,BS182,BS188,BS194,BS200,BS206)</f>
        <v>-0.35733419061144761</v>
      </c>
      <c r="BT604" s="541"/>
      <c r="BU604" s="264">
        <f>AVERAGE(BU164,BU170,BU176,BU182,BU188,BU194,BU200,BU206)</f>
        <v>-0.40526846358956065</v>
      </c>
      <c r="BV604" s="541"/>
      <c r="BW604" s="264">
        <f>AVERAGE(BW164,BW170,BW176,BW182,BW188,BW194,BW200,BW206)</f>
        <v>-0.36862830501318838</v>
      </c>
      <c r="BX604" s="565"/>
      <c r="BY604" s="566"/>
      <c r="BZ604" s="566"/>
      <c r="CA604" s="566"/>
      <c r="CB604" s="566"/>
      <c r="CC604" s="264">
        <f>AVERAGE(CC164,CC170,CC176,CC182,CC188,CC194,CC200,CC206)</f>
        <v>-0.11545083608812132</v>
      </c>
      <c r="CD604" s="541"/>
      <c r="CE604" s="266">
        <f>AVERAGE(CE164,CE170,CE176,CE182,CE188,CE194,CE200,CE206)</f>
        <v>0</v>
      </c>
      <c r="CF604" s="541"/>
      <c r="CG604" s="266">
        <f>AVERAGE(CG164,CG170,CG176,CG182,CG188,CG194,CG200,CG206)</f>
        <v>0</v>
      </c>
      <c r="CH604" s="541"/>
    </row>
    <row r="605" spans="3:86" ht="17" customHeight="1" x14ac:dyDescent="0.2">
      <c r="X605" s="109"/>
      <c r="Y605" s="358"/>
      <c r="Z605" s="358"/>
      <c r="AA605" s="109"/>
      <c r="AC605" s="237"/>
      <c r="AT605" s="109"/>
      <c r="AU605" s="109"/>
      <c r="AV605" s="109"/>
      <c r="AW605" s="109"/>
      <c r="AX605" s="109"/>
      <c r="AY605" s="109"/>
      <c r="AZ605" s="109"/>
      <c r="BA605" s="109"/>
      <c r="BB605" s="485"/>
      <c r="BC605" s="94" t="s">
        <v>171</v>
      </c>
      <c r="BD605" s="608"/>
      <c r="BE605" s="242">
        <f>MIN(BE164,BE170,BE176,BE182,BE188,BE194,BE200,BE206)</f>
        <v>-0.52478054017642872</v>
      </c>
      <c r="BF605" s="608"/>
      <c r="BG605" s="566"/>
      <c r="BH605" s="566"/>
      <c r="BI605" s="566"/>
      <c r="BJ605" s="276"/>
      <c r="BK605" s="242">
        <f>MIN(BK164,BK170,BK176,BK182,BK188,BK194,BK200,BK206)</f>
        <v>-0.52144885621794423</v>
      </c>
      <c r="BL605" s="541"/>
      <c r="BM605" s="242">
        <f>MIN(BM164,BM170,BM176,BM182,BM188,BM194,BM200,BM206)</f>
        <v>-0.52699157728355162</v>
      </c>
      <c r="BN605" s="541"/>
      <c r="BO605" s="242">
        <f>MIN(BO164,BO170,BO176,BO182,BO188,BO194,BO200,BO206)</f>
        <v>-0.54481436597986921</v>
      </c>
      <c r="BP605" s="541"/>
      <c r="BQ605" s="242">
        <f>MIN(BQ164,BQ170,BQ176,BQ182,BQ188,BQ194,BQ200,BQ206)</f>
        <v>-0.52537512790717211</v>
      </c>
      <c r="BR605" s="541"/>
      <c r="BS605" s="242">
        <f>MIN(BS164,BS170,BS176,BS182,BS188,BS194,BS200,BS206)</f>
        <v>-0.52117532442225123</v>
      </c>
      <c r="BT605" s="541"/>
      <c r="BU605" s="242">
        <f>MIN(BU164,BU170,BU176,BU182,BU188,BU194,BU200,BU206)</f>
        <v>-0.56373291161209282</v>
      </c>
      <c r="BV605" s="541"/>
      <c r="BW605" s="242">
        <f>MIN(BW164,BW170,BW176,BW182,BW188,BW194,BW200,BW206)</f>
        <v>-0.52925716679400914</v>
      </c>
      <c r="BX605" s="565"/>
      <c r="BY605" s="566"/>
      <c r="BZ605" s="566"/>
      <c r="CA605" s="566"/>
      <c r="CB605" s="566"/>
      <c r="CC605" s="242">
        <f>MIN(CC164,CC170,CC176,CC182,CC188,CC194,CC200,CC206)</f>
        <v>-0.37395679978697877</v>
      </c>
      <c r="CD605" s="541"/>
      <c r="CE605" s="138">
        <f>MIN(CE164,CE170,CE176,CE182,CE188,CE194,CE200,CE206)</f>
        <v>0</v>
      </c>
      <c r="CF605" s="541"/>
      <c r="CG605" s="138">
        <f>MIN(CG164,CG170,CG176,CG182,CG188,CG194,CG200,CG206)</f>
        <v>0</v>
      </c>
      <c r="CH605" s="541"/>
    </row>
    <row r="606" spans="3:86" ht="17" customHeight="1" thickBot="1" x14ac:dyDescent="0.25">
      <c r="F606" s="109">
        <f>COUNTIFS(F172:F207,"&lt;&gt;",F172:F207,"&lt;&gt;0")</f>
        <v>30</v>
      </c>
      <c r="G606" s="109">
        <f>COUNTIFS(G172:G207,"&lt;&gt;",G172:G207,"&lt;&gt;0")</f>
        <v>30</v>
      </c>
      <c r="X606" s="109"/>
      <c r="Y606" s="358"/>
      <c r="Z606" s="358"/>
      <c r="AA606" s="109"/>
      <c r="AC606" s="109">
        <f>COUNTIFS(AC172:AC207,"&lt;&gt;",AC172:AC207,"&lt;&gt;0")</f>
        <v>30</v>
      </c>
      <c r="AT606" s="109"/>
      <c r="AU606" s="109"/>
      <c r="AV606" s="109"/>
      <c r="AW606" s="109"/>
      <c r="AX606" s="132">
        <f>AC606/F606</f>
        <v>1</v>
      </c>
      <c r="AY606" s="109"/>
      <c r="AZ606" s="109"/>
      <c r="BA606" s="109"/>
      <c r="BB606" s="485"/>
      <c r="BC606" s="96" t="s">
        <v>172</v>
      </c>
      <c r="BD606" s="611"/>
      <c r="BE606" s="271">
        <f>MAX(BE164,BE170,BE176,BE182,BE188,BE194,BE200,BE206)</f>
        <v>-0.25009403465073243</v>
      </c>
      <c r="BF606" s="611"/>
      <c r="BG606" s="571"/>
      <c r="BH606" s="571"/>
      <c r="BI606" s="571"/>
      <c r="BJ606" s="278"/>
      <c r="BK606" s="271">
        <f>MAX(BK164,BK170,BK176,BK182,BK188,BK194,BK200,BK206)</f>
        <v>-0.24407369872531071</v>
      </c>
      <c r="BL606" s="542"/>
      <c r="BM606" s="271">
        <f>MAX(BM164,BM170,BM176,BM182,BM188,BM194,BM200,BM206)</f>
        <v>-0.23078690398899138</v>
      </c>
      <c r="BN606" s="542"/>
      <c r="BO606" s="271">
        <f>MAX(BO164,BO170,BO176,BO182,BO188,BO194,BO200,BO206)</f>
        <v>-0.25284448342564092</v>
      </c>
      <c r="BP606" s="542"/>
      <c r="BQ606" s="271">
        <f>MAX(BQ164,BQ170,BQ176,BQ182,BQ188,BQ194,BQ200,BQ206)</f>
        <v>-0.24578772199142995</v>
      </c>
      <c r="BR606" s="542"/>
      <c r="BS606" s="271">
        <f>MAX(BS164,BS170,BS176,BS182,BS188,BS194,BS200,BS206)</f>
        <v>-0.2299781988979106</v>
      </c>
      <c r="BT606" s="542"/>
      <c r="BU606" s="271">
        <f>MAX(BU164,BU170,BU176,BU182,BU188,BU194,BU200,BU206)</f>
        <v>-0.29591625083584339</v>
      </c>
      <c r="BV606" s="542"/>
      <c r="BW606" s="271">
        <f>MAX(BW164,BW170,BW176,BW182,BW188,BW194,BW200,BW206)</f>
        <v>-0.25142281547850276</v>
      </c>
      <c r="BX606" s="570"/>
      <c r="BY606" s="571"/>
      <c r="BZ606" s="571"/>
      <c r="CA606" s="571"/>
      <c r="CB606" s="571"/>
      <c r="CC606" s="271">
        <f>MAX(CC164,CC170,CC176,CC182,CC188,CC194,CC200,CC206)</f>
        <v>-1.0126528931610569E-4</v>
      </c>
      <c r="CD606" s="542"/>
      <c r="CE606" s="139">
        <f>MAX(CE164,CE170,CE176,CE182,CE188,CE194,CE200,CE206)</f>
        <v>0</v>
      </c>
      <c r="CF606" s="542"/>
      <c r="CG606" s="139">
        <f>MAX(CG164,CG170,CG176,CG182,CG188,CG194,CG200,CG206)</f>
        <v>0</v>
      </c>
      <c r="CH606" s="542"/>
    </row>
    <row r="607" spans="3:86" ht="17" hidden="1" customHeight="1" x14ac:dyDescent="0.2">
      <c r="C607" s="403" t="s">
        <v>259</v>
      </c>
      <c r="V607" s="237" t="s">
        <v>169</v>
      </c>
      <c r="W607" s="237" t="s">
        <v>169</v>
      </c>
      <c r="X607" s="109">
        <f>GEOMEAN(X172:X207)</f>
        <v>1.4618733724851998</v>
      </c>
      <c r="Y607" s="109">
        <f t="shared" ref="Y607:AA607" si="201">GEOMEAN(Y172:Y207)</f>
        <v>7.8386943943294458</v>
      </c>
      <c r="Z607" s="109">
        <f t="shared" si="201"/>
        <v>8.2446589513425472</v>
      </c>
      <c r="AA607" s="109">
        <f t="shared" si="201"/>
        <v>0.3506940287183371</v>
      </c>
      <c r="AC607" s="237"/>
      <c r="AT607" s="109">
        <f>GEOMEAN(AT172:AT207)</f>
        <v>4.232734334694161</v>
      </c>
      <c r="AU607" s="109">
        <f t="shared" ref="AU607:BA607" si="202">GEOMEAN(AU172:AU207)</f>
        <v>7.8386943943294458</v>
      </c>
      <c r="AV607" s="109">
        <f t="shared" si="202"/>
        <v>8.2446589513425472</v>
      </c>
      <c r="AW607" s="109">
        <f t="shared" si="202"/>
        <v>5.2100127289734601</v>
      </c>
      <c r="AX607" s="109">
        <f t="shared" si="202"/>
        <v>14.856291531436158</v>
      </c>
      <c r="AY607" s="109">
        <f t="shared" si="202"/>
        <v>2.8954179030557676</v>
      </c>
      <c r="AZ607" s="109">
        <f t="shared" si="202"/>
        <v>1</v>
      </c>
      <c r="BA607" s="109">
        <f t="shared" si="202"/>
        <v>1</v>
      </c>
      <c r="BB607" s="598" t="str">
        <f>C607</f>
        <v>Class ECF7_SCC</v>
      </c>
      <c r="BC607" s="366" t="s">
        <v>170</v>
      </c>
      <c r="BD607" s="614" t="s">
        <v>39</v>
      </c>
      <c r="BE607" s="241" t="e">
        <f>AVERAGE(BE334,BE340,BE346,BE352,BE358,BE364,BE370,BE376,BE382)</f>
        <v>#VALUE!</v>
      </c>
      <c r="BF607" s="243" t="e">
        <f>AVERAGE(BF334:BF387)</f>
        <v>#VALUE!</v>
      </c>
      <c r="BG607" s="243" t="e">
        <f>AVERAGE(BG334:BG387)</f>
        <v>#VALUE!</v>
      </c>
      <c r="BH607" s="243" t="e">
        <f>AVERAGE(BH334:BH387)</f>
        <v>#VALUE!</v>
      </c>
      <c r="BI607" s="243" t="e">
        <f>AVERAGE(BI334:BI387)</f>
        <v>#VALUE!</v>
      </c>
      <c r="BJ607" s="243" t="e">
        <f>AVERAGE(BJ334:BJ387)</f>
        <v>#VALUE!</v>
      </c>
      <c r="BK607" s="241" t="e">
        <f>AVERAGE(BK334,BK340,BK346,BK352,BK358,BK364,BK370,BK376,BK382)</f>
        <v>#VALUE!</v>
      </c>
      <c r="BL607" s="249" t="e">
        <f>AVERAGE(BL334:BL387)</f>
        <v>#VALUE!</v>
      </c>
      <c r="BM607" s="241" t="e">
        <f>AVERAGE(BM334,BM340,BM346,BM352,BM358,BM364,BM370,BM376,BM382)</f>
        <v>#VALUE!</v>
      </c>
      <c r="BN607" s="87" t="e">
        <f>AVERAGE(BN334:BN387)</f>
        <v>#VALUE!</v>
      </c>
      <c r="BO607" s="241" t="e">
        <f>AVERAGE(BO334,BO340,BO346,BO352,BO358,BO364,BO370,BO376,BO382)</f>
        <v>#VALUE!</v>
      </c>
      <c r="BP607" s="88" t="e">
        <f>AVERAGE(BP334:BP387)</f>
        <v>#VALUE!</v>
      </c>
      <c r="BQ607" s="241" t="e">
        <f>AVERAGE(BQ334,BQ340,BQ346,BQ352,BQ358,BQ364,BQ370,BQ376,BQ382)</f>
        <v>#VALUE!</v>
      </c>
      <c r="BR607" s="88" t="e">
        <f>AVERAGE(BR334:BR387)</f>
        <v>#VALUE!</v>
      </c>
      <c r="BS607" s="241" t="e">
        <f>AVERAGE(BS334,BS340,BS346,BS352,BS358,BS364,BS370,BS376,BS382)</f>
        <v>#VALUE!</v>
      </c>
      <c r="BT607" s="87" t="e">
        <f>AVERAGE(BT334:BT387)</f>
        <v>#VALUE!</v>
      </c>
      <c r="BU607" s="241" t="e">
        <f>AVERAGE(BU334,BU340,BU346,BU352,BU358,BU364,BU370,BU376,BU382)</f>
        <v>#VALUE!</v>
      </c>
      <c r="BV607" s="87" t="e">
        <f>AVERAGE(BV334:BV387)</f>
        <v>#VALUE!</v>
      </c>
      <c r="BW607" s="241" t="e">
        <f>AVERAGE(BW334,BW340,BW346,BW352,BW358,BW364,BW370,BW376,BW382)</f>
        <v>#VALUE!</v>
      </c>
      <c r="BX607" s="241" t="e">
        <f>AVERAGE(BX334:BX387)</f>
        <v>#VALUE!</v>
      </c>
      <c r="BY607" s="243" t="e">
        <f>AVERAGE(BY334:BY387)</f>
        <v>#VALUE!</v>
      </c>
      <c r="BZ607" s="243" t="e">
        <f>AVERAGE(BZ334:BZ387)</f>
        <v>#VALUE!</v>
      </c>
      <c r="CA607" s="249" t="e">
        <f>AVERAGE(CA334:CA387)</f>
        <v>#VALUE!</v>
      </c>
      <c r="CB607" s="249" t="e">
        <f>AVERAGE(CB334:CB387)</f>
        <v>#VALUE!</v>
      </c>
      <c r="CC607" s="179" t="e">
        <f>AVERAGE(CC334,CC340,CC346,CC352,CC358,CC364,CC370,CC376,CC382)</f>
        <v>#VALUE!</v>
      </c>
      <c r="CD607" s="183" t="e">
        <f>AVERAGE(CD334:CD387)</f>
        <v>#VALUE!</v>
      </c>
      <c r="CE607" s="136">
        <f>AVERAGE(CE334,CE340,CE346,CE352,CE358,CE364,CE370,CE376,CE382)</f>
        <v>0</v>
      </c>
      <c r="CF607" s="137">
        <f>SUM(CF334:CF387)</f>
        <v>0</v>
      </c>
      <c r="CG607" s="136">
        <f>AVERAGE(CG334,CG340,CG346,CG352,CG358,CG364,CG370,CG376,CG382)</f>
        <v>0</v>
      </c>
      <c r="CH607" s="137">
        <f>SUM(CH334:CH387)</f>
        <v>0</v>
      </c>
    </row>
    <row r="608" spans="3:86" ht="17" hidden="1" customHeight="1" x14ac:dyDescent="0.2">
      <c r="V608" s="237" t="s">
        <v>41</v>
      </c>
      <c r="W608" s="237" t="s">
        <v>41</v>
      </c>
      <c r="X608" s="109">
        <f>SUM(X172:X207)</f>
        <v>52.413000000000004</v>
      </c>
      <c r="Y608" s="109">
        <f t="shared" ref="Y608:AA608" si="203">SUM(Y172:Y207)</f>
        <v>242</v>
      </c>
      <c r="Z608" s="109">
        <f t="shared" si="203"/>
        <v>254</v>
      </c>
      <c r="AA608" s="109">
        <f t="shared" si="203"/>
        <v>12.523583333333335</v>
      </c>
      <c r="AC608" s="237"/>
      <c r="AT608" s="109">
        <f>SUM(AT172:AT207)</f>
        <v>150.72700000000003</v>
      </c>
      <c r="AU608" s="109">
        <f t="shared" ref="AU608:BA608" si="204">SUM(AU172:AU207)</f>
        <v>242</v>
      </c>
      <c r="AV608" s="109">
        <f t="shared" si="204"/>
        <v>254</v>
      </c>
      <c r="AW608" s="109">
        <f t="shared" si="204"/>
        <v>210.37097222222221</v>
      </c>
      <c r="AX608" s="109">
        <f t="shared" si="204"/>
        <v>458.36965443298146</v>
      </c>
      <c r="AY608" s="109">
        <f t="shared" si="204"/>
        <v>89.835405319756887</v>
      </c>
      <c r="AZ608" s="109">
        <f t="shared" si="204"/>
        <v>30</v>
      </c>
      <c r="BA608" s="109">
        <f t="shared" si="204"/>
        <v>30</v>
      </c>
      <c r="BB608" s="485"/>
      <c r="BC608" s="90" t="s">
        <v>171</v>
      </c>
      <c r="BD608" s="565"/>
      <c r="BE608" s="242" t="e">
        <f>MIN(BE334,BE340,BE346,BE352,BE358,BE364,BE370,BE376,BE382)</f>
        <v>#VALUE!</v>
      </c>
      <c r="BF608" s="244" t="e">
        <f>MIN(BF334:BF387)</f>
        <v>#VALUE!</v>
      </c>
      <c r="BG608" s="244" t="e">
        <f>MIN(BG334:BG387)</f>
        <v>#VALUE!</v>
      </c>
      <c r="BH608" s="244" t="e">
        <f>MIN(BH334:BH387)</f>
        <v>#VALUE!</v>
      </c>
      <c r="BI608" s="244" t="e">
        <f>MIN(BI334:BI387)</f>
        <v>#VALUE!</v>
      </c>
      <c r="BJ608" s="244" t="e">
        <f>MIN(BJ334:BJ387)</f>
        <v>#VALUE!</v>
      </c>
      <c r="BK608" s="242" t="e">
        <f>MIN(BK334,BK340,BK346,BK352,BK358,BK364,BK370,BK376,BK382)</f>
        <v>#VALUE!</v>
      </c>
      <c r="BL608" s="250" t="e">
        <f>MIN(BL334:BL387)</f>
        <v>#VALUE!</v>
      </c>
      <c r="BM608" s="242" t="e">
        <f>MIN(BM334,BM340,BM346,BM352,BM358,BM364,BM370,BM376,BM382)</f>
        <v>#VALUE!</v>
      </c>
      <c r="BN608" s="244" t="e">
        <f>MIN(BN334:BN387)</f>
        <v>#VALUE!</v>
      </c>
      <c r="BO608" s="242" t="e">
        <f>MIN(BO334,BO340,BO346,BO352,BO358,BO364,BO370,BO376,BO382)</f>
        <v>#VALUE!</v>
      </c>
      <c r="BP608" s="250" t="e">
        <f>MIN(BP334:BP387)</f>
        <v>#VALUE!</v>
      </c>
      <c r="BQ608" s="242" t="e">
        <f>MIN(BQ334,BQ340,BQ346,BQ352,BQ358,BQ364,BQ370,BQ376,BQ382)</f>
        <v>#VALUE!</v>
      </c>
      <c r="BR608" s="250" t="e">
        <f>MIN(BR334:BR387)</f>
        <v>#VALUE!</v>
      </c>
      <c r="BS608" s="242" t="e">
        <f>MIN(BS334,BS340,BS346,BS352,BS358,BS364,BS370,BS376,BS382)</f>
        <v>#VALUE!</v>
      </c>
      <c r="BT608" s="244" t="e">
        <f>MIN(BT334:BT387)</f>
        <v>#VALUE!</v>
      </c>
      <c r="BU608" s="242" t="e">
        <f>MIN(BU334,BU340,BU346,BU352,BU358,BU364,BU370,BU376,BU382)</f>
        <v>#VALUE!</v>
      </c>
      <c r="BV608" s="244" t="e">
        <f>MIN(BV334:BV387)</f>
        <v>#VALUE!</v>
      </c>
      <c r="BW608" s="242" t="e">
        <f>MIN(BW334,BW340,BW346,BW352,BW358,BW364,BW370,BW376,BW382)</f>
        <v>#VALUE!</v>
      </c>
      <c r="BX608" s="242" t="e">
        <f>MIN(BX334:BX387)</f>
        <v>#VALUE!</v>
      </c>
      <c r="BY608" s="244" t="e">
        <f>MIN(BY334:BY387)</f>
        <v>#VALUE!</v>
      </c>
      <c r="BZ608" s="244" t="e">
        <f>MIN(BZ334:BZ387)</f>
        <v>#VALUE!</v>
      </c>
      <c r="CA608" s="250" t="e">
        <f>MIN(CA334:CA387)</f>
        <v>#VALUE!</v>
      </c>
      <c r="CB608" s="250" t="e">
        <f>MIN(CB334:CB387)</f>
        <v>#VALUE!</v>
      </c>
      <c r="CC608" s="262" t="e">
        <f>MIN(CC334,CC340,CC346,CC352,CC358,CC364,CC370,CC376,CC382)</f>
        <v>#VALUE!</v>
      </c>
      <c r="CD608" s="270" t="e">
        <f>MIN(CD334:CD387)</f>
        <v>#VALUE!</v>
      </c>
      <c r="CE608" s="138">
        <f>MIN(CE334,CE340,CE346,CE352,CE358,CE364,CE370,CE376,CE382)</f>
        <v>0</v>
      </c>
      <c r="CF608" s="246">
        <f>MIN(CF334:CF387)</f>
        <v>0</v>
      </c>
      <c r="CG608" s="138">
        <f>MIN(CG334,CG340,CG346,CG352,CG358,CG364,CG370,CG376,CG382)</f>
        <v>0</v>
      </c>
      <c r="CH608" s="246">
        <f>MIN(CH334:CH387)</f>
        <v>0</v>
      </c>
    </row>
    <row r="609" spans="3:86" ht="17" hidden="1" customHeight="1" x14ac:dyDescent="0.2">
      <c r="V609" s="237" t="s">
        <v>172</v>
      </c>
      <c r="W609" s="237" t="s">
        <v>172</v>
      </c>
      <c r="X609" s="109">
        <f>MAX(X172:X207)</f>
        <v>4.5841000000000003</v>
      </c>
      <c r="Y609" s="109">
        <f t="shared" ref="Y609:AA609" si="205">MAX(Y172:Y207)</f>
        <v>12</v>
      </c>
      <c r="Z609" s="109">
        <f t="shared" si="205"/>
        <v>12</v>
      </c>
      <c r="AA609" s="109">
        <f t="shared" si="205"/>
        <v>1.4413333333333334</v>
      </c>
      <c r="AC609" s="237"/>
      <c r="AT609" s="109">
        <f>MAX(AT172:AT207)</f>
        <v>11.7074</v>
      </c>
      <c r="AU609" s="109">
        <f t="shared" ref="AU609:BA609" si="206">MAX(AU172:AU207)</f>
        <v>12</v>
      </c>
      <c r="AV609" s="109">
        <f t="shared" si="206"/>
        <v>12</v>
      </c>
      <c r="AW609" s="109">
        <f t="shared" si="206"/>
        <v>33.194972222222219</v>
      </c>
      <c r="AX609" s="109">
        <f t="shared" si="206"/>
        <v>23.286386467294037</v>
      </c>
      <c r="AY609" s="109">
        <f t="shared" si="206"/>
        <v>5.1584967320261441</v>
      </c>
      <c r="AZ609" s="109">
        <f t="shared" si="206"/>
        <v>1</v>
      </c>
      <c r="BA609" s="109">
        <f t="shared" si="206"/>
        <v>1</v>
      </c>
      <c r="BB609" s="485"/>
      <c r="BC609" s="90" t="s">
        <v>172</v>
      </c>
      <c r="BD609" s="530"/>
      <c r="BE609" s="271" t="e">
        <f>MAX(BE334,BE340,BE346,BE352,BE358,BE364,BE370,BE376,BE382)</f>
        <v>#VALUE!</v>
      </c>
      <c r="BF609" s="252" t="e">
        <f>MAX(BF334:BF387)</f>
        <v>#VALUE!</v>
      </c>
      <c r="BG609" s="252" t="e">
        <f>MAX(BG334:BG387)</f>
        <v>#VALUE!</v>
      </c>
      <c r="BH609" s="252" t="e">
        <f>MAX(BH334:BH387)</f>
        <v>#VALUE!</v>
      </c>
      <c r="BI609" s="252" t="e">
        <f>MAX(BI334:BI387)</f>
        <v>#VALUE!</v>
      </c>
      <c r="BJ609" s="252" t="e">
        <f>MAX(BJ334:BJ387)</f>
        <v>#VALUE!</v>
      </c>
      <c r="BK609" s="271" t="e">
        <f>MAX(BK334,BK340,BK346,BK352,BK358,BK364,BK370,BK376,BK382)</f>
        <v>#VALUE!</v>
      </c>
      <c r="BL609" s="255" t="e">
        <f>MAX(BL334:BL387)</f>
        <v>#VALUE!</v>
      </c>
      <c r="BM609" s="271" t="e">
        <f>MAX(BM334,BM340,BM346,BM352,BM358,BM364,BM370,BM376,BM382)</f>
        <v>#VALUE!</v>
      </c>
      <c r="BN609" s="252" t="e">
        <f>MAX(BN334:BN387)</f>
        <v>#VALUE!</v>
      </c>
      <c r="BO609" s="271" t="e">
        <f>MAX(BO334,BO340,BO346,BO352,BO358,BO364,BO370,BO376,BO382)</f>
        <v>#VALUE!</v>
      </c>
      <c r="BP609" s="255" t="e">
        <f>MAX(BP334:BP387)</f>
        <v>#VALUE!</v>
      </c>
      <c r="BQ609" s="271" t="e">
        <f>MAX(BQ334,BQ340,BQ346,BQ352,BQ358,BQ364,BQ370,BQ376,BQ382)</f>
        <v>#VALUE!</v>
      </c>
      <c r="BR609" s="255" t="e">
        <f>MAX(BR334:BR387)</f>
        <v>#VALUE!</v>
      </c>
      <c r="BS609" s="271" t="e">
        <f>MAX(BS334,BS340,BS346,BS352,BS358,BS364,BS370,BS376,BS382)</f>
        <v>#VALUE!</v>
      </c>
      <c r="BT609" s="252" t="e">
        <f>MAX(BT334:BT387)</f>
        <v>#VALUE!</v>
      </c>
      <c r="BU609" s="271" t="e">
        <f>MAX(BU334,BU340,BU346,BU352,BU358,BU364,BU370,BU376,BU382)</f>
        <v>#VALUE!</v>
      </c>
      <c r="BV609" s="252" t="e">
        <f>MAX(BV334:BV387)</f>
        <v>#VALUE!</v>
      </c>
      <c r="BW609" s="271" t="e">
        <f>MAX(BW334,BW340,BW346,BW352,BW358,BW364,BW370,BW376,BW382)</f>
        <v>#VALUE!</v>
      </c>
      <c r="BX609" s="271" t="e">
        <f>MAX(BX334:BX387)</f>
        <v>#VALUE!</v>
      </c>
      <c r="BY609" s="252" t="e">
        <f>MAX(BY334:BY387)</f>
        <v>#VALUE!</v>
      </c>
      <c r="BZ609" s="252" t="e">
        <f>MAX(BZ334:BZ387)</f>
        <v>#VALUE!</v>
      </c>
      <c r="CA609" s="255" t="e">
        <f>MAX(CA334:CA387)</f>
        <v>#VALUE!</v>
      </c>
      <c r="CB609" s="255" t="e">
        <f>MAX(CB334:CB387)</f>
        <v>#VALUE!</v>
      </c>
      <c r="CC609" s="181" t="e">
        <f>MAX(CC334,CC340,CC346,CC352,CC358,CC364,CC370,CC376,CC382)</f>
        <v>#VALUE!</v>
      </c>
      <c r="CD609" s="150" t="e">
        <f>MAX(CD334:CD387)</f>
        <v>#VALUE!</v>
      </c>
      <c r="CE609" s="139">
        <f>MAX(CE334,CE340,CE346,CE352,CE358,CE364,CE370,CE376,CE382)</f>
        <v>0</v>
      </c>
      <c r="CF609" s="247">
        <f>MAX(CF334:CF387)</f>
        <v>0</v>
      </c>
      <c r="CG609" s="139">
        <f>MAX(CG334,CG340,CG346,CG352,CG358,CG364,CG370,CG376,CG382)</f>
        <v>0</v>
      </c>
      <c r="CH609" s="247">
        <f>MAX(CH334:CH387)</f>
        <v>0</v>
      </c>
    </row>
    <row r="610" spans="3:86" ht="17" hidden="1" customHeight="1" x14ac:dyDescent="0.2">
      <c r="V610" s="237" t="s">
        <v>171</v>
      </c>
      <c r="W610" s="237" t="s">
        <v>171</v>
      </c>
      <c r="X610" s="109">
        <f>MIN(X172:X207)</f>
        <v>0.495</v>
      </c>
      <c r="Y610" s="109">
        <f t="shared" ref="Y610:AA610" si="207">MIN(Y172:Y207)</f>
        <v>5</v>
      </c>
      <c r="Z610" s="109">
        <f t="shared" si="207"/>
        <v>6</v>
      </c>
      <c r="AA610" s="109">
        <f t="shared" si="207"/>
        <v>0.11644444444444445</v>
      </c>
      <c r="AC610" s="237"/>
      <c r="AT610" s="109">
        <f>MIN(AT172:AT207)</f>
        <v>1.9420999999999999</v>
      </c>
      <c r="AU610" s="109">
        <f t="shared" ref="AU610:BA610" si="208">MIN(AU172:AU207)</f>
        <v>5</v>
      </c>
      <c r="AV610" s="109">
        <f t="shared" si="208"/>
        <v>6</v>
      </c>
      <c r="AW610" s="109">
        <f t="shared" si="208"/>
        <v>1.6793333333333333</v>
      </c>
      <c r="AX610" s="109">
        <f t="shared" si="208"/>
        <v>9.3559519645563718</v>
      </c>
      <c r="AY610" s="109">
        <f t="shared" si="208"/>
        <v>1.8975322649269608</v>
      </c>
      <c r="AZ610" s="109">
        <f t="shared" si="208"/>
        <v>1</v>
      </c>
      <c r="BA610" s="109">
        <f t="shared" si="208"/>
        <v>1</v>
      </c>
      <c r="BB610" s="485"/>
      <c r="BC610" s="90" t="s">
        <v>170</v>
      </c>
      <c r="BD610" s="606" t="s">
        <v>147</v>
      </c>
      <c r="BE610" s="241" t="e">
        <f>AVERAGE(BE336,BE342,BE348,BE354,BE360,BE366,BE372,BE378,BE384)</f>
        <v>#VALUE!</v>
      </c>
      <c r="BF610" s="610"/>
      <c r="BG610" s="564"/>
      <c r="BH610" s="564"/>
      <c r="BI610" s="564"/>
      <c r="BJ610" s="274"/>
      <c r="BK610" s="241" t="e">
        <f>AVERAGE(BK336,BK342,BK348,BK354,BK360,BK366,BK372,BK378,BK384)</f>
        <v>#VALUE!</v>
      </c>
      <c r="BL610" s="540"/>
      <c r="BM610" s="241" t="e">
        <f>AVERAGE(BM336,BM342,BM348,BM354,BM360,BM366,BM372,BM378,BM384)</f>
        <v>#VALUE!</v>
      </c>
      <c r="BN610" s="540"/>
      <c r="BO610" s="241" t="e">
        <f>AVERAGE(BO336,BO342,BO348,BO354,BO360,BO366,BO372,BO378,BO384)</f>
        <v>#VALUE!</v>
      </c>
      <c r="BP610" s="540"/>
      <c r="BQ610" s="241" t="e">
        <f>AVERAGE(BQ336,BQ342,BQ348,BQ354,BQ360,BQ366,BQ372,BQ378,BQ384)</f>
        <v>#VALUE!</v>
      </c>
      <c r="BR610" s="540"/>
      <c r="BS610" s="241" t="e">
        <f>AVERAGE(BS336,BS342,BS348,BS354,BS360,BS366,BS372,BS378,BS384)</f>
        <v>#VALUE!</v>
      </c>
      <c r="BT610" s="540"/>
      <c r="BU610" s="241" t="e">
        <f>AVERAGE(BU336,BU342,BU348,BU354,BU360,BU366,BU372,BU378,BU384)</f>
        <v>#VALUE!</v>
      </c>
      <c r="BV610" s="540"/>
      <c r="BW610" s="241" t="e">
        <f>AVERAGE(BW336,BW342,BW348,BW354,BW360,BW366,BW372,BW378,BW384)</f>
        <v>#VALUE!</v>
      </c>
      <c r="BX610" s="569"/>
      <c r="BY610" s="564"/>
      <c r="BZ610" s="564"/>
      <c r="CA610" s="564"/>
      <c r="CB610" s="564"/>
      <c r="CC610" s="179" t="e">
        <f>AVERAGE(CC336,CC342,CC348,CC354,CC360,CC366,CC372,CC378,CC384)</f>
        <v>#VALUE!</v>
      </c>
      <c r="CD610" s="579"/>
      <c r="CE610" s="136">
        <f>AVERAGE(CE336,CE342,CE348,CE354,CE360,CE366,CE372,CE378,CE384)</f>
        <v>0</v>
      </c>
      <c r="CF610" s="599"/>
      <c r="CG610" s="136">
        <f>AVERAGE(CG336,CG342,CG348,CG354,CG360,CG366,CG372,CG378,CG384)</f>
        <v>0</v>
      </c>
      <c r="CH610" s="599"/>
    </row>
    <row r="611" spans="3:86" ht="17" hidden="1" customHeight="1" x14ac:dyDescent="0.2">
      <c r="V611" s="237" t="s">
        <v>173</v>
      </c>
      <c r="W611" s="237" t="s">
        <v>173</v>
      </c>
      <c r="X611" s="109"/>
      <c r="Y611" s="358"/>
      <c r="Z611" s="358"/>
      <c r="AA611" s="109"/>
      <c r="AC611" s="237"/>
      <c r="AT611" s="93">
        <f>AT607/X607</f>
        <v>2.8954179030557681</v>
      </c>
      <c r="AU611" s="93">
        <f>AU607/Y607</f>
        <v>1</v>
      </c>
      <c r="AV611" s="93">
        <f>AV607/Z607</f>
        <v>1</v>
      </c>
      <c r="AW611" s="93">
        <f>AW607/AA607</f>
        <v>14.856291531436158</v>
      </c>
      <c r="AX611" s="109"/>
      <c r="AY611" s="109"/>
      <c r="AZ611" s="109"/>
      <c r="BA611" s="109"/>
      <c r="BB611" s="485"/>
      <c r="BC611" s="90" t="s">
        <v>171</v>
      </c>
      <c r="BD611" s="565"/>
      <c r="BE611" s="242" t="e">
        <f>MIN(BE336,BE342,BE348,BE354,BE360,BE366,BE372,BE378,BE384)</f>
        <v>#VALUE!</v>
      </c>
      <c r="BF611" s="608"/>
      <c r="BG611" s="566"/>
      <c r="BH611" s="566"/>
      <c r="BI611" s="566"/>
      <c r="BJ611" s="276"/>
      <c r="BK611" s="242" t="e">
        <f>MIN(BK336,BK342,BK348,BK354,BK360,BK366,BK372,BK378,BK384)</f>
        <v>#VALUE!</v>
      </c>
      <c r="BL611" s="541"/>
      <c r="BM611" s="242" t="e">
        <f>MIN(BM336,BM342,BM348,BM354,BM360,BM366,BM372,BM378,BM384)</f>
        <v>#VALUE!</v>
      </c>
      <c r="BN611" s="541"/>
      <c r="BO611" s="242" t="e">
        <f>MIN(BO336,BO342,BO348,BO354,BO360,BO366,BO372,BO378,BO384)</f>
        <v>#VALUE!</v>
      </c>
      <c r="BP611" s="541"/>
      <c r="BQ611" s="242" t="e">
        <f>MIN(BQ336,BQ342,BQ348,BQ354,BQ360,BQ366,BQ372,BQ378,BQ384)</f>
        <v>#VALUE!</v>
      </c>
      <c r="BR611" s="541"/>
      <c r="BS611" s="242" t="e">
        <f>MIN(BS336,BS342,BS348,BS354,BS360,BS366,BS372,BS378,BS384)</f>
        <v>#VALUE!</v>
      </c>
      <c r="BT611" s="541"/>
      <c r="BU611" s="242" t="e">
        <f>MIN(BU336,BU342,BU348,BU354,BU360,BU366,BU372,BU378,BU384)</f>
        <v>#VALUE!</v>
      </c>
      <c r="BV611" s="541"/>
      <c r="BW611" s="242" t="e">
        <f>MIN(BW336,BW342,BW348,BW354,BW360,BW366,BW372,BW378,BW384)</f>
        <v>#VALUE!</v>
      </c>
      <c r="BX611" s="565"/>
      <c r="BY611" s="566"/>
      <c r="BZ611" s="566"/>
      <c r="CA611" s="566"/>
      <c r="CB611" s="566"/>
      <c r="CC611" s="262" t="e">
        <f>MIN(CC336,CC342,CC348,CC354,CC360,CC366,CC372,CC378,CC384)</f>
        <v>#VALUE!</v>
      </c>
      <c r="CD611" s="541"/>
      <c r="CE611" s="138">
        <f>MIN(CE336,CE342,CE348,CE354,CE360,CE366,CE372,CE378,CE384)</f>
        <v>0</v>
      </c>
      <c r="CF611" s="541"/>
      <c r="CG611" s="138">
        <f>MIN(CG336,CG342,CG348,CG354,CG360,CG366,CG372,CG378,CG384)</f>
        <v>0</v>
      </c>
      <c r="CH611" s="541"/>
    </row>
    <row r="612" spans="3:86" ht="17" hidden="1" customHeight="1" x14ac:dyDescent="0.2">
      <c r="X612" s="109"/>
      <c r="Y612" s="358"/>
      <c r="Z612" s="358"/>
      <c r="AA612" s="109"/>
      <c r="AC612" s="237"/>
      <c r="AT612" s="109"/>
      <c r="AU612" s="109"/>
      <c r="AV612" s="109"/>
      <c r="AW612" s="109"/>
      <c r="AX612" s="109"/>
      <c r="AY612" s="109"/>
      <c r="AZ612" s="109"/>
      <c r="BA612" s="109"/>
      <c r="BB612" s="485"/>
      <c r="BC612" s="90" t="s">
        <v>172</v>
      </c>
      <c r="BD612" s="530"/>
      <c r="BE612" s="271" t="e">
        <f>MAX(BE336,BE342,BE348,BE354,BE360,BE366,BE372,BE378,BE384)</f>
        <v>#VALUE!</v>
      </c>
      <c r="BF612" s="608"/>
      <c r="BG612" s="566"/>
      <c r="BH612" s="566"/>
      <c r="BI612" s="566"/>
      <c r="BJ612" s="276"/>
      <c r="BK612" s="271" t="e">
        <f>MAX(BK336,BK342,BK348,BK354,BK360,BK366,BK372,BK378,BK384)</f>
        <v>#VALUE!</v>
      </c>
      <c r="BL612" s="541"/>
      <c r="BM612" s="271" t="e">
        <f>MAX(BM336,BM342,BM348,BM354,BM360,BM366,BM372,BM378,BM384)</f>
        <v>#VALUE!</v>
      </c>
      <c r="BN612" s="541"/>
      <c r="BO612" s="271" t="e">
        <f>MAX(BO336,BO342,BO348,BO354,BO360,BO366,BO372,BO378,BO384)</f>
        <v>#VALUE!</v>
      </c>
      <c r="BP612" s="541"/>
      <c r="BQ612" s="271" t="e">
        <f>MAX(BQ336,BQ342,BQ348,BQ354,BQ360,BQ366,BQ372,BQ378,BQ384)</f>
        <v>#VALUE!</v>
      </c>
      <c r="BR612" s="541"/>
      <c r="BS612" s="271" t="e">
        <f>MAX(BS336,BS342,BS348,BS354,BS360,BS366,BS372,BS378,BS384)</f>
        <v>#VALUE!</v>
      </c>
      <c r="BT612" s="541"/>
      <c r="BU612" s="271" t="e">
        <f>MAX(BU336,BU342,BU348,BU354,BU360,BU366,BU372,BU378,BU384)</f>
        <v>#VALUE!</v>
      </c>
      <c r="BV612" s="541"/>
      <c r="BW612" s="271" t="e">
        <f>MAX(BW336,BW342,BW348,BW354,BW360,BW366,BW372,BW378,BW384)</f>
        <v>#VALUE!</v>
      </c>
      <c r="BX612" s="565"/>
      <c r="BY612" s="566"/>
      <c r="BZ612" s="566"/>
      <c r="CA612" s="566"/>
      <c r="CB612" s="566"/>
      <c r="CC612" s="181" t="e">
        <f>MAX(CC336,CC342,CC348,CC354,CC360,CC366,CC372,CC378,CC384)</f>
        <v>#VALUE!</v>
      </c>
      <c r="CD612" s="541"/>
      <c r="CE612" s="139">
        <f>MAX(CE336,CE342,CE348,CE354,CE360,CE366,CE372,CE378,CE384)</f>
        <v>0</v>
      </c>
      <c r="CF612" s="541"/>
      <c r="CG612" s="139">
        <f>MAX(CG336,CG342,CG348,CG354,CG360,CG366,CG372,CG378,CG384)</f>
        <v>0</v>
      </c>
      <c r="CH612" s="541"/>
    </row>
    <row r="613" spans="3:86" ht="17" hidden="1" customHeight="1" x14ac:dyDescent="0.2">
      <c r="X613" s="109"/>
      <c r="Y613" s="358"/>
      <c r="Z613" s="358"/>
      <c r="AA613" s="109"/>
      <c r="AC613" s="237"/>
      <c r="AT613" s="109"/>
      <c r="AU613" s="109"/>
      <c r="AV613" s="109"/>
      <c r="AW613" s="109"/>
      <c r="AX613" s="109"/>
      <c r="AY613" s="109"/>
      <c r="AZ613" s="109"/>
      <c r="BA613" s="109"/>
      <c r="BB613" s="485"/>
      <c r="BC613" s="94" t="s">
        <v>170</v>
      </c>
      <c r="BD613" s="607" t="s">
        <v>46</v>
      </c>
      <c r="BE613" s="264" t="e">
        <f>AVERAGE(BE338,BE344,BE350,BE356,BE362,BE368,BE374,BE380,BE386)</f>
        <v>#VALUE!</v>
      </c>
      <c r="BF613" s="608"/>
      <c r="BG613" s="566"/>
      <c r="BH613" s="566"/>
      <c r="BI613" s="566"/>
      <c r="BJ613" s="276"/>
      <c r="BK613" s="264" t="e">
        <f>AVERAGE(BK338,BK344,BK350,BK356,BK362,BK368,BK374,BK380,BK386)</f>
        <v>#VALUE!</v>
      </c>
      <c r="BL613" s="541"/>
      <c r="BM613" s="264" t="e">
        <f>AVERAGE(BM338,BM344,BM350,BM356,BM362,BM368,BM374,BM380,BM386)</f>
        <v>#VALUE!</v>
      </c>
      <c r="BN613" s="541"/>
      <c r="BO613" s="264" t="e">
        <f>AVERAGE(BO338,BO344,BO350,BO356,BO362,BO368,BO374,BO380,BO386)</f>
        <v>#VALUE!</v>
      </c>
      <c r="BP613" s="541"/>
      <c r="BQ613" s="264" t="e">
        <f>AVERAGE(BQ338,BQ344,BQ350,BQ356,BQ362,BQ368,BQ374,BQ380,BQ386)</f>
        <v>#VALUE!</v>
      </c>
      <c r="BR613" s="541"/>
      <c r="BS613" s="264" t="e">
        <f>AVERAGE(BS338,BS344,BS350,BS356,BS362,BS368,BS374,BS380,BS386)</f>
        <v>#VALUE!</v>
      </c>
      <c r="BT613" s="541"/>
      <c r="BU613" s="264" t="e">
        <f>AVERAGE(BU338,BU344,BU350,BU356,BU362,BU368,BU374,BU380,BU386)</f>
        <v>#VALUE!</v>
      </c>
      <c r="BV613" s="541"/>
      <c r="BW613" s="264" t="e">
        <f>AVERAGE(BW338,BW344,BW350,BW356,BW362,BW368,BW374,BW380,BW386)</f>
        <v>#VALUE!</v>
      </c>
      <c r="BX613" s="565"/>
      <c r="BY613" s="566"/>
      <c r="BZ613" s="566"/>
      <c r="CA613" s="566"/>
      <c r="CB613" s="566"/>
      <c r="CC613" s="260" t="e">
        <f>AVERAGE(CC338,CC344,CC350,CC356,CC362,CC368,CC374,CC380,CC386)</f>
        <v>#VALUE!</v>
      </c>
      <c r="CD613" s="541"/>
      <c r="CE613" s="266">
        <f>AVERAGE(CE338,CE344,CE350,CE356,CE362,CE368,CE374,CE380,CE386)</f>
        <v>0</v>
      </c>
      <c r="CF613" s="541"/>
      <c r="CG613" s="266">
        <f>AVERAGE(CG338,CG344,CG350,CG356,CG362,CG368,CG374,CG380,CG386)</f>
        <v>0</v>
      </c>
      <c r="CH613" s="541"/>
    </row>
    <row r="614" spans="3:86" ht="17" hidden="1" customHeight="1" x14ac:dyDescent="0.2">
      <c r="X614" s="109"/>
      <c r="Y614" s="358"/>
      <c r="Z614" s="358"/>
      <c r="AA614" s="109"/>
      <c r="AC614" s="237"/>
      <c r="AT614" s="109"/>
      <c r="AU614" s="109"/>
      <c r="AV614" s="109"/>
      <c r="AW614" s="109"/>
      <c r="AX614" s="109"/>
      <c r="AY614" s="109"/>
      <c r="AZ614" s="109"/>
      <c r="BA614" s="109"/>
      <c r="BB614" s="485"/>
      <c r="BC614" s="94" t="s">
        <v>171</v>
      </c>
      <c r="BD614" s="608"/>
      <c r="BE614" s="242" t="e">
        <f>MIN(BE338,BE344,BE350,BE356,BE362,BE368,BE374,BE380,BE386)</f>
        <v>#VALUE!</v>
      </c>
      <c r="BF614" s="608"/>
      <c r="BG614" s="566"/>
      <c r="BH614" s="566"/>
      <c r="BI614" s="566"/>
      <c r="BJ614" s="276"/>
      <c r="BK614" s="242" t="e">
        <f>MIN(BK338,BK344,BK350,BK356,BK362,BK368,BK374,BK380,BK386)</f>
        <v>#VALUE!</v>
      </c>
      <c r="BL614" s="541"/>
      <c r="BM614" s="242" t="e">
        <f>MIN(BM338,BM344,BM350,BM356,BM362,BM368,BM374,BM380,BM386)</f>
        <v>#VALUE!</v>
      </c>
      <c r="BN614" s="541"/>
      <c r="BO614" s="242" t="e">
        <f>MIN(BO338,BO344,BO350,BO356,BO362,BO368,BO374,BO380,BO386)</f>
        <v>#VALUE!</v>
      </c>
      <c r="BP614" s="541"/>
      <c r="BQ614" s="242" t="e">
        <f>MIN(BQ338,BQ344,BQ350,BQ356,BQ362,BQ368,BQ374,BQ380,BQ386)</f>
        <v>#VALUE!</v>
      </c>
      <c r="BR614" s="541"/>
      <c r="BS614" s="242" t="e">
        <f>MIN(BS338,BS344,BS350,BS356,BS362,BS368,BS374,BS380,BS386)</f>
        <v>#VALUE!</v>
      </c>
      <c r="BT614" s="541"/>
      <c r="BU614" s="242" t="e">
        <f>MIN(BU338,BU344,BU350,BU356,BU362,BU368,BU374,BU380,BU386)</f>
        <v>#VALUE!</v>
      </c>
      <c r="BV614" s="541"/>
      <c r="BW614" s="242" t="e">
        <f>MIN(BW338,BW344,BW350,BW356,BW362,BW368,BW374,BW380,BW386)</f>
        <v>#VALUE!</v>
      </c>
      <c r="BX614" s="565"/>
      <c r="BY614" s="566"/>
      <c r="BZ614" s="566"/>
      <c r="CA614" s="566"/>
      <c r="CB614" s="566"/>
      <c r="CC614" s="262" t="e">
        <f>MIN(CC338,CC344,CC350,CC356,CC362,CC368,CC374,CC380,CC386)</f>
        <v>#VALUE!</v>
      </c>
      <c r="CD614" s="541"/>
      <c r="CE614" s="138">
        <f>MIN(CE338,CE344,CE350,CE356,CE362,CE368,CE374,CE380,CE386)</f>
        <v>0</v>
      </c>
      <c r="CF614" s="541"/>
      <c r="CG614" s="138">
        <f>MIN(CG338,CG344,CG350,CG356,CG362,CG368,CG374,CG380,CG386)</f>
        <v>0</v>
      </c>
      <c r="CH614" s="541"/>
    </row>
    <row r="615" spans="3:86" ht="17" hidden="1" customHeight="1" x14ac:dyDescent="0.2">
      <c r="F615" s="109">
        <f>COUNTIFS(F388:F411,"&lt;&gt;",F388:F411,"&lt;&gt;0")</f>
        <v>24</v>
      </c>
      <c r="G615" s="109">
        <f>COUNTIFS(G388:G411,"&lt;&gt;",G388:G411,"&lt;&gt;0")</f>
        <v>0</v>
      </c>
      <c r="X615" s="109"/>
      <c r="Y615" s="358"/>
      <c r="Z615" s="358"/>
      <c r="AA615" s="109"/>
      <c r="AC615" s="109">
        <f>COUNTIFS(AC388:AC411,"&lt;&gt;",AC388:AC411,"&lt;&gt;0")</f>
        <v>0</v>
      </c>
      <c r="AT615" s="109"/>
      <c r="AU615" s="109"/>
      <c r="AV615" s="109"/>
      <c r="AW615" s="109"/>
      <c r="AX615" s="132">
        <f>AC615/F615</f>
        <v>0</v>
      </c>
      <c r="AY615" s="109"/>
      <c r="AZ615" s="109"/>
      <c r="BA615" s="109"/>
      <c r="BB615" s="486"/>
      <c r="BC615" s="96" t="s">
        <v>172</v>
      </c>
      <c r="BD615" s="609"/>
      <c r="BE615" s="271" t="e">
        <f>MAX(BE338,BE344,BE350,BE356,BE362,BE368,BE374,BE380,BE386)</f>
        <v>#VALUE!</v>
      </c>
      <c r="BF615" s="611"/>
      <c r="BG615" s="571"/>
      <c r="BH615" s="571"/>
      <c r="BI615" s="571"/>
      <c r="BJ615" s="278"/>
      <c r="BK615" s="271" t="e">
        <f>MAX(BK338,BK344,BK350,BK356,BK362,BK368,BK374,BK380,BK386)</f>
        <v>#VALUE!</v>
      </c>
      <c r="BL615" s="542"/>
      <c r="BM615" s="271" t="e">
        <f>MAX(BM338,BM344,BM350,BM356,BM362,BM368,BM374,BM380,BM386)</f>
        <v>#VALUE!</v>
      </c>
      <c r="BN615" s="542"/>
      <c r="BO615" s="271" t="e">
        <f>MAX(BO338,BO344,BO350,BO356,BO362,BO368,BO374,BO380,BO386)</f>
        <v>#VALUE!</v>
      </c>
      <c r="BP615" s="542"/>
      <c r="BQ615" s="271" t="e">
        <f>MAX(BQ338,BQ344,BQ350,BQ356,BQ362,BQ368,BQ374,BQ380,BQ386)</f>
        <v>#VALUE!</v>
      </c>
      <c r="BR615" s="542"/>
      <c r="BS615" s="271" t="e">
        <f>MAX(BS338,BS344,BS350,BS356,BS362,BS368,BS374,BS380,BS386)</f>
        <v>#VALUE!</v>
      </c>
      <c r="BT615" s="542"/>
      <c r="BU615" s="271" t="e">
        <f>MAX(BU338,BU344,BU350,BU356,BU362,BU368,BU374,BU380,BU386)</f>
        <v>#VALUE!</v>
      </c>
      <c r="BV615" s="542"/>
      <c r="BW615" s="271" t="e">
        <f>MAX(BW338,BW344,BW350,BW356,BW362,BW368,BW374,BW380,BW386)</f>
        <v>#VALUE!</v>
      </c>
      <c r="BX615" s="570"/>
      <c r="BY615" s="571"/>
      <c r="BZ615" s="571"/>
      <c r="CA615" s="571"/>
      <c r="CB615" s="571"/>
      <c r="CC615" s="181" t="e">
        <f>MAX(CC338,CC344,CC350,CC356,CC362,CC368,CC374,CC380,CC386)</f>
        <v>#VALUE!</v>
      </c>
      <c r="CD615" s="542"/>
      <c r="CE615" s="139">
        <f>MAX(CE338,CE344,CE350,CE356,CE362,CE368,CE374,CE380,CE386)</f>
        <v>0</v>
      </c>
      <c r="CF615" s="542"/>
      <c r="CG615" s="139">
        <f>MAX(CG338,CG344,CG350,CG356,CG362,CG368,CG374,CG380,CG386)</f>
        <v>0</v>
      </c>
      <c r="CH615" s="542"/>
    </row>
    <row r="616" spans="3:86" ht="17" hidden="1" customHeight="1" x14ac:dyDescent="0.2">
      <c r="C616" s="132" t="s">
        <v>174</v>
      </c>
      <c r="V616" s="237" t="s">
        <v>169</v>
      </c>
      <c r="W616" s="237" t="s">
        <v>169</v>
      </c>
      <c r="X616" s="109" t="e">
        <f>GEOMEAN(X388:X411)</f>
        <v>#NUM!</v>
      </c>
      <c r="Y616" s="358" t="e">
        <f>GEOMEAN(Y388:Y411)</f>
        <v>#NUM!</v>
      </c>
      <c r="Z616" s="358" t="e">
        <f>GEOMEAN(Z388:Z411)</f>
        <v>#NUM!</v>
      </c>
      <c r="AA616" s="109" t="e">
        <f>GEOMEAN(AA388:AA411)</f>
        <v>#NUM!</v>
      </c>
      <c r="AC616" s="237"/>
      <c r="AT616" s="109" t="e">
        <f t="shared" ref="AT616:BA616" si="209">GEOMEAN(AT388:AT411)</f>
        <v>#NUM!</v>
      </c>
      <c r="AU616" s="109" t="e">
        <f t="shared" si="209"/>
        <v>#NUM!</v>
      </c>
      <c r="AV616" s="109" t="e">
        <f t="shared" si="209"/>
        <v>#NUM!</v>
      </c>
      <c r="AW616" s="109" t="e">
        <f t="shared" si="209"/>
        <v>#NUM!</v>
      </c>
      <c r="AX616" s="109" t="e">
        <f t="shared" si="209"/>
        <v>#DIV/0!</v>
      </c>
      <c r="AY616" s="109" t="e">
        <f t="shared" si="209"/>
        <v>#DIV/0!</v>
      </c>
      <c r="AZ616" s="109" t="e">
        <f t="shared" si="209"/>
        <v>#DIV/0!</v>
      </c>
      <c r="BA616" s="109" t="e">
        <f t="shared" si="209"/>
        <v>#DIV/0!</v>
      </c>
      <c r="BB616" s="598" t="str">
        <f>C616</f>
        <v>Class HDR1_4K</v>
      </c>
      <c r="BC616" s="366" t="s">
        <v>170</v>
      </c>
      <c r="BD616" s="631" t="s">
        <v>39</v>
      </c>
      <c r="BE616" s="241" t="e">
        <f>AVERAGE(BE388,BE394,BE400,BE406)</f>
        <v>#VALUE!</v>
      </c>
      <c r="BF616" s="243" t="e">
        <f>AVERAGE(BF388:BF411)</f>
        <v>#VALUE!</v>
      </c>
      <c r="BG616" s="243" t="e">
        <f>AVERAGE(BG388:BG411)</f>
        <v>#VALUE!</v>
      </c>
      <c r="BH616" s="243" t="e">
        <f>AVERAGE(BH388:BH411)</f>
        <v>#VALUE!</v>
      </c>
      <c r="BI616" s="243" t="e">
        <f>AVERAGE(BI388:BI411)</f>
        <v>#VALUE!</v>
      </c>
      <c r="BJ616" s="243" t="e">
        <f>AVERAGE(BJ388:BJ411)</f>
        <v>#VALUE!</v>
      </c>
      <c r="BK616" s="241" t="e">
        <f>AVERAGE(BK388,BK394,BK400,BK406)</f>
        <v>#VALUE!</v>
      </c>
      <c r="BL616" s="249" t="e">
        <f>AVERAGE(BL388:BL411)</f>
        <v>#VALUE!</v>
      </c>
      <c r="BM616" s="86" t="e">
        <f>AVERAGE(BM388,BM394,BM400,BM406)</f>
        <v>#VALUE!</v>
      </c>
      <c r="BN616" s="87" t="e">
        <f>AVERAGE(BN388:BN411)</f>
        <v>#VALUE!</v>
      </c>
      <c r="BO616" s="86" t="e">
        <f>AVERAGE(BO388,BO394,BO400,BO406)</f>
        <v>#VALUE!</v>
      </c>
      <c r="BP616" s="88" t="e">
        <f>AVERAGE(BP388:BP411)</f>
        <v>#VALUE!</v>
      </c>
      <c r="BQ616" s="86" t="e">
        <f>AVERAGE(BQ388,BQ394,BQ400,BQ406)</f>
        <v>#VALUE!</v>
      </c>
      <c r="BR616" s="88" t="e">
        <f>AVERAGE(BR388:BR411)</f>
        <v>#VALUE!</v>
      </c>
      <c r="BS616" s="86" t="e">
        <f>AVERAGE(BS388,BS394,BS400,BS406)</f>
        <v>#VALUE!</v>
      </c>
      <c r="BT616" s="87" t="e">
        <f>AVERAGE(BT388:BT411)</f>
        <v>#VALUE!</v>
      </c>
      <c r="BU616" s="86" t="e">
        <f>AVERAGE(BU388,BU394,BU400,BU406)</f>
        <v>#VALUE!</v>
      </c>
      <c r="BV616" s="87" t="e">
        <f>AVERAGE(BV388:BV411)</f>
        <v>#VALUE!</v>
      </c>
      <c r="BW616" s="89" t="e">
        <f>AVERAGE(BW388,BW394,BW400,BW406)</f>
        <v>#VALUE!</v>
      </c>
      <c r="BX616" s="241" t="e">
        <f>AVERAGE(BX388:BX411)</f>
        <v>#VALUE!</v>
      </c>
      <c r="BY616" s="243" t="e">
        <f>AVERAGE(BY388:BY411)</f>
        <v>#VALUE!</v>
      </c>
      <c r="BZ616" s="243" t="e">
        <f>AVERAGE(BZ388:BZ411)</f>
        <v>#VALUE!</v>
      </c>
      <c r="CA616" s="249" t="e">
        <f>AVERAGE(CA388:CA411)</f>
        <v>#VALUE!</v>
      </c>
      <c r="CB616" s="249" t="e">
        <f>AVERAGE(CB388:CB411)</f>
        <v>#VALUE!</v>
      </c>
      <c r="CC616" s="179" t="e">
        <f>AVERAGE(CC388,CC394,CC400,CC406)</f>
        <v>#VALUE!</v>
      </c>
      <c r="CD616" s="183" t="e">
        <f>AVERAGE(CD388:CD411)</f>
        <v>#VALUE!</v>
      </c>
      <c r="CE616" s="136">
        <f>SUM(CE388,CE394,CE400,CE406)</f>
        <v>0</v>
      </c>
      <c r="CF616" s="137">
        <f>SUM(CF388:CF411)</f>
        <v>0</v>
      </c>
      <c r="CG616" s="136">
        <f>SUM(CG388,CG394,CG400,CG406)</f>
        <v>0</v>
      </c>
      <c r="CH616" s="137">
        <f>SUM(CH388:CH411)</f>
        <v>0</v>
      </c>
    </row>
    <row r="617" spans="3:86" ht="17" hidden="1" customHeight="1" x14ac:dyDescent="0.2">
      <c r="V617" s="237" t="s">
        <v>41</v>
      </c>
      <c r="W617" s="237" t="s">
        <v>41</v>
      </c>
      <c r="X617" s="109">
        <f>SUM(X388:X411)</f>
        <v>0</v>
      </c>
      <c r="Y617" s="358">
        <f>SUM(Y388:Y411)</f>
        <v>0</v>
      </c>
      <c r="Z617" s="358">
        <f>SUM(Z388:Z411)</f>
        <v>0</v>
      </c>
      <c r="AA617" s="109">
        <f>SUM(AA388:AA411)</f>
        <v>0</v>
      </c>
      <c r="AC617" s="237"/>
      <c r="AT617" s="109">
        <f t="shared" ref="AT617:BA617" si="210">SUM(AT388:AT411)</f>
        <v>0</v>
      </c>
      <c r="AU617" s="109">
        <f t="shared" si="210"/>
        <v>0</v>
      </c>
      <c r="AV617" s="109">
        <f t="shared" si="210"/>
        <v>0</v>
      </c>
      <c r="AW617" s="109">
        <f t="shared" si="210"/>
        <v>0</v>
      </c>
      <c r="AX617" s="109" t="e">
        <f t="shared" si="210"/>
        <v>#DIV/0!</v>
      </c>
      <c r="AY617" s="109" t="e">
        <f t="shared" si="210"/>
        <v>#DIV/0!</v>
      </c>
      <c r="AZ617" s="109" t="e">
        <f t="shared" si="210"/>
        <v>#DIV/0!</v>
      </c>
      <c r="BA617" s="109" t="e">
        <f t="shared" si="210"/>
        <v>#DIV/0!</v>
      </c>
      <c r="BB617" s="485"/>
      <c r="BC617" s="90" t="s">
        <v>171</v>
      </c>
      <c r="BD617" s="485"/>
      <c r="BE617" s="242" t="e">
        <f>MIN(BE388,BE394,BE400,BE406)</f>
        <v>#VALUE!</v>
      </c>
      <c r="BF617" s="244" t="e">
        <f>MIN(BF388:BF411)</f>
        <v>#VALUE!</v>
      </c>
      <c r="BG617" s="244" t="e">
        <f>MIN(BG388:BG411)</f>
        <v>#VALUE!</v>
      </c>
      <c r="BH617" s="244" t="e">
        <f>MIN(BH388:BH411)</f>
        <v>#VALUE!</v>
      </c>
      <c r="BI617" s="244" t="e">
        <f>MIN(BI388:BI411)</f>
        <v>#VALUE!</v>
      </c>
      <c r="BJ617" s="244" t="e">
        <f>MIN(BJ388:BJ411)</f>
        <v>#VALUE!</v>
      </c>
      <c r="BK617" s="242" t="e">
        <f>MIN(BK388,BK394,BK400,BK406)</f>
        <v>#VALUE!</v>
      </c>
      <c r="BL617" s="250" t="e">
        <f>MIN(BL388:BL411)</f>
        <v>#VALUE!</v>
      </c>
      <c r="BM617" s="242" t="e">
        <f>MIN(BM388,BM394,BM400,BM406)</f>
        <v>#VALUE!</v>
      </c>
      <c r="BN617" s="244" t="e">
        <f>MIN(BN388:BN411)</f>
        <v>#VALUE!</v>
      </c>
      <c r="BO617" s="242" t="e">
        <f>MIN(BO388,BO394,BO400,BO406)</f>
        <v>#VALUE!</v>
      </c>
      <c r="BP617" s="250" t="e">
        <f>MIN(BP388:BP411)</f>
        <v>#VALUE!</v>
      </c>
      <c r="BQ617" s="242" t="e">
        <f>MIN(BQ388,BQ394,BQ400,BQ406)</f>
        <v>#VALUE!</v>
      </c>
      <c r="BR617" s="250" t="e">
        <f>MIN(BR388:BR411)</f>
        <v>#VALUE!</v>
      </c>
      <c r="BS617" s="242" t="e">
        <f>MIN(BS388,BS394,BS400,BS406)</f>
        <v>#VALUE!</v>
      </c>
      <c r="BT617" s="244" t="e">
        <f>MIN(BT388:BT411)</f>
        <v>#VALUE!</v>
      </c>
      <c r="BU617" s="242" t="e">
        <f>MIN(BU388,BU394,BU400,BU406)</f>
        <v>#VALUE!</v>
      </c>
      <c r="BV617" s="244" t="e">
        <f>MIN(BV388:BV411)</f>
        <v>#VALUE!</v>
      </c>
      <c r="BW617" s="91" t="e">
        <f>MIN(BW388,BW394,BW400,BW406)</f>
        <v>#VALUE!</v>
      </c>
      <c r="BX617" s="242" t="e">
        <f>MIN(BX388:BX411)</f>
        <v>#VALUE!</v>
      </c>
      <c r="BY617" s="244" t="e">
        <f>MIN(BY388:BY411)</f>
        <v>#VALUE!</v>
      </c>
      <c r="BZ617" s="244" t="e">
        <f>MIN(BZ388:BZ411)</f>
        <v>#VALUE!</v>
      </c>
      <c r="CA617" s="250" t="e">
        <f>MIN(CA388:CA411)</f>
        <v>#VALUE!</v>
      </c>
      <c r="CB617" s="250" t="e">
        <f>MIN(CB388:CB411)</f>
        <v>#VALUE!</v>
      </c>
      <c r="CC617" s="262" t="e">
        <f>MIN(CC388,CC394,CC400,CC406)</f>
        <v>#VALUE!</v>
      </c>
      <c r="CD617" s="270" t="e">
        <f>MIN(CD388:CD411)</f>
        <v>#VALUE!</v>
      </c>
      <c r="CE617" s="138">
        <f>MIN(CE388,CE394,CE400,CE406)</f>
        <v>0</v>
      </c>
      <c r="CF617" s="246">
        <f>MIN(CF388:CF411)</f>
        <v>0</v>
      </c>
      <c r="CG617" s="138">
        <f>MIN(CG388,CG394,CG400,CG406)</f>
        <v>0</v>
      </c>
      <c r="CH617" s="246">
        <f>MIN(CH388:CH411)</f>
        <v>0</v>
      </c>
    </row>
    <row r="618" spans="3:86" ht="17" hidden="1" customHeight="1" x14ac:dyDescent="0.2">
      <c r="V618" s="237" t="s">
        <v>172</v>
      </c>
      <c r="W618" s="237" t="s">
        <v>172</v>
      </c>
      <c r="X618" s="109">
        <f>MAX(X388:X411)</f>
        <v>0</v>
      </c>
      <c r="Y618" s="358">
        <f>MAX(Y388:Y411)</f>
        <v>0</v>
      </c>
      <c r="Z618" s="358">
        <f>MAX(Z388:Z411)</f>
        <v>0</v>
      </c>
      <c r="AA618" s="109">
        <f>MAX(AA388:AA411)</f>
        <v>0</v>
      </c>
      <c r="AC618" s="237"/>
      <c r="AT618" s="109">
        <f t="shared" ref="AT618:BA618" si="211">MAX(AT388:AT411)</f>
        <v>0</v>
      </c>
      <c r="AU618" s="109">
        <f t="shared" si="211"/>
        <v>0</v>
      </c>
      <c r="AV618" s="109">
        <f t="shared" si="211"/>
        <v>0</v>
      </c>
      <c r="AW618" s="109">
        <f t="shared" si="211"/>
        <v>0</v>
      </c>
      <c r="AX618" s="109" t="e">
        <f t="shared" si="211"/>
        <v>#DIV/0!</v>
      </c>
      <c r="AY618" s="109" t="e">
        <f t="shared" si="211"/>
        <v>#DIV/0!</v>
      </c>
      <c r="AZ618" s="109" t="e">
        <f t="shared" si="211"/>
        <v>#DIV/0!</v>
      </c>
      <c r="BA618" s="109" t="e">
        <f t="shared" si="211"/>
        <v>#DIV/0!</v>
      </c>
      <c r="BB618" s="485"/>
      <c r="BC618" s="90" t="s">
        <v>172</v>
      </c>
      <c r="BD618" s="486"/>
      <c r="BE618" s="271" t="e">
        <f>MAX(BE388,BE394,BE400,BE406)</f>
        <v>#VALUE!</v>
      </c>
      <c r="BF618" s="252" t="e">
        <f>MAX(BF388:BF411)</f>
        <v>#VALUE!</v>
      </c>
      <c r="BG618" s="252" t="e">
        <f>MAX(BG388:BG411)</f>
        <v>#VALUE!</v>
      </c>
      <c r="BH618" s="252" t="e">
        <f>MAX(BH388:BH411)</f>
        <v>#VALUE!</v>
      </c>
      <c r="BI618" s="252" t="e">
        <f>MAX(BI388:BI411)</f>
        <v>#VALUE!</v>
      </c>
      <c r="BJ618" s="252" t="e">
        <f>MAX(BJ388:BJ411)</f>
        <v>#VALUE!</v>
      </c>
      <c r="BK618" s="271" t="e">
        <f>MAX(BK388,BK394,BK400,BK406)</f>
        <v>#VALUE!</v>
      </c>
      <c r="BL618" s="255" t="e">
        <f>MAX(BL388:BL411)</f>
        <v>#VALUE!</v>
      </c>
      <c r="BM618" s="271" t="e">
        <f>MAX(BM388,BM394,BM400,BM406)</f>
        <v>#VALUE!</v>
      </c>
      <c r="BN618" s="252" t="e">
        <f>MAX(BN388:BN411)</f>
        <v>#VALUE!</v>
      </c>
      <c r="BO618" s="271" t="e">
        <f>MAX(BO388,BO394,BO400,BO406)</f>
        <v>#VALUE!</v>
      </c>
      <c r="BP618" s="255" t="e">
        <f>MAX(BP388:BP411)</f>
        <v>#VALUE!</v>
      </c>
      <c r="BQ618" s="271" t="e">
        <f>MAX(BQ388,BQ394,BQ400,BQ406)</f>
        <v>#VALUE!</v>
      </c>
      <c r="BR618" s="255" t="e">
        <f>MAX(BR388:BR411)</f>
        <v>#VALUE!</v>
      </c>
      <c r="BS618" s="271" t="e">
        <f>MAX(BS388,BS394,BS400,BS406)</f>
        <v>#VALUE!</v>
      </c>
      <c r="BT618" s="252" t="e">
        <f>MAX(BT388:BT411)</f>
        <v>#VALUE!</v>
      </c>
      <c r="BU618" s="271" t="e">
        <f>MAX(BU388,BU394,BU400,BU406)</f>
        <v>#VALUE!</v>
      </c>
      <c r="BV618" s="252" t="e">
        <f>MAX(BV388:BV411)</f>
        <v>#VALUE!</v>
      </c>
      <c r="BW618" s="92" t="e">
        <f>MAX(BW388,BW394,BW400,BW406)</f>
        <v>#VALUE!</v>
      </c>
      <c r="BX618" s="271" t="e">
        <f>MAX(BX388:BX411)</f>
        <v>#VALUE!</v>
      </c>
      <c r="BY618" s="252" t="e">
        <f>MAX(BY388:BY411)</f>
        <v>#VALUE!</v>
      </c>
      <c r="BZ618" s="252" t="e">
        <f>MAX(BZ388:BZ411)</f>
        <v>#VALUE!</v>
      </c>
      <c r="CA618" s="255" t="e">
        <f>MAX(CA388:CA411)</f>
        <v>#VALUE!</v>
      </c>
      <c r="CB618" s="255" t="e">
        <f>MAX(CB388:CB411)</f>
        <v>#VALUE!</v>
      </c>
      <c r="CC618" s="181" t="e">
        <f>MAX(CC388,CC394,CC400,CC406)</f>
        <v>#VALUE!</v>
      </c>
      <c r="CD618" s="150" t="e">
        <f>MAX(CD388:CD411)</f>
        <v>#VALUE!</v>
      </c>
      <c r="CE618" s="139">
        <f>MAX(CE388,CE394,CE400,CE406)</f>
        <v>0</v>
      </c>
      <c r="CF618" s="247">
        <f>MAX(CF388:CF411)</f>
        <v>0</v>
      </c>
      <c r="CG618" s="139">
        <f>MAX(CG388,CG394,CG400,CG406)</f>
        <v>0</v>
      </c>
      <c r="CH618" s="247">
        <f>MAX(CH388:CH411)</f>
        <v>0</v>
      </c>
    </row>
    <row r="619" spans="3:86" ht="17" hidden="1" customHeight="1" x14ac:dyDescent="0.2">
      <c r="V619" s="237" t="s">
        <v>171</v>
      </c>
      <c r="W619" s="237" t="s">
        <v>171</v>
      </c>
      <c r="X619" s="109">
        <f>MIN(X388:X411)</f>
        <v>0</v>
      </c>
      <c r="Y619" s="358">
        <f>MIN(Y388:Y411)</f>
        <v>0</v>
      </c>
      <c r="Z619" s="358">
        <f>MIN(Z388:Z411)</f>
        <v>0</v>
      </c>
      <c r="AA619" s="109">
        <f>MIN(AA388:AA411)</f>
        <v>0</v>
      </c>
      <c r="AC619" s="237"/>
      <c r="AT619" s="109">
        <f t="shared" ref="AT619:BA619" si="212">MIN(AT388:AT411)</f>
        <v>0</v>
      </c>
      <c r="AU619" s="109">
        <f t="shared" si="212"/>
        <v>0</v>
      </c>
      <c r="AV619" s="109">
        <f t="shared" si="212"/>
        <v>0</v>
      </c>
      <c r="AW619" s="109">
        <f t="shared" si="212"/>
        <v>0</v>
      </c>
      <c r="AX619" s="109" t="e">
        <f t="shared" si="212"/>
        <v>#DIV/0!</v>
      </c>
      <c r="AY619" s="109" t="e">
        <f t="shared" si="212"/>
        <v>#DIV/0!</v>
      </c>
      <c r="AZ619" s="109" t="e">
        <f t="shared" si="212"/>
        <v>#DIV/0!</v>
      </c>
      <c r="BA619" s="109" t="e">
        <f t="shared" si="212"/>
        <v>#DIV/0!</v>
      </c>
      <c r="BB619" s="485"/>
      <c r="BC619" s="90" t="s">
        <v>170</v>
      </c>
      <c r="BD619" s="662" t="s">
        <v>147</v>
      </c>
      <c r="BE619" s="241" t="e">
        <f>AVERAGE(BE390,BE396,BE402,BE408)</f>
        <v>#VALUE!</v>
      </c>
      <c r="BF619" s="610"/>
      <c r="BG619" s="564"/>
      <c r="BH619" s="564"/>
      <c r="BI619" s="564"/>
      <c r="BJ619" s="274"/>
      <c r="BK619" s="241" t="e">
        <f>AVERAGE(BK390,BK396,BK402,BK408)</f>
        <v>#VALUE!</v>
      </c>
      <c r="BL619" s="540"/>
      <c r="BM619" s="86" t="e">
        <f>AVERAGE(BM390,BM396,BM402,BM408)</f>
        <v>#VALUE!</v>
      </c>
      <c r="BN619" s="540"/>
      <c r="BO619" s="86" t="e">
        <f>AVERAGE(BO390,BO396,BO402,BO408)</f>
        <v>#VALUE!</v>
      </c>
      <c r="BP619" s="540"/>
      <c r="BQ619" s="86" t="e">
        <f>AVERAGE(BQ390,BQ396,BQ402,BQ408)</f>
        <v>#VALUE!</v>
      </c>
      <c r="BR619" s="540"/>
      <c r="BS619" s="86" t="e">
        <f>AVERAGE(BS390,BS396,BS402,BS408)</f>
        <v>#VALUE!</v>
      </c>
      <c r="BT619" s="540"/>
      <c r="BU619" s="86" t="e">
        <f>AVERAGE(BU390,BU396,BU402,BU408)</f>
        <v>#VALUE!</v>
      </c>
      <c r="BV619" s="540"/>
      <c r="BW619" s="89" t="e">
        <f>AVERAGE(BW390,BW396,BW402,BW408)</f>
        <v>#VALUE!</v>
      </c>
      <c r="BX619" s="569"/>
      <c r="BY619" s="564"/>
      <c r="BZ619" s="564"/>
      <c r="CA619" s="564"/>
      <c r="CB619" s="564"/>
      <c r="CC619" s="179" t="e">
        <f>AVERAGE(CC390,CC396,CC402,CC408)</f>
        <v>#VALUE!</v>
      </c>
      <c r="CD619" s="579"/>
      <c r="CE619" s="136">
        <f>SUM(CE390,CE396,CE402,CE408)</f>
        <v>0</v>
      </c>
      <c r="CF619" s="599"/>
      <c r="CG619" s="136">
        <f>SUM(CG390,CG396,CG402,CG408)</f>
        <v>0</v>
      </c>
      <c r="CH619" s="599"/>
    </row>
    <row r="620" spans="3:86" ht="17" hidden="1" customHeight="1" x14ac:dyDescent="0.2">
      <c r="V620" s="237" t="s">
        <v>173</v>
      </c>
      <c r="W620" s="237" t="s">
        <v>173</v>
      </c>
      <c r="X620" s="109"/>
      <c r="Y620" s="358"/>
      <c r="Z620" s="358"/>
      <c r="AA620" s="109"/>
      <c r="AC620" s="237"/>
      <c r="AT620" s="93" t="e">
        <f>AT616/X616</f>
        <v>#NUM!</v>
      </c>
      <c r="AU620" s="93" t="e">
        <f>AU616/Y616</f>
        <v>#NUM!</v>
      </c>
      <c r="AV620" s="93" t="e">
        <f>AV616/Z616</f>
        <v>#NUM!</v>
      </c>
      <c r="AW620" s="93" t="e">
        <f>AW616/AA616</f>
        <v>#NUM!</v>
      </c>
      <c r="AX620" s="109"/>
      <c r="AY620" s="109"/>
      <c r="AZ620" s="109"/>
      <c r="BA620" s="109"/>
      <c r="BB620" s="485"/>
      <c r="BC620" s="90" t="s">
        <v>171</v>
      </c>
      <c r="BD620" s="485"/>
      <c r="BE620" s="242" t="e">
        <f>MIN(BE390,BE396,BE402,BE408)</f>
        <v>#VALUE!</v>
      </c>
      <c r="BF620" s="608"/>
      <c r="BG620" s="566"/>
      <c r="BH620" s="566"/>
      <c r="BI620" s="566"/>
      <c r="BJ620" s="276"/>
      <c r="BK620" s="242" t="e">
        <f>MIN(BK390,BK396,BK402,BK408)</f>
        <v>#VALUE!</v>
      </c>
      <c r="BL620" s="541"/>
      <c r="BM620" s="242" t="e">
        <f>MIN(BM390,BM396,BM402,BM408)</f>
        <v>#VALUE!</v>
      </c>
      <c r="BN620" s="541"/>
      <c r="BO620" s="242" t="e">
        <f>MIN(BO390,BO396,BO402,BO408)</f>
        <v>#VALUE!</v>
      </c>
      <c r="BP620" s="541"/>
      <c r="BQ620" s="242" t="e">
        <f>MIN(BQ390,BQ396,BQ402,BQ408)</f>
        <v>#VALUE!</v>
      </c>
      <c r="BR620" s="541"/>
      <c r="BS620" s="242" t="e">
        <f>MIN(BS390,BS396,BS402,BS408)</f>
        <v>#VALUE!</v>
      </c>
      <c r="BT620" s="541"/>
      <c r="BU620" s="242" t="e">
        <f>MIN(BU390,BU396,BU402,BU408)</f>
        <v>#VALUE!</v>
      </c>
      <c r="BV620" s="541"/>
      <c r="BW620" s="91" t="e">
        <f>MIN(BW390,BW396,BW402,BW408)</f>
        <v>#VALUE!</v>
      </c>
      <c r="BX620" s="565"/>
      <c r="BY620" s="566"/>
      <c r="BZ620" s="566"/>
      <c r="CA620" s="566"/>
      <c r="CB620" s="566"/>
      <c r="CC620" s="262" t="e">
        <f>MIN(CC390,CC396,CC402,CC408)</f>
        <v>#VALUE!</v>
      </c>
      <c r="CD620" s="541"/>
      <c r="CE620" s="138">
        <f>MIN(CE390,CE396,CE402,CE408)</f>
        <v>0</v>
      </c>
      <c r="CF620" s="541"/>
      <c r="CG620" s="138">
        <f>MIN(CG390,CG396,CG402,CG408)</f>
        <v>0</v>
      </c>
      <c r="CH620" s="541"/>
    </row>
    <row r="621" spans="3:86" ht="17" hidden="1" customHeight="1" x14ac:dyDescent="0.2">
      <c r="X621" s="109"/>
      <c r="Y621" s="358"/>
      <c r="Z621" s="358"/>
      <c r="AA621" s="109"/>
      <c r="AC621" s="237"/>
      <c r="AT621" s="109"/>
      <c r="AU621" s="109"/>
      <c r="AV621" s="109"/>
      <c r="AW621" s="109"/>
      <c r="AX621" s="109"/>
      <c r="AY621" s="109"/>
      <c r="AZ621" s="109"/>
      <c r="BA621" s="109"/>
      <c r="BB621" s="485"/>
      <c r="BC621" s="90" t="s">
        <v>172</v>
      </c>
      <c r="BD621" s="486"/>
      <c r="BE621" s="271" t="e">
        <f>MAX(BE390,BE396,BE402,BE408)</f>
        <v>#VALUE!</v>
      </c>
      <c r="BF621" s="608"/>
      <c r="BG621" s="566"/>
      <c r="BH621" s="566"/>
      <c r="BI621" s="566"/>
      <c r="BJ621" s="276"/>
      <c r="BK621" s="271" t="e">
        <f>MAX(BK390,BK396,BK402,BK408)</f>
        <v>#VALUE!</v>
      </c>
      <c r="BL621" s="541"/>
      <c r="BM621" s="271" t="e">
        <f>MAX(BM390,BM396,BM402,BM408)</f>
        <v>#VALUE!</v>
      </c>
      <c r="BN621" s="541"/>
      <c r="BO621" s="271" t="e">
        <f>MAX(BO390,BO396,BO402,BO408)</f>
        <v>#VALUE!</v>
      </c>
      <c r="BP621" s="541"/>
      <c r="BQ621" s="271" t="e">
        <f>MAX(BQ390,BQ396,BQ402,BQ408)</f>
        <v>#VALUE!</v>
      </c>
      <c r="BR621" s="541"/>
      <c r="BS621" s="271" t="e">
        <f>MAX(BS390,BS396,BS402,BS408)</f>
        <v>#VALUE!</v>
      </c>
      <c r="BT621" s="541"/>
      <c r="BU621" s="271" t="e">
        <f>MAX(BU390,BU396,BU402,BU408)</f>
        <v>#VALUE!</v>
      </c>
      <c r="BV621" s="541"/>
      <c r="BW621" s="92" t="e">
        <f>MAX(BW390,BW396,BW402,BW408)</f>
        <v>#VALUE!</v>
      </c>
      <c r="BX621" s="565"/>
      <c r="BY621" s="566"/>
      <c r="BZ621" s="566"/>
      <c r="CA621" s="566"/>
      <c r="CB621" s="566"/>
      <c r="CC621" s="181" t="e">
        <f>MAX(CC390,CC396,CC402,CC408)</f>
        <v>#VALUE!</v>
      </c>
      <c r="CD621" s="541"/>
      <c r="CE621" s="139">
        <f>MAX(CE390,CE396,CE402,CE408)</f>
        <v>0</v>
      </c>
      <c r="CF621" s="541"/>
      <c r="CG621" s="139">
        <f>MAX(CG390,CG396,CG402,CG408)</f>
        <v>0</v>
      </c>
      <c r="CH621" s="541"/>
    </row>
    <row r="622" spans="3:86" ht="17" hidden="1" customHeight="1" x14ac:dyDescent="0.2">
      <c r="X622" s="109"/>
      <c r="Y622" s="358"/>
      <c r="Z622" s="358"/>
      <c r="AA622" s="109"/>
      <c r="AC622" s="237"/>
      <c r="AT622" s="109"/>
      <c r="AU622" s="109"/>
      <c r="AV622" s="109"/>
      <c r="AW622" s="109"/>
      <c r="AX622" s="109"/>
      <c r="AY622" s="109"/>
      <c r="AZ622" s="109"/>
      <c r="BA622" s="109"/>
      <c r="BB622" s="485"/>
      <c r="BC622" s="94" t="s">
        <v>170</v>
      </c>
      <c r="BD622" s="607" t="s">
        <v>46</v>
      </c>
      <c r="BE622" s="264" t="e">
        <f>AVERAGE(BE392,BE398,BE404,BE410)</f>
        <v>#VALUE!</v>
      </c>
      <c r="BF622" s="608"/>
      <c r="BG622" s="566"/>
      <c r="BH622" s="566"/>
      <c r="BI622" s="566"/>
      <c r="BJ622" s="276"/>
      <c r="BK622" s="264" t="e">
        <f>AVERAGE(BK392,BK398,BK404,BK410)</f>
        <v>#VALUE!</v>
      </c>
      <c r="BL622" s="541"/>
      <c r="BM622" s="264" t="e">
        <f>AVERAGE(BM392,BM398,BM404,BM410)</f>
        <v>#VALUE!</v>
      </c>
      <c r="BN622" s="541"/>
      <c r="BO622" s="264" t="e">
        <f>AVERAGE(BO392,BO398,BO404,BO410)</f>
        <v>#VALUE!</v>
      </c>
      <c r="BP622" s="541"/>
      <c r="BQ622" s="264" t="e">
        <f>AVERAGE(BQ392,BQ398,BQ404,BQ410)</f>
        <v>#VALUE!</v>
      </c>
      <c r="BR622" s="541"/>
      <c r="BS622" s="264" t="e">
        <f>AVERAGE(BS392,BS398,BS404,BS410)</f>
        <v>#VALUE!</v>
      </c>
      <c r="BT622" s="541"/>
      <c r="BU622" s="264" t="e">
        <f>AVERAGE(BU392,BU398,BU404,BU410)</f>
        <v>#VALUE!</v>
      </c>
      <c r="BV622" s="541"/>
      <c r="BW622" s="95" t="e">
        <f>AVERAGE(BW392,BW398,BW404,BW410)</f>
        <v>#VALUE!</v>
      </c>
      <c r="BX622" s="565"/>
      <c r="BY622" s="566"/>
      <c r="BZ622" s="566"/>
      <c r="CA622" s="566"/>
      <c r="CB622" s="566"/>
      <c r="CC622" s="260" t="e">
        <f>AVERAGE(CC392,CC398,CC404,CC410)</f>
        <v>#VALUE!</v>
      </c>
      <c r="CD622" s="541"/>
      <c r="CE622" s="266">
        <f>SUM(CE392,CE398,CE404,CE410)</f>
        <v>0</v>
      </c>
      <c r="CF622" s="541"/>
      <c r="CG622" s="266">
        <f>SUM(CG392,CG398,CG404,CG410)</f>
        <v>0</v>
      </c>
      <c r="CH622" s="541"/>
    </row>
    <row r="623" spans="3:86" ht="17" hidden="1" customHeight="1" x14ac:dyDescent="0.2">
      <c r="X623" s="109"/>
      <c r="Y623" s="358"/>
      <c r="Z623" s="358"/>
      <c r="AA623" s="109"/>
      <c r="AC623" s="237"/>
      <c r="AT623" s="109"/>
      <c r="AU623" s="109"/>
      <c r="AV623" s="109"/>
      <c r="AW623" s="109"/>
      <c r="AX623" s="109"/>
      <c r="AY623" s="109"/>
      <c r="AZ623" s="109"/>
      <c r="BA623" s="109"/>
      <c r="BB623" s="485"/>
      <c r="BC623" s="94" t="s">
        <v>171</v>
      </c>
      <c r="BD623" s="608"/>
      <c r="BE623" s="242" t="e">
        <f>MIN(BE392,BE398,BE404,BE410)</f>
        <v>#VALUE!</v>
      </c>
      <c r="BF623" s="608"/>
      <c r="BG623" s="566"/>
      <c r="BH623" s="566"/>
      <c r="BI623" s="566"/>
      <c r="BJ623" s="276"/>
      <c r="BK623" s="242" t="e">
        <f>MIN(BK392,BK398,BK404,BK410)</f>
        <v>#VALUE!</v>
      </c>
      <c r="BL623" s="541"/>
      <c r="BM623" s="242" t="e">
        <f>MIN(BM392,BM398,BM404,BM410)</f>
        <v>#VALUE!</v>
      </c>
      <c r="BN623" s="541"/>
      <c r="BO623" s="242" t="e">
        <f>MIN(BO392,BO398,BO404,BO410)</f>
        <v>#VALUE!</v>
      </c>
      <c r="BP623" s="541"/>
      <c r="BQ623" s="242" t="e">
        <f>MIN(BQ392,BQ398,BQ404,BQ410)</f>
        <v>#VALUE!</v>
      </c>
      <c r="BR623" s="541"/>
      <c r="BS623" s="242" t="e">
        <f>MIN(BS392,BS398,BS404,BS410)</f>
        <v>#VALUE!</v>
      </c>
      <c r="BT623" s="541"/>
      <c r="BU623" s="242" t="e">
        <f>MIN(BU392,BU398,BU404,BU410)</f>
        <v>#VALUE!</v>
      </c>
      <c r="BV623" s="541"/>
      <c r="BW623" s="91" t="e">
        <f>MIN(BW392,BW398,BW404,BW410)</f>
        <v>#VALUE!</v>
      </c>
      <c r="BX623" s="565"/>
      <c r="BY623" s="566"/>
      <c r="BZ623" s="566"/>
      <c r="CA623" s="566"/>
      <c r="CB623" s="566"/>
      <c r="CC623" s="262" t="e">
        <f>MIN(CC392,CC398,CC404,CC410)</f>
        <v>#VALUE!</v>
      </c>
      <c r="CD623" s="541"/>
      <c r="CE623" s="138">
        <f>MIN(CE392,CE398,CE404,CE410)</f>
        <v>0</v>
      </c>
      <c r="CF623" s="541"/>
      <c r="CG623" s="138">
        <f>MIN(CG392,CG398,CG404,CG410)</f>
        <v>0</v>
      </c>
      <c r="CH623" s="541"/>
    </row>
    <row r="624" spans="3:86" ht="17" hidden="1" customHeight="1" x14ac:dyDescent="0.2">
      <c r="F624" s="109">
        <f>COUNTIFS(F412:F453,"&lt;&gt;",F412:F453,"&lt;&gt;0")</f>
        <v>42</v>
      </c>
      <c r="G624" s="109">
        <f>COUNTIFS(G412:G453,"&lt;&gt;",G412:G453,"&lt;&gt;0")</f>
        <v>0</v>
      </c>
      <c r="X624" s="109"/>
      <c r="Y624" s="358"/>
      <c r="Z624" s="358"/>
      <c r="AA624" s="109"/>
      <c r="AC624" s="109">
        <f>COUNTIFS(AC412:AC453,"&lt;&gt;",AC412:AC453,"&lt;&gt;0")</f>
        <v>0</v>
      </c>
      <c r="AT624" s="109"/>
      <c r="AU624" s="109"/>
      <c r="AV624" s="109"/>
      <c r="AW624" s="109"/>
      <c r="AX624" s="132">
        <f>AC624/F624</f>
        <v>0</v>
      </c>
      <c r="AY624" s="109"/>
      <c r="AZ624" s="109"/>
      <c r="BA624" s="109"/>
      <c r="BB624" s="486"/>
      <c r="BC624" s="96" t="s">
        <v>172</v>
      </c>
      <c r="BD624" s="609"/>
      <c r="BE624" s="271" t="e">
        <f>MAX(BE392,BE398,BE404,BE410)</f>
        <v>#VALUE!</v>
      </c>
      <c r="BF624" s="611"/>
      <c r="BG624" s="571"/>
      <c r="BH624" s="571"/>
      <c r="BI624" s="571"/>
      <c r="BJ624" s="278"/>
      <c r="BK624" s="271" t="e">
        <f>MAX(BK392,BK398,BK404,BK410)</f>
        <v>#VALUE!</v>
      </c>
      <c r="BL624" s="542"/>
      <c r="BM624" s="271" t="e">
        <f>MAX(BM392,BM398,BM404,BM410)</f>
        <v>#VALUE!</v>
      </c>
      <c r="BN624" s="542"/>
      <c r="BO624" s="271" t="e">
        <f>MAX(BO392,BO398,BO404,BO410)</f>
        <v>#VALUE!</v>
      </c>
      <c r="BP624" s="542"/>
      <c r="BQ624" s="271" t="e">
        <f>MAX(BQ392,BQ398,BQ404,BQ410)</f>
        <v>#VALUE!</v>
      </c>
      <c r="BR624" s="542"/>
      <c r="BS624" s="271" t="e">
        <f>MAX(BS392,BS398,BS404,BS410)</f>
        <v>#VALUE!</v>
      </c>
      <c r="BT624" s="542"/>
      <c r="BU624" s="271" t="e">
        <f>MAX(BU392,BU398,BU404,BU410)</f>
        <v>#VALUE!</v>
      </c>
      <c r="BV624" s="542"/>
      <c r="BW624" s="92" t="e">
        <f>MAX(BW392,BW398,BW404,BW410)</f>
        <v>#VALUE!</v>
      </c>
      <c r="BX624" s="570"/>
      <c r="BY624" s="571"/>
      <c r="BZ624" s="571"/>
      <c r="CA624" s="571"/>
      <c r="CB624" s="571"/>
      <c r="CC624" s="181" t="e">
        <f>MAX(CC392,CC398,CC404,CC410)</f>
        <v>#VALUE!</v>
      </c>
      <c r="CD624" s="542"/>
      <c r="CE624" s="139">
        <f>MAX(CE392,CE398,CE404,CE410)</f>
        <v>0</v>
      </c>
      <c r="CF624" s="542"/>
      <c r="CG624" s="139">
        <f>MAX(CG392,CG398,CG404,CG410)</f>
        <v>0</v>
      </c>
      <c r="CH624" s="542"/>
    </row>
    <row r="625" spans="3:86" ht="17" hidden="1" customHeight="1" x14ac:dyDescent="0.2">
      <c r="C625" s="132" t="s">
        <v>175</v>
      </c>
      <c r="V625" s="237" t="s">
        <v>169</v>
      </c>
      <c r="W625" s="237" t="s">
        <v>169</v>
      </c>
      <c r="X625" s="109" t="e">
        <f>GEOMEAN(X412:X453)</f>
        <v>#NUM!</v>
      </c>
      <c r="Y625" s="358" t="e">
        <f>GEOMEAN(Y412:Y453)</f>
        <v>#NUM!</v>
      </c>
      <c r="Z625" s="358" t="e">
        <f>GEOMEAN(Z412:Z453)</f>
        <v>#NUM!</v>
      </c>
      <c r="AA625" s="109" t="e">
        <f>GEOMEAN(AA412:AA453)</f>
        <v>#NUM!</v>
      </c>
      <c r="AT625" s="109" t="e">
        <f t="shared" ref="AT625:BA625" si="213">GEOMEAN(AT412:AT453)</f>
        <v>#NUM!</v>
      </c>
      <c r="AU625" s="109" t="e">
        <f t="shared" si="213"/>
        <v>#NUM!</v>
      </c>
      <c r="AV625" s="109" t="e">
        <f t="shared" si="213"/>
        <v>#NUM!</v>
      </c>
      <c r="AW625" s="109" t="e">
        <f t="shared" si="213"/>
        <v>#NUM!</v>
      </c>
      <c r="AX625" s="109" t="e">
        <f t="shared" si="213"/>
        <v>#DIV/0!</v>
      </c>
      <c r="AY625" s="109" t="e">
        <f t="shared" si="213"/>
        <v>#DIV/0!</v>
      </c>
      <c r="AZ625" s="109" t="e">
        <f t="shared" si="213"/>
        <v>#DIV/0!</v>
      </c>
      <c r="BA625" s="109" t="e">
        <f t="shared" si="213"/>
        <v>#DIV/0!</v>
      </c>
      <c r="BB625" s="598" t="str">
        <f>C625</f>
        <v>Class HDR2_2K</v>
      </c>
      <c r="BC625" s="366" t="s">
        <v>170</v>
      </c>
      <c r="BD625" s="614" t="s">
        <v>39</v>
      </c>
      <c r="BE625" s="241" t="e">
        <f>AVERAGE(BE412,BE418,BE424,BE430,BE436,BE442,BE448)</f>
        <v>#VALUE!</v>
      </c>
      <c r="BF625" s="243" t="e">
        <f>AVERAGE(BF412:BF453)</f>
        <v>#VALUE!</v>
      </c>
      <c r="BG625" s="243" t="e">
        <f>AVERAGE(BG412:BG453)</f>
        <v>#VALUE!</v>
      </c>
      <c r="BH625" s="243" t="e">
        <f>AVERAGE(BH412:BH453)</f>
        <v>#VALUE!</v>
      </c>
      <c r="BI625" s="243" t="e">
        <f>AVERAGE(BI412:BI453)</f>
        <v>#VALUE!</v>
      </c>
      <c r="BJ625" s="243" t="e">
        <f>AVERAGE(BJ412:BJ453)</f>
        <v>#VALUE!</v>
      </c>
      <c r="BK625" s="241" t="e">
        <f>AVERAGE(BK412,BK418,BK424,BK430,BK436,BK442,BK448)</f>
        <v>#VALUE!</v>
      </c>
      <c r="BL625" s="249" t="e">
        <f>AVERAGE(BL412:BL453)</f>
        <v>#VALUE!</v>
      </c>
      <c r="BM625" s="86" t="e">
        <f>AVERAGE(BM412,BM418,BM424,BM430,BM436,BM442,BM448)</f>
        <v>#VALUE!</v>
      </c>
      <c r="BN625" s="87" t="e">
        <f>AVERAGE(BN412:BN453)</f>
        <v>#VALUE!</v>
      </c>
      <c r="BO625" s="86" t="e">
        <f>AVERAGE(BO412,BO418,BO424,BO430,BO436,BO442,BO448)</f>
        <v>#VALUE!</v>
      </c>
      <c r="BP625" s="88" t="e">
        <f>AVERAGE(BP412:BP453)</f>
        <v>#VALUE!</v>
      </c>
      <c r="BQ625" s="86" t="e">
        <f>AVERAGE(BQ412,BQ418,BQ424,BQ430,BQ436,BQ442,BQ448)</f>
        <v>#VALUE!</v>
      </c>
      <c r="BR625" s="88" t="e">
        <f>AVERAGE(BR412:BR453)</f>
        <v>#VALUE!</v>
      </c>
      <c r="BS625" s="86" t="e">
        <f>AVERAGE(BS412,BS418,BS424,BS430,BS436,BS442,BS448)</f>
        <v>#VALUE!</v>
      </c>
      <c r="BT625" s="87" t="e">
        <f>AVERAGE(BT412:BT453)</f>
        <v>#VALUE!</v>
      </c>
      <c r="BU625" s="86" t="e">
        <f>AVERAGE(BU412,BU418,BU424,BU430,BU436,BU442,BU448)</f>
        <v>#VALUE!</v>
      </c>
      <c r="BV625" s="87" t="e">
        <f>AVERAGE(BV412:BV453)</f>
        <v>#VALUE!</v>
      </c>
      <c r="BW625" s="89" t="e">
        <f>AVERAGE(BW412,BW418,BW424,BW430,BW436,BW442,BW448)</f>
        <v>#VALUE!</v>
      </c>
      <c r="BX625" s="241" t="e">
        <f>AVERAGE(BX412:BX453)</f>
        <v>#VALUE!</v>
      </c>
      <c r="BY625" s="243" t="e">
        <f>AVERAGE(BY412:BY453)</f>
        <v>#VALUE!</v>
      </c>
      <c r="BZ625" s="243" t="e">
        <f>AVERAGE(BZ412:BZ453)</f>
        <v>#VALUE!</v>
      </c>
      <c r="CA625" s="249" t="e">
        <f>AVERAGE(CA412:CA453)</f>
        <v>#VALUE!</v>
      </c>
      <c r="CB625" s="249" t="e">
        <f>AVERAGE(CB412:CB453)</f>
        <v>#VALUE!</v>
      </c>
      <c r="CC625" s="179" t="e">
        <f>AVERAGE(CC412,CC418,CC424,CC430,CC436,CC442,CC448)</f>
        <v>#VALUE!</v>
      </c>
      <c r="CD625" s="183" t="e">
        <f>AVERAGE(CD412:CD453)</f>
        <v>#VALUE!</v>
      </c>
      <c r="CE625" s="136">
        <f>SUM(CE412,CE418,CE424,CE430,CE436,CE442,CE448)</f>
        <v>0</v>
      </c>
      <c r="CF625" s="137">
        <f>SUM(CF412:CF453)</f>
        <v>0</v>
      </c>
      <c r="CG625" s="136">
        <f>SUM(CG412,CG418,CG424,CG430,CG436,CG442,CG448)</f>
        <v>0</v>
      </c>
      <c r="CH625" s="137">
        <f>SUM(CH412:CH453)</f>
        <v>0</v>
      </c>
    </row>
    <row r="626" spans="3:86" ht="17" hidden="1" customHeight="1" x14ac:dyDescent="0.2">
      <c r="V626" s="237" t="s">
        <v>41</v>
      </c>
      <c r="W626" s="237" t="s">
        <v>41</v>
      </c>
      <c r="X626" s="109">
        <f>SUM(X412:X453)</f>
        <v>0</v>
      </c>
      <c r="Y626" s="358">
        <f>SUM(Y412:Y453)</f>
        <v>0</v>
      </c>
      <c r="Z626" s="358">
        <f>SUM(Z412:Z453)</f>
        <v>0</v>
      </c>
      <c r="AA626" s="109">
        <f>SUM(AA412:AA453)</f>
        <v>0</v>
      </c>
      <c r="AC626" s="237"/>
      <c r="AT626" s="109">
        <f t="shared" ref="AT626:BA626" si="214">SUM(AT412:AT453)</f>
        <v>0</v>
      </c>
      <c r="AU626" s="109">
        <f t="shared" si="214"/>
        <v>0</v>
      </c>
      <c r="AV626" s="109">
        <f t="shared" si="214"/>
        <v>0</v>
      </c>
      <c r="AW626" s="109">
        <f t="shared" si="214"/>
        <v>0</v>
      </c>
      <c r="AX626" s="109" t="e">
        <f t="shared" si="214"/>
        <v>#DIV/0!</v>
      </c>
      <c r="AY626" s="109" t="e">
        <f t="shared" si="214"/>
        <v>#DIV/0!</v>
      </c>
      <c r="AZ626" s="109" t="e">
        <f t="shared" si="214"/>
        <v>#DIV/0!</v>
      </c>
      <c r="BA626" s="109" t="e">
        <f t="shared" si="214"/>
        <v>#DIV/0!</v>
      </c>
      <c r="BB626" s="485"/>
      <c r="BC626" s="90" t="s">
        <v>171</v>
      </c>
      <c r="BD626" s="565"/>
      <c r="BE626" s="242" t="e">
        <f>MIN(BE412,BE418,BE424,BE430,BE436,BE442,BE448)</f>
        <v>#VALUE!</v>
      </c>
      <c r="BF626" s="244" t="e">
        <f>MIN(BF412:BF453)</f>
        <v>#VALUE!</v>
      </c>
      <c r="BG626" s="244" t="e">
        <f>MIN(BG412:BG453)</f>
        <v>#VALUE!</v>
      </c>
      <c r="BH626" s="244" t="e">
        <f>MIN(BH412:BH453)</f>
        <v>#VALUE!</v>
      </c>
      <c r="BI626" s="244" t="e">
        <f>MIN(BI412:BI453)</f>
        <v>#VALUE!</v>
      </c>
      <c r="BJ626" s="244" t="e">
        <f>MIN(BJ412:BJ453)</f>
        <v>#VALUE!</v>
      </c>
      <c r="BK626" s="242" t="e">
        <f>MIN(BK412,BK418,BK424,BK430,BK436,BK442,BK448)</f>
        <v>#VALUE!</v>
      </c>
      <c r="BL626" s="250" t="e">
        <f>MIN(BL412:BL453)</f>
        <v>#VALUE!</v>
      </c>
      <c r="BM626" s="242" t="e">
        <f>MIN(BM412,BM418,BM424,BM430,BM436,BM442,BM448)</f>
        <v>#VALUE!</v>
      </c>
      <c r="BN626" s="244" t="e">
        <f>MIN(BN412:BN453)</f>
        <v>#VALUE!</v>
      </c>
      <c r="BO626" s="242" t="e">
        <f>MIN(BO412,BO418,BO424,BO430,BO436,BO442,BO448)</f>
        <v>#VALUE!</v>
      </c>
      <c r="BP626" s="250" t="e">
        <f>MIN(BP412:BP453)</f>
        <v>#VALUE!</v>
      </c>
      <c r="BQ626" s="242" t="e">
        <f>MIN(BQ412,BQ418,BQ424,BQ430,BQ436,BQ442,BQ448)</f>
        <v>#VALUE!</v>
      </c>
      <c r="BR626" s="250" t="e">
        <f>MIN(BR412:BR453)</f>
        <v>#VALUE!</v>
      </c>
      <c r="BS626" s="242" t="e">
        <f>MIN(BS412,BS418,BS424,BS430,BS436,BS442,BS448)</f>
        <v>#VALUE!</v>
      </c>
      <c r="BT626" s="244" t="e">
        <f>MIN(BT412:BT453)</f>
        <v>#VALUE!</v>
      </c>
      <c r="BU626" s="242" t="e">
        <f>MIN(BU412,BU418,BU424,BU430,BU436,BU442,BU448)</f>
        <v>#VALUE!</v>
      </c>
      <c r="BV626" s="244" t="e">
        <f>MIN(BV412:BV453)</f>
        <v>#VALUE!</v>
      </c>
      <c r="BW626" s="91" t="e">
        <f>MIN(BW412,BW418,BW424,BW430,BW436,BW442,BW448)</f>
        <v>#VALUE!</v>
      </c>
      <c r="BX626" s="242" t="e">
        <f>MIN(BX412:BX453)</f>
        <v>#VALUE!</v>
      </c>
      <c r="BY626" s="244" t="e">
        <f>MIN(BY412:BY453)</f>
        <v>#VALUE!</v>
      </c>
      <c r="BZ626" s="244" t="e">
        <f>MIN(BZ412:BZ453)</f>
        <v>#VALUE!</v>
      </c>
      <c r="CA626" s="250" t="e">
        <f>MIN(CA412:CA453)</f>
        <v>#VALUE!</v>
      </c>
      <c r="CB626" s="250" t="e">
        <f>MIN(CB412:CB453)</f>
        <v>#VALUE!</v>
      </c>
      <c r="CC626" s="262" t="e">
        <f>MIN(CC412,CC418,CC424,CC430,CC436,CC442,CC448)</f>
        <v>#VALUE!</v>
      </c>
      <c r="CD626" s="270" t="e">
        <f>MIN(CD412:CD453)</f>
        <v>#VALUE!</v>
      </c>
      <c r="CE626" s="138">
        <f>MIN(CE412,CE418,CE424,CE430,CE436,CE442,CE448)</f>
        <v>0</v>
      </c>
      <c r="CF626" s="246">
        <f>MIN(CF412:CF453)</f>
        <v>0</v>
      </c>
      <c r="CG626" s="138">
        <f>MIN(CG412,CG418,CG424,CG430,CG436,CG442,CG448)</f>
        <v>0</v>
      </c>
      <c r="CH626" s="246">
        <f>MIN(CH412:CH453)</f>
        <v>0</v>
      </c>
    </row>
    <row r="627" spans="3:86" ht="17" hidden="1" customHeight="1" x14ac:dyDescent="0.2">
      <c r="V627" s="237" t="s">
        <v>172</v>
      </c>
      <c r="W627" s="237" t="s">
        <v>172</v>
      </c>
      <c r="X627" s="109">
        <f>MAX(X412:X453)</f>
        <v>0</v>
      </c>
      <c r="Y627" s="358">
        <f>MAX(Y412:Y453)</f>
        <v>0</v>
      </c>
      <c r="Z627" s="358">
        <f>MAX(Z412:Z453)</f>
        <v>0</v>
      </c>
      <c r="AA627" s="109">
        <f>MAX(AA412:AA453)</f>
        <v>0</v>
      </c>
      <c r="AC627" s="237"/>
      <c r="AT627" s="109">
        <f t="shared" ref="AT627:BA627" si="215">MAX(AT412:AT453)</f>
        <v>0</v>
      </c>
      <c r="AU627" s="109">
        <f t="shared" si="215"/>
        <v>0</v>
      </c>
      <c r="AV627" s="109">
        <f t="shared" si="215"/>
        <v>0</v>
      </c>
      <c r="AW627" s="109">
        <f t="shared" si="215"/>
        <v>0</v>
      </c>
      <c r="AX627" s="109" t="e">
        <f t="shared" si="215"/>
        <v>#DIV/0!</v>
      </c>
      <c r="AY627" s="109" t="e">
        <f t="shared" si="215"/>
        <v>#DIV/0!</v>
      </c>
      <c r="AZ627" s="109" t="e">
        <f t="shared" si="215"/>
        <v>#DIV/0!</v>
      </c>
      <c r="BA627" s="109" t="e">
        <f t="shared" si="215"/>
        <v>#DIV/0!</v>
      </c>
      <c r="BB627" s="485"/>
      <c r="BC627" s="90" t="s">
        <v>172</v>
      </c>
      <c r="BD627" s="530"/>
      <c r="BE627" s="271" t="e">
        <f>MAX(BE412,BE418,BE424,BE430,BE436,BE442,BE448)</f>
        <v>#VALUE!</v>
      </c>
      <c r="BF627" s="252" t="e">
        <f>MAX(BF412:BF453)</f>
        <v>#VALUE!</v>
      </c>
      <c r="BG627" s="252" t="e">
        <f>MAX(BG412:BG453)</f>
        <v>#VALUE!</v>
      </c>
      <c r="BH627" s="252" t="e">
        <f>MAX(BH412:BH453)</f>
        <v>#VALUE!</v>
      </c>
      <c r="BI627" s="252" t="e">
        <f>MAX(BI412:BI453)</f>
        <v>#VALUE!</v>
      </c>
      <c r="BJ627" s="252" t="e">
        <f>MAX(BJ412:BJ453)</f>
        <v>#VALUE!</v>
      </c>
      <c r="BK627" s="271" t="e">
        <f>MAX(BK412,BK418,BK424,BK430,BK436,BK442,BK448)</f>
        <v>#VALUE!</v>
      </c>
      <c r="BL627" s="255" t="e">
        <f>MAX(BL412:BL453)</f>
        <v>#VALUE!</v>
      </c>
      <c r="BM627" s="271" t="e">
        <f>MAX(BM412,BM418,BM424,BM430,BM436,BM442,BM448)</f>
        <v>#VALUE!</v>
      </c>
      <c r="BN627" s="252" t="e">
        <f>MAX(BN412:BN453)</f>
        <v>#VALUE!</v>
      </c>
      <c r="BO627" s="271" t="e">
        <f>MAX(BO412,BO418,BO424,BO430,BO436,BO442,BO448)</f>
        <v>#VALUE!</v>
      </c>
      <c r="BP627" s="255" t="e">
        <f>MAX(BP412:BP453)</f>
        <v>#VALUE!</v>
      </c>
      <c r="BQ627" s="271" t="e">
        <f>MAX(BQ412,BQ418,BQ424,BQ430,BQ436,BQ442,BQ448)</f>
        <v>#VALUE!</v>
      </c>
      <c r="BR627" s="255" t="e">
        <f>MAX(BR412:BR453)</f>
        <v>#VALUE!</v>
      </c>
      <c r="BS627" s="271" t="e">
        <f>MAX(BS412,BS418,BS424,BS430,BS436,BS442,BS448)</f>
        <v>#VALUE!</v>
      </c>
      <c r="BT627" s="252" t="e">
        <f>MAX(BT412:BT453)</f>
        <v>#VALUE!</v>
      </c>
      <c r="BU627" s="271" t="e">
        <f>MAX(BU412,BU418,BU424,BU430,BU436,BU442,BU448)</f>
        <v>#VALUE!</v>
      </c>
      <c r="BV627" s="252" t="e">
        <f>MAX(BV412:BV453)</f>
        <v>#VALUE!</v>
      </c>
      <c r="BW627" s="92" t="e">
        <f>MAX(BW412,BW418,BW424,BW430,BW436,BW442,BW448)</f>
        <v>#VALUE!</v>
      </c>
      <c r="BX627" s="271" t="e">
        <f>MAX(BX412:BX453)</f>
        <v>#VALUE!</v>
      </c>
      <c r="BY627" s="252" t="e">
        <f>MAX(BY412:BY453)</f>
        <v>#VALUE!</v>
      </c>
      <c r="BZ627" s="252" t="e">
        <f>MAX(BZ412:BZ453)</f>
        <v>#VALUE!</v>
      </c>
      <c r="CA627" s="255" t="e">
        <f>MAX(CA412:CA453)</f>
        <v>#VALUE!</v>
      </c>
      <c r="CB627" s="255" t="e">
        <f>MAX(CB412:CB453)</f>
        <v>#VALUE!</v>
      </c>
      <c r="CC627" s="181" t="e">
        <f>MAX(CC412,CC418,CC424,CC430,CC436,CC442,CC448)</f>
        <v>#VALUE!</v>
      </c>
      <c r="CD627" s="150" t="e">
        <f>MAX(CD412:CD453)</f>
        <v>#VALUE!</v>
      </c>
      <c r="CE627" s="139">
        <f>MAX(CE412,CE418,CE424,CE430,CE436,CE442,CE448)</f>
        <v>0</v>
      </c>
      <c r="CF627" s="247">
        <f>MAX(CF412:CF453)</f>
        <v>0</v>
      </c>
      <c r="CG627" s="139">
        <f>MAX(CG412,CG418,CG424,CG430,CG436,CG442,CG448)</f>
        <v>0</v>
      </c>
      <c r="CH627" s="247">
        <f>MAX(CH412:CH453)</f>
        <v>0</v>
      </c>
    </row>
    <row r="628" spans="3:86" ht="17" hidden="1" customHeight="1" x14ac:dyDescent="0.2">
      <c r="V628" s="237" t="s">
        <v>171</v>
      </c>
      <c r="W628" s="237" t="s">
        <v>171</v>
      </c>
      <c r="X628" s="109">
        <f>MIN(X412:X453)</f>
        <v>0</v>
      </c>
      <c r="Y628" s="358">
        <f>MIN(Y412:Y453)</f>
        <v>0</v>
      </c>
      <c r="Z628" s="358">
        <f>MIN(Z412:Z453)</f>
        <v>0</v>
      </c>
      <c r="AA628" s="109">
        <f>MIN(AA412:AA453)</f>
        <v>0</v>
      </c>
      <c r="AC628" s="237"/>
      <c r="AT628" s="109">
        <f t="shared" ref="AT628:BA628" si="216">MIN(AT412:AT453)</f>
        <v>0</v>
      </c>
      <c r="AU628" s="109">
        <f t="shared" si="216"/>
        <v>0</v>
      </c>
      <c r="AV628" s="109">
        <f t="shared" si="216"/>
        <v>0</v>
      </c>
      <c r="AW628" s="109">
        <f t="shared" si="216"/>
        <v>0</v>
      </c>
      <c r="AX628" s="109" t="e">
        <f t="shared" si="216"/>
        <v>#DIV/0!</v>
      </c>
      <c r="AY628" s="109" t="e">
        <f t="shared" si="216"/>
        <v>#DIV/0!</v>
      </c>
      <c r="AZ628" s="109" t="e">
        <f t="shared" si="216"/>
        <v>#DIV/0!</v>
      </c>
      <c r="BA628" s="109" t="e">
        <f t="shared" si="216"/>
        <v>#DIV/0!</v>
      </c>
      <c r="BB628" s="485"/>
      <c r="BC628" s="90" t="s">
        <v>170</v>
      </c>
      <c r="BD628" s="606" t="s">
        <v>147</v>
      </c>
      <c r="BE628" s="241" t="e">
        <f>AVERAGE(BE414,BE420,BE426,BE432,BE438,BE444,BE450)</f>
        <v>#VALUE!</v>
      </c>
      <c r="BF628" s="610"/>
      <c r="BG628" s="564"/>
      <c r="BH628" s="564"/>
      <c r="BI628" s="564"/>
      <c r="BJ628" s="274"/>
      <c r="BK628" s="241" t="e">
        <f>AVERAGE(BK414,BK420,BK426,BK432,BK438,BK444,BK450)</f>
        <v>#VALUE!</v>
      </c>
      <c r="BL628" s="540"/>
      <c r="BM628" s="86" t="e">
        <f>AVERAGE(BM414,BM420,BM426,BM432,BM438,BM444,BM450)</f>
        <v>#VALUE!</v>
      </c>
      <c r="BN628" s="540"/>
      <c r="BO628" s="86" t="e">
        <f>AVERAGE(BO414,BO420,BO426,BO432,BO438,BO444,BO450)</f>
        <v>#VALUE!</v>
      </c>
      <c r="BP628" s="540"/>
      <c r="BQ628" s="86" t="e">
        <f>AVERAGE(BQ414,BQ420,BQ426,BQ432,BQ438,BQ444,BQ450)</f>
        <v>#VALUE!</v>
      </c>
      <c r="BR628" s="540"/>
      <c r="BS628" s="86" t="e">
        <f>AVERAGE(BS414,BS420,BS426,BS432,BS438,BS444,BS450)</f>
        <v>#VALUE!</v>
      </c>
      <c r="BT628" s="540"/>
      <c r="BU628" s="86" t="e">
        <f>AVERAGE(BU414,BU420,BU426,BU432,BU438,BU444,BU450)</f>
        <v>#VALUE!</v>
      </c>
      <c r="BV628" s="540"/>
      <c r="BW628" s="89" t="e">
        <f>AVERAGE(BW414,BW420,BW426,BW432,BW438,BW444,BW450)</f>
        <v>#VALUE!</v>
      </c>
      <c r="BX628" s="569"/>
      <c r="BY628" s="564"/>
      <c r="BZ628" s="564"/>
      <c r="CA628" s="564"/>
      <c r="CB628" s="564"/>
      <c r="CC628" s="179" t="e">
        <f>AVERAGE(CC414,CC420,CC426,CC432,CC438,CC444,CC450)</f>
        <v>#VALUE!</v>
      </c>
      <c r="CD628" s="579"/>
      <c r="CE628" s="136">
        <f>SUM(CE414,CE420,CE426,CE432,CE438,CE444,CE450)</f>
        <v>0</v>
      </c>
      <c r="CF628" s="599"/>
      <c r="CG628" s="136">
        <f>SUM(CG414,CG420,CG426,CG432,CG438,CG444,CG450)</f>
        <v>0</v>
      </c>
      <c r="CH628" s="599"/>
    </row>
    <row r="629" spans="3:86" ht="17" hidden="1" customHeight="1" x14ac:dyDescent="0.2">
      <c r="V629" s="237" t="s">
        <v>173</v>
      </c>
      <c r="W629" s="237" t="s">
        <v>173</v>
      </c>
      <c r="X629" s="109"/>
      <c r="Y629" s="358"/>
      <c r="Z629" s="358"/>
      <c r="AA629" s="109"/>
      <c r="AC629" s="237"/>
      <c r="AT629" s="93" t="e">
        <f>AT625/X625</f>
        <v>#NUM!</v>
      </c>
      <c r="AU629" s="93" t="e">
        <f>AU625/Y625</f>
        <v>#NUM!</v>
      </c>
      <c r="AV629" s="93" t="e">
        <f>AV625/Z625</f>
        <v>#NUM!</v>
      </c>
      <c r="AW629" s="93" t="e">
        <f>AW625/AA625</f>
        <v>#NUM!</v>
      </c>
      <c r="AX629" s="109"/>
      <c r="AY629" s="109"/>
      <c r="AZ629" s="109"/>
      <c r="BA629" s="109"/>
      <c r="BB629" s="485"/>
      <c r="BC629" s="90" t="s">
        <v>171</v>
      </c>
      <c r="BD629" s="565"/>
      <c r="BE629" s="242" t="e">
        <f>MIN(BE414,BE420,BE426,BE432,BE438,BE444,BE450)</f>
        <v>#VALUE!</v>
      </c>
      <c r="BF629" s="608"/>
      <c r="BG629" s="566"/>
      <c r="BH629" s="566"/>
      <c r="BI629" s="566"/>
      <c r="BJ629" s="276"/>
      <c r="BK629" s="242" t="e">
        <f>MIN(BK414,BK420,BK426,BK432,BK438,BK444,BK450)</f>
        <v>#VALUE!</v>
      </c>
      <c r="BL629" s="541"/>
      <c r="BM629" s="242" t="e">
        <f>MIN(BM414,BM420,BM426,BM432,BM438,BM444,BM450)</f>
        <v>#VALUE!</v>
      </c>
      <c r="BN629" s="541"/>
      <c r="BO629" s="242" t="e">
        <f>MIN(BO414,BO420,BO426,BO432,BO438,BO444,BO450)</f>
        <v>#VALUE!</v>
      </c>
      <c r="BP629" s="541"/>
      <c r="BQ629" s="242" t="e">
        <f>MIN(BQ414,BQ420,BQ426,BQ432,BQ438,BQ444,BQ450)</f>
        <v>#VALUE!</v>
      </c>
      <c r="BR629" s="541"/>
      <c r="BS629" s="242" t="e">
        <f>MIN(BS414,BS420,BS426,BS432,BS438,BS444,BS450)</f>
        <v>#VALUE!</v>
      </c>
      <c r="BT629" s="541"/>
      <c r="BU629" s="242" t="e">
        <f>MIN(BU414,BU420,BU426,BU432,BU438,BU444,BU450)</f>
        <v>#VALUE!</v>
      </c>
      <c r="BV629" s="541"/>
      <c r="BW629" s="91" t="e">
        <f>MIN(BW414,BW420,BW426,BW432,BW438,BW444,BW450)</f>
        <v>#VALUE!</v>
      </c>
      <c r="BX629" s="565"/>
      <c r="BY629" s="566"/>
      <c r="BZ629" s="566"/>
      <c r="CA629" s="566"/>
      <c r="CB629" s="566"/>
      <c r="CC629" s="262" t="e">
        <f>MIN(CC414,CC420,CC426,CC432,CC438,CC444,CC450)</f>
        <v>#VALUE!</v>
      </c>
      <c r="CD629" s="541"/>
      <c r="CE629" s="138">
        <f>MIN(CE414,CE420,CE426,CE432,CE438,CE444,CE450)</f>
        <v>0</v>
      </c>
      <c r="CF629" s="541"/>
      <c r="CG629" s="138">
        <f>MIN(CG414,CG420,CG426,CG432,CG438,CG444,CG450)</f>
        <v>0</v>
      </c>
      <c r="CH629" s="541"/>
    </row>
    <row r="630" spans="3:86" ht="17" hidden="1" customHeight="1" x14ac:dyDescent="0.2">
      <c r="X630" s="109"/>
      <c r="Y630" s="358"/>
      <c r="Z630" s="358"/>
      <c r="AA630" s="109"/>
      <c r="AC630" s="237"/>
      <c r="AT630" s="109"/>
      <c r="AU630" s="109"/>
      <c r="AV630" s="109"/>
      <c r="AW630" s="109"/>
      <c r="AX630" s="109"/>
      <c r="AY630" s="109"/>
      <c r="AZ630" s="109"/>
      <c r="BA630" s="109"/>
      <c r="BB630" s="485"/>
      <c r="BC630" s="90" t="s">
        <v>172</v>
      </c>
      <c r="BD630" s="530"/>
      <c r="BE630" s="271" t="e">
        <f>MAX(BE414,BE420,BE426,BE432,BE438,BE444,BE450)</f>
        <v>#VALUE!</v>
      </c>
      <c r="BF630" s="608"/>
      <c r="BG630" s="566"/>
      <c r="BH630" s="566"/>
      <c r="BI630" s="566"/>
      <c r="BJ630" s="276"/>
      <c r="BK630" s="271" t="e">
        <f>MAX(BK414,BK420,BK426,BK432,BK438,BK444,BK450)</f>
        <v>#VALUE!</v>
      </c>
      <c r="BL630" s="541"/>
      <c r="BM630" s="271" t="e">
        <f>MAX(BM414,BM420,BM426,BM432,BM438,BM444,BM450)</f>
        <v>#VALUE!</v>
      </c>
      <c r="BN630" s="541"/>
      <c r="BO630" s="271" t="e">
        <f>MAX(BO414,BO420,BO426,BO432,BO438,BO444,BO450)</f>
        <v>#VALUE!</v>
      </c>
      <c r="BP630" s="541"/>
      <c r="BQ630" s="271" t="e">
        <f>MAX(BQ414,BQ420,BQ426,BQ432,BQ438,BQ444,BQ450)</f>
        <v>#VALUE!</v>
      </c>
      <c r="BR630" s="541"/>
      <c r="BS630" s="271" t="e">
        <f>MAX(BS414,BS420,BS426,BS432,BS438,BS444,BS450)</f>
        <v>#VALUE!</v>
      </c>
      <c r="BT630" s="541"/>
      <c r="BU630" s="271" t="e">
        <f>MAX(BU414,BU420,BU426,BU432,BU438,BU444,BU450)</f>
        <v>#VALUE!</v>
      </c>
      <c r="BV630" s="541"/>
      <c r="BW630" s="92" t="e">
        <f>MAX(BW414,BW420,BW426,BW432,BW438,BW444,BW450)</f>
        <v>#VALUE!</v>
      </c>
      <c r="BX630" s="565"/>
      <c r="BY630" s="566"/>
      <c r="BZ630" s="566"/>
      <c r="CA630" s="566"/>
      <c r="CB630" s="566"/>
      <c r="CC630" s="181" t="e">
        <f>MAX(CC414,CC420,CC426,CC432,CC438,CC444,CC450)</f>
        <v>#VALUE!</v>
      </c>
      <c r="CD630" s="541"/>
      <c r="CE630" s="139">
        <f>MAX(CE414,CE420,CE426,CE432,CE438,CE444,CE450)</f>
        <v>0</v>
      </c>
      <c r="CF630" s="541"/>
      <c r="CG630" s="139">
        <f>MAX(CG414,CG420,CG426,CG432,CG438,CG444,CG450)</f>
        <v>0</v>
      </c>
      <c r="CH630" s="541"/>
    </row>
    <row r="631" spans="3:86" ht="17" hidden="1" customHeight="1" x14ac:dyDescent="0.2">
      <c r="X631" s="109"/>
      <c r="Y631" s="358"/>
      <c r="Z631" s="358"/>
      <c r="AA631" s="109"/>
      <c r="AC631" s="237"/>
      <c r="AT631" s="109"/>
      <c r="AU631" s="109"/>
      <c r="AV631" s="109"/>
      <c r="AW631" s="109"/>
      <c r="AX631" s="109"/>
      <c r="AY631" s="109"/>
      <c r="AZ631" s="109"/>
      <c r="BA631" s="109"/>
      <c r="BB631" s="485"/>
      <c r="BC631" s="94" t="s">
        <v>170</v>
      </c>
      <c r="BD631" s="607" t="s">
        <v>46</v>
      </c>
      <c r="BE631" s="264" t="e">
        <f>AVERAGE(BE416,BE422,BE428,BE434,BE440,BE446,BE452)</f>
        <v>#VALUE!</v>
      </c>
      <c r="BF631" s="608"/>
      <c r="BG631" s="566"/>
      <c r="BH631" s="566"/>
      <c r="BI631" s="566"/>
      <c r="BJ631" s="276"/>
      <c r="BK631" s="264" t="e">
        <f>AVERAGE(BK416,BK422,BK428,BK434,BK440,BK446,BK452)</f>
        <v>#VALUE!</v>
      </c>
      <c r="BL631" s="541"/>
      <c r="BM631" s="264" t="e">
        <f>AVERAGE(BM416,BM422,BM428,BM434,BM440,BM446,BM452)</f>
        <v>#VALUE!</v>
      </c>
      <c r="BN631" s="541"/>
      <c r="BO631" s="264" t="e">
        <f>AVERAGE(BO416,BO422,BO428,BO434,BO440,BO446,BO452)</f>
        <v>#VALUE!</v>
      </c>
      <c r="BP631" s="541"/>
      <c r="BQ631" s="264" t="e">
        <f>AVERAGE(BQ416,BQ422,BQ428,BQ434,BQ440,BQ446,BQ452)</f>
        <v>#VALUE!</v>
      </c>
      <c r="BR631" s="541"/>
      <c r="BS631" s="264" t="e">
        <f>AVERAGE(BS416,BS422,BS428,BS434,BS440,BS446,BS452)</f>
        <v>#VALUE!</v>
      </c>
      <c r="BT631" s="541"/>
      <c r="BU631" s="264" t="e">
        <f>AVERAGE(BU416,BU422,BU428,BU434,BU440,BU446,BU452)</f>
        <v>#VALUE!</v>
      </c>
      <c r="BV631" s="541"/>
      <c r="BW631" s="95" t="e">
        <f>AVERAGE(BW416,BW422,BW428,BW434,BW440,BW446,BW452)</f>
        <v>#VALUE!</v>
      </c>
      <c r="BX631" s="565"/>
      <c r="BY631" s="566"/>
      <c r="BZ631" s="566"/>
      <c r="CA631" s="566"/>
      <c r="CB631" s="566"/>
      <c r="CC631" s="260" t="e">
        <f>AVERAGE(CC416,CC422,CC428,CC434,CC440,CC446,CC452)</f>
        <v>#VALUE!</v>
      </c>
      <c r="CD631" s="541"/>
      <c r="CE631" s="266">
        <f>SUM(CE416,CE422,CE428,CE434,CE440,CE446,CE452)</f>
        <v>0</v>
      </c>
      <c r="CF631" s="541"/>
      <c r="CG631" s="266">
        <f>SUM(CG416,CG422,CG428,CG434,CG440,CG446,CG452)</f>
        <v>0</v>
      </c>
      <c r="CH631" s="541"/>
    </row>
    <row r="632" spans="3:86" ht="17" hidden="1" customHeight="1" x14ac:dyDescent="0.2">
      <c r="X632" s="109"/>
      <c r="Y632" s="358"/>
      <c r="Z632" s="358"/>
      <c r="AA632" s="109"/>
      <c r="AC632" s="237"/>
      <c r="AT632" s="109"/>
      <c r="AU632" s="109"/>
      <c r="AV632" s="109"/>
      <c r="AW632" s="109"/>
      <c r="AX632" s="109"/>
      <c r="AY632" s="109"/>
      <c r="AZ632" s="109"/>
      <c r="BA632" s="109"/>
      <c r="BB632" s="485"/>
      <c r="BC632" s="94" t="s">
        <v>171</v>
      </c>
      <c r="BD632" s="608"/>
      <c r="BE632" s="242" t="e">
        <f>MIN(BE416,BE422,BE428,BE434,BE440,BE446,BE452)</f>
        <v>#VALUE!</v>
      </c>
      <c r="BF632" s="608"/>
      <c r="BG632" s="566"/>
      <c r="BH632" s="566"/>
      <c r="BI632" s="566"/>
      <c r="BJ632" s="276"/>
      <c r="BK632" s="242" t="e">
        <f>MIN(BK416,BK422,BK428,BK434,BK440,BK446,BK452)</f>
        <v>#VALUE!</v>
      </c>
      <c r="BL632" s="541"/>
      <c r="BM632" s="242" t="e">
        <f>MIN(BM416,BM422,BM428,BM434,BM440,BM446,BM452)</f>
        <v>#VALUE!</v>
      </c>
      <c r="BN632" s="541"/>
      <c r="BO632" s="242" t="e">
        <f>MIN(BO416,BO422,BO428,BO434,BO440,BO446,BO452)</f>
        <v>#VALUE!</v>
      </c>
      <c r="BP632" s="541"/>
      <c r="BQ632" s="242" t="e">
        <f>MIN(BQ416,BQ422,BQ428,BQ434,BQ440,BQ446,BQ452)</f>
        <v>#VALUE!</v>
      </c>
      <c r="BR632" s="541"/>
      <c r="BS632" s="242" t="e">
        <f>MIN(BS416,BS422,BS428,BS434,BS440,BS446,BS452)</f>
        <v>#VALUE!</v>
      </c>
      <c r="BT632" s="541"/>
      <c r="BU632" s="242" t="e">
        <f>MIN(BU416,BU422,BU428,BU434,BU440,BU446,BU452)</f>
        <v>#VALUE!</v>
      </c>
      <c r="BV632" s="541"/>
      <c r="BW632" s="91" t="e">
        <f>MIN(BW416,BW422,BW428,BW434,BW440,BW446,BW452)</f>
        <v>#VALUE!</v>
      </c>
      <c r="BX632" s="565"/>
      <c r="BY632" s="566"/>
      <c r="BZ632" s="566"/>
      <c r="CA632" s="566"/>
      <c r="CB632" s="566"/>
      <c r="CC632" s="262" t="e">
        <f>MIN(CC416,CC422,CC428,CC434,CC440,CC446,CC452)</f>
        <v>#VALUE!</v>
      </c>
      <c r="CD632" s="541"/>
      <c r="CE632" s="138">
        <f>MIN(CE416,CE422,CE428,CE434,CE440,CE446,CE452)</f>
        <v>0</v>
      </c>
      <c r="CF632" s="541"/>
      <c r="CG632" s="138">
        <f>MIN(CG416,CG422,CG428,CG434,CG440,CG446,CG452)</f>
        <v>0</v>
      </c>
      <c r="CH632" s="541"/>
    </row>
    <row r="633" spans="3:86" ht="17" hidden="1" customHeight="1" x14ac:dyDescent="0.2">
      <c r="F633" s="109">
        <f>COUNTIFS(F172:F207,"&lt;&gt;",F172:F207,"&lt;&gt;0")</f>
        <v>30</v>
      </c>
      <c r="G633" s="109">
        <f>COUNTIFS(G172:G207,"&lt;&gt;",G172:G207,"&lt;&gt;0")</f>
        <v>30</v>
      </c>
      <c r="X633" s="109"/>
      <c r="Y633" s="358"/>
      <c r="Z633" s="358"/>
      <c r="AA633" s="109"/>
      <c r="AC633" s="109">
        <f>COUNTIFS(AC172:AC207,"&lt;&gt;",AC172:AC207,"&lt;&gt;0")</f>
        <v>30</v>
      </c>
      <c r="AT633" s="109"/>
      <c r="AU633" s="109"/>
      <c r="AV633" s="109"/>
      <c r="AW633" s="109"/>
      <c r="AX633" s="132">
        <f>AC633/F633</f>
        <v>1</v>
      </c>
      <c r="AY633" s="109"/>
      <c r="AZ633" s="109"/>
      <c r="BA633" s="109"/>
      <c r="BB633" s="486"/>
      <c r="BC633" s="96" t="s">
        <v>172</v>
      </c>
      <c r="BD633" s="609"/>
      <c r="BE633" s="271" t="e">
        <f>MAX(BE416,BE422,BE428,BE434,BE440,BE446,BE452)</f>
        <v>#VALUE!</v>
      </c>
      <c r="BF633" s="611"/>
      <c r="BG633" s="571"/>
      <c r="BH633" s="571"/>
      <c r="BI633" s="571"/>
      <c r="BJ633" s="278"/>
      <c r="BK633" s="271" t="e">
        <f>MAX(BK416,BK422,BK428,BK434,BK440,BK446,BK452)</f>
        <v>#VALUE!</v>
      </c>
      <c r="BL633" s="542"/>
      <c r="BM633" s="271" t="e">
        <f>MAX(BM416,BM422,BM428,BM434,BM440,BM446,BM452)</f>
        <v>#VALUE!</v>
      </c>
      <c r="BN633" s="542"/>
      <c r="BO633" s="271" t="e">
        <f>MAX(BO416,BO422,BO428,BO434,BO440,BO446,BO452)</f>
        <v>#VALUE!</v>
      </c>
      <c r="BP633" s="542"/>
      <c r="BQ633" s="271" t="e">
        <f>MAX(BQ416,BQ422,BQ428,BQ434,BQ440,BQ446,BQ452)</f>
        <v>#VALUE!</v>
      </c>
      <c r="BR633" s="542"/>
      <c r="BS633" s="271" t="e">
        <f>MAX(BS416,BS422,BS428,BS434,BS440,BS446,BS452)</f>
        <v>#VALUE!</v>
      </c>
      <c r="BT633" s="542"/>
      <c r="BU633" s="271" t="e">
        <f>MAX(BU416,BU422,BU428,BU434,BU440,BU446,BU452)</f>
        <v>#VALUE!</v>
      </c>
      <c r="BV633" s="542"/>
      <c r="BW633" s="92" t="e">
        <f>MAX(BW416,BW422,BW428,BW434,BW440,BW446,BW452)</f>
        <v>#VALUE!</v>
      </c>
      <c r="BX633" s="570"/>
      <c r="BY633" s="571"/>
      <c r="BZ633" s="571"/>
      <c r="CA633" s="571"/>
      <c r="CB633" s="571"/>
      <c r="CC633" s="181" t="e">
        <f>MAX(CC416,CC422,CC428,CC434,CC440,CC446,CC452)</f>
        <v>#VALUE!</v>
      </c>
      <c r="CD633" s="542"/>
      <c r="CE633" s="139">
        <f>MAX(CE416,CE422,CE428,CE434,CE440,CE446,CE452)</f>
        <v>0</v>
      </c>
      <c r="CF633" s="542"/>
      <c r="CG633" s="139">
        <f>MAX(CG416,CG422,CG428,CG434,CG440,CG446,CG452)</f>
        <v>0</v>
      </c>
      <c r="CH633" s="542"/>
    </row>
    <row r="634" spans="3:86" ht="17" hidden="1" customHeight="1" x14ac:dyDescent="0.2">
      <c r="C634" s="403" t="s">
        <v>259</v>
      </c>
      <c r="V634" s="237" t="s">
        <v>169</v>
      </c>
      <c r="W634" s="237" t="s">
        <v>169</v>
      </c>
      <c r="X634" s="109">
        <f>GEOMEAN(X172:X207)</f>
        <v>1.4618733724851998</v>
      </c>
      <c r="Y634" s="109">
        <f t="shared" ref="Y634:AA634" si="217">GEOMEAN(Y172:Y207)</f>
        <v>7.8386943943294458</v>
      </c>
      <c r="Z634" s="109">
        <f t="shared" si="217"/>
        <v>8.2446589513425472</v>
      </c>
      <c r="AA634" s="109">
        <f t="shared" si="217"/>
        <v>0.3506940287183371</v>
      </c>
      <c r="AT634" s="109">
        <f>GEOMEAN(AT172:AT207)</f>
        <v>4.232734334694161</v>
      </c>
      <c r="AU634" s="109">
        <f t="shared" ref="AU634:BA634" si="218">GEOMEAN(AU172:AU207)</f>
        <v>7.8386943943294458</v>
      </c>
      <c r="AV634" s="109">
        <f t="shared" si="218"/>
        <v>8.2446589513425472</v>
      </c>
      <c r="AW634" s="109">
        <f t="shared" si="218"/>
        <v>5.2100127289734601</v>
      </c>
      <c r="AX634" s="109">
        <f t="shared" si="218"/>
        <v>14.856291531436158</v>
      </c>
      <c r="AY634" s="109">
        <f t="shared" si="218"/>
        <v>2.8954179030557676</v>
      </c>
      <c r="AZ634" s="109">
        <f t="shared" si="218"/>
        <v>1</v>
      </c>
      <c r="BA634" s="109">
        <f t="shared" si="218"/>
        <v>1</v>
      </c>
      <c r="BB634" s="665" t="str">
        <f>C634</f>
        <v>Class ECF7_SCC</v>
      </c>
      <c r="BC634" s="85" t="s">
        <v>170</v>
      </c>
      <c r="BD634" s="614" t="s">
        <v>39</v>
      </c>
      <c r="BE634" s="86">
        <f>AVERAGE(BE172,BE178,BE184,BE190,BE196,BE202)</f>
        <v>-0.34026037186514274</v>
      </c>
      <c r="BF634" s="86">
        <f>AVERAGE(BF172:BF207)</f>
        <v>-0.34979368678967282</v>
      </c>
      <c r="BG634" s="86">
        <f t="shared" ref="BG634:BJ634" si="219">AVERAGE(BG172:BG207)</f>
        <v>-0.39246486761313104</v>
      </c>
      <c r="BH634" s="86">
        <f t="shared" si="219"/>
        <v>-0.39684568228053446</v>
      </c>
      <c r="BI634" s="86">
        <f t="shared" si="219"/>
        <v>-0.36197018042814827</v>
      </c>
      <c r="BJ634" s="86">
        <f t="shared" si="219"/>
        <v>-0.35338261384224562</v>
      </c>
      <c r="BK634" s="86">
        <f>AVERAGE(BK172,BK178,BK184,BK190,BK196,BK202)</f>
        <v>-0.33841935097610965</v>
      </c>
      <c r="BL634" s="86">
        <f t="shared" ref="BL634" si="220">AVERAGE(BL172:BL207)</f>
        <v>-0.3402302295479287</v>
      </c>
      <c r="BM634" s="86">
        <f>AVERAGE(BM172,BM178,BM184,BM190,BM196,BM202)</f>
        <v>-0.34077851415501181</v>
      </c>
      <c r="BN634" s="86">
        <f t="shared" ref="BN634" si="221">AVERAGE(BN172:BN207)</f>
        <v>-0.34690888789476171</v>
      </c>
      <c r="BO634" s="86">
        <f>AVERAGE(BO172,BO178,BO184,BO190,BO196,BO202)</f>
        <v>-0.34994366324264425</v>
      </c>
      <c r="BP634" s="86">
        <f t="shared" ref="BP634" si="222">AVERAGE(BP172:BP207)</f>
        <v>-0.36609960093674787</v>
      </c>
      <c r="BQ634" s="86">
        <f>AVERAGE(BQ172,BQ178,BQ184,BQ190,BQ196,BQ202)</f>
        <v>-0.33842492187303402</v>
      </c>
      <c r="BR634" s="86">
        <f t="shared" ref="BR634" si="223">AVERAGE(BR172:BR207)</f>
        <v>-0.34924493357688358</v>
      </c>
      <c r="BS634" s="86">
        <f>AVERAGE(BS172,BS178,BS184,BS190,BS196,BS202)</f>
        <v>-0.33778791714921697</v>
      </c>
      <c r="BT634" s="86">
        <f t="shared" ref="BT634" si="224">AVERAGE(BT172:BT207)</f>
        <v>-0.3441558477095949</v>
      </c>
      <c r="BU634" s="86">
        <f>AVERAGE(BU172,BU178,BU184,BU190,BU196,BU202)</f>
        <v>-0.36735125308797256</v>
      </c>
      <c r="BV634" s="86">
        <f t="shared" ref="BV634" si="225">AVERAGE(BV172:BV207)</f>
        <v>-0.38303510232939131</v>
      </c>
      <c r="BW634" s="86">
        <f>AVERAGE(BW172,BW178,BW184,BW190,BW196,BW202)</f>
        <v>-0.34320683175667221</v>
      </c>
      <c r="BX634" s="86">
        <f t="shared" ref="BX634:CB634" si="226">AVERAGE(BX172:BX207)</f>
        <v>-0.3516824670398947</v>
      </c>
      <c r="BY634" s="86">
        <f t="shared" si="226"/>
        <v>-0.39391287923564017</v>
      </c>
      <c r="BZ634" s="86">
        <f t="shared" si="226"/>
        <v>-0.39781643485627105</v>
      </c>
      <c r="CA634" s="86">
        <f t="shared" si="226"/>
        <v>-0.35639384609913261</v>
      </c>
      <c r="CB634" s="86">
        <f t="shared" si="226"/>
        <v>-0.35521704224037948</v>
      </c>
      <c r="CC634" s="179">
        <f>AVERAGE(CC172,CC178,CC184,CC190,CC196,CC202)</f>
        <v>-6.6324009370088852E-2</v>
      </c>
      <c r="CD634" s="179">
        <f t="shared" ref="CD634" si="227">AVERAGE(CD172:CD207)</f>
        <v>-7.9132020050523375E-2</v>
      </c>
      <c r="CE634" s="136">
        <f>AVERAGE(CE172,CE178,CE184,CE190,CE196,CE202)</f>
        <v>0</v>
      </c>
      <c r="CF634" s="136">
        <f t="shared" ref="CF634" si="228">AVERAGE(CF172:CF207)</f>
        <v>0</v>
      </c>
      <c r="CG634" s="136">
        <f>AVERAGE(CG172,CG178,CG184,CG190,CG196,CG202)</f>
        <v>0</v>
      </c>
      <c r="CH634" s="136">
        <f t="shared" ref="CH634" si="229">AVERAGE(CH172:CH207)</f>
        <v>0</v>
      </c>
    </row>
    <row r="635" spans="3:86" ht="17" hidden="1" customHeight="1" x14ac:dyDescent="0.2">
      <c r="V635" s="237" t="s">
        <v>41</v>
      </c>
      <c r="W635" s="237" t="s">
        <v>41</v>
      </c>
      <c r="X635" s="109">
        <f>SUM(X172:X207)</f>
        <v>52.413000000000004</v>
      </c>
      <c r="Y635" s="109">
        <f t="shared" ref="Y635:AA635" si="230">SUM(Y172:Y207)</f>
        <v>242</v>
      </c>
      <c r="Z635" s="109">
        <f t="shared" si="230"/>
        <v>254</v>
      </c>
      <c r="AA635" s="109">
        <f t="shared" si="230"/>
        <v>12.523583333333335</v>
      </c>
      <c r="AC635" s="237"/>
      <c r="AT635" s="109">
        <f>SUM(AT172:AT207)</f>
        <v>150.72700000000003</v>
      </c>
      <c r="AU635" s="109">
        <f t="shared" ref="AU635:BA635" si="231">SUM(AU172:AU207)</f>
        <v>242</v>
      </c>
      <c r="AV635" s="109">
        <f t="shared" si="231"/>
        <v>254</v>
      </c>
      <c r="AW635" s="109">
        <f t="shared" si="231"/>
        <v>210.37097222222221</v>
      </c>
      <c r="AX635" s="109">
        <f t="shared" si="231"/>
        <v>458.36965443298146</v>
      </c>
      <c r="AY635" s="109">
        <f t="shared" si="231"/>
        <v>89.835405319756887</v>
      </c>
      <c r="AZ635" s="109">
        <f t="shared" si="231"/>
        <v>30</v>
      </c>
      <c r="BA635" s="109">
        <f t="shared" si="231"/>
        <v>30</v>
      </c>
      <c r="BB635" s="485"/>
      <c r="BC635" s="90" t="s">
        <v>171</v>
      </c>
      <c r="BD635" s="565"/>
      <c r="BE635" s="242">
        <f>MIN(BE172,BE178,BE184,BE190,BE196,BE202)</f>
        <v>-0.51756832429316979</v>
      </c>
      <c r="BF635" s="242">
        <f>MIN(BF172:BF207)</f>
        <v>-0.51972067250012777</v>
      </c>
      <c r="BG635" s="242">
        <f t="shared" ref="BG635:BJ635" si="232">MIN(BG172:BG207)</f>
        <v>-0.55448553228866082</v>
      </c>
      <c r="BH635" s="242">
        <f t="shared" si="232"/>
        <v>-0.58092551919785707</v>
      </c>
      <c r="BI635" s="242">
        <f t="shared" si="232"/>
        <v>-0.52925627860032898</v>
      </c>
      <c r="BJ635" s="242">
        <f t="shared" si="232"/>
        <v>-0.52355946075957827</v>
      </c>
      <c r="BK635" s="242">
        <f>MIN(BK172,BK178,BK184,BK190,BK196,BK202)</f>
        <v>-0.53095531071349056</v>
      </c>
      <c r="BL635" s="242">
        <f t="shared" ref="BL635" si="233">MIN(BL172:BL207)</f>
        <v>-0.52426868593125764</v>
      </c>
      <c r="BM635" s="242">
        <f>MIN(BM172,BM178,BM184,BM190,BM196,BM202)</f>
        <v>-0.54188576406995503</v>
      </c>
      <c r="BN635" s="242">
        <f t="shared" ref="BN635" si="234">MIN(BN172:BN207)</f>
        <v>-0.5326395996273704</v>
      </c>
      <c r="BO635" s="242">
        <f>MIN(BO172,BO178,BO184,BO190,BO196,BO202)</f>
        <v>-0.55098341041241405</v>
      </c>
      <c r="BP635" s="242">
        <f t="shared" ref="BP635" si="235">MIN(BP172:BP207)</f>
        <v>-0.54365992286168985</v>
      </c>
      <c r="BQ635" s="242">
        <f>MIN(BQ172,BQ178,BQ184,BQ190,BQ196,BQ202)</f>
        <v>-0.52197138483834626</v>
      </c>
      <c r="BR635" s="242">
        <f t="shared" ref="BR635" si="236">MIN(BR172:BR207)</f>
        <v>-0.52322205040715852</v>
      </c>
      <c r="BS635" s="242">
        <f>MIN(BS172,BS178,BS184,BS190,BS196,BS202)</f>
        <v>-0.531929008962021</v>
      </c>
      <c r="BT635" s="242">
        <f t="shared" ref="BT635" si="237">MIN(BT172:BT207)</f>
        <v>-0.5239781323818673</v>
      </c>
      <c r="BU635" s="242">
        <f>MIN(BU172,BU178,BU184,BU190,BU196,BU202)</f>
        <v>-0.55376323204088485</v>
      </c>
      <c r="BV635" s="242">
        <f t="shared" ref="BV635" si="238">MIN(BV172:BV207)</f>
        <v>-0.55865413888038251</v>
      </c>
      <c r="BW635" s="242">
        <f>MIN(BW172,BW178,BW184,BW190,BW196,BW202)</f>
        <v>-0.52227364454446379</v>
      </c>
      <c r="BX635" s="242">
        <f t="shared" ref="BX635:CB635" si="239">MIN(BX172:BX207)</f>
        <v>-0.5242758776566544</v>
      </c>
      <c r="BY635" s="242">
        <f t="shared" si="239"/>
        <v>-0.55523639383614642</v>
      </c>
      <c r="BZ635" s="242">
        <f t="shared" si="239"/>
        <v>-0.58355075189210637</v>
      </c>
      <c r="CA635" s="242">
        <f t="shared" si="239"/>
        <v>-0.52752972490483763</v>
      </c>
      <c r="CB635" s="242">
        <f t="shared" si="239"/>
        <v>-0.52788529327325218</v>
      </c>
      <c r="CC635" s="262">
        <f>MIN(CC172,CC178,CC184,CC190,CC196,CC202)</f>
        <v>-0.32723142776584963</v>
      </c>
      <c r="CD635" s="262">
        <f t="shared" ref="CD635" si="240">MIN(CD172:CD207)</f>
        <v>-0.33391803760366723</v>
      </c>
      <c r="CE635" s="138">
        <f>MIN(CE172,CE178,CE184,CE190,CE196,CE202)</f>
        <v>0</v>
      </c>
      <c r="CF635" s="138">
        <f t="shared" ref="CF635" si="241">MIN(CF172:CF207)</f>
        <v>0</v>
      </c>
      <c r="CG635" s="138">
        <f>MIN(CG172,CG178,CG184,CG190,CG196,CG202)</f>
        <v>0</v>
      </c>
      <c r="CH635" s="138">
        <f t="shared" ref="CH635" si="242">MIN(CH172:CH207)</f>
        <v>0</v>
      </c>
    </row>
    <row r="636" spans="3:86" ht="17" hidden="1" customHeight="1" x14ac:dyDescent="0.2">
      <c r="V636" s="237" t="s">
        <v>172</v>
      </c>
      <c r="W636" s="237" t="s">
        <v>172</v>
      </c>
      <c r="X636" s="109">
        <f>MAX(X172:X207)</f>
        <v>4.5841000000000003</v>
      </c>
      <c r="Y636" s="109">
        <f t="shared" ref="Y636:AA636" si="243">MAX(Y172:Y207)</f>
        <v>12</v>
      </c>
      <c r="Z636" s="109">
        <f t="shared" si="243"/>
        <v>12</v>
      </c>
      <c r="AA636" s="109">
        <f t="shared" si="243"/>
        <v>1.4413333333333334</v>
      </c>
      <c r="AC636" s="237"/>
      <c r="AT636" s="109">
        <f>MAX(AT172:AT207)</f>
        <v>11.7074</v>
      </c>
      <c r="AU636" s="109">
        <f t="shared" ref="AU636:BA636" si="244">MAX(AU172:AU207)</f>
        <v>12</v>
      </c>
      <c r="AV636" s="109">
        <f t="shared" si="244"/>
        <v>12</v>
      </c>
      <c r="AW636" s="109">
        <f t="shared" si="244"/>
        <v>33.194972222222219</v>
      </c>
      <c r="AX636" s="109">
        <f t="shared" si="244"/>
        <v>23.286386467294037</v>
      </c>
      <c r="AY636" s="109">
        <f t="shared" si="244"/>
        <v>5.1584967320261441</v>
      </c>
      <c r="AZ636" s="109">
        <f t="shared" si="244"/>
        <v>1</v>
      </c>
      <c r="BA636" s="109">
        <f t="shared" si="244"/>
        <v>1</v>
      </c>
      <c r="BB636" s="485"/>
      <c r="BC636" s="90" t="s">
        <v>172</v>
      </c>
      <c r="BD636" s="530"/>
      <c r="BE636" s="271">
        <f>MAX(BE172,BE178,BE184,BE190,BE196,BE202)</f>
        <v>-0.19998039587553129</v>
      </c>
      <c r="BF636" s="271">
        <f>MAX(BF172:BF207)</f>
        <v>-0.22587129432847874</v>
      </c>
      <c r="BG636" s="271">
        <f t="shared" ref="BG636:BJ636" si="245">MAX(BG172:BG207)</f>
        <v>-0.2423997479390646</v>
      </c>
      <c r="BH636" s="271">
        <f t="shared" si="245"/>
        <v>-0.23454711726625299</v>
      </c>
      <c r="BI636" s="271">
        <f t="shared" si="245"/>
        <v>-0.22945021241216979</v>
      </c>
      <c r="BJ636" s="271">
        <f t="shared" si="245"/>
        <v>-0.22687946539041312</v>
      </c>
      <c r="BK636" s="271">
        <f>MAX(BK172,BK178,BK184,BK190,BK196,BK202)</f>
        <v>-0.22821512116174225</v>
      </c>
      <c r="BL636" s="271">
        <f t="shared" ref="BL636" si="246">MAX(BL172:BL207)</f>
        <v>-0.23698669734534261</v>
      </c>
      <c r="BM636" s="271">
        <f>MAX(BM172,BM178,BM184,BM190,BM196,BM202)</f>
        <v>-0.20297947925171667</v>
      </c>
      <c r="BN636" s="271">
        <f t="shared" ref="BN636" si="247">MAX(BN172:BN207)</f>
        <v>-0.21774282790869504</v>
      </c>
      <c r="BO636" s="271">
        <f>MAX(BO172,BO178,BO184,BO190,BO196,BO202)</f>
        <v>-0.20416633355815339</v>
      </c>
      <c r="BP636" s="271">
        <f t="shared" ref="BP636" si="248">MAX(BP172:BP207)</f>
        <v>-0.24764798483666761</v>
      </c>
      <c r="BQ636" s="271">
        <f>MAX(BQ172,BQ178,BQ184,BQ190,BQ196,BQ202)</f>
        <v>-0.21208256060689856</v>
      </c>
      <c r="BR636" s="271">
        <f t="shared" ref="BR636" si="249">MAX(BR172:BR207)</f>
        <v>-0.2412615306027025</v>
      </c>
      <c r="BS636" s="271">
        <f>MAX(BS172,BS178,BS184,BS190,BS196,BS202)</f>
        <v>-0.20358348366087486</v>
      </c>
      <c r="BT636" s="271">
        <f t="shared" ref="BT636" si="250">MAX(BT172:BT207)</f>
        <v>-0.21692634675807376</v>
      </c>
      <c r="BU636" s="271">
        <f>MAX(BU172,BU178,BU184,BU190,BU196,BU202)</f>
        <v>-0.21751378486152373</v>
      </c>
      <c r="BV636" s="271">
        <f t="shared" ref="BV636" si="251">MAX(BV172:BV207)</f>
        <v>-0.26322437261653497</v>
      </c>
      <c r="BW636" s="271">
        <f>MAX(BW172,BW178,BW184,BW190,BW196,BW202)</f>
        <v>-0.20357351046217842</v>
      </c>
      <c r="BX636" s="271">
        <f t="shared" ref="BX636:CB636" si="252">MAX(BX172:BX207)</f>
        <v>-0.22845750237677365</v>
      </c>
      <c r="BY636" s="271">
        <f t="shared" si="252"/>
        <v>-0.2429734382686598</v>
      </c>
      <c r="BZ636" s="271">
        <f t="shared" si="252"/>
        <v>-0.23514787687626681</v>
      </c>
      <c r="CA636" s="271">
        <f t="shared" si="252"/>
        <v>-0.22918811131444161</v>
      </c>
      <c r="CB636" s="271">
        <f t="shared" si="252"/>
        <v>-0.22930575479242882</v>
      </c>
      <c r="CC636" s="181">
        <f>MAX(CC172,CC178,CC184,CC190,CC196,CC202)</f>
        <v>2.1825781854607862E-3</v>
      </c>
      <c r="CD636" s="181">
        <f t="shared" ref="CD636" si="253">MAX(CD172:CD207)</f>
        <v>-4.7089618789506339E-4</v>
      </c>
      <c r="CE636" s="139">
        <f>MAX(CE172,CE178,CE184,CE190,CE196,CE202)</f>
        <v>0</v>
      </c>
      <c r="CF636" s="139">
        <f t="shared" ref="CF636" si="254">MAX(CF172:CF207)</f>
        <v>0</v>
      </c>
      <c r="CG636" s="139">
        <f>MAX(CG172,CG178,CG184,CG190,CG196,CG202)</f>
        <v>0</v>
      </c>
      <c r="CH636" s="139">
        <f t="shared" ref="CH636" si="255">MAX(CH172:CH207)</f>
        <v>0</v>
      </c>
    </row>
    <row r="637" spans="3:86" ht="17" hidden="1" customHeight="1" x14ac:dyDescent="0.2">
      <c r="V637" s="237" t="s">
        <v>171</v>
      </c>
      <c r="W637" s="237" t="s">
        <v>171</v>
      </c>
      <c r="X637" s="109">
        <f>MIN(X172:X207)</f>
        <v>0.495</v>
      </c>
      <c r="Y637" s="109">
        <f t="shared" ref="Y637:AA637" si="256">MIN(Y172:Y207)</f>
        <v>5</v>
      </c>
      <c r="Z637" s="109">
        <f t="shared" si="256"/>
        <v>6</v>
      </c>
      <c r="AA637" s="109">
        <f t="shared" si="256"/>
        <v>0.11644444444444445</v>
      </c>
      <c r="AC637" s="237"/>
      <c r="AT637" s="109">
        <f>MIN(AT172:AT207)</f>
        <v>1.9420999999999999</v>
      </c>
      <c r="AU637" s="109">
        <f t="shared" ref="AU637:BA637" si="257">MIN(AU172:AU207)</f>
        <v>5</v>
      </c>
      <c r="AV637" s="109">
        <f t="shared" si="257"/>
        <v>6</v>
      </c>
      <c r="AW637" s="109">
        <f t="shared" si="257"/>
        <v>1.6793333333333333</v>
      </c>
      <c r="AX637" s="109">
        <f t="shared" si="257"/>
        <v>9.3559519645563718</v>
      </c>
      <c r="AY637" s="109">
        <f t="shared" si="257"/>
        <v>1.8975322649269608</v>
      </c>
      <c r="AZ637" s="109">
        <f t="shared" si="257"/>
        <v>1</v>
      </c>
      <c r="BA637" s="109">
        <f t="shared" si="257"/>
        <v>1</v>
      </c>
      <c r="BB637" s="485"/>
      <c r="BC637" s="90" t="s">
        <v>170</v>
      </c>
      <c r="BD637" s="606" t="s">
        <v>147</v>
      </c>
      <c r="BE637" s="86">
        <f>AVERAGE(BE174,BE180,BE186,BE192,BE198,BE204)</f>
        <v>-0.35239593277573023</v>
      </c>
      <c r="BF637" s="610"/>
      <c r="BG637" s="564"/>
      <c r="BH637" s="564"/>
      <c r="BI637" s="564"/>
      <c r="BJ637" s="274"/>
      <c r="BK637" s="86">
        <f>AVERAGE(BK174,BK180,BK186,BK192,BK198,BK204)</f>
        <v>-0.34355041718539808</v>
      </c>
      <c r="BL637" s="540"/>
      <c r="BM637" s="86">
        <f>AVERAGE(BM174,BM180,BM186,BM192,BM198,BM204)</f>
        <v>-0.34836473009727703</v>
      </c>
      <c r="BN637" s="540"/>
      <c r="BO637" s="86">
        <f>AVERAGE(BO174,BO180,BO186,BO192,BO198,BO204)</f>
        <v>-0.35949122026450808</v>
      </c>
      <c r="BP637" s="540"/>
      <c r="BQ637" s="86">
        <f>AVERAGE(BQ174,BQ180,BQ186,BQ192,BQ198,BQ204)</f>
        <v>-0.34438717957006121</v>
      </c>
      <c r="BR637" s="540"/>
      <c r="BS637" s="86">
        <f>AVERAGE(BS174,BS180,BS186,BS192,BS198,BS204)</f>
        <v>-0.34669141213958354</v>
      </c>
      <c r="BT637" s="540"/>
      <c r="BU637" s="86">
        <f>AVERAGE(BU174,BU180,BU186,BU192,BU198,BU204)</f>
        <v>-0.38028693586511331</v>
      </c>
      <c r="BV637" s="540"/>
      <c r="BW637" s="86">
        <f>AVERAGE(BW174,BW180,BW186,BW192,BW198,BW204)</f>
        <v>-0.35403408716128593</v>
      </c>
      <c r="BX637" s="569"/>
      <c r="BY637" s="564"/>
      <c r="BZ637" s="564"/>
      <c r="CA637" s="564"/>
      <c r="CB637" s="564"/>
      <c r="CC637" s="179">
        <f>AVERAGE(CC174,CC180,CC186,CC192,CC198,CC204)</f>
        <v>-9.4478377606871555E-2</v>
      </c>
      <c r="CD637" s="579"/>
      <c r="CE637" s="136">
        <f>AVERAGE(CE174,CE180,CE186,CE192,CE198,CE204)</f>
        <v>0</v>
      </c>
      <c r="CF637" s="599"/>
      <c r="CG637" s="136">
        <f>AVERAGE(CG174,CG180,CG186,CG192,CG198,CG204)</f>
        <v>0</v>
      </c>
      <c r="CH637" s="599"/>
    </row>
    <row r="638" spans="3:86" ht="17" hidden="1" customHeight="1" x14ac:dyDescent="0.2">
      <c r="V638" s="237" t="s">
        <v>173</v>
      </c>
      <c r="W638" s="237" t="s">
        <v>173</v>
      </c>
      <c r="X638" s="109"/>
      <c r="Y638" s="358"/>
      <c r="Z638" s="358"/>
      <c r="AA638" s="109"/>
      <c r="AC638" s="237"/>
      <c r="AT638" s="93">
        <f>AT634/X634</f>
        <v>2.8954179030557681</v>
      </c>
      <c r="AU638" s="93">
        <f>AU634/Y634</f>
        <v>1</v>
      </c>
      <c r="AV638" s="93">
        <f>AV634/Z634</f>
        <v>1</v>
      </c>
      <c r="AW638" s="93">
        <f>AW634/AA634</f>
        <v>14.856291531436158</v>
      </c>
      <c r="AX638" s="109"/>
      <c r="AY638" s="109"/>
      <c r="AZ638" s="109"/>
      <c r="BA638" s="109"/>
      <c r="BB638" s="485"/>
      <c r="BC638" s="90" t="s">
        <v>171</v>
      </c>
      <c r="BD638" s="565"/>
      <c r="BE638" s="242">
        <f>MIN(BE174,BE180,BE186,BE192,BE198,BE204)</f>
        <v>-0.53109932118619541</v>
      </c>
      <c r="BF638" s="608"/>
      <c r="BG638" s="566"/>
      <c r="BH638" s="566"/>
      <c r="BI638" s="566"/>
      <c r="BJ638" s="276"/>
      <c r="BK638" s="242">
        <f>MIN(BK174,BK180,BK186,BK192,BK198,BK204)</f>
        <v>-0.53202383815839793</v>
      </c>
      <c r="BL638" s="541"/>
      <c r="BM638" s="242">
        <f>MIN(BM174,BM180,BM186,BM192,BM198,BM204)</f>
        <v>-0.53969994756850825</v>
      </c>
      <c r="BN638" s="541"/>
      <c r="BO638" s="242">
        <f>MIN(BO174,BO180,BO186,BO192,BO198,BO204)</f>
        <v>-0.55603145944341037</v>
      </c>
      <c r="BP638" s="541"/>
      <c r="BQ638" s="242">
        <f>MIN(BQ174,BQ180,BQ186,BQ192,BQ198,BQ204)</f>
        <v>-0.53086246197749509</v>
      </c>
      <c r="BR638" s="541"/>
      <c r="BS638" s="242">
        <f>MIN(BS174,BS180,BS186,BS192,BS198,BS204)</f>
        <v>-0.53280859785792045</v>
      </c>
      <c r="BT638" s="541"/>
      <c r="BU638" s="242">
        <f>MIN(BU174,BU180,BU186,BU192,BU198,BU204)</f>
        <v>-0.5628490036663204</v>
      </c>
      <c r="BV638" s="541"/>
      <c r="BW638" s="242">
        <f>MIN(BW174,BW180,BW186,BW192,BW198,BW204)</f>
        <v>-0.53681937587843875</v>
      </c>
      <c r="BX638" s="565"/>
      <c r="BY638" s="566"/>
      <c r="BZ638" s="566"/>
      <c r="CA638" s="566"/>
      <c r="CB638" s="566"/>
      <c r="CC638" s="262">
        <f>MIN(CC174,CC180,CC186,CC192,CC198,CC204)</f>
        <v>-0.38707516516922974</v>
      </c>
      <c r="CD638" s="541"/>
      <c r="CE638" s="138">
        <f>MIN(CE174,CE180,CE186,CE192,CE198,CE204)</f>
        <v>0</v>
      </c>
      <c r="CF638" s="541"/>
      <c r="CG638" s="138">
        <f>MIN(CG174,CG180,CG186,CG192,CG198,CG204)</f>
        <v>0</v>
      </c>
      <c r="CH638" s="541"/>
    </row>
    <row r="639" spans="3:86" ht="17" hidden="1" customHeight="1" x14ac:dyDescent="0.2">
      <c r="X639" s="109"/>
      <c r="Y639" s="358"/>
      <c r="Z639" s="358"/>
      <c r="AA639" s="109"/>
      <c r="AC639" s="237"/>
      <c r="AT639" s="109"/>
      <c r="AU639" s="109"/>
      <c r="AV639" s="109"/>
      <c r="AW639" s="109"/>
      <c r="AX639" s="109"/>
      <c r="AY639" s="109"/>
      <c r="AZ639" s="109"/>
      <c r="BA639" s="109"/>
      <c r="BB639" s="485"/>
      <c r="BC639" s="90" t="s">
        <v>172</v>
      </c>
      <c r="BD639" s="530"/>
      <c r="BE639" s="271">
        <f>MAX(BE174,BE180,BE186,BE192,BE198,BE204)</f>
        <v>-0.22429380223727746</v>
      </c>
      <c r="BF639" s="608"/>
      <c r="BG639" s="566"/>
      <c r="BH639" s="566"/>
      <c r="BI639" s="566"/>
      <c r="BJ639" s="276"/>
      <c r="BK639" s="271">
        <f>MAX(BK174,BK180,BK186,BK192,BK198,BK204)</f>
        <v>-0.23569344986363661</v>
      </c>
      <c r="BL639" s="541"/>
      <c r="BM639" s="271">
        <f>MAX(BM174,BM180,BM186,BM192,BM198,BM204)</f>
        <v>-0.21575250136177793</v>
      </c>
      <c r="BN639" s="541"/>
      <c r="BO639" s="271">
        <f>MAX(BO174,BO180,BO186,BO192,BO198,BO204)</f>
        <v>-0.23005527737275644</v>
      </c>
      <c r="BP639" s="541"/>
      <c r="BQ639" s="271">
        <f>MAX(BQ174,BQ180,BQ186,BQ192,BQ198,BQ204)</f>
        <v>-0.22880594249574626</v>
      </c>
      <c r="BR639" s="541"/>
      <c r="BS639" s="271">
        <f>MAX(BS174,BS180,BS186,BS192,BS198,BS204)</f>
        <v>-0.21814247099577677</v>
      </c>
      <c r="BT639" s="541"/>
      <c r="BU639" s="271">
        <f>MAX(BU174,BU180,BU186,BU192,BU198,BU204)</f>
        <v>-0.24555201450908926</v>
      </c>
      <c r="BV639" s="541"/>
      <c r="BW639" s="271">
        <f>MAX(BW174,BW180,BW186,BW192,BW198,BW204)</f>
        <v>-0.2266857206813272</v>
      </c>
      <c r="BX639" s="565"/>
      <c r="BY639" s="566"/>
      <c r="BZ639" s="566"/>
      <c r="CA639" s="566"/>
      <c r="CB639" s="566"/>
      <c r="CC639" s="181">
        <f>MAX(CC174,CC180,CC186,CC192,CC198,CC204)</f>
        <v>-2.7987312069017729E-4</v>
      </c>
      <c r="CD639" s="541"/>
      <c r="CE639" s="139">
        <f>MAX(CE174,CE180,CE186,CE192,CE198,CE204)</f>
        <v>0</v>
      </c>
      <c r="CF639" s="541"/>
      <c r="CG639" s="139">
        <f>MAX(CG174,CG180,CG186,CG192,CG198,CG204)</f>
        <v>0</v>
      </c>
      <c r="CH639" s="541"/>
    </row>
    <row r="640" spans="3:86" ht="17" hidden="1" customHeight="1" x14ac:dyDescent="0.2">
      <c r="X640" s="109"/>
      <c r="Y640" s="358"/>
      <c r="Z640" s="358"/>
      <c r="AA640" s="109"/>
      <c r="AC640" s="237"/>
      <c r="AT640" s="109"/>
      <c r="AU640" s="109"/>
      <c r="AV640" s="109"/>
      <c r="AW640" s="109"/>
      <c r="AX640" s="109"/>
      <c r="AY640" s="109"/>
      <c r="AZ640" s="109"/>
      <c r="BA640" s="109"/>
      <c r="BB640" s="485"/>
      <c r="BC640" s="94" t="s">
        <v>170</v>
      </c>
      <c r="BD640" s="607" t="s">
        <v>46</v>
      </c>
      <c r="BE640" s="264">
        <f>AVERAGE(BE176,BE182,BE188,BE194,BE200,BE206)</f>
        <v>-0.35878297503547563</v>
      </c>
      <c r="BF640" s="608"/>
      <c r="BG640" s="566"/>
      <c r="BH640" s="566"/>
      <c r="BI640" s="566"/>
      <c r="BJ640" s="276"/>
      <c r="BK640" s="264">
        <f>AVERAGE(BK176,BK182,BK188,BK194,BK200,BK206)</f>
        <v>-0.34342094512665133</v>
      </c>
      <c r="BL640" s="541"/>
      <c r="BM640" s="264">
        <f>AVERAGE(BM176,BM182,BM188,BM194,BM200,BM206)</f>
        <v>-0.35263696802110212</v>
      </c>
      <c r="BN640" s="541"/>
      <c r="BO640" s="264">
        <f>AVERAGE(BO176,BO182,BO188,BO194,BO200,BO206)</f>
        <v>-0.36892861837851793</v>
      </c>
      <c r="BP640" s="541"/>
      <c r="BQ640" s="264">
        <f>AVERAGE(BQ176,BQ182,BQ188,BQ194,BQ200,BQ206)</f>
        <v>-0.35121458597669564</v>
      </c>
      <c r="BR640" s="541"/>
      <c r="BS640" s="264">
        <f>AVERAGE(BS176,BS182,BS188,BS194,BS200,BS206)</f>
        <v>-0.35086008875194202</v>
      </c>
      <c r="BT640" s="541"/>
      <c r="BU640" s="264">
        <f>AVERAGE(BU176,BU182,BU188,BU194,BU200,BU206)</f>
        <v>-0.39522543402790794</v>
      </c>
      <c r="BV640" s="541"/>
      <c r="BW640" s="264">
        <f>AVERAGE(BW176,BW182,BW188,BW194,BW200,BW206)</f>
        <v>-0.35966212205166825</v>
      </c>
      <c r="BX640" s="565"/>
      <c r="BY640" s="566"/>
      <c r="BZ640" s="566"/>
      <c r="CA640" s="566"/>
      <c r="CB640" s="566"/>
      <c r="CC640" s="260">
        <f>AVERAGE(CC176,CC182,CC188,CC194,CC200,CC206)</f>
        <v>-9.6195937176199203E-2</v>
      </c>
      <c r="CD640" s="541"/>
      <c r="CE640" s="266">
        <f>AVERAGE(CE176,CE182,CE188,CE194,CE200,CE206)</f>
        <v>0</v>
      </c>
      <c r="CF640" s="541"/>
      <c r="CG640" s="266">
        <f>AVERAGE(CG176,CG182,CG188,CG194,CG200,CG206)</f>
        <v>0</v>
      </c>
      <c r="CH640" s="541"/>
    </row>
    <row r="641" spans="1:86" ht="17" hidden="1" customHeight="1" x14ac:dyDescent="0.2">
      <c r="X641" s="109"/>
      <c r="Y641" s="358"/>
      <c r="Z641" s="358"/>
      <c r="AA641" s="109"/>
      <c r="AC641" s="237"/>
      <c r="AT641" s="109"/>
      <c r="AU641" s="109"/>
      <c r="AV641" s="109"/>
      <c r="AW641" s="109"/>
      <c r="AX641" s="109"/>
      <c r="AY641" s="109"/>
      <c r="AZ641" s="109"/>
      <c r="BA641" s="109"/>
      <c r="BB641" s="485"/>
      <c r="BC641" s="94" t="s">
        <v>171</v>
      </c>
      <c r="BD641" s="608"/>
      <c r="BE641" s="242">
        <f>MIN(BE176,BE182,BE188,BE194,BE200,BE206)</f>
        <v>-0.52478054017642872</v>
      </c>
      <c r="BF641" s="608"/>
      <c r="BG641" s="566"/>
      <c r="BH641" s="566"/>
      <c r="BI641" s="566"/>
      <c r="BJ641" s="276"/>
      <c r="BK641" s="242">
        <f>MIN(BK176,BK182,BK188,BK194,BK200,BK206)</f>
        <v>-0.52144885621794423</v>
      </c>
      <c r="BL641" s="541"/>
      <c r="BM641" s="242">
        <f>MIN(BM176,BM182,BM188,BM194,BM200,BM206)</f>
        <v>-0.52699157728355162</v>
      </c>
      <c r="BN641" s="541"/>
      <c r="BO641" s="242">
        <f>MIN(BO176,BO182,BO188,BO194,BO200,BO206)</f>
        <v>-0.54481436597986921</v>
      </c>
      <c r="BP641" s="541"/>
      <c r="BQ641" s="242">
        <f>MIN(BQ176,BQ182,BQ188,BQ194,BQ200,BQ206)</f>
        <v>-0.52537512790717211</v>
      </c>
      <c r="BR641" s="541"/>
      <c r="BS641" s="242">
        <f>MIN(BS176,BS182,BS188,BS194,BS200,BS206)</f>
        <v>-0.52117532442225123</v>
      </c>
      <c r="BT641" s="541"/>
      <c r="BU641" s="242">
        <f>MIN(BU176,BU182,BU188,BU194,BU200,BU206)</f>
        <v>-0.56373291161209282</v>
      </c>
      <c r="BV641" s="541"/>
      <c r="BW641" s="242">
        <f>MIN(BW176,BW182,BW188,BW194,BW200,BW206)</f>
        <v>-0.52925716679400914</v>
      </c>
      <c r="BX641" s="565"/>
      <c r="BY641" s="566"/>
      <c r="BZ641" s="566"/>
      <c r="CA641" s="566"/>
      <c r="CB641" s="566"/>
      <c r="CC641" s="262">
        <f>MIN(CC176,CC182,CC188,CC194,CC200,CC206)</f>
        <v>-0.37395679978697877</v>
      </c>
      <c r="CD641" s="541"/>
      <c r="CE641" s="138">
        <f>MIN(CE176,CE182,CE188,CE194,CE200,CE206)</f>
        <v>0</v>
      </c>
      <c r="CF641" s="541"/>
      <c r="CG641" s="138">
        <f>MIN(CG176,CG182,CG188,CG194,CG200,CG206)</f>
        <v>0</v>
      </c>
      <c r="CH641" s="541"/>
    </row>
    <row r="642" spans="1:86" ht="17" hidden="1" customHeight="1" x14ac:dyDescent="0.2">
      <c r="X642" s="109"/>
      <c r="Y642" s="358"/>
      <c r="Z642" s="358"/>
      <c r="AA642" s="109"/>
      <c r="AC642" s="237"/>
      <c r="AT642" s="109"/>
      <c r="AU642" s="109"/>
      <c r="AV642" s="109"/>
      <c r="AW642" s="109"/>
      <c r="AX642" s="109"/>
      <c r="AY642" s="109"/>
      <c r="AZ642" s="109"/>
      <c r="BA642" s="109"/>
      <c r="BB642" s="486"/>
      <c r="BC642" s="96" t="s">
        <v>172</v>
      </c>
      <c r="BD642" s="609"/>
      <c r="BE642" s="271">
        <f>MAX(BE176,BE182,BE188,BE194,BE200,BE206)</f>
        <v>-0.25009403465073243</v>
      </c>
      <c r="BF642" s="611"/>
      <c r="BG642" s="571"/>
      <c r="BH642" s="571"/>
      <c r="BI642" s="571"/>
      <c r="BJ642" s="278"/>
      <c r="BK642" s="271">
        <f>MAX(BK176,BK182,BK188,BK194,BK200,BK206)</f>
        <v>-0.24407369872531071</v>
      </c>
      <c r="BL642" s="542"/>
      <c r="BM642" s="271">
        <f>MAX(BM176,BM182,BM188,BM194,BM200,BM206)</f>
        <v>-0.23078690398899138</v>
      </c>
      <c r="BN642" s="542"/>
      <c r="BO642" s="271">
        <f>MAX(BO176,BO182,BO188,BO194,BO200,BO206)</f>
        <v>-0.25284448342564092</v>
      </c>
      <c r="BP642" s="542"/>
      <c r="BQ642" s="271">
        <f>MAX(BQ176,BQ182,BQ188,BQ194,BQ200,BQ206)</f>
        <v>-0.24578772199142995</v>
      </c>
      <c r="BR642" s="542"/>
      <c r="BS642" s="271">
        <f>MAX(BS176,BS182,BS188,BS194,BS200,BS206)</f>
        <v>-0.2299781988979106</v>
      </c>
      <c r="BT642" s="542"/>
      <c r="BU642" s="271">
        <f>MAX(BU176,BU182,BU188,BU194,BU200,BU206)</f>
        <v>-0.29591625083584339</v>
      </c>
      <c r="BV642" s="542"/>
      <c r="BW642" s="271">
        <f>MAX(BW176,BW182,BW188,BW194,BW200,BW206)</f>
        <v>-0.25142281547850276</v>
      </c>
      <c r="BX642" s="570"/>
      <c r="BY642" s="571"/>
      <c r="BZ642" s="571"/>
      <c r="CA642" s="571"/>
      <c r="CB642" s="571"/>
      <c r="CC642" s="181">
        <f>MAX(CC176,CC182,CC188,CC194,CC200,CC206)</f>
        <v>-1.0126528931610569E-4</v>
      </c>
      <c r="CD642" s="542"/>
      <c r="CE642" s="139">
        <f>MAX(CE176,CE182,CE188,CE194,CE200,CE206)</f>
        <v>0</v>
      </c>
      <c r="CF642" s="542"/>
      <c r="CG642" s="139">
        <f>MAX(CG176,CG182,CG188,CG194,CG200,CG206)</f>
        <v>0</v>
      </c>
      <c r="CH642" s="542"/>
    </row>
    <row r="643" spans="1:86" ht="17" customHeight="1" x14ac:dyDescent="0.2">
      <c r="E643" s="97"/>
      <c r="F643" s="98"/>
      <c r="G643" s="98"/>
      <c r="H643" s="98"/>
      <c r="I643" s="98"/>
      <c r="J643" s="98"/>
      <c r="K643" s="98"/>
      <c r="L643" s="98"/>
      <c r="M643" s="98"/>
      <c r="N643" s="98"/>
      <c r="O643" s="98"/>
      <c r="P643" s="98"/>
      <c r="Q643" s="98"/>
      <c r="R643" s="98"/>
      <c r="S643" s="98"/>
      <c r="T643" s="98"/>
      <c r="U643" s="98"/>
      <c r="V643" s="98"/>
      <c r="W643" s="98"/>
      <c r="X643" s="99"/>
      <c r="Y643" s="359"/>
      <c r="Z643" s="359"/>
      <c r="AA643" s="99"/>
      <c r="AB643" s="97"/>
      <c r="AC643" s="98"/>
      <c r="AD643" s="97"/>
      <c r="AE643" s="97"/>
      <c r="AF643" s="97"/>
      <c r="AG643" s="97"/>
      <c r="AH643" s="97"/>
      <c r="AI643" s="97"/>
      <c r="AJ643" s="97"/>
      <c r="AK643" s="97"/>
      <c r="AL643" s="97"/>
      <c r="AM643" s="97"/>
      <c r="AN643" s="97"/>
      <c r="AO643" s="97"/>
      <c r="AP643" s="97"/>
      <c r="AQ643" s="97"/>
      <c r="AR643" s="97"/>
      <c r="AS643" s="97"/>
      <c r="AT643" s="99"/>
      <c r="AU643" s="99"/>
      <c r="AV643" s="99"/>
      <c r="AW643" s="99"/>
      <c r="AX643" s="99"/>
      <c r="AY643" s="99"/>
      <c r="AZ643" s="99"/>
      <c r="BA643" s="99"/>
      <c r="BB643" s="100"/>
      <c r="BC643" s="101"/>
      <c r="BD643" s="102"/>
      <c r="BE643" s="175"/>
      <c r="BF643" s="103"/>
      <c r="BG643" s="103"/>
      <c r="BH643" s="103"/>
      <c r="BI643" s="103"/>
      <c r="BJ643" s="103"/>
      <c r="BK643" s="175"/>
      <c r="BL643" s="103"/>
      <c r="BM643" s="175"/>
      <c r="BN643" s="103"/>
      <c r="BO643" s="175"/>
      <c r="BP643" s="103"/>
      <c r="BQ643" s="175"/>
      <c r="BR643" s="103"/>
      <c r="BS643" s="175"/>
      <c r="BT643" s="103"/>
      <c r="BU643" s="175"/>
      <c r="BV643" s="103"/>
      <c r="BW643" s="175"/>
      <c r="BX643" s="103"/>
      <c r="BY643" s="103"/>
      <c r="BZ643" s="103"/>
      <c r="CA643" s="103"/>
      <c r="CB643" s="103"/>
      <c r="CC643" s="109"/>
      <c r="CD643" s="184"/>
      <c r="CF643" s="142"/>
      <c r="CH643" s="142"/>
    </row>
    <row r="644" spans="1:86" ht="17" customHeight="1" thickBot="1" x14ac:dyDescent="0.25">
      <c r="A644" s="104"/>
      <c r="B644" s="104"/>
      <c r="C644" s="104"/>
      <c r="D644" s="143"/>
      <c r="F644" s="109">
        <f>COUNTIFS(F4:F207,"&lt;&gt;",F4:F207,"&lt;&gt;0")</f>
        <v>144</v>
      </c>
      <c r="G644" s="109">
        <f>COUNTIFS(G4:G207,"&lt;&gt;",G4:G207,"&lt;&gt;0")</f>
        <v>144</v>
      </c>
      <c r="X644" s="109"/>
      <c r="Y644" s="358"/>
      <c r="Z644" s="358"/>
      <c r="AA644" s="109"/>
      <c r="AC644" s="109">
        <f>COUNTIFS(AC4:AC207,"&lt;&gt;",AC4:AC207,"&lt;&gt;0")</f>
        <v>144</v>
      </c>
      <c r="AT644" s="109"/>
      <c r="AU644" s="109"/>
      <c r="AV644" s="109"/>
      <c r="AW644" s="109"/>
      <c r="AX644" s="132">
        <f>AC644/F644</f>
        <v>1</v>
      </c>
      <c r="AY644" s="109"/>
      <c r="AZ644" s="109"/>
      <c r="BA644" s="109"/>
      <c r="BB644" s="105"/>
      <c r="BC644" s="106"/>
      <c r="BD644" s="107"/>
      <c r="BE644" s="122"/>
      <c r="BF644" s="108"/>
      <c r="BG644" s="108"/>
      <c r="BH644" s="108"/>
      <c r="BI644" s="108"/>
      <c r="BJ644" s="108"/>
      <c r="BK644" s="122"/>
      <c r="BL644" s="108"/>
      <c r="BM644" s="122"/>
      <c r="BN644" s="108"/>
      <c r="BO644" s="122"/>
      <c r="BP644" s="108"/>
      <c r="BQ644" s="122"/>
      <c r="BR644" s="108"/>
      <c r="BS644" s="122"/>
      <c r="BT644" s="108"/>
      <c r="BU644" s="122"/>
      <c r="BV644" s="108"/>
      <c r="BW644" s="122"/>
      <c r="BX644" s="108"/>
      <c r="BY644" s="108"/>
      <c r="BZ644" s="108"/>
      <c r="CA644" s="108"/>
      <c r="CB644" s="108"/>
      <c r="CC644" s="185"/>
      <c r="CD644" s="186"/>
      <c r="CE644" s="143"/>
      <c r="CF644" s="144"/>
      <c r="CG644" s="143"/>
      <c r="CH644" s="144"/>
    </row>
    <row r="645" spans="1:86" ht="17" customHeight="1" thickBot="1" x14ac:dyDescent="0.25">
      <c r="C645" s="132" t="s">
        <v>34</v>
      </c>
      <c r="V645" s="237" t="s">
        <v>169</v>
      </c>
      <c r="W645" s="237" t="s">
        <v>169</v>
      </c>
      <c r="X645" s="109">
        <f>GEOMEAN(X4:X207)</f>
        <v>0.94479811676394754</v>
      </c>
      <c r="Y645" s="109">
        <f t="shared" ref="Y645:AA645" si="258">GEOMEAN(Y4:Y207)</f>
        <v>4.8869024090452333</v>
      </c>
      <c r="Z645" s="109">
        <f t="shared" si="258"/>
        <v>5.9403700124024175</v>
      </c>
      <c r="AA645" s="109">
        <f t="shared" si="258"/>
        <v>0.23421923656641555</v>
      </c>
      <c r="AT645" s="109">
        <f>GEOMEAN(AT4:AT207)</f>
        <v>2.8499230087199572</v>
      </c>
      <c r="AU645" s="109">
        <f t="shared" ref="AU645:BA645" si="259">GEOMEAN(AU4:AU207)</f>
        <v>4.8869024090452333</v>
      </c>
      <c r="AV645" s="109">
        <f t="shared" si="259"/>
        <v>5.9403700124024175</v>
      </c>
      <c r="AW645" s="109">
        <f t="shared" si="259"/>
        <v>6.1082100136386606</v>
      </c>
      <c r="AX645" s="109">
        <f t="shared" si="259"/>
        <v>26.079027936318148</v>
      </c>
      <c r="AY645" s="109">
        <f t="shared" si="259"/>
        <v>3.0164359540441321</v>
      </c>
      <c r="AZ645" s="109">
        <f t="shared" si="259"/>
        <v>1</v>
      </c>
      <c r="BA645" s="109">
        <f t="shared" si="259"/>
        <v>1</v>
      </c>
      <c r="BB645" s="624" t="str">
        <f>C645</f>
        <v>Overall</v>
      </c>
      <c r="BC645" s="85" t="s">
        <v>170</v>
      </c>
      <c r="BD645" s="614" t="s">
        <v>39</v>
      </c>
      <c r="BE645" s="86">
        <f>AVERAGE(BE4,BE10,BE16,BE22,BE28,BE34,BE40,BE46,BE52,BE58,BE64,BE70,BE76,BE82,BE88,BE94,BE100,BE106,BE112,BE118,BE124,BE130,BE136,BE142,BE148,BE154,BE160,BE166,BE172,BE178,BE184,BE190,BE196,BE202)</f>
        <v>-0.24633200263290667</v>
      </c>
      <c r="BF645" s="87">
        <f>AVERAGE(BF4:BF207)</f>
        <v>-0.26557094332289827</v>
      </c>
      <c r="BG645" s="87">
        <f t="shared" ref="BG645:BJ645" si="260">AVERAGE(BG4:BG207)</f>
        <v>-0.32937619082043318</v>
      </c>
      <c r="BH645" s="87">
        <f t="shared" si="260"/>
        <v>-0.33675310473549164</v>
      </c>
      <c r="BI645" s="87">
        <f t="shared" si="260"/>
        <v>-0.27748659369095852</v>
      </c>
      <c r="BJ645" s="87">
        <f t="shared" si="260"/>
        <v>-0.2709704396793034</v>
      </c>
      <c r="BK645" s="86">
        <f>AVERAGE(BK4,BK10,BK16,BK22,BK28,BK34,BK40,BK46,BK52,BK58,BK64,BK70,BK76,BK82,BK88,BK94,BK100,BK106,BK112,BK118,BK124,BK130,BK136,BK142,BK148,BK154,BK160,BK166,BK172,BK178,BK184,BK190,BK196,BK202)</f>
        <v>-0.24309286863007826</v>
      </c>
      <c r="BL645" s="87">
        <f>AVERAGE(BL4:BL207)</f>
        <v>-0.2541777727556932</v>
      </c>
      <c r="BM645" s="86">
        <f>AVERAGE(BM4,BM10,BM16,BM22,BM28,BM34,BM40,BM46,BM52,BM58,BM64,BM70,BM76,BM82,BM88,BM94,BM100,BM106,BM112,BM118,BM124,BM130,BM136,BM142,BM148,BM154,BM160,BM166,BM172,BM178,BM184,BM190,BM196,BM202)</f>
        <v>-0.24299624626817176</v>
      </c>
      <c r="BN645" s="87">
        <f>AVERAGE(BN4:BN207)</f>
        <v>-0.25658414037133964</v>
      </c>
      <c r="BO645" s="86">
        <f>AVERAGE(BO4,BO10,BO16,BO22,BO28,BO34,BO40,BO46,BO52,BO58,BO64,BO70,BO76,BO82,BO88,BO94,BO100,BO106,BO112,BO118,BO124,BO130,BO136,BO142,BO148,BO154,BO160,BO166,BO172,BO178,BO184,BO190,BO196,BO202)</f>
        <v>-0.27102262060534282</v>
      </c>
      <c r="BP645" s="87">
        <f>AVERAGE(BP4:BP207)</f>
        <v>-0.29123410394858285</v>
      </c>
      <c r="BQ645" s="86">
        <f>AVERAGE(BQ4,BQ10,BQ16,BQ22,BQ28,BQ34,BQ40,BQ46,BQ52,BQ58,BQ64,BQ70,BQ76,BQ82,BQ88,BQ94,BQ100,BQ106,BQ112,BQ118,BQ124,BQ130,BQ136,BQ142,BQ148,BQ154,BQ160,BQ166,BQ172,BQ178,BQ184,BQ190,BQ196,BQ202)</f>
        <v>-0.26406146138889891</v>
      </c>
      <c r="BR645" s="87">
        <f>AVERAGE(BR4:BR207)</f>
        <v>-0.28299377925585539</v>
      </c>
      <c r="BS645" s="86">
        <f>AVERAGE(BS4,BS10,BS16,BS22,BS28,BS34,BS40,BS46,BS52,BS58,BS64,BS70,BS76,BS82,BS88,BS94,BS100,BS106,BS112,BS118,BS124,BS130,BS136,BS142,BS148,BS154,BS160,BS166,BS172,BS178,BS184,BS190,BS196,BS202)</f>
        <v>-0.24159352198959161</v>
      </c>
      <c r="BT645" s="87">
        <f>AVERAGE(BT4:BT207)</f>
        <v>-0.2570188578562454</v>
      </c>
      <c r="BU645" s="86">
        <f>AVERAGE(BU4,BU10,BU16,BU22,BU28,BU34,BU40,BU46,BU52,BU58,BU64,BU70,BU76,BU82,BU88,BU94,BU100,BU106,BU112,BU118,BU124,BU130,BU136,BU142,BU148,BU154,BU160,BU166,BU172,BU178,BU184,BU190,BU196,BU202)</f>
        <v>-0.27365763384874403</v>
      </c>
      <c r="BV645" s="87">
        <f>AVERAGE(BV4:BV207)</f>
        <v>-0.29409147840779021</v>
      </c>
      <c r="BW645" s="86">
        <f>AVERAGE(BW4,BW10,BW16,BW22,BW28,BW34,BW40,BW46,BW52,BW58,BW64,BW70,BW76,BW82,BW88,BW94,BW100,BW106,BW112,BW118,BW124,BW130,BW136,BW142,BW148,BW154,BW160,BW166,BW172,BW178,BW184,BW190,BW196,BW202)</f>
        <v>-0.25221558657308191</v>
      </c>
      <c r="BX645" s="87">
        <f>AVERAGE(BX4:BX207)</f>
        <v>-0.27025170085590372</v>
      </c>
      <c r="BY645" s="87">
        <f t="shared" ref="BY645:CB645" si="261">AVERAGE(BY4:BY207)</f>
        <v>-0.33527262696897092</v>
      </c>
      <c r="BZ645" s="87">
        <f t="shared" si="261"/>
        <v>-0.34083199930146546</v>
      </c>
      <c r="CA645" s="87">
        <f t="shared" si="261"/>
        <v>-0.27315583987932129</v>
      </c>
      <c r="CB645" s="87">
        <f t="shared" si="261"/>
        <v>-0.27567574983824888</v>
      </c>
      <c r="CC645" s="424">
        <f>AVERAGE(CC4,CC10,CC16,CC22,CC28,CC34,CC40,CC46,CC52,CC58,CC64,CC70,CC76,CC82,CC88,CC94,CC100,CC106,CC112,CC118,CC124,CC130,CC136,CC142,CC148,CC154,CC160,CC166,CC172,CC178,CC184,CC190,CC196,CC202)</f>
        <v>-2.4920746306986995E-2</v>
      </c>
      <c r="CD645" s="183">
        <f t="shared" ref="CD645:CF645" si="262">AVERAGE(CD4:CD207)</f>
        <v>-2.0490710057901079E-2</v>
      </c>
      <c r="CE645" s="136">
        <f>AVERAGE(CE4,CE10,CE16,CE22,CE28,CE34,CE40,CE46,CE52,CE58,CE64,CE70,CE76,CE82,CE88,CE94,CE100,CE106,CE112,CE118,CE124,CE130,CE136,CE142,CE148,CE154,CE160,CE166,CE172,CE178,CE184,CE190,CE196,CE202)</f>
        <v>0</v>
      </c>
      <c r="CF645" s="428">
        <f t="shared" si="262"/>
        <v>0</v>
      </c>
      <c r="CG645" s="136">
        <f>AVERAGE(CG4,CG10,CG16,CG22,CG28,CG34,CG40,CG46,CG52,CG58,CG64,CG70,CG76,CG82,CG88,CG94,CG100,CG106,CG112,CG118,CG124,CG130,CG136,CG142,CG148,CG154,CG160,CG166,CG172,CG178,CG184,CG190,CG196,CG202)</f>
        <v>0</v>
      </c>
      <c r="CH645" s="428">
        <f t="shared" ref="CH645" si="263">AVERAGE(CH4:CH207)</f>
        <v>0</v>
      </c>
    </row>
    <row r="646" spans="1:86" ht="17" customHeight="1" x14ac:dyDescent="0.2">
      <c r="V646" s="237" t="s">
        <v>41</v>
      </c>
      <c r="W646" s="237" t="s">
        <v>41</v>
      </c>
      <c r="X646" s="109">
        <f>SUM(X4:X207)</f>
        <v>202.54199999999997</v>
      </c>
      <c r="Y646" s="109">
        <f t="shared" ref="Y646:AA646" si="264">SUM(Y4:Y207)</f>
        <v>823</v>
      </c>
      <c r="Z646" s="109">
        <f t="shared" si="264"/>
        <v>903</v>
      </c>
      <c r="AA646" s="109">
        <f t="shared" si="264"/>
        <v>48.285277777777793</v>
      </c>
      <c r="AC646" s="237"/>
      <c r="AT646" s="109">
        <f>SUM(AT4:AT207)</f>
        <v>571.48109999999974</v>
      </c>
      <c r="AU646" s="109">
        <f t="shared" ref="AU646:BA646" si="265">SUM(AU4:AU207)</f>
        <v>823</v>
      </c>
      <c r="AV646" s="109">
        <f t="shared" si="265"/>
        <v>903</v>
      </c>
      <c r="AW646" s="109">
        <f t="shared" si="265"/>
        <v>1625.2844722222217</v>
      </c>
      <c r="AX646" s="109">
        <f t="shared" si="265"/>
        <v>4384.4070870027736</v>
      </c>
      <c r="AY646" s="109">
        <f t="shared" si="265"/>
        <v>452.2208787463897</v>
      </c>
      <c r="AZ646" s="109">
        <f t="shared" si="265"/>
        <v>144</v>
      </c>
      <c r="BA646" s="109">
        <f t="shared" si="265"/>
        <v>144</v>
      </c>
      <c r="BB646" s="485"/>
      <c r="BC646" s="90" t="s">
        <v>171</v>
      </c>
      <c r="BD646" s="565"/>
      <c r="BE646" s="242">
        <f>MIN(BE4,BE10,BE16,BE22,BE28,BE34,BE40,BE46,BE52,BE58,BE64,BE70,BE76,BE82,BE88,BE94,BE100,BE106,BE112,BE118,BE124,BE130,BE136,BE142,BE148,BE154,BE160,BE166,BE172,BE178,BE184,BE190,BE196,BE202)</f>
        <v>-0.51756832429316979</v>
      </c>
      <c r="BF646" s="244">
        <f>MIN(BF4:BF207)</f>
        <v>-0.51972067250012777</v>
      </c>
      <c r="BG646" s="244">
        <f t="shared" ref="BG646:BJ646" si="266">MIN(BG4:BG207)</f>
        <v>-0.63750402916528492</v>
      </c>
      <c r="BH646" s="244">
        <f t="shared" si="266"/>
        <v>-0.58092551919785707</v>
      </c>
      <c r="BI646" s="244">
        <f t="shared" si="266"/>
        <v>-0.52925627860032898</v>
      </c>
      <c r="BJ646" s="244">
        <f t="shared" si="266"/>
        <v>-0.52355946075957827</v>
      </c>
      <c r="BK646" s="242">
        <f>MIN(BK4,BK10,BK16,BK22,BK28,BK34,BK40,BK46,BK52,BK58,BK64,BK70,BK76,BK82,BK88,BK94,BK100,BK106,BK112,BK118,BK124,BK130,BK136,BK142,BK148,BK154,BK160,BK166,BK172,BK178,BK184,BK190,BK196,BK202)</f>
        <v>-0.53095531071349056</v>
      </c>
      <c r="BL646" s="244">
        <f>MIN(BL4:BL207)</f>
        <v>-0.52426868593125764</v>
      </c>
      <c r="BM646" s="242">
        <f>MIN(BM4,BM10,BM16,BM22,BM28,BM34,BM40,BM46,BM52,BM58,BM64,BM70,BM76,BM82,BM88,BM94,BM100,BM106,BM112,BM118,BM124,BM130,BM136,BM142,BM148,BM154,BM160,BM166,BM172,BM178,BM184,BM190,BM196,BM202)</f>
        <v>-0.54188576406995503</v>
      </c>
      <c r="BN646" s="244">
        <f>MIN(BN4:BN207)</f>
        <v>-0.5326395996273704</v>
      </c>
      <c r="BO646" s="242">
        <f>MIN(BO4,BO10,BO16,BO22,BO28,BO34,BO40,BO46,BO52,BO58,BO64,BO70,BO76,BO82,BO88,BO94,BO100,BO106,BO112,BO118,BO124,BO130,BO136,BO142,BO148,BO154,BO160,BO166,BO172,BO178,BO184,BO190,BO196,BO202)</f>
        <v>-0.55098341041241405</v>
      </c>
      <c r="BP646" s="244">
        <f>MIN(BP4:BP207)</f>
        <v>-0.54365992286168985</v>
      </c>
      <c r="BQ646" s="242">
        <f>MIN(BQ4,BQ10,BQ16,BQ22,BQ28,BQ34,BQ40,BQ46,BQ52,BQ58,BQ64,BQ70,BQ76,BQ82,BQ88,BQ94,BQ100,BQ106,BQ112,BQ118,BQ124,BQ130,BQ136,BQ142,BQ148,BQ154,BQ160,BQ166,BQ172,BQ178,BQ184,BQ190,BQ196,BQ202)</f>
        <v>-0.52197138483834626</v>
      </c>
      <c r="BR646" s="244">
        <f>MIN(BR4:BR207)</f>
        <v>-0.52322205040715852</v>
      </c>
      <c r="BS646" s="242">
        <f>MIN(BS4,BS10,BS16,BS22,BS28,BS34,BS40,BS46,BS52,BS58,BS64,BS70,BS76,BS82,BS88,BS94,BS100,BS106,BS112,BS118,BS124,BS130,BS136,BS142,BS148,BS154,BS160,BS166,BS172,BS178,BS184,BS190,BS196,BS202)</f>
        <v>-0.531929008962021</v>
      </c>
      <c r="BT646" s="244">
        <f>MIN(BT4:BT207)</f>
        <v>-0.5239781323818673</v>
      </c>
      <c r="BU646" s="242">
        <f>MIN(BU4,BU10,BU16,BU22,BU28,BU34,BU40,BU46,BU52,BU58,BU64,BU70,BU76,BU82,BU88,BU94,BU100,BU106,BU112,BU118,BU124,BU130,BU136,BU142,BU148,BU154,BU160,BU166,BU172,BU178,BU184,BU190,BU196,BU202)</f>
        <v>-0.55376323204088485</v>
      </c>
      <c r="BV646" s="244">
        <f>MIN(BV4:BV207)</f>
        <v>-0.55865413888038251</v>
      </c>
      <c r="BW646" s="242">
        <f>MIN(BW4,BW10,BW16,BW22,BW28,BW34,BW40,BW46,BW52,BW58,BW64,BW70,BW76,BW82,BW88,BW94,BW100,BW106,BW112,BW118,BW124,BW130,BW136,BW142,BW148,BW154,BW160,BW166,BW172,BW178,BW184,BW190,BW196,BW202)</f>
        <v>-0.52227364454446379</v>
      </c>
      <c r="BX646" s="244">
        <f>MIN(BX4:BX207)</f>
        <v>-0.5242758776566544</v>
      </c>
      <c r="BY646" s="244">
        <f t="shared" ref="BY646:CB646" si="267">MIN(BY4:BY207)</f>
        <v>-0.67445544064119489</v>
      </c>
      <c r="BZ646" s="244">
        <f t="shared" si="267"/>
        <v>-0.58355075189210637</v>
      </c>
      <c r="CA646" s="244">
        <f t="shared" si="267"/>
        <v>-0.52752972490483763</v>
      </c>
      <c r="CB646" s="244">
        <f t="shared" si="267"/>
        <v>-0.52788529327325218</v>
      </c>
      <c r="CC646" s="425">
        <f>MIN(CC4,CC10,CC16,CC22,CC28,CC34,CC40,CC46,CC52,CC58,CC64,CC70,CC76,CC82,CC88,CC94,CC100,CC106,CC112,CC118,CC124,CC130,CC136,CC142,CC148,CC154,CC160,CC166,CC172,CC178,CC184,CC190,CC196,CC202)</f>
        <v>-0.32723142776584963</v>
      </c>
      <c r="CD646" s="270">
        <f t="shared" ref="CD646:CF646" si="268">MIN(CD4:CD207)</f>
        <v>-0.33391803760366723</v>
      </c>
      <c r="CE646" s="138">
        <f>MIN(CE4,CE10,CE16,CE22,CE28,CE34,CE40,CE46,CE52,CE58,CE64,CE70,CE76,CE82,CE88,CE94,CE100,CE106,CE112,CE118,CE124,CE130,CE136,CE142,CE148,CE154,CE160,CE166,CE172,CE178,CE184,CE190,CE196,CE202)</f>
        <v>0</v>
      </c>
      <c r="CF646" s="140">
        <f t="shared" si="268"/>
        <v>0</v>
      </c>
      <c r="CG646" s="138">
        <f>MIN(CG4,CG10,CG16,CG22,CG28,CG34,CG40,CG46,CG52,CG58,CG64,CG70,CG76,CG82,CG88,CG94,CG100,CG106,CG112,CG118,CG124,CG130,CG136,CG142,CG148,CG154,CG160,CG166,CG172,CG178,CG184,CG190,CG196,CG202)</f>
        <v>0</v>
      </c>
      <c r="CH646" s="140">
        <f t="shared" ref="CH646" si="269">MIN(CH4:CH207)</f>
        <v>0</v>
      </c>
    </row>
    <row r="647" spans="1:86" ht="17" customHeight="1" thickBot="1" x14ac:dyDescent="0.25">
      <c r="V647" s="237" t="s">
        <v>172</v>
      </c>
      <c r="W647" s="237" t="s">
        <v>172</v>
      </c>
      <c r="X647" s="109">
        <f>MAX(X4:X207)</f>
        <v>6.6501999999999999</v>
      </c>
      <c r="Y647" s="109">
        <f t="shared" ref="Y647:AA647" si="270">MAX(Y4:Y207)</f>
        <v>16</v>
      </c>
      <c r="Z647" s="109">
        <f t="shared" si="270"/>
        <v>12</v>
      </c>
      <c r="AA647" s="109">
        <f t="shared" si="270"/>
        <v>1.6247777777777777</v>
      </c>
      <c r="AC647" s="237"/>
      <c r="AT647" s="109">
        <f>MAX(AT4:AT207)</f>
        <v>15.277900000000001</v>
      </c>
      <c r="AU647" s="109">
        <f t="shared" ref="AU647:BA647" si="271">MAX(AU4:AU207)</f>
        <v>16</v>
      </c>
      <c r="AV647" s="109">
        <f t="shared" si="271"/>
        <v>12</v>
      </c>
      <c r="AW647" s="109">
        <f t="shared" si="271"/>
        <v>61.645361111111107</v>
      </c>
      <c r="AX647" s="109">
        <f t="shared" si="271"/>
        <v>114.46589754318848</v>
      </c>
      <c r="AY647" s="109">
        <f t="shared" si="271"/>
        <v>8.2176560121765618</v>
      </c>
      <c r="AZ647" s="109">
        <f t="shared" si="271"/>
        <v>1</v>
      </c>
      <c r="BA647" s="109">
        <f t="shared" si="271"/>
        <v>1</v>
      </c>
      <c r="BB647" s="485"/>
      <c r="BC647" s="90" t="s">
        <v>172</v>
      </c>
      <c r="BD647" s="530"/>
      <c r="BE647" s="271">
        <f>MAX(BE4,BE10,BE16,BE22,BE28,BE34,BE40,BE46,BE52,BE58,BE64,BE70,BE76,BE82,BE88,BE94,BE100,BE106,BE112,BE118,BE124,BE130,BE136,BE142,BE148,BE154,BE160,BE166,BE172,BE178,BE184,BE190,BE196,BE202)</f>
        <v>-0.1179444495689963</v>
      </c>
      <c r="BF647" s="252">
        <f>MAX(BF4:BF207)</f>
        <v>-0.12693454763198686</v>
      </c>
      <c r="BG647" s="252">
        <f t="shared" ref="BG647:BJ647" si="272">MAX(BG4:BG207)</f>
        <v>-0.13562283681963272</v>
      </c>
      <c r="BH647" s="252">
        <f t="shared" si="272"/>
        <v>-0.16543636609936174</v>
      </c>
      <c r="BI647" s="252">
        <f t="shared" si="272"/>
        <v>-0.1623169420619307</v>
      </c>
      <c r="BJ647" s="252">
        <f t="shared" si="272"/>
        <v>-0.1395775652483304</v>
      </c>
      <c r="BK647" s="271">
        <f>MAX(BK4,BK10,BK16,BK22,BK28,BK34,BK40,BK46,BK52,BK58,BK64,BK70,BK76,BK82,BK88,BK94,BK100,BK106,BK112,BK118,BK124,BK130,BK136,BK142,BK148,BK154,BK160,BK166,BK172,BK178,BK184,BK190,BK196,BK202)</f>
        <v>-0.10570484374569944</v>
      </c>
      <c r="BL647" s="252">
        <f>MAX(BL4:BL207)</f>
        <v>-0.1130916516111925</v>
      </c>
      <c r="BM647" s="271">
        <f>MAX(BM4,BM10,BM16,BM22,BM28,BM34,BM40,BM46,BM52,BM58,BM64,BM70,BM76,BM82,BM88,BM94,BM100,BM106,BM112,BM118,BM124,BM130,BM136,BM142,BM148,BM154,BM160,BM166,BM172,BM178,BM184,BM190,BM196,BM202)</f>
        <v>-9.9825621868234071E-2</v>
      </c>
      <c r="BN647" s="252">
        <f>MAX(BN4:BN207)</f>
        <v>-0.10793459025333263</v>
      </c>
      <c r="BO647" s="271">
        <f>MAX(BO4,BO10,BO16,BO22,BO28,BO34,BO40,BO46,BO52,BO58,BO64,BO70,BO76,BO82,BO88,BO94,BO100,BO106,BO112,BO118,BO124,BO130,BO136,BO142,BO148,BO154,BO160,BO166,BO172,BO178,BO184,BO190,BO196,BO202)</f>
        <v>-8.6714252635226363E-2</v>
      </c>
      <c r="BP647" s="252">
        <f>MAX(BP4:BP207)</f>
        <v>-0.15903550039196812</v>
      </c>
      <c r="BQ647" s="271">
        <f>MAX(BQ4,BQ10,BQ16,BQ22,BQ28,BQ34,BQ40,BQ46,BQ52,BQ58,BQ64,BQ70,BQ76,BQ82,BQ88,BQ94,BQ100,BQ106,BQ112,BQ118,BQ124,BQ130,BQ136,BQ142,BQ148,BQ154,BQ160,BQ166,BQ172,BQ178,BQ184,BQ190,BQ196,BQ202)</f>
        <v>-0.1388016254831258</v>
      </c>
      <c r="BR647" s="252">
        <f>MAX(BR4:BR207)</f>
        <v>-0.14883232404305757</v>
      </c>
      <c r="BS647" s="271">
        <f>MAX(BS4,BS10,BS16,BS22,BS28,BS34,BS40,BS46,BS52,BS58,BS64,BS70,BS76,BS82,BS88,BS94,BS100,BS106,BS112,BS118,BS124,BS130,BS136,BS142,BS148,BS154,BS160,BS166,BS172,BS178,BS184,BS190,BS196,BS202)</f>
        <v>-0.11840793082081691</v>
      </c>
      <c r="BT647" s="252">
        <f>MAX(BT4:BT207)</f>
        <v>-0.12406116008350287</v>
      </c>
      <c r="BU647" s="271">
        <f>MAX(BU4,BU10,BU16,BU22,BU28,BU34,BU40,BU46,BU52,BU58,BU64,BU70,BU76,BU82,BU88,BU94,BU100,BU106,BU112,BU118,BU124,BU130,BU136,BU142,BU148,BU154,BU160,BU166,BU172,BU178,BU184,BU190,BU196,BU202)</f>
        <v>-0.12744076394219239</v>
      </c>
      <c r="BV647" s="252">
        <f>MAX(BV4:BV207)</f>
        <v>-0.14002995484555658</v>
      </c>
      <c r="BW647" s="271">
        <f>MAX(BW4,BW10,BW16,BW22,BW28,BW34,BW40,BW46,BW52,BW58,BW64,BW70,BW76,BW82,BW88,BW94,BW100,BW106,BW112,BW118,BW124,BW130,BW136,BW142,BW148,BW154,BW160,BW166,BW172,BW178,BW184,BW190,BW196,BW202)</f>
        <v>-0.1217744620895036</v>
      </c>
      <c r="BX647" s="252">
        <f>MAX(BX4:BX207)</f>
        <v>-0.13009476023557431</v>
      </c>
      <c r="BY647" s="252">
        <f t="shared" ref="BY647:CB647" si="273">MAX(BY4:BY207)</f>
        <v>-0.14212531070074352</v>
      </c>
      <c r="BZ647" s="252">
        <f t="shared" si="273"/>
        <v>-0.16874983373424679</v>
      </c>
      <c r="CA647" s="252">
        <f t="shared" si="273"/>
        <v>-0.13655465672632427</v>
      </c>
      <c r="CB647" s="252">
        <f t="shared" si="273"/>
        <v>-0.14307671365659369</v>
      </c>
      <c r="CC647" s="426">
        <f>MAX(CC4,CC10,CC16,CC22,CC28,CC34,CC40,CC46,CC52,CC58,CC64,CC70,CC76,CC82,CC88,CC94,CC100,CC106,CC112,CC118,CC124,CC130,CC136,CC142,CC148,CC154,CC160,CC166,CC172,CC178,CC184,CC190,CC196,CC202)</f>
        <v>0.17466045256288371</v>
      </c>
      <c r="CD647" s="150">
        <f t="shared" ref="CD647:CF647" si="274">MAX(CD4:CD207)</f>
        <v>0.16793995127797973</v>
      </c>
      <c r="CE647" s="139">
        <f>MAX(CE4,CE10,CE16,CE22,CE28,CE34,CE40,CE46,CE52,CE58,CE64,CE70,CE76,CE82,CE88,CE94,CE100,CE106,CE112,CE118,CE124,CE130,CE136,CE142,CE148,CE154,CE160,CE166,CE172,CE178,CE184,CE190,CE196,CE202)</f>
        <v>0</v>
      </c>
      <c r="CF647" s="141">
        <f t="shared" si="274"/>
        <v>0</v>
      </c>
      <c r="CG647" s="139">
        <f>MAX(CG4,CG10,CG16,CG22,CG28,CG34,CG40,CG46,CG52,CG58,CG64,CG70,CG76,CG82,CG88,CG94,CG100,CG106,CG112,CG118,CG124,CG130,CG136,CG142,CG148,CG154,CG160,CG166,CG172,CG178,CG184,CG190,CG196,CG202)</f>
        <v>0</v>
      </c>
      <c r="CH647" s="141">
        <f t="shared" ref="CH647" si="275">MAX(CH4:CH207)</f>
        <v>0</v>
      </c>
    </row>
    <row r="648" spans="1:86" ht="17" customHeight="1" thickBot="1" x14ac:dyDescent="0.25">
      <c r="V648" s="237" t="s">
        <v>171</v>
      </c>
      <c r="W648" s="237" t="s">
        <v>171</v>
      </c>
      <c r="X648" s="109">
        <f>MIN(X4:X207)</f>
        <v>6.5699999999999995E-2</v>
      </c>
      <c r="Y648" s="109">
        <f t="shared" ref="Y648:AA648" si="276">MIN(Y4:Y207)</f>
        <v>1</v>
      </c>
      <c r="Z648" s="109">
        <f t="shared" si="276"/>
        <v>4</v>
      </c>
      <c r="AA648" s="109">
        <f t="shared" si="276"/>
        <v>1.4861111111111111E-2</v>
      </c>
      <c r="AC648" s="237"/>
      <c r="AT648" s="109">
        <f>MIN(AT4:AT207)</f>
        <v>0.3256</v>
      </c>
      <c r="AU648" s="109">
        <f t="shared" ref="AU648:BA648" si="277">MIN(AU4:AU207)</f>
        <v>1</v>
      </c>
      <c r="AV648" s="109">
        <f t="shared" si="277"/>
        <v>4</v>
      </c>
      <c r="AW648" s="109">
        <f t="shared" si="277"/>
        <v>0.21563888888888888</v>
      </c>
      <c r="AX648" s="109">
        <f t="shared" si="277"/>
        <v>9.3559519645563718</v>
      </c>
      <c r="AY648" s="109">
        <f t="shared" si="277"/>
        <v>1.8975322649269608</v>
      </c>
      <c r="AZ648" s="109">
        <f t="shared" si="277"/>
        <v>1</v>
      </c>
      <c r="BA648" s="109">
        <f t="shared" si="277"/>
        <v>1</v>
      </c>
      <c r="BB648" s="485"/>
      <c r="BC648" s="90" t="s">
        <v>170</v>
      </c>
      <c r="BD648" s="606" t="s">
        <v>147</v>
      </c>
      <c r="BE648" s="86">
        <f>AVERAGE(BE6,BE12,BE18,BE24,BE30,BE36,BE42,BE48,BE54,BE60,BE66,BE72,BE78,BE84,BE90,BE96,BE102,BE108,BE114,BE120,BE126,BE132,BE138,BE144,BE150,BE156,BE162,BE168,BE174,BE180,BE186,BE192,BE198,BE204)</f>
        <v>-0.26612822917638651</v>
      </c>
      <c r="BF648" s="610"/>
      <c r="BG648" s="564"/>
      <c r="BH648" s="564"/>
      <c r="BI648" s="564"/>
      <c r="BJ648" s="274"/>
      <c r="BK648" s="86">
        <f>AVERAGE(BK6,BK12,BK18,BK24,BK30,BK36,BK42,BK48,BK54,BK60,BK66,BK72,BK78,BK84,BK90,BK96,BK102,BK108,BK114,BK120,BK126,BK132,BK138,BK144,BK150,BK156,BK162,BK168,BK174,BK180,BK186,BK192,BK198,BK204)</f>
        <v>-0.25558682975248037</v>
      </c>
      <c r="BL648" s="540"/>
      <c r="BM648" s="86">
        <f>AVERAGE(BM6,BM12,BM18,BM24,BM30,BM36,BM42,BM48,BM54,BM60,BM66,BM72,BM78,BM84,BM90,BM96,BM102,BM108,BM114,BM120,BM126,BM132,BM138,BM144,BM150,BM156,BM162,BM168,BM174,BM180,BM186,BM192,BM198,BM204)</f>
        <v>-0.25784832075878117</v>
      </c>
      <c r="BN648" s="540"/>
      <c r="BO648" s="86">
        <f>AVERAGE(BO6,BO12,BO18,BO24,BO30,BO36,BO42,BO48,BO54,BO60,BO66,BO72,BO78,BO84,BO90,BO96,BO102,BO108,BO114,BO120,BO126,BO132,BO138,BO144,BO150,BO156,BO162,BO168,BO174,BO180,BO186,BO192,BO198,BO204)</f>
        <v>-0.28236987264648977</v>
      </c>
      <c r="BP648" s="540"/>
      <c r="BQ648" s="86">
        <f>AVERAGE(BQ6,BQ12,BQ18,BQ24,BQ30,BQ36,BQ42,BQ48,BQ54,BQ60,BQ66,BQ72,BQ78,BQ84,BQ90,BQ96,BQ102,BQ108,BQ114,BQ120,BQ126,BQ132,BQ138,BQ144,BQ150,BQ156,BQ162,BQ168,BQ174,BQ180,BQ186,BQ192,BQ198,BQ204)</f>
        <v>-0.27416130491937313</v>
      </c>
      <c r="BR648" s="540"/>
      <c r="BS648" s="86">
        <f>AVERAGE(BS6,BS12,BS18,BS24,BS30,BS36,BS42,BS48,BS54,BS60,BS66,BS72,BS78,BS84,BS90,BS96,BS102,BS108,BS114,BS120,BS126,BS132,BS138,BS144,BS150,BS156,BS162,BS168,BS174,BS180,BS186,BS192,BS198,BS204)</f>
        <v>-0.25739156090008869</v>
      </c>
      <c r="BT648" s="540"/>
      <c r="BU648" s="86">
        <f>AVERAGE(BU6,BU12,BU18,BU24,BU30,BU36,BU42,BU48,BU54,BU60,BU66,BU72,BU78,BU84,BU90,BU96,BU102,BU108,BU114,BU120,BU126,BU132,BU138,BU144,BU150,BU156,BU162,BU168,BU174,BU180,BU186,BU192,BU198,BU204)</f>
        <v>-0.29068477432257089</v>
      </c>
      <c r="BV648" s="540"/>
      <c r="BW648" s="86">
        <f>AVERAGE(BW6,BW12,BW18,BW24,BW30,BW36,BW42,BW48,BW54,BW60,BW66,BW72,BW78,BW84,BW90,BW96,BW102,BW108,BW114,BW120,BW126,BW132,BW138,BW144,BW150,BW156,BW162,BW168,BW174,BW180,BW186,BW192,BW198,BW204)</f>
        <v>-0.27068909344850978</v>
      </c>
      <c r="BX648" s="569"/>
      <c r="BY648" s="564"/>
      <c r="BZ648" s="564"/>
      <c r="CA648" s="564"/>
      <c r="CB648" s="564"/>
      <c r="CC648" s="424">
        <f>AVERAGE(CC6,CC12,CC18,CC24,CC30,CC36,CC42,CC48,CC54,CC60,CC66,CC72,CC78,CC84,CC90,CC96,CC102,CC108,CC114,CC120,CC126,CC132,CC138,CC144,CC150,CC156,CC162,CC168,CC174,CC180,CC186,CC192,CC198,CC204)</f>
        <v>-1.601590489550225E-2</v>
      </c>
      <c r="CD648" s="579"/>
      <c r="CE648" s="136">
        <f>AVERAGE(CE6,CE12,CE18,CE24,CE30,CE36,CE42,CE48,CE54,CE60,CE66,CE72,CE78,CE84,CE90,CE96,CE102,CE108,CE114,CE120,CE126,CE132,CE138,CE144,CE150,CE156,CE162,CE168,CE174,CE180,CE186,CE192,CE198,CE204)</f>
        <v>0</v>
      </c>
      <c r="CF648" s="599"/>
      <c r="CG648" s="136">
        <f>AVERAGE(CG6,CG12,CG18,CG24,CG30,CG36,CG42,CG48,CG54,CG60,CG66,CG72,CG78,CG84,CG90,CG96,CG102,CG108,CG114,CG120,CG126,CG132,CG138,CG144,CG150,CG156,CG162,CG168,CG174,CG180,CG186,CG192,CG198,CG204)</f>
        <v>0</v>
      </c>
      <c r="CH648" s="599"/>
    </row>
    <row r="649" spans="1:86" ht="17" customHeight="1" x14ac:dyDescent="0.2">
      <c r="V649" s="237" t="s">
        <v>173</v>
      </c>
      <c r="W649" s="237" t="s">
        <v>173</v>
      </c>
      <c r="X649" s="109"/>
      <c r="Y649" s="358"/>
      <c r="Z649" s="358"/>
      <c r="AA649" s="109"/>
      <c r="AC649" s="237"/>
      <c r="AT649" s="93">
        <f>AT645/X645</f>
        <v>3.0164359540441317</v>
      </c>
      <c r="AU649" s="93">
        <f>AU645/Y645</f>
        <v>1</v>
      </c>
      <c r="AV649" s="93">
        <f>AV645/Z645</f>
        <v>1</v>
      </c>
      <c r="AW649" s="93">
        <f>AW645/AA645</f>
        <v>26.079027936318148</v>
      </c>
      <c r="AX649" s="109"/>
      <c r="AY649" s="109"/>
      <c r="AZ649" s="109"/>
      <c r="BA649" s="109"/>
      <c r="BB649" s="485"/>
      <c r="BC649" s="90" t="s">
        <v>171</v>
      </c>
      <c r="BD649" s="565"/>
      <c r="BE649" s="242">
        <f>MIN(BE6,BE12,BE18,BE24,BE30,BE36,BE42,BE48,BE54,BE60,BE66,BE72,BE78,BE84,BE90,BE96,BE102,BE108,BE114,BE120,BE126,BE132,BE138,BE144,BE150,BE156,BE162,BE168,BE174,BE180,BE186,BE192,BE198,BE204)</f>
        <v>-0.53109932118619541</v>
      </c>
      <c r="BF649" s="608"/>
      <c r="BG649" s="566"/>
      <c r="BH649" s="566"/>
      <c r="BI649" s="566"/>
      <c r="BJ649" s="276"/>
      <c r="BK649" s="242">
        <f>MIN(BK6,BK12,BK18,BK24,BK30,BK36,BK42,BK48,BK54,BK60,BK66,BK72,BK78,BK84,BK90,BK96,BK102,BK108,BK114,BK120,BK126,BK132,BK138,BK144,BK150,BK156,BK162,BK168,BK174,BK180,BK186,BK192,BK198,BK204)</f>
        <v>-0.53202383815839793</v>
      </c>
      <c r="BL649" s="541"/>
      <c r="BM649" s="242">
        <f>MIN(BM6,BM12,BM18,BM24,BM30,BM36,BM42,BM48,BM54,BM60,BM66,BM72,BM78,BM84,BM90,BM96,BM102,BM108,BM114,BM120,BM126,BM132,BM138,BM144,BM150,BM156,BM162,BM168,BM174,BM180,BM186,BM192,BM198,BM204)</f>
        <v>-0.53969994756850825</v>
      </c>
      <c r="BN649" s="541"/>
      <c r="BO649" s="242">
        <f>MIN(BO6,BO12,BO18,BO24,BO30,BO36,BO42,BO48,BO54,BO60,BO66,BO72,BO78,BO84,BO90,BO96,BO102,BO108,BO114,BO120,BO126,BO132,BO138,BO144,BO150,BO156,BO162,BO168,BO174,BO180,BO186,BO192,BO198,BO204)</f>
        <v>-0.55603145944341037</v>
      </c>
      <c r="BP649" s="541"/>
      <c r="BQ649" s="242">
        <f>MIN(BQ6,BQ12,BQ18,BQ24,BQ30,BQ36,BQ42,BQ48,BQ54,BQ60,BQ66,BQ72,BQ78,BQ84,BQ90,BQ96,BQ102,BQ108,BQ114,BQ120,BQ126,BQ132,BQ138,BQ144,BQ150,BQ156,BQ162,BQ168,BQ174,BQ180,BQ186,BQ192,BQ198,BQ204)</f>
        <v>-0.53086246197749509</v>
      </c>
      <c r="BR649" s="541"/>
      <c r="BS649" s="242">
        <f>MIN(BS6,BS12,BS18,BS24,BS30,BS36,BS42,BS48,BS54,BS60,BS66,BS72,BS78,BS84,BS90,BS96,BS102,BS108,BS114,BS120,BS126,BS132,BS138,BS144,BS150,BS156,BS162,BS168,BS174,BS180,BS186,BS192,BS198,BS204)</f>
        <v>-0.53280859785792045</v>
      </c>
      <c r="BT649" s="541"/>
      <c r="BU649" s="242">
        <f>MIN(BU6,BU12,BU18,BU24,BU30,BU36,BU42,BU48,BU54,BU60,BU66,BU72,BU78,BU84,BU90,BU96,BU102,BU108,BU114,BU120,BU126,BU132,BU138,BU144,BU150,BU156,BU162,BU168,BU174,BU180,BU186,BU192,BU198,BU204)</f>
        <v>-0.5628490036663204</v>
      </c>
      <c r="BV649" s="541"/>
      <c r="BW649" s="242">
        <f>MIN(BW6,BW12,BW18,BW24,BW30,BW36,BW42,BW48,BW54,BW60,BW66,BW72,BW78,BW84,BW90,BW96,BW102,BW108,BW114,BW120,BW126,BW132,BW138,BW144,BW150,BW156,BW162,BW168,BW174,BW180,BW186,BW192,BW198,BW204)</f>
        <v>-0.53681937587843875</v>
      </c>
      <c r="BX649" s="565"/>
      <c r="BY649" s="566"/>
      <c r="BZ649" s="566"/>
      <c r="CA649" s="566"/>
      <c r="CB649" s="566"/>
      <c r="CC649" s="425">
        <f>MIN(CC6,CC12,CC18,CC24,CC30,CC36,CC42,CC48,CC54,CC60,CC66,CC72,CC78,CC84,CC90,CC96,CC102,CC108,CC114,CC120,CC126,CC132,CC138,CC144,CC150,CC156,CC162,CC168,CC174,CC180,CC186,CC192,CC198,CC204)</f>
        <v>-0.38707516516922974</v>
      </c>
      <c r="CD649" s="541"/>
      <c r="CE649" s="138">
        <f>MIN(CE6,CE12,CE18,CE24,CE30,CE36,CE42,CE48,CE54,CE60,CE66,CE72,CE78,CE84,CE90,CE96,CE102,CE108,CE114,CE120,CE126,CE132,CE138,CE144,CE150,CE156,CE162,CE168,CE174,CE180,CE186,CE192,CE198,CE204)</f>
        <v>0</v>
      </c>
      <c r="CF649" s="541"/>
      <c r="CG649" s="138">
        <f>MIN(CG6,CG12,CG18,CG24,CG30,CG36,CG42,CG48,CG54,CG60,CG66,CG72,CG78,CG84,CG90,CG96,CG102,CG108,CG114,CG120,CG126,CG132,CG138,CG144,CG150,CG156,CG162,CG168,CG174,CG180,CG186,CG192,CG198,CG204)</f>
        <v>0</v>
      </c>
      <c r="CH649" s="541"/>
    </row>
    <row r="650" spans="1:86" ht="17" customHeight="1" thickBot="1" x14ac:dyDescent="0.25">
      <c r="X650" s="109"/>
      <c r="Y650" s="358"/>
      <c r="Z650" s="358"/>
      <c r="AA650" s="109"/>
      <c r="AC650" s="237"/>
      <c r="AT650" s="109"/>
      <c r="AU650" s="109"/>
      <c r="AV650" s="109"/>
      <c r="AW650" s="109"/>
      <c r="AX650" s="109"/>
      <c r="AY650" s="109"/>
      <c r="AZ650" s="109"/>
      <c r="BA650" s="109"/>
      <c r="BB650" s="485"/>
      <c r="BC650" s="90" t="s">
        <v>172</v>
      </c>
      <c r="BD650" s="530"/>
      <c r="BE650" s="271">
        <f>MAX(BE6,BE12,BE18,BE24,BE30,BE36,BE42,BE48,BE54,BE60,BE66,BE72,BE78,BE84,BE90,BE96,BE102,BE108,BE114,BE120,BE126,BE132,BE138,BE144,BE150,BE156,BE162,BE168,BE174,BE180,BE186,BE192,BE198,BE204)</f>
        <v>-0.1223514711055359</v>
      </c>
      <c r="BF650" s="608"/>
      <c r="BG650" s="566"/>
      <c r="BH650" s="566"/>
      <c r="BI650" s="566"/>
      <c r="BJ650" s="276"/>
      <c r="BK650" s="271">
        <f>MAX(BK6,BK12,BK18,BK24,BK30,BK36,BK42,BK48,BK54,BK60,BK66,BK72,BK78,BK84,BK90,BK96,BK102,BK108,BK114,BK120,BK126,BK132,BK138,BK144,BK150,BK156,BK162,BK168,BK174,BK180,BK186,BK192,BK198,BK204)</f>
        <v>-0.1044879835259791</v>
      </c>
      <c r="BL650" s="541"/>
      <c r="BM650" s="271">
        <f>MAX(BM6,BM12,BM18,BM24,BM30,BM36,BM42,BM48,BM54,BM60,BM66,BM72,BM78,BM84,BM90,BM96,BM102,BM108,BM114,BM120,BM126,BM132,BM138,BM144,BM150,BM156,BM162,BM168,BM174,BM180,BM186,BM192,BM198,BM204)</f>
        <v>-0.10209341591275178</v>
      </c>
      <c r="BN650" s="541"/>
      <c r="BO650" s="271">
        <f>MAX(BO6,BO12,BO18,BO24,BO30,BO36,BO42,BO48,BO54,BO60,BO66,BO72,BO78,BO84,BO90,BO96,BO102,BO108,BO114,BO120,BO126,BO132,BO138,BO144,BO150,BO156,BO162,BO168,BO174,BO180,BO186,BO192,BO198,BO204)</f>
        <v>-0.14553431575473974</v>
      </c>
      <c r="BP650" s="541"/>
      <c r="BQ650" s="271">
        <f>MAX(BQ6,BQ12,BQ18,BQ24,BQ30,BQ36,BQ42,BQ48,BQ54,BQ60,BQ66,BQ72,BQ78,BQ84,BQ90,BQ96,BQ102,BQ108,BQ114,BQ120,BQ126,BQ132,BQ138,BQ144,BQ150,BQ156,BQ162,BQ168,BQ174,BQ180,BQ186,BQ192,BQ198,BQ204)</f>
        <v>-0.13337401748486366</v>
      </c>
      <c r="BR650" s="541"/>
      <c r="BS650" s="271">
        <f>MAX(BS6,BS12,BS18,BS24,BS30,BS36,BS42,BS48,BS54,BS60,BS66,BS72,BS78,BS84,BS90,BS96,BS102,BS108,BS114,BS120,BS126,BS132,BS138,BS144,BS150,BS156,BS162,BS168,BS174,BS180,BS186,BS192,BS198,BS204)</f>
        <v>-0.12265140743175751</v>
      </c>
      <c r="BT650" s="541"/>
      <c r="BU650" s="271">
        <f>MAX(BU6,BU12,BU18,BU24,BU30,BU36,BU42,BU48,BU54,BU60,BU66,BU72,BU78,BU84,BU90,BU96,BU102,BU108,BU114,BU120,BU126,BU132,BU138,BU144,BU150,BU156,BU162,BU168,BU174,BU180,BU186,BU192,BU198,BU204)</f>
        <v>-0.14267967760829503</v>
      </c>
      <c r="BV650" s="541"/>
      <c r="BW650" s="271">
        <f>MAX(BW6,BW12,BW18,BW24,BW30,BW36,BW42,BW48,BW54,BW60,BW66,BW72,BW78,BW84,BW90,BW96,BW102,BW108,BW114,BW120,BW126,BW132,BW138,BW144,BW150,BW156,BW162,BW168,BW174,BW180,BW186,BW192,BW198,BW204)</f>
        <v>-0.12632190379678832</v>
      </c>
      <c r="BX650" s="565"/>
      <c r="BY650" s="566"/>
      <c r="BZ650" s="566"/>
      <c r="CA650" s="566"/>
      <c r="CB650" s="566"/>
      <c r="CC650" s="426">
        <f>MAX(CC6,CC12,CC18,CC24,CC30,CC36,CC42,CC48,CC54,CC60,CC66,CC72,CC78,CC84,CC90,CC96,CC102,CC108,CC114,CC120,CC126,CC132,CC138,CC144,CC150,CC156,CC162,CC168,CC174,CC180,CC186,CC192,CC198,CC204)</f>
        <v>0.2321582254766214</v>
      </c>
      <c r="CD650" s="541"/>
      <c r="CE650" s="139">
        <f>MAX(CE6,CE12,CE18,CE24,CE30,CE36,CE42,CE48,CE54,CE60,CE66,CE72,CE78,CE84,CE90,CE96,CE102,CE108,CE114,CE120,CE126,CE132,CE138,CE144,CE150,CE156,CE162,CE168,CE174,CE180,CE186,CE192,CE198,CE204)</f>
        <v>0</v>
      </c>
      <c r="CF650" s="541"/>
      <c r="CG650" s="139">
        <f>MAX(CG6,CG12,CG18,CG24,CG30,CG36,CG42,CG48,CG54,CG60,CG66,CG72,CG78,CG84,CG90,CG96,CG102,CG108,CG114,CG120,CG126,CG132,CG138,CG144,CG150,CG156,CG162,CG168,CG174,CG180,CG186,CG192,CG198,CG204)</f>
        <v>0</v>
      </c>
      <c r="CH650" s="541"/>
    </row>
    <row r="651" spans="1:86" ht="17" customHeight="1" x14ac:dyDescent="0.2">
      <c r="X651" s="109"/>
      <c r="Y651" s="358"/>
      <c r="Z651" s="358"/>
      <c r="AA651" s="109"/>
      <c r="AC651" s="237"/>
      <c r="AT651" s="109"/>
      <c r="AU651" s="109"/>
      <c r="AV651" s="109"/>
      <c r="AW651" s="109"/>
      <c r="AX651" s="109"/>
      <c r="AY651" s="109"/>
      <c r="AZ651" s="109"/>
      <c r="BA651" s="109"/>
      <c r="BB651" s="485"/>
      <c r="BC651" s="94" t="s">
        <v>170</v>
      </c>
      <c r="BD651" s="607" t="s">
        <v>46</v>
      </c>
      <c r="BE651" s="264">
        <f>AVERAGE(BE8,BE14,BE20,BE26,BE32,BE38,BE44,BE50,BE56,BE62,BE68,BE74,BE80,BE86,BE92,BE98,BE104,BE110,BE116,BE122,BE128,BE134,BE140,BE146,BE152,BE158,BE164,BE170,BE176,BE182,BE188,BE194,BE200,BE206)</f>
        <v>-0.28535399292654878</v>
      </c>
      <c r="BF651" s="608"/>
      <c r="BG651" s="566"/>
      <c r="BH651" s="566"/>
      <c r="BI651" s="566"/>
      <c r="BJ651" s="276"/>
      <c r="BK651" s="264">
        <f>AVERAGE(BK8,BK14,BK20,BK26,BK32,BK38,BK44,BK50,BK56,BK62,BK68,BK74,BK80,BK86,BK92,BK98,BK104,BK110,BK116,BK122,BK128,BK134,BK140,BK146,BK152,BK158,BK164,BK170,BK176,BK182,BK188,BK194,BK200,BK206)</f>
        <v>-0.26896752960928488</v>
      </c>
      <c r="BL651" s="541"/>
      <c r="BM651" s="264">
        <f>AVERAGE(BM8,BM14,BM20,BM26,BM32,BM38,BM44,BM50,BM56,BM62,BM68,BM74,BM80,BM86,BM92,BM98,BM104,BM110,BM116,BM122,BM128,BM134,BM140,BM146,BM152,BM158,BM164,BM170,BM176,BM182,BM188,BM194,BM200,BM206)</f>
        <v>-0.27191193647660911</v>
      </c>
      <c r="BN651" s="541"/>
      <c r="BO651" s="264">
        <f>AVERAGE(BO8,BO14,BO20,BO26,BO32,BO38,BO44,BO50,BO56,BO62,BO68,BO74,BO80,BO86,BO92,BO98,BO104,BO110,BO116,BO122,BO128,BO134,BO140,BO146,BO152,BO158,BO164,BO170,BO176,BO182,BO188,BO194,BO200,BO206)</f>
        <v>-0.29807742032304524</v>
      </c>
      <c r="BP651" s="541"/>
      <c r="BQ651" s="264">
        <f>AVERAGE(BQ8,BQ14,BQ20,BQ26,BQ32,BQ38,BQ44,BQ50,BQ56,BQ62,BQ68,BQ74,BQ80,BQ86,BQ92,BQ98,BQ104,BQ110,BQ116,BQ122,BQ128,BQ134,BQ140,BQ146,BQ152,BQ158,BQ164,BQ170,BQ176,BQ182,BQ188,BQ194,BQ200,BQ206)</f>
        <v>-0.29046332425479388</v>
      </c>
      <c r="BR651" s="541"/>
      <c r="BS651" s="264">
        <f>AVERAGE(BS8,BS14,BS20,BS26,BS32,BS38,BS44,BS50,BS56,BS62,BS68,BS74,BS80,BS86,BS92,BS98,BS104,BS110,BS116,BS122,BS128,BS134,BS140,BS146,BS152,BS158,BS164,BS170,BS176,BS182,BS188,BS194,BS200,BS206)</f>
        <v>-0.27428381207187896</v>
      </c>
      <c r="BT651" s="541"/>
      <c r="BU651" s="264">
        <f>AVERAGE(BU8,BU14,BU20,BU26,BU32,BU38,BU44,BU50,BU56,BU62,BU68,BU74,BU80,BU86,BU92,BU98,BU104,BU110,BU116,BU122,BU128,BU134,BU140,BU146,BU152,BU158,BU164,BU170,BU176,BU182,BU188,BU194,BU200,BU206)</f>
        <v>-0.31288626135392689</v>
      </c>
      <c r="BV651" s="541"/>
      <c r="BW651" s="264">
        <f>AVERAGE(BW8,BW14,BW20,BW26,BW32,BW38,BW44,BW50,BW56,BW62,BW68,BW74,BW80,BW86,BW92,BW98,BW104,BW110,BW116,BW122,BW128,BW134,BW140,BW146,BW152,BW158,BW164,BW170,BW176,BW182,BW188,BW194,BW200,BW206)</f>
        <v>-0.2889378633108568</v>
      </c>
      <c r="BX651" s="565"/>
      <c r="BY651" s="566"/>
      <c r="BZ651" s="566"/>
      <c r="CA651" s="566"/>
      <c r="CB651" s="566"/>
      <c r="CC651" s="427">
        <f>AVERAGE(CC8,CC14,CC20,CC26,CC32,CC38,CC44,CC50,CC56,CC62,CC68,CC74,CC80,CC86,CC92,CC98,CC104,CC110,CC116,CC122,CC128,CC134,CC140,CC146,CC152,CC158,CC164,CC170,CC176,CC182,CC188,CC194,CC200,CC206)</f>
        <v>-9.426359599347376E-3</v>
      </c>
      <c r="CD651" s="541"/>
      <c r="CE651" s="266">
        <f>AVERAGE(CE8,CE14,CE20,CE26,CE32,CE38,CE44,CE50,CE56,CE62,CE68,CE74,CE80,CE86,CE92,CE98,CE104,CE110,CE116,CE122,CE128,CE134,CE140,CE146,CE152,CE158,CE164,CE170,CE176,CE182,CE188,CE194,CE200,CE206)</f>
        <v>0</v>
      </c>
      <c r="CF651" s="541"/>
      <c r="CG651" s="266">
        <f>AVERAGE(CG8,CG14,CG20,CG26,CG32,CG38,CG44,CG50,CG56,CG62,CG68,CG74,CG80,CG86,CG92,CG98,CG104,CG110,CG116,CG122,CG128,CG134,CG140,CG146,CG152,CG158,CG164,CG170,CG176,CG182,CG188,CG194,CG200,CG206)</f>
        <v>0</v>
      </c>
      <c r="CH651" s="541"/>
    </row>
    <row r="652" spans="1:86" ht="17" customHeight="1" x14ac:dyDescent="0.2">
      <c r="X652" s="109"/>
      <c r="Y652" s="358"/>
      <c r="Z652" s="358"/>
      <c r="AA652" s="109"/>
      <c r="AC652" s="237"/>
      <c r="AT652" s="109"/>
      <c r="AU652" s="109"/>
      <c r="AV652" s="109"/>
      <c r="AW652" s="109"/>
      <c r="AX652" s="109"/>
      <c r="AY652" s="109"/>
      <c r="AZ652" s="109"/>
      <c r="BA652" s="109"/>
      <c r="BB652" s="485"/>
      <c r="BC652" s="94" t="s">
        <v>171</v>
      </c>
      <c r="BD652" s="608"/>
      <c r="BE652" s="242">
        <f>MIN(BE8,BE14,BE20,BE26,BE32,BE38,BE44,BE50,BE56,BE62,BE68,BE74,BE80,BE86,BE92,BE98,BE104,BE110,BE116,BE122,BE128,BE134,BE140,BE146,BE152,BE158,BE164,BE170,BE176,BE182,BE188,BE194,BE200,BE206)</f>
        <v>-0.52478054017642872</v>
      </c>
      <c r="BF652" s="608"/>
      <c r="BG652" s="566"/>
      <c r="BH652" s="566"/>
      <c r="BI652" s="566"/>
      <c r="BJ652" s="276"/>
      <c r="BK652" s="242">
        <f>MIN(BK8,BK14,BK20,BK26,BK32,BK38,BK44,BK50,BK56,BK62,BK68,BK74,BK80,BK86,BK92,BK98,BK104,BK110,BK116,BK122,BK128,BK134,BK140,BK146,BK152,BK158,BK164,BK170,BK176,BK182,BK188,BK194,BK200,BK206)</f>
        <v>-0.52144885621794423</v>
      </c>
      <c r="BL652" s="541"/>
      <c r="BM652" s="242">
        <f>MIN(BM8,BM14,BM20,BM26,BM32,BM38,BM44,BM50,BM56,BM62,BM68,BM74,BM80,BM86,BM92,BM98,BM104,BM110,BM116,BM122,BM128,BM134,BM140,BM146,BM152,BM158,BM164,BM170,BM176,BM182,BM188,BM194,BM200,BM206)</f>
        <v>-0.52699157728355162</v>
      </c>
      <c r="BN652" s="541"/>
      <c r="BO652" s="242">
        <f>MIN(BO8,BO14,BO20,BO26,BO32,BO38,BO44,BO50,BO56,BO62,BO68,BO74,BO80,BO86,BO92,BO98,BO104,BO110,BO116,BO122,BO128,BO134,BO140,BO146,BO152,BO158,BO164,BO170,BO176,BO182,BO188,BO194,BO200,BO206)</f>
        <v>-0.54481436597986921</v>
      </c>
      <c r="BP652" s="541"/>
      <c r="BQ652" s="242">
        <f>MIN(BQ8,BQ14,BQ20,BQ26,BQ32,BQ38,BQ44,BQ50,BQ56,BQ62,BQ68,BQ74,BQ80,BQ86,BQ92,BQ98,BQ104,BQ110,BQ116,BQ122,BQ128,BQ134,BQ140,BQ146,BQ152,BQ158,BQ164,BQ170,BQ176,BQ182,BQ188,BQ194,BQ200,BQ206)</f>
        <v>-0.52537512790717211</v>
      </c>
      <c r="BR652" s="541"/>
      <c r="BS652" s="242">
        <f>MIN(BS8,BS14,BS20,BS26,BS32,BS38,BS44,BS50,BS56,BS62,BS68,BS74,BS80,BS86,BS92,BS98,BS104,BS110,BS116,BS122,BS128,BS134,BS140,BS146,BS152,BS158,BS164,BS170,BS176,BS182,BS188,BS194,BS200,BS206)</f>
        <v>-0.52117532442225123</v>
      </c>
      <c r="BT652" s="541"/>
      <c r="BU652" s="242">
        <f>MIN(BU8,BU14,BU20,BU26,BU32,BU38,BU44,BU50,BU56,BU62,BU68,BU74,BU80,BU86,BU92,BU98,BU104,BU110,BU116,BU122,BU128,BU134,BU140,BU146,BU152,BU158,BU164,BU170,BU176,BU182,BU188,BU194,BU200,BU206)</f>
        <v>-0.56373291161209282</v>
      </c>
      <c r="BV652" s="541"/>
      <c r="BW652" s="242">
        <f>MIN(BW8,BW14,BW20,BW26,BW32,BW38,BW44,BW50,BW56,BW62,BW68,BW74,BW80,BW86,BW92,BW98,BW104,BW110,BW116,BW122,BW128,BW134,BW140,BW146,BW152,BW158,BW164,BW170,BW176,BW182,BW188,BW194,BW200,BW206)</f>
        <v>-0.52925716679400914</v>
      </c>
      <c r="BX652" s="565"/>
      <c r="BY652" s="566"/>
      <c r="BZ652" s="566"/>
      <c r="CA652" s="566"/>
      <c r="CB652" s="566"/>
      <c r="CC652" s="425">
        <f>MIN(CC8,CC14,CC20,CC26,CC32,CC38,CC44,CC50,CC56,CC62,CC68,CC74,CC80,CC86,CC92,CC98,CC104,CC110,CC116,CC122,CC128,CC134,CC140,CC146,CC152,CC158,CC164,CC170,CC176,CC182,CC188,CC194,CC200,CC206)</f>
        <v>-0.37395679978697877</v>
      </c>
      <c r="CD652" s="541"/>
      <c r="CE652" s="138">
        <f>MIN(CE8,CE14,CE20,CE26,CE32,CE38,CE44,CE50,CE56,CE62,CE68,CE74,CE80,CE86,CE92,CE98,CE104,CE110,CE116,CE122,CE128,CE134,CE140,CE146,CE152,CE158,CE164,CE170,CE176,CE182,CE188,CE194,CE200,CE206)</f>
        <v>0</v>
      </c>
      <c r="CF652" s="541"/>
      <c r="CG652" s="138">
        <f>MIN(CG8,CG14,CG20,CG26,CG32,CG38,CG44,CG50,CG56,CG62,CG68,CG74,CG80,CG86,CG92,CG98,CG104,CG110,CG116,CG122,CG128,CG134,CG140,CG146,CG152,CG158,CG164,CG170,CG176,CG182,CG188,CG194,CG200,CG206)</f>
        <v>0</v>
      </c>
      <c r="CH652" s="541"/>
    </row>
    <row r="653" spans="1:86" ht="17" customHeight="1" thickBot="1" x14ac:dyDescent="0.25">
      <c r="X653" s="109"/>
      <c r="Y653" s="358"/>
      <c r="Z653" s="358"/>
      <c r="AA653" s="109"/>
      <c r="AT653" s="109"/>
      <c r="AU653" s="109"/>
      <c r="AV653" s="109"/>
      <c r="AW653" s="109"/>
      <c r="AX653" s="109"/>
      <c r="AY653" s="109"/>
      <c r="AZ653" s="109"/>
      <c r="BA653" s="109"/>
      <c r="BB653" s="486"/>
      <c r="BC653" s="96" t="s">
        <v>172</v>
      </c>
      <c r="BD653" s="609"/>
      <c r="BE653" s="271">
        <f>MAX(BE8,BE14,BE20,BE26,BE32,BE38,BE44,BE50,BE56,BE62,BE68,BE74,BE80,BE86,BE92,BE98,BE104,BE110,BE116,BE122,BE128,BE134,BE140,BE146,BE152,BE158,BE164,BE170,BE176,BE182,BE188,BE194,BE200,BE206)</f>
        <v>-0.13640632592427293</v>
      </c>
      <c r="BF653" s="611"/>
      <c r="BG653" s="571"/>
      <c r="BH653" s="571"/>
      <c r="BI653" s="571"/>
      <c r="BJ653" s="278"/>
      <c r="BK653" s="271">
        <f>MAX(BK8,BK14,BK20,BK26,BK32,BK38,BK44,BK50,BK56,BK62,BK68,BK74,BK80,BK86,BK92,BK98,BK104,BK110,BK116,BK122,BK128,BK134,BK140,BK146,BK152,BK158,BK164,BK170,BK176,BK182,BK188,BK194,BK200,BK206)</f>
        <v>-0.11673063443867004</v>
      </c>
      <c r="BL653" s="542"/>
      <c r="BM653" s="271">
        <f>MAX(BM8,BM14,BM20,BM26,BM32,BM38,BM44,BM50,BM56,BM62,BM68,BM74,BM80,BM86,BM92,BM98,BM104,BM110,BM116,BM122,BM128,BM134,BM140,BM146,BM152,BM158,BM164,BM170,BM176,BM182,BM188,BM194,BM200,BM206)</f>
        <v>-0.11436279263938653</v>
      </c>
      <c r="BN653" s="542"/>
      <c r="BO653" s="271">
        <f>MAX(BO8,BO14,BO20,BO26,BO32,BO38,BO44,BO50,BO56,BO62,BO68,BO74,BO80,BO86,BO92,BO98,BO104,BO110,BO116,BO122,BO128,BO134,BO140,BO146,BO152,BO158,BO164,BO170,BO176,BO182,BO188,BO194,BO200,BO206)</f>
        <v>-0.16001608780675158</v>
      </c>
      <c r="BP653" s="542"/>
      <c r="BQ653" s="271">
        <f>MAX(BQ8,BQ14,BQ20,BQ26,BQ32,BQ38,BQ44,BQ50,BQ56,BQ62,BQ68,BQ74,BQ80,BQ86,BQ92,BQ98,BQ104,BQ110,BQ116,BQ122,BQ128,BQ134,BQ140,BQ146,BQ152,BQ158,BQ164,BQ170,BQ176,BQ182,BQ188,BQ194,BQ200,BQ206)</f>
        <v>-0.15017845514907557</v>
      </c>
      <c r="BR653" s="542"/>
      <c r="BS653" s="271">
        <f>MAX(BS8,BS14,BS20,BS26,BS32,BS38,BS44,BS50,BS56,BS62,BS68,BS74,BS80,BS86,BS92,BS98,BS104,BS110,BS116,BS122,BS128,BS134,BS140,BS146,BS152,BS158,BS164,BS170,BS176,BS182,BS188,BS194,BS200,BS206)</f>
        <v>-0.13128277503389785</v>
      </c>
      <c r="BT653" s="542"/>
      <c r="BU653" s="271">
        <f>MAX(BU8,BU14,BU20,BU26,BU32,BU38,BU44,BU50,BU56,BU62,BU68,BU74,BU80,BU86,BU92,BU98,BU104,BU110,BU116,BU122,BU128,BU134,BU140,BU146,BU152,BU158,BU164,BU170,BU176,BU182,BU188,BU194,BU200,BU206)</f>
        <v>-0.15718575405534674</v>
      </c>
      <c r="BV653" s="542"/>
      <c r="BW653" s="271">
        <f>MAX(BW8,BW14,BW20,BW26,BW32,BW38,BW44,BW50,BW56,BW62,BW68,BW74,BW80,BW86,BW92,BW98,BW104,BW110,BW116,BW122,BW128,BW134,BW140,BW146,BW152,BW158,BW164,BW170,BW176,BW182,BW188,BW194,BW200,BW206)</f>
        <v>-0.13938109537905241</v>
      </c>
      <c r="BX653" s="570"/>
      <c r="BY653" s="571"/>
      <c r="BZ653" s="571"/>
      <c r="CA653" s="571"/>
      <c r="CB653" s="571"/>
      <c r="CC653" s="426">
        <f>MAX(CC8,CC14,CC20,CC26,CC32,CC38,CC44,CC50,CC56,CC62,CC68,CC74,CC80,CC86,CC92,CC98,CC104,CC110,CC116,CC122,CC128,CC134,CC140,CC146,CC152,CC158,CC164,CC170,CC176,CC182,CC188,CC194,CC200,CC206)</f>
        <v>0.29075670956327909</v>
      </c>
      <c r="CD653" s="542"/>
      <c r="CE653" s="139">
        <f>MAX(CE8,CE14,CE20,CE26,CE32,CE38,CE44,CE50,CE56,CE62,CE68,CE74,CE80,CE86,CE92,CE98,CE104,CE110,CE116,CE122,CE128,CE134,CE140,CE146,CE152,CE158,CE164,CE170,CE176,CE182,CE188,CE194,CE200,CE206)</f>
        <v>0</v>
      </c>
      <c r="CF653" s="542"/>
      <c r="CG653" s="139">
        <f>MAX(CG8,CG14,CG20,CG26,CG32,CG38,CG44,CG50,CG56,CG62,CG68,CG74,CG80,CG86,CG92,CG98,CG104,CG110,CG116,CG122,CG128,CG134,CG140,CG146,CG152,CG158,CG164,CG170,CG176,CG182,CG188,CG194,CG200,CG206)</f>
        <v>0</v>
      </c>
      <c r="CH653" s="542"/>
    </row>
    <row r="654" spans="1:86" ht="17" customHeight="1" x14ac:dyDescent="0.2">
      <c r="X654" s="109"/>
      <c r="Y654" s="358"/>
      <c r="Z654" s="358"/>
      <c r="AA654" s="109"/>
      <c r="AT654" s="109"/>
      <c r="AU654" s="109"/>
      <c r="AV654" s="109"/>
      <c r="AW654" s="109"/>
      <c r="AX654" s="109"/>
      <c r="AY654" s="109"/>
      <c r="AZ654" s="109"/>
      <c r="BA654" s="109"/>
      <c r="BB654" s="100"/>
      <c r="BC654" s="101"/>
      <c r="BD654" s="102"/>
      <c r="BE654" s="175"/>
      <c r="BF654" s="103"/>
      <c r="BG654" s="103"/>
      <c r="BH654" s="103"/>
      <c r="BI654" s="103"/>
      <c r="BJ654" s="103"/>
      <c r="BK654" s="175"/>
      <c r="BL654" s="103"/>
      <c r="BM654" s="175"/>
      <c r="BN654" s="103"/>
      <c r="BO654" s="175"/>
      <c r="BP654" s="103"/>
      <c r="BQ654" s="175"/>
      <c r="BR654" s="103"/>
      <c r="BS654" s="175"/>
      <c r="BT654" s="103"/>
      <c r="BU654" s="175"/>
      <c r="BV654" s="103"/>
      <c r="BW654" s="175"/>
      <c r="BX654" s="103"/>
      <c r="BY654" s="103"/>
      <c r="BZ654" s="103"/>
      <c r="CA654" s="103"/>
      <c r="CB654" s="103"/>
      <c r="CC654" s="175"/>
      <c r="CD654" s="184"/>
      <c r="CE654" s="175"/>
      <c r="CF654" s="142"/>
      <c r="CG654" s="175"/>
      <c r="CH654" s="142"/>
    </row>
    <row r="655" spans="1:86" ht="17" customHeight="1" thickBot="1" x14ac:dyDescent="0.25">
      <c r="A655" s="104"/>
      <c r="B655" s="104"/>
      <c r="C655" s="104"/>
      <c r="D655" s="143"/>
      <c r="F655" s="109">
        <f>SUM(F552,F570,F588)</f>
        <v>54</v>
      </c>
      <c r="G655" s="109">
        <f>SUM(G552,G570,G588)</f>
        <v>54</v>
      </c>
      <c r="X655" s="109"/>
      <c r="Y655" s="358"/>
      <c r="Z655" s="358"/>
      <c r="AA655" s="109"/>
      <c r="AC655" s="109">
        <f>SUM(AC552,AC570,AC588)</f>
        <v>54</v>
      </c>
      <c r="AT655" s="109"/>
      <c r="AU655" s="109"/>
      <c r="AV655" s="109"/>
      <c r="AW655" s="109"/>
      <c r="AX655" s="132">
        <f>AC655/F655</f>
        <v>1</v>
      </c>
      <c r="AY655" s="109"/>
      <c r="AZ655" s="109"/>
      <c r="BA655" s="109"/>
      <c r="BB655" s="105"/>
      <c r="BC655" s="106"/>
      <c r="BD655" s="107"/>
      <c r="BE655" s="122"/>
      <c r="BF655" s="108"/>
      <c r="BG655" s="108"/>
      <c r="BH655" s="108"/>
      <c r="BI655" s="108"/>
      <c r="BJ655" s="108"/>
      <c r="BK655" s="122"/>
      <c r="BL655" s="108"/>
      <c r="BM655" s="122"/>
      <c r="BN655" s="108"/>
      <c r="BO655" s="122"/>
      <c r="BP655" s="108"/>
      <c r="BQ655" s="122"/>
      <c r="BR655" s="108"/>
      <c r="BS655" s="122"/>
      <c r="BT655" s="108"/>
      <c r="BU655" s="122"/>
      <c r="BV655" s="108"/>
      <c r="BW655" s="122"/>
      <c r="BX655" s="108"/>
      <c r="BY655" s="108"/>
      <c r="BZ655" s="108"/>
      <c r="CA655" s="108"/>
      <c r="CB655" s="108"/>
      <c r="CC655" s="122"/>
      <c r="CD655" s="186"/>
      <c r="CE655" s="122"/>
      <c r="CF655" s="144"/>
      <c r="CG655" s="122"/>
      <c r="CH655" s="144"/>
    </row>
    <row r="656" spans="1:86" ht="17" customHeight="1" thickBot="1" x14ac:dyDescent="0.25">
      <c r="C656" s="132" t="s">
        <v>260</v>
      </c>
      <c r="V656" s="237" t="s">
        <v>169</v>
      </c>
      <c r="W656" s="237" t="s">
        <v>169</v>
      </c>
      <c r="X656" s="109">
        <f>GEOMEAN(X4:X51,X100:X123,X148:X159)</f>
        <v>0.9416208734743573</v>
      </c>
      <c r="Y656" s="109">
        <f t="shared" ref="Y656:AA656" si="278">GEOMEAN(Y4:Y51,Y100:Y123,Y148:Y159)</f>
        <v>4.4633175065223138</v>
      </c>
      <c r="Z656" s="109">
        <f t="shared" si="278"/>
        <v>5.6154365688451433</v>
      </c>
      <c r="AA656" s="109">
        <f t="shared" si="278"/>
        <v>0.21044495026871041</v>
      </c>
      <c r="AT656" s="109">
        <f>GEOMEAN(AT4:AT51,AT100:AT123,AT148:AT159)</f>
        <v>2.7203873345019045</v>
      </c>
      <c r="AU656" s="109">
        <f t="shared" ref="AU656:BA656" si="279">GEOMEAN(AU4:AU51,AU100:AU123,AU148:AU159)</f>
        <v>4.4633175065223138</v>
      </c>
      <c r="AV656" s="109">
        <f t="shared" si="279"/>
        <v>5.6154365688451433</v>
      </c>
      <c r="AW656" s="109">
        <f t="shared" si="279"/>
        <v>6.8954572815943758</v>
      </c>
      <c r="AX656" s="109">
        <f t="shared" si="279"/>
        <v>32.766085728309406</v>
      </c>
      <c r="AY656" s="109">
        <f t="shared" si="279"/>
        <v>2.8890473980938016</v>
      </c>
      <c r="AZ656" s="109">
        <f t="shared" si="279"/>
        <v>1</v>
      </c>
      <c r="BA656" s="109">
        <f t="shared" si="279"/>
        <v>1</v>
      </c>
      <c r="BB656" s="624" t="str">
        <f>C656</f>
        <v>Overall Mandatory 444</v>
      </c>
      <c r="BC656" s="366" t="s">
        <v>170</v>
      </c>
      <c r="BD656" s="614" t="s">
        <v>39</v>
      </c>
      <c r="BE656" s="241">
        <f>AVERAGE(BE4,BE10,BE16,BE22,BE28,BE34,BE40,BE46,BE100,BE106,BE112,BE118,BE148,BE154)</f>
        <v>-0.22063697377505598</v>
      </c>
      <c r="BF656" s="243">
        <f>AVERAGE(BF4:BF51,BF100:BF123,BF148:BF159)</f>
        <v>-0.23921140037639577</v>
      </c>
      <c r="BG656" s="243">
        <f>AVERAGE(BG4:BG51,BG100:BG123,BG148:BG159)</f>
        <v>-0.27107861949894813</v>
      </c>
      <c r="BH656" s="243">
        <f>AVERAGE(BH4:BH51,BH100:BH123,BH148:BH159)</f>
        <v>-0.29985396820118626</v>
      </c>
      <c r="BI656" s="243">
        <f>AVERAGE(BI4:BI51,BI100:BI123,BI148:BI159)</f>
        <v>-0.2500564212556835</v>
      </c>
      <c r="BJ656" s="243">
        <f>AVERAGE(BJ4:BJ51,BJ100:BJ123,BJ148:BJ159)</f>
        <v>-0.24291179185428946</v>
      </c>
      <c r="BK656" s="241">
        <f>AVERAGE(BK4,BK10,BK16,BK22,BK28,BK34,BK40,BK46,BK100,BK106,BK112,BK118,BK148,BK154)</f>
        <v>-0.21199201179005339</v>
      </c>
      <c r="BL656" s="243">
        <f>AVERAGE(BL4:BL51,BL100:BL123,BL148:BL159)</f>
        <v>-0.22605238125673754</v>
      </c>
      <c r="BM656" s="241">
        <f>AVERAGE(BM4,BM10,BM16,BM22,BM28,BM34,BM40,BM46,BM100,BM106,BM112,BM118,BM148,BM154)</f>
        <v>-0.20779864872589324</v>
      </c>
      <c r="BN656" s="243">
        <f>AVERAGE(BN4:BN51,BN100:BN123,BN148:BN159)</f>
        <v>-0.22345527774536192</v>
      </c>
      <c r="BO656" s="241">
        <f>AVERAGE(BO4,BO10,BO16,BO22,BO28,BO34,BO40,BO46,BO100,BO106,BO112,BO118,BO148,BO154)</f>
        <v>-0.246097391598153</v>
      </c>
      <c r="BP656" s="243">
        <f>AVERAGE(BP4:BP51,BP100:BP123,BP148:BP159)</f>
        <v>-0.26165920177277213</v>
      </c>
      <c r="BQ656" s="241">
        <f>AVERAGE(BQ4,BQ10,BQ16,BQ22,BQ28,BQ34,BQ40,BQ46,BQ100,BQ106,BQ112,BQ118,BQ148,BQ154)</f>
        <v>-0.23888499508517727</v>
      </c>
      <c r="BR656" s="243">
        <f>AVERAGE(BR4:BR51,BR100:BR123,BR148:BR159)</f>
        <v>-0.25654149065230225</v>
      </c>
      <c r="BS656" s="241">
        <f>AVERAGE(BS4,BS10,BS16,BS22,BS28,BS34,BS40,BS46,BS100,BS106,BS112,BS118,BS148,BS154)</f>
        <v>-0.2072106595156763</v>
      </c>
      <c r="BT656" s="243">
        <f>AVERAGE(BT4:BT51,BT100:BT123,BT148:BT159)</f>
        <v>-0.22460655067832555</v>
      </c>
      <c r="BU656" s="241">
        <f>AVERAGE(BU4,BU10,BU16,BU22,BU28,BU34,BU40,BU46,BU100,BU106,BU112,BU118,BU148,BU154)</f>
        <v>-0.22899179977360118</v>
      </c>
      <c r="BV656" s="243">
        <f>AVERAGE(BV4:BV51,BV100:BV123,BV148:BV159)</f>
        <v>-0.25025859674396506</v>
      </c>
      <c r="BW656" s="241">
        <f>AVERAGE(BW4,BW10,BW16,BW22,BW28,BW34,BW40,BW46,BW100,BW106,BW112,BW118,BW148,BW154)</f>
        <v>-0.2268137851144488</v>
      </c>
      <c r="BX656" s="243">
        <f>AVERAGE(BX4:BX51,BX100:BX123,BX148:BX159)</f>
        <v>-0.2442722945903644</v>
      </c>
      <c r="BY656" s="243">
        <f>AVERAGE(BY4:BY51,BY100:BY123,BY148:BY159)</f>
        <v>-0.27568764732166134</v>
      </c>
      <c r="BZ656" s="243">
        <f>AVERAGE(BZ4:BZ51,BZ100:BZ123,BZ148:BZ159)</f>
        <v>-0.30405713275530233</v>
      </c>
      <c r="CA656" s="243">
        <f>AVERAGE(CA4:CA51,CA100:CA123,CA148:CA159)</f>
        <v>-0.24523186271535341</v>
      </c>
      <c r="CB656" s="243">
        <f>AVERAGE(CB4:CB51,CB100:CB123,CB148:CB159)</f>
        <v>-0.24792030222621378</v>
      </c>
      <c r="CC656" s="241">
        <f>AVERAGE(CC4,CC10,CC16,CC22,CC28,CC34,CC40,CC46,CC100,CC106,CC112,CC118,CC148,CC154)</f>
        <v>-1.8364665087323533E-2</v>
      </c>
      <c r="CD656" s="243">
        <f>AVERAGE(CD4:CD51,CD100:CD123,CD148:CD159)</f>
        <v>1.1534275709707413E-2</v>
      </c>
      <c r="CE656" s="400">
        <f>AVERAGE(CE4,CE10,CE16,CE22,CE28,CE34,CE40,CE46,CE100,CE106,CE112,CE118,CE148,CE154)</f>
        <v>0</v>
      </c>
      <c r="CF656" s="401">
        <f>AVERAGE(CF4:CF51,CF100:CF123,CF148:CF159)</f>
        <v>0</v>
      </c>
      <c r="CG656" s="400">
        <f>AVERAGE(CG4,CG10,CG16,CG22,CG28,CG34,CG40,CG46,CG100,CG106,CG112,CG118,CG148,CG154)</f>
        <v>0</v>
      </c>
      <c r="CH656" s="401">
        <f>AVERAGE(CH4:CH51,CH100:CH123,CH148:CH159)</f>
        <v>0</v>
      </c>
    </row>
    <row r="657" spans="1:86" ht="17" customHeight="1" x14ac:dyDescent="0.2">
      <c r="V657" s="237" t="s">
        <v>41</v>
      </c>
      <c r="W657" s="237" t="s">
        <v>41</v>
      </c>
      <c r="X657" s="109">
        <f>SUM(X4:X51,X100:X123,X148:X159)</f>
        <v>79.005000000000024</v>
      </c>
      <c r="Y657" s="109">
        <f t="shared" ref="Y657:AA657" si="280">SUM(Y4:Y51,Y100:Y123,Y148:Y159)</f>
        <v>287</v>
      </c>
      <c r="Z657" s="109">
        <f t="shared" si="280"/>
        <v>311</v>
      </c>
      <c r="AA657" s="109">
        <f t="shared" si="280"/>
        <v>16.618638888888885</v>
      </c>
      <c r="AC657" s="237"/>
      <c r="AT657" s="109">
        <f>SUM(AT4:AT51,AT100:AT123,AT148:AT159)</f>
        <v>213.06829999999999</v>
      </c>
      <c r="AU657" s="109">
        <f t="shared" ref="AU657:BA657" si="281">SUM(AU4:AU51,AU100:AU123,AU148:AU159)</f>
        <v>287</v>
      </c>
      <c r="AV657" s="109">
        <f t="shared" si="281"/>
        <v>311</v>
      </c>
      <c r="AW657" s="109">
        <f t="shared" si="281"/>
        <v>716.23261111111128</v>
      </c>
      <c r="AX657" s="109">
        <f t="shared" si="281"/>
        <v>2012.2979196073322</v>
      </c>
      <c r="AY657" s="109">
        <f t="shared" si="281"/>
        <v>163.11062886723658</v>
      </c>
      <c r="AZ657" s="109">
        <f t="shared" si="281"/>
        <v>54</v>
      </c>
      <c r="BA657" s="109">
        <f t="shared" si="281"/>
        <v>54</v>
      </c>
      <c r="BB657" s="485"/>
      <c r="BC657" s="90" t="s">
        <v>171</v>
      </c>
      <c r="BD657" s="565"/>
      <c r="BE657" s="242">
        <f>MIN(BE4,BE10,BE16,BE22,BE28,BE34,BE40,BE46,BE100,BE106,BE112,BE118,BE148,BE154)</f>
        <v>-0.37195102312579942</v>
      </c>
      <c r="BF657" s="244">
        <f>MIN(BF4:BF51,BF100:BF123,BF148:BF159)</f>
        <v>-0.36601226276761611</v>
      </c>
      <c r="BG657" s="244">
        <f>MIN(BG4:BG51,BG100:BG123,BG148:BG159)</f>
        <v>-0.41631846026599162</v>
      </c>
      <c r="BH657" s="244">
        <f>MIN(BH4:BH51,BH100:BH123,BH148:BH159)</f>
        <v>-0.43432169885292937</v>
      </c>
      <c r="BI657" s="244">
        <f>MIN(BI4:BI51,BI100:BI123,BI148:BI159)</f>
        <v>-0.3718811241431903</v>
      </c>
      <c r="BJ657" s="244">
        <f>MIN(BJ4:BJ51,BJ100:BJ123,BJ148:BJ159)</f>
        <v>-0.3631168285652035</v>
      </c>
      <c r="BK657" s="242">
        <f>MIN(BK4,BK10,BK16,BK22,BK28,BK34,BK40,BK46,BK100,BK106,BK112,BK118,BK148,BK154)</f>
        <v>-0.36861946796932887</v>
      </c>
      <c r="BL657" s="244">
        <f>MIN(BL4:BL51,BL100:BL123,BL148:BL159)</f>
        <v>-0.37260915018761587</v>
      </c>
      <c r="BM657" s="242">
        <f>MIN(BM4,BM10,BM16,BM22,BM28,BM34,BM40,BM46,BM100,BM106,BM112,BM118,BM148,BM154)</f>
        <v>-0.33309377067421919</v>
      </c>
      <c r="BN657" s="244">
        <f>MIN(BN4:BN51,BN100:BN123,BN148:BN159)</f>
        <v>-0.34583303633284468</v>
      </c>
      <c r="BO657" s="242">
        <f>MIN(BO4,BO10,BO16,BO22,BO28,BO34,BO40,BO46,BO100,BO106,BO112,BO118,BO148,BO154)</f>
        <v>-0.37697652509081325</v>
      </c>
      <c r="BP657" s="244">
        <f>MIN(BP4:BP51,BP100:BP123,BP148:BP159)</f>
        <v>-0.38895836479275059</v>
      </c>
      <c r="BQ657" s="242">
        <f>MIN(BQ4,BQ10,BQ16,BQ22,BQ28,BQ34,BQ40,BQ46,BQ100,BQ106,BQ112,BQ118,BQ148,BQ154)</f>
        <v>-0.36778775321861945</v>
      </c>
      <c r="BR657" s="244">
        <f>MIN(BR4:BR51,BR100:BR123,BR148:BR159)</f>
        <v>-0.37621531761681037</v>
      </c>
      <c r="BS657" s="242">
        <f>MIN(BS4,BS10,BS16,BS22,BS28,BS34,BS40,BS46,BS100,BS106,BS112,BS118,BS148,BS154)</f>
        <v>-0.32425607239296439</v>
      </c>
      <c r="BT657" s="244">
        <f>MIN(BT4:BT51,BT100:BT123,BT148:BT159)</f>
        <v>-0.34542885117680699</v>
      </c>
      <c r="BU657" s="242">
        <f>MIN(BU4,BU10,BU16,BU22,BU28,BU34,BU40,BU46,BU100,BU106,BU112,BU118,BU148,BU154)</f>
        <v>-0.33773109789963762</v>
      </c>
      <c r="BV657" s="244">
        <f>MIN(BV4:BV51,BV100:BV123,BV148:BV159)</f>
        <v>-0.38187313679713186</v>
      </c>
      <c r="BW657" s="242">
        <f>MIN(BW4,BW10,BW16,BW22,BW28,BW34,BW40,BW46,BW100,BW106,BW112,BW118,BW148,BW154)</f>
        <v>-0.37551009629245402</v>
      </c>
      <c r="BX657" s="244">
        <f>MIN(BX4:BX51,BX100:BX123,BX148:BX159)</f>
        <v>-0.36767730774021279</v>
      </c>
      <c r="BY657" s="244">
        <f>MIN(BY4:BY51,BY100:BY123,BY148:BY159)</f>
        <v>-0.41806574554917031</v>
      </c>
      <c r="BZ657" s="244">
        <f>MIN(BZ4:BZ51,BZ100:BZ123,BZ148:BZ159)</f>
        <v>-0.44261304529588952</v>
      </c>
      <c r="CA657" s="244">
        <f>MIN(CA4:CA51,CA100:CA123,CA148:CA159)</f>
        <v>-0.36337947975284535</v>
      </c>
      <c r="CB657" s="244">
        <f>MIN(CB4:CB51,CB100:CB123,CB148:CB159)</f>
        <v>-0.36478131924537149</v>
      </c>
      <c r="CC657" s="242">
        <f>MIN(CC4,CC10,CC16,CC22,CC28,CC34,CC40,CC46,CC100,CC106,CC112,CC118,CC148,CC154)</f>
        <v>-0.17430896618145422</v>
      </c>
      <c r="CD657" s="244">
        <f>MIN(CD4:CD51,CD100:CD123,CD148:CD159)</f>
        <v>-0.16262192692611502</v>
      </c>
      <c r="CE657" s="138">
        <f>MIN(CE4,CE10,CE16,CE22,CE28,CE34,CE40,CE46,CE100,CE106,CE112,CE118,CE148,CE154)</f>
        <v>0</v>
      </c>
      <c r="CF657" s="140">
        <f>MIN(CF4:CF51,CF100:CF123,CF148:CF159)</f>
        <v>0</v>
      </c>
      <c r="CG657" s="138">
        <f>MIN(CG4,CG10,CG16,CG22,CG28,CG34,CG40,CG46,CG100,CG106,CG112,CG118,CG148,CG154)</f>
        <v>0</v>
      </c>
      <c r="CH657" s="140">
        <f>MIN(CH4:CH51,CH100:CH123,CH148:CH159)</f>
        <v>0</v>
      </c>
    </row>
    <row r="658" spans="1:86" ht="17" customHeight="1" thickBot="1" x14ac:dyDescent="0.25">
      <c r="V658" s="237" t="s">
        <v>172</v>
      </c>
      <c r="W658" s="237" t="s">
        <v>172</v>
      </c>
      <c r="X658" s="109">
        <f>MAX(X4:X51,X100:X123,X148:X159)</f>
        <v>6.3898999999999999</v>
      </c>
      <c r="Y658" s="109">
        <f t="shared" ref="Y658:AA658" si="282">MAX(Y4:Y51,Y100:Y123,Y148:Y159)</f>
        <v>16</v>
      </c>
      <c r="Z658" s="109">
        <f t="shared" si="282"/>
        <v>7</v>
      </c>
      <c r="AA658" s="109">
        <f t="shared" si="282"/>
        <v>0.91080555555555553</v>
      </c>
      <c r="AC658" s="237"/>
      <c r="AT658" s="109">
        <f>MAX(AT4:AT51,AT100:AT123,AT148:AT159)</f>
        <v>15.277900000000001</v>
      </c>
      <c r="AU658" s="109">
        <f t="shared" ref="AU658:BA658" si="283">MAX(AU4:AU51,AU100:AU123,AU148:AU159)</f>
        <v>16</v>
      </c>
      <c r="AV658" s="109">
        <f t="shared" si="283"/>
        <v>7</v>
      </c>
      <c r="AW658" s="109">
        <f t="shared" si="283"/>
        <v>53.19166666666667</v>
      </c>
      <c r="AX658" s="109">
        <f t="shared" si="283"/>
        <v>114.46589754318848</v>
      </c>
      <c r="AY658" s="109">
        <f t="shared" si="283"/>
        <v>8.2176560121765618</v>
      </c>
      <c r="AZ658" s="109">
        <f t="shared" si="283"/>
        <v>1</v>
      </c>
      <c r="BA658" s="109">
        <f t="shared" si="283"/>
        <v>1</v>
      </c>
      <c r="BB658" s="485"/>
      <c r="BC658" s="90" t="s">
        <v>172</v>
      </c>
      <c r="BD658" s="530"/>
      <c r="BE658" s="271">
        <f>MAX(BE4,BE10,BE16,BE22,BE28,BE34,BE40,BE46,BE100,BE106,BE112,BE118,BE148,BE154)</f>
        <v>-0.1179444495689963</v>
      </c>
      <c r="BF658" s="252">
        <f>MAX(BF4:BF51,BF100:BF123,BF148:BF159)</f>
        <v>-0.12693454763198686</v>
      </c>
      <c r="BG658" s="252">
        <f>MAX(BG4:BG51,BG100:BG123,BG148:BG159)</f>
        <v>-0.13562283681963272</v>
      </c>
      <c r="BH658" s="252">
        <f>MAX(BH4:BH51,BH100:BH123,BH148:BH159)</f>
        <v>-0.16543636609936174</v>
      </c>
      <c r="BI658" s="252">
        <f>MAX(BI4:BI51,BI100:BI123,BI148:BI159)</f>
        <v>-0.1623169420619307</v>
      </c>
      <c r="BJ658" s="252">
        <f>MAX(BJ4:BJ51,BJ100:BJ123,BJ148:BJ159)</f>
        <v>-0.1395775652483304</v>
      </c>
      <c r="BK658" s="271">
        <f>MAX(BK4,BK10,BK16,BK22,BK28,BK34,BK40,BK46,BK100,BK106,BK112,BK118,BK148,BK154)</f>
        <v>-0.10570484374569944</v>
      </c>
      <c r="BL658" s="252">
        <f>MAX(BL4:BL51,BL100:BL123,BL148:BL159)</f>
        <v>-0.1130916516111925</v>
      </c>
      <c r="BM658" s="271">
        <f>MAX(BM4,BM10,BM16,BM22,BM28,BM34,BM40,BM46,BM100,BM106,BM112,BM118,BM148,BM154)</f>
        <v>-9.9825621868234071E-2</v>
      </c>
      <c r="BN658" s="252">
        <f>MAX(BN4:BN51,BN100:BN123,BN148:BN159)</f>
        <v>-0.10793459025333263</v>
      </c>
      <c r="BO658" s="271">
        <f>MAX(BO4,BO10,BO16,BO22,BO28,BO34,BO40,BO46,BO100,BO106,BO112,BO118,BO148,BO154)</f>
        <v>-0.1511892335188928</v>
      </c>
      <c r="BP658" s="252">
        <f>MAX(BP4:BP51,BP100:BP123,BP148:BP159)</f>
        <v>-0.15903550039196812</v>
      </c>
      <c r="BQ658" s="271">
        <f>MAX(BQ4,BQ10,BQ16,BQ22,BQ28,BQ34,BQ40,BQ46,BQ100,BQ106,BQ112,BQ118,BQ148,BQ154)</f>
        <v>-0.1388016254831258</v>
      </c>
      <c r="BR658" s="252">
        <f>MAX(BR4:BR51,BR100:BR123,BR148:BR159)</f>
        <v>-0.14883232404305757</v>
      </c>
      <c r="BS658" s="271">
        <f>MAX(BS4,BS10,BS16,BS22,BS28,BS34,BS40,BS46,BS100,BS106,BS112,BS118,BS148,BS154)</f>
        <v>-0.11840793082081691</v>
      </c>
      <c r="BT658" s="252">
        <f>MAX(BT4:BT51,BT100:BT123,BT148:BT159)</f>
        <v>-0.12406116008350287</v>
      </c>
      <c r="BU658" s="271">
        <f>MAX(BU4,BU10,BU16,BU22,BU28,BU34,BU40,BU46,BU100,BU106,BU112,BU118,BU148,BU154)</f>
        <v>-0.12744076394219239</v>
      </c>
      <c r="BV658" s="252">
        <f>MAX(BV4:BV51,BV100:BV123,BV148:BV159)</f>
        <v>-0.14002995484555658</v>
      </c>
      <c r="BW658" s="271">
        <f>MAX(BW4,BW10,BW16,BW22,BW28,BW34,BW40,BW46,BW100,BW106,BW112,BW118,BW148,BW154)</f>
        <v>-0.1217744620895036</v>
      </c>
      <c r="BX658" s="252">
        <f>MAX(BX4:BX51,BX100:BX123,BX148:BX159)</f>
        <v>-0.13009476023557431</v>
      </c>
      <c r="BY658" s="252">
        <f>MAX(BY4:BY51,BY100:BY123,BY148:BY159)</f>
        <v>-0.14212531070074352</v>
      </c>
      <c r="BZ658" s="252">
        <f>MAX(BZ4:BZ51,BZ100:BZ123,BZ148:BZ159)</f>
        <v>-0.16874983373424679</v>
      </c>
      <c r="CA658" s="252">
        <f>MAX(CA4:CA51,CA100:CA123,CA148:CA159)</f>
        <v>-0.13655465672632427</v>
      </c>
      <c r="CB658" s="252">
        <f>MAX(CB4:CB51,CB100:CB123,CB148:CB159)</f>
        <v>-0.14307671365659369</v>
      </c>
      <c r="CC658" s="271">
        <f>MAX(CC4,CC10,CC16,CC22,CC28,CC34,CC40,CC46,CC100,CC106,CC112,CC118,CC148,CC154)</f>
        <v>0.10953255542260457</v>
      </c>
      <c r="CD658" s="252">
        <f>MAX(CD4:CD51,CD100:CD123,CD148:CD159)</f>
        <v>0.12330417783762687</v>
      </c>
      <c r="CE658" s="139">
        <f>MAX(CE4,CE10,CE16,CE22,CE28,CE34,CE40,CE46,CE100,CE106,CE112,CE118,CE148,CE154)</f>
        <v>0</v>
      </c>
      <c r="CF658" s="141">
        <f>MAX(CF4:CF51,CF100:CF123,CF148:CF159)</f>
        <v>0</v>
      </c>
      <c r="CG658" s="139">
        <f>MAX(CG4,CG10,CG16,CG22,CG28,CG34,CG40,CG46,CG100,CG106,CG112,CG118,CG148,CG154)</f>
        <v>0</v>
      </c>
      <c r="CH658" s="141">
        <f>MAX(CH4:CH51,CH100:CH123,CH148:CH159)</f>
        <v>0</v>
      </c>
    </row>
    <row r="659" spans="1:86" ht="17" customHeight="1" thickBot="1" x14ac:dyDescent="0.25">
      <c r="V659" s="237" t="s">
        <v>171</v>
      </c>
      <c r="W659" s="237" t="s">
        <v>171</v>
      </c>
      <c r="X659" s="109">
        <f>MIN(X4:X51,X100:X123,X148:X159)</f>
        <v>6.5699999999999995E-2</v>
      </c>
      <c r="Y659" s="109">
        <f t="shared" ref="Y659:AA659" si="284">MIN(Y4:Y51,Y100:Y123,Y148:Y159)</f>
        <v>1</v>
      </c>
      <c r="Z659" s="109">
        <f t="shared" si="284"/>
        <v>4</v>
      </c>
      <c r="AA659" s="109">
        <f t="shared" si="284"/>
        <v>1.4861111111111111E-2</v>
      </c>
      <c r="AC659" s="237"/>
      <c r="AT659" s="109">
        <f>MIN(AT4:AT51,AT100:AT123,AT148:AT159)</f>
        <v>0.4471</v>
      </c>
      <c r="AU659" s="109">
        <f t="shared" ref="AU659:BA659" si="285">MIN(AU4:AU51,AU100:AU123,AU148:AU159)</f>
        <v>1</v>
      </c>
      <c r="AV659" s="109">
        <f t="shared" si="285"/>
        <v>4</v>
      </c>
      <c r="AW659" s="109">
        <f t="shared" si="285"/>
        <v>0.21563888888888888</v>
      </c>
      <c r="AX659" s="109">
        <f t="shared" si="285"/>
        <v>12.772758620689656</v>
      </c>
      <c r="AY659" s="109">
        <f t="shared" si="285"/>
        <v>2.028222609798636</v>
      </c>
      <c r="AZ659" s="109">
        <f t="shared" si="285"/>
        <v>1</v>
      </c>
      <c r="BA659" s="109">
        <f t="shared" si="285"/>
        <v>1</v>
      </c>
      <c r="BB659" s="485"/>
      <c r="BC659" s="90" t="s">
        <v>170</v>
      </c>
      <c r="BD659" s="606" t="s">
        <v>147</v>
      </c>
      <c r="BE659" s="241">
        <f>AVERAGE(BE6,BE12,BE18,BE24,BE30,BE36,BE42,BE48,BE102,BE108,BE114,BE120,BE150,BE156)</f>
        <v>-0.237983677900448</v>
      </c>
      <c r="BF659" s="273"/>
      <c r="BG659" s="274"/>
      <c r="BH659" s="274"/>
      <c r="BI659" s="274"/>
      <c r="BJ659" s="274"/>
      <c r="BK659" s="241">
        <f>AVERAGE(BK6,BK12,BK18,BK24,BK30,BK36,BK42,BK48,BK102,BK108,BK114,BK120,BK150,BK156)</f>
        <v>-0.22614868590669943</v>
      </c>
      <c r="BL659" s="279"/>
      <c r="BM659" s="241">
        <f>AVERAGE(BM6,BM12,BM18,BM24,BM30,BM36,BM42,BM48,BM102,BM108,BM114,BM120,BM150,BM156)</f>
        <v>-0.22342127998274292</v>
      </c>
      <c r="BN659" s="279"/>
      <c r="BO659" s="241">
        <f>AVERAGE(BO6,BO12,BO18,BO24,BO30,BO36,BO42,BO48,BO102,BO108,BO114,BO120,BO150,BO156)</f>
        <v>-0.25363786081417822</v>
      </c>
      <c r="BP659" s="279"/>
      <c r="BQ659" s="241">
        <f>AVERAGE(BQ6,BQ12,BQ18,BQ24,BQ30,BQ36,BQ42,BQ48,BQ102,BQ108,BQ114,BQ120,BQ150,BQ156)</f>
        <v>-0.24659230931211937</v>
      </c>
      <c r="BR659" s="279"/>
      <c r="BS659" s="241">
        <f>AVERAGE(BS6,BS12,BS18,BS24,BS30,BS36,BS42,BS48,BS102,BS108,BS114,BS120,BS150,BS156)</f>
        <v>-0.22319530034464183</v>
      </c>
      <c r="BT659" s="279"/>
      <c r="BU659" s="241">
        <f>AVERAGE(BU6,BU12,BU18,BU24,BU30,BU36,BU42,BU48,BU102,BU108,BU114,BU120,BU150,BU156)</f>
        <v>-0.24505396880873645</v>
      </c>
      <c r="BV659" s="279"/>
      <c r="BW659" s="241">
        <f>AVERAGE(BW6,BW12,BW18,BW24,BW30,BW36,BW42,BW48,BW102,BW108,BW114,BW120,BW150,BW156)</f>
        <v>-0.24292536702152936</v>
      </c>
      <c r="BX659" s="569"/>
      <c r="BY659" s="564"/>
      <c r="BZ659" s="564"/>
      <c r="CA659" s="564"/>
      <c r="CB659" s="564"/>
      <c r="CC659" s="241">
        <f>AVERAGE(CC6,CC12,CC18,CC24,CC30,CC36,CC42,CC48,CC102,CC108,CC114,CC120,CC150,CC156)</f>
        <v>2.4407175451286938E-2</v>
      </c>
      <c r="CD659" s="285"/>
      <c r="CE659" s="400">
        <f>AVERAGE(CE6,CE12,CE18,CE24,CE30,CE36,CE42,CE48,CE102,CE108,CE114,CE120,CE150,CE156)</f>
        <v>0</v>
      </c>
      <c r="CF659" s="282"/>
      <c r="CG659" s="400">
        <f>AVERAGE(CG6,CG12,CG18,CG24,CG30,CG36,CG42,CG48,CG102,CG108,CG114,CG120,CG150,CG156)</f>
        <v>0</v>
      </c>
      <c r="CH659" s="282"/>
    </row>
    <row r="660" spans="1:86" ht="17" customHeight="1" x14ac:dyDescent="0.2">
      <c r="V660" s="237" t="s">
        <v>173</v>
      </c>
      <c r="W660" s="237" t="s">
        <v>173</v>
      </c>
      <c r="X660" s="109"/>
      <c r="Y660" s="358"/>
      <c r="Z660" s="358"/>
      <c r="AA660" s="109"/>
      <c r="AC660" s="237"/>
      <c r="AT660" s="93">
        <f>AT656/X656</f>
        <v>2.8890473980938012</v>
      </c>
      <c r="AU660" s="93">
        <f>AU656/Y656</f>
        <v>1</v>
      </c>
      <c r="AV660" s="93">
        <f>AV656/Z656</f>
        <v>1</v>
      </c>
      <c r="AW660" s="93">
        <f>AW656/AA656</f>
        <v>32.766085728309413</v>
      </c>
      <c r="AX660" s="109"/>
      <c r="AY660" s="109"/>
      <c r="AZ660" s="109"/>
      <c r="BA660" s="109"/>
      <c r="BB660" s="485"/>
      <c r="BC660" s="90" t="s">
        <v>171</v>
      </c>
      <c r="BD660" s="565"/>
      <c r="BE660" s="242">
        <f>MIN(BE6,BE12,BE18,BE24,BE30,BE36,BE42,BE48,BE102,BE108,BE114,BE120,BE150,BE156)</f>
        <v>-0.35619887597585487</v>
      </c>
      <c r="BF660" s="275"/>
      <c r="BG660" s="276"/>
      <c r="BH660" s="276"/>
      <c r="BI660" s="276"/>
      <c r="BJ660" s="276"/>
      <c r="BK660" s="242">
        <f>MIN(BK6,BK12,BK18,BK24,BK30,BK36,BK42,BK48,BK102,BK108,BK114,BK120,BK150,BK156)</f>
        <v>-0.36787388638018248</v>
      </c>
      <c r="BL660" s="280"/>
      <c r="BM660" s="242">
        <f>MIN(BM6,BM12,BM18,BM24,BM30,BM36,BM42,BM48,BM102,BM108,BM114,BM120,BM150,BM156)</f>
        <v>-0.34068254981438728</v>
      </c>
      <c r="BN660" s="280"/>
      <c r="BO660" s="242">
        <f>MIN(BO6,BO12,BO18,BO24,BO30,BO36,BO42,BO48,BO102,BO108,BO114,BO120,BO150,BO156)</f>
        <v>-0.36706023088476925</v>
      </c>
      <c r="BP660" s="280"/>
      <c r="BQ660" s="242">
        <f>MIN(BQ6,BQ12,BQ18,BQ24,BQ30,BQ36,BQ42,BQ48,BQ102,BQ108,BQ114,BQ120,BQ150,BQ156)</f>
        <v>-0.34471867580489735</v>
      </c>
      <c r="BR660" s="280"/>
      <c r="BS660" s="242">
        <f>MIN(BS6,BS12,BS18,BS24,BS30,BS36,BS42,BS48,BS102,BS108,BS114,BS120,BS150,BS156)</f>
        <v>-0.32479841457112291</v>
      </c>
      <c r="BT660" s="280"/>
      <c r="BU660" s="242">
        <f>MIN(BU6,BU12,BU18,BU24,BU30,BU36,BU42,BU48,BU102,BU108,BU114,BU120,BU150,BU156)</f>
        <v>-0.35050632882684951</v>
      </c>
      <c r="BV660" s="280"/>
      <c r="BW660" s="242">
        <f>MIN(BW6,BW12,BW18,BW24,BW30,BW36,BW42,BW48,BW102,BW108,BW114,BW120,BW150,BW156)</f>
        <v>-0.3572223239341793</v>
      </c>
      <c r="BX660" s="565"/>
      <c r="BY660" s="566"/>
      <c r="BZ660" s="566"/>
      <c r="CA660" s="566"/>
      <c r="CB660" s="566"/>
      <c r="CC660" s="242">
        <f>MIN(CC6,CC12,CC18,CC24,CC30,CC36,CC42,CC48,CC102,CC108,CC114,CC120,CC150,CC156)</f>
        <v>-0.14226505897815542</v>
      </c>
      <c r="CD660" s="286"/>
      <c r="CE660" s="138">
        <f>MIN(CE6,CE12,CE18,CE24,CE30,CE36,CE42,CE48,CE102,CE108,CE114,CE120,CE150,CE156)</f>
        <v>0</v>
      </c>
      <c r="CF660" s="283"/>
      <c r="CG660" s="138">
        <f>MIN(CG6,CG12,CG18,CG24,CG30,CG36,CG42,CG48,CG102,CG108,CG114,CG120,CG150,CG156)</f>
        <v>0</v>
      </c>
      <c r="CH660" s="283"/>
    </row>
    <row r="661" spans="1:86" ht="17" customHeight="1" thickBot="1" x14ac:dyDescent="0.25">
      <c r="X661" s="109"/>
      <c r="Y661" s="358"/>
      <c r="Z661" s="358"/>
      <c r="AA661" s="109"/>
      <c r="AC661" s="237"/>
      <c r="AT661" s="109"/>
      <c r="AU661" s="109"/>
      <c r="AV661" s="109"/>
      <c r="AW661" s="109"/>
      <c r="AX661" s="109"/>
      <c r="AY661" s="109"/>
      <c r="AZ661" s="109"/>
      <c r="BA661" s="109"/>
      <c r="BB661" s="485"/>
      <c r="BC661" s="90" t="s">
        <v>172</v>
      </c>
      <c r="BD661" s="530"/>
      <c r="BE661" s="271">
        <f>MAX(BE6,BE12,BE18,BE24,BE30,BE36,BE42,BE48,BE102,BE108,BE114,BE120,BE150,BE156)</f>
        <v>-0.1223514711055359</v>
      </c>
      <c r="BF661" s="275"/>
      <c r="BG661" s="276"/>
      <c r="BH661" s="276"/>
      <c r="BI661" s="276"/>
      <c r="BJ661" s="276"/>
      <c r="BK661" s="271">
        <f>MAX(BK6,BK12,BK18,BK24,BK30,BK36,BK42,BK48,BK102,BK108,BK114,BK120,BK150,BK156)</f>
        <v>-0.1044879835259791</v>
      </c>
      <c r="BL661" s="280"/>
      <c r="BM661" s="271">
        <f>MAX(BM6,BM12,BM18,BM24,BM30,BM36,BM42,BM48,BM102,BM108,BM114,BM120,BM150,BM156)</f>
        <v>-0.10209341591275178</v>
      </c>
      <c r="BN661" s="280"/>
      <c r="BO661" s="271">
        <f>MAX(BO6,BO12,BO18,BO24,BO30,BO36,BO42,BO48,BO102,BO108,BO114,BO120,BO150,BO156)</f>
        <v>-0.14553431575473974</v>
      </c>
      <c r="BP661" s="280"/>
      <c r="BQ661" s="271">
        <f>MAX(BQ6,BQ12,BQ18,BQ24,BQ30,BQ36,BQ42,BQ48,BQ102,BQ108,BQ114,BQ120,BQ150,BQ156)</f>
        <v>-0.13337401748486366</v>
      </c>
      <c r="BR661" s="280"/>
      <c r="BS661" s="271">
        <f>MAX(BS6,BS12,BS18,BS24,BS30,BS36,BS42,BS48,BS102,BS108,BS114,BS120,BS150,BS156)</f>
        <v>-0.12265140743175751</v>
      </c>
      <c r="BT661" s="280"/>
      <c r="BU661" s="271">
        <f>MAX(BU6,BU12,BU18,BU24,BU30,BU36,BU42,BU48,BU102,BU108,BU114,BU120,BU150,BU156)</f>
        <v>-0.14267967760829503</v>
      </c>
      <c r="BV661" s="280"/>
      <c r="BW661" s="271">
        <f>MAX(BW6,BW12,BW18,BW24,BW30,BW36,BW42,BW48,BW102,BW108,BW114,BW120,BW150,BW156)</f>
        <v>-0.12632190379678832</v>
      </c>
      <c r="BX661" s="565"/>
      <c r="BY661" s="566"/>
      <c r="BZ661" s="566"/>
      <c r="CA661" s="566"/>
      <c r="CB661" s="566"/>
      <c r="CC661" s="271">
        <f>MAX(CC6,CC12,CC18,CC24,CC30,CC36,CC42,CC48,CC102,CC108,CC114,CC120,CC150,CC156)</f>
        <v>0.14722807961857659</v>
      </c>
      <c r="CD661" s="286"/>
      <c r="CE661" s="139">
        <f>MAX(CE6,CE12,CE18,CE24,CE30,CE36,CE42,CE48,CE102,CE108,CE114,CE120,CE150,CE156)</f>
        <v>0</v>
      </c>
      <c r="CF661" s="283"/>
      <c r="CG661" s="139">
        <f>MAX(CG6,CG12,CG18,CG24,CG30,CG36,CG42,CG48,CG102,CG108,CG114,CG120,CG150,CG156)</f>
        <v>0</v>
      </c>
      <c r="CH661" s="283"/>
    </row>
    <row r="662" spans="1:86" ht="17" customHeight="1" x14ac:dyDescent="0.2">
      <c r="X662" s="109"/>
      <c r="Y662" s="358"/>
      <c r="Z662" s="358"/>
      <c r="AA662" s="109"/>
      <c r="AC662" s="237"/>
      <c r="AT662" s="109"/>
      <c r="AU662" s="109"/>
      <c r="AV662" s="109"/>
      <c r="AW662" s="109"/>
      <c r="AX662" s="109"/>
      <c r="AY662" s="109"/>
      <c r="AZ662" s="109"/>
      <c r="BA662" s="109"/>
      <c r="BB662" s="485"/>
      <c r="BC662" s="94" t="s">
        <v>170</v>
      </c>
      <c r="BD662" s="607" t="s">
        <v>46</v>
      </c>
      <c r="BE662" s="264">
        <f>AVERAGE(BE8,BE14,BE20,BE26,BE32,BE38,BE44,BE50,BE104,BE110,BE116,BE122,BE152,BE158)</f>
        <v>-0.25795130878196892</v>
      </c>
      <c r="BF662" s="275"/>
      <c r="BG662" s="276"/>
      <c r="BH662" s="276"/>
      <c r="BI662" s="276"/>
      <c r="BJ662" s="276"/>
      <c r="BK662" s="264">
        <f>AVERAGE(BK8,BK14,BK20,BK26,BK32,BK38,BK44,BK50,BK104,BK110,BK116,BK122,BK152,BK158)</f>
        <v>-0.24428972727409112</v>
      </c>
      <c r="BL662" s="280"/>
      <c r="BM662" s="264">
        <f>AVERAGE(BM8,BM14,BM20,BM26,BM32,BM38,BM44,BM50,BM104,BM110,BM116,BM122,BM152,BM158)</f>
        <v>-0.24105979135689237</v>
      </c>
      <c r="BN662" s="280"/>
      <c r="BO662" s="264">
        <f>AVERAGE(BO8,BO14,BO20,BO26,BO32,BO38,BO44,BO50,BO104,BO110,BO116,BO122,BO152,BO158)</f>
        <v>-0.26983827809322158</v>
      </c>
      <c r="BP662" s="280"/>
      <c r="BQ662" s="264">
        <f>AVERAGE(BQ8,BQ14,BQ20,BQ26,BQ32,BQ38,BQ44,BQ50,BQ104,BQ110,BQ116,BQ122,BQ152,BQ158)</f>
        <v>-0.26541384977396199</v>
      </c>
      <c r="BR662" s="280"/>
      <c r="BS662" s="264">
        <f>AVERAGE(BS8,BS14,BS20,BS26,BS32,BS38,BS44,BS50,BS104,BS110,BS116,BS122,BS152,BS158)</f>
        <v>-0.24404933548212426</v>
      </c>
      <c r="BT662" s="280"/>
      <c r="BU662" s="264">
        <f>AVERAGE(BU8,BU14,BU20,BU26,BU32,BU38,BU44,BU50,BU104,BU110,BU116,BU122,BU152,BU158)</f>
        <v>-0.26793059447106637</v>
      </c>
      <c r="BV662" s="280"/>
      <c r="BW662" s="264">
        <f>AVERAGE(BW8,BW14,BW20,BW26,BW32,BW38,BW44,BW50,BW104,BW110,BW116,BW122,BW152,BW158)</f>
        <v>-0.26191441165881602</v>
      </c>
      <c r="BX662" s="565"/>
      <c r="BY662" s="566"/>
      <c r="BZ662" s="566"/>
      <c r="CA662" s="566"/>
      <c r="CB662" s="566"/>
      <c r="CC662" s="264">
        <f>AVERAGE(CC8,CC14,CC20,CC26,CC32,CC38,CC44,CC50,CC104,CC110,CC116,CC122,CC152,CC158)</f>
        <v>5.9857224943999442E-2</v>
      </c>
      <c r="CD662" s="286"/>
      <c r="CE662" s="266">
        <f>AVERAGE(CE8,CE14,CE20,CE26,CE32,CE38,CE44,CE50,CE104,CE110,CE116,CE122,CE152,CE158)</f>
        <v>0</v>
      </c>
      <c r="CF662" s="283"/>
      <c r="CG662" s="266">
        <f>AVERAGE(CG8,CG14,CG20,CG26,CG32,CG38,CG44,CG50,CG104,CG110,CG116,CG122,CG152,CG158)</f>
        <v>0</v>
      </c>
      <c r="CH662" s="283"/>
    </row>
    <row r="663" spans="1:86" ht="17" customHeight="1" x14ac:dyDescent="0.2">
      <c r="X663" s="109"/>
      <c r="Y663" s="358"/>
      <c r="Z663" s="358"/>
      <c r="AA663" s="109"/>
      <c r="AC663" s="237"/>
      <c r="AT663" s="109"/>
      <c r="AU663" s="109"/>
      <c r="AV663" s="109"/>
      <c r="AW663" s="109"/>
      <c r="AX663" s="109"/>
      <c r="AY663" s="109"/>
      <c r="AZ663" s="109"/>
      <c r="BA663" s="109"/>
      <c r="BB663" s="485"/>
      <c r="BC663" s="94" t="s">
        <v>171</v>
      </c>
      <c r="BD663" s="608"/>
      <c r="BE663" s="242">
        <f>MIN(BE8,BE14,BE20,BE26,BE32,BE38,BE44,BE50,BE104,BE110,BE116,BE122,BE152,BE158)</f>
        <v>-0.38456636511462006</v>
      </c>
      <c r="BF663" s="275"/>
      <c r="BG663" s="276"/>
      <c r="BH663" s="276"/>
      <c r="BI663" s="276"/>
      <c r="BJ663" s="276"/>
      <c r="BK663" s="242">
        <f>MIN(BK8,BK14,BK20,BK26,BK32,BK38,BK44,BK50,BK104,BK110,BK116,BK122,BK152,BK158)</f>
        <v>-0.37397593789982941</v>
      </c>
      <c r="BL663" s="280"/>
      <c r="BM663" s="242">
        <f>MIN(BM8,BM14,BM20,BM26,BM32,BM38,BM44,BM50,BM104,BM110,BM116,BM122,BM152,BM158)</f>
        <v>-0.355942486709943</v>
      </c>
      <c r="BN663" s="280"/>
      <c r="BO663" s="242">
        <f>MIN(BO8,BO14,BO20,BO26,BO32,BO38,BO44,BO50,BO104,BO110,BO116,BO122,BO152,BO158)</f>
        <v>-0.39177711536878113</v>
      </c>
      <c r="BP663" s="280"/>
      <c r="BQ663" s="242">
        <f>MIN(BQ8,BQ14,BQ20,BQ26,BQ32,BQ38,BQ44,BQ50,BQ104,BQ110,BQ116,BQ122,BQ152,BQ158)</f>
        <v>-0.37635653580180184</v>
      </c>
      <c r="BR663" s="280"/>
      <c r="BS663" s="242">
        <f>MIN(BS8,BS14,BS20,BS26,BS32,BS38,BS44,BS50,BS104,BS110,BS116,BS122,BS152,BS158)</f>
        <v>-0.37079326032164595</v>
      </c>
      <c r="BT663" s="280"/>
      <c r="BU663" s="242">
        <f>MIN(BU8,BU14,BU20,BU26,BU32,BU38,BU44,BU50,BU104,BU110,BU116,BU122,BU152,BU158)</f>
        <v>-0.39600409865296204</v>
      </c>
      <c r="BV663" s="280"/>
      <c r="BW663" s="242">
        <f>MIN(BW8,BW14,BW20,BW26,BW32,BW38,BW44,BW50,BW104,BW110,BW116,BW122,BW152,BW158)</f>
        <v>-0.38591123495327495</v>
      </c>
      <c r="BX663" s="565"/>
      <c r="BY663" s="566"/>
      <c r="BZ663" s="566"/>
      <c r="CA663" s="566"/>
      <c r="CB663" s="566"/>
      <c r="CC663" s="242">
        <f>MIN(CC8,CC14,CC20,CC26,CC32,CC38,CC44,CC50,CC104,CC110,CC116,CC122,CC152,CC158)</f>
        <v>-0.14101859971690134</v>
      </c>
      <c r="CD663" s="286"/>
      <c r="CE663" s="138">
        <f>MIN(CE8,CE14,CE20,CE26,CE32,CE38,CE44,CE50,CE104,CE110,CE116,CE122,CE152,CE158)</f>
        <v>0</v>
      </c>
      <c r="CF663" s="283"/>
      <c r="CG663" s="138">
        <f>MIN(CG8,CG14,CG20,CG26,CG32,CG38,CG44,CG50,CG104,CG110,CG116,CG122,CG152,CG158)</f>
        <v>0</v>
      </c>
      <c r="CH663" s="283"/>
    </row>
    <row r="664" spans="1:86" ht="17" customHeight="1" thickBot="1" x14ac:dyDescent="0.25">
      <c r="X664" s="109"/>
      <c r="Y664" s="358"/>
      <c r="Z664" s="358"/>
      <c r="AA664" s="109"/>
      <c r="AT664" s="109"/>
      <c r="AU664" s="109"/>
      <c r="AV664" s="109"/>
      <c r="AW664" s="109"/>
      <c r="AX664" s="109"/>
      <c r="AY664" s="109"/>
      <c r="AZ664" s="109"/>
      <c r="BA664" s="109"/>
      <c r="BB664" s="486"/>
      <c r="BC664" s="96" t="s">
        <v>172</v>
      </c>
      <c r="BD664" s="609"/>
      <c r="BE664" s="271">
        <f>MAX(BE8,BE14,BE20,BE26,BE32,BE38,BE44,BE50,BE104,BE110,BE116,BE122,BE152,BE158)</f>
        <v>-0.13640632592427293</v>
      </c>
      <c r="BF664" s="277"/>
      <c r="BG664" s="278"/>
      <c r="BH664" s="278"/>
      <c r="BI664" s="278"/>
      <c r="BJ664" s="278"/>
      <c r="BK664" s="271">
        <f>MAX(BK8,BK14,BK20,BK26,BK32,BK38,BK44,BK50,BK104,BK110,BK116,BK122,BK152,BK158)</f>
        <v>-0.11673063443867004</v>
      </c>
      <c r="BL664" s="281"/>
      <c r="BM664" s="271">
        <f>MAX(BM8,BM14,BM20,BM26,BM32,BM38,BM44,BM50,BM104,BM110,BM116,BM122,BM152,BM158)</f>
        <v>-0.11436279263938653</v>
      </c>
      <c r="BN664" s="281"/>
      <c r="BO664" s="271">
        <f>MAX(BO8,BO14,BO20,BO26,BO32,BO38,BO44,BO50,BO104,BO110,BO116,BO122,BO152,BO158)</f>
        <v>-0.16001608780675158</v>
      </c>
      <c r="BP664" s="281"/>
      <c r="BQ664" s="271">
        <f>MAX(BQ8,BQ14,BQ20,BQ26,BQ32,BQ38,BQ44,BQ50,BQ104,BQ110,BQ116,BQ122,BQ152,BQ158)</f>
        <v>-0.15017845514907557</v>
      </c>
      <c r="BR664" s="281"/>
      <c r="BS664" s="271">
        <f>MAX(BS8,BS14,BS20,BS26,BS32,BS38,BS44,BS50,BS104,BS110,BS116,BS122,BS152,BS158)</f>
        <v>-0.13128277503389785</v>
      </c>
      <c r="BT664" s="281"/>
      <c r="BU664" s="271">
        <f>MAX(BU8,BU14,BU20,BU26,BU32,BU38,BU44,BU50,BU104,BU110,BU116,BU122,BU152,BU158)</f>
        <v>-0.15718575405534674</v>
      </c>
      <c r="BV664" s="281"/>
      <c r="BW664" s="271">
        <f>MAX(BW8,BW14,BW20,BW26,BW32,BW38,BW44,BW50,BW104,BW110,BW116,BW122,BW152,BW158)</f>
        <v>-0.13938109537905241</v>
      </c>
      <c r="BX664" s="570"/>
      <c r="BY664" s="571"/>
      <c r="BZ664" s="571"/>
      <c r="CA664" s="571"/>
      <c r="CB664" s="571"/>
      <c r="CC664" s="271">
        <f>MAX(CC8,CC14,CC20,CC26,CC32,CC38,CC44,CC50,CC104,CC110,CC116,CC122,CC152,CC158)</f>
        <v>0.29075670956327909</v>
      </c>
      <c r="CD664" s="287"/>
      <c r="CE664" s="139">
        <f>MAX(CE8,CE14,CE20,CE26,CE32,CE38,CE44,CE50,CE104,CE110,CE116,CE122,CE152,CE158)</f>
        <v>0</v>
      </c>
      <c r="CF664" s="284"/>
      <c r="CG664" s="139">
        <f>MAX(CG8,CG14,CG20,CG26,CG32,CG38,CG44,CG50,CG104,CG110,CG116,CG122,CG152,CG158)</f>
        <v>0</v>
      </c>
      <c r="CH664" s="284"/>
    </row>
    <row r="665" spans="1:86" ht="17" customHeight="1" x14ac:dyDescent="0.2">
      <c r="X665" s="109"/>
      <c r="Y665" s="358"/>
      <c r="Z665" s="358"/>
      <c r="AA665" s="109"/>
      <c r="AT665" s="109"/>
      <c r="AU665" s="109"/>
      <c r="AV665" s="109"/>
      <c r="AW665" s="109"/>
      <c r="AX665" s="109"/>
      <c r="AY665" s="109"/>
      <c r="AZ665" s="109"/>
      <c r="BA665" s="109"/>
      <c r="BB665" s="100"/>
      <c r="BC665" s="101"/>
      <c r="BD665" s="102"/>
      <c r="BE665" s="175"/>
      <c r="BF665" s="103"/>
      <c r="BG665" s="103"/>
      <c r="BH665" s="103"/>
      <c r="BI665" s="103"/>
      <c r="BJ665" s="103"/>
      <c r="BK665" s="175"/>
      <c r="BL665" s="103"/>
      <c r="BM665" s="175"/>
      <c r="BN665" s="103"/>
      <c r="BO665" s="175"/>
      <c r="BP665" s="103"/>
      <c r="BQ665" s="175"/>
      <c r="BR665" s="103"/>
      <c r="BS665" s="175"/>
      <c r="BT665" s="103"/>
      <c r="BU665" s="175"/>
      <c r="BV665" s="103"/>
      <c r="BW665" s="175"/>
      <c r="BX665" s="103"/>
      <c r="BY665" s="103"/>
      <c r="BZ665" s="103"/>
      <c r="CA665" s="103"/>
      <c r="CB665" s="103"/>
      <c r="CC665" s="175"/>
      <c r="CD665" s="184"/>
      <c r="CE665" s="175"/>
      <c r="CF665" s="142"/>
      <c r="CG665" s="175"/>
      <c r="CH665" s="142"/>
    </row>
    <row r="666" spans="1:86" ht="17" customHeight="1" thickBot="1" x14ac:dyDescent="0.25">
      <c r="A666" s="104"/>
      <c r="B666" s="104"/>
      <c r="C666" s="104"/>
      <c r="D666" s="143"/>
      <c r="F666" s="109">
        <f>SUM(F561,F579)</f>
        <v>48</v>
      </c>
      <c r="G666" s="109">
        <f>SUM(G561,G579)</f>
        <v>48</v>
      </c>
      <c r="X666" s="109"/>
      <c r="Y666" s="358"/>
      <c r="Z666" s="358"/>
      <c r="AA666" s="109"/>
      <c r="AC666" s="109">
        <f>SUM(AC561,AC579)</f>
        <v>48</v>
      </c>
      <c r="AT666" s="109"/>
      <c r="AU666" s="109"/>
      <c r="AV666" s="109"/>
      <c r="AW666" s="109"/>
      <c r="AX666" s="132">
        <f>AC666/F666</f>
        <v>1</v>
      </c>
      <c r="AY666" s="109"/>
      <c r="AZ666" s="109"/>
      <c r="BA666" s="109"/>
      <c r="BB666" s="105"/>
      <c r="BC666" s="106"/>
      <c r="BD666" s="107"/>
      <c r="BE666" s="122"/>
      <c r="BF666" s="108"/>
      <c r="BG666" s="108"/>
      <c r="BH666" s="108"/>
      <c r="BI666" s="108"/>
      <c r="BJ666" s="108"/>
      <c r="BK666" s="122"/>
      <c r="BL666" s="108"/>
      <c r="BM666" s="122"/>
      <c r="BN666" s="108"/>
      <c r="BO666" s="122"/>
      <c r="BP666" s="108"/>
      <c r="BQ666" s="122"/>
      <c r="BR666" s="108"/>
      <c r="BS666" s="122"/>
      <c r="BT666" s="108"/>
      <c r="BU666" s="122"/>
      <c r="BV666" s="108"/>
      <c r="BW666" s="122"/>
      <c r="BX666" s="108"/>
      <c r="BY666" s="108"/>
      <c r="BZ666" s="108"/>
      <c r="CA666" s="108"/>
      <c r="CB666" s="108"/>
      <c r="CC666" s="185"/>
      <c r="CD666" s="186"/>
      <c r="CE666" s="143"/>
      <c r="CF666" s="144"/>
      <c r="CG666" s="143"/>
      <c r="CH666" s="144"/>
    </row>
    <row r="667" spans="1:86" ht="17" customHeight="1" thickBot="1" x14ac:dyDescent="0.25">
      <c r="C667" s="132" t="s">
        <v>261</v>
      </c>
      <c r="V667" s="237" t="s">
        <v>169</v>
      </c>
      <c r="W667" s="237" t="s">
        <v>169</v>
      </c>
      <c r="X667" s="109">
        <f>GEOMEAN(X52:X99,X124:X147)</f>
        <v>0.64955423927498557</v>
      </c>
      <c r="Y667" s="358">
        <f>GEOMEAN(Y52:Y99,Y124:Y147)</f>
        <v>3.5751887860725642</v>
      </c>
      <c r="Z667" s="358">
        <f>GEOMEAN(Z52:Z99,Z124:Z147)</f>
        <v>4.716388024076597</v>
      </c>
      <c r="AA667" s="109">
        <f>GEOMEAN(AA52:AA99,AA124:AA147)</f>
        <v>0.19551570331256801</v>
      </c>
      <c r="AT667" s="109">
        <f t="shared" ref="AT667:BA667" si="286">GEOMEAN(AT52:AT99,AT124:AT147)</f>
        <v>2.1332493121881067</v>
      </c>
      <c r="AU667" s="358">
        <f t="shared" si="286"/>
        <v>3.5751887860725642</v>
      </c>
      <c r="AV667" s="358">
        <f t="shared" si="286"/>
        <v>4.716388024076597</v>
      </c>
      <c r="AW667" s="109">
        <f t="shared" si="286"/>
        <v>6.1535356715867406</v>
      </c>
      <c r="AX667" s="109">
        <f t="shared" si="286"/>
        <v>31.473357726919641</v>
      </c>
      <c r="AY667" s="109">
        <f t="shared" si="286"/>
        <v>3.2841742585949101</v>
      </c>
      <c r="AZ667" s="109">
        <f t="shared" si="286"/>
        <v>1</v>
      </c>
      <c r="BA667" s="109">
        <f t="shared" si="286"/>
        <v>1</v>
      </c>
      <c r="BB667" s="624" t="str">
        <f>C667</f>
        <v>Overall Mandatory 422</v>
      </c>
      <c r="BC667" s="366" t="s">
        <v>170</v>
      </c>
      <c r="BD667" s="614" t="s">
        <v>39</v>
      </c>
      <c r="BE667" s="241">
        <f>AVERAGE(BE52,BE58,BE64,BE70,BE76,BE82,BE88,BE94,BE124,BE130,BE136,BE142)</f>
        <v>-0.19741674902795481</v>
      </c>
      <c r="BF667" s="243">
        <f>AVERAGE(BF52:BF99,BF124:BF147)</f>
        <v>-0.21986252706241008</v>
      </c>
      <c r="BG667" s="243">
        <f t="shared" ref="BG667:BJ667" si="287">AVERAGE(BG52:BG99,BG124:BG147)</f>
        <v>-0.34455759079093651</v>
      </c>
      <c r="BH667" s="243">
        <f t="shared" si="287"/>
        <v>-0.33275049419397551</v>
      </c>
      <c r="BI667" s="243">
        <f t="shared" si="287"/>
        <v>-0.23449184648540172</v>
      </c>
      <c r="BJ667" s="243">
        <f t="shared" si="287"/>
        <v>-0.22936584829681372</v>
      </c>
      <c r="BK667" s="241">
        <f>AVERAGE(BK52,BK58,BK64,BK70,BK76,BK82,BK88,BK94,BK124,BK130,BK136,BK142)</f>
        <v>-0.19866106466834213</v>
      </c>
      <c r="BL667" s="243">
        <f t="shared" ref="BL667" si="288">AVERAGE(BL52:BL99,BL124:BL147)</f>
        <v>-0.21001524949370026</v>
      </c>
      <c r="BM667" s="241">
        <f>AVERAGE(BM52,BM58,BM64,BM70,BM76,BM82,BM88,BM94,BM124,BM130,BM136,BM142)</f>
        <v>-0.19526332116504261</v>
      </c>
      <c r="BN667" s="243">
        <f t="shared" ref="BN667" si="289">AVERAGE(BN52:BN99,BN124:BN147)</f>
        <v>-0.20970362599436651</v>
      </c>
      <c r="BO667" s="241">
        <f>AVERAGE(BO52,BO58,BO64,BO70,BO76,BO82,BO88,BO94,BO124,BO130,BO136,BO142)</f>
        <v>-0.23138699930120851</v>
      </c>
      <c r="BP667" s="243">
        <f t="shared" ref="BP667" si="290">AVERAGE(BP52:BP99,BP124:BP147)</f>
        <v>-0.2530035691818639</v>
      </c>
      <c r="BQ667" s="241">
        <f>AVERAGE(BQ52,BQ58,BQ64,BQ70,BQ76,BQ82,BQ88,BQ94,BQ124,BQ130,BQ136,BQ142)</f>
        <v>-0.22882387810378951</v>
      </c>
      <c r="BR667" s="243">
        <f t="shared" ref="BR667" si="291">AVERAGE(BR52:BR99,BR124:BR147)</f>
        <v>-0.24703482794516757</v>
      </c>
      <c r="BS667" s="241">
        <f>AVERAGE(BS52,BS58,BS64,BS70,BS76,BS82,BS88,BS94,BS124,BS130,BS136,BS142)</f>
        <v>-0.19824655189685991</v>
      </c>
      <c r="BT667" s="243">
        <f t="shared" ref="BT667" si="292">AVERAGE(BT52:BT99,BT124:BT147)</f>
        <v>-0.215262442633322</v>
      </c>
      <c r="BU667" s="241">
        <f>AVERAGE(BU52,BU58,BU64,BU70,BU76,BU82,BU88,BU94,BU124,BU130,BU136,BU142)</f>
        <v>-0.24873655252888405</v>
      </c>
      <c r="BV667" s="243">
        <f t="shared" ref="BV667" si="293">AVERAGE(BV52:BV99,BV124:BV147)</f>
        <v>-0.26362397710051744</v>
      </c>
      <c r="BW667" s="241">
        <f>AVERAGE(BW52,BW58,BW64,BW70,BW76,BW82,BW88,BW94,BW124,BW130,BW136,BW142)</f>
        <v>-0.20530557324280729</v>
      </c>
      <c r="BX667" s="243">
        <f t="shared" ref="BX667:CB667" si="294">AVERAGE(BX52:BX99,BX124:BX147)</f>
        <v>-0.22592762297079172</v>
      </c>
      <c r="BY667" s="243">
        <f t="shared" si="294"/>
        <v>-0.35556566992639721</v>
      </c>
      <c r="BZ667" s="243">
        <f t="shared" si="294"/>
        <v>-0.33885474929519849</v>
      </c>
      <c r="CA667" s="243">
        <f t="shared" si="294"/>
        <v>-0.23114787288334621</v>
      </c>
      <c r="CB667" s="243">
        <f t="shared" si="294"/>
        <v>-0.23563022990199223</v>
      </c>
      <c r="CC667" s="241">
        <f>AVERAGE(CC52,CC58,CC64,CC70,CC76,CC82,CC88,CC94,CC124,CC130,CC136,CC142)</f>
        <v>3.4655310845409706E-3</v>
      </c>
      <c r="CD667" s="192">
        <f t="shared" ref="CD667" si="295">AVERAGE(CD52:CD99,CD124:CD147)</f>
        <v>3.9084933623987185E-3</v>
      </c>
      <c r="CE667" s="400">
        <f>AVERAGE(CE52,CE58,CE64,CE70,CE76,CE82,CE88,CE94,CE124,CE130,CE136,CE142)</f>
        <v>0</v>
      </c>
      <c r="CF667" s="401">
        <f t="shared" ref="CF667" si="296">AVERAGE(CF52:CF99,CF124:CF147)</f>
        <v>0</v>
      </c>
      <c r="CG667" s="400">
        <f>AVERAGE(CG52,CG58,CG64,CG70,CG76,CG82,CG88,CG94,CG124,CG130,CG136,CG142)</f>
        <v>0</v>
      </c>
      <c r="CH667" s="401">
        <f t="shared" ref="CH667" si="297">AVERAGE(CH52:CH99,CH124:CH147)</f>
        <v>0</v>
      </c>
    </row>
    <row r="668" spans="1:86" ht="17" customHeight="1" x14ac:dyDescent="0.2">
      <c r="V668" s="237" t="s">
        <v>41</v>
      </c>
      <c r="W668" s="237" t="s">
        <v>41</v>
      </c>
      <c r="X668" s="109">
        <f>SUM(X52:X99,X124:X147)</f>
        <v>51.609799999999993</v>
      </c>
      <c r="Y668" s="358">
        <f>SUM(Y52:Y99,Y124:Y147)</f>
        <v>198</v>
      </c>
      <c r="Z668" s="358">
        <f>SUM(Z52:Z99,Z124:Z147)</f>
        <v>230</v>
      </c>
      <c r="AA668" s="109">
        <f>SUM(AA52:AA99,AA124:AA147)</f>
        <v>15.688527777777779</v>
      </c>
      <c r="AC668" s="237"/>
      <c r="AT668" s="109">
        <f t="shared" ref="AT668:BA668" si="298">SUM(AT52:AT99,AT124:AT147)</f>
        <v>149.22589999999997</v>
      </c>
      <c r="AU668" s="358">
        <f t="shared" si="298"/>
        <v>198</v>
      </c>
      <c r="AV668" s="358">
        <f t="shared" si="298"/>
        <v>230</v>
      </c>
      <c r="AW668" s="109">
        <f t="shared" si="298"/>
        <v>634.6039722222223</v>
      </c>
      <c r="AX668" s="109">
        <f t="shared" si="298"/>
        <v>1689.2073228798859</v>
      </c>
      <c r="AY668" s="109">
        <f t="shared" si="298"/>
        <v>164.14567986054811</v>
      </c>
      <c r="AZ668" s="109">
        <f t="shared" si="298"/>
        <v>48</v>
      </c>
      <c r="BA668" s="109">
        <f t="shared" si="298"/>
        <v>48</v>
      </c>
      <c r="BB668" s="485"/>
      <c r="BC668" s="90" t="s">
        <v>171</v>
      </c>
      <c r="BD668" s="565"/>
      <c r="BE668" s="242">
        <f>MIN(BE52,BE58,BE64,BE70,BE76,BE82,BE88,BE94,BE124,BE130,BE136,BE142)</f>
        <v>-0.30715241197827048</v>
      </c>
      <c r="BF668" s="244">
        <f>MIN(BF52:BF99,BF124:BF147)</f>
        <v>-0.34531557515197209</v>
      </c>
      <c r="BG668" s="244">
        <f t="shared" ref="BG668:BJ668" si="299">MIN(BG52:BG99,BG124:BG147)</f>
        <v>-0.63750402916528492</v>
      </c>
      <c r="BH668" s="244">
        <f t="shared" si="299"/>
        <v>-0.54324649580107232</v>
      </c>
      <c r="BI668" s="244">
        <f t="shared" si="299"/>
        <v>-0.36014756795094327</v>
      </c>
      <c r="BJ668" s="244">
        <f t="shared" si="299"/>
        <v>-0.35173569244394653</v>
      </c>
      <c r="BK668" s="242">
        <f>MIN(BK52,BK58,BK64,BK70,BK76,BK82,BK88,BK94,BK124,BK130,BK136,BK142)</f>
        <v>-0.32335911079815594</v>
      </c>
      <c r="BL668" s="244">
        <f t="shared" ref="BL668" si="300">MIN(BL52:BL99,BL124:BL147)</f>
        <v>-0.32706188371379552</v>
      </c>
      <c r="BM668" s="242">
        <f>MIN(BM52,BM58,BM64,BM70,BM76,BM82,BM88,BM94,BM124,BM130,BM136,BM142)</f>
        <v>-0.31305250671115148</v>
      </c>
      <c r="BN668" s="244">
        <f t="shared" ref="BN668" si="301">MIN(BN52:BN99,BN124:BN147)</f>
        <v>-0.3223036047242529</v>
      </c>
      <c r="BO668" s="242">
        <f>MIN(BO52,BO58,BO64,BO70,BO76,BO82,BO88,BO94,BO124,BO130,BO136,BO142)</f>
        <v>-0.42476984722208644</v>
      </c>
      <c r="BP668" s="244">
        <f t="shared" ref="BP668" si="302">MIN(BP52:BP99,BP124:BP147)</f>
        <v>-0.42308364024772815</v>
      </c>
      <c r="BQ668" s="242">
        <f>MIN(BQ52,BQ58,BQ64,BQ70,BQ76,BQ82,BQ88,BQ94,BQ124,BQ130,BQ136,BQ142)</f>
        <v>-0.39925219943793111</v>
      </c>
      <c r="BR668" s="244">
        <f t="shared" ref="BR668" si="303">MIN(BR52:BR99,BR124:BR147)</f>
        <v>-0.41283052042396806</v>
      </c>
      <c r="BS668" s="242">
        <f>MIN(BS52,BS58,BS64,BS70,BS76,BS82,BS88,BS94,BS124,BS130,BS136,BS142)</f>
        <v>-0.32679638369511521</v>
      </c>
      <c r="BT668" s="244">
        <f t="shared" ref="BT668" si="304">MIN(BT52:BT99,BT124:BT147)</f>
        <v>-0.33416774239563019</v>
      </c>
      <c r="BU668" s="242">
        <f>MIN(BU52,BU58,BU64,BU70,BU76,BU82,BU88,BU94,BU124,BU130,BU136,BU142)</f>
        <v>-0.47673642025540153</v>
      </c>
      <c r="BV668" s="244">
        <f t="shared" ref="BV668" si="305">MIN(BV52:BV99,BV124:BV147)</f>
        <v>-0.49214934211921446</v>
      </c>
      <c r="BW668" s="242">
        <f>MIN(BW52,BW58,BW64,BW70,BW76,BW82,BW88,BW94,BW124,BW130,BW136,BW142)</f>
        <v>-0.3144768311429792</v>
      </c>
      <c r="BX668" s="244">
        <f t="shared" ref="BX668:CB668" si="306">MIN(BX52:BX99,BX124:BX147)</f>
        <v>-0.35638972298954363</v>
      </c>
      <c r="BY668" s="244">
        <f t="shared" si="306"/>
        <v>-0.67445544064119489</v>
      </c>
      <c r="BZ668" s="244">
        <f t="shared" si="306"/>
        <v>-0.56402703476478067</v>
      </c>
      <c r="CA668" s="244">
        <f t="shared" si="306"/>
        <v>-0.36273012935413729</v>
      </c>
      <c r="CB668" s="244">
        <f t="shared" si="306"/>
        <v>-0.36236703876976739</v>
      </c>
      <c r="CC668" s="242">
        <f>MIN(CC52,CC58,CC64,CC70,CC76,CC82,CC88,CC94,CC124,CC130,CC136,CC142)</f>
        <v>-0.15711557092857789</v>
      </c>
      <c r="CD668" s="270">
        <f t="shared" ref="CD668" si="307">MIN(CD52:CD99,CD124:CD147)</f>
        <v>-6.8054368457539829E-2</v>
      </c>
      <c r="CE668" s="138">
        <f>MIN(CE52,CE58,CE64,CE70,CE76,CE82,CE88,CE94,CE124,CE130,CE136,CE142)</f>
        <v>0</v>
      </c>
      <c r="CF668" s="140">
        <f t="shared" ref="CF668" si="308">MIN(CF52:CF99,CF124:CF147)</f>
        <v>0</v>
      </c>
      <c r="CG668" s="138">
        <f>MIN(CG52,CG58,CG64,CG70,CG76,CG82,CG88,CG94,CG124,CG130,CG136,CG142)</f>
        <v>0</v>
      </c>
      <c r="CH668" s="140">
        <f t="shared" ref="CH668" si="309">MIN(CH52:CH99,CH124:CH147)</f>
        <v>0</v>
      </c>
    </row>
    <row r="669" spans="1:86" ht="17" customHeight="1" thickBot="1" x14ac:dyDescent="0.25">
      <c r="V669" s="237" t="s">
        <v>172</v>
      </c>
      <c r="W669" s="237" t="s">
        <v>172</v>
      </c>
      <c r="X669" s="109">
        <f>MAX(X52:X99,X124:X147)</f>
        <v>6.6501999999999999</v>
      </c>
      <c r="Y669" s="358">
        <f>MAX(Y52:Y99,Y124:Y147)</f>
        <v>11</v>
      </c>
      <c r="Z669" s="358">
        <f>MAX(Z52:Z99,Z124:Z147)</f>
        <v>6</v>
      </c>
      <c r="AA669" s="109">
        <f>MAX(AA52:AA99,AA124:AA147)</f>
        <v>1.6247777777777777</v>
      </c>
      <c r="AC669" s="237"/>
      <c r="AT669" s="109">
        <f t="shared" ref="AT669:BA669" si="310">MAX(AT52:AT99,AT124:AT147)</f>
        <v>14.9811</v>
      </c>
      <c r="AU669" s="358">
        <f t="shared" si="310"/>
        <v>11</v>
      </c>
      <c r="AV669" s="358">
        <f t="shared" si="310"/>
        <v>6</v>
      </c>
      <c r="AW669" s="109">
        <f t="shared" si="310"/>
        <v>61.645361111111107</v>
      </c>
      <c r="AX669" s="109">
        <f t="shared" si="310"/>
        <v>73.320183776932822</v>
      </c>
      <c r="AY669" s="109">
        <f t="shared" si="310"/>
        <v>6.4628995433789962</v>
      </c>
      <c r="AZ669" s="109">
        <f t="shared" si="310"/>
        <v>1</v>
      </c>
      <c r="BA669" s="109">
        <f t="shared" si="310"/>
        <v>1</v>
      </c>
      <c r="BB669" s="485"/>
      <c r="BC669" s="90" t="s">
        <v>172</v>
      </c>
      <c r="BD669" s="530"/>
      <c r="BE669" s="271">
        <f>MAX(BE52,BE58,BE64,BE70,BE76,BE82,BE88,BE94,BE124,BE130,BE136,BE142)</f>
        <v>-0.13023206098188689</v>
      </c>
      <c r="BF669" s="252">
        <f>MAX(BF52:BF99,BF124:BF147)</f>
        <v>-0.14510447201012311</v>
      </c>
      <c r="BG669" s="252">
        <f t="shared" ref="BG669:BJ669" si="311">MAX(BG52:BG99,BG124:BG147)</f>
        <v>-0.16899490663088623</v>
      </c>
      <c r="BH669" s="252">
        <f t="shared" si="311"/>
        <v>-0.18716729616060435</v>
      </c>
      <c r="BI669" s="252">
        <f t="shared" si="311"/>
        <v>-0.1720493278258548</v>
      </c>
      <c r="BJ669" s="252">
        <f t="shared" si="311"/>
        <v>-0.16684649357407155</v>
      </c>
      <c r="BK669" s="271">
        <f>MAX(BK52,BK58,BK64,BK70,BK76,BK82,BK88,BK94,BK124,BK130,BK136,BK142)</f>
        <v>-0.12660430549068802</v>
      </c>
      <c r="BL669" s="252">
        <f t="shared" ref="BL669" si="312">MAX(BL52:BL99,BL124:BL147)</f>
        <v>-0.14697783376435269</v>
      </c>
      <c r="BM669" s="271">
        <f>MAX(BM52,BM58,BM64,BM70,BM76,BM82,BM88,BM94,BM124,BM130,BM136,BM142)</f>
        <v>-0.13220822448242664</v>
      </c>
      <c r="BN669" s="252">
        <f t="shared" ref="BN669" si="313">MAX(BN52:BN99,BN124:BN147)</f>
        <v>-0.1434950986480299</v>
      </c>
      <c r="BO669" s="271">
        <f>MAX(BO52,BO58,BO64,BO70,BO76,BO82,BO88,BO94,BO124,BO130,BO136,BO142)</f>
        <v>-8.6714252635226363E-2</v>
      </c>
      <c r="BP669" s="252">
        <f t="shared" ref="BP669" si="314">MAX(BP52:BP99,BP124:BP147)</f>
        <v>-0.16912539781831015</v>
      </c>
      <c r="BQ669" s="271">
        <f>MAX(BQ52,BQ58,BQ64,BQ70,BQ76,BQ82,BQ88,BQ94,BQ124,BQ130,BQ136,BQ142)</f>
        <v>-0.1659336851097295</v>
      </c>
      <c r="BR669" s="252">
        <f t="shared" ref="BR669" si="315">MAX(BR52:BR99,BR124:BR147)</f>
        <v>-0.16419993945337141</v>
      </c>
      <c r="BS669" s="271">
        <f>MAX(BS52,BS58,BS64,BS70,BS76,BS82,BS88,BS94,BS124,BS130,BS136,BS142)</f>
        <v>-0.13353676988360441</v>
      </c>
      <c r="BT669" s="252">
        <f t="shared" ref="BT669" si="316">MAX(BT52:BT99,BT124:BT147)</f>
        <v>-0.14260872315820472</v>
      </c>
      <c r="BU669" s="271">
        <f>MAX(BU52,BU58,BU64,BU70,BU76,BU82,BU88,BU94,BU124,BU130,BU136,BU142)</f>
        <v>-0.16221041402177039</v>
      </c>
      <c r="BV669" s="252">
        <f t="shared" ref="BV669" si="317">MAX(BV52:BV99,BV124:BV147)</f>
        <v>-0.17941140149835599</v>
      </c>
      <c r="BW669" s="271">
        <f>MAX(BW52,BW58,BW64,BW70,BW76,BW82,BW88,BW94,BW124,BW130,BW136,BW142)</f>
        <v>-0.13802689275374036</v>
      </c>
      <c r="BX669" s="252">
        <f t="shared" ref="BX669:CB669" si="318">MAX(BX52:BX99,BX124:BX147)</f>
        <v>-0.15375273143730583</v>
      </c>
      <c r="BY669" s="252">
        <f t="shared" si="318"/>
        <v>-0.17131754077320704</v>
      </c>
      <c r="BZ669" s="252">
        <f t="shared" si="318"/>
        <v>-0.18947240067441795</v>
      </c>
      <c r="CA669" s="252">
        <f t="shared" si="318"/>
        <v>-0.16056565546650392</v>
      </c>
      <c r="CB669" s="252">
        <f t="shared" si="318"/>
        <v>-0.17440009857158809</v>
      </c>
      <c r="CC669" s="271">
        <f>MAX(CC52,CC58,CC64,CC70,CC76,CC82,CC88,CC94,CC124,CC130,CC136,CC142)</f>
        <v>0.17466045256288371</v>
      </c>
      <c r="CD669" s="150">
        <f t="shared" ref="CD669" si="319">MAX(CD52:CD99,CD124:CD147)</f>
        <v>0.16793995127797973</v>
      </c>
      <c r="CE669" s="139">
        <f>MAX(CE52,CE58,CE64,CE70,CE76,CE82,CE88,CE94,CE124,CE130,CE136,CE142)</f>
        <v>0</v>
      </c>
      <c r="CF669" s="141">
        <f t="shared" ref="CF669" si="320">MAX(CF52:CF99,CF124:CF147)</f>
        <v>0</v>
      </c>
      <c r="CG669" s="139">
        <f>MAX(CG52,CG58,CG64,CG70,CG76,CG82,CG88,CG94,CG124,CG130,CG136,CG142)</f>
        <v>0</v>
      </c>
      <c r="CH669" s="141">
        <f t="shared" ref="CH669" si="321">MAX(CH52:CH99,CH124:CH147)</f>
        <v>0</v>
      </c>
    </row>
    <row r="670" spans="1:86" ht="17" customHeight="1" thickBot="1" x14ac:dyDescent="0.25">
      <c r="V670" s="237" t="s">
        <v>171</v>
      </c>
      <c r="W670" s="237" t="s">
        <v>171</v>
      </c>
      <c r="X670" s="109">
        <f>MIN(X52:X99,X124:X147)</f>
        <v>8.5800000000000001E-2</v>
      </c>
      <c r="Y670" s="358">
        <f>MIN(Y52:Y99,Y124:Y147)</f>
        <v>1</v>
      </c>
      <c r="Z670" s="358">
        <f>MIN(Z52:Z99,Z124:Z147)</f>
        <v>4</v>
      </c>
      <c r="AA670" s="109">
        <f>MIN(AA52:AA99,AA124:AA147)</f>
        <v>2.8250000000000001E-2</v>
      </c>
      <c r="AC670" s="237"/>
      <c r="AT670" s="109">
        <f t="shared" ref="AT670:BA670" si="322">MIN(AT52:AT99,AT124:AT147)</f>
        <v>0.3256</v>
      </c>
      <c r="AU670" s="358">
        <f t="shared" si="322"/>
        <v>1</v>
      </c>
      <c r="AV670" s="358">
        <f t="shared" si="322"/>
        <v>4</v>
      </c>
      <c r="AW670" s="109">
        <f t="shared" si="322"/>
        <v>0.68208333333333337</v>
      </c>
      <c r="AX670" s="109">
        <f t="shared" si="322"/>
        <v>13.862254268417116</v>
      </c>
      <c r="AY670" s="109">
        <f t="shared" si="322"/>
        <v>1.92875</v>
      </c>
      <c r="AZ670" s="109">
        <f t="shared" si="322"/>
        <v>1</v>
      </c>
      <c r="BA670" s="109">
        <f t="shared" si="322"/>
        <v>1</v>
      </c>
      <c r="BB670" s="485"/>
      <c r="BC670" s="90" t="s">
        <v>170</v>
      </c>
      <c r="BD670" s="606" t="s">
        <v>147</v>
      </c>
      <c r="BE670" s="241">
        <f>AVERAGE(BE54,BE60,BE66,BE72,BE78,BE84,BE90,BE96,BE126,BE132,BE138,BE144)</f>
        <v>-0.22073627711877181</v>
      </c>
      <c r="BF670" s="273"/>
      <c r="BG670" s="274"/>
      <c r="BH670" s="274"/>
      <c r="BI670" s="274"/>
      <c r="BJ670" s="274"/>
      <c r="BK670" s="241">
        <f>AVERAGE(BK54,BK60,BK66,BK72,BK78,BK84,BK90,BK96,BK126,BK132,BK138,BK144)</f>
        <v>-0.20954740828023993</v>
      </c>
      <c r="BL670" s="279"/>
      <c r="BM670" s="241">
        <f>AVERAGE(BM54,BM60,BM66,BM72,BM78,BM84,BM90,BM96,BM126,BM132,BM138,BM144)</f>
        <v>-0.21074550009304618</v>
      </c>
      <c r="BN670" s="279"/>
      <c r="BO670" s="241">
        <f>AVERAGE(BO54,BO60,BO66,BO72,BO78,BO84,BO90,BO96,BO126,BO132,BO138,BO144)</f>
        <v>-0.24318353702645301</v>
      </c>
      <c r="BP670" s="279"/>
      <c r="BQ670" s="241">
        <f>AVERAGE(BQ54,BQ60,BQ66,BQ72,BQ78,BQ84,BQ90,BQ96,BQ126,BQ132,BQ138,BQ144)</f>
        <v>-0.23783477078219406</v>
      </c>
      <c r="BR670" s="279"/>
      <c r="BS670" s="241">
        <f>AVERAGE(BS54,BS60,BS66,BS72,BS78,BS84,BS90,BS96,BS126,BS132,BS138,BS144)</f>
        <v>-0.21559899203945929</v>
      </c>
      <c r="BT670" s="279"/>
      <c r="BU670" s="241">
        <f>AVERAGE(BU54,BU60,BU66,BU72,BU78,BU84,BU90,BU96,BU126,BU132,BU138,BU144)</f>
        <v>-0.26267841609155484</v>
      </c>
      <c r="BV670" s="279"/>
      <c r="BW670" s="241">
        <f>AVERAGE(BW54,BW60,BW66,BW72,BW78,BW84,BW90,BW96,BW126,BW132,BW138,BW144)</f>
        <v>-0.22669738848300797</v>
      </c>
      <c r="BX670" s="563"/>
      <c r="BY670" s="564"/>
      <c r="BZ670" s="564"/>
      <c r="CA670" s="564"/>
      <c r="CB670" s="564"/>
      <c r="CC670" s="241">
        <f>AVERAGE(CC54,CC60,CC66,CC72,CC78,CC84,CC90,CC96,CC126,CC132,CC138,CC144)</f>
        <v>1.9010679117600373E-2</v>
      </c>
      <c r="CD670" s="285"/>
      <c r="CE670" s="400">
        <f>AVERAGE(CE54,CE60,CE66,CE72,CE78,CE84,CE90,CE96,CE126,CE132,CE138,CE144)</f>
        <v>0</v>
      </c>
      <c r="CF670" s="282"/>
      <c r="CG670" s="400">
        <f>AVERAGE(CG54,CG60,CG66,CG72,CG78,CG84,CG90,CG96,CG126,CG132,CG138,CG144)</f>
        <v>0</v>
      </c>
      <c r="CH670" s="282"/>
    </row>
    <row r="671" spans="1:86" ht="17" customHeight="1" x14ac:dyDescent="0.2">
      <c r="V671" s="237" t="s">
        <v>173</v>
      </c>
      <c r="W671" s="237" t="s">
        <v>173</v>
      </c>
      <c r="X671" s="109"/>
      <c r="Y671" s="109"/>
      <c r="Z671" s="109"/>
      <c r="AA671" s="109"/>
      <c r="AC671" s="237"/>
      <c r="AT671" s="93">
        <f>AT667/X667</f>
        <v>3.2841742585949101</v>
      </c>
      <c r="AU671" s="93">
        <f>AU667/Y667</f>
        <v>1</v>
      </c>
      <c r="AV671" s="93">
        <f>AV667/Z667</f>
        <v>1</v>
      </c>
      <c r="AW671" s="93">
        <f>AW667/AA667</f>
        <v>31.473357726919641</v>
      </c>
      <c r="AX671" s="109"/>
      <c r="AY671" s="109"/>
      <c r="AZ671" s="109"/>
      <c r="BA671" s="109"/>
      <c r="BB671" s="485"/>
      <c r="BC671" s="90" t="s">
        <v>171</v>
      </c>
      <c r="BD671" s="565"/>
      <c r="BE671" s="242">
        <f>MIN(BE54,BE60,BE66,BE72,BE78,BE84,BE90,BE96,BE126,BE132,BE138,BE144)</f>
        <v>-0.36845566756535064</v>
      </c>
      <c r="BF671" s="275"/>
      <c r="BG671" s="276"/>
      <c r="BH671" s="276"/>
      <c r="BI671" s="276"/>
      <c r="BJ671" s="276"/>
      <c r="BK671" s="242">
        <f>MIN(BK54,BK60,BK66,BK72,BK78,BK84,BK90,BK96,BK126,BK132,BK138,BK144)</f>
        <v>-0.36537177425180134</v>
      </c>
      <c r="BL671" s="280"/>
      <c r="BM671" s="242">
        <f>MIN(BM54,BM60,BM66,BM72,BM78,BM84,BM90,BM96,BM126,BM132,BM138,BM144)</f>
        <v>-0.36621612357900024</v>
      </c>
      <c r="BN671" s="280"/>
      <c r="BO671" s="242">
        <f>MIN(BO54,BO60,BO66,BO72,BO78,BO84,BO90,BO96,BO126,BO132,BO138,BO144)</f>
        <v>-0.43507769939813645</v>
      </c>
      <c r="BP671" s="280"/>
      <c r="BQ671" s="242">
        <f>MIN(BQ54,BQ60,BQ66,BQ72,BQ78,BQ84,BQ90,BQ96,BQ126,BQ132,BQ138,BQ144)</f>
        <v>-0.42285862978573741</v>
      </c>
      <c r="BR671" s="280"/>
      <c r="BS671" s="242">
        <f>MIN(BS54,BS60,BS66,BS72,BS78,BS84,BS90,BS96,BS126,BS132,BS138,BS144)</f>
        <v>-0.37213981515370875</v>
      </c>
      <c r="BT671" s="280"/>
      <c r="BU671" s="242">
        <f>MIN(BU54,BU60,BU66,BU72,BU78,BU84,BU90,BU96,BU126,BU132,BU138,BU144)</f>
        <v>-0.48227077548530617</v>
      </c>
      <c r="BV671" s="280"/>
      <c r="BW671" s="242">
        <f>MIN(BW54,BW60,BW66,BW72,BW78,BW84,BW90,BW96,BW126,BW132,BW138,BW144)</f>
        <v>-0.37626707672438664</v>
      </c>
      <c r="BX671" s="565"/>
      <c r="BY671" s="566"/>
      <c r="BZ671" s="566"/>
      <c r="CA671" s="566"/>
      <c r="CB671" s="566"/>
      <c r="CC671" s="242">
        <f>MIN(CC54,CC60,CC66,CC72,CC78,CC84,CC90,CC96,CC126,CC132,CC138,CC144)</f>
        <v>-7.8125076542706215E-2</v>
      </c>
      <c r="CD671" s="286"/>
      <c r="CE671" s="138">
        <f>MIN(CE54,CE60,CE66,CE72,CE78,CE84,CE90,CE96,CE126,CE132,CE138,CE144)</f>
        <v>0</v>
      </c>
      <c r="CF671" s="283"/>
      <c r="CG671" s="138">
        <f>MIN(CG54,CG60,CG66,CG72,CG78,CG84,CG90,CG96,CG126,CG132,CG138,CG144)</f>
        <v>0</v>
      </c>
      <c r="CH671" s="283"/>
    </row>
    <row r="672" spans="1:86" ht="17" customHeight="1" thickBot="1" x14ac:dyDescent="0.25">
      <c r="X672" s="109"/>
      <c r="Y672" s="109"/>
      <c r="Z672" s="109"/>
      <c r="AA672" s="109"/>
      <c r="AC672" s="237"/>
      <c r="AT672" s="109"/>
      <c r="AU672" s="109"/>
      <c r="AV672" s="109"/>
      <c r="AW672" s="109"/>
      <c r="AX672" s="109"/>
      <c r="AY672" s="109"/>
      <c r="AZ672" s="109"/>
      <c r="BA672" s="109"/>
      <c r="BB672" s="485"/>
      <c r="BC672" s="90" t="s">
        <v>172</v>
      </c>
      <c r="BD672" s="530"/>
      <c r="BE672" s="271">
        <f>MAX(BE54,BE60,BE66,BE72,BE78,BE84,BE90,BE96,BE126,BE132,BE138,BE144)</f>
        <v>-0.15099865776394472</v>
      </c>
      <c r="BF672" s="275"/>
      <c r="BG672" s="276"/>
      <c r="BH672" s="276"/>
      <c r="BI672" s="276"/>
      <c r="BJ672" s="276"/>
      <c r="BK672" s="271">
        <f>MAX(BK54,BK60,BK66,BK72,BK78,BK84,BK90,BK96,BK126,BK132,BK138,BK144)</f>
        <v>-0.15043178930193768</v>
      </c>
      <c r="BL672" s="280"/>
      <c r="BM672" s="271">
        <f>MAX(BM54,BM60,BM66,BM72,BM78,BM84,BM90,BM96,BM126,BM132,BM138,BM144)</f>
        <v>-0.14764930544476962</v>
      </c>
      <c r="BN672" s="280"/>
      <c r="BO672" s="271">
        <f>MAX(BO54,BO60,BO66,BO72,BO78,BO84,BO90,BO96,BO126,BO132,BO138,BO144)</f>
        <v>-0.16914707395672013</v>
      </c>
      <c r="BP672" s="280"/>
      <c r="BQ672" s="271">
        <f>MAX(BQ54,BQ60,BQ66,BQ72,BQ78,BQ84,BQ90,BQ96,BQ126,BQ132,BQ138,BQ144)</f>
        <v>-0.17375635774788578</v>
      </c>
      <c r="BR672" s="280"/>
      <c r="BS672" s="271">
        <f>MAX(BS54,BS60,BS66,BS72,BS78,BS84,BS90,BS96,BS126,BS132,BS138,BS144)</f>
        <v>-0.1442508896203385</v>
      </c>
      <c r="BT672" s="280"/>
      <c r="BU672" s="271">
        <f>MAX(BU54,BU60,BU66,BU72,BU78,BU84,BU90,BU96,BU126,BU132,BU138,BU144)</f>
        <v>-0.16693591690154652</v>
      </c>
      <c r="BV672" s="280"/>
      <c r="BW672" s="271">
        <f>MAX(BW54,BW60,BW66,BW72,BW78,BW84,BW90,BW96,BW126,BW132,BW138,BW144)</f>
        <v>-0.16052279393487745</v>
      </c>
      <c r="BX672" s="565"/>
      <c r="BY672" s="566"/>
      <c r="BZ672" s="566"/>
      <c r="CA672" s="566"/>
      <c r="CB672" s="566"/>
      <c r="CC672" s="271">
        <f>MAX(CC54,CC60,CC66,CC72,CC78,CC84,CC90,CC96,CC126,CC132,CC138,CC144)</f>
        <v>0.2321582254766214</v>
      </c>
      <c r="CD672" s="286"/>
      <c r="CE672" s="139">
        <f>MAX(CE54,CE60,CE66,CE72,CE78,CE84,CE90,CE96,CE126,CE132,CE138,CE144)</f>
        <v>0</v>
      </c>
      <c r="CF672" s="283"/>
      <c r="CG672" s="139">
        <f>MAX(CG54,CG60,CG66,CG72,CG78,CG84,CG90,CG96,CG126,CG132,CG138,CG144)</f>
        <v>0</v>
      </c>
      <c r="CH672" s="283"/>
    </row>
    <row r="673" spans="24:86" ht="17" customHeight="1" x14ac:dyDescent="0.2">
      <c r="X673" s="109"/>
      <c r="Y673" s="109"/>
      <c r="Z673" s="109"/>
      <c r="AA673" s="109"/>
      <c r="AC673" s="237"/>
      <c r="AT673" s="109"/>
      <c r="AU673" s="109"/>
      <c r="AV673" s="109"/>
      <c r="AW673" s="109"/>
      <c r="AX673" s="109"/>
      <c r="AY673" s="109"/>
      <c r="AZ673" s="109"/>
      <c r="BA673" s="109"/>
      <c r="BB673" s="485"/>
      <c r="BC673" s="94" t="s">
        <v>170</v>
      </c>
      <c r="BD673" s="607" t="s">
        <v>46</v>
      </c>
      <c r="BE673" s="264">
        <f>AVERAGE(BE56,BE62,BE68,BE74,BE80,BE86,BE92,BE98,BE128,BE134,BE140,BE146)</f>
        <v>-0.24499979441880029</v>
      </c>
      <c r="BF673" s="275"/>
      <c r="BG673" s="276"/>
      <c r="BH673" s="276"/>
      <c r="BI673" s="276"/>
      <c r="BJ673" s="276"/>
      <c r="BK673" s="264">
        <f>AVERAGE(BK56,BK62,BK68,BK74,BK80,BK86,BK92,BK98,BK128,BK134,BK140,BK146)</f>
        <v>-0.22643903572154161</v>
      </c>
      <c r="BL673" s="280"/>
      <c r="BM673" s="264">
        <f>AVERAGE(BM56,BM62,BM68,BM74,BM80,BM86,BM92,BM98,BM128,BM134,BM140,BM146)</f>
        <v>-0.22726105083039644</v>
      </c>
      <c r="BN673" s="280"/>
      <c r="BO673" s="264">
        <f>AVERAGE(BO56,BO62,BO68,BO74,BO80,BO86,BO92,BO98,BO128,BO134,BO140,BO146)</f>
        <v>-0.26024170245896844</v>
      </c>
      <c r="BP673" s="280"/>
      <c r="BQ673" s="264">
        <f>AVERAGE(BQ56,BQ62,BQ68,BQ74,BQ80,BQ86,BQ92,BQ98,BQ128,BQ134,BQ140,BQ146)</f>
        <v>-0.25569799598989079</v>
      </c>
      <c r="BR673" s="280"/>
      <c r="BS673" s="264">
        <f>AVERAGE(BS56,BS62,BS68,BS74,BS80,BS86,BS92,BS98,BS128,BS134,BS140,BS146)</f>
        <v>-0.23562851701323057</v>
      </c>
      <c r="BT673" s="280"/>
      <c r="BU673" s="264">
        <f>AVERAGE(BU56,BU62,BU68,BU74,BU80,BU86,BU92,BU98,BU128,BU134,BU140,BU146)</f>
        <v>-0.28262695964096546</v>
      </c>
      <c r="BV673" s="280"/>
      <c r="BW673" s="264">
        <f>AVERAGE(BW56,BW62,BW68,BW74,BW80,BW86,BW92,BW98,BW128,BW134,BW140,BW146)</f>
        <v>-0.24961010992986254</v>
      </c>
      <c r="BX673" s="565"/>
      <c r="BY673" s="566"/>
      <c r="BZ673" s="566"/>
      <c r="CA673" s="566"/>
      <c r="CB673" s="566"/>
      <c r="CC673" s="264">
        <f>AVERAGE(CC56,CC62,CC68,CC74,CC80,CC86,CC92,CC98,CC128,CC134,CC140,CC146)</f>
        <v>5.4010247170646446E-3</v>
      </c>
      <c r="CD673" s="286"/>
      <c r="CE673" s="266">
        <f>AVERAGE(CE56,CE62,CE68,CE74,CE80,CE86,CE92,CE98,CE128,CE134,CE140,CE146)</f>
        <v>0</v>
      </c>
      <c r="CF673" s="283"/>
      <c r="CG673" s="266">
        <f>AVERAGE(CG56,CG62,CG68,CG74,CG80,CG86,CG92,CG98,CG128,CG134,CG140,CG146)</f>
        <v>0</v>
      </c>
      <c r="CH673" s="283"/>
    </row>
    <row r="674" spans="24:86" ht="17" customHeight="1" x14ac:dyDescent="0.2">
      <c r="X674" s="109"/>
      <c r="Y674" s="109"/>
      <c r="Z674" s="109"/>
      <c r="AA674" s="109"/>
      <c r="AC674" s="237"/>
      <c r="AT674" s="109"/>
      <c r="AU674" s="109"/>
      <c r="AV674" s="109"/>
      <c r="AW674" s="109"/>
      <c r="AX674" s="109"/>
      <c r="AY674" s="109"/>
      <c r="AZ674" s="109"/>
      <c r="BA674" s="109"/>
      <c r="BB674" s="485"/>
      <c r="BC674" s="94" t="s">
        <v>171</v>
      </c>
      <c r="BD674" s="608"/>
      <c r="BE674" s="242">
        <f>MIN(BE56,BE62,BE68,BE74,BE80,BE86,BE92,BE98,BE128,BE134,BE140,BE146)</f>
        <v>-0.41672195261186018</v>
      </c>
      <c r="BF674" s="275"/>
      <c r="BG674" s="276"/>
      <c r="BH674" s="276"/>
      <c r="BI674" s="276"/>
      <c r="BJ674" s="276"/>
      <c r="BK674" s="242">
        <f>MIN(BK56,BK62,BK68,BK74,BK80,BK86,BK92,BK98,BK128,BK134,BK140,BK146)</f>
        <v>-0.41007916142033063</v>
      </c>
      <c r="BL674" s="280"/>
      <c r="BM674" s="242">
        <f>MIN(BM56,BM62,BM68,BM74,BM80,BM86,BM92,BM98,BM128,BM134,BM140,BM146)</f>
        <v>-0.41446993319490666</v>
      </c>
      <c r="BN674" s="280"/>
      <c r="BO674" s="242">
        <f>MIN(BO56,BO62,BO68,BO74,BO80,BO86,BO92,BO98,BO128,BO134,BO140,BO146)</f>
        <v>-0.42628058357427012</v>
      </c>
      <c r="BP674" s="280"/>
      <c r="BQ674" s="242">
        <f>MIN(BQ56,BQ62,BQ68,BQ74,BQ80,BQ86,BQ92,BQ98,BQ128,BQ134,BQ140,BQ146)</f>
        <v>-0.42267376672330981</v>
      </c>
      <c r="BR674" s="280"/>
      <c r="BS674" s="242">
        <f>MIN(BS56,BS62,BS68,BS74,BS80,BS86,BS92,BS98,BS128,BS134,BS140,BS146)</f>
        <v>-0.40863466539963389</v>
      </c>
      <c r="BT674" s="280"/>
      <c r="BU674" s="242">
        <f>MIN(BU56,BU62,BU68,BU74,BU80,BU86,BU92,BU98,BU128,BU134,BU140,BU146)</f>
        <v>-0.49652695230604937</v>
      </c>
      <c r="BV674" s="280"/>
      <c r="BW674" s="242">
        <f>MIN(BW56,BW62,BW68,BW74,BW80,BW86,BW92,BW98,BW128,BW134,BW140,BW146)</f>
        <v>-0.41840475538206279</v>
      </c>
      <c r="BX674" s="565"/>
      <c r="BY674" s="566"/>
      <c r="BZ674" s="566"/>
      <c r="CA674" s="566"/>
      <c r="CB674" s="566"/>
      <c r="CC674" s="242">
        <f>MIN(CC56,CC62,CC68,CC74,CC80,CC86,CC92,CC98,CC128,CC134,CC140,CC146)</f>
        <v>-8.9027391751232005E-2</v>
      </c>
      <c r="CD674" s="286"/>
      <c r="CE674" s="138">
        <f>MIN(CE56,CE62,CE68,CE74,CE80,CE86,CE92,CE98,CE128,CE134,CE140,CE146)</f>
        <v>0</v>
      </c>
      <c r="CF674" s="283"/>
      <c r="CG674" s="138">
        <f>MIN(CG56,CG62,CG68,CG74,CG80,CG86,CG92,CG98,CG128,CG134,CG140,CG146)</f>
        <v>0</v>
      </c>
      <c r="CH674" s="283"/>
    </row>
    <row r="675" spans="24:86" ht="17" customHeight="1" thickBot="1" x14ac:dyDescent="0.25">
      <c r="X675" s="109"/>
      <c r="Y675" s="109"/>
      <c r="Z675" s="109"/>
      <c r="AA675" s="109"/>
      <c r="AT675" s="109"/>
      <c r="AU675" s="109"/>
      <c r="AV675" s="109"/>
      <c r="AW675" s="109"/>
      <c r="AX675" s="109"/>
      <c r="AY675" s="109"/>
      <c r="AZ675" s="109"/>
      <c r="BA675" s="109"/>
      <c r="BB675" s="486"/>
      <c r="BC675" s="96" t="s">
        <v>172</v>
      </c>
      <c r="BD675" s="609"/>
      <c r="BE675" s="271">
        <f>MAX(BE56,BE62,BE68,BE74,BE80,BE86,BE92,BE98,BE128,BE134,BE140,BE146)</f>
        <v>-0.1676437441900317</v>
      </c>
      <c r="BF675" s="277"/>
      <c r="BG675" s="278"/>
      <c r="BH675" s="278"/>
      <c r="BI675" s="278"/>
      <c r="BJ675" s="278"/>
      <c r="BK675" s="271">
        <f>MAX(BK56,BK62,BK68,BK74,BK80,BK86,BK92,BK98,BK128,BK134,BK140,BK146)</f>
        <v>-0.15457579987580505</v>
      </c>
      <c r="BL675" s="281"/>
      <c r="BM675" s="271">
        <f>MAX(BM56,BM62,BM68,BM74,BM80,BM86,BM92,BM98,BM128,BM134,BM140,BM146)</f>
        <v>-0.14784730622972186</v>
      </c>
      <c r="BN675" s="281"/>
      <c r="BO675" s="271">
        <f>MAX(BO56,BO62,BO68,BO74,BO80,BO86,BO92,BO98,BO128,BO134,BO140,BO146)</f>
        <v>-0.17044046467533913</v>
      </c>
      <c r="BP675" s="281"/>
      <c r="BQ675" s="271">
        <f>MAX(BQ56,BQ62,BQ68,BQ74,BQ80,BQ86,BQ92,BQ98,BQ128,BQ134,BQ140,BQ146)</f>
        <v>-0.16986299657274206</v>
      </c>
      <c r="BR675" s="281"/>
      <c r="BS675" s="271">
        <f>MAX(BS56,BS62,BS68,BS74,BS80,BS86,BS92,BS98,BS128,BS134,BS140,BS146)</f>
        <v>-0.15559396607538467</v>
      </c>
      <c r="BT675" s="281"/>
      <c r="BU675" s="271">
        <f>MAX(BU56,BU62,BU68,BU74,BU80,BU86,BU92,BU98,BU128,BU134,BU140,BU146)</f>
        <v>-0.17931582110395627</v>
      </c>
      <c r="BV675" s="281"/>
      <c r="BW675" s="271">
        <f>MAX(BW56,BW62,BW68,BW74,BW80,BW86,BW92,BW98,BW128,BW134,BW140,BW146)</f>
        <v>-0.17962266561297591</v>
      </c>
      <c r="BX675" s="567"/>
      <c r="BY675" s="568"/>
      <c r="BZ675" s="568"/>
      <c r="CA675" s="568"/>
      <c r="CB675" s="568"/>
      <c r="CC675" s="271">
        <f>MAX(CC56,CC62,CC68,CC74,CC80,CC86,CC92,CC98,CC128,CC134,CC140,CC146)</f>
        <v>0.18350021347256909</v>
      </c>
      <c r="CD675" s="287"/>
      <c r="CE675" s="139">
        <f>MAX(CE56,CE62,CE68,CE74,CE80,CE86,CE92,CE98,CE128,CE134,CE140,CE146)</f>
        <v>0</v>
      </c>
      <c r="CF675" s="284"/>
      <c r="CG675" s="139">
        <f>MAX(CG56,CG62,CG68,CG74,CG80,CG86,CG92,CG98,CG128,CG134,CG140,CG146)</f>
        <v>0</v>
      </c>
      <c r="CH675" s="284"/>
    </row>
    <row r="692" s="132" customFormat="1" ht="17" customHeight="1" x14ac:dyDescent="0.2"/>
    <row r="693" s="132" customFormat="1" ht="17" customHeight="1" x14ac:dyDescent="0.2"/>
    <row r="694" s="132" customFormat="1" ht="17" customHeight="1" x14ac:dyDescent="0.2"/>
    <row r="695" s="132" customFormat="1" ht="17" customHeight="1" x14ac:dyDescent="0.2"/>
    <row r="696" s="132" customFormat="1" ht="17" customHeight="1" x14ac:dyDescent="0.2"/>
    <row r="697" s="132" customFormat="1" ht="17" customHeight="1" x14ac:dyDescent="0.2"/>
    <row r="698" s="132" customFormat="1" ht="17" customHeight="1" x14ac:dyDescent="0.2"/>
    <row r="699" s="132" customFormat="1" ht="17" customHeight="1" x14ac:dyDescent="0.2"/>
    <row r="700" s="132" customFormat="1" ht="17" customHeight="1" x14ac:dyDescent="0.2"/>
    <row r="701" s="132" customFormat="1" ht="17" customHeight="1" x14ac:dyDescent="0.2"/>
    <row r="702" s="132" customFormat="1" ht="17" customHeight="1" x14ac:dyDescent="0.2"/>
    <row r="703" s="132" customFormat="1" ht="17" customHeight="1" x14ac:dyDescent="0.2"/>
    <row r="704" s="132" customFormat="1" ht="17" customHeight="1" x14ac:dyDescent="0.2"/>
    <row r="705" s="132" customFormat="1" ht="17" customHeight="1" x14ac:dyDescent="0.2"/>
    <row r="706" s="132" customFormat="1" ht="17" customHeight="1" x14ac:dyDescent="0.2"/>
    <row r="707" s="132" customFormat="1" ht="17" customHeight="1" x14ac:dyDescent="0.2"/>
    <row r="708" s="132" customFormat="1" ht="17" customHeight="1" x14ac:dyDescent="0.2"/>
    <row r="709" s="132" customFormat="1" ht="17" customHeight="1" x14ac:dyDescent="0.2"/>
    <row r="710" s="132" customFormat="1" ht="17" customHeight="1" x14ac:dyDescent="0.2"/>
    <row r="711" s="132" customFormat="1" ht="17" customHeight="1" x14ac:dyDescent="0.2"/>
    <row r="712" s="132" customFormat="1" ht="17" customHeight="1" x14ac:dyDescent="0.2"/>
    <row r="713" s="132" customFormat="1" ht="17" customHeight="1" x14ac:dyDescent="0.2"/>
    <row r="714" s="132" customFormat="1" ht="17" customHeight="1" x14ac:dyDescent="0.2"/>
    <row r="715" s="132" customFormat="1" ht="17" customHeight="1" x14ac:dyDescent="0.2"/>
    <row r="716" s="132" customFormat="1" ht="17" customHeight="1" x14ac:dyDescent="0.2"/>
    <row r="717" s="132" customFormat="1" ht="17" customHeight="1" x14ac:dyDescent="0.2"/>
    <row r="718" s="132" customFormat="1" ht="17" customHeight="1" x14ac:dyDescent="0.2"/>
    <row r="719" s="132" customFormat="1" ht="17" customHeight="1" x14ac:dyDescent="0.2"/>
    <row r="720" s="132" customFormat="1" ht="17" customHeight="1" x14ac:dyDescent="0.2"/>
    <row r="721" s="132" customFormat="1" ht="17" customHeight="1" x14ac:dyDescent="0.2"/>
    <row r="722" s="132" customFormat="1" ht="17" customHeight="1" x14ac:dyDescent="0.2"/>
    <row r="723" s="132" customFormat="1" ht="17" customHeight="1" x14ac:dyDescent="0.2"/>
    <row r="724" s="132" customFormat="1" ht="17" customHeight="1" x14ac:dyDescent="0.2"/>
    <row r="725" s="132" customFormat="1" ht="17" customHeight="1" x14ac:dyDescent="0.2"/>
    <row r="726" s="132" customFormat="1" ht="17" customHeight="1" x14ac:dyDescent="0.2"/>
    <row r="727" s="132" customFormat="1" ht="17" customHeight="1" x14ac:dyDescent="0.2"/>
    <row r="728" s="132" customFormat="1" ht="17" customHeight="1" x14ac:dyDescent="0.2"/>
    <row r="729" s="132" customFormat="1" ht="17" customHeight="1" x14ac:dyDescent="0.2"/>
    <row r="730" s="132" customFormat="1" ht="17" customHeight="1" x14ac:dyDescent="0.2"/>
    <row r="731" s="132" customFormat="1" ht="17" customHeight="1" x14ac:dyDescent="0.2"/>
    <row r="732" s="132" customFormat="1" ht="17" customHeight="1" x14ac:dyDescent="0.2"/>
    <row r="733" s="132" customFormat="1" ht="17" customHeight="1" x14ac:dyDescent="0.2"/>
    <row r="734" s="132" customFormat="1" ht="17" customHeight="1" x14ac:dyDescent="0.2"/>
    <row r="735" s="132" customFormat="1" ht="17" customHeight="1" x14ac:dyDescent="0.2"/>
    <row r="736" s="132" customFormat="1" ht="17" customHeight="1" x14ac:dyDescent="0.2"/>
    <row r="737" s="132" customFormat="1" ht="17" customHeight="1" x14ac:dyDescent="0.2"/>
    <row r="738" s="132" customFormat="1" ht="17" customHeight="1" x14ac:dyDescent="0.2"/>
    <row r="739" s="132" customFormat="1" ht="17" customHeight="1" x14ac:dyDescent="0.2"/>
    <row r="740" s="132" customFormat="1" ht="17" customHeight="1" x14ac:dyDescent="0.2"/>
    <row r="741" s="132" customFormat="1" ht="17" customHeight="1" x14ac:dyDescent="0.2"/>
    <row r="742" s="132" customFormat="1" ht="17" customHeight="1" x14ac:dyDescent="0.2"/>
    <row r="743" s="132" customFormat="1" ht="17" customHeight="1" x14ac:dyDescent="0.2"/>
    <row r="744" s="132" customFormat="1" ht="17" customHeight="1" x14ac:dyDescent="0.2"/>
    <row r="745" s="132" customFormat="1" ht="17" customHeight="1" x14ac:dyDescent="0.2"/>
    <row r="746" s="132" customFormat="1" ht="17" customHeight="1" x14ac:dyDescent="0.2"/>
    <row r="747" s="132" customFormat="1" ht="17" customHeight="1" x14ac:dyDescent="0.2"/>
    <row r="748" s="132" customFormat="1" ht="17" customHeight="1" x14ac:dyDescent="0.2"/>
    <row r="749" s="132" customFormat="1" ht="17" customHeight="1" x14ac:dyDescent="0.2"/>
    <row r="750" s="132" customFormat="1" ht="17" customHeight="1" x14ac:dyDescent="0.2"/>
    <row r="751" s="132" customFormat="1" ht="17" customHeight="1" x14ac:dyDescent="0.2"/>
    <row r="752" s="132" customFormat="1" ht="17" customHeight="1" x14ac:dyDescent="0.2"/>
    <row r="753" s="132" customFormat="1" ht="17" customHeight="1" x14ac:dyDescent="0.2"/>
    <row r="754" s="132" customFormat="1" ht="17" customHeight="1" x14ac:dyDescent="0.2"/>
    <row r="755" s="132" customFormat="1" ht="17" customHeight="1" x14ac:dyDescent="0.2"/>
    <row r="756" s="132" customFormat="1" ht="17" customHeight="1" x14ac:dyDescent="0.2"/>
    <row r="757" s="132" customFormat="1" ht="17" customHeight="1" x14ac:dyDescent="0.2"/>
    <row r="758" s="132" customFormat="1" ht="17" customHeight="1" x14ac:dyDescent="0.2"/>
    <row r="759" s="132" customFormat="1" ht="17" customHeight="1" x14ac:dyDescent="0.2"/>
    <row r="760" s="132" customFormat="1" ht="17" customHeight="1" x14ac:dyDescent="0.2"/>
    <row r="761" s="132" customFormat="1" ht="17" customHeight="1" x14ac:dyDescent="0.2"/>
    <row r="762" s="132" customFormat="1" ht="17" customHeight="1" x14ac:dyDescent="0.2"/>
    <row r="763" s="132" customFormat="1" ht="17" customHeight="1" x14ac:dyDescent="0.2"/>
    <row r="764" s="132" customFormat="1" ht="17" customHeight="1" x14ac:dyDescent="0.2"/>
    <row r="765" s="132" customFormat="1" ht="17" customHeight="1" x14ac:dyDescent="0.2"/>
    <row r="766" s="132" customFormat="1" ht="17" customHeight="1" x14ac:dyDescent="0.2"/>
    <row r="767" s="132" customFormat="1" ht="17" customHeight="1" x14ac:dyDescent="0.2"/>
    <row r="768" s="132" customFormat="1" ht="17" customHeight="1" x14ac:dyDescent="0.2"/>
    <row r="769" s="132" customFormat="1" ht="17" customHeight="1" x14ac:dyDescent="0.2"/>
    <row r="770" s="132" customFormat="1" ht="17" customHeight="1" x14ac:dyDescent="0.2"/>
    <row r="771" s="132" customFormat="1" ht="17" customHeight="1" x14ac:dyDescent="0.2"/>
    <row r="772" s="132" customFormat="1" ht="17" customHeight="1" x14ac:dyDescent="0.2"/>
    <row r="773" s="132" customFormat="1" ht="17" customHeight="1" x14ac:dyDescent="0.2"/>
    <row r="774" s="132" customFormat="1" ht="17" customHeight="1" x14ac:dyDescent="0.2"/>
    <row r="775" s="132" customFormat="1" ht="17" customHeight="1" x14ac:dyDescent="0.2"/>
    <row r="776" s="132" customFormat="1" ht="17" customHeight="1" x14ac:dyDescent="0.2"/>
    <row r="777" s="132" customFormat="1" ht="17" customHeight="1" x14ac:dyDescent="0.2"/>
    <row r="778" s="132" customFormat="1" ht="17" customHeight="1" x14ac:dyDescent="0.2"/>
    <row r="779" s="132" customFormat="1" ht="17" customHeight="1" x14ac:dyDescent="0.2"/>
    <row r="780" s="132" customFormat="1" ht="17" customHeight="1" x14ac:dyDescent="0.2"/>
    <row r="781" s="132" customFormat="1" ht="17" customHeight="1" x14ac:dyDescent="0.2"/>
    <row r="782" s="132" customFormat="1" ht="17" customHeight="1" x14ac:dyDescent="0.2"/>
    <row r="783" s="132" customFormat="1" ht="17" customHeight="1" x14ac:dyDescent="0.2"/>
    <row r="784" s="132" customFormat="1" ht="17" customHeight="1" x14ac:dyDescent="0.2"/>
    <row r="785" s="132" customFormat="1" ht="17" customHeight="1" x14ac:dyDescent="0.2"/>
    <row r="786" s="132" customFormat="1" ht="17" customHeight="1" x14ac:dyDescent="0.2"/>
    <row r="787" s="132" customFormat="1" ht="17" customHeight="1" x14ac:dyDescent="0.2"/>
    <row r="788" s="132" customFormat="1" ht="17" customHeight="1" x14ac:dyDescent="0.2"/>
    <row r="789" s="132" customFormat="1" ht="17" customHeight="1" x14ac:dyDescent="0.2"/>
    <row r="790" s="132" customFormat="1" ht="17" customHeight="1" x14ac:dyDescent="0.2"/>
    <row r="791" s="132" customFormat="1" ht="17" customHeight="1" x14ac:dyDescent="0.2"/>
    <row r="792" s="132" customFormat="1" ht="17" customHeight="1" x14ac:dyDescent="0.2"/>
    <row r="793" s="132" customFormat="1" ht="17" customHeight="1" x14ac:dyDescent="0.2"/>
    <row r="794" s="132" customFormat="1" ht="17" customHeight="1" x14ac:dyDescent="0.2"/>
    <row r="795" s="132" customFormat="1" ht="17" customHeight="1" x14ac:dyDescent="0.2"/>
    <row r="796" s="132" customFormat="1" ht="17" customHeight="1" x14ac:dyDescent="0.2"/>
    <row r="797" s="132" customFormat="1" ht="17" customHeight="1" x14ac:dyDescent="0.2"/>
    <row r="798" s="132" customFormat="1" ht="17" customHeight="1" x14ac:dyDescent="0.2"/>
    <row r="799" s="132" customFormat="1" ht="17" customHeight="1" x14ac:dyDescent="0.2"/>
    <row r="800" s="132" customFormat="1" ht="17" customHeight="1" x14ac:dyDescent="0.2"/>
    <row r="801" s="132" customFormat="1" ht="17" customHeight="1" x14ac:dyDescent="0.2"/>
    <row r="802" s="132" customFormat="1" ht="17" customHeight="1" x14ac:dyDescent="0.2"/>
    <row r="803" s="132" customFormat="1" ht="17" customHeight="1" x14ac:dyDescent="0.2"/>
    <row r="804" s="132" customFormat="1" ht="17" customHeight="1" x14ac:dyDescent="0.2"/>
    <row r="805" s="132" customFormat="1" ht="17" customHeight="1" x14ac:dyDescent="0.2"/>
    <row r="806" s="132" customFormat="1" ht="17" customHeight="1" x14ac:dyDescent="0.2"/>
    <row r="807" s="132" customFormat="1" ht="17" customHeight="1" x14ac:dyDescent="0.2"/>
    <row r="808" s="132" customFormat="1" ht="17" customHeight="1" x14ac:dyDescent="0.2"/>
    <row r="809" s="132" customFormat="1" ht="17" customHeight="1" x14ac:dyDescent="0.2"/>
    <row r="810" s="132" customFormat="1" ht="17" customHeight="1" x14ac:dyDescent="0.2"/>
    <row r="811" s="132" customFormat="1" ht="17" customHeight="1" x14ac:dyDescent="0.2"/>
    <row r="812" s="132" customFormat="1" ht="17" customHeight="1" x14ac:dyDescent="0.2"/>
    <row r="813" s="132" customFormat="1" ht="17" customHeight="1" x14ac:dyDescent="0.2"/>
    <row r="814" s="132" customFormat="1" ht="17" customHeight="1" x14ac:dyDescent="0.2"/>
    <row r="815" s="132" customFormat="1" ht="17" customHeight="1" x14ac:dyDescent="0.2"/>
    <row r="816" s="132" customFormat="1" ht="17" customHeight="1" x14ac:dyDescent="0.2"/>
    <row r="817" s="132" customFormat="1" ht="17" customHeight="1" x14ac:dyDescent="0.2"/>
    <row r="818" s="132" customFormat="1" ht="17" customHeight="1" x14ac:dyDescent="0.2"/>
    <row r="819" s="132" customFormat="1" ht="17" customHeight="1" x14ac:dyDescent="0.2"/>
    <row r="820" s="132" customFormat="1" ht="17" customHeight="1" x14ac:dyDescent="0.2"/>
    <row r="821" s="132" customFormat="1" ht="17" customHeight="1" x14ac:dyDescent="0.2"/>
    <row r="822" s="132" customFormat="1" ht="17" customHeight="1" x14ac:dyDescent="0.2"/>
    <row r="823" s="132" customFormat="1" ht="17" customHeight="1" x14ac:dyDescent="0.2"/>
    <row r="824" s="132" customFormat="1" ht="17" customHeight="1" x14ac:dyDescent="0.2"/>
    <row r="825" s="132" customFormat="1" ht="17" customHeight="1" x14ac:dyDescent="0.2"/>
    <row r="826" s="132" customFormat="1" ht="17" customHeight="1" x14ac:dyDescent="0.2"/>
    <row r="827" s="132" customFormat="1" ht="17" customHeight="1" x14ac:dyDescent="0.2"/>
  </sheetData>
  <mergeCells count="5590">
    <mergeCell ref="CC6:CC7"/>
    <mergeCell ref="BE334:BE335"/>
    <mergeCell ref="BM114:BM115"/>
    <mergeCell ref="BE486:BE487"/>
    <mergeCell ref="BG490:BG495"/>
    <mergeCell ref="BJ10:BJ15"/>
    <mergeCell ref="BD84:BD85"/>
    <mergeCell ref="BD78:BD79"/>
    <mergeCell ref="BM130:BM131"/>
    <mergeCell ref="BL76:BL81"/>
    <mergeCell ref="CF124:CF129"/>
    <mergeCell ref="BD378:BD379"/>
    <mergeCell ref="BX496:BX501"/>
    <mergeCell ref="BE170:BE171"/>
    <mergeCell ref="BR328:BR333"/>
    <mergeCell ref="BM430:BM431"/>
    <mergeCell ref="BU406:BU407"/>
    <mergeCell ref="CF424:CF429"/>
    <mergeCell ref="BZ256:BZ261"/>
    <mergeCell ref="CE22:CE23"/>
    <mergeCell ref="BD34:BD35"/>
    <mergeCell ref="CD10:CD15"/>
    <mergeCell ref="BQ10:BQ11"/>
    <mergeCell ref="BX94:BX99"/>
    <mergeCell ref="BW14:BW15"/>
    <mergeCell ref="BM56:BM57"/>
    <mergeCell ref="BV40:BV45"/>
    <mergeCell ref="BK18:BK19"/>
    <mergeCell ref="BK138:BK139"/>
    <mergeCell ref="BK132:BK133"/>
    <mergeCell ref="BG22:BG27"/>
    <mergeCell ref="BO284:BO285"/>
    <mergeCell ref="BR628:BR633"/>
    <mergeCell ref="BM342:BM343"/>
    <mergeCell ref="BO102:BO103"/>
    <mergeCell ref="BD106:BD107"/>
    <mergeCell ref="CC44:CC45"/>
    <mergeCell ref="BU416:BU417"/>
    <mergeCell ref="BO402:BO403"/>
    <mergeCell ref="CF565:CF570"/>
    <mergeCell ref="BQ168:BQ169"/>
    <mergeCell ref="CC256:CC257"/>
    <mergeCell ref="CH112:CH117"/>
    <mergeCell ref="BM326:BM327"/>
    <mergeCell ref="BU112:BU113"/>
    <mergeCell ref="C142:C147"/>
    <mergeCell ref="BZ484:BZ489"/>
    <mergeCell ref="CC370:CC371"/>
    <mergeCell ref="BM484:BM485"/>
    <mergeCell ref="X551:AA551"/>
    <mergeCell ref="BW394:BW395"/>
    <mergeCell ref="CH412:CH417"/>
    <mergeCell ref="C442:C447"/>
    <mergeCell ref="CB244:CB249"/>
    <mergeCell ref="BO244:BO245"/>
    <mergeCell ref="BT100:BT105"/>
    <mergeCell ref="BD248:BD249"/>
    <mergeCell ref="BD559:BD561"/>
    <mergeCell ref="BL472:BL477"/>
    <mergeCell ref="BD334:BD335"/>
    <mergeCell ref="C268:C273"/>
    <mergeCell ref="CC272:CC273"/>
    <mergeCell ref="BW172:BW173"/>
    <mergeCell ref="CB544:CB549"/>
    <mergeCell ref="BN619:BN624"/>
    <mergeCell ref="BS26:BS27"/>
    <mergeCell ref="BK512:BK513"/>
    <mergeCell ref="CG320:CG321"/>
    <mergeCell ref="BQ434:BQ435"/>
    <mergeCell ref="BY274:BY279"/>
    <mergeCell ref="CC72:CC73"/>
    <mergeCell ref="BE514:BE515"/>
    <mergeCell ref="BE68:BE69"/>
    <mergeCell ref="BS494:BS495"/>
    <mergeCell ref="BS62:BS63"/>
    <mergeCell ref="BF28:BF33"/>
    <mergeCell ref="CC480:CC481"/>
    <mergeCell ref="BU526:BU527"/>
    <mergeCell ref="CC534:CC535"/>
    <mergeCell ref="BP565:BP570"/>
    <mergeCell ref="BO544:BO545"/>
    <mergeCell ref="BN238:BN243"/>
    <mergeCell ref="BT400:BT405"/>
    <mergeCell ref="BO146:BO147"/>
    <mergeCell ref="BU470:BU471"/>
    <mergeCell ref="CE190:CE191"/>
    <mergeCell ref="BY202:BY207"/>
    <mergeCell ref="BI316:BI321"/>
    <mergeCell ref="CE490:CE491"/>
    <mergeCell ref="BM551:BN551"/>
    <mergeCell ref="BO472:BO473"/>
    <mergeCell ref="CC414:CC415"/>
    <mergeCell ref="BQ238:BQ239"/>
    <mergeCell ref="BQ232:BQ233"/>
    <mergeCell ref="BU298:BU299"/>
    <mergeCell ref="BH322:BH327"/>
    <mergeCell ref="C376:C381"/>
    <mergeCell ref="BK104:BK105"/>
    <mergeCell ref="BS368:BS369"/>
    <mergeCell ref="BS362:BS363"/>
    <mergeCell ref="BD586:BD588"/>
    <mergeCell ref="E142:E147"/>
    <mergeCell ref="CB484:CB489"/>
    <mergeCell ref="BU128:BU129"/>
    <mergeCell ref="BK404:BK405"/>
    <mergeCell ref="BE242:BE243"/>
    <mergeCell ref="E442:E447"/>
    <mergeCell ref="CD244:CD249"/>
    <mergeCell ref="CC56:CC57"/>
    <mergeCell ref="BM170:BM171"/>
    <mergeCell ref="BQ330:BQ331"/>
    <mergeCell ref="BN472:BN477"/>
    <mergeCell ref="BU428:BU429"/>
    <mergeCell ref="BE542:BE543"/>
    <mergeCell ref="CD544:CD549"/>
    <mergeCell ref="BS96:BS97"/>
    <mergeCell ref="BS90:BS91"/>
    <mergeCell ref="BX556:CB561"/>
    <mergeCell ref="BK462:BK463"/>
    <mergeCell ref="CA376:CA381"/>
    <mergeCell ref="BS396:BS397"/>
    <mergeCell ref="BS390:BS391"/>
    <mergeCell ref="BH358:BH363"/>
    <mergeCell ref="D142:D147"/>
    <mergeCell ref="D442:D447"/>
    <mergeCell ref="BU226:BU227"/>
    <mergeCell ref="BL196:BL201"/>
    <mergeCell ref="BU220:BU221"/>
    <mergeCell ref="BK2:BL2"/>
    <mergeCell ref="CF637:CF642"/>
    <mergeCell ref="BU156:BU157"/>
    <mergeCell ref="BE384:BE385"/>
    <mergeCell ref="BM92:BM93"/>
    <mergeCell ref="CC136:CC137"/>
    <mergeCell ref="BU508:BU509"/>
    <mergeCell ref="CD472:CD477"/>
    <mergeCell ref="BE290:BE291"/>
    <mergeCell ref="CF232:CF237"/>
    <mergeCell ref="BX88:BX93"/>
    <mergeCell ref="BO158:BO159"/>
    <mergeCell ref="BP460:BP465"/>
    <mergeCell ref="CE202:CE203"/>
    <mergeCell ref="CF532:CF537"/>
    <mergeCell ref="BD625:BD627"/>
    <mergeCell ref="BX388:BX393"/>
    <mergeCell ref="BU78:BU79"/>
    <mergeCell ref="BD68:BD69"/>
    <mergeCell ref="BZ154:BZ159"/>
    <mergeCell ref="BU378:BU379"/>
    <mergeCell ref="CC164:CC165"/>
    <mergeCell ref="BM234:BM235"/>
    <mergeCell ref="BU536:BU537"/>
    <mergeCell ref="BG136:BG141"/>
    <mergeCell ref="BW144:BW145"/>
    <mergeCell ref="BW302:BW303"/>
    <mergeCell ref="BG436:BG441"/>
    <mergeCell ref="CA484:CA489"/>
    <mergeCell ref="BS460:BS461"/>
    <mergeCell ref="BO300:BO301"/>
    <mergeCell ref="CC180:CC181"/>
    <mergeCell ref="CH4:CH9"/>
    <mergeCell ref="BU520:BU521"/>
    <mergeCell ref="BZ376:BZ381"/>
    <mergeCell ref="CB142:CB147"/>
    <mergeCell ref="BL250:BL255"/>
    <mergeCell ref="BT514:BT519"/>
    <mergeCell ref="CE152:CE153"/>
    <mergeCell ref="BW8:BW9"/>
    <mergeCell ref="BI124:BI129"/>
    <mergeCell ref="BO380:BO381"/>
    <mergeCell ref="BD384:BD385"/>
    <mergeCell ref="CC322:CC323"/>
    <mergeCell ref="CE452:CE453"/>
    <mergeCell ref="BI424:BI429"/>
    <mergeCell ref="CG218:CG219"/>
    <mergeCell ref="BQ288:BQ289"/>
    <mergeCell ref="BQ446:BQ447"/>
    <mergeCell ref="BQ440:BQ441"/>
    <mergeCell ref="BK278:BK279"/>
    <mergeCell ref="CC376:CC377"/>
    <mergeCell ref="CE142:CE143"/>
    <mergeCell ref="CE6:CE7"/>
    <mergeCell ref="BM6:BM7"/>
    <mergeCell ref="CF10:CF15"/>
    <mergeCell ref="BS10:BS11"/>
    <mergeCell ref="BS238:BS239"/>
    <mergeCell ref="CG180:CG181"/>
    <mergeCell ref="BM370:BM371"/>
    <mergeCell ref="BN184:BN189"/>
    <mergeCell ref="CG480:CG481"/>
    <mergeCell ref="BK426:BK427"/>
    <mergeCell ref="BO136:BO137"/>
    <mergeCell ref="C88:C93"/>
    <mergeCell ref="BW514:BW515"/>
    <mergeCell ref="CE294:CE295"/>
    <mergeCell ref="BY154:BY159"/>
    <mergeCell ref="BQ16:BQ17"/>
    <mergeCell ref="C388:C393"/>
    <mergeCell ref="CG60:CG61"/>
    <mergeCell ref="CB190:CB195"/>
    <mergeCell ref="BL304:BL309"/>
    <mergeCell ref="BQ130:BQ131"/>
    <mergeCell ref="BY454:BY459"/>
    <mergeCell ref="BD280:BD281"/>
    <mergeCell ref="BN64:BN69"/>
    <mergeCell ref="BV328:BV333"/>
    <mergeCell ref="CG360:CG361"/>
    <mergeCell ref="BQ430:BQ431"/>
    <mergeCell ref="BH202:BH207"/>
    <mergeCell ref="BP58:BP63"/>
    <mergeCell ref="BP52:BP57"/>
    <mergeCell ref="BW52:BW53"/>
    <mergeCell ref="BD134:BD135"/>
    <mergeCell ref="E136:E141"/>
    <mergeCell ref="BW494:BW495"/>
    <mergeCell ref="CE208:CE209"/>
    <mergeCell ref="C154:C159"/>
    <mergeCell ref="BF448:BF453"/>
    <mergeCell ref="BS310:BS311"/>
    <mergeCell ref="CG338:CG339"/>
    <mergeCell ref="CG496:CG497"/>
    <mergeCell ref="CG490:CG491"/>
    <mergeCell ref="BG214:BG219"/>
    <mergeCell ref="CE414:CE415"/>
    <mergeCell ref="BV628:BV633"/>
    <mergeCell ref="BN364:BN369"/>
    <mergeCell ref="BK174:BK175"/>
    <mergeCell ref="CD583:CD588"/>
    <mergeCell ref="BH502:BH507"/>
    <mergeCell ref="BS102:BS103"/>
    <mergeCell ref="BK474:BK475"/>
    <mergeCell ref="CE522:CE523"/>
    <mergeCell ref="BY376:BY381"/>
    <mergeCell ref="CD310:CD315"/>
    <mergeCell ref="CG282:CG283"/>
    <mergeCell ref="B382:B387"/>
    <mergeCell ref="CA142:CA147"/>
    <mergeCell ref="BQ510:BQ511"/>
    <mergeCell ref="BQ64:BQ65"/>
    <mergeCell ref="CE338:CE339"/>
    <mergeCell ref="BN292:BN297"/>
    <mergeCell ref="BS276:BS277"/>
    <mergeCell ref="CA442:CA447"/>
    <mergeCell ref="BS462:BS463"/>
    <mergeCell ref="BH424:BH429"/>
    <mergeCell ref="BK502:BK503"/>
    <mergeCell ref="CF244:CF249"/>
    <mergeCell ref="BP358:BP363"/>
    <mergeCell ref="BU222:BU223"/>
    <mergeCell ref="BP352:BP357"/>
    <mergeCell ref="BJ190:BJ195"/>
    <mergeCell ref="C448:C453"/>
    <mergeCell ref="BW352:BW353"/>
    <mergeCell ref="BT406:BT411"/>
    <mergeCell ref="BU434:BU435"/>
    <mergeCell ref="BF148:BF153"/>
    <mergeCell ref="A4:A51"/>
    <mergeCell ref="BT601:BT606"/>
    <mergeCell ref="BR118:BR123"/>
    <mergeCell ref="BJ490:BJ495"/>
    <mergeCell ref="CG424:CG425"/>
    <mergeCell ref="BE318:BE319"/>
    <mergeCell ref="BX648:CB653"/>
    <mergeCell ref="BS146:BS147"/>
    <mergeCell ref="BK518:BK519"/>
    <mergeCell ref="CF418:CF423"/>
    <mergeCell ref="BU548:BU549"/>
    <mergeCell ref="BG148:BG153"/>
    <mergeCell ref="CG326:CG327"/>
    <mergeCell ref="BE134:BE135"/>
    <mergeCell ref="D154:D159"/>
    <mergeCell ref="CA496:CA501"/>
    <mergeCell ref="CH364:CH369"/>
    <mergeCell ref="BE46:BE47"/>
    <mergeCell ref="CC192:CC193"/>
    <mergeCell ref="BW24:BW25"/>
    <mergeCell ref="BG202:BG207"/>
    <mergeCell ref="BE346:BE347"/>
    <mergeCell ref="BZ88:BZ93"/>
    <mergeCell ref="BG508:BG513"/>
    <mergeCell ref="BG502:BG507"/>
    <mergeCell ref="BT106:BT111"/>
    <mergeCell ref="BS526:BS527"/>
    <mergeCell ref="CG468:CG469"/>
    <mergeCell ref="BU292:BU293"/>
    <mergeCell ref="BL262:BL267"/>
    <mergeCell ref="BF94:BF99"/>
    <mergeCell ref="CC220:CC221"/>
    <mergeCell ref="BL648:BL653"/>
    <mergeCell ref="BW248:BW249"/>
    <mergeCell ref="BD46:BD47"/>
    <mergeCell ref="E436:E441"/>
    <mergeCell ref="BW406:BW407"/>
    <mergeCell ref="BO104:BO105"/>
    <mergeCell ref="CB256:CB261"/>
    <mergeCell ref="BQ196:BQ197"/>
    <mergeCell ref="BT628:BT633"/>
    <mergeCell ref="BD346:BD347"/>
    <mergeCell ref="CD22:CD27"/>
    <mergeCell ref="CC284:CC285"/>
    <mergeCell ref="BV394:BV399"/>
    <mergeCell ref="CE50:CE51"/>
    <mergeCell ref="BW422:BW423"/>
    <mergeCell ref="CH565:CH570"/>
    <mergeCell ref="CE350:CE351"/>
    <mergeCell ref="BW328:BW329"/>
    <mergeCell ref="BS168:BS169"/>
    <mergeCell ref="BH136:BH141"/>
    <mergeCell ref="CG22:CG23"/>
    <mergeCell ref="BQ92:BQ93"/>
    <mergeCell ref="BZ208:BZ213"/>
    <mergeCell ref="BK224:BK225"/>
    <mergeCell ref="CE272:CE273"/>
    <mergeCell ref="BK382:BK383"/>
    <mergeCell ref="BT346:BT351"/>
    <mergeCell ref="BT340:BT345"/>
    <mergeCell ref="CG38:CG39"/>
    <mergeCell ref="CF310:CF315"/>
    <mergeCell ref="BW470:BW471"/>
    <mergeCell ref="BM148:BM149"/>
    <mergeCell ref="BL70:BL75"/>
    <mergeCell ref="BM540:BM541"/>
    <mergeCell ref="BU368:BU369"/>
    <mergeCell ref="BD204:BD205"/>
    <mergeCell ref="CD484:CD489"/>
    <mergeCell ref="BW128:BW129"/>
    <mergeCell ref="BD390:BD391"/>
    <mergeCell ref="BD504:BD505"/>
    <mergeCell ref="E256:E261"/>
    <mergeCell ref="BO288:BO289"/>
    <mergeCell ref="BQ532:BQ533"/>
    <mergeCell ref="BL184:BL189"/>
    <mergeCell ref="BD210:BD211"/>
    <mergeCell ref="BQ310:BQ311"/>
    <mergeCell ref="BY394:BY399"/>
    <mergeCell ref="BI508:BI513"/>
    <mergeCell ref="BO120:BO121"/>
    <mergeCell ref="BD368:BD369"/>
    <mergeCell ref="BS298:BS299"/>
    <mergeCell ref="BS456:BS457"/>
    <mergeCell ref="BE172:BE173"/>
    <mergeCell ref="BW242:BW243"/>
    <mergeCell ref="BW522:BW523"/>
    <mergeCell ref="BQ354:BQ355"/>
    <mergeCell ref="BS288:BS289"/>
    <mergeCell ref="BY520:BY525"/>
    <mergeCell ref="CA286:CA291"/>
    <mergeCell ref="BE516:BE517"/>
    <mergeCell ref="E448:E453"/>
    <mergeCell ref="BJ334:BJ339"/>
    <mergeCell ref="BM112:BM113"/>
    <mergeCell ref="BO172:BO173"/>
    <mergeCell ref="CH10:CH15"/>
    <mergeCell ref="BZ382:BZ387"/>
    <mergeCell ref="CF544:CF549"/>
    <mergeCell ref="BU96:BU97"/>
    <mergeCell ref="CH310:CH315"/>
    <mergeCell ref="C340:C345"/>
    <mergeCell ref="BG322:BG327"/>
    <mergeCell ref="BU396:BU397"/>
    <mergeCell ref="BO228:BO229"/>
    <mergeCell ref="BK68:BK69"/>
    <mergeCell ref="BM2:BN2"/>
    <mergeCell ref="BR292:BR297"/>
    <mergeCell ref="BW156:BW157"/>
    <mergeCell ref="BL124:BL129"/>
    <mergeCell ref="BY160:BY165"/>
    <mergeCell ref="BO528:BO529"/>
    <mergeCell ref="BD532:BD533"/>
    <mergeCell ref="BI388:BI393"/>
    <mergeCell ref="BL424:BL429"/>
    <mergeCell ref="CF472:CF477"/>
    <mergeCell ref="BS472:BS473"/>
    <mergeCell ref="CH238:CH243"/>
    <mergeCell ref="CH232:CH237"/>
    <mergeCell ref="C262:C267"/>
    <mergeCell ref="BW330:BW331"/>
    <mergeCell ref="BT112:BT117"/>
    <mergeCell ref="CH538:CH543"/>
    <mergeCell ref="CB370:CB375"/>
    <mergeCell ref="CH532:CH537"/>
    <mergeCell ref="BT226:BT231"/>
    <mergeCell ref="BT412:BT417"/>
    <mergeCell ref="CE12:CE13"/>
    <mergeCell ref="BU26:BU27"/>
    <mergeCell ref="CD430:CD435"/>
    <mergeCell ref="BM398:BM399"/>
    <mergeCell ref="B40:B45"/>
    <mergeCell ref="BE270:BE271"/>
    <mergeCell ref="BY382:BY387"/>
    <mergeCell ref="CE154:CE155"/>
    <mergeCell ref="BW526:BW527"/>
    <mergeCell ref="BQ358:BQ359"/>
    <mergeCell ref="CG246:CG247"/>
    <mergeCell ref="B340:B345"/>
    <mergeCell ref="E382:E387"/>
    <mergeCell ref="CD142:CD147"/>
    <mergeCell ref="BS118:BS119"/>
    <mergeCell ref="BV514:BV519"/>
    <mergeCell ref="BK490:BK491"/>
    <mergeCell ref="B208:B213"/>
    <mergeCell ref="BX160:BX165"/>
    <mergeCell ref="CD442:CD447"/>
    <mergeCell ref="BX274:BX279"/>
    <mergeCell ref="BK186:BK187"/>
    <mergeCell ref="BM120:BM121"/>
    <mergeCell ref="BQ386:BQ387"/>
    <mergeCell ref="C106:C111"/>
    <mergeCell ref="C274:C279"/>
    <mergeCell ref="BT118:BT123"/>
    <mergeCell ref="BL490:BL495"/>
    <mergeCell ref="BF328:BF333"/>
    <mergeCell ref="BD466:BD467"/>
    <mergeCell ref="BU146:BU147"/>
    <mergeCell ref="BN256:BN261"/>
    <mergeCell ref="E370:E375"/>
    <mergeCell ref="BU42:BU43"/>
    <mergeCell ref="BH34:BH39"/>
    <mergeCell ref="BQ58:BQ59"/>
    <mergeCell ref="BM98:BM99"/>
    <mergeCell ref="BE470:BE471"/>
    <mergeCell ref="BS380:BS381"/>
    <mergeCell ref="BP619:BP624"/>
    <mergeCell ref="BD598:BD600"/>
    <mergeCell ref="BD548:BD549"/>
    <mergeCell ref="D40:D45"/>
    <mergeCell ref="BQ108:BQ109"/>
    <mergeCell ref="BQ452:BQ453"/>
    <mergeCell ref="D28:D33"/>
    <mergeCell ref="CA370:CA375"/>
    <mergeCell ref="CG142:CG143"/>
    <mergeCell ref="BK88:BK89"/>
    <mergeCell ref="BS16:BS17"/>
    <mergeCell ref="BK388:BK389"/>
    <mergeCell ref="CF130:CF135"/>
    <mergeCell ref="BE220:BE221"/>
    <mergeCell ref="CC40:CC41"/>
    <mergeCell ref="BM154:BM155"/>
    <mergeCell ref="BE526:BE527"/>
    <mergeCell ref="BX328:BX333"/>
    <mergeCell ref="CF430:CF435"/>
    <mergeCell ref="BE520:BE521"/>
    <mergeCell ref="BJ202:BJ207"/>
    <mergeCell ref="BG34:BG39"/>
    <mergeCell ref="BK230:BK231"/>
    <mergeCell ref="BJ502:BJ507"/>
    <mergeCell ref="BG334:BG339"/>
    <mergeCell ref="BL268:BL273"/>
    <mergeCell ref="CE74:CE75"/>
    <mergeCell ref="BO84:BO85"/>
    <mergeCell ref="BO78:BO79"/>
    <mergeCell ref="C382:C387"/>
    <mergeCell ref="BW292:BW293"/>
    <mergeCell ref="BH100:BH105"/>
    <mergeCell ref="BO332:BO333"/>
    <mergeCell ref="E148:E153"/>
    <mergeCell ref="BS442:BS443"/>
    <mergeCell ref="BM274:BM275"/>
    <mergeCell ref="D508:D513"/>
    <mergeCell ref="C100:C105"/>
    <mergeCell ref="BX628:CB633"/>
    <mergeCell ref="BM394:BM395"/>
    <mergeCell ref="BJ514:BJ519"/>
    <mergeCell ref="BU316:BU317"/>
    <mergeCell ref="BY40:BY45"/>
    <mergeCell ref="BL190:BL195"/>
    <mergeCell ref="BD166:BD167"/>
    <mergeCell ref="C316:C321"/>
    <mergeCell ref="BW226:BW227"/>
    <mergeCell ref="D382:D387"/>
    <mergeCell ref="BM296:BM297"/>
    <mergeCell ref="BZ448:BZ453"/>
    <mergeCell ref="BM202:BM203"/>
    <mergeCell ref="BR58:BR63"/>
    <mergeCell ref="BD298:BD299"/>
    <mergeCell ref="BP250:BP255"/>
    <mergeCell ref="BJ82:BJ87"/>
    <mergeCell ref="BS266:BS267"/>
    <mergeCell ref="D262:D267"/>
    <mergeCell ref="CA88:CA93"/>
    <mergeCell ref="CG420:CG421"/>
    <mergeCell ref="BU86:BU87"/>
    <mergeCell ref="BS142:BS143"/>
    <mergeCell ref="CF250:CF255"/>
    <mergeCell ref="BN648:BN653"/>
    <mergeCell ref="BS86:BS87"/>
    <mergeCell ref="BS80:BS81"/>
    <mergeCell ref="BY28:BY33"/>
    <mergeCell ref="BE74:BE75"/>
    <mergeCell ref="BX394:BX399"/>
    <mergeCell ref="BE260:BE261"/>
    <mergeCell ref="CG50:CG51"/>
    <mergeCell ref="BE374:BE375"/>
    <mergeCell ref="CG350:CG351"/>
    <mergeCell ref="BR544:BR549"/>
    <mergeCell ref="BP544:BP549"/>
    <mergeCell ref="BB589:BB597"/>
    <mergeCell ref="CE498:CE499"/>
    <mergeCell ref="CE514:CE515"/>
    <mergeCell ref="CA34:CA39"/>
    <mergeCell ref="BD222:BD223"/>
    <mergeCell ref="CE328:CE329"/>
    <mergeCell ref="BO436:BO437"/>
    <mergeCell ref="BL637:BL642"/>
    <mergeCell ref="BU204:BU205"/>
    <mergeCell ref="BQ44:BQ45"/>
    <mergeCell ref="CC464:CC465"/>
    <mergeCell ref="BT565:BT570"/>
    <mergeCell ref="CC132:CC133"/>
    <mergeCell ref="BQ40:BQ41"/>
    <mergeCell ref="BF648:BI653"/>
    <mergeCell ref="BF610:BI615"/>
    <mergeCell ref="BJ34:BJ39"/>
    <mergeCell ref="BK24:BK25"/>
    <mergeCell ref="BK26:BK27"/>
    <mergeCell ref="BO32:BO33"/>
    <mergeCell ref="BW134:BW135"/>
    <mergeCell ref="BD10:BD11"/>
    <mergeCell ref="BE102:BE103"/>
    <mergeCell ref="CG408:CG409"/>
    <mergeCell ref="CC248:CC249"/>
    <mergeCell ref="BV46:BV51"/>
    <mergeCell ref="BE402:BE403"/>
    <mergeCell ref="BN418:BN423"/>
    <mergeCell ref="BV346:BV351"/>
    <mergeCell ref="BP178:BP183"/>
    <mergeCell ref="BX112:BX117"/>
    <mergeCell ref="BX106:BX111"/>
    <mergeCell ref="BP484:BP489"/>
    <mergeCell ref="BP478:BP483"/>
    <mergeCell ref="CC176:CC177"/>
    <mergeCell ref="CC170:CC171"/>
    <mergeCell ref="BU216:BU217"/>
    <mergeCell ref="BE324:BE325"/>
    <mergeCell ref="BE482:BE483"/>
    <mergeCell ref="BZ172:BZ177"/>
    <mergeCell ref="CE236:CE237"/>
    <mergeCell ref="CG158:CG159"/>
    <mergeCell ref="CG464:CG465"/>
    <mergeCell ref="CE40:CE41"/>
    <mergeCell ref="CE68:CE69"/>
    <mergeCell ref="CG186:CG187"/>
    <mergeCell ref="CE148:CE149"/>
    <mergeCell ref="CE448:CE449"/>
    <mergeCell ref="BM426:BM427"/>
    <mergeCell ref="BQ136:BQ137"/>
    <mergeCell ref="BZ94:BZ99"/>
    <mergeCell ref="BR466:BR471"/>
    <mergeCell ref="BO192:BO193"/>
    <mergeCell ref="BJ322:BJ327"/>
    <mergeCell ref="BK268:BK269"/>
    <mergeCell ref="BT232:BT237"/>
    <mergeCell ref="BL88:BL93"/>
    <mergeCell ref="BR250:BR255"/>
    <mergeCell ref="BL82:BL87"/>
    <mergeCell ref="BO98:BO99"/>
    <mergeCell ref="BL388:BL393"/>
    <mergeCell ref="CC340:CC341"/>
    <mergeCell ref="BS436:BS437"/>
    <mergeCell ref="CA214:CA219"/>
    <mergeCell ref="BR310:BR315"/>
    <mergeCell ref="BU282:BU283"/>
    <mergeCell ref="BM138:BM139"/>
    <mergeCell ref="BQ376:BQ377"/>
    <mergeCell ref="BQ414:BQ415"/>
    <mergeCell ref="BK322:BK323"/>
    <mergeCell ref="BZ148:BZ153"/>
    <mergeCell ref="CH196:CH201"/>
    <mergeCell ref="BQ164:BQ165"/>
    <mergeCell ref="BF520:BF525"/>
    <mergeCell ref="BQ120:BQ121"/>
    <mergeCell ref="BM322:BM323"/>
    <mergeCell ref="CC366:CC367"/>
    <mergeCell ref="BW42:BW43"/>
    <mergeCell ref="BF619:BI624"/>
    <mergeCell ref="BO88:BO89"/>
    <mergeCell ref="BO82:BO83"/>
    <mergeCell ref="CG66:CG67"/>
    <mergeCell ref="BQ180:BQ181"/>
    <mergeCell ref="BW498:BW499"/>
    <mergeCell ref="B160:B165"/>
    <mergeCell ref="BY172:BY177"/>
    <mergeCell ref="BN70:BN75"/>
    <mergeCell ref="BQ480:BQ481"/>
    <mergeCell ref="BL610:BL615"/>
    <mergeCell ref="CG114:CG115"/>
    <mergeCell ref="BY514:BY519"/>
    <mergeCell ref="CG474:CG475"/>
    <mergeCell ref="CG148:CG149"/>
    <mergeCell ref="BV112:BV117"/>
    <mergeCell ref="CD370:CD375"/>
    <mergeCell ref="BQ370:BQ371"/>
    <mergeCell ref="CF136:CF141"/>
    <mergeCell ref="BS136:BS137"/>
    <mergeCell ref="BP244:BP249"/>
    <mergeCell ref="BK508:BK509"/>
    <mergeCell ref="BS216:BS217"/>
    <mergeCell ref="CF436:CF441"/>
    <mergeCell ref="BQ272:BQ273"/>
    <mergeCell ref="C496:C501"/>
    <mergeCell ref="BN376:BN381"/>
    <mergeCell ref="BW400:BW401"/>
    <mergeCell ref="CE334:CE335"/>
    <mergeCell ref="C280:C285"/>
    <mergeCell ref="CE486:CE487"/>
    <mergeCell ref="BS152:BS153"/>
    <mergeCell ref="BK8:BK9"/>
    <mergeCell ref="E40:E45"/>
    <mergeCell ref="CB382:CB387"/>
    <mergeCell ref="BQ322:BQ323"/>
    <mergeCell ref="BY94:BY99"/>
    <mergeCell ref="BE140:BE141"/>
    <mergeCell ref="BD472:BD473"/>
    <mergeCell ref="CD148:CD153"/>
    <mergeCell ref="E340:E345"/>
    <mergeCell ref="BQ70:BQ71"/>
    <mergeCell ref="BQ228:BQ229"/>
    <mergeCell ref="BM68:BM69"/>
    <mergeCell ref="BE440:BE441"/>
    <mergeCell ref="CD448:CD453"/>
    <mergeCell ref="CA160:CA165"/>
    <mergeCell ref="BK366:BK367"/>
    <mergeCell ref="BF496:BF501"/>
    <mergeCell ref="BS294:BS295"/>
    <mergeCell ref="BM126:BM127"/>
    <mergeCell ref="BE498:BE499"/>
    <mergeCell ref="CE382:CE383"/>
    <mergeCell ref="BP190:BP195"/>
    <mergeCell ref="BJ22:BJ27"/>
    <mergeCell ref="BO18:BO19"/>
    <mergeCell ref="BD74:BD75"/>
    <mergeCell ref="BD670:BD672"/>
    <mergeCell ref="BS358:BS359"/>
    <mergeCell ref="BU124:BU125"/>
    <mergeCell ref="BE238:BE239"/>
    <mergeCell ref="BM496:BM497"/>
    <mergeCell ref="BR346:BR351"/>
    <mergeCell ref="BD114:BD115"/>
    <mergeCell ref="CC52:CC53"/>
    <mergeCell ref="BU424:BU425"/>
    <mergeCell ref="BE538:BE539"/>
    <mergeCell ref="BO256:BO257"/>
    <mergeCell ref="BZ280:BZ285"/>
    <mergeCell ref="BE532:BE533"/>
    <mergeCell ref="BD565:BD567"/>
    <mergeCell ref="BD130:BD131"/>
    <mergeCell ref="BS386:BS387"/>
    <mergeCell ref="BU152:BU153"/>
    <mergeCell ref="BI328:BI333"/>
    <mergeCell ref="BM524:BM525"/>
    <mergeCell ref="BM88:BM89"/>
    <mergeCell ref="BO154:BO155"/>
    <mergeCell ref="BW412:BW413"/>
    <mergeCell ref="CC116:CC117"/>
    <mergeCell ref="BU488:BU489"/>
    <mergeCell ref="BW254:BW255"/>
    <mergeCell ref="BK72:BK73"/>
    <mergeCell ref="BW440:BW441"/>
    <mergeCell ref="CC476:CC477"/>
    <mergeCell ref="BH328:BH333"/>
    <mergeCell ref="BP256:BP261"/>
    <mergeCell ref="BD604:BD606"/>
    <mergeCell ref="BE288:BE289"/>
    <mergeCell ref="CH358:CH363"/>
    <mergeCell ref="CG214:CG215"/>
    <mergeCell ref="CG170:CG171"/>
    <mergeCell ref="BQ284:BQ285"/>
    <mergeCell ref="BK116:BK117"/>
    <mergeCell ref="BN637:BN642"/>
    <mergeCell ref="BS44:BS45"/>
    <mergeCell ref="BK416:BK417"/>
    <mergeCell ref="BE248:BE249"/>
    <mergeCell ref="BV565:BV570"/>
    <mergeCell ref="CE138:CE139"/>
    <mergeCell ref="BT532:BT537"/>
    <mergeCell ref="CE132:CE133"/>
    <mergeCell ref="BW504:BW505"/>
    <mergeCell ref="CG230:CG231"/>
    <mergeCell ref="CG530:CG531"/>
    <mergeCell ref="CG198:CG199"/>
    <mergeCell ref="BK144:BK145"/>
    <mergeCell ref="BQ426:BQ427"/>
    <mergeCell ref="BK258:BK259"/>
    <mergeCell ref="BH40:BH45"/>
    <mergeCell ref="BS272:BS273"/>
    <mergeCell ref="BH340:BH345"/>
    <mergeCell ref="BS98:BS99"/>
    <mergeCell ref="BK470:BK471"/>
    <mergeCell ref="BE302:BE303"/>
    <mergeCell ref="CD262:CD267"/>
    <mergeCell ref="CG278:CG279"/>
    <mergeCell ref="CC118:CC119"/>
    <mergeCell ref="BS414:BS415"/>
    <mergeCell ref="BM290:BM291"/>
    <mergeCell ref="BM246:BM247"/>
    <mergeCell ref="CH16:CH21"/>
    <mergeCell ref="BR130:BR135"/>
    <mergeCell ref="CF556:CF561"/>
    <mergeCell ref="BJ328:BJ333"/>
    <mergeCell ref="BR430:BR435"/>
    <mergeCell ref="CC188:CC189"/>
    <mergeCell ref="BG40:BG45"/>
    <mergeCell ref="BW20:BW21"/>
    <mergeCell ref="BO392:BO393"/>
    <mergeCell ref="CC488:CC489"/>
    <mergeCell ref="BG340:BG345"/>
    <mergeCell ref="BW320:BW321"/>
    <mergeCell ref="BG460:BG465"/>
    <mergeCell ref="BG454:BG459"/>
    <mergeCell ref="BI106:BI111"/>
    <mergeCell ref="CE248:CE249"/>
    <mergeCell ref="BS522:BS523"/>
    <mergeCell ref="CF304:CF309"/>
    <mergeCell ref="BP418:BP423"/>
    <mergeCell ref="CC546:CC547"/>
    <mergeCell ref="BO262:BO263"/>
    <mergeCell ref="BW48:BW49"/>
    <mergeCell ref="BN388:BN393"/>
    <mergeCell ref="BK78:BK79"/>
    <mergeCell ref="BH226:BH231"/>
    <mergeCell ref="CD34:CD39"/>
    <mergeCell ref="CG436:CG437"/>
    <mergeCell ref="BM390:BM391"/>
    <mergeCell ref="BK536:BK537"/>
    <mergeCell ref="BS538:BS539"/>
    <mergeCell ref="BG526:BG531"/>
    <mergeCell ref="BL22:BL27"/>
    <mergeCell ref="BW4:BW5"/>
    <mergeCell ref="CE306:CE307"/>
    <mergeCell ref="BO420:BO421"/>
    <mergeCell ref="BO376:BO377"/>
    <mergeCell ref="C400:C405"/>
    <mergeCell ref="BR484:BR489"/>
    <mergeCell ref="BW348:BW349"/>
    <mergeCell ref="BR478:BR483"/>
    <mergeCell ref="BL316:BL321"/>
    <mergeCell ref="BT244:BT249"/>
    <mergeCell ref="BN76:BN81"/>
    <mergeCell ref="BW216:BW217"/>
    <mergeCell ref="BT544:BT549"/>
    <mergeCell ref="C454:C459"/>
    <mergeCell ref="CG236:CG237"/>
    <mergeCell ref="BO404:BO405"/>
    <mergeCell ref="CE204:CE205"/>
    <mergeCell ref="CE198:CE199"/>
    <mergeCell ref="CE318:CE319"/>
    <mergeCell ref="BQ522:BQ523"/>
    <mergeCell ref="CB100:CB105"/>
    <mergeCell ref="BQ76:BQ77"/>
    <mergeCell ref="BT472:BT477"/>
    <mergeCell ref="BV232:BV237"/>
    <mergeCell ref="BN88:BN93"/>
    <mergeCell ref="BF460:BF465"/>
    <mergeCell ref="BK324:BK325"/>
    <mergeCell ref="CD160:CD165"/>
    <mergeCell ref="BH106:BH111"/>
    <mergeCell ref="BV532:BV537"/>
    <mergeCell ref="C508:C513"/>
    <mergeCell ref="BW418:BW419"/>
    <mergeCell ref="B400:B405"/>
    <mergeCell ref="CF94:CF99"/>
    <mergeCell ref="BX466:BX471"/>
    <mergeCell ref="D166:D171"/>
    <mergeCell ref="CA508:CA513"/>
    <mergeCell ref="CA502:CA507"/>
    <mergeCell ref="BE58:BE59"/>
    <mergeCell ref="BK220:BK221"/>
    <mergeCell ref="CG34:CG35"/>
    <mergeCell ref="E496:E501"/>
    <mergeCell ref="BK520:BK521"/>
    <mergeCell ref="BE358:BE359"/>
    <mergeCell ref="BE352:BE353"/>
    <mergeCell ref="BJ208:BJ213"/>
    <mergeCell ref="CG334:CG335"/>
    <mergeCell ref="BL274:BL279"/>
    <mergeCell ref="BS322:BS323"/>
    <mergeCell ref="BG52:BG57"/>
    <mergeCell ref="CF148:CF153"/>
    <mergeCell ref="CG176:CG177"/>
    <mergeCell ref="CF448:CF453"/>
    <mergeCell ref="BM366:BM367"/>
    <mergeCell ref="BG226:BG231"/>
    <mergeCell ref="CG476:CG477"/>
    <mergeCell ref="BO126:BO127"/>
    <mergeCell ref="BG520:BG525"/>
    <mergeCell ref="BM50:BM51"/>
    <mergeCell ref="BE422:BE423"/>
    <mergeCell ref="BO142:BO143"/>
    <mergeCell ref="B514:B519"/>
    <mergeCell ref="BE510:BE511"/>
    <mergeCell ref="B280:B285"/>
    <mergeCell ref="CH136:CH141"/>
    <mergeCell ref="BM350:BM351"/>
    <mergeCell ref="C166:C171"/>
    <mergeCell ref="BZ508:BZ513"/>
    <mergeCell ref="BW70:BW71"/>
    <mergeCell ref="BM508:BM509"/>
    <mergeCell ref="BO442:BO443"/>
    <mergeCell ref="BD58:BD59"/>
    <mergeCell ref="CH436:CH441"/>
    <mergeCell ref="C466:C471"/>
    <mergeCell ref="CB268:CB273"/>
    <mergeCell ref="BD358:BD359"/>
    <mergeCell ref="BU38:BU39"/>
    <mergeCell ref="CC296:CC297"/>
    <mergeCell ref="BV76:BV81"/>
    <mergeCell ref="BU338:BU339"/>
    <mergeCell ref="CE56:CE57"/>
    <mergeCell ref="BO170:BO171"/>
    <mergeCell ref="BE64:BE65"/>
    <mergeCell ref="BM52:BM53"/>
    <mergeCell ref="BE108:BE109"/>
    <mergeCell ref="D220:D225"/>
    <mergeCell ref="BZ100:BZ105"/>
    <mergeCell ref="BQ170:BQ171"/>
    <mergeCell ref="BD240:BD241"/>
    <mergeCell ref="BZ286:BZ291"/>
    <mergeCell ref="CH34:CH39"/>
    <mergeCell ref="BR364:BR369"/>
    <mergeCell ref="BJ226:BJ231"/>
    <mergeCell ref="BK134:BK135"/>
    <mergeCell ref="BL172:BL177"/>
    <mergeCell ref="BU158:BU159"/>
    <mergeCell ref="CH583:CH588"/>
    <mergeCell ref="BD200:BD201"/>
    <mergeCell ref="CE268:CE269"/>
    <mergeCell ref="BW124:BW125"/>
    <mergeCell ref="BO496:BO497"/>
    <mergeCell ref="CC324:CC325"/>
    <mergeCell ref="BD500:BD501"/>
    <mergeCell ref="BQ256:BQ257"/>
    <mergeCell ref="BR592:BR597"/>
    <mergeCell ref="BK394:BK395"/>
    <mergeCell ref="CE110:CE111"/>
    <mergeCell ref="BW326:BW327"/>
    <mergeCell ref="BW482:BW483"/>
    <mergeCell ref="BO524:BO525"/>
    <mergeCell ref="CG502:CG503"/>
    <mergeCell ref="BQ132:BQ133"/>
    <mergeCell ref="BQ290:BQ291"/>
    <mergeCell ref="CE426:CE427"/>
    <mergeCell ref="BE364:BE365"/>
    <mergeCell ref="BW468:BW469"/>
    <mergeCell ref="BQ300:BQ301"/>
    <mergeCell ref="BN196:BN201"/>
    <mergeCell ref="BV130:BV135"/>
    <mergeCell ref="BQ512:BQ513"/>
    <mergeCell ref="CE454:CE455"/>
    <mergeCell ref="BS278:BS279"/>
    <mergeCell ref="BK128:BK129"/>
    <mergeCell ref="BS392:BS393"/>
    <mergeCell ref="BK428:BK429"/>
    <mergeCell ref="BE266:BE267"/>
    <mergeCell ref="BR358:BR363"/>
    <mergeCell ref="CC504:CC505"/>
    <mergeCell ref="CG442:CG443"/>
    <mergeCell ref="CC8:CC9"/>
    <mergeCell ref="BM116:BM117"/>
    <mergeCell ref="BE488:BE489"/>
    <mergeCell ref="CD496:CD501"/>
    <mergeCell ref="BS430:BS431"/>
    <mergeCell ref="BM416:BM417"/>
    <mergeCell ref="CG138:CG139"/>
    <mergeCell ref="CF256:CF261"/>
    <mergeCell ref="BS342:BS343"/>
    <mergeCell ref="BO182:BO183"/>
    <mergeCell ref="CC36:CC37"/>
    <mergeCell ref="CC30:CC31"/>
    <mergeCell ref="BM144:BM145"/>
    <mergeCell ref="BU408:BU409"/>
    <mergeCell ref="BU402:BU403"/>
    <mergeCell ref="BJ46:BJ51"/>
    <mergeCell ref="BJ40:BJ45"/>
    <mergeCell ref="BW168:BW169"/>
    <mergeCell ref="BJ340:BJ345"/>
    <mergeCell ref="BL106:BL111"/>
    <mergeCell ref="BJ172:BJ177"/>
    <mergeCell ref="CG316:CG317"/>
    <mergeCell ref="BS490:BS491"/>
    <mergeCell ref="BV406:BV411"/>
    <mergeCell ref="CE278:CE279"/>
    <mergeCell ref="BW10:BW11"/>
    <mergeCell ref="CF274:CF279"/>
    <mergeCell ref="BV4:BV9"/>
    <mergeCell ref="CE28:CE29"/>
    <mergeCell ref="CC198:CC199"/>
    <mergeCell ref="BR166:BR171"/>
    <mergeCell ref="CE24:CE25"/>
    <mergeCell ref="BO246:BO247"/>
    <mergeCell ref="BW548:BW549"/>
    <mergeCell ref="CB352:CB357"/>
    <mergeCell ref="BD250:BD251"/>
    <mergeCell ref="BL28:BL33"/>
    <mergeCell ref="CE482:CE483"/>
    <mergeCell ref="BQ12:BQ13"/>
    <mergeCell ref="BL142:BL147"/>
    <mergeCell ref="BI448:BI453"/>
    <mergeCell ref="BD162:BD163"/>
    <mergeCell ref="BQ198:BQ199"/>
    <mergeCell ref="CC100:CC101"/>
    <mergeCell ref="BU472:BU473"/>
    <mergeCell ref="BQ312:BQ313"/>
    <mergeCell ref="BN94:BN99"/>
    <mergeCell ref="BD462:BD463"/>
    <mergeCell ref="BF466:BF471"/>
    <mergeCell ref="CC400:CC401"/>
    <mergeCell ref="BM514:BM515"/>
    <mergeCell ref="BN208:BN213"/>
    <mergeCell ref="CE492:CE493"/>
    <mergeCell ref="BO280:BO281"/>
    <mergeCell ref="CE160:CE161"/>
    <mergeCell ref="BO274:BO275"/>
    <mergeCell ref="BW538:BW539"/>
    <mergeCell ref="BQ20:BQ21"/>
    <mergeCell ref="BE232:BE233"/>
    <mergeCell ref="BQ320:BQ321"/>
    <mergeCell ref="BD44:BD45"/>
    <mergeCell ref="BS420:BS421"/>
    <mergeCell ref="BD108:BD109"/>
    <mergeCell ref="CH637:CH642"/>
    <mergeCell ref="BS486:BS487"/>
    <mergeCell ref="BE16:BE17"/>
    <mergeCell ref="BX10:BX15"/>
    <mergeCell ref="BW272:BW273"/>
    <mergeCell ref="CF268:CF273"/>
    <mergeCell ref="BP382:BP387"/>
    <mergeCell ref="E460:E465"/>
    <mergeCell ref="BK96:BK97"/>
    <mergeCell ref="BS354:BS355"/>
    <mergeCell ref="BQ404:BQ405"/>
    <mergeCell ref="BE70:BE71"/>
    <mergeCell ref="BU114:BU115"/>
    <mergeCell ref="BE228:BE229"/>
    <mergeCell ref="BG232:BG237"/>
    <mergeCell ref="BS170:BS171"/>
    <mergeCell ref="BM156:BM157"/>
    <mergeCell ref="BE528:BE529"/>
    <mergeCell ref="BS76:BS77"/>
    <mergeCell ref="BI46:BI51"/>
    <mergeCell ref="BQ340:BQ341"/>
    <mergeCell ref="BV196:BV201"/>
    <mergeCell ref="CD454:CD459"/>
    <mergeCell ref="BQ60:BQ61"/>
    <mergeCell ref="BY232:BY237"/>
    <mergeCell ref="BI346:BI351"/>
    <mergeCell ref="BI460:BI465"/>
    <mergeCell ref="CE520:CE521"/>
    <mergeCell ref="BF214:BF219"/>
    <mergeCell ref="BQ366:BQ367"/>
    <mergeCell ref="BS458:BS459"/>
    <mergeCell ref="BS126:BS127"/>
    <mergeCell ref="B406:B411"/>
    <mergeCell ref="BQ420:BQ421"/>
    <mergeCell ref="E286:E291"/>
    <mergeCell ref="BS28:BS29"/>
    <mergeCell ref="E400:E405"/>
    <mergeCell ref="BK400:BK401"/>
    <mergeCell ref="CD202:CD207"/>
    <mergeCell ref="BN316:BN321"/>
    <mergeCell ref="BS186:BS187"/>
    <mergeCell ref="BK184:BK185"/>
    <mergeCell ref="CD502:CD507"/>
    <mergeCell ref="D394:D399"/>
    <mergeCell ref="B418:B423"/>
    <mergeCell ref="BK498:BK499"/>
    <mergeCell ref="BO328:BO329"/>
    <mergeCell ref="BT130:BT135"/>
    <mergeCell ref="BS382:BS383"/>
    <mergeCell ref="BM214:BM215"/>
    <mergeCell ref="CC102:CC103"/>
    <mergeCell ref="BR370:BR375"/>
    <mergeCell ref="BQ424:BQ425"/>
    <mergeCell ref="BQ98:BQ99"/>
    <mergeCell ref="CB262:CB267"/>
    <mergeCell ref="CD226:CD231"/>
    <mergeCell ref="BX58:BX63"/>
    <mergeCell ref="B184:B189"/>
    <mergeCell ref="B100:B105"/>
    <mergeCell ref="BD386:BD387"/>
    <mergeCell ref="BU66:BU67"/>
    <mergeCell ref="BS212:BS213"/>
    <mergeCell ref="BW310:BW311"/>
    <mergeCell ref="BX130:BX135"/>
    <mergeCell ref="CH556:CH561"/>
    <mergeCell ref="BB607:BB615"/>
    <mergeCell ref="BD370:BD371"/>
    <mergeCell ref="BG166:BG171"/>
    <mergeCell ref="CC308:CC309"/>
    <mergeCell ref="BW288:BW289"/>
    <mergeCell ref="BG466:BG471"/>
    <mergeCell ref="BW446:BW447"/>
    <mergeCell ref="BQ432:BQ433"/>
    <mergeCell ref="BK264:BK265"/>
    <mergeCell ref="CE374:CE375"/>
    <mergeCell ref="CG220:CG221"/>
    <mergeCell ref="E166:E171"/>
    <mergeCell ref="BQ116:BQ117"/>
    <mergeCell ref="CD268:CD273"/>
    <mergeCell ref="BQ416:BQ417"/>
    <mergeCell ref="BK248:BK249"/>
    <mergeCell ref="CE296:CE297"/>
    <mergeCell ref="BX406:BX411"/>
    <mergeCell ref="BW532:BW533"/>
    <mergeCell ref="CE546:CE547"/>
    <mergeCell ref="BS534:BS535"/>
    <mergeCell ref="BX358:BX363"/>
    <mergeCell ref="CC222:CC223"/>
    <mergeCell ref="BZ124:BZ129"/>
    <mergeCell ref="BQ262:BQ263"/>
    <mergeCell ref="CG306:CG307"/>
    <mergeCell ref="BO164:BO165"/>
    <mergeCell ref="CE386:CE387"/>
    <mergeCell ref="CC442:CC443"/>
    <mergeCell ref="CG152:CG153"/>
    <mergeCell ref="BQ260:BQ261"/>
    <mergeCell ref="CG62:CG63"/>
    <mergeCell ref="CG232:CG233"/>
    <mergeCell ref="BS110:BS111"/>
    <mergeCell ref="CB514:CB519"/>
    <mergeCell ref="BT556:BT561"/>
    <mergeCell ref="BS410:BS411"/>
    <mergeCell ref="CG290:CG291"/>
    <mergeCell ref="BU502:BU503"/>
    <mergeCell ref="BI466:BI471"/>
    <mergeCell ref="CH88:CH93"/>
    <mergeCell ref="CE324:CE325"/>
    <mergeCell ref="BS104:BS105"/>
    <mergeCell ref="CB226:CB231"/>
    <mergeCell ref="CG90:CG91"/>
    <mergeCell ref="CB220:CB225"/>
    <mergeCell ref="BT592:BT597"/>
    <mergeCell ref="BS448:BS449"/>
    <mergeCell ref="CG390:CG391"/>
    <mergeCell ref="CB520:CB525"/>
    <mergeCell ref="BV358:BV363"/>
    <mergeCell ref="CD286:CD291"/>
    <mergeCell ref="BN514:BN519"/>
    <mergeCell ref="BK204:BK205"/>
    <mergeCell ref="BS132:BS133"/>
    <mergeCell ref="BK504:BK505"/>
    <mergeCell ref="BS290:BS291"/>
    <mergeCell ref="BM122:BM123"/>
    <mergeCell ref="CG470:CG471"/>
    <mergeCell ref="CG426:CG427"/>
    <mergeCell ref="CD208:CD213"/>
    <mergeCell ref="CH100:CH105"/>
    <mergeCell ref="BM226:BM227"/>
    <mergeCell ref="BB634:BB642"/>
    <mergeCell ref="BO110:BO111"/>
    <mergeCell ref="CC206:CC207"/>
    <mergeCell ref="CD508:CD513"/>
    <mergeCell ref="CF442:CF447"/>
    <mergeCell ref="BG178:BG183"/>
    <mergeCell ref="CA226:CA231"/>
    <mergeCell ref="BO410:BO411"/>
    <mergeCell ref="BG172:BG177"/>
    <mergeCell ref="BM34:BM35"/>
    <mergeCell ref="CA526:CA531"/>
    <mergeCell ref="CF574:CF579"/>
    <mergeCell ref="BM334:BM335"/>
    <mergeCell ref="BW54:BW55"/>
    <mergeCell ref="BO94:BO95"/>
    <mergeCell ref="BU420:BU421"/>
    <mergeCell ref="BO252:BO253"/>
    <mergeCell ref="BG532:BG537"/>
    <mergeCell ref="BE136:BE137"/>
    <mergeCell ref="BE436:BE437"/>
    <mergeCell ref="BH346:BH351"/>
    <mergeCell ref="BH532:BH537"/>
    <mergeCell ref="BE120:BE121"/>
    <mergeCell ref="BO286:BO287"/>
    <mergeCell ref="CC166:CC167"/>
    <mergeCell ref="BU538:BU539"/>
    <mergeCell ref="BQ380:BQ381"/>
    <mergeCell ref="CF628:CF633"/>
    <mergeCell ref="BK448:BK449"/>
    <mergeCell ref="BP304:BP309"/>
    <mergeCell ref="BD266:BD267"/>
    <mergeCell ref="BD374:BD375"/>
    <mergeCell ref="CE8:CE9"/>
    <mergeCell ref="BD120:BD121"/>
    <mergeCell ref="CF496:CF501"/>
    <mergeCell ref="BI166:BI171"/>
    <mergeCell ref="BI160:BI165"/>
    <mergeCell ref="BF583:BI588"/>
    <mergeCell ref="BD426:BD427"/>
    <mergeCell ref="BW196:BW197"/>
    <mergeCell ref="BU342:BU343"/>
    <mergeCell ref="BK20:BK21"/>
    <mergeCell ref="BQ182:BQ183"/>
    <mergeCell ref="BK14:BK15"/>
    <mergeCell ref="BT136:BT141"/>
    <mergeCell ref="CC276:CC277"/>
    <mergeCell ref="BK314:BK315"/>
    <mergeCell ref="BT436:BT441"/>
    <mergeCell ref="CE36:CE37"/>
    <mergeCell ref="BW408:BW409"/>
    <mergeCell ref="BQ240:BQ241"/>
    <mergeCell ref="BE452:BE453"/>
    <mergeCell ref="BL46:BL51"/>
    <mergeCell ref="CE336:CE337"/>
    <mergeCell ref="BT304:BT309"/>
    <mergeCell ref="BQ540:BQ541"/>
    <mergeCell ref="BV64:BV69"/>
    <mergeCell ref="BF178:BF183"/>
    <mergeCell ref="BE544:BE545"/>
    <mergeCell ref="BQ546:BQ547"/>
    <mergeCell ref="BP502:BP507"/>
    <mergeCell ref="BK216:BK217"/>
    <mergeCell ref="BD256:BD257"/>
    <mergeCell ref="CC200:CC201"/>
    <mergeCell ref="BK4:BK5"/>
    <mergeCell ref="BN106:BN111"/>
    <mergeCell ref="CE394:CE395"/>
    <mergeCell ref="C184:C189"/>
    <mergeCell ref="BV364:BV369"/>
    <mergeCell ref="BF478:BF483"/>
    <mergeCell ref="CE510:CE511"/>
    <mergeCell ref="BO134:BO135"/>
    <mergeCell ref="CB292:CB297"/>
    <mergeCell ref="BQ268:BQ269"/>
    <mergeCell ref="CB286:CB291"/>
    <mergeCell ref="BV124:BV129"/>
    <mergeCell ref="BN496:BN501"/>
    <mergeCell ref="BQ382:BQ383"/>
    <mergeCell ref="CD52:CD57"/>
    <mergeCell ref="BV424:BV429"/>
    <mergeCell ref="CG24:CG25"/>
    <mergeCell ref="BR34:BR39"/>
    <mergeCell ref="CF454:CF459"/>
    <mergeCell ref="CC14:CC15"/>
    <mergeCell ref="BV16:BV21"/>
    <mergeCell ref="BQ388:BQ389"/>
    <mergeCell ref="CG432:CG433"/>
    <mergeCell ref="BE206:BE207"/>
    <mergeCell ref="BE320:BE321"/>
    <mergeCell ref="BM140:BM141"/>
    <mergeCell ref="BX4:BX9"/>
    <mergeCell ref="BP376:BP381"/>
    <mergeCell ref="BE506:BE507"/>
    <mergeCell ref="BM254:BM255"/>
    <mergeCell ref="BV370:BV375"/>
    <mergeCell ref="D4:D9"/>
    <mergeCell ref="BS12:BS13"/>
    <mergeCell ref="BK384:BK385"/>
    <mergeCell ref="BU551:BV551"/>
    <mergeCell ref="BM36:BM37"/>
    <mergeCell ref="BH166:BH171"/>
    <mergeCell ref="BS198:BS199"/>
    <mergeCell ref="BW472:BW473"/>
    <mergeCell ref="BM150:BM151"/>
    <mergeCell ref="BS312:BS313"/>
    <mergeCell ref="B292:B297"/>
    <mergeCell ref="BH466:BH471"/>
    <mergeCell ref="E328:E333"/>
    <mergeCell ref="CG166:CG167"/>
    <mergeCell ref="BQ280:BQ281"/>
    <mergeCell ref="BK112:BK113"/>
    <mergeCell ref="D352:D357"/>
    <mergeCell ref="BS40:BS41"/>
    <mergeCell ref="CG466:CG467"/>
    <mergeCell ref="BK412:BK413"/>
    <mergeCell ref="CF154:CF159"/>
    <mergeCell ref="BO122:BO123"/>
    <mergeCell ref="CD406:CD411"/>
    <mergeCell ref="CE128:CE129"/>
    <mergeCell ref="CC64:CC65"/>
    <mergeCell ref="CG226:CG227"/>
    <mergeCell ref="BM172:BM173"/>
    <mergeCell ref="BX196:BX201"/>
    <mergeCell ref="C394:C399"/>
    <mergeCell ref="CC466:CC467"/>
    <mergeCell ref="BW304:BW305"/>
    <mergeCell ref="BN274:BN279"/>
    <mergeCell ref="BH112:BH117"/>
    <mergeCell ref="CG362:CG363"/>
    <mergeCell ref="BQ476:BQ477"/>
    <mergeCell ref="BS236:BS237"/>
    <mergeCell ref="BD322:BD323"/>
    <mergeCell ref="BD506:BD507"/>
    <mergeCell ref="CD352:CD357"/>
    <mergeCell ref="BH412:BH417"/>
    <mergeCell ref="CG482:CG483"/>
    <mergeCell ref="CE232:CE233"/>
    <mergeCell ref="CE86:CE87"/>
    <mergeCell ref="BQ374:BQ375"/>
    <mergeCell ref="BD176:BD177"/>
    <mergeCell ref="BD476:BD477"/>
    <mergeCell ref="BU184:BU185"/>
    <mergeCell ref="BW314:BW315"/>
    <mergeCell ref="BQ152:BQ153"/>
    <mergeCell ref="BW428:BW429"/>
    <mergeCell ref="BQ266:BQ267"/>
    <mergeCell ref="BO372:BO373"/>
    <mergeCell ref="CC352:CC353"/>
    <mergeCell ref="BW190:BW191"/>
    <mergeCell ref="BS398:BS399"/>
    <mergeCell ref="BT94:BT99"/>
    <mergeCell ref="BG244:BG249"/>
    <mergeCell ref="BM100:BM101"/>
    <mergeCell ref="BU504:BU505"/>
    <mergeCell ref="CC290:CC291"/>
    <mergeCell ref="BI250:BI255"/>
    <mergeCell ref="CA406:CA411"/>
    <mergeCell ref="CG460:CG461"/>
    <mergeCell ref="CG454:CG455"/>
    <mergeCell ref="BR262:BR267"/>
    <mergeCell ref="BT526:BT531"/>
    <mergeCell ref="CC551:CD551"/>
    <mergeCell ref="BE256:BE257"/>
    <mergeCell ref="BN220:BN225"/>
    <mergeCell ref="BU28:BU29"/>
    <mergeCell ref="BM400:BM401"/>
    <mergeCell ref="BU186:BU187"/>
    <mergeCell ref="CC444:CC445"/>
    <mergeCell ref="BO166:BO167"/>
    <mergeCell ref="BO160:BO161"/>
    <mergeCell ref="BD589:BD591"/>
    <mergeCell ref="BR382:BR387"/>
    <mergeCell ref="BL214:BL219"/>
    <mergeCell ref="BD190:BD191"/>
    <mergeCell ref="BM242:BM243"/>
    <mergeCell ref="E394:E399"/>
    <mergeCell ref="BF70:BF75"/>
    <mergeCell ref="BQ344:BQ345"/>
    <mergeCell ref="BK84:BK85"/>
    <mergeCell ref="CC70:CC71"/>
    <mergeCell ref="E100:E105"/>
    <mergeCell ref="BV172:BV177"/>
    <mergeCell ref="BN544:BN549"/>
    <mergeCell ref="BI436:BI441"/>
    <mergeCell ref="BS282:BS283"/>
    <mergeCell ref="BK530:BK531"/>
    <mergeCell ref="BM518:BM519"/>
    <mergeCell ref="CD154:CD159"/>
    <mergeCell ref="BT430:BT435"/>
    <mergeCell ref="BN262:BN267"/>
    <mergeCell ref="BD290:BD291"/>
    <mergeCell ref="BE276:BE277"/>
    <mergeCell ref="BO548:BO549"/>
    <mergeCell ref="CF334:CF339"/>
    <mergeCell ref="CC158:CC159"/>
    <mergeCell ref="BU198:BU199"/>
    <mergeCell ref="CF118:CF123"/>
    <mergeCell ref="CE398:CE399"/>
    <mergeCell ref="BE184:BE185"/>
    <mergeCell ref="BM486:BM487"/>
    <mergeCell ref="CC144:CC145"/>
    <mergeCell ref="BD628:BD630"/>
    <mergeCell ref="CC314:CC315"/>
    <mergeCell ref="BD490:BD491"/>
    <mergeCell ref="BU170:BU171"/>
    <mergeCell ref="BM542:BM543"/>
    <mergeCell ref="BD92:BD93"/>
    <mergeCell ref="CH628:CH633"/>
    <mergeCell ref="BW16:BW17"/>
    <mergeCell ref="BO214:BO215"/>
    <mergeCell ref="BD218:BD219"/>
    <mergeCell ref="BO230:BO231"/>
    <mergeCell ref="BK70:BK71"/>
    <mergeCell ref="BW158:BW159"/>
    <mergeCell ref="BP268:BP273"/>
    <mergeCell ref="BO530:BO531"/>
    <mergeCell ref="BW316:BW317"/>
    <mergeCell ref="CC84:CC85"/>
    <mergeCell ref="BQ296:BQ297"/>
    <mergeCell ref="BQ448:BQ449"/>
    <mergeCell ref="BD440:BD441"/>
    <mergeCell ref="CC384:CC385"/>
    <mergeCell ref="CE144:CE145"/>
    <mergeCell ref="CE302:CE303"/>
    <mergeCell ref="CC110:CC111"/>
    <mergeCell ref="BQ468:BQ469"/>
    <mergeCell ref="BO474:BO475"/>
    <mergeCell ref="BE370:BE371"/>
    <mergeCell ref="CD334:CD339"/>
    <mergeCell ref="CC420:CC421"/>
    <mergeCell ref="CE186:CE187"/>
    <mergeCell ref="BM414:BM415"/>
    <mergeCell ref="CA388:CA393"/>
    <mergeCell ref="CC458:CC459"/>
    <mergeCell ref="BE454:BE455"/>
    <mergeCell ref="BM240:BM241"/>
    <mergeCell ref="BK468:BK469"/>
    <mergeCell ref="BX322:BX327"/>
    <mergeCell ref="BH430:BH435"/>
    <mergeCell ref="BK458:BK459"/>
    <mergeCell ref="BW476:BW477"/>
    <mergeCell ref="BR124:BR129"/>
    <mergeCell ref="BO444:BO445"/>
    <mergeCell ref="BM304:BM305"/>
    <mergeCell ref="BZ298:BZ303"/>
    <mergeCell ref="CE168:CE169"/>
    <mergeCell ref="BH244:BH249"/>
    <mergeCell ref="BP172:BP177"/>
    <mergeCell ref="BE432:BE433"/>
    <mergeCell ref="BW160:BW161"/>
    <mergeCell ref="CE266:CE267"/>
    <mergeCell ref="BQ176:BQ177"/>
    <mergeCell ref="BO384:BO385"/>
    <mergeCell ref="BU278:BU279"/>
    <mergeCell ref="CC318:CC319"/>
    <mergeCell ref="CC312:CC313"/>
    <mergeCell ref="CD196:CD201"/>
    <mergeCell ref="BM164:BM165"/>
    <mergeCell ref="B34:B39"/>
    <mergeCell ref="CC68:CC69"/>
    <mergeCell ref="BU440:BU441"/>
    <mergeCell ref="BO278:BO279"/>
    <mergeCell ref="BZ220:BZ225"/>
    <mergeCell ref="BQ66:BQ67"/>
    <mergeCell ref="BK52:BK53"/>
    <mergeCell ref="BQ30:BQ31"/>
    <mergeCell ref="CC450:CC451"/>
    <mergeCell ref="BE418:BE419"/>
    <mergeCell ref="C4:C9"/>
    <mergeCell ref="CE216:CE217"/>
    <mergeCell ref="CE210:CE211"/>
    <mergeCell ref="BW66:BW67"/>
    <mergeCell ref="CE330:CE331"/>
    <mergeCell ref="BY70:BY75"/>
    <mergeCell ref="BO438:BO439"/>
    <mergeCell ref="BD442:BD443"/>
    <mergeCell ref="CB112:CB117"/>
    <mergeCell ref="BL334:BL339"/>
    <mergeCell ref="CC134:CC135"/>
    <mergeCell ref="BD354:BD355"/>
    <mergeCell ref="CC292:CC293"/>
    <mergeCell ref="BN100:BN105"/>
    <mergeCell ref="BT262:BT267"/>
    <mergeCell ref="BQ110:BQ111"/>
    <mergeCell ref="CD172:CD177"/>
    <mergeCell ref="BW300:BW301"/>
    <mergeCell ref="BT274:BT279"/>
    <mergeCell ref="BO330:BO331"/>
    <mergeCell ref="B4:B9"/>
    <mergeCell ref="BY346:BY351"/>
    <mergeCell ref="CD394:CD399"/>
    <mergeCell ref="BN508:BN513"/>
    <mergeCell ref="BE60:BE61"/>
    <mergeCell ref="CA112:CA117"/>
    <mergeCell ref="BK260:BK261"/>
    <mergeCell ref="BS520:BS521"/>
    <mergeCell ref="CE422:CE423"/>
    <mergeCell ref="B136:B141"/>
    <mergeCell ref="D70:D75"/>
    <mergeCell ref="BS240:BS241"/>
    <mergeCell ref="CA412:CA417"/>
    <mergeCell ref="D124:D129"/>
    <mergeCell ref="D292:D297"/>
    <mergeCell ref="BM418:BM419"/>
    <mergeCell ref="BF364:BF369"/>
    <mergeCell ref="BW136:BW137"/>
    <mergeCell ref="CE64:CE65"/>
    <mergeCell ref="BO178:BO179"/>
    <mergeCell ref="BW436:BW437"/>
    <mergeCell ref="CE364:CE365"/>
    <mergeCell ref="BO478:BO479"/>
    <mergeCell ref="BO34:BO35"/>
    <mergeCell ref="C58:C63"/>
    <mergeCell ref="CE264:CE265"/>
    <mergeCell ref="BO334:BO335"/>
    <mergeCell ref="CD340:CD345"/>
    <mergeCell ref="BY124:BY129"/>
    <mergeCell ref="BD496:BD497"/>
    <mergeCell ref="BQ100:BQ101"/>
    <mergeCell ref="BQ94:BQ95"/>
    <mergeCell ref="BU6:BU7"/>
    <mergeCell ref="BS546:BS547"/>
    <mergeCell ref="BS540:BS541"/>
    <mergeCell ref="BE262:BE263"/>
    <mergeCell ref="BM4:BM5"/>
    <mergeCell ref="BU306:BU307"/>
    <mergeCell ref="BE420:BE421"/>
    <mergeCell ref="BE376:BE377"/>
    <mergeCell ref="CG394:CG395"/>
    <mergeCell ref="BR202:BR207"/>
    <mergeCell ref="CG510:CG511"/>
    <mergeCell ref="CE450:CE451"/>
    <mergeCell ref="BJ244:BJ249"/>
    <mergeCell ref="BS268:BS269"/>
    <mergeCell ref="AN2:AQ2"/>
    <mergeCell ref="BD12:BD13"/>
    <mergeCell ref="BR502:BR507"/>
    <mergeCell ref="BK272:BK273"/>
    <mergeCell ref="CF52:CF57"/>
    <mergeCell ref="BE104:BE105"/>
    <mergeCell ref="CC250:CC251"/>
    <mergeCell ref="BZ190:BZ195"/>
    <mergeCell ref="BE404:BE405"/>
    <mergeCell ref="CC162:CC163"/>
    <mergeCell ref="BJ418:BJ423"/>
    <mergeCell ref="BD40:BD41"/>
    <mergeCell ref="CE222:CE223"/>
    <mergeCell ref="BF64:BF69"/>
    <mergeCell ref="BE326:BE327"/>
    <mergeCell ref="BU370:BU371"/>
    <mergeCell ref="CC304:CC305"/>
    <mergeCell ref="BX16:BX21"/>
    <mergeCell ref="CC32:CC33"/>
    <mergeCell ref="CC26:CC27"/>
    <mergeCell ref="BU398:BU399"/>
    <mergeCell ref="BE468:BE469"/>
    <mergeCell ref="CC332:CC333"/>
    <mergeCell ref="BW164:BW165"/>
    <mergeCell ref="BO100:BO101"/>
    <mergeCell ref="BD104:BD105"/>
    <mergeCell ref="BW34:BW35"/>
    <mergeCell ref="BD404:BD405"/>
    <mergeCell ref="BO74:BO75"/>
    <mergeCell ref="BQ166:BQ167"/>
    <mergeCell ref="BQ160:BQ161"/>
    <mergeCell ref="BR610:BR615"/>
    <mergeCell ref="BQ466:BQ467"/>
    <mergeCell ref="BK298:BK299"/>
    <mergeCell ref="BT376:BT381"/>
    <mergeCell ref="BV556:BV561"/>
    <mergeCell ref="BD116:BD117"/>
    <mergeCell ref="BD568:BD570"/>
    <mergeCell ref="BD144:BD145"/>
    <mergeCell ref="BU454:BU455"/>
    <mergeCell ref="BT142:BT147"/>
    <mergeCell ref="BU518:BU519"/>
    <mergeCell ref="BQ194:BQ195"/>
    <mergeCell ref="BZ310:BZ315"/>
    <mergeCell ref="BD344:BD345"/>
    <mergeCell ref="BN592:BN597"/>
    <mergeCell ref="BJ544:BJ549"/>
    <mergeCell ref="CB538:CB543"/>
    <mergeCell ref="CC382:CC383"/>
    <mergeCell ref="BI418:BI423"/>
    <mergeCell ref="CE14:CE15"/>
    <mergeCell ref="BV148:BV153"/>
    <mergeCell ref="BW386:BW387"/>
    <mergeCell ref="BD246:BD247"/>
    <mergeCell ref="CE320:CE321"/>
    <mergeCell ref="CE314:CE315"/>
    <mergeCell ref="BQ8:BQ9"/>
    <mergeCell ref="CE434:CE435"/>
    <mergeCell ref="CG80:CG81"/>
    <mergeCell ref="CC96:CC97"/>
    <mergeCell ref="BQ308:BQ309"/>
    <mergeCell ref="BK140:BK141"/>
    <mergeCell ref="CC396:CC397"/>
    <mergeCell ref="BK440:BK441"/>
    <mergeCell ref="CE488:CE489"/>
    <mergeCell ref="BW534:BW535"/>
    <mergeCell ref="BW528:BW529"/>
    <mergeCell ref="BY532:BY537"/>
    <mergeCell ref="BY16:BY21"/>
    <mergeCell ref="BL166:BL171"/>
    <mergeCell ref="BQ230:BQ231"/>
    <mergeCell ref="BL466:BL471"/>
    <mergeCell ref="BF304:BF309"/>
    <mergeCell ref="BR268:BR273"/>
    <mergeCell ref="CE84:CE85"/>
    <mergeCell ref="BS296:BS297"/>
    <mergeCell ref="CB412:CB417"/>
    <mergeCell ref="CE384:CE385"/>
    <mergeCell ref="BU56:BU57"/>
    <mergeCell ref="CG150:CG151"/>
    <mergeCell ref="CG144:CG145"/>
    <mergeCell ref="CA4:CA9"/>
    <mergeCell ref="CF166:CF171"/>
    <mergeCell ref="BK538:BK539"/>
    <mergeCell ref="CF280:CF285"/>
    <mergeCell ref="BE524:BE525"/>
    <mergeCell ref="CF466:CF471"/>
    <mergeCell ref="BR454:BR459"/>
    <mergeCell ref="CC54:CC55"/>
    <mergeCell ref="BU426:BU427"/>
    <mergeCell ref="CG514:CG515"/>
    <mergeCell ref="BM468:BM469"/>
    <mergeCell ref="BG370:BG375"/>
    <mergeCell ref="BG364:BG369"/>
    <mergeCell ref="BS388:BS389"/>
    <mergeCell ref="CF214:CF219"/>
    <mergeCell ref="BU154:BU155"/>
    <mergeCell ref="BM526:BM527"/>
    <mergeCell ref="CC82:CC83"/>
    <mergeCell ref="BH130:BH135"/>
    <mergeCell ref="BS72:BS73"/>
    <mergeCell ref="CG346:CG347"/>
    <mergeCell ref="BQ454:BQ455"/>
    <mergeCell ref="CG340:CG341"/>
    <mergeCell ref="CG498:CG499"/>
    <mergeCell ref="BY424:BY429"/>
    <mergeCell ref="BQ400:BQ401"/>
    <mergeCell ref="CE280:CE281"/>
    <mergeCell ref="BN148:BN153"/>
    <mergeCell ref="BS160:BS161"/>
    <mergeCell ref="CD478:CD483"/>
    <mergeCell ref="CD538:CD543"/>
    <mergeCell ref="BK124:BK125"/>
    <mergeCell ref="BF286:BF291"/>
    <mergeCell ref="BW2:CB2"/>
    <mergeCell ref="C310:C315"/>
    <mergeCell ref="BG292:BG297"/>
    <mergeCell ref="CB70:CB75"/>
    <mergeCell ref="BR508:BR513"/>
    <mergeCell ref="BT442:BT447"/>
    <mergeCell ref="BI58:BI63"/>
    <mergeCell ref="BD552:BE552"/>
    <mergeCell ref="CE200:CE201"/>
    <mergeCell ref="BT268:BT273"/>
    <mergeCell ref="BI358:BI363"/>
    <mergeCell ref="CE500:CE501"/>
    <mergeCell ref="BI352:BI357"/>
    <mergeCell ref="BI472:BI477"/>
    <mergeCell ref="CC4:CC5"/>
    <mergeCell ref="BK54:BK55"/>
    <mergeCell ref="BW142:BW143"/>
    <mergeCell ref="BZ58:BZ63"/>
    <mergeCell ref="CC462:CC463"/>
    <mergeCell ref="CE70:CE71"/>
    <mergeCell ref="BW442:BW443"/>
    <mergeCell ref="CE228:CE229"/>
    <mergeCell ref="E298:E303"/>
    <mergeCell ref="CB124:CB129"/>
    <mergeCell ref="CE528:CE529"/>
    <mergeCell ref="BT496:BT501"/>
    <mergeCell ref="BT490:BT495"/>
    <mergeCell ref="BN328:BN333"/>
    <mergeCell ref="CC146:CC147"/>
    <mergeCell ref="CB424:CB429"/>
    <mergeCell ref="BV256:BV261"/>
    <mergeCell ref="BF370:BF375"/>
    <mergeCell ref="B10:B15"/>
    <mergeCell ref="BE240:BE241"/>
    <mergeCell ref="BM168:BM169"/>
    <mergeCell ref="CG216:CG217"/>
    <mergeCell ref="CG210:CG211"/>
    <mergeCell ref="B310:B315"/>
    <mergeCell ref="BE540:BE541"/>
    <mergeCell ref="CD112:CD117"/>
    <mergeCell ref="BQ112:BQ113"/>
    <mergeCell ref="CG516:CG517"/>
    <mergeCell ref="BS204:BS205"/>
    <mergeCell ref="CE134:CE135"/>
    <mergeCell ref="BK244:BK245"/>
    <mergeCell ref="BM184:BM185"/>
    <mergeCell ref="BS504:BS505"/>
    <mergeCell ref="BH472:BH477"/>
    <mergeCell ref="CF172:CF177"/>
    <mergeCell ref="BP286:BP291"/>
    <mergeCell ref="BM10:BM11"/>
    <mergeCell ref="BS172:BS173"/>
    <mergeCell ref="BJ118:BJ123"/>
    <mergeCell ref="CG58:CG59"/>
    <mergeCell ref="BE382:BE383"/>
    <mergeCell ref="BJ238:BJ243"/>
    <mergeCell ref="BK146:BK147"/>
    <mergeCell ref="BM310:BM311"/>
    <mergeCell ref="BS24:BS25"/>
    <mergeCell ref="CG450:CG451"/>
    <mergeCell ref="BN154:BN159"/>
    <mergeCell ref="BS138:BS139"/>
    <mergeCell ref="BK510:BK511"/>
    <mergeCell ref="BS324:BS325"/>
    <mergeCell ref="CG280:CG281"/>
    <mergeCell ref="BK288:BK289"/>
    <mergeCell ref="BE274:BE275"/>
    <mergeCell ref="BM532:BM533"/>
    <mergeCell ref="BR388:BR393"/>
    <mergeCell ref="CC320:CC321"/>
    <mergeCell ref="CC506:CC507"/>
    <mergeCell ref="CE250:CE251"/>
    <mergeCell ref="CG108:CG109"/>
    <mergeCell ref="CD412:CD417"/>
    <mergeCell ref="BD132:BD133"/>
    <mergeCell ref="BW62:BW63"/>
    <mergeCell ref="BW56:BW57"/>
    <mergeCell ref="BO434:BO435"/>
    <mergeCell ref="BG196:BG201"/>
    <mergeCell ref="BO428:BO429"/>
    <mergeCell ref="CF178:CF183"/>
    <mergeCell ref="BM96:BM97"/>
    <mergeCell ref="BO270:BO271"/>
    <mergeCell ref="CF460:CF465"/>
    <mergeCell ref="BQ504:BQ505"/>
    <mergeCell ref="BF472:BF477"/>
    <mergeCell ref="CC494:CC495"/>
    <mergeCell ref="CG526:CG527"/>
    <mergeCell ref="CG520:CG521"/>
    <mergeCell ref="CF286:CF291"/>
    <mergeCell ref="BZ118:BZ123"/>
    <mergeCell ref="BJ232:BJ237"/>
    <mergeCell ref="BR496:BR501"/>
    <mergeCell ref="BR490:BR495"/>
    <mergeCell ref="BM204:BM205"/>
    <mergeCell ref="BJ532:BJ537"/>
    <mergeCell ref="C76:C81"/>
    <mergeCell ref="BM260:BM261"/>
    <mergeCell ref="BO26:BO27"/>
    <mergeCell ref="BR574:BR579"/>
    <mergeCell ref="BL406:BL411"/>
    <mergeCell ref="BW6:BW7"/>
    <mergeCell ref="BD382:BD383"/>
    <mergeCell ref="BI238:BI243"/>
    <mergeCell ref="BM434:BM435"/>
    <mergeCell ref="BW306:BW307"/>
    <mergeCell ref="BI538:BI543"/>
    <mergeCell ref="BQ444:BQ445"/>
    <mergeCell ref="BO494:BO495"/>
    <mergeCell ref="BU230:BU231"/>
    <mergeCell ref="BF76:BF81"/>
    <mergeCell ref="BW322:BW323"/>
    <mergeCell ref="BO406:BO407"/>
    <mergeCell ref="BD410:BD411"/>
    <mergeCell ref="BM330:BM331"/>
    <mergeCell ref="BQ428:BQ429"/>
    <mergeCell ref="BW50:BW51"/>
    <mergeCell ref="BO422:BO423"/>
    <mergeCell ref="BI406:BI411"/>
    <mergeCell ref="BW284:BW285"/>
    <mergeCell ref="BK102:BK103"/>
    <mergeCell ref="BK402:BK403"/>
    <mergeCell ref="BK544:BK545"/>
    <mergeCell ref="BH292:BH297"/>
    <mergeCell ref="BS438:BS439"/>
    <mergeCell ref="BP220:BP225"/>
    <mergeCell ref="BJ52:BJ57"/>
    <mergeCell ref="BJ352:BJ357"/>
    <mergeCell ref="D526:D531"/>
    <mergeCell ref="D406:D411"/>
    <mergeCell ref="BT82:BT87"/>
    <mergeCell ref="B118:B123"/>
    <mergeCell ref="D184:D189"/>
    <mergeCell ref="D460:D465"/>
    <mergeCell ref="D454:D459"/>
    <mergeCell ref="BV526:BV531"/>
    <mergeCell ref="BV648:BV653"/>
    <mergeCell ref="BO298:BO299"/>
    <mergeCell ref="BO456:BO457"/>
    <mergeCell ref="BD634:BD636"/>
    <mergeCell ref="BG304:BG309"/>
    <mergeCell ref="BE332:BE333"/>
    <mergeCell ref="BD540:BD541"/>
    <mergeCell ref="BS428:BS429"/>
    <mergeCell ref="BN628:BN633"/>
    <mergeCell ref="BU110:BU111"/>
    <mergeCell ref="BP574:BP579"/>
    <mergeCell ref="C526:C531"/>
    <mergeCell ref="E292:E297"/>
    <mergeCell ref="BK548:BK549"/>
    <mergeCell ref="B82:B87"/>
    <mergeCell ref="E118:E123"/>
    <mergeCell ref="BD376:BD377"/>
    <mergeCell ref="B484:B489"/>
    <mergeCell ref="BN286:BN291"/>
    <mergeCell ref="B148:B153"/>
    <mergeCell ref="B502:B507"/>
    <mergeCell ref="BM336:BM337"/>
    <mergeCell ref="BU482:BU483"/>
    <mergeCell ref="BR472:BR477"/>
    <mergeCell ref="BQ536:BQ537"/>
    <mergeCell ref="BS144:BS145"/>
    <mergeCell ref="BS302:BS303"/>
    <mergeCell ref="BK300:BK301"/>
    <mergeCell ref="BE132:BE133"/>
    <mergeCell ref="B130:B135"/>
    <mergeCell ref="B430:B435"/>
    <mergeCell ref="BE438:BE439"/>
    <mergeCell ref="B232:B237"/>
    <mergeCell ref="BK110:BK111"/>
    <mergeCell ref="BT184:BT189"/>
    <mergeCell ref="B394:B399"/>
    <mergeCell ref="E154:E159"/>
    <mergeCell ref="BE254:BE255"/>
    <mergeCell ref="E454:E459"/>
    <mergeCell ref="E514:E519"/>
    <mergeCell ref="BJ106:BJ111"/>
    <mergeCell ref="BJ364:BJ369"/>
    <mergeCell ref="BN400:BN405"/>
    <mergeCell ref="BI178:BI183"/>
    <mergeCell ref="BQ410:BQ411"/>
    <mergeCell ref="BE354:BE355"/>
    <mergeCell ref="BE348:BE349"/>
    <mergeCell ref="BG352:BG357"/>
    <mergeCell ref="BM282:BM283"/>
    <mergeCell ref="D280:D285"/>
    <mergeCell ref="BF238:BF243"/>
    <mergeCell ref="BF232:BF237"/>
    <mergeCell ref="BQ464:BQ465"/>
    <mergeCell ref="BD420:BD421"/>
    <mergeCell ref="BD478:BD479"/>
    <mergeCell ref="C298:C303"/>
    <mergeCell ref="BY544:BY549"/>
    <mergeCell ref="BI226:BI231"/>
    <mergeCell ref="CA538:CA543"/>
    <mergeCell ref="CA532:CA537"/>
    <mergeCell ref="BJ370:BJ375"/>
    <mergeCell ref="CD418:CD423"/>
    <mergeCell ref="BS394:BS395"/>
    <mergeCell ref="BK304:BK305"/>
    <mergeCell ref="CF346:CF351"/>
    <mergeCell ref="D298:D303"/>
    <mergeCell ref="CD4:CD9"/>
    <mergeCell ref="CG20:CG21"/>
    <mergeCell ref="BV376:BV381"/>
    <mergeCell ref="BE344:BE345"/>
    <mergeCell ref="BX142:BX147"/>
    <mergeCell ref="BH250:BH255"/>
    <mergeCell ref="BS8:BS9"/>
    <mergeCell ref="BK380:BK381"/>
    <mergeCell ref="E418:E423"/>
    <mergeCell ref="BM26:BM27"/>
    <mergeCell ref="BU290:BU291"/>
    <mergeCell ref="BY472:BY477"/>
    <mergeCell ref="CC218:CC219"/>
    <mergeCell ref="BU74:BU75"/>
    <mergeCell ref="CA238:CA243"/>
    <mergeCell ref="BM446:BM447"/>
    <mergeCell ref="CG162:CG163"/>
    <mergeCell ref="D196:D201"/>
    <mergeCell ref="BS366:BS367"/>
    <mergeCell ref="BK250:BK251"/>
    <mergeCell ref="BD122:BD123"/>
    <mergeCell ref="BM16:BM17"/>
    <mergeCell ref="B22:B27"/>
    <mergeCell ref="BU24:BU25"/>
    <mergeCell ref="CC282:CC283"/>
    <mergeCell ref="BM396:BM397"/>
    <mergeCell ref="BQ494:BQ495"/>
    <mergeCell ref="BM510:BM511"/>
    <mergeCell ref="CE48:CE49"/>
    <mergeCell ref="BO162:BO163"/>
    <mergeCell ref="BJ292:BJ297"/>
    <mergeCell ref="BU324:BU325"/>
    <mergeCell ref="BO156:BO157"/>
    <mergeCell ref="BD160:BD161"/>
    <mergeCell ref="BU498:BU499"/>
    <mergeCell ref="BQ42:BQ43"/>
    <mergeCell ref="C136:C141"/>
    <mergeCell ref="E502:E507"/>
    <mergeCell ref="B334:B339"/>
    <mergeCell ref="BQ490:BQ491"/>
    <mergeCell ref="B154:B159"/>
    <mergeCell ref="B460:B465"/>
    <mergeCell ref="B454:B459"/>
    <mergeCell ref="BJ94:BJ99"/>
    <mergeCell ref="B28:B33"/>
    <mergeCell ref="B322:B327"/>
    <mergeCell ref="BD152:BD153"/>
    <mergeCell ref="C130:C135"/>
    <mergeCell ref="BZ472:BZ477"/>
    <mergeCell ref="B496:B501"/>
    <mergeCell ref="BW192:BW193"/>
    <mergeCell ref="C430:C435"/>
    <mergeCell ref="CB232:CB237"/>
    <mergeCell ref="BW492:BW493"/>
    <mergeCell ref="BI16:BI21"/>
    <mergeCell ref="D418:D423"/>
    <mergeCell ref="BW90:BW91"/>
    <mergeCell ref="BL58:BL63"/>
    <mergeCell ref="BL52:BL57"/>
    <mergeCell ref="BO462:BO463"/>
    <mergeCell ref="CE348:CE349"/>
    <mergeCell ref="BD186:BD187"/>
    <mergeCell ref="BQ222:BQ223"/>
    <mergeCell ref="BL352:BL357"/>
    <mergeCell ref="BF190:BF195"/>
    <mergeCell ref="BZ238:BZ243"/>
    <mergeCell ref="BN118:BN123"/>
    <mergeCell ref="BK66:BK67"/>
    <mergeCell ref="D130:D135"/>
    <mergeCell ref="CE218:CE219"/>
    <mergeCell ref="CE234:CE235"/>
    <mergeCell ref="CE60:CE61"/>
    <mergeCell ref="CE360:CE361"/>
    <mergeCell ref="BF202:BF207"/>
    <mergeCell ref="CB22:CB27"/>
    <mergeCell ref="BU40:BU41"/>
    <mergeCell ref="BP328:BP333"/>
    <mergeCell ref="BK430:BK431"/>
    <mergeCell ref="BD30:BD31"/>
    <mergeCell ref="BS406:BS407"/>
    <mergeCell ref="BM82:BM83"/>
    <mergeCell ref="BU340:BU341"/>
    <mergeCell ref="CC126:CC127"/>
    <mergeCell ref="BX256:BX261"/>
    <mergeCell ref="BH370:BH375"/>
    <mergeCell ref="BM196:BM197"/>
    <mergeCell ref="CH166:CH171"/>
    <mergeCell ref="BD486:BD487"/>
    <mergeCell ref="C196:C201"/>
    <mergeCell ref="BF490:BF495"/>
    <mergeCell ref="BZ538:BZ543"/>
    <mergeCell ref="BM538:BM539"/>
    <mergeCell ref="CH466:CH471"/>
    <mergeCell ref="BO304:BO305"/>
    <mergeCell ref="CB298:CB303"/>
    <mergeCell ref="BT154:BT159"/>
    <mergeCell ref="CB418:CB423"/>
    <mergeCell ref="BL526:BL531"/>
    <mergeCell ref="CC326:CC327"/>
    <mergeCell ref="BD546:BD547"/>
    <mergeCell ref="BT454:BT459"/>
    <mergeCell ref="BQ144:BQ145"/>
    <mergeCell ref="BD214:BD215"/>
    <mergeCell ref="BQ364:BQ365"/>
    <mergeCell ref="BV220:BV225"/>
    <mergeCell ref="BY256:BY261"/>
    <mergeCell ref="BI370:BI375"/>
    <mergeCell ref="BS210:BS211"/>
    <mergeCell ref="CE544:CE545"/>
    <mergeCell ref="BO226:BO227"/>
    <mergeCell ref="BD230:BD231"/>
    <mergeCell ref="BW154:BW155"/>
    <mergeCell ref="CE456:CE457"/>
    <mergeCell ref="CE418:CE419"/>
    <mergeCell ref="BO526:BO527"/>
    <mergeCell ref="BE198:BE199"/>
    <mergeCell ref="BY316:BY321"/>
    <mergeCell ref="BD530:BD531"/>
    <mergeCell ref="E10:E15"/>
    <mergeCell ref="BQ134:BQ135"/>
    <mergeCell ref="CG178:CG179"/>
    <mergeCell ref="BW454:BW455"/>
    <mergeCell ref="BQ292:BQ293"/>
    <mergeCell ref="BQ286:BQ287"/>
    <mergeCell ref="BV142:BV147"/>
    <mergeCell ref="BE110:BE111"/>
    <mergeCell ref="E310:E315"/>
    <mergeCell ref="BS52:BS53"/>
    <mergeCell ref="CG478:CG479"/>
    <mergeCell ref="CD70:CD75"/>
    <mergeCell ref="BT508:BT513"/>
    <mergeCell ref="CE472:CE473"/>
    <mergeCell ref="BV442:BV447"/>
    <mergeCell ref="BE410:BE411"/>
    <mergeCell ref="B142:B147"/>
    <mergeCell ref="CE140:CE141"/>
    <mergeCell ref="BW512:BW513"/>
    <mergeCell ref="BS352:BS353"/>
    <mergeCell ref="BV268:BV273"/>
    <mergeCell ref="BX208:BX213"/>
    <mergeCell ref="CE440:CE441"/>
    <mergeCell ref="BP406:BP411"/>
    <mergeCell ref="E484:E489"/>
    <mergeCell ref="BU144:BU145"/>
    <mergeCell ref="BU302:BU303"/>
    <mergeCell ref="BE372:BE373"/>
    <mergeCell ref="BG376:BG381"/>
    <mergeCell ref="BM300:BM301"/>
    <mergeCell ref="D424:D429"/>
    <mergeCell ref="B442:B447"/>
    <mergeCell ref="CG244:CG245"/>
    <mergeCell ref="CD232:CD237"/>
    <mergeCell ref="CD532:CD537"/>
    <mergeCell ref="BP226:BP231"/>
    <mergeCell ref="BO76:BO77"/>
    <mergeCell ref="CF298:CF303"/>
    <mergeCell ref="BP412:BP417"/>
    <mergeCell ref="BS384:BS385"/>
    <mergeCell ref="BP526:BP531"/>
    <mergeCell ref="BR172:BR177"/>
    <mergeCell ref="CG484:CG485"/>
    <mergeCell ref="CC518:CC519"/>
    <mergeCell ref="BW350:BW351"/>
    <mergeCell ref="CG358:CG359"/>
    <mergeCell ref="CF46:CF51"/>
    <mergeCell ref="BG76:BG81"/>
    <mergeCell ref="CA124:CA129"/>
    <mergeCell ref="BM364:BM365"/>
    <mergeCell ref="BS100:BS101"/>
    <mergeCell ref="BK472:BK473"/>
    <mergeCell ref="CE506:CE507"/>
    <mergeCell ref="BQ200:BQ201"/>
    <mergeCell ref="BI478:BI483"/>
    <mergeCell ref="BS444:BS445"/>
    <mergeCell ref="BQ500:BQ501"/>
    <mergeCell ref="CC430:CC431"/>
    <mergeCell ref="BS260:BS261"/>
    <mergeCell ref="BQ368:BQ369"/>
    <mergeCell ref="CE196:CE197"/>
    <mergeCell ref="CE354:CE355"/>
    <mergeCell ref="CG92:CG93"/>
    <mergeCell ref="CF364:CF369"/>
    <mergeCell ref="BP628:BP633"/>
    <mergeCell ref="BZ22:BZ27"/>
    <mergeCell ref="BR394:BR399"/>
    <mergeCell ref="BS422:BS423"/>
    <mergeCell ref="BS416:BS417"/>
    <mergeCell ref="BD640:BD642"/>
    <mergeCell ref="D10:D15"/>
    <mergeCell ref="BU182:BU183"/>
    <mergeCell ref="BS328:BS329"/>
    <mergeCell ref="BO168:BO169"/>
    <mergeCell ref="D316:D321"/>
    <mergeCell ref="D310:D315"/>
    <mergeCell ref="BD172:BD173"/>
    <mergeCell ref="CC22:CC23"/>
    <mergeCell ref="BX610:CB615"/>
    <mergeCell ref="BU394:BU395"/>
    <mergeCell ref="G1:AA1"/>
    <mergeCell ref="BO184:BO185"/>
    <mergeCell ref="BE8:BE9"/>
    <mergeCell ref="BE360:BE361"/>
    <mergeCell ref="E130:E135"/>
    <mergeCell ref="BE230:BE231"/>
    <mergeCell ref="E430:E435"/>
    <mergeCell ref="BN346:BN351"/>
    <mergeCell ref="BV88:BV93"/>
    <mergeCell ref="BS330:BS331"/>
    <mergeCell ref="BN460:BN465"/>
    <mergeCell ref="BE530:BE531"/>
    <mergeCell ref="BM316:BM317"/>
    <mergeCell ref="BP112:BP117"/>
    <mergeCell ref="BV274:BV279"/>
    <mergeCell ref="BS84:BS85"/>
    <mergeCell ref="BD651:BD653"/>
    <mergeCell ref="CB10:CB15"/>
    <mergeCell ref="BD100:BD101"/>
    <mergeCell ref="BD94:BD95"/>
    <mergeCell ref="BT52:BT57"/>
    <mergeCell ref="CC38:CC39"/>
    <mergeCell ref="BD252:BD253"/>
    <mergeCell ref="BM146:BM147"/>
    <mergeCell ref="BE518:BE519"/>
    <mergeCell ref="CC496:CC497"/>
    <mergeCell ref="CC490:CC491"/>
    <mergeCell ref="CE256:CE257"/>
    <mergeCell ref="BL565:BL570"/>
    <mergeCell ref="BO238:BO239"/>
    <mergeCell ref="BD242:BD243"/>
    <mergeCell ref="BY22:BY27"/>
    <mergeCell ref="BD236:BD237"/>
    <mergeCell ref="BM288:BM289"/>
    <mergeCell ref="CC418:CC419"/>
    <mergeCell ref="BO54:BO55"/>
    <mergeCell ref="BK136:BK137"/>
    <mergeCell ref="BQ298:BQ299"/>
    <mergeCell ref="BV154:BV159"/>
    <mergeCell ref="CE178:CE179"/>
    <mergeCell ref="BD296:BD297"/>
    <mergeCell ref="CE484:CE485"/>
    <mergeCell ref="CE478:CE479"/>
    <mergeCell ref="BO266:BO267"/>
    <mergeCell ref="BL619:BL624"/>
    <mergeCell ref="BQ26:BQ27"/>
    <mergeCell ref="BZ430:BZ435"/>
    <mergeCell ref="CD637:CD642"/>
    <mergeCell ref="BS14:BS15"/>
    <mergeCell ref="BS128:BS129"/>
    <mergeCell ref="BQ184:BQ185"/>
    <mergeCell ref="BS314:BS315"/>
    <mergeCell ref="BK170:BK171"/>
    <mergeCell ref="BQ96:BQ97"/>
    <mergeCell ref="BS188:BS189"/>
    <mergeCell ref="BQ396:BQ397"/>
    <mergeCell ref="BK228:BK229"/>
    <mergeCell ref="CE276:CE277"/>
    <mergeCell ref="BS488:BS489"/>
    <mergeCell ref="BS156:BS157"/>
    <mergeCell ref="BU248:BU249"/>
    <mergeCell ref="CB472:CB477"/>
    <mergeCell ref="CA196:CA201"/>
    <mergeCell ref="CD238:CD243"/>
    <mergeCell ref="BR340:BR345"/>
    <mergeCell ref="BQ314:BQ315"/>
    <mergeCell ref="CA418:CA423"/>
    <mergeCell ref="BS280:BS281"/>
    <mergeCell ref="BK130:BK131"/>
    <mergeCell ref="BP292:BP297"/>
    <mergeCell ref="BP46:BP51"/>
    <mergeCell ref="BW46:BW47"/>
    <mergeCell ref="BW40:BW41"/>
    <mergeCell ref="CA100:CA105"/>
    <mergeCell ref="CA94:CA99"/>
    <mergeCell ref="BM476:BM477"/>
    <mergeCell ref="BW76:BW77"/>
    <mergeCell ref="BO448:BO449"/>
    <mergeCell ref="CC390:CC391"/>
    <mergeCell ref="BM66:BM67"/>
    <mergeCell ref="BD8:BD9"/>
    <mergeCell ref="BU318:BU319"/>
    <mergeCell ref="BD308:BD309"/>
    <mergeCell ref="BE100:BE101"/>
    <mergeCell ref="CC246:CC247"/>
    <mergeCell ref="BW78:BW79"/>
    <mergeCell ref="BE400:BE401"/>
    <mergeCell ref="BZ142:BZ147"/>
    <mergeCell ref="BU444:BU445"/>
    <mergeCell ref="BJ250:BJ255"/>
    <mergeCell ref="BR514:BR519"/>
    <mergeCell ref="BW378:BW379"/>
    <mergeCell ref="BG124:BG129"/>
    <mergeCell ref="BT160:BT165"/>
    <mergeCell ref="BB598:BB606"/>
    <mergeCell ref="BL16:BL21"/>
    <mergeCell ref="BZ442:BZ447"/>
    <mergeCell ref="BW290:BW291"/>
    <mergeCell ref="BG424:BG429"/>
    <mergeCell ref="BI190:BI195"/>
    <mergeCell ref="BO446:BO447"/>
    <mergeCell ref="BI490:BI495"/>
    <mergeCell ref="CC468:CC469"/>
    <mergeCell ref="CC142:CC143"/>
    <mergeCell ref="BO16:BO17"/>
    <mergeCell ref="BW432:BW433"/>
    <mergeCell ref="BQ264:BQ265"/>
    <mergeCell ref="BI544:BI549"/>
    <mergeCell ref="BN4:BN9"/>
    <mergeCell ref="BD372:BD373"/>
    <mergeCell ref="BF376:BF381"/>
    <mergeCell ref="BL370:BL375"/>
    <mergeCell ref="CH508:CH513"/>
    <mergeCell ref="C538:C543"/>
    <mergeCell ref="CE262:CE263"/>
    <mergeCell ref="BF502:BF507"/>
    <mergeCell ref="CE376:CE377"/>
    <mergeCell ref="BM32:BM33"/>
    <mergeCell ref="BS194:BS195"/>
    <mergeCell ref="BH268:BH273"/>
    <mergeCell ref="CB316:CB321"/>
    <mergeCell ref="CB310:CB315"/>
    <mergeCell ref="BQ250:BQ251"/>
    <mergeCell ref="BM332:BM333"/>
    <mergeCell ref="BD400:BD401"/>
    <mergeCell ref="BY142:BY147"/>
    <mergeCell ref="CD76:CD81"/>
    <mergeCell ref="CC338:CC339"/>
    <mergeCell ref="BV448:BV453"/>
    <mergeCell ref="CG48:CG49"/>
    <mergeCell ref="BQ162:BQ163"/>
    <mergeCell ref="CE104:CE105"/>
    <mergeCell ref="BN58:BN63"/>
    <mergeCell ref="CG348:CG349"/>
    <mergeCell ref="BQ462:BQ463"/>
    <mergeCell ref="BK294:BK295"/>
    <mergeCell ref="CE404:CE405"/>
    <mergeCell ref="BS222:BS223"/>
    <mergeCell ref="BH190:BH195"/>
    <mergeCell ref="CB238:CB243"/>
    <mergeCell ref="BP118:BP123"/>
    <mergeCell ref="E196:E201"/>
    <mergeCell ref="BM360:BM361"/>
    <mergeCell ref="BH490:BH495"/>
    <mergeCell ref="BP592:BP597"/>
    <mergeCell ref="BM502:BM503"/>
    <mergeCell ref="D304:D309"/>
    <mergeCell ref="BR106:BR111"/>
    <mergeCell ref="CG456:CG457"/>
    <mergeCell ref="CG418:CG419"/>
    <mergeCell ref="BX583:CB588"/>
    <mergeCell ref="BG268:BG273"/>
    <mergeCell ref="CE468:CE469"/>
    <mergeCell ref="BS134:BS135"/>
    <mergeCell ref="BS292:BS293"/>
    <mergeCell ref="BM124:BM125"/>
    <mergeCell ref="BE496:BE497"/>
    <mergeCell ref="CG234:CG235"/>
    <mergeCell ref="BU58:BU59"/>
    <mergeCell ref="CE551:CF551"/>
    <mergeCell ref="BU52:BU53"/>
    <mergeCell ref="BM424:BM425"/>
    <mergeCell ref="BU352:BU353"/>
    <mergeCell ref="CG544:CG545"/>
    <mergeCell ref="CE206:CE207"/>
    <mergeCell ref="BK528:BK529"/>
    <mergeCell ref="CG342:CG343"/>
    <mergeCell ref="CG336:CG337"/>
    <mergeCell ref="CG532:CG533"/>
    <mergeCell ref="BE94:BE95"/>
    <mergeCell ref="BE252:BE253"/>
    <mergeCell ref="BG256:BG261"/>
    <mergeCell ref="BM452:BM453"/>
    <mergeCell ref="BU280:BU281"/>
    <mergeCell ref="BD416:BD417"/>
    <mergeCell ref="BM480:BM481"/>
    <mergeCell ref="CH406:CH411"/>
    <mergeCell ref="C436:C441"/>
    <mergeCell ref="BW340:BW341"/>
    <mergeCell ref="CE126:CE127"/>
    <mergeCell ref="BT394:BT399"/>
    <mergeCell ref="BD112:BD113"/>
    <mergeCell ref="CC50:CC51"/>
    <mergeCell ref="BU422:BU423"/>
    <mergeCell ref="BO254:BO255"/>
    <mergeCell ref="CC350:CC351"/>
    <mergeCell ref="BW188:BW189"/>
    <mergeCell ref="BW182:BW183"/>
    <mergeCell ref="BK98:BK99"/>
    <mergeCell ref="BQ412:BQ413"/>
    <mergeCell ref="CG300:CG301"/>
    <mergeCell ref="CB430:CB435"/>
    <mergeCell ref="BK398:BK399"/>
    <mergeCell ref="CG76:CG77"/>
    <mergeCell ref="BQ146:BQ147"/>
    <mergeCell ref="CD304:CD309"/>
    <mergeCell ref="CD298:CD303"/>
    <mergeCell ref="BX136:BX141"/>
    <mergeCell ref="CF64:CF69"/>
    <mergeCell ref="CE326:CE327"/>
    <mergeCell ref="BX436:BX441"/>
    <mergeCell ref="BK436:BK437"/>
    <mergeCell ref="BU108:BU109"/>
    <mergeCell ref="CC410:CC411"/>
    <mergeCell ref="BJ70:BJ75"/>
    <mergeCell ref="CH298:CH303"/>
    <mergeCell ref="BD220:BD221"/>
    <mergeCell ref="D94:D99"/>
    <mergeCell ref="BK6:BK7"/>
    <mergeCell ref="BD470:BD471"/>
    <mergeCell ref="BU150:BU151"/>
    <mergeCell ref="BM522:BM523"/>
    <mergeCell ref="B214:B219"/>
    <mergeCell ref="BU450:BU451"/>
    <mergeCell ref="BO282:BO283"/>
    <mergeCell ref="BW210:BW211"/>
    <mergeCell ref="CE38:CE39"/>
    <mergeCell ref="CF526:CF531"/>
    <mergeCell ref="CE496:CE497"/>
    <mergeCell ref="CH292:CH297"/>
    <mergeCell ref="BK50:BK51"/>
    <mergeCell ref="BK44:BK45"/>
    <mergeCell ref="CG256:CG257"/>
    <mergeCell ref="CH592:CH597"/>
    <mergeCell ref="BN565:BN570"/>
    <mergeCell ref="BT280:BT285"/>
    <mergeCell ref="BK350:BK351"/>
    <mergeCell ref="BQ270:BQ271"/>
    <mergeCell ref="CE180:CE181"/>
    <mergeCell ref="BQ384:BQ385"/>
    <mergeCell ref="CE480:CE481"/>
    <mergeCell ref="BM136:BM137"/>
    <mergeCell ref="BV94:BV99"/>
    <mergeCell ref="BF322:BF327"/>
    <mergeCell ref="BP232:BP237"/>
    <mergeCell ref="BW280:BW281"/>
    <mergeCell ref="BH88:BH93"/>
    <mergeCell ref="BN250:BN255"/>
    <mergeCell ref="BH82:BH87"/>
    <mergeCell ref="BK492:BK493"/>
    <mergeCell ref="BK540:BK541"/>
    <mergeCell ref="BM86:BM87"/>
    <mergeCell ref="CG196:CG197"/>
    <mergeCell ref="BS400:BS401"/>
    <mergeCell ref="CF184:CF189"/>
    <mergeCell ref="BS184:BS185"/>
    <mergeCell ref="BO152:BO153"/>
    <mergeCell ref="BD156:BD157"/>
    <mergeCell ref="CC438:CC439"/>
    <mergeCell ref="CC106:CC107"/>
    <mergeCell ref="CC486:CC487"/>
    <mergeCell ref="C46:C51"/>
    <mergeCell ref="BD232:BD233"/>
    <mergeCell ref="BI88:BI93"/>
    <mergeCell ref="CB448:CB453"/>
    <mergeCell ref="BF394:BF399"/>
    <mergeCell ref="BQ294:BQ295"/>
    <mergeCell ref="BK126:BK127"/>
    <mergeCell ref="CE322:CE323"/>
    <mergeCell ref="CG446:CG447"/>
    <mergeCell ref="BG190:BG195"/>
    <mergeCell ref="BW118:BW119"/>
    <mergeCell ref="BO490:BO491"/>
    <mergeCell ref="BG496:BG501"/>
    <mergeCell ref="BM152:BM153"/>
    <mergeCell ref="BU410:BU411"/>
    <mergeCell ref="BS434:BS435"/>
    <mergeCell ref="BI256:BI261"/>
    <mergeCell ref="BL244:BL249"/>
    <mergeCell ref="CE540:CE541"/>
    <mergeCell ref="BK56:BK57"/>
    <mergeCell ref="BD226:BD227"/>
    <mergeCell ref="BD619:BD621"/>
    <mergeCell ref="BX382:BX387"/>
    <mergeCell ref="BM228:BM229"/>
    <mergeCell ref="CH619:CH624"/>
    <mergeCell ref="BG88:BG93"/>
    <mergeCell ref="BM528:BM529"/>
    <mergeCell ref="D136:D141"/>
    <mergeCell ref="BG388:BG393"/>
    <mergeCell ref="BO294:BO295"/>
    <mergeCell ref="CC174:CC175"/>
    <mergeCell ref="D436:D441"/>
    <mergeCell ref="CF238:CF243"/>
    <mergeCell ref="BD536:BD537"/>
    <mergeCell ref="CC474:CC475"/>
    <mergeCell ref="BU330:BU331"/>
    <mergeCell ref="BM256:BM257"/>
    <mergeCell ref="C28:C33"/>
    <mergeCell ref="BR112:BR117"/>
    <mergeCell ref="CF538:CF543"/>
    <mergeCell ref="BZ370:BZ375"/>
    <mergeCell ref="BJ484:BJ489"/>
    <mergeCell ref="E202:E207"/>
    <mergeCell ref="D214:D219"/>
    <mergeCell ref="BT46:BT51"/>
    <mergeCell ref="CG174:CG175"/>
    <mergeCell ref="BL418:BL423"/>
    <mergeCell ref="BE494:BE495"/>
    <mergeCell ref="BK262:BK263"/>
    <mergeCell ref="BS48:BS49"/>
    <mergeCell ref="BU178:BU179"/>
    <mergeCell ref="BZ34:BZ39"/>
    <mergeCell ref="CF196:CF201"/>
    <mergeCell ref="BD3:BE3"/>
    <mergeCell ref="BT178:BT183"/>
    <mergeCell ref="BT172:BT177"/>
    <mergeCell ref="CB436:CB441"/>
    <mergeCell ref="BM272:BM273"/>
    <mergeCell ref="BL544:BL549"/>
    <mergeCell ref="AT551:AW551"/>
    <mergeCell ref="BD520:BD521"/>
    <mergeCell ref="BI376:BI381"/>
    <mergeCell ref="BN310:BN315"/>
    <mergeCell ref="BQ282:BQ283"/>
    <mergeCell ref="CH472:CH477"/>
    <mergeCell ref="BI202:BI207"/>
    <mergeCell ref="BI502:BI507"/>
    <mergeCell ref="BW318:BW319"/>
    <mergeCell ref="BO358:BO359"/>
    <mergeCell ref="BD482:BD483"/>
    <mergeCell ref="BS206:BS207"/>
    <mergeCell ref="BS320:BS321"/>
    <mergeCell ref="BS506:BS507"/>
    <mergeCell ref="CE408:CE409"/>
    <mergeCell ref="BO522:BO523"/>
    <mergeCell ref="BE194:BE195"/>
    <mergeCell ref="CG212:CG213"/>
    <mergeCell ref="BE536:BE537"/>
    <mergeCell ref="CG512:CG513"/>
    <mergeCell ref="CA136:CA141"/>
    <mergeCell ref="CE332:CE333"/>
    <mergeCell ref="CA436:CA441"/>
    <mergeCell ref="BK154:BK155"/>
    <mergeCell ref="BE286:BE287"/>
    <mergeCell ref="BE444:BE445"/>
    <mergeCell ref="CE2:CF2"/>
    <mergeCell ref="CE246:CE247"/>
    <mergeCell ref="BY148:BY153"/>
    <mergeCell ref="BN232:BN237"/>
    <mergeCell ref="CG12:CG13"/>
    <mergeCell ref="BF88:BF93"/>
    <mergeCell ref="BY448:BY453"/>
    <mergeCell ref="BV160:BV165"/>
    <mergeCell ref="BN16:BN21"/>
    <mergeCell ref="BK256:BK257"/>
    <mergeCell ref="BV280:BV285"/>
    <mergeCell ref="CE304:CE305"/>
    <mergeCell ref="BN532:BN537"/>
    <mergeCell ref="BF388:BF393"/>
    <mergeCell ref="BP298:BP303"/>
    <mergeCell ref="BW346:BW347"/>
    <mergeCell ref="BH154:BH159"/>
    <mergeCell ref="BH454:BH459"/>
    <mergeCell ref="CG364:CG365"/>
    <mergeCell ref="BK22:BK23"/>
    <mergeCell ref="BO414:BO415"/>
    <mergeCell ref="BM376:BM377"/>
    <mergeCell ref="BQ86:BQ87"/>
    <mergeCell ref="BO468:BO469"/>
    <mergeCell ref="BS178:BS179"/>
    <mergeCell ref="BS478:BS479"/>
    <mergeCell ref="BN130:BN135"/>
    <mergeCell ref="CG32:CG33"/>
    <mergeCell ref="BN430:BN435"/>
    <mergeCell ref="CG332:CG333"/>
    <mergeCell ref="BS20:BS21"/>
    <mergeCell ref="BK392:BK393"/>
    <mergeCell ref="CG262:CG263"/>
    <mergeCell ref="BS140:BS141"/>
    <mergeCell ref="BJ268:BJ273"/>
    <mergeCell ref="BS440:BS441"/>
    <mergeCell ref="CC160:CC161"/>
    <mergeCell ref="BK296:BK297"/>
    <mergeCell ref="BE128:BE129"/>
    <mergeCell ref="BX448:BX453"/>
    <mergeCell ref="CG434:CG435"/>
    <mergeCell ref="BM388:BM389"/>
    <mergeCell ref="D148:D153"/>
    <mergeCell ref="BZ214:BZ219"/>
    <mergeCell ref="BE428:BE429"/>
    <mergeCell ref="BM142:BM143"/>
    <mergeCell ref="CC186:CC187"/>
    <mergeCell ref="C148:C153"/>
    <mergeCell ref="BJ376:BJ381"/>
    <mergeCell ref="CC278:CC279"/>
    <mergeCell ref="BL442:BL447"/>
    <mergeCell ref="CE344:CE345"/>
    <mergeCell ref="BO452:BO453"/>
    <mergeCell ref="CB136:CB141"/>
    <mergeCell ref="CG240:CG241"/>
    <mergeCell ref="BK142:BK143"/>
    <mergeCell ref="BQ142:BQ143"/>
    <mergeCell ref="BL448:BL453"/>
    <mergeCell ref="CC406:CC407"/>
    <mergeCell ref="CC362:CC363"/>
    <mergeCell ref="BI274:BI279"/>
    <mergeCell ref="CG192:CG193"/>
    <mergeCell ref="BO236:BO237"/>
    <mergeCell ref="BO148:BO149"/>
    <mergeCell ref="BX659:CB664"/>
    <mergeCell ref="BO60:BO61"/>
    <mergeCell ref="BD64:BD65"/>
    <mergeCell ref="BO360:BO361"/>
    <mergeCell ref="BD364:BD365"/>
    <mergeCell ref="CG462:CG463"/>
    <mergeCell ref="BL256:BL261"/>
    <mergeCell ref="CC214:CC215"/>
    <mergeCell ref="BM284:BM285"/>
    <mergeCell ref="CH64:CH69"/>
    <mergeCell ref="BM436:BM437"/>
    <mergeCell ref="BO44:BO45"/>
    <mergeCell ref="CB202:CB207"/>
    <mergeCell ref="BO202:BO203"/>
    <mergeCell ref="BR565:BR570"/>
    <mergeCell ref="BP532:BP537"/>
    <mergeCell ref="BD292:BD293"/>
    <mergeCell ref="BD286:BD287"/>
    <mergeCell ref="CC230:CC231"/>
    <mergeCell ref="CC224:CC225"/>
    <mergeCell ref="CB502:CB507"/>
    <mergeCell ref="BO502:BO503"/>
    <mergeCell ref="CC530:CC531"/>
    <mergeCell ref="BI268:BI273"/>
    <mergeCell ref="BO272:BO273"/>
    <mergeCell ref="BW58:BW59"/>
    <mergeCell ref="CE316:CE317"/>
    <mergeCell ref="BO424:BO425"/>
    <mergeCell ref="BD434:BD435"/>
    <mergeCell ref="BD428:BD429"/>
    <mergeCell ref="BQ190:BQ191"/>
    <mergeCell ref="BR520:BR525"/>
    <mergeCell ref="H2:K2"/>
    <mergeCell ref="BE406:BE407"/>
    <mergeCell ref="BN484:BN489"/>
    <mergeCell ref="BS348:BS349"/>
    <mergeCell ref="BN478:BN483"/>
    <mergeCell ref="BH316:BH321"/>
    <mergeCell ref="E322:E327"/>
    <mergeCell ref="BJ76:BJ81"/>
    <mergeCell ref="CD424:CD429"/>
    <mergeCell ref="BE90:BE91"/>
    <mergeCell ref="BG94:BG99"/>
    <mergeCell ref="CC236:CC237"/>
    <mergeCell ref="BE390:BE391"/>
    <mergeCell ref="BE548:BE549"/>
    <mergeCell ref="CF490:CF495"/>
    <mergeCell ref="BU36:BU37"/>
    <mergeCell ref="BP166:BP171"/>
    <mergeCell ref="BM408:BM409"/>
    <mergeCell ref="BD26:BD27"/>
    <mergeCell ref="BX100:BX105"/>
    <mergeCell ref="BP472:BP477"/>
    <mergeCell ref="BU336:BU337"/>
    <mergeCell ref="BM192:BM193"/>
    <mergeCell ref="BR232:BR237"/>
    <mergeCell ref="BJ88:BJ93"/>
    <mergeCell ref="BM492:BM493"/>
    <mergeCell ref="BZ160:BZ165"/>
    <mergeCell ref="BJ274:BJ279"/>
    <mergeCell ref="BD42:BD43"/>
    <mergeCell ref="BR532:BR537"/>
    <mergeCell ref="BS418:BS419"/>
    <mergeCell ref="BJ388:BJ393"/>
    <mergeCell ref="CH478:CH483"/>
    <mergeCell ref="BU478:BU479"/>
    <mergeCell ref="BZ334:BZ339"/>
    <mergeCell ref="BG316:BG321"/>
    <mergeCell ref="CH262:CH267"/>
    <mergeCell ref="BE460:BE461"/>
    <mergeCell ref="BT466:BT471"/>
    <mergeCell ref="CE66:CE67"/>
    <mergeCell ref="BO180:BO181"/>
    <mergeCell ref="BD184:BD185"/>
    <mergeCell ref="BW108:BW109"/>
    <mergeCell ref="CE410:CE411"/>
    <mergeCell ref="BO480:BO481"/>
    <mergeCell ref="BI382:BI387"/>
    <mergeCell ref="BD96:BD97"/>
    <mergeCell ref="BD90:BD91"/>
    <mergeCell ref="CC34:CC35"/>
    <mergeCell ref="BL376:BL381"/>
    <mergeCell ref="CC334:CC335"/>
    <mergeCell ref="BW166:BW167"/>
    <mergeCell ref="BM442:BM443"/>
    <mergeCell ref="CH184:CH189"/>
    <mergeCell ref="BK378:BK379"/>
    <mergeCell ref="CE94:CE95"/>
    <mergeCell ref="BO208:BO209"/>
    <mergeCell ref="BW466:BW467"/>
    <mergeCell ref="CE252:CE253"/>
    <mergeCell ref="CB322:CB327"/>
    <mergeCell ref="BO322:BO323"/>
    <mergeCell ref="CB148:CB153"/>
    <mergeCell ref="CD82:CD87"/>
    <mergeCell ref="BD238:BD239"/>
    <mergeCell ref="BF592:BI597"/>
    <mergeCell ref="CD136:CD141"/>
    <mergeCell ref="CG540:CG541"/>
    <mergeCell ref="BK442:BK443"/>
    <mergeCell ref="CA400:CA405"/>
    <mergeCell ref="BP10:BP15"/>
    <mergeCell ref="CD436:CD441"/>
    <mergeCell ref="BH382:BH387"/>
    <mergeCell ref="BQ38:BQ39"/>
    <mergeCell ref="CE464:CE465"/>
    <mergeCell ref="CE502:CE503"/>
    <mergeCell ref="BP310:BP315"/>
    <mergeCell ref="BE250:BE251"/>
    <mergeCell ref="BR76:BR81"/>
    <mergeCell ref="CG224:CG225"/>
    <mergeCell ref="BQ338:BQ339"/>
    <mergeCell ref="BJ448:BJ453"/>
    <mergeCell ref="CG382:CG383"/>
    <mergeCell ref="BE156:BE157"/>
    <mergeCell ref="BK524:BK525"/>
    <mergeCell ref="BU544:BU545"/>
    <mergeCell ref="BS551:BT551"/>
    <mergeCell ref="BO22:BO23"/>
    <mergeCell ref="BR412:BR417"/>
    <mergeCell ref="BH442:BH447"/>
    <mergeCell ref="BS42:BS43"/>
    <mergeCell ref="BK414:BK415"/>
    <mergeCell ref="BK240:BK241"/>
    <mergeCell ref="CE518:CE519"/>
    <mergeCell ref="CC502:CC503"/>
    <mergeCell ref="BM512:BM513"/>
    <mergeCell ref="BM312:BM313"/>
    <mergeCell ref="CG2:CH2"/>
    <mergeCell ref="CA148:CA153"/>
    <mergeCell ref="BS124:BS125"/>
    <mergeCell ref="BK496:BK497"/>
    <mergeCell ref="CA448:CA453"/>
    <mergeCell ref="BX166:BX171"/>
    <mergeCell ref="BS424:BS425"/>
    <mergeCell ref="BR298:BR303"/>
    <mergeCell ref="BE298:BE299"/>
    <mergeCell ref="BJ154:BJ159"/>
    <mergeCell ref="BQ392:BQ393"/>
    <mergeCell ref="BS326:BS327"/>
    <mergeCell ref="BD264:BD265"/>
    <mergeCell ref="BM158:BM159"/>
    <mergeCell ref="BS484:BS485"/>
    <mergeCell ref="CC202:CC203"/>
    <mergeCell ref="BG328:BG333"/>
    <mergeCell ref="BU244:BU245"/>
    <mergeCell ref="BE226:BE227"/>
    <mergeCell ref="BU456:BU457"/>
    <mergeCell ref="BS468:BS469"/>
    <mergeCell ref="BM212:BM213"/>
    <mergeCell ref="BD276:BD277"/>
    <mergeCell ref="BU140:BU141"/>
    <mergeCell ref="BE368:BE369"/>
    <mergeCell ref="BH22:BH27"/>
    <mergeCell ref="CE474:CE475"/>
    <mergeCell ref="CG82:CG83"/>
    <mergeCell ref="BK28:BK29"/>
    <mergeCell ref="BM198:BM199"/>
    <mergeCell ref="CD388:CD393"/>
    <mergeCell ref="BM356:BM357"/>
    <mergeCell ref="CF648:CF653"/>
    <mergeCell ref="CF610:CF615"/>
    <mergeCell ref="CB214:CB219"/>
    <mergeCell ref="BD146:BD147"/>
    <mergeCell ref="CC242:CC243"/>
    <mergeCell ref="BK40:BK41"/>
    <mergeCell ref="BW374:BW375"/>
    <mergeCell ref="BG514:BG519"/>
    <mergeCell ref="CE214:CE215"/>
    <mergeCell ref="BD288:BD289"/>
    <mergeCell ref="BR238:BR243"/>
    <mergeCell ref="BR538:BR543"/>
    <mergeCell ref="BU510:BU511"/>
    <mergeCell ref="BO342:BO343"/>
    <mergeCell ref="BK182:BK183"/>
    <mergeCell ref="CE230:CE231"/>
    <mergeCell ref="BT298:BT303"/>
    <mergeCell ref="BW270:BW271"/>
    <mergeCell ref="CE530:CE531"/>
    <mergeCell ref="BE314:BE315"/>
    <mergeCell ref="BQ408:BQ409"/>
    <mergeCell ref="BQ402:BQ403"/>
    <mergeCell ref="BK210:BK211"/>
    <mergeCell ref="CE372:CE373"/>
    <mergeCell ref="BS190:BS191"/>
    <mergeCell ref="CB154:CB159"/>
    <mergeCell ref="BN358:BN363"/>
    <mergeCell ref="BM328:BM329"/>
    <mergeCell ref="CB454:CB459"/>
    <mergeCell ref="BV286:BV291"/>
    <mergeCell ref="BF514:BF519"/>
    <mergeCell ref="BH160:BH165"/>
    <mergeCell ref="CF88:CF93"/>
    <mergeCell ref="BD14:BD15"/>
    <mergeCell ref="BS234:BS235"/>
    <mergeCell ref="BK280:BK281"/>
    <mergeCell ref="BQ442:BQ443"/>
    <mergeCell ref="BD320:BD321"/>
    <mergeCell ref="BK274:BK275"/>
    <mergeCell ref="CF16:CF21"/>
    <mergeCell ref="BP130:BP135"/>
    <mergeCell ref="BO28:BO29"/>
    <mergeCell ref="BK340:BK341"/>
    <mergeCell ref="CF82:CF87"/>
    <mergeCell ref="BX460:BX465"/>
    <mergeCell ref="BM106:BM107"/>
    <mergeCell ref="CE176:CE177"/>
    <mergeCell ref="BU364:BU365"/>
    <mergeCell ref="D22:D27"/>
    <mergeCell ref="BG274:BG279"/>
    <mergeCell ref="D34:D39"/>
    <mergeCell ref="E34:E39"/>
    <mergeCell ref="E28:E33"/>
    <mergeCell ref="BM180:BM181"/>
    <mergeCell ref="BR10:BR15"/>
    <mergeCell ref="BZ268:BZ273"/>
    <mergeCell ref="BJ382:BJ387"/>
    <mergeCell ref="BS38:BS39"/>
    <mergeCell ref="BL148:BL153"/>
    <mergeCell ref="BD124:BD125"/>
    <mergeCell ref="BD118:BD119"/>
    <mergeCell ref="BT76:BT81"/>
    <mergeCell ref="CC62:CC63"/>
    <mergeCell ref="BM176:BM177"/>
    <mergeCell ref="BB616:BB624"/>
    <mergeCell ref="BI340:BI345"/>
    <mergeCell ref="BT10:BT15"/>
    <mergeCell ref="BL382:BL387"/>
    <mergeCell ref="BI94:BI99"/>
    <mergeCell ref="D496:D501"/>
    <mergeCell ref="BI208:BI213"/>
    <mergeCell ref="CH190:CH195"/>
    <mergeCell ref="C220:C225"/>
    <mergeCell ref="BU276:BU277"/>
    <mergeCell ref="CH490:CH495"/>
    <mergeCell ref="C520:C525"/>
    <mergeCell ref="BW430:BW431"/>
    <mergeCell ref="BL436:BL441"/>
    <mergeCell ref="BW36:BW37"/>
    <mergeCell ref="BO408:BO409"/>
    <mergeCell ref="BD412:BD413"/>
    <mergeCell ref="BQ174:BQ175"/>
    <mergeCell ref="BW336:BW337"/>
    <mergeCell ref="BY340:BY345"/>
    <mergeCell ref="BQ474:BQ475"/>
    <mergeCell ref="BF112:BF117"/>
    <mergeCell ref="BF106:BF111"/>
    <mergeCell ref="BN370:BN375"/>
    <mergeCell ref="CH418:CH423"/>
    <mergeCell ref="BO92:BO93"/>
    <mergeCell ref="BU418:BU419"/>
    <mergeCell ref="BF226:BF231"/>
    <mergeCell ref="E208:E213"/>
    <mergeCell ref="CE34:CE35"/>
    <mergeCell ref="CG94:CG95"/>
    <mergeCell ref="D286:D291"/>
    <mergeCell ref="B52:B57"/>
    <mergeCell ref="BV472:BV477"/>
    <mergeCell ref="B166:B171"/>
    <mergeCell ref="BY508:BY513"/>
    <mergeCell ref="BK318:BK319"/>
    <mergeCell ref="CA268:CA273"/>
    <mergeCell ref="BK312:BK313"/>
    <mergeCell ref="BH94:BH99"/>
    <mergeCell ref="BM78:BM79"/>
    <mergeCell ref="B226:B231"/>
    <mergeCell ref="BE450:BE451"/>
    <mergeCell ref="BE118:BE119"/>
    <mergeCell ref="BK444:BK445"/>
    <mergeCell ref="BQ538:BQ539"/>
    <mergeCell ref="BM378:BM379"/>
    <mergeCell ref="B526:B531"/>
    <mergeCell ref="CA328:CA333"/>
    <mergeCell ref="BJ160:BJ165"/>
    <mergeCell ref="BS304:BS305"/>
    <mergeCell ref="BD314:BD315"/>
    <mergeCell ref="D520:D525"/>
    <mergeCell ref="BU300:BU301"/>
    <mergeCell ref="BP430:BP435"/>
    <mergeCell ref="BJ262:BJ267"/>
    <mergeCell ref="BM340:BM341"/>
    <mergeCell ref="BM392:BM393"/>
    <mergeCell ref="BU206:BU207"/>
    <mergeCell ref="BO344:BO345"/>
    <mergeCell ref="BG106:BG111"/>
    <mergeCell ref="BO458:BO459"/>
    <mergeCell ref="BS130:BS131"/>
    <mergeCell ref="BM262:BM263"/>
    <mergeCell ref="CE536:CE537"/>
    <mergeCell ref="BO212:BO213"/>
    <mergeCell ref="BD216:BD217"/>
    <mergeCell ref="BD610:BD612"/>
    <mergeCell ref="BF334:BF339"/>
    <mergeCell ref="BD516:BD517"/>
    <mergeCell ref="AD2:AG2"/>
    <mergeCell ref="BW178:BW179"/>
    <mergeCell ref="CB34:CB39"/>
    <mergeCell ref="BH172:BH177"/>
    <mergeCell ref="BQ158:BQ159"/>
    <mergeCell ref="BW478:BW479"/>
    <mergeCell ref="BQ316:BQ317"/>
    <mergeCell ref="CB334:CB339"/>
    <mergeCell ref="BK302:BK303"/>
    <mergeCell ref="BN538:BN543"/>
    <mergeCell ref="CD100:CD105"/>
    <mergeCell ref="BK46:BK47"/>
    <mergeCell ref="CD322:CD327"/>
    <mergeCell ref="CD556:CD561"/>
    <mergeCell ref="BM40:BM41"/>
    <mergeCell ref="BU48:BU49"/>
    <mergeCell ref="CC306:CC307"/>
    <mergeCell ref="BM420:BM421"/>
    <mergeCell ref="BG280:BG285"/>
    <mergeCell ref="CE72:CE73"/>
    <mergeCell ref="BO186:BO187"/>
    <mergeCell ref="BJ316:BJ321"/>
    <mergeCell ref="BU348:BU349"/>
    <mergeCell ref="BR244:BR249"/>
    <mergeCell ref="CC208:CC209"/>
    <mergeCell ref="BO486:BO487"/>
    <mergeCell ref="CH610:CH615"/>
    <mergeCell ref="CB442:CB447"/>
    <mergeCell ref="BL556:BL561"/>
    <mergeCell ref="BK410:BK411"/>
    <mergeCell ref="CE458:CE459"/>
    <mergeCell ref="BO354:BO355"/>
    <mergeCell ref="CG524:CG525"/>
    <mergeCell ref="BS54:BS55"/>
    <mergeCell ref="BY286:BY291"/>
    <mergeCell ref="BI514:BI519"/>
    <mergeCell ref="CA52:CA57"/>
    <mergeCell ref="BS512:BS513"/>
    <mergeCell ref="CE442:CE443"/>
    <mergeCell ref="BY460:BY465"/>
    <mergeCell ref="CG208:CG209"/>
    <mergeCell ref="CB496:CB501"/>
    <mergeCell ref="BS196:BS197"/>
    <mergeCell ref="BQ342:BQ343"/>
    <mergeCell ref="BM182:BM183"/>
    <mergeCell ref="CA520:CA525"/>
    <mergeCell ref="BP610:BP615"/>
    <mergeCell ref="CA274:CA279"/>
    <mergeCell ref="BP436:BP441"/>
    <mergeCell ref="BK150:BK151"/>
    <mergeCell ref="BS408:BS409"/>
    <mergeCell ref="CG372:CG373"/>
    <mergeCell ref="CG344:CG345"/>
    <mergeCell ref="BK290:BK291"/>
    <mergeCell ref="BK246:BK247"/>
    <mergeCell ref="CG136:CG137"/>
    <mergeCell ref="BW92:BW93"/>
    <mergeCell ref="BO464:BO465"/>
    <mergeCell ref="BD484:BD485"/>
    <mergeCell ref="BQ520:BQ521"/>
    <mergeCell ref="BS402:BS403"/>
    <mergeCell ref="CC128:CC129"/>
    <mergeCell ref="BW162:BW163"/>
    <mergeCell ref="BQ278:BQ279"/>
    <mergeCell ref="CD514:CD519"/>
    <mergeCell ref="BE180:BE181"/>
    <mergeCell ref="BM482:BM483"/>
    <mergeCell ref="CE170:CE171"/>
    <mergeCell ref="BE148:BE149"/>
    <mergeCell ref="BD528:BD529"/>
    <mergeCell ref="CB46:CB51"/>
    <mergeCell ref="CD130:CD135"/>
    <mergeCell ref="BP466:BP471"/>
    <mergeCell ref="BM270:BM271"/>
    <mergeCell ref="CD628:CD633"/>
    <mergeCell ref="BO534:BO535"/>
    <mergeCell ref="BK374:BK375"/>
    <mergeCell ref="BH274:BH279"/>
    <mergeCell ref="BD631:BD633"/>
    <mergeCell ref="BL160:BL165"/>
    <mergeCell ref="CE508:CE509"/>
    <mergeCell ref="BO290:BO291"/>
    <mergeCell ref="BD188:BD189"/>
    <mergeCell ref="BQ224:BQ225"/>
    <mergeCell ref="BZ340:BZ345"/>
    <mergeCell ref="BZ454:BZ459"/>
    <mergeCell ref="BD488:BD489"/>
    <mergeCell ref="CC470:CC471"/>
    <mergeCell ref="CC426:CC427"/>
    <mergeCell ref="CE78:CE79"/>
    <mergeCell ref="BD637:BD639"/>
    <mergeCell ref="BH514:BH519"/>
    <mergeCell ref="BZ52:BZ57"/>
    <mergeCell ref="BR424:BR429"/>
    <mergeCell ref="CC24:CC25"/>
    <mergeCell ref="BJ280:BJ285"/>
    <mergeCell ref="BZ352:BZ357"/>
    <mergeCell ref="CD601:CD606"/>
    <mergeCell ref="BB580:BB588"/>
    <mergeCell ref="CC482:CC483"/>
    <mergeCell ref="BG448:BG453"/>
    <mergeCell ref="BO198:BO199"/>
    <mergeCell ref="CG72:CG73"/>
    <mergeCell ref="BP583:BP588"/>
    <mergeCell ref="CF208:CF213"/>
    <mergeCell ref="BD601:BD603"/>
    <mergeCell ref="BU54:BU55"/>
    <mergeCell ref="BR556:BR561"/>
    <mergeCell ref="BW32:BW33"/>
    <mergeCell ref="BS502:BS503"/>
    <mergeCell ref="BG472:BG477"/>
    <mergeCell ref="CG356:CG357"/>
    <mergeCell ref="BI532:BI537"/>
    <mergeCell ref="CG42:CG43"/>
    <mergeCell ref="BY478:BY483"/>
    <mergeCell ref="BU528:BU529"/>
    <mergeCell ref="CE258:CE259"/>
    <mergeCell ref="CE470:CE471"/>
    <mergeCell ref="CE286:CE287"/>
    <mergeCell ref="BY58:BY63"/>
    <mergeCell ref="BD272:BD273"/>
    <mergeCell ref="BY52:BY57"/>
    <mergeCell ref="CC526:CC527"/>
    <mergeCell ref="CC520:CC521"/>
    <mergeCell ref="BQ28:BQ29"/>
    <mergeCell ref="BQ186:BQ187"/>
    <mergeCell ref="BY352:BY357"/>
    <mergeCell ref="BK166:BK167"/>
    <mergeCell ref="BV184:BV189"/>
    <mergeCell ref="BK160:BK161"/>
    <mergeCell ref="CA118:CA123"/>
    <mergeCell ref="BQ486:BQ487"/>
    <mergeCell ref="BX280:BX285"/>
    <mergeCell ref="BM410:BM411"/>
    <mergeCell ref="BK466:BK467"/>
    <mergeCell ref="BP322:BP327"/>
    <mergeCell ref="BJ346:BJ351"/>
    <mergeCell ref="BU492:BU493"/>
    <mergeCell ref="BD32:BD33"/>
    <mergeCell ref="BM268:BM269"/>
    <mergeCell ref="BX292:BX297"/>
    <mergeCell ref="CC156:CC157"/>
    <mergeCell ref="BX286:BX291"/>
    <mergeCell ref="BZ520:BZ525"/>
    <mergeCell ref="BD70:BD71"/>
    <mergeCell ref="BS446:BS447"/>
    <mergeCell ref="BM432:BM433"/>
    <mergeCell ref="BO176:BO177"/>
    <mergeCell ref="BW434:BW435"/>
    <mergeCell ref="BI220:BI225"/>
    <mergeCell ref="BO476:BO477"/>
    <mergeCell ref="BI520:BI525"/>
    <mergeCell ref="BQ236:BQ237"/>
    <mergeCell ref="CC330:CC331"/>
    <mergeCell ref="BN556:BN561"/>
    <mergeCell ref="BV10:BV15"/>
    <mergeCell ref="BN382:BN387"/>
    <mergeCell ref="C460:C465"/>
    <mergeCell ref="BH214:BH219"/>
    <mergeCell ref="E226:E231"/>
    <mergeCell ref="CG274:CG275"/>
    <mergeCell ref="E220:E225"/>
    <mergeCell ref="CD328:CD333"/>
    <mergeCell ref="E520:E525"/>
    <mergeCell ref="BS262:BS263"/>
    <mergeCell ref="CA154:CA159"/>
    <mergeCell ref="BS174:BS175"/>
    <mergeCell ref="BK546:BK547"/>
    <mergeCell ref="CA454:CA459"/>
    <mergeCell ref="BK214:BK215"/>
    <mergeCell ref="BS474:BS475"/>
    <mergeCell ref="BP556:BP561"/>
    <mergeCell ref="BD136:BD137"/>
    <mergeCell ref="BD38:BD39"/>
    <mergeCell ref="BD338:BD339"/>
    <mergeCell ref="BM546:BM547"/>
    <mergeCell ref="CB460:CB465"/>
    <mergeCell ref="BM362:BM363"/>
    <mergeCell ref="BV478:BV483"/>
    <mergeCell ref="BM30:BM31"/>
    <mergeCell ref="CG78:CG79"/>
    <mergeCell ref="BH46:BH51"/>
    <mergeCell ref="BU18:BU19"/>
    <mergeCell ref="BJ400:BJ405"/>
    <mergeCell ref="BE152:BE153"/>
    <mergeCell ref="CB40:CB45"/>
    <mergeCell ref="BU2:BV2"/>
    <mergeCell ref="BM18:BM19"/>
    <mergeCell ref="BM46:BM47"/>
    <mergeCell ref="BU304:BU305"/>
    <mergeCell ref="BE86:BE87"/>
    <mergeCell ref="CG392:CG393"/>
    <mergeCell ref="CC232:CC233"/>
    <mergeCell ref="BW64:BW65"/>
    <mergeCell ref="CF28:CF33"/>
    <mergeCell ref="BE386:BE387"/>
    <mergeCell ref="BW364:BW365"/>
    <mergeCell ref="BX184:BX189"/>
    <mergeCell ref="BU32:BU33"/>
    <mergeCell ref="BQ502:BQ503"/>
    <mergeCell ref="BU332:BU333"/>
    <mergeCell ref="BU446:BU447"/>
    <mergeCell ref="CE220:CE221"/>
    <mergeCell ref="BT4:BT9"/>
    <mergeCell ref="BP16:BP21"/>
    <mergeCell ref="BO40:BO41"/>
    <mergeCell ref="BF100:BF105"/>
    <mergeCell ref="BZ406:BZ411"/>
    <mergeCell ref="CB340:CB345"/>
    <mergeCell ref="BO340:BO341"/>
    <mergeCell ref="CC226:CC227"/>
    <mergeCell ref="BT196:BT201"/>
    <mergeCell ref="BN28:BN33"/>
    <mergeCell ref="BF400:BF405"/>
    <mergeCell ref="CG458:CG459"/>
    <mergeCell ref="CG452:CG453"/>
    <mergeCell ref="CG492:CG493"/>
    <mergeCell ref="CE62:CE63"/>
    <mergeCell ref="CE460:CE461"/>
    <mergeCell ref="BH520:BH525"/>
    <mergeCell ref="BU132:BU133"/>
    <mergeCell ref="BJ100:BJ105"/>
    <mergeCell ref="BM504:BM505"/>
    <mergeCell ref="BM110:BM111"/>
    <mergeCell ref="BJ286:BJ291"/>
    <mergeCell ref="BE4:BE5"/>
    <mergeCell ref="BM306:BM307"/>
    <mergeCell ref="BK330:BK331"/>
    <mergeCell ref="CG416:CG417"/>
    <mergeCell ref="BP370:BP375"/>
    <mergeCell ref="CG328:CG329"/>
    <mergeCell ref="BS158:BS159"/>
    <mergeCell ref="CF316:CF321"/>
    <mergeCell ref="BS316:BS317"/>
    <mergeCell ref="BE38:BE39"/>
    <mergeCell ref="BM448:BM449"/>
    <mergeCell ref="BX472:BX477"/>
    <mergeCell ref="BS518:BS519"/>
    <mergeCell ref="CE362:CE363"/>
    <mergeCell ref="BH184:BH189"/>
    <mergeCell ref="BP442:BP447"/>
    <mergeCell ref="BS452:BS453"/>
    <mergeCell ref="BK308:BK309"/>
    <mergeCell ref="BH28:BH33"/>
    <mergeCell ref="BM12:BM13"/>
    <mergeCell ref="CF322:CF327"/>
    <mergeCell ref="BU468:BU469"/>
    <mergeCell ref="CE378:CE379"/>
    <mergeCell ref="BW234:BW235"/>
    <mergeCell ref="CG88:CG89"/>
    <mergeCell ref="BJ508:BJ513"/>
    <mergeCell ref="E46:E51"/>
    <mergeCell ref="BE168:BE169"/>
    <mergeCell ref="BW238:BW239"/>
    <mergeCell ref="BS22:BS23"/>
    <mergeCell ref="CD40:CD45"/>
    <mergeCell ref="BV412:BV417"/>
    <mergeCell ref="BX178:BX183"/>
    <mergeCell ref="CH28:CH33"/>
    <mergeCell ref="BQ436:BQ437"/>
    <mergeCell ref="BZ400:BZ405"/>
    <mergeCell ref="BS202:BS203"/>
    <mergeCell ref="CB160:CB165"/>
    <mergeCell ref="B178:B183"/>
    <mergeCell ref="B172:B177"/>
    <mergeCell ref="CG378:CG379"/>
    <mergeCell ref="BX574:CB579"/>
    <mergeCell ref="CG536:CG537"/>
    <mergeCell ref="BS66:BS67"/>
    <mergeCell ref="BK438:BK439"/>
    <mergeCell ref="CD274:CD279"/>
    <mergeCell ref="BH220:BH225"/>
    <mergeCell ref="BH334:BH339"/>
    <mergeCell ref="B58:B63"/>
    <mergeCell ref="B244:B249"/>
    <mergeCell ref="B358:B363"/>
    <mergeCell ref="BQ534:BQ535"/>
    <mergeCell ref="BH232:BH237"/>
    <mergeCell ref="BP496:BP501"/>
    <mergeCell ref="BU360:BU361"/>
    <mergeCell ref="BP490:BP495"/>
    <mergeCell ref="BE474:BE475"/>
    <mergeCell ref="BB656:BB664"/>
    <mergeCell ref="BR436:BR441"/>
    <mergeCell ref="BO240:BO241"/>
    <mergeCell ref="BD244:BD245"/>
    <mergeCell ref="BI100:BI105"/>
    <mergeCell ref="BL574:BL579"/>
    <mergeCell ref="BW174:BW175"/>
    <mergeCell ref="BQ6:BQ7"/>
    <mergeCell ref="BO546:BO547"/>
    <mergeCell ref="BI286:BI291"/>
    <mergeCell ref="BO540:BO541"/>
    <mergeCell ref="BD544:BD545"/>
    <mergeCell ref="BI400:BI405"/>
    <mergeCell ref="CH382:CH387"/>
    <mergeCell ref="BQ306:BQ307"/>
    <mergeCell ref="BD456:BD457"/>
    <mergeCell ref="BU136:BU137"/>
    <mergeCell ref="BW184:BW185"/>
    <mergeCell ref="CC510:CC511"/>
    <mergeCell ref="BU436:BU437"/>
    <mergeCell ref="BZ292:BZ297"/>
    <mergeCell ref="BO268:BO269"/>
    <mergeCell ref="BT124:BT129"/>
    <mergeCell ref="BL496:BL501"/>
    <mergeCell ref="BW202:BW203"/>
    <mergeCell ref="CB52:CB57"/>
    <mergeCell ref="BT424:BT429"/>
    <mergeCell ref="BD142:BD143"/>
    <mergeCell ref="BV190:BV195"/>
    <mergeCell ref="BF418:BF423"/>
    <mergeCell ref="BK36:BK37"/>
    <mergeCell ref="BK30:BK31"/>
    <mergeCell ref="BN601:BN606"/>
    <mergeCell ref="BJ466:BJ471"/>
    <mergeCell ref="D46:D51"/>
    <mergeCell ref="BK100:BK101"/>
    <mergeCell ref="CA58:CA63"/>
    <mergeCell ref="D346:D351"/>
    <mergeCell ref="D340:D345"/>
    <mergeCell ref="BM166:BM167"/>
    <mergeCell ref="BM160:BM161"/>
    <mergeCell ref="BJ214:BJ219"/>
    <mergeCell ref="BR148:BR153"/>
    <mergeCell ref="BK242:BK243"/>
    <mergeCell ref="BS176:BS177"/>
    <mergeCell ref="CC302:CC303"/>
    <mergeCell ref="BZ478:BZ483"/>
    <mergeCell ref="BO24:BO25"/>
    <mergeCell ref="CE542:CE543"/>
    <mergeCell ref="BW551:CB551"/>
    <mergeCell ref="E346:E351"/>
    <mergeCell ref="BU218:BU219"/>
    <mergeCell ref="BM74:BM75"/>
    <mergeCell ref="BE446:BE447"/>
    <mergeCell ref="BV58:BV63"/>
    <mergeCell ref="CA466:CA471"/>
    <mergeCell ref="BU60:BU61"/>
    <mergeCell ref="BE130:BE131"/>
    <mergeCell ref="BX124:BX129"/>
    <mergeCell ref="BH238:BH243"/>
    <mergeCell ref="BX118:BX123"/>
    <mergeCell ref="BJ454:BJ459"/>
    <mergeCell ref="CC356:CC357"/>
    <mergeCell ref="BU212:BU213"/>
    <mergeCell ref="C124:C129"/>
    <mergeCell ref="CE172:CE173"/>
    <mergeCell ref="BU236:BU237"/>
    <mergeCell ref="BD158:BD159"/>
    <mergeCell ref="BD316:BD317"/>
    <mergeCell ref="BD310:BD311"/>
    <mergeCell ref="BW240:BW241"/>
    <mergeCell ref="BM230:BM231"/>
    <mergeCell ref="BF10:BF15"/>
    <mergeCell ref="BN268:BN273"/>
    <mergeCell ref="CD280:CD285"/>
    <mergeCell ref="BF310:BF315"/>
    <mergeCell ref="BO296:BO297"/>
    <mergeCell ref="CF40:CF45"/>
    <mergeCell ref="BD300:BD301"/>
    <mergeCell ref="BX418:BX423"/>
    <mergeCell ref="BX412:BX417"/>
    <mergeCell ref="BQ56:BQ57"/>
    <mergeCell ref="BW382:BW383"/>
    <mergeCell ref="CF340:CF345"/>
    <mergeCell ref="BD212:BD213"/>
    <mergeCell ref="BD206:BD207"/>
    <mergeCell ref="BM258:BM259"/>
    <mergeCell ref="BE10:BE11"/>
    <mergeCell ref="BK172:BK173"/>
    <mergeCell ref="BP34:BP39"/>
    <mergeCell ref="BP28:BP33"/>
    <mergeCell ref="BH400:BH405"/>
    <mergeCell ref="BE310:BE311"/>
    <mergeCell ref="BJ166:BJ171"/>
    <mergeCell ref="CE290:CE291"/>
    <mergeCell ref="BD408:BD409"/>
    <mergeCell ref="B112:B117"/>
    <mergeCell ref="BD66:BD67"/>
    <mergeCell ref="BR583:BR588"/>
    <mergeCell ref="CD460:CD465"/>
    <mergeCell ref="BT648:BT653"/>
    <mergeCell ref="BX484:BX489"/>
    <mergeCell ref="BX478:BX483"/>
    <mergeCell ref="BO30:BO31"/>
    <mergeCell ref="D178:D183"/>
    <mergeCell ref="D172:D177"/>
    <mergeCell ref="BZ244:BZ249"/>
    <mergeCell ref="BD278:BD279"/>
    <mergeCell ref="CC216:CC217"/>
    <mergeCell ref="D478:D483"/>
    <mergeCell ref="CC210:CC211"/>
    <mergeCell ref="BD392:BD393"/>
    <mergeCell ref="BM438:BM439"/>
    <mergeCell ref="BZ544:BZ549"/>
    <mergeCell ref="BZ112:BZ117"/>
    <mergeCell ref="BO90:BO91"/>
    <mergeCell ref="CC516:CC517"/>
    <mergeCell ref="BU372:BU373"/>
    <mergeCell ref="BO204:BO205"/>
    <mergeCell ref="BO390:BO391"/>
    <mergeCell ref="BO504:BO505"/>
    <mergeCell ref="CB172:CB177"/>
    <mergeCell ref="BL286:BL291"/>
    <mergeCell ref="CC58:CC59"/>
    <mergeCell ref="BF118:BF123"/>
    <mergeCell ref="D160:D165"/>
    <mergeCell ref="BR82:BR87"/>
    <mergeCell ref="BK178:BK179"/>
    <mergeCell ref="BT637:BT642"/>
    <mergeCell ref="BO324:BO325"/>
    <mergeCell ref="BD380:BD381"/>
    <mergeCell ref="CH208:CH213"/>
    <mergeCell ref="BB667:BB675"/>
    <mergeCell ref="CE118:CE119"/>
    <mergeCell ref="BW490:BW491"/>
    <mergeCell ref="CB346:CB351"/>
    <mergeCell ref="CB532:CB537"/>
    <mergeCell ref="BD430:BD431"/>
    <mergeCell ref="BQ192:BQ193"/>
    <mergeCell ref="BN520:BN525"/>
    <mergeCell ref="CC280:CC281"/>
    <mergeCell ref="BQ492:BQ493"/>
    <mergeCell ref="CE46:CE47"/>
    <mergeCell ref="BF130:BF135"/>
    <mergeCell ref="C178:C183"/>
    <mergeCell ref="BW88:BW89"/>
    <mergeCell ref="BW82:BW83"/>
    <mergeCell ref="CE346:CE347"/>
    <mergeCell ref="BO460:BO461"/>
    <mergeCell ref="C292:C297"/>
    <mergeCell ref="BO454:BO455"/>
    <mergeCell ref="CE340:CE341"/>
    <mergeCell ref="BD464:BD465"/>
    <mergeCell ref="BW388:BW389"/>
    <mergeCell ref="CG106:CG107"/>
    <mergeCell ref="BQ220:BQ221"/>
    <mergeCell ref="CG264:CG265"/>
    <mergeCell ref="CB394:CB399"/>
    <mergeCell ref="BL508:BL513"/>
    <mergeCell ref="BY112:BY117"/>
    <mergeCell ref="B70:B75"/>
    <mergeCell ref="BN574:BN579"/>
    <mergeCell ref="BH406:BH411"/>
    <mergeCell ref="BS6:BS7"/>
    <mergeCell ref="CA172:CA177"/>
    <mergeCell ref="BQ62:BQ63"/>
    <mergeCell ref="BS306:BS307"/>
    <mergeCell ref="BQ362:BQ363"/>
    <mergeCell ref="BU72:BU73"/>
    <mergeCell ref="BE186:BE187"/>
    <mergeCell ref="BM444:BM445"/>
    <mergeCell ref="BD512:BD513"/>
    <mergeCell ref="CG486:CG487"/>
    <mergeCell ref="BK494:BK495"/>
    <mergeCell ref="BS208:BS209"/>
    <mergeCell ref="BK406:BK407"/>
    <mergeCell ref="BE196:BE197"/>
    <mergeCell ref="BM14:BM15"/>
    <mergeCell ref="BX190:BX195"/>
    <mergeCell ref="BR22:BR27"/>
    <mergeCell ref="BJ394:BJ399"/>
    <mergeCell ref="BX490:BX495"/>
    <mergeCell ref="BS50:BS51"/>
    <mergeCell ref="BK422:BK423"/>
    <mergeCell ref="BS350:BS351"/>
    <mergeCell ref="BS508:BS509"/>
    <mergeCell ref="CE438:CE439"/>
    <mergeCell ref="BE224:BE225"/>
    <mergeCell ref="BU268:BU269"/>
    <mergeCell ref="CG204:CG205"/>
    <mergeCell ref="BU22:BU23"/>
    <mergeCell ref="CG508:CG509"/>
    <mergeCell ref="BP601:BP606"/>
    <mergeCell ref="BU164:BU165"/>
    <mergeCell ref="BM536:BM537"/>
    <mergeCell ref="CC424:CC425"/>
    <mergeCell ref="BW256:BW257"/>
    <mergeCell ref="BU180:BU181"/>
    <mergeCell ref="BD170:BD171"/>
    <mergeCell ref="CC108:CC109"/>
    <mergeCell ref="BU524:BU525"/>
    <mergeCell ref="BU480:BU481"/>
    <mergeCell ref="CG242:CG243"/>
    <mergeCell ref="CG542:CG543"/>
    <mergeCell ref="CA70:CA75"/>
    <mergeCell ref="BH58:BH63"/>
    <mergeCell ref="BH52:BH57"/>
    <mergeCell ref="CE504:CE505"/>
    <mergeCell ref="CG84:CG85"/>
    <mergeCell ref="BM222:BM223"/>
    <mergeCell ref="BH352:BH357"/>
    <mergeCell ref="CB400:CB405"/>
    <mergeCell ref="BV238:BV243"/>
    <mergeCell ref="CG270:CG271"/>
    <mergeCell ref="BK352:BK353"/>
    <mergeCell ref="CC412:CC413"/>
    <mergeCell ref="CF328:CF333"/>
    <mergeCell ref="BE380:BE381"/>
    <mergeCell ref="BK542:BK543"/>
    <mergeCell ref="CC80:CC81"/>
    <mergeCell ref="BU452:BU453"/>
    <mergeCell ref="BM308:BM309"/>
    <mergeCell ref="BD458:BD459"/>
    <mergeCell ref="BK478:BK479"/>
    <mergeCell ref="D544:D549"/>
    <mergeCell ref="CG504:CG505"/>
    <mergeCell ref="BS192:BS193"/>
    <mergeCell ref="BM178:BM179"/>
    <mergeCell ref="BS492:BS493"/>
    <mergeCell ref="BP274:BP279"/>
    <mergeCell ref="BD28:BD29"/>
    <mergeCell ref="CC124:CC125"/>
    <mergeCell ref="BU496:BU497"/>
    <mergeCell ref="BM8:BM9"/>
    <mergeCell ref="CE526:CE527"/>
    <mergeCell ref="CG286:CG287"/>
    <mergeCell ref="CB466:CB471"/>
    <mergeCell ref="BT322:BT327"/>
    <mergeCell ref="BW332:BW333"/>
    <mergeCell ref="BV82:BV87"/>
    <mergeCell ref="BN454:BN459"/>
    <mergeCell ref="BQ470:BQ471"/>
    <mergeCell ref="BI232:BI237"/>
    <mergeCell ref="BO388:BO389"/>
    <mergeCell ref="BY178:BY183"/>
    <mergeCell ref="BX70:BX75"/>
    <mergeCell ref="BM76:BM77"/>
    <mergeCell ref="BM252:BM253"/>
    <mergeCell ref="D334:D339"/>
    <mergeCell ref="BU512:BU513"/>
    <mergeCell ref="BW120:BW121"/>
    <mergeCell ref="BG298:BG303"/>
    <mergeCell ref="BO492:BO493"/>
    <mergeCell ref="CA460:CA465"/>
    <mergeCell ref="BD102:BD103"/>
    <mergeCell ref="BT16:BT21"/>
    <mergeCell ref="BE448:BE449"/>
    <mergeCell ref="BI64:BI69"/>
    <mergeCell ref="CB280:CB285"/>
    <mergeCell ref="CE352:CE353"/>
    <mergeCell ref="CC194:CC195"/>
    <mergeCell ref="CE90:CE91"/>
    <mergeCell ref="BW462:BW463"/>
    <mergeCell ref="CE390:CE391"/>
    <mergeCell ref="CC358:CC359"/>
    <mergeCell ref="BZ526:BZ531"/>
    <mergeCell ref="CC492:CC493"/>
    <mergeCell ref="BD228:BD229"/>
    <mergeCell ref="BM280:BM281"/>
    <mergeCell ref="BZ274:BZ279"/>
    <mergeCell ref="BE478:BE479"/>
    <mergeCell ref="BY4:BY9"/>
    <mergeCell ref="CB478:CB483"/>
    <mergeCell ref="BV310:BV315"/>
    <mergeCell ref="BQ24:BQ25"/>
    <mergeCell ref="BE236:BE237"/>
    <mergeCell ref="BK162:BK163"/>
    <mergeCell ref="BF292:BF297"/>
    <mergeCell ref="BQ324:BQ325"/>
    <mergeCell ref="BK156:BK157"/>
    <mergeCell ref="BU88:BU89"/>
    <mergeCell ref="BD402:BD403"/>
    <mergeCell ref="BU82:BU83"/>
    <mergeCell ref="CC346:CC347"/>
    <mergeCell ref="BM454:BM455"/>
    <mergeCell ref="CC498:CC499"/>
    <mergeCell ref="BR136:BR141"/>
    <mergeCell ref="BZ394:BZ399"/>
    <mergeCell ref="B364:B369"/>
    <mergeCell ref="CG384:CG385"/>
    <mergeCell ref="BU202:BU203"/>
    <mergeCell ref="CD166:CD171"/>
    <mergeCell ref="BV538:BV543"/>
    <mergeCell ref="BS258:BS259"/>
    <mergeCell ref="CA430:CA435"/>
    <mergeCell ref="BP40:BP45"/>
    <mergeCell ref="CD466:CD471"/>
    <mergeCell ref="BX298:BX303"/>
    <mergeCell ref="BV322:BV327"/>
    <mergeCell ref="BP154:BP159"/>
    <mergeCell ref="BH526:BH531"/>
    <mergeCell ref="BP340:BP345"/>
    <mergeCell ref="CG112:CG113"/>
    <mergeCell ref="BP454:BP459"/>
    <mergeCell ref="BS470:BS471"/>
    <mergeCell ref="BM302:BM303"/>
    <mergeCell ref="CC532:CC533"/>
    <mergeCell ref="BE40:BE41"/>
    <mergeCell ref="C250:C255"/>
    <mergeCell ref="C94:C99"/>
    <mergeCell ref="BL538:BL543"/>
    <mergeCell ref="C202:C207"/>
    <mergeCell ref="C502:C507"/>
    <mergeCell ref="BD394:BD395"/>
    <mergeCell ref="BY136:BY141"/>
    <mergeCell ref="E268:E273"/>
    <mergeCell ref="BD508:BD509"/>
    <mergeCell ref="BW520:BW521"/>
    <mergeCell ref="D388:D393"/>
    <mergeCell ref="BU166:BU167"/>
    <mergeCell ref="D466:D471"/>
    <mergeCell ref="BS154:BS155"/>
    <mergeCell ref="BK526:BK527"/>
    <mergeCell ref="CA478:CA483"/>
    <mergeCell ref="BS454:BS455"/>
    <mergeCell ref="BM292:BM293"/>
    <mergeCell ref="BM286:BM287"/>
    <mergeCell ref="BR142:BR147"/>
    <mergeCell ref="BZ70:BZ75"/>
    <mergeCell ref="BP508:BP513"/>
    <mergeCell ref="BJ184:BJ189"/>
    <mergeCell ref="BW312:BW313"/>
    <mergeCell ref="BR442:BR447"/>
    <mergeCell ref="BG58:BG63"/>
    <mergeCell ref="BD294:BD295"/>
    <mergeCell ref="BO352:BO353"/>
    <mergeCell ref="BT208:BT213"/>
    <mergeCell ref="BG358:BG363"/>
    <mergeCell ref="BO264:BO265"/>
    <mergeCell ref="BU274:BU275"/>
    <mergeCell ref="BF82:BF87"/>
    <mergeCell ref="BI118:BI123"/>
    <mergeCell ref="BM314:BM315"/>
    <mergeCell ref="BU392:BU393"/>
    <mergeCell ref="BO194:BO195"/>
    <mergeCell ref="BW452:BW453"/>
    <mergeCell ref="BO308:BO309"/>
    <mergeCell ref="BQ74:BQ75"/>
    <mergeCell ref="BY298:BY303"/>
    <mergeCell ref="BI526:BI531"/>
    <mergeCell ref="BD234:BD235"/>
    <mergeCell ref="BZ418:BZ423"/>
    <mergeCell ref="BQ498:BQ499"/>
    <mergeCell ref="BM298:BM299"/>
    <mergeCell ref="BQ460:BQ461"/>
    <mergeCell ref="BK292:BK293"/>
    <mergeCell ref="BN172:BN177"/>
    <mergeCell ref="CH220:CH225"/>
    <mergeCell ref="CH352:CH357"/>
    <mergeCell ref="BF154:BF159"/>
    <mergeCell ref="CH460:CH465"/>
    <mergeCell ref="BF340:BF345"/>
    <mergeCell ref="BO326:BO327"/>
    <mergeCell ref="BW112:BW113"/>
    <mergeCell ref="CE370:CE371"/>
    <mergeCell ref="BO484:BO485"/>
    <mergeCell ref="BF454:BF459"/>
    <mergeCell ref="BQ244:BQ245"/>
    <mergeCell ref="BD1:CD1"/>
    <mergeCell ref="BE300:BE301"/>
    <mergeCell ref="BY418:BY423"/>
    <mergeCell ref="BO210:BO211"/>
    <mergeCell ref="CF400:CF405"/>
    <mergeCell ref="BK226:BK227"/>
    <mergeCell ref="CA178:CA183"/>
    <mergeCell ref="CC20:CC21"/>
    <mergeCell ref="CE80:CE81"/>
    <mergeCell ref="CE254:CE255"/>
    <mergeCell ref="BZ412:BZ417"/>
    <mergeCell ref="BS56:BS57"/>
    <mergeCell ref="CB178:CB183"/>
    <mergeCell ref="BM80:BM81"/>
    <mergeCell ref="CE150:CE151"/>
    <mergeCell ref="BM194:BM195"/>
    <mergeCell ref="CG46:CG47"/>
    <mergeCell ref="BG4:BG9"/>
    <mergeCell ref="CH214:CH219"/>
    <mergeCell ref="BU142:BU143"/>
    <mergeCell ref="BQ140:BQ141"/>
    <mergeCell ref="BU442:BU443"/>
    <mergeCell ref="CC228:CC229"/>
    <mergeCell ref="BW60:BW61"/>
    <mergeCell ref="BY64:BY69"/>
    <mergeCell ref="BO432:BO433"/>
    <mergeCell ref="BD436:BD437"/>
    <mergeCell ref="CH268:CH273"/>
    <mergeCell ref="BI292:BI297"/>
    <mergeCell ref="BW366:BW367"/>
    <mergeCell ref="BW360:BW361"/>
    <mergeCell ref="BL328:BL333"/>
    <mergeCell ref="BY364:BY369"/>
    <mergeCell ref="BT256:BT261"/>
    <mergeCell ref="BD262:BD263"/>
    <mergeCell ref="CH274:CH279"/>
    <mergeCell ref="CH22:CH27"/>
    <mergeCell ref="BE430:BE431"/>
    <mergeCell ref="BU168:BU169"/>
    <mergeCell ref="BE282:BE283"/>
    <mergeCell ref="CC428:CC429"/>
    <mergeCell ref="BW260:BW261"/>
    <mergeCell ref="BG400:BG405"/>
    <mergeCell ref="CH76:CH81"/>
    <mergeCell ref="BD282:BD283"/>
    <mergeCell ref="CG388:CG389"/>
    <mergeCell ref="CF376:CF381"/>
    <mergeCell ref="CE392:CE393"/>
    <mergeCell ref="BO8:BO9"/>
    <mergeCell ref="BD414:BD415"/>
    <mergeCell ref="BW338:BW339"/>
    <mergeCell ref="BL628:BL633"/>
    <mergeCell ref="BV22:BV27"/>
    <mergeCell ref="BF136:BF141"/>
    <mergeCell ref="BN394:BN399"/>
    <mergeCell ref="C472:C477"/>
    <mergeCell ref="CE4:CE5"/>
    <mergeCell ref="BW376:BW377"/>
    <mergeCell ref="BF436:BF441"/>
    <mergeCell ref="E232:E237"/>
    <mergeCell ref="CG70:CG71"/>
    <mergeCell ref="BW508:BW509"/>
    <mergeCell ref="E532:E537"/>
    <mergeCell ref="BK168:BK169"/>
    <mergeCell ref="B76:B81"/>
    <mergeCell ref="BF58:BF63"/>
    <mergeCell ref="BW404:BW405"/>
    <mergeCell ref="BF358:BF363"/>
    <mergeCell ref="BH124:BH129"/>
    <mergeCell ref="CE58:CE59"/>
    <mergeCell ref="BH118:BH123"/>
    <mergeCell ref="CE358:CE359"/>
    <mergeCell ref="BV418:BV423"/>
    <mergeCell ref="CG124:CG125"/>
    <mergeCell ref="CG118:CG119"/>
    <mergeCell ref="B298:B303"/>
    <mergeCell ref="BK370:BK371"/>
    <mergeCell ref="BK364:BK365"/>
    <mergeCell ref="D64:D69"/>
    <mergeCell ref="BW458:BW459"/>
    <mergeCell ref="CA166:CA171"/>
    <mergeCell ref="BR40:BR45"/>
    <mergeCell ref="BZ304:BZ309"/>
    <mergeCell ref="BD6:BD7"/>
    <mergeCell ref="BS226:BS227"/>
    <mergeCell ref="BM58:BM59"/>
    <mergeCell ref="BS220:BS221"/>
    <mergeCell ref="BK266:BK267"/>
    <mergeCell ref="BD306:BD307"/>
    <mergeCell ref="BE98:BE99"/>
    <mergeCell ref="CC244:CC245"/>
    <mergeCell ref="BM358:BM359"/>
    <mergeCell ref="BM352:BM353"/>
    <mergeCell ref="CG74:CG75"/>
    <mergeCell ref="BV430:BV435"/>
    <mergeCell ref="BE398:BE399"/>
    <mergeCell ref="BU286:BU287"/>
    <mergeCell ref="BO118:BO119"/>
    <mergeCell ref="CG188:CG189"/>
    <mergeCell ref="BJ406:BJ411"/>
    <mergeCell ref="CG374:CG375"/>
    <mergeCell ref="BK434:BK435"/>
    <mergeCell ref="BD148:BD149"/>
    <mergeCell ref="BM42:BM43"/>
    <mergeCell ref="BE414:BE415"/>
    <mergeCell ref="BM200:BM201"/>
    <mergeCell ref="BW72:BW73"/>
    <mergeCell ref="BO260:BO261"/>
    <mergeCell ref="BO14:BO15"/>
    <mergeCell ref="CG412:CG413"/>
    <mergeCell ref="BK64:BK65"/>
    <mergeCell ref="BW152:BW153"/>
    <mergeCell ref="CH334:CH339"/>
    <mergeCell ref="BQ302:BQ303"/>
    <mergeCell ref="CG190:CG191"/>
    <mergeCell ref="CH520:CH525"/>
    <mergeCell ref="BW180:BW181"/>
    <mergeCell ref="BY184:BY189"/>
    <mergeCell ref="CE108:CE109"/>
    <mergeCell ref="BQ318:BQ319"/>
    <mergeCell ref="BW480:BW481"/>
    <mergeCell ref="CG548:CG549"/>
    <mergeCell ref="BM64:BM65"/>
    <mergeCell ref="BV28:BV33"/>
    <mergeCell ref="BK120:BK121"/>
    <mergeCell ref="BF250:BF255"/>
    <mergeCell ref="BS378:BS379"/>
    <mergeCell ref="C304:C309"/>
    <mergeCell ref="BP160:BP165"/>
    <mergeCell ref="BW208:BW209"/>
    <mergeCell ref="CB64:CB69"/>
    <mergeCell ref="BL178:BL183"/>
    <mergeCell ref="BO64:BO65"/>
    <mergeCell ref="BR460:BR465"/>
    <mergeCell ref="BO150:BO151"/>
    <mergeCell ref="BD154:BD155"/>
    <mergeCell ref="BS542:BS543"/>
    <mergeCell ref="CB526:CB531"/>
    <mergeCell ref="CH106:CH111"/>
    <mergeCell ref="CG238:CG239"/>
    <mergeCell ref="CG538:CG539"/>
    <mergeCell ref="CH58:CH63"/>
    <mergeCell ref="CH52:CH57"/>
    <mergeCell ref="BT40:BT45"/>
    <mergeCell ref="BT22:BT27"/>
    <mergeCell ref="BU50:BU51"/>
    <mergeCell ref="BT328:BT333"/>
    <mergeCell ref="BM422:BM423"/>
    <mergeCell ref="BO188:BO189"/>
    <mergeCell ref="BU350:BU351"/>
    <mergeCell ref="CE260:CE261"/>
    <mergeCell ref="BW116:BW117"/>
    <mergeCell ref="BO314:BO315"/>
    <mergeCell ref="BM548:BM549"/>
    <mergeCell ref="BO488:BO489"/>
    <mergeCell ref="CE44:CE45"/>
    <mergeCell ref="BW416:BW417"/>
    <mergeCell ref="BQ248:BQ249"/>
    <mergeCell ref="BW38:BW39"/>
    <mergeCell ref="BL112:BL117"/>
    <mergeCell ref="BR274:BR279"/>
    <mergeCell ref="CE402:CE403"/>
    <mergeCell ref="BO516:BO517"/>
    <mergeCell ref="BS548:BS549"/>
    <mergeCell ref="CC544:CC545"/>
    <mergeCell ref="BM500:BM501"/>
    <mergeCell ref="BM494:BM495"/>
    <mergeCell ref="BQ516:BQ517"/>
    <mergeCell ref="CA262:CA267"/>
    <mergeCell ref="BN412:BN417"/>
    <mergeCell ref="BL412:BL417"/>
    <mergeCell ref="BO536:BO537"/>
    <mergeCell ref="BR256:BR261"/>
    <mergeCell ref="BM62:BM63"/>
    <mergeCell ref="BS224:BS225"/>
    <mergeCell ref="BV226:BV231"/>
    <mergeCell ref="BE6:BE7"/>
    <mergeCell ref="BM108:BM109"/>
    <mergeCell ref="BM264:BM265"/>
    <mergeCell ref="BJ4:BJ9"/>
    <mergeCell ref="BE306:BE307"/>
    <mergeCell ref="CA472:CA477"/>
    <mergeCell ref="CD178:CD183"/>
    <mergeCell ref="BO80:BO81"/>
    <mergeCell ref="BX316:BX321"/>
    <mergeCell ref="BX310:BX315"/>
    <mergeCell ref="BZ250:BZ255"/>
    <mergeCell ref="BM250:BM251"/>
    <mergeCell ref="BZ76:BZ81"/>
    <mergeCell ref="BD110:BD111"/>
    <mergeCell ref="BR448:BR453"/>
    <mergeCell ref="CC48:CC49"/>
    <mergeCell ref="BM162:BM163"/>
    <mergeCell ref="BG16:BG21"/>
    <mergeCell ref="BU90:BU91"/>
    <mergeCell ref="BJ58:BJ63"/>
    <mergeCell ref="CC348:CC349"/>
    <mergeCell ref="BM462:BM463"/>
    <mergeCell ref="BJ358:BJ363"/>
    <mergeCell ref="BO222:BO223"/>
    <mergeCell ref="BX238:BX243"/>
    <mergeCell ref="BI82:BI87"/>
    <mergeCell ref="BU148:BU149"/>
    <mergeCell ref="BL118:BL123"/>
    <mergeCell ref="CC408:CC409"/>
    <mergeCell ref="CC402:CC403"/>
    <mergeCell ref="CC76:CC77"/>
    <mergeCell ref="BU448:BU449"/>
    <mergeCell ref="BI4:BI9"/>
    <mergeCell ref="CC92:CC93"/>
    <mergeCell ref="CB364:CB369"/>
    <mergeCell ref="BL478:BL483"/>
    <mergeCell ref="BO364:BO365"/>
    <mergeCell ref="BO450:BO451"/>
    <mergeCell ref="BD454:BD455"/>
    <mergeCell ref="BQ210:BQ211"/>
    <mergeCell ref="CH400:CH405"/>
    <mergeCell ref="BI136:BI141"/>
    <mergeCell ref="CE310:CE311"/>
    <mergeCell ref="CC456:CC457"/>
    <mergeCell ref="C10:C15"/>
    <mergeCell ref="BO292:BO293"/>
    <mergeCell ref="BY76:BY81"/>
    <mergeCell ref="BL514:BL519"/>
    <mergeCell ref="BW220:BW221"/>
    <mergeCell ref="BQ52:BQ53"/>
    <mergeCell ref="CC472:CC473"/>
    <mergeCell ref="BN280:BN285"/>
    <mergeCell ref="E76:E81"/>
    <mergeCell ref="BQ352:BQ353"/>
    <mergeCell ref="CE238:CE239"/>
    <mergeCell ref="BV208:BV213"/>
    <mergeCell ref="CG4:CG5"/>
    <mergeCell ref="CC114:CC115"/>
    <mergeCell ref="BU486:BU487"/>
    <mergeCell ref="BE268:BE269"/>
    <mergeCell ref="BJ124:BJ129"/>
    <mergeCell ref="BW252:BW253"/>
    <mergeCell ref="E184:E189"/>
    <mergeCell ref="BU214:BU215"/>
    <mergeCell ref="CH601:CH606"/>
    <mergeCell ref="C370:C375"/>
    <mergeCell ref="CE538:CE539"/>
    <mergeCell ref="C484:C489"/>
    <mergeCell ref="CE532:CE533"/>
    <mergeCell ref="CG298:CG299"/>
    <mergeCell ref="BQ80:BQ81"/>
    <mergeCell ref="BY304:BY309"/>
    <mergeCell ref="BD518:BD519"/>
    <mergeCell ref="B262:B267"/>
    <mergeCell ref="CA64:CA69"/>
    <mergeCell ref="BX637:CB642"/>
    <mergeCell ref="CA364:CA369"/>
    <mergeCell ref="BK82:BK83"/>
    <mergeCell ref="BS340:BS341"/>
    <mergeCell ref="BS498:BS499"/>
    <mergeCell ref="BX22:BX27"/>
    <mergeCell ref="BU264:BU265"/>
    <mergeCell ref="BP394:BP399"/>
    <mergeCell ref="E472:E477"/>
    <mergeCell ref="CG194:CG195"/>
    <mergeCell ref="BQ422:BQ423"/>
    <mergeCell ref="BK254:BK255"/>
    <mergeCell ref="CD574:CD579"/>
    <mergeCell ref="BS514:BS515"/>
    <mergeCell ref="BS68:BS69"/>
    <mergeCell ref="CG494:CG495"/>
    <mergeCell ref="BS182:BS183"/>
    <mergeCell ref="BE56:BE57"/>
    <mergeCell ref="CG368:CG369"/>
    <mergeCell ref="D76:D81"/>
    <mergeCell ref="BE362:BE363"/>
    <mergeCell ref="B124:B129"/>
    <mergeCell ref="BE24:BE25"/>
    <mergeCell ref="BE492:BE493"/>
    <mergeCell ref="BU412:BU413"/>
    <mergeCell ref="BZ262:BZ267"/>
    <mergeCell ref="BE88:BE89"/>
    <mergeCell ref="CC234:CC235"/>
    <mergeCell ref="CC392:CC393"/>
    <mergeCell ref="CB28:CB33"/>
    <mergeCell ref="BE546:BE547"/>
    <mergeCell ref="B268:B273"/>
    <mergeCell ref="B490:B495"/>
    <mergeCell ref="D502:D507"/>
    <mergeCell ref="CC540:CC541"/>
    <mergeCell ref="BK32:BK33"/>
    <mergeCell ref="E64:E69"/>
    <mergeCell ref="CB406:CB411"/>
    <mergeCell ref="D190:D195"/>
    <mergeCell ref="BP346:BP351"/>
    <mergeCell ref="BG544:BG549"/>
    <mergeCell ref="B88:B93"/>
    <mergeCell ref="BQ456:BQ457"/>
    <mergeCell ref="B196:B201"/>
    <mergeCell ref="BY538:BY543"/>
    <mergeCell ref="CA298:CA303"/>
    <mergeCell ref="B304:B309"/>
    <mergeCell ref="BE534:BE535"/>
    <mergeCell ref="D370:D375"/>
    <mergeCell ref="D364:D369"/>
    <mergeCell ref="D484:D489"/>
    <mergeCell ref="BX538:BX543"/>
    <mergeCell ref="D238:D243"/>
    <mergeCell ref="CD88:CD93"/>
    <mergeCell ref="CF100:CF105"/>
    <mergeCell ref="BK16:BK17"/>
    <mergeCell ref="CC342:CC343"/>
    <mergeCell ref="CC336:CC337"/>
    <mergeCell ref="BU192:BU193"/>
    <mergeCell ref="CA10:CA15"/>
    <mergeCell ref="BD667:BD669"/>
    <mergeCell ref="CC300:CC301"/>
    <mergeCell ref="BX430:BX435"/>
    <mergeCell ref="CG10:CG11"/>
    <mergeCell ref="BQ124:BQ125"/>
    <mergeCell ref="CH340:CH345"/>
    <mergeCell ref="BZ196:BZ201"/>
    <mergeCell ref="CC212:CC213"/>
    <mergeCell ref="CC512:CC513"/>
    <mergeCell ref="BO42:BO43"/>
    <mergeCell ref="BW344:BW345"/>
    <mergeCell ref="BO200:BO201"/>
    <mergeCell ref="BG478:BG483"/>
    <mergeCell ref="CA76:CA81"/>
    <mergeCell ref="BF574:BI579"/>
    <mergeCell ref="BO500:BO501"/>
    <mergeCell ref="BD258:BD259"/>
    <mergeCell ref="CC354:CC355"/>
    <mergeCell ref="BW186:BW187"/>
    <mergeCell ref="CE288:CE289"/>
    <mergeCell ref="CE446:CE447"/>
    <mergeCell ref="BO70:BO71"/>
    <mergeCell ref="CE114:CE115"/>
    <mergeCell ref="CB184:CB189"/>
    <mergeCell ref="BW486:BW487"/>
    <mergeCell ref="CG472:CG473"/>
    <mergeCell ref="BU106:BU107"/>
    <mergeCell ref="CC364:CC365"/>
    <mergeCell ref="BM478:BM479"/>
    <mergeCell ref="BR334:BR339"/>
    <mergeCell ref="BU356:BU357"/>
    <mergeCell ref="CG254:CG255"/>
    <mergeCell ref="CG506:CG507"/>
    <mergeCell ref="BQ188:BQ189"/>
    <mergeCell ref="BF256:BF261"/>
    <mergeCell ref="CG260:CG261"/>
    <mergeCell ref="BQ488:BQ489"/>
    <mergeCell ref="CA304:CA309"/>
    <mergeCell ref="CC484:CC485"/>
    <mergeCell ref="CE244:CE245"/>
    <mergeCell ref="CE342:CE343"/>
    <mergeCell ref="CG448:CG449"/>
    <mergeCell ref="CE226:CE227"/>
    <mergeCell ref="BM374:BM375"/>
    <mergeCell ref="CA280:CA285"/>
    <mergeCell ref="CG488:CG489"/>
    <mergeCell ref="BS374:BS375"/>
    <mergeCell ref="BK344:BK345"/>
    <mergeCell ref="BO130:BO131"/>
    <mergeCell ref="BX454:BX459"/>
    <mergeCell ref="BR286:BR291"/>
    <mergeCell ref="BK152:BK153"/>
    <mergeCell ref="BF430:BF435"/>
    <mergeCell ref="BO396:BO397"/>
    <mergeCell ref="BF484:BF489"/>
    <mergeCell ref="BK348:BK349"/>
    <mergeCell ref="BH298:BH303"/>
    <mergeCell ref="CC12:CC13"/>
    <mergeCell ref="BU384:BU385"/>
    <mergeCell ref="E304:E309"/>
    <mergeCell ref="BW30:BW31"/>
    <mergeCell ref="BR160:BR165"/>
    <mergeCell ref="BE160:BE161"/>
    <mergeCell ref="BS46:BS47"/>
    <mergeCell ref="BJ16:BJ21"/>
    <mergeCell ref="BK418:BK419"/>
    <mergeCell ref="BD126:BD127"/>
    <mergeCell ref="BL298:BL303"/>
    <mergeCell ref="BS346:BS347"/>
    <mergeCell ref="BD432:BD433"/>
    <mergeCell ref="BF22:BF27"/>
    <mergeCell ref="BE284:BE285"/>
    <mergeCell ref="BU328:BU329"/>
    <mergeCell ref="BH16:BH21"/>
    <mergeCell ref="BK332:BK333"/>
    <mergeCell ref="BU34:BU35"/>
    <mergeCell ref="CA202:CA207"/>
    <mergeCell ref="BH142:BH147"/>
    <mergeCell ref="CA16:CA21"/>
    <mergeCell ref="BE264:BE265"/>
    <mergeCell ref="BP64:BP69"/>
    <mergeCell ref="BD80:BD81"/>
    <mergeCell ref="BU14:BU15"/>
    <mergeCell ref="BM386:BM387"/>
    <mergeCell ref="BY196:BY201"/>
    <mergeCell ref="BQ216:BQ217"/>
    <mergeCell ref="BU314:BU315"/>
    <mergeCell ref="BN112:BN117"/>
    <mergeCell ref="BM54:BM55"/>
    <mergeCell ref="BL4:BL9"/>
    <mergeCell ref="BI310:BI315"/>
    <mergeCell ref="BD24:BD25"/>
    <mergeCell ref="BD138:BD139"/>
    <mergeCell ref="BU334:BU335"/>
    <mergeCell ref="BF142:BF147"/>
    <mergeCell ref="BD324:BD325"/>
    <mergeCell ref="C190:C195"/>
    <mergeCell ref="CC262:CC263"/>
    <mergeCell ref="BW100:BW101"/>
    <mergeCell ref="BW94:BW95"/>
    <mergeCell ref="BO466:BO467"/>
    <mergeCell ref="C490:C495"/>
    <mergeCell ref="BF268:BF273"/>
    <mergeCell ref="BZ316:BZ321"/>
    <mergeCell ref="BT148:BT153"/>
    <mergeCell ref="E262:E267"/>
    <mergeCell ref="BS4:BS5"/>
    <mergeCell ref="BM48:BM49"/>
    <mergeCell ref="D256:D261"/>
    <mergeCell ref="BS58:BS59"/>
    <mergeCell ref="BK424:BK425"/>
    <mergeCell ref="CA382:CA387"/>
    <mergeCell ref="BP280:BP285"/>
    <mergeCell ref="BM190:BM191"/>
    <mergeCell ref="BR46:BR51"/>
    <mergeCell ref="BU118:BU119"/>
    <mergeCell ref="BM490:BM491"/>
    <mergeCell ref="BO20:BO21"/>
    <mergeCell ref="BE18:BE19"/>
    <mergeCell ref="BE312:BE313"/>
    <mergeCell ref="BH376:BH381"/>
    <mergeCell ref="CH574:CH579"/>
    <mergeCell ref="BO250:BO251"/>
    <mergeCell ref="CB76:CB81"/>
    <mergeCell ref="BU176:BU177"/>
    <mergeCell ref="BT448:BT453"/>
    <mergeCell ref="CC104:CC105"/>
    <mergeCell ref="BV214:BV219"/>
    <mergeCell ref="BU476:BU477"/>
    <mergeCell ref="BI322:BI327"/>
    <mergeCell ref="CC404:CC405"/>
    <mergeCell ref="BW236:BW237"/>
    <mergeCell ref="BK60:BK61"/>
    <mergeCell ref="BW542:BW543"/>
    <mergeCell ref="BW148:BW149"/>
    <mergeCell ref="BK360:BK361"/>
    <mergeCell ref="BD524:BD525"/>
    <mergeCell ref="CE76:CE77"/>
    <mergeCell ref="BW448:BW449"/>
    <mergeCell ref="BH256:BH261"/>
    <mergeCell ref="CB304:CB309"/>
    <mergeCell ref="BV136:BV141"/>
    <mergeCell ref="CD64:CD69"/>
    <mergeCell ref="BV436:BV441"/>
    <mergeCell ref="BK376:BK377"/>
    <mergeCell ref="CE92:CE93"/>
    <mergeCell ref="CD364:CD369"/>
    <mergeCell ref="BX202:BX207"/>
    <mergeCell ref="BW464:BW465"/>
    <mergeCell ref="BK202:BK203"/>
    <mergeCell ref="CG310:CG311"/>
    <mergeCell ref="BM348:BM349"/>
    <mergeCell ref="BE204:BE205"/>
    <mergeCell ref="CG250:CG251"/>
    <mergeCell ref="BJ430:BJ435"/>
    <mergeCell ref="BU68:BU69"/>
    <mergeCell ref="BM440:BM441"/>
    <mergeCell ref="BU188:BU189"/>
    <mergeCell ref="BE296:BE297"/>
    <mergeCell ref="BO206:BO207"/>
    <mergeCell ref="BO320:BO321"/>
    <mergeCell ref="C82:C87"/>
    <mergeCell ref="B202:B207"/>
    <mergeCell ref="BQ36:BQ37"/>
    <mergeCell ref="CF619:CF624"/>
    <mergeCell ref="BD553:BD555"/>
    <mergeCell ref="D202:D207"/>
    <mergeCell ref="CD619:CD624"/>
    <mergeCell ref="BK320:BK321"/>
    <mergeCell ref="CE430:CE431"/>
    <mergeCell ref="BS254:BS255"/>
    <mergeCell ref="BS248:BS249"/>
    <mergeCell ref="BU84:BU85"/>
    <mergeCell ref="CA316:CA321"/>
    <mergeCell ref="CA310:CA315"/>
    <mergeCell ref="BE192:BE193"/>
    <mergeCell ref="BM450:BM451"/>
    <mergeCell ref="BP400:BP405"/>
    <mergeCell ref="CG102:CG103"/>
    <mergeCell ref="BS466:BS467"/>
    <mergeCell ref="CG402:CG403"/>
    <mergeCell ref="CD58:CD63"/>
    <mergeCell ref="BJ310:BJ315"/>
    <mergeCell ref="CD358:CD363"/>
    <mergeCell ref="BP514:BP519"/>
    <mergeCell ref="D490:D495"/>
    <mergeCell ref="BW176:BW177"/>
    <mergeCell ref="CF292:CF297"/>
    <mergeCell ref="CC528:CC529"/>
    <mergeCell ref="CF592:CF597"/>
    <mergeCell ref="BZ424:BZ429"/>
    <mergeCell ref="BJ538:BJ543"/>
    <mergeCell ref="BU138:BU139"/>
    <mergeCell ref="BR280:BR285"/>
    <mergeCell ref="BO276:BO277"/>
    <mergeCell ref="BD274:BD275"/>
    <mergeCell ref="BI130:BI135"/>
    <mergeCell ref="CB490:CB495"/>
    <mergeCell ref="BW204:BW205"/>
    <mergeCell ref="BW198:BW199"/>
    <mergeCell ref="BW356:BW357"/>
    <mergeCell ref="BI430:BI435"/>
    <mergeCell ref="BQ336:BQ337"/>
    <mergeCell ref="BW264:BW265"/>
    <mergeCell ref="BJ130:BJ135"/>
    <mergeCell ref="BW540:BW541"/>
    <mergeCell ref="BJ526:BJ531"/>
    <mergeCell ref="BF544:BF549"/>
    <mergeCell ref="BB571:BB579"/>
    <mergeCell ref="BE342:BE343"/>
    <mergeCell ref="BM406:BM407"/>
    <mergeCell ref="BU258:BU259"/>
    <mergeCell ref="BH304:BH309"/>
    <mergeCell ref="BU432:BU433"/>
    <mergeCell ref="BM368:BM369"/>
    <mergeCell ref="CC360:CC361"/>
    <mergeCell ref="BL460:BL465"/>
    <mergeCell ref="BY214:BY219"/>
    <mergeCell ref="BF40:BF45"/>
    <mergeCell ref="BN298:BN303"/>
    <mergeCell ref="BU346:BU347"/>
    <mergeCell ref="BD656:BD658"/>
    <mergeCell ref="BS150:BS151"/>
    <mergeCell ref="BO506:BO507"/>
    <mergeCell ref="BK522:BK523"/>
    <mergeCell ref="BU242:BU243"/>
    <mergeCell ref="CC500:CC501"/>
    <mergeCell ref="BS450:BS451"/>
    <mergeCell ref="BU542:BU543"/>
    <mergeCell ref="BG142:BG147"/>
    <mergeCell ref="BO48:BO49"/>
    <mergeCell ref="BU210:BU211"/>
    <mergeCell ref="BW308:BW309"/>
    <mergeCell ref="BG442:BG447"/>
    <mergeCell ref="BO348:BO349"/>
    <mergeCell ref="BD645:BD647"/>
    <mergeCell ref="BW106:BW107"/>
    <mergeCell ref="BE92:BE93"/>
    <mergeCell ref="CC60:CC61"/>
    <mergeCell ref="BJ64:BJ69"/>
    <mergeCell ref="BO128:BO129"/>
    <mergeCell ref="BK316:BK317"/>
    <mergeCell ref="BK310:BK311"/>
    <mergeCell ref="BS318:BS319"/>
    <mergeCell ref="BP100:BP105"/>
    <mergeCell ref="BF532:BF537"/>
    <mergeCell ref="BK122:BK123"/>
    <mergeCell ref="BX172:BX177"/>
    <mergeCell ref="BE114:BE115"/>
    <mergeCell ref="CG86:CG87"/>
    <mergeCell ref="BX214:BX219"/>
    <mergeCell ref="BE80:BE81"/>
    <mergeCell ref="CG386:CG387"/>
    <mergeCell ref="CH526:CH531"/>
    <mergeCell ref="CH280:CH285"/>
    <mergeCell ref="CE516:CE517"/>
    <mergeCell ref="BK38:BK39"/>
    <mergeCell ref="BW372:BW373"/>
    <mergeCell ref="BF274:BF279"/>
    <mergeCell ref="E70:E75"/>
    <mergeCell ref="CE300:CE301"/>
    <mergeCell ref="BK338:BK339"/>
    <mergeCell ref="CB196:CB201"/>
    <mergeCell ref="BV34:BV39"/>
    <mergeCell ref="BK164:BK165"/>
    <mergeCell ref="BY502:BY507"/>
    <mergeCell ref="BV334:BV339"/>
    <mergeCell ref="BF442:BF447"/>
    <mergeCell ref="BI484:BI489"/>
    <mergeCell ref="BH208:BH213"/>
    <mergeCell ref="BK180:BK181"/>
    <mergeCell ref="BS482:BS483"/>
    <mergeCell ref="BX508:BX513"/>
    <mergeCell ref="BX502:BX507"/>
    <mergeCell ref="BD302:BD303"/>
    <mergeCell ref="CC240:CC241"/>
    <mergeCell ref="BM354:BM355"/>
    <mergeCell ref="BE394:BE395"/>
    <mergeCell ref="BZ136:BZ141"/>
    <mergeCell ref="BO114:BO115"/>
    <mergeCell ref="BR178:BR183"/>
    <mergeCell ref="BE12:BE13"/>
    <mergeCell ref="BS108:BS109"/>
    <mergeCell ref="BK480:BK481"/>
    <mergeCell ref="CE98:CE99"/>
    <mergeCell ref="CG16:CG17"/>
    <mergeCell ref="BE340:BE341"/>
    <mergeCell ref="BZ82:BZ87"/>
    <mergeCell ref="BJ196:BJ201"/>
    <mergeCell ref="CG130:CG131"/>
    <mergeCell ref="CC98:CC99"/>
    <mergeCell ref="CG430:CG431"/>
    <mergeCell ref="CC398:CC399"/>
    <mergeCell ref="BE366:BE367"/>
    <mergeCell ref="BU254:BU255"/>
    <mergeCell ref="BO86:BO87"/>
    <mergeCell ref="BM294:BM295"/>
    <mergeCell ref="B436:B441"/>
    <mergeCell ref="D376:D381"/>
    <mergeCell ref="BG154:BG159"/>
    <mergeCell ref="BO386:BO387"/>
    <mergeCell ref="CG330:CG331"/>
    <mergeCell ref="BE138:BE139"/>
    <mergeCell ref="B424:B429"/>
    <mergeCell ref="CF58:CF63"/>
    <mergeCell ref="B94:B99"/>
    <mergeCell ref="BY436:BY441"/>
    <mergeCell ref="BI22:BI27"/>
    <mergeCell ref="CD250:CD255"/>
    <mergeCell ref="BM218:BM219"/>
    <mergeCell ref="BU46:BU47"/>
    <mergeCell ref="CG380:CG381"/>
    <mergeCell ref="BX28:BX33"/>
    <mergeCell ref="CC378:CC379"/>
    <mergeCell ref="CA394:CA399"/>
    <mergeCell ref="CA340:CA345"/>
    <mergeCell ref="BX250:BX255"/>
    <mergeCell ref="CD565:CD570"/>
    <mergeCell ref="BD312:BD313"/>
    <mergeCell ref="AC1:AW1"/>
    <mergeCell ref="BM38:BM39"/>
    <mergeCell ref="BL310:BL315"/>
    <mergeCell ref="CF358:CF363"/>
    <mergeCell ref="CC268:CC269"/>
    <mergeCell ref="BD444:BD445"/>
    <mergeCell ref="BM338:BM339"/>
    <mergeCell ref="CH124:CH129"/>
    <mergeCell ref="CH118:CH123"/>
    <mergeCell ref="BZ496:BZ501"/>
    <mergeCell ref="BZ490:BZ495"/>
    <mergeCell ref="CH424:CH429"/>
    <mergeCell ref="BL484:BL489"/>
    <mergeCell ref="CC2:CD2"/>
    <mergeCell ref="BW84:BW85"/>
    <mergeCell ref="BY88:BY93"/>
    <mergeCell ref="BD340:BD341"/>
    <mergeCell ref="BO10:BO11"/>
    <mergeCell ref="BY82:BY87"/>
    <mergeCell ref="BD460:BD461"/>
    <mergeCell ref="BL238:BL243"/>
    <mergeCell ref="BL232:BL237"/>
    <mergeCell ref="BW384:BW385"/>
    <mergeCell ref="BO310:BO311"/>
    <mergeCell ref="BT166:BT171"/>
    <mergeCell ref="BD366:BD367"/>
    <mergeCell ref="BD62:BD63"/>
    <mergeCell ref="BE14:BE15"/>
    <mergeCell ref="BM278:BM279"/>
    <mergeCell ref="BI34:BI39"/>
    <mergeCell ref="BD494:BD495"/>
    <mergeCell ref="BJ142:BJ147"/>
    <mergeCell ref="CE136:CE137"/>
    <mergeCell ref="BJ442:BJ447"/>
    <mergeCell ref="CF478:CF483"/>
    <mergeCell ref="BS162:BS163"/>
    <mergeCell ref="CC182:CC183"/>
    <mergeCell ref="BL136:BL141"/>
    <mergeCell ref="CG376:CG377"/>
    <mergeCell ref="BR184:BR189"/>
    <mergeCell ref="CG288:CG289"/>
    <mergeCell ref="BK452:BK453"/>
    <mergeCell ref="BU134:BU135"/>
    <mergeCell ref="CC436:CC437"/>
    <mergeCell ref="CE184:CE185"/>
    <mergeCell ref="CA190:CA195"/>
    <mergeCell ref="BS166:BS167"/>
    <mergeCell ref="CD184:CD189"/>
    <mergeCell ref="CA490:CA495"/>
    <mergeCell ref="CG202:CG203"/>
    <mergeCell ref="BZ436:BZ441"/>
    <mergeCell ref="BD318:BD319"/>
    <mergeCell ref="CG414:CG415"/>
    <mergeCell ref="CE412:CE413"/>
    <mergeCell ref="BD182:BD183"/>
    <mergeCell ref="BD362:BD363"/>
    <mergeCell ref="CC154:CC155"/>
    <mergeCell ref="BY328:BY333"/>
    <mergeCell ref="CD648:CD653"/>
    <mergeCell ref="C322:C327"/>
    <mergeCell ref="BK486:BK487"/>
    <mergeCell ref="CE534:CE535"/>
    <mergeCell ref="BY388:BY393"/>
    <mergeCell ref="E88:E93"/>
    <mergeCell ref="E82:E87"/>
    <mergeCell ref="CG294:CG295"/>
    <mergeCell ref="BU506:BU507"/>
    <mergeCell ref="BE188:BE189"/>
    <mergeCell ref="BE182:BE183"/>
    <mergeCell ref="BD514:BD515"/>
    <mergeCell ref="E388:E393"/>
    <mergeCell ref="CD190:CD195"/>
    <mergeCell ref="BN304:BN309"/>
    <mergeCell ref="BQ276:BQ277"/>
    <mergeCell ref="CD490:CD495"/>
    <mergeCell ref="BH436:BH441"/>
    <mergeCell ref="BV388:BV393"/>
    <mergeCell ref="BO190:BO191"/>
    <mergeCell ref="BX154:BX159"/>
    <mergeCell ref="BD194:BD195"/>
    <mergeCell ref="BU390:BU391"/>
    <mergeCell ref="BP520:BP525"/>
    <mergeCell ref="CC204:CC205"/>
    <mergeCell ref="BJ424:BJ429"/>
    <mergeCell ref="BZ202:BZ207"/>
    <mergeCell ref="BE416:BE417"/>
    <mergeCell ref="C160:C165"/>
    <mergeCell ref="BE176:BE177"/>
    <mergeCell ref="BZ502:BZ507"/>
    <mergeCell ref="E376:E381"/>
    <mergeCell ref="A412:A453"/>
    <mergeCell ref="BQ48:BQ49"/>
    <mergeCell ref="BY220:BY225"/>
    <mergeCell ref="BY334:BY339"/>
    <mergeCell ref="BI442:BI447"/>
    <mergeCell ref="BQ348:BQ349"/>
    <mergeCell ref="BS114:BS115"/>
    <mergeCell ref="BS36:BS37"/>
    <mergeCell ref="CC344:CC345"/>
    <mergeCell ref="BM458:BM459"/>
    <mergeCell ref="CE436:CE437"/>
    <mergeCell ref="BO218:BO219"/>
    <mergeCell ref="BZ388:BZ393"/>
    <mergeCell ref="BD422:BD423"/>
    <mergeCell ref="CE164:CE165"/>
    <mergeCell ref="CE120:CE121"/>
    <mergeCell ref="BO234:BO235"/>
    <mergeCell ref="C34:C39"/>
    <mergeCell ref="CC252:CC253"/>
    <mergeCell ref="A274:A333"/>
    <mergeCell ref="BV340:BV345"/>
    <mergeCell ref="BU310:BU311"/>
    <mergeCell ref="BR352:BR357"/>
    <mergeCell ref="D268:D273"/>
    <mergeCell ref="BE116:BE117"/>
    <mergeCell ref="BS232:BS233"/>
    <mergeCell ref="B388:B393"/>
    <mergeCell ref="BK208:BK209"/>
    <mergeCell ref="A214:A249"/>
    <mergeCell ref="A250:A273"/>
    <mergeCell ref="A454:A549"/>
    <mergeCell ref="E490:E495"/>
    <mergeCell ref="BD673:BD675"/>
    <mergeCell ref="BD648:BD650"/>
    <mergeCell ref="BK408:BK409"/>
    <mergeCell ref="CA322:CA327"/>
    <mergeCell ref="BP364:BP369"/>
    <mergeCell ref="BS336:BS337"/>
    <mergeCell ref="BM174:BM175"/>
    <mergeCell ref="B316:B321"/>
    <mergeCell ref="BK192:BK193"/>
    <mergeCell ref="BG28:BG33"/>
    <mergeCell ref="BU102:BU103"/>
    <mergeCell ref="BE216:BE217"/>
    <mergeCell ref="BE210:BE211"/>
    <mergeCell ref="BM474:BM475"/>
    <mergeCell ref="BE330:BE331"/>
    <mergeCell ref="BQ418:BQ419"/>
    <mergeCell ref="BS510:BS511"/>
    <mergeCell ref="BX34:BX39"/>
    <mergeCell ref="BU270:BU271"/>
    <mergeCell ref="BX220:BX225"/>
    <mergeCell ref="BR52:BR57"/>
    <mergeCell ref="BD662:BD664"/>
    <mergeCell ref="BW536:BW537"/>
    <mergeCell ref="BL130:BL135"/>
    <mergeCell ref="BD150:BD151"/>
    <mergeCell ref="BU460:BU461"/>
    <mergeCell ref="BL430:BL435"/>
    <mergeCell ref="BF262:BF267"/>
    <mergeCell ref="BQ544:BQ545"/>
    <mergeCell ref="C172:C177"/>
    <mergeCell ref="BV601:BV606"/>
    <mergeCell ref="BT574:BT579"/>
    <mergeCell ref="CG6:CG7"/>
    <mergeCell ref="BQ114:BQ115"/>
    <mergeCell ref="BY400:BY405"/>
    <mergeCell ref="BK94:BK95"/>
    <mergeCell ref="BN10:BN15"/>
    <mergeCell ref="BK252:BK253"/>
    <mergeCell ref="BF382:BF387"/>
    <mergeCell ref="BO38:BO39"/>
    <mergeCell ref="BH148:BH153"/>
    <mergeCell ref="BP76:BP81"/>
    <mergeCell ref="BO338:BO339"/>
    <mergeCell ref="BH448:BH453"/>
    <mergeCell ref="CG322:CG323"/>
    <mergeCell ref="BQ104:BQ105"/>
    <mergeCell ref="CD256:CD261"/>
    <mergeCell ref="B328:B333"/>
    <mergeCell ref="CF22:CF27"/>
    <mergeCell ref="BK236:BK237"/>
    <mergeCell ref="CE284:CE285"/>
    <mergeCell ref="CG44:CG45"/>
    <mergeCell ref="BK148:BK149"/>
    <mergeCell ref="BJ136:BJ141"/>
    <mergeCell ref="BR64:BR69"/>
    <mergeCell ref="BQ326:BQ327"/>
    <mergeCell ref="BJ436:BJ441"/>
    <mergeCell ref="BK158:BK159"/>
    <mergeCell ref="CG370:CG371"/>
    <mergeCell ref="BE280:BE281"/>
    <mergeCell ref="C22:C27"/>
    <mergeCell ref="CC94:CC95"/>
    <mergeCell ref="BM208:BM209"/>
    <mergeCell ref="CA28:CA33"/>
    <mergeCell ref="B520:B525"/>
    <mergeCell ref="BU494:BU495"/>
    <mergeCell ref="BO196:BO197"/>
    <mergeCell ref="CE240:CE241"/>
    <mergeCell ref="B274:B279"/>
    <mergeCell ref="BY100:BY105"/>
    <mergeCell ref="BU466:BU467"/>
    <mergeCell ref="CE192:CE193"/>
    <mergeCell ref="C286:C291"/>
    <mergeCell ref="BL202:BL207"/>
    <mergeCell ref="BO174:BO175"/>
    <mergeCell ref="BD178:BD179"/>
    <mergeCell ref="BL502:BL507"/>
    <mergeCell ref="BW102:BW103"/>
    <mergeCell ref="BG220:BG225"/>
    <mergeCell ref="BI112:BI117"/>
    <mergeCell ref="BK212:BK213"/>
    <mergeCell ref="BU326:BU327"/>
    <mergeCell ref="BI214:BI219"/>
    <mergeCell ref="BU238:BU239"/>
    <mergeCell ref="BU232:BU233"/>
    <mergeCell ref="BI496:BI501"/>
    <mergeCell ref="BQ212:BQ213"/>
    <mergeCell ref="B448:B453"/>
    <mergeCell ref="BX520:BX525"/>
    <mergeCell ref="BG382:BG387"/>
    <mergeCell ref="BI148:BI153"/>
    <mergeCell ref="BM104:BM105"/>
    <mergeCell ref="BU362:BU363"/>
    <mergeCell ref="CC148:CC149"/>
    <mergeCell ref="BE476:BE477"/>
    <mergeCell ref="BE150:BE151"/>
    <mergeCell ref="B508:B513"/>
    <mergeCell ref="BM464:BM465"/>
    <mergeCell ref="BS532:BS533"/>
    <mergeCell ref="BR619:BR624"/>
    <mergeCell ref="BW26:BW27"/>
    <mergeCell ref="BO398:BO399"/>
    <mergeCell ref="BG160:BG165"/>
    <mergeCell ref="BW140:BW141"/>
    <mergeCell ref="BO512:BO513"/>
    <mergeCell ref="BD270:BD271"/>
    <mergeCell ref="BP238:BP243"/>
    <mergeCell ref="BP538:BP543"/>
    <mergeCell ref="BE84:BE85"/>
    <mergeCell ref="BD438:BD439"/>
    <mergeCell ref="BW368:BW369"/>
    <mergeCell ref="BW362:BW363"/>
    <mergeCell ref="BF565:BI570"/>
    <mergeCell ref="BI262:BI267"/>
    <mergeCell ref="BJ28:BJ33"/>
    <mergeCell ref="BE200:BE201"/>
    <mergeCell ref="BV574:BV579"/>
    <mergeCell ref="BM186:BM187"/>
    <mergeCell ref="BU288:BU289"/>
    <mergeCell ref="BG46:BG51"/>
    <mergeCell ref="BI28:BI33"/>
    <mergeCell ref="BS544:BS545"/>
    <mergeCell ref="BD571:BD573"/>
    <mergeCell ref="BU532:BU533"/>
    <mergeCell ref="BO370:BO371"/>
    <mergeCell ref="BP184:BP189"/>
    <mergeCell ref="B106:B111"/>
    <mergeCell ref="B220:B225"/>
    <mergeCell ref="BO551:BP551"/>
    <mergeCell ref="BK534:BK535"/>
    <mergeCell ref="BD592:BD594"/>
    <mergeCell ref="BH544:BH549"/>
    <mergeCell ref="BE426:BE427"/>
    <mergeCell ref="BD613:BD615"/>
    <mergeCell ref="BD56:BD57"/>
    <mergeCell ref="CH544:CH549"/>
    <mergeCell ref="CC258:CC259"/>
    <mergeCell ref="BW96:BW97"/>
    <mergeCell ref="BR226:BR231"/>
    <mergeCell ref="CC372:CC373"/>
    <mergeCell ref="BY208:BY213"/>
    <mergeCell ref="CE18:CE19"/>
    <mergeCell ref="BW396:BW397"/>
    <mergeCell ref="BR526:BR531"/>
    <mergeCell ref="BW390:BW391"/>
    <mergeCell ref="BL358:BL363"/>
    <mergeCell ref="CH244:CH249"/>
    <mergeCell ref="BG100:BG105"/>
    <mergeCell ref="BT250:BT255"/>
    <mergeCell ref="CH256:CH261"/>
    <mergeCell ref="BW298:BW299"/>
    <mergeCell ref="BU260:BU261"/>
    <mergeCell ref="BW380:BW381"/>
    <mergeCell ref="BP70:BP75"/>
    <mergeCell ref="CF76:CF81"/>
    <mergeCell ref="CC78:CC79"/>
    <mergeCell ref="CH454:CH459"/>
    <mergeCell ref="BW126:BW127"/>
    <mergeCell ref="CD106:CD111"/>
    <mergeCell ref="BE504:BE505"/>
    <mergeCell ref="BO2:BP2"/>
    <mergeCell ref="BW510:BW511"/>
    <mergeCell ref="BK328:BK329"/>
    <mergeCell ref="BT292:BT297"/>
    <mergeCell ref="BN124:BN129"/>
    <mergeCell ref="BT286:BT291"/>
    <mergeCell ref="BQ528:BQ529"/>
    <mergeCell ref="BX340:BX345"/>
    <mergeCell ref="CE388:CE389"/>
    <mergeCell ref="BP196:BP201"/>
    <mergeCell ref="CG154:CG155"/>
    <mergeCell ref="CD376:CD381"/>
    <mergeCell ref="BM344:BM345"/>
    <mergeCell ref="CF142:CF147"/>
    <mergeCell ref="BX514:BX519"/>
    <mergeCell ref="BK514:BK515"/>
    <mergeCell ref="CA220:CA225"/>
    <mergeCell ref="BK420:BK421"/>
    <mergeCell ref="BM28:BM29"/>
    <mergeCell ref="BQ484:BQ485"/>
    <mergeCell ref="BS92:BS93"/>
    <mergeCell ref="CG56:CG57"/>
    <mergeCell ref="BK464:BK465"/>
    <mergeCell ref="BS244:BS245"/>
    <mergeCell ref="BM224:BM225"/>
    <mergeCell ref="CG272:CG273"/>
    <mergeCell ref="BM382:BM383"/>
    <mergeCell ref="BR406:BR411"/>
    <mergeCell ref="BW232:BW233"/>
    <mergeCell ref="CB82:CB87"/>
    <mergeCell ref="BV106:BV111"/>
    <mergeCell ref="BQ2:BR2"/>
    <mergeCell ref="CG110:CG111"/>
    <mergeCell ref="CB88:CB93"/>
    <mergeCell ref="BT460:BT465"/>
    <mergeCell ref="BK198:BK199"/>
    <mergeCell ref="BE36:BE37"/>
    <mergeCell ref="CB388:CB393"/>
    <mergeCell ref="BE30:BE31"/>
    <mergeCell ref="BK356:BK357"/>
    <mergeCell ref="BW444:BW445"/>
    <mergeCell ref="CG164:CG165"/>
    <mergeCell ref="BV520:BV525"/>
    <mergeCell ref="CG120:CG121"/>
    <mergeCell ref="BQ234:BQ235"/>
    <mergeCell ref="CA22:CA27"/>
    <mergeCell ref="BS516:BS517"/>
    <mergeCell ref="BK372:BK373"/>
    <mergeCell ref="BX40:BX45"/>
    <mergeCell ref="CE88:CE89"/>
    <mergeCell ref="BW460:BW461"/>
    <mergeCell ref="BM24:BM25"/>
    <mergeCell ref="BZ130:BZ135"/>
    <mergeCell ref="BY34:BY39"/>
    <mergeCell ref="BI142:BI147"/>
    <mergeCell ref="BO430:BO431"/>
    <mergeCell ref="CF70:CF75"/>
    <mergeCell ref="CF484:CF489"/>
    <mergeCell ref="BS70:BS71"/>
    <mergeCell ref="CG28:CG29"/>
    <mergeCell ref="CG398:CG399"/>
    <mergeCell ref="BM44:BM45"/>
    <mergeCell ref="BU62:BU63"/>
    <mergeCell ref="BE144:BE145"/>
    <mergeCell ref="BT58:BT63"/>
    <mergeCell ref="BU484:BU485"/>
    <mergeCell ref="BO316:BO317"/>
    <mergeCell ref="BW244:BW245"/>
    <mergeCell ref="BF46:BF51"/>
    <mergeCell ref="BE336:BE337"/>
    <mergeCell ref="BU92:BU93"/>
    <mergeCell ref="CC394:CC395"/>
    <mergeCell ref="BD4:BD5"/>
    <mergeCell ref="BV52:BV57"/>
    <mergeCell ref="BF160:BF165"/>
    <mergeCell ref="BN424:BN429"/>
    <mergeCell ref="BF280:BF285"/>
    <mergeCell ref="BQ548:BQ549"/>
    <mergeCell ref="BV352:BV357"/>
    <mergeCell ref="C328:C333"/>
    <mergeCell ref="BF34:BF39"/>
    <mergeCell ref="D88:D93"/>
    <mergeCell ref="BU4:BU5"/>
    <mergeCell ref="BK12:BK13"/>
    <mergeCell ref="BD52:BD53"/>
    <mergeCell ref="BD352:BD353"/>
    <mergeCell ref="BM404:BM405"/>
    <mergeCell ref="CC448:CC449"/>
    <mergeCell ref="BD450:BD451"/>
    <mergeCell ref="CC388:CC389"/>
    <mergeCell ref="BQ206:BQ207"/>
    <mergeCell ref="CB376:CB381"/>
    <mergeCell ref="E190:E195"/>
    <mergeCell ref="BE52:BE53"/>
    <mergeCell ref="BQ472:BQ473"/>
    <mergeCell ref="BX334:BX339"/>
    <mergeCell ref="BF52:BF57"/>
    <mergeCell ref="BU358:BU359"/>
    <mergeCell ref="BO426:BO427"/>
    <mergeCell ref="BS78:BS79"/>
    <mergeCell ref="D100:D105"/>
    <mergeCell ref="CH648:CH653"/>
    <mergeCell ref="BW194:BW195"/>
    <mergeCell ref="BQ32:BQ33"/>
    <mergeCell ref="BE244:BE245"/>
    <mergeCell ref="BQ332:BQ333"/>
    <mergeCell ref="BV619:BV624"/>
    <mergeCell ref="BK34:BK35"/>
    <mergeCell ref="BK334:BK335"/>
    <mergeCell ref="BE166:BE167"/>
    <mergeCell ref="BM94:BM95"/>
    <mergeCell ref="BE466:BE467"/>
    <mergeCell ref="BP4:BP9"/>
    <mergeCell ref="BJ148:BJ153"/>
    <mergeCell ref="BK176:BK177"/>
    <mergeCell ref="BP648:BP653"/>
    <mergeCell ref="BU80:BU81"/>
    <mergeCell ref="BU200:BU201"/>
    <mergeCell ref="BK476:BK477"/>
    <mergeCell ref="BE308:BE309"/>
    <mergeCell ref="BF637:BI642"/>
    <mergeCell ref="BI334:BI339"/>
    <mergeCell ref="CC416:CC417"/>
    <mergeCell ref="BM530:BM531"/>
    <mergeCell ref="CC138:CC139"/>
    <mergeCell ref="CC328:CC329"/>
    <mergeCell ref="CH178:CH183"/>
    <mergeCell ref="CE420:CE421"/>
    <mergeCell ref="BB562:BB570"/>
    <mergeCell ref="BD20:BD21"/>
    <mergeCell ref="BX526:BX531"/>
    <mergeCell ref="BE112:BE113"/>
    <mergeCell ref="BU516:BU517"/>
    <mergeCell ref="BM372:BM373"/>
    <mergeCell ref="CC274:CC275"/>
    <mergeCell ref="CF190:CF195"/>
    <mergeCell ref="CH130:CH135"/>
    <mergeCell ref="CC432:CC433"/>
    <mergeCell ref="BZ328:BZ333"/>
    <mergeCell ref="BZ40:BZ45"/>
    <mergeCell ref="CH70:CH75"/>
    <mergeCell ref="CE312:CE313"/>
    <mergeCell ref="CB94:CB99"/>
    <mergeCell ref="CH376:CH381"/>
    <mergeCell ref="CB208:CB213"/>
    <mergeCell ref="BZ322:BZ327"/>
    <mergeCell ref="BY322:BY327"/>
    <mergeCell ref="BH478:BH483"/>
    <mergeCell ref="BD542:BD543"/>
    <mergeCell ref="BQ304:BQ305"/>
    <mergeCell ref="BS64:BS65"/>
    <mergeCell ref="BV460:BV465"/>
    <mergeCell ref="BK106:BK107"/>
    <mergeCell ref="BS364:BS365"/>
    <mergeCell ref="BT358:BT363"/>
    <mergeCell ref="BN190:BN195"/>
    <mergeCell ref="BT352:BT357"/>
    <mergeCell ref="BY406:BY411"/>
    <mergeCell ref="BV118:BV123"/>
    <mergeCell ref="BD36:BD37"/>
    <mergeCell ref="CC440:CC441"/>
    <mergeCell ref="BW278:BW279"/>
    <mergeCell ref="BS404:BS405"/>
    <mergeCell ref="BU208:BU209"/>
    <mergeCell ref="CF262:CF267"/>
    <mergeCell ref="CH154:CH159"/>
    <mergeCell ref="CA208:CA213"/>
    <mergeCell ref="BS228:BS229"/>
    <mergeCell ref="C40:C45"/>
    <mergeCell ref="BD326:BD327"/>
    <mergeCell ref="E106:E111"/>
    <mergeCell ref="BE20:BE21"/>
    <mergeCell ref="BF508:BF513"/>
    <mergeCell ref="BS200:BS201"/>
    <mergeCell ref="BN436:BN441"/>
    <mergeCell ref="BS528:BS529"/>
    <mergeCell ref="BE522:BE523"/>
    <mergeCell ref="E22:E27"/>
    <mergeCell ref="D52:D57"/>
    <mergeCell ref="C208:C213"/>
    <mergeCell ref="E274:E279"/>
    <mergeCell ref="BD336:BD337"/>
    <mergeCell ref="BU130:BU131"/>
    <mergeCell ref="BU430:BU431"/>
    <mergeCell ref="BW286:BW287"/>
    <mergeCell ref="BI40:BI45"/>
    <mergeCell ref="BW282:BW283"/>
    <mergeCell ref="BE412:BE413"/>
    <mergeCell ref="BO138:BO139"/>
    <mergeCell ref="BO132:BO133"/>
    <mergeCell ref="BL34:BL39"/>
    <mergeCell ref="BD48:BD49"/>
    <mergeCell ref="BS74:BS75"/>
    <mergeCell ref="BM60:BM61"/>
    <mergeCell ref="E250:E255"/>
    <mergeCell ref="BD98:BD99"/>
    <mergeCell ref="BD398:BD399"/>
    <mergeCell ref="BT619:BT624"/>
    <mergeCell ref="CH430:CH435"/>
    <mergeCell ref="BQ398:BQ399"/>
    <mergeCell ref="BS164:BS165"/>
    <mergeCell ref="BS120:BS121"/>
    <mergeCell ref="CE366:CE367"/>
    <mergeCell ref="BY106:BY111"/>
    <mergeCell ref="BY226:BY231"/>
    <mergeCell ref="BW250:BW251"/>
    <mergeCell ref="BQ88:BQ89"/>
    <mergeCell ref="BQ82:BQ83"/>
    <mergeCell ref="CG126:CG127"/>
    <mergeCell ref="BY412:BY417"/>
    <mergeCell ref="BY526:BY531"/>
    <mergeCell ref="BN136:BN141"/>
    <mergeCell ref="BN610:BN615"/>
    <mergeCell ref="CG182:CG183"/>
    <mergeCell ref="BQ202:BQ203"/>
    <mergeCell ref="CE476:CE477"/>
    <mergeCell ref="CD316:CD321"/>
    <mergeCell ref="BS250:BS251"/>
    <mergeCell ref="CD382:CD387"/>
    <mergeCell ref="CG354:CG355"/>
    <mergeCell ref="CF370:CF375"/>
    <mergeCell ref="CG534:CG535"/>
    <mergeCell ref="CG522:CG523"/>
    <mergeCell ref="CC254:CC255"/>
    <mergeCell ref="BX226:BX231"/>
    <mergeCell ref="D106:D111"/>
    <mergeCell ref="BO224:BO225"/>
    <mergeCell ref="BO382:BO383"/>
    <mergeCell ref="BX346:BX351"/>
    <mergeCell ref="BS94:BS95"/>
    <mergeCell ref="BS252:BS253"/>
    <mergeCell ref="BN82:BN87"/>
    <mergeCell ref="BG346:BG351"/>
    <mergeCell ref="BU380:BU381"/>
    <mergeCell ref="BU374:BU375"/>
    <mergeCell ref="BL322:BL327"/>
    <mergeCell ref="BG394:BG399"/>
    <mergeCell ref="BS300:BS301"/>
    <mergeCell ref="BM132:BM133"/>
    <mergeCell ref="BH262:BH267"/>
    <mergeCell ref="BQ106:BQ107"/>
    <mergeCell ref="BW276:BW277"/>
    <mergeCell ref="BG118:BG123"/>
    <mergeCell ref="BK238:BK239"/>
    <mergeCell ref="BK346:BK347"/>
    <mergeCell ref="BS338:BS339"/>
    <mergeCell ref="D82:D87"/>
    <mergeCell ref="BM238:BM239"/>
    <mergeCell ref="BM232:BM233"/>
    <mergeCell ref="D244:D249"/>
    <mergeCell ref="D226:D231"/>
    <mergeCell ref="BD86:BD87"/>
    <mergeCell ref="BL94:BL99"/>
    <mergeCell ref="D274:D279"/>
    <mergeCell ref="BE154:BE155"/>
    <mergeCell ref="D514:D519"/>
    <mergeCell ref="B286:B291"/>
    <mergeCell ref="C214:C219"/>
    <mergeCell ref="CC286:CC287"/>
    <mergeCell ref="CH142:CH147"/>
    <mergeCell ref="BZ514:BZ519"/>
    <mergeCell ref="CE52:CE53"/>
    <mergeCell ref="BW424:BW425"/>
    <mergeCell ref="CH442:CH447"/>
    <mergeCell ref="CB274:CB279"/>
    <mergeCell ref="BD406:BD407"/>
    <mergeCell ref="CC460:CC461"/>
    <mergeCell ref="BU386:BU387"/>
    <mergeCell ref="BU500:BU501"/>
    <mergeCell ref="BY118:BY123"/>
    <mergeCell ref="BQ252:BQ253"/>
    <mergeCell ref="CC514:CC515"/>
    <mergeCell ref="CE274:CE275"/>
    <mergeCell ref="C226:C231"/>
    <mergeCell ref="BP82:BP87"/>
    <mergeCell ref="BW130:BW131"/>
    <mergeCell ref="CE432:CE433"/>
    <mergeCell ref="BW516:BW517"/>
    <mergeCell ref="C334:C339"/>
    <mergeCell ref="C478:C483"/>
    <mergeCell ref="BX52:BX57"/>
    <mergeCell ref="BU294:BU295"/>
    <mergeCell ref="BP424:BP429"/>
    <mergeCell ref="BU250:BU251"/>
    <mergeCell ref="BJ256:BJ261"/>
    <mergeCell ref="BH280:BH285"/>
    <mergeCell ref="BR190:BR195"/>
    <mergeCell ref="CH82:CH87"/>
    <mergeCell ref="CH94:CH99"/>
    <mergeCell ref="CH160:CH165"/>
    <mergeCell ref="BQ508:BQ509"/>
    <mergeCell ref="BK488:BK489"/>
    <mergeCell ref="CH484:CH489"/>
    <mergeCell ref="C514:C519"/>
    <mergeCell ref="BS500:BS501"/>
    <mergeCell ref="BP202:BP207"/>
    <mergeCell ref="E94:E99"/>
    <mergeCell ref="BZ460:BZ465"/>
    <mergeCell ref="BW150:BW151"/>
    <mergeCell ref="BK362:BK363"/>
    <mergeCell ref="BS148:BS149"/>
    <mergeCell ref="E466:E471"/>
    <mergeCell ref="E214:E219"/>
    <mergeCell ref="BE76:BE77"/>
    <mergeCell ref="BQ496:BQ497"/>
    <mergeCell ref="BQ350:BQ351"/>
    <mergeCell ref="BE174:BE175"/>
    <mergeCell ref="BS116:BS117"/>
    <mergeCell ref="BE472:BE473"/>
    <mergeCell ref="BF166:BF171"/>
    <mergeCell ref="BD348:BD349"/>
    <mergeCell ref="CH250:CH255"/>
    <mergeCell ref="BQ218:BQ219"/>
    <mergeCell ref="BO242:BO243"/>
    <mergeCell ref="BU162:BU163"/>
    <mergeCell ref="D328:D333"/>
    <mergeCell ref="E316:E321"/>
    <mergeCell ref="C406:C411"/>
    <mergeCell ref="BQ148:BQ149"/>
    <mergeCell ref="CC42:CC43"/>
    <mergeCell ref="BZ346:BZ351"/>
    <mergeCell ref="BN583:BN588"/>
    <mergeCell ref="CG40:CG41"/>
    <mergeCell ref="BQ154:BQ155"/>
    <mergeCell ref="CB328:CB333"/>
    <mergeCell ref="BY46:BY51"/>
    <mergeCell ref="CG302:CG303"/>
    <mergeCell ref="BQ372:BQ373"/>
    <mergeCell ref="CG546:CG547"/>
    <mergeCell ref="CF508:CF513"/>
    <mergeCell ref="BV484:BV489"/>
    <mergeCell ref="CF202:CF207"/>
    <mergeCell ref="CF502:CF507"/>
    <mergeCell ref="CE112:CE113"/>
    <mergeCell ref="BW484:BW485"/>
    <mergeCell ref="BP106:BP111"/>
    <mergeCell ref="BX364:BX369"/>
    <mergeCell ref="BU366:BU367"/>
    <mergeCell ref="BU194:BU195"/>
    <mergeCell ref="CC454:CC455"/>
    <mergeCell ref="CG284:CG285"/>
    <mergeCell ref="BX442:BX447"/>
    <mergeCell ref="BQ54:BQ55"/>
    <mergeCell ref="BQ551:BR551"/>
    <mergeCell ref="CG518:CG519"/>
    <mergeCell ref="CG266:CG267"/>
    <mergeCell ref="CG98:CG99"/>
    <mergeCell ref="CG318:CG319"/>
    <mergeCell ref="CG312:CG313"/>
    <mergeCell ref="CE356:CE357"/>
    <mergeCell ref="CE416:CE417"/>
    <mergeCell ref="CC90:CC91"/>
    <mergeCell ref="BU462:BU463"/>
    <mergeCell ref="CE188:CE189"/>
    <mergeCell ref="CE182:CE183"/>
    <mergeCell ref="BI154:BI159"/>
    <mergeCell ref="BW228:BW229"/>
    <mergeCell ref="BW222:BW223"/>
    <mergeCell ref="BI454:BI459"/>
    <mergeCell ref="BQ360:BQ361"/>
    <mergeCell ref="CG248:CG249"/>
    <mergeCell ref="BZ46:BZ51"/>
    <mergeCell ref="CH304:CH309"/>
    <mergeCell ref="BR418:BR423"/>
    <mergeCell ref="BK62:BK63"/>
    <mergeCell ref="BK482:BK483"/>
    <mergeCell ref="CG132:CG133"/>
    <mergeCell ref="BV100:BV105"/>
    <mergeCell ref="BU64:BU65"/>
    <mergeCell ref="BV400:BV405"/>
    <mergeCell ref="BS426:BS427"/>
    <mergeCell ref="BS274:BS275"/>
    <mergeCell ref="BO356:BO357"/>
    <mergeCell ref="BX76:BX81"/>
    <mergeCell ref="BX82:BX87"/>
    <mergeCell ref="CC66:CC67"/>
    <mergeCell ref="CC140:CC141"/>
    <mergeCell ref="BM236:BM237"/>
    <mergeCell ref="BP136:BP141"/>
    <mergeCell ref="CG68:CG69"/>
    <mergeCell ref="CG52:CG53"/>
    <mergeCell ref="CA46:CA51"/>
    <mergeCell ref="CA346:CA351"/>
    <mergeCell ref="BU98:BU99"/>
    <mergeCell ref="BG64:BG69"/>
    <mergeCell ref="BM72:BM73"/>
    <mergeCell ref="BR4:BR9"/>
    <mergeCell ref="BU414:BU415"/>
    <mergeCell ref="BU20:BU21"/>
    <mergeCell ref="BU320:BU321"/>
    <mergeCell ref="BT70:BT75"/>
    <mergeCell ref="BR648:BR653"/>
    <mergeCell ref="BW86:BW87"/>
    <mergeCell ref="BD556:BD558"/>
    <mergeCell ref="BW80:BW81"/>
    <mergeCell ref="BW200:BW201"/>
    <mergeCell ref="BD468:BD469"/>
    <mergeCell ref="BF298:BF303"/>
    <mergeCell ref="BP637:BP642"/>
    <mergeCell ref="BD616:BD618"/>
    <mergeCell ref="BU44:BU45"/>
    <mergeCell ref="BE272:BE273"/>
    <mergeCell ref="BE178:BE179"/>
    <mergeCell ref="BD510:BD511"/>
    <mergeCell ref="BE484:BE485"/>
    <mergeCell ref="BD418:BD419"/>
    <mergeCell ref="BR637:BR642"/>
    <mergeCell ref="BD538:BD539"/>
    <mergeCell ref="BF526:BF531"/>
    <mergeCell ref="BG112:BG117"/>
    <mergeCell ref="BM534:BM535"/>
    <mergeCell ref="BD140:BD141"/>
    <mergeCell ref="BD254:BD255"/>
    <mergeCell ref="BU234:BU235"/>
    <mergeCell ref="BO66:BO67"/>
    <mergeCell ref="BO470:BO471"/>
    <mergeCell ref="BD474:BD475"/>
    <mergeCell ref="BM470:BM471"/>
    <mergeCell ref="BR16:BR21"/>
    <mergeCell ref="CG366:CG367"/>
    <mergeCell ref="CC264:CC265"/>
    <mergeCell ref="BR70:BR75"/>
    <mergeCell ref="BH508:BH513"/>
    <mergeCell ref="CB508:CB513"/>
    <mergeCell ref="BO508:BO509"/>
    <mergeCell ref="BD260:BD261"/>
    <mergeCell ref="BQ22:BQ23"/>
    <mergeCell ref="BV178:BV183"/>
    <mergeCell ref="BO378:BO379"/>
    <mergeCell ref="BW358:BW359"/>
    <mergeCell ref="CG268:CG269"/>
    <mergeCell ref="CE292:CE293"/>
    <mergeCell ref="BU16:BU17"/>
    <mergeCell ref="CG104:CG105"/>
    <mergeCell ref="CG404:CG405"/>
    <mergeCell ref="BS284:BS285"/>
    <mergeCell ref="BN202:BN207"/>
    <mergeCell ref="CE116:CE117"/>
    <mergeCell ref="BN502:BN507"/>
    <mergeCell ref="BW488:BW489"/>
    <mergeCell ref="CA106:CA111"/>
    <mergeCell ref="BM324:BM325"/>
    <mergeCell ref="BE292:BE293"/>
    <mergeCell ref="BD168:BD169"/>
    <mergeCell ref="BM220:BM221"/>
    <mergeCell ref="BW44:BW45"/>
    <mergeCell ref="BS32:BS33"/>
    <mergeCell ref="BD526:BD527"/>
    <mergeCell ref="CB106:CB111"/>
    <mergeCell ref="BT484:BT489"/>
    <mergeCell ref="BT478:BT483"/>
    <mergeCell ref="BW450:BW451"/>
    <mergeCell ref="BV244:BV249"/>
    <mergeCell ref="BK90:BK91"/>
    <mergeCell ref="BF220:BF225"/>
    <mergeCell ref="BQ518:BQ519"/>
    <mergeCell ref="E172:E177"/>
    <mergeCell ref="BK306:BK307"/>
    <mergeCell ref="BN490:BN495"/>
    <mergeCell ref="BF346:BF351"/>
    <mergeCell ref="BW146:BW147"/>
    <mergeCell ref="BO518:BO519"/>
    <mergeCell ref="BF352:BF357"/>
    <mergeCell ref="E280:E285"/>
    <mergeCell ref="BU266:BU267"/>
    <mergeCell ref="BW114:BW115"/>
    <mergeCell ref="BG250:BG255"/>
    <mergeCell ref="BG406:BG411"/>
    <mergeCell ref="BQ274:BQ275"/>
    <mergeCell ref="E352:E357"/>
    <mergeCell ref="CA514:CA519"/>
    <mergeCell ref="BV292:BV297"/>
    <mergeCell ref="BP124:BP129"/>
    <mergeCell ref="BH496:BH501"/>
    <mergeCell ref="BE434:BE435"/>
    <mergeCell ref="BU190:BU191"/>
    <mergeCell ref="BE304:BE305"/>
    <mergeCell ref="BZ232:BZ237"/>
    <mergeCell ref="BW524:BW525"/>
    <mergeCell ref="BZ4:BZ9"/>
    <mergeCell ref="BM520:BM521"/>
    <mergeCell ref="BR376:BR381"/>
    <mergeCell ref="BL208:BL213"/>
    <mergeCell ref="BD342:BD343"/>
    <mergeCell ref="BD622:BD624"/>
    <mergeCell ref="BO6:BO7"/>
    <mergeCell ref="BX601:CB606"/>
    <mergeCell ref="BG286:BG291"/>
    <mergeCell ref="BW266:BW267"/>
    <mergeCell ref="CF382:CF387"/>
    <mergeCell ref="BU322:BU323"/>
    <mergeCell ref="BO306:BO307"/>
    <mergeCell ref="BI52:BI57"/>
    <mergeCell ref="D448:D453"/>
    <mergeCell ref="CH148:CH153"/>
    <mergeCell ref="BU70:BU71"/>
    <mergeCell ref="BU228:BU229"/>
    <mergeCell ref="CH448:CH453"/>
    <mergeCell ref="BU534:BU535"/>
    <mergeCell ref="BO366:BO367"/>
    <mergeCell ref="BJ496:BJ501"/>
    <mergeCell ref="BW294:BW295"/>
    <mergeCell ref="BQ126:BQ127"/>
    <mergeCell ref="BT190:BT195"/>
    <mergeCell ref="BN22:BN27"/>
    <mergeCell ref="CF583:CF588"/>
    <mergeCell ref="BO50:BO51"/>
    <mergeCell ref="CH370:CH375"/>
    <mergeCell ref="BZ226:BZ231"/>
    <mergeCell ref="BO350:BO351"/>
    <mergeCell ref="E160:E165"/>
    <mergeCell ref="B346:B351"/>
    <mergeCell ref="CG352:CG353"/>
    <mergeCell ref="BW500:BW501"/>
    <mergeCell ref="CG410:CG411"/>
    <mergeCell ref="BQ524:BQ525"/>
    <mergeCell ref="BE456:BE457"/>
    <mergeCell ref="BE32:BE33"/>
    <mergeCell ref="BK194:BK195"/>
    <mergeCell ref="BE26:BE27"/>
    <mergeCell ref="CC172:CC173"/>
    <mergeCell ref="CG116:CG117"/>
    <mergeCell ref="CG422:CG423"/>
    <mergeCell ref="BE42:BE43"/>
    <mergeCell ref="BK368:BK369"/>
    <mergeCell ref="BO72:BO73"/>
    <mergeCell ref="BD76:BD77"/>
    <mergeCell ref="BM128:BM129"/>
    <mergeCell ref="BE500:BE501"/>
    <mergeCell ref="BM428:BM429"/>
    <mergeCell ref="CA334:CA339"/>
    <mergeCell ref="C112:C117"/>
    <mergeCell ref="BO56:BO57"/>
    <mergeCell ref="BE96:BE97"/>
    <mergeCell ref="BD304:BD305"/>
    <mergeCell ref="BE396:BE397"/>
    <mergeCell ref="BU284:BU285"/>
    <mergeCell ref="BO116:BO117"/>
    <mergeCell ref="B412:B417"/>
    <mergeCell ref="CD94:CD99"/>
    <mergeCell ref="D400:D405"/>
    <mergeCell ref="BS88:BS89"/>
    <mergeCell ref="BS82:BS83"/>
    <mergeCell ref="CF34:CF39"/>
    <mergeCell ref="BD332:BD333"/>
    <mergeCell ref="CC270:CC271"/>
    <mergeCell ref="BX400:BX405"/>
    <mergeCell ref="D532:D537"/>
    <mergeCell ref="BD446:BD447"/>
    <mergeCell ref="BZ166:BZ171"/>
    <mergeCell ref="CE30:CE31"/>
    <mergeCell ref="BW402:BW403"/>
    <mergeCell ref="BO258:BO259"/>
    <mergeCell ref="BL40:BL45"/>
    <mergeCell ref="BZ466:BZ471"/>
    <mergeCell ref="BR322:BR327"/>
    <mergeCell ref="C532:C537"/>
    <mergeCell ref="BE512:BE513"/>
    <mergeCell ref="BM498:BM499"/>
    <mergeCell ref="BZ532:BZ537"/>
    <mergeCell ref="C418:C423"/>
    <mergeCell ref="C412:C417"/>
    <mergeCell ref="E178:E183"/>
    <mergeCell ref="E478:E483"/>
    <mergeCell ref="BK188:BK189"/>
    <mergeCell ref="BE82:BE83"/>
    <mergeCell ref="BU126:BU127"/>
    <mergeCell ref="BT418:BT423"/>
    <mergeCell ref="E334:E339"/>
    <mergeCell ref="E364:E369"/>
    <mergeCell ref="BS256:BS257"/>
    <mergeCell ref="BK460:BK461"/>
    <mergeCell ref="BK454:BK455"/>
    <mergeCell ref="CA40:CA45"/>
    <mergeCell ref="BE48:BE49"/>
    <mergeCell ref="CG18:CG19"/>
    <mergeCell ref="BW456:BW457"/>
    <mergeCell ref="CE42:CE43"/>
    <mergeCell ref="BW414:BW415"/>
    <mergeCell ref="BQ246:BQ247"/>
    <mergeCell ref="BE54:BE55"/>
    <mergeCell ref="BY466:BY471"/>
    <mergeCell ref="BS60:BS61"/>
    <mergeCell ref="BJ460:BJ465"/>
    <mergeCell ref="BT370:BT375"/>
    <mergeCell ref="BT364:BT369"/>
    <mergeCell ref="BL226:BL231"/>
    <mergeCell ref="BL220:BL225"/>
    <mergeCell ref="CE122:CE123"/>
    <mergeCell ref="BD82:BD83"/>
    <mergeCell ref="BD196:BD197"/>
    <mergeCell ref="CC178:CC179"/>
    <mergeCell ref="CG252:CG253"/>
    <mergeCell ref="BQ50:BQ51"/>
    <mergeCell ref="BV466:BV471"/>
    <mergeCell ref="BX46:BX51"/>
    <mergeCell ref="BN322:BN327"/>
    <mergeCell ref="BX232:BX237"/>
    <mergeCell ref="BK232:BK233"/>
    <mergeCell ref="BP88:BP93"/>
    <mergeCell ref="BH460:BH465"/>
    <mergeCell ref="CF160:CF165"/>
    <mergeCell ref="BP388:BP393"/>
    <mergeCell ref="BJ220:BJ225"/>
    <mergeCell ref="CC122:CC123"/>
    <mergeCell ref="BU120:BU121"/>
    <mergeCell ref="BE234:BE235"/>
    <mergeCell ref="BQ18:BQ19"/>
    <mergeCell ref="BU10:BU11"/>
    <mergeCell ref="CC18:CC19"/>
    <mergeCell ref="CE32:CE33"/>
    <mergeCell ref="CC88:CC89"/>
    <mergeCell ref="CD28:CD33"/>
    <mergeCell ref="BL10:BL15"/>
    <mergeCell ref="BI10:BI15"/>
    <mergeCell ref="BE164:BE165"/>
    <mergeCell ref="BY238:BY243"/>
    <mergeCell ref="BK446:BK447"/>
    <mergeCell ref="BD54:BD55"/>
    <mergeCell ref="CC150:CC151"/>
    <mergeCell ref="CE20:CE21"/>
    <mergeCell ref="BI172:BI177"/>
    <mergeCell ref="BU196:BU197"/>
    <mergeCell ref="BS18:BS19"/>
    <mergeCell ref="BK390:BK391"/>
    <mergeCell ref="BE222:BE223"/>
    <mergeCell ref="BH286:BH291"/>
    <mergeCell ref="BV166:BV171"/>
    <mergeCell ref="BY280:BY285"/>
    <mergeCell ref="BE322:BE323"/>
    <mergeCell ref="BD202:BD203"/>
    <mergeCell ref="BD330:BD331"/>
    <mergeCell ref="CE96:CE97"/>
    <mergeCell ref="BS308:BS309"/>
    <mergeCell ref="CE396:CE397"/>
    <mergeCell ref="BS214:BS215"/>
    <mergeCell ref="BG184:BG189"/>
    <mergeCell ref="BE146:BE147"/>
    <mergeCell ref="BR304:BR309"/>
    <mergeCell ref="BT64:BT69"/>
    <mergeCell ref="BR88:BR93"/>
    <mergeCell ref="BU490:BU491"/>
    <mergeCell ref="A388:A411"/>
    <mergeCell ref="BD396:BD397"/>
    <mergeCell ref="A334:A387"/>
    <mergeCell ref="BQ72:BQ73"/>
    <mergeCell ref="BY244:BY249"/>
    <mergeCell ref="BN142:BN147"/>
    <mergeCell ref="CE100:CE101"/>
    <mergeCell ref="BV70:BV75"/>
    <mergeCell ref="BF184:BF189"/>
    <mergeCell ref="BN442:BN447"/>
    <mergeCell ref="BQ458:BQ459"/>
    <mergeCell ref="C232:C237"/>
    <mergeCell ref="CE400:CE401"/>
    <mergeCell ref="BP208:BP213"/>
    <mergeCell ref="C346:C351"/>
    <mergeCell ref="BS218:BS219"/>
    <mergeCell ref="BK74:BK75"/>
    <mergeCell ref="E112:E117"/>
    <mergeCell ref="BG412:BG417"/>
    <mergeCell ref="BW392:BW393"/>
    <mergeCell ref="B466:B471"/>
    <mergeCell ref="BO416:BO417"/>
    <mergeCell ref="D232:D237"/>
    <mergeCell ref="E406:E411"/>
    <mergeCell ref="B238:B243"/>
    <mergeCell ref="BQ356:BQ357"/>
    <mergeCell ref="BU160:BU161"/>
    <mergeCell ref="BU262:BU263"/>
    <mergeCell ref="BU376:BU377"/>
    <mergeCell ref="BD659:BD661"/>
    <mergeCell ref="BL520:BL525"/>
    <mergeCell ref="BB645:BB653"/>
    <mergeCell ref="BI394:BI399"/>
    <mergeCell ref="CC478:CC479"/>
    <mergeCell ref="CC46:CC47"/>
    <mergeCell ref="BM460:BM461"/>
    <mergeCell ref="CE106:CE107"/>
    <mergeCell ref="BO220:BO221"/>
    <mergeCell ref="BY10:BY15"/>
    <mergeCell ref="BD224:BD225"/>
    <mergeCell ref="BO520:BO521"/>
    <mergeCell ref="BY310:BY315"/>
    <mergeCell ref="CC74:CC75"/>
    <mergeCell ref="BK118:BK119"/>
    <mergeCell ref="CE166:CE167"/>
    <mergeCell ref="BF406:BF411"/>
    <mergeCell ref="CC374:CC375"/>
    <mergeCell ref="BW212:BW213"/>
    <mergeCell ref="BW206:BW207"/>
    <mergeCell ref="BO62:BO63"/>
    <mergeCell ref="CE466:CE467"/>
    <mergeCell ref="BW506:BW507"/>
    <mergeCell ref="BO368:BO369"/>
    <mergeCell ref="BO362:BO363"/>
    <mergeCell ref="BQ128:BQ129"/>
    <mergeCell ref="BQ208:BQ209"/>
    <mergeCell ref="CE308:CE309"/>
    <mergeCell ref="BX565:CB570"/>
    <mergeCell ref="BP22:BP27"/>
    <mergeCell ref="BS432:BS433"/>
    <mergeCell ref="BH394:BH399"/>
    <mergeCell ref="CH496:CH501"/>
    <mergeCell ref="BI184:BI189"/>
    <mergeCell ref="BQ90:BQ91"/>
    <mergeCell ref="BW342:BW343"/>
    <mergeCell ref="BK222:BK223"/>
    <mergeCell ref="BV637:BV642"/>
    <mergeCell ref="BM248:BM249"/>
    <mergeCell ref="CG296:CG297"/>
    <mergeCell ref="BX619:CB624"/>
    <mergeCell ref="BQ78:BQ79"/>
    <mergeCell ref="CG122:CG123"/>
    <mergeCell ref="R2:U2"/>
    <mergeCell ref="BQ378:BQ379"/>
    <mergeCell ref="BE316:BE317"/>
    <mergeCell ref="BK516:BK517"/>
    <mergeCell ref="BS496:BS497"/>
    <mergeCell ref="CG438:CG439"/>
    <mergeCell ref="BU104:BU105"/>
    <mergeCell ref="BU256:BU257"/>
    <mergeCell ref="CD220:CD225"/>
    <mergeCell ref="BV592:BV597"/>
    <mergeCell ref="CC190:CC191"/>
    <mergeCell ref="BW22:BW23"/>
    <mergeCell ref="BO394:BO395"/>
    <mergeCell ref="CD520:CD525"/>
    <mergeCell ref="BS180:BS181"/>
    <mergeCell ref="BS524:BS525"/>
    <mergeCell ref="BM318:BM319"/>
    <mergeCell ref="BS480:BS481"/>
    <mergeCell ref="BP262:BP267"/>
    <mergeCell ref="BO12:BO13"/>
    <mergeCell ref="BL154:BL159"/>
    <mergeCell ref="BS2:BT2"/>
    <mergeCell ref="BS246:BS247"/>
    <mergeCell ref="CF352:CF357"/>
    <mergeCell ref="BK286:BK287"/>
    <mergeCell ref="BE124:BE125"/>
    <mergeCell ref="BU12:BU13"/>
    <mergeCell ref="BP142:BP147"/>
    <mergeCell ref="CA244:CA249"/>
    <mergeCell ref="BM384:BM385"/>
    <mergeCell ref="CG100:CG101"/>
    <mergeCell ref="BE424:BE425"/>
    <mergeCell ref="BU312:BU313"/>
    <mergeCell ref="BO144:BO145"/>
    <mergeCell ref="BR94:BR99"/>
    <mergeCell ref="CG400:CG401"/>
    <mergeCell ref="BR208:BR213"/>
    <mergeCell ref="BD60:BD61"/>
    <mergeCell ref="CE270:CE271"/>
    <mergeCell ref="BT238:BT243"/>
    <mergeCell ref="BY130:BY135"/>
    <mergeCell ref="CG36:CG37"/>
    <mergeCell ref="CB166:CB171"/>
    <mergeCell ref="CG30:CG31"/>
    <mergeCell ref="BQ258:BQ259"/>
    <mergeCell ref="BF4:BF9"/>
    <mergeCell ref="BU354:BU355"/>
    <mergeCell ref="BW262:BW263"/>
    <mergeCell ref="BZ178:BZ183"/>
    <mergeCell ref="BW420:BW421"/>
    <mergeCell ref="BK80:BK81"/>
    <mergeCell ref="CE242:CE243"/>
    <mergeCell ref="BT316:BT321"/>
    <mergeCell ref="CH388:CH393"/>
    <mergeCell ref="BE408:BE409"/>
    <mergeCell ref="BE462:BE463"/>
    <mergeCell ref="CH316:CH321"/>
    <mergeCell ref="CG160:CG161"/>
    <mergeCell ref="BY166:BY171"/>
    <mergeCell ref="BE212:BE213"/>
    <mergeCell ref="E412:E417"/>
    <mergeCell ref="CD214:CD219"/>
    <mergeCell ref="CA424:CA429"/>
    <mergeCell ref="CG324:CG325"/>
    <mergeCell ref="C364:C369"/>
    <mergeCell ref="CB130:CB135"/>
    <mergeCell ref="BN334:BN339"/>
    <mergeCell ref="BV262:BV267"/>
    <mergeCell ref="CH328:CH333"/>
    <mergeCell ref="B352:B357"/>
    <mergeCell ref="BY430:BY435"/>
    <mergeCell ref="C352:C357"/>
    <mergeCell ref="BT310:BT315"/>
    <mergeCell ref="BV250:BV255"/>
    <mergeCell ref="BU246:BU247"/>
    <mergeCell ref="BW218:BW219"/>
    <mergeCell ref="BR196:BR201"/>
    <mergeCell ref="BS376:BS377"/>
    <mergeCell ref="BP316:BP321"/>
    <mergeCell ref="BX244:BX249"/>
    <mergeCell ref="BE162:BE163"/>
    <mergeCell ref="BV304:BV309"/>
    <mergeCell ref="BK282:BK283"/>
    <mergeCell ref="BF412:BF417"/>
    <mergeCell ref="BV298:BV303"/>
    <mergeCell ref="BE551:BJ551"/>
    <mergeCell ref="BO400:BO401"/>
    <mergeCell ref="C238:C243"/>
    <mergeCell ref="BR316:BR321"/>
    <mergeCell ref="C118:C123"/>
    <mergeCell ref="BW268:BW269"/>
    <mergeCell ref="BO124:BO125"/>
    <mergeCell ref="BD128:BD129"/>
    <mergeCell ref="BK450:BK451"/>
    <mergeCell ref="CH202:CH207"/>
    <mergeCell ref="CE444:CE445"/>
    <mergeCell ref="BO514:BO515"/>
    <mergeCell ref="BO68:BO69"/>
    <mergeCell ref="BE464:BE465"/>
    <mergeCell ref="CH502:CH507"/>
    <mergeCell ref="BD562:BD564"/>
    <mergeCell ref="BD424:BD425"/>
    <mergeCell ref="BT382:BT387"/>
    <mergeCell ref="CC368:CC369"/>
    <mergeCell ref="BI280:BI285"/>
    <mergeCell ref="BO96:BO97"/>
    <mergeCell ref="BN214:BN219"/>
    <mergeCell ref="BW354:BW355"/>
    <mergeCell ref="BU404:BU405"/>
    <mergeCell ref="BW170:BW171"/>
    <mergeCell ref="CE428:CE429"/>
    <mergeCell ref="BO542:BO543"/>
    <mergeCell ref="BF124:BF129"/>
    <mergeCell ref="BE126:BE127"/>
    <mergeCell ref="BD452:BD453"/>
    <mergeCell ref="CG140:CG141"/>
    <mergeCell ref="BK500:BK501"/>
    <mergeCell ref="BD534:BD535"/>
    <mergeCell ref="BS30:BS31"/>
    <mergeCell ref="BN160:BN165"/>
    <mergeCell ref="BO46:BO47"/>
    <mergeCell ref="BF16:BF21"/>
    <mergeCell ref="C64:C69"/>
    <mergeCell ref="B16:B21"/>
    <mergeCell ref="BV316:BV321"/>
    <mergeCell ref="BP148:BP153"/>
    <mergeCell ref="BQ530:BQ531"/>
    <mergeCell ref="B370:B375"/>
    <mergeCell ref="D16:D21"/>
    <mergeCell ref="BG484:BG489"/>
    <mergeCell ref="BT88:BT93"/>
    <mergeCell ref="BG238:BG243"/>
    <mergeCell ref="B538:B543"/>
    <mergeCell ref="B532:B537"/>
    <mergeCell ref="BQ226:BQ227"/>
    <mergeCell ref="BK58:BK59"/>
    <mergeCell ref="BK358:BK359"/>
    <mergeCell ref="BE190:BE191"/>
    <mergeCell ref="BD522:BD523"/>
    <mergeCell ref="BM118:BM119"/>
    <mergeCell ref="BE490:BE491"/>
    <mergeCell ref="BH70:BH75"/>
    <mergeCell ref="BK42:BK43"/>
    <mergeCell ref="BS344:BS345"/>
    <mergeCell ref="BK200:BK201"/>
    <mergeCell ref="BM134:BM135"/>
    <mergeCell ref="BK386:BK387"/>
    <mergeCell ref="BE218:BE219"/>
    <mergeCell ref="BE158:BE159"/>
    <mergeCell ref="CE10:CE11"/>
    <mergeCell ref="BQ214:BQ215"/>
    <mergeCell ref="CE124:CE125"/>
    <mergeCell ref="BW496:BW497"/>
    <mergeCell ref="BQ328:BQ329"/>
    <mergeCell ref="BN226:BN231"/>
    <mergeCell ref="B64:B69"/>
    <mergeCell ref="BU458:BU459"/>
    <mergeCell ref="BN526:BN531"/>
    <mergeCell ref="BY292:BY297"/>
    <mergeCell ref="BW28:BW29"/>
    <mergeCell ref="BM210:BM211"/>
    <mergeCell ref="CD400:CD405"/>
    <mergeCell ref="BE66:BE67"/>
    <mergeCell ref="BG70:BG75"/>
    <mergeCell ref="B472:B477"/>
    <mergeCell ref="D118:D123"/>
    <mergeCell ref="D112:D117"/>
    <mergeCell ref="CA232:CA237"/>
    <mergeCell ref="BK432:BK433"/>
    <mergeCell ref="BS360:BS361"/>
    <mergeCell ref="CE130:CE131"/>
    <mergeCell ref="E52:E57"/>
    <mergeCell ref="BE72:BE73"/>
    <mergeCell ref="BQ334:BQ335"/>
    <mergeCell ref="E358:E363"/>
    <mergeCell ref="CC10:CC11"/>
    <mergeCell ref="BE338:BE339"/>
    <mergeCell ref="CE368:CE369"/>
    <mergeCell ref="BQ478:BQ479"/>
    <mergeCell ref="BV490:BV495"/>
    <mergeCell ref="C256:C261"/>
    <mergeCell ref="CC542:CC543"/>
    <mergeCell ref="BX532:BX537"/>
    <mergeCell ref="E508:E513"/>
    <mergeCell ref="BK532:BK533"/>
    <mergeCell ref="BJ520:BJ525"/>
    <mergeCell ref="B250:B255"/>
    <mergeCell ref="BM266:BM267"/>
    <mergeCell ref="CG308:CG309"/>
    <mergeCell ref="BM346:BM347"/>
    <mergeCell ref="CA352:CA357"/>
    <mergeCell ref="BO106:BO107"/>
    <mergeCell ref="BD268:BD269"/>
    <mergeCell ref="BD22:BD23"/>
    <mergeCell ref="BM188:BM189"/>
    <mergeCell ref="CC260:CC261"/>
    <mergeCell ref="BU116:BU117"/>
    <mergeCell ref="BM488:BM489"/>
    <mergeCell ref="BO248:BO249"/>
    <mergeCell ref="BX370:BX375"/>
    <mergeCell ref="BU174:BU175"/>
    <mergeCell ref="CG172:CG173"/>
    <mergeCell ref="CG258:CG259"/>
    <mergeCell ref="CF388:CF393"/>
    <mergeCell ref="BY484:BY489"/>
    <mergeCell ref="BM84:BM85"/>
    <mergeCell ref="C52:C57"/>
    <mergeCell ref="CC112:CC113"/>
    <mergeCell ref="BR28:BR33"/>
    <mergeCell ref="B478:B483"/>
    <mergeCell ref="BE378:BE379"/>
    <mergeCell ref="BS372:BS373"/>
    <mergeCell ref="CE82:CE83"/>
    <mergeCell ref="BF628:BI633"/>
    <mergeCell ref="CC434:CC435"/>
    <mergeCell ref="BD164:BD165"/>
    <mergeCell ref="BM216:BM217"/>
    <mergeCell ref="BU474:BU475"/>
    <mergeCell ref="CE194:CE195"/>
    <mergeCell ref="BJ112:BJ117"/>
    <mergeCell ref="BM516:BM517"/>
    <mergeCell ref="CE494:CE495"/>
    <mergeCell ref="BJ412:BJ417"/>
    <mergeCell ref="BD180:BD181"/>
    <mergeCell ref="BW104:BW105"/>
    <mergeCell ref="CE406:CE407"/>
    <mergeCell ref="CE548:CE549"/>
    <mergeCell ref="BF556:BI561"/>
    <mergeCell ref="CA544:CA549"/>
    <mergeCell ref="CC548:CC549"/>
    <mergeCell ref="BT610:BT615"/>
    <mergeCell ref="BS412:BS413"/>
    <mergeCell ref="BM244:BM245"/>
    <mergeCell ref="BX262:BX267"/>
    <mergeCell ref="BR100:BR105"/>
    <mergeCell ref="BJ472:BJ477"/>
    <mergeCell ref="BU172:BU173"/>
    <mergeCell ref="BW502:BW503"/>
    <mergeCell ref="BH310:BH315"/>
    <mergeCell ref="CB358:CB363"/>
    <mergeCell ref="CD124:CD129"/>
    <mergeCell ref="CE524:CE525"/>
    <mergeCell ref="CD610:CD615"/>
    <mergeCell ref="CC524:CC525"/>
    <mergeCell ref="BW274:BW275"/>
    <mergeCell ref="E4:E9"/>
    <mergeCell ref="BU514:BU515"/>
    <mergeCell ref="BO346:BO347"/>
    <mergeCell ref="BN34:BN39"/>
    <mergeCell ref="BK506:BK507"/>
    <mergeCell ref="BU546:BU547"/>
    <mergeCell ref="CB4:CB9"/>
    <mergeCell ref="C358:C363"/>
    <mergeCell ref="BH10:BH15"/>
    <mergeCell ref="BO4:BO5"/>
    <mergeCell ref="B190:B195"/>
    <mergeCell ref="B376:B381"/>
    <mergeCell ref="CC16:CC17"/>
    <mergeCell ref="BD192:BD193"/>
    <mergeCell ref="C244:C249"/>
    <mergeCell ref="BD492:BD493"/>
    <mergeCell ref="BP334:BP339"/>
    <mergeCell ref="D538:D543"/>
    <mergeCell ref="BD480:BD481"/>
    <mergeCell ref="BO302:BO303"/>
    <mergeCell ref="BQ394:BQ395"/>
    <mergeCell ref="BZ358:BZ363"/>
    <mergeCell ref="CB118:CB123"/>
    <mergeCell ref="BL346:BL351"/>
    <mergeCell ref="BD208:BD209"/>
    <mergeCell ref="BO318:BO319"/>
    <mergeCell ref="BL532:BL537"/>
    <mergeCell ref="BW132:BW133"/>
    <mergeCell ref="BL100:BL105"/>
    <mergeCell ref="BK86:BK87"/>
    <mergeCell ref="BY358:BY363"/>
    <mergeCell ref="E58:E63"/>
    <mergeCell ref="CG26:CG27"/>
    <mergeCell ref="BG10:BG15"/>
    <mergeCell ref="BW18:BW19"/>
    <mergeCell ref="BS34:BS35"/>
    <mergeCell ref="BQ4:BQ5"/>
    <mergeCell ref="BK48:BK49"/>
    <mergeCell ref="BB553:BB561"/>
    <mergeCell ref="BD595:BD597"/>
    <mergeCell ref="BX544:BX549"/>
    <mergeCell ref="BL601:BL606"/>
    <mergeCell ref="BD583:BD585"/>
    <mergeCell ref="BD577:BD579"/>
    <mergeCell ref="BV544:BV549"/>
    <mergeCell ref="CC508:CC509"/>
    <mergeCell ref="BL583:BL588"/>
    <mergeCell ref="CC536:CC537"/>
    <mergeCell ref="BW544:BW545"/>
    <mergeCell ref="CD526:CD531"/>
    <mergeCell ref="CF226:CF231"/>
    <mergeCell ref="CF220:CF225"/>
    <mergeCell ref="CF520:CF525"/>
    <mergeCell ref="BW246:BW247"/>
    <mergeCell ref="BQ122:BQ123"/>
    <mergeCell ref="BY250:BY255"/>
    <mergeCell ref="BD360:BD361"/>
    <mergeCell ref="CC298:CC299"/>
    <mergeCell ref="BM412:BM413"/>
    <mergeCell ref="BQ514:BQ515"/>
    <mergeCell ref="BT538:BT543"/>
    <mergeCell ref="BF601:BI606"/>
    <mergeCell ref="BH4:BH9"/>
    <mergeCell ref="BE246:BE247"/>
    <mergeCell ref="CG14:CG15"/>
    <mergeCell ref="BX148:BX153"/>
    <mergeCell ref="CG128:CG129"/>
    <mergeCell ref="BQ242:BQ243"/>
    <mergeCell ref="CG314:CG315"/>
    <mergeCell ref="BQ14:BQ15"/>
    <mergeCell ref="BZ10:BZ15"/>
    <mergeCell ref="BM90:BM91"/>
    <mergeCell ref="BN40:BN45"/>
    <mergeCell ref="BX64:BX69"/>
    <mergeCell ref="BN340:BN345"/>
    <mergeCell ref="BH178:BH183"/>
    <mergeCell ref="CG8:CG9"/>
    <mergeCell ref="BD16:BD17"/>
    <mergeCell ref="BK10:BK11"/>
    <mergeCell ref="BD174:BD175"/>
    <mergeCell ref="BL340:BL345"/>
    <mergeCell ref="BF172:BF177"/>
    <mergeCell ref="BO312:BO313"/>
    <mergeCell ref="BW98:BW99"/>
    <mergeCell ref="BD284:BD285"/>
    <mergeCell ref="CG96:CG97"/>
    <mergeCell ref="CG134:CG135"/>
    <mergeCell ref="BK114:BK115"/>
    <mergeCell ref="BF244:BF249"/>
    <mergeCell ref="CE162:CE163"/>
    <mergeCell ref="BN178:BN183"/>
    <mergeCell ref="CG64:CG65"/>
    <mergeCell ref="CE26:CE27"/>
    <mergeCell ref="BE78:BE79"/>
    <mergeCell ref="CE102:CE103"/>
    <mergeCell ref="CC28:CC29"/>
    <mergeCell ref="BD2:BI2"/>
    <mergeCell ref="BU382:BU383"/>
    <mergeCell ref="D358:D363"/>
    <mergeCell ref="BI70:BI75"/>
    <mergeCell ref="D472:D477"/>
    <mergeCell ref="CC316:CC317"/>
    <mergeCell ref="CC310:CC311"/>
    <mergeCell ref="CC380:CC381"/>
    <mergeCell ref="BQ46:BQ47"/>
    <mergeCell ref="BY370:BY375"/>
    <mergeCell ref="BW398:BW399"/>
    <mergeCell ref="BS106:BS107"/>
    <mergeCell ref="BS264:BS265"/>
    <mergeCell ref="E124:E129"/>
    <mergeCell ref="E238:E243"/>
    <mergeCell ref="BQ68:BQ69"/>
    <mergeCell ref="E424:E429"/>
    <mergeCell ref="BZ16:BZ21"/>
    <mergeCell ref="BP448:BP453"/>
    <mergeCell ref="BE388:BE389"/>
    <mergeCell ref="BR214:BR219"/>
    <mergeCell ref="BE294:BE295"/>
    <mergeCell ref="BD18:BD19"/>
    <mergeCell ref="BG82:BG87"/>
    <mergeCell ref="CA130:CA135"/>
    <mergeCell ref="BU240:BU241"/>
    <mergeCell ref="BE22:BE23"/>
    <mergeCell ref="BX304:BX309"/>
    <mergeCell ref="BH418:BH423"/>
    <mergeCell ref="CC168:CC169"/>
    <mergeCell ref="BR400:BR405"/>
    <mergeCell ref="BM456:BM457"/>
    <mergeCell ref="BB625:BB633"/>
    <mergeCell ref="BD88:BD89"/>
    <mergeCell ref="CE156:CE157"/>
    <mergeCell ref="BW12:BW13"/>
    <mergeCell ref="BD388:BD389"/>
    <mergeCell ref="BO58:BO59"/>
    <mergeCell ref="BO52:BO53"/>
    <mergeCell ref="BQ150:BQ151"/>
    <mergeCell ref="BL280:BL285"/>
    <mergeCell ref="BE480:BE481"/>
    <mergeCell ref="CC238:CC239"/>
    <mergeCell ref="BN46:BN51"/>
    <mergeCell ref="CF601:CF606"/>
    <mergeCell ref="BQ450:BQ451"/>
    <mergeCell ref="BM20:BM21"/>
    <mergeCell ref="BE392:BE393"/>
    <mergeCell ref="BQ118:BQ119"/>
    <mergeCell ref="BH64:BH69"/>
    <mergeCell ref="BO112:BO113"/>
    <mergeCell ref="CC538:CC539"/>
    <mergeCell ref="BW370:BW371"/>
    <mergeCell ref="BM320:BM321"/>
    <mergeCell ref="BO418:BO419"/>
    <mergeCell ref="BH364:BH369"/>
    <mergeCell ref="CE298:CE299"/>
    <mergeCell ref="BO412:BO413"/>
    <mergeCell ref="BS122:BS123"/>
    <mergeCell ref="BQ178:BQ179"/>
    <mergeCell ref="BQ172:BQ173"/>
    <mergeCell ref="CD292:CD297"/>
    <mergeCell ref="CF106:CF111"/>
    <mergeCell ref="BM544:BM545"/>
    <mergeCell ref="CH46:CH51"/>
    <mergeCell ref="E538:E543"/>
    <mergeCell ref="BK206:BK207"/>
    <mergeCell ref="CG156:CG157"/>
    <mergeCell ref="BE50:BE51"/>
    <mergeCell ref="BE44:BE45"/>
    <mergeCell ref="BN166:BN171"/>
    <mergeCell ref="BF538:BF543"/>
    <mergeCell ref="BQ138:BQ139"/>
    <mergeCell ref="BE350:BE351"/>
    <mergeCell ref="BS230:BS231"/>
    <mergeCell ref="BE508:BE509"/>
    <mergeCell ref="BE502:BE503"/>
    <mergeCell ref="BN466:BN471"/>
    <mergeCell ref="BQ438:BQ439"/>
    <mergeCell ref="BU540:BU541"/>
    <mergeCell ref="CB58:CB63"/>
    <mergeCell ref="BZ64:BZ69"/>
    <mergeCell ref="CG292:CG293"/>
    <mergeCell ref="BU388:BU389"/>
    <mergeCell ref="BF196:BF201"/>
    <mergeCell ref="CC130:CC131"/>
    <mergeCell ref="CD346:CD351"/>
    <mergeCell ref="BQ346:BQ347"/>
    <mergeCell ref="BK326:BK327"/>
    <mergeCell ref="BS112:BS113"/>
    <mergeCell ref="BK484:BK485"/>
    <mergeCell ref="BQ254:BQ255"/>
    <mergeCell ref="BP94:BP99"/>
    <mergeCell ref="BI412:BI417"/>
    <mergeCell ref="CG206:CG207"/>
    <mergeCell ref="CG528:CG529"/>
    <mergeCell ref="CG551:CH551"/>
    <mergeCell ref="BU438:BU439"/>
    <mergeCell ref="BR220:BR225"/>
    <mergeCell ref="BU344:BU345"/>
    <mergeCell ref="BE458:BE459"/>
    <mergeCell ref="BW110:BW111"/>
    <mergeCell ref="BD580:BD582"/>
    <mergeCell ref="CF514:CF519"/>
    <mergeCell ref="BO482:BO483"/>
    <mergeCell ref="CA292:CA297"/>
    <mergeCell ref="BD50:BD51"/>
    <mergeCell ref="BO108:BO109"/>
    <mergeCell ref="BW410:BW411"/>
    <mergeCell ref="D250:D255"/>
    <mergeCell ref="BD350:BD351"/>
    <mergeCell ref="BE142:BE143"/>
    <mergeCell ref="CC288:CC289"/>
    <mergeCell ref="CC446:CC447"/>
    <mergeCell ref="BM70:BM71"/>
    <mergeCell ref="BG418:BG423"/>
    <mergeCell ref="BE442:BE443"/>
    <mergeCell ref="CE54:CE55"/>
    <mergeCell ref="BZ184:BZ189"/>
    <mergeCell ref="BW426:BW427"/>
    <mergeCell ref="CE212:CE213"/>
    <mergeCell ref="CE512:CE513"/>
    <mergeCell ref="BW474:BW475"/>
    <mergeCell ref="CG200:CG201"/>
    <mergeCell ref="BU530:BU531"/>
    <mergeCell ref="CG500:CG501"/>
    <mergeCell ref="BY262:BY267"/>
    <mergeCell ref="CG168:CG169"/>
    <mergeCell ref="CH226:CH231"/>
    <mergeCell ref="CE462:CE463"/>
    <mergeCell ref="BJ178:BJ183"/>
    <mergeCell ref="BT202:BT207"/>
    <mergeCell ref="BJ478:BJ483"/>
    <mergeCell ref="BS464:BS465"/>
    <mergeCell ref="BZ364:BZ369"/>
    <mergeCell ref="CC184:CC185"/>
    <mergeCell ref="BQ204:BQ205"/>
    <mergeCell ref="CE146:CE147"/>
    <mergeCell ref="BW518:BW519"/>
    <mergeCell ref="CF112:CF117"/>
    <mergeCell ref="BI364:BI369"/>
    <mergeCell ref="BS242:BS243"/>
    <mergeCell ref="CH172:CH177"/>
    <mergeCell ref="BV496:BV501"/>
    <mergeCell ref="BV382:BV387"/>
    <mergeCell ref="BP214:BP219"/>
    <mergeCell ref="CG428:CG429"/>
    <mergeCell ref="CH286:CH291"/>
    <mergeCell ref="CH322:CH327"/>
    <mergeCell ref="CG406:CG407"/>
    <mergeCell ref="CG276:CG277"/>
    <mergeCell ref="CF394:CF399"/>
    <mergeCell ref="CG444:CG445"/>
    <mergeCell ref="BK276:BK277"/>
    <mergeCell ref="BK270:BK271"/>
    <mergeCell ref="BS356:BS357"/>
    <mergeCell ref="BU296:BU297"/>
    <mergeCell ref="CF406:CF411"/>
    <mergeCell ref="BU400:BU401"/>
    <mergeCell ref="BO232:BO233"/>
    <mergeCell ref="BD607:BD609"/>
    <mergeCell ref="BK342:BK343"/>
    <mergeCell ref="BH484:BH489"/>
    <mergeCell ref="BK336:BK337"/>
    <mergeCell ref="CA250:CA255"/>
    <mergeCell ref="BS270:BS271"/>
    <mergeCell ref="BM102:BM103"/>
    <mergeCell ref="BU30:BU31"/>
    <mergeCell ref="CD46:CD51"/>
    <mergeCell ref="BH538:BH543"/>
    <mergeCell ref="BM402:BM403"/>
    <mergeCell ref="CD592:CD597"/>
    <mergeCell ref="BE258:BE259"/>
    <mergeCell ref="B544:B549"/>
    <mergeCell ref="BG262:BG267"/>
    <mergeCell ref="BJ298:BJ303"/>
    <mergeCell ref="BZ28:BZ33"/>
    <mergeCell ref="C544:C549"/>
    <mergeCell ref="BT502:BT507"/>
    <mergeCell ref="E526:E531"/>
    <mergeCell ref="BS530:BS531"/>
    <mergeCell ref="BU122:BU123"/>
    <mergeCell ref="BG310:BG315"/>
    <mergeCell ref="CA358:CA363"/>
    <mergeCell ref="BS334:BS335"/>
    <mergeCell ref="D322:D327"/>
    <mergeCell ref="BI76:BI81"/>
    <mergeCell ref="BK551:BL551"/>
    <mergeCell ref="BU100:BU101"/>
    <mergeCell ref="BU94:BU95"/>
    <mergeCell ref="BM472:BM473"/>
    <mergeCell ref="BM466:BM467"/>
    <mergeCell ref="CB16:CB21"/>
    <mergeCell ref="BO532:BO533"/>
    <mergeCell ref="BM22:BM23"/>
    <mergeCell ref="BE28:BE29"/>
    <mergeCell ref="E16:E21"/>
    <mergeCell ref="BV202:BV207"/>
    <mergeCell ref="D58:D63"/>
    <mergeCell ref="BD72:BD73"/>
    <mergeCell ref="BU224:BU225"/>
    <mergeCell ref="BO216:BO217"/>
    <mergeCell ref="B256:B261"/>
    <mergeCell ref="CC120:CC121"/>
    <mergeCell ref="BW258:BW259"/>
    <mergeCell ref="BK76:BK77"/>
    <mergeCell ref="BK190:BK191"/>
    <mergeCell ref="BQ390:BQ391"/>
    <mergeCell ref="BE214:BE215"/>
    <mergeCell ref="BE328:BE329"/>
    <mergeCell ref="BK92:BK93"/>
    <mergeCell ref="CB250:CB255"/>
    <mergeCell ref="BK218:BK219"/>
    <mergeCell ref="BU522:BU523"/>
    <mergeCell ref="BU76:BU77"/>
    <mergeCell ref="B46:B51"/>
    <mergeCell ref="C16:C21"/>
    <mergeCell ref="BQ84:BQ85"/>
    <mergeCell ref="BT28:BT33"/>
    <mergeCell ref="BL400:BL405"/>
    <mergeCell ref="BE202:BE203"/>
    <mergeCell ref="BO498:BO499"/>
    <mergeCell ref="BI244:BI249"/>
    <mergeCell ref="BD502:BD503"/>
    <mergeCell ref="CE380:CE381"/>
    <mergeCell ref="BJ304:BJ309"/>
    <mergeCell ref="BM276:BM277"/>
    <mergeCell ref="BG130:BG135"/>
    <mergeCell ref="C424:C429"/>
    <mergeCell ref="BW334:BW335"/>
    <mergeCell ref="BO374:BO375"/>
    <mergeCell ref="CE174:CE175"/>
    <mergeCell ref="BW214:BW215"/>
    <mergeCell ref="BW296:BW297"/>
    <mergeCell ref="BL364:BL369"/>
    <mergeCell ref="BO336:BO337"/>
    <mergeCell ref="BW122:BW123"/>
    <mergeCell ref="CE224:CE225"/>
    <mergeCell ref="BI196:BI201"/>
    <mergeCell ref="BQ102:BQ103"/>
    <mergeCell ref="CD118:CD123"/>
    <mergeCell ref="BF316:BF321"/>
    <mergeCell ref="BN244:BN249"/>
    <mergeCell ref="BW230:BW231"/>
    <mergeCell ref="BL394:BL399"/>
    <mergeCell ref="D412:D417"/>
    <mergeCell ref="D208:D213"/>
    <mergeCell ref="CA184:CA189"/>
    <mergeCell ref="BH388:BH393"/>
    <mergeCell ref="BS332:BS333"/>
    <mergeCell ref="BU272:BU273"/>
    <mergeCell ref="CC422:CC423"/>
    <mergeCell ref="BZ106:BZ111"/>
    <mergeCell ref="BX352:BX357"/>
    <mergeCell ref="BK284:BK285"/>
    <mergeCell ref="BS370:BS371"/>
    <mergeCell ref="BX670:CB675"/>
    <mergeCell ref="BE278:BE279"/>
    <mergeCell ref="BM206:BM207"/>
    <mergeCell ref="BV610:BV615"/>
    <mergeCell ref="BE62:BE63"/>
    <mergeCell ref="CF4:CF9"/>
    <mergeCell ref="BX376:BX381"/>
    <mergeCell ref="BX592:CB597"/>
    <mergeCell ref="BM506:BM507"/>
    <mergeCell ref="CA82:CA87"/>
    <mergeCell ref="CC152:CC153"/>
    <mergeCell ref="BD328:BD329"/>
    <mergeCell ref="BU8:BU9"/>
    <mergeCell ref="CC266:CC267"/>
    <mergeCell ref="BM380:BM381"/>
    <mergeCell ref="CC452:CC453"/>
    <mergeCell ref="BU308:BU309"/>
    <mergeCell ref="BO140:BO141"/>
    <mergeCell ref="BW74:BW75"/>
    <mergeCell ref="BW68:BW69"/>
    <mergeCell ref="BG208:BG213"/>
    <mergeCell ref="BO440:BO441"/>
    <mergeCell ref="BD198:BD199"/>
    <mergeCell ref="BD356:BD357"/>
    <mergeCell ref="CC294:CC295"/>
    <mergeCell ref="BX424:BX429"/>
    <mergeCell ref="BQ506:BQ507"/>
    <mergeCell ref="BT583:BT588"/>
    <mergeCell ref="CE158:CE159"/>
    <mergeCell ref="BW530:BW531"/>
    <mergeCell ref="BQ406:BQ407"/>
    <mergeCell ref="CE16:CE17"/>
    <mergeCell ref="CH40:CH45"/>
    <mergeCell ref="C70:C75"/>
    <mergeCell ref="BR154:BR159"/>
    <mergeCell ref="CE282:CE283"/>
    <mergeCell ref="BW138:BW139"/>
    <mergeCell ref="BO510:BO511"/>
    <mergeCell ref="CH346:CH351"/>
    <mergeCell ref="BW324:BW325"/>
    <mergeCell ref="BL292:BL297"/>
    <mergeCell ref="BQ156:BQ157"/>
    <mergeCell ref="BT34:BT39"/>
    <mergeCell ref="BW438:BW439"/>
    <mergeCell ref="BY442:BY447"/>
    <mergeCell ref="BT220:BT225"/>
    <mergeCell ref="BN52:BN57"/>
    <mergeCell ref="CD16:CD21"/>
    <mergeCell ref="BE356:BE357"/>
    <mergeCell ref="BK234:BK235"/>
    <mergeCell ref="D430:D435"/>
    <mergeCell ref="CG146:CG147"/>
    <mergeCell ref="CG304:CG305"/>
    <mergeCell ref="CG396:CG397"/>
    <mergeCell ref="BG430:BG435"/>
    <mergeCell ref="CF412:CF417"/>
    <mergeCell ref="BD498:BD499"/>
    <mergeCell ref="CG228:CG229"/>
    <mergeCell ref="CG184:CG185"/>
    <mergeCell ref="CG222:CG223"/>
    <mergeCell ref="BU464:BU465"/>
    <mergeCell ref="BH76:BH81"/>
    <mergeCell ref="BW224:BW225"/>
    <mergeCell ref="BV502:BV507"/>
    <mergeCell ref="BL592:BL597"/>
    <mergeCell ref="BF424:BF429"/>
    <mergeCell ref="BT334:BT339"/>
    <mergeCell ref="BY268:BY273"/>
    <mergeCell ref="BT520:BT525"/>
    <mergeCell ref="BN352:BN357"/>
    <mergeCell ref="BF208:BF213"/>
    <mergeCell ref="BE34:BE35"/>
    <mergeCell ref="BV583:BV588"/>
    <mergeCell ref="BT388:BT393"/>
    <mergeCell ref="CC86:CC87"/>
    <mergeCell ref="BG538:BG543"/>
    <mergeCell ref="BT214:BT219"/>
    <mergeCell ref="BS476:BS477"/>
    <mergeCell ref="CC196:CC197"/>
    <mergeCell ref="BD448:BD449"/>
    <mergeCell ref="CC386:CC387"/>
    <mergeCell ref="BL64:BL69"/>
    <mergeCell ref="BO36:BO37"/>
    <mergeCell ref="BS536:BS537"/>
    <mergeCell ref="BW546:BW547"/>
    <mergeCell ref="CC522:CC523"/>
    <mergeCell ref="BQ542:BQ543"/>
    <mergeCell ref="BE208:BE209"/>
    <mergeCell ref="BU252:BU253"/>
    <mergeCell ref="BK108:BK109"/>
    <mergeCell ref="BK456:BK457"/>
    <mergeCell ref="BQ34:BQ35"/>
    <mergeCell ref="BD574:BD576"/>
    <mergeCell ref="BK396:BK397"/>
    <mergeCell ref="BN448:BN453"/>
    <mergeCell ref="BL454:BL459"/>
    <mergeCell ref="A160:A207"/>
    <mergeCell ref="BR601:BR606"/>
    <mergeCell ref="CH514:CH519"/>
    <mergeCell ref="BQ482:BQ483"/>
    <mergeCell ref="CE424:CE425"/>
    <mergeCell ref="BO538:BO539"/>
    <mergeCell ref="BE122:BE123"/>
    <mergeCell ref="BY190:BY195"/>
    <mergeCell ref="BI304:BI309"/>
    <mergeCell ref="BV454:BV459"/>
    <mergeCell ref="CG54:CG55"/>
    <mergeCell ref="BY496:BY501"/>
    <mergeCell ref="BY490:BY495"/>
    <mergeCell ref="CA256:CA261"/>
    <mergeCell ref="BN406:BN411"/>
    <mergeCell ref="BH196:BH201"/>
    <mergeCell ref="E244:E249"/>
    <mergeCell ref="BE106:BE107"/>
    <mergeCell ref="BQ526:BQ527"/>
    <mergeCell ref="E544:E549"/>
    <mergeCell ref="BS286:BS287"/>
    <mergeCell ref="BV508:BV513"/>
    <mergeCell ref="BX268:BX273"/>
    <mergeCell ref="BK196:BK197"/>
    <mergeCell ref="BK354:BK355"/>
    <mergeCell ref="CG440:CG441"/>
    <mergeCell ref="A52:A99"/>
    <mergeCell ref="A100:A123"/>
    <mergeCell ref="A124:A147"/>
    <mergeCell ref="A148:A159"/>
    <mergeCell ref="BI298:BI303"/>
    <mergeCell ref="CH394:CH399"/>
  </mergeCells>
  <conditionalFormatting sqref="BF4:BH4">
    <cfRule type="cellIs" dxfId="3085" priority="3153" stopIfTrue="1" operator="greaterThan">
      <formula>0.03</formula>
    </cfRule>
    <cfRule type="cellIs" dxfId="3084" priority="3154" stopIfTrue="1" operator="lessThan">
      <formula>-0.03</formula>
    </cfRule>
  </conditionalFormatting>
  <conditionalFormatting sqref="BE4 BE6 BE8">
    <cfRule type="cellIs" dxfId="3083" priority="3151" stopIfTrue="1" operator="greaterThan">
      <formula>0.03</formula>
    </cfRule>
    <cfRule type="cellIs" dxfId="3082" priority="3152" stopIfTrue="1" operator="lessThan">
      <formula>-0.03</formula>
    </cfRule>
  </conditionalFormatting>
  <conditionalFormatting sqref="BK10 BK12 BK14 BK16 BK18 BK20 BK22 BK24 BK26 BK28 BK30 BK32 BK34 BK36 BK38 BK40 BK42 BK44 BK46 BK48 BK50 BK52 BK54 BK56 BK58 BK60 BK62 BK64 BK66 BK68 BK70 BK72 BK74 BK76 BK78 BK80 BK88 BK90 BK92 BK94 BK96 BK98 BK100 BK102 BK104 BK106 BK108 BK110 BK112 BK114 BK116 BK118 BK120 BK122 BK124 BK126 BK128 BK130 BK132 BK134 BK136 BK138 BK140 BK142 BK144 BK146 BK148 BK150 BK152 BK154 BK156 BK158 BK166 BK168 BK170 BK172 BK174 BK176 BK178 BK180 BK182 BK184 BK186 BK188 BK190 BK192 BK194 BK196 BK198 BK200 BK202 BK204 BK206 BK208 BK210 BK212 BK214 BK216 BK218 BK220 BK222 BK224 BK226 BK228 BK230 BK232 BK234 BK236 BK238 BK240 BK242 BK244 BK246 BK248 BK250 BK252 BK254 BK256 BK258 BK260 BK262 BK264 BK266 BK268 BK270 BK272 BK334 BK336 BK338 BK340 BK342 BK344 BK346 BK348 BK350 BK352 BK354 BK356 BK358 BK360 BK362 BK364 BK366 BK368 BK370 BK372 BK374 BK388 BK390 BK392 BK394 BK396 BK398 BK400 BK402 BK404 BK406 BK408 BK410 BK412 BK414 BK416 BK418 BK420 BK422 BK424 BK426 BK428 BK430 BK432 BK434 BK436 BK438 BK440 BK442 BK444 BK446 BK448 BK450 BK452">
    <cfRule type="cellIs" dxfId="3081" priority="3135" stopIfTrue="1" operator="greaterThan">
      <formula>0.03</formula>
    </cfRule>
    <cfRule type="cellIs" dxfId="3080" priority="3136" stopIfTrue="1" operator="lessThan">
      <formula>-0.03</formula>
    </cfRule>
  </conditionalFormatting>
  <conditionalFormatting sqref="BL4">
    <cfRule type="cellIs" dxfId="3079" priority="3149" stopIfTrue="1" operator="greaterThan">
      <formula>0.03</formula>
    </cfRule>
    <cfRule type="cellIs" dxfId="3078" priority="3150" stopIfTrue="1" operator="lessThan">
      <formula>-0.03</formula>
    </cfRule>
  </conditionalFormatting>
  <conditionalFormatting sqref="BK4 BK6 BK8">
    <cfRule type="cellIs" dxfId="3077" priority="3147" stopIfTrue="1" operator="greaterThan">
      <formula>0.03</formula>
    </cfRule>
    <cfRule type="cellIs" dxfId="3076" priority="3148" stopIfTrue="1" operator="lessThan">
      <formula>-0.03</formula>
    </cfRule>
  </conditionalFormatting>
  <conditionalFormatting sqref="BL10 BL16 BL22 BL28 BL34 BL40 BL46 BL52 BL58 BL64 BL70 BL76 BL88 BL94 BL100 BL106 BL112 BL118 BL124 BL130 BL136 BL142 BL148 BL154 BL166 BL172 BL178 BL184 BL190 BL196 BL202 BL208 BL214 BL220 BL226 BL232 BL238 BL244 BL250 BL256 BL262 BL268 BL334 BL340 BL346 BL352 BL358 BL364 BL370 BL388 BL394 BL400 BL406 BL412 BL418 BL424 BL430 BL436 BL442 BL448">
    <cfRule type="cellIs" dxfId="3075" priority="3137" stopIfTrue="1" operator="greaterThan">
      <formula>0.03</formula>
    </cfRule>
    <cfRule type="cellIs" dxfId="3074" priority="3138" stopIfTrue="1" operator="lessThan">
      <formula>-0.03</formula>
    </cfRule>
  </conditionalFormatting>
  <conditionalFormatting sqref="BM4 BM6 BM8">
    <cfRule type="cellIs" dxfId="3073" priority="3145" stopIfTrue="1" operator="greaterThan">
      <formula>0.03</formula>
    </cfRule>
    <cfRule type="cellIs" dxfId="3072" priority="3146" stopIfTrue="1" operator="lessThan">
      <formula>-0.03</formula>
    </cfRule>
  </conditionalFormatting>
  <conditionalFormatting sqref="BF10:BH10 BF16:BH16 BF22:BH22 BF28:BH28 BF34:BH34 BF40:BH40 BF46:BH46 BF52:BH52 BF58:BH58 BF64:BH64 BF70:BH70 BF76:BH76 BF88:BH88 BF94:BH94 BF100:BH100 BF106:BH106 BF112:BH112 BF118:BH118 BF124:BH124 BF130:BH130 BF136:BH136 BF142:BH142 BF148:BH148 BF154:BH154 BF166:BH166 BF172:BH172 BF178:BH178 BF184:BH184 BF190:BH190 BF196:BH196 BF202:BH202 BF208:BH208 BF214:BH214 BF220:BH220 BF226:BH226 BF232:BH232 BF238:BH238 BF244:BH244 BF250:BH250 BF256:BH256 BF262:BH262 BF268:BH268 BF334:BH334 BF340:BH340 BF346:BH346 BF352:BH352 BF358:BH358 BF364:BH364 BF370:BH370 BF388:BH388 BF394:BH394 BF400:BH400 BF406:BH406 BF412:BH412 BF418:BH418 BF424:BH424 BF430:BH430 BF436:BH436 BF442:BH442 BF448:BH448">
    <cfRule type="cellIs" dxfId="3071" priority="3141" stopIfTrue="1" operator="greaterThan">
      <formula>0.03</formula>
    </cfRule>
    <cfRule type="cellIs" dxfId="3070" priority="3142" stopIfTrue="1" operator="lessThan">
      <formula>-0.03</formula>
    </cfRule>
  </conditionalFormatting>
  <conditionalFormatting sqref="BN4">
    <cfRule type="cellIs" dxfId="3069" priority="3143" stopIfTrue="1" operator="greaterThan">
      <formula>0.03</formula>
    </cfRule>
    <cfRule type="cellIs" dxfId="3068" priority="3144" stopIfTrue="1" operator="lessThan">
      <formula>-0.03</formula>
    </cfRule>
  </conditionalFormatting>
  <conditionalFormatting sqref="BE10 BE12 BE14 BE16 BE18 BE20 BE22 BE24 BE26 BE28 BE30 BE32 BE34 BE36 BE38 BE40 BE42 BE44 BE46 BE48 BE50 BE52 BE54 BE56 BE58 BE60 BE62 BE64 BE66 BE68 BE70 BE72 BE74 BE76 BE78 BE80 BE88 BE90 BE92 BE94 BE96 BE98 BE100 BE102 BE104 BE106 BE108 BE110 BE112 BE114 BE116 BE118 BE120 BE122 BE124 BE126 BE128 BE130 BE132 BE134 BE136 BE138 BE140 BE142 BE144 BE146 BE148 BE150 BE152 BE154 BE156 BE158 BE166 BE168 BE170 BE172 BE174 BE176 BE178 BE180 BE182 BE184 BE186 BE188 BE190 BE192 BE194 BE196 BE198 BE200 BE202 BE204 BE206 BE208 BE210 BE212 BE214 BE216 BE218 BE220 BE222 BE224 BE226 BE228 BE230 BE232 BE234 BE236 BE238 BE240 BE242 BE244 BE246 BE248 BE250 BE252 BE254 BE256 BE258 BE260 BE262 BE264 BE266 BE268 BE270 BE272 BE334 BE336 BE338 BE340 BE342 BE344 BE346 BE348 BE350 BE352 BE354 BE356 BE358 BE360 BE362 BE364 BE366 BE368 BE370 BE372 BE374 BE388 BE390 BE392 BE394 BE396 BE398 BE400 BE402 BE404 BE406 BE408 BE410 BE412 BE414 BE416 BE418 BE420 BE422 BE424 BE426 BE428 BE430 BE432 BE434 BE436 BE438 BE440 BE442 BE444 BE446 BE448 BE450 BE452">
    <cfRule type="cellIs" dxfId="3067" priority="3139" stopIfTrue="1" operator="greaterThan">
      <formula>0.03</formula>
    </cfRule>
    <cfRule type="cellIs" dxfId="3066" priority="3140" stopIfTrue="1" operator="lessThan">
      <formula>-0.03</formula>
    </cfRule>
  </conditionalFormatting>
  <conditionalFormatting sqref="BN10 BN16 BN22 BN28 BN34 BN40 BN46 BN52 BN58 BN64 BN70 BN76 BN88 BN94 BN100 BN106 BN112 BN118 BN124 BN130 BN136 BN142 BN148 BN154 BN166 BN172 BN178 BN184 BN190 BN196 BN202 BN208 BN214 BN220 BN226 BN232 BN238 BN244 BN250 BN256 BN262 BN268 BN334 BN340 BN346 BN352 BN358 BN364 BN370 BN388 BN394 BN400 BN406 BN412 BN418 BN424 BN430 BN436 BN442 BN448">
    <cfRule type="cellIs" dxfId="3065" priority="3131" stopIfTrue="1" operator="greaterThan">
      <formula>0.03</formula>
    </cfRule>
    <cfRule type="cellIs" dxfId="3064" priority="3132" stopIfTrue="1" operator="lessThan">
      <formula>-0.03</formula>
    </cfRule>
  </conditionalFormatting>
  <conditionalFormatting sqref="BM10 BM12 BM14 BM16 BM18 BM20 BM22 BM24 BM26 BM28 BM30 BM32 BM34 BM36 BM38 BM40 BM42 BM44 BM46 BM48 BM50 BM52 BM54 BM56 BM58 BM60 BM62 BM64 BM66 BM68 BM70 BM72 BM74 BM76 BM78 BM80 BM88 BM90 BM92 BM94 BM96 BM98 BM100 BM102 BM104 BM106 BM108 BM110 BM112 BM114 BM116 BM118 BM120 BM122 BM124 BM126 BM128 BM130 BM132 BM134 BM136 BM138 BM140 BM142 BM144 BM146 BM148 BM150 BM152 BM154 BM156 BM158 BM166 BM168 BM170 BM172 BM174 BM176 BM178 BM180 BM182 BM184 BM186 BM188 BM190 BM192 BM194 BM196 BM198 BM200 BM202 BM204 BM206 BM208 BM210 BM212 BM214 BM216 BM218 BM220 BM222 BM224 BM226 BM228 BM230 BM232 BM234 BM236 BM238 BM240 BM242 BM244 BM246 BM248 BM250 BM252 BM254 BM256 BM258 BM260 BM262 BM264 BM266 BM268 BM270 BM272 BM334 BM336 BM338 BM340 BM342 BM344 BM346 BM348 BM350 BM352 BM354 BM356 BM358 BM360 BM362 BM364 BM366 BM368 BM370 BM372 BM374 BM388 BM390 BM392 BM394 BM396 BM398 BM400 BM402 BM404 BM406 BM408 BM410 BM412 BM414 BM416 BM418 BM420 BM422 BM424 BM426 BM428 BM430 BM432 BM434 BM436 BM438 BM440 BM442 BM444 BM446 BM448 BM450 BM452">
    <cfRule type="cellIs" dxfId="3063" priority="3133" stopIfTrue="1" operator="greaterThan">
      <formula>0.03</formula>
    </cfRule>
    <cfRule type="cellIs" dxfId="3062" priority="3134" stopIfTrue="1" operator="lessThan">
      <formula>-0.03</formula>
    </cfRule>
  </conditionalFormatting>
  <conditionalFormatting sqref="BK160 BK162 BK164">
    <cfRule type="cellIs" dxfId="3061" priority="3123" stopIfTrue="1" operator="greaterThan">
      <formula>0.03</formula>
    </cfRule>
    <cfRule type="cellIs" dxfId="3060" priority="3124" stopIfTrue="1" operator="lessThan">
      <formula>-0.03</formula>
    </cfRule>
  </conditionalFormatting>
  <conditionalFormatting sqref="BL160">
    <cfRule type="cellIs" dxfId="3059" priority="3125" stopIfTrue="1" operator="greaterThan">
      <formula>0.03</formula>
    </cfRule>
    <cfRule type="cellIs" dxfId="3058" priority="3126" stopIfTrue="1" operator="lessThan">
      <formula>-0.03</formula>
    </cfRule>
  </conditionalFormatting>
  <conditionalFormatting sqref="BF160:BH160">
    <cfRule type="cellIs" dxfId="3057" priority="3129" stopIfTrue="1" operator="greaterThan">
      <formula>0.03</formula>
    </cfRule>
    <cfRule type="cellIs" dxfId="3056" priority="3130" stopIfTrue="1" operator="lessThan">
      <formula>-0.03</formula>
    </cfRule>
  </conditionalFormatting>
  <conditionalFormatting sqref="BE160 BE162 BE164">
    <cfRule type="cellIs" dxfId="3055" priority="3127" stopIfTrue="1" operator="greaterThan">
      <formula>0.03</formula>
    </cfRule>
    <cfRule type="cellIs" dxfId="3054" priority="3128" stopIfTrue="1" operator="lessThan">
      <formula>-0.03</formula>
    </cfRule>
  </conditionalFormatting>
  <conditionalFormatting sqref="BN160">
    <cfRule type="cellIs" dxfId="3053" priority="3119" stopIfTrue="1" operator="greaterThan">
      <formula>0.03</formula>
    </cfRule>
    <cfRule type="cellIs" dxfId="3052" priority="3120" stopIfTrue="1" operator="lessThan">
      <formula>-0.03</formula>
    </cfRule>
  </conditionalFormatting>
  <conditionalFormatting sqref="BM160 BM162 BM164">
    <cfRule type="cellIs" dxfId="3051" priority="3121" stopIfTrue="1" operator="greaterThan">
      <formula>0.03</formula>
    </cfRule>
    <cfRule type="cellIs" dxfId="3050" priority="3122" stopIfTrue="1" operator="lessThan">
      <formula>-0.03</formula>
    </cfRule>
  </conditionalFormatting>
  <conditionalFormatting sqref="BK382 BK384 BK386">
    <cfRule type="cellIs" dxfId="3049" priority="3111" stopIfTrue="1" operator="greaterThan">
      <formula>0.03</formula>
    </cfRule>
    <cfRule type="cellIs" dxfId="3048" priority="3112" stopIfTrue="1" operator="lessThan">
      <formula>-0.03</formula>
    </cfRule>
  </conditionalFormatting>
  <conditionalFormatting sqref="BL382">
    <cfRule type="cellIs" dxfId="3047" priority="3113" stopIfTrue="1" operator="greaterThan">
      <formula>0.03</formula>
    </cfRule>
    <cfRule type="cellIs" dxfId="3046" priority="3114" stopIfTrue="1" operator="lessThan">
      <formula>-0.03</formula>
    </cfRule>
  </conditionalFormatting>
  <conditionalFormatting sqref="BF382:BH382">
    <cfRule type="cellIs" dxfId="3045" priority="3117" stopIfTrue="1" operator="greaterThan">
      <formula>0.03</formula>
    </cfRule>
    <cfRule type="cellIs" dxfId="3044" priority="3118" stopIfTrue="1" operator="lessThan">
      <formula>-0.03</formula>
    </cfRule>
  </conditionalFormatting>
  <conditionalFormatting sqref="BE382 BE384 BE386">
    <cfRule type="cellIs" dxfId="3043" priority="3115" stopIfTrue="1" operator="greaterThan">
      <formula>0.03</formula>
    </cfRule>
    <cfRule type="cellIs" dxfId="3042" priority="3116" stopIfTrue="1" operator="lessThan">
      <formula>-0.03</formula>
    </cfRule>
  </conditionalFormatting>
  <conditionalFormatting sqref="BN382">
    <cfRule type="cellIs" dxfId="3041" priority="3107" stopIfTrue="1" operator="greaterThan">
      <formula>0.03</formula>
    </cfRule>
    <cfRule type="cellIs" dxfId="3040" priority="3108" stopIfTrue="1" operator="lessThan">
      <formula>-0.03</formula>
    </cfRule>
  </conditionalFormatting>
  <conditionalFormatting sqref="BM382 BM384 BM386">
    <cfRule type="cellIs" dxfId="3039" priority="3109" stopIfTrue="1" operator="greaterThan">
      <formula>0.03</formula>
    </cfRule>
    <cfRule type="cellIs" dxfId="3038" priority="3110" stopIfTrue="1" operator="lessThan">
      <formula>-0.03</formula>
    </cfRule>
  </conditionalFormatting>
  <conditionalFormatting sqref="BU4 BU6 BU8">
    <cfRule type="cellIs" dxfId="3037" priority="3105" stopIfTrue="1" operator="greaterThan">
      <formula>0.03</formula>
    </cfRule>
    <cfRule type="cellIs" dxfId="3036" priority="3106" stopIfTrue="1" operator="lessThan">
      <formula>-0.03</formula>
    </cfRule>
  </conditionalFormatting>
  <conditionalFormatting sqref="BV4">
    <cfRule type="cellIs" dxfId="3035" priority="3103" stopIfTrue="1" operator="greaterThan">
      <formula>0.03</formula>
    </cfRule>
    <cfRule type="cellIs" dxfId="3034" priority="3104" stopIfTrue="1" operator="lessThan">
      <formula>-0.03</formula>
    </cfRule>
  </conditionalFormatting>
  <conditionalFormatting sqref="BV10 BV16 BV22 BV28 BV34 BV40 BV46 BV52 BV58 BV64 BV70 BV76 BV88 BV94 BV100 BV106 BV112 BV118 BV124 BV130 BV136 BV142 BV148 BV154 BV166 BV172 BV178 BV184 BV190 BV196 BV202 BV208 BV214 BV220 BV226 BV232 BV238 BV244 BV250 BV256 BV262 BV268 BV334 BV340 BV346 BV352 BV358 BV364 BV370 BV388 BV394 BV400 BV406 BV412 BV418 BV424 BV430 BV436 BV442 BV448">
    <cfRule type="cellIs" dxfId="3033" priority="3099" stopIfTrue="1" operator="greaterThan">
      <formula>0.03</formula>
    </cfRule>
    <cfRule type="cellIs" dxfId="3032" priority="3100" stopIfTrue="1" operator="lessThan">
      <formula>-0.03</formula>
    </cfRule>
  </conditionalFormatting>
  <conditionalFormatting sqref="BU10 BU12 BU14 BU16 BU18 BU20 BU22 BU24 BU26 BU28 BU30 BU32 BU34 BU36 BU38 BU40 BU42 BU44 BU46 BU48 BU50 BU52 BU54 BU56 BU58 BU60 BU62 BU64 BU66 BU68 BU70 BU72 BU74 BU76 BU78 BU80 BU88 BU90 BU92 BU94 BU96 BU98 BU100 BU102 BU104 BU106 BU108 BU110 BU112 BU114 BU116 BU118 BU120 BU122 BU124 BU126 BU128 BU130 BU132 BU134 BU136 BU138 BU140 BU142 BU144 BU146 BU148 BU150 BU152 BU154 BU156 BU158 BU166 BU168 BU170 BU172 BU174 BU176 BU178 BU180 BU182 BU184 BU186 BU188 BU190 BU192 BU194 BU196 BU198 BU200 BU202 BU204 BU206 BU208 BU210 BU212 BU214 BU216 BU218 BU220 BU222 BU224 BU226 BU228 BU230 BU232 BU234 BU236 BU238 BU240 BU242 BU244 BU246 BU248 BU250 BU252 BU254 BU256 BU258 BU260 BU262 BU264 BU266 BU268 BU270 BU272 BU334 BU336 BU338 BU340 BU342 BU344 BU346 BU348 BU350 BU352 BU354 BU356 BU358 BU360 BU362 BU364 BU366 BU368 BU370 BU372 BU374 BU388 BU390 BU392 BU394 BU396 BU398 BU400 BU402 BU404 BU406 BU408 BU410 BU412 BU414 BU416 BU418 BU420 BU422 BU424 BU426 BU428 BU430 BU432 BU434 BU436 BU438 BU440 BU442 BU444 BU446 BU448 BU450 BU452">
    <cfRule type="cellIs" dxfId="3031" priority="3101" stopIfTrue="1" operator="greaterThan">
      <formula>0.03</formula>
    </cfRule>
    <cfRule type="cellIs" dxfId="3030" priority="3102" stopIfTrue="1" operator="lessThan">
      <formula>-0.03</formula>
    </cfRule>
  </conditionalFormatting>
  <conditionalFormatting sqref="BV160">
    <cfRule type="cellIs" dxfId="3029" priority="3095" stopIfTrue="1" operator="greaterThan">
      <formula>0.03</formula>
    </cfRule>
    <cfRule type="cellIs" dxfId="3028" priority="3096" stopIfTrue="1" operator="lessThan">
      <formula>-0.03</formula>
    </cfRule>
  </conditionalFormatting>
  <conditionalFormatting sqref="BU160 BU162 BU164">
    <cfRule type="cellIs" dxfId="3027" priority="3097" stopIfTrue="1" operator="greaterThan">
      <formula>0.03</formula>
    </cfRule>
    <cfRule type="cellIs" dxfId="3026" priority="3098" stopIfTrue="1" operator="lessThan">
      <formula>-0.03</formula>
    </cfRule>
  </conditionalFormatting>
  <conditionalFormatting sqref="BV382">
    <cfRule type="cellIs" dxfId="3025" priority="3091" stopIfTrue="1" operator="greaterThan">
      <formula>0.03</formula>
    </cfRule>
    <cfRule type="cellIs" dxfId="3024" priority="3092" stopIfTrue="1" operator="lessThan">
      <formula>-0.03</formula>
    </cfRule>
  </conditionalFormatting>
  <conditionalFormatting sqref="BU382 BU384 BU386">
    <cfRule type="cellIs" dxfId="3023" priority="3093" stopIfTrue="1" operator="greaterThan">
      <formula>0.03</formula>
    </cfRule>
    <cfRule type="cellIs" dxfId="3022" priority="3094" stopIfTrue="1" operator="lessThan">
      <formula>-0.03</formula>
    </cfRule>
  </conditionalFormatting>
  <conditionalFormatting sqref="BS4 BS6 BS8">
    <cfRule type="cellIs" dxfId="3021" priority="3089" stopIfTrue="1" operator="greaterThan">
      <formula>0.03</formula>
    </cfRule>
    <cfRule type="cellIs" dxfId="3020" priority="3090" stopIfTrue="1" operator="lessThan">
      <formula>-0.03</formula>
    </cfRule>
  </conditionalFormatting>
  <conditionalFormatting sqref="BT4">
    <cfRule type="cellIs" dxfId="3019" priority="3087" stopIfTrue="1" operator="greaterThan">
      <formula>0.03</formula>
    </cfRule>
    <cfRule type="cellIs" dxfId="3018" priority="3088" stopIfTrue="1" operator="lessThan">
      <formula>-0.03</formula>
    </cfRule>
  </conditionalFormatting>
  <conditionalFormatting sqref="BT10 BT16 BT22 BT28 BT34 BT40 BT46 BT52 BT58 BT64 BT70 BT76 BT88 BT94 BT100 BT106 BT112 BT118 BT124 BT130 BT136 BT142 BT148 BT154 BT166 BT172 BT178 BT184 BT190 BT196 BT202 BT208 BT214 BT220 BT226 BT232 BT238 BT244 BT250 BT256 BT262 BT268 BT334 BT340 BT346 BT352 BT358 BT364 BT370 BT388 BT394 BT400 BT406 BT412 BT418 BT424 BT430 BT436 BT442 BT448">
    <cfRule type="cellIs" dxfId="3017" priority="3083" stopIfTrue="1" operator="greaterThan">
      <formula>0.03</formula>
    </cfRule>
    <cfRule type="cellIs" dxfId="3016" priority="3084" stopIfTrue="1" operator="lessThan">
      <formula>-0.03</formula>
    </cfRule>
  </conditionalFormatting>
  <conditionalFormatting sqref="BS10 BS12 BS14 BS16 BS18 BS20 BS22 BS24 BS26 BS28 BS30 BS32 BS34 BS36 BS38 BS40 BS42 BS44 BS46 BS48 BS50 BS52 BS54 BS56 BS58 BS60 BS62 BS64 BS66 BS68 BS70 BS72 BS74 BS76 BS78 BS80 BS88 BS90 BS92 BS94 BS96 BS98 BS100 BS102 BS104 BS106 BS108 BS110 BS112 BS114 BS116 BS118 BS120 BS122 BS124 BS126 BS128 BS130 BS132 BS134 BS136 BS138 BS140 BS142 BS144 BS146 BS148 BS150 BS152 BS154 BS156 BS158 BS166 BS168 BS170 BS172 BS174 BS176 BS178 BS180 BS182 BS184 BS186 BS188 BS190 BS192 BS194 BS196 BS198 BS200 BS202 BS204 BS206 BS208 BS210 BS212 BS214 BS216 BS218 BS220 BS222 BS224 BS226 BS228 BS230 BS232 BS234 BS236 BS238 BS240 BS242 BS244 BS246 BS248 BS250 BS252 BS254 BS256 BS258 BS260 BS262 BS264 BS266 BS268 BS270 BS272 BS334 BS336 BS338 BS340 BS342 BS344 BS346 BS348 BS350 BS352 BS354 BS356 BS358 BS360 BS362 BS364 BS366 BS368 BS370 BS372 BS374 BS388 BS390 BS392 BS394 BS396 BS398 BS400 BS402 BS404 BS406 BS408 BS410 BS412 BS414 BS416 BS418 BS420 BS422 BS424 BS426 BS428 BS430 BS432 BS434 BS436 BS438 BS440 BS442 BS444 BS446 BS448 BS450 BS452">
    <cfRule type="cellIs" dxfId="3015" priority="3085" stopIfTrue="1" operator="greaterThan">
      <formula>0.03</formula>
    </cfRule>
    <cfRule type="cellIs" dxfId="3014" priority="3086" stopIfTrue="1" operator="lessThan">
      <formula>-0.03</formula>
    </cfRule>
  </conditionalFormatting>
  <conditionalFormatting sqref="BT160">
    <cfRule type="cellIs" dxfId="3013" priority="3079" stopIfTrue="1" operator="greaterThan">
      <formula>0.03</formula>
    </cfRule>
    <cfRule type="cellIs" dxfId="3012" priority="3080" stopIfTrue="1" operator="lessThan">
      <formula>-0.03</formula>
    </cfRule>
  </conditionalFormatting>
  <conditionalFormatting sqref="BS160 BS162 BS164">
    <cfRule type="cellIs" dxfId="3011" priority="3081" stopIfTrue="1" operator="greaterThan">
      <formula>0.03</formula>
    </cfRule>
    <cfRule type="cellIs" dxfId="3010" priority="3082" stopIfTrue="1" operator="lessThan">
      <formula>-0.03</formula>
    </cfRule>
  </conditionalFormatting>
  <conditionalFormatting sqref="BT382">
    <cfRule type="cellIs" dxfId="3009" priority="3075" stopIfTrue="1" operator="greaterThan">
      <formula>0.03</formula>
    </cfRule>
    <cfRule type="cellIs" dxfId="3008" priority="3076" stopIfTrue="1" operator="lessThan">
      <formula>-0.03</formula>
    </cfRule>
  </conditionalFormatting>
  <conditionalFormatting sqref="BS382 BS384 BS386">
    <cfRule type="cellIs" dxfId="3007" priority="3077" stopIfTrue="1" operator="greaterThan">
      <formula>0.03</formula>
    </cfRule>
    <cfRule type="cellIs" dxfId="3006" priority="3078" stopIfTrue="1" operator="lessThan">
      <formula>-0.03</formula>
    </cfRule>
  </conditionalFormatting>
  <conditionalFormatting sqref="BW382 BW384 BW386">
    <cfRule type="cellIs" dxfId="3005" priority="3059" stopIfTrue="1" operator="greaterThan">
      <formula>0.03</formula>
    </cfRule>
    <cfRule type="cellIs" dxfId="3004" priority="3060" stopIfTrue="1" operator="lessThan">
      <formula>-0.03</formula>
    </cfRule>
  </conditionalFormatting>
  <conditionalFormatting sqref="BY4">
    <cfRule type="cellIs" dxfId="3003" priority="3057" stopIfTrue="1" operator="greaterThan">
      <formula>0.03</formula>
    </cfRule>
    <cfRule type="cellIs" dxfId="3002" priority="3058" stopIfTrue="1" operator="lessThan">
      <formula>-0.03</formula>
    </cfRule>
  </conditionalFormatting>
  <conditionalFormatting sqref="BX160">
    <cfRule type="cellIs" dxfId="3001" priority="3065" stopIfTrue="1" operator="greaterThan">
      <formula>0.03</formula>
    </cfRule>
    <cfRule type="cellIs" dxfId="3000" priority="3066" stopIfTrue="1" operator="lessThan">
      <formula>-0.03</formula>
    </cfRule>
  </conditionalFormatting>
  <conditionalFormatting sqref="BW160 BW162 BW164">
    <cfRule type="cellIs" dxfId="2999" priority="3063" stopIfTrue="1" operator="greaterThan">
      <formula>0.03</formula>
    </cfRule>
    <cfRule type="cellIs" dxfId="2998" priority="3064" stopIfTrue="1" operator="lessThan">
      <formula>-0.03</formula>
    </cfRule>
  </conditionalFormatting>
  <conditionalFormatting sqref="BX382">
    <cfRule type="cellIs" dxfId="2997" priority="3061" stopIfTrue="1" operator="greaterThan">
      <formula>0.03</formula>
    </cfRule>
    <cfRule type="cellIs" dxfId="2996" priority="3062" stopIfTrue="1" operator="lessThan">
      <formula>-0.03</formula>
    </cfRule>
  </conditionalFormatting>
  <conditionalFormatting sqref="BY10 BY16 BY22 BY28 BY34 BY40 BY46 BY52 BY58 BY64 BY70 BY76 BY88 BY94 BY100 BY106 BY112 BY118 BY124 BY130 BY136 BY142 BY148 BY154 BY166 BY172 BY178 BY184 BY190 BY196 BY202 BY208 BY214 BY220 BY226 BY232 BY238 BY244 BY250 BY256 BY262 BY268 BY334 BY340 BY346 BY352 BY358 BY364 BY370 BY388 BY394 BY400 BY406 BY412 BY418 BY424 BY430 BY436 BY442 BY448">
    <cfRule type="cellIs" dxfId="2995" priority="3055" stopIfTrue="1" operator="greaterThan">
      <formula>0.03</formula>
    </cfRule>
    <cfRule type="cellIs" dxfId="2994" priority="3056" stopIfTrue="1" operator="lessThan">
      <formula>-0.03</formula>
    </cfRule>
  </conditionalFormatting>
  <conditionalFormatting sqref="BY160">
    <cfRule type="cellIs" dxfId="2993" priority="3053" stopIfTrue="1" operator="greaterThan">
      <formula>0.03</formula>
    </cfRule>
    <cfRule type="cellIs" dxfId="2992" priority="3054" stopIfTrue="1" operator="lessThan">
      <formula>-0.03</formula>
    </cfRule>
  </conditionalFormatting>
  <conditionalFormatting sqref="BY382">
    <cfRule type="cellIs" dxfId="2991" priority="3051" stopIfTrue="1" operator="greaterThan">
      <formula>0.03</formula>
    </cfRule>
    <cfRule type="cellIs" dxfId="2990" priority="3052" stopIfTrue="1" operator="lessThan">
      <formula>-0.03</formula>
    </cfRule>
  </conditionalFormatting>
  <conditionalFormatting sqref="BZ10 BZ16 BZ22 BZ28 BZ34 BZ40 BZ46 BZ52 BZ58 BZ64 BZ70 BZ76 BZ88 BZ94 BZ100 BZ106 BZ112 BZ118 BZ124 BZ130 BZ136 BZ142 BZ148 BZ154 BZ166 BZ172 BZ178 BZ184 BZ190 BZ196 BZ202 BZ208 BZ214 BZ220 BZ226 BZ232 BZ238 BZ244 BZ250 BZ256 BZ262 BZ268 BZ334 BZ340 BZ346 BZ352 BZ358 BZ364 BZ370 BZ388 BZ394 BZ400 BZ406 BZ412 BZ418 BZ424 BZ430 BZ436 BZ442 BZ448">
    <cfRule type="cellIs" dxfId="2989" priority="3047" stopIfTrue="1" operator="greaterThan">
      <formula>0.03</formula>
    </cfRule>
    <cfRule type="cellIs" dxfId="2988" priority="3048" stopIfTrue="1" operator="lessThan">
      <formula>-0.03</formula>
    </cfRule>
  </conditionalFormatting>
  <conditionalFormatting sqref="BZ4">
    <cfRule type="cellIs" dxfId="2987" priority="3049" stopIfTrue="1" operator="greaterThan">
      <formula>0.03</formula>
    </cfRule>
    <cfRule type="cellIs" dxfId="2986" priority="3050" stopIfTrue="1" operator="lessThan">
      <formula>-0.03</formula>
    </cfRule>
  </conditionalFormatting>
  <conditionalFormatting sqref="BZ160">
    <cfRule type="cellIs" dxfId="2985" priority="3045" stopIfTrue="1" operator="greaterThan">
      <formula>0.03</formula>
    </cfRule>
    <cfRule type="cellIs" dxfId="2984" priority="3046" stopIfTrue="1" operator="lessThan">
      <formula>-0.03</formula>
    </cfRule>
  </conditionalFormatting>
  <conditionalFormatting sqref="BZ382">
    <cfRule type="cellIs" dxfId="2983" priority="3043" stopIfTrue="1" operator="greaterThan">
      <formula>0.03</formula>
    </cfRule>
    <cfRule type="cellIs" dxfId="2982" priority="3044" stopIfTrue="1" operator="lessThan">
      <formula>-0.03</formula>
    </cfRule>
  </conditionalFormatting>
  <conditionalFormatting sqref="BX4">
    <cfRule type="cellIs" dxfId="2981" priority="3073" stopIfTrue="1" operator="greaterThan">
      <formula>0.03</formula>
    </cfRule>
    <cfRule type="cellIs" dxfId="2980" priority="3074" stopIfTrue="1" operator="lessThan">
      <formula>-0.03</formula>
    </cfRule>
  </conditionalFormatting>
  <conditionalFormatting sqref="BW4 BW6 BW8">
    <cfRule type="cellIs" dxfId="2979" priority="3071" stopIfTrue="1" operator="greaterThan">
      <formula>0.03</formula>
    </cfRule>
    <cfRule type="cellIs" dxfId="2978" priority="3072" stopIfTrue="1" operator="lessThan">
      <formula>-0.03</formula>
    </cfRule>
  </conditionalFormatting>
  <conditionalFormatting sqref="CA382">
    <cfRule type="cellIs" dxfId="2977" priority="3027" stopIfTrue="1" operator="greaterThan">
      <formula>0.03</formula>
    </cfRule>
    <cfRule type="cellIs" dxfId="2976" priority="3028" stopIfTrue="1" operator="lessThan">
      <formula>-0.03</formula>
    </cfRule>
  </conditionalFormatting>
  <conditionalFormatting sqref="BX10 BX16 BX22 BX28 BX34 BX40 BX46 BX52 BX58 BX64 BX70 BX76 BX88 BX94 BX100 BX106 BX112 BX118 BX124 BX130 BX136 BX142 BX148 BX154 BX166 BX172 BX178 BX184 BX190 BX196 BX202 BX208 BX214 BX220 BX226 BX232 BX238 BX244 BX250 BX256 BX262 BX268 BX334 BX340 BX346 BX352 BX358 BX364 BX370 BX388 BX394 BX400 BX406 BX412 BX418 BX424 BX430 BX436 BX442 BX448">
    <cfRule type="cellIs" dxfId="2975" priority="3069" stopIfTrue="1" operator="greaterThan">
      <formula>0.03</formula>
    </cfRule>
    <cfRule type="cellIs" dxfId="2974" priority="3070" stopIfTrue="1" operator="lessThan">
      <formula>-0.03</formula>
    </cfRule>
  </conditionalFormatting>
  <conditionalFormatting sqref="BW10 BW12 BW14 BW16 BW18 BW20 BW22 BW24 BW26 BW28 BW30 BW32 BW34 BW36 BW38 BW40 BW42 BW44 BW46 BW48 BW50 BW52 BW54 BW56 BW58 BW60 BW62 BW64 BW66 BW68 BW70 BW72 BW74 BW76 BW78 BW80 BW88 BW90 BW92 BW94 BW96 BW98 BW100 BW102 BW104 BW106 BW108 BW110 BW112 BW114 BW116 BW118 BW120 BW122 BW124 BW126 BW128 BW130 BW132 BW134 BW136 BW138 BW140 BW142 BW144 BW146 BW148 BW150 BW152 BW154 BW156 BW158 BW166 BW168 BW170 BW172 BW174 BW176 BW178 BW180 BW182 BW184 BW186 BW188 BW190 BW192 BW194 BW196 BW198 BW200 BW202 BW204 BW206 BW208 BW210 BW212 BW214 BW216 BW218 BW220 BW222 BW224 BW226 BW228 BW230 BW232 BW234 BW236 BW238 BW240 BW242 BW244 BW246 BW248 BW250 BW252 BW254 BW256 BW258 BW260 BW262 BW264 BW266 BW268 BW270 BW272 BW334 BW336 BW338 BW340 BW342 BW344 BW346 BW348 BW350 BW352 BW354 BW356 BW358 BW360 BW362 BW364 BW366 BW368 BW370 BW372 BW374 BW388 BW390 BW392 BW394 BW396 BW398 BW400 BW402 BW404 BW406 BW408 BW410 BW412 BW414 BW416 BW418 BW420 BW422 BW424 BW426 BW428 BW430 BW432 BW434 BW436 BW438 BW440 BW442 BW444 BW446 BW448 BW450 BW452">
    <cfRule type="cellIs" dxfId="2973" priority="3067" stopIfTrue="1" operator="greaterThan">
      <formula>0.03</formula>
    </cfRule>
    <cfRule type="cellIs" dxfId="2972" priority="3068" stopIfTrue="1" operator="lessThan">
      <formula>-0.03</formula>
    </cfRule>
  </conditionalFormatting>
  <conditionalFormatting sqref="CA160">
    <cfRule type="cellIs" dxfId="2971" priority="3029" stopIfTrue="1" operator="greaterThan">
      <formula>0.03</formula>
    </cfRule>
    <cfRule type="cellIs" dxfId="2970" priority="3030" stopIfTrue="1" operator="lessThan">
      <formula>-0.03</formula>
    </cfRule>
  </conditionalFormatting>
  <conditionalFormatting sqref="CA4">
    <cfRule type="cellIs" dxfId="2969" priority="3033" stopIfTrue="1" operator="greaterThan">
      <formula>0.03</formula>
    </cfRule>
    <cfRule type="cellIs" dxfId="2968" priority="3034" stopIfTrue="1" operator="lessThan">
      <formula>-0.03</formula>
    </cfRule>
  </conditionalFormatting>
  <conditionalFormatting sqref="CA10 CA16 CA22 CA28 CA34 CA40 CA46 CA52 CA58 CA64 CA70 CA76 CA88 CA94 CA100 CA106 CA112 CA118 CA124 CA130 CA136 CA142 CA148 CA154 CA166 CA172 CA178 CA184 CA190 CA196 CA202 CA208 CA214 CA220 CA226 CA232 CA238 CA244 CA250 CA256 CA262 CA268 CA334 CA340 CA346 CA352 CA358 CA364 CA370 CA388 CA394 CA400 CA406 CA412 CA418 CA424 CA430 CA436 CA442 CA448">
    <cfRule type="cellIs" dxfId="2967" priority="3031" stopIfTrue="1" operator="greaterThan">
      <formula>0.03</formula>
    </cfRule>
    <cfRule type="cellIs" dxfId="2966" priority="3032" stopIfTrue="1" operator="lessThan">
      <formula>-0.03</formula>
    </cfRule>
  </conditionalFormatting>
  <conditionalFormatting sqref="BI4">
    <cfRule type="cellIs" dxfId="2965" priority="3041" stopIfTrue="1" operator="greaterThan">
      <formula>0.03</formula>
    </cfRule>
    <cfRule type="cellIs" dxfId="2964" priority="3042" stopIfTrue="1" operator="lessThan">
      <formula>-0.03</formula>
    </cfRule>
  </conditionalFormatting>
  <conditionalFormatting sqref="BI10 BI16 BI22 BI28 BI34 BI40 BI46 BI52 BI58 BI64 BI70 BI76 BI88 BI94 BI100 BI106 BI112 BI118 BI124 BI130 BI136 BI142 BI148 BI154 BI166 BI172 BI178 BI184 BI190 BI196 BI202 BI208 BI214 BI220 BI226 BI232 BI238 BI244 BI250 BI256 BI262 BI268 BI334 BI340 BI346 BI352 BI358 BI364 BI370 BI388 BI394 BI400 BI406 BI412 BI418 BI424 BI430 BI436 BI442 BI448">
    <cfRule type="cellIs" dxfId="2963" priority="3039" stopIfTrue="1" operator="greaterThan">
      <formula>0.03</formula>
    </cfRule>
    <cfRule type="cellIs" dxfId="2962" priority="3040" stopIfTrue="1" operator="lessThan">
      <formula>-0.03</formula>
    </cfRule>
  </conditionalFormatting>
  <conditionalFormatting sqref="BI160">
    <cfRule type="cellIs" dxfId="2961" priority="3037" stopIfTrue="1" operator="greaterThan">
      <formula>0.03</formula>
    </cfRule>
    <cfRule type="cellIs" dxfId="2960" priority="3038" stopIfTrue="1" operator="lessThan">
      <formula>-0.03</formula>
    </cfRule>
  </conditionalFormatting>
  <conditionalFormatting sqref="BI382">
    <cfRule type="cellIs" dxfId="2959" priority="3035" stopIfTrue="1" operator="greaterThan">
      <formula>0.03</formula>
    </cfRule>
    <cfRule type="cellIs" dxfId="2958" priority="3036" stopIfTrue="1" operator="lessThan">
      <formula>-0.03</formula>
    </cfRule>
  </conditionalFormatting>
  <conditionalFormatting sqref="BJ4 BJ10 BJ16 BJ22 BJ28 BJ34 BJ40 BJ46 BJ52 BJ58 BJ64 BJ70 BJ76 BJ88 BJ94 BJ100 BJ106 BJ112 BJ118 BJ124 BJ130 BJ136 BJ142 BJ148 BJ154 BJ160 BJ166 BJ172 BJ178 BJ184 BJ190 BJ196 BJ202 BJ208 BJ214 BJ220 BJ226 BJ232 BJ238 BJ244 BJ250 BJ256 BJ262 BJ268 BJ334 BJ340 BJ346 BJ352 BJ358 BJ364 BJ370 BJ382 BJ388 BJ394 BJ400 BJ406 BJ412 BJ418 BJ424 BJ430 BJ436 BJ442 BJ448">
    <cfRule type="cellIs" dxfId="2957" priority="3025" stopIfTrue="1" operator="greaterThan">
      <formula>0.03</formula>
    </cfRule>
    <cfRule type="cellIs" dxfId="2956" priority="3026" stopIfTrue="1" operator="lessThan">
      <formula>-0.03</formula>
    </cfRule>
  </conditionalFormatting>
  <conditionalFormatting sqref="CB4 CB10 CB16 CB22 CB28 CB34 CB40 CB46 CB52 CB58 CB64 CB70 CB76 CB88 CB94 CB100 CB106 CB112 CB118 CB124 CB130 CB136 CB142 CB148 CB154 CB160 CB166 CB172 CB178 CB184 CB190 CB196 CB202 CB208 CB214 CB220 CB226 CB232 CB238 CB244 CB250 CB256 CB262 CB268 CB334 CB340 CB346 CB352 CB358 CB364 CB370 CB382 CB388 CB394 CB400 CB406 CB412 CB418 CB424 CB430 CB436 CB442 CB448">
    <cfRule type="cellIs" dxfId="2955" priority="3023" stopIfTrue="1" operator="greaterThan">
      <formula>0.03</formula>
    </cfRule>
    <cfRule type="cellIs" dxfId="2954" priority="3024" stopIfTrue="1" operator="lessThan">
      <formula>-0.03</formula>
    </cfRule>
  </conditionalFormatting>
  <conditionalFormatting sqref="CF4">
    <cfRule type="cellIs" dxfId="2953" priority="3021" stopIfTrue="1" operator="greaterThan">
      <formula>0.03</formula>
    </cfRule>
    <cfRule type="cellIs" dxfId="2952" priority="3022" stopIfTrue="1" operator="lessThan">
      <formula>-0.03</formula>
    </cfRule>
  </conditionalFormatting>
  <conditionalFormatting sqref="CE4 CE6 CE8">
    <cfRule type="cellIs" dxfId="2951" priority="3019" stopIfTrue="1" operator="greaterThan">
      <formula>0.03</formula>
    </cfRule>
    <cfRule type="cellIs" dxfId="2950" priority="3020" stopIfTrue="1" operator="lessThan">
      <formula>-0.03</formula>
    </cfRule>
  </conditionalFormatting>
  <conditionalFormatting sqref="CE4:CH4">
    <cfRule type="cellIs" dxfId="2949" priority="3017" stopIfTrue="1" operator="greaterThan">
      <formula>0.03</formula>
    </cfRule>
    <cfRule type="cellIs" dxfId="2948" priority="3018" stopIfTrue="1" operator="lessThan">
      <formula>-0.03</formula>
    </cfRule>
  </conditionalFormatting>
  <conditionalFormatting sqref="CH4">
    <cfRule type="cellIs" dxfId="2947" priority="3015" stopIfTrue="1" operator="greaterThan">
      <formula>0.03</formula>
    </cfRule>
    <cfRule type="cellIs" dxfId="2946" priority="3016" stopIfTrue="1" operator="lessThan">
      <formula>-0.03</formula>
    </cfRule>
  </conditionalFormatting>
  <conditionalFormatting sqref="CG4 CG6 CG8">
    <cfRule type="cellIs" dxfId="2945" priority="3013" stopIfTrue="1" operator="greaterThan">
      <formula>0.03</formula>
    </cfRule>
    <cfRule type="cellIs" dxfId="2944" priority="3014" stopIfTrue="1" operator="lessThan">
      <formula>-0.03</formula>
    </cfRule>
  </conditionalFormatting>
  <conditionalFormatting sqref="CF10 CF16 CF22 CF28 CF34 CF40 CF46 CF52 CF58 CF64 CF70 CF76 CF88 CF94 CF100 CF106 CF112 CF118 CF124 CF130 CF136 CF142 CF148 CF154 CF160 CF166 CF172 CF178 CF184 CF190 CF196 CF202 CF208 CF214 CF220 CF226 CF232 CF238 CF244 CF250 CF256 CF262 CF268 CF334 CF340 CF346 CF352 CF358 CF364 CF370 CF382 CF388 CF394 CF400 CF406 CF412 CF418 CF424 CF430 CF436 CF442 CF448">
    <cfRule type="cellIs" dxfId="2943" priority="3011" stopIfTrue="1" operator="greaterThan">
      <formula>0.03</formula>
    </cfRule>
    <cfRule type="cellIs" dxfId="2942" priority="3012" stopIfTrue="1" operator="lessThan">
      <formula>-0.03</formula>
    </cfRule>
  </conditionalFormatting>
  <conditionalFormatting sqref="CE10 CE12 CE14 CE16 CE18 CE20 CE22 CE24 CE26 CE28 CE30 CE32 CE34 CE36 CE38 CE40 CE42 CE44 CE46 CE48 CE50 CE52 CE54 CE56 CE58 CE60 CE62 CE64 CE66 CE68 CE70 CE72 CE74 CE76 CE78 CE80 CE88 CE90 CE92 CE94 CE96 CE98 CE100 CE102 CE104 CE106 CE108 CE110 CE112 CE114 CE116 CE118 CE120 CE122 CE124 CE126 CE128 CE130 CE132 CE134 CE136 CE138 CE140 CE142 CE144 CE146 CE148 CE150 CE152 CE154 CE156 CE158 CE160 CE162 CE164 CE166 CE168 CE170 CE172 CE174 CE176 CE178 CE180 CE182 CE184 CE186 CE188 CE190 CE192 CE194 CE196 CE198 CE200 CE202 CE204 CE206 CE208 CE210 CE212 CE214 CE216 CE218 CE220 CE222 CE224 CE226 CE228 CE230 CE232 CE234 CE236 CE238 CE240 CE242 CE244 CE246 CE248 CE250 CE252 CE254 CE256 CE258 CE260 CE262 CE264 CE266 CE268 CE270 CE272 CE334 CE336 CE338 CE340 CE342 CE344 CE346 CE348 CE350 CE352 CE354 CE356 CE358 CE360 CE362 CE364 CE366 CE368 CE370 CE372 CE374 CE382 CE384 CE386 CE388 CE390 CE392 CE394 CE396 CE398 CE400 CE402 CE404 CE406 CE408 CE410 CE412 CE414 CE416 CE418 CE420 CE422 CE424 CE426 CE428 CE430 CE432 CE434 CE436 CE438 CE440 CE442 CE444 CE446 CE448 CE450 CE452">
    <cfRule type="cellIs" dxfId="2941" priority="3009" stopIfTrue="1" operator="greaterThan">
      <formula>0.03</formula>
    </cfRule>
    <cfRule type="cellIs" dxfId="2940" priority="3010" stopIfTrue="1" operator="lessThan">
      <formula>-0.03</formula>
    </cfRule>
  </conditionalFormatting>
  <conditionalFormatting sqref="CE10:CH10 CE16:CH16 CE22:CH22 CE28:CH28 CE34:CH34 CE40:CH40 CE46:CH46 CE52:CH52 CE58:CH58 CE64:CH64 CE70:CH70 CE76:CH76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334:CH334 CE340:CH340 CE346:CH346 CE352:CH352 CE358:CH358 CE364:CH364 CE370:CH370 CE382:CH382 CE388:CH388 CE394:CH394 CE400:CH400 CE406:CH406 CE412:CH412 CE418:CH418 CE424:CH424 CE430:CH430 CE436:CH436 CE442:CH442 CE448:CH448">
    <cfRule type="cellIs" dxfId="2939" priority="3007" stopIfTrue="1" operator="greaterThan">
      <formula>0.03</formula>
    </cfRule>
    <cfRule type="cellIs" dxfId="2938" priority="3008" stopIfTrue="1" operator="lessThan">
      <formula>-0.03</formula>
    </cfRule>
  </conditionalFormatting>
  <conditionalFormatting sqref="CH10 CH16 CH22 CH28 CH34 CH40 CH46 CH52 CH58 CH64 CH70 CH76 CH88 CH94 CH100 CH106 CH112 CH118 CH124 CH130 CH136 CH142 CH148 CH154 CH160 CH166 CH172 CH178 CH184 CH190 CH196 CH202 CH208 CH214 CH220 CH226 CH232 CH238 CH244 CH250 CH256 CH262 CH268 CH334 CH340 CH346 CH352 CH358 CH364 CH370 CH382 CH388 CH394 CH400 CH406 CH412 CH418 CH424 CH430 CH436 CH442 CH448">
    <cfRule type="cellIs" dxfId="2937" priority="3005" stopIfTrue="1" operator="greaterThan">
      <formula>0.03</formula>
    </cfRule>
    <cfRule type="cellIs" dxfId="2936" priority="3006" stopIfTrue="1" operator="lessThan">
      <formula>-0.03</formula>
    </cfRule>
  </conditionalFormatting>
  <conditionalFormatting sqref="CG10 CG12 CG14 CG16 CG18 CG20 CG22 CG24 CG26 CG28 CG30 CG32 CG34 CG36 CG38 CG40 CG42 CG44 CG46 CG48 CG50 CG52 CG54 CG56 CG58 CG60 CG62 CG64 CG66 CG68 CG70 CG72 CG74 CG76 CG78 CG80 CG88 CG90 CG92 CG94 CG96 CG98 CG100 CG102 CG104 CG106 CG108 CG110 CG112 CG114 CG116 CG118 CG120 CG122 CG124 CG126 CG128 CG130 CG132 CG134 CG136 CG138 CG140 CG142 CG144 CG146 CG148 CG150 CG152 CG154 CG156 CG158 CG160 CG162 CG164 CG166 CG168 CG170 CG172 CG174 CG176 CG178 CG180 CG182 CG184 CG186 CG188 CG190 CG192 CG194 CG196 CG198 CG200 CG202 CG204 CG206 CG208 CG210 CG212 CG214 CG216 CG218 CG220 CG222 CG224 CG226 CG228 CG230 CG232 CG234 CG236 CG238 CG240 CG242 CG244 CG246 CG248 CG250 CG252 CG254 CG256 CG258 CG260 CG262 CG264 CG266 CG268 CG270 CG272 CG334 CG336 CG338 CG340 CG342 CG344 CG346 CG348 CG350 CG352 CG354 CG356 CG358 CG360 CG362 CG364 CG366 CG368 CG370 CG372 CG374 CG382 CG384 CG386 CG388 CG390 CG392 CG394 CG396 CG398 CG400 CG402 CG404 CG406 CG408 CG410 CG412 CG414 CG416 CG418 CG420 CG422 CG424 CG426 CG428 CG430 CG432 CG434 CG436 CG438 CG440 CG442 CG444 CG446 CG448 CG450 CG452">
    <cfRule type="cellIs" dxfId="2935" priority="3003" stopIfTrue="1" operator="greaterThan">
      <formula>0.03</formula>
    </cfRule>
    <cfRule type="cellIs" dxfId="2934" priority="3004" stopIfTrue="1" operator="lessThan">
      <formula>-0.03</formula>
    </cfRule>
  </conditionalFormatting>
  <conditionalFormatting sqref="BP4">
    <cfRule type="cellIs" dxfId="2933" priority="3001" stopIfTrue="1" operator="greaterThan">
      <formula>0.03</formula>
    </cfRule>
    <cfRule type="cellIs" dxfId="2932" priority="3002" stopIfTrue="1" operator="lessThan">
      <formula>-0.03</formula>
    </cfRule>
  </conditionalFormatting>
  <conditionalFormatting sqref="BO4 BO6 BO8">
    <cfRule type="cellIs" dxfId="2931" priority="2999" stopIfTrue="1" operator="greaterThan">
      <formula>0.03</formula>
    </cfRule>
    <cfRule type="cellIs" dxfId="2930" priority="3000" stopIfTrue="1" operator="lessThan">
      <formula>-0.03</formula>
    </cfRule>
  </conditionalFormatting>
  <conditionalFormatting sqref="BO4:BR4">
    <cfRule type="cellIs" dxfId="2929" priority="2997" stopIfTrue="1" operator="greaterThan">
      <formula>0.03</formula>
    </cfRule>
    <cfRule type="cellIs" dxfId="2928" priority="2998" stopIfTrue="1" operator="lessThan">
      <formula>-0.03</formula>
    </cfRule>
  </conditionalFormatting>
  <conditionalFormatting sqref="BP10 BP16 BP22 BP28 BP34 BP40 BP46 BP52 BP58 BP64 BP70 BP76 BP88 BP94 BP100 BP106 BP112 BP118 BP124 BP130 BP136 BP142 BP148 BP154 BP166 BP172 BP178 BP184 BP190 BP196 BP202 BP208 BP214 BP220 BP226 BP232 BP238 BP244 BP250 BP256 BP262 BP268 BP334 BP340 BP346 BP352 BP358 BP364 BP370 BP388 BP394 BP400 BP406 BP412 BP418 BP424 BP430 BP436 BP442 BP448">
    <cfRule type="cellIs" dxfId="2927" priority="2995" stopIfTrue="1" operator="greaterThan">
      <formula>0.03</formula>
    </cfRule>
    <cfRule type="cellIs" dxfId="2926" priority="2996" stopIfTrue="1" operator="lessThan">
      <formula>-0.03</formula>
    </cfRule>
  </conditionalFormatting>
  <conditionalFormatting sqref="BO10:BR10 BO16:BR16 BO22:BR22 BO28:BR28 BO34:BR34 BO40:BR40 BO46:BR46 BO52:BR52 BO58:BR58 BO64:BR64 BO70:BR70 BO76:BR76 BO88:BR88 BO94:BR94 BO100:BR100 BO106:BR106 BO112:BR112 BO118:BR118 BO124:BR124 BO130:BR130 BO136:BR136 BO142:BR142 BO148:BR148 BO154:BR154 BO166:BR166 BO172:BR172 BO178:BR178 BO184:BR184 BO190:BR190 BO196:BR196 BO202:BR202 BO208:BR208 BO214:BR214 BO220:BR220 BO226:BR226 BO232:BR232 BO238:BR238 BO244:BR244 BO250:BR250 BO256:BR256 BO262:BR262 BO268:BR268 BO334:BR334 BO340:BR340 BO346:BR346 BO352:BR352 BO358:BR358 BO364:BR364 BO370:BR370 BO388:BR388 BO394:BR394 BO400:BR400 BO406:BR406 BO412:BR412 BO418:BR418 BO424:BR424 BO430:BR430 BO436:BR436 BO442:BR442 BO448:BR448">
    <cfRule type="cellIs" dxfId="2925" priority="2991" stopIfTrue="1" operator="greaterThan">
      <formula>0.03</formula>
    </cfRule>
    <cfRule type="cellIs" dxfId="2924" priority="2992" stopIfTrue="1" operator="lessThan">
      <formula>-0.03</formula>
    </cfRule>
  </conditionalFormatting>
  <conditionalFormatting sqref="BO10 BO12 BO14 BO16 BO18 BO20 BO22 BO24 BO26 BO28 BO30 BO32 BO34 BO36 BO38 BO40 BO42 BO44 BO46 BO48 BO50 BO52 BO54 BO56 BO58 BO60 BO62 BO64 BO66 BO68 BO70 BO72 BO74 BO76 BO78 BO80 BO88 BO90 BO92 BO94 BO96 BO98 BO100 BO102 BO104 BO106 BO108 BO110 BO112 BO114 BO116 BO118 BO120 BO122 BO124 BO126 BO128 BO130 BO132 BO134 BO136 BO138 BO140 BO142 BO144 BO146 BO148 BO150 BO152 BO154 BO156 BO158 BO166 BO168 BO170 BO172 BO174 BO176 BO178 BO180 BO182 BO184 BO186 BO188 BO190 BO192 BO194 BO196 BO198 BO200 BO202 BO204 BO206 BO208 BO210 BO212 BO214 BO216 BO218 BO220 BO222 BO224 BO226 BO228 BO230 BO232 BO234 BO236 BO238 BO240 BO242 BO244 BO246 BO248 BO250 BO252 BO254 BO256 BO258 BO260 BO262 BO264 BO266 BO268 BO270 BO272 BO334 BO336 BO338 BO340 BO342 BO344 BO346 BO348 BO350 BO352 BO354 BO356 BO358 BO360 BO362 BO364 BO366 BO368 BO370 BO372 BO374 BO388 BO390 BO392 BO394 BO396 BO398 BO400 BO402 BO404 BO406 BO408 BO410 BO412 BO414 BO416 BO418 BO420 BO422 BO424 BO426 BO428 BO430 BO432 BO434 BO436 BO438 BO440 BO442 BO444 BO446 BO448 BO450 BO452">
    <cfRule type="cellIs" dxfId="2923" priority="2993" stopIfTrue="1" operator="greaterThan">
      <formula>0.03</formula>
    </cfRule>
    <cfRule type="cellIs" dxfId="2922" priority="2994" stopIfTrue="1" operator="lessThan">
      <formula>-0.03</formula>
    </cfRule>
  </conditionalFormatting>
  <conditionalFormatting sqref="BP160">
    <cfRule type="cellIs" dxfId="2921" priority="2989" stopIfTrue="1" operator="greaterThan">
      <formula>0.03</formula>
    </cfRule>
    <cfRule type="cellIs" dxfId="2920" priority="2990" stopIfTrue="1" operator="lessThan">
      <formula>-0.03</formula>
    </cfRule>
  </conditionalFormatting>
  <conditionalFormatting sqref="BO160:BR160">
    <cfRule type="cellIs" dxfId="2919" priority="2985" stopIfTrue="1" operator="greaterThan">
      <formula>0.03</formula>
    </cfRule>
    <cfRule type="cellIs" dxfId="2918" priority="2986" stopIfTrue="1" operator="lessThan">
      <formula>-0.03</formula>
    </cfRule>
  </conditionalFormatting>
  <conditionalFormatting sqref="BO160 BO162 BO164">
    <cfRule type="cellIs" dxfId="2917" priority="2987" stopIfTrue="1" operator="greaterThan">
      <formula>0.03</formula>
    </cfRule>
    <cfRule type="cellIs" dxfId="2916" priority="2988" stopIfTrue="1" operator="lessThan">
      <formula>-0.03</formula>
    </cfRule>
  </conditionalFormatting>
  <conditionalFormatting sqref="BP382">
    <cfRule type="cellIs" dxfId="2915" priority="2983" stopIfTrue="1" operator="greaterThan">
      <formula>0.03</formula>
    </cfRule>
    <cfRule type="cellIs" dxfId="2914" priority="2984" stopIfTrue="1" operator="lessThan">
      <formula>-0.03</formula>
    </cfRule>
  </conditionalFormatting>
  <conditionalFormatting sqref="BO382:BR382">
    <cfRule type="cellIs" dxfId="2913" priority="2979" stopIfTrue="1" operator="greaterThan">
      <formula>0.03</formula>
    </cfRule>
    <cfRule type="cellIs" dxfId="2912" priority="2980" stopIfTrue="1" operator="lessThan">
      <formula>-0.03</formula>
    </cfRule>
  </conditionalFormatting>
  <conditionalFormatting sqref="BO382 BO384 BO386">
    <cfRule type="cellIs" dxfId="2911" priority="2981" stopIfTrue="1" operator="greaterThan">
      <formula>0.03</formula>
    </cfRule>
    <cfRule type="cellIs" dxfId="2910" priority="2982" stopIfTrue="1" operator="lessThan">
      <formula>-0.03</formula>
    </cfRule>
  </conditionalFormatting>
  <conditionalFormatting sqref="BR4">
    <cfRule type="cellIs" dxfId="2909" priority="2977" stopIfTrue="1" operator="greaterThan">
      <formula>0.03</formula>
    </cfRule>
    <cfRule type="cellIs" dxfId="2908" priority="2978" stopIfTrue="1" operator="lessThan">
      <formula>-0.03</formula>
    </cfRule>
  </conditionalFormatting>
  <conditionalFormatting sqref="BR10 BR16 BR22 BR28 BR34 BR40 BR46 BR52 BR58 BR64 BR70 BR76 BR88 BR94 BR100 BR106 BR112 BR118 BR124 BR130 BR136 BR142 BR148 BR154 BR166 BR172 BR178 BR184 BR190 BR196 BR202 BR208 BR214 BR220 BR226 BR232 BR238 BR244 BR250 BR256 BR262 BR268 BR334 BR340 BR346 BR352 BR358 BR364 BR370 BR388 BR394 BR400 BR406 BR412 BR418 BR424 BR430 BR436 BR442 BR448">
    <cfRule type="cellIs" dxfId="2907" priority="2973" stopIfTrue="1" operator="greaterThan">
      <formula>0.03</formula>
    </cfRule>
    <cfRule type="cellIs" dxfId="2906" priority="2974" stopIfTrue="1" operator="lessThan">
      <formula>-0.03</formula>
    </cfRule>
  </conditionalFormatting>
  <conditionalFormatting sqref="BQ4 BQ6 BQ8">
    <cfRule type="cellIs" dxfId="2905" priority="2975" stopIfTrue="1" operator="greaterThan">
      <formula>0.03</formula>
    </cfRule>
    <cfRule type="cellIs" dxfId="2904" priority="2976" stopIfTrue="1" operator="lessThan">
      <formula>-0.03</formula>
    </cfRule>
  </conditionalFormatting>
  <conditionalFormatting sqref="BQ10 BQ12 BQ14 BQ16 BQ18 BQ20 BQ22 BQ24 BQ26 BQ28 BQ30 BQ32 BQ34 BQ36 BQ38 BQ40 BQ42 BQ44 BQ46 BQ48 BQ50 BQ52 BQ54 BQ56 BQ58 BQ60 BQ62 BQ64 BQ66 BQ68 BQ70 BQ72 BQ74 BQ76 BQ78 BQ80 BQ88 BQ90 BQ92 BQ94 BQ96 BQ98 BQ100 BQ102 BQ104 BQ106 BQ108 BQ110 BQ112 BQ114 BQ116 BQ118 BQ120 BQ122 BQ124 BQ126 BQ128 BQ130 BQ132 BQ134 BQ136 BQ138 BQ140 BQ142 BQ144 BQ146 BQ148 BQ150 BQ152 BQ154 BQ156 BQ158 BQ166 BQ168 BQ170 BQ172 BQ174 BQ176 BQ178 BQ180 BQ182 BQ184 BQ186 BQ188 BQ190 BQ192 BQ194 BQ196 BQ198 BQ200 BQ202 BQ204 BQ206 BQ208 BQ210 BQ212 BQ214 BQ216 BQ218 BQ220 BQ222 BQ224 BQ226 BQ228 BQ230 BQ232 BQ234 BQ236 BQ238 BQ240 BQ242 BQ244 BQ246 BQ248 BQ250 BQ252 BQ254 BQ256 BQ258 BQ260 BQ262 BQ264 BQ266 BQ268 BQ270 BQ272 BQ334 BQ336 BQ338 BQ340 BQ342 BQ344 BQ346 BQ348 BQ350 BQ352 BQ354 BQ356 BQ358 BQ360 BQ362 BQ364 BQ366 BQ368 BQ370 BQ372 BQ374 BQ388 BQ390 BQ392 BQ394 BQ396 BQ398 BQ400 BQ402 BQ404 BQ406 BQ408 BQ410 BQ412 BQ414 BQ416 BQ418 BQ420 BQ422 BQ424 BQ426 BQ428 BQ430 BQ432 BQ434 BQ436 BQ438 BQ440 BQ442 BQ444 BQ446 BQ448 BQ450 BQ452">
    <cfRule type="cellIs" dxfId="2903" priority="2971" stopIfTrue="1" operator="greaterThan">
      <formula>0.03</formula>
    </cfRule>
    <cfRule type="cellIs" dxfId="2902" priority="2972" stopIfTrue="1" operator="lessThan">
      <formula>-0.03</formula>
    </cfRule>
  </conditionalFormatting>
  <conditionalFormatting sqref="BR160">
    <cfRule type="cellIs" dxfId="2901" priority="2969" stopIfTrue="1" operator="greaterThan">
      <formula>0.03</formula>
    </cfRule>
    <cfRule type="cellIs" dxfId="2900" priority="2970" stopIfTrue="1" operator="lessThan">
      <formula>-0.03</formula>
    </cfRule>
  </conditionalFormatting>
  <conditionalFormatting sqref="BQ160 BQ162 BQ164">
    <cfRule type="cellIs" dxfId="2899" priority="2967" stopIfTrue="1" operator="greaterThan">
      <formula>0.03</formula>
    </cfRule>
    <cfRule type="cellIs" dxfId="2898" priority="2968" stopIfTrue="1" operator="lessThan">
      <formula>-0.03</formula>
    </cfRule>
  </conditionalFormatting>
  <conditionalFormatting sqref="BR382">
    <cfRule type="cellIs" dxfId="2897" priority="2965" stopIfTrue="1" operator="greaterThan">
      <formula>0.03</formula>
    </cfRule>
    <cfRule type="cellIs" dxfId="2896" priority="2966" stopIfTrue="1" operator="lessThan">
      <formula>-0.03</formula>
    </cfRule>
  </conditionalFormatting>
  <conditionalFormatting sqref="BQ382 BQ384 BQ386">
    <cfRule type="cellIs" dxfId="2895" priority="2963" stopIfTrue="1" operator="greaterThan">
      <formula>0.03</formula>
    </cfRule>
    <cfRule type="cellIs" dxfId="2894" priority="2964" stopIfTrue="1" operator="lessThan">
      <formula>-0.03</formula>
    </cfRule>
  </conditionalFormatting>
  <conditionalFormatting sqref="BK454 BK456 BK458">
    <cfRule type="cellIs" dxfId="2893" priority="2955" stopIfTrue="1" operator="greaterThan">
      <formula>0.03</formula>
    </cfRule>
    <cfRule type="cellIs" dxfId="2892" priority="2956" stopIfTrue="1" operator="lessThan">
      <formula>-0.03</formula>
    </cfRule>
  </conditionalFormatting>
  <conditionalFormatting sqref="BL454">
    <cfRule type="cellIs" dxfId="2891" priority="2957" stopIfTrue="1" operator="greaterThan">
      <formula>0.03</formula>
    </cfRule>
    <cfRule type="cellIs" dxfId="2890" priority="2958" stopIfTrue="1" operator="lessThan">
      <formula>-0.03</formula>
    </cfRule>
  </conditionalFormatting>
  <conditionalFormatting sqref="BF454:BH454">
    <cfRule type="cellIs" dxfId="2889" priority="2961" stopIfTrue="1" operator="greaterThan">
      <formula>0.03</formula>
    </cfRule>
    <cfRule type="cellIs" dxfId="2888" priority="2962" stopIfTrue="1" operator="lessThan">
      <formula>-0.03</formula>
    </cfRule>
  </conditionalFormatting>
  <conditionalFormatting sqref="BE454 BE456 BE458">
    <cfRule type="cellIs" dxfId="2887" priority="2959" stopIfTrue="1" operator="greaterThan">
      <formula>0.03</formula>
    </cfRule>
    <cfRule type="cellIs" dxfId="2886" priority="2960" stopIfTrue="1" operator="lessThan">
      <formula>-0.03</formula>
    </cfRule>
  </conditionalFormatting>
  <conditionalFormatting sqref="BN454">
    <cfRule type="cellIs" dxfId="2885" priority="2951" stopIfTrue="1" operator="greaterThan">
      <formula>0.03</formula>
    </cfRule>
    <cfRule type="cellIs" dxfId="2884" priority="2952" stopIfTrue="1" operator="lessThan">
      <formula>-0.03</formula>
    </cfRule>
  </conditionalFormatting>
  <conditionalFormatting sqref="BM454 BM456 BM458">
    <cfRule type="cellIs" dxfId="2883" priority="2953" stopIfTrue="1" operator="greaterThan">
      <formula>0.03</formula>
    </cfRule>
    <cfRule type="cellIs" dxfId="2882" priority="2954" stopIfTrue="1" operator="lessThan">
      <formula>-0.03</formula>
    </cfRule>
  </conditionalFormatting>
  <conditionalFormatting sqref="BV454">
    <cfRule type="cellIs" dxfId="2881" priority="2947" stopIfTrue="1" operator="greaterThan">
      <formula>0.03</formula>
    </cfRule>
    <cfRule type="cellIs" dxfId="2880" priority="2948" stopIfTrue="1" operator="lessThan">
      <formula>-0.03</formula>
    </cfRule>
  </conditionalFormatting>
  <conditionalFormatting sqref="BU454 BU456 BU458">
    <cfRule type="cellIs" dxfId="2879" priority="2949" stopIfTrue="1" operator="greaterThan">
      <formula>0.03</formula>
    </cfRule>
    <cfRule type="cellIs" dxfId="2878" priority="2950" stopIfTrue="1" operator="lessThan">
      <formula>-0.03</formula>
    </cfRule>
  </conditionalFormatting>
  <conditionalFormatting sqref="BT454">
    <cfRule type="cellIs" dxfId="2877" priority="2943" stopIfTrue="1" operator="greaterThan">
      <formula>0.03</formula>
    </cfRule>
    <cfRule type="cellIs" dxfId="2876" priority="2944" stopIfTrue="1" operator="lessThan">
      <formula>-0.03</formula>
    </cfRule>
  </conditionalFormatting>
  <conditionalFormatting sqref="BS454 BS456 BS458">
    <cfRule type="cellIs" dxfId="2875" priority="2945" stopIfTrue="1" operator="greaterThan">
      <formula>0.03</formula>
    </cfRule>
    <cfRule type="cellIs" dxfId="2874" priority="2946" stopIfTrue="1" operator="lessThan">
      <formula>-0.03</formula>
    </cfRule>
  </conditionalFormatting>
  <conditionalFormatting sqref="BY454">
    <cfRule type="cellIs" dxfId="2873" priority="2937" stopIfTrue="1" operator="greaterThan">
      <formula>0.03</formula>
    </cfRule>
    <cfRule type="cellIs" dxfId="2872" priority="2938" stopIfTrue="1" operator="lessThan">
      <formula>-0.03</formula>
    </cfRule>
  </conditionalFormatting>
  <conditionalFormatting sqref="BZ454">
    <cfRule type="cellIs" dxfId="2871" priority="2935" stopIfTrue="1" operator="greaterThan">
      <formula>0.03</formula>
    </cfRule>
    <cfRule type="cellIs" dxfId="2870" priority="2936" stopIfTrue="1" operator="lessThan">
      <formula>-0.03</formula>
    </cfRule>
  </conditionalFormatting>
  <conditionalFormatting sqref="BX454">
    <cfRule type="cellIs" dxfId="2869" priority="2941" stopIfTrue="1" operator="greaterThan">
      <formula>0.03</formula>
    </cfRule>
    <cfRule type="cellIs" dxfId="2868" priority="2942" stopIfTrue="1" operator="lessThan">
      <formula>-0.03</formula>
    </cfRule>
  </conditionalFormatting>
  <conditionalFormatting sqref="BW454 BW456 BW458">
    <cfRule type="cellIs" dxfId="2867" priority="2939" stopIfTrue="1" operator="greaterThan">
      <formula>0.03</formula>
    </cfRule>
    <cfRule type="cellIs" dxfId="2866" priority="2940" stopIfTrue="1" operator="lessThan">
      <formula>-0.03</formula>
    </cfRule>
  </conditionalFormatting>
  <conditionalFormatting sqref="CA454">
    <cfRule type="cellIs" dxfId="2865" priority="2931" stopIfTrue="1" operator="greaterThan">
      <formula>0.03</formula>
    </cfRule>
    <cfRule type="cellIs" dxfId="2864" priority="2932" stopIfTrue="1" operator="lessThan">
      <formula>-0.03</formula>
    </cfRule>
  </conditionalFormatting>
  <conditionalFormatting sqref="BI454">
    <cfRule type="cellIs" dxfId="2863" priority="2933" stopIfTrue="1" operator="greaterThan">
      <formula>0.03</formula>
    </cfRule>
    <cfRule type="cellIs" dxfId="2862" priority="2934" stopIfTrue="1" operator="lessThan">
      <formula>-0.03</formula>
    </cfRule>
  </conditionalFormatting>
  <conditionalFormatting sqref="BJ454">
    <cfRule type="cellIs" dxfId="2861" priority="2929" stopIfTrue="1" operator="greaterThan">
      <formula>0.03</formula>
    </cfRule>
    <cfRule type="cellIs" dxfId="2860" priority="2930" stopIfTrue="1" operator="lessThan">
      <formula>-0.03</formula>
    </cfRule>
  </conditionalFormatting>
  <conditionalFormatting sqref="CB454">
    <cfRule type="cellIs" dxfId="2859" priority="2927" stopIfTrue="1" operator="greaterThan">
      <formula>0.03</formula>
    </cfRule>
    <cfRule type="cellIs" dxfId="2858" priority="2928" stopIfTrue="1" operator="lessThan">
      <formula>-0.03</formula>
    </cfRule>
  </conditionalFormatting>
  <conditionalFormatting sqref="CF454">
    <cfRule type="cellIs" dxfId="2857" priority="2925" stopIfTrue="1" operator="greaterThan">
      <formula>0.03</formula>
    </cfRule>
    <cfRule type="cellIs" dxfId="2856" priority="2926" stopIfTrue="1" operator="lessThan">
      <formula>-0.03</formula>
    </cfRule>
  </conditionalFormatting>
  <conditionalFormatting sqref="CE454 CE456 CE458">
    <cfRule type="cellIs" dxfId="2855" priority="2923" stopIfTrue="1" operator="greaterThan">
      <formula>0.03</formula>
    </cfRule>
    <cfRule type="cellIs" dxfId="2854" priority="2924" stopIfTrue="1" operator="lessThan">
      <formula>-0.03</formula>
    </cfRule>
  </conditionalFormatting>
  <conditionalFormatting sqref="CE454:CH454">
    <cfRule type="cellIs" dxfId="2853" priority="2921" stopIfTrue="1" operator="greaterThan">
      <formula>0.03</formula>
    </cfRule>
    <cfRule type="cellIs" dxfId="2852" priority="2922" stopIfTrue="1" operator="lessThan">
      <formula>-0.03</formula>
    </cfRule>
  </conditionalFormatting>
  <conditionalFormatting sqref="CH454">
    <cfRule type="cellIs" dxfId="2851" priority="2919" stopIfTrue="1" operator="greaterThan">
      <formula>0.03</formula>
    </cfRule>
    <cfRule type="cellIs" dxfId="2850" priority="2920" stopIfTrue="1" operator="lessThan">
      <formula>-0.03</formula>
    </cfRule>
  </conditionalFormatting>
  <conditionalFormatting sqref="CG454 CG456 CG458">
    <cfRule type="cellIs" dxfId="2849" priority="2917" stopIfTrue="1" operator="greaterThan">
      <formula>0.03</formula>
    </cfRule>
    <cfRule type="cellIs" dxfId="2848" priority="2918" stopIfTrue="1" operator="lessThan">
      <formula>-0.03</formula>
    </cfRule>
  </conditionalFormatting>
  <conditionalFormatting sqref="BP454">
    <cfRule type="cellIs" dxfId="2847" priority="2915" stopIfTrue="1" operator="greaterThan">
      <formula>0.03</formula>
    </cfRule>
    <cfRule type="cellIs" dxfId="2846" priority="2916" stopIfTrue="1" operator="lessThan">
      <formula>-0.03</formula>
    </cfRule>
  </conditionalFormatting>
  <conditionalFormatting sqref="BO454:BR454">
    <cfRule type="cellIs" dxfId="2845" priority="2911" stopIfTrue="1" operator="greaterThan">
      <formula>0.03</formula>
    </cfRule>
    <cfRule type="cellIs" dxfId="2844" priority="2912" stopIfTrue="1" operator="lessThan">
      <formula>-0.03</formula>
    </cfRule>
  </conditionalFormatting>
  <conditionalFormatting sqref="BO454 BO456 BO458">
    <cfRule type="cellIs" dxfId="2843" priority="2913" stopIfTrue="1" operator="greaterThan">
      <formula>0.03</formula>
    </cfRule>
    <cfRule type="cellIs" dxfId="2842" priority="2914" stopIfTrue="1" operator="lessThan">
      <formula>-0.03</formula>
    </cfRule>
  </conditionalFormatting>
  <conditionalFormatting sqref="BR454">
    <cfRule type="cellIs" dxfId="2841" priority="2909" stopIfTrue="1" operator="greaterThan">
      <formula>0.03</formula>
    </cfRule>
    <cfRule type="cellIs" dxfId="2840" priority="2910" stopIfTrue="1" operator="lessThan">
      <formula>-0.03</formula>
    </cfRule>
  </conditionalFormatting>
  <conditionalFormatting sqref="BQ454 BQ456 BQ458">
    <cfRule type="cellIs" dxfId="2839" priority="2907" stopIfTrue="1" operator="greaterThan">
      <formula>0.03</formula>
    </cfRule>
    <cfRule type="cellIs" dxfId="2838" priority="2908" stopIfTrue="1" operator="lessThan">
      <formula>-0.03</formula>
    </cfRule>
  </conditionalFormatting>
  <conditionalFormatting sqref="BQ460 BQ462 BQ464">
    <cfRule type="cellIs" dxfId="2837" priority="2851" stopIfTrue="1" operator="greaterThan">
      <formula>0.03</formula>
    </cfRule>
    <cfRule type="cellIs" dxfId="2836" priority="2852" stopIfTrue="1" operator="lessThan">
      <formula>-0.03</formula>
    </cfRule>
  </conditionalFormatting>
  <conditionalFormatting sqref="BQ526 BQ528 BQ530">
    <cfRule type="cellIs" dxfId="2835" priority="2291" stopIfTrue="1" operator="greaterThan">
      <formula>0.03</formula>
    </cfRule>
    <cfRule type="cellIs" dxfId="2834" priority="2292" stopIfTrue="1" operator="lessThan">
      <formula>-0.03</formula>
    </cfRule>
  </conditionalFormatting>
  <conditionalFormatting sqref="BK460 BK462 BK464">
    <cfRule type="cellIs" dxfId="2833" priority="2899" stopIfTrue="1" operator="greaterThan">
      <formula>0.03</formula>
    </cfRule>
    <cfRule type="cellIs" dxfId="2832" priority="2900" stopIfTrue="1" operator="lessThan">
      <formula>-0.03</formula>
    </cfRule>
  </conditionalFormatting>
  <conditionalFormatting sqref="BL460">
    <cfRule type="cellIs" dxfId="2831" priority="2901" stopIfTrue="1" operator="greaterThan">
      <formula>0.03</formula>
    </cfRule>
    <cfRule type="cellIs" dxfId="2830" priority="2902" stopIfTrue="1" operator="lessThan">
      <formula>-0.03</formula>
    </cfRule>
  </conditionalFormatting>
  <conditionalFormatting sqref="BF460:BH460">
    <cfRule type="cellIs" dxfId="2829" priority="2905" stopIfTrue="1" operator="greaterThan">
      <formula>0.03</formula>
    </cfRule>
    <cfRule type="cellIs" dxfId="2828" priority="2906" stopIfTrue="1" operator="lessThan">
      <formula>-0.03</formula>
    </cfRule>
  </conditionalFormatting>
  <conditionalFormatting sqref="BE460 BE462 BE464">
    <cfRule type="cellIs" dxfId="2827" priority="2903" stopIfTrue="1" operator="greaterThan">
      <formula>0.03</formula>
    </cfRule>
    <cfRule type="cellIs" dxfId="2826" priority="2904" stopIfTrue="1" operator="lessThan">
      <formula>-0.03</formula>
    </cfRule>
  </conditionalFormatting>
  <conditionalFormatting sqref="BN460">
    <cfRule type="cellIs" dxfId="2825" priority="2895" stopIfTrue="1" operator="greaterThan">
      <formula>0.03</formula>
    </cfRule>
    <cfRule type="cellIs" dxfId="2824" priority="2896" stopIfTrue="1" operator="lessThan">
      <formula>-0.03</formula>
    </cfRule>
  </conditionalFormatting>
  <conditionalFormatting sqref="BM460 BM462 BM464">
    <cfRule type="cellIs" dxfId="2823" priority="2897" stopIfTrue="1" operator="greaterThan">
      <formula>0.03</formula>
    </cfRule>
    <cfRule type="cellIs" dxfId="2822" priority="2898" stopIfTrue="1" operator="lessThan">
      <formula>-0.03</formula>
    </cfRule>
  </conditionalFormatting>
  <conditionalFormatting sqref="BV460">
    <cfRule type="cellIs" dxfId="2821" priority="2891" stopIfTrue="1" operator="greaterThan">
      <formula>0.03</formula>
    </cfRule>
    <cfRule type="cellIs" dxfId="2820" priority="2892" stopIfTrue="1" operator="lessThan">
      <formula>-0.03</formula>
    </cfRule>
  </conditionalFormatting>
  <conditionalFormatting sqref="BU460 BU462 BU464">
    <cfRule type="cellIs" dxfId="2819" priority="2893" stopIfTrue="1" operator="greaterThan">
      <formula>0.03</formula>
    </cfRule>
    <cfRule type="cellIs" dxfId="2818" priority="2894" stopIfTrue="1" operator="lessThan">
      <formula>-0.03</formula>
    </cfRule>
  </conditionalFormatting>
  <conditionalFormatting sqref="BT460">
    <cfRule type="cellIs" dxfId="2817" priority="2887" stopIfTrue="1" operator="greaterThan">
      <formula>0.03</formula>
    </cfRule>
    <cfRule type="cellIs" dxfId="2816" priority="2888" stopIfTrue="1" operator="lessThan">
      <formula>-0.03</formula>
    </cfRule>
  </conditionalFormatting>
  <conditionalFormatting sqref="BS460 BS462 BS464">
    <cfRule type="cellIs" dxfId="2815" priority="2889" stopIfTrue="1" operator="greaterThan">
      <formula>0.03</formula>
    </cfRule>
    <cfRule type="cellIs" dxfId="2814" priority="2890" stopIfTrue="1" operator="lessThan">
      <formula>-0.03</formula>
    </cfRule>
  </conditionalFormatting>
  <conditionalFormatting sqref="BY460">
    <cfRule type="cellIs" dxfId="2813" priority="2881" stopIfTrue="1" operator="greaterThan">
      <formula>0.03</formula>
    </cfRule>
    <cfRule type="cellIs" dxfId="2812" priority="2882" stopIfTrue="1" operator="lessThan">
      <formula>-0.03</formula>
    </cfRule>
  </conditionalFormatting>
  <conditionalFormatting sqref="BZ460">
    <cfRule type="cellIs" dxfId="2811" priority="2879" stopIfTrue="1" operator="greaterThan">
      <formula>0.03</formula>
    </cfRule>
    <cfRule type="cellIs" dxfId="2810" priority="2880" stopIfTrue="1" operator="lessThan">
      <formula>-0.03</formula>
    </cfRule>
  </conditionalFormatting>
  <conditionalFormatting sqref="BX460">
    <cfRule type="cellIs" dxfId="2809" priority="2885" stopIfTrue="1" operator="greaterThan">
      <formula>0.03</formula>
    </cfRule>
    <cfRule type="cellIs" dxfId="2808" priority="2886" stopIfTrue="1" operator="lessThan">
      <formula>-0.03</formula>
    </cfRule>
  </conditionalFormatting>
  <conditionalFormatting sqref="BW460 BW462 BW464">
    <cfRule type="cellIs" dxfId="2807" priority="2883" stopIfTrue="1" operator="greaterThan">
      <formula>0.03</formula>
    </cfRule>
    <cfRule type="cellIs" dxfId="2806" priority="2884" stopIfTrue="1" operator="lessThan">
      <formula>-0.03</formula>
    </cfRule>
  </conditionalFormatting>
  <conditionalFormatting sqref="CA460">
    <cfRule type="cellIs" dxfId="2805" priority="2875" stopIfTrue="1" operator="greaterThan">
      <formula>0.03</formula>
    </cfRule>
    <cfRule type="cellIs" dxfId="2804" priority="2876" stopIfTrue="1" operator="lessThan">
      <formula>-0.03</formula>
    </cfRule>
  </conditionalFormatting>
  <conditionalFormatting sqref="BI460">
    <cfRule type="cellIs" dxfId="2803" priority="2877" stopIfTrue="1" operator="greaterThan">
      <formula>0.03</formula>
    </cfRule>
    <cfRule type="cellIs" dxfId="2802" priority="2878" stopIfTrue="1" operator="lessThan">
      <formula>-0.03</formula>
    </cfRule>
  </conditionalFormatting>
  <conditionalFormatting sqref="BJ460">
    <cfRule type="cellIs" dxfId="2801" priority="2873" stopIfTrue="1" operator="greaterThan">
      <formula>0.03</formula>
    </cfRule>
    <cfRule type="cellIs" dxfId="2800" priority="2874" stopIfTrue="1" operator="lessThan">
      <formula>-0.03</formula>
    </cfRule>
  </conditionalFormatting>
  <conditionalFormatting sqref="CB460">
    <cfRule type="cellIs" dxfId="2799" priority="2871" stopIfTrue="1" operator="greaterThan">
      <formula>0.03</formula>
    </cfRule>
    <cfRule type="cellIs" dxfId="2798" priority="2872" stopIfTrue="1" operator="lessThan">
      <formula>-0.03</formula>
    </cfRule>
  </conditionalFormatting>
  <conditionalFormatting sqref="CF460">
    <cfRule type="cellIs" dxfId="2797" priority="2869" stopIfTrue="1" operator="greaterThan">
      <formula>0.03</formula>
    </cfRule>
    <cfRule type="cellIs" dxfId="2796" priority="2870" stopIfTrue="1" operator="lessThan">
      <formula>-0.03</formula>
    </cfRule>
  </conditionalFormatting>
  <conditionalFormatting sqref="CE460 CE462 CE464">
    <cfRule type="cellIs" dxfId="2795" priority="2867" stopIfTrue="1" operator="greaterThan">
      <formula>0.03</formula>
    </cfRule>
    <cfRule type="cellIs" dxfId="2794" priority="2868" stopIfTrue="1" operator="lessThan">
      <formula>-0.03</formula>
    </cfRule>
  </conditionalFormatting>
  <conditionalFormatting sqref="CE460:CH460">
    <cfRule type="cellIs" dxfId="2793" priority="2865" stopIfTrue="1" operator="greaterThan">
      <formula>0.03</formula>
    </cfRule>
    <cfRule type="cellIs" dxfId="2792" priority="2866" stopIfTrue="1" operator="lessThan">
      <formula>-0.03</formula>
    </cfRule>
  </conditionalFormatting>
  <conditionalFormatting sqref="CH460">
    <cfRule type="cellIs" dxfId="2791" priority="2863" stopIfTrue="1" operator="greaterThan">
      <formula>0.03</formula>
    </cfRule>
    <cfRule type="cellIs" dxfId="2790" priority="2864" stopIfTrue="1" operator="lessThan">
      <formula>-0.03</formula>
    </cfRule>
  </conditionalFormatting>
  <conditionalFormatting sqref="CG460 CG462 CG464">
    <cfRule type="cellIs" dxfId="2789" priority="2861" stopIfTrue="1" operator="greaterThan">
      <formula>0.03</formula>
    </cfRule>
    <cfRule type="cellIs" dxfId="2788" priority="2862" stopIfTrue="1" operator="lessThan">
      <formula>-0.03</formula>
    </cfRule>
  </conditionalFormatting>
  <conditionalFormatting sqref="BP460">
    <cfRule type="cellIs" dxfId="2787" priority="2859" stopIfTrue="1" operator="greaterThan">
      <formula>0.03</formula>
    </cfRule>
    <cfRule type="cellIs" dxfId="2786" priority="2860" stopIfTrue="1" operator="lessThan">
      <formula>-0.03</formula>
    </cfRule>
  </conditionalFormatting>
  <conditionalFormatting sqref="BO460:BR460">
    <cfRule type="cellIs" dxfId="2785" priority="2855" stopIfTrue="1" operator="greaterThan">
      <formula>0.03</formula>
    </cfRule>
    <cfRule type="cellIs" dxfId="2784" priority="2856" stopIfTrue="1" operator="lessThan">
      <formula>-0.03</formula>
    </cfRule>
  </conditionalFormatting>
  <conditionalFormatting sqref="BO460 BO462 BO464">
    <cfRule type="cellIs" dxfId="2783" priority="2857" stopIfTrue="1" operator="greaterThan">
      <formula>0.03</formula>
    </cfRule>
    <cfRule type="cellIs" dxfId="2782" priority="2858" stopIfTrue="1" operator="lessThan">
      <formula>-0.03</formula>
    </cfRule>
  </conditionalFormatting>
  <conditionalFormatting sqref="BR460">
    <cfRule type="cellIs" dxfId="2781" priority="2853" stopIfTrue="1" operator="greaterThan">
      <formula>0.03</formula>
    </cfRule>
    <cfRule type="cellIs" dxfId="2780" priority="2854" stopIfTrue="1" operator="lessThan">
      <formula>-0.03</formula>
    </cfRule>
  </conditionalFormatting>
  <conditionalFormatting sqref="BQ466 BQ468 BQ470">
    <cfRule type="cellIs" dxfId="2779" priority="2795" stopIfTrue="1" operator="greaterThan">
      <formula>0.03</formula>
    </cfRule>
    <cfRule type="cellIs" dxfId="2778" priority="2796" stopIfTrue="1" operator="lessThan">
      <formula>-0.03</formula>
    </cfRule>
  </conditionalFormatting>
  <conditionalFormatting sqref="BK466 BK468 BK470">
    <cfRule type="cellIs" dxfId="2777" priority="2843" stopIfTrue="1" operator="greaterThan">
      <formula>0.03</formula>
    </cfRule>
    <cfRule type="cellIs" dxfId="2776" priority="2844" stopIfTrue="1" operator="lessThan">
      <formula>-0.03</formula>
    </cfRule>
  </conditionalFormatting>
  <conditionalFormatting sqref="BL466">
    <cfRule type="cellIs" dxfId="2775" priority="2845" stopIfTrue="1" operator="greaterThan">
      <formula>0.03</formula>
    </cfRule>
    <cfRule type="cellIs" dxfId="2774" priority="2846" stopIfTrue="1" operator="lessThan">
      <formula>-0.03</formula>
    </cfRule>
  </conditionalFormatting>
  <conditionalFormatting sqref="BF466:BH466">
    <cfRule type="cellIs" dxfId="2773" priority="2849" stopIfTrue="1" operator="greaterThan">
      <formula>0.03</formula>
    </cfRule>
    <cfRule type="cellIs" dxfId="2772" priority="2850" stopIfTrue="1" operator="lessThan">
      <formula>-0.03</formula>
    </cfRule>
  </conditionalFormatting>
  <conditionalFormatting sqref="BE466 BE468 BE470">
    <cfRule type="cellIs" dxfId="2771" priority="2847" stopIfTrue="1" operator="greaterThan">
      <formula>0.03</formula>
    </cfRule>
    <cfRule type="cellIs" dxfId="2770" priority="2848" stopIfTrue="1" operator="lessThan">
      <formula>-0.03</formula>
    </cfRule>
  </conditionalFormatting>
  <conditionalFormatting sqref="BN466">
    <cfRule type="cellIs" dxfId="2769" priority="2839" stopIfTrue="1" operator="greaterThan">
      <formula>0.03</formula>
    </cfRule>
    <cfRule type="cellIs" dxfId="2768" priority="2840" stopIfTrue="1" operator="lessThan">
      <formula>-0.03</formula>
    </cfRule>
  </conditionalFormatting>
  <conditionalFormatting sqref="BM466 BM468 BM470">
    <cfRule type="cellIs" dxfId="2767" priority="2841" stopIfTrue="1" operator="greaterThan">
      <formula>0.03</formula>
    </cfRule>
    <cfRule type="cellIs" dxfId="2766" priority="2842" stopIfTrue="1" operator="lessThan">
      <formula>-0.03</formula>
    </cfRule>
  </conditionalFormatting>
  <conditionalFormatting sqref="BV466">
    <cfRule type="cellIs" dxfId="2765" priority="2835" stopIfTrue="1" operator="greaterThan">
      <formula>0.03</formula>
    </cfRule>
    <cfRule type="cellIs" dxfId="2764" priority="2836" stopIfTrue="1" operator="lessThan">
      <formula>-0.03</formula>
    </cfRule>
  </conditionalFormatting>
  <conditionalFormatting sqref="BU466 BU468 BU470">
    <cfRule type="cellIs" dxfId="2763" priority="2837" stopIfTrue="1" operator="greaterThan">
      <formula>0.03</formula>
    </cfRule>
    <cfRule type="cellIs" dxfId="2762" priority="2838" stopIfTrue="1" operator="lessThan">
      <formula>-0.03</formula>
    </cfRule>
  </conditionalFormatting>
  <conditionalFormatting sqref="BT466">
    <cfRule type="cellIs" dxfId="2761" priority="2831" stopIfTrue="1" operator="greaterThan">
      <formula>0.03</formula>
    </cfRule>
    <cfRule type="cellIs" dxfId="2760" priority="2832" stopIfTrue="1" operator="lessThan">
      <formula>-0.03</formula>
    </cfRule>
  </conditionalFormatting>
  <conditionalFormatting sqref="BS466 BS468 BS470">
    <cfRule type="cellIs" dxfId="2759" priority="2833" stopIfTrue="1" operator="greaterThan">
      <formula>0.03</formula>
    </cfRule>
    <cfRule type="cellIs" dxfId="2758" priority="2834" stopIfTrue="1" operator="lessThan">
      <formula>-0.03</formula>
    </cfRule>
  </conditionalFormatting>
  <conditionalFormatting sqref="BY466">
    <cfRule type="cellIs" dxfId="2757" priority="2825" stopIfTrue="1" operator="greaterThan">
      <formula>0.03</formula>
    </cfRule>
    <cfRule type="cellIs" dxfId="2756" priority="2826" stopIfTrue="1" operator="lessThan">
      <formula>-0.03</formula>
    </cfRule>
  </conditionalFormatting>
  <conditionalFormatting sqref="BZ466">
    <cfRule type="cellIs" dxfId="2755" priority="2823" stopIfTrue="1" operator="greaterThan">
      <formula>0.03</formula>
    </cfRule>
    <cfRule type="cellIs" dxfId="2754" priority="2824" stopIfTrue="1" operator="lessThan">
      <formula>-0.03</formula>
    </cfRule>
  </conditionalFormatting>
  <conditionalFormatting sqref="BX466">
    <cfRule type="cellIs" dxfId="2753" priority="2829" stopIfTrue="1" operator="greaterThan">
      <formula>0.03</formula>
    </cfRule>
    <cfRule type="cellIs" dxfId="2752" priority="2830" stopIfTrue="1" operator="lessThan">
      <formula>-0.03</formula>
    </cfRule>
  </conditionalFormatting>
  <conditionalFormatting sqref="BW466 BW468 BW470">
    <cfRule type="cellIs" dxfId="2751" priority="2827" stopIfTrue="1" operator="greaterThan">
      <formula>0.03</formula>
    </cfRule>
    <cfRule type="cellIs" dxfId="2750" priority="2828" stopIfTrue="1" operator="lessThan">
      <formula>-0.03</formula>
    </cfRule>
  </conditionalFormatting>
  <conditionalFormatting sqref="CA466">
    <cfRule type="cellIs" dxfId="2749" priority="2819" stopIfTrue="1" operator="greaterThan">
      <formula>0.03</formula>
    </cfRule>
    <cfRule type="cellIs" dxfId="2748" priority="2820" stopIfTrue="1" operator="lessThan">
      <formula>-0.03</formula>
    </cfRule>
  </conditionalFormatting>
  <conditionalFormatting sqref="BI466">
    <cfRule type="cellIs" dxfId="2747" priority="2821" stopIfTrue="1" operator="greaterThan">
      <formula>0.03</formula>
    </cfRule>
    <cfRule type="cellIs" dxfId="2746" priority="2822" stopIfTrue="1" operator="lessThan">
      <formula>-0.03</formula>
    </cfRule>
  </conditionalFormatting>
  <conditionalFormatting sqref="BJ466">
    <cfRule type="cellIs" dxfId="2745" priority="2817" stopIfTrue="1" operator="greaterThan">
      <formula>0.03</formula>
    </cfRule>
    <cfRule type="cellIs" dxfId="2744" priority="2818" stopIfTrue="1" operator="lessThan">
      <formula>-0.03</formula>
    </cfRule>
  </conditionalFormatting>
  <conditionalFormatting sqref="CB466">
    <cfRule type="cellIs" dxfId="2743" priority="2815" stopIfTrue="1" operator="greaterThan">
      <formula>0.03</formula>
    </cfRule>
    <cfRule type="cellIs" dxfId="2742" priority="2816" stopIfTrue="1" operator="lessThan">
      <formula>-0.03</formula>
    </cfRule>
  </conditionalFormatting>
  <conditionalFormatting sqref="CF466">
    <cfRule type="cellIs" dxfId="2741" priority="2813" stopIfTrue="1" operator="greaterThan">
      <formula>0.03</formula>
    </cfRule>
    <cfRule type="cellIs" dxfId="2740" priority="2814" stopIfTrue="1" operator="lessThan">
      <formula>-0.03</formula>
    </cfRule>
  </conditionalFormatting>
  <conditionalFormatting sqref="CE466 CE468 CE470">
    <cfRule type="cellIs" dxfId="2739" priority="2811" stopIfTrue="1" operator="greaterThan">
      <formula>0.03</formula>
    </cfRule>
    <cfRule type="cellIs" dxfId="2738" priority="2812" stopIfTrue="1" operator="lessThan">
      <formula>-0.03</formula>
    </cfRule>
  </conditionalFormatting>
  <conditionalFormatting sqref="CE466:CH466">
    <cfRule type="cellIs" dxfId="2737" priority="2809" stopIfTrue="1" operator="greaterThan">
      <formula>0.03</formula>
    </cfRule>
    <cfRule type="cellIs" dxfId="2736" priority="2810" stopIfTrue="1" operator="lessThan">
      <formula>-0.03</formula>
    </cfRule>
  </conditionalFormatting>
  <conditionalFormatting sqref="CH466">
    <cfRule type="cellIs" dxfId="2735" priority="2807" stopIfTrue="1" operator="greaterThan">
      <formula>0.03</formula>
    </cfRule>
    <cfRule type="cellIs" dxfId="2734" priority="2808" stopIfTrue="1" operator="lessThan">
      <formula>-0.03</formula>
    </cfRule>
  </conditionalFormatting>
  <conditionalFormatting sqref="CG466 CG468 CG470">
    <cfRule type="cellIs" dxfId="2733" priority="2805" stopIfTrue="1" operator="greaterThan">
      <formula>0.03</formula>
    </cfRule>
    <cfRule type="cellIs" dxfId="2732" priority="2806" stopIfTrue="1" operator="lessThan">
      <formula>-0.03</formula>
    </cfRule>
  </conditionalFormatting>
  <conditionalFormatting sqref="BP466">
    <cfRule type="cellIs" dxfId="2731" priority="2803" stopIfTrue="1" operator="greaterThan">
      <formula>0.03</formula>
    </cfRule>
    <cfRule type="cellIs" dxfId="2730" priority="2804" stopIfTrue="1" operator="lessThan">
      <formula>-0.03</formula>
    </cfRule>
  </conditionalFormatting>
  <conditionalFormatting sqref="BO466:BR466">
    <cfRule type="cellIs" dxfId="2729" priority="2799" stopIfTrue="1" operator="greaterThan">
      <formula>0.03</formula>
    </cfRule>
    <cfRule type="cellIs" dxfId="2728" priority="2800" stopIfTrue="1" operator="lessThan">
      <formula>-0.03</formula>
    </cfRule>
  </conditionalFormatting>
  <conditionalFormatting sqref="BO466 BO468 BO470">
    <cfRule type="cellIs" dxfId="2727" priority="2801" stopIfTrue="1" operator="greaterThan">
      <formula>0.03</formula>
    </cfRule>
    <cfRule type="cellIs" dxfId="2726" priority="2802" stopIfTrue="1" operator="lessThan">
      <formula>-0.03</formula>
    </cfRule>
  </conditionalFormatting>
  <conditionalFormatting sqref="BR466">
    <cfRule type="cellIs" dxfId="2725" priority="2797" stopIfTrue="1" operator="greaterThan">
      <formula>0.03</formula>
    </cfRule>
    <cfRule type="cellIs" dxfId="2724" priority="2798" stopIfTrue="1" operator="lessThan">
      <formula>-0.03</formula>
    </cfRule>
  </conditionalFormatting>
  <conditionalFormatting sqref="BQ472 BQ474 BQ476">
    <cfRule type="cellIs" dxfId="2723" priority="2739" stopIfTrue="1" operator="greaterThan">
      <formula>0.03</formula>
    </cfRule>
    <cfRule type="cellIs" dxfId="2722" priority="2740" stopIfTrue="1" operator="lessThan">
      <formula>-0.03</formula>
    </cfRule>
  </conditionalFormatting>
  <conditionalFormatting sqref="BK472 BK474 BK476">
    <cfRule type="cellIs" dxfId="2721" priority="2787" stopIfTrue="1" operator="greaterThan">
      <formula>0.03</formula>
    </cfRule>
    <cfRule type="cellIs" dxfId="2720" priority="2788" stopIfTrue="1" operator="lessThan">
      <formula>-0.03</formula>
    </cfRule>
  </conditionalFormatting>
  <conditionalFormatting sqref="BL472">
    <cfRule type="cellIs" dxfId="2719" priority="2789" stopIfTrue="1" operator="greaterThan">
      <formula>0.03</formula>
    </cfRule>
    <cfRule type="cellIs" dxfId="2718" priority="2790" stopIfTrue="1" operator="lessThan">
      <formula>-0.03</formula>
    </cfRule>
  </conditionalFormatting>
  <conditionalFormatting sqref="BF472:BH472">
    <cfRule type="cellIs" dxfId="2717" priority="2793" stopIfTrue="1" operator="greaterThan">
      <formula>0.03</formula>
    </cfRule>
    <cfRule type="cellIs" dxfId="2716" priority="2794" stopIfTrue="1" operator="lessThan">
      <formula>-0.03</formula>
    </cfRule>
  </conditionalFormatting>
  <conditionalFormatting sqref="BE472 BE474 BE476">
    <cfRule type="cellIs" dxfId="2715" priority="2791" stopIfTrue="1" operator="greaterThan">
      <formula>0.03</formula>
    </cfRule>
    <cfRule type="cellIs" dxfId="2714" priority="2792" stopIfTrue="1" operator="lessThan">
      <formula>-0.03</formula>
    </cfRule>
  </conditionalFormatting>
  <conditionalFormatting sqref="BN472">
    <cfRule type="cellIs" dxfId="2713" priority="2783" stopIfTrue="1" operator="greaterThan">
      <formula>0.03</formula>
    </cfRule>
    <cfRule type="cellIs" dxfId="2712" priority="2784" stopIfTrue="1" operator="lessThan">
      <formula>-0.03</formula>
    </cfRule>
  </conditionalFormatting>
  <conditionalFormatting sqref="BM472 BM474 BM476">
    <cfRule type="cellIs" dxfId="2711" priority="2785" stopIfTrue="1" operator="greaterThan">
      <formula>0.03</formula>
    </cfRule>
    <cfRule type="cellIs" dxfId="2710" priority="2786" stopIfTrue="1" operator="lessThan">
      <formula>-0.03</formula>
    </cfRule>
  </conditionalFormatting>
  <conditionalFormatting sqref="BV472">
    <cfRule type="cellIs" dxfId="2709" priority="2779" stopIfTrue="1" operator="greaterThan">
      <formula>0.03</formula>
    </cfRule>
    <cfRule type="cellIs" dxfId="2708" priority="2780" stopIfTrue="1" operator="lessThan">
      <formula>-0.03</formula>
    </cfRule>
  </conditionalFormatting>
  <conditionalFormatting sqref="BU472 BU474 BU476">
    <cfRule type="cellIs" dxfId="2707" priority="2781" stopIfTrue="1" operator="greaterThan">
      <formula>0.03</formula>
    </cfRule>
    <cfRule type="cellIs" dxfId="2706" priority="2782" stopIfTrue="1" operator="lessThan">
      <formula>-0.03</formula>
    </cfRule>
  </conditionalFormatting>
  <conditionalFormatting sqref="BT472">
    <cfRule type="cellIs" dxfId="2705" priority="2775" stopIfTrue="1" operator="greaterThan">
      <formula>0.03</formula>
    </cfRule>
    <cfRule type="cellIs" dxfId="2704" priority="2776" stopIfTrue="1" operator="lessThan">
      <formula>-0.03</formula>
    </cfRule>
  </conditionalFormatting>
  <conditionalFormatting sqref="BS472 BS474 BS476">
    <cfRule type="cellIs" dxfId="2703" priority="2777" stopIfTrue="1" operator="greaterThan">
      <formula>0.03</formula>
    </cfRule>
    <cfRule type="cellIs" dxfId="2702" priority="2778" stopIfTrue="1" operator="lessThan">
      <formula>-0.03</formula>
    </cfRule>
  </conditionalFormatting>
  <conditionalFormatting sqref="BY472">
    <cfRule type="cellIs" dxfId="2701" priority="2769" stopIfTrue="1" operator="greaterThan">
      <formula>0.03</formula>
    </cfRule>
    <cfRule type="cellIs" dxfId="2700" priority="2770" stopIfTrue="1" operator="lessThan">
      <formula>-0.03</formula>
    </cfRule>
  </conditionalFormatting>
  <conditionalFormatting sqref="BZ472">
    <cfRule type="cellIs" dxfId="2699" priority="2767" stopIfTrue="1" operator="greaterThan">
      <formula>0.03</formula>
    </cfRule>
    <cfRule type="cellIs" dxfId="2698" priority="2768" stopIfTrue="1" operator="lessThan">
      <formula>-0.03</formula>
    </cfRule>
  </conditionalFormatting>
  <conditionalFormatting sqref="BX472">
    <cfRule type="cellIs" dxfId="2697" priority="2773" stopIfTrue="1" operator="greaterThan">
      <formula>0.03</formula>
    </cfRule>
    <cfRule type="cellIs" dxfId="2696" priority="2774" stopIfTrue="1" operator="lessThan">
      <formula>-0.03</formula>
    </cfRule>
  </conditionalFormatting>
  <conditionalFormatting sqref="BW472 BW474 BW476">
    <cfRule type="cellIs" dxfId="2695" priority="2771" stopIfTrue="1" operator="greaterThan">
      <formula>0.03</formula>
    </cfRule>
    <cfRule type="cellIs" dxfId="2694" priority="2772" stopIfTrue="1" operator="lessThan">
      <formula>-0.03</formula>
    </cfRule>
  </conditionalFormatting>
  <conditionalFormatting sqref="CA472">
    <cfRule type="cellIs" dxfId="2693" priority="2763" stopIfTrue="1" operator="greaterThan">
      <formula>0.03</formula>
    </cfRule>
    <cfRule type="cellIs" dxfId="2692" priority="2764" stopIfTrue="1" operator="lessThan">
      <formula>-0.03</formula>
    </cfRule>
  </conditionalFormatting>
  <conditionalFormatting sqref="BI472">
    <cfRule type="cellIs" dxfId="2691" priority="2765" stopIfTrue="1" operator="greaterThan">
      <formula>0.03</formula>
    </cfRule>
    <cfRule type="cellIs" dxfId="2690" priority="2766" stopIfTrue="1" operator="lessThan">
      <formula>-0.03</formula>
    </cfRule>
  </conditionalFormatting>
  <conditionalFormatting sqref="BJ472">
    <cfRule type="cellIs" dxfId="2689" priority="2761" stopIfTrue="1" operator="greaterThan">
      <formula>0.03</formula>
    </cfRule>
    <cfRule type="cellIs" dxfId="2688" priority="2762" stopIfTrue="1" operator="lessThan">
      <formula>-0.03</formula>
    </cfRule>
  </conditionalFormatting>
  <conditionalFormatting sqref="CB472">
    <cfRule type="cellIs" dxfId="2687" priority="2759" stopIfTrue="1" operator="greaterThan">
      <formula>0.03</formula>
    </cfRule>
    <cfRule type="cellIs" dxfId="2686" priority="2760" stopIfTrue="1" operator="lessThan">
      <formula>-0.03</formula>
    </cfRule>
  </conditionalFormatting>
  <conditionalFormatting sqref="CF472">
    <cfRule type="cellIs" dxfId="2685" priority="2757" stopIfTrue="1" operator="greaterThan">
      <formula>0.03</formula>
    </cfRule>
    <cfRule type="cellIs" dxfId="2684" priority="2758" stopIfTrue="1" operator="lessThan">
      <formula>-0.03</formula>
    </cfRule>
  </conditionalFormatting>
  <conditionalFormatting sqref="CE472 CE474 CE476">
    <cfRule type="cellIs" dxfId="2683" priority="2755" stopIfTrue="1" operator="greaterThan">
      <formula>0.03</formula>
    </cfRule>
    <cfRule type="cellIs" dxfId="2682" priority="2756" stopIfTrue="1" operator="lessThan">
      <formula>-0.03</formula>
    </cfRule>
  </conditionalFormatting>
  <conditionalFormatting sqref="CE472:CH472">
    <cfRule type="cellIs" dxfId="2681" priority="2753" stopIfTrue="1" operator="greaterThan">
      <formula>0.03</formula>
    </cfRule>
    <cfRule type="cellIs" dxfId="2680" priority="2754" stopIfTrue="1" operator="lessThan">
      <formula>-0.03</formula>
    </cfRule>
  </conditionalFormatting>
  <conditionalFormatting sqref="CH472">
    <cfRule type="cellIs" dxfId="2679" priority="2751" stopIfTrue="1" operator="greaterThan">
      <formula>0.03</formula>
    </cfRule>
    <cfRule type="cellIs" dxfId="2678" priority="2752" stopIfTrue="1" operator="lessThan">
      <formula>-0.03</formula>
    </cfRule>
  </conditionalFormatting>
  <conditionalFormatting sqref="CG472 CG474 CG476">
    <cfRule type="cellIs" dxfId="2677" priority="2749" stopIfTrue="1" operator="greaterThan">
      <formula>0.03</formula>
    </cfRule>
    <cfRule type="cellIs" dxfId="2676" priority="2750" stopIfTrue="1" operator="lessThan">
      <formula>-0.03</formula>
    </cfRule>
  </conditionalFormatting>
  <conditionalFormatting sqref="BP472">
    <cfRule type="cellIs" dxfId="2675" priority="2747" stopIfTrue="1" operator="greaterThan">
      <formula>0.03</formula>
    </cfRule>
    <cfRule type="cellIs" dxfId="2674" priority="2748" stopIfTrue="1" operator="lessThan">
      <formula>-0.03</formula>
    </cfRule>
  </conditionalFormatting>
  <conditionalFormatting sqref="BO472:BR472">
    <cfRule type="cellIs" dxfId="2673" priority="2743" stopIfTrue="1" operator="greaterThan">
      <formula>0.03</formula>
    </cfRule>
    <cfRule type="cellIs" dxfId="2672" priority="2744" stopIfTrue="1" operator="lessThan">
      <formula>-0.03</formula>
    </cfRule>
  </conditionalFormatting>
  <conditionalFormatting sqref="BO472 BO474 BO476">
    <cfRule type="cellIs" dxfId="2671" priority="2745" stopIfTrue="1" operator="greaterThan">
      <formula>0.03</formula>
    </cfRule>
    <cfRule type="cellIs" dxfId="2670" priority="2746" stopIfTrue="1" operator="lessThan">
      <formula>-0.03</formula>
    </cfRule>
  </conditionalFormatting>
  <conditionalFormatting sqref="BR472">
    <cfRule type="cellIs" dxfId="2669" priority="2741" stopIfTrue="1" operator="greaterThan">
      <formula>0.03</formula>
    </cfRule>
    <cfRule type="cellIs" dxfId="2668" priority="2742" stopIfTrue="1" operator="lessThan">
      <formula>-0.03</formula>
    </cfRule>
  </conditionalFormatting>
  <conditionalFormatting sqref="BQ484 BQ486 BQ488">
    <cfRule type="cellIs" dxfId="2667" priority="2683" stopIfTrue="1" operator="greaterThan">
      <formula>0.03</formula>
    </cfRule>
    <cfRule type="cellIs" dxfId="2666" priority="2684" stopIfTrue="1" operator="lessThan">
      <formula>-0.03</formula>
    </cfRule>
  </conditionalFormatting>
  <conditionalFormatting sqref="BK484 BK486 BK488">
    <cfRule type="cellIs" dxfId="2665" priority="2731" stopIfTrue="1" operator="greaterThan">
      <formula>0.03</formula>
    </cfRule>
    <cfRule type="cellIs" dxfId="2664" priority="2732" stopIfTrue="1" operator="lessThan">
      <formula>-0.03</formula>
    </cfRule>
  </conditionalFormatting>
  <conditionalFormatting sqref="BL484">
    <cfRule type="cellIs" dxfId="2663" priority="2733" stopIfTrue="1" operator="greaterThan">
      <formula>0.03</formula>
    </cfRule>
    <cfRule type="cellIs" dxfId="2662" priority="2734" stopIfTrue="1" operator="lessThan">
      <formula>-0.03</formula>
    </cfRule>
  </conditionalFormatting>
  <conditionalFormatting sqref="BF484:BH484">
    <cfRule type="cellIs" dxfId="2661" priority="2737" stopIfTrue="1" operator="greaterThan">
      <formula>0.03</formula>
    </cfRule>
    <cfRule type="cellIs" dxfId="2660" priority="2738" stopIfTrue="1" operator="lessThan">
      <formula>-0.03</formula>
    </cfRule>
  </conditionalFormatting>
  <conditionalFormatting sqref="BE484 BE486 BE488">
    <cfRule type="cellIs" dxfId="2659" priority="2735" stopIfTrue="1" operator="greaterThan">
      <formula>0.03</formula>
    </cfRule>
    <cfRule type="cellIs" dxfId="2658" priority="2736" stopIfTrue="1" operator="lessThan">
      <formula>-0.03</formula>
    </cfRule>
  </conditionalFormatting>
  <conditionalFormatting sqref="BN484">
    <cfRule type="cellIs" dxfId="2657" priority="2727" stopIfTrue="1" operator="greaterThan">
      <formula>0.03</formula>
    </cfRule>
    <cfRule type="cellIs" dxfId="2656" priority="2728" stopIfTrue="1" operator="lessThan">
      <formula>-0.03</formula>
    </cfRule>
  </conditionalFormatting>
  <conditionalFormatting sqref="BM484 BM486 BM488">
    <cfRule type="cellIs" dxfId="2655" priority="2729" stopIfTrue="1" operator="greaterThan">
      <formula>0.03</formula>
    </cfRule>
    <cfRule type="cellIs" dxfId="2654" priority="2730" stopIfTrue="1" operator="lessThan">
      <formula>-0.03</formula>
    </cfRule>
  </conditionalFormatting>
  <conditionalFormatting sqref="BV484">
    <cfRule type="cellIs" dxfId="2653" priority="2723" stopIfTrue="1" operator="greaterThan">
      <formula>0.03</formula>
    </cfRule>
    <cfRule type="cellIs" dxfId="2652" priority="2724" stopIfTrue="1" operator="lessThan">
      <formula>-0.03</formula>
    </cfRule>
  </conditionalFormatting>
  <conditionalFormatting sqref="BU484 BU486 BU488">
    <cfRule type="cellIs" dxfId="2651" priority="2725" stopIfTrue="1" operator="greaterThan">
      <formula>0.03</formula>
    </cfRule>
    <cfRule type="cellIs" dxfId="2650" priority="2726" stopIfTrue="1" operator="lessThan">
      <formula>-0.03</formula>
    </cfRule>
  </conditionalFormatting>
  <conditionalFormatting sqref="BT484">
    <cfRule type="cellIs" dxfId="2649" priority="2719" stopIfTrue="1" operator="greaterThan">
      <formula>0.03</formula>
    </cfRule>
    <cfRule type="cellIs" dxfId="2648" priority="2720" stopIfTrue="1" operator="lessThan">
      <formula>-0.03</formula>
    </cfRule>
  </conditionalFormatting>
  <conditionalFormatting sqref="BS484 BS486 BS488">
    <cfRule type="cellIs" dxfId="2647" priority="2721" stopIfTrue="1" operator="greaterThan">
      <formula>0.03</formula>
    </cfRule>
    <cfRule type="cellIs" dxfId="2646" priority="2722" stopIfTrue="1" operator="lessThan">
      <formula>-0.03</formula>
    </cfRule>
  </conditionalFormatting>
  <conditionalFormatting sqref="BY484">
    <cfRule type="cellIs" dxfId="2645" priority="2713" stopIfTrue="1" operator="greaterThan">
      <formula>0.03</formula>
    </cfRule>
    <cfRule type="cellIs" dxfId="2644" priority="2714" stopIfTrue="1" operator="lessThan">
      <formula>-0.03</formula>
    </cfRule>
  </conditionalFormatting>
  <conditionalFormatting sqref="BZ484">
    <cfRule type="cellIs" dxfId="2643" priority="2711" stopIfTrue="1" operator="greaterThan">
      <formula>0.03</formula>
    </cfRule>
    <cfRule type="cellIs" dxfId="2642" priority="2712" stopIfTrue="1" operator="lessThan">
      <formula>-0.03</formula>
    </cfRule>
  </conditionalFormatting>
  <conditionalFormatting sqref="BX484">
    <cfRule type="cellIs" dxfId="2641" priority="2717" stopIfTrue="1" operator="greaterThan">
      <formula>0.03</formula>
    </cfRule>
    <cfRule type="cellIs" dxfId="2640" priority="2718" stopIfTrue="1" operator="lessThan">
      <formula>-0.03</formula>
    </cfRule>
  </conditionalFormatting>
  <conditionalFormatting sqref="BW484 BW486 BW488">
    <cfRule type="cellIs" dxfId="2639" priority="2715" stopIfTrue="1" operator="greaterThan">
      <formula>0.03</formula>
    </cfRule>
    <cfRule type="cellIs" dxfId="2638" priority="2716" stopIfTrue="1" operator="lessThan">
      <formula>-0.03</formula>
    </cfRule>
  </conditionalFormatting>
  <conditionalFormatting sqref="CA484">
    <cfRule type="cellIs" dxfId="2637" priority="2707" stopIfTrue="1" operator="greaterThan">
      <formula>0.03</formula>
    </cfRule>
    <cfRule type="cellIs" dxfId="2636" priority="2708" stopIfTrue="1" operator="lessThan">
      <formula>-0.03</formula>
    </cfRule>
  </conditionalFormatting>
  <conditionalFormatting sqref="BI484">
    <cfRule type="cellIs" dxfId="2635" priority="2709" stopIfTrue="1" operator="greaterThan">
      <formula>0.03</formula>
    </cfRule>
    <cfRule type="cellIs" dxfId="2634" priority="2710" stopIfTrue="1" operator="lessThan">
      <formula>-0.03</formula>
    </cfRule>
  </conditionalFormatting>
  <conditionalFormatting sqref="BJ484">
    <cfRule type="cellIs" dxfId="2633" priority="2705" stopIfTrue="1" operator="greaterThan">
      <formula>0.03</formula>
    </cfRule>
    <cfRule type="cellIs" dxfId="2632" priority="2706" stopIfTrue="1" operator="lessThan">
      <formula>-0.03</formula>
    </cfRule>
  </conditionalFormatting>
  <conditionalFormatting sqref="CB484">
    <cfRule type="cellIs" dxfId="2631" priority="2703" stopIfTrue="1" operator="greaterThan">
      <formula>0.03</formula>
    </cfRule>
    <cfRule type="cellIs" dxfId="2630" priority="2704" stopIfTrue="1" operator="lessThan">
      <formula>-0.03</formula>
    </cfRule>
  </conditionalFormatting>
  <conditionalFormatting sqref="CF484">
    <cfRule type="cellIs" dxfId="2629" priority="2701" stopIfTrue="1" operator="greaterThan">
      <formula>0.03</formula>
    </cfRule>
    <cfRule type="cellIs" dxfId="2628" priority="2702" stopIfTrue="1" operator="lessThan">
      <formula>-0.03</formula>
    </cfRule>
  </conditionalFormatting>
  <conditionalFormatting sqref="CE484 CE486 CE488">
    <cfRule type="cellIs" dxfId="2627" priority="2699" stopIfTrue="1" operator="greaterThan">
      <formula>0.03</formula>
    </cfRule>
    <cfRule type="cellIs" dxfId="2626" priority="2700" stopIfTrue="1" operator="lessThan">
      <formula>-0.03</formula>
    </cfRule>
  </conditionalFormatting>
  <conditionalFormatting sqref="CE484:CH484">
    <cfRule type="cellIs" dxfId="2625" priority="2697" stopIfTrue="1" operator="greaterThan">
      <formula>0.03</formula>
    </cfRule>
    <cfRule type="cellIs" dxfId="2624" priority="2698" stopIfTrue="1" operator="lessThan">
      <formula>-0.03</formula>
    </cfRule>
  </conditionalFormatting>
  <conditionalFormatting sqref="CH484">
    <cfRule type="cellIs" dxfId="2623" priority="2695" stopIfTrue="1" operator="greaterThan">
      <formula>0.03</formula>
    </cfRule>
    <cfRule type="cellIs" dxfId="2622" priority="2696" stopIfTrue="1" operator="lessThan">
      <formula>-0.03</formula>
    </cfRule>
  </conditionalFormatting>
  <conditionalFormatting sqref="CG484 CG486 CG488">
    <cfRule type="cellIs" dxfId="2621" priority="2693" stopIfTrue="1" operator="greaterThan">
      <formula>0.03</formula>
    </cfRule>
    <cfRule type="cellIs" dxfId="2620" priority="2694" stopIfTrue="1" operator="lessThan">
      <formula>-0.03</formula>
    </cfRule>
  </conditionalFormatting>
  <conditionalFormatting sqref="BP484">
    <cfRule type="cellIs" dxfId="2619" priority="2691" stopIfTrue="1" operator="greaterThan">
      <formula>0.03</formula>
    </cfRule>
    <cfRule type="cellIs" dxfId="2618" priority="2692" stopIfTrue="1" operator="lessThan">
      <formula>-0.03</formula>
    </cfRule>
  </conditionalFormatting>
  <conditionalFormatting sqref="BO484:BR484">
    <cfRule type="cellIs" dxfId="2617" priority="2687" stopIfTrue="1" operator="greaterThan">
      <formula>0.03</formula>
    </cfRule>
    <cfRule type="cellIs" dxfId="2616" priority="2688" stopIfTrue="1" operator="lessThan">
      <formula>-0.03</formula>
    </cfRule>
  </conditionalFormatting>
  <conditionalFormatting sqref="BO484 BO486 BO488">
    <cfRule type="cellIs" dxfId="2615" priority="2689" stopIfTrue="1" operator="greaterThan">
      <formula>0.03</formula>
    </cfRule>
    <cfRule type="cellIs" dxfId="2614" priority="2690" stopIfTrue="1" operator="lessThan">
      <formula>-0.03</formula>
    </cfRule>
  </conditionalFormatting>
  <conditionalFormatting sqref="BR484">
    <cfRule type="cellIs" dxfId="2613" priority="2685" stopIfTrue="1" operator="greaterThan">
      <formula>0.03</formula>
    </cfRule>
    <cfRule type="cellIs" dxfId="2612" priority="2686" stopIfTrue="1" operator="lessThan">
      <formula>-0.03</formula>
    </cfRule>
  </conditionalFormatting>
  <conditionalFormatting sqref="BQ490 BQ492 BQ494">
    <cfRule type="cellIs" dxfId="2611" priority="2627" stopIfTrue="1" operator="greaterThan">
      <formula>0.03</formula>
    </cfRule>
    <cfRule type="cellIs" dxfId="2610" priority="2628" stopIfTrue="1" operator="lessThan">
      <formula>-0.03</formula>
    </cfRule>
  </conditionalFormatting>
  <conditionalFormatting sqref="BK490 BK492 BK494">
    <cfRule type="cellIs" dxfId="2609" priority="2675" stopIfTrue="1" operator="greaterThan">
      <formula>0.03</formula>
    </cfRule>
    <cfRule type="cellIs" dxfId="2608" priority="2676" stopIfTrue="1" operator="lessThan">
      <formula>-0.03</formula>
    </cfRule>
  </conditionalFormatting>
  <conditionalFormatting sqref="BL490">
    <cfRule type="cellIs" dxfId="2607" priority="2677" stopIfTrue="1" operator="greaterThan">
      <formula>0.03</formula>
    </cfRule>
    <cfRule type="cellIs" dxfId="2606" priority="2678" stopIfTrue="1" operator="lessThan">
      <formula>-0.03</formula>
    </cfRule>
  </conditionalFormatting>
  <conditionalFormatting sqref="BF490:BH490">
    <cfRule type="cellIs" dxfId="2605" priority="2681" stopIfTrue="1" operator="greaterThan">
      <formula>0.03</formula>
    </cfRule>
    <cfRule type="cellIs" dxfId="2604" priority="2682" stopIfTrue="1" operator="lessThan">
      <formula>-0.03</formula>
    </cfRule>
  </conditionalFormatting>
  <conditionalFormatting sqref="BE490 BE492 BE494">
    <cfRule type="cellIs" dxfId="2603" priority="2679" stopIfTrue="1" operator="greaterThan">
      <formula>0.03</formula>
    </cfRule>
    <cfRule type="cellIs" dxfId="2602" priority="2680" stopIfTrue="1" operator="lessThan">
      <formula>-0.03</formula>
    </cfRule>
  </conditionalFormatting>
  <conditionalFormatting sqref="BN490">
    <cfRule type="cellIs" dxfId="2601" priority="2671" stopIfTrue="1" operator="greaterThan">
      <formula>0.03</formula>
    </cfRule>
    <cfRule type="cellIs" dxfId="2600" priority="2672" stopIfTrue="1" operator="lessThan">
      <formula>-0.03</formula>
    </cfRule>
  </conditionalFormatting>
  <conditionalFormatting sqref="BM490 BM492 BM494">
    <cfRule type="cellIs" dxfId="2599" priority="2673" stopIfTrue="1" operator="greaterThan">
      <formula>0.03</formula>
    </cfRule>
    <cfRule type="cellIs" dxfId="2598" priority="2674" stopIfTrue="1" operator="lessThan">
      <formula>-0.03</formula>
    </cfRule>
  </conditionalFormatting>
  <conditionalFormatting sqref="BV490">
    <cfRule type="cellIs" dxfId="2597" priority="2667" stopIfTrue="1" operator="greaterThan">
      <formula>0.03</formula>
    </cfRule>
    <cfRule type="cellIs" dxfId="2596" priority="2668" stopIfTrue="1" operator="lessThan">
      <formula>-0.03</formula>
    </cfRule>
  </conditionalFormatting>
  <conditionalFormatting sqref="BU490 BU492 BU494">
    <cfRule type="cellIs" dxfId="2595" priority="2669" stopIfTrue="1" operator="greaterThan">
      <formula>0.03</formula>
    </cfRule>
    <cfRule type="cellIs" dxfId="2594" priority="2670" stopIfTrue="1" operator="lessThan">
      <formula>-0.03</formula>
    </cfRule>
  </conditionalFormatting>
  <conditionalFormatting sqref="BT490">
    <cfRule type="cellIs" dxfId="2593" priority="2663" stopIfTrue="1" operator="greaterThan">
      <formula>0.03</formula>
    </cfRule>
    <cfRule type="cellIs" dxfId="2592" priority="2664" stopIfTrue="1" operator="lessThan">
      <formula>-0.03</formula>
    </cfRule>
  </conditionalFormatting>
  <conditionalFormatting sqref="BS490 BS492 BS494">
    <cfRule type="cellIs" dxfId="2591" priority="2665" stopIfTrue="1" operator="greaterThan">
      <formula>0.03</formula>
    </cfRule>
    <cfRule type="cellIs" dxfId="2590" priority="2666" stopIfTrue="1" operator="lessThan">
      <formula>-0.03</formula>
    </cfRule>
  </conditionalFormatting>
  <conditionalFormatting sqref="BY490">
    <cfRule type="cellIs" dxfId="2589" priority="2657" stopIfTrue="1" operator="greaterThan">
      <formula>0.03</formula>
    </cfRule>
    <cfRule type="cellIs" dxfId="2588" priority="2658" stopIfTrue="1" operator="lessThan">
      <formula>-0.03</formula>
    </cfRule>
  </conditionalFormatting>
  <conditionalFormatting sqref="BZ490">
    <cfRule type="cellIs" dxfId="2587" priority="2655" stopIfTrue="1" operator="greaterThan">
      <formula>0.03</formula>
    </cfRule>
    <cfRule type="cellIs" dxfId="2586" priority="2656" stopIfTrue="1" operator="lessThan">
      <formula>-0.03</formula>
    </cfRule>
  </conditionalFormatting>
  <conditionalFormatting sqref="BX490">
    <cfRule type="cellIs" dxfId="2585" priority="2661" stopIfTrue="1" operator="greaterThan">
      <formula>0.03</formula>
    </cfRule>
    <cfRule type="cellIs" dxfId="2584" priority="2662" stopIfTrue="1" operator="lessThan">
      <formula>-0.03</formula>
    </cfRule>
  </conditionalFormatting>
  <conditionalFormatting sqref="BW490 BW492 BW494">
    <cfRule type="cellIs" dxfId="2583" priority="2659" stopIfTrue="1" operator="greaterThan">
      <formula>0.03</formula>
    </cfRule>
    <cfRule type="cellIs" dxfId="2582" priority="2660" stopIfTrue="1" operator="lessThan">
      <formula>-0.03</formula>
    </cfRule>
  </conditionalFormatting>
  <conditionalFormatting sqref="CA490">
    <cfRule type="cellIs" dxfId="2581" priority="2651" stopIfTrue="1" operator="greaterThan">
      <formula>0.03</formula>
    </cfRule>
    <cfRule type="cellIs" dxfId="2580" priority="2652" stopIfTrue="1" operator="lessThan">
      <formula>-0.03</formula>
    </cfRule>
  </conditionalFormatting>
  <conditionalFormatting sqref="BI490">
    <cfRule type="cellIs" dxfId="2579" priority="2653" stopIfTrue="1" operator="greaterThan">
      <formula>0.03</formula>
    </cfRule>
    <cfRule type="cellIs" dxfId="2578" priority="2654" stopIfTrue="1" operator="lessThan">
      <formula>-0.03</formula>
    </cfRule>
  </conditionalFormatting>
  <conditionalFormatting sqref="BJ490">
    <cfRule type="cellIs" dxfId="2577" priority="2649" stopIfTrue="1" operator="greaterThan">
      <formula>0.03</formula>
    </cfRule>
    <cfRule type="cellIs" dxfId="2576" priority="2650" stopIfTrue="1" operator="lessThan">
      <formula>-0.03</formula>
    </cfRule>
  </conditionalFormatting>
  <conditionalFormatting sqref="CB490">
    <cfRule type="cellIs" dxfId="2575" priority="2647" stopIfTrue="1" operator="greaterThan">
      <formula>0.03</formula>
    </cfRule>
    <cfRule type="cellIs" dxfId="2574" priority="2648" stopIfTrue="1" operator="lessThan">
      <formula>-0.03</formula>
    </cfRule>
  </conditionalFormatting>
  <conditionalFormatting sqref="CF490">
    <cfRule type="cellIs" dxfId="2573" priority="2645" stopIfTrue="1" operator="greaterThan">
      <formula>0.03</formula>
    </cfRule>
    <cfRule type="cellIs" dxfId="2572" priority="2646" stopIfTrue="1" operator="lessThan">
      <formula>-0.03</formula>
    </cfRule>
  </conditionalFormatting>
  <conditionalFormatting sqref="CE490 CE492 CE494">
    <cfRule type="cellIs" dxfId="2571" priority="2643" stopIfTrue="1" operator="greaterThan">
      <formula>0.03</formula>
    </cfRule>
    <cfRule type="cellIs" dxfId="2570" priority="2644" stopIfTrue="1" operator="lessThan">
      <formula>-0.03</formula>
    </cfRule>
  </conditionalFormatting>
  <conditionalFormatting sqref="CE490:CH490">
    <cfRule type="cellIs" dxfId="2569" priority="2641" stopIfTrue="1" operator="greaterThan">
      <formula>0.03</formula>
    </cfRule>
    <cfRule type="cellIs" dxfId="2568" priority="2642" stopIfTrue="1" operator="lessThan">
      <formula>-0.03</formula>
    </cfRule>
  </conditionalFormatting>
  <conditionalFormatting sqref="CH490">
    <cfRule type="cellIs" dxfId="2567" priority="2639" stopIfTrue="1" operator="greaterThan">
      <formula>0.03</formula>
    </cfRule>
    <cfRule type="cellIs" dxfId="2566" priority="2640" stopIfTrue="1" operator="lessThan">
      <formula>-0.03</formula>
    </cfRule>
  </conditionalFormatting>
  <conditionalFormatting sqref="CG490 CG492 CG494">
    <cfRule type="cellIs" dxfId="2565" priority="2637" stopIfTrue="1" operator="greaterThan">
      <formula>0.03</formula>
    </cfRule>
    <cfRule type="cellIs" dxfId="2564" priority="2638" stopIfTrue="1" operator="lessThan">
      <formula>-0.03</formula>
    </cfRule>
  </conditionalFormatting>
  <conditionalFormatting sqref="BP490">
    <cfRule type="cellIs" dxfId="2563" priority="2635" stopIfTrue="1" operator="greaterThan">
      <formula>0.03</formula>
    </cfRule>
    <cfRule type="cellIs" dxfId="2562" priority="2636" stopIfTrue="1" operator="lessThan">
      <formula>-0.03</formula>
    </cfRule>
  </conditionalFormatting>
  <conditionalFormatting sqref="BO490:BR490">
    <cfRule type="cellIs" dxfId="2561" priority="2631" stopIfTrue="1" operator="greaterThan">
      <formula>0.03</formula>
    </cfRule>
    <cfRule type="cellIs" dxfId="2560" priority="2632" stopIfTrue="1" operator="lessThan">
      <formula>-0.03</formula>
    </cfRule>
  </conditionalFormatting>
  <conditionalFormatting sqref="BO490 BO492 BO494">
    <cfRule type="cellIs" dxfId="2559" priority="2633" stopIfTrue="1" operator="greaterThan">
      <formula>0.03</formula>
    </cfRule>
    <cfRule type="cellIs" dxfId="2558" priority="2634" stopIfTrue="1" operator="lessThan">
      <formula>-0.03</formula>
    </cfRule>
  </conditionalFormatting>
  <conditionalFormatting sqref="BR490">
    <cfRule type="cellIs" dxfId="2557" priority="2629" stopIfTrue="1" operator="greaterThan">
      <formula>0.03</formula>
    </cfRule>
    <cfRule type="cellIs" dxfId="2556" priority="2630" stopIfTrue="1" operator="lessThan">
      <formula>-0.03</formula>
    </cfRule>
  </conditionalFormatting>
  <conditionalFormatting sqref="BQ496 BQ498 BQ500">
    <cfRule type="cellIs" dxfId="2555" priority="2571" stopIfTrue="1" operator="greaterThan">
      <formula>0.03</formula>
    </cfRule>
    <cfRule type="cellIs" dxfId="2554" priority="2572" stopIfTrue="1" operator="lessThan">
      <formula>-0.03</formula>
    </cfRule>
  </conditionalFormatting>
  <conditionalFormatting sqref="BK496 BK498 BK500">
    <cfRule type="cellIs" dxfId="2553" priority="2619" stopIfTrue="1" operator="greaterThan">
      <formula>0.03</formula>
    </cfRule>
    <cfRule type="cellIs" dxfId="2552" priority="2620" stopIfTrue="1" operator="lessThan">
      <formula>-0.03</formula>
    </cfRule>
  </conditionalFormatting>
  <conditionalFormatting sqref="BL496">
    <cfRule type="cellIs" dxfId="2551" priority="2621" stopIfTrue="1" operator="greaterThan">
      <formula>0.03</formula>
    </cfRule>
    <cfRule type="cellIs" dxfId="2550" priority="2622" stopIfTrue="1" operator="lessThan">
      <formula>-0.03</formula>
    </cfRule>
  </conditionalFormatting>
  <conditionalFormatting sqref="BF496:BH496">
    <cfRule type="cellIs" dxfId="2549" priority="2625" stopIfTrue="1" operator="greaterThan">
      <formula>0.03</formula>
    </cfRule>
    <cfRule type="cellIs" dxfId="2548" priority="2626" stopIfTrue="1" operator="lessThan">
      <formula>-0.03</formula>
    </cfRule>
  </conditionalFormatting>
  <conditionalFormatting sqref="BE496 BE498 BE500">
    <cfRule type="cellIs" dxfId="2547" priority="2623" stopIfTrue="1" operator="greaterThan">
      <formula>0.03</formula>
    </cfRule>
    <cfRule type="cellIs" dxfId="2546" priority="2624" stopIfTrue="1" operator="lessThan">
      <formula>-0.03</formula>
    </cfRule>
  </conditionalFormatting>
  <conditionalFormatting sqref="BN496">
    <cfRule type="cellIs" dxfId="2545" priority="2615" stopIfTrue="1" operator="greaterThan">
      <formula>0.03</formula>
    </cfRule>
    <cfRule type="cellIs" dxfId="2544" priority="2616" stopIfTrue="1" operator="lessThan">
      <formula>-0.03</formula>
    </cfRule>
  </conditionalFormatting>
  <conditionalFormatting sqref="BM496 BM498 BM500">
    <cfRule type="cellIs" dxfId="2543" priority="2617" stopIfTrue="1" operator="greaterThan">
      <formula>0.03</formula>
    </cfRule>
    <cfRule type="cellIs" dxfId="2542" priority="2618" stopIfTrue="1" operator="lessThan">
      <formula>-0.03</formula>
    </cfRule>
  </conditionalFormatting>
  <conditionalFormatting sqref="BV496">
    <cfRule type="cellIs" dxfId="2541" priority="2611" stopIfTrue="1" operator="greaterThan">
      <formula>0.03</formula>
    </cfRule>
    <cfRule type="cellIs" dxfId="2540" priority="2612" stopIfTrue="1" operator="lessThan">
      <formula>-0.03</formula>
    </cfRule>
  </conditionalFormatting>
  <conditionalFormatting sqref="BU496 BU498 BU500">
    <cfRule type="cellIs" dxfId="2539" priority="2613" stopIfTrue="1" operator="greaterThan">
      <formula>0.03</formula>
    </cfRule>
    <cfRule type="cellIs" dxfId="2538" priority="2614" stopIfTrue="1" operator="lessThan">
      <formula>-0.03</formula>
    </cfRule>
  </conditionalFormatting>
  <conditionalFormatting sqref="BT496">
    <cfRule type="cellIs" dxfId="2537" priority="2607" stopIfTrue="1" operator="greaterThan">
      <formula>0.03</formula>
    </cfRule>
    <cfRule type="cellIs" dxfId="2536" priority="2608" stopIfTrue="1" operator="lessThan">
      <formula>-0.03</formula>
    </cfRule>
  </conditionalFormatting>
  <conditionalFormatting sqref="BS496 BS498 BS500">
    <cfRule type="cellIs" dxfId="2535" priority="2609" stopIfTrue="1" operator="greaterThan">
      <formula>0.03</formula>
    </cfRule>
    <cfRule type="cellIs" dxfId="2534" priority="2610" stopIfTrue="1" operator="lessThan">
      <formula>-0.03</formula>
    </cfRule>
  </conditionalFormatting>
  <conditionalFormatting sqref="BY496">
    <cfRule type="cellIs" dxfId="2533" priority="2601" stopIfTrue="1" operator="greaterThan">
      <formula>0.03</formula>
    </cfRule>
    <cfRule type="cellIs" dxfId="2532" priority="2602" stopIfTrue="1" operator="lessThan">
      <formula>-0.03</formula>
    </cfRule>
  </conditionalFormatting>
  <conditionalFormatting sqref="BZ496">
    <cfRule type="cellIs" dxfId="2531" priority="2599" stopIfTrue="1" operator="greaterThan">
      <formula>0.03</formula>
    </cfRule>
    <cfRule type="cellIs" dxfId="2530" priority="2600" stopIfTrue="1" operator="lessThan">
      <formula>-0.03</formula>
    </cfRule>
  </conditionalFormatting>
  <conditionalFormatting sqref="BX496">
    <cfRule type="cellIs" dxfId="2529" priority="2605" stopIfTrue="1" operator="greaterThan">
      <formula>0.03</formula>
    </cfRule>
    <cfRule type="cellIs" dxfId="2528" priority="2606" stopIfTrue="1" operator="lessThan">
      <formula>-0.03</formula>
    </cfRule>
  </conditionalFormatting>
  <conditionalFormatting sqref="BW496 BW498 BW500">
    <cfRule type="cellIs" dxfId="2527" priority="2603" stopIfTrue="1" operator="greaterThan">
      <formula>0.03</formula>
    </cfRule>
    <cfRule type="cellIs" dxfId="2526" priority="2604" stopIfTrue="1" operator="lessThan">
      <formula>-0.03</formula>
    </cfRule>
  </conditionalFormatting>
  <conditionalFormatting sqref="CA496">
    <cfRule type="cellIs" dxfId="2525" priority="2595" stopIfTrue="1" operator="greaterThan">
      <formula>0.03</formula>
    </cfRule>
    <cfRule type="cellIs" dxfId="2524" priority="2596" stopIfTrue="1" operator="lessThan">
      <formula>-0.03</formula>
    </cfRule>
  </conditionalFormatting>
  <conditionalFormatting sqref="BI496">
    <cfRule type="cellIs" dxfId="2523" priority="2597" stopIfTrue="1" operator="greaterThan">
      <formula>0.03</formula>
    </cfRule>
    <cfRule type="cellIs" dxfId="2522" priority="2598" stopIfTrue="1" operator="lessThan">
      <formula>-0.03</formula>
    </cfRule>
  </conditionalFormatting>
  <conditionalFormatting sqref="BJ496">
    <cfRule type="cellIs" dxfId="2521" priority="2593" stopIfTrue="1" operator="greaterThan">
      <formula>0.03</formula>
    </cfRule>
    <cfRule type="cellIs" dxfId="2520" priority="2594" stopIfTrue="1" operator="lessThan">
      <formula>-0.03</formula>
    </cfRule>
  </conditionalFormatting>
  <conditionalFormatting sqref="CB496">
    <cfRule type="cellIs" dxfId="2519" priority="2591" stopIfTrue="1" operator="greaterThan">
      <formula>0.03</formula>
    </cfRule>
    <cfRule type="cellIs" dxfId="2518" priority="2592" stopIfTrue="1" operator="lessThan">
      <formula>-0.03</formula>
    </cfRule>
  </conditionalFormatting>
  <conditionalFormatting sqref="CF496">
    <cfRule type="cellIs" dxfId="2517" priority="2589" stopIfTrue="1" operator="greaterThan">
      <formula>0.03</formula>
    </cfRule>
    <cfRule type="cellIs" dxfId="2516" priority="2590" stopIfTrue="1" operator="lessThan">
      <formula>-0.03</formula>
    </cfRule>
  </conditionalFormatting>
  <conditionalFormatting sqref="CE496 CE498 CE500">
    <cfRule type="cellIs" dxfId="2515" priority="2587" stopIfTrue="1" operator="greaterThan">
      <formula>0.03</formula>
    </cfRule>
    <cfRule type="cellIs" dxfId="2514" priority="2588" stopIfTrue="1" operator="lessThan">
      <formula>-0.03</formula>
    </cfRule>
  </conditionalFormatting>
  <conditionalFormatting sqref="CE496:CH496">
    <cfRule type="cellIs" dxfId="2513" priority="2585" stopIfTrue="1" operator="greaterThan">
      <formula>0.03</formula>
    </cfRule>
    <cfRule type="cellIs" dxfId="2512" priority="2586" stopIfTrue="1" operator="lessThan">
      <formula>-0.03</formula>
    </cfRule>
  </conditionalFormatting>
  <conditionalFormatting sqref="CH496">
    <cfRule type="cellIs" dxfId="2511" priority="2583" stopIfTrue="1" operator="greaterThan">
      <formula>0.03</formula>
    </cfRule>
    <cfRule type="cellIs" dxfId="2510" priority="2584" stopIfTrue="1" operator="lessThan">
      <formula>-0.03</formula>
    </cfRule>
  </conditionalFormatting>
  <conditionalFormatting sqref="CG496 CG498 CG500">
    <cfRule type="cellIs" dxfId="2509" priority="2581" stopIfTrue="1" operator="greaterThan">
      <formula>0.03</formula>
    </cfRule>
    <cfRule type="cellIs" dxfId="2508" priority="2582" stopIfTrue="1" operator="lessThan">
      <formula>-0.03</formula>
    </cfRule>
  </conditionalFormatting>
  <conditionalFormatting sqref="BP496">
    <cfRule type="cellIs" dxfId="2507" priority="2579" stopIfTrue="1" operator="greaterThan">
      <formula>0.03</formula>
    </cfRule>
    <cfRule type="cellIs" dxfId="2506" priority="2580" stopIfTrue="1" operator="lessThan">
      <formula>-0.03</formula>
    </cfRule>
  </conditionalFormatting>
  <conditionalFormatting sqref="BO496:BR496">
    <cfRule type="cellIs" dxfId="2505" priority="2575" stopIfTrue="1" operator="greaterThan">
      <formula>0.03</formula>
    </cfRule>
    <cfRule type="cellIs" dxfId="2504" priority="2576" stopIfTrue="1" operator="lessThan">
      <formula>-0.03</formula>
    </cfRule>
  </conditionalFormatting>
  <conditionalFormatting sqref="BO496 BO498 BO500">
    <cfRule type="cellIs" dxfId="2503" priority="2577" stopIfTrue="1" operator="greaterThan">
      <formula>0.03</formula>
    </cfRule>
    <cfRule type="cellIs" dxfId="2502" priority="2578" stopIfTrue="1" operator="lessThan">
      <formula>-0.03</formula>
    </cfRule>
  </conditionalFormatting>
  <conditionalFormatting sqref="BR496">
    <cfRule type="cellIs" dxfId="2501" priority="2573" stopIfTrue="1" operator="greaterThan">
      <formula>0.03</formula>
    </cfRule>
    <cfRule type="cellIs" dxfId="2500" priority="2574" stopIfTrue="1" operator="lessThan">
      <formula>-0.03</formula>
    </cfRule>
  </conditionalFormatting>
  <conditionalFormatting sqref="BQ502 BQ504 BQ506">
    <cfRule type="cellIs" dxfId="2499" priority="2515" stopIfTrue="1" operator="greaterThan">
      <formula>0.03</formula>
    </cfRule>
    <cfRule type="cellIs" dxfId="2498" priority="2516" stopIfTrue="1" operator="lessThan">
      <formula>-0.03</formula>
    </cfRule>
  </conditionalFormatting>
  <conditionalFormatting sqref="BK502 BK504 BK506">
    <cfRule type="cellIs" dxfId="2497" priority="2563" stopIfTrue="1" operator="greaterThan">
      <formula>0.03</formula>
    </cfRule>
    <cfRule type="cellIs" dxfId="2496" priority="2564" stopIfTrue="1" operator="lessThan">
      <formula>-0.03</formula>
    </cfRule>
  </conditionalFormatting>
  <conditionalFormatting sqref="BL502">
    <cfRule type="cellIs" dxfId="2495" priority="2565" stopIfTrue="1" operator="greaterThan">
      <formula>0.03</formula>
    </cfRule>
    <cfRule type="cellIs" dxfId="2494" priority="2566" stopIfTrue="1" operator="lessThan">
      <formula>-0.03</formula>
    </cfRule>
  </conditionalFormatting>
  <conditionalFormatting sqref="BF502:BH502">
    <cfRule type="cellIs" dxfId="2493" priority="2569" stopIfTrue="1" operator="greaterThan">
      <formula>0.03</formula>
    </cfRule>
    <cfRule type="cellIs" dxfId="2492" priority="2570" stopIfTrue="1" operator="lessThan">
      <formula>-0.03</formula>
    </cfRule>
  </conditionalFormatting>
  <conditionalFormatting sqref="BE502 BE504 BE506">
    <cfRule type="cellIs" dxfId="2491" priority="2567" stopIfTrue="1" operator="greaterThan">
      <formula>0.03</formula>
    </cfRule>
    <cfRule type="cellIs" dxfId="2490" priority="2568" stopIfTrue="1" operator="lessThan">
      <formula>-0.03</formula>
    </cfRule>
  </conditionalFormatting>
  <conditionalFormatting sqref="BN502">
    <cfRule type="cellIs" dxfId="2489" priority="2559" stopIfTrue="1" operator="greaterThan">
      <formula>0.03</formula>
    </cfRule>
    <cfRule type="cellIs" dxfId="2488" priority="2560" stopIfTrue="1" operator="lessThan">
      <formula>-0.03</formula>
    </cfRule>
  </conditionalFormatting>
  <conditionalFormatting sqref="BM502 BM504 BM506">
    <cfRule type="cellIs" dxfId="2487" priority="2561" stopIfTrue="1" operator="greaterThan">
      <formula>0.03</formula>
    </cfRule>
    <cfRule type="cellIs" dxfId="2486" priority="2562" stopIfTrue="1" operator="lessThan">
      <formula>-0.03</formula>
    </cfRule>
  </conditionalFormatting>
  <conditionalFormatting sqref="BV502">
    <cfRule type="cellIs" dxfId="2485" priority="2555" stopIfTrue="1" operator="greaterThan">
      <formula>0.03</formula>
    </cfRule>
    <cfRule type="cellIs" dxfId="2484" priority="2556" stopIfTrue="1" operator="lessThan">
      <formula>-0.03</formula>
    </cfRule>
  </conditionalFormatting>
  <conditionalFormatting sqref="BU502 BU504 BU506">
    <cfRule type="cellIs" dxfId="2483" priority="2557" stopIfTrue="1" operator="greaterThan">
      <formula>0.03</formula>
    </cfRule>
    <cfRule type="cellIs" dxfId="2482" priority="2558" stopIfTrue="1" operator="lessThan">
      <formula>-0.03</formula>
    </cfRule>
  </conditionalFormatting>
  <conditionalFormatting sqref="BT502">
    <cfRule type="cellIs" dxfId="2481" priority="2551" stopIfTrue="1" operator="greaterThan">
      <formula>0.03</formula>
    </cfRule>
    <cfRule type="cellIs" dxfId="2480" priority="2552" stopIfTrue="1" operator="lessThan">
      <formula>-0.03</formula>
    </cfRule>
  </conditionalFormatting>
  <conditionalFormatting sqref="BS502 BS504 BS506">
    <cfRule type="cellIs" dxfId="2479" priority="2553" stopIfTrue="1" operator="greaterThan">
      <formula>0.03</formula>
    </cfRule>
    <cfRule type="cellIs" dxfId="2478" priority="2554" stopIfTrue="1" operator="lessThan">
      <formula>-0.03</formula>
    </cfRule>
  </conditionalFormatting>
  <conditionalFormatting sqref="BY502">
    <cfRule type="cellIs" dxfId="2477" priority="2545" stopIfTrue="1" operator="greaterThan">
      <formula>0.03</formula>
    </cfRule>
    <cfRule type="cellIs" dxfId="2476" priority="2546" stopIfTrue="1" operator="lessThan">
      <formula>-0.03</formula>
    </cfRule>
  </conditionalFormatting>
  <conditionalFormatting sqref="BZ502">
    <cfRule type="cellIs" dxfId="2475" priority="2543" stopIfTrue="1" operator="greaterThan">
      <formula>0.03</formula>
    </cfRule>
    <cfRule type="cellIs" dxfId="2474" priority="2544" stopIfTrue="1" operator="lessThan">
      <formula>-0.03</formula>
    </cfRule>
  </conditionalFormatting>
  <conditionalFormatting sqref="BX502">
    <cfRule type="cellIs" dxfId="2473" priority="2549" stopIfTrue="1" operator="greaterThan">
      <formula>0.03</formula>
    </cfRule>
    <cfRule type="cellIs" dxfId="2472" priority="2550" stopIfTrue="1" operator="lessThan">
      <formula>-0.03</formula>
    </cfRule>
  </conditionalFormatting>
  <conditionalFormatting sqref="BW502 BW504 BW506">
    <cfRule type="cellIs" dxfId="2471" priority="2547" stopIfTrue="1" operator="greaterThan">
      <formula>0.03</formula>
    </cfRule>
    <cfRule type="cellIs" dxfId="2470" priority="2548" stopIfTrue="1" operator="lessThan">
      <formula>-0.03</formula>
    </cfRule>
  </conditionalFormatting>
  <conditionalFormatting sqref="CA502">
    <cfRule type="cellIs" dxfId="2469" priority="2539" stopIfTrue="1" operator="greaterThan">
      <formula>0.03</formula>
    </cfRule>
    <cfRule type="cellIs" dxfId="2468" priority="2540" stopIfTrue="1" operator="lessThan">
      <formula>-0.03</formula>
    </cfRule>
  </conditionalFormatting>
  <conditionalFormatting sqref="BI502">
    <cfRule type="cellIs" dxfId="2467" priority="2541" stopIfTrue="1" operator="greaterThan">
      <formula>0.03</formula>
    </cfRule>
    <cfRule type="cellIs" dxfId="2466" priority="2542" stopIfTrue="1" operator="lessThan">
      <formula>-0.03</formula>
    </cfRule>
  </conditionalFormatting>
  <conditionalFormatting sqref="BJ502">
    <cfRule type="cellIs" dxfId="2465" priority="2537" stopIfTrue="1" operator="greaterThan">
      <formula>0.03</formula>
    </cfRule>
    <cfRule type="cellIs" dxfId="2464" priority="2538" stopIfTrue="1" operator="lessThan">
      <formula>-0.03</formula>
    </cfRule>
  </conditionalFormatting>
  <conditionalFormatting sqref="CB502">
    <cfRule type="cellIs" dxfId="2463" priority="2535" stopIfTrue="1" operator="greaterThan">
      <formula>0.03</formula>
    </cfRule>
    <cfRule type="cellIs" dxfId="2462" priority="2536" stopIfTrue="1" operator="lessThan">
      <formula>-0.03</formula>
    </cfRule>
  </conditionalFormatting>
  <conditionalFormatting sqref="CF502">
    <cfRule type="cellIs" dxfId="2461" priority="2533" stopIfTrue="1" operator="greaterThan">
      <formula>0.03</formula>
    </cfRule>
    <cfRule type="cellIs" dxfId="2460" priority="2534" stopIfTrue="1" operator="lessThan">
      <formula>-0.03</formula>
    </cfRule>
  </conditionalFormatting>
  <conditionalFormatting sqref="CE502 CE504 CE506">
    <cfRule type="cellIs" dxfId="2459" priority="2531" stopIfTrue="1" operator="greaterThan">
      <formula>0.03</formula>
    </cfRule>
    <cfRule type="cellIs" dxfId="2458" priority="2532" stopIfTrue="1" operator="lessThan">
      <formula>-0.03</formula>
    </cfRule>
  </conditionalFormatting>
  <conditionalFormatting sqref="CE502:CH502">
    <cfRule type="cellIs" dxfId="2457" priority="2529" stopIfTrue="1" operator="greaterThan">
      <formula>0.03</formula>
    </cfRule>
    <cfRule type="cellIs" dxfId="2456" priority="2530" stopIfTrue="1" operator="lessThan">
      <formula>-0.03</formula>
    </cfRule>
  </conditionalFormatting>
  <conditionalFormatting sqref="CH502">
    <cfRule type="cellIs" dxfId="2455" priority="2527" stopIfTrue="1" operator="greaterThan">
      <formula>0.03</formula>
    </cfRule>
    <cfRule type="cellIs" dxfId="2454" priority="2528" stopIfTrue="1" operator="lessThan">
      <formula>-0.03</formula>
    </cfRule>
  </conditionalFormatting>
  <conditionalFormatting sqref="CG502 CG504 CG506">
    <cfRule type="cellIs" dxfId="2453" priority="2525" stopIfTrue="1" operator="greaterThan">
      <formula>0.03</formula>
    </cfRule>
    <cfRule type="cellIs" dxfId="2452" priority="2526" stopIfTrue="1" operator="lessThan">
      <formula>-0.03</formula>
    </cfRule>
  </conditionalFormatting>
  <conditionalFormatting sqref="BP502">
    <cfRule type="cellIs" dxfId="2451" priority="2523" stopIfTrue="1" operator="greaterThan">
      <formula>0.03</formula>
    </cfRule>
    <cfRule type="cellIs" dxfId="2450" priority="2524" stopIfTrue="1" operator="lessThan">
      <formula>-0.03</formula>
    </cfRule>
  </conditionalFormatting>
  <conditionalFormatting sqref="BO502:BR502">
    <cfRule type="cellIs" dxfId="2449" priority="2519" stopIfTrue="1" operator="greaterThan">
      <formula>0.03</formula>
    </cfRule>
    <cfRule type="cellIs" dxfId="2448" priority="2520" stopIfTrue="1" operator="lessThan">
      <formula>-0.03</formula>
    </cfRule>
  </conditionalFormatting>
  <conditionalFormatting sqref="BO502 BO504 BO506">
    <cfRule type="cellIs" dxfId="2447" priority="2521" stopIfTrue="1" operator="greaterThan">
      <formula>0.03</formula>
    </cfRule>
    <cfRule type="cellIs" dxfId="2446" priority="2522" stopIfTrue="1" operator="lessThan">
      <formula>-0.03</formula>
    </cfRule>
  </conditionalFormatting>
  <conditionalFormatting sqref="BR502">
    <cfRule type="cellIs" dxfId="2445" priority="2517" stopIfTrue="1" operator="greaterThan">
      <formula>0.03</formula>
    </cfRule>
    <cfRule type="cellIs" dxfId="2444" priority="2518" stopIfTrue="1" operator="lessThan">
      <formula>-0.03</formula>
    </cfRule>
  </conditionalFormatting>
  <conditionalFormatting sqref="BQ508 BQ510 BQ512">
    <cfRule type="cellIs" dxfId="2443" priority="2459" stopIfTrue="1" operator="greaterThan">
      <formula>0.03</formula>
    </cfRule>
    <cfRule type="cellIs" dxfId="2442" priority="2460" stopIfTrue="1" operator="lessThan">
      <formula>-0.03</formula>
    </cfRule>
  </conditionalFormatting>
  <conditionalFormatting sqref="BK508 BK510 BK512">
    <cfRule type="cellIs" dxfId="2441" priority="2507" stopIfTrue="1" operator="greaterThan">
      <formula>0.03</formula>
    </cfRule>
    <cfRule type="cellIs" dxfId="2440" priority="2508" stopIfTrue="1" operator="lessThan">
      <formula>-0.03</formula>
    </cfRule>
  </conditionalFormatting>
  <conditionalFormatting sqref="BL508">
    <cfRule type="cellIs" dxfId="2439" priority="2509" stopIfTrue="1" operator="greaterThan">
      <formula>0.03</formula>
    </cfRule>
    <cfRule type="cellIs" dxfId="2438" priority="2510" stopIfTrue="1" operator="lessThan">
      <formula>-0.03</formula>
    </cfRule>
  </conditionalFormatting>
  <conditionalFormatting sqref="BF508:BH508">
    <cfRule type="cellIs" dxfId="2437" priority="2513" stopIfTrue="1" operator="greaterThan">
      <formula>0.03</formula>
    </cfRule>
    <cfRule type="cellIs" dxfId="2436" priority="2514" stopIfTrue="1" operator="lessThan">
      <formula>-0.03</formula>
    </cfRule>
  </conditionalFormatting>
  <conditionalFormatting sqref="BE508 BE510 BE512">
    <cfRule type="cellIs" dxfId="2435" priority="2511" stopIfTrue="1" operator="greaterThan">
      <formula>0.03</formula>
    </cfRule>
    <cfRule type="cellIs" dxfId="2434" priority="2512" stopIfTrue="1" operator="lessThan">
      <formula>-0.03</formula>
    </cfRule>
  </conditionalFormatting>
  <conditionalFormatting sqref="BN508">
    <cfRule type="cellIs" dxfId="2433" priority="2503" stopIfTrue="1" operator="greaterThan">
      <formula>0.03</formula>
    </cfRule>
    <cfRule type="cellIs" dxfId="2432" priority="2504" stopIfTrue="1" operator="lessThan">
      <formula>-0.03</formula>
    </cfRule>
  </conditionalFormatting>
  <conditionalFormatting sqref="BM508 BM510 BM512">
    <cfRule type="cellIs" dxfId="2431" priority="2505" stopIfTrue="1" operator="greaterThan">
      <formula>0.03</formula>
    </cfRule>
    <cfRule type="cellIs" dxfId="2430" priority="2506" stopIfTrue="1" operator="lessThan">
      <formula>-0.03</formula>
    </cfRule>
  </conditionalFormatting>
  <conditionalFormatting sqref="BV508">
    <cfRule type="cellIs" dxfId="2429" priority="2499" stopIfTrue="1" operator="greaterThan">
      <formula>0.03</formula>
    </cfRule>
    <cfRule type="cellIs" dxfId="2428" priority="2500" stopIfTrue="1" operator="lessThan">
      <formula>-0.03</formula>
    </cfRule>
  </conditionalFormatting>
  <conditionalFormatting sqref="BU508 BU510 BU512">
    <cfRule type="cellIs" dxfId="2427" priority="2501" stopIfTrue="1" operator="greaterThan">
      <formula>0.03</formula>
    </cfRule>
    <cfRule type="cellIs" dxfId="2426" priority="2502" stopIfTrue="1" operator="lessThan">
      <formula>-0.03</formula>
    </cfRule>
  </conditionalFormatting>
  <conditionalFormatting sqref="BT508">
    <cfRule type="cellIs" dxfId="2425" priority="2495" stopIfTrue="1" operator="greaterThan">
      <formula>0.03</formula>
    </cfRule>
    <cfRule type="cellIs" dxfId="2424" priority="2496" stopIfTrue="1" operator="lessThan">
      <formula>-0.03</formula>
    </cfRule>
  </conditionalFormatting>
  <conditionalFormatting sqref="BS508 BS510 BS512">
    <cfRule type="cellIs" dxfId="2423" priority="2497" stopIfTrue="1" operator="greaterThan">
      <formula>0.03</formula>
    </cfRule>
    <cfRule type="cellIs" dxfId="2422" priority="2498" stopIfTrue="1" operator="lessThan">
      <formula>-0.03</formula>
    </cfRule>
  </conditionalFormatting>
  <conditionalFormatting sqref="BY508">
    <cfRule type="cellIs" dxfId="2421" priority="2489" stopIfTrue="1" operator="greaterThan">
      <formula>0.03</formula>
    </cfRule>
    <cfRule type="cellIs" dxfId="2420" priority="2490" stopIfTrue="1" operator="lessThan">
      <formula>-0.03</formula>
    </cfRule>
  </conditionalFormatting>
  <conditionalFormatting sqref="BZ508">
    <cfRule type="cellIs" dxfId="2419" priority="2487" stopIfTrue="1" operator="greaterThan">
      <formula>0.03</formula>
    </cfRule>
    <cfRule type="cellIs" dxfId="2418" priority="2488" stopIfTrue="1" operator="lessThan">
      <formula>-0.03</formula>
    </cfRule>
  </conditionalFormatting>
  <conditionalFormatting sqref="BX508">
    <cfRule type="cellIs" dxfId="2417" priority="2493" stopIfTrue="1" operator="greaterThan">
      <formula>0.03</formula>
    </cfRule>
    <cfRule type="cellIs" dxfId="2416" priority="2494" stopIfTrue="1" operator="lessThan">
      <formula>-0.03</formula>
    </cfRule>
  </conditionalFormatting>
  <conditionalFormatting sqref="BW508 BW510 BW512">
    <cfRule type="cellIs" dxfId="2415" priority="2491" stopIfTrue="1" operator="greaterThan">
      <formula>0.03</formula>
    </cfRule>
    <cfRule type="cellIs" dxfId="2414" priority="2492" stopIfTrue="1" operator="lessThan">
      <formula>-0.03</formula>
    </cfRule>
  </conditionalFormatting>
  <conditionalFormatting sqref="CA508">
    <cfRule type="cellIs" dxfId="2413" priority="2483" stopIfTrue="1" operator="greaterThan">
      <formula>0.03</formula>
    </cfRule>
    <cfRule type="cellIs" dxfId="2412" priority="2484" stopIfTrue="1" operator="lessThan">
      <formula>-0.03</formula>
    </cfRule>
  </conditionalFormatting>
  <conditionalFormatting sqref="BI508">
    <cfRule type="cellIs" dxfId="2411" priority="2485" stopIfTrue="1" operator="greaterThan">
      <formula>0.03</formula>
    </cfRule>
    <cfRule type="cellIs" dxfId="2410" priority="2486" stopIfTrue="1" operator="lessThan">
      <formula>-0.03</formula>
    </cfRule>
  </conditionalFormatting>
  <conditionalFormatting sqref="BJ508">
    <cfRule type="cellIs" dxfId="2409" priority="2481" stopIfTrue="1" operator="greaterThan">
      <formula>0.03</formula>
    </cfRule>
    <cfRule type="cellIs" dxfId="2408" priority="2482" stopIfTrue="1" operator="lessThan">
      <formula>-0.03</formula>
    </cfRule>
  </conditionalFormatting>
  <conditionalFormatting sqref="CB508">
    <cfRule type="cellIs" dxfId="2407" priority="2479" stopIfTrue="1" operator="greaterThan">
      <formula>0.03</formula>
    </cfRule>
    <cfRule type="cellIs" dxfId="2406" priority="2480" stopIfTrue="1" operator="lessThan">
      <formula>-0.03</formula>
    </cfRule>
  </conditionalFormatting>
  <conditionalFormatting sqref="CF508">
    <cfRule type="cellIs" dxfId="2405" priority="2477" stopIfTrue="1" operator="greaterThan">
      <formula>0.03</formula>
    </cfRule>
    <cfRule type="cellIs" dxfId="2404" priority="2478" stopIfTrue="1" operator="lessThan">
      <formula>-0.03</formula>
    </cfRule>
  </conditionalFormatting>
  <conditionalFormatting sqref="CE508 CE510 CE512">
    <cfRule type="cellIs" dxfId="2403" priority="2475" stopIfTrue="1" operator="greaterThan">
      <formula>0.03</formula>
    </cfRule>
    <cfRule type="cellIs" dxfId="2402" priority="2476" stopIfTrue="1" operator="lessThan">
      <formula>-0.03</formula>
    </cfRule>
  </conditionalFormatting>
  <conditionalFormatting sqref="CE508:CH508">
    <cfRule type="cellIs" dxfId="2401" priority="2473" stopIfTrue="1" operator="greaterThan">
      <formula>0.03</formula>
    </cfRule>
    <cfRule type="cellIs" dxfId="2400" priority="2474" stopIfTrue="1" operator="lessThan">
      <formula>-0.03</formula>
    </cfRule>
  </conditionalFormatting>
  <conditionalFormatting sqref="CH508">
    <cfRule type="cellIs" dxfId="2399" priority="2471" stopIfTrue="1" operator="greaterThan">
      <formula>0.03</formula>
    </cfRule>
    <cfRule type="cellIs" dxfId="2398" priority="2472" stopIfTrue="1" operator="lessThan">
      <formula>-0.03</formula>
    </cfRule>
  </conditionalFormatting>
  <conditionalFormatting sqref="CG508 CG510 CG512">
    <cfRule type="cellIs" dxfId="2397" priority="2469" stopIfTrue="1" operator="greaterThan">
      <formula>0.03</formula>
    </cfRule>
    <cfRule type="cellIs" dxfId="2396" priority="2470" stopIfTrue="1" operator="lessThan">
      <formula>-0.03</formula>
    </cfRule>
  </conditionalFormatting>
  <conditionalFormatting sqref="BP508">
    <cfRule type="cellIs" dxfId="2395" priority="2467" stopIfTrue="1" operator="greaterThan">
      <formula>0.03</formula>
    </cfRule>
    <cfRule type="cellIs" dxfId="2394" priority="2468" stopIfTrue="1" operator="lessThan">
      <formula>-0.03</formula>
    </cfRule>
  </conditionalFormatting>
  <conditionalFormatting sqref="BO508:BR508">
    <cfRule type="cellIs" dxfId="2393" priority="2463" stopIfTrue="1" operator="greaterThan">
      <formula>0.03</formula>
    </cfRule>
    <cfRule type="cellIs" dxfId="2392" priority="2464" stopIfTrue="1" operator="lessThan">
      <formula>-0.03</formula>
    </cfRule>
  </conditionalFormatting>
  <conditionalFormatting sqref="BO508 BO510 BO512">
    <cfRule type="cellIs" dxfId="2391" priority="2465" stopIfTrue="1" operator="greaterThan">
      <formula>0.03</formula>
    </cfRule>
    <cfRule type="cellIs" dxfId="2390" priority="2466" stopIfTrue="1" operator="lessThan">
      <formula>-0.03</formula>
    </cfRule>
  </conditionalFormatting>
  <conditionalFormatting sqref="BR508">
    <cfRule type="cellIs" dxfId="2389" priority="2461" stopIfTrue="1" operator="greaterThan">
      <formula>0.03</formula>
    </cfRule>
    <cfRule type="cellIs" dxfId="2388" priority="2462" stopIfTrue="1" operator="lessThan">
      <formula>-0.03</formula>
    </cfRule>
  </conditionalFormatting>
  <conditionalFormatting sqref="BQ514 BQ516 BQ518">
    <cfRule type="cellIs" dxfId="2387" priority="2403" stopIfTrue="1" operator="greaterThan">
      <formula>0.03</formula>
    </cfRule>
    <cfRule type="cellIs" dxfId="2386" priority="2404" stopIfTrue="1" operator="lessThan">
      <formula>-0.03</formula>
    </cfRule>
  </conditionalFormatting>
  <conditionalFormatting sqref="BK514 BK516 BK518">
    <cfRule type="cellIs" dxfId="2385" priority="2451" stopIfTrue="1" operator="greaterThan">
      <formula>0.03</formula>
    </cfRule>
    <cfRule type="cellIs" dxfId="2384" priority="2452" stopIfTrue="1" operator="lessThan">
      <formula>-0.03</formula>
    </cfRule>
  </conditionalFormatting>
  <conditionalFormatting sqref="BL514">
    <cfRule type="cellIs" dxfId="2383" priority="2453" stopIfTrue="1" operator="greaterThan">
      <formula>0.03</formula>
    </cfRule>
    <cfRule type="cellIs" dxfId="2382" priority="2454" stopIfTrue="1" operator="lessThan">
      <formula>-0.03</formula>
    </cfRule>
  </conditionalFormatting>
  <conditionalFormatting sqref="BF514:BH514">
    <cfRule type="cellIs" dxfId="2381" priority="2457" stopIfTrue="1" operator="greaterThan">
      <formula>0.03</formula>
    </cfRule>
    <cfRule type="cellIs" dxfId="2380" priority="2458" stopIfTrue="1" operator="lessThan">
      <formula>-0.03</formula>
    </cfRule>
  </conditionalFormatting>
  <conditionalFormatting sqref="BE514 BE516 BE518">
    <cfRule type="cellIs" dxfId="2379" priority="2455" stopIfTrue="1" operator="greaterThan">
      <formula>0.03</formula>
    </cfRule>
    <cfRule type="cellIs" dxfId="2378" priority="2456" stopIfTrue="1" operator="lessThan">
      <formula>-0.03</formula>
    </cfRule>
  </conditionalFormatting>
  <conditionalFormatting sqref="BN514">
    <cfRule type="cellIs" dxfId="2377" priority="2447" stopIfTrue="1" operator="greaterThan">
      <formula>0.03</formula>
    </cfRule>
    <cfRule type="cellIs" dxfId="2376" priority="2448" stopIfTrue="1" operator="lessThan">
      <formula>-0.03</formula>
    </cfRule>
  </conditionalFormatting>
  <conditionalFormatting sqref="BM514 BM516 BM518">
    <cfRule type="cellIs" dxfId="2375" priority="2449" stopIfTrue="1" operator="greaterThan">
      <formula>0.03</formula>
    </cfRule>
    <cfRule type="cellIs" dxfId="2374" priority="2450" stopIfTrue="1" operator="lessThan">
      <formula>-0.03</formula>
    </cfRule>
  </conditionalFormatting>
  <conditionalFormatting sqref="BV514">
    <cfRule type="cellIs" dxfId="2373" priority="2443" stopIfTrue="1" operator="greaterThan">
      <formula>0.03</formula>
    </cfRule>
    <cfRule type="cellIs" dxfId="2372" priority="2444" stopIfTrue="1" operator="lessThan">
      <formula>-0.03</formula>
    </cfRule>
  </conditionalFormatting>
  <conditionalFormatting sqref="BU514 BU516 BU518">
    <cfRule type="cellIs" dxfId="2371" priority="2445" stopIfTrue="1" operator="greaterThan">
      <formula>0.03</formula>
    </cfRule>
    <cfRule type="cellIs" dxfId="2370" priority="2446" stopIfTrue="1" operator="lessThan">
      <formula>-0.03</formula>
    </cfRule>
  </conditionalFormatting>
  <conditionalFormatting sqref="BT514">
    <cfRule type="cellIs" dxfId="2369" priority="2439" stopIfTrue="1" operator="greaterThan">
      <formula>0.03</formula>
    </cfRule>
    <cfRule type="cellIs" dxfId="2368" priority="2440" stopIfTrue="1" operator="lessThan">
      <formula>-0.03</formula>
    </cfRule>
  </conditionalFormatting>
  <conditionalFormatting sqref="BS514 BS516 BS518">
    <cfRule type="cellIs" dxfId="2367" priority="2441" stopIfTrue="1" operator="greaterThan">
      <formula>0.03</formula>
    </cfRule>
    <cfRule type="cellIs" dxfId="2366" priority="2442" stopIfTrue="1" operator="lessThan">
      <formula>-0.03</formula>
    </cfRule>
  </conditionalFormatting>
  <conditionalFormatting sqref="BY514">
    <cfRule type="cellIs" dxfId="2365" priority="2433" stopIfTrue="1" operator="greaterThan">
      <formula>0.03</formula>
    </cfRule>
    <cfRule type="cellIs" dxfId="2364" priority="2434" stopIfTrue="1" operator="lessThan">
      <formula>-0.03</formula>
    </cfRule>
  </conditionalFormatting>
  <conditionalFormatting sqref="BZ514">
    <cfRule type="cellIs" dxfId="2363" priority="2431" stopIfTrue="1" operator="greaterThan">
      <formula>0.03</formula>
    </cfRule>
    <cfRule type="cellIs" dxfId="2362" priority="2432" stopIfTrue="1" operator="lessThan">
      <formula>-0.03</formula>
    </cfRule>
  </conditionalFormatting>
  <conditionalFormatting sqref="BX514">
    <cfRule type="cellIs" dxfId="2361" priority="2437" stopIfTrue="1" operator="greaterThan">
      <formula>0.03</formula>
    </cfRule>
    <cfRule type="cellIs" dxfId="2360" priority="2438" stopIfTrue="1" operator="lessThan">
      <formula>-0.03</formula>
    </cfRule>
  </conditionalFormatting>
  <conditionalFormatting sqref="BW514 BW516 BW518">
    <cfRule type="cellIs" dxfId="2359" priority="2435" stopIfTrue="1" operator="greaterThan">
      <formula>0.03</formula>
    </cfRule>
    <cfRule type="cellIs" dxfId="2358" priority="2436" stopIfTrue="1" operator="lessThan">
      <formula>-0.03</formula>
    </cfRule>
  </conditionalFormatting>
  <conditionalFormatting sqref="CA514">
    <cfRule type="cellIs" dxfId="2357" priority="2427" stopIfTrue="1" operator="greaterThan">
      <formula>0.03</formula>
    </cfRule>
    <cfRule type="cellIs" dxfId="2356" priority="2428" stopIfTrue="1" operator="lessThan">
      <formula>-0.03</formula>
    </cfRule>
  </conditionalFormatting>
  <conditionalFormatting sqref="BI514">
    <cfRule type="cellIs" dxfId="2355" priority="2429" stopIfTrue="1" operator="greaterThan">
      <formula>0.03</formula>
    </cfRule>
    <cfRule type="cellIs" dxfId="2354" priority="2430" stopIfTrue="1" operator="lessThan">
      <formula>-0.03</formula>
    </cfRule>
  </conditionalFormatting>
  <conditionalFormatting sqref="BJ514">
    <cfRule type="cellIs" dxfId="2353" priority="2425" stopIfTrue="1" operator="greaterThan">
      <formula>0.03</formula>
    </cfRule>
    <cfRule type="cellIs" dxfId="2352" priority="2426" stopIfTrue="1" operator="lessThan">
      <formula>-0.03</formula>
    </cfRule>
  </conditionalFormatting>
  <conditionalFormatting sqref="CB514">
    <cfRule type="cellIs" dxfId="2351" priority="2423" stopIfTrue="1" operator="greaterThan">
      <formula>0.03</formula>
    </cfRule>
    <cfRule type="cellIs" dxfId="2350" priority="2424" stopIfTrue="1" operator="lessThan">
      <formula>-0.03</formula>
    </cfRule>
  </conditionalFormatting>
  <conditionalFormatting sqref="CF514">
    <cfRule type="cellIs" dxfId="2349" priority="2421" stopIfTrue="1" operator="greaterThan">
      <formula>0.03</formula>
    </cfRule>
    <cfRule type="cellIs" dxfId="2348" priority="2422" stopIfTrue="1" operator="lessThan">
      <formula>-0.03</formula>
    </cfRule>
  </conditionalFormatting>
  <conditionalFormatting sqref="CE514 CE516 CE518">
    <cfRule type="cellIs" dxfId="2347" priority="2419" stopIfTrue="1" operator="greaterThan">
      <formula>0.03</formula>
    </cfRule>
    <cfRule type="cellIs" dxfId="2346" priority="2420" stopIfTrue="1" operator="lessThan">
      <formula>-0.03</formula>
    </cfRule>
  </conditionalFormatting>
  <conditionalFormatting sqref="CE514:CH514">
    <cfRule type="cellIs" dxfId="2345" priority="2417" stopIfTrue="1" operator="greaterThan">
      <formula>0.03</formula>
    </cfRule>
    <cfRule type="cellIs" dxfId="2344" priority="2418" stopIfTrue="1" operator="lessThan">
      <formula>-0.03</formula>
    </cfRule>
  </conditionalFormatting>
  <conditionalFormatting sqref="CH514">
    <cfRule type="cellIs" dxfId="2343" priority="2415" stopIfTrue="1" operator="greaterThan">
      <formula>0.03</formula>
    </cfRule>
    <cfRule type="cellIs" dxfId="2342" priority="2416" stopIfTrue="1" operator="lessThan">
      <formula>-0.03</formula>
    </cfRule>
  </conditionalFormatting>
  <conditionalFormatting sqref="CG514 CG516 CG518">
    <cfRule type="cellIs" dxfId="2341" priority="2413" stopIfTrue="1" operator="greaterThan">
      <formula>0.03</formula>
    </cfRule>
    <cfRule type="cellIs" dxfId="2340" priority="2414" stopIfTrue="1" operator="lessThan">
      <formula>-0.03</formula>
    </cfRule>
  </conditionalFormatting>
  <conditionalFormatting sqref="BP514">
    <cfRule type="cellIs" dxfId="2339" priority="2411" stopIfTrue="1" operator="greaterThan">
      <formula>0.03</formula>
    </cfRule>
    <cfRule type="cellIs" dxfId="2338" priority="2412" stopIfTrue="1" operator="lessThan">
      <formula>-0.03</formula>
    </cfRule>
  </conditionalFormatting>
  <conditionalFormatting sqref="BO514:BR514">
    <cfRule type="cellIs" dxfId="2337" priority="2407" stopIfTrue="1" operator="greaterThan">
      <formula>0.03</formula>
    </cfRule>
    <cfRule type="cellIs" dxfId="2336" priority="2408" stopIfTrue="1" operator="lessThan">
      <formula>-0.03</formula>
    </cfRule>
  </conditionalFormatting>
  <conditionalFormatting sqref="BO514 BO516 BO518">
    <cfRule type="cellIs" dxfId="2335" priority="2409" stopIfTrue="1" operator="greaterThan">
      <formula>0.03</formula>
    </cfRule>
    <cfRule type="cellIs" dxfId="2334" priority="2410" stopIfTrue="1" operator="lessThan">
      <formula>-0.03</formula>
    </cfRule>
  </conditionalFormatting>
  <conditionalFormatting sqref="BR514">
    <cfRule type="cellIs" dxfId="2333" priority="2405" stopIfTrue="1" operator="greaterThan">
      <formula>0.03</formula>
    </cfRule>
    <cfRule type="cellIs" dxfId="2332" priority="2406" stopIfTrue="1" operator="lessThan">
      <formula>-0.03</formula>
    </cfRule>
  </conditionalFormatting>
  <conditionalFormatting sqref="BQ520 BQ522 BQ524">
    <cfRule type="cellIs" dxfId="2331" priority="2347" stopIfTrue="1" operator="greaterThan">
      <formula>0.03</formula>
    </cfRule>
    <cfRule type="cellIs" dxfId="2330" priority="2348" stopIfTrue="1" operator="lessThan">
      <formula>-0.03</formula>
    </cfRule>
  </conditionalFormatting>
  <conditionalFormatting sqref="BK520 BK522 BK524">
    <cfRule type="cellIs" dxfId="2329" priority="2395" stopIfTrue="1" operator="greaterThan">
      <formula>0.03</formula>
    </cfRule>
    <cfRule type="cellIs" dxfId="2328" priority="2396" stopIfTrue="1" operator="lessThan">
      <formula>-0.03</formula>
    </cfRule>
  </conditionalFormatting>
  <conditionalFormatting sqref="BL520">
    <cfRule type="cellIs" dxfId="2327" priority="2397" stopIfTrue="1" operator="greaterThan">
      <formula>0.03</formula>
    </cfRule>
    <cfRule type="cellIs" dxfId="2326" priority="2398" stopIfTrue="1" operator="lessThan">
      <formula>-0.03</formula>
    </cfRule>
  </conditionalFormatting>
  <conditionalFormatting sqref="BF520:BH520">
    <cfRule type="cellIs" dxfId="2325" priority="2401" stopIfTrue="1" operator="greaterThan">
      <formula>0.03</formula>
    </cfRule>
    <cfRule type="cellIs" dxfId="2324" priority="2402" stopIfTrue="1" operator="lessThan">
      <formula>-0.03</formula>
    </cfRule>
  </conditionalFormatting>
  <conditionalFormatting sqref="BE520 BE522 BE524">
    <cfRule type="cellIs" dxfId="2323" priority="2399" stopIfTrue="1" operator="greaterThan">
      <formula>0.03</formula>
    </cfRule>
    <cfRule type="cellIs" dxfId="2322" priority="2400" stopIfTrue="1" operator="lessThan">
      <formula>-0.03</formula>
    </cfRule>
  </conditionalFormatting>
  <conditionalFormatting sqref="BN520">
    <cfRule type="cellIs" dxfId="2321" priority="2391" stopIfTrue="1" operator="greaterThan">
      <formula>0.03</formula>
    </cfRule>
    <cfRule type="cellIs" dxfId="2320" priority="2392" stopIfTrue="1" operator="lessThan">
      <formula>-0.03</formula>
    </cfRule>
  </conditionalFormatting>
  <conditionalFormatting sqref="BM520 BM522 BM524">
    <cfRule type="cellIs" dxfId="2319" priority="2393" stopIfTrue="1" operator="greaterThan">
      <formula>0.03</formula>
    </cfRule>
    <cfRule type="cellIs" dxfId="2318" priority="2394" stopIfTrue="1" operator="lessThan">
      <formula>-0.03</formula>
    </cfRule>
  </conditionalFormatting>
  <conditionalFormatting sqref="BV520">
    <cfRule type="cellIs" dxfId="2317" priority="2387" stopIfTrue="1" operator="greaterThan">
      <formula>0.03</formula>
    </cfRule>
    <cfRule type="cellIs" dxfId="2316" priority="2388" stopIfTrue="1" operator="lessThan">
      <formula>-0.03</formula>
    </cfRule>
  </conditionalFormatting>
  <conditionalFormatting sqref="BU520 BU522 BU524">
    <cfRule type="cellIs" dxfId="2315" priority="2389" stopIfTrue="1" operator="greaterThan">
      <formula>0.03</formula>
    </cfRule>
    <cfRule type="cellIs" dxfId="2314" priority="2390" stopIfTrue="1" operator="lessThan">
      <formula>-0.03</formula>
    </cfRule>
  </conditionalFormatting>
  <conditionalFormatting sqref="BT520">
    <cfRule type="cellIs" dxfId="2313" priority="2383" stopIfTrue="1" operator="greaterThan">
      <formula>0.03</formula>
    </cfRule>
    <cfRule type="cellIs" dxfId="2312" priority="2384" stopIfTrue="1" operator="lessThan">
      <formula>-0.03</formula>
    </cfRule>
  </conditionalFormatting>
  <conditionalFormatting sqref="BS520 BS522 BS524">
    <cfRule type="cellIs" dxfId="2311" priority="2385" stopIfTrue="1" operator="greaterThan">
      <formula>0.03</formula>
    </cfRule>
    <cfRule type="cellIs" dxfId="2310" priority="2386" stopIfTrue="1" operator="lessThan">
      <formula>-0.03</formula>
    </cfRule>
  </conditionalFormatting>
  <conditionalFormatting sqref="BY520">
    <cfRule type="cellIs" dxfId="2309" priority="2377" stopIfTrue="1" operator="greaterThan">
      <formula>0.03</formula>
    </cfRule>
    <cfRule type="cellIs" dxfId="2308" priority="2378" stopIfTrue="1" operator="lessThan">
      <formula>-0.03</formula>
    </cfRule>
  </conditionalFormatting>
  <conditionalFormatting sqref="BZ520">
    <cfRule type="cellIs" dxfId="2307" priority="2375" stopIfTrue="1" operator="greaterThan">
      <formula>0.03</formula>
    </cfRule>
    <cfRule type="cellIs" dxfId="2306" priority="2376" stopIfTrue="1" operator="lessThan">
      <formula>-0.03</formula>
    </cfRule>
  </conditionalFormatting>
  <conditionalFormatting sqref="BX520">
    <cfRule type="cellIs" dxfId="2305" priority="2381" stopIfTrue="1" operator="greaterThan">
      <formula>0.03</formula>
    </cfRule>
    <cfRule type="cellIs" dxfId="2304" priority="2382" stopIfTrue="1" operator="lessThan">
      <formula>-0.03</formula>
    </cfRule>
  </conditionalFormatting>
  <conditionalFormatting sqref="BW520 BW522 BW524">
    <cfRule type="cellIs" dxfId="2303" priority="2379" stopIfTrue="1" operator="greaterThan">
      <formula>0.03</formula>
    </cfRule>
    <cfRule type="cellIs" dxfId="2302" priority="2380" stopIfTrue="1" operator="lessThan">
      <formula>-0.03</formula>
    </cfRule>
  </conditionalFormatting>
  <conditionalFormatting sqref="CA520">
    <cfRule type="cellIs" dxfId="2301" priority="2371" stopIfTrue="1" operator="greaterThan">
      <formula>0.03</formula>
    </cfRule>
    <cfRule type="cellIs" dxfId="2300" priority="2372" stopIfTrue="1" operator="lessThan">
      <formula>-0.03</formula>
    </cfRule>
  </conditionalFormatting>
  <conditionalFormatting sqref="BI520">
    <cfRule type="cellIs" dxfId="2299" priority="2373" stopIfTrue="1" operator="greaterThan">
      <formula>0.03</formula>
    </cfRule>
    <cfRule type="cellIs" dxfId="2298" priority="2374" stopIfTrue="1" operator="lessThan">
      <formula>-0.03</formula>
    </cfRule>
  </conditionalFormatting>
  <conditionalFormatting sqref="BJ520">
    <cfRule type="cellIs" dxfId="2297" priority="2369" stopIfTrue="1" operator="greaterThan">
      <formula>0.03</formula>
    </cfRule>
    <cfRule type="cellIs" dxfId="2296" priority="2370" stopIfTrue="1" operator="lessThan">
      <formula>-0.03</formula>
    </cfRule>
  </conditionalFormatting>
  <conditionalFormatting sqref="CB520">
    <cfRule type="cellIs" dxfId="2295" priority="2367" stopIfTrue="1" operator="greaterThan">
      <formula>0.03</formula>
    </cfRule>
    <cfRule type="cellIs" dxfId="2294" priority="2368" stopIfTrue="1" operator="lessThan">
      <formula>-0.03</formula>
    </cfRule>
  </conditionalFormatting>
  <conditionalFormatting sqref="CF520">
    <cfRule type="cellIs" dxfId="2293" priority="2365" stopIfTrue="1" operator="greaterThan">
      <formula>0.03</formula>
    </cfRule>
    <cfRule type="cellIs" dxfId="2292" priority="2366" stopIfTrue="1" operator="lessThan">
      <formula>-0.03</formula>
    </cfRule>
  </conditionalFormatting>
  <conditionalFormatting sqref="CE520 CE522 CE524">
    <cfRule type="cellIs" dxfId="2291" priority="2363" stopIfTrue="1" operator="greaterThan">
      <formula>0.03</formula>
    </cfRule>
    <cfRule type="cellIs" dxfId="2290" priority="2364" stopIfTrue="1" operator="lessThan">
      <formula>-0.03</formula>
    </cfRule>
  </conditionalFormatting>
  <conditionalFormatting sqref="CE520:CH520">
    <cfRule type="cellIs" dxfId="2289" priority="2361" stopIfTrue="1" operator="greaterThan">
      <formula>0.03</formula>
    </cfRule>
    <cfRule type="cellIs" dxfId="2288" priority="2362" stopIfTrue="1" operator="lessThan">
      <formula>-0.03</formula>
    </cfRule>
  </conditionalFormatting>
  <conditionalFormatting sqref="CH520">
    <cfRule type="cellIs" dxfId="2287" priority="2359" stopIfTrue="1" operator="greaterThan">
      <formula>0.03</formula>
    </cfRule>
    <cfRule type="cellIs" dxfId="2286" priority="2360" stopIfTrue="1" operator="lessThan">
      <formula>-0.03</formula>
    </cfRule>
  </conditionalFormatting>
  <conditionalFormatting sqref="CG520 CG522 CG524">
    <cfRule type="cellIs" dxfId="2285" priority="2357" stopIfTrue="1" operator="greaterThan">
      <formula>0.03</formula>
    </cfRule>
    <cfRule type="cellIs" dxfId="2284" priority="2358" stopIfTrue="1" operator="lessThan">
      <formula>-0.03</formula>
    </cfRule>
  </conditionalFormatting>
  <conditionalFormatting sqref="BP520">
    <cfRule type="cellIs" dxfId="2283" priority="2355" stopIfTrue="1" operator="greaterThan">
      <formula>0.03</formula>
    </cfRule>
    <cfRule type="cellIs" dxfId="2282" priority="2356" stopIfTrue="1" operator="lessThan">
      <formula>-0.03</formula>
    </cfRule>
  </conditionalFormatting>
  <conditionalFormatting sqref="BO520:BR520">
    <cfRule type="cellIs" dxfId="2281" priority="2351" stopIfTrue="1" operator="greaterThan">
      <formula>0.03</formula>
    </cfRule>
    <cfRule type="cellIs" dxfId="2280" priority="2352" stopIfTrue="1" operator="lessThan">
      <formula>-0.03</formula>
    </cfRule>
  </conditionalFormatting>
  <conditionalFormatting sqref="BO520 BO522 BO524">
    <cfRule type="cellIs" dxfId="2279" priority="2353" stopIfTrue="1" operator="greaterThan">
      <formula>0.03</formula>
    </cfRule>
    <cfRule type="cellIs" dxfId="2278" priority="2354" stopIfTrue="1" operator="lessThan">
      <formula>-0.03</formula>
    </cfRule>
  </conditionalFormatting>
  <conditionalFormatting sqref="BR520">
    <cfRule type="cellIs" dxfId="2277" priority="2349" stopIfTrue="1" operator="greaterThan">
      <formula>0.03</formula>
    </cfRule>
    <cfRule type="cellIs" dxfId="2276" priority="2350" stopIfTrue="1" operator="lessThan">
      <formula>-0.03</formula>
    </cfRule>
  </conditionalFormatting>
  <conditionalFormatting sqref="BK526 BK528 BK530">
    <cfRule type="cellIs" dxfId="2275" priority="2339" stopIfTrue="1" operator="greaterThan">
      <formula>0.03</formula>
    </cfRule>
    <cfRule type="cellIs" dxfId="2274" priority="2340" stopIfTrue="1" operator="lessThan">
      <formula>-0.03</formula>
    </cfRule>
  </conditionalFormatting>
  <conditionalFormatting sqref="BL526">
    <cfRule type="cellIs" dxfId="2273" priority="2341" stopIfTrue="1" operator="greaterThan">
      <formula>0.03</formula>
    </cfRule>
    <cfRule type="cellIs" dxfId="2272" priority="2342" stopIfTrue="1" operator="lessThan">
      <formula>-0.03</formula>
    </cfRule>
  </conditionalFormatting>
  <conditionalFormatting sqref="BF526:BH526">
    <cfRule type="cellIs" dxfId="2271" priority="2345" stopIfTrue="1" operator="greaterThan">
      <formula>0.03</formula>
    </cfRule>
    <cfRule type="cellIs" dxfId="2270" priority="2346" stopIfTrue="1" operator="lessThan">
      <formula>-0.03</formula>
    </cfRule>
  </conditionalFormatting>
  <conditionalFormatting sqref="BE526 BE528 BE530">
    <cfRule type="cellIs" dxfId="2269" priority="2343" stopIfTrue="1" operator="greaterThan">
      <formula>0.03</formula>
    </cfRule>
    <cfRule type="cellIs" dxfId="2268" priority="2344" stopIfTrue="1" operator="lessThan">
      <formula>-0.03</formula>
    </cfRule>
  </conditionalFormatting>
  <conditionalFormatting sqref="BN526">
    <cfRule type="cellIs" dxfId="2267" priority="2335" stopIfTrue="1" operator="greaterThan">
      <formula>0.03</formula>
    </cfRule>
    <cfRule type="cellIs" dxfId="2266" priority="2336" stopIfTrue="1" operator="lessThan">
      <formula>-0.03</formula>
    </cfRule>
  </conditionalFormatting>
  <conditionalFormatting sqref="BM526 BM528 BM530">
    <cfRule type="cellIs" dxfId="2265" priority="2337" stopIfTrue="1" operator="greaterThan">
      <formula>0.03</formula>
    </cfRule>
    <cfRule type="cellIs" dxfId="2264" priority="2338" stopIfTrue="1" operator="lessThan">
      <formula>-0.03</formula>
    </cfRule>
  </conditionalFormatting>
  <conditionalFormatting sqref="BV526">
    <cfRule type="cellIs" dxfId="2263" priority="2331" stopIfTrue="1" operator="greaterThan">
      <formula>0.03</formula>
    </cfRule>
    <cfRule type="cellIs" dxfId="2262" priority="2332" stopIfTrue="1" operator="lessThan">
      <formula>-0.03</formula>
    </cfRule>
  </conditionalFormatting>
  <conditionalFormatting sqref="BU526 BU528 BU530">
    <cfRule type="cellIs" dxfId="2261" priority="2333" stopIfTrue="1" operator="greaterThan">
      <formula>0.03</formula>
    </cfRule>
    <cfRule type="cellIs" dxfId="2260" priority="2334" stopIfTrue="1" operator="lessThan">
      <formula>-0.03</formula>
    </cfRule>
  </conditionalFormatting>
  <conditionalFormatting sqref="BT526">
    <cfRule type="cellIs" dxfId="2259" priority="2327" stopIfTrue="1" operator="greaterThan">
      <formula>0.03</formula>
    </cfRule>
    <cfRule type="cellIs" dxfId="2258" priority="2328" stopIfTrue="1" operator="lessThan">
      <formula>-0.03</formula>
    </cfRule>
  </conditionalFormatting>
  <conditionalFormatting sqref="BS526 BS528 BS530">
    <cfRule type="cellIs" dxfId="2257" priority="2329" stopIfTrue="1" operator="greaterThan">
      <formula>0.03</formula>
    </cfRule>
    <cfRule type="cellIs" dxfId="2256" priority="2330" stopIfTrue="1" operator="lessThan">
      <formula>-0.03</formula>
    </cfRule>
  </conditionalFormatting>
  <conditionalFormatting sqref="BY526">
    <cfRule type="cellIs" dxfId="2255" priority="2321" stopIfTrue="1" operator="greaterThan">
      <formula>0.03</formula>
    </cfRule>
    <cfRule type="cellIs" dxfId="2254" priority="2322" stopIfTrue="1" operator="lessThan">
      <formula>-0.03</formula>
    </cfRule>
  </conditionalFormatting>
  <conditionalFormatting sqref="BZ526">
    <cfRule type="cellIs" dxfId="2253" priority="2319" stopIfTrue="1" operator="greaterThan">
      <formula>0.03</formula>
    </cfRule>
    <cfRule type="cellIs" dxfId="2252" priority="2320" stopIfTrue="1" operator="lessThan">
      <formula>-0.03</formula>
    </cfRule>
  </conditionalFormatting>
  <conditionalFormatting sqref="BX526">
    <cfRule type="cellIs" dxfId="2251" priority="2325" stopIfTrue="1" operator="greaterThan">
      <formula>0.03</formula>
    </cfRule>
    <cfRule type="cellIs" dxfId="2250" priority="2326" stopIfTrue="1" operator="lessThan">
      <formula>-0.03</formula>
    </cfRule>
  </conditionalFormatting>
  <conditionalFormatting sqref="BW526 BW528 BW530">
    <cfRule type="cellIs" dxfId="2249" priority="2323" stopIfTrue="1" operator="greaterThan">
      <formula>0.03</formula>
    </cfRule>
    <cfRule type="cellIs" dxfId="2248" priority="2324" stopIfTrue="1" operator="lessThan">
      <formula>-0.03</formula>
    </cfRule>
  </conditionalFormatting>
  <conditionalFormatting sqref="CA526">
    <cfRule type="cellIs" dxfId="2247" priority="2315" stopIfTrue="1" operator="greaterThan">
      <formula>0.03</formula>
    </cfRule>
    <cfRule type="cellIs" dxfId="2246" priority="2316" stopIfTrue="1" operator="lessThan">
      <formula>-0.03</formula>
    </cfRule>
  </conditionalFormatting>
  <conditionalFormatting sqref="BI526">
    <cfRule type="cellIs" dxfId="2245" priority="2317" stopIfTrue="1" operator="greaterThan">
      <formula>0.03</formula>
    </cfRule>
    <cfRule type="cellIs" dxfId="2244" priority="2318" stopIfTrue="1" operator="lessThan">
      <formula>-0.03</formula>
    </cfRule>
  </conditionalFormatting>
  <conditionalFormatting sqref="BJ526">
    <cfRule type="cellIs" dxfId="2243" priority="2313" stopIfTrue="1" operator="greaterThan">
      <formula>0.03</formula>
    </cfRule>
    <cfRule type="cellIs" dxfId="2242" priority="2314" stopIfTrue="1" operator="lessThan">
      <formula>-0.03</formula>
    </cfRule>
  </conditionalFormatting>
  <conditionalFormatting sqref="CB526">
    <cfRule type="cellIs" dxfId="2241" priority="2311" stopIfTrue="1" operator="greaterThan">
      <formula>0.03</formula>
    </cfRule>
    <cfRule type="cellIs" dxfId="2240" priority="2312" stopIfTrue="1" operator="lessThan">
      <formula>-0.03</formula>
    </cfRule>
  </conditionalFormatting>
  <conditionalFormatting sqref="CF526">
    <cfRule type="cellIs" dxfId="2239" priority="2309" stopIfTrue="1" operator="greaterThan">
      <formula>0.03</formula>
    </cfRule>
    <cfRule type="cellIs" dxfId="2238" priority="2310" stopIfTrue="1" operator="lessThan">
      <formula>-0.03</formula>
    </cfRule>
  </conditionalFormatting>
  <conditionalFormatting sqref="CE526 CE528 CE530">
    <cfRule type="cellIs" dxfId="2237" priority="2307" stopIfTrue="1" operator="greaterThan">
      <formula>0.03</formula>
    </cfRule>
    <cfRule type="cellIs" dxfId="2236" priority="2308" stopIfTrue="1" operator="lessThan">
      <formula>-0.03</formula>
    </cfRule>
  </conditionalFormatting>
  <conditionalFormatting sqref="CE526:CH526">
    <cfRule type="cellIs" dxfId="2235" priority="2305" stopIfTrue="1" operator="greaterThan">
      <formula>0.03</formula>
    </cfRule>
    <cfRule type="cellIs" dxfId="2234" priority="2306" stopIfTrue="1" operator="lessThan">
      <formula>-0.03</formula>
    </cfRule>
  </conditionalFormatting>
  <conditionalFormatting sqref="CH526">
    <cfRule type="cellIs" dxfId="2233" priority="2303" stopIfTrue="1" operator="greaterThan">
      <formula>0.03</formula>
    </cfRule>
    <cfRule type="cellIs" dxfId="2232" priority="2304" stopIfTrue="1" operator="lessThan">
      <formula>-0.03</formula>
    </cfRule>
  </conditionalFormatting>
  <conditionalFormatting sqref="CG526 CG528 CG530">
    <cfRule type="cellIs" dxfId="2231" priority="2301" stopIfTrue="1" operator="greaterThan">
      <formula>0.03</formula>
    </cfRule>
    <cfRule type="cellIs" dxfId="2230" priority="2302" stopIfTrue="1" operator="lessThan">
      <formula>-0.03</formula>
    </cfRule>
  </conditionalFormatting>
  <conditionalFormatting sqref="BP526">
    <cfRule type="cellIs" dxfId="2229" priority="2299" stopIfTrue="1" operator="greaterThan">
      <formula>0.03</formula>
    </cfRule>
    <cfRule type="cellIs" dxfId="2228" priority="2300" stopIfTrue="1" operator="lessThan">
      <formula>-0.03</formula>
    </cfRule>
  </conditionalFormatting>
  <conditionalFormatting sqref="BO526:BR526">
    <cfRule type="cellIs" dxfId="2227" priority="2295" stopIfTrue="1" operator="greaterThan">
      <formula>0.03</formula>
    </cfRule>
    <cfRule type="cellIs" dxfId="2226" priority="2296" stopIfTrue="1" operator="lessThan">
      <formula>-0.03</formula>
    </cfRule>
  </conditionalFormatting>
  <conditionalFormatting sqref="BO526 BO528 BO530">
    <cfRule type="cellIs" dxfId="2225" priority="2297" stopIfTrue="1" operator="greaterThan">
      <formula>0.03</formula>
    </cfRule>
    <cfRule type="cellIs" dxfId="2224" priority="2298" stopIfTrue="1" operator="lessThan">
      <formula>-0.03</formula>
    </cfRule>
  </conditionalFormatting>
  <conditionalFormatting sqref="BR526">
    <cfRule type="cellIs" dxfId="2223" priority="2293" stopIfTrue="1" operator="greaterThan">
      <formula>0.03</formula>
    </cfRule>
    <cfRule type="cellIs" dxfId="2222" priority="2294" stopIfTrue="1" operator="lessThan">
      <formula>-0.03</formula>
    </cfRule>
  </conditionalFormatting>
  <conditionalFormatting sqref="BP628">
    <cfRule type="cellIs" dxfId="2221" priority="2271" stopIfTrue="1" operator="greaterThan">
      <formula>0.03</formula>
    </cfRule>
    <cfRule type="cellIs" dxfId="2220" priority="2272" stopIfTrue="1" operator="lessThan">
      <formula>-0.03</formula>
    </cfRule>
  </conditionalFormatting>
  <conditionalFormatting sqref="BF616:BH618">
    <cfRule type="cellIs" dxfId="2219" priority="2289" stopIfTrue="1" operator="greaterThan">
      <formula>0.03</formula>
    </cfRule>
    <cfRule type="cellIs" dxfId="2218" priority="2290" stopIfTrue="1" operator="lessThan">
      <formula>-0.03</formula>
    </cfRule>
  </conditionalFormatting>
  <conditionalFormatting sqref="BE616:BE624">
    <cfRule type="cellIs" dxfId="2217" priority="2287" stopIfTrue="1" operator="greaterThan">
      <formula>0.03</formula>
    </cfRule>
    <cfRule type="cellIs" dxfId="2216" priority="2288" stopIfTrue="1" operator="lessThan">
      <formula>-0.03</formula>
    </cfRule>
  </conditionalFormatting>
  <conditionalFormatting sqref="BE625:BE633 BE643:BE644 BE654">
    <cfRule type="cellIs" dxfId="2215" priority="2283" stopIfTrue="1" operator="greaterThan">
      <formula>0.03</formula>
    </cfRule>
    <cfRule type="cellIs" dxfId="2214" priority="2284" stopIfTrue="1" operator="lessThan">
      <formula>-0.03</formula>
    </cfRule>
  </conditionalFormatting>
  <conditionalFormatting sqref="BF625:BH627">
    <cfRule type="cellIs" dxfId="2213" priority="2285" stopIfTrue="1" operator="greaterThan">
      <formula>0.03</formula>
    </cfRule>
    <cfRule type="cellIs" dxfId="2212" priority="2286" stopIfTrue="1" operator="lessThan">
      <formula>-0.03</formula>
    </cfRule>
  </conditionalFormatting>
  <conditionalFormatting sqref="BN619:BR619">
    <cfRule type="cellIs" dxfId="2211" priority="2279" stopIfTrue="1" operator="greaterThan">
      <formula>0.03</formula>
    </cfRule>
    <cfRule type="cellIs" dxfId="2210" priority="2280" stopIfTrue="1" operator="lessThan">
      <formula>-0.03</formula>
    </cfRule>
  </conditionalFormatting>
  <conditionalFormatting sqref="BP619">
    <cfRule type="cellIs" dxfId="2209" priority="2277" stopIfTrue="1" operator="greaterThan">
      <formula>0.03</formula>
    </cfRule>
    <cfRule type="cellIs" dxfId="2208" priority="2278" stopIfTrue="1" operator="lessThan">
      <formula>-0.03</formula>
    </cfRule>
  </conditionalFormatting>
  <conditionalFormatting sqref="BL619">
    <cfRule type="cellIs" dxfId="2207" priority="2281" stopIfTrue="1" operator="greaterThan">
      <formula>0.03</formula>
    </cfRule>
    <cfRule type="cellIs" dxfId="2206" priority="2282" stopIfTrue="1" operator="lessThan">
      <formula>-0.03</formula>
    </cfRule>
  </conditionalFormatting>
  <conditionalFormatting sqref="BL628">
    <cfRule type="cellIs" dxfId="2205" priority="2275" stopIfTrue="1" operator="greaterThan">
      <formula>0.03</formula>
    </cfRule>
    <cfRule type="cellIs" dxfId="2204" priority="2276" stopIfTrue="1" operator="lessThan">
      <formula>-0.03</formula>
    </cfRule>
  </conditionalFormatting>
  <conditionalFormatting sqref="BN628:BR628">
    <cfRule type="cellIs" dxfId="2203" priority="2273" stopIfTrue="1" operator="greaterThan">
      <formula>0.03</formula>
    </cfRule>
    <cfRule type="cellIs" dxfId="2202" priority="2274" stopIfTrue="1" operator="lessThan">
      <formula>-0.03</formula>
    </cfRule>
  </conditionalFormatting>
  <conditionalFormatting sqref="BL616:BL618">
    <cfRule type="cellIs" dxfId="2201" priority="2269" stopIfTrue="1" operator="greaterThan">
      <formula>0.03</formula>
    </cfRule>
    <cfRule type="cellIs" dxfId="2200" priority="2270" stopIfTrue="1" operator="lessThan">
      <formula>-0.03</formula>
    </cfRule>
  </conditionalFormatting>
  <conditionalFormatting sqref="BN616:BR618">
    <cfRule type="cellIs" dxfId="2199" priority="2267" stopIfTrue="1" operator="greaterThan">
      <formula>0.03</formula>
    </cfRule>
    <cfRule type="cellIs" dxfId="2198" priority="2268" stopIfTrue="1" operator="lessThan">
      <formula>-0.03</formula>
    </cfRule>
  </conditionalFormatting>
  <conditionalFormatting sqref="BP616:BP618">
    <cfRule type="cellIs" dxfId="2197" priority="2265" stopIfTrue="1" operator="greaterThan">
      <formula>0.03</formula>
    </cfRule>
    <cfRule type="cellIs" dxfId="2196" priority="2266" stopIfTrue="1" operator="lessThan">
      <formula>-0.03</formula>
    </cfRule>
  </conditionalFormatting>
  <conditionalFormatting sqref="BK616:BK624">
    <cfRule type="cellIs" dxfId="2195" priority="2263" stopIfTrue="1" operator="greaterThan">
      <formula>0.03</formula>
    </cfRule>
    <cfRule type="cellIs" dxfId="2194" priority="2264" stopIfTrue="1" operator="lessThan">
      <formula>-0.03</formula>
    </cfRule>
  </conditionalFormatting>
  <conditionalFormatting sqref="BM616:BM624">
    <cfRule type="cellIs" dxfId="2193" priority="2261" stopIfTrue="1" operator="greaterThan">
      <formula>0.03</formula>
    </cfRule>
    <cfRule type="cellIs" dxfId="2192" priority="2262" stopIfTrue="1" operator="lessThan">
      <formula>-0.03</formula>
    </cfRule>
  </conditionalFormatting>
  <conditionalFormatting sqref="BO616:BO624">
    <cfRule type="cellIs" dxfId="2191" priority="2259" stopIfTrue="1" operator="greaterThan">
      <formula>0.03</formula>
    </cfRule>
    <cfRule type="cellIs" dxfId="2190" priority="2260" stopIfTrue="1" operator="lessThan">
      <formula>-0.03</formula>
    </cfRule>
  </conditionalFormatting>
  <conditionalFormatting sqref="BL625:BL627">
    <cfRule type="cellIs" dxfId="2189" priority="2257" stopIfTrue="1" operator="greaterThan">
      <formula>0.03</formula>
    </cfRule>
    <cfRule type="cellIs" dxfId="2188" priority="2258" stopIfTrue="1" operator="lessThan">
      <formula>-0.03</formula>
    </cfRule>
  </conditionalFormatting>
  <conditionalFormatting sqref="BN625:BR627">
    <cfRule type="cellIs" dxfId="2187" priority="2255" stopIfTrue="1" operator="greaterThan">
      <formula>0.03</formula>
    </cfRule>
    <cfRule type="cellIs" dxfId="2186" priority="2256" stopIfTrue="1" operator="lessThan">
      <formula>-0.03</formula>
    </cfRule>
  </conditionalFormatting>
  <conditionalFormatting sqref="BP625:BP627">
    <cfRule type="cellIs" dxfId="2185" priority="2253" stopIfTrue="1" operator="greaterThan">
      <formula>0.03</formula>
    </cfRule>
    <cfRule type="cellIs" dxfId="2184" priority="2254" stopIfTrue="1" operator="lessThan">
      <formula>-0.03</formula>
    </cfRule>
  </conditionalFormatting>
  <conditionalFormatting sqref="BK625:BK633 BK643:BK644">
    <cfRule type="cellIs" dxfId="2183" priority="2251" stopIfTrue="1" operator="greaterThan">
      <formula>0.03</formula>
    </cfRule>
    <cfRule type="cellIs" dxfId="2182" priority="2252" stopIfTrue="1" operator="lessThan">
      <formula>-0.03</formula>
    </cfRule>
  </conditionalFormatting>
  <conditionalFormatting sqref="BM625:BM633 BM643:BM644">
    <cfRule type="cellIs" dxfId="2181" priority="2249" stopIfTrue="1" operator="greaterThan">
      <formula>0.03</formula>
    </cfRule>
    <cfRule type="cellIs" dxfId="2180" priority="2250" stopIfTrue="1" operator="lessThan">
      <formula>-0.03</formula>
    </cfRule>
  </conditionalFormatting>
  <conditionalFormatting sqref="BO625:BO633 BO643:BO644">
    <cfRule type="cellIs" dxfId="2179" priority="2247" stopIfTrue="1" operator="greaterThan">
      <formula>0.03</formula>
    </cfRule>
    <cfRule type="cellIs" dxfId="2178" priority="2248" stopIfTrue="1" operator="lessThan">
      <formula>-0.03</formula>
    </cfRule>
  </conditionalFormatting>
  <conditionalFormatting sqref="BP648">
    <cfRule type="cellIs" dxfId="2177" priority="2239" stopIfTrue="1" operator="greaterThan">
      <formula>0.03</formula>
    </cfRule>
    <cfRule type="cellIs" dxfId="2176" priority="2240" stopIfTrue="1" operator="lessThan">
      <formula>-0.03</formula>
    </cfRule>
  </conditionalFormatting>
  <conditionalFormatting sqref="BF645:BJ647">
    <cfRule type="cellIs" dxfId="2175" priority="2245" stopIfTrue="1" operator="greaterThan">
      <formula>0.03</formula>
    </cfRule>
    <cfRule type="cellIs" dxfId="2174" priority="2246" stopIfTrue="1" operator="lessThan">
      <formula>-0.03</formula>
    </cfRule>
  </conditionalFormatting>
  <conditionalFormatting sqref="BL648">
    <cfRule type="cellIs" dxfId="2173" priority="2243" stopIfTrue="1" operator="greaterThan">
      <formula>0.03</formula>
    </cfRule>
    <cfRule type="cellIs" dxfId="2172" priority="2244" stopIfTrue="1" operator="lessThan">
      <formula>-0.03</formula>
    </cfRule>
  </conditionalFormatting>
  <conditionalFormatting sqref="BN648 BP648 BR648">
    <cfRule type="cellIs" dxfId="2171" priority="2241" stopIfTrue="1" operator="greaterThan">
      <formula>0.03</formula>
    </cfRule>
    <cfRule type="cellIs" dxfId="2170" priority="2242" stopIfTrue="1" operator="lessThan">
      <formula>-0.03</formula>
    </cfRule>
  </conditionalFormatting>
  <conditionalFormatting sqref="BE645:BE653">
    <cfRule type="cellIs" dxfId="2169" priority="2237" stopIfTrue="1" operator="greaterThan">
      <formula>0.03</formula>
    </cfRule>
    <cfRule type="cellIs" dxfId="2168" priority="2238" stopIfTrue="1" operator="lessThan">
      <formula>-0.03</formula>
    </cfRule>
  </conditionalFormatting>
  <conditionalFormatting sqref="BV619">
    <cfRule type="cellIs" dxfId="2167" priority="2235" stopIfTrue="1" operator="greaterThan">
      <formula>0.03</formula>
    </cfRule>
    <cfRule type="cellIs" dxfId="2166" priority="2236" stopIfTrue="1" operator="lessThan">
      <formula>-0.03</formula>
    </cfRule>
  </conditionalFormatting>
  <conditionalFormatting sqref="BV628">
    <cfRule type="cellIs" dxfId="2165" priority="2233" stopIfTrue="1" operator="greaterThan">
      <formula>0.03</formula>
    </cfRule>
    <cfRule type="cellIs" dxfId="2164" priority="2234" stopIfTrue="1" operator="lessThan">
      <formula>-0.03</formula>
    </cfRule>
  </conditionalFormatting>
  <conditionalFormatting sqref="BV616:BV618">
    <cfRule type="cellIs" dxfId="2163" priority="2231" stopIfTrue="1" operator="greaterThan">
      <formula>0.03</formula>
    </cfRule>
    <cfRule type="cellIs" dxfId="2162" priority="2232" stopIfTrue="1" operator="lessThan">
      <formula>-0.03</formula>
    </cfRule>
  </conditionalFormatting>
  <conditionalFormatting sqref="BU616:BU624">
    <cfRule type="cellIs" dxfId="2161" priority="2229" stopIfTrue="1" operator="greaterThan">
      <formula>0.03</formula>
    </cfRule>
    <cfRule type="cellIs" dxfId="2160" priority="2230" stopIfTrue="1" operator="lessThan">
      <formula>-0.03</formula>
    </cfRule>
  </conditionalFormatting>
  <conditionalFormatting sqref="BV625:BV627">
    <cfRule type="cellIs" dxfId="2159" priority="2227" stopIfTrue="1" operator="greaterThan">
      <formula>0.03</formula>
    </cfRule>
    <cfRule type="cellIs" dxfId="2158" priority="2228" stopIfTrue="1" operator="lessThan">
      <formula>-0.03</formula>
    </cfRule>
  </conditionalFormatting>
  <conditionalFormatting sqref="BU625:BU633 BU643:BU644">
    <cfRule type="cellIs" dxfId="2157" priority="2225" stopIfTrue="1" operator="greaterThan">
      <formula>0.03</formula>
    </cfRule>
    <cfRule type="cellIs" dxfId="2156" priority="2226" stopIfTrue="1" operator="lessThan">
      <formula>-0.03</formula>
    </cfRule>
  </conditionalFormatting>
  <conditionalFormatting sqref="BV648">
    <cfRule type="cellIs" dxfId="2155" priority="2223" stopIfTrue="1" operator="greaterThan">
      <formula>0.03</formula>
    </cfRule>
    <cfRule type="cellIs" dxfId="2154" priority="2224" stopIfTrue="1" operator="lessThan">
      <formula>-0.03</formula>
    </cfRule>
  </conditionalFormatting>
  <conditionalFormatting sqref="BT619">
    <cfRule type="cellIs" dxfId="2153" priority="2221" stopIfTrue="1" operator="greaterThan">
      <formula>0.03</formula>
    </cfRule>
    <cfRule type="cellIs" dxfId="2152" priority="2222" stopIfTrue="1" operator="lessThan">
      <formula>-0.03</formula>
    </cfRule>
  </conditionalFormatting>
  <conditionalFormatting sqref="BT628">
    <cfRule type="cellIs" dxfId="2151" priority="2219" stopIfTrue="1" operator="greaterThan">
      <formula>0.03</formula>
    </cfRule>
    <cfRule type="cellIs" dxfId="2150" priority="2220" stopIfTrue="1" operator="lessThan">
      <formula>-0.03</formula>
    </cfRule>
  </conditionalFormatting>
  <conditionalFormatting sqref="BT616:BT618">
    <cfRule type="cellIs" dxfId="2149" priority="2217" stopIfTrue="1" operator="greaterThan">
      <formula>0.03</formula>
    </cfRule>
    <cfRule type="cellIs" dxfId="2148" priority="2218" stopIfTrue="1" operator="lessThan">
      <formula>-0.03</formula>
    </cfRule>
  </conditionalFormatting>
  <conditionalFormatting sqref="BS616:BS624">
    <cfRule type="cellIs" dxfId="2147" priority="2215" stopIfTrue="1" operator="greaterThan">
      <formula>0.03</formula>
    </cfRule>
    <cfRule type="cellIs" dxfId="2146" priority="2216" stopIfTrue="1" operator="lessThan">
      <formula>-0.03</formula>
    </cfRule>
  </conditionalFormatting>
  <conditionalFormatting sqref="BT625:BT627">
    <cfRule type="cellIs" dxfId="2145" priority="2213" stopIfTrue="1" operator="greaterThan">
      <formula>0.03</formula>
    </cfRule>
    <cfRule type="cellIs" dxfId="2144" priority="2214" stopIfTrue="1" operator="lessThan">
      <formula>-0.03</formula>
    </cfRule>
  </conditionalFormatting>
  <conditionalFormatting sqref="BS625:BS633 BS643:BS644">
    <cfRule type="cellIs" dxfId="2143" priority="2211" stopIfTrue="1" operator="greaterThan">
      <formula>0.03</formula>
    </cfRule>
    <cfRule type="cellIs" dxfId="2142" priority="2212" stopIfTrue="1" operator="lessThan">
      <formula>-0.03</formula>
    </cfRule>
  </conditionalFormatting>
  <conditionalFormatting sqref="BT648">
    <cfRule type="cellIs" dxfId="2141" priority="2209" stopIfTrue="1" operator="greaterThan">
      <formula>0.03</formula>
    </cfRule>
    <cfRule type="cellIs" dxfId="2140" priority="2210" stopIfTrue="1" operator="lessThan">
      <formula>-0.03</formula>
    </cfRule>
  </conditionalFormatting>
  <conditionalFormatting sqref="BW616:BW624">
    <cfRule type="cellIs" dxfId="2139" priority="2205" stopIfTrue="1" operator="greaterThan">
      <formula>0.03</formula>
    </cfRule>
    <cfRule type="cellIs" dxfId="2138" priority="2206" stopIfTrue="1" operator="lessThan">
      <formula>-0.03</formula>
    </cfRule>
  </conditionalFormatting>
  <conditionalFormatting sqref="CE625:CH627">
    <cfRule type="cellIs" dxfId="2137" priority="2125" stopIfTrue="1" operator="greaterThan">
      <formula>0.03</formula>
    </cfRule>
    <cfRule type="cellIs" dxfId="2136" priority="2126" stopIfTrue="1" operator="lessThan">
      <formula>-0.03</formula>
    </cfRule>
  </conditionalFormatting>
  <conditionalFormatting sqref="CE616:CE624">
    <cfRule type="cellIs" dxfId="2135" priority="2127" stopIfTrue="1" operator="greaterThan">
      <formula>0.03</formula>
    </cfRule>
    <cfRule type="cellIs" dxfId="2134" priority="2128" stopIfTrue="1" operator="lessThan">
      <formula>-0.03</formula>
    </cfRule>
  </conditionalFormatting>
  <conditionalFormatting sqref="BX616:BZ618">
    <cfRule type="cellIs" dxfId="2133" priority="2207" stopIfTrue="1" operator="greaterThan">
      <formula>0.03</formula>
    </cfRule>
    <cfRule type="cellIs" dxfId="2132" priority="2208" stopIfTrue="1" operator="lessThan">
      <formula>-0.03</formula>
    </cfRule>
  </conditionalFormatting>
  <conditionalFormatting sqref="BX625:BZ627">
    <cfRule type="cellIs" dxfId="2131" priority="2203" stopIfTrue="1" operator="greaterThan">
      <formula>0.03</formula>
    </cfRule>
    <cfRule type="cellIs" dxfId="2130" priority="2204" stopIfTrue="1" operator="lessThan">
      <formula>-0.03</formula>
    </cfRule>
  </conditionalFormatting>
  <conditionalFormatting sqref="BW625:BW633 BW643:BW644">
    <cfRule type="cellIs" dxfId="2129" priority="2201" stopIfTrue="1" operator="greaterThan">
      <formula>0.03</formula>
    </cfRule>
    <cfRule type="cellIs" dxfId="2128" priority="2202" stopIfTrue="1" operator="lessThan">
      <formula>-0.03</formula>
    </cfRule>
  </conditionalFormatting>
  <conditionalFormatting sqref="BR619">
    <cfRule type="cellIs" dxfId="2127" priority="2199" stopIfTrue="1" operator="greaterThan">
      <formula>0.03</formula>
    </cfRule>
    <cfRule type="cellIs" dxfId="2126" priority="2200" stopIfTrue="1" operator="lessThan">
      <formula>-0.03</formula>
    </cfRule>
  </conditionalFormatting>
  <conditionalFormatting sqref="BR628">
    <cfRule type="cellIs" dxfId="2125" priority="2197" stopIfTrue="1" operator="greaterThan">
      <formula>0.03</formula>
    </cfRule>
    <cfRule type="cellIs" dxfId="2124" priority="2198" stopIfTrue="1" operator="lessThan">
      <formula>-0.03</formula>
    </cfRule>
  </conditionalFormatting>
  <conditionalFormatting sqref="BR616:BR618">
    <cfRule type="cellIs" dxfId="2123" priority="2195" stopIfTrue="1" operator="greaterThan">
      <formula>0.03</formula>
    </cfRule>
    <cfRule type="cellIs" dxfId="2122" priority="2196" stopIfTrue="1" operator="lessThan">
      <formula>-0.03</formula>
    </cfRule>
  </conditionalFormatting>
  <conditionalFormatting sqref="BQ616:BQ624">
    <cfRule type="cellIs" dxfId="2121" priority="2193" stopIfTrue="1" operator="greaterThan">
      <formula>0.03</formula>
    </cfRule>
    <cfRule type="cellIs" dxfId="2120" priority="2194" stopIfTrue="1" operator="lessThan">
      <formula>-0.03</formula>
    </cfRule>
  </conditionalFormatting>
  <conditionalFormatting sqref="BR625:BR627">
    <cfRule type="cellIs" dxfId="2119" priority="2191" stopIfTrue="1" operator="greaterThan">
      <formula>0.03</formula>
    </cfRule>
    <cfRule type="cellIs" dxfId="2118" priority="2192" stopIfTrue="1" operator="lessThan">
      <formula>-0.03</formula>
    </cfRule>
  </conditionalFormatting>
  <conditionalFormatting sqref="BQ625:BQ633 BQ643:BQ644">
    <cfRule type="cellIs" dxfId="2117" priority="2189" stopIfTrue="1" operator="greaterThan">
      <formula>0.03</formula>
    </cfRule>
    <cfRule type="cellIs" dxfId="2116" priority="2190" stopIfTrue="1" operator="lessThan">
      <formula>-0.03</formula>
    </cfRule>
  </conditionalFormatting>
  <conditionalFormatting sqref="BR648">
    <cfRule type="cellIs" dxfId="2115" priority="2187" stopIfTrue="1" operator="greaterThan">
      <formula>0.03</formula>
    </cfRule>
    <cfRule type="cellIs" dxfId="2114" priority="2188" stopIfTrue="1" operator="lessThan">
      <formula>-0.03</formula>
    </cfRule>
  </conditionalFormatting>
  <conditionalFormatting sqref="BI616:BI618">
    <cfRule type="cellIs" dxfId="2113" priority="2185" stopIfTrue="1" operator="greaterThan">
      <formula>0.03</formula>
    </cfRule>
    <cfRule type="cellIs" dxfId="2112" priority="2186" stopIfTrue="1" operator="lessThan">
      <formula>-0.03</formula>
    </cfRule>
  </conditionalFormatting>
  <conditionalFormatting sqref="BI625:BI627">
    <cfRule type="cellIs" dxfId="2111" priority="2183" stopIfTrue="1" operator="greaterThan">
      <formula>0.03</formula>
    </cfRule>
    <cfRule type="cellIs" dxfId="2110" priority="2184" stopIfTrue="1" operator="lessThan">
      <formula>-0.03</formula>
    </cfRule>
  </conditionalFormatting>
  <conditionalFormatting sqref="CA616:CA618">
    <cfRule type="cellIs" dxfId="2109" priority="2181" stopIfTrue="1" operator="greaterThan">
      <formula>0.03</formula>
    </cfRule>
    <cfRule type="cellIs" dxfId="2108" priority="2182" stopIfTrue="1" operator="lessThan">
      <formula>-0.03</formula>
    </cfRule>
  </conditionalFormatting>
  <conditionalFormatting sqref="CA625:CA627">
    <cfRule type="cellIs" dxfId="2107" priority="2179" stopIfTrue="1" operator="greaterThan">
      <formula>0.03</formula>
    </cfRule>
    <cfRule type="cellIs" dxfId="2106" priority="2180" stopIfTrue="1" operator="lessThan">
      <formula>-0.03</formula>
    </cfRule>
  </conditionalFormatting>
  <conditionalFormatting sqref="BF628">
    <cfRule type="cellIs" dxfId="2105" priority="2175" stopIfTrue="1" operator="greaterThan">
      <formula>0.03</formula>
    </cfRule>
    <cfRule type="cellIs" dxfId="2104" priority="2176" stopIfTrue="1" operator="lessThan">
      <formula>-0.03</formula>
    </cfRule>
  </conditionalFormatting>
  <conditionalFormatting sqref="BF648">
    <cfRule type="cellIs" dxfId="2103" priority="2177" stopIfTrue="1" operator="greaterThan">
      <formula>0.03</formula>
    </cfRule>
    <cfRule type="cellIs" dxfId="2102" priority="2178" stopIfTrue="1" operator="lessThan">
      <formula>-0.03</formula>
    </cfRule>
  </conditionalFormatting>
  <conditionalFormatting sqref="BF619">
    <cfRule type="cellIs" dxfId="2101" priority="2173" stopIfTrue="1" operator="greaterThan">
      <formula>0.03</formula>
    </cfRule>
    <cfRule type="cellIs" dxfId="2100" priority="2174" stopIfTrue="1" operator="lessThan">
      <formula>-0.03</formula>
    </cfRule>
  </conditionalFormatting>
  <conditionalFormatting sqref="BE655 BE665">
    <cfRule type="cellIs" dxfId="2099" priority="2171" stopIfTrue="1" operator="greaterThan">
      <formula>0.03</formula>
    </cfRule>
    <cfRule type="cellIs" dxfId="2098" priority="2172" stopIfTrue="1" operator="lessThan">
      <formula>-0.03</formula>
    </cfRule>
  </conditionalFormatting>
  <conditionalFormatting sqref="CB616:CB618">
    <cfRule type="cellIs" dxfId="2097" priority="2149" stopIfTrue="1" operator="greaterThan">
      <formula>0.03</formula>
    </cfRule>
    <cfRule type="cellIs" dxfId="2096" priority="2150" stopIfTrue="1" operator="lessThan">
      <formula>-0.03</formula>
    </cfRule>
  </conditionalFormatting>
  <conditionalFormatting sqref="BX648">
    <cfRule type="cellIs" dxfId="2095" priority="2141" stopIfTrue="1" operator="greaterThan">
      <formula>0.03</formula>
    </cfRule>
    <cfRule type="cellIs" dxfId="2094" priority="2142" stopIfTrue="1" operator="lessThan">
      <formula>-0.03</formula>
    </cfRule>
  </conditionalFormatting>
  <conditionalFormatting sqref="BE666">
    <cfRule type="cellIs" dxfId="2093" priority="2169" stopIfTrue="1" operator="greaterThan">
      <formula>0.03</formula>
    </cfRule>
    <cfRule type="cellIs" dxfId="2092" priority="2170" stopIfTrue="1" operator="lessThan">
      <formula>-0.03</formula>
    </cfRule>
  </conditionalFormatting>
  <conditionalFormatting sqref="BK666">
    <cfRule type="cellIs" dxfId="2091" priority="2167" stopIfTrue="1" operator="greaterThan">
      <formula>0.03</formula>
    </cfRule>
    <cfRule type="cellIs" dxfId="2090" priority="2168" stopIfTrue="1" operator="lessThan">
      <formula>-0.03</formula>
    </cfRule>
  </conditionalFormatting>
  <conditionalFormatting sqref="BM666">
    <cfRule type="cellIs" dxfId="2089" priority="2165" stopIfTrue="1" operator="greaterThan">
      <formula>0.03</formula>
    </cfRule>
    <cfRule type="cellIs" dxfId="2088" priority="2166" stopIfTrue="1" operator="lessThan">
      <formula>-0.03</formula>
    </cfRule>
  </conditionalFormatting>
  <conditionalFormatting sqref="BO666">
    <cfRule type="cellIs" dxfId="2087" priority="2163" stopIfTrue="1" operator="greaterThan">
      <formula>0.03</formula>
    </cfRule>
    <cfRule type="cellIs" dxfId="2086" priority="2164" stopIfTrue="1" operator="lessThan">
      <formula>-0.03</formula>
    </cfRule>
  </conditionalFormatting>
  <conditionalFormatting sqref="BS666">
    <cfRule type="cellIs" dxfId="2085" priority="2159" stopIfTrue="1" operator="greaterThan">
      <formula>0.03</formula>
    </cfRule>
    <cfRule type="cellIs" dxfId="2084" priority="2160" stopIfTrue="1" operator="lessThan">
      <formula>-0.03</formula>
    </cfRule>
  </conditionalFormatting>
  <conditionalFormatting sqref="BU666">
    <cfRule type="cellIs" dxfId="2083" priority="2161" stopIfTrue="1" operator="greaterThan">
      <formula>0.03</formula>
    </cfRule>
    <cfRule type="cellIs" dxfId="2082" priority="2162" stopIfTrue="1" operator="lessThan">
      <formula>-0.03</formula>
    </cfRule>
  </conditionalFormatting>
  <conditionalFormatting sqref="BW666">
    <cfRule type="cellIs" dxfId="2081" priority="2157" stopIfTrue="1" operator="greaterThan">
      <formula>0.03</formula>
    </cfRule>
    <cfRule type="cellIs" dxfId="2080" priority="2158" stopIfTrue="1" operator="lessThan">
      <formula>-0.03</formula>
    </cfRule>
  </conditionalFormatting>
  <conditionalFormatting sqref="BQ666">
    <cfRule type="cellIs" dxfId="2079" priority="2155" stopIfTrue="1" operator="greaterThan">
      <formula>0.03</formula>
    </cfRule>
    <cfRule type="cellIs" dxfId="2078" priority="2156" stopIfTrue="1" operator="lessThan">
      <formula>-0.03</formula>
    </cfRule>
  </conditionalFormatting>
  <conditionalFormatting sqref="BJ616:BJ618">
    <cfRule type="cellIs" dxfId="2077" priority="2153" stopIfTrue="1" operator="greaterThan">
      <formula>0.03</formula>
    </cfRule>
    <cfRule type="cellIs" dxfId="2076" priority="2154" stopIfTrue="1" operator="lessThan">
      <formula>-0.03</formula>
    </cfRule>
  </conditionalFormatting>
  <conditionalFormatting sqref="BJ625:BJ627">
    <cfRule type="cellIs" dxfId="2075" priority="2151" stopIfTrue="1" operator="greaterThan">
      <formula>0.03</formula>
    </cfRule>
    <cfRule type="cellIs" dxfId="2074" priority="2152" stopIfTrue="1" operator="lessThan">
      <formula>-0.03</formula>
    </cfRule>
  </conditionalFormatting>
  <conditionalFormatting sqref="CB625:CB627">
    <cfRule type="cellIs" dxfId="2073" priority="2147" stopIfTrue="1" operator="greaterThan">
      <formula>0.03</formula>
    </cfRule>
    <cfRule type="cellIs" dxfId="2072" priority="2148" stopIfTrue="1" operator="lessThan">
      <formula>-0.03</formula>
    </cfRule>
  </conditionalFormatting>
  <conditionalFormatting sqref="BF274:BH274 BF280:BH280 BF286:BH286 BF292:BH292 BF298:BH298 BF304:BH304 BF310:BH310 BF316:BH316 BF322:BH322">
    <cfRule type="cellIs" dxfId="2071" priority="2073" stopIfTrue="1" operator="greaterThan">
      <formula>0.03</formula>
    </cfRule>
    <cfRule type="cellIs" dxfId="2070" priority="2074" stopIfTrue="1" operator="lessThan">
      <formula>-0.03</formula>
    </cfRule>
  </conditionalFormatting>
  <conditionalFormatting sqref="BX619">
    <cfRule type="cellIs" dxfId="2069" priority="2145" stopIfTrue="1" operator="greaterThan">
      <formula>0.03</formula>
    </cfRule>
    <cfRule type="cellIs" dxfId="2068" priority="2146" stopIfTrue="1" operator="lessThan">
      <formula>-0.03</formula>
    </cfRule>
  </conditionalFormatting>
  <conditionalFormatting sqref="BX628">
    <cfRule type="cellIs" dxfId="2067" priority="2143" stopIfTrue="1" operator="greaterThan">
      <formula>0.03</formula>
    </cfRule>
    <cfRule type="cellIs" dxfId="2066" priority="2144" stopIfTrue="1" operator="lessThan">
      <formula>-0.03</formula>
    </cfRule>
  </conditionalFormatting>
  <conditionalFormatting sqref="BT274 BT280 BT286 BT292 BT298 BT304 BT310 BT316 BT322">
    <cfRule type="cellIs" dxfId="2065" priority="2039" stopIfTrue="1" operator="greaterThan">
      <formula>0.03</formula>
    </cfRule>
    <cfRule type="cellIs" dxfId="2064" priority="2040" stopIfTrue="1" operator="lessThan">
      <formula>-0.03</formula>
    </cfRule>
  </conditionalFormatting>
  <conditionalFormatting sqref="BS328 BS330 BS332">
    <cfRule type="cellIs" dxfId="2063" priority="2037" stopIfTrue="1" operator="greaterThan">
      <formula>0.03</formula>
    </cfRule>
    <cfRule type="cellIs" dxfId="2062" priority="2038" stopIfTrue="1" operator="lessThan">
      <formula>-0.03</formula>
    </cfRule>
  </conditionalFormatting>
  <conditionalFormatting sqref="CF625:CF627">
    <cfRule type="cellIs" dxfId="2061" priority="2123" stopIfTrue="1" operator="greaterThan">
      <formula>0.03</formula>
    </cfRule>
    <cfRule type="cellIs" dxfId="2060" priority="2124" stopIfTrue="1" operator="lessThan">
      <formula>-0.03</formula>
    </cfRule>
  </conditionalFormatting>
  <conditionalFormatting sqref="CG274 CG276 CG278 CG280 CG282 CG284 CG286 CG288 CG290 CG292 CG294 CG296 CG298 CG300 CG302 CG304 CG306 CG308 CG310 CG312 CG314 CG316 CG318 CG320 CG322 CG324 CG326 CG328 CG330 CG332">
    <cfRule type="cellIs" dxfId="2059" priority="1997" stopIfTrue="1" operator="greaterThan">
      <formula>0.03</formula>
    </cfRule>
    <cfRule type="cellIs" dxfId="2058" priority="1998" stopIfTrue="1" operator="lessThan">
      <formula>-0.03</formula>
    </cfRule>
  </conditionalFormatting>
  <conditionalFormatting sqref="CE616:CH618">
    <cfRule type="cellIs" dxfId="2057" priority="2131" stopIfTrue="1" operator="greaterThan">
      <formula>0.03</formula>
    </cfRule>
    <cfRule type="cellIs" dxfId="2056" priority="2132" stopIfTrue="1" operator="lessThan">
      <formula>-0.03</formula>
    </cfRule>
  </conditionalFormatting>
  <conditionalFormatting sqref="CF616:CF618">
    <cfRule type="cellIs" dxfId="2055" priority="2129" stopIfTrue="1" operator="greaterThan">
      <formula>0.03</formula>
    </cfRule>
    <cfRule type="cellIs" dxfId="2054" priority="2130" stopIfTrue="1" operator="lessThan">
      <formula>-0.03</formula>
    </cfRule>
  </conditionalFormatting>
  <conditionalFormatting sqref="CE625:CE633 CE643:CE644">
    <cfRule type="cellIs" dxfId="2053" priority="2121" stopIfTrue="1" operator="greaterThan">
      <formula>0.03</formula>
    </cfRule>
    <cfRule type="cellIs" dxfId="2052" priority="2122" stopIfTrue="1" operator="lessThan">
      <formula>-0.03</formula>
    </cfRule>
  </conditionalFormatting>
  <conditionalFormatting sqref="CF648 CH648">
    <cfRule type="cellIs" dxfId="2051" priority="2119" stopIfTrue="1" operator="greaterThan">
      <formula>0.03</formula>
    </cfRule>
    <cfRule type="cellIs" dxfId="2050" priority="2120" stopIfTrue="1" operator="lessThan">
      <formula>-0.03</formula>
    </cfRule>
  </conditionalFormatting>
  <conditionalFormatting sqref="CF648">
    <cfRule type="cellIs" dxfId="2049" priority="2117" stopIfTrue="1" operator="greaterThan">
      <formula>0.03</formula>
    </cfRule>
    <cfRule type="cellIs" dxfId="2048" priority="2118" stopIfTrue="1" operator="lessThan">
      <formula>-0.03</formula>
    </cfRule>
  </conditionalFormatting>
  <conditionalFormatting sqref="BV376">
    <cfRule type="cellIs" dxfId="2047" priority="1961" stopIfTrue="1" operator="greaterThan">
      <formula>0.03</formula>
    </cfRule>
    <cfRule type="cellIs" dxfId="2046" priority="1962" stopIfTrue="1" operator="lessThan">
      <formula>-0.03</formula>
    </cfRule>
  </conditionalFormatting>
  <conditionalFormatting sqref="CH619">
    <cfRule type="cellIs" dxfId="2045" priority="2115" stopIfTrue="1" operator="greaterThan">
      <formula>0.03</formula>
    </cfRule>
    <cfRule type="cellIs" dxfId="2044" priority="2116" stopIfTrue="1" operator="lessThan">
      <formula>-0.03</formula>
    </cfRule>
  </conditionalFormatting>
  <conditionalFormatting sqref="CH628">
    <cfRule type="cellIs" dxfId="2043" priority="2113" stopIfTrue="1" operator="greaterThan">
      <formula>0.03</formula>
    </cfRule>
    <cfRule type="cellIs" dxfId="2042" priority="2114" stopIfTrue="1" operator="lessThan">
      <formula>-0.03</formula>
    </cfRule>
  </conditionalFormatting>
  <conditionalFormatting sqref="CH625:CH627">
    <cfRule type="cellIs" dxfId="2041" priority="2107" stopIfTrue="1" operator="greaterThan">
      <formula>0.03</formula>
    </cfRule>
    <cfRule type="cellIs" dxfId="2040" priority="2108" stopIfTrue="1" operator="lessThan">
      <formula>-0.03</formula>
    </cfRule>
  </conditionalFormatting>
  <conditionalFormatting sqref="CG625:CG633 CG643:CG644">
    <cfRule type="cellIs" dxfId="2039" priority="2105" stopIfTrue="1" operator="greaterThan">
      <formula>0.03</formula>
    </cfRule>
    <cfRule type="cellIs" dxfId="2038" priority="2106" stopIfTrue="1" operator="lessThan">
      <formula>-0.03</formula>
    </cfRule>
  </conditionalFormatting>
  <conditionalFormatting sqref="CH648">
    <cfRule type="cellIs" dxfId="2037" priority="2103" stopIfTrue="1" operator="greaterThan">
      <formula>0.03</formula>
    </cfRule>
    <cfRule type="cellIs" dxfId="2036" priority="2104" stopIfTrue="1" operator="lessThan">
      <formula>-0.03</formula>
    </cfRule>
  </conditionalFormatting>
  <conditionalFormatting sqref="CG666">
    <cfRule type="cellIs" dxfId="2035" priority="2099" stopIfTrue="1" operator="greaterThan">
      <formula>0.03</formula>
    </cfRule>
    <cfRule type="cellIs" dxfId="2034" priority="2100" stopIfTrue="1" operator="lessThan">
      <formula>-0.03</formula>
    </cfRule>
  </conditionalFormatting>
  <conditionalFormatting sqref="CF628">
    <cfRule type="cellIs" dxfId="2033" priority="2133" stopIfTrue="1" operator="greaterThan">
      <formula>0.03</formula>
    </cfRule>
    <cfRule type="cellIs" dxfId="2032" priority="2134" stopIfTrue="1" operator="lessThan">
      <formula>-0.03</formula>
    </cfRule>
  </conditionalFormatting>
  <conditionalFormatting sqref="CE619:CH619">
    <cfRule type="cellIs" dxfId="2031" priority="2139" stopIfTrue="1" operator="greaterThan">
      <formula>0.03</formula>
    </cfRule>
    <cfRule type="cellIs" dxfId="2030" priority="2140" stopIfTrue="1" operator="lessThan">
      <formula>-0.03</formula>
    </cfRule>
  </conditionalFormatting>
  <conditionalFormatting sqref="CF619">
    <cfRule type="cellIs" dxfId="2029" priority="2137" stopIfTrue="1" operator="greaterThan">
      <formula>0.03</formula>
    </cfRule>
    <cfRule type="cellIs" dxfId="2028" priority="2138" stopIfTrue="1" operator="lessThan">
      <formula>-0.03</formula>
    </cfRule>
  </conditionalFormatting>
  <conditionalFormatting sqref="CE628:CH628">
    <cfRule type="cellIs" dxfId="2027" priority="2135" stopIfTrue="1" operator="greaterThan">
      <formula>0.03</formula>
    </cfRule>
    <cfRule type="cellIs" dxfId="2026" priority="2136" stopIfTrue="1" operator="lessThan">
      <formula>-0.03</formula>
    </cfRule>
  </conditionalFormatting>
  <conditionalFormatting sqref="CE274:CH274 CE280:CH280 CE286:CH286 CE292:CH292 CE298:CH298 CE304:CH304 CE310:CH310 CE316:CH316 CE322:CH322 CE328:CH328">
    <cfRule type="cellIs" dxfId="2025" priority="2001" stopIfTrue="1" operator="greaterThan">
      <formula>0.03</formula>
    </cfRule>
    <cfRule type="cellIs" dxfId="2024" priority="2002" stopIfTrue="1" operator="lessThan">
      <formula>-0.03</formula>
    </cfRule>
  </conditionalFormatting>
  <conditionalFormatting sqref="CH274 CH280 CH286 CH292 CH298 CH304 CH310 CH316 CH322 CH328">
    <cfRule type="cellIs" dxfId="2023" priority="1999" stopIfTrue="1" operator="greaterThan">
      <formula>0.03</formula>
    </cfRule>
    <cfRule type="cellIs" dxfId="2022" priority="2000" stopIfTrue="1" operator="lessThan">
      <formula>-0.03</formula>
    </cfRule>
  </conditionalFormatting>
  <conditionalFormatting sqref="CE376 CE378 CE380">
    <cfRule type="cellIs" dxfId="2021" priority="1937" stopIfTrue="1" operator="greaterThan">
      <formula>0.03</formula>
    </cfRule>
    <cfRule type="cellIs" dxfId="2020" priority="1938" stopIfTrue="1" operator="lessThan">
      <formula>-0.03</formula>
    </cfRule>
  </conditionalFormatting>
  <conditionalFormatting sqref="CE376:CH376">
    <cfRule type="cellIs" dxfId="2019" priority="1935" stopIfTrue="1" operator="greaterThan">
      <formula>0.03</formula>
    </cfRule>
    <cfRule type="cellIs" dxfId="2018" priority="1936" stopIfTrue="1" operator="lessThan">
      <formula>-0.03</formula>
    </cfRule>
  </conditionalFormatting>
  <conditionalFormatting sqref="CH616:CH618">
    <cfRule type="cellIs" dxfId="2017" priority="2111" stopIfTrue="1" operator="greaterThan">
      <formula>0.03</formula>
    </cfRule>
    <cfRule type="cellIs" dxfId="2016" priority="2112" stopIfTrue="1" operator="lessThan">
      <formula>-0.03</formula>
    </cfRule>
  </conditionalFormatting>
  <conditionalFormatting sqref="CG616:CG624">
    <cfRule type="cellIs" dxfId="2015" priority="2109" stopIfTrue="1" operator="greaterThan">
      <formula>0.03</formula>
    </cfRule>
    <cfRule type="cellIs" dxfId="2014" priority="2110" stopIfTrue="1" operator="lessThan">
      <formula>-0.03</formula>
    </cfRule>
  </conditionalFormatting>
  <conditionalFormatting sqref="CE666">
    <cfRule type="cellIs" dxfId="2013" priority="2101" stopIfTrue="1" operator="greaterThan">
      <formula>0.03</formula>
    </cfRule>
    <cfRule type="cellIs" dxfId="2012" priority="2102" stopIfTrue="1" operator="lessThan">
      <formula>-0.03</formula>
    </cfRule>
  </conditionalFormatting>
  <conditionalFormatting sqref="BP637">
    <cfRule type="cellIs" dxfId="2011" priority="2091" stopIfTrue="1" operator="greaterThan">
      <formula>0.03</formula>
    </cfRule>
    <cfRule type="cellIs" dxfId="2010" priority="2092" stopIfTrue="1" operator="lessThan">
      <formula>-0.03</formula>
    </cfRule>
  </conditionalFormatting>
  <conditionalFormatting sqref="BE634:BE642 BF634:BJ636">
    <cfRule type="cellIs" dxfId="2009" priority="2097" stopIfTrue="1" operator="greaterThan">
      <formula>0.03</formula>
    </cfRule>
    <cfRule type="cellIs" dxfId="2008" priority="2098" stopIfTrue="1" operator="lessThan">
      <formula>-0.03</formula>
    </cfRule>
  </conditionalFormatting>
  <conditionalFormatting sqref="BL637">
    <cfRule type="cellIs" dxfId="2007" priority="2095" stopIfTrue="1" operator="greaterThan">
      <formula>0.03</formula>
    </cfRule>
    <cfRule type="cellIs" dxfId="2006" priority="2096" stopIfTrue="1" operator="lessThan">
      <formula>-0.03</formula>
    </cfRule>
  </conditionalFormatting>
  <conditionalFormatting sqref="BN637 BP637 BR637">
    <cfRule type="cellIs" dxfId="2005" priority="2093" stopIfTrue="1" operator="greaterThan">
      <formula>0.03</formula>
    </cfRule>
    <cfRule type="cellIs" dxfId="2004" priority="2094" stopIfTrue="1" operator="lessThan">
      <formula>-0.03</formula>
    </cfRule>
  </conditionalFormatting>
  <conditionalFormatting sqref="BV637">
    <cfRule type="cellIs" dxfId="2003" priority="2089" stopIfTrue="1" operator="greaterThan">
      <formula>0.03</formula>
    </cfRule>
    <cfRule type="cellIs" dxfId="2002" priority="2090" stopIfTrue="1" operator="lessThan">
      <formula>-0.03</formula>
    </cfRule>
  </conditionalFormatting>
  <conditionalFormatting sqref="BT637">
    <cfRule type="cellIs" dxfId="2001" priority="2087" stopIfTrue="1" operator="greaterThan">
      <formula>0.03</formula>
    </cfRule>
    <cfRule type="cellIs" dxfId="2000" priority="2088" stopIfTrue="1" operator="lessThan">
      <formula>-0.03</formula>
    </cfRule>
  </conditionalFormatting>
  <conditionalFormatting sqref="BR637">
    <cfRule type="cellIs" dxfId="1999" priority="2085" stopIfTrue="1" operator="greaterThan">
      <formula>0.03</formula>
    </cfRule>
    <cfRule type="cellIs" dxfId="1998" priority="2086" stopIfTrue="1" operator="lessThan">
      <formula>-0.03</formula>
    </cfRule>
  </conditionalFormatting>
  <conditionalFormatting sqref="BF637">
    <cfRule type="cellIs" dxfId="1997" priority="2083" stopIfTrue="1" operator="greaterThan">
      <formula>0.03</formula>
    </cfRule>
    <cfRule type="cellIs" dxfId="1996" priority="2084" stopIfTrue="1" operator="lessThan">
      <formula>-0.03</formula>
    </cfRule>
  </conditionalFormatting>
  <conditionalFormatting sqref="BX637">
    <cfRule type="cellIs" dxfId="1995" priority="2081" stopIfTrue="1" operator="greaterThan">
      <formula>0.03</formula>
    </cfRule>
    <cfRule type="cellIs" dxfId="1994" priority="2082" stopIfTrue="1" operator="lessThan">
      <formula>-0.03</formula>
    </cfRule>
  </conditionalFormatting>
  <conditionalFormatting sqref="CH637">
    <cfRule type="cellIs" dxfId="1993" priority="2075" stopIfTrue="1" operator="greaterThan">
      <formula>0.03</formula>
    </cfRule>
    <cfRule type="cellIs" dxfId="1992" priority="2076" stopIfTrue="1" operator="lessThan">
      <formula>-0.03</formula>
    </cfRule>
  </conditionalFormatting>
  <conditionalFormatting sqref="CF637">
    <cfRule type="cellIs" dxfId="1991" priority="2077" stopIfTrue="1" operator="greaterThan">
      <formula>0.03</formula>
    </cfRule>
    <cfRule type="cellIs" dxfId="1990" priority="2078" stopIfTrue="1" operator="lessThan">
      <formula>-0.03</formula>
    </cfRule>
  </conditionalFormatting>
  <conditionalFormatting sqref="CF637 CH637">
    <cfRule type="cellIs" dxfId="1989" priority="2079" stopIfTrue="1" operator="greaterThan">
      <formula>0.03</formula>
    </cfRule>
    <cfRule type="cellIs" dxfId="1988" priority="2080" stopIfTrue="1" operator="lessThan">
      <formula>-0.03</formula>
    </cfRule>
  </conditionalFormatting>
  <conditionalFormatting sqref="BX328">
    <cfRule type="cellIs" dxfId="1987" priority="2029" stopIfTrue="1" operator="greaterThan">
      <formula>0.03</formula>
    </cfRule>
    <cfRule type="cellIs" dxfId="1986" priority="2030" stopIfTrue="1" operator="lessThan">
      <formula>-0.03</formula>
    </cfRule>
  </conditionalFormatting>
  <conditionalFormatting sqref="BW274 BW276 BW278 BW280 BW282 BW284 BW286 BW288 BW290 BW292 BW294 BW296 BW298 BW300 BW302 BW304 BW306 BW308 BW310 BW312 BW314 BW316 BW318 BW320 BW322 BW324 BW326">
    <cfRule type="cellIs" dxfId="1985" priority="2031" stopIfTrue="1" operator="greaterThan">
      <formula>0.03</formula>
    </cfRule>
    <cfRule type="cellIs" dxfId="1984" priority="2032" stopIfTrue="1" operator="lessThan">
      <formula>-0.03</formula>
    </cfRule>
  </conditionalFormatting>
  <conditionalFormatting sqref="BW328 BW330 BW332">
    <cfRule type="cellIs" dxfId="1983" priority="2027" stopIfTrue="1" operator="greaterThan">
      <formula>0.03</formula>
    </cfRule>
    <cfRule type="cellIs" dxfId="1982" priority="2028" stopIfTrue="1" operator="lessThan">
      <formula>-0.03</formula>
    </cfRule>
  </conditionalFormatting>
  <conditionalFormatting sqref="CA274 CA280 CA286 CA292 CA298 CA304 CA310 CA316 CA322">
    <cfRule type="cellIs" dxfId="1981" priority="2013" stopIfTrue="1" operator="greaterThan">
      <formula>0.03</formula>
    </cfRule>
    <cfRule type="cellIs" dxfId="1980" priority="2014" stopIfTrue="1" operator="lessThan">
      <formula>-0.03</formula>
    </cfRule>
  </conditionalFormatting>
  <conditionalFormatting sqref="BF376:BH376">
    <cfRule type="cellIs" dxfId="1979" priority="1975" stopIfTrue="1" operator="greaterThan">
      <formula>0.03</formula>
    </cfRule>
    <cfRule type="cellIs" dxfId="1978" priority="1976" stopIfTrue="1" operator="lessThan">
      <formula>-0.03</formula>
    </cfRule>
  </conditionalFormatting>
  <conditionalFormatting sqref="BK274 BK276 BK278 BK280 BK282 BK284 BK286 BK288 BK290 BK292 BK294 BK296 BK298 BK300 BK302 BK304 BK306 BK308 BK310 BK312 BK314 BK316 BK318 BK320 BK322 BK324 BK326">
    <cfRule type="cellIs" dxfId="1977" priority="2067" stopIfTrue="1" operator="greaterThan">
      <formula>0.03</formula>
    </cfRule>
    <cfRule type="cellIs" dxfId="1976" priority="2068" stopIfTrue="1" operator="lessThan">
      <formula>-0.03</formula>
    </cfRule>
  </conditionalFormatting>
  <conditionalFormatting sqref="BL274 BL280 BL286 BL292 BL298 BL304 BL310 BL316 BL322">
    <cfRule type="cellIs" dxfId="1975" priority="2069" stopIfTrue="1" operator="greaterThan">
      <formula>0.03</formula>
    </cfRule>
    <cfRule type="cellIs" dxfId="1974" priority="2070" stopIfTrue="1" operator="lessThan">
      <formula>-0.03</formula>
    </cfRule>
  </conditionalFormatting>
  <conditionalFormatting sqref="BE274 BE276 BE278 BE280 BE282 BE284 BE286 BE288 BE290 BE292 BE294 BE296 BE298 BE300 BE302 BE304 BE306 BE308 BE310 BE312 BE314 BE316 BE318 BE320 BE322 BE324 BE326">
    <cfRule type="cellIs" dxfId="1973" priority="2071" stopIfTrue="1" operator="greaterThan">
      <formula>0.03</formula>
    </cfRule>
    <cfRule type="cellIs" dxfId="1972" priority="2072" stopIfTrue="1" operator="lessThan">
      <formula>-0.03</formula>
    </cfRule>
  </conditionalFormatting>
  <conditionalFormatting sqref="BN274 BN280 BN286 BN292 BN298 BN304 BN310 BN316 BN322">
    <cfRule type="cellIs" dxfId="1971" priority="2063" stopIfTrue="1" operator="greaterThan">
      <formula>0.03</formula>
    </cfRule>
    <cfRule type="cellIs" dxfId="1970" priority="2064" stopIfTrue="1" operator="lessThan">
      <formula>-0.03</formula>
    </cfRule>
  </conditionalFormatting>
  <conditionalFormatting sqref="BM274 BM276 BM278 BM280 BM282 BM284 BM286 BM288 BM290 BM292 BM294 BM296 BM298 BM300 BM302 BM304 BM306 BM308 BM310 BM312 BM314 BM316 BM318 BM320 BM322 BM324 BM326">
    <cfRule type="cellIs" dxfId="1969" priority="2065" stopIfTrue="1" operator="greaterThan">
      <formula>0.03</formula>
    </cfRule>
    <cfRule type="cellIs" dxfId="1968" priority="2066" stopIfTrue="1" operator="lessThan">
      <formula>-0.03</formula>
    </cfRule>
  </conditionalFormatting>
  <conditionalFormatting sqref="BK328 BK330 BK332">
    <cfRule type="cellIs" dxfId="1967" priority="2055" stopIfTrue="1" operator="greaterThan">
      <formula>0.03</formula>
    </cfRule>
    <cfRule type="cellIs" dxfId="1966" priority="2056" stopIfTrue="1" operator="lessThan">
      <formula>-0.03</formula>
    </cfRule>
  </conditionalFormatting>
  <conditionalFormatting sqref="BL328">
    <cfRule type="cellIs" dxfId="1965" priority="2057" stopIfTrue="1" operator="greaterThan">
      <formula>0.03</formula>
    </cfRule>
    <cfRule type="cellIs" dxfId="1964" priority="2058" stopIfTrue="1" operator="lessThan">
      <formula>-0.03</formula>
    </cfRule>
  </conditionalFormatting>
  <conditionalFormatting sqref="BF328:BH328">
    <cfRule type="cellIs" dxfId="1963" priority="2061" stopIfTrue="1" operator="greaterThan">
      <formula>0.03</formula>
    </cfRule>
    <cfRule type="cellIs" dxfId="1962" priority="2062" stopIfTrue="1" operator="lessThan">
      <formula>-0.03</formula>
    </cfRule>
  </conditionalFormatting>
  <conditionalFormatting sqref="BE328 BE330 BE332">
    <cfRule type="cellIs" dxfId="1961" priority="2059" stopIfTrue="1" operator="greaterThan">
      <formula>0.03</formula>
    </cfRule>
    <cfRule type="cellIs" dxfId="1960" priority="2060" stopIfTrue="1" operator="lessThan">
      <formula>-0.03</formula>
    </cfRule>
  </conditionalFormatting>
  <conditionalFormatting sqref="BN328">
    <cfRule type="cellIs" dxfId="1959" priority="2051" stopIfTrue="1" operator="greaterThan">
      <formula>0.03</formula>
    </cfRule>
    <cfRule type="cellIs" dxfId="1958" priority="2052" stopIfTrue="1" operator="lessThan">
      <formula>-0.03</formula>
    </cfRule>
  </conditionalFormatting>
  <conditionalFormatting sqref="BM328 BM330 BM332">
    <cfRule type="cellIs" dxfId="1957" priority="2053" stopIfTrue="1" operator="greaterThan">
      <formula>0.03</formula>
    </cfRule>
    <cfRule type="cellIs" dxfId="1956" priority="2054" stopIfTrue="1" operator="lessThan">
      <formula>-0.03</formula>
    </cfRule>
  </conditionalFormatting>
  <conditionalFormatting sqref="BV274 BV280 BV286 BV292 BV298 BV304 BV310 BV316 BV322">
    <cfRule type="cellIs" dxfId="1955" priority="2047" stopIfTrue="1" operator="greaterThan">
      <formula>0.03</formula>
    </cfRule>
    <cfRule type="cellIs" dxfId="1954" priority="2048" stopIfTrue="1" operator="lessThan">
      <formula>-0.03</formula>
    </cfRule>
  </conditionalFormatting>
  <conditionalFormatting sqref="BU274 BU276 BU278 BU280 BU282 BU284 BU286 BU288 BU290 BU292 BU294 BU296 BU298 BU300 BU302 BU304 BU306 BU308 BU310 BU312 BU314 BU316 BU318 BU320 BU322 BU324 BU326">
    <cfRule type="cellIs" dxfId="1953" priority="2049" stopIfTrue="1" operator="greaterThan">
      <formula>0.03</formula>
    </cfRule>
    <cfRule type="cellIs" dxfId="1952" priority="2050" stopIfTrue="1" operator="lessThan">
      <formula>-0.03</formula>
    </cfRule>
  </conditionalFormatting>
  <conditionalFormatting sqref="BV328">
    <cfRule type="cellIs" dxfId="1951" priority="2043" stopIfTrue="1" operator="greaterThan">
      <formula>0.03</formula>
    </cfRule>
    <cfRule type="cellIs" dxfId="1950" priority="2044" stopIfTrue="1" operator="lessThan">
      <formula>-0.03</formula>
    </cfRule>
  </conditionalFormatting>
  <conditionalFormatting sqref="BU328 BU330 BU332">
    <cfRule type="cellIs" dxfId="1949" priority="2045" stopIfTrue="1" operator="greaterThan">
      <formula>0.03</formula>
    </cfRule>
    <cfRule type="cellIs" dxfId="1948" priority="2046" stopIfTrue="1" operator="lessThan">
      <formula>-0.03</formula>
    </cfRule>
  </conditionalFormatting>
  <conditionalFormatting sqref="BS274 BS276 BS278 BS280 BS282 BS284 BS286 BS288 BS290 BS292 BS294 BS296 BS298 BS300 BS302 BS304 BS306 BS308 BS310 BS312 BS314 BS316 BS318 BS320 BS322 BS324 BS326">
    <cfRule type="cellIs" dxfId="1947" priority="2041" stopIfTrue="1" operator="greaterThan">
      <formula>0.03</formula>
    </cfRule>
    <cfRule type="cellIs" dxfId="1946" priority="2042" stopIfTrue="1" operator="lessThan">
      <formula>-0.03</formula>
    </cfRule>
  </conditionalFormatting>
  <conditionalFormatting sqref="BT328">
    <cfRule type="cellIs" dxfId="1945" priority="2035" stopIfTrue="1" operator="greaterThan">
      <formula>0.03</formula>
    </cfRule>
    <cfRule type="cellIs" dxfId="1944" priority="2036" stopIfTrue="1" operator="lessThan">
      <formula>-0.03</formula>
    </cfRule>
  </conditionalFormatting>
  <conditionalFormatting sqref="BY274 BY280 BY286 BY292 BY298 BY304 BY310 BY316 BY322">
    <cfRule type="cellIs" dxfId="1943" priority="2025" stopIfTrue="1" operator="greaterThan">
      <formula>0.03</formula>
    </cfRule>
    <cfRule type="cellIs" dxfId="1942" priority="2026" stopIfTrue="1" operator="lessThan">
      <formula>-0.03</formula>
    </cfRule>
  </conditionalFormatting>
  <conditionalFormatting sqref="BY328">
    <cfRule type="cellIs" dxfId="1941" priority="2023" stopIfTrue="1" operator="greaterThan">
      <formula>0.03</formula>
    </cfRule>
    <cfRule type="cellIs" dxfId="1940" priority="2024" stopIfTrue="1" operator="lessThan">
      <formula>-0.03</formula>
    </cfRule>
  </conditionalFormatting>
  <conditionalFormatting sqref="BZ274 BZ280 BZ286 BZ292 BZ298 BZ304 BZ310 BZ316 BZ322">
    <cfRule type="cellIs" dxfId="1939" priority="2021" stopIfTrue="1" operator="greaterThan">
      <formula>0.03</formula>
    </cfRule>
    <cfRule type="cellIs" dxfId="1938" priority="2022" stopIfTrue="1" operator="lessThan">
      <formula>-0.03</formula>
    </cfRule>
  </conditionalFormatting>
  <conditionalFormatting sqref="BZ328">
    <cfRule type="cellIs" dxfId="1937" priority="2019" stopIfTrue="1" operator="greaterThan">
      <formula>0.03</formula>
    </cfRule>
    <cfRule type="cellIs" dxfId="1936" priority="2020" stopIfTrue="1" operator="lessThan">
      <formula>-0.03</formula>
    </cfRule>
  </conditionalFormatting>
  <conditionalFormatting sqref="CA328">
    <cfRule type="cellIs" dxfId="1935" priority="2011" stopIfTrue="1" operator="greaterThan">
      <formula>0.03</formula>
    </cfRule>
    <cfRule type="cellIs" dxfId="1934" priority="2012" stopIfTrue="1" operator="lessThan">
      <formula>-0.03</formula>
    </cfRule>
  </conditionalFormatting>
  <conditionalFormatting sqref="BX274 BX280 BX286 BX292 BX298 BX304 BX310 BX316 BX322">
    <cfRule type="cellIs" dxfId="1933" priority="2033" stopIfTrue="1" operator="greaterThan">
      <formula>0.03</formula>
    </cfRule>
    <cfRule type="cellIs" dxfId="1932" priority="2034" stopIfTrue="1" operator="lessThan">
      <formula>-0.03</formula>
    </cfRule>
  </conditionalFormatting>
  <conditionalFormatting sqref="BI274 BI280 BI286 BI292 BI298 BI304 BI310 BI316 BI322">
    <cfRule type="cellIs" dxfId="1931" priority="2017" stopIfTrue="1" operator="greaterThan">
      <formula>0.03</formula>
    </cfRule>
    <cfRule type="cellIs" dxfId="1930" priority="2018" stopIfTrue="1" operator="lessThan">
      <formula>-0.03</formula>
    </cfRule>
  </conditionalFormatting>
  <conditionalFormatting sqref="BI328">
    <cfRule type="cellIs" dxfId="1929" priority="2015" stopIfTrue="1" operator="greaterThan">
      <formula>0.03</formula>
    </cfRule>
    <cfRule type="cellIs" dxfId="1928" priority="2016" stopIfTrue="1" operator="lessThan">
      <formula>-0.03</formula>
    </cfRule>
  </conditionalFormatting>
  <conditionalFormatting sqref="BJ274 BJ280 BJ286 BJ292 BJ298 BJ304 BJ310 BJ316 BJ322 BJ328">
    <cfRule type="cellIs" dxfId="1927" priority="2009" stopIfTrue="1" operator="greaterThan">
      <formula>0.03</formula>
    </cfRule>
    <cfRule type="cellIs" dxfId="1926" priority="2010" stopIfTrue="1" operator="lessThan">
      <formula>-0.03</formula>
    </cfRule>
  </conditionalFormatting>
  <conditionalFormatting sqref="CB274 CB280 CB286 CB292 CB298 CB304 CB310 CB316 CB322 CB328">
    <cfRule type="cellIs" dxfId="1925" priority="2007" stopIfTrue="1" operator="greaterThan">
      <formula>0.03</formula>
    </cfRule>
    <cfRule type="cellIs" dxfId="1924" priority="2008" stopIfTrue="1" operator="lessThan">
      <formula>-0.03</formula>
    </cfRule>
  </conditionalFormatting>
  <conditionalFormatting sqref="CF274 CF280 CF286 CF292 CF298 CF304 CF310 CF316 CF322 CF328">
    <cfRule type="cellIs" dxfId="1923" priority="2005" stopIfTrue="1" operator="greaterThan">
      <formula>0.03</formula>
    </cfRule>
    <cfRule type="cellIs" dxfId="1922" priority="2006" stopIfTrue="1" operator="lessThan">
      <formula>-0.03</formula>
    </cfRule>
  </conditionalFormatting>
  <conditionalFormatting sqref="CE274 CE276 CE278 CE280 CE282 CE284 CE286 CE288 CE290 CE292 CE294 CE296 CE298 CE300 CE302 CE304 CE306 CE308 CE310 CE312 CE314 CE316 CE318 CE320 CE322 CE324 CE326 CE328 CE330 CE332">
    <cfRule type="cellIs" dxfId="1921" priority="2003" stopIfTrue="1" operator="greaterThan">
      <formula>0.03</formula>
    </cfRule>
    <cfRule type="cellIs" dxfId="1920" priority="2004" stopIfTrue="1" operator="lessThan">
      <formula>-0.03</formula>
    </cfRule>
  </conditionalFormatting>
  <conditionalFormatting sqref="BP274 BP280 BP286 BP292 BP298 BP304 BP310 BP316 BP322">
    <cfRule type="cellIs" dxfId="1919" priority="1995" stopIfTrue="1" operator="greaterThan">
      <formula>0.03</formula>
    </cfRule>
    <cfRule type="cellIs" dxfId="1918" priority="1996" stopIfTrue="1" operator="lessThan">
      <formula>-0.03</formula>
    </cfRule>
  </conditionalFormatting>
  <conditionalFormatting sqref="BO274:BR274 BO280:BR280 BO286:BR286 BO292:BR292 BO298:BR298 BO304:BR304 BO310:BR310 BO316:BR316 BO322:BR322">
    <cfRule type="cellIs" dxfId="1917" priority="1991" stopIfTrue="1" operator="greaterThan">
      <formula>0.03</formula>
    </cfRule>
    <cfRule type="cellIs" dxfId="1916" priority="1992" stopIfTrue="1" operator="lessThan">
      <formula>-0.03</formula>
    </cfRule>
  </conditionalFormatting>
  <conditionalFormatting sqref="BO274 BO276 BO278 BO280 BO282 BO284 BO286 BO288 BO290 BO292 BO294 BO296 BO298 BO300 BO302 BO304 BO306 BO308 BO310 BO312 BO314 BO316 BO318 BO320 BO322 BO324 BO326">
    <cfRule type="cellIs" dxfId="1915" priority="1993" stopIfTrue="1" operator="greaterThan">
      <formula>0.03</formula>
    </cfRule>
    <cfRule type="cellIs" dxfId="1914" priority="1994" stopIfTrue="1" operator="lessThan">
      <formula>-0.03</formula>
    </cfRule>
  </conditionalFormatting>
  <conditionalFormatting sqref="BP328">
    <cfRule type="cellIs" dxfId="1913" priority="1989" stopIfTrue="1" operator="greaterThan">
      <formula>0.03</formula>
    </cfRule>
    <cfRule type="cellIs" dxfId="1912" priority="1990" stopIfTrue="1" operator="lessThan">
      <formula>-0.03</formula>
    </cfRule>
  </conditionalFormatting>
  <conditionalFormatting sqref="BO328:BR328">
    <cfRule type="cellIs" dxfId="1911" priority="1985" stopIfTrue="1" operator="greaterThan">
      <formula>0.03</formula>
    </cfRule>
    <cfRule type="cellIs" dxfId="1910" priority="1986" stopIfTrue="1" operator="lessThan">
      <formula>-0.03</formula>
    </cfRule>
  </conditionalFormatting>
  <conditionalFormatting sqref="BO328 BO330 BO332">
    <cfRule type="cellIs" dxfId="1909" priority="1987" stopIfTrue="1" operator="greaterThan">
      <formula>0.03</formula>
    </cfRule>
    <cfRule type="cellIs" dxfId="1908" priority="1988" stopIfTrue="1" operator="lessThan">
      <formula>-0.03</formula>
    </cfRule>
  </conditionalFormatting>
  <conditionalFormatting sqref="BR274 BR280 BR286 BR292 BR298 BR304 BR310 BR316 BR322">
    <cfRule type="cellIs" dxfId="1907" priority="1983" stopIfTrue="1" operator="greaterThan">
      <formula>0.03</formula>
    </cfRule>
    <cfRule type="cellIs" dxfId="1906" priority="1984" stopIfTrue="1" operator="lessThan">
      <formula>-0.03</formula>
    </cfRule>
  </conditionalFormatting>
  <conditionalFormatting sqref="BQ274 BQ276 BQ278 BQ280 BQ282 BQ284 BQ286 BQ288 BQ290 BQ292 BQ294 BQ296 BQ298 BQ300 BQ302 BQ304 BQ306 BQ308 BQ310 BQ312 BQ314 BQ316 BQ318 BQ320 BQ322 BQ324 BQ326">
    <cfRule type="cellIs" dxfId="1905" priority="1981" stopIfTrue="1" operator="greaterThan">
      <formula>0.03</formula>
    </cfRule>
    <cfRule type="cellIs" dxfId="1904" priority="1982" stopIfTrue="1" operator="lessThan">
      <formula>-0.03</formula>
    </cfRule>
  </conditionalFormatting>
  <conditionalFormatting sqref="BR328">
    <cfRule type="cellIs" dxfId="1903" priority="1979" stopIfTrue="1" operator="greaterThan">
      <formula>0.03</formula>
    </cfRule>
    <cfRule type="cellIs" dxfId="1902" priority="1980" stopIfTrue="1" operator="lessThan">
      <formula>-0.03</formula>
    </cfRule>
  </conditionalFormatting>
  <conditionalFormatting sqref="BQ328 BQ330 BQ332">
    <cfRule type="cellIs" dxfId="1901" priority="1977" stopIfTrue="1" operator="greaterThan">
      <formula>0.03</formula>
    </cfRule>
    <cfRule type="cellIs" dxfId="1900" priority="1978" stopIfTrue="1" operator="lessThan">
      <formula>-0.03</formula>
    </cfRule>
  </conditionalFormatting>
  <conditionalFormatting sqref="BK376 BK378 BK380">
    <cfRule type="cellIs" dxfId="1899" priority="1969" stopIfTrue="1" operator="greaterThan">
      <formula>0.03</formula>
    </cfRule>
    <cfRule type="cellIs" dxfId="1898" priority="1970" stopIfTrue="1" operator="lessThan">
      <formula>-0.03</formula>
    </cfRule>
  </conditionalFormatting>
  <conditionalFormatting sqref="BL376">
    <cfRule type="cellIs" dxfId="1897" priority="1971" stopIfTrue="1" operator="greaterThan">
      <formula>0.03</formula>
    </cfRule>
    <cfRule type="cellIs" dxfId="1896" priority="1972" stopIfTrue="1" operator="lessThan">
      <formula>-0.03</formula>
    </cfRule>
  </conditionalFormatting>
  <conditionalFormatting sqref="BE376 BE378 BE380">
    <cfRule type="cellIs" dxfId="1895" priority="1973" stopIfTrue="1" operator="greaterThan">
      <formula>0.03</formula>
    </cfRule>
    <cfRule type="cellIs" dxfId="1894" priority="1974" stopIfTrue="1" operator="lessThan">
      <formula>-0.03</formula>
    </cfRule>
  </conditionalFormatting>
  <conditionalFormatting sqref="BN376">
    <cfRule type="cellIs" dxfId="1893" priority="1965" stopIfTrue="1" operator="greaterThan">
      <formula>0.03</formula>
    </cfRule>
    <cfRule type="cellIs" dxfId="1892" priority="1966" stopIfTrue="1" operator="lessThan">
      <formula>-0.03</formula>
    </cfRule>
  </conditionalFormatting>
  <conditionalFormatting sqref="BM376 BM378 BM380">
    <cfRule type="cellIs" dxfId="1891" priority="1967" stopIfTrue="1" operator="greaterThan">
      <formula>0.03</formula>
    </cfRule>
    <cfRule type="cellIs" dxfId="1890" priority="1968" stopIfTrue="1" operator="lessThan">
      <formula>-0.03</formula>
    </cfRule>
  </conditionalFormatting>
  <conditionalFormatting sqref="BU376 BU378 BU380">
    <cfRule type="cellIs" dxfId="1889" priority="1963" stopIfTrue="1" operator="greaterThan">
      <formula>0.03</formula>
    </cfRule>
    <cfRule type="cellIs" dxfId="1888" priority="1964" stopIfTrue="1" operator="lessThan">
      <formula>-0.03</formula>
    </cfRule>
  </conditionalFormatting>
  <conditionalFormatting sqref="BT376">
    <cfRule type="cellIs" dxfId="1887" priority="1957" stopIfTrue="1" operator="greaterThan">
      <formula>0.03</formula>
    </cfRule>
    <cfRule type="cellIs" dxfId="1886" priority="1958" stopIfTrue="1" operator="lessThan">
      <formula>-0.03</formula>
    </cfRule>
  </conditionalFormatting>
  <conditionalFormatting sqref="BS376 BS378 BS380">
    <cfRule type="cellIs" dxfId="1885" priority="1959" stopIfTrue="1" operator="greaterThan">
      <formula>0.03</formula>
    </cfRule>
    <cfRule type="cellIs" dxfId="1884" priority="1960" stopIfTrue="1" operator="lessThan">
      <formula>-0.03</formula>
    </cfRule>
  </conditionalFormatting>
  <conditionalFormatting sqref="BW376 BW378 BW380">
    <cfRule type="cellIs" dxfId="1883" priority="1953" stopIfTrue="1" operator="greaterThan">
      <formula>0.03</formula>
    </cfRule>
    <cfRule type="cellIs" dxfId="1882" priority="1954" stopIfTrue="1" operator="lessThan">
      <formula>-0.03</formula>
    </cfRule>
  </conditionalFormatting>
  <conditionalFormatting sqref="BX376">
    <cfRule type="cellIs" dxfId="1881" priority="1955" stopIfTrue="1" operator="greaterThan">
      <formula>0.03</formula>
    </cfRule>
    <cfRule type="cellIs" dxfId="1880" priority="1956" stopIfTrue="1" operator="lessThan">
      <formula>-0.03</formula>
    </cfRule>
  </conditionalFormatting>
  <conditionalFormatting sqref="BY376">
    <cfRule type="cellIs" dxfId="1879" priority="1951" stopIfTrue="1" operator="greaterThan">
      <formula>0.03</formula>
    </cfRule>
    <cfRule type="cellIs" dxfId="1878" priority="1952" stopIfTrue="1" operator="lessThan">
      <formula>-0.03</formula>
    </cfRule>
  </conditionalFormatting>
  <conditionalFormatting sqref="BZ376">
    <cfRule type="cellIs" dxfId="1877" priority="1949" stopIfTrue="1" operator="greaterThan">
      <formula>0.03</formula>
    </cfRule>
    <cfRule type="cellIs" dxfId="1876" priority="1950" stopIfTrue="1" operator="lessThan">
      <formula>-0.03</formula>
    </cfRule>
  </conditionalFormatting>
  <conditionalFormatting sqref="CA376">
    <cfRule type="cellIs" dxfId="1875" priority="1945" stopIfTrue="1" operator="greaterThan">
      <formula>0.03</formula>
    </cfRule>
    <cfRule type="cellIs" dxfId="1874" priority="1946" stopIfTrue="1" operator="lessThan">
      <formula>-0.03</formula>
    </cfRule>
  </conditionalFormatting>
  <conditionalFormatting sqref="BI376">
    <cfRule type="cellIs" dxfId="1873" priority="1947" stopIfTrue="1" operator="greaterThan">
      <formula>0.03</formula>
    </cfRule>
    <cfRule type="cellIs" dxfId="1872" priority="1948" stopIfTrue="1" operator="lessThan">
      <formula>-0.03</formula>
    </cfRule>
  </conditionalFormatting>
  <conditionalFormatting sqref="BJ376">
    <cfRule type="cellIs" dxfId="1871" priority="1943" stopIfTrue="1" operator="greaterThan">
      <formula>0.03</formula>
    </cfRule>
    <cfRule type="cellIs" dxfId="1870" priority="1944" stopIfTrue="1" operator="lessThan">
      <formula>-0.03</formula>
    </cfRule>
  </conditionalFormatting>
  <conditionalFormatting sqref="CB376">
    <cfRule type="cellIs" dxfId="1869" priority="1941" stopIfTrue="1" operator="greaterThan">
      <formula>0.03</formula>
    </cfRule>
    <cfRule type="cellIs" dxfId="1868" priority="1942" stopIfTrue="1" operator="lessThan">
      <formula>-0.03</formula>
    </cfRule>
  </conditionalFormatting>
  <conditionalFormatting sqref="CF376">
    <cfRule type="cellIs" dxfId="1867" priority="1939" stopIfTrue="1" operator="greaterThan">
      <formula>0.03</formula>
    </cfRule>
    <cfRule type="cellIs" dxfId="1866" priority="1940" stopIfTrue="1" operator="lessThan">
      <formula>-0.03</formula>
    </cfRule>
  </conditionalFormatting>
  <conditionalFormatting sqref="CH376">
    <cfRule type="cellIs" dxfId="1865" priority="1933" stopIfTrue="1" operator="greaterThan">
      <formula>0.03</formula>
    </cfRule>
    <cfRule type="cellIs" dxfId="1864" priority="1934" stopIfTrue="1" operator="lessThan">
      <formula>-0.03</formula>
    </cfRule>
  </conditionalFormatting>
  <conditionalFormatting sqref="CG376 CG378 CG380">
    <cfRule type="cellIs" dxfId="1863" priority="1931" stopIfTrue="1" operator="greaterThan">
      <formula>0.03</formula>
    </cfRule>
    <cfRule type="cellIs" dxfId="1862" priority="1932" stopIfTrue="1" operator="lessThan">
      <formula>-0.03</formula>
    </cfRule>
  </conditionalFormatting>
  <conditionalFormatting sqref="BP376">
    <cfRule type="cellIs" dxfId="1861" priority="1929" stopIfTrue="1" operator="greaterThan">
      <formula>0.03</formula>
    </cfRule>
    <cfRule type="cellIs" dxfId="1860" priority="1930" stopIfTrue="1" operator="lessThan">
      <formula>-0.03</formula>
    </cfRule>
  </conditionalFormatting>
  <conditionalFormatting sqref="BO376:BR376">
    <cfRule type="cellIs" dxfId="1859" priority="1925" stopIfTrue="1" operator="greaterThan">
      <formula>0.03</formula>
    </cfRule>
    <cfRule type="cellIs" dxfId="1858" priority="1926" stopIfTrue="1" operator="lessThan">
      <formula>-0.03</formula>
    </cfRule>
  </conditionalFormatting>
  <conditionalFormatting sqref="BO376 BO378 BO380">
    <cfRule type="cellIs" dxfId="1857" priority="1927" stopIfTrue="1" operator="greaterThan">
      <formula>0.03</formula>
    </cfRule>
    <cfRule type="cellIs" dxfId="1856" priority="1928" stopIfTrue="1" operator="lessThan">
      <formula>-0.03</formula>
    </cfRule>
  </conditionalFormatting>
  <conditionalFormatting sqref="BR376">
    <cfRule type="cellIs" dxfId="1855" priority="1923" stopIfTrue="1" operator="greaterThan">
      <formula>0.03</formula>
    </cfRule>
    <cfRule type="cellIs" dxfId="1854" priority="1924" stopIfTrue="1" operator="lessThan">
      <formula>-0.03</formula>
    </cfRule>
  </conditionalFormatting>
  <conditionalFormatting sqref="BQ376 BQ378 BQ380">
    <cfRule type="cellIs" dxfId="1853" priority="1921" stopIfTrue="1" operator="greaterThan">
      <formula>0.03</formula>
    </cfRule>
    <cfRule type="cellIs" dxfId="1852" priority="1922" stopIfTrue="1" operator="lessThan">
      <formula>-0.03</formula>
    </cfRule>
  </conditionalFormatting>
  <conditionalFormatting sqref="BP610">
    <cfRule type="cellIs" dxfId="1851" priority="1911" stopIfTrue="1" operator="greaterThan">
      <formula>0.03</formula>
    </cfRule>
    <cfRule type="cellIs" dxfId="1850" priority="1912" stopIfTrue="1" operator="lessThan">
      <formula>-0.03</formula>
    </cfRule>
  </conditionalFormatting>
  <conditionalFormatting sqref="BP607:BP609">
    <cfRule type="cellIs" dxfId="1849" priority="1905" stopIfTrue="1" operator="greaterThan">
      <formula>0.03</formula>
    </cfRule>
    <cfRule type="cellIs" dxfId="1848" priority="1906" stopIfTrue="1" operator="lessThan">
      <formula>-0.03</formula>
    </cfRule>
  </conditionalFormatting>
  <conditionalFormatting sqref="BF607:BH609">
    <cfRule type="cellIs" dxfId="1847" priority="1919" stopIfTrue="1" operator="greaterThan">
      <formula>0.03</formula>
    </cfRule>
    <cfRule type="cellIs" dxfId="1846" priority="1920" stopIfTrue="1" operator="lessThan">
      <formula>-0.03</formula>
    </cfRule>
  </conditionalFormatting>
  <conditionalFormatting sqref="BR610">
    <cfRule type="cellIs" dxfId="1845" priority="1893" stopIfTrue="1" operator="greaterThan">
      <formula>0.03</formula>
    </cfRule>
    <cfRule type="cellIs" dxfId="1844" priority="1894" stopIfTrue="1" operator="lessThan">
      <formula>-0.03</formula>
    </cfRule>
  </conditionalFormatting>
  <conditionalFormatting sqref="BN607:BN609 BP607:BP609 BR607:BR609">
    <cfRule type="cellIs" dxfId="1843" priority="1907" stopIfTrue="1" operator="greaterThan">
      <formula>0.03</formula>
    </cfRule>
    <cfRule type="cellIs" dxfId="1842" priority="1908" stopIfTrue="1" operator="lessThan">
      <formula>-0.03</formula>
    </cfRule>
  </conditionalFormatting>
  <conditionalFormatting sqref="BT610">
    <cfRule type="cellIs" dxfId="1841" priority="1899" stopIfTrue="1" operator="greaterThan">
      <formula>0.03</formula>
    </cfRule>
    <cfRule type="cellIs" dxfId="1840" priority="1900" stopIfTrue="1" operator="lessThan">
      <formula>-0.03</formula>
    </cfRule>
  </conditionalFormatting>
  <conditionalFormatting sqref="BT607:BT609">
    <cfRule type="cellIs" dxfId="1839" priority="1897" stopIfTrue="1" operator="greaterThan">
      <formula>0.03</formula>
    </cfRule>
    <cfRule type="cellIs" dxfId="1838" priority="1898" stopIfTrue="1" operator="lessThan">
      <formula>-0.03</formula>
    </cfRule>
  </conditionalFormatting>
  <conditionalFormatting sqref="BE607:BE615">
    <cfRule type="cellIs" dxfId="1837" priority="1917" stopIfTrue="1" operator="greaterThan">
      <formula>0.03</formula>
    </cfRule>
    <cfRule type="cellIs" dxfId="1836" priority="1918" stopIfTrue="1" operator="lessThan">
      <formula>-0.03</formula>
    </cfRule>
  </conditionalFormatting>
  <conditionalFormatting sqref="BL610">
    <cfRule type="cellIs" dxfId="1835" priority="1915" stopIfTrue="1" operator="greaterThan">
      <formula>0.03</formula>
    </cfRule>
    <cfRule type="cellIs" dxfId="1834" priority="1916" stopIfTrue="1" operator="lessThan">
      <formula>-0.03</formula>
    </cfRule>
  </conditionalFormatting>
  <conditionalFormatting sqref="BN610 BP610 BR610">
    <cfRule type="cellIs" dxfId="1833" priority="1913" stopIfTrue="1" operator="greaterThan">
      <formula>0.03</formula>
    </cfRule>
    <cfRule type="cellIs" dxfId="1832" priority="1914" stopIfTrue="1" operator="lessThan">
      <formula>-0.03</formula>
    </cfRule>
  </conditionalFormatting>
  <conditionalFormatting sqref="BL607:BL609">
    <cfRule type="cellIs" dxfId="1831" priority="1909" stopIfTrue="1" operator="greaterThan">
      <formula>0.03</formula>
    </cfRule>
    <cfRule type="cellIs" dxfId="1830" priority="1910" stopIfTrue="1" operator="lessThan">
      <formula>-0.03</formula>
    </cfRule>
  </conditionalFormatting>
  <conditionalFormatting sqref="BV610">
    <cfRule type="cellIs" dxfId="1829" priority="1903" stopIfTrue="1" operator="greaterThan">
      <formula>0.03</formula>
    </cfRule>
    <cfRule type="cellIs" dxfId="1828" priority="1904" stopIfTrue="1" operator="lessThan">
      <formula>-0.03</formula>
    </cfRule>
  </conditionalFormatting>
  <conditionalFormatting sqref="BV607:BV609">
    <cfRule type="cellIs" dxfId="1827" priority="1901" stopIfTrue="1" operator="greaterThan">
      <formula>0.03</formula>
    </cfRule>
    <cfRule type="cellIs" dxfId="1826" priority="1902" stopIfTrue="1" operator="lessThan">
      <formula>-0.03</formula>
    </cfRule>
  </conditionalFormatting>
  <conditionalFormatting sqref="BX607:BZ609">
    <cfRule type="cellIs" dxfId="1825" priority="1895" stopIfTrue="1" operator="greaterThan">
      <formula>0.03</formula>
    </cfRule>
    <cfRule type="cellIs" dxfId="1824" priority="1896" stopIfTrue="1" operator="lessThan">
      <formula>-0.03</formula>
    </cfRule>
  </conditionalFormatting>
  <conditionalFormatting sqref="BR607:BR609">
    <cfRule type="cellIs" dxfId="1823" priority="1891" stopIfTrue="1" operator="greaterThan">
      <formula>0.03</formula>
    </cfRule>
    <cfRule type="cellIs" dxfId="1822" priority="1892" stopIfTrue="1" operator="lessThan">
      <formula>-0.03</formula>
    </cfRule>
  </conditionalFormatting>
  <conditionalFormatting sqref="BI607:BI609">
    <cfRule type="cellIs" dxfId="1821" priority="1889" stopIfTrue="1" operator="greaterThan">
      <formula>0.03</formula>
    </cfRule>
    <cfRule type="cellIs" dxfId="1820" priority="1890" stopIfTrue="1" operator="lessThan">
      <formula>-0.03</formula>
    </cfRule>
  </conditionalFormatting>
  <conditionalFormatting sqref="CA607:CA609">
    <cfRule type="cellIs" dxfId="1819" priority="1887" stopIfTrue="1" operator="greaterThan">
      <formula>0.03</formula>
    </cfRule>
    <cfRule type="cellIs" dxfId="1818" priority="1888" stopIfTrue="1" operator="lessThan">
      <formula>-0.03</formula>
    </cfRule>
  </conditionalFormatting>
  <conditionalFormatting sqref="BF610">
    <cfRule type="cellIs" dxfId="1817" priority="1885" stopIfTrue="1" operator="greaterThan">
      <formula>0.03</formula>
    </cfRule>
    <cfRule type="cellIs" dxfId="1816" priority="1886" stopIfTrue="1" operator="lessThan">
      <formula>-0.03</formula>
    </cfRule>
  </conditionalFormatting>
  <conditionalFormatting sqref="BJ607:BJ609">
    <cfRule type="cellIs" dxfId="1815" priority="1883" stopIfTrue="1" operator="greaterThan">
      <formula>0.03</formula>
    </cfRule>
    <cfRule type="cellIs" dxfId="1814" priority="1884" stopIfTrue="1" operator="lessThan">
      <formula>-0.03</formula>
    </cfRule>
  </conditionalFormatting>
  <conditionalFormatting sqref="CB607:CB609">
    <cfRule type="cellIs" dxfId="1813" priority="1881" stopIfTrue="1" operator="greaterThan">
      <formula>0.03</formula>
    </cfRule>
    <cfRule type="cellIs" dxfId="1812" priority="1882" stopIfTrue="1" operator="lessThan">
      <formula>-0.03</formula>
    </cfRule>
  </conditionalFormatting>
  <conditionalFormatting sqref="BX610">
    <cfRule type="cellIs" dxfId="1811" priority="1879" stopIfTrue="1" operator="greaterThan">
      <formula>0.03</formula>
    </cfRule>
    <cfRule type="cellIs" dxfId="1810" priority="1880" stopIfTrue="1" operator="lessThan">
      <formula>-0.03</formula>
    </cfRule>
  </conditionalFormatting>
  <conditionalFormatting sqref="CF610 CH610">
    <cfRule type="cellIs" dxfId="1809" priority="1877" stopIfTrue="1" operator="greaterThan">
      <formula>0.03</formula>
    </cfRule>
    <cfRule type="cellIs" dxfId="1808" priority="1878" stopIfTrue="1" operator="lessThan">
      <formula>-0.03</formula>
    </cfRule>
  </conditionalFormatting>
  <conditionalFormatting sqref="CF610">
    <cfRule type="cellIs" dxfId="1807" priority="1875" stopIfTrue="1" operator="greaterThan">
      <formula>0.03</formula>
    </cfRule>
    <cfRule type="cellIs" dxfId="1806" priority="1876" stopIfTrue="1" operator="lessThan">
      <formula>-0.03</formula>
    </cfRule>
  </conditionalFormatting>
  <conditionalFormatting sqref="CH610">
    <cfRule type="cellIs" dxfId="1805" priority="1869" stopIfTrue="1" operator="greaterThan">
      <formula>0.03</formula>
    </cfRule>
    <cfRule type="cellIs" dxfId="1804" priority="1870" stopIfTrue="1" operator="lessThan">
      <formula>-0.03</formula>
    </cfRule>
  </conditionalFormatting>
  <conditionalFormatting sqref="CF607:CF609 CH607:CH609">
    <cfRule type="cellIs" dxfId="1803" priority="1873" stopIfTrue="1" operator="greaterThan">
      <formula>0.03</formula>
    </cfRule>
    <cfRule type="cellIs" dxfId="1802" priority="1874" stopIfTrue="1" operator="lessThan">
      <formula>-0.03</formula>
    </cfRule>
  </conditionalFormatting>
  <conditionalFormatting sqref="CF607:CF609">
    <cfRule type="cellIs" dxfId="1801" priority="1871" stopIfTrue="1" operator="greaterThan">
      <formula>0.03</formula>
    </cfRule>
    <cfRule type="cellIs" dxfId="1800" priority="1872" stopIfTrue="1" operator="lessThan">
      <formula>-0.03</formula>
    </cfRule>
  </conditionalFormatting>
  <conditionalFormatting sqref="CH607:CH609">
    <cfRule type="cellIs" dxfId="1799" priority="1867" stopIfTrue="1" operator="greaterThan">
      <formula>0.03</formula>
    </cfRule>
    <cfRule type="cellIs" dxfId="1798" priority="1868" stopIfTrue="1" operator="lessThan">
      <formula>-0.03</formula>
    </cfRule>
  </conditionalFormatting>
  <conditionalFormatting sqref="CC4 CC6 CC8">
    <cfRule type="cellIs" dxfId="1797" priority="1865" stopIfTrue="1" operator="lessThan">
      <formula>-0.03</formula>
    </cfRule>
    <cfRule type="cellIs" dxfId="1796" priority="1866" stopIfTrue="1" operator="greaterThan">
      <formula>0.03</formula>
    </cfRule>
  </conditionalFormatting>
  <conditionalFormatting sqref="CC4:CC9">
    <cfRule type="cellIs" dxfId="1795" priority="1863" operator="greaterThan">
      <formula>0</formula>
    </cfRule>
    <cfRule type="cellIs" dxfId="1794" priority="1864" operator="lessThan">
      <formula>0</formula>
    </cfRule>
  </conditionalFormatting>
  <conditionalFormatting sqref="CD4">
    <cfRule type="cellIs" dxfId="1793" priority="1861" stopIfTrue="1" operator="greaterThan">
      <formula>0.03</formula>
    </cfRule>
    <cfRule type="cellIs" dxfId="1792" priority="1862" stopIfTrue="1" operator="lessThan">
      <formula>-0.03</formula>
    </cfRule>
  </conditionalFormatting>
  <conditionalFormatting sqref="CD4:CD9">
    <cfRule type="cellIs" dxfId="1791" priority="1859" operator="greaterThan">
      <formula>0</formula>
    </cfRule>
    <cfRule type="cellIs" dxfId="1790" priority="1860" operator="lessThan">
      <formula>0</formula>
    </cfRule>
  </conditionalFormatting>
  <conditionalFormatting sqref="CC10 CC12 CC14">
    <cfRule type="cellIs" dxfId="1789" priority="1857" stopIfTrue="1" operator="lessThan">
      <formula>-0.03</formula>
    </cfRule>
    <cfRule type="cellIs" dxfId="1788" priority="1858" stopIfTrue="1" operator="greaterThan">
      <formula>0.03</formula>
    </cfRule>
  </conditionalFormatting>
  <conditionalFormatting sqref="CC10:CC15">
    <cfRule type="cellIs" dxfId="1787" priority="1855" operator="greaterThan">
      <formula>0</formula>
    </cfRule>
    <cfRule type="cellIs" dxfId="1786" priority="1856" operator="lessThan">
      <formula>0</formula>
    </cfRule>
  </conditionalFormatting>
  <conditionalFormatting sqref="CD10">
    <cfRule type="cellIs" dxfId="1785" priority="1853" stopIfTrue="1" operator="greaterThan">
      <formula>0.03</formula>
    </cfRule>
    <cfRule type="cellIs" dxfId="1784" priority="1854" stopIfTrue="1" operator="lessThan">
      <formula>-0.03</formula>
    </cfRule>
  </conditionalFormatting>
  <conditionalFormatting sqref="CD10:CD15">
    <cfRule type="cellIs" dxfId="1783" priority="1851" operator="greaterThan">
      <formula>0</formula>
    </cfRule>
    <cfRule type="cellIs" dxfId="1782" priority="1852" operator="lessThan">
      <formula>0</formula>
    </cfRule>
  </conditionalFormatting>
  <conditionalFormatting sqref="CC16 CC18 CC20">
    <cfRule type="cellIs" dxfId="1781" priority="1849" stopIfTrue="1" operator="lessThan">
      <formula>-0.03</formula>
    </cfRule>
    <cfRule type="cellIs" dxfId="1780" priority="1850" stopIfTrue="1" operator="greaterThan">
      <formula>0.03</formula>
    </cfRule>
  </conditionalFormatting>
  <conditionalFormatting sqref="CC16:CC21">
    <cfRule type="cellIs" dxfId="1779" priority="1847" operator="greaterThan">
      <formula>0</formula>
    </cfRule>
    <cfRule type="cellIs" dxfId="1778" priority="1848" operator="lessThan">
      <formula>0</formula>
    </cfRule>
  </conditionalFormatting>
  <conditionalFormatting sqref="CD16">
    <cfRule type="cellIs" dxfId="1777" priority="1845" stopIfTrue="1" operator="greaterThan">
      <formula>0.03</formula>
    </cfRule>
    <cfRule type="cellIs" dxfId="1776" priority="1846" stopIfTrue="1" operator="lessThan">
      <formula>-0.03</formula>
    </cfRule>
  </conditionalFormatting>
  <conditionalFormatting sqref="CD16:CD21">
    <cfRule type="cellIs" dxfId="1775" priority="1843" operator="greaterThan">
      <formula>0</formula>
    </cfRule>
    <cfRule type="cellIs" dxfId="1774" priority="1844" operator="lessThan">
      <formula>0</formula>
    </cfRule>
  </conditionalFormatting>
  <conditionalFormatting sqref="CC22 CC24 CC26">
    <cfRule type="cellIs" dxfId="1773" priority="1841" stopIfTrue="1" operator="lessThan">
      <formula>-0.03</formula>
    </cfRule>
    <cfRule type="cellIs" dxfId="1772" priority="1842" stopIfTrue="1" operator="greaterThan">
      <formula>0.03</formula>
    </cfRule>
  </conditionalFormatting>
  <conditionalFormatting sqref="CC22:CC27">
    <cfRule type="cellIs" dxfId="1771" priority="1839" operator="greaterThan">
      <formula>0</formula>
    </cfRule>
    <cfRule type="cellIs" dxfId="1770" priority="1840" operator="lessThan">
      <formula>0</formula>
    </cfRule>
  </conditionalFormatting>
  <conditionalFormatting sqref="CD22">
    <cfRule type="cellIs" dxfId="1769" priority="1837" stopIfTrue="1" operator="greaterThan">
      <formula>0.03</formula>
    </cfRule>
    <cfRule type="cellIs" dxfId="1768" priority="1838" stopIfTrue="1" operator="lessThan">
      <formula>-0.03</formula>
    </cfRule>
  </conditionalFormatting>
  <conditionalFormatting sqref="CD22:CD27">
    <cfRule type="cellIs" dxfId="1767" priority="1835" operator="greaterThan">
      <formula>0</formula>
    </cfRule>
    <cfRule type="cellIs" dxfId="1766" priority="1836" operator="lessThan">
      <formula>0</formula>
    </cfRule>
  </conditionalFormatting>
  <conditionalFormatting sqref="CC28 CC30 CC32">
    <cfRule type="cellIs" dxfId="1765" priority="1833" stopIfTrue="1" operator="lessThan">
      <formula>-0.03</formula>
    </cfRule>
    <cfRule type="cellIs" dxfId="1764" priority="1834" stopIfTrue="1" operator="greaterThan">
      <formula>0.03</formula>
    </cfRule>
  </conditionalFormatting>
  <conditionalFormatting sqref="CC28:CC33">
    <cfRule type="cellIs" dxfId="1763" priority="1831" operator="greaterThan">
      <formula>0</formula>
    </cfRule>
    <cfRule type="cellIs" dxfId="1762" priority="1832" operator="lessThan">
      <formula>0</formula>
    </cfRule>
  </conditionalFormatting>
  <conditionalFormatting sqref="CD28">
    <cfRule type="cellIs" dxfId="1761" priority="1829" stopIfTrue="1" operator="greaterThan">
      <formula>0.03</formula>
    </cfRule>
    <cfRule type="cellIs" dxfId="1760" priority="1830" stopIfTrue="1" operator="lessThan">
      <formula>-0.03</formula>
    </cfRule>
  </conditionalFormatting>
  <conditionalFormatting sqref="CD28:CD33">
    <cfRule type="cellIs" dxfId="1759" priority="1827" operator="greaterThan">
      <formula>0</formula>
    </cfRule>
    <cfRule type="cellIs" dxfId="1758" priority="1828" operator="lessThan">
      <formula>0</formula>
    </cfRule>
  </conditionalFormatting>
  <conditionalFormatting sqref="CC34 CC36 CC38">
    <cfRule type="cellIs" dxfId="1757" priority="1825" stopIfTrue="1" operator="lessThan">
      <formula>-0.03</formula>
    </cfRule>
    <cfRule type="cellIs" dxfId="1756" priority="1826" stopIfTrue="1" operator="greaterThan">
      <formula>0.03</formula>
    </cfRule>
  </conditionalFormatting>
  <conditionalFormatting sqref="CC34:CC39">
    <cfRule type="cellIs" dxfId="1755" priority="1823" operator="greaterThan">
      <formula>0</formula>
    </cfRule>
    <cfRule type="cellIs" dxfId="1754" priority="1824" operator="lessThan">
      <formula>0</formula>
    </cfRule>
  </conditionalFormatting>
  <conditionalFormatting sqref="CD34">
    <cfRule type="cellIs" dxfId="1753" priority="1821" stopIfTrue="1" operator="greaterThan">
      <formula>0.03</formula>
    </cfRule>
    <cfRule type="cellIs" dxfId="1752" priority="1822" stopIfTrue="1" operator="lessThan">
      <formula>-0.03</formula>
    </cfRule>
  </conditionalFormatting>
  <conditionalFormatting sqref="CD34:CD39">
    <cfRule type="cellIs" dxfId="1751" priority="1819" operator="greaterThan">
      <formula>0</formula>
    </cfRule>
    <cfRule type="cellIs" dxfId="1750" priority="1820" operator="lessThan">
      <formula>0</formula>
    </cfRule>
  </conditionalFormatting>
  <conditionalFormatting sqref="CC40 CC42 CC44">
    <cfRule type="cellIs" dxfId="1749" priority="1817" stopIfTrue="1" operator="lessThan">
      <formula>-0.03</formula>
    </cfRule>
    <cfRule type="cellIs" dxfId="1748" priority="1818" stopIfTrue="1" operator="greaterThan">
      <formula>0.03</formula>
    </cfRule>
  </conditionalFormatting>
  <conditionalFormatting sqref="CC40:CC45">
    <cfRule type="cellIs" dxfId="1747" priority="1815" operator="greaterThan">
      <formula>0</formula>
    </cfRule>
    <cfRule type="cellIs" dxfId="1746" priority="1816" operator="lessThan">
      <formula>0</formula>
    </cfRule>
  </conditionalFormatting>
  <conditionalFormatting sqref="CD40">
    <cfRule type="cellIs" dxfId="1745" priority="1813" stopIfTrue="1" operator="greaterThan">
      <formula>0.03</formula>
    </cfRule>
    <cfRule type="cellIs" dxfId="1744" priority="1814" stopIfTrue="1" operator="lessThan">
      <formula>-0.03</formula>
    </cfRule>
  </conditionalFormatting>
  <conditionalFormatting sqref="CD40:CD45">
    <cfRule type="cellIs" dxfId="1743" priority="1811" operator="greaterThan">
      <formula>0</formula>
    </cfRule>
    <cfRule type="cellIs" dxfId="1742" priority="1812" operator="lessThan">
      <formula>0</formula>
    </cfRule>
  </conditionalFormatting>
  <conditionalFormatting sqref="CC46 CC48 CC50">
    <cfRule type="cellIs" dxfId="1741" priority="1809" stopIfTrue="1" operator="lessThan">
      <formula>-0.03</formula>
    </cfRule>
    <cfRule type="cellIs" dxfId="1740" priority="1810" stopIfTrue="1" operator="greaterThan">
      <formula>0.03</formula>
    </cfRule>
  </conditionalFormatting>
  <conditionalFormatting sqref="CC46:CC51">
    <cfRule type="cellIs" dxfId="1739" priority="1807" operator="greaterThan">
      <formula>0</formula>
    </cfRule>
    <cfRule type="cellIs" dxfId="1738" priority="1808" operator="lessThan">
      <formula>0</formula>
    </cfRule>
  </conditionalFormatting>
  <conditionalFormatting sqref="CD46">
    <cfRule type="cellIs" dxfId="1737" priority="1805" stopIfTrue="1" operator="greaterThan">
      <formula>0.03</formula>
    </cfRule>
    <cfRule type="cellIs" dxfId="1736" priority="1806" stopIfTrue="1" operator="lessThan">
      <formula>-0.03</formula>
    </cfRule>
  </conditionalFormatting>
  <conditionalFormatting sqref="CD46:CD51">
    <cfRule type="cellIs" dxfId="1735" priority="1803" operator="greaterThan">
      <formula>0</formula>
    </cfRule>
    <cfRule type="cellIs" dxfId="1734" priority="1804" operator="lessThan">
      <formula>0</formula>
    </cfRule>
  </conditionalFormatting>
  <conditionalFormatting sqref="CC52 CC54 CC56">
    <cfRule type="cellIs" dxfId="1733" priority="1801" stopIfTrue="1" operator="lessThan">
      <formula>-0.03</formula>
    </cfRule>
    <cfRule type="cellIs" dxfId="1732" priority="1802" stopIfTrue="1" operator="greaterThan">
      <formula>0.03</formula>
    </cfRule>
  </conditionalFormatting>
  <conditionalFormatting sqref="CC52:CC57">
    <cfRule type="cellIs" dxfId="1731" priority="1799" operator="greaterThan">
      <formula>0</formula>
    </cfRule>
    <cfRule type="cellIs" dxfId="1730" priority="1800" operator="lessThan">
      <formula>0</formula>
    </cfRule>
  </conditionalFormatting>
  <conditionalFormatting sqref="CD52">
    <cfRule type="cellIs" dxfId="1729" priority="1797" stopIfTrue="1" operator="greaterThan">
      <formula>0.03</formula>
    </cfRule>
    <cfRule type="cellIs" dxfId="1728" priority="1798" stopIfTrue="1" operator="lessThan">
      <formula>-0.03</formula>
    </cfRule>
  </conditionalFormatting>
  <conditionalFormatting sqref="CD52:CD57">
    <cfRule type="cellIs" dxfId="1727" priority="1795" operator="greaterThan">
      <formula>0</formula>
    </cfRule>
    <cfRule type="cellIs" dxfId="1726" priority="1796" operator="lessThan">
      <formula>0</formula>
    </cfRule>
  </conditionalFormatting>
  <conditionalFormatting sqref="CC58 CC60 CC62">
    <cfRule type="cellIs" dxfId="1725" priority="1793" stopIfTrue="1" operator="lessThan">
      <formula>-0.03</formula>
    </cfRule>
    <cfRule type="cellIs" dxfId="1724" priority="1794" stopIfTrue="1" operator="greaterThan">
      <formula>0.03</formula>
    </cfRule>
  </conditionalFormatting>
  <conditionalFormatting sqref="CC58:CC63">
    <cfRule type="cellIs" dxfId="1723" priority="1791" operator="greaterThan">
      <formula>0</formula>
    </cfRule>
    <cfRule type="cellIs" dxfId="1722" priority="1792" operator="lessThan">
      <formula>0</formula>
    </cfRule>
  </conditionalFormatting>
  <conditionalFormatting sqref="CD58">
    <cfRule type="cellIs" dxfId="1721" priority="1789" stopIfTrue="1" operator="greaterThan">
      <formula>0.03</formula>
    </cfRule>
    <cfRule type="cellIs" dxfId="1720" priority="1790" stopIfTrue="1" operator="lessThan">
      <formula>-0.03</formula>
    </cfRule>
  </conditionalFormatting>
  <conditionalFormatting sqref="CD58:CD63">
    <cfRule type="cellIs" dxfId="1719" priority="1787" operator="greaterThan">
      <formula>0</formula>
    </cfRule>
    <cfRule type="cellIs" dxfId="1718" priority="1788" operator="lessThan">
      <formula>0</formula>
    </cfRule>
  </conditionalFormatting>
  <conditionalFormatting sqref="CC64 CC66 CC68">
    <cfRule type="cellIs" dxfId="1717" priority="1785" stopIfTrue="1" operator="lessThan">
      <formula>-0.03</formula>
    </cfRule>
    <cfRule type="cellIs" dxfId="1716" priority="1786" stopIfTrue="1" operator="greaterThan">
      <formula>0.03</formula>
    </cfRule>
  </conditionalFormatting>
  <conditionalFormatting sqref="CC64:CC69">
    <cfRule type="cellIs" dxfId="1715" priority="1783" operator="greaterThan">
      <formula>0</formula>
    </cfRule>
    <cfRule type="cellIs" dxfId="1714" priority="1784" operator="lessThan">
      <formula>0</formula>
    </cfRule>
  </conditionalFormatting>
  <conditionalFormatting sqref="CD64">
    <cfRule type="cellIs" dxfId="1713" priority="1781" stopIfTrue="1" operator="greaterThan">
      <formula>0.03</formula>
    </cfRule>
    <cfRule type="cellIs" dxfId="1712" priority="1782" stopIfTrue="1" operator="lessThan">
      <formula>-0.03</formula>
    </cfRule>
  </conditionalFormatting>
  <conditionalFormatting sqref="CD64:CD69">
    <cfRule type="cellIs" dxfId="1711" priority="1779" operator="greaterThan">
      <formula>0</formula>
    </cfRule>
    <cfRule type="cellIs" dxfId="1710" priority="1780" operator="lessThan">
      <formula>0</formula>
    </cfRule>
  </conditionalFormatting>
  <conditionalFormatting sqref="CC70 CC72 CC74">
    <cfRule type="cellIs" dxfId="1709" priority="1777" stopIfTrue="1" operator="lessThan">
      <formula>-0.03</formula>
    </cfRule>
    <cfRule type="cellIs" dxfId="1708" priority="1778" stopIfTrue="1" operator="greaterThan">
      <formula>0.03</formula>
    </cfRule>
  </conditionalFormatting>
  <conditionalFormatting sqref="CC70:CC75">
    <cfRule type="cellIs" dxfId="1707" priority="1775" operator="greaterThan">
      <formula>0</formula>
    </cfRule>
    <cfRule type="cellIs" dxfId="1706" priority="1776" operator="lessThan">
      <formula>0</formula>
    </cfRule>
  </conditionalFormatting>
  <conditionalFormatting sqref="CD70">
    <cfRule type="cellIs" dxfId="1705" priority="1773" stopIfTrue="1" operator="greaterThan">
      <formula>0.03</formula>
    </cfRule>
    <cfRule type="cellIs" dxfId="1704" priority="1774" stopIfTrue="1" operator="lessThan">
      <formula>-0.03</formula>
    </cfRule>
  </conditionalFormatting>
  <conditionalFormatting sqref="CD70:CD75">
    <cfRule type="cellIs" dxfId="1703" priority="1771" operator="greaterThan">
      <formula>0</formula>
    </cfRule>
    <cfRule type="cellIs" dxfId="1702" priority="1772" operator="lessThan">
      <formula>0</formula>
    </cfRule>
  </conditionalFormatting>
  <conditionalFormatting sqref="CC76 CC78 CC80">
    <cfRule type="cellIs" dxfId="1701" priority="1769" stopIfTrue="1" operator="lessThan">
      <formula>-0.03</formula>
    </cfRule>
    <cfRule type="cellIs" dxfId="1700" priority="1770" stopIfTrue="1" operator="greaterThan">
      <formula>0.03</formula>
    </cfRule>
  </conditionalFormatting>
  <conditionalFormatting sqref="CC76:CC87">
    <cfRule type="cellIs" dxfId="1699" priority="1767" operator="greaterThan">
      <formula>0</formula>
    </cfRule>
    <cfRule type="cellIs" dxfId="1698" priority="1768" operator="lessThan">
      <formula>0</formula>
    </cfRule>
  </conditionalFormatting>
  <conditionalFormatting sqref="CD76">
    <cfRule type="cellIs" dxfId="1697" priority="1765" stopIfTrue="1" operator="greaterThan">
      <formula>0.03</formula>
    </cfRule>
    <cfRule type="cellIs" dxfId="1696" priority="1766" stopIfTrue="1" operator="lessThan">
      <formula>-0.03</formula>
    </cfRule>
  </conditionalFormatting>
  <conditionalFormatting sqref="CD76:CD87">
    <cfRule type="cellIs" dxfId="1695" priority="1763" operator="greaterThan">
      <formula>0</formula>
    </cfRule>
    <cfRule type="cellIs" dxfId="1694" priority="1764" operator="lessThan">
      <formula>0</formula>
    </cfRule>
  </conditionalFormatting>
  <conditionalFormatting sqref="CC88 CC90 CC92">
    <cfRule type="cellIs" dxfId="1693" priority="1761" stopIfTrue="1" operator="lessThan">
      <formula>-0.03</formula>
    </cfRule>
    <cfRule type="cellIs" dxfId="1692" priority="1762" stopIfTrue="1" operator="greaterThan">
      <formula>0.03</formula>
    </cfRule>
  </conditionalFormatting>
  <conditionalFormatting sqref="CC88:CC93">
    <cfRule type="cellIs" dxfId="1691" priority="1759" operator="greaterThan">
      <formula>0</formula>
    </cfRule>
    <cfRule type="cellIs" dxfId="1690" priority="1760" operator="lessThan">
      <formula>0</formula>
    </cfRule>
  </conditionalFormatting>
  <conditionalFormatting sqref="CD88">
    <cfRule type="cellIs" dxfId="1689" priority="1757" stopIfTrue="1" operator="greaterThan">
      <formula>0.03</formula>
    </cfRule>
    <cfRule type="cellIs" dxfId="1688" priority="1758" stopIfTrue="1" operator="lessThan">
      <formula>-0.03</formula>
    </cfRule>
  </conditionalFormatting>
  <conditionalFormatting sqref="CD88:CD93">
    <cfRule type="cellIs" dxfId="1687" priority="1755" operator="greaterThan">
      <formula>0</formula>
    </cfRule>
    <cfRule type="cellIs" dxfId="1686" priority="1756" operator="lessThan">
      <formula>0</formula>
    </cfRule>
  </conditionalFormatting>
  <conditionalFormatting sqref="CC94 CC96 CC98">
    <cfRule type="cellIs" dxfId="1685" priority="1753" stopIfTrue="1" operator="lessThan">
      <formula>-0.03</formula>
    </cfRule>
    <cfRule type="cellIs" dxfId="1684" priority="1754" stopIfTrue="1" operator="greaterThan">
      <formula>0.03</formula>
    </cfRule>
  </conditionalFormatting>
  <conditionalFormatting sqref="CC94:CC99">
    <cfRule type="cellIs" dxfId="1683" priority="1751" operator="greaterThan">
      <formula>0</formula>
    </cfRule>
    <cfRule type="cellIs" dxfId="1682" priority="1752" operator="lessThan">
      <formula>0</formula>
    </cfRule>
  </conditionalFormatting>
  <conditionalFormatting sqref="CD94">
    <cfRule type="cellIs" dxfId="1681" priority="1749" stopIfTrue="1" operator="greaterThan">
      <formula>0.03</formula>
    </cfRule>
    <cfRule type="cellIs" dxfId="1680" priority="1750" stopIfTrue="1" operator="lessThan">
      <formula>-0.03</formula>
    </cfRule>
  </conditionalFormatting>
  <conditionalFormatting sqref="CD94:CD99">
    <cfRule type="cellIs" dxfId="1679" priority="1747" operator="greaterThan">
      <formula>0</formula>
    </cfRule>
    <cfRule type="cellIs" dxfId="1678" priority="1748" operator="lessThan">
      <formula>0</formula>
    </cfRule>
  </conditionalFormatting>
  <conditionalFormatting sqref="CC100 CC102 CC104">
    <cfRule type="cellIs" dxfId="1677" priority="1745" stopIfTrue="1" operator="lessThan">
      <formula>-0.03</formula>
    </cfRule>
    <cfRule type="cellIs" dxfId="1676" priority="1746" stopIfTrue="1" operator="greaterThan">
      <formula>0.03</formula>
    </cfRule>
  </conditionalFormatting>
  <conditionalFormatting sqref="CC100:CC105">
    <cfRule type="cellIs" dxfId="1675" priority="1743" operator="greaterThan">
      <formula>0</formula>
    </cfRule>
    <cfRule type="cellIs" dxfId="1674" priority="1744" operator="lessThan">
      <formula>0</formula>
    </cfRule>
  </conditionalFormatting>
  <conditionalFormatting sqref="CD100">
    <cfRule type="cellIs" dxfId="1673" priority="1741" stopIfTrue="1" operator="greaterThan">
      <formula>0.03</formula>
    </cfRule>
    <cfRule type="cellIs" dxfId="1672" priority="1742" stopIfTrue="1" operator="lessThan">
      <formula>-0.03</formula>
    </cfRule>
  </conditionalFormatting>
  <conditionalFormatting sqref="CD100:CD105">
    <cfRule type="cellIs" dxfId="1671" priority="1739" operator="greaterThan">
      <formula>0</formula>
    </cfRule>
    <cfRule type="cellIs" dxfId="1670" priority="1740" operator="lessThan">
      <formula>0</formula>
    </cfRule>
  </conditionalFormatting>
  <conditionalFormatting sqref="CC106 CC108 CC110">
    <cfRule type="cellIs" dxfId="1669" priority="1737" stopIfTrue="1" operator="lessThan">
      <formula>-0.03</formula>
    </cfRule>
    <cfRule type="cellIs" dxfId="1668" priority="1738" stopIfTrue="1" operator="greaterThan">
      <formula>0.03</formula>
    </cfRule>
  </conditionalFormatting>
  <conditionalFormatting sqref="CC106:CC111">
    <cfRule type="cellIs" dxfId="1667" priority="1735" operator="greaterThan">
      <formula>0</formula>
    </cfRule>
    <cfRule type="cellIs" dxfId="1666" priority="1736" operator="lessThan">
      <formula>0</formula>
    </cfRule>
  </conditionalFormatting>
  <conditionalFormatting sqref="CD106">
    <cfRule type="cellIs" dxfId="1665" priority="1733" stopIfTrue="1" operator="greaterThan">
      <formula>0.03</formula>
    </cfRule>
    <cfRule type="cellIs" dxfId="1664" priority="1734" stopIfTrue="1" operator="lessThan">
      <formula>-0.03</formula>
    </cfRule>
  </conditionalFormatting>
  <conditionalFormatting sqref="CD106:CD111">
    <cfRule type="cellIs" dxfId="1663" priority="1731" operator="greaterThan">
      <formula>0</formula>
    </cfRule>
    <cfRule type="cellIs" dxfId="1662" priority="1732" operator="lessThan">
      <formula>0</formula>
    </cfRule>
  </conditionalFormatting>
  <conditionalFormatting sqref="CC112 CC114 CC116">
    <cfRule type="cellIs" dxfId="1661" priority="1729" stopIfTrue="1" operator="lessThan">
      <formula>-0.03</formula>
    </cfRule>
    <cfRule type="cellIs" dxfId="1660" priority="1730" stopIfTrue="1" operator="greaterThan">
      <formula>0.03</formula>
    </cfRule>
  </conditionalFormatting>
  <conditionalFormatting sqref="CC112:CC117">
    <cfRule type="cellIs" dxfId="1659" priority="1727" operator="greaterThan">
      <formula>0</formula>
    </cfRule>
    <cfRule type="cellIs" dxfId="1658" priority="1728" operator="lessThan">
      <formula>0</formula>
    </cfRule>
  </conditionalFormatting>
  <conditionalFormatting sqref="CD112">
    <cfRule type="cellIs" dxfId="1657" priority="1725" stopIfTrue="1" operator="greaterThan">
      <formula>0.03</formula>
    </cfRule>
    <cfRule type="cellIs" dxfId="1656" priority="1726" stopIfTrue="1" operator="lessThan">
      <formula>-0.03</formula>
    </cfRule>
  </conditionalFormatting>
  <conditionalFormatting sqref="CD112:CD117">
    <cfRule type="cellIs" dxfId="1655" priority="1723" operator="greaterThan">
      <formula>0</formula>
    </cfRule>
    <cfRule type="cellIs" dxfId="1654" priority="1724" operator="lessThan">
      <formula>0</formula>
    </cfRule>
  </conditionalFormatting>
  <conditionalFormatting sqref="CC118 CC120 CC122">
    <cfRule type="cellIs" dxfId="1653" priority="1721" stopIfTrue="1" operator="lessThan">
      <formula>-0.03</formula>
    </cfRule>
    <cfRule type="cellIs" dxfId="1652" priority="1722" stopIfTrue="1" operator="greaterThan">
      <formula>0.03</formula>
    </cfRule>
  </conditionalFormatting>
  <conditionalFormatting sqref="CC118:CC123">
    <cfRule type="cellIs" dxfId="1651" priority="1719" operator="greaterThan">
      <formula>0</formula>
    </cfRule>
    <cfRule type="cellIs" dxfId="1650" priority="1720" operator="lessThan">
      <formula>0</formula>
    </cfRule>
  </conditionalFormatting>
  <conditionalFormatting sqref="CD118">
    <cfRule type="cellIs" dxfId="1649" priority="1717" stopIfTrue="1" operator="greaterThan">
      <formula>0.03</formula>
    </cfRule>
    <cfRule type="cellIs" dxfId="1648" priority="1718" stopIfTrue="1" operator="lessThan">
      <formula>-0.03</formula>
    </cfRule>
  </conditionalFormatting>
  <conditionalFormatting sqref="CD118:CD123">
    <cfRule type="cellIs" dxfId="1647" priority="1715" operator="greaterThan">
      <formula>0</formula>
    </cfRule>
    <cfRule type="cellIs" dxfId="1646" priority="1716" operator="lessThan">
      <formula>0</formula>
    </cfRule>
  </conditionalFormatting>
  <conditionalFormatting sqref="CC124 CC126 CC128">
    <cfRule type="cellIs" dxfId="1645" priority="1713" stopIfTrue="1" operator="lessThan">
      <formula>-0.03</formula>
    </cfRule>
    <cfRule type="cellIs" dxfId="1644" priority="1714" stopIfTrue="1" operator="greaterThan">
      <formula>0.03</formula>
    </cfRule>
  </conditionalFormatting>
  <conditionalFormatting sqref="CC124:CC129">
    <cfRule type="cellIs" dxfId="1643" priority="1711" operator="greaterThan">
      <formula>0</formula>
    </cfRule>
    <cfRule type="cellIs" dxfId="1642" priority="1712" operator="lessThan">
      <formula>0</formula>
    </cfRule>
  </conditionalFormatting>
  <conditionalFormatting sqref="CD124">
    <cfRule type="cellIs" dxfId="1641" priority="1709" stopIfTrue="1" operator="greaterThan">
      <formula>0.03</formula>
    </cfRule>
    <cfRule type="cellIs" dxfId="1640" priority="1710" stopIfTrue="1" operator="lessThan">
      <formula>-0.03</formula>
    </cfRule>
  </conditionalFormatting>
  <conditionalFormatting sqref="CD124:CD129">
    <cfRule type="cellIs" dxfId="1639" priority="1707" operator="greaterThan">
      <formula>0</formula>
    </cfRule>
    <cfRule type="cellIs" dxfId="1638" priority="1708" operator="lessThan">
      <formula>0</formula>
    </cfRule>
  </conditionalFormatting>
  <conditionalFormatting sqref="CC130 CC132 CC134">
    <cfRule type="cellIs" dxfId="1637" priority="1705" stopIfTrue="1" operator="lessThan">
      <formula>-0.03</formula>
    </cfRule>
    <cfRule type="cellIs" dxfId="1636" priority="1706" stopIfTrue="1" operator="greaterThan">
      <formula>0.03</formula>
    </cfRule>
  </conditionalFormatting>
  <conditionalFormatting sqref="CC130:CC135">
    <cfRule type="cellIs" dxfId="1635" priority="1703" operator="greaterThan">
      <formula>0</formula>
    </cfRule>
    <cfRule type="cellIs" dxfId="1634" priority="1704" operator="lessThan">
      <formula>0</formula>
    </cfRule>
  </conditionalFormatting>
  <conditionalFormatting sqref="CD130">
    <cfRule type="cellIs" dxfId="1633" priority="1701" stopIfTrue="1" operator="greaterThan">
      <formula>0.03</formula>
    </cfRule>
    <cfRule type="cellIs" dxfId="1632" priority="1702" stopIfTrue="1" operator="lessThan">
      <formula>-0.03</formula>
    </cfRule>
  </conditionalFormatting>
  <conditionalFormatting sqref="CD130:CD135">
    <cfRule type="cellIs" dxfId="1631" priority="1699" operator="greaterThan">
      <formula>0</formula>
    </cfRule>
    <cfRule type="cellIs" dxfId="1630" priority="1700" operator="lessThan">
      <formula>0</formula>
    </cfRule>
  </conditionalFormatting>
  <conditionalFormatting sqref="CC136 CC138 CC140">
    <cfRule type="cellIs" dxfId="1629" priority="1697" stopIfTrue="1" operator="lessThan">
      <formula>-0.03</formula>
    </cfRule>
    <cfRule type="cellIs" dxfId="1628" priority="1698" stopIfTrue="1" operator="greaterThan">
      <formula>0.03</formula>
    </cfRule>
  </conditionalFormatting>
  <conditionalFormatting sqref="CC136:CC141">
    <cfRule type="cellIs" dxfId="1627" priority="1695" operator="greaterThan">
      <formula>0</formula>
    </cfRule>
    <cfRule type="cellIs" dxfId="1626" priority="1696" operator="lessThan">
      <formula>0</formula>
    </cfRule>
  </conditionalFormatting>
  <conditionalFormatting sqref="CD136">
    <cfRule type="cellIs" dxfId="1625" priority="1693" stopIfTrue="1" operator="greaterThan">
      <formula>0.03</formula>
    </cfRule>
    <cfRule type="cellIs" dxfId="1624" priority="1694" stopIfTrue="1" operator="lessThan">
      <formula>-0.03</formula>
    </cfRule>
  </conditionalFormatting>
  <conditionalFormatting sqref="CD136:CD141">
    <cfRule type="cellIs" dxfId="1623" priority="1691" operator="greaterThan">
      <formula>0</formula>
    </cfRule>
    <cfRule type="cellIs" dxfId="1622" priority="1692" operator="lessThan">
      <formula>0</formula>
    </cfRule>
  </conditionalFormatting>
  <conditionalFormatting sqref="CC142 CC144 CC146">
    <cfRule type="cellIs" dxfId="1621" priority="1689" stopIfTrue="1" operator="lessThan">
      <formula>-0.03</formula>
    </cfRule>
    <cfRule type="cellIs" dxfId="1620" priority="1690" stopIfTrue="1" operator="greaterThan">
      <formula>0.03</formula>
    </cfRule>
  </conditionalFormatting>
  <conditionalFormatting sqref="CC142:CC147">
    <cfRule type="cellIs" dxfId="1619" priority="1687" operator="greaterThan">
      <formula>0</formula>
    </cfRule>
    <cfRule type="cellIs" dxfId="1618" priority="1688" operator="lessThan">
      <formula>0</formula>
    </cfRule>
  </conditionalFormatting>
  <conditionalFormatting sqref="CD142">
    <cfRule type="cellIs" dxfId="1617" priority="1685" stopIfTrue="1" operator="greaterThan">
      <formula>0.03</formula>
    </cfRule>
    <cfRule type="cellIs" dxfId="1616" priority="1686" stopIfTrue="1" operator="lessThan">
      <formula>-0.03</formula>
    </cfRule>
  </conditionalFormatting>
  <conditionalFormatting sqref="CD142:CD147">
    <cfRule type="cellIs" dxfId="1615" priority="1683" operator="greaterThan">
      <formula>0</formula>
    </cfRule>
    <cfRule type="cellIs" dxfId="1614" priority="1684" operator="lessThan">
      <formula>0</formula>
    </cfRule>
  </conditionalFormatting>
  <conditionalFormatting sqref="CC148 CC150 CC152">
    <cfRule type="cellIs" dxfId="1613" priority="1681" stopIfTrue="1" operator="lessThan">
      <formula>-0.03</formula>
    </cfRule>
    <cfRule type="cellIs" dxfId="1612" priority="1682" stopIfTrue="1" operator="greaterThan">
      <formula>0.03</formula>
    </cfRule>
  </conditionalFormatting>
  <conditionalFormatting sqref="CC148:CC153">
    <cfRule type="cellIs" dxfId="1611" priority="1679" operator="greaterThan">
      <formula>0</formula>
    </cfRule>
    <cfRule type="cellIs" dxfId="1610" priority="1680" operator="lessThan">
      <formula>0</formula>
    </cfRule>
  </conditionalFormatting>
  <conditionalFormatting sqref="CD148">
    <cfRule type="cellIs" dxfId="1609" priority="1677" stopIfTrue="1" operator="greaterThan">
      <formula>0.03</formula>
    </cfRule>
    <cfRule type="cellIs" dxfId="1608" priority="1678" stopIfTrue="1" operator="lessThan">
      <formula>-0.03</formula>
    </cfRule>
  </conditionalFormatting>
  <conditionalFormatting sqref="CD148:CD153">
    <cfRule type="cellIs" dxfId="1607" priority="1675" operator="greaterThan">
      <formula>0</formula>
    </cfRule>
    <cfRule type="cellIs" dxfId="1606" priority="1676" operator="lessThan">
      <formula>0</formula>
    </cfRule>
  </conditionalFormatting>
  <conditionalFormatting sqref="CC154 CC156 CC158">
    <cfRule type="cellIs" dxfId="1605" priority="1673" stopIfTrue="1" operator="lessThan">
      <formula>-0.03</formula>
    </cfRule>
    <cfRule type="cellIs" dxfId="1604" priority="1674" stopIfTrue="1" operator="greaterThan">
      <formula>0.03</formula>
    </cfRule>
  </conditionalFormatting>
  <conditionalFormatting sqref="CC154:CC159">
    <cfRule type="cellIs" dxfId="1603" priority="1671" operator="greaterThan">
      <formula>0</formula>
    </cfRule>
    <cfRule type="cellIs" dxfId="1602" priority="1672" operator="lessThan">
      <formula>0</formula>
    </cfRule>
  </conditionalFormatting>
  <conditionalFormatting sqref="CD154">
    <cfRule type="cellIs" dxfId="1601" priority="1669" stopIfTrue="1" operator="greaterThan">
      <formula>0.03</formula>
    </cfRule>
    <cfRule type="cellIs" dxfId="1600" priority="1670" stopIfTrue="1" operator="lessThan">
      <formula>-0.03</formula>
    </cfRule>
  </conditionalFormatting>
  <conditionalFormatting sqref="CD154:CD159">
    <cfRule type="cellIs" dxfId="1599" priority="1667" operator="greaterThan">
      <formula>0</formula>
    </cfRule>
    <cfRule type="cellIs" dxfId="1598" priority="1668" operator="lessThan">
      <formula>0</formula>
    </cfRule>
  </conditionalFormatting>
  <conditionalFormatting sqref="CC160 CC162 CC164">
    <cfRule type="cellIs" dxfId="1597" priority="1665" stopIfTrue="1" operator="lessThan">
      <formula>-0.03</formula>
    </cfRule>
    <cfRule type="cellIs" dxfId="1596" priority="1666" stopIfTrue="1" operator="greaterThan">
      <formula>0.03</formula>
    </cfRule>
  </conditionalFormatting>
  <conditionalFormatting sqref="CC160:CC165">
    <cfRule type="cellIs" dxfId="1595" priority="1663" operator="greaterThan">
      <formula>0</formula>
    </cfRule>
    <cfRule type="cellIs" dxfId="1594" priority="1664" operator="lessThan">
      <formula>0</formula>
    </cfRule>
  </conditionalFormatting>
  <conditionalFormatting sqref="CD160">
    <cfRule type="cellIs" dxfId="1593" priority="1661" stopIfTrue="1" operator="greaterThan">
      <formula>0.03</formula>
    </cfRule>
    <cfRule type="cellIs" dxfId="1592" priority="1662" stopIfTrue="1" operator="lessThan">
      <formula>-0.03</formula>
    </cfRule>
  </conditionalFormatting>
  <conditionalFormatting sqref="CD160:CD165">
    <cfRule type="cellIs" dxfId="1591" priority="1659" operator="greaterThan">
      <formula>0</formula>
    </cfRule>
    <cfRule type="cellIs" dxfId="1590" priority="1660" operator="lessThan">
      <formula>0</formula>
    </cfRule>
  </conditionalFormatting>
  <conditionalFormatting sqref="CC166 CC168 CC170">
    <cfRule type="cellIs" dxfId="1589" priority="1657" stopIfTrue="1" operator="lessThan">
      <formula>-0.03</formula>
    </cfRule>
    <cfRule type="cellIs" dxfId="1588" priority="1658" stopIfTrue="1" operator="greaterThan">
      <formula>0.03</formula>
    </cfRule>
  </conditionalFormatting>
  <conditionalFormatting sqref="CC166:CC171">
    <cfRule type="cellIs" dxfId="1587" priority="1655" operator="greaterThan">
      <formula>0</formula>
    </cfRule>
    <cfRule type="cellIs" dxfId="1586" priority="1656" operator="lessThan">
      <formula>0</formula>
    </cfRule>
  </conditionalFormatting>
  <conditionalFormatting sqref="CD166">
    <cfRule type="cellIs" dxfId="1585" priority="1653" stopIfTrue="1" operator="greaterThan">
      <formula>0.03</formula>
    </cfRule>
    <cfRule type="cellIs" dxfId="1584" priority="1654" stopIfTrue="1" operator="lessThan">
      <formula>-0.03</formula>
    </cfRule>
  </conditionalFormatting>
  <conditionalFormatting sqref="CD166:CD171">
    <cfRule type="cellIs" dxfId="1583" priority="1651" operator="greaterThan">
      <formula>0</formula>
    </cfRule>
    <cfRule type="cellIs" dxfId="1582" priority="1652" operator="lessThan">
      <formula>0</formula>
    </cfRule>
  </conditionalFormatting>
  <conditionalFormatting sqref="CC172 CC174 CC176">
    <cfRule type="cellIs" dxfId="1581" priority="1649" stopIfTrue="1" operator="lessThan">
      <formula>-0.03</formula>
    </cfRule>
    <cfRule type="cellIs" dxfId="1580" priority="1650" stopIfTrue="1" operator="greaterThan">
      <formula>0.03</formula>
    </cfRule>
  </conditionalFormatting>
  <conditionalFormatting sqref="CC172:CC177">
    <cfRule type="cellIs" dxfId="1579" priority="1647" operator="greaterThan">
      <formula>0</formula>
    </cfRule>
    <cfRule type="cellIs" dxfId="1578" priority="1648" operator="lessThan">
      <formula>0</formula>
    </cfRule>
  </conditionalFormatting>
  <conditionalFormatting sqref="CD172">
    <cfRule type="cellIs" dxfId="1577" priority="1645" stopIfTrue="1" operator="greaterThan">
      <formula>0.03</formula>
    </cfRule>
    <cfRule type="cellIs" dxfId="1576" priority="1646" stopIfTrue="1" operator="lessThan">
      <formula>-0.03</formula>
    </cfRule>
  </conditionalFormatting>
  <conditionalFormatting sqref="CD172:CD177">
    <cfRule type="cellIs" dxfId="1575" priority="1643" operator="greaterThan">
      <formula>0</formula>
    </cfRule>
    <cfRule type="cellIs" dxfId="1574" priority="1644" operator="lessThan">
      <formula>0</formula>
    </cfRule>
  </conditionalFormatting>
  <conditionalFormatting sqref="CC178 CC180 CC182">
    <cfRule type="cellIs" dxfId="1573" priority="1641" stopIfTrue="1" operator="lessThan">
      <formula>-0.03</formula>
    </cfRule>
    <cfRule type="cellIs" dxfId="1572" priority="1642" stopIfTrue="1" operator="greaterThan">
      <formula>0.03</formula>
    </cfRule>
  </conditionalFormatting>
  <conditionalFormatting sqref="CC178:CC183">
    <cfRule type="cellIs" dxfId="1571" priority="1639" operator="greaterThan">
      <formula>0</formula>
    </cfRule>
    <cfRule type="cellIs" dxfId="1570" priority="1640" operator="lessThan">
      <formula>0</formula>
    </cfRule>
  </conditionalFormatting>
  <conditionalFormatting sqref="CD178">
    <cfRule type="cellIs" dxfId="1569" priority="1637" stopIfTrue="1" operator="greaterThan">
      <formula>0.03</formula>
    </cfRule>
    <cfRule type="cellIs" dxfId="1568" priority="1638" stopIfTrue="1" operator="lessThan">
      <formula>-0.03</formula>
    </cfRule>
  </conditionalFormatting>
  <conditionalFormatting sqref="CD178:CD183">
    <cfRule type="cellIs" dxfId="1567" priority="1635" operator="greaterThan">
      <formula>0</formula>
    </cfRule>
    <cfRule type="cellIs" dxfId="1566" priority="1636" operator="lessThan">
      <formula>0</formula>
    </cfRule>
  </conditionalFormatting>
  <conditionalFormatting sqref="CC184 CC186 CC188">
    <cfRule type="cellIs" dxfId="1565" priority="1633" stopIfTrue="1" operator="lessThan">
      <formula>-0.03</formula>
    </cfRule>
    <cfRule type="cellIs" dxfId="1564" priority="1634" stopIfTrue="1" operator="greaterThan">
      <formula>0.03</formula>
    </cfRule>
  </conditionalFormatting>
  <conditionalFormatting sqref="CC184:CC189">
    <cfRule type="cellIs" dxfId="1563" priority="1631" operator="greaterThan">
      <formula>0</formula>
    </cfRule>
    <cfRule type="cellIs" dxfId="1562" priority="1632" operator="lessThan">
      <formula>0</formula>
    </cfRule>
  </conditionalFormatting>
  <conditionalFormatting sqref="CD184">
    <cfRule type="cellIs" dxfId="1561" priority="1629" stopIfTrue="1" operator="greaterThan">
      <formula>0.03</formula>
    </cfRule>
    <cfRule type="cellIs" dxfId="1560" priority="1630" stopIfTrue="1" operator="lessThan">
      <formula>-0.03</formula>
    </cfRule>
  </conditionalFormatting>
  <conditionalFormatting sqref="CD184:CD189">
    <cfRule type="cellIs" dxfId="1559" priority="1627" operator="greaterThan">
      <formula>0</formula>
    </cfRule>
    <cfRule type="cellIs" dxfId="1558" priority="1628" operator="lessThan">
      <formula>0</formula>
    </cfRule>
  </conditionalFormatting>
  <conditionalFormatting sqref="CC190 CC192 CC194">
    <cfRule type="cellIs" dxfId="1557" priority="1625" stopIfTrue="1" operator="lessThan">
      <formula>-0.03</formula>
    </cfRule>
    <cfRule type="cellIs" dxfId="1556" priority="1626" stopIfTrue="1" operator="greaterThan">
      <formula>0.03</formula>
    </cfRule>
  </conditionalFormatting>
  <conditionalFormatting sqref="CC190:CC195">
    <cfRule type="cellIs" dxfId="1555" priority="1623" operator="greaterThan">
      <formula>0</formula>
    </cfRule>
    <cfRule type="cellIs" dxfId="1554" priority="1624" operator="lessThan">
      <formula>0</formula>
    </cfRule>
  </conditionalFormatting>
  <conditionalFormatting sqref="CD190">
    <cfRule type="cellIs" dxfId="1553" priority="1621" stopIfTrue="1" operator="greaterThan">
      <formula>0.03</formula>
    </cfRule>
    <cfRule type="cellIs" dxfId="1552" priority="1622" stopIfTrue="1" operator="lessThan">
      <formula>-0.03</formula>
    </cfRule>
  </conditionalFormatting>
  <conditionalFormatting sqref="CD190:CD195">
    <cfRule type="cellIs" dxfId="1551" priority="1619" operator="greaterThan">
      <formula>0</formula>
    </cfRule>
    <cfRule type="cellIs" dxfId="1550" priority="1620" operator="lessThan">
      <formula>0</formula>
    </cfRule>
  </conditionalFormatting>
  <conditionalFormatting sqref="CC196 CC198 CC200">
    <cfRule type="cellIs" dxfId="1549" priority="1617" stopIfTrue="1" operator="lessThan">
      <formula>-0.03</formula>
    </cfRule>
    <cfRule type="cellIs" dxfId="1548" priority="1618" stopIfTrue="1" operator="greaterThan">
      <formula>0.03</formula>
    </cfRule>
  </conditionalFormatting>
  <conditionalFormatting sqref="CC196:CC201">
    <cfRule type="cellIs" dxfId="1547" priority="1615" operator="greaterThan">
      <formula>0</formula>
    </cfRule>
    <cfRule type="cellIs" dxfId="1546" priority="1616" operator="lessThan">
      <formula>0</formula>
    </cfRule>
  </conditionalFormatting>
  <conditionalFormatting sqref="CD196">
    <cfRule type="cellIs" dxfId="1545" priority="1613" stopIfTrue="1" operator="greaterThan">
      <formula>0.03</formula>
    </cfRule>
    <cfRule type="cellIs" dxfId="1544" priority="1614" stopIfTrue="1" operator="lessThan">
      <formula>-0.03</formula>
    </cfRule>
  </conditionalFormatting>
  <conditionalFormatting sqref="CD196:CD201">
    <cfRule type="cellIs" dxfId="1543" priority="1611" operator="greaterThan">
      <formula>0</formula>
    </cfRule>
    <cfRule type="cellIs" dxfId="1542" priority="1612" operator="lessThan">
      <formula>0</formula>
    </cfRule>
  </conditionalFormatting>
  <conditionalFormatting sqref="CC202 CC204 CC206">
    <cfRule type="cellIs" dxfId="1541" priority="1609" stopIfTrue="1" operator="lessThan">
      <formula>-0.03</formula>
    </cfRule>
    <cfRule type="cellIs" dxfId="1540" priority="1610" stopIfTrue="1" operator="greaterThan">
      <formula>0.03</formula>
    </cfRule>
  </conditionalFormatting>
  <conditionalFormatting sqref="CC202:CC207">
    <cfRule type="cellIs" dxfId="1539" priority="1607" operator="greaterThan">
      <formula>0</formula>
    </cfRule>
    <cfRule type="cellIs" dxfId="1538" priority="1608" operator="lessThan">
      <formula>0</formula>
    </cfRule>
  </conditionalFormatting>
  <conditionalFormatting sqref="CD202">
    <cfRule type="cellIs" dxfId="1537" priority="1605" stopIfTrue="1" operator="greaterThan">
      <formula>0.03</formula>
    </cfRule>
    <cfRule type="cellIs" dxfId="1536" priority="1606" stopIfTrue="1" operator="lessThan">
      <formula>-0.03</formula>
    </cfRule>
  </conditionalFormatting>
  <conditionalFormatting sqref="CD202:CD207">
    <cfRule type="cellIs" dxfId="1535" priority="1603" operator="greaterThan">
      <formula>0</formula>
    </cfRule>
    <cfRule type="cellIs" dxfId="1534" priority="1604" operator="lessThan">
      <formula>0</formula>
    </cfRule>
  </conditionalFormatting>
  <conditionalFormatting sqref="CC208 CC210 CC212">
    <cfRule type="cellIs" dxfId="1533" priority="1601" stopIfTrue="1" operator="lessThan">
      <formula>-0.03</formula>
    </cfRule>
    <cfRule type="cellIs" dxfId="1532" priority="1602" stopIfTrue="1" operator="greaterThan">
      <formula>0.03</formula>
    </cfRule>
  </conditionalFormatting>
  <conditionalFormatting sqref="CC208:CC213">
    <cfRule type="cellIs" dxfId="1531" priority="1599" operator="greaterThan">
      <formula>0</formula>
    </cfRule>
    <cfRule type="cellIs" dxfId="1530" priority="1600" operator="lessThan">
      <formula>0</formula>
    </cfRule>
  </conditionalFormatting>
  <conditionalFormatting sqref="CD208">
    <cfRule type="cellIs" dxfId="1529" priority="1597" stopIfTrue="1" operator="greaterThan">
      <formula>0.03</formula>
    </cfRule>
    <cfRule type="cellIs" dxfId="1528" priority="1598" stopIfTrue="1" operator="lessThan">
      <formula>-0.03</formula>
    </cfRule>
  </conditionalFormatting>
  <conditionalFormatting sqref="CD208:CD213">
    <cfRule type="cellIs" dxfId="1527" priority="1595" operator="greaterThan">
      <formula>0</formula>
    </cfRule>
    <cfRule type="cellIs" dxfId="1526" priority="1596" operator="lessThan">
      <formula>0</formula>
    </cfRule>
  </conditionalFormatting>
  <conditionalFormatting sqref="CC214 CC216 CC218">
    <cfRule type="cellIs" dxfId="1525" priority="1593" stopIfTrue="1" operator="lessThan">
      <formula>-0.03</formula>
    </cfRule>
    <cfRule type="cellIs" dxfId="1524" priority="1594" stopIfTrue="1" operator="greaterThan">
      <formula>0.03</formula>
    </cfRule>
  </conditionalFormatting>
  <conditionalFormatting sqref="CC214:CC219">
    <cfRule type="cellIs" dxfId="1523" priority="1591" operator="greaterThan">
      <formula>0</formula>
    </cfRule>
    <cfRule type="cellIs" dxfId="1522" priority="1592" operator="lessThan">
      <formula>0</formula>
    </cfRule>
  </conditionalFormatting>
  <conditionalFormatting sqref="CD214">
    <cfRule type="cellIs" dxfId="1521" priority="1589" stopIfTrue="1" operator="greaterThan">
      <formula>0.03</formula>
    </cfRule>
    <cfRule type="cellIs" dxfId="1520" priority="1590" stopIfTrue="1" operator="lessThan">
      <formula>-0.03</formula>
    </cfRule>
  </conditionalFormatting>
  <conditionalFormatting sqref="CD214:CD219">
    <cfRule type="cellIs" dxfId="1519" priority="1587" operator="greaterThan">
      <formula>0</formula>
    </cfRule>
    <cfRule type="cellIs" dxfId="1518" priority="1588" operator="lessThan">
      <formula>0</formula>
    </cfRule>
  </conditionalFormatting>
  <conditionalFormatting sqref="CC220 CC222 CC224">
    <cfRule type="cellIs" dxfId="1517" priority="1585" stopIfTrue="1" operator="lessThan">
      <formula>-0.03</formula>
    </cfRule>
    <cfRule type="cellIs" dxfId="1516" priority="1586" stopIfTrue="1" operator="greaterThan">
      <formula>0.03</formula>
    </cfRule>
  </conditionalFormatting>
  <conditionalFormatting sqref="CC220:CC225">
    <cfRule type="cellIs" dxfId="1515" priority="1583" operator="greaterThan">
      <formula>0</formula>
    </cfRule>
    <cfRule type="cellIs" dxfId="1514" priority="1584" operator="lessThan">
      <formula>0</formula>
    </cfRule>
  </conditionalFormatting>
  <conditionalFormatting sqref="CD220">
    <cfRule type="cellIs" dxfId="1513" priority="1581" stopIfTrue="1" operator="greaterThan">
      <formula>0.03</formula>
    </cfRule>
    <cfRule type="cellIs" dxfId="1512" priority="1582" stopIfTrue="1" operator="lessThan">
      <formula>-0.03</formula>
    </cfRule>
  </conditionalFormatting>
  <conditionalFormatting sqref="CD220:CD225">
    <cfRule type="cellIs" dxfId="1511" priority="1579" operator="greaterThan">
      <formula>0</formula>
    </cfRule>
    <cfRule type="cellIs" dxfId="1510" priority="1580" operator="lessThan">
      <formula>0</formula>
    </cfRule>
  </conditionalFormatting>
  <conditionalFormatting sqref="CC226 CC228 CC230">
    <cfRule type="cellIs" dxfId="1509" priority="1577" stopIfTrue="1" operator="lessThan">
      <formula>-0.03</formula>
    </cfRule>
    <cfRule type="cellIs" dxfId="1508" priority="1578" stopIfTrue="1" operator="greaterThan">
      <formula>0.03</formula>
    </cfRule>
  </conditionalFormatting>
  <conditionalFormatting sqref="CC226:CC231">
    <cfRule type="cellIs" dxfId="1507" priority="1575" operator="greaterThan">
      <formula>0</formula>
    </cfRule>
    <cfRule type="cellIs" dxfId="1506" priority="1576" operator="lessThan">
      <formula>0</formula>
    </cfRule>
  </conditionalFormatting>
  <conditionalFormatting sqref="CD226">
    <cfRule type="cellIs" dxfId="1505" priority="1573" stopIfTrue="1" operator="greaterThan">
      <formula>0.03</formula>
    </cfRule>
    <cfRule type="cellIs" dxfId="1504" priority="1574" stopIfTrue="1" operator="lessThan">
      <formula>-0.03</formula>
    </cfRule>
  </conditionalFormatting>
  <conditionalFormatting sqref="CD226:CD231">
    <cfRule type="cellIs" dxfId="1503" priority="1571" operator="greaterThan">
      <formula>0</formula>
    </cfRule>
    <cfRule type="cellIs" dxfId="1502" priority="1572" operator="lessThan">
      <formula>0</formula>
    </cfRule>
  </conditionalFormatting>
  <conditionalFormatting sqref="CC232 CC234 CC236">
    <cfRule type="cellIs" dxfId="1501" priority="1569" stopIfTrue="1" operator="lessThan">
      <formula>-0.03</formula>
    </cfRule>
    <cfRule type="cellIs" dxfId="1500" priority="1570" stopIfTrue="1" operator="greaterThan">
      <formula>0.03</formula>
    </cfRule>
  </conditionalFormatting>
  <conditionalFormatting sqref="CC232:CC237">
    <cfRule type="cellIs" dxfId="1499" priority="1567" operator="greaterThan">
      <formula>0</formula>
    </cfRule>
    <cfRule type="cellIs" dxfId="1498" priority="1568" operator="lessThan">
      <formula>0</formula>
    </cfRule>
  </conditionalFormatting>
  <conditionalFormatting sqref="CD232">
    <cfRule type="cellIs" dxfId="1497" priority="1565" stopIfTrue="1" operator="greaterThan">
      <formula>0.03</formula>
    </cfRule>
    <cfRule type="cellIs" dxfId="1496" priority="1566" stopIfTrue="1" operator="lessThan">
      <formula>-0.03</formula>
    </cfRule>
  </conditionalFormatting>
  <conditionalFormatting sqref="CD232:CD237">
    <cfRule type="cellIs" dxfId="1495" priority="1563" operator="greaterThan">
      <formula>0</formula>
    </cfRule>
    <cfRule type="cellIs" dxfId="1494" priority="1564" operator="lessThan">
      <formula>0</formula>
    </cfRule>
  </conditionalFormatting>
  <conditionalFormatting sqref="CC238 CC240 CC242">
    <cfRule type="cellIs" dxfId="1493" priority="1561" stopIfTrue="1" operator="lessThan">
      <formula>-0.03</formula>
    </cfRule>
    <cfRule type="cellIs" dxfId="1492" priority="1562" stopIfTrue="1" operator="greaterThan">
      <formula>0.03</formula>
    </cfRule>
  </conditionalFormatting>
  <conditionalFormatting sqref="CC238:CC243">
    <cfRule type="cellIs" dxfId="1491" priority="1559" operator="greaterThan">
      <formula>0</formula>
    </cfRule>
    <cfRule type="cellIs" dxfId="1490" priority="1560" operator="lessThan">
      <formula>0</formula>
    </cfRule>
  </conditionalFormatting>
  <conditionalFormatting sqref="CD238">
    <cfRule type="cellIs" dxfId="1489" priority="1557" stopIfTrue="1" operator="greaterThan">
      <formula>0.03</formula>
    </cfRule>
    <cfRule type="cellIs" dxfId="1488" priority="1558" stopIfTrue="1" operator="lessThan">
      <formula>-0.03</formula>
    </cfRule>
  </conditionalFormatting>
  <conditionalFormatting sqref="CD238:CD243">
    <cfRule type="cellIs" dxfId="1487" priority="1555" operator="greaterThan">
      <formula>0</formula>
    </cfRule>
    <cfRule type="cellIs" dxfId="1486" priority="1556" operator="lessThan">
      <formula>0</formula>
    </cfRule>
  </conditionalFormatting>
  <conditionalFormatting sqref="CC244 CC246 CC248">
    <cfRule type="cellIs" dxfId="1485" priority="1553" stopIfTrue="1" operator="lessThan">
      <formula>-0.03</formula>
    </cfRule>
    <cfRule type="cellIs" dxfId="1484" priority="1554" stopIfTrue="1" operator="greaterThan">
      <formula>0.03</formula>
    </cfRule>
  </conditionalFormatting>
  <conditionalFormatting sqref="CC244:CC249">
    <cfRule type="cellIs" dxfId="1483" priority="1551" operator="greaterThan">
      <formula>0</formula>
    </cfRule>
    <cfRule type="cellIs" dxfId="1482" priority="1552" operator="lessThan">
      <formula>0</formula>
    </cfRule>
  </conditionalFormatting>
  <conditionalFormatting sqref="CD244">
    <cfRule type="cellIs" dxfId="1481" priority="1549" stopIfTrue="1" operator="greaterThan">
      <formula>0.03</formula>
    </cfRule>
    <cfRule type="cellIs" dxfId="1480" priority="1550" stopIfTrue="1" operator="lessThan">
      <formula>-0.03</formula>
    </cfRule>
  </conditionalFormatting>
  <conditionalFormatting sqref="CD244:CD249">
    <cfRule type="cellIs" dxfId="1479" priority="1547" operator="greaterThan">
      <formula>0</formula>
    </cfRule>
    <cfRule type="cellIs" dxfId="1478" priority="1548" operator="lessThan">
      <formula>0</formula>
    </cfRule>
  </conditionalFormatting>
  <conditionalFormatting sqref="CC250 CC252 CC254">
    <cfRule type="cellIs" dxfId="1477" priority="1545" stopIfTrue="1" operator="lessThan">
      <formula>-0.03</formula>
    </cfRule>
    <cfRule type="cellIs" dxfId="1476" priority="1546" stopIfTrue="1" operator="greaterThan">
      <formula>0.03</formula>
    </cfRule>
  </conditionalFormatting>
  <conditionalFormatting sqref="CC250:CC255">
    <cfRule type="cellIs" dxfId="1475" priority="1543" operator="greaterThan">
      <formula>0</formula>
    </cfRule>
    <cfRule type="cellIs" dxfId="1474" priority="1544" operator="lessThan">
      <formula>0</formula>
    </cfRule>
  </conditionalFormatting>
  <conditionalFormatting sqref="CD250">
    <cfRule type="cellIs" dxfId="1473" priority="1541" stopIfTrue="1" operator="greaterThan">
      <formula>0.03</formula>
    </cfRule>
    <cfRule type="cellIs" dxfId="1472" priority="1542" stopIfTrue="1" operator="lessThan">
      <formula>-0.03</formula>
    </cfRule>
  </conditionalFormatting>
  <conditionalFormatting sqref="CD250:CD255">
    <cfRule type="cellIs" dxfId="1471" priority="1539" operator="greaterThan">
      <formula>0</formula>
    </cfRule>
    <cfRule type="cellIs" dxfId="1470" priority="1540" operator="lessThan">
      <formula>0</formula>
    </cfRule>
  </conditionalFormatting>
  <conditionalFormatting sqref="CC256 CC258 CC260">
    <cfRule type="cellIs" dxfId="1469" priority="1537" stopIfTrue="1" operator="lessThan">
      <formula>-0.03</formula>
    </cfRule>
    <cfRule type="cellIs" dxfId="1468" priority="1538" stopIfTrue="1" operator="greaterThan">
      <formula>0.03</formula>
    </cfRule>
  </conditionalFormatting>
  <conditionalFormatting sqref="CC256:CC261">
    <cfRule type="cellIs" dxfId="1467" priority="1535" operator="greaterThan">
      <formula>0</formula>
    </cfRule>
    <cfRule type="cellIs" dxfId="1466" priority="1536" operator="lessThan">
      <formula>0</formula>
    </cfRule>
  </conditionalFormatting>
  <conditionalFormatting sqref="CD256">
    <cfRule type="cellIs" dxfId="1465" priority="1533" stopIfTrue="1" operator="greaterThan">
      <formula>0.03</formula>
    </cfRule>
    <cfRule type="cellIs" dxfId="1464" priority="1534" stopIfTrue="1" operator="lessThan">
      <formula>-0.03</formula>
    </cfRule>
  </conditionalFormatting>
  <conditionalFormatting sqref="CD256:CD261">
    <cfRule type="cellIs" dxfId="1463" priority="1531" operator="greaterThan">
      <formula>0</formula>
    </cfRule>
    <cfRule type="cellIs" dxfId="1462" priority="1532" operator="lessThan">
      <formula>0</formula>
    </cfRule>
  </conditionalFormatting>
  <conditionalFormatting sqref="CC262 CC264 CC266">
    <cfRule type="cellIs" dxfId="1461" priority="1529" stopIfTrue="1" operator="lessThan">
      <formula>-0.03</formula>
    </cfRule>
    <cfRule type="cellIs" dxfId="1460" priority="1530" stopIfTrue="1" operator="greaterThan">
      <formula>0.03</formula>
    </cfRule>
  </conditionalFormatting>
  <conditionalFormatting sqref="CC262:CC267">
    <cfRule type="cellIs" dxfId="1459" priority="1527" operator="greaterThan">
      <formula>0</formula>
    </cfRule>
    <cfRule type="cellIs" dxfId="1458" priority="1528" operator="lessThan">
      <formula>0</formula>
    </cfRule>
  </conditionalFormatting>
  <conditionalFormatting sqref="CD262">
    <cfRule type="cellIs" dxfId="1457" priority="1525" stopIfTrue="1" operator="greaterThan">
      <formula>0.03</formula>
    </cfRule>
    <cfRule type="cellIs" dxfId="1456" priority="1526" stopIfTrue="1" operator="lessThan">
      <formula>-0.03</formula>
    </cfRule>
  </conditionalFormatting>
  <conditionalFormatting sqref="CD262:CD267">
    <cfRule type="cellIs" dxfId="1455" priority="1523" operator="greaterThan">
      <formula>0</formula>
    </cfRule>
    <cfRule type="cellIs" dxfId="1454" priority="1524" operator="lessThan">
      <formula>0</formula>
    </cfRule>
  </conditionalFormatting>
  <conditionalFormatting sqref="CC268 CC270 CC272">
    <cfRule type="cellIs" dxfId="1453" priority="1521" stopIfTrue="1" operator="lessThan">
      <formula>-0.03</formula>
    </cfRule>
    <cfRule type="cellIs" dxfId="1452" priority="1522" stopIfTrue="1" operator="greaterThan">
      <formula>0.03</formula>
    </cfRule>
  </conditionalFormatting>
  <conditionalFormatting sqref="CC268:CC273">
    <cfRule type="cellIs" dxfId="1451" priority="1519" operator="greaterThan">
      <formula>0</formula>
    </cfRule>
    <cfRule type="cellIs" dxfId="1450" priority="1520" operator="lessThan">
      <formula>0</formula>
    </cfRule>
  </conditionalFormatting>
  <conditionalFormatting sqref="CD268">
    <cfRule type="cellIs" dxfId="1449" priority="1517" stopIfTrue="1" operator="greaterThan">
      <formula>0.03</formula>
    </cfRule>
    <cfRule type="cellIs" dxfId="1448" priority="1518" stopIfTrue="1" operator="lessThan">
      <formula>-0.03</formula>
    </cfRule>
  </conditionalFormatting>
  <conditionalFormatting sqref="CD268:CD273">
    <cfRule type="cellIs" dxfId="1447" priority="1515" operator="greaterThan">
      <formula>0</formula>
    </cfRule>
    <cfRule type="cellIs" dxfId="1446" priority="1516" operator="lessThan">
      <formula>0</formula>
    </cfRule>
  </conditionalFormatting>
  <conditionalFormatting sqref="CC274 CC276 CC278">
    <cfRule type="cellIs" dxfId="1445" priority="1513" stopIfTrue="1" operator="lessThan">
      <formula>-0.03</formula>
    </cfRule>
    <cfRule type="cellIs" dxfId="1444" priority="1514" stopIfTrue="1" operator="greaterThan">
      <formula>0.03</formula>
    </cfRule>
  </conditionalFormatting>
  <conditionalFormatting sqref="CC274:CC279">
    <cfRule type="cellIs" dxfId="1443" priority="1511" operator="greaterThan">
      <formula>0</formula>
    </cfRule>
    <cfRule type="cellIs" dxfId="1442" priority="1512" operator="lessThan">
      <formula>0</formula>
    </cfRule>
  </conditionalFormatting>
  <conditionalFormatting sqref="CD274">
    <cfRule type="cellIs" dxfId="1441" priority="1509" stopIfTrue="1" operator="greaterThan">
      <formula>0.03</formula>
    </cfRule>
    <cfRule type="cellIs" dxfId="1440" priority="1510" stopIfTrue="1" operator="lessThan">
      <formula>-0.03</formula>
    </cfRule>
  </conditionalFormatting>
  <conditionalFormatting sqref="CD274:CD279">
    <cfRule type="cellIs" dxfId="1439" priority="1507" operator="greaterThan">
      <formula>0</formula>
    </cfRule>
    <cfRule type="cellIs" dxfId="1438" priority="1508" operator="lessThan">
      <formula>0</formula>
    </cfRule>
  </conditionalFormatting>
  <conditionalFormatting sqref="CC280 CC282 CC284">
    <cfRule type="cellIs" dxfId="1437" priority="1505" stopIfTrue="1" operator="lessThan">
      <formula>-0.03</formula>
    </cfRule>
    <cfRule type="cellIs" dxfId="1436" priority="1506" stopIfTrue="1" operator="greaterThan">
      <formula>0.03</formula>
    </cfRule>
  </conditionalFormatting>
  <conditionalFormatting sqref="CC280:CC285">
    <cfRule type="cellIs" dxfId="1435" priority="1503" operator="greaterThan">
      <formula>0</formula>
    </cfRule>
    <cfRule type="cellIs" dxfId="1434" priority="1504" operator="lessThan">
      <formula>0</formula>
    </cfRule>
  </conditionalFormatting>
  <conditionalFormatting sqref="CD280">
    <cfRule type="cellIs" dxfId="1433" priority="1501" stopIfTrue="1" operator="greaterThan">
      <formula>0.03</formula>
    </cfRule>
    <cfRule type="cellIs" dxfId="1432" priority="1502" stopIfTrue="1" operator="lessThan">
      <formula>-0.03</formula>
    </cfRule>
  </conditionalFormatting>
  <conditionalFormatting sqref="CD280:CD285">
    <cfRule type="cellIs" dxfId="1431" priority="1499" operator="greaterThan">
      <formula>0</formula>
    </cfRule>
    <cfRule type="cellIs" dxfId="1430" priority="1500" operator="lessThan">
      <formula>0</formula>
    </cfRule>
  </conditionalFormatting>
  <conditionalFormatting sqref="CC286 CC288 CC290">
    <cfRule type="cellIs" dxfId="1429" priority="1497" stopIfTrue="1" operator="lessThan">
      <formula>-0.03</formula>
    </cfRule>
    <cfRule type="cellIs" dxfId="1428" priority="1498" stopIfTrue="1" operator="greaterThan">
      <formula>0.03</formula>
    </cfRule>
  </conditionalFormatting>
  <conditionalFormatting sqref="CC286:CC291">
    <cfRule type="cellIs" dxfId="1427" priority="1495" operator="greaterThan">
      <formula>0</formula>
    </cfRule>
    <cfRule type="cellIs" dxfId="1426" priority="1496" operator="lessThan">
      <formula>0</formula>
    </cfRule>
  </conditionalFormatting>
  <conditionalFormatting sqref="CD286">
    <cfRule type="cellIs" dxfId="1425" priority="1493" stopIfTrue="1" operator="greaterThan">
      <formula>0.03</formula>
    </cfRule>
    <cfRule type="cellIs" dxfId="1424" priority="1494" stopIfTrue="1" operator="lessThan">
      <formula>-0.03</formula>
    </cfRule>
  </conditionalFormatting>
  <conditionalFormatting sqref="CD286:CD291">
    <cfRule type="cellIs" dxfId="1423" priority="1491" operator="greaterThan">
      <formula>0</formula>
    </cfRule>
    <cfRule type="cellIs" dxfId="1422" priority="1492" operator="lessThan">
      <formula>0</formula>
    </cfRule>
  </conditionalFormatting>
  <conditionalFormatting sqref="CC292 CC294 CC296">
    <cfRule type="cellIs" dxfId="1421" priority="1489" stopIfTrue="1" operator="lessThan">
      <formula>-0.03</formula>
    </cfRule>
    <cfRule type="cellIs" dxfId="1420" priority="1490" stopIfTrue="1" operator="greaterThan">
      <formula>0.03</formula>
    </cfRule>
  </conditionalFormatting>
  <conditionalFormatting sqref="CC292:CC297">
    <cfRule type="cellIs" dxfId="1419" priority="1487" operator="greaterThan">
      <formula>0</formula>
    </cfRule>
    <cfRule type="cellIs" dxfId="1418" priority="1488" operator="lessThan">
      <formula>0</formula>
    </cfRule>
  </conditionalFormatting>
  <conditionalFormatting sqref="CD292">
    <cfRule type="cellIs" dxfId="1417" priority="1485" stopIfTrue="1" operator="greaterThan">
      <formula>0.03</formula>
    </cfRule>
    <cfRule type="cellIs" dxfId="1416" priority="1486" stopIfTrue="1" operator="lessThan">
      <formula>-0.03</formula>
    </cfRule>
  </conditionalFormatting>
  <conditionalFormatting sqref="CD292:CD297">
    <cfRule type="cellIs" dxfId="1415" priority="1483" operator="greaterThan">
      <formula>0</formula>
    </cfRule>
    <cfRule type="cellIs" dxfId="1414" priority="1484" operator="lessThan">
      <formula>0</formula>
    </cfRule>
  </conditionalFormatting>
  <conditionalFormatting sqref="CC298 CC300 CC302">
    <cfRule type="cellIs" dxfId="1413" priority="1481" stopIfTrue="1" operator="lessThan">
      <formula>-0.03</formula>
    </cfRule>
    <cfRule type="cellIs" dxfId="1412" priority="1482" stopIfTrue="1" operator="greaterThan">
      <formula>0.03</formula>
    </cfRule>
  </conditionalFormatting>
  <conditionalFormatting sqref="CC298:CC303">
    <cfRule type="cellIs" dxfId="1411" priority="1479" operator="greaterThan">
      <formula>0</formula>
    </cfRule>
    <cfRule type="cellIs" dxfId="1410" priority="1480" operator="lessThan">
      <formula>0</formula>
    </cfRule>
  </conditionalFormatting>
  <conditionalFormatting sqref="CD298">
    <cfRule type="cellIs" dxfId="1409" priority="1477" stopIfTrue="1" operator="greaterThan">
      <formula>0.03</formula>
    </cfRule>
    <cfRule type="cellIs" dxfId="1408" priority="1478" stopIfTrue="1" operator="lessThan">
      <formula>-0.03</formula>
    </cfRule>
  </conditionalFormatting>
  <conditionalFormatting sqref="CD298:CD303">
    <cfRule type="cellIs" dxfId="1407" priority="1475" operator="greaterThan">
      <formula>0</formula>
    </cfRule>
    <cfRule type="cellIs" dxfId="1406" priority="1476" operator="lessThan">
      <formula>0</formula>
    </cfRule>
  </conditionalFormatting>
  <conditionalFormatting sqref="CC304 CC306 CC308">
    <cfRule type="cellIs" dxfId="1405" priority="1473" stopIfTrue="1" operator="lessThan">
      <formula>-0.03</formula>
    </cfRule>
    <cfRule type="cellIs" dxfId="1404" priority="1474" stopIfTrue="1" operator="greaterThan">
      <formula>0.03</formula>
    </cfRule>
  </conditionalFormatting>
  <conditionalFormatting sqref="CC304:CC309">
    <cfRule type="cellIs" dxfId="1403" priority="1471" operator="greaterThan">
      <formula>0</formula>
    </cfRule>
    <cfRule type="cellIs" dxfId="1402" priority="1472" operator="lessThan">
      <formula>0</formula>
    </cfRule>
  </conditionalFormatting>
  <conditionalFormatting sqref="CD304">
    <cfRule type="cellIs" dxfId="1401" priority="1469" stopIfTrue="1" operator="greaterThan">
      <formula>0.03</formula>
    </cfRule>
    <cfRule type="cellIs" dxfId="1400" priority="1470" stopIfTrue="1" operator="lessThan">
      <formula>-0.03</formula>
    </cfRule>
  </conditionalFormatting>
  <conditionalFormatting sqref="CD304:CD309">
    <cfRule type="cellIs" dxfId="1399" priority="1467" operator="greaterThan">
      <formula>0</formula>
    </cfRule>
    <cfRule type="cellIs" dxfId="1398" priority="1468" operator="lessThan">
      <formula>0</formula>
    </cfRule>
  </conditionalFormatting>
  <conditionalFormatting sqref="CC310 CC312 CC314">
    <cfRule type="cellIs" dxfId="1397" priority="1465" stopIfTrue="1" operator="lessThan">
      <formula>-0.03</formula>
    </cfRule>
    <cfRule type="cellIs" dxfId="1396" priority="1466" stopIfTrue="1" operator="greaterThan">
      <formula>0.03</formula>
    </cfRule>
  </conditionalFormatting>
  <conditionalFormatting sqref="CC310:CC315">
    <cfRule type="cellIs" dxfId="1395" priority="1463" operator="greaterThan">
      <formula>0</formula>
    </cfRule>
    <cfRule type="cellIs" dxfId="1394" priority="1464" operator="lessThan">
      <formula>0</formula>
    </cfRule>
  </conditionalFormatting>
  <conditionalFormatting sqref="CD310">
    <cfRule type="cellIs" dxfId="1393" priority="1461" stopIfTrue="1" operator="greaterThan">
      <formula>0.03</formula>
    </cfRule>
    <cfRule type="cellIs" dxfId="1392" priority="1462" stopIfTrue="1" operator="lessThan">
      <formula>-0.03</formula>
    </cfRule>
  </conditionalFormatting>
  <conditionalFormatting sqref="CD310:CD315">
    <cfRule type="cellIs" dxfId="1391" priority="1459" operator="greaterThan">
      <formula>0</formula>
    </cfRule>
    <cfRule type="cellIs" dxfId="1390" priority="1460" operator="lessThan">
      <formula>0</formula>
    </cfRule>
  </conditionalFormatting>
  <conditionalFormatting sqref="CC316 CC318 CC320">
    <cfRule type="cellIs" dxfId="1389" priority="1457" stopIfTrue="1" operator="lessThan">
      <formula>-0.03</formula>
    </cfRule>
    <cfRule type="cellIs" dxfId="1388" priority="1458" stopIfTrue="1" operator="greaterThan">
      <formula>0.03</formula>
    </cfRule>
  </conditionalFormatting>
  <conditionalFormatting sqref="CC316:CC321">
    <cfRule type="cellIs" dxfId="1387" priority="1455" operator="greaterThan">
      <formula>0</formula>
    </cfRule>
    <cfRule type="cellIs" dxfId="1386" priority="1456" operator="lessThan">
      <formula>0</formula>
    </cfRule>
  </conditionalFormatting>
  <conditionalFormatting sqref="CD316">
    <cfRule type="cellIs" dxfId="1385" priority="1453" stopIfTrue="1" operator="greaterThan">
      <formula>0.03</formula>
    </cfRule>
    <cfRule type="cellIs" dxfId="1384" priority="1454" stopIfTrue="1" operator="lessThan">
      <formula>-0.03</formula>
    </cfRule>
  </conditionalFormatting>
  <conditionalFormatting sqref="CD316:CD321">
    <cfRule type="cellIs" dxfId="1383" priority="1451" operator="greaterThan">
      <formula>0</formula>
    </cfRule>
    <cfRule type="cellIs" dxfId="1382" priority="1452" operator="lessThan">
      <formula>0</formula>
    </cfRule>
  </conditionalFormatting>
  <conditionalFormatting sqref="CC322 CC324 CC326">
    <cfRule type="cellIs" dxfId="1381" priority="1449" stopIfTrue="1" operator="lessThan">
      <formula>-0.03</formula>
    </cfRule>
    <cfRule type="cellIs" dxfId="1380" priority="1450" stopIfTrue="1" operator="greaterThan">
      <formula>0.03</formula>
    </cfRule>
  </conditionalFormatting>
  <conditionalFormatting sqref="CC322:CC327">
    <cfRule type="cellIs" dxfId="1379" priority="1447" operator="greaterThan">
      <formula>0</formula>
    </cfRule>
    <cfRule type="cellIs" dxfId="1378" priority="1448" operator="lessThan">
      <formula>0</formula>
    </cfRule>
  </conditionalFormatting>
  <conditionalFormatting sqref="CD322">
    <cfRule type="cellIs" dxfId="1377" priority="1445" stopIfTrue="1" operator="greaterThan">
      <formula>0.03</formula>
    </cfRule>
    <cfRule type="cellIs" dxfId="1376" priority="1446" stopIfTrue="1" operator="lessThan">
      <formula>-0.03</formula>
    </cfRule>
  </conditionalFormatting>
  <conditionalFormatting sqref="CD322:CD327">
    <cfRule type="cellIs" dxfId="1375" priority="1443" operator="greaterThan">
      <formula>0</formula>
    </cfRule>
    <cfRule type="cellIs" dxfId="1374" priority="1444" operator="lessThan">
      <formula>0</formula>
    </cfRule>
  </conditionalFormatting>
  <conditionalFormatting sqref="CC328 CC330 CC332">
    <cfRule type="cellIs" dxfId="1373" priority="1441" stopIfTrue="1" operator="lessThan">
      <formula>-0.03</formula>
    </cfRule>
    <cfRule type="cellIs" dxfId="1372" priority="1442" stopIfTrue="1" operator="greaterThan">
      <formula>0.03</formula>
    </cfRule>
  </conditionalFormatting>
  <conditionalFormatting sqref="CC328:CC333">
    <cfRule type="cellIs" dxfId="1371" priority="1439" operator="greaterThan">
      <formula>0</formula>
    </cfRule>
    <cfRule type="cellIs" dxfId="1370" priority="1440" operator="lessThan">
      <formula>0</formula>
    </cfRule>
  </conditionalFormatting>
  <conditionalFormatting sqref="CD328">
    <cfRule type="cellIs" dxfId="1369" priority="1437" stopIfTrue="1" operator="greaterThan">
      <formula>0.03</formula>
    </cfRule>
    <cfRule type="cellIs" dxfId="1368" priority="1438" stopIfTrue="1" operator="lessThan">
      <formula>-0.03</formula>
    </cfRule>
  </conditionalFormatting>
  <conditionalFormatting sqref="CD328:CD333">
    <cfRule type="cellIs" dxfId="1367" priority="1435" operator="greaterThan">
      <formula>0</formula>
    </cfRule>
    <cfRule type="cellIs" dxfId="1366" priority="1436" operator="lessThan">
      <formula>0</formula>
    </cfRule>
  </conditionalFormatting>
  <conditionalFormatting sqref="CC334 CC336 CC338">
    <cfRule type="cellIs" dxfId="1365" priority="1433" stopIfTrue="1" operator="lessThan">
      <formula>-0.03</formula>
    </cfRule>
    <cfRule type="cellIs" dxfId="1364" priority="1434" stopIfTrue="1" operator="greaterThan">
      <formula>0.03</formula>
    </cfRule>
  </conditionalFormatting>
  <conditionalFormatting sqref="CC334:CC339">
    <cfRule type="cellIs" dxfId="1363" priority="1431" operator="greaterThan">
      <formula>0</formula>
    </cfRule>
    <cfRule type="cellIs" dxfId="1362" priority="1432" operator="lessThan">
      <formula>0</formula>
    </cfRule>
  </conditionalFormatting>
  <conditionalFormatting sqref="CD334">
    <cfRule type="cellIs" dxfId="1361" priority="1429" stopIfTrue="1" operator="greaterThan">
      <formula>0.03</formula>
    </cfRule>
    <cfRule type="cellIs" dxfId="1360" priority="1430" stopIfTrue="1" operator="lessThan">
      <formula>-0.03</formula>
    </cfRule>
  </conditionalFormatting>
  <conditionalFormatting sqref="CD334:CD339">
    <cfRule type="cellIs" dxfId="1359" priority="1427" operator="greaterThan">
      <formula>0</formula>
    </cfRule>
    <cfRule type="cellIs" dxfId="1358" priority="1428" operator="lessThan">
      <formula>0</formula>
    </cfRule>
  </conditionalFormatting>
  <conditionalFormatting sqref="CC340 CC342 CC344">
    <cfRule type="cellIs" dxfId="1357" priority="1425" stopIfTrue="1" operator="lessThan">
      <formula>-0.03</formula>
    </cfRule>
    <cfRule type="cellIs" dxfId="1356" priority="1426" stopIfTrue="1" operator="greaterThan">
      <formula>0.03</formula>
    </cfRule>
  </conditionalFormatting>
  <conditionalFormatting sqref="CC340:CC345">
    <cfRule type="cellIs" dxfId="1355" priority="1423" operator="greaterThan">
      <formula>0</formula>
    </cfRule>
    <cfRule type="cellIs" dxfId="1354" priority="1424" operator="lessThan">
      <formula>0</formula>
    </cfRule>
  </conditionalFormatting>
  <conditionalFormatting sqref="CD340">
    <cfRule type="cellIs" dxfId="1353" priority="1421" stopIfTrue="1" operator="greaterThan">
      <formula>0.03</formula>
    </cfRule>
    <cfRule type="cellIs" dxfId="1352" priority="1422" stopIfTrue="1" operator="lessThan">
      <formula>-0.03</formula>
    </cfRule>
  </conditionalFormatting>
  <conditionalFormatting sqref="CD340:CD345">
    <cfRule type="cellIs" dxfId="1351" priority="1419" operator="greaterThan">
      <formula>0</formula>
    </cfRule>
    <cfRule type="cellIs" dxfId="1350" priority="1420" operator="lessThan">
      <formula>0</formula>
    </cfRule>
  </conditionalFormatting>
  <conditionalFormatting sqref="CC346 CC348 CC350">
    <cfRule type="cellIs" dxfId="1349" priority="1417" stopIfTrue="1" operator="lessThan">
      <formula>-0.03</formula>
    </cfRule>
    <cfRule type="cellIs" dxfId="1348" priority="1418" stopIfTrue="1" operator="greaterThan">
      <formula>0.03</formula>
    </cfRule>
  </conditionalFormatting>
  <conditionalFormatting sqref="CC346:CC351">
    <cfRule type="cellIs" dxfId="1347" priority="1415" operator="greaterThan">
      <formula>0</formula>
    </cfRule>
    <cfRule type="cellIs" dxfId="1346" priority="1416" operator="lessThan">
      <formula>0</formula>
    </cfRule>
  </conditionalFormatting>
  <conditionalFormatting sqref="CD346">
    <cfRule type="cellIs" dxfId="1345" priority="1413" stopIfTrue="1" operator="greaterThan">
      <formula>0.03</formula>
    </cfRule>
    <cfRule type="cellIs" dxfId="1344" priority="1414" stopIfTrue="1" operator="lessThan">
      <formula>-0.03</formula>
    </cfRule>
  </conditionalFormatting>
  <conditionalFormatting sqref="CD346:CD351">
    <cfRule type="cellIs" dxfId="1343" priority="1411" operator="greaterThan">
      <formula>0</formula>
    </cfRule>
    <cfRule type="cellIs" dxfId="1342" priority="1412" operator="lessThan">
      <formula>0</formula>
    </cfRule>
  </conditionalFormatting>
  <conditionalFormatting sqref="CC352 CC354 CC356">
    <cfRule type="cellIs" dxfId="1341" priority="1409" stopIfTrue="1" operator="lessThan">
      <formula>-0.03</formula>
    </cfRule>
    <cfRule type="cellIs" dxfId="1340" priority="1410" stopIfTrue="1" operator="greaterThan">
      <formula>0.03</formula>
    </cfRule>
  </conditionalFormatting>
  <conditionalFormatting sqref="CC352:CC357">
    <cfRule type="cellIs" dxfId="1339" priority="1407" operator="greaterThan">
      <formula>0</formula>
    </cfRule>
    <cfRule type="cellIs" dxfId="1338" priority="1408" operator="lessThan">
      <formula>0</formula>
    </cfRule>
  </conditionalFormatting>
  <conditionalFormatting sqref="CD352">
    <cfRule type="cellIs" dxfId="1337" priority="1405" stopIfTrue="1" operator="greaterThan">
      <formula>0.03</formula>
    </cfRule>
    <cfRule type="cellIs" dxfId="1336" priority="1406" stopIfTrue="1" operator="lessThan">
      <formula>-0.03</formula>
    </cfRule>
  </conditionalFormatting>
  <conditionalFormatting sqref="CD352:CD357">
    <cfRule type="cellIs" dxfId="1335" priority="1403" operator="greaterThan">
      <formula>0</formula>
    </cfRule>
    <cfRule type="cellIs" dxfId="1334" priority="1404" operator="lessThan">
      <formula>0</formula>
    </cfRule>
  </conditionalFormatting>
  <conditionalFormatting sqref="CC358 CC360 CC362">
    <cfRule type="cellIs" dxfId="1333" priority="1401" stopIfTrue="1" operator="lessThan">
      <formula>-0.03</formula>
    </cfRule>
    <cfRule type="cellIs" dxfId="1332" priority="1402" stopIfTrue="1" operator="greaterThan">
      <formula>0.03</formula>
    </cfRule>
  </conditionalFormatting>
  <conditionalFormatting sqref="CC358:CC363">
    <cfRule type="cellIs" dxfId="1331" priority="1399" operator="greaterThan">
      <formula>0</formula>
    </cfRule>
    <cfRule type="cellIs" dxfId="1330" priority="1400" operator="lessThan">
      <formula>0</formula>
    </cfRule>
  </conditionalFormatting>
  <conditionalFormatting sqref="CD358">
    <cfRule type="cellIs" dxfId="1329" priority="1397" stopIfTrue="1" operator="greaterThan">
      <formula>0.03</formula>
    </cfRule>
    <cfRule type="cellIs" dxfId="1328" priority="1398" stopIfTrue="1" operator="lessThan">
      <formula>-0.03</formula>
    </cfRule>
  </conditionalFormatting>
  <conditionalFormatting sqref="CD358:CD363">
    <cfRule type="cellIs" dxfId="1327" priority="1395" operator="greaterThan">
      <formula>0</formula>
    </cfRule>
    <cfRule type="cellIs" dxfId="1326" priority="1396" operator="lessThan">
      <formula>0</formula>
    </cfRule>
  </conditionalFormatting>
  <conditionalFormatting sqref="CC364 CC366 CC368">
    <cfRule type="cellIs" dxfId="1325" priority="1393" stopIfTrue="1" operator="lessThan">
      <formula>-0.03</formula>
    </cfRule>
    <cfRule type="cellIs" dxfId="1324" priority="1394" stopIfTrue="1" operator="greaterThan">
      <formula>0.03</formula>
    </cfRule>
  </conditionalFormatting>
  <conditionalFormatting sqref="CC364:CC369">
    <cfRule type="cellIs" dxfId="1323" priority="1391" operator="greaterThan">
      <formula>0</formula>
    </cfRule>
    <cfRule type="cellIs" dxfId="1322" priority="1392" operator="lessThan">
      <formula>0</formula>
    </cfRule>
  </conditionalFormatting>
  <conditionalFormatting sqref="CD364">
    <cfRule type="cellIs" dxfId="1321" priority="1389" stopIfTrue="1" operator="greaterThan">
      <formula>0.03</formula>
    </cfRule>
    <cfRule type="cellIs" dxfId="1320" priority="1390" stopIfTrue="1" operator="lessThan">
      <formula>-0.03</formula>
    </cfRule>
  </conditionalFormatting>
  <conditionalFormatting sqref="CD364:CD369">
    <cfRule type="cellIs" dxfId="1319" priority="1387" operator="greaterThan">
      <formula>0</formula>
    </cfRule>
    <cfRule type="cellIs" dxfId="1318" priority="1388" operator="lessThan">
      <formula>0</formula>
    </cfRule>
  </conditionalFormatting>
  <conditionalFormatting sqref="CC370 CC372 CC374">
    <cfRule type="cellIs" dxfId="1317" priority="1385" stopIfTrue="1" operator="lessThan">
      <formula>-0.03</formula>
    </cfRule>
    <cfRule type="cellIs" dxfId="1316" priority="1386" stopIfTrue="1" operator="greaterThan">
      <formula>0.03</formula>
    </cfRule>
  </conditionalFormatting>
  <conditionalFormatting sqref="CC370:CC375">
    <cfRule type="cellIs" dxfId="1315" priority="1383" operator="greaterThan">
      <formula>0</formula>
    </cfRule>
    <cfRule type="cellIs" dxfId="1314" priority="1384" operator="lessThan">
      <formula>0</formula>
    </cfRule>
  </conditionalFormatting>
  <conditionalFormatting sqref="CD370">
    <cfRule type="cellIs" dxfId="1313" priority="1381" stopIfTrue="1" operator="greaterThan">
      <formula>0.03</formula>
    </cfRule>
    <cfRule type="cellIs" dxfId="1312" priority="1382" stopIfTrue="1" operator="lessThan">
      <formula>-0.03</formula>
    </cfRule>
  </conditionalFormatting>
  <conditionalFormatting sqref="CD370:CD375">
    <cfRule type="cellIs" dxfId="1311" priority="1379" operator="greaterThan">
      <formula>0</formula>
    </cfRule>
    <cfRule type="cellIs" dxfId="1310" priority="1380" operator="lessThan">
      <formula>0</formula>
    </cfRule>
  </conditionalFormatting>
  <conditionalFormatting sqref="CC376 CC378 CC380">
    <cfRule type="cellIs" dxfId="1309" priority="1377" stopIfTrue="1" operator="lessThan">
      <formula>-0.03</formula>
    </cfRule>
    <cfRule type="cellIs" dxfId="1308" priority="1378" stopIfTrue="1" operator="greaterThan">
      <formula>0.03</formula>
    </cfRule>
  </conditionalFormatting>
  <conditionalFormatting sqref="CC376:CC381">
    <cfRule type="cellIs" dxfId="1307" priority="1375" operator="greaterThan">
      <formula>0</formula>
    </cfRule>
    <cfRule type="cellIs" dxfId="1306" priority="1376" operator="lessThan">
      <formula>0</formula>
    </cfRule>
  </conditionalFormatting>
  <conditionalFormatting sqref="CD376">
    <cfRule type="cellIs" dxfId="1305" priority="1373" stopIfTrue="1" operator="greaterThan">
      <formula>0.03</formula>
    </cfRule>
    <cfRule type="cellIs" dxfId="1304" priority="1374" stopIfTrue="1" operator="lessThan">
      <formula>-0.03</formula>
    </cfRule>
  </conditionalFormatting>
  <conditionalFormatting sqref="CD376:CD381">
    <cfRule type="cellIs" dxfId="1303" priority="1371" operator="greaterThan">
      <formula>0</formula>
    </cfRule>
    <cfRule type="cellIs" dxfId="1302" priority="1372" operator="lessThan">
      <formula>0</formula>
    </cfRule>
  </conditionalFormatting>
  <conditionalFormatting sqref="CC382 CC384 CC386">
    <cfRule type="cellIs" dxfId="1301" priority="1369" stopIfTrue="1" operator="lessThan">
      <formula>-0.03</formula>
    </cfRule>
    <cfRule type="cellIs" dxfId="1300" priority="1370" stopIfTrue="1" operator="greaterThan">
      <formula>0.03</formula>
    </cfRule>
  </conditionalFormatting>
  <conditionalFormatting sqref="CC382:CC387">
    <cfRule type="cellIs" dxfId="1299" priority="1367" operator="greaterThan">
      <formula>0</formula>
    </cfRule>
    <cfRule type="cellIs" dxfId="1298" priority="1368" operator="lessThan">
      <formula>0</formula>
    </cfRule>
  </conditionalFormatting>
  <conditionalFormatting sqref="CD382">
    <cfRule type="cellIs" dxfId="1297" priority="1365" stopIfTrue="1" operator="greaterThan">
      <formula>0.03</formula>
    </cfRule>
    <cfRule type="cellIs" dxfId="1296" priority="1366" stopIfTrue="1" operator="lessThan">
      <formula>-0.03</formula>
    </cfRule>
  </conditionalFormatting>
  <conditionalFormatting sqref="CD382:CD387">
    <cfRule type="cellIs" dxfId="1295" priority="1363" operator="greaterThan">
      <formula>0</formula>
    </cfRule>
    <cfRule type="cellIs" dxfId="1294" priority="1364" operator="lessThan">
      <formula>0</formula>
    </cfRule>
  </conditionalFormatting>
  <conditionalFormatting sqref="CC388 CC390 CC392">
    <cfRule type="cellIs" dxfId="1293" priority="1361" stopIfTrue="1" operator="lessThan">
      <formula>-0.03</formula>
    </cfRule>
    <cfRule type="cellIs" dxfId="1292" priority="1362" stopIfTrue="1" operator="greaterThan">
      <formula>0.03</formula>
    </cfRule>
  </conditionalFormatting>
  <conditionalFormatting sqref="CC388:CC393">
    <cfRule type="cellIs" dxfId="1291" priority="1359" operator="greaterThan">
      <formula>0</formula>
    </cfRule>
    <cfRule type="cellIs" dxfId="1290" priority="1360" operator="lessThan">
      <formula>0</formula>
    </cfRule>
  </conditionalFormatting>
  <conditionalFormatting sqref="CD388">
    <cfRule type="cellIs" dxfId="1289" priority="1357" stopIfTrue="1" operator="greaterThan">
      <formula>0.03</formula>
    </cfRule>
    <cfRule type="cellIs" dxfId="1288" priority="1358" stopIfTrue="1" operator="lessThan">
      <formula>-0.03</formula>
    </cfRule>
  </conditionalFormatting>
  <conditionalFormatting sqref="CD388:CD393">
    <cfRule type="cellIs" dxfId="1287" priority="1355" operator="greaterThan">
      <formula>0</formula>
    </cfRule>
    <cfRule type="cellIs" dxfId="1286" priority="1356" operator="lessThan">
      <formula>0</formula>
    </cfRule>
  </conditionalFormatting>
  <conditionalFormatting sqref="CC394 CC396 CC398">
    <cfRule type="cellIs" dxfId="1285" priority="1353" stopIfTrue="1" operator="lessThan">
      <formula>-0.03</formula>
    </cfRule>
    <cfRule type="cellIs" dxfId="1284" priority="1354" stopIfTrue="1" operator="greaterThan">
      <formula>0.03</formula>
    </cfRule>
  </conditionalFormatting>
  <conditionalFormatting sqref="CC394:CC399">
    <cfRule type="cellIs" dxfId="1283" priority="1351" operator="greaterThan">
      <formula>0</formula>
    </cfRule>
    <cfRule type="cellIs" dxfId="1282" priority="1352" operator="lessThan">
      <formula>0</formula>
    </cfRule>
  </conditionalFormatting>
  <conditionalFormatting sqref="CD394">
    <cfRule type="cellIs" dxfId="1281" priority="1349" stopIfTrue="1" operator="greaterThan">
      <formula>0.03</formula>
    </cfRule>
    <cfRule type="cellIs" dxfId="1280" priority="1350" stopIfTrue="1" operator="lessThan">
      <formula>-0.03</formula>
    </cfRule>
  </conditionalFormatting>
  <conditionalFormatting sqref="CD394:CD399">
    <cfRule type="cellIs" dxfId="1279" priority="1347" operator="greaterThan">
      <formula>0</formula>
    </cfRule>
    <cfRule type="cellIs" dxfId="1278" priority="1348" operator="lessThan">
      <formula>0</formula>
    </cfRule>
  </conditionalFormatting>
  <conditionalFormatting sqref="CC400 CC402 CC404">
    <cfRule type="cellIs" dxfId="1277" priority="1345" stopIfTrue="1" operator="lessThan">
      <formula>-0.03</formula>
    </cfRule>
    <cfRule type="cellIs" dxfId="1276" priority="1346" stopIfTrue="1" operator="greaterThan">
      <formula>0.03</formula>
    </cfRule>
  </conditionalFormatting>
  <conditionalFormatting sqref="CC400:CC405">
    <cfRule type="cellIs" dxfId="1275" priority="1343" operator="greaterThan">
      <formula>0</formula>
    </cfRule>
    <cfRule type="cellIs" dxfId="1274" priority="1344" operator="lessThan">
      <formula>0</formula>
    </cfRule>
  </conditionalFormatting>
  <conditionalFormatting sqref="CD400">
    <cfRule type="cellIs" dxfId="1273" priority="1341" stopIfTrue="1" operator="greaterThan">
      <formula>0.03</formula>
    </cfRule>
    <cfRule type="cellIs" dxfId="1272" priority="1342" stopIfTrue="1" operator="lessThan">
      <formula>-0.03</formula>
    </cfRule>
  </conditionalFormatting>
  <conditionalFormatting sqref="CD400:CD405">
    <cfRule type="cellIs" dxfId="1271" priority="1339" operator="greaterThan">
      <formula>0</formula>
    </cfRule>
    <cfRule type="cellIs" dxfId="1270" priority="1340" operator="lessThan">
      <formula>0</formula>
    </cfRule>
  </conditionalFormatting>
  <conditionalFormatting sqref="CC406 CC408 CC410">
    <cfRule type="cellIs" dxfId="1269" priority="1337" stopIfTrue="1" operator="lessThan">
      <formula>-0.03</formula>
    </cfRule>
    <cfRule type="cellIs" dxfId="1268" priority="1338" stopIfTrue="1" operator="greaterThan">
      <formula>0.03</formula>
    </cfRule>
  </conditionalFormatting>
  <conditionalFormatting sqref="CC406:CC411">
    <cfRule type="cellIs" dxfId="1267" priority="1335" operator="greaterThan">
      <formula>0</formula>
    </cfRule>
    <cfRule type="cellIs" dxfId="1266" priority="1336" operator="lessThan">
      <formula>0</formula>
    </cfRule>
  </conditionalFormatting>
  <conditionalFormatting sqref="CD406">
    <cfRule type="cellIs" dxfId="1265" priority="1333" stopIfTrue="1" operator="greaterThan">
      <formula>0.03</formula>
    </cfRule>
    <cfRule type="cellIs" dxfId="1264" priority="1334" stopIfTrue="1" operator="lessThan">
      <formula>-0.03</formula>
    </cfRule>
  </conditionalFormatting>
  <conditionalFormatting sqref="CD406:CD411">
    <cfRule type="cellIs" dxfId="1263" priority="1331" operator="greaterThan">
      <formula>0</formula>
    </cfRule>
    <cfRule type="cellIs" dxfId="1262" priority="1332" operator="lessThan">
      <formula>0</formula>
    </cfRule>
  </conditionalFormatting>
  <conditionalFormatting sqref="CC412 CC414 CC416">
    <cfRule type="cellIs" dxfId="1261" priority="1329" stopIfTrue="1" operator="lessThan">
      <formula>-0.03</formula>
    </cfRule>
    <cfRule type="cellIs" dxfId="1260" priority="1330" stopIfTrue="1" operator="greaterThan">
      <formula>0.03</formula>
    </cfRule>
  </conditionalFormatting>
  <conditionalFormatting sqref="CC412:CC417">
    <cfRule type="cellIs" dxfId="1259" priority="1327" operator="greaterThan">
      <formula>0</formula>
    </cfRule>
    <cfRule type="cellIs" dxfId="1258" priority="1328" operator="lessThan">
      <formula>0</formula>
    </cfRule>
  </conditionalFormatting>
  <conditionalFormatting sqref="CD412">
    <cfRule type="cellIs" dxfId="1257" priority="1325" stopIfTrue="1" operator="greaterThan">
      <formula>0.03</formula>
    </cfRule>
    <cfRule type="cellIs" dxfId="1256" priority="1326" stopIfTrue="1" operator="lessThan">
      <formula>-0.03</formula>
    </cfRule>
  </conditionalFormatting>
  <conditionalFormatting sqref="CD412:CD417">
    <cfRule type="cellIs" dxfId="1255" priority="1323" operator="greaterThan">
      <formula>0</formula>
    </cfRule>
    <cfRule type="cellIs" dxfId="1254" priority="1324" operator="lessThan">
      <formula>0</formula>
    </cfRule>
  </conditionalFormatting>
  <conditionalFormatting sqref="CC418 CC420 CC422">
    <cfRule type="cellIs" dxfId="1253" priority="1321" stopIfTrue="1" operator="lessThan">
      <formula>-0.03</formula>
    </cfRule>
    <cfRule type="cellIs" dxfId="1252" priority="1322" stopIfTrue="1" operator="greaterThan">
      <formula>0.03</formula>
    </cfRule>
  </conditionalFormatting>
  <conditionalFormatting sqref="CC418:CC423">
    <cfRule type="cellIs" dxfId="1251" priority="1319" operator="greaterThan">
      <formula>0</formula>
    </cfRule>
    <cfRule type="cellIs" dxfId="1250" priority="1320" operator="lessThan">
      <formula>0</formula>
    </cfRule>
  </conditionalFormatting>
  <conditionalFormatting sqref="CD418">
    <cfRule type="cellIs" dxfId="1249" priority="1317" stopIfTrue="1" operator="greaterThan">
      <formula>0.03</formula>
    </cfRule>
    <cfRule type="cellIs" dxfId="1248" priority="1318" stopIfTrue="1" operator="lessThan">
      <formula>-0.03</formula>
    </cfRule>
  </conditionalFormatting>
  <conditionalFormatting sqref="CD418:CD423">
    <cfRule type="cellIs" dxfId="1247" priority="1315" operator="greaterThan">
      <formula>0</formula>
    </cfRule>
    <cfRule type="cellIs" dxfId="1246" priority="1316" operator="lessThan">
      <formula>0</formula>
    </cfRule>
  </conditionalFormatting>
  <conditionalFormatting sqref="CC424 CC426 CC428">
    <cfRule type="cellIs" dxfId="1245" priority="1313" stopIfTrue="1" operator="lessThan">
      <formula>-0.03</formula>
    </cfRule>
    <cfRule type="cellIs" dxfId="1244" priority="1314" stopIfTrue="1" operator="greaterThan">
      <formula>0.03</formula>
    </cfRule>
  </conditionalFormatting>
  <conditionalFormatting sqref="CC424:CC429">
    <cfRule type="cellIs" dxfId="1243" priority="1311" operator="greaterThan">
      <formula>0</formula>
    </cfRule>
    <cfRule type="cellIs" dxfId="1242" priority="1312" operator="lessThan">
      <formula>0</formula>
    </cfRule>
  </conditionalFormatting>
  <conditionalFormatting sqref="CD424">
    <cfRule type="cellIs" dxfId="1241" priority="1309" stopIfTrue="1" operator="greaterThan">
      <formula>0.03</formula>
    </cfRule>
    <cfRule type="cellIs" dxfId="1240" priority="1310" stopIfTrue="1" operator="lessThan">
      <formula>-0.03</formula>
    </cfRule>
  </conditionalFormatting>
  <conditionalFormatting sqref="CD424:CD429">
    <cfRule type="cellIs" dxfId="1239" priority="1307" operator="greaterThan">
      <formula>0</formula>
    </cfRule>
    <cfRule type="cellIs" dxfId="1238" priority="1308" operator="lessThan">
      <formula>0</formula>
    </cfRule>
  </conditionalFormatting>
  <conditionalFormatting sqref="CC430 CC432 CC434">
    <cfRule type="cellIs" dxfId="1237" priority="1305" stopIfTrue="1" operator="lessThan">
      <formula>-0.03</formula>
    </cfRule>
    <cfRule type="cellIs" dxfId="1236" priority="1306" stopIfTrue="1" operator="greaterThan">
      <formula>0.03</formula>
    </cfRule>
  </conditionalFormatting>
  <conditionalFormatting sqref="CC430:CC435">
    <cfRule type="cellIs" dxfId="1235" priority="1303" operator="greaterThan">
      <formula>0</formula>
    </cfRule>
    <cfRule type="cellIs" dxfId="1234" priority="1304" operator="lessThan">
      <formula>0</formula>
    </cfRule>
  </conditionalFormatting>
  <conditionalFormatting sqref="CD430">
    <cfRule type="cellIs" dxfId="1233" priority="1301" stopIfTrue="1" operator="greaterThan">
      <formula>0.03</formula>
    </cfRule>
    <cfRule type="cellIs" dxfId="1232" priority="1302" stopIfTrue="1" operator="lessThan">
      <formula>-0.03</formula>
    </cfRule>
  </conditionalFormatting>
  <conditionalFormatting sqref="CD430:CD435">
    <cfRule type="cellIs" dxfId="1231" priority="1299" operator="greaterThan">
      <formula>0</formula>
    </cfRule>
    <cfRule type="cellIs" dxfId="1230" priority="1300" operator="lessThan">
      <formula>0</formula>
    </cfRule>
  </conditionalFormatting>
  <conditionalFormatting sqref="CC436 CC438 CC440">
    <cfRule type="cellIs" dxfId="1229" priority="1297" stopIfTrue="1" operator="lessThan">
      <formula>-0.03</formula>
    </cfRule>
    <cfRule type="cellIs" dxfId="1228" priority="1298" stopIfTrue="1" operator="greaterThan">
      <formula>0.03</formula>
    </cfRule>
  </conditionalFormatting>
  <conditionalFormatting sqref="CC436:CC441">
    <cfRule type="cellIs" dxfId="1227" priority="1295" operator="greaterThan">
      <formula>0</formula>
    </cfRule>
    <cfRule type="cellIs" dxfId="1226" priority="1296" operator="lessThan">
      <formula>0</formula>
    </cfRule>
  </conditionalFormatting>
  <conditionalFormatting sqref="CD436">
    <cfRule type="cellIs" dxfId="1225" priority="1293" stopIfTrue="1" operator="greaterThan">
      <formula>0.03</formula>
    </cfRule>
    <cfRule type="cellIs" dxfId="1224" priority="1294" stopIfTrue="1" operator="lessThan">
      <formula>-0.03</formula>
    </cfRule>
  </conditionalFormatting>
  <conditionalFormatting sqref="CD436:CD441">
    <cfRule type="cellIs" dxfId="1223" priority="1291" operator="greaterThan">
      <formula>0</formula>
    </cfRule>
    <cfRule type="cellIs" dxfId="1222" priority="1292" operator="lessThan">
      <formula>0</formula>
    </cfRule>
  </conditionalFormatting>
  <conditionalFormatting sqref="CC442 CC444 CC446">
    <cfRule type="cellIs" dxfId="1221" priority="1289" stopIfTrue="1" operator="lessThan">
      <formula>-0.03</formula>
    </cfRule>
    <cfRule type="cellIs" dxfId="1220" priority="1290" stopIfTrue="1" operator="greaterThan">
      <formula>0.03</formula>
    </cfRule>
  </conditionalFormatting>
  <conditionalFormatting sqref="CC442:CC447">
    <cfRule type="cellIs" dxfId="1219" priority="1287" operator="greaterThan">
      <formula>0</formula>
    </cfRule>
    <cfRule type="cellIs" dxfId="1218" priority="1288" operator="lessThan">
      <formula>0</formula>
    </cfRule>
  </conditionalFormatting>
  <conditionalFormatting sqref="CD442">
    <cfRule type="cellIs" dxfId="1217" priority="1285" stopIfTrue="1" operator="greaterThan">
      <formula>0.03</formula>
    </cfRule>
    <cfRule type="cellIs" dxfId="1216" priority="1286" stopIfTrue="1" operator="lessThan">
      <formula>-0.03</formula>
    </cfRule>
  </conditionalFormatting>
  <conditionalFormatting sqref="CD442:CD447">
    <cfRule type="cellIs" dxfId="1215" priority="1283" operator="greaterThan">
      <formula>0</formula>
    </cfRule>
    <cfRule type="cellIs" dxfId="1214" priority="1284" operator="lessThan">
      <formula>0</formula>
    </cfRule>
  </conditionalFormatting>
  <conditionalFormatting sqref="CC448 CC450 CC452">
    <cfRule type="cellIs" dxfId="1213" priority="1281" stopIfTrue="1" operator="lessThan">
      <formula>-0.03</formula>
    </cfRule>
    <cfRule type="cellIs" dxfId="1212" priority="1282" stopIfTrue="1" operator="greaterThan">
      <formula>0.03</formula>
    </cfRule>
  </conditionalFormatting>
  <conditionalFormatting sqref="CC448:CC453">
    <cfRule type="cellIs" dxfId="1211" priority="1279" operator="greaterThan">
      <formula>0</formula>
    </cfRule>
    <cfRule type="cellIs" dxfId="1210" priority="1280" operator="lessThan">
      <formula>0</formula>
    </cfRule>
  </conditionalFormatting>
  <conditionalFormatting sqref="CD448">
    <cfRule type="cellIs" dxfId="1209" priority="1277" stopIfTrue="1" operator="greaterThan">
      <formula>0.03</formula>
    </cfRule>
    <cfRule type="cellIs" dxfId="1208" priority="1278" stopIfTrue="1" operator="lessThan">
      <formula>-0.03</formula>
    </cfRule>
  </conditionalFormatting>
  <conditionalFormatting sqref="CD448:CD453">
    <cfRule type="cellIs" dxfId="1207" priority="1275" operator="greaterThan">
      <formula>0</formula>
    </cfRule>
    <cfRule type="cellIs" dxfId="1206" priority="1276" operator="lessThan">
      <formula>0</formula>
    </cfRule>
  </conditionalFormatting>
  <conditionalFormatting sqref="CC454 CC456 CC458">
    <cfRule type="cellIs" dxfId="1205" priority="1273" stopIfTrue="1" operator="lessThan">
      <formula>-0.03</formula>
    </cfRule>
    <cfRule type="cellIs" dxfId="1204" priority="1274" stopIfTrue="1" operator="greaterThan">
      <formula>0.03</formula>
    </cfRule>
  </conditionalFormatting>
  <conditionalFormatting sqref="CC454:CC459">
    <cfRule type="cellIs" dxfId="1203" priority="1271" operator="greaterThan">
      <formula>0</formula>
    </cfRule>
    <cfRule type="cellIs" dxfId="1202" priority="1272" operator="lessThan">
      <formula>0</formula>
    </cfRule>
  </conditionalFormatting>
  <conditionalFormatting sqref="CD454">
    <cfRule type="cellIs" dxfId="1201" priority="1269" stopIfTrue="1" operator="greaterThan">
      <formula>0.03</formula>
    </cfRule>
    <cfRule type="cellIs" dxfId="1200" priority="1270" stopIfTrue="1" operator="lessThan">
      <formula>-0.03</formula>
    </cfRule>
  </conditionalFormatting>
  <conditionalFormatting sqref="CD454:CD459">
    <cfRule type="cellIs" dxfId="1199" priority="1267" operator="greaterThan">
      <formula>0</formula>
    </cfRule>
    <cfRule type="cellIs" dxfId="1198" priority="1268" operator="lessThan">
      <formula>0</formula>
    </cfRule>
  </conditionalFormatting>
  <conditionalFormatting sqref="CC460 CC462 CC464">
    <cfRule type="cellIs" dxfId="1197" priority="1265" stopIfTrue="1" operator="lessThan">
      <formula>-0.03</formula>
    </cfRule>
    <cfRule type="cellIs" dxfId="1196" priority="1266" stopIfTrue="1" operator="greaterThan">
      <formula>0.03</formula>
    </cfRule>
  </conditionalFormatting>
  <conditionalFormatting sqref="CC460:CC465">
    <cfRule type="cellIs" dxfId="1195" priority="1263" operator="greaterThan">
      <formula>0</formula>
    </cfRule>
    <cfRule type="cellIs" dxfId="1194" priority="1264" operator="lessThan">
      <formula>0</formula>
    </cfRule>
  </conditionalFormatting>
  <conditionalFormatting sqref="CD460">
    <cfRule type="cellIs" dxfId="1193" priority="1261" stopIfTrue="1" operator="greaterThan">
      <formula>0.03</formula>
    </cfRule>
    <cfRule type="cellIs" dxfId="1192" priority="1262" stopIfTrue="1" operator="lessThan">
      <formula>-0.03</formula>
    </cfRule>
  </conditionalFormatting>
  <conditionalFormatting sqref="CD460:CD465">
    <cfRule type="cellIs" dxfId="1191" priority="1259" operator="greaterThan">
      <formula>0</formula>
    </cfRule>
    <cfRule type="cellIs" dxfId="1190" priority="1260" operator="lessThan">
      <formula>0</formula>
    </cfRule>
  </conditionalFormatting>
  <conditionalFormatting sqref="CC466 CC468 CC470">
    <cfRule type="cellIs" dxfId="1189" priority="1257" stopIfTrue="1" operator="lessThan">
      <formula>-0.03</formula>
    </cfRule>
    <cfRule type="cellIs" dxfId="1188" priority="1258" stopIfTrue="1" operator="greaterThan">
      <formula>0.03</formula>
    </cfRule>
  </conditionalFormatting>
  <conditionalFormatting sqref="CC466:CC471">
    <cfRule type="cellIs" dxfId="1187" priority="1255" operator="greaterThan">
      <formula>0</formula>
    </cfRule>
    <cfRule type="cellIs" dxfId="1186" priority="1256" operator="lessThan">
      <formula>0</formula>
    </cfRule>
  </conditionalFormatting>
  <conditionalFormatting sqref="CD466">
    <cfRule type="cellIs" dxfId="1185" priority="1253" stopIfTrue="1" operator="greaterThan">
      <formula>0.03</formula>
    </cfRule>
    <cfRule type="cellIs" dxfId="1184" priority="1254" stopIfTrue="1" operator="lessThan">
      <formula>-0.03</formula>
    </cfRule>
  </conditionalFormatting>
  <conditionalFormatting sqref="CD466:CD471">
    <cfRule type="cellIs" dxfId="1183" priority="1251" operator="greaterThan">
      <formula>0</formula>
    </cfRule>
    <cfRule type="cellIs" dxfId="1182" priority="1252" operator="lessThan">
      <formula>0</formula>
    </cfRule>
  </conditionalFormatting>
  <conditionalFormatting sqref="CC472 CC474 CC476">
    <cfRule type="cellIs" dxfId="1181" priority="1249" stopIfTrue="1" operator="lessThan">
      <formula>-0.03</formula>
    </cfRule>
    <cfRule type="cellIs" dxfId="1180" priority="1250" stopIfTrue="1" operator="greaterThan">
      <formula>0.03</formula>
    </cfRule>
  </conditionalFormatting>
  <conditionalFormatting sqref="CC472:CC483">
    <cfRule type="cellIs" dxfId="1179" priority="1247" operator="greaterThan">
      <formula>0</formula>
    </cfRule>
    <cfRule type="cellIs" dxfId="1178" priority="1248" operator="lessThan">
      <formula>0</formula>
    </cfRule>
  </conditionalFormatting>
  <conditionalFormatting sqref="CD472">
    <cfRule type="cellIs" dxfId="1177" priority="1245" stopIfTrue="1" operator="greaterThan">
      <formula>0.03</formula>
    </cfRule>
    <cfRule type="cellIs" dxfId="1176" priority="1246" stopIfTrue="1" operator="lessThan">
      <formula>-0.03</formula>
    </cfRule>
  </conditionalFormatting>
  <conditionalFormatting sqref="CD472:CD483">
    <cfRule type="cellIs" dxfId="1175" priority="1243" operator="greaterThan">
      <formula>0</formula>
    </cfRule>
    <cfRule type="cellIs" dxfId="1174" priority="1244" operator="lessThan">
      <formula>0</formula>
    </cfRule>
  </conditionalFormatting>
  <conditionalFormatting sqref="CC484 CC486 CC488">
    <cfRule type="cellIs" dxfId="1173" priority="1241" stopIfTrue="1" operator="lessThan">
      <formula>-0.03</formula>
    </cfRule>
    <cfRule type="cellIs" dxfId="1172" priority="1242" stopIfTrue="1" operator="greaterThan">
      <formula>0.03</formula>
    </cfRule>
  </conditionalFormatting>
  <conditionalFormatting sqref="CC484:CC489">
    <cfRule type="cellIs" dxfId="1171" priority="1239" operator="greaterThan">
      <formula>0</formula>
    </cfRule>
    <cfRule type="cellIs" dxfId="1170" priority="1240" operator="lessThan">
      <formula>0</formula>
    </cfRule>
  </conditionalFormatting>
  <conditionalFormatting sqref="CD484">
    <cfRule type="cellIs" dxfId="1169" priority="1237" stopIfTrue="1" operator="greaterThan">
      <formula>0.03</formula>
    </cfRule>
    <cfRule type="cellIs" dxfId="1168" priority="1238" stopIfTrue="1" operator="lessThan">
      <formula>-0.03</formula>
    </cfRule>
  </conditionalFormatting>
  <conditionalFormatting sqref="CD484:CD489">
    <cfRule type="cellIs" dxfId="1167" priority="1235" operator="greaterThan">
      <formula>0</formula>
    </cfRule>
    <cfRule type="cellIs" dxfId="1166" priority="1236" operator="lessThan">
      <formula>0</formula>
    </cfRule>
  </conditionalFormatting>
  <conditionalFormatting sqref="CC490 CC492 CC494">
    <cfRule type="cellIs" dxfId="1165" priority="1233" stopIfTrue="1" operator="lessThan">
      <formula>-0.03</formula>
    </cfRule>
    <cfRule type="cellIs" dxfId="1164" priority="1234" stopIfTrue="1" operator="greaterThan">
      <formula>0.03</formula>
    </cfRule>
  </conditionalFormatting>
  <conditionalFormatting sqref="CC490:CC495">
    <cfRule type="cellIs" dxfId="1163" priority="1231" operator="greaterThan">
      <formula>0</formula>
    </cfRule>
    <cfRule type="cellIs" dxfId="1162" priority="1232" operator="lessThan">
      <formula>0</formula>
    </cfRule>
  </conditionalFormatting>
  <conditionalFormatting sqref="CD490">
    <cfRule type="cellIs" dxfId="1161" priority="1229" stopIfTrue="1" operator="greaterThan">
      <formula>0.03</formula>
    </cfRule>
    <cfRule type="cellIs" dxfId="1160" priority="1230" stopIfTrue="1" operator="lessThan">
      <formula>-0.03</formula>
    </cfRule>
  </conditionalFormatting>
  <conditionalFormatting sqref="CD490:CD495">
    <cfRule type="cellIs" dxfId="1159" priority="1227" operator="greaterThan">
      <formula>0</formula>
    </cfRule>
    <cfRule type="cellIs" dxfId="1158" priority="1228" operator="lessThan">
      <formula>0</formula>
    </cfRule>
  </conditionalFormatting>
  <conditionalFormatting sqref="CC496 CC498 CC500">
    <cfRule type="cellIs" dxfId="1157" priority="1225" stopIfTrue="1" operator="lessThan">
      <formula>-0.03</formula>
    </cfRule>
    <cfRule type="cellIs" dxfId="1156" priority="1226" stopIfTrue="1" operator="greaterThan">
      <formula>0.03</formula>
    </cfRule>
  </conditionalFormatting>
  <conditionalFormatting sqref="CC496:CC501">
    <cfRule type="cellIs" dxfId="1155" priority="1223" operator="greaterThan">
      <formula>0</formula>
    </cfRule>
    <cfRule type="cellIs" dxfId="1154" priority="1224" operator="lessThan">
      <formula>0</formula>
    </cfRule>
  </conditionalFormatting>
  <conditionalFormatting sqref="CD496">
    <cfRule type="cellIs" dxfId="1153" priority="1221" stopIfTrue="1" operator="greaterThan">
      <formula>0.03</formula>
    </cfRule>
    <cfRule type="cellIs" dxfId="1152" priority="1222" stopIfTrue="1" operator="lessThan">
      <formula>-0.03</formula>
    </cfRule>
  </conditionalFormatting>
  <conditionalFormatting sqref="CD496:CD501">
    <cfRule type="cellIs" dxfId="1151" priority="1219" operator="greaterThan">
      <formula>0</formula>
    </cfRule>
    <cfRule type="cellIs" dxfId="1150" priority="1220" operator="lessThan">
      <formula>0</formula>
    </cfRule>
  </conditionalFormatting>
  <conditionalFormatting sqref="CC502 CC504 CC506">
    <cfRule type="cellIs" dxfId="1149" priority="1217" stopIfTrue="1" operator="lessThan">
      <formula>-0.03</formula>
    </cfRule>
    <cfRule type="cellIs" dxfId="1148" priority="1218" stopIfTrue="1" operator="greaterThan">
      <formula>0.03</formula>
    </cfRule>
  </conditionalFormatting>
  <conditionalFormatting sqref="CC502:CC507">
    <cfRule type="cellIs" dxfId="1147" priority="1215" operator="greaterThan">
      <formula>0</formula>
    </cfRule>
    <cfRule type="cellIs" dxfId="1146" priority="1216" operator="lessThan">
      <formula>0</formula>
    </cfRule>
  </conditionalFormatting>
  <conditionalFormatting sqref="CD502">
    <cfRule type="cellIs" dxfId="1145" priority="1213" stopIfTrue="1" operator="greaterThan">
      <formula>0.03</formula>
    </cfRule>
    <cfRule type="cellIs" dxfId="1144" priority="1214" stopIfTrue="1" operator="lessThan">
      <formula>-0.03</formula>
    </cfRule>
  </conditionalFormatting>
  <conditionalFormatting sqref="CD502:CD507">
    <cfRule type="cellIs" dxfId="1143" priority="1211" operator="greaterThan">
      <formula>0</formula>
    </cfRule>
    <cfRule type="cellIs" dxfId="1142" priority="1212" operator="lessThan">
      <formula>0</formula>
    </cfRule>
  </conditionalFormatting>
  <conditionalFormatting sqref="CC508 CC510 CC512">
    <cfRule type="cellIs" dxfId="1141" priority="1209" stopIfTrue="1" operator="lessThan">
      <formula>-0.03</formula>
    </cfRule>
    <cfRule type="cellIs" dxfId="1140" priority="1210" stopIfTrue="1" operator="greaterThan">
      <formula>0.03</formula>
    </cfRule>
  </conditionalFormatting>
  <conditionalFormatting sqref="CC508:CC513">
    <cfRule type="cellIs" dxfId="1139" priority="1207" operator="greaterThan">
      <formula>0</formula>
    </cfRule>
    <cfRule type="cellIs" dxfId="1138" priority="1208" operator="lessThan">
      <formula>0</formula>
    </cfRule>
  </conditionalFormatting>
  <conditionalFormatting sqref="CD508">
    <cfRule type="cellIs" dxfId="1137" priority="1205" stopIfTrue="1" operator="greaterThan">
      <formula>0.03</formula>
    </cfRule>
    <cfRule type="cellIs" dxfId="1136" priority="1206" stopIfTrue="1" operator="lessThan">
      <formula>-0.03</formula>
    </cfRule>
  </conditionalFormatting>
  <conditionalFormatting sqref="CD508:CD513">
    <cfRule type="cellIs" dxfId="1135" priority="1203" operator="greaterThan">
      <formula>0</formula>
    </cfRule>
    <cfRule type="cellIs" dxfId="1134" priority="1204" operator="lessThan">
      <formula>0</formula>
    </cfRule>
  </conditionalFormatting>
  <conditionalFormatting sqref="CC514 CC516 CC518">
    <cfRule type="cellIs" dxfId="1133" priority="1201" stopIfTrue="1" operator="lessThan">
      <formula>-0.03</formula>
    </cfRule>
    <cfRule type="cellIs" dxfId="1132" priority="1202" stopIfTrue="1" operator="greaterThan">
      <formula>0.03</formula>
    </cfRule>
  </conditionalFormatting>
  <conditionalFormatting sqref="CC514:CC519">
    <cfRule type="cellIs" dxfId="1131" priority="1199" operator="greaterThan">
      <formula>0</formula>
    </cfRule>
    <cfRule type="cellIs" dxfId="1130" priority="1200" operator="lessThan">
      <formula>0</formula>
    </cfRule>
  </conditionalFormatting>
  <conditionalFormatting sqref="CD514">
    <cfRule type="cellIs" dxfId="1129" priority="1197" stopIfTrue="1" operator="greaterThan">
      <formula>0.03</formula>
    </cfRule>
    <cfRule type="cellIs" dxfId="1128" priority="1198" stopIfTrue="1" operator="lessThan">
      <formula>-0.03</formula>
    </cfRule>
  </conditionalFormatting>
  <conditionalFormatting sqref="CD514:CD519">
    <cfRule type="cellIs" dxfId="1127" priority="1195" operator="greaterThan">
      <formula>0</formula>
    </cfRule>
    <cfRule type="cellIs" dxfId="1126" priority="1196" operator="lessThan">
      <formula>0</formula>
    </cfRule>
  </conditionalFormatting>
  <conditionalFormatting sqref="CC520 CC522 CC524">
    <cfRule type="cellIs" dxfId="1125" priority="1193" stopIfTrue="1" operator="lessThan">
      <formula>-0.03</formula>
    </cfRule>
    <cfRule type="cellIs" dxfId="1124" priority="1194" stopIfTrue="1" operator="greaterThan">
      <formula>0.03</formula>
    </cfRule>
  </conditionalFormatting>
  <conditionalFormatting sqref="CC520:CC525">
    <cfRule type="cellIs" dxfId="1123" priority="1191" operator="greaterThan">
      <formula>0</formula>
    </cfRule>
    <cfRule type="cellIs" dxfId="1122" priority="1192" operator="lessThan">
      <formula>0</formula>
    </cfRule>
  </conditionalFormatting>
  <conditionalFormatting sqref="CD520">
    <cfRule type="cellIs" dxfId="1121" priority="1189" stopIfTrue="1" operator="greaterThan">
      <formula>0.03</formula>
    </cfRule>
    <cfRule type="cellIs" dxfId="1120" priority="1190" stopIfTrue="1" operator="lessThan">
      <formula>-0.03</formula>
    </cfRule>
  </conditionalFormatting>
  <conditionalFormatting sqref="CD520:CD525">
    <cfRule type="cellIs" dxfId="1119" priority="1187" operator="greaterThan">
      <formula>0</formula>
    </cfRule>
    <cfRule type="cellIs" dxfId="1118" priority="1188" operator="lessThan">
      <formula>0</formula>
    </cfRule>
  </conditionalFormatting>
  <conditionalFormatting sqref="CC526 CC528 CC530">
    <cfRule type="cellIs" dxfId="1117" priority="1185" stopIfTrue="1" operator="lessThan">
      <formula>-0.03</formula>
    </cfRule>
    <cfRule type="cellIs" dxfId="1116" priority="1186" stopIfTrue="1" operator="greaterThan">
      <formula>0.03</formula>
    </cfRule>
  </conditionalFormatting>
  <conditionalFormatting sqref="CC526:CC549">
    <cfRule type="cellIs" dxfId="1115" priority="1183" operator="greaterThan">
      <formula>0</formula>
    </cfRule>
    <cfRule type="cellIs" dxfId="1114" priority="1184" operator="lessThan">
      <formula>0</formula>
    </cfRule>
  </conditionalFormatting>
  <conditionalFormatting sqref="CD526">
    <cfRule type="cellIs" dxfId="1113" priority="1181" stopIfTrue="1" operator="greaterThan">
      <formula>0.03</formula>
    </cfRule>
    <cfRule type="cellIs" dxfId="1112" priority="1182" stopIfTrue="1" operator="lessThan">
      <formula>-0.03</formula>
    </cfRule>
  </conditionalFormatting>
  <conditionalFormatting sqref="CD526:CD549">
    <cfRule type="cellIs" dxfId="1111" priority="1179" operator="greaterThan">
      <formula>0</formula>
    </cfRule>
    <cfRule type="cellIs" dxfId="1110" priority="1180" operator="lessThan">
      <formula>0</formula>
    </cfRule>
  </conditionalFormatting>
  <conditionalFormatting sqref="CD619">
    <cfRule type="cellIs" dxfId="1109" priority="1177" stopIfTrue="1" operator="greaterThan">
      <formula>0.03</formula>
    </cfRule>
    <cfRule type="cellIs" dxfId="1108" priority="1178" stopIfTrue="1" operator="lessThan">
      <formula>-0.03</formula>
    </cfRule>
  </conditionalFormatting>
  <conditionalFormatting sqref="CD628">
    <cfRule type="cellIs" dxfId="1107" priority="1175" stopIfTrue="1" operator="greaterThan">
      <formula>0.03</formula>
    </cfRule>
    <cfRule type="cellIs" dxfId="1106" priority="1176" stopIfTrue="1" operator="lessThan">
      <formula>-0.03</formula>
    </cfRule>
  </conditionalFormatting>
  <conditionalFormatting sqref="CD616:CD618">
    <cfRule type="cellIs" dxfId="1105" priority="1173" stopIfTrue="1" operator="greaterThan">
      <formula>0.03</formula>
    </cfRule>
    <cfRule type="cellIs" dxfId="1104" priority="1174" stopIfTrue="1" operator="lessThan">
      <formula>-0.03</formula>
    </cfRule>
  </conditionalFormatting>
  <conditionalFormatting sqref="CC616:CC624">
    <cfRule type="cellIs" dxfId="1103" priority="1171" stopIfTrue="1" operator="greaterThan">
      <formula>0.03</formula>
    </cfRule>
    <cfRule type="cellIs" dxfId="1102" priority="1172" stopIfTrue="1" operator="lessThan">
      <formula>-0.03</formula>
    </cfRule>
  </conditionalFormatting>
  <conditionalFormatting sqref="CD625:CD627">
    <cfRule type="cellIs" dxfId="1101" priority="1169" stopIfTrue="1" operator="greaterThan">
      <formula>0.03</formula>
    </cfRule>
    <cfRule type="cellIs" dxfId="1100" priority="1170" stopIfTrue="1" operator="lessThan">
      <formula>-0.03</formula>
    </cfRule>
  </conditionalFormatting>
  <conditionalFormatting sqref="CC625:CC633 CC643:CC644">
    <cfRule type="cellIs" dxfId="1099" priority="1167" stopIfTrue="1" operator="greaterThan">
      <formula>0.03</formula>
    </cfRule>
    <cfRule type="cellIs" dxfId="1098" priority="1168" stopIfTrue="1" operator="lessThan">
      <formula>-0.03</formula>
    </cfRule>
  </conditionalFormatting>
  <conditionalFormatting sqref="CD648">
    <cfRule type="cellIs" dxfId="1097" priority="1165" stopIfTrue="1" operator="greaterThan">
      <formula>0.03</formula>
    </cfRule>
    <cfRule type="cellIs" dxfId="1096" priority="1166" stopIfTrue="1" operator="lessThan">
      <formula>-0.03</formula>
    </cfRule>
  </conditionalFormatting>
  <conditionalFormatting sqref="CC666">
    <cfRule type="cellIs" dxfId="1095" priority="1163" stopIfTrue="1" operator="greaterThan">
      <formula>0.03</formula>
    </cfRule>
    <cfRule type="cellIs" dxfId="1094" priority="1164" stopIfTrue="1" operator="lessThan">
      <formula>-0.03</formula>
    </cfRule>
  </conditionalFormatting>
  <conditionalFormatting sqref="CD637">
    <cfRule type="cellIs" dxfId="1093" priority="1161" stopIfTrue="1" operator="greaterThan">
      <formula>0.03</formula>
    </cfRule>
    <cfRule type="cellIs" dxfId="1092" priority="1162" stopIfTrue="1" operator="lessThan">
      <formula>-0.03</formula>
    </cfRule>
  </conditionalFormatting>
  <conditionalFormatting sqref="CD610">
    <cfRule type="cellIs" dxfId="1091" priority="1159" stopIfTrue="1" operator="greaterThan">
      <formula>0.03</formula>
    </cfRule>
    <cfRule type="cellIs" dxfId="1090" priority="1160" stopIfTrue="1" operator="lessThan">
      <formula>-0.03</formula>
    </cfRule>
  </conditionalFormatting>
  <conditionalFormatting sqref="CD607:CD609">
    <cfRule type="cellIs" dxfId="1089" priority="1157" stopIfTrue="1" operator="greaterThan">
      <formula>0.03</formula>
    </cfRule>
    <cfRule type="cellIs" dxfId="1088" priority="1158" stopIfTrue="1" operator="lessThan">
      <formula>-0.03</formula>
    </cfRule>
  </conditionalFormatting>
  <conditionalFormatting sqref="BQ532 BQ534 BQ536">
    <cfRule type="cellIs" dxfId="1087" priority="1101" stopIfTrue="1" operator="greaterThan">
      <formula>0.03</formula>
    </cfRule>
    <cfRule type="cellIs" dxfId="1086" priority="1102" stopIfTrue="1" operator="lessThan">
      <formula>-0.03</formula>
    </cfRule>
  </conditionalFormatting>
  <conditionalFormatting sqref="BK532 BK534 BK536">
    <cfRule type="cellIs" dxfId="1085" priority="1149" stopIfTrue="1" operator="greaterThan">
      <formula>0.03</formula>
    </cfRule>
    <cfRule type="cellIs" dxfId="1084" priority="1150" stopIfTrue="1" operator="lessThan">
      <formula>-0.03</formula>
    </cfRule>
  </conditionalFormatting>
  <conditionalFormatting sqref="BL532">
    <cfRule type="cellIs" dxfId="1083" priority="1151" stopIfTrue="1" operator="greaterThan">
      <formula>0.03</formula>
    </cfRule>
    <cfRule type="cellIs" dxfId="1082" priority="1152" stopIfTrue="1" operator="lessThan">
      <formula>-0.03</formula>
    </cfRule>
  </conditionalFormatting>
  <conditionalFormatting sqref="BF532:BH532">
    <cfRule type="cellIs" dxfId="1081" priority="1155" stopIfTrue="1" operator="greaterThan">
      <formula>0.03</formula>
    </cfRule>
    <cfRule type="cellIs" dxfId="1080" priority="1156" stopIfTrue="1" operator="lessThan">
      <formula>-0.03</formula>
    </cfRule>
  </conditionalFormatting>
  <conditionalFormatting sqref="BE532 BE534 BE536">
    <cfRule type="cellIs" dxfId="1079" priority="1153" stopIfTrue="1" operator="greaterThan">
      <formula>0.03</formula>
    </cfRule>
    <cfRule type="cellIs" dxfId="1078" priority="1154" stopIfTrue="1" operator="lessThan">
      <formula>-0.03</formula>
    </cfRule>
  </conditionalFormatting>
  <conditionalFormatting sqref="BN532">
    <cfRule type="cellIs" dxfId="1077" priority="1145" stopIfTrue="1" operator="greaterThan">
      <formula>0.03</formula>
    </cfRule>
    <cfRule type="cellIs" dxfId="1076" priority="1146" stopIfTrue="1" operator="lessThan">
      <formula>-0.03</formula>
    </cfRule>
  </conditionalFormatting>
  <conditionalFormatting sqref="BM532 BM534 BM536">
    <cfRule type="cellIs" dxfId="1075" priority="1147" stopIfTrue="1" operator="greaterThan">
      <formula>0.03</formula>
    </cfRule>
    <cfRule type="cellIs" dxfId="1074" priority="1148" stopIfTrue="1" operator="lessThan">
      <formula>-0.03</formula>
    </cfRule>
  </conditionalFormatting>
  <conditionalFormatting sqref="BV532">
    <cfRule type="cellIs" dxfId="1073" priority="1141" stopIfTrue="1" operator="greaterThan">
      <formula>0.03</formula>
    </cfRule>
    <cfRule type="cellIs" dxfId="1072" priority="1142" stopIfTrue="1" operator="lessThan">
      <formula>-0.03</formula>
    </cfRule>
  </conditionalFormatting>
  <conditionalFormatting sqref="BU532 BU534 BU536">
    <cfRule type="cellIs" dxfId="1071" priority="1143" stopIfTrue="1" operator="greaterThan">
      <formula>0.03</formula>
    </cfRule>
    <cfRule type="cellIs" dxfId="1070" priority="1144" stopIfTrue="1" operator="lessThan">
      <formula>-0.03</formula>
    </cfRule>
  </conditionalFormatting>
  <conditionalFormatting sqref="BT532">
    <cfRule type="cellIs" dxfId="1069" priority="1137" stopIfTrue="1" operator="greaterThan">
      <formula>0.03</formula>
    </cfRule>
    <cfRule type="cellIs" dxfId="1068" priority="1138" stopIfTrue="1" operator="lessThan">
      <formula>-0.03</formula>
    </cfRule>
  </conditionalFormatting>
  <conditionalFormatting sqref="BS532 BS534 BS536">
    <cfRule type="cellIs" dxfId="1067" priority="1139" stopIfTrue="1" operator="greaterThan">
      <formula>0.03</formula>
    </cfRule>
    <cfRule type="cellIs" dxfId="1066" priority="1140" stopIfTrue="1" operator="lessThan">
      <formula>-0.03</formula>
    </cfRule>
  </conditionalFormatting>
  <conditionalFormatting sqref="BY532">
    <cfRule type="cellIs" dxfId="1065" priority="1131" stopIfTrue="1" operator="greaterThan">
      <formula>0.03</formula>
    </cfRule>
    <cfRule type="cellIs" dxfId="1064" priority="1132" stopIfTrue="1" operator="lessThan">
      <formula>-0.03</formula>
    </cfRule>
  </conditionalFormatting>
  <conditionalFormatting sqref="BZ532">
    <cfRule type="cellIs" dxfId="1063" priority="1129" stopIfTrue="1" operator="greaterThan">
      <formula>0.03</formula>
    </cfRule>
    <cfRule type="cellIs" dxfId="1062" priority="1130" stopIfTrue="1" operator="lessThan">
      <formula>-0.03</formula>
    </cfRule>
  </conditionalFormatting>
  <conditionalFormatting sqref="BX532">
    <cfRule type="cellIs" dxfId="1061" priority="1135" stopIfTrue="1" operator="greaterThan">
      <formula>0.03</formula>
    </cfRule>
    <cfRule type="cellIs" dxfId="1060" priority="1136" stopIfTrue="1" operator="lessThan">
      <formula>-0.03</formula>
    </cfRule>
  </conditionalFormatting>
  <conditionalFormatting sqref="BW532 BW534 BW536">
    <cfRule type="cellIs" dxfId="1059" priority="1133" stopIfTrue="1" operator="greaterThan">
      <formula>0.03</formula>
    </cfRule>
    <cfRule type="cellIs" dxfId="1058" priority="1134" stopIfTrue="1" operator="lessThan">
      <formula>-0.03</formula>
    </cfRule>
  </conditionalFormatting>
  <conditionalFormatting sqref="CA532">
    <cfRule type="cellIs" dxfId="1057" priority="1125" stopIfTrue="1" operator="greaterThan">
      <formula>0.03</formula>
    </cfRule>
    <cfRule type="cellIs" dxfId="1056" priority="1126" stopIfTrue="1" operator="lessThan">
      <formula>-0.03</formula>
    </cfRule>
  </conditionalFormatting>
  <conditionalFormatting sqref="BI532">
    <cfRule type="cellIs" dxfId="1055" priority="1127" stopIfTrue="1" operator="greaterThan">
      <formula>0.03</formula>
    </cfRule>
    <cfRule type="cellIs" dxfId="1054" priority="1128" stopIfTrue="1" operator="lessThan">
      <formula>-0.03</formula>
    </cfRule>
  </conditionalFormatting>
  <conditionalFormatting sqref="BJ532">
    <cfRule type="cellIs" dxfId="1053" priority="1123" stopIfTrue="1" operator="greaterThan">
      <formula>0.03</formula>
    </cfRule>
    <cfRule type="cellIs" dxfId="1052" priority="1124" stopIfTrue="1" operator="lessThan">
      <formula>-0.03</formula>
    </cfRule>
  </conditionalFormatting>
  <conditionalFormatting sqref="CB532">
    <cfRule type="cellIs" dxfId="1051" priority="1121" stopIfTrue="1" operator="greaterThan">
      <formula>0.03</formula>
    </cfRule>
    <cfRule type="cellIs" dxfId="1050" priority="1122" stopIfTrue="1" operator="lessThan">
      <formula>-0.03</formula>
    </cfRule>
  </conditionalFormatting>
  <conditionalFormatting sqref="CF532">
    <cfRule type="cellIs" dxfId="1049" priority="1119" stopIfTrue="1" operator="greaterThan">
      <formula>0.03</formula>
    </cfRule>
    <cfRule type="cellIs" dxfId="1048" priority="1120" stopIfTrue="1" operator="lessThan">
      <formula>-0.03</formula>
    </cfRule>
  </conditionalFormatting>
  <conditionalFormatting sqref="CE532 CE534 CE536">
    <cfRule type="cellIs" dxfId="1047" priority="1117" stopIfTrue="1" operator="greaterThan">
      <formula>0.03</formula>
    </cfRule>
    <cfRule type="cellIs" dxfId="1046" priority="1118" stopIfTrue="1" operator="lessThan">
      <formula>-0.03</formula>
    </cfRule>
  </conditionalFormatting>
  <conditionalFormatting sqref="CE532:CH532">
    <cfRule type="cellIs" dxfId="1045" priority="1115" stopIfTrue="1" operator="greaterThan">
      <formula>0.03</formula>
    </cfRule>
    <cfRule type="cellIs" dxfId="1044" priority="1116" stopIfTrue="1" operator="lessThan">
      <formula>-0.03</formula>
    </cfRule>
  </conditionalFormatting>
  <conditionalFormatting sqref="CH532">
    <cfRule type="cellIs" dxfId="1043" priority="1113" stopIfTrue="1" operator="greaterThan">
      <formula>0.03</formula>
    </cfRule>
    <cfRule type="cellIs" dxfId="1042" priority="1114" stopIfTrue="1" operator="lessThan">
      <formula>-0.03</formula>
    </cfRule>
  </conditionalFormatting>
  <conditionalFormatting sqref="CG532 CG534 CG536">
    <cfRule type="cellIs" dxfId="1041" priority="1111" stopIfTrue="1" operator="greaterThan">
      <formula>0.03</formula>
    </cfRule>
    <cfRule type="cellIs" dxfId="1040" priority="1112" stopIfTrue="1" operator="lessThan">
      <formula>-0.03</formula>
    </cfRule>
  </conditionalFormatting>
  <conditionalFormatting sqref="BP532">
    <cfRule type="cellIs" dxfId="1039" priority="1109" stopIfTrue="1" operator="greaterThan">
      <formula>0.03</formula>
    </cfRule>
    <cfRule type="cellIs" dxfId="1038" priority="1110" stopIfTrue="1" operator="lessThan">
      <formula>-0.03</formula>
    </cfRule>
  </conditionalFormatting>
  <conditionalFormatting sqref="BO532:BR532">
    <cfRule type="cellIs" dxfId="1037" priority="1105" stopIfTrue="1" operator="greaterThan">
      <formula>0.03</formula>
    </cfRule>
    <cfRule type="cellIs" dxfId="1036" priority="1106" stopIfTrue="1" operator="lessThan">
      <formula>-0.03</formula>
    </cfRule>
  </conditionalFormatting>
  <conditionalFormatting sqref="BO532 BO534 BO536">
    <cfRule type="cellIs" dxfId="1035" priority="1107" stopIfTrue="1" operator="greaterThan">
      <formula>0.03</formula>
    </cfRule>
    <cfRule type="cellIs" dxfId="1034" priority="1108" stopIfTrue="1" operator="lessThan">
      <formula>-0.03</formula>
    </cfRule>
  </conditionalFormatting>
  <conditionalFormatting sqref="BR532">
    <cfRule type="cellIs" dxfId="1033" priority="1103" stopIfTrue="1" operator="greaterThan">
      <formula>0.03</formula>
    </cfRule>
    <cfRule type="cellIs" dxfId="1032" priority="1104" stopIfTrue="1" operator="lessThan">
      <formula>-0.03</formula>
    </cfRule>
  </conditionalFormatting>
  <conditionalFormatting sqref="CC532 CC534 CC536">
    <cfRule type="cellIs" dxfId="1031" priority="1099" stopIfTrue="1" operator="lessThan">
      <formula>-0.03</formula>
    </cfRule>
    <cfRule type="cellIs" dxfId="1030" priority="1100" stopIfTrue="1" operator="greaterThan">
      <formula>0.03</formula>
    </cfRule>
  </conditionalFormatting>
  <conditionalFormatting sqref="CD532">
    <cfRule type="cellIs" dxfId="1029" priority="1097" stopIfTrue="1" operator="greaterThan">
      <formula>0.03</formula>
    </cfRule>
    <cfRule type="cellIs" dxfId="1028" priority="1098" stopIfTrue="1" operator="lessThan">
      <formula>-0.03</formula>
    </cfRule>
  </conditionalFormatting>
  <conditionalFormatting sqref="BQ538 BQ540 BQ542">
    <cfRule type="cellIs" dxfId="1027" priority="1041" stopIfTrue="1" operator="greaterThan">
      <formula>0.03</formula>
    </cfRule>
    <cfRule type="cellIs" dxfId="1026" priority="1042" stopIfTrue="1" operator="lessThan">
      <formula>-0.03</formula>
    </cfRule>
  </conditionalFormatting>
  <conditionalFormatting sqref="BK538 BK540 BK542">
    <cfRule type="cellIs" dxfId="1025" priority="1089" stopIfTrue="1" operator="greaterThan">
      <formula>0.03</formula>
    </cfRule>
    <cfRule type="cellIs" dxfId="1024" priority="1090" stopIfTrue="1" operator="lessThan">
      <formula>-0.03</formula>
    </cfRule>
  </conditionalFormatting>
  <conditionalFormatting sqref="BL538">
    <cfRule type="cellIs" dxfId="1023" priority="1091" stopIfTrue="1" operator="greaterThan">
      <formula>0.03</formula>
    </cfRule>
    <cfRule type="cellIs" dxfId="1022" priority="1092" stopIfTrue="1" operator="lessThan">
      <formula>-0.03</formula>
    </cfRule>
  </conditionalFormatting>
  <conditionalFormatting sqref="BF538:BH538">
    <cfRule type="cellIs" dxfId="1021" priority="1095" stopIfTrue="1" operator="greaterThan">
      <formula>0.03</formula>
    </cfRule>
    <cfRule type="cellIs" dxfId="1020" priority="1096" stopIfTrue="1" operator="lessThan">
      <formula>-0.03</formula>
    </cfRule>
  </conditionalFormatting>
  <conditionalFormatting sqref="BE538 BE540 BE542">
    <cfRule type="cellIs" dxfId="1019" priority="1093" stopIfTrue="1" operator="greaterThan">
      <formula>0.03</formula>
    </cfRule>
    <cfRule type="cellIs" dxfId="1018" priority="1094" stopIfTrue="1" operator="lessThan">
      <formula>-0.03</formula>
    </cfRule>
  </conditionalFormatting>
  <conditionalFormatting sqref="BN538">
    <cfRule type="cellIs" dxfId="1017" priority="1085" stopIfTrue="1" operator="greaterThan">
      <formula>0.03</formula>
    </cfRule>
    <cfRule type="cellIs" dxfId="1016" priority="1086" stopIfTrue="1" operator="lessThan">
      <formula>-0.03</formula>
    </cfRule>
  </conditionalFormatting>
  <conditionalFormatting sqref="BM538 BM540 BM542">
    <cfRule type="cellIs" dxfId="1015" priority="1087" stopIfTrue="1" operator="greaterThan">
      <formula>0.03</formula>
    </cfRule>
    <cfRule type="cellIs" dxfId="1014" priority="1088" stopIfTrue="1" operator="lessThan">
      <formula>-0.03</formula>
    </cfRule>
  </conditionalFormatting>
  <conditionalFormatting sqref="BV538">
    <cfRule type="cellIs" dxfId="1013" priority="1081" stopIfTrue="1" operator="greaterThan">
      <formula>0.03</formula>
    </cfRule>
    <cfRule type="cellIs" dxfId="1012" priority="1082" stopIfTrue="1" operator="lessThan">
      <formula>-0.03</formula>
    </cfRule>
  </conditionalFormatting>
  <conditionalFormatting sqref="BU538 BU540 BU542">
    <cfRule type="cellIs" dxfId="1011" priority="1083" stopIfTrue="1" operator="greaterThan">
      <formula>0.03</formula>
    </cfRule>
    <cfRule type="cellIs" dxfId="1010" priority="1084" stopIfTrue="1" operator="lessThan">
      <formula>-0.03</formula>
    </cfRule>
  </conditionalFormatting>
  <conditionalFormatting sqref="BT538">
    <cfRule type="cellIs" dxfId="1009" priority="1077" stopIfTrue="1" operator="greaterThan">
      <formula>0.03</formula>
    </cfRule>
    <cfRule type="cellIs" dxfId="1008" priority="1078" stopIfTrue="1" operator="lessThan">
      <formula>-0.03</formula>
    </cfRule>
  </conditionalFormatting>
  <conditionalFormatting sqref="BS538 BS540 BS542">
    <cfRule type="cellIs" dxfId="1007" priority="1079" stopIfTrue="1" operator="greaterThan">
      <formula>0.03</formula>
    </cfRule>
    <cfRule type="cellIs" dxfId="1006" priority="1080" stopIfTrue="1" operator="lessThan">
      <formula>-0.03</formula>
    </cfRule>
  </conditionalFormatting>
  <conditionalFormatting sqref="BY538">
    <cfRule type="cellIs" dxfId="1005" priority="1071" stopIfTrue="1" operator="greaterThan">
      <formula>0.03</formula>
    </cfRule>
    <cfRule type="cellIs" dxfId="1004" priority="1072" stopIfTrue="1" operator="lessThan">
      <formula>-0.03</formula>
    </cfRule>
  </conditionalFormatting>
  <conditionalFormatting sqref="BZ538">
    <cfRule type="cellIs" dxfId="1003" priority="1069" stopIfTrue="1" operator="greaterThan">
      <formula>0.03</formula>
    </cfRule>
    <cfRule type="cellIs" dxfId="1002" priority="1070" stopIfTrue="1" operator="lessThan">
      <formula>-0.03</formula>
    </cfRule>
  </conditionalFormatting>
  <conditionalFormatting sqref="BX538">
    <cfRule type="cellIs" dxfId="1001" priority="1075" stopIfTrue="1" operator="greaterThan">
      <formula>0.03</formula>
    </cfRule>
    <cfRule type="cellIs" dxfId="1000" priority="1076" stopIfTrue="1" operator="lessThan">
      <formula>-0.03</formula>
    </cfRule>
  </conditionalFormatting>
  <conditionalFormatting sqref="BW538 BW540 BW542">
    <cfRule type="cellIs" dxfId="999" priority="1073" stopIfTrue="1" operator="greaterThan">
      <formula>0.03</formula>
    </cfRule>
    <cfRule type="cellIs" dxfId="998" priority="1074" stopIfTrue="1" operator="lessThan">
      <formula>-0.03</formula>
    </cfRule>
  </conditionalFormatting>
  <conditionalFormatting sqref="CA538">
    <cfRule type="cellIs" dxfId="997" priority="1065" stopIfTrue="1" operator="greaterThan">
      <formula>0.03</formula>
    </cfRule>
    <cfRule type="cellIs" dxfId="996" priority="1066" stopIfTrue="1" operator="lessThan">
      <formula>-0.03</formula>
    </cfRule>
  </conditionalFormatting>
  <conditionalFormatting sqref="BI538">
    <cfRule type="cellIs" dxfId="995" priority="1067" stopIfTrue="1" operator="greaterThan">
      <formula>0.03</formula>
    </cfRule>
    <cfRule type="cellIs" dxfId="994" priority="1068" stopIfTrue="1" operator="lessThan">
      <formula>-0.03</formula>
    </cfRule>
  </conditionalFormatting>
  <conditionalFormatting sqref="BJ538">
    <cfRule type="cellIs" dxfId="993" priority="1063" stopIfTrue="1" operator="greaterThan">
      <formula>0.03</formula>
    </cfRule>
    <cfRule type="cellIs" dxfId="992" priority="1064" stopIfTrue="1" operator="lessThan">
      <formula>-0.03</formula>
    </cfRule>
  </conditionalFormatting>
  <conditionalFormatting sqref="CB538">
    <cfRule type="cellIs" dxfId="991" priority="1061" stopIfTrue="1" operator="greaterThan">
      <formula>0.03</formula>
    </cfRule>
    <cfRule type="cellIs" dxfId="990" priority="1062" stopIfTrue="1" operator="lessThan">
      <formula>-0.03</formula>
    </cfRule>
  </conditionalFormatting>
  <conditionalFormatting sqref="CF538">
    <cfRule type="cellIs" dxfId="989" priority="1059" stopIfTrue="1" operator="greaterThan">
      <formula>0.03</formula>
    </cfRule>
    <cfRule type="cellIs" dxfId="988" priority="1060" stopIfTrue="1" operator="lessThan">
      <formula>-0.03</formula>
    </cfRule>
  </conditionalFormatting>
  <conditionalFormatting sqref="CE538 CE540 CE542">
    <cfRule type="cellIs" dxfId="987" priority="1057" stopIfTrue="1" operator="greaterThan">
      <formula>0.03</formula>
    </cfRule>
    <cfRule type="cellIs" dxfId="986" priority="1058" stopIfTrue="1" operator="lessThan">
      <formula>-0.03</formula>
    </cfRule>
  </conditionalFormatting>
  <conditionalFormatting sqref="CE538:CH538">
    <cfRule type="cellIs" dxfId="985" priority="1055" stopIfTrue="1" operator="greaterThan">
      <formula>0.03</formula>
    </cfRule>
    <cfRule type="cellIs" dxfId="984" priority="1056" stopIfTrue="1" operator="lessThan">
      <formula>-0.03</formula>
    </cfRule>
  </conditionalFormatting>
  <conditionalFormatting sqref="CH538">
    <cfRule type="cellIs" dxfId="983" priority="1053" stopIfTrue="1" operator="greaterThan">
      <formula>0.03</formula>
    </cfRule>
    <cfRule type="cellIs" dxfId="982" priority="1054" stopIfTrue="1" operator="lessThan">
      <formula>-0.03</formula>
    </cfRule>
  </conditionalFormatting>
  <conditionalFormatting sqref="CG538 CG540 CG542">
    <cfRule type="cellIs" dxfId="981" priority="1051" stopIfTrue="1" operator="greaterThan">
      <formula>0.03</formula>
    </cfRule>
    <cfRule type="cellIs" dxfId="980" priority="1052" stopIfTrue="1" operator="lessThan">
      <formula>-0.03</formula>
    </cfRule>
  </conditionalFormatting>
  <conditionalFormatting sqref="BP538">
    <cfRule type="cellIs" dxfId="979" priority="1049" stopIfTrue="1" operator="greaterThan">
      <formula>0.03</formula>
    </cfRule>
    <cfRule type="cellIs" dxfId="978" priority="1050" stopIfTrue="1" operator="lessThan">
      <formula>-0.03</formula>
    </cfRule>
  </conditionalFormatting>
  <conditionalFormatting sqref="BO538:BR538">
    <cfRule type="cellIs" dxfId="977" priority="1045" stopIfTrue="1" operator="greaterThan">
      <formula>0.03</formula>
    </cfRule>
    <cfRule type="cellIs" dxfId="976" priority="1046" stopIfTrue="1" operator="lessThan">
      <formula>-0.03</formula>
    </cfRule>
  </conditionalFormatting>
  <conditionalFormatting sqref="BO538 BO540 BO542">
    <cfRule type="cellIs" dxfId="975" priority="1047" stopIfTrue="1" operator="greaterThan">
      <formula>0.03</formula>
    </cfRule>
    <cfRule type="cellIs" dxfId="974" priority="1048" stopIfTrue="1" operator="lessThan">
      <formula>-0.03</formula>
    </cfRule>
  </conditionalFormatting>
  <conditionalFormatting sqref="BR538">
    <cfRule type="cellIs" dxfId="973" priority="1043" stopIfTrue="1" operator="greaterThan">
      <formula>0.03</formula>
    </cfRule>
    <cfRule type="cellIs" dxfId="972" priority="1044" stopIfTrue="1" operator="lessThan">
      <formula>-0.03</formula>
    </cfRule>
  </conditionalFormatting>
  <conditionalFormatting sqref="CC538 CC540 CC542">
    <cfRule type="cellIs" dxfId="971" priority="1039" stopIfTrue="1" operator="lessThan">
      <formula>-0.03</formula>
    </cfRule>
    <cfRule type="cellIs" dxfId="970" priority="1040" stopIfTrue="1" operator="greaterThan">
      <formula>0.03</formula>
    </cfRule>
  </conditionalFormatting>
  <conditionalFormatting sqref="CD538">
    <cfRule type="cellIs" dxfId="969" priority="1037" stopIfTrue="1" operator="greaterThan">
      <formula>0.03</formula>
    </cfRule>
    <cfRule type="cellIs" dxfId="968" priority="1038" stopIfTrue="1" operator="lessThan">
      <formula>-0.03</formula>
    </cfRule>
  </conditionalFormatting>
  <conditionalFormatting sqref="BQ544 BQ546 BQ548">
    <cfRule type="cellIs" dxfId="967" priority="981" stopIfTrue="1" operator="greaterThan">
      <formula>0.03</formula>
    </cfRule>
    <cfRule type="cellIs" dxfId="966" priority="982" stopIfTrue="1" operator="lessThan">
      <formula>-0.03</formula>
    </cfRule>
  </conditionalFormatting>
  <conditionalFormatting sqref="BK544 BK546 BK548">
    <cfRule type="cellIs" dxfId="965" priority="1029" stopIfTrue="1" operator="greaterThan">
      <formula>0.03</formula>
    </cfRule>
    <cfRule type="cellIs" dxfId="964" priority="1030" stopIfTrue="1" operator="lessThan">
      <formula>-0.03</formula>
    </cfRule>
  </conditionalFormatting>
  <conditionalFormatting sqref="BL544">
    <cfRule type="cellIs" dxfId="963" priority="1031" stopIfTrue="1" operator="greaterThan">
      <formula>0.03</formula>
    </cfRule>
    <cfRule type="cellIs" dxfId="962" priority="1032" stopIfTrue="1" operator="lessThan">
      <formula>-0.03</formula>
    </cfRule>
  </conditionalFormatting>
  <conditionalFormatting sqref="BF544:BH544">
    <cfRule type="cellIs" dxfId="961" priority="1035" stopIfTrue="1" operator="greaterThan">
      <formula>0.03</formula>
    </cfRule>
    <cfRule type="cellIs" dxfId="960" priority="1036" stopIfTrue="1" operator="lessThan">
      <formula>-0.03</formula>
    </cfRule>
  </conditionalFormatting>
  <conditionalFormatting sqref="BE544 BE546 BE548">
    <cfRule type="cellIs" dxfId="959" priority="1033" stopIfTrue="1" operator="greaterThan">
      <formula>0.03</formula>
    </cfRule>
    <cfRule type="cellIs" dxfId="958" priority="1034" stopIfTrue="1" operator="lessThan">
      <formula>-0.03</formula>
    </cfRule>
  </conditionalFormatting>
  <conditionalFormatting sqref="BN544">
    <cfRule type="cellIs" dxfId="957" priority="1025" stopIfTrue="1" operator="greaterThan">
      <formula>0.03</formula>
    </cfRule>
    <cfRule type="cellIs" dxfId="956" priority="1026" stopIfTrue="1" operator="lessThan">
      <formula>-0.03</formula>
    </cfRule>
  </conditionalFormatting>
  <conditionalFormatting sqref="BM544 BM546 BM548">
    <cfRule type="cellIs" dxfId="955" priority="1027" stopIfTrue="1" operator="greaterThan">
      <formula>0.03</formula>
    </cfRule>
    <cfRule type="cellIs" dxfId="954" priority="1028" stopIfTrue="1" operator="lessThan">
      <formula>-0.03</formula>
    </cfRule>
  </conditionalFormatting>
  <conditionalFormatting sqref="BV544">
    <cfRule type="cellIs" dxfId="953" priority="1021" stopIfTrue="1" operator="greaterThan">
      <formula>0.03</formula>
    </cfRule>
    <cfRule type="cellIs" dxfId="952" priority="1022" stopIfTrue="1" operator="lessThan">
      <formula>-0.03</formula>
    </cfRule>
  </conditionalFormatting>
  <conditionalFormatting sqref="BU544 BU546 BU548">
    <cfRule type="cellIs" dxfId="951" priority="1023" stopIfTrue="1" operator="greaterThan">
      <formula>0.03</formula>
    </cfRule>
    <cfRule type="cellIs" dxfId="950" priority="1024" stopIfTrue="1" operator="lessThan">
      <formula>-0.03</formula>
    </cfRule>
  </conditionalFormatting>
  <conditionalFormatting sqref="BT544">
    <cfRule type="cellIs" dxfId="949" priority="1017" stopIfTrue="1" operator="greaterThan">
      <formula>0.03</formula>
    </cfRule>
    <cfRule type="cellIs" dxfId="948" priority="1018" stopIfTrue="1" operator="lessThan">
      <formula>-0.03</formula>
    </cfRule>
  </conditionalFormatting>
  <conditionalFormatting sqref="BS544 BS546 BS548">
    <cfRule type="cellIs" dxfId="947" priority="1019" stopIfTrue="1" operator="greaterThan">
      <formula>0.03</formula>
    </cfRule>
    <cfRule type="cellIs" dxfId="946" priority="1020" stopIfTrue="1" operator="lessThan">
      <formula>-0.03</formula>
    </cfRule>
  </conditionalFormatting>
  <conditionalFormatting sqref="BY544">
    <cfRule type="cellIs" dxfId="945" priority="1011" stopIfTrue="1" operator="greaterThan">
      <formula>0.03</formula>
    </cfRule>
    <cfRule type="cellIs" dxfId="944" priority="1012" stopIfTrue="1" operator="lessThan">
      <formula>-0.03</formula>
    </cfRule>
  </conditionalFormatting>
  <conditionalFormatting sqref="BZ544">
    <cfRule type="cellIs" dxfId="943" priority="1009" stopIfTrue="1" operator="greaterThan">
      <formula>0.03</formula>
    </cfRule>
    <cfRule type="cellIs" dxfId="942" priority="1010" stopIfTrue="1" operator="lessThan">
      <formula>-0.03</formula>
    </cfRule>
  </conditionalFormatting>
  <conditionalFormatting sqref="BX544">
    <cfRule type="cellIs" dxfId="941" priority="1015" stopIfTrue="1" operator="greaterThan">
      <formula>0.03</formula>
    </cfRule>
    <cfRule type="cellIs" dxfId="940" priority="1016" stopIfTrue="1" operator="lessThan">
      <formula>-0.03</formula>
    </cfRule>
  </conditionalFormatting>
  <conditionalFormatting sqref="BW544 BW546 BW548">
    <cfRule type="cellIs" dxfId="939" priority="1013" stopIfTrue="1" operator="greaterThan">
      <formula>0.03</formula>
    </cfRule>
    <cfRule type="cellIs" dxfId="938" priority="1014" stopIfTrue="1" operator="lessThan">
      <formula>-0.03</formula>
    </cfRule>
  </conditionalFormatting>
  <conditionalFormatting sqref="CA544">
    <cfRule type="cellIs" dxfId="937" priority="1005" stopIfTrue="1" operator="greaterThan">
      <formula>0.03</formula>
    </cfRule>
    <cfRule type="cellIs" dxfId="936" priority="1006" stopIfTrue="1" operator="lessThan">
      <formula>-0.03</formula>
    </cfRule>
  </conditionalFormatting>
  <conditionalFormatting sqref="BI544">
    <cfRule type="cellIs" dxfId="935" priority="1007" stopIfTrue="1" operator="greaterThan">
      <formula>0.03</formula>
    </cfRule>
    <cfRule type="cellIs" dxfId="934" priority="1008" stopIfTrue="1" operator="lessThan">
      <formula>-0.03</formula>
    </cfRule>
  </conditionalFormatting>
  <conditionalFormatting sqref="BJ544">
    <cfRule type="cellIs" dxfId="933" priority="1003" stopIfTrue="1" operator="greaterThan">
      <formula>0.03</formula>
    </cfRule>
    <cfRule type="cellIs" dxfId="932" priority="1004" stopIfTrue="1" operator="lessThan">
      <formula>-0.03</formula>
    </cfRule>
  </conditionalFormatting>
  <conditionalFormatting sqref="CB544">
    <cfRule type="cellIs" dxfId="931" priority="1001" stopIfTrue="1" operator="greaterThan">
      <formula>0.03</formula>
    </cfRule>
    <cfRule type="cellIs" dxfId="930" priority="1002" stopIfTrue="1" operator="lessThan">
      <formula>-0.03</formula>
    </cfRule>
  </conditionalFormatting>
  <conditionalFormatting sqref="CF544">
    <cfRule type="cellIs" dxfId="929" priority="999" stopIfTrue="1" operator="greaterThan">
      <formula>0.03</formula>
    </cfRule>
    <cfRule type="cellIs" dxfId="928" priority="1000" stopIfTrue="1" operator="lessThan">
      <formula>-0.03</formula>
    </cfRule>
  </conditionalFormatting>
  <conditionalFormatting sqref="CE544 CE546 CE548">
    <cfRule type="cellIs" dxfId="927" priority="997" stopIfTrue="1" operator="greaterThan">
      <formula>0.03</formula>
    </cfRule>
    <cfRule type="cellIs" dxfId="926" priority="998" stopIfTrue="1" operator="lessThan">
      <formula>-0.03</formula>
    </cfRule>
  </conditionalFormatting>
  <conditionalFormatting sqref="CE544:CH544">
    <cfRule type="cellIs" dxfId="925" priority="995" stopIfTrue="1" operator="greaterThan">
      <formula>0.03</formula>
    </cfRule>
    <cfRule type="cellIs" dxfId="924" priority="996" stopIfTrue="1" operator="lessThan">
      <formula>-0.03</formula>
    </cfRule>
  </conditionalFormatting>
  <conditionalFormatting sqref="CH544">
    <cfRule type="cellIs" dxfId="923" priority="993" stopIfTrue="1" operator="greaterThan">
      <formula>0.03</formula>
    </cfRule>
    <cfRule type="cellIs" dxfId="922" priority="994" stopIfTrue="1" operator="lessThan">
      <formula>-0.03</formula>
    </cfRule>
  </conditionalFormatting>
  <conditionalFormatting sqref="CG544 CG546 CG548">
    <cfRule type="cellIs" dxfId="921" priority="991" stopIfTrue="1" operator="greaterThan">
      <formula>0.03</formula>
    </cfRule>
    <cfRule type="cellIs" dxfId="920" priority="992" stopIfTrue="1" operator="lessThan">
      <formula>-0.03</formula>
    </cfRule>
  </conditionalFormatting>
  <conditionalFormatting sqref="BP544">
    <cfRule type="cellIs" dxfId="919" priority="989" stopIfTrue="1" operator="greaterThan">
      <formula>0.03</formula>
    </cfRule>
    <cfRule type="cellIs" dxfId="918" priority="990" stopIfTrue="1" operator="lessThan">
      <formula>-0.03</formula>
    </cfRule>
  </conditionalFormatting>
  <conditionalFormatting sqref="BO544:BR544">
    <cfRule type="cellIs" dxfId="917" priority="985" stopIfTrue="1" operator="greaterThan">
      <formula>0.03</formula>
    </cfRule>
    <cfRule type="cellIs" dxfId="916" priority="986" stopIfTrue="1" operator="lessThan">
      <formula>-0.03</formula>
    </cfRule>
  </conditionalFormatting>
  <conditionalFormatting sqref="BO544 BO546 BO548">
    <cfRule type="cellIs" dxfId="915" priority="987" stopIfTrue="1" operator="greaterThan">
      <formula>0.03</formula>
    </cfRule>
    <cfRule type="cellIs" dxfId="914" priority="988" stopIfTrue="1" operator="lessThan">
      <formula>-0.03</formula>
    </cfRule>
  </conditionalFormatting>
  <conditionalFormatting sqref="BR544">
    <cfRule type="cellIs" dxfId="913" priority="983" stopIfTrue="1" operator="greaterThan">
      <formula>0.03</formula>
    </cfRule>
    <cfRule type="cellIs" dxfId="912" priority="984" stopIfTrue="1" operator="lessThan">
      <formula>-0.03</formula>
    </cfRule>
  </conditionalFormatting>
  <conditionalFormatting sqref="CC544 CC546 CC548">
    <cfRule type="cellIs" dxfId="911" priority="979" stopIfTrue="1" operator="lessThan">
      <formula>-0.03</formula>
    </cfRule>
    <cfRule type="cellIs" dxfId="910" priority="980" stopIfTrue="1" operator="greaterThan">
      <formula>0.03</formula>
    </cfRule>
  </conditionalFormatting>
  <conditionalFormatting sqref="CD544">
    <cfRule type="cellIs" dxfId="909" priority="977" stopIfTrue="1" operator="greaterThan">
      <formula>0.03</formula>
    </cfRule>
    <cfRule type="cellIs" dxfId="908" priority="978" stopIfTrue="1" operator="lessThan">
      <formula>-0.03</formula>
    </cfRule>
  </conditionalFormatting>
  <conditionalFormatting sqref="BQ478 BQ480 BQ482">
    <cfRule type="cellIs" dxfId="907" priority="921" stopIfTrue="1" operator="greaterThan">
      <formula>0.03</formula>
    </cfRule>
    <cfRule type="cellIs" dxfId="906" priority="922" stopIfTrue="1" operator="lessThan">
      <formula>-0.03</formula>
    </cfRule>
  </conditionalFormatting>
  <conditionalFormatting sqref="BK478 BK480 BK482">
    <cfRule type="cellIs" dxfId="905" priority="969" stopIfTrue="1" operator="greaterThan">
      <formula>0.03</formula>
    </cfRule>
    <cfRule type="cellIs" dxfId="904" priority="970" stopIfTrue="1" operator="lessThan">
      <formula>-0.03</formula>
    </cfRule>
  </conditionalFormatting>
  <conditionalFormatting sqref="BL478">
    <cfRule type="cellIs" dxfId="903" priority="971" stopIfTrue="1" operator="greaterThan">
      <formula>0.03</formula>
    </cfRule>
    <cfRule type="cellIs" dxfId="902" priority="972" stopIfTrue="1" operator="lessThan">
      <formula>-0.03</formula>
    </cfRule>
  </conditionalFormatting>
  <conditionalFormatting sqref="BF478:BH478">
    <cfRule type="cellIs" dxfId="901" priority="975" stopIfTrue="1" operator="greaterThan">
      <formula>0.03</formula>
    </cfRule>
    <cfRule type="cellIs" dxfId="900" priority="976" stopIfTrue="1" operator="lessThan">
      <formula>-0.03</formula>
    </cfRule>
  </conditionalFormatting>
  <conditionalFormatting sqref="BE478 BE480 BE482">
    <cfRule type="cellIs" dxfId="899" priority="973" stopIfTrue="1" operator="greaterThan">
      <formula>0.03</formula>
    </cfRule>
    <cfRule type="cellIs" dxfId="898" priority="974" stopIfTrue="1" operator="lessThan">
      <formula>-0.03</formula>
    </cfRule>
  </conditionalFormatting>
  <conditionalFormatting sqref="BN478">
    <cfRule type="cellIs" dxfId="897" priority="965" stopIfTrue="1" operator="greaterThan">
      <formula>0.03</formula>
    </cfRule>
    <cfRule type="cellIs" dxfId="896" priority="966" stopIfTrue="1" operator="lessThan">
      <formula>-0.03</formula>
    </cfRule>
  </conditionalFormatting>
  <conditionalFormatting sqref="BM478 BM480 BM482">
    <cfRule type="cellIs" dxfId="895" priority="967" stopIfTrue="1" operator="greaterThan">
      <formula>0.03</formula>
    </cfRule>
    <cfRule type="cellIs" dxfId="894" priority="968" stopIfTrue="1" operator="lessThan">
      <formula>-0.03</formula>
    </cfRule>
  </conditionalFormatting>
  <conditionalFormatting sqref="BV478">
    <cfRule type="cellIs" dxfId="893" priority="961" stopIfTrue="1" operator="greaterThan">
      <formula>0.03</formula>
    </cfRule>
    <cfRule type="cellIs" dxfId="892" priority="962" stopIfTrue="1" operator="lessThan">
      <formula>-0.03</formula>
    </cfRule>
  </conditionalFormatting>
  <conditionalFormatting sqref="BU478 BU480 BU482">
    <cfRule type="cellIs" dxfId="891" priority="963" stopIfTrue="1" operator="greaterThan">
      <formula>0.03</formula>
    </cfRule>
    <cfRule type="cellIs" dxfId="890" priority="964" stopIfTrue="1" operator="lessThan">
      <formula>-0.03</formula>
    </cfRule>
  </conditionalFormatting>
  <conditionalFormatting sqref="BT478">
    <cfRule type="cellIs" dxfId="889" priority="957" stopIfTrue="1" operator="greaterThan">
      <formula>0.03</formula>
    </cfRule>
    <cfRule type="cellIs" dxfId="888" priority="958" stopIfTrue="1" operator="lessThan">
      <formula>-0.03</formula>
    </cfRule>
  </conditionalFormatting>
  <conditionalFormatting sqref="BS478 BS480 BS482">
    <cfRule type="cellIs" dxfId="887" priority="959" stopIfTrue="1" operator="greaterThan">
      <formula>0.03</formula>
    </cfRule>
    <cfRule type="cellIs" dxfId="886" priority="960" stopIfTrue="1" operator="lessThan">
      <formula>-0.03</formula>
    </cfRule>
  </conditionalFormatting>
  <conditionalFormatting sqref="BY478">
    <cfRule type="cellIs" dxfId="885" priority="951" stopIfTrue="1" operator="greaterThan">
      <formula>0.03</formula>
    </cfRule>
    <cfRule type="cellIs" dxfId="884" priority="952" stopIfTrue="1" operator="lessThan">
      <formula>-0.03</formula>
    </cfRule>
  </conditionalFormatting>
  <conditionalFormatting sqref="BZ478">
    <cfRule type="cellIs" dxfId="883" priority="949" stopIfTrue="1" operator="greaterThan">
      <formula>0.03</formula>
    </cfRule>
    <cfRule type="cellIs" dxfId="882" priority="950" stopIfTrue="1" operator="lessThan">
      <formula>-0.03</formula>
    </cfRule>
  </conditionalFormatting>
  <conditionalFormatting sqref="BX478">
    <cfRule type="cellIs" dxfId="881" priority="955" stopIfTrue="1" operator="greaterThan">
      <formula>0.03</formula>
    </cfRule>
    <cfRule type="cellIs" dxfId="880" priority="956" stopIfTrue="1" operator="lessThan">
      <formula>-0.03</formula>
    </cfRule>
  </conditionalFormatting>
  <conditionalFormatting sqref="BW478 BW480 BW482">
    <cfRule type="cellIs" dxfId="879" priority="953" stopIfTrue="1" operator="greaterThan">
      <formula>0.03</formula>
    </cfRule>
    <cfRule type="cellIs" dxfId="878" priority="954" stopIfTrue="1" operator="lessThan">
      <formula>-0.03</formula>
    </cfRule>
  </conditionalFormatting>
  <conditionalFormatting sqref="CA478">
    <cfRule type="cellIs" dxfId="877" priority="945" stopIfTrue="1" operator="greaterThan">
      <formula>0.03</formula>
    </cfRule>
    <cfRule type="cellIs" dxfId="876" priority="946" stopIfTrue="1" operator="lessThan">
      <formula>-0.03</formula>
    </cfRule>
  </conditionalFormatting>
  <conditionalFormatting sqref="BI478">
    <cfRule type="cellIs" dxfId="875" priority="947" stopIfTrue="1" operator="greaterThan">
      <formula>0.03</formula>
    </cfRule>
    <cfRule type="cellIs" dxfId="874" priority="948" stopIfTrue="1" operator="lessThan">
      <formula>-0.03</formula>
    </cfRule>
  </conditionalFormatting>
  <conditionalFormatting sqref="BJ478">
    <cfRule type="cellIs" dxfId="873" priority="943" stopIfTrue="1" operator="greaterThan">
      <formula>0.03</formula>
    </cfRule>
    <cfRule type="cellIs" dxfId="872" priority="944" stopIfTrue="1" operator="lessThan">
      <formula>-0.03</formula>
    </cfRule>
  </conditionalFormatting>
  <conditionalFormatting sqref="CB478">
    <cfRule type="cellIs" dxfId="871" priority="941" stopIfTrue="1" operator="greaterThan">
      <formula>0.03</formula>
    </cfRule>
    <cfRule type="cellIs" dxfId="870" priority="942" stopIfTrue="1" operator="lessThan">
      <formula>-0.03</formula>
    </cfRule>
  </conditionalFormatting>
  <conditionalFormatting sqref="CF478">
    <cfRule type="cellIs" dxfId="869" priority="939" stopIfTrue="1" operator="greaterThan">
      <formula>0.03</formula>
    </cfRule>
    <cfRule type="cellIs" dxfId="868" priority="940" stopIfTrue="1" operator="lessThan">
      <formula>-0.03</formula>
    </cfRule>
  </conditionalFormatting>
  <conditionalFormatting sqref="CE478 CE480 CE482">
    <cfRule type="cellIs" dxfId="867" priority="937" stopIfTrue="1" operator="greaterThan">
      <formula>0.03</formula>
    </cfRule>
    <cfRule type="cellIs" dxfId="866" priority="938" stopIfTrue="1" operator="lessThan">
      <formula>-0.03</formula>
    </cfRule>
  </conditionalFormatting>
  <conditionalFormatting sqref="CE478:CH478">
    <cfRule type="cellIs" dxfId="865" priority="935" stopIfTrue="1" operator="greaterThan">
      <formula>0.03</formula>
    </cfRule>
    <cfRule type="cellIs" dxfId="864" priority="936" stopIfTrue="1" operator="lessThan">
      <formula>-0.03</formula>
    </cfRule>
  </conditionalFormatting>
  <conditionalFormatting sqref="CH478">
    <cfRule type="cellIs" dxfId="863" priority="933" stopIfTrue="1" operator="greaterThan">
      <formula>0.03</formula>
    </cfRule>
    <cfRule type="cellIs" dxfId="862" priority="934" stopIfTrue="1" operator="lessThan">
      <formula>-0.03</formula>
    </cfRule>
  </conditionalFormatting>
  <conditionalFormatting sqref="CG478 CG480 CG482">
    <cfRule type="cellIs" dxfId="861" priority="931" stopIfTrue="1" operator="greaterThan">
      <formula>0.03</formula>
    </cfRule>
    <cfRule type="cellIs" dxfId="860" priority="932" stopIfTrue="1" operator="lessThan">
      <formula>-0.03</formula>
    </cfRule>
  </conditionalFormatting>
  <conditionalFormatting sqref="BP478">
    <cfRule type="cellIs" dxfId="859" priority="929" stopIfTrue="1" operator="greaterThan">
      <formula>0.03</formula>
    </cfRule>
    <cfRule type="cellIs" dxfId="858" priority="930" stopIfTrue="1" operator="lessThan">
      <formula>-0.03</formula>
    </cfRule>
  </conditionalFormatting>
  <conditionalFormatting sqref="BO478:BR478">
    <cfRule type="cellIs" dxfId="857" priority="925" stopIfTrue="1" operator="greaterThan">
      <formula>0.03</formula>
    </cfRule>
    <cfRule type="cellIs" dxfId="856" priority="926" stopIfTrue="1" operator="lessThan">
      <formula>-0.03</formula>
    </cfRule>
  </conditionalFormatting>
  <conditionalFormatting sqref="BO478 BO480 BO482">
    <cfRule type="cellIs" dxfId="855" priority="927" stopIfTrue="1" operator="greaterThan">
      <formula>0.03</formula>
    </cfRule>
    <cfRule type="cellIs" dxfId="854" priority="928" stopIfTrue="1" operator="lessThan">
      <formula>-0.03</formula>
    </cfRule>
  </conditionalFormatting>
  <conditionalFormatting sqref="BR478">
    <cfRule type="cellIs" dxfId="853" priority="923" stopIfTrue="1" operator="greaterThan">
      <formula>0.03</formula>
    </cfRule>
    <cfRule type="cellIs" dxfId="852" priority="924" stopIfTrue="1" operator="lessThan">
      <formula>-0.03</formula>
    </cfRule>
  </conditionalFormatting>
  <conditionalFormatting sqref="CC478 CC480 CC482">
    <cfRule type="cellIs" dxfId="851" priority="919" stopIfTrue="1" operator="lessThan">
      <formula>-0.03</formula>
    </cfRule>
    <cfRule type="cellIs" dxfId="850" priority="920" stopIfTrue="1" operator="greaterThan">
      <formula>0.03</formula>
    </cfRule>
  </conditionalFormatting>
  <conditionalFormatting sqref="CD478">
    <cfRule type="cellIs" dxfId="849" priority="917" stopIfTrue="1" operator="greaterThan">
      <formula>0.03</formula>
    </cfRule>
    <cfRule type="cellIs" dxfId="848" priority="918" stopIfTrue="1" operator="lessThan">
      <formula>-0.03</formula>
    </cfRule>
  </conditionalFormatting>
  <conditionalFormatting sqref="BK82 BK84 BK86">
    <cfRule type="cellIs" dxfId="847" priority="909" stopIfTrue="1" operator="greaterThan">
      <formula>0.03</formula>
    </cfRule>
    <cfRule type="cellIs" dxfId="846" priority="910" stopIfTrue="1" operator="lessThan">
      <formula>-0.03</formula>
    </cfRule>
  </conditionalFormatting>
  <conditionalFormatting sqref="BL82">
    <cfRule type="cellIs" dxfId="845" priority="911" stopIfTrue="1" operator="greaterThan">
      <formula>0.03</formula>
    </cfRule>
    <cfRule type="cellIs" dxfId="844" priority="912" stopIfTrue="1" operator="lessThan">
      <formula>-0.03</formula>
    </cfRule>
  </conditionalFormatting>
  <conditionalFormatting sqref="BF82:BH82">
    <cfRule type="cellIs" dxfId="843" priority="915" stopIfTrue="1" operator="greaterThan">
      <formula>0.03</formula>
    </cfRule>
    <cfRule type="cellIs" dxfId="842" priority="916" stopIfTrue="1" operator="lessThan">
      <formula>-0.03</formula>
    </cfRule>
  </conditionalFormatting>
  <conditionalFormatting sqref="BE82 BE84 BE86">
    <cfRule type="cellIs" dxfId="841" priority="913" stopIfTrue="1" operator="greaterThan">
      <formula>0.03</formula>
    </cfRule>
    <cfRule type="cellIs" dxfId="840" priority="914" stopIfTrue="1" operator="lessThan">
      <formula>-0.03</formula>
    </cfRule>
  </conditionalFormatting>
  <conditionalFormatting sqref="BN82">
    <cfRule type="cellIs" dxfId="839" priority="905" stopIfTrue="1" operator="greaterThan">
      <formula>0.03</formula>
    </cfRule>
    <cfRule type="cellIs" dxfId="838" priority="906" stopIfTrue="1" operator="lessThan">
      <formula>-0.03</formula>
    </cfRule>
  </conditionalFormatting>
  <conditionalFormatting sqref="BM82 BM84 BM86">
    <cfRule type="cellIs" dxfId="837" priority="907" stopIfTrue="1" operator="greaterThan">
      <formula>0.03</formula>
    </cfRule>
    <cfRule type="cellIs" dxfId="836" priority="908" stopIfTrue="1" operator="lessThan">
      <formula>-0.03</formula>
    </cfRule>
  </conditionalFormatting>
  <conditionalFormatting sqref="BV82">
    <cfRule type="cellIs" dxfId="835" priority="901" stopIfTrue="1" operator="greaterThan">
      <formula>0.03</formula>
    </cfRule>
    <cfRule type="cellIs" dxfId="834" priority="902" stopIfTrue="1" operator="lessThan">
      <formula>-0.03</formula>
    </cfRule>
  </conditionalFormatting>
  <conditionalFormatting sqref="BU82 BU84 BU86">
    <cfRule type="cellIs" dxfId="833" priority="903" stopIfTrue="1" operator="greaterThan">
      <formula>0.03</formula>
    </cfRule>
    <cfRule type="cellIs" dxfId="832" priority="904" stopIfTrue="1" operator="lessThan">
      <formula>-0.03</formula>
    </cfRule>
  </conditionalFormatting>
  <conditionalFormatting sqref="BT82">
    <cfRule type="cellIs" dxfId="831" priority="897" stopIfTrue="1" operator="greaterThan">
      <formula>0.03</formula>
    </cfRule>
    <cfRule type="cellIs" dxfId="830" priority="898" stopIfTrue="1" operator="lessThan">
      <formula>-0.03</formula>
    </cfRule>
  </conditionalFormatting>
  <conditionalFormatting sqref="BS82 BS84 BS86">
    <cfRule type="cellIs" dxfId="829" priority="899" stopIfTrue="1" operator="greaterThan">
      <formula>0.03</formula>
    </cfRule>
    <cfRule type="cellIs" dxfId="828" priority="900" stopIfTrue="1" operator="lessThan">
      <formula>-0.03</formula>
    </cfRule>
  </conditionalFormatting>
  <conditionalFormatting sqref="BY82">
    <cfRule type="cellIs" dxfId="827" priority="891" stopIfTrue="1" operator="greaterThan">
      <formula>0.03</formula>
    </cfRule>
    <cfRule type="cellIs" dxfId="826" priority="892" stopIfTrue="1" operator="lessThan">
      <formula>-0.03</formula>
    </cfRule>
  </conditionalFormatting>
  <conditionalFormatting sqref="BZ82">
    <cfRule type="cellIs" dxfId="825" priority="889" stopIfTrue="1" operator="greaterThan">
      <formula>0.03</formula>
    </cfRule>
    <cfRule type="cellIs" dxfId="824" priority="890" stopIfTrue="1" operator="lessThan">
      <formula>-0.03</formula>
    </cfRule>
  </conditionalFormatting>
  <conditionalFormatting sqref="BX82">
    <cfRule type="cellIs" dxfId="823" priority="895" stopIfTrue="1" operator="greaterThan">
      <formula>0.03</formula>
    </cfRule>
    <cfRule type="cellIs" dxfId="822" priority="896" stopIfTrue="1" operator="lessThan">
      <formula>-0.03</formula>
    </cfRule>
  </conditionalFormatting>
  <conditionalFormatting sqref="BW82 BW84 BW86">
    <cfRule type="cellIs" dxfId="821" priority="893" stopIfTrue="1" operator="greaterThan">
      <formula>0.03</formula>
    </cfRule>
    <cfRule type="cellIs" dxfId="820" priority="894" stopIfTrue="1" operator="lessThan">
      <formula>-0.03</formula>
    </cfRule>
  </conditionalFormatting>
  <conditionalFormatting sqref="CA82">
    <cfRule type="cellIs" dxfId="819" priority="885" stopIfTrue="1" operator="greaterThan">
      <formula>0.03</formula>
    </cfRule>
    <cfRule type="cellIs" dxfId="818" priority="886" stopIfTrue="1" operator="lessThan">
      <formula>-0.03</formula>
    </cfRule>
  </conditionalFormatting>
  <conditionalFormatting sqref="BI82">
    <cfRule type="cellIs" dxfId="817" priority="887" stopIfTrue="1" operator="greaterThan">
      <formula>0.03</formula>
    </cfRule>
    <cfRule type="cellIs" dxfId="816" priority="888" stopIfTrue="1" operator="lessThan">
      <formula>-0.03</formula>
    </cfRule>
  </conditionalFormatting>
  <conditionalFormatting sqref="BJ82">
    <cfRule type="cellIs" dxfId="815" priority="883" stopIfTrue="1" operator="greaterThan">
      <formula>0.03</formula>
    </cfRule>
    <cfRule type="cellIs" dxfId="814" priority="884" stopIfTrue="1" operator="lessThan">
      <formula>-0.03</formula>
    </cfRule>
  </conditionalFormatting>
  <conditionalFormatting sqref="CB82">
    <cfRule type="cellIs" dxfId="813" priority="881" stopIfTrue="1" operator="greaterThan">
      <formula>0.03</formula>
    </cfRule>
    <cfRule type="cellIs" dxfId="812" priority="882" stopIfTrue="1" operator="lessThan">
      <formula>-0.03</formula>
    </cfRule>
  </conditionalFormatting>
  <conditionalFormatting sqref="CF82">
    <cfRule type="cellIs" dxfId="811" priority="879" stopIfTrue="1" operator="greaterThan">
      <formula>0.03</formula>
    </cfRule>
    <cfRule type="cellIs" dxfId="810" priority="880" stopIfTrue="1" operator="lessThan">
      <formula>-0.03</formula>
    </cfRule>
  </conditionalFormatting>
  <conditionalFormatting sqref="CE82 CE84 CE86">
    <cfRule type="cellIs" dxfId="809" priority="877" stopIfTrue="1" operator="greaterThan">
      <formula>0.03</formula>
    </cfRule>
    <cfRule type="cellIs" dxfId="808" priority="878" stopIfTrue="1" operator="lessThan">
      <formula>-0.03</formula>
    </cfRule>
  </conditionalFormatting>
  <conditionalFormatting sqref="CE82:CH82">
    <cfRule type="cellIs" dxfId="807" priority="875" stopIfTrue="1" operator="greaterThan">
      <formula>0.03</formula>
    </cfRule>
    <cfRule type="cellIs" dxfId="806" priority="876" stopIfTrue="1" operator="lessThan">
      <formula>-0.03</formula>
    </cfRule>
  </conditionalFormatting>
  <conditionalFormatting sqref="CH82">
    <cfRule type="cellIs" dxfId="805" priority="873" stopIfTrue="1" operator="greaterThan">
      <formula>0.03</formula>
    </cfRule>
    <cfRule type="cellIs" dxfId="804" priority="874" stopIfTrue="1" operator="lessThan">
      <formula>-0.03</formula>
    </cfRule>
  </conditionalFormatting>
  <conditionalFormatting sqref="CG82 CG84 CG86">
    <cfRule type="cellIs" dxfId="803" priority="871" stopIfTrue="1" operator="greaterThan">
      <formula>0.03</formula>
    </cfRule>
    <cfRule type="cellIs" dxfId="802" priority="872" stopIfTrue="1" operator="lessThan">
      <formula>-0.03</formula>
    </cfRule>
  </conditionalFormatting>
  <conditionalFormatting sqref="BP82">
    <cfRule type="cellIs" dxfId="801" priority="869" stopIfTrue="1" operator="greaterThan">
      <formula>0.03</formula>
    </cfRule>
    <cfRule type="cellIs" dxfId="800" priority="870" stopIfTrue="1" operator="lessThan">
      <formula>-0.03</formula>
    </cfRule>
  </conditionalFormatting>
  <conditionalFormatting sqref="BO82:BR82">
    <cfRule type="cellIs" dxfId="799" priority="865" stopIfTrue="1" operator="greaterThan">
      <formula>0.03</formula>
    </cfRule>
    <cfRule type="cellIs" dxfId="798" priority="866" stopIfTrue="1" operator="lessThan">
      <formula>-0.03</formula>
    </cfRule>
  </conditionalFormatting>
  <conditionalFormatting sqref="BO82 BO84 BO86">
    <cfRule type="cellIs" dxfId="797" priority="867" stopIfTrue="1" operator="greaterThan">
      <formula>0.03</formula>
    </cfRule>
    <cfRule type="cellIs" dxfId="796" priority="868" stopIfTrue="1" operator="lessThan">
      <formula>-0.03</formula>
    </cfRule>
  </conditionalFormatting>
  <conditionalFormatting sqref="BR82">
    <cfRule type="cellIs" dxfId="795" priority="863" stopIfTrue="1" operator="greaterThan">
      <formula>0.03</formula>
    </cfRule>
    <cfRule type="cellIs" dxfId="794" priority="864" stopIfTrue="1" operator="lessThan">
      <formula>-0.03</formula>
    </cfRule>
  </conditionalFormatting>
  <conditionalFormatting sqref="BQ82 BQ84 BQ86">
    <cfRule type="cellIs" dxfId="793" priority="861" stopIfTrue="1" operator="greaterThan">
      <formula>0.03</formula>
    </cfRule>
    <cfRule type="cellIs" dxfId="792" priority="862" stopIfTrue="1" operator="lessThan">
      <formula>-0.03</formula>
    </cfRule>
  </conditionalFormatting>
  <conditionalFormatting sqref="CC82 CC84 CC86">
    <cfRule type="cellIs" dxfId="791" priority="859" stopIfTrue="1" operator="lessThan">
      <formula>-0.03</formula>
    </cfRule>
    <cfRule type="cellIs" dxfId="790" priority="860" stopIfTrue="1" operator="greaterThan">
      <formula>0.03</formula>
    </cfRule>
  </conditionalFormatting>
  <conditionalFormatting sqref="CD82">
    <cfRule type="cellIs" dxfId="789" priority="857" stopIfTrue="1" operator="greaterThan">
      <formula>0.03</formula>
    </cfRule>
    <cfRule type="cellIs" dxfId="788" priority="858" stopIfTrue="1" operator="lessThan">
      <formula>-0.03</formula>
    </cfRule>
  </conditionalFormatting>
  <conditionalFormatting sqref="BK654">
    <cfRule type="cellIs" dxfId="787" priority="855" stopIfTrue="1" operator="greaterThan">
      <formula>0.03</formula>
    </cfRule>
    <cfRule type="cellIs" dxfId="786" priority="856" stopIfTrue="1" operator="lessThan">
      <formula>-0.03</formula>
    </cfRule>
  </conditionalFormatting>
  <conditionalFormatting sqref="BK655 BK665">
    <cfRule type="cellIs" dxfId="785" priority="853" stopIfTrue="1" operator="greaterThan">
      <formula>0.03</formula>
    </cfRule>
    <cfRule type="cellIs" dxfId="784" priority="854" stopIfTrue="1" operator="lessThan">
      <formula>-0.03</formula>
    </cfRule>
  </conditionalFormatting>
  <conditionalFormatting sqref="BM654">
    <cfRule type="cellIs" dxfId="783" priority="851" stopIfTrue="1" operator="greaterThan">
      <formula>0.03</formula>
    </cfRule>
    <cfRule type="cellIs" dxfId="782" priority="852" stopIfTrue="1" operator="lessThan">
      <formula>-0.03</formula>
    </cfRule>
  </conditionalFormatting>
  <conditionalFormatting sqref="BM655 BM665">
    <cfRule type="cellIs" dxfId="781" priority="849" stopIfTrue="1" operator="greaterThan">
      <formula>0.03</formula>
    </cfRule>
    <cfRule type="cellIs" dxfId="780" priority="850" stopIfTrue="1" operator="lessThan">
      <formula>-0.03</formula>
    </cfRule>
  </conditionalFormatting>
  <conditionalFormatting sqref="BO654">
    <cfRule type="cellIs" dxfId="779" priority="847" stopIfTrue="1" operator="greaterThan">
      <formula>0.03</formula>
    </cfRule>
    <cfRule type="cellIs" dxfId="778" priority="848" stopIfTrue="1" operator="lessThan">
      <formula>-0.03</formula>
    </cfRule>
  </conditionalFormatting>
  <conditionalFormatting sqref="BO655 BO665">
    <cfRule type="cellIs" dxfId="777" priority="845" stopIfTrue="1" operator="greaterThan">
      <formula>0.03</formula>
    </cfRule>
    <cfRule type="cellIs" dxfId="776" priority="846" stopIfTrue="1" operator="lessThan">
      <formula>-0.03</formula>
    </cfRule>
  </conditionalFormatting>
  <conditionalFormatting sqref="BQ654">
    <cfRule type="cellIs" dxfId="775" priority="843" stopIfTrue="1" operator="greaterThan">
      <formula>0.03</formula>
    </cfRule>
    <cfRule type="cellIs" dxfId="774" priority="844" stopIfTrue="1" operator="lessThan">
      <formula>-0.03</formula>
    </cfRule>
  </conditionalFormatting>
  <conditionalFormatting sqref="BQ655 BQ665">
    <cfRule type="cellIs" dxfId="773" priority="841" stopIfTrue="1" operator="greaterThan">
      <formula>0.03</formula>
    </cfRule>
    <cfRule type="cellIs" dxfId="772" priority="842" stopIfTrue="1" operator="lessThan">
      <formula>-0.03</formula>
    </cfRule>
  </conditionalFormatting>
  <conditionalFormatting sqref="BS654">
    <cfRule type="cellIs" dxfId="771" priority="839" stopIfTrue="1" operator="greaterThan">
      <formula>0.03</formula>
    </cfRule>
    <cfRule type="cellIs" dxfId="770" priority="840" stopIfTrue="1" operator="lessThan">
      <formula>-0.03</formula>
    </cfRule>
  </conditionalFormatting>
  <conditionalFormatting sqref="BS655 BS665">
    <cfRule type="cellIs" dxfId="769" priority="837" stopIfTrue="1" operator="greaterThan">
      <formula>0.03</formula>
    </cfRule>
    <cfRule type="cellIs" dxfId="768" priority="838" stopIfTrue="1" operator="lessThan">
      <formula>-0.03</formula>
    </cfRule>
  </conditionalFormatting>
  <conditionalFormatting sqref="BU654">
    <cfRule type="cellIs" dxfId="767" priority="835" stopIfTrue="1" operator="greaterThan">
      <formula>0.03</formula>
    </cfRule>
    <cfRule type="cellIs" dxfId="766" priority="836" stopIfTrue="1" operator="lessThan">
      <formula>-0.03</formula>
    </cfRule>
  </conditionalFormatting>
  <conditionalFormatting sqref="BU655 BU665">
    <cfRule type="cellIs" dxfId="765" priority="833" stopIfTrue="1" operator="greaterThan">
      <formula>0.03</formula>
    </cfRule>
    <cfRule type="cellIs" dxfId="764" priority="834" stopIfTrue="1" operator="lessThan">
      <formula>-0.03</formula>
    </cfRule>
  </conditionalFormatting>
  <conditionalFormatting sqref="BW654">
    <cfRule type="cellIs" dxfId="763" priority="831" stopIfTrue="1" operator="greaterThan">
      <formula>0.03</formula>
    </cfRule>
    <cfRule type="cellIs" dxfId="762" priority="832" stopIfTrue="1" operator="lessThan">
      <formula>-0.03</formula>
    </cfRule>
  </conditionalFormatting>
  <conditionalFormatting sqref="BW655 BW665">
    <cfRule type="cellIs" dxfId="761" priority="829" stopIfTrue="1" operator="greaterThan">
      <formula>0.03</formula>
    </cfRule>
    <cfRule type="cellIs" dxfId="760" priority="830" stopIfTrue="1" operator="lessThan">
      <formula>-0.03</formula>
    </cfRule>
  </conditionalFormatting>
  <conditionalFormatting sqref="CC654">
    <cfRule type="cellIs" dxfId="759" priority="827" stopIfTrue="1" operator="greaterThan">
      <formula>0.03</formula>
    </cfRule>
    <cfRule type="cellIs" dxfId="758" priority="828" stopIfTrue="1" operator="lessThan">
      <formula>-0.03</formula>
    </cfRule>
  </conditionalFormatting>
  <conditionalFormatting sqref="CC655 CC665">
    <cfRule type="cellIs" dxfId="757" priority="825" stopIfTrue="1" operator="greaterThan">
      <formula>0.03</formula>
    </cfRule>
    <cfRule type="cellIs" dxfId="756" priority="826" stopIfTrue="1" operator="lessThan">
      <formula>-0.03</formula>
    </cfRule>
  </conditionalFormatting>
  <conditionalFormatting sqref="CE654">
    <cfRule type="cellIs" dxfId="755" priority="823" stopIfTrue="1" operator="greaterThan">
      <formula>0.03</formula>
    </cfRule>
    <cfRule type="cellIs" dxfId="754" priority="824" stopIfTrue="1" operator="lessThan">
      <formula>-0.03</formula>
    </cfRule>
  </conditionalFormatting>
  <conditionalFormatting sqref="CE655 CE665">
    <cfRule type="cellIs" dxfId="753" priority="821" stopIfTrue="1" operator="greaterThan">
      <formula>0.03</formula>
    </cfRule>
    <cfRule type="cellIs" dxfId="752" priority="822" stopIfTrue="1" operator="lessThan">
      <formula>-0.03</formula>
    </cfRule>
  </conditionalFormatting>
  <conditionalFormatting sqref="CG654">
    <cfRule type="cellIs" dxfId="751" priority="819" stopIfTrue="1" operator="greaterThan">
      <formula>0.03</formula>
    </cfRule>
    <cfRule type="cellIs" dxfId="750" priority="820" stopIfTrue="1" operator="lessThan">
      <formula>-0.03</formula>
    </cfRule>
  </conditionalFormatting>
  <conditionalFormatting sqref="CG655 CG665">
    <cfRule type="cellIs" dxfId="749" priority="817" stopIfTrue="1" operator="greaterThan">
      <formula>0.03</formula>
    </cfRule>
    <cfRule type="cellIs" dxfId="748" priority="818" stopIfTrue="1" operator="lessThan">
      <formula>-0.03</formula>
    </cfRule>
  </conditionalFormatting>
  <conditionalFormatting sqref="BK607:BK615">
    <cfRule type="cellIs" dxfId="747" priority="815" stopIfTrue="1" operator="greaterThan">
      <formula>0.03</formula>
    </cfRule>
    <cfRule type="cellIs" dxfId="746" priority="816" stopIfTrue="1" operator="lessThan">
      <formula>-0.03</formula>
    </cfRule>
  </conditionalFormatting>
  <conditionalFormatting sqref="BM607:BM615">
    <cfRule type="cellIs" dxfId="745" priority="813" stopIfTrue="1" operator="greaterThan">
      <formula>0.03</formula>
    </cfRule>
    <cfRule type="cellIs" dxfId="744" priority="814" stopIfTrue="1" operator="lessThan">
      <formula>-0.03</formula>
    </cfRule>
  </conditionalFormatting>
  <conditionalFormatting sqref="BO607:BO615">
    <cfRule type="cellIs" dxfId="743" priority="811" stopIfTrue="1" operator="greaterThan">
      <formula>0.03</formula>
    </cfRule>
    <cfRule type="cellIs" dxfId="742" priority="812" stopIfTrue="1" operator="lessThan">
      <formula>-0.03</formula>
    </cfRule>
  </conditionalFormatting>
  <conditionalFormatting sqref="BQ607:BQ615">
    <cfRule type="cellIs" dxfId="741" priority="809" stopIfTrue="1" operator="greaterThan">
      <formula>0.03</formula>
    </cfRule>
    <cfRule type="cellIs" dxfId="740" priority="810" stopIfTrue="1" operator="lessThan">
      <formula>-0.03</formula>
    </cfRule>
  </conditionalFormatting>
  <conditionalFormatting sqref="BS607:BS615">
    <cfRule type="cellIs" dxfId="739" priority="807" stopIfTrue="1" operator="greaterThan">
      <formula>0.03</formula>
    </cfRule>
    <cfRule type="cellIs" dxfId="738" priority="808" stopIfTrue="1" operator="lessThan">
      <formula>-0.03</formula>
    </cfRule>
  </conditionalFormatting>
  <conditionalFormatting sqref="BU607:BU615">
    <cfRule type="cellIs" dxfId="737" priority="805" stopIfTrue="1" operator="greaterThan">
      <formula>0.03</formula>
    </cfRule>
    <cfRule type="cellIs" dxfId="736" priority="806" stopIfTrue="1" operator="lessThan">
      <formula>-0.03</formula>
    </cfRule>
  </conditionalFormatting>
  <conditionalFormatting sqref="BW607:BW615">
    <cfRule type="cellIs" dxfId="735" priority="803" stopIfTrue="1" operator="greaterThan">
      <formula>0.03</formula>
    </cfRule>
    <cfRule type="cellIs" dxfId="734" priority="804" stopIfTrue="1" operator="lessThan">
      <formula>-0.03</formula>
    </cfRule>
  </conditionalFormatting>
  <conditionalFormatting sqref="CE607:CE612">
    <cfRule type="cellIs" dxfId="733" priority="799" stopIfTrue="1" operator="greaterThan">
      <formula>0.03</formula>
    </cfRule>
    <cfRule type="cellIs" dxfId="732" priority="800" stopIfTrue="1" operator="lessThan">
      <formula>-0.03</formula>
    </cfRule>
  </conditionalFormatting>
  <conditionalFormatting sqref="CE610">
    <cfRule type="cellIs" dxfId="731" priority="801" stopIfTrue="1" operator="greaterThan">
      <formula>0.03</formula>
    </cfRule>
    <cfRule type="cellIs" dxfId="730" priority="802" stopIfTrue="1" operator="lessThan">
      <formula>-0.03</formula>
    </cfRule>
  </conditionalFormatting>
  <conditionalFormatting sqref="CE607:CE609">
    <cfRule type="cellIs" dxfId="729" priority="797" stopIfTrue="1" operator="greaterThan">
      <formula>0.03</formula>
    </cfRule>
    <cfRule type="cellIs" dxfId="728" priority="798" stopIfTrue="1" operator="lessThan">
      <formula>-0.03</formula>
    </cfRule>
  </conditionalFormatting>
  <conditionalFormatting sqref="CE613:CE615">
    <cfRule type="cellIs" dxfId="727" priority="795" stopIfTrue="1" operator="greaterThan">
      <formula>0.03</formula>
    </cfRule>
    <cfRule type="cellIs" dxfId="726" priority="796" stopIfTrue="1" operator="lessThan">
      <formula>-0.03</formula>
    </cfRule>
  </conditionalFormatting>
  <conditionalFormatting sqref="CG607:CG612">
    <cfRule type="cellIs" dxfId="725" priority="791" stopIfTrue="1" operator="greaterThan">
      <formula>0.03</formula>
    </cfRule>
    <cfRule type="cellIs" dxfId="724" priority="792" stopIfTrue="1" operator="lessThan">
      <formula>-0.03</formula>
    </cfRule>
  </conditionalFormatting>
  <conditionalFormatting sqref="CG610">
    <cfRule type="cellIs" dxfId="723" priority="793" stopIfTrue="1" operator="greaterThan">
      <formula>0.03</formula>
    </cfRule>
    <cfRule type="cellIs" dxfId="722" priority="794" stopIfTrue="1" operator="lessThan">
      <formula>-0.03</formula>
    </cfRule>
  </conditionalFormatting>
  <conditionalFormatting sqref="CG607:CG609">
    <cfRule type="cellIs" dxfId="721" priority="789" stopIfTrue="1" operator="greaterThan">
      <formula>0.03</formula>
    </cfRule>
    <cfRule type="cellIs" dxfId="720" priority="790" stopIfTrue="1" operator="lessThan">
      <formula>-0.03</formula>
    </cfRule>
  </conditionalFormatting>
  <conditionalFormatting sqref="CG613:CG615">
    <cfRule type="cellIs" dxfId="719" priority="787" stopIfTrue="1" operator="greaterThan">
      <formula>0.03</formula>
    </cfRule>
    <cfRule type="cellIs" dxfId="718" priority="788" stopIfTrue="1" operator="lessThan">
      <formula>-0.03</formula>
    </cfRule>
  </conditionalFormatting>
  <conditionalFormatting sqref="CC607:CC615">
    <cfRule type="cellIs" dxfId="717" priority="785" stopIfTrue="1" operator="greaterThan">
      <formula>0.03</formula>
    </cfRule>
    <cfRule type="cellIs" dxfId="716" priority="786" stopIfTrue="1" operator="lessThan">
      <formula>-0.03</formula>
    </cfRule>
  </conditionalFormatting>
  <conditionalFormatting sqref="BL645:BL647">
    <cfRule type="cellIs" dxfId="715" priority="783" stopIfTrue="1" operator="greaterThan">
      <formula>0.03</formula>
    </cfRule>
    <cfRule type="cellIs" dxfId="714" priority="784" stopIfTrue="1" operator="lessThan">
      <formula>-0.03</formula>
    </cfRule>
  </conditionalFormatting>
  <conditionalFormatting sqref="BN645:BN647">
    <cfRule type="cellIs" dxfId="713" priority="781" stopIfTrue="1" operator="greaterThan">
      <formula>0.03</formula>
    </cfRule>
    <cfRule type="cellIs" dxfId="712" priority="782" stopIfTrue="1" operator="lessThan">
      <formula>-0.03</formula>
    </cfRule>
  </conditionalFormatting>
  <conditionalFormatting sqref="BP645:BP647">
    <cfRule type="cellIs" dxfId="711" priority="779" stopIfTrue="1" operator="greaterThan">
      <formula>0.03</formula>
    </cfRule>
    <cfRule type="cellIs" dxfId="710" priority="780" stopIfTrue="1" operator="lessThan">
      <formula>-0.03</formula>
    </cfRule>
  </conditionalFormatting>
  <conditionalFormatting sqref="BF553:BH555">
    <cfRule type="cellIs" dxfId="709" priority="777" stopIfTrue="1" operator="greaterThan">
      <formula>0.03</formula>
    </cfRule>
    <cfRule type="cellIs" dxfId="708" priority="778" stopIfTrue="1" operator="lessThan">
      <formula>-0.03</formula>
    </cfRule>
  </conditionalFormatting>
  <conditionalFormatting sqref="BE553:BE561">
    <cfRule type="cellIs" dxfId="707" priority="775" stopIfTrue="1" operator="greaterThan">
      <formula>0.03</formula>
    </cfRule>
    <cfRule type="cellIs" dxfId="706" priority="776" stopIfTrue="1" operator="lessThan">
      <formula>-0.03</formula>
    </cfRule>
  </conditionalFormatting>
  <conditionalFormatting sqref="BN556 BP556 BR556">
    <cfRule type="cellIs" dxfId="705" priority="769" stopIfTrue="1" operator="greaterThan">
      <formula>0.03</formula>
    </cfRule>
    <cfRule type="cellIs" dxfId="704" priority="770" stopIfTrue="1" operator="lessThan">
      <formula>-0.03</formula>
    </cfRule>
  </conditionalFormatting>
  <conditionalFormatting sqref="BP556">
    <cfRule type="cellIs" dxfId="703" priority="773" stopIfTrue="1" operator="greaterThan">
      <formula>0.03</formula>
    </cfRule>
    <cfRule type="cellIs" dxfId="702" priority="774" stopIfTrue="1" operator="lessThan">
      <formula>-0.03</formula>
    </cfRule>
  </conditionalFormatting>
  <conditionalFormatting sqref="BN553:BN555 BP553:BP555 BR553:BR555">
    <cfRule type="cellIs" dxfId="701" priority="765" stopIfTrue="1" operator="greaterThan">
      <formula>0.03</formula>
    </cfRule>
    <cfRule type="cellIs" dxfId="700" priority="766" stopIfTrue="1" operator="lessThan">
      <formula>-0.03</formula>
    </cfRule>
  </conditionalFormatting>
  <conditionalFormatting sqref="BE580:BE588">
    <cfRule type="cellIs" dxfId="699" priority="751" stopIfTrue="1" operator="greaterThan">
      <formula>0.03</formula>
    </cfRule>
    <cfRule type="cellIs" dxfId="698" priority="752" stopIfTrue="1" operator="lessThan">
      <formula>-0.03</formula>
    </cfRule>
  </conditionalFormatting>
  <conditionalFormatting sqref="BF589:BJ591">
    <cfRule type="cellIs" dxfId="697" priority="749" stopIfTrue="1" operator="greaterThan">
      <formula>0.03</formula>
    </cfRule>
    <cfRule type="cellIs" dxfId="696" priority="750" stopIfTrue="1" operator="lessThan">
      <formula>-0.03</formula>
    </cfRule>
  </conditionalFormatting>
  <conditionalFormatting sqref="BP553:BP555">
    <cfRule type="cellIs" dxfId="695" priority="763" stopIfTrue="1" operator="greaterThan">
      <formula>0.03</formula>
    </cfRule>
    <cfRule type="cellIs" dxfId="694" priority="764" stopIfTrue="1" operator="lessThan">
      <formula>-0.03</formula>
    </cfRule>
  </conditionalFormatting>
  <conditionalFormatting sqref="BL556">
    <cfRule type="cellIs" dxfId="693" priority="771" stopIfTrue="1" operator="greaterThan">
      <formula>0.03</formula>
    </cfRule>
    <cfRule type="cellIs" dxfId="692" priority="772" stopIfTrue="1" operator="lessThan">
      <formula>-0.03</formula>
    </cfRule>
  </conditionalFormatting>
  <conditionalFormatting sqref="BE562">
    <cfRule type="cellIs" dxfId="691" priority="745" stopIfTrue="1" operator="greaterThan">
      <formula>0.03</formula>
    </cfRule>
    <cfRule type="cellIs" dxfId="690" priority="746" stopIfTrue="1" operator="lessThan">
      <formula>-0.03</formula>
    </cfRule>
  </conditionalFormatting>
  <conditionalFormatting sqref="BP574">
    <cfRule type="cellIs" dxfId="689" priority="735" stopIfTrue="1" operator="greaterThan">
      <formula>0.03</formula>
    </cfRule>
    <cfRule type="cellIs" dxfId="688" priority="736" stopIfTrue="1" operator="lessThan">
      <formula>-0.03</formula>
    </cfRule>
  </conditionalFormatting>
  <conditionalFormatting sqref="BL574">
    <cfRule type="cellIs" dxfId="687" priority="739" stopIfTrue="1" operator="greaterThan">
      <formula>0.03</formula>
    </cfRule>
    <cfRule type="cellIs" dxfId="686" priority="740" stopIfTrue="1" operator="lessThan">
      <formula>-0.03</formula>
    </cfRule>
  </conditionalFormatting>
  <conditionalFormatting sqref="BE589:BE597">
    <cfRule type="cellIs" dxfId="685" priority="747" stopIfTrue="1" operator="greaterThan">
      <formula>0.03</formula>
    </cfRule>
    <cfRule type="cellIs" dxfId="684" priority="748" stopIfTrue="1" operator="lessThan">
      <formula>-0.03</formula>
    </cfRule>
  </conditionalFormatting>
  <conditionalFormatting sqref="BL583">
    <cfRule type="cellIs" dxfId="683" priority="733" stopIfTrue="1" operator="greaterThan">
      <formula>0.03</formula>
    </cfRule>
    <cfRule type="cellIs" dxfId="682" priority="734" stopIfTrue="1" operator="lessThan">
      <formula>-0.03</formula>
    </cfRule>
  </conditionalFormatting>
  <conditionalFormatting sqref="BL565">
    <cfRule type="cellIs" dxfId="681" priority="743" stopIfTrue="1" operator="greaterThan">
      <formula>0.03</formula>
    </cfRule>
    <cfRule type="cellIs" dxfId="680" priority="744" stopIfTrue="1" operator="lessThan">
      <formula>-0.03</formula>
    </cfRule>
  </conditionalFormatting>
  <conditionalFormatting sqref="BL553:BL555">
    <cfRule type="cellIs" dxfId="679" priority="767" stopIfTrue="1" operator="greaterThan">
      <formula>0.03</formula>
    </cfRule>
    <cfRule type="cellIs" dxfId="678" priority="768" stopIfTrue="1" operator="lessThan">
      <formula>-0.03</formula>
    </cfRule>
  </conditionalFormatting>
  <conditionalFormatting sqref="BL592">
    <cfRule type="cellIs" dxfId="677" priority="727" stopIfTrue="1" operator="greaterThan">
      <formula>0.03</formula>
    </cfRule>
    <cfRule type="cellIs" dxfId="676" priority="728" stopIfTrue="1" operator="lessThan">
      <formula>-0.03</formula>
    </cfRule>
  </conditionalFormatting>
  <conditionalFormatting sqref="BF562:BJ564">
    <cfRule type="cellIs" dxfId="675" priority="761" stopIfTrue="1" operator="greaterThan">
      <formula>0.03</formula>
    </cfRule>
    <cfRule type="cellIs" dxfId="674" priority="762" stopIfTrue="1" operator="lessThan">
      <formula>-0.03</formula>
    </cfRule>
  </conditionalFormatting>
  <conditionalFormatting sqref="BE563:BE570">
    <cfRule type="cellIs" dxfId="673" priority="759" stopIfTrue="1" operator="greaterThan">
      <formula>0.03</formula>
    </cfRule>
    <cfRule type="cellIs" dxfId="672" priority="760" stopIfTrue="1" operator="lessThan">
      <formula>-0.03</formula>
    </cfRule>
  </conditionalFormatting>
  <conditionalFormatting sqref="BF580:BJ582">
    <cfRule type="cellIs" dxfId="671" priority="753" stopIfTrue="1" operator="greaterThan">
      <formula>0.03</formula>
    </cfRule>
    <cfRule type="cellIs" dxfId="670" priority="754" stopIfTrue="1" operator="lessThan">
      <formula>-0.03</formula>
    </cfRule>
  </conditionalFormatting>
  <conditionalFormatting sqref="BF571:BJ573">
    <cfRule type="cellIs" dxfId="669" priority="757" stopIfTrue="1" operator="greaterThan">
      <formula>0.03</formula>
    </cfRule>
    <cfRule type="cellIs" dxfId="668" priority="758" stopIfTrue="1" operator="lessThan">
      <formula>-0.03</formula>
    </cfRule>
  </conditionalFormatting>
  <conditionalFormatting sqref="BE571:BE579">
    <cfRule type="cellIs" dxfId="667" priority="755" stopIfTrue="1" operator="greaterThan">
      <formula>0.03</formula>
    </cfRule>
    <cfRule type="cellIs" dxfId="666" priority="756" stopIfTrue="1" operator="lessThan">
      <formula>-0.03</formula>
    </cfRule>
  </conditionalFormatting>
  <conditionalFormatting sqref="BN565 BP565 BR565">
    <cfRule type="cellIs" dxfId="665" priority="741" stopIfTrue="1" operator="greaterThan">
      <formula>0.03</formula>
    </cfRule>
    <cfRule type="cellIs" dxfId="664" priority="742" stopIfTrue="1" operator="lessThan">
      <formula>-0.03</formula>
    </cfRule>
  </conditionalFormatting>
  <conditionalFormatting sqref="BN574 BP574 BR574">
    <cfRule type="cellIs" dxfId="663" priority="737" stopIfTrue="1" operator="greaterThan">
      <formula>0.03</formula>
    </cfRule>
    <cfRule type="cellIs" dxfId="662" priority="738" stopIfTrue="1" operator="lessThan">
      <formula>-0.03</formula>
    </cfRule>
  </conditionalFormatting>
  <conditionalFormatting sqref="BP565">
    <cfRule type="cellIs" dxfId="661" priority="721" stopIfTrue="1" operator="greaterThan">
      <formula>0.03</formula>
    </cfRule>
    <cfRule type="cellIs" dxfId="660" priority="722" stopIfTrue="1" operator="lessThan">
      <formula>-0.03</formula>
    </cfRule>
  </conditionalFormatting>
  <conditionalFormatting sqref="BN592 BP592 BR592">
    <cfRule type="cellIs" dxfId="659" priority="725" stopIfTrue="1" operator="greaterThan">
      <formula>0.03</formula>
    </cfRule>
    <cfRule type="cellIs" dxfId="658" priority="726" stopIfTrue="1" operator="lessThan">
      <formula>-0.03</formula>
    </cfRule>
  </conditionalFormatting>
  <conditionalFormatting sqref="BP592">
    <cfRule type="cellIs" dxfId="657" priority="723" stopIfTrue="1" operator="greaterThan">
      <formula>0.03</formula>
    </cfRule>
    <cfRule type="cellIs" dxfId="656" priority="724" stopIfTrue="1" operator="lessThan">
      <formula>-0.03</formula>
    </cfRule>
  </conditionalFormatting>
  <conditionalFormatting sqref="BN583 BP583 BR583">
    <cfRule type="cellIs" dxfId="655" priority="731" stopIfTrue="1" operator="greaterThan">
      <formula>0.03</formula>
    </cfRule>
    <cfRule type="cellIs" dxfId="654" priority="732" stopIfTrue="1" operator="lessThan">
      <formula>-0.03</formula>
    </cfRule>
  </conditionalFormatting>
  <conditionalFormatting sqref="BP583">
    <cfRule type="cellIs" dxfId="653" priority="729" stopIfTrue="1" operator="greaterThan">
      <formula>0.03</formula>
    </cfRule>
    <cfRule type="cellIs" dxfId="652" priority="730" stopIfTrue="1" operator="lessThan">
      <formula>-0.03</formula>
    </cfRule>
  </conditionalFormatting>
  <conditionalFormatting sqref="BV556">
    <cfRule type="cellIs" dxfId="651" priority="719" stopIfTrue="1" operator="greaterThan">
      <formula>0.03</formula>
    </cfRule>
    <cfRule type="cellIs" dxfId="650" priority="720" stopIfTrue="1" operator="lessThan">
      <formula>-0.03</formula>
    </cfRule>
  </conditionalFormatting>
  <conditionalFormatting sqref="BV553:BV555">
    <cfRule type="cellIs" dxfId="649" priority="717" stopIfTrue="1" operator="greaterThan">
      <formula>0.03</formula>
    </cfRule>
    <cfRule type="cellIs" dxfId="648" priority="718" stopIfTrue="1" operator="lessThan">
      <formula>-0.03</formula>
    </cfRule>
  </conditionalFormatting>
  <conditionalFormatting sqref="BV565">
    <cfRule type="cellIs" dxfId="647" priority="715" stopIfTrue="1" operator="greaterThan">
      <formula>0.03</formula>
    </cfRule>
    <cfRule type="cellIs" dxfId="646" priority="716" stopIfTrue="1" operator="lessThan">
      <formula>-0.03</formula>
    </cfRule>
  </conditionalFormatting>
  <conditionalFormatting sqref="BV574">
    <cfRule type="cellIs" dxfId="645" priority="713" stopIfTrue="1" operator="greaterThan">
      <formula>0.03</formula>
    </cfRule>
    <cfRule type="cellIs" dxfId="644" priority="714" stopIfTrue="1" operator="lessThan">
      <formula>-0.03</formula>
    </cfRule>
  </conditionalFormatting>
  <conditionalFormatting sqref="BV592">
    <cfRule type="cellIs" dxfId="643" priority="709" stopIfTrue="1" operator="greaterThan">
      <formula>0.03</formula>
    </cfRule>
    <cfRule type="cellIs" dxfId="642" priority="710" stopIfTrue="1" operator="lessThan">
      <formula>-0.03</formula>
    </cfRule>
  </conditionalFormatting>
  <conditionalFormatting sqref="BV583">
    <cfRule type="cellIs" dxfId="641" priority="711" stopIfTrue="1" operator="greaterThan">
      <formula>0.03</formula>
    </cfRule>
    <cfRule type="cellIs" dxfId="640" priority="712" stopIfTrue="1" operator="lessThan">
      <formula>-0.03</formula>
    </cfRule>
  </conditionalFormatting>
  <conditionalFormatting sqref="BX583">
    <cfRule type="cellIs" dxfId="639" priority="645" stopIfTrue="1" operator="greaterThan">
      <formula>0.03</formula>
    </cfRule>
    <cfRule type="cellIs" dxfId="638" priority="646" stopIfTrue="1" operator="lessThan">
      <formula>-0.03</formula>
    </cfRule>
  </conditionalFormatting>
  <conditionalFormatting sqref="BX592">
    <cfRule type="cellIs" dxfId="637" priority="643" stopIfTrue="1" operator="greaterThan">
      <formula>0.03</formula>
    </cfRule>
    <cfRule type="cellIs" dxfId="636" priority="644" stopIfTrue="1" operator="lessThan">
      <formula>-0.03</formula>
    </cfRule>
  </conditionalFormatting>
  <conditionalFormatting sqref="BT556">
    <cfRule type="cellIs" dxfId="635" priority="707" stopIfTrue="1" operator="greaterThan">
      <formula>0.03</formula>
    </cfRule>
    <cfRule type="cellIs" dxfId="634" priority="708" stopIfTrue="1" operator="lessThan">
      <formula>-0.03</formula>
    </cfRule>
  </conditionalFormatting>
  <conditionalFormatting sqref="BT553:BT555">
    <cfRule type="cellIs" dxfId="633" priority="705" stopIfTrue="1" operator="greaterThan">
      <formula>0.03</formula>
    </cfRule>
    <cfRule type="cellIs" dxfId="632" priority="706" stopIfTrue="1" operator="lessThan">
      <formula>-0.03</formula>
    </cfRule>
  </conditionalFormatting>
  <conditionalFormatting sqref="BT565">
    <cfRule type="cellIs" dxfId="631" priority="703" stopIfTrue="1" operator="greaterThan">
      <formula>0.03</formula>
    </cfRule>
    <cfRule type="cellIs" dxfId="630" priority="704" stopIfTrue="1" operator="lessThan">
      <formula>-0.03</formula>
    </cfRule>
  </conditionalFormatting>
  <conditionalFormatting sqref="BT574">
    <cfRule type="cellIs" dxfId="629" priority="701" stopIfTrue="1" operator="greaterThan">
      <formula>0.03</formula>
    </cfRule>
    <cfRule type="cellIs" dxfId="628" priority="702" stopIfTrue="1" operator="lessThan">
      <formula>-0.03</formula>
    </cfRule>
  </conditionalFormatting>
  <conditionalFormatting sqref="BT592">
    <cfRule type="cellIs" dxfId="627" priority="697" stopIfTrue="1" operator="greaterThan">
      <formula>0.03</formula>
    </cfRule>
    <cfRule type="cellIs" dxfId="626" priority="698" stopIfTrue="1" operator="lessThan">
      <formula>-0.03</formula>
    </cfRule>
  </conditionalFormatting>
  <conditionalFormatting sqref="BT583">
    <cfRule type="cellIs" dxfId="625" priority="699" stopIfTrue="1" operator="greaterThan">
      <formula>0.03</formula>
    </cfRule>
    <cfRule type="cellIs" dxfId="624" priority="700" stopIfTrue="1" operator="lessThan">
      <formula>-0.03</formula>
    </cfRule>
  </conditionalFormatting>
  <conditionalFormatting sqref="CF583 CH583">
    <cfRule type="cellIs" dxfId="623" priority="627" stopIfTrue="1" operator="greaterThan">
      <formula>0.03</formula>
    </cfRule>
    <cfRule type="cellIs" dxfId="622" priority="628" stopIfTrue="1" operator="lessThan">
      <formula>-0.03</formula>
    </cfRule>
  </conditionalFormatting>
  <conditionalFormatting sqref="CF565">
    <cfRule type="cellIs" dxfId="621" priority="619" stopIfTrue="1" operator="greaterThan">
      <formula>0.03</formula>
    </cfRule>
    <cfRule type="cellIs" dxfId="620" priority="620" stopIfTrue="1" operator="lessThan">
      <formula>-0.03</formula>
    </cfRule>
  </conditionalFormatting>
  <conditionalFormatting sqref="BX553:BZ555 BX556">
    <cfRule type="cellIs" dxfId="619" priority="695" stopIfTrue="1" operator="greaterThan">
      <formula>0.03</formula>
    </cfRule>
    <cfRule type="cellIs" dxfId="618" priority="696" stopIfTrue="1" operator="lessThan">
      <formula>-0.03</formula>
    </cfRule>
  </conditionalFormatting>
  <conditionalFormatting sqref="BR592">
    <cfRule type="cellIs" dxfId="617" priority="685" stopIfTrue="1" operator="greaterThan">
      <formula>0.03</formula>
    </cfRule>
    <cfRule type="cellIs" dxfId="616" priority="686" stopIfTrue="1" operator="lessThan">
      <formula>-0.03</formula>
    </cfRule>
  </conditionalFormatting>
  <conditionalFormatting sqref="CH592">
    <cfRule type="cellIs" dxfId="615" priority="609" stopIfTrue="1" operator="greaterThan">
      <formula>0.03</formula>
    </cfRule>
    <cfRule type="cellIs" dxfId="614" priority="610" stopIfTrue="1" operator="lessThan">
      <formula>-0.03</formula>
    </cfRule>
  </conditionalFormatting>
  <conditionalFormatting sqref="BR556">
    <cfRule type="cellIs" dxfId="613" priority="693" stopIfTrue="1" operator="greaterThan">
      <formula>0.03</formula>
    </cfRule>
    <cfRule type="cellIs" dxfId="612" priority="694" stopIfTrue="1" operator="lessThan">
      <formula>-0.03</formula>
    </cfRule>
  </conditionalFormatting>
  <conditionalFormatting sqref="BR553:BR555">
    <cfRule type="cellIs" dxfId="611" priority="691" stopIfTrue="1" operator="greaterThan">
      <formula>0.03</formula>
    </cfRule>
    <cfRule type="cellIs" dxfId="610" priority="692" stopIfTrue="1" operator="lessThan">
      <formula>-0.03</formula>
    </cfRule>
  </conditionalFormatting>
  <conditionalFormatting sqref="BR583">
    <cfRule type="cellIs" dxfId="609" priority="687" stopIfTrue="1" operator="greaterThan">
      <formula>0.03</formula>
    </cfRule>
    <cfRule type="cellIs" dxfId="608" priority="688" stopIfTrue="1" operator="lessThan">
      <formula>-0.03</formula>
    </cfRule>
  </conditionalFormatting>
  <conditionalFormatting sqref="BR574">
    <cfRule type="cellIs" dxfId="607" priority="689" stopIfTrue="1" operator="greaterThan">
      <formula>0.03</formula>
    </cfRule>
    <cfRule type="cellIs" dxfId="606" priority="690" stopIfTrue="1" operator="lessThan">
      <formula>-0.03</formula>
    </cfRule>
  </conditionalFormatting>
  <conditionalFormatting sqref="BR565">
    <cfRule type="cellIs" dxfId="605" priority="683" stopIfTrue="1" operator="greaterThan">
      <formula>0.03</formula>
    </cfRule>
    <cfRule type="cellIs" dxfId="604" priority="684" stopIfTrue="1" operator="lessThan">
      <formula>-0.03</formula>
    </cfRule>
  </conditionalFormatting>
  <conditionalFormatting sqref="BI553:BI555">
    <cfRule type="cellIs" dxfId="603" priority="681" stopIfTrue="1" operator="greaterThan">
      <formula>0.03</formula>
    </cfRule>
    <cfRule type="cellIs" dxfId="602" priority="682" stopIfTrue="1" operator="lessThan">
      <formula>-0.03</formula>
    </cfRule>
  </conditionalFormatting>
  <conditionalFormatting sqref="CA553:CA555">
    <cfRule type="cellIs" dxfId="601" priority="679" stopIfTrue="1" operator="greaterThan">
      <formula>0.03</formula>
    </cfRule>
    <cfRule type="cellIs" dxfId="600" priority="680" stopIfTrue="1" operator="lessThan">
      <formula>-0.03</formula>
    </cfRule>
  </conditionalFormatting>
  <conditionalFormatting sqref="BX565">
    <cfRule type="cellIs" dxfId="599" priority="677" stopIfTrue="1" operator="greaterThan">
      <formula>0.03</formula>
    </cfRule>
    <cfRule type="cellIs" dxfId="598" priority="678" stopIfTrue="1" operator="lessThan">
      <formula>-0.03</formula>
    </cfRule>
  </conditionalFormatting>
  <conditionalFormatting sqref="BF592">
    <cfRule type="cellIs" dxfId="597" priority="675" stopIfTrue="1" operator="greaterThan">
      <formula>0.03</formula>
    </cfRule>
    <cfRule type="cellIs" dxfId="596" priority="676" stopIfTrue="1" operator="lessThan">
      <formula>-0.03</formula>
    </cfRule>
  </conditionalFormatting>
  <conditionalFormatting sqref="BF583">
    <cfRule type="cellIs" dxfId="595" priority="673" stopIfTrue="1" operator="greaterThan">
      <formula>0.03</formula>
    </cfRule>
    <cfRule type="cellIs" dxfId="594" priority="674" stopIfTrue="1" operator="lessThan">
      <formula>-0.03</formula>
    </cfRule>
  </conditionalFormatting>
  <conditionalFormatting sqref="BF574">
    <cfRule type="cellIs" dxfId="593" priority="671" stopIfTrue="1" operator="greaterThan">
      <formula>0.03</formula>
    </cfRule>
    <cfRule type="cellIs" dxfId="592" priority="672" stopIfTrue="1" operator="lessThan">
      <formula>-0.03</formula>
    </cfRule>
  </conditionalFormatting>
  <conditionalFormatting sqref="BF565">
    <cfRule type="cellIs" dxfId="591" priority="669" stopIfTrue="1" operator="greaterThan">
      <formula>0.03</formula>
    </cfRule>
    <cfRule type="cellIs" dxfId="590" priority="670" stopIfTrue="1" operator="lessThan">
      <formula>-0.03</formula>
    </cfRule>
  </conditionalFormatting>
  <conditionalFormatting sqref="BF556">
    <cfRule type="cellIs" dxfId="589" priority="667" stopIfTrue="1" operator="greaterThan">
      <formula>0.03</formula>
    </cfRule>
    <cfRule type="cellIs" dxfId="588" priority="668" stopIfTrue="1" operator="lessThan">
      <formula>-0.03</formula>
    </cfRule>
  </conditionalFormatting>
  <conditionalFormatting sqref="BX574">
    <cfRule type="cellIs" dxfId="587" priority="647" stopIfTrue="1" operator="greaterThan">
      <formula>0.03</formula>
    </cfRule>
    <cfRule type="cellIs" dxfId="586" priority="648" stopIfTrue="1" operator="lessThan">
      <formula>-0.03</formula>
    </cfRule>
  </conditionalFormatting>
  <conditionalFormatting sqref="BL562:BL564">
    <cfRule type="cellIs" dxfId="585" priority="665" stopIfTrue="1" operator="greaterThan">
      <formula>0.03</formula>
    </cfRule>
    <cfRule type="cellIs" dxfId="584" priority="666" stopIfTrue="1" operator="lessThan">
      <formula>-0.03</formula>
    </cfRule>
  </conditionalFormatting>
  <conditionalFormatting sqref="BN562:BN564">
    <cfRule type="cellIs" dxfId="583" priority="663" stopIfTrue="1" operator="greaterThan">
      <formula>0.03</formula>
    </cfRule>
    <cfRule type="cellIs" dxfId="582" priority="664" stopIfTrue="1" operator="lessThan">
      <formula>-0.03</formula>
    </cfRule>
  </conditionalFormatting>
  <conditionalFormatting sqref="BP562:BP564">
    <cfRule type="cellIs" dxfId="581" priority="661" stopIfTrue="1" operator="greaterThan">
      <formula>0.03</formula>
    </cfRule>
    <cfRule type="cellIs" dxfId="580" priority="662" stopIfTrue="1" operator="lessThan">
      <formula>-0.03</formula>
    </cfRule>
  </conditionalFormatting>
  <conditionalFormatting sqref="BR562:BR564">
    <cfRule type="cellIs" dxfId="579" priority="659" stopIfTrue="1" operator="greaterThan">
      <formula>0.03</formula>
    </cfRule>
    <cfRule type="cellIs" dxfId="578" priority="660" stopIfTrue="1" operator="lessThan">
      <formula>-0.03</formula>
    </cfRule>
  </conditionalFormatting>
  <conditionalFormatting sqref="BT562:BT564">
    <cfRule type="cellIs" dxfId="577" priority="657" stopIfTrue="1" operator="greaterThan">
      <formula>0.03</formula>
    </cfRule>
    <cfRule type="cellIs" dxfId="576" priority="658" stopIfTrue="1" operator="lessThan">
      <formula>-0.03</formula>
    </cfRule>
  </conditionalFormatting>
  <conditionalFormatting sqref="BV562:BV564">
    <cfRule type="cellIs" dxfId="575" priority="655" stopIfTrue="1" operator="greaterThan">
      <formula>0.03</formula>
    </cfRule>
    <cfRule type="cellIs" dxfId="574" priority="656" stopIfTrue="1" operator="lessThan">
      <formula>-0.03</formula>
    </cfRule>
  </conditionalFormatting>
  <conditionalFormatting sqref="BX562:CB564">
    <cfRule type="cellIs" dxfId="573" priority="653" stopIfTrue="1" operator="greaterThan">
      <formula>0.03</formula>
    </cfRule>
    <cfRule type="cellIs" dxfId="572" priority="654" stopIfTrue="1" operator="lessThan">
      <formula>-0.03</formula>
    </cfRule>
  </conditionalFormatting>
  <conditionalFormatting sqref="BJ553:BJ555">
    <cfRule type="cellIs" dxfId="571" priority="651" stopIfTrue="1" operator="greaterThan">
      <formula>0.03</formula>
    </cfRule>
    <cfRule type="cellIs" dxfId="570" priority="652" stopIfTrue="1" operator="lessThan">
      <formula>-0.03</formula>
    </cfRule>
  </conditionalFormatting>
  <conditionalFormatting sqref="CB553:CB555">
    <cfRule type="cellIs" dxfId="569" priority="649" stopIfTrue="1" operator="greaterThan">
      <formula>0.03</formula>
    </cfRule>
    <cfRule type="cellIs" dxfId="568" priority="650" stopIfTrue="1" operator="lessThan">
      <formula>-0.03</formula>
    </cfRule>
  </conditionalFormatting>
  <conditionalFormatting sqref="CF556">
    <cfRule type="cellIs" dxfId="567" priority="641" stopIfTrue="1" operator="greaterThan">
      <formula>0.03</formula>
    </cfRule>
    <cfRule type="cellIs" dxfId="566" priority="642" stopIfTrue="1" operator="lessThan">
      <formula>-0.03</formula>
    </cfRule>
  </conditionalFormatting>
  <conditionalFormatting sqref="CF556 CH556">
    <cfRule type="cellIs" dxfId="565" priority="639" stopIfTrue="1" operator="greaterThan">
      <formula>0.03</formula>
    </cfRule>
    <cfRule type="cellIs" dxfId="564" priority="640" stopIfTrue="1" operator="lessThan">
      <formula>-0.03</formula>
    </cfRule>
  </conditionalFormatting>
  <conditionalFormatting sqref="CF553:CF555 CH553:CH555">
    <cfRule type="cellIs" dxfId="563" priority="637" stopIfTrue="1" operator="greaterThan">
      <formula>0.03</formula>
    </cfRule>
    <cfRule type="cellIs" dxfId="562" priority="638" stopIfTrue="1" operator="lessThan">
      <formula>-0.03</formula>
    </cfRule>
  </conditionalFormatting>
  <conditionalFormatting sqref="CF553:CF555">
    <cfRule type="cellIs" dxfId="561" priority="635" stopIfTrue="1" operator="greaterThan">
      <formula>0.03</formula>
    </cfRule>
    <cfRule type="cellIs" dxfId="560" priority="636" stopIfTrue="1" operator="lessThan">
      <formula>-0.03</formula>
    </cfRule>
  </conditionalFormatting>
  <conditionalFormatting sqref="CF565 CH565">
    <cfRule type="cellIs" dxfId="559" priority="633" stopIfTrue="1" operator="greaterThan">
      <formula>0.03</formula>
    </cfRule>
    <cfRule type="cellIs" dxfId="558" priority="634" stopIfTrue="1" operator="lessThan">
      <formula>-0.03</formula>
    </cfRule>
  </conditionalFormatting>
  <conditionalFormatting sqref="CF574 CH574">
    <cfRule type="cellIs" dxfId="557" priority="631" stopIfTrue="1" operator="greaterThan">
      <formula>0.03</formula>
    </cfRule>
    <cfRule type="cellIs" dxfId="556" priority="632" stopIfTrue="1" operator="lessThan">
      <formula>-0.03</formula>
    </cfRule>
  </conditionalFormatting>
  <conditionalFormatting sqref="CF574">
    <cfRule type="cellIs" dxfId="555" priority="629" stopIfTrue="1" operator="greaterThan">
      <formula>0.03</formula>
    </cfRule>
    <cfRule type="cellIs" dxfId="554" priority="630" stopIfTrue="1" operator="lessThan">
      <formula>-0.03</formula>
    </cfRule>
  </conditionalFormatting>
  <conditionalFormatting sqref="CF592 CH592">
    <cfRule type="cellIs" dxfId="553" priority="623" stopIfTrue="1" operator="greaterThan">
      <formula>0.03</formula>
    </cfRule>
    <cfRule type="cellIs" dxfId="552" priority="624" stopIfTrue="1" operator="lessThan">
      <formula>-0.03</formula>
    </cfRule>
  </conditionalFormatting>
  <conditionalFormatting sqref="CF583">
    <cfRule type="cellIs" dxfId="551" priority="625" stopIfTrue="1" operator="greaterThan">
      <formula>0.03</formula>
    </cfRule>
    <cfRule type="cellIs" dxfId="550" priority="626" stopIfTrue="1" operator="lessThan">
      <formula>-0.03</formula>
    </cfRule>
  </conditionalFormatting>
  <conditionalFormatting sqref="CF592">
    <cfRule type="cellIs" dxfId="549" priority="621" stopIfTrue="1" operator="greaterThan">
      <formula>0.03</formula>
    </cfRule>
    <cfRule type="cellIs" dxfId="548" priority="622" stopIfTrue="1" operator="lessThan">
      <formula>-0.03</formula>
    </cfRule>
  </conditionalFormatting>
  <conditionalFormatting sqref="CH556">
    <cfRule type="cellIs" dxfId="547" priority="617" stopIfTrue="1" operator="greaterThan">
      <formula>0.03</formula>
    </cfRule>
    <cfRule type="cellIs" dxfId="546" priority="618" stopIfTrue="1" operator="lessThan">
      <formula>-0.03</formula>
    </cfRule>
  </conditionalFormatting>
  <conditionalFormatting sqref="CH553:CH555">
    <cfRule type="cellIs" dxfId="545" priority="615" stopIfTrue="1" operator="greaterThan">
      <formula>0.03</formula>
    </cfRule>
    <cfRule type="cellIs" dxfId="544" priority="616" stopIfTrue="1" operator="lessThan">
      <formula>-0.03</formula>
    </cfRule>
  </conditionalFormatting>
  <conditionalFormatting sqref="CH574">
    <cfRule type="cellIs" dxfId="543" priority="613" stopIfTrue="1" operator="greaterThan">
      <formula>0.03</formula>
    </cfRule>
    <cfRule type="cellIs" dxfId="542" priority="614" stopIfTrue="1" operator="lessThan">
      <formula>-0.03</formula>
    </cfRule>
  </conditionalFormatting>
  <conditionalFormatting sqref="CH583">
    <cfRule type="cellIs" dxfId="541" priority="611" stopIfTrue="1" operator="greaterThan">
      <formula>0.03</formula>
    </cfRule>
    <cfRule type="cellIs" dxfId="540" priority="612" stopIfTrue="1" operator="lessThan">
      <formula>-0.03</formula>
    </cfRule>
  </conditionalFormatting>
  <conditionalFormatting sqref="CH565">
    <cfRule type="cellIs" dxfId="539" priority="607" stopIfTrue="1" operator="greaterThan">
      <formula>0.03</formula>
    </cfRule>
    <cfRule type="cellIs" dxfId="538" priority="608" stopIfTrue="1" operator="lessThan">
      <formula>-0.03</formula>
    </cfRule>
  </conditionalFormatting>
  <conditionalFormatting sqref="CF562:CF564">
    <cfRule type="cellIs" dxfId="537" priority="605" stopIfTrue="1" operator="greaterThan">
      <formula>0.03</formula>
    </cfRule>
    <cfRule type="cellIs" dxfId="536" priority="606" stopIfTrue="1" operator="lessThan">
      <formula>-0.03</formula>
    </cfRule>
  </conditionalFormatting>
  <conditionalFormatting sqref="CH562:CH564">
    <cfRule type="cellIs" dxfId="535" priority="603" stopIfTrue="1" operator="greaterThan">
      <formula>0.03</formula>
    </cfRule>
    <cfRule type="cellIs" dxfId="534" priority="604" stopIfTrue="1" operator="lessThan">
      <formula>-0.03</formula>
    </cfRule>
  </conditionalFormatting>
  <conditionalFormatting sqref="CF601 CH601">
    <cfRule type="cellIs" dxfId="533" priority="581" stopIfTrue="1" operator="greaterThan">
      <formula>0.03</formula>
    </cfRule>
    <cfRule type="cellIs" dxfId="532" priority="582" stopIfTrue="1" operator="lessThan">
      <formula>-0.03</formula>
    </cfRule>
  </conditionalFormatting>
  <conditionalFormatting sqref="BF598:BJ600">
    <cfRule type="cellIs" dxfId="531" priority="601" stopIfTrue="1" operator="greaterThan">
      <formula>0.03</formula>
    </cfRule>
    <cfRule type="cellIs" dxfId="530" priority="602" stopIfTrue="1" operator="lessThan">
      <formula>-0.03</formula>
    </cfRule>
  </conditionalFormatting>
  <conditionalFormatting sqref="BE598:BE603">
    <cfRule type="cellIs" dxfId="529" priority="599" stopIfTrue="1" operator="greaterThan">
      <formula>0.03</formula>
    </cfRule>
    <cfRule type="cellIs" dxfId="528" priority="600" stopIfTrue="1" operator="lessThan">
      <formula>-0.03</formula>
    </cfRule>
  </conditionalFormatting>
  <conditionalFormatting sqref="BL601">
    <cfRule type="cellIs" dxfId="527" priority="597" stopIfTrue="1" operator="greaterThan">
      <formula>0.03</formula>
    </cfRule>
    <cfRule type="cellIs" dxfId="526" priority="598" stopIfTrue="1" operator="lessThan">
      <formula>-0.03</formula>
    </cfRule>
  </conditionalFormatting>
  <conditionalFormatting sqref="BN601 BP601 BR601">
    <cfRule type="cellIs" dxfId="525" priority="595" stopIfTrue="1" operator="greaterThan">
      <formula>0.03</formula>
    </cfRule>
    <cfRule type="cellIs" dxfId="524" priority="596" stopIfTrue="1" operator="lessThan">
      <formula>-0.03</formula>
    </cfRule>
  </conditionalFormatting>
  <conditionalFormatting sqref="BP601">
    <cfRule type="cellIs" dxfId="523" priority="593" stopIfTrue="1" operator="greaterThan">
      <formula>0.03</formula>
    </cfRule>
    <cfRule type="cellIs" dxfId="522" priority="594" stopIfTrue="1" operator="lessThan">
      <formula>-0.03</formula>
    </cfRule>
  </conditionalFormatting>
  <conditionalFormatting sqref="BV601">
    <cfRule type="cellIs" dxfId="521" priority="591" stopIfTrue="1" operator="greaterThan">
      <formula>0.03</formula>
    </cfRule>
    <cfRule type="cellIs" dxfId="520" priority="592" stopIfTrue="1" operator="lessThan">
      <formula>-0.03</formula>
    </cfRule>
  </conditionalFormatting>
  <conditionalFormatting sqref="BT601">
    <cfRule type="cellIs" dxfId="519" priority="589" stopIfTrue="1" operator="greaterThan">
      <formula>0.03</formula>
    </cfRule>
    <cfRule type="cellIs" dxfId="518" priority="590" stopIfTrue="1" operator="lessThan">
      <formula>-0.03</formula>
    </cfRule>
  </conditionalFormatting>
  <conditionalFormatting sqref="BR601">
    <cfRule type="cellIs" dxfId="517" priority="587" stopIfTrue="1" operator="greaterThan">
      <formula>0.03</formula>
    </cfRule>
    <cfRule type="cellIs" dxfId="516" priority="588" stopIfTrue="1" operator="lessThan">
      <formula>-0.03</formula>
    </cfRule>
  </conditionalFormatting>
  <conditionalFormatting sqref="BF601">
    <cfRule type="cellIs" dxfId="515" priority="585" stopIfTrue="1" operator="greaterThan">
      <formula>0.03</formula>
    </cfRule>
    <cfRule type="cellIs" dxfId="514" priority="586" stopIfTrue="1" operator="lessThan">
      <formula>-0.03</formula>
    </cfRule>
  </conditionalFormatting>
  <conditionalFormatting sqref="BX601">
    <cfRule type="cellIs" dxfId="513" priority="583" stopIfTrue="1" operator="greaterThan">
      <formula>0.03</formula>
    </cfRule>
    <cfRule type="cellIs" dxfId="512" priority="584" stopIfTrue="1" operator="lessThan">
      <formula>-0.03</formula>
    </cfRule>
  </conditionalFormatting>
  <conditionalFormatting sqref="CF601">
    <cfRule type="cellIs" dxfId="511" priority="579" stopIfTrue="1" operator="greaterThan">
      <formula>0.03</formula>
    </cfRule>
    <cfRule type="cellIs" dxfId="510" priority="580" stopIfTrue="1" operator="lessThan">
      <formula>-0.03</formula>
    </cfRule>
  </conditionalFormatting>
  <conditionalFormatting sqref="CH601">
    <cfRule type="cellIs" dxfId="509" priority="577" stopIfTrue="1" operator="greaterThan">
      <formula>0.03</formula>
    </cfRule>
    <cfRule type="cellIs" dxfId="508" priority="578" stopIfTrue="1" operator="lessThan">
      <formula>-0.03</formula>
    </cfRule>
  </conditionalFormatting>
  <conditionalFormatting sqref="BE604:BE606">
    <cfRule type="cellIs" dxfId="507" priority="575" stopIfTrue="1" operator="greaterThan">
      <formula>0.03</formula>
    </cfRule>
    <cfRule type="cellIs" dxfId="506" priority="576" stopIfTrue="1" operator="lessThan">
      <formula>-0.03</formula>
    </cfRule>
  </conditionalFormatting>
  <conditionalFormatting sqref="CD556">
    <cfRule type="cellIs" dxfId="505" priority="573" stopIfTrue="1" operator="greaterThan">
      <formula>0.03</formula>
    </cfRule>
    <cfRule type="cellIs" dxfId="504" priority="574" stopIfTrue="1" operator="lessThan">
      <formula>-0.03</formula>
    </cfRule>
  </conditionalFormatting>
  <conditionalFormatting sqref="CD553:CD555">
    <cfRule type="cellIs" dxfId="503" priority="571" stopIfTrue="1" operator="greaterThan">
      <formula>0.03</formula>
    </cfRule>
    <cfRule type="cellIs" dxfId="502" priority="572" stopIfTrue="1" operator="lessThan">
      <formula>-0.03</formula>
    </cfRule>
  </conditionalFormatting>
  <conditionalFormatting sqref="CD565">
    <cfRule type="cellIs" dxfId="501" priority="569" stopIfTrue="1" operator="greaterThan">
      <formula>0.03</formula>
    </cfRule>
    <cfRule type="cellIs" dxfId="500" priority="570" stopIfTrue="1" operator="lessThan">
      <formula>-0.03</formula>
    </cfRule>
  </conditionalFormatting>
  <conditionalFormatting sqref="CD574">
    <cfRule type="cellIs" dxfId="499" priority="567" stopIfTrue="1" operator="greaterThan">
      <formula>0.03</formula>
    </cfRule>
    <cfRule type="cellIs" dxfId="498" priority="568" stopIfTrue="1" operator="lessThan">
      <formula>-0.03</formula>
    </cfRule>
  </conditionalFormatting>
  <conditionalFormatting sqref="CD592">
    <cfRule type="cellIs" dxfId="497" priority="563" stopIfTrue="1" operator="greaterThan">
      <formula>0.03</formula>
    </cfRule>
    <cfRule type="cellIs" dxfId="496" priority="564" stopIfTrue="1" operator="lessThan">
      <formula>-0.03</formula>
    </cfRule>
  </conditionalFormatting>
  <conditionalFormatting sqref="CD583">
    <cfRule type="cellIs" dxfId="495" priority="565" stopIfTrue="1" operator="greaterThan">
      <formula>0.03</formula>
    </cfRule>
    <cfRule type="cellIs" dxfId="494" priority="566" stopIfTrue="1" operator="lessThan">
      <formula>-0.03</formula>
    </cfRule>
  </conditionalFormatting>
  <conditionalFormatting sqref="CD562:CD564">
    <cfRule type="cellIs" dxfId="493" priority="561" stopIfTrue="1" operator="greaterThan">
      <formula>0.03</formula>
    </cfRule>
    <cfRule type="cellIs" dxfId="492" priority="562" stopIfTrue="1" operator="lessThan">
      <formula>-0.03</formula>
    </cfRule>
  </conditionalFormatting>
  <conditionalFormatting sqref="CD601">
    <cfRule type="cellIs" dxfId="491" priority="559" stopIfTrue="1" operator="greaterThan">
      <formula>0.03</formula>
    </cfRule>
    <cfRule type="cellIs" dxfId="490" priority="560" stopIfTrue="1" operator="lessThan">
      <formula>-0.03</formula>
    </cfRule>
  </conditionalFormatting>
  <conditionalFormatting sqref="BK553:BK561">
    <cfRule type="cellIs" dxfId="489" priority="557" stopIfTrue="1" operator="greaterThan">
      <formula>0.03</formula>
    </cfRule>
    <cfRule type="cellIs" dxfId="488" priority="558" stopIfTrue="1" operator="lessThan">
      <formula>-0.03</formula>
    </cfRule>
  </conditionalFormatting>
  <conditionalFormatting sqref="BK580:BK588">
    <cfRule type="cellIs" dxfId="487" priority="551" stopIfTrue="1" operator="greaterThan">
      <formula>0.03</formula>
    </cfRule>
    <cfRule type="cellIs" dxfId="486" priority="552" stopIfTrue="1" operator="lessThan">
      <formula>-0.03</formula>
    </cfRule>
  </conditionalFormatting>
  <conditionalFormatting sqref="BK562">
    <cfRule type="cellIs" dxfId="485" priority="547" stopIfTrue="1" operator="greaterThan">
      <formula>0.03</formula>
    </cfRule>
    <cfRule type="cellIs" dxfId="484" priority="548" stopIfTrue="1" operator="lessThan">
      <formula>-0.03</formula>
    </cfRule>
  </conditionalFormatting>
  <conditionalFormatting sqref="BK589:BK597">
    <cfRule type="cellIs" dxfId="483" priority="549" stopIfTrue="1" operator="greaterThan">
      <formula>0.03</formula>
    </cfRule>
    <cfRule type="cellIs" dxfId="482" priority="550" stopIfTrue="1" operator="lessThan">
      <formula>-0.03</formula>
    </cfRule>
  </conditionalFormatting>
  <conditionalFormatting sqref="BK563:BK570">
    <cfRule type="cellIs" dxfId="481" priority="555" stopIfTrue="1" operator="greaterThan">
      <formula>0.03</formula>
    </cfRule>
    <cfRule type="cellIs" dxfId="480" priority="556" stopIfTrue="1" operator="lessThan">
      <formula>-0.03</formula>
    </cfRule>
  </conditionalFormatting>
  <conditionalFormatting sqref="BK571:BK579">
    <cfRule type="cellIs" dxfId="479" priority="553" stopIfTrue="1" operator="greaterThan">
      <formula>0.03</formula>
    </cfRule>
    <cfRule type="cellIs" dxfId="478" priority="554" stopIfTrue="1" operator="lessThan">
      <formula>-0.03</formula>
    </cfRule>
  </conditionalFormatting>
  <conditionalFormatting sqref="BM553:BM561">
    <cfRule type="cellIs" dxfId="477" priority="545" stopIfTrue="1" operator="greaterThan">
      <formula>0.03</formula>
    </cfRule>
    <cfRule type="cellIs" dxfId="476" priority="546" stopIfTrue="1" operator="lessThan">
      <formula>-0.03</formula>
    </cfRule>
  </conditionalFormatting>
  <conditionalFormatting sqref="BM580:BM588">
    <cfRule type="cellIs" dxfId="475" priority="539" stopIfTrue="1" operator="greaterThan">
      <formula>0.03</formula>
    </cfRule>
    <cfRule type="cellIs" dxfId="474" priority="540" stopIfTrue="1" operator="lessThan">
      <formula>-0.03</formula>
    </cfRule>
  </conditionalFormatting>
  <conditionalFormatting sqref="BM562">
    <cfRule type="cellIs" dxfId="473" priority="535" stopIfTrue="1" operator="greaterThan">
      <formula>0.03</formula>
    </cfRule>
    <cfRule type="cellIs" dxfId="472" priority="536" stopIfTrue="1" operator="lessThan">
      <formula>-0.03</formula>
    </cfRule>
  </conditionalFormatting>
  <conditionalFormatting sqref="BM589:BM597">
    <cfRule type="cellIs" dxfId="471" priority="537" stopIfTrue="1" operator="greaterThan">
      <formula>0.03</formula>
    </cfRule>
    <cfRule type="cellIs" dxfId="470" priority="538" stopIfTrue="1" operator="lessThan">
      <formula>-0.03</formula>
    </cfRule>
  </conditionalFormatting>
  <conditionalFormatting sqref="BM563:BM570">
    <cfRule type="cellIs" dxfId="469" priority="543" stopIfTrue="1" operator="greaterThan">
      <formula>0.03</formula>
    </cfRule>
    <cfRule type="cellIs" dxfId="468" priority="544" stopIfTrue="1" operator="lessThan">
      <formula>-0.03</formula>
    </cfRule>
  </conditionalFormatting>
  <conditionalFormatting sqref="BM571:BM579">
    <cfRule type="cellIs" dxfId="467" priority="541" stopIfTrue="1" operator="greaterThan">
      <formula>0.03</formula>
    </cfRule>
    <cfRule type="cellIs" dxfId="466" priority="542" stopIfTrue="1" operator="lessThan">
      <formula>-0.03</formula>
    </cfRule>
  </conditionalFormatting>
  <conditionalFormatting sqref="BO553:BO561">
    <cfRule type="cellIs" dxfId="465" priority="533" stopIfTrue="1" operator="greaterThan">
      <formula>0.03</formula>
    </cfRule>
    <cfRule type="cellIs" dxfId="464" priority="534" stopIfTrue="1" operator="lessThan">
      <formula>-0.03</formula>
    </cfRule>
  </conditionalFormatting>
  <conditionalFormatting sqref="BO580:BO588">
    <cfRule type="cellIs" dxfId="463" priority="527" stopIfTrue="1" operator="greaterThan">
      <formula>0.03</formula>
    </cfRule>
    <cfRule type="cellIs" dxfId="462" priority="528" stopIfTrue="1" operator="lessThan">
      <formula>-0.03</formula>
    </cfRule>
  </conditionalFormatting>
  <conditionalFormatting sqref="BO562">
    <cfRule type="cellIs" dxfId="461" priority="523" stopIfTrue="1" operator="greaterThan">
      <formula>0.03</formula>
    </cfRule>
    <cfRule type="cellIs" dxfId="460" priority="524" stopIfTrue="1" operator="lessThan">
      <formula>-0.03</formula>
    </cfRule>
  </conditionalFormatting>
  <conditionalFormatting sqref="BO589:BO597">
    <cfRule type="cellIs" dxfId="459" priority="525" stopIfTrue="1" operator="greaterThan">
      <formula>0.03</formula>
    </cfRule>
    <cfRule type="cellIs" dxfId="458" priority="526" stopIfTrue="1" operator="lessThan">
      <formula>-0.03</formula>
    </cfRule>
  </conditionalFormatting>
  <conditionalFormatting sqref="BO563:BO570">
    <cfRule type="cellIs" dxfId="457" priority="531" stopIfTrue="1" operator="greaterThan">
      <formula>0.03</formula>
    </cfRule>
    <cfRule type="cellIs" dxfId="456" priority="532" stopIfTrue="1" operator="lessThan">
      <formula>-0.03</formula>
    </cfRule>
  </conditionalFormatting>
  <conditionalFormatting sqref="BO571:BO579">
    <cfRule type="cellIs" dxfId="455" priority="529" stopIfTrue="1" operator="greaterThan">
      <formula>0.03</formula>
    </cfRule>
    <cfRule type="cellIs" dxfId="454" priority="530" stopIfTrue="1" operator="lessThan">
      <formula>-0.03</formula>
    </cfRule>
  </conditionalFormatting>
  <conditionalFormatting sqref="BQ553:BQ561">
    <cfRule type="cellIs" dxfId="453" priority="521" stopIfTrue="1" operator="greaterThan">
      <formula>0.03</formula>
    </cfRule>
    <cfRule type="cellIs" dxfId="452" priority="522" stopIfTrue="1" operator="lessThan">
      <formula>-0.03</formula>
    </cfRule>
  </conditionalFormatting>
  <conditionalFormatting sqref="BQ580:BQ588">
    <cfRule type="cellIs" dxfId="451" priority="515" stopIfTrue="1" operator="greaterThan">
      <formula>0.03</formula>
    </cfRule>
    <cfRule type="cellIs" dxfId="450" priority="516" stopIfTrue="1" operator="lessThan">
      <formula>-0.03</formula>
    </cfRule>
  </conditionalFormatting>
  <conditionalFormatting sqref="BQ562">
    <cfRule type="cellIs" dxfId="449" priority="511" stopIfTrue="1" operator="greaterThan">
      <formula>0.03</formula>
    </cfRule>
    <cfRule type="cellIs" dxfId="448" priority="512" stopIfTrue="1" operator="lessThan">
      <formula>-0.03</formula>
    </cfRule>
  </conditionalFormatting>
  <conditionalFormatting sqref="BQ589:BQ597">
    <cfRule type="cellIs" dxfId="447" priority="513" stopIfTrue="1" operator="greaterThan">
      <formula>0.03</formula>
    </cfRule>
    <cfRule type="cellIs" dxfId="446" priority="514" stopIfTrue="1" operator="lessThan">
      <formula>-0.03</formula>
    </cfRule>
  </conditionalFormatting>
  <conditionalFormatting sqref="BQ563:BQ570">
    <cfRule type="cellIs" dxfId="445" priority="519" stopIfTrue="1" operator="greaterThan">
      <formula>0.03</formula>
    </cfRule>
    <cfRule type="cellIs" dxfId="444" priority="520" stopIfTrue="1" operator="lessThan">
      <formula>-0.03</formula>
    </cfRule>
  </conditionalFormatting>
  <conditionalFormatting sqref="BQ571:BQ579">
    <cfRule type="cellIs" dxfId="443" priority="517" stopIfTrue="1" operator="greaterThan">
      <formula>0.03</formula>
    </cfRule>
    <cfRule type="cellIs" dxfId="442" priority="518" stopIfTrue="1" operator="lessThan">
      <formula>-0.03</formula>
    </cfRule>
  </conditionalFormatting>
  <conditionalFormatting sqref="BS553:BS561">
    <cfRule type="cellIs" dxfId="441" priority="509" stopIfTrue="1" operator="greaterThan">
      <formula>0.03</formula>
    </cfRule>
    <cfRule type="cellIs" dxfId="440" priority="510" stopIfTrue="1" operator="lessThan">
      <formula>-0.03</formula>
    </cfRule>
  </conditionalFormatting>
  <conditionalFormatting sqref="BS580:BS588">
    <cfRule type="cellIs" dxfId="439" priority="503" stopIfTrue="1" operator="greaterThan">
      <formula>0.03</formula>
    </cfRule>
    <cfRule type="cellIs" dxfId="438" priority="504" stopIfTrue="1" operator="lessThan">
      <formula>-0.03</formula>
    </cfRule>
  </conditionalFormatting>
  <conditionalFormatting sqref="BS562">
    <cfRule type="cellIs" dxfId="437" priority="499" stopIfTrue="1" operator="greaterThan">
      <formula>0.03</formula>
    </cfRule>
    <cfRule type="cellIs" dxfId="436" priority="500" stopIfTrue="1" operator="lessThan">
      <formula>-0.03</formula>
    </cfRule>
  </conditionalFormatting>
  <conditionalFormatting sqref="BS589:BS597">
    <cfRule type="cellIs" dxfId="435" priority="501" stopIfTrue="1" operator="greaterThan">
      <formula>0.03</formula>
    </cfRule>
    <cfRule type="cellIs" dxfId="434" priority="502" stopIfTrue="1" operator="lessThan">
      <formula>-0.03</formula>
    </cfRule>
  </conditionalFormatting>
  <conditionalFormatting sqref="BS563:BS570">
    <cfRule type="cellIs" dxfId="433" priority="507" stopIfTrue="1" operator="greaterThan">
      <formula>0.03</formula>
    </cfRule>
    <cfRule type="cellIs" dxfId="432" priority="508" stopIfTrue="1" operator="lessThan">
      <formula>-0.03</formula>
    </cfRule>
  </conditionalFormatting>
  <conditionalFormatting sqref="BS571:BS579">
    <cfRule type="cellIs" dxfId="431" priority="505" stopIfTrue="1" operator="greaterThan">
      <formula>0.03</formula>
    </cfRule>
    <cfRule type="cellIs" dxfId="430" priority="506" stopIfTrue="1" operator="lessThan">
      <formula>-0.03</formula>
    </cfRule>
  </conditionalFormatting>
  <conditionalFormatting sqref="BU553:BU561">
    <cfRule type="cellIs" dxfId="429" priority="497" stopIfTrue="1" operator="greaterThan">
      <formula>0.03</formula>
    </cfRule>
    <cfRule type="cellIs" dxfId="428" priority="498" stopIfTrue="1" operator="lessThan">
      <formula>-0.03</formula>
    </cfRule>
  </conditionalFormatting>
  <conditionalFormatting sqref="BU580:BU588">
    <cfRule type="cellIs" dxfId="427" priority="491" stopIfTrue="1" operator="greaterThan">
      <formula>0.03</formula>
    </cfRule>
    <cfRule type="cellIs" dxfId="426" priority="492" stopIfTrue="1" operator="lessThan">
      <formula>-0.03</formula>
    </cfRule>
  </conditionalFormatting>
  <conditionalFormatting sqref="BU562">
    <cfRule type="cellIs" dxfId="425" priority="487" stopIfTrue="1" operator="greaterThan">
      <formula>0.03</formula>
    </cfRule>
    <cfRule type="cellIs" dxfId="424" priority="488" stopIfTrue="1" operator="lessThan">
      <formula>-0.03</formula>
    </cfRule>
  </conditionalFormatting>
  <conditionalFormatting sqref="BU589:BU597">
    <cfRule type="cellIs" dxfId="423" priority="489" stopIfTrue="1" operator="greaterThan">
      <formula>0.03</formula>
    </cfRule>
    <cfRule type="cellIs" dxfId="422" priority="490" stopIfTrue="1" operator="lessThan">
      <formula>-0.03</formula>
    </cfRule>
  </conditionalFormatting>
  <conditionalFormatting sqref="BU563:BU570">
    <cfRule type="cellIs" dxfId="421" priority="495" stopIfTrue="1" operator="greaterThan">
      <formula>0.03</formula>
    </cfRule>
    <cfRule type="cellIs" dxfId="420" priority="496" stopIfTrue="1" operator="lessThan">
      <formula>-0.03</formula>
    </cfRule>
  </conditionalFormatting>
  <conditionalFormatting sqref="BU571:BU579">
    <cfRule type="cellIs" dxfId="419" priority="493" stopIfTrue="1" operator="greaterThan">
      <formula>0.03</formula>
    </cfRule>
    <cfRule type="cellIs" dxfId="418" priority="494" stopIfTrue="1" operator="lessThan">
      <formula>-0.03</formula>
    </cfRule>
  </conditionalFormatting>
  <conditionalFormatting sqref="BW553:BW561">
    <cfRule type="cellIs" dxfId="417" priority="485" stopIfTrue="1" operator="greaterThan">
      <formula>0.03</formula>
    </cfRule>
    <cfRule type="cellIs" dxfId="416" priority="486" stopIfTrue="1" operator="lessThan">
      <formula>-0.03</formula>
    </cfRule>
  </conditionalFormatting>
  <conditionalFormatting sqref="BW580:BW588">
    <cfRule type="cellIs" dxfId="415" priority="479" stopIfTrue="1" operator="greaterThan">
      <formula>0.03</formula>
    </cfRule>
    <cfRule type="cellIs" dxfId="414" priority="480" stopIfTrue="1" operator="lessThan">
      <formula>-0.03</formula>
    </cfRule>
  </conditionalFormatting>
  <conditionalFormatting sqref="BW562">
    <cfRule type="cellIs" dxfId="413" priority="475" stopIfTrue="1" operator="greaterThan">
      <formula>0.03</formula>
    </cfRule>
    <cfRule type="cellIs" dxfId="412" priority="476" stopIfTrue="1" operator="lessThan">
      <formula>-0.03</formula>
    </cfRule>
  </conditionalFormatting>
  <conditionalFormatting sqref="BW589:BW597">
    <cfRule type="cellIs" dxfId="411" priority="477" stopIfTrue="1" operator="greaterThan">
      <formula>0.03</formula>
    </cfRule>
    <cfRule type="cellIs" dxfId="410" priority="478" stopIfTrue="1" operator="lessThan">
      <formula>-0.03</formula>
    </cfRule>
  </conditionalFormatting>
  <conditionalFormatting sqref="BW563:BW570">
    <cfRule type="cellIs" dxfId="409" priority="483" stopIfTrue="1" operator="greaterThan">
      <formula>0.03</formula>
    </cfRule>
    <cfRule type="cellIs" dxfId="408" priority="484" stopIfTrue="1" operator="lessThan">
      <formula>-0.03</formula>
    </cfRule>
  </conditionalFormatting>
  <conditionalFormatting sqref="BW571:BW579">
    <cfRule type="cellIs" dxfId="407" priority="481" stopIfTrue="1" operator="greaterThan">
      <formula>0.03</formula>
    </cfRule>
    <cfRule type="cellIs" dxfId="406" priority="482" stopIfTrue="1" operator="lessThan">
      <formula>-0.03</formula>
    </cfRule>
  </conditionalFormatting>
  <conditionalFormatting sqref="CC553:CC561">
    <cfRule type="cellIs" dxfId="405" priority="473" stopIfTrue="1" operator="greaterThan">
      <formula>0.03</formula>
    </cfRule>
    <cfRule type="cellIs" dxfId="404" priority="474" stopIfTrue="1" operator="lessThan">
      <formula>-0.03</formula>
    </cfRule>
  </conditionalFormatting>
  <conditionalFormatting sqref="CC580:CC588">
    <cfRule type="cellIs" dxfId="403" priority="467" stopIfTrue="1" operator="greaterThan">
      <formula>0.03</formula>
    </cfRule>
    <cfRule type="cellIs" dxfId="402" priority="468" stopIfTrue="1" operator="lessThan">
      <formula>-0.03</formula>
    </cfRule>
  </conditionalFormatting>
  <conditionalFormatting sqref="CC562">
    <cfRule type="cellIs" dxfId="401" priority="463" stopIfTrue="1" operator="greaterThan">
      <formula>0.03</formula>
    </cfRule>
    <cfRule type="cellIs" dxfId="400" priority="464" stopIfTrue="1" operator="lessThan">
      <formula>-0.03</formula>
    </cfRule>
  </conditionalFormatting>
  <conditionalFormatting sqref="CC589:CC597">
    <cfRule type="cellIs" dxfId="399" priority="465" stopIfTrue="1" operator="greaterThan">
      <formula>0.03</formula>
    </cfRule>
    <cfRule type="cellIs" dxfId="398" priority="466" stopIfTrue="1" operator="lessThan">
      <formula>-0.03</formula>
    </cfRule>
  </conditionalFormatting>
  <conditionalFormatting sqref="CC563:CC570">
    <cfRule type="cellIs" dxfId="397" priority="471" stopIfTrue="1" operator="greaterThan">
      <formula>0.03</formula>
    </cfRule>
    <cfRule type="cellIs" dxfId="396" priority="472" stopIfTrue="1" operator="lessThan">
      <formula>-0.03</formula>
    </cfRule>
  </conditionalFormatting>
  <conditionalFormatting sqref="CC571:CC579">
    <cfRule type="cellIs" dxfId="395" priority="469" stopIfTrue="1" operator="greaterThan">
      <formula>0.03</formula>
    </cfRule>
    <cfRule type="cellIs" dxfId="394" priority="470" stopIfTrue="1" operator="lessThan">
      <formula>-0.03</formula>
    </cfRule>
  </conditionalFormatting>
  <conditionalFormatting sqref="CE553:CE561">
    <cfRule type="cellIs" dxfId="393" priority="461" stopIfTrue="1" operator="greaterThan">
      <formula>0.03</formula>
    </cfRule>
    <cfRule type="cellIs" dxfId="392" priority="462" stopIfTrue="1" operator="lessThan">
      <formula>-0.03</formula>
    </cfRule>
  </conditionalFormatting>
  <conditionalFormatting sqref="CE580:CE588">
    <cfRule type="cellIs" dxfId="391" priority="455" stopIfTrue="1" operator="greaterThan">
      <formula>0.03</formula>
    </cfRule>
    <cfRule type="cellIs" dxfId="390" priority="456" stopIfTrue="1" operator="lessThan">
      <formula>-0.03</formula>
    </cfRule>
  </conditionalFormatting>
  <conditionalFormatting sqref="CE562">
    <cfRule type="cellIs" dxfId="389" priority="451" stopIfTrue="1" operator="greaterThan">
      <formula>0.03</formula>
    </cfRule>
    <cfRule type="cellIs" dxfId="388" priority="452" stopIfTrue="1" operator="lessThan">
      <formula>-0.03</formula>
    </cfRule>
  </conditionalFormatting>
  <conditionalFormatting sqref="CE589:CE597">
    <cfRule type="cellIs" dxfId="387" priority="453" stopIfTrue="1" operator="greaterThan">
      <formula>0.03</formula>
    </cfRule>
    <cfRule type="cellIs" dxfId="386" priority="454" stopIfTrue="1" operator="lessThan">
      <formula>-0.03</formula>
    </cfRule>
  </conditionalFormatting>
  <conditionalFormatting sqref="CE563:CE570">
    <cfRule type="cellIs" dxfId="385" priority="459" stopIfTrue="1" operator="greaterThan">
      <formula>0.03</formula>
    </cfRule>
    <cfRule type="cellIs" dxfId="384" priority="460" stopIfTrue="1" operator="lessThan">
      <formula>-0.03</formula>
    </cfRule>
  </conditionalFormatting>
  <conditionalFormatting sqref="CE571:CE579">
    <cfRule type="cellIs" dxfId="383" priority="457" stopIfTrue="1" operator="greaterThan">
      <formula>0.03</formula>
    </cfRule>
    <cfRule type="cellIs" dxfId="382" priority="458" stopIfTrue="1" operator="lessThan">
      <formula>-0.03</formula>
    </cfRule>
  </conditionalFormatting>
  <conditionalFormatting sqref="CG553:CG561">
    <cfRule type="cellIs" dxfId="381" priority="449" stopIfTrue="1" operator="greaterThan">
      <formula>0.03</formula>
    </cfRule>
    <cfRule type="cellIs" dxfId="380" priority="450" stopIfTrue="1" operator="lessThan">
      <formula>-0.03</formula>
    </cfRule>
  </conditionalFormatting>
  <conditionalFormatting sqref="CG580:CG588">
    <cfRule type="cellIs" dxfId="379" priority="443" stopIfTrue="1" operator="greaterThan">
      <formula>0.03</formula>
    </cfRule>
    <cfRule type="cellIs" dxfId="378" priority="444" stopIfTrue="1" operator="lessThan">
      <formula>-0.03</formula>
    </cfRule>
  </conditionalFormatting>
  <conditionalFormatting sqref="CG562">
    <cfRule type="cellIs" dxfId="377" priority="439" stopIfTrue="1" operator="greaterThan">
      <formula>0.03</formula>
    </cfRule>
    <cfRule type="cellIs" dxfId="376" priority="440" stopIfTrue="1" operator="lessThan">
      <formula>-0.03</formula>
    </cfRule>
  </conditionalFormatting>
  <conditionalFormatting sqref="CG589:CG597">
    <cfRule type="cellIs" dxfId="375" priority="441" stopIfTrue="1" operator="greaterThan">
      <formula>0.03</formula>
    </cfRule>
    <cfRule type="cellIs" dxfId="374" priority="442" stopIfTrue="1" operator="lessThan">
      <formula>-0.03</formula>
    </cfRule>
  </conditionalFormatting>
  <conditionalFormatting sqref="CG563:CG570">
    <cfRule type="cellIs" dxfId="373" priority="447" stopIfTrue="1" operator="greaterThan">
      <formula>0.03</formula>
    </cfRule>
    <cfRule type="cellIs" dxfId="372" priority="448" stopIfTrue="1" operator="lessThan">
      <formula>-0.03</formula>
    </cfRule>
  </conditionalFormatting>
  <conditionalFormatting sqref="CG571:CG579">
    <cfRule type="cellIs" dxfId="371" priority="445" stopIfTrue="1" operator="greaterThan">
      <formula>0.03</formula>
    </cfRule>
    <cfRule type="cellIs" dxfId="370" priority="446" stopIfTrue="1" operator="lessThan">
      <formula>-0.03</formula>
    </cfRule>
  </conditionalFormatting>
  <conditionalFormatting sqref="BL571:BL573">
    <cfRule type="cellIs" dxfId="369" priority="437" stopIfTrue="1" operator="greaterThan">
      <formula>0.03</formula>
    </cfRule>
    <cfRule type="cellIs" dxfId="368" priority="438" stopIfTrue="1" operator="lessThan">
      <formula>-0.03</formula>
    </cfRule>
  </conditionalFormatting>
  <conditionalFormatting sqref="BN571:BN573">
    <cfRule type="cellIs" dxfId="367" priority="435" stopIfTrue="1" operator="greaterThan">
      <formula>0.03</formula>
    </cfRule>
    <cfRule type="cellIs" dxfId="366" priority="436" stopIfTrue="1" operator="lessThan">
      <formula>-0.03</formula>
    </cfRule>
  </conditionalFormatting>
  <conditionalFormatting sqref="BP571:BP573">
    <cfRule type="cellIs" dxfId="365" priority="433" stopIfTrue="1" operator="greaterThan">
      <formula>0.03</formula>
    </cfRule>
    <cfRule type="cellIs" dxfId="364" priority="434" stopIfTrue="1" operator="lessThan">
      <formula>-0.03</formula>
    </cfRule>
  </conditionalFormatting>
  <conditionalFormatting sqref="BR571:BR573">
    <cfRule type="cellIs" dxfId="363" priority="431" stopIfTrue="1" operator="greaterThan">
      <formula>0.03</formula>
    </cfRule>
    <cfRule type="cellIs" dxfId="362" priority="432" stopIfTrue="1" operator="lessThan">
      <formula>-0.03</formula>
    </cfRule>
  </conditionalFormatting>
  <conditionalFormatting sqref="BT571:BT573">
    <cfRule type="cellIs" dxfId="361" priority="429" stopIfTrue="1" operator="greaterThan">
      <formula>0.03</formula>
    </cfRule>
    <cfRule type="cellIs" dxfId="360" priority="430" stopIfTrue="1" operator="lessThan">
      <formula>-0.03</formula>
    </cfRule>
  </conditionalFormatting>
  <conditionalFormatting sqref="BV571:BV573">
    <cfRule type="cellIs" dxfId="359" priority="427" stopIfTrue="1" operator="greaterThan">
      <formula>0.03</formula>
    </cfRule>
    <cfRule type="cellIs" dxfId="358" priority="428" stopIfTrue="1" operator="lessThan">
      <formula>-0.03</formula>
    </cfRule>
  </conditionalFormatting>
  <conditionalFormatting sqref="BX571:CB573">
    <cfRule type="cellIs" dxfId="357" priority="425" stopIfTrue="1" operator="greaterThan">
      <formula>0.03</formula>
    </cfRule>
    <cfRule type="cellIs" dxfId="356" priority="426" stopIfTrue="1" operator="lessThan">
      <formula>-0.03</formula>
    </cfRule>
  </conditionalFormatting>
  <conditionalFormatting sqref="CD571:CD573">
    <cfRule type="cellIs" dxfId="355" priority="423" stopIfTrue="1" operator="greaterThan">
      <formula>0.03</formula>
    </cfRule>
    <cfRule type="cellIs" dxfId="354" priority="424" stopIfTrue="1" operator="lessThan">
      <formula>-0.03</formula>
    </cfRule>
  </conditionalFormatting>
  <conditionalFormatting sqref="CF571:CF573">
    <cfRule type="cellIs" dxfId="353" priority="421" stopIfTrue="1" operator="greaterThan">
      <formula>0.03</formula>
    </cfRule>
    <cfRule type="cellIs" dxfId="352" priority="422" stopIfTrue="1" operator="lessThan">
      <formula>-0.03</formula>
    </cfRule>
  </conditionalFormatting>
  <conditionalFormatting sqref="CH571:CH573">
    <cfRule type="cellIs" dxfId="351" priority="419" stopIfTrue="1" operator="greaterThan">
      <formula>0.03</formula>
    </cfRule>
    <cfRule type="cellIs" dxfId="350" priority="420" stopIfTrue="1" operator="lessThan">
      <formula>-0.03</formula>
    </cfRule>
  </conditionalFormatting>
  <conditionalFormatting sqref="BL580:BL582">
    <cfRule type="cellIs" dxfId="349" priority="417" stopIfTrue="1" operator="greaterThan">
      <formula>0.03</formula>
    </cfRule>
    <cfRule type="cellIs" dxfId="348" priority="418" stopIfTrue="1" operator="lessThan">
      <formula>-0.03</formula>
    </cfRule>
  </conditionalFormatting>
  <conditionalFormatting sqref="BN580:BN582">
    <cfRule type="cellIs" dxfId="347" priority="415" stopIfTrue="1" operator="greaterThan">
      <formula>0.03</formula>
    </cfRule>
    <cfRule type="cellIs" dxfId="346" priority="416" stopIfTrue="1" operator="lessThan">
      <formula>-0.03</formula>
    </cfRule>
  </conditionalFormatting>
  <conditionalFormatting sqref="BP580:BP582">
    <cfRule type="cellIs" dxfId="345" priority="413" stopIfTrue="1" operator="greaterThan">
      <formula>0.03</formula>
    </cfRule>
    <cfRule type="cellIs" dxfId="344" priority="414" stopIfTrue="1" operator="lessThan">
      <formula>-0.03</formula>
    </cfRule>
  </conditionalFormatting>
  <conditionalFormatting sqref="BR580:BR582">
    <cfRule type="cellIs" dxfId="343" priority="411" stopIfTrue="1" operator="greaterThan">
      <formula>0.03</formula>
    </cfRule>
    <cfRule type="cellIs" dxfId="342" priority="412" stopIfTrue="1" operator="lessThan">
      <formula>-0.03</formula>
    </cfRule>
  </conditionalFormatting>
  <conditionalFormatting sqref="BT580:BT582">
    <cfRule type="cellIs" dxfId="341" priority="409" stopIfTrue="1" operator="greaterThan">
      <formula>0.03</formula>
    </cfRule>
    <cfRule type="cellIs" dxfId="340" priority="410" stopIfTrue="1" operator="lessThan">
      <formula>-0.03</formula>
    </cfRule>
  </conditionalFormatting>
  <conditionalFormatting sqref="BV580:BV582">
    <cfRule type="cellIs" dxfId="339" priority="407" stopIfTrue="1" operator="greaterThan">
      <formula>0.03</formula>
    </cfRule>
    <cfRule type="cellIs" dxfId="338" priority="408" stopIfTrue="1" operator="lessThan">
      <formula>-0.03</formula>
    </cfRule>
  </conditionalFormatting>
  <conditionalFormatting sqref="BX580:CB582">
    <cfRule type="cellIs" dxfId="337" priority="405" stopIfTrue="1" operator="greaterThan">
      <formula>0.03</formula>
    </cfRule>
    <cfRule type="cellIs" dxfId="336" priority="406" stopIfTrue="1" operator="lessThan">
      <formula>-0.03</formula>
    </cfRule>
  </conditionalFormatting>
  <conditionalFormatting sqref="CD580:CD582">
    <cfRule type="cellIs" dxfId="335" priority="403" stopIfTrue="1" operator="greaterThan">
      <formula>0.03</formula>
    </cfRule>
    <cfRule type="cellIs" dxfId="334" priority="404" stopIfTrue="1" operator="lessThan">
      <formula>-0.03</formula>
    </cfRule>
  </conditionalFormatting>
  <conditionalFormatting sqref="CF580:CF582">
    <cfRule type="cellIs" dxfId="333" priority="401" stopIfTrue="1" operator="greaterThan">
      <formula>0.03</formula>
    </cfRule>
    <cfRule type="cellIs" dxfId="332" priority="402" stopIfTrue="1" operator="lessThan">
      <formula>-0.03</formula>
    </cfRule>
  </conditionalFormatting>
  <conditionalFormatting sqref="CH580:CH582">
    <cfRule type="cellIs" dxfId="331" priority="399" stopIfTrue="1" operator="greaterThan">
      <formula>0.03</formula>
    </cfRule>
    <cfRule type="cellIs" dxfId="330" priority="400" stopIfTrue="1" operator="lessThan">
      <formula>-0.03</formula>
    </cfRule>
  </conditionalFormatting>
  <conditionalFormatting sqref="BL589:BL591">
    <cfRule type="cellIs" dxfId="329" priority="397" stopIfTrue="1" operator="greaterThan">
      <formula>0.03</formula>
    </cfRule>
    <cfRule type="cellIs" dxfId="328" priority="398" stopIfTrue="1" operator="lessThan">
      <formula>-0.03</formula>
    </cfRule>
  </conditionalFormatting>
  <conditionalFormatting sqref="BN589:BN591">
    <cfRule type="cellIs" dxfId="327" priority="395" stopIfTrue="1" operator="greaterThan">
      <formula>0.03</formula>
    </cfRule>
    <cfRule type="cellIs" dxfId="326" priority="396" stopIfTrue="1" operator="lessThan">
      <formula>-0.03</formula>
    </cfRule>
  </conditionalFormatting>
  <conditionalFormatting sqref="BP589:BP591">
    <cfRule type="cellIs" dxfId="325" priority="393" stopIfTrue="1" operator="greaterThan">
      <formula>0.03</formula>
    </cfRule>
    <cfRule type="cellIs" dxfId="324" priority="394" stopIfTrue="1" operator="lessThan">
      <formula>-0.03</formula>
    </cfRule>
  </conditionalFormatting>
  <conditionalFormatting sqref="BR589:BR591">
    <cfRule type="cellIs" dxfId="323" priority="391" stopIfTrue="1" operator="greaterThan">
      <formula>0.03</formula>
    </cfRule>
    <cfRule type="cellIs" dxfId="322" priority="392" stopIfTrue="1" operator="lessThan">
      <formula>-0.03</formula>
    </cfRule>
  </conditionalFormatting>
  <conditionalFormatting sqref="BT589:BT591">
    <cfRule type="cellIs" dxfId="321" priority="389" stopIfTrue="1" operator="greaterThan">
      <formula>0.03</formula>
    </cfRule>
    <cfRule type="cellIs" dxfId="320" priority="390" stopIfTrue="1" operator="lessThan">
      <formula>-0.03</formula>
    </cfRule>
  </conditionalFormatting>
  <conditionalFormatting sqref="BV589:BV591">
    <cfRule type="cellIs" dxfId="319" priority="387" stopIfTrue="1" operator="greaterThan">
      <formula>0.03</formula>
    </cfRule>
    <cfRule type="cellIs" dxfId="318" priority="388" stopIfTrue="1" operator="lessThan">
      <formula>-0.03</formula>
    </cfRule>
  </conditionalFormatting>
  <conditionalFormatting sqref="BX589:CB591">
    <cfRule type="cellIs" dxfId="317" priority="385" stopIfTrue="1" operator="greaterThan">
      <formula>0.03</formula>
    </cfRule>
    <cfRule type="cellIs" dxfId="316" priority="386" stopIfTrue="1" operator="lessThan">
      <formula>-0.03</formula>
    </cfRule>
  </conditionalFormatting>
  <conditionalFormatting sqref="CD589:CD591">
    <cfRule type="cellIs" dxfId="315" priority="383" stopIfTrue="1" operator="greaterThan">
      <formula>0.03</formula>
    </cfRule>
    <cfRule type="cellIs" dxfId="314" priority="384" stopIfTrue="1" operator="lessThan">
      <formula>-0.03</formula>
    </cfRule>
  </conditionalFormatting>
  <conditionalFormatting sqref="CF589:CF591">
    <cfRule type="cellIs" dxfId="313" priority="381" stopIfTrue="1" operator="greaterThan">
      <formula>0.03</formula>
    </cfRule>
    <cfRule type="cellIs" dxfId="312" priority="382" stopIfTrue="1" operator="lessThan">
      <formula>-0.03</formula>
    </cfRule>
  </conditionalFormatting>
  <conditionalFormatting sqref="CH589:CH591">
    <cfRule type="cellIs" dxfId="311" priority="379" stopIfTrue="1" operator="greaterThan">
      <formula>0.03</formula>
    </cfRule>
    <cfRule type="cellIs" dxfId="310" priority="380" stopIfTrue="1" operator="lessThan">
      <formula>-0.03</formula>
    </cfRule>
  </conditionalFormatting>
  <conditionalFormatting sqref="BP670">
    <cfRule type="cellIs" dxfId="309" priority="371" stopIfTrue="1" operator="greaterThan">
      <formula>0.03</formula>
    </cfRule>
    <cfRule type="cellIs" dxfId="308" priority="372" stopIfTrue="1" operator="lessThan">
      <formula>-0.03</formula>
    </cfRule>
  </conditionalFormatting>
  <conditionalFormatting sqref="BF667:BJ669">
    <cfRule type="cellIs" dxfId="307" priority="377" stopIfTrue="1" operator="greaterThan">
      <formula>0.03</formula>
    </cfRule>
    <cfRule type="cellIs" dxfId="306" priority="378" stopIfTrue="1" operator="lessThan">
      <formula>-0.03</formula>
    </cfRule>
  </conditionalFormatting>
  <conditionalFormatting sqref="BL670">
    <cfRule type="cellIs" dxfId="305" priority="375" stopIfTrue="1" operator="greaterThan">
      <formula>0.03</formula>
    </cfRule>
    <cfRule type="cellIs" dxfId="304" priority="376" stopIfTrue="1" operator="lessThan">
      <formula>-0.03</formula>
    </cfRule>
  </conditionalFormatting>
  <conditionalFormatting sqref="BN670 BP670 BR670">
    <cfRule type="cellIs" dxfId="303" priority="373" stopIfTrue="1" operator="greaterThan">
      <formula>0.03</formula>
    </cfRule>
    <cfRule type="cellIs" dxfId="302" priority="374" stopIfTrue="1" operator="lessThan">
      <formula>-0.03</formula>
    </cfRule>
  </conditionalFormatting>
  <conditionalFormatting sqref="BE667:BE675">
    <cfRule type="cellIs" dxfId="301" priority="369" stopIfTrue="1" operator="greaterThan">
      <formula>0.03</formula>
    </cfRule>
    <cfRule type="cellIs" dxfId="300" priority="370" stopIfTrue="1" operator="lessThan">
      <formula>-0.03</formula>
    </cfRule>
  </conditionalFormatting>
  <conditionalFormatting sqref="BV670">
    <cfRule type="cellIs" dxfId="299" priority="367" stopIfTrue="1" operator="greaterThan">
      <formula>0.03</formula>
    </cfRule>
    <cfRule type="cellIs" dxfId="298" priority="368" stopIfTrue="1" operator="lessThan">
      <formula>-0.03</formula>
    </cfRule>
  </conditionalFormatting>
  <conditionalFormatting sqref="BT670">
    <cfRule type="cellIs" dxfId="297" priority="365" stopIfTrue="1" operator="greaterThan">
      <formula>0.03</formula>
    </cfRule>
    <cfRule type="cellIs" dxfId="296" priority="366" stopIfTrue="1" operator="lessThan">
      <formula>-0.03</formula>
    </cfRule>
  </conditionalFormatting>
  <conditionalFormatting sqref="BR670">
    <cfRule type="cellIs" dxfId="295" priority="363" stopIfTrue="1" operator="greaterThan">
      <formula>0.03</formula>
    </cfRule>
    <cfRule type="cellIs" dxfId="294" priority="364" stopIfTrue="1" operator="lessThan">
      <formula>-0.03</formula>
    </cfRule>
  </conditionalFormatting>
  <conditionalFormatting sqref="BF670">
    <cfRule type="cellIs" dxfId="293" priority="361" stopIfTrue="1" operator="greaterThan">
      <formula>0.03</formula>
    </cfRule>
    <cfRule type="cellIs" dxfId="292" priority="362" stopIfTrue="1" operator="lessThan">
      <formula>-0.03</formula>
    </cfRule>
  </conditionalFormatting>
  <conditionalFormatting sqref="CF670">
    <cfRule type="cellIs" dxfId="291" priority="357" stopIfTrue="1" operator="greaterThan">
      <formula>0.03</formula>
    </cfRule>
    <cfRule type="cellIs" dxfId="290" priority="358" stopIfTrue="1" operator="lessThan">
      <formula>-0.03</formula>
    </cfRule>
  </conditionalFormatting>
  <conditionalFormatting sqref="CH670">
    <cfRule type="cellIs" dxfId="289" priority="355" stopIfTrue="1" operator="greaterThan">
      <formula>0.03</formula>
    </cfRule>
    <cfRule type="cellIs" dxfId="288" priority="356" stopIfTrue="1" operator="lessThan">
      <formula>-0.03</formula>
    </cfRule>
  </conditionalFormatting>
  <conditionalFormatting sqref="CF670 CH670">
    <cfRule type="cellIs" dxfId="287" priority="359" stopIfTrue="1" operator="greaterThan">
      <formula>0.03</formula>
    </cfRule>
    <cfRule type="cellIs" dxfId="286" priority="360" stopIfTrue="1" operator="lessThan">
      <formula>-0.03</formula>
    </cfRule>
  </conditionalFormatting>
  <conditionalFormatting sqref="CD670">
    <cfRule type="cellIs" dxfId="285" priority="353" stopIfTrue="1" operator="greaterThan">
      <formula>0.03</formula>
    </cfRule>
    <cfRule type="cellIs" dxfId="284" priority="354" stopIfTrue="1" operator="lessThan">
      <formula>-0.03</formula>
    </cfRule>
  </conditionalFormatting>
  <conditionalFormatting sqref="BL667:BL669">
    <cfRule type="cellIs" dxfId="283" priority="351" stopIfTrue="1" operator="greaterThan">
      <formula>0.03</formula>
    </cfRule>
    <cfRule type="cellIs" dxfId="282" priority="352" stopIfTrue="1" operator="lessThan">
      <formula>-0.03</formula>
    </cfRule>
  </conditionalFormatting>
  <conditionalFormatting sqref="BN667:BN669">
    <cfRule type="cellIs" dxfId="281" priority="349" stopIfTrue="1" operator="greaterThan">
      <formula>0.03</formula>
    </cfRule>
    <cfRule type="cellIs" dxfId="280" priority="350" stopIfTrue="1" operator="lessThan">
      <formula>-0.03</formula>
    </cfRule>
  </conditionalFormatting>
  <conditionalFormatting sqref="BP667:BP669">
    <cfRule type="cellIs" dxfId="279" priority="347" stopIfTrue="1" operator="greaterThan">
      <formula>0.03</formula>
    </cfRule>
    <cfRule type="cellIs" dxfId="278" priority="348" stopIfTrue="1" operator="lessThan">
      <formula>-0.03</formula>
    </cfRule>
  </conditionalFormatting>
  <conditionalFormatting sqref="BR667:BR669">
    <cfRule type="cellIs" dxfId="277" priority="345" stopIfTrue="1" operator="greaterThan">
      <formula>0.03</formula>
    </cfRule>
    <cfRule type="cellIs" dxfId="276" priority="346" stopIfTrue="1" operator="lessThan">
      <formula>-0.03</formula>
    </cfRule>
  </conditionalFormatting>
  <conditionalFormatting sqref="BT667:BT669">
    <cfRule type="cellIs" dxfId="275" priority="343" stopIfTrue="1" operator="greaterThan">
      <formula>0.03</formula>
    </cfRule>
    <cfRule type="cellIs" dxfId="274" priority="344" stopIfTrue="1" operator="lessThan">
      <formula>-0.03</formula>
    </cfRule>
  </conditionalFormatting>
  <conditionalFormatting sqref="BV667:BV669">
    <cfRule type="cellIs" dxfId="273" priority="341" stopIfTrue="1" operator="greaterThan">
      <formula>0.03</formula>
    </cfRule>
    <cfRule type="cellIs" dxfId="272" priority="342" stopIfTrue="1" operator="lessThan">
      <formula>-0.03</formula>
    </cfRule>
  </conditionalFormatting>
  <conditionalFormatting sqref="BX667:CB669">
    <cfRule type="cellIs" dxfId="271" priority="339" stopIfTrue="1" operator="greaterThan">
      <formula>0.03</formula>
    </cfRule>
    <cfRule type="cellIs" dxfId="270" priority="340" stopIfTrue="1" operator="lessThan">
      <formula>-0.03</formula>
    </cfRule>
  </conditionalFormatting>
  <conditionalFormatting sqref="CD667:CD669">
    <cfRule type="cellIs" dxfId="269" priority="337" stopIfTrue="1" operator="greaterThan">
      <formula>0.03</formula>
    </cfRule>
    <cfRule type="cellIs" dxfId="268" priority="338" stopIfTrue="1" operator="lessThan">
      <formula>-0.03</formula>
    </cfRule>
  </conditionalFormatting>
  <conditionalFormatting sqref="CF667:CF669">
    <cfRule type="cellIs" dxfId="267" priority="335" stopIfTrue="1" operator="greaterThan">
      <formula>0.03</formula>
    </cfRule>
    <cfRule type="cellIs" dxfId="266" priority="336" stopIfTrue="1" operator="lessThan">
      <formula>-0.03</formula>
    </cfRule>
  </conditionalFormatting>
  <conditionalFormatting sqref="CH667:CH669">
    <cfRule type="cellIs" dxfId="265" priority="333" stopIfTrue="1" operator="greaterThan">
      <formula>0.03</formula>
    </cfRule>
    <cfRule type="cellIs" dxfId="264" priority="334" stopIfTrue="1" operator="lessThan">
      <formula>-0.03</formula>
    </cfRule>
  </conditionalFormatting>
  <conditionalFormatting sqref="BK667:BK675">
    <cfRule type="cellIs" dxfId="263" priority="331" stopIfTrue="1" operator="greaterThan">
      <formula>0.03</formula>
    </cfRule>
    <cfRule type="cellIs" dxfId="262" priority="332" stopIfTrue="1" operator="lessThan">
      <formula>-0.03</formula>
    </cfRule>
  </conditionalFormatting>
  <conditionalFormatting sqref="BM667:BM675">
    <cfRule type="cellIs" dxfId="261" priority="329" stopIfTrue="1" operator="greaterThan">
      <formula>0.03</formula>
    </cfRule>
    <cfRule type="cellIs" dxfId="260" priority="330" stopIfTrue="1" operator="lessThan">
      <formula>-0.03</formula>
    </cfRule>
  </conditionalFormatting>
  <conditionalFormatting sqref="BO667:BO675">
    <cfRule type="cellIs" dxfId="259" priority="327" stopIfTrue="1" operator="greaterThan">
      <formula>0.03</formula>
    </cfRule>
    <cfRule type="cellIs" dxfId="258" priority="328" stopIfTrue="1" operator="lessThan">
      <formula>-0.03</formula>
    </cfRule>
  </conditionalFormatting>
  <conditionalFormatting sqref="BQ667:BQ675">
    <cfRule type="cellIs" dxfId="257" priority="325" stopIfTrue="1" operator="greaterThan">
      <formula>0.03</formula>
    </cfRule>
    <cfRule type="cellIs" dxfId="256" priority="326" stopIfTrue="1" operator="lessThan">
      <formula>-0.03</formula>
    </cfRule>
  </conditionalFormatting>
  <conditionalFormatting sqref="BS667:BS675">
    <cfRule type="cellIs" dxfId="255" priority="323" stopIfTrue="1" operator="greaterThan">
      <formula>0.03</formula>
    </cfRule>
    <cfRule type="cellIs" dxfId="254" priority="324" stopIfTrue="1" operator="lessThan">
      <formula>-0.03</formula>
    </cfRule>
  </conditionalFormatting>
  <conditionalFormatting sqref="BU667:BU675">
    <cfRule type="cellIs" dxfId="253" priority="321" stopIfTrue="1" operator="greaterThan">
      <formula>0.03</formula>
    </cfRule>
    <cfRule type="cellIs" dxfId="252" priority="322" stopIfTrue="1" operator="lessThan">
      <formula>-0.03</formula>
    </cfRule>
  </conditionalFormatting>
  <conditionalFormatting sqref="BW667:BW675">
    <cfRule type="cellIs" dxfId="251" priority="319" stopIfTrue="1" operator="greaterThan">
      <formula>0.03</formula>
    </cfRule>
    <cfRule type="cellIs" dxfId="250" priority="320" stopIfTrue="1" operator="lessThan">
      <formula>-0.03</formula>
    </cfRule>
  </conditionalFormatting>
  <conditionalFormatting sqref="CC667:CC675">
    <cfRule type="cellIs" dxfId="249" priority="317" stopIfTrue="1" operator="greaterThan">
      <formula>0.03</formula>
    </cfRule>
    <cfRule type="cellIs" dxfId="248" priority="318" stopIfTrue="1" operator="lessThan">
      <formula>-0.03</formula>
    </cfRule>
  </conditionalFormatting>
  <conditionalFormatting sqref="CE667:CE675">
    <cfRule type="cellIs" dxfId="247" priority="315" stopIfTrue="1" operator="greaterThan">
      <formula>0.03</formula>
    </cfRule>
    <cfRule type="cellIs" dxfId="246" priority="316" stopIfTrue="1" operator="lessThan">
      <formula>-0.03</formula>
    </cfRule>
  </conditionalFormatting>
  <conditionalFormatting sqref="CG667:CG675">
    <cfRule type="cellIs" dxfId="245" priority="313" stopIfTrue="1" operator="greaterThan">
      <formula>0.03</formula>
    </cfRule>
    <cfRule type="cellIs" dxfId="244" priority="314" stopIfTrue="1" operator="lessThan">
      <formula>-0.03</formula>
    </cfRule>
  </conditionalFormatting>
  <conditionalFormatting sqref="BK645:BK653">
    <cfRule type="cellIs" dxfId="243" priority="243" stopIfTrue="1" operator="greaterThan">
      <formula>0.03</formula>
    </cfRule>
    <cfRule type="cellIs" dxfId="242" priority="244" stopIfTrue="1" operator="lessThan">
      <formula>-0.03</formula>
    </cfRule>
  </conditionalFormatting>
  <conditionalFormatting sqref="BM645:BM653">
    <cfRule type="cellIs" dxfId="241" priority="241" stopIfTrue="1" operator="greaterThan">
      <formula>0.03</formula>
    </cfRule>
    <cfRule type="cellIs" dxfId="240" priority="242" stopIfTrue="1" operator="lessThan">
      <formula>-0.03</formula>
    </cfRule>
  </conditionalFormatting>
  <conditionalFormatting sqref="BO645:BO653">
    <cfRule type="cellIs" dxfId="239" priority="239" stopIfTrue="1" operator="greaterThan">
      <formula>0.03</formula>
    </cfRule>
    <cfRule type="cellIs" dxfId="238" priority="240" stopIfTrue="1" operator="lessThan">
      <formula>-0.03</formula>
    </cfRule>
  </conditionalFormatting>
  <conditionalFormatting sqref="BQ645:BQ653">
    <cfRule type="cellIs" dxfId="237" priority="237" stopIfTrue="1" operator="greaterThan">
      <formula>0.03</formula>
    </cfRule>
    <cfRule type="cellIs" dxfId="236" priority="238" stopIfTrue="1" operator="lessThan">
      <formula>-0.03</formula>
    </cfRule>
  </conditionalFormatting>
  <conditionalFormatting sqref="BR645:BR647">
    <cfRule type="cellIs" dxfId="235" priority="235" stopIfTrue="1" operator="greaterThan">
      <formula>0.03</formula>
    </cfRule>
    <cfRule type="cellIs" dxfId="234" priority="236" stopIfTrue="1" operator="lessThan">
      <formula>-0.03</formula>
    </cfRule>
  </conditionalFormatting>
  <conditionalFormatting sqref="BT645:BT647">
    <cfRule type="cellIs" dxfId="233" priority="233" stopIfTrue="1" operator="greaterThan">
      <formula>0.03</formula>
    </cfRule>
    <cfRule type="cellIs" dxfId="232" priority="234" stopIfTrue="1" operator="lessThan">
      <formula>-0.03</formula>
    </cfRule>
  </conditionalFormatting>
  <conditionalFormatting sqref="BV645:BV647">
    <cfRule type="cellIs" dxfId="231" priority="231" stopIfTrue="1" operator="greaterThan">
      <formula>0.03</formula>
    </cfRule>
    <cfRule type="cellIs" dxfId="230" priority="232" stopIfTrue="1" operator="lessThan">
      <formula>-0.03</formula>
    </cfRule>
  </conditionalFormatting>
  <conditionalFormatting sqref="BS645:BS653">
    <cfRule type="cellIs" dxfId="229" priority="229" stopIfTrue="1" operator="greaterThan">
      <formula>0.03</formula>
    </cfRule>
    <cfRule type="cellIs" dxfId="228" priority="230" stopIfTrue="1" operator="lessThan">
      <formula>-0.03</formula>
    </cfRule>
  </conditionalFormatting>
  <conditionalFormatting sqref="BU645:BU653">
    <cfRule type="cellIs" dxfId="227" priority="227" stopIfTrue="1" operator="greaterThan">
      <formula>0.03</formula>
    </cfRule>
    <cfRule type="cellIs" dxfId="226" priority="228" stopIfTrue="1" operator="lessThan">
      <formula>-0.03</formula>
    </cfRule>
  </conditionalFormatting>
  <conditionalFormatting sqref="BW645:BW653">
    <cfRule type="cellIs" dxfId="225" priority="225" stopIfTrue="1" operator="greaterThan">
      <formula>0.03</formula>
    </cfRule>
    <cfRule type="cellIs" dxfId="224" priority="226" stopIfTrue="1" operator="lessThan">
      <formula>-0.03</formula>
    </cfRule>
  </conditionalFormatting>
  <conditionalFormatting sqref="BX645:CB647">
    <cfRule type="cellIs" dxfId="223" priority="223" stopIfTrue="1" operator="greaterThan">
      <formula>0.03</formula>
    </cfRule>
    <cfRule type="cellIs" dxfId="222" priority="224" stopIfTrue="1" operator="lessThan">
      <formula>-0.03</formula>
    </cfRule>
  </conditionalFormatting>
  <conditionalFormatting sqref="CC645:CC653">
    <cfRule type="cellIs" dxfId="221" priority="221" stopIfTrue="1" operator="greaterThan">
      <formula>0.03</formula>
    </cfRule>
    <cfRule type="cellIs" dxfId="220" priority="222" stopIfTrue="1" operator="lessThan">
      <formula>-0.03</formula>
    </cfRule>
  </conditionalFormatting>
  <conditionalFormatting sqref="CD645:CD647">
    <cfRule type="cellIs" dxfId="219" priority="219" stopIfTrue="1" operator="greaterThan">
      <formula>0.03</formula>
    </cfRule>
    <cfRule type="cellIs" dxfId="218" priority="220" stopIfTrue="1" operator="lessThan">
      <formula>-0.03</formula>
    </cfRule>
  </conditionalFormatting>
  <conditionalFormatting sqref="CE645:CE653">
    <cfRule type="cellIs" dxfId="217" priority="217" stopIfTrue="1" operator="greaterThan">
      <formula>0.03</formula>
    </cfRule>
    <cfRule type="cellIs" dxfId="216" priority="218" stopIfTrue="1" operator="lessThan">
      <formula>-0.03</formula>
    </cfRule>
  </conditionalFormatting>
  <conditionalFormatting sqref="CF645:CF647">
    <cfRule type="cellIs" dxfId="215" priority="215" stopIfTrue="1" operator="greaterThan">
      <formula>0.03</formula>
    </cfRule>
    <cfRule type="cellIs" dxfId="214" priority="216" stopIfTrue="1" operator="lessThan">
      <formula>-0.03</formula>
    </cfRule>
  </conditionalFormatting>
  <conditionalFormatting sqref="CG645:CG653">
    <cfRule type="cellIs" dxfId="213" priority="213" stopIfTrue="1" operator="greaterThan">
      <formula>0.03</formula>
    </cfRule>
    <cfRule type="cellIs" dxfId="212" priority="214" stopIfTrue="1" operator="lessThan">
      <formula>-0.03</formula>
    </cfRule>
  </conditionalFormatting>
  <conditionalFormatting sqref="CH645:CH647">
    <cfRule type="cellIs" dxfId="211" priority="211" stopIfTrue="1" operator="greaterThan">
      <formula>0.03</formula>
    </cfRule>
    <cfRule type="cellIs" dxfId="210" priority="212" stopIfTrue="1" operator="lessThan">
      <formula>-0.03</formula>
    </cfRule>
  </conditionalFormatting>
  <conditionalFormatting sqref="BK634:BK642">
    <cfRule type="cellIs" dxfId="209" priority="209" stopIfTrue="1" operator="greaterThan">
      <formula>0.03</formula>
    </cfRule>
    <cfRule type="cellIs" dxfId="208" priority="210" stopIfTrue="1" operator="lessThan">
      <formula>-0.03</formula>
    </cfRule>
  </conditionalFormatting>
  <conditionalFormatting sqref="BM634:BM642">
    <cfRule type="cellIs" dxfId="207" priority="207" stopIfTrue="1" operator="greaterThan">
      <formula>0.03</formula>
    </cfRule>
    <cfRule type="cellIs" dxfId="206" priority="208" stopIfTrue="1" operator="lessThan">
      <formula>-0.03</formula>
    </cfRule>
  </conditionalFormatting>
  <conditionalFormatting sqref="BO634:BO642">
    <cfRule type="cellIs" dxfId="205" priority="205" stopIfTrue="1" operator="greaterThan">
      <formula>0.03</formula>
    </cfRule>
    <cfRule type="cellIs" dxfId="204" priority="206" stopIfTrue="1" operator="lessThan">
      <formula>-0.03</formula>
    </cfRule>
  </conditionalFormatting>
  <conditionalFormatting sqref="BQ634:BQ642">
    <cfRule type="cellIs" dxfId="203" priority="203" stopIfTrue="1" operator="greaterThan">
      <formula>0.03</formula>
    </cfRule>
    <cfRule type="cellIs" dxfId="202" priority="204" stopIfTrue="1" operator="lessThan">
      <formula>-0.03</formula>
    </cfRule>
  </conditionalFormatting>
  <conditionalFormatting sqref="BS634:BS642">
    <cfRule type="cellIs" dxfId="201" priority="201" stopIfTrue="1" operator="greaterThan">
      <formula>0.03</formula>
    </cfRule>
    <cfRule type="cellIs" dxfId="200" priority="202" stopIfTrue="1" operator="lessThan">
      <formula>-0.03</formula>
    </cfRule>
  </conditionalFormatting>
  <conditionalFormatting sqref="BU634:BU642">
    <cfRule type="cellIs" dxfId="199" priority="199" stopIfTrue="1" operator="greaterThan">
      <formula>0.03</formula>
    </cfRule>
    <cfRule type="cellIs" dxfId="198" priority="200" stopIfTrue="1" operator="lessThan">
      <formula>-0.03</formula>
    </cfRule>
  </conditionalFormatting>
  <conditionalFormatting sqref="BW634:BW642">
    <cfRule type="cellIs" dxfId="197" priority="197" stopIfTrue="1" operator="greaterThan">
      <formula>0.03</formula>
    </cfRule>
    <cfRule type="cellIs" dxfId="196" priority="198" stopIfTrue="1" operator="lessThan">
      <formula>-0.03</formula>
    </cfRule>
  </conditionalFormatting>
  <conditionalFormatting sqref="BL634:BL636">
    <cfRule type="cellIs" dxfId="195" priority="195" stopIfTrue="1" operator="greaterThan">
      <formula>0.03</formula>
    </cfRule>
    <cfRule type="cellIs" dxfId="194" priority="196" stopIfTrue="1" operator="lessThan">
      <formula>-0.03</formula>
    </cfRule>
  </conditionalFormatting>
  <conditionalFormatting sqref="BN634:BN636">
    <cfRule type="cellIs" dxfId="193" priority="193" stopIfTrue="1" operator="greaterThan">
      <formula>0.03</formula>
    </cfRule>
    <cfRule type="cellIs" dxfId="192" priority="194" stopIfTrue="1" operator="lessThan">
      <formula>-0.03</formula>
    </cfRule>
  </conditionalFormatting>
  <conditionalFormatting sqref="BP634:BP636">
    <cfRule type="cellIs" dxfId="191" priority="191" stopIfTrue="1" operator="greaterThan">
      <formula>0.03</formula>
    </cfRule>
    <cfRule type="cellIs" dxfId="190" priority="192" stopIfTrue="1" operator="lessThan">
      <formula>-0.03</formula>
    </cfRule>
  </conditionalFormatting>
  <conditionalFormatting sqref="BR634:BR636">
    <cfRule type="cellIs" dxfId="189" priority="189" stopIfTrue="1" operator="greaterThan">
      <formula>0.03</formula>
    </cfRule>
    <cfRule type="cellIs" dxfId="188" priority="190" stopIfTrue="1" operator="lessThan">
      <formula>-0.03</formula>
    </cfRule>
  </conditionalFormatting>
  <conditionalFormatting sqref="BT634:BT636">
    <cfRule type="cellIs" dxfId="187" priority="187" stopIfTrue="1" operator="greaterThan">
      <formula>0.03</formula>
    </cfRule>
    <cfRule type="cellIs" dxfId="186" priority="188" stopIfTrue="1" operator="lessThan">
      <formula>-0.03</formula>
    </cfRule>
  </conditionalFormatting>
  <conditionalFormatting sqref="BV634:BV636">
    <cfRule type="cellIs" dxfId="185" priority="185" stopIfTrue="1" operator="greaterThan">
      <formula>0.03</formula>
    </cfRule>
    <cfRule type="cellIs" dxfId="184" priority="186" stopIfTrue="1" operator="lessThan">
      <formula>-0.03</formula>
    </cfRule>
  </conditionalFormatting>
  <conditionalFormatting sqref="BX634:BX636">
    <cfRule type="cellIs" dxfId="183" priority="183" stopIfTrue="1" operator="greaterThan">
      <formula>0.03</formula>
    </cfRule>
    <cfRule type="cellIs" dxfId="182" priority="184" stopIfTrue="1" operator="lessThan">
      <formula>-0.03</formula>
    </cfRule>
  </conditionalFormatting>
  <conditionalFormatting sqref="BY634:BY636">
    <cfRule type="cellIs" dxfId="181" priority="181" stopIfTrue="1" operator="greaterThan">
      <formula>0.03</formula>
    </cfRule>
    <cfRule type="cellIs" dxfId="180" priority="182" stopIfTrue="1" operator="lessThan">
      <formula>-0.03</formula>
    </cfRule>
  </conditionalFormatting>
  <conditionalFormatting sqref="BZ634:BZ636">
    <cfRule type="cellIs" dxfId="179" priority="179" stopIfTrue="1" operator="greaterThan">
      <formula>0.03</formula>
    </cfRule>
    <cfRule type="cellIs" dxfId="178" priority="180" stopIfTrue="1" operator="lessThan">
      <formula>-0.03</formula>
    </cfRule>
  </conditionalFormatting>
  <conditionalFormatting sqref="CA634:CA636">
    <cfRule type="cellIs" dxfId="177" priority="177" stopIfTrue="1" operator="greaterThan">
      <formula>0.03</formula>
    </cfRule>
    <cfRule type="cellIs" dxfId="176" priority="178" stopIfTrue="1" operator="lessThan">
      <formula>-0.03</formula>
    </cfRule>
  </conditionalFormatting>
  <conditionalFormatting sqref="CB634:CB636">
    <cfRule type="cellIs" dxfId="175" priority="175" stopIfTrue="1" operator="greaterThan">
      <formula>0.03</formula>
    </cfRule>
    <cfRule type="cellIs" dxfId="174" priority="176" stopIfTrue="1" operator="lessThan">
      <formula>-0.03</formula>
    </cfRule>
  </conditionalFormatting>
  <conditionalFormatting sqref="CD634:CD636">
    <cfRule type="cellIs" dxfId="173" priority="173" stopIfTrue="1" operator="greaterThan">
      <formula>0.03</formula>
    </cfRule>
    <cfRule type="cellIs" dxfId="172" priority="174" stopIfTrue="1" operator="lessThan">
      <formula>-0.03</formula>
    </cfRule>
  </conditionalFormatting>
  <conditionalFormatting sqref="CF634:CF636">
    <cfRule type="cellIs" dxfId="171" priority="171" stopIfTrue="1" operator="greaterThan">
      <formula>0.03</formula>
    </cfRule>
    <cfRule type="cellIs" dxfId="170" priority="172" stopIfTrue="1" operator="lessThan">
      <formula>-0.03</formula>
    </cfRule>
  </conditionalFormatting>
  <conditionalFormatting sqref="CH634:CH636">
    <cfRule type="cellIs" dxfId="169" priority="169" stopIfTrue="1" operator="greaterThan">
      <formula>0.03</formula>
    </cfRule>
    <cfRule type="cellIs" dxfId="168" priority="170" stopIfTrue="1" operator="lessThan">
      <formula>-0.03</formula>
    </cfRule>
  </conditionalFormatting>
  <conditionalFormatting sqref="CC634:CC642">
    <cfRule type="cellIs" dxfId="167" priority="167" stopIfTrue="1" operator="greaterThan">
      <formula>0.03</formula>
    </cfRule>
    <cfRule type="cellIs" dxfId="166" priority="168" stopIfTrue="1" operator="lessThan">
      <formula>-0.03</formula>
    </cfRule>
  </conditionalFormatting>
  <conditionalFormatting sqref="CE634:CE642">
    <cfRule type="cellIs" dxfId="165" priority="165" stopIfTrue="1" operator="greaterThan">
      <formula>0.03</formula>
    </cfRule>
    <cfRule type="cellIs" dxfId="164" priority="166" stopIfTrue="1" operator="lessThan">
      <formula>-0.03</formula>
    </cfRule>
  </conditionalFormatting>
  <conditionalFormatting sqref="CG634:CG642">
    <cfRule type="cellIs" dxfId="163" priority="163" stopIfTrue="1" operator="greaterThan">
      <formula>0.03</formula>
    </cfRule>
    <cfRule type="cellIs" dxfId="162" priority="164" stopIfTrue="1" operator="lessThan">
      <formula>-0.03</formula>
    </cfRule>
  </conditionalFormatting>
  <conditionalFormatting sqref="BK598:BK603">
    <cfRule type="cellIs" dxfId="161" priority="161" stopIfTrue="1" operator="greaterThan">
      <formula>0.03</formula>
    </cfRule>
    <cfRule type="cellIs" dxfId="160" priority="162" stopIfTrue="1" operator="lessThan">
      <formula>-0.03</formula>
    </cfRule>
  </conditionalFormatting>
  <conditionalFormatting sqref="BK604:BK606">
    <cfRule type="cellIs" dxfId="159" priority="159" stopIfTrue="1" operator="greaterThan">
      <formula>0.03</formula>
    </cfRule>
    <cfRule type="cellIs" dxfId="158" priority="160" stopIfTrue="1" operator="lessThan">
      <formula>-0.03</formula>
    </cfRule>
  </conditionalFormatting>
  <conditionalFormatting sqref="BM598:BM603">
    <cfRule type="cellIs" dxfId="157" priority="157" stopIfTrue="1" operator="greaterThan">
      <formula>0.03</formula>
    </cfRule>
    <cfRule type="cellIs" dxfId="156" priority="158" stopIfTrue="1" operator="lessThan">
      <formula>-0.03</formula>
    </cfRule>
  </conditionalFormatting>
  <conditionalFormatting sqref="BM604:BM606">
    <cfRule type="cellIs" dxfId="155" priority="155" stopIfTrue="1" operator="greaterThan">
      <formula>0.03</formula>
    </cfRule>
    <cfRule type="cellIs" dxfId="154" priority="156" stopIfTrue="1" operator="lessThan">
      <formula>-0.03</formula>
    </cfRule>
  </conditionalFormatting>
  <conditionalFormatting sqref="BO598:BO603">
    <cfRule type="cellIs" dxfId="153" priority="153" stopIfTrue="1" operator="greaterThan">
      <formula>0.03</formula>
    </cfRule>
    <cfRule type="cellIs" dxfId="152" priority="154" stopIfTrue="1" operator="lessThan">
      <formula>-0.03</formula>
    </cfRule>
  </conditionalFormatting>
  <conditionalFormatting sqref="BO604:BO606">
    <cfRule type="cellIs" dxfId="151" priority="151" stopIfTrue="1" operator="greaterThan">
      <formula>0.03</formula>
    </cfRule>
    <cfRule type="cellIs" dxfId="150" priority="152" stopIfTrue="1" operator="lessThan">
      <formula>-0.03</formula>
    </cfRule>
  </conditionalFormatting>
  <conditionalFormatting sqref="BQ598:BQ603">
    <cfRule type="cellIs" dxfId="149" priority="149" stopIfTrue="1" operator="greaterThan">
      <formula>0.03</formula>
    </cfRule>
    <cfRule type="cellIs" dxfId="148" priority="150" stopIfTrue="1" operator="lessThan">
      <formula>-0.03</formula>
    </cfRule>
  </conditionalFormatting>
  <conditionalFormatting sqref="BQ604:BQ606">
    <cfRule type="cellIs" dxfId="147" priority="147" stopIfTrue="1" operator="greaterThan">
      <formula>0.03</formula>
    </cfRule>
    <cfRule type="cellIs" dxfId="146" priority="148" stopIfTrue="1" operator="lessThan">
      <formula>-0.03</formula>
    </cfRule>
  </conditionalFormatting>
  <conditionalFormatting sqref="BS598:BS603">
    <cfRule type="cellIs" dxfId="145" priority="145" stopIfTrue="1" operator="greaterThan">
      <formula>0.03</formula>
    </cfRule>
    <cfRule type="cellIs" dxfId="144" priority="146" stopIfTrue="1" operator="lessThan">
      <formula>-0.03</formula>
    </cfRule>
  </conditionalFormatting>
  <conditionalFormatting sqref="BS604:BS606">
    <cfRule type="cellIs" dxfId="143" priority="143" stopIfTrue="1" operator="greaterThan">
      <formula>0.03</formula>
    </cfRule>
    <cfRule type="cellIs" dxfId="142" priority="144" stopIfTrue="1" operator="lessThan">
      <formula>-0.03</formula>
    </cfRule>
  </conditionalFormatting>
  <conditionalFormatting sqref="BU598:BU603">
    <cfRule type="cellIs" dxfId="141" priority="141" stopIfTrue="1" operator="greaterThan">
      <formula>0.03</formula>
    </cfRule>
    <cfRule type="cellIs" dxfId="140" priority="142" stopIfTrue="1" operator="lessThan">
      <formula>-0.03</formula>
    </cfRule>
  </conditionalFormatting>
  <conditionalFormatting sqref="BU604:BU606">
    <cfRule type="cellIs" dxfId="139" priority="139" stopIfTrue="1" operator="greaterThan">
      <formula>0.03</formula>
    </cfRule>
    <cfRule type="cellIs" dxfId="138" priority="140" stopIfTrue="1" operator="lessThan">
      <formula>-0.03</formula>
    </cfRule>
  </conditionalFormatting>
  <conditionalFormatting sqref="BW598:BW603">
    <cfRule type="cellIs" dxfId="137" priority="137" stopIfTrue="1" operator="greaterThan">
      <formula>0.03</formula>
    </cfRule>
    <cfRule type="cellIs" dxfId="136" priority="138" stopIfTrue="1" operator="lessThan">
      <formula>-0.03</formula>
    </cfRule>
  </conditionalFormatting>
  <conditionalFormatting sqref="BW604:BW606">
    <cfRule type="cellIs" dxfId="135" priority="135" stopIfTrue="1" operator="greaterThan">
      <formula>0.03</formula>
    </cfRule>
    <cfRule type="cellIs" dxfId="134" priority="136" stopIfTrue="1" operator="lessThan">
      <formula>-0.03</formula>
    </cfRule>
  </conditionalFormatting>
  <conditionalFormatting sqref="CC598:CC603">
    <cfRule type="cellIs" dxfId="133" priority="133" stopIfTrue="1" operator="greaterThan">
      <formula>0.03</formula>
    </cfRule>
    <cfRule type="cellIs" dxfId="132" priority="134" stopIfTrue="1" operator="lessThan">
      <formula>-0.03</formula>
    </cfRule>
  </conditionalFormatting>
  <conditionalFormatting sqref="CC604:CC606">
    <cfRule type="cellIs" dxfId="131" priority="131" stopIfTrue="1" operator="greaterThan">
      <formula>0.03</formula>
    </cfRule>
    <cfRule type="cellIs" dxfId="130" priority="132" stopIfTrue="1" operator="lessThan">
      <formula>-0.03</formula>
    </cfRule>
  </conditionalFormatting>
  <conditionalFormatting sqref="CE598:CE603">
    <cfRule type="cellIs" dxfId="129" priority="129" stopIfTrue="1" operator="greaterThan">
      <formula>0.03</formula>
    </cfRule>
    <cfRule type="cellIs" dxfId="128" priority="130" stopIfTrue="1" operator="lessThan">
      <formula>-0.03</formula>
    </cfRule>
  </conditionalFormatting>
  <conditionalFormatting sqref="CE604:CE606">
    <cfRule type="cellIs" dxfId="127" priority="127" stopIfTrue="1" operator="greaterThan">
      <formula>0.03</formula>
    </cfRule>
    <cfRule type="cellIs" dxfId="126" priority="128" stopIfTrue="1" operator="lessThan">
      <formula>-0.03</formula>
    </cfRule>
  </conditionalFormatting>
  <conditionalFormatting sqref="CG598:CG603">
    <cfRule type="cellIs" dxfId="125" priority="125" stopIfTrue="1" operator="greaterThan">
      <formula>0.03</formula>
    </cfRule>
    <cfRule type="cellIs" dxfId="124" priority="126" stopIfTrue="1" operator="lessThan">
      <formula>-0.03</formula>
    </cfRule>
  </conditionalFormatting>
  <conditionalFormatting sqref="CG604:CG606">
    <cfRule type="cellIs" dxfId="123" priority="123" stopIfTrue="1" operator="greaterThan">
      <formula>0.03</formula>
    </cfRule>
    <cfRule type="cellIs" dxfId="122" priority="124" stopIfTrue="1" operator="lessThan">
      <formula>-0.03</formula>
    </cfRule>
  </conditionalFormatting>
  <conditionalFormatting sqref="BL598:BL600">
    <cfRule type="cellIs" dxfId="121" priority="121" stopIfTrue="1" operator="greaterThan">
      <formula>0.03</formula>
    </cfRule>
    <cfRule type="cellIs" dxfId="120" priority="122" stopIfTrue="1" operator="lessThan">
      <formula>-0.03</formula>
    </cfRule>
  </conditionalFormatting>
  <conditionalFormatting sqref="BN598:BN600">
    <cfRule type="cellIs" dxfId="119" priority="119" stopIfTrue="1" operator="greaterThan">
      <formula>0.03</formula>
    </cfRule>
    <cfRule type="cellIs" dxfId="118" priority="120" stopIfTrue="1" operator="lessThan">
      <formula>-0.03</formula>
    </cfRule>
  </conditionalFormatting>
  <conditionalFormatting sqref="BP598:BP600">
    <cfRule type="cellIs" dxfId="117" priority="117" stopIfTrue="1" operator="greaterThan">
      <formula>0.03</formula>
    </cfRule>
    <cfRule type="cellIs" dxfId="116" priority="118" stopIfTrue="1" operator="lessThan">
      <formula>-0.03</formula>
    </cfRule>
  </conditionalFormatting>
  <conditionalFormatting sqref="BR598:BR600">
    <cfRule type="cellIs" dxfId="115" priority="115" stopIfTrue="1" operator="greaterThan">
      <formula>0.03</formula>
    </cfRule>
    <cfRule type="cellIs" dxfId="114" priority="116" stopIfTrue="1" operator="lessThan">
      <formula>-0.03</formula>
    </cfRule>
  </conditionalFormatting>
  <conditionalFormatting sqref="BT598:BT600">
    <cfRule type="cellIs" dxfId="113" priority="113" stopIfTrue="1" operator="greaterThan">
      <formula>0.03</formula>
    </cfRule>
    <cfRule type="cellIs" dxfId="112" priority="114" stopIfTrue="1" operator="lessThan">
      <formula>-0.03</formula>
    </cfRule>
  </conditionalFormatting>
  <conditionalFormatting sqref="BV598:BV600">
    <cfRule type="cellIs" dxfId="111" priority="111" stopIfTrue="1" operator="greaterThan">
      <formula>0.03</formula>
    </cfRule>
    <cfRule type="cellIs" dxfId="110" priority="112" stopIfTrue="1" operator="lessThan">
      <formula>-0.03</formula>
    </cfRule>
  </conditionalFormatting>
  <conditionalFormatting sqref="BX598:BX600">
    <cfRule type="cellIs" dxfId="109" priority="109" stopIfTrue="1" operator="greaterThan">
      <formula>0.03</formula>
    </cfRule>
    <cfRule type="cellIs" dxfId="108" priority="110" stopIfTrue="1" operator="lessThan">
      <formula>-0.03</formula>
    </cfRule>
  </conditionalFormatting>
  <conditionalFormatting sqref="BY598:BY600">
    <cfRule type="cellIs" dxfId="107" priority="107" stopIfTrue="1" operator="greaterThan">
      <formula>0.03</formula>
    </cfRule>
    <cfRule type="cellIs" dxfId="106" priority="108" stopIfTrue="1" operator="lessThan">
      <formula>-0.03</formula>
    </cfRule>
  </conditionalFormatting>
  <conditionalFormatting sqref="BZ598:BZ600">
    <cfRule type="cellIs" dxfId="105" priority="105" stopIfTrue="1" operator="greaterThan">
      <formula>0.03</formula>
    </cfRule>
    <cfRule type="cellIs" dxfId="104" priority="106" stopIfTrue="1" operator="lessThan">
      <formula>-0.03</formula>
    </cfRule>
  </conditionalFormatting>
  <conditionalFormatting sqref="CA598:CA600">
    <cfRule type="cellIs" dxfId="103" priority="103" stopIfTrue="1" operator="greaterThan">
      <formula>0.03</formula>
    </cfRule>
    <cfRule type="cellIs" dxfId="102" priority="104" stopIfTrue="1" operator="lessThan">
      <formula>-0.03</formula>
    </cfRule>
  </conditionalFormatting>
  <conditionalFormatting sqref="CB598:CB600">
    <cfRule type="cellIs" dxfId="101" priority="101" stopIfTrue="1" operator="greaterThan">
      <formula>0.03</formula>
    </cfRule>
    <cfRule type="cellIs" dxfId="100" priority="102" stopIfTrue="1" operator="lessThan">
      <formula>-0.03</formula>
    </cfRule>
  </conditionalFormatting>
  <conditionalFormatting sqref="CD598:CD600">
    <cfRule type="cellIs" dxfId="99" priority="99" stopIfTrue="1" operator="greaterThan">
      <formula>0.03</formula>
    </cfRule>
    <cfRule type="cellIs" dxfId="98" priority="100" stopIfTrue="1" operator="lessThan">
      <formula>-0.03</formula>
    </cfRule>
  </conditionalFormatting>
  <conditionalFormatting sqref="CF598:CF600">
    <cfRule type="cellIs" dxfId="97" priority="97" stopIfTrue="1" operator="greaterThan">
      <formula>0.03</formula>
    </cfRule>
    <cfRule type="cellIs" dxfId="96" priority="98" stopIfTrue="1" operator="lessThan">
      <formula>-0.03</formula>
    </cfRule>
  </conditionalFormatting>
  <conditionalFormatting sqref="CH598:CH600">
    <cfRule type="cellIs" dxfId="95" priority="95" stopIfTrue="1" operator="greaterThan">
      <formula>0.03</formula>
    </cfRule>
    <cfRule type="cellIs" dxfId="94" priority="96" stopIfTrue="1" operator="lessThan">
      <formula>-0.03</formula>
    </cfRule>
  </conditionalFormatting>
  <conditionalFormatting sqref="BL659">
    <cfRule type="cellIs" dxfId="93" priority="91" stopIfTrue="1" operator="greaterThan">
      <formula>0.03</formula>
    </cfRule>
    <cfRule type="cellIs" dxfId="92" priority="92" stopIfTrue="1" operator="lessThan">
      <formula>-0.03</formula>
    </cfRule>
  </conditionalFormatting>
  <conditionalFormatting sqref="BN659 BP659 BR659">
    <cfRule type="cellIs" dxfId="91" priority="89" stopIfTrue="1" operator="greaterThan">
      <formula>0.03</formula>
    </cfRule>
    <cfRule type="cellIs" dxfId="90" priority="90" stopIfTrue="1" operator="lessThan">
      <formula>-0.03</formula>
    </cfRule>
  </conditionalFormatting>
  <conditionalFormatting sqref="BF659">
    <cfRule type="cellIs" dxfId="89" priority="77" stopIfTrue="1" operator="greaterThan">
      <formula>0.03</formula>
    </cfRule>
    <cfRule type="cellIs" dxfId="88" priority="78" stopIfTrue="1" operator="lessThan">
      <formula>-0.03</formula>
    </cfRule>
  </conditionalFormatting>
  <conditionalFormatting sqref="CF659 CH659">
    <cfRule type="cellIs" dxfId="87" priority="73" stopIfTrue="1" operator="greaterThan">
      <formula>0.03</formula>
    </cfRule>
    <cfRule type="cellIs" dxfId="86" priority="74" stopIfTrue="1" operator="lessThan">
      <formula>-0.03</formula>
    </cfRule>
  </conditionalFormatting>
  <conditionalFormatting sqref="BP659">
    <cfRule type="cellIs" dxfId="85" priority="87" stopIfTrue="1" operator="greaterThan">
      <formula>0.03</formula>
    </cfRule>
    <cfRule type="cellIs" dxfId="84" priority="88" stopIfTrue="1" operator="lessThan">
      <formula>-0.03</formula>
    </cfRule>
  </conditionalFormatting>
  <conditionalFormatting sqref="BF656:BJ658">
    <cfRule type="cellIs" dxfId="83" priority="93" stopIfTrue="1" operator="greaterThan">
      <formula>0.03</formula>
    </cfRule>
    <cfRule type="cellIs" dxfId="82" priority="94" stopIfTrue="1" operator="lessThan">
      <formula>-0.03</formula>
    </cfRule>
  </conditionalFormatting>
  <conditionalFormatting sqref="BE656:BE664">
    <cfRule type="cellIs" dxfId="81" priority="85" stopIfTrue="1" operator="greaterThan">
      <formula>0.03</formula>
    </cfRule>
    <cfRule type="cellIs" dxfId="80" priority="86" stopIfTrue="1" operator="lessThan">
      <formula>-0.03</formula>
    </cfRule>
  </conditionalFormatting>
  <conditionalFormatting sqref="BV659">
    <cfRule type="cellIs" dxfId="79" priority="83" stopIfTrue="1" operator="greaterThan">
      <formula>0.03</formula>
    </cfRule>
    <cfRule type="cellIs" dxfId="78" priority="84" stopIfTrue="1" operator="lessThan">
      <formula>-0.03</formula>
    </cfRule>
  </conditionalFormatting>
  <conditionalFormatting sqref="BT659">
    <cfRule type="cellIs" dxfId="77" priority="81" stopIfTrue="1" operator="greaterThan">
      <formula>0.03</formula>
    </cfRule>
    <cfRule type="cellIs" dxfId="76" priority="82" stopIfTrue="1" operator="lessThan">
      <formula>-0.03</formula>
    </cfRule>
  </conditionalFormatting>
  <conditionalFormatting sqref="BR659">
    <cfRule type="cellIs" dxfId="75" priority="79" stopIfTrue="1" operator="greaterThan">
      <formula>0.03</formula>
    </cfRule>
    <cfRule type="cellIs" dxfId="74" priority="80" stopIfTrue="1" operator="lessThan">
      <formula>-0.03</formula>
    </cfRule>
  </conditionalFormatting>
  <conditionalFormatting sqref="BX659">
    <cfRule type="cellIs" dxfId="73" priority="75" stopIfTrue="1" operator="greaterThan">
      <formula>0.03</formula>
    </cfRule>
    <cfRule type="cellIs" dxfId="72" priority="76" stopIfTrue="1" operator="lessThan">
      <formula>-0.03</formula>
    </cfRule>
  </conditionalFormatting>
  <conditionalFormatting sqref="CF659">
    <cfRule type="cellIs" dxfId="71" priority="71" stopIfTrue="1" operator="greaterThan">
      <formula>0.03</formula>
    </cfRule>
    <cfRule type="cellIs" dxfId="70" priority="72" stopIfTrue="1" operator="lessThan">
      <formula>-0.03</formula>
    </cfRule>
  </conditionalFormatting>
  <conditionalFormatting sqref="CH659">
    <cfRule type="cellIs" dxfId="69" priority="69" stopIfTrue="1" operator="greaterThan">
      <formula>0.03</formula>
    </cfRule>
    <cfRule type="cellIs" dxfId="68" priority="70" stopIfTrue="1" operator="lessThan">
      <formula>-0.03</formula>
    </cfRule>
  </conditionalFormatting>
  <conditionalFormatting sqref="CD659">
    <cfRule type="cellIs" dxfId="67" priority="67" stopIfTrue="1" operator="greaterThan">
      <formula>0.03</formula>
    </cfRule>
    <cfRule type="cellIs" dxfId="66" priority="68" stopIfTrue="1" operator="lessThan">
      <formula>-0.03</formula>
    </cfRule>
  </conditionalFormatting>
  <conditionalFormatting sqref="BK656:BK664">
    <cfRule type="cellIs" dxfId="65" priority="65" stopIfTrue="1" operator="greaterThan">
      <formula>0.03</formula>
    </cfRule>
    <cfRule type="cellIs" dxfId="64" priority="66" stopIfTrue="1" operator="lessThan">
      <formula>-0.03</formula>
    </cfRule>
  </conditionalFormatting>
  <conditionalFormatting sqref="BL656:BL658">
    <cfRule type="cellIs" dxfId="63" priority="63" stopIfTrue="1" operator="greaterThan">
      <formula>0.03</formula>
    </cfRule>
    <cfRule type="cellIs" dxfId="62" priority="64" stopIfTrue="1" operator="lessThan">
      <formula>-0.03</formula>
    </cfRule>
  </conditionalFormatting>
  <conditionalFormatting sqref="BN656:BN658">
    <cfRule type="cellIs" dxfId="61" priority="61" stopIfTrue="1" operator="greaterThan">
      <formula>0.03</formula>
    </cfRule>
    <cfRule type="cellIs" dxfId="60" priority="62" stopIfTrue="1" operator="lessThan">
      <formula>-0.03</formula>
    </cfRule>
  </conditionalFormatting>
  <conditionalFormatting sqref="BP656:BP658">
    <cfRule type="cellIs" dxfId="59" priority="59" stopIfTrue="1" operator="greaterThan">
      <formula>0.03</formula>
    </cfRule>
    <cfRule type="cellIs" dxfId="58" priority="60" stopIfTrue="1" operator="lessThan">
      <formula>-0.03</formula>
    </cfRule>
  </conditionalFormatting>
  <conditionalFormatting sqref="BR656:BR658">
    <cfRule type="cellIs" dxfId="57" priority="57" stopIfTrue="1" operator="greaterThan">
      <formula>0.03</formula>
    </cfRule>
    <cfRule type="cellIs" dxfId="56" priority="58" stopIfTrue="1" operator="lessThan">
      <formula>-0.03</formula>
    </cfRule>
  </conditionalFormatting>
  <conditionalFormatting sqref="BT656:BT658">
    <cfRule type="cellIs" dxfId="55" priority="55" stopIfTrue="1" operator="greaterThan">
      <formula>0.03</formula>
    </cfRule>
    <cfRule type="cellIs" dxfId="54" priority="56" stopIfTrue="1" operator="lessThan">
      <formula>-0.03</formula>
    </cfRule>
  </conditionalFormatting>
  <conditionalFormatting sqref="BV656:BV658">
    <cfRule type="cellIs" dxfId="53" priority="53" stopIfTrue="1" operator="greaterThan">
      <formula>0.03</formula>
    </cfRule>
    <cfRule type="cellIs" dxfId="52" priority="54" stopIfTrue="1" operator="lessThan">
      <formula>-0.03</formula>
    </cfRule>
  </conditionalFormatting>
  <conditionalFormatting sqref="BM656 BM658:BM664">
    <cfRule type="cellIs" dxfId="51" priority="51" stopIfTrue="1" operator="greaterThan">
      <formula>0.03</formula>
    </cfRule>
    <cfRule type="cellIs" dxfId="50" priority="52" stopIfTrue="1" operator="lessThan">
      <formula>-0.03</formula>
    </cfRule>
  </conditionalFormatting>
  <conditionalFormatting sqref="BO656 BO658:BO664">
    <cfRule type="cellIs" dxfId="49" priority="49" stopIfTrue="1" operator="greaterThan">
      <formula>0.03</formula>
    </cfRule>
    <cfRule type="cellIs" dxfId="48" priority="50" stopIfTrue="1" operator="lessThan">
      <formula>-0.03</formula>
    </cfRule>
  </conditionalFormatting>
  <conditionalFormatting sqref="BQ656 BQ658:BQ664">
    <cfRule type="cellIs" dxfId="47" priority="47" stopIfTrue="1" operator="greaterThan">
      <formula>0.03</formula>
    </cfRule>
    <cfRule type="cellIs" dxfId="46" priority="48" stopIfTrue="1" operator="lessThan">
      <formula>-0.03</formula>
    </cfRule>
  </conditionalFormatting>
  <conditionalFormatting sqref="BS656 BS658:BS664">
    <cfRule type="cellIs" dxfId="45" priority="45" stopIfTrue="1" operator="greaterThan">
      <formula>0.03</formula>
    </cfRule>
    <cfRule type="cellIs" dxfId="44" priority="46" stopIfTrue="1" operator="lessThan">
      <formula>-0.03</formula>
    </cfRule>
  </conditionalFormatting>
  <conditionalFormatting sqref="BU656 BU658:BU664">
    <cfRule type="cellIs" dxfId="43" priority="43" stopIfTrue="1" operator="greaterThan">
      <formula>0.03</formula>
    </cfRule>
    <cfRule type="cellIs" dxfId="42" priority="44" stopIfTrue="1" operator="lessThan">
      <formula>-0.03</formula>
    </cfRule>
  </conditionalFormatting>
  <conditionalFormatting sqref="BW656 BW658:BW664">
    <cfRule type="cellIs" dxfId="41" priority="41" stopIfTrue="1" operator="greaterThan">
      <formula>0.03</formula>
    </cfRule>
    <cfRule type="cellIs" dxfId="40" priority="42" stopIfTrue="1" operator="lessThan">
      <formula>-0.03</formula>
    </cfRule>
  </conditionalFormatting>
  <conditionalFormatting sqref="BX656:BX658">
    <cfRule type="cellIs" dxfId="39" priority="39" stopIfTrue="1" operator="greaterThan">
      <formula>0.03</formula>
    </cfRule>
    <cfRule type="cellIs" dxfId="38" priority="40" stopIfTrue="1" operator="lessThan">
      <formula>-0.03</formula>
    </cfRule>
  </conditionalFormatting>
  <conditionalFormatting sqref="BY656:BY658">
    <cfRule type="cellIs" dxfId="37" priority="37" stopIfTrue="1" operator="greaterThan">
      <formula>0.03</formula>
    </cfRule>
    <cfRule type="cellIs" dxfId="36" priority="38" stopIfTrue="1" operator="lessThan">
      <formula>-0.03</formula>
    </cfRule>
  </conditionalFormatting>
  <conditionalFormatting sqref="BZ656:BZ658">
    <cfRule type="cellIs" dxfId="35" priority="35" stopIfTrue="1" operator="greaterThan">
      <formula>0.03</formula>
    </cfRule>
    <cfRule type="cellIs" dxfId="34" priority="36" stopIfTrue="1" operator="lessThan">
      <formula>-0.03</formula>
    </cfRule>
  </conditionalFormatting>
  <conditionalFormatting sqref="CA656:CA658">
    <cfRule type="cellIs" dxfId="33" priority="33" stopIfTrue="1" operator="greaterThan">
      <formula>0.03</formula>
    </cfRule>
    <cfRule type="cellIs" dxfId="32" priority="34" stopIfTrue="1" operator="lessThan">
      <formula>-0.03</formula>
    </cfRule>
  </conditionalFormatting>
  <conditionalFormatting sqref="CB656:CB658">
    <cfRule type="cellIs" dxfId="31" priority="31" stopIfTrue="1" operator="greaterThan">
      <formula>0.03</formula>
    </cfRule>
    <cfRule type="cellIs" dxfId="30" priority="32" stopIfTrue="1" operator="lessThan">
      <formula>-0.03</formula>
    </cfRule>
  </conditionalFormatting>
  <conditionalFormatting sqref="CC656 CC658:CC664">
    <cfRule type="cellIs" dxfId="29" priority="29" stopIfTrue="1" operator="greaterThan">
      <formula>0.03</formula>
    </cfRule>
    <cfRule type="cellIs" dxfId="28" priority="30" stopIfTrue="1" operator="lessThan">
      <formula>-0.03</formula>
    </cfRule>
  </conditionalFormatting>
  <conditionalFormatting sqref="CE656 CE658:CE664">
    <cfRule type="cellIs" dxfId="27" priority="27" stopIfTrue="1" operator="greaterThan">
      <formula>0.03</formula>
    </cfRule>
    <cfRule type="cellIs" dxfId="26" priority="28" stopIfTrue="1" operator="lessThan">
      <formula>-0.03</formula>
    </cfRule>
  </conditionalFormatting>
  <conditionalFormatting sqref="CG656 CG658:CG664">
    <cfRule type="cellIs" dxfId="25" priority="25" stopIfTrue="1" operator="greaterThan">
      <formula>0.03</formula>
    </cfRule>
    <cfRule type="cellIs" dxfId="24" priority="26" stopIfTrue="1" operator="lessThan">
      <formula>-0.03</formula>
    </cfRule>
  </conditionalFormatting>
  <conditionalFormatting sqref="CD656:CD658">
    <cfRule type="cellIs" dxfId="23" priority="23" stopIfTrue="1" operator="greaterThan">
      <formula>0.03</formula>
    </cfRule>
    <cfRule type="cellIs" dxfId="22" priority="24" stopIfTrue="1" operator="lessThan">
      <formula>-0.03</formula>
    </cfRule>
  </conditionalFormatting>
  <conditionalFormatting sqref="CF656:CF658">
    <cfRule type="cellIs" dxfId="21" priority="21" stopIfTrue="1" operator="greaterThan">
      <formula>0.03</formula>
    </cfRule>
    <cfRule type="cellIs" dxfId="20" priority="22" stopIfTrue="1" operator="lessThan">
      <formula>-0.03</formula>
    </cfRule>
  </conditionalFormatting>
  <conditionalFormatting sqref="CH656:CH658">
    <cfRule type="cellIs" dxfId="19" priority="19" stopIfTrue="1" operator="greaterThan">
      <formula>0.03</formula>
    </cfRule>
    <cfRule type="cellIs" dxfId="18" priority="20" stopIfTrue="1" operator="lessThan">
      <formula>-0.03</formula>
    </cfRule>
  </conditionalFormatting>
  <conditionalFormatting sqref="BM657">
    <cfRule type="cellIs" dxfId="17" priority="17" stopIfTrue="1" operator="greaterThan">
      <formula>0.03</formula>
    </cfRule>
    <cfRule type="cellIs" dxfId="16" priority="18" stopIfTrue="1" operator="lessThan">
      <formula>-0.03</formula>
    </cfRule>
  </conditionalFormatting>
  <conditionalFormatting sqref="BO657">
    <cfRule type="cellIs" dxfId="15" priority="15" stopIfTrue="1" operator="greaterThan">
      <formula>0.03</formula>
    </cfRule>
    <cfRule type="cellIs" dxfId="14" priority="16" stopIfTrue="1" operator="lessThan">
      <formula>-0.03</formula>
    </cfRule>
  </conditionalFormatting>
  <conditionalFormatting sqref="BQ657">
    <cfRule type="cellIs" dxfId="13" priority="13" stopIfTrue="1" operator="greaterThan">
      <formula>0.03</formula>
    </cfRule>
    <cfRule type="cellIs" dxfId="12" priority="14" stopIfTrue="1" operator="lessThan">
      <formula>-0.03</formula>
    </cfRule>
  </conditionalFormatting>
  <conditionalFormatting sqref="BS657">
    <cfRule type="cellIs" dxfId="11" priority="11" stopIfTrue="1" operator="greaterThan">
      <formula>0.03</formula>
    </cfRule>
    <cfRule type="cellIs" dxfId="10" priority="12" stopIfTrue="1" operator="lessThan">
      <formula>-0.03</formula>
    </cfRule>
  </conditionalFormatting>
  <conditionalFormatting sqref="BU657">
    <cfRule type="cellIs" dxfId="9" priority="9" stopIfTrue="1" operator="greaterThan">
      <formula>0.03</formula>
    </cfRule>
    <cfRule type="cellIs" dxfId="8" priority="10" stopIfTrue="1" operator="lessThan">
      <formula>-0.03</formula>
    </cfRule>
  </conditionalFormatting>
  <conditionalFormatting sqref="BW657">
    <cfRule type="cellIs" dxfId="7" priority="7" stopIfTrue="1" operator="greaterThan">
      <formula>0.03</formula>
    </cfRule>
    <cfRule type="cellIs" dxfId="6" priority="8" stopIfTrue="1" operator="lessThan">
      <formula>-0.03</formula>
    </cfRule>
  </conditionalFormatting>
  <conditionalFormatting sqref="CC657">
    <cfRule type="cellIs" dxfId="5" priority="5" stopIfTrue="1" operator="greaterThan">
      <formula>0.03</formula>
    </cfRule>
    <cfRule type="cellIs" dxfId="4" priority="6" stopIfTrue="1" operator="lessThan">
      <formula>-0.03</formula>
    </cfRule>
  </conditionalFormatting>
  <conditionalFormatting sqref="CE657">
    <cfRule type="cellIs" dxfId="3" priority="3" stopIfTrue="1" operator="greaterThan">
      <formula>0.03</formula>
    </cfRule>
    <cfRule type="cellIs" dxfId="2" priority="4" stopIfTrue="1" operator="lessThan">
      <formula>-0.03</formula>
    </cfRule>
  </conditionalFormatting>
  <conditionalFormatting sqref="CG657">
    <cfRule type="cellIs" dxfId="1" priority="1" stopIfTrue="1" operator="greaterThan">
      <formula>0.03</formula>
    </cfRule>
    <cfRule type="cellIs" dxfId="0" priority="2" stopIfTrue="1" operator="lessThan">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AF895"/>
  <sheetViews>
    <sheetView topLeftCell="B95" zoomScale="78" zoomScaleNormal="78" workbookViewId="0">
      <selection activeCell="L146" sqref="L146:AC157"/>
    </sheetView>
  </sheetViews>
  <sheetFormatPr baseColWidth="10" defaultColWidth="8.83203125" defaultRowHeight="16" x14ac:dyDescent="0.2"/>
  <cols>
    <col min="1" max="1" width="2.8320312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31" bestFit="1" customWidth="1"/>
    <col min="12" max="12" width="12.1640625" bestFit="1" customWidth="1"/>
    <col min="13" max="24" width="10.1640625" bestFit="1" customWidth="1"/>
    <col min="25" max="25" width="10.1640625" customWidth="1"/>
    <col min="26" max="26" width="9.1640625" bestFit="1" customWidth="1"/>
    <col min="27" max="27" width="6.1640625" bestFit="1" customWidth="1"/>
    <col min="28" max="31" width="12.1640625" bestFit="1" customWidth="1"/>
    <col min="32" max="32" width="33.83203125" bestFit="1" customWidth="1"/>
    <col min="33" max="33" width="8.83203125" customWidth="1"/>
  </cols>
  <sheetData>
    <row r="1" spans="1:32" s="129" customFormat="1" x14ac:dyDescent="0.2">
      <c r="A1" s="162" t="s">
        <v>176</v>
      </c>
      <c r="B1" s="129" t="s">
        <v>177</v>
      </c>
      <c r="C1" s="129" t="s">
        <v>178</v>
      </c>
      <c r="D1" s="162" t="s">
        <v>179</v>
      </c>
      <c r="E1" s="162" t="s">
        <v>180</v>
      </c>
      <c r="F1" s="162" t="s">
        <v>136</v>
      </c>
      <c r="G1" s="162" t="s">
        <v>181</v>
      </c>
      <c r="H1" s="162" t="s">
        <v>182</v>
      </c>
      <c r="I1" s="162" t="s">
        <v>183</v>
      </c>
      <c r="J1" s="129" t="s">
        <v>184</v>
      </c>
      <c r="K1" s="163" t="s">
        <v>185</v>
      </c>
      <c r="L1" s="162" t="s">
        <v>186</v>
      </c>
      <c r="M1" s="162" t="s">
        <v>187</v>
      </c>
      <c r="N1" s="162" t="s">
        <v>188</v>
      </c>
      <c r="O1" s="162" t="s">
        <v>189</v>
      </c>
      <c r="P1" s="162" t="s">
        <v>190</v>
      </c>
      <c r="Q1" s="129" t="s">
        <v>191</v>
      </c>
      <c r="R1" s="162" t="s">
        <v>192</v>
      </c>
      <c r="S1" s="162" t="s">
        <v>193</v>
      </c>
      <c r="T1" s="162" t="s">
        <v>130</v>
      </c>
      <c r="U1" s="162" t="s">
        <v>194</v>
      </c>
      <c r="V1" s="162" t="s">
        <v>195</v>
      </c>
      <c r="W1" s="162" t="s">
        <v>196</v>
      </c>
      <c r="X1" s="162" t="s">
        <v>197</v>
      </c>
      <c r="Y1" s="162" t="s">
        <v>16</v>
      </c>
      <c r="Z1" s="162" t="s">
        <v>198</v>
      </c>
      <c r="AA1" s="162" t="s">
        <v>199</v>
      </c>
      <c r="AB1" s="172" t="s">
        <v>200</v>
      </c>
      <c r="AC1" s="172" t="s">
        <v>201</v>
      </c>
      <c r="AD1" s="172" t="s">
        <v>202</v>
      </c>
      <c r="AE1" s="172" t="s">
        <v>203</v>
      </c>
      <c r="AF1" s="129" t="s">
        <v>204</v>
      </c>
    </row>
    <row r="2" spans="1:32" x14ac:dyDescent="0.2">
      <c r="A2" t="s">
        <v>205</v>
      </c>
      <c r="B2" t="s">
        <v>206</v>
      </c>
      <c r="C2" t="s">
        <v>207</v>
      </c>
      <c r="D2" t="s">
        <v>208</v>
      </c>
      <c r="E2" s="323" t="s">
        <v>302</v>
      </c>
      <c r="F2" s="323" t="s">
        <v>271</v>
      </c>
      <c r="K2">
        <v>85</v>
      </c>
      <c r="L2" s="323">
        <v>1494804</v>
      </c>
      <c r="M2" s="323">
        <v>42.108663999999997</v>
      </c>
      <c r="N2" s="323">
        <v>42.026271000000001</v>
      </c>
      <c r="O2" s="323">
        <v>42.017237999999999</v>
      </c>
      <c r="P2" s="323">
        <v>35.600445000000001</v>
      </c>
      <c r="Q2" s="323">
        <v>24.111087000000001</v>
      </c>
      <c r="R2" s="323">
        <v>99.139939999999996</v>
      </c>
      <c r="S2" s="323">
        <v>98.872452999999993</v>
      </c>
      <c r="T2" s="323">
        <v>48.649231</v>
      </c>
      <c r="U2" s="323">
        <v>39.277664000000001</v>
      </c>
      <c r="V2" s="323">
        <v>42.108635</v>
      </c>
      <c r="W2" s="323">
        <v>42.026186000000003</v>
      </c>
      <c r="X2" s="323">
        <v>42.017206000000002</v>
      </c>
      <c r="Y2" s="324">
        <v>9.9999999999999995E-7</v>
      </c>
      <c r="Z2" s="323">
        <v>3888.7</v>
      </c>
      <c r="AA2" s="323">
        <v>9.3583999999999996</v>
      </c>
      <c r="AB2" s="323">
        <v>11</v>
      </c>
      <c r="AC2" s="323">
        <v>11</v>
      </c>
    </row>
    <row r="3" spans="1:32" x14ac:dyDescent="0.2">
      <c r="A3" t="s">
        <v>205</v>
      </c>
      <c r="B3" t="s">
        <v>206</v>
      </c>
      <c r="C3" t="s">
        <v>207</v>
      </c>
      <c r="D3" t="s">
        <v>208</v>
      </c>
      <c r="E3" s="323" t="s">
        <v>302</v>
      </c>
      <c r="F3" s="323" t="s">
        <v>271</v>
      </c>
      <c r="K3">
        <v>110</v>
      </c>
      <c r="L3" s="323">
        <v>386619.76</v>
      </c>
      <c r="M3" s="323">
        <v>36.943157999999997</v>
      </c>
      <c r="N3" s="323">
        <v>36.778396000000001</v>
      </c>
      <c r="O3" s="323">
        <v>37.132981000000001</v>
      </c>
      <c r="P3" s="323">
        <v>28.85397</v>
      </c>
      <c r="Q3" s="323">
        <v>17.882528000000001</v>
      </c>
      <c r="R3" s="323">
        <v>98.485043000000005</v>
      </c>
      <c r="S3" s="323">
        <v>98.051253000000003</v>
      </c>
      <c r="T3" s="323">
        <v>40.077542999999999</v>
      </c>
      <c r="U3" s="323">
        <v>34.441231999999999</v>
      </c>
      <c r="V3" s="323">
        <v>36.941291</v>
      </c>
      <c r="W3" s="323">
        <v>36.777293</v>
      </c>
      <c r="X3" s="323">
        <v>37.131863000000003</v>
      </c>
      <c r="Y3" s="323">
        <v>1.7880000000000001E-3</v>
      </c>
      <c r="Z3" s="323">
        <v>2583.8000000000002</v>
      </c>
      <c r="AA3" s="323">
        <v>4.7705000000000002</v>
      </c>
      <c r="AB3" s="323">
        <v>11</v>
      </c>
      <c r="AC3" s="323">
        <v>12</v>
      </c>
    </row>
    <row r="4" spans="1:32" x14ac:dyDescent="0.2">
      <c r="A4" t="s">
        <v>205</v>
      </c>
      <c r="B4" t="s">
        <v>206</v>
      </c>
      <c r="C4" t="s">
        <v>207</v>
      </c>
      <c r="D4" t="s">
        <v>208</v>
      </c>
      <c r="E4" s="323" t="s">
        <v>302</v>
      </c>
      <c r="F4" s="323" t="s">
        <v>271</v>
      </c>
      <c r="K4">
        <v>135</v>
      </c>
      <c r="L4" s="323">
        <v>125213.44</v>
      </c>
      <c r="M4" s="323">
        <v>34.506912999999997</v>
      </c>
      <c r="N4" s="323">
        <v>34.839965999999997</v>
      </c>
      <c r="O4" s="323">
        <v>35.763451000000003</v>
      </c>
      <c r="P4" s="323">
        <v>23.880884000000002</v>
      </c>
      <c r="Q4" s="323">
        <v>14.987204</v>
      </c>
      <c r="R4" s="323">
        <v>91.551694999999995</v>
      </c>
      <c r="S4" s="323">
        <v>89.402911000000003</v>
      </c>
      <c r="T4" s="323">
        <v>34.912275999999999</v>
      </c>
      <c r="U4" s="323">
        <v>32.683647000000001</v>
      </c>
      <c r="V4" s="323">
        <v>34.503514000000003</v>
      </c>
      <c r="W4" s="323">
        <v>34.837387999999997</v>
      </c>
      <c r="X4" s="323">
        <v>35.761564999999997</v>
      </c>
      <c r="Y4" s="323">
        <v>4.4289999999999998E-3</v>
      </c>
      <c r="Z4" s="323">
        <v>1791.3</v>
      </c>
      <c r="AA4" s="323">
        <v>3.3298000000000001</v>
      </c>
      <c r="AB4" s="323">
        <v>11</v>
      </c>
      <c r="AC4" s="323">
        <v>11</v>
      </c>
    </row>
    <row r="5" spans="1:32" x14ac:dyDescent="0.2">
      <c r="A5" t="s">
        <v>205</v>
      </c>
      <c r="B5" t="s">
        <v>206</v>
      </c>
      <c r="C5" t="s">
        <v>207</v>
      </c>
      <c r="D5" t="s">
        <v>208</v>
      </c>
      <c r="E5" s="323" t="s">
        <v>302</v>
      </c>
      <c r="F5" s="323" t="s">
        <v>271</v>
      </c>
      <c r="K5">
        <v>160</v>
      </c>
      <c r="L5" s="323">
        <v>52497.279999999999</v>
      </c>
      <c r="M5" s="323">
        <v>31.796907999999998</v>
      </c>
      <c r="N5" s="323">
        <v>33.777850999999998</v>
      </c>
      <c r="O5" s="323">
        <v>34.659199999999998</v>
      </c>
      <c r="P5" s="323">
        <v>18.720708999999999</v>
      </c>
      <c r="Q5" s="323">
        <v>12.126894999999999</v>
      </c>
      <c r="R5" s="323">
        <v>72.884643999999994</v>
      </c>
      <c r="S5" s="323">
        <v>70.875983000000005</v>
      </c>
      <c r="T5" s="323">
        <v>30.045463999999999</v>
      </c>
      <c r="U5" s="323">
        <v>31.15484</v>
      </c>
      <c r="V5" s="323">
        <v>31.793838999999998</v>
      </c>
      <c r="W5" s="323">
        <v>33.775730000000003</v>
      </c>
      <c r="X5" s="323">
        <v>34.657527999999999</v>
      </c>
      <c r="Y5" s="323">
        <v>1.0803999999999999E-2</v>
      </c>
      <c r="Z5" s="323">
        <v>1496.3</v>
      </c>
      <c r="AA5" s="323">
        <v>2.6937000000000002</v>
      </c>
      <c r="AB5" s="323">
        <v>10</v>
      </c>
      <c r="AC5" s="323">
        <v>11</v>
      </c>
    </row>
    <row r="6" spans="1:32" x14ac:dyDescent="0.2">
      <c r="A6" t="s">
        <v>205</v>
      </c>
      <c r="B6" t="s">
        <v>206</v>
      </c>
      <c r="C6" t="s">
        <v>207</v>
      </c>
      <c r="D6" t="s">
        <v>208</v>
      </c>
      <c r="E6" s="323" t="s">
        <v>302</v>
      </c>
      <c r="F6" s="323" t="s">
        <v>271</v>
      </c>
      <c r="K6">
        <v>185</v>
      </c>
      <c r="L6" s="323">
        <v>21854.16</v>
      </c>
      <c r="M6" s="323">
        <v>28.738878</v>
      </c>
      <c r="N6" s="323">
        <v>32.642871999999997</v>
      </c>
      <c r="O6" s="323">
        <v>33.444065999999999</v>
      </c>
      <c r="P6" s="323">
        <v>13.752844</v>
      </c>
      <c r="Q6" s="323">
        <v>9.3600639999999995</v>
      </c>
      <c r="R6" s="323">
        <v>45.060884000000001</v>
      </c>
      <c r="S6" s="323">
        <v>43.853000000000002</v>
      </c>
      <c r="T6" s="323">
        <v>25.555499999999999</v>
      </c>
      <c r="U6" s="323">
        <v>29.337913</v>
      </c>
      <c r="V6" s="323">
        <v>28.737016000000001</v>
      </c>
      <c r="W6" s="323">
        <v>32.641508999999999</v>
      </c>
      <c r="X6" s="323">
        <v>33.442950000000003</v>
      </c>
      <c r="Y6" s="323">
        <v>4.5019000000000003E-2</v>
      </c>
      <c r="Z6" s="323">
        <v>1273.4000000000001</v>
      </c>
      <c r="AA6" s="323">
        <v>1.8906000000000001</v>
      </c>
      <c r="AB6" s="323">
        <v>10</v>
      </c>
      <c r="AC6" s="323">
        <v>11</v>
      </c>
    </row>
    <row r="7" spans="1:32" x14ac:dyDescent="0.2">
      <c r="A7" t="s">
        <v>205</v>
      </c>
      <c r="B7" t="s">
        <v>206</v>
      </c>
      <c r="C7" t="s">
        <v>207</v>
      </c>
      <c r="D7" t="s">
        <v>208</v>
      </c>
      <c r="E7" s="323" t="s">
        <v>302</v>
      </c>
      <c r="F7" s="323" t="s">
        <v>271</v>
      </c>
      <c r="K7">
        <v>210</v>
      </c>
      <c r="L7" s="323">
        <v>8182.72</v>
      </c>
      <c r="M7" s="323">
        <v>25.676403000000001</v>
      </c>
      <c r="N7" s="323">
        <v>31.063856000000001</v>
      </c>
      <c r="O7" s="323">
        <v>31.804604999999999</v>
      </c>
      <c r="P7" s="323">
        <v>9.8466799999999992</v>
      </c>
      <c r="Q7" s="323">
        <v>6.9564810000000001</v>
      </c>
      <c r="R7" s="323">
        <v>18.590230999999999</v>
      </c>
      <c r="S7" s="323">
        <v>18.142759999999999</v>
      </c>
      <c r="T7" s="323">
        <v>21.650017999999999</v>
      </c>
      <c r="U7" s="323">
        <v>27.079839</v>
      </c>
      <c r="V7" s="323">
        <v>25.675383</v>
      </c>
      <c r="W7" s="323">
        <v>31.063330000000001</v>
      </c>
      <c r="X7" s="323">
        <v>31.804054000000001</v>
      </c>
      <c r="Y7" s="323">
        <v>0.219888</v>
      </c>
      <c r="Z7" s="323">
        <v>710.7</v>
      </c>
      <c r="AA7" s="323">
        <v>1.5006999999999999</v>
      </c>
      <c r="AB7" s="323">
        <v>10</v>
      </c>
      <c r="AC7" s="323">
        <v>11</v>
      </c>
    </row>
    <row r="8" spans="1:32" x14ac:dyDescent="0.2">
      <c r="A8" t="s">
        <v>205</v>
      </c>
      <c r="B8" t="s">
        <v>206</v>
      </c>
      <c r="C8" t="s">
        <v>207</v>
      </c>
      <c r="D8" t="s">
        <v>208</v>
      </c>
      <c r="E8" s="323" t="s">
        <v>302</v>
      </c>
      <c r="F8" s="323" t="s">
        <v>272</v>
      </c>
      <c r="K8">
        <v>85</v>
      </c>
      <c r="L8" s="323">
        <v>601699.80420000001</v>
      </c>
      <c r="M8" s="323">
        <v>42.601291000000003</v>
      </c>
      <c r="N8" s="323">
        <v>43.892240000000001</v>
      </c>
      <c r="O8" s="323">
        <v>48.107976000000001</v>
      </c>
      <c r="P8" s="323">
        <v>31.473053</v>
      </c>
      <c r="Q8" s="323">
        <v>21.153552000000001</v>
      </c>
      <c r="R8" s="323">
        <v>95.147604999999999</v>
      </c>
      <c r="S8" s="323">
        <v>93.984361000000007</v>
      </c>
      <c r="T8" s="323">
        <v>45.687199999999997</v>
      </c>
      <c r="U8" s="323">
        <v>41.779601999999997</v>
      </c>
      <c r="V8" s="323">
        <v>42.601289999999999</v>
      </c>
      <c r="W8" s="323">
        <v>43.892237999999999</v>
      </c>
      <c r="X8" s="323">
        <v>48.107962999999998</v>
      </c>
      <c r="Y8" s="323">
        <v>0.44936300000000001</v>
      </c>
      <c r="Z8" s="323">
        <v>3205.9</v>
      </c>
      <c r="AA8" s="323">
        <v>4.8399000000000001</v>
      </c>
      <c r="AB8" s="323">
        <v>10</v>
      </c>
      <c r="AC8" s="323">
        <v>11</v>
      </c>
    </row>
    <row r="9" spans="1:32" x14ac:dyDescent="0.2">
      <c r="A9" t="s">
        <v>205</v>
      </c>
      <c r="B9" t="s">
        <v>206</v>
      </c>
      <c r="C9" t="s">
        <v>207</v>
      </c>
      <c r="D9" t="s">
        <v>208</v>
      </c>
      <c r="E9" s="323" t="s">
        <v>302</v>
      </c>
      <c r="F9" s="323" t="s">
        <v>272</v>
      </c>
      <c r="K9">
        <v>110</v>
      </c>
      <c r="L9" s="323">
        <v>90750.113899999997</v>
      </c>
      <c r="M9" s="323">
        <v>38.949458</v>
      </c>
      <c r="N9" s="323">
        <v>39.270808000000002</v>
      </c>
      <c r="O9" s="323">
        <v>46.781367000000003</v>
      </c>
      <c r="P9" s="323">
        <v>25.989144</v>
      </c>
      <c r="Q9" s="323">
        <v>16.675924999999999</v>
      </c>
      <c r="R9" s="323">
        <v>90.207373000000004</v>
      </c>
      <c r="S9" s="323">
        <v>88.621830000000003</v>
      </c>
      <c r="T9" s="323">
        <v>40.170667000000002</v>
      </c>
      <c r="U9" s="323">
        <v>38.378990999999999</v>
      </c>
      <c r="V9" s="323">
        <v>38.949457000000002</v>
      </c>
      <c r="W9" s="323">
        <v>39.270805000000003</v>
      </c>
      <c r="X9" s="323">
        <v>46.781343</v>
      </c>
      <c r="Y9" s="323">
        <v>1.334703</v>
      </c>
      <c r="Z9" s="323">
        <v>1797.4</v>
      </c>
      <c r="AA9" s="323">
        <v>2.5895999999999999</v>
      </c>
      <c r="AB9" s="323">
        <v>10</v>
      </c>
      <c r="AC9" s="323">
        <v>11</v>
      </c>
    </row>
    <row r="10" spans="1:32" x14ac:dyDescent="0.2">
      <c r="A10" t="s">
        <v>205</v>
      </c>
      <c r="B10" t="s">
        <v>206</v>
      </c>
      <c r="C10" t="s">
        <v>207</v>
      </c>
      <c r="D10" t="s">
        <v>208</v>
      </c>
      <c r="E10" s="323" t="s">
        <v>302</v>
      </c>
      <c r="F10" s="323" t="s">
        <v>272</v>
      </c>
      <c r="K10">
        <v>135</v>
      </c>
      <c r="L10" s="323">
        <v>13504.5435</v>
      </c>
      <c r="M10" s="323">
        <v>38.273142</v>
      </c>
      <c r="N10" s="323">
        <v>37.79081</v>
      </c>
      <c r="O10" s="323">
        <v>46.282614000000002</v>
      </c>
      <c r="P10" s="323">
        <v>22.457021000000001</v>
      </c>
      <c r="Q10" s="323">
        <v>15.576454999999999</v>
      </c>
      <c r="R10" s="323">
        <v>82.861042999999995</v>
      </c>
      <c r="S10" s="323">
        <v>80.946724000000003</v>
      </c>
      <c r="T10" s="323">
        <v>38.211858999999997</v>
      </c>
      <c r="U10" s="323">
        <v>37.513119000000003</v>
      </c>
      <c r="V10" s="323">
        <v>38.273139</v>
      </c>
      <c r="W10" s="323">
        <v>37.790793999999998</v>
      </c>
      <c r="X10" s="323">
        <v>46.282603999999999</v>
      </c>
      <c r="Y10" s="323">
        <v>1.553776</v>
      </c>
      <c r="Z10" s="323">
        <v>1069.9000000000001</v>
      </c>
      <c r="AA10" s="323">
        <v>1.7459</v>
      </c>
      <c r="AB10" s="323">
        <v>10</v>
      </c>
      <c r="AC10" s="323">
        <v>11</v>
      </c>
    </row>
    <row r="11" spans="1:32" x14ac:dyDescent="0.2">
      <c r="A11" t="s">
        <v>205</v>
      </c>
      <c r="B11" t="s">
        <v>206</v>
      </c>
      <c r="C11" t="s">
        <v>207</v>
      </c>
      <c r="D11" t="s">
        <v>208</v>
      </c>
      <c r="E11" s="323" t="s">
        <v>302</v>
      </c>
      <c r="F11" s="323" t="s">
        <v>272</v>
      </c>
      <c r="K11">
        <v>160</v>
      </c>
      <c r="L11" s="323">
        <v>5932.7232999999997</v>
      </c>
      <c r="M11" s="323">
        <v>37.346234000000003</v>
      </c>
      <c r="N11" s="323">
        <v>37.573329999999999</v>
      </c>
      <c r="O11" s="323">
        <v>45.291359999999997</v>
      </c>
      <c r="P11" s="323">
        <v>18.717251999999998</v>
      </c>
      <c r="Q11" s="323">
        <v>14.294425</v>
      </c>
      <c r="R11" s="323">
        <v>69.555062000000007</v>
      </c>
      <c r="S11" s="323">
        <v>67.357453000000007</v>
      </c>
      <c r="T11" s="323">
        <v>36.114905999999998</v>
      </c>
      <c r="U11" s="323">
        <v>36.869196000000002</v>
      </c>
      <c r="V11" s="323">
        <v>37.346224999999997</v>
      </c>
      <c r="W11" s="323">
        <v>37.573318999999998</v>
      </c>
      <c r="X11" s="323">
        <v>45.291347000000002</v>
      </c>
      <c r="Y11" s="323">
        <v>1.7409840000000001</v>
      </c>
      <c r="Z11" s="323">
        <v>698.3</v>
      </c>
      <c r="AA11" s="323">
        <v>1.7796000000000001</v>
      </c>
      <c r="AB11" s="323">
        <v>10</v>
      </c>
      <c r="AC11" s="323">
        <v>11</v>
      </c>
    </row>
    <row r="12" spans="1:32" x14ac:dyDescent="0.2">
      <c r="A12" t="s">
        <v>205</v>
      </c>
      <c r="B12" t="s">
        <v>206</v>
      </c>
      <c r="C12" t="s">
        <v>207</v>
      </c>
      <c r="D12" t="s">
        <v>208</v>
      </c>
      <c r="E12" s="323" t="s">
        <v>302</v>
      </c>
      <c r="F12" s="323" t="s">
        <v>272</v>
      </c>
      <c r="K12">
        <v>185</v>
      </c>
      <c r="L12" s="323">
        <v>2691.5484999999999</v>
      </c>
      <c r="M12" s="323">
        <v>35.916209000000002</v>
      </c>
      <c r="N12" s="323">
        <v>37.084628000000002</v>
      </c>
      <c r="O12" s="323">
        <v>42.957538</v>
      </c>
      <c r="P12" s="323">
        <v>15.133283</v>
      </c>
      <c r="Q12" s="323">
        <v>12.786549000000001</v>
      </c>
      <c r="R12" s="323">
        <v>50.837708999999997</v>
      </c>
      <c r="S12" s="323">
        <v>48.514812999999997</v>
      </c>
      <c r="T12" s="323">
        <v>33.57685</v>
      </c>
      <c r="U12" s="323">
        <v>35.660359999999997</v>
      </c>
      <c r="V12" s="323">
        <v>35.916176999999998</v>
      </c>
      <c r="W12" s="323">
        <v>37.084580000000003</v>
      </c>
      <c r="X12" s="323">
        <v>42.957321</v>
      </c>
      <c r="Y12" s="323">
        <v>1.387478</v>
      </c>
      <c r="Z12" s="323">
        <v>514.9</v>
      </c>
      <c r="AA12" s="323">
        <v>1.4812000000000001</v>
      </c>
      <c r="AB12" s="323">
        <v>10</v>
      </c>
      <c r="AC12" s="323">
        <v>11</v>
      </c>
    </row>
    <row r="13" spans="1:32" x14ac:dyDescent="0.2">
      <c r="A13" t="s">
        <v>205</v>
      </c>
      <c r="B13" t="s">
        <v>206</v>
      </c>
      <c r="C13" t="s">
        <v>207</v>
      </c>
      <c r="D13" t="s">
        <v>208</v>
      </c>
      <c r="E13" s="323" t="s">
        <v>302</v>
      </c>
      <c r="F13" s="323" t="s">
        <v>272</v>
      </c>
      <c r="K13">
        <v>210</v>
      </c>
      <c r="L13" s="323">
        <v>1220.9549999999999</v>
      </c>
      <c r="M13" s="323">
        <v>33.826565000000002</v>
      </c>
      <c r="N13" s="323">
        <v>35.724682999999999</v>
      </c>
      <c r="O13" s="323">
        <v>39.812058999999998</v>
      </c>
      <c r="P13" s="323">
        <v>11.866087</v>
      </c>
      <c r="Q13" s="323">
        <v>11.080638</v>
      </c>
      <c r="R13" s="323">
        <v>31.144814</v>
      </c>
      <c r="S13" s="323">
        <v>28.782644999999999</v>
      </c>
      <c r="T13" s="323">
        <v>30.602081999999999</v>
      </c>
      <c r="U13" s="323">
        <v>33.035207999999997</v>
      </c>
      <c r="V13" s="323">
        <v>33.826529999999998</v>
      </c>
      <c r="W13" s="323">
        <v>35.724525999999997</v>
      </c>
      <c r="X13" s="323">
        <v>39.810074</v>
      </c>
      <c r="Y13" s="323">
        <v>1.534729</v>
      </c>
      <c r="Z13" s="323">
        <v>360.7</v>
      </c>
      <c r="AA13" s="323">
        <v>1.2416</v>
      </c>
      <c r="AB13" s="323">
        <v>10</v>
      </c>
      <c r="AC13" s="323">
        <v>11</v>
      </c>
    </row>
    <row r="14" spans="1:32" x14ac:dyDescent="0.2">
      <c r="A14" t="s">
        <v>205</v>
      </c>
      <c r="B14" t="s">
        <v>206</v>
      </c>
      <c r="C14" t="s">
        <v>207</v>
      </c>
      <c r="D14" t="s">
        <v>208</v>
      </c>
      <c r="E14" s="323" t="s">
        <v>302</v>
      </c>
      <c r="F14" s="323" t="s">
        <v>273</v>
      </c>
      <c r="K14">
        <v>85</v>
      </c>
      <c r="L14" s="323">
        <v>39614.241800000003</v>
      </c>
      <c r="M14" s="323">
        <v>46.914071</v>
      </c>
      <c r="N14" s="323">
        <v>52.369563999999997</v>
      </c>
      <c r="O14" s="323">
        <v>52.446648000000003</v>
      </c>
      <c r="P14" s="323">
        <v>28.058143999999999</v>
      </c>
      <c r="Q14" s="323">
        <v>25.543258000000002</v>
      </c>
      <c r="R14" s="323">
        <v>99.264180999999994</v>
      </c>
      <c r="S14" s="323">
        <v>99.072497999999996</v>
      </c>
      <c r="T14" s="323">
        <v>48.296630999999998</v>
      </c>
      <c r="U14" s="323">
        <v>50.183405</v>
      </c>
      <c r="V14" s="323">
        <v>46.908977999999998</v>
      </c>
      <c r="W14" s="323">
        <v>52.361342</v>
      </c>
      <c r="X14" s="323">
        <v>52.437522999999999</v>
      </c>
      <c r="Y14" s="323">
        <v>0.93050500000000003</v>
      </c>
      <c r="Z14" s="323">
        <v>902.8</v>
      </c>
      <c r="AA14" s="323">
        <v>1.3157000000000001</v>
      </c>
      <c r="AB14" s="323">
        <v>4</v>
      </c>
      <c r="AC14" s="323">
        <v>5</v>
      </c>
    </row>
    <row r="15" spans="1:32" x14ac:dyDescent="0.2">
      <c r="A15" t="s">
        <v>205</v>
      </c>
      <c r="B15" t="s">
        <v>206</v>
      </c>
      <c r="C15" t="s">
        <v>207</v>
      </c>
      <c r="D15" t="s">
        <v>208</v>
      </c>
      <c r="E15" s="323" t="s">
        <v>302</v>
      </c>
      <c r="F15" s="323" t="s">
        <v>273</v>
      </c>
      <c r="K15">
        <v>110</v>
      </c>
      <c r="L15" s="323">
        <v>20905.702300000001</v>
      </c>
      <c r="M15" s="323">
        <v>42.973488000000003</v>
      </c>
      <c r="N15" s="323">
        <v>48.867887000000003</v>
      </c>
      <c r="O15" s="323">
        <v>48.819834999999998</v>
      </c>
      <c r="P15" s="323">
        <v>23.077178</v>
      </c>
      <c r="Q15" s="323">
        <v>21.905066000000001</v>
      </c>
      <c r="R15" s="323">
        <v>98.741114999999994</v>
      </c>
      <c r="S15" s="323">
        <v>98.463104999999999</v>
      </c>
      <c r="T15" s="323">
        <v>43.225892999999999</v>
      </c>
      <c r="U15" s="323">
        <v>46.711821999999998</v>
      </c>
      <c r="V15" s="323">
        <v>42.970272999999999</v>
      </c>
      <c r="W15" s="323">
        <v>48.864248000000003</v>
      </c>
      <c r="X15" s="323">
        <v>48.815967999999998</v>
      </c>
      <c r="Y15" s="323">
        <v>1.197406</v>
      </c>
      <c r="Z15" s="323">
        <v>644.6</v>
      </c>
      <c r="AA15" s="323">
        <v>0.92989999999999995</v>
      </c>
      <c r="AB15" s="323">
        <v>4</v>
      </c>
      <c r="AC15" s="323">
        <v>5</v>
      </c>
    </row>
    <row r="16" spans="1:32" x14ac:dyDescent="0.2">
      <c r="A16" t="s">
        <v>205</v>
      </c>
      <c r="B16" t="s">
        <v>206</v>
      </c>
      <c r="C16" t="s">
        <v>207</v>
      </c>
      <c r="D16" t="s">
        <v>208</v>
      </c>
      <c r="E16" s="323" t="s">
        <v>302</v>
      </c>
      <c r="F16" s="323" t="s">
        <v>273</v>
      </c>
      <c r="K16">
        <v>135</v>
      </c>
      <c r="L16" s="323">
        <v>10936.5674</v>
      </c>
      <c r="M16" s="323">
        <v>39.191643999999997</v>
      </c>
      <c r="N16" s="323">
        <v>45.448034</v>
      </c>
      <c r="O16" s="323">
        <v>45.343539999999997</v>
      </c>
      <c r="P16" s="323">
        <v>19.045199</v>
      </c>
      <c r="Q16" s="323">
        <v>18.848806</v>
      </c>
      <c r="R16" s="323">
        <v>96.523735000000002</v>
      </c>
      <c r="S16" s="323">
        <v>95.373502000000002</v>
      </c>
      <c r="T16" s="323">
        <v>38.676110999999999</v>
      </c>
      <c r="U16" s="323">
        <v>43.428607999999997</v>
      </c>
      <c r="V16" s="323">
        <v>39.188462999999999</v>
      </c>
      <c r="W16" s="323">
        <v>45.446053999999997</v>
      </c>
      <c r="X16" s="323">
        <v>45.340152000000003</v>
      </c>
      <c r="Y16" s="323">
        <v>1.4571149999999999</v>
      </c>
      <c r="Z16" s="323">
        <v>635.5</v>
      </c>
      <c r="AA16" s="323">
        <v>0.85199999999999998</v>
      </c>
      <c r="AB16" s="323">
        <v>4</v>
      </c>
      <c r="AC16" s="323">
        <v>5</v>
      </c>
    </row>
    <row r="17" spans="1:32" x14ac:dyDescent="0.2">
      <c r="A17" t="s">
        <v>205</v>
      </c>
      <c r="B17" t="s">
        <v>206</v>
      </c>
      <c r="C17" t="s">
        <v>207</v>
      </c>
      <c r="D17" t="s">
        <v>208</v>
      </c>
      <c r="E17" s="323" t="s">
        <v>302</v>
      </c>
      <c r="F17" s="323" t="s">
        <v>273</v>
      </c>
      <c r="K17">
        <v>160</v>
      </c>
      <c r="L17" s="323">
        <v>5437.3786</v>
      </c>
      <c r="M17" s="323">
        <v>35.244726</v>
      </c>
      <c r="N17" s="323">
        <v>41.851424999999999</v>
      </c>
      <c r="O17" s="323">
        <v>41.779029000000001</v>
      </c>
      <c r="P17" s="323">
        <v>14.967796999999999</v>
      </c>
      <c r="Q17" s="323">
        <v>15.580389</v>
      </c>
      <c r="R17" s="323">
        <v>84.344392999999997</v>
      </c>
      <c r="S17" s="323">
        <v>81.851338999999996</v>
      </c>
      <c r="T17" s="323">
        <v>33.714117999999999</v>
      </c>
      <c r="U17" s="323">
        <v>39.951009999999997</v>
      </c>
      <c r="V17" s="323">
        <v>35.239893000000002</v>
      </c>
      <c r="W17" s="323">
        <v>41.849657000000001</v>
      </c>
      <c r="X17" s="323">
        <v>41.775981000000002</v>
      </c>
      <c r="Y17" s="323">
        <v>1.877705</v>
      </c>
      <c r="Z17" s="323">
        <v>547.29999999999995</v>
      </c>
      <c r="AA17" s="323">
        <v>0.58379999999999999</v>
      </c>
      <c r="AB17" s="323">
        <v>4</v>
      </c>
      <c r="AC17" s="323">
        <v>5</v>
      </c>
    </row>
    <row r="18" spans="1:32" x14ac:dyDescent="0.2">
      <c r="A18" t="s">
        <v>205</v>
      </c>
      <c r="B18" t="s">
        <v>206</v>
      </c>
      <c r="C18" t="s">
        <v>207</v>
      </c>
      <c r="D18" t="s">
        <v>208</v>
      </c>
      <c r="E18" s="323" t="s">
        <v>302</v>
      </c>
      <c r="F18" s="323" t="s">
        <v>273</v>
      </c>
      <c r="K18">
        <v>185</v>
      </c>
      <c r="L18" s="323">
        <v>2480.8951000000002</v>
      </c>
      <c r="M18" s="323">
        <v>31.315684999999998</v>
      </c>
      <c r="N18" s="323">
        <v>38.217500999999999</v>
      </c>
      <c r="O18" s="323">
        <v>38.021242999999998</v>
      </c>
      <c r="P18" s="323">
        <v>11.173920000000001</v>
      </c>
      <c r="Q18" s="323">
        <v>12.260441999999999</v>
      </c>
      <c r="R18" s="323">
        <v>62.970799999999997</v>
      </c>
      <c r="S18" s="323">
        <v>60.452454000000003</v>
      </c>
      <c r="T18" s="323">
        <v>28.663246999999998</v>
      </c>
      <c r="U18" s="323">
        <v>36.259757999999998</v>
      </c>
      <c r="V18" s="323">
        <v>31.307497000000001</v>
      </c>
      <c r="W18" s="323">
        <v>38.213275000000003</v>
      </c>
      <c r="X18" s="323">
        <v>38.018824000000002</v>
      </c>
      <c r="Y18" s="323">
        <v>1.758732</v>
      </c>
      <c r="Z18" s="323">
        <v>360.3</v>
      </c>
      <c r="AA18" s="323">
        <v>0.33040000000000003</v>
      </c>
      <c r="AB18" s="323">
        <v>4</v>
      </c>
      <c r="AC18" s="323">
        <v>5</v>
      </c>
    </row>
    <row r="19" spans="1:32" x14ac:dyDescent="0.2">
      <c r="A19" t="s">
        <v>205</v>
      </c>
      <c r="B19" t="s">
        <v>206</v>
      </c>
      <c r="C19" t="s">
        <v>207</v>
      </c>
      <c r="D19" t="s">
        <v>208</v>
      </c>
      <c r="E19" s="323" t="s">
        <v>302</v>
      </c>
      <c r="F19" s="323" t="s">
        <v>273</v>
      </c>
      <c r="K19">
        <v>210</v>
      </c>
      <c r="L19" s="323">
        <v>1045.5464999999999</v>
      </c>
      <c r="M19" s="323">
        <v>27.772841</v>
      </c>
      <c r="N19" s="323">
        <v>34.631194999999998</v>
      </c>
      <c r="O19" s="323">
        <v>34.208579999999998</v>
      </c>
      <c r="P19" s="323">
        <v>7.712218</v>
      </c>
      <c r="Q19" s="323">
        <v>9.1995660000000008</v>
      </c>
      <c r="R19" s="323">
        <v>37.787053999999998</v>
      </c>
      <c r="S19" s="323">
        <v>36.420206</v>
      </c>
      <c r="T19" s="323">
        <v>24.119450000000001</v>
      </c>
      <c r="U19" s="323">
        <v>32.723520999999998</v>
      </c>
      <c r="V19" s="323">
        <v>27.765269</v>
      </c>
      <c r="W19" s="323">
        <v>34.627322999999997</v>
      </c>
      <c r="X19" s="323">
        <v>34.200899</v>
      </c>
      <c r="Y19" s="323">
        <v>1.833</v>
      </c>
      <c r="Z19" s="323">
        <v>185.7</v>
      </c>
      <c r="AA19" s="323">
        <v>0.33339999999999997</v>
      </c>
      <c r="AB19" s="323">
        <v>4</v>
      </c>
      <c r="AC19" s="323">
        <v>5</v>
      </c>
    </row>
    <row r="20" spans="1:32" x14ac:dyDescent="0.2">
      <c r="A20" t="s">
        <v>205</v>
      </c>
      <c r="B20" t="s">
        <v>206</v>
      </c>
      <c r="C20" t="s">
        <v>207</v>
      </c>
      <c r="D20" t="s">
        <v>208</v>
      </c>
      <c r="E20" s="323" t="s">
        <v>302</v>
      </c>
      <c r="F20" s="323" t="s">
        <v>274</v>
      </c>
      <c r="K20">
        <v>85</v>
      </c>
      <c r="L20" s="323">
        <v>370416.88</v>
      </c>
      <c r="M20" s="323">
        <v>43.029121000000004</v>
      </c>
      <c r="N20" s="323">
        <v>44.648823</v>
      </c>
      <c r="O20" s="323">
        <v>44.418740999999997</v>
      </c>
      <c r="P20" s="323">
        <v>30.477243000000001</v>
      </c>
      <c r="Q20" s="323">
        <v>27.054307999999999</v>
      </c>
      <c r="R20" s="323">
        <v>96.438590000000005</v>
      </c>
      <c r="S20" s="323">
        <v>95.145050999999995</v>
      </c>
      <c r="T20" s="323">
        <v>50.496180000000003</v>
      </c>
      <c r="U20" s="323">
        <v>42.326177999999999</v>
      </c>
      <c r="V20" s="323">
        <v>43.029117999999997</v>
      </c>
      <c r="W20" s="323">
        <v>44.648819000000003</v>
      </c>
      <c r="X20" s="323">
        <v>44.418736000000003</v>
      </c>
      <c r="Y20" s="323">
        <v>1.5207E-2</v>
      </c>
      <c r="Z20" s="323">
        <v>2233.1999999999998</v>
      </c>
      <c r="AA20" s="323">
        <v>2.3008000000000002</v>
      </c>
      <c r="AB20" s="323">
        <v>5</v>
      </c>
      <c r="AC20" s="323">
        <v>5</v>
      </c>
    </row>
    <row r="21" spans="1:32" x14ac:dyDescent="0.2">
      <c r="A21" t="s">
        <v>205</v>
      </c>
      <c r="B21" t="s">
        <v>206</v>
      </c>
      <c r="C21" t="s">
        <v>207</v>
      </c>
      <c r="D21" t="s">
        <v>208</v>
      </c>
      <c r="E21" s="323" t="s">
        <v>302</v>
      </c>
      <c r="F21" s="323" t="s">
        <v>274</v>
      </c>
      <c r="K21">
        <v>110</v>
      </c>
      <c r="L21" s="323">
        <v>199817.84</v>
      </c>
      <c r="M21" s="323">
        <v>37.282307000000003</v>
      </c>
      <c r="N21" s="323">
        <v>39.759751000000001</v>
      </c>
      <c r="O21" s="323">
        <v>40.222959000000003</v>
      </c>
      <c r="P21" s="323">
        <v>24.360128</v>
      </c>
      <c r="Q21" s="323">
        <v>21.567053999999999</v>
      </c>
      <c r="R21" s="323">
        <v>93.252557999999993</v>
      </c>
      <c r="S21" s="323">
        <v>91.48706</v>
      </c>
      <c r="T21" s="323">
        <v>42.746146000000003</v>
      </c>
      <c r="U21" s="323">
        <v>37.629474999999999</v>
      </c>
      <c r="V21" s="323">
        <v>37.282302000000001</v>
      </c>
      <c r="W21" s="323">
        <v>39.759749999999997</v>
      </c>
      <c r="X21" s="323">
        <v>40.222949</v>
      </c>
      <c r="Y21" s="323">
        <v>2.7829E-2</v>
      </c>
      <c r="Z21" s="323">
        <v>1694.4</v>
      </c>
      <c r="AA21" s="323">
        <v>2.3544999999999998</v>
      </c>
      <c r="AB21" s="323">
        <v>4</v>
      </c>
      <c r="AC21" s="323">
        <v>5</v>
      </c>
    </row>
    <row r="22" spans="1:32" x14ac:dyDescent="0.2">
      <c r="A22" t="s">
        <v>205</v>
      </c>
      <c r="B22" t="s">
        <v>206</v>
      </c>
      <c r="C22" t="s">
        <v>207</v>
      </c>
      <c r="D22" t="s">
        <v>208</v>
      </c>
      <c r="E22" s="323" t="s">
        <v>302</v>
      </c>
      <c r="F22" s="323" t="s">
        <v>274</v>
      </c>
      <c r="K22">
        <v>135</v>
      </c>
      <c r="L22" s="323">
        <v>93177.279999999999</v>
      </c>
      <c r="M22" s="323">
        <v>31.945540000000001</v>
      </c>
      <c r="N22" s="323">
        <v>35.759627999999999</v>
      </c>
      <c r="O22" s="323">
        <v>37.489848000000002</v>
      </c>
      <c r="P22" s="323">
        <v>18.89592</v>
      </c>
      <c r="Q22" s="323">
        <v>16.597104000000002</v>
      </c>
      <c r="R22" s="323">
        <v>84.217781000000002</v>
      </c>
      <c r="S22" s="323">
        <v>82.300909000000004</v>
      </c>
      <c r="T22" s="323">
        <v>35.641466000000001</v>
      </c>
      <c r="U22" s="323">
        <v>33.546070999999998</v>
      </c>
      <c r="V22" s="323">
        <v>31.945536000000001</v>
      </c>
      <c r="W22" s="323">
        <v>35.759614999999997</v>
      </c>
      <c r="X22" s="323">
        <v>37.489835999999997</v>
      </c>
      <c r="Y22" s="323">
        <v>5.8810000000000001E-2</v>
      </c>
      <c r="Z22" s="323">
        <v>2297.6999999999998</v>
      </c>
      <c r="AA22" s="323">
        <v>1.4335</v>
      </c>
      <c r="AB22" s="323">
        <v>5</v>
      </c>
      <c r="AC22" s="323">
        <v>5</v>
      </c>
    </row>
    <row r="23" spans="1:32" x14ac:dyDescent="0.2">
      <c r="A23" t="s">
        <v>205</v>
      </c>
      <c r="B23" t="s">
        <v>206</v>
      </c>
      <c r="C23" t="s">
        <v>207</v>
      </c>
      <c r="D23" t="s">
        <v>208</v>
      </c>
      <c r="E23" s="323" t="s">
        <v>302</v>
      </c>
      <c r="F23" s="323" t="s">
        <v>274</v>
      </c>
      <c r="K23">
        <v>160</v>
      </c>
      <c r="L23" s="323">
        <v>36057.68</v>
      </c>
      <c r="M23" s="323">
        <v>27.166535</v>
      </c>
      <c r="N23" s="323">
        <v>32.948794999999997</v>
      </c>
      <c r="O23" s="323">
        <v>36.379423000000003</v>
      </c>
      <c r="P23" s="323">
        <v>13.623279</v>
      </c>
      <c r="Q23" s="323">
        <v>11.838649</v>
      </c>
      <c r="R23" s="323">
        <v>64.337333000000001</v>
      </c>
      <c r="S23" s="323">
        <v>62.347830999999999</v>
      </c>
      <c r="T23" s="323">
        <v>28.909893</v>
      </c>
      <c r="U23" s="323">
        <v>29.927623000000001</v>
      </c>
      <c r="V23" s="323">
        <v>27.166522000000001</v>
      </c>
      <c r="W23" s="323">
        <v>32.948780999999997</v>
      </c>
      <c r="X23" s="323">
        <v>36.379412000000002</v>
      </c>
      <c r="Y23" s="323">
        <v>8.8772000000000004E-2</v>
      </c>
      <c r="Z23" s="323">
        <v>1484.1</v>
      </c>
      <c r="AA23" s="323">
        <v>0.76849999999999996</v>
      </c>
      <c r="AB23" s="323">
        <v>4</v>
      </c>
      <c r="AC23" s="323">
        <v>6</v>
      </c>
      <c r="AF23" s="174"/>
    </row>
    <row r="24" spans="1:32" x14ac:dyDescent="0.2">
      <c r="A24" t="s">
        <v>205</v>
      </c>
      <c r="B24" t="s">
        <v>206</v>
      </c>
      <c r="C24" t="s">
        <v>207</v>
      </c>
      <c r="D24" t="s">
        <v>208</v>
      </c>
      <c r="E24" s="323" t="s">
        <v>302</v>
      </c>
      <c r="F24" s="323" t="s">
        <v>274</v>
      </c>
      <c r="K24">
        <v>185</v>
      </c>
      <c r="L24" s="323">
        <v>9647.76</v>
      </c>
      <c r="M24" s="323">
        <v>23.304371</v>
      </c>
      <c r="N24" s="323">
        <v>30.935358999999998</v>
      </c>
      <c r="O24" s="323">
        <v>35.688583999999999</v>
      </c>
      <c r="P24" s="323">
        <v>8.9759799999999998</v>
      </c>
      <c r="Q24" s="323">
        <v>7.8247070000000001</v>
      </c>
      <c r="R24" s="323">
        <v>34.636091</v>
      </c>
      <c r="S24" s="323">
        <v>33.259749999999997</v>
      </c>
      <c r="T24" s="323">
        <v>22.995912000000001</v>
      </c>
      <c r="U24" s="323">
        <v>26.877029</v>
      </c>
      <c r="V24" s="323">
        <v>23.304361</v>
      </c>
      <c r="W24" s="323">
        <v>30.935348999999999</v>
      </c>
      <c r="X24" s="323">
        <v>35.688560000000003</v>
      </c>
      <c r="Y24" s="323">
        <v>0.147533</v>
      </c>
      <c r="Z24" s="323">
        <v>680.8</v>
      </c>
      <c r="AA24" s="323">
        <v>0.62470000000000003</v>
      </c>
      <c r="AB24" s="323">
        <v>4</v>
      </c>
      <c r="AC24" s="323">
        <v>5</v>
      </c>
    </row>
    <row r="25" spans="1:32" x14ac:dyDescent="0.2">
      <c r="A25" t="s">
        <v>205</v>
      </c>
      <c r="B25" t="s">
        <v>206</v>
      </c>
      <c r="C25" t="s">
        <v>207</v>
      </c>
      <c r="D25" t="s">
        <v>208</v>
      </c>
      <c r="E25" s="323" t="s">
        <v>302</v>
      </c>
      <c r="F25" s="323" t="s">
        <v>274</v>
      </c>
      <c r="K25">
        <v>210</v>
      </c>
      <c r="L25" s="323">
        <v>1762.72</v>
      </c>
      <c r="M25" s="323">
        <v>20.940334</v>
      </c>
      <c r="N25" s="323">
        <v>29.548597000000001</v>
      </c>
      <c r="O25" s="323">
        <v>34.376365999999997</v>
      </c>
      <c r="P25" s="323">
        <v>5.2130419999999997</v>
      </c>
      <c r="Q25" s="323">
        <v>4.7517779999999998</v>
      </c>
      <c r="R25" s="323">
        <v>7.9383739999999996</v>
      </c>
      <c r="S25" s="323">
        <v>7.5643380000000002</v>
      </c>
      <c r="T25" s="323">
        <v>18.811836</v>
      </c>
      <c r="U25" s="323">
        <v>24.621095</v>
      </c>
      <c r="V25" s="323">
        <v>20.940332999999999</v>
      </c>
      <c r="W25" s="323">
        <v>29.548528999999998</v>
      </c>
      <c r="X25" s="323">
        <v>34.375925000000002</v>
      </c>
      <c r="Y25" s="323">
        <v>0.22248599999999999</v>
      </c>
      <c r="Z25" s="323">
        <v>335.6</v>
      </c>
      <c r="AA25" s="323">
        <v>0.29980000000000001</v>
      </c>
      <c r="AB25" s="323">
        <v>4</v>
      </c>
      <c r="AC25" s="323">
        <v>5</v>
      </c>
    </row>
    <row r="26" spans="1:32" x14ac:dyDescent="0.2">
      <c r="A26" t="s">
        <v>205</v>
      </c>
      <c r="B26" t="s">
        <v>206</v>
      </c>
      <c r="C26" t="s">
        <v>207</v>
      </c>
      <c r="D26" t="s">
        <v>208</v>
      </c>
      <c r="E26" s="323" t="s">
        <v>302</v>
      </c>
      <c r="F26" s="323" t="s">
        <v>275</v>
      </c>
      <c r="K26">
        <v>85</v>
      </c>
      <c r="L26" s="323">
        <v>72187.300700000007</v>
      </c>
      <c r="M26" s="323">
        <v>44.051262000000001</v>
      </c>
      <c r="N26" s="323">
        <v>47.902636000000001</v>
      </c>
      <c r="O26" s="323">
        <v>45.594062999999998</v>
      </c>
      <c r="P26" s="323">
        <v>25.437006</v>
      </c>
      <c r="Q26" s="323">
        <v>24.811598</v>
      </c>
      <c r="R26" s="323">
        <v>97.407769000000002</v>
      </c>
      <c r="S26" s="323">
        <v>95.890375000000006</v>
      </c>
      <c r="T26" s="323">
        <v>48.388818999999998</v>
      </c>
      <c r="U26" s="323">
        <v>42.284215000000003</v>
      </c>
      <c r="V26" s="323">
        <v>44.051192999999998</v>
      </c>
      <c r="W26" s="323">
        <v>47.902518000000001</v>
      </c>
      <c r="X26" s="323">
        <v>45.593997999999999</v>
      </c>
      <c r="Y26" s="323">
        <v>0.401167</v>
      </c>
      <c r="Z26" s="323">
        <v>822</v>
      </c>
      <c r="AA26" s="323">
        <v>0.56469999999999998</v>
      </c>
      <c r="AB26" s="323">
        <v>3</v>
      </c>
      <c r="AC26" s="323">
        <v>4</v>
      </c>
    </row>
    <row r="27" spans="1:32" x14ac:dyDescent="0.2">
      <c r="A27" t="s">
        <v>205</v>
      </c>
      <c r="B27" t="s">
        <v>206</v>
      </c>
      <c r="C27" t="s">
        <v>207</v>
      </c>
      <c r="D27" t="s">
        <v>208</v>
      </c>
      <c r="E27" s="323" t="s">
        <v>302</v>
      </c>
      <c r="F27" s="323" t="s">
        <v>275</v>
      </c>
      <c r="K27">
        <v>110</v>
      </c>
      <c r="L27" s="323">
        <v>32113.486499999999</v>
      </c>
      <c r="M27" s="323">
        <v>39.277287999999999</v>
      </c>
      <c r="N27" s="323">
        <v>45.557797000000001</v>
      </c>
      <c r="O27" s="323">
        <v>43.082894000000003</v>
      </c>
      <c r="P27" s="323">
        <v>19.906047000000001</v>
      </c>
      <c r="Q27" s="323">
        <v>19.754107000000001</v>
      </c>
      <c r="R27" s="323">
        <v>93.009152</v>
      </c>
      <c r="S27" s="323">
        <v>91.031156999999993</v>
      </c>
      <c r="T27" s="323">
        <v>41.770026999999999</v>
      </c>
      <c r="U27" s="323">
        <v>39.378953000000003</v>
      </c>
      <c r="V27" s="323">
        <v>39.277158999999997</v>
      </c>
      <c r="W27" s="323">
        <v>45.557735000000001</v>
      </c>
      <c r="X27" s="323">
        <v>43.082802999999998</v>
      </c>
      <c r="Y27" s="323">
        <v>0.54006600000000005</v>
      </c>
      <c r="Z27" s="323">
        <v>664.6</v>
      </c>
      <c r="AA27" s="323">
        <v>0.40279999999999999</v>
      </c>
      <c r="AB27" s="323">
        <v>3</v>
      </c>
      <c r="AC27" s="323">
        <v>4</v>
      </c>
    </row>
    <row r="28" spans="1:32" x14ac:dyDescent="0.2">
      <c r="A28" t="s">
        <v>205</v>
      </c>
      <c r="B28" t="s">
        <v>206</v>
      </c>
      <c r="C28" t="s">
        <v>207</v>
      </c>
      <c r="D28" t="s">
        <v>208</v>
      </c>
      <c r="E28" s="323" t="s">
        <v>302</v>
      </c>
      <c r="F28" s="323" t="s">
        <v>275</v>
      </c>
      <c r="K28">
        <v>135</v>
      </c>
      <c r="L28" s="323">
        <v>12888.167799999999</v>
      </c>
      <c r="M28" s="323">
        <v>35.200493999999999</v>
      </c>
      <c r="N28" s="323">
        <v>43.517381999999998</v>
      </c>
      <c r="O28" s="323">
        <v>40.954059000000001</v>
      </c>
      <c r="P28" s="323">
        <v>14.947359000000001</v>
      </c>
      <c r="Q28" s="323">
        <v>15.344825</v>
      </c>
      <c r="R28" s="323">
        <v>81.960718999999997</v>
      </c>
      <c r="S28" s="323">
        <v>79.771849000000003</v>
      </c>
      <c r="T28" s="323">
        <v>35.650151999999999</v>
      </c>
      <c r="U28" s="323">
        <v>36.679406999999998</v>
      </c>
      <c r="V28" s="323">
        <v>35.200372000000002</v>
      </c>
      <c r="W28" s="323">
        <v>43.517341000000002</v>
      </c>
      <c r="X28" s="323">
        <v>40.953954000000003</v>
      </c>
      <c r="Y28" s="323">
        <v>0.65234300000000001</v>
      </c>
      <c r="Z28" s="323">
        <v>411.7</v>
      </c>
      <c r="AA28" s="323">
        <v>0.28799999999999998</v>
      </c>
      <c r="AB28" s="323">
        <v>3</v>
      </c>
      <c r="AC28" s="323">
        <v>4</v>
      </c>
    </row>
    <row r="29" spans="1:32" x14ac:dyDescent="0.2">
      <c r="A29" t="s">
        <v>205</v>
      </c>
      <c r="B29" t="s">
        <v>206</v>
      </c>
      <c r="C29" t="s">
        <v>207</v>
      </c>
      <c r="D29" t="s">
        <v>208</v>
      </c>
      <c r="E29" s="323" t="s">
        <v>302</v>
      </c>
      <c r="F29" s="323" t="s">
        <v>275</v>
      </c>
      <c r="K29">
        <v>160</v>
      </c>
      <c r="L29" s="323">
        <v>4725.6742999999997</v>
      </c>
      <c r="M29" s="323">
        <v>31.781542000000002</v>
      </c>
      <c r="N29" s="323">
        <v>41.642823999999997</v>
      </c>
      <c r="O29" s="323">
        <v>39.055069000000003</v>
      </c>
      <c r="P29" s="323">
        <v>11.298341000000001</v>
      </c>
      <c r="Q29" s="323">
        <v>12.006252999999999</v>
      </c>
      <c r="R29" s="323">
        <v>60.816130999999999</v>
      </c>
      <c r="S29" s="323">
        <v>58.840798999999997</v>
      </c>
      <c r="T29" s="323">
        <v>30.741610000000001</v>
      </c>
      <c r="U29" s="323">
        <v>34.132928999999997</v>
      </c>
      <c r="V29" s="323">
        <v>31.781421000000002</v>
      </c>
      <c r="W29" s="323">
        <v>41.642553999999997</v>
      </c>
      <c r="X29" s="323">
        <v>39.054630000000003</v>
      </c>
      <c r="Y29" s="323">
        <v>0.67646899999999999</v>
      </c>
      <c r="Z29" s="323">
        <v>149.9</v>
      </c>
      <c r="AA29" s="323">
        <v>0.24879999999999999</v>
      </c>
      <c r="AB29" s="323">
        <v>3</v>
      </c>
      <c r="AC29" s="323">
        <v>4</v>
      </c>
    </row>
    <row r="30" spans="1:32" x14ac:dyDescent="0.2">
      <c r="A30" t="s">
        <v>205</v>
      </c>
      <c r="B30" t="s">
        <v>206</v>
      </c>
      <c r="C30" t="s">
        <v>207</v>
      </c>
      <c r="D30" t="s">
        <v>208</v>
      </c>
      <c r="E30" s="323" t="s">
        <v>302</v>
      </c>
      <c r="F30" s="323" t="s">
        <v>275</v>
      </c>
      <c r="K30">
        <v>185</v>
      </c>
      <c r="L30" s="323">
        <v>1624.6153999999999</v>
      </c>
      <c r="M30" s="323">
        <v>28.952157</v>
      </c>
      <c r="N30" s="323">
        <v>39.313782000000003</v>
      </c>
      <c r="O30" s="323">
        <v>36.930148000000003</v>
      </c>
      <c r="P30" s="323">
        <v>8.6460950000000008</v>
      </c>
      <c r="Q30" s="323">
        <v>9.4352479999999996</v>
      </c>
      <c r="R30" s="323">
        <v>37.001745</v>
      </c>
      <c r="S30" s="323">
        <v>35.500520999999999</v>
      </c>
      <c r="T30" s="323">
        <v>26.790773999999999</v>
      </c>
      <c r="U30" s="323">
        <v>31.576795000000001</v>
      </c>
      <c r="V30" s="323">
        <v>28.952037000000001</v>
      </c>
      <c r="W30" s="323">
        <v>39.313366000000002</v>
      </c>
      <c r="X30" s="323">
        <v>36.929180000000002</v>
      </c>
      <c r="Y30" s="323">
        <v>0.58306899999999995</v>
      </c>
      <c r="Z30" s="323">
        <v>137.1</v>
      </c>
      <c r="AA30" s="323">
        <v>0.19350000000000001</v>
      </c>
      <c r="AB30" s="323">
        <v>3</v>
      </c>
      <c r="AC30" s="323">
        <v>4</v>
      </c>
    </row>
    <row r="31" spans="1:32" x14ac:dyDescent="0.2">
      <c r="A31" t="s">
        <v>205</v>
      </c>
      <c r="B31" t="s">
        <v>206</v>
      </c>
      <c r="C31" t="s">
        <v>207</v>
      </c>
      <c r="D31" t="s">
        <v>208</v>
      </c>
      <c r="E31" s="323" t="s">
        <v>302</v>
      </c>
      <c r="F31" s="323" t="s">
        <v>275</v>
      </c>
      <c r="K31">
        <v>210</v>
      </c>
      <c r="L31" s="323">
        <v>517.01900000000001</v>
      </c>
      <c r="M31" s="323">
        <v>26.525572</v>
      </c>
      <c r="N31" s="323">
        <v>37.504317</v>
      </c>
      <c r="O31" s="323">
        <v>35.086844999999997</v>
      </c>
      <c r="P31" s="323">
        <v>6.1630130000000003</v>
      </c>
      <c r="Q31" s="323">
        <v>6.9471080000000001</v>
      </c>
      <c r="R31" s="323">
        <v>14.131631</v>
      </c>
      <c r="S31" s="323">
        <v>13.250949</v>
      </c>
      <c r="T31" s="323">
        <v>23.454743000000001</v>
      </c>
      <c r="U31" s="323">
        <v>29.169015000000002</v>
      </c>
      <c r="V31" s="323">
        <v>26.525469999999999</v>
      </c>
      <c r="W31" s="323">
        <v>37.501455</v>
      </c>
      <c r="X31" s="323">
        <v>35.084257000000001</v>
      </c>
      <c r="Y31" s="323">
        <v>0.56773600000000002</v>
      </c>
      <c r="Z31" s="323">
        <v>108.4</v>
      </c>
      <c r="AA31" s="323">
        <v>0.16189999999999999</v>
      </c>
      <c r="AB31" s="323">
        <v>3</v>
      </c>
      <c r="AC31" s="323">
        <v>4</v>
      </c>
    </row>
    <row r="32" spans="1:32" x14ac:dyDescent="0.2">
      <c r="A32" t="s">
        <v>205</v>
      </c>
      <c r="B32" t="s">
        <v>206</v>
      </c>
      <c r="C32" t="s">
        <v>207</v>
      </c>
      <c r="D32" t="s">
        <v>208</v>
      </c>
      <c r="E32" s="323" t="s">
        <v>302</v>
      </c>
      <c r="F32" s="323" t="s">
        <v>276</v>
      </c>
      <c r="K32">
        <v>85</v>
      </c>
      <c r="L32" s="323">
        <v>68745.600000000006</v>
      </c>
      <c r="M32" s="323">
        <v>44.669896999999999</v>
      </c>
      <c r="N32" s="323">
        <v>49.600036000000003</v>
      </c>
      <c r="O32" s="323">
        <v>50.134858000000001</v>
      </c>
      <c r="P32" s="323">
        <v>26.59038</v>
      </c>
      <c r="Q32" s="323">
        <v>25.791537000000002</v>
      </c>
      <c r="R32" s="323">
        <v>99.172289000000006</v>
      </c>
      <c r="S32" s="323">
        <v>98.919092000000006</v>
      </c>
      <c r="T32" s="323">
        <v>49.675018999999999</v>
      </c>
      <c r="U32" s="323">
        <v>44.751657999999999</v>
      </c>
      <c r="V32" s="323">
        <v>44.669859000000002</v>
      </c>
      <c r="W32" s="323">
        <v>49.599958999999998</v>
      </c>
      <c r="X32" s="323">
        <v>50.134838000000002</v>
      </c>
      <c r="Y32" s="323">
        <v>0.51732999999999996</v>
      </c>
      <c r="Z32" s="323">
        <v>706.3</v>
      </c>
      <c r="AA32" s="323">
        <v>0.74439999999999995</v>
      </c>
      <c r="AB32" s="323">
        <v>3</v>
      </c>
      <c r="AC32" s="323">
        <v>4</v>
      </c>
    </row>
    <row r="33" spans="1:29" x14ac:dyDescent="0.2">
      <c r="A33" t="s">
        <v>205</v>
      </c>
      <c r="B33" t="s">
        <v>206</v>
      </c>
      <c r="C33" t="s">
        <v>207</v>
      </c>
      <c r="D33" t="s">
        <v>208</v>
      </c>
      <c r="E33" s="323" t="s">
        <v>302</v>
      </c>
      <c r="F33" s="323" t="s">
        <v>276</v>
      </c>
      <c r="K33">
        <v>110</v>
      </c>
      <c r="L33" s="323">
        <v>36909.120000000003</v>
      </c>
      <c r="M33" s="323">
        <v>39.695402000000001</v>
      </c>
      <c r="N33" s="323">
        <v>46.062717999999997</v>
      </c>
      <c r="O33" s="323">
        <v>46.767888999999997</v>
      </c>
      <c r="P33" s="323">
        <v>21.460318000000001</v>
      </c>
      <c r="Q33" s="323">
        <v>21.019773000000001</v>
      </c>
      <c r="R33" s="323">
        <v>98.567356000000004</v>
      </c>
      <c r="S33" s="323">
        <v>97.815158999999994</v>
      </c>
      <c r="T33" s="323">
        <v>43.332867999999998</v>
      </c>
      <c r="U33" s="323">
        <v>41.369286000000002</v>
      </c>
      <c r="V33" s="323">
        <v>39.695391000000001</v>
      </c>
      <c r="W33" s="323">
        <v>46.062637000000002</v>
      </c>
      <c r="X33" s="323">
        <v>46.767859000000001</v>
      </c>
      <c r="Y33" s="323">
        <v>0.88892300000000002</v>
      </c>
      <c r="Z33" s="323">
        <v>394.1</v>
      </c>
      <c r="AA33" s="323">
        <v>0.55840000000000001</v>
      </c>
      <c r="AB33" s="323">
        <v>3</v>
      </c>
      <c r="AC33" s="323">
        <v>4</v>
      </c>
    </row>
    <row r="34" spans="1:29" x14ac:dyDescent="0.2">
      <c r="A34" t="s">
        <v>205</v>
      </c>
      <c r="B34" t="s">
        <v>206</v>
      </c>
      <c r="C34" t="s">
        <v>207</v>
      </c>
      <c r="D34" t="s">
        <v>208</v>
      </c>
      <c r="E34" s="323" t="s">
        <v>302</v>
      </c>
      <c r="F34" s="323" t="s">
        <v>276</v>
      </c>
      <c r="K34">
        <v>135</v>
      </c>
      <c r="L34" s="323">
        <v>18108.576000000001</v>
      </c>
      <c r="M34" s="323">
        <v>35.203288999999998</v>
      </c>
      <c r="N34" s="323">
        <v>42.612931000000003</v>
      </c>
      <c r="O34" s="323">
        <v>43.367291000000002</v>
      </c>
      <c r="P34" s="323">
        <v>16.857199999999999</v>
      </c>
      <c r="Q34" s="323">
        <v>16.773866999999999</v>
      </c>
      <c r="R34" s="323">
        <v>91.089826000000002</v>
      </c>
      <c r="S34" s="323">
        <v>88.777665999999996</v>
      </c>
      <c r="T34" s="323">
        <v>37.292186000000001</v>
      </c>
      <c r="U34" s="323">
        <v>38.058782000000001</v>
      </c>
      <c r="V34" s="323">
        <v>35.203273000000003</v>
      </c>
      <c r="W34" s="323">
        <v>42.612833999999999</v>
      </c>
      <c r="X34" s="323">
        <v>43.367235000000001</v>
      </c>
      <c r="Y34" s="323">
        <v>1.047458</v>
      </c>
      <c r="Z34" s="323">
        <v>461.9</v>
      </c>
      <c r="AA34" s="323">
        <v>0.3886</v>
      </c>
      <c r="AB34" s="323">
        <v>3</v>
      </c>
      <c r="AC34" s="323">
        <v>4</v>
      </c>
    </row>
    <row r="35" spans="1:29" x14ac:dyDescent="0.2">
      <c r="A35" t="s">
        <v>205</v>
      </c>
      <c r="B35" t="s">
        <v>206</v>
      </c>
      <c r="C35" t="s">
        <v>207</v>
      </c>
      <c r="D35" t="s">
        <v>208</v>
      </c>
      <c r="E35" s="323" t="s">
        <v>302</v>
      </c>
      <c r="F35" s="323" t="s">
        <v>276</v>
      </c>
      <c r="K35">
        <v>160</v>
      </c>
      <c r="L35" s="323">
        <v>7806.8159999999998</v>
      </c>
      <c r="M35" s="323">
        <v>31.057521000000001</v>
      </c>
      <c r="N35" s="323">
        <v>39.154476000000003</v>
      </c>
      <c r="O35" s="323">
        <v>39.863543999999997</v>
      </c>
      <c r="P35" s="323">
        <v>12.512699</v>
      </c>
      <c r="Q35" s="323">
        <v>12.795024</v>
      </c>
      <c r="R35" s="323">
        <v>72.824997999999994</v>
      </c>
      <c r="S35" s="323">
        <v>70.274467000000001</v>
      </c>
      <c r="T35" s="323">
        <v>31.545280000000002</v>
      </c>
      <c r="U35" s="323">
        <v>34.769244</v>
      </c>
      <c r="V35" s="323">
        <v>31.057437</v>
      </c>
      <c r="W35" s="323">
        <v>39.154324000000003</v>
      </c>
      <c r="X35" s="323">
        <v>39.863245999999997</v>
      </c>
      <c r="Y35" s="323">
        <v>1.0573490000000001</v>
      </c>
      <c r="Z35" s="323">
        <v>336.9</v>
      </c>
      <c r="AA35" s="323">
        <v>0.3422</v>
      </c>
      <c r="AB35" s="323">
        <v>3</v>
      </c>
      <c r="AC35" s="323">
        <v>4</v>
      </c>
    </row>
    <row r="36" spans="1:29" x14ac:dyDescent="0.2">
      <c r="A36" t="s">
        <v>205</v>
      </c>
      <c r="B36" t="s">
        <v>206</v>
      </c>
      <c r="C36" t="s">
        <v>207</v>
      </c>
      <c r="D36" t="s">
        <v>208</v>
      </c>
      <c r="E36" s="323" t="s">
        <v>302</v>
      </c>
      <c r="F36" s="323" t="s">
        <v>276</v>
      </c>
      <c r="K36">
        <v>185</v>
      </c>
      <c r="L36" s="323">
        <v>2895.9360000000001</v>
      </c>
      <c r="M36" s="323">
        <v>27.535983000000002</v>
      </c>
      <c r="N36" s="323">
        <v>35.930798000000003</v>
      </c>
      <c r="O36" s="323">
        <v>36.396169</v>
      </c>
      <c r="P36" s="323">
        <v>8.9376809999999995</v>
      </c>
      <c r="Q36" s="323">
        <v>9.4793099999999999</v>
      </c>
      <c r="R36" s="323">
        <v>45.002094</v>
      </c>
      <c r="S36" s="323">
        <v>42.957360999999999</v>
      </c>
      <c r="T36" s="323">
        <v>26.464551</v>
      </c>
      <c r="U36" s="323">
        <v>31.553576</v>
      </c>
      <c r="V36" s="323">
        <v>27.535919</v>
      </c>
      <c r="W36" s="323">
        <v>35.930574999999997</v>
      </c>
      <c r="X36" s="323">
        <v>36.395772999999998</v>
      </c>
      <c r="Y36" s="323">
        <v>0.97815300000000005</v>
      </c>
      <c r="Z36" s="323">
        <v>260.10000000000002</v>
      </c>
      <c r="AA36" s="323">
        <v>0.1988</v>
      </c>
      <c r="AB36" s="323">
        <v>3</v>
      </c>
      <c r="AC36" s="323">
        <v>4</v>
      </c>
    </row>
    <row r="37" spans="1:29" x14ac:dyDescent="0.2">
      <c r="A37" t="s">
        <v>205</v>
      </c>
      <c r="B37" t="s">
        <v>206</v>
      </c>
      <c r="C37" t="s">
        <v>207</v>
      </c>
      <c r="D37" t="s">
        <v>208</v>
      </c>
      <c r="E37" s="323" t="s">
        <v>302</v>
      </c>
      <c r="F37" s="323" t="s">
        <v>276</v>
      </c>
      <c r="K37">
        <v>210</v>
      </c>
      <c r="L37" s="323">
        <v>818.4</v>
      </c>
      <c r="M37" s="323">
        <v>24.462392999999999</v>
      </c>
      <c r="N37" s="323">
        <v>33.648147999999999</v>
      </c>
      <c r="O37" s="323">
        <v>33.627361999999998</v>
      </c>
      <c r="P37" s="323">
        <v>6.1103319999999997</v>
      </c>
      <c r="Q37" s="323">
        <v>6.6457889999999997</v>
      </c>
      <c r="R37" s="323">
        <v>14.873843000000001</v>
      </c>
      <c r="S37" s="323">
        <v>13.949801000000001</v>
      </c>
      <c r="T37" s="323">
        <v>22.179531999999998</v>
      </c>
      <c r="U37" s="323">
        <v>28.865693</v>
      </c>
      <c r="V37" s="323">
        <v>24.462112999999999</v>
      </c>
      <c r="W37" s="323">
        <v>33.647694999999999</v>
      </c>
      <c r="X37" s="323">
        <v>33.625990999999999</v>
      </c>
      <c r="Y37" s="323">
        <v>1.088797</v>
      </c>
      <c r="Z37" s="323">
        <v>121.5</v>
      </c>
      <c r="AA37" s="323">
        <v>0.1242</v>
      </c>
      <c r="AB37" s="323">
        <v>3</v>
      </c>
      <c r="AC37" s="323">
        <v>4</v>
      </c>
    </row>
    <row r="38" spans="1:29" x14ac:dyDescent="0.2">
      <c r="A38" t="s">
        <v>205</v>
      </c>
      <c r="B38" t="s">
        <v>206</v>
      </c>
      <c r="C38" t="s">
        <v>207</v>
      </c>
      <c r="D38" t="s">
        <v>208</v>
      </c>
      <c r="E38" s="323" t="s">
        <v>302</v>
      </c>
      <c r="F38" s="323" t="s">
        <v>277</v>
      </c>
      <c r="K38">
        <v>85</v>
      </c>
      <c r="L38" s="323">
        <v>5782.1760000000004</v>
      </c>
      <c r="M38" s="323">
        <v>49.541857999999998</v>
      </c>
      <c r="N38" s="323">
        <v>49.228372</v>
      </c>
      <c r="O38" s="323">
        <v>48.444684000000002</v>
      </c>
      <c r="P38" s="323">
        <v>21.883590000000002</v>
      </c>
      <c r="Q38" s="323">
        <v>28.222988000000001</v>
      </c>
      <c r="R38" s="323">
        <v>95.653537</v>
      </c>
      <c r="S38" s="323">
        <v>94.342962</v>
      </c>
      <c r="T38" s="323">
        <v>50.857050999999998</v>
      </c>
      <c r="U38" s="323">
        <v>48.626128000000001</v>
      </c>
      <c r="V38" s="323">
        <v>49.541758999999999</v>
      </c>
      <c r="W38" s="323">
        <v>49.228309000000003</v>
      </c>
      <c r="X38" s="323">
        <v>48.444659000000001</v>
      </c>
      <c r="Y38" s="323">
        <v>1.7005239999999999</v>
      </c>
      <c r="Z38" s="323">
        <v>147.19999999999999</v>
      </c>
      <c r="AA38" s="323">
        <v>0.1132</v>
      </c>
      <c r="AB38" s="323">
        <v>2</v>
      </c>
      <c r="AC38" s="323">
        <v>4</v>
      </c>
    </row>
    <row r="39" spans="1:29" x14ac:dyDescent="0.2">
      <c r="A39" t="s">
        <v>205</v>
      </c>
      <c r="B39" t="s">
        <v>206</v>
      </c>
      <c r="C39" t="s">
        <v>207</v>
      </c>
      <c r="D39" t="s">
        <v>208</v>
      </c>
      <c r="E39" s="323" t="s">
        <v>302</v>
      </c>
      <c r="F39" s="323" t="s">
        <v>277</v>
      </c>
      <c r="K39">
        <v>110</v>
      </c>
      <c r="L39" s="323">
        <v>2394.2399999999998</v>
      </c>
      <c r="M39" s="323">
        <v>45.413642000000003</v>
      </c>
      <c r="N39" s="323">
        <v>45.826721999999997</v>
      </c>
      <c r="O39" s="323">
        <v>45.799799999999998</v>
      </c>
      <c r="P39" s="323">
        <v>18.602329999999998</v>
      </c>
      <c r="Q39" s="323">
        <v>24.061246000000001</v>
      </c>
      <c r="R39" s="323">
        <v>92.366973000000002</v>
      </c>
      <c r="S39" s="323">
        <v>90.537087</v>
      </c>
      <c r="T39" s="323">
        <v>45.434252999999998</v>
      </c>
      <c r="U39" s="323">
        <v>45.686185000000002</v>
      </c>
      <c r="V39" s="323">
        <v>45.413361000000002</v>
      </c>
      <c r="W39" s="323">
        <v>45.826504</v>
      </c>
      <c r="X39" s="323">
        <v>45.799770000000002</v>
      </c>
      <c r="Y39" s="323">
        <v>1.998936</v>
      </c>
      <c r="Z39" s="323">
        <v>105</v>
      </c>
      <c r="AA39" s="323">
        <v>9.4799999999999995E-2</v>
      </c>
      <c r="AB39" s="323">
        <v>2</v>
      </c>
      <c r="AC39" s="323">
        <v>4</v>
      </c>
    </row>
    <row r="40" spans="1:29" x14ac:dyDescent="0.2">
      <c r="A40" t="s">
        <v>205</v>
      </c>
      <c r="B40" t="s">
        <v>206</v>
      </c>
      <c r="C40" t="s">
        <v>207</v>
      </c>
      <c r="D40" t="s">
        <v>208</v>
      </c>
      <c r="E40" s="323" t="s">
        <v>302</v>
      </c>
      <c r="F40" s="323" t="s">
        <v>277</v>
      </c>
      <c r="K40">
        <v>135</v>
      </c>
      <c r="L40" s="323">
        <v>1017.888</v>
      </c>
      <c r="M40" s="323">
        <v>41.657142</v>
      </c>
      <c r="N40" s="323">
        <v>42.949607999999998</v>
      </c>
      <c r="O40" s="323">
        <v>43.853563000000001</v>
      </c>
      <c r="P40" s="323">
        <v>15.869517999999999</v>
      </c>
      <c r="Q40" s="323">
        <v>20.143512999999999</v>
      </c>
      <c r="R40" s="323">
        <v>83.701559000000003</v>
      </c>
      <c r="S40" s="323">
        <v>81.709157000000005</v>
      </c>
      <c r="T40" s="323">
        <v>40.353755</v>
      </c>
      <c r="U40" s="323">
        <v>42.846693999999999</v>
      </c>
      <c r="V40" s="323">
        <v>41.656947000000002</v>
      </c>
      <c r="W40" s="323">
        <v>42.949570999999999</v>
      </c>
      <c r="X40" s="323">
        <v>43.853498000000002</v>
      </c>
      <c r="Y40" s="323">
        <v>2.4583900000000001</v>
      </c>
      <c r="Z40" s="323">
        <v>65.5</v>
      </c>
      <c r="AA40" s="323">
        <v>8.6900000000000005E-2</v>
      </c>
      <c r="AB40" s="323">
        <v>2</v>
      </c>
      <c r="AC40" s="323">
        <v>4</v>
      </c>
    </row>
    <row r="41" spans="1:29" x14ac:dyDescent="0.2">
      <c r="A41" t="s">
        <v>205</v>
      </c>
      <c r="B41" t="s">
        <v>206</v>
      </c>
      <c r="C41" t="s">
        <v>207</v>
      </c>
      <c r="D41" t="s">
        <v>208</v>
      </c>
      <c r="E41" s="323" t="s">
        <v>302</v>
      </c>
      <c r="F41" s="323" t="s">
        <v>277</v>
      </c>
      <c r="K41">
        <v>160</v>
      </c>
      <c r="L41" s="323">
        <v>443.13600000000002</v>
      </c>
      <c r="M41" s="323">
        <v>38.024971999999998</v>
      </c>
      <c r="N41" s="323">
        <v>40.566378999999998</v>
      </c>
      <c r="O41" s="323">
        <v>42.128608999999997</v>
      </c>
      <c r="P41" s="323">
        <v>13.615135</v>
      </c>
      <c r="Q41" s="323">
        <v>16.844698000000001</v>
      </c>
      <c r="R41" s="323">
        <v>67.334667999999994</v>
      </c>
      <c r="S41" s="323">
        <v>64.858020999999994</v>
      </c>
      <c r="T41" s="323">
        <v>35.537025</v>
      </c>
      <c r="U41" s="323">
        <v>40.25853</v>
      </c>
      <c r="V41" s="323">
        <v>38.024580999999998</v>
      </c>
      <c r="W41" s="323">
        <v>40.565575000000003</v>
      </c>
      <c r="X41" s="323">
        <v>42.128093999999997</v>
      </c>
      <c r="Y41" s="323">
        <v>2.0940379999999998</v>
      </c>
      <c r="Z41" s="323">
        <v>49.1</v>
      </c>
      <c r="AA41" s="323">
        <v>5.6399999999999999E-2</v>
      </c>
      <c r="AB41" s="323">
        <v>2</v>
      </c>
      <c r="AC41" s="323">
        <v>4</v>
      </c>
    </row>
    <row r="42" spans="1:29" x14ac:dyDescent="0.2">
      <c r="A42" t="s">
        <v>205</v>
      </c>
      <c r="B42" t="s">
        <v>206</v>
      </c>
      <c r="C42" t="s">
        <v>207</v>
      </c>
      <c r="D42" t="s">
        <v>208</v>
      </c>
      <c r="E42" s="323" t="s">
        <v>302</v>
      </c>
      <c r="F42" s="323" t="s">
        <v>277</v>
      </c>
      <c r="K42">
        <v>185</v>
      </c>
      <c r="L42" s="323">
        <v>201.88800000000001</v>
      </c>
      <c r="M42" s="323">
        <v>34.549778000000003</v>
      </c>
      <c r="N42" s="323">
        <v>38.054113999999998</v>
      </c>
      <c r="O42" s="323">
        <v>39.885457000000002</v>
      </c>
      <c r="P42" s="323">
        <v>11.667937999999999</v>
      </c>
      <c r="Q42" s="323">
        <v>13.693519999999999</v>
      </c>
      <c r="R42" s="323">
        <v>37.061301999999998</v>
      </c>
      <c r="S42" s="323">
        <v>35.212128999999997</v>
      </c>
      <c r="T42" s="323">
        <v>30.972850000000001</v>
      </c>
      <c r="U42" s="323">
        <v>37.283479</v>
      </c>
      <c r="V42" s="323">
        <v>34.548540000000003</v>
      </c>
      <c r="W42" s="323">
        <v>38.049664</v>
      </c>
      <c r="X42" s="323">
        <v>39.883837</v>
      </c>
      <c r="Y42" s="323">
        <v>1.558718</v>
      </c>
      <c r="Z42" s="323">
        <v>25.6</v>
      </c>
      <c r="AA42" s="323">
        <v>5.0599999999999999E-2</v>
      </c>
      <c r="AB42" s="323">
        <v>2</v>
      </c>
      <c r="AC42" s="323">
        <v>4</v>
      </c>
    </row>
    <row r="43" spans="1:29" x14ac:dyDescent="0.2">
      <c r="A43" t="s">
        <v>205</v>
      </c>
      <c r="B43" t="s">
        <v>206</v>
      </c>
      <c r="C43" t="s">
        <v>207</v>
      </c>
      <c r="D43" t="s">
        <v>208</v>
      </c>
      <c r="E43" s="323" t="s">
        <v>302</v>
      </c>
      <c r="F43" s="323" t="s">
        <v>277</v>
      </c>
      <c r="K43">
        <v>210</v>
      </c>
      <c r="L43" s="323">
        <v>88.031999999999996</v>
      </c>
      <c r="M43" s="323">
        <v>31.482292999999999</v>
      </c>
      <c r="N43" s="323">
        <v>35.343198999999998</v>
      </c>
      <c r="O43" s="323">
        <v>37.573453999999998</v>
      </c>
      <c r="P43" s="323">
        <v>10.378026</v>
      </c>
      <c r="Q43" s="323">
        <v>11.516931</v>
      </c>
      <c r="R43" s="323">
        <v>6.1672609999999999</v>
      </c>
      <c r="S43" s="323">
        <v>4.539104</v>
      </c>
      <c r="T43" s="323">
        <v>27.300592000000002</v>
      </c>
      <c r="U43" s="323">
        <v>34.527248999999998</v>
      </c>
      <c r="V43" s="323">
        <v>31.481731</v>
      </c>
      <c r="W43" s="323">
        <v>35.340898000000003</v>
      </c>
      <c r="X43" s="323">
        <v>37.533620999999997</v>
      </c>
      <c r="Y43" s="323">
        <v>1.875756</v>
      </c>
      <c r="Z43" s="323">
        <v>17.399999999999999</v>
      </c>
      <c r="AA43" s="323">
        <v>3.9199999999999999E-2</v>
      </c>
      <c r="AB43" s="323">
        <v>2</v>
      </c>
      <c r="AC43" s="323">
        <v>4</v>
      </c>
    </row>
    <row r="44" spans="1:29" x14ac:dyDescent="0.2">
      <c r="A44" t="s">
        <v>205</v>
      </c>
      <c r="B44" t="s">
        <v>206</v>
      </c>
      <c r="C44" t="s">
        <v>207</v>
      </c>
      <c r="D44" t="s">
        <v>208</v>
      </c>
      <c r="E44" s="323" t="s">
        <v>302</v>
      </c>
      <c r="F44" s="323" t="s">
        <v>278</v>
      </c>
      <c r="K44">
        <v>85</v>
      </c>
      <c r="L44" s="323">
        <v>19171.804199999999</v>
      </c>
      <c r="M44" s="323">
        <v>43.898012999999999</v>
      </c>
      <c r="N44" s="323">
        <v>45.650022</v>
      </c>
      <c r="O44" s="323">
        <v>45.897084</v>
      </c>
      <c r="P44" s="323">
        <v>20.250078999999999</v>
      </c>
      <c r="Q44" s="323">
        <v>28.390436999999999</v>
      </c>
      <c r="R44" s="323">
        <v>99.248870999999994</v>
      </c>
      <c r="S44" s="323">
        <v>99.036006</v>
      </c>
      <c r="T44" s="323">
        <v>50.224196999999997</v>
      </c>
      <c r="U44" s="323">
        <v>43.512742000000003</v>
      </c>
      <c r="V44" s="323">
        <v>43.897711999999999</v>
      </c>
      <c r="W44" s="323">
        <v>45.649732999999998</v>
      </c>
      <c r="X44" s="323">
        <v>45.896597999999997</v>
      </c>
      <c r="Y44" s="323">
        <v>8.1349999999999999E-3</v>
      </c>
      <c r="Z44" s="323">
        <v>196.2</v>
      </c>
      <c r="AA44" s="323">
        <v>0.2792</v>
      </c>
      <c r="AB44" s="323">
        <v>2</v>
      </c>
      <c r="AC44" s="323">
        <v>4</v>
      </c>
    </row>
    <row r="45" spans="1:29" x14ac:dyDescent="0.2">
      <c r="A45" t="s">
        <v>205</v>
      </c>
      <c r="B45" t="s">
        <v>206</v>
      </c>
      <c r="C45" t="s">
        <v>207</v>
      </c>
      <c r="D45" t="s">
        <v>208</v>
      </c>
      <c r="E45" s="323" t="s">
        <v>302</v>
      </c>
      <c r="F45" s="323" t="s">
        <v>278</v>
      </c>
      <c r="K45">
        <v>110</v>
      </c>
      <c r="L45" s="323">
        <v>10859.316699999999</v>
      </c>
      <c r="M45" s="323">
        <v>38.422466</v>
      </c>
      <c r="N45" s="323">
        <v>41.561048</v>
      </c>
      <c r="O45" s="323">
        <v>42.235536000000003</v>
      </c>
      <c r="P45" s="323">
        <v>16.001902000000001</v>
      </c>
      <c r="Q45" s="323">
        <v>23.590205000000001</v>
      </c>
      <c r="R45" s="323">
        <v>98.792053999999993</v>
      </c>
      <c r="S45" s="323">
        <v>98.472916999999995</v>
      </c>
      <c r="T45" s="323">
        <v>43.280299999999997</v>
      </c>
      <c r="U45" s="323">
        <v>39.213729000000001</v>
      </c>
      <c r="V45" s="323">
        <v>38.422026000000002</v>
      </c>
      <c r="W45" s="323">
        <v>41.559910000000002</v>
      </c>
      <c r="X45" s="323">
        <v>42.234769</v>
      </c>
      <c r="Y45" s="323">
        <v>2.7505000000000002E-2</v>
      </c>
      <c r="Z45" s="323">
        <v>241.2</v>
      </c>
      <c r="AA45" s="323">
        <v>0.18690000000000001</v>
      </c>
      <c r="AB45" s="323">
        <v>2</v>
      </c>
      <c r="AC45" s="323">
        <v>4</v>
      </c>
    </row>
    <row r="46" spans="1:29" x14ac:dyDescent="0.2">
      <c r="A46" t="s">
        <v>205</v>
      </c>
      <c r="B46" t="s">
        <v>206</v>
      </c>
      <c r="C46" t="s">
        <v>207</v>
      </c>
      <c r="D46" t="s">
        <v>208</v>
      </c>
      <c r="E46" s="323" t="s">
        <v>302</v>
      </c>
      <c r="F46" s="323" t="s">
        <v>278</v>
      </c>
      <c r="K46">
        <v>135</v>
      </c>
      <c r="L46" s="323">
        <v>5629.3307000000004</v>
      </c>
      <c r="M46" s="323">
        <v>33.028520999999998</v>
      </c>
      <c r="N46" s="323">
        <v>38.065480000000001</v>
      </c>
      <c r="O46" s="323">
        <v>39.344664999999999</v>
      </c>
      <c r="P46" s="323">
        <v>11.776778</v>
      </c>
      <c r="Q46" s="323">
        <v>18.805194</v>
      </c>
      <c r="R46" s="323">
        <v>97.404038999999997</v>
      </c>
      <c r="S46" s="323">
        <v>96.900633999999997</v>
      </c>
      <c r="T46" s="323">
        <v>36.380448999999999</v>
      </c>
      <c r="U46" s="323">
        <v>35.058706999999998</v>
      </c>
      <c r="V46" s="323">
        <v>33.028294000000002</v>
      </c>
      <c r="W46" s="323">
        <v>38.064310999999996</v>
      </c>
      <c r="X46" s="323">
        <v>39.343716999999998</v>
      </c>
      <c r="Y46" s="323">
        <v>4.3374000000000003E-2</v>
      </c>
      <c r="Z46" s="323">
        <v>186.9</v>
      </c>
      <c r="AA46" s="323">
        <v>0.1474</v>
      </c>
      <c r="AB46" s="323">
        <v>2</v>
      </c>
      <c r="AC46" s="323">
        <v>4</v>
      </c>
    </row>
    <row r="47" spans="1:29" x14ac:dyDescent="0.2">
      <c r="A47" t="s">
        <v>205</v>
      </c>
      <c r="B47" t="s">
        <v>206</v>
      </c>
      <c r="C47" t="s">
        <v>207</v>
      </c>
      <c r="D47" t="s">
        <v>208</v>
      </c>
      <c r="E47" s="323" t="s">
        <v>302</v>
      </c>
      <c r="F47" s="323" t="s">
        <v>278</v>
      </c>
      <c r="K47">
        <v>160</v>
      </c>
      <c r="L47" s="323">
        <v>2341.3067000000001</v>
      </c>
      <c r="M47" s="323">
        <v>27.917867999999999</v>
      </c>
      <c r="N47" s="323">
        <v>34.962868999999998</v>
      </c>
      <c r="O47" s="323">
        <v>36.788974000000003</v>
      </c>
      <c r="P47" s="323">
        <v>7.8907049999999996</v>
      </c>
      <c r="Q47" s="323">
        <v>14.056353</v>
      </c>
      <c r="R47" s="323">
        <v>81.857039999999998</v>
      </c>
      <c r="S47" s="323">
        <v>79.807778999999996</v>
      </c>
      <c r="T47" s="323">
        <v>29.513763000000001</v>
      </c>
      <c r="U47" s="323">
        <v>30.969861000000002</v>
      </c>
      <c r="V47" s="323">
        <v>27.917793</v>
      </c>
      <c r="W47" s="323">
        <v>34.961264</v>
      </c>
      <c r="X47" s="323">
        <v>36.787838999999998</v>
      </c>
      <c r="Y47" s="323">
        <v>5.1006000000000003E-2</v>
      </c>
      <c r="Z47" s="323">
        <v>136</v>
      </c>
      <c r="AA47" s="323">
        <v>0.10199999999999999</v>
      </c>
      <c r="AB47" s="323">
        <v>2</v>
      </c>
      <c r="AC47" s="323">
        <v>4</v>
      </c>
    </row>
    <row r="48" spans="1:29" x14ac:dyDescent="0.2">
      <c r="A48" t="s">
        <v>205</v>
      </c>
      <c r="B48" t="s">
        <v>206</v>
      </c>
      <c r="C48" t="s">
        <v>207</v>
      </c>
      <c r="D48" t="s">
        <v>208</v>
      </c>
      <c r="E48" s="323" t="s">
        <v>302</v>
      </c>
      <c r="F48" s="323" t="s">
        <v>278</v>
      </c>
      <c r="K48">
        <v>185</v>
      </c>
      <c r="L48" s="323">
        <v>804.92309999999998</v>
      </c>
      <c r="M48" s="323">
        <v>24.08427</v>
      </c>
      <c r="N48" s="323">
        <v>32.282758999999999</v>
      </c>
      <c r="O48" s="323">
        <v>34.284174</v>
      </c>
      <c r="P48" s="323">
        <v>5.0839910000000001</v>
      </c>
      <c r="Q48" s="323">
        <v>9.9177979999999994</v>
      </c>
      <c r="R48" s="323">
        <v>54.055532999999997</v>
      </c>
      <c r="S48" s="323">
        <v>52.429470000000002</v>
      </c>
      <c r="T48" s="323">
        <v>23.345555000000001</v>
      </c>
      <c r="U48" s="323">
        <v>27.560624000000001</v>
      </c>
      <c r="V48" s="323">
        <v>24.084092999999999</v>
      </c>
      <c r="W48" s="323">
        <v>32.281032000000003</v>
      </c>
      <c r="X48" s="323">
        <v>34.283800999999997</v>
      </c>
      <c r="Y48" s="323">
        <v>6.6973000000000005E-2</v>
      </c>
      <c r="Z48" s="323">
        <v>64.900000000000006</v>
      </c>
      <c r="AA48" s="323">
        <v>6.7100000000000007E-2</v>
      </c>
      <c r="AB48" s="323">
        <v>2</v>
      </c>
      <c r="AC48" s="323">
        <v>4</v>
      </c>
    </row>
    <row r="49" spans="1:32" x14ac:dyDescent="0.2">
      <c r="A49" t="s">
        <v>205</v>
      </c>
      <c r="B49" t="s">
        <v>206</v>
      </c>
      <c r="C49" t="s">
        <v>207</v>
      </c>
      <c r="D49" t="s">
        <v>208</v>
      </c>
      <c r="E49" s="323" t="s">
        <v>302</v>
      </c>
      <c r="F49" s="323" t="s">
        <v>278</v>
      </c>
      <c r="K49">
        <v>210</v>
      </c>
      <c r="L49" s="323">
        <v>257.8861</v>
      </c>
      <c r="M49" s="323">
        <v>21.339549999999999</v>
      </c>
      <c r="N49" s="323">
        <v>29.713801</v>
      </c>
      <c r="O49" s="323">
        <v>31.831717000000001</v>
      </c>
      <c r="P49" s="323">
        <v>3.3480919999999998</v>
      </c>
      <c r="Q49" s="323">
        <v>6.455254</v>
      </c>
      <c r="R49" s="323">
        <v>23.7437</v>
      </c>
      <c r="S49" s="323">
        <v>23.071306</v>
      </c>
      <c r="T49" s="323">
        <v>18.649242000000001</v>
      </c>
      <c r="U49" s="323">
        <v>24.599330999999999</v>
      </c>
      <c r="V49" s="323">
        <v>21.339176999999999</v>
      </c>
      <c r="W49" s="323">
        <v>29.713159999999998</v>
      </c>
      <c r="X49" s="323">
        <v>31.829560000000001</v>
      </c>
      <c r="Y49" s="323">
        <v>9.9435999999999997E-2</v>
      </c>
      <c r="Z49" s="323">
        <v>29.7</v>
      </c>
      <c r="AA49" s="323">
        <v>4.24E-2</v>
      </c>
      <c r="AB49" s="323">
        <v>2</v>
      </c>
      <c r="AC49" s="323">
        <v>4</v>
      </c>
    </row>
    <row r="50" spans="1:32" x14ac:dyDescent="0.2">
      <c r="A50" t="s">
        <v>205</v>
      </c>
      <c r="B50" t="s">
        <v>206</v>
      </c>
      <c r="C50" t="s">
        <v>207</v>
      </c>
      <c r="D50" t="s">
        <v>208</v>
      </c>
      <c r="E50" s="323" t="s">
        <v>303</v>
      </c>
      <c r="F50" s="323" t="s">
        <v>279</v>
      </c>
      <c r="K50">
        <v>85</v>
      </c>
      <c r="L50" s="323">
        <v>102877.24800000001</v>
      </c>
      <c r="M50" s="323">
        <v>44.281717</v>
      </c>
      <c r="N50" s="323">
        <v>43.73133</v>
      </c>
      <c r="O50" s="323">
        <v>47.064801000000003</v>
      </c>
      <c r="P50" s="323">
        <v>31.831052</v>
      </c>
      <c r="Q50" s="323">
        <v>22.465116999999999</v>
      </c>
      <c r="R50" s="323">
        <v>97.545485999999997</v>
      </c>
      <c r="S50" s="323">
        <v>97.294955999999999</v>
      </c>
      <c r="T50" s="323">
        <v>46.547910999999999</v>
      </c>
      <c r="U50" s="323">
        <v>46.978462</v>
      </c>
      <c r="V50" s="323">
        <v>44.280268999999997</v>
      </c>
      <c r="W50" s="323">
        <v>43.731217000000001</v>
      </c>
      <c r="X50" s="323">
        <v>47.063549000000002</v>
      </c>
      <c r="Y50" s="323">
        <v>1.6100000000000001E-3</v>
      </c>
      <c r="Z50" s="323">
        <v>1487.7</v>
      </c>
      <c r="AA50" s="323">
        <v>2.8315999999999999</v>
      </c>
      <c r="AB50" s="323">
        <v>8</v>
      </c>
      <c r="AC50" s="323">
        <v>8</v>
      </c>
    </row>
    <row r="51" spans="1:32" x14ac:dyDescent="0.2">
      <c r="A51" t="s">
        <v>205</v>
      </c>
      <c r="B51" t="s">
        <v>206</v>
      </c>
      <c r="C51" t="s">
        <v>207</v>
      </c>
      <c r="D51" t="s">
        <v>208</v>
      </c>
      <c r="E51" s="323" t="s">
        <v>303</v>
      </c>
      <c r="F51" s="323" t="s">
        <v>279</v>
      </c>
      <c r="K51">
        <v>110</v>
      </c>
      <c r="L51" s="323">
        <v>13911.6672</v>
      </c>
      <c r="M51" s="323">
        <v>41.033273000000001</v>
      </c>
      <c r="N51" s="323">
        <v>41.624267000000003</v>
      </c>
      <c r="O51" s="323">
        <v>45.497971999999997</v>
      </c>
      <c r="P51" s="323">
        <v>26.054555000000001</v>
      </c>
      <c r="Q51" s="323">
        <v>18.246022</v>
      </c>
      <c r="R51" s="323">
        <v>92.647098</v>
      </c>
      <c r="S51" s="323">
        <v>91.437995999999998</v>
      </c>
      <c r="T51" s="323">
        <v>41.258279000000002</v>
      </c>
      <c r="U51" s="323">
        <v>44.504742999999998</v>
      </c>
      <c r="V51" s="323">
        <v>41.032238</v>
      </c>
      <c r="W51" s="323">
        <v>41.623823000000002</v>
      </c>
      <c r="X51" s="323">
        <v>45.493127999999999</v>
      </c>
      <c r="Y51" s="323">
        <v>0.36374600000000001</v>
      </c>
      <c r="Z51" s="323">
        <v>987.1</v>
      </c>
      <c r="AA51" s="323">
        <v>1.5598000000000001</v>
      </c>
      <c r="AB51" s="323">
        <v>8</v>
      </c>
      <c r="AC51" s="323">
        <v>9</v>
      </c>
    </row>
    <row r="52" spans="1:32" x14ac:dyDescent="0.2">
      <c r="A52" t="s">
        <v>205</v>
      </c>
      <c r="B52" t="s">
        <v>206</v>
      </c>
      <c r="C52" t="s">
        <v>207</v>
      </c>
      <c r="D52" t="s">
        <v>208</v>
      </c>
      <c r="E52" s="323" t="s">
        <v>303</v>
      </c>
      <c r="F52" s="323" t="s">
        <v>279</v>
      </c>
      <c r="K52">
        <v>135</v>
      </c>
      <c r="L52" s="323">
        <v>5950.08</v>
      </c>
      <c r="M52" s="323">
        <v>40.236789999999999</v>
      </c>
      <c r="N52" s="323">
        <v>41.154508</v>
      </c>
      <c r="O52" s="323">
        <v>44.348345999999999</v>
      </c>
      <c r="P52" s="323">
        <v>21.948919</v>
      </c>
      <c r="Q52" s="323">
        <v>16.867146999999999</v>
      </c>
      <c r="R52" s="323">
        <v>81.492783000000003</v>
      </c>
      <c r="S52" s="323">
        <v>80.207960999999997</v>
      </c>
      <c r="T52" s="323">
        <v>39.171010000000003</v>
      </c>
      <c r="U52" s="323">
        <v>43.669764000000001</v>
      </c>
      <c r="V52" s="323">
        <v>40.234968000000002</v>
      </c>
      <c r="W52" s="323">
        <v>41.153576000000001</v>
      </c>
      <c r="X52" s="323">
        <v>44.343342</v>
      </c>
      <c r="Y52" s="323">
        <v>0.404333</v>
      </c>
      <c r="Z52" s="323">
        <v>528.4</v>
      </c>
      <c r="AA52" s="323">
        <v>1.1315</v>
      </c>
      <c r="AB52" s="323">
        <v>8</v>
      </c>
      <c r="AC52" s="323">
        <v>8</v>
      </c>
    </row>
    <row r="53" spans="1:32" x14ac:dyDescent="0.2">
      <c r="A53" t="s">
        <v>205</v>
      </c>
      <c r="B53" t="s">
        <v>206</v>
      </c>
      <c r="C53" t="s">
        <v>207</v>
      </c>
      <c r="D53" t="s">
        <v>208</v>
      </c>
      <c r="E53" s="323" t="s">
        <v>303</v>
      </c>
      <c r="F53" s="323" t="s">
        <v>279</v>
      </c>
      <c r="K53">
        <v>160</v>
      </c>
      <c r="L53" s="323">
        <v>3004.7615999999998</v>
      </c>
      <c r="M53" s="323">
        <v>39.190640000000002</v>
      </c>
      <c r="N53" s="323">
        <v>40.136678000000003</v>
      </c>
      <c r="O53" s="323">
        <v>42.343685999999998</v>
      </c>
      <c r="P53" s="323">
        <v>18.10538</v>
      </c>
      <c r="Q53" s="323">
        <v>15.401184000000001</v>
      </c>
      <c r="R53" s="323">
        <v>66.465271000000001</v>
      </c>
      <c r="S53" s="323">
        <v>64.965655999999996</v>
      </c>
      <c r="T53" s="323">
        <v>36.946410999999998</v>
      </c>
      <c r="U53" s="323">
        <v>42.437192000000003</v>
      </c>
      <c r="V53" s="323">
        <v>39.187356999999999</v>
      </c>
      <c r="W53" s="323">
        <v>40.135420000000003</v>
      </c>
      <c r="X53" s="323">
        <v>42.341403999999997</v>
      </c>
      <c r="Y53" s="323">
        <v>0.41868699999999998</v>
      </c>
      <c r="Z53" s="323">
        <v>354.7</v>
      </c>
      <c r="AA53" s="323">
        <v>0.99450000000000005</v>
      </c>
      <c r="AB53" s="323">
        <v>8</v>
      </c>
      <c r="AC53" s="323">
        <v>8</v>
      </c>
    </row>
    <row r="54" spans="1:32" x14ac:dyDescent="0.2">
      <c r="A54" t="s">
        <v>205</v>
      </c>
      <c r="B54" t="s">
        <v>206</v>
      </c>
      <c r="C54" t="s">
        <v>207</v>
      </c>
      <c r="D54" t="s">
        <v>208</v>
      </c>
      <c r="E54" s="323" t="s">
        <v>303</v>
      </c>
      <c r="F54" s="323" t="s">
        <v>279</v>
      </c>
      <c r="K54">
        <v>185</v>
      </c>
      <c r="L54" s="323">
        <v>1394.7647999999999</v>
      </c>
      <c r="M54" s="323">
        <v>37.497407000000003</v>
      </c>
      <c r="N54" s="323">
        <v>38.345385</v>
      </c>
      <c r="O54" s="323">
        <v>39.696562</v>
      </c>
      <c r="P54" s="323">
        <v>14.53051</v>
      </c>
      <c r="Q54" s="323">
        <v>13.618024999999999</v>
      </c>
      <c r="R54" s="323">
        <v>48.009086000000003</v>
      </c>
      <c r="S54" s="323">
        <v>46.525753999999999</v>
      </c>
      <c r="T54" s="323">
        <v>34.22533</v>
      </c>
      <c r="U54" s="323">
        <v>40.610048999999997</v>
      </c>
      <c r="V54" s="323">
        <v>37.492106</v>
      </c>
      <c r="W54" s="323">
        <v>38.342855999999998</v>
      </c>
      <c r="X54" s="323">
        <v>39.695132999999998</v>
      </c>
      <c r="Y54" s="323">
        <v>0.44424200000000003</v>
      </c>
      <c r="Z54" s="323">
        <v>261</v>
      </c>
      <c r="AA54" s="323">
        <v>0.97509999999999997</v>
      </c>
      <c r="AB54" s="323">
        <v>8</v>
      </c>
      <c r="AC54" s="323">
        <v>9</v>
      </c>
    </row>
    <row r="55" spans="1:32" x14ac:dyDescent="0.2">
      <c r="A55" t="s">
        <v>205</v>
      </c>
      <c r="B55" t="s">
        <v>206</v>
      </c>
      <c r="C55" t="s">
        <v>207</v>
      </c>
      <c r="D55" t="s">
        <v>208</v>
      </c>
      <c r="E55" s="323" t="s">
        <v>303</v>
      </c>
      <c r="F55" s="323" t="s">
        <v>279</v>
      </c>
      <c r="K55">
        <v>210</v>
      </c>
      <c r="L55" s="323">
        <v>626.41920000000005</v>
      </c>
      <c r="M55" s="323">
        <v>35.192532</v>
      </c>
      <c r="N55" s="323">
        <v>36.007505999999999</v>
      </c>
      <c r="O55" s="323">
        <v>36.804944999999996</v>
      </c>
      <c r="P55" s="323">
        <v>11.455185</v>
      </c>
      <c r="Q55" s="323">
        <v>11.738348</v>
      </c>
      <c r="R55" s="323">
        <v>27.709667</v>
      </c>
      <c r="S55" s="323">
        <v>26.561357000000001</v>
      </c>
      <c r="T55" s="323">
        <v>31.320008000000001</v>
      </c>
      <c r="U55" s="323">
        <v>38.153728000000001</v>
      </c>
      <c r="V55" s="323">
        <v>35.186788</v>
      </c>
      <c r="W55" s="323">
        <v>36.0047</v>
      </c>
      <c r="X55" s="323">
        <v>36.804037000000001</v>
      </c>
      <c r="Y55" s="323">
        <v>0.42929499999999998</v>
      </c>
      <c r="Z55" s="323">
        <v>279.39999999999998</v>
      </c>
      <c r="AA55" s="323">
        <v>1.0527</v>
      </c>
      <c r="AB55" s="323">
        <v>8</v>
      </c>
      <c r="AC55" s="323">
        <v>8</v>
      </c>
      <c r="AF55" s="174"/>
    </row>
    <row r="56" spans="1:32" x14ac:dyDescent="0.2">
      <c r="A56" t="s">
        <v>205</v>
      </c>
      <c r="B56" t="s">
        <v>206</v>
      </c>
      <c r="C56" t="s">
        <v>207</v>
      </c>
      <c r="D56" t="s">
        <v>208</v>
      </c>
      <c r="E56" s="323" t="s">
        <v>303</v>
      </c>
      <c r="F56" s="323" t="s">
        <v>280</v>
      </c>
      <c r="K56">
        <v>85</v>
      </c>
      <c r="L56" s="323">
        <v>644933.36</v>
      </c>
      <c r="M56" s="323">
        <v>44.397089000000001</v>
      </c>
      <c r="N56" s="323">
        <v>45.454622999999998</v>
      </c>
      <c r="O56" s="323">
        <v>44.913328999999997</v>
      </c>
      <c r="P56" s="323">
        <v>37.380701000000002</v>
      </c>
      <c r="Q56" s="323">
        <v>27.202611999999998</v>
      </c>
      <c r="R56" s="323">
        <v>99.134912999999997</v>
      </c>
      <c r="S56" s="323">
        <v>98.888746999999995</v>
      </c>
      <c r="T56" s="323">
        <v>50.009309000000002</v>
      </c>
      <c r="U56" s="323">
        <v>42.562061999999997</v>
      </c>
      <c r="V56" s="323">
        <v>44.397084</v>
      </c>
      <c r="W56" s="323">
        <v>45.454610000000002</v>
      </c>
      <c r="X56" s="323">
        <v>44.913327000000002</v>
      </c>
      <c r="Y56" s="323">
        <v>2.6440000000000001E-3</v>
      </c>
      <c r="Z56" s="323">
        <v>1489.6</v>
      </c>
      <c r="AA56" s="323">
        <v>5.3010999999999999</v>
      </c>
      <c r="AB56" s="323">
        <v>8</v>
      </c>
      <c r="AC56" s="323">
        <v>9</v>
      </c>
    </row>
    <row r="57" spans="1:32" x14ac:dyDescent="0.2">
      <c r="A57" t="s">
        <v>205</v>
      </c>
      <c r="B57" t="s">
        <v>206</v>
      </c>
      <c r="C57" t="s">
        <v>207</v>
      </c>
      <c r="D57" t="s">
        <v>208</v>
      </c>
      <c r="E57" s="323" t="s">
        <v>303</v>
      </c>
      <c r="F57" s="323" t="s">
        <v>280</v>
      </c>
      <c r="K57">
        <v>110</v>
      </c>
      <c r="L57" s="323">
        <v>333480.24</v>
      </c>
      <c r="M57" s="323">
        <v>39.614859000000003</v>
      </c>
      <c r="N57" s="323">
        <v>41.893639999999998</v>
      </c>
      <c r="O57" s="323">
        <v>40.923715000000001</v>
      </c>
      <c r="P57" s="323">
        <v>31.227357999999999</v>
      </c>
      <c r="Q57" s="323">
        <v>21.893281999999999</v>
      </c>
      <c r="R57" s="323">
        <v>98.539347000000006</v>
      </c>
      <c r="S57" s="323">
        <v>98.194751999999994</v>
      </c>
      <c r="T57" s="323">
        <v>42.345320999999998</v>
      </c>
      <c r="U57" s="323">
        <v>38.633495000000003</v>
      </c>
      <c r="V57" s="323">
        <v>39.614851000000002</v>
      </c>
      <c r="W57" s="323">
        <v>41.893628999999997</v>
      </c>
      <c r="X57" s="323">
        <v>40.92371</v>
      </c>
      <c r="Y57" s="323">
        <v>3.065E-3</v>
      </c>
      <c r="Z57" s="323">
        <v>1697.9</v>
      </c>
      <c r="AA57" s="323">
        <v>4.3922999999999996</v>
      </c>
      <c r="AB57" s="323">
        <v>8</v>
      </c>
      <c r="AC57" s="323">
        <v>9</v>
      </c>
    </row>
    <row r="58" spans="1:32" x14ac:dyDescent="0.2">
      <c r="A58" t="s">
        <v>205</v>
      </c>
      <c r="B58" t="s">
        <v>206</v>
      </c>
      <c r="C58" t="s">
        <v>207</v>
      </c>
      <c r="D58" t="s">
        <v>208</v>
      </c>
      <c r="E58" s="323" t="s">
        <v>303</v>
      </c>
      <c r="F58" s="323" t="s">
        <v>280</v>
      </c>
      <c r="K58">
        <v>135</v>
      </c>
      <c r="L58" s="323">
        <v>165133.84</v>
      </c>
      <c r="M58" s="323">
        <v>35.117783000000003</v>
      </c>
      <c r="N58" s="323">
        <v>39.155586</v>
      </c>
      <c r="O58" s="323">
        <v>37.862067000000003</v>
      </c>
      <c r="P58" s="323">
        <v>25.273465999999999</v>
      </c>
      <c r="Q58" s="323">
        <v>17.083828</v>
      </c>
      <c r="R58" s="323">
        <v>95.372230999999999</v>
      </c>
      <c r="S58" s="323">
        <v>93.199235000000002</v>
      </c>
      <c r="T58" s="323">
        <v>35.323019000000002</v>
      </c>
      <c r="U58" s="323">
        <v>35.207036000000002</v>
      </c>
      <c r="V58" s="323">
        <v>35.117781000000001</v>
      </c>
      <c r="W58" s="323">
        <v>39.155576000000003</v>
      </c>
      <c r="X58" s="323">
        <v>37.862057999999998</v>
      </c>
      <c r="Y58" s="323">
        <v>7.228E-3</v>
      </c>
      <c r="Z58" s="323">
        <v>1625.6</v>
      </c>
      <c r="AA58" s="323">
        <v>2.9272</v>
      </c>
      <c r="AB58" s="323">
        <v>8</v>
      </c>
      <c r="AC58" s="323">
        <v>9</v>
      </c>
    </row>
    <row r="59" spans="1:32" x14ac:dyDescent="0.2">
      <c r="A59" t="s">
        <v>205</v>
      </c>
      <c r="B59" t="s">
        <v>206</v>
      </c>
      <c r="C59" t="s">
        <v>207</v>
      </c>
      <c r="D59" t="s">
        <v>208</v>
      </c>
      <c r="E59" s="323" t="s">
        <v>303</v>
      </c>
      <c r="F59" s="323" t="s">
        <v>280</v>
      </c>
      <c r="K59">
        <v>160</v>
      </c>
      <c r="L59" s="323">
        <v>74180</v>
      </c>
      <c r="M59" s="323">
        <v>30.755583999999999</v>
      </c>
      <c r="N59" s="323">
        <v>36.693365999999997</v>
      </c>
      <c r="O59" s="323">
        <v>35.788536999999998</v>
      </c>
      <c r="P59" s="323">
        <v>19.340382000000002</v>
      </c>
      <c r="Q59" s="323">
        <v>12.576758</v>
      </c>
      <c r="R59" s="323">
        <v>76.712309000000005</v>
      </c>
      <c r="S59" s="323">
        <v>74.548535000000001</v>
      </c>
      <c r="T59" s="323">
        <v>28.950890000000001</v>
      </c>
      <c r="U59" s="323">
        <v>31.974684</v>
      </c>
      <c r="V59" s="323">
        <v>30.755576999999999</v>
      </c>
      <c r="W59" s="323">
        <v>36.693353000000002</v>
      </c>
      <c r="X59" s="323">
        <v>35.788525</v>
      </c>
      <c r="Y59" s="323">
        <v>1.2635E-2</v>
      </c>
      <c r="Z59" s="323">
        <v>1423.4</v>
      </c>
      <c r="AA59" s="323">
        <v>2.2334999999999998</v>
      </c>
      <c r="AB59" s="323">
        <v>8</v>
      </c>
      <c r="AC59" s="323">
        <v>9</v>
      </c>
    </row>
    <row r="60" spans="1:32" x14ac:dyDescent="0.2">
      <c r="A60" t="s">
        <v>205</v>
      </c>
      <c r="B60" t="s">
        <v>206</v>
      </c>
      <c r="C60" t="s">
        <v>207</v>
      </c>
      <c r="D60" t="s">
        <v>208</v>
      </c>
      <c r="E60" s="323" t="s">
        <v>303</v>
      </c>
      <c r="F60" s="323" t="s">
        <v>280</v>
      </c>
      <c r="K60">
        <v>185</v>
      </c>
      <c r="L60" s="323">
        <v>28656.16</v>
      </c>
      <c r="M60" s="323">
        <v>26.812259999999998</v>
      </c>
      <c r="N60" s="323">
        <v>34.195577999999998</v>
      </c>
      <c r="O60" s="323">
        <v>34.644084999999997</v>
      </c>
      <c r="P60" s="323">
        <v>13.787894</v>
      </c>
      <c r="Q60" s="323">
        <v>8.6263159999999992</v>
      </c>
      <c r="R60" s="323">
        <v>48.226956000000001</v>
      </c>
      <c r="S60" s="323">
        <v>46.861049999999999</v>
      </c>
      <c r="T60" s="323">
        <v>23.627365000000001</v>
      </c>
      <c r="U60" s="323">
        <v>28.987814</v>
      </c>
      <c r="V60" s="323">
        <v>26.812252000000001</v>
      </c>
      <c r="W60" s="323">
        <v>34.195515999999998</v>
      </c>
      <c r="X60" s="323">
        <v>34.644061000000001</v>
      </c>
      <c r="Y60" s="323">
        <v>3.9562E-2</v>
      </c>
      <c r="Z60" s="323">
        <v>612.79999999999995</v>
      </c>
      <c r="AA60" s="323">
        <v>1.5206999999999999</v>
      </c>
      <c r="AB60" s="323">
        <v>8</v>
      </c>
      <c r="AC60" s="323">
        <v>9</v>
      </c>
    </row>
    <row r="61" spans="1:32" x14ac:dyDescent="0.2">
      <c r="A61" t="s">
        <v>205</v>
      </c>
      <c r="B61" t="s">
        <v>206</v>
      </c>
      <c r="C61" t="s">
        <v>207</v>
      </c>
      <c r="D61" t="s">
        <v>208</v>
      </c>
      <c r="E61" s="323" t="s">
        <v>303</v>
      </c>
      <c r="F61" s="323" t="s">
        <v>280</v>
      </c>
      <c r="K61">
        <v>210</v>
      </c>
      <c r="L61" s="323">
        <v>8818</v>
      </c>
      <c r="M61" s="323">
        <v>23.564028</v>
      </c>
      <c r="N61" s="323">
        <v>31.622377</v>
      </c>
      <c r="O61" s="323">
        <v>33.516810999999997</v>
      </c>
      <c r="P61" s="323">
        <v>8.9303480000000004</v>
      </c>
      <c r="Q61" s="323">
        <v>5.5648080000000002</v>
      </c>
      <c r="R61" s="323">
        <v>21.167033</v>
      </c>
      <c r="S61" s="323">
        <v>20.696535999999998</v>
      </c>
      <c r="T61" s="323">
        <v>19.591412999999999</v>
      </c>
      <c r="U61" s="323">
        <v>26.200914000000001</v>
      </c>
      <c r="V61" s="323">
        <v>23.564005000000002</v>
      </c>
      <c r="W61" s="323">
        <v>31.622328</v>
      </c>
      <c r="X61" s="323">
        <v>33.516620000000003</v>
      </c>
      <c r="Y61" s="323">
        <v>9.9403000000000005E-2</v>
      </c>
      <c r="Z61" s="323">
        <v>461.6</v>
      </c>
      <c r="AA61" s="323">
        <v>1.2861</v>
      </c>
      <c r="AB61" s="323">
        <v>8</v>
      </c>
      <c r="AC61" s="323">
        <v>8</v>
      </c>
    </row>
    <row r="62" spans="1:32" x14ac:dyDescent="0.2">
      <c r="A62" t="s">
        <v>205</v>
      </c>
      <c r="B62" t="s">
        <v>206</v>
      </c>
      <c r="C62" t="s">
        <v>207</v>
      </c>
      <c r="D62" t="s">
        <v>208</v>
      </c>
      <c r="E62" s="323" t="s">
        <v>303</v>
      </c>
      <c r="F62" s="323" t="s">
        <v>281</v>
      </c>
      <c r="K62">
        <v>85</v>
      </c>
      <c r="L62" s="323">
        <v>23049.3986</v>
      </c>
      <c r="M62" s="323">
        <v>42.440849</v>
      </c>
      <c r="N62" s="323">
        <v>44.042535000000001</v>
      </c>
      <c r="O62" s="323">
        <v>47.536085999999997</v>
      </c>
      <c r="P62" s="323">
        <v>24.578268000000001</v>
      </c>
      <c r="Q62" s="323">
        <v>20.969915</v>
      </c>
      <c r="R62" s="323">
        <v>95.319035</v>
      </c>
      <c r="S62" s="323">
        <v>94.234401000000005</v>
      </c>
      <c r="T62" s="323">
        <v>44.888675999999997</v>
      </c>
      <c r="U62" s="323">
        <v>41.321916999999999</v>
      </c>
      <c r="V62" s="323">
        <v>42.440837000000002</v>
      </c>
      <c r="W62" s="323">
        <v>44.042524</v>
      </c>
      <c r="X62" s="323">
        <v>47.536085999999997</v>
      </c>
      <c r="Y62" s="323">
        <v>2.0512809999999999</v>
      </c>
      <c r="Z62" s="323">
        <v>712.9</v>
      </c>
      <c r="AA62" s="323">
        <v>0.7228</v>
      </c>
      <c r="AB62" s="323">
        <v>4</v>
      </c>
      <c r="AC62" s="323">
        <v>5</v>
      </c>
    </row>
    <row r="63" spans="1:32" x14ac:dyDescent="0.2">
      <c r="A63" t="s">
        <v>205</v>
      </c>
      <c r="B63" t="s">
        <v>206</v>
      </c>
      <c r="C63" t="s">
        <v>207</v>
      </c>
      <c r="D63" t="s">
        <v>208</v>
      </c>
      <c r="E63" s="323" t="s">
        <v>303</v>
      </c>
      <c r="F63" s="323" t="s">
        <v>281</v>
      </c>
      <c r="K63">
        <v>110</v>
      </c>
      <c r="L63" s="323">
        <v>4590.5933999999997</v>
      </c>
      <c r="M63" s="323">
        <v>41.232945000000001</v>
      </c>
      <c r="N63" s="323">
        <v>41.690128999999999</v>
      </c>
      <c r="O63" s="323">
        <v>46.497531000000002</v>
      </c>
      <c r="P63" s="323">
        <v>21.885128000000002</v>
      </c>
      <c r="Q63" s="323">
        <v>19.220351000000001</v>
      </c>
      <c r="R63" s="323">
        <v>91.944914999999995</v>
      </c>
      <c r="S63" s="323">
        <v>90.329673</v>
      </c>
      <c r="T63" s="323">
        <v>41.848137000000001</v>
      </c>
      <c r="U63" s="323">
        <v>39.377910999999997</v>
      </c>
      <c r="V63" s="323">
        <v>41.232895999999997</v>
      </c>
      <c r="W63" s="323">
        <v>41.690109999999997</v>
      </c>
      <c r="X63" s="323">
        <v>46.497523999999999</v>
      </c>
      <c r="Y63" s="323">
        <v>3.2683399999999998</v>
      </c>
      <c r="Z63" s="323">
        <v>258.89999999999998</v>
      </c>
      <c r="AA63" s="323">
        <v>0.45500000000000002</v>
      </c>
      <c r="AB63" s="323">
        <v>4</v>
      </c>
      <c r="AC63" s="323">
        <v>5</v>
      </c>
    </row>
    <row r="64" spans="1:32" x14ac:dyDescent="0.2">
      <c r="A64" t="s">
        <v>205</v>
      </c>
      <c r="B64" t="s">
        <v>206</v>
      </c>
      <c r="C64" t="s">
        <v>207</v>
      </c>
      <c r="D64" t="s">
        <v>208</v>
      </c>
      <c r="E64" s="323" t="s">
        <v>303</v>
      </c>
      <c r="F64" s="323" t="s">
        <v>281</v>
      </c>
      <c r="K64">
        <v>135</v>
      </c>
      <c r="L64" s="323">
        <v>2094.4495999999999</v>
      </c>
      <c r="M64" s="323">
        <v>40.201884999999997</v>
      </c>
      <c r="N64" s="323">
        <v>41.214893000000004</v>
      </c>
      <c r="O64" s="323">
        <v>45.726059999999997</v>
      </c>
      <c r="P64" s="323">
        <v>19.472783</v>
      </c>
      <c r="Q64" s="323">
        <v>17.795476000000001</v>
      </c>
      <c r="R64" s="323">
        <v>84.019129000000007</v>
      </c>
      <c r="S64" s="323">
        <v>82.023393999999996</v>
      </c>
      <c r="T64" s="323">
        <v>39.382986000000002</v>
      </c>
      <c r="U64" s="323">
        <v>38.769939999999998</v>
      </c>
      <c r="V64" s="323">
        <v>40.201844000000001</v>
      </c>
      <c r="W64" s="323">
        <v>41.214880999999998</v>
      </c>
      <c r="X64" s="323">
        <v>45.726022</v>
      </c>
      <c r="Y64" s="323">
        <v>3.2696529999999999</v>
      </c>
      <c r="Z64" s="323">
        <v>241.7</v>
      </c>
      <c r="AA64" s="323">
        <v>0.45810000000000001</v>
      </c>
      <c r="AB64" s="323">
        <v>4</v>
      </c>
      <c r="AC64" s="323">
        <v>5</v>
      </c>
    </row>
    <row r="65" spans="1:29" x14ac:dyDescent="0.2">
      <c r="A65" t="s">
        <v>205</v>
      </c>
      <c r="B65" t="s">
        <v>206</v>
      </c>
      <c r="C65" t="s">
        <v>207</v>
      </c>
      <c r="D65" t="s">
        <v>208</v>
      </c>
      <c r="E65" s="323" t="s">
        <v>303</v>
      </c>
      <c r="F65" s="323" t="s">
        <v>281</v>
      </c>
      <c r="K65">
        <v>160</v>
      </c>
      <c r="L65" s="323">
        <v>1001.1908</v>
      </c>
      <c r="M65" s="323">
        <v>38.446382</v>
      </c>
      <c r="N65" s="323">
        <v>40.533690999999997</v>
      </c>
      <c r="O65" s="323">
        <v>44.536231000000001</v>
      </c>
      <c r="P65" s="323">
        <v>16.381616000000001</v>
      </c>
      <c r="Q65" s="323">
        <v>15.668002</v>
      </c>
      <c r="R65" s="323">
        <v>66.684866999999997</v>
      </c>
      <c r="S65" s="323">
        <v>64.972769999999997</v>
      </c>
      <c r="T65" s="323">
        <v>36.030203</v>
      </c>
      <c r="U65" s="323">
        <v>37.871516999999997</v>
      </c>
      <c r="V65" s="323">
        <v>38.446193999999998</v>
      </c>
      <c r="W65" s="323">
        <v>40.533664999999999</v>
      </c>
      <c r="X65" s="323">
        <v>44.536186999999998</v>
      </c>
      <c r="Y65" s="323">
        <v>3.462618</v>
      </c>
      <c r="Z65" s="323">
        <v>148.1</v>
      </c>
      <c r="AA65" s="323">
        <v>0.34229999999999999</v>
      </c>
      <c r="AB65" s="323">
        <v>3</v>
      </c>
      <c r="AC65" s="323">
        <v>5</v>
      </c>
    </row>
    <row r="66" spans="1:29" x14ac:dyDescent="0.2">
      <c r="A66" t="s">
        <v>205</v>
      </c>
      <c r="B66" t="s">
        <v>206</v>
      </c>
      <c r="C66" t="s">
        <v>207</v>
      </c>
      <c r="D66" t="s">
        <v>208</v>
      </c>
      <c r="E66" s="323" t="s">
        <v>303</v>
      </c>
      <c r="F66" s="323" t="s">
        <v>281</v>
      </c>
      <c r="K66">
        <v>185</v>
      </c>
      <c r="L66" s="323">
        <v>449.7423</v>
      </c>
      <c r="M66" s="323">
        <v>36.052643000000003</v>
      </c>
      <c r="N66" s="323">
        <v>39.135328000000001</v>
      </c>
      <c r="O66" s="323">
        <v>42.055143999999999</v>
      </c>
      <c r="P66" s="323">
        <v>13.204122</v>
      </c>
      <c r="Q66" s="323">
        <v>13.209056</v>
      </c>
      <c r="R66" s="323">
        <v>41.020819000000003</v>
      </c>
      <c r="S66" s="323">
        <v>39.433844000000001</v>
      </c>
      <c r="T66" s="323">
        <v>32.532426999999998</v>
      </c>
      <c r="U66" s="323">
        <v>36.711602999999997</v>
      </c>
      <c r="V66" s="323">
        <v>36.052554000000001</v>
      </c>
      <c r="W66" s="323">
        <v>39.133842000000001</v>
      </c>
      <c r="X66" s="323">
        <v>42.053305000000002</v>
      </c>
      <c r="Y66" s="323">
        <v>2.8662909999999999</v>
      </c>
      <c r="Z66" s="323">
        <v>118.5</v>
      </c>
      <c r="AA66" s="323">
        <v>0.32129999999999997</v>
      </c>
      <c r="AB66" s="323">
        <v>3</v>
      </c>
      <c r="AC66" s="323">
        <v>5</v>
      </c>
    </row>
    <row r="67" spans="1:29" x14ac:dyDescent="0.2">
      <c r="A67" t="s">
        <v>205</v>
      </c>
      <c r="B67" t="s">
        <v>206</v>
      </c>
      <c r="C67" t="s">
        <v>207</v>
      </c>
      <c r="D67" t="s">
        <v>208</v>
      </c>
      <c r="E67" s="323" t="s">
        <v>303</v>
      </c>
      <c r="F67" s="323" t="s">
        <v>281</v>
      </c>
      <c r="K67">
        <v>210</v>
      </c>
      <c r="L67" s="323">
        <v>188.73929999999999</v>
      </c>
      <c r="M67" s="323">
        <v>33.236609999999999</v>
      </c>
      <c r="N67" s="323">
        <v>37.354199000000001</v>
      </c>
      <c r="O67" s="323">
        <v>39.856448</v>
      </c>
      <c r="P67" s="323">
        <v>10.374402999999999</v>
      </c>
      <c r="Q67" s="323">
        <v>10.713305999999999</v>
      </c>
      <c r="R67" s="323">
        <v>13.760376000000001</v>
      </c>
      <c r="S67" s="323">
        <v>12.531043</v>
      </c>
      <c r="T67" s="323">
        <v>29.270496999999999</v>
      </c>
      <c r="U67" s="323">
        <v>33.566097999999997</v>
      </c>
      <c r="V67" s="323">
        <v>33.236404999999998</v>
      </c>
      <c r="W67" s="323">
        <v>37.347332000000002</v>
      </c>
      <c r="X67" s="323">
        <v>39.850864000000001</v>
      </c>
      <c r="Y67" s="323">
        <v>3.1159289999999999</v>
      </c>
      <c r="Z67" s="323">
        <v>75</v>
      </c>
      <c r="AA67" s="323">
        <v>0.2</v>
      </c>
      <c r="AB67" s="323">
        <v>3</v>
      </c>
      <c r="AC67" s="323">
        <v>5</v>
      </c>
    </row>
    <row r="68" spans="1:29" x14ac:dyDescent="0.2">
      <c r="A68" t="s">
        <v>205</v>
      </c>
      <c r="B68" t="s">
        <v>206</v>
      </c>
      <c r="C68" t="s">
        <v>207</v>
      </c>
      <c r="D68" t="s">
        <v>208</v>
      </c>
      <c r="E68" s="323" t="s">
        <v>303</v>
      </c>
      <c r="F68" s="323" t="s">
        <v>282</v>
      </c>
      <c r="K68">
        <v>85</v>
      </c>
      <c r="L68" s="323">
        <v>229580.56</v>
      </c>
      <c r="M68" s="323">
        <v>43.567354000000002</v>
      </c>
      <c r="N68" s="323">
        <v>46.556448000000003</v>
      </c>
      <c r="O68" s="323">
        <v>48.447310000000002</v>
      </c>
      <c r="P68" s="323">
        <v>30.487099000000001</v>
      </c>
      <c r="Q68" s="323">
        <v>27.231691000000001</v>
      </c>
      <c r="R68" s="323">
        <v>99.216031000000001</v>
      </c>
      <c r="S68" s="323">
        <v>98.958639000000005</v>
      </c>
      <c r="T68" s="323">
        <v>49.908946999999998</v>
      </c>
      <c r="U68" s="323">
        <v>42.795651999999997</v>
      </c>
      <c r="V68" s="323">
        <v>43.567162000000003</v>
      </c>
      <c r="W68" s="323">
        <v>46.556320999999997</v>
      </c>
      <c r="X68" s="323">
        <v>48.447122999999998</v>
      </c>
      <c r="Y68" s="323">
        <v>2.2720000000000001E-3</v>
      </c>
      <c r="Z68" s="323">
        <v>1076.4000000000001</v>
      </c>
      <c r="AA68" s="323">
        <v>2.1219000000000001</v>
      </c>
      <c r="AB68" s="323">
        <v>4</v>
      </c>
      <c r="AC68" s="323">
        <v>5</v>
      </c>
    </row>
    <row r="69" spans="1:29" x14ac:dyDescent="0.2">
      <c r="A69" t="s">
        <v>205</v>
      </c>
      <c r="B69" t="s">
        <v>206</v>
      </c>
      <c r="C69" t="s">
        <v>207</v>
      </c>
      <c r="D69" t="s">
        <v>208</v>
      </c>
      <c r="E69" s="323" t="s">
        <v>303</v>
      </c>
      <c r="F69" s="323" t="s">
        <v>282</v>
      </c>
      <c r="K69">
        <v>110</v>
      </c>
      <c r="L69" s="323">
        <v>139396.79999999999</v>
      </c>
      <c r="M69" s="323">
        <v>37.907021999999998</v>
      </c>
      <c r="N69" s="323">
        <v>43.244053999999998</v>
      </c>
      <c r="O69" s="323">
        <v>45.516485000000003</v>
      </c>
      <c r="P69" s="323">
        <v>24.252177</v>
      </c>
      <c r="Q69" s="323">
        <v>21.717002999999998</v>
      </c>
      <c r="R69" s="323">
        <v>98.622225999999998</v>
      </c>
      <c r="S69" s="323">
        <v>97.98312</v>
      </c>
      <c r="T69" s="323">
        <v>42.671793999999998</v>
      </c>
      <c r="U69" s="323">
        <v>38.508775</v>
      </c>
      <c r="V69" s="323">
        <v>37.906872999999997</v>
      </c>
      <c r="W69" s="323">
        <v>43.243682</v>
      </c>
      <c r="X69" s="323">
        <v>45.515925000000003</v>
      </c>
      <c r="Y69" s="323">
        <v>1.3505E-2</v>
      </c>
      <c r="Z69" s="323">
        <v>804.3</v>
      </c>
      <c r="AA69" s="323">
        <v>1.2492000000000001</v>
      </c>
      <c r="AB69" s="323">
        <v>4</v>
      </c>
      <c r="AC69" s="323">
        <v>5</v>
      </c>
    </row>
    <row r="70" spans="1:29" x14ac:dyDescent="0.2">
      <c r="A70" t="s">
        <v>205</v>
      </c>
      <c r="B70" t="s">
        <v>206</v>
      </c>
      <c r="C70" t="s">
        <v>207</v>
      </c>
      <c r="D70" t="s">
        <v>208</v>
      </c>
      <c r="E70" s="323" t="s">
        <v>303</v>
      </c>
      <c r="F70" s="323" t="s">
        <v>282</v>
      </c>
      <c r="K70">
        <v>135</v>
      </c>
      <c r="L70" s="323">
        <v>76234.48</v>
      </c>
      <c r="M70" s="323">
        <v>32.655830999999999</v>
      </c>
      <c r="N70" s="323">
        <v>40.610951999999997</v>
      </c>
      <c r="O70" s="323">
        <v>43.442898999999997</v>
      </c>
      <c r="P70" s="323">
        <v>18.509478000000001</v>
      </c>
      <c r="Q70" s="323">
        <v>16.702017000000001</v>
      </c>
      <c r="R70" s="323">
        <v>90.50882</v>
      </c>
      <c r="S70" s="323">
        <v>88.574824000000007</v>
      </c>
      <c r="T70" s="323">
        <v>35.773377000000004</v>
      </c>
      <c r="U70" s="323">
        <v>34.617645000000003</v>
      </c>
      <c r="V70" s="323">
        <v>32.655740000000002</v>
      </c>
      <c r="W70" s="323">
        <v>40.610878</v>
      </c>
      <c r="X70" s="323">
        <v>43.441493000000001</v>
      </c>
      <c r="Y70" s="323">
        <v>6.4204999999999998E-2</v>
      </c>
      <c r="Z70" s="323">
        <v>987.3</v>
      </c>
      <c r="AA70" s="323">
        <v>0.91949999999999998</v>
      </c>
      <c r="AB70" s="323">
        <v>4</v>
      </c>
      <c r="AC70" s="323">
        <v>5</v>
      </c>
    </row>
    <row r="71" spans="1:29" x14ac:dyDescent="0.2">
      <c r="A71" t="s">
        <v>205</v>
      </c>
      <c r="B71" t="s">
        <v>206</v>
      </c>
      <c r="C71" t="s">
        <v>207</v>
      </c>
      <c r="D71" t="s">
        <v>208</v>
      </c>
      <c r="E71" s="323" t="s">
        <v>303</v>
      </c>
      <c r="F71" s="323" t="s">
        <v>282</v>
      </c>
      <c r="K71">
        <v>160</v>
      </c>
      <c r="L71" s="323">
        <v>34740.720000000001</v>
      </c>
      <c r="M71" s="323">
        <v>27.856711000000001</v>
      </c>
      <c r="N71" s="323">
        <v>37.472242000000001</v>
      </c>
      <c r="O71" s="323">
        <v>42.034388</v>
      </c>
      <c r="P71" s="323">
        <v>13.236503000000001</v>
      </c>
      <c r="Q71" s="323">
        <v>12.105841</v>
      </c>
      <c r="R71" s="323">
        <v>69.405556000000004</v>
      </c>
      <c r="S71" s="323">
        <v>67.617112000000006</v>
      </c>
      <c r="T71" s="323">
        <v>29.014016999999999</v>
      </c>
      <c r="U71" s="323">
        <v>30.588889000000002</v>
      </c>
      <c r="V71" s="323">
        <v>27.856618999999998</v>
      </c>
      <c r="W71" s="323">
        <v>37.471761000000001</v>
      </c>
      <c r="X71" s="323">
        <v>42.030507</v>
      </c>
      <c r="Y71" s="323">
        <v>0.29864600000000002</v>
      </c>
      <c r="Z71" s="323">
        <v>864.9</v>
      </c>
      <c r="AA71" s="323">
        <v>0.85640000000000005</v>
      </c>
      <c r="AB71" s="323">
        <v>4</v>
      </c>
      <c r="AC71" s="323">
        <v>5</v>
      </c>
    </row>
    <row r="72" spans="1:29" x14ac:dyDescent="0.2">
      <c r="A72" t="s">
        <v>205</v>
      </c>
      <c r="B72" t="s">
        <v>206</v>
      </c>
      <c r="C72" t="s">
        <v>207</v>
      </c>
      <c r="D72" t="s">
        <v>208</v>
      </c>
      <c r="E72" s="323" t="s">
        <v>303</v>
      </c>
      <c r="F72" s="323" t="s">
        <v>282</v>
      </c>
      <c r="K72">
        <v>185</v>
      </c>
      <c r="L72" s="323">
        <v>12419.12</v>
      </c>
      <c r="M72" s="323">
        <v>23.646163999999999</v>
      </c>
      <c r="N72" s="323">
        <v>36.099099000000002</v>
      </c>
      <c r="O72" s="323">
        <v>40.193784000000001</v>
      </c>
      <c r="P72" s="323">
        <v>8.5158360000000002</v>
      </c>
      <c r="Q72" s="323">
        <v>7.974507</v>
      </c>
      <c r="R72" s="323">
        <v>38.273305999999998</v>
      </c>
      <c r="S72" s="323">
        <v>37.188746000000002</v>
      </c>
      <c r="T72" s="323">
        <v>22.876705999999999</v>
      </c>
      <c r="U72" s="323">
        <v>27.295660000000002</v>
      </c>
      <c r="V72" s="323">
        <v>23.646032999999999</v>
      </c>
      <c r="W72" s="323">
        <v>36.098872</v>
      </c>
      <c r="X72" s="323">
        <v>40.182994999999998</v>
      </c>
      <c r="Y72" s="323">
        <v>0.91088499999999994</v>
      </c>
      <c r="Z72" s="323">
        <v>490.1</v>
      </c>
      <c r="AA72" s="323">
        <v>0.55989999999999995</v>
      </c>
      <c r="AB72" s="323">
        <v>4</v>
      </c>
      <c r="AC72" s="323">
        <v>5</v>
      </c>
    </row>
    <row r="73" spans="1:29" x14ac:dyDescent="0.2">
      <c r="A73" t="s">
        <v>205</v>
      </c>
      <c r="B73" t="s">
        <v>206</v>
      </c>
      <c r="C73" t="s">
        <v>207</v>
      </c>
      <c r="D73" t="s">
        <v>208</v>
      </c>
      <c r="E73" s="323" t="s">
        <v>303</v>
      </c>
      <c r="F73" s="323" t="s">
        <v>282</v>
      </c>
      <c r="K73">
        <v>210</v>
      </c>
      <c r="L73" s="323">
        <v>2505.84</v>
      </c>
      <c r="M73" s="323">
        <v>20.322558000000001</v>
      </c>
      <c r="N73" s="323">
        <v>34.306685000000002</v>
      </c>
      <c r="O73" s="323">
        <v>37.242525999999998</v>
      </c>
      <c r="P73" s="323">
        <v>4.5562300000000002</v>
      </c>
      <c r="Q73" s="323">
        <v>4.5151649999999997</v>
      </c>
      <c r="R73" s="323">
        <v>9.7864199999999997</v>
      </c>
      <c r="S73" s="323">
        <v>9.5668989999999994</v>
      </c>
      <c r="T73" s="323">
        <v>17.789984</v>
      </c>
      <c r="U73" s="323">
        <v>24.398586999999999</v>
      </c>
      <c r="V73" s="323">
        <v>20.322523</v>
      </c>
      <c r="W73" s="323">
        <v>34.304513</v>
      </c>
      <c r="X73" s="323">
        <v>37.242220000000003</v>
      </c>
      <c r="Y73" s="323">
        <v>1.404029</v>
      </c>
      <c r="Z73" s="323">
        <v>165.5</v>
      </c>
      <c r="AA73" s="323">
        <v>0.38059999999999999</v>
      </c>
      <c r="AB73" s="323">
        <v>3</v>
      </c>
      <c r="AC73" s="323">
        <v>5</v>
      </c>
    </row>
    <row r="74" spans="1:29" x14ac:dyDescent="0.2">
      <c r="A74" t="s">
        <v>205</v>
      </c>
      <c r="B74" t="s">
        <v>206</v>
      </c>
      <c r="C74" t="s">
        <v>207</v>
      </c>
      <c r="D74" t="s">
        <v>208</v>
      </c>
      <c r="E74" s="323" t="s">
        <v>303</v>
      </c>
      <c r="F74" s="323" t="s">
        <v>283</v>
      </c>
      <c r="K74">
        <v>85</v>
      </c>
      <c r="L74" s="323">
        <v>124774.75199999999</v>
      </c>
      <c r="M74" s="323">
        <v>42.766407000000001</v>
      </c>
      <c r="N74" s="323">
        <v>43.619683000000002</v>
      </c>
      <c r="O74" s="323">
        <v>44.81765</v>
      </c>
      <c r="P74" s="323">
        <v>28.364526000000001</v>
      </c>
      <c r="Q74" s="323">
        <v>27.117241</v>
      </c>
      <c r="R74" s="323">
        <v>99.217404000000002</v>
      </c>
      <c r="S74" s="323">
        <v>98.984821999999994</v>
      </c>
      <c r="T74" s="323">
        <v>49.678724000000003</v>
      </c>
      <c r="U74" s="323">
        <v>41.624217999999999</v>
      </c>
      <c r="V74" s="323">
        <v>42.766407000000001</v>
      </c>
      <c r="W74" s="323">
        <v>43.619675000000001</v>
      </c>
      <c r="X74" s="323">
        <v>44.817639999999997</v>
      </c>
      <c r="Y74" s="323">
        <v>8.7550000000000006E-3</v>
      </c>
      <c r="Z74" s="323">
        <v>795.8</v>
      </c>
      <c r="AA74" s="323">
        <v>0.77800000000000002</v>
      </c>
      <c r="AB74" s="323">
        <v>3</v>
      </c>
      <c r="AC74" s="323">
        <v>4</v>
      </c>
    </row>
    <row r="75" spans="1:29" x14ac:dyDescent="0.2">
      <c r="A75" t="s">
        <v>205</v>
      </c>
      <c r="B75" t="s">
        <v>206</v>
      </c>
      <c r="C75" t="s">
        <v>207</v>
      </c>
      <c r="D75" t="s">
        <v>208</v>
      </c>
      <c r="E75" s="323" t="s">
        <v>303</v>
      </c>
      <c r="F75" s="323" t="s">
        <v>283</v>
      </c>
      <c r="K75">
        <v>110</v>
      </c>
      <c r="L75" s="323">
        <v>65868.096000000005</v>
      </c>
      <c r="M75" s="323">
        <v>36.852715000000003</v>
      </c>
      <c r="N75" s="323">
        <v>41.677664999999998</v>
      </c>
      <c r="O75" s="323">
        <v>42.940764000000001</v>
      </c>
      <c r="P75" s="323">
        <v>22.034403000000001</v>
      </c>
      <c r="Q75" s="323">
        <v>20.921809</v>
      </c>
      <c r="R75" s="323">
        <v>98.635131000000001</v>
      </c>
      <c r="S75" s="323">
        <v>97.376969000000003</v>
      </c>
      <c r="T75" s="323">
        <v>42.448763999999997</v>
      </c>
      <c r="U75" s="323">
        <v>37.609101000000003</v>
      </c>
      <c r="V75" s="323">
        <v>36.852711999999997</v>
      </c>
      <c r="W75" s="323">
        <v>41.677599000000001</v>
      </c>
      <c r="X75" s="323">
        <v>42.940658999999997</v>
      </c>
      <c r="Y75" s="323">
        <v>4.8448999999999999E-2</v>
      </c>
      <c r="Z75" s="323">
        <v>595.79999999999995</v>
      </c>
      <c r="AA75" s="323">
        <v>0.59430000000000005</v>
      </c>
      <c r="AB75" s="323">
        <v>3</v>
      </c>
      <c r="AC75" s="323">
        <v>4</v>
      </c>
    </row>
    <row r="76" spans="1:29" x14ac:dyDescent="0.2">
      <c r="A76" t="s">
        <v>205</v>
      </c>
      <c r="B76" t="s">
        <v>206</v>
      </c>
      <c r="C76" t="s">
        <v>207</v>
      </c>
      <c r="D76" t="s">
        <v>208</v>
      </c>
      <c r="E76" s="323" t="s">
        <v>303</v>
      </c>
      <c r="F76" s="323" t="s">
        <v>283</v>
      </c>
      <c r="K76">
        <v>135</v>
      </c>
      <c r="L76" s="323">
        <v>28875.360000000001</v>
      </c>
      <c r="M76" s="323">
        <v>31.964966</v>
      </c>
      <c r="N76" s="323">
        <v>39.420212999999997</v>
      </c>
      <c r="O76" s="323">
        <v>40.825184999999998</v>
      </c>
      <c r="P76" s="323">
        <v>16.508137999999999</v>
      </c>
      <c r="Q76" s="323">
        <v>15.672122</v>
      </c>
      <c r="R76" s="323">
        <v>91.180565000000001</v>
      </c>
      <c r="S76" s="323">
        <v>89.068438999999998</v>
      </c>
      <c r="T76" s="323">
        <v>35.159168000000001</v>
      </c>
      <c r="U76" s="323">
        <v>33.751679000000003</v>
      </c>
      <c r="V76" s="323">
        <v>31.964956000000001</v>
      </c>
      <c r="W76" s="323">
        <v>39.420191000000003</v>
      </c>
      <c r="X76" s="323">
        <v>40.824958000000002</v>
      </c>
      <c r="Y76" s="323">
        <v>8.7147000000000002E-2</v>
      </c>
      <c r="Z76" s="323">
        <v>402.3</v>
      </c>
      <c r="AA76" s="323">
        <v>0.46239999999999998</v>
      </c>
      <c r="AB76" s="323">
        <v>3</v>
      </c>
      <c r="AC76" s="323">
        <v>4</v>
      </c>
    </row>
    <row r="77" spans="1:29" x14ac:dyDescent="0.2">
      <c r="A77" t="s">
        <v>205</v>
      </c>
      <c r="B77" t="s">
        <v>206</v>
      </c>
      <c r="C77" t="s">
        <v>207</v>
      </c>
      <c r="D77" t="s">
        <v>208</v>
      </c>
      <c r="E77" s="323" t="s">
        <v>303</v>
      </c>
      <c r="F77" s="323" t="s">
        <v>283</v>
      </c>
      <c r="K77">
        <v>160</v>
      </c>
      <c r="L77" s="323">
        <v>9817.44</v>
      </c>
      <c r="M77" s="323">
        <v>28.065728</v>
      </c>
      <c r="N77" s="323">
        <v>36.824240000000003</v>
      </c>
      <c r="O77" s="323">
        <v>38.606959000000003</v>
      </c>
      <c r="P77" s="323">
        <v>11.336444999999999</v>
      </c>
      <c r="Q77" s="323">
        <v>11.120710000000001</v>
      </c>
      <c r="R77" s="323">
        <v>73.793042999999997</v>
      </c>
      <c r="S77" s="323">
        <v>71.364193</v>
      </c>
      <c r="T77" s="323">
        <v>28.557513</v>
      </c>
      <c r="U77" s="323">
        <v>30.438593000000001</v>
      </c>
      <c r="V77" s="323">
        <v>28.065702999999999</v>
      </c>
      <c r="W77" s="323">
        <v>36.824213999999998</v>
      </c>
      <c r="X77" s="323">
        <v>38.606130999999998</v>
      </c>
      <c r="Y77" s="323">
        <v>0.13075300000000001</v>
      </c>
      <c r="Z77" s="323">
        <v>337</v>
      </c>
      <c r="AA77" s="323">
        <v>0.29780000000000001</v>
      </c>
      <c r="AB77" s="323">
        <v>2</v>
      </c>
      <c r="AC77" s="323">
        <v>4</v>
      </c>
    </row>
    <row r="78" spans="1:29" x14ac:dyDescent="0.2">
      <c r="A78" t="s">
        <v>205</v>
      </c>
      <c r="B78" t="s">
        <v>206</v>
      </c>
      <c r="C78" t="s">
        <v>207</v>
      </c>
      <c r="D78" t="s">
        <v>208</v>
      </c>
      <c r="E78" s="323" t="s">
        <v>303</v>
      </c>
      <c r="F78" s="323" t="s">
        <v>283</v>
      </c>
      <c r="K78">
        <v>185</v>
      </c>
      <c r="L78" s="323">
        <v>3040.9920000000002</v>
      </c>
      <c r="M78" s="323">
        <v>25.263176000000001</v>
      </c>
      <c r="N78" s="323">
        <v>33.962978999999997</v>
      </c>
      <c r="O78" s="323">
        <v>36.364145000000001</v>
      </c>
      <c r="P78" s="323">
        <v>7.3633379999999997</v>
      </c>
      <c r="Q78" s="323">
        <v>7.7241799999999996</v>
      </c>
      <c r="R78" s="323">
        <v>49.559387999999998</v>
      </c>
      <c r="S78" s="323">
        <v>47.161985999999999</v>
      </c>
      <c r="T78" s="323">
        <v>23.683357000000001</v>
      </c>
      <c r="U78" s="323">
        <v>27.812009</v>
      </c>
      <c r="V78" s="323">
        <v>25.263169000000001</v>
      </c>
      <c r="W78" s="323">
        <v>33.962693999999999</v>
      </c>
      <c r="X78" s="323">
        <v>36.363886000000001</v>
      </c>
      <c r="Y78" s="323">
        <v>0.123431</v>
      </c>
      <c r="Z78" s="323">
        <v>157.69999999999999</v>
      </c>
      <c r="AA78" s="323">
        <v>0.1893</v>
      </c>
      <c r="AB78" s="323">
        <v>2</v>
      </c>
      <c r="AC78" s="323">
        <v>4</v>
      </c>
    </row>
    <row r="79" spans="1:29" x14ac:dyDescent="0.2">
      <c r="A79" t="s">
        <v>205</v>
      </c>
      <c r="B79" t="s">
        <v>206</v>
      </c>
      <c r="C79" t="s">
        <v>207</v>
      </c>
      <c r="D79" t="s">
        <v>208</v>
      </c>
      <c r="E79" s="323" t="s">
        <v>303</v>
      </c>
      <c r="F79" s="323" t="s">
        <v>283</v>
      </c>
      <c r="K79">
        <v>210</v>
      </c>
      <c r="L79" s="323">
        <v>978.14400000000001</v>
      </c>
      <c r="M79" s="323">
        <v>23.107250000000001</v>
      </c>
      <c r="N79" s="323">
        <v>31.506236999999999</v>
      </c>
      <c r="O79" s="323">
        <v>33.662038000000003</v>
      </c>
      <c r="P79" s="323">
        <v>4.7434029999999998</v>
      </c>
      <c r="Q79" s="323">
        <v>5.3690879999999996</v>
      </c>
      <c r="R79" s="323">
        <v>26.105360999999998</v>
      </c>
      <c r="S79" s="323">
        <v>24.914173000000002</v>
      </c>
      <c r="T79" s="323">
        <v>20.316656999999999</v>
      </c>
      <c r="U79" s="323">
        <v>25.637843</v>
      </c>
      <c r="V79" s="323">
        <v>23.107108</v>
      </c>
      <c r="W79" s="323">
        <v>31.506103</v>
      </c>
      <c r="X79" s="323">
        <v>33.661597</v>
      </c>
      <c r="Y79" s="323">
        <v>0.137157</v>
      </c>
      <c r="Z79" s="323">
        <v>73.900000000000006</v>
      </c>
      <c r="AA79" s="323">
        <v>0.16439999999999999</v>
      </c>
      <c r="AB79" s="323">
        <v>2</v>
      </c>
      <c r="AC79" s="323">
        <v>4</v>
      </c>
    </row>
    <row r="80" spans="1:29" x14ac:dyDescent="0.2">
      <c r="A80" t="s">
        <v>205</v>
      </c>
      <c r="B80" t="s">
        <v>206</v>
      </c>
      <c r="C80" t="s">
        <v>213</v>
      </c>
      <c r="D80" t="s">
        <v>208</v>
      </c>
      <c r="E80" s="323" t="s">
        <v>303</v>
      </c>
      <c r="F80" s="323" t="s">
        <v>284</v>
      </c>
      <c r="K80">
        <v>85</v>
      </c>
      <c r="L80" s="323">
        <v>14772.3477</v>
      </c>
      <c r="M80" s="323">
        <v>47.865907999999997</v>
      </c>
      <c r="N80" s="323">
        <v>49.208748999999997</v>
      </c>
      <c r="O80" s="323">
        <v>47.932305999999997</v>
      </c>
      <c r="P80" s="323">
        <v>28.098835000000001</v>
      </c>
      <c r="Q80" s="323">
        <v>28.203628999999999</v>
      </c>
      <c r="R80" s="323">
        <v>99.149679000000006</v>
      </c>
      <c r="S80" s="323">
        <v>98.839062999999996</v>
      </c>
      <c r="T80" s="323">
        <v>50.159117000000002</v>
      </c>
      <c r="U80" s="323">
        <v>50.723900999999998</v>
      </c>
      <c r="V80" s="323">
        <v>47.865212999999997</v>
      </c>
      <c r="W80" s="323">
        <v>49.208455000000001</v>
      </c>
      <c r="X80" s="323">
        <v>47.932040999999998</v>
      </c>
      <c r="Y80" s="323">
        <v>2.2699999999999999E-4</v>
      </c>
      <c r="Z80" s="323">
        <v>406.5</v>
      </c>
      <c r="AA80" s="323">
        <v>0.3478</v>
      </c>
      <c r="AB80" s="323">
        <v>3</v>
      </c>
      <c r="AC80" s="323">
        <v>4</v>
      </c>
    </row>
    <row r="81" spans="1:32" x14ac:dyDescent="0.2">
      <c r="A81" t="s">
        <v>205</v>
      </c>
      <c r="B81" t="s">
        <v>206</v>
      </c>
      <c r="C81" t="s">
        <v>214</v>
      </c>
      <c r="D81" t="s">
        <v>208</v>
      </c>
      <c r="E81" s="323" t="s">
        <v>303</v>
      </c>
      <c r="F81" s="323" t="s">
        <v>284</v>
      </c>
      <c r="K81">
        <v>110</v>
      </c>
      <c r="L81" s="323">
        <v>7609.5583999999999</v>
      </c>
      <c r="M81" s="323">
        <v>43.372430999999999</v>
      </c>
      <c r="N81" s="323">
        <v>45.998094000000002</v>
      </c>
      <c r="O81" s="323">
        <v>45.347555999999997</v>
      </c>
      <c r="P81" s="323">
        <v>24.120018000000002</v>
      </c>
      <c r="Q81" s="323">
        <v>24.356598000000002</v>
      </c>
      <c r="R81" s="323">
        <v>96.927453999999997</v>
      </c>
      <c r="S81" s="323">
        <v>95.336513999999994</v>
      </c>
      <c r="T81" s="323">
        <v>45.319957000000002</v>
      </c>
      <c r="U81" s="323">
        <v>47.635275999999998</v>
      </c>
      <c r="V81" s="323">
        <v>43.371490000000001</v>
      </c>
      <c r="W81" s="323">
        <v>45.997765999999999</v>
      </c>
      <c r="X81" s="323">
        <v>45.347253000000002</v>
      </c>
      <c r="Y81" s="323">
        <v>2.05E-4</v>
      </c>
      <c r="Z81" s="323">
        <v>186.2</v>
      </c>
      <c r="AA81" s="323">
        <v>0.2621</v>
      </c>
      <c r="AB81" s="323">
        <v>3</v>
      </c>
      <c r="AC81" s="323">
        <v>4</v>
      </c>
      <c r="AF81" s="174"/>
    </row>
    <row r="82" spans="1:32" x14ac:dyDescent="0.2">
      <c r="A82" t="s">
        <v>205</v>
      </c>
      <c r="B82" t="s">
        <v>206</v>
      </c>
      <c r="C82" t="s">
        <v>215</v>
      </c>
      <c r="D82" t="s">
        <v>208</v>
      </c>
      <c r="E82" s="323" t="s">
        <v>303</v>
      </c>
      <c r="F82" s="323" t="s">
        <v>284</v>
      </c>
      <c r="K82">
        <v>135</v>
      </c>
      <c r="L82" s="323">
        <v>3640.4715000000001</v>
      </c>
      <c r="M82" s="323">
        <v>39.043947000000003</v>
      </c>
      <c r="N82" s="323">
        <v>42.851663000000002</v>
      </c>
      <c r="O82" s="323">
        <v>42.74174</v>
      </c>
      <c r="P82" s="323">
        <v>20.349865000000001</v>
      </c>
      <c r="Q82" s="323">
        <v>20.560549999999999</v>
      </c>
      <c r="R82" s="323">
        <v>88.92371</v>
      </c>
      <c r="S82" s="323">
        <v>86.937231999999995</v>
      </c>
      <c r="T82" s="323">
        <v>39.752961999999997</v>
      </c>
      <c r="U82" s="323">
        <v>44.105400000000003</v>
      </c>
      <c r="V82" s="323">
        <v>39.043269000000002</v>
      </c>
      <c r="W82" s="323">
        <v>42.850901</v>
      </c>
      <c r="X82" s="323">
        <v>42.741024000000003</v>
      </c>
      <c r="Y82" s="323">
        <v>2.297E-3</v>
      </c>
      <c r="Z82" s="323">
        <v>165.7</v>
      </c>
      <c r="AA82" s="323">
        <v>0.2422</v>
      </c>
      <c r="AB82" s="323">
        <v>2</v>
      </c>
      <c r="AC82" s="323">
        <v>4</v>
      </c>
    </row>
    <row r="83" spans="1:32" x14ac:dyDescent="0.2">
      <c r="A83" t="s">
        <v>205</v>
      </c>
      <c r="B83" t="s">
        <v>206</v>
      </c>
      <c r="C83" t="s">
        <v>216</v>
      </c>
      <c r="D83" t="s">
        <v>208</v>
      </c>
      <c r="E83" s="323" t="s">
        <v>303</v>
      </c>
      <c r="F83" s="323" t="s">
        <v>284</v>
      </c>
      <c r="K83">
        <v>160</v>
      </c>
      <c r="L83" s="323">
        <v>1561.0309999999999</v>
      </c>
      <c r="M83" s="323">
        <v>34.914225000000002</v>
      </c>
      <c r="N83" s="323">
        <v>40.047701000000004</v>
      </c>
      <c r="O83" s="323">
        <v>40.416767999999998</v>
      </c>
      <c r="P83" s="323">
        <v>16.297557999999999</v>
      </c>
      <c r="Q83" s="323">
        <v>16.622395999999998</v>
      </c>
      <c r="R83" s="323">
        <v>71.915501000000006</v>
      </c>
      <c r="S83" s="323">
        <v>69.450726000000003</v>
      </c>
      <c r="T83" s="323">
        <v>33.915354999999998</v>
      </c>
      <c r="U83" s="323">
        <v>40.647171999999998</v>
      </c>
      <c r="V83" s="323">
        <v>34.913707000000002</v>
      </c>
      <c r="W83" s="323">
        <v>40.046629000000003</v>
      </c>
      <c r="X83" s="323">
        <v>40.414847999999999</v>
      </c>
      <c r="Y83" s="323">
        <v>8.2900000000000005E-3</v>
      </c>
      <c r="Z83" s="323">
        <v>139.9</v>
      </c>
      <c r="AA83" s="323">
        <v>0.16109999999999999</v>
      </c>
      <c r="AB83" s="323">
        <v>2</v>
      </c>
      <c r="AC83" s="323">
        <v>4</v>
      </c>
    </row>
    <row r="84" spans="1:32" x14ac:dyDescent="0.2">
      <c r="A84" t="s">
        <v>205</v>
      </c>
      <c r="B84" t="s">
        <v>206</v>
      </c>
      <c r="C84" t="s">
        <v>217</v>
      </c>
      <c r="D84" t="s">
        <v>208</v>
      </c>
      <c r="E84" s="323" t="s">
        <v>303</v>
      </c>
      <c r="F84" s="323" t="s">
        <v>284</v>
      </c>
      <c r="K84">
        <v>185</v>
      </c>
      <c r="L84" s="323">
        <v>583.86410000000001</v>
      </c>
      <c r="M84" s="323">
        <v>31.321815999999998</v>
      </c>
      <c r="N84" s="323">
        <v>37.128388000000001</v>
      </c>
      <c r="O84" s="323">
        <v>38.251821</v>
      </c>
      <c r="P84" s="323">
        <v>12.404634</v>
      </c>
      <c r="Q84" s="323">
        <v>12.846043999999999</v>
      </c>
      <c r="R84" s="323">
        <v>44.228592999999996</v>
      </c>
      <c r="S84" s="323">
        <v>42.296996</v>
      </c>
      <c r="T84" s="323">
        <v>28.760300000000001</v>
      </c>
      <c r="U84" s="323">
        <v>37.238615000000003</v>
      </c>
      <c r="V84" s="323">
        <v>31.321086000000001</v>
      </c>
      <c r="W84" s="323">
        <v>37.127924999999998</v>
      </c>
      <c r="X84" s="323">
        <v>38.251452999999998</v>
      </c>
      <c r="Y84" s="323">
        <v>1.4763E-2</v>
      </c>
      <c r="Z84" s="323">
        <v>101.5</v>
      </c>
      <c r="AA84" s="323">
        <v>0.12790000000000001</v>
      </c>
      <c r="AB84" s="323">
        <v>2</v>
      </c>
      <c r="AC84" s="323">
        <v>4</v>
      </c>
    </row>
    <row r="85" spans="1:32" x14ac:dyDescent="0.2">
      <c r="A85" t="s">
        <v>205</v>
      </c>
      <c r="B85" t="s">
        <v>206</v>
      </c>
      <c r="C85" t="s">
        <v>218</v>
      </c>
      <c r="D85" t="s">
        <v>208</v>
      </c>
      <c r="E85" s="323" t="s">
        <v>303</v>
      </c>
      <c r="F85" s="323" t="s">
        <v>284</v>
      </c>
      <c r="K85">
        <v>210</v>
      </c>
      <c r="L85" s="323">
        <v>191.6643</v>
      </c>
      <c r="M85" s="323">
        <v>28.411037</v>
      </c>
      <c r="N85" s="323">
        <v>34.755226</v>
      </c>
      <c r="O85" s="323">
        <v>35.924965999999998</v>
      </c>
      <c r="P85" s="323">
        <v>9.3263929999999995</v>
      </c>
      <c r="Q85" s="323">
        <v>9.7267329999999994</v>
      </c>
      <c r="R85" s="323">
        <v>11.330194000000001</v>
      </c>
      <c r="S85" s="323">
        <v>10.380191</v>
      </c>
      <c r="T85" s="323">
        <v>24.922775000000001</v>
      </c>
      <c r="U85" s="323">
        <v>33.979934</v>
      </c>
      <c r="V85" s="323">
        <v>28.409849999999999</v>
      </c>
      <c r="W85" s="323">
        <v>34.753334000000002</v>
      </c>
      <c r="X85" s="323">
        <v>35.922685999999999</v>
      </c>
      <c r="Y85" s="323">
        <v>1.9325999999999999E-2</v>
      </c>
      <c r="Z85" s="323">
        <v>50</v>
      </c>
      <c r="AA85" s="323">
        <v>0.14449999999999999</v>
      </c>
      <c r="AB85" s="323">
        <v>2</v>
      </c>
      <c r="AC85" s="323">
        <v>4</v>
      </c>
    </row>
    <row r="86" spans="1:32" x14ac:dyDescent="0.2">
      <c r="A86" t="s">
        <v>205</v>
      </c>
      <c r="B86" t="s">
        <v>206</v>
      </c>
      <c r="C86" t="s">
        <v>207</v>
      </c>
      <c r="D86" t="s">
        <v>208</v>
      </c>
      <c r="E86" s="323" t="s">
        <v>303</v>
      </c>
      <c r="F86" s="323" t="s">
        <v>285</v>
      </c>
      <c r="K86">
        <v>85</v>
      </c>
      <c r="L86" s="323">
        <v>6043.2</v>
      </c>
      <c r="M86" s="323">
        <v>44.628990999999999</v>
      </c>
      <c r="N86" s="323">
        <v>46.914122999999996</v>
      </c>
      <c r="O86" s="323">
        <v>45.635958000000002</v>
      </c>
      <c r="P86" s="323">
        <v>17.325883000000001</v>
      </c>
      <c r="Q86" s="323">
        <v>24.637585999999999</v>
      </c>
      <c r="R86" s="323">
        <v>98.968750999999997</v>
      </c>
      <c r="S86" s="323">
        <v>97.525936999999999</v>
      </c>
      <c r="T86" s="323">
        <v>47.217601000000002</v>
      </c>
      <c r="U86" s="323">
        <v>44.627042000000003</v>
      </c>
      <c r="V86" s="323">
        <v>44.628739000000003</v>
      </c>
      <c r="W86" s="323">
        <v>46.913305000000001</v>
      </c>
      <c r="X86" s="323">
        <v>45.635246000000002</v>
      </c>
      <c r="Y86" s="323">
        <v>0.11064499999999999</v>
      </c>
      <c r="Z86" s="323">
        <v>85.7</v>
      </c>
      <c r="AA86" s="323">
        <v>0.1144</v>
      </c>
      <c r="AB86" s="323">
        <v>2</v>
      </c>
      <c r="AC86" s="323">
        <v>4</v>
      </c>
    </row>
    <row r="87" spans="1:32" x14ac:dyDescent="0.2">
      <c r="A87" t="s">
        <v>205</v>
      </c>
      <c r="B87" t="s">
        <v>206</v>
      </c>
      <c r="C87" t="s">
        <v>207</v>
      </c>
      <c r="D87" t="s">
        <v>208</v>
      </c>
      <c r="E87" s="323" t="s">
        <v>303</v>
      </c>
      <c r="F87" s="323" t="s">
        <v>285</v>
      </c>
      <c r="K87">
        <v>110</v>
      </c>
      <c r="L87" s="323">
        <v>2870.4479999999999</v>
      </c>
      <c r="M87" s="323">
        <v>40.329566</v>
      </c>
      <c r="N87" s="323">
        <v>45.315119000000003</v>
      </c>
      <c r="O87" s="323">
        <v>43.901609999999998</v>
      </c>
      <c r="P87" s="323">
        <v>13.679207</v>
      </c>
      <c r="Q87" s="323">
        <v>19.7959</v>
      </c>
      <c r="R87" s="323">
        <v>94.719023000000007</v>
      </c>
      <c r="S87" s="323">
        <v>92.825800000000001</v>
      </c>
      <c r="T87" s="323">
        <v>41.036222000000002</v>
      </c>
      <c r="U87" s="323">
        <v>41.753933000000004</v>
      </c>
      <c r="V87" s="323">
        <v>40.329445</v>
      </c>
      <c r="W87" s="323">
        <v>45.314743</v>
      </c>
      <c r="X87" s="323">
        <v>43.900930000000002</v>
      </c>
      <c r="Y87" s="323">
        <v>0.11312800000000001</v>
      </c>
      <c r="Z87" s="323">
        <v>74.5</v>
      </c>
      <c r="AA87" s="323">
        <v>9.35E-2</v>
      </c>
      <c r="AB87" s="323">
        <v>2</v>
      </c>
      <c r="AC87" s="323">
        <v>4</v>
      </c>
    </row>
    <row r="88" spans="1:32" x14ac:dyDescent="0.2">
      <c r="A88" t="s">
        <v>205</v>
      </c>
      <c r="B88" t="s">
        <v>206</v>
      </c>
      <c r="C88" t="s">
        <v>207</v>
      </c>
      <c r="D88" t="s">
        <v>208</v>
      </c>
      <c r="E88" s="323" t="s">
        <v>303</v>
      </c>
      <c r="F88" s="323" t="s">
        <v>285</v>
      </c>
      <c r="K88">
        <v>135</v>
      </c>
      <c r="L88" s="323">
        <v>1289.424</v>
      </c>
      <c r="M88" s="323">
        <v>36.503050999999999</v>
      </c>
      <c r="N88" s="323">
        <v>43.734434999999998</v>
      </c>
      <c r="O88" s="323">
        <v>41.786014000000002</v>
      </c>
      <c r="P88" s="323">
        <v>10.627952000000001</v>
      </c>
      <c r="Q88" s="323">
        <v>15.492366000000001</v>
      </c>
      <c r="R88" s="323">
        <v>83.838014000000001</v>
      </c>
      <c r="S88" s="323">
        <v>81.823312000000001</v>
      </c>
      <c r="T88" s="323">
        <v>35.242213</v>
      </c>
      <c r="U88" s="323">
        <v>38.872793999999999</v>
      </c>
      <c r="V88" s="323">
        <v>36.502859999999998</v>
      </c>
      <c r="W88" s="323">
        <v>43.73433</v>
      </c>
      <c r="X88" s="323">
        <v>41.78537</v>
      </c>
      <c r="Y88" s="323">
        <v>0.14727999999999999</v>
      </c>
      <c r="Z88" s="323">
        <v>53.1</v>
      </c>
      <c r="AA88" s="323">
        <v>5.8999999999999997E-2</v>
      </c>
      <c r="AB88" s="323">
        <v>2</v>
      </c>
      <c r="AC88" s="323">
        <v>4</v>
      </c>
    </row>
    <row r="89" spans="1:32" x14ac:dyDescent="0.2">
      <c r="A89" t="s">
        <v>205</v>
      </c>
      <c r="B89" t="s">
        <v>206</v>
      </c>
      <c r="C89" t="s">
        <v>207</v>
      </c>
      <c r="D89" t="s">
        <v>208</v>
      </c>
      <c r="E89" s="323" t="s">
        <v>303</v>
      </c>
      <c r="F89" s="323" t="s">
        <v>285</v>
      </c>
      <c r="K89">
        <v>160</v>
      </c>
      <c r="L89" s="323">
        <v>525.88800000000003</v>
      </c>
      <c r="M89" s="323">
        <v>33.089343999999997</v>
      </c>
      <c r="N89" s="323">
        <v>41.596921000000002</v>
      </c>
      <c r="O89" s="323">
        <v>39.192208999999998</v>
      </c>
      <c r="P89" s="323">
        <v>8.3180230000000002</v>
      </c>
      <c r="Q89" s="323">
        <v>11.801311</v>
      </c>
      <c r="R89" s="323">
        <v>62.478015999999997</v>
      </c>
      <c r="S89" s="323">
        <v>60.459816000000004</v>
      </c>
      <c r="T89" s="323">
        <v>30.483042999999999</v>
      </c>
      <c r="U89" s="323">
        <v>35.917554000000003</v>
      </c>
      <c r="V89" s="323">
        <v>33.089078000000001</v>
      </c>
      <c r="W89" s="323">
        <v>41.596328999999997</v>
      </c>
      <c r="X89" s="323">
        <v>39.191560000000003</v>
      </c>
      <c r="Y89" s="323">
        <v>0.196127</v>
      </c>
      <c r="Z89" s="323">
        <v>32</v>
      </c>
      <c r="AA89" s="323">
        <v>5.11E-2</v>
      </c>
      <c r="AB89" s="323">
        <v>2</v>
      </c>
      <c r="AC89" s="323">
        <v>4</v>
      </c>
    </row>
    <row r="90" spans="1:32" x14ac:dyDescent="0.2">
      <c r="A90" t="s">
        <v>205</v>
      </c>
      <c r="B90" t="s">
        <v>206</v>
      </c>
      <c r="C90" t="s">
        <v>207</v>
      </c>
      <c r="D90" t="s">
        <v>208</v>
      </c>
      <c r="E90" s="323" t="s">
        <v>303</v>
      </c>
      <c r="F90" s="323" t="s">
        <v>285</v>
      </c>
      <c r="K90">
        <v>185</v>
      </c>
      <c r="L90" s="323">
        <v>199.63200000000001</v>
      </c>
      <c r="M90" s="323">
        <v>30.071646000000001</v>
      </c>
      <c r="N90" s="323">
        <v>38.527585999999999</v>
      </c>
      <c r="O90" s="323">
        <v>35.885541000000003</v>
      </c>
      <c r="P90" s="323">
        <v>6.7972070000000002</v>
      </c>
      <c r="Q90" s="323">
        <v>8.6234629999999992</v>
      </c>
      <c r="R90" s="323">
        <v>34.127603000000001</v>
      </c>
      <c r="S90" s="323">
        <v>33.259008000000001</v>
      </c>
      <c r="T90" s="323">
        <v>26.597453999999999</v>
      </c>
      <c r="U90" s="323">
        <v>32.887827999999999</v>
      </c>
      <c r="V90" s="323">
        <v>30.071386</v>
      </c>
      <c r="W90" s="323">
        <v>38.526133000000002</v>
      </c>
      <c r="X90" s="323">
        <v>35.884307999999997</v>
      </c>
      <c r="Y90" s="323">
        <v>0.26896599999999998</v>
      </c>
      <c r="Z90" s="323">
        <v>15.1</v>
      </c>
      <c r="AA90" s="323">
        <v>4.3400000000000001E-2</v>
      </c>
      <c r="AB90" s="323">
        <v>2</v>
      </c>
      <c r="AC90" s="323">
        <v>4</v>
      </c>
    </row>
    <row r="91" spans="1:32" x14ac:dyDescent="0.2">
      <c r="A91" t="s">
        <v>205</v>
      </c>
      <c r="B91" t="s">
        <v>206</v>
      </c>
      <c r="C91" t="s">
        <v>207</v>
      </c>
      <c r="D91" t="s">
        <v>208</v>
      </c>
      <c r="E91" s="323" t="s">
        <v>303</v>
      </c>
      <c r="F91" s="323" t="s">
        <v>285</v>
      </c>
      <c r="K91">
        <v>210</v>
      </c>
      <c r="L91" s="323">
        <v>76.272000000000006</v>
      </c>
      <c r="M91" s="323">
        <v>27.557380999999999</v>
      </c>
      <c r="N91" s="323">
        <v>34.752191000000003</v>
      </c>
      <c r="O91" s="323">
        <v>32.250405000000001</v>
      </c>
      <c r="P91" s="323">
        <v>5.932258</v>
      </c>
      <c r="Q91" s="323">
        <v>6.2793599999999996</v>
      </c>
      <c r="R91" s="323">
        <v>17.636666000000002</v>
      </c>
      <c r="S91" s="323">
        <v>17.209916</v>
      </c>
      <c r="T91" s="323">
        <v>23.588159999999998</v>
      </c>
      <c r="U91" s="323">
        <v>29.88599</v>
      </c>
      <c r="V91" s="323">
        <v>27.556425999999998</v>
      </c>
      <c r="W91" s="323">
        <v>34.739531999999997</v>
      </c>
      <c r="X91" s="323">
        <v>32.230623000000001</v>
      </c>
      <c r="Y91" s="323">
        <v>0.53470099999999998</v>
      </c>
      <c r="Z91" s="323">
        <v>10</v>
      </c>
      <c r="AA91" s="323">
        <v>3.4099999999999998E-2</v>
      </c>
      <c r="AB91" s="323">
        <v>1</v>
      </c>
      <c r="AC91" s="323">
        <v>4</v>
      </c>
    </row>
    <row r="92" spans="1:32" x14ac:dyDescent="0.2">
      <c r="A92" t="s">
        <v>205</v>
      </c>
      <c r="B92" t="s">
        <v>206</v>
      </c>
      <c r="C92" t="s">
        <v>207</v>
      </c>
      <c r="D92" t="s">
        <v>208</v>
      </c>
      <c r="E92" s="323" t="s">
        <v>303</v>
      </c>
      <c r="F92" s="323" t="s">
        <v>286</v>
      </c>
      <c r="K92">
        <v>85</v>
      </c>
      <c r="L92" s="323">
        <v>22878.080000000002</v>
      </c>
      <c r="M92" s="323">
        <v>44.369753000000003</v>
      </c>
      <c r="N92" s="323">
        <v>45.323622999999998</v>
      </c>
      <c r="O92" s="323">
        <v>45.853986999999996</v>
      </c>
      <c r="P92" s="323">
        <v>19.052987999999999</v>
      </c>
      <c r="Q92" s="323">
        <v>25.765889999999999</v>
      </c>
      <c r="R92" s="323">
        <v>99.133386999999999</v>
      </c>
      <c r="S92" s="323">
        <v>98.891452000000001</v>
      </c>
      <c r="T92" s="323">
        <v>48.788545999999997</v>
      </c>
      <c r="U92" s="323">
        <v>43.370483999999998</v>
      </c>
      <c r="V92" s="323">
        <v>44.368468</v>
      </c>
      <c r="W92" s="323">
        <v>45.322223999999999</v>
      </c>
      <c r="X92" s="323">
        <v>45.852204999999998</v>
      </c>
      <c r="Y92" s="323">
        <v>0.27105099999999999</v>
      </c>
      <c r="Z92" s="323">
        <v>125.8</v>
      </c>
      <c r="AA92" s="323">
        <v>0.1663</v>
      </c>
      <c r="AB92" s="323">
        <v>2</v>
      </c>
      <c r="AC92" s="323">
        <v>4</v>
      </c>
    </row>
    <row r="93" spans="1:32" x14ac:dyDescent="0.2">
      <c r="A93" t="s">
        <v>205</v>
      </c>
      <c r="B93" t="s">
        <v>206</v>
      </c>
      <c r="C93" t="s">
        <v>207</v>
      </c>
      <c r="D93" t="s">
        <v>208</v>
      </c>
      <c r="E93" s="323" t="s">
        <v>303</v>
      </c>
      <c r="F93" s="323" t="s">
        <v>286</v>
      </c>
      <c r="K93">
        <v>110</v>
      </c>
      <c r="L93" s="323">
        <v>12435.12</v>
      </c>
      <c r="M93" s="323">
        <v>38.674909999999997</v>
      </c>
      <c r="N93" s="323">
        <v>40.844642999999998</v>
      </c>
      <c r="O93" s="323">
        <v>42.173402000000003</v>
      </c>
      <c r="P93" s="323">
        <v>14.671085</v>
      </c>
      <c r="Q93" s="323">
        <v>20.974854000000001</v>
      </c>
      <c r="R93" s="323">
        <v>98.468978000000007</v>
      </c>
      <c r="S93" s="323">
        <v>98.138914</v>
      </c>
      <c r="T93" s="323">
        <v>42.650827999999997</v>
      </c>
      <c r="U93" s="323">
        <v>38.750442</v>
      </c>
      <c r="V93" s="323">
        <v>38.672277000000001</v>
      </c>
      <c r="W93" s="323">
        <v>40.841766</v>
      </c>
      <c r="X93" s="323">
        <v>42.171934</v>
      </c>
      <c r="Y93" s="323">
        <v>0.70588399999999996</v>
      </c>
      <c r="Z93" s="323">
        <v>121.3</v>
      </c>
      <c r="AA93" s="323">
        <v>0.11119999999999999</v>
      </c>
      <c r="AB93" s="323">
        <v>2</v>
      </c>
      <c r="AC93" s="323">
        <v>4</v>
      </c>
    </row>
    <row r="94" spans="1:32" x14ac:dyDescent="0.2">
      <c r="A94" t="s">
        <v>205</v>
      </c>
      <c r="B94" t="s">
        <v>206</v>
      </c>
      <c r="C94" t="s">
        <v>207</v>
      </c>
      <c r="D94" t="s">
        <v>208</v>
      </c>
      <c r="E94" s="323" t="s">
        <v>303</v>
      </c>
      <c r="F94" s="323" t="s">
        <v>286</v>
      </c>
      <c r="K94">
        <v>135</v>
      </c>
      <c r="L94" s="323">
        <v>6062.4</v>
      </c>
      <c r="M94" s="323">
        <v>33.484797</v>
      </c>
      <c r="N94" s="323">
        <v>37.939594</v>
      </c>
      <c r="O94" s="323">
        <v>40.149574999999999</v>
      </c>
      <c r="P94" s="323">
        <v>10.889234999999999</v>
      </c>
      <c r="Q94" s="323">
        <v>16.761009999999999</v>
      </c>
      <c r="R94" s="323">
        <v>91.690256000000005</v>
      </c>
      <c r="S94" s="323">
        <v>89.871688000000006</v>
      </c>
      <c r="T94" s="323">
        <v>36.549284</v>
      </c>
      <c r="U94" s="323">
        <v>35.027206</v>
      </c>
      <c r="V94" s="323">
        <v>33.481383000000001</v>
      </c>
      <c r="W94" s="323">
        <v>37.937075</v>
      </c>
      <c r="X94" s="323">
        <v>40.147879000000003</v>
      </c>
      <c r="Y94" s="323">
        <v>1.0199020000000001</v>
      </c>
      <c r="Z94" s="323">
        <v>60.6</v>
      </c>
      <c r="AA94" s="323">
        <v>9.1300000000000006E-2</v>
      </c>
      <c r="AB94" s="323">
        <v>2</v>
      </c>
      <c r="AC94" s="323">
        <v>4</v>
      </c>
    </row>
    <row r="95" spans="1:32" x14ac:dyDescent="0.2">
      <c r="A95" t="s">
        <v>205</v>
      </c>
      <c r="B95" t="s">
        <v>206</v>
      </c>
      <c r="C95" t="s">
        <v>207</v>
      </c>
      <c r="D95" t="s">
        <v>208</v>
      </c>
      <c r="E95" s="323" t="s">
        <v>303</v>
      </c>
      <c r="F95" s="323" t="s">
        <v>286</v>
      </c>
      <c r="K95">
        <v>160</v>
      </c>
      <c r="L95" s="323">
        <v>2225.36</v>
      </c>
      <c r="M95" s="323">
        <v>28.744810999999999</v>
      </c>
      <c r="N95" s="323">
        <v>35.482881999999996</v>
      </c>
      <c r="O95" s="323">
        <v>38.646112000000002</v>
      </c>
      <c r="P95" s="323">
        <v>7.7564690000000001</v>
      </c>
      <c r="Q95" s="323">
        <v>12.831079000000001</v>
      </c>
      <c r="R95" s="323">
        <v>69.536277999999996</v>
      </c>
      <c r="S95" s="323">
        <v>67.718272999999996</v>
      </c>
      <c r="T95" s="323">
        <v>30.199774999999999</v>
      </c>
      <c r="U95" s="323">
        <v>31.587440999999998</v>
      </c>
      <c r="V95" s="323">
        <v>28.741973000000002</v>
      </c>
      <c r="W95" s="323">
        <v>35.480569000000003</v>
      </c>
      <c r="X95" s="323">
        <v>38.645319000000001</v>
      </c>
      <c r="Y95" s="323">
        <v>1.0758840000000001</v>
      </c>
      <c r="Z95" s="323">
        <v>49.9</v>
      </c>
      <c r="AA95" s="323">
        <v>4.9599999999999998E-2</v>
      </c>
      <c r="AB95" s="323">
        <v>2</v>
      </c>
      <c r="AC95" s="323">
        <v>4</v>
      </c>
    </row>
    <row r="96" spans="1:32" x14ac:dyDescent="0.2">
      <c r="A96" t="s">
        <v>205</v>
      </c>
      <c r="B96" t="s">
        <v>206</v>
      </c>
      <c r="C96" t="s">
        <v>207</v>
      </c>
      <c r="D96" t="s">
        <v>208</v>
      </c>
      <c r="E96" s="323" t="s">
        <v>303</v>
      </c>
      <c r="F96" s="323" t="s">
        <v>286</v>
      </c>
      <c r="K96">
        <v>185</v>
      </c>
      <c r="L96" s="323">
        <v>601.20000000000005</v>
      </c>
      <c r="M96" s="323">
        <v>25.470367</v>
      </c>
      <c r="N96" s="323">
        <v>33.203116000000001</v>
      </c>
      <c r="O96" s="323">
        <v>37.395052</v>
      </c>
      <c r="P96" s="323">
        <v>5.5545689999999999</v>
      </c>
      <c r="Q96" s="323">
        <v>9.3154430000000001</v>
      </c>
      <c r="R96" s="323">
        <v>36.213742000000003</v>
      </c>
      <c r="S96" s="323">
        <v>35.122145000000003</v>
      </c>
      <c r="T96" s="323">
        <v>24.661383000000001</v>
      </c>
      <c r="U96" s="323">
        <v>28.826675999999999</v>
      </c>
      <c r="V96" s="323">
        <v>25.468862000000001</v>
      </c>
      <c r="W96" s="323">
        <v>33.201307999999997</v>
      </c>
      <c r="X96" s="323">
        <v>37.392420999999999</v>
      </c>
      <c r="Y96" s="323">
        <v>1.252127</v>
      </c>
      <c r="Z96" s="323">
        <v>30.2</v>
      </c>
      <c r="AA96" s="323">
        <v>4.6199999999999998E-2</v>
      </c>
      <c r="AB96" s="323">
        <v>2</v>
      </c>
      <c r="AC96" s="323">
        <v>4</v>
      </c>
    </row>
    <row r="97" spans="1:32" x14ac:dyDescent="0.2">
      <c r="A97" t="s">
        <v>205</v>
      </c>
      <c r="B97" t="s">
        <v>206</v>
      </c>
      <c r="C97" t="s">
        <v>207</v>
      </c>
      <c r="D97" t="s">
        <v>208</v>
      </c>
      <c r="E97" s="323" t="s">
        <v>303</v>
      </c>
      <c r="F97" s="323" t="s">
        <v>286</v>
      </c>
      <c r="K97">
        <v>210</v>
      </c>
      <c r="L97" s="323">
        <v>174</v>
      </c>
      <c r="M97" s="323">
        <v>23.467476999999999</v>
      </c>
      <c r="N97" s="323">
        <v>30.672803999999999</v>
      </c>
      <c r="O97" s="323">
        <v>35.950732000000002</v>
      </c>
      <c r="P97" s="323">
        <v>4.4573510000000001</v>
      </c>
      <c r="Q97" s="323">
        <v>6.6657190000000002</v>
      </c>
      <c r="R97" s="323">
        <v>9.0148069999999993</v>
      </c>
      <c r="S97" s="323">
        <v>8.6491520000000008</v>
      </c>
      <c r="T97" s="323">
        <v>20.985678</v>
      </c>
      <c r="U97" s="323">
        <v>26.380352999999999</v>
      </c>
      <c r="V97" s="323">
        <v>23.465713999999998</v>
      </c>
      <c r="W97" s="323">
        <v>30.671206000000002</v>
      </c>
      <c r="X97" s="323">
        <v>35.944474</v>
      </c>
      <c r="Y97" s="323">
        <v>1.206016</v>
      </c>
      <c r="Z97" s="323">
        <v>15.6</v>
      </c>
      <c r="AA97" s="323">
        <v>3.2199999999999999E-2</v>
      </c>
      <c r="AB97" s="323">
        <v>2</v>
      </c>
      <c r="AC97" s="323">
        <v>4</v>
      </c>
    </row>
    <row r="98" spans="1:32" x14ac:dyDescent="0.2">
      <c r="A98" t="s">
        <v>205</v>
      </c>
      <c r="B98" t="s">
        <v>206</v>
      </c>
      <c r="C98" t="s">
        <v>207</v>
      </c>
      <c r="D98" t="s">
        <v>208</v>
      </c>
      <c r="E98" s="323" t="s">
        <v>304</v>
      </c>
      <c r="F98" s="323" t="s">
        <v>287</v>
      </c>
      <c r="K98">
        <v>85</v>
      </c>
      <c r="L98" s="323">
        <v>386711.59240000002</v>
      </c>
      <c r="M98" s="323">
        <v>44.710901999999997</v>
      </c>
      <c r="N98" s="323">
        <v>48.062463999999999</v>
      </c>
      <c r="O98" s="323">
        <v>48.649855000000002</v>
      </c>
      <c r="P98" s="323">
        <v>32.920886000000003</v>
      </c>
      <c r="Q98" s="323">
        <v>23.550111000000001</v>
      </c>
      <c r="R98" s="323">
        <v>98.825294</v>
      </c>
      <c r="S98" s="323">
        <v>98.374319999999997</v>
      </c>
      <c r="T98" s="323">
        <v>47.907083999999998</v>
      </c>
      <c r="U98" s="323">
        <v>44.487600999999998</v>
      </c>
      <c r="V98" s="323">
        <v>44.698529000000001</v>
      </c>
      <c r="W98" s="323">
        <v>47.999485999999997</v>
      </c>
      <c r="X98" s="323">
        <v>48.633045000000003</v>
      </c>
      <c r="Y98" s="323">
        <v>1.7802999999999999E-2</v>
      </c>
      <c r="Z98" s="323">
        <v>2551.4</v>
      </c>
      <c r="AA98" s="323">
        <v>4.9901999999999997</v>
      </c>
      <c r="AB98" s="323">
        <v>11</v>
      </c>
      <c r="AC98" s="323">
        <v>11</v>
      </c>
    </row>
    <row r="99" spans="1:32" x14ac:dyDescent="0.2">
      <c r="A99" t="s">
        <v>205</v>
      </c>
      <c r="B99" t="s">
        <v>206</v>
      </c>
      <c r="C99" t="s">
        <v>207</v>
      </c>
      <c r="D99" t="s">
        <v>208</v>
      </c>
      <c r="E99" s="323" t="s">
        <v>304</v>
      </c>
      <c r="F99" s="323" t="s">
        <v>287</v>
      </c>
      <c r="K99">
        <v>110</v>
      </c>
      <c r="L99" s="323">
        <v>142430.7213</v>
      </c>
      <c r="M99" s="323">
        <v>41.331046999999998</v>
      </c>
      <c r="N99" s="323">
        <v>44.921413000000001</v>
      </c>
      <c r="O99" s="323">
        <v>45.589536000000003</v>
      </c>
      <c r="P99" s="323">
        <v>26.865262000000001</v>
      </c>
      <c r="Q99" s="323">
        <v>19.002372999999999</v>
      </c>
      <c r="R99" s="323">
        <v>97.058487999999997</v>
      </c>
      <c r="S99" s="323">
        <v>95.734928999999994</v>
      </c>
      <c r="T99" s="323">
        <v>41.561259</v>
      </c>
      <c r="U99" s="323">
        <v>41.418551000000001</v>
      </c>
      <c r="V99" s="323">
        <v>41.307099999999998</v>
      </c>
      <c r="W99" s="323">
        <v>44.851109000000001</v>
      </c>
      <c r="X99" s="323">
        <v>45.566181999999998</v>
      </c>
      <c r="Y99" s="323">
        <v>3.3688000000000003E-2</v>
      </c>
      <c r="Z99" s="323">
        <v>1849.6</v>
      </c>
      <c r="AA99" s="323">
        <v>3.7793999999999999</v>
      </c>
      <c r="AB99" s="323">
        <v>11</v>
      </c>
      <c r="AC99" s="323">
        <v>11</v>
      </c>
    </row>
    <row r="100" spans="1:32" x14ac:dyDescent="0.2">
      <c r="A100" t="s">
        <v>205</v>
      </c>
      <c r="B100" t="s">
        <v>206</v>
      </c>
      <c r="C100" t="s">
        <v>207</v>
      </c>
      <c r="D100" t="s">
        <v>208</v>
      </c>
      <c r="E100" s="323" t="s">
        <v>304</v>
      </c>
      <c r="F100" s="323" t="s">
        <v>287</v>
      </c>
      <c r="K100">
        <v>135</v>
      </c>
      <c r="L100" s="323">
        <v>51380.427600000003</v>
      </c>
      <c r="M100" s="323">
        <v>38.520277999999998</v>
      </c>
      <c r="N100" s="323">
        <v>42.364908999999997</v>
      </c>
      <c r="O100" s="323">
        <v>43.167937000000002</v>
      </c>
      <c r="P100" s="323">
        <v>21.024225999999999</v>
      </c>
      <c r="Q100" s="323">
        <v>15.773649000000001</v>
      </c>
      <c r="R100" s="323">
        <v>87.166659999999993</v>
      </c>
      <c r="S100" s="323">
        <v>85.022406000000004</v>
      </c>
      <c r="T100" s="323">
        <v>36.878227000000003</v>
      </c>
      <c r="U100" s="323">
        <v>38.780157000000003</v>
      </c>
      <c r="V100" s="323">
        <v>38.479323999999998</v>
      </c>
      <c r="W100" s="323">
        <v>42.28349</v>
      </c>
      <c r="X100" s="323">
        <v>43.145594000000003</v>
      </c>
      <c r="Y100" s="323">
        <v>0.42260500000000001</v>
      </c>
      <c r="Z100" s="323">
        <v>1267.8</v>
      </c>
      <c r="AA100" s="323">
        <v>2.3254999999999999</v>
      </c>
      <c r="AB100" s="323">
        <v>11</v>
      </c>
      <c r="AC100" s="323">
        <v>11</v>
      </c>
    </row>
    <row r="101" spans="1:32" x14ac:dyDescent="0.2">
      <c r="A101" t="s">
        <v>205</v>
      </c>
      <c r="B101" t="s">
        <v>206</v>
      </c>
      <c r="C101" t="s">
        <v>207</v>
      </c>
      <c r="D101" t="s">
        <v>208</v>
      </c>
      <c r="E101" s="323" t="s">
        <v>304</v>
      </c>
      <c r="F101" s="323" t="s">
        <v>287</v>
      </c>
      <c r="K101">
        <v>160</v>
      </c>
      <c r="L101" s="323">
        <v>19976.1518</v>
      </c>
      <c r="M101" s="323">
        <v>35.599530000000001</v>
      </c>
      <c r="N101" s="323">
        <v>40.939143000000001</v>
      </c>
      <c r="O101" s="323">
        <v>41.819457999999997</v>
      </c>
      <c r="P101" s="323">
        <v>17.100933000000001</v>
      </c>
      <c r="Q101" s="323">
        <v>13.282246000000001</v>
      </c>
      <c r="R101" s="323">
        <v>67.425576000000007</v>
      </c>
      <c r="S101" s="323">
        <v>65.085847000000001</v>
      </c>
      <c r="T101" s="323">
        <v>32.961284999999997</v>
      </c>
      <c r="U101" s="323">
        <v>36.647675999999997</v>
      </c>
      <c r="V101" s="323">
        <v>35.522978999999999</v>
      </c>
      <c r="W101" s="323">
        <v>40.833626000000002</v>
      </c>
      <c r="X101" s="323">
        <v>41.787346999999997</v>
      </c>
      <c r="Y101" s="323">
        <v>1.3288759999999999</v>
      </c>
      <c r="Z101" s="323">
        <v>926.9</v>
      </c>
      <c r="AA101" s="323">
        <v>1.9253</v>
      </c>
      <c r="AB101" s="323">
        <v>11</v>
      </c>
      <c r="AC101" s="323">
        <v>11</v>
      </c>
    </row>
    <row r="102" spans="1:32" x14ac:dyDescent="0.2">
      <c r="A102" t="s">
        <v>205</v>
      </c>
      <c r="B102" t="s">
        <v>206</v>
      </c>
      <c r="C102" t="s">
        <v>207</v>
      </c>
      <c r="D102" t="s">
        <v>208</v>
      </c>
      <c r="E102" s="323" t="s">
        <v>304</v>
      </c>
      <c r="F102" s="323" t="s">
        <v>287</v>
      </c>
      <c r="K102">
        <v>185</v>
      </c>
      <c r="L102" s="323">
        <v>7387.4925000000003</v>
      </c>
      <c r="M102" s="323">
        <v>32.535029000000002</v>
      </c>
      <c r="N102" s="323">
        <v>39.489432000000001</v>
      </c>
      <c r="O102" s="323">
        <v>40.518210000000003</v>
      </c>
      <c r="P102" s="323">
        <v>13.458852</v>
      </c>
      <c r="Q102" s="323">
        <v>10.648339</v>
      </c>
      <c r="R102" s="323">
        <v>39.111736000000001</v>
      </c>
      <c r="S102" s="323">
        <v>37.323363000000001</v>
      </c>
      <c r="T102" s="323">
        <v>29.050117</v>
      </c>
      <c r="U102" s="323">
        <v>34.345115999999997</v>
      </c>
      <c r="V102" s="323">
        <v>32.415199000000001</v>
      </c>
      <c r="W102" s="323">
        <v>39.415304999999996</v>
      </c>
      <c r="X102" s="323">
        <v>40.474640000000001</v>
      </c>
      <c r="Y102" s="323">
        <v>1.319844</v>
      </c>
      <c r="Z102" s="323">
        <v>433.9</v>
      </c>
      <c r="AA102" s="323">
        <v>1.6426000000000001</v>
      </c>
      <c r="AB102" s="323">
        <v>11</v>
      </c>
      <c r="AC102" s="323">
        <v>12</v>
      </c>
    </row>
    <row r="103" spans="1:32" x14ac:dyDescent="0.2">
      <c r="A103" t="s">
        <v>205</v>
      </c>
      <c r="B103" t="s">
        <v>206</v>
      </c>
      <c r="C103" t="s">
        <v>207</v>
      </c>
      <c r="D103" t="s">
        <v>208</v>
      </c>
      <c r="E103" s="323" t="s">
        <v>304</v>
      </c>
      <c r="F103" s="323" t="s">
        <v>287</v>
      </c>
      <c r="K103">
        <v>210</v>
      </c>
      <c r="L103" s="323">
        <v>2275.3247000000001</v>
      </c>
      <c r="M103" s="323">
        <v>29.680434999999999</v>
      </c>
      <c r="N103" s="323">
        <v>37.253999</v>
      </c>
      <c r="O103" s="323">
        <v>38.628728000000002</v>
      </c>
      <c r="P103" s="323">
        <v>9.6125469999999993</v>
      </c>
      <c r="Q103" s="323">
        <v>8.0411330000000003</v>
      </c>
      <c r="R103" s="323">
        <v>10.778176</v>
      </c>
      <c r="S103" s="323">
        <v>9.8914930000000005</v>
      </c>
      <c r="T103" s="323">
        <v>25.671123000000001</v>
      </c>
      <c r="U103" s="323">
        <v>31.470703</v>
      </c>
      <c r="V103" s="323">
        <v>29.530570000000001</v>
      </c>
      <c r="W103" s="323">
        <v>37.213847999999999</v>
      </c>
      <c r="X103" s="323">
        <v>38.620347000000002</v>
      </c>
      <c r="Y103" s="323">
        <v>1.2794570000000001</v>
      </c>
      <c r="Z103" s="323">
        <v>495.3</v>
      </c>
      <c r="AA103" s="323">
        <v>1.3416999999999999</v>
      </c>
      <c r="AB103" s="323">
        <v>11</v>
      </c>
      <c r="AC103" s="323">
        <v>12</v>
      </c>
    </row>
    <row r="104" spans="1:32" x14ac:dyDescent="0.2">
      <c r="A104" t="s">
        <v>205</v>
      </c>
      <c r="B104" t="s">
        <v>206</v>
      </c>
      <c r="C104" t="s">
        <v>207</v>
      </c>
      <c r="D104" t="s">
        <v>208</v>
      </c>
      <c r="E104" s="323" t="s">
        <v>304</v>
      </c>
      <c r="F104" s="323" t="s">
        <v>288</v>
      </c>
      <c r="K104">
        <v>85</v>
      </c>
      <c r="L104" s="323">
        <v>255610.11790000001</v>
      </c>
      <c r="M104" s="323">
        <v>43.290742000000002</v>
      </c>
      <c r="N104" s="323">
        <v>44.477423999999999</v>
      </c>
      <c r="O104" s="323">
        <v>53.518608999999998</v>
      </c>
      <c r="P104" s="323">
        <v>31.720051000000002</v>
      </c>
      <c r="Q104" s="323">
        <v>21.389616</v>
      </c>
      <c r="R104" s="323">
        <v>94.862748999999994</v>
      </c>
      <c r="S104" s="323">
        <v>93.554668000000007</v>
      </c>
      <c r="T104" s="323">
        <v>45.827091000000003</v>
      </c>
      <c r="U104" s="323">
        <v>40.161807000000003</v>
      </c>
      <c r="V104" s="323">
        <v>43.290652000000001</v>
      </c>
      <c r="W104" s="323">
        <v>44.477148</v>
      </c>
      <c r="X104" s="323">
        <v>53.518586999999997</v>
      </c>
      <c r="Y104" s="323">
        <v>0.25442500000000001</v>
      </c>
      <c r="Z104" s="323">
        <v>2285</v>
      </c>
      <c r="AA104" s="323">
        <v>3.4045999999999998</v>
      </c>
      <c r="AB104" s="323">
        <v>10</v>
      </c>
      <c r="AC104" s="323">
        <v>11</v>
      </c>
    </row>
    <row r="105" spans="1:32" x14ac:dyDescent="0.2">
      <c r="A105" t="s">
        <v>205</v>
      </c>
      <c r="B105" t="s">
        <v>206</v>
      </c>
      <c r="C105" t="s">
        <v>207</v>
      </c>
      <c r="D105" t="s">
        <v>208</v>
      </c>
      <c r="E105" s="323" t="s">
        <v>304</v>
      </c>
      <c r="F105" s="323" t="s">
        <v>288</v>
      </c>
      <c r="K105">
        <v>110</v>
      </c>
      <c r="L105" s="323">
        <v>79180.051900000006</v>
      </c>
      <c r="M105" s="323">
        <v>40.536642999999998</v>
      </c>
      <c r="N105" s="323">
        <v>43.801943000000001</v>
      </c>
      <c r="O105" s="323">
        <v>52.707121999999998</v>
      </c>
      <c r="P105" s="323">
        <v>26.011327999999999</v>
      </c>
      <c r="Q105" s="323">
        <v>17.999093999999999</v>
      </c>
      <c r="R105" s="323">
        <v>89.019812999999999</v>
      </c>
      <c r="S105" s="323">
        <v>87.462181999999999</v>
      </c>
      <c r="T105" s="323">
        <v>41.101140000000001</v>
      </c>
      <c r="U105" s="323">
        <v>38.891483999999998</v>
      </c>
      <c r="V105" s="323">
        <v>40.536628</v>
      </c>
      <c r="W105" s="323">
        <v>43.801682</v>
      </c>
      <c r="X105" s="323">
        <v>52.707096</v>
      </c>
      <c r="Y105" s="323">
        <v>0.50827</v>
      </c>
      <c r="Z105" s="323">
        <v>1306</v>
      </c>
      <c r="AA105" s="323">
        <v>2.202</v>
      </c>
      <c r="AB105" s="323">
        <v>10</v>
      </c>
      <c r="AC105" s="323">
        <v>11</v>
      </c>
    </row>
    <row r="106" spans="1:32" x14ac:dyDescent="0.2">
      <c r="A106" t="s">
        <v>205</v>
      </c>
      <c r="B106" t="s">
        <v>206</v>
      </c>
      <c r="C106" t="s">
        <v>207</v>
      </c>
      <c r="D106" t="s">
        <v>208</v>
      </c>
      <c r="E106" s="323" t="s">
        <v>304</v>
      </c>
      <c r="F106" s="323" t="s">
        <v>288</v>
      </c>
      <c r="K106">
        <v>135</v>
      </c>
      <c r="L106" s="323">
        <v>30800.079900000001</v>
      </c>
      <c r="M106" s="323">
        <v>38.274174000000002</v>
      </c>
      <c r="N106" s="323">
        <v>43.521742000000003</v>
      </c>
      <c r="O106" s="323">
        <v>51.87115</v>
      </c>
      <c r="P106" s="323">
        <v>21.177842999999999</v>
      </c>
      <c r="Q106" s="323">
        <v>15.568962000000001</v>
      </c>
      <c r="R106" s="323">
        <v>76.643990000000002</v>
      </c>
      <c r="S106" s="323">
        <v>74.900278</v>
      </c>
      <c r="T106" s="323">
        <v>37.427871000000003</v>
      </c>
      <c r="U106" s="323">
        <v>37.965646</v>
      </c>
      <c r="V106" s="323">
        <v>38.274171000000003</v>
      </c>
      <c r="W106" s="323">
        <v>43.521501999999998</v>
      </c>
      <c r="X106" s="323">
        <v>51.871042000000003</v>
      </c>
      <c r="Y106" s="323">
        <v>0.87768299999999999</v>
      </c>
      <c r="Z106" s="323">
        <v>894.6</v>
      </c>
      <c r="AA106" s="323">
        <v>1.9646999999999999</v>
      </c>
      <c r="AB106" s="323">
        <v>10</v>
      </c>
      <c r="AC106" s="323">
        <v>11</v>
      </c>
    </row>
    <row r="107" spans="1:32" x14ac:dyDescent="0.2">
      <c r="A107" t="s">
        <v>205</v>
      </c>
      <c r="B107" t="s">
        <v>206</v>
      </c>
      <c r="C107" t="s">
        <v>207</v>
      </c>
      <c r="D107" t="s">
        <v>208</v>
      </c>
      <c r="E107" s="323" t="s">
        <v>304</v>
      </c>
      <c r="F107" s="323" t="s">
        <v>288</v>
      </c>
      <c r="K107">
        <v>160</v>
      </c>
      <c r="L107" s="323">
        <v>10640.5594</v>
      </c>
      <c r="M107" s="323">
        <v>35.873536000000001</v>
      </c>
      <c r="N107" s="323">
        <v>43.140335999999998</v>
      </c>
      <c r="O107" s="323">
        <v>49.997551999999999</v>
      </c>
      <c r="P107" s="323">
        <v>16.932272000000001</v>
      </c>
      <c r="Q107" s="323">
        <v>13.008469</v>
      </c>
      <c r="R107" s="323">
        <v>53.434418000000001</v>
      </c>
      <c r="S107" s="323">
        <v>51.871015999999997</v>
      </c>
      <c r="T107" s="323">
        <v>33.623714</v>
      </c>
      <c r="U107" s="323">
        <v>36.776662000000002</v>
      </c>
      <c r="V107" s="323">
        <v>35.873530000000002</v>
      </c>
      <c r="W107" s="323">
        <v>43.140104000000001</v>
      </c>
      <c r="X107" s="323">
        <v>49.992032000000002</v>
      </c>
      <c r="Y107" s="323">
        <v>1.302408</v>
      </c>
      <c r="Z107" s="323">
        <v>633.9</v>
      </c>
      <c r="AA107" s="323">
        <v>1.8105</v>
      </c>
      <c r="AB107" s="323">
        <v>10</v>
      </c>
      <c r="AC107" s="323">
        <v>12</v>
      </c>
    </row>
    <row r="108" spans="1:32" x14ac:dyDescent="0.2">
      <c r="A108" t="s">
        <v>205</v>
      </c>
      <c r="B108" t="s">
        <v>206</v>
      </c>
      <c r="C108" t="s">
        <v>207</v>
      </c>
      <c r="D108" t="s">
        <v>208</v>
      </c>
      <c r="E108" s="323" t="s">
        <v>304</v>
      </c>
      <c r="F108" s="323" t="s">
        <v>288</v>
      </c>
      <c r="K108">
        <v>185</v>
      </c>
      <c r="L108" s="323">
        <v>3460.6993000000002</v>
      </c>
      <c r="M108" s="323">
        <v>33.678609000000002</v>
      </c>
      <c r="N108" s="323">
        <v>42.184322999999999</v>
      </c>
      <c r="O108" s="323">
        <v>46.330281999999997</v>
      </c>
      <c r="P108" s="323">
        <v>13.283505999999999</v>
      </c>
      <c r="Q108" s="323">
        <v>10.653756</v>
      </c>
      <c r="R108" s="323">
        <v>25.852468999999999</v>
      </c>
      <c r="S108" s="323">
        <v>24.814864</v>
      </c>
      <c r="T108" s="323">
        <v>30.43674</v>
      </c>
      <c r="U108" s="323">
        <v>34.544403000000003</v>
      </c>
      <c r="V108" s="323">
        <v>33.678593999999997</v>
      </c>
      <c r="W108" s="323">
        <v>42.184260000000002</v>
      </c>
      <c r="X108" s="323">
        <v>46.323343999999999</v>
      </c>
      <c r="Y108" s="323">
        <v>1.783569</v>
      </c>
      <c r="Z108" s="323">
        <v>486.3</v>
      </c>
      <c r="AA108" s="323">
        <v>1.6488</v>
      </c>
      <c r="AB108" s="323">
        <v>10</v>
      </c>
      <c r="AC108" s="323">
        <v>11</v>
      </c>
    </row>
    <row r="109" spans="1:32" x14ac:dyDescent="0.2">
      <c r="A109" t="s">
        <v>205</v>
      </c>
      <c r="B109" t="s">
        <v>206</v>
      </c>
      <c r="C109" t="s">
        <v>207</v>
      </c>
      <c r="D109" t="s">
        <v>208</v>
      </c>
      <c r="E109" s="323" t="s">
        <v>304</v>
      </c>
      <c r="F109" s="323" t="s">
        <v>288</v>
      </c>
      <c r="K109">
        <v>210</v>
      </c>
      <c r="L109" s="323">
        <v>1162.4535000000001</v>
      </c>
      <c r="M109" s="323">
        <v>31.726120999999999</v>
      </c>
      <c r="N109" s="323">
        <v>40.888821999999998</v>
      </c>
      <c r="O109" s="323">
        <v>44.580570000000002</v>
      </c>
      <c r="P109" s="323">
        <v>10.192553</v>
      </c>
      <c r="Q109" s="323">
        <v>8.8236950000000007</v>
      </c>
      <c r="R109" s="323">
        <v>7.3759969999999999</v>
      </c>
      <c r="S109" s="323">
        <v>6.758006</v>
      </c>
      <c r="T109" s="323">
        <v>28.095289000000001</v>
      </c>
      <c r="U109" s="323">
        <v>31.669982999999998</v>
      </c>
      <c r="V109" s="323">
        <v>31.726105</v>
      </c>
      <c r="W109" s="323">
        <v>40.888697000000001</v>
      </c>
      <c r="X109" s="323">
        <v>44.574931999999997</v>
      </c>
      <c r="Y109" s="323">
        <v>2.312182</v>
      </c>
      <c r="Z109" s="323">
        <v>313.60000000000002</v>
      </c>
      <c r="AA109" s="323">
        <v>1.0987</v>
      </c>
      <c r="AB109" s="323">
        <v>10</v>
      </c>
      <c r="AC109" s="323">
        <v>11</v>
      </c>
    </row>
    <row r="110" spans="1:32" x14ac:dyDescent="0.2">
      <c r="A110" t="s">
        <v>205</v>
      </c>
      <c r="B110" t="s">
        <v>206</v>
      </c>
      <c r="C110" t="s">
        <v>207</v>
      </c>
      <c r="D110" t="s">
        <v>208</v>
      </c>
      <c r="E110" s="323" t="s">
        <v>304</v>
      </c>
      <c r="F110" s="323" t="s">
        <v>289</v>
      </c>
      <c r="K110">
        <v>85</v>
      </c>
      <c r="L110" s="323">
        <v>58747.852800000001</v>
      </c>
      <c r="M110" s="323">
        <v>43.654519000000001</v>
      </c>
      <c r="N110" s="323">
        <v>46.479035000000003</v>
      </c>
      <c r="O110" s="323">
        <v>48.324455</v>
      </c>
      <c r="P110" s="323">
        <v>26.486619999999998</v>
      </c>
      <c r="Q110" s="323">
        <v>25.231259999999999</v>
      </c>
      <c r="R110" s="323">
        <v>98.921104999999997</v>
      </c>
      <c r="S110" s="323">
        <v>98.618267000000003</v>
      </c>
      <c r="T110" s="323">
        <v>49.322729000000002</v>
      </c>
      <c r="U110" s="323">
        <v>43.923102999999998</v>
      </c>
      <c r="V110" s="323">
        <v>43.654508</v>
      </c>
      <c r="W110" s="323">
        <v>46.478712000000002</v>
      </c>
      <c r="X110" s="323">
        <v>48.323064000000002</v>
      </c>
      <c r="Y110" s="323">
        <v>0.288109</v>
      </c>
      <c r="Z110" s="323">
        <v>1269.9000000000001</v>
      </c>
      <c r="AA110" s="323">
        <v>1.8225</v>
      </c>
      <c r="AB110" s="323">
        <v>4</v>
      </c>
      <c r="AC110" s="323">
        <v>5</v>
      </c>
      <c r="AF110" s="174"/>
    </row>
    <row r="111" spans="1:32" x14ac:dyDescent="0.2">
      <c r="A111" t="s">
        <v>205</v>
      </c>
      <c r="B111" t="s">
        <v>206</v>
      </c>
      <c r="C111" t="s">
        <v>207</v>
      </c>
      <c r="D111" t="s">
        <v>208</v>
      </c>
      <c r="E111" s="323" t="s">
        <v>304</v>
      </c>
      <c r="F111" s="323" t="s">
        <v>289</v>
      </c>
      <c r="K111">
        <v>110</v>
      </c>
      <c r="L111" s="323">
        <v>27090.700799999999</v>
      </c>
      <c r="M111" s="323">
        <v>39.14349</v>
      </c>
      <c r="N111" s="323">
        <v>42.894365000000001</v>
      </c>
      <c r="O111" s="323">
        <v>45.727502999999999</v>
      </c>
      <c r="P111" s="323">
        <v>21.705893</v>
      </c>
      <c r="Q111" s="323">
        <v>21.105239999999998</v>
      </c>
      <c r="R111" s="323">
        <v>97.639024000000006</v>
      </c>
      <c r="S111" s="323">
        <v>95.816682999999998</v>
      </c>
      <c r="T111" s="323">
        <v>42.943108000000002</v>
      </c>
      <c r="U111" s="323">
        <v>40.370786000000003</v>
      </c>
      <c r="V111" s="323">
        <v>39.141173000000002</v>
      </c>
      <c r="W111" s="323">
        <v>42.893754999999999</v>
      </c>
      <c r="X111" s="323">
        <v>45.725802000000002</v>
      </c>
      <c r="Y111" s="323">
        <v>0.22867599999999999</v>
      </c>
      <c r="Z111" s="323">
        <v>1149.8</v>
      </c>
      <c r="AA111" s="323">
        <v>1.2653000000000001</v>
      </c>
      <c r="AB111" s="323">
        <v>4</v>
      </c>
      <c r="AC111" s="323">
        <v>5</v>
      </c>
    </row>
    <row r="112" spans="1:32" x14ac:dyDescent="0.2">
      <c r="A112" t="s">
        <v>205</v>
      </c>
      <c r="B112" t="s">
        <v>206</v>
      </c>
      <c r="C112" t="s">
        <v>207</v>
      </c>
      <c r="D112" t="s">
        <v>208</v>
      </c>
      <c r="E112" s="323" t="s">
        <v>304</v>
      </c>
      <c r="F112" s="323" t="s">
        <v>289</v>
      </c>
      <c r="K112">
        <v>135</v>
      </c>
      <c r="L112" s="323">
        <v>10890.8544</v>
      </c>
      <c r="M112" s="323">
        <v>34.840009999999999</v>
      </c>
      <c r="N112" s="323">
        <v>40.347923999999999</v>
      </c>
      <c r="O112" s="323">
        <v>43.755366000000002</v>
      </c>
      <c r="P112" s="323">
        <v>16.604410999999999</v>
      </c>
      <c r="Q112" s="323">
        <v>16.481843999999999</v>
      </c>
      <c r="R112" s="323">
        <v>84.870778000000001</v>
      </c>
      <c r="S112" s="323">
        <v>82.623270000000005</v>
      </c>
      <c r="T112" s="323">
        <v>36.306508999999998</v>
      </c>
      <c r="U112" s="323">
        <v>37.115653000000002</v>
      </c>
      <c r="V112" s="323">
        <v>34.836928999999998</v>
      </c>
      <c r="W112" s="323">
        <v>40.347513999999997</v>
      </c>
      <c r="X112" s="323">
        <v>43.754306999999997</v>
      </c>
      <c r="Y112" s="323">
        <v>0.22171199999999999</v>
      </c>
      <c r="Z112" s="323">
        <v>811.6</v>
      </c>
      <c r="AA112" s="323">
        <v>0.76870000000000005</v>
      </c>
      <c r="AB112" s="323">
        <v>4</v>
      </c>
      <c r="AC112" s="323">
        <v>5</v>
      </c>
    </row>
    <row r="113" spans="1:29" x14ac:dyDescent="0.2">
      <c r="A113" t="s">
        <v>205</v>
      </c>
      <c r="B113" t="s">
        <v>206</v>
      </c>
      <c r="C113" t="s">
        <v>207</v>
      </c>
      <c r="D113" t="s">
        <v>208</v>
      </c>
      <c r="E113" s="323" t="s">
        <v>304</v>
      </c>
      <c r="F113" s="323" t="s">
        <v>289</v>
      </c>
      <c r="K113">
        <v>160</v>
      </c>
      <c r="L113" s="323">
        <v>3809.28</v>
      </c>
      <c r="M113" s="323">
        <v>31.2913</v>
      </c>
      <c r="N113" s="323">
        <v>38.462055999999997</v>
      </c>
      <c r="O113" s="323">
        <v>42.199762</v>
      </c>
      <c r="P113" s="323">
        <v>11.237914</v>
      </c>
      <c r="Q113" s="323">
        <v>11.684011999999999</v>
      </c>
      <c r="R113" s="323">
        <v>58.291178000000002</v>
      </c>
      <c r="S113" s="323">
        <v>56.409125000000003</v>
      </c>
      <c r="T113" s="323">
        <v>30.033659</v>
      </c>
      <c r="U113" s="323">
        <v>34.064467999999998</v>
      </c>
      <c r="V113" s="323">
        <v>31.290749000000002</v>
      </c>
      <c r="W113" s="323">
        <v>38.461736999999999</v>
      </c>
      <c r="X113" s="323">
        <v>42.199706999999997</v>
      </c>
      <c r="Y113" s="323">
        <v>0.23241200000000001</v>
      </c>
      <c r="Z113" s="323">
        <v>502.6</v>
      </c>
      <c r="AA113" s="323">
        <v>0.46360000000000001</v>
      </c>
      <c r="AB113" s="323">
        <v>4</v>
      </c>
      <c r="AC113" s="323">
        <v>5</v>
      </c>
    </row>
    <row r="114" spans="1:29" x14ac:dyDescent="0.2">
      <c r="A114" t="s">
        <v>205</v>
      </c>
      <c r="B114" t="s">
        <v>206</v>
      </c>
      <c r="C114" t="s">
        <v>207</v>
      </c>
      <c r="D114" t="s">
        <v>208</v>
      </c>
      <c r="E114" s="323" t="s">
        <v>304</v>
      </c>
      <c r="F114" s="323" t="s">
        <v>289</v>
      </c>
      <c r="K114">
        <v>185</v>
      </c>
      <c r="L114" s="323">
        <v>1143.3984</v>
      </c>
      <c r="M114" s="323">
        <v>28.447353</v>
      </c>
      <c r="N114" s="323">
        <v>36.605549000000003</v>
      </c>
      <c r="O114" s="323">
        <v>40.217897000000001</v>
      </c>
      <c r="P114" s="323">
        <v>6.86069</v>
      </c>
      <c r="Q114" s="323">
        <v>7.6432229999999999</v>
      </c>
      <c r="R114" s="323">
        <v>26.287963000000001</v>
      </c>
      <c r="S114" s="323">
        <v>25.541257000000002</v>
      </c>
      <c r="T114" s="323">
        <v>25.441700000000001</v>
      </c>
      <c r="U114" s="323">
        <v>31.186875000000001</v>
      </c>
      <c r="V114" s="323">
        <v>28.446819999999999</v>
      </c>
      <c r="W114" s="323">
        <v>36.605201000000001</v>
      </c>
      <c r="X114" s="323">
        <v>40.217185999999998</v>
      </c>
      <c r="Y114" s="323">
        <v>0.27494200000000002</v>
      </c>
      <c r="Z114" s="323">
        <v>271.7</v>
      </c>
      <c r="AA114" s="323">
        <v>0.35859999999999997</v>
      </c>
      <c r="AB114" s="323">
        <v>4</v>
      </c>
      <c r="AC114" s="323">
        <v>5</v>
      </c>
    </row>
    <row r="115" spans="1:29" x14ac:dyDescent="0.2">
      <c r="A115" t="s">
        <v>205</v>
      </c>
      <c r="B115" t="s">
        <v>206</v>
      </c>
      <c r="C115" t="s">
        <v>207</v>
      </c>
      <c r="D115" t="s">
        <v>208</v>
      </c>
      <c r="E115" s="323" t="s">
        <v>304</v>
      </c>
      <c r="F115" s="323" t="s">
        <v>289</v>
      </c>
      <c r="K115">
        <v>210</v>
      </c>
      <c r="L115" s="323">
        <v>267.57119999999998</v>
      </c>
      <c r="M115" s="323">
        <v>26.217738000000001</v>
      </c>
      <c r="N115" s="323">
        <v>34.461703</v>
      </c>
      <c r="O115" s="323">
        <v>37.857159000000003</v>
      </c>
      <c r="P115" s="323">
        <v>4.2264980000000003</v>
      </c>
      <c r="Q115" s="323">
        <v>4.9290510000000003</v>
      </c>
      <c r="R115" s="323">
        <v>9.8568339999999992</v>
      </c>
      <c r="S115" s="323">
        <v>9.8598389999999991</v>
      </c>
      <c r="T115" s="323">
        <v>22.520379999999999</v>
      </c>
      <c r="U115" s="323">
        <v>28.78388</v>
      </c>
      <c r="V115" s="323">
        <v>26.217192000000001</v>
      </c>
      <c r="W115" s="323">
        <v>34.459803000000001</v>
      </c>
      <c r="X115" s="323">
        <v>37.847520000000003</v>
      </c>
      <c r="Y115" s="323">
        <v>0.56303099999999995</v>
      </c>
      <c r="Z115" s="323">
        <v>123.8</v>
      </c>
      <c r="AA115" s="323">
        <v>0.30270000000000002</v>
      </c>
      <c r="AB115" s="323">
        <v>4</v>
      </c>
      <c r="AC115" s="323">
        <v>5</v>
      </c>
    </row>
    <row r="116" spans="1:29" x14ac:dyDescent="0.2">
      <c r="A116" t="s">
        <v>205</v>
      </c>
      <c r="B116" t="s">
        <v>206</v>
      </c>
      <c r="C116" t="s">
        <v>207</v>
      </c>
      <c r="D116" t="s">
        <v>208</v>
      </c>
      <c r="E116" s="323" t="s">
        <v>304</v>
      </c>
      <c r="F116" s="323" t="s">
        <v>290</v>
      </c>
      <c r="K116">
        <v>85</v>
      </c>
      <c r="L116" s="323">
        <v>26081.790199999999</v>
      </c>
      <c r="M116" s="323">
        <v>44.369560999999997</v>
      </c>
      <c r="N116" s="323">
        <v>47.898457999999998</v>
      </c>
      <c r="O116" s="323">
        <v>53.838887999999997</v>
      </c>
      <c r="P116" s="323">
        <v>24.959478000000001</v>
      </c>
      <c r="Q116" s="323">
        <v>21.597884000000001</v>
      </c>
      <c r="R116" s="323">
        <v>93.291385000000005</v>
      </c>
      <c r="S116" s="323">
        <v>92.229551000000001</v>
      </c>
      <c r="T116" s="323">
        <v>45.755096000000002</v>
      </c>
      <c r="U116" s="323">
        <v>43.293804999999999</v>
      </c>
      <c r="V116" s="323">
        <v>44.367778000000001</v>
      </c>
      <c r="W116" s="323">
        <v>47.896377999999999</v>
      </c>
      <c r="X116" s="323">
        <v>53.838844000000002</v>
      </c>
      <c r="Y116" s="323">
        <v>0.88441599999999998</v>
      </c>
      <c r="Z116" s="323">
        <v>1022.4</v>
      </c>
      <c r="AA116" s="323">
        <v>0.69220000000000004</v>
      </c>
      <c r="AB116" s="323">
        <v>4</v>
      </c>
      <c r="AC116" s="323">
        <v>5</v>
      </c>
    </row>
    <row r="117" spans="1:29" x14ac:dyDescent="0.2">
      <c r="A117" t="s">
        <v>205</v>
      </c>
      <c r="B117" t="s">
        <v>206</v>
      </c>
      <c r="C117" t="s">
        <v>207</v>
      </c>
      <c r="D117" t="s">
        <v>208</v>
      </c>
      <c r="E117" s="323" t="s">
        <v>304</v>
      </c>
      <c r="F117" s="323" t="s">
        <v>290</v>
      </c>
      <c r="K117">
        <v>110</v>
      </c>
      <c r="L117" s="323">
        <v>7711.0729000000001</v>
      </c>
      <c r="M117" s="323">
        <v>42.466999999999999</v>
      </c>
      <c r="N117" s="323">
        <v>47.712088000000001</v>
      </c>
      <c r="O117" s="323">
        <v>53.140540999999999</v>
      </c>
      <c r="P117" s="323">
        <v>20.907730000000001</v>
      </c>
      <c r="Q117" s="323">
        <v>18.836993</v>
      </c>
      <c r="R117" s="323">
        <v>87.055975000000004</v>
      </c>
      <c r="S117" s="323">
        <v>85.686412000000004</v>
      </c>
      <c r="T117" s="323">
        <v>42.065525999999998</v>
      </c>
      <c r="U117" s="323">
        <v>42.434669999999997</v>
      </c>
      <c r="V117" s="323">
        <v>42.465583000000002</v>
      </c>
      <c r="W117" s="323">
        <v>47.710104000000001</v>
      </c>
      <c r="X117" s="323">
        <v>53.140509999999999</v>
      </c>
      <c r="Y117" s="323">
        <v>1.5114570000000001</v>
      </c>
      <c r="Z117" s="323">
        <v>541.79999999999995</v>
      </c>
      <c r="AA117" s="323">
        <v>0.46329999999999999</v>
      </c>
      <c r="AB117" s="323">
        <v>4</v>
      </c>
      <c r="AC117" s="323">
        <v>5</v>
      </c>
    </row>
    <row r="118" spans="1:29" x14ac:dyDescent="0.2">
      <c r="A118" t="s">
        <v>205</v>
      </c>
      <c r="B118" t="s">
        <v>206</v>
      </c>
      <c r="C118" t="s">
        <v>207</v>
      </c>
      <c r="D118" t="s">
        <v>208</v>
      </c>
      <c r="E118" s="323" t="s">
        <v>304</v>
      </c>
      <c r="F118" s="323" t="s">
        <v>290</v>
      </c>
      <c r="K118">
        <v>135</v>
      </c>
      <c r="L118" s="323">
        <v>2682.2458000000001</v>
      </c>
      <c r="M118" s="323">
        <v>40.972548000000003</v>
      </c>
      <c r="N118" s="323">
        <v>47.367829999999998</v>
      </c>
      <c r="O118" s="323">
        <v>51.946201000000002</v>
      </c>
      <c r="P118" s="323">
        <v>17.773472000000002</v>
      </c>
      <c r="Q118" s="323">
        <v>16.764548999999999</v>
      </c>
      <c r="R118" s="323">
        <v>75.491887000000006</v>
      </c>
      <c r="S118" s="323">
        <v>73.944237000000001</v>
      </c>
      <c r="T118" s="323">
        <v>39.323335</v>
      </c>
      <c r="U118" s="323">
        <v>41.602414000000003</v>
      </c>
      <c r="V118" s="323">
        <v>40.972047000000003</v>
      </c>
      <c r="W118" s="323">
        <v>47.365355000000001</v>
      </c>
      <c r="X118" s="323">
        <v>51.945748000000002</v>
      </c>
      <c r="Y118" s="323">
        <v>1.573064</v>
      </c>
      <c r="Z118" s="323">
        <v>237.3</v>
      </c>
      <c r="AA118" s="323">
        <v>0.40189999999999998</v>
      </c>
      <c r="AB118" s="323">
        <v>4</v>
      </c>
      <c r="AC118" s="323">
        <v>5</v>
      </c>
    </row>
    <row r="119" spans="1:29" x14ac:dyDescent="0.2">
      <c r="A119" t="s">
        <v>205</v>
      </c>
      <c r="B119" t="s">
        <v>206</v>
      </c>
      <c r="C119" t="s">
        <v>207</v>
      </c>
      <c r="D119" t="s">
        <v>208</v>
      </c>
      <c r="E119" s="323" t="s">
        <v>304</v>
      </c>
      <c r="F119" s="323" t="s">
        <v>290</v>
      </c>
      <c r="K119">
        <v>160</v>
      </c>
      <c r="L119" s="323">
        <v>1158.8091999999999</v>
      </c>
      <c r="M119" s="323">
        <v>39.647303000000001</v>
      </c>
      <c r="N119" s="323">
        <v>46.489704000000003</v>
      </c>
      <c r="O119" s="323">
        <v>49.634126999999999</v>
      </c>
      <c r="P119" s="323">
        <v>15.639400999999999</v>
      </c>
      <c r="Q119" s="323">
        <v>15.273332999999999</v>
      </c>
      <c r="R119" s="323">
        <v>59.417648999999997</v>
      </c>
      <c r="S119" s="323">
        <v>57.582993000000002</v>
      </c>
      <c r="T119" s="323">
        <v>37.197693000000001</v>
      </c>
      <c r="U119" s="323">
        <v>40.449573999999998</v>
      </c>
      <c r="V119" s="323">
        <v>39.647185999999998</v>
      </c>
      <c r="W119" s="323">
        <v>46.486030999999997</v>
      </c>
      <c r="X119" s="323">
        <v>49.631903999999999</v>
      </c>
      <c r="Y119" s="323">
        <v>1.877607</v>
      </c>
      <c r="Z119" s="323">
        <v>168.3</v>
      </c>
      <c r="AA119" s="323">
        <v>0.35189999999999999</v>
      </c>
      <c r="AB119" s="323">
        <v>4</v>
      </c>
      <c r="AC119" s="323">
        <v>5</v>
      </c>
    </row>
    <row r="120" spans="1:29" x14ac:dyDescent="0.2">
      <c r="A120" t="s">
        <v>205</v>
      </c>
      <c r="B120" t="s">
        <v>206</v>
      </c>
      <c r="C120" t="s">
        <v>207</v>
      </c>
      <c r="D120" t="s">
        <v>208</v>
      </c>
      <c r="E120" s="323" t="s">
        <v>304</v>
      </c>
      <c r="F120" s="323" t="s">
        <v>290</v>
      </c>
      <c r="K120">
        <v>185</v>
      </c>
      <c r="L120" s="323">
        <v>580.69929999999999</v>
      </c>
      <c r="M120" s="323">
        <v>37.857246000000004</v>
      </c>
      <c r="N120" s="323">
        <v>43.440226000000003</v>
      </c>
      <c r="O120" s="323">
        <v>45.663677999999997</v>
      </c>
      <c r="P120" s="323">
        <v>13.840450000000001</v>
      </c>
      <c r="Q120" s="323">
        <v>13.864742</v>
      </c>
      <c r="R120" s="323">
        <v>40.611185999999996</v>
      </c>
      <c r="S120" s="323">
        <v>38.367412999999999</v>
      </c>
      <c r="T120" s="323">
        <v>34.819698000000002</v>
      </c>
      <c r="U120" s="323">
        <v>37.658580999999998</v>
      </c>
      <c r="V120" s="323">
        <v>37.856973000000004</v>
      </c>
      <c r="W120" s="323">
        <v>43.422978000000001</v>
      </c>
      <c r="X120" s="323">
        <v>45.659395000000004</v>
      </c>
      <c r="Y120" s="323">
        <v>1.54694</v>
      </c>
      <c r="Z120" s="323">
        <v>131.69999999999999</v>
      </c>
      <c r="AA120" s="323">
        <v>0.4597</v>
      </c>
      <c r="AB120" s="323">
        <v>4</v>
      </c>
      <c r="AC120" s="323">
        <v>5</v>
      </c>
    </row>
    <row r="121" spans="1:29" x14ac:dyDescent="0.2">
      <c r="A121" t="s">
        <v>205</v>
      </c>
      <c r="B121" t="s">
        <v>206</v>
      </c>
      <c r="C121" t="s">
        <v>207</v>
      </c>
      <c r="D121" t="s">
        <v>208</v>
      </c>
      <c r="E121" s="323" t="s">
        <v>304</v>
      </c>
      <c r="F121" s="323" t="s">
        <v>290</v>
      </c>
      <c r="K121">
        <v>210</v>
      </c>
      <c r="L121" s="323">
        <v>292.21980000000002</v>
      </c>
      <c r="M121" s="323">
        <v>35.369549999999997</v>
      </c>
      <c r="N121" s="323">
        <v>40.051434</v>
      </c>
      <c r="O121" s="323">
        <v>39.443244</v>
      </c>
      <c r="P121" s="323">
        <v>11.805192999999999</v>
      </c>
      <c r="Q121" s="323">
        <v>12.06274</v>
      </c>
      <c r="R121" s="323">
        <v>17.836860999999999</v>
      </c>
      <c r="S121" s="323">
        <v>15.247697000000001</v>
      </c>
      <c r="T121" s="323">
        <v>31.721591</v>
      </c>
      <c r="U121" s="323">
        <v>32.857272999999999</v>
      </c>
      <c r="V121" s="323">
        <v>35.369177999999998</v>
      </c>
      <c r="W121" s="323">
        <v>40.044150999999999</v>
      </c>
      <c r="X121" s="323">
        <v>39.431279000000004</v>
      </c>
      <c r="Y121" s="323">
        <v>1.227538</v>
      </c>
      <c r="Z121" s="323">
        <v>110.8</v>
      </c>
      <c r="AA121" s="323">
        <v>0.39389999999999997</v>
      </c>
      <c r="AB121" s="323">
        <v>4</v>
      </c>
      <c r="AC121" s="323">
        <v>5</v>
      </c>
    </row>
    <row r="122" spans="1:29" x14ac:dyDescent="0.2">
      <c r="A122" t="s">
        <v>205</v>
      </c>
      <c r="B122" t="s">
        <v>206</v>
      </c>
      <c r="C122" t="s">
        <v>207</v>
      </c>
      <c r="D122" t="s">
        <v>208</v>
      </c>
      <c r="E122" s="323" t="s">
        <v>305</v>
      </c>
      <c r="F122" s="323" t="s">
        <v>291</v>
      </c>
      <c r="K122">
        <v>85</v>
      </c>
      <c r="L122" s="323">
        <v>115079.424</v>
      </c>
      <c r="M122" s="323">
        <v>50.438211000000003</v>
      </c>
      <c r="N122" s="323">
        <v>51.023116000000002</v>
      </c>
      <c r="O122" s="323">
        <v>56.615572</v>
      </c>
      <c r="P122" s="323">
        <v>31.45261</v>
      </c>
      <c r="Q122" s="323">
        <v>25.260672</v>
      </c>
      <c r="R122" s="323">
        <v>96.274269000000004</v>
      </c>
      <c r="S122" s="323">
        <v>94.323802999999998</v>
      </c>
      <c r="T122" s="323">
        <v>47.837823999999998</v>
      </c>
      <c r="U122" s="323">
        <v>48.732089999999999</v>
      </c>
      <c r="V122" s="323">
        <v>50.437756</v>
      </c>
      <c r="W122" s="323">
        <v>51.022007000000002</v>
      </c>
      <c r="X122" s="323">
        <v>56.613371999999998</v>
      </c>
      <c r="Y122" s="323">
        <v>0.67751399999999995</v>
      </c>
      <c r="Z122" s="323">
        <v>960</v>
      </c>
      <c r="AA122" s="323">
        <v>2.5499000000000001</v>
      </c>
      <c r="AB122" s="323">
        <v>8</v>
      </c>
      <c r="AC122" s="323">
        <v>11</v>
      </c>
    </row>
    <row r="123" spans="1:29" x14ac:dyDescent="0.2">
      <c r="A123" t="s">
        <v>205</v>
      </c>
      <c r="B123" t="s">
        <v>206</v>
      </c>
      <c r="C123" t="s">
        <v>207</v>
      </c>
      <c r="D123" t="s">
        <v>208</v>
      </c>
      <c r="E123" s="323" t="s">
        <v>305</v>
      </c>
      <c r="F123" s="323" t="s">
        <v>291</v>
      </c>
      <c r="K123">
        <v>110</v>
      </c>
      <c r="L123" s="323">
        <v>54968.160000000003</v>
      </c>
      <c r="M123" s="323">
        <v>46.241360999999998</v>
      </c>
      <c r="N123" s="323">
        <v>47.832292000000002</v>
      </c>
      <c r="O123" s="323">
        <v>54.801836999999999</v>
      </c>
      <c r="P123" s="323">
        <v>25.589290999999999</v>
      </c>
      <c r="Q123" s="323">
        <v>20.841896999999999</v>
      </c>
      <c r="R123" s="323">
        <v>88.566218000000006</v>
      </c>
      <c r="S123" s="323">
        <v>86.762156000000004</v>
      </c>
      <c r="T123" s="323">
        <v>42.662568999999998</v>
      </c>
      <c r="U123" s="323">
        <v>45.398904000000002</v>
      </c>
      <c r="V123" s="323">
        <v>46.240648</v>
      </c>
      <c r="W123" s="323">
        <v>47.830685000000003</v>
      </c>
      <c r="X123" s="323">
        <v>54.799846000000002</v>
      </c>
      <c r="Y123" s="323">
        <v>0.88819999999999999</v>
      </c>
      <c r="Z123" s="323">
        <v>632.29999999999995</v>
      </c>
      <c r="AA123" s="323">
        <v>1.9041999999999999</v>
      </c>
      <c r="AB123" s="323">
        <v>8</v>
      </c>
      <c r="AC123" s="323">
        <v>9</v>
      </c>
    </row>
    <row r="124" spans="1:29" x14ac:dyDescent="0.2">
      <c r="A124" t="s">
        <v>205</v>
      </c>
      <c r="B124" t="s">
        <v>206</v>
      </c>
      <c r="C124" t="s">
        <v>207</v>
      </c>
      <c r="D124" t="s">
        <v>208</v>
      </c>
      <c r="E124" s="323" t="s">
        <v>305</v>
      </c>
      <c r="F124" s="323" t="s">
        <v>291</v>
      </c>
      <c r="K124">
        <v>135</v>
      </c>
      <c r="L124" s="323">
        <v>24002.304</v>
      </c>
      <c r="M124" s="323">
        <v>42.239379999999997</v>
      </c>
      <c r="N124" s="323">
        <v>45.121797999999998</v>
      </c>
      <c r="O124" s="323">
        <v>52.783104999999999</v>
      </c>
      <c r="P124" s="323">
        <v>20.000648999999999</v>
      </c>
      <c r="Q124" s="323">
        <v>16.674423000000001</v>
      </c>
      <c r="R124" s="323">
        <v>72.047867999999994</v>
      </c>
      <c r="S124" s="323">
        <v>70.611967000000007</v>
      </c>
      <c r="T124" s="323">
        <v>38.031522000000002</v>
      </c>
      <c r="U124" s="323">
        <v>42.343305999999998</v>
      </c>
      <c r="V124" s="323">
        <v>42.238473999999997</v>
      </c>
      <c r="W124" s="323">
        <v>45.119903000000001</v>
      </c>
      <c r="X124" s="323">
        <v>52.780670999999998</v>
      </c>
      <c r="Y124" s="323">
        <v>1.0569440000000001</v>
      </c>
      <c r="Z124" s="323">
        <v>806.3</v>
      </c>
      <c r="AA124" s="323">
        <v>1.7153</v>
      </c>
      <c r="AB124" s="323">
        <v>8</v>
      </c>
      <c r="AC124" s="323">
        <v>9</v>
      </c>
    </row>
    <row r="125" spans="1:29" x14ac:dyDescent="0.2">
      <c r="A125" t="s">
        <v>205</v>
      </c>
      <c r="B125" t="s">
        <v>206</v>
      </c>
      <c r="C125" t="s">
        <v>207</v>
      </c>
      <c r="D125" t="s">
        <v>208</v>
      </c>
      <c r="E125" s="323" t="s">
        <v>305</v>
      </c>
      <c r="F125" s="323" t="s">
        <v>291</v>
      </c>
      <c r="K125">
        <v>160</v>
      </c>
      <c r="L125" s="323">
        <v>8649.0239999999994</v>
      </c>
      <c r="M125" s="323">
        <v>38.386130000000001</v>
      </c>
      <c r="N125" s="323">
        <v>43.320382000000002</v>
      </c>
      <c r="O125" s="323">
        <v>50.057765000000003</v>
      </c>
      <c r="P125" s="323">
        <v>14.565740999999999</v>
      </c>
      <c r="Q125" s="323">
        <v>12.735094</v>
      </c>
      <c r="R125" s="323">
        <v>44.600836999999999</v>
      </c>
      <c r="S125" s="323">
        <v>43.69567</v>
      </c>
      <c r="T125" s="323">
        <v>33.891609000000003</v>
      </c>
      <c r="U125" s="323">
        <v>39.556666999999997</v>
      </c>
      <c r="V125" s="323">
        <v>38.385174999999997</v>
      </c>
      <c r="W125" s="323">
        <v>43.318463999999999</v>
      </c>
      <c r="X125" s="323">
        <v>50.057499</v>
      </c>
      <c r="Y125" s="323">
        <v>1.2504420000000001</v>
      </c>
      <c r="Z125" s="323">
        <v>547.5</v>
      </c>
      <c r="AA125" s="323">
        <v>1.2686999999999999</v>
      </c>
      <c r="AB125" s="323">
        <v>8</v>
      </c>
      <c r="AC125" s="323">
        <v>9</v>
      </c>
    </row>
    <row r="126" spans="1:29" x14ac:dyDescent="0.2">
      <c r="A126" t="s">
        <v>205</v>
      </c>
      <c r="B126" t="s">
        <v>206</v>
      </c>
      <c r="C126" t="s">
        <v>207</v>
      </c>
      <c r="D126" t="s">
        <v>208</v>
      </c>
      <c r="E126" s="323" t="s">
        <v>305</v>
      </c>
      <c r="F126" s="323" t="s">
        <v>291</v>
      </c>
      <c r="K126">
        <v>185</v>
      </c>
      <c r="L126" s="323">
        <v>1965.9839999999999</v>
      </c>
      <c r="M126" s="323">
        <v>35.094749999999998</v>
      </c>
      <c r="N126" s="323">
        <v>41.687840000000001</v>
      </c>
      <c r="O126" s="323">
        <v>46.865968000000002</v>
      </c>
      <c r="P126" s="323">
        <v>10.173855</v>
      </c>
      <c r="Q126" s="323">
        <v>9.6333629999999992</v>
      </c>
      <c r="R126" s="323">
        <v>16.215797999999999</v>
      </c>
      <c r="S126" s="323">
        <v>15.717124999999999</v>
      </c>
      <c r="T126" s="323">
        <v>30.588493</v>
      </c>
      <c r="U126" s="323">
        <v>37.103968999999999</v>
      </c>
      <c r="V126" s="323">
        <v>35.093240000000002</v>
      </c>
      <c r="W126" s="323">
        <v>41.686416000000001</v>
      </c>
      <c r="X126" s="323">
        <v>46.841990000000003</v>
      </c>
      <c r="Y126" s="323">
        <v>1.661362</v>
      </c>
      <c r="Z126" s="323">
        <v>253.6</v>
      </c>
      <c r="AA126" s="323">
        <v>1.0407999999999999</v>
      </c>
      <c r="AB126" s="323">
        <v>8</v>
      </c>
      <c r="AC126" s="323">
        <v>8</v>
      </c>
    </row>
    <row r="127" spans="1:29" x14ac:dyDescent="0.2">
      <c r="A127" t="s">
        <v>205</v>
      </c>
      <c r="B127" t="s">
        <v>206</v>
      </c>
      <c r="C127" t="s">
        <v>207</v>
      </c>
      <c r="D127" t="s">
        <v>208</v>
      </c>
      <c r="E127" s="323" t="s">
        <v>305</v>
      </c>
      <c r="F127" s="323" t="s">
        <v>291</v>
      </c>
      <c r="K127">
        <v>210</v>
      </c>
      <c r="L127" s="323">
        <v>497.66399999999999</v>
      </c>
      <c r="M127" s="323">
        <v>33.532660999999997</v>
      </c>
      <c r="N127" s="323">
        <v>38.149881999999998</v>
      </c>
      <c r="O127" s="323">
        <v>41.970694000000002</v>
      </c>
      <c r="P127" s="323">
        <v>8.3838609999999996</v>
      </c>
      <c r="Q127" s="323">
        <v>8.4977719999999994</v>
      </c>
      <c r="R127" s="323">
        <v>2.3572449999999998</v>
      </c>
      <c r="S127" s="323">
        <v>1.911586</v>
      </c>
      <c r="T127" s="323">
        <v>29.024325999999999</v>
      </c>
      <c r="U127" s="323">
        <v>34.425238999999998</v>
      </c>
      <c r="V127" s="323">
        <v>33.532049999999998</v>
      </c>
      <c r="W127" s="323">
        <v>38.138126999999997</v>
      </c>
      <c r="X127" s="323">
        <v>41.930222000000001</v>
      </c>
      <c r="Y127" s="323">
        <v>2.063237</v>
      </c>
      <c r="Z127" s="323">
        <v>179.7</v>
      </c>
      <c r="AA127" s="323">
        <v>0.93459999999999999</v>
      </c>
      <c r="AB127" s="323">
        <v>7</v>
      </c>
      <c r="AC127" s="323">
        <v>8</v>
      </c>
    </row>
    <row r="128" spans="1:29" x14ac:dyDescent="0.2">
      <c r="A128" t="s">
        <v>205</v>
      </c>
      <c r="B128" t="s">
        <v>206</v>
      </c>
      <c r="C128" t="s">
        <v>207</v>
      </c>
      <c r="D128" t="s">
        <v>208</v>
      </c>
      <c r="E128" s="323" t="s">
        <v>305</v>
      </c>
      <c r="F128" s="323" t="s">
        <v>292</v>
      </c>
      <c r="K128">
        <v>85</v>
      </c>
      <c r="L128" s="323">
        <v>20702.975999999999</v>
      </c>
      <c r="M128" s="323">
        <v>51.081885</v>
      </c>
      <c r="N128" s="323">
        <v>51.897013000000001</v>
      </c>
      <c r="O128" s="323">
        <v>54.541882999999999</v>
      </c>
      <c r="P128" s="323">
        <v>31.849993999999999</v>
      </c>
      <c r="Q128" s="323">
        <v>26.662859000000001</v>
      </c>
      <c r="R128" s="323">
        <v>94.114202000000006</v>
      </c>
      <c r="S128" s="323">
        <v>92.168532999999996</v>
      </c>
      <c r="T128" s="323">
        <v>49.967818999999999</v>
      </c>
      <c r="U128" s="323">
        <v>48.101714999999999</v>
      </c>
      <c r="V128" s="323">
        <v>51.081817000000001</v>
      </c>
      <c r="W128" s="323">
        <v>51.896939000000003</v>
      </c>
      <c r="X128" s="323">
        <v>54.541789999999999</v>
      </c>
      <c r="Y128" s="323">
        <v>0.193194</v>
      </c>
      <c r="Z128" s="323">
        <v>1021</v>
      </c>
      <c r="AA128" s="323">
        <v>1.9031</v>
      </c>
      <c r="AB128" s="323">
        <v>8</v>
      </c>
      <c r="AC128" s="323">
        <v>9</v>
      </c>
    </row>
    <row r="129" spans="1:29" x14ac:dyDescent="0.2">
      <c r="A129" t="s">
        <v>205</v>
      </c>
      <c r="B129" t="s">
        <v>206</v>
      </c>
      <c r="C129" t="s">
        <v>207</v>
      </c>
      <c r="D129" t="s">
        <v>208</v>
      </c>
      <c r="E129" s="323" t="s">
        <v>305</v>
      </c>
      <c r="F129" s="323" t="s">
        <v>292</v>
      </c>
      <c r="K129">
        <v>110</v>
      </c>
      <c r="L129" s="323">
        <v>9803.9423999999999</v>
      </c>
      <c r="M129" s="323">
        <v>47.047767</v>
      </c>
      <c r="N129" s="323">
        <v>51.400941000000003</v>
      </c>
      <c r="O129" s="323">
        <v>52.879240000000003</v>
      </c>
      <c r="P129" s="323">
        <v>26.354585</v>
      </c>
      <c r="Q129" s="323">
        <v>21.985119999999998</v>
      </c>
      <c r="R129" s="323">
        <v>87.684920000000005</v>
      </c>
      <c r="S129" s="323">
        <v>85.244795999999994</v>
      </c>
      <c r="T129" s="323">
        <v>44.678840000000001</v>
      </c>
      <c r="U129" s="323">
        <v>46.046630999999998</v>
      </c>
      <c r="V129" s="323">
        <v>47.047665000000002</v>
      </c>
      <c r="W129" s="323">
        <v>51.400843999999999</v>
      </c>
      <c r="X129" s="323">
        <v>52.879185</v>
      </c>
      <c r="Y129" s="323">
        <v>0.18997600000000001</v>
      </c>
      <c r="Z129" s="323">
        <v>924.2</v>
      </c>
      <c r="AA129" s="323">
        <v>2.1543000000000001</v>
      </c>
      <c r="AB129" s="323">
        <v>8</v>
      </c>
      <c r="AC129" s="323">
        <v>9</v>
      </c>
    </row>
    <row r="130" spans="1:29" x14ac:dyDescent="0.2">
      <c r="A130" t="s">
        <v>205</v>
      </c>
      <c r="B130" t="s">
        <v>206</v>
      </c>
      <c r="C130" t="s">
        <v>207</v>
      </c>
      <c r="D130" t="s">
        <v>208</v>
      </c>
      <c r="E130" s="323" t="s">
        <v>305</v>
      </c>
      <c r="F130" s="323" t="s">
        <v>292</v>
      </c>
      <c r="K130">
        <v>135</v>
      </c>
      <c r="L130" s="323">
        <v>3988.2240000000002</v>
      </c>
      <c r="M130" s="323">
        <v>43.163573999999997</v>
      </c>
      <c r="N130" s="323">
        <v>50.668224000000002</v>
      </c>
      <c r="O130" s="323">
        <v>50.860353000000003</v>
      </c>
      <c r="P130" s="323">
        <v>21.267306000000001</v>
      </c>
      <c r="Q130" s="323">
        <v>17.590199999999999</v>
      </c>
      <c r="R130" s="323">
        <v>72.877774000000002</v>
      </c>
      <c r="S130" s="323">
        <v>70.609812000000005</v>
      </c>
      <c r="T130" s="323">
        <v>39.796990999999998</v>
      </c>
      <c r="U130" s="323">
        <v>43.787092999999999</v>
      </c>
      <c r="V130" s="323">
        <v>43.163364000000001</v>
      </c>
      <c r="W130" s="323">
        <v>50.668094000000004</v>
      </c>
      <c r="X130" s="323">
        <v>50.860124999999996</v>
      </c>
      <c r="Y130" s="323">
        <v>0.30890899999999999</v>
      </c>
      <c r="Z130" s="323">
        <v>655.29999999999995</v>
      </c>
      <c r="AA130" s="323">
        <v>1.3880999999999999</v>
      </c>
      <c r="AB130" s="323">
        <v>8</v>
      </c>
      <c r="AC130" s="323">
        <v>8</v>
      </c>
    </row>
    <row r="131" spans="1:29" x14ac:dyDescent="0.2">
      <c r="A131" t="s">
        <v>205</v>
      </c>
      <c r="B131" t="s">
        <v>206</v>
      </c>
      <c r="C131" t="s">
        <v>207</v>
      </c>
      <c r="D131" t="s">
        <v>208</v>
      </c>
      <c r="E131" s="323" t="s">
        <v>305</v>
      </c>
      <c r="F131" s="323" t="s">
        <v>292</v>
      </c>
      <c r="K131">
        <v>160</v>
      </c>
      <c r="L131" s="323">
        <v>1165.3632</v>
      </c>
      <c r="M131" s="323">
        <v>39.91874</v>
      </c>
      <c r="N131" s="323">
        <v>49.381613999999999</v>
      </c>
      <c r="O131" s="323">
        <v>48.766015000000003</v>
      </c>
      <c r="P131" s="323">
        <v>16.319782</v>
      </c>
      <c r="Q131" s="323">
        <v>13.915335000000001</v>
      </c>
      <c r="R131" s="323">
        <v>42.296073</v>
      </c>
      <c r="S131" s="323">
        <v>41.239738000000003</v>
      </c>
      <c r="T131" s="323">
        <v>35.917619000000002</v>
      </c>
      <c r="U131" s="323">
        <v>41.378825999999997</v>
      </c>
      <c r="V131" s="323">
        <v>39.918433999999998</v>
      </c>
      <c r="W131" s="323">
        <v>49.381447000000001</v>
      </c>
      <c r="X131" s="323">
        <v>48.765715</v>
      </c>
      <c r="Y131" s="323">
        <v>0.54223500000000002</v>
      </c>
      <c r="Z131" s="323">
        <v>394.8</v>
      </c>
      <c r="AA131" s="323">
        <v>1.1918</v>
      </c>
      <c r="AB131" s="323">
        <v>8</v>
      </c>
      <c r="AC131" s="323">
        <v>8</v>
      </c>
    </row>
    <row r="132" spans="1:29" x14ac:dyDescent="0.2">
      <c r="A132" t="s">
        <v>205</v>
      </c>
      <c r="B132" t="s">
        <v>206</v>
      </c>
      <c r="C132" t="s">
        <v>207</v>
      </c>
      <c r="D132" t="s">
        <v>208</v>
      </c>
      <c r="E132" s="323" t="s">
        <v>305</v>
      </c>
      <c r="F132" s="323" t="s">
        <v>292</v>
      </c>
      <c r="K132">
        <v>185</v>
      </c>
      <c r="L132" s="323">
        <v>318.14400000000001</v>
      </c>
      <c r="M132" s="323">
        <v>38.030878000000001</v>
      </c>
      <c r="N132" s="323">
        <v>44.252330999999998</v>
      </c>
      <c r="O132" s="323">
        <v>45.483908999999997</v>
      </c>
      <c r="P132" s="323">
        <v>13.032924</v>
      </c>
      <c r="Q132" s="323">
        <v>12.027877999999999</v>
      </c>
      <c r="R132" s="323">
        <v>17.459284</v>
      </c>
      <c r="S132" s="323">
        <v>17.029320999999999</v>
      </c>
      <c r="T132" s="323">
        <v>33.826524999999997</v>
      </c>
      <c r="U132" s="323">
        <v>39.564182000000002</v>
      </c>
      <c r="V132" s="323">
        <v>38.030472000000003</v>
      </c>
      <c r="W132" s="323">
        <v>44.245296000000003</v>
      </c>
      <c r="X132" s="323">
        <v>45.483116000000003</v>
      </c>
      <c r="Y132" s="323">
        <v>0.43387100000000001</v>
      </c>
      <c r="Z132" s="323">
        <v>202</v>
      </c>
      <c r="AA132" s="323">
        <v>1.2112000000000001</v>
      </c>
      <c r="AB132" s="323">
        <v>8</v>
      </c>
      <c r="AC132" s="323">
        <v>8</v>
      </c>
    </row>
    <row r="133" spans="1:29" x14ac:dyDescent="0.2">
      <c r="A133" t="s">
        <v>205</v>
      </c>
      <c r="B133" t="s">
        <v>206</v>
      </c>
      <c r="C133" t="s">
        <v>207</v>
      </c>
      <c r="D133" t="s">
        <v>208</v>
      </c>
      <c r="E133" s="323" t="s">
        <v>305</v>
      </c>
      <c r="F133" s="323" t="s">
        <v>292</v>
      </c>
      <c r="K133">
        <v>210</v>
      </c>
      <c r="L133" s="323">
        <v>112.512</v>
      </c>
      <c r="M133" s="323">
        <v>36.706159999999997</v>
      </c>
      <c r="N133" s="323">
        <v>42.131452000000003</v>
      </c>
      <c r="O133" s="323">
        <v>37.725482999999997</v>
      </c>
      <c r="P133" s="323">
        <v>11.493147</v>
      </c>
      <c r="Q133" s="323">
        <v>11.22997</v>
      </c>
      <c r="R133" s="323">
        <v>7.6752929999999999</v>
      </c>
      <c r="S133" s="323">
        <v>7.4675640000000003</v>
      </c>
      <c r="T133" s="323">
        <v>32.182740000000003</v>
      </c>
      <c r="U133" s="323">
        <v>32.665568999999998</v>
      </c>
      <c r="V133" s="323">
        <v>36.705854000000002</v>
      </c>
      <c r="W133" s="323">
        <v>42.131326000000001</v>
      </c>
      <c r="X133" s="323">
        <v>37.699722999999999</v>
      </c>
      <c r="Y133" s="323">
        <v>0.36346499999999998</v>
      </c>
      <c r="Z133" s="323">
        <v>168</v>
      </c>
      <c r="AA133" s="323">
        <v>0.87109999999999999</v>
      </c>
      <c r="AB133" s="323">
        <v>8</v>
      </c>
      <c r="AC133" s="323">
        <v>8</v>
      </c>
    </row>
    <row r="134" spans="1:29" x14ac:dyDescent="0.2">
      <c r="A134" t="s">
        <v>205</v>
      </c>
      <c r="B134" t="s">
        <v>206</v>
      </c>
      <c r="C134" t="s">
        <v>207</v>
      </c>
      <c r="D134" t="s">
        <v>208</v>
      </c>
      <c r="E134" s="323" t="s">
        <v>305</v>
      </c>
      <c r="F134" s="323" t="s">
        <v>293</v>
      </c>
      <c r="K134">
        <v>85</v>
      </c>
      <c r="L134" s="323">
        <v>13271.8848</v>
      </c>
      <c r="M134" s="323">
        <v>46.533163999999999</v>
      </c>
      <c r="N134" s="323">
        <v>51.754899000000002</v>
      </c>
      <c r="O134" s="323">
        <v>52.397958000000003</v>
      </c>
      <c r="P134" s="323">
        <v>26.354997000000001</v>
      </c>
      <c r="Q134" s="323">
        <v>25.683178000000002</v>
      </c>
      <c r="R134" s="323">
        <v>96.458173000000002</v>
      </c>
      <c r="S134" s="323">
        <v>95.197782000000004</v>
      </c>
      <c r="T134" s="323">
        <v>48.702882000000002</v>
      </c>
      <c r="U134" s="323">
        <v>47.427422</v>
      </c>
      <c r="V134" s="323">
        <v>46.533060999999996</v>
      </c>
      <c r="W134" s="323">
        <v>51.754797000000003</v>
      </c>
      <c r="X134" s="323">
        <v>52.397891999999999</v>
      </c>
      <c r="Y134" s="323">
        <v>0.18709799999999999</v>
      </c>
      <c r="Z134" s="323">
        <v>422.1</v>
      </c>
      <c r="AA134" s="323">
        <v>0.64810000000000001</v>
      </c>
      <c r="AB134" s="323">
        <v>3</v>
      </c>
      <c r="AC134" s="323">
        <v>5</v>
      </c>
    </row>
    <row r="135" spans="1:29" x14ac:dyDescent="0.2">
      <c r="A135" t="s">
        <v>205</v>
      </c>
      <c r="B135" t="s">
        <v>206</v>
      </c>
      <c r="C135" t="s">
        <v>207</v>
      </c>
      <c r="D135" t="s">
        <v>208</v>
      </c>
      <c r="E135" s="323" t="s">
        <v>305</v>
      </c>
      <c r="F135" s="323" t="s">
        <v>293</v>
      </c>
      <c r="K135">
        <v>110</v>
      </c>
      <c r="L135" s="323">
        <v>6934.8095999999996</v>
      </c>
      <c r="M135" s="323">
        <v>44.266716000000002</v>
      </c>
      <c r="N135" s="323">
        <v>48.452992000000002</v>
      </c>
      <c r="O135" s="323">
        <v>48.901085999999999</v>
      </c>
      <c r="P135" s="323">
        <v>22.460522000000001</v>
      </c>
      <c r="Q135" s="323">
        <v>22.723345999999999</v>
      </c>
      <c r="R135" s="323">
        <v>91.751316000000003</v>
      </c>
      <c r="S135" s="323">
        <v>90.148656000000003</v>
      </c>
      <c r="T135" s="323">
        <v>43.755063</v>
      </c>
      <c r="U135" s="323">
        <v>44.698430999999999</v>
      </c>
      <c r="V135" s="323">
        <v>44.266559999999998</v>
      </c>
      <c r="W135" s="323">
        <v>48.452931999999997</v>
      </c>
      <c r="X135" s="323">
        <v>48.900976</v>
      </c>
      <c r="Y135" s="323">
        <v>0.179898</v>
      </c>
      <c r="Z135" s="323">
        <v>301.2</v>
      </c>
      <c r="AA135" s="323">
        <v>0.47239999999999999</v>
      </c>
      <c r="AB135" s="323">
        <v>3</v>
      </c>
      <c r="AC135" s="323">
        <v>5</v>
      </c>
    </row>
    <row r="136" spans="1:29" x14ac:dyDescent="0.2">
      <c r="A136" t="s">
        <v>205</v>
      </c>
      <c r="B136" t="s">
        <v>206</v>
      </c>
      <c r="C136" t="s">
        <v>207</v>
      </c>
      <c r="D136" t="s">
        <v>208</v>
      </c>
      <c r="E136" s="323" t="s">
        <v>305</v>
      </c>
      <c r="F136" s="323" t="s">
        <v>293</v>
      </c>
      <c r="K136">
        <v>135</v>
      </c>
      <c r="L136" s="323">
        <v>3623.8463999999999</v>
      </c>
      <c r="M136" s="323">
        <v>41.401048000000003</v>
      </c>
      <c r="N136" s="323">
        <v>44.995234000000004</v>
      </c>
      <c r="O136" s="323">
        <v>45.298631</v>
      </c>
      <c r="P136" s="323">
        <v>18.530279</v>
      </c>
      <c r="Q136" s="323">
        <v>19.346616999999998</v>
      </c>
      <c r="R136" s="323">
        <v>81.160601999999997</v>
      </c>
      <c r="S136" s="323">
        <v>79.300104000000005</v>
      </c>
      <c r="T136" s="323">
        <v>38.968502999999998</v>
      </c>
      <c r="U136" s="323">
        <v>41.555531000000002</v>
      </c>
      <c r="V136" s="323">
        <v>41.401032999999998</v>
      </c>
      <c r="W136" s="323">
        <v>44.995103</v>
      </c>
      <c r="X136" s="323">
        <v>45.298589999999997</v>
      </c>
      <c r="Y136" s="323">
        <v>0.26978600000000003</v>
      </c>
      <c r="Z136" s="323">
        <v>198.4</v>
      </c>
      <c r="AA136" s="323">
        <v>0.43919999999999998</v>
      </c>
      <c r="AB136" s="323">
        <v>3</v>
      </c>
      <c r="AC136" s="323">
        <v>5</v>
      </c>
    </row>
    <row r="137" spans="1:29" x14ac:dyDescent="0.2">
      <c r="A137" t="s">
        <v>205</v>
      </c>
      <c r="B137" t="s">
        <v>206</v>
      </c>
      <c r="C137" t="s">
        <v>207</v>
      </c>
      <c r="D137" t="s">
        <v>208</v>
      </c>
      <c r="E137" s="323" t="s">
        <v>305</v>
      </c>
      <c r="F137" s="323" t="s">
        <v>293</v>
      </c>
      <c r="K137">
        <v>160</v>
      </c>
      <c r="L137" s="323">
        <v>1721.0496000000001</v>
      </c>
      <c r="M137" s="323">
        <v>37.866129999999998</v>
      </c>
      <c r="N137" s="323">
        <v>41.476222</v>
      </c>
      <c r="O137" s="323">
        <v>41.397202999999998</v>
      </c>
      <c r="P137" s="323">
        <v>14.515504</v>
      </c>
      <c r="Q137" s="323">
        <v>15.574783999999999</v>
      </c>
      <c r="R137" s="323">
        <v>59.663781</v>
      </c>
      <c r="S137" s="323">
        <v>57.822279999999999</v>
      </c>
      <c r="T137" s="323">
        <v>34.256722000000003</v>
      </c>
      <c r="U137" s="323">
        <v>37.946446999999999</v>
      </c>
      <c r="V137" s="323">
        <v>37.866007000000003</v>
      </c>
      <c r="W137" s="323">
        <v>41.476067</v>
      </c>
      <c r="X137" s="323">
        <v>41.396847000000001</v>
      </c>
      <c r="Y137" s="323">
        <v>0.38023499999999999</v>
      </c>
      <c r="Z137" s="323">
        <v>200.1</v>
      </c>
      <c r="AA137" s="323">
        <v>0.3251</v>
      </c>
      <c r="AB137" s="323">
        <v>3</v>
      </c>
      <c r="AC137" s="323">
        <v>5</v>
      </c>
    </row>
    <row r="138" spans="1:29" x14ac:dyDescent="0.2">
      <c r="A138" t="s">
        <v>205</v>
      </c>
      <c r="B138" t="s">
        <v>206</v>
      </c>
      <c r="C138" t="s">
        <v>207</v>
      </c>
      <c r="D138" t="s">
        <v>208</v>
      </c>
      <c r="E138" s="323" t="s">
        <v>305</v>
      </c>
      <c r="F138" s="323" t="s">
        <v>293</v>
      </c>
      <c r="K138">
        <v>185</v>
      </c>
      <c r="L138" s="323">
        <v>761.77919999999995</v>
      </c>
      <c r="M138" s="323">
        <v>34.399771999999999</v>
      </c>
      <c r="N138" s="323">
        <v>38.425275999999997</v>
      </c>
      <c r="O138" s="323">
        <v>37.834881000000003</v>
      </c>
      <c r="P138" s="323">
        <v>10.953016999999999</v>
      </c>
      <c r="Q138" s="323">
        <v>12.039567</v>
      </c>
      <c r="R138" s="323">
        <v>30.493556999999999</v>
      </c>
      <c r="S138" s="323">
        <v>29.154342</v>
      </c>
      <c r="T138" s="323">
        <v>30.169516999999999</v>
      </c>
      <c r="U138" s="323">
        <v>34.493535999999999</v>
      </c>
      <c r="V138" s="323">
        <v>34.399726999999999</v>
      </c>
      <c r="W138" s="323">
        <v>38.425207999999998</v>
      </c>
      <c r="X138" s="323">
        <v>37.833820000000003</v>
      </c>
      <c r="Y138" s="323">
        <v>0.406113</v>
      </c>
      <c r="Z138" s="323">
        <v>125.3</v>
      </c>
      <c r="AA138" s="323">
        <v>0.1981</v>
      </c>
      <c r="AB138" s="323">
        <v>3</v>
      </c>
      <c r="AC138" s="323">
        <v>5</v>
      </c>
    </row>
    <row r="139" spans="1:29" x14ac:dyDescent="0.2">
      <c r="A139" t="s">
        <v>205</v>
      </c>
      <c r="B139" t="s">
        <v>206</v>
      </c>
      <c r="C139" t="s">
        <v>207</v>
      </c>
      <c r="D139" t="s">
        <v>208</v>
      </c>
      <c r="E139" s="323" t="s">
        <v>305</v>
      </c>
      <c r="F139" s="323" t="s">
        <v>293</v>
      </c>
      <c r="K139">
        <v>210</v>
      </c>
      <c r="L139" s="323">
        <v>321.79199999999997</v>
      </c>
      <c r="M139" s="323">
        <v>31.094833999999999</v>
      </c>
      <c r="N139" s="323">
        <v>35.627963999999999</v>
      </c>
      <c r="O139" s="323">
        <v>34.400024000000002</v>
      </c>
      <c r="P139" s="323">
        <v>8.2272820000000007</v>
      </c>
      <c r="Q139" s="323">
        <v>9.1682039999999994</v>
      </c>
      <c r="R139" s="323">
        <v>7.9816310000000001</v>
      </c>
      <c r="S139" s="323">
        <v>7.2777240000000001</v>
      </c>
      <c r="T139" s="323">
        <v>26.694711000000002</v>
      </c>
      <c r="U139" s="323">
        <v>31.253487</v>
      </c>
      <c r="V139" s="323">
        <v>31.094771000000001</v>
      </c>
      <c r="W139" s="323">
        <v>35.627803</v>
      </c>
      <c r="X139" s="323">
        <v>34.39969</v>
      </c>
      <c r="Y139" s="323">
        <v>0.53221799999999997</v>
      </c>
      <c r="Z139" s="323">
        <v>98.1</v>
      </c>
      <c r="AA139" s="323">
        <v>0.25419999999999998</v>
      </c>
      <c r="AB139" s="323">
        <v>3</v>
      </c>
      <c r="AC139" s="323">
        <v>5</v>
      </c>
    </row>
    <row r="140" spans="1:29" x14ac:dyDescent="0.2">
      <c r="A140" t="s">
        <v>205</v>
      </c>
      <c r="B140" t="s">
        <v>206</v>
      </c>
      <c r="C140" t="s">
        <v>207</v>
      </c>
      <c r="D140" t="s">
        <v>208</v>
      </c>
      <c r="E140" s="323" t="s">
        <v>305</v>
      </c>
      <c r="F140" s="323" t="s">
        <v>294</v>
      </c>
      <c r="K140">
        <v>85</v>
      </c>
      <c r="L140" s="323">
        <v>28326.912</v>
      </c>
      <c r="M140" s="323">
        <v>47.626890000000003</v>
      </c>
      <c r="N140" s="323">
        <v>48.795554000000003</v>
      </c>
      <c r="O140" s="323">
        <v>53.671245999999996</v>
      </c>
      <c r="P140" s="323">
        <v>27.394479</v>
      </c>
      <c r="Q140" s="323">
        <v>24.757148999999998</v>
      </c>
      <c r="R140" s="323">
        <v>91.608058</v>
      </c>
      <c r="S140" s="323">
        <v>90.868480000000005</v>
      </c>
      <c r="T140" s="323">
        <v>48.585462</v>
      </c>
      <c r="U140" s="323">
        <v>49.252383000000002</v>
      </c>
      <c r="V140" s="323">
        <v>47.626432000000001</v>
      </c>
      <c r="W140" s="323">
        <v>48.795532000000001</v>
      </c>
      <c r="X140" s="323">
        <v>53.671179000000002</v>
      </c>
      <c r="Y140" s="323">
        <v>1.297029</v>
      </c>
      <c r="Z140" s="323">
        <v>763.1</v>
      </c>
      <c r="AA140" s="323">
        <v>0.49340000000000001</v>
      </c>
      <c r="AB140" s="323">
        <v>4</v>
      </c>
      <c r="AC140" s="323">
        <v>5</v>
      </c>
    </row>
    <row r="141" spans="1:29" x14ac:dyDescent="0.2">
      <c r="A141" t="s">
        <v>205</v>
      </c>
      <c r="B141" t="s">
        <v>206</v>
      </c>
      <c r="C141" t="s">
        <v>207</v>
      </c>
      <c r="D141" t="s">
        <v>208</v>
      </c>
      <c r="E141" s="323" t="s">
        <v>305</v>
      </c>
      <c r="F141" s="323" t="s">
        <v>294</v>
      </c>
      <c r="K141">
        <v>110</v>
      </c>
      <c r="L141" s="323">
        <v>5193.9840000000004</v>
      </c>
      <c r="M141" s="323">
        <v>43.915764000000003</v>
      </c>
      <c r="N141" s="323">
        <v>46.529918000000002</v>
      </c>
      <c r="O141" s="323">
        <v>52.823929</v>
      </c>
      <c r="P141" s="323">
        <v>22.753361000000002</v>
      </c>
      <c r="Q141" s="323">
        <v>20.489713999999999</v>
      </c>
      <c r="R141" s="323">
        <v>82.452226999999993</v>
      </c>
      <c r="S141" s="323">
        <v>81.792041999999995</v>
      </c>
      <c r="T141" s="323">
        <v>43.700426</v>
      </c>
      <c r="U141" s="323">
        <v>47.512019000000002</v>
      </c>
      <c r="V141" s="323">
        <v>43.915709999999997</v>
      </c>
      <c r="W141" s="323">
        <v>46.529822000000003</v>
      </c>
      <c r="X141" s="323">
        <v>52.823802999999998</v>
      </c>
      <c r="Y141" s="323">
        <v>2.0556399999999999</v>
      </c>
      <c r="Z141" s="323">
        <v>368.2</v>
      </c>
      <c r="AA141" s="323">
        <v>0.316</v>
      </c>
      <c r="AB141" s="323">
        <v>4</v>
      </c>
      <c r="AC141" s="323">
        <v>5</v>
      </c>
    </row>
    <row r="142" spans="1:29" x14ac:dyDescent="0.2">
      <c r="A142" t="s">
        <v>205</v>
      </c>
      <c r="B142" t="s">
        <v>206</v>
      </c>
      <c r="C142" t="s">
        <v>207</v>
      </c>
      <c r="D142" t="s">
        <v>208</v>
      </c>
      <c r="E142" s="323" t="s">
        <v>305</v>
      </c>
      <c r="F142" s="323" t="s">
        <v>294</v>
      </c>
      <c r="K142">
        <v>135</v>
      </c>
      <c r="L142" s="323">
        <v>1090.56</v>
      </c>
      <c r="M142" s="323">
        <v>42.521729000000001</v>
      </c>
      <c r="N142" s="323">
        <v>45.395812999999997</v>
      </c>
      <c r="O142" s="323">
        <v>52.026958999999998</v>
      </c>
      <c r="P142" s="323">
        <v>19.633161000000001</v>
      </c>
      <c r="Q142" s="323">
        <v>18.299116999999999</v>
      </c>
      <c r="R142" s="323">
        <v>71.467219999999998</v>
      </c>
      <c r="S142" s="323">
        <v>70.748328999999998</v>
      </c>
      <c r="T142" s="323">
        <v>40.909115999999997</v>
      </c>
      <c r="U142" s="323">
        <v>46.481388000000003</v>
      </c>
      <c r="V142" s="323">
        <v>42.521709999999999</v>
      </c>
      <c r="W142" s="323">
        <v>45.395783000000002</v>
      </c>
      <c r="X142" s="323">
        <v>52.026485000000001</v>
      </c>
      <c r="Y142" s="323">
        <v>2.4299179999999998</v>
      </c>
      <c r="Z142" s="323">
        <v>179.8</v>
      </c>
      <c r="AA142" s="323">
        <v>0.3599</v>
      </c>
      <c r="AB142" s="323">
        <v>4</v>
      </c>
      <c r="AC142" s="323">
        <v>5</v>
      </c>
    </row>
    <row r="143" spans="1:29" x14ac:dyDescent="0.2">
      <c r="A143" t="s">
        <v>205</v>
      </c>
      <c r="B143" t="s">
        <v>206</v>
      </c>
      <c r="C143" t="s">
        <v>207</v>
      </c>
      <c r="D143" t="s">
        <v>208</v>
      </c>
      <c r="E143" s="323" t="s">
        <v>305</v>
      </c>
      <c r="F143" s="323" t="s">
        <v>294</v>
      </c>
      <c r="K143">
        <v>160</v>
      </c>
      <c r="L143" s="323">
        <v>479.71199999999999</v>
      </c>
      <c r="M143" s="323">
        <v>41.760233999999997</v>
      </c>
      <c r="N143" s="323">
        <v>44.243059000000002</v>
      </c>
      <c r="O143" s="323">
        <v>50.342846000000002</v>
      </c>
      <c r="P143" s="323">
        <v>17.935607999999998</v>
      </c>
      <c r="Q143" s="323">
        <v>17.216308000000001</v>
      </c>
      <c r="R143" s="323">
        <v>60.255468</v>
      </c>
      <c r="S143" s="323">
        <v>59.553694999999998</v>
      </c>
      <c r="T143" s="323">
        <v>39.449463000000002</v>
      </c>
      <c r="U143" s="323">
        <v>45.412263000000003</v>
      </c>
      <c r="V143" s="323">
        <v>41.760117000000001</v>
      </c>
      <c r="W143" s="323">
        <v>44.242773</v>
      </c>
      <c r="X143" s="323">
        <v>50.336846000000001</v>
      </c>
      <c r="Y143" s="323">
        <v>3.2251639999999999</v>
      </c>
      <c r="Z143" s="323">
        <v>115.3</v>
      </c>
      <c r="AA143" s="323">
        <v>0.26889999999999997</v>
      </c>
      <c r="AB143" s="323">
        <v>3</v>
      </c>
      <c r="AC143" s="323">
        <v>5</v>
      </c>
    </row>
    <row r="144" spans="1:29" x14ac:dyDescent="0.2">
      <c r="A144" t="s">
        <v>205</v>
      </c>
      <c r="B144" t="s">
        <v>206</v>
      </c>
      <c r="C144" t="s">
        <v>207</v>
      </c>
      <c r="D144" t="s">
        <v>208</v>
      </c>
      <c r="E144" s="323" t="s">
        <v>305</v>
      </c>
      <c r="F144" s="323" t="s">
        <v>294</v>
      </c>
      <c r="K144">
        <v>185</v>
      </c>
      <c r="L144" s="323">
        <v>213.024</v>
      </c>
      <c r="M144" s="323">
        <v>40.344123000000003</v>
      </c>
      <c r="N144" s="323">
        <v>42.643526999999999</v>
      </c>
      <c r="O144" s="323">
        <v>48.159858999999997</v>
      </c>
      <c r="P144" s="323">
        <v>15.976100000000001</v>
      </c>
      <c r="Q144" s="323">
        <v>15.794767</v>
      </c>
      <c r="R144" s="323">
        <v>42.218702</v>
      </c>
      <c r="S144" s="323">
        <v>41.570166999999998</v>
      </c>
      <c r="T144" s="323">
        <v>37.339874000000002</v>
      </c>
      <c r="U144" s="323">
        <v>42.890735999999997</v>
      </c>
      <c r="V144" s="323">
        <v>40.343237000000002</v>
      </c>
      <c r="W144" s="323">
        <v>42.643405999999999</v>
      </c>
      <c r="X144" s="323">
        <v>48.143704999999997</v>
      </c>
      <c r="Y144" s="323">
        <v>2.9453990000000001</v>
      </c>
      <c r="Z144" s="323">
        <v>98.6</v>
      </c>
      <c r="AA144" s="323">
        <v>0.2029</v>
      </c>
      <c r="AB144" s="323">
        <v>3</v>
      </c>
      <c r="AC144" s="323">
        <v>5</v>
      </c>
    </row>
    <row r="145" spans="1:29" x14ac:dyDescent="0.2">
      <c r="A145" t="s">
        <v>205</v>
      </c>
      <c r="B145" t="s">
        <v>206</v>
      </c>
      <c r="C145" t="s">
        <v>207</v>
      </c>
      <c r="D145" t="s">
        <v>208</v>
      </c>
      <c r="E145" s="323" t="s">
        <v>305</v>
      </c>
      <c r="F145" s="323" t="s">
        <v>294</v>
      </c>
      <c r="K145">
        <v>210</v>
      </c>
      <c r="L145" s="323">
        <v>108.864</v>
      </c>
      <c r="M145" s="323">
        <v>38.625641999999999</v>
      </c>
      <c r="N145" s="323">
        <v>39.955765</v>
      </c>
      <c r="O145" s="323">
        <v>45.920121000000002</v>
      </c>
      <c r="P145" s="323">
        <v>14.335894</v>
      </c>
      <c r="Q145" s="323">
        <v>14.294484000000001</v>
      </c>
      <c r="R145" s="323">
        <v>23.369333000000001</v>
      </c>
      <c r="S145" s="323">
        <v>22.972313</v>
      </c>
      <c r="T145" s="323">
        <v>35.121335999999999</v>
      </c>
      <c r="U145" s="323">
        <v>40.725915999999998</v>
      </c>
      <c r="V145" s="323">
        <v>38.625121999999998</v>
      </c>
      <c r="W145" s="323">
        <v>39.943069999999999</v>
      </c>
      <c r="X145" s="323">
        <v>45.918705000000003</v>
      </c>
      <c r="Y145" s="323">
        <v>3.9104329999999998</v>
      </c>
      <c r="Z145" s="323">
        <v>48.2</v>
      </c>
      <c r="AA145" s="323">
        <v>0.28799999999999998</v>
      </c>
      <c r="AB145" s="323">
        <v>3</v>
      </c>
      <c r="AC145" s="323">
        <v>5</v>
      </c>
    </row>
    <row r="146" spans="1:29" x14ac:dyDescent="0.2">
      <c r="A146" t="s">
        <v>205</v>
      </c>
      <c r="B146" t="s">
        <v>206</v>
      </c>
      <c r="C146" t="s">
        <v>207</v>
      </c>
      <c r="D146" t="s">
        <v>208</v>
      </c>
      <c r="E146" s="323" t="s">
        <v>306</v>
      </c>
      <c r="F146" s="323" t="s">
        <v>312</v>
      </c>
      <c r="K146">
        <v>85</v>
      </c>
      <c r="L146" s="323">
        <v>17872.819200000002</v>
      </c>
      <c r="M146" s="323">
        <v>50.54515</v>
      </c>
      <c r="N146" s="323">
        <v>50.999130000000001</v>
      </c>
      <c r="O146" s="323">
        <v>47.813917000000004</v>
      </c>
      <c r="P146" s="323">
        <v>31.896221000000001</v>
      </c>
      <c r="Q146" s="323">
        <v>25.863130999999999</v>
      </c>
      <c r="R146" s="323">
        <v>90.507063000000002</v>
      </c>
      <c r="S146" s="323">
        <v>90.069755000000001</v>
      </c>
      <c r="T146" s="323">
        <v>48.619988999999997</v>
      </c>
      <c r="U146" s="323">
        <v>48.316574000000003</v>
      </c>
      <c r="V146" s="323">
        <v>50.545147999999998</v>
      </c>
      <c r="W146" s="323">
        <v>50.999127000000001</v>
      </c>
      <c r="X146" s="323">
        <v>47.813915000000001</v>
      </c>
      <c r="Y146" s="323">
        <v>4.2036179999999996</v>
      </c>
      <c r="Z146" s="323">
        <v>2061.4</v>
      </c>
      <c r="AA146" s="323">
        <v>0.69369999999999998</v>
      </c>
      <c r="AB146" s="323">
        <v>12</v>
      </c>
      <c r="AC146" s="323">
        <v>11</v>
      </c>
    </row>
    <row r="147" spans="1:29" x14ac:dyDescent="0.2">
      <c r="A147" t="s">
        <v>205</v>
      </c>
      <c r="B147" t="s">
        <v>206</v>
      </c>
      <c r="C147" t="s">
        <v>207</v>
      </c>
      <c r="D147" t="s">
        <v>208</v>
      </c>
      <c r="E147" s="323" t="s">
        <v>306</v>
      </c>
      <c r="F147" s="323" t="s">
        <v>312</v>
      </c>
      <c r="K147">
        <v>110</v>
      </c>
      <c r="L147" s="323">
        <v>4958.7839999999997</v>
      </c>
      <c r="M147" s="323">
        <v>48.422724000000002</v>
      </c>
      <c r="N147" s="323">
        <v>50.762193000000003</v>
      </c>
      <c r="O147" s="323">
        <v>46.880800000000001</v>
      </c>
      <c r="P147" s="323">
        <v>26.729946999999999</v>
      </c>
      <c r="Q147" s="323">
        <v>22.913520999999999</v>
      </c>
      <c r="R147" s="323">
        <v>84.010631000000004</v>
      </c>
      <c r="S147" s="323">
        <v>83.568760999999995</v>
      </c>
      <c r="T147" s="323">
        <v>45.467551</v>
      </c>
      <c r="U147" s="323">
        <v>47.517341999999999</v>
      </c>
      <c r="V147" s="323">
        <v>48.422525</v>
      </c>
      <c r="W147" s="323">
        <v>50.762182000000003</v>
      </c>
      <c r="X147" s="323">
        <v>46.880744</v>
      </c>
      <c r="Y147" s="323">
        <v>5.0335720000000004</v>
      </c>
      <c r="Z147" s="323">
        <v>1407</v>
      </c>
      <c r="AA147" s="323">
        <v>0.77590000000000003</v>
      </c>
      <c r="AB147" s="323">
        <v>12</v>
      </c>
      <c r="AC147" s="323">
        <v>11</v>
      </c>
    </row>
    <row r="148" spans="1:29" x14ac:dyDescent="0.2">
      <c r="A148" t="s">
        <v>205</v>
      </c>
      <c r="B148" t="s">
        <v>206</v>
      </c>
      <c r="C148" t="s">
        <v>207</v>
      </c>
      <c r="D148" t="s">
        <v>208</v>
      </c>
      <c r="E148" s="323" t="s">
        <v>306</v>
      </c>
      <c r="F148" s="323" t="s">
        <v>312</v>
      </c>
      <c r="K148">
        <v>135</v>
      </c>
      <c r="L148" s="323">
        <v>1563.7632000000001</v>
      </c>
      <c r="M148" s="323">
        <v>46.572285999999998</v>
      </c>
      <c r="N148" s="323">
        <v>50.378165000000003</v>
      </c>
      <c r="O148" s="323">
        <v>46.035139999999998</v>
      </c>
      <c r="P148" s="323">
        <v>22.649616000000002</v>
      </c>
      <c r="Q148" s="323">
        <v>20.579701</v>
      </c>
      <c r="R148" s="323">
        <v>73.324732999999995</v>
      </c>
      <c r="S148" s="323">
        <v>72.930418000000003</v>
      </c>
      <c r="T148" s="323">
        <v>42.964370000000002</v>
      </c>
      <c r="U148" s="323">
        <v>46.750503000000002</v>
      </c>
      <c r="V148" s="323">
        <v>46.572284000000003</v>
      </c>
      <c r="W148" s="323">
        <v>50.378084999999999</v>
      </c>
      <c r="X148" s="323">
        <v>46.035133000000002</v>
      </c>
      <c r="Y148" s="323">
        <v>6.1630459999999996</v>
      </c>
      <c r="Z148" s="323">
        <v>967.7</v>
      </c>
      <c r="AA148" s="323">
        <v>0.40920000000000001</v>
      </c>
      <c r="AB148" s="323">
        <v>12</v>
      </c>
      <c r="AC148" s="323">
        <v>11</v>
      </c>
    </row>
    <row r="149" spans="1:29" x14ac:dyDescent="0.2">
      <c r="A149" t="s">
        <v>205</v>
      </c>
      <c r="B149" t="s">
        <v>206</v>
      </c>
      <c r="C149" t="s">
        <v>207</v>
      </c>
      <c r="D149" t="s">
        <v>208</v>
      </c>
      <c r="E149" s="323" t="s">
        <v>306</v>
      </c>
      <c r="F149" s="323" t="s">
        <v>312</v>
      </c>
      <c r="K149">
        <v>160</v>
      </c>
      <c r="L149" s="323">
        <v>502.464</v>
      </c>
      <c r="M149" s="323">
        <v>44.894136000000003</v>
      </c>
      <c r="N149" s="323">
        <v>48.945025000000001</v>
      </c>
      <c r="O149" s="323">
        <v>44.843102000000002</v>
      </c>
      <c r="P149" s="323">
        <v>19.364737000000002</v>
      </c>
      <c r="Q149" s="323">
        <v>18.777588000000002</v>
      </c>
      <c r="R149" s="323">
        <v>59.493780000000001</v>
      </c>
      <c r="S149" s="323">
        <v>59.211964000000002</v>
      </c>
      <c r="T149" s="323">
        <v>40.913721000000002</v>
      </c>
      <c r="U149" s="323">
        <v>44.966025000000002</v>
      </c>
      <c r="V149" s="323">
        <v>44.894126</v>
      </c>
      <c r="W149" s="323">
        <v>48.944234999999999</v>
      </c>
      <c r="X149" s="323">
        <v>44.843029000000001</v>
      </c>
      <c r="Y149" s="323">
        <v>8.3248820000000006</v>
      </c>
      <c r="Z149" s="323">
        <v>419.1</v>
      </c>
      <c r="AA149" s="323">
        <v>0.3372</v>
      </c>
      <c r="AB149" s="323">
        <v>12</v>
      </c>
      <c r="AC149" s="323">
        <v>11</v>
      </c>
    </row>
    <row r="150" spans="1:29" x14ac:dyDescent="0.2">
      <c r="A150" t="s">
        <v>205</v>
      </c>
      <c r="B150" t="s">
        <v>206</v>
      </c>
      <c r="C150" t="s">
        <v>207</v>
      </c>
      <c r="D150" t="s">
        <v>208</v>
      </c>
      <c r="E150" s="323" t="s">
        <v>306</v>
      </c>
      <c r="F150" s="323" t="s">
        <v>312</v>
      </c>
      <c r="K150">
        <v>185</v>
      </c>
      <c r="L150" s="323">
        <v>196.416</v>
      </c>
      <c r="M150" s="323">
        <v>43.430326999999998</v>
      </c>
      <c r="N150" s="323">
        <v>47.164841000000003</v>
      </c>
      <c r="O150" s="323">
        <v>43.107677000000002</v>
      </c>
      <c r="P150" s="323">
        <v>17.095763000000002</v>
      </c>
      <c r="Q150" s="323">
        <v>17.703873000000002</v>
      </c>
      <c r="R150" s="323">
        <v>49.057808000000001</v>
      </c>
      <c r="S150" s="323">
        <v>48.815815999999998</v>
      </c>
      <c r="T150" s="323">
        <v>39.260044999999998</v>
      </c>
      <c r="U150" s="323">
        <v>42.240380999999999</v>
      </c>
      <c r="V150" s="323">
        <v>43.429906000000003</v>
      </c>
      <c r="W150" s="323">
        <v>47.164836000000001</v>
      </c>
      <c r="X150" s="323">
        <v>43.106689000000003</v>
      </c>
      <c r="Y150" s="323">
        <v>6.1062690000000002</v>
      </c>
      <c r="Z150" s="323">
        <v>409.6</v>
      </c>
      <c r="AA150" s="323">
        <v>1.0771999999999999</v>
      </c>
      <c r="AB150" s="323">
        <v>12</v>
      </c>
      <c r="AC150" s="323">
        <v>11</v>
      </c>
    </row>
    <row r="151" spans="1:29" x14ac:dyDescent="0.2">
      <c r="A151" t="s">
        <v>205</v>
      </c>
      <c r="B151" t="s">
        <v>206</v>
      </c>
      <c r="C151" t="s">
        <v>207</v>
      </c>
      <c r="D151" t="s">
        <v>208</v>
      </c>
      <c r="E151" s="323" t="s">
        <v>306</v>
      </c>
      <c r="F151" s="323" t="s">
        <v>312</v>
      </c>
      <c r="K151">
        <v>210</v>
      </c>
      <c r="L151" s="323">
        <v>84.364800000000002</v>
      </c>
      <c r="M151" s="323">
        <v>41.381785000000001</v>
      </c>
      <c r="N151" s="323">
        <v>47.164841000000003</v>
      </c>
      <c r="O151" s="323">
        <v>40.297167999999999</v>
      </c>
      <c r="P151" s="323">
        <v>15.027732</v>
      </c>
      <c r="Q151" s="323">
        <v>16.564346</v>
      </c>
      <c r="R151" s="323">
        <v>47.048577000000002</v>
      </c>
      <c r="S151" s="323">
        <v>46.546396000000001</v>
      </c>
      <c r="T151" s="323">
        <v>37.08276</v>
      </c>
      <c r="U151" s="323">
        <v>40.172635</v>
      </c>
      <c r="V151" s="323">
        <v>41.381780999999997</v>
      </c>
      <c r="W151" s="323">
        <v>47.164836000000001</v>
      </c>
      <c r="X151" s="323">
        <v>40.293976000000001</v>
      </c>
      <c r="Y151" s="323">
        <v>6.3173310000000003</v>
      </c>
      <c r="Z151" s="323">
        <v>266.5</v>
      </c>
      <c r="AA151" s="323">
        <v>0.30280000000000001</v>
      </c>
      <c r="AB151" s="323">
        <v>12</v>
      </c>
      <c r="AC151" s="323">
        <v>11</v>
      </c>
    </row>
    <row r="152" spans="1:29" x14ac:dyDescent="0.2">
      <c r="A152" t="s">
        <v>205</v>
      </c>
      <c r="B152" t="s">
        <v>206</v>
      </c>
      <c r="C152" t="s">
        <v>207</v>
      </c>
      <c r="D152" t="s">
        <v>208</v>
      </c>
      <c r="E152" s="323" t="s">
        <v>306</v>
      </c>
      <c r="F152" s="323" t="s">
        <v>313</v>
      </c>
      <c r="K152">
        <v>85</v>
      </c>
      <c r="L152" s="323">
        <v>5098.6751999999997</v>
      </c>
      <c r="M152" s="323">
        <v>52.542799000000002</v>
      </c>
      <c r="N152" s="323">
        <v>56.055585000000001</v>
      </c>
      <c r="O152" s="323">
        <v>51.913857</v>
      </c>
      <c r="P152" s="323">
        <v>28.040006999999999</v>
      </c>
      <c r="Q152" s="323">
        <v>28.421887999999999</v>
      </c>
      <c r="R152" s="323">
        <v>95.743201999999997</v>
      </c>
      <c r="S152" s="323">
        <v>95.036247000000003</v>
      </c>
      <c r="T152" s="323">
        <v>51.062427</v>
      </c>
      <c r="U152" s="323">
        <v>54.282032000000001</v>
      </c>
      <c r="V152" s="323">
        <v>52.534309</v>
      </c>
      <c r="W152" s="323">
        <v>56.011108999999998</v>
      </c>
      <c r="X152" s="323">
        <v>51.865882999999997</v>
      </c>
      <c r="Y152" s="323">
        <v>5.8860599999999996</v>
      </c>
      <c r="Z152" s="323">
        <v>443.9</v>
      </c>
      <c r="AA152" s="323">
        <v>0.41889999999999999</v>
      </c>
      <c r="AB152" s="323">
        <v>4</v>
      </c>
      <c r="AC152" s="323">
        <v>5</v>
      </c>
    </row>
    <row r="153" spans="1:29" x14ac:dyDescent="0.2">
      <c r="A153" t="s">
        <v>205</v>
      </c>
      <c r="B153" t="s">
        <v>206</v>
      </c>
      <c r="C153" t="s">
        <v>207</v>
      </c>
      <c r="D153" t="s">
        <v>208</v>
      </c>
      <c r="E153" s="323" t="s">
        <v>306</v>
      </c>
      <c r="F153" s="323" t="s">
        <v>313</v>
      </c>
      <c r="K153">
        <v>110</v>
      </c>
      <c r="L153" s="323">
        <v>1753.6512</v>
      </c>
      <c r="M153" s="323">
        <v>49.671458999999999</v>
      </c>
      <c r="N153" s="323">
        <v>54.145094</v>
      </c>
      <c r="O153" s="323">
        <v>49.166322999999998</v>
      </c>
      <c r="P153" s="323">
        <v>24.175882000000001</v>
      </c>
      <c r="Q153" s="323">
        <v>24.900601999999999</v>
      </c>
      <c r="R153" s="323">
        <v>88.960476999999997</v>
      </c>
      <c r="S153" s="323">
        <v>88.293420999999995</v>
      </c>
      <c r="T153" s="323">
        <v>47.022689999999997</v>
      </c>
      <c r="U153" s="323">
        <v>51.666719000000001</v>
      </c>
      <c r="V153" s="323">
        <v>49.666542</v>
      </c>
      <c r="W153" s="323">
        <v>54.092798000000002</v>
      </c>
      <c r="X153" s="323">
        <v>49.093525999999997</v>
      </c>
      <c r="Y153" s="323">
        <v>6.0411669999999997</v>
      </c>
      <c r="Z153" s="323">
        <v>294</v>
      </c>
      <c r="AA153" s="323">
        <v>0.3851</v>
      </c>
      <c r="AB153" s="323">
        <v>4</v>
      </c>
      <c r="AC153" s="323">
        <v>5</v>
      </c>
    </row>
    <row r="154" spans="1:29" x14ac:dyDescent="0.2">
      <c r="A154" t="s">
        <v>205</v>
      </c>
      <c r="B154" t="s">
        <v>206</v>
      </c>
      <c r="C154" t="s">
        <v>207</v>
      </c>
      <c r="D154" t="s">
        <v>208</v>
      </c>
      <c r="E154" s="323" t="s">
        <v>306</v>
      </c>
      <c r="F154" s="323" t="s">
        <v>313</v>
      </c>
      <c r="K154">
        <v>135</v>
      </c>
      <c r="L154" s="323">
        <v>666.35519999999997</v>
      </c>
      <c r="M154" s="323">
        <v>47.514764999999997</v>
      </c>
      <c r="N154" s="323">
        <v>52.248910000000002</v>
      </c>
      <c r="O154" s="323">
        <v>46.985399000000001</v>
      </c>
      <c r="P154" s="323">
        <v>21.172450000000001</v>
      </c>
      <c r="Q154" s="323">
        <v>22.154968</v>
      </c>
      <c r="R154" s="323">
        <v>77.989914999999996</v>
      </c>
      <c r="S154" s="323">
        <v>77.341869000000003</v>
      </c>
      <c r="T154" s="323">
        <v>43.833086999999999</v>
      </c>
      <c r="U154" s="323">
        <v>49.077969000000003</v>
      </c>
      <c r="V154" s="323">
        <v>47.511868</v>
      </c>
      <c r="W154" s="323">
        <v>52.195335999999998</v>
      </c>
      <c r="X154" s="323">
        <v>46.906044999999999</v>
      </c>
      <c r="Y154" s="323">
        <v>6.2119059999999999</v>
      </c>
      <c r="Z154" s="323">
        <v>287.3</v>
      </c>
      <c r="AA154" s="323">
        <v>0.2273</v>
      </c>
      <c r="AB154" s="323">
        <v>4</v>
      </c>
      <c r="AC154" s="323">
        <v>5</v>
      </c>
    </row>
    <row r="155" spans="1:29" x14ac:dyDescent="0.2">
      <c r="A155" t="s">
        <v>205</v>
      </c>
      <c r="B155" t="s">
        <v>206</v>
      </c>
      <c r="C155" t="s">
        <v>207</v>
      </c>
      <c r="D155" t="s">
        <v>208</v>
      </c>
      <c r="E155" s="323" t="s">
        <v>306</v>
      </c>
      <c r="F155" s="323" t="s">
        <v>313</v>
      </c>
      <c r="K155">
        <v>160</v>
      </c>
      <c r="L155" s="323">
        <v>282.96960000000001</v>
      </c>
      <c r="M155" s="323">
        <v>45.524253999999999</v>
      </c>
      <c r="N155" s="323">
        <v>49.840980000000002</v>
      </c>
      <c r="O155" s="323">
        <v>44.860259999999997</v>
      </c>
      <c r="P155" s="323">
        <v>18.958476999999998</v>
      </c>
      <c r="Q155" s="323">
        <v>19.991070000000001</v>
      </c>
      <c r="R155" s="323">
        <v>64.850409999999997</v>
      </c>
      <c r="S155" s="323">
        <v>64.183271000000005</v>
      </c>
      <c r="T155" s="323">
        <v>41.258023000000001</v>
      </c>
      <c r="U155" s="323">
        <v>46.172652999999997</v>
      </c>
      <c r="V155" s="323">
        <v>45.520947999999997</v>
      </c>
      <c r="W155" s="323">
        <v>49.808356000000003</v>
      </c>
      <c r="X155" s="323">
        <v>44.786230000000003</v>
      </c>
      <c r="Y155" s="323">
        <v>6.5093319999999997</v>
      </c>
      <c r="Z155" s="323">
        <v>142</v>
      </c>
      <c r="AA155" s="323">
        <v>0.3024</v>
      </c>
      <c r="AB155" s="323">
        <v>4</v>
      </c>
      <c r="AC155" s="323">
        <v>5</v>
      </c>
    </row>
    <row r="156" spans="1:29" x14ac:dyDescent="0.2">
      <c r="A156" t="s">
        <v>205</v>
      </c>
      <c r="B156" t="s">
        <v>206</v>
      </c>
      <c r="C156" t="s">
        <v>207</v>
      </c>
      <c r="D156" t="s">
        <v>208</v>
      </c>
      <c r="E156" s="323" t="s">
        <v>306</v>
      </c>
      <c r="F156" s="323" t="s">
        <v>313</v>
      </c>
      <c r="K156">
        <v>185</v>
      </c>
      <c r="L156" s="323">
        <v>130.48320000000001</v>
      </c>
      <c r="M156" s="323">
        <v>43.276913999999998</v>
      </c>
      <c r="N156" s="323">
        <v>46.397888999999999</v>
      </c>
      <c r="O156" s="323">
        <v>42.328747999999997</v>
      </c>
      <c r="P156" s="323">
        <v>17.129317</v>
      </c>
      <c r="Q156" s="323">
        <v>18.087029000000001</v>
      </c>
      <c r="R156" s="323">
        <v>52.347503000000003</v>
      </c>
      <c r="S156" s="323">
        <v>51.616033999999999</v>
      </c>
      <c r="T156" s="323">
        <v>38.694139</v>
      </c>
      <c r="U156" s="323">
        <v>42.831322</v>
      </c>
      <c r="V156" s="323">
        <v>43.274619000000001</v>
      </c>
      <c r="W156" s="323">
        <v>46.388466000000001</v>
      </c>
      <c r="X156" s="323">
        <v>42.293444999999998</v>
      </c>
      <c r="Y156" s="323">
        <v>4.9792170000000002</v>
      </c>
      <c r="Z156" s="323">
        <v>84.5</v>
      </c>
      <c r="AA156" s="323">
        <v>0.2424</v>
      </c>
      <c r="AB156" s="323">
        <v>4</v>
      </c>
      <c r="AC156" s="323">
        <v>5</v>
      </c>
    </row>
    <row r="157" spans="1:29" x14ac:dyDescent="0.2">
      <c r="A157" t="s">
        <v>205</v>
      </c>
      <c r="B157" t="s">
        <v>206</v>
      </c>
      <c r="C157" t="s">
        <v>207</v>
      </c>
      <c r="D157" t="s">
        <v>208</v>
      </c>
      <c r="E157" s="323" t="s">
        <v>306</v>
      </c>
      <c r="F157" s="323" t="s">
        <v>313</v>
      </c>
      <c r="K157">
        <v>210</v>
      </c>
      <c r="L157" s="323">
        <v>60.940800000000003</v>
      </c>
      <c r="M157" s="323">
        <v>40.567847</v>
      </c>
      <c r="N157" s="323">
        <v>40.919097999999998</v>
      </c>
      <c r="O157" s="323">
        <v>38.848114000000002</v>
      </c>
      <c r="P157" s="323">
        <v>15.489345999999999</v>
      </c>
      <c r="Q157" s="323">
        <v>16.408715999999998</v>
      </c>
      <c r="R157" s="323">
        <v>40.704197999999998</v>
      </c>
      <c r="S157" s="323">
        <v>40.040922000000002</v>
      </c>
      <c r="T157" s="323">
        <v>35.586058999999999</v>
      </c>
      <c r="U157" s="323">
        <v>37.719658000000003</v>
      </c>
      <c r="V157" s="323">
        <v>40.561115000000001</v>
      </c>
      <c r="W157" s="323">
        <v>40.896966999999997</v>
      </c>
      <c r="X157" s="323">
        <v>38.830117000000001</v>
      </c>
      <c r="Y157" s="323">
        <v>4.663062</v>
      </c>
      <c r="Z157" s="323">
        <v>64</v>
      </c>
      <c r="AA157" s="323">
        <v>0.2379</v>
      </c>
      <c r="AB157" s="323">
        <v>4</v>
      </c>
      <c r="AC157" s="323">
        <v>5</v>
      </c>
    </row>
    <row r="158" spans="1:29" x14ac:dyDescent="0.2">
      <c r="A158" t="s">
        <v>205</v>
      </c>
      <c r="B158" t="s">
        <v>206</v>
      </c>
      <c r="C158" t="s">
        <v>207</v>
      </c>
      <c r="D158" t="s">
        <v>208</v>
      </c>
      <c r="E158" s="323" t="s">
        <v>307</v>
      </c>
      <c r="F158" s="323" t="s">
        <v>295</v>
      </c>
      <c r="K158">
        <v>85</v>
      </c>
      <c r="L158" s="323">
        <v>87344.831999999995</v>
      </c>
      <c r="M158" s="323">
        <v>55.357897000000001</v>
      </c>
      <c r="N158" s="323">
        <v>61.168157999999998</v>
      </c>
      <c r="O158" s="323">
        <v>61.755173999999997</v>
      </c>
      <c r="P158" s="323">
        <v>46.298478000000003</v>
      </c>
      <c r="Q158" s="323">
        <v>40.573799000000001</v>
      </c>
      <c r="R158" s="323">
        <v>97.009073000000001</v>
      </c>
      <c r="S158" s="323">
        <v>96.383217999999999</v>
      </c>
      <c r="T158" s="323">
        <v>59.701103000000003</v>
      </c>
      <c r="U158" s="323">
        <v>64.439877999999993</v>
      </c>
      <c r="V158" s="323">
        <v>55.356985000000002</v>
      </c>
      <c r="W158" s="323">
        <v>61.165140000000001</v>
      </c>
      <c r="X158" s="323">
        <v>61.749760999999999</v>
      </c>
      <c r="Y158" s="323">
        <v>3.4847999999999997E-2</v>
      </c>
      <c r="Z158" s="323">
        <v>2676.9</v>
      </c>
      <c r="AA158" s="323">
        <v>0.57020000000000004</v>
      </c>
      <c r="AB158" s="323">
        <v>9</v>
      </c>
      <c r="AC158" s="323">
        <v>6</v>
      </c>
    </row>
    <row r="159" spans="1:29" x14ac:dyDescent="0.2">
      <c r="A159" t="s">
        <v>205</v>
      </c>
      <c r="B159" t="s">
        <v>206</v>
      </c>
      <c r="C159" t="s">
        <v>207</v>
      </c>
      <c r="D159" t="s">
        <v>208</v>
      </c>
      <c r="E159" s="323" t="s">
        <v>307</v>
      </c>
      <c r="F159" s="323" t="s">
        <v>295</v>
      </c>
      <c r="K159">
        <v>110</v>
      </c>
      <c r="L159" s="323">
        <v>57768.383999999998</v>
      </c>
      <c r="M159" s="323">
        <v>49.830316000000003</v>
      </c>
      <c r="N159" s="323">
        <v>57.369754999999998</v>
      </c>
      <c r="O159" s="323">
        <v>57.301461000000003</v>
      </c>
      <c r="P159" s="323">
        <v>40.488092999999999</v>
      </c>
      <c r="Q159" s="323">
        <v>36.065154999999997</v>
      </c>
      <c r="R159" s="323">
        <v>96.210744000000005</v>
      </c>
      <c r="S159" s="323">
        <v>95.231437999999997</v>
      </c>
      <c r="T159" s="323">
        <v>54.745541000000003</v>
      </c>
      <c r="U159" s="323">
        <v>59.198203999999997</v>
      </c>
      <c r="V159" s="323">
        <v>49.829577</v>
      </c>
      <c r="W159" s="323">
        <v>57.358592999999999</v>
      </c>
      <c r="X159" s="323">
        <v>57.29551</v>
      </c>
      <c r="Y159" s="323">
        <v>8.8844999999999993E-2</v>
      </c>
      <c r="Z159" s="323">
        <v>2215.1999999999998</v>
      </c>
      <c r="AA159" s="323">
        <v>0.58409999999999995</v>
      </c>
      <c r="AB159" s="323">
        <v>9</v>
      </c>
      <c r="AC159" s="323">
        <v>6</v>
      </c>
    </row>
    <row r="160" spans="1:29" x14ac:dyDescent="0.2">
      <c r="A160" t="s">
        <v>205</v>
      </c>
      <c r="B160" t="s">
        <v>206</v>
      </c>
      <c r="C160" t="s">
        <v>207</v>
      </c>
      <c r="D160" t="s">
        <v>208</v>
      </c>
      <c r="E160" s="323" t="s">
        <v>307</v>
      </c>
      <c r="F160" s="323" t="s">
        <v>295</v>
      </c>
      <c r="K160">
        <v>135</v>
      </c>
      <c r="L160" s="323">
        <v>36496.127999999997</v>
      </c>
      <c r="M160" s="323">
        <v>44.569851999999997</v>
      </c>
      <c r="N160" s="323">
        <v>53.733955999999999</v>
      </c>
      <c r="O160" s="323">
        <v>53.148632999999997</v>
      </c>
      <c r="P160" s="323">
        <v>35.334069999999997</v>
      </c>
      <c r="Q160" s="323">
        <v>31.163425</v>
      </c>
      <c r="R160" s="323">
        <v>94.058550999999994</v>
      </c>
      <c r="S160" s="323">
        <v>92.549017000000006</v>
      </c>
      <c r="T160" s="323">
        <v>48.725540000000002</v>
      </c>
      <c r="U160" s="323">
        <v>53.339334999999998</v>
      </c>
      <c r="V160" s="323">
        <v>44.569401999999997</v>
      </c>
      <c r="W160" s="323">
        <v>53.725085999999997</v>
      </c>
      <c r="X160" s="323">
        <v>53.140050000000002</v>
      </c>
      <c r="Y160" s="323">
        <v>4.4958999999999999E-2</v>
      </c>
      <c r="Z160" s="323">
        <v>2415.1</v>
      </c>
      <c r="AA160" s="323">
        <v>0.501</v>
      </c>
      <c r="AB160" s="323">
        <v>9</v>
      </c>
      <c r="AC160" s="323">
        <v>6</v>
      </c>
    </row>
    <row r="161" spans="1:32" x14ac:dyDescent="0.2">
      <c r="A161" t="s">
        <v>205</v>
      </c>
      <c r="B161" t="s">
        <v>206</v>
      </c>
      <c r="C161" t="s">
        <v>207</v>
      </c>
      <c r="D161" t="s">
        <v>208</v>
      </c>
      <c r="E161" s="323" t="s">
        <v>307</v>
      </c>
      <c r="F161" s="323" t="s">
        <v>295</v>
      </c>
      <c r="K161">
        <v>160</v>
      </c>
      <c r="L161" s="323">
        <v>21761.279999999999</v>
      </c>
      <c r="M161" s="323">
        <v>39.242657999999999</v>
      </c>
      <c r="N161" s="323">
        <v>49.175688000000001</v>
      </c>
      <c r="O161" s="323">
        <v>48.796422</v>
      </c>
      <c r="P161" s="323">
        <v>29.956032</v>
      </c>
      <c r="Q161" s="323">
        <v>25.548158999999998</v>
      </c>
      <c r="R161" s="323">
        <v>88.460680999999994</v>
      </c>
      <c r="S161" s="323">
        <v>86.323367000000005</v>
      </c>
      <c r="T161" s="323">
        <v>41.438761999999997</v>
      </c>
      <c r="U161" s="323">
        <v>46.521441000000003</v>
      </c>
      <c r="V161" s="323">
        <v>39.242196999999997</v>
      </c>
      <c r="W161" s="323">
        <v>49.171680000000002</v>
      </c>
      <c r="X161" s="323">
        <v>48.783997999999997</v>
      </c>
      <c r="Y161" s="323">
        <v>5.6472000000000001E-2</v>
      </c>
      <c r="Z161" s="323">
        <v>2580.3000000000002</v>
      </c>
      <c r="AA161" s="323">
        <v>0.4965</v>
      </c>
      <c r="AB161" s="323">
        <v>9</v>
      </c>
      <c r="AC161" s="323">
        <v>6</v>
      </c>
    </row>
    <row r="162" spans="1:32" x14ac:dyDescent="0.2">
      <c r="A162" t="s">
        <v>205</v>
      </c>
      <c r="B162" t="s">
        <v>206</v>
      </c>
      <c r="C162" t="s">
        <v>207</v>
      </c>
      <c r="D162" t="s">
        <v>208</v>
      </c>
      <c r="E162" s="323" t="s">
        <v>307</v>
      </c>
      <c r="F162" s="323" t="s">
        <v>295</v>
      </c>
      <c r="K162">
        <v>185</v>
      </c>
      <c r="L162" s="323">
        <v>11945.856</v>
      </c>
      <c r="M162" s="323">
        <v>34.187542999999998</v>
      </c>
      <c r="N162" s="323">
        <v>44.838228000000001</v>
      </c>
      <c r="O162" s="323">
        <v>45.684007000000001</v>
      </c>
      <c r="P162" s="323">
        <v>23.495844000000002</v>
      </c>
      <c r="Q162" s="323">
        <v>20.173940000000002</v>
      </c>
      <c r="R162" s="323">
        <v>75.327134999999998</v>
      </c>
      <c r="S162" s="323">
        <v>72.631335000000007</v>
      </c>
      <c r="T162" s="323">
        <v>34.183349</v>
      </c>
      <c r="U162" s="323">
        <v>42.324278999999997</v>
      </c>
      <c r="V162" s="323">
        <v>34.187263999999999</v>
      </c>
      <c r="W162" s="323">
        <v>44.831186000000002</v>
      </c>
      <c r="X162" s="323">
        <v>45.683148000000003</v>
      </c>
      <c r="Y162" s="323">
        <v>0.21652199999999999</v>
      </c>
      <c r="Z162" s="323">
        <v>2170.5</v>
      </c>
      <c r="AA162" s="323">
        <v>0.43809999999999999</v>
      </c>
      <c r="AB162" s="323">
        <v>9</v>
      </c>
      <c r="AC162" s="323">
        <v>6</v>
      </c>
    </row>
    <row r="163" spans="1:32" x14ac:dyDescent="0.2">
      <c r="A163" t="s">
        <v>205</v>
      </c>
      <c r="B163" t="s">
        <v>206</v>
      </c>
      <c r="C163" t="s">
        <v>207</v>
      </c>
      <c r="D163" t="s">
        <v>208</v>
      </c>
      <c r="E163" s="323" t="s">
        <v>307</v>
      </c>
      <c r="F163" s="323" t="s">
        <v>295</v>
      </c>
      <c r="K163">
        <v>210</v>
      </c>
      <c r="L163" s="323">
        <v>5925.3119999999999</v>
      </c>
      <c r="M163" s="323">
        <v>29.542933000000001</v>
      </c>
      <c r="N163" s="323">
        <v>41.471127000000003</v>
      </c>
      <c r="O163" s="323">
        <v>42.250781000000003</v>
      </c>
      <c r="P163" s="323">
        <v>19.062615999999998</v>
      </c>
      <c r="Q163" s="323">
        <v>16.180990000000001</v>
      </c>
      <c r="R163" s="323">
        <v>51.000162000000003</v>
      </c>
      <c r="S163" s="323">
        <v>48.292400000000001</v>
      </c>
      <c r="T163" s="323">
        <v>27.791239000000001</v>
      </c>
      <c r="U163" s="323">
        <v>38.151592000000001</v>
      </c>
      <c r="V163" s="323">
        <v>29.542774000000001</v>
      </c>
      <c r="W163" s="323">
        <v>41.433064000000002</v>
      </c>
      <c r="X163" s="323">
        <v>42.225211000000002</v>
      </c>
      <c r="Y163" s="323">
        <v>5.8230999999999998E-2</v>
      </c>
      <c r="Z163" s="323">
        <v>1946</v>
      </c>
      <c r="AA163" s="323">
        <v>0.37890000000000001</v>
      </c>
      <c r="AB163" s="323">
        <v>9</v>
      </c>
      <c r="AC163" s="323">
        <v>6</v>
      </c>
    </row>
    <row r="164" spans="1:32" x14ac:dyDescent="0.2">
      <c r="A164" t="s">
        <v>205</v>
      </c>
      <c r="B164" t="s">
        <v>206</v>
      </c>
      <c r="C164" t="s">
        <v>207</v>
      </c>
      <c r="D164" t="s">
        <v>208</v>
      </c>
      <c r="E164" s="323" t="s">
        <v>307</v>
      </c>
      <c r="F164" s="323" t="s">
        <v>296</v>
      </c>
      <c r="K164">
        <v>85</v>
      </c>
      <c r="L164" s="323">
        <v>93032.928</v>
      </c>
      <c r="M164" s="323">
        <v>49.040367000000003</v>
      </c>
      <c r="N164" s="323">
        <v>48.874231000000002</v>
      </c>
      <c r="O164" s="323">
        <v>49.163085000000002</v>
      </c>
      <c r="P164" s="323">
        <v>32.924922000000002</v>
      </c>
      <c r="Q164" s="323">
        <v>30.441828999999998</v>
      </c>
      <c r="R164" s="323">
        <v>96.566362999999996</v>
      </c>
      <c r="S164" s="323">
        <v>95.523989999999998</v>
      </c>
      <c r="T164" s="323">
        <v>51.710811999999997</v>
      </c>
      <c r="U164" s="323">
        <v>52.419209000000002</v>
      </c>
      <c r="V164" s="323">
        <v>49.040359000000002</v>
      </c>
      <c r="W164" s="323">
        <v>48.874229</v>
      </c>
      <c r="X164" s="323">
        <v>49.163083999999998</v>
      </c>
      <c r="Y164" s="323">
        <v>0.13258</v>
      </c>
      <c r="Z164" s="323">
        <v>2910.7</v>
      </c>
      <c r="AA164" s="323">
        <v>0.79249999999999998</v>
      </c>
      <c r="AB164" s="323">
        <v>5</v>
      </c>
      <c r="AC164" s="323">
        <v>5</v>
      </c>
    </row>
    <row r="165" spans="1:32" x14ac:dyDescent="0.2">
      <c r="A165" t="s">
        <v>205</v>
      </c>
      <c r="B165" t="s">
        <v>206</v>
      </c>
      <c r="C165" t="s">
        <v>207</v>
      </c>
      <c r="D165" t="s">
        <v>208</v>
      </c>
      <c r="E165" s="323" t="s">
        <v>307</v>
      </c>
      <c r="F165" s="323" t="s">
        <v>296</v>
      </c>
      <c r="K165">
        <v>110</v>
      </c>
      <c r="L165" s="323">
        <v>59653.248</v>
      </c>
      <c r="M165" s="323">
        <v>44.422116000000003</v>
      </c>
      <c r="N165" s="323">
        <v>44.283031000000001</v>
      </c>
      <c r="O165" s="323">
        <v>44.550524000000003</v>
      </c>
      <c r="P165" s="323">
        <v>27.944022</v>
      </c>
      <c r="Q165" s="323">
        <v>26.175594</v>
      </c>
      <c r="R165" s="323">
        <v>94.594950999999995</v>
      </c>
      <c r="S165" s="323">
        <v>93.071991999999995</v>
      </c>
      <c r="T165" s="323">
        <v>45.535738000000002</v>
      </c>
      <c r="U165" s="323">
        <v>48.214320999999998</v>
      </c>
      <c r="V165" s="323">
        <v>44.422099000000003</v>
      </c>
      <c r="W165" s="323">
        <v>44.283003999999998</v>
      </c>
      <c r="X165" s="323">
        <v>44.550485000000002</v>
      </c>
      <c r="Y165" s="323">
        <v>0.231132</v>
      </c>
      <c r="Z165" s="323">
        <v>2499.1</v>
      </c>
      <c r="AA165" s="323">
        <v>0.65029999999999999</v>
      </c>
      <c r="AB165" s="323">
        <v>5</v>
      </c>
      <c r="AC165" s="323">
        <v>5</v>
      </c>
    </row>
    <row r="166" spans="1:32" x14ac:dyDescent="0.2">
      <c r="A166" t="s">
        <v>205</v>
      </c>
      <c r="B166" t="s">
        <v>206</v>
      </c>
      <c r="C166" t="s">
        <v>207</v>
      </c>
      <c r="D166" t="s">
        <v>208</v>
      </c>
      <c r="E166" s="323" t="s">
        <v>307</v>
      </c>
      <c r="F166" s="323" t="s">
        <v>296</v>
      </c>
      <c r="K166">
        <v>135</v>
      </c>
      <c r="L166" s="323">
        <v>36376.031999999999</v>
      </c>
      <c r="M166" s="323">
        <v>39.507111999999999</v>
      </c>
      <c r="N166" s="323">
        <v>39.372238000000003</v>
      </c>
      <c r="O166" s="323">
        <v>39.579183999999998</v>
      </c>
      <c r="P166" s="323">
        <v>22.680492000000001</v>
      </c>
      <c r="Q166" s="323">
        <v>21.531113999999999</v>
      </c>
      <c r="R166" s="323">
        <v>89.358877000000007</v>
      </c>
      <c r="S166" s="323">
        <v>87.295679000000007</v>
      </c>
      <c r="T166" s="323">
        <v>39.581046000000001</v>
      </c>
      <c r="U166" s="323">
        <v>43.802352999999997</v>
      </c>
      <c r="V166" s="323">
        <v>39.507026000000003</v>
      </c>
      <c r="W166" s="323">
        <v>39.372135</v>
      </c>
      <c r="X166" s="323">
        <v>39.579051</v>
      </c>
      <c r="Y166" s="323">
        <v>0.70556399999999997</v>
      </c>
      <c r="Z166" s="323">
        <v>2746.7</v>
      </c>
      <c r="AA166" s="323">
        <v>0.49719999999999998</v>
      </c>
      <c r="AB166" s="323">
        <v>5</v>
      </c>
      <c r="AC166" s="323">
        <v>5</v>
      </c>
    </row>
    <row r="167" spans="1:32" x14ac:dyDescent="0.2">
      <c r="A167" t="s">
        <v>205</v>
      </c>
      <c r="B167" t="s">
        <v>206</v>
      </c>
      <c r="C167" t="s">
        <v>207</v>
      </c>
      <c r="D167" t="s">
        <v>208</v>
      </c>
      <c r="E167" s="323" t="s">
        <v>307</v>
      </c>
      <c r="F167" s="323" t="s">
        <v>296</v>
      </c>
      <c r="K167">
        <v>160</v>
      </c>
      <c r="L167" s="323">
        <v>20373.216</v>
      </c>
      <c r="M167" s="323">
        <v>34.651882999999998</v>
      </c>
      <c r="N167" s="323">
        <v>34.487985000000002</v>
      </c>
      <c r="O167" s="323">
        <v>34.740367999999997</v>
      </c>
      <c r="P167" s="323">
        <v>17.956911999999999</v>
      </c>
      <c r="Q167" s="323">
        <v>17.337599999999998</v>
      </c>
      <c r="R167" s="323">
        <v>78.347600999999997</v>
      </c>
      <c r="S167" s="323">
        <v>75.372988000000007</v>
      </c>
      <c r="T167" s="323">
        <v>33.903894999999999</v>
      </c>
      <c r="U167" s="323">
        <v>39.312199</v>
      </c>
      <c r="V167" s="323">
        <v>34.651831000000001</v>
      </c>
      <c r="W167" s="323">
        <v>34.487955999999997</v>
      </c>
      <c r="X167" s="323">
        <v>34.740327999999998</v>
      </c>
      <c r="Y167" s="323">
        <v>0.83354300000000003</v>
      </c>
      <c r="Z167" s="323">
        <v>3495.3</v>
      </c>
      <c r="AA167" s="323">
        <v>0.39179999999999998</v>
      </c>
      <c r="AB167" s="323">
        <v>5</v>
      </c>
      <c r="AC167" s="323">
        <v>5</v>
      </c>
    </row>
    <row r="168" spans="1:32" x14ac:dyDescent="0.2">
      <c r="A168" t="s">
        <v>205</v>
      </c>
      <c r="B168" t="s">
        <v>206</v>
      </c>
      <c r="C168" t="s">
        <v>207</v>
      </c>
      <c r="D168" t="s">
        <v>208</v>
      </c>
      <c r="E168" s="323" t="s">
        <v>307</v>
      </c>
      <c r="F168" s="323" t="s">
        <v>296</v>
      </c>
      <c r="K168">
        <v>185</v>
      </c>
      <c r="L168" s="323">
        <v>10069.152</v>
      </c>
      <c r="M168" s="323">
        <v>29.906718000000001</v>
      </c>
      <c r="N168" s="323">
        <v>29.795427</v>
      </c>
      <c r="O168" s="323">
        <v>30.059685999999999</v>
      </c>
      <c r="P168" s="323">
        <v>13.463945000000001</v>
      </c>
      <c r="Q168" s="323">
        <v>13.347904</v>
      </c>
      <c r="R168" s="323">
        <v>60.485691000000003</v>
      </c>
      <c r="S168" s="323">
        <v>56.725568000000003</v>
      </c>
      <c r="T168" s="323">
        <v>28.293634999999998</v>
      </c>
      <c r="U168" s="323">
        <v>34.893073999999999</v>
      </c>
      <c r="V168" s="323">
        <v>29.906675</v>
      </c>
      <c r="W168" s="323">
        <v>29.795421999999999</v>
      </c>
      <c r="X168" s="323">
        <v>30.059639000000001</v>
      </c>
      <c r="Y168" s="323">
        <v>0.74392899999999995</v>
      </c>
      <c r="Z168" s="323">
        <v>3379.7</v>
      </c>
      <c r="AA168" s="323">
        <v>0.28589999999999999</v>
      </c>
      <c r="AB168" s="323">
        <v>5</v>
      </c>
      <c r="AC168" s="323">
        <v>5</v>
      </c>
    </row>
    <row r="169" spans="1:32" x14ac:dyDescent="0.2">
      <c r="A169" t="s">
        <v>205</v>
      </c>
      <c r="B169" t="s">
        <v>206</v>
      </c>
      <c r="C169" t="s">
        <v>207</v>
      </c>
      <c r="D169" t="s">
        <v>208</v>
      </c>
      <c r="E169" s="323" t="s">
        <v>307</v>
      </c>
      <c r="F169" s="323" t="s">
        <v>296</v>
      </c>
      <c r="K169">
        <v>210</v>
      </c>
      <c r="L169" s="323">
        <v>4171.4880000000003</v>
      </c>
      <c r="M169" s="323">
        <v>25.619263</v>
      </c>
      <c r="N169" s="323">
        <v>25.536859</v>
      </c>
      <c r="O169" s="323">
        <v>25.74</v>
      </c>
      <c r="P169" s="323">
        <v>9.5615389999999998</v>
      </c>
      <c r="Q169" s="323">
        <v>9.7879500000000004</v>
      </c>
      <c r="R169" s="323">
        <v>35.021332999999998</v>
      </c>
      <c r="S169" s="323">
        <v>31.208558</v>
      </c>
      <c r="T169" s="323">
        <v>23.073035000000001</v>
      </c>
      <c r="U169" s="323">
        <v>30.749462000000001</v>
      </c>
      <c r="V169" s="323">
        <v>25.619073</v>
      </c>
      <c r="W169" s="323">
        <v>25.536798999999998</v>
      </c>
      <c r="X169" s="323">
        <v>25.739899999999999</v>
      </c>
      <c r="Y169" s="323">
        <v>0.76171999999999995</v>
      </c>
      <c r="Z169" s="323">
        <v>2727.1</v>
      </c>
      <c r="AA169" s="323">
        <v>0.21729999999999999</v>
      </c>
      <c r="AB169" s="323">
        <v>5</v>
      </c>
      <c r="AC169" s="323">
        <v>5</v>
      </c>
    </row>
    <row r="170" spans="1:32" x14ac:dyDescent="0.2">
      <c r="A170" t="s">
        <v>205</v>
      </c>
      <c r="B170" t="s">
        <v>206</v>
      </c>
      <c r="C170" t="s">
        <v>207</v>
      </c>
      <c r="D170" t="s">
        <v>208</v>
      </c>
      <c r="E170" s="323" t="s">
        <v>307</v>
      </c>
      <c r="F170" s="323" t="s">
        <v>297</v>
      </c>
      <c r="K170">
        <v>85</v>
      </c>
      <c r="L170" s="323">
        <v>120501.216</v>
      </c>
      <c r="M170" s="323">
        <v>48.811610999999999</v>
      </c>
      <c r="N170" s="323">
        <v>51.745438</v>
      </c>
      <c r="O170" s="323">
        <v>53.388066000000002</v>
      </c>
      <c r="P170" s="323">
        <v>34.244813999999998</v>
      </c>
      <c r="Q170" s="323">
        <v>29.072669000000001</v>
      </c>
      <c r="R170" s="323">
        <v>96.394827000000006</v>
      </c>
      <c r="S170" s="323">
        <v>95.322937999999994</v>
      </c>
      <c r="T170" s="323">
        <v>50.631053999999999</v>
      </c>
      <c r="U170" s="323">
        <v>53.835366</v>
      </c>
      <c r="V170" s="323">
        <v>48.811593999999999</v>
      </c>
      <c r="W170" s="323">
        <v>51.745331</v>
      </c>
      <c r="X170" s="323">
        <v>53.387943999999997</v>
      </c>
      <c r="Y170" s="323">
        <v>1.5200000000000001E-4</v>
      </c>
      <c r="Z170" s="323">
        <v>4159.3999999999996</v>
      </c>
      <c r="AA170" s="323">
        <v>1.2604</v>
      </c>
      <c r="AB170" s="323">
        <v>9</v>
      </c>
      <c r="AC170" s="323">
        <v>6</v>
      </c>
    </row>
    <row r="171" spans="1:32" x14ac:dyDescent="0.2">
      <c r="A171" t="s">
        <v>205</v>
      </c>
      <c r="B171" t="s">
        <v>206</v>
      </c>
      <c r="C171" t="s">
        <v>207</v>
      </c>
      <c r="D171" t="s">
        <v>208</v>
      </c>
      <c r="E171" s="323" t="s">
        <v>307</v>
      </c>
      <c r="F171" s="323" t="s">
        <v>297</v>
      </c>
      <c r="K171">
        <v>110</v>
      </c>
      <c r="L171" s="323">
        <v>62978.400000000001</v>
      </c>
      <c r="M171" s="323">
        <v>44.244143999999999</v>
      </c>
      <c r="N171" s="323">
        <v>47.858190999999998</v>
      </c>
      <c r="O171" s="323">
        <v>50.502730999999997</v>
      </c>
      <c r="P171" s="323">
        <v>29.714817</v>
      </c>
      <c r="Q171" s="323">
        <v>24.803733999999999</v>
      </c>
      <c r="R171" s="323">
        <v>93.633194000000003</v>
      </c>
      <c r="S171" s="323">
        <v>92.235105000000004</v>
      </c>
      <c r="T171" s="323">
        <v>45.576284000000001</v>
      </c>
      <c r="U171" s="323">
        <v>50.240751000000003</v>
      </c>
      <c r="V171" s="323">
        <v>44.244112000000001</v>
      </c>
      <c r="W171" s="323">
        <v>47.857875999999997</v>
      </c>
      <c r="X171" s="323">
        <v>50.502561</v>
      </c>
      <c r="Y171" s="323">
        <v>1.8100000000000001E-4</v>
      </c>
      <c r="Z171" s="323">
        <v>5210.7</v>
      </c>
      <c r="AA171" s="323">
        <v>1.1851</v>
      </c>
      <c r="AB171" s="323">
        <v>9</v>
      </c>
      <c r="AC171" s="323">
        <v>6</v>
      </c>
    </row>
    <row r="172" spans="1:32" x14ac:dyDescent="0.2">
      <c r="A172" t="s">
        <v>205</v>
      </c>
      <c r="B172" t="s">
        <v>206</v>
      </c>
      <c r="C172" t="s">
        <v>207</v>
      </c>
      <c r="D172" t="s">
        <v>208</v>
      </c>
      <c r="E172" s="323" t="s">
        <v>307</v>
      </c>
      <c r="F172" s="323" t="s">
        <v>297</v>
      </c>
      <c r="K172">
        <v>135</v>
      </c>
      <c r="L172" s="323">
        <v>30561.984</v>
      </c>
      <c r="M172" s="323">
        <v>39.889795999999997</v>
      </c>
      <c r="N172" s="323">
        <v>44.067185000000002</v>
      </c>
      <c r="O172" s="323">
        <v>47.415796</v>
      </c>
      <c r="P172" s="323">
        <v>25.140734999999999</v>
      </c>
      <c r="Q172" s="323">
        <v>20.233826000000001</v>
      </c>
      <c r="R172" s="323">
        <v>86.582623999999996</v>
      </c>
      <c r="S172" s="323">
        <v>84.436204000000004</v>
      </c>
      <c r="T172" s="323">
        <v>39.777518999999998</v>
      </c>
      <c r="U172" s="323">
        <v>46.573143000000002</v>
      </c>
      <c r="V172" s="323">
        <v>39.889691999999997</v>
      </c>
      <c r="W172" s="323">
        <v>44.067098999999999</v>
      </c>
      <c r="X172" s="323">
        <v>47.415748999999998</v>
      </c>
      <c r="Y172" s="323">
        <v>5.0000000000000001E-4</v>
      </c>
      <c r="Z172" s="323">
        <v>5432.5</v>
      </c>
      <c r="AA172" s="323">
        <v>0.63549999999999995</v>
      </c>
      <c r="AB172" s="323">
        <v>9</v>
      </c>
      <c r="AC172" s="323">
        <v>6</v>
      </c>
      <c r="AF172" s="174"/>
    </row>
    <row r="173" spans="1:32" x14ac:dyDescent="0.2">
      <c r="A173" t="s">
        <v>205</v>
      </c>
      <c r="B173" t="s">
        <v>206</v>
      </c>
      <c r="C173" t="s">
        <v>207</v>
      </c>
      <c r="D173" t="s">
        <v>208</v>
      </c>
      <c r="E173" s="323" t="s">
        <v>307</v>
      </c>
      <c r="F173" s="323" t="s">
        <v>297</v>
      </c>
      <c r="K173">
        <v>160</v>
      </c>
      <c r="L173" s="323">
        <v>14061.984</v>
      </c>
      <c r="M173" s="323">
        <v>35.928896000000002</v>
      </c>
      <c r="N173" s="323">
        <v>40.284286999999999</v>
      </c>
      <c r="O173" s="323">
        <v>44.200581999999997</v>
      </c>
      <c r="P173" s="323">
        <v>20.059729000000001</v>
      </c>
      <c r="Q173" s="323">
        <v>15.747818000000001</v>
      </c>
      <c r="R173" s="323">
        <v>69.303027</v>
      </c>
      <c r="S173" s="323">
        <v>67.167395999999997</v>
      </c>
      <c r="T173" s="323">
        <v>34.086067999999997</v>
      </c>
      <c r="U173" s="323">
        <v>42.833618999999999</v>
      </c>
      <c r="V173" s="323">
        <v>35.928848000000002</v>
      </c>
      <c r="W173" s="323">
        <v>40.284005999999998</v>
      </c>
      <c r="X173" s="323">
        <v>44.200387999999997</v>
      </c>
      <c r="Y173" s="323">
        <v>1.55E-4</v>
      </c>
      <c r="Z173" s="323">
        <v>5550.9</v>
      </c>
      <c r="AA173" s="323">
        <v>0.50590000000000002</v>
      </c>
      <c r="AB173" s="323">
        <v>9</v>
      </c>
      <c r="AC173" s="323">
        <v>6</v>
      </c>
    </row>
    <row r="174" spans="1:32" x14ac:dyDescent="0.2">
      <c r="A174" t="s">
        <v>205</v>
      </c>
      <c r="B174" t="s">
        <v>206</v>
      </c>
      <c r="C174" t="s">
        <v>207</v>
      </c>
      <c r="D174" t="s">
        <v>208</v>
      </c>
      <c r="E174" s="323" t="s">
        <v>307</v>
      </c>
      <c r="F174" s="323" t="s">
        <v>297</v>
      </c>
      <c r="K174">
        <v>185</v>
      </c>
      <c r="L174" s="323">
        <v>6128.64</v>
      </c>
      <c r="M174" s="323">
        <v>32.453707999999999</v>
      </c>
      <c r="N174" s="323">
        <v>36.722256000000002</v>
      </c>
      <c r="O174" s="323">
        <v>40.865335000000002</v>
      </c>
      <c r="P174" s="323">
        <v>14.669617000000001</v>
      </c>
      <c r="Q174" s="323">
        <v>11.90091</v>
      </c>
      <c r="R174" s="323">
        <v>42.207838000000002</v>
      </c>
      <c r="S174" s="323">
        <v>40.521884</v>
      </c>
      <c r="T174" s="323">
        <v>29.239096</v>
      </c>
      <c r="U174" s="323">
        <v>39.160739999999997</v>
      </c>
      <c r="V174" s="323">
        <v>32.453628999999999</v>
      </c>
      <c r="W174" s="323">
        <v>36.722102</v>
      </c>
      <c r="X174" s="323">
        <v>40.865316</v>
      </c>
      <c r="Y174" s="323">
        <v>1.05E-4</v>
      </c>
      <c r="Z174" s="323">
        <v>4476.3</v>
      </c>
      <c r="AA174" s="323">
        <v>0.36330000000000001</v>
      </c>
      <c r="AB174" s="323">
        <v>9</v>
      </c>
      <c r="AC174" s="323">
        <v>6</v>
      </c>
    </row>
    <row r="175" spans="1:32" x14ac:dyDescent="0.2">
      <c r="A175" t="s">
        <v>205</v>
      </c>
      <c r="B175" t="s">
        <v>206</v>
      </c>
      <c r="C175" t="s">
        <v>207</v>
      </c>
      <c r="D175" t="s">
        <v>208</v>
      </c>
      <c r="E175" s="323" t="s">
        <v>307</v>
      </c>
      <c r="F175" s="323" t="s">
        <v>297</v>
      </c>
      <c r="K175">
        <v>210</v>
      </c>
      <c r="L175" s="323">
        <v>2244.192</v>
      </c>
      <c r="M175" s="323">
        <v>29.388407000000001</v>
      </c>
      <c r="N175" s="323">
        <v>33.298664000000002</v>
      </c>
      <c r="O175" s="323">
        <v>37.462879999999998</v>
      </c>
      <c r="P175" s="323">
        <v>9.8272919999999999</v>
      </c>
      <c r="Q175" s="323">
        <v>8.7387359999999994</v>
      </c>
      <c r="R175" s="323">
        <v>14.296936000000001</v>
      </c>
      <c r="S175" s="323">
        <v>13.400418999999999</v>
      </c>
      <c r="T175" s="323">
        <v>25.483440999999999</v>
      </c>
      <c r="U175" s="323">
        <v>35.527873</v>
      </c>
      <c r="V175" s="323">
        <v>29.388369000000001</v>
      </c>
      <c r="W175" s="323">
        <v>33.298341999999998</v>
      </c>
      <c r="X175" s="323">
        <v>37.462485999999998</v>
      </c>
      <c r="Y175" s="324">
        <v>9.9999999999999995E-7</v>
      </c>
      <c r="Z175" s="323">
        <v>2734.1</v>
      </c>
      <c r="AA175" s="323">
        <v>0.27539999999999998</v>
      </c>
      <c r="AB175" s="323">
        <v>9</v>
      </c>
      <c r="AC175" s="323">
        <v>6</v>
      </c>
    </row>
    <row r="176" spans="1:32" x14ac:dyDescent="0.2">
      <c r="A176" t="s">
        <v>205</v>
      </c>
      <c r="B176" t="s">
        <v>206</v>
      </c>
      <c r="C176" t="s">
        <v>207</v>
      </c>
      <c r="D176" t="s">
        <v>208</v>
      </c>
      <c r="E176" s="323" t="s">
        <v>307</v>
      </c>
      <c r="F176" s="323" t="s">
        <v>298</v>
      </c>
      <c r="K176">
        <v>85</v>
      </c>
      <c r="L176" s="323">
        <v>83618.687999999995</v>
      </c>
      <c r="M176" s="323">
        <v>44.790182999999999</v>
      </c>
      <c r="N176" s="323">
        <v>45.224119999999999</v>
      </c>
      <c r="O176" s="323">
        <v>46.740319999999997</v>
      </c>
      <c r="P176" s="323">
        <v>29.970614000000001</v>
      </c>
      <c r="Q176" s="323">
        <v>25.650503</v>
      </c>
      <c r="R176" s="323">
        <v>99.374726999999993</v>
      </c>
      <c r="S176" s="323">
        <v>99.269030999999998</v>
      </c>
      <c r="T176" s="323">
        <v>48.958689999999997</v>
      </c>
      <c r="U176" s="323">
        <v>43.089148000000002</v>
      </c>
      <c r="V176" s="323">
        <v>44.790177</v>
      </c>
      <c r="W176" s="323">
        <v>45.224114</v>
      </c>
      <c r="X176" s="323">
        <v>46.740310999999998</v>
      </c>
      <c r="Y176" s="323">
        <v>0.378884</v>
      </c>
      <c r="Z176" s="323">
        <v>4246.6000000000004</v>
      </c>
      <c r="AA176" s="323">
        <v>0.75529999999999997</v>
      </c>
      <c r="AB176" s="323">
        <v>5</v>
      </c>
      <c r="AC176" s="323">
        <v>5</v>
      </c>
    </row>
    <row r="177" spans="1:29" x14ac:dyDescent="0.2">
      <c r="A177" t="s">
        <v>205</v>
      </c>
      <c r="B177" t="s">
        <v>206</v>
      </c>
      <c r="C177" t="s">
        <v>207</v>
      </c>
      <c r="D177" t="s">
        <v>208</v>
      </c>
      <c r="E177" s="323" t="s">
        <v>307</v>
      </c>
      <c r="F177" s="323" t="s">
        <v>298</v>
      </c>
      <c r="K177">
        <v>110</v>
      </c>
      <c r="L177" s="323">
        <v>26907.360000000001</v>
      </c>
      <c r="M177" s="323">
        <v>41.724142999999998</v>
      </c>
      <c r="N177" s="323">
        <v>42.656073999999997</v>
      </c>
      <c r="O177" s="323">
        <v>45.152518999999998</v>
      </c>
      <c r="P177" s="323">
        <v>25.175602000000001</v>
      </c>
      <c r="Q177" s="323">
        <v>22.182314000000002</v>
      </c>
      <c r="R177" s="323">
        <v>98.715147000000002</v>
      </c>
      <c r="S177" s="323">
        <v>97.767764</v>
      </c>
      <c r="T177" s="323">
        <v>43.488855999999998</v>
      </c>
      <c r="U177" s="323">
        <v>41.029353</v>
      </c>
      <c r="V177" s="323">
        <v>41.724127000000003</v>
      </c>
      <c r="W177" s="323">
        <v>42.65607</v>
      </c>
      <c r="X177" s="323">
        <v>45.152513999999996</v>
      </c>
      <c r="Y177" s="323">
        <v>1.100287</v>
      </c>
      <c r="Z177" s="323">
        <v>3065.4</v>
      </c>
      <c r="AA177" s="323">
        <v>0.44640000000000002</v>
      </c>
      <c r="AB177" s="323">
        <v>5</v>
      </c>
      <c r="AC177" s="323">
        <v>5</v>
      </c>
    </row>
    <row r="178" spans="1:29" x14ac:dyDescent="0.2">
      <c r="A178" t="s">
        <v>205</v>
      </c>
      <c r="B178" t="s">
        <v>206</v>
      </c>
      <c r="C178" t="s">
        <v>207</v>
      </c>
      <c r="D178" t="s">
        <v>208</v>
      </c>
      <c r="E178" s="323" t="s">
        <v>307</v>
      </c>
      <c r="F178" s="323" t="s">
        <v>298</v>
      </c>
      <c r="K178">
        <v>135</v>
      </c>
      <c r="L178" s="323">
        <v>13869.791999999999</v>
      </c>
      <c r="M178" s="323">
        <v>38.882204999999999</v>
      </c>
      <c r="N178" s="323">
        <v>41.627217000000002</v>
      </c>
      <c r="O178" s="323">
        <v>43.678798999999998</v>
      </c>
      <c r="P178" s="323">
        <v>21.132161</v>
      </c>
      <c r="Q178" s="323">
        <v>19.3339</v>
      </c>
      <c r="R178" s="323">
        <v>95.316749000000002</v>
      </c>
      <c r="S178" s="323">
        <v>93.845840999999993</v>
      </c>
      <c r="T178" s="323">
        <v>38.860655999999999</v>
      </c>
      <c r="U178" s="323">
        <v>39.371929000000002</v>
      </c>
      <c r="V178" s="323">
        <v>38.882168</v>
      </c>
      <c r="W178" s="323">
        <v>41.627146000000003</v>
      </c>
      <c r="X178" s="323">
        <v>43.678753</v>
      </c>
      <c r="Y178" s="323">
        <v>1.3986209999999999</v>
      </c>
      <c r="Z178" s="323">
        <v>3097.2</v>
      </c>
      <c r="AA178" s="323">
        <v>0.33229999999999998</v>
      </c>
      <c r="AB178" s="323">
        <v>5</v>
      </c>
      <c r="AC178" s="323">
        <v>5</v>
      </c>
    </row>
    <row r="179" spans="1:29" x14ac:dyDescent="0.2">
      <c r="A179" t="s">
        <v>205</v>
      </c>
      <c r="B179" t="s">
        <v>206</v>
      </c>
      <c r="C179" t="s">
        <v>207</v>
      </c>
      <c r="D179" t="s">
        <v>208</v>
      </c>
      <c r="E179" s="323" t="s">
        <v>307</v>
      </c>
      <c r="F179" s="323" t="s">
        <v>298</v>
      </c>
      <c r="K179">
        <v>160</v>
      </c>
      <c r="L179" s="323">
        <v>7464.48</v>
      </c>
      <c r="M179" s="323">
        <v>35.247551000000001</v>
      </c>
      <c r="N179" s="323">
        <v>40.111077000000002</v>
      </c>
      <c r="O179" s="323">
        <v>41.803522000000001</v>
      </c>
      <c r="P179" s="323">
        <v>17.042193000000001</v>
      </c>
      <c r="Q179" s="323">
        <v>16.24878</v>
      </c>
      <c r="R179" s="323">
        <v>86.661332999999999</v>
      </c>
      <c r="S179" s="323">
        <v>84.574191999999996</v>
      </c>
      <c r="T179" s="323">
        <v>34.079808</v>
      </c>
      <c r="U179" s="323">
        <v>37.547918000000003</v>
      </c>
      <c r="V179" s="323">
        <v>35.247191000000001</v>
      </c>
      <c r="W179" s="323">
        <v>40.110973999999999</v>
      </c>
      <c r="X179" s="323">
        <v>41.803455</v>
      </c>
      <c r="Y179" s="323">
        <v>1.5615669999999999</v>
      </c>
      <c r="Z179" s="323">
        <v>3099</v>
      </c>
      <c r="AA179" s="323">
        <v>0.25580000000000003</v>
      </c>
      <c r="AB179" s="323">
        <v>5</v>
      </c>
      <c r="AC179" s="323">
        <v>5</v>
      </c>
    </row>
    <row r="180" spans="1:29" x14ac:dyDescent="0.2">
      <c r="A180" t="s">
        <v>205</v>
      </c>
      <c r="B180" t="s">
        <v>206</v>
      </c>
      <c r="C180" t="s">
        <v>207</v>
      </c>
      <c r="D180" t="s">
        <v>208</v>
      </c>
      <c r="E180" s="323" t="s">
        <v>307</v>
      </c>
      <c r="F180" s="323" t="s">
        <v>298</v>
      </c>
      <c r="K180">
        <v>185</v>
      </c>
      <c r="L180" s="323">
        <v>4054.6559999999999</v>
      </c>
      <c r="M180" s="323">
        <v>31.176907</v>
      </c>
      <c r="N180" s="323">
        <v>37.608561000000002</v>
      </c>
      <c r="O180" s="323">
        <v>39.318841999999997</v>
      </c>
      <c r="P180" s="323">
        <v>13.314361999999999</v>
      </c>
      <c r="Q180" s="323">
        <v>13.155481999999999</v>
      </c>
      <c r="R180" s="323">
        <v>71.299171000000001</v>
      </c>
      <c r="S180" s="323">
        <v>68.831247000000005</v>
      </c>
      <c r="T180" s="323">
        <v>29.276654000000001</v>
      </c>
      <c r="U180" s="323">
        <v>34.337868</v>
      </c>
      <c r="V180" s="323">
        <v>31.176836999999999</v>
      </c>
      <c r="W180" s="323">
        <v>37.606209</v>
      </c>
      <c r="X180" s="323">
        <v>39.316004999999997</v>
      </c>
      <c r="Y180" s="323">
        <v>1.4975480000000001</v>
      </c>
      <c r="Z180" s="323">
        <v>2752.7</v>
      </c>
      <c r="AA180" s="323">
        <v>0.19719999999999999</v>
      </c>
      <c r="AB180" s="323">
        <v>5</v>
      </c>
      <c r="AC180" s="323">
        <v>5</v>
      </c>
    </row>
    <row r="181" spans="1:29" x14ac:dyDescent="0.2">
      <c r="A181" t="s">
        <v>205</v>
      </c>
      <c r="B181" t="s">
        <v>206</v>
      </c>
      <c r="C181" t="s">
        <v>207</v>
      </c>
      <c r="D181" t="s">
        <v>208</v>
      </c>
      <c r="E181" s="323" t="s">
        <v>307</v>
      </c>
      <c r="F181" s="323" t="s">
        <v>298</v>
      </c>
      <c r="K181">
        <v>210</v>
      </c>
      <c r="L181" s="323">
        <v>2208.96</v>
      </c>
      <c r="M181" s="323">
        <v>26.959523000000001</v>
      </c>
      <c r="N181" s="323">
        <v>33.568089999999998</v>
      </c>
      <c r="O181" s="323">
        <v>36.519620000000003</v>
      </c>
      <c r="P181" s="323">
        <v>9.9722179999999998</v>
      </c>
      <c r="Q181" s="323">
        <v>10.185791</v>
      </c>
      <c r="R181" s="323">
        <v>52.779546000000003</v>
      </c>
      <c r="S181" s="323">
        <v>49.482522000000003</v>
      </c>
      <c r="T181" s="323">
        <v>24.259350000000001</v>
      </c>
      <c r="U181" s="323">
        <v>30.664183000000001</v>
      </c>
      <c r="V181" s="323">
        <v>26.959503999999999</v>
      </c>
      <c r="W181" s="323">
        <v>33.559856000000003</v>
      </c>
      <c r="X181" s="323">
        <v>36.518602000000001</v>
      </c>
      <c r="Y181" s="323">
        <v>1.50396</v>
      </c>
      <c r="Z181" s="323">
        <v>2275.9</v>
      </c>
      <c r="AA181" s="323">
        <v>0.1779</v>
      </c>
      <c r="AB181" s="323">
        <v>5</v>
      </c>
      <c r="AC181" s="323">
        <v>5</v>
      </c>
    </row>
    <row r="182" spans="1:29" x14ac:dyDescent="0.2">
      <c r="A182" t="s">
        <v>205</v>
      </c>
      <c r="B182" t="s">
        <v>206</v>
      </c>
      <c r="C182" t="s">
        <v>207</v>
      </c>
      <c r="D182" t="s">
        <v>208</v>
      </c>
      <c r="E182" s="323" t="s">
        <v>307</v>
      </c>
      <c r="F182" s="323" t="s">
        <v>299</v>
      </c>
      <c r="K182">
        <v>85</v>
      </c>
      <c r="L182" s="323">
        <v>87133.823999999993</v>
      </c>
      <c r="M182" s="323">
        <v>47.874952999999998</v>
      </c>
      <c r="N182" s="323">
        <v>49.864519000000001</v>
      </c>
      <c r="O182" s="323">
        <v>49.827325000000002</v>
      </c>
      <c r="P182" s="323">
        <v>34.272553000000002</v>
      </c>
      <c r="Q182" s="323">
        <v>32.214244000000001</v>
      </c>
      <c r="R182" s="323">
        <v>96.919449</v>
      </c>
      <c r="S182" s="323">
        <v>96.115544</v>
      </c>
      <c r="T182" s="323">
        <v>52.968361000000002</v>
      </c>
      <c r="U182" s="323">
        <v>50.093711999999996</v>
      </c>
      <c r="V182" s="323">
        <v>47.874906000000003</v>
      </c>
      <c r="W182" s="323">
        <v>49.864483999999997</v>
      </c>
      <c r="X182" s="323">
        <v>49.827303000000001</v>
      </c>
      <c r="Y182" s="323">
        <v>0.49290899999999999</v>
      </c>
      <c r="Z182" s="323">
        <v>2943.6</v>
      </c>
      <c r="AA182" s="323">
        <v>0.7258</v>
      </c>
      <c r="AB182" s="323">
        <v>5</v>
      </c>
      <c r="AC182" s="323">
        <v>8</v>
      </c>
    </row>
    <row r="183" spans="1:29" x14ac:dyDescent="0.2">
      <c r="A183" t="s">
        <v>205</v>
      </c>
      <c r="B183" t="s">
        <v>206</v>
      </c>
      <c r="C183" t="s">
        <v>207</v>
      </c>
      <c r="D183" t="s">
        <v>208</v>
      </c>
      <c r="E183" s="323" t="s">
        <v>307</v>
      </c>
      <c r="F183" s="323" t="s">
        <v>299</v>
      </c>
      <c r="K183">
        <v>110</v>
      </c>
      <c r="L183" s="323">
        <v>55523.232000000004</v>
      </c>
      <c r="M183" s="323">
        <v>42.628751000000001</v>
      </c>
      <c r="N183" s="323">
        <v>44.720415000000003</v>
      </c>
      <c r="O183" s="323">
        <v>44.689214</v>
      </c>
      <c r="P183" s="323">
        <v>29.664852</v>
      </c>
      <c r="Q183" s="323">
        <v>28.123888999999998</v>
      </c>
      <c r="R183" s="323">
        <v>95.317111999999995</v>
      </c>
      <c r="S183" s="323">
        <v>94.114922000000007</v>
      </c>
      <c r="T183" s="323">
        <v>47.230049999999999</v>
      </c>
      <c r="U183" s="323">
        <v>45.387045000000001</v>
      </c>
      <c r="V183" s="323">
        <v>42.628729999999997</v>
      </c>
      <c r="W183" s="323">
        <v>44.720216999999998</v>
      </c>
      <c r="X183" s="323">
        <v>44.688991999999999</v>
      </c>
      <c r="Y183" s="323">
        <v>0.58620899999999998</v>
      </c>
      <c r="Z183" s="323">
        <v>2564.8000000000002</v>
      </c>
      <c r="AA183" s="323">
        <v>0.68430000000000002</v>
      </c>
      <c r="AB183" s="323">
        <v>5</v>
      </c>
      <c r="AC183" s="323">
        <v>8</v>
      </c>
    </row>
    <row r="184" spans="1:29" x14ac:dyDescent="0.2">
      <c r="A184" t="s">
        <v>205</v>
      </c>
      <c r="B184" t="s">
        <v>206</v>
      </c>
      <c r="C184" t="s">
        <v>207</v>
      </c>
      <c r="D184" t="s">
        <v>208</v>
      </c>
      <c r="E184" s="323" t="s">
        <v>307</v>
      </c>
      <c r="F184" s="323" t="s">
        <v>299</v>
      </c>
      <c r="K184">
        <v>135</v>
      </c>
      <c r="L184" s="323">
        <v>33884.160000000003</v>
      </c>
      <c r="M184" s="323">
        <v>37.424532999999997</v>
      </c>
      <c r="N184" s="323">
        <v>39.574057000000003</v>
      </c>
      <c r="O184" s="323">
        <v>39.798535000000001</v>
      </c>
      <c r="P184" s="323">
        <v>25.158781999999999</v>
      </c>
      <c r="Q184" s="323">
        <v>23.908729000000001</v>
      </c>
      <c r="R184" s="323">
        <v>91.090399000000005</v>
      </c>
      <c r="S184" s="323">
        <v>89.371803999999997</v>
      </c>
      <c r="T184" s="323">
        <v>41.232385000000001</v>
      </c>
      <c r="U184" s="323">
        <v>40.583835000000001</v>
      </c>
      <c r="V184" s="323">
        <v>37.424332</v>
      </c>
      <c r="W184" s="323">
        <v>39.573898</v>
      </c>
      <c r="X184" s="323">
        <v>39.798423</v>
      </c>
      <c r="Y184" s="323">
        <v>0.641957</v>
      </c>
      <c r="Z184" s="323">
        <v>3936.6</v>
      </c>
      <c r="AA184" s="323">
        <v>0.52070000000000005</v>
      </c>
      <c r="AB184" s="323">
        <v>5</v>
      </c>
      <c r="AC184" s="323">
        <v>8</v>
      </c>
    </row>
    <row r="185" spans="1:29" x14ac:dyDescent="0.2">
      <c r="A185" t="s">
        <v>205</v>
      </c>
      <c r="B185" t="s">
        <v>206</v>
      </c>
      <c r="C185" t="s">
        <v>207</v>
      </c>
      <c r="D185" t="s">
        <v>208</v>
      </c>
      <c r="E185" s="323" t="s">
        <v>307</v>
      </c>
      <c r="F185" s="323" t="s">
        <v>299</v>
      </c>
      <c r="K185">
        <v>160</v>
      </c>
      <c r="L185" s="323">
        <v>19043.616000000002</v>
      </c>
      <c r="M185" s="323">
        <v>32.016441</v>
      </c>
      <c r="N185" s="323">
        <v>34.786295000000003</v>
      </c>
      <c r="O185" s="323">
        <v>35.403430999999998</v>
      </c>
      <c r="P185" s="323">
        <v>20.340253000000001</v>
      </c>
      <c r="Q185" s="323">
        <v>19.283515000000001</v>
      </c>
      <c r="R185" s="323">
        <v>81.457459999999998</v>
      </c>
      <c r="S185" s="323">
        <v>78.717236999999997</v>
      </c>
      <c r="T185" s="323">
        <v>34.435282999999998</v>
      </c>
      <c r="U185" s="323">
        <v>35.842947000000002</v>
      </c>
      <c r="V185" s="323">
        <v>32.015597999999997</v>
      </c>
      <c r="W185" s="323">
        <v>34.786144</v>
      </c>
      <c r="X185" s="323">
        <v>35.403297999999999</v>
      </c>
      <c r="Y185" s="323">
        <v>0.611398</v>
      </c>
      <c r="Z185" s="323">
        <v>3484.1</v>
      </c>
      <c r="AA185" s="323">
        <v>0.4274</v>
      </c>
      <c r="AB185" s="323">
        <v>5</v>
      </c>
      <c r="AC185" s="323">
        <v>8</v>
      </c>
    </row>
    <row r="186" spans="1:29" x14ac:dyDescent="0.2">
      <c r="A186" t="s">
        <v>205</v>
      </c>
      <c r="B186" t="s">
        <v>206</v>
      </c>
      <c r="C186" t="s">
        <v>207</v>
      </c>
      <c r="D186" t="s">
        <v>208</v>
      </c>
      <c r="E186" s="323" t="s">
        <v>307</v>
      </c>
      <c r="F186" s="323" t="s">
        <v>299</v>
      </c>
      <c r="K186">
        <v>185</v>
      </c>
      <c r="L186" s="323">
        <v>10186.175999999999</v>
      </c>
      <c r="M186" s="323">
        <v>26.213871999999999</v>
      </c>
      <c r="N186" s="323">
        <v>31.679766999999998</v>
      </c>
      <c r="O186" s="323">
        <v>33.301653000000002</v>
      </c>
      <c r="P186" s="323">
        <v>14.970882</v>
      </c>
      <c r="Q186" s="323">
        <v>14.154292999999999</v>
      </c>
      <c r="R186" s="323">
        <v>59.739820000000002</v>
      </c>
      <c r="S186" s="323">
        <v>56.824486</v>
      </c>
      <c r="T186" s="323">
        <v>27.340501</v>
      </c>
      <c r="U186" s="323">
        <v>31.058281999999998</v>
      </c>
      <c r="V186" s="323">
        <v>26.213733000000001</v>
      </c>
      <c r="W186" s="323">
        <v>31.679663999999999</v>
      </c>
      <c r="X186" s="323">
        <v>33.300660999999998</v>
      </c>
      <c r="Y186" s="323">
        <v>0.451127</v>
      </c>
      <c r="Z186" s="323">
        <v>3355.7</v>
      </c>
      <c r="AA186" s="323">
        <v>0.34570000000000001</v>
      </c>
      <c r="AB186" s="323">
        <v>5</v>
      </c>
      <c r="AC186" s="323">
        <v>8</v>
      </c>
    </row>
    <row r="187" spans="1:29" x14ac:dyDescent="0.2">
      <c r="A187" t="s">
        <v>205</v>
      </c>
      <c r="B187" t="s">
        <v>206</v>
      </c>
      <c r="C187" t="s">
        <v>207</v>
      </c>
      <c r="D187" t="s">
        <v>208</v>
      </c>
      <c r="E187" s="323" t="s">
        <v>307</v>
      </c>
      <c r="F187" s="323" t="s">
        <v>299</v>
      </c>
      <c r="K187">
        <v>210</v>
      </c>
      <c r="L187" s="323">
        <v>2938.56</v>
      </c>
      <c r="M187" s="323">
        <v>20.414740999999999</v>
      </c>
      <c r="N187" s="323">
        <v>29.276458999999999</v>
      </c>
      <c r="O187" s="323">
        <v>32.255146000000003</v>
      </c>
      <c r="P187" s="323">
        <v>9.5451680000000003</v>
      </c>
      <c r="Q187" s="323">
        <v>9.0110770000000002</v>
      </c>
      <c r="R187" s="323">
        <v>29.676767999999999</v>
      </c>
      <c r="S187" s="323">
        <v>26.784047999999999</v>
      </c>
      <c r="T187" s="323">
        <v>20.400841</v>
      </c>
      <c r="U187" s="323">
        <v>26.534554</v>
      </c>
      <c r="V187" s="323">
        <v>20.414704</v>
      </c>
      <c r="W187" s="323">
        <v>29.276225</v>
      </c>
      <c r="X187" s="323">
        <v>32.254530000000003</v>
      </c>
      <c r="Y187" s="323">
        <v>0.35723899999999997</v>
      </c>
      <c r="Z187" s="323">
        <v>2444.6</v>
      </c>
      <c r="AA187" s="323">
        <v>0.18840000000000001</v>
      </c>
      <c r="AB187" s="323">
        <v>5</v>
      </c>
      <c r="AC187" s="323">
        <v>8</v>
      </c>
    </row>
    <row r="188" spans="1:29" x14ac:dyDescent="0.2">
      <c r="A188" t="s">
        <v>205</v>
      </c>
      <c r="B188" t="s">
        <v>206</v>
      </c>
      <c r="C188" t="s">
        <v>207</v>
      </c>
      <c r="D188" t="s">
        <v>208</v>
      </c>
      <c r="E188" s="323" t="s">
        <v>307</v>
      </c>
      <c r="F188" s="323" t="s">
        <v>300</v>
      </c>
      <c r="K188">
        <v>85</v>
      </c>
      <c r="L188" s="323">
        <v>205345.44</v>
      </c>
      <c r="M188" s="323">
        <v>48.324286999999998</v>
      </c>
      <c r="N188" s="323">
        <v>52.545076000000002</v>
      </c>
      <c r="O188" s="323">
        <v>52.717604999999999</v>
      </c>
      <c r="P188" s="323">
        <v>41.108249000000001</v>
      </c>
      <c r="Q188" s="323">
        <v>30.956420999999999</v>
      </c>
      <c r="R188" s="323">
        <v>97.331170999999998</v>
      </c>
      <c r="S188" s="323">
        <v>96.697456000000003</v>
      </c>
      <c r="T188" s="323">
        <v>52.314219999999999</v>
      </c>
      <c r="U188" s="323">
        <v>51.958826000000002</v>
      </c>
      <c r="V188" s="323">
        <v>48.324153000000003</v>
      </c>
      <c r="W188" s="323">
        <v>52.545046999999997</v>
      </c>
      <c r="X188" s="323">
        <v>52.717576000000001</v>
      </c>
      <c r="Y188" s="323">
        <v>3.2743000000000001E-2</v>
      </c>
      <c r="Z188" s="323">
        <v>9745.4</v>
      </c>
      <c r="AA188" s="323">
        <v>1.5804</v>
      </c>
      <c r="AB188" s="323">
        <v>10</v>
      </c>
      <c r="AC188" s="323">
        <v>6</v>
      </c>
    </row>
    <row r="189" spans="1:29" x14ac:dyDescent="0.2">
      <c r="A189" t="s">
        <v>205</v>
      </c>
      <c r="B189" t="s">
        <v>206</v>
      </c>
      <c r="C189" t="s">
        <v>207</v>
      </c>
      <c r="D189" t="s">
        <v>208</v>
      </c>
      <c r="E189" s="323" t="s">
        <v>307</v>
      </c>
      <c r="F189" s="323" t="s">
        <v>300</v>
      </c>
      <c r="K189">
        <v>110</v>
      </c>
      <c r="L189" s="323">
        <v>118267.872</v>
      </c>
      <c r="M189" s="323">
        <v>43.278638999999998</v>
      </c>
      <c r="N189" s="323">
        <v>48.909100000000002</v>
      </c>
      <c r="O189" s="323">
        <v>49.110832000000002</v>
      </c>
      <c r="P189" s="323">
        <v>35.264187</v>
      </c>
      <c r="Q189" s="323">
        <v>26.453399000000001</v>
      </c>
      <c r="R189" s="323">
        <v>96.214248999999995</v>
      </c>
      <c r="S189" s="323">
        <v>95.183479000000005</v>
      </c>
      <c r="T189" s="323">
        <v>46.231959000000003</v>
      </c>
      <c r="U189" s="323">
        <v>47.926940999999999</v>
      </c>
      <c r="V189" s="323">
        <v>43.278491000000002</v>
      </c>
      <c r="W189" s="323">
        <v>48.909098</v>
      </c>
      <c r="X189" s="323">
        <v>49.110832000000002</v>
      </c>
      <c r="Y189" s="323">
        <v>4.5907999999999997E-2</v>
      </c>
      <c r="Z189" s="323">
        <v>6973</v>
      </c>
      <c r="AA189" s="323">
        <v>0.85229999999999995</v>
      </c>
      <c r="AB189" s="323">
        <v>10</v>
      </c>
      <c r="AC189" s="323">
        <v>6</v>
      </c>
    </row>
    <row r="190" spans="1:29" x14ac:dyDescent="0.2">
      <c r="A190" t="s">
        <v>205</v>
      </c>
      <c r="B190" t="s">
        <v>206</v>
      </c>
      <c r="C190" t="s">
        <v>207</v>
      </c>
      <c r="D190" t="s">
        <v>208</v>
      </c>
      <c r="E190" s="323" t="s">
        <v>307</v>
      </c>
      <c r="F190" s="323" t="s">
        <v>300</v>
      </c>
      <c r="K190">
        <v>135</v>
      </c>
      <c r="L190" s="323">
        <v>64504.32</v>
      </c>
      <c r="M190" s="323">
        <v>38.531388999999997</v>
      </c>
      <c r="N190" s="323">
        <v>45.586654000000003</v>
      </c>
      <c r="O190" s="323">
        <v>45.680233999999999</v>
      </c>
      <c r="P190" s="323">
        <v>29.830542999999999</v>
      </c>
      <c r="Q190" s="323">
        <v>22.136814000000001</v>
      </c>
      <c r="R190" s="323">
        <v>92.945193000000003</v>
      </c>
      <c r="S190" s="323">
        <v>91.493510000000001</v>
      </c>
      <c r="T190" s="323">
        <v>40.153104999999996</v>
      </c>
      <c r="U190" s="323">
        <v>43.633322999999997</v>
      </c>
      <c r="V190" s="323">
        <v>38.531339000000003</v>
      </c>
      <c r="W190" s="323">
        <v>45.586599999999997</v>
      </c>
      <c r="X190" s="323">
        <v>45.680197</v>
      </c>
      <c r="Y190" s="323">
        <v>6.7701999999999998E-2</v>
      </c>
      <c r="Z190" s="323">
        <v>9117.4</v>
      </c>
      <c r="AA190" s="323">
        <v>0.86550000000000005</v>
      </c>
      <c r="AB190" s="323">
        <v>10</v>
      </c>
      <c r="AC190" s="323">
        <v>6</v>
      </c>
    </row>
    <row r="191" spans="1:29" x14ac:dyDescent="0.2">
      <c r="A191" t="s">
        <v>205</v>
      </c>
      <c r="B191" t="s">
        <v>206</v>
      </c>
      <c r="C191" t="s">
        <v>207</v>
      </c>
      <c r="D191" t="s">
        <v>208</v>
      </c>
      <c r="E191" s="323" t="s">
        <v>307</v>
      </c>
      <c r="F191" s="323" t="s">
        <v>300</v>
      </c>
      <c r="K191">
        <v>160</v>
      </c>
      <c r="L191" s="323">
        <v>32070.144</v>
      </c>
      <c r="M191" s="323">
        <v>33.937747999999999</v>
      </c>
      <c r="N191" s="323">
        <v>42.285899000000001</v>
      </c>
      <c r="O191" s="323">
        <v>42.321553000000002</v>
      </c>
      <c r="P191" s="323">
        <v>24.410546</v>
      </c>
      <c r="Q191" s="323">
        <v>17.911770000000001</v>
      </c>
      <c r="R191" s="323">
        <v>84.741671999999994</v>
      </c>
      <c r="S191" s="323">
        <v>82.926525999999996</v>
      </c>
      <c r="T191" s="323">
        <v>33.994501</v>
      </c>
      <c r="U191" s="323">
        <v>39.993115000000003</v>
      </c>
      <c r="V191" s="323">
        <v>33.937702999999999</v>
      </c>
      <c r="W191" s="323">
        <v>42.285885999999998</v>
      </c>
      <c r="X191" s="323">
        <v>42.321505999999999</v>
      </c>
      <c r="Y191" s="323">
        <v>9.3635999999999997E-2</v>
      </c>
      <c r="Z191" s="323">
        <v>8985.7000000000007</v>
      </c>
      <c r="AA191" s="323">
        <v>0.60609999999999997</v>
      </c>
      <c r="AB191" s="323">
        <v>10</v>
      </c>
      <c r="AC191" s="323">
        <v>6</v>
      </c>
    </row>
    <row r="192" spans="1:29" x14ac:dyDescent="0.2">
      <c r="A192" t="s">
        <v>205</v>
      </c>
      <c r="B192" t="s">
        <v>206</v>
      </c>
      <c r="C192" t="s">
        <v>207</v>
      </c>
      <c r="D192" t="s">
        <v>208</v>
      </c>
      <c r="E192" s="323" t="s">
        <v>307</v>
      </c>
      <c r="F192" s="323" t="s">
        <v>300</v>
      </c>
      <c r="K192">
        <v>185</v>
      </c>
      <c r="L192" s="323">
        <v>14862.816000000001</v>
      </c>
      <c r="M192" s="323">
        <v>29.747724000000002</v>
      </c>
      <c r="N192" s="323">
        <v>38.956009999999999</v>
      </c>
      <c r="O192" s="323">
        <v>39.082362000000003</v>
      </c>
      <c r="P192" s="323">
        <v>18.671716</v>
      </c>
      <c r="Q192" s="323">
        <v>13.885807</v>
      </c>
      <c r="R192" s="323">
        <v>67.286736000000005</v>
      </c>
      <c r="S192" s="323">
        <v>65.021049000000005</v>
      </c>
      <c r="T192" s="323">
        <v>28.316051000000002</v>
      </c>
      <c r="U192" s="323">
        <v>35.611961999999998</v>
      </c>
      <c r="V192" s="323">
        <v>29.747682000000001</v>
      </c>
      <c r="W192" s="323">
        <v>38.955939999999998</v>
      </c>
      <c r="X192" s="323">
        <v>39.082295999999999</v>
      </c>
      <c r="Y192" s="323">
        <v>0.120444</v>
      </c>
      <c r="Z192" s="323">
        <v>8984.2000000000007</v>
      </c>
      <c r="AA192" s="323">
        <v>0.47589999999999999</v>
      </c>
      <c r="AB192" s="323">
        <v>9</v>
      </c>
      <c r="AC192" s="323">
        <v>6</v>
      </c>
    </row>
    <row r="193" spans="1:29" x14ac:dyDescent="0.2">
      <c r="A193" t="s">
        <v>205</v>
      </c>
      <c r="B193" t="s">
        <v>206</v>
      </c>
      <c r="C193" t="s">
        <v>207</v>
      </c>
      <c r="D193" t="s">
        <v>208</v>
      </c>
      <c r="E193" s="323" t="s">
        <v>307</v>
      </c>
      <c r="F193" s="323" t="s">
        <v>300</v>
      </c>
      <c r="K193">
        <v>210</v>
      </c>
      <c r="L193" s="323">
        <v>6512.2560000000003</v>
      </c>
      <c r="M193" s="323">
        <v>26.012930999999998</v>
      </c>
      <c r="N193" s="323">
        <v>35.816718000000002</v>
      </c>
      <c r="O193" s="323">
        <v>35.722943000000001</v>
      </c>
      <c r="P193" s="323">
        <v>14.158188000000001</v>
      </c>
      <c r="Q193" s="323">
        <v>10.679429000000001</v>
      </c>
      <c r="R193" s="323">
        <v>45.725501000000001</v>
      </c>
      <c r="S193" s="323">
        <v>43.49586</v>
      </c>
      <c r="T193" s="323">
        <v>23.388179000000001</v>
      </c>
      <c r="U193" s="323">
        <v>31.984224999999999</v>
      </c>
      <c r="V193" s="323">
        <v>26.012884</v>
      </c>
      <c r="W193" s="323">
        <v>35.816682999999998</v>
      </c>
      <c r="X193" s="323">
        <v>35.721381000000001</v>
      </c>
      <c r="Y193" s="323">
        <v>0.17071</v>
      </c>
      <c r="Z193" s="323">
        <v>6886.1</v>
      </c>
      <c r="AA193" s="323">
        <v>0.5141</v>
      </c>
      <c r="AB193" s="323">
        <v>9</v>
      </c>
      <c r="AC193" s="323">
        <v>6</v>
      </c>
    </row>
    <row r="194" spans="1:29" x14ac:dyDescent="0.2">
      <c r="A194" t="s">
        <v>205</v>
      </c>
      <c r="B194" t="s">
        <v>206</v>
      </c>
      <c r="C194" t="s">
        <v>207</v>
      </c>
      <c r="D194" t="s">
        <v>208</v>
      </c>
      <c r="E194" s="323" t="s">
        <v>307</v>
      </c>
      <c r="F194" s="323" t="s">
        <v>301</v>
      </c>
      <c r="K194">
        <v>85</v>
      </c>
      <c r="L194" s="323">
        <v>29131.295999999998</v>
      </c>
      <c r="M194" s="323">
        <v>49.723770000000002</v>
      </c>
      <c r="N194" s="323">
        <v>46.599364999999999</v>
      </c>
      <c r="O194" s="323">
        <v>47.029021999999998</v>
      </c>
      <c r="P194" s="323">
        <v>40.585374000000002</v>
      </c>
      <c r="Q194" s="323">
        <v>38.940863999999998</v>
      </c>
      <c r="R194" s="323">
        <v>99.369471000000004</v>
      </c>
      <c r="S194" s="323">
        <v>99.133292999999995</v>
      </c>
      <c r="T194" s="323">
        <v>54.489669999999997</v>
      </c>
      <c r="U194" s="323">
        <v>49.912765</v>
      </c>
      <c r="V194" s="323">
        <v>49.722321000000001</v>
      </c>
      <c r="W194" s="323">
        <v>46.599331999999997</v>
      </c>
      <c r="X194" s="323">
        <v>47.028159000000002</v>
      </c>
      <c r="Y194" s="323">
        <v>9.0299999999999998E-3</v>
      </c>
      <c r="Z194" s="323">
        <v>2266.6</v>
      </c>
      <c r="AA194" s="323">
        <v>0.61829999999999996</v>
      </c>
      <c r="AB194" s="323">
        <v>4</v>
      </c>
      <c r="AC194" s="323">
        <v>5</v>
      </c>
    </row>
    <row r="195" spans="1:29" x14ac:dyDescent="0.2">
      <c r="A195" t="s">
        <v>205</v>
      </c>
      <c r="B195" t="s">
        <v>206</v>
      </c>
      <c r="C195" t="s">
        <v>207</v>
      </c>
      <c r="D195" t="s">
        <v>208</v>
      </c>
      <c r="E195" s="323" t="s">
        <v>307</v>
      </c>
      <c r="F195" s="323" t="s">
        <v>301</v>
      </c>
      <c r="K195">
        <v>110</v>
      </c>
      <c r="L195" s="323">
        <v>19459.008000000002</v>
      </c>
      <c r="M195" s="323">
        <v>43.419271999999999</v>
      </c>
      <c r="N195" s="323">
        <v>45.111696999999999</v>
      </c>
      <c r="O195" s="323">
        <v>45.628734000000001</v>
      </c>
      <c r="P195" s="323">
        <v>34.174933000000003</v>
      </c>
      <c r="Q195" s="323">
        <v>32.669941000000001</v>
      </c>
      <c r="R195" s="323">
        <v>99.138908000000001</v>
      </c>
      <c r="S195" s="323">
        <v>98.780862999999997</v>
      </c>
      <c r="T195" s="323">
        <v>49.450764999999997</v>
      </c>
      <c r="U195" s="323">
        <v>45.665661</v>
      </c>
      <c r="V195" s="323">
        <v>43.41675</v>
      </c>
      <c r="W195" s="323">
        <v>45.111420000000003</v>
      </c>
      <c r="X195" s="323">
        <v>45.628137000000002</v>
      </c>
      <c r="Y195" s="323">
        <v>2.3573E-2</v>
      </c>
      <c r="Z195" s="323">
        <v>2229.4</v>
      </c>
      <c r="AA195" s="323">
        <v>0.50629999999999997</v>
      </c>
      <c r="AB195" s="323">
        <v>4</v>
      </c>
      <c r="AC195" s="323">
        <v>5</v>
      </c>
    </row>
    <row r="196" spans="1:29" x14ac:dyDescent="0.2">
      <c r="A196" t="s">
        <v>205</v>
      </c>
      <c r="B196" t="s">
        <v>206</v>
      </c>
      <c r="C196" t="s">
        <v>207</v>
      </c>
      <c r="D196" t="s">
        <v>208</v>
      </c>
      <c r="E196" s="323" t="s">
        <v>307</v>
      </c>
      <c r="F196" s="323" t="s">
        <v>301</v>
      </c>
      <c r="K196">
        <v>135</v>
      </c>
      <c r="L196" s="323">
        <v>12574.512000000001</v>
      </c>
      <c r="M196" s="323">
        <v>37.616143000000001</v>
      </c>
      <c r="N196" s="323">
        <v>42.99156</v>
      </c>
      <c r="O196" s="323">
        <v>43.735773000000002</v>
      </c>
      <c r="P196" s="323">
        <v>27.913917000000001</v>
      </c>
      <c r="Q196" s="323">
        <v>26.588256000000001</v>
      </c>
      <c r="R196" s="323">
        <v>98.364587999999998</v>
      </c>
      <c r="S196" s="323">
        <v>97.885857999999999</v>
      </c>
      <c r="T196" s="323">
        <v>43.310775999999997</v>
      </c>
      <c r="U196" s="323">
        <v>41.953313999999999</v>
      </c>
      <c r="V196" s="323">
        <v>37.614154999999997</v>
      </c>
      <c r="W196" s="323">
        <v>42.990560000000002</v>
      </c>
      <c r="X196" s="323">
        <v>43.735571999999998</v>
      </c>
      <c r="Y196" s="323">
        <v>3.2499E-2</v>
      </c>
      <c r="Z196" s="323">
        <v>2522.5</v>
      </c>
      <c r="AA196" s="323">
        <v>0.38969999999999999</v>
      </c>
      <c r="AB196" s="323">
        <v>4</v>
      </c>
      <c r="AC196" s="323">
        <v>5</v>
      </c>
    </row>
    <row r="197" spans="1:29" x14ac:dyDescent="0.2">
      <c r="A197" t="s">
        <v>205</v>
      </c>
      <c r="B197" t="s">
        <v>206</v>
      </c>
      <c r="C197" t="s">
        <v>207</v>
      </c>
      <c r="D197" t="s">
        <v>208</v>
      </c>
      <c r="E197" s="323" t="s">
        <v>307</v>
      </c>
      <c r="F197" s="323" t="s">
        <v>301</v>
      </c>
      <c r="K197">
        <v>160</v>
      </c>
      <c r="L197" s="323">
        <v>7448.9279999999999</v>
      </c>
      <c r="M197" s="323">
        <v>31.825576000000002</v>
      </c>
      <c r="N197" s="323">
        <v>39.961936999999999</v>
      </c>
      <c r="O197" s="323">
        <v>40.829048</v>
      </c>
      <c r="P197" s="323">
        <v>20.411117000000001</v>
      </c>
      <c r="Q197" s="323">
        <v>19.214659999999999</v>
      </c>
      <c r="R197" s="323">
        <v>95.909263999999993</v>
      </c>
      <c r="S197" s="323">
        <v>93.164103999999995</v>
      </c>
      <c r="T197" s="323">
        <v>35.195120000000003</v>
      </c>
      <c r="U197" s="323">
        <v>37.021887999999997</v>
      </c>
      <c r="V197" s="323">
        <v>31.823236000000001</v>
      </c>
      <c r="W197" s="323">
        <v>39.960050000000003</v>
      </c>
      <c r="X197" s="323">
        <v>40.825204999999997</v>
      </c>
      <c r="Y197" s="323">
        <v>1.3856E-2</v>
      </c>
      <c r="Z197" s="323">
        <v>2931.9</v>
      </c>
      <c r="AA197" s="323">
        <v>0.3266</v>
      </c>
      <c r="AB197" s="323">
        <v>4</v>
      </c>
      <c r="AC197" s="323">
        <v>5</v>
      </c>
    </row>
    <row r="198" spans="1:29" x14ac:dyDescent="0.2">
      <c r="A198" t="s">
        <v>205</v>
      </c>
      <c r="B198" t="s">
        <v>206</v>
      </c>
      <c r="C198" t="s">
        <v>207</v>
      </c>
      <c r="D198" t="s">
        <v>208</v>
      </c>
      <c r="E198" s="323" t="s">
        <v>307</v>
      </c>
      <c r="F198" s="323" t="s">
        <v>301</v>
      </c>
      <c r="K198">
        <v>185</v>
      </c>
      <c r="L198" s="323">
        <v>4071.4079999999999</v>
      </c>
      <c r="M198" s="323">
        <v>26.876180999999999</v>
      </c>
      <c r="N198" s="323">
        <v>36.390815000000003</v>
      </c>
      <c r="O198" s="323">
        <v>37.275173000000002</v>
      </c>
      <c r="P198" s="323">
        <v>14.942864999999999</v>
      </c>
      <c r="Q198" s="323">
        <v>13.879417</v>
      </c>
      <c r="R198" s="323">
        <v>73.478584999999995</v>
      </c>
      <c r="S198" s="323">
        <v>70.390384999999995</v>
      </c>
      <c r="T198" s="323">
        <v>27.763522999999999</v>
      </c>
      <c r="U198" s="323">
        <v>32.601711000000002</v>
      </c>
      <c r="V198" s="323">
        <v>26.873783</v>
      </c>
      <c r="W198" s="323">
        <v>36.383806</v>
      </c>
      <c r="X198" s="323">
        <v>37.274728000000003</v>
      </c>
      <c r="Y198" s="323">
        <v>6.117E-3</v>
      </c>
      <c r="Z198" s="323">
        <v>3102.3</v>
      </c>
      <c r="AA198" s="323">
        <v>0.25819999999999999</v>
      </c>
      <c r="AB198" s="323">
        <v>4</v>
      </c>
      <c r="AC198" s="323">
        <v>5</v>
      </c>
    </row>
    <row r="199" spans="1:29" x14ac:dyDescent="0.2">
      <c r="A199" t="s">
        <v>205</v>
      </c>
      <c r="B199" t="s">
        <v>206</v>
      </c>
      <c r="C199" t="s">
        <v>207</v>
      </c>
      <c r="D199" t="s">
        <v>208</v>
      </c>
      <c r="E199" s="323" t="s">
        <v>307</v>
      </c>
      <c r="F199" s="323" t="s">
        <v>301</v>
      </c>
      <c r="K199">
        <v>210</v>
      </c>
      <c r="L199" s="323">
        <v>1823.472</v>
      </c>
      <c r="M199" s="323">
        <v>22.170311999999999</v>
      </c>
      <c r="N199" s="323">
        <v>33.373399999999997</v>
      </c>
      <c r="O199" s="323">
        <v>33.872925000000002</v>
      </c>
      <c r="P199" s="323">
        <v>9.0366379999999999</v>
      </c>
      <c r="Q199" s="323">
        <v>8.8371289999999991</v>
      </c>
      <c r="R199" s="323">
        <v>39.042977999999998</v>
      </c>
      <c r="S199" s="323">
        <v>36.399276999999998</v>
      </c>
      <c r="T199" s="323">
        <v>20.493186000000001</v>
      </c>
      <c r="U199" s="323">
        <v>28.514133000000001</v>
      </c>
      <c r="V199" s="323">
        <v>22.169312999999999</v>
      </c>
      <c r="W199" s="323">
        <v>33.369940999999997</v>
      </c>
      <c r="X199" s="323">
        <v>33.865800999999998</v>
      </c>
      <c r="Y199" s="323">
        <v>8.4279999999999997E-3</v>
      </c>
      <c r="Z199" s="323">
        <v>2211.4</v>
      </c>
      <c r="AA199" s="323">
        <v>0.1502</v>
      </c>
      <c r="AB199" s="323">
        <v>4</v>
      </c>
      <c r="AC199" s="323">
        <v>5</v>
      </c>
    </row>
    <row r="200" spans="1:29" x14ac:dyDescent="0.2">
      <c r="E200" s="323"/>
      <c r="F200" s="323"/>
      <c r="K200"/>
      <c r="L200" s="323"/>
      <c r="M200" s="323"/>
      <c r="N200" s="323"/>
      <c r="O200" s="323"/>
      <c r="P200" s="323"/>
      <c r="Q200" s="323"/>
      <c r="R200" s="323"/>
      <c r="S200" s="323"/>
      <c r="T200" s="323"/>
      <c r="U200" s="323"/>
      <c r="V200" s="323"/>
      <c r="W200" s="323"/>
      <c r="X200" s="323"/>
      <c r="Y200" s="323"/>
      <c r="Z200" s="323"/>
      <c r="AA200" s="323"/>
      <c r="AB200" s="323"/>
      <c r="AC200" s="323"/>
    </row>
    <row r="201" spans="1:29" x14ac:dyDescent="0.2">
      <c r="E201" s="323"/>
      <c r="F201" s="323"/>
      <c r="K201"/>
      <c r="L201" s="323"/>
      <c r="M201" s="323"/>
      <c r="N201" s="323"/>
      <c r="O201" s="323"/>
      <c r="P201" s="323"/>
      <c r="Q201" s="323"/>
      <c r="R201" s="323"/>
      <c r="S201" s="323"/>
      <c r="T201" s="323"/>
      <c r="U201" s="323"/>
      <c r="V201" s="323"/>
      <c r="W201" s="323"/>
      <c r="X201" s="323"/>
      <c r="Y201" s="323"/>
      <c r="Z201" s="323"/>
      <c r="AA201" s="323"/>
      <c r="AB201" s="323"/>
      <c r="AC201" s="323"/>
    </row>
    <row r="202" spans="1:29" x14ac:dyDescent="0.2">
      <c r="E202" s="323"/>
      <c r="F202" s="323"/>
      <c r="K202"/>
      <c r="L202" s="323"/>
      <c r="M202" s="323"/>
      <c r="N202" s="323"/>
      <c r="O202" s="323"/>
      <c r="P202" s="323"/>
      <c r="Q202" s="323"/>
      <c r="R202" s="323"/>
      <c r="S202" s="323"/>
      <c r="T202" s="323"/>
      <c r="U202" s="323"/>
      <c r="V202" s="323"/>
      <c r="W202" s="323"/>
      <c r="X202" s="323"/>
      <c r="Y202" s="323"/>
      <c r="Z202" s="323"/>
      <c r="AA202" s="323"/>
      <c r="AB202" s="323"/>
      <c r="AC202" s="323"/>
    </row>
    <row r="203" spans="1:29" x14ac:dyDescent="0.2">
      <c r="E203" s="323"/>
      <c r="F203" s="323"/>
      <c r="K203"/>
      <c r="L203" s="323"/>
      <c r="M203" s="323"/>
      <c r="N203" s="323"/>
      <c r="O203" s="323"/>
      <c r="P203" s="323"/>
      <c r="Q203" s="323"/>
      <c r="R203" s="323"/>
      <c r="S203" s="323"/>
      <c r="T203" s="323"/>
      <c r="U203" s="323"/>
      <c r="V203" s="323"/>
      <c r="W203" s="323"/>
      <c r="X203" s="323"/>
      <c r="Y203" s="323"/>
      <c r="Z203" s="323"/>
      <c r="AA203" s="323"/>
      <c r="AB203" s="323"/>
      <c r="AC203" s="323"/>
    </row>
    <row r="204" spans="1:29" x14ac:dyDescent="0.2">
      <c r="E204" s="323"/>
      <c r="F204" s="323"/>
      <c r="K204"/>
      <c r="L204" s="323"/>
      <c r="M204" s="323"/>
      <c r="N204" s="323"/>
      <c r="O204" s="323"/>
      <c r="P204" s="323"/>
      <c r="Q204" s="323"/>
      <c r="R204" s="323"/>
      <c r="S204" s="323"/>
      <c r="T204" s="323"/>
      <c r="U204" s="323"/>
      <c r="V204" s="323"/>
      <c r="W204" s="323"/>
      <c r="X204" s="323"/>
      <c r="Y204" s="323"/>
      <c r="Z204" s="323"/>
      <c r="AA204" s="323"/>
      <c r="AB204" s="323"/>
      <c r="AC204" s="323"/>
    </row>
    <row r="205" spans="1:29" x14ac:dyDescent="0.2">
      <c r="E205" s="323"/>
      <c r="F205" s="323"/>
      <c r="K205"/>
      <c r="L205" s="323"/>
      <c r="M205" s="323"/>
      <c r="N205" s="323"/>
      <c r="O205" s="323"/>
      <c r="P205" s="323"/>
      <c r="Q205" s="323"/>
      <c r="R205" s="323"/>
      <c r="S205" s="323"/>
      <c r="T205" s="323"/>
      <c r="U205" s="323"/>
      <c r="V205" s="323"/>
      <c r="W205" s="323"/>
      <c r="X205" s="323"/>
      <c r="Y205" s="323"/>
      <c r="Z205" s="323"/>
      <c r="AA205" s="323"/>
      <c r="AB205" s="323"/>
      <c r="AC205" s="323"/>
    </row>
    <row r="206" spans="1:29" x14ac:dyDescent="0.2">
      <c r="K206"/>
      <c r="L206" s="323"/>
      <c r="M206" s="323"/>
      <c r="N206" s="323"/>
      <c r="O206" s="323"/>
      <c r="P206" s="323"/>
      <c r="Q206" s="323"/>
      <c r="R206" s="323"/>
      <c r="S206" s="323"/>
      <c r="T206" s="323"/>
      <c r="U206" s="323"/>
      <c r="V206" s="323"/>
      <c r="W206" s="323"/>
      <c r="X206" s="323"/>
      <c r="Y206" s="323"/>
      <c r="Z206" s="323"/>
      <c r="AA206" s="323"/>
      <c r="AB206" s="323"/>
      <c r="AC206" s="323"/>
    </row>
    <row r="207" spans="1:29" x14ac:dyDescent="0.2">
      <c r="K207"/>
      <c r="L207" s="323"/>
      <c r="M207" s="323"/>
      <c r="N207" s="323"/>
      <c r="O207" s="323"/>
      <c r="P207" s="323"/>
      <c r="Q207" s="323"/>
      <c r="R207" s="323"/>
      <c r="S207" s="323"/>
      <c r="T207" s="323"/>
      <c r="U207" s="323"/>
      <c r="V207" s="323"/>
      <c r="W207" s="323"/>
      <c r="X207" s="323"/>
      <c r="Y207" s="323"/>
      <c r="Z207" s="323"/>
      <c r="AA207" s="323"/>
      <c r="AB207" s="323"/>
      <c r="AC207" s="323"/>
    </row>
    <row r="208" spans="1:29" x14ac:dyDescent="0.2">
      <c r="K208"/>
      <c r="L208" s="323"/>
      <c r="M208" s="323"/>
      <c r="N208" s="323"/>
      <c r="O208" s="323"/>
      <c r="P208" s="323"/>
      <c r="Q208" s="323"/>
      <c r="R208" s="323"/>
      <c r="S208" s="323"/>
      <c r="T208" s="323"/>
      <c r="U208" s="323"/>
      <c r="V208" s="323"/>
      <c r="W208" s="323"/>
      <c r="X208" s="323"/>
      <c r="Y208" s="323"/>
      <c r="Z208" s="323"/>
      <c r="AA208" s="323"/>
      <c r="AB208" s="323"/>
      <c r="AC208" s="323"/>
    </row>
    <row r="209" spans="11:32" x14ac:dyDescent="0.2">
      <c r="K209"/>
      <c r="L209" s="323"/>
      <c r="M209" s="323"/>
      <c r="N209" s="323"/>
      <c r="O209" s="323"/>
      <c r="P209" s="323"/>
      <c r="Q209" s="323"/>
      <c r="R209" s="323"/>
      <c r="S209" s="323"/>
      <c r="T209" s="323"/>
      <c r="U209" s="323"/>
      <c r="V209" s="323"/>
      <c r="W209" s="323"/>
      <c r="X209" s="323"/>
      <c r="Y209" s="323"/>
      <c r="Z209" s="323"/>
      <c r="AA209" s="323"/>
      <c r="AB209" s="323"/>
      <c r="AC209" s="323"/>
    </row>
    <row r="210" spans="11:32" x14ac:dyDescent="0.2">
      <c r="K210"/>
      <c r="L210" s="323"/>
      <c r="M210" s="323"/>
      <c r="N210" s="323"/>
      <c r="O210" s="323"/>
      <c r="P210" s="323"/>
      <c r="Q210" s="323"/>
      <c r="R210" s="323"/>
      <c r="S210" s="323"/>
      <c r="T210" s="323"/>
      <c r="U210" s="323"/>
      <c r="V210" s="323"/>
      <c r="W210" s="323"/>
      <c r="X210" s="323"/>
      <c r="Y210" s="323"/>
      <c r="Z210" s="323"/>
      <c r="AA210" s="323"/>
      <c r="AB210" s="323"/>
      <c r="AC210" s="323"/>
    </row>
    <row r="211" spans="11:32" x14ac:dyDescent="0.2">
      <c r="K211"/>
      <c r="L211" s="323"/>
      <c r="M211" s="323"/>
      <c r="N211" s="323"/>
      <c r="O211" s="323"/>
      <c r="P211" s="323"/>
      <c r="Q211" s="323"/>
      <c r="R211" s="323"/>
      <c r="S211" s="323"/>
      <c r="T211" s="323"/>
      <c r="U211" s="323"/>
      <c r="V211" s="323"/>
      <c r="W211" s="323"/>
      <c r="X211" s="323"/>
      <c r="Y211" s="323"/>
      <c r="Z211" s="323"/>
      <c r="AA211" s="323"/>
      <c r="AB211" s="323"/>
      <c r="AC211" s="323"/>
    </row>
    <row r="212" spans="11:32" x14ac:dyDescent="0.2">
      <c r="K212"/>
      <c r="L212" s="323"/>
      <c r="M212" s="323"/>
      <c r="N212" s="323"/>
      <c r="O212" s="323"/>
      <c r="P212" s="323"/>
      <c r="Q212" s="323"/>
      <c r="R212" s="323"/>
      <c r="S212" s="323"/>
      <c r="T212" s="323"/>
      <c r="U212" s="323"/>
      <c r="V212" s="323"/>
      <c r="W212" s="323"/>
      <c r="X212" s="323"/>
      <c r="Y212" s="323"/>
      <c r="Z212" s="323"/>
      <c r="AA212" s="323"/>
      <c r="AB212" s="323"/>
      <c r="AC212" s="323"/>
      <c r="AF212" s="174"/>
    </row>
    <row r="213" spans="11:32" x14ac:dyDescent="0.2">
      <c r="K213"/>
      <c r="L213" s="323"/>
      <c r="M213" s="323"/>
      <c r="N213" s="323"/>
      <c r="O213" s="323"/>
      <c r="P213" s="323"/>
      <c r="Q213" s="323"/>
      <c r="R213" s="323"/>
      <c r="S213" s="323"/>
      <c r="T213" s="323"/>
      <c r="U213" s="323"/>
      <c r="V213" s="323"/>
      <c r="W213" s="323"/>
      <c r="X213" s="323"/>
      <c r="Y213" s="323"/>
      <c r="Z213" s="323"/>
      <c r="AA213" s="323"/>
      <c r="AB213" s="323"/>
      <c r="AC213" s="323"/>
    </row>
    <row r="214" spans="11:32" x14ac:dyDescent="0.2">
      <c r="K214"/>
      <c r="L214" s="323"/>
      <c r="M214" s="323"/>
      <c r="N214" s="323"/>
      <c r="O214" s="323"/>
      <c r="P214" s="323"/>
      <c r="Q214" s="323"/>
      <c r="R214" s="323"/>
      <c r="S214" s="323"/>
      <c r="T214" s="323"/>
      <c r="U214" s="323"/>
      <c r="V214" s="323"/>
      <c r="W214" s="323"/>
      <c r="X214" s="323"/>
      <c r="Y214" s="323"/>
      <c r="Z214" s="323"/>
      <c r="AA214" s="323"/>
      <c r="AB214" s="323"/>
      <c r="AC214" s="323"/>
    </row>
    <row r="215" spans="11:32" x14ac:dyDescent="0.2">
      <c r="K215"/>
      <c r="L215" s="323"/>
      <c r="M215" s="323"/>
      <c r="N215" s="323"/>
      <c r="O215" s="323"/>
      <c r="P215" s="323"/>
      <c r="Q215" s="323"/>
      <c r="R215" s="323"/>
      <c r="S215" s="323"/>
      <c r="T215" s="323"/>
      <c r="U215" s="323"/>
      <c r="V215" s="323"/>
      <c r="W215" s="323"/>
      <c r="X215" s="323"/>
      <c r="Y215" s="323"/>
      <c r="Z215" s="323"/>
      <c r="AA215" s="323"/>
      <c r="AB215" s="323"/>
      <c r="AC215" s="323"/>
    </row>
    <row r="216" spans="11:32" x14ac:dyDescent="0.2">
      <c r="K216"/>
      <c r="L216" s="323"/>
      <c r="M216" s="323"/>
      <c r="N216" s="323"/>
      <c r="O216" s="323"/>
      <c r="P216" s="323"/>
      <c r="Q216" s="323"/>
      <c r="R216" s="323"/>
      <c r="S216" s="323"/>
      <c r="T216" s="323"/>
      <c r="U216" s="323"/>
      <c r="V216" s="323"/>
      <c r="W216" s="323"/>
      <c r="X216" s="323"/>
      <c r="Y216" s="323"/>
      <c r="Z216" s="323"/>
      <c r="AA216" s="323"/>
      <c r="AB216" s="323"/>
      <c r="AC216" s="323"/>
    </row>
    <row r="217" spans="11:32" x14ac:dyDescent="0.2">
      <c r="K217"/>
      <c r="L217" s="323"/>
      <c r="M217" s="323"/>
      <c r="N217" s="323"/>
      <c r="O217" s="323"/>
      <c r="P217" s="323"/>
      <c r="Q217" s="323"/>
      <c r="R217" s="323"/>
      <c r="S217" s="323"/>
      <c r="T217" s="323"/>
      <c r="U217" s="323"/>
      <c r="V217" s="323"/>
      <c r="W217" s="323"/>
      <c r="X217" s="323"/>
      <c r="Y217" s="323"/>
      <c r="Z217" s="323"/>
      <c r="AA217" s="323"/>
      <c r="AB217" s="323"/>
      <c r="AC217" s="323"/>
    </row>
    <row r="218" spans="11:32" x14ac:dyDescent="0.2">
      <c r="K218"/>
      <c r="L218" s="323"/>
      <c r="M218" s="323"/>
      <c r="N218" s="323"/>
      <c r="O218" s="323"/>
      <c r="P218" s="323"/>
      <c r="Q218" s="323"/>
      <c r="R218" s="323"/>
      <c r="S218" s="323"/>
      <c r="T218" s="323"/>
      <c r="U218" s="323"/>
      <c r="V218" s="323"/>
      <c r="W218" s="323"/>
      <c r="X218" s="323"/>
      <c r="Y218" s="323"/>
      <c r="Z218" s="323"/>
      <c r="AA218" s="323"/>
      <c r="AB218" s="323"/>
      <c r="AC218" s="323"/>
    </row>
    <row r="219" spans="11:32" x14ac:dyDescent="0.2">
      <c r="K219"/>
      <c r="L219" s="323"/>
      <c r="M219" s="323"/>
      <c r="N219" s="323"/>
      <c r="O219" s="323"/>
      <c r="P219" s="323"/>
      <c r="Q219" s="323"/>
      <c r="R219" s="323"/>
      <c r="S219" s="323"/>
      <c r="T219" s="323"/>
      <c r="U219" s="323"/>
      <c r="V219" s="323"/>
      <c r="W219" s="323"/>
      <c r="X219" s="323"/>
      <c r="Y219" s="323"/>
      <c r="Z219" s="323"/>
      <c r="AA219" s="323"/>
      <c r="AB219" s="323"/>
      <c r="AC219" s="323"/>
    </row>
    <row r="220" spans="11:32" x14ac:dyDescent="0.2">
      <c r="K220"/>
      <c r="L220" s="323"/>
      <c r="M220" s="323"/>
      <c r="N220" s="323"/>
      <c r="O220" s="323"/>
      <c r="P220" s="323"/>
      <c r="Q220" s="323"/>
      <c r="R220" s="323"/>
      <c r="S220" s="323"/>
      <c r="T220" s="323"/>
      <c r="U220" s="323"/>
      <c r="V220" s="323"/>
      <c r="W220" s="323"/>
      <c r="X220" s="323"/>
      <c r="Y220" s="323"/>
      <c r="Z220" s="323"/>
      <c r="AA220" s="323"/>
      <c r="AB220" s="323"/>
      <c r="AC220" s="323"/>
    </row>
    <row r="221" spans="11:32" x14ac:dyDescent="0.2">
      <c r="K221"/>
      <c r="L221" s="323"/>
      <c r="M221" s="323"/>
      <c r="N221" s="323"/>
      <c r="O221" s="323"/>
      <c r="P221" s="323"/>
      <c r="Q221" s="323"/>
      <c r="R221" s="323"/>
      <c r="S221" s="323"/>
      <c r="T221" s="323"/>
      <c r="U221" s="323"/>
      <c r="V221" s="323"/>
      <c r="W221" s="323"/>
      <c r="X221" s="323"/>
      <c r="Y221" s="323"/>
      <c r="Z221" s="323"/>
      <c r="AA221" s="323"/>
      <c r="AB221" s="323"/>
      <c r="AC221" s="323"/>
    </row>
    <row r="222" spans="11:32" x14ac:dyDescent="0.2">
      <c r="K222"/>
      <c r="L222" s="323"/>
      <c r="M222" s="323"/>
      <c r="N222" s="323"/>
      <c r="O222" s="323"/>
      <c r="P222" s="323"/>
      <c r="Q222" s="323"/>
      <c r="R222" s="323"/>
      <c r="S222" s="323"/>
      <c r="T222" s="323"/>
      <c r="U222" s="323"/>
      <c r="V222" s="323"/>
      <c r="W222" s="323"/>
      <c r="X222" s="323"/>
      <c r="Y222" s="323"/>
      <c r="Z222" s="323"/>
      <c r="AA222" s="323"/>
      <c r="AB222" s="323"/>
      <c r="AC222" s="323"/>
    </row>
    <row r="223" spans="11:32" x14ac:dyDescent="0.2">
      <c r="K223"/>
      <c r="L223" s="323"/>
      <c r="M223" s="323"/>
      <c r="N223" s="323"/>
      <c r="O223" s="323"/>
      <c r="P223" s="323"/>
      <c r="Q223" s="323"/>
      <c r="R223" s="323"/>
      <c r="S223" s="323"/>
      <c r="T223" s="323"/>
      <c r="U223" s="323"/>
      <c r="V223" s="323"/>
      <c r="W223" s="323"/>
      <c r="X223" s="323"/>
      <c r="Y223" s="323"/>
      <c r="Z223" s="323"/>
      <c r="AA223" s="323"/>
      <c r="AB223" s="323"/>
      <c r="AC223" s="323"/>
    </row>
    <row r="224" spans="11:32" x14ac:dyDescent="0.2">
      <c r="K224"/>
      <c r="L224" s="323"/>
      <c r="M224" s="323"/>
      <c r="N224" s="323"/>
      <c r="O224" s="323"/>
      <c r="P224" s="323"/>
      <c r="Q224" s="323"/>
      <c r="R224" s="323"/>
      <c r="S224" s="323"/>
      <c r="T224" s="323"/>
      <c r="U224" s="323"/>
      <c r="V224" s="323"/>
      <c r="W224" s="323"/>
      <c r="X224" s="323"/>
      <c r="Y224" s="323"/>
      <c r="Z224" s="323"/>
      <c r="AA224" s="323"/>
      <c r="AB224" s="323"/>
      <c r="AC224" s="323"/>
    </row>
    <row r="225" spans="11:29" x14ac:dyDescent="0.2">
      <c r="K225"/>
      <c r="L225" s="323"/>
      <c r="M225" s="323"/>
      <c r="N225" s="323"/>
      <c r="O225" s="323"/>
      <c r="P225" s="323"/>
      <c r="Q225" s="323"/>
      <c r="R225" s="323"/>
      <c r="S225" s="323"/>
      <c r="T225" s="323"/>
      <c r="U225" s="323"/>
      <c r="V225" s="323"/>
      <c r="W225" s="323"/>
      <c r="X225" s="323"/>
      <c r="Y225" s="323"/>
      <c r="Z225" s="323"/>
      <c r="AA225" s="323"/>
      <c r="AB225" s="323"/>
      <c r="AC225" s="323"/>
    </row>
    <row r="226" spans="11:29" x14ac:dyDescent="0.2">
      <c r="K226"/>
      <c r="L226" s="323"/>
      <c r="M226" s="323"/>
      <c r="N226" s="323"/>
      <c r="O226" s="323"/>
      <c r="P226" s="323"/>
      <c r="Q226" s="323"/>
      <c r="R226" s="323"/>
      <c r="S226" s="323"/>
      <c r="T226" s="323"/>
      <c r="U226" s="323"/>
      <c r="V226" s="323"/>
      <c r="W226" s="323"/>
      <c r="X226" s="323"/>
      <c r="Y226" s="323"/>
      <c r="Z226" s="323"/>
      <c r="AA226" s="323"/>
      <c r="AB226" s="323"/>
      <c r="AC226" s="323"/>
    </row>
    <row r="227" spans="11:29" x14ac:dyDescent="0.2">
      <c r="K227"/>
      <c r="L227" s="323"/>
      <c r="M227" s="323"/>
      <c r="N227" s="323"/>
      <c r="O227" s="323"/>
      <c r="P227" s="323"/>
      <c r="Q227" s="323"/>
      <c r="R227" s="323"/>
      <c r="S227" s="323"/>
      <c r="T227" s="323"/>
      <c r="U227" s="323"/>
      <c r="V227" s="323"/>
      <c r="W227" s="323"/>
      <c r="X227" s="323"/>
      <c r="Y227" s="323"/>
      <c r="Z227" s="323"/>
      <c r="AA227" s="323"/>
      <c r="AB227" s="323"/>
      <c r="AC227" s="323"/>
    </row>
    <row r="228" spans="11:29" x14ac:dyDescent="0.2">
      <c r="K228"/>
      <c r="L228" s="323"/>
      <c r="M228" s="323"/>
      <c r="N228" s="323"/>
      <c r="O228" s="323"/>
      <c r="P228" s="323"/>
      <c r="Q228" s="323"/>
      <c r="R228" s="323"/>
      <c r="S228" s="323"/>
      <c r="T228" s="323"/>
      <c r="U228" s="323"/>
      <c r="V228" s="323"/>
      <c r="W228" s="323"/>
      <c r="X228" s="323"/>
      <c r="Y228" s="323"/>
      <c r="Z228" s="323"/>
      <c r="AA228" s="323"/>
      <c r="AB228" s="323"/>
      <c r="AC228" s="323"/>
    </row>
    <row r="229" spans="11:29" x14ac:dyDescent="0.2">
      <c r="K229"/>
      <c r="L229" s="323"/>
      <c r="M229" s="323"/>
      <c r="N229" s="323"/>
      <c r="O229" s="323"/>
      <c r="P229" s="323"/>
      <c r="Q229" s="323"/>
      <c r="R229" s="323"/>
      <c r="S229" s="323"/>
      <c r="T229" s="323"/>
      <c r="U229" s="323"/>
      <c r="V229" s="323"/>
      <c r="W229" s="323"/>
      <c r="X229" s="323"/>
      <c r="Y229" s="323"/>
      <c r="Z229" s="323"/>
      <c r="AA229" s="323"/>
      <c r="AB229" s="323"/>
      <c r="AC229" s="323"/>
    </row>
    <row r="230" spans="11:29" x14ac:dyDescent="0.2">
      <c r="K230"/>
      <c r="L230" s="323"/>
      <c r="M230" s="323"/>
      <c r="N230" s="323"/>
      <c r="O230" s="323"/>
      <c r="P230" s="323"/>
      <c r="Q230" s="323"/>
      <c r="R230" s="323"/>
      <c r="S230" s="323"/>
      <c r="T230" s="323"/>
      <c r="U230" s="323"/>
      <c r="V230" s="323"/>
      <c r="W230" s="323"/>
      <c r="X230" s="323"/>
      <c r="Y230" s="323"/>
      <c r="Z230" s="323"/>
      <c r="AA230" s="323"/>
      <c r="AB230" s="323"/>
      <c r="AC230" s="323"/>
    </row>
    <row r="231" spans="11:29" x14ac:dyDescent="0.2">
      <c r="K231"/>
      <c r="L231" s="323"/>
      <c r="M231" s="323"/>
      <c r="N231" s="323"/>
      <c r="O231" s="323"/>
      <c r="P231" s="323"/>
      <c r="Q231" s="323"/>
      <c r="R231" s="323"/>
      <c r="S231" s="323"/>
      <c r="T231" s="323"/>
      <c r="U231" s="323"/>
      <c r="V231" s="323"/>
      <c r="W231" s="323"/>
      <c r="X231" s="323"/>
      <c r="Y231" s="323"/>
      <c r="Z231" s="323"/>
      <c r="AA231" s="323"/>
      <c r="AB231" s="323"/>
      <c r="AC231" s="323"/>
    </row>
    <row r="232" spans="11:29" x14ac:dyDescent="0.2">
      <c r="K232"/>
      <c r="L232" s="323"/>
      <c r="M232" s="323"/>
      <c r="N232" s="323"/>
      <c r="O232" s="323"/>
      <c r="P232" s="323"/>
      <c r="Q232" s="323"/>
      <c r="R232" s="323"/>
      <c r="S232" s="323"/>
      <c r="T232" s="323"/>
      <c r="U232" s="323"/>
      <c r="V232" s="323"/>
      <c r="W232" s="323"/>
      <c r="X232" s="323"/>
      <c r="Y232" s="323"/>
      <c r="Z232" s="323"/>
      <c r="AA232" s="323"/>
      <c r="AB232" s="323"/>
      <c r="AC232" s="323"/>
    </row>
    <row r="233" spans="11:29" x14ac:dyDescent="0.2">
      <c r="K233"/>
      <c r="L233" s="323"/>
      <c r="M233" s="323"/>
      <c r="N233" s="323"/>
      <c r="O233" s="323"/>
      <c r="P233" s="323"/>
      <c r="Q233" s="323"/>
      <c r="R233" s="323"/>
      <c r="S233" s="323"/>
      <c r="T233" s="323"/>
      <c r="U233" s="323"/>
      <c r="V233" s="323"/>
      <c r="W233" s="323"/>
      <c r="X233" s="323"/>
      <c r="Y233" s="323"/>
      <c r="Z233" s="323"/>
      <c r="AA233" s="323"/>
      <c r="AB233" s="323"/>
      <c r="AC233" s="323"/>
    </row>
    <row r="234" spans="11:29" x14ac:dyDescent="0.2">
      <c r="K234"/>
      <c r="L234" s="323"/>
      <c r="M234" s="323"/>
      <c r="N234" s="323"/>
      <c r="O234" s="323"/>
      <c r="P234" s="323"/>
      <c r="Q234" s="323"/>
      <c r="R234" s="323"/>
      <c r="S234" s="323"/>
      <c r="T234" s="323"/>
      <c r="U234" s="323"/>
      <c r="V234" s="323"/>
      <c r="W234" s="323"/>
      <c r="X234" s="323"/>
      <c r="Y234" s="323"/>
      <c r="Z234" s="323"/>
      <c r="AA234" s="323"/>
      <c r="AB234" s="323"/>
      <c r="AC234" s="323"/>
    </row>
    <row r="235" spans="11:29" x14ac:dyDescent="0.2">
      <c r="K235"/>
      <c r="L235" s="323"/>
      <c r="M235" s="323"/>
      <c r="N235" s="323"/>
      <c r="O235" s="323"/>
      <c r="P235" s="323"/>
      <c r="Q235" s="323"/>
      <c r="R235" s="323"/>
      <c r="S235" s="323"/>
      <c r="T235" s="323"/>
      <c r="U235" s="323"/>
      <c r="V235" s="323"/>
      <c r="W235" s="323"/>
      <c r="X235" s="323"/>
      <c r="Y235" s="323"/>
      <c r="Z235" s="323"/>
      <c r="AA235" s="323"/>
      <c r="AB235" s="323"/>
      <c r="AC235" s="323"/>
    </row>
    <row r="236" spans="11:29" x14ac:dyDescent="0.2">
      <c r="K236"/>
      <c r="L236" s="323"/>
      <c r="M236" s="323"/>
      <c r="N236" s="323"/>
      <c r="O236" s="323"/>
      <c r="P236" s="323"/>
      <c r="Q236" s="323"/>
      <c r="R236" s="323"/>
      <c r="S236" s="323"/>
      <c r="T236" s="323"/>
      <c r="U236" s="323"/>
      <c r="V236" s="323"/>
      <c r="W236" s="323"/>
      <c r="X236" s="323"/>
      <c r="Y236" s="323"/>
      <c r="Z236" s="323"/>
      <c r="AA236" s="323"/>
      <c r="AB236" s="323"/>
      <c r="AC236" s="323"/>
    </row>
    <row r="237" spans="11:29" x14ac:dyDescent="0.2">
      <c r="K237"/>
      <c r="L237" s="323"/>
      <c r="M237" s="323"/>
      <c r="N237" s="323"/>
      <c r="O237" s="323"/>
      <c r="P237" s="323"/>
      <c r="Q237" s="323"/>
      <c r="R237" s="323"/>
      <c r="S237" s="323"/>
      <c r="T237" s="323"/>
      <c r="U237" s="323"/>
      <c r="V237" s="323"/>
      <c r="W237" s="323"/>
      <c r="X237" s="323"/>
      <c r="Y237" s="323"/>
      <c r="Z237" s="323"/>
      <c r="AA237" s="323"/>
      <c r="AB237" s="323"/>
      <c r="AC237" s="323"/>
    </row>
    <row r="238" spans="11:29" x14ac:dyDescent="0.2">
      <c r="K238"/>
      <c r="L238" s="323"/>
      <c r="M238" s="323"/>
      <c r="N238" s="323"/>
      <c r="O238" s="323"/>
      <c r="P238" s="323"/>
      <c r="Q238" s="323"/>
      <c r="R238" s="323"/>
      <c r="S238" s="323"/>
      <c r="T238" s="323"/>
      <c r="U238" s="323"/>
      <c r="V238" s="323"/>
      <c r="W238" s="323"/>
      <c r="X238" s="323"/>
      <c r="Y238" s="323"/>
      <c r="Z238" s="323"/>
      <c r="AA238" s="323"/>
      <c r="AB238" s="323"/>
      <c r="AC238" s="323"/>
    </row>
    <row r="239" spans="11:29" x14ac:dyDescent="0.2">
      <c r="K239"/>
      <c r="L239" s="323"/>
      <c r="M239" s="323"/>
      <c r="N239" s="323"/>
      <c r="O239" s="323"/>
      <c r="P239" s="323"/>
      <c r="Q239" s="323"/>
      <c r="R239" s="323"/>
      <c r="S239" s="323"/>
      <c r="T239" s="323"/>
      <c r="U239" s="323"/>
      <c r="V239" s="323"/>
      <c r="W239" s="323"/>
      <c r="X239" s="323"/>
      <c r="Y239" s="323"/>
      <c r="Z239" s="323"/>
      <c r="AA239" s="323"/>
      <c r="AB239" s="323"/>
      <c r="AC239" s="323"/>
    </row>
    <row r="240" spans="11:29" x14ac:dyDescent="0.2">
      <c r="K240"/>
      <c r="L240" s="323"/>
      <c r="M240" s="323"/>
      <c r="N240" s="323"/>
      <c r="O240" s="323"/>
      <c r="P240" s="323"/>
      <c r="Q240" s="323"/>
      <c r="R240" s="323"/>
      <c r="S240" s="323"/>
      <c r="T240" s="323"/>
      <c r="U240" s="323"/>
      <c r="V240" s="323"/>
      <c r="W240" s="323"/>
      <c r="X240" s="323"/>
      <c r="Y240" s="323"/>
      <c r="Z240" s="323"/>
      <c r="AA240" s="323"/>
      <c r="AB240" s="323"/>
      <c r="AC240" s="323"/>
    </row>
    <row r="241" spans="11:29" x14ac:dyDescent="0.2">
      <c r="K241"/>
      <c r="L241" s="323"/>
      <c r="M241" s="323"/>
      <c r="N241" s="323"/>
      <c r="O241" s="323"/>
      <c r="P241" s="323"/>
      <c r="Q241" s="323"/>
      <c r="R241" s="323"/>
      <c r="S241" s="323"/>
      <c r="T241" s="323"/>
      <c r="U241" s="323"/>
      <c r="V241" s="323"/>
      <c r="W241" s="323"/>
      <c r="X241" s="323"/>
      <c r="Y241" s="323"/>
      <c r="Z241" s="323"/>
      <c r="AA241" s="323"/>
      <c r="AB241" s="323"/>
      <c r="AC241" s="323"/>
    </row>
    <row r="242" spans="11:29" x14ac:dyDescent="0.2">
      <c r="K242"/>
      <c r="L242" s="323"/>
      <c r="M242" s="323"/>
      <c r="N242" s="323"/>
      <c r="O242" s="323"/>
      <c r="P242" s="323"/>
      <c r="Q242" s="323"/>
      <c r="R242" s="323"/>
      <c r="S242" s="323"/>
      <c r="T242" s="323"/>
      <c r="U242" s="323"/>
      <c r="V242" s="323"/>
      <c r="W242" s="323"/>
      <c r="X242" s="323"/>
      <c r="Y242" s="323"/>
      <c r="Z242" s="323"/>
      <c r="AA242" s="323"/>
      <c r="AB242" s="323"/>
      <c r="AC242" s="323"/>
    </row>
    <row r="243" spans="11:29" x14ac:dyDescent="0.2">
      <c r="K243"/>
      <c r="L243" s="323"/>
      <c r="M243" s="323"/>
      <c r="N243" s="323"/>
      <c r="O243" s="323"/>
      <c r="P243" s="323"/>
      <c r="Q243" s="323"/>
      <c r="R243" s="323"/>
      <c r="S243" s="323"/>
      <c r="T243" s="323"/>
      <c r="U243" s="323"/>
      <c r="V243" s="323"/>
      <c r="W243" s="323"/>
      <c r="X243" s="323"/>
      <c r="Y243" s="323"/>
      <c r="Z243" s="323"/>
      <c r="AA243" s="323"/>
      <c r="AB243" s="323"/>
      <c r="AC243" s="323"/>
    </row>
    <row r="244" spans="11:29" x14ac:dyDescent="0.2">
      <c r="K244"/>
      <c r="L244" s="323"/>
      <c r="M244" s="323"/>
      <c r="N244" s="323"/>
      <c r="O244" s="323"/>
      <c r="P244" s="323"/>
      <c r="Q244" s="323"/>
      <c r="R244" s="323"/>
      <c r="S244" s="323"/>
      <c r="T244" s="323"/>
      <c r="U244" s="323"/>
      <c r="V244" s="323"/>
      <c r="W244" s="323"/>
      <c r="X244" s="323"/>
      <c r="Y244" s="323"/>
      <c r="Z244" s="323"/>
      <c r="AA244" s="323"/>
      <c r="AB244" s="323"/>
      <c r="AC244" s="323"/>
    </row>
    <row r="245" spans="11:29" x14ac:dyDescent="0.2">
      <c r="K245"/>
      <c r="L245" s="323"/>
      <c r="M245" s="323"/>
      <c r="N245" s="323"/>
      <c r="O245" s="323"/>
      <c r="P245" s="323"/>
      <c r="Q245" s="323"/>
      <c r="R245" s="323"/>
      <c r="S245" s="323"/>
      <c r="T245" s="323"/>
      <c r="U245" s="323"/>
      <c r="V245" s="323"/>
      <c r="W245" s="323"/>
      <c r="X245" s="323"/>
      <c r="Y245" s="323"/>
      <c r="Z245" s="323"/>
      <c r="AA245" s="323"/>
      <c r="AB245" s="323"/>
      <c r="AC245" s="323"/>
    </row>
    <row r="246" spans="11:29" x14ac:dyDescent="0.2">
      <c r="K246"/>
      <c r="L246" s="323"/>
      <c r="M246" s="323"/>
      <c r="N246" s="323"/>
      <c r="O246" s="323"/>
      <c r="P246" s="323"/>
      <c r="Q246" s="323"/>
      <c r="R246" s="323"/>
      <c r="S246" s="323"/>
      <c r="T246" s="323"/>
      <c r="U246" s="323"/>
      <c r="V246" s="323"/>
      <c r="W246" s="323"/>
      <c r="X246" s="323"/>
      <c r="Y246" s="323"/>
      <c r="Z246" s="323"/>
      <c r="AA246" s="323"/>
      <c r="AB246" s="323"/>
      <c r="AC246" s="323"/>
    </row>
    <row r="247" spans="11:29" x14ac:dyDescent="0.2">
      <c r="K247"/>
      <c r="L247" s="323"/>
      <c r="M247" s="323"/>
      <c r="N247" s="323"/>
      <c r="O247" s="323"/>
      <c r="P247" s="323"/>
      <c r="Q247" s="323"/>
      <c r="R247" s="323"/>
      <c r="S247" s="323"/>
      <c r="T247" s="323"/>
      <c r="U247" s="323"/>
      <c r="V247" s="323"/>
      <c r="W247" s="323"/>
      <c r="X247" s="323"/>
      <c r="Y247" s="323"/>
      <c r="Z247" s="323"/>
      <c r="AA247" s="323"/>
      <c r="AB247" s="323"/>
      <c r="AC247" s="323"/>
    </row>
    <row r="248" spans="11:29" x14ac:dyDescent="0.2">
      <c r="K248"/>
      <c r="L248" s="323"/>
      <c r="M248" s="323"/>
      <c r="N248" s="323"/>
      <c r="O248" s="323"/>
      <c r="P248" s="323"/>
      <c r="Q248" s="323"/>
      <c r="R248" s="323"/>
      <c r="S248" s="323"/>
      <c r="T248" s="323"/>
      <c r="U248" s="323"/>
      <c r="V248" s="323"/>
      <c r="W248" s="323"/>
      <c r="X248" s="323"/>
      <c r="Y248" s="324"/>
      <c r="Z248" s="323"/>
      <c r="AA248" s="323"/>
      <c r="AB248" s="323"/>
      <c r="AC248" s="323"/>
    </row>
    <row r="249" spans="11:29" x14ac:dyDescent="0.2">
      <c r="K249"/>
    </row>
    <row r="250" spans="11:29" x14ac:dyDescent="0.2">
      <c r="K250"/>
    </row>
    <row r="251" spans="11:29" x14ac:dyDescent="0.2">
      <c r="K251"/>
    </row>
    <row r="252" spans="11:29" x14ac:dyDescent="0.2">
      <c r="K252"/>
    </row>
    <row r="253" spans="11:29" x14ac:dyDescent="0.2">
      <c r="K253"/>
    </row>
    <row r="254" spans="11:29" x14ac:dyDescent="0.2">
      <c r="K254"/>
    </row>
    <row r="255" spans="11:29" x14ac:dyDescent="0.2">
      <c r="K255"/>
    </row>
    <row r="256" spans="11:29" x14ac:dyDescent="0.2">
      <c r="K256"/>
    </row>
    <row r="257" spans="11:32" x14ac:dyDescent="0.2">
      <c r="K257"/>
    </row>
    <row r="258" spans="11:32" x14ac:dyDescent="0.2">
      <c r="K258"/>
      <c r="AF258" s="174"/>
    </row>
    <row r="259" spans="11:32" x14ac:dyDescent="0.2">
      <c r="K259"/>
    </row>
    <row r="260" spans="11:32" x14ac:dyDescent="0.2">
      <c r="K260"/>
    </row>
    <row r="261" spans="11:32" x14ac:dyDescent="0.2">
      <c r="K261"/>
    </row>
    <row r="262" spans="11:32" x14ac:dyDescent="0.2">
      <c r="K262"/>
    </row>
    <row r="263" spans="11:32" x14ac:dyDescent="0.2">
      <c r="K263"/>
    </row>
    <row r="264" spans="11:32" x14ac:dyDescent="0.2">
      <c r="K264"/>
    </row>
    <row r="265" spans="11:32" x14ac:dyDescent="0.2">
      <c r="K265"/>
    </row>
    <row r="266" spans="11:32" x14ac:dyDescent="0.2">
      <c r="K266"/>
    </row>
    <row r="267" spans="11:32" x14ac:dyDescent="0.2">
      <c r="K267"/>
    </row>
    <row r="268" spans="11:32" x14ac:dyDescent="0.2">
      <c r="K268"/>
    </row>
    <row r="269" spans="11:32" x14ac:dyDescent="0.2">
      <c r="K269"/>
    </row>
    <row r="270" spans="11:32" x14ac:dyDescent="0.2">
      <c r="K270"/>
    </row>
    <row r="271" spans="11:32" x14ac:dyDescent="0.2">
      <c r="K271"/>
    </row>
    <row r="272" spans="11:32"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c r="AF317" s="174"/>
    </row>
    <row r="318" spans="11:32" x14ac:dyDescent="0.2">
      <c r="K318"/>
    </row>
    <row r="319" spans="11:32" x14ac:dyDescent="0.2">
      <c r="K319"/>
    </row>
    <row r="320" spans="11:32" x14ac:dyDescent="0.2">
      <c r="K320"/>
    </row>
    <row r="321" spans="11:32" x14ac:dyDescent="0.2">
      <c r="K321"/>
    </row>
    <row r="322" spans="11:32" x14ac:dyDescent="0.2">
      <c r="K322"/>
    </row>
    <row r="323" spans="11:32" x14ac:dyDescent="0.2">
      <c r="K323"/>
    </row>
    <row r="324" spans="11:32" x14ac:dyDescent="0.2">
      <c r="K324"/>
    </row>
    <row r="325" spans="11:32" x14ac:dyDescent="0.2">
      <c r="K325"/>
    </row>
    <row r="326" spans="11:32" x14ac:dyDescent="0.2">
      <c r="K326"/>
    </row>
    <row r="327" spans="11:32" x14ac:dyDescent="0.2">
      <c r="K327"/>
      <c r="AF327" s="174"/>
    </row>
    <row r="328" spans="11:32" x14ac:dyDescent="0.2">
      <c r="K328"/>
    </row>
    <row r="329" spans="11:32" x14ac:dyDescent="0.2">
      <c r="K329"/>
    </row>
    <row r="330" spans="11:32" x14ac:dyDescent="0.2">
      <c r="K330"/>
    </row>
    <row r="331" spans="11:32" x14ac:dyDescent="0.2">
      <c r="K331"/>
    </row>
    <row r="332" spans="11:32" x14ac:dyDescent="0.2">
      <c r="K332"/>
    </row>
    <row r="333" spans="11:32" x14ac:dyDescent="0.2">
      <c r="K333"/>
      <c r="AF333" s="174"/>
    </row>
    <row r="334" spans="11:32" x14ac:dyDescent="0.2">
      <c r="K334"/>
    </row>
    <row r="335" spans="11:32" x14ac:dyDescent="0.2">
      <c r="K335"/>
    </row>
    <row r="336" spans="11:32" x14ac:dyDescent="0.2">
      <c r="K336"/>
    </row>
    <row r="337" spans="11:32" x14ac:dyDescent="0.2">
      <c r="K337"/>
      <c r="AF337" s="174"/>
    </row>
    <row r="338" spans="11:32" x14ac:dyDescent="0.2">
      <c r="K338"/>
    </row>
    <row r="339" spans="11:32" x14ac:dyDescent="0.2">
      <c r="K339"/>
    </row>
    <row r="340" spans="11:32" x14ac:dyDescent="0.2">
      <c r="K340"/>
    </row>
    <row r="341" spans="11:32" x14ac:dyDescent="0.2">
      <c r="K341"/>
    </row>
    <row r="342" spans="11:32" x14ac:dyDescent="0.2">
      <c r="K342"/>
      <c r="AF342" s="174"/>
    </row>
    <row r="343" spans="11:32" x14ac:dyDescent="0.2">
      <c r="K343"/>
    </row>
    <row r="344" spans="11:32" x14ac:dyDescent="0.2">
      <c r="K344"/>
    </row>
    <row r="345" spans="11:32" x14ac:dyDescent="0.2">
      <c r="K345"/>
    </row>
    <row r="346" spans="11:32" x14ac:dyDescent="0.2">
      <c r="K346"/>
    </row>
    <row r="347" spans="11:32" x14ac:dyDescent="0.2">
      <c r="K347"/>
    </row>
    <row r="348" spans="11:32" x14ac:dyDescent="0.2">
      <c r="K348"/>
    </row>
    <row r="349" spans="11:32" x14ac:dyDescent="0.2">
      <c r="K349"/>
    </row>
    <row r="350" spans="11:32" x14ac:dyDescent="0.2">
      <c r="K350"/>
    </row>
    <row r="351" spans="11:32" x14ac:dyDescent="0.2">
      <c r="K351"/>
      <c r="AF351" s="174"/>
    </row>
    <row r="352" spans="11:32"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c r="AF382" s="174"/>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398" spans="11:11" x14ac:dyDescent="0.2">
      <c r="K398"/>
    </row>
    <row r="399" spans="11:11" x14ac:dyDescent="0.2">
      <c r="K399"/>
    </row>
    <row r="400" spans="11:11" x14ac:dyDescent="0.2">
      <c r="K400"/>
    </row>
    <row r="401" spans="11:11" x14ac:dyDescent="0.2">
      <c r="K401"/>
    </row>
    <row r="402" spans="11:11" x14ac:dyDescent="0.2">
      <c r="K402"/>
    </row>
    <row r="403" spans="11:11" x14ac:dyDescent="0.2">
      <c r="K403"/>
    </row>
    <row r="404" spans="11:11" x14ac:dyDescent="0.2">
      <c r="K404"/>
    </row>
    <row r="405" spans="11:11" x14ac:dyDescent="0.2">
      <c r="K405"/>
    </row>
    <row r="406" spans="11:11" x14ac:dyDescent="0.2">
      <c r="K406"/>
    </row>
    <row r="407" spans="11:11" x14ac:dyDescent="0.2">
      <c r="K407"/>
    </row>
    <row r="408" spans="11:11" x14ac:dyDescent="0.2">
      <c r="K408"/>
    </row>
    <row r="409" spans="11:11" x14ac:dyDescent="0.2">
      <c r="K409"/>
    </row>
    <row r="410" spans="11:11" x14ac:dyDescent="0.2">
      <c r="K410"/>
    </row>
    <row r="411" spans="11:11" x14ac:dyDescent="0.2">
      <c r="K411"/>
    </row>
    <row r="412" spans="11:11" x14ac:dyDescent="0.2">
      <c r="K412"/>
    </row>
    <row r="413" spans="11:11" x14ac:dyDescent="0.2">
      <c r="K413"/>
    </row>
    <row r="414" spans="11:11" x14ac:dyDescent="0.2">
      <c r="K414"/>
    </row>
    <row r="415" spans="11:11" x14ac:dyDescent="0.2">
      <c r="K415"/>
    </row>
    <row r="416" spans="11:11" x14ac:dyDescent="0.2">
      <c r="K416"/>
    </row>
    <row r="417" spans="11:32" x14ac:dyDescent="0.2">
      <c r="K417"/>
    </row>
    <row r="418" spans="11:32" x14ac:dyDescent="0.2">
      <c r="K418"/>
    </row>
    <row r="419" spans="11:32" x14ac:dyDescent="0.2">
      <c r="K419"/>
      <c r="AF419" s="174"/>
    </row>
    <row r="420" spans="11:32" x14ac:dyDescent="0.2">
      <c r="K420"/>
    </row>
    <row r="421" spans="11:32" x14ac:dyDescent="0.2">
      <c r="K421"/>
    </row>
    <row r="422" spans="11:32" x14ac:dyDescent="0.2">
      <c r="K422"/>
    </row>
    <row r="423" spans="11:32" x14ac:dyDescent="0.2">
      <c r="K423"/>
    </row>
    <row r="424" spans="11:32" x14ac:dyDescent="0.2">
      <c r="K424"/>
    </row>
    <row r="425" spans="11:32" x14ac:dyDescent="0.2">
      <c r="K425"/>
    </row>
    <row r="426" spans="11:32" x14ac:dyDescent="0.2">
      <c r="K426"/>
    </row>
    <row r="427" spans="11:32" x14ac:dyDescent="0.2">
      <c r="K427"/>
    </row>
    <row r="428" spans="11:32" x14ac:dyDescent="0.2">
      <c r="K428"/>
    </row>
    <row r="429" spans="11:32" x14ac:dyDescent="0.2">
      <c r="K429"/>
    </row>
    <row r="430" spans="11:32" x14ac:dyDescent="0.2">
      <c r="K430"/>
    </row>
    <row r="431" spans="11:32" x14ac:dyDescent="0.2">
      <c r="K431"/>
    </row>
    <row r="432" spans="11:32" x14ac:dyDescent="0.2">
      <c r="K432"/>
    </row>
    <row r="433" spans="11:11" x14ac:dyDescent="0.2">
      <c r="K433"/>
    </row>
    <row r="434" spans="11:11" x14ac:dyDescent="0.2">
      <c r="K434"/>
    </row>
    <row r="435" spans="11:11" x14ac:dyDescent="0.2">
      <c r="K435"/>
    </row>
    <row r="436" spans="11:11" x14ac:dyDescent="0.2">
      <c r="K436"/>
    </row>
    <row r="437" spans="11:11" x14ac:dyDescent="0.2">
      <c r="K437"/>
    </row>
    <row r="438" spans="11:11" x14ac:dyDescent="0.2">
      <c r="K438"/>
    </row>
    <row r="439" spans="11:11" x14ac:dyDescent="0.2">
      <c r="K439"/>
    </row>
    <row r="440" spans="11:11" x14ac:dyDescent="0.2">
      <c r="K440"/>
    </row>
    <row r="441" spans="11:11" x14ac:dyDescent="0.2">
      <c r="K441"/>
    </row>
    <row r="442" spans="11:11" x14ac:dyDescent="0.2">
      <c r="K442"/>
    </row>
    <row r="443" spans="11:11" x14ac:dyDescent="0.2">
      <c r="K443"/>
    </row>
    <row r="444" spans="11:11" x14ac:dyDescent="0.2">
      <c r="K444"/>
    </row>
    <row r="445" spans="11:11" x14ac:dyDescent="0.2">
      <c r="K445"/>
    </row>
    <row r="446" spans="11:11" x14ac:dyDescent="0.2">
      <c r="K446"/>
    </row>
    <row r="447" spans="11:11" x14ac:dyDescent="0.2">
      <c r="K447"/>
    </row>
    <row r="448" spans="11:11" x14ac:dyDescent="0.2">
      <c r="K448"/>
    </row>
    <row r="449" spans="11:32" x14ac:dyDescent="0.2">
      <c r="K449"/>
      <c r="AF449" s="174"/>
    </row>
    <row r="450" spans="11:32" x14ac:dyDescent="0.2">
      <c r="K450"/>
    </row>
    <row r="451" spans="11:32" x14ac:dyDescent="0.2">
      <c r="K451"/>
    </row>
    <row r="452" spans="11:32" x14ac:dyDescent="0.2">
      <c r="K452"/>
    </row>
    <row r="453" spans="11:32" x14ac:dyDescent="0.2">
      <c r="K453"/>
    </row>
    <row r="454" spans="11:32" x14ac:dyDescent="0.2">
      <c r="K454"/>
    </row>
    <row r="455" spans="11:32" x14ac:dyDescent="0.2">
      <c r="K455"/>
    </row>
    <row r="456" spans="11:32" x14ac:dyDescent="0.2">
      <c r="K456"/>
    </row>
    <row r="457" spans="11:32" x14ac:dyDescent="0.2">
      <c r="K457"/>
    </row>
    <row r="458" spans="11:32" x14ac:dyDescent="0.2">
      <c r="K458"/>
    </row>
    <row r="459" spans="11:32" x14ac:dyDescent="0.2">
      <c r="K459"/>
    </row>
    <row r="460" spans="11:32" x14ac:dyDescent="0.2">
      <c r="K460"/>
    </row>
    <row r="461" spans="11:32" x14ac:dyDescent="0.2">
      <c r="K461"/>
    </row>
    <row r="462" spans="11:32" x14ac:dyDescent="0.2">
      <c r="K462"/>
    </row>
    <row r="463" spans="11:32" x14ac:dyDescent="0.2">
      <c r="K463"/>
    </row>
    <row r="464" spans="11:32"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76" spans="11:11" x14ac:dyDescent="0.2">
      <c r="K476"/>
    </row>
    <row r="477" spans="11:11" x14ac:dyDescent="0.2">
      <c r="K477"/>
    </row>
    <row r="478" spans="11:11" x14ac:dyDescent="0.2">
      <c r="K478"/>
    </row>
    <row r="479" spans="11:11" x14ac:dyDescent="0.2">
      <c r="K479"/>
    </row>
    <row r="480" spans="11:11" x14ac:dyDescent="0.2">
      <c r="K480"/>
    </row>
    <row r="481" spans="11:32" x14ac:dyDescent="0.2">
      <c r="K481"/>
    </row>
    <row r="482" spans="11:32" x14ac:dyDescent="0.2">
      <c r="K482"/>
    </row>
    <row r="483" spans="11:32" x14ac:dyDescent="0.2">
      <c r="K483"/>
      <c r="AF483" s="174"/>
    </row>
    <row r="484" spans="11:32" x14ac:dyDescent="0.2">
      <c r="K484"/>
    </row>
    <row r="485" spans="11:32" x14ac:dyDescent="0.2">
      <c r="K485"/>
    </row>
    <row r="486" spans="11:32" x14ac:dyDescent="0.2">
      <c r="K486"/>
    </row>
    <row r="487" spans="11:32" x14ac:dyDescent="0.2">
      <c r="K487"/>
    </row>
    <row r="488" spans="11:32" x14ac:dyDescent="0.2">
      <c r="K488"/>
      <c r="AF488" s="174"/>
    </row>
    <row r="489" spans="11:32" x14ac:dyDescent="0.2">
      <c r="K489"/>
    </row>
    <row r="490" spans="11:32" x14ac:dyDescent="0.2">
      <c r="K490"/>
    </row>
    <row r="491" spans="11:32" x14ac:dyDescent="0.2">
      <c r="K491"/>
    </row>
    <row r="492" spans="11:32" x14ac:dyDescent="0.2">
      <c r="K492"/>
    </row>
    <row r="493" spans="11:32" x14ac:dyDescent="0.2">
      <c r="K493"/>
    </row>
    <row r="494" spans="11:32" x14ac:dyDescent="0.2">
      <c r="K494"/>
    </row>
    <row r="495" spans="11:32" x14ac:dyDescent="0.2">
      <c r="K495"/>
    </row>
    <row r="496" spans="11:32" x14ac:dyDescent="0.2">
      <c r="K496"/>
    </row>
    <row r="497" spans="11:32" x14ac:dyDescent="0.2">
      <c r="K497"/>
    </row>
    <row r="498" spans="11:32" x14ac:dyDescent="0.2">
      <c r="K498"/>
    </row>
    <row r="499" spans="11:32" x14ac:dyDescent="0.2">
      <c r="K499"/>
    </row>
    <row r="500" spans="11:32" x14ac:dyDescent="0.2">
      <c r="K500"/>
    </row>
    <row r="501" spans="11:32" x14ac:dyDescent="0.2">
      <c r="K501"/>
    </row>
    <row r="502" spans="11:32" x14ac:dyDescent="0.2">
      <c r="K502"/>
    </row>
    <row r="503" spans="11:32" x14ac:dyDescent="0.2">
      <c r="K503"/>
      <c r="AF503" s="174"/>
    </row>
    <row r="504" spans="11:32" x14ac:dyDescent="0.2">
      <c r="K504"/>
    </row>
    <row r="505" spans="11:32" x14ac:dyDescent="0.2">
      <c r="K505"/>
    </row>
    <row r="506" spans="11:32" x14ac:dyDescent="0.2">
      <c r="K506"/>
    </row>
    <row r="507" spans="11:32" x14ac:dyDescent="0.2">
      <c r="K507"/>
    </row>
    <row r="508" spans="11:32" x14ac:dyDescent="0.2">
      <c r="K508"/>
    </row>
    <row r="509" spans="11:32" x14ac:dyDescent="0.2">
      <c r="K509"/>
    </row>
    <row r="510" spans="11:32" x14ac:dyDescent="0.2">
      <c r="K510"/>
    </row>
    <row r="511" spans="11:32" x14ac:dyDescent="0.2">
      <c r="K511"/>
    </row>
    <row r="512" spans="11:32" x14ac:dyDescent="0.2">
      <c r="K512"/>
    </row>
    <row r="513" spans="11:32" x14ac:dyDescent="0.2">
      <c r="K513"/>
    </row>
    <row r="514" spans="11:32" x14ac:dyDescent="0.2">
      <c r="K514"/>
    </row>
    <row r="515" spans="11:32" x14ac:dyDescent="0.2">
      <c r="K515"/>
      <c r="AF515" s="174"/>
    </row>
    <row r="516" spans="11:32" x14ac:dyDescent="0.2">
      <c r="K516"/>
    </row>
    <row r="517" spans="11:32" x14ac:dyDescent="0.2">
      <c r="K517"/>
    </row>
    <row r="518" spans="11:32" x14ac:dyDescent="0.2">
      <c r="K518"/>
    </row>
    <row r="519" spans="11:32" x14ac:dyDescent="0.2">
      <c r="K519"/>
    </row>
    <row r="520" spans="11:32" x14ac:dyDescent="0.2">
      <c r="K520"/>
    </row>
    <row r="521" spans="11:32" x14ac:dyDescent="0.2">
      <c r="K521"/>
    </row>
    <row r="522" spans="11:32" x14ac:dyDescent="0.2">
      <c r="K522"/>
    </row>
    <row r="523" spans="11:32" x14ac:dyDescent="0.2">
      <c r="K523"/>
    </row>
    <row r="524" spans="11:32" x14ac:dyDescent="0.2">
      <c r="K524"/>
    </row>
    <row r="525" spans="11:32" x14ac:dyDescent="0.2">
      <c r="K525"/>
    </row>
    <row r="526" spans="11:32" x14ac:dyDescent="0.2">
      <c r="K526"/>
    </row>
    <row r="527" spans="11:32" x14ac:dyDescent="0.2">
      <c r="K527"/>
    </row>
    <row r="528" spans="11:32" x14ac:dyDescent="0.2">
      <c r="K528"/>
    </row>
    <row r="529" spans="11:11" x14ac:dyDescent="0.2">
      <c r="K529"/>
    </row>
    <row r="530" spans="11:11" x14ac:dyDescent="0.2">
      <c r="K530"/>
    </row>
    <row r="531" spans="11:11" x14ac:dyDescent="0.2">
      <c r="K531"/>
    </row>
    <row r="532" spans="11:11" x14ac:dyDescent="0.2">
      <c r="K532"/>
    </row>
    <row r="533" spans="11:11" x14ac:dyDescent="0.2">
      <c r="K533"/>
    </row>
    <row r="534" spans="11:11" x14ac:dyDescent="0.2">
      <c r="K534"/>
    </row>
    <row r="535" spans="11:11" x14ac:dyDescent="0.2">
      <c r="K535"/>
    </row>
    <row r="536" spans="11:11" x14ac:dyDescent="0.2">
      <c r="K536"/>
    </row>
    <row r="537" spans="11:11" x14ac:dyDescent="0.2">
      <c r="K537"/>
    </row>
    <row r="538" spans="11:11" x14ac:dyDescent="0.2">
      <c r="K538"/>
    </row>
    <row r="539" spans="11:11" x14ac:dyDescent="0.2">
      <c r="K539"/>
    </row>
    <row r="540" spans="11:11" x14ac:dyDescent="0.2">
      <c r="K540"/>
    </row>
    <row r="541" spans="11:11" x14ac:dyDescent="0.2">
      <c r="K541"/>
    </row>
    <row r="542" spans="11:11" x14ac:dyDescent="0.2">
      <c r="K542"/>
    </row>
    <row r="543" spans="11:11" x14ac:dyDescent="0.2">
      <c r="K543"/>
    </row>
    <row r="544" spans="11:11" x14ac:dyDescent="0.2">
      <c r="K544"/>
    </row>
    <row r="545" spans="11:32" x14ac:dyDescent="0.2">
      <c r="K545"/>
    </row>
    <row r="546" spans="11:32" x14ac:dyDescent="0.2">
      <c r="K546"/>
    </row>
    <row r="547" spans="11:32" x14ac:dyDescent="0.2">
      <c r="K547"/>
    </row>
    <row r="554" spans="11:32" x14ac:dyDescent="0.2">
      <c r="L554" s="323"/>
      <c r="M554" s="323"/>
      <c r="N554" s="323"/>
      <c r="O554" s="323"/>
      <c r="P554" s="323"/>
      <c r="Q554" s="323"/>
      <c r="R554" s="323"/>
      <c r="S554" s="323"/>
      <c r="T554" s="323"/>
      <c r="U554" s="323"/>
      <c r="V554" s="323"/>
      <c r="W554" s="323"/>
      <c r="X554" s="323"/>
      <c r="Y554" s="323"/>
      <c r="Z554" s="323"/>
      <c r="AA554" s="323"/>
      <c r="AB554" s="323"/>
      <c r="AC554" s="323"/>
      <c r="AD554" s="323"/>
      <c r="AE554" s="323"/>
      <c r="AF554" s="323"/>
    </row>
    <row r="555" spans="11:32" x14ac:dyDescent="0.2">
      <c r="L555" s="323"/>
      <c r="M555" s="323"/>
      <c r="N555" s="323"/>
      <c r="O555" s="323"/>
      <c r="P555" s="323"/>
      <c r="Q555" s="323"/>
      <c r="R555" s="323"/>
      <c r="S555" s="323"/>
      <c r="T555" s="323"/>
      <c r="U555" s="323"/>
      <c r="V555" s="323"/>
      <c r="W555" s="323"/>
      <c r="X555" s="323"/>
      <c r="Y555" s="323"/>
      <c r="Z555" s="323"/>
      <c r="AA555" s="323"/>
      <c r="AB555" s="323"/>
      <c r="AC555" s="323"/>
      <c r="AD555" s="323"/>
      <c r="AE555" s="323"/>
      <c r="AF555" s="323"/>
    </row>
    <row r="556" spans="11:32" x14ac:dyDescent="0.2">
      <c r="L556" s="323"/>
      <c r="M556" s="323"/>
      <c r="N556" s="323"/>
      <c r="O556" s="323"/>
      <c r="P556" s="323"/>
      <c r="Q556" s="323"/>
      <c r="R556" s="323"/>
      <c r="S556" s="323"/>
      <c r="T556" s="323"/>
      <c r="U556" s="323"/>
      <c r="V556" s="323"/>
      <c r="W556" s="323"/>
      <c r="X556" s="323"/>
      <c r="Y556" s="323"/>
      <c r="Z556" s="323"/>
      <c r="AA556" s="323"/>
      <c r="AB556" s="323"/>
      <c r="AC556" s="323"/>
      <c r="AD556" s="323"/>
      <c r="AE556" s="323"/>
      <c r="AF556" s="323"/>
    </row>
    <row r="557" spans="11:32" x14ac:dyDescent="0.2">
      <c r="L557" s="323"/>
      <c r="M557" s="323"/>
      <c r="N557" s="323"/>
      <c r="O557" s="323"/>
      <c r="P557" s="323"/>
      <c r="Q557" s="323"/>
      <c r="R557" s="323"/>
      <c r="S557" s="323"/>
      <c r="T557" s="323"/>
      <c r="U557" s="323"/>
      <c r="V557" s="323"/>
      <c r="W557" s="323"/>
      <c r="X557" s="323"/>
      <c r="Y557" s="323"/>
      <c r="Z557" s="323"/>
      <c r="AA557" s="323"/>
      <c r="AB557" s="323"/>
      <c r="AC557" s="323"/>
      <c r="AD557" s="323"/>
      <c r="AE557" s="323"/>
      <c r="AF557" s="323"/>
    </row>
    <row r="558" spans="11:32" x14ac:dyDescent="0.2">
      <c r="L558" s="323"/>
      <c r="M558" s="323"/>
      <c r="N558" s="323"/>
      <c r="O558" s="323"/>
      <c r="P558" s="323"/>
      <c r="Q558" s="323"/>
      <c r="R558" s="323"/>
      <c r="S558" s="323"/>
      <c r="T558" s="323"/>
      <c r="U558" s="323"/>
      <c r="V558" s="323"/>
      <c r="W558" s="323"/>
      <c r="X558" s="323"/>
      <c r="Y558" s="323"/>
      <c r="Z558" s="323"/>
      <c r="AA558" s="323"/>
      <c r="AB558" s="323"/>
      <c r="AC558" s="323"/>
      <c r="AD558" s="323"/>
      <c r="AE558" s="323"/>
      <c r="AF558" s="323"/>
    </row>
    <row r="559" spans="11:32" x14ac:dyDescent="0.2">
      <c r="L559" s="323"/>
      <c r="M559" s="323"/>
      <c r="N559" s="323"/>
      <c r="O559" s="323"/>
      <c r="P559" s="323"/>
      <c r="Q559" s="323"/>
      <c r="R559" s="323"/>
      <c r="S559" s="323"/>
      <c r="T559" s="323"/>
      <c r="U559" s="323"/>
      <c r="V559" s="323"/>
      <c r="W559" s="323"/>
      <c r="X559" s="323"/>
      <c r="Y559" s="323"/>
      <c r="Z559" s="323"/>
      <c r="AA559" s="323"/>
      <c r="AB559" s="323"/>
      <c r="AC559" s="323"/>
      <c r="AD559" s="323"/>
      <c r="AE559" s="323"/>
      <c r="AF559" s="323"/>
    </row>
    <row r="560" spans="11:32" x14ac:dyDescent="0.2">
      <c r="L560" s="323"/>
      <c r="M560" s="323"/>
      <c r="N560" s="323"/>
      <c r="O560" s="323"/>
      <c r="P560" s="323"/>
      <c r="Q560" s="323"/>
      <c r="R560" s="323"/>
      <c r="S560" s="323"/>
      <c r="T560" s="323"/>
      <c r="U560" s="323"/>
      <c r="V560" s="323"/>
      <c r="W560" s="323"/>
      <c r="X560" s="323"/>
      <c r="Y560" s="323"/>
      <c r="Z560" s="323"/>
      <c r="AA560" s="323"/>
      <c r="AB560" s="323"/>
      <c r="AC560" s="323"/>
      <c r="AD560" s="323"/>
      <c r="AE560" s="323"/>
      <c r="AF560" s="323"/>
    </row>
    <row r="561" spans="12:32" x14ac:dyDescent="0.2">
      <c r="L561" s="323"/>
      <c r="M561" s="323"/>
      <c r="N561" s="323"/>
      <c r="O561" s="323"/>
      <c r="P561" s="323"/>
      <c r="Q561" s="323"/>
      <c r="R561" s="323"/>
      <c r="S561" s="323"/>
      <c r="T561" s="323"/>
      <c r="U561" s="323"/>
      <c r="V561" s="323"/>
      <c r="W561" s="323"/>
      <c r="X561" s="323"/>
      <c r="Y561" s="323"/>
      <c r="Z561" s="323"/>
      <c r="AA561" s="323"/>
      <c r="AB561" s="323"/>
      <c r="AC561" s="323"/>
      <c r="AD561" s="323"/>
      <c r="AE561" s="323"/>
      <c r="AF561" s="323"/>
    </row>
    <row r="562" spans="12:32" x14ac:dyDescent="0.2">
      <c r="L562" s="323"/>
      <c r="M562" s="323"/>
      <c r="N562" s="323"/>
      <c r="O562" s="323"/>
      <c r="P562" s="323"/>
      <c r="Q562" s="323"/>
      <c r="R562" s="323"/>
      <c r="S562" s="323"/>
      <c r="T562" s="323"/>
      <c r="U562" s="323"/>
      <c r="V562" s="323"/>
      <c r="W562" s="323"/>
      <c r="X562" s="323"/>
      <c r="Y562" s="323"/>
      <c r="Z562" s="323"/>
      <c r="AA562" s="323"/>
      <c r="AB562" s="323"/>
      <c r="AC562" s="323"/>
      <c r="AD562" s="323"/>
      <c r="AE562" s="323"/>
      <c r="AF562" s="323"/>
    </row>
    <row r="563" spans="12:32" x14ac:dyDescent="0.2">
      <c r="L563" s="323"/>
      <c r="M563" s="323"/>
      <c r="N563" s="323"/>
      <c r="O563" s="323"/>
      <c r="P563" s="323"/>
      <c r="Q563" s="323"/>
      <c r="R563" s="323"/>
      <c r="S563" s="323"/>
      <c r="T563" s="323"/>
      <c r="U563" s="323"/>
      <c r="V563" s="323"/>
      <c r="W563" s="323"/>
      <c r="X563" s="323"/>
      <c r="Y563" s="323"/>
      <c r="Z563" s="323"/>
      <c r="AA563" s="323"/>
      <c r="AB563" s="323"/>
      <c r="AC563" s="323"/>
      <c r="AD563" s="323"/>
      <c r="AE563" s="323"/>
      <c r="AF563" s="323"/>
    </row>
    <row r="564" spans="12:32" x14ac:dyDescent="0.2">
      <c r="L564" s="323"/>
      <c r="M564" s="323"/>
      <c r="N564" s="323"/>
      <c r="O564" s="323"/>
      <c r="P564" s="323"/>
      <c r="Q564" s="323"/>
      <c r="R564" s="323"/>
      <c r="S564" s="323"/>
      <c r="T564" s="323"/>
      <c r="U564" s="323"/>
      <c r="V564" s="323"/>
      <c r="W564" s="323"/>
      <c r="X564" s="323"/>
      <c r="Y564" s="323"/>
      <c r="Z564" s="323"/>
      <c r="AA564" s="323"/>
      <c r="AB564" s="323"/>
      <c r="AC564" s="323"/>
      <c r="AD564" s="323"/>
      <c r="AE564" s="323"/>
      <c r="AF564" s="323"/>
    </row>
    <row r="565" spans="12:32" x14ac:dyDescent="0.2">
      <c r="L565" s="323"/>
      <c r="M565" s="323"/>
      <c r="N565" s="323"/>
      <c r="O565" s="323"/>
      <c r="P565" s="323"/>
      <c r="Q565" s="323"/>
      <c r="R565" s="323"/>
      <c r="S565" s="323"/>
      <c r="T565" s="323"/>
      <c r="U565" s="323"/>
      <c r="V565" s="323"/>
      <c r="W565" s="323"/>
      <c r="X565" s="323"/>
      <c r="Y565" s="323"/>
      <c r="Z565" s="323"/>
      <c r="AA565" s="323"/>
      <c r="AB565" s="323"/>
      <c r="AC565" s="323"/>
      <c r="AD565" s="323"/>
      <c r="AE565" s="323"/>
      <c r="AF565" s="323"/>
    </row>
    <row r="566" spans="12:32" x14ac:dyDescent="0.2">
      <c r="L566" s="323"/>
      <c r="M566" s="323"/>
      <c r="N566" s="323"/>
      <c r="O566" s="323"/>
      <c r="P566" s="323"/>
      <c r="Q566" s="323"/>
      <c r="R566" s="323"/>
      <c r="S566" s="323"/>
      <c r="T566" s="323"/>
      <c r="U566" s="323"/>
      <c r="V566" s="323"/>
      <c r="W566" s="323"/>
      <c r="X566" s="323"/>
      <c r="Y566" s="323"/>
      <c r="Z566" s="323"/>
      <c r="AA566" s="323"/>
      <c r="AB566" s="323"/>
      <c r="AC566" s="323"/>
      <c r="AD566" s="323"/>
      <c r="AE566" s="323"/>
      <c r="AF566" s="323"/>
    </row>
    <row r="567" spans="12:32" x14ac:dyDescent="0.2">
      <c r="L567" s="323"/>
      <c r="M567" s="323"/>
      <c r="N567" s="323"/>
      <c r="O567" s="323"/>
      <c r="P567" s="323"/>
      <c r="Q567" s="323"/>
      <c r="R567" s="323"/>
      <c r="S567" s="323"/>
      <c r="T567" s="323"/>
      <c r="U567" s="323"/>
      <c r="V567" s="323"/>
      <c r="W567" s="323"/>
      <c r="X567" s="323"/>
      <c r="Y567" s="324"/>
      <c r="Z567" s="323"/>
      <c r="AA567" s="323"/>
      <c r="AB567" s="323"/>
      <c r="AC567" s="323"/>
      <c r="AD567" s="323"/>
      <c r="AE567" s="323"/>
      <c r="AF567" s="323"/>
    </row>
    <row r="568" spans="12:32" x14ac:dyDescent="0.2">
      <c r="L568" s="323"/>
      <c r="M568" s="323"/>
      <c r="N568" s="323"/>
      <c r="O568" s="323"/>
      <c r="P568" s="323"/>
      <c r="Q568" s="323"/>
      <c r="R568" s="323"/>
      <c r="S568" s="323"/>
      <c r="T568" s="323"/>
      <c r="U568" s="323"/>
      <c r="V568" s="323"/>
      <c r="W568" s="323"/>
      <c r="X568" s="323"/>
      <c r="Y568" s="323"/>
      <c r="Z568" s="323"/>
      <c r="AA568" s="323"/>
      <c r="AB568" s="323"/>
      <c r="AC568" s="323"/>
      <c r="AD568" s="323"/>
      <c r="AE568" s="323"/>
      <c r="AF568" s="323"/>
    </row>
    <row r="569" spans="12:32" x14ac:dyDescent="0.2">
      <c r="L569" s="323"/>
      <c r="M569" s="323"/>
      <c r="N569" s="323"/>
      <c r="O569" s="323"/>
      <c r="P569" s="323"/>
      <c r="Q569" s="323"/>
      <c r="R569" s="323"/>
      <c r="S569" s="323"/>
      <c r="T569" s="323"/>
      <c r="U569" s="323"/>
      <c r="V569" s="323"/>
      <c r="W569" s="323"/>
      <c r="X569" s="323"/>
      <c r="Y569" s="323"/>
      <c r="Z569" s="323"/>
      <c r="AA569" s="323"/>
      <c r="AB569" s="323"/>
      <c r="AC569" s="323"/>
      <c r="AD569" s="323"/>
      <c r="AE569" s="323"/>
      <c r="AF569" s="323"/>
    </row>
    <row r="570" spans="12:32" x14ac:dyDescent="0.2">
      <c r="L570" s="323"/>
      <c r="M570" s="323"/>
      <c r="N570" s="323"/>
      <c r="O570" s="323"/>
      <c r="P570" s="323"/>
      <c r="Q570" s="323"/>
      <c r="R570" s="323"/>
      <c r="S570" s="323"/>
      <c r="T570" s="323"/>
      <c r="U570" s="323"/>
      <c r="V570" s="323"/>
      <c r="W570" s="323"/>
      <c r="X570" s="323"/>
      <c r="Y570" s="323"/>
      <c r="Z570" s="323"/>
      <c r="AA570" s="323"/>
      <c r="AB570" s="323"/>
      <c r="AC570" s="323"/>
      <c r="AD570" s="323"/>
      <c r="AE570" s="323"/>
      <c r="AF570" s="323"/>
    </row>
    <row r="571" spans="12:32" x14ac:dyDescent="0.2">
      <c r="L571" s="323"/>
      <c r="M571" s="323"/>
      <c r="N571" s="323"/>
      <c r="O571" s="323"/>
      <c r="P571" s="323"/>
      <c r="Q571" s="323"/>
      <c r="R571" s="323"/>
      <c r="S571" s="323"/>
      <c r="T571" s="323"/>
      <c r="U571" s="323"/>
      <c r="V571" s="323"/>
      <c r="W571" s="323"/>
      <c r="X571" s="323"/>
      <c r="Y571" s="323"/>
      <c r="Z571" s="323"/>
      <c r="AA571" s="323"/>
      <c r="AB571" s="323"/>
      <c r="AC571" s="323"/>
      <c r="AD571" s="323"/>
      <c r="AE571" s="323"/>
      <c r="AF571" s="323"/>
    </row>
    <row r="572" spans="12:32" x14ac:dyDescent="0.2">
      <c r="L572" s="323"/>
      <c r="M572" s="323"/>
      <c r="N572" s="323"/>
      <c r="O572" s="323"/>
      <c r="P572" s="323"/>
      <c r="Q572" s="323"/>
      <c r="R572" s="323"/>
      <c r="S572" s="323"/>
      <c r="T572" s="323"/>
      <c r="U572" s="323"/>
      <c r="V572" s="323"/>
      <c r="W572" s="323"/>
      <c r="X572" s="323"/>
      <c r="Y572" s="323"/>
      <c r="Z572" s="323"/>
      <c r="AA572" s="323"/>
      <c r="AB572" s="323"/>
      <c r="AC572" s="323"/>
      <c r="AD572" s="323"/>
      <c r="AE572" s="323"/>
      <c r="AF572" s="323"/>
    </row>
    <row r="573" spans="12:32" x14ac:dyDescent="0.2">
      <c r="L573" s="323"/>
      <c r="M573" s="323"/>
      <c r="N573" s="323"/>
      <c r="O573" s="323"/>
      <c r="P573" s="323"/>
      <c r="Q573" s="323"/>
      <c r="R573" s="323"/>
      <c r="S573" s="323"/>
      <c r="T573" s="323"/>
      <c r="U573" s="323"/>
      <c r="V573" s="323"/>
      <c r="W573" s="323"/>
      <c r="X573" s="323"/>
      <c r="Y573" s="323"/>
      <c r="Z573" s="323"/>
      <c r="AA573" s="323"/>
      <c r="AB573" s="323"/>
      <c r="AC573" s="323"/>
      <c r="AD573" s="323"/>
      <c r="AE573" s="323"/>
      <c r="AF573" s="323"/>
    </row>
    <row r="574" spans="12:32" x14ac:dyDescent="0.2">
      <c r="L574" s="323"/>
      <c r="M574" s="323"/>
      <c r="N574" s="323"/>
      <c r="O574" s="323"/>
      <c r="P574" s="323"/>
      <c r="Q574" s="323"/>
      <c r="R574" s="323"/>
      <c r="S574" s="323"/>
      <c r="T574" s="323"/>
      <c r="U574" s="323"/>
      <c r="V574" s="323"/>
      <c r="W574" s="323"/>
      <c r="X574" s="323"/>
      <c r="Y574" s="323"/>
      <c r="Z574" s="323"/>
      <c r="AA574" s="323"/>
      <c r="AB574" s="323"/>
      <c r="AC574" s="323"/>
      <c r="AD574" s="323"/>
      <c r="AE574" s="323"/>
      <c r="AF574" s="323"/>
    </row>
    <row r="575" spans="12:32" x14ac:dyDescent="0.2">
      <c r="L575" s="323"/>
      <c r="M575" s="323"/>
      <c r="N575" s="323"/>
      <c r="O575" s="323"/>
      <c r="P575" s="323"/>
      <c r="Q575" s="323"/>
      <c r="R575" s="323"/>
      <c r="S575" s="323"/>
      <c r="T575" s="323"/>
      <c r="U575" s="323"/>
      <c r="V575" s="323"/>
      <c r="W575" s="323"/>
      <c r="X575" s="323"/>
      <c r="Y575" s="323"/>
      <c r="Z575" s="323"/>
      <c r="AA575" s="323"/>
      <c r="AB575" s="323"/>
      <c r="AC575" s="323"/>
      <c r="AD575" s="323"/>
      <c r="AE575" s="323"/>
      <c r="AF575" s="323"/>
    </row>
    <row r="576" spans="12:32" x14ac:dyDescent="0.2">
      <c r="L576" s="323"/>
      <c r="M576" s="323"/>
      <c r="N576" s="323"/>
      <c r="O576" s="323"/>
      <c r="P576" s="323"/>
      <c r="Q576" s="323"/>
      <c r="R576" s="323"/>
      <c r="S576" s="323"/>
      <c r="T576" s="323"/>
      <c r="U576" s="323"/>
      <c r="V576" s="323"/>
      <c r="W576" s="323"/>
      <c r="X576" s="323"/>
      <c r="Y576" s="323"/>
      <c r="Z576" s="323"/>
      <c r="AA576" s="323"/>
      <c r="AB576" s="323"/>
      <c r="AC576" s="323"/>
      <c r="AD576" s="323"/>
      <c r="AE576" s="323"/>
      <c r="AF576" s="323"/>
    </row>
    <row r="577" spans="12:32" x14ac:dyDescent="0.2">
      <c r="L577" s="323"/>
      <c r="M577" s="323"/>
      <c r="N577" s="323"/>
      <c r="O577" s="323"/>
      <c r="P577" s="323"/>
      <c r="Q577" s="323"/>
      <c r="R577" s="323"/>
      <c r="S577" s="323"/>
      <c r="T577" s="323"/>
      <c r="U577" s="323"/>
      <c r="V577" s="323"/>
      <c r="W577" s="323"/>
      <c r="X577" s="323"/>
      <c r="Y577" s="323"/>
      <c r="Z577" s="323"/>
      <c r="AA577" s="323"/>
      <c r="AB577" s="323"/>
      <c r="AC577" s="323"/>
      <c r="AD577" s="323"/>
      <c r="AE577" s="323"/>
      <c r="AF577" s="323"/>
    </row>
    <row r="578" spans="12:32" x14ac:dyDescent="0.2">
      <c r="L578" s="323"/>
      <c r="M578" s="323"/>
      <c r="N578" s="323"/>
      <c r="O578" s="323"/>
      <c r="P578" s="323"/>
      <c r="Q578" s="323"/>
      <c r="R578" s="323"/>
      <c r="S578" s="323"/>
      <c r="T578" s="323"/>
      <c r="U578" s="323"/>
      <c r="V578" s="323"/>
      <c r="W578" s="323"/>
      <c r="X578" s="323"/>
      <c r="Y578" s="323"/>
      <c r="Z578" s="323"/>
      <c r="AA578" s="323"/>
      <c r="AB578" s="323"/>
      <c r="AC578" s="323"/>
      <c r="AD578" s="323"/>
      <c r="AE578" s="323"/>
      <c r="AF578" s="323"/>
    </row>
    <row r="579" spans="12:32" x14ac:dyDescent="0.2">
      <c r="L579" s="323"/>
      <c r="M579" s="323"/>
      <c r="N579" s="323"/>
      <c r="O579" s="323"/>
      <c r="P579" s="323"/>
      <c r="Q579" s="323"/>
      <c r="R579" s="323"/>
      <c r="S579" s="323"/>
      <c r="T579" s="323"/>
      <c r="U579" s="323"/>
      <c r="V579" s="323"/>
      <c r="W579" s="323"/>
      <c r="X579" s="323"/>
      <c r="Y579" s="323"/>
      <c r="Z579" s="323"/>
      <c r="AA579" s="323"/>
      <c r="AB579" s="323"/>
      <c r="AC579" s="323"/>
      <c r="AD579" s="323"/>
      <c r="AE579" s="323"/>
      <c r="AF579" s="323"/>
    </row>
    <row r="580" spans="12:32" x14ac:dyDescent="0.2">
      <c r="L580" s="323"/>
      <c r="M580" s="323"/>
      <c r="N580" s="323"/>
      <c r="O580" s="323"/>
      <c r="P580" s="323"/>
      <c r="Q580" s="323"/>
      <c r="R580" s="323"/>
      <c r="S580" s="323"/>
      <c r="T580" s="323"/>
      <c r="U580" s="323"/>
      <c r="V580" s="323"/>
      <c r="W580" s="323"/>
      <c r="X580" s="323"/>
      <c r="Y580" s="323"/>
      <c r="Z580" s="323"/>
      <c r="AA580" s="323"/>
      <c r="AB580" s="323"/>
      <c r="AC580" s="323"/>
      <c r="AD580" s="323"/>
      <c r="AE580" s="323"/>
      <c r="AF580" s="323"/>
    </row>
    <row r="581" spans="12:32" x14ac:dyDescent="0.2">
      <c r="L581" s="323"/>
      <c r="M581" s="323"/>
      <c r="N581" s="323"/>
      <c r="O581" s="323"/>
      <c r="P581" s="323"/>
      <c r="Q581" s="323"/>
      <c r="R581" s="323"/>
      <c r="S581" s="323"/>
      <c r="T581" s="323"/>
      <c r="U581" s="323"/>
      <c r="V581" s="323"/>
      <c r="W581" s="323"/>
      <c r="X581" s="323"/>
      <c r="Y581" s="323"/>
      <c r="Z581" s="323"/>
      <c r="AA581" s="323"/>
      <c r="AB581" s="323"/>
      <c r="AC581" s="323"/>
      <c r="AD581" s="323"/>
      <c r="AE581" s="323"/>
      <c r="AF581" s="323"/>
    </row>
    <row r="582" spans="12:32" x14ac:dyDescent="0.2">
      <c r="L582" s="323"/>
      <c r="M582" s="323"/>
      <c r="N582" s="323"/>
      <c r="O582" s="323"/>
      <c r="P582" s="323"/>
      <c r="Q582" s="323"/>
      <c r="R582" s="323"/>
      <c r="S582" s="323"/>
      <c r="T582" s="323"/>
      <c r="U582" s="323"/>
      <c r="V582" s="323"/>
      <c r="W582" s="323"/>
      <c r="X582" s="323"/>
      <c r="Y582" s="323"/>
      <c r="Z582" s="323"/>
      <c r="AA582" s="323"/>
      <c r="AB582" s="323"/>
      <c r="AC582" s="323"/>
      <c r="AD582" s="323"/>
      <c r="AE582" s="323"/>
      <c r="AF582" s="324"/>
    </row>
    <row r="583" spans="12:32" x14ac:dyDescent="0.2">
      <c r="L583" s="323"/>
      <c r="M583" s="323"/>
      <c r="N583" s="323"/>
      <c r="O583" s="323"/>
      <c r="P583" s="323"/>
      <c r="Q583" s="323"/>
      <c r="R583" s="323"/>
      <c r="S583" s="323"/>
      <c r="T583" s="323"/>
      <c r="U583" s="323"/>
      <c r="V583" s="323"/>
      <c r="W583" s="323"/>
      <c r="X583" s="323"/>
      <c r="Y583" s="323"/>
      <c r="Z583" s="323"/>
      <c r="AA583" s="323"/>
      <c r="AB583" s="323"/>
      <c r="AC583" s="323"/>
      <c r="AD583" s="323"/>
      <c r="AE583" s="323"/>
      <c r="AF583" s="323"/>
    </row>
    <row r="584" spans="12:32" x14ac:dyDescent="0.2">
      <c r="L584" s="323"/>
      <c r="M584" s="323"/>
      <c r="N584" s="323"/>
      <c r="O584" s="323"/>
      <c r="P584" s="323"/>
      <c r="Q584" s="323"/>
      <c r="R584" s="323"/>
      <c r="S584" s="323"/>
      <c r="T584" s="323"/>
      <c r="U584" s="323"/>
      <c r="V584" s="323"/>
      <c r="W584" s="323"/>
      <c r="X584" s="323"/>
      <c r="Y584" s="323"/>
      <c r="Z584" s="323"/>
      <c r="AA584" s="323"/>
      <c r="AB584" s="323"/>
      <c r="AC584" s="323"/>
      <c r="AD584" s="323"/>
      <c r="AE584" s="323"/>
      <c r="AF584" s="323"/>
    </row>
    <row r="585" spans="12:32" x14ac:dyDescent="0.2">
      <c r="L585" s="323"/>
      <c r="M585" s="323"/>
      <c r="N585" s="323"/>
      <c r="O585" s="323"/>
      <c r="P585" s="323"/>
      <c r="Q585" s="323"/>
      <c r="R585" s="323"/>
      <c r="S585" s="323"/>
      <c r="T585" s="323"/>
      <c r="U585" s="323"/>
      <c r="V585" s="323"/>
      <c r="W585" s="323"/>
      <c r="X585" s="323"/>
      <c r="Y585" s="323"/>
      <c r="Z585" s="323"/>
      <c r="AA585" s="323"/>
      <c r="AB585" s="323"/>
      <c r="AC585" s="323"/>
      <c r="AD585" s="323"/>
      <c r="AE585" s="323"/>
      <c r="AF585" s="323"/>
    </row>
    <row r="586" spans="12:32" x14ac:dyDescent="0.2">
      <c r="L586" s="323"/>
      <c r="M586" s="323"/>
      <c r="N586" s="323"/>
      <c r="O586" s="323"/>
      <c r="P586" s="323"/>
      <c r="Q586" s="323"/>
      <c r="R586" s="323"/>
      <c r="S586" s="323"/>
      <c r="T586" s="323"/>
      <c r="U586" s="323"/>
      <c r="V586" s="323"/>
      <c r="W586" s="323"/>
      <c r="X586" s="323"/>
      <c r="Y586" s="323"/>
      <c r="Z586" s="323"/>
      <c r="AA586" s="323"/>
      <c r="AB586" s="323"/>
      <c r="AC586" s="323"/>
      <c r="AD586" s="323"/>
      <c r="AE586" s="323"/>
      <c r="AF586" s="323"/>
    </row>
    <row r="587" spans="12:32" x14ac:dyDescent="0.2">
      <c r="L587" s="323"/>
      <c r="M587" s="323"/>
      <c r="N587" s="323"/>
      <c r="O587" s="323"/>
      <c r="P587" s="323"/>
      <c r="Q587" s="323"/>
      <c r="R587" s="323"/>
      <c r="S587" s="323"/>
      <c r="T587" s="323"/>
      <c r="U587" s="323"/>
      <c r="V587" s="323"/>
      <c r="W587" s="323"/>
      <c r="X587" s="323"/>
      <c r="Y587" s="323"/>
      <c r="Z587" s="323"/>
      <c r="AA587" s="323"/>
      <c r="AB587" s="323"/>
      <c r="AC587" s="323"/>
      <c r="AD587" s="323"/>
      <c r="AE587" s="323"/>
      <c r="AF587" s="323"/>
    </row>
    <row r="588" spans="12:32" x14ac:dyDescent="0.2">
      <c r="L588" s="323"/>
      <c r="M588" s="323"/>
      <c r="N588" s="323"/>
      <c r="O588" s="323"/>
      <c r="P588" s="323"/>
      <c r="Q588" s="323"/>
      <c r="R588" s="323"/>
      <c r="S588" s="323"/>
      <c r="T588" s="323"/>
      <c r="U588" s="323"/>
      <c r="V588" s="323"/>
      <c r="W588" s="323"/>
      <c r="X588" s="323"/>
      <c r="Y588" s="323"/>
      <c r="Z588" s="323"/>
      <c r="AA588" s="323"/>
      <c r="AB588" s="323"/>
      <c r="AC588" s="323"/>
      <c r="AD588" s="323"/>
      <c r="AE588" s="323"/>
      <c r="AF588" s="323"/>
    </row>
    <row r="589" spans="12:32" x14ac:dyDescent="0.2">
      <c r="L589" s="323"/>
      <c r="M589" s="323"/>
      <c r="N589" s="323"/>
      <c r="O589" s="323"/>
      <c r="P589" s="323"/>
      <c r="Q589" s="323"/>
      <c r="R589" s="323"/>
      <c r="S589" s="323"/>
      <c r="T589" s="323"/>
      <c r="U589" s="323"/>
      <c r="V589" s="323"/>
      <c r="W589" s="323"/>
      <c r="X589" s="323"/>
      <c r="Y589" s="323"/>
      <c r="Z589" s="323"/>
      <c r="AA589" s="323"/>
      <c r="AB589" s="323"/>
      <c r="AC589" s="323"/>
      <c r="AD589" s="323"/>
      <c r="AE589" s="323"/>
      <c r="AF589" s="323"/>
    </row>
    <row r="590" spans="12:32" x14ac:dyDescent="0.2">
      <c r="L590" s="323"/>
      <c r="M590" s="323"/>
      <c r="N590" s="323"/>
      <c r="O590" s="323"/>
      <c r="P590" s="323"/>
      <c r="Q590" s="323"/>
      <c r="R590" s="323"/>
      <c r="S590" s="323"/>
      <c r="T590" s="323"/>
      <c r="U590" s="323"/>
      <c r="V590" s="323"/>
      <c r="W590" s="323"/>
      <c r="X590" s="323"/>
      <c r="Y590" s="323"/>
      <c r="Z590" s="323"/>
      <c r="AA590" s="323"/>
      <c r="AB590" s="323"/>
      <c r="AC590" s="323"/>
      <c r="AD590" s="323"/>
      <c r="AE590" s="323"/>
      <c r="AF590" s="323"/>
    </row>
    <row r="591" spans="12:32" x14ac:dyDescent="0.2">
      <c r="L591" s="323"/>
      <c r="M591" s="323"/>
      <c r="N591" s="323"/>
      <c r="O591" s="323"/>
      <c r="P591" s="323"/>
      <c r="Q591" s="323"/>
      <c r="R591" s="323"/>
      <c r="S591" s="323"/>
      <c r="T591" s="323"/>
      <c r="U591" s="323"/>
      <c r="V591" s="323"/>
      <c r="W591" s="323"/>
      <c r="X591" s="323"/>
      <c r="Y591" s="323"/>
      <c r="Z591" s="323"/>
      <c r="AA591" s="323"/>
      <c r="AB591" s="323"/>
      <c r="AC591" s="323"/>
      <c r="AD591" s="323"/>
      <c r="AE591" s="323"/>
      <c r="AF591" s="323"/>
    </row>
    <row r="592" spans="12:32" x14ac:dyDescent="0.2">
      <c r="L592" s="323"/>
      <c r="M592" s="323"/>
      <c r="N592" s="323"/>
      <c r="O592" s="323"/>
      <c r="P592" s="323"/>
      <c r="Q592" s="323"/>
      <c r="R592" s="323"/>
      <c r="S592" s="323"/>
      <c r="T592" s="323"/>
      <c r="U592" s="323"/>
      <c r="V592" s="323"/>
      <c r="W592" s="323"/>
      <c r="X592" s="323"/>
      <c r="Y592" s="323"/>
      <c r="Z592" s="323"/>
      <c r="AA592" s="323"/>
      <c r="AB592" s="323"/>
      <c r="AC592" s="323"/>
      <c r="AD592" s="323"/>
      <c r="AE592" s="323"/>
      <c r="AF592" s="323"/>
    </row>
    <row r="593" spans="12:32" x14ac:dyDescent="0.2">
      <c r="L593" s="323"/>
      <c r="M593" s="323"/>
      <c r="N593" s="323"/>
      <c r="O593" s="323"/>
      <c r="P593" s="323"/>
      <c r="Q593" s="323"/>
      <c r="R593" s="323"/>
      <c r="S593" s="323"/>
      <c r="T593" s="323"/>
      <c r="U593" s="323"/>
      <c r="V593" s="323"/>
      <c r="W593" s="323"/>
      <c r="X593" s="323"/>
      <c r="Y593" s="323"/>
      <c r="Z593" s="323"/>
      <c r="AA593" s="323"/>
      <c r="AB593" s="323"/>
      <c r="AC593" s="323"/>
      <c r="AD593" s="323"/>
      <c r="AE593" s="323"/>
      <c r="AF593" s="323"/>
    </row>
    <row r="594" spans="12:32" x14ac:dyDescent="0.2">
      <c r="L594" s="323"/>
      <c r="M594" s="323"/>
      <c r="N594" s="323"/>
      <c r="O594" s="323"/>
      <c r="P594" s="323"/>
      <c r="Q594" s="323"/>
      <c r="R594" s="323"/>
      <c r="S594" s="323"/>
      <c r="T594" s="323"/>
      <c r="U594" s="323"/>
      <c r="V594" s="323"/>
      <c r="W594" s="323"/>
      <c r="X594" s="323"/>
      <c r="Y594" s="323"/>
      <c r="Z594" s="323"/>
      <c r="AA594" s="323"/>
      <c r="AB594" s="323"/>
      <c r="AC594" s="323"/>
      <c r="AD594" s="323"/>
      <c r="AE594" s="323"/>
      <c r="AF594" s="323"/>
    </row>
    <row r="595" spans="12:32" x14ac:dyDescent="0.2">
      <c r="L595" s="323"/>
      <c r="M595" s="323"/>
      <c r="N595" s="323"/>
      <c r="O595" s="323"/>
      <c r="P595" s="323"/>
      <c r="Q595" s="323"/>
      <c r="R595" s="323"/>
      <c r="S595" s="323"/>
      <c r="T595" s="323"/>
      <c r="U595" s="323"/>
      <c r="V595" s="323"/>
      <c r="W595" s="323"/>
      <c r="X595" s="323"/>
      <c r="Y595" s="323"/>
      <c r="Z595" s="323"/>
      <c r="AA595" s="323"/>
      <c r="AB595" s="323"/>
      <c r="AC595" s="323"/>
      <c r="AD595" s="323"/>
      <c r="AE595" s="323"/>
      <c r="AF595" s="323"/>
    </row>
    <row r="596" spans="12:32" x14ac:dyDescent="0.2">
      <c r="L596" s="323"/>
      <c r="M596" s="323"/>
      <c r="N596" s="323"/>
      <c r="O596" s="323"/>
      <c r="P596" s="323"/>
      <c r="Q596" s="323"/>
      <c r="R596" s="323"/>
      <c r="S596" s="323"/>
      <c r="T596" s="323"/>
      <c r="U596" s="323"/>
      <c r="V596" s="323"/>
      <c r="W596" s="323"/>
      <c r="X596" s="323"/>
      <c r="Y596" s="324"/>
      <c r="Z596" s="323"/>
      <c r="AA596" s="323"/>
      <c r="AB596" s="323"/>
      <c r="AC596" s="323"/>
      <c r="AD596" s="323"/>
      <c r="AE596" s="323"/>
      <c r="AF596" s="323"/>
    </row>
    <row r="597" spans="12:32" x14ac:dyDescent="0.2">
      <c r="L597" s="323"/>
      <c r="M597" s="323"/>
      <c r="N597" s="323"/>
      <c r="O597" s="323"/>
      <c r="P597" s="323"/>
      <c r="Q597" s="323"/>
      <c r="R597" s="323"/>
      <c r="S597" s="323"/>
      <c r="T597" s="323"/>
      <c r="U597" s="323"/>
      <c r="V597" s="323"/>
      <c r="W597" s="323"/>
      <c r="X597" s="323"/>
      <c r="Y597" s="323"/>
      <c r="Z597" s="323"/>
      <c r="AA597" s="323"/>
      <c r="AB597" s="323"/>
      <c r="AC597" s="323"/>
      <c r="AD597" s="323"/>
      <c r="AE597" s="323"/>
      <c r="AF597" s="323"/>
    </row>
    <row r="598" spans="12:32" x14ac:dyDescent="0.2">
      <c r="L598" s="323"/>
      <c r="M598" s="323"/>
      <c r="N598" s="323"/>
      <c r="O598" s="323"/>
      <c r="P598" s="323"/>
      <c r="Q598" s="323"/>
      <c r="R598" s="323"/>
      <c r="S598" s="323"/>
      <c r="T598" s="323"/>
      <c r="U598" s="323"/>
      <c r="V598" s="323"/>
      <c r="W598" s="323"/>
      <c r="X598" s="323"/>
      <c r="Y598" s="324"/>
      <c r="Z598" s="323"/>
      <c r="AA598" s="323"/>
      <c r="AB598" s="323"/>
      <c r="AC598" s="323"/>
      <c r="AD598" s="323"/>
      <c r="AE598" s="323"/>
      <c r="AF598" s="323"/>
    </row>
    <row r="599" spans="12:32" x14ac:dyDescent="0.2">
      <c r="L599" s="323"/>
      <c r="M599" s="323"/>
      <c r="N599" s="323"/>
      <c r="O599" s="323"/>
      <c r="P599" s="323"/>
      <c r="Q599" s="323"/>
      <c r="R599" s="323"/>
      <c r="S599" s="323"/>
      <c r="T599" s="323"/>
      <c r="U599" s="323"/>
      <c r="V599" s="323"/>
      <c r="W599" s="323"/>
      <c r="X599" s="323"/>
      <c r="Y599" s="324"/>
      <c r="Z599" s="323"/>
      <c r="AA599" s="323"/>
      <c r="AB599" s="323"/>
      <c r="AC599" s="323"/>
      <c r="AD599" s="323"/>
      <c r="AE599" s="323"/>
      <c r="AF599" s="323"/>
    </row>
    <row r="600" spans="12:32" x14ac:dyDescent="0.2">
      <c r="L600" s="323"/>
      <c r="M600" s="323"/>
      <c r="N600" s="323"/>
      <c r="O600" s="323"/>
      <c r="P600" s="323"/>
      <c r="Q600" s="323"/>
      <c r="R600" s="323"/>
      <c r="S600" s="323"/>
      <c r="T600" s="323"/>
      <c r="U600" s="323"/>
      <c r="V600" s="323"/>
      <c r="W600" s="323"/>
      <c r="X600" s="323"/>
      <c r="Y600" s="324"/>
      <c r="Z600" s="323"/>
      <c r="AA600" s="323"/>
      <c r="AB600" s="323"/>
      <c r="AC600" s="323"/>
      <c r="AD600" s="323"/>
      <c r="AE600" s="323"/>
      <c r="AF600" s="323"/>
    </row>
    <row r="601" spans="12:32" x14ac:dyDescent="0.2">
      <c r="L601" s="323"/>
      <c r="M601" s="323"/>
      <c r="N601" s="323"/>
      <c r="O601" s="323"/>
      <c r="P601" s="323"/>
      <c r="Q601" s="323"/>
      <c r="R601" s="323"/>
      <c r="S601" s="323"/>
      <c r="T601" s="323"/>
      <c r="U601" s="323"/>
      <c r="V601" s="323"/>
      <c r="W601" s="323"/>
      <c r="X601" s="323"/>
      <c r="Y601" s="324"/>
      <c r="Z601" s="323"/>
      <c r="AA601" s="323"/>
      <c r="AB601" s="323"/>
      <c r="AC601" s="323"/>
      <c r="AD601" s="323"/>
      <c r="AE601" s="323"/>
      <c r="AF601" s="323"/>
    </row>
    <row r="602" spans="12:32" x14ac:dyDescent="0.2">
      <c r="L602" s="323"/>
      <c r="M602" s="323"/>
      <c r="N602" s="323"/>
      <c r="O602" s="323"/>
      <c r="P602" s="323"/>
      <c r="Q602" s="323"/>
      <c r="R602" s="323"/>
      <c r="S602" s="323"/>
      <c r="T602" s="323"/>
      <c r="U602" s="323"/>
      <c r="V602" s="323"/>
      <c r="W602" s="323"/>
      <c r="X602" s="323"/>
      <c r="Y602" s="323"/>
      <c r="Z602" s="323"/>
      <c r="AA602" s="323"/>
      <c r="AB602" s="323"/>
      <c r="AC602" s="323"/>
      <c r="AD602" s="323"/>
      <c r="AE602" s="323"/>
      <c r="AF602" s="323"/>
    </row>
    <row r="603" spans="12:32" x14ac:dyDescent="0.2">
      <c r="L603" s="323"/>
      <c r="M603" s="323"/>
      <c r="N603" s="323"/>
      <c r="O603" s="323"/>
      <c r="P603" s="323"/>
      <c r="Q603" s="323"/>
      <c r="R603" s="323"/>
      <c r="S603" s="323"/>
      <c r="T603" s="323"/>
      <c r="U603" s="323"/>
      <c r="V603" s="323"/>
      <c r="W603" s="323"/>
      <c r="X603" s="323"/>
      <c r="Y603" s="323"/>
      <c r="Z603" s="323"/>
      <c r="AA603" s="323"/>
      <c r="AB603" s="323"/>
      <c r="AC603" s="323"/>
      <c r="AD603" s="323"/>
      <c r="AE603" s="323"/>
      <c r="AF603" s="323"/>
    </row>
    <row r="604" spans="12:32" x14ac:dyDescent="0.2">
      <c r="L604" s="323"/>
      <c r="M604" s="323"/>
      <c r="N604" s="323"/>
      <c r="O604" s="323"/>
      <c r="P604" s="323"/>
      <c r="Q604" s="323"/>
      <c r="R604" s="323"/>
      <c r="S604" s="323"/>
      <c r="T604" s="323"/>
      <c r="U604" s="323"/>
      <c r="V604" s="323"/>
      <c r="W604" s="323"/>
      <c r="X604" s="323"/>
      <c r="Y604" s="323"/>
      <c r="Z604" s="323"/>
      <c r="AA604" s="323"/>
      <c r="AB604" s="323"/>
      <c r="AC604" s="323"/>
      <c r="AD604" s="323"/>
      <c r="AE604" s="323"/>
      <c r="AF604" s="323"/>
    </row>
    <row r="605" spans="12:32" x14ac:dyDescent="0.2">
      <c r="L605" s="323"/>
      <c r="M605" s="323"/>
      <c r="N605" s="323"/>
      <c r="O605" s="323"/>
      <c r="P605" s="323"/>
      <c r="Q605" s="323"/>
      <c r="R605" s="323"/>
      <c r="S605" s="323"/>
      <c r="T605" s="323"/>
      <c r="U605" s="323"/>
      <c r="V605" s="323"/>
      <c r="W605" s="323"/>
      <c r="X605" s="323"/>
      <c r="Y605" s="323"/>
      <c r="Z605" s="323"/>
      <c r="AA605" s="323"/>
      <c r="AB605" s="323"/>
      <c r="AC605" s="323"/>
      <c r="AD605" s="323"/>
      <c r="AE605" s="323"/>
      <c r="AF605" s="323"/>
    </row>
    <row r="606" spans="12:32" x14ac:dyDescent="0.2">
      <c r="L606" s="323"/>
      <c r="M606" s="323"/>
      <c r="N606" s="323"/>
      <c r="O606" s="323"/>
      <c r="P606" s="323"/>
      <c r="Q606" s="323"/>
      <c r="R606" s="323"/>
      <c r="S606" s="323"/>
      <c r="T606" s="323"/>
      <c r="U606" s="323"/>
      <c r="V606" s="323"/>
      <c r="W606" s="323"/>
      <c r="X606" s="323"/>
      <c r="Y606" s="323"/>
      <c r="Z606" s="323"/>
      <c r="AA606" s="323"/>
      <c r="AB606" s="323"/>
      <c r="AC606" s="323"/>
      <c r="AD606" s="323"/>
      <c r="AE606" s="323"/>
      <c r="AF606" s="323"/>
    </row>
    <row r="607" spans="12:32" x14ac:dyDescent="0.2">
      <c r="L607" s="323"/>
      <c r="M607" s="323"/>
      <c r="N607" s="323"/>
      <c r="O607" s="323"/>
      <c r="P607" s="323"/>
      <c r="Q607" s="323"/>
      <c r="R607" s="323"/>
      <c r="S607" s="323"/>
      <c r="T607" s="323"/>
      <c r="U607" s="323"/>
      <c r="V607" s="323"/>
      <c r="W607" s="323"/>
      <c r="X607" s="323"/>
      <c r="Y607" s="323"/>
      <c r="Z607" s="323"/>
      <c r="AA607" s="323"/>
      <c r="AB607" s="323"/>
      <c r="AC607" s="323"/>
      <c r="AD607" s="323"/>
      <c r="AE607" s="323"/>
      <c r="AF607" s="323"/>
    </row>
    <row r="608" spans="12:32" x14ac:dyDescent="0.2">
      <c r="L608" s="323"/>
      <c r="M608" s="323"/>
      <c r="N608" s="323"/>
      <c r="O608" s="323"/>
      <c r="P608" s="323"/>
      <c r="Q608" s="323"/>
      <c r="R608" s="323"/>
      <c r="S608" s="323"/>
      <c r="T608" s="323"/>
      <c r="U608" s="323"/>
      <c r="V608" s="323"/>
      <c r="W608" s="323"/>
      <c r="X608" s="323"/>
      <c r="Y608" s="323"/>
      <c r="Z608" s="323"/>
      <c r="AA608" s="323"/>
      <c r="AB608" s="323"/>
      <c r="AC608" s="323"/>
      <c r="AD608" s="323"/>
      <c r="AE608" s="323"/>
      <c r="AF608" s="323"/>
    </row>
    <row r="609" spans="12:32" x14ac:dyDescent="0.2">
      <c r="L609" s="323"/>
      <c r="M609" s="323"/>
      <c r="N609" s="323"/>
      <c r="O609" s="323"/>
      <c r="P609" s="323"/>
      <c r="Q609" s="323"/>
      <c r="R609" s="323"/>
      <c r="S609" s="323"/>
      <c r="T609" s="323"/>
      <c r="U609" s="323"/>
      <c r="V609" s="323"/>
      <c r="W609" s="323"/>
      <c r="X609" s="323"/>
      <c r="Y609" s="323"/>
      <c r="Z609" s="323"/>
      <c r="AA609" s="323"/>
      <c r="AB609" s="323"/>
      <c r="AC609" s="323"/>
      <c r="AD609" s="323"/>
      <c r="AE609" s="323"/>
      <c r="AF609" s="323"/>
    </row>
    <row r="610" spans="12:32" x14ac:dyDescent="0.2">
      <c r="L610" s="323"/>
      <c r="M610" s="323"/>
      <c r="N610" s="323"/>
      <c r="O610" s="323"/>
      <c r="P610" s="323"/>
      <c r="Q610" s="323"/>
      <c r="R610" s="323"/>
      <c r="S610" s="323"/>
      <c r="T610" s="323"/>
      <c r="U610" s="323"/>
      <c r="V610" s="323"/>
      <c r="W610" s="323"/>
      <c r="X610" s="323"/>
      <c r="Y610" s="323"/>
      <c r="Z610" s="323"/>
      <c r="AA610" s="323"/>
      <c r="AB610" s="323"/>
      <c r="AC610" s="323"/>
      <c r="AD610" s="323"/>
      <c r="AE610" s="323"/>
      <c r="AF610" s="323"/>
    </row>
    <row r="611" spans="12:32" x14ac:dyDescent="0.2">
      <c r="L611" s="323"/>
      <c r="M611" s="323"/>
      <c r="N611" s="323"/>
      <c r="O611" s="323"/>
      <c r="P611" s="323"/>
      <c r="Q611" s="323"/>
      <c r="R611" s="323"/>
      <c r="S611" s="323"/>
      <c r="T611" s="323"/>
      <c r="U611" s="323"/>
      <c r="V611" s="323"/>
      <c r="W611" s="323"/>
      <c r="X611" s="323"/>
      <c r="Y611" s="323"/>
      <c r="Z611" s="323"/>
      <c r="AA611" s="323"/>
      <c r="AB611" s="323"/>
      <c r="AC611" s="323"/>
      <c r="AD611" s="323"/>
      <c r="AE611" s="323"/>
      <c r="AF611" s="323"/>
    </row>
    <row r="612" spans="12:32" x14ac:dyDescent="0.2">
      <c r="L612" s="323"/>
      <c r="M612" s="323"/>
      <c r="N612" s="323"/>
      <c r="O612" s="323"/>
      <c r="P612" s="323"/>
      <c r="Q612" s="323"/>
      <c r="R612" s="323"/>
      <c r="S612" s="323"/>
      <c r="T612" s="323"/>
      <c r="U612" s="323"/>
      <c r="V612" s="323"/>
      <c r="W612" s="323"/>
      <c r="X612" s="323"/>
      <c r="Y612" s="323"/>
      <c r="Z612" s="323"/>
      <c r="AA612" s="323"/>
      <c r="AB612" s="323"/>
      <c r="AC612" s="323"/>
      <c r="AD612" s="323"/>
      <c r="AE612" s="323"/>
      <c r="AF612" s="323"/>
    </row>
    <row r="613" spans="12:32" x14ac:dyDescent="0.2">
      <c r="L613" s="323"/>
      <c r="M613" s="323"/>
      <c r="N613" s="323"/>
      <c r="O613" s="323"/>
      <c r="P613" s="323"/>
      <c r="Q613" s="323"/>
      <c r="R613" s="323"/>
      <c r="S613" s="323"/>
      <c r="T613" s="323"/>
      <c r="U613" s="323"/>
      <c r="V613" s="323"/>
      <c r="W613" s="323"/>
      <c r="X613" s="323"/>
      <c r="Y613" s="323"/>
      <c r="Z613" s="323"/>
      <c r="AA613" s="323"/>
      <c r="AB613" s="323"/>
      <c r="AC613" s="323"/>
      <c r="AD613" s="323"/>
      <c r="AE613" s="323"/>
      <c r="AF613" s="324"/>
    </row>
    <row r="614" spans="12:32" x14ac:dyDescent="0.2">
      <c r="L614" s="323"/>
      <c r="M614" s="323"/>
      <c r="N614" s="323"/>
      <c r="O614" s="323"/>
      <c r="P614" s="323"/>
      <c r="Q614" s="323"/>
      <c r="R614" s="323"/>
      <c r="S614" s="323"/>
      <c r="T614" s="323"/>
      <c r="U614" s="323"/>
      <c r="V614" s="323"/>
      <c r="W614" s="323"/>
      <c r="X614" s="323"/>
      <c r="Y614" s="323"/>
      <c r="Z614" s="323"/>
      <c r="AA614" s="323"/>
      <c r="AB614" s="323"/>
      <c r="AC614" s="323"/>
      <c r="AD614" s="323"/>
      <c r="AE614" s="323"/>
      <c r="AF614" s="323"/>
    </row>
    <row r="615" spans="12:32" x14ac:dyDescent="0.2">
      <c r="L615" s="323"/>
      <c r="M615" s="323"/>
      <c r="N615" s="323"/>
      <c r="O615" s="323"/>
      <c r="P615" s="323"/>
      <c r="Q615" s="323"/>
      <c r="R615" s="323"/>
      <c r="S615" s="323"/>
      <c r="T615" s="323"/>
      <c r="U615" s="323"/>
      <c r="V615" s="323"/>
      <c r="W615" s="323"/>
      <c r="X615" s="323"/>
      <c r="Y615" s="323"/>
      <c r="Z615" s="323"/>
      <c r="AA615" s="323"/>
      <c r="AB615" s="323"/>
      <c r="AC615" s="323"/>
      <c r="AD615" s="323"/>
      <c r="AE615" s="323"/>
      <c r="AF615" s="323"/>
    </row>
    <row r="616" spans="12:32" x14ac:dyDescent="0.2">
      <c r="L616" s="323"/>
      <c r="M616" s="323"/>
      <c r="N616" s="323"/>
      <c r="O616" s="323"/>
      <c r="P616" s="323"/>
      <c r="Q616" s="323"/>
      <c r="R616" s="323"/>
      <c r="S616" s="323"/>
      <c r="T616" s="323"/>
      <c r="U616" s="323"/>
      <c r="V616" s="323"/>
      <c r="W616" s="323"/>
      <c r="X616" s="323"/>
      <c r="Y616" s="323"/>
      <c r="Z616" s="323"/>
      <c r="AA616" s="323"/>
      <c r="AB616" s="323"/>
      <c r="AC616" s="323"/>
      <c r="AD616" s="323"/>
      <c r="AE616" s="323"/>
      <c r="AF616" s="323"/>
    </row>
    <row r="617" spans="12:32" x14ac:dyDescent="0.2">
      <c r="L617" s="323"/>
      <c r="M617" s="323"/>
      <c r="N617" s="323"/>
      <c r="O617" s="323"/>
      <c r="P617" s="323"/>
      <c r="Q617" s="323"/>
      <c r="R617" s="323"/>
      <c r="S617" s="323"/>
      <c r="T617" s="323"/>
      <c r="U617" s="323"/>
      <c r="V617" s="323"/>
      <c r="W617" s="323"/>
      <c r="X617" s="323"/>
      <c r="Y617" s="323"/>
      <c r="Z617" s="323"/>
      <c r="AA617" s="323"/>
      <c r="AB617" s="323"/>
      <c r="AC617" s="323"/>
      <c r="AD617" s="323"/>
      <c r="AE617" s="323"/>
      <c r="AF617" s="323"/>
    </row>
    <row r="618" spans="12:32" x14ac:dyDescent="0.2">
      <c r="L618" s="323"/>
      <c r="M618" s="323"/>
      <c r="N618" s="323"/>
      <c r="O618" s="323"/>
      <c r="P618" s="323"/>
      <c r="Q618" s="323"/>
      <c r="R618" s="323"/>
      <c r="S618" s="323"/>
      <c r="T618" s="323"/>
      <c r="U618" s="323"/>
      <c r="V618" s="323"/>
      <c r="W618" s="323"/>
      <c r="X618" s="323"/>
      <c r="Y618" s="323"/>
      <c r="Z618" s="323"/>
      <c r="AA618" s="323"/>
      <c r="AB618" s="323"/>
      <c r="AC618" s="323"/>
      <c r="AD618" s="323"/>
      <c r="AE618" s="323"/>
      <c r="AF618" s="323"/>
    </row>
    <row r="619" spans="12:32" x14ac:dyDescent="0.2">
      <c r="L619" s="323"/>
      <c r="M619" s="323"/>
      <c r="N619" s="323"/>
      <c r="O619" s="323"/>
      <c r="P619" s="323"/>
      <c r="Q619" s="323"/>
      <c r="R619" s="323"/>
      <c r="S619" s="323"/>
      <c r="T619" s="323"/>
      <c r="U619" s="323"/>
      <c r="V619" s="323"/>
      <c r="W619" s="323"/>
      <c r="X619" s="323"/>
      <c r="Y619" s="323"/>
      <c r="Z619" s="323"/>
      <c r="AA619" s="323"/>
      <c r="AB619" s="323"/>
      <c r="AC619" s="323"/>
      <c r="AD619" s="323"/>
      <c r="AE619" s="323"/>
      <c r="AF619" s="323"/>
    </row>
    <row r="620" spans="12:32" x14ac:dyDescent="0.2">
      <c r="L620" s="323"/>
      <c r="M620" s="323"/>
      <c r="N620" s="323"/>
      <c r="O620" s="323"/>
      <c r="P620" s="323"/>
      <c r="Q620" s="323"/>
      <c r="R620" s="323"/>
      <c r="S620" s="323"/>
      <c r="T620" s="323"/>
      <c r="U620" s="323"/>
      <c r="V620" s="323"/>
      <c r="W620" s="323"/>
      <c r="X620" s="323"/>
      <c r="Y620" s="323"/>
      <c r="Z620" s="323"/>
      <c r="AA620" s="323"/>
      <c r="AB620" s="323"/>
      <c r="AC620" s="323"/>
      <c r="AD620" s="323"/>
      <c r="AE620" s="323"/>
      <c r="AF620" s="323"/>
    </row>
    <row r="621" spans="12:32" x14ac:dyDescent="0.2">
      <c r="L621" s="323"/>
      <c r="M621" s="323"/>
      <c r="N621" s="323"/>
      <c r="O621" s="323"/>
      <c r="P621" s="323"/>
      <c r="Q621" s="323"/>
      <c r="R621" s="323"/>
      <c r="S621" s="323"/>
      <c r="T621" s="323"/>
      <c r="U621" s="323"/>
      <c r="V621" s="323"/>
      <c r="W621" s="323"/>
      <c r="X621" s="323"/>
      <c r="Y621" s="323"/>
      <c r="Z621" s="323"/>
      <c r="AA621" s="323"/>
      <c r="AB621" s="323"/>
      <c r="AC621" s="323"/>
      <c r="AD621" s="323"/>
      <c r="AE621" s="323"/>
      <c r="AF621" s="323"/>
    </row>
    <row r="622" spans="12:32" x14ac:dyDescent="0.2">
      <c r="L622" s="323"/>
      <c r="M622" s="323"/>
      <c r="N622" s="323"/>
      <c r="O622" s="323"/>
      <c r="P622" s="323"/>
      <c r="Q622" s="323"/>
      <c r="R622" s="323"/>
      <c r="S622" s="323"/>
      <c r="T622" s="323"/>
      <c r="U622" s="323"/>
      <c r="V622" s="323"/>
      <c r="W622" s="323"/>
      <c r="X622" s="323"/>
      <c r="Y622" s="323"/>
      <c r="Z622" s="323"/>
      <c r="AA622" s="323"/>
      <c r="AB622" s="323"/>
      <c r="AC622" s="323"/>
      <c r="AD622" s="323"/>
      <c r="AE622" s="323"/>
      <c r="AF622" s="323"/>
    </row>
    <row r="623" spans="12:32" x14ac:dyDescent="0.2">
      <c r="L623" s="323"/>
      <c r="M623" s="323"/>
      <c r="N623" s="323"/>
      <c r="O623" s="323"/>
      <c r="P623" s="323"/>
      <c r="Q623" s="323"/>
      <c r="R623" s="323"/>
      <c r="S623" s="323"/>
      <c r="T623" s="323"/>
      <c r="U623" s="323"/>
      <c r="V623" s="323"/>
      <c r="W623" s="323"/>
      <c r="X623" s="323"/>
      <c r="Y623" s="323"/>
      <c r="Z623" s="323"/>
      <c r="AA623" s="323"/>
      <c r="AB623" s="323"/>
      <c r="AC623" s="323"/>
      <c r="AD623" s="323"/>
      <c r="AE623" s="323"/>
      <c r="AF623" s="323"/>
    </row>
    <row r="624" spans="12:32" x14ac:dyDescent="0.2">
      <c r="L624" s="323"/>
      <c r="M624" s="323"/>
      <c r="N624" s="323"/>
      <c r="O624" s="323"/>
      <c r="P624" s="323"/>
      <c r="Q624" s="323"/>
      <c r="R624" s="323"/>
      <c r="S624" s="323"/>
      <c r="T624" s="323"/>
      <c r="U624" s="323"/>
      <c r="V624" s="323"/>
      <c r="W624" s="323"/>
      <c r="X624" s="323"/>
      <c r="Y624" s="323"/>
      <c r="Z624" s="323"/>
      <c r="AA624" s="323"/>
      <c r="AB624" s="323"/>
      <c r="AC624" s="323"/>
      <c r="AD624" s="323"/>
      <c r="AE624" s="323"/>
      <c r="AF624" s="323"/>
    </row>
    <row r="625" spans="12:32" x14ac:dyDescent="0.2">
      <c r="L625" s="323"/>
      <c r="M625" s="323"/>
      <c r="N625" s="323"/>
      <c r="O625" s="323"/>
      <c r="P625" s="323"/>
      <c r="Q625" s="323"/>
      <c r="R625" s="323"/>
      <c r="S625" s="323"/>
      <c r="T625" s="323"/>
      <c r="U625" s="323"/>
      <c r="V625" s="323"/>
      <c r="W625" s="323"/>
      <c r="X625" s="323"/>
      <c r="Y625" s="323"/>
      <c r="Z625" s="323"/>
      <c r="AA625" s="323"/>
      <c r="AB625" s="323"/>
      <c r="AC625" s="323"/>
      <c r="AD625" s="323"/>
      <c r="AE625" s="323"/>
      <c r="AF625" s="324"/>
    </row>
    <row r="626" spans="12:32" x14ac:dyDescent="0.2">
      <c r="L626" s="323"/>
      <c r="M626" s="323"/>
      <c r="N626" s="323"/>
      <c r="O626" s="323"/>
      <c r="P626" s="323"/>
      <c r="Q626" s="323"/>
      <c r="R626" s="323"/>
      <c r="S626" s="323"/>
      <c r="T626" s="323"/>
      <c r="U626" s="323"/>
      <c r="V626" s="323"/>
      <c r="W626" s="323"/>
      <c r="X626" s="323"/>
      <c r="Y626" s="323"/>
      <c r="Z626" s="323"/>
      <c r="AA626" s="323"/>
      <c r="AB626" s="323"/>
      <c r="AC626" s="323"/>
      <c r="AD626" s="323"/>
      <c r="AE626" s="323"/>
      <c r="AF626" s="323"/>
    </row>
    <row r="627" spans="12:32" x14ac:dyDescent="0.2">
      <c r="L627" s="323"/>
      <c r="M627" s="323"/>
      <c r="N627" s="323"/>
      <c r="O627" s="323"/>
      <c r="P627" s="323"/>
      <c r="Q627" s="323"/>
      <c r="R627" s="323"/>
      <c r="S627" s="323"/>
      <c r="T627" s="323"/>
      <c r="U627" s="323"/>
      <c r="V627" s="323"/>
      <c r="W627" s="323"/>
      <c r="X627" s="323"/>
      <c r="Y627" s="323"/>
      <c r="Z627" s="323"/>
      <c r="AA627" s="323"/>
      <c r="AB627" s="323"/>
      <c r="AC627" s="323"/>
      <c r="AD627" s="323"/>
      <c r="AE627" s="323"/>
      <c r="AF627" s="323"/>
    </row>
    <row r="628" spans="12:32" x14ac:dyDescent="0.2">
      <c r="L628" s="323"/>
      <c r="M628" s="323"/>
      <c r="N628" s="323"/>
      <c r="O628" s="323"/>
      <c r="P628" s="323"/>
      <c r="Q628" s="323"/>
      <c r="R628" s="323"/>
      <c r="S628" s="323"/>
      <c r="T628" s="323"/>
      <c r="U628" s="323"/>
      <c r="V628" s="323"/>
      <c r="W628" s="323"/>
      <c r="X628" s="323"/>
      <c r="Y628" s="323"/>
      <c r="Z628" s="323"/>
      <c r="AA628" s="323"/>
      <c r="AB628" s="323"/>
      <c r="AC628" s="323"/>
      <c r="AD628" s="323"/>
      <c r="AE628" s="323"/>
      <c r="AF628" s="323"/>
    </row>
    <row r="629" spans="12:32" x14ac:dyDescent="0.2">
      <c r="L629" s="323"/>
      <c r="M629" s="323"/>
      <c r="N629" s="323"/>
      <c r="O629" s="323"/>
      <c r="P629" s="323"/>
      <c r="Q629" s="323"/>
      <c r="R629" s="323"/>
      <c r="S629" s="323"/>
      <c r="T629" s="323"/>
      <c r="U629" s="323"/>
      <c r="V629" s="323"/>
      <c r="W629" s="323"/>
      <c r="X629" s="323"/>
      <c r="Y629" s="323"/>
      <c r="Z629" s="323"/>
      <c r="AA629" s="323"/>
      <c r="AB629" s="323"/>
      <c r="AC629" s="323"/>
      <c r="AD629" s="323"/>
      <c r="AE629" s="323"/>
      <c r="AF629" s="323"/>
    </row>
    <row r="630" spans="12:32" x14ac:dyDescent="0.2">
      <c r="L630" s="323"/>
      <c r="M630" s="323"/>
      <c r="N630" s="323"/>
      <c r="O630" s="323"/>
      <c r="P630" s="323"/>
      <c r="Q630" s="323"/>
      <c r="R630" s="323"/>
      <c r="S630" s="323"/>
      <c r="T630" s="323"/>
      <c r="U630" s="323"/>
      <c r="V630" s="323"/>
      <c r="W630" s="323"/>
      <c r="X630" s="323"/>
      <c r="Y630" s="323"/>
      <c r="Z630" s="323"/>
      <c r="AA630" s="323"/>
      <c r="AB630" s="323"/>
      <c r="AC630" s="323"/>
      <c r="AD630" s="323"/>
      <c r="AE630" s="323"/>
      <c r="AF630" s="323"/>
    </row>
    <row r="631" spans="12:32" x14ac:dyDescent="0.2">
      <c r="L631" s="323"/>
      <c r="M631" s="323"/>
      <c r="N631" s="323"/>
      <c r="O631" s="323"/>
      <c r="P631" s="323"/>
      <c r="Q631" s="323"/>
      <c r="R631" s="323"/>
      <c r="S631" s="323"/>
      <c r="T631" s="323"/>
      <c r="U631" s="323"/>
      <c r="V631" s="323"/>
      <c r="W631" s="323"/>
      <c r="X631" s="323"/>
      <c r="Y631" s="323"/>
      <c r="Z631" s="323"/>
      <c r="AA631" s="323"/>
      <c r="AB631" s="323"/>
      <c r="AC631" s="323"/>
      <c r="AD631" s="323"/>
      <c r="AE631" s="323"/>
      <c r="AF631" s="323"/>
    </row>
    <row r="632" spans="12:32" x14ac:dyDescent="0.2">
      <c r="L632" s="323"/>
      <c r="M632" s="323"/>
      <c r="N632" s="323"/>
      <c r="O632" s="323"/>
      <c r="P632" s="323"/>
      <c r="Q632" s="323"/>
      <c r="R632" s="323"/>
      <c r="S632" s="323"/>
      <c r="T632" s="323"/>
      <c r="U632" s="323"/>
      <c r="V632" s="323"/>
      <c r="W632" s="323"/>
      <c r="X632" s="323"/>
      <c r="Y632" s="323"/>
      <c r="Z632" s="323"/>
      <c r="AA632" s="323"/>
      <c r="AB632" s="323"/>
      <c r="AC632" s="323"/>
      <c r="AD632" s="323"/>
      <c r="AE632" s="323"/>
      <c r="AF632" s="323"/>
    </row>
    <row r="633" spans="12:32" x14ac:dyDescent="0.2">
      <c r="L633" s="323"/>
      <c r="M633" s="323"/>
      <c r="N633" s="323"/>
      <c r="O633" s="323"/>
      <c r="P633" s="323"/>
      <c r="Q633" s="323"/>
      <c r="R633" s="323"/>
      <c r="S633" s="323"/>
      <c r="T633" s="323"/>
      <c r="U633" s="323"/>
      <c r="V633" s="323"/>
      <c r="W633" s="323"/>
      <c r="X633" s="323"/>
      <c r="Y633" s="323"/>
      <c r="Z633" s="323"/>
      <c r="AA633" s="323"/>
      <c r="AB633" s="323"/>
      <c r="AC633" s="323"/>
      <c r="AD633" s="323"/>
      <c r="AE633" s="323"/>
      <c r="AF633" s="323"/>
    </row>
    <row r="634" spans="12:32" x14ac:dyDescent="0.2">
      <c r="L634" s="323"/>
      <c r="M634" s="323"/>
      <c r="N634" s="323"/>
      <c r="O634" s="323"/>
      <c r="P634" s="323"/>
      <c r="Q634" s="323"/>
      <c r="R634" s="323"/>
      <c r="S634" s="323"/>
      <c r="T634" s="323"/>
      <c r="U634" s="323"/>
      <c r="V634" s="323"/>
      <c r="W634" s="323"/>
      <c r="X634" s="323"/>
      <c r="Y634" s="323"/>
      <c r="Z634" s="323"/>
      <c r="AA634" s="323"/>
      <c r="AB634" s="323"/>
      <c r="AC634" s="323"/>
      <c r="AD634" s="323"/>
      <c r="AE634" s="323"/>
      <c r="AF634" s="323"/>
    </row>
    <row r="635" spans="12:32" x14ac:dyDescent="0.2">
      <c r="L635" s="323"/>
      <c r="M635" s="323"/>
      <c r="N635" s="323"/>
      <c r="O635" s="323"/>
      <c r="P635" s="323"/>
      <c r="Q635" s="323"/>
      <c r="R635" s="323"/>
      <c r="S635" s="323"/>
      <c r="T635" s="323"/>
      <c r="U635" s="323"/>
      <c r="V635" s="323"/>
      <c r="W635" s="323"/>
      <c r="X635" s="323"/>
      <c r="Y635" s="323"/>
      <c r="Z635" s="323"/>
      <c r="AA635" s="323"/>
      <c r="AB635" s="323"/>
      <c r="AC635" s="323"/>
      <c r="AD635" s="323"/>
      <c r="AE635" s="323"/>
      <c r="AF635" s="323"/>
    </row>
    <row r="636" spans="12:32" x14ac:dyDescent="0.2">
      <c r="L636" s="323"/>
      <c r="M636" s="323"/>
      <c r="N636" s="323"/>
      <c r="O636" s="323"/>
      <c r="P636" s="323"/>
      <c r="Q636" s="323"/>
      <c r="R636" s="323"/>
      <c r="S636" s="323"/>
      <c r="T636" s="323"/>
      <c r="U636" s="323"/>
      <c r="V636" s="323"/>
      <c r="W636" s="323"/>
      <c r="X636" s="323"/>
      <c r="Y636" s="323"/>
      <c r="Z636" s="323"/>
      <c r="AA636" s="323"/>
      <c r="AB636" s="323"/>
      <c r="AC636" s="323"/>
      <c r="AD636" s="323"/>
      <c r="AE636" s="323"/>
      <c r="AF636" s="323"/>
    </row>
    <row r="637" spans="12:32" x14ac:dyDescent="0.2">
      <c r="L637" s="323"/>
      <c r="M637" s="323"/>
      <c r="N637" s="323"/>
      <c r="O637" s="323"/>
      <c r="P637" s="323"/>
      <c r="Q637" s="323"/>
      <c r="R637" s="323"/>
      <c r="S637" s="323"/>
      <c r="T637" s="323"/>
      <c r="U637" s="323"/>
      <c r="V637" s="323"/>
      <c r="W637" s="323"/>
      <c r="X637" s="323"/>
      <c r="Y637" s="323"/>
      <c r="Z637" s="323"/>
      <c r="AA637" s="323"/>
      <c r="AB637" s="323"/>
      <c r="AC637" s="323"/>
      <c r="AD637" s="323"/>
      <c r="AE637" s="323"/>
      <c r="AF637" s="323"/>
    </row>
    <row r="638" spans="12:32" x14ac:dyDescent="0.2">
      <c r="L638" s="323"/>
      <c r="M638" s="323"/>
      <c r="N638" s="323"/>
      <c r="O638" s="323"/>
      <c r="P638" s="323"/>
      <c r="Q638" s="323"/>
      <c r="R638" s="323"/>
      <c r="S638" s="323"/>
      <c r="T638" s="323"/>
      <c r="U638" s="323"/>
      <c r="V638" s="323"/>
      <c r="W638" s="323"/>
      <c r="X638" s="323"/>
      <c r="Y638" s="323"/>
      <c r="Z638" s="323"/>
      <c r="AA638" s="323"/>
      <c r="AB638" s="323"/>
      <c r="AC638" s="323"/>
      <c r="AD638" s="323"/>
      <c r="AE638" s="323"/>
      <c r="AF638" s="323"/>
    </row>
    <row r="639" spans="12:32" x14ac:dyDescent="0.2">
      <c r="L639" s="323"/>
      <c r="M639" s="323"/>
      <c r="N639" s="323"/>
      <c r="O639" s="323"/>
      <c r="P639" s="323"/>
      <c r="Q639" s="323"/>
      <c r="R639" s="323"/>
      <c r="S639" s="323"/>
      <c r="T639" s="323"/>
      <c r="U639" s="323"/>
      <c r="V639" s="323"/>
      <c r="W639" s="323"/>
      <c r="X639" s="323"/>
      <c r="Y639" s="323"/>
      <c r="Z639" s="323"/>
      <c r="AA639" s="323"/>
      <c r="AB639" s="323"/>
      <c r="AC639" s="323"/>
      <c r="AD639" s="323"/>
      <c r="AE639" s="323"/>
      <c r="AF639" s="323"/>
    </row>
    <row r="640" spans="12:32" x14ac:dyDescent="0.2">
      <c r="L640" s="323"/>
      <c r="M640" s="323"/>
      <c r="N640" s="323"/>
      <c r="O640" s="323"/>
      <c r="P640" s="323"/>
      <c r="Q640" s="323"/>
      <c r="R640" s="323"/>
      <c r="S640" s="323"/>
      <c r="T640" s="323"/>
      <c r="U640" s="323"/>
      <c r="V640" s="323"/>
      <c r="W640" s="323"/>
      <c r="X640" s="323"/>
      <c r="Y640" s="323"/>
      <c r="Z640" s="323"/>
      <c r="AA640" s="323"/>
      <c r="AB640" s="323"/>
      <c r="AC640" s="323"/>
      <c r="AD640" s="323"/>
      <c r="AE640" s="323"/>
      <c r="AF640" s="323"/>
    </row>
    <row r="641" spans="12:32" x14ac:dyDescent="0.2">
      <c r="L641" s="323"/>
      <c r="M641" s="323"/>
      <c r="N641" s="323"/>
      <c r="O641" s="323"/>
      <c r="P641" s="323"/>
      <c r="Q641" s="323"/>
      <c r="R641" s="323"/>
      <c r="S641" s="323"/>
      <c r="T641" s="323"/>
      <c r="U641" s="323"/>
      <c r="V641" s="323"/>
      <c r="W641" s="323"/>
      <c r="X641" s="323"/>
      <c r="Y641" s="323"/>
      <c r="Z641" s="323"/>
      <c r="AA641" s="323"/>
      <c r="AB641" s="323"/>
      <c r="AC641" s="323"/>
      <c r="AD641" s="323"/>
      <c r="AE641" s="323"/>
      <c r="AF641" s="323"/>
    </row>
    <row r="642" spans="12:32" x14ac:dyDescent="0.2">
      <c r="L642" s="323"/>
      <c r="M642" s="323"/>
      <c r="N642" s="323"/>
      <c r="O642" s="323"/>
      <c r="P642" s="323"/>
      <c r="Q642" s="323"/>
      <c r="R642" s="323"/>
      <c r="S642" s="323"/>
      <c r="T642" s="323"/>
      <c r="U642" s="323"/>
      <c r="V642" s="323"/>
      <c r="W642" s="323"/>
      <c r="X642" s="323"/>
      <c r="Y642" s="323"/>
      <c r="Z642" s="323"/>
      <c r="AA642" s="323"/>
      <c r="AB642" s="323"/>
      <c r="AC642" s="323"/>
      <c r="AD642" s="323"/>
      <c r="AE642" s="323"/>
      <c r="AF642" s="323"/>
    </row>
    <row r="643" spans="12:32" x14ac:dyDescent="0.2">
      <c r="L643" s="323"/>
      <c r="M643" s="323"/>
      <c r="N643" s="323"/>
      <c r="O643" s="323"/>
      <c r="P643" s="323"/>
      <c r="Q643" s="323"/>
      <c r="R643" s="323"/>
      <c r="S643" s="323"/>
      <c r="T643" s="323"/>
      <c r="U643" s="323"/>
      <c r="V643" s="323"/>
      <c r="W643" s="323"/>
      <c r="X643" s="323"/>
      <c r="Y643" s="323"/>
      <c r="Z643" s="323"/>
      <c r="AA643" s="323"/>
      <c r="AB643" s="323"/>
      <c r="AC643" s="323"/>
      <c r="AD643" s="323"/>
      <c r="AE643" s="323"/>
      <c r="AF643" s="323"/>
    </row>
    <row r="644" spans="12:32" x14ac:dyDescent="0.2">
      <c r="L644" s="323"/>
      <c r="M644" s="323"/>
      <c r="N644" s="323"/>
      <c r="O644" s="323"/>
      <c r="P644" s="323"/>
      <c r="Q644" s="323"/>
      <c r="R644" s="323"/>
      <c r="S644" s="323"/>
      <c r="T644" s="323"/>
      <c r="U644" s="323"/>
      <c r="V644" s="323"/>
      <c r="W644" s="323"/>
      <c r="X644" s="323"/>
      <c r="Y644" s="323"/>
      <c r="Z644" s="323"/>
      <c r="AA644" s="323"/>
      <c r="AB644" s="323"/>
      <c r="AC644" s="323"/>
      <c r="AD644" s="323"/>
      <c r="AE644" s="323"/>
      <c r="AF644" s="323"/>
    </row>
    <row r="645" spans="12:32" x14ac:dyDescent="0.2">
      <c r="L645" s="323"/>
      <c r="M645" s="323"/>
      <c r="N645" s="323"/>
      <c r="O645" s="323"/>
      <c r="P645" s="323"/>
      <c r="Q645" s="323"/>
      <c r="R645" s="323"/>
      <c r="S645" s="323"/>
      <c r="T645" s="323"/>
      <c r="U645" s="323"/>
      <c r="V645" s="323"/>
      <c r="W645" s="323"/>
      <c r="X645" s="323"/>
      <c r="Y645" s="323"/>
      <c r="Z645" s="323"/>
      <c r="AA645" s="323"/>
      <c r="AB645" s="323"/>
      <c r="AC645" s="323"/>
      <c r="AD645" s="323"/>
      <c r="AE645" s="323"/>
      <c r="AF645" s="323"/>
    </row>
    <row r="646" spans="12:32" x14ac:dyDescent="0.2">
      <c r="L646" s="323"/>
      <c r="M646" s="323"/>
      <c r="N646" s="323"/>
      <c r="O646" s="323"/>
      <c r="P646" s="323"/>
      <c r="Q646" s="323"/>
      <c r="R646" s="323"/>
      <c r="S646" s="323"/>
      <c r="T646" s="323"/>
      <c r="U646" s="323"/>
      <c r="V646" s="323"/>
      <c r="W646" s="323"/>
      <c r="X646" s="323"/>
      <c r="Y646" s="323"/>
      <c r="Z646" s="323"/>
      <c r="AA646" s="323"/>
      <c r="AB646" s="323"/>
      <c r="AC646" s="323"/>
      <c r="AD646" s="323"/>
      <c r="AE646" s="323"/>
      <c r="AF646" s="323"/>
    </row>
    <row r="647" spans="12:32" x14ac:dyDescent="0.2">
      <c r="L647" s="323"/>
      <c r="M647" s="323"/>
      <c r="N647" s="323"/>
      <c r="O647" s="323"/>
      <c r="P647" s="323"/>
      <c r="Q647" s="323"/>
      <c r="R647" s="323"/>
      <c r="S647" s="323"/>
      <c r="T647" s="323"/>
      <c r="U647" s="323"/>
      <c r="V647" s="323"/>
      <c r="W647" s="323"/>
      <c r="X647" s="323"/>
      <c r="Y647" s="323"/>
      <c r="Z647" s="323"/>
      <c r="AA647" s="323"/>
      <c r="AB647" s="323"/>
      <c r="AC647" s="323"/>
      <c r="AD647" s="323"/>
      <c r="AE647" s="323"/>
      <c r="AF647" s="323"/>
    </row>
    <row r="648" spans="12:32" x14ac:dyDescent="0.2">
      <c r="L648" s="323"/>
      <c r="M648" s="323"/>
      <c r="N648" s="323"/>
      <c r="O648" s="323"/>
      <c r="P648" s="323"/>
      <c r="Q648" s="323"/>
      <c r="R648" s="323"/>
      <c r="S648" s="323"/>
      <c r="T648" s="323"/>
      <c r="U648" s="323"/>
      <c r="V648" s="323"/>
      <c r="W648" s="323"/>
      <c r="X648" s="323"/>
      <c r="Y648" s="323"/>
      <c r="Z648" s="323"/>
      <c r="AA648" s="323"/>
      <c r="AB648" s="323"/>
      <c r="AC648" s="323"/>
      <c r="AD648" s="323"/>
      <c r="AE648" s="323"/>
      <c r="AF648" s="324"/>
    </row>
    <row r="649" spans="12:32" x14ac:dyDescent="0.2">
      <c r="L649" s="323"/>
      <c r="M649" s="323"/>
      <c r="N649" s="323"/>
      <c r="O649" s="323"/>
      <c r="P649" s="323"/>
      <c r="Q649" s="323"/>
      <c r="R649" s="323"/>
      <c r="S649" s="323"/>
      <c r="T649" s="323"/>
      <c r="U649" s="323"/>
      <c r="V649" s="323"/>
      <c r="W649" s="323"/>
      <c r="X649" s="323"/>
      <c r="Y649" s="323"/>
      <c r="Z649" s="323"/>
      <c r="AA649" s="323"/>
      <c r="AB649" s="323"/>
      <c r="AC649" s="323"/>
      <c r="AD649" s="323"/>
      <c r="AE649" s="323"/>
      <c r="AF649" s="323"/>
    </row>
    <row r="650" spans="12:32" x14ac:dyDescent="0.2">
      <c r="L650" s="323"/>
      <c r="M650" s="323"/>
      <c r="N650" s="323"/>
      <c r="O650" s="323"/>
      <c r="P650" s="323"/>
      <c r="Q650" s="323"/>
      <c r="R650" s="323"/>
      <c r="S650" s="323"/>
      <c r="T650" s="323"/>
      <c r="U650" s="323"/>
      <c r="V650" s="323"/>
      <c r="W650" s="323"/>
      <c r="X650" s="323"/>
      <c r="Y650" s="323"/>
      <c r="Z650" s="323"/>
      <c r="AA650" s="323"/>
      <c r="AB650" s="323"/>
      <c r="AC650" s="323"/>
      <c r="AD650" s="323"/>
      <c r="AE650" s="323"/>
      <c r="AF650" s="323"/>
    </row>
    <row r="651" spans="12:32" x14ac:dyDescent="0.2">
      <c r="L651" s="323"/>
      <c r="M651" s="323"/>
      <c r="N651" s="323"/>
      <c r="O651" s="323"/>
      <c r="P651" s="323"/>
      <c r="Q651" s="323"/>
      <c r="R651" s="323"/>
      <c r="S651" s="323"/>
      <c r="T651" s="323"/>
      <c r="U651" s="323"/>
      <c r="V651" s="323"/>
      <c r="W651" s="323"/>
      <c r="X651" s="323"/>
      <c r="Y651" s="323"/>
      <c r="Z651" s="323"/>
      <c r="AA651" s="323"/>
      <c r="AB651" s="323"/>
      <c r="AC651" s="323"/>
      <c r="AD651" s="323"/>
      <c r="AE651" s="323"/>
      <c r="AF651" s="323"/>
    </row>
    <row r="652" spans="12:32" x14ac:dyDescent="0.2">
      <c r="L652" s="323"/>
      <c r="M652" s="323"/>
      <c r="N652" s="323"/>
      <c r="O652" s="323"/>
      <c r="P652" s="323"/>
      <c r="Q652" s="323"/>
      <c r="R652" s="323"/>
      <c r="S652" s="323"/>
      <c r="T652" s="323"/>
      <c r="U652" s="323"/>
      <c r="V652" s="323"/>
      <c r="W652" s="323"/>
      <c r="X652" s="323"/>
      <c r="Y652" s="323"/>
      <c r="Z652" s="323"/>
      <c r="AA652" s="323"/>
      <c r="AB652" s="323"/>
      <c r="AC652" s="323"/>
      <c r="AD652" s="323"/>
      <c r="AE652" s="323"/>
      <c r="AF652" s="323"/>
    </row>
    <row r="653" spans="12:32" x14ac:dyDescent="0.2">
      <c r="L653" s="323"/>
      <c r="M653" s="323"/>
      <c r="N653" s="323"/>
      <c r="O653" s="323"/>
      <c r="P653" s="323"/>
      <c r="Q653" s="323"/>
      <c r="R653" s="323"/>
      <c r="S653" s="323"/>
      <c r="T653" s="323"/>
      <c r="U653" s="323"/>
      <c r="V653" s="323"/>
      <c r="W653" s="323"/>
      <c r="X653" s="323"/>
      <c r="Y653" s="323"/>
      <c r="Z653" s="323"/>
      <c r="AA653" s="323"/>
      <c r="AB653" s="323"/>
      <c r="AC653" s="323"/>
      <c r="AD653" s="323"/>
      <c r="AE653" s="323"/>
      <c r="AF653" s="323"/>
    </row>
    <row r="654" spans="12:32" x14ac:dyDescent="0.2">
      <c r="L654" s="323"/>
      <c r="M654" s="323"/>
      <c r="N654" s="323"/>
      <c r="O654" s="323"/>
      <c r="P654" s="323"/>
      <c r="Q654" s="323"/>
      <c r="R654" s="323"/>
      <c r="S654" s="323"/>
      <c r="T654" s="323"/>
      <c r="U654" s="323"/>
      <c r="V654" s="323"/>
      <c r="W654" s="323"/>
      <c r="X654" s="323"/>
      <c r="Y654" s="323"/>
      <c r="Z654" s="323"/>
      <c r="AA654" s="323"/>
      <c r="AB654" s="323"/>
      <c r="AC654" s="323"/>
      <c r="AD654" s="323"/>
      <c r="AE654" s="323"/>
      <c r="AF654" s="323"/>
    </row>
    <row r="655" spans="12:32" x14ac:dyDescent="0.2">
      <c r="L655" s="323"/>
      <c r="M655" s="323"/>
      <c r="N655" s="323"/>
      <c r="O655" s="323"/>
      <c r="P655" s="323"/>
      <c r="Q655" s="323"/>
      <c r="R655" s="323"/>
      <c r="S655" s="323"/>
      <c r="T655" s="323"/>
      <c r="U655" s="323"/>
      <c r="V655" s="323"/>
      <c r="W655" s="323"/>
      <c r="X655" s="323"/>
      <c r="Y655" s="323"/>
      <c r="Z655" s="323"/>
      <c r="AA655" s="323"/>
      <c r="AB655" s="323"/>
      <c r="AC655" s="323"/>
      <c r="AD655" s="323"/>
      <c r="AE655" s="323"/>
      <c r="AF655" s="323"/>
    </row>
    <row r="656" spans="12:32" x14ac:dyDescent="0.2">
      <c r="L656" s="323"/>
      <c r="M656" s="323"/>
      <c r="N656" s="323"/>
      <c r="O656" s="323"/>
      <c r="P656" s="323"/>
      <c r="Q656" s="323"/>
      <c r="R656" s="323"/>
      <c r="S656" s="323"/>
      <c r="T656" s="323"/>
      <c r="U656" s="323"/>
      <c r="V656" s="323"/>
      <c r="W656" s="323"/>
      <c r="X656" s="323"/>
      <c r="Y656" s="323"/>
      <c r="Z656" s="323"/>
      <c r="AA656" s="323"/>
      <c r="AB656" s="323"/>
      <c r="AC656" s="323"/>
      <c r="AD656" s="323"/>
      <c r="AE656" s="323"/>
      <c r="AF656" s="323"/>
    </row>
    <row r="657" spans="12:32" x14ac:dyDescent="0.2">
      <c r="L657" s="323"/>
      <c r="M657" s="323"/>
      <c r="N657" s="323"/>
      <c r="O657" s="323"/>
      <c r="P657" s="323"/>
      <c r="Q657" s="323"/>
      <c r="R657" s="323"/>
      <c r="S657" s="323"/>
      <c r="T657" s="323"/>
      <c r="U657" s="323"/>
      <c r="V657" s="323"/>
      <c r="W657" s="323"/>
      <c r="X657" s="323"/>
      <c r="Y657" s="323"/>
      <c r="Z657" s="323"/>
      <c r="AA657" s="323"/>
      <c r="AB657" s="323"/>
      <c r="AC657" s="323"/>
      <c r="AD657" s="323"/>
      <c r="AE657" s="323"/>
      <c r="AF657" s="323"/>
    </row>
    <row r="658" spans="12:32" x14ac:dyDescent="0.2">
      <c r="L658" s="323"/>
      <c r="M658" s="323"/>
      <c r="N658" s="323"/>
      <c r="O658" s="323"/>
      <c r="P658" s="323"/>
      <c r="Q658" s="323"/>
      <c r="R658" s="323"/>
      <c r="S658" s="323"/>
      <c r="T658" s="323"/>
      <c r="U658" s="323"/>
      <c r="V658" s="323"/>
      <c r="W658" s="323"/>
      <c r="X658" s="323"/>
      <c r="Y658" s="323"/>
      <c r="Z658" s="323"/>
      <c r="AA658" s="323"/>
      <c r="AB658" s="323"/>
      <c r="AC658" s="323"/>
      <c r="AD658" s="323"/>
      <c r="AE658" s="323"/>
      <c r="AF658" s="324"/>
    </row>
    <row r="659" spans="12:32" x14ac:dyDescent="0.2">
      <c r="L659" s="323"/>
      <c r="M659" s="323"/>
      <c r="N659" s="323"/>
      <c r="O659" s="323"/>
      <c r="P659" s="323"/>
      <c r="Q659" s="323"/>
      <c r="R659" s="323"/>
      <c r="S659" s="323"/>
      <c r="T659" s="323"/>
      <c r="U659" s="323"/>
      <c r="V659" s="323"/>
      <c r="W659" s="323"/>
      <c r="X659" s="323"/>
      <c r="Y659" s="323"/>
      <c r="Z659" s="323"/>
      <c r="AA659" s="323"/>
      <c r="AB659" s="323"/>
      <c r="AC659" s="323"/>
      <c r="AD659" s="323"/>
      <c r="AE659" s="323"/>
      <c r="AF659" s="323"/>
    </row>
    <row r="660" spans="12:32" x14ac:dyDescent="0.2">
      <c r="L660" s="323"/>
      <c r="M660" s="323"/>
      <c r="N660" s="323"/>
      <c r="O660" s="323"/>
      <c r="P660" s="323"/>
      <c r="Q660" s="323"/>
      <c r="R660" s="323"/>
      <c r="S660" s="323"/>
      <c r="T660" s="323"/>
      <c r="U660" s="323"/>
      <c r="V660" s="323"/>
      <c r="W660" s="323"/>
      <c r="X660" s="323"/>
      <c r="Y660" s="323"/>
      <c r="Z660" s="323"/>
      <c r="AA660" s="323"/>
      <c r="AB660" s="323"/>
      <c r="AC660" s="323"/>
      <c r="AD660" s="323"/>
      <c r="AE660" s="323"/>
      <c r="AF660" s="323"/>
    </row>
    <row r="661" spans="12:32" x14ac:dyDescent="0.2">
      <c r="L661" s="323"/>
      <c r="M661" s="323"/>
      <c r="N661" s="323"/>
      <c r="O661" s="323"/>
      <c r="P661" s="323"/>
      <c r="Q661" s="323"/>
      <c r="R661" s="323"/>
      <c r="S661" s="323"/>
      <c r="T661" s="323"/>
      <c r="U661" s="323"/>
      <c r="V661" s="323"/>
      <c r="W661" s="323"/>
      <c r="X661" s="323"/>
      <c r="Y661" s="323"/>
      <c r="Z661" s="323"/>
      <c r="AA661" s="323"/>
      <c r="AB661" s="323"/>
      <c r="AC661" s="323"/>
      <c r="AD661" s="323"/>
      <c r="AE661" s="323"/>
      <c r="AF661" s="323"/>
    </row>
    <row r="662" spans="12:32" x14ac:dyDescent="0.2">
      <c r="L662" s="323"/>
      <c r="M662" s="323"/>
      <c r="N662" s="323"/>
      <c r="O662" s="323"/>
      <c r="P662" s="323"/>
      <c r="Q662" s="323"/>
      <c r="R662" s="323"/>
      <c r="S662" s="323"/>
      <c r="T662" s="323"/>
      <c r="U662" s="323"/>
      <c r="V662" s="323"/>
      <c r="W662" s="323"/>
      <c r="X662" s="323"/>
      <c r="Y662" s="323"/>
      <c r="Z662" s="323"/>
      <c r="AA662" s="323"/>
      <c r="AB662" s="323"/>
      <c r="AC662" s="323"/>
      <c r="AD662" s="323"/>
      <c r="AE662" s="323"/>
      <c r="AF662" s="323"/>
    </row>
    <row r="663" spans="12:32" x14ac:dyDescent="0.2">
      <c r="L663" s="323"/>
      <c r="M663" s="323"/>
      <c r="N663" s="323"/>
      <c r="O663" s="323"/>
      <c r="P663" s="323"/>
      <c r="Q663" s="323"/>
      <c r="R663" s="323"/>
      <c r="S663" s="323"/>
      <c r="T663" s="323"/>
      <c r="U663" s="323"/>
      <c r="V663" s="323"/>
      <c r="W663" s="323"/>
      <c r="X663" s="323"/>
      <c r="Y663" s="323"/>
      <c r="Z663" s="323"/>
      <c r="AA663" s="323"/>
      <c r="AB663" s="323"/>
      <c r="AC663" s="323"/>
      <c r="AD663" s="323"/>
      <c r="AE663" s="323"/>
      <c r="AF663" s="323"/>
    </row>
    <row r="664" spans="12:32" x14ac:dyDescent="0.2">
      <c r="L664" s="323"/>
      <c r="M664" s="323"/>
      <c r="N664" s="323"/>
      <c r="O664" s="323"/>
      <c r="P664" s="323"/>
      <c r="Q664" s="323"/>
      <c r="R664" s="323"/>
      <c r="S664" s="323"/>
      <c r="T664" s="323"/>
      <c r="U664" s="323"/>
      <c r="V664" s="323"/>
      <c r="W664" s="323"/>
      <c r="X664" s="323"/>
      <c r="Y664" s="323"/>
      <c r="Z664" s="323"/>
      <c r="AA664" s="323"/>
      <c r="AB664" s="323"/>
      <c r="AC664" s="323"/>
      <c r="AD664" s="323"/>
      <c r="AE664" s="323"/>
      <c r="AF664" s="323"/>
    </row>
    <row r="665" spans="12:32" x14ac:dyDescent="0.2">
      <c r="L665" s="323"/>
      <c r="M665" s="323"/>
      <c r="N665" s="323"/>
      <c r="O665" s="323"/>
      <c r="P665" s="323"/>
      <c r="Q665" s="323"/>
      <c r="R665" s="323"/>
      <c r="S665" s="323"/>
      <c r="T665" s="323"/>
      <c r="U665" s="323"/>
      <c r="V665" s="323"/>
      <c r="W665" s="323"/>
      <c r="X665" s="323"/>
      <c r="Y665" s="323"/>
      <c r="Z665" s="323"/>
      <c r="AA665" s="323"/>
      <c r="AB665" s="323"/>
      <c r="AC665" s="323"/>
      <c r="AD665" s="323"/>
      <c r="AE665" s="323"/>
      <c r="AF665" s="323"/>
    </row>
    <row r="666" spans="12:32" x14ac:dyDescent="0.2">
      <c r="L666" s="323"/>
      <c r="M666" s="323"/>
      <c r="N666" s="323"/>
      <c r="O666" s="323"/>
      <c r="P666" s="323"/>
      <c r="Q666" s="323"/>
      <c r="R666" s="323"/>
      <c r="S666" s="323"/>
      <c r="T666" s="323"/>
      <c r="U666" s="323"/>
      <c r="V666" s="323"/>
      <c r="W666" s="323"/>
      <c r="X666" s="323"/>
      <c r="Y666" s="323"/>
      <c r="Z666" s="323"/>
      <c r="AA666" s="323"/>
      <c r="AB666" s="323"/>
      <c r="AC666" s="323"/>
      <c r="AD666" s="323"/>
      <c r="AE666" s="323"/>
      <c r="AF666" s="323"/>
    </row>
    <row r="667" spans="12:32" x14ac:dyDescent="0.2">
      <c r="L667" s="323"/>
      <c r="M667" s="323"/>
      <c r="N667" s="323"/>
      <c r="O667" s="323"/>
      <c r="P667" s="323"/>
      <c r="Q667" s="323"/>
      <c r="R667" s="323"/>
      <c r="S667" s="323"/>
      <c r="T667" s="323"/>
      <c r="U667" s="323"/>
      <c r="V667" s="323"/>
      <c r="W667" s="323"/>
      <c r="X667" s="323"/>
      <c r="Y667" s="323"/>
      <c r="Z667" s="323"/>
      <c r="AA667" s="323"/>
      <c r="AB667" s="323"/>
      <c r="AC667" s="323"/>
      <c r="AD667" s="323"/>
      <c r="AE667" s="323"/>
      <c r="AF667" s="323"/>
    </row>
    <row r="668" spans="12:32" x14ac:dyDescent="0.2">
      <c r="L668" s="323"/>
      <c r="M668" s="323"/>
      <c r="N668" s="323"/>
      <c r="O668" s="323"/>
      <c r="P668" s="323"/>
      <c r="Q668" s="323"/>
      <c r="R668" s="323"/>
      <c r="S668" s="323"/>
      <c r="T668" s="323"/>
      <c r="U668" s="323"/>
      <c r="V668" s="323"/>
      <c r="W668" s="323"/>
      <c r="X668" s="323"/>
      <c r="Y668" s="323"/>
      <c r="Z668" s="323"/>
      <c r="AA668" s="323"/>
      <c r="AB668" s="323"/>
      <c r="AC668" s="323"/>
      <c r="AD668" s="323"/>
      <c r="AE668" s="323"/>
      <c r="AF668" s="323"/>
    </row>
    <row r="669" spans="12:32" x14ac:dyDescent="0.2">
      <c r="L669" s="323"/>
      <c r="M669" s="323"/>
      <c r="N669" s="323"/>
      <c r="O669" s="323"/>
      <c r="P669" s="323"/>
      <c r="Q669" s="323"/>
      <c r="R669" s="323"/>
      <c r="S669" s="323"/>
      <c r="T669" s="323"/>
      <c r="U669" s="323"/>
      <c r="V669" s="323"/>
      <c r="W669" s="323"/>
      <c r="X669" s="323"/>
      <c r="Y669" s="323"/>
      <c r="Z669" s="323"/>
      <c r="AA669" s="323"/>
      <c r="AB669" s="323"/>
      <c r="AC669" s="323"/>
      <c r="AD669" s="323"/>
      <c r="AE669" s="323"/>
      <c r="AF669" s="323"/>
    </row>
    <row r="670" spans="12:32" x14ac:dyDescent="0.2">
      <c r="L670" s="323"/>
      <c r="M670" s="323"/>
      <c r="N670" s="323"/>
      <c r="O670" s="323"/>
      <c r="P670" s="323"/>
      <c r="Q670" s="323"/>
      <c r="R670" s="323"/>
      <c r="S670" s="323"/>
      <c r="T670" s="323"/>
      <c r="U670" s="323"/>
      <c r="V670" s="323"/>
      <c r="W670" s="323"/>
      <c r="X670" s="323"/>
      <c r="Y670" s="323"/>
      <c r="Z670" s="323"/>
      <c r="AA670" s="323"/>
      <c r="AB670" s="323"/>
      <c r="AC670" s="323"/>
      <c r="AD670" s="323"/>
      <c r="AE670" s="323"/>
      <c r="AF670" s="323"/>
    </row>
    <row r="671" spans="12:32" x14ac:dyDescent="0.2">
      <c r="L671" s="323"/>
      <c r="M671" s="323"/>
      <c r="N671" s="323"/>
      <c r="O671" s="323"/>
      <c r="P671" s="323"/>
      <c r="Q671" s="323"/>
      <c r="R671" s="323"/>
      <c r="S671" s="323"/>
      <c r="T671" s="323"/>
      <c r="U671" s="323"/>
      <c r="V671" s="323"/>
      <c r="W671" s="323"/>
      <c r="X671" s="323"/>
      <c r="Y671" s="323"/>
      <c r="Z671" s="323"/>
      <c r="AA671" s="323"/>
      <c r="AB671" s="323"/>
      <c r="AC671" s="323"/>
      <c r="AD671" s="323"/>
      <c r="AE671" s="323"/>
      <c r="AF671" s="323"/>
    </row>
    <row r="672" spans="12:32" x14ac:dyDescent="0.2">
      <c r="L672" s="323"/>
      <c r="M672" s="323"/>
      <c r="N672" s="323"/>
      <c r="O672" s="323"/>
      <c r="P672" s="323"/>
      <c r="Q672" s="323"/>
      <c r="R672" s="323"/>
      <c r="S672" s="323"/>
      <c r="T672" s="323"/>
      <c r="U672" s="323"/>
      <c r="V672" s="323"/>
      <c r="W672" s="323"/>
      <c r="X672" s="323"/>
      <c r="Y672" s="323"/>
      <c r="Z672" s="323"/>
      <c r="AA672" s="323"/>
      <c r="AB672" s="323"/>
      <c r="AC672" s="323"/>
      <c r="AD672" s="323"/>
      <c r="AE672" s="323"/>
      <c r="AF672" s="323"/>
    </row>
    <row r="673" spans="12:32" x14ac:dyDescent="0.2">
      <c r="L673" s="323"/>
      <c r="M673" s="323"/>
      <c r="N673" s="323"/>
      <c r="O673" s="323"/>
      <c r="P673" s="323"/>
      <c r="Q673" s="323"/>
      <c r="R673" s="323"/>
      <c r="S673" s="323"/>
      <c r="T673" s="323"/>
      <c r="U673" s="323"/>
      <c r="V673" s="323"/>
      <c r="W673" s="323"/>
      <c r="X673" s="323"/>
      <c r="Y673" s="323"/>
      <c r="Z673" s="323"/>
      <c r="AA673" s="323"/>
      <c r="AB673" s="323"/>
      <c r="AC673" s="323"/>
      <c r="AD673" s="323"/>
      <c r="AE673" s="323"/>
      <c r="AF673" s="323"/>
    </row>
    <row r="674" spans="12:32" x14ac:dyDescent="0.2">
      <c r="L674" s="323"/>
      <c r="M674" s="323"/>
      <c r="N674" s="323"/>
      <c r="O674" s="323"/>
      <c r="P674" s="323"/>
      <c r="Q674" s="323"/>
      <c r="R674" s="323"/>
      <c r="S674" s="323"/>
      <c r="T674" s="323"/>
      <c r="U674" s="323"/>
      <c r="V674" s="323"/>
      <c r="W674" s="323"/>
      <c r="X674" s="323"/>
      <c r="Y674" s="323"/>
      <c r="Z674" s="323"/>
      <c r="AA674" s="323"/>
      <c r="AB674" s="323"/>
      <c r="AC674" s="323"/>
      <c r="AD674" s="323"/>
      <c r="AE674" s="323"/>
      <c r="AF674" s="323"/>
    </row>
    <row r="675" spans="12:32" x14ac:dyDescent="0.2">
      <c r="L675" s="323"/>
      <c r="M675" s="323"/>
      <c r="N675" s="323"/>
      <c r="O675" s="323"/>
      <c r="P675" s="323"/>
      <c r="Q675" s="323"/>
      <c r="R675" s="323"/>
      <c r="S675" s="323"/>
      <c r="T675" s="323"/>
      <c r="U675" s="323"/>
      <c r="V675" s="323"/>
      <c r="W675" s="323"/>
      <c r="X675" s="323"/>
      <c r="Y675" s="323"/>
      <c r="Z675" s="323"/>
      <c r="AA675" s="323"/>
      <c r="AB675" s="323"/>
      <c r="AC675" s="323"/>
      <c r="AD675" s="323"/>
      <c r="AE675" s="323"/>
      <c r="AF675" s="323"/>
    </row>
    <row r="676" spans="12:32" x14ac:dyDescent="0.2">
      <c r="L676" s="323"/>
      <c r="M676" s="323"/>
      <c r="N676" s="323"/>
      <c r="O676" s="323"/>
      <c r="P676" s="323"/>
      <c r="Q676" s="323"/>
      <c r="R676" s="323"/>
      <c r="S676" s="323"/>
      <c r="T676" s="323"/>
      <c r="U676" s="323"/>
      <c r="V676" s="323"/>
      <c r="W676" s="323"/>
      <c r="X676" s="323"/>
      <c r="Y676" s="323"/>
      <c r="Z676" s="323"/>
      <c r="AA676" s="323"/>
      <c r="AB676" s="323"/>
      <c r="AC676" s="323"/>
      <c r="AD676" s="323"/>
      <c r="AE676" s="323"/>
      <c r="AF676" s="323"/>
    </row>
    <row r="677" spans="12:32" x14ac:dyDescent="0.2">
      <c r="L677" s="323"/>
      <c r="M677" s="323"/>
      <c r="N677" s="323"/>
      <c r="O677" s="323"/>
      <c r="P677" s="323"/>
      <c r="Q677" s="323"/>
      <c r="R677" s="323"/>
      <c r="S677" s="323"/>
      <c r="T677" s="323"/>
      <c r="U677" s="323"/>
      <c r="V677" s="323"/>
      <c r="W677" s="323"/>
      <c r="X677" s="323"/>
      <c r="Y677" s="323"/>
      <c r="Z677" s="323"/>
      <c r="AA677" s="323"/>
      <c r="AB677" s="323"/>
      <c r="AC677" s="323"/>
      <c r="AD677" s="323"/>
      <c r="AE677" s="323"/>
      <c r="AF677" s="323"/>
    </row>
    <row r="678" spans="12:32" x14ac:dyDescent="0.2">
      <c r="L678" s="323"/>
      <c r="M678" s="323"/>
      <c r="N678" s="323"/>
      <c r="O678" s="323"/>
      <c r="P678" s="323"/>
      <c r="Q678" s="323"/>
      <c r="R678" s="323"/>
      <c r="S678" s="323"/>
      <c r="T678" s="323"/>
      <c r="U678" s="323"/>
      <c r="V678" s="323"/>
      <c r="W678" s="323"/>
      <c r="X678" s="323"/>
      <c r="Y678" s="323"/>
      <c r="Z678" s="323"/>
      <c r="AA678" s="323"/>
      <c r="AB678" s="323"/>
      <c r="AC678" s="323"/>
      <c r="AD678" s="323"/>
      <c r="AE678" s="323"/>
      <c r="AF678" s="323"/>
    </row>
    <row r="679" spans="12:32" x14ac:dyDescent="0.2">
      <c r="L679" s="323"/>
      <c r="M679" s="323"/>
      <c r="N679" s="323"/>
      <c r="O679" s="323"/>
      <c r="P679" s="323"/>
      <c r="Q679" s="323"/>
      <c r="R679" s="323"/>
      <c r="S679" s="323"/>
      <c r="T679" s="323"/>
      <c r="U679" s="323"/>
      <c r="V679" s="323"/>
      <c r="W679" s="323"/>
      <c r="X679" s="323"/>
      <c r="Y679" s="323"/>
      <c r="Z679" s="323"/>
      <c r="AA679" s="323"/>
      <c r="AB679" s="323"/>
      <c r="AC679" s="323"/>
      <c r="AD679" s="323"/>
      <c r="AE679" s="323"/>
      <c r="AF679" s="323"/>
    </row>
    <row r="680" spans="12:32" x14ac:dyDescent="0.2">
      <c r="L680" s="323"/>
      <c r="M680" s="323"/>
      <c r="N680" s="323"/>
      <c r="O680" s="323"/>
      <c r="P680" s="323"/>
      <c r="Q680" s="323"/>
      <c r="R680" s="323"/>
      <c r="S680" s="323"/>
      <c r="T680" s="323"/>
      <c r="U680" s="323"/>
      <c r="V680" s="323"/>
      <c r="W680" s="323"/>
      <c r="X680" s="323"/>
      <c r="Y680" s="323"/>
      <c r="Z680" s="323"/>
      <c r="AA680" s="323"/>
      <c r="AB680" s="323"/>
      <c r="AC680" s="323"/>
      <c r="AD680" s="323"/>
      <c r="AE680" s="323"/>
      <c r="AF680" s="323"/>
    </row>
    <row r="681" spans="12:32" x14ac:dyDescent="0.2">
      <c r="L681" s="323"/>
      <c r="M681" s="323"/>
      <c r="N681" s="323"/>
      <c r="O681" s="323"/>
      <c r="P681" s="323"/>
      <c r="Q681" s="323"/>
      <c r="R681" s="323"/>
      <c r="S681" s="323"/>
      <c r="T681" s="323"/>
      <c r="U681" s="323"/>
      <c r="V681" s="323"/>
      <c r="W681" s="323"/>
      <c r="X681" s="323"/>
      <c r="Y681" s="323"/>
      <c r="Z681" s="323"/>
      <c r="AA681" s="323"/>
      <c r="AB681" s="323"/>
      <c r="AC681" s="323"/>
      <c r="AD681" s="323"/>
      <c r="AE681" s="323"/>
      <c r="AF681" s="323"/>
    </row>
    <row r="682" spans="12:32" x14ac:dyDescent="0.2">
      <c r="L682" s="323"/>
      <c r="M682" s="323"/>
      <c r="N682" s="323"/>
      <c r="O682" s="323"/>
      <c r="P682" s="323"/>
      <c r="Q682" s="323"/>
      <c r="R682" s="323"/>
      <c r="S682" s="323"/>
      <c r="T682" s="323"/>
      <c r="U682" s="323"/>
      <c r="V682" s="323"/>
      <c r="W682" s="323"/>
      <c r="X682" s="323"/>
      <c r="Y682" s="323"/>
      <c r="Z682" s="323"/>
      <c r="AA682" s="323"/>
      <c r="AB682" s="323"/>
      <c r="AC682" s="323"/>
      <c r="AD682" s="323"/>
      <c r="AE682" s="323"/>
      <c r="AF682" s="323"/>
    </row>
    <row r="683" spans="12:32" x14ac:dyDescent="0.2">
      <c r="L683" s="323"/>
      <c r="M683" s="323"/>
      <c r="N683" s="323"/>
      <c r="O683" s="323"/>
      <c r="P683" s="323"/>
      <c r="Q683" s="323"/>
      <c r="R683" s="323"/>
      <c r="S683" s="323"/>
      <c r="T683" s="323"/>
      <c r="U683" s="323"/>
      <c r="V683" s="323"/>
      <c r="W683" s="323"/>
      <c r="X683" s="323"/>
      <c r="Y683" s="323"/>
      <c r="Z683" s="323"/>
      <c r="AA683" s="323"/>
      <c r="AB683" s="323"/>
      <c r="AC683" s="323"/>
      <c r="AD683" s="323"/>
      <c r="AE683" s="323"/>
      <c r="AF683" s="323"/>
    </row>
    <row r="684" spans="12:32" x14ac:dyDescent="0.2">
      <c r="L684" s="323"/>
      <c r="M684" s="323"/>
      <c r="N684" s="323"/>
      <c r="O684" s="323"/>
      <c r="P684" s="323"/>
      <c r="Q684" s="323"/>
      <c r="R684" s="323"/>
      <c r="S684" s="323"/>
      <c r="T684" s="323"/>
      <c r="U684" s="323"/>
      <c r="V684" s="323"/>
      <c r="W684" s="323"/>
      <c r="X684" s="323"/>
      <c r="Y684" s="323"/>
      <c r="Z684" s="323"/>
      <c r="AA684" s="323"/>
      <c r="AB684" s="323"/>
      <c r="AC684" s="323"/>
      <c r="AD684" s="323"/>
      <c r="AE684" s="323"/>
      <c r="AF684" s="323"/>
    </row>
    <row r="685" spans="12:32" x14ac:dyDescent="0.2">
      <c r="L685" s="323"/>
      <c r="M685" s="323"/>
      <c r="N685" s="323"/>
      <c r="O685" s="323"/>
      <c r="P685" s="323"/>
      <c r="Q685" s="323"/>
      <c r="R685" s="323"/>
      <c r="S685" s="323"/>
      <c r="T685" s="323"/>
      <c r="U685" s="323"/>
      <c r="V685" s="323"/>
      <c r="W685" s="323"/>
      <c r="X685" s="323"/>
      <c r="Y685" s="323"/>
      <c r="Z685" s="323"/>
      <c r="AA685" s="323"/>
      <c r="AB685" s="323"/>
      <c r="AC685" s="323"/>
      <c r="AD685" s="323"/>
      <c r="AE685" s="323"/>
      <c r="AF685" s="323"/>
    </row>
    <row r="686" spans="12:32" x14ac:dyDescent="0.2">
      <c r="L686" s="323"/>
      <c r="M686" s="323"/>
      <c r="N686" s="323"/>
      <c r="O686" s="323"/>
      <c r="P686" s="323"/>
      <c r="Q686" s="323"/>
      <c r="R686" s="323"/>
      <c r="S686" s="323"/>
      <c r="T686" s="323"/>
      <c r="U686" s="323"/>
      <c r="V686" s="323"/>
      <c r="W686" s="323"/>
      <c r="X686" s="323"/>
      <c r="Y686" s="323"/>
      <c r="Z686" s="323"/>
      <c r="AA686" s="323"/>
      <c r="AB686" s="323"/>
      <c r="AC686" s="323"/>
      <c r="AD686" s="323"/>
      <c r="AE686" s="323"/>
      <c r="AF686" s="323"/>
    </row>
    <row r="687" spans="12:32" x14ac:dyDescent="0.2">
      <c r="L687" s="323"/>
      <c r="M687" s="323"/>
      <c r="N687" s="323"/>
      <c r="O687" s="323"/>
      <c r="P687" s="323"/>
      <c r="Q687" s="323"/>
      <c r="R687" s="323"/>
      <c r="S687" s="323"/>
      <c r="T687" s="323"/>
      <c r="U687" s="323"/>
      <c r="V687" s="323"/>
      <c r="W687" s="323"/>
      <c r="X687" s="323"/>
      <c r="Y687" s="323"/>
      <c r="Z687" s="323"/>
      <c r="AA687" s="323"/>
      <c r="AB687" s="323"/>
      <c r="AC687" s="323"/>
      <c r="AD687" s="323"/>
      <c r="AE687" s="323"/>
      <c r="AF687" s="323"/>
    </row>
    <row r="688" spans="12:32" x14ac:dyDescent="0.2">
      <c r="L688" s="323"/>
      <c r="M688" s="323"/>
      <c r="N688" s="323"/>
      <c r="O688" s="323"/>
      <c r="P688" s="323"/>
      <c r="Q688" s="323"/>
      <c r="R688" s="323"/>
      <c r="S688" s="323"/>
      <c r="T688" s="323"/>
      <c r="U688" s="323"/>
      <c r="V688" s="323"/>
      <c r="W688" s="323"/>
      <c r="X688" s="323"/>
      <c r="Y688" s="323"/>
      <c r="Z688" s="323"/>
      <c r="AA688" s="323"/>
      <c r="AB688" s="323"/>
      <c r="AC688" s="323"/>
      <c r="AD688" s="323"/>
      <c r="AE688" s="323"/>
      <c r="AF688" s="323"/>
    </row>
    <row r="689" spans="12:32" x14ac:dyDescent="0.2">
      <c r="L689" s="323"/>
      <c r="M689" s="323"/>
      <c r="N689" s="323"/>
      <c r="O689" s="323"/>
      <c r="P689" s="323"/>
      <c r="Q689" s="323"/>
      <c r="R689" s="323"/>
      <c r="S689" s="323"/>
      <c r="T689" s="323"/>
      <c r="U689" s="323"/>
      <c r="V689" s="323"/>
      <c r="W689" s="323"/>
      <c r="X689" s="323"/>
      <c r="Y689" s="323"/>
      <c r="Z689" s="323"/>
      <c r="AA689" s="323"/>
      <c r="AB689" s="323"/>
      <c r="AC689" s="323"/>
      <c r="AD689" s="323"/>
      <c r="AE689" s="323"/>
      <c r="AF689" s="323"/>
    </row>
    <row r="690" spans="12:32" x14ac:dyDescent="0.2">
      <c r="L690" s="323"/>
      <c r="M690" s="323"/>
      <c r="N690" s="323"/>
      <c r="O690" s="323"/>
      <c r="P690" s="323"/>
      <c r="Q690" s="323"/>
      <c r="R690" s="323"/>
      <c r="S690" s="323"/>
      <c r="T690" s="323"/>
      <c r="U690" s="323"/>
      <c r="V690" s="323"/>
      <c r="W690" s="323"/>
      <c r="X690" s="323"/>
      <c r="Y690" s="323"/>
      <c r="Z690" s="323"/>
      <c r="AA690" s="323"/>
      <c r="AB690" s="323"/>
      <c r="AC690" s="323"/>
      <c r="AD690" s="323"/>
      <c r="AE690" s="323"/>
      <c r="AF690" s="323"/>
    </row>
    <row r="691" spans="12:32" x14ac:dyDescent="0.2">
      <c r="L691" s="323"/>
      <c r="M691" s="323"/>
      <c r="N691" s="323"/>
      <c r="O691" s="323"/>
      <c r="P691" s="323"/>
      <c r="Q691" s="323"/>
      <c r="R691" s="323"/>
      <c r="S691" s="323"/>
      <c r="T691" s="323"/>
      <c r="U691" s="323"/>
      <c r="V691" s="323"/>
      <c r="W691" s="323"/>
      <c r="X691" s="323"/>
      <c r="Y691" s="323"/>
      <c r="Z691" s="323"/>
      <c r="AA691" s="323"/>
      <c r="AB691" s="323"/>
      <c r="AC691" s="323"/>
      <c r="AD691" s="323"/>
      <c r="AE691" s="323"/>
      <c r="AF691" s="323"/>
    </row>
    <row r="692" spans="12:32" x14ac:dyDescent="0.2">
      <c r="L692" s="323"/>
      <c r="M692" s="323"/>
      <c r="N692" s="323"/>
      <c r="O692" s="323"/>
      <c r="P692" s="323"/>
      <c r="Q692" s="323"/>
      <c r="R692" s="323"/>
      <c r="S692" s="323"/>
      <c r="T692" s="323"/>
      <c r="U692" s="323"/>
      <c r="V692" s="323"/>
      <c r="W692" s="323"/>
      <c r="X692" s="323"/>
      <c r="Y692" s="323"/>
      <c r="Z692" s="323"/>
      <c r="AA692" s="323"/>
      <c r="AB692" s="323"/>
      <c r="AC692" s="323"/>
      <c r="AD692" s="323"/>
      <c r="AE692" s="323"/>
      <c r="AF692" s="323"/>
    </row>
    <row r="693" spans="12:32" x14ac:dyDescent="0.2">
      <c r="L693" s="323"/>
      <c r="M693" s="323"/>
      <c r="N693" s="323"/>
      <c r="O693" s="323"/>
      <c r="P693" s="323"/>
      <c r="Q693" s="323"/>
      <c r="R693" s="323"/>
      <c r="S693" s="323"/>
      <c r="T693" s="323"/>
      <c r="U693" s="323"/>
      <c r="V693" s="323"/>
      <c r="W693" s="323"/>
      <c r="X693" s="323"/>
      <c r="Y693" s="323"/>
      <c r="Z693" s="323"/>
      <c r="AA693" s="323"/>
      <c r="AB693" s="323"/>
      <c r="AC693" s="323"/>
      <c r="AD693" s="323"/>
      <c r="AE693" s="323"/>
      <c r="AF693" s="323"/>
    </row>
    <row r="694" spans="12:32" x14ac:dyDescent="0.2">
      <c r="L694" s="323"/>
      <c r="M694" s="323"/>
      <c r="N694" s="323"/>
      <c r="O694" s="323"/>
      <c r="P694" s="323"/>
      <c r="Q694" s="323"/>
      <c r="R694" s="323"/>
      <c r="S694" s="323"/>
      <c r="T694" s="323"/>
      <c r="U694" s="323"/>
      <c r="V694" s="323"/>
      <c r="W694" s="323"/>
      <c r="X694" s="323"/>
      <c r="Y694" s="323"/>
      <c r="Z694" s="323"/>
      <c r="AA694" s="323"/>
      <c r="AB694" s="323"/>
      <c r="AC694" s="323"/>
      <c r="AD694" s="323"/>
      <c r="AE694" s="323"/>
      <c r="AF694" s="323"/>
    </row>
    <row r="695" spans="12:32" x14ac:dyDescent="0.2">
      <c r="L695" s="323"/>
      <c r="M695" s="323"/>
      <c r="N695" s="323"/>
      <c r="O695" s="323"/>
      <c r="P695" s="323"/>
      <c r="Q695" s="323"/>
      <c r="R695" s="323"/>
      <c r="S695" s="323"/>
      <c r="T695" s="323"/>
      <c r="U695" s="323"/>
      <c r="V695" s="323"/>
      <c r="W695" s="323"/>
      <c r="X695" s="323"/>
      <c r="Y695" s="323"/>
      <c r="Z695" s="323"/>
      <c r="AA695" s="323"/>
      <c r="AB695" s="323"/>
      <c r="AC695" s="323"/>
      <c r="AD695" s="323"/>
      <c r="AE695" s="323"/>
      <c r="AF695" s="323"/>
    </row>
    <row r="696" spans="12:32" x14ac:dyDescent="0.2">
      <c r="L696" s="323"/>
      <c r="M696" s="323"/>
      <c r="N696" s="323"/>
      <c r="O696" s="323"/>
      <c r="P696" s="323"/>
      <c r="Q696" s="323"/>
      <c r="R696" s="323"/>
      <c r="S696" s="323"/>
      <c r="T696" s="323"/>
      <c r="U696" s="323"/>
      <c r="V696" s="323"/>
      <c r="W696" s="323"/>
      <c r="X696" s="323"/>
      <c r="Y696" s="323"/>
      <c r="Z696" s="323"/>
      <c r="AA696" s="323"/>
      <c r="AB696" s="323"/>
      <c r="AC696" s="323"/>
      <c r="AD696" s="323"/>
      <c r="AE696" s="323"/>
      <c r="AF696" s="323"/>
    </row>
    <row r="697" spans="12:32" x14ac:dyDescent="0.2">
      <c r="L697" s="323"/>
      <c r="M697" s="323"/>
      <c r="N697" s="323"/>
      <c r="O697" s="323"/>
      <c r="P697" s="323"/>
      <c r="Q697" s="323"/>
      <c r="R697" s="323"/>
      <c r="S697" s="323"/>
      <c r="T697" s="323"/>
      <c r="U697" s="323"/>
      <c r="V697" s="323"/>
      <c r="W697" s="323"/>
      <c r="X697" s="323"/>
      <c r="Y697" s="323"/>
      <c r="Z697" s="323"/>
      <c r="AA697" s="323"/>
      <c r="AB697" s="323"/>
      <c r="AC697" s="323"/>
      <c r="AD697" s="323"/>
      <c r="AE697" s="323"/>
      <c r="AF697" s="323"/>
    </row>
    <row r="698" spans="12:32" x14ac:dyDescent="0.2">
      <c r="L698" s="323"/>
      <c r="M698" s="323"/>
      <c r="N698" s="323"/>
      <c r="O698" s="323"/>
      <c r="P698" s="323"/>
      <c r="Q698" s="323"/>
      <c r="R698" s="323"/>
      <c r="S698" s="323"/>
      <c r="T698" s="323"/>
      <c r="U698" s="323"/>
      <c r="V698" s="323"/>
      <c r="W698" s="323"/>
      <c r="X698" s="323"/>
      <c r="Y698" s="323"/>
      <c r="Z698" s="323"/>
      <c r="AA698" s="323"/>
      <c r="AB698" s="323"/>
      <c r="AC698" s="323"/>
      <c r="AD698" s="323"/>
      <c r="AE698" s="323"/>
      <c r="AF698" s="323"/>
    </row>
    <row r="699" spans="12:32" x14ac:dyDescent="0.2">
      <c r="L699" s="323"/>
      <c r="M699" s="323"/>
      <c r="N699" s="323"/>
      <c r="O699" s="323"/>
      <c r="P699" s="323"/>
      <c r="Q699" s="323"/>
      <c r="R699" s="323"/>
      <c r="S699" s="323"/>
      <c r="T699" s="323"/>
      <c r="U699" s="323"/>
      <c r="V699" s="323"/>
      <c r="W699" s="323"/>
      <c r="X699" s="323"/>
      <c r="Y699" s="324"/>
      <c r="Z699" s="323"/>
      <c r="AA699" s="323"/>
      <c r="AB699" s="323"/>
      <c r="AC699" s="323"/>
      <c r="AD699" s="323"/>
      <c r="AE699" s="323"/>
      <c r="AF699" s="323"/>
    </row>
    <row r="700" spans="12:32" x14ac:dyDescent="0.2">
      <c r="L700" s="323"/>
      <c r="M700" s="323"/>
      <c r="N700" s="323"/>
      <c r="O700" s="323"/>
      <c r="P700" s="323"/>
      <c r="Q700" s="323"/>
      <c r="R700" s="323"/>
      <c r="S700" s="323"/>
      <c r="T700" s="323"/>
      <c r="U700" s="323"/>
      <c r="V700" s="323"/>
      <c r="W700" s="323"/>
      <c r="X700" s="323"/>
      <c r="Y700" s="323"/>
      <c r="Z700" s="323"/>
      <c r="AA700" s="323"/>
      <c r="AB700" s="323"/>
      <c r="AC700" s="323"/>
      <c r="AD700" s="323"/>
      <c r="AE700" s="323"/>
      <c r="AF700" s="323"/>
    </row>
    <row r="701" spans="12:32" x14ac:dyDescent="0.2">
      <c r="L701" s="323"/>
      <c r="M701" s="323"/>
      <c r="N701" s="323"/>
      <c r="O701" s="323"/>
      <c r="P701" s="323"/>
      <c r="Q701" s="323"/>
      <c r="R701" s="323"/>
      <c r="S701" s="323"/>
      <c r="T701" s="323"/>
      <c r="U701" s="323"/>
      <c r="V701" s="323"/>
      <c r="W701" s="323"/>
      <c r="X701" s="323"/>
      <c r="Y701" s="323"/>
      <c r="Z701" s="323"/>
      <c r="AA701" s="323"/>
      <c r="AB701" s="323"/>
      <c r="AC701" s="323"/>
      <c r="AD701" s="323"/>
      <c r="AE701" s="323"/>
      <c r="AF701" s="323"/>
    </row>
    <row r="702" spans="12:32" x14ac:dyDescent="0.2">
      <c r="L702" s="323"/>
      <c r="M702" s="323"/>
      <c r="N702" s="323"/>
      <c r="O702" s="323"/>
      <c r="P702" s="323"/>
      <c r="Q702" s="323"/>
      <c r="R702" s="323"/>
      <c r="S702" s="323"/>
      <c r="T702" s="323"/>
      <c r="U702" s="323"/>
      <c r="V702" s="323"/>
      <c r="W702" s="323"/>
      <c r="X702" s="323"/>
      <c r="Y702" s="323"/>
      <c r="Z702" s="323"/>
      <c r="AA702" s="323"/>
      <c r="AB702" s="323"/>
      <c r="AC702" s="323"/>
      <c r="AD702" s="323"/>
      <c r="AE702" s="323"/>
      <c r="AF702" s="323"/>
    </row>
    <row r="703" spans="12:32" x14ac:dyDescent="0.2">
      <c r="L703" s="323"/>
      <c r="M703" s="323"/>
      <c r="N703" s="323"/>
      <c r="O703" s="323"/>
      <c r="P703" s="323"/>
      <c r="Q703" s="323"/>
      <c r="R703" s="323"/>
      <c r="S703" s="323"/>
      <c r="T703" s="323"/>
      <c r="U703" s="323"/>
      <c r="V703" s="323"/>
      <c r="W703" s="323"/>
      <c r="X703" s="323"/>
      <c r="Y703" s="323"/>
      <c r="Z703" s="323"/>
      <c r="AA703" s="323"/>
      <c r="AB703" s="323"/>
      <c r="AC703" s="323"/>
      <c r="AD703" s="323"/>
      <c r="AE703" s="323"/>
      <c r="AF703" s="323"/>
    </row>
    <row r="704" spans="12:32" x14ac:dyDescent="0.2">
      <c r="L704" s="323"/>
      <c r="M704" s="323"/>
      <c r="N704" s="323"/>
      <c r="O704" s="323"/>
      <c r="P704" s="323"/>
      <c r="Q704" s="323"/>
      <c r="R704" s="323"/>
      <c r="S704" s="323"/>
      <c r="T704" s="323"/>
      <c r="U704" s="323"/>
      <c r="V704" s="323"/>
      <c r="W704" s="323"/>
      <c r="X704" s="323"/>
      <c r="Y704" s="323"/>
      <c r="Z704" s="323"/>
      <c r="AA704" s="323"/>
      <c r="AB704" s="323"/>
      <c r="AC704" s="323"/>
      <c r="AD704" s="323"/>
      <c r="AE704" s="323"/>
      <c r="AF704" s="323"/>
    </row>
    <row r="705" spans="12:32" x14ac:dyDescent="0.2">
      <c r="L705" s="323"/>
      <c r="M705" s="323"/>
      <c r="N705" s="323"/>
      <c r="O705" s="323"/>
      <c r="P705" s="323"/>
      <c r="Q705" s="323"/>
      <c r="R705" s="323"/>
      <c r="S705" s="323"/>
      <c r="T705" s="323"/>
      <c r="U705" s="323"/>
      <c r="V705" s="323"/>
      <c r="W705" s="323"/>
      <c r="X705" s="323"/>
      <c r="Y705" s="323"/>
      <c r="Z705" s="323"/>
      <c r="AA705" s="323"/>
      <c r="AB705" s="323"/>
      <c r="AC705" s="323"/>
      <c r="AD705" s="323"/>
      <c r="AE705" s="323"/>
      <c r="AF705" s="323"/>
    </row>
    <row r="706" spans="12:32" x14ac:dyDescent="0.2">
      <c r="L706" s="323"/>
      <c r="M706" s="323"/>
      <c r="N706" s="323"/>
      <c r="O706" s="323"/>
      <c r="P706" s="323"/>
      <c r="Q706" s="323"/>
      <c r="R706" s="323"/>
      <c r="S706" s="323"/>
      <c r="T706" s="323"/>
      <c r="U706" s="323"/>
      <c r="V706" s="323"/>
      <c r="W706" s="323"/>
      <c r="X706" s="323"/>
      <c r="Y706" s="323"/>
      <c r="Z706" s="323"/>
      <c r="AA706" s="323"/>
      <c r="AB706" s="323"/>
      <c r="AC706" s="323"/>
      <c r="AD706" s="323"/>
      <c r="AE706" s="323"/>
      <c r="AF706" s="323"/>
    </row>
    <row r="707" spans="12:32" x14ac:dyDescent="0.2">
      <c r="L707" s="323"/>
      <c r="M707" s="323"/>
      <c r="N707" s="323"/>
      <c r="O707" s="323"/>
      <c r="P707" s="323"/>
      <c r="Q707" s="323"/>
      <c r="R707" s="323"/>
      <c r="S707" s="323"/>
      <c r="T707" s="323"/>
      <c r="U707" s="323"/>
      <c r="V707" s="323"/>
      <c r="W707" s="323"/>
      <c r="X707" s="323"/>
      <c r="Y707" s="323"/>
      <c r="Z707" s="323"/>
      <c r="AA707" s="323"/>
      <c r="AB707" s="323"/>
      <c r="AC707" s="323"/>
      <c r="AD707" s="323"/>
      <c r="AE707" s="323"/>
      <c r="AF707" s="323"/>
    </row>
    <row r="708" spans="12:32" x14ac:dyDescent="0.2">
      <c r="L708" s="323"/>
      <c r="M708" s="323"/>
      <c r="N708" s="323"/>
      <c r="O708" s="323"/>
      <c r="P708" s="323"/>
      <c r="Q708" s="323"/>
      <c r="R708" s="323"/>
      <c r="S708" s="323"/>
      <c r="T708" s="323"/>
      <c r="U708" s="323"/>
      <c r="V708" s="323"/>
      <c r="W708" s="323"/>
      <c r="X708" s="323"/>
      <c r="Y708" s="323"/>
      <c r="Z708" s="323"/>
      <c r="AA708" s="323"/>
      <c r="AB708" s="323"/>
      <c r="AC708" s="323"/>
      <c r="AD708" s="323"/>
      <c r="AE708" s="323"/>
      <c r="AF708" s="323"/>
    </row>
    <row r="709" spans="12:32" x14ac:dyDescent="0.2">
      <c r="L709" s="323"/>
      <c r="M709" s="323"/>
      <c r="N709" s="323"/>
      <c r="O709" s="323"/>
      <c r="P709" s="323"/>
      <c r="Q709" s="323"/>
      <c r="R709" s="323"/>
      <c r="S709" s="323"/>
      <c r="T709" s="323"/>
      <c r="U709" s="323"/>
      <c r="V709" s="323"/>
      <c r="W709" s="323"/>
      <c r="X709" s="323"/>
      <c r="Y709" s="323"/>
      <c r="Z709" s="323"/>
      <c r="AA709" s="323"/>
      <c r="AB709" s="323"/>
      <c r="AC709" s="323"/>
      <c r="AD709" s="323"/>
      <c r="AE709" s="323"/>
      <c r="AF709" s="323"/>
    </row>
    <row r="710" spans="12:32" x14ac:dyDescent="0.2">
      <c r="L710" s="323"/>
      <c r="M710" s="323"/>
      <c r="N710" s="323"/>
      <c r="O710" s="323"/>
      <c r="P710" s="323"/>
      <c r="Q710" s="323"/>
      <c r="R710" s="323"/>
      <c r="S710" s="323"/>
      <c r="T710" s="323"/>
      <c r="U710" s="323"/>
      <c r="V710" s="323"/>
      <c r="W710" s="323"/>
      <c r="X710" s="323"/>
      <c r="Y710" s="323"/>
      <c r="Z710" s="323"/>
      <c r="AA710" s="323"/>
      <c r="AB710" s="323"/>
      <c r="AC710" s="323"/>
      <c r="AD710" s="323"/>
      <c r="AE710" s="323"/>
      <c r="AF710" s="323"/>
    </row>
    <row r="711" spans="12:32" x14ac:dyDescent="0.2">
      <c r="L711" s="323"/>
      <c r="M711" s="323"/>
      <c r="N711" s="323"/>
      <c r="O711" s="323"/>
      <c r="P711" s="323"/>
      <c r="Q711" s="323"/>
      <c r="R711" s="323"/>
      <c r="S711" s="323"/>
      <c r="T711" s="323"/>
      <c r="U711" s="323"/>
      <c r="V711" s="323"/>
      <c r="W711" s="323"/>
      <c r="X711" s="323"/>
      <c r="Y711" s="323"/>
      <c r="Z711" s="323"/>
      <c r="AA711" s="323"/>
      <c r="AB711" s="323"/>
      <c r="AC711" s="323"/>
      <c r="AD711" s="323"/>
      <c r="AE711" s="323"/>
      <c r="AF711" s="323"/>
    </row>
    <row r="712" spans="12:32" x14ac:dyDescent="0.2">
      <c r="L712" s="323"/>
      <c r="M712" s="323"/>
      <c r="N712" s="323"/>
      <c r="O712" s="323"/>
      <c r="P712" s="323"/>
      <c r="Q712" s="323"/>
      <c r="R712" s="323"/>
      <c r="S712" s="323"/>
      <c r="T712" s="323"/>
      <c r="U712" s="323"/>
      <c r="V712" s="323"/>
      <c r="W712" s="323"/>
      <c r="X712" s="323"/>
      <c r="Y712" s="323"/>
      <c r="Z712" s="323"/>
      <c r="AA712" s="323"/>
      <c r="AB712" s="323"/>
      <c r="AC712" s="323"/>
      <c r="AD712" s="323"/>
      <c r="AE712" s="323"/>
      <c r="AF712" s="323"/>
    </row>
    <row r="713" spans="12:32" x14ac:dyDescent="0.2">
      <c r="L713" s="323"/>
      <c r="M713" s="323"/>
      <c r="N713" s="323"/>
      <c r="O713" s="323"/>
      <c r="P713" s="323"/>
      <c r="Q713" s="323"/>
      <c r="R713" s="323"/>
      <c r="S713" s="323"/>
      <c r="T713" s="323"/>
      <c r="U713" s="323"/>
      <c r="V713" s="323"/>
      <c r="W713" s="323"/>
      <c r="X713" s="323"/>
      <c r="Y713" s="323"/>
      <c r="Z713" s="323"/>
      <c r="AA713" s="323"/>
      <c r="AB713" s="323"/>
      <c r="AC713" s="323"/>
      <c r="AD713" s="323"/>
      <c r="AE713" s="323"/>
      <c r="AF713" s="323"/>
    </row>
    <row r="714" spans="12:32" x14ac:dyDescent="0.2">
      <c r="L714" s="323"/>
      <c r="M714" s="323"/>
      <c r="N714" s="323"/>
      <c r="O714" s="323"/>
      <c r="P714" s="323"/>
      <c r="Q714" s="323"/>
      <c r="R714" s="323"/>
      <c r="S714" s="323"/>
      <c r="T714" s="323"/>
      <c r="U714" s="323"/>
      <c r="V714" s="323"/>
      <c r="W714" s="323"/>
      <c r="X714" s="323"/>
      <c r="Y714" s="323"/>
      <c r="Z714" s="323"/>
      <c r="AA714" s="323"/>
      <c r="AB714" s="323"/>
      <c r="AC714" s="323"/>
      <c r="AD714" s="323"/>
      <c r="AE714" s="323"/>
      <c r="AF714" s="323"/>
    </row>
    <row r="715" spans="12:32" x14ac:dyDescent="0.2">
      <c r="L715" s="323"/>
      <c r="M715" s="323"/>
      <c r="N715" s="323"/>
      <c r="O715" s="323"/>
      <c r="P715" s="323"/>
      <c r="Q715" s="323"/>
      <c r="R715" s="323"/>
      <c r="S715" s="323"/>
      <c r="T715" s="323"/>
      <c r="U715" s="323"/>
      <c r="V715" s="323"/>
      <c r="W715" s="323"/>
      <c r="X715" s="323"/>
      <c r="Y715" s="323"/>
      <c r="Z715" s="323"/>
      <c r="AA715" s="323"/>
      <c r="AB715" s="323"/>
      <c r="AC715" s="323"/>
      <c r="AD715" s="323"/>
      <c r="AE715" s="323"/>
      <c r="AF715" s="323"/>
    </row>
    <row r="716" spans="12:32" x14ac:dyDescent="0.2">
      <c r="L716" s="323"/>
      <c r="M716" s="323"/>
      <c r="N716" s="323"/>
      <c r="O716" s="323"/>
      <c r="P716" s="323"/>
      <c r="Q716" s="323"/>
      <c r="R716" s="323"/>
      <c r="S716" s="323"/>
      <c r="T716" s="323"/>
      <c r="U716" s="323"/>
      <c r="V716" s="323"/>
      <c r="W716" s="323"/>
      <c r="X716" s="323"/>
      <c r="Y716" s="323"/>
      <c r="Z716" s="323"/>
      <c r="AA716" s="323"/>
      <c r="AB716" s="323"/>
      <c r="AC716" s="323"/>
      <c r="AD716" s="323"/>
      <c r="AE716" s="323"/>
      <c r="AF716" s="323"/>
    </row>
    <row r="717" spans="12:32" x14ac:dyDescent="0.2">
      <c r="L717" s="323"/>
      <c r="M717" s="323"/>
      <c r="N717" s="323"/>
      <c r="O717" s="323"/>
      <c r="P717" s="323"/>
      <c r="Q717" s="323"/>
      <c r="R717" s="323"/>
      <c r="S717" s="323"/>
      <c r="T717" s="323"/>
      <c r="U717" s="323"/>
      <c r="V717" s="323"/>
      <c r="W717" s="323"/>
      <c r="X717" s="323"/>
      <c r="Y717" s="323"/>
      <c r="Z717" s="323"/>
      <c r="AA717" s="323"/>
      <c r="AB717" s="323"/>
      <c r="AC717" s="323"/>
      <c r="AD717" s="323"/>
      <c r="AE717" s="323"/>
      <c r="AF717" s="323"/>
    </row>
    <row r="718" spans="12:32" x14ac:dyDescent="0.2">
      <c r="L718" s="323"/>
      <c r="M718" s="323"/>
      <c r="N718" s="323"/>
      <c r="O718" s="323"/>
      <c r="P718" s="323"/>
      <c r="Q718" s="323"/>
      <c r="R718" s="323"/>
      <c r="S718" s="323"/>
      <c r="T718" s="323"/>
      <c r="U718" s="323"/>
      <c r="V718" s="323"/>
      <c r="W718" s="323"/>
      <c r="X718" s="323"/>
      <c r="Y718" s="323"/>
      <c r="Z718" s="323"/>
      <c r="AA718" s="323"/>
      <c r="AB718" s="323"/>
      <c r="AC718" s="323"/>
      <c r="AD718" s="323"/>
      <c r="AE718" s="323"/>
      <c r="AF718" s="323"/>
    </row>
    <row r="719" spans="12:32" x14ac:dyDescent="0.2">
      <c r="L719" s="323"/>
      <c r="M719" s="323"/>
      <c r="N719" s="323"/>
      <c r="O719" s="323"/>
      <c r="P719" s="323"/>
      <c r="Q719" s="323"/>
      <c r="R719" s="323"/>
      <c r="S719" s="323"/>
      <c r="T719" s="323"/>
      <c r="U719" s="323"/>
      <c r="V719" s="323"/>
      <c r="W719" s="323"/>
      <c r="X719" s="323"/>
      <c r="Y719" s="323"/>
      <c r="Z719" s="323"/>
      <c r="AA719" s="323"/>
      <c r="AB719" s="323"/>
      <c r="AC719" s="323"/>
      <c r="AD719" s="323"/>
      <c r="AE719" s="323"/>
      <c r="AF719" s="323"/>
    </row>
    <row r="720" spans="12:32" x14ac:dyDescent="0.2">
      <c r="L720" s="323"/>
      <c r="M720" s="323"/>
      <c r="N720" s="323"/>
      <c r="O720" s="323"/>
      <c r="P720" s="323"/>
      <c r="Q720" s="323"/>
      <c r="R720" s="323"/>
      <c r="S720" s="323"/>
      <c r="T720" s="323"/>
      <c r="U720" s="323"/>
      <c r="V720" s="323"/>
      <c r="W720" s="323"/>
      <c r="X720" s="323"/>
      <c r="Y720" s="323"/>
      <c r="Z720" s="323"/>
      <c r="AA720" s="323"/>
      <c r="AB720" s="323"/>
      <c r="AC720" s="323"/>
      <c r="AD720" s="323"/>
      <c r="AE720" s="323"/>
      <c r="AF720" s="323"/>
    </row>
    <row r="721" spans="12:32" x14ac:dyDescent="0.2">
      <c r="L721" s="323"/>
      <c r="M721" s="323"/>
      <c r="N721" s="323"/>
      <c r="O721" s="323"/>
      <c r="P721" s="323"/>
      <c r="Q721" s="323"/>
      <c r="R721" s="323"/>
      <c r="S721" s="323"/>
      <c r="T721" s="323"/>
      <c r="U721" s="323"/>
      <c r="V721" s="323"/>
      <c r="W721" s="323"/>
      <c r="X721" s="323"/>
      <c r="Y721" s="323"/>
      <c r="Z721" s="323"/>
      <c r="AA721" s="323"/>
      <c r="AB721" s="323"/>
      <c r="AC721" s="323"/>
      <c r="AD721" s="323"/>
      <c r="AE721" s="323"/>
      <c r="AF721" s="323"/>
    </row>
    <row r="722" spans="12:32" x14ac:dyDescent="0.2">
      <c r="L722" s="323"/>
      <c r="M722" s="323"/>
      <c r="N722" s="323"/>
      <c r="O722" s="323"/>
      <c r="P722" s="323"/>
      <c r="Q722" s="323"/>
      <c r="R722" s="323"/>
      <c r="S722" s="323"/>
      <c r="T722" s="323"/>
      <c r="U722" s="323"/>
      <c r="V722" s="323"/>
      <c r="W722" s="323"/>
      <c r="X722" s="323"/>
      <c r="Y722" s="324"/>
      <c r="Z722" s="323"/>
      <c r="AA722" s="323"/>
      <c r="AB722" s="323"/>
      <c r="AC722" s="323"/>
      <c r="AD722" s="323"/>
      <c r="AE722" s="323"/>
      <c r="AF722" s="323"/>
    </row>
    <row r="723" spans="12:32" x14ac:dyDescent="0.2">
      <c r="L723" s="323"/>
      <c r="M723" s="323"/>
      <c r="N723" s="323"/>
      <c r="O723" s="323"/>
      <c r="P723" s="323"/>
      <c r="Q723" s="323"/>
      <c r="R723" s="323"/>
      <c r="S723" s="323"/>
      <c r="T723" s="323"/>
      <c r="U723" s="323"/>
      <c r="V723" s="323"/>
      <c r="W723" s="323"/>
      <c r="X723" s="323"/>
      <c r="Y723" s="323"/>
      <c r="Z723" s="323"/>
      <c r="AA723" s="323"/>
      <c r="AB723" s="323"/>
      <c r="AC723" s="323"/>
      <c r="AD723" s="323"/>
      <c r="AE723" s="323"/>
      <c r="AF723" s="323"/>
    </row>
    <row r="724" spans="12:32" x14ac:dyDescent="0.2">
      <c r="L724" s="323"/>
      <c r="M724" s="323"/>
      <c r="N724" s="323"/>
      <c r="O724" s="323"/>
      <c r="P724" s="323"/>
      <c r="Q724" s="323"/>
      <c r="R724" s="323"/>
      <c r="S724" s="323"/>
      <c r="T724" s="323"/>
      <c r="U724" s="323"/>
      <c r="V724" s="323"/>
      <c r="W724" s="323"/>
      <c r="X724" s="323"/>
      <c r="Y724" s="323"/>
      <c r="Z724" s="323"/>
      <c r="AA724" s="323"/>
      <c r="AB724" s="323"/>
      <c r="AC724" s="323"/>
      <c r="AD724" s="323"/>
      <c r="AE724" s="323"/>
      <c r="AF724" s="323"/>
    </row>
    <row r="725" spans="12:32" x14ac:dyDescent="0.2">
      <c r="L725" s="323"/>
      <c r="M725" s="323"/>
      <c r="N725" s="323"/>
      <c r="O725" s="323"/>
      <c r="P725" s="323"/>
      <c r="Q725" s="323"/>
      <c r="R725" s="323"/>
      <c r="S725" s="323"/>
      <c r="T725" s="323"/>
      <c r="U725" s="323"/>
      <c r="V725" s="323"/>
      <c r="W725" s="323"/>
      <c r="X725" s="323"/>
      <c r="Y725" s="323"/>
      <c r="Z725" s="323"/>
      <c r="AA725" s="323"/>
      <c r="AB725" s="323"/>
      <c r="AC725" s="323"/>
      <c r="AD725" s="323"/>
      <c r="AE725" s="323"/>
      <c r="AF725" s="323"/>
    </row>
    <row r="726" spans="12:32" x14ac:dyDescent="0.2">
      <c r="L726" s="323"/>
      <c r="M726" s="323"/>
      <c r="N726" s="323"/>
      <c r="O726" s="323"/>
      <c r="P726" s="323"/>
      <c r="Q726" s="323"/>
      <c r="R726" s="323"/>
      <c r="S726" s="323"/>
      <c r="T726" s="323"/>
      <c r="U726" s="323"/>
      <c r="V726" s="323"/>
      <c r="W726" s="323"/>
      <c r="X726" s="323"/>
      <c r="Y726" s="323"/>
      <c r="Z726" s="323"/>
      <c r="AA726" s="323"/>
      <c r="AB726" s="323"/>
      <c r="AC726" s="323"/>
      <c r="AD726" s="323"/>
      <c r="AE726" s="323"/>
      <c r="AF726" s="323"/>
    </row>
    <row r="727" spans="12:32" x14ac:dyDescent="0.2">
      <c r="L727" s="323"/>
      <c r="M727" s="323"/>
      <c r="N727" s="323"/>
      <c r="O727" s="323"/>
      <c r="P727" s="323"/>
      <c r="Q727" s="323"/>
      <c r="R727" s="323"/>
      <c r="S727" s="323"/>
      <c r="T727" s="323"/>
      <c r="U727" s="323"/>
      <c r="V727" s="323"/>
      <c r="W727" s="323"/>
      <c r="X727" s="323"/>
      <c r="Y727" s="323"/>
      <c r="Z727" s="323"/>
      <c r="AA727" s="323"/>
      <c r="AB727" s="323"/>
      <c r="AC727" s="323"/>
      <c r="AD727" s="323"/>
      <c r="AE727" s="323"/>
      <c r="AF727" s="323"/>
    </row>
    <row r="728" spans="12:32" x14ac:dyDescent="0.2">
      <c r="L728" s="323"/>
      <c r="M728" s="323"/>
      <c r="N728" s="323"/>
      <c r="O728" s="323"/>
      <c r="P728" s="323"/>
      <c r="Q728" s="323"/>
      <c r="R728" s="323"/>
      <c r="S728" s="323"/>
      <c r="T728" s="323"/>
      <c r="U728" s="323"/>
      <c r="V728" s="323"/>
      <c r="W728" s="323"/>
      <c r="X728" s="323"/>
      <c r="Y728" s="323"/>
      <c r="Z728" s="323"/>
      <c r="AA728" s="323"/>
      <c r="AB728" s="323"/>
      <c r="AC728" s="323"/>
      <c r="AD728" s="323"/>
      <c r="AE728" s="323"/>
      <c r="AF728" s="323"/>
    </row>
    <row r="729" spans="12:32" x14ac:dyDescent="0.2">
      <c r="L729" s="323"/>
      <c r="M729" s="323"/>
      <c r="N729" s="323"/>
      <c r="O729" s="323"/>
      <c r="P729" s="323"/>
      <c r="Q729" s="323"/>
      <c r="R729" s="323"/>
      <c r="S729" s="323"/>
      <c r="T729" s="323"/>
      <c r="U729" s="323"/>
      <c r="V729" s="323"/>
      <c r="W729" s="323"/>
      <c r="X729" s="323"/>
      <c r="Y729" s="323"/>
      <c r="Z729" s="323"/>
      <c r="AA729" s="323"/>
      <c r="AB729" s="323"/>
      <c r="AC729" s="323"/>
      <c r="AD729" s="323"/>
      <c r="AE729" s="323"/>
      <c r="AF729" s="323"/>
    </row>
    <row r="730" spans="12:32" x14ac:dyDescent="0.2">
      <c r="L730" s="323"/>
      <c r="M730" s="323"/>
      <c r="N730" s="323"/>
      <c r="O730" s="323"/>
      <c r="P730" s="323"/>
      <c r="Q730" s="323"/>
      <c r="R730" s="323"/>
      <c r="S730" s="323"/>
      <c r="T730" s="323"/>
      <c r="U730" s="323"/>
      <c r="V730" s="323"/>
      <c r="W730" s="323"/>
      <c r="X730" s="323"/>
      <c r="Y730" s="323"/>
      <c r="Z730" s="323"/>
      <c r="AA730" s="323"/>
      <c r="AB730" s="323"/>
      <c r="AC730" s="323"/>
      <c r="AD730" s="323"/>
      <c r="AE730" s="323"/>
      <c r="AF730" s="323"/>
    </row>
    <row r="731" spans="12:32" x14ac:dyDescent="0.2">
      <c r="L731" s="323"/>
      <c r="M731" s="323"/>
      <c r="N731" s="323"/>
      <c r="O731" s="323"/>
      <c r="P731" s="323"/>
      <c r="Q731" s="323"/>
      <c r="R731" s="323"/>
      <c r="S731" s="323"/>
      <c r="T731" s="323"/>
      <c r="U731" s="323"/>
      <c r="V731" s="323"/>
      <c r="W731" s="323"/>
      <c r="X731" s="323"/>
      <c r="Y731" s="323"/>
      <c r="Z731" s="323"/>
      <c r="AA731" s="323"/>
      <c r="AB731" s="323"/>
      <c r="AC731" s="323"/>
      <c r="AD731" s="323"/>
      <c r="AE731" s="323"/>
      <c r="AF731" s="323"/>
    </row>
    <row r="732" spans="12:32" x14ac:dyDescent="0.2">
      <c r="L732" s="323"/>
      <c r="M732" s="323"/>
      <c r="N732" s="323"/>
      <c r="O732" s="323"/>
      <c r="P732" s="323"/>
      <c r="Q732" s="323"/>
      <c r="R732" s="323"/>
      <c r="S732" s="323"/>
      <c r="T732" s="323"/>
      <c r="U732" s="323"/>
      <c r="V732" s="323"/>
      <c r="W732" s="323"/>
      <c r="X732" s="323"/>
      <c r="Y732" s="323"/>
      <c r="Z732" s="323"/>
      <c r="AA732" s="323"/>
      <c r="AB732" s="323"/>
      <c r="AC732" s="323"/>
      <c r="AD732" s="323"/>
      <c r="AE732" s="323"/>
      <c r="AF732" s="323"/>
    </row>
    <row r="733" spans="12:32" x14ac:dyDescent="0.2">
      <c r="L733" s="323"/>
      <c r="M733" s="323"/>
      <c r="N733" s="323"/>
      <c r="O733" s="323"/>
      <c r="P733" s="323"/>
      <c r="Q733" s="323"/>
      <c r="R733" s="323"/>
      <c r="S733" s="323"/>
      <c r="T733" s="323"/>
      <c r="U733" s="323"/>
      <c r="V733" s="323"/>
      <c r="W733" s="323"/>
      <c r="X733" s="323"/>
      <c r="Y733" s="323"/>
      <c r="Z733" s="323"/>
      <c r="AA733" s="323"/>
      <c r="AB733" s="323"/>
      <c r="AC733" s="323"/>
      <c r="AD733" s="323"/>
      <c r="AE733" s="323"/>
      <c r="AF733" s="323"/>
    </row>
    <row r="734" spans="12:32" x14ac:dyDescent="0.2">
      <c r="L734" s="323"/>
      <c r="M734" s="323"/>
      <c r="N734" s="323"/>
      <c r="O734" s="323"/>
      <c r="P734" s="323"/>
      <c r="Q734" s="323"/>
      <c r="R734" s="323"/>
      <c r="S734" s="323"/>
      <c r="T734" s="323"/>
      <c r="U734" s="323"/>
      <c r="V734" s="323"/>
      <c r="W734" s="323"/>
      <c r="X734" s="323"/>
      <c r="Y734" s="323"/>
      <c r="Z734" s="323"/>
      <c r="AA734" s="323"/>
      <c r="AB734" s="323"/>
      <c r="AC734" s="323"/>
      <c r="AD734" s="323"/>
      <c r="AE734" s="323"/>
      <c r="AF734" s="323"/>
    </row>
    <row r="735" spans="12:32" x14ac:dyDescent="0.2">
      <c r="L735" s="323"/>
      <c r="M735" s="323"/>
      <c r="N735" s="323"/>
      <c r="O735" s="323"/>
      <c r="P735" s="323"/>
      <c r="Q735" s="323"/>
      <c r="R735" s="323"/>
      <c r="S735" s="323"/>
      <c r="T735" s="323"/>
      <c r="U735" s="323"/>
      <c r="V735" s="323"/>
      <c r="W735" s="323"/>
      <c r="X735" s="323"/>
      <c r="Y735" s="323"/>
      <c r="Z735" s="323"/>
      <c r="AA735" s="323"/>
      <c r="AB735" s="323"/>
      <c r="AC735" s="323"/>
      <c r="AD735" s="323"/>
      <c r="AE735" s="323"/>
      <c r="AF735" s="323"/>
    </row>
    <row r="736" spans="12:32" x14ac:dyDescent="0.2">
      <c r="L736" s="323"/>
      <c r="M736" s="323"/>
      <c r="N736" s="323"/>
      <c r="O736" s="323"/>
      <c r="P736" s="323"/>
      <c r="Q736" s="323"/>
      <c r="R736" s="323"/>
      <c r="S736" s="323"/>
      <c r="T736" s="323"/>
      <c r="U736" s="323"/>
      <c r="V736" s="323"/>
      <c r="W736" s="323"/>
      <c r="X736" s="323"/>
      <c r="Y736" s="323"/>
      <c r="Z736" s="323"/>
      <c r="AA736" s="323"/>
      <c r="AB736" s="323"/>
      <c r="AC736" s="323"/>
      <c r="AD736" s="323"/>
      <c r="AE736" s="323"/>
      <c r="AF736" s="323"/>
    </row>
    <row r="737" spans="12:32" x14ac:dyDescent="0.2">
      <c r="L737" s="323"/>
      <c r="M737" s="323"/>
      <c r="N737" s="323"/>
      <c r="O737" s="323"/>
      <c r="P737" s="323"/>
      <c r="Q737" s="323"/>
      <c r="R737" s="323"/>
      <c r="S737" s="323"/>
      <c r="T737" s="323"/>
      <c r="U737" s="323"/>
      <c r="V737" s="323"/>
      <c r="W737" s="323"/>
      <c r="X737" s="323"/>
      <c r="Y737" s="323"/>
      <c r="Z737" s="323"/>
      <c r="AA737" s="323"/>
      <c r="AB737" s="323"/>
      <c r="AC737" s="323"/>
      <c r="AD737" s="323"/>
      <c r="AE737" s="323"/>
      <c r="AF737" s="323"/>
    </row>
    <row r="738" spans="12:32" x14ac:dyDescent="0.2">
      <c r="L738" s="323"/>
      <c r="M738" s="323"/>
      <c r="N738" s="323"/>
      <c r="O738" s="323"/>
      <c r="P738" s="323"/>
      <c r="Q738" s="323"/>
      <c r="R738" s="323"/>
      <c r="S738" s="323"/>
      <c r="T738" s="323"/>
      <c r="U738" s="323"/>
      <c r="V738" s="323"/>
      <c r="W738" s="323"/>
      <c r="X738" s="323"/>
      <c r="Y738" s="323"/>
      <c r="Z738" s="323"/>
      <c r="AA738" s="323"/>
      <c r="AB738" s="323"/>
      <c r="AC738" s="323"/>
      <c r="AD738" s="323"/>
      <c r="AE738" s="323"/>
      <c r="AF738" s="323"/>
    </row>
    <row r="739" spans="12:32" x14ac:dyDescent="0.2">
      <c r="L739" s="323"/>
      <c r="M739" s="323"/>
      <c r="N739" s="323"/>
      <c r="O739" s="323"/>
      <c r="P739" s="323"/>
      <c r="Q739" s="323"/>
      <c r="R739" s="323"/>
      <c r="S739" s="323"/>
      <c r="T739" s="323"/>
      <c r="U739" s="323"/>
      <c r="V739" s="323"/>
      <c r="W739" s="323"/>
      <c r="X739" s="323"/>
      <c r="Y739" s="323"/>
      <c r="Z739" s="323"/>
      <c r="AA739" s="323"/>
      <c r="AB739" s="323"/>
      <c r="AC739" s="323"/>
      <c r="AD739" s="323"/>
      <c r="AE739" s="323"/>
      <c r="AF739" s="323"/>
    </row>
    <row r="740" spans="12:32" x14ac:dyDescent="0.2">
      <c r="L740" s="323"/>
      <c r="M740" s="323"/>
      <c r="N740" s="323"/>
      <c r="O740" s="323"/>
      <c r="P740" s="323"/>
      <c r="Q740" s="323"/>
      <c r="R740" s="323"/>
      <c r="S740" s="323"/>
      <c r="T740" s="323"/>
      <c r="U740" s="323"/>
      <c r="V740" s="323"/>
      <c r="W740" s="323"/>
      <c r="X740" s="323"/>
      <c r="Y740" s="323"/>
      <c r="Z740" s="323"/>
      <c r="AA740" s="323"/>
      <c r="AB740" s="323"/>
      <c r="AC740" s="323"/>
      <c r="AD740" s="323"/>
      <c r="AE740" s="323"/>
      <c r="AF740" s="323"/>
    </row>
    <row r="741" spans="12:32" x14ac:dyDescent="0.2">
      <c r="L741" s="323"/>
      <c r="M741" s="323"/>
      <c r="N741" s="323"/>
      <c r="O741" s="323"/>
      <c r="P741" s="323"/>
      <c r="Q741" s="323"/>
      <c r="R741" s="323"/>
      <c r="S741" s="323"/>
      <c r="T741" s="323"/>
      <c r="U741" s="323"/>
      <c r="V741" s="323"/>
      <c r="W741" s="323"/>
      <c r="X741" s="323"/>
      <c r="Y741" s="323"/>
      <c r="Z741" s="323"/>
      <c r="AA741" s="323"/>
      <c r="AB741" s="323"/>
      <c r="AC741" s="323"/>
      <c r="AD741" s="323"/>
      <c r="AE741" s="323"/>
      <c r="AF741" s="323"/>
    </row>
    <row r="742" spans="12:32" x14ac:dyDescent="0.2">
      <c r="L742" s="323"/>
      <c r="M742" s="323"/>
      <c r="N742" s="323"/>
      <c r="O742" s="323"/>
      <c r="P742" s="323"/>
      <c r="Q742" s="323"/>
      <c r="R742" s="323"/>
      <c r="S742" s="323"/>
      <c r="T742" s="323"/>
      <c r="U742" s="323"/>
      <c r="V742" s="323"/>
      <c r="W742" s="323"/>
      <c r="X742" s="323"/>
      <c r="Y742" s="323"/>
      <c r="Z742" s="323"/>
      <c r="AA742" s="323"/>
      <c r="AB742" s="323"/>
      <c r="AC742" s="323"/>
      <c r="AD742" s="323"/>
      <c r="AE742" s="323"/>
      <c r="AF742" s="323"/>
    </row>
    <row r="743" spans="12:32" x14ac:dyDescent="0.2">
      <c r="L743" s="323"/>
      <c r="M743" s="323"/>
      <c r="N743" s="323"/>
      <c r="O743" s="323"/>
      <c r="P743" s="323"/>
      <c r="Q743" s="323"/>
      <c r="R743" s="323"/>
      <c r="S743" s="323"/>
      <c r="T743" s="323"/>
      <c r="U743" s="323"/>
      <c r="V743" s="323"/>
      <c r="W743" s="323"/>
      <c r="X743" s="323"/>
      <c r="Y743" s="323"/>
      <c r="Z743" s="323"/>
      <c r="AA743" s="323"/>
      <c r="AB743" s="323"/>
      <c r="AC743" s="323"/>
      <c r="AD743" s="323"/>
      <c r="AE743" s="323"/>
      <c r="AF743" s="323"/>
    </row>
    <row r="744" spans="12:32" x14ac:dyDescent="0.2">
      <c r="L744" s="323"/>
      <c r="M744" s="323"/>
      <c r="N744" s="323"/>
      <c r="O744" s="323"/>
      <c r="P744" s="323"/>
      <c r="Q744" s="323"/>
      <c r="R744" s="323"/>
      <c r="S744" s="323"/>
      <c r="T744" s="323"/>
      <c r="U744" s="323"/>
      <c r="V744" s="323"/>
      <c r="W744" s="323"/>
      <c r="X744" s="323"/>
      <c r="Y744" s="323"/>
      <c r="Z744" s="323"/>
      <c r="AA744" s="323"/>
      <c r="AB744" s="323"/>
      <c r="AC744" s="323"/>
      <c r="AD744" s="323"/>
      <c r="AE744" s="323"/>
      <c r="AF744" s="323"/>
    </row>
    <row r="745" spans="12:32" x14ac:dyDescent="0.2">
      <c r="L745" s="323"/>
      <c r="M745" s="323"/>
      <c r="N745" s="323"/>
      <c r="O745" s="323"/>
      <c r="P745" s="323"/>
      <c r="Q745" s="323"/>
      <c r="R745" s="323"/>
      <c r="S745" s="323"/>
      <c r="T745" s="323"/>
      <c r="U745" s="323"/>
      <c r="V745" s="323"/>
      <c r="W745" s="323"/>
      <c r="X745" s="323"/>
      <c r="Y745" s="323"/>
      <c r="Z745" s="323"/>
      <c r="AA745" s="323"/>
      <c r="AB745" s="323"/>
      <c r="AC745" s="323"/>
      <c r="AD745" s="323"/>
      <c r="AE745" s="323"/>
      <c r="AF745" s="323"/>
    </row>
    <row r="746" spans="12:32" x14ac:dyDescent="0.2">
      <c r="L746" s="323"/>
      <c r="M746" s="323"/>
      <c r="N746" s="323"/>
      <c r="O746" s="323"/>
      <c r="P746" s="323"/>
      <c r="Q746" s="323"/>
      <c r="R746" s="323"/>
      <c r="S746" s="323"/>
      <c r="T746" s="323"/>
      <c r="U746" s="323"/>
      <c r="V746" s="323"/>
      <c r="W746" s="323"/>
      <c r="X746" s="323"/>
      <c r="Y746" s="323"/>
      <c r="Z746" s="323"/>
      <c r="AA746" s="323"/>
      <c r="AB746" s="323"/>
      <c r="AC746" s="323"/>
      <c r="AD746" s="323"/>
      <c r="AE746" s="323"/>
      <c r="AF746" s="323"/>
    </row>
    <row r="747" spans="12:32" x14ac:dyDescent="0.2">
      <c r="L747" s="323"/>
      <c r="M747" s="323"/>
      <c r="N747" s="323"/>
      <c r="O747" s="323"/>
      <c r="P747" s="323"/>
      <c r="Q747" s="323"/>
      <c r="R747" s="323"/>
      <c r="S747" s="323"/>
      <c r="T747" s="323"/>
      <c r="U747" s="323"/>
      <c r="V747" s="323"/>
      <c r="W747" s="323"/>
      <c r="X747" s="323"/>
      <c r="Y747" s="323"/>
      <c r="Z747" s="323"/>
      <c r="AA747" s="323"/>
      <c r="AB747" s="323"/>
      <c r="AC747" s="323"/>
      <c r="AD747" s="323"/>
      <c r="AE747" s="323"/>
      <c r="AF747" s="323"/>
    </row>
    <row r="748" spans="12:32" x14ac:dyDescent="0.2">
      <c r="L748" s="323"/>
      <c r="M748" s="323"/>
      <c r="N748" s="323"/>
      <c r="O748" s="323"/>
      <c r="P748" s="323"/>
      <c r="Q748" s="323"/>
      <c r="R748" s="323"/>
      <c r="S748" s="323"/>
      <c r="T748" s="323"/>
      <c r="U748" s="323"/>
      <c r="V748" s="323"/>
      <c r="W748" s="323"/>
      <c r="X748" s="323"/>
      <c r="Y748" s="323"/>
      <c r="Z748" s="323"/>
      <c r="AA748" s="323"/>
      <c r="AB748" s="323"/>
      <c r="AC748" s="323"/>
      <c r="AD748" s="323"/>
      <c r="AE748" s="323"/>
      <c r="AF748" s="323"/>
    </row>
    <row r="749" spans="12:32" x14ac:dyDescent="0.2">
      <c r="L749" s="323"/>
      <c r="M749" s="323"/>
      <c r="N749" s="323"/>
      <c r="O749" s="323"/>
      <c r="P749" s="323"/>
      <c r="Q749" s="323"/>
      <c r="R749" s="323"/>
      <c r="S749" s="323"/>
      <c r="T749" s="323"/>
      <c r="U749" s="323"/>
      <c r="V749" s="323"/>
      <c r="W749" s="323"/>
      <c r="X749" s="323"/>
      <c r="Y749" s="323"/>
      <c r="Z749" s="323"/>
      <c r="AA749" s="323"/>
      <c r="AB749" s="323"/>
      <c r="AC749" s="323"/>
      <c r="AD749" s="323"/>
      <c r="AE749" s="323"/>
      <c r="AF749" s="323"/>
    </row>
    <row r="750" spans="12:32" x14ac:dyDescent="0.2">
      <c r="L750" s="323"/>
      <c r="M750" s="323"/>
      <c r="N750" s="323"/>
      <c r="O750" s="323"/>
      <c r="P750" s="323"/>
      <c r="Q750" s="323"/>
      <c r="R750" s="323"/>
      <c r="S750" s="323"/>
      <c r="T750" s="323"/>
      <c r="U750" s="323"/>
      <c r="V750" s="323"/>
      <c r="W750" s="323"/>
      <c r="X750" s="323"/>
      <c r="Y750" s="323"/>
      <c r="Z750" s="323"/>
      <c r="AA750" s="323"/>
      <c r="AB750" s="323"/>
      <c r="AC750" s="323"/>
      <c r="AD750" s="323"/>
      <c r="AE750" s="323"/>
      <c r="AF750" s="323"/>
    </row>
    <row r="751" spans="12:32" x14ac:dyDescent="0.2">
      <c r="L751" s="323"/>
      <c r="M751" s="323"/>
      <c r="N751" s="323"/>
      <c r="O751" s="323"/>
      <c r="P751" s="323"/>
      <c r="Q751" s="323"/>
      <c r="R751" s="323"/>
      <c r="S751" s="323"/>
      <c r="T751" s="323"/>
      <c r="U751" s="323"/>
      <c r="V751" s="323"/>
      <c r="W751" s="323"/>
      <c r="X751" s="323"/>
      <c r="Y751" s="323"/>
      <c r="Z751" s="323"/>
      <c r="AA751" s="323"/>
      <c r="AB751" s="323"/>
      <c r="AC751" s="323"/>
      <c r="AD751" s="323"/>
      <c r="AE751" s="323"/>
      <c r="AF751" s="323"/>
    </row>
    <row r="752" spans="12:32" x14ac:dyDescent="0.2">
      <c r="L752" s="323"/>
      <c r="M752" s="323"/>
      <c r="N752" s="323"/>
      <c r="O752" s="323"/>
      <c r="P752" s="323"/>
      <c r="Q752" s="323"/>
      <c r="R752" s="323"/>
      <c r="S752" s="323"/>
      <c r="T752" s="323"/>
      <c r="U752" s="323"/>
      <c r="V752" s="323"/>
      <c r="W752" s="323"/>
      <c r="X752" s="323"/>
      <c r="Y752" s="323"/>
      <c r="Z752" s="323"/>
      <c r="AA752" s="323"/>
      <c r="AB752" s="323"/>
      <c r="AC752" s="323"/>
      <c r="AD752" s="323"/>
      <c r="AE752" s="323"/>
      <c r="AF752" s="323"/>
    </row>
    <row r="753" spans="12:32" x14ac:dyDescent="0.2">
      <c r="L753" s="323"/>
      <c r="M753" s="323"/>
      <c r="N753" s="323"/>
      <c r="O753" s="323"/>
      <c r="P753" s="323"/>
      <c r="Q753" s="323"/>
      <c r="R753" s="323"/>
      <c r="S753" s="323"/>
      <c r="T753" s="323"/>
      <c r="U753" s="323"/>
      <c r="V753" s="323"/>
      <c r="W753" s="323"/>
      <c r="X753" s="323"/>
      <c r="Y753" s="323"/>
      <c r="Z753" s="323"/>
      <c r="AA753" s="323"/>
      <c r="AB753" s="323"/>
      <c r="AC753" s="323"/>
      <c r="AD753" s="323"/>
      <c r="AE753" s="323"/>
      <c r="AF753" s="323"/>
    </row>
    <row r="754" spans="12:32" x14ac:dyDescent="0.2">
      <c r="L754" s="323"/>
      <c r="M754" s="323"/>
      <c r="N754" s="323"/>
      <c r="O754" s="323"/>
      <c r="P754" s="323"/>
      <c r="Q754" s="323"/>
      <c r="R754" s="323"/>
      <c r="S754" s="323"/>
      <c r="T754" s="323"/>
      <c r="U754" s="323"/>
      <c r="V754" s="323"/>
      <c r="W754" s="323"/>
      <c r="X754" s="323"/>
      <c r="Y754" s="323"/>
      <c r="Z754" s="323"/>
      <c r="AA754" s="323"/>
      <c r="AB754" s="323"/>
      <c r="AC754" s="323"/>
      <c r="AD754" s="323"/>
      <c r="AE754" s="323"/>
      <c r="AF754" s="323"/>
    </row>
    <row r="755" spans="12:32" x14ac:dyDescent="0.2">
      <c r="L755" s="323"/>
      <c r="M755" s="323"/>
      <c r="N755" s="323"/>
      <c r="O755" s="323"/>
      <c r="P755" s="323"/>
      <c r="Q755" s="323"/>
      <c r="R755" s="323"/>
      <c r="S755" s="323"/>
      <c r="T755" s="323"/>
      <c r="U755" s="323"/>
      <c r="V755" s="323"/>
      <c r="W755" s="323"/>
      <c r="X755" s="323"/>
      <c r="Y755" s="323"/>
      <c r="Z755" s="323"/>
      <c r="AA755" s="323"/>
      <c r="AB755" s="323"/>
      <c r="AC755" s="323"/>
      <c r="AD755" s="323"/>
      <c r="AE755" s="323"/>
      <c r="AF755" s="323"/>
    </row>
    <row r="756" spans="12:32" x14ac:dyDescent="0.2">
      <c r="L756" s="323"/>
      <c r="M756" s="323"/>
      <c r="N756" s="323"/>
      <c r="O756" s="323"/>
      <c r="P756" s="323"/>
      <c r="Q756" s="323"/>
      <c r="R756" s="323"/>
      <c r="S756" s="323"/>
      <c r="T756" s="323"/>
      <c r="U756" s="323"/>
      <c r="V756" s="323"/>
      <c r="W756" s="323"/>
      <c r="X756" s="323"/>
      <c r="Y756" s="323"/>
      <c r="Z756" s="323"/>
      <c r="AA756" s="323"/>
      <c r="AB756" s="323"/>
      <c r="AC756" s="323"/>
      <c r="AD756" s="323"/>
      <c r="AE756" s="323"/>
      <c r="AF756" s="323"/>
    </row>
    <row r="757" spans="12:32" x14ac:dyDescent="0.2">
      <c r="L757" s="323"/>
      <c r="M757" s="323"/>
      <c r="N757" s="323"/>
      <c r="O757" s="323"/>
      <c r="P757" s="323"/>
      <c r="Q757" s="323"/>
      <c r="R757" s="323"/>
      <c r="S757" s="323"/>
      <c r="T757" s="323"/>
      <c r="U757" s="323"/>
      <c r="V757" s="323"/>
      <c r="W757" s="323"/>
      <c r="X757" s="323"/>
      <c r="Y757" s="323"/>
      <c r="Z757" s="323"/>
      <c r="AA757" s="323"/>
      <c r="AB757" s="323"/>
      <c r="AC757" s="323"/>
      <c r="AD757" s="323"/>
      <c r="AE757" s="323"/>
      <c r="AF757" s="323"/>
    </row>
    <row r="758" spans="12:32" x14ac:dyDescent="0.2">
      <c r="L758" s="323"/>
      <c r="M758" s="323"/>
      <c r="N758" s="323"/>
      <c r="O758" s="323"/>
      <c r="P758" s="323"/>
      <c r="Q758" s="323"/>
      <c r="R758" s="323"/>
      <c r="S758" s="323"/>
      <c r="T758" s="323"/>
      <c r="U758" s="323"/>
      <c r="V758" s="323"/>
      <c r="W758" s="323"/>
      <c r="X758" s="323"/>
      <c r="Y758" s="323"/>
      <c r="Z758" s="323"/>
      <c r="AA758" s="323"/>
      <c r="AB758" s="323"/>
      <c r="AC758" s="323"/>
      <c r="AD758" s="323"/>
      <c r="AE758" s="323"/>
      <c r="AF758" s="323"/>
    </row>
    <row r="759" spans="12:32" x14ac:dyDescent="0.2">
      <c r="L759" s="323"/>
      <c r="M759" s="323"/>
      <c r="N759" s="323"/>
      <c r="O759" s="323"/>
      <c r="P759" s="323"/>
      <c r="Q759" s="323"/>
      <c r="R759" s="323"/>
      <c r="S759" s="323"/>
      <c r="T759" s="323"/>
      <c r="U759" s="323"/>
      <c r="V759" s="323"/>
      <c r="W759" s="323"/>
      <c r="X759" s="323"/>
      <c r="Y759" s="323"/>
      <c r="Z759" s="323"/>
      <c r="AA759" s="323"/>
      <c r="AB759" s="323"/>
      <c r="AC759" s="323"/>
      <c r="AD759" s="323"/>
      <c r="AE759" s="323"/>
      <c r="AF759" s="323"/>
    </row>
    <row r="760" spans="12:32" x14ac:dyDescent="0.2">
      <c r="L760" s="323"/>
      <c r="M760" s="323"/>
      <c r="N760" s="323"/>
      <c r="O760" s="323"/>
      <c r="P760" s="323"/>
      <c r="Q760" s="323"/>
      <c r="R760" s="323"/>
      <c r="S760" s="323"/>
      <c r="T760" s="323"/>
      <c r="U760" s="323"/>
      <c r="V760" s="323"/>
      <c r="W760" s="323"/>
      <c r="X760" s="323"/>
      <c r="Y760" s="323"/>
      <c r="Z760" s="323"/>
      <c r="AA760" s="323"/>
      <c r="AB760" s="323"/>
      <c r="AC760" s="323"/>
      <c r="AD760" s="323"/>
      <c r="AE760" s="323"/>
      <c r="AF760" s="323"/>
    </row>
    <row r="761" spans="12:32" x14ac:dyDescent="0.2">
      <c r="L761" s="323"/>
      <c r="M761" s="323"/>
      <c r="N761" s="323"/>
      <c r="O761" s="323"/>
      <c r="P761" s="323"/>
      <c r="Q761" s="323"/>
      <c r="R761" s="323"/>
      <c r="S761" s="323"/>
      <c r="T761" s="323"/>
      <c r="U761" s="323"/>
      <c r="V761" s="323"/>
      <c r="W761" s="323"/>
      <c r="X761" s="323"/>
      <c r="Y761" s="323"/>
      <c r="Z761" s="323"/>
      <c r="AA761" s="323"/>
      <c r="AB761" s="323"/>
      <c r="AC761" s="323"/>
      <c r="AD761" s="323"/>
      <c r="AE761" s="323"/>
      <c r="AF761" s="323"/>
    </row>
    <row r="762" spans="12:32" x14ac:dyDescent="0.2">
      <c r="L762" s="323"/>
      <c r="M762" s="323"/>
      <c r="N762" s="323"/>
      <c r="O762" s="323"/>
      <c r="P762" s="323"/>
      <c r="Q762" s="323"/>
      <c r="R762" s="323"/>
      <c r="S762" s="323"/>
      <c r="T762" s="323"/>
      <c r="U762" s="323"/>
      <c r="V762" s="323"/>
      <c r="W762" s="323"/>
      <c r="X762" s="323"/>
      <c r="Y762" s="323"/>
      <c r="Z762" s="323"/>
      <c r="AA762" s="323"/>
      <c r="AB762" s="323"/>
      <c r="AC762" s="323"/>
      <c r="AD762" s="323"/>
      <c r="AE762" s="323"/>
      <c r="AF762" s="324"/>
    </row>
    <row r="763" spans="12:32" x14ac:dyDescent="0.2">
      <c r="L763" s="323"/>
      <c r="M763" s="323"/>
      <c r="N763" s="323"/>
      <c r="O763" s="323"/>
      <c r="P763" s="323"/>
      <c r="Q763" s="323"/>
      <c r="R763" s="323"/>
      <c r="S763" s="323"/>
      <c r="T763" s="323"/>
      <c r="U763" s="323"/>
      <c r="V763" s="323"/>
      <c r="W763" s="323"/>
      <c r="X763" s="323"/>
      <c r="Y763" s="323"/>
      <c r="Z763" s="323"/>
      <c r="AA763" s="323"/>
      <c r="AB763" s="323"/>
      <c r="AC763" s="323"/>
      <c r="AD763" s="323"/>
      <c r="AE763" s="323"/>
      <c r="AF763" s="323"/>
    </row>
    <row r="764" spans="12:32" x14ac:dyDescent="0.2">
      <c r="L764" s="323"/>
      <c r="M764" s="323"/>
      <c r="N764" s="323"/>
      <c r="O764" s="323"/>
      <c r="P764" s="323"/>
      <c r="Q764" s="323"/>
      <c r="R764" s="323"/>
      <c r="S764" s="323"/>
      <c r="T764" s="323"/>
      <c r="U764" s="323"/>
      <c r="V764" s="323"/>
      <c r="W764" s="323"/>
      <c r="X764" s="323"/>
      <c r="Y764" s="323"/>
      <c r="Z764" s="323"/>
      <c r="AA764" s="323"/>
      <c r="AB764" s="323"/>
      <c r="AC764" s="323"/>
      <c r="AD764" s="323"/>
      <c r="AE764" s="323"/>
      <c r="AF764" s="323"/>
    </row>
    <row r="765" spans="12:32" x14ac:dyDescent="0.2">
      <c r="L765" s="323"/>
      <c r="M765" s="323"/>
      <c r="N765" s="323"/>
      <c r="O765" s="323"/>
      <c r="P765" s="323"/>
      <c r="Q765" s="323"/>
      <c r="R765" s="323"/>
      <c r="S765" s="323"/>
      <c r="T765" s="323"/>
      <c r="U765" s="323"/>
      <c r="V765" s="323"/>
      <c r="W765" s="323"/>
      <c r="X765" s="323"/>
      <c r="Y765" s="323"/>
      <c r="Z765" s="323"/>
      <c r="AA765" s="323"/>
      <c r="AB765" s="323"/>
      <c r="AC765" s="323"/>
      <c r="AD765" s="323"/>
      <c r="AE765" s="323"/>
      <c r="AF765" s="323"/>
    </row>
    <row r="766" spans="12:32" x14ac:dyDescent="0.2">
      <c r="L766" s="323"/>
      <c r="M766" s="323"/>
      <c r="N766" s="323"/>
      <c r="O766" s="323"/>
      <c r="P766" s="323"/>
      <c r="Q766" s="323"/>
      <c r="R766" s="323"/>
      <c r="S766" s="323"/>
      <c r="T766" s="323"/>
      <c r="U766" s="323"/>
      <c r="V766" s="323"/>
      <c r="W766" s="323"/>
      <c r="X766" s="323"/>
      <c r="Y766" s="323"/>
      <c r="Z766" s="323"/>
      <c r="AA766" s="323"/>
      <c r="AB766" s="323"/>
      <c r="AC766" s="323"/>
      <c r="AD766" s="323"/>
      <c r="AE766" s="323"/>
      <c r="AF766" s="323"/>
    </row>
    <row r="767" spans="12:32" x14ac:dyDescent="0.2">
      <c r="L767" s="323"/>
      <c r="M767" s="323"/>
      <c r="N767" s="323"/>
      <c r="O767" s="323"/>
      <c r="P767" s="323"/>
      <c r="Q767" s="323"/>
      <c r="R767" s="323"/>
      <c r="S767" s="323"/>
      <c r="T767" s="323"/>
      <c r="U767" s="323"/>
      <c r="V767" s="323"/>
      <c r="W767" s="323"/>
      <c r="X767" s="323"/>
      <c r="Y767" s="323"/>
      <c r="Z767" s="323"/>
      <c r="AA767" s="323"/>
      <c r="AB767" s="323"/>
      <c r="AC767" s="323"/>
      <c r="AD767" s="323"/>
      <c r="AE767" s="323"/>
      <c r="AF767" s="323"/>
    </row>
    <row r="768" spans="12:32" x14ac:dyDescent="0.2">
      <c r="L768" s="323"/>
      <c r="M768" s="323"/>
      <c r="N768" s="323"/>
      <c r="O768" s="323"/>
      <c r="P768" s="323"/>
      <c r="Q768" s="323"/>
      <c r="R768" s="323"/>
      <c r="S768" s="323"/>
      <c r="T768" s="323"/>
      <c r="U768" s="323"/>
      <c r="V768" s="323"/>
      <c r="W768" s="323"/>
      <c r="X768" s="323"/>
      <c r="Y768" s="323"/>
      <c r="Z768" s="323"/>
      <c r="AA768" s="323"/>
      <c r="AB768" s="323"/>
      <c r="AC768" s="323"/>
      <c r="AD768" s="323"/>
      <c r="AE768" s="323"/>
      <c r="AF768" s="323"/>
    </row>
    <row r="769" spans="12:32" x14ac:dyDescent="0.2">
      <c r="L769" s="323"/>
      <c r="M769" s="323"/>
      <c r="N769" s="323"/>
      <c r="O769" s="323"/>
      <c r="P769" s="323"/>
      <c r="Q769" s="323"/>
      <c r="R769" s="323"/>
      <c r="S769" s="323"/>
      <c r="T769" s="323"/>
      <c r="U769" s="323"/>
      <c r="V769" s="323"/>
      <c r="W769" s="323"/>
      <c r="X769" s="323"/>
      <c r="Y769" s="323"/>
      <c r="Z769" s="323"/>
      <c r="AA769" s="323"/>
      <c r="AB769" s="323"/>
      <c r="AC769" s="323"/>
      <c r="AD769" s="323"/>
      <c r="AE769" s="323"/>
      <c r="AF769" s="323"/>
    </row>
    <row r="770" spans="12:32" x14ac:dyDescent="0.2">
      <c r="L770" s="323"/>
      <c r="M770" s="323"/>
      <c r="N770" s="323"/>
      <c r="O770" s="323"/>
      <c r="P770" s="323"/>
      <c r="Q770" s="323"/>
      <c r="R770" s="323"/>
      <c r="S770" s="323"/>
      <c r="T770" s="323"/>
      <c r="U770" s="323"/>
      <c r="V770" s="323"/>
      <c r="W770" s="323"/>
      <c r="X770" s="323"/>
      <c r="Y770" s="323"/>
      <c r="Z770" s="323"/>
      <c r="AA770" s="323"/>
      <c r="AB770" s="323"/>
      <c r="AC770" s="323"/>
      <c r="AD770" s="323"/>
      <c r="AE770" s="323"/>
      <c r="AF770" s="323"/>
    </row>
    <row r="771" spans="12:32" x14ac:dyDescent="0.2">
      <c r="L771" s="323"/>
      <c r="M771" s="323"/>
      <c r="N771" s="323"/>
      <c r="O771" s="323"/>
      <c r="P771" s="323"/>
      <c r="Q771" s="323"/>
      <c r="R771" s="323"/>
      <c r="S771" s="323"/>
      <c r="T771" s="323"/>
      <c r="U771" s="323"/>
      <c r="V771" s="323"/>
      <c r="W771" s="323"/>
      <c r="X771" s="323"/>
      <c r="Y771" s="323"/>
      <c r="Z771" s="323"/>
      <c r="AA771" s="323"/>
      <c r="AB771" s="323"/>
      <c r="AC771" s="323"/>
      <c r="AD771" s="323"/>
      <c r="AE771" s="323"/>
      <c r="AF771" s="323"/>
    </row>
    <row r="772" spans="12:32" x14ac:dyDescent="0.2">
      <c r="L772" s="323"/>
      <c r="M772" s="323"/>
      <c r="N772" s="323"/>
      <c r="O772" s="323"/>
      <c r="P772" s="323"/>
      <c r="Q772" s="323"/>
      <c r="R772" s="323"/>
      <c r="S772" s="323"/>
      <c r="T772" s="323"/>
      <c r="U772" s="323"/>
      <c r="V772" s="323"/>
      <c r="W772" s="323"/>
      <c r="X772" s="323"/>
      <c r="Y772" s="323"/>
      <c r="Z772" s="323"/>
      <c r="AA772" s="323"/>
      <c r="AB772" s="323"/>
      <c r="AC772" s="323"/>
      <c r="AD772" s="323"/>
      <c r="AE772" s="323"/>
      <c r="AF772" s="323"/>
    </row>
    <row r="773" spans="12:32" x14ac:dyDescent="0.2">
      <c r="L773" s="323"/>
      <c r="M773" s="323"/>
      <c r="N773" s="323"/>
      <c r="O773" s="323"/>
      <c r="P773" s="323"/>
      <c r="Q773" s="323"/>
      <c r="R773" s="323"/>
      <c r="S773" s="323"/>
      <c r="T773" s="323"/>
      <c r="U773" s="323"/>
      <c r="V773" s="323"/>
      <c r="W773" s="323"/>
      <c r="X773" s="323"/>
      <c r="Y773" s="323"/>
      <c r="Z773" s="323"/>
      <c r="AA773" s="323"/>
      <c r="AB773" s="323"/>
      <c r="AC773" s="323"/>
      <c r="AD773" s="323"/>
      <c r="AE773" s="323"/>
      <c r="AF773" s="323"/>
    </row>
    <row r="774" spans="12:32" x14ac:dyDescent="0.2">
      <c r="L774" s="323"/>
      <c r="M774" s="323"/>
      <c r="N774" s="323"/>
      <c r="O774" s="323"/>
      <c r="P774" s="323"/>
      <c r="Q774" s="323"/>
      <c r="R774" s="323"/>
      <c r="S774" s="323"/>
      <c r="T774" s="323"/>
      <c r="U774" s="323"/>
      <c r="V774" s="323"/>
      <c r="W774" s="323"/>
      <c r="X774" s="323"/>
      <c r="Y774" s="323"/>
      <c r="Z774" s="323"/>
      <c r="AA774" s="323"/>
      <c r="AB774" s="323"/>
      <c r="AC774" s="323"/>
      <c r="AD774" s="323"/>
      <c r="AE774" s="323"/>
      <c r="AF774" s="323"/>
    </row>
    <row r="775" spans="12:32" x14ac:dyDescent="0.2">
      <c r="L775" s="323"/>
      <c r="M775" s="323"/>
      <c r="N775" s="323"/>
      <c r="O775" s="323"/>
      <c r="P775" s="323"/>
      <c r="Q775" s="323"/>
      <c r="R775" s="323"/>
      <c r="S775" s="323"/>
      <c r="T775" s="323"/>
      <c r="U775" s="323"/>
      <c r="V775" s="323"/>
      <c r="W775" s="323"/>
      <c r="X775" s="323"/>
      <c r="Y775" s="323"/>
      <c r="Z775" s="323"/>
      <c r="AA775" s="323"/>
      <c r="AB775" s="323"/>
      <c r="AC775" s="323"/>
      <c r="AD775" s="323"/>
      <c r="AE775" s="323"/>
      <c r="AF775" s="323"/>
    </row>
    <row r="776" spans="12:32" x14ac:dyDescent="0.2">
      <c r="L776" s="323"/>
      <c r="M776" s="323"/>
      <c r="N776" s="323"/>
      <c r="O776" s="323"/>
      <c r="P776" s="323"/>
      <c r="Q776" s="323"/>
      <c r="R776" s="323"/>
      <c r="S776" s="323"/>
      <c r="T776" s="323"/>
      <c r="U776" s="323"/>
      <c r="V776" s="323"/>
      <c r="W776" s="323"/>
      <c r="X776" s="323"/>
      <c r="Y776" s="323"/>
      <c r="Z776" s="323"/>
      <c r="AA776" s="323"/>
      <c r="AB776" s="323"/>
      <c r="AC776" s="323"/>
      <c r="AD776" s="323"/>
      <c r="AE776" s="323"/>
      <c r="AF776" s="323"/>
    </row>
    <row r="777" spans="12:32" x14ac:dyDescent="0.2">
      <c r="L777" s="323"/>
      <c r="M777" s="323"/>
      <c r="N777" s="323"/>
      <c r="O777" s="323"/>
      <c r="P777" s="323"/>
      <c r="Q777" s="323"/>
      <c r="R777" s="323"/>
      <c r="S777" s="323"/>
      <c r="T777" s="323"/>
      <c r="U777" s="323"/>
      <c r="V777" s="323"/>
      <c r="W777" s="323"/>
      <c r="X777" s="323"/>
      <c r="Y777" s="323"/>
      <c r="Z777" s="323"/>
      <c r="AA777" s="323"/>
      <c r="AB777" s="323"/>
      <c r="AC777" s="323"/>
      <c r="AD777" s="323"/>
      <c r="AE777" s="323"/>
      <c r="AF777" s="323"/>
    </row>
    <row r="778" spans="12:32" x14ac:dyDescent="0.2">
      <c r="L778" s="323"/>
      <c r="M778" s="323"/>
      <c r="N778" s="323"/>
      <c r="O778" s="323"/>
      <c r="P778" s="323"/>
      <c r="Q778" s="323"/>
      <c r="R778" s="323"/>
      <c r="S778" s="323"/>
      <c r="T778" s="323"/>
      <c r="U778" s="323"/>
      <c r="V778" s="323"/>
      <c r="W778" s="323"/>
      <c r="X778" s="323"/>
      <c r="Y778" s="323"/>
      <c r="Z778" s="323"/>
      <c r="AA778" s="323"/>
      <c r="AB778" s="323"/>
      <c r="AC778" s="323"/>
      <c r="AD778" s="323"/>
      <c r="AE778" s="323"/>
      <c r="AF778" s="323"/>
    </row>
    <row r="779" spans="12:32" x14ac:dyDescent="0.2">
      <c r="L779" s="323"/>
      <c r="M779" s="323"/>
      <c r="N779" s="323"/>
      <c r="O779" s="323"/>
      <c r="P779" s="323"/>
      <c r="Q779" s="323"/>
      <c r="R779" s="323"/>
      <c r="S779" s="323"/>
      <c r="T779" s="323"/>
      <c r="U779" s="323"/>
      <c r="V779" s="323"/>
      <c r="W779" s="323"/>
      <c r="X779" s="323"/>
      <c r="Y779" s="323"/>
      <c r="Z779" s="323"/>
      <c r="AA779" s="323"/>
      <c r="AB779" s="323"/>
      <c r="AC779" s="323"/>
      <c r="AD779" s="323"/>
      <c r="AE779" s="323"/>
      <c r="AF779" s="323"/>
    </row>
    <row r="780" spans="12:32" x14ac:dyDescent="0.2">
      <c r="L780" s="323"/>
      <c r="M780" s="323"/>
      <c r="N780" s="323"/>
      <c r="O780" s="323"/>
      <c r="P780" s="323"/>
      <c r="Q780" s="323"/>
      <c r="R780" s="323"/>
      <c r="S780" s="323"/>
      <c r="T780" s="323"/>
      <c r="U780" s="323"/>
      <c r="V780" s="323"/>
      <c r="W780" s="323"/>
      <c r="X780" s="323"/>
      <c r="Y780" s="323"/>
      <c r="Z780" s="323"/>
      <c r="AA780" s="323"/>
      <c r="AB780" s="323"/>
      <c r="AC780" s="323"/>
      <c r="AD780" s="323"/>
      <c r="AE780" s="323"/>
      <c r="AF780" s="323"/>
    </row>
    <row r="781" spans="12:32" x14ac:dyDescent="0.2">
      <c r="L781" s="323"/>
      <c r="M781" s="323"/>
      <c r="N781" s="323"/>
      <c r="O781" s="323"/>
      <c r="P781" s="323"/>
      <c r="Q781" s="323"/>
      <c r="R781" s="323"/>
      <c r="S781" s="323"/>
      <c r="T781" s="323"/>
      <c r="U781" s="323"/>
      <c r="V781" s="323"/>
      <c r="W781" s="323"/>
      <c r="X781" s="323"/>
      <c r="Y781" s="323"/>
      <c r="Z781" s="323"/>
      <c r="AA781" s="323"/>
      <c r="AB781" s="323"/>
      <c r="AC781" s="323"/>
      <c r="AD781" s="323"/>
      <c r="AE781" s="323"/>
      <c r="AF781" s="323"/>
    </row>
    <row r="782" spans="12:32" x14ac:dyDescent="0.2">
      <c r="L782" s="323"/>
      <c r="M782" s="323"/>
      <c r="N782" s="323"/>
      <c r="O782" s="323"/>
      <c r="P782" s="323"/>
      <c r="Q782" s="323"/>
      <c r="R782" s="323"/>
      <c r="S782" s="323"/>
      <c r="T782" s="323"/>
      <c r="U782" s="323"/>
      <c r="V782" s="323"/>
      <c r="W782" s="323"/>
      <c r="X782" s="323"/>
      <c r="Y782" s="323"/>
      <c r="Z782" s="323"/>
      <c r="AA782" s="323"/>
      <c r="AB782" s="323"/>
      <c r="AC782" s="323"/>
      <c r="AD782" s="323"/>
      <c r="AE782" s="323"/>
      <c r="AF782" s="323"/>
    </row>
    <row r="783" spans="12:32" x14ac:dyDescent="0.2">
      <c r="L783" s="323"/>
      <c r="M783" s="323"/>
      <c r="N783" s="323"/>
      <c r="O783" s="323"/>
      <c r="P783" s="323"/>
      <c r="Q783" s="323"/>
      <c r="R783" s="323"/>
      <c r="S783" s="323"/>
      <c r="T783" s="323"/>
      <c r="U783" s="323"/>
      <c r="V783" s="323"/>
      <c r="W783" s="323"/>
      <c r="X783" s="323"/>
      <c r="Y783" s="323"/>
      <c r="Z783" s="323"/>
      <c r="AA783" s="323"/>
      <c r="AB783" s="323"/>
      <c r="AC783" s="323"/>
      <c r="AD783" s="323"/>
      <c r="AE783" s="323"/>
      <c r="AF783" s="323"/>
    </row>
    <row r="784" spans="12:32" x14ac:dyDescent="0.2">
      <c r="L784" s="323"/>
      <c r="M784" s="323"/>
      <c r="N784" s="323"/>
      <c r="O784" s="323"/>
      <c r="P784" s="323"/>
      <c r="Q784" s="323"/>
      <c r="R784" s="323"/>
      <c r="S784" s="323"/>
      <c r="T784" s="323"/>
      <c r="U784" s="323"/>
      <c r="V784" s="323"/>
      <c r="W784" s="323"/>
      <c r="X784" s="323"/>
      <c r="Y784" s="323"/>
      <c r="Z784" s="323"/>
      <c r="AA784" s="323"/>
      <c r="AB784" s="323"/>
      <c r="AC784" s="323"/>
      <c r="AD784" s="323"/>
      <c r="AE784" s="323"/>
      <c r="AF784" s="323"/>
    </row>
    <row r="785" spans="12:32" x14ac:dyDescent="0.2">
      <c r="L785" s="323"/>
      <c r="M785" s="323"/>
      <c r="N785" s="323"/>
      <c r="O785" s="323"/>
      <c r="P785" s="323"/>
      <c r="Q785" s="323"/>
      <c r="R785" s="323"/>
      <c r="S785" s="323"/>
      <c r="T785" s="323"/>
      <c r="U785" s="323"/>
      <c r="V785" s="323"/>
      <c r="W785" s="323"/>
      <c r="X785" s="323"/>
      <c r="Y785" s="323"/>
      <c r="Z785" s="323"/>
      <c r="AA785" s="323"/>
      <c r="AB785" s="323"/>
      <c r="AC785" s="323"/>
      <c r="AD785" s="323"/>
      <c r="AE785" s="323"/>
      <c r="AF785" s="324"/>
    </row>
    <row r="786" spans="12:32" x14ac:dyDescent="0.2">
      <c r="L786" s="323"/>
      <c r="M786" s="323"/>
      <c r="N786" s="323"/>
      <c r="O786" s="323"/>
      <c r="P786" s="323"/>
      <c r="Q786" s="323"/>
      <c r="R786" s="323"/>
      <c r="S786" s="323"/>
      <c r="T786" s="323"/>
      <c r="U786" s="323"/>
      <c r="V786" s="323"/>
      <c r="W786" s="323"/>
      <c r="X786" s="323"/>
      <c r="Y786" s="323"/>
      <c r="Z786" s="323"/>
      <c r="AA786" s="323"/>
      <c r="AB786" s="323"/>
      <c r="AC786" s="323"/>
      <c r="AD786" s="323"/>
      <c r="AE786" s="323"/>
      <c r="AF786" s="323"/>
    </row>
    <row r="787" spans="12:32" x14ac:dyDescent="0.2">
      <c r="L787" s="323"/>
      <c r="M787" s="323"/>
      <c r="N787" s="323"/>
      <c r="O787" s="323"/>
      <c r="P787" s="323"/>
      <c r="Q787" s="323"/>
      <c r="R787" s="323"/>
      <c r="S787" s="323"/>
      <c r="T787" s="323"/>
      <c r="U787" s="323"/>
      <c r="V787" s="323"/>
      <c r="W787" s="323"/>
      <c r="X787" s="323"/>
      <c r="Y787" s="323"/>
      <c r="Z787" s="323"/>
      <c r="AA787" s="323"/>
      <c r="AB787" s="323"/>
      <c r="AC787" s="323"/>
      <c r="AD787" s="323"/>
      <c r="AE787" s="323"/>
      <c r="AF787" s="323"/>
    </row>
    <row r="788" spans="12:32" x14ac:dyDescent="0.2">
      <c r="L788" s="323"/>
      <c r="M788" s="323"/>
      <c r="N788" s="323"/>
      <c r="O788" s="323"/>
      <c r="P788" s="323"/>
      <c r="Q788" s="323"/>
      <c r="R788" s="323"/>
      <c r="S788" s="323"/>
      <c r="T788" s="323"/>
      <c r="U788" s="323"/>
      <c r="V788" s="323"/>
      <c r="W788" s="323"/>
      <c r="X788" s="323"/>
      <c r="Y788" s="323"/>
      <c r="Z788" s="323"/>
      <c r="AA788" s="323"/>
      <c r="AB788" s="323"/>
      <c r="AC788" s="323"/>
      <c r="AD788" s="323"/>
      <c r="AE788" s="323"/>
      <c r="AF788" s="323"/>
    </row>
    <row r="789" spans="12:32" x14ac:dyDescent="0.2">
      <c r="L789" s="323"/>
      <c r="M789" s="323"/>
      <c r="N789" s="323"/>
      <c r="O789" s="323"/>
      <c r="P789" s="323"/>
      <c r="Q789" s="323"/>
      <c r="R789" s="323"/>
      <c r="S789" s="323"/>
      <c r="T789" s="323"/>
      <c r="U789" s="323"/>
      <c r="V789" s="323"/>
      <c r="W789" s="323"/>
      <c r="X789" s="323"/>
      <c r="Y789" s="323"/>
      <c r="Z789" s="323"/>
      <c r="AA789" s="323"/>
      <c r="AB789" s="323"/>
      <c r="AC789" s="323"/>
      <c r="AD789" s="323"/>
      <c r="AE789" s="323"/>
      <c r="AF789" s="323"/>
    </row>
    <row r="790" spans="12:32" x14ac:dyDescent="0.2">
      <c r="L790" s="323"/>
      <c r="M790" s="323"/>
      <c r="N790" s="323"/>
      <c r="O790" s="323"/>
      <c r="P790" s="323"/>
      <c r="Q790" s="323"/>
      <c r="R790" s="323"/>
      <c r="S790" s="323"/>
      <c r="T790" s="323"/>
      <c r="U790" s="323"/>
      <c r="V790" s="323"/>
      <c r="W790" s="323"/>
      <c r="X790" s="323"/>
      <c r="Y790" s="323"/>
      <c r="Z790" s="323"/>
      <c r="AA790" s="323"/>
      <c r="AB790" s="323"/>
      <c r="AC790" s="323"/>
      <c r="AD790" s="323"/>
      <c r="AE790" s="323"/>
      <c r="AF790" s="323"/>
    </row>
    <row r="791" spans="12:32" x14ac:dyDescent="0.2">
      <c r="L791" s="323"/>
      <c r="M791" s="323"/>
      <c r="N791" s="323"/>
      <c r="O791" s="323"/>
      <c r="P791" s="323"/>
      <c r="Q791" s="323"/>
      <c r="R791" s="323"/>
      <c r="S791" s="323"/>
      <c r="T791" s="323"/>
      <c r="U791" s="323"/>
      <c r="V791" s="323"/>
      <c r="W791" s="323"/>
      <c r="X791" s="323"/>
      <c r="Y791" s="323"/>
      <c r="Z791" s="323"/>
      <c r="AA791" s="323"/>
      <c r="AB791" s="323"/>
      <c r="AC791" s="323"/>
      <c r="AD791" s="323"/>
      <c r="AE791" s="323"/>
      <c r="AF791" s="323"/>
    </row>
    <row r="792" spans="12:32" x14ac:dyDescent="0.2">
      <c r="L792" s="323"/>
      <c r="M792" s="323"/>
      <c r="N792" s="323"/>
      <c r="O792" s="323"/>
      <c r="P792" s="323"/>
      <c r="Q792" s="323"/>
      <c r="R792" s="323"/>
      <c r="S792" s="323"/>
      <c r="T792" s="323"/>
      <c r="U792" s="323"/>
      <c r="V792" s="323"/>
      <c r="W792" s="323"/>
      <c r="X792" s="323"/>
      <c r="Y792" s="323"/>
      <c r="Z792" s="323"/>
      <c r="AA792" s="323"/>
      <c r="AB792" s="323"/>
      <c r="AC792" s="323"/>
      <c r="AD792" s="323"/>
      <c r="AE792" s="323"/>
      <c r="AF792" s="323"/>
    </row>
    <row r="793" spans="12:32" x14ac:dyDescent="0.2">
      <c r="L793" s="323"/>
      <c r="M793" s="323"/>
      <c r="N793" s="323"/>
      <c r="O793" s="323"/>
      <c r="P793" s="323"/>
      <c r="Q793" s="323"/>
      <c r="R793" s="323"/>
      <c r="S793" s="323"/>
      <c r="T793" s="323"/>
      <c r="U793" s="323"/>
      <c r="V793" s="323"/>
      <c r="W793" s="323"/>
      <c r="X793" s="323"/>
      <c r="Y793" s="323"/>
      <c r="Z793" s="323"/>
      <c r="AA793" s="323"/>
      <c r="AB793" s="323"/>
      <c r="AC793" s="323"/>
      <c r="AD793" s="323"/>
      <c r="AE793" s="323"/>
      <c r="AF793" s="323"/>
    </row>
    <row r="794" spans="12:32" x14ac:dyDescent="0.2">
      <c r="L794" s="323"/>
      <c r="M794" s="323"/>
      <c r="N794" s="323"/>
      <c r="O794" s="323"/>
      <c r="P794" s="323"/>
      <c r="Q794" s="323"/>
      <c r="R794" s="323"/>
      <c r="S794" s="323"/>
      <c r="T794" s="323"/>
      <c r="U794" s="323"/>
      <c r="V794" s="323"/>
      <c r="W794" s="323"/>
      <c r="X794" s="323"/>
      <c r="Y794" s="323"/>
      <c r="Z794" s="323"/>
      <c r="AA794" s="323"/>
      <c r="AB794" s="323"/>
      <c r="AC794" s="323"/>
      <c r="AD794" s="323"/>
      <c r="AE794" s="323"/>
      <c r="AF794" s="323"/>
    </row>
    <row r="795" spans="12:32" x14ac:dyDescent="0.2">
      <c r="L795" s="323"/>
      <c r="M795" s="323"/>
      <c r="N795" s="323"/>
      <c r="O795" s="323"/>
      <c r="P795" s="323"/>
      <c r="Q795" s="323"/>
      <c r="R795" s="323"/>
      <c r="S795" s="323"/>
      <c r="T795" s="323"/>
      <c r="U795" s="323"/>
      <c r="V795" s="323"/>
      <c r="W795" s="323"/>
      <c r="X795" s="323"/>
      <c r="Y795" s="323"/>
      <c r="Z795" s="323"/>
      <c r="AA795" s="323"/>
      <c r="AB795" s="323"/>
      <c r="AC795" s="323"/>
      <c r="AD795" s="323"/>
      <c r="AE795" s="323"/>
      <c r="AF795" s="323"/>
    </row>
    <row r="796" spans="12:32" x14ac:dyDescent="0.2">
      <c r="L796" s="323"/>
      <c r="M796" s="323"/>
      <c r="N796" s="323"/>
      <c r="O796" s="323"/>
      <c r="P796" s="323"/>
      <c r="Q796" s="323"/>
      <c r="R796" s="323"/>
      <c r="S796" s="323"/>
      <c r="T796" s="323"/>
      <c r="U796" s="323"/>
      <c r="V796" s="323"/>
      <c r="W796" s="323"/>
      <c r="X796" s="323"/>
      <c r="Y796" s="323"/>
      <c r="Z796" s="323"/>
      <c r="AA796" s="323"/>
      <c r="AB796" s="323"/>
      <c r="AC796" s="323"/>
      <c r="AD796" s="323"/>
      <c r="AE796" s="323"/>
      <c r="AF796" s="323"/>
    </row>
    <row r="797" spans="12:32" x14ac:dyDescent="0.2">
      <c r="L797" s="323"/>
      <c r="M797" s="323"/>
      <c r="N797" s="323"/>
      <c r="O797" s="323"/>
      <c r="P797" s="323"/>
      <c r="Q797" s="323"/>
      <c r="R797" s="323"/>
      <c r="S797" s="323"/>
      <c r="T797" s="323"/>
      <c r="U797" s="323"/>
      <c r="V797" s="323"/>
      <c r="W797" s="323"/>
      <c r="X797" s="323"/>
      <c r="Y797" s="323"/>
      <c r="Z797" s="323"/>
      <c r="AA797" s="323"/>
      <c r="AB797" s="323"/>
      <c r="AC797" s="323"/>
      <c r="AD797" s="323"/>
      <c r="AE797" s="323"/>
      <c r="AF797" s="323"/>
    </row>
    <row r="798" spans="12:32" x14ac:dyDescent="0.2">
      <c r="L798" s="323"/>
      <c r="M798" s="323"/>
      <c r="N798" s="323"/>
      <c r="O798" s="323"/>
      <c r="P798" s="323"/>
      <c r="Q798" s="323"/>
      <c r="R798" s="323"/>
      <c r="S798" s="323"/>
      <c r="T798" s="323"/>
      <c r="U798" s="323"/>
      <c r="V798" s="323"/>
      <c r="W798" s="323"/>
      <c r="X798" s="323"/>
      <c r="Y798" s="323"/>
      <c r="Z798" s="323"/>
      <c r="AA798" s="323"/>
      <c r="AB798" s="323"/>
      <c r="AC798" s="323"/>
      <c r="AD798" s="323"/>
      <c r="AE798" s="323"/>
      <c r="AF798" s="323"/>
    </row>
    <row r="799" spans="12:32" x14ac:dyDescent="0.2">
      <c r="L799" s="323"/>
      <c r="M799" s="323"/>
      <c r="N799" s="323"/>
      <c r="O799" s="323"/>
      <c r="P799" s="323"/>
      <c r="Q799" s="323"/>
      <c r="R799" s="323"/>
      <c r="S799" s="323"/>
      <c r="T799" s="323"/>
      <c r="U799" s="323"/>
      <c r="V799" s="323"/>
      <c r="W799" s="323"/>
      <c r="X799" s="323"/>
      <c r="Y799" s="323"/>
      <c r="Z799" s="323"/>
      <c r="AA799" s="323"/>
      <c r="AB799" s="323"/>
      <c r="AC799" s="323"/>
      <c r="AD799" s="323"/>
      <c r="AE799" s="323"/>
      <c r="AF799" s="323"/>
    </row>
    <row r="800" spans="12:32" x14ac:dyDescent="0.2">
      <c r="L800" s="323"/>
      <c r="M800" s="323"/>
      <c r="N800" s="323"/>
      <c r="O800" s="323"/>
      <c r="P800" s="323"/>
      <c r="Q800" s="323"/>
      <c r="R800" s="323"/>
      <c r="S800" s="323"/>
      <c r="T800" s="323"/>
      <c r="U800" s="323"/>
      <c r="V800" s="323"/>
      <c r="W800" s="323"/>
      <c r="X800" s="323"/>
      <c r="Y800" s="323"/>
      <c r="Z800" s="323"/>
      <c r="AA800" s="323"/>
      <c r="AB800" s="323"/>
      <c r="AC800" s="323"/>
      <c r="AD800" s="323"/>
      <c r="AE800" s="323"/>
      <c r="AF800" s="323"/>
    </row>
    <row r="801" spans="12:32" x14ac:dyDescent="0.2">
      <c r="L801" s="323"/>
      <c r="M801" s="323"/>
      <c r="N801" s="323"/>
      <c r="O801" s="323"/>
      <c r="P801" s="323"/>
      <c r="Q801" s="323"/>
      <c r="R801" s="323"/>
      <c r="S801" s="323"/>
      <c r="T801" s="323"/>
      <c r="U801" s="323"/>
      <c r="V801" s="323"/>
      <c r="W801" s="323"/>
      <c r="X801" s="323"/>
      <c r="Y801" s="323"/>
      <c r="Z801" s="323"/>
      <c r="AA801" s="323"/>
      <c r="AB801" s="323"/>
      <c r="AC801" s="323"/>
      <c r="AD801" s="323"/>
      <c r="AE801" s="323"/>
      <c r="AF801" s="323"/>
    </row>
    <row r="802" spans="12:32" x14ac:dyDescent="0.2">
      <c r="L802" s="323"/>
      <c r="M802" s="323"/>
      <c r="N802" s="323"/>
      <c r="O802" s="323"/>
      <c r="P802" s="323"/>
      <c r="Q802" s="323"/>
      <c r="R802" s="323"/>
      <c r="S802" s="323"/>
      <c r="T802" s="323"/>
      <c r="U802" s="323"/>
      <c r="V802" s="323"/>
      <c r="W802" s="323"/>
      <c r="X802" s="323"/>
      <c r="Y802" s="323"/>
      <c r="Z802" s="323"/>
      <c r="AA802" s="323"/>
      <c r="AB802" s="323"/>
      <c r="AC802" s="323"/>
      <c r="AD802" s="323"/>
      <c r="AE802" s="323"/>
      <c r="AF802" s="324"/>
    </row>
    <row r="803" spans="12:32" x14ac:dyDescent="0.2">
      <c r="L803" s="323"/>
      <c r="M803" s="323"/>
      <c r="N803" s="323"/>
      <c r="O803" s="323"/>
      <c r="P803" s="323"/>
      <c r="Q803" s="323"/>
      <c r="R803" s="323"/>
      <c r="S803" s="323"/>
      <c r="T803" s="323"/>
      <c r="U803" s="323"/>
      <c r="V803" s="323"/>
      <c r="W803" s="323"/>
      <c r="X803" s="323"/>
      <c r="Y803" s="323"/>
      <c r="Z803" s="323"/>
      <c r="AA803" s="323"/>
      <c r="AB803" s="323"/>
      <c r="AC803" s="323"/>
      <c r="AD803" s="323"/>
      <c r="AE803" s="323"/>
      <c r="AF803" s="323"/>
    </row>
    <row r="804" spans="12:32" x14ac:dyDescent="0.2">
      <c r="L804" s="323"/>
      <c r="M804" s="323"/>
      <c r="N804" s="323"/>
      <c r="O804" s="323"/>
      <c r="P804" s="323"/>
      <c r="Q804" s="323"/>
      <c r="R804" s="323"/>
      <c r="S804" s="323"/>
      <c r="T804" s="323"/>
      <c r="U804" s="323"/>
      <c r="V804" s="323"/>
      <c r="W804" s="323"/>
      <c r="X804" s="323"/>
      <c r="Y804" s="323"/>
      <c r="Z804" s="323"/>
      <c r="AA804" s="323"/>
      <c r="AB804" s="323"/>
      <c r="AC804" s="323"/>
      <c r="AD804" s="323"/>
      <c r="AE804" s="323"/>
      <c r="AF804" s="323"/>
    </row>
    <row r="805" spans="12:32" x14ac:dyDescent="0.2">
      <c r="L805" s="323"/>
      <c r="M805" s="323"/>
      <c r="N805" s="323"/>
      <c r="O805" s="323"/>
      <c r="P805" s="323"/>
      <c r="Q805" s="323"/>
      <c r="R805" s="323"/>
      <c r="S805" s="323"/>
      <c r="T805" s="323"/>
      <c r="U805" s="323"/>
      <c r="V805" s="323"/>
      <c r="W805" s="323"/>
      <c r="X805" s="323"/>
      <c r="Y805" s="323"/>
      <c r="Z805" s="323"/>
      <c r="AA805" s="323"/>
      <c r="AB805" s="323"/>
      <c r="AC805" s="323"/>
      <c r="AD805" s="323"/>
      <c r="AE805" s="323"/>
      <c r="AF805" s="323"/>
    </row>
    <row r="806" spans="12:32" x14ac:dyDescent="0.2">
      <c r="L806" s="323"/>
      <c r="M806" s="323"/>
      <c r="N806" s="323"/>
      <c r="O806" s="323"/>
      <c r="P806" s="323"/>
      <c r="Q806" s="323"/>
      <c r="R806" s="323"/>
      <c r="S806" s="323"/>
      <c r="T806" s="323"/>
      <c r="U806" s="323"/>
      <c r="V806" s="323"/>
      <c r="W806" s="323"/>
      <c r="X806" s="323"/>
      <c r="Y806" s="323"/>
      <c r="Z806" s="323"/>
      <c r="AA806" s="323"/>
      <c r="AB806" s="323"/>
      <c r="AC806" s="323"/>
      <c r="AD806" s="323"/>
      <c r="AE806" s="323"/>
      <c r="AF806" s="323"/>
    </row>
    <row r="807" spans="12:32" x14ac:dyDescent="0.2">
      <c r="L807" s="323"/>
      <c r="M807" s="323"/>
      <c r="N807" s="323"/>
      <c r="O807" s="323"/>
      <c r="P807" s="323"/>
      <c r="Q807" s="323"/>
      <c r="R807" s="323"/>
      <c r="S807" s="323"/>
      <c r="T807" s="323"/>
      <c r="U807" s="323"/>
      <c r="V807" s="323"/>
      <c r="W807" s="323"/>
      <c r="X807" s="323"/>
      <c r="Y807" s="323"/>
      <c r="Z807" s="323"/>
      <c r="AA807" s="323"/>
      <c r="AB807" s="323"/>
      <c r="AC807" s="323"/>
      <c r="AD807" s="323"/>
      <c r="AE807" s="323"/>
      <c r="AF807" s="323"/>
    </row>
    <row r="808" spans="12:32" x14ac:dyDescent="0.2">
      <c r="L808" s="323"/>
      <c r="M808" s="323"/>
      <c r="N808" s="323"/>
      <c r="O808" s="323"/>
      <c r="P808" s="323"/>
      <c r="Q808" s="323"/>
      <c r="R808" s="323"/>
      <c r="S808" s="323"/>
      <c r="T808" s="323"/>
      <c r="U808" s="323"/>
      <c r="V808" s="323"/>
      <c r="W808" s="323"/>
      <c r="X808" s="323"/>
      <c r="Y808" s="323"/>
      <c r="Z808" s="323"/>
      <c r="AA808" s="323"/>
      <c r="AB808" s="323"/>
      <c r="AC808" s="323"/>
      <c r="AD808" s="323"/>
      <c r="AE808" s="323"/>
      <c r="AF808" s="323"/>
    </row>
    <row r="809" spans="12:32" x14ac:dyDescent="0.2">
      <c r="L809" s="323"/>
      <c r="M809" s="323"/>
      <c r="N809" s="323"/>
      <c r="O809" s="323"/>
      <c r="P809" s="323"/>
      <c r="Q809" s="323"/>
      <c r="R809" s="323"/>
      <c r="S809" s="323"/>
      <c r="T809" s="323"/>
      <c r="U809" s="323"/>
      <c r="V809" s="323"/>
      <c r="W809" s="323"/>
      <c r="X809" s="323"/>
      <c r="Y809" s="323"/>
      <c r="Z809" s="323"/>
      <c r="AA809" s="323"/>
      <c r="AB809" s="323"/>
      <c r="AC809" s="323"/>
      <c r="AD809" s="323"/>
      <c r="AE809" s="323"/>
      <c r="AF809" s="323"/>
    </row>
    <row r="810" spans="12:32" x14ac:dyDescent="0.2">
      <c r="L810" s="323"/>
      <c r="M810" s="323"/>
      <c r="N810" s="323"/>
      <c r="O810" s="323"/>
      <c r="P810" s="323"/>
      <c r="Q810" s="323"/>
      <c r="R810" s="323"/>
      <c r="S810" s="323"/>
      <c r="T810" s="323"/>
      <c r="U810" s="323"/>
      <c r="V810" s="323"/>
      <c r="W810" s="323"/>
      <c r="X810" s="323"/>
      <c r="Y810" s="323"/>
      <c r="Z810" s="323"/>
      <c r="AA810" s="323"/>
      <c r="AB810" s="323"/>
      <c r="AC810" s="323"/>
      <c r="AD810" s="323"/>
      <c r="AE810" s="323"/>
      <c r="AF810" s="323"/>
    </row>
    <row r="811" spans="12:32" x14ac:dyDescent="0.2">
      <c r="L811" s="323"/>
      <c r="M811" s="323"/>
      <c r="N811" s="323"/>
      <c r="O811" s="323"/>
      <c r="P811" s="323"/>
      <c r="Q811" s="323"/>
      <c r="R811" s="323"/>
      <c r="S811" s="323"/>
      <c r="T811" s="323"/>
      <c r="U811" s="323"/>
      <c r="V811" s="323"/>
      <c r="W811" s="323"/>
      <c r="X811" s="323"/>
      <c r="Y811" s="323"/>
      <c r="Z811" s="323"/>
      <c r="AA811" s="323"/>
      <c r="AB811" s="323"/>
      <c r="AC811" s="323"/>
      <c r="AD811" s="323"/>
      <c r="AE811" s="323"/>
      <c r="AF811" s="323"/>
    </row>
    <row r="812" spans="12:32" x14ac:dyDescent="0.2">
      <c r="L812" s="323"/>
      <c r="M812" s="323"/>
      <c r="N812" s="323"/>
      <c r="O812" s="323"/>
      <c r="P812" s="323"/>
      <c r="Q812" s="323"/>
      <c r="R812" s="323"/>
      <c r="S812" s="323"/>
      <c r="T812" s="323"/>
      <c r="U812" s="323"/>
      <c r="V812" s="323"/>
      <c r="W812" s="323"/>
      <c r="X812" s="323"/>
      <c r="Y812" s="323"/>
      <c r="Z812" s="323"/>
      <c r="AA812" s="323"/>
      <c r="AB812" s="323"/>
      <c r="AC812" s="323"/>
      <c r="AD812" s="323"/>
      <c r="AE812" s="323"/>
      <c r="AF812" s="323"/>
    </row>
    <row r="813" spans="12:32" x14ac:dyDescent="0.2">
      <c r="L813" s="323"/>
      <c r="M813" s="323"/>
      <c r="N813" s="323"/>
      <c r="O813" s="323"/>
      <c r="P813" s="323"/>
      <c r="Q813" s="323"/>
      <c r="R813" s="323"/>
      <c r="S813" s="323"/>
      <c r="T813" s="323"/>
      <c r="U813" s="323"/>
      <c r="V813" s="323"/>
      <c r="W813" s="323"/>
      <c r="X813" s="323"/>
      <c r="Y813" s="323"/>
      <c r="Z813" s="323"/>
      <c r="AA813" s="323"/>
      <c r="AB813" s="323"/>
      <c r="AC813" s="323"/>
      <c r="AD813" s="323"/>
      <c r="AE813" s="323"/>
      <c r="AF813" s="323"/>
    </row>
    <row r="814" spans="12:32" x14ac:dyDescent="0.2">
      <c r="L814" s="323"/>
      <c r="M814" s="323"/>
      <c r="N814" s="323"/>
      <c r="O814" s="323"/>
      <c r="P814" s="323"/>
      <c r="Q814" s="323"/>
      <c r="R814" s="323"/>
      <c r="S814" s="323"/>
      <c r="T814" s="323"/>
      <c r="U814" s="323"/>
      <c r="V814" s="323"/>
      <c r="W814" s="323"/>
      <c r="X814" s="323"/>
      <c r="Y814" s="323"/>
      <c r="Z814" s="323"/>
      <c r="AA814" s="323"/>
      <c r="AB814" s="323"/>
      <c r="AC814" s="323"/>
      <c r="AD814" s="323"/>
      <c r="AE814" s="323"/>
      <c r="AF814" s="323"/>
    </row>
    <row r="815" spans="12:32" x14ac:dyDescent="0.2">
      <c r="L815" s="323"/>
      <c r="M815" s="323"/>
      <c r="N815" s="323"/>
      <c r="O815" s="323"/>
      <c r="P815" s="323"/>
      <c r="Q815" s="323"/>
      <c r="R815" s="323"/>
      <c r="S815" s="323"/>
      <c r="T815" s="323"/>
      <c r="U815" s="323"/>
      <c r="V815" s="323"/>
      <c r="W815" s="323"/>
      <c r="X815" s="323"/>
      <c r="Y815" s="323"/>
      <c r="Z815" s="323"/>
      <c r="AA815" s="323"/>
      <c r="AB815" s="323"/>
      <c r="AC815" s="323"/>
      <c r="AD815" s="323"/>
      <c r="AE815" s="323"/>
      <c r="AF815" s="323"/>
    </row>
    <row r="816" spans="12:32" x14ac:dyDescent="0.2">
      <c r="L816" s="323"/>
      <c r="M816" s="323"/>
      <c r="N816" s="323"/>
      <c r="O816" s="323"/>
      <c r="P816" s="323"/>
      <c r="Q816" s="323"/>
      <c r="R816" s="323"/>
      <c r="S816" s="323"/>
      <c r="T816" s="323"/>
      <c r="U816" s="323"/>
      <c r="V816" s="323"/>
      <c r="W816" s="323"/>
      <c r="X816" s="323"/>
      <c r="Y816" s="323"/>
      <c r="Z816" s="323"/>
      <c r="AA816" s="323"/>
      <c r="AB816" s="323"/>
      <c r="AC816" s="323"/>
      <c r="AD816" s="323"/>
      <c r="AE816" s="323"/>
      <c r="AF816" s="323"/>
    </row>
    <row r="817" spans="12:32" x14ac:dyDescent="0.2">
      <c r="L817" s="323"/>
      <c r="M817" s="323"/>
      <c r="N817" s="323"/>
      <c r="O817" s="323"/>
      <c r="P817" s="323"/>
      <c r="Q817" s="323"/>
      <c r="R817" s="323"/>
      <c r="S817" s="323"/>
      <c r="T817" s="323"/>
      <c r="U817" s="323"/>
      <c r="V817" s="323"/>
      <c r="W817" s="323"/>
      <c r="X817" s="323"/>
      <c r="Y817" s="323"/>
      <c r="Z817" s="323"/>
      <c r="AA817" s="323"/>
      <c r="AB817" s="323"/>
      <c r="AC817" s="323"/>
      <c r="AD817" s="323"/>
      <c r="AE817" s="323"/>
      <c r="AF817" s="323"/>
    </row>
    <row r="818" spans="12:32" x14ac:dyDescent="0.2">
      <c r="L818" s="323"/>
      <c r="M818" s="323"/>
      <c r="N818" s="323"/>
      <c r="O818" s="323"/>
      <c r="P818" s="323"/>
      <c r="Q818" s="323"/>
      <c r="R818" s="323"/>
      <c r="S818" s="323"/>
      <c r="T818" s="323"/>
      <c r="U818" s="323"/>
      <c r="V818" s="323"/>
      <c r="W818" s="323"/>
      <c r="X818" s="323"/>
      <c r="Y818" s="323"/>
      <c r="Z818" s="323"/>
      <c r="AA818" s="323"/>
      <c r="AB818" s="323"/>
      <c r="AC818" s="323"/>
      <c r="AD818" s="323"/>
      <c r="AE818" s="323"/>
      <c r="AF818" s="323"/>
    </row>
    <row r="819" spans="12:32" x14ac:dyDescent="0.2">
      <c r="L819" s="323"/>
      <c r="M819" s="323"/>
      <c r="N819" s="323"/>
      <c r="O819" s="323"/>
      <c r="P819" s="323"/>
      <c r="Q819" s="323"/>
      <c r="R819" s="323"/>
      <c r="S819" s="323"/>
      <c r="T819" s="323"/>
      <c r="U819" s="323"/>
      <c r="V819" s="323"/>
      <c r="W819" s="323"/>
      <c r="X819" s="323"/>
      <c r="Y819" s="323"/>
      <c r="Z819" s="323"/>
      <c r="AA819" s="323"/>
      <c r="AB819" s="323"/>
      <c r="AC819" s="323"/>
      <c r="AD819" s="323"/>
      <c r="AE819" s="323"/>
      <c r="AF819" s="323"/>
    </row>
    <row r="820" spans="12:32" x14ac:dyDescent="0.2">
      <c r="L820" s="323"/>
      <c r="M820" s="323"/>
      <c r="N820" s="323"/>
      <c r="O820" s="323"/>
      <c r="P820" s="323"/>
      <c r="Q820" s="323"/>
      <c r="R820" s="323"/>
      <c r="S820" s="323"/>
      <c r="T820" s="323"/>
      <c r="U820" s="323"/>
      <c r="V820" s="323"/>
      <c r="W820" s="323"/>
      <c r="X820" s="323"/>
      <c r="Y820" s="323"/>
      <c r="Z820" s="323"/>
      <c r="AA820" s="323"/>
      <c r="AB820" s="323"/>
      <c r="AC820" s="323"/>
      <c r="AD820" s="323"/>
      <c r="AE820" s="323"/>
      <c r="AF820" s="323"/>
    </row>
    <row r="821" spans="12:32" x14ac:dyDescent="0.2">
      <c r="L821" s="323"/>
      <c r="M821" s="323"/>
      <c r="N821" s="323"/>
      <c r="O821" s="323"/>
      <c r="P821" s="323"/>
      <c r="Q821" s="323"/>
      <c r="R821" s="323"/>
      <c r="S821" s="323"/>
      <c r="T821" s="323"/>
      <c r="U821" s="323"/>
      <c r="V821" s="323"/>
      <c r="W821" s="323"/>
      <c r="X821" s="323"/>
      <c r="Y821" s="323"/>
      <c r="Z821" s="323"/>
      <c r="AA821" s="323"/>
      <c r="AB821" s="323"/>
      <c r="AC821" s="323"/>
      <c r="AD821" s="323"/>
      <c r="AE821" s="323"/>
      <c r="AF821" s="323"/>
    </row>
    <row r="822" spans="12:32" x14ac:dyDescent="0.2">
      <c r="L822" s="323"/>
      <c r="M822" s="323"/>
      <c r="N822" s="323"/>
      <c r="O822" s="323"/>
      <c r="P822" s="323"/>
      <c r="Q822" s="323"/>
      <c r="R822" s="323"/>
      <c r="S822" s="323"/>
      <c r="T822" s="323"/>
      <c r="U822" s="323"/>
      <c r="V822" s="323"/>
      <c r="W822" s="323"/>
      <c r="X822" s="323"/>
      <c r="Y822" s="323"/>
      <c r="Z822" s="323"/>
      <c r="AA822" s="323"/>
      <c r="AB822" s="323"/>
      <c r="AC822" s="323"/>
      <c r="AD822" s="323"/>
      <c r="AE822" s="323"/>
      <c r="AF822" s="323"/>
    </row>
    <row r="823" spans="12:32" x14ac:dyDescent="0.2">
      <c r="L823" s="323"/>
      <c r="M823" s="323"/>
      <c r="N823" s="323"/>
      <c r="O823" s="323"/>
      <c r="P823" s="323"/>
      <c r="Q823" s="323"/>
      <c r="R823" s="323"/>
      <c r="S823" s="323"/>
      <c r="T823" s="323"/>
      <c r="U823" s="323"/>
      <c r="V823" s="323"/>
      <c r="W823" s="323"/>
      <c r="X823" s="323"/>
      <c r="Y823" s="323"/>
      <c r="Z823" s="323"/>
      <c r="AA823" s="323"/>
      <c r="AB823" s="323"/>
      <c r="AC823" s="323"/>
      <c r="AD823" s="323"/>
      <c r="AE823" s="323"/>
      <c r="AF823" s="323"/>
    </row>
    <row r="824" spans="12:32" x14ac:dyDescent="0.2">
      <c r="L824" s="323"/>
      <c r="M824" s="323"/>
      <c r="N824" s="323"/>
      <c r="O824" s="323"/>
      <c r="P824" s="323"/>
      <c r="Q824" s="323"/>
      <c r="R824" s="323"/>
      <c r="S824" s="323"/>
      <c r="T824" s="323"/>
      <c r="U824" s="323"/>
      <c r="V824" s="323"/>
      <c r="W824" s="323"/>
      <c r="X824" s="323"/>
      <c r="Y824" s="323"/>
      <c r="Z824" s="323"/>
      <c r="AA824" s="323"/>
      <c r="AB824" s="323"/>
      <c r="AC824" s="323"/>
      <c r="AD824" s="323"/>
      <c r="AE824" s="323"/>
      <c r="AF824" s="323"/>
    </row>
    <row r="825" spans="12:32" x14ac:dyDescent="0.2">
      <c r="L825" s="323"/>
      <c r="M825" s="323"/>
      <c r="N825" s="323"/>
      <c r="O825" s="323"/>
      <c r="P825" s="323"/>
      <c r="Q825" s="323"/>
      <c r="R825" s="323"/>
      <c r="S825" s="323"/>
      <c r="T825" s="323"/>
      <c r="U825" s="323"/>
      <c r="V825" s="323"/>
      <c r="W825" s="323"/>
      <c r="X825" s="323"/>
      <c r="Y825" s="323"/>
      <c r="Z825" s="323"/>
      <c r="AA825" s="323"/>
      <c r="AB825" s="323"/>
      <c r="AC825" s="323"/>
      <c r="AD825" s="323"/>
      <c r="AE825" s="323"/>
      <c r="AF825" s="323"/>
    </row>
    <row r="826" spans="12:32" x14ac:dyDescent="0.2">
      <c r="L826" s="323"/>
      <c r="M826" s="323"/>
      <c r="N826" s="323"/>
      <c r="O826" s="323"/>
      <c r="P826" s="323"/>
      <c r="Q826" s="323"/>
      <c r="R826" s="323"/>
      <c r="S826" s="323"/>
      <c r="T826" s="323"/>
      <c r="U826" s="323"/>
      <c r="V826" s="323"/>
      <c r="W826" s="323"/>
      <c r="X826" s="323"/>
      <c r="Y826" s="323"/>
      <c r="Z826" s="323"/>
      <c r="AA826" s="323"/>
      <c r="AB826" s="323"/>
      <c r="AC826" s="323"/>
      <c r="AD826" s="323"/>
      <c r="AE826" s="323"/>
      <c r="AF826" s="323"/>
    </row>
    <row r="827" spans="12:32" x14ac:dyDescent="0.2">
      <c r="L827" s="323"/>
      <c r="M827" s="323"/>
      <c r="N827" s="323"/>
      <c r="O827" s="323"/>
      <c r="P827" s="323"/>
      <c r="Q827" s="323"/>
      <c r="R827" s="323"/>
      <c r="S827" s="323"/>
      <c r="T827" s="323"/>
      <c r="U827" s="323"/>
      <c r="V827" s="323"/>
      <c r="W827" s="323"/>
      <c r="X827" s="323"/>
      <c r="Y827" s="323"/>
      <c r="Z827" s="323"/>
      <c r="AA827" s="323"/>
      <c r="AB827" s="323"/>
      <c r="AC827" s="323"/>
      <c r="AD827" s="323"/>
      <c r="AE827" s="323"/>
      <c r="AF827" s="323"/>
    </row>
    <row r="828" spans="12:32" x14ac:dyDescent="0.2">
      <c r="L828" s="323"/>
      <c r="M828" s="323"/>
      <c r="N828" s="323"/>
      <c r="O828" s="323"/>
      <c r="P828" s="323"/>
      <c r="Q828" s="323"/>
      <c r="R828" s="323"/>
      <c r="S828" s="323"/>
      <c r="T828" s="323"/>
      <c r="U828" s="323"/>
      <c r="V828" s="323"/>
      <c r="W828" s="323"/>
      <c r="X828" s="323"/>
      <c r="Y828" s="323"/>
      <c r="Z828" s="323"/>
      <c r="AA828" s="323"/>
      <c r="AB828" s="323"/>
      <c r="AC828" s="323"/>
      <c r="AD828" s="323"/>
      <c r="AE828" s="323"/>
      <c r="AF828" s="323"/>
    </row>
    <row r="829" spans="12:32" x14ac:dyDescent="0.2">
      <c r="L829" s="323"/>
      <c r="M829" s="323"/>
      <c r="N829" s="323"/>
      <c r="O829" s="323"/>
      <c r="P829" s="323"/>
      <c r="Q829" s="323"/>
      <c r="R829" s="323"/>
      <c r="S829" s="323"/>
      <c r="T829" s="323"/>
      <c r="U829" s="323"/>
      <c r="V829" s="323"/>
      <c r="W829" s="323"/>
      <c r="X829" s="323"/>
      <c r="Y829" s="323"/>
      <c r="Z829" s="323"/>
      <c r="AA829" s="323"/>
      <c r="AB829" s="323"/>
      <c r="AC829" s="323"/>
      <c r="AD829" s="323"/>
      <c r="AE829" s="323"/>
      <c r="AF829" s="323"/>
    </row>
    <row r="830" spans="12:32" x14ac:dyDescent="0.2">
      <c r="L830" s="323"/>
      <c r="M830" s="323"/>
      <c r="N830" s="323"/>
      <c r="O830" s="323"/>
      <c r="P830" s="323"/>
      <c r="Q830" s="323"/>
      <c r="R830" s="323"/>
      <c r="S830" s="323"/>
      <c r="T830" s="323"/>
      <c r="U830" s="323"/>
      <c r="V830" s="323"/>
      <c r="W830" s="323"/>
      <c r="X830" s="323"/>
      <c r="Y830" s="323"/>
      <c r="Z830" s="323"/>
      <c r="AA830" s="323"/>
      <c r="AB830" s="323"/>
      <c r="AC830" s="323"/>
      <c r="AD830" s="323"/>
      <c r="AE830" s="323"/>
      <c r="AF830" s="323"/>
    </row>
    <row r="831" spans="12:32" x14ac:dyDescent="0.2">
      <c r="L831" s="323"/>
      <c r="M831" s="323"/>
      <c r="N831" s="323"/>
      <c r="O831" s="323"/>
      <c r="P831" s="323"/>
      <c r="Q831" s="323"/>
      <c r="R831" s="323"/>
      <c r="S831" s="323"/>
      <c r="T831" s="323"/>
      <c r="U831" s="323"/>
      <c r="V831" s="323"/>
      <c r="W831" s="323"/>
      <c r="X831" s="323"/>
      <c r="Y831" s="323"/>
      <c r="Z831" s="323"/>
      <c r="AA831" s="323"/>
      <c r="AB831" s="323"/>
      <c r="AC831" s="323"/>
      <c r="AD831" s="323"/>
      <c r="AE831" s="323"/>
      <c r="AF831" s="323"/>
    </row>
    <row r="832" spans="12:32" x14ac:dyDescent="0.2">
      <c r="L832" s="323"/>
      <c r="M832" s="323"/>
      <c r="N832" s="323"/>
      <c r="O832" s="323"/>
      <c r="P832" s="323"/>
      <c r="Q832" s="323"/>
      <c r="R832" s="323"/>
      <c r="S832" s="323"/>
      <c r="T832" s="323"/>
      <c r="U832" s="323"/>
      <c r="V832" s="323"/>
      <c r="W832" s="323"/>
      <c r="X832" s="323"/>
      <c r="Y832" s="323"/>
      <c r="Z832" s="323"/>
      <c r="AA832" s="323"/>
      <c r="AB832" s="323"/>
      <c r="AC832" s="323"/>
      <c r="AD832" s="323"/>
      <c r="AE832" s="323"/>
      <c r="AF832" s="323"/>
    </row>
    <row r="833" spans="12:32" x14ac:dyDescent="0.2">
      <c r="L833" s="323"/>
      <c r="M833" s="323"/>
      <c r="N833" s="323"/>
      <c r="O833" s="323"/>
      <c r="P833" s="323"/>
      <c r="Q833" s="323"/>
      <c r="R833" s="323"/>
      <c r="S833" s="323"/>
      <c r="T833" s="323"/>
      <c r="U833" s="323"/>
      <c r="V833" s="323"/>
      <c r="W833" s="323"/>
      <c r="X833" s="323"/>
      <c r="Y833" s="323"/>
      <c r="Z833" s="323"/>
      <c r="AA833" s="323"/>
      <c r="AB833" s="323"/>
      <c r="AC833" s="323"/>
      <c r="AD833" s="323"/>
      <c r="AE833" s="323"/>
      <c r="AF833" s="323"/>
    </row>
    <row r="834" spans="12:32" x14ac:dyDescent="0.2">
      <c r="L834" s="323"/>
      <c r="M834" s="323"/>
      <c r="N834" s="323"/>
      <c r="O834" s="323"/>
      <c r="P834" s="323"/>
      <c r="Q834" s="323"/>
      <c r="R834" s="323"/>
      <c r="S834" s="323"/>
      <c r="T834" s="323"/>
      <c r="U834" s="323"/>
      <c r="V834" s="323"/>
      <c r="W834" s="323"/>
      <c r="X834" s="323"/>
      <c r="Y834" s="323"/>
      <c r="Z834" s="323"/>
      <c r="AA834" s="323"/>
      <c r="AB834" s="323"/>
      <c r="AC834" s="323"/>
      <c r="AD834" s="323"/>
      <c r="AE834" s="323"/>
      <c r="AF834" s="323"/>
    </row>
    <row r="835" spans="12:32" x14ac:dyDescent="0.2">
      <c r="L835" s="323"/>
      <c r="M835" s="323"/>
      <c r="N835" s="323"/>
      <c r="O835" s="323"/>
      <c r="P835" s="323"/>
      <c r="Q835" s="323"/>
      <c r="R835" s="323"/>
      <c r="S835" s="323"/>
      <c r="T835" s="323"/>
      <c r="U835" s="323"/>
      <c r="V835" s="323"/>
      <c r="W835" s="323"/>
      <c r="X835" s="323"/>
      <c r="Y835" s="323"/>
      <c r="Z835" s="323"/>
      <c r="AA835" s="323"/>
      <c r="AB835" s="323"/>
      <c r="AC835" s="323"/>
      <c r="AD835" s="323"/>
      <c r="AE835" s="323"/>
      <c r="AF835" s="323"/>
    </row>
    <row r="836" spans="12:32" x14ac:dyDescent="0.2">
      <c r="L836" s="323"/>
      <c r="M836" s="323"/>
      <c r="N836" s="323"/>
      <c r="O836" s="323"/>
      <c r="P836" s="323"/>
      <c r="Q836" s="323"/>
      <c r="R836" s="323"/>
      <c r="S836" s="323"/>
      <c r="T836" s="323"/>
      <c r="U836" s="323"/>
      <c r="V836" s="323"/>
      <c r="W836" s="323"/>
      <c r="X836" s="323"/>
      <c r="Y836" s="323"/>
      <c r="Z836" s="323"/>
      <c r="AA836" s="323"/>
      <c r="AB836" s="323"/>
      <c r="AC836" s="323"/>
      <c r="AD836" s="323"/>
      <c r="AE836" s="323"/>
      <c r="AF836" s="323"/>
    </row>
    <row r="837" spans="12:32" x14ac:dyDescent="0.2">
      <c r="L837" s="323"/>
      <c r="M837" s="323"/>
      <c r="N837" s="323"/>
      <c r="O837" s="323"/>
      <c r="P837" s="323"/>
      <c r="Q837" s="323"/>
      <c r="R837" s="323"/>
      <c r="S837" s="323"/>
      <c r="T837" s="323"/>
      <c r="U837" s="323"/>
      <c r="V837" s="323"/>
      <c r="W837" s="323"/>
      <c r="X837" s="323"/>
      <c r="Y837" s="323"/>
      <c r="Z837" s="323"/>
      <c r="AA837" s="323"/>
      <c r="AB837" s="323"/>
      <c r="AC837" s="323"/>
      <c r="AD837" s="323"/>
      <c r="AE837" s="323"/>
      <c r="AF837" s="323"/>
    </row>
    <row r="838" spans="12:32" x14ac:dyDescent="0.2">
      <c r="L838" s="323"/>
      <c r="M838" s="323"/>
      <c r="N838" s="323"/>
      <c r="O838" s="323"/>
      <c r="P838" s="323"/>
      <c r="Q838" s="323"/>
      <c r="R838" s="323"/>
      <c r="S838" s="323"/>
      <c r="T838" s="323"/>
      <c r="U838" s="323"/>
      <c r="V838" s="323"/>
      <c r="W838" s="323"/>
      <c r="X838" s="323"/>
      <c r="Y838" s="323"/>
      <c r="Z838" s="323"/>
      <c r="AA838" s="323"/>
      <c r="AB838" s="323"/>
      <c r="AC838" s="323"/>
      <c r="AD838" s="323"/>
      <c r="AE838" s="323"/>
      <c r="AF838" s="324"/>
    </row>
    <row r="839" spans="12:32" x14ac:dyDescent="0.2">
      <c r="L839" s="323"/>
      <c r="M839" s="323"/>
      <c r="N839" s="323"/>
      <c r="O839" s="323"/>
      <c r="P839" s="323"/>
      <c r="Q839" s="323"/>
      <c r="R839" s="323"/>
      <c r="S839" s="323"/>
      <c r="T839" s="323"/>
      <c r="U839" s="323"/>
      <c r="V839" s="323"/>
      <c r="W839" s="323"/>
      <c r="X839" s="323"/>
      <c r="Y839" s="323"/>
      <c r="Z839" s="323"/>
      <c r="AA839" s="323"/>
      <c r="AB839" s="323"/>
      <c r="AC839" s="323"/>
      <c r="AD839" s="323"/>
      <c r="AE839" s="323"/>
      <c r="AF839" s="323"/>
    </row>
    <row r="840" spans="12:32" x14ac:dyDescent="0.2">
      <c r="L840" s="323"/>
      <c r="M840" s="323"/>
      <c r="N840" s="323"/>
      <c r="O840" s="323"/>
      <c r="P840" s="323"/>
      <c r="Q840" s="323"/>
      <c r="R840" s="323"/>
      <c r="S840" s="323"/>
      <c r="T840" s="323"/>
      <c r="U840" s="323"/>
      <c r="V840" s="323"/>
      <c r="W840" s="323"/>
      <c r="X840" s="323"/>
      <c r="Y840" s="323"/>
      <c r="Z840" s="323"/>
      <c r="AA840" s="323"/>
      <c r="AB840" s="323"/>
      <c r="AC840" s="323"/>
      <c r="AD840" s="323"/>
      <c r="AE840" s="323"/>
      <c r="AF840" s="323"/>
    </row>
    <row r="841" spans="12:32" x14ac:dyDescent="0.2">
      <c r="L841" s="323"/>
      <c r="M841" s="323"/>
      <c r="N841" s="323"/>
      <c r="O841" s="323"/>
      <c r="P841" s="323"/>
      <c r="Q841" s="323"/>
      <c r="R841" s="323"/>
      <c r="S841" s="323"/>
      <c r="T841" s="323"/>
      <c r="U841" s="323"/>
      <c r="V841" s="323"/>
      <c r="W841" s="323"/>
      <c r="X841" s="323"/>
      <c r="Y841" s="323"/>
      <c r="Z841" s="323"/>
      <c r="AA841" s="323"/>
      <c r="AB841" s="323"/>
      <c r="AC841" s="323"/>
      <c r="AD841" s="323"/>
      <c r="AE841" s="323"/>
      <c r="AF841" s="323"/>
    </row>
    <row r="842" spans="12:32" x14ac:dyDescent="0.2">
      <c r="L842" s="323"/>
      <c r="M842" s="323"/>
      <c r="N842" s="323"/>
      <c r="O842" s="323"/>
      <c r="P842" s="323"/>
      <c r="Q842" s="323"/>
      <c r="R842" s="323"/>
      <c r="S842" s="323"/>
      <c r="T842" s="323"/>
      <c r="U842" s="323"/>
      <c r="V842" s="323"/>
      <c r="W842" s="323"/>
      <c r="X842" s="323"/>
      <c r="Y842" s="323"/>
      <c r="Z842" s="323"/>
      <c r="AA842" s="323"/>
      <c r="AB842" s="323"/>
      <c r="AC842" s="323"/>
      <c r="AD842" s="323"/>
      <c r="AE842" s="323"/>
      <c r="AF842" s="323"/>
    </row>
    <row r="843" spans="12:32" x14ac:dyDescent="0.2">
      <c r="L843" s="323"/>
      <c r="M843" s="323"/>
      <c r="N843" s="323"/>
      <c r="O843" s="323"/>
      <c r="P843" s="323"/>
      <c r="Q843" s="323"/>
      <c r="R843" s="323"/>
      <c r="S843" s="323"/>
      <c r="T843" s="323"/>
      <c r="U843" s="323"/>
      <c r="V843" s="323"/>
      <c r="W843" s="323"/>
      <c r="X843" s="323"/>
      <c r="Y843" s="323"/>
      <c r="Z843" s="323"/>
      <c r="AA843" s="323"/>
      <c r="AB843" s="323"/>
      <c r="AC843" s="323"/>
      <c r="AD843" s="323"/>
      <c r="AE843" s="323"/>
      <c r="AF843" s="323"/>
    </row>
    <row r="844" spans="12:32" x14ac:dyDescent="0.2">
      <c r="L844" s="323"/>
      <c r="M844" s="323"/>
      <c r="N844" s="323"/>
      <c r="O844" s="323"/>
      <c r="P844" s="323"/>
      <c r="Q844" s="323"/>
      <c r="R844" s="323"/>
      <c r="S844" s="323"/>
      <c r="T844" s="323"/>
      <c r="U844" s="323"/>
      <c r="V844" s="323"/>
      <c r="W844" s="323"/>
      <c r="X844" s="323"/>
      <c r="Y844" s="323"/>
      <c r="Z844" s="323"/>
      <c r="AA844" s="323"/>
      <c r="AB844" s="323"/>
      <c r="AC844" s="323"/>
      <c r="AD844" s="323"/>
      <c r="AE844" s="323"/>
      <c r="AF844" s="323"/>
    </row>
    <row r="845" spans="12:32" x14ac:dyDescent="0.2">
      <c r="L845" s="323"/>
      <c r="M845" s="323"/>
      <c r="N845" s="323"/>
      <c r="O845" s="323"/>
      <c r="P845" s="323"/>
      <c r="Q845" s="323"/>
      <c r="R845" s="323"/>
      <c r="S845" s="323"/>
      <c r="T845" s="323"/>
      <c r="U845" s="323"/>
      <c r="V845" s="323"/>
      <c r="W845" s="323"/>
      <c r="X845" s="323"/>
      <c r="Y845" s="323"/>
      <c r="Z845" s="323"/>
      <c r="AA845" s="323"/>
      <c r="AB845" s="323"/>
      <c r="AC845" s="323"/>
      <c r="AD845" s="323"/>
      <c r="AE845" s="323"/>
      <c r="AF845" s="323"/>
    </row>
    <row r="846" spans="12:32" x14ac:dyDescent="0.2">
      <c r="L846" s="323"/>
      <c r="M846" s="323"/>
      <c r="N846" s="323"/>
      <c r="O846" s="323"/>
      <c r="P846" s="323"/>
      <c r="Q846" s="323"/>
      <c r="R846" s="323"/>
      <c r="S846" s="323"/>
      <c r="T846" s="323"/>
      <c r="U846" s="323"/>
      <c r="V846" s="323"/>
      <c r="W846" s="323"/>
      <c r="X846" s="323"/>
      <c r="Y846" s="323"/>
      <c r="Z846" s="323"/>
      <c r="AA846" s="323"/>
      <c r="AB846" s="323"/>
      <c r="AC846" s="323"/>
      <c r="AD846" s="323"/>
      <c r="AE846" s="323"/>
      <c r="AF846" s="323"/>
    </row>
    <row r="847" spans="12:32" x14ac:dyDescent="0.2">
      <c r="L847" s="323"/>
      <c r="M847" s="323"/>
      <c r="N847" s="323"/>
      <c r="O847" s="323"/>
      <c r="P847" s="323"/>
      <c r="Q847" s="323"/>
      <c r="R847" s="323"/>
      <c r="S847" s="323"/>
      <c r="T847" s="323"/>
      <c r="U847" s="323"/>
      <c r="V847" s="323"/>
      <c r="W847" s="323"/>
      <c r="X847" s="323"/>
      <c r="Y847" s="323"/>
      <c r="Z847" s="323"/>
      <c r="AA847" s="323"/>
      <c r="AB847" s="323"/>
      <c r="AC847" s="323"/>
      <c r="AD847" s="323"/>
      <c r="AE847" s="323"/>
      <c r="AF847" s="323"/>
    </row>
    <row r="848" spans="12:32" x14ac:dyDescent="0.2">
      <c r="L848" s="323"/>
      <c r="M848" s="323"/>
      <c r="N848" s="323"/>
      <c r="O848" s="323"/>
      <c r="P848" s="323"/>
      <c r="Q848" s="323"/>
      <c r="R848" s="323"/>
      <c r="S848" s="323"/>
      <c r="T848" s="323"/>
      <c r="U848" s="323"/>
      <c r="V848" s="323"/>
      <c r="W848" s="323"/>
      <c r="X848" s="323"/>
      <c r="Y848" s="323"/>
      <c r="Z848" s="323"/>
      <c r="AA848" s="323"/>
      <c r="AB848" s="323"/>
      <c r="AC848" s="323"/>
      <c r="AD848" s="323"/>
      <c r="AE848" s="323"/>
      <c r="AF848" s="323"/>
    </row>
    <row r="849" spans="12:32" x14ac:dyDescent="0.2">
      <c r="L849" s="323"/>
      <c r="M849" s="323"/>
      <c r="N849" s="323"/>
      <c r="O849" s="323"/>
      <c r="P849" s="323"/>
      <c r="Q849" s="323"/>
      <c r="R849" s="323"/>
      <c r="S849" s="323"/>
      <c r="T849" s="323"/>
      <c r="U849" s="323"/>
      <c r="V849" s="323"/>
      <c r="W849" s="323"/>
      <c r="X849" s="323"/>
      <c r="Y849" s="323"/>
      <c r="Z849" s="323"/>
      <c r="AA849" s="323"/>
      <c r="AB849" s="323"/>
      <c r="AC849" s="323"/>
      <c r="AD849" s="323"/>
      <c r="AE849" s="323"/>
      <c r="AF849" s="323"/>
    </row>
    <row r="850" spans="12:32" x14ac:dyDescent="0.2">
      <c r="L850" s="323"/>
      <c r="M850" s="323"/>
      <c r="N850" s="323"/>
      <c r="O850" s="323"/>
      <c r="P850" s="323"/>
      <c r="Q850" s="323"/>
      <c r="R850" s="323"/>
      <c r="S850" s="323"/>
      <c r="T850" s="323"/>
      <c r="U850" s="323"/>
      <c r="V850" s="323"/>
      <c r="W850" s="323"/>
      <c r="X850" s="323"/>
      <c r="Y850" s="323"/>
      <c r="Z850" s="323"/>
      <c r="AA850" s="323"/>
      <c r="AB850" s="323"/>
      <c r="AC850" s="323"/>
      <c r="AD850" s="323"/>
      <c r="AE850" s="323"/>
      <c r="AF850" s="323"/>
    </row>
    <row r="851" spans="12:32" x14ac:dyDescent="0.2">
      <c r="L851" s="323"/>
      <c r="M851" s="323"/>
      <c r="N851" s="323"/>
      <c r="O851" s="323"/>
      <c r="P851" s="323"/>
      <c r="Q851" s="323"/>
      <c r="R851" s="323"/>
      <c r="S851" s="323"/>
      <c r="T851" s="323"/>
      <c r="U851" s="323"/>
      <c r="V851" s="323"/>
      <c r="W851" s="323"/>
      <c r="X851" s="323"/>
      <c r="Y851" s="323"/>
      <c r="Z851" s="323"/>
      <c r="AA851" s="323"/>
      <c r="AB851" s="323"/>
      <c r="AC851" s="323"/>
      <c r="AD851" s="323"/>
      <c r="AE851" s="323"/>
      <c r="AF851" s="323"/>
    </row>
    <row r="852" spans="12:32" x14ac:dyDescent="0.2">
      <c r="L852" s="323"/>
      <c r="M852" s="323"/>
      <c r="N852" s="323"/>
      <c r="O852" s="323"/>
      <c r="P852" s="323"/>
      <c r="Q852" s="323"/>
      <c r="R852" s="323"/>
      <c r="S852" s="323"/>
      <c r="T852" s="323"/>
      <c r="U852" s="323"/>
      <c r="V852" s="323"/>
      <c r="W852" s="323"/>
      <c r="X852" s="323"/>
      <c r="Y852" s="323"/>
      <c r="Z852" s="323"/>
      <c r="AA852" s="323"/>
      <c r="AB852" s="323"/>
      <c r="AC852" s="323"/>
      <c r="AD852" s="323"/>
      <c r="AE852" s="323"/>
      <c r="AF852" s="323"/>
    </row>
    <row r="853" spans="12:32" x14ac:dyDescent="0.2">
      <c r="L853" s="323"/>
      <c r="M853" s="323"/>
      <c r="N853" s="323"/>
      <c r="O853" s="323"/>
      <c r="P853" s="323"/>
      <c r="Q853" s="323"/>
      <c r="R853" s="323"/>
      <c r="S853" s="323"/>
      <c r="T853" s="323"/>
      <c r="U853" s="323"/>
      <c r="V853" s="323"/>
      <c r="W853" s="323"/>
      <c r="X853" s="323"/>
      <c r="Y853" s="323"/>
      <c r="Z853" s="323"/>
      <c r="AA853" s="323"/>
      <c r="AB853" s="323"/>
      <c r="AC853" s="323"/>
      <c r="AD853" s="323"/>
      <c r="AE853" s="323"/>
      <c r="AF853" s="323"/>
    </row>
    <row r="854" spans="12:32" x14ac:dyDescent="0.2">
      <c r="L854" s="323"/>
      <c r="M854" s="323"/>
      <c r="N854" s="323"/>
      <c r="O854" s="323"/>
      <c r="P854" s="323"/>
      <c r="Q854" s="323"/>
      <c r="R854" s="323"/>
      <c r="S854" s="323"/>
      <c r="T854" s="323"/>
      <c r="U854" s="323"/>
      <c r="V854" s="323"/>
      <c r="W854" s="323"/>
      <c r="X854" s="323"/>
      <c r="Y854" s="323"/>
      <c r="Z854" s="323"/>
      <c r="AA854" s="323"/>
      <c r="AB854" s="323"/>
      <c r="AC854" s="323"/>
      <c r="AD854" s="323"/>
      <c r="AE854" s="323"/>
      <c r="AF854" s="323"/>
    </row>
    <row r="855" spans="12:32" x14ac:dyDescent="0.2">
      <c r="L855" s="323"/>
      <c r="M855" s="323"/>
      <c r="N855" s="323"/>
      <c r="O855" s="323"/>
      <c r="P855" s="323"/>
      <c r="Q855" s="323"/>
      <c r="R855" s="323"/>
      <c r="S855" s="323"/>
      <c r="T855" s="323"/>
      <c r="U855" s="323"/>
      <c r="V855" s="323"/>
      <c r="W855" s="323"/>
      <c r="X855" s="323"/>
      <c r="Y855" s="323"/>
      <c r="Z855" s="323"/>
      <c r="AA855" s="323"/>
      <c r="AB855" s="323"/>
      <c r="AC855" s="323"/>
      <c r="AD855" s="323"/>
      <c r="AE855" s="323"/>
      <c r="AF855" s="323"/>
    </row>
    <row r="856" spans="12:32" x14ac:dyDescent="0.2">
      <c r="L856" s="323"/>
      <c r="M856" s="323"/>
      <c r="N856" s="323"/>
      <c r="O856" s="323"/>
      <c r="P856" s="323"/>
      <c r="Q856" s="323"/>
      <c r="R856" s="323"/>
      <c r="S856" s="323"/>
      <c r="T856" s="323"/>
      <c r="U856" s="323"/>
      <c r="V856" s="323"/>
      <c r="W856" s="323"/>
      <c r="X856" s="323"/>
      <c r="Y856" s="323"/>
      <c r="Z856" s="323"/>
      <c r="AA856" s="323"/>
      <c r="AB856" s="323"/>
      <c r="AC856" s="323"/>
      <c r="AD856" s="323"/>
      <c r="AE856" s="323"/>
      <c r="AF856" s="323"/>
    </row>
    <row r="857" spans="12:32" x14ac:dyDescent="0.2">
      <c r="L857" s="323"/>
      <c r="M857" s="323"/>
      <c r="N857" s="323"/>
      <c r="O857" s="323"/>
      <c r="P857" s="323"/>
      <c r="Q857" s="323"/>
      <c r="R857" s="323"/>
      <c r="S857" s="323"/>
      <c r="T857" s="323"/>
      <c r="U857" s="323"/>
      <c r="V857" s="323"/>
      <c r="W857" s="323"/>
      <c r="X857" s="323"/>
      <c r="Y857" s="323"/>
      <c r="Z857" s="323"/>
      <c r="AA857" s="323"/>
      <c r="AB857" s="323"/>
      <c r="AC857" s="323"/>
      <c r="AD857" s="323"/>
      <c r="AE857" s="323"/>
      <c r="AF857" s="323"/>
    </row>
    <row r="858" spans="12:32" x14ac:dyDescent="0.2">
      <c r="L858" s="323"/>
      <c r="M858" s="323"/>
      <c r="N858" s="323"/>
      <c r="O858" s="323"/>
      <c r="P858" s="323"/>
      <c r="Q858" s="323"/>
      <c r="R858" s="323"/>
      <c r="S858" s="323"/>
      <c r="T858" s="323"/>
      <c r="U858" s="323"/>
      <c r="V858" s="323"/>
      <c r="W858" s="323"/>
      <c r="X858" s="323"/>
      <c r="Y858" s="323"/>
      <c r="Z858" s="323"/>
      <c r="AA858" s="323"/>
      <c r="AB858" s="323"/>
      <c r="AC858" s="323"/>
      <c r="AD858" s="323"/>
      <c r="AE858" s="323"/>
      <c r="AF858" s="323"/>
    </row>
    <row r="859" spans="12:32" x14ac:dyDescent="0.2">
      <c r="L859" s="323"/>
      <c r="M859" s="323"/>
      <c r="N859" s="323"/>
      <c r="O859" s="323"/>
      <c r="P859" s="323"/>
      <c r="Q859" s="323"/>
      <c r="R859" s="323"/>
      <c r="S859" s="323"/>
      <c r="T859" s="323"/>
      <c r="U859" s="323"/>
      <c r="V859" s="323"/>
      <c r="W859" s="323"/>
      <c r="X859" s="323"/>
      <c r="Y859" s="323"/>
      <c r="Z859" s="323"/>
      <c r="AA859" s="323"/>
      <c r="AB859" s="323"/>
      <c r="AC859" s="323"/>
      <c r="AD859" s="323"/>
      <c r="AE859" s="323"/>
      <c r="AF859" s="323"/>
    </row>
    <row r="860" spans="12:32" x14ac:dyDescent="0.2">
      <c r="L860" s="323"/>
      <c r="M860" s="323"/>
      <c r="N860" s="323"/>
      <c r="O860" s="323"/>
      <c r="P860" s="323"/>
      <c r="Q860" s="323"/>
      <c r="R860" s="323"/>
      <c r="S860" s="323"/>
      <c r="T860" s="323"/>
      <c r="U860" s="323"/>
      <c r="V860" s="323"/>
      <c r="W860" s="323"/>
      <c r="X860" s="323"/>
      <c r="Y860" s="323"/>
      <c r="Z860" s="323"/>
      <c r="AA860" s="323"/>
      <c r="AB860" s="323"/>
      <c r="AC860" s="323"/>
      <c r="AD860" s="323"/>
      <c r="AE860" s="323"/>
      <c r="AF860" s="323"/>
    </row>
    <row r="861" spans="12:32" x14ac:dyDescent="0.2">
      <c r="L861" s="323"/>
      <c r="M861" s="323"/>
      <c r="N861" s="323"/>
      <c r="O861" s="323"/>
      <c r="P861" s="323"/>
      <c r="Q861" s="323"/>
      <c r="R861" s="323"/>
      <c r="S861" s="323"/>
      <c r="T861" s="323"/>
      <c r="U861" s="323"/>
      <c r="V861" s="323"/>
      <c r="W861" s="323"/>
      <c r="X861" s="323"/>
      <c r="Y861" s="323"/>
      <c r="Z861" s="323"/>
      <c r="AA861" s="323"/>
      <c r="AB861" s="323"/>
      <c r="AC861" s="323"/>
      <c r="AD861" s="323"/>
      <c r="AE861" s="323"/>
      <c r="AF861" s="323"/>
    </row>
    <row r="862" spans="12:32" x14ac:dyDescent="0.2">
      <c r="L862" s="323"/>
      <c r="M862" s="323"/>
      <c r="N862" s="323"/>
      <c r="O862" s="323"/>
      <c r="P862" s="323"/>
      <c r="Q862" s="323"/>
      <c r="R862" s="323"/>
      <c r="S862" s="323"/>
      <c r="T862" s="323"/>
      <c r="U862" s="323"/>
      <c r="V862" s="323"/>
      <c r="W862" s="323"/>
      <c r="X862" s="323"/>
      <c r="Y862" s="323"/>
      <c r="Z862" s="323"/>
      <c r="AA862" s="323"/>
      <c r="AB862" s="323"/>
      <c r="AC862" s="323"/>
      <c r="AD862" s="323"/>
      <c r="AE862" s="323"/>
      <c r="AF862" s="323"/>
    </row>
    <row r="863" spans="12:32" x14ac:dyDescent="0.2">
      <c r="L863" s="323"/>
      <c r="M863" s="323"/>
      <c r="N863" s="323"/>
      <c r="O863" s="323"/>
      <c r="P863" s="323"/>
      <c r="Q863" s="323"/>
      <c r="R863" s="323"/>
      <c r="S863" s="323"/>
      <c r="T863" s="323"/>
      <c r="U863" s="323"/>
      <c r="V863" s="323"/>
      <c r="W863" s="323"/>
      <c r="X863" s="323"/>
      <c r="Y863" s="323"/>
      <c r="Z863" s="323"/>
      <c r="AA863" s="323"/>
      <c r="AB863" s="323"/>
      <c r="AC863" s="323"/>
      <c r="AD863" s="323"/>
      <c r="AE863" s="323"/>
      <c r="AF863" s="323"/>
    </row>
    <row r="864" spans="12:32" x14ac:dyDescent="0.2">
      <c r="L864" s="323"/>
      <c r="M864" s="323"/>
      <c r="N864" s="323"/>
      <c r="O864" s="323"/>
      <c r="P864" s="323"/>
      <c r="Q864" s="323"/>
      <c r="R864" s="323"/>
      <c r="S864" s="323"/>
      <c r="T864" s="323"/>
      <c r="U864" s="323"/>
      <c r="V864" s="323"/>
      <c r="W864" s="323"/>
      <c r="X864" s="323"/>
      <c r="Y864" s="323"/>
      <c r="Z864" s="323"/>
      <c r="AA864" s="323"/>
      <c r="AB864" s="323"/>
      <c r="AC864" s="323"/>
      <c r="AD864" s="323"/>
      <c r="AE864" s="323"/>
      <c r="AF864" s="323"/>
    </row>
    <row r="865" spans="12:32" x14ac:dyDescent="0.2">
      <c r="L865" s="323"/>
      <c r="M865" s="323"/>
      <c r="N865" s="323"/>
      <c r="O865" s="323"/>
      <c r="P865" s="323"/>
      <c r="Q865" s="323"/>
      <c r="R865" s="323"/>
      <c r="S865" s="323"/>
      <c r="T865" s="323"/>
      <c r="U865" s="323"/>
      <c r="V865" s="323"/>
      <c r="W865" s="323"/>
      <c r="X865" s="323"/>
      <c r="Y865" s="323"/>
      <c r="Z865" s="323"/>
      <c r="AA865" s="323"/>
      <c r="AB865" s="323"/>
      <c r="AC865" s="323"/>
      <c r="AD865" s="323"/>
      <c r="AE865" s="323"/>
      <c r="AF865" s="323"/>
    </row>
    <row r="866" spans="12:32" x14ac:dyDescent="0.2">
      <c r="L866" s="323"/>
      <c r="M866" s="323"/>
      <c r="N866" s="323"/>
      <c r="O866" s="323"/>
      <c r="P866" s="323"/>
      <c r="Q866" s="323"/>
      <c r="R866" s="323"/>
      <c r="S866" s="323"/>
      <c r="T866" s="323"/>
      <c r="U866" s="323"/>
      <c r="V866" s="323"/>
      <c r="W866" s="323"/>
      <c r="X866" s="323"/>
      <c r="Y866" s="323"/>
      <c r="Z866" s="323"/>
      <c r="AA866" s="323"/>
      <c r="AB866" s="323"/>
      <c r="AC866" s="323"/>
      <c r="AD866" s="323"/>
      <c r="AE866" s="323"/>
      <c r="AF866" s="323"/>
    </row>
    <row r="867" spans="12:32" x14ac:dyDescent="0.2">
      <c r="L867" s="323"/>
      <c r="M867" s="323"/>
      <c r="N867" s="323"/>
      <c r="O867" s="323"/>
      <c r="P867" s="323"/>
      <c r="Q867" s="323"/>
      <c r="R867" s="323"/>
      <c r="S867" s="323"/>
      <c r="T867" s="323"/>
      <c r="U867" s="323"/>
      <c r="V867" s="323"/>
      <c r="W867" s="323"/>
      <c r="X867" s="323"/>
      <c r="Y867" s="323"/>
      <c r="Z867" s="323"/>
      <c r="AA867" s="323"/>
      <c r="AB867" s="323"/>
      <c r="AC867" s="323"/>
      <c r="AD867" s="323"/>
      <c r="AE867" s="323"/>
      <c r="AF867" s="323"/>
    </row>
    <row r="868" spans="12:32" x14ac:dyDescent="0.2">
      <c r="L868" s="323"/>
      <c r="M868" s="323"/>
      <c r="N868" s="323"/>
      <c r="O868" s="323"/>
      <c r="P868" s="323"/>
      <c r="Q868" s="323"/>
      <c r="R868" s="323"/>
      <c r="S868" s="323"/>
      <c r="T868" s="323"/>
      <c r="U868" s="323"/>
      <c r="V868" s="323"/>
      <c r="W868" s="323"/>
      <c r="X868" s="323"/>
      <c r="Y868" s="323"/>
      <c r="Z868" s="323"/>
      <c r="AA868" s="323"/>
      <c r="AB868" s="323"/>
      <c r="AC868" s="323"/>
      <c r="AD868" s="323"/>
      <c r="AE868" s="323"/>
      <c r="AF868" s="323"/>
    </row>
    <row r="869" spans="12:32" x14ac:dyDescent="0.2">
      <c r="L869" s="323"/>
      <c r="M869" s="323"/>
      <c r="N869" s="323"/>
      <c r="O869" s="323"/>
      <c r="P869" s="323"/>
      <c r="Q869" s="323"/>
      <c r="R869" s="323"/>
      <c r="S869" s="323"/>
      <c r="T869" s="323"/>
      <c r="U869" s="323"/>
      <c r="V869" s="323"/>
      <c r="W869" s="323"/>
      <c r="X869" s="323"/>
      <c r="Y869" s="323"/>
      <c r="Z869" s="323"/>
      <c r="AA869" s="323"/>
      <c r="AB869" s="323"/>
      <c r="AC869" s="323"/>
      <c r="AD869" s="323"/>
      <c r="AE869" s="323"/>
      <c r="AF869" s="323"/>
    </row>
    <row r="870" spans="12:32" x14ac:dyDescent="0.2">
      <c r="L870" s="323"/>
      <c r="M870" s="323"/>
      <c r="N870" s="323"/>
      <c r="O870" s="323"/>
      <c r="P870" s="323"/>
      <c r="Q870" s="323"/>
      <c r="R870" s="323"/>
      <c r="S870" s="323"/>
      <c r="T870" s="323"/>
      <c r="U870" s="323"/>
      <c r="V870" s="323"/>
      <c r="W870" s="323"/>
      <c r="X870" s="323"/>
      <c r="Y870" s="323"/>
      <c r="Z870" s="323"/>
      <c r="AA870" s="323"/>
      <c r="AB870" s="323"/>
      <c r="AC870" s="323"/>
      <c r="AD870" s="323"/>
      <c r="AE870" s="323"/>
      <c r="AF870" s="323"/>
    </row>
    <row r="871" spans="12:32" x14ac:dyDescent="0.2">
      <c r="L871" s="323"/>
      <c r="M871" s="323"/>
      <c r="N871" s="323"/>
      <c r="O871" s="323"/>
      <c r="P871" s="323"/>
      <c r="Q871" s="323"/>
      <c r="R871" s="323"/>
      <c r="S871" s="323"/>
      <c r="T871" s="323"/>
      <c r="U871" s="323"/>
      <c r="V871" s="323"/>
      <c r="W871" s="323"/>
      <c r="X871" s="323"/>
      <c r="Y871" s="323"/>
      <c r="Z871" s="323"/>
      <c r="AA871" s="323"/>
      <c r="AB871" s="323"/>
      <c r="AC871" s="323"/>
      <c r="AD871" s="323"/>
      <c r="AE871" s="323"/>
      <c r="AF871" s="323"/>
    </row>
    <row r="872" spans="12:32" x14ac:dyDescent="0.2">
      <c r="L872" s="323"/>
      <c r="M872" s="323"/>
      <c r="N872" s="323"/>
      <c r="O872" s="323"/>
      <c r="P872" s="323"/>
      <c r="Q872" s="323"/>
      <c r="R872" s="323"/>
      <c r="S872" s="323"/>
      <c r="T872" s="323"/>
      <c r="U872" s="323"/>
      <c r="V872" s="323"/>
      <c r="W872" s="323"/>
      <c r="X872" s="323"/>
      <c r="Y872" s="323"/>
      <c r="Z872" s="323"/>
      <c r="AA872" s="323"/>
      <c r="AB872" s="323"/>
      <c r="AC872" s="323"/>
      <c r="AD872" s="323"/>
      <c r="AE872" s="323"/>
      <c r="AF872" s="323"/>
    </row>
    <row r="873" spans="12:32" x14ac:dyDescent="0.2">
      <c r="L873" s="323"/>
      <c r="M873" s="323"/>
      <c r="N873" s="323"/>
      <c r="O873" s="323"/>
      <c r="P873" s="323"/>
      <c r="Q873" s="323"/>
      <c r="R873" s="323"/>
      <c r="S873" s="323"/>
      <c r="T873" s="323"/>
      <c r="U873" s="323"/>
      <c r="V873" s="323"/>
      <c r="W873" s="323"/>
      <c r="X873" s="323"/>
      <c r="Y873" s="323"/>
      <c r="Z873" s="323"/>
      <c r="AA873" s="323"/>
      <c r="AB873" s="323"/>
      <c r="AC873" s="323"/>
      <c r="AD873" s="323"/>
      <c r="AE873" s="323"/>
      <c r="AF873" s="323"/>
    </row>
    <row r="874" spans="12:32" x14ac:dyDescent="0.2">
      <c r="L874" s="323"/>
      <c r="M874" s="323"/>
      <c r="N874" s="323"/>
      <c r="O874" s="323"/>
      <c r="P874" s="323"/>
      <c r="Q874" s="323"/>
      <c r="R874" s="323"/>
      <c r="S874" s="323"/>
      <c r="T874" s="323"/>
      <c r="U874" s="323"/>
      <c r="V874" s="323"/>
      <c r="W874" s="323"/>
      <c r="X874" s="323"/>
      <c r="Y874" s="323"/>
      <c r="Z874" s="323"/>
      <c r="AA874" s="323"/>
      <c r="AB874" s="323"/>
      <c r="AC874" s="323"/>
      <c r="AD874" s="323"/>
      <c r="AE874" s="323"/>
      <c r="AF874" s="323"/>
    </row>
    <row r="875" spans="12:32" x14ac:dyDescent="0.2">
      <c r="L875" s="323"/>
      <c r="M875" s="323"/>
      <c r="N875" s="323"/>
      <c r="O875" s="323"/>
      <c r="P875" s="323"/>
      <c r="Q875" s="323"/>
      <c r="R875" s="323"/>
      <c r="S875" s="323"/>
      <c r="T875" s="323"/>
      <c r="U875" s="323"/>
      <c r="V875" s="323"/>
      <c r="W875" s="323"/>
      <c r="X875" s="323"/>
      <c r="Y875" s="323"/>
      <c r="Z875" s="323"/>
      <c r="AA875" s="323"/>
      <c r="AB875" s="323"/>
      <c r="AC875" s="323"/>
      <c r="AD875" s="323"/>
      <c r="AE875" s="323"/>
      <c r="AF875" s="323"/>
    </row>
    <row r="876" spans="12:32" x14ac:dyDescent="0.2">
      <c r="L876" s="323"/>
      <c r="M876" s="323"/>
      <c r="N876" s="323"/>
      <c r="O876" s="323"/>
      <c r="P876" s="323"/>
      <c r="Q876" s="323"/>
      <c r="R876" s="323"/>
      <c r="S876" s="323"/>
      <c r="T876" s="323"/>
      <c r="U876" s="323"/>
      <c r="V876" s="323"/>
      <c r="W876" s="323"/>
      <c r="X876" s="323"/>
      <c r="Y876" s="323"/>
      <c r="Z876" s="323"/>
      <c r="AA876" s="323"/>
      <c r="AB876" s="323"/>
      <c r="AC876" s="323"/>
      <c r="AD876" s="323"/>
      <c r="AE876" s="323"/>
      <c r="AF876" s="323"/>
    </row>
    <row r="877" spans="12:32" x14ac:dyDescent="0.2">
      <c r="L877" s="323"/>
      <c r="M877" s="323"/>
      <c r="N877" s="323"/>
      <c r="O877" s="323"/>
      <c r="P877" s="323"/>
      <c r="Q877" s="323"/>
      <c r="R877" s="323"/>
      <c r="S877" s="323"/>
      <c r="T877" s="323"/>
      <c r="U877" s="323"/>
      <c r="V877" s="323"/>
      <c r="W877" s="323"/>
      <c r="X877" s="323"/>
      <c r="Y877" s="323"/>
      <c r="Z877" s="323"/>
      <c r="AA877" s="323"/>
      <c r="AB877" s="323"/>
      <c r="AC877" s="323"/>
      <c r="AD877" s="323"/>
      <c r="AE877" s="323"/>
      <c r="AF877" s="323"/>
    </row>
    <row r="878" spans="12:32" x14ac:dyDescent="0.2">
      <c r="L878" s="323"/>
      <c r="M878" s="323"/>
      <c r="N878" s="323"/>
      <c r="O878" s="323"/>
      <c r="P878" s="323"/>
      <c r="Q878" s="323"/>
      <c r="R878" s="323"/>
      <c r="S878" s="323"/>
      <c r="T878" s="323"/>
      <c r="U878" s="323"/>
      <c r="V878" s="323"/>
      <c r="W878" s="323"/>
      <c r="X878" s="323"/>
      <c r="Y878" s="323"/>
      <c r="Z878" s="323"/>
      <c r="AA878" s="323"/>
      <c r="AB878" s="323"/>
      <c r="AC878" s="323"/>
      <c r="AD878" s="323"/>
      <c r="AE878" s="323"/>
      <c r="AF878" s="323"/>
    </row>
    <row r="879" spans="12:32" x14ac:dyDescent="0.2">
      <c r="L879" s="323"/>
      <c r="M879" s="323"/>
      <c r="N879" s="323"/>
      <c r="O879" s="323"/>
      <c r="P879" s="323"/>
      <c r="Q879" s="323"/>
      <c r="R879" s="323"/>
      <c r="S879" s="323"/>
      <c r="T879" s="323"/>
      <c r="U879" s="323"/>
      <c r="V879" s="323"/>
      <c r="W879" s="323"/>
      <c r="X879" s="323"/>
      <c r="Y879" s="323"/>
      <c r="Z879" s="323"/>
      <c r="AA879" s="323"/>
      <c r="AB879" s="323"/>
      <c r="AC879" s="323"/>
      <c r="AD879" s="323"/>
      <c r="AE879" s="323"/>
      <c r="AF879" s="323"/>
    </row>
    <row r="880" spans="12:32" x14ac:dyDescent="0.2">
      <c r="L880" s="323"/>
      <c r="M880" s="323"/>
      <c r="N880" s="323"/>
      <c r="O880" s="323"/>
      <c r="P880" s="323"/>
      <c r="Q880" s="323"/>
      <c r="R880" s="323"/>
      <c r="S880" s="323"/>
      <c r="T880" s="323"/>
      <c r="U880" s="323"/>
      <c r="V880" s="323"/>
      <c r="W880" s="323"/>
      <c r="X880" s="323"/>
      <c r="Y880" s="323"/>
      <c r="Z880" s="323"/>
      <c r="AA880" s="323"/>
      <c r="AB880" s="323"/>
      <c r="AC880" s="323"/>
      <c r="AD880" s="323"/>
      <c r="AE880" s="323"/>
      <c r="AF880" s="323"/>
    </row>
    <row r="881" spans="12:32" x14ac:dyDescent="0.2">
      <c r="L881" s="323"/>
      <c r="M881" s="323"/>
      <c r="N881" s="323"/>
      <c r="O881" s="323"/>
      <c r="P881" s="323"/>
      <c r="Q881" s="323"/>
      <c r="R881" s="323"/>
      <c r="S881" s="323"/>
      <c r="T881" s="323"/>
      <c r="U881" s="323"/>
      <c r="V881" s="323"/>
      <c r="W881" s="323"/>
      <c r="X881" s="323"/>
      <c r="Y881" s="323"/>
      <c r="Z881" s="323"/>
      <c r="AA881" s="323"/>
      <c r="AB881" s="323"/>
      <c r="AC881" s="323"/>
      <c r="AD881" s="323"/>
      <c r="AE881" s="323"/>
      <c r="AF881" s="323"/>
    </row>
    <row r="882" spans="12:32" x14ac:dyDescent="0.2">
      <c r="L882" s="323"/>
      <c r="M882" s="323"/>
      <c r="N882" s="323"/>
      <c r="O882" s="323"/>
      <c r="P882" s="323"/>
      <c r="Q882" s="323"/>
      <c r="R882" s="323"/>
      <c r="S882" s="323"/>
      <c r="T882" s="323"/>
      <c r="U882" s="323"/>
      <c r="V882" s="323"/>
      <c r="W882" s="323"/>
      <c r="X882" s="323"/>
      <c r="Y882" s="323"/>
      <c r="Z882" s="323"/>
      <c r="AA882" s="323"/>
      <c r="AB882" s="323"/>
      <c r="AC882" s="323"/>
      <c r="AD882" s="323"/>
      <c r="AE882" s="323"/>
      <c r="AF882" s="323"/>
    </row>
    <row r="883" spans="12:32" x14ac:dyDescent="0.2">
      <c r="L883" s="323"/>
      <c r="M883" s="323"/>
      <c r="N883" s="323"/>
      <c r="O883" s="323"/>
      <c r="P883" s="323"/>
      <c r="Q883" s="323"/>
      <c r="R883" s="323"/>
      <c r="S883" s="323"/>
      <c r="T883" s="323"/>
      <c r="U883" s="323"/>
      <c r="V883" s="323"/>
      <c r="W883" s="323"/>
      <c r="X883" s="323"/>
      <c r="Y883" s="323"/>
      <c r="Z883" s="323"/>
      <c r="AA883" s="323"/>
      <c r="AB883" s="323"/>
      <c r="AC883" s="323"/>
      <c r="AD883" s="323"/>
      <c r="AE883" s="323"/>
      <c r="AF883" s="323"/>
    </row>
    <row r="884" spans="12:32" x14ac:dyDescent="0.2">
      <c r="L884" s="323"/>
      <c r="M884" s="323"/>
      <c r="N884" s="323"/>
      <c r="O884" s="323"/>
      <c r="P884" s="323"/>
      <c r="Q884" s="323"/>
      <c r="R884" s="323"/>
      <c r="S884" s="323"/>
      <c r="T884" s="323"/>
      <c r="U884" s="323"/>
      <c r="V884" s="323"/>
      <c r="W884" s="323"/>
      <c r="X884" s="323"/>
      <c r="Y884" s="323"/>
      <c r="Z884" s="323"/>
      <c r="AA884" s="323"/>
      <c r="AB884" s="323"/>
      <c r="AC884" s="323"/>
      <c r="AD884" s="323"/>
      <c r="AE884" s="323"/>
      <c r="AF884" s="323"/>
    </row>
    <row r="885" spans="12:32" x14ac:dyDescent="0.2">
      <c r="L885" s="323"/>
      <c r="M885" s="323"/>
      <c r="N885" s="323"/>
      <c r="O885" s="323"/>
      <c r="P885" s="323"/>
      <c r="Q885" s="323"/>
      <c r="R885" s="323"/>
      <c r="S885" s="323"/>
      <c r="T885" s="323"/>
      <c r="U885" s="323"/>
      <c r="V885" s="323"/>
      <c r="W885" s="323"/>
      <c r="X885" s="323"/>
      <c r="Y885" s="323"/>
      <c r="Z885" s="323"/>
      <c r="AA885" s="323"/>
      <c r="AB885" s="323"/>
      <c r="AC885" s="323"/>
      <c r="AD885" s="323"/>
      <c r="AE885" s="323"/>
      <c r="AF885" s="323"/>
    </row>
    <row r="886" spans="12:32" x14ac:dyDescent="0.2">
      <c r="L886" s="323"/>
      <c r="M886" s="323"/>
      <c r="N886" s="323"/>
      <c r="O886" s="323"/>
      <c r="P886" s="323"/>
      <c r="Q886" s="323"/>
      <c r="R886" s="323"/>
      <c r="S886" s="323"/>
      <c r="T886" s="323"/>
      <c r="U886" s="323"/>
      <c r="V886" s="323"/>
      <c r="W886" s="323"/>
      <c r="X886" s="323"/>
      <c r="Y886" s="323"/>
      <c r="Z886" s="323"/>
      <c r="AA886" s="323"/>
      <c r="AB886" s="323"/>
      <c r="AC886" s="323"/>
      <c r="AD886" s="323"/>
      <c r="AE886" s="323"/>
      <c r="AF886" s="323"/>
    </row>
    <row r="887" spans="12:32" x14ac:dyDescent="0.2">
      <c r="L887" s="323"/>
      <c r="M887" s="323"/>
      <c r="N887" s="323"/>
      <c r="O887" s="323"/>
      <c r="P887" s="323"/>
      <c r="Q887" s="323"/>
      <c r="R887" s="323"/>
      <c r="S887" s="323"/>
      <c r="T887" s="323"/>
      <c r="U887" s="323"/>
      <c r="V887" s="323"/>
      <c r="W887" s="323"/>
      <c r="X887" s="323"/>
      <c r="Y887" s="323"/>
      <c r="Z887" s="323"/>
      <c r="AA887" s="323"/>
      <c r="AB887" s="323"/>
      <c r="AC887" s="323"/>
      <c r="AD887" s="323"/>
      <c r="AE887" s="323"/>
      <c r="AF887" s="323"/>
    </row>
    <row r="888" spans="12:32" x14ac:dyDescent="0.2">
      <c r="L888" s="323"/>
      <c r="M888" s="323"/>
      <c r="N888" s="323"/>
      <c r="O888" s="323"/>
      <c r="P888" s="323"/>
      <c r="Q888" s="323"/>
      <c r="R888" s="323"/>
      <c r="S888" s="323"/>
      <c r="T888" s="323"/>
      <c r="U888" s="323"/>
      <c r="V888" s="323"/>
      <c r="W888" s="323"/>
      <c r="X888" s="323"/>
      <c r="Y888" s="323"/>
      <c r="Z888" s="323"/>
      <c r="AA888" s="323"/>
      <c r="AB888" s="323"/>
      <c r="AC888" s="323"/>
      <c r="AD888" s="323"/>
      <c r="AE888" s="323"/>
      <c r="AF888" s="323"/>
    </row>
    <row r="889" spans="12:32" x14ac:dyDescent="0.2">
      <c r="L889" s="323"/>
      <c r="M889" s="323"/>
      <c r="N889" s="323"/>
      <c r="O889" s="323"/>
      <c r="P889" s="323"/>
      <c r="Q889" s="323"/>
      <c r="R889" s="323"/>
      <c r="S889" s="323"/>
      <c r="T889" s="323"/>
      <c r="U889" s="323"/>
      <c r="V889" s="323"/>
      <c r="W889" s="323"/>
      <c r="X889" s="323"/>
      <c r="Y889" s="323"/>
      <c r="Z889" s="323"/>
      <c r="AA889" s="323"/>
      <c r="AB889" s="323"/>
      <c r="AC889" s="323"/>
      <c r="AD889" s="323"/>
      <c r="AE889" s="323"/>
      <c r="AF889" s="323"/>
    </row>
    <row r="890" spans="12:32" x14ac:dyDescent="0.2">
      <c r="L890" s="323"/>
      <c r="M890" s="323"/>
      <c r="N890" s="323"/>
      <c r="O890" s="323"/>
      <c r="P890" s="323"/>
      <c r="Q890" s="323"/>
      <c r="R890" s="323"/>
      <c r="S890" s="323"/>
      <c r="T890" s="323"/>
      <c r="U890" s="323"/>
      <c r="V890" s="323"/>
      <c r="W890" s="323"/>
      <c r="X890" s="323"/>
      <c r="Y890" s="323"/>
      <c r="Z890" s="323"/>
      <c r="AA890" s="323"/>
      <c r="AB890" s="323"/>
      <c r="AC890" s="323"/>
      <c r="AD890" s="323"/>
      <c r="AE890" s="323"/>
      <c r="AF890" s="323"/>
    </row>
    <row r="891" spans="12:32" x14ac:dyDescent="0.2">
      <c r="L891" s="323"/>
      <c r="M891" s="323"/>
      <c r="N891" s="323"/>
      <c r="O891" s="323"/>
      <c r="P891" s="323"/>
      <c r="Q891" s="323"/>
      <c r="R891" s="323"/>
      <c r="S891" s="323"/>
      <c r="T891" s="323"/>
      <c r="U891" s="323"/>
      <c r="V891" s="323"/>
      <c r="W891" s="323"/>
      <c r="X891" s="323"/>
      <c r="Y891" s="323"/>
      <c r="Z891" s="323"/>
      <c r="AA891" s="323"/>
      <c r="AB891" s="323"/>
      <c r="AC891" s="323"/>
      <c r="AD891" s="323"/>
      <c r="AE891" s="323"/>
      <c r="AF891" s="323"/>
    </row>
    <row r="892" spans="12:32" x14ac:dyDescent="0.2">
      <c r="L892" s="323"/>
      <c r="M892" s="323"/>
      <c r="N892" s="323"/>
      <c r="O892" s="323"/>
      <c r="P892" s="323"/>
      <c r="Q892" s="323"/>
      <c r="R892" s="323"/>
      <c r="S892" s="323"/>
      <c r="T892" s="323"/>
      <c r="U892" s="323"/>
      <c r="V892" s="323"/>
      <c r="W892" s="323"/>
      <c r="X892" s="323"/>
      <c r="Y892" s="323"/>
      <c r="Z892" s="323"/>
      <c r="AA892" s="323"/>
      <c r="AB892" s="323"/>
      <c r="AC892" s="323"/>
      <c r="AD892" s="323"/>
      <c r="AE892" s="323"/>
      <c r="AF892" s="323"/>
    </row>
    <row r="893" spans="12:32" x14ac:dyDescent="0.2">
      <c r="L893" s="323"/>
      <c r="M893" s="323"/>
      <c r="N893" s="323"/>
      <c r="O893" s="323"/>
      <c r="P893" s="323"/>
      <c r="Q893" s="323"/>
      <c r="R893" s="323"/>
      <c r="S893" s="323"/>
      <c r="T893" s="323"/>
      <c r="U893" s="323"/>
      <c r="V893" s="323"/>
      <c r="W893" s="323"/>
      <c r="X893" s="323"/>
      <c r="Y893" s="323"/>
      <c r="Z893" s="323"/>
      <c r="AA893" s="323"/>
      <c r="AB893" s="323"/>
      <c r="AC893" s="323"/>
      <c r="AD893" s="323"/>
      <c r="AE893" s="323"/>
      <c r="AF893" s="323"/>
    </row>
    <row r="894" spans="12:32" x14ac:dyDescent="0.2">
      <c r="L894" s="323"/>
      <c r="M894" s="323"/>
      <c r="N894" s="323"/>
      <c r="O894" s="323"/>
      <c r="P894" s="323"/>
      <c r="Q894" s="323"/>
      <c r="R894" s="323"/>
      <c r="S894" s="323"/>
      <c r="T894" s="323"/>
      <c r="U894" s="323"/>
      <c r="V894" s="323"/>
      <c r="W894" s="323"/>
      <c r="X894" s="323"/>
      <c r="Y894" s="323"/>
      <c r="Z894" s="323"/>
      <c r="AA894" s="323"/>
      <c r="AB894" s="323"/>
      <c r="AC894" s="323"/>
      <c r="AD894" s="323"/>
      <c r="AE894" s="323"/>
      <c r="AF894" s="323"/>
    </row>
    <row r="895" spans="12:32" x14ac:dyDescent="0.2">
      <c r="L895" s="323"/>
      <c r="M895" s="323"/>
      <c r="N895" s="323"/>
      <c r="O895" s="323"/>
      <c r="P895" s="323"/>
      <c r="Q895" s="323"/>
      <c r="R895" s="323"/>
      <c r="S895" s="323"/>
      <c r="T895" s="323"/>
      <c r="U895" s="323"/>
      <c r="V895" s="323"/>
      <c r="W895" s="323"/>
      <c r="X895" s="323"/>
      <c r="Y895" s="323"/>
      <c r="Z895" s="323"/>
      <c r="AA895" s="323"/>
      <c r="AB895" s="323"/>
      <c r="AC895" s="323"/>
      <c r="AD895" s="323"/>
      <c r="AE895" s="323"/>
      <c r="AF895" s="3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F940"/>
  <sheetViews>
    <sheetView topLeftCell="D116" zoomScale="69" zoomScaleNormal="70" workbookViewId="0">
      <selection activeCell="L146" sqref="L146:AC157"/>
    </sheetView>
  </sheetViews>
  <sheetFormatPr baseColWidth="10" defaultColWidth="8.83203125" defaultRowHeight="16" x14ac:dyDescent="0.2"/>
  <cols>
    <col min="1" max="1" width="3.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31"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 min="33" max="33" width="8.83203125" customWidth="1"/>
  </cols>
  <sheetData>
    <row r="1" spans="1:32" s="129" customFormat="1" x14ac:dyDescent="0.2">
      <c r="A1" s="162" t="s">
        <v>176</v>
      </c>
      <c r="B1" s="129" t="s">
        <v>177</v>
      </c>
      <c r="C1" s="129" t="s">
        <v>178</v>
      </c>
      <c r="D1" s="162" t="s">
        <v>179</v>
      </c>
      <c r="E1" s="162" t="s">
        <v>180</v>
      </c>
      <c r="F1" s="162" t="s">
        <v>136</v>
      </c>
      <c r="G1" s="162" t="s">
        <v>181</v>
      </c>
      <c r="H1" s="162" t="s">
        <v>182</v>
      </c>
      <c r="I1" s="162" t="s">
        <v>183</v>
      </c>
      <c r="J1" s="129" t="s">
        <v>184</v>
      </c>
      <c r="K1" s="163" t="s">
        <v>185</v>
      </c>
      <c r="L1" s="162" t="s">
        <v>186</v>
      </c>
      <c r="M1" s="162" t="s">
        <v>187</v>
      </c>
      <c r="N1" s="162" t="s">
        <v>188</v>
      </c>
      <c r="O1" s="162" t="s">
        <v>189</v>
      </c>
      <c r="P1" s="162" t="s">
        <v>190</v>
      </c>
      <c r="Q1" s="129" t="s">
        <v>191</v>
      </c>
      <c r="R1" s="162" t="s">
        <v>192</v>
      </c>
      <c r="S1" s="162" t="s">
        <v>193</v>
      </c>
      <c r="T1" s="162" t="s">
        <v>130</v>
      </c>
      <c r="U1" s="162" t="s">
        <v>194</v>
      </c>
      <c r="V1" s="162" t="s">
        <v>195</v>
      </c>
      <c r="W1" s="162" t="s">
        <v>196</v>
      </c>
      <c r="X1" s="162" t="s">
        <v>197</v>
      </c>
      <c r="Y1" s="162" t="s">
        <v>16</v>
      </c>
      <c r="Z1" s="162" t="s">
        <v>198</v>
      </c>
      <c r="AA1" s="162" t="s">
        <v>199</v>
      </c>
      <c r="AB1" s="172" t="s">
        <v>200</v>
      </c>
      <c r="AC1" s="172" t="s">
        <v>201</v>
      </c>
      <c r="AD1" s="172" t="s">
        <v>202</v>
      </c>
      <c r="AE1" s="172" t="s">
        <v>203</v>
      </c>
      <c r="AF1" s="173" t="s">
        <v>204</v>
      </c>
    </row>
    <row r="2" spans="1:32" x14ac:dyDescent="0.2">
      <c r="A2" t="s">
        <v>36</v>
      </c>
      <c r="B2" t="s">
        <v>206</v>
      </c>
      <c r="C2" t="s">
        <v>207</v>
      </c>
      <c r="D2" t="s">
        <v>208</v>
      </c>
      <c r="E2" s="323" t="s">
        <v>302</v>
      </c>
      <c r="F2" s="323" t="s">
        <v>271</v>
      </c>
      <c r="G2" t="s">
        <v>146</v>
      </c>
      <c r="H2">
        <v>59.940059939999998</v>
      </c>
      <c r="I2">
        <v>8</v>
      </c>
      <c r="J2" t="s">
        <v>146</v>
      </c>
      <c r="K2">
        <v>110</v>
      </c>
      <c r="L2" s="323">
        <v>276122.50303000002</v>
      </c>
      <c r="M2" s="323">
        <v>37.275387000000002</v>
      </c>
      <c r="N2" s="323">
        <v>37.049830999999998</v>
      </c>
      <c r="O2" s="323">
        <v>37.719192</v>
      </c>
      <c r="P2" s="323">
        <v>27.888272000000001</v>
      </c>
      <c r="Q2" s="323">
        <v>17.968544999999999</v>
      </c>
      <c r="R2" s="323">
        <v>99.881472000000002</v>
      </c>
      <c r="S2" s="323">
        <v>99.108999999999995</v>
      </c>
      <c r="T2" s="323">
        <v>39.699818</v>
      </c>
      <c r="U2" s="323">
        <v>34.851315999999997</v>
      </c>
      <c r="V2" s="323">
        <v>37.025927000000003</v>
      </c>
      <c r="W2" s="323">
        <v>36.799590999999999</v>
      </c>
      <c r="X2" s="323">
        <v>37.499599000000003</v>
      </c>
      <c r="Y2" s="323">
        <v>2.6090000000000002E-3</v>
      </c>
      <c r="Z2" s="323">
        <v>41526.1</v>
      </c>
      <c r="AA2" s="323">
        <v>49.8568</v>
      </c>
      <c r="AB2" s="323">
        <v>17</v>
      </c>
      <c r="AC2" s="323">
        <v>24</v>
      </c>
    </row>
    <row r="3" spans="1:32" x14ac:dyDescent="0.2">
      <c r="A3" t="s">
        <v>36</v>
      </c>
      <c r="B3" t="s">
        <v>206</v>
      </c>
      <c r="C3" t="s">
        <v>207</v>
      </c>
      <c r="D3" t="s">
        <v>208</v>
      </c>
      <c r="E3" s="323" t="s">
        <v>302</v>
      </c>
      <c r="F3" s="323" t="s">
        <v>271</v>
      </c>
      <c r="G3" t="s">
        <v>146</v>
      </c>
      <c r="H3">
        <v>59.940059939999998</v>
      </c>
      <c r="I3">
        <v>8</v>
      </c>
      <c r="J3" t="s">
        <v>146</v>
      </c>
      <c r="K3">
        <v>135</v>
      </c>
      <c r="L3" s="323">
        <v>83246.042423999999</v>
      </c>
      <c r="M3" s="323">
        <v>35.445470999999998</v>
      </c>
      <c r="N3" s="323">
        <v>35.598174999999998</v>
      </c>
      <c r="O3" s="323">
        <v>36.694093000000002</v>
      </c>
      <c r="P3" s="323">
        <v>25.300336999999999</v>
      </c>
      <c r="Q3" s="323">
        <v>16.256741999999999</v>
      </c>
      <c r="R3" s="323">
        <v>94.208207999999999</v>
      </c>
      <c r="S3" s="323">
        <v>92.164627999999993</v>
      </c>
      <c r="T3" s="323">
        <v>36.150215000000003</v>
      </c>
      <c r="U3" s="323">
        <v>33.511451999999998</v>
      </c>
      <c r="V3" s="323">
        <v>35.320430000000002</v>
      </c>
      <c r="W3" s="323">
        <v>35.492986000000002</v>
      </c>
      <c r="X3" s="323">
        <v>36.616861</v>
      </c>
      <c r="Y3" s="323">
        <v>4.2500000000000003E-3</v>
      </c>
      <c r="Z3" s="323">
        <v>35269.4</v>
      </c>
      <c r="AA3" s="323">
        <v>32.137099999999997</v>
      </c>
      <c r="AB3" s="323">
        <v>17</v>
      </c>
      <c r="AC3" s="323">
        <v>25</v>
      </c>
    </row>
    <row r="4" spans="1:32" x14ac:dyDescent="0.2">
      <c r="A4" t="s">
        <v>36</v>
      </c>
      <c r="B4" t="s">
        <v>206</v>
      </c>
      <c r="C4" t="s">
        <v>207</v>
      </c>
      <c r="D4" t="s">
        <v>208</v>
      </c>
      <c r="E4" s="323" t="s">
        <v>302</v>
      </c>
      <c r="F4" s="323" t="s">
        <v>271</v>
      </c>
      <c r="G4" t="s">
        <v>146</v>
      </c>
      <c r="H4">
        <v>59.940059939999998</v>
      </c>
      <c r="I4">
        <v>8</v>
      </c>
      <c r="J4" t="s">
        <v>146</v>
      </c>
      <c r="K4">
        <v>160</v>
      </c>
      <c r="L4" s="323">
        <v>26857.018182</v>
      </c>
      <c r="M4" s="323">
        <v>33.342891999999999</v>
      </c>
      <c r="N4" s="323">
        <v>34.829763</v>
      </c>
      <c r="O4" s="323">
        <v>35.901308999999998</v>
      </c>
      <c r="P4" s="323">
        <v>22.189806000000001</v>
      </c>
      <c r="Q4" s="323">
        <v>14.32587</v>
      </c>
      <c r="R4" s="323">
        <v>81.363052999999994</v>
      </c>
      <c r="S4" s="323">
        <v>79.360457999999994</v>
      </c>
      <c r="T4" s="323">
        <v>32.249747999999997</v>
      </c>
      <c r="U4" s="323">
        <v>32.357712999999997</v>
      </c>
      <c r="V4" s="323">
        <v>33.261386999999999</v>
      </c>
      <c r="W4" s="323">
        <v>34.807074999999998</v>
      </c>
      <c r="X4" s="323">
        <v>35.884627000000002</v>
      </c>
      <c r="Y4" s="323">
        <v>5.1850000000000004E-3</v>
      </c>
      <c r="Z4" s="323">
        <v>21485.599999999999</v>
      </c>
      <c r="AA4" s="323">
        <v>19.8505</v>
      </c>
      <c r="AB4" s="323">
        <v>16</v>
      </c>
      <c r="AC4" s="323">
        <v>23</v>
      </c>
    </row>
    <row r="5" spans="1:32" x14ac:dyDescent="0.2">
      <c r="A5" t="s">
        <v>36</v>
      </c>
      <c r="B5" t="s">
        <v>206</v>
      </c>
      <c r="C5" t="s">
        <v>207</v>
      </c>
      <c r="D5" t="s">
        <v>208</v>
      </c>
      <c r="E5" s="323" t="s">
        <v>302</v>
      </c>
      <c r="F5" s="323" t="s">
        <v>271</v>
      </c>
      <c r="G5" t="s">
        <v>146</v>
      </c>
      <c r="H5">
        <v>59.940059939999998</v>
      </c>
      <c r="I5">
        <v>8</v>
      </c>
      <c r="J5" t="s">
        <v>146</v>
      </c>
      <c r="K5">
        <v>185</v>
      </c>
      <c r="L5" s="323">
        <v>10419.472727</v>
      </c>
      <c r="M5" s="323">
        <v>30.833189999999998</v>
      </c>
      <c r="N5" s="323">
        <v>34.037481999999997</v>
      </c>
      <c r="O5" s="323">
        <v>34.986896000000002</v>
      </c>
      <c r="P5" s="323">
        <v>18.386033000000001</v>
      </c>
      <c r="Q5" s="323">
        <v>11.991866999999999</v>
      </c>
      <c r="R5" s="323">
        <v>61.501196999999998</v>
      </c>
      <c r="S5" s="323">
        <v>59.931938000000002</v>
      </c>
      <c r="T5" s="323">
        <v>28.274018999999999</v>
      </c>
      <c r="U5" s="323">
        <v>30.985112000000001</v>
      </c>
      <c r="V5" s="323">
        <v>30.735690999999999</v>
      </c>
      <c r="W5" s="323">
        <v>34.025413999999998</v>
      </c>
      <c r="X5" s="323">
        <v>34.973522000000003</v>
      </c>
      <c r="Y5" s="323">
        <v>5.9160000000000003E-3</v>
      </c>
      <c r="Z5" s="323">
        <v>18416.7</v>
      </c>
      <c r="AA5" s="323">
        <v>15.3161</v>
      </c>
      <c r="AB5" s="323">
        <v>16</v>
      </c>
      <c r="AC5" s="323">
        <v>24</v>
      </c>
    </row>
    <row r="6" spans="1:32" x14ac:dyDescent="0.2">
      <c r="A6" t="s">
        <v>36</v>
      </c>
      <c r="B6" t="s">
        <v>206</v>
      </c>
      <c r="C6" t="s">
        <v>207</v>
      </c>
      <c r="D6" t="s">
        <v>208</v>
      </c>
      <c r="E6" s="323" t="s">
        <v>302</v>
      </c>
      <c r="F6" s="323" t="s">
        <v>271</v>
      </c>
      <c r="G6" t="s">
        <v>146</v>
      </c>
      <c r="H6">
        <v>59.940059939999998</v>
      </c>
      <c r="I6">
        <v>8</v>
      </c>
      <c r="J6" t="s">
        <v>146</v>
      </c>
      <c r="K6">
        <v>210</v>
      </c>
      <c r="L6" s="323">
        <v>4133.2484850000001</v>
      </c>
      <c r="M6" s="323">
        <v>27.946318999999999</v>
      </c>
      <c r="N6" s="323">
        <v>32.996980999999998</v>
      </c>
      <c r="O6" s="323">
        <v>33.771431</v>
      </c>
      <c r="P6" s="323">
        <v>13.906428</v>
      </c>
      <c r="Q6" s="323">
        <v>9.2854200000000002</v>
      </c>
      <c r="R6" s="323">
        <v>37.361919</v>
      </c>
      <c r="S6" s="323">
        <v>36.449452999999998</v>
      </c>
      <c r="T6" s="323">
        <v>24.40663</v>
      </c>
      <c r="U6" s="323">
        <v>29.191824</v>
      </c>
      <c r="V6" s="323">
        <v>27.845375000000001</v>
      </c>
      <c r="W6" s="323">
        <v>32.984482999999997</v>
      </c>
      <c r="X6" s="323">
        <v>33.756096999999997</v>
      </c>
      <c r="Y6" s="323">
        <v>1.1391E-2</v>
      </c>
      <c r="Z6" s="323">
        <v>11215.6</v>
      </c>
      <c r="AA6" s="323">
        <v>12.756500000000001</v>
      </c>
      <c r="AB6" s="323">
        <v>15</v>
      </c>
      <c r="AC6" s="323">
        <v>24</v>
      </c>
    </row>
    <row r="7" spans="1:32" x14ac:dyDescent="0.2">
      <c r="A7" t="s">
        <v>36</v>
      </c>
      <c r="B7" t="s">
        <v>206</v>
      </c>
      <c r="C7" t="s">
        <v>207</v>
      </c>
      <c r="D7" t="s">
        <v>208</v>
      </c>
      <c r="E7" s="323" t="s">
        <v>302</v>
      </c>
      <c r="F7" s="323" t="s">
        <v>271</v>
      </c>
      <c r="G7" t="s">
        <v>146</v>
      </c>
      <c r="H7">
        <v>59.940059939999998</v>
      </c>
      <c r="I7">
        <v>8</v>
      </c>
      <c r="J7" t="s">
        <v>146</v>
      </c>
      <c r="K7">
        <v>235</v>
      </c>
      <c r="L7" s="323">
        <v>1544.2181820000001</v>
      </c>
      <c r="M7" s="323">
        <v>25.142578</v>
      </c>
      <c r="N7" s="323">
        <v>31.785730000000001</v>
      </c>
      <c r="O7" s="323">
        <v>32.381658999999999</v>
      </c>
      <c r="P7" s="323">
        <v>9.6940460000000002</v>
      </c>
      <c r="Q7" s="323">
        <v>6.8219500000000002</v>
      </c>
      <c r="R7" s="323">
        <v>17.883765</v>
      </c>
      <c r="S7" s="323">
        <v>17.518526000000001</v>
      </c>
      <c r="T7" s="323">
        <v>21.130807000000001</v>
      </c>
      <c r="U7" s="323">
        <v>27.181861999999999</v>
      </c>
      <c r="V7" s="323">
        <v>25.053782999999999</v>
      </c>
      <c r="W7" s="323">
        <v>31.773064000000002</v>
      </c>
      <c r="X7" s="323">
        <v>32.364538000000003</v>
      </c>
      <c r="Y7" s="323">
        <v>5.3927000000000003E-2</v>
      </c>
      <c r="Z7" s="323">
        <v>6044.4</v>
      </c>
      <c r="AA7" s="323">
        <v>10.706</v>
      </c>
      <c r="AB7" s="323">
        <v>15</v>
      </c>
      <c r="AC7" s="323">
        <v>23</v>
      </c>
    </row>
    <row r="8" spans="1:32" x14ac:dyDescent="0.2">
      <c r="A8" t="s">
        <v>36</v>
      </c>
      <c r="B8" t="s">
        <v>206</v>
      </c>
      <c r="C8" t="s">
        <v>207</v>
      </c>
      <c r="D8" t="s">
        <v>208</v>
      </c>
      <c r="E8" s="323" t="s">
        <v>302</v>
      </c>
      <c r="F8" s="323" t="s">
        <v>272</v>
      </c>
      <c r="G8" t="s">
        <v>146</v>
      </c>
      <c r="H8">
        <v>59.940059939999998</v>
      </c>
      <c r="I8">
        <v>8</v>
      </c>
      <c r="J8" t="s">
        <v>146</v>
      </c>
      <c r="K8">
        <v>110</v>
      </c>
      <c r="L8" s="323">
        <v>98238.953773000001</v>
      </c>
      <c r="M8" s="323">
        <v>39.154572999999999</v>
      </c>
      <c r="N8" s="323">
        <v>39.040038000000003</v>
      </c>
      <c r="O8" s="323">
        <v>46.927675999999998</v>
      </c>
      <c r="P8" s="323">
        <v>25.866477</v>
      </c>
      <c r="Q8" s="323">
        <v>16.880372999999999</v>
      </c>
      <c r="R8" s="323">
        <v>90.044314</v>
      </c>
      <c r="S8" s="323">
        <v>88.479091999999994</v>
      </c>
      <c r="T8" s="323">
        <v>40.289715999999999</v>
      </c>
      <c r="U8" s="323">
        <v>38.393773000000003</v>
      </c>
      <c r="V8" s="323">
        <v>38.974581999999998</v>
      </c>
      <c r="W8" s="323">
        <v>38.810794999999999</v>
      </c>
      <c r="X8" s="323">
        <v>46.868783999999998</v>
      </c>
      <c r="Y8" s="323">
        <v>1.2216640000000001</v>
      </c>
      <c r="Z8" s="323">
        <v>31580</v>
      </c>
      <c r="AA8" s="323">
        <v>24.552700000000002</v>
      </c>
      <c r="AB8" s="323">
        <v>17</v>
      </c>
      <c r="AC8" s="323">
        <v>23</v>
      </c>
    </row>
    <row r="9" spans="1:32" x14ac:dyDescent="0.2">
      <c r="A9" t="s">
        <v>36</v>
      </c>
      <c r="B9" t="s">
        <v>206</v>
      </c>
      <c r="C9" t="s">
        <v>207</v>
      </c>
      <c r="D9" t="s">
        <v>208</v>
      </c>
      <c r="E9" s="323" t="s">
        <v>302</v>
      </c>
      <c r="F9" s="323" t="s">
        <v>272</v>
      </c>
      <c r="G9" t="s">
        <v>146</v>
      </c>
      <c r="H9">
        <v>59.940059939999998</v>
      </c>
      <c r="I9">
        <v>8</v>
      </c>
      <c r="J9" t="s">
        <v>146</v>
      </c>
      <c r="K9">
        <v>135</v>
      </c>
      <c r="L9" s="323">
        <v>20470.373263000001</v>
      </c>
      <c r="M9" s="323">
        <v>38.614372000000003</v>
      </c>
      <c r="N9" s="323">
        <v>37.982067999999998</v>
      </c>
      <c r="O9" s="323">
        <v>46.651632999999997</v>
      </c>
      <c r="P9" s="323">
        <v>23.861639</v>
      </c>
      <c r="Q9" s="323">
        <v>16.125022000000001</v>
      </c>
      <c r="R9" s="323">
        <v>86.251858999999996</v>
      </c>
      <c r="S9" s="323">
        <v>84.602411000000004</v>
      </c>
      <c r="T9" s="323">
        <v>39.077199999999998</v>
      </c>
      <c r="U9" s="323">
        <v>37.771152999999998</v>
      </c>
      <c r="V9" s="323">
        <v>38.575533</v>
      </c>
      <c r="W9" s="323">
        <v>37.903348999999999</v>
      </c>
      <c r="X9" s="323">
        <v>46.645873999999999</v>
      </c>
      <c r="Y9" s="323">
        <v>1.294243</v>
      </c>
      <c r="Z9" s="323">
        <v>20263.5</v>
      </c>
      <c r="AA9" s="323">
        <v>12.762</v>
      </c>
      <c r="AB9" s="323">
        <v>16</v>
      </c>
      <c r="AC9" s="323">
        <v>23</v>
      </c>
    </row>
    <row r="10" spans="1:32" x14ac:dyDescent="0.2">
      <c r="A10" t="s">
        <v>36</v>
      </c>
      <c r="B10" t="s">
        <v>206</v>
      </c>
      <c r="C10" t="s">
        <v>207</v>
      </c>
      <c r="D10" t="s">
        <v>208</v>
      </c>
      <c r="E10" s="323" t="s">
        <v>302</v>
      </c>
      <c r="F10" s="323" t="s">
        <v>272</v>
      </c>
      <c r="G10" t="s">
        <v>146</v>
      </c>
      <c r="H10">
        <v>59.940059939999998</v>
      </c>
      <c r="I10">
        <v>8</v>
      </c>
      <c r="J10" t="s">
        <v>146</v>
      </c>
      <c r="K10">
        <v>160</v>
      </c>
      <c r="L10" s="323">
        <v>3463.0024520000002</v>
      </c>
      <c r="M10" s="323">
        <v>38.092675</v>
      </c>
      <c r="N10" s="323">
        <v>37.769199</v>
      </c>
      <c r="O10" s="323">
        <v>46.372650999999998</v>
      </c>
      <c r="P10" s="323">
        <v>21.521887</v>
      </c>
      <c r="Q10" s="323">
        <v>15.390643000000001</v>
      </c>
      <c r="R10" s="323">
        <v>80.412694000000002</v>
      </c>
      <c r="S10" s="323">
        <v>78.667579000000003</v>
      </c>
      <c r="T10" s="323">
        <v>37.929473999999999</v>
      </c>
      <c r="U10" s="323">
        <v>37.442833999999998</v>
      </c>
      <c r="V10" s="323">
        <v>38.089683999999998</v>
      </c>
      <c r="W10" s="323">
        <v>37.762988999999997</v>
      </c>
      <c r="X10" s="323">
        <v>46.371929000000002</v>
      </c>
      <c r="Y10" s="323">
        <v>1.3549089999999999</v>
      </c>
      <c r="Z10" s="323">
        <v>7452.1</v>
      </c>
      <c r="AA10" s="323">
        <v>8.1911000000000005</v>
      </c>
      <c r="AB10" s="323">
        <v>16</v>
      </c>
      <c r="AC10" s="323">
        <v>23</v>
      </c>
    </row>
    <row r="11" spans="1:32" x14ac:dyDescent="0.2">
      <c r="A11" t="s">
        <v>36</v>
      </c>
      <c r="B11" t="s">
        <v>206</v>
      </c>
      <c r="C11" t="s">
        <v>207</v>
      </c>
      <c r="D11" t="s">
        <v>208</v>
      </c>
      <c r="E11" s="323" t="s">
        <v>302</v>
      </c>
      <c r="F11" s="323" t="s">
        <v>272</v>
      </c>
      <c r="G11" t="s">
        <v>146</v>
      </c>
      <c r="H11">
        <v>59.940059939999998</v>
      </c>
      <c r="I11">
        <v>8</v>
      </c>
      <c r="J11" t="s">
        <v>146</v>
      </c>
      <c r="K11">
        <v>185</v>
      </c>
      <c r="L11" s="323">
        <v>719.96367299999997</v>
      </c>
      <c r="M11" s="323">
        <v>37.426169999999999</v>
      </c>
      <c r="N11" s="323">
        <v>37.666268000000002</v>
      </c>
      <c r="O11" s="323">
        <v>45.984034000000001</v>
      </c>
      <c r="P11" s="323">
        <v>19.009042999999998</v>
      </c>
      <c r="Q11" s="323">
        <v>14.537774000000001</v>
      </c>
      <c r="R11" s="323">
        <v>72.101222000000007</v>
      </c>
      <c r="S11" s="323">
        <v>70.208763000000005</v>
      </c>
      <c r="T11" s="323">
        <v>36.524647000000002</v>
      </c>
      <c r="U11" s="323">
        <v>37.077108000000003</v>
      </c>
      <c r="V11" s="323">
        <v>37.422201000000001</v>
      </c>
      <c r="W11" s="323">
        <v>37.666134</v>
      </c>
      <c r="X11" s="323">
        <v>45.983499999999999</v>
      </c>
      <c r="Y11" s="323">
        <v>1.492599</v>
      </c>
      <c r="Z11" s="323">
        <v>4475.6000000000004</v>
      </c>
      <c r="AA11" s="323">
        <v>6.8013000000000003</v>
      </c>
      <c r="AB11" s="323">
        <v>15</v>
      </c>
      <c r="AC11" s="323">
        <v>23</v>
      </c>
    </row>
    <row r="12" spans="1:32" x14ac:dyDescent="0.2">
      <c r="A12" t="s">
        <v>36</v>
      </c>
      <c r="B12" t="s">
        <v>206</v>
      </c>
      <c r="C12" t="s">
        <v>207</v>
      </c>
      <c r="D12" t="s">
        <v>208</v>
      </c>
      <c r="E12" s="323" t="s">
        <v>302</v>
      </c>
      <c r="F12" s="323" t="s">
        <v>272</v>
      </c>
      <c r="G12" t="s">
        <v>146</v>
      </c>
      <c r="H12">
        <v>59.940059939999998</v>
      </c>
      <c r="I12">
        <v>8</v>
      </c>
      <c r="J12" t="s">
        <v>146</v>
      </c>
      <c r="K12">
        <v>210</v>
      </c>
      <c r="L12" s="323">
        <v>319.59313400000002</v>
      </c>
      <c r="M12" s="323">
        <v>36.309694999999998</v>
      </c>
      <c r="N12" s="323">
        <v>37.462494</v>
      </c>
      <c r="O12" s="323">
        <v>44.953042000000003</v>
      </c>
      <c r="P12" s="323">
        <v>16.126082</v>
      </c>
      <c r="Q12" s="323">
        <v>13.318015000000001</v>
      </c>
      <c r="R12" s="323">
        <v>58.900013000000001</v>
      </c>
      <c r="S12" s="323">
        <v>56.844425000000001</v>
      </c>
      <c r="T12" s="323">
        <v>34.472929999999998</v>
      </c>
      <c r="U12" s="323">
        <v>36.376877</v>
      </c>
      <c r="V12" s="323">
        <v>36.302895999999997</v>
      </c>
      <c r="W12" s="323">
        <v>37.462355000000002</v>
      </c>
      <c r="X12" s="323">
        <v>44.952593</v>
      </c>
      <c r="Y12" s="323">
        <v>1.6023529999999999</v>
      </c>
      <c r="Z12" s="323">
        <v>2476.1999999999998</v>
      </c>
      <c r="AA12" s="323">
        <v>5.6548999999999996</v>
      </c>
      <c r="AB12" s="323">
        <v>14</v>
      </c>
      <c r="AC12" s="323">
        <v>23</v>
      </c>
    </row>
    <row r="13" spans="1:32" x14ac:dyDescent="0.2">
      <c r="A13" t="s">
        <v>36</v>
      </c>
      <c r="B13" t="s">
        <v>206</v>
      </c>
      <c r="C13" t="s">
        <v>207</v>
      </c>
      <c r="D13" t="s">
        <v>208</v>
      </c>
      <c r="E13" s="323" t="s">
        <v>302</v>
      </c>
      <c r="F13" s="323" t="s">
        <v>272</v>
      </c>
      <c r="G13" t="s">
        <v>146</v>
      </c>
      <c r="H13">
        <v>59.940059939999998</v>
      </c>
      <c r="I13">
        <v>8</v>
      </c>
      <c r="J13" t="s">
        <v>146</v>
      </c>
      <c r="K13">
        <v>235</v>
      </c>
      <c r="L13" s="323">
        <v>156.96303700000001</v>
      </c>
      <c r="M13" s="323">
        <v>34.704855000000002</v>
      </c>
      <c r="N13" s="323">
        <v>36.853326000000003</v>
      </c>
      <c r="O13" s="323">
        <v>42.471164999999999</v>
      </c>
      <c r="P13" s="323">
        <v>13.343840999999999</v>
      </c>
      <c r="Q13" s="323">
        <v>11.917759999999999</v>
      </c>
      <c r="R13" s="323">
        <v>42.027625</v>
      </c>
      <c r="S13" s="323">
        <v>39.906565999999998</v>
      </c>
      <c r="T13" s="323">
        <v>32.015177999999999</v>
      </c>
      <c r="U13" s="323">
        <v>34.788623999999999</v>
      </c>
      <c r="V13" s="323">
        <v>34.693409000000003</v>
      </c>
      <c r="W13" s="323">
        <v>36.853245000000001</v>
      </c>
      <c r="X13" s="323">
        <v>42.470556999999999</v>
      </c>
      <c r="Y13" s="323">
        <v>1.389534</v>
      </c>
      <c r="Z13" s="323">
        <v>1570.3</v>
      </c>
      <c r="AA13" s="323">
        <v>4.8121</v>
      </c>
      <c r="AB13" s="323">
        <v>14</v>
      </c>
      <c r="AC13" s="323">
        <v>23</v>
      </c>
    </row>
    <row r="14" spans="1:32" x14ac:dyDescent="0.2">
      <c r="A14" t="s">
        <v>36</v>
      </c>
      <c r="B14" t="s">
        <v>206</v>
      </c>
      <c r="C14" t="s">
        <v>207</v>
      </c>
      <c r="D14" t="s">
        <v>208</v>
      </c>
      <c r="E14" s="323" t="s">
        <v>302</v>
      </c>
      <c r="F14" s="323" t="s">
        <v>273</v>
      </c>
      <c r="G14" t="s">
        <v>146</v>
      </c>
      <c r="H14">
        <v>59.940059939999998</v>
      </c>
      <c r="I14">
        <v>8</v>
      </c>
      <c r="J14" t="s">
        <v>146</v>
      </c>
      <c r="K14">
        <v>110</v>
      </c>
      <c r="L14" s="323">
        <v>20934.828807999998</v>
      </c>
      <c r="M14" s="323">
        <v>42.938791999999999</v>
      </c>
      <c r="N14" s="323">
        <v>48.527742000000003</v>
      </c>
      <c r="O14" s="323">
        <v>47.771259000000001</v>
      </c>
      <c r="P14" s="323">
        <v>23.219058</v>
      </c>
      <c r="Q14" s="323">
        <v>22.017175999999999</v>
      </c>
      <c r="R14" s="323">
        <v>99.955460000000002</v>
      </c>
      <c r="S14" s="323">
        <v>99.946878999999996</v>
      </c>
      <c r="T14" s="323">
        <v>42.875103000000003</v>
      </c>
      <c r="U14" s="323">
        <v>46.113005999999999</v>
      </c>
      <c r="V14" s="323">
        <v>42.731720000000003</v>
      </c>
      <c r="W14" s="323">
        <v>48.368597999999999</v>
      </c>
      <c r="X14" s="323">
        <v>47.574097999999999</v>
      </c>
      <c r="Y14" s="323">
        <v>0.94508099999999995</v>
      </c>
      <c r="Z14" s="323">
        <v>5522.7</v>
      </c>
      <c r="AA14" s="323">
        <v>10.7935</v>
      </c>
      <c r="AB14" s="323">
        <v>7</v>
      </c>
      <c r="AC14" s="323">
        <v>8</v>
      </c>
    </row>
    <row r="15" spans="1:32" x14ac:dyDescent="0.2">
      <c r="A15" t="s">
        <v>36</v>
      </c>
      <c r="B15" t="s">
        <v>206</v>
      </c>
      <c r="C15" t="s">
        <v>207</v>
      </c>
      <c r="D15" t="s">
        <v>208</v>
      </c>
      <c r="E15" s="323" t="s">
        <v>302</v>
      </c>
      <c r="F15" s="323" t="s">
        <v>273</v>
      </c>
      <c r="G15" t="s">
        <v>146</v>
      </c>
      <c r="H15">
        <v>59.940059939999998</v>
      </c>
      <c r="I15">
        <v>8</v>
      </c>
      <c r="J15" t="s">
        <v>146</v>
      </c>
      <c r="K15">
        <v>135</v>
      </c>
      <c r="L15" s="323">
        <v>10360.559440999999</v>
      </c>
      <c r="M15" s="323">
        <v>39.431910000000002</v>
      </c>
      <c r="N15" s="323">
        <v>45.600493999999998</v>
      </c>
      <c r="O15" s="323">
        <v>44.633968000000003</v>
      </c>
      <c r="P15" s="323">
        <v>19.701409000000002</v>
      </c>
      <c r="Q15" s="323">
        <v>19.178407</v>
      </c>
      <c r="R15" s="323">
        <v>99.697070999999994</v>
      </c>
      <c r="S15" s="323">
        <v>99.116614999999996</v>
      </c>
      <c r="T15" s="323">
        <v>38.621474999999997</v>
      </c>
      <c r="U15" s="323">
        <v>43.245606000000002</v>
      </c>
      <c r="V15" s="323">
        <v>39.203535000000002</v>
      </c>
      <c r="W15" s="323">
        <v>45.471590999999997</v>
      </c>
      <c r="X15" s="323">
        <v>44.446162999999999</v>
      </c>
      <c r="Y15" s="323">
        <v>1.0381229999999999</v>
      </c>
      <c r="Z15" s="323">
        <v>6165.4</v>
      </c>
      <c r="AA15" s="323">
        <v>7.5979000000000001</v>
      </c>
      <c r="AB15" s="323">
        <v>8</v>
      </c>
      <c r="AC15" s="323">
        <v>8</v>
      </c>
      <c r="AF15" s="174"/>
    </row>
    <row r="16" spans="1:32" x14ac:dyDescent="0.2">
      <c r="A16" t="s">
        <v>36</v>
      </c>
      <c r="B16" t="s">
        <v>206</v>
      </c>
      <c r="C16" t="s">
        <v>207</v>
      </c>
      <c r="D16" t="s">
        <v>208</v>
      </c>
      <c r="E16" s="323" t="s">
        <v>302</v>
      </c>
      <c r="F16" s="323" t="s">
        <v>273</v>
      </c>
      <c r="G16" t="s">
        <v>146</v>
      </c>
      <c r="H16">
        <v>59.940059939999998</v>
      </c>
      <c r="I16">
        <v>8</v>
      </c>
      <c r="J16" t="s">
        <v>146</v>
      </c>
      <c r="K16">
        <v>160</v>
      </c>
      <c r="L16" s="323">
        <v>4962.7717739999998</v>
      </c>
      <c r="M16" s="323">
        <v>35.783214999999998</v>
      </c>
      <c r="N16" s="323">
        <v>42.326000999999998</v>
      </c>
      <c r="O16" s="323">
        <v>41.126252999999998</v>
      </c>
      <c r="P16" s="323">
        <v>16.140626000000001</v>
      </c>
      <c r="Q16" s="323">
        <v>16.199959</v>
      </c>
      <c r="R16" s="323">
        <v>91.882217999999995</v>
      </c>
      <c r="S16" s="323">
        <v>89.756818999999993</v>
      </c>
      <c r="T16" s="323">
        <v>33.985455000000002</v>
      </c>
      <c r="U16" s="323">
        <v>40.180661000000001</v>
      </c>
      <c r="V16" s="323">
        <v>35.538553999999998</v>
      </c>
      <c r="W16" s="323">
        <v>42.160313000000002</v>
      </c>
      <c r="X16" s="323">
        <v>40.877566000000002</v>
      </c>
      <c r="Y16" s="323">
        <v>1.08378</v>
      </c>
      <c r="Z16" s="323">
        <v>4498.8</v>
      </c>
      <c r="AA16" s="323">
        <v>7.9787999999999997</v>
      </c>
      <c r="AB16" s="323">
        <v>8</v>
      </c>
      <c r="AC16" s="323">
        <v>8</v>
      </c>
    </row>
    <row r="17" spans="1:32" x14ac:dyDescent="0.2">
      <c r="A17" t="s">
        <v>36</v>
      </c>
      <c r="B17" t="s">
        <v>206</v>
      </c>
      <c r="C17" t="s">
        <v>207</v>
      </c>
      <c r="D17" t="s">
        <v>208</v>
      </c>
      <c r="E17" s="323" t="s">
        <v>302</v>
      </c>
      <c r="F17" s="323" t="s">
        <v>273</v>
      </c>
      <c r="G17" t="s">
        <v>146</v>
      </c>
      <c r="H17">
        <v>59.940059939999998</v>
      </c>
      <c r="I17">
        <v>8</v>
      </c>
      <c r="J17" t="s">
        <v>146</v>
      </c>
      <c r="K17">
        <v>185</v>
      </c>
      <c r="L17" s="323">
        <v>2326.716919</v>
      </c>
      <c r="M17" s="323">
        <v>32.249364</v>
      </c>
      <c r="N17" s="323">
        <v>38.937837000000002</v>
      </c>
      <c r="O17" s="323">
        <v>37.435087000000003</v>
      </c>
      <c r="P17" s="323">
        <v>12.679735000000001</v>
      </c>
      <c r="Q17" s="323">
        <v>13.194732999999999</v>
      </c>
      <c r="R17" s="323">
        <v>73.153682000000003</v>
      </c>
      <c r="S17" s="323">
        <v>70.852052999999998</v>
      </c>
      <c r="T17" s="323">
        <v>29.453101</v>
      </c>
      <c r="U17" s="323">
        <v>36.988774999999997</v>
      </c>
      <c r="V17" s="323">
        <v>32.013269000000001</v>
      </c>
      <c r="W17" s="323">
        <v>38.730705</v>
      </c>
      <c r="X17" s="323">
        <v>37.113276999999997</v>
      </c>
      <c r="Y17" s="323">
        <v>1.207433</v>
      </c>
      <c r="Z17" s="323">
        <v>3676.4</v>
      </c>
      <c r="AA17" s="323">
        <v>5.6466000000000003</v>
      </c>
      <c r="AB17" s="323">
        <v>7</v>
      </c>
      <c r="AC17" s="323">
        <v>8</v>
      </c>
    </row>
    <row r="18" spans="1:32" x14ac:dyDescent="0.2">
      <c r="A18" t="s">
        <v>36</v>
      </c>
      <c r="B18" t="s">
        <v>206</v>
      </c>
      <c r="C18" t="s">
        <v>207</v>
      </c>
      <c r="D18" t="s">
        <v>208</v>
      </c>
      <c r="E18" s="323" t="s">
        <v>302</v>
      </c>
      <c r="F18" s="323" t="s">
        <v>273</v>
      </c>
      <c r="G18" t="s">
        <v>146</v>
      </c>
      <c r="H18">
        <v>59.940059939999998</v>
      </c>
      <c r="I18">
        <v>8</v>
      </c>
      <c r="J18" t="s">
        <v>146</v>
      </c>
      <c r="K18">
        <v>210</v>
      </c>
      <c r="L18" s="323">
        <v>1024.5064030000001</v>
      </c>
      <c r="M18" s="323">
        <v>28.887170000000001</v>
      </c>
      <c r="N18" s="323">
        <v>35.440489999999997</v>
      </c>
      <c r="O18" s="323">
        <v>33.635036999999997</v>
      </c>
      <c r="P18" s="323">
        <v>9.5678330000000003</v>
      </c>
      <c r="Q18" s="323">
        <v>10.374826000000001</v>
      </c>
      <c r="R18" s="323">
        <v>49.759469000000003</v>
      </c>
      <c r="S18" s="323">
        <v>48.140959000000002</v>
      </c>
      <c r="T18" s="323">
        <v>25.26444</v>
      </c>
      <c r="U18" s="323">
        <v>33.6586</v>
      </c>
      <c r="V18" s="323">
        <v>28.686824999999999</v>
      </c>
      <c r="W18" s="323">
        <v>35.206218999999997</v>
      </c>
      <c r="X18" s="323">
        <v>33.262053999999999</v>
      </c>
      <c r="Y18" s="323">
        <v>1.21723</v>
      </c>
      <c r="Z18" s="323">
        <v>3629.9</v>
      </c>
      <c r="AA18" s="323">
        <v>4.0486000000000004</v>
      </c>
      <c r="AB18" s="323">
        <v>6</v>
      </c>
      <c r="AC18" s="323">
        <v>8</v>
      </c>
    </row>
    <row r="19" spans="1:32" x14ac:dyDescent="0.2">
      <c r="A19" t="s">
        <v>36</v>
      </c>
      <c r="B19" t="s">
        <v>206</v>
      </c>
      <c r="C19" t="s">
        <v>207</v>
      </c>
      <c r="D19" t="s">
        <v>208</v>
      </c>
      <c r="E19" s="323" t="s">
        <v>302</v>
      </c>
      <c r="F19" s="323" t="s">
        <v>273</v>
      </c>
      <c r="G19" t="s">
        <v>146</v>
      </c>
      <c r="H19">
        <v>59.940059939999998</v>
      </c>
      <c r="I19">
        <v>8</v>
      </c>
      <c r="J19" t="s">
        <v>146</v>
      </c>
      <c r="K19">
        <v>235</v>
      </c>
      <c r="L19" s="323">
        <v>427.32903499999998</v>
      </c>
      <c r="M19" s="323">
        <v>25.687923000000001</v>
      </c>
      <c r="N19" s="323">
        <v>32.108713000000002</v>
      </c>
      <c r="O19" s="323">
        <v>29.981304999999999</v>
      </c>
      <c r="P19" s="323">
        <v>6.9007699999999996</v>
      </c>
      <c r="Q19" s="323">
        <v>7.8294519999999999</v>
      </c>
      <c r="R19" s="323">
        <v>28.569400999999999</v>
      </c>
      <c r="S19" s="323">
        <v>27.703479999999999</v>
      </c>
      <c r="T19" s="323">
        <v>21.544104000000001</v>
      </c>
      <c r="U19" s="323">
        <v>30.289445000000001</v>
      </c>
      <c r="V19" s="323">
        <v>25.51885</v>
      </c>
      <c r="W19" s="323">
        <v>31.867816999999999</v>
      </c>
      <c r="X19" s="323">
        <v>29.592466000000002</v>
      </c>
      <c r="Y19" s="323">
        <v>1.4015219999999999</v>
      </c>
      <c r="Z19" s="323">
        <v>1602.8</v>
      </c>
      <c r="AA19" s="323">
        <v>2.98</v>
      </c>
      <c r="AB19" s="323">
        <v>6</v>
      </c>
      <c r="AC19" s="323">
        <v>8</v>
      </c>
    </row>
    <row r="20" spans="1:32" x14ac:dyDescent="0.2">
      <c r="A20" t="s">
        <v>36</v>
      </c>
      <c r="B20" t="s">
        <v>206</v>
      </c>
      <c r="C20" t="s">
        <v>207</v>
      </c>
      <c r="D20" t="s">
        <v>208</v>
      </c>
      <c r="E20" s="323" t="s">
        <v>302</v>
      </c>
      <c r="F20" s="323" t="s">
        <v>274</v>
      </c>
      <c r="G20" t="s">
        <v>146</v>
      </c>
      <c r="H20">
        <v>29.970029969999999</v>
      </c>
      <c r="I20">
        <v>8</v>
      </c>
      <c r="J20" t="s">
        <v>146</v>
      </c>
      <c r="K20">
        <v>110</v>
      </c>
      <c r="L20" s="474">
        <v>41183.933350000007</v>
      </c>
      <c r="M20" s="474">
        <v>42.038803999999999</v>
      </c>
      <c r="N20" s="474">
        <v>43.921925000000002</v>
      </c>
      <c r="O20" s="474">
        <v>45.421394999999997</v>
      </c>
      <c r="P20" s="474">
        <v>32.277326000000002</v>
      </c>
      <c r="Q20" s="474">
        <v>29.337596999999999</v>
      </c>
      <c r="R20" s="474">
        <v>96.064705000000004</v>
      </c>
      <c r="S20" s="474">
        <v>94.398403999999999</v>
      </c>
      <c r="T20" s="474">
        <v>51.305762999999999</v>
      </c>
      <c r="U20" s="474">
        <v>43.158262999999998</v>
      </c>
      <c r="V20" s="474">
        <v>41.878084999999999</v>
      </c>
      <c r="W20" s="474">
        <v>43.786543000000002</v>
      </c>
      <c r="X20" s="474">
        <v>45.331254999999999</v>
      </c>
      <c r="Y20" s="474">
        <v>4.45E-3</v>
      </c>
      <c r="Z20" s="323">
        <v>802.8</v>
      </c>
      <c r="AA20" s="476">
        <v>3.2469079999999999</v>
      </c>
      <c r="AB20" s="323">
        <v>6</v>
      </c>
      <c r="AC20" s="323">
        <v>8</v>
      </c>
    </row>
    <row r="21" spans="1:32" x14ac:dyDescent="0.2">
      <c r="A21" t="s">
        <v>36</v>
      </c>
      <c r="B21" t="s">
        <v>206</v>
      </c>
      <c r="C21" t="s">
        <v>207</v>
      </c>
      <c r="D21" t="s">
        <v>208</v>
      </c>
      <c r="E21" s="323" t="s">
        <v>302</v>
      </c>
      <c r="F21" s="323" t="s">
        <v>274</v>
      </c>
      <c r="G21" t="s">
        <v>146</v>
      </c>
      <c r="H21">
        <v>29.970029969999999</v>
      </c>
      <c r="I21">
        <v>8</v>
      </c>
      <c r="J21" t="s">
        <v>146</v>
      </c>
      <c r="K21">
        <v>135</v>
      </c>
      <c r="L21" s="323">
        <v>20896.042423999999</v>
      </c>
      <c r="M21" s="323">
        <v>37.553916999999998</v>
      </c>
      <c r="N21" s="323">
        <v>40.131003</v>
      </c>
      <c r="O21" s="323">
        <v>42.098944000000003</v>
      </c>
      <c r="P21" s="323">
        <v>27.520354999999999</v>
      </c>
      <c r="Q21" s="323">
        <v>24.683291000000001</v>
      </c>
      <c r="R21" s="323">
        <v>93.246290999999999</v>
      </c>
      <c r="S21" s="323">
        <v>91.324612999999999</v>
      </c>
      <c r="T21" s="323">
        <v>44.717171999999998</v>
      </c>
      <c r="U21" s="323">
        <v>39.282527999999999</v>
      </c>
      <c r="V21" s="323">
        <v>37.412948999999998</v>
      </c>
      <c r="W21" s="323">
        <v>40.028640000000003</v>
      </c>
      <c r="X21" s="323">
        <v>42.061548999999999</v>
      </c>
      <c r="Y21" s="323">
        <v>1.4334E-2</v>
      </c>
      <c r="Z21" s="323">
        <v>9447.4</v>
      </c>
      <c r="AA21" s="323">
        <v>5.7487000000000004</v>
      </c>
      <c r="AB21" s="323">
        <v>8</v>
      </c>
      <c r="AC21" s="323">
        <v>8</v>
      </c>
      <c r="AF21" s="174"/>
    </row>
    <row r="22" spans="1:32" x14ac:dyDescent="0.2">
      <c r="A22" t="s">
        <v>36</v>
      </c>
      <c r="B22" t="s">
        <v>206</v>
      </c>
      <c r="C22" t="s">
        <v>207</v>
      </c>
      <c r="D22" t="s">
        <v>208</v>
      </c>
      <c r="E22" s="323" t="s">
        <v>302</v>
      </c>
      <c r="F22" s="323" t="s">
        <v>274</v>
      </c>
      <c r="G22" t="s">
        <v>146</v>
      </c>
      <c r="H22">
        <v>29.970029969999999</v>
      </c>
      <c r="I22">
        <v>8</v>
      </c>
      <c r="J22" t="s">
        <v>146</v>
      </c>
      <c r="K22">
        <v>160</v>
      </c>
      <c r="L22" s="323">
        <v>9502.2545449999998</v>
      </c>
      <c r="M22" s="323">
        <v>32.997641000000002</v>
      </c>
      <c r="N22" s="323">
        <v>36.933808999999997</v>
      </c>
      <c r="O22" s="323">
        <v>39.283375999999997</v>
      </c>
      <c r="P22" s="323">
        <v>22.271364999999999</v>
      </c>
      <c r="Q22" s="323">
        <v>19.834395000000001</v>
      </c>
      <c r="R22" s="323">
        <v>86.726860000000002</v>
      </c>
      <c r="S22" s="323">
        <v>84.708140999999998</v>
      </c>
      <c r="T22" s="323">
        <v>37.621752999999998</v>
      </c>
      <c r="U22" s="323">
        <v>35.487192999999998</v>
      </c>
      <c r="V22" s="323">
        <v>32.885798000000001</v>
      </c>
      <c r="W22" s="323">
        <v>36.882080999999999</v>
      </c>
      <c r="X22" s="323">
        <v>39.273735000000002</v>
      </c>
      <c r="Y22" s="323">
        <v>3.5159000000000003E-2</v>
      </c>
      <c r="Z22" s="323">
        <v>7032.7</v>
      </c>
      <c r="AA22" s="323">
        <v>3.9182999999999999</v>
      </c>
      <c r="AB22" s="323">
        <v>8</v>
      </c>
      <c r="AC22" s="323">
        <v>8</v>
      </c>
    </row>
    <row r="23" spans="1:32" x14ac:dyDescent="0.2">
      <c r="A23" t="s">
        <v>36</v>
      </c>
      <c r="B23" t="s">
        <v>206</v>
      </c>
      <c r="C23" t="s">
        <v>207</v>
      </c>
      <c r="D23" t="s">
        <v>208</v>
      </c>
      <c r="E23" s="323" t="s">
        <v>302</v>
      </c>
      <c r="F23" s="323" t="s">
        <v>274</v>
      </c>
      <c r="G23" t="s">
        <v>146</v>
      </c>
      <c r="H23">
        <v>29.970029969999999</v>
      </c>
      <c r="I23">
        <v>8</v>
      </c>
      <c r="J23" t="s">
        <v>146</v>
      </c>
      <c r="K23">
        <v>185</v>
      </c>
      <c r="L23" s="323">
        <v>3842.878788</v>
      </c>
      <c r="M23" s="323">
        <v>28.893121000000001</v>
      </c>
      <c r="N23" s="323">
        <v>34.343910000000001</v>
      </c>
      <c r="O23" s="323">
        <v>37.258274</v>
      </c>
      <c r="P23" s="323">
        <v>17.236464000000002</v>
      </c>
      <c r="Q23" s="323">
        <v>15.144981</v>
      </c>
      <c r="R23" s="323">
        <v>74.184856999999994</v>
      </c>
      <c r="S23" s="323">
        <v>72.145891000000006</v>
      </c>
      <c r="T23" s="323">
        <v>31.392074000000001</v>
      </c>
      <c r="U23" s="323">
        <v>31.999929999999999</v>
      </c>
      <c r="V23" s="323">
        <v>28.828438999999999</v>
      </c>
      <c r="W23" s="323">
        <v>34.327860000000001</v>
      </c>
      <c r="X23" s="323">
        <v>37.257855999999997</v>
      </c>
      <c r="Y23" s="323">
        <v>6.4768999999999993E-2</v>
      </c>
      <c r="Z23" s="323">
        <v>3668.6</v>
      </c>
      <c r="AA23" s="323">
        <v>2.3047</v>
      </c>
      <c r="AB23" s="323">
        <v>8</v>
      </c>
      <c r="AC23" s="323">
        <v>8</v>
      </c>
    </row>
    <row r="24" spans="1:32" x14ac:dyDescent="0.2">
      <c r="A24" t="s">
        <v>36</v>
      </c>
      <c r="B24" t="s">
        <v>206</v>
      </c>
      <c r="C24" t="s">
        <v>207</v>
      </c>
      <c r="D24" t="s">
        <v>208</v>
      </c>
      <c r="E24" s="323" t="s">
        <v>302</v>
      </c>
      <c r="F24" s="323" t="s">
        <v>274</v>
      </c>
      <c r="G24" t="s">
        <v>146</v>
      </c>
      <c r="H24">
        <v>29.970029969999999</v>
      </c>
      <c r="I24">
        <v>8</v>
      </c>
      <c r="J24" t="s">
        <v>146</v>
      </c>
      <c r="K24">
        <v>210</v>
      </c>
      <c r="L24" s="323">
        <v>1301.1151520000001</v>
      </c>
      <c r="M24" s="323">
        <v>25.328863999999999</v>
      </c>
      <c r="N24" s="323">
        <v>32.306736000000001</v>
      </c>
      <c r="O24" s="323">
        <v>36.318179000000001</v>
      </c>
      <c r="P24" s="323">
        <v>12.415115999999999</v>
      </c>
      <c r="Q24" s="323">
        <v>10.76962</v>
      </c>
      <c r="R24" s="323">
        <v>52.834803000000001</v>
      </c>
      <c r="S24" s="323">
        <v>51.079067000000002</v>
      </c>
      <c r="T24" s="323">
        <v>26.016248000000001</v>
      </c>
      <c r="U24" s="323">
        <v>28.926477999999999</v>
      </c>
      <c r="V24" s="323">
        <v>25.301048000000002</v>
      </c>
      <c r="W24" s="323">
        <v>32.302771</v>
      </c>
      <c r="X24" s="323">
        <v>36.318049999999999</v>
      </c>
      <c r="Y24" s="323">
        <v>0.106151</v>
      </c>
      <c r="Z24" s="323">
        <v>1523.1</v>
      </c>
      <c r="AA24" s="323">
        <v>1.4249000000000001</v>
      </c>
      <c r="AB24" s="323">
        <v>7</v>
      </c>
      <c r="AC24" s="323">
        <v>8</v>
      </c>
    </row>
    <row r="25" spans="1:32" x14ac:dyDescent="0.2">
      <c r="A25" t="s">
        <v>36</v>
      </c>
      <c r="B25" t="s">
        <v>206</v>
      </c>
      <c r="C25" t="s">
        <v>207</v>
      </c>
      <c r="D25" t="s">
        <v>208</v>
      </c>
      <c r="E25" s="323" t="s">
        <v>302</v>
      </c>
      <c r="F25" s="323" t="s">
        <v>274</v>
      </c>
      <c r="G25" t="s">
        <v>146</v>
      </c>
      <c r="H25">
        <v>29.970029969999999</v>
      </c>
      <c r="I25">
        <v>8</v>
      </c>
      <c r="J25" t="s">
        <v>146</v>
      </c>
      <c r="K25">
        <v>235</v>
      </c>
      <c r="L25" s="323">
        <v>318.872727</v>
      </c>
      <c r="M25" s="323">
        <v>22.523945000000001</v>
      </c>
      <c r="N25" s="323">
        <v>30.718698</v>
      </c>
      <c r="O25" s="323">
        <v>35.658237</v>
      </c>
      <c r="P25" s="323">
        <v>8.220872</v>
      </c>
      <c r="Q25" s="323">
        <v>7.1856210000000003</v>
      </c>
      <c r="R25" s="323">
        <v>27.528369000000001</v>
      </c>
      <c r="S25" s="323">
        <v>26.332222000000002</v>
      </c>
      <c r="T25" s="323">
        <v>21.596654999999998</v>
      </c>
      <c r="U25" s="323">
        <v>26.379601999999998</v>
      </c>
      <c r="V25" s="323">
        <v>22.518051</v>
      </c>
      <c r="W25" s="323">
        <v>30.718076</v>
      </c>
      <c r="X25" s="323">
        <v>35.658132999999999</v>
      </c>
      <c r="Y25" s="323">
        <v>0.14110800000000001</v>
      </c>
      <c r="Z25" s="323">
        <v>881.4</v>
      </c>
      <c r="AA25" s="323">
        <v>1.0623</v>
      </c>
      <c r="AB25" s="323">
        <v>6</v>
      </c>
      <c r="AC25" s="323">
        <v>8</v>
      </c>
    </row>
    <row r="26" spans="1:32" x14ac:dyDescent="0.2">
      <c r="A26" t="s">
        <v>36</v>
      </c>
      <c r="B26" t="s">
        <v>206</v>
      </c>
      <c r="C26" t="s">
        <v>207</v>
      </c>
      <c r="D26" t="s">
        <v>208</v>
      </c>
      <c r="E26" s="323" t="s">
        <v>302</v>
      </c>
      <c r="F26" s="323" t="s">
        <v>275</v>
      </c>
      <c r="G26" t="s">
        <v>146</v>
      </c>
      <c r="H26">
        <v>60</v>
      </c>
      <c r="I26">
        <v>8</v>
      </c>
      <c r="J26" t="s">
        <v>146</v>
      </c>
      <c r="K26">
        <v>110</v>
      </c>
      <c r="L26" s="323">
        <v>13352.618291000001</v>
      </c>
      <c r="M26" s="323">
        <v>41.712131999999997</v>
      </c>
      <c r="N26" s="323">
        <v>47.437365999999997</v>
      </c>
      <c r="O26" s="323">
        <v>44.449271000000003</v>
      </c>
      <c r="P26" s="323">
        <v>23.718630000000001</v>
      </c>
      <c r="Q26" s="323">
        <v>23.645734999999998</v>
      </c>
      <c r="R26" s="323">
        <v>96.722622999999999</v>
      </c>
      <c r="S26" s="323">
        <v>94.441939000000005</v>
      </c>
      <c r="T26" s="323">
        <v>45.457549999999998</v>
      </c>
      <c r="U26" s="323">
        <v>41.299523999999998</v>
      </c>
      <c r="V26" s="323">
        <v>41.547801</v>
      </c>
      <c r="W26" s="323">
        <v>47.390320000000003</v>
      </c>
      <c r="X26" s="323">
        <v>44.374645999999998</v>
      </c>
      <c r="Y26" s="323">
        <v>0.204344</v>
      </c>
      <c r="Z26" s="323">
        <v>3577.1</v>
      </c>
      <c r="AA26" s="323">
        <v>3.6579999999999999</v>
      </c>
      <c r="AB26" s="323">
        <v>7</v>
      </c>
      <c r="AC26" s="323">
        <v>6</v>
      </c>
    </row>
    <row r="27" spans="1:32" x14ac:dyDescent="0.2">
      <c r="A27" t="s">
        <v>36</v>
      </c>
      <c r="B27" t="s">
        <v>206</v>
      </c>
      <c r="C27" t="s">
        <v>207</v>
      </c>
      <c r="D27" t="s">
        <v>208</v>
      </c>
      <c r="E27" s="323" t="s">
        <v>302</v>
      </c>
      <c r="F27" s="323" t="s">
        <v>275</v>
      </c>
      <c r="G27" t="s">
        <v>146</v>
      </c>
      <c r="H27">
        <v>60</v>
      </c>
      <c r="I27">
        <v>8</v>
      </c>
      <c r="J27" t="s">
        <v>146</v>
      </c>
      <c r="K27">
        <v>135</v>
      </c>
      <c r="L27" s="323">
        <v>5451.8281720000004</v>
      </c>
      <c r="M27" s="323">
        <v>38.265185000000002</v>
      </c>
      <c r="N27" s="323">
        <v>46.108780000000003</v>
      </c>
      <c r="O27" s="323">
        <v>43.192639</v>
      </c>
      <c r="P27" s="323">
        <v>19.873366000000001</v>
      </c>
      <c r="Q27" s="323">
        <v>20.016705000000002</v>
      </c>
      <c r="R27" s="323">
        <v>90.552249000000003</v>
      </c>
      <c r="S27" s="323">
        <v>88.068372999999994</v>
      </c>
      <c r="T27" s="323">
        <v>40.267715000000003</v>
      </c>
      <c r="U27" s="323">
        <v>39.360126000000001</v>
      </c>
      <c r="V27" s="323">
        <v>38.110621999999999</v>
      </c>
      <c r="W27" s="323">
        <v>46.082487</v>
      </c>
      <c r="X27" s="323">
        <v>43.154629</v>
      </c>
      <c r="Y27" s="323">
        <v>0.29284700000000002</v>
      </c>
      <c r="Z27" s="323">
        <v>2582.9</v>
      </c>
      <c r="AA27" s="323">
        <v>3.0102000000000002</v>
      </c>
      <c r="AB27" s="323">
        <v>7</v>
      </c>
      <c r="AC27" s="323">
        <v>6</v>
      </c>
    </row>
    <row r="28" spans="1:32" x14ac:dyDescent="0.2">
      <c r="A28" t="s">
        <v>36</v>
      </c>
      <c r="B28" t="s">
        <v>206</v>
      </c>
      <c r="C28" t="s">
        <v>207</v>
      </c>
      <c r="D28" t="s">
        <v>208</v>
      </c>
      <c r="E28" s="323" t="s">
        <v>302</v>
      </c>
      <c r="F28" s="323" t="s">
        <v>275</v>
      </c>
      <c r="G28" t="s">
        <v>146</v>
      </c>
      <c r="H28">
        <v>60</v>
      </c>
      <c r="I28">
        <v>8</v>
      </c>
      <c r="J28" t="s">
        <v>146</v>
      </c>
      <c r="K28">
        <v>160</v>
      </c>
      <c r="L28" s="323">
        <v>2117.9620380000001</v>
      </c>
      <c r="M28" s="323">
        <v>35.009112000000002</v>
      </c>
      <c r="N28" s="323">
        <v>44.591842999999997</v>
      </c>
      <c r="O28" s="323">
        <v>41.802697999999999</v>
      </c>
      <c r="P28" s="323">
        <v>16.191727</v>
      </c>
      <c r="Q28" s="323">
        <v>16.487131999999999</v>
      </c>
      <c r="R28" s="323">
        <v>79.562245000000004</v>
      </c>
      <c r="S28" s="323">
        <v>77.152122000000006</v>
      </c>
      <c r="T28" s="323">
        <v>35.399228000000001</v>
      </c>
      <c r="U28" s="323">
        <v>37.215645000000002</v>
      </c>
      <c r="V28" s="323">
        <v>34.867896000000002</v>
      </c>
      <c r="W28" s="323">
        <v>44.570780999999997</v>
      </c>
      <c r="X28" s="323">
        <v>41.773871999999997</v>
      </c>
      <c r="Y28" s="323">
        <v>0.43685800000000002</v>
      </c>
      <c r="Z28" s="323">
        <v>2105.6</v>
      </c>
      <c r="AA28" s="323">
        <v>1.6434</v>
      </c>
      <c r="AB28" s="323">
        <v>5</v>
      </c>
      <c r="AC28" s="323">
        <v>6</v>
      </c>
    </row>
    <row r="29" spans="1:32" x14ac:dyDescent="0.2">
      <c r="A29" t="s">
        <v>36</v>
      </c>
      <c r="B29" t="s">
        <v>206</v>
      </c>
      <c r="C29" t="s">
        <v>207</v>
      </c>
      <c r="D29" t="s">
        <v>208</v>
      </c>
      <c r="E29" s="323" t="s">
        <v>302</v>
      </c>
      <c r="F29" s="323" t="s">
        <v>275</v>
      </c>
      <c r="G29" t="s">
        <v>146</v>
      </c>
      <c r="H29">
        <v>60</v>
      </c>
      <c r="I29">
        <v>8</v>
      </c>
      <c r="J29" t="s">
        <v>146</v>
      </c>
      <c r="K29">
        <v>185</v>
      </c>
      <c r="L29" s="323">
        <v>786.22468400000002</v>
      </c>
      <c r="M29" s="323">
        <v>32.093640000000001</v>
      </c>
      <c r="N29" s="323">
        <v>42.985975000000003</v>
      </c>
      <c r="O29" s="323">
        <v>40.222994</v>
      </c>
      <c r="P29" s="323">
        <v>12.60797</v>
      </c>
      <c r="Q29" s="323">
        <v>13.128995</v>
      </c>
      <c r="R29" s="323">
        <v>62.996783000000001</v>
      </c>
      <c r="S29" s="323">
        <v>60.993001999999997</v>
      </c>
      <c r="T29" s="323">
        <v>31.145144999999999</v>
      </c>
      <c r="U29" s="323">
        <v>35.008806</v>
      </c>
      <c r="V29" s="323">
        <v>31.990807</v>
      </c>
      <c r="W29" s="323">
        <v>42.973919000000002</v>
      </c>
      <c r="X29" s="323">
        <v>40.204228000000001</v>
      </c>
      <c r="Y29" s="323">
        <v>0.59763500000000003</v>
      </c>
      <c r="Z29" s="323">
        <v>1048.9000000000001</v>
      </c>
      <c r="AA29" s="323">
        <v>1.3994</v>
      </c>
      <c r="AB29" s="323">
        <v>5</v>
      </c>
      <c r="AC29" s="323">
        <v>6</v>
      </c>
    </row>
    <row r="30" spans="1:32" x14ac:dyDescent="0.2">
      <c r="A30" t="s">
        <v>36</v>
      </c>
      <c r="B30" t="s">
        <v>206</v>
      </c>
      <c r="C30" t="s">
        <v>207</v>
      </c>
      <c r="D30" t="s">
        <v>208</v>
      </c>
      <c r="E30" s="323" t="s">
        <v>302</v>
      </c>
      <c r="F30" s="323" t="s">
        <v>275</v>
      </c>
      <c r="G30" t="s">
        <v>146</v>
      </c>
      <c r="H30">
        <v>60</v>
      </c>
      <c r="I30">
        <v>8</v>
      </c>
      <c r="J30" t="s">
        <v>146</v>
      </c>
      <c r="K30">
        <v>210</v>
      </c>
      <c r="L30" s="323">
        <v>277.65688899999998</v>
      </c>
      <c r="M30" s="323">
        <v>29.419892999999998</v>
      </c>
      <c r="N30" s="323">
        <v>41.204555999999997</v>
      </c>
      <c r="O30" s="323">
        <v>38.586024000000002</v>
      </c>
      <c r="P30" s="323">
        <v>9.6061910000000008</v>
      </c>
      <c r="Q30" s="323">
        <v>10.261170999999999</v>
      </c>
      <c r="R30" s="323">
        <v>41.804777999999999</v>
      </c>
      <c r="S30" s="323">
        <v>40.196015000000003</v>
      </c>
      <c r="T30" s="323">
        <v>27.470564</v>
      </c>
      <c r="U30" s="323">
        <v>32.764288000000001</v>
      </c>
      <c r="V30" s="323">
        <v>29.340529</v>
      </c>
      <c r="W30" s="323">
        <v>41.198568000000002</v>
      </c>
      <c r="X30" s="323">
        <v>38.576458000000002</v>
      </c>
      <c r="Y30" s="323">
        <v>0.62804899999999997</v>
      </c>
      <c r="Z30" s="323">
        <v>604.5</v>
      </c>
      <c r="AA30" s="323">
        <v>0.80969999999999998</v>
      </c>
      <c r="AB30" s="323">
        <v>4</v>
      </c>
      <c r="AC30" s="323">
        <v>6</v>
      </c>
    </row>
    <row r="31" spans="1:32" x14ac:dyDescent="0.2">
      <c r="A31" t="s">
        <v>36</v>
      </c>
      <c r="B31" t="s">
        <v>206</v>
      </c>
      <c r="C31" t="s">
        <v>207</v>
      </c>
      <c r="D31" t="s">
        <v>208</v>
      </c>
      <c r="E31" s="323" t="s">
        <v>302</v>
      </c>
      <c r="F31" s="323" t="s">
        <v>275</v>
      </c>
      <c r="G31" t="s">
        <v>146</v>
      </c>
      <c r="H31">
        <v>60</v>
      </c>
      <c r="I31">
        <v>8</v>
      </c>
      <c r="J31" t="s">
        <v>146</v>
      </c>
      <c r="K31">
        <v>235</v>
      </c>
      <c r="L31" s="323">
        <v>100.982654</v>
      </c>
      <c r="M31" s="323">
        <v>27.064254999999999</v>
      </c>
      <c r="N31" s="323">
        <v>39.168601000000002</v>
      </c>
      <c r="O31" s="323">
        <v>36.643267999999999</v>
      </c>
      <c r="P31" s="323">
        <v>7.235798</v>
      </c>
      <c r="Q31" s="323">
        <v>7.8855139999999997</v>
      </c>
      <c r="R31" s="323">
        <v>22.405878000000001</v>
      </c>
      <c r="S31" s="323">
        <v>21.36121</v>
      </c>
      <c r="T31" s="323">
        <v>24.347156999999999</v>
      </c>
      <c r="U31" s="323">
        <v>30.346356</v>
      </c>
      <c r="V31" s="323">
        <v>27.010218999999999</v>
      </c>
      <c r="W31" s="323">
        <v>39.167006999999998</v>
      </c>
      <c r="X31" s="323">
        <v>36.641486</v>
      </c>
      <c r="Y31" s="323">
        <v>0.615263</v>
      </c>
      <c r="Z31" s="323">
        <v>377.7</v>
      </c>
      <c r="AA31" s="323">
        <v>0.69640000000000002</v>
      </c>
      <c r="AB31" s="323">
        <v>4</v>
      </c>
      <c r="AC31" s="323">
        <v>6</v>
      </c>
    </row>
    <row r="32" spans="1:32" x14ac:dyDescent="0.2">
      <c r="A32" t="s">
        <v>36</v>
      </c>
      <c r="B32" t="s">
        <v>206</v>
      </c>
      <c r="C32" t="s">
        <v>207</v>
      </c>
      <c r="D32" t="s">
        <v>208</v>
      </c>
      <c r="E32" s="323" t="s">
        <v>302</v>
      </c>
      <c r="F32" s="323" t="s">
        <v>276</v>
      </c>
      <c r="G32" t="s">
        <v>146</v>
      </c>
      <c r="H32">
        <v>29.970029969999999</v>
      </c>
      <c r="I32">
        <v>8</v>
      </c>
      <c r="J32" t="s">
        <v>146</v>
      </c>
      <c r="K32">
        <v>110</v>
      </c>
      <c r="L32" s="323">
        <v>7273.9563639999997</v>
      </c>
      <c r="M32" s="323">
        <v>43.588723999999999</v>
      </c>
      <c r="N32" s="323">
        <v>49.914453999999999</v>
      </c>
      <c r="O32" s="323">
        <v>50.956834999999998</v>
      </c>
      <c r="P32" s="323">
        <v>27.497464999999998</v>
      </c>
      <c r="Q32" s="323">
        <v>26.747751999999998</v>
      </c>
      <c r="R32" s="323">
        <v>97.799600999999996</v>
      </c>
      <c r="S32" s="323">
        <v>96.756291000000004</v>
      </c>
      <c r="T32" s="323">
        <v>49.901423000000001</v>
      </c>
      <c r="U32" s="323">
        <v>45.249070000000003</v>
      </c>
      <c r="V32" s="323">
        <v>43.444218999999997</v>
      </c>
      <c r="W32" s="323">
        <v>49.881410000000002</v>
      </c>
      <c r="X32" s="323">
        <v>50.940395000000002</v>
      </c>
      <c r="Y32" s="323">
        <v>0.330378</v>
      </c>
      <c r="Z32" s="323">
        <v>6062.9</v>
      </c>
      <c r="AA32" s="323">
        <v>2.5871</v>
      </c>
      <c r="AB32" s="323">
        <v>4</v>
      </c>
      <c r="AC32" s="323">
        <v>5</v>
      </c>
    </row>
    <row r="33" spans="1:29" x14ac:dyDescent="0.2">
      <c r="A33" t="s">
        <v>36</v>
      </c>
      <c r="B33" t="s">
        <v>206</v>
      </c>
      <c r="C33" t="s">
        <v>207</v>
      </c>
      <c r="D33" t="s">
        <v>208</v>
      </c>
      <c r="E33" s="323" t="s">
        <v>302</v>
      </c>
      <c r="F33" s="323" t="s">
        <v>276</v>
      </c>
      <c r="G33" t="s">
        <v>146</v>
      </c>
      <c r="H33">
        <v>29.970029969999999</v>
      </c>
      <c r="I33">
        <v>8</v>
      </c>
      <c r="J33" t="s">
        <v>146</v>
      </c>
      <c r="K33">
        <v>135</v>
      </c>
      <c r="L33" s="323">
        <v>3463.28</v>
      </c>
      <c r="M33" s="323">
        <v>40.024921999999997</v>
      </c>
      <c r="N33" s="323">
        <v>47.414873</v>
      </c>
      <c r="O33" s="323">
        <v>48.528058000000001</v>
      </c>
      <c r="P33" s="323">
        <v>23.487915000000001</v>
      </c>
      <c r="Q33" s="323">
        <v>22.967154000000001</v>
      </c>
      <c r="R33" s="323">
        <v>96.053021000000001</v>
      </c>
      <c r="S33" s="323">
        <v>94.200483000000006</v>
      </c>
      <c r="T33" s="323">
        <v>44.621941999999997</v>
      </c>
      <c r="U33" s="323">
        <v>42.718753999999997</v>
      </c>
      <c r="V33" s="323">
        <v>39.928601999999998</v>
      </c>
      <c r="W33" s="323">
        <v>47.394049000000003</v>
      </c>
      <c r="X33" s="323">
        <v>48.515421000000003</v>
      </c>
      <c r="Y33" s="323">
        <v>0.55392699999999995</v>
      </c>
      <c r="Z33" s="323">
        <v>5396.1</v>
      </c>
      <c r="AA33" s="323">
        <v>2.0085000000000002</v>
      </c>
      <c r="AB33" s="323">
        <v>4</v>
      </c>
      <c r="AC33" s="323">
        <v>5</v>
      </c>
    </row>
    <row r="34" spans="1:29" x14ac:dyDescent="0.2">
      <c r="A34" t="s">
        <v>36</v>
      </c>
      <c r="B34" t="s">
        <v>206</v>
      </c>
      <c r="C34" t="s">
        <v>207</v>
      </c>
      <c r="D34" t="s">
        <v>208</v>
      </c>
      <c r="E34" s="323" t="s">
        <v>302</v>
      </c>
      <c r="F34" s="323" t="s">
        <v>276</v>
      </c>
      <c r="G34" t="s">
        <v>146</v>
      </c>
      <c r="H34">
        <v>29.970029969999999</v>
      </c>
      <c r="I34">
        <v>8</v>
      </c>
      <c r="J34" t="s">
        <v>146</v>
      </c>
      <c r="K34">
        <v>160</v>
      </c>
      <c r="L34" s="323">
        <v>1615.4181819999999</v>
      </c>
      <c r="M34" s="323">
        <v>36.573407000000003</v>
      </c>
      <c r="N34" s="323">
        <v>44.685957999999999</v>
      </c>
      <c r="O34" s="323">
        <v>45.721645000000002</v>
      </c>
      <c r="P34" s="323">
        <v>19.250409999999999</v>
      </c>
      <c r="Q34" s="323">
        <v>19.028918000000001</v>
      </c>
      <c r="R34" s="323">
        <v>90.427858000000001</v>
      </c>
      <c r="S34" s="323">
        <v>88.224041999999997</v>
      </c>
      <c r="T34" s="323">
        <v>39.206566000000002</v>
      </c>
      <c r="U34" s="323">
        <v>39.923977000000001</v>
      </c>
      <c r="V34" s="323">
        <v>36.517933999999997</v>
      </c>
      <c r="W34" s="323">
        <v>44.671956999999999</v>
      </c>
      <c r="X34" s="323">
        <v>45.713312999999999</v>
      </c>
      <c r="Y34" s="323">
        <v>0.84646500000000002</v>
      </c>
      <c r="Z34" s="323">
        <v>4083</v>
      </c>
      <c r="AA34" s="323">
        <v>1.2163999999999999</v>
      </c>
      <c r="AB34" s="323">
        <v>3</v>
      </c>
      <c r="AC34" s="323">
        <v>5</v>
      </c>
    </row>
    <row r="35" spans="1:29" x14ac:dyDescent="0.2">
      <c r="A35" t="s">
        <v>36</v>
      </c>
      <c r="B35" t="s">
        <v>206</v>
      </c>
      <c r="C35" t="s">
        <v>207</v>
      </c>
      <c r="D35" t="s">
        <v>208</v>
      </c>
      <c r="E35" s="323" t="s">
        <v>302</v>
      </c>
      <c r="F35" s="323" t="s">
        <v>276</v>
      </c>
      <c r="G35" t="s">
        <v>146</v>
      </c>
      <c r="H35">
        <v>29.970029969999999</v>
      </c>
      <c r="I35">
        <v>8</v>
      </c>
      <c r="J35" t="s">
        <v>146</v>
      </c>
      <c r="K35">
        <v>185</v>
      </c>
      <c r="L35" s="323">
        <v>713.49818200000004</v>
      </c>
      <c r="M35" s="323">
        <v>33.210197000000001</v>
      </c>
      <c r="N35" s="323">
        <v>41.723937999999997</v>
      </c>
      <c r="O35" s="323">
        <v>42.637056000000001</v>
      </c>
      <c r="P35" s="323">
        <v>15.140272</v>
      </c>
      <c r="Q35" s="323">
        <v>15.249510000000001</v>
      </c>
      <c r="R35" s="323">
        <v>79.319890000000001</v>
      </c>
      <c r="S35" s="323">
        <v>76.777748000000003</v>
      </c>
      <c r="T35" s="323">
        <v>34.115817</v>
      </c>
      <c r="U35" s="323">
        <v>36.997436999999998</v>
      </c>
      <c r="V35" s="323">
        <v>33.181919999999998</v>
      </c>
      <c r="W35" s="323">
        <v>41.716403999999997</v>
      </c>
      <c r="X35" s="323">
        <v>42.632700999999997</v>
      </c>
      <c r="Y35" s="323">
        <v>0.97664399999999996</v>
      </c>
      <c r="Z35" s="323">
        <v>3364.7</v>
      </c>
      <c r="AA35" s="323">
        <v>1.1399999999999999</v>
      </c>
      <c r="AB35" s="323">
        <v>3</v>
      </c>
      <c r="AC35" s="323">
        <v>5</v>
      </c>
    </row>
    <row r="36" spans="1:29" x14ac:dyDescent="0.2">
      <c r="A36" t="s">
        <v>36</v>
      </c>
      <c r="B36" t="s">
        <v>206</v>
      </c>
      <c r="C36" t="s">
        <v>207</v>
      </c>
      <c r="D36" t="s">
        <v>208</v>
      </c>
      <c r="E36" s="323" t="s">
        <v>302</v>
      </c>
      <c r="F36" s="323" t="s">
        <v>276</v>
      </c>
      <c r="G36" t="s">
        <v>146</v>
      </c>
      <c r="H36">
        <v>29.970029969999999</v>
      </c>
      <c r="I36">
        <v>8</v>
      </c>
      <c r="J36" t="s">
        <v>146</v>
      </c>
      <c r="K36">
        <v>210</v>
      </c>
      <c r="L36" s="323">
        <v>293.08363600000001</v>
      </c>
      <c r="M36" s="323">
        <v>29.854756999999999</v>
      </c>
      <c r="N36" s="323">
        <v>38.515731000000002</v>
      </c>
      <c r="O36" s="323">
        <v>39.318559</v>
      </c>
      <c r="P36" s="323">
        <v>11.393426</v>
      </c>
      <c r="Q36" s="323">
        <v>11.783051</v>
      </c>
      <c r="R36" s="323">
        <v>60.294308000000001</v>
      </c>
      <c r="S36" s="323">
        <v>57.841833000000001</v>
      </c>
      <c r="T36" s="323">
        <v>29.433686000000002</v>
      </c>
      <c r="U36" s="323">
        <v>34.074122000000003</v>
      </c>
      <c r="V36" s="323">
        <v>29.839127000000001</v>
      </c>
      <c r="W36" s="323">
        <v>38.507224999999998</v>
      </c>
      <c r="X36" s="323">
        <v>39.315246000000002</v>
      </c>
      <c r="Y36" s="323">
        <v>1.172285</v>
      </c>
      <c r="Z36" s="323">
        <v>1528.4</v>
      </c>
      <c r="AA36" s="323">
        <v>0.73850000000000005</v>
      </c>
      <c r="AB36" s="323">
        <v>3</v>
      </c>
      <c r="AC36" s="323">
        <v>5</v>
      </c>
    </row>
    <row r="37" spans="1:29" x14ac:dyDescent="0.2">
      <c r="A37" t="s">
        <v>36</v>
      </c>
      <c r="B37" t="s">
        <v>206</v>
      </c>
      <c r="C37" t="s">
        <v>207</v>
      </c>
      <c r="D37" t="s">
        <v>208</v>
      </c>
      <c r="E37" s="323" t="s">
        <v>302</v>
      </c>
      <c r="F37" s="323" t="s">
        <v>276</v>
      </c>
      <c r="G37" t="s">
        <v>146</v>
      </c>
      <c r="H37">
        <v>29.970029969999999</v>
      </c>
      <c r="I37">
        <v>8</v>
      </c>
      <c r="J37" t="s">
        <v>146</v>
      </c>
      <c r="K37">
        <v>235</v>
      </c>
      <c r="L37" s="323">
        <v>112.850909</v>
      </c>
      <c r="M37" s="323">
        <v>26.747820999999998</v>
      </c>
      <c r="N37" s="323">
        <v>35.560831</v>
      </c>
      <c r="O37" s="323">
        <v>36.150948999999997</v>
      </c>
      <c r="P37" s="323">
        <v>8.2389989999999997</v>
      </c>
      <c r="Q37" s="323">
        <v>8.791798</v>
      </c>
      <c r="R37" s="323">
        <v>34.892519</v>
      </c>
      <c r="S37" s="323">
        <v>33.102058</v>
      </c>
      <c r="T37" s="323">
        <v>25.180351999999999</v>
      </c>
      <c r="U37" s="323">
        <v>31.081759999999999</v>
      </c>
      <c r="V37" s="323">
        <v>26.738168000000002</v>
      </c>
      <c r="W37" s="323">
        <v>35.556781999999998</v>
      </c>
      <c r="X37" s="323">
        <v>36.149054</v>
      </c>
      <c r="Y37" s="323">
        <v>1.26674</v>
      </c>
      <c r="Z37" s="323">
        <v>713.3</v>
      </c>
      <c r="AA37" s="323">
        <v>0.54120000000000001</v>
      </c>
      <c r="AB37" s="323">
        <v>3</v>
      </c>
      <c r="AC37" s="323">
        <v>5</v>
      </c>
    </row>
    <row r="38" spans="1:29" x14ac:dyDescent="0.2">
      <c r="A38" t="s">
        <v>36</v>
      </c>
      <c r="B38" t="s">
        <v>206</v>
      </c>
      <c r="C38" t="s">
        <v>207</v>
      </c>
      <c r="D38" t="s">
        <v>208</v>
      </c>
      <c r="E38" s="323" t="s">
        <v>302</v>
      </c>
      <c r="F38" s="323" t="s">
        <v>277</v>
      </c>
      <c r="G38" t="s">
        <v>146</v>
      </c>
      <c r="H38">
        <v>59.940059939999998</v>
      </c>
      <c r="I38">
        <v>8</v>
      </c>
      <c r="J38" t="s">
        <v>146</v>
      </c>
      <c r="K38">
        <v>110</v>
      </c>
      <c r="L38" s="323">
        <v>623.21454500000004</v>
      </c>
      <c r="M38" s="323">
        <v>50.195588999999998</v>
      </c>
      <c r="N38" s="323">
        <v>49.031968999999997</v>
      </c>
      <c r="O38" s="323">
        <v>49.275174</v>
      </c>
      <c r="P38" s="323">
        <v>23.057044999999999</v>
      </c>
      <c r="Q38" s="323">
        <v>29.577997</v>
      </c>
      <c r="R38" s="323">
        <v>95.912818999999999</v>
      </c>
      <c r="S38" s="323">
        <v>94.211768000000006</v>
      </c>
      <c r="T38" s="323">
        <v>51.341850999999998</v>
      </c>
      <c r="U38" s="323">
        <v>49.693109999999997</v>
      </c>
      <c r="V38" s="323">
        <v>50.145784999999997</v>
      </c>
      <c r="W38" s="323">
        <v>48.972799000000002</v>
      </c>
      <c r="X38" s="323">
        <v>49.231844000000002</v>
      </c>
      <c r="Y38" s="323">
        <v>1.380522</v>
      </c>
      <c r="Z38" s="323">
        <v>1295.4000000000001</v>
      </c>
      <c r="AA38" s="323">
        <v>0.39090000000000003</v>
      </c>
      <c r="AB38" s="323">
        <v>2</v>
      </c>
      <c r="AC38" s="323">
        <v>4</v>
      </c>
    </row>
    <row r="39" spans="1:29" x14ac:dyDescent="0.2">
      <c r="A39" t="s">
        <v>36</v>
      </c>
      <c r="B39" t="s">
        <v>206</v>
      </c>
      <c r="C39" t="s">
        <v>207</v>
      </c>
      <c r="D39" t="s">
        <v>208</v>
      </c>
      <c r="E39" s="323" t="s">
        <v>302</v>
      </c>
      <c r="F39" s="323" t="s">
        <v>277</v>
      </c>
      <c r="G39" t="s">
        <v>146</v>
      </c>
      <c r="H39">
        <v>59.940059939999998</v>
      </c>
      <c r="I39">
        <v>8</v>
      </c>
      <c r="J39" t="s">
        <v>146</v>
      </c>
      <c r="K39">
        <v>135</v>
      </c>
      <c r="L39" s="323">
        <v>265.36727300000001</v>
      </c>
      <c r="M39" s="323">
        <v>47.581873999999999</v>
      </c>
      <c r="N39" s="323">
        <v>47.295330999999997</v>
      </c>
      <c r="O39" s="323">
        <v>47.669305999999999</v>
      </c>
      <c r="P39" s="323">
        <v>21.100207000000001</v>
      </c>
      <c r="Q39" s="323">
        <v>26.942498000000001</v>
      </c>
      <c r="R39" s="323">
        <v>93.902167000000006</v>
      </c>
      <c r="S39" s="323">
        <v>91.767498000000003</v>
      </c>
      <c r="T39" s="323">
        <v>47.827348999999998</v>
      </c>
      <c r="U39" s="323">
        <v>47.711615000000002</v>
      </c>
      <c r="V39" s="323">
        <v>47.548278000000003</v>
      </c>
      <c r="W39" s="323">
        <v>47.274222000000002</v>
      </c>
      <c r="X39" s="323">
        <v>47.655918999999997</v>
      </c>
      <c r="Y39" s="323">
        <v>1.852419</v>
      </c>
      <c r="Z39" s="323">
        <v>712.5</v>
      </c>
      <c r="AA39" s="323">
        <v>0.37319999999999998</v>
      </c>
      <c r="AB39" s="323">
        <v>2</v>
      </c>
      <c r="AC39" s="323">
        <v>4</v>
      </c>
    </row>
    <row r="40" spans="1:29" x14ac:dyDescent="0.2">
      <c r="A40" t="s">
        <v>36</v>
      </c>
      <c r="B40" t="s">
        <v>206</v>
      </c>
      <c r="C40" t="s">
        <v>207</v>
      </c>
      <c r="D40" t="s">
        <v>208</v>
      </c>
      <c r="E40" s="323" t="s">
        <v>302</v>
      </c>
      <c r="F40" s="323" t="s">
        <v>277</v>
      </c>
      <c r="G40" t="s">
        <v>146</v>
      </c>
      <c r="H40">
        <v>59.940059939999998</v>
      </c>
      <c r="I40">
        <v>8</v>
      </c>
      <c r="J40" t="s">
        <v>146</v>
      </c>
      <c r="K40">
        <v>160</v>
      </c>
      <c r="L40" s="323">
        <v>118.8</v>
      </c>
      <c r="M40" s="323">
        <v>44.260182</v>
      </c>
      <c r="N40" s="323">
        <v>45.094200999999998</v>
      </c>
      <c r="O40" s="323">
        <v>45.735632000000003</v>
      </c>
      <c r="P40" s="323">
        <v>18.471588000000001</v>
      </c>
      <c r="Q40" s="323">
        <v>23.438752000000001</v>
      </c>
      <c r="R40" s="323">
        <v>88.569672999999995</v>
      </c>
      <c r="S40" s="323">
        <v>86.378505000000004</v>
      </c>
      <c r="T40" s="323">
        <v>43.338650999999999</v>
      </c>
      <c r="U40" s="323">
        <v>45.279943000000003</v>
      </c>
      <c r="V40" s="323">
        <v>44.231237999999998</v>
      </c>
      <c r="W40" s="323">
        <v>45.084318000000003</v>
      </c>
      <c r="X40" s="323">
        <v>45.723655000000001</v>
      </c>
      <c r="Y40" s="323">
        <v>2.2836509999999999</v>
      </c>
      <c r="Z40" s="323">
        <v>374.8</v>
      </c>
      <c r="AA40" s="323">
        <v>0.26240000000000002</v>
      </c>
      <c r="AB40" s="323">
        <v>2</v>
      </c>
      <c r="AC40" s="323">
        <v>4</v>
      </c>
    </row>
    <row r="41" spans="1:29" x14ac:dyDescent="0.2">
      <c r="A41" t="s">
        <v>36</v>
      </c>
      <c r="B41" t="s">
        <v>206</v>
      </c>
      <c r="C41" t="s">
        <v>207</v>
      </c>
      <c r="D41" t="s">
        <v>208</v>
      </c>
      <c r="E41" s="323" t="s">
        <v>302</v>
      </c>
      <c r="F41" s="323" t="s">
        <v>277</v>
      </c>
      <c r="G41" t="s">
        <v>146</v>
      </c>
      <c r="H41">
        <v>59.940059939999998</v>
      </c>
      <c r="I41">
        <v>8</v>
      </c>
      <c r="J41" t="s">
        <v>146</v>
      </c>
      <c r="K41">
        <v>185</v>
      </c>
      <c r="L41" s="323">
        <v>58.363636</v>
      </c>
      <c r="M41" s="323">
        <v>40.790287999999997</v>
      </c>
      <c r="N41" s="323">
        <v>42.703709000000003</v>
      </c>
      <c r="O41" s="323">
        <v>43.877510999999998</v>
      </c>
      <c r="P41" s="323">
        <v>15.979096999999999</v>
      </c>
      <c r="Q41" s="323">
        <v>19.758745000000001</v>
      </c>
      <c r="R41" s="323">
        <v>78.355536000000001</v>
      </c>
      <c r="S41" s="323">
        <v>75.890637999999996</v>
      </c>
      <c r="T41" s="323">
        <v>38.678015000000002</v>
      </c>
      <c r="U41" s="323">
        <v>42.485314000000002</v>
      </c>
      <c r="V41" s="323">
        <v>40.757922000000001</v>
      </c>
      <c r="W41" s="323">
        <v>42.693365</v>
      </c>
      <c r="X41" s="323">
        <v>43.864319000000002</v>
      </c>
      <c r="Y41" s="323">
        <v>2.5880969999999999</v>
      </c>
      <c r="Z41" s="323">
        <v>295.5</v>
      </c>
      <c r="AA41" s="323">
        <v>0.2324</v>
      </c>
      <c r="AB41" s="323">
        <v>2</v>
      </c>
      <c r="AC41" s="323">
        <v>4</v>
      </c>
    </row>
    <row r="42" spans="1:29" x14ac:dyDescent="0.2">
      <c r="A42" t="s">
        <v>36</v>
      </c>
      <c r="B42" t="s">
        <v>206</v>
      </c>
      <c r="C42" t="s">
        <v>207</v>
      </c>
      <c r="D42" t="s">
        <v>208</v>
      </c>
      <c r="E42" s="323" t="s">
        <v>302</v>
      </c>
      <c r="F42" s="323" t="s">
        <v>277</v>
      </c>
      <c r="G42" t="s">
        <v>146</v>
      </c>
      <c r="H42">
        <v>59.940059939999998</v>
      </c>
      <c r="I42">
        <v>8</v>
      </c>
      <c r="J42" t="s">
        <v>146</v>
      </c>
      <c r="K42">
        <v>210</v>
      </c>
      <c r="L42" s="323">
        <v>31.483636000000001</v>
      </c>
      <c r="M42" s="323">
        <v>37.127865999999997</v>
      </c>
      <c r="N42" s="323">
        <v>40.248485000000002</v>
      </c>
      <c r="O42" s="323">
        <v>42.027999999999999</v>
      </c>
      <c r="P42" s="323">
        <v>13.738854</v>
      </c>
      <c r="Q42" s="323">
        <v>16.40081</v>
      </c>
      <c r="R42" s="323">
        <v>57.442093</v>
      </c>
      <c r="S42" s="323">
        <v>55.254930999999999</v>
      </c>
      <c r="T42" s="323">
        <v>34.091737999999999</v>
      </c>
      <c r="U42" s="323">
        <v>39.544705</v>
      </c>
      <c r="V42" s="323">
        <v>37.092626000000003</v>
      </c>
      <c r="W42" s="323">
        <v>40.239913999999999</v>
      </c>
      <c r="X42" s="323">
        <v>42.018922000000003</v>
      </c>
      <c r="Y42" s="323">
        <v>2.5295030000000001</v>
      </c>
      <c r="Z42" s="323">
        <v>186.4</v>
      </c>
      <c r="AA42" s="323">
        <v>0.1234</v>
      </c>
      <c r="AB42" s="323">
        <v>2</v>
      </c>
      <c r="AC42" s="323">
        <v>4</v>
      </c>
    </row>
    <row r="43" spans="1:29" x14ac:dyDescent="0.2">
      <c r="A43" t="s">
        <v>36</v>
      </c>
      <c r="B43" t="s">
        <v>206</v>
      </c>
      <c r="C43" t="s">
        <v>207</v>
      </c>
      <c r="D43" t="s">
        <v>208</v>
      </c>
      <c r="E43" s="323" t="s">
        <v>302</v>
      </c>
      <c r="F43" s="323" t="s">
        <v>277</v>
      </c>
      <c r="G43" t="s">
        <v>146</v>
      </c>
      <c r="H43">
        <v>59.940059939999998</v>
      </c>
      <c r="I43">
        <v>8</v>
      </c>
      <c r="J43" t="s">
        <v>146</v>
      </c>
      <c r="K43">
        <v>235</v>
      </c>
      <c r="L43" s="323">
        <v>20.079999999999998</v>
      </c>
      <c r="M43" s="323">
        <v>33.764749000000002</v>
      </c>
      <c r="N43" s="323">
        <v>37.977446999999998</v>
      </c>
      <c r="O43" s="323">
        <v>39.920012</v>
      </c>
      <c r="P43" s="323">
        <v>11.902828</v>
      </c>
      <c r="Q43" s="323">
        <v>13.440429</v>
      </c>
      <c r="R43" s="323">
        <v>29.354631000000001</v>
      </c>
      <c r="S43" s="323">
        <v>27.374220999999999</v>
      </c>
      <c r="T43" s="323">
        <v>30.067979999999999</v>
      </c>
      <c r="U43" s="323">
        <v>37.214827999999997</v>
      </c>
      <c r="V43" s="323">
        <v>33.723908999999999</v>
      </c>
      <c r="W43" s="323">
        <v>37.975729000000001</v>
      </c>
      <c r="X43" s="323">
        <v>39.907594000000003</v>
      </c>
      <c r="Y43" s="323">
        <v>2.2633390000000002</v>
      </c>
      <c r="Z43" s="323">
        <v>120.9</v>
      </c>
      <c r="AA43" s="323">
        <v>0.1244</v>
      </c>
      <c r="AB43" s="323">
        <v>2</v>
      </c>
      <c r="AC43" s="323">
        <v>4</v>
      </c>
    </row>
    <row r="44" spans="1:29" x14ac:dyDescent="0.2">
      <c r="A44" t="s">
        <v>36</v>
      </c>
      <c r="B44" t="s">
        <v>206</v>
      </c>
      <c r="C44" t="s">
        <v>207</v>
      </c>
      <c r="D44" t="s">
        <v>208</v>
      </c>
      <c r="E44" s="323" t="s">
        <v>302</v>
      </c>
      <c r="F44" s="323" t="s">
        <v>278</v>
      </c>
      <c r="G44" t="s">
        <v>146</v>
      </c>
      <c r="H44">
        <v>59.940059939999998</v>
      </c>
      <c r="I44">
        <v>8</v>
      </c>
      <c r="J44" t="s">
        <v>146</v>
      </c>
      <c r="K44">
        <v>110</v>
      </c>
      <c r="L44" s="323">
        <v>8423.3875220000009</v>
      </c>
      <c r="M44" s="323">
        <v>38.670707</v>
      </c>
      <c r="N44" s="323">
        <v>42.082518999999998</v>
      </c>
      <c r="O44" s="323">
        <v>42.958084999999997</v>
      </c>
      <c r="P44" s="323">
        <v>16.337927000000001</v>
      </c>
      <c r="Q44" s="323">
        <v>23.904064999999999</v>
      </c>
      <c r="R44" s="323">
        <v>99.955229000000003</v>
      </c>
      <c r="S44" s="323">
        <v>99.944905000000006</v>
      </c>
      <c r="T44" s="323">
        <v>43.468908999999996</v>
      </c>
      <c r="U44" s="323">
        <v>39.683549999999997</v>
      </c>
      <c r="V44" s="323">
        <v>38.301332000000002</v>
      </c>
      <c r="W44" s="323">
        <v>41.864852999999997</v>
      </c>
      <c r="X44" s="323">
        <v>42.784182999999999</v>
      </c>
      <c r="Y44" s="323">
        <v>2.2828999999999999E-2</v>
      </c>
      <c r="Z44" s="323">
        <v>3886.4</v>
      </c>
      <c r="AA44" s="323">
        <v>2.8041</v>
      </c>
      <c r="AB44" s="323">
        <v>3</v>
      </c>
      <c r="AC44" s="323">
        <v>4</v>
      </c>
    </row>
    <row r="45" spans="1:29" x14ac:dyDescent="0.2">
      <c r="A45" t="s">
        <v>36</v>
      </c>
      <c r="B45" t="s">
        <v>206</v>
      </c>
      <c r="C45" t="s">
        <v>207</v>
      </c>
      <c r="D45" t="s">
        <v>208</v>
      </c>
      <c r="E45" s="323" t="s">
        <v>302</v>
      </c>
      <c r="F45" s="323" t="s">
        <v>278</v>
      </c>
      <c r="G45" t="s">
        <v>146</v>
      </c>
      <c r="H45">
        <v>59.940059939999998</v>
      </c>
      <c r="I45">
        <v>8</v>
      </c>
      <c r="J45" t="s">
        <v>146</v>
      </c>
      <c r="K45">
        <v>135</v>
      </c>
      <c r="L45" s="323">
        <v>4100.8736719999997</v>
      </c>
      <c r="M45" s="323">
        <v>33.705925000000001</v>
      </c>
      <c r="N45" s="323">
        <v>38.907142999999998</v>
      </c>
      <c r="O45" s="323">
        <v>40.446094000000002</v>
      </c>
      <c r="P45" s="323">
        <v>12.571927000000001</v>
      </c>
      <c r="Q45" s="323">
        <v>19.651444000000001</v>
      </c>
      <c r="R45" s="323">
        <v>99.876373999999998</v>
      </c>
      <c r="S45" s="323">
        <v>99.191411000000002</v>
      </c>
      <c r="T45" s="323">
        <v>37.287309999999998</v>
      </c>
      <c r="U45" s="323">
        <v>35.983533000000001</v>
      </c>
      <c r="V45" s="323">
        <v>33.287678999999997</v>
      </c>
      <c r="W45" s="323">
        <v>38.719295000000002</v>
      </c>
      <c r="X45" s="323">
        <v>40.314616000000001</v>
      </c>
      <c r="Y45" s="323">
        <v>3.2853E-2</v>
      </c>
      <c r="Z45" s="323">
        <v>3390.2</v>
      </c>
      <c r="AA45" s="323">
        <v>2.0947</v>
      </c>
      <c r="AB45" s="323">
        <v>2</v>
      </c>
      <c r="AC45" s="323">
        <v>4</v>
      </c>
    </row>
    <row r="46" spans="1:29" x14ac:dyDescent="0.2">
      <c r="A46" t="s">
        <v>36</v>
      </c>
      <c r="B46" t="s">
        <v>206</v>
      </c>
      <c r="C46" t="s">
        <v>207</v>
      </c>
      <c r="D46" t="s">
        <v>208</v>
      </c>
      <c r="E46" s="323" t="s">
        <v>302</v>
      </c>
      <c r="F46" s="323" t="s">
        <v>278</v>
      </c>
      <c r="G46" t="s">
        <v>146</v>
      </c>
      <c r="H46">
        <v>59.940059939999998</v>
      </c>
      <c r="I46">
        <v>8</v>
      </c>
      <c r="J46" t="s">
        <v>146</v>
      </c>
      <c r="K46">
        <v>160</v>
      </c>
      <c r="L46" s="323">
        <v>1665.1893560000001</v>
      </c>
      <c r="M46" s="323">
        <v>29.076363000000001</v>
      </c>
      <c r="N46" s="323">
        <v>36.152501000000001</v>
      </c>
      <c r="O46" s="323">
        <v>38.162194</v>
      </c>
      <c r="P46" s="323">
        <v>9.0523710000000008</v>
      </c>
      <c r="Q46" s="323">
        <v>15.289182</v>
      </c>
      <c r="R46" s="323">
        <v>87.128686000000002</v>
      </c>
      <c r="S46" s="323">
        <v>84.963677000000004</v>
      </c>
      <c r="T46" s="323">
        <v>30.917055000000001</v>
      </c>
      <c r="U46" s="323">
        <v>32.406579000000001</v>
      </c>
      <c r="V46" s="323">
        <v>28.722757999999999</v>
      </c>
      <c r="W46" s="323">
        <v>36.014525999999996</v>
      </c>
      <c r="X46" s="323">
        <v>38.063665999999998</v>
      </c>
      <c r="Y46" s="323">
        <v>4.0626000000000002E-2</v>
      </c>
      <c r="Z46" s="323">
        <v>2989.1</v>
      </c>
      <c r="AA46" s="323">
        <v>1.1086</v>
      </c>
      <c r="AB46" s="323">
        <v>2</v>
      </c>
      <c r="AC46" s="323">
        <v>4</v>
      </c>
    </row>
    <row r="47" spans="1:29" x14ac:dyDescent="0.2">
      <c r="A47" t="s">
        <v>36</v>
      </c>
      <c r="B47" t="s">
        <v>206</v>
      </c>
      <c r="C47" t="s">
        <v>207</v>
      </c>
      <c r="D47" t="s">
        <v>208</v>
      </c>
      <c r="E47" s="323" t="s">
        <v>302</v>
      </c>
      <c r="F47" s="323" t="s">
        <v>278</v>
      </c>
      <c r="G47" t="s">
        <v>146</v>
      </c>
      <c r="H47">
        <v>59.940059939999998</v>
      </c>
      <c r="I47">
        <v>8</v>
      </c>
      <c r="J47" t="s">
        <v>146</v>
      </c>
      <c r="K47">
        <v>185</v>
      </c>
      <c r="L47" s="323">
        <v>596.71964400000002</v>
      </c>
      <c r="M47" s="323">
        <v>25.569020999999999</v>
      </c>
      <c r="N47" s="323">
        <v>33.856450000000002</v>
      </c>
      <c r="O47" s="323">
        <v>36.109206</v>
      </c>
      <c r="P47" s="323">
        <v>6.3891270000000002</v>
      </c>
      <c r="Q47" s="323">
        <v>11.420916</v>
      </c>
      <c r="R47" s="323">
        <v>64.981427999999994</v>
      </c>
      <c r="S47" s="323">
        <v>63.123463000000001</v>
      </c>
      <c r="T47" s="323">
        <v>25.343430999999999</v>
      </c>
      <c r="U47" s="323">
        <v>29.380696</v>
      </c>
      <c r="V47" s="323">
        <v>25.348607000000001</v>
      </c>
      <c r="W47" s="323">
        <v>33.758755000000001</v>
      </c>
      <c r="X47" s="323">
        <v>36.026755000000001</v>
      </c>
      <c r="Y47" s="323">
        <v>4.2437999999999997E-2</v>
      </c>
      <c r="Z47" s="323">
        <v>2042.3</v>
      </c>
      <c r="AA47" s="323">
        <v>0.86429999999999996</v>
      </c>
      <c r="AB47" s="323">
        <v>2</v>
      </c>
      <c r="AC47" s="323">
        <v>4</v>
      </c>
    </row>
    <row r="48" spans="1:29" x14ac:dyDescent="0.2">
      <c r="A48" t="s">
        <v>36</v>
      </c>
      <c r="B48" t="s">
        <v>206</v>
      </c>
      <c r="C48" t="s">
        <v>207</v>
      </c>
      <c r="D48" t="s">
        <v>208</v>
      </c>
      <c r="E48" s="323" t="s">
        <v>302</v>
      </c>
      <c r="F48" s="323" t="s">
        <v>278</v>
      </c>
      <c r="G48" t="s">
        <v>146</v>
      </c>
      <c r="H48">
        <v>59.940059939999998</v>
      </c>
      <c r="I48">
        <v>8</v>
      </c>
      <c r="J48" t="s">
        <v>146</v>
      </c>
      <c r="K48">
        <v>210</v>
      </c>
      <c r="L48" s="323">
        <v>191.42675500000001</v>
      </c>
      <c r="M48" s="323">
        <v>22.880174</v>
      </c>
      <c r="N48" s="323">
        <v>31.761068999999999</v>
      </c>
      <c r="O48" s="323">
        <v>34.0107</v>
      </c>
      <c r="P48" s="323">
        <v>4.4850089999999998</v>
      </c>
      <c r="Q48" s="323">
        <v>8.1026209999999992</v>
      </c>
      <c r="R48" s="323">
        <v>39.982762000000001</v>
      </c>
      <c r="S48" s="323">
        <v>38.738985999999997</v>
      </c>
      <c r="T48" s="323">
        <v>20.956910000000001</v>
      </c>
      <c r="U48" s="323">
        <v>26.647029</v>
      </c>
      <c r="V48" s="323">
        <v>22.766406</v>
      </c>
      <c r="W48" s="323">
        <v>31.692171999999999</v>
      </c>
      <c r="X48" s="323">
        <v>33.934206000000003</v>
      </c>
      <c r="Y48" s="323">
        <v>3.9870000000000003E-2</v>
      </c>
      <c r="Z48" s="323">
        <v>902.4</v>
      </c>
      <c r="AA48" s="323">
        <v>0.40579999999999999</v>
      </c>
      <c r="AB48" s="323">
        <v>2</v>
      </c>
      <c r="AC48" s="323">
        <v>4</v>
      </c>
    </row>
    <row r="49" spans="1:29" x14ac:dyDescent="0.2">
      <c r="A49" t="s">
        <v>36</v>
      </c>
      <c r="B49" t="s">
        <v>206</v>
      </c>
      <c r="C49" t="s">
        <v>207</v>
      </c>
      <c r="D49" t="s">
        <v>208</v>
      </c>
      <c r="E49" s="323" t="s">
        <v>302</v>
      </c>
      <c r="F49" s="323" t="s">
        <v>278</v>
      </c>
      <c r="G49" t="s">
        <v>146</v>
      </c>
      <c r="H49">
        <v>59.940059939999998</v>
      </c>
      <c r="I49">
        <v>8</v>
      </c>
      <c r="J49" t="s">
        <v>146</v>
      </c>
      <c r="K49">
        <v>235</v>
      </c>
      <c r="L49" s="323">
        <v>60.833711999999998</v>
      </c>
      <c r="M49" s="323">
        <v>20.755337000000001</v>
      </c>
      <c r="N49" s="323">
        <v>29.809519999999999</v>
      </c>
      <c r="O49" s="323">
        <v>31.954325999999998</v>
      </c>
      <c r="P49" s="323">
        <v>3.2584420000000001</v>
      </c>
      <c r="Q49" s="323">
        <v>5.5228859999999997</v>
      </c>
      <c r="R49" s="323">
        <v>21.266628999999998</v>
      </c>
      <c r="S49" s="323">
        <v>20.712951</v>
      </c>
      <c r="T49" s="323">
        <v>17.833579</v>
      </c>
      <c r="U49" s="323">
        <v>24.24371</v>
      </c>
      <c r="V49" s="323">
        <v>20.691213999999999</v>
      </c>
      <c r="W49" s="323">
        <v>29.743784999999999</v>
      </c>
      <c r="X49" s="323">
        <v>31.870366000000001</v>
      </c>
      <c r="Y49" s="323">
        <v>5.4212999999999997E-2</v>
      </c>
      <c r="Z49" s="323">
        <v>419</v>
      </c>
      <c r="AA49" s="323">
        <v>0.36170000000000002</v>
      </c>
      <c r="AB49" s="323">
        <v>2</v>
      </c>
      <c r="AC49" s="323">
        <v>4</v>
      </c>
    </row>
    <row r="50" spans="1:29" x14ac:dyDescent="0.2">
      <c r="A50" t="s">
        <v>36</v>
      </c>
      <c r="B50" t="s">
        <v>206</v>
      </c>
      <c r="C50" t="s">
        <v>207</v>
      </c>
      <c r="D50" t="s">
        <v>208</v>
      </c>
      <c r="E50" s="323" t="s">
        <v>303</v>
      </c>
      <c r="F50" s="323" t="s">
        <v>279</v>
      </c>
      <c r="G50" t="s">
        <v>148</v>
      </c>
      <c r="H50">
        <v>59.940059939999998</v>
      </c>
      <c r="I50">
        <v>8</v>
      </c>
      <c r="J50" t="s">
        <v>148</v>
      </c>
      <c r="K50">
        <v>110</v>
      </c>
      <c r="L50" s="323">
        <v>23496.186182000001</v>
      </c>
      <c r="M50" s="323">
        <v>40.607030000000002</v>
      </c>
      <c r="N50" s="323">
        <v>43.043787999999999</v>
      </c>
      <c r="O50" s="323">
        <v>45.059314999999998</v>
      </c>
      <c r="P50" s="323">
        <v>26.131463</v>
      </c>
      <c r="Q50" s="323">
        <v>17.777452</v>
      </c>
      <c r="R50" s="323">
        <v>93.440524999999994</v>
      </c>
      <c r="S50" s="323">
        <v>92.234247999999994</v>
      </c>
      <c r="T50" s="323">
        <v>40.875010000000003</v>
      </c>
      <c r="U50" s="323">
        <v>43.159371999999998</v>
      </c>
      <c r="V50" s="323">
        <v>40.180677000000003</v>
      </c>
      <c r="W50" s="323">
        <v>42.820619999999998</v>
      </c>
      <c r="X50" s="323">
        <v>44.753850999999997</v>
      </c>
      <c r="Y50" s="323">
        <v>0.34752</v>
      </c>
      <c r="Z50" s="323">
        <v>22455.200000000001</v>
      </c>
      <c r="AA50" s="323">
        <v>23.627800000000001</v>
      </c>
      <c r="AB50" s="323">
        <v>13</v>
      </c>
      <c r="AC50" s="323">
        <v>21</v>
      </c>
    </row>
    <row r="51" spans="1:29" x14ac:dyDescent="0.2">
      <c r="A51" t="s">
        <v>36</v>
      </c>
      <c r="B51" t="s">
        <v>206</v>
      </c>
      <c r="C51" t="s">
        <v>207</v>
      </c>
      <c r="D51" t="s">
        <v>208</v>
      </c>
      <c r="E51" s="323" t="s">
        <v>303</v>
      </c>
      <c r="F51" s="323" t="s">
        <v>279</v>
      </c>
      <c r="G51" t="s">
        <v>148</v>
      </c>
      <c r="H51">
        <v>59.940059939999998</v>
      </c>
      <c r="I51">
        <v>8</v>
      </c>
      <c r="J51" t="s">
        <v>148</v>
      </c>
      <c r="K51">
        <v>135</v>
      </c>
      <c r="L51" s="323">
        <v>7472.363636</v>
      </c>
      <c r="M51" s="323">
        <v>39.711193000000002</v>
      </c>
      <c r="N51" s="323">
        <v>42.284219999999998</v>
      </c>
      <c r="O51" s="323">
        <v>44.062359999999998</v>
      </c>
      <c r="P51" s="323">
        <v>22.451288999999999</v>
      </c>
      <c r="Q51" s="323">
        <v>16.414000999999999</v>
      </c>
      <c r="R51" s="323">
        <v>82.567341999999996</v>
      </c>
      <c r="S51" s="323">
        <v>81.222492000000003</v>
      </c>
      <c r="T51" s="323">
        <v>38.915748000000001</v>
      </c>
      <c r="U51" s="323">
        <v>42.290613999999998</v>
      </c>
      <c r="V51" s="323">
        <v>39.385359999999999</v>
      </c>
      <c r="W51" s="323">
        <v>42.154896999999998</v>
      </c>
      <c r="X51" s="323">
        <v>43.810454999999997</v>
      </c>
      <c r="Y51" s="323">
        <v>0.39664199999999999</v>
      </c>
      <c r="Z51" s="323">
        <v>13854.4</v>
      </c>
      <c r="AA51" s="323">
        <v>18.524999999999999</v>
      </c>
      <c r="AB51" s="323">
        <v>13</v>
      </c>
      <c r="AC51" s="323">
        <v>21</v>
      </c>
    </row>
    <row r="52" spans="1:29" x14ac:dyDescent="0.2">
      <c r="A52" t="s">
        <v>36</v>
      </c>
      <c r="B52" t="s">
        <v>206</v>
      </c>
      <c r="C52" t="s">
        <v>207</v>
      </c>
      <c r="D52" t="s">
        <v>208</v>
      </c>
      <c r="E52" s="323" t="s">
        <v>303</v>
      </c>
      <c r="F52" s="323" t="s">
        <v>279</v>
      </c>
      <c r="G52" t="s">
        <v>148</v>
      </c>
      <c r="H52">
        <v>59.940059939999998</v>
      </c>
      <c r="I52">
        <v>8</v>
      </c>
      <c r="J52" t="s">
        <v>148</v>
      </c>
      <c r="K52">
        <v>160</v>
      </c>
      <c r="L52" s="323">
        <v>2886.9614550000001</v>
      </c>
      <c r="M52" s="323">
        <v>38.770229</v>
      </c>
      <c r="N52" s="323">
        <v>41.121825000000001</v>
      </c>
      <c r="O52" s="323">
        <v>42.434930000000001</v>
      </c>
      <c r="P52" s="323">
        <v>18.851856000000002</v>
      </c>
      <c r="Q52" s="323">
        <v>15.118608999999999</v>
      </c>
      <c r="R52" s="323">
        <v>67.390534000000002</v>
      </c>
      <c r="S52" s="323">
        <v>65.942283000000003</v>
      </c>
      <c r="T52" s="323">
        <v>36.907255999999997</v>
      </c>
      <c r="U52" s="323">
        <v>41.258775999999997</v>
      </c>
      <c r="V52" s="323">
        <v>38.450113999999999</v>
      </c>
      <c r="W52" s="323">
        <v>41.013772000000003</v>
      </c>
      <c r="X52" s="323">
        <v>42.174450999999998</v>
      </c>
      <c r="Y52" s="323">
        <v>0.42089799999999999</v>
      </c>
      <c r="Z52" s="323">
        <v>7286.9</v>
      </c>
      <c r="AA52" s="323">
        <v>13.3035</v>
      </c>
      <c r="AB52" s="323">
        <v>13</v>
      </c>
      <c r="AC52" s="323">
        <v>21</v>
      </c>
    </row>
    <row r="53" spans="1:29" x14ac:dyDescent="0.2">
      <c r="A53" t="s">
        <v>36</v>
      </c>
      <c r="B53" t="s">
        <v>206</v>
      </c>
      <c r="C53" t="s">
        <v>207</v>
      </c>
      <c r="D53" t="s">
        <v>208</v>
      </c>
      <c r="E53" s="323" t="s">
        <v>303</v>
      </c>
      <c r="F53" s="323" t="s">
        <v>279</v>
      </c>
      <c r="G53" t="s">
        <v>148</v>
      </c>
      <c r="H53">
        <v>59.940059939999998</v>
      </c>
      <c r="I53">
        <v>8</v>
      </c>
      <c r="J53" t="s">
        <v>148</v>
      </c>
      <c r="K53">
        <v>185</v>
      </c>
      <c r="L53" s="323">
        <v>1358.8654550000001</v>
      </c>
      <c r="M53" s="323">
        <v>37.413854999999998</v>
      </c>
      <c r="N53" s="323">
        <v>39.169137999999997</v>
      </c>
      <c r="O53" s="323">
        <v>40.135013000000001</v>
      </c>
      <c r="P53" s="323">
        <v>15.43988</v>
      </c>
      <c r="Q53" s="323">
        <v>13.661446</v>
      </c>
      <c r="R53" s="323">
        <v>50.748511000000001</v>
      </c>
      <c r="S53" s="323">
        <v>49.310915999999999</v>
      </c>
      <c r="T53" s="323">
        <v>34.555602999999998</v>
      </c>
      <c r="U53" s="323">
        <v>39.735218000000003</v>
      </c>
      <c r="V53" s="323">
        <v>37.069166000000003</v>
      </c>
      <c r="W53" s="323">
        <v>39.030921999999997</v>
      </c>
      <c r="X53" s="323">
        <v>39.846426999999998</v>
      </c>
      <c r="Y53" s="323">
        <v>0.41932700000000001</v>
      </c>
      <c r="Z53" s="323">
        <v>4890.8</v>
      </c>
      <c r="AA53" s="323">
        <v>9.6027000000000005</v>
      </c>
      <c r="AB53" s="323">
        <v>13</v>
      </c>
      <c r="AC53" s="323">
        <v>21</v>
      </c>
    </row>
    <row r="54" spans="1:29" x14ac:dyDescent="0.2">
      <c r="A54" t="s">
        <v>36</v>
      </c>
      <c r="B54" t="s">
        <v>206</v>
      </c>
      <c r="C54" t="s">
        <v>207</v>
      </c>
      <c r="D54" t="s">
        <v>208</v>
      </c>
      <c r="E54" s="323" t="s">
        <v>303</v>
      </c>
      <c r="F54" s="323" t="s">
        <v>279</v>
      </c>
      <c r="G54" t="s">
        <v>148</v>
      </c>
      <c r="H54">
        <v>59.940059939999998</v>
      </c>
      <c r="I54">
        <v>8</v>
      </c>
      <c r="J54" t="s">
        <v>148</v>
      </c>
      <c r="K54">
        <v>210</v>
      </c>
      <c r="L54" s="323">
        <v>628.21236399999998</v>
      </c>
      <c r="M54" s="323">
        <v>35.362212</v>
      </c>
      <c r="N54" s="323">
        <v>36.631397999999997</v>
      </c>
      <c r="O54" s="323">
        <v>37.240322999999997</v>
      </c>
      <c r="P54" s="323">
        <v>12.262713</v>
      </c>
      <c r="Q54" s="323">
        <v>11.954558</v>
      </c>
      <c r="R54" s="323">
        <v>33.867488999999999</v>
      </c>
      <c r="S54" s="323">
        <v>32.660496999999999</v>
      </c>
      <c r="T54" s="323">
        <v>31.744797999999999</v>
      </c>
      <c r="U54" s="323">
        <v>37.467042999999997</v>
      </c>
      <c r="V54" s="323">
        <v>34.999400000000001</v>
      </c>
      <c r="W54" s="323">
        <v>36.462372999999999</v>
      </c>
      <c r="X54" s="323">
        <v>36.947996000000003</v>
      </c>
      <c r="Y54" s="323">
        <v>0.49186800000000003</v>
      </c>
      <c r="Z54" s="323">
        <v>2877.3</v>
      </c>
      <c r="AA54" s="323">
        <v>9.6915999999999993</v>
      </c>
      <c r="AB54" s="323">
        <v>12</v>
      </c>
      <c r="AC54" s="323">
        <v>21</v>
      </c>
    </row>
    <row r="55" spans="1:29" x14ac:dyDescent="0.2">
      <c r="A55" t="s">
        <v>36</v>
      </c>
      <c r="B55" t="s">
        <v>206</v>
      </c>
      <c r="C55" t="s">
        <v>207</v>
      </c>
      <c r="D55" t="s">
        <v>208</v>
      </c>
      <c r="E55" s="323" t="s">
        <v>303</v>
      </c>
      <c r="F55" s="323" t="s">
        <v>279</v>
      </c>
      <c r="G55" t="s">
        <v>148</v>
      </c>
      <c r="H55">
        <v>59.940059939999998</v>
      </c>
      <c r="I55">
        <v>8</v>
      </c>
      <c r="J55" t="s">
        <v>148</v>
      </c>
      <c r="K55">
        <v>235</v>
      </c>
      <c r="L55" s="323">
        <v>292.70981799999998</v>
      </c>
      <c r="M55" s="323">
        <v>32.688367</v>
      </c>
      <c r="N55" s="323">
        <v>33.950282000000001</v>
      </c>
      <c r="O55" s="323">
        <v>34.283935</v>
      </c>
      <c r="P55" s="323">
        <v>9.5608559999999994</v>
      </c>
      <c r="Q55" s="323">
        <v>10.160970000000001</v>
      </c>
      <c r="R55" s="323">
        <v>26.649706999999999</v>
      </c>
      <c r="S55" s="323">
        <v>25.392499999999998</v>
      </c>
      <c r="T55" s="323">
        <v>28.687581000000002</v>
      </c>
      <c r="U55" s="323">
        <v>34.672904000000003</v>
      </c>
      <c r="V55" s="323">
        <v>32.327530000000003</v>
      </c>
      <c r="W55" s="323">
        <v>33.766768999999996</v>
      </c>
      <c r="X55" s="323">
        <v>34.012909999999998</v>
      </c>
      <c r="Y55" s="323">
        <v>0.63304899999999997</v>
      </c>
      <c r="Z55" s="323">
        <v>1751.9</v>
      </c>
      <c r="AA55" s="323">
        <v>8.9453999999999994</v>
      </c>
      <c r="AB55" s="323">
        <v>12</v>
      </c>
      <c r="AC55" s="323">
        <v>21</v>
      </c>
    </row>
    <row r="56" spans="1:29" x14ac:dyDescent="0.2">
      <c r="A56" t="s">
        <v>36</v>
      </c>
      <c r="B56" t="s">
        <v>206</v>
      </c>
      <c r="C56" t="s">
        <v>207</v>
      </c>
      <c r="D56" t="s">
        <v>208</v>
      </c>
      <c r="E56" s="323" t="s">
        <v>303</v>
      </c>
      <c r="F56" s="323" t="s">
        <v>280</v>
      </c>
      <c r="G56" t="s">
        <v>148</v>
      </c>
      <c r="H56">
        <v>59.940059939999998</v>
      </c>
      <c r="I56">
        <v>8</v>
      </c>
      <c r="J56" t="s">
        <v>148</v>
      </c>
      <c r="K56">
        <v>110</v>
      </c>
      <c r="L56" s="323">
        <v>213046.90302999999</v>
      </c>
      <c r="M56" s="323">
        <v>41.323799000000001</v>
      </c>
      <c r="N56" s="323">
        <v>43.593572999999999</v>
      </c>
      <c r="O56" s="323">
        <v>42.781604999999999</v>
      </c>
      <c r="P56" s="323">
        <v>32.410910999999999</v>
      </c>
      <c r="Q56" s="323">
        <v>23.515972999999999</v>
      </c>
      <c r="R56" s="323">
        <v>99.950638999999995</v>
      </c>
      <c r="S56" s="323">
        <v>99.938381000000007</v>
      </c>
      <c r="T56" s="323">
        <v>44.049962000000001</v>
      </c>
      <c r="U56" s="323">
        <v>40.622190000000003</v>
      </c>
      <c r="V56" s="323">
        <v>41.130336999999997</v>
      </c>
      <c r="W56" s="323">
        <v>43.477567999999998</v>
      </c>
      <c r="X56" s="323">
        <v>42.629905999999998</v>
      </c>
      <c r="Y56" s="323">
        <v>2.0370000000000002E-3</v>
      </c>
      <c r="Z56" s="323">
        <v>15070</v>
      </c>
      <c r="AA56" s="323">
        <v>36.120100000000001</v>
      </c>
      <c r="AB56" s="323">
        <v>13</v>
      </c>
      <c r="AC56" s="323">
        <v>21</v>
      </c>
    </row>
    <row r="57" spans="1:29" x14ac:dyDescent="0.2">
      <c r="A57" t="s">
        <v>36</v>
      </c>
      <c r="B57" t="s">
        <v>206</v>
      </c>
      <c r="C57" t="s">
        <v>207</v>
      </c>
      <c r="D57" t="s">
        <v>208</v>
      </c>
      <c r="E57" s="323" t="s">
        <v>303</v>
      </c>
      <c r="F57" s="323" t="s">
        <v>280</v>
      </c>
      <c r="G57" t="s">
        <v>148</v>
      </c>
      <c r="H57">
        <v>59.940059939999998</v>
      </c>
      <c r="I57">
        <v>8</v>
      </c>
      <c r="J57" t="s">
        <v>148</v>
      </c>
      <c r="K57">
        <v>135</v>
      </c>
      <c r="L57" s="323">
        <v>102743.763636</v>
      </c>
      <c r="M57" s="323">
        <v>37.132241999999998</v>
      </c>
      <c r="N57" s="323">
        <v>40.832528000000003</v>
      </c>
      <c r="O57" s="323">
        <v>39.804015</v>
      </c>
      <c r="P57" s="323">
        <v>27.112513</v>
      </c>
      <c r="Q57" s="323">
        <v>19.206088999999999</v>
      </c>
      <c r="R57" s="323">
        <v>99.450436999999994</v>
      </c>
      <c r="S57" s="323">
        <v>98.038351000000006</v>
      </c>
      <c r="T57" s="323">
        <v>37.717967000000002</v>
      </c>
      <c r="U57" s="323">
        <v>37.325302999999998</v>
      </c>
      <c r="V57" s="323">
        <v>36.919666999999997</v>
      </c>
      <c r="W57" s="323">
        <v>40.755057999999998</v>
      </c>
      <c r="X57" s="323">
        <v>39.704030000000003</v>
      </c>
      <c r="Y57" s="323">
        <v>2.398E-3</v>
      </c>
      <c r="Z57" s="323">
        <v>24750.799999999999</v>
      </c>
      <c r="AA57" s="323">
        <v>24.671700000000001</v>
      </c>
      <c r="AB57" s="323">
        <v>14</v>
      </c>
      <c r="AC57" s="323">
        <v>21</v>
      </c>
    </row>
    <row r="58" spans="1:29" x14ac:dyDescent="0.2">
      <c r="A58" t="s">
        <v>36</v>
      </c>
      <c r="B58" t="s">
        <v>206</v>
      </c>
      <c r="C58" t="s">
        <v>207</v>
      </c>
      <c r="D58" t="s">
        <v>208</v>
      </c>
      <c r="E58" s="323" t="s">
        <v>303</v>
      </c>
      <c r="F58" s="323" t="s">
        <v>280</v>
      </c>
      <c r="G58" t="s">
        <v>148</v>
      </c>
      <c r="H58">
        <v>59.940059939999998</v>
      </c>
      <c r="I58">
        <v>8</v>
      </c>
      <c r="J58" t="s">
        <v>148</v>
      </c>
      <c r="K58">
        <v>160</v>
      </c>
      <c r="L58" s="323">
        <v>46028.678787999997</v>
      </c>
      <c r="M58" s="323">
        <v>32.923399000000003</v>
      </c>
      <c r="N58" s="323">
        <v>38.587612999999997</v>
      </c>
      <c r="O58" s="323">
        <v>37.844352999999998</v>
      </c>
      <c r="P58" s="323">
        <v>21.715434999999999</v>
      </c>
      <c r="Q58" s="323">
        <v>15.059245000000001</v>
      </c>
      <c r="R58" s="323">
        <v>85.510580000000004</v>
      </c>
      <c r="S58" s="323">
        <v>83.540792999999994</v>
      </c>
      <c r="T58" s="323">
        <v>31.621746000000002</v>
      </c>
      <c r="U58" s="323">
        <v>34.250954999999998</v>
      </c>
      <c r="V58" s="323">
        <v>32.712021</v>
      </c>
      <c r="W58" s="323">
        <v>38.540371999999998</v>
      </c>
      <c r="X58" s="323">
        <v>37.806609000000002</v>
      </c>
      <c r="Y58" s="323">
        <v>3.3409999999999998E-3</v>
      </c>
      <c r="Z58" s="323">
        <v>18557</v>
      </c>
      <c r="AA58" s="323">
        <v>18.9985</v>
      </c>
      <c r="AB58" s="323">
        <v>13</v>
      </c>
      <c r="AC58" s="323">
        <v>21</v>
      </c>
    </row>
    <row r="59" spans="1:29" x14ac:dyDescent="0.2">
      <c r="A59" t="s">
        <v>36</v>
      </c>
      <c r="B59" t="s">
        <v>206</v>
      </c>
      <c r="C59" t="s">
        <v>207</v>
      </c>
      <c r="D59" t="s">
        <v>208</v>
      </c>
      <c r="E59" s="323" t="s">
        <v>303</v>
      </c>
      <c r="F59" s="323" t="s">
        <v>280</v>
      </c>
      <c r="G59" t="s">
        <v>148</v>
      </c>
      <c r="H59">
        <v>59.940059939999998</v>
      </c>
      <c r="I59">
        <v>8</v>
      </c>
      <c r="J59" t="s">
        <v>148</v>
      </c>
      <c r="K59">
        <v>185</v>
      </c>
      <c r="L59" s="323">
        <v>18672</v>
      </c>
      <c r="M59" s="323">
        <v>29.016881000000001</v>
      </c>
      <c r="N59" s="323">
        <v>36.603298000000002</v>
      </c>
      <c r="O59" s="323">
        <v>36.35266</v>
      </c>
      <c r="P59" s="323">
        <v>16.748781000000001</v>
      </c>
      <c r="Q59" s="323">
        <v>11.334187</v>
      </c>
      <c r="R59" s="323">
        <v>61.558774</v>
      </c>
      <c r="S59" s="323">
        <v>59.900882000000003</v>
      </c>
      <c r="T59" s="323">
        <v>26.320833</v>
      </c>
      <c r="U59" s="323">
        <v>31.337098999999998</v>
      </c>
      <c r="V59" s="323">
        <v>28.827843999999999</v>
      </c>
      <c r="W59" s="323">
        <v>36.568953999999998</v>
      </c>
      <c r="X59" s="323">
        <v>36.343760000000003</v>
      </c>
      <c r="Y59" s="323">
        <v>5.5750000000000001E-3</v>
      </c>
      <c r="Z59" s="323">
        <v>17955.2</v>
      </c>
      <c r="AA59" s="323">
        <v>12.7155</v>
      </c>
      <c r="AB59" s="323">
        <v>13</v>
      </c>
      <c r="AC59" s="323">
        <v>21</v>
      </c>
    </row>
    <row r="60" spans="1:29" x14ac:dyDescent="0.2">
      <c r="A60" t="s">
        <v>36</v>
      </c>
      <c r="B60" t="s">
        <v>206</v>
      </c>
      <c r="C60" t="s">
        <v>207</v>
      </c>
      <c r="D60" t="s">
        <v>208</v>
      </c>
      <c r="E60" s="323" t="s">
        <v>303</v>
      </c>
      <c r="F60" s="323" t="s">
        <v>280</v>
      </c>
      <c r="G60" t="s">
        <v>148</v>
      </c>
      <c r="H60">
        <v>59.940059939999998</v>
      </c>
      <c r="I60">
        <v>8</v>
      </c>
      <c r="J60" t="s">
        <v>148</v>
      </c>
      <c r="K60">
        <v>210</v>
      </c>
      <c r="L60" s="323">
        <v>6408.5333330000003</v>
      </c>
      <c r="M60" s="323">
        <v>25.582787</v>
      </c>
      <c r="N60" s="323">
        <v>34.533459000000001</v>
      </c>
      <c r="O60" s="323">
        <v>35.141908999999998</v>
      </c>
      <c r="P60" s="323">
        <v>12.096819</v>
      </c>
      <c r="Q60" s="323">
        <v>8.0041340000000005</v>
      </c>
      <c r="R60" s="323">
        <v>33.818257000000003</v>
      </c>
      <c r="S60" s="323">
        <v>32.867044999999997</v>
      </c>
      <c r="T60" s="323">
        <v>22.010884000000001</v>
      </c>
      <c r="U60" s="323">
        <v>28.567330999999999</v>
      </c>
      <c r="V60" s="323">
        <v>25.448768999999999</v>
      </c>
      <c r="W60" s="323">
        <v>34.504458</v>
      </c>
      <c r="X60" s="323">
        <v>35.139270000000003</v>
      </c>
      <c r="Y60" s="323">
        <v>1.2274E-2</v>
      </c>
      <c r="Z60" s="323">
        <v>10783.5</v>
      </c>
      <c r="AA60" s="323">
        <v>11.684200000000001</v>
      </c>
      <c r="AB60" s="323">
        <v>12</v>
      </c>
      <c r="AC60" s="323">
        <v>21</v>
      </c>
    </row>
    <row r="61" spans="1:29" x14ac:dyDescent="0.2">
      <c r="A61" t="s">
        <v>36</v>
      </c>
      <c r="B61" t="s">
        <v>206</v>
      </c>
      <c r="C61" t="s">
        <v>207</v>
      </c>
      <c r="D61" t="s">
        <v>208</v>
      </c>
      <c r="E61" s="323" t="s">
        <v>303</v>
      </c>
      <c r="F61" s="323" t="s">
        <v>280</v>
      </c>
      <c r="G61" t="s">
        <v>148</v>
      </c>
      <c r="H61">
        <v>59.940059939999998</v>
      </c>
      <c r="I61">
        <v>8</v>
      </c>
      <c r="J61" t="s">
        <v>148</v>
      </c>
      <c r="K61">
        <v>235</v>
      </c>
      <c r="L61" s="323">
        <v>1996.212121</v>
      </c>
      <c r="M61" s="323">
        <v>22.914256999999999</v>
      </c>
      <c r="N61" s="323">
        <v>32.582906999999999</v>
      </c>
      <c r="O61" s="323">
        <v>34.186413000000002</v>
      </c>
      <c r="P61" s="323">
        <v>8.2305469999999996</v>
      </c>
      <c r="Q61" s="323">
        <v>5.4330379999999998</v>
      </c>
      <c r="R61" s="323">
        <v>15.402703000000001</v>
      </c>
      <c r="S61" s="323">
        <v>15.025791</v>
      </c>
      <c r="T61" s="323">
        <v>18.966645</v>
      </c>
      <c r="U61" s="323">
        <v>26.075171000000001</v>
      </c>
      <c r="V61" s="323">
        <v>22.839585</v>
      </c>
      <c r="W61" s="323">
        <v>32.564839999999997</v>
      </c>
      <c r="X61" s="323">
        <v>34.183880000000002</v>
      </c>
      <c r="Y61" s="323">
        <v>3.4856999999999999E-2</v>
      </c>
      <c r="Z61" s="323">
        <v>6103.6</v>
      </c>
      <c r="AA61" s="323">
        <v>7.3334999999999999</v>
      </c>
      <c r="AB61" s="323">
        <v>11</v>
      </c>
      <c r="AC61" s="323">
        <v>21</v>
      </c>
    </row>
    <row r="62" spans="1:29" x14ac:dyDescent="0.2">
      <c r="A62" t="s">
        <v>36</v>
      </c>
      <c r="B62" t="s">
        <v>206</v>
      </c>
      <c r="C62" t="s">
        <v>207</v>
      </c>
      <c r="D62" t="s">
        <v>208</v>
      </c>
      <c r="E62" s="323" t="s">
        <v>303</v>
      </c>
      <c r="F62" s="323" t="s">
        <v>281</v>
      </c>
      <c r="G62" t="s">
        <v>148</v>
      </c>
      <c r="H62">
        <v>50</v>
      </c>
      <c r="I62">
        <v>8</v>
      </c>
      <c r="J62" t="s">
        <v>148</v>
      </c>
      <c r="K62">
        <v>110</v>
      </c>
      <c r="L62" s="323">
        <v>4040.236128</v>
      </c>
      <c r="M62" s="323">
        <v>41.923932999999998</v>
      </c>
      <c r="N62" s="323">
        <v>42.012861999999998</v>
      </c>
      <c r="O62" s="323">
        <v>46.993467000000003</v>
      </c>
      <c r="P62" s="323">
        <v>23.119437000000001</v>
      </c>
      <c r="Q62" s="323">
        <v>20.089694999999999</v>
      </c>
      <c r="R62" s="323">
        <v>94.128743999999998</v>
      </c>
      <c r="S62" s="323">
        <v>92.611468000000002</v>
      </c>
      <c r="T62" s="323">
        <v>42.909070999999997</v>
      </c>
      <c r="U62" s="323">
        <v>39.723832000000002</v>
      </c>
      <c r="V62" s="323">
        <v>41.835062999999998</v>
      </c>
      <c r="W62" s="323">
        <v>41.912087</v>
      </c>
      <c r="X62" s="323">
        <v>46.956428000000002</v>
      </c>
      <c r="Y62" s="323">
        <v>3.350082</v>
      </c>
      <c r="Z62" s="323">
        <v>2949.6</v>
      </c>
      <c r="AA62" s="323">
        <v>2.8121999999999998</v>
      </c>
      <c r="AB62" s="323">
        <v>5</v>
      </c>
      <c r="AC62" s="323">
        <v>8</v>
      </c>
    </row>
    <row r="63" spans="1:29" x14ac:dyDescent="0.2">
      <c r="A63" t="s">
        <v>36</v>
      </c>
      <c r="B63" t="s">
        <v>206</v>
      </c>
      <c r="C63" t="s">
        <v>207</v>
      </c>
      <c r="D63" t="s">
        <v>208</v>
      </c>
      <c r="E63" s="323" t="s">
        <v>303</v>
      </c>
      <c r="F63" s="323" t="s">
        <v>281</v>
      </c>
      <c r="G63" t="s">
        <v>148</v>
      </c>
      <c r="H63">
        <v>50</v>
      </c>
      <c r="I63">
        <v>8</v>
      </c>
      <c r="J63" t="s">
        <v>148</v>
      </c>
      <c r="K63">
        <v>135</v>
      </c>
      <c r="L63" s="323">
        <v>770.94541800000002</v>
      </c>
      <c r="M63" s="323">
        <v>41.439006999999997</v>
      </c>
      <c r="N63" s="323">
        <v>41.684693000000003</v>
      </c>
      <c r="O63" s="323">
        <v>46.630085000000001</v>
      </c>
      <c r="P63" s="323">
        <v>22.111091999999999</v>
      </c>
      <c r="Q63" s="323">
        <v>19.460346000000001</v>
      </c>
      <c r="R63" s="323">
        <v>91.341325999999995</v>
      </c>
      <c r="S63" s="323">
        <v>89.855098999999996</v>
      </c>
      <c r="T63" s="323">
        <v>41.873989000000002</v>
      </c>
      <c r="U63" s="323">
        <v>39.384943</v>
      </c>
      <c r="V63" s="323">
        <v>41.433385000000001</v>
      </c>
      <c r="W63" s="323">
        <v>41.665678999999997</v>
      </c>
      <c r="X63" s="323">
        <v>46.626430999999997</v>
      </c>
      <c r="Y63" s="323">
        <v>3.0791689999999998</v>
      </c>
      <c r="Z63" s="323">
        <v>2393.5</v>
      </c>
      <c r="AA63" s="323">
        <v>2.0274000000000001</v>
      </c>
      <c r="AB63" s="323">
        <v>5</v>
      </c>
      <c r="AC63" s="323">
        <v>8</v>
      </c>
    </row>
    <row r="64" spans="1:29" x14ac:dyDescent="0.2">
      <c r="A64" t="s">
        <v>36</v>
      </c>
      <c r="B64" t="s">
        <v>206</v>
      </c>
      <c r="C64" t="s">
        <v>207</v>
      </c>
      <c r="D64" t="s">
        <v>208</v>
      </c>
      <c r="E64" s="323" t="s">
        <v>303</v>
      </c>
      <c r="F64" s="323" t="s">
        <v>281</v>
      </c>
      <c r="G64" t="s">
        <v>148</v>
      </c>
      <c r="H64">
        <v>50</v>
      </c>
      <c r="I64">
        <v>8</v>
      </c>
      <c r="J64" t="s">
        <v>148</v>
      </c>
      <c r="K64">
        <v>160</v>
      </c>
      <c r="L64" s="323">
        <v>201.55480900000001</v>
      </c>
      <c r="M64" s="323">
        <v>40.872062999999997</v>
      </c>
      <c r="N64" s="323">
        <v>41.498784999999998</v>
      </c>
      <c r="O64" s="323">
        <v>46.324643999999999</v>
      </c>
      <c r="P64" s="323">
        <v>20.910323000000002</v>
      </c>
      <c r="Q64" s="323">
        <v>18.766349999999999</v>
      </c>
      <c r="R64" s="323">
        <v>86.428173000000001</v>
      </c>
      <c r="S64" s="323">
        <v>84.859578999999997</v>
      </c>
      <c r="T64" s="323">
        <v>40.572049</v>
      </c>
      <c r="U64" s="323">
        <v>39.083126999999998</v>
      </c>
      <c r="V64" s="323">
        <v>40.868195999999998</v>
      </c>
      <c r="W64" s="323">
        <v>41.495953</v>
      </c>
      <c r="X64" s="323">
        <v>46.323329000000001</v>
      </c>
      <c r="Y64" s="323">
        <v>3.2603300000000002</v>
      </c>
      <c r="Z64" s="323">
        <v>1378.8</v>
      </c>
      <c r="AA64" s="323">
        <v>1.5366</v>
      </c>
      <c r="AB64" s="323">
        <v>5</v>
      </c>
      <c r="AC64" s="323">
        <v>7</v>
      </c>
    </row>
    <row r="65" spans="1:29" x14ac:dyDescent="0.2">
      <c r="A65" t="s">
        <v>36</v>
      </c>
      <c r="B65" t="s">
        <v>206</v>
      </c>
      <c r="C65" t="s">
        <v>207</v>
      </c>
      <c r="D65" t="s">
        <v>208</v>
      </c>
      <c r="E65" s="323" t="s">
        <v>303</v>
      </c>
      <c r="F65" s="323" t="s">
        <v>281</v>
      </c>
      <c r="G65" t="s">
        <v>148</v>
      </c>
      <c r="H65">
        <v>50</v>
      </c>
      <c r="I65">
        <v>8</v>
      </c>
      <c r="J65" t="s">
        <v>148</v>
      </c>
      <c r="K65">
        <v>185</v>
      </c>
      <c r="L65" s="323">
        <v>99.366088000000005</v>
      </c>
      <c r="M65" s="323">
        <v>39.678716999999999</v>
      </c>
      <c r="N65" s="323">
        <v>41.251769000000003</v>
      </c>
      <c r="O65" s="323">
        <v>45.660463999999997</v>
      </c>
      <c r="P65" s="323">
        <v>18.617919000000001</v>
      </c>
      <c r="Q65" s="323">
        <v>17.316756000000002</v>
      </c>
      <c r="R65" s="323">
        <v>76.557117000000005</v>
      </c>
      <c r="S65" s="323">
        <v>74.806122000000002</v>
      </c>
      <c r="T65" s="323">
        <v>38.144931999999997</v>
      </c>
      <c r="U65" s="323">
        <v>38.642493000000002</v>
      </c>
      <c r="V65" s="323">
        <v>39.671191999999998</v>
      </c>
      <c r="W65" s="323">
        <v>41.249563000000002</v>
      </c>
      <c r="X65" s="323">
        <v>45.659331999999999</v>
      </c>
      <c r="Y65" s="323">
        <v>3.2408869999999999</v>
      </c>
      <c r="Z65" s="323">
        <v>1004.4</v>
      </c>
      <c r="AA65" s="323">
        <v>1.7061999999999999</v>
      </c>
      <c r="AB65" s="323">
        <v>5</v>
      </c>
      <c r="AC65" s="323">
        <v>8</v>
      </c>
    </row>
    <row r="66" spans="1:29" x14ac:dyDescent="0.2">
      <c r="A66" t="s">
        <v>36</v>
      </c>
      <c r="B66" t="s">
        <v>206</v>
      </c>
      <c r="C66" t="s">
        <v>207</v>
      </c>
      <c r="D66" t="s">
        <v>208</v>
      </c>
      <c r="E66" s="323" t="s">
        <v>303</v>
      </c>
      <c r="F66" s="323" t="s">
        <v>281</v>
      </c>
      <c r="G66" t="s">
        <v>148</v>
      </c>
      <c r="H66">
        <v>50</v>
      </c>
      <c r="I66">
        <v>8</v>
      </c>
      <c r="J66" t="s">
        <v>148</v>
      </c>
      <c r="K66">
        <v>210</v>
      </c>
      <c r="L66" s="323">
        <v>52.485695999999997</v>
      </c>
      <c r="M66" s="323">
        <v>37.712792</v>
      </c>
      <c r="N66" s="323">
        <v>40.534402</v>
      </c>
      <c r="O66" s="323">
        <v>44.378402999999999</v>
      </c>
      <c r="P66" s="323">
        <v>15.574736</v>
      </c>
      <c r="Q66" s="323">
        <v>15.130141</v>
      </c>
      <c r="R66" s="323">
        <v>57.487248000000001</v>
      </c>
      <c r="S66" s="323">
        <v>55.971997999999999</v>
      </c>
      <c r="T66" s="323">
        <v>34.868431000000001</v>
      </c>
      <c r="U66" s="323">
        <v>37.77084</v>
      </c>
      <c r="V66" s="323">
        <v>37.699081</v>
      </c>
      <c r="W66" s="323">
        <v>40.53313</v>
      </c>
      <c r="X66" s="323">
        <v>44.374854999999997</v>
      </c>
      <c r="Y66" s="323">
        <v>3.3638720000000002</v>
      </c>
      <c r="Z66" s="323">
        <v>578.9</v>
      </c>
      <c r="AA66" s="323">
        <v>1.2472000000000001</v>
      </c>
      <c r="AB66" s="323">
        <v>4</v>
      </c>
      <c r="AC66" s="323">
        <v>8</v>
      </c>
    </row>
    <row r="67" spans="1:29" x14ac:dyDescent="0.2">
      <c r="A67" t="s">
        <v>36</v>
      </c>
      <c r="B67" t="s">
        <v>206</v>
      </c>
      <c r="C67" t="s">
        <v>207</v>
      </c>
      <c r="D67" t="s">
        <v>208</v>
      </c>
      <c r="E67" s="323" t="s">
        <v>303</v>
      </c>
      <c r="F67" s="323" t="s">
        <v>281</v>
      </c>
      <c r="G67" t="s">
        <v>148</v>
      </c>
      <c r="H67">
        <v>50</v>
      </c>
      <c r="I67">
        <v>8</v>
      </c>
      <c r="J67" t="s">
        <v>148</v>
      </c>
      <c r="K67">
        <v>235</v>
      </c>
      <c r="L67" s="323">
        <v>28.393425000000001</v>
      </c>
      <c r="M67" s="323">
        <v>35.024082</v>
      </c>
      <c r="N67" s="323">
        <v>39.234459000000001</v>
      </c>
      <c r="O67" s="323">
        <v>42.322397000000002</v>
      </c>
      <c r="P67" s="323">
        <v>12.413956000000001</v>
      </c>
      <c r="Q67" s="323">
        <v>12.558967000000001</v>
      </c>
      <c r="R67" s="323">
        <v>31.891712999999999</v>
      </c>
      <c r="S67" s="323">
        <v>30.503784</v>
      </c>
      <c r="T67" s="323">
        <v>31.347843000000001</v>
      </c>
      <c r="U67" s="323">
        <v>36.096428000000003</v>
      </c>
      <c r="V67" s="323">
        <v>35.011127999999999</v>
      </c>
      <c r="W67" s="323">
        <v>39.232683000000002</v>
      </c>
      <c r="X67" s="323">
        <v>42.317942000000002</v>
      </c>
      <c r="Y67" s="323">
        <v>3.0007160000000002</v>
      </c>
      <c r="Z67" s="323">
        <v>393.6</v>
      </c>
      <c r="AA67" s="323">
        <v>1.1593</v>
      </c>
      <c r="AB67" s="323">
        <v>4</v>
      </c>
      <c r="AC67" s="323">
        <v>8</v>
      </c>
    </row>
    <row r="68" spans="1:29" x14ac:dyDescent="0.2">
      <c r="A68" t="s">
        <v>36</v>
      </c>
      <c r="B68" t="s">
        <v>206</v>
      </c>
      <c r="C68" t="s">
        <v>207</v>
      </c>
      <c r="D68" t="s">
        <v>208</v>
      </c>
      <c r="E68" s="323" t="s">
        <v>303</v>
      </c>
      <c r="F68" s="323" t="s">
        <v>282</v>
      </c>
      <c r="G68" t="s">
        <v>148</v>
      </c>
      <c r="H68">
        <v>29.970029969999999</v>
      </c>
      <c r="I68">
        <v>8</v>
      </c>
      <c r="J68" t="s">
        <v>148</v>
      </c>
      <c r="K68">
        <v>110</v>
      </c>
      <c r="L68" s="323">
        <v>59872.460606000001</v>
      </c>
      <c r="M68" s="323">
        <v>38.715128999999997</v>
      </c>
      <c r="N68" s="323">
        <v>45.288437999999999</v>
      </c>
      <c r="O68" s="323">
        <v>48.072113000000002</v>
      </c>
      <c r="P68" s="323">
        <v>26.126028000000002</v>
      </c>
      <c r="Q68" s="323">
        <v>23.719601000000001</v>
      </c>
      <c r="R68" s="323">
        <v>99.952144000000004</v>
      </c>
      <c r="S68" s="323">
        <v>99.578080999999997</v>
      </c>
      <c r="T68" s="323">
        <v>44.661067000000003</v>
      </c>
      <c r="U68" s="323">
        <v>39.953992</v>
      </c>
      <c r="V68" s="323">
        <v>38.380811000000001</v>
      </c>
      <c r="W68" s="323">
        <v>45.060516</v>
      </c>
      <c r="X68" s="323">
        <v>47.922420000000002</v>
      </c>
      <c r="Y68" s="323">
        <v>1.707E-3</v>
      </c>
      <c r="Z68" s="323">
        <v>5852.5</v>
      </c>
      <c r="AA68" s="323">
        <v>10.5923</v>
      </c>
      <c r="AB68" s="323">
        <v>8</v>
      </c>
      <c r="AC68" s="323">
        <v>8</v>
      </c>
    </row>
    <row r="69" spans="1:29" x14ac:dyDescent="0.2">
      <c r="A69" t="s">
        <v>36</v>
      </c>
      <c r="B69" t="s">
        <v>206</v>
      </c>
      <c r="C69" t="s">
        <v>207</v>
      </c>
      <c r="D69" t="s">
        <v>208</v>
      </c>
      <c r="E69" s="323" t="s">
        <v>303</v>
      </c>
      <c r="F69" s="323" t="s">
        <v>282</v>
      </c>
      <c r="G69" t="s">
        <v>148</v>
      </c>
      <c r="H69">
        <v>29.970029969999999</v>
      </c>
      <c r="I69">
        <v>8</v>
      </c>
      <c r="J69" t="s">
        <v>148</v>
      </c>
      <c r="K69">
        <v>135</v>
      </c>
      <c r="L69" s="323">
        <v>28981.406061000002</v>
      </c>
      <c r="M69" s="323">
        <v>34.205176000000002</v>
      </c>
      <c r="N69" s="323">
        <v>42.977254000000002</v>
      </c>
      <c r="O69" s="323">
        <v>45.909286999999999</v>
      </c>
      <c r="P69" s="323">
        <v>21.939969000000001</v>
      </c>
      <c r="Q69" s="323">
        <v>19.839849999999998</v>
      </c>
      <c r="R69" s="323">
        <v>94.091854999999995</v>
      </c>
      <c r="S69" s="323">
        <v>92.366630000000001</v>
      </c>
      <c r="T69" s="323">
        <v>38.638024000000001</v>
      </c>
      <c r="U69" s="323">
        <v>36.553460999999999</v>
      </c>
      <c r="V69" s="323">
        <v>33.865456000000002</v>
      </c>
      <c r="W69" s="323">
        <v>42.853600999999998</v>
      </c>
      <c r="X69" s="323">
        <v>45.844250000000002</v>
      </c>
      <c r="Y69" s="323">
        <v>5.2350000000000001E-3</v>
      </c>
      <c r="Z69" s="323">
        <v>10454.1</v>
      </c>
      <c r="AA69" s="323">
        <v>7.2279</v>
      </c>
      <c r="AB69" s="323">
        <v>8</v>
      </c>
      <c r="AC69" s="323">
        <v>8</v>
      </c>
    </row>
    <row r="70" spans="1:29" x14ac:dyDescent="0.2">
      <c r="A70" t="s">
        <v>36</v>
      </c>
      <c r="B70" t="s">
        <v>206</v>
      </c>
      <c r="C70" t="s">
        <v>207</v>
      </c>
      <c r="D70" t="s">
        <v>208</v>
      </c>
      <c r="E70" s="323" t="s">
        <v>303</v>
      </c>
      <c r="F70" s="323" t="s">
        <v>282</v>
      </c>
      <c r="G70" t="s">
        <v>148</v>
      </c>
      <c r="H70">
        <v>29.970029969999999</v>
      </c>
      <c r="I70">
        <v>8</v>
      </c>
      <c r="J70" t="s">
        <v>148</v>
      </c>
      <c r="K70">
        <v>160</v>
      </c>
      <c r="L70" s="323">
        <v>12820.303029999999</v>
      </c>
      <c r="M70" s="323">
        <v>30.033332999999999</v>
      </c>
      <c r="N70" s="323">
        <v>41.068565</v>
      </c>
      <c r="O70" s="323">
        <v>44.151671999999998</v>
      </c>
      <c r="P70" s="323">
        <v>17.567263000000001</v>
      </c>
      <c r="Q70" s="323">
        <v>15.861535</v>
      </c>
      <c r="R70" s="323">
        <v>79.753563</v>
      </c>
      <c r="S70" s="323">
        <v>78.181668000000002</v>
      </c>
      <c r="T70" s="323">
        <v>32.513891000000001</v>
      </c>
      <c r="U70" s="323">
        <v>33.360371000000001</v>
      </c>
      <c r="V70" s="323">
        <v>29.729672000000001</v>
      </c>
      <c r="W70" s="323">
        <v>41.017122000000001</v>
      </c>
      <c r="X70" s="323">
        <v>44.123336999999999</v>
      </c>
      <c r="Y70" s="323">
        <v>2.0070999999999999E-2</v>
      </c>
      <c r="Z70" s="323">
        <v>6946</v>
      </c>
      <c r="AA70" s="323">
        <v>4.9088000000000003</v>
      </c>
      <c r="AB70" s="323">
        <v>8</v>
      </c>
      <c r="AC70" s="323">
        <v>8</v>
      </c>
    </row>
    <row r="71" spans="1:29" x14ac:dyDescent="0.2">
      <c r="A71" t="s">
        <v>36</v>
      </c>
      <c r="B71" t="s">
        <v>206</v>
      </c>
      <c r="C71" t="s">
        <v>207</v>
      </c>
      <c r="D71" t="s">
        <v>208</v>
      </c>
      <c r="E71" s="323" t="s">
        <v>303</v>
      </c>
      <c r="F71" s="323" t="s">
        <v>282</v>
      </c>
      <c r="G71" t="s">
        <v>148</v>
      </c>
      <c r="H71">
        <v>29.970029969999999</v>
      </c>
      <c r="I71">
        <v>8</v>
      </c>
      <c r="J71" t="s">
        <v>148</v>
      </c>
      <c r="K71">
        <v>185</v>
      </c>
      <c r="L71" s="323">
        <v>5412.7090909999997</v>
      </c>
      <c r="M71" s="323">
        <v>26.545034000000001</v>
      </c>
      <c r="N71" s="323">
        <v>39.085011000000002</v>
      </c>
      <c r="O71" s="323">
        <v>43.158735999999998</v>
      </c>
      <c r="P71" s="323">
        <v>13.413538000000001</v>
      </c>
      <c r="Q71" s="323">
        <v>12.1799</v>
      </c>
      <c r="R71" s="323">
        <v>59.331581</v>
      </c>
      <c r="S71" s="323">
        <v>58.068325999999999</v>
      </c>
      <c r="T71" s="323">
        <v>27.244081999999999</v>
      </c>
      <c r="U71" s="323">
        <v>30.492229999999999</v>
      </c>
      <c r="V71" s="323">
        <v>26.295400999999998</v>
      </c>
      <c r="W71" s="323">
        <v>39.043821000000001</v>
      </c>
      <c r="X71" s="323">
        <v>43.150368</v>
      </c>
      <c r="Y71" s="323">
        <v>7.4867000000000003E-2</v>
      </c>
      <c r="Z71" s="323">
        <v>3965.3</v>
      </c>
      <c r="AA71" s="323">
        <v>3.7364999999999999</v>
      </c>
      <c r="AB71" s="323">
        <v>9</v>
      </c>
      <c r="AC71" s="323">
        <v>8</v>
      </c>
    </row>
    <row r="72" spans="1:29" x14ac:dyDescent="0.2">
      <c r="A72" t="s">
        <v>36</v>
      </c>
      <c r="B72" t="s">
        <v>206</v>
      </c>
      <c r="C72" t="s">
        <v>207</v>
      </c>
      <c r="D72" t="s">
        <v>208</v>
      </c>
      <c r="E72" s="323" t="s">
        <v>303</v>
      </c>
      <c r="F72" s="323" t="s">
        <v>282</v>
      </c>
      <c r="G72" t="s">
        <v>148</v>
      </c>
      <c r="H72">
        <v>29.970029969999999</v>
      </c>
      <c r="I72">
        <v>8</v>
      </c>
      <c r="J72" t="s">
        <v>148</v>
      </c>
      <c r="K72">
        <v>210</v>
      </c>
      <c r="L72" s="323">
        <v>2001.054545</v>
      </c>
      <c r="M72" s="323">
        <v>23.555772000000001</v>
      </c>
      <c r="N72" s="323">
        <v>37.529229999999998</v>
      </c>
      <c r="O72" s="323">
        <v>42.289951000000002</v>
      </c>
      <c r="P72" s="323">
        <v>9.4757990000000003</v>
      </c>
      <c r="Q72" s="323">
        <v>8.7188490000000005</v>
      </c>
      <c r="R72" s="323">
        <v>34.867252999999998</v>
      </c>
      <c r="S72" s="323">
        <v>34.134345000000003</v>
      </c>
      <c r="T72" s="323">
        <v>22.693014999999999</v>
      </c>
      <c r="U72" s="323">
        <v>27.879352000000001</v>
      </c>
      <c r="V72" s="323">
        <v>23.390277999999999</v>
      </c>
      <c r="W72" s="323">
        <v>37.514721000000002</v>
      </c>
      <c r="X72" s="323">
        <v>42.281877000000001</v>
      </c>
      <c r="Y72" s="323">
        <v>0.388347</v>
      </c>
      <c r="Z72" s="323">
        <v>2300.4</v>
      </c>
      <c r="AA72" s="323">
        <v>2.1924999999999999</v>
      </c>
      <c r="AB72" s="323">
        <v>6</v>
      </c>
      <c r="AC72" s="323">
        <v>8</v>
      </c>
    </row>
    <row r="73" spans="1:29" x14ac:dyDescent="0.2">
      <c r="A73" t="s">
        <v>36</v>
      </c>
      <c r="B73" t="s">
        <v>206</v>
      </c>
      <c r="C73" t="s">
        <v>207</v>
      </c>
      <c r="D73" t="s">
        <v>208</v>
      </c>
      <c r="E73" s="323" t="s">
        <v>303</v>
      </c>
      <c r="F73" s="323" t="s">
        <v>282</v>
      </c>
      <c r="G73" t="s">
        <v>148</v>
      </c>
      <c r="H73">
        <v>29.970029969999999</v>
      </c>
      <c r="I73">
        <v>8</v>
      </c>
      <c r="J73" t="s">
        <v>148</v>
      </c>
      <c r="K73">
        <v>235</v>
      </c>
      <c r="L73" s="323">
        <v>584.806061</v>
      </c>
      <c r="M73" s="323">
        <v>21.313862</v>
      </c>
      <c r="N73" s="323">
        <v>36.422362</v>
      </c>
      <c r="O73" s="323">
        <v>40.732228999999997</v>
      </c>
      <c r="P73" s="323">
        <v>6.1080639999999997</v>
      </c>
      <c r="Q73" s="323">
        <v>5.7901049999999996</v>
      </c>
      <c r="R73" s="323">
        <v>15.95388</v>
      </c>
      <c r="S73" s="323">
        <v>15.599463</v>
      </c>
      <c r="T73" s="323">
        <v>19.271186</v>
      </c>
      <c r="U73" s="323">
        <v>25.693134000000001</v>
      </c>
      <c r="V73" s="323">
        <v>21.261407999999999</v>
      </c>
      <c r="W73" s="323">
        <v>36.421453</v>
      </c>
      <c r="X73" s="323">
        <v>40.725901</v>
      </c>
      <c r="Y73" s="323">
        <v>1.0502339999999999</v>
      </c>
      <c r="Z73" s="323">
        <v>1278.0999999999999</v>
      </c>
      <c r="AA73" s="323">
        <v>1.4641999999999999</v>
      </c>
      <c r="AB73" s="323">
        <v>5</v>
      </c>
      <c r="AC73" s="323">
        <v>8</v>
      </c>
    </row>
    <row r="74" spans="1:29" x14ac:dyDescent="0.2">
      <c r="A74" t="s">
        <v>36</v>
      </c>
      <c r="B74" t="s">
        <v>206</v>
      </c>
      <c r="C74" t="s">
        <v>207</v>
      </c>
      <c r="D74" t="s">
        <v>208</v>
      </c>
      <c r="E74" s="323" t="s">
        <v>303</v>
      </c>
      <c r="F74" s="323" t="s">
        <v>283</v>
      </c>
      <c r="G74" t="s">
        <v>148</v>
      </c>
      <c r="H74">
        <v>59.940059939999998</v>
      </c>
      <c r="I74">
        <v>8</v>
      </c>
      <c r="J74" t="s">
        <v>148</v>
      </c>
      <c r="K74">
        <v>110</v>
      </c>
      <c r="L74" s="323">
        <v>28429.490909</v>
      </c>
      <c r="M74" s="323">
        <v>37.691543000000003</v>
      </c>
      <c r="N74" s="323">
        <v>43.036282999999997</v>
      </c>
      <c r="O74" s="323">
        <v>45.051076000000002</v>
      </c>
      <c r="P74" s="323">
        <v>23.106366999999999</v>
      </c>
      <c r="Q74" s="323">
        <v>22.300535</v>
      </c>
      <c r="R74" s="323">
        <v>99.953479000000002</v>
      </c>
      <c r="S74" s="323">
        <v>99.352597000000003</v>
      </c>
      <c r="T74" s="323">
        <v>43.819448999999999</v>
      </c>
      <c r="U74" s="323">
        <v>39.020394000000003</v>
      </c>
      <c r="V74" s="323">
        <v>37.401277</v>
      </c>
      <c r="W74" s="323">
        <v>43.012937000000001</v>
      </c>
      <c r="X74" s="323">
        <v>45.036805999999999</v>
      </c>
      <c r="Y74" s="323">
        <v>1.3504E-2</v>
      </c>
      <c r="Z74" s="323">
        <v>24691.1</v>
      </c>
      <c r="AA74" s="323">
        <v>5.8371000000000004</v>
      </c>
      <c r="AB74" s="323">
        <v>4</v>
      </c>
      <c r="AC74" s="323">
        <v>5</v>
      </c>
    </row>
    <row r="75" spans="1:29" x14ac:dyDescent="0.2">
      <c r="A75" t="s">
        <v>36</v>
      </c>
      <c r="B75" t="s">
        <v>206</v>
      </c>
      <c r="C75" t="s">
        <v>207</v>
      </c>
      <c r="D75" t="s">
        <v>208</v>
      </c>
      <c r="E75" s="323" t="s">
        <v>303</v>
      </c>
      <c r="F75" s="323" t="s">
        <v>283</v>
      </c>
      <c r="G75" t="s">
        <v>148</v>
      </c>
      <c r="H75">
        <v>59.940059939999998</v>
      </c>
      <c r="I75">
        <v>8</v>
      </c>
      <c r="J75" t="s">
        <v>148</v>
      </c>
      <c r="K75">
        <v>135</v>
      </c>
      <c r="L75" s="323">
        <v>11133.745455</v>
      </c>
      <c r="M75" s="323">
        <v>34.018062</v>
      </c>
      <c r="N75" s="323">
        <v>41.563737000000003</v>
      </c>
      <c r="O75" s="323">
        <v>43.592010000000002</v>
      </c>
      <c r="P75" s="323">
        <v>19.240333</v>
      </c>
      <c r="Q75" s="323">
        <v>18.607246</v>
      </c>
      <c r="R75" s="323">
        <v>96.312578000000002</v>
      </c>
      <c r="S75" s="323">
        <v>94.147981999999999</v>
      </c>
      <c r="T75" s="323">
        <v>38.288117</v>
      </c>
      <c r="U75" s="323">
        <v>36.216270000000002</v>
      </c>
      <c r="V75" s="323">
        <v>33.79607</v>
      </c>
      <c r="W75" s="323">
        <v>41.541370999999998</v>
      </c>
      <c r="X75" s="323">
        <v>43.582237999999997</v>
      </c>
      <c r="Y75" s="323">
        <v>4.2827999999999998E-2</v>
      </c>
      <c r="Z75" s="323">
        <v>19786.400000000001</v>
      </c>
      <c r="AA75" s="323">
        <v>3.3948</v>
      </c>
      <c r="AB75" s="323">
        <v>4</v>
      </c>
      <c r="AC75" s="323">
        <v>5</v>
      </c>
    </row>
    <row r="76" spans="1:29" x14ac:dyDescent="0.2">
      <c r="A76" t="s">
        <v>36</v>
      </c>
      <c r="B76" t="s">
        <v>206</v>
      </c>
      <c r="C76" t="s">
        <v>207</v>
      </c>
      <c r="D76" t="s">
        <v>208</v>
      </c>
      <c r="E76" s="323" t="s">
        <v>303</v>
      </c>
      <c r="F76" s="323" t="s">
        <v>283</v>
      </c>
      <c r="G76" t="s">
        <v>148</v>
      </c>
      <c r="H76">
        <v>59.940059939999998</v>
      </c>
      <c r="I76">
        <v>8</v>
      </c>
      <c r="J76" t="s">
        <v>148</v>
      </c>
      <c r="K76">
        <v>160</v>
      </c>
      <c r="L76" s="323">
        <v>4188.7127270000001</v>
      </c>
      <c r="M76" s="323">
        <v>30.993061999999998</v>
      </c>
      <c r="N76" s="323">
        <v>39.874277999999997</v>
      </c>
      <c r="O76" s="323">
        <v>42.026811000000002</v>
      </c>
      <c r="P76" s="323">
        <v>15.560568</v>
      </c>
      <c r="Q76" s="323">
        <v>15.099963000000001</v>
      </c>
      <c r="R76" s="323">
        <v>88.346489000000005</v>
      </c>
      <c r="S76" s="323">
        <v>86.005758999999998</v>
      </c>
      <c r="T76" s="323">
        <v>33.334944</v>
      </c>
      <c r="U76" s="323">
        <v>33.683093999999997</v>
      </c>
      <c r="V76" s="323">
        <v>30.865956000000001</v>
      </c>
      <c r="W76" s="323">
        <v>39.8521</v>
      </c>
      <c r="X76" s="323">
        <v>42.017482999999999</v>
      </c>
      <c r="Y76" s="323">
        <v>9.6879999999999994E-2</v>
      </c>
      <c r="Z76" s="323">
        <v>11248.6</v>
      </c>
      <c r="AA76" s="323">
        <v>2.3605</v>
      </c>
      <c r="AB76" s="323">
        <v>3</v>
      </c>
      <c r="AC76" s="323">
        <v>5</v>
      </c>
    </row>
    <row r="77" spans="1:29" x14ac:dyDescent="0.2">
      <c r="A77" t="s">
        <v>36</v>
      </c>
      <c r="B77" t="s">
        <v>206</v>
      </c>
      <c r="C77" t="s">
        <v>207</v>
      </c>
      <c r="D77" t="s">
        <v>208</v>
      </c>
      <c r="E77" s="323" t="s">
        <v>303</v>
      </c>
      <c r="F77" s="323" t="s">
        <v>283</v>
      </c>
      <c r="G77" t="s">
        <v>148</v>
      </c>
      <c r="H77">
        <v>59.940059939999998</v>
      </c>
      <c r="I77">
        <v>8</v>
      </c>
      <c r="J77" t="s">
        <v>148</v>
      </c>
      <c r="K77">
        <v>185</v>
      </c>
      <c r="L77" s="323">
        <v>1509.7163640000001</v>
      </c>
      <c r="M77" s="323">
        <v>28.49456</v>
      </c>
      <c r="N77" s="323">
        <v>38.020473000000003</v>
      </c>
      <c r="O77" s="323">
        <v>40.167409999999997</v>
      </c>
      <c r="P77" s="323">
        <v>12.174500999999999</v>
      </c>
      <c r="Q77" s="323">
        <v>11.986295</v>
      </c>
      <c r="R77" s="323">
        <v>75.650853999999995</v>
      </c>
      <c r="S77" s="323">
        <v>73.431792000000002</v>
      </c>
      <c r="T77" s="323">
        <v>29.103460999999999</v>
      </c>
      <c r="U77" s="323">
        <v>31.345929000000002</v>
      </c>
      <c r="V77" s="323">
        <v>28.439451999999999</v>
      </c>
      <c r="W77" s="323">
        <v>38.001379</v>
      </c>
      <c r="X77" s="323">
        <v>40.161304999999999</v>
      </c>
      <c r="Y77" s="323">
        <v>0.11357399999999999</v>
      </c>
      <c r="Z77" s="323">
        <v>6198.9</v>
      </c>
      <c r="AA77" s="323">
        <v>1.5746</v>
      </c>
      <c r="AB77" s="323">
        <v>3</v>
      </c>
      <c r="AC77" s="323">
        <v>5</v>
      </c>
    </row>
    <row r="78" spans="1:29" x14ac:dyDescent="0.2">
      <c r="A78" t="s">
        <v>36</v>
      </c>
      <c r="B78" t="s">
        <v>206</v>
      </c>
      <c r="C78" t="s">
        <v>207</v>
      </c>
      <c r="D78" t="s">
        <v>208</v>
      </c>
      <c r="E78" s="323" t="s">
        <v>303</v>
      </c>
      <c r="F78" s="323" t="s">
        <v>283</v>
      </c>
      <c r="G78" t="s">
        <v>148</v>
      </c>
      <c r="H78">
        <v>59.940059939999998</v>
      </c>
      <c r="I78">
        <v>8</v>
      </c>
      <c r="J78" t="s">
        <v>148</v>
      </c>
      <c r="K78">
        <v>210</v>
      </c>
      <c r="L78" s="323">
        <v>463.87636400000002</v>
      </c>
      <c r="M78" s="323">
        <v>26.173393000000001</v>
      </c>
      <c r="N78" s="323">
        <v>35.921179000000002</v>
      </c>
      <c r="O78" s="323">
        <v>38.235275000000001</v>
      </c>
      <c r="P78" s="323">
        <v>8.8183190000000007</v>
      </c>
      <c r="Q78" s="323">
        <v>9.0201580000000003</v>
      </c>
      <c r="R78" s="323">
        <v>56.980913000000001</v>
      </c>
      <c r="S78" s="323">
        <v>55.080021000000002</v>
      </c>
      <c r="T78" s="323">
        <v>25.134833</v>
      </c>
      <c r="U78" s="323">
        <v>29.100562</v>
      </c>
      <c r="V78" s="323">
        <v>26.150375</v>
      </c>
      <c r="W78" s="323">
        <v>35.911403</v>
      </c>
      <c r="X78" s="323">
        <v>38.231271999999997</v>
      </c>
      <c r="Y78" s="323">
        <v>0.110759</v>
      </c>
      <c r="Z78" s="323">
        <v>3209.8</v>
      </c>
      <c r="AA78" s="323">
        <v>1.0283</v>
      </c>
      <c r="AB78" s="323">
        <v>3</v>
      </c>
      <c r="AC78" s="323">
        <v>5</v>
      </c>
    </row>
    <row r="79" spans="1:29" x14ac:dyDescent="0.2">
      <c r="A79" t="s">
        <v>36</v>
      </c>
      <c r="B79" t="s">
        <v>206</v>
      </c>
      <c r="C79" t="s">
        <v>207</v>
      </c>
      <c r="D79" t="s">
        <v>208</v>
      </c>
      <c r="E79" s="323" t="s">
        <v>303</v>
      </c>
      <c r="F79" s="323" t="s">
        <v>283</v>
      </c>
      <c r="G79" t="s">
        <v>148</v>
      </c>
      <c r="H79">
        <v>59.940059939999998</v>
      </c>
      <c r="I79">
        <v>8</v>
      </c>
      <c r="J79" t="s">
        <v>148</v>
      </c>
      <c r="K79">
        <v>235</v>
      </c>
      <c r="L79" s="323">
        <v>143.91272699999999</v>
      </c>
      <c r="M79" s="323">
        <v>24.094418999999998</v>
      </c>
      <c r="N79" s="323">
        <v>33.527754999999999</v>
      </c>
      <c r="O79" s="323">
        <v>36.071564000000002</v>
      </c>
      <c r="P79" s="323">
        <v>6.021706</v>
      </c>
      <c r="Q79" s="323">
        <v>6.4849319999999997</v>
      </c>
      <c r="R79" s="323">
        <v>36.771414</v>
      </c>
      <c r="S79" s="323">
        <v>35.412027000000002</v>
      </c>
      <c r="T79" s="323">
        <v>21.835813000000002</v>
      </c>
      <c r="U79" s="323">
        <v>26.918165999999999</v>
      </c>
      <c r="V79" s="323">
        <v>24.081220999999999</v>
      </c>
      <c r="W79" s="323">
        <v>33.524084000000002</v>
      </c>
      <c r="X79" s="323">
        <v>36.068727000000003</v>
      </c>
      <c r="Y79" s="323">
        <v>0.13449800000000001</v>
      </c>
      <c r="Z79" s="323">
        <v>935.9</v>
      </c>
      <c r="AA79" s="323">
        <v>0.70520000000000005</v>
      </c>
      <c r="AB79" s="323">
        <v>3</v>
      </c>
      <c r="AC79" s="323">
        <v>5</v>
      </c>
    </row>
    <row r="80" spans="1:29" x14ac:dyDescent="0.2">
      <c r="A80" t="s">
        <v>36</v>
      </c>
      <c r="B80" t="s">
        <v>206</v>
      </c>
      <c r="C80" t="s">
        <v>213</v>
      </c>
      <c r="D80" t="s">
        <v>208</v>
      </c>
      <c r="E80" s="323" t="s">
        <v>303</v>
      </c>
      <c r="F80" s="323" t="s">
        <v>284</v>
      </c>
      <c r="G80" t="s">
        <v>149</v>
      </c>
      <c r="H80">
        <v>30</v>
      </c>
      <c r="I80">
        <v>10</v>
      </c>
      <c r="J80" t="s">
        <v>149</v>
      </c>
      <c r="K80">
        <v>110</v>
      </c>
      <c r="L80" s="323">
        <v>1677.9838339999999</v>
      </c>
      <c r="M80" s="323">
        <v>45.586106000000001</v>
      </c>
      <c r="N80" s="323">
        <v>48.257173000000002</v>
      </c>
      <c r="O80" s="323">
        <v>46.671709999999997</v>
      </c>
      <c r="P80" s="323">
        <v>27.596730999999998</v>
      </c>
      <c r="Q80" s="323">
        <v>27.113005000000001</v>
      </c>
      <c r="R80" s="323">
        <v>99.950365000000005</v>
      </c>
      <c r="S80" s="323">
        <v>99.455063999999993</v>
      </c>
      <c r="T80" s="323">
        <v>48.542262000000001</v>
      </c>
      <c r="U80" s="323">
        <v>49.071803000000003</v>
      </c>
      <c r="V80" s="323">
        <v>45.287972000000003</v>
      </c>
      <c r="W80" s="323">
        <v>48.161282</v>
      </c>
      <c r="X80" s="323">
        <v>46.597836999999998</v>
      </c>
      <c r="Y80" s="323">
        <v>1.9900000000000001E-4</v>
      </c>
      <c r="Z80" s="323">
        <v>6002</v>
      </c>
      <c r="AA80" s="323">
        <v>1.4186000000000001</v>
      </c>
      <c r="AB80" s="323">
        <v>3</v>
      </c>
      <c r="AC80" s="323">
        <v>5</v>
      </c>
    </row>
    <row r="81" spans="1:29" x14ac:dyDescent="0.2">
      <c r="A81" t="s">
        <v>36</v>
      </c>
      <c r="B81" t="s">
        <v>206</v>
      </c>
      <c r="C81" t="s">
        <v>214</v>
      </c>
      <c r="D81" t="s">
        <v>208</v>
      </c>
      <c r="E81" s="323" t="s">
        <v>303</v>
      </c>
      <c r="F81" s="323" t="s">
        <v>284</v>
      </c>
      <c r="G81" t="s">
        <v>149</v>
      </c>
      <c r="H81">
        <v>30</v>
      </c>
      <c r="I81">
        <v>10</v>
      </c>
      <c r="J81" t="s">
        <v>149</v>
      </c>
      <c r="K81">
        <v>135</v>
      </c>
      <c r="L81" s="323">
        <v>739.80201599999998</v>
      </c>
      <c r="M81" s="323">
        <v>42.810070000000003</v>
      </c>
      <c r="N81" s="323">
        <v>46.592024000000002</v>
      </c>
      <c r="O81" s="323">
        <v>45.547271000000002</v>
      </c>
      <c r="P81" s="323">
        <v>24.321290999999999</v>
      </c>
      <c r="Q81" s="323">
        <v>24.176721000000001</v>
      </c>
      <c r="R81" s="323">
        <v>99.541111000000001</v>
      </c>
      <c r="S81" s="323">
        <v>97.464113999999995</v>
      </c>
      <c r="T81" s="323">
        <v>44.894038000000002</v>
      </c>
      <c r="U81" s="323">
        <v>47.006455000000003</v>
      </c>
      <c r="V81" s="323">
        <v>42.537678</v>
      </c>
      <c r="W81" s="323">
        <v>46.522435000000002</v>
      </c>
      <c r="X81" s="323">
        <v>45.495429999999999</v>
      </c>
      <c r="Y81" s="323">
        <v>7.2199999999999999E-4</v>
      </c>
      <c r="Z81" s="323">
        <v>4281.3</v>
      </c>
      <c r="AA81" s="323">
        <v>1.4000999999999999</v>
      </c>
      <c r="AB81" s="323">
        <v>3</v>
      </c>
      <c r="AC81" s="323">
        <v>5</v>
      </c>
    </row>
    <row r="82" spans="1:29" x14ac:dyDescent="0.2">
      <c r="A82" t="s">
        <v>36</v>
      </c>
      <c r="B82" t="s">
        <v>206</v>
      </c>
      <c r="C82" t="s">
        <v>215</v>
      </c>
      <c r="D82" t="s">
        <v>208</v>
      </c>
      <c r="E82" s="323" t="s">
        <v>303</v>
      </c>
      <c r="F82" s="323" t="s">
        <v>284</v>
      </c>
      <c r="G82" t="s">
        <v>149</v>
      </c>
      <c r="H82">
        <v>30</v>
      </c>
      <c r="I82">
        <v>10</v>
      </c>
      <c r="J82" t="s">
        <v>149</v>
      </c>
      <c r="K82">
        <v>160</v>
      </c>
      <c r="L82" s="323">
        <v>339.68940199999997</v>
      </c>
      <c r="M82" s="323">
        <v>39.701647000000001</v>
      </c>
      <c r="N82" s="323">
        <v>44.24606</v>
      </c>
      <c r="O82" s="323">
        <v>43.747781000000003</v>
      </c>
      <c r="P82" s="323">
        <v>21.209806</v>
      </c>
      <c r="Q82" s="323">
        <v>21.288954</v>
      </c>
      <c r="R82" s="323">
        <v>95.297781999999998</v>
      </c>
      <c r="S82" s="323">
        <v>92.731853000000001</v>
      </c>
      <c r="T82" s="323">
        <v>40.966915999999998</v>
      </c>
      <c r="U82" s="323">
        <v>44.437480000000001</v>
      </c>
      <c r="V82" s="323">
        <v>39.516739000000001</v>
      </c>
      <c r="W82" s="323">
        <v>44.197840999999997</v>
      </c>
      <c r="X82" s="323">
        <v>43.710273999999998</v>
      </c>
      <c r="Y82" s="323">
        <v>1.867E-3</v>
      </c>
      <c r="Z82" s="323">
        <v>2673.4</v>
      </c>
      <c r="AA82" s="323">
        <v>1.1453</v>
      </c>
      <c r="AB82" s="323">
        <v>3</v>
      </c>
      <c r="AC82" s="323">
        <v>5</v>
      </c>
    </row>
    <row r="83" spans="1:29" x14ac:dyDescent="0.2">
      <c r="A83" t="s">
        <v>36</v>
      </c>
      <c r="B83" t="s">
        <v>206</v>
      </c>
      <c r="C83" t="s">
        <v>216</v>
      </c>
      <c r="D83" t="s">
        <v>208</v>
      </c>
      <c r="E83" s="323" t="s">
        <v>303</v>
      </c>
      <c r="F83" s="323" t="s">
        <v>284</v>
      </c>
      <c r="G83" t="s">
        <v>149</v>
      </c>
      <c r="H83">
        <v>30</v>
      </c>
      <c r="I83">
        <v>10</v>
      </c>
      <c r="J83" t="s">
        <v>149</v>
      </c>
      <c r="K83">
        <v>185</v>
      </c>
      <c r="L83" s="323">
        <v>156.17836700000001</v>
      </c>
      <c r="M83" s="323">
        <v>36.361367999999999</v>
      </c>
      <c r="N83" s="323">
        <v>41.502302</v>
      </c>
      <c r="O83" s="323">
        <v>41.480843999999998</v>
      </c>
      <c r="P83" s="323">
        <v>18.034105</v>
      </c>
      <c r="Q83" s="323">
        <v>18.268899999999999</v>
      </c>
      <c r="R83" s="323">
        <v>85.815218000000002</v>
      </c>
      <c r="S83" s="323">
        <v>83.30668</v>
      </c>
      <c r="T83" s="323">
        <v>36.629730000000002</v>
      </c>
      <c r="U83" s="323">
        <v>41.466974999999998</v>
      </c>
      <c r="V83" s="323">
        <v>36.257447999999997</v>
      </c>
      <c r="W83" s="323">
        <v>41.474854999999998</v>
      </c>
      <c r="X83" s="323">
        <v>41.455472999999998</v>
      </c>
      <c r="Y83" s="323">
        <v>6.3949999999999996E-3</v>
      </c>
      <c r="Z83" s="323">
        <v>1345</v>
      </c>
      <c r="AA83" s="323">
        <v>0.98750000000000004</v>
      </c>
      <c r="AB83" s="323">
        <v>3</v>
      </c>
      <c r="AC83" s="323">
        <v>5</v>
      </c>
    </row>
    <row r="84" spans="1:29" x14ac:dyDescent="0.2">
      <c r="A84" t="s">
        <v>36</v>
      </c>
      <c r="B84" t="s">
        <v>206</v>
      </c>
      <c r="C84" t="s">
        <v>217</v>
      </c>
      <c r="D84" t="s">
        <v>208</v>
      </c>
      <c r="E84" s="323" t="s">
        <v>303</v>
      </c>
      <c r="F84" s="323" t="s">
        <v>284</v>
      </c>
      <c r="G84" t="s">
        <v>149</v>
      </c>
      <c r="H84">
        <v>30</v>
      </c>
      <c r="I84">
        <v>10</v>
      </c>
      <c r="J84" t="s">
        <v>149</v>
      </c>
      <c r="K84">
        <v>210</v>
      </c>
      <c r="L84" s="323">
        <v>69.679411000000002</v>
      </c>
      <c r="M84" s="323">
        <v>32.846713999999999</v>
      </c>
      <c r="N84" s="323">
        <v>39.026468000000001</v>
      </c>
      <c r="O84" s="323">
        <v>39.361026000000003</v>
      </c>
      <c r="P84" s="323">
        <v>14.557757000000001</v>
      </c>
      <c r="Q84" s="323">
        <v>14.977404</v>
      </c>
      <c r="R84" s="323">
        <v>66.985208</v>
      </c>
      <c r="S84" s="323">
        <v>64.721738999999999</v>
      </c>
      <c r="T84" s="323">
        <v>31.713614</v>
      </c>
      <c r="U84" s="323">
        <v>38.291029999999999</v>
      </c>
      <c r="V84" s="323">
        <v>32.786926000000001</v>
      </c>
      <c r="W84" s="323">
        <v>39.011982000000003</v>
      </c>
      <c r="X84" s="323">
        <v>39.341506000000003</v>
      </c>
      <c r="Y84" s="323">
        <v>2.0632000000000001E-2</v>
      </c>
      <c r="Z84" s="323">
        <v>957.9</v>
      </c>
      <c r="AA84" s="323">
        <v>0.59</v>
      </c>
      <c r="AB84" s="323">
        <v>3</v>
      </c>
      <c r="AC84" s="323">
        <v>5</v>
      </c>
    </row>
    <row r="85" spans="1:29" x14ac:dyDescent="0.2">
      <c r="A85" t="s">
        <v>36</v>
      </c>
      <c r="B85" t="s">
        <v>206</v>
      </c>
      <c r="C85" t="s">
        <v>218</v>
      </c>
      <c r="D85" t="s">
        <v>208</v>
      </c>
      <c r="E85" s="323" t="s">
        <v>303</v>
      </c>
      <c r="F85" s="323" t="s">
        <v>284</v>
      </c>
      <c r="G85" t="s">
        <v>149</v>
      </c>
      <c r="H85">
        <v>30</v>
      </c>
      <c r="I85">
        <v>10</v>
      </c>
      <c r="J85" t="s">
        <v>149</v>
      </c>
      <c r="K85">
        <v>235</v>
      </c>
      <c r="L85" s="323">
        <v>31.168831000000001</v>
      </c>
      <c r="M85" s="323">
        <v>29.627894999999999</v>
      </c>
      <c r="N85" s="323">
        <v>36.454197999999998</v>
      </c>
      <c r="O85" s="323">
        <v>37.312620000000003</v>
      </c>
      <c r="P85" s="323">
        <v>10.987372000000001</v>
      </c>
      <c r="Q85" s="323">
        <v>11.566053</v>
      </c>
      <c r="R85" s="323">
        <v>39.424855999999998</v>
      </c>
      <c r="S85" s="323">
        <v>37.534804999999999</v>
      </c>
      <c r="T85" s="323">
        <v>27.106218999999999</v>
      </c>
      <c r="U85" s="323">
        <v>35.133234999999999</v>
      </c>
      <c r="V85" s="323">
        <v>29.590008000000001</v>
      </c>
      <c r="W85" s="323">
        <v>36.444715000000002</v>
      </c>
      <c r="X85" s="323">
        <v>37.301512000000002</v>
      </c>
      <c r="Y85" s="323">
        <v>3.3586999999999999E-2</v>
      </c>
      <c r="Z85" s="323">
        <v>745.7</v>
      </c>
      <c r="AA85" s="323">
        <v>0.55520000000000003</v>
      </c>
      <c r="AB85" s="323">
        <v>3</v>
      </c>
      <c r="AC85" s="323">
        <v>5</v>
      </c>
    </row>
    <row r="86" spans="1:29" x14ac:dyDescent="0.2">
      <c r="A86" t="s">
        <v>36</v>
      </c>
      <c r="B86" t="s">
        <v>206</v>
      </c>
      <c r="C86" t="s">
        <v>207</v>
      </c>
      <c r="D86" t="s">
        <v>208</v>
      </c>
      <c r="E86" s="323" t="s">
        <v>303</v>
      </c>
      <c r="F86" s="323" t="s">
        <v>285</v>
      </c>
      <c r="G86" t="s">
        <v>148</v>
      </c>
      <c r="H86">
        <v>59.940059939999998</v>
      </c>
      <c r="I86">
        <v>8</v>
      </c>
      <c r="J86" t="s">
        <v>148</v>
      </c>
      <c r="K86">
        <v>110</v>
      </c>
      <c r="L86" s="323">
        <v>1661.363636</v>
      </c>
      <c r="M86" s="323">
        <v>41.610470999999997</v>
      </c>
      <c r="N86" s="323">
        <v>46.971293000000003</v>
      </c>
      <c r="O86" s="323">
        <v>45.607678999999997</v>
      </c>
      <c r="P86" s="323">
        <v>17.155929</v>
      </c>
      <c r="Q86" s="323">
        <v>23.712448999999999</v>
      </c>
      <c r="R86" s="323">
        <v>96.522938999999994</v>
      </c>
      <c r="S86" s="323">
        <v>94.789529999999999</v>
      </c>
      <c r="T86" s="323">
        <v>44.515045999999998</v>
      </c>
      <c r="U86" s="323">
        <v>42.554521000000001</v>
      </c>
      <c r="V86" s="323">
        <v>41.443266999999999</v>
      </c>
      <c r="W86" s="323">
        <v>46.924027000000002</v>
      </c>
      <c r="X86" s="323">
        <v>45.570692999999999</v>
      </c>
      <c r="Y86" s="323">
        <v>8.1779999999999995E-3</v>
      </c>
      <c r="Z86" s="323">
        <v>1754.5</v>
      </c>
      <c r="AA86" s="323">
        <v>0.82769999999999999</v>
      </c>
      <c r="AB86" s="323">
        <v>2</v>
      </c>
      <c r="AC86" s="323">
        <v>4</v>
      </c>
    </row>
    <row r="87" spans="1:29" x14ac:dyDescent="0.2">
      <c r="A87" t="s">
        <v>36</v>
      </c>
      <c r="B87" t="s">
        <v>206</v>
      </c>
      <c r="C87" t="s">
        <v>207</v>
      </c>
      <c r="D87" t="s">
        <v>208</v>
      </c>
      <c r="E87" s="323" t="s">
        <v>303</v>
      </c>
      <c r="F87" s="323" t="s">
        <v>285</v>
      </c>
      <c r="G87" t="s">
        <v>148</v>
      </c>
      <c r="H87">
        <v>59.940059939999998</v>
      </c>
      <c r="I87">
        <v>8</v>
      </c>
      <c r="J87" t="s">
        <v>148</v>
      </c>
      <c r="K87">
        <v>135</v>
      </c>
      <c r="L87" s="323">
        <v>782.90181800000005</v>
      </c>
      <c r="M87" s="323">
        <v>38.091025999999999</v>
      </c>
      <c r="N87" s="323">
        <v>44.913848999999999</v>
      </c>
      <c r="O87" s="323">
        <v>43.555461000000001</v>
      </c>
      <c r="P87" s="323">
        <v>14.309144</v>
      </c>
      <c r="Q87" s="323">
        <v>20.219756</v>
      </c>
      <c r="R87" s="323">
        <v>91.680583999999996</v>
      </c>
      <c r="S87" s="323">
        <v>89.465856000000002</v>
      </c>
      <c r="T87" s="323">
        <v>39.722636999999999</v>
      </c>
      <c r="U87" s="323">
        <v>39.930509999999998</v>
      </c>
      <c r="V87" s="323">
        <v>37.952495999999996</v>
      </c>
      <c r="W87" s="323">
        <v>44.861263999999998</v>
      </c>
      <c r="X87" s="323">
        <v>43.511360000000003</v>
      </c>
      <c r="Y87" s="323">
        <v>1.1383000000000001E-2</v>
      </c>
      <c r="Z87" s="323">
        <v>1141.7</v>
      </c>
      <c r="AA87" s="323">
        <v>0.59340000000000004</v>
      </c>
      <c r="AB87" s="323">
        <v>2</v>
      </c>
      <c r="AC87" s="323">
        <v>4</v>
      </c>
    </row>
    <row r="88" spans="1:29" x14ac:dyDescent="0.2">
      <c r="A88" t="s">
        <v>36</v>
      </c>
      <c r="B88" t="s">
        <v>206</v>
      </c>
      <c r="C88" t="s">
        <v>207</v>
      </c>
      <c r="D88" t="s">
        <v>208</v>
      </c>
      <c r="E88" s="323" t="s">
        <v>303</v>
      </c>
      <c r="F88" s="323" t="s">
        <v>285</v>
      </c>
      <c r="G88" t="s">
        <v>148</v>
      </c>
      <c r="H88">
        <v>59.940059939999998</v>
      </c>
      <c r="I88">
        <v>8</v>
      </c>
      <c r="J88" t="s">
        <v>148</v>
      </c>
      <c r="K88">
        <v>160</v>
      </c>
      <c r="L88" s="323">
        <v>339.843636</v>
      </c>
      <c r="M88" s="323">
        <v>34.542864999999999</v>
      </c>
      <c r="N88" s="323">
        <v>42.643675999999999</v>
      </c>
      <c r="O88" s="323">
        <v>41.184246000000002</v>
      </c>
      <c r="P88" s="323">
        <v>11.477097000000001</v>
      </c>
      <c r="Q88" s="323">
        <v>16.619335</v>
      </c>
      <c r="R88" s="323">
        <v>81.721570999999997</v>
      </c>
      <c r="S88" s="323">
        <v>79.378198999999995</v>
      </c>
      <c r="T88" s="323">
        <v>34.734136999999997</v>
      </c>
      <c r="U88" s="323">
        <v>37.030475000000003</v>
      </c>
      <c r="V88" s="323">
        <v>34.406475</v>
      </c>
      <c r="W88" s="323">
        <v>42.578758999999998</v>
      </c>
      <c r="X88" s="323">
        <v>41.122345000000003</v>
      </c>
      <c r="Y88" s="323">
        <v>1.1299E-2</v>
      </c>
      <c r="Z88" s="323">
        <v>699.5</v>
      </c>
      <c r="AA88" s="323">
        <v>0.28189999999999998</v>
      </c>
      <c r="AB88" s="323">
        <v>2</v>
      </c>
      <c r="AC88" s="323">
        <v>4</v>
      </c>
    </row>
    <row r="89" spans="1:29" x14ac:dyDescent="0.2">
      <c r="A89" t="s">
        <v>36</v>
      </c>
      <c r="B89" t="s">
        <v>206</v>
      </c>
      <c r="C89" t="s">
        <v>207</v>
      </c>
      <c r="D89" t="s">
        <v>208</v>
      </c>
      <c r="E89" s="323" t="s">
        <v>303</v>
      </c>
      <c r="F89" s="323" t="s">
        <v>285</v>
      </c>
      <c r="G89" t="s">
        <v>148</v>
      </c>
      <c r="H89">
        <v>59.940059939999998</v>
      </c>
      <c r="I89">
        <v>8</v>
      </c>
      <c r="J89" t="s">
        <v>148</v>
      </c>
      <c r="K89">
        <v>185</v>
      </c>
      <c r="L89" s="323">
        <v>141.79636400000001</v>
      </c>
      <c r="M89" s="323">
        <v>31.294948999999999</v>
      </c>
      <c r="N89" s="323">
        <v>40.331671999999998</v>
      </c>
      <c r="O89" s="323">
        <v>38.978175</v>
      </c>
      <c r="P89" s="323">
        <v>9.0186440000000001</v>
      </c>
      <c r="Q89" s="323">
        <v>13.40685</v>
      </c>
      <c r="R89" s="323">
        <v>67.664934000000002</v>
      </c>
      <c r="S89" s="323">
        <v>65.368168999999995</v>
      </c>
      <c r="T89" s="323">
        <v>30.521027</v>
      </c>
      <c r="U89" s="323">
        <v>34.206493999999999</v>
      </c>
      <c r="V89" s="323">
        <v>31.123307</v>
      </c>
      <c r="W89" s="323">
        <v>40.229827</v>
      </c>
      <c r="X89" s="323">
        <v>38.888154999999998</v>
      </c>
      <c r="Y89" s="323">
        <v>2.3359999999999999E-2</v>
      </c>
      <c r="Z89" s="323">
        <v>378.5</v>
      </c>
      <c r="AA89" s="323">
        <v>0.15279999999999999</v>
      </c>
      <c r="AB89" s="323">
        <v>2</v>
      </c>
      <c r="AC89" s="323">
        <v>4</v>
      </c>
    </row>
    <row r="90" spans="1:29" x14ac:dyDescent="0.2">
      <c r="A90" t="s">
        <v>36</v>
      </c>
      <c r="B90" t="s">
        <v>206</v>
      </c>
      <c r="C90" t="s">
        <v>207</v>
      </c>
      <c r="D90" t="s">
        <v>208</v>
      </c>
      <c r="E90" s="323" t="s">
        <v>303</v>
      </c>
      <c r="F90" s="323" t="s">
        <v>285</v>
      </c>
      <c r="G90" t="s">
        <v>148</v>
      </c>
      <c r="H90">
        <v>59.940059939999998</v>
      </c>
      <c r="I90">
        <v>8</v>
      </c>
      <c r="J90" t="s">
        <v>148</v>
      </c>
      <c r="K90">
        <v>210</v>
      </c>
      <c r="L90" s="323">
        <v>52.785454999999999</v>
      </c>
      <c r="M90" s="323">
        <v>28.073257000000002</v>
      </c>
      <c r="N90" s="323">
        <v>38.176971999999999</v>
      </c>
      <c r="O90" s="323">
        <v>36.865824000000003</v>
      </c>
      <c r="P90" s="323">
        <v>6.9203530000000004</v>
      </c>
      <c r="Q90" s="323">
        <v>10.396729000000001</v>
      </c>
      <c r="R90" s="323">
        <v>48.646045000000001</v>
      </c>
      <c r="S90" s="323">
        <v>46.759645999999996</v>
      </c>
      <c r="T90" s="323">
        <v>26.625968</v>
      </c>
      <c r="U90" s="323">
        <v>31.449877000000001</v>
      </c>
      <c r="V90" s="323">
        <v>27.852440000000001</v>
      </c>
      <c r="W90" s="323">
        <v>38.077829999999999</v>
      </c>
      <c r="X90" s="323">
        <v>36.779541999999999</v>
      </c>
      <c r="Y90" s="323">
        <v>7.0745000000000002E-2</v>
      </c>
      <c r="Z90" s="323">
        <v>267.5</v>
      </c>
      <c r="AA90" s="323">
        <v>0.13100000000000001</v>
      </c>
      <c r="AB90" s="323">
        <v>2</v>
      </c>
      <c r="AC90" s="323">
        <v>4</v>
      </c>
    </row>
    <row r="91" spans="1:29" x14ac:dyDescent="0.2">
      <c r="A91" t="s">
        <v>36</v>
      </c>
      <c r="B91" t="s">
        <v>206</v>
      </c>
      <c r="C91" t="s">
        <v>207</v>
      </c>
      <c r="D91" t="s">
        <v>208</v>
      </c>
      <c r="E91" s="323" t="s">
        <v>303</v>
      </c>
      <c r="F91" s="323" t="s">
        <v>285</v>
      </c>
      <c r="G91" t="s">
        <v>148</v>
      </c>
      <c r="H91">
        <v>59.940059939999998</v>
      </c>
      <c r="I91">
        <v>8</v>
      </c>
      <c r="J91" t="s">
        <v>148</v>
      </c>
      <c r="K91">
        <v>235</v>
      </c>
      <c r="L91" s="323">
        <v>20.632726999999999</v>
      </c>
      <c r="M91" s="323">
        <v>25.351465000000001</v>
      </c>
      <c r="N91" s="323">
        <v>35.880183000000002</v>
      </c>
      <c r="O91" s="323">
        <v>34.736046999999999</v>
      </c>
      <c r="P91" s="323">
        <v>5.4610409999999998</v>
      </c>
      <c r="Q91" s="323">
        <v>7.8491980000000003</v>
      </c>
      <c r="R91" s="323">
        <v>25.396629000000001</v>
      </c>
      <c r="S91" s="323">
        <v>24.519824</v>
      </c>
      <c r="T91" s="323">
        <v>23.099858999999999</v>
      </c>
      <c r="U91" s="323">
        <v>28.953423000000001</v>
      </c>
      <c r="V91" s="323">
        <v>25.140853</v>
      </c>
      <c r="W91" s="323">
        <v>35.715223000000002</v>
      </c>
      <c r="X91" s="323">
        <v>34.630737000000003</v>
      </c>
      <c r="Y91" s="323">
        <v>0.134968</v>
      </c>
      <c r="Z91" s="323">
        <v>171.6</v>
      </c>
      <c r="AA91" s="323">
        <v>9.1999999999999998E-2</v>
      </c>
      <c r="AB91" s="323">
        <v>2</v>
      </c>
      <c r="AC91" s="323">
        <v>4</v>
      </c>
    </row>
    <row r="92" spans="1:29" x14ac:dyDescent="0.2">
      <c r="A92" t="s">
        <v>36</v>
      </c>
      <c r="B92" t="s">
        <v>206</v>
      </c>
      <c r="C92" t="s">
        <v>207</v>
      </c>
      <c r="D92" t="s">
        <v>208</v>
      </c>
      <c r="E92" s="323" t="s">
        <v>303</v>
      </c>
      <c r="F92" s="323" t="s">
        <v>286</v>
      </c>
      <c r="G92" t="s">
        <v>148</v>
      </c>
      <c r="H92">
        <v>30</v>
      </c>
      <c r="I92">
        <v>8</v>
      </c>
      <c r="J92" t="s">
        <v>148</v>
      </c>
      <c r="K92">
        <v>110</v>
      </c>
      <c r="L92" s="323">
        <v>7287.945455</v>
      </c>
      <c r="M92" s="323">
        <v>38.737290000000002</v>
      </c>
      <c r="N92" s="323">
        <v>41.657054000000002</v>
      </c>
      <c r="O92" s="323">
        <v>43.963279999999997</v>
      </c>
      <c r="P92" s="323">
        <v>16.526589999999999</v>
      </c>
      <c r="Q92" s="323">
        <v>24.294353999999998</v>
      </c>
      <c r="R92" s="323">
        <v>99.953236000000004</v>
      </c>
      <c r="S92" s="323">
        <v>99.662384000000003</v>
      </c>
      <c r="T92" s="323">
        <v>45.839860999999999</v>
      </c>
      <c r="U92" s="323">
        <v>39.057712000000002</v>
      </c>
      <c r="V92" s="323">
        <v>38.345193999999999</v>
      </c>
      <c r="W92" s="323">
        <v>41.393225999999999</v>
      </c>
      <c r="X92" s="323">
        <v>43.800587999999998</v>
      </c>
      <c r="Y92" s="323">
        <v>0.16608700000000001</v>
      </c>
      <c r="Z92" s="323">
        <v>2891.2</v>
      </c>
      <c r="AA92" s="323">
        <v>1.5137</v>
      </c>
      <c r="AB92" s="323">
        <v>2</v>
      </c>
      <c r="AC92" s="323">
        <v>4</v>
      </c>
    </row>
    <row r="93" spans="1:29" x14ac:dyDescent="0.2">
      <c r="A93" t="s">
        <v>36</v>
      </c>
      <c r="B93" t="s">
        <v>206</v>
      </c>
      <c r="C93" t="s">
        <v>207</v>
      </c>
      <c r="D93" t="s">
        <v>208</v>
      </c>
      <c r="E93" s="323" t="s">
        <v>303</v>
      </c>
      <c r="F93" s="323" t="s">
        <v>286</v>
      </c>
      <c r="G93" t="s">
        <v>148</v>
      </c>
      <c r="H93">
        <v>30</v>
      </c>
      <c r="I93">
        <v>8</v>
      </c>
      <c r="J93" t="s">
        <v>148</v>
      </c>
      <c r="K93">
        <v>135</v>
      </c>
      <c r="L93" s="323">
        <v>3348.8424239999999</v>
      </c>
      <c r="M93" s="323">
        <v>34.237972999999997</v>
      </c>
      <c r="N93" s="323">
        <v>38.575021999999997</v>
      </c>
      <c r="O93" s="323">
        <v>41.492074000000002</v>
      </c>
      <c r="P93" s="323">
        <v>12.883179999999999</v>
      </c>
      <c r="Q93" s="323">
        <v>20.151803000000001</v>
      </c>
      <c r="R93" s="323">
        <v>96.769395000000003</v>
      </c>
      <c r="S93" s="323">
        <v>94.413358000000002</v>
      </c>
      <c r="T93" s="323">
        <v>39.441769000000001</v>
      </c>
      <c r="U93" s="323">
        <v>35.565888999999999</v>
      </c>
      <c r="V93" s="323">
        <v>33.852944000000001</v>
      </c>
      <c r="W93" s="323">
        <v>38.385710000000003</v>
      </c>
      <c r="X93" s="323">
        <v>41.384630999999999</v>
      </c>
      <c r="Y93" s="323">
        <v>0.54549000000000003</v>
      </c>
      <c r="Z93" s="323">
        <v>2454</v>
      </c>
      <c r="AA93" s="323">
        <v>1.0754999999999999</v>
      </c>
      <c r="AB93" s="323">
        <v>2</v>
      </c>
      <c r="AC93" s="323">
        <v>4</v>
      </c>
    </row>
    <row r="94" spans="1:29" x14ac:dyDescent="0.2">
      <c r="A94" t="s">
        <v>36</v>
      </c>
      <c r="B94" t="s">
        <v>206</v>
      </c>
      <c r="C94" t="s">
        <v>207</v>
      </c>
      <c r="D94" t="s">
        <v>208</v>
      </c>
      <c r="E94" s="323" t="s">
        <v>303</v>
      </c>
      <c r="F94" s="323" t="s">
        <v>286</v>
      </c>
      <c r="G94" t="s">
        <v>148</v>
      </c>
      <c r="H94">
        <v>30</v>
      </c>
      <c r="I94">
        <v>8</v>
      </c>
      <c r="J94" t="s">
        <v>148</v>
      </c>
      <c r="K94">
        <v>160</v>
      </c>
      <c r="L94" s="323">
        <v>1399.3515150000001</v>
      </c>
      <c r="M94" s="323">
        <v>30.212206999999999</v>
      </c>
      <c r="N94" s="323">
        <v>36.035648000000002</v>
      </c>
      <c r="O94" s="323">
        <v>39.531503000000001</v>
      </c>
      <c r="P94" s="323">
        <v>9.4139510000000008</v>
      </c>
      <c r="Q94" s="323">
        <v>15.892034000000001</v>
      </c>
      <c r="R94" s="323">
        <v>83.699644000000006</v>
      </c>
      <c r="S94" s="323">
        <v>81.483433000000005</v>
      </c>
      <c r="T94" s="323">
        <v>33.131050000000002</v>
      </c>
      <c r="U94" s="323">
        <v>32.402307999999998</v>
      </c>
      <c r="V94" s="323">
        <v>29.911246999999999</v>
      </c>
      <c r="W94" s="323">
        <v>35.904795</v>
      </c>
      <c r="X94" s="323">
        <v>39.455500999999998</v>
      </c>
      <c r="Y94" s="323">
        <v>0.80845999999999996</v>
      </c>
      <c r="Z94" s="323">
        <v>1659.1</v>
      </c>
      <c r="AA94" s="323">
        <v>0.69389999999999996</v>
      </c>
      <c r="AB94" s="323">
        <v>2</v>
      </c>
      <c r="AC94" s="323">
        <v>4</v>
      </c>
    </row>
    <row r="95" spans="1:29" x14ac:dyDescent="0.2">
      <c r="A95" t="s">
        <v>36</v>
      </c>
      <c r="B95" t="s">
        <v>206</v>
      </c>
      <c r="C95" t="s">
        <v>207</v>
      </c>
      <c r="D95" t="s">
        <v>208</v>
      </c>
      <c r="E95" s="323" t="s">
        <v>303</v>
      </c>
      <c r="F95" s="323" t="s">
        <v>286</v>
      </c>
      <c r="G95" t="s">
        <v>148</v>
      </c>
      <c r="H95">
        <v>30</v>
      </c>
      <c r="I95">
        <v>8</v>
      </c>
      <c r="J95" t="s">
        <v>148</v>
      </c>
      <c r="K95">
        <v>185</v>
      </c>
      <c r="L95" s="323">
        <v>537.01212099999998</v>
      </c>
      <c r="M95" s="323">
        <v>27.022445000000001</v>
      </c>
      <c r="N95" s="323">
        <v>34.078353999999997</v>
      </c>
      <c r="O95" s="323">
        <v>38.152047000000003</v>
      </c>
      <c r="P95" s="323">
        <v>6.7372829999999997</v>
      </c>
      <c r="Q95" s="323">
        <v>12.070418999999999</v>
      </c>
      <c r="R95" s="323">
        <v>63.084820000000001</v>
      </c>
      <c r="S95" s="323">
        <v>61.410977000000003</v>
      </c>
      <c r="T95" s="323">
        <v>27.871236</v>
      </c>
      <c r="U95" s="323">
        <v>29.748082</v>
      </c>
      <c r="V95" s="323">
        <v>26.835491000000001</v>
      </c>
      <c r="W95" s="323">
        <v>33.982571999999998</v>
      </c>
      <c r="X95" s="323">
        <v>38.097867000000001</v>
      </c>
      <c r="Y95" s="323">
        <v>0.85177599999999998</v>
      </c>
      <c r="Z95" s="323">
        <v>1246.2</v>
      </c>
      <c r="AA95" s="323">
        <v>0.40129999999999999</v>
      </c>
      <c r="AB95" s="323">
        <v>2</v>
      </c>
      <c r="AC95" s="323">
        <v>4</v>
      </c>
    </row>
    <row r="96" spans="1:29" x14ac:dyDescent="0.2">
      <c r="A96" t="s">
        <v>36</v>
      </c>
      <c r="B96" t="s">
        <v>206</v>
      </c>
      <c r="C96" t="s">
        <v>207</v>
      </c>
      <c r="D96" t="s">
        <v>208</v>
      </c>
      <c r="E96" s="323" t="s">
        <v>303</v>
      </c>
      <c r="F96" s="323" t="s">
        <v>286</v>
      </c>
      <c r="G96" t="s">
        <v>148</v>
      </c>
      <c r="H96">
        <v>30</v>
      </c>
      <c r="I96">
        <v>8</v>
      </c>
      <c r="J96" t="s">
        <v>148</v>
      </c>
      <c r="K96">
        <v>210</v>
      </c>
      <c r="L96" s="323">
        <v>168.660606</v>
      </c>
      <c r="M96" s="323">
        <v>24.431018000000002</v>
      </c>
      <c r="N96" s="323">
        <v>32.435231000000002</v>
      </c>
      <c r="O96" s="323">
        <v>37.078629999999997</v>
      </c>
      <c r="P96" s="323">
        <v>4.7983149999999997</v>
      </c>
      <c r="Q96" s="323">
        <v>8.7758520000000004</v>
      </c>
      <c r="R96" s="323">
        <v>37.39705</v>
      </c>
      <c r="S96" s="323">
        <v>36.275472999999998</v>
      </c>
      <c r="T96" s="323">
        <v>23.621701999999999</v>
      </c>
      <c r="U96" s="323">
        <v>27.484335999999999</v>
      </c>
      <c r="V96" s="323">
        <v>24.318012</v>
      </c>
      <c r="W96" s="323">
        <v>32.367314</v>
      </c>
      <c r="X96" s="323">
        <v>37.043990999999998</v>
      </c>
      <c r="Y96" s="323">
        <v>1.0136780000000001</v>
      </c>
      <c r="Z96" s="323">
        <v>471</v>
      </c>
      <c r="AA96" s="323">
        <v>0.23799999999999999</v>
      </c>
      <c r="AB96" s="323">
        <v>2</v>
      </c>
      <c r="AC96" s="323">
        <v>4</v>
      </c>
    </row>
    <row r="97" spans="1:29" x14ac:dyDescent="0.2">
      <c r="A97" t="s">
        <v>36</v>
      </c>
      <c r="B97" t="s">
        <v>206</v>
      </c>
      <c r="C97" t="s">
        <v>207</v>
      </c>
      <c r="D97" t="s">
        <v>208</v>
      </c>
      <c r="E97" s="323" t="s">
        <v>303</v>
      </c>
      <c r="F97" s="323" t="s">
        <v>286</v>
      </c>
      <c r="G97" t="s">
        <v>148</v>
      </c>
      <c r="H97">
        <v>30</v>
      </c>
      <c r="I97">
        <v>8</v>
      </c>
      <c r="J97" t="s">
        <v>148</v>
      </c>
      <c r="K97">
        <v>235</v>
      </c>
      <c r="L97" s="323">
        <v>51.915151999999999</v>
      </c>
      <c r="M97" s="323">
        <v>22.492711</v>
      </c>
      <c r="N97" s="323">
        <v>30.876916000000001</v>
      </c>
      <c r="O97" s="323">
        <v>36.168517000000001</v>
      </c>
      <c r="P97" s="323">
        <v>3.6324139999999998</v>
      </c>
      <c r="Q97" s="323">
        <v>6.1995449999999996</v>
      </c>
      <c r="R97" s="323">
        <v>14.776456</v>
      </c>
      <c r="S97" s="323">
        <v>14.400069999999999</v>
      </c>
      <c r="T97" s="323">
        <v>20.366415</v>
      </c>
      <c r="U97" s="323">
        <v>25.483981</v>
      </c>
      <c r="V97" s="323">
        <v>22.421806</v>
      </c>
      <c r="W97" s="323">
        <v>30.832993999999999</v>
      </c>
      <c r="X97" s="323">
        <v>36.132587999999998</v>
      </c>
      <c r="Y97" s="323">
        <v>0.91054599999999997</v>
      </c>
      <c r="Z97" s="323">
        <v>275.89999999999998</v>
      </c>
      <c r="AA97" s="323">
        <v>0.18079999999999999</v>
      </c>
      <c r="AB97" s="323">
        <v>2</v>
      </c>
      <c r="AC97" s="323">
        <v>4</v>
      </c>
    </row>
    <row r="98" spans="1:29" x14ac:dyDescent="0.2">
      <c r="A98" t="s">
        <v>36</v>
      </c>
      <c r="B98" t="s">
        <v>206</v>
      </c>
      <c r="C98" t="s">
        <v>207</v>
      </c>
      <c r="D98" t="s">
        <v>208</v>
      </c>
      <c r="E98" s="323" t="s">
        <v>304</v>
      </c>
      <c r="F98" s="323" t="s">
        <v>287</v>
      </c>
      <c r="G98" t="s">
        <v>148</v>
      </c>
      <c r="H98">
        <v>50</v>
      </c>
      <c r="I98">
        <v>8</v>
      </c>
      <c r="J98" t="s">
        <v>148</v>
      </c>
      <c r="K98">
        <v>110</v>
      </c>
      <c r="L98" s="323">
        <v>141600.181637</v>
      </c>
      <c r="M98" s="323">
        <v>41.624353999999997</v>
      </c>
      <c r="N98" s="323">
        <v>45.446894999999998</v>
      </c>
      <c r="O98" s="323">
        <v>45.772855</v>
      </c>
      <c r="P98" s="323">
        <v>26.720037999999999</v>
      </c>
      <c r="Q98" s="323">
        <v>19.185551</v>
      </c>
      <c r="R98" s="323">
        <v>97.980621999999997</v>
      </c>
      <c r="S98" s="323">
        <v>96.498298000000005</v>
      </c>
      <c r="T98" s="323">
        <v>41.607930000000003</v>
      </c>
      <c r="U98" s="323">
        <v>41.582178999999996</v>
      </c>
      <c r="V98" s="323">
        <v>41.450619000000003</v>
      </c>
      <c r="W98" s="323">
        <v>45.256228</v>
      </c>
      <c r="X98" s="323">
        <v>45.627352000000002</v>
      </c>
      <c r="Y98" s="323">
        <v>2.8022999999999999E-2</v>
      </c>
      <c r="Z98" s="323">
        <v>21220</v>
      </c>
      <c r="AA98" s="323">
        <v>35.139699999999998</v>
      </c>
      <c r="AB98" s="323">
        <v>16</v>
      </c>
      <c r="AC98" s="323">
        <v>26</v>
      </c>
    </row>
    <row r="99" spans="1:29" x14ac:dyDescent="0.2">
      <c r="A99" t="s">
        <v>36</v>
      </c>
      <c r="B99" t="s">
        <v>206</v>
      </c>
      <c r="C99" t="s">
        <v>207</v>
      </c>
      <c r="D99" t="s">
        <v>208</v>
      </c>
      <c r="E99" s="323" t="s">
        <v>304</v>
      </c>
      <c r="F99" s="323" t="s">
        <v>287</v>
      </c>
      <c r="G99" t="s">
        <v>148</v>
      </c>
      <c r="H99">
        <v>50</v>
      </c>
      <c r="I99">
        <v>8</v>
      </c>
      <c r="J99" t="s">
        <v>148</v>
      </c>
      <c r="K99">
        <v>135</v>
      </c>
      <c r="L99" s="323">
        <v>50562.608301</v>
      </c>
      <c r="M99" s="323">
        <v>39.027591000000001</v>
      </c>
      <c r="N99" s="323">
        <v>43.118752999999998</v>
      </c>
      <c r="O99" s="323">
        <v>43.370817000000002</v>
      </c>
      <c r="P99" s="323">
        <v>21.606266999999999</v>
      </c>
      <c r="Q99" s="323">
        <v>16.31352</v>
      </c>
      <c r="R99" s="323">
        <v>89.072239999999994</v>
      </c>
      <c r="S99" s="323">
        <v>86.819281000000004</v>
      </c>
      <c r="T99" s="323">
        <v>37.432375999999998</v>
      </c>
      <c r="U99" s="323">
        <v>39.229014999999997</v>
      </c>
      <c r="V99" s="323">
        <v>38.861229000000002</v>
      </c>
      <c r="W99" s="323">
        <v>42.930858000000001</v>
      </c>
      <c r="X99" s="323">
        <v>43.26408</v>
      </c>
      <c r="Y99" s="323">
        <v>0.245668</v>
      </c>
      <c r="Z99" s="323">
        <v>20216</v>
      </c>
      <c r="AA99" s="323">
        <v>27.037299999999998</v>
      </c>
      <c r="AB99" s="323">
        <v>16</v>
      </c>
      <c r="AC99" s="323">
        <v>25</v>
      </c>
    </row>
    <row r="100" spans="1:29" x14ac:dyDescent="0.2">
      <c r="A100" t="s">
        <v>36</v>
      </c>
      <c r="B100" t="s">
        <v>206</v>
      </c>
      <c r="C100" t="s">
        <v>207</v>
      </c>
      <c r="D100" t="s">
        <v>208</v>
      </c>
      <c r="E100" s="323" t="s">
        <v>304</v>
      </c>
      <c r="F100" s="323" t="s">
        <v>287</v>
      </c>
      <c r="G100" t="s">
        <v>148</v>
      </c>
      <c r="H100">
        <v>50</v>
      </c>
      <c r="I100">
        <v>8</v>
      </c>
      <c r="J100" t="s">
        <v>148</v>
      </c>
      <c r="K100">
        <v>160</v>
      </c>
      <c r="L100" s="323">
        <v>19754.245754</v>
      </c>
      <c r="M100" s="323">
        <v>36.286214999999999</v>
      </c>
      <c r="N100" s="323">
        <v>41.760519000000002</v>
      </c>
      <c r="O100" s="323">
        <v>42.203355999999999</v>
      </c>
      <c r="P100" s="323">
        <v>18.184256999999999</v>
      </c>
      <c r="Q100" s="323">
        <v>13.947478</v>
      </c>
      <c r="R100" s="323">
        <v>71.486982999999995</v>
      </c>
      <c r="S100" s="323">
        <v>69.105490000000003</v>
      </c>
      <c r="T100" s="323">
        <v>33.698560999999998</v>
      </c>
      <c r="U100" s="323">
        <v>37.348604000000002</v>
      </c>
      <c r="V100" s="323">
        <v>36.056246000000002</v>
      </c>
      <c r="W100" s="323">
        <v>41.571249999999999</v>
      </c>
      <c r="X100" s="323">
        <v>42.117987999999997</v>
      </c>
      <c r="Y100" s="323">
        <v>0.79562900000000003</v>
      </c>
      <c r="Z100" s="323">
        <v>12332.9</v>
      </c>
      <c r="AA100" s="323">
        <v>17.230699999999999</v>
      </c>
      <c r="AB100" s="323">
        <v>18</v>
      </c>
      <c r="AC100" s="323">
        <v>23</v>
      </c>
    </row>
    <row r="101" spans="1:29" x14ac:dyDescent="0.2">
      <c r="A101" t="s">
        <v>36</v>
      </c>
      <c r="B101" t="s">
        <v>206</v>
      </c>
      <c r="C101" t="s">
        <v>207</v>
      </c>
      <c r="D101" t="s">
        <v>208</v>
      </c>
      <c r="E101" s="323" t="s">
        <v>304</v>
      </c>
      <c r="F101" s="323" t="s">
        <v>287</v>
      </c>
      <c r="G101" t="s">
        <v>148</v>
      </c>
      <c r="H101">
        <v>50</v>
      </c>
      <c r="I101">
        <v>8</v>
      </c>
      <c r="J101" t="s">
        <v>148</v>
      </c>
      <c r="K101">
        <v>185</v>
      </c>
      <c r="L101" s="323">
        <v>7480.8464260000001</v>
      </c>
      <c r="M101" s="323">
        <v>33.405661000000002</v>
      </c>
      <c r="N101" s="323">
        <v>40.497401000000004</v>
      </c>
      <c r="O101" s="323">
        <v>41.209204</v>
      </c>
      <c r="P101" s="323">
        <v>14.439310000000001</v>
      </c>
      <c r="Q101" s="323">
        <v>11.340852999999999</v>
      </c>
      <c r="R101" s="323">
        <v>46.672548999999997</v>
      </c>
      <c r="S101" s="323">
        <v>44.738497000000002</v>
      </c>
      <c r="T101" s="323">
        <v>29.993956000000001</v>
      </c>
      <c r="U101" s="323">
        <v>35.375143999999999</v>
      </c>
      <c r="V101" s="323">
        <v>33.092804999999998</v>
      </c>
      <c r="W101" s="323">
        <v>40.328006999999999</v>
      </c>
      <c r="X101" s="323">
        <v>41.129730000000002</v>
      </c>
      <c r="Y101" s="323">
        <v>0.95616999999999996</v>
      </c>
      <c r="Z101" s="323">
        <v>9958.7000000000007</v>
      </c>
      <c r="AA101" s="323">
        <v>16.453900000000001</v>
      </c>
      <c r="AB101" s="323">
        <v>15</v>
      </c>
      <c r="AC101" s="323">
        <v>23</v>
      </c>
    </row>
    <row r="102" spans="1:29" x14ac:dyDescent="0.2">
      <c r="A102" t="s">
        <v>36</v>
      </c>
      <c r="B102" t="s">
        <v>206</v>
      </c>
      <c r="C102" t="s">
        <v>207</v>
      </c>
      <c r="D102" t="s">
        <v>208</v>
      </c>
      <c r="E102" s="323" t="s">
        <v>304</v>
      </c>
      <c r="F102" s="323" t="s">
        <v>287</v>
      </c>
      <c r="G102" t="s">
        <v>148</v>
      </c>
      <c r="H102">
        <v>50</v>
      </c>
      <c r="I102">
        <v>8</v>
      </c>
      <c r="J102" t="s">
        <v>148</v>
      </c>
      <c r="K102">
        <v>210</v>
      </c>
      <c r="L102" s="323">
        <v>2427.5796930000001</v>
      </c>
      <c r="M102" s="323">
        <v>30.554081</v>
      </c>
      <c r="N102" s="323">
        <v>39.257669</v>
      </c>
      <c r="O102" s="323">
        <v>40.350814999999997</v>
      </c>
      <c r="P102" s="323">
        <v>10.520709</v>
      </c>
      <c r="Q102" s="323">
        <v>8.6848700000000001</v>
      </c>
      <c r="R102" s="323">
        <v>20.237452000000001</v>
      </c>
      <c r="S102" s="323">
        <v>19.165125</v>
      </c>
      <c r="T102" s="323">
        <v>26.647272000000001</v>
      </c>
      <c r="U102" s="323">
        <v>33.276505999999998</v>
      </c>
      <c r="V102" s="323">
        <v>30.192384000000001</v>
      </c>
      <c r="W102" s="323">
        <v>39.091410000000003</v>
      </c>
      <c r="X102" s="323">
        <v>40.272199999999998</v>
      </c>
      <c r="Y102" s="323">
        <v>1.2969059999999999</v>
      </c>
      <c r="Z102" s="323">
        <v>4989.6000000000004</v>
      </c>
      <c r="AA102" s="323">
        <v>12.9977</v>
      </c>
      <c r="AB102" s="323">
        <v>15</v>
      </c>
      <c r="AC102" s="323">
        <v>23</v>
      </c>
    </row>
    <row r="103" spans="1:29" x14ac:dyDescent="0.2">
      <c r="A103" t="s">
        <v>36</v>
      </c>
      <c r="B103" t="s">
        <v>206</v>
      </c>
      <c r="C103" t="s">
        <v>207</v>
      </c>
      <c r="D103" t="s">
        <v>208</v>
      </c>
      <c r="E103" s="323" t="s">
        <v>304</v>
      </c>
      <c r="F103" s="323" t="s">
        <v>287</v>
      </c>
      <c r="G103" t="s">
        <v>148</v>
      </c>
      <c r="H103">
        <v>50</v>
      </c>
      <c r="I103">
        <v>8</v>
      </c>
      <c r="J103" t="s">
        <v>148</v>
      </c>
      <c r="K103">
        <v>235</v>
      </c>
      <c r="L103" s="323">
        <v>660.81554800000004</v>
      </c>
      <c r="M103" s="323">
        <v>28.384156999999998</v>
      </c>
      <c r="N103" s="323">
        <v>37.648918000000002</v>
      </c>
      <c r="O103" s="323">
        <v>38.960182000000003</v>
      </c>
      <c r="P103" s="323">
        <v>7.5930470000000003</v>
      </c>
      <c r="Q103" s="323">
        <v>6.7986329999999997</v>
      </c>
      <c r="R103" s="323">
        <v>2.6570399999999998</v>
      </c>
      <c r="S103" s="323">
        <v>2.4463219999999999</v>
      </c>
      <c r="T103" s="323">
        <v>24.346094000000001</v>
      </c>
      <c r="U103" s="323">
        <v>31.326165</v>
      </c>
      <c r="V103" s="323">
        <v>28.052240999999999</v>
      </c>
      <c r="W103" s="323">
        <v>37.323289000000003</v>
      </c>
      <c r="X103" s="323">
        <v>38.730193</v>
      </c>
      <c r="Y103" s="323">
        <v>1.3070679999999999</v>
      </c>
      <c r="Z103" s="323">
        <v>2815.8</v>
      </c>
      <c r="AA103" s="323">
        <v>10.5235</v>
      </c>
      <c r="AB103" s="323">
        <v>15</v>
      </c>
      <c r="AC103" s="323">
        <v>23</v>
      </c>
    </row>
    <row r="104" spans="1:29" x14ac:dyDescent="0.2">
      <c r="A104" t="s">
        <v>36</v>
      </c>
      <c r="B104" t="s">
        <v>206</v>
      </c>
      <c r="C104" t="s">
        <v>207</v>
      </c>
      <c r="D104" t="s">
        <v>208</v>
      </c>
      <c r="E104" s="323" t="s">
        <v>304</v>
      </c>
      <c r="F104" s="323" t="s">
        <v>288</v>
      </c>
      <c r="G104" t="s">
        <v>148</v>
      </c>
      <c r="H104">
        <v>25</v>
      </c>
      <c r="I104">
        <v>8</v>
      </c>
      <c r="J104" t="s">
        <v>148</v>
      </c>
      <c r="K104">
        <v>110</v>
      </c>
      <c r="L104" s="323">
        <v>59335.697030000003</v>
      </c>
      <c r="M104" s="323">
        <v>41.015335999999998</v>
      </c>
      <c r="N104" s="323">
        <v>44.061715</v>
      </c>
      <c r="O104" s="323">
        <v>53.141784999999999</v>
      </c>
      <c r="P104" s="323">
        <v>27.256350000000001</v>
      </c>
      <c r="Q104" s="323">
        <v>18.773446</v>
      </c>
      <c r="R104" s="323">
        <v>89.486569000000003</v>
      </c>
      <c r="S104" s="323">
        <v>87.880279000000002</v>
      </c>
      <c r="T104" s="323">
        <v>41.923431000000001</v>
      </c>
      <c r="U104" s="323">
        <v>39.176344999999998</v>
      </c>
      <c r="V104" s="323">
        <v>40.883586000000001</v>
      </c>
      <c r="W104" s="323">
        <v>43.997591</v>
      </c>
      <c r="X104" s="323">
        <v>53.130716</v>
      </c>
      <c r="Y104" s="323">
        <v>0.46313500000000002</v>
      </c>
      <c r="Z104" s="323">
        <v>20975.3</v>
      </c>
      <c r="AA104" s="323">
        <v>21.46</v>
      </c>
      <c r="AB104" s="323">
        <v>15</v>
      </c>
      <c r="AC104" s="323">
        <v>23</v>
      </c>
    </row>
    <row r="105" spans="1:29" x14ac:dyDescent="0.2">
      <c r="A105" t="s">
        <v>36</v>
      </c>
      <c r="B105" t="s">
        <v>206</v>
      </c>
      <c r="C105" t="s">
        <v>207</v>
      </c>
      <c r="D105" t="s">
        <v>208</v>
      </c>
      <c r="E105" s="323" t="s">
        <v>304</v>
      </c>
      <c r="F105" s="323" t="s">
        <v>288</v>
      </c>
      <c r="G105" t="s">
        <v>148</v>
      </c>
      <c r="H105">
        <v>25</v>
      </c>
      <c r="I105">
        <v>8</v>
      </c>
      <c r="J105" t="s">
        <v>148</v>
      </c>
      <c r="K105">
        <v>135</v>
      </c>
      <c r="L105" s="323">
        <v>15980.514031000001</v>
      </c>
      <c r="M105" s="323">
        <v>39.341146999999999</v>
      </c>
      <c r="N105" s="323">
        <v>43.781207999999999</v>
      </c>
      <c r="O105" s="323">
        <v>52.748727000000002</v>
      </c>
      <c r="P105" s="323">
        <v>24.180741999999999</v>
      </c>
      <c r="Q105" s="323">
        <v>17.011341000000002</v>
      </c>
      <c r="R105" s="323">
        <v>82.008949000000001</v>
      </c>
      <c r="S105" s="323">
        <v>80.342494000000002</v>
      </c>
      <c r="T105" s="323">
        <v>39.077075000000001</v>
      </c>
      <c r="U105" s="323">
        <v>38.449948999999997</v>
      </c>
      <c r="V105" s="323">
        <v>39.291114</v>
      </c>
      <c r="W105" s="323">
        <v>43.779102000000002</v>
      </c>
      <c r="X105" s="323">
        <v>52.746558999999998</v>
      </c>
      <c r="Y105" s="323">
        <v>0.44791900000000001</v>
      </c>
      <c r="Z105" s="323">
        <v>15989.4</v>
      </c>
      <c r="AA105" s="323">
        <v>14.0113</v>
      </c>
      <c r="AB105" s="323">
        <v>15</v>
      </c>
      <c r="AC105" s="323">
        <v>23</v>
      </c>
    </row>
    <row r="106" spans="1:29" x14ac:dyDescent="0.2">
      <c r="A106" t="s">
        <v>36</v>
      </c>
      <c r="B106" t="s">
        <v>206</v>
      </c>
      <c r="C106" t="s">
        <v>207</v>
      </c>
      <c r="D106" t="s">
        <v>208</v>
      </c>
      <c r="E106" s="323" t="s">
        <v>304</v>
      </c>
      <c r="F106" s="323" t="s">
        <v>288</v>
      </c>
      <c r="G106" t="s">
        <v>148</v>
      </c>
      <c r="H106">
        <v>25</v>
      </c>
      <c r="I106">
        <v>8</v>
      </c>
      <c r="J106" t="s">
        <v>148</v>
      </c>
      <c r="K106">
        <v>160</v>
      </c>
      <c r="L106" s="323">
        <v>5005.2856229999998</v>
      </c>
      <c r="M106" s="323">
        <v>37.544885000000001</v>
      </c>
      <c r="N106" s="323">
        <v>43.671514000000002</v>
      </c>
      <c r="O106" s="323">
        <v>52.353752999999998</v>
      </c>
      <c r="P106" s="323">
        <v>20.829545</v>
      </c>
      <c r="Q106" s="323">
        <v>15.021322</v>
      </c>
      <c r="R106" s="323">
        <v>70.167398000000006</v>
      </c>
      <c r="S106" s="323">
        <v>68.557714000000004</v>
      </c>
      <c r="T106" s="323">
        <v>36.049700999999999</v>
      </c>
      <c r="U106" s="323">
        <v>37.738537000000001</v>
      </c>
      <c r="V106" s="323">
        <v>37.499001</v>
      </c>
      <c r="W106" s="323">
        <v>43.670633000000002</v>
      </c>
      <c r="X106" s="323">
        <v>52.352161000000002</v>
      </c>
      <c r="Y106" s="323">
        <v>0.58909199999999995</v>
      </c>
      <c r="Z106" s="323">
        <v>7509</v>
      </c>
      <c r="AA106" s="323">
        <v>11.0861</v>
      </c>
      <c r="AB106" s="323">
        <v>15</v>
      </c>
      <c r="AC106" s="323">
        <v>23</v>
      </c>
    </row>
    <row r="107" spans="1:29" x14ac:dyDescent="0.2">
      <c r="A107" t="s">
        <v>36</v>
      </c>
      <c r="B107" t="s">
        <v>206</v>
      </c>
      <c r="C107" t="s">
        <v>207</v>
      </c>
      <c r="D107" t="s">
        <v>208</v>
      </c>
      <c r="E107" s="323" t="s">
        <v>304</v>
      </c>
      <c r="F107" s="323" t="s">
        <v>288</v>
      </c>
      <c r="G107" t="s">
        <v>148</v>
      </c>
      <c r="H107">
        <v>25</v>
      </c>
      <c r="I107">
        <v>8</v>
      </c>
      <c r="J107" t="s">
        <v>148</v>
      </c>
      <c r="K107">
        <v>185</v>
      </c>
      <c r="L107" s="323">
        <v>1699.6966669999999</v>
      </c>
      <c r="M107" s="323">
        <v>35.705390999999999</v>
      </c>
      <c r="N107" s="323">
        <v>43.479945999999998</v>
      </c>
      <c r="O107" s="323">
        <v>51.722177000000002</v>
      </c>
      <c r="P107" s="323">
        <v>17.178607</v>
      </c>
      <c r="Q107" s="323">
        <v>12.912312999999999</v>
      </c>
      <c r="R107" s="323">
        <v>53.752262000000002</v>
      </c>
      <c r="S107" s="323">
        <v>52.327164000000003</v>
      </c>
      <c r="T107" s="323">
        <v>33.249809999999997</v>
      </c>
      <c r="U107" s="323">
        <v>36.890028000000001</v>
      </c>
      <c r="V107" s="323">
        <v>35.663715000000003</v>
      </c>
      <c r="W107" s="323">
        <v>43.479241999999999</v>
      </c>
      <c r="X107" s="323">
        <v>51.720941000000003</v>
      </c>
      <c r="Y107" s="323">
        <v>0.92811100000000002</v>
      </c>
      <c r="Z107" s="323">
        <v>5918.2</v>
      </c>
      <c r="AA107" s="323">
        <v>6.0716999999999999</v>
      </c>
      <c r="AB107" s="323">
        <v>14</v>
      </c>
      <c r="AC107" s="323">
        <v>23</v>
      </c>
    </row>
    <row r="108" spans="1:29" x14ac:dyDescent="0.2">
      <c r="A108" t="s">
        <v>36</v>
      </c>
      <c r="B108" t="s">
        <v>206</v>
      </c>
      <c r="C108" t="s">
        <v>207</v>
      </c>
      <c r="D108" t="s">
        <v>208</v>
      </c>
      <c r="E108" s="323" t="s">
        <v>304</v>
      </c>
      <c r="F108" s="323" t="s">
        <v>288</v>
      </c>
      <c r="G108" t="s">
        <v>148</v>
      </c>
      <c r="H108">
        <v>25</v>
      </c>
      <c r="I108">
        <v>8</v>
      </c>
      <c r="J108" t="s">
        <v>148</v>
      </c>
      <c r="K108">
        <v>210</v>
      </c>
      <c r="L108" s="323">
        <v>553.33757200000002</v>
      </c>
      <c r="M108" s="323">
        <v>33.953218</v>
      </c>
      <c r="N108" s="323">
        <v>43.041801999999997</v>
      </c>
      <c r="O108" s="323">
        <v>50.513537999999997</v>
      </c>
      <c r="P108" s="323">
        <v>13.904752</v>
      </c>
      <c r="Q108" s="323">
        <v>11.023581999999999</v>
      </c>
      <c r="R108" s="323">
        <v>34.175178000000002</v>
      </c>
      <c r="S108" s="323">
        <v>33.023505999999998</v>
      </c>
      <c r="T108" s="323">
        <v>30.854870999999999</v>
      </c>
      <c r="U108" s="323">
        <v>35.735120999999999</v>
      </c>
      <c r="V108" s="323">
        <v>33.926119</v>
      </c>
      <c r="W108" s="323">
        <v>43.041001000000001</v>
      </c>
      <c r="X108" s="323">
        <v>50.509802999999998</v>
      </c>
      <c r="Y108" s="323">
        <v>1.405481</v>
      </c>
      <c r="Z108" s="323">
        <v>3018.1</v>
      </c>
      <c r="AA108" s="323">
        <v>5.8086000000000002</v>
      </c>
      <c r="AB108" s="323">
        <v>14</v>
      </c>
      <c r="AC108" s="323">
        <v>23</v>
      </c>
    </row>
    <row r="109" spans="1:29" x14ac:dyDescent="0.2">
      <c r="A109" t="s">
        <v>36</v>
      </c>
      <c r="B109" t="s">
        <v>206</v>
      </c>
      <c r="C109" t="s">
        <v>207</v>
      </c>
      <c r="D109" t="s">
        <v>208</v>
      </c>
      <c r="E109" s="323" t="s">
        <v>304</v>
      </c>
      <c r="F109" s="323" t="s">
        <v>288</v>
      </c>
      <c r="G109" t="s">
        <v>148</v>
      </c>
      <c r="H109">
        <v>25</v>
      </c>
      <c r="I109">
        <v>8</v>
      </c>
      <c r="J109" t="s">
        <v>148</v>
      </c>
      <c r="K109">
        <v>235</v>
      </c>
      <c r="L109" s="323">
        <v>198.84842399999999</v>
      </c>
      <c r="M109" s="323">
        <v>32.376241999999998</v>
      </c>
      <c r="N109" s="323">
        <v>42.275742999999999</v>
      </c>
      <c r="O109" s="323">
        <v>46.106625999999999</v>
      </c>
      <c r="P109" s="323">
        <v>11.305645999999999</v>
      </c>
      <c r="Q109" s="323">
        <v>9.5092639999999999</v>
      </c>
      <c r="R109" s="323">
        <v>15.933434</v>
      </c>
      <c r="S109" s="323">
        <v>15.137765999999999</v>
      </c>
      <c r="T109" s="323">
        <v>28.883658</v>
      </c>
      <c r="U109" s="323">
        <v>33.476360999999997</v>
      </c>
      <c r="V109" s="323">
        <v>32.362178</v>
      </c>
      <c r="W109" s="323">
        <v>42.275122000000003</v>
      </c>
      <c r="X109" s="323">
        <v>46.085239000000001</v>
      </c>
      <c r="Y109" s="323">
        <v>2.0152890000000001</v>
      </c>
      <c r="Z109" s="323">
        <v>1834.9</v>
      </c>
      <c r="AA109" s="323">
        <v>3.9777</v>
      </c>
      <c r="AB109" s="323">
        <v>14</v>
      </c>
      <c r="AC109" s="323">
        <v>23</v>
      </c>
    </row>
    <row r="110" spans="1:29" x14ac:dyDescent="0.2">
      <c r="A110" t="s">
        <v>36</v>
      </c>
      <c r="B110" t="s">
        <v>206</v>
      </c>
      <c r="C110" t="s">
        <v>207</v>
      </c>
      <c r="D110" t="s">
        <v>208</v>
      </c>
      <c r="E110" s="323" t="s">
        <v>304</v>
      </c>
      <c r="F110" s="323" t="s">
        <v>289</v>
      </c>
      <c r="G110" t="s">
        <v>148</v>
      </c>
      <c r="H110">
        <v>59.940059939999998</v>
      </c>
      <c r="I110">
        <v>8</v>
      </c>
      <c r="J110" t="s">
        <v>148</v>
      </c>
      <c r="K110">
        <v>110</v>
      </c>
      <c r="L110" s="323">
        <v>14372.421818000001</v>
      </c>
      <c r="M110" s="323">
        <v>39.626134</v>
      </c>
      <c r="N110" s="323">
        <v>44.257435000000001</v>
      </c>
      <c r="O110" s="323">
        <v>47.269033999999998</v>
      </c>
      <c r="P110" s="323">
        <v>22.113047000000002</v>
      </c>
      <c r="Q110" s="323">
        <v>21.468992</v>
      </c>
      <c r="R110" s="323">
        <v>95.733656999999994</v>
      </c>
      <c r="S110" s="323">
        <v>93.78295</v>
      </c>
      <c r="T110" s="323">
        <v>43.60877</v>
      </c>
      <c r="U110" s="323">
        <v>41.891710000000003</v>
      </c>
      <c r="V110" s="323">
        <v>39.397641999999998</v>
      </c>
      <c r="W110" s="323">
        <v>44.127105</v>
      </c>
      <c r="X110" s="323">
        <v>47.172657999999998</v>
      </c>
      <c r="Y110" s="323">
        <v>0.44881300000000002</v>
      </c>
      <c r="Z110" s="323">
        <v>8107.5</v>
      </c>
      <c r="AA110" s="323">
        <v>8.4666999999999994</v>
      </c>
      <c r="AB110" s="323">
        <v>12</v>
      </c>
      <c r="AC110" s="323">
        <v>8</v>
      </c>
    </row>
    <row r="111" spans="1:29" x14ac:dyDescent="0.2">
      <c r="A111" t="s">
        <v>36</v>
      </c>
      <c r="B111" t="s">
        <v>206</v>
      </c>
      <c r="C111" t="s">
        <v>207</v>
      </c>
      <c r="D111" t="s">
        <v>208</v>
      </c>
      <c r="E111" s="323" t="s">
        <v>304</v>
      </c>
      <c r="F111" s="323" t="s">
        <v>289</v>
      </c>
      <c r="G111" t="s">
        <v>148</v>
      </c>
      <c r="H111">
        <v>59.940059939999998</v>
      </c>
      <c r="I111">
        <v>8</v>
      </c>
      <c r="J111" t="s">
        <v>148</v>
      </c>
      <c r="K111">
        <v>135</v>
      </c>
      <c r="L111" s="323">
        <v>5087.9447270000001</v>
      </c>
      <c r="M111" s="323">
        <v>36.605353000000001</v>
      </c>
      <c r="N111" s="323">
        <v>42.457338</v>
      </c>
      <c r="O111" s="323">
        <v>45.926296000000001</v>
      </c>
      <c r="P111" s="323">
        <v>18.129216</v>
      </c>
      <c r="Q111" s="323">
        <v>18.016575</v>
      </c>
      <c r="R111" s="323">
        <v>85.803869000000006</v>
      </c>
      <c r="S111" s="323">
        <v>83.702071000000004</v>
      </c>
      <c r="T111" s="323">
        <v>38.256501999999998</v>
      </c>
      <c r="U111" s="323">
        <v>39.486218000000001</v>
      </c>
      <c r="V111" s="323">
        <v>36.434987</v>
      </c>
      <c r="W111" s="323">
        <v>42.379809000000002</v>
      </c>
      <c r="X111" s="323">
        <v>45.872092000000002</v>
      </c>
      <c r="Y111" s="323">
        <v>0.455262</v>
      </c>
      <c r="Z111" s="323">
        <v>6628</v>
      </c>
      <c r="AA111" s="323">
        <v>7.3693</v>
      </c>
      <c r="AB111" s="323">
        <v>10</v>
      </c>
      <c r="AC111" s="323">
        <v>8</v>
      </c>
    </row>
    <row r="112" spans="1:29" x14ac:dyDescent="0.2">
      <c r="A112" t="s">
        <v>36</v>
      </c>
      <c r="B112" t="s">
        <v>206</v>
      </c>
      <c r="C112" t="s">
        <v>207</v>
      </c>
      <c r="D112" t="s">
        <v>208</v>
      </c>
      <c r="E112" s="323" t="s">
        <v>304</v>
      </c>
      <c r="F112" s="323" t="s">
        <v>289</v>
      </c>
      <c r="G112" t="s">
        <v>148</v>
      </c>
      <c r="H112">
        <v>59.940059939999998</v>
      </c>
      <c r="I112">
        <v>8</v>
      </c>
      <c r="J112" t="s">
        <v>148</v>
      </c>
      <c r="K112">
        <v>160</v>
      </c>
      <c r="L112" s="323">
        <v>1803.150545</v>
      </c>
      <c r="M112" s="323">
        <v>33.883130000000001</v>
      </c>
      <c r="N112" s="323">
        <v>40.882205999999996</v>
      </c>
      <c r="O112" s="323">
        <v>44.756379000000003</v>
      </c>
      <c r="P112" s="323">
        <v>14.123984999999999</v>
      </c>
      <c r="Q112" s="323">
        <v>14.499579000000001</v>
      </c>
      <c r="R112" s="323">
        <v>67.909884000000005</v>
      </c>
      <c r="S112" s="323">
        <v>66.043312999999998</v>
      </c>
      <c r="T112" s="323">
        <v>33.235616</v>
      </c>
      <c r="U112" s="323">
        <v>37.101967000000002</v>
      </c>
      <c r="V112" s="323">
        <v>33.755406000000001</v>
      </c>
      <c r="W112" s="323">
        <v>40.828128</v>
      </c>
      <c r="X112" s="323">
        <v>44.708807999999998</v>
      </c>
      <c r="Y112" s="323">
        <v>0.42469200000000001</v>
      </c>
      <c r="Z112" s="323">
        <v>4056.3</v>
      </c>
      <c r="AA112" s="323">
        <v>4.0532000000000004</v>
      </c>
      <c r="AB112" s="323">
        <v>7</v>
      </c>
      <c r="AC112" s="323">
        <v>8</v>
      </c>
    </row>
    <row r="113" spans="1:29" x14ac:dyDescent="0.2">
      <c r="A113" t="s">
        <v>36</v>
      </c>
      <c r="B113" t="s">
        <v>206</v>
      </c>
      <c r="C113" t="s">
        <v>207</v>
      </c>
      <c r="D113" t="s">
        <v>208</v>
      </c>
      <c r="E113" s="323" t="s">
        <v>304</v>
      </c>
      <c r="F113" s="323" t="s">
        <v>289</v>
      </c>
      <c r="G113" t="s">
        <v>148</v>
      </c>
      <c r="H113">
        <v>59.940059939999998</v>
      </c>
      <c r="I113">
        <v>8</v>
      </c>
      <c r="J113" t="s">
        <v>148</v>
      </c>
      <c r="K113">
        <v>185</v>
      </c>
      <c r="L113" s="323">
        <v>583.53454499999998</v>
      </c>
      <c r="M113" s="323">
        <v>31.391400999999998</v>
      </c>
      <c r="N113" s="323">
        <v>39.430508000000003</v>
      </c>
      <c r="O113" s="323">
        <v>43.520864000000003</v>
      </c>
      <c r="P113" s="323">
        <v>10.606507000000001</v>
      </c>
      <c r="Q113" s="323">
        <v>11.252221</v>
      </c>
      <c r="R113" s="323">
        <v>44.351973999999998</v>
      </c>
      <c r="S113" s="323">
        <v>43.130026000000001</v>
      </c>
      <c r="T113" s="323">
        <v>29.192622</v>
      </c>
      <c r="U113" s="323">
        <v>34.802957999999997</v>
      </c>
      <c r="V113" s="323">
        <v>31.291882999999999</v>
      </c>
      <c r="W113" s="323">
        <v>39.378016000000002</v>
      </c>
      <c r="X113" s="323">
        <v>43.465969000000001</v>
      </c>
      <c r="Y113" s="323">
        <v>0.38219500000000001</v>
      </c>
      <c r="Z113" s="323">
        <v>2331.1</v>
      </c>
      <c r="AA113" s="323">
        <v>2.5985999999999998</v>
      </c>
      <c r="AB113" s="323">
        <v>6</v>
      </c>
      <c r="AC113" s="323">
        <v>8</v>
      </c>
    </row>
    <row r="114" spans="1:29" x14ac:dyDescent="0.2">
      <c r="A114" t="s">
        <v>36</v>
      </c>
      <c r="B114" t="s">
        <v>206</v>
      </c>
      <c r="C114" t="s">
        <v>207</v>
      </c>
      <c r="D114" t="s">
        <v>208</v>
      </c>
      <c r="E114" s="323" t="s">
        <v>304</v>
      </c>
      <c r="F114" s="323" t="s">
        <v>289</v>
      </c>
      <c r="G114" t="s">
        <v>148</v>
      </c>
      <c r="H114">
        <v>59.940059939999998</v>
      </c>
      <c r="I114">
        <v>8</v>
      </c>
      <c r="J114" t="s">
        <v>148</v>
      </c>
      <c r="K114">
        <v>210</v>
      </c>
      <c r="L114" s="323">
        <v>180.35781800000001</v>
      </c>
      <c r="M114" s="323">
        <v>29.325334000000002</v>
      </c>
      <c r="N114" s="323">
        <v>38.071254000000003</v>
      </c>
      <c r="O114" s="323">
        <v>42.218668999999998</v>
      </c>
      <c r="P114" s="323">
        <v>7.840522</v>
      </c>
      <c r="Q114" s="323">
        <v>8.5987419999999997</v>
      </c>
      <c r="R114" s="323">
        <v>22.956122000000001</v>
      </c>
      <c r="S114" s="323">
        <v>22.260282</v>
      </c>
      <c r="T114" s="323">
        <v>26.186405000000001</v>
      </c>
      <c r="U114" s="323">
        <v>32.698044000000003</v>
      </c>
      <c r="V114" s="323">
        <v>29.248424</v>
      </c>
      <c r="W114" s="323">
        <v>38.018033000000003</v>
      </c>
      <c r="X114" s="323">
        <v>42.169114</v>
      </c>
      <c r="Y114" s="323">
        <v>0.36244700000000002</v>
      </c>
      <c r="Z114" s="323">
        <v>1265.5999999999999</v>
      </c>
      <c r="AA114" s="323">
        <v>2.1717</v>
      </c>
      <c r="AB114" s="323">
        <v>5</v>
      </c>
      <c r="AC114" s="323">
        <v>8</v>
      </c>
    </row>
    <row r="115" spans="1:29" x14ac:dyDescent="0.2">
      <c r="A115" t="s">
        <v>36</v>
      </c>
      <c r="B115" t="s">
        <v>206</v>
      </c>
      <c r="C115" t="s">
        <v>207</v>
      </c>
      <c r="D115" t="s">
        <v>208</v>
      </c>
      <c r="E115" s="323" t="s">
        <v>304</v>
      </c>
      <c r="F115" s="323" t="s">
        <v>289</v>
      </c>
      <c r="G115" t="s">
        <v>148</v>
      </c>
      <c r="H115">
        <v>59.940059939999998</v>
      </c>
      <c r="I115">
        <v>8</v>
      </c>
      <c r="J115" t="s">
        <v>148</v>
      </c>
      <c r="K115">
        <v>235</v>
      </c>
      <c r="L115" s="323">
        <v>55.173817999999997</v>
      </c>
      <c r="M115" s="323">
        <v>27.671782</v>
      </c>
      <c r="N115" s="323">
        <v>36.625821999999999</v>
      </c>
      <c r="O115" s="323">
        <v>40.448816000000001</v>
      </c>
      <c r="P115" s="323">
        <v>5.7465299999999999</v>
      </c>
      <c r="Q115" s="323">
        <v>6.5167349999999997</v>
      </c>
      <c r="R115" s="323">
        <v>9.5974649999999997</v>
      </c>
      <c r="S115" s="323">
        <v>9.3858180000000004</v>
      </c>
      <c r="T115" s="323">
        <v>24.027191999999999</v>
      </c>
      <c r="U115" s="323">
        <v>30.653551</v>
      </c>
      <c r="V115" s="323">
        <v>27.617856</v>
      </c>
      <c r="W115" s="323">
        <v>36.585532000000001</v>
      </c>
      <c r="X115" s="323">
        <v>40.424126999999999</v>
      </c>
      <c r="Y115" s="323">
        <v>0.376025</v>
      </c>
      <c r="Z115" s="323">
        <v>732.6</v>
      </c>
      <c r="AA115" s="323">
        <v>1.5725</v>
      </c>
      <c r="AB115" s="323">
        <v>5</v>
      </c>
      <c r="AC115" s="323">
        <v>8</v>
      </c>
    </row>
    <row r="116" spans="1:29" x14ac:dyDescent="0.2">
      <c r="A116" t="s">
        <v>36</v>
      </c>
      <c r="B116" t="s">
        <v>206</v>
      </c>
      <c r="C116" t="s">
        <v>207</v>
      </c>
      <c r="D116" t="s">
        <v>208</v>
      </c>
      <c r="E116" s="323" t="s">
        <v>304</v>
      </c>
      <c r="F116" s="323" t="s">
        <v>290</v>
      </c>
      <c r="G116" t="s">
        <v>148</v>
      </c>
      <c r="H116">
        <v>25</v>
      </c>
      <c r="I116">
        <v>8</v>
      </c>
      <c r="J116" t="s">
        <v>148</v>
      </c>
      <c r="K116">
        <v>110</v>
      </c>
      <c r="L116" s="323">
        <v>1867.691636</v>
      </c>
      <c r="M116" s="323">
        <v>43.282786999999999</v>
      </c>
      <c r="N116" s="323">
        <v>48.099297999999997</v>
      </c>
      <c r="O116" s="323">
        <v>53.728513</v>
      </c>
      <c r="P116" s="323">
        <v>22.417102</v>
      </c>
      <c r="Q116" s="323">
        <v>19.973243</v>
      </c>
      <c r="R116" s="323">
        <v>90.265895</v>
      </c>
      <c r="S116" s="323">
        <v>88.756077000000005</v>
      </c>
      <c r="T116" s="323">
        <v>43.507461999999997</v>
      </c>
      <c r="U116" s="323">
        <v>43.045043999999997</v>
      </c>
      <c r="V116" s="323">
        <v>43.208162999999999</v>
      </c>
      <c r="W116" s="323">
        <v>48.088568000000002</v>
      </c>
      <c r="X116" s="323">
        <v>53.725543000000002</v>
      </c>
      <c r="Y116" s="323">
        <v>1.6765730000000001</v>
      </c>
      <c r="Z116" s="323">
        <v>3302.5</v>
      </c>
      <c r="AA116" s="323">
        <v>3.1652999999999998</v>
      </c>
      <c r="AB116" s="323">
        <v>6</v>
      </c>
      <c r="AC116" s="323">
        <v>8</v>
      </c>
    </row>
    <row r="117" spans="1:29" x14ac:dyDescent="0.2">
      <c r="A117" t="s">
        <v>36</v>
      </c>
      <c r="B117" t="s">
        <v>206</v>
      </c>
      <c r="C117" t="s">
        <v>207</v>
      </c>
      <c r="D117" t="s">
        <v>208</v>
      </c>
      <c r="E117" s="323" t="s">
        <v>304</v>
      </c>
      <c r="F117" s="323" t="s">
        <v>290</v>
      </c>
      <c r="G117" t="s">
        <v>148</v>
      </c>
      <c r="H117">
        <v>25</v>
      </c>
      <c r="I117">
        <v>8</v>
      </c>
      <c r="J117" t="s">
        <v>148</v>
      </c>
      <c r="K117">
        <v>135</v>
      </c>
      <c r="L117" s="323">
        <v>425.28</v>
      </c>
      <c r="M117" s="323">
        <v>42.507204000000002</v>
      </c>
      <c r="N117" s="323">
        <v>48.007486</v>
      </c>
      <c r="O117" s="323">
        <v>53.349497999999997</v>
      </c>
      <c r="P117" s="323">
        <v>20.927213999999999</v>
      </c>
      <c r="Q117" s="323">
        <v>18.942644999999999</v>
      </c>
      <c r="R117" s="323">
        <v>86.545612000000006</v>
      </c>
      <c r="S117" s="323">
        <v>85.020739000000006</v>
      </c>
      <c r="T117" s="323">
        <v>42.117941999999999</v>
      </c>
      <c r="U117" s="323">
        <v>42.646327999999997</v>
      </c>
      <c r="V117" s="323">
        <v>42.492310000000003</v>
      </c>
      <c r="W117" s="323">
        <v>47.997084000000001</v>
      </c>
      <c r="X117" s="323">
        <v>53.343344999999999</v>
      </c>
      <c r="Y117" s="323">
        <v>1.5509740000000001</v>
      </c>
      <c r="Z117" s="323">
        <v>3725.3</v>
      </c>
      <c r="AA117" s="323">
        <v>2.7136</v>
      </c>
      <c r="AB117" s="323">
        <v>6</v>
      </c>
      <c r="AC117" s="323">
        <v>8</v>
      </c>
    </row>
    <row r="118" spans="1:29" x14ac:dyDescent="0.2">
      <c r="A118" t="s">
        <v>36</v>
      </c>
      <c r="B118" t="s">
        <v>206</v>
      </c>
      <c r="C118" t="s">
        <v>207</v>
      </c>
      <c r="D118" t="s">
        <v>208</v>
      </c>
      <c r="E118" s="323" t="s">
        <v>304</v>
      </c>
      <c r="F118" s="323" t="s">
        <v>290</v>
      </c>
      <c r="G118" t="s">
        <v>148</v>
      </c>
      <c r="H118">
        <v>25</v>
      </c>
      <c r="I118">
        <v>8</v>
      </c>
      <c r="J118" t="s">
        <v>148</v>
      </c>
      <c r="K118">
        <v>160</v>
      </c>
      <c r="L118" s="323">
        <v>139.246545</v>
      </c>
      <c r="M118" s="323">
        <v>41.485649000000002</v>
      </c>
      <c r="N118" s="323">
        <v>47.807817999999997</v>
      </c>
      <c r="O118" s="323">
        <v>52.596283</v>
      </c>
      <c r="P118" s="323">
        <v>19.141082999999998</v>
      </c>
      <c r="Q118" s="323">
        <v>17.672156000000001</v>
      </c>
      <c r="R118" s="323">
        <v>80.810661999999994</v>
      </c>
      <c r="S118" s="323">
        <v>79.086353000000003</v>
      </c>
      <c r="T118" s="323">
        <v>40.384345000000003</v>
      </c>
      <c r="U118" s="323">
        <v>42.091014000000001</v>
      </c>
      <c r="V118" s="323">
        <v>41.478926000000001</v>
      </c>
      <c r="W118" s="323">
        <v>47.794735000000003</v>
      </c>
      <c r="X118" s="323">
        <v>52.580781999999999</v>
      </c>
      <c r="Y118" s="323">
        <v>1.7063630000000001</v>
      </c>
      <c r="Z118" s="323">
        <v>1688.7</v>
      </c>
      <c r="AA118" s="323">
        <v>2.1095000000000002</v>
      </c>
      <c r="AB118" s="323">
        <v>6</v>
      </c>
      <c r="AC118" s="323">
        <v>8</v>
      </c>
    </row>
    <row r="119" spans="1:29" x14ac:dyDescent="0.2">
      <c r="A119" t="s">
        <v>36</v>
      </c>
      <c r="B119" t="s">
        <v>206</v>
      </c>
      <c r="C119" t="s">
        <v>207</v>
      </c>
      <c r="D119" t="s">
        <v>208</v>
      </c>
      <c r="E119" s="323" t="s">
        <v>304</v>
      </c>
      <c r="F119" s="323" t="s">
        <v>290</v>
      </c>
      <c r="G119" t="s">
        <v>148</v>
      </c>
      <c r="H119">
        <v>25</v>
      </c>
      <c r="I119">
        <v>8</v>
      </c>
      <c r="J119" t="s">
        <v>148</v>
      </c>
      <c r="K119">
        <v>185</v>
      </c>
      <c r="L119" s="323">
        <v>57.675635999999997</v>
      </c>
      <c r="M119" s="323">
        <v>40.054006000000001</v>
      </c>
      <c r="N119" s="323">
        <v>47.408517000000003</v>
      </c>
      <c r="O119" s="323">
        <v>51.196038999999999</v>
      </c>
      <c r="P119" s="323">
        <v>16.771614</v>
      </c>
      <c r="Q119" s="323">
        <v>15.998150000000001</v>
      </c>
      <c r="R119" s="323">
        <v>69.252899999999997</v>
      </c>
      <c r="S119" s="323">
        <v>67.368285999999998</v>
      </c>
      <c r="T119" s="323">
        <v>38.068894</v>
      </c>
      <c r="U119" s="323">
        <v>41.175989999999999</v>
      </c>
      <c r="V119" s="323">
        <v>40.042093999999999</v>
      </c>
      <c r="W119" s="323">
        <v>47.389589000000001</v>
      </c>
      <c r="X119" s="323">
        <v>51.152948000000002</v>
      </c>
      <c r="Y119" s="323">
        <v>1.7917689999999999</v>
      </c>
      <c r="Z119" s="323">
        <v>876.9</v>
      </c>
      <c r="AA119" s="323">
        <v>1.9954000000000001</v>
      </c>
      <c r="AB119" s="323">
        <v>6</v>
      </c>
      <c r="AC119" s="323">
        <v>8</v>
      </c>
    </row>
    <row r="120" spans="1:29" x14ac:dyDescent="0.2">
      <c r="A120" t="s">
        <v>36</v>
      </c>
      <c r="B120" t="s">
        <v>206</v>
      </c>
      <c r="C120" t="s">
        <v>207</v>
      </c>
      <c r="D120" t="s">
        <v>208</v>
      </c>
      <c r="E120" s="323" t="s">
        <v>304</v>
      </c>
      <c r="F120" s="323" t="s">
        <v>290</v>
      </c>
      <c r="G120" t="s">
        <v>148</v>
      </c>
      <c r="H120">
        <v>25</v>
      </c>
      <c r="I120">
        <v>8</v>
      </c>
      <c r="J120" t="s">
        <v>148</v>
      </c>
      <c r="K120">
        <v>210</v>
      </c>
      <c r="L120" s="323">
        <v>30.178909000000001</v>
      </c>
      <c r="M120" s="323">
        <v>38.402043999999997</v>
      </c>
      <c r="N120" s="323">
        <v>46.248922</v>
      </c>
      <c r="O120" s="323">
        <v>49.023287000000003</v>
      </c>
      <c r="P120" s="323">
        <v>14.842530999999999</v>
      </c>
      <c r="Q120" s="323">
        <v>14.567157</v>
      </c>
      <c r="R120" s="323">
        <v>51.636228000000003</v>
      </c>
      <c r="S120" s="323">
        <v>49.482140000000001</v>
      </c>
      <c r="T120" s="323">
        <v>35.748027</v>
      </c>
      <c r="U120" s="323">
        <v>39.714382000000001</v>
      </c>
      <c r="V120" s="323">
        <v>38.358535000000003</v>
      </c>
      <c r="W120" s="323">
        <v>46.233910000000002</v>
      </c>
      <c r="X120" s="323">
        <v>49.012653</v>
      </c>
      <c r="Y120" s="323">
        <v>1.9609749999999999</v>
      </c>
      <c r="Z120" s="323">
        <v>497.8</v>
      </c>
      <c r="AA120" s="323">
        <v>1.5667</v>
      </c>
      <c r="AB120" s="323">
        <v>5</v>
      </c>
      <c r="AC120" s="323">
        <v>8</v>
      </c>
    </row>
    <row r="121" spans="1:29" x14ac:dyDescent="0.2">
      <c r="A121" t="s">
        <v>36</v>
      </c>
      <c r="B121" t="s">
        <v>206</v>
      </c>
      <c r="C121" t="s">
        <v>207</v>
      </c>
      <c r="D121" t="s">
        <v>208</v>
      </c>
      <c r="E121" s="323" t="s">
        <v>304</v>
      </c>
      <c r="F121" s="323" t="s">
        <v>290</v>
      </c>
      <c r="G121" t="s">
        <v>148</v>
      </c>
      <c r="H121">
        <v>25</v>
      </c>
      <c r="I121">
        <v>8</v>
      </c>
      <c r="J121" t="s">
        <v>148</v>
      </c>
      <c r="K121">
        <v>235</v>
      </c>
      <c r="L121" s="323">
        <v>18.943999999999999</v>
      </c>
      <c r="M121" s="323">
        <v>36.409185999999998</v>
      </c>
      <c r="N121" s="323">
        <v>42.570701</v>
      </c>
      <c r="O121" s="323">
        <v>45.468176</v>
      </c>
      <c r="P121" s="323">
        <v>13.095480999999999</v>
      </c>
      <c r="Q121" s="323">
        <v>13.147981</v>
      </c>
      <c r="R121" s="323">
        <v>32.371088</v>
      </c>
      <c r="S121" s="323">
        <v>29.874745000000001</v>
      </c>
      <c r="T121" s="323">
        <v>33.237777999999999</v>
      </c>
      <c r="U121" s="323">
        <v>36.785421999999997</v>
      </c>
      <c r="V121" s="323">
        <v>36.306572000000003</v>
      </c>
      <c r="W121" s="323">
        <v>42.553134</v>
      </c>
      <c r="X121" s="323">
        <v>45.463175</v>
      </c>
      <c r="Y121" s="323">
        <v>1.5811409999999999</v>
      </c>
      <c r="Z121" s="323">
        <v>385.9</v>
      </c>
      <c r="AA121" s="323">
        <v>1.2824</v>
      </c>
      <c r="AB121" s="323">
        <v>5</v>
      </c>
      <c r="AC121" s="323">
        <v>8</v>
      </c>
    </row>
    <row r="122" spans="1:29" x14ac:dyDescent="0.2">
      <c r="A122" t="s">
        <v>36</v>
      </c>
      <c r="B122" t="s">
        <v>206</v>
      </c>
      <c r="C122" t="s">
        <v>207</v>
      </c>
      <c r="D122" t="s">
        <v>208</v>
      </c>
      <c r="E122" s="323" t="s">
        <v>305</v>
      </c>
      <c r="F122" s="323" t="s">
        <v>291</v>
      </c>
      <c r="G122" t="s">
        <v>148</v>
      </c>
      <c r="H122">
        <v>29.970029969999999</v>
      </c>
      <c r="I122">
        <v>8</v>
      </c>
      <c r="J122" t="s">
        <v>148</v>
      </c>
      <c r="K122">
        <v>110</v>
      </c>
      <c r="L122" s="323">
        <v>31726.392726999999</v>
      </c>
      <c r="M122" s="323">
        <v>47.787267999999997</v>
      </c>
      <c r="N122" s="323">
        <v>48.972757999999999</v>
      </c>
      <c r="O122" s="323">
        <v>56.428044999999997</v>
      </c>
      <c r="P122" s="323">
        <v>26.509671999999998</v>
      </c>
      <c r="Q122" s="323">
        <v>22.596160000000001</v>
      </c>
      <c r="R122" s="323">
        <v>90.187933000000001</v>
      </c>
      <c r="S122" s="323">
        <v>88.264809999999997</v>
      </c>
      <c r="T122" s="323">
        <v>44.452052999999999</v>
      </c>
      <c r="U122" s="323">
        <v>46.600617</v>
      </c>
      <c r="V122" s="323">
        <v>47.673501999999999</v>
      </c>
      <c r="W122" s="323">
        <v>48.884638000000002</v>
      </c>
      <c r="X122" s="323">
        <v>56.405956000000003</v>
      </c>
      <c r="Y122" s="323">
        <v>1.182634</v>
      </c>
      <c r="Z122" s="323">
        <v>14548.7</v>
      </c>
      <c r="AA122" s="323">
        <v>20.338699999999999</v>
      </c>
      <c r="AB122" s="323">
        <v>13</v>
      </c>
      <c r="AC122" s="323">
        <v>21</v>
      </c>
    </row>
    <row r="123" spans="1:29" x14ac:dyDescent="0.2">
      <c r="A123" t="s">
        <v>36</v>
      </c>
      <c r="B123" t="s">
        <v>206</v>
      </c>
      <c r="C123" t="s">
        <v>207</v>
      </c>
      <c r="D123" t="s">
        <v>208</v>
      </c>
      <c r="E123" s="323" t="s">
        <v>305</v>
      </c>
      <c r="F123" s="323" t="s">
        <v>291</v>
      </c>
      <c r="G123" t="s">
        <v>148</v>
      </c>
      <c r="H123">
        <v>29.970029969999999</v>
      </c>
      <c r="I123">
        <v>8</v>
      </c>
      <c r="J123" t="s">
        <v>148</v>
      </c>
      <c r="K123">
        <v>135</v>
      </c>
      <c r="L123" s="323">
        <v>15185.650909</v>
      </c>
      <c r="M123" s="323">
        <v>44.433213000000002</v>
      </c>
      <c r="N123" s="323">
        <v>47.311306999999999</v>
      </c>
      <c r="O123" s="323">
        <v>55.493445999999999</v>
      </c>
      <c r="P123" s="323">
        <v>22.442914999999999</v>
      </c>
      <c r="Q123" s="323">
        <v>19.267538999999999</v>
      </c>
      <c r="R123" s="323">
        <v>78.839376999999999</v>
      </c>
      <c r="S123" s="323">
        <v>77.096323999999996</v>
      </c>
      <c r="T123" s="323">
        <v>40.623959999999997</v>
      </c>
      <c r="U123" s="323">
        <v>44.568987</v>
      </c>
      <c r="V123" s="323">
        <v>44.313256000000003</v>
      </c>
      <c r="W123" s="323">
        <v>47.265363999999998</v>
      </c>
      <c r="X123" s="323">
        <v>55.485187000000003</v>
      </c>
      <c r="Y123" s="323">
        <v>1.185443</v>
      </c>
      <c r="Z123" s="323">
        <v>12980.7</v>
      </c>
      <c r="AA123" s="323">
        <v>19.47</v>
      </c>
      <c r="AB123" s="323">
        <v>13</v>
      </c>
      <c r="AC123" s="323">
        <v>21</v>
      </c>
    </row>
    <row r="124" spans="1:29" x14ac:dyDescent="0.2">
      <c r="A124" t="s">
        <v>36</v>
      </c>
      <c r="B124" t="s">
        <v>206</v>
      </c>
      <c r="C124" t="s">
        <v>207</v>
      </c>
      <c r="D124" t="s">
        <v>208</v>
      </c>
      <c r="E124" s="323" t="s">
        <v>305</v>
      </c>
      <c r="F124" s="323" t="s">
        <v>291</v>
      </c>
      <c r="G124" t="s">
        <v>148</v>
      </c>
      <c r="H124">
        <v>29.970029969999999</v>
      </c>
      <c r="I124">
        <v>8</v>
      </c>
      <c r="J124" t="s">
        <v>148</v>
      </c>
      <c r="K124">
        <v>160</v>
      </c>
      <c r="L124" s="323">
        <v>6558.6763639999999</v>
      </c>
      <c r="M124" s="323">
        <v>40.701270000000001</v>
      </c>
      <c r="N124" s="323">
        <v>45.787334000000001</v>
      </c>
      <c r="O124" s="323">
        <v>54.175209000000002</v>
      </c>
      <c r="P124" s="323">
        <v>17.843886000000001</v>
      </c>
      <c r="Q124" s="323">
        <v>15.475068</v>
      </c>
      <c r="R124" s="323">
        <v>58.607689000000001</v>
      </c>
      <c r="S124" s="323">
        <v>57.263272000000001</v>
      </c>
      <c r="T124" s="323">
        <v>36.477952999999999</v>
      </c>
      <c r="U124" s="323">
        <v>42.319178000000001</v>
      </c>
      <c r="V124" s="323">
        <v>40.556649</v>
      </c>
      <c r="W124" s="323">
        <v>45.765700000000002</v>
      </c>
      <c r="X124" s="323">
        <v>54.170749000000001</v>
      </c>
      <c r="Y124" s="323">
        <v>1.1252169999999999</v>
      </c>
      <c r="Z124" s="323">
        <v>8588.2999999999993</v>
      </c>
      <c r="AA124" s="323">
        <v>11.911099999999999</v>
      </c>
      <c r="AB124" s="323">
        <v>13</v>
      </c>
      <c r="AC124" s="323">
        <v>21</v>
      </c>
    </row>
    <row r="125" spans="1:29" x14ac:dyDescent="0.2">
      <c r="A125" t="s">
        <v>36</v>
      </c>
      <c r="B125" t="s">
        <v>206</v>
      </c>
      <c r="C125" t="s">
        <v>207</v>
      </c>
      <c r="D125" t="s">
        <v>208</v>
      </c>
      <c r="E125" s="323" t="s">
        <v>305</v>
      </c>
      <c r="F125" s="323" t="s">
        <v>291</v>
      </c>
      <c r="G125" t="s">
        <v>148</v>
      </c>
      <c r="H125">
        <v>29.970029969999999</v>
      </c>
      <c r="I125">
        <v>8</v>
      </c>
      <c r="J125" t="s">
        <v>148</v>
      </c>
      <c r="K125">
        <v>185</v>
      </c>
      <c r="L125" s="323">
        <v>2211.752727</v>
      </c>
      <c r="M125" s="323">
        <v>37.185282000000001</v>
      </c>
      <c r="N125" s="323">
        <v>44.247523000000001</v>
      </c>
      <c r="O125" s="323">
        <v>52.488885000000003</v>
      </c>
      <c r="P125" s="323">
        <v>13.265022</v>
      </c>
      <c r="Q125" s="323">
        <v>11.908697999999999</v>
      </c>
      <c r="R125" s="323">
        <v>32.355583000000003</v>
      </c>
      <c r="S125" s="323">
        <v>31.616954</v>
      </c>
      <c r="T125" s="323">
        <v>32.755132000000003</v>
      </c>
      <c r="U125" s="323">
        <v>39.972954000000001</v>
      </c>
      <c r="V125" s="323">
        <v>37.050535000000004</v>
      </c>
      <c r="W125" s="323">
        <v>44.239648000000003</v>
      </c>
      <c r="X125" s="323">
        <v>52.484597000000001</v>
      </c>
      <c r="Y125" s="323">
        <v>1.2249319999999999</v>
      </c>
      <c r="Z125" s="323">
        <v>5739.4</v>
      </c>
      <c r="AA125" s="323">
        <v>8.5808999999999997</v>
      </c>
      <c r="AB125" s="323">
        <v>11</v>
      </c>
      <c r="AC125" s="323">
        <v>21</v>
      </c>
    </row>
    <row r="126" spans="1:29" x14ac:dyDescent="0.2">
      <c r="A126" t="s">
        <v>36</v>
      </c>
      <c r="B126" t="s">
        <v>206</v>
      </c>
      <c r="C126" t="s">
        <v>207</v>
      </c>
      <c r="D126" t="s">
        <v>208</v>
      </c>
      <c r="E126" s="323" t="s">
        <v>305</v>
      </c>
      <c r="F126" s="323" t="s">
        <v>291</v>
      </c>
      <c r="G126" t="s">
        <v>148</v>
      </c>
      <c r="H126">
        <v>29.970029969999999</v>
      </c>
      <c r="I126">
        <v>8</v>
      </c>
      <c r="J126" t="s">
        <v>148</v>
      </c>
      <c r="K126">
        <v>210</v>
      </c>
      <c r="L126" s="323">
        <v>555.82545500000003</v>
      </c>
      <c r="M126" s="323">
        <v>34.843423000000001</v>
      </c>
      <c r="N126" s="323">
        <v>42.899120000000003</v>
      </c>
      <c r="O126" s="323">
        <v>49.621867999999999</v>
      </c>
      <c r="P126" s="323">
        <v>10.080067</v>
      </c>
      <c r="Q126" s="323">
        <v>9.6745350000000006</v>
      </c>
      <c r="R126" s="323">
        <v>12.119821</v>
      </c>
      <c r="S126" s="323">
        <v>11.770583</v>
      </c>
      <c r="T126" s="323">
        <v>30.428805000000001</v>
      </c>
      <c r="U126" s="323">
        <v>37.863135999999997</v>
      </c>
      <c r="V126" s="323">
        <v>34.785890000000002</v>
      </c>
      <c r="W126" s="323">
        <v>42.895679999999999</v>
      </c>
      <c r="X126" s="323">
        <v>49.616160999999998</v>
      </c>
      <c r="Y126" s="323">
        <v>2.0349200000000001</v>
      </c>
      <c r="Z126" s="323">
        <v>2704.7</v>
      </c>
      <c r="AA126" s="323">
        <v>6.3819999999999997</v>
      </c>
      <c r="AB126" s="323">
        <v>11</v>
      </c>
      <c r="AC126" s="323">
        <v>21</v>
      </c>
    </row>
    <row r="127" spans="1:29" x14ac:dyDescent="0.2">
      <c r="A127" t="s">
        <v>36</v>
      </c>
      <c r="B127" t="s">
        <v>206</v>
      </c>
      <c r="C127" t="s">
        <v>207</v>
      </c>
      <c r="D127" t="s">
        <v>208</v>
      </c>
      <c r="E127" s="323" t="s">
        <v>305</v>
      </c>
      <c r="F127" s="323" t="s">
        <v>291</v>
      </c>
      <c r="G127" t="s">
        <v>148</v>
      </c>
      <c r="H127">
        <v>29.970029969999999</v>
      </c>
      <c r="I127">
        <v>8</v>
      </c>
      <c r="J127" t="s">
        <v>148</v>
      </c>
      <c r="K127">
        <v>235</v>
      </c>
      <c r="L127" s="323">
        <v>160.61090899999999</v>
      </c>
      <c r="M127" s="323">
        <v>33.682532999999999</v>
      </c>
      <c r="N127" s="323">
        <v>41.173200999999999</v>
      </c>
      <c r="O127" s="323">
        <v>45.892684000000003</v>
      </c>
      <c r="P127" s="323">
        <v>8.8052589999999995</v>
      </c>
      <c r="Q127" s="323">
        <v>8.8399800000000006</v>
      </c>
      <c r="R127" s="323">
        <v>4.216323</v>
      </c>
      <c r="S127" s="323">
        <v>3.8962379999999999</v>
      </c>
      <c r="T127" s="323">
        <v>29.340568000000001</v>
      </c>
      <c r="U127" s="323">
        <v>36.206619000000003</v>
      </c>
      <c r="V127" s="323">
        <v>33.671742999999999</v>
      </c>
      <c r="W127" s="323">
        <v>41.167034999999998</v>
      </c>
      <c r="X127" s="323">
        <v>45.881836</v>
      </c>
      <c r="Y127" s="323">
        <v>2.1047090000000002</v>
      </c>
      <c r="Z127" s="323">
        <v>1468.3</v>
      </c>
      <c r="AA127" s="323">
        <v>4.7310999999999996</v>
      </c>
      <c r="AB127" s="323">
        <v>11</v>
      </c>
      <c r="AC127" s="323">
        <v>21</v>
      </c>
    </row>
    <row r="128" spans="1:29" x14ac:dyDescent="0.2">
      <c r="A128" t="s">
        <v>36</v>
      </c>
      <c r="B128" t="s">
        <v>206</v>
      </c>
      <c r="C128" t="s">
        <v>207</v>
      </c>
      <c r="D128" t="s">
        <v>208</v>
      </c>
      <c r="E128" s="323" t="s">
        <v>305</v>
      </c>
      <c r="F128" s="323" t="s">
        <v>292</v>
      </c>
      <c r="G128" t="s">
        <v>148</v>
      </c>
      <c r="H128">
        <v>30</v>
      </c>
      <c r="I128">
        <v>8</v>
      </c>
      <c r="J128" t="s">
        <v>148</v>
      </c>
      <c r="K128">
        <v>110</v>
      </c>
      <c r="L128" s="323">
        <v>8937.9927270000007</v>
      </c>
      <c r="M128" s="323">
        <v>48.068430999999997</v>
      </c>
      <c r="N128" s="323">
        <v>51.678652999999997</v>
      </c>
      <c r="O128" s="323">
        <v>53.772955000000003</v>
      </c>
      <c r="P128" s="323">
        <v>27.080403</v>
      </c>
      <c r="Q128" s="323">
        <v>22.990818999999998</v>
      </c>
      <c r="R128" s="323">
        <v>88.398651000000001</v>
      </c>
      <c r="S128" s="323">
        <v>86.461571000000006</v>
      </c>
      <c r="T128" s="323">
        <v>45.689664999999998</v>
      </c>
      <c r="U128" s="323">
        <v>46.831637000000001</v>
      </c>
      <c r="V128" s="323">
        <v>47.955924000000003</v>
      </c>
      <c r="W128" s="323">
        <v>51.676606</v>
      </c>
      <c r="X128" s="323">
        <v>53.762503000000002</v>
      </c>
      <c r="Y128" s="323">
        <v>0.24162800000000001</v>
      </c>
      <c r="Z128" s="323">
        <v>13286.7</v>
      </c>
      <c r="AA128" s="323">
        <v>17.997599999999998</v>
      </c>
      <c r="AB128" s="323">
        <v>13</v>
      </c>
      <c r="AC128" s="323">
        <v>21</v>
      </c>
    </row>
    <row r="129" spans="1:29" x14ac:dyDescent="0.2">
      <c r="A129" t="s">
        <v>36</v>
      </c>
      <c r="B129" t="s">
        <v>206</v>
      </c>
      <c r="C129" t="s">
        <v>207</v>
      </c>
      <c r="D129" t="s">
        <v>208</v>
      </c>
      <c r="E129" s="323" t="s">
        <v>305</v>
      </c>
      <c r="F129" s="323" t="s">
        <v>292</v>
      </c>
      <c r="G129" t="s">
        <v>148</v>
      </c>
      <c r="H129">
        <v>30</v>
      </c>
      <c r="I129">
        <v>8</v>
      </c>
      <c r="J129" t="s">
        <v>148</v>
      </c>
      <c r="K129">
        <v>135</v>
      </c>
      <c r="L129" s="323">
        <v>3901.0327269999998</v>
      </c>
      <c r="M129" s="323">
        <v>44.678795999999998</v>
      </c>
      <c r="N129" s="323">
        <v>51.30865</v>
      </c>
      <c r="O129" s="323">
        <v>52.666919</v>
      </c>
      <c r="P129" s="323">
        <v>22.446466000000001</v>
      </c>
      <c r="Q129" s="323">
        <v>19.150541</v>
      </c>
      <c r="R129" s="323">
        <v>76.915694999999999</v>
      </c>
      <c r="S129" s="323">
        <v>75.171599000000001</v>
      </c>
      <c r="T129" s="323">
        <v>41.497204000000004</v>
      </c>
      <c r="U129" s="323">
        <v>45.151564999999998</v>
      </c>
      <c r="V129" s="323">
        <v>44.546596000000001</v>
      </c>
      <c r="W129" s="323">
        <v>51.305779999999999</v>
      </c>
      <c r="X129" s="323">
        <v>52.649465999999997</v>
      </c>
      <c r="Y129" s="323">
        <v>0.22851399999999999</v>
      </c>
      <c r="Z129" s="323">
        <v>10355</v>
      </c>
      <c r="AA129" s="323">
        <v>15.007999999999999</v>
      </c>
      <c r="AB129" s="323">
        <v>13</v>
      </c>
      <c r="AC129" s="323">
        <v>21</v>
      </c>
    </row>
    <row r="130" spans="1:29" x14ac:dyDescent="0.2">
      <c r="A130" t="s">
        <v>36</v>
      </c>
      <c r="B130" t="s">
        <v>206</v>
      </c>
      <c r="C130" t="s">
        <v>207</v>
      </c>
      <c r="D130" t="s">
        <v>208</v>
      </c>
      <c r="E130" s="323" t="s">
        <v>305</v>
      </c>
      <c r="F130" s="323" t="s">
        <v>292</v>
      </c>
      <c r="G130" t="s">
        <v>148</v>
      </c>
      <c r="H130">
        <v>30</v>
      </c>
      <c r="I130">
        <v>8</v>
      </c>
      <c r="J130" t="s">
        <v>148</v>
      </c>
      <c r="K130">
        <v>160</v>
      </c>
      <c r="L130" s="323">
        <v>1352.1018180000001</v>
      </c>
      <c r="M130" s="323">
        <v>41.393655000000003</v>
      </c>
      <c r="N130" s="323">
        <v>50.866810000000001</v>
      </c>
      <c r="O130" s="323">
        <v>51.329368000000002</v>
      </c>
      <c r="P130" s="323">
        <v>17.928616999999999</v>
      </c>
      <c r="Q130" s="323">
        <v>15.509285999999999</v>
      </c>
      <c r="R130" s="323">
        <v>56.314672999999999</v>
      </c>
      <c r="S130" s="323">
        <v>55.214815999999999</v>
      </c>
      <c r="T130" s="323">
        <v>37.648923000000003</v>
      </c>
      <c r="U130" s="323">
        <v>43.139919999999996</v>
      </c>
      <c r="V130" s="323">
        <v>41.267243999999998</v>
      </c>
      <c r="W130" s="323">
        <v>50.863323000000001</v>
      </c>
      <c r="X130" s="323">
        <v>51.312846999999998</v>
      </c>
      <c r="Y130" s="323">
        <v>0.238068</v>
      </c>
      <c r="Z130" s="323">
        <v>6245.9</v>
      </c>
      <c r="AA130" s="323">
        <v>10.9476</v>
      </c>
      <c r="AB130" s="323">
        <v>13</v>
      </c>
      <c r="AC130" s="323">
        <v>21</v>
      </c>
    </row>
    <row r="131" spans="1:29" x14ac:dyDescent="0.2">
      <c r="A131" t="s">
        <v>36</v>
      </c>
      <c r="B131" t="s">
        <v>206</v>
      </c>
      <c r="C131" t="s">
        <v>207</v>
      </c>
      <c r="D131" t="s">
        <v>208</v>
      </c>
      <c r="E131" s="323" t="s">
        <v>305</v>
      </c>
      <c r="F131" s="323" t="s">
        <v>292</v>
      </c>
      <c r="G131" t="s">
        <v>148</v>
      </c>
      <c r="H131">
        <v>30</v>
      </c>
      <c r="I131">
        <v>8</v>
      </c>
      <c r="J131" t="s">
        <v>148</v>
      </c>
      <c r="K131">
        <v>185</v>
      </c>
      <c r="L131" s="323">
        <v>379.322182</v>
      </c>
      <c r="M131" s="323">
        <v>38.991748000000001</v>
      </c>
      <c r="N131" s="323">
        <v>50.270592999999998</v>
      </c>
      <c r="O131" s="323">
        <v>50.094031000000001</v>
      </c>
      <c r="P131" s="323">
        <v>14.414351</v>
      </c>
      <c r="Q131" s="323">
        <v>12.97939</v>
      </c>
      <c r="R131" s="323">
        <v>33.834530000000001</v>
      </c>
      <c r="S131" s="323">
        <v>33.293481</v>
      </c>
      <c r="T131" s="323">
        <v>35.005659000000001</v>
      </c>
      <c r="U131" s="323">
        <v>41.400995999999999</v>
      </c>
      <c r="V131" s="323">
        <v>38.919913000000001</v>
      </c>
      <c r="W131" s="323">
        <v>50.267662999999999</v>
      </c>
      <c r="X131" s="323">
        <v>50.076884</v>
      </c>
      <c r="Y131" s="323">
        <v>0.37523499999999999</v>
      </c>
      <c r="Z131" s="323">
        <v>3776.1</v>
      </c>
      <c r="AA131" s="323">
        <v>6.6349999999999998</v>
      </c>
      <c r="AB131" s="323">
        <v>11</v>
      </c>
      <c r="AC131" s="323">
        <v>21</v>
      </c>
    </row>
    <row r="132" spans="1:29" x14ac:dyDescent="0.2">
      <c r="A132" t="s">
        <v>36</v>
      </c>
      <c r="B132" t="s">
        <v>206</v>
      </c>
      <c r="C132" t="s">
        <v>207</v>
      </c>
      <c r="D132" t="s">
        <v>208</v>
      </c>
      <c r="E132" s="323" t="s">
        <v>305</v>
      </c>
      <c r="F132" s="323" t="s">
        <v>292</v>
      </c>
      <c r="G132" t="s">
        <v>148</v>
      </c>
      <c r="H132">
        <v>30</v>
      </c>
      <c r="I132">
        <v>8</v>
      </c>
      <c r="J132" t="s">
        <v>148</v>
      </c>
      <c r="K132">
        <v>210</v>
      </c>
      <c r="L132" s="323">
        <v>101.224727</v>
      </c>
      <c r="M132" s="323">
        <v>37.401544999999999</v>
      </c>
      <c r="N132" s="323">
        <v>48.976349999999996</v>
      </c>
      <c r="O132" s="323">
        <v>48.142142</v>
      </c>
      <c r="P132" s="323">
        <v>12.223023</v>
      </c>
      <c r="Q132" s="323">
        <v>11.652177999999999</v>
      </c>
      <c r="R132" s="323">
        <v>17.389983999999998</v>
      </c>
      <c r="S132" s="323">
        <v>17.145451000000001</v>
      </c>
      <c r="T132" s="323">
        <v>33.422531999999997</v>
      </c>
      <c r="U132" s="323">
        <v>39.66245</v>
      </c>
      <c r="V132" s="323">
        <v>37.366168999999999</v>
      </c>
      <c r="W132" s="323">
        <v>48.969059000000001</v>
      </c>
      <c r="X132" s="323">
        <v>48.103900000000003</v>
      </c>
      <c r="Y132" s="323">
        <v>0.55776700000000001</v>
      </c>
      <c r="Z132" s="323">
        <v>1583.5</v>
      </c>
      <c r="AA132" s="323">
        <v>5.6264000000000003</v>
      </c>
      <c r="AB132" s="323">
        <v>11</v>
      </c>
      <c r="AC132" s="323">
        <v>21</v>
      </c>
    </row>
    <row r="133" spans="1:29" x14ac:dyDescent="0.2">
      <c r="A133" t="s">
        <v>36</v>
      </c>
      <c r="B133" t="s">
        <v>206</v>
      </c>
      <c r="C133" t="s">
        <v>207</v>
      </c>
      <c r="D133" t="s">
        <v>208</v>
      </c>
      <c r="E133" s="323" t="s">
        <v>305</v>
      </c>
      <c r="F133" s="323" t="s">
        <v>292</v>
      </c>
      <c r="G133" t="s">
        <v>148</v>
      </c>
      <c r="H133">
        <v>30</v>
      </c>
      <c r="I133">
        <v>8</v>
      </c>
      <c r="J133" t="s">
        <v>148</v>
      </c>
      <c r="K133">
        <v>235</v>
      </c>
      <c r="L133" s="323">
        <v>37.768726999999998</v>
      </c>
      <c r="M133" s="323">
        <v>36.099648999999999</v>
      </c>
      <c r="N133" s="323">
        <v>44.086286000000001</v>
      </c>
      <c r="O133" s="323">
        <v>45.049880999999999</v>
      </c>
      <c r="P133" s="323">
        <v>11.130576</v>
      </c>
      <c r="Q133" s="323">
        <v>11.030412</v>
      </c>
      <c r="R133" s="323">
        <v>11.206450999999999</v>
      </c>
      <c r="S133" s="323">
        <v>10.922625</v>
      </c>
      <c r="T133" s="323">
        <v>32.159339000000003</v>
      </c>
      <c r="U133" s="323">
        <v>36.943660000000001</v>
      </c>
      <c r="V133" s="323">
        <v>36.066682999999998</v>
      </c>
      <c r="W133" s="323">
        <v>44.068641</v>
      </c>
      <c r="X133" s="323">
        <v>45.040542000000002</v>
      </c>
      <c r="Y133" s="323">
        <v>0.51749900000000004</v>
      </c>
      <c r="Z133" s="323">
        <v>1030.0999999999999</v>
      </c>
      <c r="AA133" s="323">
        <v>4.0278</v>
      </c>
      <c r="AB133" s="323">
        <v>11</v>
      </c>
      <c r="AC133" s="323">
        <v>21</v>
      </c>
    </row>
    <row r="134" spans="1:29" x14ac:dyDescent="0.2">
      <c r="A134" t="s">
        <v>36</v>
      </c>
      <c r="B134" t="s">
        <v>206</v>
      </c>
      <c r="C134" t="s">
        <v>207</v>
      </c>
      <c r="D134" t="s">
        <v>208</v>
      </c>
      <c r="E134" s="323" t="s">
        <v>305</v>
      </c>
      <c r="F134" s="323" t="s">
        <v>293</v>
      </c>
      <c r="G134" t="s">
        <v>150</v>
      </c>
      <c r="H134">
        <v>29.970029969999999</v>
      </c>
      <c r="I134">
        <v>10</v>
      </c>
      <c r="J134" t="s">
        <v>150</v>
      </c>
      <c r="K134">
        <v>110</v>
      </c>
      <c r="L134" s="323">
        <v>2241.160727</v>
      </c>
      <c r="M134" s="323">
        <v>45.346443000000001</v>
      </c>
      <c r="N134" s="323">
        <v>51.633111999999997</v>
      </c>
      <c r="O134" s="323">
        <v>52.126229000000002</v>
      </c>
      <c r="P134" s="323">
        <v>24.638546999999999</v>
      </c>
      <c r="Q134" s="323">
        <v>24.358598000000001</v>
      </c>
      <c r="R134" s="323">
        <v>94.404703999999995</v>
      </c>
      <c r="S134" s="323">
        <v>92.683203000000006</v>
      </c>
      <c r="T134" s="323">
        <v>46.431556</v>
      </c>
      <c r="U134" s="323">
        <v>46.828221999999997</v>
      </c>
      <c r="V134" s="323">
        <v>45.256238000000003</v>
      </c>
      <c r="W134" s="323">
        <v>51.540675</v>
      </c>
      <c r="X134" s="323">
        <v>51.993322999999997</v>
      </c>
      <c r="Y134" s="323">
        <v>0.123696</v>
      </c>
      <c r="Z134" s="323">
        <v>2130.1999999999998</v>
      </c>
      <c r="AA134" s="323">
        <v>3.4180000000000001</v>
      </c>
      <c r="AB134" s="323">
        <v>6</v>
      </c>
      <c r="AC134" s="323">
        <v>6</v>
      </c>
    </row>
    <row r="135" spans="1:29" x14ac:dyDescent="0.2">
      <c r="A135" t="s">
        <v>36</v>
      </c>
      <c r="B135" t="s">
        <v>206</v>
      </c>
      <c r="C135" t="s">
        <v>207</v>
      </c>
      <c r="D135" t="s">
        <v>208</v>
      </c>
      <c r="E135" s="323" t="s">
        <v>305</v>
      </c>
      <c r="F135" s="323" t="s">
        <v>293</v>
      </c>
      <c r="G135" t="s">
        <v>150</v>
      </c>
      <c r="H135">
        <v>29.970029969999999</v>
      </c>
      <c r="I135">
        <v>10</v>
      </c>
      <c r="J135" t="s">
        <v>150</v>
      </c>
      <c r="K135">
        <v>135</v>
      </c>
      <c r="L135" s="323">
        <v>1008.014545</v>
      </c>
      <c r="M135" s="323">
        <v>43.651926000000003</v>
      </c>
      <c r="N135" s="323">
        <v>49.118774000000002</v>
      </c>
      <c r="O135" s="323">
        <v>49.330263000000002</v>
      </c>
      <c r="P135" s="323">
        <v>21.872629</v>
      </c>
      <c r="Q135" s="323">
        <v>22.215547999999998</v>
      </c>
      <c r="R135" s="323">
        <v>88.659184999999994</v>
      </c>
      <c r="S135" s="323">
        <v>86.810479999999998</v>
      </c>
      <c r="T135" s="323">
        <v>42.848256999999997</v>
      </c>
      <c r="U135" s="323">
        <v>44.796543999999997</v>
      </c>
      <c r="V135" s="323">
        <v>43.565691999999999</v>
      </c>
      <c r="W135" s="323">
        <v>49.024965999999999</v>
      </c>
      <c r="X135" s="323">
        <v>49.202953000000001</v>
      </c>
      <c r="Y135" s="323">
        <v>0.15190300000000001</v>
      </c>
      <c r="Z135" s="323">
        <v>1590.7</v>
      </c>
      <c r="AA135" s="323">
        <v>2.9051</v>
      </c>
      <c r="AB135" s="323">
        <v>6</v>
      </c>
      <c r="AC135" s="323">
        <v>6</v>
      </c>
    </row>
    <row r="136" spans="1:29" x14ac:dyDescent="0.2">
      <c r="A136" t="s">
        <v>36</v>
      </c>
      <c r="B136" t="s">
        <v>206</v>
      </c>
      <c r="C136" t="s">
        <v>207</v>
      </c>
      <c r="D136" t="s">
        <v>208</v>
      </c>
      <c r="E136" s="323" t="s">
        <v>305</v>
      </c>
      <c r="F136" s="323" t="s">
        <v>293</v>
      </c>
      <c r="G136" t="s">
        <v>150</v>
      </c>
      <c r="H136">
        <v>29.970029969999999</v>
      </c>
      <c r="I136">
        <v>10</v>
      </c>
      <c r="J136" t="s">
        <v>150</v>
      </c>
      <c r="K136">
        <v>160</v>
      </c>
      <c r="L136" s="323">
        <v>492.06109099999998</v>
      </c>
      <c r="M136" s="323">
        <v>41.223087</v>
      </c>
      <c r="N136" s="323">
        <v>46.183281000000001</v>
      </c>
      <c r="O136" s="323">
        <v>46.213135000000001</v>
      </c>
      <c r="P136" s="323">
        <v>18.610792</v>
      </c>
      <c r="Q136" s="323">
        <v>19.412430000000001</v>
      </c>
      <c r="R136" s="323">
        <v>77.22448</v>
      </c>
      <c r="S136" s="323">
        <v>75.404684000000003</v>
      </c>
      <c r="T136" s="323">
        <v>38.848005999999998</v>
      </c>
      <c r="U136" s="323">
        <v>42.189064000000002</v>
      </c>
      <c r="V136" s="323">
        <v>41.109383999999999</v>
      </c>
      <c r="W136" s="323">
        <v>46.094068</v>
      </c>
      <c r="X136" s="323">
        <v>46.097031999999999</v>
      </c>
      <c r="Y136" s="323">
        <v>0.18622</v>
      </c>
      <c r="Z136" s="323">
        <v>1157.4000000000001</v>
      </c>
      <c r="AA136" s="323">
        <v>1.8268</v>
      </c>
      <c r="AB136" s="323">
        <v>5</v>
      </c>
      <c r="AC136" s="323">
        <v>6</v>
      </c>
    </row>
    <row r="137" spans="1:29" x14ac:dyDescent="0.2">
      <c r="A137" t="s">
        <v>36</v>
      </c>
      <c r="B137" t="s">
        <v>206</v>
      </c>
      <c r="C137" t="s">
        <v>207</v>
      </c>
      <c r="D137" t="s">
        <v>208</v>
      </c>
      <c r="E137" s="323" t="s">
        <v>305</v>
      </c>
      <c r="F137" s="323" t="s">
        <v>293</v>
      </c>
      <c r="G137" t="s">
        <v>150</v>
      </c>
      <c r="H137">
        <v>29.970029969999999</v>
      </c>
      <c r="I137">
        <v>10</v>
      </c>
      <c r="J137" t="s">
        <v>150</v>
      </c>
      <c r="K137">
        <v>185</v>
      </c>
      <c r="L137" s="323">
        <v>239.11563599999999</v>
      </c>
      <c r="M137" s="323">
        <v>38.252301000000003</v>
      </c>
      <c r="N137" s="323">
        <v>43.119475000000001</v>
      </c>
      <c r="O137" s="323">
        <v>43.037813999999997</v>
      </c>
      <c r="P137" s="323">
        <v>15.252713</v>
      </c>
      <c r="Q137" s="323">
        <v>16.275756999999999</v>
      </c>
      <c r="R137" s="323">
        <v>59.564776000000002</v>
      </c>
      <c r="S137" s="323">
        <v>57.719574999999999</v>
      </c>
      <c r="T137" s="323">
        <v>34.864652</v>
      </c>
      <c r="U137" s="323">
        <v>39.231326000000003</v>
      </c>
      <c r="V137" s="323">
        <v>38.130262999999999</v>
      </c>
      <c r="W137" s="323">
        <v>43.059722999999998</v>
      </c>
      <c r="X137" s="323">
        <v>42.960562000000003</v>
      </c>
      <c r="Y137" s="323">
        <v>0.26327400000000001</v>
      </c>
      <c r="Z137" s="323">
        <v>895.6</v>
      </c>
      <c r="AA137" s="323">
        <v>1.6352</v>
      </c>
      <c r="AB137" s="323">
        <v>5</v>
      </c>
      <c r="AC137" s="323">
        <v>6</v>
      </c>
    </row>
    <row r="138" spans="1:29" x14ac:dyDescent="0.2">
      <c r="A138" t="s">
        <v>36</v>
      </c>
      <c r="B138" t="s">
        <v>206</v>
      </c>
      <c r="C138" t="s">
        <v>207</v>
      </c>
      <c r="D138" t="s">
        <v>208</v>
      </c>
      <c r="E138" s="323" t="s">
        <v>305</v>
      </c>
      <c r="F138" s="323" t="s">
        <v>293</v>
      </c>
      <c r="G138" t="s">
        <v>150</v>
      </c>
      <c r="H138">
        <v>29.970029969999999</v>
      </c>
      <c r="I138">
        <v>10</v>
      </c>
      <c r="J138" t="s">
        <v>150</v>
      </c>
      <c r="K138">
        <v>210</v>
      </c>
      <c r="L138" s="323">
        <v>109.536</v>
      </c>
      <c r="M138" s="323">
        <v>34.911354000000003</v>
      </c>
      <c r="N138" s="323">
        <v>40.203764</v>
      </c>
      <c r="O138" s="323">
        <v>39.802993999999998</v>
      </c>
      <c r="P138" s="323">
        <v>11.966253999999999</v>
      </c>
      <c r="Q138" s="323">
        <v>12.989426999999999</v>
      </c>
      <c r="R138" s="323">
        <v>35.899903000000002</v>
      </c>
      <c r="S138" s="323">
        <v>34.439526000000001</v>
      </c>
      <c r="T138" s="323">
        <v>30.971795</v>
      </c>
      <c r="U138" s="323">
        <v>36.061490999999997</v>
      </c>
      <c r="V138" s="323">
        <v>34.803578999999999</v>
      </c>
      <c r="W138" s="323">
        <v>40.165173000000003</v>
      </c>
      <c r="X138" s="323">
        <v>39.755203999999999</v>
      </c>
      <c r="Y138" s="323">
        <v>0.37113800000000002</v>
      </c>
      <c r="Z138" s="323">
        <v>473.2</v>
      </c>
      <c r="AA138" s="323">
        <v>1.3007</v>
      </c>
      <c r="AB138" s="323">
        <v>4</v>
      </c>
      <c r="AC138" s="323">
        <v>6</v>
      </c>
    </row>
    <row r="139" spans="1:29" x14ac:dyDescent="0.2">
      <c r="A139" t="s">
        <v>36</v>
      </c>
      <c r="B139" t="s">
        <v>206</v>
      </c>
      <c r="C139" t="s">
        <v>207</v>
      </c>
      <c r="D139" t="s">
        <v>208</v>
      </c>
      <c r="E139" s="323" t="s">
        <v>305</v>
      </c>
      <c r="F139" s="323" t="s">
        <v>293</v>
      </c>
      <c r="G139" t="s">
        <v>150</v>
      </c>
      <c r="H139">
        <v>29.970029969999999</v>
      </c>
      <c r="I139">
        <v>10</v>
      </c>
      <c r="J139" t="s">
        <v>150</v>
      </c>
      <c r="K139">
        <v>235</v>
      </c>
      <c r="L139" s="323">
        <v>50.368000000000002</v>
      </c>
      <c r="M139" s="323">
        <v>31.789124000000001</v>
      </c>
      <c r="N139" s="323">
        <v>37.514074999999998</v>
      </c>
      <c r="O139" s="323">
        <v>36.726036000000001</v>
      </c>
      <c r="P139" s="323">
        <v>9.2654669999999992</v>
      </c>
      <c r="Q139" s="323">
        <v>10.154778</v>
      </c>
      <c r="R139" s="323">
        <v>14.281476</v>
      </c>
      <c r="S139" s="323">
        <v>13.488689000000001</v>
      </c>
      <c r="T139" s="323">
        <v>27.630763999999999</v>
      </c>
      <c r="U139" s="323">
        <v>32.948182000000003</v>
      </c>
      <c r="V139" s="323">
        <v>31.699676</v>
      </c>
      <c r="W139" s="323">
        <v>37.487352000000001</v>
      </c>
      <c r="X139" s="323">
        <v>36.698349999999998</v>
      </c>
      <c r="Y139" s="323">
        <v>0.47190300000000002</v>
      </c>
      <c r="Z139" s="323">
        <v>371.3</v>
      </c>
      <c r="AA139" s="323">
        <v>1.0427999999999999</v>
      </c>
      <c r="AB139" s="323">
        <v>4</v>
      </c>
      <c r="AC139" s="323">
        <v>6</v>
      </c>
    </row>
    <row r="140" spans="1:29" x14ac:dyDescent="0.2">
      <c r="A140" t="s">
        <v>36</v>
      </c>
      <c r="B140" t="s">
        <v>206</v>
      </c>
      <c r="C140" t="s">
        <v>207</v>
      </c>
      <c r="D140" t="s">
        <v>208</v>
      </c>
      <c r="E140" s="323" t="s">
        <v>305</v>
      </c>
      <c r="F140" s="323" t="s">
        <v>294</v>
      </c>
      <c r="G140" t="s">
        <v>148</v>
      </c>
      <c r="H140">
        <v>30</v>
      </c>
      <c r="I140">
        <v>8</v>
      </c>
      <c r="J140" t="s">
        <v>148</v>
      </c>
      <c r="K140">
        <v>110</v>
      </c>
      <c r="L140" s="323">
        <v>7001.0763639999996</v>
      </c>
      <c r="M140" s="323">
        <v>43.539409999999997</v>
      </c>
      <c r="N140" s="323">
        <v>46.306744000000002</v>
      </c>
      <c r="O140" s="323">
        <v>52.532314</v>
      </c>
      <c r="P140" s="323">
        <v>22.397189000000001</v>
      </c>
      <c r="Q140" s="323">
        <v>20.181815</v>
      </c>
      <c r="R140" s="323">
        <v>87.409068000000005</v>
      </c>
      <c r="S140" s="323">
        <v>86.345742999999999</v>
      </c>
      <c r="T140" s="323">
        <v>43.351118</v>
      </c>
      <c r="U140" s="323">
        <v>46.746426</v>
      </c>
      <c r="V140" s="323">
        <v>43.343176999999997</v>
      </c>
      <c r="W140" s="323">
        <v>46.213351000000003</v>
      </c>
      <c r="X140" s="323">
        <v>52.485912999999996</v>
      </c>
      <c r="Y140" s="323">
        <v>2.0409639999999998</v>
      </c>
      <c r="Z140" s="323">
        <v>11562.9</v>
      </c>
      <c r="AA140" s="323">
        <v>3.6619000000000002</v>
      </c>
      <c r="AB140" s="323">
        <v>6</v>
      </c>
      <c r="AC140" s="323">
        <v>8</v>
      </c>
    </row>
    <row r="141" spans="1:29" x14ac:dyDescent="0.2">
      <c r="A141" t="s">
        <v>36</v>
      </c>
      <c r="B141" t="s">
        <v>206</v>
      </c>
      <c r="C141" t="s">
        <v>207</v>
      </c>
      <c r="D141" t="s">
        <v>208</v>
      </c>
      <c r="E141" s="323" t="s">
        <v>305</v>
      </c>
      <c r="F141" s="323" t="s">
        <v>294</v>
      </c>
      <c r="G141" t="s">
        <v>148</v>
      </c>
      <c r="H141">
        <v>30</v>
      </c>
      <c r="I141">
        <v>8</v>
      </c>
      <c r="J141" t="s">
        <v>148</v>
      </c>
      <c r="K141">
        <v>135</v>
      </c>
      <c r="L141" s="323">
        <v>1332.909091</v>
      </c>
      <c r="M141" s="323">
        <v>42.170167999999997</v>
      </c>
      <c r="N141" s="323">
        <v>45.656117000000002</v>
      </c>
      <c r="O141" s="323">
        <v>52.166964999999998</v>
      </c>
      <c r="P141" s="323">
        <v>19.646640000000001</v>
      </c>
      <c r="Q141" s="323">
        <v>18.125738999999999</v>
      </c>
      <c r="R141" s="323">
        <v>81.130550999999997</v>
      </c>
      <c r="S141" s="323">
        <v>80.176001999999997</v>
      </c>
      <c r="T141" s="323">
        <v>40.870438</v>
      </c>
      <c r="U141" s="323">
        <v>45.993201999999997</v>
      </c>
      <c r="V141" s="323">
        <v>42.069070000000004</v>
      </c>
      <c r="W141" s="323">
        <v>45.617325000000001</v>
      </c>
      <c r="X141" s="323">
        <v>52.129283000000001</v>
      </c>
      <c r="Y141" s="323">
        <v>2.1924399999999999</v>
      </c>
      <c r="Z141" s="323">
        <v>5752.7</v>
      </c>
      <c r="AA141" s="323">
        <v>1.9192</v>
      </c>
      <c r="AB141" s="323">
        <v>5</v>
      </c>
      <c r="AC141" s="323">
        <v>8</v>
      </c>
    </row>
    <row r="142" spans="1:29" x14ac:dyDescent="0.2">
      <c r="A142" t="s">
        <v>36</v>
      </c>
      <c r="B142" t="s">
        <v>206</v>
      </c>
      <c r="C142" t="s">
        <v>207</v>
      </c>
      <c r="D142" t="s">
        <v>208</v>
      </c>
      <c r="E142" s="323" t="s">
        <v>305</v>
      </c>
      <c r="F142" s="323" t="s">
        <v>294</v>
      </c>
      <c r="G142" t="s">
        <v>148</v>
      </c>
      <c r="H142">
        <v>30</v>
      </c>
      <c r="I142">
        <v>8</v>
      </c>
      <c r="J142" t="s">
        <v>148</v>
      </c>
      <c r="K142">
        <v>160</v>
      </c>
      <c r="L142" s="323">
        <v>307.66545500000001</v>
      </c>
      <c r="M142" s="323">
        <v>41.662550000000003</v>
      </c>
      <c r="N142" s="323">
        <v>45.189839999999997</v>
      </c>
      <c r="O142" s="323">
        <v>51.739182999999997</v>
      </c>
      <c r="P142" s="323">
        <v>18.720313999999998</v>
      </c>
      <c r="Q142" s="323">
        <v>17.498569</v>
      </c>
      <c r="R142" s="323">
        <v>75.383270999999993</v>
      </c>
      <c r="S142" s="323">
        <v>74.431562</v>
      </c>
      <c r="T142" s="323">
        <v>39.969289000000003</v>
      </c>
      <c r="U142" s="323">
        <v>45.535324000000003</v>
      </c>
      <c r="V142" s="323">
        <v>41.599018000000001</v>
      </c>
      <c r="W142" s="323">
        <v>45.164459000000001</v>
      </c>
      <c r="X142" s="323">
        <v>51.693272</v>
      </c>
      <c r="Y142" s="323">
        <v>2.3264</v>
      </c>
      <c r="Z142" s="323">
        <v>1960.3</v>
      </c>
      <c r="AA142" s="323">
        <v>1.5573999999999999</v>
      </c>
      <c r="AB142" s="323">
        <v>5</v>
      </c>
      <c r="AC142" s="323">
        <v>7</v>
      </c>
    </row>
    <row r="143" spans="1:29" x14ac:dyDescent="0.2">
      <c r="A143" t="s">
        <v>36</v>
      </c>
      <c r="B143" t="s">
        <v>206</v>
      </c>
      <c r="C143" t="s">
        <v>207</v>
      </c>
      <c r="D143" t="s">
        <v>208</v>
      </c>
      <c r="E143" s="323" t="s">
        <v>305</v>
      </c>
      <c r="F143" s="323" t="s">
        <v>294</v>
      </c>
      <c r="G143" t="s">
        <v>148</v>
      </c>
      <c r="H143">
        <v>30</v>
      </c>
      <c r="I143">
        <v>8</v>
      </c>
      <c r="J143" t="s">
        <v>148</v>
      </c>
      <c r="K143">
        <v>185</v>
      </c>
      <c r="L143" s="323">
        <v>108.872727</v>
      </c>
      <c r="M143" s="323">
        <v>41.023152000000003</v>
      </c>
      <c r="N143" s="323">
        <v>44.552951</v>
      </c>
      <c r="O143" s="323">
        <v>50.912410000000001</v>
      </c>
      <c r="P143" s="323">
        <v>17.598799</v>
      </c>
      <c r="Q143" s="323">
        <v>16.754252000000001</v>
      </c>
      <c r="R143" s="323">
        <v>66.234742999999995</v>
      </c>
      <c r="S143" s="323">
        <v>65.270414000000002</v>
      </c>
      <c r="T143" s="323">
        <v>38.825051999999999</v>
      </c>
      <c r="U143" s="323">
        <v>44.850085999999997</v>
      </c>
      <c r="V143" s="323">
        <v>40.937458999999997</v>
      </c>
      <c r="W143" s="323">
        <v>44.519627</v>
      </c>
      <c r="X143" s="323">
        <v>50.855724000000002</v>
      </c>
      <c r="Y143" s="323">
        <v>2.6522839999999999</v>
      </c>
      <c r="Z143" s="323">
        <v>921.6</v>
      </c>
      <c r="AA143" s="323">
        <v>1.2295</v>
      </c>
      <c r="AB143" s="323">
        <v>5</v>
      </c>
      <c r="AC143" s="323">
        <v>7</v>
      </c>
    </row>
    <row r="144" spans="1:29" x14ac:dyDescent="0.2">
      <c r="A144" t="s">
        <v>36</v>
      </c>
      <c r="B144" t="s">
        <v>206</v>
      </c>
      <c r="C144" t="s">
        <v>207</v>
      </c>
      <c r="D144" t="s">
        <v>208</v>
      </c>
      <c r="E144" s="323" t="s">
        <v>305</v>
      </c>
      <c r="F144" s="323" t="s">
        <v>294</v>
      </c>
      <c r="G144" t="s">
        <v>148</v>
      </c>
      <c r="H144">
        <v>30</v>
      </c>
      <c r="I144">
        <v>8</v>
      </c>
      <c r="J144" t="s">
        <v>148</v>
      </c>
      <c r="K144">
        <v>210</v>
      </c>
      <c r="L144" s="323">
        <v>60.894545000000001</v>
      </c>
      <c r="M144" s="323">
        <v>39.819046999999998</v>
      </c>
      <c r="N144" s="323">
        <v>43.249364999999997</v>
      </c>
      <c r="O144" s="323">
        <v>49.323926</v>
      </c>
      <c r="P144" s="323">
        <v>15.931613</v>
      </c>
      <c r="Q144" s="323">
        <v>15.551359</v>
      </c>
      <c r="R144" s="323">
        <v>51.177104999999997</v>
      </c>
      <c r="S144" s="323">
        <v>50.203508999999997</v>
      </c>
      <c r="T144" s="323">
        <v>36.966259000000001</v>
      </c>
      <c r="U144" s="323">
        <v>43.174079999999996</v>
      </c>
      <c r="V144" s="323">
        <v>39.690080000000002</v>
      </c>
      <c r="W144" s="323">
        <v>43.208069000000002</v>
      </c>
      <c r="X144" s="323">
        <v>49.271053000000002</v>
      </c>
      <c r="Y144" s="323">
        <v>3.6671870000000002</v>
      </c>
      <c r="Z144" s="323">
        <v>511.7</v>
      </c>
      <c r="AA144" s="323">
        <v>1.514</v>
      </c>
      <c r="AB144" s="323">
        <v>4</v>
      </c>
      <c r="AC144" s="323">
        <v>8</v>
      </c>
    </row>
    <row r="145" spans="1:31" x14ac:dyDescent="0.2">
      <c r="A145" t="s">
        <v>36</v>
      </c>
      <c r="B145" t="s">
        <v>206</v>
      </c>
      <c r="C145" t="s">
        <v>207</v>
      </c>
      <c r="D145" t="s">
        <v>208</v>
      </c>
      <c r="E145" s="323" t="s">
        <v>305</v>
      </c>
      <c r="F145" s="323" t="s">
        <v>294</v>
      </c>
      <c r="G145" t="s">
        <v>148</v>
      </c>
      <c r="H145">
        <v>30</v>
      </c>
      <c r="I145">
        <v>8</v>
      </c>
      <c r="J145" t="s">
        <v>148</v>
      </c>
      <c r="K145">
        <v>235</v>
      </c>
      <c r="L145" s="323">
        <v>37.556364000000002</v>
      </c>
      <c r="M145" s="323">
        <v>37.859994999999998</v>
      </c>
      <c r="N145" s="323">
        <v>41.447932000000002</v>
      </c>
      <c r="O145" s="323">
        <v>46.840665000000001</v>
      </c>
      <c r="P145" s="323">
        <v>13.996305</v>
      </c>
      <c r="Q145" s="323">
        <v>13.922323</v>
      </c>
      <c r="R145" s="323">
        <v>30.356432999999999</v>
      </c>
      <c r="S145" s="323">
        <v>29.570118000000001</v>
      </c>
      <c r="T145" s="323">
        <v>34.485424000000002</v>
      </c>
      <c r="U145" s="323">
        <v>41.600834999999996</v>
      </c>
      <c r="V145" s="323">
        <v>37.705545999999998</v>
      </c>
      <c r="W145" s="323">
        <v>41.385300999999998</v>
      </c>
      <c r="X145" s="323">
        <v>46.831100999999997</v>
      </c>
      <c r="Y145" s="323">
        <v>2.8365459999999998</v>
      </c>
      <c r="Z145" s="323">
        <v>321.60000000000002</v>
      </c>
      <c r="AA145" s="323">
        <v>0.94510000000000005</v>
      </c>
      <c r="AB145" s="323">
        <v>4</v>
      </c>
      <c r="AC145" s="323">
        <v>7</v>
      </c>
    </row>
    <row r="146" spans="1:31" x14ac:dyDescent="0.2">
      <c r="A146" t="s">
        <v>36</v>
      </c>
      <c r="B146" t="s">
        <v>206</v>
      </c>
      <c r="C146" t="s">
        <v>207</v>
      </c>
      <c r="D146" t="s">
        <v>208</v>
      </c>
      <c r="E146" s="323" t="s">
        <v>306</v>
      </c>
      <c r="F146" s="323" t="s">
        <v>312</v>
      </c>
      <c r="G146" t="s">
        <v>148</v>
      </c>
      <c r="H146">
        <v>59.940059939999998</v>
      </c>
      <c r="I146">
        <v>8</v>
      </c>
      <c r="J146" t="s">
        <v>148</v>
      </c>
      <c r="K146">
        <v>110</v>
      </c>
      <c r="L146" s="323">
        <v>7898.6831350000002</v>
      </c>
      <c r="M146" s="323">
        <v>51.758460999999997</v>
      </c>
      <c r="N146" s="323">
        <v>50.733325000000001</v>
      </c>
      <c r="O146" s="323">
        <v>47.421036999999998</v>
      </c>
      <c r="P146" s="323">
        <v>33.938096000000002</v>
      </c>
      <c r="Q146" s="323">
        <v>27.632169000000001</v>
      </c>
      <c r="R146" s="323">
        <v>92.125810999999999</v>
      </c>
      <c r="S146" s="323">
        <v>91.620643999999999</v>
      </c>
      <c r="T146" s="323">
        <v>50.167031000000001</v>
      </c>
      <c r="U146" s="323">
        <v>48.285738000000002</v>
      </c>
      <c r="V146" s="323">
        <v>51.752144000000001</v>
      </c>
      <c r="W146" s="323">
        <v>50.698306000000002</v>
      </c>
      <c r="X146" s="323">
        <v>47.376035000000002</v>
      </c>
      <c r="Y146" s="323">
        <v>3.9024760000000001</v>
      </c>
      <c r="Z146" s="323">
        <v>9335.9</v>
      </c>
      <c r="AA146" s="323">
        <v>5.3998999999999997</v>
      </c>
      <c r="AB146" s="323">
        <v>17</v>
      </c>
      <c r="AC146" s="323">
        <v>23</v>
      </c>
    </row>
    <row r="147" spans="1:31" x14ac:dyDescent="0.2">
      <c r="A147" t="s">
        <v>36</v>
      </c>
      <c r="B147" t="s">
        <v>206</v>
      </c>
      <c r="C147" t="s">
        <v>207</v>
      </c>
      <c r="D147" t="s">
        <v>208</v>
      </c>
      <c r="E147" s="323" t="s">
        <v>306</v>
      </c>
      <c r="F147" s="323" t="s">
        <v>312</v>
      </c>
      <c r="G147" t="s">
        <v>148</v>
      </c>
      <c r="H147">
        <v>59.940059939999998</v>
      </c>
      <c r="I147">
        <v>8</v>
      </c>
      <c r="J147" t="s">
        <v>148</v>
      </c>
      <c r="K147">
        <v>135</v>
      </c>
      <c r="L147" s="323">
        <v>1435.422759</v>
      </c>
      <c r="M147" s="323">
        <v>50.130305999999997</v>
      </c>
      <c r="N147" s="323">
        <v>50.602491000000001</v>
      </c>
      <c r="O147" s="323">
        <v>47.078248000000002</v>
      </c>
      <c r="P147" s="323">
        <v>30.515090000000001</v>
      </c>
      <c r="Q147" s="323">
        <v>25.292883</v>
      </c>
      <c r="R147" s="323">
        <v>88.919973999999996</v>
      </c>
      <c r="S147" s="323">
        <v>88.463020999999998</v>
      </c>
      <c r="T147" s="323">
        <v>47.843614000000002</v>
      </c>
      <c r="U147" s="323">
        <v>47.835197999999998</v>
      </c>
      <c r="V147" s="323">
        <v>50.126877</v>
      </c>
      <c r="W147" s="323">
        <v>50.57649</v>
      </c>
      <c r="X147" s="323">
        <v>47.059654000000002</v>
      </c>
      <c r="Y147" s="323">
        <v>4.2028179999999997</v>
      </c>
      <c r="Z147" s="323">
        <v>5776.8</v>
      </c>
      <c r="AA147" s="323">
        <v>4.2592999999999996</v>
      </c>
      <c r="AB147" s="323">
        <v>17</v>
      </c>
      <c r="AC147" s="323">
        <v>23</v>
      </c>
    </row>
    <row r="148" spans="1:31" x14ac:dyDescent="0.2">
      <c r="A148" t="s">
        <v>36</v>
      </c>
      <c r="B148" t="s">
        <v>206</v>
      </c>
      <c r="C148" t="s">
        <v>207</v>
      </c>
      <c r="D148" t="s">
        <v>208</v>
      </c>
      <c r="E148" s="323" t="s">
        <v>306</v>
      </c>
      <c r="F148" s="323" t="s">
        <v>312</v>
      </c>
      <c r="G148" t="s">
        <v>148</v>
      </c>
      <c r="H148">
        <v>59.940059939999998</v>
      </c>
      <c r="I148">
        <v>8</v>
      </c>
      <c r="J148" t="s">
        <v>148</v>
      </c>
      <c r="K148">
        <v>160</v>
      </c>
      <c r="L148" s="323">
        <v>453.575515</v>
      </c>
      <c r="M148" s="323">
        <v>48.163535000000003</v>
      </c>
      <c r="N148" s="323">
        <v>50.401653000000003</v>
      </c>
      <c r="O148" s="323">
        <v>46.525964999999999</v>
      </c>
      <c r="P148" s="323">
        <v>26.066959000000001</v>
      </c>
      <c r="Q148" s="323">
        <v>22.646474000000001</v>
      </c>
      <c r="R148" s="323">
        <v>81.986204999999998</v>
      </c>
      <c r="S148" s="323">
        <v>81.591588999999999</v>
      </c>
      <c r="T148" s="323">
        <v>45.098593999999999</v>
      </c>
      <c r="U148" s="323">
        <v>47.154302999999999</v>
      </c>
      <c r="V148" s="323">
        <v>48.159447</v>
      </c>
      <c r="W148" s="323">
        <v>50.373873000000003</v>
      </c>
      <c r="X148" s="323">
        <v>46.510418000000001</v>
      </c>
      <c r="Y148" s="323">
        <v>4.9209630000000004</v>
      </c>
      <c r="Z148" s="323">
        <v>2841.7</v>
      </c>
      <c r="AA148" s="323">
        <v>4.3677999999999999</v>
      </c>
      <c r="AB148" s="323">
        <v>16</v>
      </c>
      <c r="AC148" s="323">
        <v>23</v>
      </c>
    </row>
    <row r="149" spans="1:31" x14ac:dyDescent="0.2">
      <c r="A149" t="s">
        <v>36</v>
      </c>
      <c r="B149" t="s">
        <v>206</v>
      </c>
      <c r="C149" t="s">
        <v>207</v>
      </c>
      <c r="D149" t="s">
        <v>208</v>
      </c>
      <c r="E149" s="323" t="s">
        <v>306</v>
      </c>
      <c r="F149" s="323" t="s">
        <v>312</v>
      </c>
      <c r="G149" t="s">
        <v>148</v>
      </c>
      <c r="H149">
        <v>59.940059939999998</v>
      </c>
      <c r="I149">
        <v>8</v>
      </c>
      <c r="J149" t="s">
        <v>148</v>
      </c>
      <c r="K149">
        <v>185</v>
      </c>
      <c r="L149" s="323">
        <v>173.382981</v>
      </c>
      <c r="M149" s="323">
        <v>46.284902000000002</v>
      </c>
      <c r="N149" s="323">
        <v>49.963600999999997</v>
      </c>
      <c r="O149" s="323">
        <v>45.739153000000002</v>
      </c>
      <c r="P149" s="323">
        <v>22.119561000000001</v>
      </c>
      <c r="Q149" s="323">
        <v>20.375032999999998</v>
      </c>
      <c r="R149" s="323">
        <v>71.790739000000002</v>
      </c>
      <c r="S149" s="323">
        <v>71.406071999999995</v>
      </c>
      <c r="T149" s="323">
        <v>42.641423000000003</v>
      </c>
      <c r="U149" s="323">
        <v>46.261850000000003</v>
      </c>
      <c r="V149" s="323">
        <v>46.276428000000003</v>
      </c>
      <c r="W149" s="323">
        <v>49.930011999999998</v>
      </c>
      <c r="X149" s="323">
        <v>45.725912000000001</v>
      </c>
      <c r="Y149" s="323">
        <v>5.8801600000000001</v>
      </c>
      <c r="Z149" s="323">
        <v>1872.2</v>
      </c>
      <c r="AA149" s="323">
        <v>3.5573000000000001</v>
      </c>
      <c r="AB149" s="323">
        <v>15</v>
      </c>
      <c r="AC149" s="323">
        <v>23</v>
      </c>
    </row>
    <row r="150" spans="1:31" x14ac:dyDescent="0.2">
      <c r="A150" t="s">
        <v>36</v>
      </c>
      <c r="B150" t="s">
        <v>206</v>
      </c>
      <c r="C150" t="s">
        <v>207</v>
      </c>
      <c r="D150" t="s">
        <v>208</v>
      </c>
      <c r="E150" s="323" t="s">
        <v>306</v>
      </c>
      <c r="F150" s="323" t="s">
        <v>312</v>
      </c>
      <c r="G150" t="s">
        <v>148</v>
      </c>
      <c r="H150">
        <v>59.940059939999998</v>
      </c>
      <c r="I150">
        <v>8</v>
      </c>
      <c r="J150" t="s">
        <v>148</v>
      </c>
      <c r="K150">
        <v>210</v>
      </c>
      <c r="L150" s="323">
        <v>83.349378000000002</v>
      </c>
      <c r="M150" s="323">
        <v>44.537022999999998</v>
      </c>
      <c r="N150" s="323">
        <v>48.244427999999999</v>
      </c>
      <c r="O150" s="323">
        <v>44.592883999999998</v>
      </c>
      <c r="P150" s="323">
        <v>18.930924999999998</v>
      </c>
      <c r="Q150" s="323">
        <v>18.620224</v>
      </c>
      <c r="R150" s="323">
        <v>58.146841999999999</v>
      </c>
      <c r="S150" s="323">
        <v>57.867334999999997</v>
      </c>
      <c r="T150" s="323">
        <v>40.562742999999998</v>
      </c>
      <c r="U150" s="323">
        <v>44.236727000000002</v>
      </c>
      <c r="V150" s="323">
        <v>44.517861000000003</v>
      </c>
      <c r="W150" s="323">
        <v>48.208078999999998</v>
      </c>
      <c r="X150" s="323">
        <v>44.576394999999998</v>
      </c>
      <c r="Y150" s="323">
        <v>7.2796820000000002</v>
      </c>
      <c r="Z150" s="323">
        <v>1301.9000000000001</v>
      </c>
      <c r="AA150" s="323">
        <v>4.6200999999999999</v>
      </c>
      <c r="AB150" s="323">
        <v>16</v>
      </c>
      <c r="AC150" s="323">
        <v>22</v>
      </c>
    </row>
    <row r="151" spans="1:31" x14ac:dyDescent="0.2">
      <c r="A151" t="s">
        <v>36</v>
      </c>
      <c r="B151" t="s">
        <v>206</v>
      </c>
      <c r="C151" t="s">
        <v>207</v>
      </c>
      <c r="D151" t="s">
        <v>208</v>
      </c>
      <c r="E151" s="323" t="s">
        <v>306</v>
      </c>
      <c r="F151" s="323" t="s">
        <v>312</v>
      </c>
      <c r="G151" t="s">
        <v>148</v>
      </c>
      <c r="H151">
        <v>59.940059939999998</v>
      </c>
      <c r="I151">
        <v>8</v>
      </c>
      <c r="J151" t="s">
        <v>148</v>
      </c>
      <c r="K151">
        <v>235</v>
      </c>
      <c r="L151" s="323">
        <v>53.815275999999997</v>
      </c>
      <c r="M151" s="323">
        <v>42.776764999999997</v>
      </c>
      <c r="N151" s="323">
        <v>46.688285999999998</v>
      </c>
      <c r="O151" s="323">
        <v>42.441333999999998</v>
      </c>
      <c r="P151" s="323">
        <v>16.622323000000002</v>
      </c>
      <c r="Q151" s="323">
        <v>17.418959000000001</v>
      </c>
      <c r="R151" s="323">
        <v>49.053955999999999</v>
      </c>
      <c r="S151" s="323">
        <v>48.739786000000002</v>
      </c>
      <c r="T151" s="323">
        <v>38.605006000000003</v>
      </c>
      <c r="U151" s="323">
        <v>41.654673000000003</v>
      </c>
      <c r="V151" s="323">
        <v>42.729244000000001</v>
      </c>
      <c r="W151" s="323">
        <v>46.613303999999999</v>
      </c>
      <c r="X151" s="323">
        <v>42.407378999999999</v>
      </c>
      <c r="Y151" s="323">
        <v>5.62852</v>
      </c>
      <c r="Z151" s="323">
        <v>1332.4</v>
      </c>
      <c r="AA151" s="323">
        <v>3.5076999999999998</v>
      </c>
      <c r="AB151" s="323">
        <v>16</v>
      </c>
      <c r="AC151" s="323">
        <v>22</v>
      </c>
    </row>
    <row r="152" spans="1:31" x14ac:dyDescent="0.2">
      <c r="A152" t="s">
        <v>36</v>
      </c>
      <c r="B152" t="s">
        <v>206</v>
      </c>
      <c r="C152" t="s">
        <v>207</v>
      </c>
      <c r="D152" t="s">
        <v>208</v>
      </c>
      <c r="E152" s="323" t="s">
        <v>306</v>
      </c>
      <c r="F152" s="323" t="s">
        <v>313</v>
      </c>
      <c r="G152" t="s">
        <v>149</v>
      </c>
      <c r="H152">
        <v>29.970029969999999</v>
      </c>
      <c r="I152">
        <v>8</v>
      </c>
      <c r="J152" t="s">
        <v>149</v>
      </c>
      <c r="K152">
        <v>110</v>
      </c>
      <c r="L152" s="323">
        <v>3173.3614550000002</v>
      </c>
      <c r="M152" s="323">
        <v>47.287542999999999</v>
      </c>
      <c r="N152" s="323">
        <v>51.884157999999999</v>
      </c>
      <c r="O152" s="323">
        <v>47.523882999999998</v>
      </c>
      <c r="P152" s="323">
        <v>21.991436</v>
      </c>
      <c r="Q152" s="323">
        <v>22.596789999999999</v>
      </c>
      <c r="R152" s="323">
        <v>85.297376</v>
      </c>
      <c r="S152" s="323">
        <v>84.658052999999995</v>
      </c>
      <c r="T152" s="323">
        <v>44.908192999999997</v>
      </c>
      <c r="U152" s="323">
        <v>50.024515000000001</v>
      </c>
      <c r="V152" s="323">
        <v>47.000959999999999</v>
      </c>
      <c r="W152" s="323">
        <v>51.270105999999998</v>
      </c>
      <c r="X152" s="323">
        <v>47.104689999999998</v>
      </c>
      <c r="Y152" s="323">
        <v>5.455184</v>
      </c>
      <c r="Z152" s="323">
        <v>4032.9</v>
      </c>
      <c r="AA152" s="323">
        <v>3.8346</v>
      </c>
      <c r="AB152" s="323">
        <v>9</v>
      </c>
      <c r="AC152" s="323">
        <v>8</v>
      </c>
    </row>
    <row r="153" spans="1:31" x14ac:dyDescent="0.2">
      <c r="A153" t="s">
        <v>36</v>
      </c>
      <c r="B153" t="s">
        <v>206</v>
      </c>
      <c r="C153" t="s">
        <v>207</v>
      </c>
      <c r="D153" t="s">
        <v>208</v>
      </c>
      <c r="E153" s="323" t="s">
        <v>306</v>
      </c>
      <c r="F153" s="323" t="s">
        <v>313</v>
      </c>
      <c r="G153" t="s">
        <v>149</v>
      </c>
      <c r="H153">
        <v>29.970029969999999</v>
      </c>
      <c r="I153">
        <v>8</v>
      </c>
      <c r="J153" t="s">
        <v>149</v>
      </c>
      <c r="K153">
        <v>135</v>
      </c>
      <c r="L153" s="323">
        <v>1127.0690910000001</v>
      </c>
      <c r="M153" s="323">
        <v>45.351393000000002</v>
      </c>
      <c r="N153" s="323">
        <v>50.077043000000003</v>
      </c>
      <c r="O153" s="323">
        <v>45.458205999999997</v>
      </c>
      <c r="P153" s="323">
        <v>19.110427000000001</v>
      </c>
      <c r="Q153" s="323">
        <v>19.986592000000002</v>
      </c>
      <c r="R153" s="323">
        <v>71.022211999999996</v>
      </c>
      <c r="S153" s="323">
        <v>70.478798999999995</v>
      </c>
      <c r="T153" s="323">
        <v>41.947673999999999</v>
      </c>
      <c r="U153" s="323">
        <v>47.729394999999997</v>
      </c>
      <c r="V153" s="323">
        <v>45.141793999999997</v>
      </c>
      <c r="W153" s="323">
        <v>49.663241999999997</v>
      </c>
      <c r="X153" s="323">
        <v>45.099317999999997</v>
      </c>
      <c r="Y153" s="323">
        <v>5.6599890000000004</v>
      </c>
      <c r="Z153" s="323">
        <v>2558</v>
      </c>
      <c r="AA153" s="323">
        <v>3.0486</v>
      </c>
      <c r="AB153" s="323">
        <v>7</v>
      </c>
      <c r="AC153" s="323">
        <v>8</v>
      </c>
    </row>
    <row r="154" spans="1:31" x14ac:dyDescent="0.2">
      <c r="A154" t="s">
        <v>36</v>
      </c>
      <c r="B154" t="s">
        <v>206</v>
      </c>
      <c r="C154" t="s">
        <v>207</v>
      </c>
      <c r="D154" t="s">
        <v>208</v>
      </c>
      <c r="E154" s="323" t="s">
        <v>306</v>
      </c>
      <c r="F154" s="323" t="s">
        <v>313</v>
      </c>
      <c r="G154" t="s">
        <v>149</v>
      </c>
      <c r="H154">
        <v>29.970029969999999</v>
      </c>
      <c r="I154">
        <v>8</v>
      </c>
      <c r="J154" t="s">
        <v>149</v>
      </c>
      <c r="K154">
        <v>160</v>
      </c>
      <c r="L154" s="323">
        <v>421.50109099999997</v>
      </c>
      <c r="M154" s="323">
        <v>43.645201999999998</v>
      </c>
      <c r="N154" s="323">
        <v>47.904522999999998</v>
      </c>
      <c r="O154" s="323">
        <v>43.479975000000003</v>
      </c>
      <c r="P154" s="323">
        <v>17.107181000000001</v>
      </c>
      <c r="Q154" s="323">
        <v>18.002500000000001</v>
      </c>
      <c r="R154" s="323">
        <v>55.760990999999997</v>
      </c>
      <c r="S154" s="323">
        <v>55.296322000000004</v>
      </c>
      <c r="T154" s="323">
        <v>39.656520999999998</v>
      </c>
      <c r="U154" s="323">
        <v>45.259824000000002</v>
      </c>
      <c r="V154" s="323">
        <v>43.495154999999997</v>
      </c>
      <c r="W154" s="323">
        <v>47.613405</v>
      </c>
      <c r="X154" s="323">
        <v>43.195331000000003</v>
      </c>
      <c r="Y154" s="323">
        <v>5.8164850000000001</v>
      </c>
      <c r="Z154" s="323">
        <v>1698.4</v>
      </c>
      <c r="AA154" s="323">
        <v>2.3843000000000001</v>
      </c>
      <c r="AB154" s="323">
        <v>6</v>
      </c>
      <c r="AC154" s="323">
        <v>8</v>
      </c>
    </row>
    <row r="155" spans="1:31" x14ac:dyDescent="0.2">
      <c r="A155" t="s">
        <v>36</v>
      </c>
      <c r="B155" t="s">
        <v>206</v>
      </c>
      <c r="C155" t="s">
        <v>207</v>
      </c>
      <c r="D155" t="s">
        <v>208</v>
      </c>
      <c r="E155" s="323" t="s">
        <v>306</v>
      </c>
      <c r="F155" s="323" t="s">
        <v>313</v>
      </c>
      <c r="G155" t="s">
        <v>149</v>
      </c>
      <c r="H155">
        <v>29.970029969999999</v>
      </c>
      <c r="I155">
        <v>8</v>
      </c>
      <c r="J155" t="s">
        <v>149</v>
      </c>
      <c r="K155">
        <v>185</v>
      </c>
      <c r="L155" s="323">
        <v>179.83709099999999</v>
      </c>
      <c r="M155" s="323">
        <v>41.891469999999998</v>
      </c>
      <c r="N155" s="323">
        <v>45.082255000000004</v>
      </c>
      <c r="O155" s="323">
        <v>41.262172999999997</v>
      </c>
      <c r="P155" s="323">
        <v>15.663766000000001</v>
      </c>
      <c r="Q155" s="323">
        <v>16.457056999999999</v>
      </c>
      <c r="R155" s="323">
        <v>44.168635999999999</v>
      </c>
      <c r="S155" s="323">
        <v>43.750737000000001</v>
      </c>
      <c r="T155" s="323">
        <v>37.533678000000002</v>
      </c>
      <c r="U155" s="323">
        <v>42.513775000000003</v>
      </c>
      <c r="V155" s="323">
        <v>41.767297999999997</v>
      </c>
      <c r="W155" s="323">
        <v>44.854771</v>
      </c>
      <c r="X155" s="323">
        <v>41.016908999999998</v>
      </c>
      <c r="Y155" s="323">
        <v>5.165438</v>
      </c>
      <c r="Z155" s="323">
        <v>1257</v>
      </c>
      <c r="AA155" s="323">
        <v>2.6943000000000001</v>
      </c>
      <c r="AB155" s="323">
        <v>6</v>
      </c>
      <c r="AC155" s="323">
        <v>8</v>
      </c>
    </row>
    <row r="156" spans="1:31" x14ac:dyDescent="0.2">
      <c r="A156" t="s">
        <v>36</v>
      </c>
      <c r="B156" t="s">
        <v>206</v>
      </c>
      <c r="C156" t="s">
        <v>207</v>
      </c>
      <c r="D156" t="s">
        <v>208</v>
      </c>
      <c r="E156" s="323" t="s">
        <v>306</v>
      </c>
      <c r="F156" s="323" t="s">
        <v>313</v>
      </c>
      <c r="G156" t="s">
        <v>149</v>
      </c>
      <c r="H156">
        <v>29.970029969999999</v>
      </c>
      <c r="I156">
        <v>8</v>
      </c>
      <c r="J156" t="s">
        <v>149</v>
      </c>
      <c r="K156">
        <v>210</v>
      </c>
      <c r="L156" s="323">
        <v>82.126544999999993</v>
      </c>
      <c r="M156" s="323">
        <v>39.698067999999999</v>
      </c>
      <c r="N156" s="323">
        <v>41.494660000000003</v>
      </c>
      <c r="O156" s="323">
        <v>38.383296000000001</v>
      </c>
      <c r="P156" s="323">
        <v>14.362016000000001</v>
      </c>
      <c r="Q156" s="323">
        <v>15.129951</v>
      </c>
      <c r="R156" s="323">
        <v>34.995911</v>
      </c>
      <c r="S156" s="323">
        <v>34.617663</v>
      </c>
      <c r="T156" s="323">
        <v>35.030498999999999</v>
      </c>
      <c r="U156" s="323">
        <v>39.221277999999998</v>
      </c>
      <c r="V156" s="323">
        <v>39.572968000000003</v>
      </c>
      <c r="W156" s="323">
        <v>41.160533000000001</v>
      </c>
      <c r="X156" s="323">
        <v>38.130122999999998</v>
      </c>
      <c r="Y156" s="323">
        <v>5.087898</v>
      </c>
      <c r="Z156" s="323">
        <v>849.6</v>
      </c>
      <c r="AA156" s="323">
        <v>2.27</v>
      </c>
      <c r="AB156" s="323">
        <v>5</v>
      </c>
      <c r="AC156" s="323">
        <v>8</v>
      </c>
    </row>
    <row r="157" spans="1:31" x14ac:dyDescent="0.2">
      <c r="A157" t="s">
        <v>36</v>
      </c>
      <c r="B157" t="s">
        <v>206</v>
      </c>
      <c r="C157" t="s">
        <v>207</v>
      </c>
      <c r="D157" t="s">
        <v>208</v>
      </c>
      <c r="E157" s="323" t="s">
        <v>306</v>
      </c>
      <c r="F157" s="323" t="s">
        <v>313</v>
      </c>
      <c r="G157" t="s">
        <v>149</v>
      </c>
      <c r="H157">
        <v>29.970029969999999</v>
      </c>
      <c r="I157">
        <v>8</v>
      </c>
      <c r="J157" t="s">
        <v>149</v>
      </c>
      <c r="K157">
        <v>235</v>
      </c>
      <c r="L157" s="323">
        <v>38.577455</v>
      </c>
      <c r="M157" s="323">
        <v>36.988419999999998</v>
      </c>
      <c r="N157" s="323">
        <v>37.838569999999997</v>
      </c>
      <c r="O157" s="323">
        <v>34.984067000000003</v>
      </c>
      <c r="P157" s="323">
        <v>13.076394000000001</v>
      </c>
      <c r="Q157" s="323">
        <v>13.843499</v>
      </c>
      <c r="R157" s="323">
        <v>30.256613000000002</v>
      </c>
      <c r="S157" s="323">
        <v>29.836304999999999</v>
      </c>
      <c r="T157" s="323">
        <v>32.067802</v>
      </c>
      <c r="U157" s="323">
        <v>35.737647000000003</v>
      </c>
      <c r="V157" s="323">
        <v>36.795971999999999</v>
      </c>
      <c r="W157" s="323">
        <v>37.374102000000001</v>
      </c>
      <c r="X157" s="323">
        <v>34.661245000000001</v>
      </c>
      <c r="Y157" s="323">
        <v>5.1637440000000003</v>
      </c>
      <c r="Z157" s="323">
        <v>583.70000000000005</v>
      </c>
      <c r="AA157" s="323">
        <v>1.9439</v>
      </c>
      <c r="AB157" s="323">
        <v>5</v>
      </c>
      <c r="AC157" s="323">
        <v>8</v>
      </c>
      <c r="AD157" s="475"/>
      <c r="AE157" s="475"/>
    </row>
    <row r="158" spans="1:31" x14ac:dyDescent="0.2">
      <c r="A158" t="s">
        <v>36</v>
      </c>
      <c r="B158" t="s">
        <v>206</v>
      </c>
      <c r="C158" t="s">
        <v>207</v>
      </c>
      <c r="D158" t="s">
        <v>208</v>
      </c>
      <c r="E158" s="323" t="s">
        <v>307</v>
      </c>
      <c r="F158" s="323" t="s">
        <v>295</v>
      </c>
      <c r="G158" t="s">
        <v>148</v>
      </c>
      <c r="H158">
        <v>30</v>
      </c>
      <c r="I158">
        <v>8</v>
      </c>
      <c r="J158" t="s">
        <v>148</v>
      </c>
      <c r="K158">
        <v>110</v>
      </c>
      <c r="L158" s="474">
        <v>5967.0254500000001</v>
      </c>
      <c r="M158" s="474">
        <v>56.449503999999997</v>
      </c>
      <c r="N158" s="474">
        <v>64.711391000000006</v>
      </c>
      <c r="O158" s="474">
        <v>65.537294000000003</v>
      </c>
      <c r="P158" s="474">
        <v>49.845525000000002</v>
      </c>
      <c r="Q158" s="474">
        <v>43.251337999999997</v>
      </c>
      <c r="R158" s="474">
        <v>97.079885000000004</v>
      </c>
      <c r="S158" s="474">
        <v>96.330620999999994</v>
      </c>
      <c r="T158" s="474">
        <v>62.186503000000002</v>
      </c>
      <c r="U158" s="474">
        <v>68.397004999999993</v>
      </c>
      <c r="V158" s="474">
        <v>56.023414000000002</v>
      </c>
      <c r="W158" s="474">
        <v>64.488986999999995</v>
      </c>
      <c r="X158" s="474">
        <v>65.100342999999995</v>
      </c>
      <c r="Y158" s="474">
        <v>4.0469999999999999E-2</v>
      </c>
      <c r="Z158" s="323">
        <v>2051.1999999999998</v>
      </c>
      <c r="AA158" s="323">
        <v>6.4261999999999997</v>
      </c>
      <c r="AB158" s="323">
        <v>6</v>
      </c>
      <c r="AC158" s="323">
        <v>8</v>
      </c>
      <c r="AD158" s="475"/>
      <c r="AE158" s="475"/>
    </row>
    <row r="159" spans="1:31" x14ac:dyDescent="0.2">
      <c r="A159" t="s">
        <v>36</v>
      </c>
      <c r="B159" t="s">
        <v>206</v>
      </c>
      <c r="C159" t="s">
        <v>207</v>
      </c>
      <c r="D159" t="s">
        <v>208</v>
      </c>
      <c r="E159" s="323" t="s">
        <v>307</v>
      </c>
      <c r="F159" s="323" t="s">
        <v>295</v>
      </c>
      <c r="G159" t="s">
        <v>148</v>
      </c>
      <c r="H159">
        <v>30</v>
      </c>
      <c r="I159">
        <v>8</v>
      </c>
      <c r="J159" t="s">
        <v>148</v>
      </c>
      <c r="K159">
        <v>135</v>
      </c>
      <c r="L159" s="323">
        <v>3585.818182</v>
      </c>
      <c r="M159" s="323">
        <v>52.409337000000001</v>
      </c>
      <c r="N159" s="323">
        <v>61.374792999999997</v>
      </c>
      <c r="O159" s="323">
        <v>62.135745</v>
      </c>
      <c r="P159" s="323">
        <v>44.759731000000002</v>
      </c>
      <c r="Q159" s="323">
        <v>39.550165999999997</v>
      </c>
      <c r="R159" s="323">
        <v>96.670815000000005</v>
      </c>
      <c r="S159" s="323">
        <v>95.612583000000001</v>
      </c>
      <c r="T159" s="323">
        <v>58.070509000000001</v>
      </c>
      <c r="U159" s="323">
        <v>64.181657000000001</v>
      </c>
      <c r="V159" s="323">
        <v>51.963645999999997</v>
      </c>
      <c r="W159" s="323">
        <v>61.185448999999998</v>
      </c>
      <c r="X159" s="323">
        <v>61.801738</v>
      </c>
      <c r="Y159" s="323">
        <v>6.5161999999999998E-2</v>
      </c>
      <c r="Z159" s="323">
        <v>2851.2</v>
      </c>
      <c r="AA159" s="323">
        <v>5.4261999999999997</v>
      </c>
      <c r="AB159" s="323">
        <v>11</v>
      </c>
      <c r="AC159" s="323">
        <v>19</v>
      </c>
    </row>
    <row r="160" spans="1:31" x14ac:dyDescent="0.2">
      <c r="A160" t="s">
        <v>36</v>
      </c>
      <c r="B160" t="s">
        <v>206</v>
      </c>
      <c r="C160" t="s">
        <v>207</v>
      </c>
      <c r="D160" t="s">
        <v>208</v>
      </c>
      <c r="E160" s="323" t="s">
        <v>307</v>
      </c>
      <c r="F160" s="323" t="s">
        <v>295</v>
      </c>
      <c r="G160" t="s">
        <v>148</v>
      </c>
      <c r="H160">
        <v>30</v>
      </c>
      <c r="I160">
        <v>8</v>
      </c>
      <c r="J160" t="s">
        <v>148</v>
      </c>
      <c r="K160">
        <v>160</v>
      </c>
      <c r="L160" s="323">
        <v>2219.505455</v>
      </c>
      <c r="M160" s="323">
        <v>48.210842</v>
      </c>
      <c r="N160" s="323">
        <v>57.819816000000003</v>
      </c>
      <c r="O160" s="323">
        <v>58.503233999999999</v>
      </c>
      <c r="P160" s="323">
        <v>39.827604999999998</v>
      </c>
      <c r="Q160" s="323">
        <v>35.055894000000002</v>
      </c>
      <c r="R160" s="323">
        <v>95.621409</v>
      </c>
      <c r="S160" s="323">
        <v>94.172573</v>
      </c>
      <c r="T160" s="323">
        <v>53.101934</v>
      </c>
      <c r="U160" s="323">
        <v>58.150868000000003</v>
      </c>
      <c r="V160" s="323">
        <v>47.833302000000003</v>
      </c>
      <c r="W160" s="323">
        <v>57.633541000000001</v>
      </c>
      <c r="X160" s="323">
        <v>58.231856999999998</v>
      </c>
      <c r="Y160" s="323">
        <v>8.3141000000000007E-2</v>
      </c>
      <c r="Z160" s="323">
        <v>2037.9</v>
      </c>
      <c r="AA160" s="323">
        <v>4.9428000000000001</v>
      </c>
      <c r="AB160" s="323">
        <v>11</v>
      </c>
      <c r="AC160" s="323">
        <v>19</v>
      </c>
    </row>
    <row r="161" spans="1:32" x14ac:dyDescent="0.2">
      <c r="A161" t="s">
        <v>36</v>
      </c>
      <c r="B161" t="s">
        <v>206</v>
      </c>
      <c r="C161" t="s">
        <v>207</v>
      </c>
      <c r="D161" t="s">
        <v>208</v>
      </c>
      <c r="E161" s="323" t="s">
        <v>307</v>
      </c>
      <c r="F161" s="323" t="s">
        <v>295</v>
      </c>
      <c r="G161" t="s">
        <v>148</v>
      </c>
      <c r="H161">
        <v>30</v>
      </c>
      <c r="I161">
        <v>8</v>
      </c>
      <c r="J161" t="s">
        <v>148</v>
      </c>
      <c r="K161">
        <v>185</v>
      </c>
      <c r="L161" s="323">
        <v>1340.2618179999999</v>
      </c>
      <c r="M161" s="323">
        <v>43.903210999999999</v>
      </c>
      <c r="N161" s="323">
        <v>54.097329000000002</v>
      </c>
      <c r="O161" s="323">
        <v>55.199466000000001</v>
      </c>
      <c r="P161" s="323">
        <v>34.410173999999998</v>
      </c>
      <c r="Q161" s="323">
        <v>29.916232999999998</v>
      </c>
      <c r="R161" s="323">
        <v>93.216789000000006</v>
      </c>
      <c r="S161" s="323">
        <v>91.188550000000006</v>
      </c>
      <c r="T161" s="323">
        <v>47.096691999999997</v>
      </c>
      <c r="U161" s="323">
        <v>52.168917</v>
      </c>
      <c r="V161" s="323">
        <v>43.625025999999998</v>
      </c>
      <c r="W161" s="323">
        <v>53.967137999999998</v>
      </c>
      <c r="X161" s="323">
        <v>54.811306999999999</v>
      </c>
      <c r="Y161" s="323">
        <v>5.5462999999999998E-2</v>
      </c>
      <c r="Z161" s="323">
        <v>2219.8000000000002</v>
      </c>
      <c r="AA161" s="323">
        <v>3.9203000000000001</v>
      </c>
      <c r="AB161" s="323">
        <v>11</v>
      </c>
      <c r="AC161" s="323">
        <v>17</v>
      </c>
    </row>
    <row r="162" spans="1:32" x14ac:dyDescent="0.2">
      <c r="A162" t="s">
        <v>36</v>
      </c>
      <c r="B162" t="s">
        <v>206</v>
      </c>
      <c r="C162" t="s">
        <v>207</v>
      </c>
      <c r="D162" t="s">
        <v>208</v>
      </c>
      <c r="E162" s="323" t="s">
        <v>307</v>
      </c>
      <c r="F162" s="323" t="s">
        <v>295</v>
      </c>
      <c r="G162" t="s">
        <v>148</v>
      </c>
      <c r="H162">
        <v>30</v>
      </c>
      <c r="I162">
        <v>8</v>
      </c>
      <c r="J162" t="s">
        <v>148</v>
      </c>
      <c r="K162">
        <v>210</v>
      </c>
      <c r="L162" s="323">
        <v>820.71272699999997</v>
      </c>
      <c r="M162" s="323">
        <v>39.241875999999998</v>
      </c>
      <c r="N162" s="323">
        <v>49.462113000000002</v>
      </c>
      <c r="O162" s="323">
        <v>49.116748000000001</v>
      </c>
      <c r="P162" s="323">
        <v>28.34085</v>
      </c>
      <c r="Q162" s="323">
        <v>24.266862</v>
      </c>
      <c r="R162" s="323">
        <v>87.103448999999998</v>
      </c>
      <c r="S162" s="323">
        <v>84.347329999999999</v>
      </c>
      <c r="T162" s="323">
        <v>40.208108000000003</v>
      </c>
      <c r="U162" s="323">
        <v>46.1297</v>
      </c>
      <c r="V162" s="323">
        <v>38.970075000000001</v>
      </c>
      <c r="W162" s="323">
        <v>49.381681999999998</v>
      </c>
      <c r="X162" s="323">
        <v>49.017315000000004</v>
      </c>
      <c r="Y162" s="323">
        <v>7.5634000000000007E-2</v>
      </c>
      <c r="Z162" s="323">
        <v>2257.4</v>
      </c>
      <c r="AA162" s="323">
        <v>3.6537000000000002</v>
      </c>
      <c r="AB162" s="323">
        <v>11</v>
      </c>
      <c r="AC162" s="323">
        <v>19</v>
      </c>
      <c r="AF162" s="174"/>
    </row>
    <row r="163" spans="1:32" x14ac:dyDescent="0.2">
      <c r="A163" t="s">
        <v>36</v>
      </c>
      <c r="B163" t="s">
        <v>206</v>
      </c>
      <c r="C163" t="s">
        <v>207</v>
      </c>
      <c r="D163" t="s">
        <v>208</v>
      </c>
      <c r="E163" s="323" t="s">
        <v>307</v>
      </c>
      <c r="F163" s="323" t="s">
        <v>295</v>
      </c>
      <c r="G163" t="s">
        <v>148</v>
      </c>
      <c r="H163">
        <v>30</v>
      </c>
      <c r="I163">
        <v>8</v>
      </c>
      <c r="J163" t="s">
        <v>148</v>
      </c>
      <c r="K163">
        <v>235</v>
      </c>
      <c r="L163" s="323">
        <v>482.82181800000001</v>
      </c>
      <c r="M163" s="323">
        <v>34.536751000000002</v>
      </c>
      <c r="N163" s="323">
        <v>45.511828000000001</v>
      </c>
      <c r="O163" s="323">
        <v>47.143687</v>
      </c>
      <c r="P163" s="323">
        <v>22.469687</v>
      </c>
      <c r="Q163" s="323">
        <v>19.287423</v>
      </c>
      <c r="R163" s="323">
        <v>74.429000000000002</v>
      </c>
      <c r="S163" s="323">
        <v>71.307889000000003</v>
      </c>
      <c r="T163" s="323">
        <v>33.496088</v>
      </c>
      <c r="U163" s="323">
        <v>40.104810999999998</v>
      </c>
      <c r="V163" s="323">
        <v>34.290548999999999</v>
      </c>
      <c r="W163" s="323">
        <v>45.440852999999997</v>
      </c>
      <c r="X163" s="323">
        <v>46.972487000000001</v>
      </c>
      <c r="Y163" s="323">
        <v>2.291E-2</v>
      </c>
      <c r="Z163" s="323">
        <v>2070.8000000000002</v>
      </c>
      <c r="AA163" s="323">
        <v>3.3132999999999999</v>
      </c>
      <c r="AB163" s="323">
        <v>11</v>
      </c>
      <c r="AC163" s="323">
        <v>19</v>
      </c>
    </row>
    <row r="164" spans="1:32" x14ac:dyDescent="0.2">
      <c r="A164" t="s">
        <v>36</v>
      </c>
      <c r="B164" t="s">
        <v>206</v>
      </c>
      <c r="C164" t="s">
        <v>207</v>
      </c>
      <c r="D164" t="s">
        <v>208</v>
      </c>
      <c r="E164" s="323" t="s">
        <v>307</v>
      </c>
      <c r="F164" s="323" t="s">
        <v>296</v>
      </c>
      <c r="G164" t="s">
        <v>151</v>
      </c>
      <c r="H164">
        <v>30</v>
      </c>
      <c r="I164">
        <v>8</v>
      </c>
      <c r="J164" t="s">
        <v>151</v>
      </c>
      <c r="K164">
        <v>110</v>
      </c>
      <c r="L164" s="323">
        <v>7023.6145450000004</v>
      </c>
      <c r="M164" s="323">
        <v>51.154862000000001</v>
      </c>
      <c r="N164" s="323">
        <v>51.133741999999998</v>
      </c>
      <c r="O164" s="323">
        <v>51.314894000000002</v>
      </c>
      <c r="P164" s="323">
        <v>34.152551000000003</v>
      </c>
      <c r="Q164" s="323">
        <v>31.661697</v>
      </c>
      <c r="R164" s="323">
        <v>96.893857999999994</v>
      </c>
      <c r="S164" s="323">
        <v>96.088041000000004</v>
      </c>
      <c r="T164" s="323">
        <v>52.774096999999998</v>
      </c>
      <c r="U164" s="323">
        <v>54.975462</v>
      </c>
      <c r="V164" s="323">
        <v>51.122469000000002</v>
      </c>
      <c r="W164" s="323">
        <v>51.10642</v>
      </c>
      <c r="X164" s="323">
        <v>51.283749</v>
      </c>
      <c r="Y164" s="323">
        <v>0.182307</v>
      </c>
      <c r="Z164" s="323">
        <v>2487.6</v>
      </c>
      <c r="AA164" s="323">
        <v>2.6320999999999999</v>
      </c>
      <c r="AB164" s="323">
        <v>7</v>
      </c>
      <c r="AC164" s="323">
        <v>8</v>
      </c>
      <c r="AF164" s="174"/>
    </row>
    <row r="165" spans="1:32" x14ac:dyDescent="0.2">
      <c r="A165" t="s">
        <v>36</v>
      </c>
      <c r="B165" t="s">
        <v>206</v>
      </c>
      <c r="C165" t="s">
        <v>207</v>
      </c>
      <c r="D165" t="s">
        <v>208</v>
      </c>
      <c r="E165" s="323" t="s">
        <v>307</v>
      </c>
      <c r="F165" s="323" t="s">
        <v>296</v>
      </c>
      <c r="G165" t="s">
        <v>151</v>
      </c>
      <c r="H165">
        <v>30</v>
      </c>
      <c r="I165">
        <v>8</v>
      </c>
      <c r="J165" t="s">
        <v>151</v>
      </c>
      <c r="K165">
        <v>135</v>
      </c>
      <c r="L165" s="323">
        <v>4231.7745450000002</v>
      </c>
      <c r="M165" s="323">
        <v>47.417513999999997</v>
      </c>
      <c r="N165" s="323">
        <v>47.341095000000003</v>
      </c>
      <c r="O165" s="323">
        <v>47.474708999999997</v>
      </c>
      <c r="P165" s="323">
        <v>29.752113999999999</v>
      </c>
      <c r="Q165" s="323">
        <v>28.073955999999999</v>
      </c>
      <c r="R165" s="323">
        <v>95.684939</v>
      </c>
      <c r="S165" s="323">
        <v>94.568976000000006</v>
      </c>
      <c r="T165" s="323">
        <v>47.649963999999997</v>
      </c>
      <c r="U165" s="323">
        <v>51.345047999999998</v>
      </c>
      <c r="V165" s="323">
        <v>47.396493</v>
      </c>
      <c r="W165" s="323">
        <v>47.321784999999998</v>
      </c>
      <c r="X165" s="323">
        <v>47.448898999999997</v>
      </c>
      <c r="Y165" s="323">
        <v>0.135464</v>
      </c>
      <c r="Z165" s="323">
        <v>2854.6</v>
      </c>
      <c r="AA165" s="323">
        <v>2.6898</v>
      </c>
      <c r="AB165" s="323">
        <v>7</v>
      </c>
      <c r="AC165" s="323">
        <v>8</v>
      </c>
    </row>
    <row r="166" spans="1:32" x14ac:dyDescent="0.2">
      <c r="A166" t="s">
        <v>36</v>
      </c>
      <c r="B166" t="s">
        <v>206</v>
      </c>
      <c r="C166" t="s">
        <v>207</v>
      </c>
      <c r="D166" t="s">
        <v>208</v>
      </c>
      <c r="E166" s="323" t="s">
        <v>307</v>
      </c>
      <c r="F166" s="323" t="s">
        <v>296</v>
      </c>
      <c r="G166" t="s">
        <v>151</v>
      </c>
      <c r="H166">
        <v>30</v>
      </c>
      <c r="I166">
        <v>8</v>
      </c>
      <c r="J166" t="s">
        <v>151</v>
      </c>
      <c r="K166">
        <v>160</v>
      </c>
      <c r="L166" s="323">
        <v>2541.2363639999999</v>
      </c>
      <c r="M166" s="323">
        <v>43.271757999999998</v>
      </c>
      <c r="N166" s="323">
        <v>43.153849000000001</v>
      </c>
      <c r="O166" s="323">
        <v>43.279069</v>
      </c>
      <c r="P166" s="323">
        <v>25.425418000000001</v>
      </c>
      <c r="Q166" s="323">
        <v>24.399495000000002</v>
      </c>
      <c r="R166" s="323">
        <v>92.717208999999997</v>
      </c>
      <c r="S166" s="323">
        <v>91.230911000000006</v>
      </c>
      <c r="T166" s="323">
        <v>42.634785999999998</v>
      </c>
      <c r="U166" s="323">
        <v>47.414541</v>
      </c>
      <c r="V166" s="323">
        <v>43.255425000000002</v>
      </c>
      <c r="W166" s="323">
        <v>43.138303999999998</v>
      </c>
      <c r="X166" s="323">
        <v>43.257778999999999</v>
      </c>
      <c r="Y166" s="323">
        <v>0.18212400000000001</v>
      </c>
      <c r="Z166" s="323">
        <v>2297.4</v>
      </c>
      <c r="AA166" s="323">
        <v>1.8616999999999999</v>
      </c>
      <c r="AB166" s="323">
        <v>7</v>
      </c>
      <c r="AC166" s="323">
        <v>7</v>
      </c>
    </row>
    <row r="167" spans="1:32" x14ac:dyDescent="0.2">
      <c r="A167" t="s">
        <v>36</v>
      </c>
      <c r="B167" t="s">
        <v>206</v>
      </c>
      <c r="C167" t="s">
        <v>207</v>
      </c>
      <c r="D167" t="s">
        <v>208</v>
      </c>
      <c r="E167" s="323" t="s">
        <v>307</v>
      </c>
      <c r="F167" s="323" t="s">
        <v>296</v>
      </c>
      <c r="G167" t="s">
        <v>151</v>
      </c>
      <c r="H167">
        <v>30</v>
      </c>
      <c r="I167">
        <v>8</v>
      </c>
      <c r="J167" t="s">
        <v>151</v>
      </c>
      <c r="K167">
        <v>185</v>
      </c>
      <c r="L167" s="323">
        <v>1475.7236359999999</v>
      </c>
      <c r="M167" s="323">
        <v>38.692628999999997</v>
      </c>
      <c r="N167" s="323">
        <v>38.573864</v>
      </c>
      <c r="O167" s="323">
        <v>38.667091999999997</v>
      </c>
      <c r="P167" s="323">
        <v>20.836418999999999</v>
      </c>
      <c r="Q167" s="323">
        <v>20.226997000000001</v>
      </c>
      <c r="R167" s="323">
        <v>86.478610000000003</v>
      </c>
      <c r="S167" s="323">
        <v>84.240144999999998</v>
      </c>
      <c r="T167" s="323">
        <v>37.534650999999997</v>
      </c>
      <c r="U167" s="323">
        <v>43.129016999999997</v>
      </c>
      <c r="V167" s="323">
        <v>38.684947999999999</v>
      </c>
      <c r="W167" s="323">
        <v>38.565173999999999</v>
      </c>
      <c r="X167" s="323">
        <v>38.655555999999997</v>
      </c>
      <c r="Y167" s="323">
        <v>0.455119</v>
      </c>
      <c r="Z167" s="323">
        <v>2471.6999999999998</v>
      </c>
      <c r="AA167" s="323">
        <v>1.7169000000000001</v>
      </c>
      <c r="AB167" s="323">
        <v>7</v>
      </c>
      <c r="AC167" s="323">
        <v>7</v>
      </c>
      <c r="AF167" s="174"/>
    </row>
    <row r="168" spans="1:32" x14ac:dyDescent="0.2">
      <c r="A168" t="s">
        <v>36</v>
      </c>
      <c r="B168" t="s">
        <v>206</v>
      </c>
      <c r="C168" t="s">
        <v>207</v>
      </c>
      <c r="D168" t="s">
        <v>208</v>
      </c>
      <c r="E168" s="323" t="s">
        <v>307</v>
      </c>
      <c r="F168" s="323" t="s">
        <v>296</v>
      </c>
      <c r="G168" t="s">
        <v>151</v>
      </c>
      <c r="H168">
        <v>30</v>
      </c>
      <c r="I168">
        <v>8</v>
      </c>
      <c r="J168" t="s">
        <v>151</v>
      </c>
      <c r="K168">
        <v>210</v>
      </c>
      <c r="L168" s="323">
        <v>816.06545500000004</v>
      </c>
      <c r="M168" s="323">
        <v>34.011012999999998</v>
      </c>
      <c r="N168" s="323">
        <v>33.867859000000003</v>
      </c>
      <c r="O168" s="323">
        <v>34.053688000000001</v>
      </c>
      <c r="P168" s="323">
        <v>16.390598000000001</v>
      </c>
      <c r="Q168" s="323">
        <v>16.323222999999999</v>
      </c>
      <c r="R168" s="323">
        <v>73.451194999999998</v>
      </c>
      <c r="S168" s="323">
        <v>70.693758000000003</v>
      </c>
      <c r="T168" s="323">
        <v>32.460048999999998</v>
      </c>
      <c r="U168" s="323">
        <v>38.711458999999998</v>
      </c>
      <c r="V168" s="323">
        <v>34.006405999999998</v>
      </c>
      <c r="W168" s="323">
        <v>33.862814999999998</v>
      </c>
      <c r="X168" s="323">
        <v>34.047398000000001</v>
      </c>
      <c r="Y168" s="323">
        <v>0.89738300000000004</v>
      </c>
      <c r="Z168" s="323">
        <v>2321.9</v>
      </c>
      <c r="AA168" s="323">
        <v>1.8307</v>
      </c>
      <c r="AB168" s="323">
        <v>6</v>
      </c>
      <c r="AC168" s="323">
        <v>8</v>
      </c>
    </row>
    <row r="169" spans="1:32" x14ac:dyDescent="0.2">
      <c r="A169" t="s">
        <v>36</v>
      </c>
      <c r="B169" t="s">
        <v>206</v>
      </c>
      <c r="C169" t="s">
        <v>207</v>
      </c>
      <c r="D169" t="s">
        <v>208</v>
      </c>
      <c r="E169" s="323" t="s">
        <v>307</v>
      </c>
      <c r="F169" s="323" t="s">
        <v>296</v>
      </c>
      <c r="G169" t="s">
        <v>151</v>
      </c>
      <c r="H169">
        <v>30</v>
      </c>
      <c r="I169">
        <v>8</v>
      </c>
      <c r="J169" t="s">
        <v>151</v>
      </c>
      <c r="K169">
        <v>235</v>
      </c>
      <c r="L169" s="323">
        <v>410.21090900000002</v>
      </c>
      <c r="M169" s="323">
        <v>29.338521</v>
      </c>
      <c r="N169" s="323">
        <v>29.305845999999999</v>
      </c>
      <c r="O169" s="323">
        <v>29.438164</v>
      </c>
      <c r="P169" s="323">
        <v>12.249578</v>
      </c>
      <c r="Q169" s="323">
        <v>12.492651</v>
      </c>
      <c r="R169" s="323">
        <v>53.914717000000003</v>
      </c>
      <c r="S169" s="323">
        <v>50.661085999999997</v>
      </c>
      <c r="T169" s="323">
        <v>27.270047000000002</v>
      </c>
      <c r="U169" s="323">
        <v>34.275945</v>
      </c>
      <c r="V169" s="323">
        <v>29.335619000000001</v>
      </c>
      <c r="W169" s="323">
        <v>29.302303999999999</v>
      </c>
      <c r="X169" s="323">
        <v>29.433415</v>
      </c>
      <c r="Y169" s="323">
        <v>0.77455399999999996</v>
      </c>
      <c r="Z169" s="323">
        <v>1949.7</v>
      </c>
      <c r="AA169" s="323">
        <v>1.4452</v>
      </c>
      <c r="AB169" s="323">
        <v>6</v>
      </c>
      <c r="AC169" s="323">
        <v>8</v>
      </c>
    </row>
    <row r="170" spans="1:32" x14ac:dyDescent="0.2">
      <c r="A170" t="s">
        <v>36</v>
      </c>
      <c r="B170" t="s">
        <v>206</v>
      </c>
      <c r="C170" t="s">
        <v>207</v>
      </c>
      <c r="D170" t="s">
        <v>208</v>
      </c>
      <c r="E170" s="323" t="s">
        <v>307</v>
      </c>
      <c r="F170" s="323" t="s">
        <v>297</v>
      </c>
      <c r="G170" t="s">
        <v>151</v>
      </c>
      <c r="H170">
        <v>59.940059939999998</v>
      </c>
      <c r="I170">
        <v>8</v>
      </c>
      <c r="J170" t="s">
        <v>151</v>
      </c>
      <c r="K170">
        <v>110</v>
      </c>
      <c r="L170" s="323">
        <v>13367.534545</v>
      </c>
      <c r="M170" s="323">
        <v>47.070343999999999</v>
      </c>
      <c r="N170" s="323">
        <v>51.865276999999999</v>
      </c>
      <c r="O170" s="323">
        <v>53.997155999999997</v>
      </c>
      <c r="P170" s="323">
        <v>32.636206000000001</v>
      </c>
      <c r="Q170" s="323">
        <v>28.020371999999998</v>
      </c>
      <c r="R170" s="323">
        <v>94.333569999999995</v>
      </c>
      <c r="S170" s="323">
        <v>92.503574</v>
      </c>
      <c r="T170" s="323">
        <v>49.031528000000002</v>
      </c>
      <c r="U170" s="323">
        <v>53.679285</v>
      </c>
      <c r="V170" s="323">
        <v>46.906680000000001</v>
      </c>
      <c r="W170" s="323">
        <v>51.804299999999998</v>
      </c>
      <c r="X170" s="323">
        <v>53.979126999999998</v>
      </c>
      <c r="Y170" s="323">
        <v>9.2399999999999999E-3</v>
      </c>
      <c r="Z170" s="323">
        <v>6645.2</v>
      </c>
      <c r="AA170" s="323">
        <v>7.8604000000000003</v>
      </c>
      <c r="AB170" s="323">
        <v>12</v>
      </c>
      <c r="AC170" s="323">
        <v>12</v>
      </c>
    </row>
    <row r="171" spans="1:32" x14ac:dyDescent="0.2">
      <c r="A171" t="s">
        <v>36</v>
      </c>
      <c r="B171" t="s">
        <v>206</v>
      </c>
      <c r="C171" t="s">
        <v>207</v>
      </c>
      <c r="D171" t="s">
        <v>208</v>
      </c>
      <c r="E171" s="323" t="s">
        <v>307</v>
      </c>
      <c r="F171" s="323" t="s">
        <v>297</v>
      </c>
      <c r="G171" t="s">
        <v>151</v>
      </c>
      <c r="H171">
        <v>59.940059939999998</v>
      </c>
      <c r="I171">
        <v>8</v>
      </c>
      <c r="J171" t="s">
        <v>151</v>
      </c>
      <c r="K171">
        <v>135</v>
      </c>
      <c r="L171" s="323">
        <v>6235.7818180000004</v>
      </c>
      <c r="M171" s="323">
        <v>44.364525999999998</v>
      </c>
      <c r="N171" s="323">
        <v>49.666319999999999</v>
      </c>
      <c r="O171" s="323">
        <v>51.922338000000003</v>
      </c>
      <c r="P171" s="323">
        <v>29.977589999999999</v>
      </c>
      <c r="Q171" s="323">
        <v>25.425550000000001</v>
      </c>
      <c r="R171" s="323">
        <v>91.825326000000004</v>
      </c>
      <c r="S171" s="323">
        <v>89.654888999999997</v>
      </c>
      <c r="T171" s="323">
        <v>45.842706</v>
      </c>
      <c r="U171" s="323">
        <v>51.549210000000002</v>
      </c>
      <c r="V171" s="323">
        <v>44.261189000000002</v>
      </c>
      <c r="W171" s="323">
        <v>49.638272000000001</v>
      </c>
      <c r="X171" s="323">
        <v>51.905479</v>
      </c>
      <c r="Y171" s="323">
        <v>8.5780000000000006E-3</v>
      </c>
      <c r="Z171" s="323">
        <v>7129.2</v>
      </c>
      <c r="AA171" s="323">
        <v>6.2747999999999999</v>
      </c>
      <c r="AB171" s="323">
        <v>12</v>
      </c>
      <c r="AC171" s="323">
        <v>12</v>
      </c>
    </row>
    <row r="172" spans="1:32" x14ac:dyDescent="0.2">
      <c r="A172" t="s">
        <v>36</v>
      </c>
      <c r="B172" t="s">
        <v>206</v>
      </c>
      <c r="C172" t="s">
        <v>207</v>
      </c>
      <c r="D172" t="s">
        <v>208</v>
      </c>
      <c r="E172" s="323" t="s">
        <v>307</v>
      </c>
      <c r="F172" s="323" t="s">
        <v>297</v>
      </c>
      <c r="G172" t="s">
        <v>151</v>
      </c>
      <c r="H172">
        <v>59.940059939999998</v>
      </c>
      <c r="I172">
        <v>8</v>
      </c>
      <c r="J172" t="s">
        <v>151</v>
      </c>
      <c r="K172">
        <v>160</v>
      </c>
      <c r="L172" s="323">
        <v>2958.5381819999998</v>
      </c>
      <c r="M172" s="323">
        <v>41.578389999999999</v>
      </c>
      <c r="N172" s="323">
        <v>46.827468000000003</v>
      </c>
      <c r="O172" s="323">
        <v>49.330036999999997</v>
      </c>
      <c r="P172" s="323">
        <v>26.958148000000001</v>
      </c>
      <c r="Q172" s="323">
        <v>22.5213</v>
      </c>
      <c r="R172" s="323">
        <v>87.151625999999993</v>
      </c>
      <c r="S172" s="323">
        <v>84.805080000000004</v>
      </c>
      <c r="T172" s="323">
        <v>42.055318</v>
      </c>
      <c r="U172" s="323">
        <v>48.976976000000001</v>
      </c>
      <c r="V172" s="323">
        <v>41.528334000000001</v>
      </c>
      <c r="W172" s="323">
        <v>46.809021000000001</v>
      </c>
      <c r="X172" s="323">
        <v>49.313943999999999</v>
      </c>
      <c r="Y172" s="323">
        <v>7.626E-3</v>
      </c>
      <c r="Z172" s="323">
        <v>4780.3</v>
      </c>
      <c r="AA172" s="323">
        <v>5.9013999999999998</v>
      </c>
      <c r="AB172" s="323">
        <v>11</v>
      </c>
      <c r="AC172" s="323">
        <v>12</v>
      </c>
    </row>
    <row r="173" spans="1:32" x14ac:dyDescent="0.2">
      <c r="A173" t="s">
        <v>36</v>
      </c>
      <c r="B173" t="s">
        <v>206</v>
      </c>
      <c r="C173" t="s">
        <v>207</v>
      </c>
      <c r="D173" t="s">
        <v>208</v>
      </c>
      <c r="E173" s="323" t="s">
        <v>307</v>
      </c>
      <c r="F173" s="323" t="s">
        <v>297</v>
      </c>
      <c r="G173" t="s">
        <v>151</v>
      </c>
      <c r="H173">
        <v>59.940059939999998</v>
      </c>
      <c r="I173">
        <v>8</v>
      </c>
      <c r="J173" t="s">
        <v>151</v>
      </c>
      <c r="K173">
        <v>185</v>
      </c>
      <c r="L173" s="323">
        <v>1391.9563639999999</v>
      </c>
      <c r="M173" s="323">
        <v>38.489899000000001</v>
      </c>
      <c r="N173" s="323">
        <v>43.411378999999997</v>
      </c>
      <c r="O173" s="323">
        <v>46.412094000000003</v>
      </c>
      <c r="P173" s="323">
        <v>23.356144</v>
      </c>
      <c r="Q173" s="323">
        <v>19.046759000000002</v>
      </c>
      <c r="R173" s="323">
        <v>78.560209999999998</v>
      </c>
      <c r="S173" s="323">
        <v>76.125781000000003</v>
      </c>
      <c r="T173" s="323">
        <v>37.635655999999997</v>
      </c>
      <c r="U173" s="323">
        <v>45.899428</v>
      </c>
      <c r="V173" s="323">
        <v>38.469377000000001</v>
      </c>
      <c r="W173" s="323">
        <v>43.39743</v>
      </c>
      <c r="X173" s="323">
        <v>46.399239000000001</v>
      </c>
      <c r="Y173" s="323">
        <v>8.7650000000000002E-3</v>
      </c>
      <c r="Z173" s="323">
        <v>3720.1</v>
      </c>
      <c r="AA173" s="323">
        <v>5.1227</v>
      </c>
      <c r="AB173" s="323">
        <v>11</v>
      </c>
      <c r="AC173" s="323">
        <v>12</v>
      </c>
    </row>
    <row r="174" spans="1:32" x14ac:dyDescent="0.2">
      <c r="A174" t="s">
        <v>36</v>
      </c>
      <c r="B174" t="s">
        <v>206</v>
      </c>
      <c r="C174" t="s">
        <v>207</v>
      </c>
      <c r="D174" t="s">
        <v>208</v>
      </c>
      <c r="E174" s="323" t="s">
        <v>307</v>
      </c>
      <c r="F174" s="323" t="s">
        <v>297</v>
      </c>
      <c r="G174" t="s">
        <v>151</v>
      </c>
      <c r="H174">
        <v>59.940059939999998</v>
      </c>
      <c r="I174">
        <v>8</v>
      </c>
      <c r="J174" t="s">
        <v>151</v>
      </c>
      <c r="K174">
        <v>210</v>
      </c>
      <c r="L174" s="323">
        <v>647.07636400000001</v>
      </c>
      <c r="M174" s="323">
        <v>34.923025000000003</v>
      </c>
      <c r="N174" s="323">
        <v>39.647418000000002</v>
      </c>
      <c r="O174" s="323">
        <v>42.992972000000002</v>
      </c>
      <c r="P174" s="323">
        <v>18.737618999999999</v>
      </c>
      <c r="Q174" s="323">
        <v>14.986867999999999</v>
      </c>
      <c r="R174" s="323">
        <v>61.329289000000003</v>
      </c>
      <c r="S174" s="323">
        <v>58.999527999999998</v>
      </c>
      <c r="T174" s="323">
        <v>32.646147999999997</v>
      </c>
      <c r="U174" s="323">
        <v>42.239497</v>
      </c>
      <c r="V174" s="323">
        <v>34.912818000000001</v>
      </c>
      <c r="W174" s="323">
        <v>39.634732999999997</v>
      </c>
      <c r="X174" s="323">
        <v>42.973725000000002</v>
      </c>
      <c r="Y174" s="323">
        <v>2.248E-3</v>
      </c>
      <c r="Z174" s="323">
        <v>3322.5</v>
      </c>
      <c r="AA174" s="323">
        <v>4.6452</v>
      </c>
      <c r="AB174" s="323">
        <v>11</v>
      </c>
      <c r="AC174" s="323">
        <v>12</v>
      </c>
    </row>
    <row r="175" spans="1:32" x14ac:dyDescent="0.2">
      <c r="A175" t="s">
        <v>36</v>
      </c>
      <c r="B175" t="s">
        <v>206</v>
      </c>
      <c r="C175" t="s">
        <v>207</v>
      </c>
      <c r="D175" t="s">
        <v>208</v>
      </c>
      <c r="E175" s="323" t="s">
        <v>307</v>
      </c>
      <c r="F175" s="323" t="s">
        <v>297</v>
      </c>
      <c r="G175" t="s">
        <v>151</v>
      </c>
      <c r="H175">
        <v>59.940059939999998</v>
      </c>
      <c r="I175">
        <v>8</v>
      </c>
      <c r="J175" t="s">
        <v>151</v>
      </c>
      <c r="K175">
        <v>235</v>
      </c>
      <c r="L175" s="323">
        <v>291.61454500000002</v>
      </c>
      <c r="M175" s="323">
        <v>31.443358</v>
      </c>
      <c r="N175" s="323">
        <v>35.859071</v>
      </c>
      <c r="O175" s="323">
        <v>39.494256</v>
      </c>
      <c r="P175" s="323">
        <v>13.381553</v>
      </c>
      <c r="Q175" s="323">
        <v>11.133629000000001</v>
      </c>
      <c r="R175" s="323">
        <v>34.805714000000002</v>
      </c>
      <c r="S175" s="323">
        <v>33.131692000000001</v>
      </c>
      <c r="T175" s="323">
        <v>28.000449</v>
      </c>
      <c r="U175" s="323">
        <v>38.370606000000002</v>
      </c>
      <c r="V175" s="323">
        <v>31.434950000000001</v>
      </c>
      <c r="W175" s="323">
        <v>35.846209999999999</v>
      </c>
      <c r="X175" s="323">
        <v>39.470106999999999</v>
      </c>
      <c r="Y175" s="323">
        <v>3.7659999999999998E-3</v>
      </c>
      <c r="Z175" s="323">
        <v>2711.8</v>
      </c>
      <c r="AA175" s="323">
        <v>2.8323</v>
      </c>
      <c r="AB175" s="323">
        <v>10</v>
      </c>
      <c r="AC175" s="323">
        <v>12</v>
      </c>
    </row>
    <row r="176" spans="1:32" x14ac:dyDescent="0.2">
      <c r="A176" t="s">
        <v>36</v>
      </c>
      <c r="B176" t="s">
        <v>206</v>
      </c>
      <c r="C176" t="s">
        <v>207</v>
      </c>
      <c r="D176" t="s">
        <v>208</v>
      </c>
      <c r="E176" s="323" t="s">
        <v>307</v>
      </c>
      <c r="F176" s="323" t="s">
        <v>298</v>
      </c>
      <c r="G176" t="s">
        <v>151</v>
      </c>
      <c r="H176">
        <v>60</v>
      </c>
      <c r="I176">
        <v>8</v>
      </c>
      <c r="J176" t="s">
        <v>151</v>
      </c>
      <c r="K176">
        <v>110</v>
      </c>
      <c r="L176" s="323">
        <v>10995.141818</v>
      </c>
      <c r="M176" s="323">
        <v>43.430585000000001</v>
      </c>
      <c r="N176" s="323">
        <v>43.260561000000003</v>
      </c>
      <c r="O176" s="323">
        <v>46.042665999999997</v>
      </c>
      <c r="P176" s="323">
        <v>27.486363000000001</v>
      </c>
      <c r="Q176" s="323">
        <v>23.804846000000001</v>
      </c>
      <c r="R176" s="323">
        <v>99.957603000000006</v>
      </c>
      <c r="S176" s="323">
        <v>99.748632999999998</v>
      </c>
      <c r="T176" s="323">
        <v>45.654294999999998</v>
      </c>
      <c r="U176" s="323">
        <v>42.121473000000002</v>
      </c>
      <c r="V176" s="323">
        <v>43.340434999999999</v>
      </c>
      <c r="W176" s="323">
        <v>43.163133000000002</v>
      </c>
      <c r="X176" s="323">
        <v>45.994771999999998</v>
      </c>
      <c r="Y176" s="323">
        <v>0.28072399999999997</v>
      </c>
      <c r="Z176" s="323">
        <v>9756.2999999999993</v>
      </c>
      <c r="AA176" s="323">
        <v>3.7273999999999998</v>
      </c>
      <c r="AB176" s="323">
        <v>7</v>
      </c>
      <c r="AC176" s="323">
        <v>8</v>
      </c>
    </row>
    <row r="177" spans="1:32" x14ac:dyDescent="0.2">
      <c r="A177" t="s">
        <v>36</v>
      </c>
      <c r="B177" t="s">
        <v>206</v>
      </c>
      <c r="C177" t="s">
        <v>207</v>
      </c>
      <c r="D177" t="s">
        <v>208</v>
      </c>
      <c r="E177" s="323" t="s">
        <v>307</v>
      </c>
      <c r="F177" s="323" t="s">
        <v>298</v>
      </c>
      <c r="G177" t="s">
        <v>151</v>
      </c>
      <c r="H177">
        <v>60</v>
      </c>
      <c r="I177">
        <v>8</v>
      </c>
      <c r="J177" t="s">
        <v>151</v>
      </c>
      <c r="K177">
        <v>135</v>
      </c>
      <c r="L177" s="323">
        <v>3284.247273</v>
      </c>
      <c r="M177" s="323">
        <v>42.187351</v>
      </c>
      <c r="N177" s="323">
        <v>42.765371999999999</v>
      </c>
      <c r="O177" s="323">
        <v>45.507168999999998</v>
      </c>
      <c r="P177" s="323">
        <v>25.067325</v>
      </c>
      <c r="Q177" s="323">
        <v>22.226801999999999</v>
      </c>
      <c r="R177" s="323">
        <v>99.363175999999996</v>
      </c>
      <c r="S177" s="323">
        <v>98.549139999999994</v>
      </c>
      <c r="T177" s="323">
        <v>43.074145999999999</v>
      </c>
      <c r="U177" s="323">
        <v>41.465640999999998</v>
      </c>
      <c r="V177" s="323">
        <v>42.168931000000001</v>
      </c>
      <c r="W177" s="323">
        <v>42.749727</v>
      </c>
      <c r="X177" s="323">
        <v>45.503158999999997</v>
      </c>
      <c r="Y177" s="323">
        <v>0.44386500000000001</v>
      </c>
      <c r="Z177" s="323">
        <v>7433</v>
      </c>
      <c r="AA177" s="323">
        <v>3.3512</v>
      </c>
      <c r="AB177" s="323">
        <v>7</v>
      </c>
      <c r="AC177" s="323">
        <v>8</v>
      </c>
    </row>
    <row r="178" spans="1:32" x14ac:dyDescent="0.2">
      <c r="A178" t="s">
        <v>36</v>
      </c>
      <c r="B178" t="s">
        <v>206</v>
      </c>
      <c r="C178" t="s">
        <v>207</v>
      </c>
      <c r="D178" t="s">
        <v>208</v>
      </c>
      <c r="E178" s="323" t="s">
        <v>307</v>
      </c>
      <c r="F178" s="323" t="s">
        <v>298</v>
      </c>
      <c r="G178" t="s">
        <v>151</v>
      </c>
      <c r="H178">
        <v>60</v>
      </c>
      <c r="I178">
        <v>8</v>
      </c>
      <c r="J178" t="s">
        <v>151</v>
      </c>
      <c r="K178">
        <v>160</v>
      </c>
      <c r="L178" s="323">
        <v>1129.1781820000001</v>
      </c>
      <c r="M178" s="323">
        <v>40.416573</v>
      </c>
      <c r="N178" s="323">
        <v>42.262680000000003</v>
      </c>
      <c r="O178" s="323">
        <v>44.814011999999998</v>
      </c>
      <c r="P178" s="323">
        <v>22.070063999999999</v>
      </c>
      <c r="Q178" s="323">
        <v>20.241857</v>
      </c>
      <c r="R178" s="323">
        <v>97.070887999999997</v>
      </c>
      <c r="S178" s="323">
        <v>95.992509999999996</v>
      </c>
      <c r="T178" s="323">
        <v>40.109974000000001</v>
      </c>
      <c r="U178" s="323">
        <v>40.515391000000001</v>
      </c>
      <c r="V178" s="323">
        <v>40.409452000000002</v>
      </c>
      <c r="W178" s="323">
        <v>42.262166999999998</v>
      </c>
      <c r="X178" s="323">
        <v>44.813521999999999</v>
      </c>
      <c r="Y178" s="323">
        <v>0.84008899999999997</v>
      </c>
      <c r="Z178" s="323">
        <v>3510.9</v>
      </c>
      <c r="AA178" s="323">
        <v>2.6775000000000002</v>
      </c>
      <c r="AB178" s="323">
        <v>7</v>
      </c>
      <c r="AC178" s="323">
        <v>8</v>
      </c>
      <c r="AF178" s="174"/>
    </row>
    <row r="179" spans="1:32" x14ac:dyDescent="0.2">
      <c r="A179" t="s">
        <v>36</v>
      </c>
      <c r="B179" t="s">
        <v>206</v>
      </c>
      <c r="C179" t="s">
        <v>207</v>
      </c>
      <c r="D179" t="s">
        <v>208</v>
      </c>
      <c r="E179" s="323" t="s">
        <v>307</v>
      </c>
      <c r="F179" s="323" t="s">
        <v>298</v>
      </c>
      <c r="G179" t="s">
        <v>151</v>
      </c>
      <c r="H179">
        <v>60</v>
      </c>
      <c r="I179">
        <v>8</v>
      </c>
      <c r="J179" t="s">
        <v>151</v>
      </c>
      <c r="K179">
        <v>185</v>
      </c>
      <c r="L179" s="323">
        <v>568.44363599999997</v>
      </c>
      <c r="M179" s="323">
        <v>38.011913999999997</v>
      </c>
      <c r="N179" s="323">
        <v>41.458353000000002</v>
      </c>
      <c r="O179" s="323">
        <v>43.575434999999999</v>
      </c>
      <c r="P179" s="323">
        <v>18.949470999999999</v>
      </c>
      <c r="Q179" s="323">
        <v>17.958335000000002</v>
      </c>
      <c r="R179" s="323">
        <v>92.531255000000002</v>
      </c>
      <c r="S179" s="323">
        <v>91.140728999999993</v>
      </c>
      <c r="T179" s="323">
        <v>36.75714</v>
      </c>
      <c r="U179" s="323">
        <v>39.134332000000001</v>
      </c>
      <c r="V179" s="323">
        <v>38.007832000000001</v>
      </c>
      <c r="W179" s="323">
        <v>41.458134000000001</v>
      </c>
      <c r="X179" s="323">
        <v>43.575076000000003</v>
      </c>
      <c r="Y179" s="323">
        <v>1.171564</v>
      </c>
      <c r="Z179" s="323">
        <v>2198</v>
      </c>
      <c r="AA179" s="323">
        <v>2.1905000000000001</v>
      </c>
      <c r="AB179" s="323">
        <v>6</v>
      </c>
      <c r="AC179" s="323">
        <v>8</v>
      </c>
    </row>
    <row r="180" spans="1:32" x14ac:dyDescent="0.2">
      <c r="A180" t="s">
        <v>36</v>
      </c>
      <c r="B180" t="s">
        <v>206</v>
      </c>
      <c r="C180" t="s">
        <v>207</v>
      </c>
      <c r="D180" t="s">
        <v>208</v>
      </c>
      <c r="E180" s="323" t="s">
        <v>307</v>
      </c>
      <c r="F180" s="323" t="s">
        <v>298</v>
      </c>
      <c r="G180" t="s">
        <v>151</v>
      </c>
      <c r="H180">
        <v>60</v>
      </c>
      <c r="I180">
        <v>8</v>
      </c>
      <c r="J180" t="s">
        <v>151</v>
      </c>
      <c r="K180">
        <v>210</v>
      </c>
      <c r="L180" s="323">
        <v>307.37454500000001</v>
      </c>
      <c r="M180" s="323">
        <v>34.793199999999999</v>
      </c>
      <c r="N180" s="323">
        <v>39.964649999999999</v>
      </c>
      <c r="O180" s="323">
        <v>41.719416000000002</v>
      </c>
      <c r="P180" s="323">
        <v>15.848939</v>
      </c>
      <c r="Q180" s="323">
        <v>15.487002</v>
      </c>
      <c r="R180" s="323">
        <v>83.709328999999997</v>
      </c>
      <c r="S180" s="323">
        <v>81.687841000000006</v>
      </c>
      <c r="T180" s="323">
        <v>32.901485999999998</v>
      </c>
      <c r="U180" s="323">
        <v>36.869393000000002</v>
      </c>
      <c r="V180" s="323">
        <v>34.791516000000001</v>
      </c>
      <c r="W180" s="323">
        <v>39.964464999999997</v>
      </c>
      <c r="X180" s="323">
        <v>41.718972999999998</v>
      </c>
      <c r="Y180" s="323">
        <v>1.1355150000000001</v>
      </c>
      <c r="Z180" s="323">
        <v>1327</v>
      </c>
      <c r="AA180" s="323">
        <v>1.4009</v>
      </c>
      <c r="AB180" s="323">
        <v>6</v>
      </c>
      <c r="AC180" s="323">
        <v>8</v>
      </c>
    </row>
    <row r="181" spans="1:32" x14ac:dyDescent="0.2">
      <c r="A181" t="s">
        <v>36</v>
      </c>
      <c r="B181" t="s">
        <v>206</v>
      </c>
      <c r="C181" t="s">
        <v>207</v>
      </c>
      <c r="D181" t="s">
        <v>208</v>
      </c>
      <c r="E181" s="323" t="s">
        <v>307</v>
      </c>
      <c r="F181" s="323" t="s">
        <v>298</v>
      </c>
      <c r="G181" t="s">
        <v>151</v>
      </c>
      <c r="H181">
        <v>60</v>
      </c>
      <c r="I181">
        <v>8</v>
      </c>
      <c r="J181" t="s">
        <v>151</v>
      </c>
      <c r="K181">
        <v>235</v>
      </c>
      <c r="L181" s="323">
        <v>173.163636</v>
      </c>
      <c r="M181" s="323">
        <v>30.986723000000001</v>
      </c>
      <c r="N181" s="323">
        <v>37.543792000000003</v>
      </c>
      <c r="O181" s="323">
        <v>39.166817000000002</v>
      </c>
      <c r="P181" s="323">
        <v>12.807729</v>
      </c>
      <c r="Q181" s="323">
        <v>12.843220000000001</v>
      </c>
      <c r="R181" s="323">
        <v>69.724379999999996</v>
      </c>
      <c r="S181" s="323">
        <v>66.989641000000006</v>
      </c>
      <c r="T181" s="323">
        <v>28.642054999999999</v>
      </c>
      <c r="U181" s="323">
        <v>34.269852</v>
      </c>
      <c r="V181" s="323">
        <v>30.985910000000001</v>
      </c>
      <c r="W181" s="323">
        <v>37.543692</v>
      </c>
      <c r="X181" s="323">
        <v>39.166345</v>
      </c>
      <c r="Y181" s="323">
        <v>1.159179</v>
      </c>
      <c r="Z181" s="323">
        <v>966.4</v>
      </c>
      <c r="AA181" s="323">
        <v>1.117</v>
      </c>
      <c r="AB181" s="323">
        <v>6</v>
      </c>
      <c r="AC181" s="323">
        <v>8</v>
      </c>
    </row>
    <row r="182" spans="1:32" x14ac:dyDescent="0.2">
      <c r="A182" t="s">
        <v>36</v>
      </c>
      <c r="B182" t="s">
        <v>206</v>
      </c>
      <c r="C182" t="s">
        <v>207</v>
      </c>
      <c r="D182" t="s">
        <v>208</v>
      </c>
      <c r="E182" s="323" t="s">
        <v>307</v>
      </c>
      <c r="F182" s="323" t="s">
        <v>299</v>
      </c>
      <c r="G182" t="s">
        <v>151</v>
      </c>
      <c r="H182">
        <v>60</v>
      </c>
      <c r="I182">
        <v>8</v>
      </c>
      <c r="J182" t="s">
        <v>151</v>
      </c>
      <c r="K182">
        <v>110</v>
      </c>
      <c r="L182" s="323">
        <v>6137.9127269999999</v>
      </c>
      <c r="M182" s="323">
        <v>50.970418000000002</v>
      </c>
      <c r="N182" s="323">
        <v>54.212764999999997</v>
      </c>
      <c r="O182" s="323">
        <v>54.330753000000001</v>
      </c>
      <c r="P182" s="323">
        <v>34.833674000000002</v>
      </c>
      <c r="Q182" s="323">
        <v>33.005054999999999</v>
      </c>
      <c r="R182" s="323">
        <v>97.789630000000002</v>
      </c>
      <c r="S182" s="323">
        <v>97.329357000000002</v>
      </c>
      <c r="T182" s="323">
        <v>53.889679999999998</v>
      </c>
      <c r="U182" s="323">
        <v>53.495674000000001</v>
      </c>
      <c r="V182" s="323">
        <v>50.950257000000001</v>
      </c>
      <c r="W182" s="323">
        <v>54.211120999999999</v>
      </c>
      <c r="X182" s="323">
        <v>54.329467999999999</v>
      </c>
      <c r="Y182" s="323">
        <v>0.53764199999999995</v>
      </c>
      <c r="Z182" s="323">
        <v>2114.5</v>
      </c>
      <c r="AA182" s="323">
        <v>2.3347000000000002</v>
      </c>
      <c r="AB182" s="323">
        <v>7</v>
      </c>
      <c r="AC182" s="323">
        <v>11</v>
      </c>
    </row>
    <row r="183" spans="1:32" x14ac:dyDescent="0.2">
      <c r="A183" t="s">
        <v>36</v>
      </c>
      <c r="B183" t="s">
        <v>206</v>
      </c>
      <c r="C183" t="s">
        <v>207</v>
      </c>
      <c r="D183" t="s">
        <v>208</v>
      </c>
      <c r="E183" s="323" t="s">
        <v>307</v>
      </c>
      <c r="F183" s="323" t="s">
        <v>299</v>
      </c>
      <c r="G183" t="s">
        <v>151</v>
      </c>
      <c r="H183">
        <v>60</v>
      </c>
      <c r="I183">
        <v>8</v>
      </c>
      <c r="J183" t="s">
        <v>151</v>
      </c>
      <c r="K183">
        <v>135</v>
      </c>
      <c r="L183" s="323">
        <v>3949.1127270000002</v>
      </c>
      <c r="M183" s="323">
        <v>46.744728000000002</v>
      </c>
      <c r="N183" s="323">
        <v>49.758240000000001</v>
      </c>
      <c r="O183" s="323">
        <v>49.708233999999997</v>
      </c>
      <c r="P183" s="323">
        <v>31.171037999999999</v>
      </c>
      <c r="Q183" s="323">
        <v>29.815062999999999</v>
      </c>
      <c r="R183" s="323">
        <v>97.219905999999995</v>
      </c>
      <c r="S183" s="323">
        <v>96.507037999999994</v>
      </c>
      <c r="T183" s="323">
        <v>49.598547000000003</v>
      </c>
      <c r="U183" s="323">
        <v>49.517752000000002</v>
      </c>
      <c r="V183" s="323">
        <v>46.736624999999997</v>
      </c>
      <c r="W183" s="323">
        <v>49.756492999999999</v>
      </c>
      <c r="X183" s="323">
        <v>49.706594000000003</v>
      </c>
      <c r="Y183" s="323">
        <v>0.44631399999999999</v>
      </c>
      <c r="Z183" s="323">
        <v>2560.1999999999998</v>
      </c>
      <c r="AA183" s="323">
        <v>2.21</v>
      </c>
      <c r="AB183" s="323">
        <v>7</v>
      </c>
      <c r="AC183" s="323">
        <v>10</v>
      </c>
    </row>
    <row r="184" spans="1:32" x14ac:dyDescent="0.2">
      <c r="A184" t="s">
        <v>36</v>
      </c>
      <c r="B184" t="s">
        <v>206</v>
      </c>
      <c r="C184" t="s">
        <v>207</v>
      </c>
      <c r="D184" t="s">
        <v>208</v>
      </c>
      <c r="E184" s="323" t="s">
        <v>307</v>
      </c>
      <c r="F184" s="323" t="s">
        <v>299</v>
      </c>
      <c r="G184" t="s">
        <v>151</v>
      </c>
      <c r="H184">
        <v>60</v>
      </c>
      <c r="I184">
        <v>8</v>
      </c>
      <c r="J184" t="s">
        <v>151</v>
      </c>
      <c r="K184">
        <v>160</v>
      </c>
      <c r="L184" s="323">
        <v>2518.014545</v>
      </c>
      <c r="M184" s="323">
        <v>42.08858</v>
      </c>
      <c r="N184" s="323">
        <v>44.883878000000003</v>
      </c>
      <c r="O184" s="323">
        <v>44.808019999999999</v>
      </c>
      <c r="P184" s="323">
        <v>27.40241</v>
      </c>
      <c r="Q184" s="323">
        <v>26.390194000000001</v>
      </c>
      <c r="R184" s="323">
        <v>95.755256000000003</v>
      </c>
      <c r="S184" s="323">
        <v>94.699641999999997</v>
      </c>
      <c r="T184" s="323">
        <v>44.861438999999997</v>
      </c>
      <c r="U184" s="323">
        <v>45.437033999999997</v>
      </c>
      <c r="V184" s="323">
        <v>42.085039000000002</v>
      </c>
      <c r="W184" s="323">
        <v>44.882635999999998</v>
      </c>
      <c r="X184" s="323">
        <v>44.806914999999996</v>
      </c>
      <c r="Y184" s="323">
        <v>0.45585199999999998</v>
      </c>
      <c r="Z184" s="323">
        <v>2293.1999999999998</v>
      </c>
      <c r="AA184" s="323">
        <v>1.8724000000000001</v>
      </c>
      <c r="AB184" s="323">
        <v>7</v>
      </c>
      <c r="AC184" s="323">
        <v>10</v>
      </c>
    </row>
    <row r="185" spans="1:32" x14ac:dyDescent="0.2">
      <c r="A185" t="s">
        <v>36</v>
      </c>
      <c r="B185" t="s">
        <v>206</v>
      </c>
      <c r="C185" t="s">
        <v>207</v>
      </c>
      <c r="D185" t="s">
        <v>208</v>
      </c>
      <c r="E185" s="323" t="s">
        <v>307</v>
      </c>
      <c r="F185" s="323" t="s">
        <v>299</v>
      </c>
      <c r="G185" t="s">
        <v>151</v>
      </c>
      <c r="H185">
        <v>60</v>
      </c>
      <c r="I185">
        <v>8</v>
      </c>
      <c r="J185" t="s">
        <v>151</v>
      </c>
      <c r="K185">
        <v>185</v>
      </c>
      <c r="L185" s="323">
        <v>1556.421818</v>
      </c>
      <c r="M185" s="323">
        <v>37.163980000000002</v>
      </c>
      <c r="N185" s="323">
        <v>39.887782999999999</v>
      </c>
      <c r="O185" s="323">
        <v>39.854269000000002</v>
      </c>
      <c r="P185" s="323">
        <v>23.575291</v>
      </c>
      <c r="Q185" s="323">
        <v>22.764151999999999</v>
      </c>
      <c r="R185" s="323">
        <v>92.250826000000004</v>
      </c>
      <c r="S185" s="323">
        <v>90.511364</v>
      </c>
      <c r="T185" s="323">
        <v>39.666353999999998</v>
      </c>
      <c r="U185" s="323">
        <v>40.864382999999997</v>
      </c>
      <c r="V185" s="323">
        <v>37.160201999999998</v>
      </c>
      <c r="W185" s="323">
        <v>39.885091000000003</v>
      </c>
      <c r="X185" s="323">
        <v>39.852569000000003</v>
      </c>
      <c r="Y185" s="323">
        <v>0.458173</v>
      </c>
      <c r="Z185" s="323">
        <v>2220.4</v>
      </c>
      <c r="AA185" s="323">
        <v>1.7970999999999999</v>
      </c>
      <c r="AB185" s="323">
        <v>7</v>
      </c>
      <c r="AC185" s="323">
        <v>10</v>
      </c>
    </row>
    <row r="186" spans="1:32" x14ac:dyDescent="0.2">
      <c r="A186" t="s">
        <v>36</v>
      </c>
      <c r="B186" t="s">
        <v>206</v>
      </c>
      <c r="C186" t="s">
        <v>207</v>
      </c>
      <c r="D186" t="s">
        <v>208</v>
      </c>
      <c r="E186" s="323" t="s">
        <v>307</v>
      </c>
      <c r="F186" s="323" t="s">
        <v>299</v>
      </c>
      <c r="G186" t="s">
        <v>151</v>
      </c>
      <c r="H186">
        <v>60</v>
      </c>
      <c r="I186">
        <v>8</v>
      </c>
      <c r="J186" t="s">
        <v>151</v>
      </c>
      <c r="K186">
        <v>210</v>
      </c>
      <c r="L186" s="323">
        <v>885.11272699999995</v>
      </c>
      <c r="M186" s="323">
        <v>31.707979999999999</v>
      </c>
      <c r="N186" s="323">
        <v>34.829605999999998</v>
      </c>
      <c r="O186" s="323">
        <v>35.426738999999998</v>
      </c>
      <c r="P186" s="323">
        <v>19.352226000000002</v>
      </c>
      <c r="Q186" s="323">
        <v>18.660900999999999</v>
      </c>
      <c r="R186" s="323">
        <v>81.726572000000004</v>
      </c>
      <c r="S186" s="323">
        <v>79.191965999999994</v>
      </c>
      <c r="T186" s="323">
        <v>33.528336000000003</v>
      </c>
      <c r="U186" s="323">
        <v>36.040384000000003</v>
      </c>
      <c r="V186" s="323">
        <v>31.704141</v>
      </c>
      <c r="W186" s="323">
        <v>34.827987</v>
      </c>
      <c r="X186" s="323">
        <v>35.423847000000002</v>
      </c>
      <c r="Y186" s="323">
        <v>0.46635300000000002</v>
      </c>
      <c r="Z186" s="323">
        <v>2476.9</v>
      </c>
      <c r="AA186" s="323">
        <v>1.5633999999999999</v>
      </c>
      <c r="AB186" s="323">
        <v>7</v>
      </c>
      <c r="AC186" s="323">
        <v>10</v>
      </c>
    </row>
    <row r="187" spans="1:32" x14ac:dyDescent="0.2">
      <c r="A187" t="s">
        <v>36</v>
      </c>
      <c r="B187" t="s">
        <v>206</v>
      </c>
      <c r="C187" t="s">
        <v>207</v>
      </c>
      <c r="D187" t="s">
        <v>208</v>
      </c>
      <c r="E187" s="323" t="s">
        <v>307</v>
      </c>
      <c r="F187" s="323" t="s">
        <v>299</v>
      </c>
      <c r="G187" t="s">
        <v>151</v>
      </c>
      <c r="H187">
        <v>60</v>
      </c>
      <c r="I187">
        <v>8</v>
      </c>
      <c r="J187" t="s">
        <v>151</v>
      </c>
      <c r="K187">
        <v>235</v>
      </c>
      <c r="L187" s="323">
        <v>469.34545500000002</v>
      </c>
      <c r="M187" s="323">
        <v>25.914277999999999</v>
      </c>
      <c r="N187" s="323">
        <v>31.832235000000001</v>
      </c>
      <c r="O187" s="323">
        <v>33.252298000000003</v>
      </c>
      <c r="P187" s="323">
        <v>14.422639999999999</v>
      </c>
      <c r="Q187" s="323">
        <v>13.805459000000001</v>
      </c>
      <c r="R187" s="323">
        <v>59.961447999999997</v>
      </c>
      <c r="S187" s="323">
        <v>57.103740999999999</v>
      </c>
      <c r="T187" s="323">
        <v>26.694966000000001</v>
      </c>
      <c r="U187" s="323">
        <v>31.274239999999999</v>
      </c>
      <c r="V187" s="323">
        <v>25.911028999999999</v>
      </c>
      <c r="W187" s="323">
        <v>31.830845</v>
      </c>
      <c r="X187" s="323">
        <v>33.251629999999999</v>
      </c>
      <c r="Y187" s="323">
        <v>0.36415599999999998</v>
      </c>
      <c r="Z187" s="323">
        <v>1995.7</v>
      </c>
      <c r="AA187" s="323">
        <v>1.2361</v>
      </c>
      <c r="AB187" s="323">
        <v>6</v>
      </c>
      <c r="AC187" s="323">
        <v>10</v>
      </c>
    </row>
    <row r="188" spans="1:32" x14ac:dyDescent="0.2">
      <c r="A188" t="s">
        <v>36</v>
      </c>
      <c r="B188" t="s">
        <v>206</v>
      </c>
      <c r="C188" t="s">
        <v>207</v>
      </c>
      <c r="D188" t="s">
        <v>208</v>
      </c>
      <c r="E188" s="323" t="s">
        <v>307</v>
      </c>
      <c r="F188" s="323" t="s">
        <v>300</v>
      </c>
      <c r="G188" t="s">
        <v>151</v>
      </c>
      <c r="H188">
        <v>59.940059939999998</v>
      </c>
      <c r="I188">
        <v>8</v>
      </c>
      <c r="J188" t="s">
        <v>151</v>
      </c>
      <c r="K188">
        <v>110</v>
      </c>
      <c r="L188" s="323">
        <v>14938.407273000001</v>
      </c>
      <c r="M188" s="323">
        <v>49.542037000000001</v>
      </c>
      <c r="N188" s="323">
        <v>54.311357000000001</v>
      </c>
      <c r="O188" s="323">
        <v>54.492462000000003</v>
      </c>
      <c r="P188" s="323">
        <v>43.281649999999999</v>
      </c>
      <c r="Q188" s="323">
        <v>33.437582999999997</v>
      </c>
      <c r="R188" s="323">
        <v>96.864007000000001</v>
      </c>
      <c r="S188" s="323">
        <v>96.015236999999999</v>
      </c>
      <c r="T188" s="323">
        <v>54.556026000000003</v>
      </c>
      <c r="U188" s="323">
        <v>53.491374</v>
      </c>
      <c r="V188" s="323">
        <v>49.364548999999997</v>
      </c>
      <c r="W188" s="323">
        <v>54.218170000000001</v>
      </c>
      <c r="X188" s="323">
        <v>54.411008000000002</v>
      </c>
      <c r="Y188" s="323">
        <v>3.4318000000000001E-2</v>
      </c>
      <c r="Z188" s="323">
        <v>5480.3</v>
      </c>
      <c r="AA188" s="323">
        <v>6.5044000000000004</v>
      </c>
      <c r="AB188" s="323">
        <v>13</v>
      </c>
      <c r="AC188" s="323">
        <v>19</v>
      </c>
    </row>
    <row r="189" spans="1:32" x14ac:dyDescent="0.2">
      <c r="A189" t="s">
        <v>36</v>
      </c>
      <c r="B189" t="s">
        <v>206</v>
      </c>
      <c r="C189" t="s">
        <v>207</v>
      </c>
      <c r="D189" t="s">
        <v>208</v>
      </c>
      <c r="E189" s="323" t="s">
        <v>307</v>
      </c>
      <c r="F189" s="323" t="s">
        <v>300</v>
      </c>
      <c r="G189" t="s">
        <v>151</v>
      </c>
      <c r="H189">
        <v>59.940059939999998</v>
      </c>
      <c r="I189">
        <v>8</v>
      </c>
      <c r="J189" t="s">
        <v>151</v>
      </c>
      <c r="K189">
        <v>135</v>
      </c>
      <c r="L189" s="323">
        <v>8641.6872729999995</v>
      </c>
      <c r="M189" s="323">
        <v>45.561866000000002</v>
      </c>
      <c r="N189" s="323">
        <v>51.201421000000003</v>
      </c>
      <c r="O189" s="323">
        <v>51.437942999999997</v>
      </c>
      <c r="P189" s="323">
        <v>38.690418999999999</v>
      </c>
      <c r="Q189" s="323">
        <v>29.581568999999998</v>
      </c>
      <c r="R189" s="323">
        <v>96.086416</v>
      </c>
      <c r="S189" s="323">
        <v>94.874795000000006</v>
      </c>
      <c r="T189" s="323">
        <v>49.558962000000001</v>
      </c>
      <c r="U189" s="323">
        <v>50.272753000000002</v>
      </c>
      <c r="V189" s="323">
        <v>45.434272999999997</v>
      </c>
      <c r="W189" s="323">
        <v>51.110391</v>
      </c>
      <c r="X189" s="323">
        <v>51.363798000000003</v>
      </c>
      <c r="Y189" s="323">
        <v>3.7678000000000003E-2</v>
      </c>
      <c r="Z189" s="323">
        <v>6787.9</v>
      </c>
      <c r="AA189" s="323">
        <v>5.7698999999999998</v>
      </c>
      <c r="AB189" s="323">
        <v>13</v>
      </c>
      <c r="AC189" s="323">
        <v>19</v>
      </c>
    </row>
    <row r="190" spans="1:32" x14ac:dyDescent="0.2">
      <c r="A190" t="s">
        <v>36</v>
      </c>
      <c r="B190" t="s">
        <v>206</v>
      </c>
      <c r="C190" t="s">
        <v>207</v>
      </c>
      <c r="D190" t="s">
        <v>208</v>
      </c>
      <c r="E190" s="323" t="s">
        <v>307</v>
      </c>
      <c r="F190" s="323" t="s">
        <v>300</v>
      </c>
      <c r="G190" t="s">
        <v>151</v>
      </c>
      <c r="H190">
        <v>59.940059939999998</v>
      </c>
      <c r="I190">
        <v>8</v>
      </c>
      <c r="J190" t="s">
        <v>151</v>
      </c>
      <c r="K190">
        <v>160</v>
      </c>
      <c r="L190" s="323">
        <v>4682.96</v>
      </c>
      <c r="M190" s="323">
        <v>41.293666999999999</v>
      </c>
      <c r="N190" s="323">
        <v>47.989035999999999</v>
      </c>
      <c r="O190" s="323">
        <v>48.240358999999998</v>
      </c>
      <c r="P190" s="323">
        <v>33.637436999999998</v>
      </c>
      <c r="Q190" s="323">
        <v>25.417904</v>
      </c>
      <c r="R190" s="323">
        <v>94.000998999999993</v>
      </c>
      <c r="S190" s="323">
        <v>92.339395999999994</v>
      </c>
      <c r="T190" s="323">
        <v>43.978158999999998</v>
      </c>
      <c r="U190" s="323">
        <v>46.63693</v>
      </c>
      <c r="V190" s="323">
        <v>41.187564000000002</v>
      </c>
      <c r="W190" s="323">
        <v>47.889771000000003</v>
      </c>
      <c r="X190" s="323">
        <v>48.168162000000002</v>
      </c>
      <c r="Y190" s="323">
        <v>4.8474999999999997E-2</v>
      </c>
      <c r="Z190" s="323">
        <v>5019.3</v>
      </c>
      <c r="AA190" s="323">
        <v>4.9569999999999999</v>
      </c>
      <c r="AB190" s="323">
        <v>12</v>
      </c>
      <c r="AC190" s="323">
        <v>19</v>
      </c>
    </row>
    <row r="191" spans="1:32" x14ac:dyDescent="0.2">
      <c r="A191" t="s">
        <v>36</v>
      </c>
      <c r="B191" t="s">
        <v>206</v>
      </c>
      <c r="C191" t="s">
        <v>207</v>
      </c>
      <c r="D191" t="s">
        <v>208</v>
      </c>
      <c r="E191" s="323" t="s">
        <v>307</v>
      </c>
      <c r="F191" s="323" t="s">
        <v>300</v>
      </c>
      <c r="G191" t="s">
        <v>151</v>
      </c>
      <c r="H191">
        <v>59.940059939999998</v>
      </c>
      <c r="I191">
        <v>8</v>
      </c>
      <c r="J191" t="s">
        <v>151</v>
      </c>
      <c r="K191">
        <v>185</v>
      </c>
      <c r="L191" s="323">
        <v>2443.272727</v>
      </c>
      <c r="M191" s="323">
        <v>37.018532999999998</v>
      </c>
      <c r="N191" s="323">
        <v>44.781641999999998</v>
      </c>
      <c r="O191" s="323">
        <v>45.027946999999998</v>
      </c>
      <c r="P191" s="323">
        <v>28.572854</v>
      </c>
      <c r="Q191" s="323">
        <v>21.208691999999999</v>
      </c>
      <c r="R191" s="323">
        <v>88.820982000000001</v>
      </c>
      <c r="S191" s="323">
        <v>86.754769999999994</v>
      </c>
      <c r="T191" s="323">
        <v>38.169654999999999</v>
      </c>
      <c r="U191" s="323">
        <v>42.447259000000003</v>
      </c>
      <c r="V191" s="323">
        <v>36.934021999999999</v>
      </c>
      <c r="W191" s="323">
        <v>44.681364000000002</v>
      </c>
      <c r="X191" s="323">
        <v>44.958590000000001</v>
      </c>
      <c r="Y191" s="323">
        <v>5.0042000000000003E-2</v>
      </c>
      <c r="Z191" s="323">
        <v>4264.8999999999996</v>
      </c>
      <c r="AA191" s="323">
        <v>4.1691000000000003</v>
      </c>
      <c r="AB191" s="323">
        <v>12</v>
      </c>
      <c r="AC191" s="323">
        <v>19</v>
      </c>
    </row>
    <row r="192" spans="1:32" x14ac:dyDescent="0.2">
      <c r="A192" t="s">
        <v>36</v>
      </c>
      <c r="B192" t="s">
        <v>206</v>
      </c>
      <c r="C192" t="s">
        <v>207</v>
      </c>
      <c r="D192" t="s">
        <v>208</v>
      </c>
      <c r="E192" s="323" t="s">
        <v>307</v>
      </c>
      <c r="F192" s="323" t="s">
        <v>300</v>
      </c>
      <c r="G192" t="s">
        <v>151</v>
      </c>
      <c r="H192">
        <v>59.940059939999998</v>
      </c>
      <c r="I192">
        <v>8</v>
      </c>
      <c r="J192" t="s">
        <v>151</v>
      </c>
      <c r="K192">
        <v>210</v>
      </c>
      <c r="L192" s="323">
        <v>1197.44</v>
      </c>
      <c r="M192" s="323">
        <v>32.761021999999997</v>
      </c>
      <c r="N192" s="323">
        <v>41.57658</v>
      </c>
      <c r="O192" s="323">
        <v>41.714489</v>
      </c>
      <c r="P192" s="323">
        <v>23.264866999999999</v>
      </c>
      <c r="Q192" s="323">
        <v>17.052845000000001</v>
      </c>
      <c r="R192" s="323">
        <v>77.555227000000002</v>
      </c>
      <c r="S192" s="323">
        <v>75.154013000000006</v>
      </c>
      <c r="T192" s="323">
        <v>32.307465000000001</v>
      </c>
      <c r="U192" s="323">
        <v>38.734397000000001</v>
      </c>
      <c r="V192" s="323">
        <v>32.698632000000003</v>
      </c>
      <c r="W192" s="323">
        <v>41.466085999999997</v>
      </c>
      <c r="X192" s="323">
        <v>41.653373000000002</v>
      </c>
      <c r="Y192" s="323">
        <v>5.5751000000000002E-2</v>
      </c>
      <c r="Z192" s="323">
        <v>4504.5</v>
      </c>
      <c r="AA192" s="323">
        <v>3.3656000000000001</v>
      </c>
      <c r="AB192" s="323">
        <v>12</v>
      </c>
      <c r="AC192" s="323">
        <v>19</v>
      </c>
    </row>
    <row r="193" spans="1:29" x14ac:dyDescent="0.2">
      <c r="A193" t="s">
        <v>36</v>
      </c>
      <c r="B193" t="s">
        <v>206</v>
      </c>
      <c r="C193" t="s">
        <v>207</v>
      </c>
      <c r="D193" t="s">
        <v>208</v>
      </c>
      <c r="E193" s="323" t="s">
        <v>307</v>
      </c>
      <c r="F193" s="323" t="s">
        <v>300</v>
      </c>
      <c r="G193" t="s">
        <v>151</v>
      </c>
      <c r="H193">
        <v>59.940059939999998</v>
      </c>
      <c r="I193">
        <v>8</v>
      </c>
      <c r="J193" t="s">
        <v>151</v>
      </c>
      <c r="K193">
        <v>235</v>
      </c>
      <c r="L193" s="323">
        <v>564.25454500000001</v>
      </c>
      <c r="M193" s="323">
        <v>28.877459000000002</v>
      </c>
      <c r="N193" s="323">
        <v>38.119446000000003</v>
      </c>
      <c r="O193" s="323">
        <v>38.394737999999997</v>
      </c>
      <c r="P193" s="323">
        <v>17.877435999999999</v>
      </c>
      <c r="Q193" s="323">
        <v>13.154514000000001</v>
      </c>
      <c r="R193" s="323">
        <v>60.355725999999997</v>
      </c>
      <c r="S193" s="323">
        <v>57.807544</v>
      </c>
      <c r="T193" s="323">
        <v>26.999991999999999</v>
      </c>
      <c r="U193" s="323">
        <v>34.600417999999998</v>
      </c>
      <c r="V193" s="323">
        <v>28.830055999999999</v>
      </c>
      <c r="W193" s="323">
        <v>38.015957</v>
      </c>
      <c r="X193" s="323">
        <v>38.332735999999997</v>
      </c>
      <c r="Y193" s="323">
        <v>7.4911000000000005E-2</v>
      </c>
      <c r="Z193" s="323">
        <v>3643.2</v>
      </c>
      <c r="AA193" s="323">
        <v>2.786</v>
      </c>
      <c r="AB193" s="323">
        <v>12</v>
      </c>
      <c r="AC193" s="323">
        <v>17</v>
      </c>
    </row>
    <row r="194" spans="1:29" x14ac:dyDescent="0.2">
      <c r="A194" t="s">
        <v>36</v>
      </c>
      <c r="B194" t="s">
        <v>206</v>
      </c>
      <c r="C194" t="s">
        <v>207</v>
      </c>
      <c r="D194" t="s">
        <v>208</v>
      </c>
      <c r="E194" s="323" t="s">
        <v>307</v>
      </c>
      <c r="F194" s="323" t="s">
        <v>301</v>
      </c>
      <c r="G194" t="s">
        <v>151</v>
      </c>
      <c r="H194">
        <v>60</v>
      </c>
      <c r="I194">
        <v>8</v>
      </c>
      <c r="J194" t="s">
        <v>151</v>
      </c>
      <c r="K194">
        <v>110</v>
      </c>
      <c r="L194" s="323">
        <v>2507.258182</v>
      </c>
      <c r="M194" s="323">
        <v>51.243175000000001</v>
      </c>
      <c r="N194" s="323">
        <v>47.679032999999997</v>
      </c>
      <c r="O194" s="323">
        <v>47.658923999999999</v>
      </c>
      <c r="P194" s="323">
        <v>42.291415999999998</v>
      </c>
      <c r="Q194" s="323">
        <v>40.672643000000001</v>
      </c>
      <c r="R194" s="323">
        <v>97.468624000000005</v>
      </c>
      <c r="S194" s="323">
        <v>96.702910000000003</v>
      </c>
      <c r="T194" s="323">
        <v>56.044651999999999</v>
      </c>
      <c r="U194" s="323">
        <v>52.277788000000001</v>
      </c>
      <c r="V194" s="323">
        <v>51.050679000000002</v>
      </c>
      <c r="W194" s="323">
        <v>47.668796999999998</v>
      </c>
      <c r="X194" s="323">
        <v>47.645001999999998</v>
      </c>
      <c r="Y194" s="323">
        <v>3.7629999999999999E-3</v>
      </c>
      <c r="Z194" s="323">
        <v>1411.2</v>
      </c>
      <c r="AA194" s="323">
        <v>1.9457</v>
      </c>
      <c r="AB194" s="323">
        <v>6</v>
      </c>
      <c r="AC194" s="323">
        <v>8</v>
      </c>
    </row>
    <row r="195" spans="1:29" x14ac:dyDescent="0.2">
      <c r="A195" t="s">
        <v>36</v>
      </c>
      <c r="B195" t="s">
        <v>206</v>
      </c>
      <c r="C195" t="s">
        <v>207</v>
      </c>
      <c r="D195" t="s">
        <v>208</v>
      </c>
      <c r="E195" s="323" t="s">
        <v>307</v>
      </c>
      <c r="F195" s="323" t="s">
        <v>301</v>
      </c>
      <c r="G195" t="s">
        <v>151</v>
      </c>
      <c r="H195">
        <v>60</v>
      </c>
      <c r="I195">
        <v>8</v>
      </c>
      <c r="J195" t="s">
        <v>151</v>
      </c>
      <c r="K195">
        <v>135</v>
      </c>
      <c r="L195" s="323">
        <v>1599.818182</v>
      </c>
      <c r="M195" s="323">
        <v>46.801036000000003</v>
      </c>
      <c r="N195" s="323">
        <v>46.968519999999998</v>
      </c>
      <c r="O195" s="323">
        <v>46.978574000000002</v>
      </c>
      <c r="P195" s="323">
        <v>37.696936000000001</v>
      </c>
      <c r="Q195" s="323">
        <v>36.120857999999998</v>
      </c>
      <c r="R195" s="323">
        <v>96.973601000000002</v>
      </c>
      <c r="S195" s="323">
        <v>95.837598999999997</v>
      </c>
      <c r="T195" s="323">
        <v>52.932482999999998</v>
      </c>
      <c r="U195" s="323">
        <v>49.427663000000003</v>
      </c>
      <c r="V195" s="323">
        <v>46.717275999999998</v>
      </c>
      <c r="W195" s="323">
        <v>46.962463</v>
      </c>
      <c r="X195" s="323">
        <v>46.966011999999999</v>
      </c>
      <c r="Y195" s="323">
        <v>3.4299999999999999E-3</v>
      </c>
      <c r="Z195" s="323">
        <v>1536.5</v>
      </c>
      <c r="AA195" s="323">
        <v>1.8481000000000001</v>
      </c>
      <c r="AB195" s="323">
        <v>6</v>
      </c>
      <c r="AC195" s="323">
        <v>8</v>
      </c>
    </row>
    <row r="196" spans="1:29" x14ac:dyDescent="0.2">
      <c r="A196" t="s">
        <v>36</v>
      </c>
      <c r="B196" t="s">
        <v>206</v>
      </c>
      <c r="C196" t="s">
        <v>207</v>
      </c>
      <c r="D196" t="s">
        <v>208</v>
      </c>
      <c r="E196" s="323" t="s">
        <v>307</v>
      </c>
      <c r="F196" s="323" t="s">
        <v>301</v>
      </c>
      <c r="G196" t="s">
        <v>151</v>
      </c>
      <c r="H196">
        <v>60</v>
      </c>
      <c r="I196">
        <v>8</v>
      </c>
      <c r="J196" t="s">
        <v>151</v>
      </c>
      <c r="K196">
        <v>160</v>
      </c>
      <c r="L196" s="323">
        <v>973.447273</v>
      </c>
      <c r="M196" s="323">
        <v>41.897678999999997</v>
      </c>
      <c r="N196" s="323">
        <v>45.574947999999999</v>
      </c>
      <c r="O196" s="323">
        <v>45.715814000000002</v>
      </c>
      <c r="P196" s="323">
        <v>32.062840000000001</v>
      </c>
      <c r="Q196" s="323">
        <v>30.680579999999999</v>
      </c>
      <c r="R196" s="323">
        <v>95.336236999999997</v>
      </c>
      <c r="S196" s="323">
        <v>93.837940000000003</v>
      </c>
      <c r="T196" s="323">
        <v>47.768251999999997</v>
      </c>
      <c r="U196" s="323">
        <v>45.887628999999997</v>
      </c>
      <c r="V196" s="323">
        <v>41.810149000000003</v>
      </c>
      <c r="W196" s="323">
        <v>45.560063999999997</v>
      </c>
      <c r="X196" s="323">
        <v>45.691974000000002</v>
      </c>
      <c r="Y196" s="323">
        <v>7.8869999999999999E-3</v>
      </c>
      <c r="Z196" s="323">
        <v>1405.7</v>
      </c>
      <c r="AA196" s="323">
        <v>1.7445999999999999</v>
      </c>
      <c r="AB196" s="323">
        <v>6</v>
      </c>
      <c r="AC196" s="323">
        <v>7</v>
      </c>
    </row>
    <row r="197" spans="1:29" x14ac:dyDescent="0.2">
      <c r="A197" t="s">
        <v>36</v>
      </c>
      <c r="B197" t="s">
        <v>206</v>
      </c>
      <c r="C197" t="s">
        <v>207</v>
      </c>
      <c r="D197" t="s">
        <v>208</v>
      </c>
      <c r="E197" s="323" t="s">
        <v>307</v>
      </c>
      <c r="F197" s="323" t="s">
        <v>301</v>
      </c>
      <c r="G197" t="s">
        <v>151</v>
      </c>
      <c r="H197">
        <v>60</v>
      </c>
      <c r="I197">
        <v>8</v>
      </c>
      <c r="J197" t="s">
        <v>151</v>
      </c>
      <c r="K197">
        <v>185</v>
      </c>
      <c r="L197" s="323">
        <v>573.72363600000006</v>
      </c>
      <c r="M197" s="323">
        <v>36.955151999999998</v>
      </c>
      <c r="N197" s="323">
        <v>43.264299999999999</v>
      </c>
      <c r="O197" s="323">
        <v>43.659973999999998</v>
      </c>
      <c r="P197" s="323">
        <v>26.107087</v>
      </c>
      <c r="Q197" s="323">
        <v>24.807259999999999</v>
      </c>
      <c r="R197" s="323">
        <v>91.428368000000006</v>
      </c>
      <c r="S197" s="323">
        <v>89.543384000000003</v>
      </c>
      <c r="T197" s="323">
        <v>41.134798000000004</v>
      </c>
      <c r="U197" s="323">
        <v>41.680370000000003</v>
      </c>
      <c r="V197" s="323">
        <v>36.911715999999998</v>
      </c>
      <c r="W197" s="323">
        <v>43.220820000000003</v>
      </c>
      <c r="X197" s="323">
        <v>43.635204000000002</v>
      </c>
      <c r="Y197" s="323">
        <v>1.8051000000000001E-2</v>
      </c>
      <c r="Z197" s="323">
        <v>1350.5</v>
      </c>
      <c r="AA197" s="323">
        <v>1.5358000000000001</v>
      </c>
      <c r="AB197" s="323">
        <v>6</v>
      </c>
      <c r="AC197" s="323">
        <v>7</v>
      </c>
    </row>
    <row r="198" spans="1:29" x14ac:dyDescent="0.2">
      <c r="A198" t="s">
        <v>36</v>
      </c>
      <c r="B198" t="s">
        <v>206</v>
      </c>
      <c r="C198" t="s">
        <v>207</v>
      </c>
      <c r="D198" t="s">
        <v>208</v>
      </c>
      <c r="E198" s="323" t="s">
        <v>307</v>
      </c>
      <c r="F198" s="323" t="s">
        <v>301</v>
      </c>
      <c r="G198" t="s">
        <v>151</v>
      </c>
      <c r="H198">
        <v>60</v>
      </c>
      <c r="I198">
        <v>8</v>
      </c>
      <c r="J198" t="s">
        <v>151</v>
      </c>
      <c r="K198">
        <v>210</v>
      </c>
      <c r="L198" s="323">
        <v>340.46545500000002</v>
      </c>
      <c r="M198" s="323">
        <v>31.747022999999999</v>
      </c>
      <c r="N198" s="323">
        <v>40.315058999999998</v>
      </c>
      <c r="O198" s="323">
        <v>40.864485000000002</v>
      </c>
      <c r="P198" s="323">
        <v>18.836117999999999</v>
      </c>
      <c r="Q198" s="323">
        <v>17.779395000000001</v>
      </c>
      <c r="R198" s="323">
        <v>80.272756999999999</v>
      </c>
      <c r="S198" s="323">
        <v>77.612551999999994</v>
      </c>
      <c r="T198" s="323">
        <v>33.328885999999997</v>
      </c>
      <c r="U198" s="323">
        <v>37.314076</v>
      </c>
      <c r="V198" s="323">
        <v>31.730857</v>
      </c>
      <c r="W198" s="323">
        <v>40.293951</v>
      </c>
      <c r="X198" s="323">
        <v>40.828713</v>
      </c>
      <c r="Y198" s="323">
        <v>6.3559999999999997E-3</v>
      </c>
      <c r="Z198" s="323">
        <v>1213.5999999999999</v>
      </c>
      <c r="AA198" s="323">
        <v>1.4027000000000001</v>
      </c>
      <c r="AB198" s="323">
        <v>5</v>
      </c>
      <c r="AC198" s="323">
        <v>8</v>
      </c>
    </row>
    <row r="199" spans="1:29" x14ac:dyDescent="0.2">
      <c r="A199" t="s">
        <v>36</v>
      </c>
      <c r="B199" t="s">
        <v>206</v>
      </c>
      <c r="C199" t="s">
        <v>207</v>
      </c>
      <c r="D199" t="s">
        <v>208</v>
      </c>
      <c r="E199" s="323" t="s">
        <v>307</v>
      </c>
      <c r="F199" s="323" t="s">
        <v>301</v>
      </c>
      <c r="G199" t="s">
        <v>151</v>
      </c>
      <c r="H199">
        <v>60</v>
      </c>
      <c r="I199">
        <v>8</v>
      </c>
      <c r="J199" t="s">
        <v>151</v>
      </c>
      <c r="K199">
        <v>235</v>
      </c>
      <c r="L199" s="323">
        <v>196.22545500000001</v>
      </c>
      <c r="M199" s="323">
        <v>26.604571</v>
      </c>
      <c r="N199" s="323">
        <v>36.269858999999997</v>
      </c>
      <c r="O199" s="323">
        <v>36.768998000000003</v>
      </c>
      <c r="P199" s="323">
        <v>13.625467</v>
      </c>
      <c r="Q199" s="323">
        <v>12.840847</v>
      </c>
      <c r="R199" s="323">
        <v>57.797936999999997</v>
      </c>
      <c r="S199" s="323">
        <v>54.971986000000001</v>
      </c>
      <c r="T199" s="323">
        <v>26.066941</v>
      </c>
      <c r="U199" s="323">
        <v>32.597996000000002</v>
      </c>
      <c r="V199" s="323">
        <v>26.591453999999999</v>
      </c>
      <c r="W199" s="323">
        <v>36.253639</v>
      </c>
      <c r="X199" s="323">
        <v>36.738675000000001</v>
      </c>
      <c r="Y199" s="323">
        <v>1.835E-3</v>
      </c>
      <c r="Z199" s="323">
        <v>1016.3</v>
      </c>
      <c r="AA199" s="323">
        <v>0.90610000000000002</v>
      </c>
      <c r="AB199" s="323">
        <v>5</v>
      </c>
      <c r="AC199" s="323">
        <v>6</v>
      </c>
    </row>
    <row r="200" spans="1:29" x14ac:dyDescent="0.2">
      <c r="E200" s="323"/>
      <c r="F200" s="323"/>
      <c r="K200"/>
      <c r="L200" s="323"/>
      <c r="M200" s="323"/>
      <c r="N200" s="323"/>
      <c r="O200" s="323"/>
      <c r="P200" s="323"/>
      <c r="Q200" s="323"/>
      <c r="R200" s="323"/>
      <c r="S200" s="323"/>
      <c r="T200" s="323"/>
      <c r="U200" s="323"/>
      <c r="V200" s="323"/>
      <c r="W200" s="323"/>
      <c r="X200" s="323"/>
      <c r="Y200" s="323"/>
      <c r="Z200" s="323"/>
      <c r="AA200" s="323"/>
      <c r="AB200" s="323"/>
      <c r="AC200" s="323"/>
    </row>
    <row r="201" spans="1:29" x14ac:dyDescent="0.2">
      <c r="E201" s="323"/>
      <c r="F201" s="323"/>
      <c r="K201"/>
      <c r="L201" s="323"/>
      <c r="M201" s="323"/>
      <c r="N201" s="323"/>
      <c r="O201" s="323"/>
      <c r="P201" s="323"/>
      <c r="Q201" s="323"/>
      <c r="R201" s="323"/>
      <c r="S201" s="323"/>
      <c r="T201" s="323"/>
      <c r="U201" s="323"/>
      <c r="V201" s="323"/>
      <c r="W201" s="323"/>
      <c r="X201" s="323"/>
      <c r="Y201" s="323"/>
      <c r="Z201" s="323"/>
      <c r="AA201" s="323"/>
      <c r="AB201" s="323"/>
      <c r="AC201" s="323"/>
    </row>
    <row r="202" spans="1:29" x14ac:dyDescent="0.2">
      <c r="E202" s="323"/>
      <c r="F202" s="323"/>
      <c r="K202"/>
      <c r="L202" s="323"/>
      <c r="M202" s="323"/>
      <c r="N202" s="323"/>
      <c r="O202" s="323"/>
      <c r="P202" s="323"/>
      <c r="Q202" s="323"/>
      <c r="R202" s="323"/>
      <c r="S202" s="323"/>
      <c r="T202" s="323"/>
      <c r="U202" s="323"/>
      <c r="V202" s="323"/>
      <c r="W202" s="323"/>
      <c r="X202" s="323"/>
      <c r="Y202" s="323"/>
      <c r="Z202" s="323"/>
      <c r="AA202" s="323"/>
      <c r="AB202" s="323"/>
      <c r="AC202" s="323"/>
    </row>
    <row r="203" spans="1:29" x14ac:dyDescent="0.2">
      <c r="E203" s="323"/>
      <c r="F203" s="323"/>
      <c r="K203"/>
      <c r="L203" s="323"/>
      <c r="M203" s="323"/>
      <c r="N203" s="323"/>
      <c r="O203" s="323"/>
      <c r="P203" s="323"/>
      <c r="Q203" s="323"/>
      <c r="R203" s="323"/>
      <c r="S203" s="323"/>
      <c r="T203" s="323"/>
      <c r="U203" s="323"/>
      <c r="V203" s="323"/>
      <c r="W203" s="323"/>
      <c r="X203" s="323"/>
      <c r="Y203" s="323"/>
      <c r="Z203" s="323"/>
      <c r="AA203" s="323"/>
      <c r="AB203" s="323"/>
      <c r="AC203" s="323"/>
    </row>
    <row r="204" spans="1:29" x14ac:dyDescent="0.2">
      <c r="E204" s="323"/>
      <c r="F204" s="323"/>
      <c r="K204"/>
      <c r="L204" s="323"/>
      <c r="M204" s="323"/>
      <c r="N204" s="323"/>
      <c r="O204" s="323"/>
      <c r="P204" s="323"/>
      <c r="Q204" s="323"/>
      <c r="R204" s="323"/>
      <c r="S204" s="323"/>
      <c r="T204" s="323"/>
      <c r="U204" s="323"/>
      <c r="V204" s="323"/>
      <c r="W204" s="323"/>
      <c r="X204" s="323"/>
      <c r="Y204" s="323"/>
      <c r="Z204" s="323"/>
      <c r="AA204" s="323"/>
      <c r="AB204" s="323"/>
      <c r="AC204" s="323"/>
    </row>
    <row r="205" spans="1:29" x14ac:dyDescent="0.2">
      <c r="E205" s="323"/>
      <c r="F205" s="323"/>
      <c r="K205"/>
      <c r="L205" s="323"/>
      <c r="M205" s="323"/>
      <c r="N205" s="323"/>
      <c r="O205" s="323"/>
      <c r="P205" s="323"/>
      <c r="Q205" s="323"/>
      <c r="R205" s="323"/>
      <c r="S205" s="323"/>
      <c r="T205" s="323"/>
      <c r="U205" s="323"/>
      <c r="V205" s="323"/>
      <c r="W205" s="323"/>
      <c r="X205" s="323"/>
      <c r="Y205" s="323"/>
      <c r="Z205" s="323"/>
      <c r="AA205" s="323"/>
      <c r="AB205" s="323"/>
      <c r="AC205" s="323"/>
    </row>
    <row r="206" spans="1:29" x14ac:dyDescent="0.2">
      <c r="K206"/>
      <c r="L206" s="323"/>
      <c r="M206" s="323"/>
      <c r="N206" s="323"/>
      <c r="O206" s="323"/>
      <c r="P206" s="323"/>
      <c r="Q206" s="323"/>
      <c r="R206" s="323"/>
      <c r="S206" s="323"/>
      <c r="T206" s="323"/>
      <c r="U206" s="323"/>
      <c r="V206" s="323"/>
      <c r="W206" s="323"/>
      <c r="X206" s="323"/>
      <c r="Y206" s="323"/>
      <c r="Z206" s="323"/>
      <c r="AA206" s="323"/>
      <c r="AB206" s="323"/>
      <c r="AC206" s="323"/>
    </row>
    <row r="207" spans="1:29" x14ac:dyDescent="0.2">
      <c r="K207"/>
      <c r="L207" s="323"/>
      <c r="M207" s="323"/>
      <c r="N207" s="323"/>
      <c r="O207" s="323"/>
      <c r="P207" s="323"/>
      <c r="Q207" s="323"/>
      <c r="R207" s="323"/>
      <c r="S207" s="323"/>
      <c r="T207" s="323"/>
      <c r="U207" s="323"/>
      <c r="V207" s="323"/>
      <c r="W207" s="323"/>
      <c r="X207" s="323"/>
      <c r="Y207" s="323"/>
      <c r="Z207" s="323"/>
      <c r="AA207" s="323"/>
      <c r="AB207" s="323"/>
      <c r="AC207" s="323"/>
    </row>
    <row r="208" spans="1:29" x14ac:dyDescent="0.2">
      <c r="K208"/>
      <c r="L208" s="323"/>
      <c r="M208" s="323"/>
      <c r="N208" s="323"/>
      <c r="O208" s="323"/>
      <c r="P208" s="323"/>
      <c r="Q208" s="323"/>
      <c r="R208" s="323"/>
      <c r="S208" s="323"/>
      <c r="T208" s="323"/>
      <c r="U208" s="323"/>
      <c r="V208" s="323"/>
      <c r="W208" s="323"/>
      <c r="X208" s="323"/>
      <c r="Y208" s="323"/>
      <c r="Z208" s="323"/>
      <c r="AA208" s="323"/>
      <c r="AB208" s="323"/>
      <c r="AC208" s="323"/>
    </row>
    <row r="209" spans="11:29" x14ac:dyDescent="0.2">
      <c r="K209"/>
      <c r="L209" s="323"/>
      <c r="M209" s="323"/>
      <c r="N209" s="323"/>
      <c r="O209" s="323"/>
      <c r="P209" s="323"/>
      <c r="Q209" s="323"/>
      <c r="R209" s="323"/>
      <c r="S209" s="323"/>
      <c r="T209" s="323"/>
      <c r="U209" s="323"/>
      <c r="V209" s="323"/>
      <c r="W209" s="323"/>
      <c r="X209" s="323"/>
      <c r="Y209" s="323"/>
      <c r="Z209" s="323"/>
      <c r="AA209" s="323"/>
      <c r="AB209" s="323"/>
      <c r="AC209" s="323"/>
    </row>
    <row r="210" spans="11:29" x14ac:dyDescent="0.2">
      <c r="K210"/>
      <c r="L210" s="323"/>
      <c r="M210" s="323"/>
      <c r="N210" s="323"/>
      <c r="O210" s="323"/>
      <c r="P210" s="323"/>
      <c r="Q210" s="323"/>
      <c r="R210" s="323"/>
      <c r="S210" s="323"/>
      <c r="T210" s="323"/>
      <c r="U210" s="323"/>
      <c r="V210" s="323"/>
      <c r="W210" s="323"/>
      <c r="X210" s="323"/>
      <c r="Y210" s="323"/>
      <c r="Z210" s="323"/>
      <c r="AA210" s="323"/>
      <c r="AB210" s="323"/>
      <c r="AC210" s="323"/>
    </row>
    <row r="211" spans="11:29" x14ac:dyDescent="0.2">
      <c r="K211"/>
      <c r="L211" s="323"/>
      <c r="M211" s="323"/>
      <c r="N211" s="323"/>
      <c r="O211" s="323"/>
      <c r="P211" s="323"/>
      <c r="Q211" s="323"/>
      <c r="R211" s="323"/>
      <c r="S211" s="323"/>
      <c r="T211" s="323"/>
      <c r="U211" s="323"/>
      <c r="V211" s="323"/>
      <c r="W211" s="323"/>
      <c r="X211" s="323"/>
      <c r="Y211" s="323"/>
      <c r="Z211" s="323"/>
      <c r="AA211" s="323"/>
      <c r="AB211" s="323"/>
      <c r="AC211" s="323"/>
    </row>
    <row r="212" spans="11:29" x14ac:dyDescent="0.2">
      <c r="K212"/>
      <c r="L212" s="323"/>
      <c r="M212" s="323"/>
      <c r="N212" s="323"/>
      <c r="O212" s="323"/>
      <c r="P212" s="323"/>
      <c r="Q212" s="323"/>
      <c r="R212" s="323"/>
      <c r="S212" s="323"/>
      <c r="T212" s="323"/>
      <c r="U212" s="323"/>
      <c r="V212" s="323"/>
      <c r="W212" s="323"/>
      <c r="X212" s="323"/>
      <c r="Y212" s="323"/>
      <c r="Z212" s="323"/>
      <c r="AA212" s="323"/>
      <c r="AB212" s="323"/>
      <c r="AC212" s="323"/>
    </row>
    <row r="213" spans="11:29" x14ac:dyDescent="0.2">
      <c r="K213"/>
      <c r="L213" s="323"/>
      <c r="M213" s="323"/>
      <c r="N213" s="323"/>
      <c r="O213" s="323"/>
      <c r="P213" s="323"/>
      <c r="Q213" s="323"/>
      <c r="R213" s="323"/>
      <c r="S213" s="323"/>
      <c r="T213" s="323"/>
      <c r="U213" s="323"/>
      <c r="V213" s="323"/>
      <c r="W213" s="323"/>
      <c r="X213" s="323"/>
      <c r="Y213" s="323"/>
      <c r="Z213" s="323"/>
      <c r="AA213" s="323"/>
      <c r="AB213" s="323"/>
      <c r="AC213" s="323"/>
    </row>
    <row r="214" spans="11:29" x14ac:dyDescent="0.2">
      <c r="K214"/>
      <c r="L214" s="323"/>
      <c r="M214" s="323"/>
      <c r="N214" s="323"/>
      <c r="O214" s="323"/>
      <c r="P214" s="323"/>
      <c r="Q214" s="323"/>
      <c r="R214" s="323"/>
      <c r="S214" s="323"/>
      <c r="T214" s="323"/>
      <c r="U214" s="323"/>
      <c r="V214" s="323"/>
      <c r="W214" s="323"/>
      <c r="X214" s="323"/>
      <c r="Y214" s="323"/>
      <c r="Z214" s="323"/>
      <c r="AA214" s="323"/>
      <c r="AB214" s="323"/>
      <c r="AC214" s="323"/>
    </row>
    <row r="215" spans="11:29" x14ac:dyDescent="0.2">
      <c r="K215"/>
      <c r="L215" s="323"/>
      <c r="M215" s="323"/>
      <c r="N215" s="323"/>
      <c r="O215" s="323"/>
      <c r="P215" s="323"/>
      <c r="Q215" s="323"/>
      <c r="R215" s="323"/>
      <c r="S215" s="323"/>
      <c r="T215" s="323"/>
      <c r="U215" s="323"/>
      <c r="V215" s="323"/>
      <c r="W215" s="323"/>
      <c r="X215" s="323"/>
      <c r="Y215" s="323"/>
      <c r="Z215" s="323"/>
      <c r="AA215" s="323"/>
      <c r="AB215" s="323"/>
      <c r="AC215" s="323"/>
    </row>
    <row r="216" spans="11:29" x14ac:dyDescent="0.2">
      <c r="K216"/>
      <c r="L216" s="323"/>
      <c r="M216" s="323"/>
      <c r="N216" s="323"/>
      <c r="O216" s="323"/>
      <c r="P216" s="323"/>
      <c r="Q216" s="323"/>
      <c r="R216" s="323"/>
      <c r="S216" s="323"/>
      <c r="T216" s="323"/>
      <c r="U216" s="323"/>
      <c r="V216" s="323"/>
      <c r="W216" s="323"/>
      <c r="X216" s="323"/>
      <c r="Y216" s="323"/>
      <c r="Z216" s="323"/>
      <c r="AA216" s="323"/>
      <c r="AB216" s="323"/>
      <c r="AC216" s="323"/>
    </row>
    <row r="217" spans="11:29" x14ac:dyDescent="0.2">
      <c r="K217"/>
      <c r="L217" s="323"/>
      <c r="M217" s="323"/>
      <c r="N217" s="323"/>
      <c r="O217" s="323"/>
      <c r="P217" s="323"/>
      <c r="Q217" s="323"/>
      <c r="R217" s="323"/>
      <c r="S217" s="323"/>
      <c r="T217" s="323"/>
      <c r="U217" s="323"/>
      <c r="V217" s="323"/>
      <c r="W217" s="323"/>
      <c r="X217" s="323"/>
      <c r="Y217" s="323"/>
      <c r="Z217" s="323"/>
      <c r="AA217" s="323"/>
      <c r="AB217" s="323"/>
      <c r="AC217" s="323"/>
    </row>
    <row r="218" spans="11:29" x14ac:dyDescent="0.2">
      <c r="K218"/>
      <c r="L218" s="323"/>
      <c r="M218" s="323"/>
      <c r="N218" s="323"/>
      <c r="O218" s="323"/>
      <c r="P218" s="323"/>
      <c r="Q218" s="323"/>
      <c r="R218" s="323"/>
      <c r="S218" s="323"/>
      <c r="T218" s="323"/>
      <c r="U218" s="323"/>
      <c r="V218" s="323"/>
      <c r="W218" s="323"/>
      <c r="X218" s="323"/>
      <c r="Y218" s="323"/>
      <c r="Z218" s="323"/>
      <c r="AA218" s="323"/>
      <c r="AB218" s="323"/>
      <c r="AC218" s="323"/>
    </row>
    <row r="219" spans="11:29" x14ac:dyDescent="0.2">
      <c r="K219"/>
      <c r="L219" s="323"/>
      <c r="M219" s="323"/>
      <c r="N219" s="323"/>
      <c r="O219" s="323"/>
      <c r="P219" s="323"/>
      <c r="Q219" s="323"/>
      <c r="R219" s="323"/>
      <c r="S219" s="323"/>
      <c r="T219" s="323"/>
      <c r="U219" s="323"/>
      <c r="V219" s="323"/>
      <c r="W219" s="323"/>
      <c r="X219" s="323"/>
      <c r="Y219" s="323"/>
      <c r="Z219" s="323"/>
      <c r="AA219" s="323"/>
      <c r="AB219" s="323"/>
      <c r="AC219" s="323"/>
    </row>
    <row r="220" spans="11:29" x14ac:dyDescent="0.2">
      <c r="K220"/>
      <c r="L220" s="323"/>
      <c r="M220" s="323"/>
      <c r="N220" s="323"/>
      <c r="O220" s="323"/>
      <c r="P220" s="323"/>
      <c r="Q220" s="323"/>
      <c r="R220" s="323"/>
      <c r="S220" s="323"/>
      <c r="T220" s="323"/>
      <c r="U220" s="323"/>
      <c r="V220" s="323"/>
      <c r="W220" s="323"/>
      <c r="X220" s="323"/>
      <c r="Y220" s="323"/>
      <c r="Z220" s="323"/>
      <c r="AA220" s="323"/>
      <c r="AB220" s="323"/>
      <c r="AC220" s="323"/>
    </row>
    <row r="221" spans="11:29" x14ac:dyDescent="0.2">
      <c r="K221"/>
      <c r="L221" s="323"/>
      <c r="M221" s="323"/>
      <c r="N221" s="323"/>
      <c r="O221" s="323"/>
      <c r="P221" s="323"/>
      <c r="Q221" s="323"/>
      <c r="R221" s="323"/>
      <c r="S221" s="323"/>
      <c r="T221" s="323"/>
      <c r="U221" s="323"/>
      <c r="V221" s="323"/>
      <c r="W221" s="323"/>
      <c r="X221" s="323"/>
      <c r="Y221" s="323"/>
      <c r="Z221" s="323"/>
      <c r="AA221" s="323"/>
      <c r="AB221" s="323"/>
      <c r="AC221" s="323"/>
    </row>
    <row r="222" spans="11:29" x14ac:dyDescent="0.2">
      <c r="K222"/>
      <c r="L222" s="323"/>
      <c r="M222" s="323"/>
      <c r="N222" s="323"/>
      <c r="O222" s="323"/>
      <c r="P222" s="323"/>
      <c r="Q222" s="323"/>
      <c r="R222" s="323"/>
      <c r="S222" s="323"/>
      <c r="T222" s="323"/>
      <c r="U222" s="323"/>
      <c r="V222" s="323"/>
      <c r="W222" s="323"/>
      <c r="X222" s="323"/>
      <c r="Y222" s="323"/>
      <c r="Z222" s="323"/>
      <c r="AA222" s="323"/>
      <c r="AB222" s="323"/>
      <c r="AC222" s="323"/>
    </row>
    <row r="223" spans="11:29" x14ac:dyDescent="0.2">
      <c r="K223"/>
      <c r="L223" s="323"/>
      <c r="M223" s="323"/>
      <c r="N223" s="323"/>
      <c r="O223" s="323"/>
      <c r="P223" s="323"/>
      <c r="Q223" s="323"/>
      <c r="R223" s="323"/>
      <c r="S223" s="323"/>
      <c r="T223" s="323"/>
      <c r="U223" s="323"/>
      <c r="V223" s="323"/>
      <c r="W223" s="323"/>
      <c r="X223" s="323"/>
      <c r="Y223" s="323"/>
      <c r="Z223" s="323"/>
      <c r="AA223" s="323"/>
      <c r="AB223" s="323"/>
      <c r="AC223" s="323"/>
    </row>
    <row r="224" spans="11:29" x14ac:dyDescent="0.2">
      <c r="K224"/>
      <c r="L224" s="323"/>
      <c r="M224" s="323"/>
      <c r="N224" s="323"/>
      <c r="O224" s="323"/>
      <c r="P224" s="323"/>
      <c r="Q224" s="323"/>
      <c r="R224" s="323"/>
      <c r="S224" s="323"/>
      <c r="T224" s="323"/>
      <c r="U224" s="323"/>
      <c r="V224" s="323"/>
      <c r="W224" s="323"/>
      <c r="X224" s="323"/>
      <c r="Y224" s="323"/>
      <c r="Z224" s="323"/>
      <c r="AA224" s="323"/>
      <c r="AB224" s="323"/>
      <c r="AC224" s="323"/>
    </row>
    <row r="225" spans="11:29" x14ac:dyDescent="0.2">
      <c r="K225"/>
      <c r="L225" s="323"/>
      <c r="M225" s="323"/>
      <c r="N225" s="323"/>
      <c r="O225" s="323"/>
      <c r="P225" s="323"/>
      <c r="Q225" s="323"/>
      <c r="R225" s="323"/>
      <c r="S225" s="323"/>
      <c r="T225" s="323"/>
      <c r="U225" s="323"/>
      <c r="V225" s="323"/>
      <c r="W225" s="323"/>
      <c r="X225" s="323"/>
      <c r="Y225" s="323"/>
      <c r="Z225" s="323"/>
      <c r="AA225" s="323"/>
      <c r="AB225" s="323"/>
      <c r="AC225" s="323"/>
    </row>
    <row r="226" spans="11:29" x14ac:dyDescent="0.2">
      <c r="K226"/>
      <c r="L226" s="323"/>
      <c r="M226" s="323"/>
      <c r="N226" s="323"/>
      <c r="O226" s="323"/>
      <c r="P226" s="323"/>
      <c r="Q226" s="323"/>
      <c r="R226" s="323"/>
      <c r="S226" s="323"/>
      <c r="T226" s="323"/>
      <c r="U226" s="323"/>
      <c r="V226" s="323"/>
      <c r="W226" s="323"/>
      <c r="X226" s="323"/>
      <c r="Y226" s="323"/>
      <c r="Z226" s="323"/>
      <c r="AA226" s="323"/>
      <c r="AB226" s="323"/>
      <c r="AC226" s="323"/>
    </row>
    <row r="227" spans="11:29" x14ac:dyDescent="0.2">
      <c r="K227"/>
      <c r="L227" s="323"/>
      <c r="M227" s="323"/>
      <c r="N227" s="323"/>
      <c r="O227" s="323"/>
      <c r="P227" s="323"/>
      <c r="Q227" s="323"/>
      <c r="R227" s="323"/>
      <c r="S227" s="323"/>
      <c r="T227" s="323"/>
      <c r="U227" s="323"/>
      <c r="V227" s="323"/>
      <c r="W227" s="323"/>
      <c r="X227" s="323"/>
      <c r="Y227" s="323"/>
      <c r="Z227" s="323"/>
      <c r="AA227" s="323"/>
      <c r="AB227" s="323"/>
      <c r="AC227" s="323"/>
    </row>
    <row r="228" spans="11:29" x14ac:dyDescent="0.2">
      <c r="K228"/>
      <c r="L228" s="323"/>
      <c r="M228" s="323"/>
      <c r="N228" s="323"/>
      <c r="O228" s="323"/>
      <c r="P228" s="323"/>
      <c r="Q228" s="323"/>
      <c r="R228" s="323"/>
      <c r="S228" s="323"/>
      <c r="T228" s="323"/>
      <c r="U228" s="323"/>
      <c r="V228" s="323"/>
      <c r="W228" s="323"/>
      <c r="X228" s="323"/>
      <c r="Y228" s="323"/>
      <c r="Z228" s="323"/>
      <c r="AA228" s="323"/>
      <c r="AB228" s="323"/>
      <c r="AC228" s="323"/>
    </row>
    <row r="229" spans="11:29" x14ac:dyDescent="0.2">
      <c r="K229"/>
      <c r="L229" s="323"/>
      <c r="M229" s="323"/>
      <c r="N229" s="323"/>
      <c r="O229" s="323"/>
      <c r="P229" s="323"/>
      <c r="Q229" s="323"/>
      <c r="R229" s="323"/>
      <c r="S229" s="323"/>
      <c r="T229" s="323"/>
      <c r="U229" s="323"/>
      <c r="V229" s="323"/>
      <c r="W229" s="323"/>
      <c r="X229" s="323"/>
      <c r="Y229" s="323"/>
      <c r="Z229" s="323"/>
      <c r="AA229" s="323"/>
      <c r="AB229" s="323"/>
      <c r="AC229" s="323"/>
    </row>
    <row r="230" spans="11:29" x14ac:dyDescent="0.2">
      <c r="K230"/>
      <c r="L230" s="323"/>
      <c r="M230" s="323"/>
      <c r="N230" s="323"/>
      <c r="O230" s="323"/>
      <c r="P230" s="323"/>
      <c r="Q230" s="323"/>
      <c r="R230" s="323"/>
      <c r="S230" s="323"/>
      <c r="T230" s="323"/>
      <c r="U230" s="323"/>
      <c r="V230" s="323"/>
      <c r="W230" s="323"/>
      <c r="X230" s="323"/>
      <c r="Y230" s="323"/>
      <c r="Z230" s="323"/>
      <c r="AA230" s="323"/>
      <c r="AB230" s="323"/>
      <c r="AC230" s="323"/>
    </row>
    <row r="231" spans="11:29" x14ac:dyDescent="0.2">
      <c r="K231"/>
      <c r="L231" s="323"/>
      <c r="M231" s="323"/>
      <c r="N231" s="323"/>
      <c r="O231" s="323"/>
      <c r="P231" s="323"/>
      <c r="Q231" s="323"/>
      <c r="R231" s="323"/>
      <c r="S231" s="323"/>
      <c r="T231" s="323"/>
      <c r="U231" s="323"/>
      <c r="V231" s="323"/>
      <c r="W231" s="323"/>
      <c r="X231" s="323"/>
      <c r="Y231" s="323"/>
      <c r="Z231" s="323"/>
      <c r="AA231" s="323"/>
      <c r="AB231" s="323"/>
      <c r="AC231" s="323"/>
    </row>
    <row r="232" spans="11:29" x14ac:dyDescent="0.2">
      <c r="K232"/>
      <c r="L232" s="323"/>
      <c r="M232" s="323"/>
      <c r="N232" s="323"/>
      <c r="O232" s="323"/>
      <c r="P232" s="323"/>
      <c r="Q232" s="323"/>
      <c r="R232" s="323"/>
      <c r="S232" s="323"/>
      <c r="T232" s="323"/>
      <c r="U232" s="323"/>
      <c r="V232" s="323"/>
      <c r="W232" s="323"/>
      <c r="X232" s="323"/>
      <c r="Y232" s="323"/>
      <c r="Z232" s="323"/>
      <c r="AA232" s="323"/>
      <c r="AB232" s="323"/>
      <c r="AC232" s="323"/>
    </row>
    <row r="233" spans="11:29" x14ac:dyDescent="0.2">
      <c r="K233"/>
      <c r="L233" s="323"/>
      <c r="M233" s="323"/>
      <c r="N233" s="323"/>
      <c r="O233" s="323"/>
      <c r="P233" s="323"/>
      <c r="Q233" s="323"/>
      <c r="R233" s="323"/>
      <c r="S233" s="323"/>
      <c r="T233" s="323"/>
      <c r="U233" s="323"/>
      <c r="V233" s="323"/>
      <c r="W233" s="323"/>
      <c r="X233" s="323"/>
      <c r="Y233" s="323"/>
      <c r="Z233" s="323"/>
      <c r="AA233" s="323"/>
      <c r="AB233" s="323"/>
      <c r="AC233" s="323"/>
    </row>
    <row r="234" spans="11:29" x14ac:dyDescent="0.2">
      <c r="K234"/>
      <c r="L234" s="323"/>
      <c r="M234" s="323"/>
      <c r="N234" s="323"/>
      <c r="O234" s="323"/>
      <c r="P234" s="323"/>
      <c r="Q234" s="323"/>
      <c r="R234" s="323"/>
      <c r="S234" s="323"/>
      <c r="T234" s="323"/>
      <c r="U234" s="323"/>
      <c r="V234" s="323"/>
      <c r="W234" s="323"/>
      <c r="X234" s="323"/>
      <c r="Y234" s="323"/>
      <c r="Z234" s="323"/>
      <c r="AA234" s="323"/>
      <c r="AB234" s="323"/>
      <c r="AC234" s="323"/>
    </row>
    <row r="235" spans="11:29" x14ac:dyDescent="0.2">
      <c r="K235"/>
      <c r="L235" s="323"/>
      <c r="M235" s="323"/>
      <c r="N235" s="323"/>
      <c r="O235" s="323"/>
      <c r="P235" s="323"/>
      <c r="Q235" s="323"/>
      <c r="R235" s="323"/>
      <c r="S235" s="323"/>
      <c r="T235" s="323"/>
      <c r="U235" s="323"/>
      <c r="V235" s="323"/>
      <c r="W235" s="323"/>
      <c r="X235" s="323"/>
      <c r="Y235" s="323"/>
      <c r="Z235" s="323"/>
      <c r="AA235" s="323"/>
      <c r="AB235" s="323"/>
      <c r="AC235" s="323"/>
    </row>
    <row r="236" spans="11:29" x14ac:dyDescent="0.2">
      <c r="K236"/>
      <c r="L236" s="323"/>
      <c r="M236" s="323"/>
      <c r="N236" s="323"/>
      <c r="O236" s="323"/>
      <c r="P236" s="323"/>
      <c r="Q236" s="323"/>
      <c r="R236" s="323"/>
      <c r="S236" s="323"/>
      <c r="T236" s="323"/>
      <c r="U236" s="323"/>
      <c r="V236" s="323"/>
      <c r="W236" s="323"/>
      <c r="X236" s="323"/>
      <c r="Y236" s="323"/>
      <c r="Z236" s="323"/>
      <c r="AA236" s="323"/>
      <c r="AB236" s="323"/>
      <c r="AC236" s="323"/>
    </row>
    <row r="237" spans="11:29" x14ac:dyDescent="0.2">
      <c r="K237"/>
      <c r="L237" s="323"/>
      <c r="M237" s="323"/>
      <c r="N237" s="323"/>
      <c r="O237" s="323"/>
      <c r="P237" s="323"/>
      <c r="Q237" s="323"/>
      <c r="R237" s="323"/>
      <c r="S237" s="323"/>
      <c r="T237" s="323"/>
      <c r="U237" s="323"/>
      <c r="V237" s="323"/>
      <c r="W237" s="323"/>
      <c r="X237" s="323"/>
      <c r="Y237" s="323"/>
      <c r="Z237" s="323"/>
      <c r="AA237" s="323"/>
      <c r="AB237" s="323"/>
      <c r="AC237" s="323"/>
    </row>
    <row r="238" spans="11:29" x14ac:dyDescent="0.2">
      <c r="K238"/>
      <c r="L238" s="323"/>
      <c r="M238" s="323"/>
      <c r="N238" s="323"/>
      <c r="O238" s="323"/>
      <c r="P238" s="323"/>
      <c r="Q238" s="323"/>
      <c r="R238" s="323"/>
      <c r="S238" s="323"/>
      <c r="T238" s="323"/>
      <c r="U238" s="323"/>
      <c r="V238" s="323"/>
      <c r="W238" s="323"/>
      <c r="X238" s="323"/>
      <c r="Y238" s="323"/>
      <c r="Z238" s="323"/>
      <c r="AA238" s="323"/>
      <c r="AB238" s="323"/>
      <c r="AC238" s="323"/>
    </row>
    <row r="239" spans="11:29" x14ac:dyDescent="0.2">
      <c r="K239"/>
      <c r="L239" s="323"/>
      <c r="M239" s="323"/>
      <c r="N239" s="323"/>
      <c r="O239" s="323"/>
      <c r="P239" s="323"/>
      <c r="Q239" s="323"/>
      <c r="R239" s="323"/>
      <c r="S239" s="323"/>
      <c r="T239" s="323"/>
      <c r="U239" s="323"/>
      <c r="V239" s="323"/>
      <c r="W239" s="323"/>
      <c r="X239" s="323"/>
      <c r="Y239" s="323"/>
      <c r="Z239" s="323"/>
      <c r="AA239" s="323"/>
      <c r="AB239" s="323"/>
      <c r="AC239" s="323"/>
    </row>
    <row r="240" spans="11:29" x14ac:dyDescent="0.2">
      <c r="K240"/>
      <c r="L240" s="323"/>
      <c r="M240" s="323"/>
      <c r="N240" s="323"/>
      <c r="O240" s="323"/>
      <c r="P240" s="323"/>
      <c r="Q240" s="323"/>
      <c r="R240" s="323"/>
      <c r="S240" s="323"/>
      <c r="T240" s="323"/>
      <c r="U240" s="323"/>
      <c r="V240" s="323"/>
      <c r="W240" s="323"/>
      <c r="X240" s="323"/>
      <c r="Y240" s="323"/>
      <c r="Z240" s="323"/>
      <c r="AA240" s="323"/>
      <c r="AB240" s="323"/>
      <c r="AC240" s="323"/>
    </row>
    <row r="241" spans="11:29" x14ac:dyDescent="0.2">
      <c r="K241"/>
      <c r="L241" s="323"/>
      <c r="M241" s="323"/>
      <c r="N241" s="323"/>
      <c r="O241" s="323"/>
      <c r="P241" s="323"/>
      <c r="Q241" s="323"/>
      <c r="R241" s="323"/>
      <c r="S241" s="323"/>
      <c r="T241" s="323"/>
      <c r="U241" s="323"/>
      <c r="V241" s="323"/>
      <c r="W241" s="323"/>
      <c r="X241" s="323"/>
      <c r="Y241" s="323"/>
      <c r="Z241" s="323"/>
      <c r="AA241" s="323"/>
      <c r="AB241" s="323"/>
      <c r="AC241" s="323"/>
    </row>
    <row r="242" spans="11:29" x14ac:dyDescent="0.2">
      <c r="K242"/>
      <c r="L242" s="323"/>
      <c r="M242" s="323"/>
      <c r="N242" s="323"/>
      <c r="O242" s="323"/>
      <c r="P242" s="323"/>
      <c r="Q242" s="323"/>
      <c r="R242" s="323"/>
      <c r="S242" s="323"/>
      <c r="T242" s="323"/>
      <c r="U242" s="323"/>
      <c r="V242" s="323"/>
      <c r="W242" s="323"/>
      <c r="X242" s="323"/>
      <c r="Y242" s="323"/>
      <c r="Z242" s="323"/>
      <c r="AA242" s="323"/>
      <c r="AB242" s="323"/>
      <c r="AC242" s="323"/>
    </row>
    <row r="243" spans="11:29" x14ac:dyDescent="0.2">
      <c r="K243"/>
      <c r="L243" s="323"/>
      <c r="M243" s="323"/>
      <c r="N243" s="323"/>
      <c r="O243" s="323"/>
      <c r="P243" s="323"/>
      <c r="Q243" s="323"/>
      <c r="R243" s="323"/>
      <c r="S243" s="323"/>
      <c r="T243" s="323"/>
      <c r="U243" s="323"/>
      <c r="V243" s="323"/>
      <c r="W243" s="323"/>
      <c r="X243" s="323"/>
      <c r="Y243" s="323"/>
      <c r="Z243" s="323"/>
      <c r="AA243" s="323"/>
      <c r="AB243" s="323"/>
      <c r="AC243" s="323"/>
    </row>
    <row r="244" spans="11:29" x14ac:dyDescent="0.2">
      <c r="K244"/>
      <c r="L244" s="323"/>
      <c r="M244" s="323"/>
      <c r="N244" s="323"/>
      <c r="O244" s="323"/>
      <c r="P244" s="323"/>
      <c r="Q244" s="323"/>
      <c r="R244" s="323"/>
      <c r="S244" s="323"/>
      <c r="T244" s="323"/>
      <c r="U244" s="323"/>
      <c r="V244" s="323"/>
      <c r="W244" s="323"/>
      <c r="X244" s="323"/>
      <c r="Y244" s="323"/>
      <c r="Z244" s="323"/>
      <c r="AA244" s="323"/>
      <c r="AB244" s="323"/>
      <c r="AC244" s="323"/>
    </row>
    <row r="245" spans="11:29" x14ac:dyDescent="0.2">
      <c r="K245"/>
      <c r="L245" s="323"/>
      <c r="M245" s="323"/>
      <c r="N245" s="323"/>
      <c r="O245" s="323"/>
      <c r="P245" s="323"/>
      <c r="Q245" s="323"/>
      <c r="R245" s="323"/>
      <c r="S245" s="323"/>
      <c r="T245" s="323"/>
      <c r="U245" s="323"/>
      <c r="V245" s="323"/>
      <c r="W245" s="323"/>
      <c r="X245" s="323"/>
      <c r="Y245" s="323"/>
      <c r="Z245" s="323"/>
      <c r="AA245" s="323"/>
      <c r="AB245" s="323"/>
      <c r="AC245" s="323"/>
    </row>
    <row r="246" spans="11:29" x14ac:dyDescent="0.2">
      <c r="K246"/>
      <c r="L246" s="323"/>
      <c r="M246" s="323"/>
      <c r="N246" s="323"/>
      <c r="O246" s="323"/>
      <c r="P246" s="323"/>
      <c r="Q246" s="323"/>
      <c r="R246" s="323"/>
      <c r="S246" s="323"/>
      <c r="T246" s="323"/>
      <c r="U246" s="323"/>
      <c r="V246" s="323"/>
      <c r="W246" s="323"/>
      <c r="X246" s="323"/>
      <c r="Y246" s="323"/>
      <c r="Z246" s="323"/>
      <c r="AA246" s="323"/>
      <c r="AB246" s="323"/>
      <c r="AC246" s="323"/>
    </row>
    <row r="247" spans="11:29" x14ac:dyDescent="0.2">
      <c r="K247"/>
      <c r="L247" s="323"/>
      <c r="M247" s="323"/>
      <c r="N247" s="323"/>
      <c r="O247" s="323"/>
      <c r="P247" s="323"/>
      <c r="Q247" s="323"/>
      <c r="R247" s="323"/>
      <c r="S247" s="323"/>
      <c r="T247" s="323"/>
      <c r="U247" s="323"/>
      <c r="V247" s="323"/>
      <c r="W247" s="323"/>
      <c r="X247" s="323"/>
      <c r="Y247" s="323"/>
      <c r="Z247" s="323"/>
      <c r="AA247" s="323"/>
      <c r="AB247" s="323"/>
      <c r="AC247" s="323"/>
    </row>
    <row r="248" spans="11:29" x14ac:dyDescent="0.2">
      <c r="K248"/>
      <c r="L248" s="323"/>
      <c r="M248" s="323"/>
      <c r="N248" s="323"/>
      <c r="O248" s="323"/>
      <c r="P248" s="323"/>
      <c r="Q248" s="323"/>
      <c r="R248" s="323"/>
      <c r="S248" s="323"/>
      <c r="T248" s="323"/>
      <c r="U248" s="323"/>
      <c r="V248" s="323"/>
      <c r="W248" s="323"/>
      <c r="X248" s="323"/>
      <c r="Y248" s="324"/>
      <c r="Z248" s="323"/>
      <c r="AA248" s="323"/>
      <c r="AB248" s="323"/>
      <c r="AC248" s="323"/>
    </row>
    <row r="249" spans="11:29" x14ac:dyDescent="0.2">
      <c r="K249"/>
    </row>
    <row r="250" spans="11:29" x14ac:dyDescent="0.2">
      <c r="K250"/>
    </row>
    <row r="251" spans="11:29" x14ac:dyDescent="0.2">
      <c r="K251"/>
    </row>
    <row r="252" spans="11:29" x14ac:dyDescent="0.2">
      <c r="K252"/>
    </row>
    <row r="253" spans="11:29" x14ac:dyDescent="0.2">
      <c r="K253"/>
    </row>
    <row r="254" spans="11:29" x14ac:dyDescent="0.2">
      <c r="K254"/>
    </row>
    <row r="255" spans="11:29" x14ac:dyDescent="0.2">
      <c r="K255"/>
    </row>
    <row r="256" spans="11:29"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c r="AF307" s="174"/>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row>
    <row r="318" spans="11:32" x14ac:dyDescent="0.2">
      <c r="K318"/>
    </row>
    <row r="319" spans="11:32" x14ac:dyDescent="0.2">
      <c r="K319"/>
    </row>
    <row r="320" spans="11:32"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11" x14ac:dyDescent="0.2">
      <c r="K337"/>
    </row>
    <row r="338" spans="11:11" x14ac:dyDescent="0.2">
      <c r="K338"/>
    </row>
    <row r="339" spans="11:11" x14ac:dyDescent="0.2">
      <c r="K339"/>
    </row>
    <row r="340" spans="11:11" x14ac:dyDescent="0.2">
      <c r="K340"/>
    </row>
    <row r="341" spans="11:11" x14ac:dyDescent="0.2">
      <c r="K341"/>
    </row>
    <row r="342" spans="11:11" x14ac:dyDescent="0.2">
      <c r="K342"/>
    </row>
    <row r="343" spans="11:11" x14ac:dyDescent="0.2">
      <c r="K343"/>
    </row>
    <row r="344" spans="11:11" x14ac:dyDescent="0.2">
      <c r="K344"/>
    </row>
    <row r="345" spans="11:11" x14ac:dyDescent="0.2">
      <c r="K345"/>
    </row>
    <row r="346" spans="11:11" x14ac:dyDescent="0.2">
      <c r="K346"/>
    </row>
    <row r="347" spans="11:11" x14ac:dyDescent="0.2">
      <c r="K347"/>
    </row>
    <row r="348" spans="11:11" x14ac:dyDescent="0.2">
      <c r="K348"/>
    </row>
    <row r="349" spans="11:11" x14ac:dyDescent="0.2">
      <c r="K349"/>
    </row>
    <row r="350" spans="11:11" x14ac:dyDescent="0.2">
      <c r="K350"/>
    </row>
    <row r="351" spans="11:11" x14ac:dyDescent="0.2">
      <c r="K351"/>
    </row>
    <row r="352" spans="11:11"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c r="AF373" s="174"/>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398" spans="11:11" x14ac:dyDescent="0.2">
      <c r="K398"/>
    </row>
    <row r="399" spans="11:11" x14ac:dyDescent="0.2">
      <c r="K399"/>
    </row>
    <row r="400" spans="11:11" x14ac:dyDescent="0.2">
      <c r="K400"/>
    </row>
    <row r="401" spans="11:11" x14ac:dyDescent="0.2">
      <c r="K401"/>
    </row>
    <row r="402" spans="11:11" x14ac:dyDescent="0.2">
      <c r="K402"/>
    </row>
    <row r="403" spans="11:11" x14ac:dyDescent="0.2">
      <c r="K403"/>
    </row>
    <row r="404" spans="11:11" x14ac:dyDescent="0.2">
      <c r="K404"/>
    </row>
    <row r="405" spans="11:11" x14ac:dyDescent="0.2">
      <c r="K405"/>
    </row>
    <row r="406" spans="11:11" x14ac:dyDescent="0.2">
      <c r="K406"/>
    </row>
    <row r="407" spans="11:11" x14ac:dyDescent="0.2">
      <c r="K407"/>
    </row>
    <row r="408" spans="11:11" x14ac:dyDescent="0.2">
      <c r="K408"/>
    </row>
    <row r="409" spans="11:11" x14ac:dyDescent="0.2">
      <c r="K409"/>
    </row>
    <row r="410" spans="11:11" x14ac:dyDescent="0.2">
      <c r="K410"/>
    </row>
    <row r="411" spans="11:11" x14ac:dyDescent="0.2">
      <c r="K411"/>
    </row>
    <row r="412" spans="11:11" x14ac:dyDescent="0.2">
      <c r="K412"/>
    </row>
    <row r="413" spans="11:11" x14ac:dyDescent="0.2">
      <c r="K413"/>
    </row>
    <row r="414" spans="11:11" x14ac:dyDescent="0.2">
      <c r="K414"/>
    </row>
    <row r="415" spans="11:11" x14ac:dyDescent="0.2">
      <c r="K415"/>
    </row>
    <row r="416" spans="11:11" x14ac:dyDescent="0.2">
      <c r="K416"/>
    </row>
    <row r="417" spans="11:11" x14ac:dyDescent="0.2">
      <c r="K417"/>
    </row>
    <row r="418" spans="11:11" x14ac:dyDescent="0.2">
      <c r="K418"/>
    </row>
    <row r="419" spans="11:11" x14ac:dyDescent="0.2">
      <c r="K419"/>
    </row>
    <row r="420" spans="11:11" x14ac:dyDescent="0.2">
      <c r="K420"/>
    </row>
    <row r="421" spans="11:11" x14ac:dyDescent="0.2">
      <c r="K421"/>
    </row>
    <row r="422" spans="11:11" x14ac:dyDescent="0.2">
      <c r="K422"/>
    </row>
    <row r="423" spans="11:11" x14ac:dyDescent="0.2">
      <c r="K423"/>
    </row>
    <row r="424" spans="11:11" x14ac:dyDescent="0.2">
      <c r="K424"/>
    </row>
    <row r="425" spans="11:11" x14ac:dyDescent="0.2">
      <c r="K425"/>
    </row>
    <row r="426" spans="11:11" x14ac:dyDescent="0.2">
      <c r="K426"/>
    </row>
    <row r="427" spans="11:11" x14ac:dyDescent="0.2">
      <c r="K427"/>
    </row>
    <row r="428" spans="11:11" x14ac:dyDescent="0.2">
      <c r="K428"/>
    </row>
    <row r="429" spans="11:11" x14ac:dyDescent="0.2">
      <c r="K429"/>
    </row>
    <row r="430" spans="11:11" x14ac:dyDescent="0.2">
      <c r="K430"/>
    </row>
    <row r="431" spans="11:11" x14ac:dyDescent="0.2">
      <c r="K431"/>
    </row>
    <row r="432" spans="11:11" x14ac:dyDescent="0.2">
      <c r="K432"/>
    </row>
    <row r="433" spans="11:11" x14ac:dyDescent="0.2">
      <c r="K433"/>
    </row>
    <row r="434" spans="11:11" x14ac:dyDescent="0.2">
      <c r="K434"/>
    </row>
    <row r="435" spans="11:11" x14ac:dyDescent="0.2">
      <c r="K435"/>
    </row>
    <row r="436" spans="11:11" x14ac:dyDescent="0.2">
      <c r="K436"/>
    </row>
    <row r="437" spans="11:11" x14ac:dyDescent="0.2">
      <c r="K437"/>
    </row>
    <row r="438" spans="11:11" x14ac:dyDescent="0.2">
      <c r="K438"/>
    </row>
    <row r="439" spans="11:11" x14ac:dyDescent="0.2">
      <c r="K439"/>
    </row>
    <row r="440" spans="11:11" x14ac:dyDescent="0.2">
      <c r="K440"/>
    </row>
    <row r="441" spans="11:11" x14ac:dyDescent="0.2">
      <c r="K441"/>
    </row>
    <row r="442" spans="11:11" x14ac:dyDescent="0.2">
      <c r="K442"/>
    </row>
    <row r="443" spans="11:11" x14ac:dyDescent="0.2">
      <c r="K443"/>
    </row>
    <row r="444" spans="11:11" x14ac:dyDescent="0.2">
      <c r="K444"/>
    </row>
    <row r="445" spans="11:11" x14ac:dyDescent="0.2">
      <c r="K445"/>
    </row>
    <row r="446" spans="11:11" x14ac:dyDescent="0.2">
      <c r="K446"/>
    </row>
    <row r="447" spans="11:11" x14ac:dyDescent="0.2">
      <c r="K447"/>
    </row>
    <row r="448" spans="11:11" x14ac:dyDescent="0.2">
      <c r="K448"/>
    </row>
    <row r="449" spans="11:32" x14ac:dyDescent="0.2">
      <c r="K449"/>
    </row>
    <row r="450" spans="11:32" x14ac:dyDescent="0.2">
      <c r="K450"/>
    </row>
    <row r="451" spans="11:32" x14ac:dyDescent="0.2">
      <c r="K451"/>
    </row>
    <row r="452" spans="11:32" x14ac:dyDescent="0.2">
      <c r="K452"/>
    </row>
    <row r="453" spans="11:32" x14ac:dyDescent="0.2">
      <c r="K453"/>
    </row>
    <row r="454" spans="11:32" x14ac:dyDescent="0.2">
      <c r="K454"/>
    </row>
    <row r="455" spans="11:32" x14ac:dyDescent="0.2">
      <c r="K455"/>
    </row>
    <row r="456" spans="11:32" x14ac:dyDescent="0.2">
      <c r="K456"/>
    </row>
    <row r="457" spans="11:32" x14ac:dyDescent="0.2">
      <c r="K457"/>
    </row>
    <row r="458" spans="11:32" x14ac:dyDescent="0.2">
      <c r="K458"/>
    </row>
    <row r="459" spans="11:32" x14ac:dyDescent="0.2">
      <c r="K459"/>
    </row>
    <row r="460" spans="11:32" x14ac:dyDescent="0.2">
      <c r="K460"/>
    </row>
    <row r="461" spans="11:32" x14ac:dyDescent="0.2">
      <c r="K461"/>
      <c r="AF461" s="174"/>
    </row>
    <row r="462" spans="11:32" x14ac:dyDescent="0.2">
      <c r="K462"/>
    </row>
    <row r="463" spans="11:32" x14ac:dyDescent="0.2">
      <c r="K463"/>
    </row>
    <row r="464" spans="11:32"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76" spans="11:11" x14ac:dyDescent="0.2">
      <c r="K476"/>
    </row>
    <row r="477" spans="11:11" x14ac:dyDescent="0.2">
      <c r="K477"/>
    </row>
    <row r="478" spans="11:11" x14ac:dyDescent="0.2">
      <c r="K478"/>
    </row>
    <row r="479" spans="11:11" x14ac:dyDescent="0.2">
      <c r="K479"/>
    </row>
    <row r="480" spans="11:11" x14ac:dyDescent="0.2">
      <c r="K480"/>
    </row>
    <row r="481" spans="11:11" x14ac:dyDescent="0.2">
      <c r="K481"/>
    </row>
    <row r="482" spans="11:11" x14ac:dyDescent="0.2">
      <c r="K482"/>
    </row>
    <row r="483" spans="11:11" x14ac:dyDescent="0.2">
      <c r="K483"/>
    </row>
    <row r="484" spans="11:11" x14ac:dyDescent="0.2">
      <c r="K484"/>
    </row>
    <row r="485" spans="11:11" x14ac:dyDescent="0.2">
      <c r="K485"/>
    </row>
    <row r="486" spans="11:11" x14ac:dyDescent="0.2">
      <c r="K486"/>
    </row>
    <row r="487" spans="11:11" x14ac:dyDescent="0.2">
      <c r="K487"/>
    </row>
    <row r="488" spans="11:11" x14ac:dyDescent="0.2">
      <c r="K488"/>
    </row>
    <row r="489" spans="11:11" x14ac:dyDescent="0.2">
      <c r="K489"/>
    </row>
    <row r="490" spans="11:11" x14ac:dyDescent="0.2">
      <c r="K490"/>
    </row>
    <row r="491" spans="11:11" x14ac:dyDescent="0.2">
      <c r="K491"/>
    </row>
    <row r="492" spans="11:11" x14ac:dyDescent="0.2">
      <c r="K492"/>
    </row>
    <row r="493" spans="11:11" x14ac:dyDescent="0.2">
      <c r="K493"/>
    </row>
    <row r="494" spans="11:11" x14ac:dyDescent="0.2">
      <c r="K494"/>
    </row>
    <row r="495" spans="11:11" x14ac:dyDescent="0.2">
      <c r="K495"/>
    </row>
    <row r="496" spans="11:11" x14ac:dyDescent="0.2">
      <c r="K496"/>
    </row>
    <row r="497" spans="11:32" x14ac:dyDescent="0.2">
      <c r="K497"/>
    </row>
    <row r="498" spans="11:32" x14ac:dyDescent="0.2">
      <c r="K498"/>
    </row>
    <row r="499" spans="11:32" x14ac:dyDescent="0.2">
      <c r="K499"/>
    </row>
    <row r="500" spans="11:32" x14ac:dyDescent="0.2">
      <c r="K500"/>
    </row>
    <row r="501" spans="11:32" x14ac:dyDescent="0.2">
      <c r="K501"/>
    </row>
    <row r="502" spans="11:32" x14ac:dyDescent="0.2">
      <c r="K502"/>
    </row>
    <row r="503" spans="11:32" x14ac:dyDescent="0.2">
      <c r="K503"/>
    </row>
    <row r="504" spans="11:32" x14ac:dyDescent="0.2">
      <c r="K504"/>
    </row>
    <row r="505" spans="11:32" x14ac:dyDescent="0.2">
      <c r="K505"/>
    </row>
    <row r="506" spans="11:32" x14ac:dyDescent="0.2">
      <c r="K506"/>
    </row>
    <row r="507" spans="11:32" x14ac:dyDescent="0.2">
      <c r="K507"/>
    </row>
    <row r="508" spans="11:32" x14ac:dyDescent="0.2">
      <c r="K508"/>
      <c r="AF508" s="174"/>
    </row>
    <row r="509" spans="11:32" x14ac:dyDescent="0.2">
      <c r="K509"/>
    </row>
    <row r="510" spans="11:32" x14ac:dyDescent="0.2">
      <c r="K510"/>
    </row>
    <row r="511" spans="11:32" x14ac:dyDescent="0.2">
      <c r="K511"/>
    </row>
    <row r="512" spans="11:32" x14ac:dyDescent="0.2">
      <c r="K512"/>
    </row>
    <row r="513" spans="11:11" x14ac:dyDescent="0.2">
      <c r="K513"/>
    </row>
    <row r="514" spans="11:11" x14ac:dyDescent="0.2">
      <c r="K514"/>
    </row>
    <row r="515" spans="11:11" x14ac:dyDescent="0.2">
      <c r="K515"/>
    </row>
    <row r="516" spans="11:11" x14ac:dyDescent="0.2">
      <c r="K516"/>
    </row>
    <row r="517" spans="11:11" x14ac:dyDescent="0.2">
      <c r="K517"/>
    </row>
    <row r="518" spans="11:11" x14ac:dyDescent="0.2">
      <c r="K518"/>
    </row>
    <row r="519" spans="11:11" x14ac:dyDescent="0.2">
      <c r="K519"/>
    </row>
    <row r="520" spans="11:11" x14ac:dyDescent="0.2">
      <c r="K520"/>
    </row>
    <row r="521" spans="11:11" x14ac:dyDescent="0.2">
      <c r="K521"/>
    </row>
    <row r="522" spans="11:11" x14ac:dyDescent="0.2">
      <c r="K522"/>
    </row>
    <row r="523" spans="11:11" x14ac:dyDescent="0.2">
      <c r="K523"/>
    </row>
    <row r="524" spans="11:11" x14ac:dyDescent="0.2">
      <c r="K524"/>
    </row>
    <row r="525" spans="11:11" x14ac:dyDescent="0.2">
      <c r="K525"/>
    </row>
    <row r="526" spans="11:11" x14ac:dyDescent="0.2">
      <c r="K526"/>
    </row>
    <row r="527" spans="11:11" x14ac:dyDescent="0.2">
      <c r="K527"/>
    </row>
    <row r="528" spans="11:11" x14ac:dyDescent="0.2">
      <c r="K528"/>
    </row>
    <row r="529" spans="11:11" x14ac:dyDescent="0.2">
      <c r="K529"/>
    </row>
    <row r="530" spans="11:11" x14ac:dyDescent="0.2">
      <c r="K530"/>
    </row>
    <row r="531" spans="11:11" x14ac:dyDescent="0.2">
      <c r="K531"/>
    </row>
    <row r="532" spans="11:11" x14ac:dyDescent="0.2">
      <c r="K532"/>
    </row>
    <row r="533" spans="11:11" x14ac:dyDescent="0.2">
      <c r="K533"/>
    </row>
    <row r="534" spans="11:11" x14ac:dyDescent="0.2">
      <c r="K534"/>
    </row>
    <row r="535" spans="11:11" x14ac:dyDescent="0.2">
      <c r="K535"/>
    </row>
    <row r="536" spans="11:11" x14ac:dyDescent="0.2">
      <c r="K536"/>
    </row>
    <row r="537" spans="11:11" x14ac:dyDescent="0.2">
      <c r="K537"/>
    </row>
    <row r="538" spans="11:11" x14ac:dyDescent="0.2">
      <c r="K538"/>
    </row>
    <row r="539" spans="11:11" x14ac:dyDescent="0.2">
      <c r="K539"/>
    </row>
    <row r="540" spans="11:11" x14ac:dyDescent="0.2">
      <c r="K540"/>
    </row>
    <row r="541" spans="11:11" x14ac:dyDescent="0.2">
      <c r="K541"/>
    </row>
    <row r="542" spans="11:11" x14ac:dyDescent="0.2">
      <c r="K542"/>
    </row>
    <row r="543" spans="11:11" x14ac:dyDescent="0.2">
      <c r="K543"/>
    </row>
    <row r="544" spans="11:11" x14ac:dyDescent="0.2">
      <c r="K544"/>
    </row>
    <row r="545" spans="11:11" x14ac:dyDescent="0.2">
      <c r="K545"/>
    </row>
    <row r="546" spans="11:11" x14ac:dyDescent="0.2">
      <c r="K546"/>
    </row>
    <row r="547" spans="11:11" x14ac:dyDescent="0.2">
      <c r="K547"/>
    </row>
    <row r="594" spans="32:32" x14ac:dyDescent="0.2">
      <c r="AF594" s="174"/>
    </row>
    <row r="596" spans="32:32" x14ac:dyDescent="0.2">
      <c r="AF596" s="174"/>
    </row>
    <row r="599" spans="32:32" x14ac:dyDescent="0.2">
      <c r="AF599" s="174"/>
    </row>
    <row r="610" spans="32:32" x14ac:dyDescent="0.2">
      <c r="AF610" s="174"/>
    </row>
    <row r="739" spans="32:32" x14ac:dyDescent="0.2">
      <c r="AF739" s="174"/>
    </row>
    <row r="805" spans="32:32" x14ac:dyDescent="0.2">
      <c r="AF805" s="174"/>
    </row>
    <row r="893" spans="32:32" x14ac:dyDescent="0.2">
      <c r="AF893" s="174"/>
    </row>
    <row r="940" spans="32:32" x14ac:dyDescent="0.2">
      <c r="AF940" s="1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G411"/>
  <sheetViews>
    <sheetView topLeftCell="B81" zoomScale="55" zoomScaleNormal="55" workbookViewId="0">
      <selection activeCell="L146" sqref="L146:AC157"/>
    </sheetView>
  </sheetViews>
  <sheetFormatPr baseColWidth="10" defaultColWidth="8.83203125" defaultRowHeight="16" x14ac:dyDescent="0.2"/>
  <cols>
    <col min="1" max="1" width="3.1640625" bestFit="1" customWidth="1"/>
    <col min="2" max="2" width="4.83203125" bestFit="1" customWidth="1"/>
    <col min="3" max="3" width="4" bestFit="1" customWidth="1"/>
    <col min="4" max="4" width="2.1640625" bestFit="1" customWidth="1"/>
    <col min="5" max="5" width="3.33203125" bestFit="1" customWidth="1"/>
    <col min="6" max="6" width="57.83203125" bestFit="1" customWidth="1"/>
    <col min="7" max="7" width="10" bestFit="1" customWidth="1"/>
    <col min="8" max="9" width="4" customWidth="1"/>
    <col min="10" max="10" width="10" bestFit="1" customWidth="1"/>
    <col min="11" max="11" width="6.33203125" style="13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 min="33" max="33" width="8.83203125" customWidth="1"/>
  </cols>
  <sheetData>
    <row r="1" spans="1:32" s="129" customFormat="1" x14ac:dyDescent="0.2">
      <c r="A1" s="162" t="s">
        <v>176</v>
      </c>
      <c r="B1" s="129" t="s">
        <v>177</v>
      </c>
      <c r="C1" s="129" t="s">
        <v>178</v>
      </c>
      <c r="D1" s="162" t="s">
        <v>179</v>
      </c>
      <c r="E1" s="162" t="s">
        <v>180</v>
      </c>
      <c r="F1" s="162" t="s">
        <v>136</v>
      </c>
      <c r="G1" s="162" t="s">
        <v>181</v>
      </c>
      <c r="H1" s="162" t="s">
        <v>182</v>
      </c>
      <c r="I1" s="162" t="s">
        <v>183</v>
      </c>
      <c r="J1" s="129" t="s">
        <v>184</v>
      </c>
      <c r="K1" s="163" t="s">
        <v>185</v>
      </c>
      <c r="L1" s="162" t="s">
        <v>186</v>
      </c>
      <c r="M1" s="162" t="s">
        <v>187</v>
      </c>
      <c r="N1" s="162" t="s">
        <v>188</v>
      </c>
      <c r="O1" s="162" t="s">
        <v>189</v>
      </c>
      <c r="P1" s="162" t="s">
        <v>190</v>
      </c>
      <c r="Q1" s="129" t="s">
        <v>191</v>
      </c>
      <c r="R1" s="162" t="s">
        <v>192</v>
      </c>
      <c r="S1" s="162" t="s">
        <v>193</v>
      </c>
      <c r="T1" s="162" t="s">
        <v>130</v>
      </c>
      <c r="U1" s="162" t="s">
        <v>194</v>
      </c>
      <c r="V1" s="162" t="s">
        <v>195</v>
      </c>
      <c r="W1" s="162" t="s">
        <v>196</v>
      </c>
      <c r="X1" s="162" t="s">
        <v>197</v>
      </c>
      <c r="Y1" s="162" t="s">
        <v>16</v>
      </c>
      <c r="Z1" s="162" t="s">
        <v>198</v>
      </c>
      <c r="AA1" s="162" t="s">
        <v>199</v>
      </c>
      <c r="AB1" s="172" t="s">
        <v>200</v>
      </c>
      <c r="AC1" s="172" t="s">
        <v>201</v>
      </c>
      <c r="AD1" s="172" t="s">
        <v>202</v>
      </c>
      <c r="AE1" s="172" t="s">
        <v>203</v>
      </c>
      <c r="AF1" s="173" t="s">
        <v>221</v>
      </c>
    </row>
    <row r="2" spans="1:32" x14ac:dyDescent="0.2">
      <c r="A2" t="s">
        <v>37</v>
      </c>
      <c r="B2" t="s">
        <v>206</v>
      </c>
      <c r="C2" t="s">
        <v>207</v>
      </c>
      <c r="D2">
        <v>0</v>
      </c>
      <c r="E2" s="323" t="s">
        <v>302</v>
      </c>
      <c r="F2" s="323" t="s">
        <v>271</v>
      </c>
      <c r="K2">
        <v>110</v>
      </c>
      <c r="L2" s="323">
        <v>436637.86670000001</v>
      </c>
      <c r="M2" s="323">
        <v>37.899341</v>
      </c>
      <c r="N2" s="323">
        <v>37.864299000000003</v>
      </c>
      <c r="O2" s="323">
        <v>38.190548</v>
      </c>
      <c r="P2" s="323">
        <v>29.545400999999998</v>
      </c>
      <c r="Q2" s="323">
        <v>18.940666</v>
      </c>
      <c r="R2" s="323">
        <v>99.899904000000006</v>
      </c>
      <c r="S2" s="323">
        <v>99.799925999999999</v>
      </c>
      <c r="T2" s="323">
        <v>41.314408</v>
      </c>
      <c r="U2" s="323">
        <v>35.408870999999998</v>
      </c>
      <c r="V2" s="323">
        <v>37.574134999999998</v>
      </c>
      <c r="W2" s="323">
        <v>37.539436000000002</v>
      </c>
      <c r="X2" s="323">
        <v>37.893813000000002</v>
      </c>
      <c r="Y2" s="323">
        <v>2.0110000000000002E-3</v>
      </c>
      <c r="Z2" s="323">
        <v>24563.599999999999</v>
      </c>
      <c r="AA2" s="323">
        <v>31.52</v>
      </c>
      <c r="AB2" s="323">
        <v>11</v>
      </c>
      <c r="AC2" s="323">
        <v>17</v>
      </c>
    </row>
    <row r="3" spans="1:32" x14ac:dyDescent="0.2">
      <c r="A3" t="s">
        <v>37</v>
      </c>
      <c r="B3" t="s">
        <v>206</v>
      </c>
      <c r="C3" t="s">
        <v>207</v>
      </c>
      <c r="D3">
        <v>0</v>
      </c>
      <c r="E3" s="323" t="s">
        <v>302</v>
      </c>
      <c r="F3" s="323" t="s">
        <v>271</v>
      </c>
      <c r="K3">
        <v>135</v>
      </c>
      <c r="L3" s="323">
        <v>101054.7879</v>
      </c>
      <c r="M3" s="323">
        <v>35.275601000000002</v>
      </c>
      <c r="N3" s="323">
        <v>35.469689000000002</v>
      </c>
      <c r="O3" s="323">
        <v>36.456425000000003</v>
      </c>
      <c r="P3" s="323">
        <v>24.823373</v>
      </c>
      <c r="Q3" s="323">
        <v>16.022393999999998</v>
      </c>
      <c r="R3" s="323">
        <v>94.300573</v>
      </c>
      <c r="S3" s="323">
        <v>92.382814999999994</v>
      </c>
      <c r="T3" s="323">
        <v>36.168295000000001</v>
      </c>
      <c r="U3" s="323">
        <v>33.344867999999998</v>
      </c>
      <c r="V3" s="323">
        <v>35.132606000000003</v>
      </c>
      <c r="W3" s="323">
        <v>35.339978000000002</v>
      </c>
      <c r="X3" s="323">
        <v>36.365358000000001</v>
      </c>
      <c r="Y3" s="323">
        <v>3.3530000000000001E-3</v>
      </c>
      <c r="Z3" s="323">
        <v>19330.900000000001</v>
      </c>
      <c r="AA3" s="323">
        <v>16.0047</v>
      </c>
      <c r="AB3" s="323">
        <v>14</v>
      </c>
      <c r="AC3" s="323">
        <v>17</v>
      </c>
    </row>
    <row r="4" spans="1:32" x14ac:dyDescent="0.2">
      <c r="A4" t="s">
        <v>37</v>
      </c>
      <c r="B4" t="s">
        <v>206</v>
      </c>
      <c r="C4" t="s">
        <v>207</v>
      </c>
      <c r="D4">
        <v>0</v>
      </c>
      <c r="E4" s="323" t="s">
        <v>302</v>
      </c>
      <c r="F4" s="323" t="s">
        <v>271</v>
      </c>
      <c r="K4">
        <v>160</v>
      </c>
      <c r="L4" s="323">
        <v>28392.787899999999</v>
      </c>
      <c r="M4" s="323">
        <v>32.960351000000003</v>
      </c>
      <c r="N4" s="323">
        <v>34.51661</v>
      </c>
      <c r="O4" s="323">
        <v>35.555537000000001</v>
      </c>
      <c r="P4" s="323">
        <v>21.778956000000001</v>
      </c>
      <c r="Q4" s="323">
        <v>13.999809000000001</v>
      </c>
      <c r="R4" s="323">
        <v>79.928763000000004</v>
      </c>
      <c r="S4" s="323">
        <v>77.897996000000006</v>
      </c>
      <c r="T4" s="323">
        <v>31.908712000000001</v>
      </c>
      <c r="U4" s="323">
        <v>32.060645999999998</v>
      </c>
      <c r="V4" s="323">
        <v>32.874823999999997</v>
      </c>
      <c r="W4" s="323">
        <v>34.491923</v>
      </c>
      <c r="X4" s="323">
        <v>35.539095000000003</v>
      </c>
      <c r="Y4" s="323">
        <v>3.5479999999999999E-3</v>
      </c>
      <c r="Z4" s="323">
        <v>12524.3</v>
      </c>
      <c r="AA4" s="323">
        <v>10.447100000000001</v>
      </c>
      <c r="AB4" s="323">
        <v>13</v>
      </c>
      <c r="AC4" s="323">
        <v>16</v>
      </c>
    </row>
    <row r="5" spans="1:32" x14ac:dyDescent="0.2">
      <c r="A5" t="s">
        <v>37</v>
      </c>
      <c r="B5" t="s">
        <v>206</v>
      </c>
      <c r="C5" t="s">
        <v>207</v>
      </c>
      <c r="D5">
        <v>0</v>
      </c>
      <c r="E5" s="323" t="s">
        <v>302</v>
      </c>
      <c r="F5" s="323" t="s">
        <v>271</v>
      </c>
      <c r="K5">
        <v>185</v>
      </c>
      <c r="L5" s="323">
        <v>10621.3212</v>
      </c>
      <c r="M5" s="323">
        <v>30.325102000000001</v>
      </c>
      <c r="N5" s="323">
        <v>33.693584999999999</v>
      </c>
      <c r="O5" s="323">
        <v>34.602722</v>
      </c>
      <c r="P5" s="323">
        <v>17.943904</v>
      </c>
      <c r="Q5" s="323">
        <v>11.658678</v>
      </c>
      <c r="R5" s="323">
        <v>58.638939999999998</v>
      </c>
      <c r="S5" s="323">
        <v>56.915151999999999</v>
      </c>
      <c r="T5" s="323">
        <v>27.716691000000001</v>
      </c>
      <c r="U5" s="323">
        <v>30.634409000000002</v>
      </c>
      <c r="V5" s="323">
        <v>30.213851999999999</v>
      </c>
      <c r="W5" s="323">
        <v>33.679431000000001</v>
      </c>
      <c r="X5" s="323">
        <v>34.587150999999999</v>
      </c>
      <c r="Y5" s="323">
        <v>4.8989999999999997E-3</v>
      </c>
      <c r="Z5" s="323">
        <v>9537.5</v>
      </c>
      <c r="AA5" s="323">
        <v>7.9301000000000004</v>
      </c>
      <c r="AB5" s="323">
        <v>12</v>
      </c>
      <c r="AC5" s="323">
        <v>17</v>
      </c>
    </row>
    <row r="6" spans="1:32" x14ac:dyDescent="0.2">
      <c r="A6" t="s">
        <v>37</v>
      </c>
      <c r="B6" t="s">
        <v>206</v>
      </c>
      <c r="C6" t="s">
        <v>207</v>
      </c>
      <c r="D6">
        <v>0</v>
      </c>
      <c r="E6" s="323" t="s">
        <v>302</v>
      </c>
      <c r="F6" s="323" t="s">
        <v>271</v>
      </c>
      <c r="K6">
        <v>210</v>
      </c>
      <c r="L6" s="323">
        <v>4105.8424000000005</v>
      </c>
      <c r="M6" s="323">
        <v>27.403506</v>
      </c>
      <c r="N6" s="323">
        <v>32.625948999999999</v>
      </c>
      <c r="O6" s="323">
        <v>33.354176000000002</v>
      </c>
      <c r="P6" s="323">
        <v>13.523348</v>
      </c>
      <c r="Q6" s="323">
        <v>9.0078139999999998</v>
      </c>
      <c r="R6" s="323">
        <v>34.597181999999997</v>
      </c>
      <c r="S6" s="323">
        <v>33.568745</v>
      </c>
      <c r="T6" s="323">
        <v>23.801580999999999</v>
      </c>
      <c r="U6" s="323">
        <v>28.814520000000002</v>
      </c>
      <c r="V6" s="323">
        <v>27.278589</v>
      </c>
      <c r="W6" s="323">
        <v>32.608603000000002</v>
      </c>
      <c r="X6" s="323">
        <v>33.332259999999998</v>
      </c>
      <c r="Y6" s="323">
        <v>1.2161999999999999E-2</v>
      </c>
      <c r="Z6" s="323">
        <v>5565</v>
      </c>
      <c r="AA6" s="323">
        <v>6.2819000000000003</v>
      </c>
      <c r="AB6" s="323">
        <v>11</v>
      </c>
      <c r="AC6" s="323">
        <v>16</v>
      </c>
    </row>
    <row r="7" spans="1:32" x14ac:dyDescent="0.2">
      <c r="A7" t="s">
        <v>37</v>
      </c>
      <c r="B7" t="s">
        <v>206</v>
      </c>
      <c r="C7" t="s">
        <v>207</v>
      </c>
      <c r="D7">
        <v>0</v>
      </c>
      <c r="E7" s="323" t="s">
        <v>302</v>
      </c>
      <c r="F7" s="323" t="s">
        <v>271</v>
      </c>
      <c r="K7">
        <v>235</v>
      </c>
      <c r="L7" s="323">
        <v>1516.4241999999999</v>
      </c>
      <c r="M7" s="323">
        <v>24.643014999999998</v>
      </c>
      <c r="N7" s="323">
        <v>31.407450000000001</v>
      </c>
      <c r="O7" s="323">
        <v>31.951554000000002</v>
      </c>
      <c r="P7" s="323">
        <v>9.3785720000000001</v>
      </c>
      <c r="Q7" s="323">
        <v>6.6124000000000001</v>
      </c>
      <c r="R7" s="323">
        <v>16.599620000000002</v>
      </c>
      <c r="S7" s="323">
        <v>16.225659</v>
      </c>
      <c r="T7" s="323">
        <v>20.617436000000001</v>
      </c>
      <c r="U7" s="323">
        <v>26.831793999999999</v>
      </c>
      <c r="V7" s="323">
        <v>24.533491000000001</v>
      </c>
      <c r="W7" s="323">
        <v>31.387280000000001</v>
      </c>
      <c r="X7" s="323">
        <v>31.923871999999999</v>
      </c>
      <c r="Y7" s="323">
        <v>5.4369000000000001E-2</v>
      </c>
      <c r="Z7" s="323">
        <v>3023.9</v>
      </c>
      <c r="AA7" s="323">
        <v>4.1643999999999997</v>
      </c>
      <c r="AB7" s="323">
        <v>10</v>
      </c>
      <c r="AC7" s="323">
        <v>16</v>
      </c>
    </row>
    <row r="8" spans="1:32" x14ac:dyDescent="0.2">
      <c r="A8" t="s">
        <v>37</v>
      </c>
      <c r="B8" t="s">
        <v>206</v>
      </c>
      <c r="C8" t="s">
        <v>207</v>
      </c>
      <c r="D8">
        <v>0</v>
      </c>
      <c r="E8" s="323" t="s">
        <v>302</v>
      </c>
      <c r="F8" s="323" t="s">
        <v>272</v>
      </c>
      <c r="K8">
        <v>110</v>
      </c>
      <c r="L8" s="323">
        <v>167780.67019999999</v>
      </c>
      <c r="M8" s="323">
        <v>39.562913000000002</v>
      </c>
      <c r="N8" s="323">
        <v>40.111317</v>
      </c>
      <c r="O8" s="323">
        <v>46.973567000000003</v>
      </c>
      <c r="P8" s="323">
        <v>26.786204000000001</v>
      </c>
      <c r="Q8" s="323">
        <v>17.460882000000002</v>
      </c>
      <c r="R8" s="323">
        <v>91.145623999999998</v>
      </c>
      <c r="S8" s="323">
        <v>89.652424999999994</v>
      </c>
      <c r="T8" s="323">
        <v>41.140002000000003</v>
      </c>
      <c r="U8" s="323">
        <v>38.953662000000001</v>
      </c>
      <c r="V8" s="323">
        <v>39.328091000000001</v>
      </c>
      <c r="W8" s="323">
        <v>39.840083999999997</v>
      </c>
      <c r="X8" s="323">
        <v>46.900843000000002</v>
      </c>
      <c r="Y8" s="323">
        <v>1.013066</v>
      </c>
      <c r="Z8" s="323">
        <v>19896</v>
      </c>
      <c r="AA8" s="323">
        <v>13.3241</v>
      </c>
      <c r="AB8" s="323">
        <v>13</v>
      </c>
      <c r="AC8" s="323">
        <v>17</v>
      </c>
    </row>
    <row r="9" spans="1:32" x14ac:dyDescent="0.2">
      <c r="A9" t="s">
        <v>37</v>
      </c>
      <c r="B9" t="s">
        <v>206</v>
      </c>
      <c r="C9" t="s">
        <v>207</v>
      </c>
      <c r="D9">
        <v>0</v>
      </c>
      <c r="E9" s="323" t="s">
        <v>302</v>
      </c>
      <c r="F9" s="323" t="s">
        <v>272</v>
      </c>
      <c r="K9">
        <v>135</v>
      </c>
      <c r="L9" s="323">
        <v>24875.255700000002</v>
      </c>
      <c r="M9" s="323">
        <v>38.585836999999998</v>
      </c>
      <c r="N9" s="323">
        <v>38.041164999999999</v>
      </c>
      <c r="O9" s="323">
        <v>46.549931999999998</v>
      </c>
      <c r="P9" s="323">
        <v>23.690498999999999</v>
      </c>
      <c r="Q9" s="323">
        <v>16.089136</v>
      </c>
      <c r="R9" s="323">
        <v>85.795176999999995</v>
      </c>
      <c r="S9" s="323">
        <v>84.073722000000004</v>
      </c>
      <c r="T9" s="323">
        <v>38.992558000000002</v>
      </c>
      <c r="U9" s="323">
        <v>37.782865000000001</v>
      </c>
      <c r="V9" s="323">
        <v>38.542133</v>
      </c>
      <c r="W9" s="323">
        <v>37.942233999999999</v>
      </c>
      <c r="X9" s="323">
        <v>46.542713999999997</v>
      </c>
      <c r="Y9" s="323">
        <v>1.2235849999999999</v>
      </c>
      <c r="Z9" s="323">
        <v>10152.9</v>
      </c>
      <c r="AA9" s="323">
        <v>7.8146000000000004</v>
      </c>
      <c r="AB9" s="323">
        <v>11</v>
      </c>
      <c r="AC9" s="323">
        <v>16</v>
      </c>
    </row>
    <row r="10" spans="1:32" x14ac:dyDescent="0.2">
      <c r="A10" t="s">
        <v>37</v>
      </c>
      <c r="B10" t="s">
        <v>206</v>
      </c>
      <c r="C10" t="s">
        <v>207</v>
      </c>
      <c r="D10">
        <v>0</v>
      </c>
      <c r="E10" s="323" t="s">
        <v>302</v>
      </c>
      <c r="F10" s="323" t="s">
        <v>272</v>
      </c>
      <c r="K10">
        <v>160</v>
      </c>
      <c r="L10" s="323">
        <v>3487.6541999999999</v>
      </c>
      <c r="M10" s="323">
        <v>38.018208999999999</v>
      </c>
      <c r="N10" s="323">
        <v>37.763179000000001</v>
      </c>
      <c r="O10" s="323">
        <v>46.298568000000003</v>
      </c>
      <c r="P10" s="323">
        <v>21.213747999999999</v>
      </c>
      <c r="Q10" s="323">
        <v>15.304425999999999</v>
      </c>
      <c r="R10" s="323">
        <v>80.034593999999998</v>
      </c>
      <c r="S10" s="323">
        <v>78.084034000000003</v>
      </c>
      <c r="T10" s="323">
        <v>37.749574000000003</v>
      </c>
      <c r="U10" s="323">
        <v>37.421509999999998</v>
      </c>
      <c r="V10" s="323">
        <v>38.013683</v>
      </c>
      <c r="W10" s="323">
        <v>37.756841999999999</v>
      </c>
      <c r="X10" s="323">
        <v>46.297378000000002</v>
      </c>
      <c r="Y10" s="323">
        <v>1.3657379999999999</v>
      </c>
      <c r="Z10" s="323">
        <v>3920.6</v>
      </c>
      <c r="AA10" s="323">
        <v>4.5568999999999997</v>
      </c>
      <c r="AB10" s="323">
        <v>11</v>
      </c>
      <c r="AC10" s="323">
        <v>16</v>
      </c>
    </row>
    <row r="11" spans="1:32" x14ac:dyDescent="0.2">
      <c r="A11" t="s">
        <v>37</v>
      </c>
      <c r="B11" t="s">
        <v>206</v>
      </c>
      <c r="C11" t="s">
        <v>207</v>
      </c>
      <c r="D11">
        <v>0</v>
      </c>
      <c r="E11" s="323" t="s">
        <v>302</v>
      </c>
      <c r="F11" s="323" t="s">
        <v>272</v>
      </c>
      <c r="K11">
        <v>185</v>
      </c>
      <c r="L11" s="323">
        <v>723.52369999999996</v>
      </c>
      <c r="M11" s="323">
        <v>37.282977000000002</v>
      </c>
      <c r="N11" s="323">
        <v>37.671447000000001</v>
      </c>
      <c r="O11" s="323">
        <v>45.930877000000002</v>
      </c>
      <c r="P11" s="323">
        <v>18.583262000000001</v>
      </c>
      <c r="Q11" s="323">
        <v>14.386775999999999</v>
      </c>
      <c r="R11" s="323">
        <v>71.803821999999997</v>
      </c>
      <c r="S11" s="323">
        <v>69.584046000000001</v>
      </c>
      <c r="T11" s="323">
        <v>36.227252999999997</v>
      </c>
      <c r="U11" s="323">
        <v>37.040241999999999</v>
      </c>
      <c r="V11" s="323">
        <v>37.275632999999999</v>
      </c>
      <c r="W11" s="323">
        <v>37.671342000000003</v>
      </c>
      <c r="X11" s="323">
        <v>45.930024000000003</v>
      </c>
      <c r="Y11" s="323">
        <v>1.54097</v>
      </c>
      <c r="Z11" s="323">
        <v>2696.7</v>
      </c>
      <c r="AA11" s="323">
        <v>3.0602999999999998</v>
      </c>
      <c r="AB11" s="323">
        <v>10</v>
      </c>
      <c r="AC11" s="323">
        <v>16</v>
      </c>
    </row>
    <row r="12" spans="1:32" x14ac:dyDescent="0.2">
      <c r="A12" t="s">
        <v>37</v>
      </c>
      <c r="B12" t="s">
        <v>206</v>
      </c>
      <c r="C12" t="s">
        <v>207</v>
      </c>
      <c r="D12">
        <v>0</v>
      </c>
      <c r="E12" s="323" t="s">
        <v>302</v>
      </c>
      <c r="F12" s="323" t="s">
        <v>272</v>
      </c>
      <c r="K12">
        <v>210</v>
      </c>
      <c r="L12" s="323">
        <v>312.18239999999997</v>
      </c>
      <c r="M12" s="323">
        <v>36.072603999999998</v>
      </c>
      <c r="N12" s="323">
        <v>37.472808999999998</v>
      </c>
      <c r="O12" s="323">
        <v>44.907592000000001</v>
      </c>
      <c r="P12" s="323">
        <v>15.629837999999999</v>
      </c>
      <c r="Q12" s="323">
        <v>13.128931</v>
      </c>
      <c r="R12" s="323">
        <v>58.605314999999997</v>
      </c>
      <c r="S12" s="323">
        <v>56.184693000000003</v>
      </c>
      <c r="T12" s="323">
        <v>34.104346</v>
      </c>
      <c r="U12" s="323">
        <v>36.309074000000003</v>
      </c>
      <c r="V12" s="323">
        <v>36.059257000000002</v>
      </c>
      <c r="W12" s="323">
        <v>37.472715999999998</v>
      </c>
      <c r="X12" s="323">
        <v>44.906888000000002</v>
      </c>
      <c r="Y12" s="323">
        <v>1.7293909999999999</v>
      </c>
      <c r="Z12" s="323">
        <v>1342.7</v>
      </c>
      <c r="AA12" s="323">
        <v>2.8932000000000002</v>
      </c>
      <c r="AB12" s="323">
        <v>10</v>
      </c>
      <c r="AC12" s="323">
        <v>16</v>
      </c>
    </row>
    <row r="13" spans="1:32" x14ac:dyDescent="0.2">
      <c r="A13" t="s">
        <v>37</v>
      </c>
      <c r="B13" t="s">
        <v>206</v>
      </c>
      <c r="C13" t="s">
        <v>207</v>
      </c>
      <c r="D13">
        <v>0</v>
      </c>
      <c r="E13" s="323" t="s">
        <v>302</v>
      </c>
      <c r="F13" s="323" t="s">
        <v>272</v>
      </c>
      <c r="K13">
        <v>235</v>
      </c>
      <c r="L13" s="323">
        <v>150.1626</v>
      </c>
      <c r="M13" s="323">
        <v>34.381751000000001</v>
      </c>
      <c r="N13" s="323">
        <v>36.859954000000002</v>
      </c>
      <c r="O13" s="323">
        <v>42.373272999999998</v>
      </c>
      <c r="P13" s="323">
        <v>12.934964000000001</v>
      </c>
      <c r="Q13" s="323">
        <v>11.713009</v>
      </c>
      <c r="R13" s="323">
        <v>42.558691000000003</v>
      </c>
      <c r="S13" s="323">
        <v>40.300915000000003</v>
      </c>
      <c r="T13" s="323">
        <v>31.618112</v>
      </c>
      <c r="U13" s="323">
        <v>34.672981</v>
      </c>
      <c r="V13" s="323">
        <v>34.358901000000003</v>
      </c>
      <c r="W13" s="323">
        <v>36.859903000000003</v>
      </c>
      <c r="X13" s="323">
        <v>42.373094999999999</v>
      </c>
      <c r="Y13" s="323">
        <v>1.401443</v>
      </c>
      <c r="Z13" s="323">
        <v>755.7</v>
      </c>
      <c r="AA13" s="323">
        <v>2.4666000000000001</v>
      </c>
      <c r="AB13" s="323">
        <v>9</v>
      </c>
      <c r="AC13" s="323">
        <v>16</v>
      </c>
    </row>
    <row r="14" spans="1:32" x14ac:dyDescent="0.2">
      <c r="A14" t="s">
        <v>37</v>
      </c>
      <c r="B14" t="s">
        <v>206</v>
      </c>
      <c r="C14" t="s">
        <v>207</v>
      </c>
      <c r="D14">
        <v>0</v>
      </c>
      <c r="E14" s="323" t="s">
        <v>302</v>
      </c>
      <c r="F14" s="323" t="s">
        <v>273</v>
      </c>
      <c r="K14">
        <v>110</v>
      </c>
      <c r="L14" s="323">
        <v>21053.019700000001</v>
      </c>
      <c r="M14" s="323">
        <v>43.528165999999999</v>
      </c>
      <c r="N14" s="323">
        <v>49.348576000000001</v>
      </c>
      <c r="O14" s="323">
        <v>48.825299000000001</v>
      </c>
      <c r="P14" s="323">
        <v>24.092199000000001</v>
      </c>
      <c r="Q14" s="323">
        <v>22.596146999999998</v>
      </c>
      <c r="R14" s="323">
        <v>99.910617999999999</v>
      </c>
      <c r="S14" s="323">
        <v>99.8934</v>
      </c>
      <c r="T14" s="323">
        <v>43.971837000000001</v>
      </c>
      <c r="U14" s="323">
        <v>46.836226000000003</v>
      </c>
      <c r="V14" s="323">
        <v>43.320371999999999</v>
      </c>
      <c r="W14" s="323">
        <v>49.175260000000002</v>
      </c>
      <c r="X14" s="323">
        <v>48.598578000000003</v>
      </c>
      <c r="Y14" s="323">
        <v>0.95391599999999999</v>
      </c>
      <c r="Z14" s="323">
        <v>1980.3</v>
      </c>
      <c r="AA14" s="323">
        <v>5.8921999999999999</v>
      </c>
      <c r="AB14" s="323">
        <v>8</v>
      </c>
      <c r="AC14" s="323">
        <v>7</v>
      </c>
    </row>
    <row r="15" spans="1:32" x14ac:dyDescent="0.2">
      <c r="A15" t="s">
        <v>37</v>
      </c>
      <c r="B15" t="s">
        <v>206</v>
      </c>
      <c r="C15" t="s">
        <v>207</v>
      </c>
      <c r="D15">
        <v>0</v>
      </c>
      <c r="E15" s="323" t="s">
        <v>302</v>
      </c>
      <c r="F15" s="323" t="s">
        <v>273</v>
      </c>
      <c r="K15">
        <v>135</v>
      </c>
      <c r="L15" s="323">
        <v>10279.3207</v>
      </c>
      <c r="M15" s="323">
        <v>39.888855</v>
      </c>
      <c r="N15" s="323">
        <v>46.172656000000003</v>
      </c>
      <c r="O15" s="323">
        <v>45.448158999999997</v>
      </c>
      <c r="P15" s="323">
        <v>20.234784000000001</v>
      </c>
      <c r="Q15" s="323">
        <v>19.600542999999998</v>
      </c>
      <c r="R15" s="323">
        <v>99.695537000000002</v>
      </c>
      <c r="S15" s="323">
        <v>99.067366000000007</v>
      </c>
      <c r="T15" s="323">
        <v>39.452233</v>
      </c>
      <c r="U15" s="323">
        <v>43.810608000000002</v>
      </c>
      <c r="V15" s="323">
        <v>39.704667999999998</v>
      </c>
      <c r="W15" s="323">
        <v>46.011293999999999</v>
      </c>
      <c r="X15" s="323">
        <v>45.225250000000003</v>
      </c>
      <c r="Y15" s="323">
        <v>1.0892470000000001</v>
      </c>
      <c r="Z15" s="323">
        <v>2045.1</v>
      </c>
      <c r="AA15" s="323">
        <v>4.0744999999999996</v>
      </c>
      <c r="AB15" s="323">
        <v>10</v>
      </c>
      <c r="AC15" s="323">
        <v>7</v>
      </c>
    </row>
    <row r="16" spans="1:32" x14ac:dyDescent="0.2">
      <c r="A16" t="s">
        <v>37</v>
      </c>
      <c r="B16" t="s">
        <v>206</v>
      </c>
      <c r="C16" t="s">
        <v>207</v>
      </c>
      <c r="D16">
        <v>0</v>
      </c>
      <c r="E16" s="323" t="s">
        <v>302</v>
      </c>
      <c r="F16" s="323" t="s">
        <v>273</v>
      </c>
      <c r="K16">
        <v>160</v>
      </c>
      <c r="L16" s="323">
        <v>4895.4318000000003</v>
      </c>
      <c r="M16" s="323">
        <v>36.176240999999997</v>
      </c>
      <c r="N16" s="323">
        <v>42.740246999999997</v>
      </c>
      <c r="O16" s="323">
        <v>41.816057000000001</v>
      </c>
      <c r="P16" s="323">
        <v>16.590810999999999</v>
      </c>
      <c r="Q16" s="323">
        <v>16.600847999999999</v>
      </c>
      <c r="R16" s="323">
        <v>90.997187999999994</v>
      </c>
      <c r="S16" s="323">
        <v>88.756150000000005</v>
      </c>
      <c r="T16" s="323">
        <v>34.671909999999997</v>
      </c>
      <c r="U16" s="323">
        <v>40.727308999999998</v>
      </c>
      <c r="V16" s="323">
        <v>35.987053000000003</v>
      </c>
      <c r="W16" s="323">
        <v>42.574891999999998</v>
      </c>
      <c r="X16" s="323">
        <v>41.568708000000001</v>
      </c>
      <c r="Y16" s="323">
        <v>1.1649579999999999</v>
      </c>
      <c r="Z16" s="323">
        <v>1406.8</v>
      </c>
      <c r="AA16" s="323">
        <v>3.7113999999999998</v>
      </c>
      <c r="AB16" s="323">
        <v>8</v>
      </c>
      <c r="AC16" s="323">
        <v>7</v>
      </c>
    </row>
    <row r="17" spans="1:29" x14ac:dyDescent="0.2">
      <c r="A17" t="s">
        <v>37</v>
      </c>
      <c r="B17" t="s">
        <v>206</v>
      </c>
      <c r="C17" t="s">
        <v>207</v>
      </c>
      <c r="D17">
        <v>0</v>
      </c>
      <c r="E17" s="323" t="s">
        <v>302</v>
      </c>
      <c r="F17" s="323" t="s">
        <v>273</v>
      </c>
      <c r="K17">
        <v>185</v>
      </c>
      <c r="L17" s="323">
        <v>2277.5405999999998</v>
      </c>
      <c r="M17" s="323">
        <v>32.557205000000003</v>
      </c>
      <c r="N17" s="323">
        <v>39.223571999999997</v>
      </c>
      <c r="O17" s="323">
        <v>38.050423000000002</v>
      </c>
      <c r="P17" s="323">
        <v>13.06776</v>
      </c>
      <c r="Q17" s="323">
        <v>13.557192000000001</v>
      </c>
      <c r="R17" s="323">
        <v>72.606768000000002</v>
      </c>
      <c r="S17" s="323">
        <v>70.216819999999998</v>
      </c>
      <c r="T17" s="323">
        <v>29.959942999999999</v>
      </c>
      <c r="U17" s="323">
        <v>37.479104999999997</v>
      </c>
      <c r="V17" s="323">
        <v>32.367837000000002</v>
      </c>
      <c r="W17" s="323">
        <v>39.046590000000002</v>
      </c>
      <c r="X17" s="323">
        <v>37.768748000000002</v>
      </c>
      <c r="Y17" s="323">
        <v>1.399521</v>
      </c>
      <c r="Z17" s="323">
        <v>1413.3</v>
      </c>
      <c r="AA17" s="323">
        <v>2.7105000000000001</v>
      </c>
      <c r="AB17" s="323">
        <v>8</v>
      </c>
      <c r="AC17" s="323">
        <v>7</v>
      </c>
    </row>
    <row r="18" spans="1:29" x14ac:dyDescent="0.2">
      <c r="A18" t="s">
        <v>37</v>
      </c>
      <c r="B18" t="s">
        <v>206</v>
      </c>
      <c r="C18" t="s">
        <v>207</v>
      </c>
      <c r="D18">
        <v>0</v>
      </c>
      <c r="E18" s="323" t="s">
        <v>302</v>
      </c>
      <c r="F18" s="323" t="s">
        <v>273</v>
      </c>
      <c r="K18">
        <v>210</v>
      </c>
      <c r="L18" s="323">
        <v>987.87030000000004</v>
      </c>
      <c r="M18" s="323">
        <v>29.111677</v>
      </c>
      <c r="N18" s="323">
        <v>35.667732999999998</v>
      </c>
      <c r="O18" s="323">
        <v>34.238444999999999</v>
      </c>
      <c r="P18" s="323">
        <v>9.8427720000000001</v>
      </c>
      <c r="Q18" s="323">
        <v>10.655604</v>
      </c>
      <c r="R18" s="323">
        <v>48.163659000000003</v>
      </c>
      <c r="S18" s="323">
        <v>46.454774</v>
      </c>
      <c r="T18" s="323">
        <v>25.583627</v>
      </c>
      <c r="U18" s="323">
        <v>34.105113000000003</v>
      </c>
      <c r="V18" s="323">
        <v>28.938707999999998</v>
      </c>
      <c r="W18" s="323">
        <v>35.479968999999997</v>
      </c>
      <c r="X18" s="323">
        <v>33.918723</v>
      </c>
      <c r="Y18" s="323">
        <v>1.568203</v>
      </c>
      <c r="Z18" s="323">
        <v>1004.3</v>
      </c>
      <c r="AA18" s="323">
        <v>2.0872000000000002</v>
      </c>
      <c r="AB18" s="323">
        <v>6</v>
      </c>
      <c r="AC18" s="323">
        <v>7</v>
      </c>
    </row>
    <row r="19" spans="1:29" x14ac:dyDescent="0.2">
      <c r="A19" t="s">
        <v>37</v>
      </c>
      <c r="B19" t="s">
        <v>206</v>
      </c>
      <c r="C19" t="s">
        <v>207</v>
      </c>
      <c r="D19">
        <v>0</v>
      </c>
      <c r="E19" s="323" t="s">
        <v>302</v>
      </c>
      <c r="F19" s="323" t="s">
        <v>273</v>
      </c>
      <c r="K19">
        <v>235</v>
      </c>
      <c r="L19" s="323">
        <v>406.0376</v>
      </c>
      <c r="M19" s="323">
        <v>25.821100000000001</v>
      </c>
      <c r="N19" s="323">
        <v>32.282671000000001</v>
      </c>
      <c r="O19" s="323">
        <v>30.622053000000001</v>
      </c>
      <c r="P19" s="323">
        <v>7.1430230000000003</v>
      </c>
      <c r="Q19" s="323">
        <v>8.0911729999999995</v>
      </c>
      <c r="R19" s="323">
        <v>23.444279999999999</v>
      </c>
      <c r="S19" s="323">
        <v>22.659327000000001</v>
      </c>
      <c r="T19" s="323">
        <v>21.708442999999999</v>
      </c>
      <c r="U19" s="323">
        <v>30.712900999999999</v>
      </c>
      <c r="V19" s="323">
        <v>25.661463000000001</v>
      </c>
      <c r="W19" s="323">
        <v>32.102068000000003</v>
      </c>
      <c r="X19" s="323">
        <v>30.286725000000001</v>
      </c>
      <c r="Y19" s="323">
        <v>1.409362</v>
      </c>
      <c r="Z19" s="323">
        <v>726.6</v>
      </c>
      <c r="AA19" s="323">
        <v>1.5281</v>
      </c>
      <c r="AB19" s="323">
        <v>5</v>
      </c>
      <c r="AC19" s="323">
        <v>7</v>
      </c>
    </row>
    <row r="20" spans="1:29" x14ac:dyDescent="0.2">
      <c r="A20" t="s">
        <v>37</v>
      </c>
      <c r="B20" t="s">
        <v>206</v>
      </c>
      <c r="C20" t="s">
        <v>207</v>
      </c>
      <c r="D20">
        <v>0</v>
      </c>
      <c r="E20" s="323" t="s">
        <v>302</v>
      </c>
      <c r="F20" s="323" t="s">
        <v>274</v>
      </c>
      <c r="K20">
        <v>110</v>
      </c>
      <c r="L20" s="323">
        <v>44912.460599999999</v>
      </c>
      <c r="M20" s="323">
        <v>41.069381999999997</v>
      </c>
      <c r="N20" s="323">
        <v>42.926127000000001</v>
      </c>
      <c r="O20" s="323">
        <v>44.443114000000001</v>
      </c>
      <c r="P20" s="323">
        <v>31.259243000000001</v>
      </c>
      <c r="Q20" s="323">
        <v>28.520686000000001</v>
      </c>
      <c r="R20" s="323">
        <v>95.473628000000005</v>
      </c>
      <c r="S20" s="323">
        <v>93.713920999999999</v>
      </c>
      <c r="T20" s="323">
        <v>49.839801000000001</v>
      </c>
      <c r="U20" s="323">
        <v>42.260057000000003</v>
      </c>
      <c r="V20" s="323">
        <v>40.841825999999998</v>
      </c>
      <c r="W20" s="323">
        <v>42.696866</v>
      </c>
      <c r="X20" s="323">
        <v>44.253951999999998</v>
      </c>
      <c r="Y20" s="323">
        <v>5.6480000000000002E-3</v>
      </c>
      <c r="Z20" s="323">
        <v>2477.5</v>
      </c>
      <c r="AA20" s="323">
        <v>4.4265999999999996</v>
      </c>
      <c r="AB20" s="323">
        <v>7</v>
      </c>
      <c r="AC20" s="323">
        <v>7</v>
      </c>
    </row>
    <row r="21" spans="1:29" x14ac:dyDescent="0.2">
      <c r="A21" t="s">
        <v>37</v>
      </c>
      <c r="B21" t="s">
        <v>206</v>
      </c>
      <c r="C21" t="s">
        <v>207</v>
      </c>
      <c r="D21">
        <v>0</v>
      </c>
      <c r="E21" s="323" t="s">
        <v>302</v>
      </c>
      <c r="F21" s="323" t="s">
        <v>274</v>
      </c>
      <c r="K21">
        <v>135</v>
      </c>
      <c r="L21" s="323">
        <v>21406.036400000001</v>
      </c>
      <c r="M21" s="323">
        <v>36.469560000000001</v>
      </c>
      <c r="N21" s="323">
        <v>39.260249999999999</v>
      </c>
      <c r="O21" s="323">
        <v>41.670259000000001</v>
      </c>
      <c r="P21" s="323">
        <v>26.625803000000001</v>
      </c>
      <c r="Q21" s="323">
        <v>23.986499999999999</v>
      </c>
      <c r="R21" s="323">
        <v>91.685265000000001</v>
      </c>
      <c r="S21" s="323">
        <v>89.737936000000005</v>
      </c>
      <c r="T21" s="323">
        <v>43.172358000000003</v>
      </c>
      <c r="U21" s="323">
        <v>38.536423999999997</v>
      </c>
      <c r="V21" s="323">
        <v>36.260675999999997</v>
      </c>
      <c r="W21" s="323">
        <v>39.070934000000001</v>
      </c>
      <c r="X21" s="323">
        <v>41.596812999999997</v>
      </c>
      <c r="Y21" s="323">
        <v>1.7382000000000002E-2</v>
      </c>
      <c r="Z21" s="323">
        <v>3272.5</v>
      </c>
      <c r="AA21" s="323">
        <v>2.8778000000000001</v>
      </c>
      <c r="AB21" s="323">
        <v>10</v>
      </c>
      <c r="AC21" s="323">
        <v>7</v>
      </c>
    </row>
    <row r="22" spans="1:29" x14ac:dyDescent="0.2">
      <c r="A22" t="s">
        <v>37</v>
      </c>
      <c r="B22" t="s">
        <v>206</v>
      </c>
      <c r="C22" t="s">
        <v>207</v>
      </c>
      <c r="D22">
        <v>0</v>
      </c>
      <c r="E22" s="323" t="s">
        <v>302</v>
      </c>
      <c r="F22" s="323" t="s">
        <v>274</v>
      </c>
      <c r="K22">
        <v>160</v>
      </c>
      <c r="L22" s="323">
        <v>9397.4667000000009</v>
      </c>
      <c r="M22" s="323">
        <v>32.061309000000001</v>
      </c>
      <c r="N22" s="323">
        <v>36.439335</v>
      </c>
      <c r="O22" s="323">
        <v>39.249178999999998</v>
      </c>
      <c r="P22" s="323">
        <v>21.555177</v>
      </c>
      <c r="Q22" s="323">
        <v>19.255990000000001</v>
      </c>
      <c r="R22" s="323">
        <v>83.964701000000005</v>
      </c>
      <c r="S22" s="323">
        <v>81.889455999999996</v>
      </c>
      <c r="T22" s="323">
        <v>36.193238999999998</v>
      </c>
      <c r="U22" s="323">
        <v>34.963000999999998</v>
      </c>
      <c r="V22" s="323">
        <v>31.869872000000001</v>
      </c>
      <c r="W22" s="323">
        <v>36.343457000000001</v>
      </c>
      <c r="X22" s="323">
        <v>39.236972999999999</v>
      </c>
      <c r="Y22" s="323">
        <v>2.9295000000000002E-2</v>
      </c>
      <c r="Z22" s="323">
        <v>3069.5</v>
      </c>
      <c r="AA22" s="323">
        <v>2.0606</v>
      </c>
      <c r="AB22" s="323">
        <v>9</v>
      </c>
      <c r="AC22" s="323">
        <v>7</v>
      </c>
    </row>
    <row r="23" spans="1:29" x14ac:dyDescent="0.2">
      <c r="A23" t="s">
        <v>37</v>
      </c>
      <c r="B23" t="s">
        <v>206</v>
      </c>
      <c r="C23" t="s">
        <v>207</v>
      </c>
      <c r="D23">
        <v>0</v>
      </c>
      <c r="E23" s="323" t="s">
        <v>302</v>
      </c>
      <c r="F23" s="323" t="s">
        <v>274</v>
      </c>
      <c r="K23">
        <v>185</v>
      </c>
      <c r="L23" s="323">
        <v>3654.9333000000001</v>
      </c>
      <c r="M23" s="323">
        <v>28.209164999999999</v>
      </c>
      <c r="N23" s="323">
        <v>34.148449999999997</v>
      </c>
      <c r="O23" s="323">
        <v>37.290069000000003</v>
      </c>
      <c r="P23" s="323">
        <v>16.701533999999999</v>
      </c>
      <c r="Q23" s="323">
        <v>14.720005</v>
      </c>
      <c r="R23" s="323">
        <v>70.725531000000004</v>
      </c>
      <c r="S23" s="323">
        <v>68.659858</v>
      </c>
      <c r="T23" s="323">
        <v>30.205411999999999</v>
      </c>
      <c r="U23" s="323">
        <v>31.670207000000001</v>
      </c>
      <c r="V23" s="323">
        <v>28.080321000000001</v>
      </c>
      <c r="W23" s="323">
        <v>34.121119</v>
      </c>
      <c r="X23" s="323">
        <v>37.289703000000003</v>
      </c>
      <c r="Y23" s="323">
        <v>6.5884999999999999E-2</v>
      </c>
      <c r="Z23" s="323">
        <v>1975.3</v>
      </c>
      <c r="AA23" s="323">
        <v>1.0119</v>
      </c>
      <c r="AB23" s="323">
        <v>9</v>
      </c>
      <c r="AC23" s="323">
        <v>7</v>
      </c>
    </row>
    <row r="24" spans="1:29" x14ac:dyDescent="0.2">
      <c r="A24" t="s">
        <v>37</v>
      </c>
      <c r="B24" t="s">
        <v>206</v>
      </c>
      <c r="C24" t="s">
        <v>207</v>
      </c>
      <c r="D24">
        <v>0</v>
      </c>
      <c r="E24" s="323" t="s">
        <v>302</v>
      </c>
      <c r="F24" s="323" t="s">
        <v>274</v>
      </c>
      <c r="K24">
        <v>210</v>
      </c>
      <c r="L24" s="323">
        <v>1224.7393999999999</v>
      </c>
      <c r="M24" s="323">
        <v>25.001425999999999</v>
      </c>
      <c r="N24" s="323">
        <v>32.225580999999998</v>
      </c>
      <c r="O24" s="323">
        <v>36.359715000000001</v>
      </c>
      <c r="P24" s="323">
        <v>12.137784999999999</v>
      </c>
      <c r="Q24" s="323">
        <v>10.577540000000001</v>
      </c>
      <c r="R24" s="323">
        <v>50.989412000000002</v>
      </c>
      <c r="S24" s="323">
        <v>49.208055000000002</v>
      </c>
      <c r="T24" s="323">
        <v>25.355166000000001</v>
      </c>
      <c r="U24" s="323">
        <v>28.786662</v>
      </c>
      <c r="V24" s="323">
        <v>24.94763</v>
      </c>
      <c r="W24" s="323">
        <v>32.219182000000004</v>
      </c>
      <c r="X24" s="323">
        <v>36.359648999999997</v>
      </c>
      <c r="Y24" s="323">
        <v>9.5410999999999996E-2</v>
      </c>
      <c r="Z24" s="323">
        <v>1045.8</v>
      </c>
      <c r="AA24" s="323">
        <v>0.64119999999999999</v>
      </c>
      <c r="AB24" s="323">
        <v>7</v>
      </c>
      <c r="AC24" s="323">
        <v>7</v>
      </c>
    </row>
    <row r="25" spans="1:29" x14ac:dyDescent="0.2">
      <c r="A25" t="s">
        <v>37</v>
      </c>
      <c r="B25" t="s">
        <v>206</v>
      </c>
      <c r="C25" t="s">
        <v>207</v>
      </c>
      <c r="D25">
        <v>0</v>
      </c>
      <c r="E25" s="323" t="s">
        <v>302</v>
      </c>
      <c r="F25" s="323" t="s">
        <v>274</v>
      </c>
      <c r="K25">
        <v>235</v>
      </c>
      <c r="L25" s="323">
        <v>311.9273</v>
      </c>
      <c r="M25" s="323">
        <v>22.454322999999999</v>
      </c>
      <c r="N25" s="323">
        <v>30.692641999999999</v>
      </c>
      <c r="O25" s="323">
        <v>35.66845</v>
      </c>
      <c r="P25" s="323">
        <v>8.1632479999999994</v>
      </c>
      <c r="Q25" s="323">
        <v>7.1597970000000002</v>
      </c>
      <c r="R25" s="323">
        <v>27.189176</v>
      </c>
      <c r="S25" s="323">
        <v>25.996939999999999</v>
      </c>
      <c r="T25" s="323">
        <v>21.436779000000001</v>
      </c>
      <c r="U25" s="323">
        <v>26.351652000000001</v>
      </c>
      <c r="V25" s="323">
        <v>22.445495000000001</v>
      </c>
      <c r="W25" s="323">
        <v>30.691707999999998</v>
      </c>
      <c r="X25" s="323">
        <v>35.668410000000002</v>
      </c>
      <c r="Y25" s="323">
        <v>0.133821</v>
      </c>
      <c r="Z25" s="323">
        <v>557.20000000000005</v>
      </c>
      <c r="AA25" s="323">
        <v>0.48449999999999999</v>
      </c>
      <c r="AB25" s="323">
        <v>6</v>
      </c>
      <c r="AC25" s="323">
        <v>7</v>
      </c>
    </row>
    <row r="26" spans="1:29" x14ac:dyDescent="0.2">
      <c r="A26" t="s">
        <v>37</v>
      </c>
      <c r="B26" t="s">
        <v>206</v>
      </c>
      <c r="C26" t="s">
        <v>207</v>
      </c>
      <c r="D26">
        <v>0</v>
      </c>
      <c r="E26" s="323" t="s">
        <v>302</v>
      </c>
      <c r="F26" s="323" t="s">
        <v>275</v>
      </c>
      <c r="K26">
        <v>110</v>
      </c>
      <c r="L26" s="323">
        <v>12460.078100000001</v>
      </c>
      <c r="M26" s="323">
        <v>41.945424000000003</v>
      </c>
      <c r="N26" s="323">
        <v>47.452143999999997</v>
      </c>
      <c r="O26" s="323">
        <v>44.547283999999998</v>
      </c>
      <c r="P26" s="323">
        <v>23.755116999999998</v>
      </c>
      <c r="Q26" s="323">
        <v>23.663640000000001</v>
      </c>
      <c r="R26" s="323">
        <v>96.418861000000007</v>
      </c>
      <c r="S26" s="323">
        <v>94.125457999999995</v>
      </c>
      <c r="T26" s="323">
        <v>45.687671999999999</v>
      </c>
      <c r="U26" s="323">
        <v>41.327776999999998</v>
      </c>
      <c r="V26" s="323">
        <v>41.773265000000002</v>
      </c>
      <c r="W26" s="323">
        <v>47.408679999999997</v>
      </c>
      <c r="X26" s="323">
        <v>44.475949</v>
      </c>
      <c r="Y26" s="323">
        <v>0.25065500000000002</v>
      </c>
      <c r="Z26" s="323">
        <v>1718.2</v>
      </c>
      <c r="AA26" s="323">
        <v>2.1339999999999999</v>
      </c>
      <c r="AB26" s="323">
        <v>7</v>
      </c>
      <c r="AC26" s="323">
        <v>5</v>
      </c>
    </row>
    <row r="27" spans="1:29" x14ac:dyDescent="0.2">
      <c r="A27" t="s">
        <v>37</v>
      </c>
      <c r="B27" t="s">
        <v>206</v>
      </c>
      <c r="C27" t="s">
        <v>207</v>
      </c>
      <c r="D27">
        <v>0</v>
      </c>
      <c r="E27" s="323" t="s">
        <v>302</v>
      </c>
      <c r="F27" s="323" t="s">
        <v>275</v>
      </c>
      <c r="K27">
        <v>135</v>
      </c>
      <c r="L27" s="323">
        <v>4809.6049000000003</v>
      </c>
      <c r="M27" s="323">
        <v>38.414763000000001</v>
      </c>
      <c r="N27" s="323">
        <v>46.059634000000003</v>
      </c>
      <c r="O27" s="323">
        <v>43.266489</v>
      </c>
      <c r="P27" s="323">
        <v>19.667551</v>
      </c>
      <c r="Q27" s="323">
        <v>19.828713</v>
      </c>
      <c r="R27" s="323">
        <v>90.028581000000003</v>
      </c>
      <c r="S27" s="323">
        <v>87.435967000000005</v>
      </c>
      <c r="T27" s="323">
        <v>40.182264000000004</v>
      </c>
      <c r="U27" s="323">
        <v>39.345902000000002</v>
      </c>
      <c r="V27" s="323">
        <v>38.292853000000001</v>
      </c>
      <c r="W27" s="323">
        <v>46.036029999999997</v>
      </c>
      <c r="X27" s="323">
        <v>43.239776999999997</v>
      </c>
      <c r="Y27" s="323">
        <v>0.37628899999999998</v>
      </c>
      <c r="Z27" s="323">
        <v>1325.3</v>
      </c>
      <c r="AA27" s="323">
        <v>1.3897999999999999</v>
      </c>
      <c r="AB27" s="323">
        <v>7</v>
      </c>
      <c r="AC27" s="323">
        <v>5</v>
      </c>
    </row>
    <row r="28" spans="1:29" x14ac:dyDescent="0.2">
      <c r="A28" t="s">
        <v>37</v>
      </c>
      <c r="B28" t="s">
        <v>206</v>
      </c>
      <c r="C28" t="s">
        <v>207</v>
      </c>
      <c r="D28">
        <v>0</v>
      </c>
      <c r="E28" s="323" t="s">
        <v>302</v>
      </c>
      <c r="F28" s="323" t="s">
        <v>275</v>
      </c>
      <c r="K28">
        <v>160</v>
      </c>
      <c r="L28" s="323">
        <v>1864.0559000000001</v>
      </c>
      <c r="M28" s="323">
        <v>35.156416</v>
      </c>
      <c r="N28" s="323">
        <v>44.495058999999998</v>
      </c>
      <c r="O28" s="323">
        <v>41.832856</v>
      </c>
      <c r="P28" s="323">
        <v>15.933494</v>
      </c>
      <c r="Q28" s="323">
        <v>16.253784</v>
      </c>
      <c r="R28" s="323">
        <v>78.640244999999993</v>
      </c>
      <c r="S28" s="323">
        <v>75.973635999999999</v>
      </c>
      <c r="T28" s="323">
        <v>35.216290999999998</v>
      </c>
      <c r="U28" s="323">
        <v>37.207521999999997</v>
      </c>
      <c r="V28" s="323">
        <v>35.070475000000002</v>
      </c>
      <c r="W28" s="323">
        <v>44.478610000000003</v>
      </c>
      <c r="X28" s="323">
        <v>41.816360000000003</v>
      </c>
      <c r="Y28" s="323">
        <v>0.52198599999999995</v>
      </c>
      <c r="Z28" s="323">
        <v>865.3</v>
      </c>
      <c r="AA28" s="323">
        <v>1.0114000000000001</v>
      </c>
      <c r="AB28" s="323">
        <v>6</v>
      </c>
      <c r="AC28" s="323">
        <v>5</v>
      </c>
    </row>
    <row r="29" spans="1:29" x14ac:dyDescent="0.2">
      <c r="A29" t="s">
        <v>37</v>
      </c>
      <c r="B29" t="s">
        <v>206</v>
      </c>
      <c r="C29" t="s">
        <v>207</v>
      </c>
      <c r="D29">
        <v>0</v>
      </c>
      <c r="E29" s="323" t="s">
        <v>302</v>
      </c>
      <c r="F29" s="323" t="s">
        <v>275</v>
      </c>
      <c r="K29">
        <v>185</v>
      </c>
      <c r="L29" s="323">
        <v>684.90060000000005</v>
      </c>
      <c r="M29" s="323">
        <v>32.154991000000003</v>
      </c>
      <c r="N29" s="323">
        <v>42.889436000000003</v>
      </c>
      <c r="O29" s="323">
        <v>40.267963000000002</v>
      </c>
      <c r="P29" s="323">
        <v>12.365612</v>
      </c>
      <c r="Q29" s="323">
        <v>12.896754</v>
      </c>
      <c r="R29" s="323">
        <v>62.027976000000002</v>
      </c>
      <c r="S29" s="323">
        <v>59.383577000000002</v>
      </c>
      <c r="T29" s="323">
        <v>30.885507</v>
      </c>
      <c r="U29" s="323">
        <v>35.004178000000003</v>
      </c>
      <c r="V29" s="323">
        <v>32.090938000000001</v>
      </c>
      <c r="W29" s="323">
        <v>42.878055000000003</v>
      </c>
      <c r="X29" s="323">
        <v>40.257427</v>
      </c>
      <c r="Y29" s="323">
        <v>0.66847199999999996</v>
      </c>
      <c r="Z29" s="323">
        <v>488.3</v>
      </c>
      <c r="AA29" s="323">
        <v>0.55769999999999997</v>
      </c>
      <c r="AB29" s="323">
        <v>5</v>
      </c>
      <c r="AC29" s="323">
        <v>5</v>
      </c>
    </row>
    <row r="30" spans="1:29" x14ac:dyDescent="0.2">
      <c r="A30" t="s">
        <v>37</v>
      </c>
      <c r="B30" t="s">
        <v>206</v>
      </c>
      <c r="C30" t="s">
        <v>207</v>
      </c>
      <c r="D30">
        <v>0</v>
      </c>
      <c r="E30" s="323" t="s">
        <v>302</v>
      </c>
      <c r="F30" s="323" t="s">
        <v>275</v>
      </c>
      <c r="K30">
        <v>210</v>
      </c>
      <c r="L30" s="323">
        <v>247.0984</v>
      </c>
      <c r="M30" s="323">
        <v>29.499642000000001</v>
      </c>
      <c r="N30" s="323">
        <v>41.192030000000003</v>
      </c>
      <c r="O30" s="323">
        <v>38.531981000000002</v>
      </c>
      <c r="P30" s="323">
        <v>9.4723269999999999</v>
      </c>
      <c r="Q30" s="323">
        <v>10.129037</v>
      </c>
      <c r="R30" s="323">
        <v>42.188831999999998</v>
      </c>
      <c r="S30" s="323">
        <v>39.998393</v>
      </c>
      <c r="T30" s="323">
        <v>27.289622999999999</v>
      </c>
      <c r="U30" s="323">
        <v>32.796419999999998</v>
      </c>
      <c r="V30" s="323">
        <v>29.446162000000001</v>
      </c>
      <c r="W30" s="323">
        <v>41.185496999999998</v>
      </c>
      <c r="X30" s="323">
        <v>38.525936000000002</v>
      </c>
      <c r="Y30" s="323">
        <v>0.64567300000000005</v>
      </c>
      <c r="Z30" s="323">
        <v>268.7</v>
      </c>
      <c r="AA30" s="323">
        <v>0.50660000000000005</v>
      </c>
      <c r="AB30" s="323">
        <v>4</v>
      </c>
      <c r="AC30" s="323">
        <v>5</v>
      </c>
    </row>
    <row r="31" spans="1:29" x14ac:dyDescent="0.2">
      <c r="A31" t="s">
        <v>37</v>
      </c>
      <c r="B31" t="s">
        <v>206</v>
      </c>
      <c r="C31" t="s">
        <v>207</v>
      </c>
      <c r="D31">
        <v>0</v>
      </c>
      <c r="E31" s="323" t="s">
        <v>302</v>
      </c>
      <c r="F31" s="323" t="s">
        <v>275</v>
      </c>
      <c r="K31">
        <v>235</v>
      </c>
      <c r="L31" s="323">
        <v>93.7971</v>
      </c>
      <c r="M31" s="323">
        <v>27.127451000000001</v>
      </c>
      <c r="N31" s="323">
        <v>39.058252000000003</v>
      </c>
      <c r="O31" s="323">
        <v>36.614690000000003</v>
      </c>
      <c r="P31" s="323">
        <v>7.2354139999999996</v>
      </c>
      <c r="Q31" s="323">
        <v>7.8315029999999997</v>
      </c>
      <c r="R31" s="323">
        <v>23.430831999999999</v>
      </c>
      <c r="S31" s="323">
        <v>22.199065999999998</v>
      </c>
      <c r="T31" s="323">
        <v>24.261952000000001</v>
      </c>
      <c r="U31" s="323">
        <v>30.354241999999999</v>
      </c>
      <c r="V31" s="323">
        <v>27.081738000000001</v>
      </c>
      <c r="W31" s="323">
        <v>39.057462000000001</v>
      </c>
      <c r="X31" s="323">
        <v>36.611291999999999</v>
      </c>
      <c r="Y31" s="323">
        <v>0.60522100000000001</v>
      </c>
      <c r="Z31" s="323">
        <v>191.9</v>
      </c>
      <c r="AA31" s="323">
        <v>0.33389999999999997</v>
      </c>
      <c r="AB31" s="323">
        <v>4</v>
      </c>
      <c r="AC31" s="323">
        <v>5</v>
      </c>
    </row>
    <row r="32" spans="1:29" x14ac:dyDescent="0.2">
      <c r="A32" t="s">
        <v>37</v>
      </c>
      <c r="B32" t="s">
        <v>206</v>
      </c>
      <c r="C32" t="s">
        <v>207</v>
      </c>
      <c r="D32">
        <v>0</v>
      </c>
      <c r="E32" s="323" t="s">
        <v>302</v>
      </c>
      <c r="F32" s="323" t="s">
        <v>276</v>
      </c>
      <c r="K32">
        <v>110</v>
      </c>
      <c r="L32" s="323">
        <v>8716.5090999999993</v>
      </c>
      <c r="M32" s="323">
        <v>42.992570999999998</v>
      </c>
      <c r="N32" s="323">
        <v>49.318004999999999</v>
      </c>
      <c r="O32" s="323">
        <v>50.505808000000002</v>
      </c>
      <c r="P32" s="323">
        <v>26.402301000000001</v>
      </c>
      <c r="Q32" s="323">
        <v>25.784141000000002</v>
      </c>
      <c r="R32" s="323">
        <v>98.819868999999997</v>
      </c>
      <c r="S32" s="323">
        <v>98.043048999999996</v>
      </c>
      <c r="T32" s="323">
        <v>48.663333999999999</v>
      </c>
      <c r="U32" s="323">
        <v>44.767828999999999</v>
      </c>
      <c r="V32" s="323">
        <v>42.810115000000003</v>
      </c>
      <c r="W32" s="323">
        <v>49.263179000000001</v>
      </c>
      <c r="X32" s="323">
        <v>50.475639000000001</v>
      </c>
      <c r="Y32" s="323">
        <v>0.382961</v>
      </c>
      <c r="Z32" s="323">
        <v>1567.1</v>
      </c>
      <c r="AA32" s="323">
        <v>1.7295</v>
      </c>
      <c r="AB32" s="323">
        <v>4</v>
      </c>
      <c r="AC32" s="323">
        <v>5</v>
      </c>
    </row>
    <row r="33" spans="1:29" x14ac:dyDescent="0.2">
      <c r="A33" t="s">
        <v>37</v>
      </c>
      <c r="B33" t="s">
        <v>206</v>
      </c>
      <c r="C33" t="s">
        <v>207</v>
      </c>
      <c r="D33">
        <v>0</v>
      </c>
      <c r="E33" s="323" t="s">
        <v>302</v>
      </c>
      <c r="F33" s="323" t="s">
        <v>276</v>
      </c>
      <c r="K33">
        <v>135</v>
      </c>
      <c r="L33" s="323">
        <v>3861.0617999999999</v>
      </c>
      <c r="M33" s="323">
        <v>39.106608000000001</v>
      </c>
      <c r="N33" s="323">
        <v>46.737986999999997</v>
      </c>
      <c r="O33" s="323">
        <v>48.098446000000003</v>
      </c>
      <c r="P33" s="323">
        <v>22.334057999999999</v>
      </c>
      <c r="Q33" s="323">
        <v>21.918578</v>
      </c>
      <c r="R33" s="323">
        <v>96.869060000000005</v>
      </c>
      <c r="S33" s="323">
        <v>94.818641999999997</v>
      </c>
      <c r="T33" s="323">
        <v>43.130704999999999</v>
      </c>
      <c r="U33" s="323">
        <v>42.123171999999997</v>
      </c>
      <c r="V33" s="323">
        <v>38.969248999999998</v>
      </c>
      <c r="W33" s="323">
        <v>46.696409000000003</v>
      </c>
      <c r="X33" s="323">
        <v>48.077404000000001</v>
      </c>
      <c r="Y33" s="323">
        <v>0.64882700000000004</v>
      </c>
      <c r="Z33" s="323">
        <v>1170.2</v>
      </c>
      <c r="AA33" s="323">
        <v>1.2430000000000001</v>
      </c>
      <c r="AB33" s="323">
        <v>3</v>
      </c>
      <c r="AC33" s="323">
        <v>5</v>
      </c>
    </row>
    <row r="34" spans="1:29" x14ac:dyDescent="0.2">
      <c r="A34" t="s">
        <v>37</v>
      </c>
      <c r="B34" t="s">
        <v>206</v>
      </c>
      <c r="C34" t="s">
        <v>207</v>
      </c>
      <c r="D34">
        <v>0</v>
      </c>
      <c r="E34" s="323" t="s">
        <v>302</v>
      </c>
      <c r="F34" s="323" t="s">
        <v>276</v>
      </c>
      <c r="K34">
        <v>160</v>
      </c>
      <c r="L34" s="323">
        <v>1725.2364</v>
      </c>
      <c r="M34" s="323">
        <v>35.605499999999999</v>
      </c>
      <c r="N34" s="323">
        <v>44.056849</v>
      </c>
      <c r="O34" s="323">
        <v>45.331437999999999</v>
      </c>
      <c r="P34" s="323">
        <v>18.239362</v>
      </c>
      <c r="Q34" s="323">
        <v>18.108566</v>
      </c>
      <c r="R34" s="323">
        <v>89.812284000000005</v>
      </c>
      <c r="S34" s="323">
        <v>87.313535999999999</v>
      </c>
      <c r="T34" s="323">
        <v>37.820742000000003</v>
      </c>
      <c r="U34" s="323">
        <v>39.340181000000001</v>
      </c>
      <c r="V34" s="323">
        <v>35.510041999999999</v>
      </c>
      <c r="W34" s="323">
        <v>44.026252999999997</v>
      </c>
      <c r="X34" s="323">
        <v>45.317940999999998</v>
      </c>
      <c r="Y34" s="323">
        <v>0.97461799999999998</v>
      </c>
      <c r="Z34" s="323">
        <v>734</v>
      </c>
      <c r="AA34" s="323">
        <v>0.877</v>
      </c>
      <c r="AB34" s="323">
        <v>3</v>
      </c>
      <c r="AC34" s="323">
        <v>4</v>
      </c>
    </row>
    <row r="35" spans="1:29" x14ac:dyDescent="0.2">
      <c r="A35" t="s">
        <v>37</v>
      </c>
      <c r="B35" t="s">
        <v>206</v>
      </c>
      <c r="C35" t="s">
        <v>207</v>
      </c>
      <c r="D35">
        <v>0</v>
      </c>
      <c r="E35" s="323" t="s">
        <v>302</v>
      </c>
      <c r="F35" s="323" t="s">
        <v>276</v>
      </c>
      <c r="K35">
        <v>185</v>
      </c>
      <c r="L35" s="323">
        <v>762.09450000000004</v>
      </c>
      <c r="M35" s="323">
        <v>32.385865000000003</v>
      </c>
      <c r="N35" s="323">
        <v>41.197277999999997</v>
      </c>
      <c r="O35" s="323">
        <v>42.299323999999999</v>
      </c>
      <c r="P35" s="323">
        <v>14.289571</v>
      </c>
      <c r="Q35" s="323">
        <v>14.484138</v>
      </c>
      <c r="R35" s="323">
        <v>76.787034000000006</v>
      </c>
      <c r="S35" s="323">
        <v>74.150744000000003</v>
      </c>
      <c r="T35" s="323">
        <v>32.934983000000003</v>
      </c>
      <c r="U35" s="323">
        <v>36.487926000000002</v>
      </c>
      <c r="V35" s="323">
        <v>32.331389999999999</v>
      </c>
      <c r="W35" s="323">
        <v>41.181454000000002</v>
      </c>
      <c r="X35" s="323">
        <v>42.292274999999997</v>
      </c>
      <c r="Y35" s="323">
        <v>1.182051</v>
      </c>
      <c r="Z35" s="323">
        <v>746.2</v>
      </c>
      <c r="AA35" s="323">
        <v>0.65700000000000003</v>
      </c>
      <c r="AB35" s="323">
        <v>3</v>
      </c>
      <c r="AC35" s="323">
        <v>5</v>
      </c>
    </row>
    <row r="36" spans="1:29" x14ac:dyDescent="0.2">
      <c r="A36" t="s">
        <v>37</v>
      </c>
      <c r="B36" t="s">
        <v>206</v>
      </c>
      <c r="C36" t="s">
        <v>207</v>
      </c>
      <c r="D36">
        <v>0</v>
      </c>
      <c r="E36" s="323" t="s">
        <v>302</v>
      </c>
      <c r="F36" s="323" t="s">
        <v>276</v>
      </c>
      <c r="K36">
        <v>210</v>
      </c>
      <c r="L36" s="323">
        <v>311.49090000000001</v>
      </c>
      <c r="M36" s="323">
        <v>29.224845999999999</v>
      </c>
      <c r="N36" s="323">
        <v>38.066339999999997</v>
      </c>
      <c r="O36" s="323">
        <v>39.081809999999997</v>
      </c>
      <c r="P36" s="323">
        <v>10.731798</v>
      </c>
      <c r="Q36" s="323">
        <v>11.184227</v>
      </c>
      <c r="R36" s="323">
        <v>57.441837</v>
      </c>
      <c r="S36" s="323">
        <v>54.953972999999998</v>
      </c>
      <c r="T36" s="323">
        <v>28.474409000000001</v>
      </c>
      <c r="U36" s="323">
        <v>33.530290999999998</v>
      </c>
      <c r="V36" s="323">
        <v>29.20046</v>
      </c>
      <c r="W36" s="323">
        <v>38.05527</v>
      </c>
      <c r="X36" s="323">
        <v>39.078220999999999</v>
      </c>
      <c r="Y36" s="323">
        <v>1.15707</v>
      </c>
      <c r="Z36" s="323">
        <v>443.5</v>
      </c>
      <c r="AA36" s="323">
        <v>0.35310000000000002</v>
      </c>
      <c r="AB36" s="323">
        <v>3</v>
      </c>
      <c r="AC36" s="323">
        <v>5</v>
      </c>
    </row>
    <row r="37" spans="1:29" x14ac:dyDescent="0.2">
      <c r="A37" t="s">
        <v>37</v>
      </c>
      <c r="B37" t="s">
        <v>206</v>
      </c>
      <c r="C37" t="s">
        <v>207</v>
      </c>
      <c r="D37">
        <v>0</v>
      </c>
      <c r="E37" s="323" t="s">
        <v>302</v>
      </c>
      <c r="F37" s="323" t="s">
        <v>276</v>
      </c>
      <c r="K37">
        <v>235</v>
      </c>
      <c r="L37" s="323">
        <v>122.1818</v>
      </c>
      <c r="M37" s="323">
        <v>26.290825000000002</v>
      </c>
      <c r="N37" s="323">
        <v>35.333097000000002</v>
      </c>
      <c r="O37" s="323">
        <v>36.024678000000002</v>
      </c>
      <c r="P37" s="323">
        <v>7.8572110000000004</v>
      </c>
      <c r="Q37" s="323">
        <v>8.3900930000000002</v>
      </c>
      <c r="R37" s="323">
        <v>34.001069000000001</v>
      </c>
      <c r="S37" s="323">
        <v>32.030406999999997</v>
      </c>
      <c r="T37" s="323">
        <v>24.484289</v>
      </c>
      <c r="U37" s="323">
        <v>30.793541999999999</v>
      </c>
      <c r="V37" s="323">
        <v>26.276796999999998</v>
      </c>
      <c r="W37" s="323">
        <v>35.327499000000003</v>
      </c>
      <c r="X37" s="323">
        <v>36.022252000000002</v>
      </c>
      <c r="Y37" s="323">
        <v>1.329739</v>
      </c>
      <c r="Z37" s="323">
        <v>264.2</v>
      </c>
      <c r="AA37" s="323">
        <v>0.3624</v>
      </c>
      <c r="AB37" s="323">
        <v>3</v>
      </c>
      <c r="AC37" s="323">
        <v>5</v>
      </c>
    </row>
    <row r="38" spans="1:29" x14ac:dyDescent="0.2">
      <c r="A38" t="s">
        <v>37</v>
      </c>
      <c r="B38" t="s">
        <v>206</v>
      </c>
      <c r="C38" t="s">
        <v>207</v>
      </c>
      <c r="D38">
        <v>0</v>
      </c>
      <c r="E38" s="323" t="s">
        <v>302</v>
      </c>
      <c r="F38" s="323" t="s">
        <v>277</v>
      </c>
      <c r="K38">
        <v>110</v>
      </c>
      <c r="L38" s="323">
        <v>582.69090000000006</v>
      </c>
      <c r="M38" s="323">
        <v>49.589269000000002</v>
      </c>
      <c r="N38" s="323">
        <v>48.474348999999997</v>
      </c>
      <c r="O38" s="323">
        <v>48.823329000000001</v>
      </c>
      <c r="P38" s="323">
        <v>22.526195999999999</v>
      </c>
      <c r="Q38" s="323">
        <v>29.229835000000001</v>
      </c>
      <c r="R38" s="323">
        <v>95.809610000000006</v>
      </c>
      <c r="S38" s="323">
        <v>94.042642999999998</v>
      </c>
      <c r="T38" s="323">
        <v>51.351889</v>
      </c>
      <c r="U38" s="323">
        <v>49.415559999999999</v>
      </c>
      <c r="V38" s="323">
        <v>49.512160000000002</v>
      </c>
      <c r="W38" s="323">
        <v>48.400725999999999</v>
      </c>
      <c r="X38" s="323">
        <v>48.789000000000001</v>
      </c>
      <c r="Y38" s="323">
        <v>1.162434</v>
      </c>
      <c r="Z38" s="323">
        <v>1038</v>
      </c>
      <c r="AA38" s="323">
        <v>0.2661</v>
      </c>
      <c r="AB38" s="323">
        <v>2</v>
      </c>
      <c r="AC38" s="323">
        <v>4</v>
      </c>
    </row>
    <row r="39" spans="1:29" x14ac:dyDescent="0.2">
      <c r="A39" t="s">
        <v>37</v>
      </c>
      <c r="B39" t="s">
        <v>206</v>
      </c>
      <c r="C39" t="s">
        <v>207</v>
      </c>
      <c r="D39">
        <v>0</v>
      </c>
      <c r="E39" s="323" t="s">
        <v>302</v>
      </c>
      <c r="F39" s="323" t="s">
        <v>277</v>
      </c>
      <c r="K39">
        <v>135</v>
      </c>
      <c r="L39" s="323">
        <v>229.4836</v>
      </c>
      <c r="M39" s="323">
        <v>47.045487999999999</v>
      </c>
      <c r="N39" s="323">
        <v>46.82188</v>
      </c>
      <c r="O39" s="323">
        <v>47.320653</v>
      </c>
      <c r="P39" s="323">
        <v>20.596254999999999</v>
      </c>
      <c r="Q39" s="323">
        <v>26.744229000000001</v>
      </c>
      <c r="R39" s="323">
        <v>93.971057999999999</v>
      </c>
      <c r="S39" s="323">
        <v>91.895300000000006</v>
      </c>
      <c r="T39" s="323">
        <v>47.969093999999998</v>
      </c>
      <c r="U39" s="323">
        <v>47.503031</v>
      </c>
      <c r="V39" s="323">
        <v>46.992578999999999</v>
      </c>
      <c r="W39" s="323">
        <v>46.790931999999998</v>
      </c>
      <c r="X39" s="323">
        <v>47.311343999999998</v>
      </c>
      <c r="Y39" s="323">
        <v>1.8240460000000001</v>
      </c>
      <c r="Z39" s="323">
        <v>481.4</v>
      </c>
      <c r="AA39" s="323">
        <v>0.21590000000000001</v>
      </c>
      <c r="AB39" s="323">
        <v>2</v>
      </c>
      <c r="AC39" s="323">
        <v>4</v>
      </c>
    </row>
    <row r="40" spans="1:29" x14ac:dyDescent="0.2">
      <c r="A40" t="s">
        <v>37</v>
      </c>
      <c r="B40" t="s">
        <v>206</v>
      </c>
      <c r="C40" t="s">
        <v>207</v>
      </c>
      <c r="D40">
        <v>0</v>
      </c>
      <c r="E40" s="323" t="s">
        <v>302</v>
      </c>
      <c r="F40" s="323" t="s">
        <v>277</v>
      </c>
      <c r="K40">
        <v>160</v>
      </c>
      <c r="L40" s="323">
        <v>99.476399999999998</v>
      </c>
      <c r="M40" s="323">
        <v>43.680757</v>
      </c>
      <c r="N40" s="323">
        <v>44.624738000000001</v>
      </c>
      <c r="O40" s="323">
        <v>45.325879999999998</v>
      </c>
      <c r="P40" s="323">
        <v>17.856470000000002</v>
      </c>
      <c r="Q40" s="323">
        <v>23.087827000000001</v>
      </c>
      <c r="R40" s="323">
        <v>88.978683000000004</v>
      </c>
      <c r="S40" s="323">
        <v>86.584233999999995</v>
      </c>
      <c r="T40" s="323">
        <v>43.234898999999999</v>
      </c>
      <c r="U40" s="323">
        <v>44.945304</v>
      </c>
      <c r="V40" s="323">
        <v>43.636257999999998</v>
      </c>
      <c r="W40" s="323">
        <v>44.607408</v>
      </c>
      <c r="X40" s="323">
        <v>45.321508999999999</v>
      </c>
      <c r="Y40" s="323">
        <v>2.074284</v>
      </c>
      <c r="Z40" s="323">
        <v>338.1</v>
      </c>
      <c r="AA40" s="323">
        <v>0.18940000000000001</v>
      </c>
      <c r="AB40" s="323">
        <v>2</v>
      </c>
      <c r="AC40" s="323">
        <v>4</v>
      </c>
    </row>
    <row r="41" spans="1:29" x14ac:dyDescent="0.2">
      <c r="A41" t="s">
        <v>37</v>
      </c>
      <c r="B41" t="s">
        <v>206</v>
      </c>
      <c r="C41" t="s">
        <v>207</v>
      </c>
      <c r="D41">
        <v>0</v>
      </c>
      <c r="E41" s="323" t="s">
        <v>302</v>
      </c>
      <c r="F41" s="323" t="s">
        <v>277</v>
      </c>
      <c r="K41">
        <v>185</v>
      </c>
      <c r="L41" s="323">
        <v>47.098199999999999</v>
      </c>
      <c r="M41" s="323">
        <v>40.19746</v>
      </c>
      <c r="N41" s="323">
        <v>42.248190000000001</v>
      </c>
      <c r="O41" s="323">
        <v>43.424394999999997</v>
      </c>
      <c r="P41" s="323">
        <v>15.281884</v>
      </c>
      <c r="Q41" s="323">
        <v>19.184303</v>
      </c>
      <c r="R41" s="323">
        <v>78.627611000000002</v>
      </c>
      <c r="S41" s="323">
        <v>76.146306999999993</v>
      </c>
      <c r="T41" s="323">
        <v>38.342227999999999</v>
      </c>
      <c r="U41" s="323">
        <v>42.086306999999998</v>
      </c>
      <c r="V41" s="323">
        <v>40.158509000000002</v>
      </c>
      <c r="W41" s="323">
        <v>42.238942000000002</v>
      </c>
      <c r="X41" s="323">
        <v>43.420523000000003</v>
      </c>
      <c r="Y41" s="323">
        <v>2.480553</v>
      </c>
      <c r="Z41" s="323">
        <v>128.19999999999999</v>
      </c>
      <c r="AA41" s="323">
        <v>0.12620000000000001</v>
      </c>
      <c r="AB41" s="323">
        <v>2</v>
      </c>
      <c r="AC41" s="323">
        <v>4</v>
      </c>
    </row>
    <row r="42" spans="1:29" x14ac:dyDescent="0.2">
      <c r="A42" t="s">
        <v>37</v>
      </c>
      <c r="B42" t="s">
        <v>206</v>
      </c>
      <c r="C42" t="s">
        <v>207</v>
      </c>
      <c r="D42">
        <v>0</v>
      </c>
      <c r="E42" s="323" t="s">
        <v>302</v>
      </c>
      <c r="F42" s="323" t="s">
        <v>277</v>
      </c>
      <c r="K42">
        <v>210</v>
      </c>
      <c r="L42" s="323">
        <v>26.210899999999999</v>
      </c>
      <c r="M42" s="323">
        <v>36.493943999999999</v>
      </c>
      <c r="N42" s="323">
        <v>39.819336999999997</v>
      </c>
      <c r="O42" s="323">
        <v>41.793402999999998</v>
      </c>
      <c r="P42" s="323">
        <v>13.099843999999999</v>
      </c>
      <c r="Q42" s="323">
        <v>15.900461</v>
      </c>
      <c r="R42" s="323">
        <v>56.708413</v>
      </c>
      <c r="S42" s="323">
        <v>54.704532</v>
      </c>
      <c r="T42" s="323">
        <v>33.575865</v>
      </c>
      <c r="U42" s="323">
        <v>39.473129</v>
      </c>
      <c r="V42" s="323">
        <v>36.450505999999997</v>
      </c>
      <c r="W42" s="323">
        <v>39.812966000000003</v>
      </c>
      <c r="X42" s="323">
        <v>41.792633000000002</v>
      </c>
      <c r="Y42" s="323">
        <v>2.7466219999999999</v>
      </c>
      <c r="Z42" s="323">
        <v>83.6</v>
      </c>
      <c r="AA42" s="323">
        <v>9.4399999999999998E-2</v>
      </c>
      <c r="AB42" s="323">
        <v>1</v>
      </c>
      <c r="AC42" s="323">
        <v>4</v>
      </c>
    </row>
    <row r="43" spans="1:29" x14ac:dyDescent="0.2">
      <c r="A43" t="s">
        <v>37</v>
      </c>
      <c r="B43" t="s">
        <v>206</v>
      </c>
      <c r="C43" t="s">
        <v>207</v>
      </c>
      <c r="D43">
        <v>0</v>
      </c>
      <c r="E43" s="323" t="s">
        <v>302</v>
      </c>
      <c r="F43" s="323" t="s">
        <v>277</v>
      </c>
      <c r="K43">
        <v>235</v>
      </c>
      <c r="L43" s="323">
        <v>17.730899999999998</v>
      </c>
      <c r="M43" s="323">
        <v>33.677827000000001</v>
      </c>
      <c r="N43" s="323">
        <v>37.907353000000001</v>
      </c>
      <c r="O43" s="323">
        <v>39.680497000000003</v>
      </c>
      <c r="P43" s="323">
        <v>11.415169000000001</v>
      </c>
      <c r="Q43" s="323">
        <v>13.200184999999999</v>
      </c>
      <c r="R43" s="323">
        <v>30.611355</v>
      </c>
      <c r="S43" s="323">
        <v>28.901188999999999</v>
      </c>
      <c r="T43" s="323">
        <v>30.001422000000002</v>
      </c>
      <c r="U43" s="323">
        <v>37.138055999999999</v>
      </c>
      <c r="V43" s="323">
        <v>33.646863000000003</v>
      </c>
      <c r="W43" s="323">
        <v>37.906219</v>
      </c>
      <c r="X43" s="323">
        <v>39.680312000000001</v>
      </c>
      <c r="Y43" s="323">
        <v>2.6046659999999999</v>
      </c>
      <c r="Z43" s="323">
        <v>53.5</v>
      </c>
      <c r="AA43" s="323">
        <v>6.5699999999999995E-2</v>
      </c>
      <c r="AB43" s="323">
        <v>1</v>
      </c>
      <c r="AC43" s="323">
        <v>4</v>
      </c>
    </row>
    <row r="44" spans="1:29" x14ac:dyDescent="0.2">
      <c r="A44" t="s">
        <v>37</v>
      </c>
      <c r="B44" t="s">
        <v>206</v>
      </c>
      <c r="C44" t="s">
        <v>207</v>
      </c>
      <c r="D44">
        <v>0</v>
      </c>
      <c r="E44" s="323" t="s">
        <v>302</v>
      </c>
      <c r="F44" s="323" t="s">
        <v>278</v>
      </c>
      <c r="K44">
        <v>110</v>
      </c>
      <c r="L44" s="323">
        <v>9002.5246999999999</v>
      </c>
      <c r="M44" s="323">
        <v>39.187905999999998</v>
      </c>
      <c r="N44" s="323">
        <v>42.22775</v>
      </c>
      <c r="O44" s="323">
        <v>43.045369999999998</v>
      </c>
      <c r="P44" s="323">
        <v>16.868357</v>
      </c>
      <c r="Q44" s="323">
        <v>24.722294999999999</v>
      </c>
      <c r="R44" s="323">
        <v>99.910459000000003</v>
      </c>
      <c r="S44" s="323">
        <v>99.889809999999997</v>
      </c>
      <c r="T44" s="323">
        <v>44.548150999999997</v>
      </c>
      <c r="U44" s="323">
        <v>39.927791999999997</v>
      </c>
      <c r="V44" s="323">
        <v>38.866159000000003</v>
      </c>
      <c r="W44" s="323">
        <v>42.018619999999999</v>
      </c>
      <c r="X44" s="323">
        <v>42.869703000000001</v>
      </c>
      <c r="Y44" s="323">
        <v>1.5909E-2</v>
      </c>
      <c r="Z44" s="323">
        <v>2708.8</v>
      </c>
      <c r="AA44" s="323">
        <v>1.371</v>
      </c>
      <c r="AB44" s="323">
        <v>2</v>
      </c>
      <c r="AC44" s="323">
        <v>4</v>
      </c>
    </row>
    <row r="45" spans="1:29" x14ac:dyDescent="0.2">
      <c r="A45" t="s">
        <v>37</v>
      </c>
      <c r="B45" t="s">
        <v>206</v>
      </c>
      <c r="C45" t="s">
        <v>207</v>
      </c>
      <c r="D45">
        <v>0</v>
      </c>
      <c r="E45" s="323" t="s">
        <v>302</v>
      </c>
      <c r="F45" s="323" t="s">
        <v>278</v>
      </c>
      <c r="K45">
        <v>135</v>
      </c>
      <c r="L45" s="323">
        <v>4419.4206000000004</v>
      </c>
      <c r="M45" s="323">
        <v>34.002487000000002</v>
      </c>
      <c r="N45" s="323">
        <v>38.690283000000001</v>
      </c>
      <c r="O45" s="323">
        <v>40.163938999999999</v>
      </c>
      <c r="P45" s="323">
        <v>12.854093000000001</v>
      </c>
      <c r="Q45" s="323">
        <v>20.135757000000002</v>
      </c>
      <c r="R45" s="323">
        <v>99.885817000000003</v>
      </c>
      <c r="S45" s="323">
        <v>99.806863000000007</v>
      </c>
      <c r="T45" s="323">
        <v>37.749507000000001</v>
      </c>
      <c r="U45" s="323">
        <v>35.947665000000001</v>
      </c>
      <c r="V45" s="323">
        <v>33.686213000000002</v>
      </c>
      <c r="W45" s="323">
        <v>38.513454000000003</v>
      </c>
      <c r="X45" s="323">
        <v>40.036484000000002</v>
      </c>
      <c r="Y45" s="323">
        <v>2.3598000000000001E-2</v>
      </c>
      <c r="Z45" s="323">
        <v>1989.6</v>
      </c>
      <c r="AA45" s="323">
        <v>1.0576000000000001</v>
      </c>
      <c r="AB45" s="323">
        <v>2</v>
      </c>
      <c r="AC45" s="323">
        <v>4</v>
      </c>
    </row>
    <row r="46" spans="1:29" x14ac:dyDescent="0.2">
      <c r="A46" t="s">
        <v>37</v>
      </c>
      <c r="B46" t="s">
        <v>206</v>
      </c>
      <c r="C46" t="s">
        <v>207</v>
      </c>
      <c r="D46">
        <v>0</v>
      </c>
      <c r="E46" s="323" t="s">
        <v>302</v>
      </c>
      <c r="F46" s="323" t="s">
        <v>278</v>
      </c>
      <c r="K46">
        <v>160</v>
      </c>
      <c r="L46" s="323">
        <v>1804.1813</v>
      </c>
      <c r="M46" s="323">
        <v>29.201211000000001</v>
      </c>
      <c r="N46" s="323">
        <v>35.739269999999998</v>
      </c>
      <c r="O46" s="323">
        <v>37.650990999999998</v>
      </c>
      <c r="P46" s="323">
        <v>9.1883389999999991</v>
      </c>
      <c r="Q46" s="323">
        <v>15.596689</v>
      </c>
      <c r="R46" s="323">
        <v>88.404191999999995</v>
      </c>
      <c r="S46" s="323">
        <v>86.129165</v>
      </c>
      <c r="T46" s="323">
        <v>31.091355</v>
      </c>
      <c r="U46" s="323">
        <v>32.183604000000003</v>
      </c>
      <c r="V46" s="323">
        <v>28.927143999999998</v>
      </c>
      <c r="W46" s="323">
        <v>35.596927999999998</v>
      </c>
      <c r="X46" s="323">
        <v>37.551459999999999</v>
      </c>
      <c r="Y46" s="323">
        <v>2.3709999999999998E-2</v>
      </c>
      <c r="Z46" s="323">
        <v>1672.9</v>
      </c>
      <c r="AA46" s="323">
        <v>0.75790000000000002</v>
      </c>
      <c r="AB46" s="323">
        <v>2</v>
      </c>
      <c r="AC46" s="323">
        <v>4</v>
      </c>
    </row>
    <row r="47" spans="1:29" x14ac:dyDescent="0.2">
      <c r="A47" t="s">
        <v>37</v>
      </c>
      <c r="B47" t="s">
        <v>206</v>
      </c>
      <c r="C47" t="s">
        <v>207</v>
      </c>
      <c r="D47">
        <v>0</v>
      </c>
      <c r="E47" s="323" t="s">
        <v>302</v>
      </c>
      <c r="F47" s="323" t="s">
        <v>278</v>
      </c>
      <c r="K47">
        <v>185</v>
      </c>
      <c r="L47" s="323">
        <v>619.01729999999998</v>
      </c>
      <c r="M47" s="323">
        <v>25.472380000000001</v>
      </c>
      <c r="N47" s="323">
        <v>33.324635000000001</v>
      </c>
      <c r="O47" s="323">
        <v>35.420774999999999</v>
      </c>
      <c r="P47" s="323">
        <v>6.3771089999999999</v>
      </c>
      <c r="Q47" s="323">
        <v>11.530832</v>
      </c>
      <c r="R47" s="323">
        <v>65.316909999999993</v>
      </c>
      <c r="S47" s="323">
        <v>63.050350000000002</v>
      </c>
      <c r="T47" s="323">
        <v>25.279070000000001</v>
      </c>
      <c r="U47" s="323">
        <v>28.992097000000001</v>
      </c>
      <c r="V47" s="323">
        <v>25.281269000000002</v>
      </c>
      <c r="W47" s="323">
        <v>33.210273000000001</v>
      </c>
      <c r="X47" s="323">
        <v>35.330485000000003</v>
      </c>
      <c r="Y47" s="323">
        <v>2.9437000000000001E-2</v>
      </c>
      <c r="Z47" s="323">
        <v>1170.0999999999999</v>
      </c>
      <c r="AA47" s="323">
        <v>0.55559999999999998</v>
      </c>
      <c r="AB47" s="323">
        <v>2</v>
      </c>
      <c r="AC47" s="323">
        <v>4</v>
      </c>
    </row>
    <row r="48" spans="1:29" x14ac:dyDescent="0.2">
      <c r="A48" t="s">
        <v>37</v>
      </c>
      <c r="B48" t="s">
        <v>206</v>
      </c>
      <c r="C48" t="s">
        <v>207</v>
      </c>
      <c r="D48">
        <v>0</v>
      </c>
      <c r="E48" s="323" t="s">
        <v>302</v>
      </c>
      <c r="F48" s="323" t="s">
        <v>278</v>
      </c>
      <c r="K48">
        <v>210</v>
      </c>
      <c r="L48" s="323">
        <v>192.26589999999999</v>
      </c>
      <c r="M48" s="323">
        <v>22.661691000000001</v>
      </c>
      <c r="N48" s="323">
        <v>31.115960000000001</v>
      </c>
      <c r="O48" s="323">
        <v>33.28387</v>
      </c>
      <c r="P48" s="323">
        <v>4.4294269999999996</v>
      </c>
      <c r="Q48" s="323">
        <v>8.0576000000000008</v>
      </c>
      <c r="R48" s="323">
        <v>40.409357</v>
      </c>
      <c r="S48" s="323">
        <v>38.895189000000002</v>
      </c>
      <c r="T48" s="323">
        <v>20.644670999999999</v>
      </c>
      <c r="U48" s="323">
        <v>26.159469999999999</v>
      </c>
      <c r="V48" s="323">
        <v>22.549474</v>
      </c>
      <c r="W48" s="323">
        <v>31.017986000000001</v>
      </c>
      <c r="X48" s="323">
        <v>33.194726000000003</v>
      </c>
      <c r="Y48" s="323">
        <v>2.6664E-2</v>
      </c>
      <c r="Z48" s="323">
        <v>567.1</v>
      </c>
      <c r="AA48" s="323">
        <v>0.32400000000000001</v>
      </c>
      <c r="AB48" s="323">
        <v>2</v>
      </c>
      <c r="AC48" s="323">
        <v>4</v>
      </c>
    </row>
    <row r="49" spans="1:29" x14ac:dyDescent="0.2">
      <c r="A49" t="s">
        <v>37</v>
      </c>
      <c r="B49" t="s">
        <v>206</v>
      </c>
      <c r="C49" t="s">
        <v>207</v>
      </c>
      <c r="D49">
        <v>0</v>
      </c>
      <c r="E49" s="323" t="s">
        <v>302</v>
      </c>
      <c r="F49" s="323" t="s">
        <v>278</v>
      </c>
      <c r="K49">
        <v>235</v>
      </c>
      <c r="L49" s="323">
        <v>60.8628</v>
      </c>
      <c r="M49" s="323">
        <v>20.515630000000002</v>
      </c>
      <c r="N49" s="323">
        <v>29.075728000000002</v>
      </c>
      <c r="O49" s="323">
        <v>31.153399</v>
      </c>
      <c r="P49" s="323">
        <v>3.2273510000000001</v>
      </c>
      <c r="Q49" s="323">
        <v>5.5460560000000001</v>
      </c>
      <c r="R49" s="323">
        <v>23.675612999999998</v>
      </c>
      <c r="S49" s="323">
        <v>22.787519</v>
      </c>
      <c r="T49" s="323">
        <v>17.548950999999999</v>
      </c>
      <c r="U49" s="323">
        <v>23.725019</v>
      </c>
      <c r="V49" s="323">
        <v>20.450296000000002</v>
      </c>
      <c r="W49" s="323">
        <v>28.981428999999999</v>
      </c>
      <c r="X49" s="323">
        <v>31.055615</v>
      </c>
      <c r="Y49" s="323">
        <v>2.9933999999999999E-2</v>
      </c>
      <c r="Z49" s="323">
        <v>356</v>
      </c>
      <c r="AA49" s="323">
        <v>0.16439999999999999</v>
      </c>
      <c r="AB49" s="323">
        <v>2</v>
      </c>
      <c r="AC49" s="323">
        <v>4</v>
      </c>
    </row>
    <row r="50" spans="1:29" x14ac:dyDescent="0.2">
      <c r="A50" t="s">
        <v>37</v>
      </c>
      <c r="B50" t="s">
        <v>206</v>
      </c>
      <c r="C50" t="s">
        <v>207</v>
      </c>
      <c r="D50" t="s">
        <v>208</v>
      </c>
      <c r="E50" s="323" t="s">
        <v>303</v>
      </c>
      <c r="F50" s="323" t="s">
        <v>279</v>
      </c>
      <c r="G50" s="164"/>
      <c r="H50" s="164"/>
      <c r="I50" s="164"/>
      <c r="J50" s="164"/>
      <c r="K50">
        <v>110</v>
      </c>
      <c r="L50" s="323">
        <v>33049.856</v>
      </c>
      <c r="M50" s="323">
        <v>40.582926</v>
      </c>
      <c r="N50" s="323">
        <v>42.362611999999999</v>
      </c>
      <c r="O50" s="323">
        <v>44.911090000000002</v>
      </c>
      <c r="P50" s="323">
        <v>27.102291999999998</v>
      </c>
      <c r="Q50" s="323">
        <v>17.991766999999999</v>
      </c>
      <c r="R50" s="323">
        <v>96.66807</v>
      </c>
      <c r="S50" s="323">
        <v>95.435050000000004</v>
      </c>
      <c r="T50" s="323">
        <v>41.308852999999999</v>
      </c>
      <c r="U50" s="323">
        <v>43.404096000000003</v>
      </c>
      <c r="V50" s="323">
        <v>40.317428</v>
      </c>
      <c r="W50" s="323">
        <v>42.196041999999998</v>
      </c>
      <c r="X50" s="323">
        <v>44.784796999999998</v>
      </c>
      <c r="Y50" s="323">
        <v>0.22577700000000001</v>
      </c>
      <c r="Z50" s="323">
        <v>9431.2999999999993</v>
      </c>
      <c r="AA50" s="323">
        <v>12.2784</v>
      </c>
      <c r="AB50" s="323">
        <v>10</v>
      </c>
      <c r="AC50" s="323">
        <v>14</v>
      </c>
    </row>
    <row r="51" spans="1:29" x14ac:dyDescent="0.2">
      <c r="A51" t="s">
        <v>37</v>
      </c>
      <c r="B51" t="s">
        <v>206</v>
      </c>
      <c r="C51" t="s">
        <v>207</v>
      </c>
      <c r="D51" t="s">
        <v>208</v>
      </c>
      <c r="E51" s="323" t="s">
        <v>303</v>
      </c>
      <c r="F51" s="323" t="s">
        <v>279</v>
      </c>
      <c r="G51" s="164"/>
      <c r="H51" s="164"/>
      <c r="I51" s="164"/>
      <c r="J51" s="164"/>
      <c r="K51">
        <v>135</v>
      </c>
      <c r="L51" s="323">
        <v>9302.2544999999991</v>
      </c>
      <c r="M51" s="323">
        <v>39.418667999999997</v>
      </c>
      <c r="N51" s="323">
        <v>41.594434999999997</v>
      </c>
      <c r="O51" s="323">
        <v>43.864313000000003</v>
      </c>
      <c r="P51" s="323">
        <v>22.618279999999999</v>
      </c>
      <c r="Q51" s="323">
        <v>16.189986999999999</v>
      </c>
      <c r="R51" s="323">
        <v>85.456236000000004</v>
      </c>
      <c r="S51" s="323">
        <v>83.932112000000004</v>
      </c>
      <c r="T51" s="323">
        <v>38.713608000000001</v>
      </c>
      <c r="U51" s="323">
        <v>42.331417000000002</v>
      </c>
      <c r="V51" s="323">
        <v>39.294369000000003</v>
      </c>
      <c r="W51" s="323">
        <v>41.540236999999998</v>
      </c>
      <c r="X51" s="323">
        <v>43.788083999999998</v>
      </c>
      <c r="Y51" s="323">
        <v>0.309112</v>
      </c>
      <c r="Z51" s="323">
        <v>5821.3</v>
      </c>
      <c r="AA51" s="323">
        <v>8.0640000000000001</v>
      </c>
      <c r="AB51" s="323">
        <v>10</v>
      </c>
      <c r="AC51" s="323">
        <v>14</v>
      </c>
    </row>
    <row r="52" spans="1:29" x14ac:dyDescent="0.2">
      <c r="A52" t="s">
        <v>37</v>
      </c>
      <c r="B52" t="s">
        <v>206</v>
      </c>
      <c r="C52" t="s">
        <v>207</v>
      </c>
      <c r="D52" t="s">
        <v>208</v>
      </c>
      <c r="E52" s="323" t="s">
        <v>303</v>
      </c>
      <c r="F52" s="323" t="s">
        <v>279</v>
      </c>
      <c r="G52" s="164"/>
      <c r="H52" s="164"/>
      <c r="I52" s="164"/>
      <c r="J52" s="164"/>
      <c r="K52">
        <v>160</v>
      </c>
      <c r="L52" s="323">
        <v>3366.4756000000002</v>
      </c>
      <c r="M52" s="323">
        <v>38.416806000000001</v>
      </c>
      <c r="N52" s="323">
        <v>40.567658999999999</v>
      </c>
      <c r="O52" s="323">
        <v>42.274645</v>
      </c>
      <c r="P52" s="323">
        <v>18.663778000000001</v>
      </c>
      <c r="Q52" s="323">
        <v>14.766120000000001</v>
      </c>
      <c r="R52" s="323">
        <v>69.598990000000001</v>
      </c>
      <c r="S52" s="323">
        <v>67.990662999999998</v>
      </c>
      <c r="T52" s="323">
        <v>36.563277999999997</v>
      </c>
      <c r="U52" s="323">
        <v>41.251199</v>
      </c>
      <c r="V52" s="323">
        <v>38.322071999999999</v>
      </c>
      <c r="W52" s="323">
        <v>40.531354999999998</v>
      </c>
      <c r="X52" s="323">
        <v>42.182270000000003</v>
      </c>
      <c r="Y52" s="323">
        <v>0.36278500000000002</v>
      </c>
      <c r="Z52" s="323">
        <v>2488.9</v>
      </c>
      <c r="AA52" s="323">
        <v>7.2881999999999998</v>
      </c>
      <c r="AB52" s="323">
        <v>10</v>
      </c>
      <c r="AC52" s="323">
        <v>14</v>
      </c>
    </row>
    <row r="53" spans="1:29" x14ac:dyDescent="0.2">
      <c r="A53" t="s">
        <v>37</v>
      </c>
      <c r="B53" t="s">
        <v>206</v>
      </c>
      <c r="C53" t="s">
        <v>207</v>
      </c>
      <c r="D53" t="s">
        <v>208</v>
      </c>
      <c r="E53" s="323" t="s">
        <v>303</v>
      </c>
      <c r="F53" s="323" t="s">
        <v>279</v>
      </c>
      <c r="G53" s="164"/>
      <c r="H53" s="164"/>
      <c r="I53" s="164"/>
      <c r="J53" s="164"/>
      <c r="K53">
        <v>185</v>
      </c>
      <c r="L53" s="323">
        <v>1555.3396</v>
      </c>
      <c r="M53" s="323">
        <v>36.990558999999998</v>
      </c>
      <c r="N53" s="323">
        <v>38.757641999999997</v>
      </c>
      <c r="O53" s="323">
        <v>39.857874000000002</v>
      </c>
      <c r="P53" s="323">
        <v>14.997985999999999</v>
      </c>
      <c r="Q53" s="323">
        <v>13.173333</v>
      </c>
      <c r="R53" s="323">
        <v>51.392051000000002</v>
      </c>
      <c r="S53" s="323">
        <v>49.795887999999998</v>
      </c>
      <c r="T53" s="323">
        <v>34.086500999999998</v>
      </c>
      <c r="U53" s="323">
        <v>39.656478999999997</v>
      </c>
      <c r="V53" s="323">
        <v>36.880223999999998</v>
      </c>
      <c r="W53" s="323">
        <v>38.703772999999998</v>
      </c>
      <c r="X53" s="323">
        <v>39.735140000000001</v>
      </c>
      <c r="Y53" s="323">
        <v>0.371807</v>
      </c>
      <c r="Z53" s="323">
        <v>2098.1999999999998</v>
      </c>
      <c r="AA53" s="323">
        <v>4.5023999999999997</v>
      </c>
      <c r="AB53" s="323">
        <v>9</v>
      </c>
      <c r="AC53" s="323">
        <v>14</v>
      </c>
    </row>
    <row r="54" spans="1:29" x14ac:dyDescent="0.2">
      <c r="A54" t="s">
        <v>37</v>
      </c>
      <c r="B54" t="s">
        <v>206</v>
      </c>
      <c r="C54" t="s">
        <v>207</v>
      </c>
      <c r="D54" t="s">
        <v>208</v>
      </c>
      <c r="E54" s="323" t="s">
        <v>303</v>
      </c>
      <c r="F54" s="323" t="s">
        <v>279</v>
      </c>
      <c r="G54" s="164"/>
      <c r="H54" s="164"/>
      <c r="I54" s="164"/>
      <c r="J54" s="164"/>
      <c r="K54">
        <v>210</v>
      </c>
      <c r="L54" s="323">
        <v>696.45960000000002</v>
      </c>
      <c r="M54" s="323">
        <v>34.898358000000002</v>
      </c>
      <c r="N54" s="323">
        <v>36.390154000000003</v>
      </c>
      <c r="O54" s="323">
        <v>37.048909000000002</v>
      </c>
      <c r="P54" s="323">
        <v>11.695861000000001</v>
      </c>
      <c r="Q54" s="323">
        <v>11.362951000000001</v>
      </c>
      <c r="R54" s="323">
        <v>30.680046000000001</v>
      </c>
      <c r="S54" s="323">
        <v>29.447012999999998</v>
      </c>
      <c r="T54" s="323">
        <v>31.259836</v>
      </c>
      <c r="U54" s="323">
        <v>37.423549999999999</v>
      </c>
      <c r="V54" s="323">
        <v>34.766813999999997</v>
      </c>
      <c r="W54" s="323">
        <v>36.319426999999997</v>
      </c>
      <c r="X54" s="323">
        <v>36.921075000000002</v>
      </c>
      <c r="Y54" s="323">
        <v>0.42515199999999997</v>
      </c>
      <c r="Z54" s="323">
        <v>1178.4000000000001</v>
      </c>
      <c r="AA54" s="323">
        <v>5.2519</v>
      </c>
      <c r="AB54" s="323">
        <v>8</v>
      </c>
      <c r="AC54" s="323">
        <v>14</v>
      </c>
    </row>
    <row r="55" spans="1:29" x14ac:dyDescent="0.2">
      <c r="A55" t="s">
        <v>37</v>
      </c>
      <c r="B55" t="s">
        <v>206</v>
      </c>
      <c r="C55" t="s">
        <v>207</v>
      </c>
      <c r="D55" t="s">
        <v>208</v>
      </c>
      <c r="E55" s="323" t="s">
        <v>303</v>
      </c>
      <c r="F55" s="323" t="s">
        <v>279</v>
      </c>
      <c r="G55" s="164"/>
      <c r="H55" s="164"/>
      <c r="I55" s="164"/>
      <c r="J55" s="164"/>
      <c r="K55">
        <v>235</v>
      </c>
      <c r="L55" s="323">
        <v>318.98759999999999</v>
      </c>
      <c r="M55" s="323">
        <v>32.319692000000003</v>
      </c>
      <c r="N55" s="323">
        <v>33.794409999999999</v>
      </c>
      <c r="O55" s="323">
        <v>34.048749000000001</v>
      </c>
      <c r="P55" s="323">
        <v>9.0055899999999998</v>
      </c>
      <c r="Q55" s="323">
        <v>9.5699839999999998</v>
      </c>
      <c r="R55" s="323">
        <v>21.410311</v>
      </c>
      <c r="S55" s="323">
        <v>20.529639</v>
      </c>
      <c r="T55" s="323">
        <v>28.311354000000001</v>
      </c>
      <c r="U55" s="323">
        <v>34.645772999999998</v>
      </c>
      <c r="V55" s="323">
        <v>32.180982</v>
      </c>
      <c r="W55" s="323">
        <v>33.703826999999997</v>
      </c>
      <c r="X55" s="323">
        <v>33.923727999999997</v>
      </c>
      <c r="Y55" s="323">
        <v>0.55150699999999997</v>
      </c>
      <c r="Z55" s="323">
        <v>782</v>
      </c>
      <c r="AA55" s="323">
        <v>5.0712000000000002</v>
      </c>
      <c r="AB55" s="323">
        <v>9</v>
      </c>
      <c r="AC55" s="323">
        <v>14</v>
      </c>
    </row>
    <row r="56" spans="1:29" x14ac:dyDescent="0.2">
      <c r="A56" t="s">
        <v>37</v>
      </c>
      <c r="B56" t="s">
        <v>206</v>
      </c>
      <c r="C56" t="s">
        <v>207</v>
      </c>
      <c r="D56" t="s">
        <v>208</v>
      </c>
      <c r="E56" s="323" t="s">
        <v>303</v>
      </c>
      <c r="F56" s="323" t="s">
        <v>280</v>
      </c>
      <c r="G56" s="164"/>
      <c r="H56" s="164"/>
      <c r="I56" s="164"/>
      <c r="J56" s="164"/>
      <c r="K56">
        <v>110</v>
      </c>
      <c r="L56" s="323">
        <v>224791.75760000001</v>
      </c>
      <c r="M56" s="323">
        <v>41.695363999999998</v>
      </c>
      <c r="N56" s="323">
        <v>43.746805000000002</v>
      </c>
      <c r="O56" s="323">
        <v>43.001818999999998</v>
      </c>
      <c r="P56" s="323">
        <v>33.326279</v>
      </c>
      <c r="Q56" s="323">
        <v>24.221972000000001</v>
      </c>
      <c r="R56" s="323">
        <v>99.901278000000005</v>
      </c>
      <c r="S56" s="323">
        <v>99.876761999999999</v>
      </c>
      <c r="T56" s="323">
        <v>44.968941000000001</v>
      </c>
      <c r="U56" s="323">
        <v>40.881967000000003</v>
      </c>
      <c r="V56" s="323">
        <v>41.492707000000003</v>
      </c>
      <c r="W56" s="323">
        <v>43.614728999999997</v>
      </c>
      <c r="X56" s="323">
        <v>42.848793000000001</v>
      </c>
      <c r="Y56" s="323">
        <v>2.4020000000000001E-3</v>
      </c>
      <c r="Z56" s="323">
        <v>9095.7999999999993</v>
      </c>
      <c r="AA56" s="323">
        <v>19.8444</v>
      </c>
      <c r="AB56" s="323">
        <v>11</v>
      </c>
      <c r="AC56" s="323">
        <v>14</v>
      </c>
    </row>
    <row r="57" spans="1:29" x14ac:dyDescent="0.2">
      <c r="A57" t="s">
        <v>37</v>
      </c>
      <c r="B57" t="s">
        <v>206</v>
      </c>
      <c r="C57" t="s">
        <v>207</v>
      </c>
      <c r="D57" t="s">
        <v>208</v>
      </c>
      <c r="E57" s="323" t="s">
        <v>303</v>
      </c>
      <c r="F57" s="323" t="s">
        <v>280</v>
      </c>
      <c r="G57" s="164"/>
      <c r="H57" s="164"/>
      <c r="I57" s="164"/>
      <c r="J57" s="164"/>
      <c r="K57">
        <v>135</v>
      </c>
      <c r="L57" s="323">
        <v>108822.8121</v>
      </c>
      <c r="M57" s="323">
        <v>37.450375000000001</v>
      </c>
      <c r="N57" s="323">
        <v>40.812130000000003</v>
      </c>
      <c r="O57" s="323">
        <v>39.850783</v>
      </c>
      <c r="P57" s="323">
        <v>27.848879</v>
      </c>
      <c r="Q57" s="323">
        <v>19.740465</v>
      </c>
      <c r="R57" s="323">
        <v>99.868302999999997</v>
      </c>
      <c r="S57" s="323">
        <v>98.756004000000004</v>
      </c>
      <c r="T57" s="323">
        <v>38.333342999999999</v>
      </c>
      <c r="U57" s="323">
        <v>37.487132000000003</v>
      </c>
      <c r="V57" s="323">
        <v>37.272258000000001</v>
      </c>
      <c r="W57" s="323">
        <v>40.730176999999998</v>
      </c>
      <c r="X57" s="323">
        <v>39.757828000000003</v>
      </c>
      <c r="Y57" s="323">
        <v>2.9160000000000002E-3</v>
      </c>
      <c r="Z57" s="323">
        <v>12688.5</v>
      </c>
      <c r="AA57" s="323">
        <v>12.873100000000001</v>
      </c>
      <c r="AB57" s="323">
        <v>12</v>
      </c>
      <c r="AC57" s="323">
        <v>14</v>
      </c>
    </row>
    <row r="58" spans="1:29" x14ac:dyDescent="0.2">
      <c r="A58" t="s">
        <v>37</v>
      </c>
      <c r="B58" t="s">
        <v>206</v>
      </c>
      <c r="C58" t="s">
        <v>207</v>
      </c>
      <c r="D58" t="s">
        <v>208</v>
      </c>
      <c r="E58" s="323" t="s">
        <v>303</v>
      </c>
      <c r="F58" s="323" t="s">
        <v>280</v>
      </c>
      <c r="G58" s="164"/>
      <c r="H58" s="164"/>
      <c r="I58" s="164"/>
      <c r="J58" s="164"/>
      <c r="K58">
        <v>160</v>
      </c>
      <c r="L58" s="323">
        <v>48969.915200000003</v>
      </c>
      <c r="M58" s="323">
        <v>33.210451999999997</v>
      </c>
      <c r="N58" s="323">
        <v>38.331139999999998</v>
      </c>
      <c r="O58" s="323">
        <v>37.745730000000002</v>
      </c>
      <c r="P58" s="323">
        <v>22.230567000000001</v>
      </c>
      <c r="Q58" s="323">
        <v>15.446376000000001</v>
      </c>
      <c r="R58" s="323">
        <v>87.025175000000004</v>
      </c>
      <c r="S58" s="323">
        <v>84.991585000000001</v>
      </c>
      <c r="T58" s="323">
        <v>32.072726000000003</v>
      </c>
      <c r="U58" s="323">
        <v>34.329419999999999</v>
      </c>
      <c r="V58" s="323">
        <v>33.052078000000002</v>
      </c>
      <c r="W58" s="323">
        <v>38.274135000000001</v>
      </c>
      <c r="X58" s="323">
        <v>37.706572999999999</v>
      </c>
      <c r="Y58" s="323">
        <v>3.774E-3</v>
      </c>
      <c r="Z58" s="323">
        <v>9698.6</v>
      </c>
      <c r="AA58" s="323">
        <v>10.156700000000001</v>
      </c>
      <c r="AB58" s="323">
        <v>11</v>
      </c>
      <c r="AC58" s="323">
        <v>14</v>
      </c>
    </row>
    <row r="59" spans="1:29" x14ac:dyDescent="0.2">
      <c r="A59" t="s">
        <v>37</v>
      </c>
      <c r="B59" t="s">
        <v>206</v>
      </c>
      <c r="C59" t="s">
        <v>207</v>
      </c>
      <c r="D59" t="s">
        <v>208</v>
      </c>
      <c r="E59" s="323" t="s">
        <v>303</v>
      </c>
      <c r="F59" s="323" t="s">
        <v>280</v>
      </c>
      <c r="G59" s="164"/>
      <c r="H59" s="164"/>
      <c r="I59" s="164"/>
      <c r="J59" s="164"/>
      <c r="K59">
        <v>185</v>
      </c>
      <c r="L59" s="323">
        <v>20190.5576</v>
      </c>
      <c r="M59" s="323">
        <v>29.249195</v>
      </c>
      <c r="N59" s="323">
        <v>36.198635000000003</v>
      </c>
      <c r="O59" s="323">
        <v>36.260863999999998</v>
      </c>
      <c r="P59" s="323">
        <v>17.086936000000001</v>
      </c>
      <c r="Q59" s="323">
        <v>11.597300000000001</v>
      </c>
      <c r="R59" s="323">
        <v>63.817203999999997</v>
      </c>
      <c r="S59" s="323">
        <v>61.956710000000001</v>
      </c>
      <c r="T59" s="323">
        <v>26.648004</v>
      </c>
      <c r="U59" s="323">
        <v>31.384253000000001</v>
      </c>
      <c r="V59" s="323">
        <v>29.113330999999999</v>
      </c>
      <c r="W59" s="323">
        <v>36.148893000000001</v>
      </c>
      <c r="X59" s="323">
        <v>36.248933000000001</v>
      </c>
      <c r="Y59" s="323">
        <v>6.43E-3</v>
      </c>
      <c r="Z59" s="323">
        <v>9251</v>
      </c>
      <c r="AA59" s="323">
        <v>7.0903999999999998</v>
      </c>
      <c r="AB59" s="323">
        <v>10</v>
      </c>
      <c r="AC59" s="323">
        <v>13</v>
      </c>
    </row>
    <row r="60" spans="1:29" x14ac:dyDescent="0.2">
      <c r="A60" t="s">
        <v>37</v>
      </c>
      <c r="B60" t="s">
        <v>206</v>
      </c>
      <c r="C60" t="s">
        <v>207</v>
      </c>
      <c r="D60" t="s">
        <v>208</v>
      </c>
      <c r="E60" s="323" t="s">
        <v>303</v>
      </c>
      <c r="F60" s="323" t="s">
        <v>280</v>
      </c>
      <c r="G60" s="164"/>
      <c r="H60" s="164"/>
      <c r="I60" s="164"/>
      <c r="J60" s="164"/>
      <c r="K60">
        <v>210</v>
      </c>
      <c r="L60" s="323">
        <v>6860.5938999999998</v>
      </c>
      <c r="M60" s="323">
        <v>25.644030000000001</v>
      </c>
      <c r="N60" s="323">
        <v>34.164932999999998</v>
      </c>
      <c r="O60" s="323">
        <v>35.099013999999997</v>
      </c>
      <c r="P60" s="323">
        <v>12.266501</v>
      </c>
      <c r="Q60" s="323">
        <v>8.1131519999999995</v>
      </c>
      <c r="R60" s="323">
        <v>34.970101999999997</v>
      </c>
      <c r="S60" s="323">
        <v>33.874580999999999</v>
      </c>
      <c r="T60" s="323">
        <v>22.080822999999999</v>
      </c>
      <c r="U60" s="323">
        <v>28.529169</v>
      </c>
      <c r="V60" s="323">
        <v>25.539487000000001</v>
      </c>
      <c r="W60" s="323">
        <v>34.119059999999998</v>
      </c>
      <c r="X60" s="323">
        <v>35.093882999999998</v>
      </c>
      <c r="Y60" s="323">
        <v>1.2064E-2</v>
      </c>
      <c r="Z60" s="323">
        <v>5914.6</v>
      </c>
      <c r="AA60" s="323">
        <v>6.8708999999999998</v>
      </c>
      <c r="AB60" s="323">
        <v>9</v>
      </c>
      <c r="AC60" s="323">
        <v>14</v>
      </c>
    </row>
    <row r="61" spans="1:29" x14ac:dyDescent="0.2">
      <c r="A61" t="s">
        <v>37</v>
      </c>
      <c r="B61" t="s">
        <v>206</v>
      </c>
      <c r="C61" t="s">
        <v>207</v>
      </c>
      <c r="D61" t="s">
        <v>208</v>
      </c>
      <c r="E61" s="323" t="s">
        <v>303</v>
      </c>
      <c r="F61" s="323" t="s">
        <v>280</v>
      </c>
      <c r="G61" s="164"/>
      <c r="H61" s="164"/>
      <c r="I61" s="164"/>
      <c r="J61" s="164"/>
      <c r="K61">
        <v>235</v>
      </c>
      <c r="L61" s="323">
        <v>2041.9636</v>
      </c>
      <c r="M61" s="323">
        <v>22.817307</v>
      </c>
      <c r="N61" s="323">
        <v>32.290205</v>
      </c>
      <c r="O61" s="323">
        <v>34.302439999999997</v>
      </c>
      <c r="P61" s="323">
        <v>8.2307190000000006</v>
      </c>
      <c r="Q61" s="323">
        <v>5.4288220000000003</v>
      </c>
      <c r="R61" s="323">
        <v>14.911547000000001</v>
      </c>
      <c r="S61" s="323">
        <v>14.501042999999999</v>
      </c>
      <c r="T61" s="323">
        <v>18.849143999999999</v>
      </c>
      <c r="U61" s="323">
        <v>26.088349000000001</v>
      </c>
      <c r="V61" s="323">
        <v>22.748975999999999</v>
      </c>
      <c r="W61" s="323">
        <v>32.259287</v>
      </c>
      <c r="X61" s="323">
        <v>34.300348</v>
      </c>
      <c r="Y61" s="323">
        <v>3.7392000000000002E-2</v>
      </c>
      <c r="Z61" s="323">
        <v>3228.3</v>
      </c>
      <c r="AA61" s="323">
        <v>4.7713000000000001</v>
      </c>
      <c r="AB61" s="323">
        <v>8</v>
      </c>
      <c r="AC61" s="323">
        <v>14</v>
      </c>
    </row>
    <row r="62" spans="1:29" x14ac:dyDescent="0.2">
      <c r="A62" t="s">
        <v>37</v>
      </c>
      <c r="B62" t="s">
        <v>206</v>
      </c>
      <c r="C62" t="s">
        <v>207</v>
      </c>
      <c r="D62" t="s">
        <v>208</v>
      </c>
      <c r="E62" s="323" t="s">
        <v>303</v>
      </c>
      <c r="F62" s="323" t="s">
        <v>281</v>
      </c>
      <c r="G62" s="164"/>
      <c r="H62" s="164"/>
      <c r="I62" s="164"/>
      <c r="J62" s="164"/>
      <c r="K62">
        <v>110</v>
      </c>
      <c r="L62" s="323">
        <v>5478.8338999999996</v>
      </c>
      <c r="M62" s="323">
        <v>41.728161999999998</v>
      </c>
      <c r="N62" s="323">
        <v>42.130875000000003</v>
      </c>
      <c r="O62" s="323">
        <v>46.782274000000001</v>
      </c>
      <c r="P62" s="323">
        <v>22.613842999999999</v>
      </c>
      <c r="Q62" s="323">
        <v>19.802655999999999</v>
      </c>
      <c r="R62" s="323">
        <v>92.967341000000005</v>
      </c>
      <c r="S62" s="323">
        <v>91.502184</v>
      </c>
      <c r="T62" s="323">
        <v>42.598120000000002</v>
      </c>
      <c r="U62" s="323">
        <v>39.784723999999997</v>
      </c>
      <c r="V62" s="323">
        <v>41.624513</v>
      </c>
      <c r="W62" s="323">
        <v>41.999721000000001</v>
      </c>
      <c r="X62" s="323">
        <v>46.735585999999998</v>
      </c>
      <c r="Y62" s="323">
        <v>3.223395</v>
      </c>
      <c r="Z62" s="323">
        <v>2215.6999999999998</v>
      </c>
      <c r="AA62" s="323">
        <v>2.2412999999999998</v>
      </c>
      <c r="AB62" s="323">
        <v>6</v>
      </c>
      <c r="AC62" s="323">
        <v>6</v>
      </c>
    </row>
    <row r="63" spans="1:29" x14ac:dyDescent="0.2">
      <c r="A63" t="s">
        <v>37</v>
      </c>
      <c r="B63" t="s">
        <v>206</v>
      </c>
      <c r="C63" t="s">
        <v>207</v>
      </c>
      <c r="D63" t="s">
        <v>208</v>
      </c>
      <c r="E63" s="323" t="s">
        <v>303</v>
      </c>
      <c r="F63" s="323" t="s">
        <v>281</v>
      </c>
      <c r="G63" s="164"/>
      <c r="H63" s="164"/>
      <c r="I63" s="164"/>
      <c r="J63" s="164"/>
      <c r="K63">
        <v>135</v>
      </c>
      <c r="L63" s="323">
        <v>846.01940000000002</v>
      </c>
      <c r="M63" s="323">
        <v>41.163398000000001</v>
      </c>
      <c r="N63" s="323">
        <v>41.464937999999997</v>
      </c>
      <c r="O63" s="323">
        <v>46.413716999999998</v>
      </c>
      <c r="P63" s="323">
        <v>21.578365000000002</v>
      </c>
      <c r="Q63" s="323">
        <v>19.128340000000001</v>
      </c>
      <c r="R63" s="323">
        <v>89.915927999999994</v>
      </c>
      <c r="S63" s="323">
        <v>88.270241999999996</v>
      </c>
      <c r="T63" s="323">
        <v>41.302708000000003</v>
      </c>
      <c r="U63" s="323">
        <v>39.208717999999998</v>
      </c>
      <c r="V63" s="323">
        <v>41.157774000000003</v>
      </c>
      <c r="W63" s="323">
        <v>41.442042000000001</v>
      </c>
      <c r="X63" s="323">
        <v>46.409413999999998</v>
      </c>
      <c r="Y63" s="323">
        <v>3.2102279999999999</v>
      </c>
      <c r="Z63" s="323">
        <v>1470.1</v>
      </c>
      <c r="AA63" s="323">
        <v>1.0768</v>
      </c>
      <c r="AB63" s="323">
        <v>6</v>
      </c>
      <c r="AC63" s="323">
        <v>6</v>
      </c>
    </row>
    <row r="64" spans="1:29" x14ac:dyDescent="0.2">
      <c r="A64" t="s">
        <v>37</v>
      </c>
      <c r="B64" t="s">
        <v>206</v>
      </c>
      <c r="C64" t="s">
        <v>207</v>
      </c>
      <c r="D64" t="s">
        <v>208</v>
      </c>
      <c r="E64" s="323" t="s">
        <v>303</v>
      </c>
      <c r="F64" s="323" t="s">
        <v>281</v>
      </c>
      <c r="G64" s="164"/>
      <c r="H64" s="164"/>
      <c r="I64" s="164"/>
      <c r="J64" s="164"/>
      <c r="K64">
        <v>160</v>
      </c>
      <c r="L64" s="323">
        <v>210.37139999999999</v>
      </c>
      <c r="M64" s="323">
        <v>40.454656999999997</v>
      </c>
      <c r="N64" s="323">
        <v>41.341805000000001</v>
      </c>
      <c r="O64" s="323">
        <v>46.109211999999999</v>
      </c>
      <c r="P64" s="323">
        <v>20.292228000000001</v>
      </c>
      <c r="Q64" s="323">
        <v>18.368511000000002</v>
      </c>
      <c r="R64" s="323">
        <v>84.825851999999998</v>
      </c>
      <c r="S64" s="323">
        <v>82.856741</v>
      </c>
      <c r="T64" s="323">
        <v>39.795090000000002</v>
      </c>
      <c r="U64" s="323">
        <v>38.963191999999999</v>
      </c>
      <c r="V64" s="323">
        <v>40.448036000000002</v>
      </c>
      <c r="W64" s="323">
        <v>41.339861999999997</v>
      </c>
      <c r="X64" s="323">
        <v>46.108365999999997</v>
      </c>
      <c r="Y64" s="323">
        <v>3.4183949999999999</v>
      </c>
      <c r="Z64" s="323">
        <v>561.20000000000005</v>
      </c>
      <c r="AA64" s="323">
        <v>0.80430000000000001</v>
      </c>
      <c r="AB64" s="323">
        <v>5</v>
      </c>
      <c r="AC64" s="323">
        <v>6</v>
      </c>
    </row>
    <row r="65" spans="1:29" x14ac:dyDescent="0.2">
      <c r="A65" t="s">
        <v>37</v>
      </c>
      <c r="B65" t="s">
        <v>206</v>
      </c>
      <c r="C65" t="s">
        <v>207</v>
      </c>
      <c r="D65" t="s">
        <v>208</v>
      </c>
      <c r="E65" s="323" t="s">
        <v>303</v>
      </c>
      <c r="F65" s="323" t="s">
        <v>281</v>
      </c>
      <c r="G65" s="164"/>
      <c r="H65" s="164"/>
      <c r="I65" s="164"/>
      <c r="J65" s="164"/>
      <c r="K65">
        <v>185</v>
      </c>
      <c r="L65" s="323">
        <v>103.017</v>
      </c>
      <c r="M65" s="323">
        <v>39.093575999999999</v>
      </c>
      <c r="N65" s="323">
        <v>41.0441</v>
      </c>
      <c r="O65" s="323">
        <v>45.426577000000002</v>
      </c>
      <c r="P65" s="323">
        <v>17.958178</v>
      </c>
      <c r="Q65" s="323">
        <v>16.839219</v>
      </c>
      <c r="R65" s="323">
        <v>74.093373999999997</v>
      </c>
      <c r="S65" s="323">
        <v>71.892887000000002</v>
      </c>
      <c r="T65" s="323">
        <v>37.233072</v>
      </c>
      <c r="U65" s="323">
        <v>38.452689999999997</v>
      </c>
      <c r="V65" s="323">
        <v>39.072696000000001</v>
      </c>
      <c r="W65" s="323">
        <v>41.043729999999996</v>
      </c>
      <c r="X65" s="323">
        <v>45.424573000000002</v>
      </c>
      <c r="Y65" s="323">
        <v>3.3190659999999998</v>
      </c>
      <c r="Z65" s="323">
        <v>312.39999999999998</v>
      </c>
      <c r="AA65" s="323">
        <v>0.64380000000000004</v>
      </c>
      <c r="AB65" s="323">
        <v>5</v>
      </c>
      <c r="AC65" s="323">
        <v>5</v>
      </c>
    </row>
    <row r="66" spans="1:29" x14ac:dyDescent="0.2">
      <c r="A66" t="s">
        <v>37</v>
      </c>
      <c r="B66" t="s">
        <v>206</v>
      </c>
      <c r="C66" t="s">
        <v>207</v>
      </c>
      <c r="D66" t="s">
        <v>208</v>
      </c>
      <c r="E66" s="323" t="s">
        <v>303</v>
      </c>
      <c r="F66" s="323" t="s">
        <v>281</v>
      </c>
      <c r="G66" s="164"/>
      <c r="H66" s="164"/>
      <c r="I66" s="164"/>
      <c r="J66" s="164"/>
      <c r="K66">
        <v>210</v>
      </c>
      <c r="L66" s="323">
        <v>54.570900000000002</v>
      </c>
      <c r="M66" s="323">
        <v>37.031134000000002</v>
      </c>
      <c r="N66" s="323">
        <v>40.265830999999999</v>
      </c>
      <c r="O66" s="323">
        <v>44.206127000000002</v>
      </c>
      <c r="P66" s="323">
        <v>15.010308</v>
      </c>
      <c r="Q66" s="323">
        <v>14.636987</v>
      </c>
      <c r="R66" s="323">
        <v>54.486184000000002</v>
      </c>
      <c r="S66" s="323">
        <v>52.510005999999997</v>
      </c>
      <c r="T66" s="323">
        <v>34.043081000000001</v>
      </c>
      <c r="U66" s="323">
        <v>37.470458999999998</v>
      </c>
      <c r="V66" s="323">
        <v>36.991649000000002</v>
      </c>
      <c r="W66" s="323">
        <v>40.264429999999997</v>
      </c>
      <c r="X66" s="323">
        <v>44.203870999999999</v>
      </c>
      <c r="Y66" s="323">
        <v>3.2375859999999999</v>
      </c>
      <c r="Z66" s="323">
        <v>229.1</v>
      </c>
      <c r="AA66" s="323">
        <v>0.51649999999999996</v>
      </c>
      <c r="AB66" s="323">
        <v>4</v>
      </c>
      <c r="AC66" s="323">
        <v>6</v>
      </c>
    </row>
    <row r="67" spans="1:29" x14ac:dyDescent="0.2">
      <c r="A67" t="s">
        <v>37</v>
      </c>
      <c r="B67" t="s">
        <v>206</v>
      </c>
      <c r="C67" t="s">
        <v>207</v>
      </c>
      <c r="D67" t="s">
        <v>208</v>
      </c>
      <c r="E67" s="323" t="s">
        <v>303</v>
      </c>
      <c r="F67" s="323" t="s">
        <v>281</v>
      </c>
      <c r="G67" s="164"/>
      <c r="H67" s="164"/>
      <c r="I67" s="164"/>
      <c r="J67" s="164"/>
      <c r="K67">
        <v>235</v>
      </c>
      <c r="L67" s="323">
        <v>31.052600000000002</v>
      </c>
      <c r="M67" s="323">
        <v>34.305157999999999</v>
      </c>
      <c r="N67" s="323">
        <v>39.109802000000002</v>
      </c>
      <c r="O67" s="323">
        <v>42.438600000000001</v>
      </c>
      <c r="P67" s="323">
        <v>11.893704</v>
      </c>
      <c r="Q67" s="323">
        <v>12.056934</v>
      </c>
      <c r="R67" s="323">
        <v>27.348120999999999</v>
      </c>
      <c r="S67" s="323">
        <v>26.020723</v>
      </c>
      <c r="T67" s="323">
        <v>30.625008999999999</v>
      </c>
      <c r="U67" s="323">
        <v>35.286856999999998</v>
      </c>
      <c r="V67" s="323">
        <v>34.244182000000002</v>
      </c>
      <c r="W67" s="323">
        <v>39.109589</v>
      </c>
      <c r="X67" s="323">
        <v>42.438333999999998</v>
      </c>
      <c r="Y67" s="323">
        <v>3.0645359999999999</v>
      </c>
      <c r="Z67" s="323">
        <v>141.19999999999999</v>
      </c>
      <c r="AA67" s="323">
        <v>0.47339999999999999</v>
      </c>
      <c r="AB67" s="323">
        <v>4</v>
      </c>
      <c r="AC67" s="323">
        <v>5</v>
      </c>
    </row>
    <row r="68" spans="1:29" x14ac:dyDescent="0.2">
      <c r="A68" t="s">
        <v>37</v>
      </c>
      <c r="B68" t="s">
        <v>206</v>
      </c>
      <c r="C68" t="s">
        <v>207</v>
      </c>
      <c r="D68" t="s">
        <v>208</v>
      </c>
      <c r="E68" s="323" t="s">
        <v>303</v>
      </c>
      <c r="F68" s="323" t="s">
        <v>282</v>
      </c>
      <c r="G68" s="164"/>
      <c r="H68" s="164"/>
      <c r="I68" s="164"/>
      <c r="J68" s="164"/>
      <c r="K68">
        <v>110</v>
      </c>
      <c r="L68" s="323">
        <v>72743.345499999996</v>
      </c>
      <c r="M68" s="323">
        <v>38.901792</v>
      </c>
      <c r="N68" s="323">
        <v>43.610866999999999</v>
      </c>
      <c r="O68" s="323">
        <v>47.089281</v>
      </c>
      <c r="P68" s="323">
        <v>25.435773999999999</v>
      </c>
      <c r="Q68" s="323">
        <v>23.113562999999999</v>
      </c>
      <c r="R68" s="323">
        <v>99.908766999999997</v>
      </c>
      <c r="S68" s="323">
        <v>99.740711000000005</v>
      </c>
      <c r="T68" s="323">
        <v>44.109492000000003</v>
      </c>
      <c r="U68" s="323">
        <v>39.202146999999997</v>
      </c>
      <c r="V68" s="323">
        <v>38.558802</v>
      </c>
      <c r="W68" s="323">
        <v>43.241711000000002</v>
      </c>
      <c r="X68" s="323">
        <v>46.801563999999999</v>
      </c>
      <c r="Y68" s="323">
        <v>3.5850000000000001E-3</v>
      </c>
      <c r="Z68" s="323">
        <v>2132.1</v>
      </c>
      <c r="AA68" s="323">
        <v>6.0564999999999998</v>
      </c>
      <c r="AB68" s="323">
        <v>7</v>
      </c>
      <c r="AC68" s="323">
        <v>6</v>
      </c>
    </row>
    <row r="69" spans="1:29" x14ac:dyDescent="0.2">
      <c r="A69" t="s">
        <v>37</v>
      </c>
      <c r="B69" t="s">
        <v>206</v>
      </c>
      <c r="C69" t="s">
        <v>207</v>
      </c>
      <c r="D69" t="s">
        <v>208</v>
      </c>
      <c r="E69" s="323" t="s">
        <v>303</v>
      </c>
      <c r="F69" s="323" t="s">
        <v>282</v>
      </c>
      <c r="G69" s="164"/>
      <c r="H69" s="164"/>
      <c r="I69" s="164"/>
      <c r="J69" s="164"/>
      <c r="K69">
        <v>135</v>
      </c>
      <c r="L69" s="323">
        <v>35433.296999999999</v>
      </c>
      <c r="M69" s="323">
        <v>33.829698</v>
      </c>
      <c r="N69" s="323">
        <v>41.173262999999999</v>
      </c>
      <c r="O69" s="323">
        <v>45.192131000000003</v>
      </c>
      <c r="P69" s="323">
        <v>20.320909</v>
      </c>
      <c r="Q69" s="323">
        <v>18.559739</v>
      </c>
      <c r="R69" s="323">
        <v>93.160026000000002</v>
      </c>
      <c r="S69" s="323">
        <v>91.179940999999999</v>
      </c>
      <c r="T69" s="323">
        <v>37.495691000000001</v>
      </c>
      <c r="U69" s="323">
        <v>35.509956000000003</v>
      </c>
      <c r="V69" s="323">
        <v>33.502501000000002</v>
      </c>
      <c r="W69" s="323">
        <v>40.837345999999997</v>
      </c>
      <c r="X69" s="323">
        <v>45.006554000000001</v>
      </c>
      <c r="Y69" s="323">
        <v>9.1629999999999993E-3</v>
      </c>
      <c r="Z69" s="323">
        <v>3075</v>
      </c>
      <c r="AA69" s="323">
        <v>6.6501999999999999</v>
      </c>
      <c r="AB69" s="323">
        <v>11</v>
      </c>
      <c r="AC69" s="323">
        <v>6</v>
      </c>
    </row>
    <row r="70" spans="1:29" x14ac:dyDescent="0.2">
      <c r="A70" t="s">
        <v>37</v>
      </c>
      <c r="B70" t="s">
        <v>206</v>
      </c>
      <c r="C70" t="s">
        <v>207</v>
      </c>
      <c r="D70" t="s">
        <v>208</v>
      </c>
      <c r="E70" s="323" t="s">
        <v>303</v>
      </c>
      <c r="F70" s="323" t="s">
        <v>282</v>
      </c>
      <c r="G70" s="164"/>
      <c r="H70" s="164"/>
      <c r="I70" s="164"/>
      <c r="J70" s="164"/>
      <c r="K70">
        <v>160</v>
      </c>
      <c r="L70" s="323">
        <v>14880.1818</v>
      </c>
      <c r="M70" s="323">
        <v>29.145537999999998</v>
      </c>
      <c r="N70" s="323">
        <v>39.562044999999998</v>
      </c>
      <c r="O70" s="323">
        <v>43.980297</v>
      </c>
      <c r="P70" s="323">
        <v>15.484845</v>
      </c>
      <c r="Q70" s="323">
        <v>14.227243</v>
      </c>
      <c r="R70" s="323">
        <v>74.198918000000006</v>
      </c>
      <c r="S70" s="323">
        <v>72.2256</v>
      </c>
      <c r="T70" s="323">
        <v>30.870746</v>
      </c>
      <c r="U70" s="323">
        <v>32.140048999999998</v>
      </c>
      <c r="V70" s="323">
        <v>28.836503</v>
      </c>
      <c r="W70" s="323">
        <v>39.328068000000002</v>
      </c>
      <c r="X70" s="323">
        <v>43.919249999999998</v>
      </c>
      <c r="Y70" s="323">
        <v>3.1012999999999999E-2</v>
      </c>
      <c r="Z70" s="323">
        <v>3000.1</v>
      </c>
      <c r="AA70" s="323">
        <v>3.5962999999999998</v>
      </c>
      <c r="AB70" s="323">
        <v>9</v>
      </c>
      <c r="AC70" s="323">
        <v>6</v>
      </c>
    </row>
    <row r="71" spans="1:29" x14ac:dyDescent="0.2">
      <c r="A71" t="s">
        <v>37</v>
      </c>
      <c r="B71" t="s">
        <v>206</v>
      </c>
      <c r="C71" t="s">
        <v>207</v>
      </c>
      <c r="D71" t="s">
        <v>208</v>
      </c>
      <c r="E71" s="323" t="s">
        <v>303</v>
      </c>
      <c r="F71" s="323" t="s">
        <v>282</v>
      </c>
      <c r="G71" s="164"/>
      <c r="H71" s="164"/>
      <c r="I71" s="164"/>
      <c r="J71" s="164"/>
      <c r="K71">
        <v>185</v>
      </c>
      <c r="L71" s="323">
        <v>5545.7455</v>
      </c>
      <c r="M71" s="323">
        <v>25.268328</v>
      </c>
      <c r="N71" s="323">
        <v>38.56268</v>
      </c>
      <c r="O71" s="323">
        <v>43.176422000000002</v>
      </c>
      <c r="P71" s="323">
        <v>11.467044</v>
      </c>
      <c r="Q71" s="323">
        <v>10.57095</v>
      </c>
      <c r="R71" s="323">
        <v>48.612915000000001</v>
      </c>
      <c r="S71" s="323">
        <v>47.038696000000002</v>
      </c>
      <c r="T71" s="323">
        <v>25.179977000000001</v>
      </c>
      <c r="U71" s="323">
        <v>29.273073</v>
      </c>
      <c r="V71" s="323">
        <v>24.963584000000001</v>
      </c>
      <c r="W71" s="323">
        <v>38.457030000000003</v>
      </c>
      <c r="X71" s="323">
        <v>43.166766000000003</v>
      </c>
      <c r="Y71" s="323">
        <v>7.7410999999999994E-2</v>
      </c>
      <c r="Z71" s="323">
        <v>1991.7</v>
      </c>
      <c r="AA71" s="323">
        <v>1.9370000000000001</v>
      </c>
      <c r="AB71" s="323">
        <v>8</v>
      </c>
      <c r="AC71" s="323">
        <v>6</v>
      </c>
    </row>
    <row r="72" spans="1:29" x14ac:dyDescent="0.2">
      <c r="A72" t="s">
        <v>37</v>
      </c>
      <c r="B72" t="s">
        <v>206</v>
      </c>
      <c r="C72" t="s">
        <v>207</v>
      </c>
      <c r="D72" t="s">
        <v>208</v>
      </c>
      <c r="E72" s="323" t="s">
        <v>303</v>
      </c>
      <c r="F72" s="323" t="s">
        <v>282</v>
      </c>
      <c r="G72" s="164"/>
      <c r="H72" s="164"/>
      <c r="I72" s="164"/>
      <c r="J72" s="164"/>
      <c r="K72">
        <v>210</v>
      </c>
      <c r="L72" s="323">
        <v>1726.3635999999999</v>
      </c>
      <c r="M72" s="323">
        <v>22.290590000000002</v>
      </c>
      <c r="N72" s="323">
        <v>37.702806000000002</v>
      </c>
      <c r="O72" s="323">
        <v>42.486230999999997</v>
      </c>
      <c r="P72" s="323">
        <v>7.9990810000000003</v>
      </c>
      <c r="Q72" s="323">
        <v>7.4473320000000003</v>
      </c>
      <c r="R72" s="323">
        <v>24.806871999999998</v>
      </c>
      <c r="S72" s="323">
        <v>23.940197999999999</v>
      </c>
      <c r="T72" s="323">
        <v>20.72401</v>
      </c>
      <c r="U72" s="323">
        <v>26.835909999999998</v>
      </c>
      <c r="V72" s="323">
        <v>22.007064</v>
      </c>
      <c r="W72" s="323">
        <v>37.690345000000001</v>
      </c>
      <c r="X72" s="323">
        <v>42.479495</v>
      </c>
      <c r="Y72" s="323">
        <v>0.41104200000000002</v>
      </c>
      <c r="Z72" s="323">
        <v>1392.6</v>
      </c>
      <c r="AA72" s="323">
        <v>1.0577000000000001</v>
      </c>
      <c r="AB72" s="323">
        <v>7</v>
      </c>
      <c r="AC72" s="323">
        <v>6</v>
      </c>
    </row>
    <row r="73" spans="1:29" x14ac:dyDescent="0.2">
      <c r="A73" t="s">
        <v>37</v>
      </c>
      <c r="B73" t="s">
        <v>206</v>
      </c>
      <c r="C73" t="s">
        <v>207</v>
      </c>
      <c r="D73" t="s">
        <v>208</v>
      </c>
      <c r="E73" s="323" t="s">
        <v>303</v>
      </c>
      <c r="F73" s="323" t="s">
        <v>282</v>
      </c>
      <c r="G73" s="164"/>
      <c r="H73" s="164"/>
      <c r="I73" s="164"/>
      <c r="J73" s="164"/>
      <c r="K73">
        <v>235</v>
      </c>
      <c r="L73" s="323">
        <v>480.9212</v>
      </c>
      <c r="M73" s="323">
        <v>20.527992000000001</v>
      </c>
      <c r="N73" s="323">
        <v>36.611581000000001</v>
      </c>
      <c r="O73" s="323">
        <v>40.734580000000001</v>
      </c>
      <c r="P73" s="323">
        <v>5.4720820000000003</v>
      </c>
      <c r="Q73" s="323">
        <v>5.2395909999999999</v>
      </c>
      <c r="R73" s="323">
        <v>11.717732</v>
      </c>
      <c r="S73" s="323">
        <v>11.356146000000001</v>
      </c>
      <c r="T73" s="323">
        <v>18.105433999999999</v>
      </c>
      <c r="U73" s="323">
        <v>25.037744</v>
      </c>
      <c r="V73" s="323">
        <v>20.405175</v>
      </c>
      <c r="W73" s="323">
        <v>36.610692999999998</v>
      </c>
      <c r="X73" s="323">
        <v>40.731738999999997</v>
      </c>
      <c r="Y73" s="323">
        <v>0.92222499999999996</v>
      </c>
      <c r="Z73" s="323">
        <v>493.1</v>
      </c>
      <c r="AA73" s="323">
        <v>0.54420000000000002</v>
      </c>
      <c r="AB73" s="323">
        <v>6</v>
      </c>
      <c r="AC73" s="323">
        <v>5</v>
      </c>
    </row>
    <row r="74" spans="1:29" x14ac:dyDescent="0.2">
      <c r="A74" t="s">
        <v>37</v>
      </c>
      <c r="B74" t="s">
        <v>206</v>
      </c>
      <c r="C74" t="s">
        <v>207</v>
      </c>
      <c r="D74" t="s">
        <v>208</v>
      </c>
      <c r="E74" s="323" t="s">
        <v>303</v>
      </c>
      <c r="F74" s="323" t="s">
        <v>283</v>
      </c>
      <c r="G74" s="164"/>
      <c r="H74" s="164"/>
      <c r="I74" s="164"/>
      <c r="J74" s="164"/>
      <c r="K74">
        <v>110</v>
      </c>
      <c r="L74" s="323">
        <v>32796.363599999997</v>
      </c>
      <c r="M74" s="323">
        <v>38.176599000000003</v>
      </c>
      <c r="N74" s="323">
        <v>42.422598999999998</v>
      </c>
      <c r="O74" s="323">
        <v>44.732833999999997</v>
      </c>
      <c r="P74" s="323">
        <v>23.672345</v>
      </c>
      <c r="Q74" s="323">
        <v>22.721056999999998</v>
      </c>
      <c r="R74" s="323">
        <v>99.907168999999996</v>
      </c>
      <c r="S74" s="323">
        <v>99.512045999999998</v>
      </c>
      <c r="T74" s="323">
        <v>44.493924</v>
      </c>
      <c r="U74" s="323">
        <v>39.002225000000003</v>
      </c>
      <c r="V74" s="323">
        <v>37.834708999999997</v>
      </c>
      <c r="W74" s="323">
        <v>42.370334</v>
      </c>
      <c r="X74" s="323">
        <v>44.702913000000002</v>
      </c>
      <c r="Y74" s="323">
        <v>1.4851E-2</v>
      </c>
      <c r="Z74" s="323">
        <v>4065.5</v>
      </c>
      <c r="AA74" s="323">
        <v>2.9218999999999999</v>
      </c>
      <c r="AB74" s="323">
        <v>4</v>
      </c>
      <c r="AC74" s="323">
        <v>4</v>
      </c>
    </row>
    <row r="75" spans="1:29" x14ac:dyDescent="0.2">
      <c r="A75" t="s">
        <v>37</v>
      </c>
      <c r="B75" t="s">
        <v>206</v>
      </c>
      <c r="C75" t="s">
        <v>207</v>
      </c>
      <c r="D75" t="s">
        <v>208</v>
      </c>
      <c r="E75" s="323" t="s">
        <v>303</v>
      </c>
      <c r="F75" s="323" t="s">
        <v>283</v>
      </c>
      <c r="G75" s="164"/>
      <c r="H75" s="164"/>
      <c r="I75" s="164"/>
      <c r="J75" s="164"/>
      <c r="K75">
        <v>135</v>
      </c>
      <c r="L75" s="323">
        <v>11886.7636</v>
      </c>
      <c r="M75" s="323">
        <v>33.863399000000001</v>
      </c>
      <c r="N75" s="323">
        <v>40.899853</v>
      </c>
      <c r="O75" s="323">
        <v>43.256341999999997</v>
      </c>
      <c r="P75" s="323">
        <v>19.013773</v>
      </c>
      <c r="Q75" s="323">
        <v>18.350756000000001</v>
      </c>
      <c r="R75" s="323">
        <v>95.692329000000001</v>
      </c>
      <c r="S75" s="323">
        <v>93.437106</v>
      </c>
      <c r="T75" s="323">
        <v>38.058466000000003</v>
      </c>
      <c r="U75" s="323">
        <v>35.831398999999998</v>
      </c>
      <c r="V75" s="323">
        <v>33.617386000000003</v>
      </c>
      <c r="W75" s="323">
        <v>40.834415999999997</v>
      </c>
      <c r="X75" s="323">
        <v>43.228780999999998</v>
      </c>
      <c r="Y75" s="323">
        <v>4.4090999999999998E-2</v>
      </c>
      <c r="Z75" s="323">
        <v>4558.3999999999996</v>
      </c>
      <c r="AA75" s="323">
        <v>2.1352000000000002</v>
      </c>
      <c r="AB75" s="323">
        <v>4</v>
      </c>
      <c r="AC75" s="323">
        <v>4</v>
      </c>
    </row>
    <row r="76" spans="1:29" x14ac:dyDescent="0.2">
      <c r="A76" t="s">
        <v>37</v>
      </c>
      <c r="B76" t="s">
        <v>206</v>
      </c>
      <c r="C76" t="s">
        <v>207</v>
      </c>
      <c r="D76" t="s">
        <v>208</v>
      </c>
      <c r="E76" s="323" t="s">
        <v>303</v>
      </c>
      <c r="F76" s="323" t="s">
        <v>283</v>
      </c>
      <c r="G76" s="164"/>
      <c r="H76" s="164"/>
      <c r="I76" s="164"/>
      <c r="J76" s="164"/>
      <c r="K76">
        <v>160</v>
      </c>
      <c r="L76" s="323">
        <v>3979.4472999999998</v>
      </c>
      <c r="M76" s="323">
        <v>30.561630999999998</v>
      </c>
      <c r="N76" s="323">
        <v>39.361029000000002</v>
      </c>
      <c r="O76" s="323">
        <v>41.75582</v>
      </c>
      <c r="P76" s="323">
        <v>14.967781</v>
      </c>
      <c r="Q76" s="323">
        <v>14.58343</v>
      </c>
      <c r="R76" s="323">
        <v>85.418619000000007</v>
      </c>
      <c r="S76" s="323">
        <v>82.849825999999993</v>
      </c>
      <c r="T76" s="323">
        <v>32.551518999999999</v>
      </c>
      <c r="U76" s="323">
        <v>33.196834000000003</v>
      </c>
      <c r="V76" s="323">
        <v>30.404558000000002</v>
      </c>
      <c r="W76" s="323">
        <v>39.302084000000001</v>
      </c>
      <c r="X76" s="323">
        <v>41.732363999999997</v>
      </c>
      <c r="Y76" s="323">
        <v>7.8530000000000003E-2</v>
      </c>
      <c r="Z76" s="323">
        <v>2439.1</v>
      </c>
      <c r="AA76" s="323">
        <v>1.2781</v>
      </c>
      <c r="AB76" s="323">
        <v>4</v>
      </c>
      <c r="AC76" s="323">
        <v>4</v>
      </c>
    </row>
    <row r="77" spans="1:29" x14ac:dyDescent="0.2">
      <c r="A77" t="s">
        <v>37</v>
      </c>
      <c r="B77" t="s">
        <v>206</v>
      </c>
      <c r="C77" t="s">
        <v>207</v>
      </c>
      <c r="D77" t="s">
        <v>208</v>
      </c>
      <c r="E77" s="323" t="s">
        <v>303</v>
      </c>
      <c r="F77" s="323" t="s">
        <v>283</v>
      </c>
      <c r="G77" s="164"/>
      <c r="H77" s="164"/>
      <c r="I77" s="164"/>
      <c r="J77" s="164"/>
      <c r="K77">
        <v>185</v>
      </c>
      <c r="L77" s="323">
        <v>1355.9273000000001</v>
      </c>
      <c r="M77" s="323">
        <v>28.068473999999998</v>
      </c>
      <c r="N77" s="323">
        <v>37.677292000000001</v>
      </c>
      <c r="O77" s="323">
        <v>39.985782</v>
      </c>
      <c r="P77" s="323">
        <v>11.632228</v>
      </c>
      <c r="Q77" s="323">
        <v>11.541271</v>
      </c>
      <c r="R77" s="323">
        <v>72.088639000000001</v>
      </c>
      <c r="S77" s="323">
        <v>69.333235999999999</v>
      </c>
      <c r="T77" s="323">
        <v>28.283099</v>
      </c>
      <c r="U77" s="323">
        <v>30.922487</v>
      </c>
      <c r="V77" s="323">
        <v>27.978698999999999</v>
      </c>
      <c r="W77" s="323">
        <v>37.634431999999997</v>
      </c>
      <c r="X77" s="323">
        <v>39.970357</v>
      </c>
      <c r="Y77" s="323">
        <v>9.1979000000000005E-2</v>
      </c>
      <c r="Z77" s="323">
        <v>1094.5</v>
      </c>
      <c r="AA77" s="323">
        <v>0.85229999999999995</v>
      </c>
      <c r="AB77" s="323">
        <v>3</v>
      </c>
      <c r="AC77" s="323">
        <v>4</v>
      </c>
    </row>
    <row r="78" spans="1:29" x14ac:dyDescent="0.2">
      <c r="A78" t="s">
        <v>37</v>
      </c>
      <c r="B78" t="s">
        <v>206</v>
      </c>
      <c r="C78" t="s">
        <v>207</v>
      </c>
      <c r="D78" t="s">
        <v>208</v>
      </c>
      <c r="E78" s="323" t="s">
        <v>303</v>
      </c>
      <c r="F78" s="323" t="s">
        <v>283</v>
      </c>
      <c r="G78" s="164"/>
      <c r="H78" s="164"/>
      <c r="I78" s="164"/>
      <c r="J78" s="164"/>
      <c r="K78">
        <v>210</v>
      </c>
      <c r="L78" s="323">
        <v>420.42180000000002</v>
      </c>
      <c r="M78" s="323">
        <v>25.802441000000002</v>
      </c>
      <c r="N78" s="323">
        <v>35.63935</v>
      </c>
      <c r="O78" s="323">
        <v>38.060918999999998</v>
      </c>
      <c r="P78" s="323">
        <v>8.4862880000000001</v>
      </c>
      <c r="Q78" s="323">
        <v>8.7426890000000004</v>
      </c>
      <c r="R78" s="323">
        <v>55.168627999999998</v>
      </c>
      <c r="S78" s="323">
        <v>52.556570000000001</v>
      </c>
      <c r="T78" s="323">
        <v>24.513286000000001</v>
      </c>
      <c r="U78" s="323">
        <v>28.723610999999998</v>
      </c>
      <c r="V78" s="323">
        <v>25.755582</v>
      </c>
      <c r="W78" s="323">
        <v>35.618910999999997</v>
      </c>
      <c r="X78" s="323">
        <v>38.050139000000001</v>
      </c>
      <c r="Y78" s="323">
        <v>0.117271</v>
      </c>
      <c r="Z78" s="323">
        <v>651</v>
      </c>
      <c r="AA78" s="323">
        <v>0.5333</v>
      </c>
      <c r="AB78" s="323">
        <v>3</v>
      </c>
      <c r="AC78" s="323">
        <v>4</v>
      </c>
    </row>
    <row r="79" spans="1:29" x14ac:dyDescent="0.2">
      <c r="A79" t="s">
        <v>37</v>
      </c>
      <c r="B79" t="s">
        <v>206</v>
      </c>
      <c r="C79" t="s">
        <v>207</v>
      </c>
      <c r="D79" t="s">
        <v>208</v>
      </c>
      <c r="E79" s="323" t="s">
        <v>303</v>
      </c>
      <c r="F79" s="323" t="s">
        <v>283</v>
      </c>
      <c r="G79" s="164"/>
      <c r="H79" s="164"/>
      <c r="I79" s="164"/>
      <c r="J79" s="164"/>
      <c r="K79">
        <v>235</v>
      </c>
      <c r="L79" s="323">
        <v>139.37450000000001</v>
      </c>
      <c r="M79" s="323">
        <v>23.751501999999999</v>
      </c>
      <c r="N79" s="323">
        <v>33.500788999999997</v>
      </c>
      <c r="O79" s="323">
        <v>35.907347000000001</v>
      </c>
      <c r="P79" s="323">
        <v>5.830152</v>
      </c>
      <c r="Q79" s="323">
        <v>6.3275490000000003</v>
      </c>
      <c r="R79" s="323">
        <v>37.883206999999999</v>
      </c>
      <c r="S79" s="323">
        <v>35.841419999999999</v>
      </c>
      <c r="T79" s="323">
        <v>21.35904</v>
      </c>
      <c r="U79" s="323">
        <v>26.652419999999999</v>
      </c>
      <c r="V79" s="323">
        <v>23.721288000000001</v>
      </c>
      <c r="W79" s="323">
        <v>33.493524999999998</v>
      </c>
      <c r="X79" s="323">
        <v>35.900345000000002</v>
      </c>
      <c r="Y79" s="323">
        <v>0.12787599999999999</v>
      </c>
      <c r="Z79" s="323">
        <v>230</v>
      </c>
      <c r="AA79" s="323">
        <v>0.33679999999999999</v>
      </c>
      <c r="AB79" s="323">
        <v>2</v>
      </c>
      <c r="AC79" s="323">
        <v>4</v>
      </c>
    </row>
    <row r="80" spans="1:29" x14ac:dyDescent="0.2">
      <c r="A80" t="s">
        <v>37</v>
      </c>
      <c r="B80" t="s">
        <v>206</v>
      </c>
      <c r="C80" t="s">
        <v>213</v>
      </c>
      <c r="D80" t="s">
        <v>212</v>
      </c>
      <c r="E80" s="323" t="s">
        <v>303</v>
      </c>
      <c r="F80" s="323" t="s">
        <v>284</v>
      </c>
      <c r="K80">
        <v>110</v>
      </c>
      <c r="L80" s="323">
        <v>1421.7056</v>
      </c>
      <c r="M80" s="323">
        <v>46.132961000000002</v>
      </c>
      <c r="N80" s="323">
        <v>48.492842000000003</v>
      </c>
      <c r="O80" s="323">
        <v>46.941090000000003</v>
      </c>
      <c r="P80" s="323">
        <v>28.087053999999998</v>
      </c>
      <c r="Q80" s="323">
        <v>27.767620999999998</v>
      </c>
      <c r="R80" s="323">
        <v>99.899094000000005</v>
      </c>
      <c r="S80" s="323">
        <v>99.618706000000003</v>
      </c>
      <c r="T80" s="323">
        <v>48.880668999999997</v>
      </c>
      <c r="U80" s="323">
        <v>49.748387000000001</v>
      </c>
      <c r="V80" s="323">
        <v>45.873154999999997</v>
      </c>
      <c r="W80" s="323">
        <v>48.416339999999998</v>
      </c>
      <c r="X80" s="323">
        <v>46.886862000000001</v>
      </c>
      <c r="Y80" s="323">
        <v>2.9500000000000001E-4</v>
      </c>
      <c r="Z80" s="323">
        <v>1666.2</v>
      </c>
      <c r="AA80" s="323">
        <v>0.85860000000000003</v>
      </c>
      <c r="AB80" s="323">
        <v>3</v>
      </c>
      <c r="AC80" s="323">
        <v>4</v>
      </c>
    </row>
    <row r="81" spans="1:29" x14ac:dyDescent="0.2">
      <c r="A81" t="s">
        <v>37</v>
      </c>
      <c r="B81" t="s">
        <v>206</v>
      </c>
      <c r="C81" t="s">
        <v>214</v>
      </c>
      <c r="D81" t="s">
        <v>211</v>
      </c>
      <c r="E81" s="323" t="s">
        <v>303</v>
      </c>
      <c r="F81" s="323" t="s">
        <v>284</v>
      </c>
      <c r="K81">
        <v>135</v>
      </c>
      <c r="L81" s="323">
        <v>627.85940000000005</v>
      </c>
      <c r="M81" s="323">
        <v>43.218035</v>
      </c>
      <c r="N81" s="323">
        <v>46.712350999999998</v>
      </c>
      <c r="O81" s="323">
        <v>45.730719999999998</v>
      </c>
      <c r="P81" s="323">
        <v>24.836984000000001</v>
      </c>
      <c r="Q81" s="323">
        <v>24.839876</v>
      </c>
      <c r="R81" s="323">
        <v>99.734539999999996</v>
      </c>
      <c r="S81" s="323">
        <v>97.518484000000001</v>
      </c>
      <c r="T81" s="323">
        <v>45.096842000000002</v>
      </c>
      <c r="U81" s="323">
        <v>47.676743000000002</v>
      </c>
      <c r="V81" s="323">
        <v>42.975199000000003</v>
      </c>
      <c r="W81" s="323">
        <v>46.642620000000001</v>
      </c>
      <c r="X81" s="323">
        <v>45.686720999999999</v>
      </c>
      <c r="Y81" s="323">
        <v>6.3000000000000003E-4</v>
      </c>
      <c r="Z81" s="323">
        <v>1227.8</v>
      </c>
      <c r="AA81" s="323">
        <v>0.58509999999999995</v>
      </c>
      <c r="AB81" s="323">
        <v>3</v>
      </c>
      <c r="AC81" s="323">
        <v>4</v>
      </c>
    </row>
    <row r="82" spans="1:29" x14ac:dyDescent="0.2">
      <c r="A82" t="s">
        <v>37</v>
      </c>
      <c r="B82" t="s">
        <v>206</v>
      </c>
      <c r="C82" t="s">
        <v>215</v>
      </c>
      <c r="D82" t="s">
        <v>209</v>
      </c>
      <c r="E82" s="323" t="s">
        <v>303</v>
      </c>
      <c r="F82" s="323" t="s">
        <v>284</v>
      </c>
      <c r="K82">
        <v>160</v>
      </c>
      <c r="L82" s="323">
        <v>294.84699999999998</v>
      </c>
      <c r="M82" s="323">
        <v>39.907631000000002</v>
      </c>
      <c r="N82" s="323">
        <v>44.297704000000003</v>
      </c>
      <c r="O82" s="323">
        <v>43.865836999999999</v>
      </c>
      <c r="P82" s="323">
        <v>21.747047999999999</v>
      </c>
      <c r="Q82" s="323">
        <v>21.909635999999999</v>
      </c>
      <c r="R82" s="323">
        <v>95.227396999999996</v>
      </c>
      <c r="S82" s="323">
        <v>92.421531000000002</v>
      </c>
      <c r="T82" s="323">
        <v>40.946162999999999</v>
      </c>
      <c r="U82" s="323">
        <v>45.046706</v>
      </c>
      <c r="V82" s="323">
        <v>39.723067</v>
      </c>
      <c r="W82" s="323">
        <v>44.246527999999998</v>
      </c>
      <c r="X82" s="323">
        <v>43.828963999999999</v>
      </c>
      <c r="Y82" s="323">
        <v>1.916E-3</v>
      </c>
      <c r="Z82" s="323">
        <v>663.6</v>
      </c>
      <c r="AA82" s="323">
        <v>0.377</v>
      </c>
      <c r="AB82" s="323">
        <v>3</v>
      </c>
      <c r="AC82" s="323">
        <v>4</v>
      </c>
    </row>
    <row r="83" spans="1:29" x14ac:dyDescent="0.2">
      <c r="A83" t="s">
        <v>37</v>
      </c>
      <c r="B83" t="s">
        <v>206</v>
      </c>
      <c r="C83" t="s">
        <v>216</v>
      </c>
      <c r="D83" t="s">
        <v>219</v>
      </c>
      <c r="E83" s="323" t="s">
        <v>303</v>
      </c>
      <c r="F83" s="323" t="s">
        <v>284</v>
      </c>
      <c r="K83">
        <v>185</v>
      </c>
      <c r="L83" s="323">
        <v>136.96850000000001</v>
      </c>
      <c r="M83" s="323">
        <v>36.319088999999998</v>
      </c>
      <c r="N83" s="323">
        <v>41.639429</v>
      </c>
      <c r="O83" s="323">
        <v>41.625008000000001</v>
      </c>
      <c r="P83" s="323">
        <v>18.352654000000001</v>
      </c>
      <c r="Q83" s="323">
        <v>18.620311999999998</v>
      </c>
      <c r="R83" s="323">
        <v>84.634073000000001</v>
      </c>
      <c r="S83" s="323">
        <v>82.247262000000006</v>
      </c>
      <c r="T83" s="323">
        <v>36.309237000000003</v>
      </c>
      <c r="U83" s="323">
        <v>41.856023</v>
      </c>
      <c r="V83" s="323">
        <v>36.205663999999999</v>
      </c>
      <c r="W83" s="323">
        <v>41.609715000000001</v>
      </c>
      <c r="X83" s="323">
        <v>41.597321000000001</v>
      </c>
      <c r="Y83" s="323">
        <v>6.9839999999999998E-3</v>
      </c>
      <c r="Z83" s="323">
        <v>545.20000000000005</v>
      </c>
      <c r="AA83" s="323">
        <v>0.29599999999999999</v>
      </c>
      <c r="AB83" s="323">
        <v>3</v>
      </c>
      <c r="AC83" s="323">
        <v>4</v>
      </c>
    </row>
    <row r="84" spans="1:29" x14ac:dyDescent="0.2">
      <c r="A84" t="s">
        <v>37</v>
      </c>
      <c r="B84" t="s">
        <v>206</v>
      </c>
      <c r="C84" t="s">
        <v>217</v>
      </c>
      <c r="D84" t="s">
        <v>220</v>
      </c>
      <c r="E84" s="323" t="s">
        <v>303</v>
      </c>
      <c r="F84" s="323" t="s">
        <v>284</v>
      </c>
      <c r="K84">
        <v>210</v>
      </c>
      <c r="L84" s="323">
        <v>61.073500000000003</v>
      </c>
      <c r="M84" s="323">
        <v>32.734999000000002</v>
      </c>
      <c r="N84" s="323">
        <v>39.108088000000002</v>
      </c>
      <c r="O84" s="323">
        <v>39.531849999999999</v>
      </c>
      <c r="P84" s="323">
        <v>14.720941</v>
      </c>
      <c r="Q84" s="323">
        <v>15.154306</v>
      </c>
      <c r="R84" s="323">
        <v>65.216935000000007</v>
      </c>
      <c r="S84" s="323">
        <v>62.883558000000001</v>
      </c>
      <c r="T84" s="323">
        <v>31.305074000000001</v>
      </c>
      <c r="U84" s="323">
        <v>38.635508000000002</v>
      </c>
      <c r="V84" s="323">
        <v>32.665467</v>
      </c>
      <c r="W84" s="323">
        <v>39.086222999999997</v>
      </c>
      <c r="X84" s="323">
        <v>39.508823999999997</v>
      </c>
      <c r="Y84" s="323">
        <v>3.3648999999999998E-2</v>
      </c>
      <c r="Z84" s="323">
        <v>423.6</v>
      </c>
      <c r="AA84" s="323">
        <v>0.31240000000000001</v>
      </c>
      <c r="AB84" s="323">
        <v>2</v>
      </c>
      <c r="AC84" s="323">
        <v>4</v>
      </c>
    </row>
    <row r="85" spans="1:29" x14ac:dyDescent="0.2">
      <c r="A85" t="s">
        <v>37</v>
      </c>
      <c r="B85" t="s">
        <v>206</v>
      </c>
      <c r="C85" t="s">
        <v>218</v>
      </c>
      <c r="D85" t="s">
        <v>210</v>
      </c>
      <c r="E85" s="323" t="s">
        <v>303</v>
      </c>
      <c r="F85" s="323" t="s">
        <v>284</v>
      </c>
      <c r="K85">
        <v>235</v>
      </c>
      <c r="L85" s="323">
        <v>28.059200000000001</v>
      </c>
      <c r="M85" s="323">
        <v>29.495076000000001</v>
      </c>
      <c r="N85" s="323">
        <v>36.359718000000001</v>
      </c>
      <c r="O85" s="323">
        <v>37.411566999999998</v>
      </c>
      <c r="P85" s="323">
        <v>10.881397</v>
      </c>
      <c r="Q85" s="323">
        <v>11.266674</v>
      </c>
      <c r="R85" s="323">
        <v>37.837014000000003</v>
      </c>
      <c r="S85" s="323">
        <v>36.114550000000001</v>
      </c>
      <c r="T85" s="323">
        <v>26.744765999999998</v>
      </c>
      <c r="U85" s="323">
        <v>35.115254</v>
      </c>
      <c r="V85" s="323">
        <v>29.447922999999999</v>
      </c>
      <c r="W85" s="323">
        <v>36.344375999999997</v>
      </c>
      <c r="X85" s="323">
        <v>37.393689000000002</v>
      </c>
      <c r="Y85" s="323">
        <v>2.2918000000000001E-2</v>
      </c>
      <c r="Z85" s="323">
        <v>229.2</v>
      </c>
      <c r="AA85" s="323">
        <v>0.24199999999999999</v>
      </c>
      <c r="AB85" s="323">
        <v>2</v>
      </c>
      <c r="AC85" s="323">
        <v>4</v>
      </c>
    </row>
    <row r="86" spans="1:29" x14ac:dyDescent="0.2">
      <c r="A86" t="s">
        <v>37</v>
      </c>
      <c r="B86" t="s">
        <v>206</v>
      </c>
      <c r="C86" t="s">
        <v>207</v>
      </c>
      <c r="D86" t="s">
        <v>208</v>
      </c>
      <c r="E86" s="323" t="s">
        <v>303</v>
      </c>
      <c r="F86" s="323" t="s">
        <v>285</v>
      </c>
      <c r="G86" s="164"/>
      <c r="H86" s="164"/>
      <c r="I86" s="164"/>
      <c r="J86" s="164"/>
      <c r="K86">
        <v>110</v>
      </c>
      <c r="L86" s="323">
        <v>1987.8690999999999</v>
      </c>
      <c r="M86" s="323">
        <v>40.920824000000003</v>
      </c>
      <c r="N86" s="323">
        <v>46.161932999999998</v>
      </c>
      <c r="O86" s="323">
        <v>44.994590000000002</v>
      </c>
      <c r="P86" s="323">
        <v>15.974994000000001</v>
      </c>
      <c r="Q86" s="323">
        <v>22.79158</v>
      </c>
      <c r="R86" s="323">
        <v>96.666302999999999</v>
      </c>
      <c r="S86" s="323">
        <v>95.089478</v>
      </c>
      <c r="T86" s="323">
        <v>43.945497000000003</v>
      </c>
      <c r="U86" s="323">
        <v>41.845032000000003</v>
      </c>
      <c r="V86" s="323">
        <v>40.567616999999998</v>
      </c>
      <c r="W86" s="323">
        <v>46.071708999999998</v>
      </c>
      <c r="X86" s="323">
        <v>44.940233999999997</v>
      </c>
      <c r="Y86" s="323">
        <v>1.5132E-2</v>
      </c>
      <c r="Z86" s="323">
        <v>1100.4000000000001</v>
      </c>
      <c r="AA86" s="323">
        <v>0.55910000000000004</v>
      </c>
      <c r="AB86" s="323">
        <v>2</v>
      </c>
      <c r="AC86" s="323">
        <v>4</v>
      </c>
    </row>
    <row r="87" spans="1:29" x14ac:dyDescent="0.2">
      <c r="A87" t="s">
        <v>37</v>
      </c>
      <c r="B87" t="s">
        <v>206</v>
      </c>
      <c r="C87" t="s">
        <v>207</v>
      </c>
      <c r="D87" t="s">
        <v>208</v>
      </c>
      <c r="E87" s="323" t="s">
        <v>303</v>
      </c>
      <c r="F87" s="323" t="s">
        <v>285</v>
      </c>
      <c r="G87" s="164"/>
      <c r="H87" s="164"/>
      <c r="I87" s="164"/>
      <c r="J87" s="164"/>
      <c r="K87">
        <v>135</v>
      </c>
      <c r="L87" s="323">
        <v>873.97820000000002</v>
      </c>
      <c r="M87" s="323">
        <v>36.972574000000002</v>
      </c>
      <c r="N87" s="323">
        <v>43.771819000000001</v>
      </c>
      <c r="O87" s="323">
        <v>42.610677000000003</v>
      </c>
      <c r="P87" s="323">
        <v>12.916835000000001</v>
      </c>
      <c r="Q87" s="323">
        <v>18.809280000000001</v>
      </c>
      <c r="R87" s="323">
        <v>90.165960999999996</v>
      </c>
      <c r="S87" s="323">
        <v>87.944716</v>
      </c>
      <c r="T87" s="323">
        <v>38.471541000000002</v>
      </c>
      <c r="U87" s="323">
        <v>38.811841999999999</v>
      </c>
      <c r="V87" s="323">
        <v>36.557769</v>
      </c>
      <c r="W87" s="323">
        <v>43.638781000000002</v>
      </c>
      <c r="X87" s="323">
        <v>42.523938000000001</v>
      </c>
      <c r="Y87" s="323">
        <v>2.1344999999999999E-2</v>
      </c>
      <c r="Z87" s="323">
        <v>780.5</v>
      </c>
      <c r="AA87" s="323">
        <v>0.37880000000000003</v>
      </c>
      <c r="AB87" s="323">
        <v>2</v>
      </c>
      <c r="AC87" s="323">
        <v>4</v>
      </c>
    </row>
    <row r="88" spans="1:29" x14ac:dyDescent="0.2">
      <c r="A88" t="s">
        <v>37</v>
      </c>
      <c r="B88" t="s">
        <v>206</v>
      </c>
      <c r="C88" t="s">
        <v>207</v>
      </c>
      <c r="D88" t="s">
        <v>208</v>
      </c>
      <c r="E88" s="323" t="s">
        <v>303</v>
      </c>
      <c r="F88" s="323" t="s">
        <v>285</v>
      </c>
      <c r="G88" s="164"/>
      <c r="H88" s="164"/>
      <c r="I88" s="164"/>
      <c r="J88" s="164"/>
      <c r="K88">
        <v>160</v>
      </c>
      <c r="L88" s="323">
        <v>355.77449999999999</v>
      </c>
      <c r="M88" s="323">
        <v>33.188485999999997</v>
      </c>
      <c r="N88" s="323">
        <v>41.086818999999998</v>
      </c>
      <c r="O88" s="323">
        <v>39.874996000000003</v>
      </c>
      <c r="P88" s="323">
        <v>10.046796000000001</v>
      </c>
      <c r="Q88" s="323">
        <v>14.911168999999999</v>
      </c>
      <c r="R88" s="323">
        <v>76.072835999999995</v>
      </c>
      <c r="S88" s="323">
        <v>73.676372000000001</v>
      </c>
      <c r="T88" s="323">
        <v>33.056505000000001</v>
      </c>
      <c r="U88" s="323">
        <v>35.640692999999999</v>
      </c>
      <c r="V88" s="323">
        <v>32.685761999999997</v>
      </c>
      <c r="W88" s="323">
        <v>40.918717999999998</v>
      </c>
      <c r="X88" s="323">
        <v>39.756050000000002</v>
      </c>
      <c r="Y88" s="323">
        <v>2.2454000000000002E-2</v>
      </c>
      <c r="Z88" s="323">
        <v>603.4</v>
      </c>
      <c r="AA88" s="323">
        <v>0.2697</v>
      </c>
      <c r="AB88" s="323">
        <v>2</v>
      </c>
      <c r="AC88" s="323">
        <v>4</v>
      </c>
    </row>
    <row r="89" spans="1:29" x14ac:dyDescent="0.2">
      <c r="A89" t="s">
        <v>37</v>
      </c>
      <c r="B89" t="s">
        <v>206</v>
      </c>
      <c r="C89" t="s">
        <v>207</v>
      </c>
      <c r="D89" t="s">
        <v>208</v>
      </c>
      <c r="E89" s="323" t="s">
        <v>303</v>
      </c>
      <c r="F89" s="323" t="s">
        <v>285</v>
      </c>
      <c r="G89" s="164"/>
      <c r="H89" s="164"/>
      <c r="I89" s="164"/>
      <c r="J89" s="164"/>
      <c r="K89">
        <v>185</v>
      </c>
      <c r="L89" s="323">
        <v>139.82550000000001</v>
      </c>
      <c r="M89" s="323">
        <v>29.812925</v>
      </c>
      <c r="N89" s="323">
        <v>38.518191999999999</v>
      </c>
      <c r="O89" s="323">
        <v>37.34619</v>
      </c>
      <c r="P89" s="323">
        <v>7.817971</v>
      </c>
      <c r="Q89" s="323">
        <v>11.582330000000001</v>
      </c>
      <c r="R89" s="323">
        <v>54.659238999999999</v>
      </c>
      <c r="S89" s="323">
        <v>52.739499000000002</v>
      </c>
      <c r="T89" s="323">
        <v>28.393539000000001</v>
      </c>
      <c r="U89" s="323">
        <v>32.743304999999999</v>
      </c>
      <c r="V89" s="323">
        <v>29.261225</v>
      </c>
      <c r="W89" s="323">
        <v>38.322645999999999</v>
      </c>
      <c r="X89" s="323">
        <v>37.211481999999997</v>
      </c>
      <c r="Y89" s="323">
        <v>5.0214000000000002E-2</v>
      </c>
      <c r="Z89" s="323">
        <v>341.4</v>
      </c>
      <c r="AA89" s="323">
        <v>0.16059999999999999</v>
      </c>
      <c r="AB89" s="323">
        <v>2</v>
      </c>
      <c r="AC89" s="323">
        <v>4</v>
      </c>
    </row>
    <row r="90" spans="1:29" x14ac:dyDescent="0.2">
      <c r="A90" t="s">
        <v>37</v>
      </c>
      <c r="B90" t="s">
        <v>206</v>
      </c>
      <c r="C90" t="s">
        <v>207</v>
      </c>
      <c r="D90" t="s">
        <v>208</v>
      </c>
      <c r="E90" s="323" t="s">
        <v>303</v>
      </c>
      <c r="F90" s="323" t="s">
        <v>285</v>
      </c>
      <c r="G90" s="164"/>
      <c r="H90" s="164"/>
      <c r="I90" s="164"/>
      <c r="J90" s="164"/>
      <c r="K90">
        <v>210</v>
      </c>
      <c r="L90" s="323">
        <v>51.563600000000001</v>
      </c>
      <c r="M90" s="323">
        <v>26.743939000000001</v>
      </c>
      <c r="N90" s="323">
        <v>36.328035999999997</v>
      </c>
      <c r="O90" s="323">
        <v>35.000866000000002</v>
      </c>
      <c r="P90" s="323">
        <v>6.1279159999999999</v>
      </c>
      <c r="Q90" s="323">
        <v>8.7075820000000004</v>
      </c>
      <c r="R90" s="323">
        <v>32.265397999999998</v>
      </c>
      <c r="S90" s="323">
        <v>30.754096000000001</v>
      </c>
      <c r="T90" s="323">
        <v>24.431031999999998</v>
      </c>
      <c r="U90" s="323">
        <v>30.036541</v>
      </c>
      <c r="V90" s="323">
        <v>26.256882999999998</v>
      </c>
      <c r="W90" s="323">
        <v>36.111615999999998</v>
      </c>
      <c r="X90" s="323">
        <v>34.843406000000002</v>
      </c>
      <c r="Y90" s="323">
        <v>0.11715</v>
      </c>
      <c r="Z90" s="323">
        <v>153.4</v>
      </c>
      <c r="AA90" s="323">
        <v>8.5800000000000001E-2</v>
      </c>
      <c r="AB90" s="323">
        <v>2</v>
      </c>
      <c r="AC90" s="323">
        <v>4</v>
      </c>
    </row>
    <row r="91" spans="1:29" x14ac:dyDescent="0.2">
      <c r="A91" t="s">
        <v>37</v>
      </c>
      <c r="B91" t="s">
        <v>206</v>
      </c>
      <c r="C91" t="s">
        <v>207</v>
      </c>
      <c r="D91" t="s">
        <v>208</v>
      </c>
      <c r="E91" s="323" t="s">
        <v>303</v>
      </c>
      <c r="F91" s="323" t="s">
        <v>285</v>
      </c>
      <c r="G91" s="164"/>
      <c r="H91" s="164"/>
      <c r="I91" s="164"/>
      <c r="J91" s="164"/>
      <c r="K91">
        <v>235</v>
      </c>
      <c r="L91" s="323">
        <v>20.676400000000001</v>
      </c>
      <c r="M91" s="323">
        <v>24.326312000000001</v>
      </c>
      <c r="N91" s="323">
        <v>34.211508000000002</v>
      </c>
      <c r="O91" s="323">
        <v>32.881453999999998</v>
      </c>
      <c r="P91" s="323">
        <v>5.0452060000000003</v>
      </c>
      <c r="Q91" s="323">
        <v>6.4278740000000001</v>
      </c>
      <c r="R91" s="323">
        <v>14.097106999999999</v>
      </c>
      <c r="S91" s="323">
        <v>13.632949</v>
      </c>
      <c r="T91" s="323">
        <v>21.198740000000001</v>
      </c>
      <c r="U91" s="323">
        <v>27.560487999999999</v>
      </c>
      <c r="V91" s="323">
        <v>23.871853000000002</v>
      </c>
      <c r="W91" s="323">
        <v>34.053575000000002</v>
      </c>
      <c r="X91" s="323">
        <v>32.678252999999998</v>
      </c>
      <c r="Y91" s="323">
        <v>0.128696</v>
      </c>
      <c r="Z91" s="323">
        <v>123.2</v>
      </c>
      <c r="AA91" s="323">
        <v>8.6599999999999996E-2</v>
      </c>
      <c r="AB91" s="323">
        <v>1</v>
      </c>
      <c r="AC91" s="323">
        <v>4</v>
      </c>
    </row>
    <row r="92" spans="1:29" x14ac:dyDescent="0.2">
      <c r="A92" t="s">
        <v>37</v>
      </c>
      <c r="B92" t="s">
        <v>206</v>
      </c>
      <c r="C92" t="s">
        <v>207</v>
      </c>
      <c r="D92" t="s">
        <v>208</v>
      </c>
      <c r="E92" s="323" t="s">
        <v>303</v>
      </c>
      <c r="F92" s="323" t="s">
        <v>286</v>
      </c>
      <c r="G92" s="164"/>
      <c r="H92" s="164"/>
      <c r="I92" s="164"/>
      <c r="J92" s="164"/>
      <c r="K92">
        <v>110</v>
      </c>
      <c r="L92" s="323">
        <v>7507.7332999999999</v>
      </c>
      <c r="M92" s="323">
        <v>39.709183000000003</v>
      </c>
      <c r="N92" s="323">
        <v>41.597881999999998</v>
      </c>
      <c r="O92" s="323">
        <v>43.494242999999997</v>
      </c>
      <c r="P92" s="323">
        <v>16.489609000000002</v>
      </c>
      <c r="Q92" s="323">
        <v>23.554174</v>
      </c>
      <c r="R92" s="323">
        <v>99.906471999999994</v>
      </c>
      <c r="S92" s="323">
        <v>99.860532000000006</v>
      </c>
      <c r="T92" s="323">
        <v>45.176662</v>
      </c>
      <c r="U92" s="323">
        <v>39.546201000000003</v>
      </c>
      <c r="V92" s="323">
        <v>39.350534000000003</v>
      </c>
      <c r="W92" s="323">
        <v>41.278300999999999</v>
      </c>
      <c r="X92" s="323">
        <v>43.235410999999999</v>
      </c>
      <c r="Y92" s="323">
        <v>0.46307199999999998</v>
      </c>
      <c r="Z92" s="323">
        <v>2201.9</v>
      </c>
      <c r="AA92" s="323">
        <v>0.88</v>
      </c>
      <c r="AB92" s="323">
        <v>2</v>
      </c>
      <c r="AC92" s="323">
        <v>4</v>
      </c>
    </row>
    <row r="93" spans="1:29" x14ac:dyDescent="0.2">
      <c r="A93" t="s">
        <v>37</v>
      </c>
      <c r="B93" t="s">
        <v>206</v>
      </c>
      <c r="C93" t="s">
        <v>207</v>
      </c>
      <c r="D93" t="s">
        <v>208</v>
      </c>
      <c r="E93" s="323" t="s">
        <v>303</v>
      </c>
      <c r="F93" s="323" t="s">
        <v>286</v>
      </c>
      <c r="G93" s="164"/>
      <c r="H93" s="164"/>
      <c r="I93" s="164"/>
      <c r="J93" s="164"/>
      <c r="K93">
        <v>135</v>
      </c>
      <c r="L93" s="323">
        <v>3398.0970000000002</v>
      </c>
      <c r="M93" s="323">
        <v>34.610261000000001</v>
      </c>
      <c r="N93" s="323">
        <v>38.121944999999997</v>
      </c>
      <c r="O93" s="323">
        <v>41.144218000000002</v>
      </c>
      <c r="P93" s="323">
        <v>12.682263000000001</v>
      </c>
      <c r="Q93" s="323">
        <v>19.250831000000002</v>
      </c>
      <c r="R93" s="323">
        <v>95.534203000000005</v>
      </c>
      <c r="S93" s="323">
        <v>93.490204000000006</v>
      </c>
      <c r="T93" s="323">
        <v>38.692959999999999</v>
      </c>
      <c r="U93" s="323">
        <v>35.744321999999997</v>
      </c>
      <c r="V93" s="323">
        <v>34.242230999999997</v>
      </c>
      <c r="W93" s="323">
        <v>37.826301999999998</v>
      </c>
      <c r="X93" s="323">
        <v>40.973421999999999</v>
      </c>
      <c r="Y93" s="323">
        <v>0.96918700000000002</v>
      </c>
      <c r="Z93" s="323">
        <v>1476.6</v>
      </c>
      <c r="AA93" s="323">
        <v>0.62929999999999997</v>
      </c>
      <c r="AB93" s="323">
        <v>2</v>
      </c>
      <c r="AC93" s="323">
        <v>4</v>
      </c>
    </row>
    <row r="94" spans="1:29" x14ac:dyDescent="0.2">
      <c r="A94" t="s">
        <v>37</v>
      </c>
      <c r="B94" t="s">
        <v>206</v>
      </c>
      <c r="C94" t="s">
        <v>207</v>
      </c>
      <c r="D94" t="s">
        <v>208</v>
      </c>
      <c r="E94" s="323" t="s">
        <v>303</v>
      </c>
      <c r="F94" s="323" t="s">
        <v>286</v>
      </c>
      <c r="G94" s="164"/>
      <c r="H94" s="164"/>
      <c r="I94" s="164"/>
      <c r="J94" s="164"/>
      <c r="K94">
        <v>160</v>
      </c>
      <c r="L94" s="323">
        <v>1288.3152</v>
      </c>
      <c r="M94" s="323">
        <v>30.121701999999999</v>
      </c>
      <c r="N94" s="323">
        <v>35.560409</v>
      </c>
      <c r="O94" s="323">
        <v>39.401809999999998</v>
      </c>
      <c r="P94" s="323">
        <v>9.2238009999999999</v>
      </c>
      <c r="Q94" s="323">
        <v>15.011144</v>
      </c>
      <c r="R94" s="323">
        <v>78.499694000000005</v>
      </c>
      <c r="S94" s="323">
        <v>76.603678000000002</v>
      </c>
      <c r="T94" s="323">
        <v>32.276324000000002</v>
      </c>
      <c r="U94" s="323">
        <v>32.484515000000002</v>
      </c>
      <c r="V94" s="323">
        <v>29.767399000000001</v>
      </c>
      <c r="W94" s="323">
        <v>35.359758999999997</v>
      </c>
      <c r="X94" s="323">
        <v>39.312707000000003</v>
      </c>
      <c r="Y94" s="323">
        <v>1.3549739999999999</v>
      </c>
      <c r="Z94" s="323">
        <v>1262.4000000000001</v>
      </c>
      <c r="AA94" s="323">
        <v>0.499</v>
      </c>
      <c r="AB94" s="323">
        <v>2</v>
      </c>
      <c r="AC94" s="323">
        <v>4</v>
      </c>
    </row>
    <row r="95" spans="1:29" x14ac:dyDescent="0.2">
      <c r="A95" t="s">
        <v>37</v>
      </c>
      <c r="B95" t="s">
        <v>206</v>
      </c>
      <c r="C95" t="s">
        <v>207</v>
      </c>
      <c r="D95" t="s">
        <v>208</v>
      </c>
      <c r="E95" s="323" t="s">
        <v>303</v>
      </c>
      <c r="F95" s="323" t="s">
        <v>286</v>
      </c>
      <c r="G95" s="164"/>
      <c r="H95" s="164"/>
      <c r="I95" s="164"/>
      <c r="J95" s="164"/>
      <c r="K95">
        <v>185</v>
      </c>
      <c r="L95" s="323">
        <v>453.51519999999999</v>
      </c>
      <c r="M95" s="323">
        <v>26.870359000000001</v>
      </c>
      <c r="N95" s="323">
        <v>33.686639999999997</v>
      </c>
      <c r="O95" s="323">
        <v>38.109932999999998</v>
      </c>
      <c r="P95" s="323">
        <v>6.7396940000000001</v>
      </c>
      <c r="Q95" s="323">
        <v>11.312093000000001</v>
      </c>
      <c r="R95" s="323">
        <v>53.958295999999997</v>
      </c>
      <c r="S95" s="323">
        <v>52.483477000000001</v>
      </c>
      <c r="T95" s="323">
        <v>26.904862000000001</v>
      </c>
      <c r="U95" s="323">
        <v>29.861142000000001</v>
      </c>
      <c r="V95" s="323">
        <v>26.604990000000001</v>
      </c>
      <c r="W95" s="323">
        <v>33.554496</v>
      </c>
      <c r="X95" s="323">
        <v>38.043351999999999</v>
      </c>
      <c r="Y95" s="323">
        <v>1.4840880000000001</v>
      </c>
      <c r="Z95" s="323">
        <v>734.2</v>
      </c>
      <c r="AA95" s="323">
        <v>0.21940000000000001</v>
      </c>
      <c r="AB95" s="323">
        <v>2</v>
      </c>
      <c r="AC95" s="323">
        <v>4</v>
      </c>
    </row>
    <row r="96" spans="1:29" x14ac:dyDescent="0.2">
      <c r="A96" t="s">
        <v>37</v>
      </c>
      <c r="B96" t="s">
        <v>206</v>
      </c>
      <c r="C96" t="s">
        <v>207</v>
      </c>
      <c r="D96" t="s">
        <v>208</v>
      </c>
      <c r="E96" s="323" t="s">
        <v>303</v>
      </c>
      <c r="F96" s="323" t="s">
        <v>286</v>
      </c>
      <c r="G96" s="164"/>
      <c r="H96" s="164"/>
      <c r="I96" s="164"/>
      <c r="J96" s="164"/>
      <c r="K96">
        <v>210</v>
      </c>
      <c r="L96" s="323">
        <v>146.5455</v>
      </c>
      <c r="M96" s="323">
        <v>24.43966</v>
      </c>
      <c r="N96" s="323">
        <v>32.083703</v>
      </c>
      <c r="O96" s="323">
        <v>36.989832999999997</v>
      </c>
      <c r="P96" s="323">
        <v>5.1134510000000004</v>
      </c>
      <c r="Q96" s="323">
        <v>8.2718039999999995</v>
      </c>
      <c r="R96" s="323">
        <v>28.101358999999999</v>
      </c>
      <c r="S96" s="323">
        <v>27.264576000000002</v>
      </c>
      <c r="T96" s="323">
        <v>22.823826</v>
      </c>
      <c r="U96" s="323">
        <v>27.703824000000001</v>
      </c>
      <c r="V96" s="323">
        <v>24.276392000000001</v>
      </c>
      <c r="W96" s="323">
        <v>31.997810999999999</v>
      </c>
      <c r="X96" s="323">
        <v>36.936354000000001</v>
      </c>
      <c r="Y96" s="323">
        <v>1.358166</v>
      </c>
      <c r="Z96" s="323">
        <v>246.1</v>
      </c>
      <c r="AA96" s="323">
        <v>0.1042</v>
      </c>
      <c r="AB96" s="323">
        <v>2</v>
      </c>
      <c r="AC96" s="323">
        <v>4</v>
      </c>
    </row>
    <row r="97" spans="1:29" x14ac:dyDescent="0.2">
      <c r="A97" t="s">
        <v>37</v>
      </c>
      <c r="B97" t="s">
        <v>206</v>
      </c>
      <c r="C97" t="s">
        <v>207</v>
      </c>
      <c r="D97" t="s">
        <v>208</v>
      </c>
      <c r="E97" s="323" t="s">
        <v>303</v>
      </c>
      <c r="F97" s="323" t="s">
        <v>286</v>
      </c>
      <c r="G97" s="164"/>
      <c r="H97" s="164"/>
      <c r="I97" s="164"/>
      <c r="J97" s="164"/>
      <c r="K97">
        <v>235</v>
      </c>
      <c r="L97" s="323">
        <v>48.642400000000002</v>
      </c>
      <c r="M97" s="323">
        <v>22.649963</v>
      </c>
      <c r="N97" s="323">
        <v>30.616630000000001</v>
      </c>
      <c r="O97" s="323">
        <v>36.188578</v>
      </c>
      <c r="P97" s="323">
        <v>4.2079300000000002</v>
      </c>
      <c r="Q97" s="323">
        <v>6.1956490000000004</v>
      </c>
      <c r="R97" s="323">
        <v>12.032336000000001</v>
      </c>
      <c r="S97" s="323">
        <v>11.713327</v>
      </c>
      <c r="T97" s="323">
        <v>20.091555</v>
      </c>
      <c r="U97" s="323">
        <v>25.833307000000001</v>
      </c>
      <c r="V97" s="323">
        <v>22.567788</v>
      </c>
      <c r="W97" s="323">
        <v>30.552353</v>
      </c>
      <c r="X97" s="323">
        <v>36.147235000000002</v>
      </c>
      <c r="Y97" s="323">
        <v>1.298465</v>
      </c>
      <c r="Z97" s="323">
        <v>162.4</v>
      </c>
      <c r="AA97" s="323">
        <v>0.104</v>
      </c>
      <c r="AB97" s="323">
        <v>1</v>
      </c>
      <c r="AC97" s="323">
        <v>4</v>
      </c>
    </row>
    <row r="98" spans="1:29" x14ac:dyDescent="0.2">
      <c r="A98" t="s">
        <v>37</v>
      </c>
      <c r="B98" t="s">
        <v>206</v>
      </c>
      <c r="C98" t="s">
        <v>207</v>
      </c>
      <c r="D98" t="s">
        <v>208</v>
      </c>
      <c r="E98" s="323" t="s">
        <v>304</v>
      </c>
      <c r="F98" s="323" t="s">
        <v>287</v>
      </c>
      <c r="K98">
        <v>110</v>
      </c>
      <c r="L98" s="323">
        <v>181069.78109999999</v>
      </c>
      <c r="M98" s="323">
        <v>42.045326000000003</v>
      </c>
      <c r="N98" s="323">
        <v>45.649625999999998</v>
      </c>
      <c r="O98" s="323">
        <v>46.092897999999998</v>
      </c>
      <c r="P98" s="323">
        <v>28.082615000000001</v>
      </c>
      <c r="Q98" s="323">
        <v>20.070316999999999</v>
      </c>
      <c r="R98" s="323">
        <v>99.608870999999994</v>
      </c>
      <c r="S98" s="323">
        <v>99.029635999999996</v>
      </c>
      <c r="T98" s="323">
        <v>42.771982999999999</v>
      </c>
      <c r="U98" s="323">
        <v>41.949548999999998</v>
      </c>
      <c r="V98" s="323">
        <v>41.826942000000003</v>
      </c>
      <c r="W98" s="323">
        <v>45.408186999999998</v>
      </c>
      <c r="X98" s="323">
        <v>45.936151000000002</v>
      </c>
      <c r="Y98" s="323">
        <v>1.2562E-2</v>
      </c>
      <c r="Z98" s="323">
        <v>11103.4</v>
      </c>
      <c r="AA98" s="323">
        <v>22.480499999999999</v>
      </c>
      <c r="AB98" s="323">
        <v>11</v>
      </c>
      <c r="AC98" s="323">
        <v>17</v>
      </c>
    </row>
    <row r="99" spans="1:29" x14ac:dyDescent="0.2">
      <c r="A99" t="s">
        <v>37</v>
      </c>
      <c r="B99" t="s">
        <v>206</v>
      </c>
      <c r="C99" t="s">
        <v>207</v>
      </c>
      <c r="D99" t="s">
        <v>208</v>
      </c>
      <c r="E99" s="323" t="s">
        <v>304</v>
      </c>
      <c r="F99" s="323" t="s">
        <v>287</v>
      </c>
      <c r="K99">
        <v>135</v>
      </c>
      <c r="L99" s="323">
        <v>67432.625599999999</v>
      </c>
      <c r="M99" s="323">
        <v>39.10528</v>
      </c>
      <c r="N99" s="323">
        <v>42.928170000000001</v>
      </c>
      <c r="O99" s="323">
        <v>43.513106000000001</v>
      </c>
      <c r="P99" s="323">
        <v>22.245324</v>
      </c>
      <c r="Q99" s="323">
        <v>16.679697999999998</v>
      </c>
      <c r="R99" s="323">
        <v>92.577296000000004</v>
      </c>
      <c r="S99" s="323">
        <v>90.289051999999998</v>
      </c>
      <c r="T99" s="323">
        <v>37.884808999999997</v>
      </c>
      <c r="U99" s="323">
        <v>39.251820000000002</v>
      </c>
      <c r="V99" s="323">
        <v>38.934446000000001</v>
      </c>
      <c r="W99" s="323">
        <v>42.714415000000002</v>
      </c>
      <c r="X99" s="323">
        <v>43.385995000000001</v>
      </c>
      <c r="Y99" s="323">
        <v>0.272401</v>
      </c>
      <c r="Z99" s="323">
        <v>9641.5</v>
      </c>
      <c r="AA99" s="323">
        <v>14.432600000000001</v>
      </c>
      <c r="AB99" s="323">
        <v>14</v>
      </c>
      <c r="AC99" s="323">
        <v>17</v>
      </c>
    </row>
    <row r="100" spans="1:29" x14ac:dyDescent="0.2">
      <c r="A100" t="s">
        <v>37</v>
      </c>
      <c r="B100" t="s">
        <v>206</v>
      </c>
      <c r="C100" t="s">
        <v>207</v>
      </c>
      <c r="D100" t="s">
        <v>208</v>
      </c>
      <c r="E100" s="323" t="s">
        <v>304</v>
      </c>
      <c r="F100" s="323" t="s">
        <v>287</v>
      </c>
      <c r="K100">
        <v>160</v>
      </c>
      <c r="L100" s="323">
        <v>25692.3295</v>
      </c>
      <c r="M100" s="323">
        <v>36.102384000000001</v>
      </c>
      <c r="N100" s="323">
        <v>41.137912999999998</v>
      </c>
      <c r="O100" s="323">
        <v>41.867030999999997</v>
      </c>
      <c r="P100" s="323">
        <v>18.303892999999999</v>
      </c>
      <c r="Q100" s="323">
        <v>14.066549</v>
      </c>
      <c r="R100" s="323">
        <v>75.137280000000004</v>
      </c>
      <c r="S100" s="323">
        <v>72.608198999999999</v>
      </c>
      <c r="T100" s="323">
        <v>33.709986999999998</v>
      </c>
      <c r="U100" s="323">
        <v>37.019458999999998</v>
      </c>
      <c r="V100" s="323">
        <v>35.910443000000001</v>
      </c>
      <c r="W100" s="323">
        <v>40.976368999999998</v>
      </c>
      <c r="X100" s="323">
        <v>41.787987000000001</v>
      </c>
      <c r="Y100" s="323">
        <v>0.83798600000000001</v>
      </c>
      <c r="Z100" s="323">
        <v>6466.4</v>
      </c>
      <c r="AA100" s="323">
        <v>11.2873</v>
      </c>
      <c r="AB100" s="323">
        <v>13</v>
      </c>
      <c r="AC100" s="323">
        <v>17</v>
      </c>
    </row>
    <row r="101" spans="1:29" x14ac:dyDescent="0.2">
      <c r="A101" t="s">
        <v>37</v>
      </c>
      <c r="B101" t="s">
        <v>206</v>
      </c>
      <c r="C101" t="s">
        <v>207</v>
      </c>
      <c r="D101" t="s">
        <v>208</v>
      </c>
      <c r="E101" s="323" t="s">
        <v>304</v>
      </c>
      <c r="F101" s="323" t="s">
        <v>287</v>
      </c>
      <c r="K101">
        <v>185</v>
      </c>
      <c r="L101" s="323">
        <v>9747.4161999999997</v>
      </c>
      <c r="M101" s="323">
        <v>32.998921000000003</v>
      </c>
      <c r="N101" s="323">
        <v>39.736809000000001</v>
      </c>
      <c r="O101" s="323">
        <v>40.704366</v>
      </c>
      <c r="P101" s="323">
        <v>14.534704</v>
      </c>
      <c r="Q101" s="323">
        <v>11.293507</v>
      </c>
      <c r="R101" s="323">
        <v>49.057347</v>
      </c>
      <c r="S101" s="323">
        <v>47.008997000000001</v>
      </c>
      <c r="T101" s="323">
        <v>29.659251000000001</v>
      </c>
      <c r="U101" s="323">
        <v>34.812674000000001</v>
      </c>
      <c r="V101" s="323">
        <v>32.759134000000003</v>
      </c>
      <c r="W101" s="323">
        <v>39.61815</v>
      </c>
      <c r="X101" s="323">
        <v>40.645175999999999</v>
      </c>
      <c r="Y101" s="323">
        <v>0.84154099999999998</v>
      </c>
      <c r="Z101" s="323">
        <v>5009.3</v>
      </c>
      <c r="AA101" s="323">
        <v>8.9425000000000008</v>
      </c>
      <c r="AB101" s="323">
        <v>11</v>
      </c>
      <c r="AC101" s="323">
        <v>17</v>
      </c>
    </row>
    <row r="102" spans="1:29" x14ac:dyDescent="0.2">
      <c r="A102" t="s">
        <v>37</v>
      </c>
      <c r="B102" t="s">
        <v>206</v>
      </c>
      <c r="C102" t="s">
        <v>207</v>
      </c>
      <c r="D102" t="s">
        <v>208</v>
      </c>
      <c r="E102" s="323" t="s">
        <v>304</v>
      </c>
      <c r="F102" s="323" t="s">
        <v>287</v>
      </c>
      <c r="K102">
        <v>210</v>
      </c>
      <c r="L102" s="323">
        <v>3106.1884</v>
      </c>
      <c r="M102" s="323">
        <v>29.907381999999998</v>
      </c>
      <c r="N102" s="323">
        <v>38.577440000000003</v>
      </c>
      <c r="O102" s="323">
        <v>39.829774</v>
      </c>
      <c r="P102" s="323">
        <v>10.330169</v>
      </c>
      <c r="Q102" s="323">
        <v>8.3607099999999992</v>
      </c>
      <c r="R102" s="323">
        <v>20.302657</v>
      </c>
      <c r="S102" s="323">
        <v>19.284448999999999</v>
      </c>
      <c r="T102" s="323">
        <v>25.989218000000001</v>
      </c>
      <c r="U102" s="323">
        <v>32.587983999999999</v>
      </c>
      <c r="V102" s="323">
        <v>29.641265000000001</v>
      </c>
      <c r="W102" s="323">
        <v>38.470776999999998</v>
      </c>
      <c r="X102" s="323">
        <v>39.776263999999998</v>
      </c>
      <c r="Y102" s="323">
        <v>1.293625</v>
      </c>
      <c r="Z102" s="323">
        <v>2885.6</v>
      </c>
      <c r="AA102" s="323">
        <v>6.8472999999999997</v>
      </c>
      <c r="AB102" s="323">
        <v>10</v>
      </c>
      <c r="AC102" s="323">
        <v>17</v>
      </c>
    </row>
    <row r="103" spans="1:29" x14ac:dyDescent="0.2">
      <c r="A103" t="s">
        <v>37</v>
      </c>
      <c r="B103" t="s">
        <v>206</v>
      </c>
      <c r="C103" t="s">
        <v>207</v>
      </c>
      <c r="D103" t="s">
        <v>208</v>
      </c>
      <c r="E103" s="323" t="s">
        <v>304</v>
      </c>
      <c r="F103" s="323" t="s">
        <v>287</v>
      </c>
      <c r="K103">
        <v>235</v>
      </c>
      <c r="L103" s="323">
        <v>780.84820000000002</v>
      </c>
      <c r="M103" s="323">
        <v>27.546312</v>
      </c>
      <c r="N103" s="323">
        <v>37.048360000000002</v>
      </c>
      <c r="O103" s="323">
        <v>38.398384999999998</v>
      </c>
      <c r="P103" s="323">
        <v>6.9906240000000004</v>
      </c>
      <c r="Q103" s="323">
        <v>6.1892509999999996</v>
      </c>
      <c r="R103" s="323">
        <v>1.9396420000000001</v>
      </c>
      <c r="S103" s="323">
        <v>1.808389</v>
      </c>
      <c r="T103" s="323">
        <v>23.466650999999999</v>
      </c>
      <c r="U103" s="323">
        <v>30.526861</v>
      </c>
      <c r="V103" s="323">
        <v>27.295021999999999</v>
      </c>
      <c r="W103" s="323">
        <v>36.879109999999997</v>
      </c>
      <c r="X103" s="323">
        <v>38.217896000000003</v>
      </c>
      <c r="Y103" s="323">
        <v>1.3532169999999999</v>
      </c>
      <c r="Z103" s="323">
        <v>1238.2</v>
      </c>
      <c r="AA103" s="323">
        <v>4.9531000000000001</v>
      </c>
      <c r="AB103" s="323">
        <v>10</v>
      </c>
      <c r="AC103" s="323">
        <v>17</v>
      </c>
    </row>
    <row r="104" spans="1:29" x14ac:dyDescent="0.2">
      <c r="A104" t="s">
        <v>37</v>
      </c>
      <c r="B104" t="s">
        <v>206</v>
      </c>
      <c r="C104" t="s">
        <v>207</v>
      </c>
      <c r="D104" t="s">
        <v>208</v>
      </c>
      <c r="E104" s="323" t="s">
        <v>304</v>
      </c>
      <c r="F104" s="323" t="s">
        <v>288</v>
      </c>
      <c r="K104">
        <v>110</v>
      </c>
      <c r="L104" s="323">
        <v>74740.415900000007</v>
      </c>
      <c r="M104" s="323">
        <v>41.209561000000001</v>
      </c>
      <c r="N104" s="323">
        <v>44.105767999999998</v>
      </c>
      <c r="O104" s="323">
        <v>52.9938</v>
      </c>
      <c r="P104" s="323">
        <v>26.998657999999999</v>
      </c>
      <c r="Q104" s="323">
        <v>18.865651</v>
      </c>
      <c r="R104" s="323">
        <v>89.794205000000005</v>
      </c>
      <c r="S104" s="323">
        <v>88.238478000000001</v>
      </c>
      <c r="T104" s="323">
        <v>42.177014999999997</v>
      </c>
      <c r="U104" s="323">
        <v>39.236801999999997</v>
      </c>
      <c r="V104" s="323">
        <v>41.049506000000001</v>
      </c>
      <c r="W104" s="323">
        <v>44.036490999999998</v>
      </c>
      <c r="X104" s="323">
        <v>52.979540999999998</v>
      </c>
      <c r="Y104" s="323">
        <v>0.40982800000000003</v>
      </c>
      <c r="Z104" s="323">
        <v>12845.1</v>
      </c>
      <c r="AA104" s="323">
        <v>12.4277</v>
      </c>
      <c r="AB104" s="323">
        <v>11</v>
      </c>
      <c r="AC104" s="323">
        <v>17</v>
      </c>
    </row>
    <row r="105" spans="1:29" x14ac:dyDescent="0.2">
      <c r="A105" t="s">
        <v>37</v>
      </c>
      <c r="B105" t="s">
        <v>206</v>
      </c>
      <c r="C105" t="s">
        <v>207</v>
      </c>
      <c r="D105" t="s">
        <v>208</v>
      </c>
      <c r="E105" s="323" t="s">
        <v>304</v>
      </c>
      <c r="F105" s="323" t="s">
        <v>288</v>
      </c>
      <c r="K105">
        <v>135</v>
      </c>
      <c r="L105" s="323">
        <v>18891.726500000001</v>
      </c>
      <c r="M105" s="323">
        <v>39.343753999999997</v>
      </c>
      <c r="N105" s="323">
        <v>43.806041999999998</v>
      </c>
      <c r="O105" s="323">
        <v>52.698419999999999</v>
      </c>
      <c r="P105" s="323">
        <v>24.218146999999998</v>
      </c>
      <c r="Q105" s="323">
        <v>17.040690000000001</v>
      </c>
      <c r="R105" s="323">
        <v>81.967202999999998</v>
      </c>
      <c r="S105" s="323">
        <v>80.236001000000002</v>
      </c>
      <c r="T105" s="323">
        <v>39.139249</v>
      </c>
      <c r="U105" s="323">
        <v>38.474702999999998</v>
      </c>
      <c r="V105" s="323">
        <v>39.287317999999999</v>
      </c>
      <c r="W105" s="323">
        <v>43.804889000000003</v>
      </c>
      <c r="X105" s="323">
        <v>52.695799999999998</v>
      </c>
      <c r="Y105" s="323">
        <v>0.40045399999999998</v>
      </c>
      <c r="Z105" s="323">
        <v>8205</v>
      </c>
      <c r="AA105" s="323">
        <v>8.8423999999999996</v>
      </c>
      <c r="AB105" s="323">
        <v>11</v>
      </c>
      <c r="AC105" s="323">
        <v>16</v>
      </c>
    </row>
    <row r="106" spans="1:29" x14ac:dyDescent="0.2">
      <c r="A106" t="s">
        <v>37</v>
      </c>
      <c r="B106" t="s">
        <v>206</v>
      </c>
      <c r="C106" t="s">
        <v>207</v>
      </c>
      <c r="D106" t="s">
        <v>208</v>
      </c>
      <c r="E106" s="323" t="s">
        <v>304</v>
      </c>
      <c r="F106" s="323" t="s">
        <v>288</v>
      </c>
      <c r="K106">
        <v>160</v>
      </c>
      <c r="L106" s="323">
        <v>5512.5528999999997</v>
      </c>
      <c r="M106" s="323">
        <v>37.262053000000002</v>
      </c>
      <c r="N106" s="323">
        <v>43.713749999999997</v>
      </c>
      <c r="O106" s="323">
        <v>52.400860999999999</v>
      </c>
      <c r="P106" s="323">
        <v>20.416394</v>
      </c>
      <c r="Q106" s="323">
        <v>14.778587999999999</v>
      </c>
      <c r="R106" s="323">
        <v>68.237290000000002</v>
      </c>
      <c r="S106" s="323">
        <v>66.368048999999999</v>
      </c>
      <c r="T106" s="323">
        <v>35.626156000000002</v>
      </c>
      <c r="U106" s="323">
        <v>37.655776000000003</v>
      </c>
      <c r="V106" s="323">
        <v>37.205461999999997</v>
      </c>
      <c r="W106" s="323">
        <v>43.713681000000001</v>
      </c>
      <c r="X106" s="323">
        <v>52.400162000000002</v>
      </c>
      <c r="Y106" s="323">
        <v>0.60921499999999995</v>
      </c>
      <c r="Z106" s="323">
        <v>4288.8999999999996</v>
      </c>
      <c r="AA106" s="323">
        <v>5.6040000000000001</v>
      </c>
      <c r="AB106" s="323">
        <v>11</v>
      </c>
      <c r="AC106" s="323">
        <v>16</v>
      </c>
    </row>
    <row r="107" spans="1:29" x14ac:dyDescent="0.2">
      <c r="A107" t="s">
        <v>37</v>
      </c>
      <c r="B107" t="s">
        <v>206</v>
      </c>
      <c r="C107" t="s">
        <v>207</v>
      </c>
      <c r="D107" t="s">
        <v>208</v>
      </c>
      <c r="E107" s="323" t="s">
        <v>304</v>
      </c>
      <c r="F107" s="323" t="s">
        <v>288</v>
      </c>
      <c r="K107">
        <v>185</v>
      </c>
      <c r="L107" s="323">
        <v>1710.1007999999999</v>
      </c>
      <c r="M107" s="323">
        <v>35.230015999999999</v>
      </c>
      <c r="N107" s="323">
        <v>43.527197999999999</v>
      </c>
      <c r="O107" s="323">
        <v>51.786591000000001</v>
      </c>
      <c r="P107" s="323">
        <v>16.454146000000001</v>
      </c>
      <c r="Q107" s="323">
        <v>12.502115</v>
      </c>
      <c r="R107" s="323">
        <v>50.111936</v>
      </c>
      <c r="S107" s="323">
        <v>48.492643999999999</v>
      </c>
      <c r="T107" s="323">
        <v>32.575353999999997</v>
      </c>
      <c r="U107" s="323">
        <v>36.692424000000003</v>
      </c>
      <c r="V107" s="323">
        <v>35.170245999999999</v>
      </c>
      <c r="W107" s="323">
        <v>43.527146999999999</v>
      </c>
      <c r="X107" s="323">
        <v>51.7864</v>
      </c>
      <c r="Y107" s="323">
        <v>0.98438000000000003</v>
      </c>
      <c r="Z107" s="323">
        <v>3077.9</v>
      </c>
      <c r="AA107" s="323">
        <v>3.5253999999999999</v>
      </c>
      <c r="AB107" s="323">
        <v>10</v>
      </c>
      <c r="AC107" s="323">
        <v>16</v>
      </c>
    </row>
    <row r="108" spans="1:29" x14ac:dyDescent="0.2">
      <c r="A108" t="s">
        <v>37</v>
      </c>
      <c r="B108" t="s">
        <v>206</v>
      </c>
      <c r="C108" t="s">
        <v>207</v>
      </c>
      <c r="D108" t="s">
        <v>208</v>
      </c>
      <c r="E108" s="323" t="s">
        <v>304</v>
      </c>
      <c r="F108" s="323" t="s">
        <v>288</v>
      </c>
      <c r="K108">
        <v>210</v>
      </c>
      <c r="L108" s="323">
        <v>525.10400000000004</v>
      </c>
      <c r="M108" s="323">
        <v>33.410764999999998</v>
      </c>
      <c r="N108" s="323">
        <v>43.109082999999998</v>
      </c>
      <c r="O108" s="323">
        <v>50.528557999999997</v>
      </c>
      <c r="P108" s="323">
        <v>13.196792</v>
      </c>
      <c r="Q108" s="323">
        <v>10.646342000000001</v>
      </c>
      <c r="R108" s="323">
        <v>31.638066999999999</v>
      </c>
      <c r="S108" s="323">
        <v>30.349844999999998</v>
      </c>
      <c r="T108" s="323">
        <v>30.194241999999999</v>
      </c>
      <c r="U108" s="323">
        <v>35.543588</v>
      </c>
      <c r="V108" s="323">
        <v>33.357652999999999</v>
      </c>
      <c r="W108" s="323">
        <v>43.108969000000002</v>
      </c>
      <c r="X108" s="323">
        <v>50.528407999999999</v>
      </c>
      <c r="Y108" s="323">
        <v>1.43703</v>
      </c>
      <c r="Z108" s="323">
        <v>1549.2</v>
      </c>
      <c r="AA108" s="323">
        <v>2.1833999999999998</v>
      </c>
      <c r="AB108" s="323">
        <v>9</v>
      </c>
      <c r="AC108" s="323">
        <v>16</v>
      </c>
    </row>
    <row r="109" spans="1:29" x14ac:dyDescent="0.2">
      <c r="A109" t="s">
        <v>37</v>
      </c>
      <c r="B109" t="s">
        <v>206</v>
      </c>
      <c r="C109" t="s">
        <v>207</v>
      </c>
      <c r="D109" t="s">
        <v>208</v>
      </c>
      <c r="E109" s="323" t="s">
        <v>304</v>
      </c>
      <c r="F109" s="323" t="s">
        <v>288</v>
      </c>
      <c r="K109">
        <v>235</v>
      </c>
      <c r="L109" s="323">
        <v>180.75020000000001</v>
      </c>
      <c r="M109" s="323">
        <v>31.85547</v>
      </c>
      <c r="N109" s="323">
        <v>42.336468000000004</v>
      </c>
      <c r="O109" s="323">
        <v>46.237836999999999</v>
      </c>
      <c r="P109" s="323">
        <v>10.823368</v>
      </c>
      <c r="Q109" s="323">
        <v>9.2435010000000002</v>
      </c>
      <c r="R109" s="323">
        <v>15.177576999999999</v>
      </c>
      <c r="S109" s="323">
        <v>14.268454</v>
      </c>
      <c r="T109" s="323">
        <v>28.331468999999998</v>
      </c>
      <c r="U109" s="323">
        <v>33.321531999999998</v>
      </c>
      <c r="V109" s="323">
        <v>31.813486000000001</v>
      </c>
      <c r="W109" s="323">
        <v>42.336359999999999</v>
      </c>
      <c r="X109" s="323">
        <v>46.236137999999997</v>
      </c>
      <c r="Y109" s="323">
        <v>2.0564629999999999</v>
      </c>
      <c r="Z109" s="323">
        <v>884.6</v>
      </c>
      <c r="AA109" s="323">
        <v>2.4546999999999999</v>
      </c>
      <c r="AB109" s="323">
        <v>9</v>
      </c>
      <c r="AC109" s="323">
        <v>16</v>
      </c>
    </row>
    <row r="110" spans="1:29" x14ac:dyDescent="0.2">
      <c r="A110" t="s">
        <v>37</v>
      </c>
      <c r="B110" t="s">
        <v>206</v>
      </c>
      <c r="C110" t="s">
        <v>207</v>
      </c>
      <c r="D110" t="s">
        <v>208</v>
      </c>
      <c r="E110" s="323" t="s">
        <v>304</v>
      </c>
      <c r="F110" s="323" t="s">
        <v>289</v>
      </c>
      <c r="K110">
        <v>110</v>
      </c>
      <c r="L110" s="323">
        <v>18106.5658</v>
      </c>
      <c r="M110" s="323">
        <v>40.125833999999998</v>
      </c>
      <c r="N110" s="323">
        <v>44.189836999999997</v>
      </c>
      <c r="O110" s="323">
        <v>46.954841999999999</v>
      </c>
      <c r="P110" s="323">
        <v>22.423114000000002</v>
      </c>
      <c r="Q110" s="323">
        <v>21.816756999999999</v>
      </c>
      <c r="R110" s="323">
        <v>96.859617</v>
      </c>
      <c r="S110" s="323">
        <v>95.092775000000003</v>
      </c>
      <c r="T110" s="323">
        <v>44.116427999999999</v>
      </c>
      <c r="U110" s="323">
        <v>41.650438999999999</v>
      </c>
      <c r="V110" s="323">
        <v>39.870350999999999</v>
      </c>
      <c r="W110" s="323">
        <v>44.035755000000002</v>
      </c>
      <c r="X110" s="323">
        <v>46.858812999999998</v>
      </c>
      <c r="Y110" s="323">
        <v>0.35889399999999999</v>
      </c>
      <c r="Z110" s="323">
        <v>3278.9</v>
      </c>
      <c r="AA110" s="323">
        <v>6.3898999999999999</v>
      </c>
      <c r="AB110" s="323">
        <v>16</v>
      </c>
      <c r="AC110" s="323">
        <v>7</v>
      </c>
    </row>
    <row r="111" spans="1:29" x14ac:dyDescent="0.2">
      <c r="A111" t="s">
        <v>37</v>
      </c>
      <c r="B111" t="s">
        <v>206</v>
      </c>
      <c r="C111" t="s">
        <v>207</v>
      </c>
      <c r="D111" t="s">
        <v>208</v>
      </c>
      <c r="E111" s="323" t="s">
        <v>304</v>
      </c>
      <c r="F111" s="323" t="s">
        <v>289</v>
      </c>
      <c r="K111">
        <v>135</v>
      </c>
      <c r="L111" s="323">
        <v>5995.1126999999997</v>
      </c>
      <c r="M111" s="323">
        <v>36.622594999999997</v>
      </c>
      <c r="N111" s="323">
        <v>41.851948999999998</v>
      </c>
      <c r="O111" s="323">
        <v>45.173834999999997</v>
      </c>
      <c r="P111" s="323">
        <v>17.941585</v>
      </c>
      <c r="Q111" s="323">
        <v>17.875686000000002</v>
      </c>
      <c r="R111" s="323">
        <v>86.490260000000006</v>
      </c>
      <c r="S111" s="323">
        <v>84.379724999999993</v>
      </c>
      <c r="T111" s="323">
        <v>38.186957999999997</v>
      </c>
      <c r="U111" s="323">
        <v>38.902222999999999</v>
      </c>
      <c r="V111" s="323">
        <v>36.451379000000003</v>
      </c>
      <c r="W111" s="323">
        <v>41.774571000000002</v>
      </c>
      <c r="X111" s="323">
        <v>45.138227999999998</v>
      </c>
      <c r="Y111" s="323">
        <v>0.293626</v>
      </c>
      <c r="Z111" s="323">
        <v>2956.7</v>
      </c>
      <c r="AA111" s="323">
        <v>3.6408</v>
      </c>
      <c r="AB111" s="323">
        <v>13</v>
      </c>
      <c r="AC111" s="323">
        <v>7</v>
      </c>
    </row>
    <row r="112" spans="1:29" x14ac:dyDescent="0.2">
      <c r="A112" t="s">
        <v>37</v>
      </c>
      <c r="B112" t="s">
        <v>206</v>
      </c>
      <c r="C112" t="s">
        <v>207</v>
      </c>
      <c r="D112" t="s">
        <v>208</v>
      </c>
      <c r="E112" s="323" t="s">
        <v>304</v>
      </c>
      <c r="F112" s="323" t="s">
        <v>289</v>
      </c>
      <c r="K112">
        <v>160</v>
      </c>
      <c r="L112" s="323">
        <v>2161.1462000000001</v>
      </c>
      <c r="M112" s="323">
        <v>33.724609000000001</v>
      </c>
      <c r="N112" s="323">
        <v>39.971542999999997</v>
      </c>
      <c r="O112" s="323">
        <v>43.821888000000001</v>
      </c>
      <c r="P112" s="323">
        <v>13.619275999999999</v>
      </c>
      <c r="Q112" s="323">
        <v>14.062397000000001</v>
      </c>
      <c r="R112" s="323">
        <v>67.656724999999994</v>
      </c>
      <c r="S112" s="323">
        <v>65.705067</v>
      </c>
      <c r="T112" s="323">
        <v>32.795771000000002</v>
      </c>
      <c r="U112" s="323">
        <v>36.311681</v>
      </c>
      <c r="V112" s="323">
        <v>33.613303999999999</v>
      </c>
      <c r="W112" s="323">
        <v>39.931283000000001</v>
      </c>
      <c r="X112" s="323">
        <v>43.804938999999997</v>
      </c>
      <c r="Y112" s="323">
        <v>0.27051900000000001</v>
      </c>
      <c r="Z112" s="323">
        <v>2277</v>
      </c>
      <c r="AA112" s="323">
        <v>2.5646</v>
      </c>
      <c r="AB112" s="323">
        <v>8</v>
      </c>
      <c r="AC112" s="323">
        <v>7</v>
      </c>
    </row>
    <row r="113" spans="1:29" x14ac:dyDescent="0.2">
      <c r="A113" t="s">
        <v>37</v>
      </c>
      <c r="B113" t="s">
        <v>206</v>
      </c>
      <c r="C113" t="s">
        <v>207</v>
      </c>
      <c r="D113" t="s">
        <v>208</v>
      </c>
      <c r="E113" s="323" t="s">
        <v>304</v>
      </c>
      <c r="F113" s="323" t="s">
        <v>289</v>
      </c>
      <c r="K113">
        <v>185</v>
      </c>
      <c r="L113" s="323">
        <v>692.14250000000004</v>
      </c>
      <c r="M113" s="323">
        <v>30.874153</v>
      </c>
      <c r="N113" s="323">
        <v>38.433470999999997</v>
      </c>
      <c r="O113" s="323">
        <v>42.561185999999999</v>
      </c>
      <c r="P113" s="323">
        <v>9.8525189999999991</v>
      </c>
      <c r="Q113" s="323">
        <v>10.539071</v>
      </c>
      <c r="R113" s="323">
        <v>43.714360999999997</v>
      </c>
      <c r="S113" s="323">
        <v>42.313001</v>
      </c>
      <c r="T113" s="323">
        <v>28.378947</v>
      </c>
      <c r="U113" s="323">
        <v>33.841647999999999</v>
      </c>
      <c r="V113" s="323">
        <v>30.790728000000001</v>
      </c>
      <c r="W113" s="323">
        <v>38.409534000000001</v>
      </c>
      <c r="X113" s="323">
        <v>42.548177000000003</v>
      </c>
      <c r="Y113" s="323">
        <v>0.26040200000000002</v>
      </c>
      <c r="Z113" s="323">
        <v>1522.4</v>
      </c>
      <c r="AA113" s="323">
        <v>1.3414999999999999</v>
      </c>
      <c r="AB113" s="323">
        <v>7</v>
      </c>
      <c r="AC113" s="323">
        <v>6</v>
      </c>
    </row>
    <row r="114" spans="1:29" x14ac:dyDescent="0.2">
      <c r="A114" t="s">
        <v>37</v>
      </c>
      <c r="B114" t="s">
        <v>206</v>
      </c>
      <c r="C114" t="s">
        <v>207</v>
      </c>
      <c r="D114" t="s">
        <v>208</v>
      </c>
      <c r="E114" s="323" t="s">
        <v>304</v>
      </c>
      <c r="F114" s="323" t="s">
        <v>289</v>
      </c>
      <c r="K114">
        <v>210</v>
      </c>
      <c r="L114" s="323">
        <v>197.9753</v>
      </c>
      <c r="M114" s="323">
        <v>28.469277999999999</v>
      </c>
      <c r="N114" s="323">
        <v>37.074947999999999</v>
      </c>
      <c r="O114" s="323">
        <v>41.463054999999997</v>
      </c>
      <c r="P114" s="323">
        <v>6.9186589999999999</v>
      </c>
      <c r="Q114" s="323">
        <v>7.6736779999999998</v>
      </c>
      <c r="R114" s="323">
        <v>21.715371999999999</v>
      </c>
      <c r="S114" s="323">
        <v>21.097024000000001</v>
      </c>
      <c r="T114" s="323">
        <v>25.09318</v>
      </c>
      <c r="U114" s="323">
        <v>31.634737000000001</v>
      </c>
      <c r="V114" s="323">
        <v>28.413285999999999</v>
      </c>
      <c r="W114" s="323">
        <v>37.055754</v>
      </c>
      <c r="X114" s="323">
        <v>41.455218000000002</v>
      </c>
      <c r="Y114" s="323">
        <v>0.34024599999999999</v>
      </c>
      <c r="Z114" s="323">
        <v>716</v>
      </c>
      <c r="AA114" s="323">
        <v>0.90110000000000001</v>
      </c>
      <c r="AB114" s="323">
        <v>6</v>
      </c>
      <c r="AC114" s="323">
        <v>6</v>
      </c>
    </row>
    <row r="115" spans="1:29" x14ac:dyDescent="0.2">
      <c r="A115" t="s">
        <v>37</v>
      </c>
      <c r="B115" t="s">
        <v>206</v>
      </c>
      <c r="C115" t="s">
        <v>207</v>
      </c>
      <c r="D115" t="s">
        <v>208</v>
      </c>
      <c r="E115" s="323" t="s">
        <v>304</v>
      </c>
      <c r="F115" s="323" t="s">
        <v>289</v>
      </c>
      <c r="K115">
        <v>235</v>
      </c>
      <c r="L115" s="323">
        <v>60.974499999999999</v>
      </c>
      <c r="M115" s="323">
        <v>26.755119000000001</v>
      </c>
      <c r="N115" s="323">
        <v>35.804085000000001</v>
      </c>
      <c r="O115" s="323">
        <v>40.026901000000002</v>
      </c>
      <c r="P115" s="323">
        <v>4.994739</v>
      </c>
      <c r="Q115" s="323">
        <v>5.7296100000000001</v>
      </c>
      <c r="R115" s="323">
        <v>10.898972000000001</v>
      </c>
      <c r="S115" s="323">
        <v>10.657351</v>
      </c>
      <c r="T115" s="323">
        <v>22.993119</v>
      </c>
      <c r="U115" s="323">
        <v>29.739587</v>
      </c>
      <c r="V115" s="323">
        <v>26.728822000000001</v>
      </c>
      <c r="W115" s="323">
        <v>35.794775999999999</v>
      </c>
      <c r="X115" s="323">
        <v>40.026269999999997</v>
      </c>
      <c r="Y115" s="323">
        <v>0.44095800000000002</v>
      </c>
      <c r="Z115" s="323">
        <v>352.4</v>
      </c>
      <c r="AA115" s="323">
        <v>0.58160000000000001</v>
      </c>
      <c r="AB115" s="323">
        <v>5</v>
      </c>
      <c r="AC115" s="323">
        <v>6</v>
      </c>
    </row>
    <row r="116" spans="1:29" x14ac:dyDescent="0.2">
      <c r="A116" t="s">
        <v>37</v>
      </c>
      <c r="B116" t="s">
        <v>206</v>
      </c>
      <c r="C116" t="s">
        <v>207</v>
      </c>
      <c r="D116" t="s">
        <v>208</v>
      </c>
      <c r="E116" s="323" t="s">
        <v>304</v>
      </c>
      <c r="F116" s="323" t="s">
        <v>290</v>
      </c>
      <c r="K116">
        <v>110</v>
      </c>
      <c r="L116" s="323">
        <v>5218.3307999999997</v>
      </c>
      <c r="M116" s="323">
        <v>43.345863999999999</v>
      </c>
      <c r="N116" s="323">
        <v>47.868754000000003</v>
      </c>
      <c r="O116" s="323">
        <v>53.559699999999999</v>
      </c>
      <c r="P116" s="323">
        <v>22.248023</v>
      </c>
      <c r="Q116" s="323">
        <v>19.963456999999998</v>
      </c>
      <c r="R116" s="323">
        <v>89.193524999999994</v>
      </c>
      <c r="S116" s="323">
        <v>87.716725999999994</v>
      </c>
      <c r="T116" s="323">
        <v>43.437232000000002</v>
      </c>
      <c r="U116" s="323">
        <v>42.894238999999999</v>
      </c>
      <c r="V116" s="323">
        <v>43.265827999999999</v>
      </c>
      <c r="W116" s="323">
        <v>47.860548000000001</v>
      </c>
      <c r="X116" s="323">
        <v>53.555810000000001</v>
      </c>
      <c r="Y116" s="323">
        <v>1.513099</v>
      </c>
      <c r="Z116" s="323">
        <v>1198.3</v>
      </c>
      <c r="AA116" s="323">
        <v>2.0261</v>
      </c>
      <c r="AB116" s="323">
        <v>6</v>
      </c>
      <c r="AC116" s="323">
        <v>7</v>
      </c>
    </row>
    <row r="117" spans="1:29" x14ac:dyDescent="0.2">
      <c r="A117" t="s">
        <v>37</v>
      </c>
      <c r="B117" t="s">
        <v>206</v>
      </c>
      <c r="C117" t="s">
        <v>207</v>
      </c>
      <c r="D117" t="s">
        <v>208</v>
      </c>
      <c r="E117" s="323" t="s">
        <v>304</v>
      </c>
      <c r="F117" s="323" t="s">
        <v>290</v>
      </c>
      <c r="K117">
        <v>135</v>
      </c>
      <c r="L117" s="323">
        <v>1152.7963</v>
      </c>
      <c r="M117" s="323">
        <v>42.508141999999999</v>
      </c>
      <c r="N117" s="323">
        <v>47.725912999999998</v>
      </c>
      <c r="O117" s="323">
        <v>52.901546000000003</v>
      </c>
      <c r="P117" s="323">
        <v>20.699238000000001</v>
      </c>
      <c r="Q117" s="323">
        <v>18.90775</v>
      </c>
      <c r="R117" s="323">
        <v>84.902787000000004</v>
      </c>
      <c r="S117" s="323">
        <v>83.105549999999994</v>
      </c>
      <c r="T117" s="323">
        <v>41.922927999999999</v>
      </c>
      <c r="U117" s="323">
        <v>42.460104000000001</v>
      </c>
      <c r="V117" s="323">
        <v>42.494489000000002</v>
      </c>
      <c r="W117" s="323">
        <v>47.721018999999998</v>
      </c>
      <c r="X117" s="323">
        <v>52.893439000000001</v>
      </c>
      <c r="Y117" s="323">
        <v>1.3321160000000001</v>
      </c>
      <c r="Z117" s="323">
        <v>1077.2</v>
      </c>
      <c r="AA117" s="323">
        <v>1.2947</v>
      </c>
      <c r="AB117" s="323">
        <v>6</v>
      </c>
      <c r="AC117" s="323">
        <v>7</v>
      </c>
    </row>
    <row r="118" spans="1:29" x14ac:dyDescent="0.2">
      <c r="A118" t="s">
        <v>37</v>
      </c>
      <c r="B118" t="s">
        <v>206</v>
      </c>
      <c r="C118" t="s">
        <v>207</v>
      </c>
      <c r="D118" t="s">
        <v>208</v>
      </c>
      <c r="E118" s="323" t="s">
        <v>304</v>
      </c>
      <c r="F118" s="323" t="s">
        <v>290</v>
      </c>
      <c r="K118">
        <v>160</v>
      </c>
      <c r="L118" s="323">
        <v>400.45769999999999</v>
      </c>
      <c r="M118" s="323">
        <v>41.213377999999999</v>
      </c>
      <c r="N118" s="323">
        <v>47.436563</v>
      </c>
      <c r="O118" s="323">
        <v>51.642539999999997</v>
      </c>
      <c r="P118" s="323">
        <v>18.593665999999999</v>
      </c>
      <c r="Q118" s="323">
        <v>17.407965999999998</v>
      </c>
      <c r="R118" s="323">
        <v>77.561721000000006</v>
      </c>
      <c r="S118" s="323">
        <v>75.299066999999994</v>
      </c>
      <c r="T118" s="323">
        <v>39.774208999999999</v>
      </c>
      <c r="U118" s="323">
        <v>41.711799999999997</v>
      </c>
      <c r="V118" s="323">
        <v>41.204563</v>
      </c>
      <c r="W118" s="323">
        <v>47.428955000000002</v>
      </c>
      <c r="X118" s="323">
        <v>51.609529999999999</v>
      </c>
      <c r="Y118" s="323">
        <v>1.5118259999999999</v>
      </c>
      <c r="Z118" s="323">
        <v>610.1</v>
      </c>
      <c r="AA118" s="323">
        <v>1.2614000000000001</v>
      </c>
      <c r="AB118" s="323">
        <v>5</v>
      </c>
      <c r="AC118" s="323">
        <v>7</v>
      </c>
    </row>
    <row r="119" spans="1:29" x14ac:dyDescent="0.2">
      <c r="A119" t="s">
        <v>37</v>
      </c>
      <c r="B119" t="s">
        <v>206</v>
      </c>
      <c r="C119" t="s">
        <v>207</v>
      </c>
      <c r="D119" t="s">
        <v>208</v>
      </c>
      <c r="E119" s="323" t="s">
        <v>304</v>
      </c>
      <c r="F119" s="323" t="s">
        <v>290</v>
      </c>
      <c r="K119">
        <v>185</v>
      </c>
      <c r="L119" s="323">
        <v>176.43450000000001</v>
      </c>
      <c r="M119" s="323">
        <v>39.436233999999999</v>
      </c>
      <c r="N119" s="323">
        <v>47.004727000000003</v>
      </c>
      <c r="O119" s="323">
        <v>50.644793</v>
      </c>
      <c r="P119" s="323">
        <v>16.13842</v>
      </c>
      <c r="Q119" s="323">
        <v>15.598973000000001</v>
      </c>
      <c r="R119" s="323">
        <v>65.161832000000004</v>
      </c>
      <c r="S119" s="323">
        <v>62.901688999999998</v>
      </c>
      <c r="T119" s="323">
        <v>37.195748999999999</v>
      </c>
      <c r="U119" s="323">
        <v>40.608193</v>
      </c>
      <c r="V119" s="323">
        <v>39.422787</v>
      </c>
      <c r="W119" s="323">
        <v>46.98959</v>
      </c>
      <c r="X119" s="323">
        <v>50.622818000000002</v>
      </c>
      <c r="Y119" s="323">
        <v>1.51233</v>
      </c>
      <c r="Z119" s="323">
        <v>363</v>
      </c>
      <c r="AA119" s="323">
        <v>1.0507</v>
      </c>
      <c r="AB119" s="323">
        <v>5</v>
      </c>
      <c r="AC119" s="323">
        <v>7</v>
      </c>
    </row>
    <row r="120" spans="1:29" x14ac:dyDescent="0.2">
      <c r="A120" t="s">
        <v>37</v>
      </c>
      <c r="B120" t="s">
        <v>206</v>
      </c>
      <c r="C120" t="s">
        <v>207</v>
      </c>
      <c r="D120" t="s">
        <v>208</v>
      </c>
      <c r="E120" s="323" t="s">
        <v>304</v>
      </c>
      <c r="F120" s="323" t="s">
        <v>290</v>
      </c>
      <c r="K120">
        <v>210</v>
      </c>
      <c r="L120" s="323">
        <v>95.162999999999997</v>
      </c>
      <c r="M120" s="323">
        <v>37.223120999999999</v>
      </c>
      <c r="N120" s="323">
        <v>45.899065999999998</v>
      </c>
      <c r="O120" s="323">
        <v>48.487558999999997</v>
      </c>
      <c r="P120" s="323">
        <v>13.959327999999999</v>
      </c>
      <c r="Q120" s="323">
        <v>13.872691</v>
      </c>
      <c r="R120" s="323">
        <v>47.406795000000002</v>
      </c>
      <c r="S120" s="323">
        <v>45.002251000000001</v>
      </c>
      <c r="T120" s="323">
        <v>34.372790999999999</v>
      </c>
      <c r="U120" s="323">
        <v>38.781170000000003</v>
      </c>
      <c r="V120" s="323">
        <v>37.192832000000003</v>
      </c>
      <c r="W120" s="323">
        <v>45.876013</v>
      </c>
      <c r="X120" s="323">
        <v>48.473433</v>
      </c>
      <c r="Y120" s="323">
        <v>1.7023680000000001</v>
      </c>
      <c r="Z120" s="323">
        <v>233.2</v>
      </c>
      <c r="AA120" s="323">
        <v>0.76470000000000005</v>
      </c>
      <c r="AB120" s="323">
        <v>4</v>
      </c>
      <c r="AC120" s="323">
        <v>7</v>
      </c>
    </row>
    <row r="121" spans="1:29" x14ac:dyDescent="0.2">
      <c r="A121" t="s">
        <v>37</v>
      </c>
      <c r="B121" t="s">
        <v>206</v>
      </c>
      <c r="C121" t="s">
        <v>207</v>
      </c>
      <c r="D121" t="s">
        <v>208</v>
      </c>
      <c r="E121" s="323" t="s">
        <v>304</v>
      </c>
      <c r="F121" s="323" t="s">
        <v>290</v>
      </c>
      <c r="K121">
        <v>235</v>
      </c>
      <c r="L121" s="323">
        <v>60.521299999999997</v>
      </c>
      <c r="M121" s="323">
        <v>34.174546999999997</v>
      </c>
      <c r="N121" s="323">
        <v>42.405797999999997</v>
      </c>
      <c r="O121" s="323">
        <v>45.025962999999997</v>
      </c>
      <c r="P121" s="323">
        <v>11.919286</v>
      </c>
      <c r="Q121" s="323">
        <v>12.097685</v>
      </c>
      <c r="R121" s="323">
        <v>23.652138000000001</v>
      </c>
      <c r="S121" s="323">
        <v>21.390702999999998</v>
      </c>
      <c r="T121" s="323">
        <v>30.958359000000002</v>
      </c>
      <c r="U121" s="323">
        <v>35.305379000000002</v>
      </c>
      <c r="V121" s="323">
        <v>34.097284000000002</v>
      </c>
      <c r="W121" s="323">
        <v>42.370161000000003</v>
      </c>
      <c r="X121" s="323">
        <v>44.988833999999997</v>
      </c>
      <c r="Y121" s="323">
        <v>1.4973620000000001</v>
      </c>
      <c r="Z121" s="323">
        <v>185.6</v>
      </c>
      <c r="AA121" s="323">
        <v>0.60929999999999995</v>
      </c>
      <c r="AB121" s="323">
        <v>4</v>
      </c>
      <c r="AC121" s="323">
        <v>7</v>
      </c>
    </row>
    <row r="122" spans="1:29" x14ac:dyDescent="0.2">
      <c r="A122" t="s">
        <v>37</v>
      </c>
      <c r="B122" t="s">
        <v>206</v>
      </c>
      <c r="C122" t="s">
        <v>207</v>
      </c>
      <c r="D122" t="s">
        <v>208</v>
      </c>
      <c r="E122" s="323" t="s">
        <v>305</v>
      </c>
      <c r="F122" s="323" t="s">
        <v>291</v>
      </c>
      <c r="K122">
        <v>110</v>
      </c>
      <c r="L122" s="323">
        <v>37248.276400000002</v>
      </c>
      <c r="M122" s="323">
        <v>48.072329000000003</v>
      </c>
      <c r="N122" s="323">
        <v>48.977435</v>
      </c>
      <c r="O122" s="323">
        <v>56.081254999999999</v>
      </c>
      <c r="P122" s="323">
        <v>27.112328000000002</v>
      </c>
      <c r="Q122" s="323">
        <v>22.849724999999999</v>
      </c>
      <c r="R122" s="323">
        <v>91.835622000000001</v>
      </c>
      <c r="S122" s="323">
        <v>89.777214999999998</v>
      </c>
      <c r="T122" s="323">
        <v>44.816518000000002</v>
      </c>
      <c r="U122" s="323">
        <v>46.613145000000003</v>
      </c>
      <c r="V122" s="323">
        <v>47.933135</v>
      </c>
      <c r="W122" s="323">
        <v>48.872140000000002</v>
      </c>
      <c r="X122" s="323">
        <v>56.056896000000002</v>
      </c>
      <c r="Y122" s="323">
        <v>0.92634899999999998</v>
      </c>
      <c r="Z122" s="323">
        <v>6590.2</v>
      </c>
      <c r="AA122" s="323">
        <v>11.6073</v>
      </c>
      <c r="AB122" s="323">
        <v>9</v>
      </c>
      <c r="AC122" s="323">
        <v>14</v>
      </c>
    </row>
    <row r="123" spans="1:29" x14ac:dyDescent="0.2">
      <c r="A123" t="s">
        <v>37</v>
      </c>
      <c r="B123" t="s">
        <v>206</v>
      </c>
      <c r="C123" t="s">
        <v>207</v>
      </c>
      <c r="D123" t="s">
        <v>208</v>
      </c>
      <c r="E123" s="323" t="s">
        <v>305</v>
      </c>
      <c r="F123" s="323" t="s">
        <v>291</v>
      </c>
      <c r="K123">
        <v>135</v>
      </c>
      <c r="L123" s="323">
        <v>17518.065500000001</v>
      </c>
      <c r="M123" s="323">
        <v>44.623874000000001</v>
      </c>
      <c r="N123" s="323">
        <v>47.118527</v>
      </c>
      <c r="O123" s="323">
        <v>55.168554999999998</v>
      </c>
      <c r="P123" s="323">
        <v>22.745854000000001</v>
      </c>
      <c r="Q123" s="323">
        <v>19.437716999999999</v>
      </c>
      <c r="R123" s="323">
        <v>80.795463999999996</v>
      </c>
      <c r="S123" s="323">
        <v>78.821607999999998</v>
      </c>
      <c r="T123" s="323">
        <v>40.857650999999997</v>
      </c>
      <c r="U123" s="323">
        <v>44.345424999999999</v>
      </c>
      <c r="V123" s="323">
        <v>44.500807000000002</v>
      </c>
      <c r="W123" s="323">
        <v>47.069510999999999</v>
      </c>
      <c r="X123" s="323">
        <v>55.157679000000002</v>
      </c>
      <c r="Y123" s="323">
        <v>0.99552399999999996</v>
      </c>
      <c r="Z123" s="323">
        <v>6541.3</v>
      </c>
      <c r="AA123" s="323">
        <v>9.2342999999999993</v>
      </c>
      <c r="AB123" s="323">
        <v>9</v>
      </c>
      <c r="AC123" s="323">
        <v>14</v>
      </c>
    </row>
    <row r="124" spans="1:29" x14ac:dyDescent="0.2">
      <c r="A124" t="s">
        <v>37</v>
      </c>
      <c r="B124" t="s">
        <v>206</v>
      </c>
      <c r="C124" t="s">
        <v>207</v>
      </c>
      <c r="D124" t="s">
        <v>208</v>
      </c>
      <c r="E124" s="323" t="s">
        <v>305</v>
      </c>
      <c r="F124" s="323" t="s">
        <v>291</v>
      </c>
      <c r="K124">
        <v>160</v>
      </c>
      <c r="L124" s="323">
        <v>7542.1526999999996</v>
      </c>
      <c r="M124" s="323">
        <v>40.748469999999998</v>
      </c>
      <c r="N124" s="323">
        <v>45.506298000000001</v>
      </c>
      <c r="O124" s="323">
        <v>53.904997999999999</v>
      </c>
      <c r="P124" s="323">
        <v>17.903013000000001</v>
      </c>
      <c r="Q124" s="323">
        <v>15.519269</v>
      </c>
      <c r="R124" s="323">
        <v>59.831916999999997</v>
      </c>
      <c r="S124" s="323">
        <v>58.341603999999997</v>
      </c>
      <c r="T124" s="323">
        <v>36.544902999999998</v>
      </c>
      <c r="U124" s="323">
        <v>41.912205999999998</v>
      </c>
      <c r="V124" s="323">
        <v>40.632187000000002</v>
      </c>
      <c r="W124" s="323">
        <v>45.484355999999998</v>
      </c>
      <c r="X124" s="323">
        <v>53.899571999999999</v>
      </c>
      <c r="Y124" s="323">
        <v>0.95793300000000003</v>
      </c>
      <c r="Z124" s="323">
        <v>3899.5</v>
      </c>
      <c r="AA124" s="323">
        <v>6.6782000000000004</v>
      </c>
      <c r="AB124" s="323">
        <v>9</v>
      </c>
      <c r="AC124" s="323">
        <v>13</v>
      </c>
    </row>
    <row r="125" spans="1:29" x14ac:dyDescent="0.2">
      <c r="A125" t="s">
        <v>37</v>
      </c>
      <c r="B125" t="s">
        <v>206</v>
      </c>
      <c r="C125" t="s">
        <v>207</v>
      </c>
      <c r="D125" t="s">
        <v>208</v>
      </c>
      <c r="E125" s="323" t="s">
        <v>305</v>
      </c>
      <c r="F125" s="323" t="s">
        <v>291</v>
      </c>
      <c r="K125">
        <v>185</v>
      </c>
      <c r="L125" s="323">
        <v>2453.2217999999998</v>
      </c>
      <c r="M125" s="323">
        <v>37.043078999999999</v>
      </c>
      <c r="N125" s="323">
        <v>44.030800999999997</v>
      </c>
      <c r="O125" s="323">
        <v>52.43891</v>
      </c>
      <c r="P125" s="323">
        <v>13.163199000000001</v>
      </c>
      <c r="Q125" s="323">
        <v>11.793131000000001</v>
      </c>
      <c r="R125" s="323">
        <v>32.227485999999999</v>
      </c>
      <c r="S125" s="323">
        <v>31.406057000000001</v>
      </c>
      <c r="T125" s="323">
        <v>32.63355</v>
      </c>
      <c r="U125" s="323">
        <v>39.457507</v>
      </c>
      <c r="V125" s="323">
        <v>36.939394</v>
      </c>
      <c r="W125" s="323">
        <v>44.023668999999998</v>
      </c>
      <c r="X125" s="323">
        <v>52.437632999999998</v>
      </c>
      <c r="Y125" s="323">
        <v>1.0217480000000001</v>
      </c>
      <c r="Z125" s="323">
        <v>2745.2</v>
      </c>
      <c r="AA125" s="323">
        <v>4.4268999999999998</v>
      </c>
      <c r="AB125" s="323">
        <v>8</v>
      </c>
      <c r="AC125" s="323">
        <v>14</v>
      </c>
    </row>
    <row r="126" spans="1:29" x14ac:dyDescent="0.2">
      <c r="A126" t="s">
        <v>37</v>
      </c>
      <c r="B126" t="s">
        <v>206</v>
      </c>
      <c r="C126" t="s">
        <v>207</v>
      </c>
      <c r="D126" t="s">
        <v>208</v>
      </c>
      <c r="E126" s="323" t="s">
        <v>305</v>
      </c>
      <c r="F126" s="323" t="s">
        <v>291</v>
      </c>
      <c r="K126">
        <v>210</v>
      </c>
      <c r="L126" s="323">
        <v>512.69820000000004</v>
      </c>
      <c r="M126" s="323">
        <v>34.441999000000003</v>
      </c>
      <c r="N126" s="323">
        <v>42.797187999999998</v>
      </c>
      <c r="O126" s="323">
        <v>49.595505000000003</v>
      </c>
      <c r="P126" s="323">
        <v>9.6997970000000002</v>
      </c>
      <c r="Q126" s="323">
        <v>9.3205500000000008</v>
      </c>
      <c r="R126" s="323">
        <v>10.092095</v>
      </c>
      <c r="S126" s="323">
        <v>9.6988839999999996</v>
      </c>
      <c r="T126" s="323">
        <v>30.044727999999999</v>
      </c>
      <c r="U126" s="323">
        <v>37.326031</v>
      </c>
      <c r="V126" s="323">
        <v>34.392811000000002</v>
      </c>
      <c r="W126" s="323">
        <v>42.793481999999997</v>
      </c>
      <c r="X126" s="323">
        <v>49.594507999999998</v>
      </c>
      <c r="Y126" s="323">
        <v>1.8577589999999999</v>
      </c>
      <c r="Z126" s="323">
        <v>1344.8</v>
      </c>
      <c r="AA126" s="323">
        <v>3.1936</v>
      </c>
      <c r="AB126" s="323">
        <v>8</v>
      </c>
      <c r="AC126" s="323">
        <v>14</v>
      </c>
    </row>
    <row r="127" spans="1:29" x14ac:dyDescent="0.2">
      <c r="A127" t="s">
        <v>37</v>
      </c>
      <c r="B127" t="s">
        <v>206</v>
      </c>
      <c r="C127" t="s">
        <v>207</v>
      </c>
      <c r="D127" t="s">
        <v>208</v>
      </c>
      <c r="E127" s="323" t="s">
        <v>305</v>
      </c>
      <c r="F127" s="323" t="s">
        <v>291</v>
      </c>
      <c r="K127">
        <v>235</v>
      </c>
      <c r="L127" s="323">
        <v>143.84</v>
      </c>
      <c r="M127" s="323">
        <v>33.211835999999998</v>
      </c>
      <c r="N127" s="323">
        <v>41.233203000000003</v>
      </c>
      <c r="O127" s="323">
        <v>46.195411999999997</v>
      </c>
      <c r="P127" s="323">
        <v>8.4413459999999993</v>
      </c>
      <c r="Q127" s="323">
        <v>8.517455</v>
      </c>
      <c r="R127" s="323">
        <v>3.3686500000000001</v>
      </c>
      <c r="S127" s="323">
        <v>2.9505110000000001</v>
      </c>
      <c r="T127" s="323">
        <v>28.924151999999999</v>
      </c>
      <c r="U127" s="323">
        <v>35.819629999999997</v>
      </c>
      <c r="V127" s="323">
        <v>33.197414999999999</v>
      </c>
      <c r="W127" s="323">
        <v>41.231062000000001</v>
      </c>
      <c r="X127" s="323">
        <v>46.194398999999997</v>
      </c>
      <c r="Y127" s="323">
        <v>2.0737350000000001</v>
      </c>
      <c r="Z127" s="323">
        <v>598.79999999999995</v>
      </c>
      <c r="AA127" s="323">
        <v>2.3041</v>
      </c>
      <c r="AB127" s="323">
        <v>8</v>
      </c>
      <c r="AC127" s="323">
        <v>14</v>
      </c>
    </row>
    <row r="128" spans="1:29" x14ac:dyDescent="0.2">
      <c r="A128" t="s">
        <v>37</v>
      </c>
      <c r="B128" t="s">
        <v>206</v>
      </c>
      <c r="C128" t="s">
        <v>207</v>
      </c>
      <c r="D128" t="s">
        <v>208</v>
      </c>
      <c r="E128" s="323" t="s">
        <v>305</v>
      </c>
      <c r="F128" s="323" t="s">
        <v>292</v>
      </c>
      <c r="K128">
        <v>110</v>
      </c>
      <c r="L128" s="323">
        <v>9976.768</v>
      </c>
      <c r="M128" s="323">
        <v>48.711844999999997</v>
      </c>
      <c r="N128" s="323">
        <v>51.587218</v>
      </c>
      <c r="O128" s="323">
        <v>53.634874000000003</v>
      </c>
      <c r="P128" s="323">
        <v>28.085588000000001</v>
      </c>
      <c r="Q128" s="323">
        <v>23.749655000000001</v>
      </c>
      <c r="R128" s="323">
        <v>90.129509999999996</v>
      </c>
      <c r="S128" s="323">
        <v>88.045393000000004</v>
      </c>
      <c r="T128" s="323">
        <v>46.499389999999998</v>
      </c>
      <c r="U128" s="323">
        <v>47.010613999999997</v>
      </c>
      <c r="V128" s="323">
        <v>48.578601999999997</v>
      </c>
      <c r="W128" s="323">
        <v>51.584701000000003</v>
      </c>
      <c r="X128" s="323">
        <v>53.619928999999999</v>
      </c>
      <c r="Y128" s="323">
        <v>0.24197399999999999</v>
      </c>
      <c r="Z128" s="323">
        <v>8265.4</v>
      </c>
      <c r="AA128" s="323">
        <v>10.650700000000001</v>
      </c>
      <c r="AB128" s="323">
        <v>10</v>
      </c>
      <c r="AC128" s="323">
        <v>14</v>
      </c>
    </row>
    <row r="129" spans="1:29" x14ac:dyDescent="0.2">
      <c r="A129" t="s">
        <v>37</v>
      </c>
      <c r="B129" t="s">
        <v>206</v>
      </c>
      <c r="C129" t="s">
        <v>207</v>
      </c>
      <c r="D129" t="s">
        <v>208</v>
      </c>
      <c r="E129" s="323" t="s">
        <v>305</v>
      </c>
      <c r="F129" s="323" t="s">
        <v>292</v>
      </c>
      <c r="K129">
        <v>135</v>
      </c>
      <c r="L129" s="323">
        <v>4432.2560000000003</v>
      </c>
      <c r="M129" s="323">
        <v>45.107151000000002</v>
      </c>
      <c r="N129" s="323">
        <v>51.118704999999999</v>
      </c>
      <c r="O129" s="323">
        <v>52.333360999999996</v>
      </c>
      <c r="P129" s="323">
        <v>23.081109000000001</v>
      </c>
      <c r="Q129" s="323">
        <v>19.663786000000002</v>
      </c>
      <c r="R129" s="323">
        <v>79.249761000000007</v>
      </c>
      <c r="S129" s="323">
        <v>77.195442</v>
      </c>
      <c r="T129" s="323">
        <v>41.994739000000003</v>
      </c>
      <c r="U129" s="323">
        <v>45.223647999999997</v>
      </c>
      <c r="V129" s="323">
        <v>44.970168999999999</v>
      </c>
      <c r="W129" s="323">
        <v>51.113796000000001</v>
      </c>
      <c r="X129" s="323">
        <v>52.309902999999998</v>
      </c>
      <c r="Y129" s="323">
        <v>0.227854</v>
      </c>
      <c r="Z129" s="323">
        <v>5238.6000000000004</v>
      </c>
      <c r="AA129" s="323">
        <v>8.6913</v>
      </c>
      <c r="AB129" s="323">
        <v>10</v>
      </c>
      <c r="AC129" s="323">
        <v>14</v>
      </c>
    </row>
    <row r="130" spans="1:29" x14ac:dyDescent="0.2">
      <c r="A130" t="s">
        <v>37</v>
      </c>
      <c r="B130" t="s">
        <v>206</v>
      </c>
      <c r="C130" t="s">
        <v>207</v>
      </c>
      <c r="D130" t="s">
        <v>208</v>
      </c>
      <c r="E130" s="323" t="s">
        <v>305</v>
      </c>
      <c r="F130" s="323" t="s">
        <v>292</v>
      </c>
      <c r="K130">
        <v>160</v>
      </c>
      <c r="L130" s="323">
        <v>1542.9177999999999</v>
      </c>
      <c r="M130" s="323">
        <v>41.526994000000002</v>
      </c>
      <c r="N130" s="323">
        <v>50.601187000000003</v>
      </c>
      <c r="O130" s="323">
        <v>50.969698999999999</v>
      </c>
      <c r="P130" s="323">
        <v>18.231918</v>
      </c>
      <c r="Q130" s="323">
        <v>15.700798000000001</v>
      </c>
      <c r="R130" s="323">
        <v>58.16677</v>
      </c>
      <c r="S130" s="323">
        <v>56.820689999999999</v>
      </c>
      <c r="T130" s="323">
        <v>37.784863000000001</v>
      </c>
      <c r="U130" s="323">
        <v>43.115110000000001</v>
      </c>
      <c r="V130" s="323">
        <v>41.414631</v>
      </c>
      <c r="W130" s="323">
        <v>50.594214000000001</v>
      </c>
      <c r="X130" s="323">
        <v>50.948766999999997</v>
      </c>
      <c r="Y130" s="323">
        <v>0.24030099999999999</v>
      </c>
      <c r="Z130" s="323">
        <v>3384.1</v>
      </c>
      <c r="AA130" s="323">
        <v>5.8064999999999998</v>
      </c>
      <c r="AB130" s="323">
        <v>10</v>
      </c>
      <c r="AC130" s="323">
        <v>14</v>
      </c>
    </row>
    <row r="131" spans="1:29" x14ac:dyDescent="0.2">
      <c r="A131" t="s">
        <v>37</v>
      </c>
      <c r="B131" t="s">
        <v>206</v>
      </c>
      <c r="C131" t="s">
        <v>207</v>
      </c>
      <c r="D131" t="s">
        <v>208</v>
      </c>
      <c r="E131" s="323" t="s">
        <v>305</v>
      </c>
      <c r="F131" s="323" t="s">
        <v>292</v>
      </c>
      <c r="K131">
        <v>185</v>
      </c>
      <c r="L131" s="323">
        <v>415.31349999999998</v>
      </c>
      <c r="M131" s="323">
        <v>38.874436000000003</v>
      </c>
      <c r="N131" s="323">
        <v>50.080508000000002</v>
      </c>
      <c r="O131" s="323">
        <v>49.731377999999999</v>
      </c>
      <c r="P131" s="323">
        <v>14.370234</v>
      </c>
      <c r="Q131" s="323">
        <v>12.900259</v>
      </c>
      <c r="R131" s="323">
        <v>33.103197999999999</v>
      </c>
      <c r="S131" s="323">
        <v>32.458534</v>
      </c>
      <c r="T131" s="323">
        <v>34.866830999999998</v>
      </c>
      <c r="U131" s="323">
        <v>41.245939999999997</v>
      </c>
      <c r="V131" s="323">
        <v>38.810499</v>
      </c>
      <c r="W131" s="323">
        <v>50.075083999999997</v>
      </c>
      <c r="X131" s="323">
        <v>49.721429999999998</v>
      </c>
      <c r="Y131" s="323">
        <v>0.36387799999999998</v>
      </c>
      <c r="Z131" s="323">
        <v>1932.4</v>
      </c>
      <c r="AA131" s="323">
        <v>3.702</v>
      </c>
      <c r="AB131" s="323">
        <v>8</v>
      </c>
      <c r="AC131" s="323">
        <v>14</v>
      </c>
    </row>
    <row r="132" spans="1:29" x14ac:dyDescent="0.2">
      <c r="A132" t="s">
        <v>37</v>
      </c>
      <c r="B132" t="s">
        <v>206</v>
      </c>
      <c r="C132" t="s">
        <v>207</v>
      </c>
      <c r="D132" t="s">
        <v>208</v>
      </c>
      <c r="E132" s="323" t="s">
        <v>305</v>
      </c>
      <c r="F132" s="323" t="s">
        <v>292</v>
      </c>
      <c r="K132">
        <v>210</v>
      </c>
      <c r="L132" s="323">
        <v>104.1396</v>
      </c>
      <c r="M132" s="323">
        <v>37.081145999999997</v>
      </c>
      <c r="N132" s="323">
        <v>48.715527000000002</v>
      </c>
      <c r="O132" s="323">
        <v>47.864547000000002</v>
      </c>
      <c r="P132" s="323">
        <v>11.952362000000001</v>
      </c>
      <c r="Q132" s="323">
        <v>11.425532</v>
      </c>
      <c r="R132" s="323">
        <v>16.295245000000001</v>
      </c>
      <c r="S132" s="323">
        <v>15.988091000000001</v>
      </c>
      <c r="T132" s="323">
        <v>33.099155000000003</v>
      </c>
      <c r="U132" s="323">
        <v>39.307264000000004</v>
      </c>
      <c r="V132" s="323">
        <v>37.047136000000002</v>
      </c>
      <c r="W132" s="323">
        <v>48.707056999999999</v>
      </c>
      <c r="X132" s="323">
        <v>47.851851000000003</v>
      </c>
      <c r="Y132" s="323">
        <v>0.58111599999999997</v>
      </c>
      <c r="Z132" s="323">
        <v>850</v>
      </c>
      <c r="AA132" s="323">
        <v>2.3982000000000001</v>
      </c>
      <c r="AB132" s="323">
        <v>8</v>
      </c>
      <c r="AC132" s="323">
        <v>14</v>
      </c>
    </row>
    <row r="133" spans="1:29" x14ac:dyDescent="0.2">
      <c r="A133" t="s">
        <v>37</v>
      </c>
      <c r="B133" t="s">
        <v>206</v>
      </c>
      <c r="C133" t="s">
        <v>207</v>
      </c>
      <c r="D133" t="s">
        <v>208</v>
      </c>
      <c r="E133" s="323" t="s">
        <v>305</v>
      </c>
      <c r="F133" s="323" t="s">
        <v>292</v>
      </c>
      <c r="K133">
        <v>235</v>
      </c>
      <c r="L133" s="323">
        <v>34.897500000000001</v>
      </c>
      <c r="M133" s="323">
        <v>35.490189000000001</v>
      </c>
      <c r="N133" s="323">
        <v>43.545757000000002</v>
      </c>
      <c r="O133" s="323">
        <v>44.910505999999998</v>
      </c>
      <c r="P133" s="323">
        <v>10.703664</v>
      </c>
      <c r="Q133" s="323">
        <v>10.710316000000001</v>
      </c>
      <c r="R133" s="323">
        <v>9.6107040000000001</v>
      </c>
      <c r="S133" s="323">
        <v>9.2634249999999998</v>
      </c>
      <c r="T133" s="323">
        <v>31.587185999999999</v>
      </c>
      <c r="U133" s="323">
        <v>36.541367000000001</v>
      </c>
      <c r="V133" s="323">
        <v>35.447678000000003</v>
      </c>
      <c r="W133" s="323">
        <v>43.544226999999999</v>
      </c>
      <c r="X133" s="323">
        <v>44.891782999999997</v>
      </c>
      <c r="Y133" s="323">
        <v>0.49617099999999997</v>
      </c>
      <c r="Z133" s="323">
        <v>433.1</v>
      </c>
      <c r="AA133" s="323">
        <v>2.1052</v>
      </c>
      <c r="AB133" s="323">
        <v>7</v>
      </c>
      <c r="AC133" s="323">
        <v>13</v>
      </c>
    </row>
    <row r="134" spans="1:29" x14ac:dyDescent="0.2">
      <c r="A134" t="s">
        <v>37</v>
      </c>
      <c r="B134" t="s">
        <v>206</v>
      </c>
      <c r="C134" t="s">
        <v>207</v>
      </c>
      <c r="D134" t="s">
        <v>208</v>
      </c>
      <c r="E134" s="323" t="s">
        <v>305</v>
      </c>
      <c r="F134" s="323" t="s">
        <v>293</v>
      </c>
      <c r="K134">
        <v>110</v>
      </c>
      <c r="L134" s="323">
        <v>1968.6632999999999</v>
      </c>
      <c r="M134" s="323">
        <v>45.569777999999999</v>
      </c>
      <c r="N134" s="323">
        <v>51.220495999999997</v>
      </c>
      <c r="O134" s="323">
        <v>51.604044999999999</v>
      </c>
      <c r="P134" s="323">
        <v>24.823906000000001</v>
      </c>
      <c r="Q134" s="323">
        <v>24.628285000000002</v>
      </c>
      <c r="R134" s="323">
        <v>93.457345000000004</v>
      </c>
      <c r="S134" s="323">
        <v>91.762859000000006</v>
      </c>
      <c r="T134" s="323">
        <v>46.467827</v>
      </c>
      <c r="U134" s="323">
        <v>46.624358000000001</v>
      </c>
      <c r="V134" s="323">
        <v>45.517949999999999</v>
      </c>
      <c r="W134" s="323">
        <v>51.139496000000001</v>
      </c>
      <c r="X134" s="323">
        <v>51.498516000000002</v>
      </c>
      <c r="Y134" s="323">
        <v>0.15808</v>
      </c>
      <c r="Z134" s="323">
        <v>812</v>
      </c>
      <c r="AA134" s="323">
        <v>1.9496</v>
      </c>
      <c r="AB134" s="323">
        <v>7</v>
      </c>
      <c r="AC134" s="323">
        <v>5</v>
      </c>
    </row>
    <row r="135" spans="1:29" x14ac:dyDescent="0.2">
      <c r="A135" t="s">
        <v>37</v>
      </c>
      <c r="B135" t="s">
        <v>206</v>
      </c>
      <c r="C135" t="s">
        <v>207</v>
      </c>
      <c r="D135" t="s">
        <v>208</v>
      </c>
      <c r="E135" s="323" t="s">
        <v>305</v>
      </c>
      <c r="F135" s="323" t="s">
        <v>293</v>
      </c>
      <c r="K135">
        <v>135</v>
      </c>
      <c r="L135" s="323">
        <v>846.38250000000005</v>
      </c>
      <c r="M135" s="323">
        <v>43.621827000000003</v>
      </c>
      <c r="N135" s="323">
        <v>48.676338000000001</v>
      </c>
      <c r="O135" s="323">
        <v>48.755363000000003</v>
      </c>
      <c r="P135" s="323">
        <v>21.829743000000001</v>
      </c>
      <c r="Q135" s="323">
        <v>22.266221000000002</v>
      </c>
      <c r="R135" s="323">
        <v>87.762694999999994</v>
      </c>
      <c r="S135" s="323">
        <v>85.743575000000007</v>
      </c>
      <c r="T135" s="323">
        <v>42.571528999999998</v>
      </c>
      <c r="U135" s="323">
        <v>44.402351000000003</v>
      </c>
      <c r="V135" s="323">
        <v>43.568567999999999</v>
      </c>
      <c r="W135" s="323">
        <v>48.589429000000003</v>
      </c>
      <c r="X135" s="323">
        <v>48.636473000000002</v>
      </c>
      <c r="Y135" s="323">
        <v>0.20222200000000001</v>
      </c>
      <c r="Z135" s="323">
        <v>833</v>
      </c>
      <c r="AA135" s="323">
        <v>1.2995000000000001</v>
      </c>
      <c r="AB135" s="323">
        <v>6</v>
      </c>
      <c r="AC135" s="323">
        <v>5</v>
      </c>
    </row>
    <row r="136" spans="1:29" x14ac:dyDescent="0.2">
      <c r="A136" t="s">
        <v>37</v>
      </c>
      <c r="B136" t="s">
        <v>206</v>
      </c>
      <c r="C136" t="s">
        <v>207</v>
      </c>
      <c r="D136" t="s">
        <v>208</v>
      </c>
      <c r="E136" s="323" t="s">
        <v>305</v>
      </c>
      <c r="F136" s="323" t="s">
        <v>293</v>
      </c>
      <c r="K136">
        <v>160</v>
      </c>
      <c r="L136" s="323">
        <v>406.9178</v>
      </c>
      <c r="M136" s="323">
        <v>40.947270000000003</v>
      </c>
      <c r="N136" s="323">
        <v>45.795054999999998</v>
      </c>
      <c r="O136" s="323">
        <v>45.638188999999997</v>
      </c>
      <c r="P136" s="323">
        <v>18.429607000000001</v>
      </c>
      <c r="Q136" s="323">
        <v>19.289498999999999</v>
      </c>
      <c r="R136" s="323">
        <v>76.978200999999999</v>
      </c>
      <c r="S136" s="323">
        <v>74.763964000000001</v>
      </c>
      <c r="T136" s="323">
        <v>38.419922999999997</v>
      </c>
      <c r="U136" s="323">
        <v>41.691727</v>
      </c>
      <c r="V136" s="323">
        <v>40.861567000000001</v>
      </c>
      <c r="W136" s="323">
        <v>45.722217000000001</v>
      </c>
      <c r="X136" s="323">
        <v>45.524524999999997</v>
      </c>
      <c r="Y136" s="323">
        <v>0.22012899999999999</v>
      </c>
      <c r="Z136" s="323">
        <v>575.9</v>
      </c>
      <c r="AA136" s="323">
        <v>0.7389</v>
      </c>
      <c r="AB136" s="323">
        <v>5</v>
      </c>
      <c r="AC136" s="323">
        <v>5</v>
      </c>
    </row>
    <row r="137" spans="1:29" x14ac:dyDescent="0.2">
      <c r="A137" t="s">
        <v>37</v>
      </c>
      <c r="B137" t="s">
        <v>206</v>
      </c>
      <c r="C137" t="s">
        <v>207</v>
      </c>
      <c r="D137" t="s">
        <v>208</v>
      </c>
      <c r="E137" s="323" t="s">
        <v>305</v>
      </c>
      <c r="F137" s="323" t="s">
        <v>293</v>
      </c>
      <c r="K137">
        <v>185</v>
      </c>
      <c r="L137" s="323">
        <v>199.8895</v>
      </c>
      <c r="M137" s="323">
        <v>37.846600000000002</v>
      </c>
      <c r="N137" s="323">
        <v>42.879091000000003</v>
      </c>
      <c r="O137" s="323">
        <v>42.520349000000003</v>
      </c>
      <c r="P137" s="323">
        <v>15.068832</v>
      </c>
      <c r="Q137" s="323">
        <v>16.106749000000001</v>
      </c>
      <c r="R137" s="323">
        <v>60.765296999999997</v>
      </c>
      <c r="S137" s="323">
        <v>58.505178000000001</v>
      </c>
      <c r="T137" s="323">
        <v>34.436965000000001</v>
      </c>
      <c r="U137" s="323">
        <v>38.746986</v>
      </c>
      <c r="V137" s="323">
        <v>37.742565999999997</v>
      </c>
      <c r="W137" s="323">
        <v>42.831010999999997</v>
      </c>
      <c r="X137" s="323">
        <v>42.438245999999999</v>
      </c>
      <c r="Y137" s="323">
        <v>0.26962399999999997</v>
      </c>
      <c r="Z137" s="323">
        <v>322.60000000000002</v>
      </c>
      <c r="AA137" s="323">
        <v>0.69299999999999995</v>
      </c>
      <c r="AB137" s="323">
        <v>5</v>
      </c>
      <c r="AC137" s="323">
        <v>5</v>
      </c>
    </row>
    <row r="138" spans="1:29" x14ac:dyDescent="0.2">
      <c r="A138" t="s">
        <v>37</v>
      </c>
      <c r="B138" t="s">
        <v>206</v>
      </c>
      <c r="C138" t="s">
        <v>207</v>
      </c>
      <c r="D138" t="s">
        <v>208</v>
      </c>
      <c r="E138" s="323" t="s">
        <v>305</v>
      </c>
      <c r="F138" s="323" t="s">
        <v>293</v>
      </c>
      <c r="K138">
        <v>210</v>
      </c>
      <c r="L138" s="323">
        <v>90.816000000000003</v>
      </c>
      <c r="M138" s="323">
        <v>34.412236</v>
      </c>
      <c r="N138" s="323">
        <v>40.056469</v>
      </c>
      <c r="O138" s="323">
        <v>39.352322000000001</v>
      </c>
      <c r="P138" s="323">
        <v>11.764984</v>
      </c>
      <c r="Q138" s="323">
        <v>12.789355</v>
      </c>
      <c r="R138" s="323">
        <v>38.282477</v>
      </c>
      <c r="S138" s="323">
        <v>36.562033999999997</v>
      </c>
      <c r="T138" s="323">
        <v>30.518018000000001</v>
      </c>
      <c r="U138" s="323">
        <v>35.537112999999998</v>
      </c>
      <c r="V138" s="323">
        <v>34.305653</v>
      </c>
      <c r="W138" s="323">
        <v>40.035733</v>
      </c>
      <c r="X138" s="323">
        <v>39.305512</v>
      </c>
      <c r="Y138" s="323">
        <v>0.43189100000000002</v>
      </c>
      <c r="Z138" s="323">
        <v>281.3</v>
      </c>
      <c r="AA138" s="323">
        <v>0.55120000000000002</v>
      </c>
      <c r="AB138" s="323">
        <v>5</v>
      </c>
      <c r="AC138" s="323">
        <v>5</v>
      </c>
    </row>
    <row r="139" spans="1:29" x14ac:dyDescent="0.2">
      <c r="A139" t="s">
        <v>37</v>
      </c>
      <c r="B139" t="s">
        <v>206</v>
      </c>
      <c r="C139" t="s">
        <v>207</v>
      </c>
      <c r="D139" t="s">
        <v>208</v>
      </c>
      <c r="E139" s="323" t="s">
        <v>305</v>
      </c>
      <c r="F139" s="323" t="s">
        <v>293</v>
      </c>
      <c r="K139">
        <v>235</v>
      </c>
      <c r="L139" s="323">
        <v>42.181800000000003</v>
      </c>
      <c r="M139" s="323">
        <v>31.289325000000002</v>
      </c>
      <c r="N139" s="323">
        <v>37.518785999999999</v>
      </c>
      <c r="O139" s="323">
        <v>36.686374999999998</v>
      </c>
      <c r="P139" s="323">
        <v>9.0576229999999995</v>
      </c>
      <c r="Q139" s="323">
        <v>9.9659879999999994</v>
      </c>
      <c r="R139" s="323">
        <v>16.537534000000001</v>
      </c>
      <c r="S139" s="323">
        <v>15.602259999999999</v>
      </c>
      <c r="T139" s="323">
        <v>27.192291000000001</v>
      </c>
      <c r="U139" s="323">
        <v>32.561478999999999</v>
      </c>
      <c r="V139" s="323">
        <v>31.196027000000001</v>
      </c>
      <c r="W139" s="323">
        <v>37.511674999999997</v>
      </c>
      <c r="X139" s="323">
        <v>36.664788999999999</v>
      </c>
      <c r="Y139" s="323">
        <v>0.450909</v>
      </c>
      <c r="Z139" s="323">
        <v>169.3</v>
      </c>
      <c r="AA139" s="323">
        <v>0.50790000000000002</v>
      </c>
      <c r="AB139" s="323">
        <v>4</v>
      </c>
      <c r="AC139" s="323">
        <v>5</v>
      </c>
    </row>
    <row r="140" spans="1:29" x14ac:dyDescent="0.2">
      <c r="A140" t="s">
        <v>37</v>
      </c>
      <c r="B140" t="s">
        <v>206</v>
      </c>
      <c r="C140" t="s">
        <v>207</v>
      </c>
      <c r="D140" t="s">
        <v>208</v>
      </c>
      <c r="E140" s="323" t="s">
        <v>305</v>
      </c>
      <c r="F140" s="323" t="s">
        <v>294</v>
      </c>
      <c r="K140">
        <v>110</v>
      </c>
      <c r="L140" s="323">
        <v>8767.8544999999995</v>
      </c>
      <c r="M140" s="323">
        <v>44.468738999999999</v>
      </c>
      <c r="N140" s="323">
        <v>46.800151</v>
      </c>
      <c r="O140" s="323">
        <v>52.866629000000003</v>
      </c>
      <c r="P140" s="323">
        <v>23.487555</v>
      </c>
      <c r="Q140" s="323">
        <v>21.202349000000002</v>
      </c>
      <c r="R140" s="323">
        <v>86.351495</v>
      </c>
      <c r="S140" s="323">
        <v>85.555081000000001</v>
      </c>
      <c r="T140" s="323">
        <v>44.528686999999998</v>
      </c>
      <c r="U140" s="323">
        <v>47.661605999999999</v>
      </c>
      <c r="V140" s="323">
        <v>44.275053</v>
      </c>
      <c r="W140" s="323">
        <v>46.701653</v>
      </c>
      <c r="X140" s="323">
        <v>52.841628</v>
      </c>
      <c r="Y140" s="323">
        <v>2.0926200000000001</v>
      </c>
      <c r="Z140" s="323">
        <v>5849.2</v>
      </c>
      <c r="AA140" s="323">
        <v>2.2323</v>
      </c>
      <c r="AB140" s="323">
        <v>7</v>
      </c>
      <c r="AC140" s="323">
        <v>6</v>
      </c>
    </row>
    <row r="141" spans="1:29" x14ac:dyDescent="0.2">
      <c r="A141" t="s">
        <v>37</v>
      </c>
      <c r="B141" t="s">
        <v>206</v>
      </c>
      <c r="C141" t="s">
        <v>207</v>
      </c>
      <c r="D141" t="s">
        <v>208</v>
      </c>
      <c r="E141" s="323" t="s">
        <v>305</v>
      </c>
      <c r="F141" s="323" t="s">
        <v>294</v>
      </c>
      <c r="K141">
        <v>135</v>
      </c>
      <c r="L141" s="323">
        <v>1330.5454999999999</v>
      </c>
      <c r="M141" s="323">
        <v>42.642685</v>
      </c>
      <c r="N141" s="323">
        <v>45.760173000000002</v>
      </c>
      <c r="O141" s="323">
        <v>52.385026000000003</v>
      </c>
      <c r="P141" s="323">
        <v>20.123664999999999</v>
      </c>
      <c r="Q141" s="323">
        <v>18.573183</v>
      </c>
      <c r="R141" s="323">
        <v>77.086316999999994</v>
      </c>
      <c r="S141" s="323">
        <v>76.341238000000004</v>
      </c>
      <c r="T141" s="323">
        <v>41.348410999999999</v>
      </c>
      <c r="U141" s="323">
        <v>46.493879999999997</v>
      </c>
      <c r="V141" s="323">
        <v>42.568944999999999</v>
      </c>
      <c r="W141" s="323">
        <v>45.729615000000003</v>
      </c>
      <c r="X141" s="323">
        <v>52.374600999999998</v>
      </c>
      <c r="Y141" s="323">
        <v>2.2228159999999999</v>
      </c>
      <c r="Z141" s="323">
        <v>2130.3000000000002</v>
      </c>
      <c r="AA141" s="323">
        <v>1.0423</v>
      </c>
      <c r="AB141" s="323">
        <v>6</v>
      </c>
      <c r="AC141" s="323">
        <v>6</v>
      </c>
    </row>
    <row r="142" spans="1:29" x14ac:dyDescent="0.2">
      <c r="A142" t="s">
        <v>37</v>
      </c>
      <c r="B142" t="s">
        <v>206</v>
      </c>
      <c r="C142" t="s">
        <v>207</v>
      </c>
      <c r="D142" t="s">
        <v>208</v>
      </c>
      <c r="E142" s="323" t="s">
        <v>305</v>
      </c>
      <c r="F142" s="323" t="s">
        <v>294</v>
      </c>
      <c r="K142">
        <v>160</v>
      </c>
      <c r="L142" s="323">
        <v>256.14550000000003</v>
      </c>
      <c r="M142" s="323">
        <v>42.046962000000001</v>
      </c>
      <c r="N142" s="323">
        <v>45.282919999999997</v>
      </c>
      <c r="O142" s="323">
        <v>52.036194000000002</v>
      </c>
      <c r="P142" s="323">
        <v>18.952577999999999</v>
      </c>
      <c r="Q142" s="323">
        <v>17.798812000000002</v>
      </c>
      <c r="R142" s="323">
        <v>71.231482</v>
      </c>
      <c r="S142" s="323">
        <v>70.222356000000005</v>
      </c>
      <c r="T142" s="323">
        <v>40.284376000000002</v>
      </c>
      <c r="U142" s="323">
        <v>46.023688999999997</v>
      </c>
      <c r="V142" s="323">
        <v>42.029938999999999</v>
      </c>
      <c r="W142" s="323">
        <v>45.275795000000002</v>
      </c>
      <c r="X142" s="323">
        <v>52.024782000000002</v>
      </c>
      <c r="Y142" s="323">
        <v>2.2122579999999998</v>
      </c>
      <c r="Z142" s="323">
        <v>857</v>
      </c>
      <c r="AA142" s="323">
        <v>0.67589999999999995</v>
      </c>
      <c r="AB142" s="323">
        <v>5</v>
      </c>
      <c r="AC142" s="323">
        <v>6</v>
      </c>
    </row>
    <row r="143" spans="1:29" x14ac:dyDescent="0.2">
      <c r="A143" t="s">
        <v>37</v>
      </c>
      <c r="B143" t="s">
        <v>206</v>
      </c>
      <c r="C143" t="s">
        <v>207</v>
      </c>
      <c r="D143" t="s">
        <v>208</v>
      </c>
      <c r="E143" s="323" t="s">
        <v>305</v>
      </c>
      <c r="F143" s="323" t="s">
        <v>294</v>
      </c>
      <c r="K143">
        <v>185</v>
      </c>
      <c r="L143" s="323">
        <v>89.658199999999994</v>
      </c>
      <c r="M143" s="323">
        <v>41.345925000000001</v>
      </c>
      <c r="N143" s="323">
        <v>44.589835999999998</v>
      </c>
      <c r="O143" s="323">
        <v>51.240361</v>
      </c>
      <c r="P143" s="323">
        <v>17.797545</v>
      </c>
      <c r="Q143" s="323">
        <v>17.021763</v>
      </c>
      <c r="R143" s="323">
        <v>62.467978000000002</v>
      </c>
      <c r="S143" s="323">
        <v>61.410995999999997</v>
      </c>
      <c r="T143" s="323">
        <v>39.100575999999997</v>
      </c>
      <c r="U143" s="323">
        <v>45.284714000000001</v>
      </c>
      <c r="V143" s="323">
        <v>41.322004999999997</v>
      </c>
      <c r="W143" s="323">
        <v>44.581822000000003</v>
      </c>
      <c r="X143" s="323">
        <v>51.224944000000001</v>
      </c>
      <c r="Y143" s="323">
        <v>2.4123700000000001</v>
      </c>
      <c r="Z143" s="323">
        <v>360.9</v>
      </c>
      <c r="AA143" s="323">
        <v>0.49890000000000001</v>
      </c>
      <c r="AB143" s="323">
        <v>4</v>
      </c>
      <c r="AC143" s="323">
        <v>5</v>
      </c>
    </row>
    <row r="144" spans="1:29" x14ac:dyDescent="0.2">
      <c r="A144" t="s">
        <v>37</v>
      </c>
      <c r="B144" t="s">
        <v>206</v>
      </c>
      <c r="C144" t="s">
        <v>207</v>
      </c>
      <c r="D144" t="s">
        <v>208</v>
      </c>
      <c r="E144" s="323" t="s">
        <v>305</v>
      </c>
      <c r="F144" s="323" t="s">
        <v>294</v>
      </c>
      <c r="K144">
        <v>210</v>
      </c>
      <c r="L144" s="323">
        <v>53.949100000000001</v>
      </c>
      <c r="M144" s="323">
        <v>39.972414000000001</v>
      </c>
      <c r="N144" s="323">
        <v>43.462907999999999</v>
      </c>
      <c r="O144" s="323">
        <v>49.931505000000001</v>
      </c>
      <c r="P144" s="323">
        <v>15.984029</v>
      </c>
      <c r="Q144" s="323">
        <v>15.650107999999999</v>
      </c>
      <c r="R144" s="323">
        <v>46.965170000000001</v>
      </c>
      <c r="S144" s="323">
        <v>45.858409000000002</v>
      </c>
      <c r="T144" s="323">
        <v>37.114339000000001</v>
      </c>
      <c r="U144" s="323">
        <v>43.985742999999999</v>
      </c>
      <c r="V144" s="323">
        <v>39.914999000000002</v>
      </c>
      <c r="W144" s="323">
        <v>43.454013000000003</v>
      </c>
      <c r="X144" s="323">
        <v>49.922156999999999</v>
      </c>
      <c r="Y144" s="323">
        <v>3.228421</v>
      </c>
      <c r="Z144" s="323">
        <v>191.2</v>
      </c>
      <c r="AA144" s="323">
        <v>0.59150000000000003</v>
      </c>
      <c r="AB144" s="323">
        <v>4</v>
      </c>
      <c r="AC144" s="323">
        <v>6</v>
      </c>
    </row>
    <row r="145" spans="1:29" x14ac:dyDescent="0.2">
      <c r="A145" t="s">
        <v>37</v>
      </c>
      <c r="B145" t="s">
        <v>206</v>
      </c>
      <c r="C145" t="s">
        <v>207</v>
      </c>
      <c r="D145" t="s">
        <v>208</v>
      </c>
      <c r="E145" s="323" t="s">
        <v>305</v>
      </c>
      <c r="F145" s="323" t="s">
        <v>294</v>
      </c>
      <c r="K145">
        <v>235</v>
      </c>
      <c r="L145" s="323">
        <v>36.087299999999999</v>
      </c>
      <c r="M145" s="323">
        <v>37.889552999999999</v>
      </c>
      <c r="N145" s="323">
        <v>41.581707999999999</v>
      </c>
      <c r="O145" s="323">
        <v>47.091504999999998</v>
      </c>
      <c r="P145" s="323">
        <v>14.103047</v>
      </c>
      <c r="Q145" s="323">
        <v>13.999568999999999</v>
      </c>
      <c r="R145" s="323">
        <v>27.162998999999999</v>
      </c>
      <c r="S145" s="323">
        <v>26.210467999999999</v>
      </c>
      <c r="T145" s="323">
        <v>34.557585000000003</v>
      </c>
      <c r="U145" s="323">
        <v>42.080696000000003</v>
      </c>
      <c r="V145" s="323">
        <v>37.766489</v>
      </c>
      <c r="W145" s="323">
        <v>41.567521999999997</v>
      </c>
      <c r="X145" s="323">
        <v>47.087871999999997</v>
      </c>
      <c r="Y145" s="323">
        <v>2.3976380000000002</v>
      </c>
      <c r="Z145" s="323">
        <v>101.7</v>
      </c>
      <c r="AA145" s="323">
        <v>0.52559999999999996</v>
      </c>
      <c r="AB145" s="323">
        <v>4</v>
      </c>
      <c r="AC145" s="323">
        <v>6</v>
      </c>
    </row>
    <row r="146" spans="1:29" x14ac:dyDescent="0.2">
      <c r="A146" t="s">
        <v>37</v>
      </c>
      <c r="B146" t="s">
        <v>206</v>
      </c>
      <c r="C146" t="s">
        <v>207</v>
      </c>
      <c r="D146" t="s">
        <v>208</v>
      </c>
      <c r="E146" s="323" t="s">
        <v>306</v>
      </c>
      <c r="F146" s="323" t="s">
        <v>312</v>
      </c>
      <c r="K146">
        <v>110</v>
      </c>
      <c r="L146" s="323">
        <v>3254.8829000000001</v>
      </c>
      <c r="M146" s="323">
        <v>51.805276999999997</v>
      </c>
      <c r="N146" s="323">
        <v>51.029133000000002</v>
      </c>
      <c r="O146" s="323">
        <v>47.662098999999998</v>
      </c>
      <c r="P146" s="323">
        <v>33.102040000000002</v>
      </c>
      <c r="Q146" s="323">
        <v>27.567733</v>
      </c>
      <c r="R146" s="323">
        <v>92.022756000000001</v>
      </c>
      <c r="S146" s="323">
        <v>91.488484</v>
      </c>
      <c r="T146" s="323">
        <v>50.113475999999999</v>
      </c>
      <c r="U146" s="323">
        <v>48.505924</v>
      </c>
      <c r="V146" s="323">
        <v>51.802841999999998</v>
      </c>
      <c r="W146" s="323">
        <v>51.021127</v>
      </c>
      <c r="X146" s="323">
        <v>47.638027000000001</v>
      </c>
      <c r="Y146" s="323">
        <v>3.9654919999999998</v>
      </c>
      <c r="Z146" s="323">
        <v>2636.8</v>
      </c>
      <c r="AA146" s="323">
        <v>2.3378000000000001</v>
      </c>
      <c r="AB146" s="323">
        <v>12</v>
      </c>
      <c r="AC146" s="323">
        <v>16</v>
      </c>
    </row>
    <row r="147" spans="1:29" x14ac:dyDescent="0.2">
      <c r="A147" t="s">
        <v>37</v>
      </c>
      <c r="B147" t="s">
        <v>206</v>
      </c>
      <c r="C147" t="s">
        <v>207</v>
      </c>
      <c r="D147" t="s">
        <v>208</v>
      </c>
      <c r="E147" s="323" t="s">
        <v>306</v>
      </c>
      <c r="F147" s="323" t="s">
        <v>312</v>
      </c>
      <c r="K147">
        <v>135</v>
      </c>
      <c r="L147" s="323">
        <v>538.86839999999995</v>
      </c>
      <c r="M147" s="323">
        <v>50.233010999999998</v>
      </c>
      <c r="N147" s="323">
        <v>50.927118999999998</v>
      </c>
      <c r="O147" s="323">
        <v>47.330897</v>
      </c>
      <c r="P147" s="323">
        <v>30.662341000000001</v>
      </c>
      <c r="Q147" s="323">
        <v>25.382085</v>
      </c>
      <c r="R147" s="323">
        <v>89.093076999999994</v>
      </c>
      <c r="S147" s="323">
        <v>88.592675999999997</v>
      </c>
      <c r="T147" s="323">
        <v>47.955526999999996</v>
      </c>
      <c r="U147" s="323">
        <v>48.085842</v>
      </c>
      <c r="V147" s="323">
        <v>50.232745999999999</v>
      </c>
      <c r="W147" s="323">
        <v>50.927090999999997</v>
      </c>
      <c r="X147" s="323">
        <v>47.330264999999997</v>
      </c>
      <c r="Y147" s="323">
        <v>4.2657129999999999</v>
      </c>
      <c r="Z147" s="323">
        <v>2890.6</v>
      </c>
      <c r="AA147" s="323">
        <v>1.6926000000000001</v>
      </c>
      <c r="AB147" s="323">
        <v>12</v>
      </c>
      <c r="AC147" s="323">
        <v>16</v>
      </c>
    </row>
    <row r="148" spans="1:29" x14ac:dyDescent="0.2">
      <c r="A148" t="s">
        <v>37</v>
      </c>
      <c r="B148" t="s">
        <v>206</v>
      </c>
      <c r="C148" t="s">
        <v>207</v>
      </c>
      <c r="D148" t="s">
        <v>208</v>
      </c>
      <c r="E148" s="323" t="s">
        <v>306</v>
      </c>
      <c r="F148" s="323" t="s">
        <v>312</v>
      </c>
      <c r="K148">
        <v>160</v>
      </c>
      <c r="L148" s="323">
        <v>166.94110000000001</v>
      </c>
      <c r="M148" s="323">
        <v>48.25461</v>
      </c>
      <c r="N148" s="323">
        <v>50.743293000000001</v>
      </c>
      <c r="O148" s="323">
        <v>46.767139999999998</v>
      </c>
      <c r="P148" s="323">
        <v>26.227374000000001</v>
      </c>
      <c r="Q148" s="323">
        <v>22.713350999999999</v>
      </c>
      <c r="R148" s="323">
        <v>82.607395999999994</v>
      </c>
      <c r="S148" s="323">
        <v>82.173721999999998</v>
      </c>
      <c r="T148" s="323">
        <v>45.204509000000002</v>
      </c>
      <c r="U148" s="323">
        <v>47.438913999999997</v>
      </c>
      <c r="V148" s="323">
        <v>48.254390999999998</v>
      </c>
      <c r="W148" s="323">
        <v>50.743282999999998</v>
      </c>
      <c r="X148" s="323">
        <v>46.767094</v>
      </c>
      <c r="Y148" s="323">
        <v>4.9984299999999999</v>
      </c>
      <c r="Z148" s="323">
        <v>1314.6</v>
      </c>
      <c r="AA148" s="323">
        <v>1.6924999999999999</v>
      </c>
      <c r="AB148" s="323">
        <v>11</v>
      </c>
      <c r="AC148" s="323">
        <v>16</v>
      </c>
    </row>
    <row r="149" spans="1:29" x14ac:dyDescent="0.2">
      <c r="A149" t="s">
        <v>37</v>
      </c>
      <c r="B149" t="s">
        <v>206</v>
      </c>
      <c r="C149" t="s">
        <v>207</v>
      </c>
      <c r="D149" t="s">
        <v>208</v>
      </c>
      <c r="E149" s="323" t="s">
        <v>306</v>
      </c>
      <c r="F149" s="323" t="s">
        <v>312</v>
      </c>
      <c r="K149">
        <v>185</v>
      </c>
      <c r="L149" s="323">
        <v>61.090899999999998</v>
      </c>
      <c r="M149" s="323">
        <v>46.413220000000003</v>
      </c>
      <c r="N149" s="323">
        <v>50.333623000000003</v>
      </c>
      <c r="O149" s="323">
        <v>45.959837999999998</v>
      </c>
      <c r="P149" s="323">
        <v>22.252155999999999</v>
      </c>
      <c r="Q149" s="323">
        <v>20.424759000000002</v>
      </c>
      <c r="R149" s="323">
        <v>71.926492999999994</v>
      </c>
      <c r="S149" s="323">
        <v>71.546250999999998</v>
      </c>
      <c r="T149" s="323">
        <v>42.766160999999997</v>
      </c>
      <c r="U149" s="323">
        <v>46.652535999999998</v>
      </c>
      <c r="V149" s="323">
        <v>46.412762999999998</v>
      </c>
      <c r="W149" s="323">
        <v>50.33361</v>
      </c>
      <c r="X149" s="323">
        <v>45.959811999999999</v>
      </c>
      <c r="Y149" s="323">
        <v>5.9824549999999999</v>
      </c>
      <c r="Z149" s="323">
        <v>900.4</v>
      </c>
      <c r="AA149" s="323">
        <v>1.7049000000000001</v>
      </c>
      <c r="AB149" s="323">
        <v>11</v>
      </c>
      <c r="AC149" s="323">
        <v>16</v>
      </c>
    </row>
    <row r="150" spans="1:29" x14ac:dyDescent="0.2">
      <c r="A150" t="s">
        <v>37</v>
      </c>
      <c r="B150" t="s">
        <v>206</v>
      </c>
      <c r="C150" t="s">
        <v>207</v>
      </c>
      <c r="D150" t="s">
        <v>208</v>
      </c>
      <c r="E150" s="323" t="s">
        <v>306</v>
      </c>
      <c r="F150" s="323" t="s">
        <v>312</v>
      </c>
      <c r="K150">
        <v>210</v>
      </c>
      <c r="L150" s="323">
        <v>29.189800000000002</v>
      </c>
      <c r="M150" s="323">
        <v>44.777220999999997</v>
      </c>
      <c r="N150" s="323">
        <v>48.570323999999999</v>
      </c>
      <c r="O150" s="323">
        <v>44.859686000000004</v>
      </c>
      <c r="P150" s="323">
        <v>19.138013000000001</v>
      </c>
      <c r="Q150" s="323">
        <v>18.719588000000002</v>
      </c>
      <c r="R150" s="323">
        <v>58.128106000000002</v>
      </c>
      <c r="S150" s="323">
        <v>57.844597999999998</v>
      </c>
      <c r="T150" s="323">
        <v>40.796259999999997</v>
      </c>
      <c r="U150" s="323">
        <v>44.442908000000003</v>
      </c>
      <c r="V150" s="323">
        <v>44.776739999999997</v>
      </c>
      <c r="W150" s="323">
        <v>48.570264000000002</v>
      </c>
      <c r="X150" s="323">
        <v>44.859653999999999</v>
      </c>
      <c r="Y150" s="323">
        <v>7.7052110000000003</v>
      </c>
      <c r="Z150" s="323">
        <v>555.5</v>
      </c>
      <c r="AA150" s="323">
        <v>1.7017</v>
      </c>
      <c r="AB150" s="323">
        <v>10</v>
      </c>
      <c r="AC150" s="323">
        <v>16</v>
      </c>
    </row>
    <row r="151" spans="1:29" x14ac:dyDescent="0.2">
      <c r="A151" t="s">
        <v>37</v>
      </c>
      <c r="B151" t="s">
        <v>206</v>
      </c>
      <c r="C151" t="s">
        <v>207</v>
      </c>
      <c r="D151" t="s">
        <v>208</v>
      </c>
      <c r="E151" s="323" t="s">
        <v>306</v>
      </c>
      <c r="F151" s="323" t="s">
        <v>312</v>
      </c>
      <c r="K151">
        <v>235</v>
      </c>
      <c r="L151" s="323">
        <v>19.071999999999999</v>
      </c>
      <c r="M151" s="323">
        <v>43.166317999999997</v>
      </c>
      <c r="N151" s="323">
        <v>47.216129000000002</v>
      </c>
      <c r="O151" s="323">
        <v>42.831353999999997</v>
      </c>
      <c r="P151" s="323">
        <v>16.801105</v>
      </c>
      <c r="Q151" s="323">
        <v>17.521218999999999</v>
      </c>
      <c r="R151" s="323">
        <v>49.068666999999998</v>
      </c>
      <c r="S151" s="323">
        <v>48.769553999999999</v>
      </c>
      <c r="T151" s="323">
        <v>38.993558999999998</v>
      </c>
      <c r="U151" s="323">
        <v>41.922311999999998</v>
      </c>
      <c r="V151" s="323">
        <v>43.165989000000003</v>
      </c>
      <c r="W151" s="323">
        <v>47.216050000000003</v>
      </c>
      <c r="X151" s="323">
        <v>42.831167999999998</v>
      </c>
      <c r="Y151" s="323">
        <v>5.6914740000000004</v>
      </c>
      <c r="Z151" s="323">
        <v>492.4</v>
      </c>
      <c r="AA151" s="323">
        <v>1.8606</v>
      </c>
      <c r="AB151" s="323">
        <v>12</v>
      </c>
      <c r="AC151" s="323">
        <v>16</v>
      </c>
    </row>
    <row r="152" spans="1:29" x14ac:dyDescent="0.2">
      <c r="A152" t="s">
        <v>37</v>
      </c>
      <c r="B152" t="s">
        <v>206</v>
      </c>
      <c r="C152" t="s">
        <v>207</v>
      </c>
      <c r="D152" t="s">
        <v>208</v>
      </c>
      <c r="E152" s="323" t="s">
        <v>306</v>
      </c>
      <c r="F152" s="323" t="s">
        <v>313</v>
      </c>
      <c r="K152">
        <v>110</v>
      </c>
      <c r="L152" s="323">
        <v>2959.9011</v>
      </c>
      <c r="M152" s="323">
        <v>48.825533</v>
      </c>
      <c r="N152" s="323">
        <v>53.557881000000002</v>
      </c>
      <c r="O152" s="323">
        <v>48.872543999999998</v>
      </c>
      <c r="P152" s="323">
        <v>23.590948000000001</v>
      </c>
      <c r="Q152" s="323">
        <v>24.212907000000001</v>
      </c>
      <c r="R152" s="323">
        <v>88.714877000000001</v>
      </c>
      <c r="S152" s="323">
        <v>88.018309000000002</v>
      </c>
      <c r="T152" s="323">
        <v>46.620508000000001</v>
      </c>
      <c r="U152" s="323">
        <v>51.436239</v>
      </c>
      <c r="V152" s="323">
        <v>48.602069</v>
      </c>
      <c r="W152" s="323">
        <v>53.247804000000002</v>
      </c>
      <c r="X152" s="323">
        <v>48.593283</v>
      </c>
      <c r="Y152" s="323">
        <v>5.7727769999999996</v>
      </c>
      <c r="Z152" s="323">
        <v>1484.2</v>
      </c>
      <c r="AA152" s="323">
        <v>2.2162000000000002</v>
      </c>
      <c r="AB152" s="323">
        <v>10</v>
      </c>
      <c r="AC152" s="323">
        <v>6</v>
      </c>
    </row>
    <row r="153" spans="1:29" x14ac:dyDescent="0.2">
      <c r="A153" t="s">
        <v>37</v>
      </c>
      <c r="B153" t="s">
        <v>206</v>
      </c>
      <c r="C153" t="s">
        <v>207</v>
      </c>
      <c r="D153" t="s">
        <v>208</v>
      </c>
      <c r="E153" s="323" t="s">
        <v>306</v>
      </c>
      <c r="F153" s="323" t="s">
        <v>313</v>
      </c>
      <c r="K153">
        <v>135</v>
      </c>
      <c r="L153" s="323">
        <v>1047.616</v>
      </c>
      <c r="M153" s="323">
        <v>46.571264999999997</v>
      </c>
      <c r="N153" s="323">
        <v>51.536177000000002</v>
      </c>
      <c r="O153" s="323">
        <v>46.542230000000004</v>
      </c>
      <c r="P153" s="323">
        <v>20.339834</v>
      </c>
      <c r="Q153" s="323">
        <v>21.255959000000001</v>
      </c>
      <c r="R153" s="323">
        <v>76.116967000000002</v>
      </c>
      <c r="S153" s="323">
        <v>75.478970000000004</v>
      </c>
      <c r="T153" s="323">
        <v>43.206513999999999</v>
      </c>
      <c r="U153" s="323">
        <v>48.866863000000002</v>
      </c>
      <c r="V153" s="323">
        <v>46.407499000000001</v>
      </c>
      <c r="W153" s="323">
        <v>51.240288999999997</v>
      </c>
      <c r="X153" s="323">
        <v>46.282792999999998</v>
      </c>
      <c r="Y153" s="323">
        <v>5.9895639999999997</v>
      </c>
      <c r="Z153" s="323">
        <v>803.1</v>
      </c>
      <c r="AA153" s="323">
        <v>1.4659</v>
      </c>
      <c r="AB153" s="323">
        <v>7</v>
      </c>
      <c r="AC153" s="323">
        <v>7</v>
      </c>
    </row>
    <row r="154" spans="1:29" x14ac:dyDescent="0.2">
      <c r="A154" t="s">
        <v>37</v>
      </c>
      <c r="B154" t="s">
        <v>206</v>
      </c>
      <c r="C154" t="s">
        <v>207</v>
      </c>
      <c r="D154" t="s">
        <v>208</v>
      </c>
      <c r="E154" s="323" t="s">
        <v>306</v>
      </c>
      <c r="F154" s="323" t="s">
        <v>313</v>
      </c>
      <c r="K154">
        <v>160</v>
      </c>
      <c r="L154" s="323">
        <v>398.93529999999998</v>
      </c>
      <c r="M154" s="323">
        <v>44.631824999999999</v>
      </c>
      <c r="N154" s="323">
        <v>49.224581999999998</v>
      </c>
      <c r="O154" s="323">
        <v>44.383276000000002</v>
      </c>
      <c r="P154" s="323">
        <v>17.993266999999999</v>
      </c>
      <c r="Q154" s="323">
        <v>18.975211999999999</v>
      </c>
      <c r="R154" s="323">
        <v>60.731867999999999</v>
      </c>
      <c r="S154" s="323">
        <v>60.182670999999999</v>
      </c>
      <c r="T154" s="323">
        <v>40.585678000000001</v>
      </c>
      <c r="U154" s="323">
        <v>46.177208</v>
      </c>
      <c r="V154" s="323">
        <v>44.506898</v>
      </c>
      <c r="W154" s="323">
        <v>48.961095</v>
      </c>
      <c r="X154" s="323">
        <v>44.166547000000001</v>
      </c>
      <c r="Y154" s="323">
        <v>6.1882539999999997</v>
      </c>
      <c r="Z154" s="323">
        <v>535.9</v>
      </c>
      <c r="AA154" s="323">
        <v>1.4158999999999999</v>
      </c>
      <c r="AB154" s="323">
        <v>5</v>
      </c>
      <c r="AC154" s="323">
        <v>7</v>
      </c>
    </row>
    <row r="155" spans="1:29" x14ac:dyDescent="0.2">
      <c r="A155" t="s">
        <v>37</v>
      </c>
      <c r="B155" t="s">
        <v>206</v>
      </c>
      <c r="C155" t="s">
        <v>207</v>
      </c>
      <c r="D155" t="s">
        <v>208</v>
      </c>
      <c r="E155" s="323" t="s">
        <v>306</v>
      </c>
      <c r="F155" s="323" t="s">
        <v>313</v>
      </c>
      <c r="K155">
        <v>185</v>
      </c>
      <c r="L155" s="323">
        <v>173.45750000000001</v>
      </c>
      <c r="M155" s="323">
        <v>42.705540999999997</v>
      </c>
      <c r="N155" s="323">
        <v>46.251995000000001</v>
      </c>
      <c r="O155" s="323">
        <v>42.144902000000002</v>
      </c>
      <c r="P155" s="323">
        <v>16.317550000000001</v>
      </c>
      <c r="Q155" s="323">
        <v>17.222100999999999</v>
      </c>
      <c r="R155" s="323">
        <v>47.298526000000003</v>
      </c>
      <c r="S155" s="323">
        <v>46.769879000000003</v>
      </c>
      <c r="T155" s="323">
        <v>38.294749000000003</v>
      </c>
      <c r="U155" s="323">
        <v>43.267580000000002</v>
      </c>
      <c r="V155" s="323">
        <v>42.601581000000003</v>
      </c>
      <c r="W155" s="323">
        <v>45.997602999999998</v>
      </c>
      <c r="X155" s="323">
        <v>41.962074000000001</v>
      </c>
      <c r="Y155" s="323">
        <v>5.3307669999999998</v>
      </c>
      <c r="Z155" s="323">
        <v>405.3</v>
      </c>
      <c r="AA155" s="323">
        <v>1.6725000000000001</v>
      </c>
      <c r="AB155" s="323">
        <v>5</v>
      </c>
      <c r="AC155" s="323">
        <v>7</v>
      </c>
    </row>
    <row r="156" spans="1:29" x14ac:dyDescent="0.2">
      <c r="A156" t="s">
        <v>37</v>
      </c>
      <c r="B156" t="s">
        <v>206</v>
      </c>
      <c r="C156" t="s">
        <v>207</v>
      </c>
      <c r="D156" t="s">
        <v>208</v>
      </c>
      <c r="E156" s="323" t="s">
        <v>306</v>
      </c>
      <c r="F156" s="323" t="s">
        <v>313</v>
      </c>
      <c r="K156">
        <v>210</v>
      </c>
      <c r="L156" s="323">
        <v>79.941800000000001</v>
      </c>
      <c r="M156" s="323">
        <v>40.307859999999998</v>
      </c>
      <c r="N156" s="323">
        <v>42.157637000000001</v>
      </c>
      <c r="O156" s="323">
        <v>39.202036</v>
      </c>
      <c r="P156" s="323">
        <v>14.819793000000001</v>
      </c>
      <c r="Q156" s="323">
        <v>15.713901999999999</v>
      </c>
      <c r="R156" s="323">
        <v>36.834688</v>
      </c>
      <c r="S156" s="323">
        <v>36.397848000000003</v>
      </c>
      <c r="T156" s="323">
        <v>35.621834</v>
      </c>
      <c r="U156" s="323">
        <v>39.704607000000003</v>
      </c>
      <c r="V156" s="323">
        <v>40.203032999999998</v>
      </c>
      <c r="W156" s="323">
        <v>41.871279999999999</v>
      </c>
      <c r="X156" s="323">
        <v>39.029380000000003</v>
      </c>
      <c r="Y156" s="323">
        <v>5.099094</v>
      </c>
      <c r="Z156" s="323">
        <v>290</v>
      </c>
      <c r="AA156" s="323">
        <v>1.1113</v>
      </c>
      <c r="AB156" s="323">
        <v>4</v>
      </c>
      <c r="AC156" s="323">
        <v>6</v>
      </c>
    </row>
    <row r="157" spans="1:29" x14ac:dyDescent="0.2">
      <c r="A157" t="s">
        <v>37</v>
      </c>
      <c r="B157" t="s">
        <v>206</v>
      </c>
      <c r="C157" t="s">
        <v>207</v>
      </c>
      <c r="D157" t="s">
        <v>208</v>
      </c>
      <c r="E157" s="323" t="s">
        <v>306</v>
      </c>
      <c r="F157" s="323" t="s">
        <v>313</v>
      </c>
      <c r="K157">
        <v>235</v>
      </c>
      <c r="L157" s="323">
        <v>40.232700000000001</v>
      </c>
      <c r="M157" s="323">
        <v>37.500815000000003</v>
      </c>
      <c r="N157" s="323">
        <v>38.560926000000002</v>
      </c>
      <c r="O157" s="323">
        <v>35.844057999999997</v>
      </c>
      <c r="P157" s="323">
        <v>13.395711</v>
      </c>
      <c r="Q157" s="323">
        <v>14.391823</v>
      </c>
      <c r="R157" s="323">
        <v>32.081102999999999</v>
      </c>
      <c r="S157" s="323">
        <v>31.642818999999999</v>
      </c>
      <c r="T157" s="323">
        <v>32.635765999999997</v>
      </c>
      <c r="U157" s="323">
        <v>36.333905999999999</v>
      </c>
      <c r="V157" s="323">
        <v>37.358002999999997</v>
      </c>
      <c r="W157" s="323">
        <v>38.143760999999998</v>
      </c>
      <c r="X157" s="323">
        <v>35.638767999999999</v>
      </c>
      <c r="Y157" s="323">
        <v>5.0441060000000002</v>
      </c>
      <c r="Z157" s="323">
        <v>193.4</v>
      </c>
      <c r="AA157" s="323">
        <v>0.84670000000000001</v>
      </c>
      <c r="AB157" s="323">
        <v>4</v>
      </c>
      <c r="AC157" s="323">
        <v>6</v>
      </c>
    </row>
    <row r="158" spans="1:29" x14ac:dyDescent="0.2">
      <c r="A158" t="s">
        <v>37</v>
      </c>
      <c r="B158" t="s">
        <v>206</v>
      </c>
      <c r="C158" t="s">
        <v>207</v>
      </c>
      <c r="D158" t="s">
        <v>208</v>
      </c>
      <c r="E158" s="323" t="s">
        <v>307</v>
      </c>
      <c r="F158" s="323" t="s">
        <v>295</v>
      </c>
      <c r="K158">
        <v>110</v>
      </c>
      <c r="L158" s="323">
        <v>7742.6327000000001</v>
      </c>
      <c r="M158" s="323">
        <v>53.945771999999998</v>
      </c>
      <c r="N158" s="323">
        <v>62.208187000000002</v>
      </c>
      <c r="O158" s="323">
        <v>62.755842999999999</v>
      </c>
      <c r="P158" s="323">
        <v>46.519260000000003</v>
      </c>
      <c r="Q158" s="323">
        <v>40.626123</v>
      </c>
      <c r="R158" s="323">
        <v>96.871662999999998</v>
      </c>
      <c r="S158" s="323">
        <v>95.987815999999995</v>
      </c>
      <c r="T158" s="323">
        <v>59.334372999999999</v>
      </c>
      <c r="U158" s="323">
        <v>65.017465000000001</v>
      </c>
      <c r="V158" s="323">
        <v>53.542090999999999</v>
      </c>
      <c r="W158" s="323">
        <v>62.045383999999999</v>
      </c>
      <c r="X158" s="323">
        <v>62.418930000000003</v>
      </c>
      <c r="Y158" s="323">
        <v>6.0500999999999999E-2</v>
      </c>
      <c r="Z158" s="323">
        <v>905.2</v>
      </c>
      <c r="AA158" s="323">
        <v>2.8431000000000002</v>
      </c>
      <c r="AB158" s="323">
        <v>10</v>
      </c>
      <c r="AC158" s="323">
        <v>12</v>
      </c>
    </row>
    <row r="159" spans="1:29" x14ac:dyDescent="0.2">
      <c r="A159" t="s">
        <v>37</v>
      </c>
      <c r="B159" t="s">
        <v>206</v>
      </c>
      <c r="C159" t="s">
        <v>207</v>
      </c>
      <c r="D159" t="s">
        <v>208</v>
      </c>
      <c r="E159" s="323" t="s">
        <v>307</v>
      </c>
      <c r="F159" s="323" t="s">
        <v>295</v>
      </c>
      <c r="K159">
        <v>135</v>
      </c>
      <c r="L159" s="323">
        <v>4802.9964</v>
      </c>
      <c r="M159" s="323">
        <v>49.750697000000002</v>
      </c>
      <c r="N159" s="323">
        <v>58.950699999999998</v>
      </c>
      <c r="O159" s="323">
        <v>59.734502999999997</v>
      </c>
      <c r="P159" s="323">
        <v>41.802791999999997</v>
      </c>
      <c r="Q159" s="323">
        <v>36.616236999999998</v>
      </c>
      <c r="R159" s="323">
        <v>96.143578000000005</v>
      </c>
      <c r="S159" s="323">
        <v>94.912113000000005</v>
      </c>
      <c r="T159" s="323">
        <v>54.860807000000001</v>
      </c>
      <c r="U159" s="323">
        <v>61.006984000000003</v>
      </c>
      <c r="V159" s="323">
        <v>49.379654000000002</v>
      </c>
      <c r="W159" s="323">
        <v>58.845491000000003</v>
      </c>
      <c r="X159" s="323">
        <v>59.477801999999997</v>
      </c>
      <c r="Y159" s="323">
        <v>9.3076000000000006E-2</v>
      </c>
      <c r="Z159" s="323">
        <v>1249.8</v>
      </c>
      <c r="AA159" s="323">
        <v>2.5682</v>
      </c>
      <c r="AB159" s="323">
        <v>10</v>
      </c>
      <c r="AC159" s="323">
        <v>12</v>
      </c>
    </row>
    <row r="160" spans="1:29" x14ac:dyDescent="0.2">
      <c r="A160" t="s">
        <v>37</v>
      </c>
      <c r="B160" t="s">
        <v>206</v>
      </c>
      <c r="C160" t="s">
        <v>207</v>
      </c>
      <c r="D160" t="s">
        <v>208</v>
      </c>
      <c r="E160" s="323" t="s">
        <v>307</v>
      </c>
      <c r="F160" s="323" t="s">
        <v>295</v>
      </c>
      <c r="K160">
        <v>160</v>
      </c>
      <c r="L160" s="323">
        <v>2953.9782</v>
      </c>
      <c r="M160" s="323">
        <v>45.268476999999997</v>
      </c>
      <c r="N160" s="323">
        <v>55.556877999999998</v>
      </c>
      <c r="O160" s="323">
        <v>56.339955000000003</v>
      </c>
      <c r="P160" s="323">
        <v>36.362693999999998</v>
      </c>
      <c r="Q160" s="323">
        <v>31.789345000000001</v>
      </c>
      <c r="R160" s="323">
        <v>94.248891999999998</v>
      </c>
      <c r="S160" s="323">
        <v>92.577708000000001</v>
      </c>
      <c r="T160" s="323">
        <v>48.860239</v>
      </c>
      <c r="U160" s="323">
        <v>56.560051000000001</v>
      </c>
      <c r="V160" s="323">
        <v>44.924554000000001</v>
      </c>
      <c r="W160" s="323">
        <v>55.418458000000001</v>
      </c>
      <c r="X160" s="323">
        <v>56.089477000000002</v>
      </c>
      <c r="Y160" s="323">
        <v>8.8988999999999999E-2</v>
      </c>
      <c r="Z160" s="323">
        <v>960.7</v>
      </c>
      <c r="AA160" s="323">
        <v>2.5667</v>
      </c>
      <c r="AB160" s="323">
        <v>9</v>
      </c>
      <c r="AC160" s="323">
        <v>12</v>
      </c>
    </row>
    <row r="161" spans="1:29" x14ac:dyDescent="0.2">
      <c r="A161" t="s">
        <v>37</v>
      </c>
      <c r="B161" t="s">
        <v>206</v>
      </c>
      <c r="C161" t="s">
        <v>207</v>
      </c>
      <c r="D161" t="s">
        <v>208</v>
      </c>
      <c r="E161" s="323" t="s">
        <v>307</v>
      </c>
      <c r="F161" s="323" t="s">
        <v>295</v>
      </c>
      <c r="K161">
        <v>185</v>
      </c>
      <c r="L161" s="323">
        <v>1866.5890999999999</v>
      </c>
      <c r="M161" s="323">
        <v>40.765219999999999</v>
      </c>
      <c r="N161" s="323">
        <v>51.704692999999999</v>
      </c>
      <c r="O161" s="323">
        <v>52.412657000000003</v>
      </c>
      <c r="P161" s="323">
        <v>30.627072999999999</v>
      </c>
      <c r="Q161" s="323">
        <v>26.284958</v>
      </c>
      <c r="R161" s="323">
        <v>90.205892000000006</v>
      </c>
      <c r="S161" s="323">
        <v>87.789795999999996</v>
      </c>
      <c r="T161" s="323">
        <v>42.291378000000002</v>
      </c>
      <c r="U161" s="323">
        <v>50.256870999999997</v>
      </c>
      <c r="V161" s="323">
        <v>40.400606000000003</v>
      </c>
      <c r="W161" s="323">
        <v>51.567878</v>
      </c>
      <c r="X161" s="323">
        <v>52.193215000000002</v>
      </c>
      <c r="Y161" s="323">
        <v>0.12382</v>
      </c>
      <c r="Z161" s="323">
        <v>884.4</v>
      </c>
      <c r="AA161" s="323">
        <v>2.1764999999999999</v>
      </c>
      <c r="AB161" s="323">
        <v>9</v>
      </c>
      <c r="AC161" s="323">
        <v>12</v>
      </c>
    </row>
    <row r="162" spans="1:29" x14ac:dyDescent="0.2">
      <c r="A162" t="s">
        <v>37</v>
      </c>
      <c r="B162" t="s">
        <v>206</v>
      </c>
      <c r="C162" t="s">
        <v>207</v>
      </c>
      <c r="D162" t="s">
        <v>208</v>
      </c>
      <c r="E162" s="323" t="s">
        <v>307</v>
      </c>
      <c r="F162" s="323" t="s">
        <v>295</v>
      </c>
      <c r="K162">
        <v>210</v>
      </c>
      <c r="L162" s="323">
        <v>1160.8145</v>
      </c>
      <c r="M162" s="323">
        <v>35.859650000000002</v>
      </c>
      <c r="N162" s="323">
        <v>47.585585000000002</v>
      </c>
      <c r="O162" s="323">
        <v>46.848446000000003</v>
      </c>
      <c r="P162" s="323">
        <v>24.721471000000001</v>
      </c>
      <c r="Q162" s="323">
        <v>21.077887</v>
      </c>
      <c r="R162" s="323">
        <v>80.480461000000005</v>
      </c>
      <c r="S162" s="323">
        <v>77.394996000000006</v>
      </c>
      <c r="T162" s="323">
        <v>35.271309000000002</v>
      </c>
      <c r="U162" s="323">
        <v>41.984476999999998</v>
      </c>
      <c r="V162" s="323">
        <v>35.544305000000001</v>
      </c>
      <c r="W162" s="323">
        <v>47.519306</v>
      </c>
      <c r="X162" s="323">
        <v>46.776342999999997</v>
      </c>
      <c r="Y162" s="323">
        <v>9.3949000000000005E-2</v>
      </c>
      <c r="Z162" s="323">
        <v>951.5</v>
      </c>
      <c r="AA162" s="323">
        <v>2.0434000000000001</v>
      </c>
      <c r="AB162" s="323">
        <v>9</v>
      </c>
      <c r="AC162" s="323">
        <v>12</v>
      </c>
    </row>
    <row r="163" spans="1:29" x14ac:dyDescent="0.2">
      <c r="A163" t="s">
        <v>37</v>
      </c>
      <c r="B163" t="s">
        <v>206</v>
      </c>
      <c r="C163" t="s">
        <v>207</v>
      </c>
      <c r="D163" t="s">
        <v>208</v>
      </c>
      <c r="E163" s="323" t="s">
        <v>307</v>
      </c>
      <c r="F163" s="323" t="s">
        <v>295</v>
      </c>
      <c r="K163">
        <v>235</v>
      </c>
      <c r="L163" s="323">
        <v>664.49450000000002</v>
      </c>
      <c r="M163" s="323">
        <v>31.371485</v>
      </c>
      <c r="N163" s="323">
        <v>43.430444999999999</v>
      </c>
      <c r="O163" s="323">
        <v>44.864584000000001</v>
      </c>
      <c r="P163" s="323">
        <v>19.657686999999999</v>
      </c>
      <c r="Q163" s="323">
        <v>17.018072</v>
      </c>
      <c r="R163" s="323">
        <v>61.982114000000003</v>
      </c>
      <c r="S163" s="323">
        <v>59.245131999999998</v>
      </c>
      <c r="T163" s="323">
        <v>29.290451000000001</v>
      </c>
      <c r="U163" s="323">
        <v>37.665061000000001</v>
      </c>
      <c r="V163" s="323">
        <v>31.070733000000001</v>
      </c>
      <c r="W163" s="323">
        <v>43.362974000000001</v>
      </c>
      <c r="X163" s="323">
        <v>44.677585000000001</v>
      </c>
      <c r="Y163" s="323">
        <v>3.1557000000000002E-2</v>
      </c>
      <c r="Z163" s="323">
        <v>1137.9000000000001</v>
      </c>
      <c r="AA163" s="323">
        <v>1.6576</v>
      </c>
      <c r="AB163" s="323">
        <v>9</v>
      </c>
      <c r="AC163" s="323">
        <v>12</v>
      </c>
    </row>
    <row r="164" spans="1:29" x14ac:dyDescent="0.2">
      <c r="A164" t="s">
        <v>37</v>
      </c>
      <c r="B164" t="s">
        <v>206</v>
      </c>
      <c r="C164" t="s">
        <v>207</v>
      </c>
      <c r="D164" t="s">
        <v>208</v>
      </c>
      <c r="E164" s="323" t="s">
        <v>307</v>
      </c>
      <c r="F164" s="323" t="s">
        <v>296</v>
      </c>
      <c r="K164">
        <v>110</v>
      </c>
      <c r="L164" s="323">
        <v>6699.2435999999998</v>
      </c>
      <c r="M164" s="323">
        <v>50.950194000000003</v>
      </c>
      <c r="N164" s="323">
        <v>50.847768000000002</v>
      </c>
      <c r="O164" s="323">
        <v>50.949648000000003</v>
      </c>
      <c r="P164" s="323">
        <v>34.020161000000002</v>
      </c>
      <c r="Q164" s="323">
        <v>31.489329000000001</v>
      </c>
      <c r="R164" s="323">
        <v>96.853105999999997</v>
      </c>
      <c r="S164" s="323">
        <v>96.070115999999999</v>
      </c>
      <c r="T164" s="323">
        <v>52.676461000000003</v>
      </c>
      <c r="U164" s="323">
        <v>54.930391</v>
      </c>
      <c r="V164" s="323">
        <v>50.896999000000001</v>
      </c>
      <c r="W164" s="323">
        <v>50.797362</v>
      </c>
      <c r="X164" s="323">
        <v>50.892907000000001</v>
      </c>
      <c r="Y164" s="323">
        <v>0.213417</v>
      </c>
      <c r="Z164" s="323">
        <v>1013.2</v>
      </c>
      <c r="AA164" s="323">
        <v>1.2259</v>
      </c>
      <c r="AB164" s="323">
        <v>7</v>
      </c>
      <c r="AC164" s="323">
        <v>6</v>
      </c>
    </row>
    <row r="165" spans="1:29" x14ac:dyDescent="0.2">
      <c r="A165" t="s">
        <v>37</v>
      </c>
      <c r="B165" t="s">
        <v>206</v>
      </c>
      <c r="C165" t="s">
        <v>207</v>
      </c>
      <c r="D165" t="s">
        <v>208</v>
      </c>
      <c r="E165" s="323" t="s">
        <v>307</v>
      </c>
      <c r="F165" s="323" t="s">
        <v>296</v>
      </c>
      <c r="K165">
        <v>135</v>
      </c>
      <c r="L165" s="323">
        <v>4019.8836000000001</v>
      </c>
      <c r="M165" s="323">
        <v>47.106261000000003</v>
      </c>
      <c r="N165" s="323">
        <v>46.980158000000003</v>
      </c>
      <c r="O165" s="323">
        <v>47.035401999999998</v>
      </c>
      <c r="P165" s="323">
        <v>29.394501000000002</v>
      </c>
      <c r="Q165" s="323">
        <v>27.760107000000001</v>
      </c>
      <c r="R165" s="323">
        <v>95.644317000000001</v>
      </c>
      <c r="S165" s="323">
        <v>94.477422000000004</v>
      </c>
      <c r="T165" s="323">
        <v>47.273592999999998</v>
      </c>
      <c r="U165" s="323">
        <v>51.178376</v>
      </c>
      <c r="V165" s="323">
        <v>47.066108</v>
      </c>
      <c r="W165" s="323">
        <v>46.942174999999999</v>
      </c>
      <c r="X165" s="323">
        <v>46.988599000000001</v>
      </c>
      <c r="Y165" s="323">
        <v>0.104921</v>
      </c>
      <c r="Z165" s="323">
        <v>1452.6</v>
      </c>
      <c r="AA165" s="323">
        <v>1.2052</v>
      </c>
      <c r="AB165" s="323">
        <v>7</v>
      </c>
      <c r="AC165" s="323">
        <v>6</v>
      </c>
    </row>
    <row r="166" spans="1:29" x14ac:dyDescent="0.2">
      <c r="A166" t="s">
        <v>37</v>
      </c>
      <c r="B166" t="s">
        <v>206</v>
      </c>
      <c r="C166" t="s">
        <v>207</v>
      </c>
      <c r="D166" t="s">
        <v>208</v>
      </c>
      <c r="E166" s="323" t="s">
        <v>307</v>
      </c>
      <c r="F166" s="323" t="s">
        <v>296</v>
      </c>
      <c r="K166">
        <v>160</v>
      </c>
      <c r="L166" s="323">
        <v>2430.7782000000002</v>
      </c>
      <c r="M166" s="323">
        <v>42.952469000000001</v>
      </c>
      <c r="N166" s="323">
        <v>42.807428999999999</v>
      </c>
      <c r="O166" s="323">
        <v>42.859659000000001</v>
      </c>
      <c r="P166" s="323">
        <v>24.946883</v>
      </c>
      <c r="Q166" s="323">
        <v>24.013845</v>
      </c>
      <c r="R166" s="323">
        <v>92.471222999999995</v>
      </c>
      <c r="S166" s="323">
        <v>90.860645000000005</v>
      </c>
      <c r="T166" s="323">
        <v>42.098188999999998</v>
      </c>
      <c r="U166" s="323">
        <v>47.243743000000002</v>
      </c>
      <c r="V166" s="323">
        <v>42.923110999999999</v>
      </c>
      <c r="W166" s="323">
        <v>42.779891999999997</v>
      </c>
      <c r="X166" s="323">
        <v>42.823672999999999</v>
      </c>
      <c r="Y166" s="323">
        <v>0.125719</v>
      </c>
      <c r="Z166" s="323">
        <v>889.8</v>
      </c>
      <c r="AA166" s="323">
        <v>1.0135000000000001</v>
      </c>
      <c r="AB166" s="323">
        <v>7</v>
      </c>
      <c r="AC166" s="323">
        <v>6</v>
      </c>
    </row>
    <row r="167" spans="1:29" x14ac:dyDescent="0.2">
      <c r="A167" t="s">
        <v>37</v>
      </c>
      <c r="B167" t="s">
        <v>206</v>
      </c>
      <c r="C167" t="s">
        <v>207</v>
      </c>
      <c r="D167" t="s">
        <v>208</v>
      </c>
      <c r="E167" s="323" t="s">
        <v>307</v>
      </c>
      <c r="F167" s="323" t="s">
        <v>296</v>
      </c>
      <c r="K167">
        <v>185</v>
      </c>
      <c r="L167" s="323">
        <v>1419.36</v>
      </c>
      <c r="M167" s="323">
        <v>38.380575999999998</v>
      </c>
      <c r="N167" s="323">
        <v>38.251586000000003</v>
      </c>
      <c r="O167" s="323">
        <v>38.289527999999997</v>
      </c>
      <c r="P167" s="323">
        <v>20.371269999999999</v>
      </c>
      <c r="Q167" s="323">
        <v>19.835887</v>
      </c>
      <c r="R167" s="323">
        <v>85.467872999999997</v>
      </c>
      <c r="S167" s="323">
        <v>83.282791000000003</v>
      </c>
      <c r="T167" s="323">
        <v>36.984820999999997</v>
      </c>
      <c r="U167" s="323">
        <v>42.867246999999999</v>
      </c>
      <c r="V167" s="323">
        <v>38.364646999999998</v>
      </c>
      <c r="W167" s="323">
        <v>38.236421999999997</v>
      </c>
      <c r="X167" s="323">
        <v>38.269627999999997</v>
      </c>
      <c r="Y167" s="323">
        <v>0.462787</v>
      </c>
      <c r="Z167" s="323">
        <v>961.2</v>
      </c>
      <c r="AA167" s="323">
        <v>0.88549999999999995</v>
      </c>
      <c r="AB167" s="323">
        <v>7</v>
      </c>
      <c r="AC167" s="323">
        <v>6</v>
      </c>
    </row>
    <row r="168" spans="1:29" x14ac:dyDescent="0.2">
      <c r="A168" t="s">
        <v>37</v>
      </c>
      <c r="B168" t="s">
        <v>206</v>
      </c>
      <c r="C168" t="s">
        <v>207</v>
      </c>
      <c r="D168" t="s">
        <v>208</v>
      </c>
      <c r="E168" s="323" t="s">
        <v>307</v>
      </c>
      <c r="F168" s="323" t="s">
        <v>296</v>
      </c>
      <c r="K168">
        <v>210</v>
      </c>
      <c r="L168" s="323">
        <v>779.66549999999995</v>
      </c>
      <c r="M168" s="323">
        <v>33.681480000000001</v>
      </c>
      <c r="N168" s="323">
        <v>33.565818999999998</v>
      </c>
      <c r="O168" s="323">
        <v>33.650689</v>
      </c>
      <c r="P168" s="323">
        <v>16.137756</v>
      </c>
      <c r="Q168" s="323">
        <v>15.915768</v>
      </c>
      <c r="R168" s="323">
        <v>72.256035999999995</v>
      </c>
      <c r="S168" s="323">
        <v>69.504086000000001</v>
      </c>
      <c r="T168" s="323">
        <v>31.927987999999999</v>
      </c>
      <c r="U168" s="323">
        <v>38.424303999999999</v>
      </c>
      <c r="V168" s="323">
        <v>33.671467999999997</v>
      </c>
      <c r="W168" s="323">
        <v>33.557290000000002</v>
      </c>
      <c r="X168" s="323">
        <v>33.638129999999997</v>
      </c>
      <c r="Y168" s="323">
        <v>0.67506500000000003</v>
      </c>
      <c r="Z168" s="323">
        <v>1099</v>
      </c>
      <c r="AA168" s="323">
        <v>0.6956</v>
      </c>
      <c r="AB168" s="323">
        <v>6</v>
      </c>
      <c r="AC168" s="323">
        <v>6</v>
      </c>
    </row>
    <row r="169" spans="1:29" x14ac:dyDescent="0.2">
      <c r="A169" t="s">
        <v>37</v>
      </c>
      <c r="B169" t="s">
        <v>206</v>
      </c>
      <c r="C169" t="s">
        <v>207</v>
      </c>
      <c r="D169" t="s">
        <v>208</v>
      </c>
      <c r="E169" s="323" t="s">
        <v>307</v>
      </c>
      <c r="F169" s="323" t="s">
        <v>296</v>
      </c>
      <c r="K169">
        <v>235</v>
      </c>
      <c r="L169" s="323">
        <v>394.96730000000002</v>
      </c>
      <c r="M169" s="323">
        <v>29.170994</v>
      </c>
      <c r="N169" s="323">
        <v>29.139168999999999</v>
      </c>
      <c r="O169" s="323">
        <v>29.208328999999999</v>
      </c>
      <c r="P169" s="323">
        <v>12.241659</v>
      </c>
      <c r="Q169" s="323">
        <v>12.22786</v>
      </c>
      <c r="R169" s="323">
        <v>54.216655000000003</v>
      </c>
      <c r="S169" s="323">
        <v>50.939976999999999</v>
      </c>
      <c r="T169" s="323">
        <v>26.906587999999999</v>
      </c>
      <c r="U169" s="323">
        <v>34.118079000000002</v>
      </c>
      <c r="V169" s="323">
        <v>29.164148999999998</v>
      </c>
      <c r="W169" s="323">
        <v>29.133603999999998</v>
      </c>
      <c r="X169" s="323">
        <v>29.198619000000001</v>
      </c>
      <c r="Y169" s="323">
        <v>0.56740900000000005</v>
      </c>
      <c r="Z169" s="323">
        <v>931</v>
      </c>
      <c r="AA169" s="323">
        <v>0.63300000000000001</v>
      </c>
      <c r="AB169" s="323">
        <v>6</v>
      </c>
      <c r="AC169" s="323">
        <v>6</v>
      </c>
    </row>
    <row r="170" spans="1:29" x14ac:dyDescent="0.2">
      <c r="A170" t="s">
        <v>37</v>
      </c>
      <c r="B170" t="s">
        <v>206</v>
      </c>
      <c r="C170" t="s">
        <v>207</v>
      </c>
      <c r="D170" t="s">
        <v>208</v>
      </c>
      <c r="E170" s="323" t="s">
        <v>307</v>
      </c>
      <c r="F170" s="323" t="s">
        <v>297</v>
      </c>
      <c r="K170">
        <v>110</v>
      </c>
      <c r="L170" s="323">
        <v>14037.934499999999</v>
      </c>
      <c r="M170" s="323">
        <v>46.199022999999997</v>
      </c>
      <c r="N170" s="323">
        <v>50.887084000000002</v>
      </c>
      <c r="O170" s="323">
        <v>53.429805999999999</v>
      </c>
      <c r="P170" s="323">
        <v>31.512972000000001</v>
      </c>
      <c r="Q170" s="323">
        <v>26.938096999999999</v>
      </c>
      <c r="R170" s="323">
        <v>93.606424000000004</v>
      </c>
      <c r="S170" s="323">
        <v>91.869167000000004</v>
      </c>
      <c r="T170" s="323">
        <v>47.857458999999999</v>
      </c>
      <c r="U170" s="323">
        <v>52.810282000000001</v>
      </c>
      <c r="V170" s="323">
        <v>46.035639000000003</v>
      </c>
      <c r="W170" s="323">
        <v>50.805993000000001</v>
      </c>
      <c r="X170" s="323">
        <v>53.384514000000003</v>
      </c>
      <c r="Y170" s="323">
        <v>3.3790000000000001E-3</v>
      </c>
      <c r="Z170" s="323">
        <v>2927.2</v>
      </c>
      <c r="AA170" s="323">
        <v>4.5841000000000003</v>
      </c>
      <c r="AB170" s="323">
        <v>11</v>
      </c>
      <c r="AC170" s="323">
        <v>9</v>
      </c>
    </row>
    <row r="171" spans="1:29" x14ac:dyDescent="0.2">
      <c r="A171" t="s">
        <v>37</v>
      </c>
      <c r="B171" t="s">
        <v>206</v>
      </c>
      <c r="C171" t="s">
        <v>207</v>
      </c>
      <c r="D171" t="s">
        <v>208</v>
      </c>
      <c r="E171" s="323" t="s">
        <v>307</v>
      </c>
      <c r="F171" s="323" t="s">
        <v>297</v>
      </c>
      <c r="K171">
        <v>135</v>
      </c>
      <c r="L171" s="323">
        <v>6392.1745000000001</v>
      </c>
      <c r="M171" s="323">
        <v>43.210748000000002</v>
      </c>
      <c r="N171" s="323">
        <v>48.590871999999997</v>
      </c>
      <c r="O171" s="323">
        <v>51.347631999999997</v>
      </c>
      <c r="P171" s="323">
        <v>28.420074</v>
      </c>
      <c r="Q171" s="323">
        <v>24.036035999999999</v>
      </c>
      <c r="R171" s="323">
        <v>89.927169000000006</v>
      </c>
      <c r="S171" s="323">
        <v>87.773366999999993</v>
      </c>
      <c r="T171" s="323">
        <v>44.001038999999999</v>
      </c>
      <c r="U171" s="323">
        <v>50.555405</v>
      </c>
      <c r="V171" s="323">
        <v>43.093550999999998</v>
      </c>
      <c r="W171" s="323">
        <v>48.529201999999998</v>
      </c>
      <c r="X171" s="323">
        <v>51.293272999999999</v>
      </c>
      <c r="Y171" s="323">
        <v>3.8349999999999999E-3</v>
      </c>
      <c r="Z171" s="323">
        <v>3006</v>
      </c>
      <c r="AA171" s="323">
        <v>3.4327999999999999</v>
      </c>
      <c r="AB171" s="323">
        <v>11</v>
      </c>
      <c r="AC171" s="323">
        <v>9</v>
      </c>
    </row>
    <row r="172" spans="1:29" x14ac:dyDescent="0.2">
      <c r="A172" t="s">
        <v>37</v>
      </c>
      <c r="B172" t="s">
        <v>206</v>
      </c>
      <c r="C172" t="s">
        <v>207</v>
      </c>
      <c r="D172" t="s">
        <v>208</v>
      </c>
      <c r="E172" s="323" t="s">
        <v>307</v>
      </c>
      <c r="F172" s="323" t="s">
        <v>297</v>
      </c>
      <c r="K172">
        <v>160</v>
      </c>
      <c r="L172" s="323">
        <v>2971.9708999999998</v>
      </c>
      <c r="M172" s="323">
        <v>40.248085000000003</v>
      </c>
      <c r="N172" s="323">
        <v>45.541763000000003</v>
      </c>
      <c r="O172" s="323">
        <v>48.708978000000002</v>
      </c>
      <c r="P172" s="323">
        <v>25.214672</v>
      </c>
      <c r="Q172" s="323">
        <v>20.970426</v>
      </c>
      <c r="R172" s="323">
        <v>83.633106999999995</v>
      </c>
      <c r="S172" s="323">
        <v>81.146726000000001</v>
      </c>
      <c r="T172" s="323">
        <v>39.829478000000002</v>
      </c>
      <c r="U172" s="323">
        <v>47.950685</v>
      </c>
      <c r="V172" s="323">
        <v>40.157355000000003</v>
      </c>
      <c r="W172" s="323">
        <v>45.483066000000001</v>
      </c>
      <c r="X172" s="323">
        <v>48.645338000000002</v>
      </c>
      <c r="Y172" s="323">
        <v>1.9430000000000001E-3</v>
      </c>
      <c r="Z172" s="323">
        <v>2106.3000000000002</v>
      </c>
      <c r="AA172" s="323">
        <v>3.5771000000000002</v>
      </c>
      <c r="AB172" s="323">
        <v>10</v>
      </c>
      <c r="AC172" s="323">
        <v>9</v>
      </c>
    </row>
    <row r="173" spans="1:29" x14ac:dyDescent="0.2">
      <c r="A173" t="s">
        <v>37</v>
      </c>
      <c r="B173" t="s">
        <v>206</v>
      </c>
      <c r="C173" t="s">
        <v>207</v>
      </c>
      <c r="D173" t="s">
        <v>208</v>
      </c>
      <c r="E173" s="323" t="s">
        <v>307</v>
      </c>
      <c r="F173" s="323" t="s">
        <v>297</v>
      </c>
      <c r="K173">
        <v>185</v>
      </c>
      <c r="L173" s="323">
        <v>1400.8435999999999</v>
      </c>
      <c r="M173" s="323">
        <v>37.200119000000001</v>
      </c>
      <c r="N173" s="323">
        <v>42.137425999999998</v>
      </c>
      <c r="O173" s="323">
        <v>45.723956999999999</v>
      </c>
      <c r="P173" s="323">
        <v>21.562170999999999</v>
      </c>
      <c r="Q173" s="323">
        <v>17.601882</v>
      </c>
      <c r="R173" s="323">
        <v>73.339701000000005</v>
      </c>
      <c r="S173" s="323">
        <v>70.738585999999998</v>
      </c>
      <c r="T173" s="323">
        <v>35.495747999999999</v>
      </c>
      <c r="U173" s="323">
        <v>44.904955000000001</v>
      </c>
      <c r="V173" s="323">
        <v>37.123317999999998</v>
      </c>
      <c r="W173" s="323">
        <v>42.090496000000002</v>
      </c>
      <c r="X173" s="323">
        <v>45.661214999999999</v>
      </c>
      <c r="Y173" s="323">
        <v>1.253E-3</v>
      </c>
      <c r="Z173" s="323">
        <v>1699.8</v>
      </c>
      <c r="AA173" s="323">
        <v>2.6135999999999999</v>
      </c>
      <c r="AB173" s="323">
        <v>9</v>
      </c>
      <c r="AC173" s="323">
        <v>9</v>
      </c>
    </row>
    <row r="174" spans="1:29" x14ac:dyDescent="0.2">
      <c r="A174" t="s">
        <v>37</v>
      </c>
      <c r="B174" t="s">
        <v>206</v>
      </c>
      <c r="C174" t="s">
        <v>207</v>
      </c>
      <c r="D174" t="s">
        <v>208</v>
      </c>
      <c r="E174" s="323" t="s">
        <v>307</v>
      </c>
      <c r="F174" s="323" t="s">
        <v>297</v>
      </c>
      <c r="K174">
        <v>210</v>
      </c>
      <c r="L174" s="323">
        <v>645.32360000000006</v>
      </c>
      <c r="M174" s="323">
        <v>33.804506000000003</v>
      </c>
      <c r="N174" s="323">
        <v>38.366452000000002</v>
      </c>
      <c r="O174" s="323">
        <v>42.448684</v>
      </c>
      <c r="P174" s="323">
        <v>17.056341</v>
      </c>
      <c r="Q174" s="323">
        <v>13.788278</v>
      </c>
      <c r="R174" s="323">
        <v>54.852550000000001</v>
      </c>
      <c r="S174" s="323">
        <v>52.579666000000003</v>
      </c>
      <c r="T174" s="323">
        <v>30.938359999999999</v>
      </c>
      <c r="U174" s="323">
        <v>41.259731000000002</v>
      </c>
      <c r="V174" s="323">
        <v>33.735931000000001</v>
      </c>
      <c r="W174" s="323">
        <v>38.328066999999997</v>
      </c>
      <c r="X174" s="323">
        <v>42.389141000000002</v>
      </c>
      <c r="Y174" s="323">
        <v>3.0600000000000001E-4</v>
      </c>
      <c r="Z174" s="323">
        <v>1509.6</v>
      </c>
      <c r="AA174" s="323">
        <v>2.1945000000000001</v>
      </c>
      <c r="AB174" s="323">
        <v>9</v>
      </c>
      <c r="AC174" s="323">
        <v>9</v>
      </c>
    </row>
    <row r="175" spans="1:29" x14ac:dyDescent="0.2">
      <c r="A175" t="s">
        <v>37</v>
      </c>
      <c r="B175" t="s">
        <v>206</v>
      </c>
      <c r="C175" t="s">
        <v>207</v>
      </c>
      <c r="D175" t="s">
        <v>208</v>
      </c>
      <c r="E175" s="323" t="s">
        <v>307</v>
      </c>
      <c r="F175" s="323" t="s">
        <v>297</v>
      </c>
      <c r="K175">
        <v>235</v>
      </c>
      <c r="L175" s="323">
        <v>303.12729999999999</v>
      </c>
      <c r="M175" s="323">
        <v>30.642323000000001</v>
      </c>
      <c r="N175" s="323">
        <v>34.904901000000002</v>
      </c>
      <c r="O175" s="323">
        <v>39.163916999999998</v>
      </c>
      <c r="P175" s="323">
        <v>12.202159</v>
      </c>
      <c r="Q175" s="323">
        <v>10.344851</v>
      </c>
      <c r="R175" s="323">
        <v>30.531130999999998</v>
      </c>
      <c r="S175" s="323">
        <v>29.044260000000001</v>
      </c>
      <c r="T175" s="323">
        <v>26.980174000000002</v>
      </c>
      <c r="U175" s="323">
        <v>37.680410999999999</v>
      </c>
      <c r="V175" s="323">
        <v>30.595435999999999</v>
      </c>
      <c r="W175" s="323">
        <v>34.869292000000002</v>
      </c>
      <c r="X175" s="323">
        <v>39.111218999999998</v>
      </c>
      <c r="Y175" s="324">
        <v>6.0999999999999999E-5</v>
      </c>
      <c r="Z175" s="323">
        <v>1141</v>
      </c>
      <c r="AA175" s="323">
        <v>1.6127</v>
      </c>
      <c r="AB175" s="323">
        <v>8</v>
      </c>
      <c r="AC175" s="323">
        <v>9</v>
      </c>
    </row>
    <row r="176" spans="1:29" x14ac:dyDescent="0.2">
      <c r="A176" t="s">
        <v>37</v>
      </c>
      <c r="B176" t="s">
        <v>206</v>
      </c>
      <c r="C176" t="s">
        <v>207</v>
      </c>
      <c r="D176" t="s">
        <v>208</v>
      </c>
      <c r="E176" s="323" t="s">
        <v>307</v>
      </c>
      <c r="F176" s="323" t="s">
        <v>298</v>
      </c>
      <c r="K176">
        <v>110</v>
      </c>
      <c r="L176" s="323">
        <v>13581.28</v>
      </c>
      <c r="M176" s="323">
        <v>43.215758999999998</v>
      </c>
      <c r="N176" s="323">
        <v>43.280603999999997</v>
      </c>
      <c r="O176" s="323">
        <v>45.954507</v>
      </c>
      <c r="P176" s="323">
        <v>27.21388</v>
      </c>
      <c r="Q176" s="323">
        <v>23.655259000000001</v>
      </c>
      <c r="R176" s="323">
        <v>99.870497</v>
      </c>
      <c r="S176" s="323">
        <v>99.364311999999998</v>
      </c>
      <c r="T176" s="323">
        <v>45.340716</v>
      </c>
      <c r="U176" s="323">
        <v>42.041727000000002</v>
      </c>
      <c r="V176" s="323">
        <v>43.095497999999999</v>
      </c>
      <c r="W176" s="323">
        <v>43.150168000000001</v>
      </c>
      <c r="X176" s="323">
        <v>45.895192999999999</v>
      </c>
      <c r="Y176" s="323">
        <v>0.31041800000000003</v>
      </c>
      <c r="Z176" s="323">
        <v>5188.8</v>
      </c>
      <c r="AA176" s="323">
        <v>2.9396</v>
      </c>
      <c r="AB176" s="323">
        <v>8</v>
      </c>
      <c r="AC176" s="323">
        <v>7</v>
      </c>
    </row>
    <row r="177" spans="1:29" x14ac:dyDescent="0.2">
      <c r="A177" t="s">
        <v>37</v>
      </c>
      <c r="B177" t="s">
        <v>206</v>
      </c>
      <c r="C177" t="s">
        <v>207</v>
      </c>
      <c r="D177" t="s">
        <v>208</v>
      </c>
      <c r="E177" s="323" t="s">
        <v>307</v>
      </c>
      <c r="F177" s="323" t="s">
        <v>298</v>
      </c>
      <c r="K177">
        <v>135</v>
      </c>
      <c r="L177" s="323">
        <v>3513.8472999999999</v>
      </c>
      <c r="M177" s="323">
        <v>41.982025</v>
      </c>
      <c r="N177" s="323">
        <v>42.721310000000003</v>
      </c>
      <c r="O177" s="323">
        <v>45.444868999999997</v>
      </c>
      <c r="P177" s="323">
        <v>24.819958</v>
      </c>
      <c r="Q177" s="323">
        <v>22.076711</v>
      </c>
      <c r="R177" s="323">
        <v>99.007129000000006</v>
      </c>
      <c r="S177" s="323">
        <v>98.141936000000001</v>
      </c>
      <c r="T177" s="323">
        <v>42.716625999999998</v>
      </c>
      <c r="U177" s="323">
        <v>41.367601000000001</v>
      </c>
      <c r="V177" s="323">
        <v>41.954476</v>
      </c>
      <c r="W177" s="323">
        <v>42.704582000000002</v>
      </c>
      <c r="X177" s="323">
        <v>45.439849000000002</v>
      </c>
      <c r="Y177" s="323">
        <v>0.573515</v>
      </c>
      <c r="Z177" s="323">
        <v>3464.2</v>
      </c>
      <c r="AA177" s="323">
        <v>1.7345999999999999</v>
      </c>
      <c r="AB177" s="323">
        <v>8</v>
      </c>
      <c r="AC177" s="323">
        <v>6</v>
      </c>
    </row>
    <row r="178" spans="1:29" x14ac:dyDescent="0.2">
      <c r="A178" t="s">
        <v>37</v>
      </c>
      <c r="B178" t="s">
        <v>206</v>
      </c>
      <c r="C178" t="s">
        <v>207</v>
      </c>
      <c r="D178" t="s">
        <v>208</v>
      </c>
      <c r="E178" s="323" t="s">
        <v>307</v>
      </c>
      <c r="F178" s="323" t="s">
        <v>298</v>
      </c>
      <c r="K178">
        <v>160</v>
      </c>
      <c r="L178" s="323">
        <v>1215.5491</v>
      </c>
      <c r="M178" s="323">
        <v>40.146284000000001</v>
      </c>
      <c r="N178" s="323">
        <v>42.201990000000002</v>
      </c>
      <c r="O178" s="323">
        <v>44.764221999999997</v>
      </c>
      <c r="P178" s="323">
        <v>21.763271</v>
      </c>
      <c r="Q178" s="323">
        <v>20.039831</v>
      </c>
      <c r="R178" s="323">
        <v>96.487504999999999</v>
      </c>
      <c r="S178" s="323">
        <v>95.340665999999999</v>
      </c>
      <c r="T178" s="323">
        <v>39.657584</v>
      </c>
      <c r="U178" s="323">
        <v>40.347456000000001</v>
      </c>
      <c r="V178" s="323">
        <v>40.128996000000001</v>
      </c>
      <c r="W178" s="323">
        <v>42.201123000000003</v>
      </c>
      <c r="X178" s="323">
        <v>44.763353000000002</v>
      </c>
      <c r="Y178" s="323">
        <v>0.91484500000000002</v>
      </c>
      <c r="Z178" s="323">
        <v>2114</v>
      </c>
      <c r="AA178" s="323">
        <v>1.2063999999999999</v>
      </c>
      <c r="AB178" s="323">
        <v>7</v>
      </c>
      <c r="AC178" s="323">
        <v>7</v>
      </c>
    </row>
    <row r="179" spans="1:29" x14ac:dyDescent="0.2">
      <c r="A179" t="s">
        <v>37</v>
      </c>
      <c r="B179" t="s">
        <v>206</v>
      </c>
      <c r="C179" t="s">
        <v>207</v>
      </c>
      <c r="D179" t="s">
        <v>208</v>
      </c>
      <c r="E179" s="323" t="s">
        <v>307</v>
      </c>
      <c r="F179" s="323" t="s">
        <v>298</v>
      </c>
      <c r="K179">
        <v>185</v>
      </c>
      <c r="L179" s="323">
        <v>617.17819999999995</v>
      </c>
      <c r="M179" s="323">
        <v>37.716720000000002</v>
      </c>
      <c r="N179" s="323">
        <v>41.349781999999998</v>
      </c>
      <c r="O179" s="323">
        <v>43.510643999999999</v>
      </c>
      <c r="P179" s="323">
        <v>18.601123000000001</v>
      </c>
      <c r="Q179" s="323">
        <v>17.712215</v>
      </c>
      <c r="R179" s="323">
        <v>91.656982999999997</v>
      </c>
      <c r="S179" s="323">
        <v>90.215975999999998</v>
      </c>
      <c r="T179" s="323">
        <v>36.274200999999998</v>
      </c>
      <c r="U179" s="323">
        <v>38.981001999999997</v>
      </c>
      <c r="V179" s="323">
        <v>37.703432999999997</v>
      </c>
      <c r="W179" s="323">
        <v>41.349046999999999</v>
      </c>
      <c r="X179" s="323">
        <v>43.510274000000003</v>
      </c>
      <c r="Y179" s="323">
        <v>1.2090399999999999</v>
      </c>
      <c r="Z179" s="323">
        <v>1100.5999999999999</v>
      </c>
      <c r="AA179" s="323">
        <v>1.0112000000000001</v>
      </c>
      <c r="AB179" s="323">
        <v>6</v>
      </c>
      <c r="AC179" s="323">
        <v>7</v>
      </c>
    </row>
    <row r="180" spans="1:29" x14ac:dyDescent="0.2">
      <c r="A180" t="s">
        <v>37</v>
      </c>
      <c r="B180" t="s">
        <v>206</v>
      </c>
      <c r="C180" t="s">
        <v>207</v>
      </c>
      <c r="D180" t="s">
        <v>208</v>
      </c>
      <c r="E180" s="323" t="s">
        <v>307</v>
      </c>
      <c r="F180" s="323" t="s">
        <v>298</v>
      </c>
      <c r="K180">
        <v>210</v>
      </c>
      <c r="L180" s="323">
        <v>341.64359999999999</v>
      </c>
      <c r="M180" s="323">
        <v>34.602262000000003</v>
      </c>
      <c r="N180" s="323">
        <v>39.841048000000001</v>
      </c>
      <c r="O180" s="323">
        <v>41.695377999999998</v>
      </c>
      <c r="P180" s="323">
        <v>15.656192000000001</v>
      </c>
      <c r="Q180" s="323">
        <v>15.321325999999999</v>
      </c>
      <c r="R180" s="323">
        <v>83.625127000000006</v>
      </c>
      <c r="S180" s="323">
        <v>81.550073999999995</v>
      </c>
      <c r="T180" s="323">
        <v>32.642245000000003</v>
      </c>
      <c r="U180" s="323">
        <v>36.901508999999997</v>
      </c>
      <c r="V180" s="323">
        <v>34.596333999999999</v>
      </c>
      <c r="W180" s="323">
        <v>39.840573999999997</v>
      </c>
      <c r="X180" s="323">
        <v>41.695087000000001</v>
      </c>
      <c r="Y180" s="323">
        <v>1.1916929999999999</v>
      </c>
      <c r="Z180" s="323">
        <v>857.7</v>
      </c>
      <c r="AA180" s="323">
        <v>0.75739999999999996</v>
      </c>
      <c r="AB180" s="323">
        <v>6</v>
      </c>
      <c r="AC180" s="323">
        <v>7</v>
      </c>
    </row>
    <row r="181" spans="1:29" x14ac:dyDescent="0.2">
      <c r="A181" t="s">
        <v>37</v>
      </c>
      <c r="B181" t="s">
        <v>206</v>
      </c>
      <c r="C181" t="s">
        <v>207</v>
      </c>
      <c r="D181" t="s">
        <v>208</v>
      </c>
      <c r="E181" s="323" t="s">
        <v>307</v>
      </c>
      <c r="F181" s="323" t="s">
        <v>298</v>
      </c>
      <c r="K181">
        <v>235</v>
      </c>
      <c r="L181" s="323">
        <v>196.53819999999999</v>
      </c>
      <c r="M181" s="323">
        <v>30.833603</v>
      </c>
      <c r="N181" s="323">
        <v>37.512439000000001</v>
      </c>
      <c r="O181" s="323">
        <v>39.208213999999998</v>
      </c>
      <c r="P181" s="323">
        <v>12.668286999999999</v>
      </c>
      <c r="Q181" s="323">
        <v>12.678153999999999</v>
      </c>
      <c r="R181" s="323">
        <v>69.362420999999998</v>
      </c>
      <c r="S181" s="323">
        <v>66.643512999999999</v>
      </c>
      <c r="T181" s="323">
        <v>28.450265000000002</v>
      </c>
      <c r="U181" s="323">
        <v>34.065432000000001</v>
      </c>
      <c r="V181" s="323">
        <v>30.830545000000001</v>
      </c>
      <c r="W181" s="323">
        <v>37.511673999999999</v>
      </c>
      <c r="X181" s="323">
        <v>39.208041000000001</v>
      </c>
      <c r="Y181" s="323">
        <v>1.103175</v>
      </c>
      <c r="Z181" s="323">
        <v>544.29999999999995</v>
      </c>
      <c r="AA181" s="323">
        <v>0.495</v>
      </c>
      <c r="AB181" s="323">
        <v>5</v>
      </c>
      <c r="AC181" s="323">
        <v>7</v>
      </c>
    </row>
    <row r="182" spans="1:29" x14ac:dyDescent="0.2">
      <c r="A182" t="s">
        <v>37</v>
      </c>
      <c r="B182" t="s">
        <v>206</v>
      </c>
      <c r="C182" t="s">
        <v>207</v>
      </c>
      <c r="D182" t="s">
        <v>208</v>
      </c>
      <c r="E182" s="323" t="s">
        <v>307</v>
      </c>
      <c r="F182" s="323" t="s">
        <v>299</v>
      </c>
      <c r="K182">
        <v>110</v>
      </c>
      <c r="L182" s="323">
        <v>6454.7927</v>
      </c>
      <c r="M182" s="323">
        <v>50.320357999999999</v>
      </c>
      <c r="N182" s="323">
        <v>53.540835999999999</v>
      </c>
      <c r="O182" s="323">
        <v>53.691229999999997</v>
      </c>
      <c r="P182" s="323">
        <v>34.018859999999997</v>
      </c>
      <c r="Q182" s="323">
        <v>32.349791000000003</v>
      </c>
      <c r="R182" s="323">
        <v>97.933983999999995</v>
      </c>
      <c r="S182" s="323">
        <v>97.448459</v>
      </c>
      <c r="T182" s="323">
        <v>52.980348999999997</v>
      </c>
      <c r="U182" s="323">
        <v>53.024279</v>
      </c>
      <c r="V182" s="323">
        <v>50.255830000000003</v>
      </c>
      <c r="W182" s="323">
        <v>53.516855</v>
      </c>
      <c r="X182" s="323">
        <v>53.668985999999997</v>
      </c>
      <c r="Y182" s="323">
        <v>0.52010699999999999</v>
      </c>
      <c r="Z182" s="323">
        <v>1108.8</v>
      </c>
      <c r="AA182" s="323">
        <v>1.5424</v>
      </c>
      <c r="AB182" s="323">
        <v>8</v>
      </c>
      <c r="AC182" s="323">
        <v>9</v>
      </c>
    </row>
    <row r="183" spans="1:29" x14ac:dyDescent="0.2">
      <c r="A183" t="s">
        <v>37</v>
      </c>
      <c r="B183" t="s">
        <v>206</v>
      </c>
      <c r="C183" t="s">
        <v>207</v>
      </c>
      <c r="D183" t="s">
        <v>208</v>
      </c>
      <c r="E183" s="323" t="s">
        <v>307</v>
      </c>
      <c r="F183" s="323" t="s">
        <v>299</v>
      </c>
      <c r="K183">
        <v>135</v>
      </c>
      <c r="L183" s="323">
        <v>4111.1273000000001</v>
      </c>
      <c r="M183" s="323">
        <v>46.063991999999999</v>
      </c>
      <c r="N183" s="323">
        <v>49.161760000000001</v>
      </c>
      <c r="O183" s="323">
        <v>49.159120999999999</v>
      </c>
      <c r="P183" s="323">
        <v>30.111027</v>
      </c>
      <c r="Q183" s="323">
        <v>28.970856999999999</v>
      </c>
      <c r="R183" s="323">
        <v>97.321288999999993</v>
      </c>
      <c r="S183" s="323">
        <v>96.595308000000003</v>
      </c>
      <c r="T183" s="323">
        <v>48.452351</v>
      </c>
      <c r="U183" s="323">
        <v>49.026082000000002</v>
      </c>
      <c r="V183" s="323">
        <v>46.016367000000002</v>
      </c>
      <c r="W183" s="323">
        <v>49.153666000000001</v>
      </c>
      <c r="X183" s="323">
        <v>49.152639999999998</v>
      </c>
      <c r="Y183" s="323">
        <v>0.42730000000000001</v>
      </c>
      <c r="Z183" s="323">
        <v>1350</v>
      </c>
      <c r="AA183" s="323">
        <v>1.4101999999999999</v>
      </c>
      <c r="AB183" s="323">
        <v>8</v>
      </c>
      <c r="AC183" s="323">
        <v>9</v>
      </c>
    </row>
    <row r="184" spans="1:29" x14ac:dyDescent="0.2">
      <c r="A184" t="s">
        <v>37</v>
      </c>
      <c r="B184" t="s">
        <v>206</v>
      </c>
      <c r="C184" t="s">
        <v>207</v>
      </c>
      <c r="D184" t="s">
        <v>208</v>
      </c>
      <c r="E184" s="323" t="s">
        <v>307</v>
      </c>
      <c r="F184" s="323" t="s">
        <v>299</v>
      </c>
      <c r="K184">
        <v>160</v>
      </c>
      <c r="L184" s="323">
        <v>2611.8690999999999</v>
      </c>
      <c r="M184" s="323">
        <v>41.360717000000001</v>
      </c>
      <c r="N184" s="323">
        <v>44.405461000000003</v>
      </c>
      <c r="O184" s="323">
        <v>44.429828999999998</v>
      </c>
      <c r="P184" s="323">
        <v>26.252831</v>
      </c>
      <c r="Q184" s="323">
        <v>25.47899</v>
      </c>
      <c r="R184" s="323">
        <v>95.708267000000006</v>
      </c>
      <c r="S184" s="323">
        <v>94.655327999999997</v>
      </c>
      <c r="T184" s="323">
        <v>43.581654999999998</v>
      </c>
      <c r="U184" s="323">
        <v>45.046666000000002</v>
      </c>
      <c r="V184" s="323">
        <v>41.315596999999997</v>
      </c>
      <c r="W184" s="323">
        <v>44.398476000000002</v>
      </c>
      <c r="X184" s="323">
        <v>44.426164</v>
      </c>
      <c r="Y184" s="323">
        <v>0.46683200000000002</v>
      </c>
      <c r="Z184" s="323">
        <v>1075.5</v>
      </c>
      <c r="AA184" s="323">
        <v>1.2205999999999999</v>
      </c>
      <c r="AB184" s="323">
        <v>7</v>
      </c>
      <c r="AC184" s="323">
        <v>9</v>
      </c>
    </row>
    <row r="185" spans="1:29" x14ac:dyDescent="0.2">
      <c r="A185" t="s">
        <v>37</v>
      </c>
      <c r="B185" t="s">
        <v>206</v>
      </c>
      <c r="C185" t="s">
        <v>207</v>
      </c>
      <c r="D185" t="s">
        <v>208</v>
      </c>
      <c r="E185" s="323" t="s">
        <v>307</v>
      </c>
      <c r="F185" s="323" t="s">
        <v>299</v>
      </c>
      <c r="K185">
        <v>185</v>
      </c>
      <c r="L185" s="323">
        <v>1600.2618</v>
      </c>
      <c r="M185" s="323">
        <v>36.392308</v>
      </c>
      <c r="N185" s="323">
        <v>39.432181999999997</v>
      </c>
      <c r="O185" s="323">
        <v>39.569260999999997</v>
      </c>
      <c r="P185" s="323">
        <v>22.390211999999998</v>
      </c>
      <c r="Q185" s="323">
        <v>21.845202</v>
      </c>
      <c r="R185" s="323">
        <v>91.826408999999998</v>
      </c>
      <c r="S185" s="323">
        <v>89.850590999999994</v>
      </c>
      <c r="T185" s="323">
        <v>38.329129000000002</v>
      </c>
      <c r="U185" s="323">
        <v>40.348033999999998</v>
      </c>
      <c r="V185" s="323">
        <v>36.345089999999999</v>
      </c>
      <c r="W185" s="323">
        <v>39.427653999999997</v>
      </c>
      <c r="X185" s="323">
        <v>39.56794</v>
      </c>
      <c r="Y185" s="323">
        <v>0.453874</v>
      </c>
      <c r="Z185" s="323">
        <v>896.4</v>
      </c>
      <c r="AA185" s="323">
        <v>0.98950000000000005</v>
      </c>
      <c r="AB185" s="323">
        <v>7</v>
      </c>
      <c r="AC185" s="323">
        <v>9</v>
      </c>
    </row>
    <row r="186" spans="1:29" x14ac:dyDescent="0.2">
      <c r="A186" t="s">
        <v>37</v>
      </c>
      <c r="B186" t="s">
        <v>206</v>
      </c>
      <c r="C186" t="s">
        <v>207</v>
      </c>
      <c r="D186" t="s">
        <v>208</v>
      </c>
      <c r="E186" s="323" t="s">
        <v>307</v>
      </c>
      <c r="F186" s="323" t="s">
        <v>299</v>
      </c>
      <c r="K186">
        <v>210</v>
      </c>
      <c r="L186" s="323">
        <v>890.28359999999998</v>
      </c>
      <c r="M186" s="323">
        <v>30.832212999999999</v>
      </c>
      <c r="N186" s="323">
        <v>34.576358999999997</v>
      </c>
      <c r="O186" s="323">
        <v>35.161161999999997</v>
      </c>
      <c r="P186" s="323">
        <v>18.328897000000001</v>
      </c>
      <c r="Q186" s="323">
        <v>17.799855000000001</v>
      </c>
      <c r="R186" s="323">
        <v>79.748873000000003</v>
      </c>
      <c r="S186" s="323">
        <v>77.14873</v>
      </c>
      <c r="T186" s="323">
        <v>32.208911000000001</v>
      </c>
      <c r="U186" s="323">
        <v>35.535502000000001</v>
      </c>
      <c r="V186" s="323">
        <v>30.770985</v>
      </c>
      <c r="W186" s="323">
        <v>34.575473000000002</v>
      </c>
      <c r="X186" s="323">
        <v>35.157969000000001</v>
      </c>
      <c r="Y186" s="323">
        <v>0.480541</v>
      </c>
      <c r="Z186" s="323">
        <v>1008.9</v>
      </c>
      <c r="AA186" s="323">
        <v>0.80249999999999999</v>
      </c>
      <c r="AB186" s="323">
        <v>7</v>
      </c>
      <c r="AC186" s="323">
        <v>9</v>
      </c>
    </row>
    <row r="187" spans="1:29" x14ac:dyDescent="0.2">
      <c r="A187" t="s">
        <v>37</v>
      </c>
      <c r="B187" t="s">
        <v>206</v>
      </c>
      <c r="C187" t="s">
        <v>207</v>
      </c>
      <c r="D187" t="s">
        <v>208</v>
      </c>
      <c r="E187" s="323" t="s">
        <v>307</v>
      </c>
      <c r="F187" s="323" t="s">
        <v>299</v>
      </c>
      <c r="K187">
        <v>235</v>
      </c>
      <c r="L187" s="323">
        <v>459.60730000000001</v>
      </c>
      <c r="M187" s="323">
        <v>25.29731</v>
      </c>
      <c r="N187" s="323">
        <v>31.595365000000001</v>
      </c>
      <c r="O187" s="323">
        <v>33.338326000000002</v>
      </c>
      <c r="P187" s="323">
        <v>13.777896</v>
      </c>
      <c r="Q187" s="323">
        <v>13.219103</v>
      </c>
      <c r="R187" s="323">
        <v>57.503079</v>
      </c>
      <c r="S187" s="323">
        <v>54.641112999999997</v>
      </c>
      <c r="T187" s="323">
        <v>25.797132000000001</v>
      </c>
      <c r="U187" s="323">
        <v>31.051407000000001</v>
      </c>
      <c r="V187" s="323">
        <v>25.233408000000001</v>
      </c>
      <c r="W187" s="323">
        <v>31.588259999999998</v>
      </c>
      <c r="X187" s="323">
        <v>33.337404999999997</v>
      </c>
      <c r="Y187" s="323">
        <v>0.40044400000000002</v>
      </c>
      <c r="Z187" s="323">
        <v>966.1</v>
      </c>
      <c r="AA187" s="323">
        <v>0.56169999999999998</v>
      </c>
      <c r="AB187" s="323">
        <v>7</v>
      </c>
      <c r="AC187" s="323">
        <v>9</v>
      </c>
    </row>
    <row r="188" spans="1:29" x14ac:dyDescent="0.2">
      <c r="A188" t="s">
        <v>37</v>
      </c>
      <c r="B188" t="s">
        <v>206</v>
      </c>
      <c r="C188" t="s">
        <v>207</v>
      </c>
      <c r="D188" t="s">
        <v>208</v>
      </c>
      <c r="E188" s="323" t="s">
        <v>307</v>
      </c>
      <c r="F188" s="323" t="s">
        <v>300</v>
      </c>
      <c r="K188">
        <v>110</v>
      </c>
      <c r="L188" s="323">
        <v>13190.909100000001</v>
      </c>
      <c r="M188" s="323">
        <v>49.425052000000001</v>
      </c>
      <c r="N188" s="323">
        <v>54.748911</v>
      </c>
      <c r="O188" s="323">
        <v>54.845089999999999</v>
      </c>
      <c r="P188" s="323">
        <v>43.039270000000002</v>
      </c>
      <c r="Q188" s="323">
        <v>33.923831999999997</v>
      </c>
      <c r="R188" s="323">
        <v>96.866538000000006</v>
      </c>
      <c r="S188" s="323">
        <v>95.894478000000007</v>
      </c>
      <c r="T188" s="323">
        <v>54.90211</v>
      </c>
      <c r="U188" s="323">
        <v>54.286808999999998</v>
      </c>
      <c r="V188" s="323">
        <v>49.225580000000001</v>
      </c>
      <c r="W188" s="323">
        <v>54.714618999999999</v>
      </c>
      <c r="X188" s="323">
        <v>54.809544000000002</v>
      </c>
      <c r="Y188" s="323">
        <v>2.1349E-2</v>
      </c>
      <c r="Z188" s="323">
        <v>1368.4</v>
      </c>
      <c r="AA188" s="323">
        <v>3.0935999999999999</v>
      </c>
      <c r="AB188" s="323">
        <v>12</v>
      </c>
      <c r="AC188" s="323">
        <v>11</v>
      </c>
    </row>
    <row r="189" spans="1:29" x14ac:dyDescent="0.2">
      <c r="A189" t="s">
        <v>37</v>
      </c>
      <c r="B189" t="s">
        <v>206</v>
      </c>
      <c r="C189" t="s">
        <v>207</v>
      </c>
      <c r="D189" t="s">
        <v>208</v>
      </c>
      <c r="E189" s="323" t="s">
        <v>307</v>
      </c>
      <c r="F189" s="323" t="s">
        <v>300</v>
      </c>
      <c r="K189">
        <v>135</v>
      </c>
      <c r="L189" s="323">
        <v>7504.8581999999997</v>
      </c>
      <c r="M189" s="323">
        <v>45.656967000000002</v>
      </c>
      <c r="N189" s="323">
        <v>51.740636000000002</v>
      </c>
      <c r="O189" s="323">
        <v>51.881951000000001</v>
      </c>
      <c r="P189" s="323">
        <v>38.527728000000003</v>
      </c>
      <c r="Q189" s="323">
        <v>30.210235000000001</v>
      </c>
      <c r="R189" s="323">
        <v>96.138717</v>
      </c>
      <c r="S189" s="323">
        <v>94.778435999999999</v>
      </c>
      <c r="T189" s="323">
        <v>50.139778</v>
      </c>
      <c r="U189" s="323">
        <v>51.172884000000003</v>
      </c>
      <c r="V189" s="323">
        <v>45.540778000000003</v>
      </c>
      <c r="W189" s="323">
        <v>51.725906999999999</v>
      </c>
      <c r="X189" s="323">
        <v>51.863773000000002</v>
      </c>
      <c r="Y189" s="323">
        <v>2.4759E-2</v>
      </c>
      <c r="Z189" s="323">
        <v>1767.5</v>
      </c>
      <c r="AA189" s="323">
        <v>2.9413</v>
      </c>
      <c r="AB189" s="323">
        <v>11</v>
      </c>
      <c r="AC189" s="323">
        <v>11</v>
      </c>
    </row>
    <row r="190" spans="1:29" x14ac:dyDescent="0.2">
      <c r="A190" t="s">
        <v>37</v>
      </c>
      <c r="B190" t="s">
        <v>206</v>
      </c>
      <c r="C190" t="s">
        <v>207</v>
      </c>
      <c r="D190" t="s">
        <v>208</v>
      </c>
      <c r="E190" s="323" t="s">
        <v>307</v>
      </c>
      <c r="F190" s="323" t="s">
        <v>300</v>
      </c>
      <c r="K190">
        <v>160</v>
      </c>
      <c r="L190" s="323">
        <v>4167.5781999999999</v>
      </c>
      <c r="M190" s="323">
        <v>41.605840000000001</v>
      </c>
      <c r="N190" s="323">
        <v>48.623261999999997</v>
      </c>
      <c r="O190" s="323">
        <v>48.767195000000001</v>
      </c>
      <c r="P190" s="323">
        <v>33.813552000000001</v>
      </c>
      <c r="Q190" s="323">
        <v>26.179195</v>
      </c>
      <c r="R190" s="323">
        <v>94.290890000000005</v>
      </c>
      <c r="S190" s="323">
        <v>92.433659000000006</v>
      </c>
      <c r="T190" s="323">
        <v>44.673374000000003</v>
      </c>
      <c r="U190" s="323">
        <v>47.440635</v>
      </c>
      <c r="V190" s="323">
        <v>41.545313999999998</v>
      </c>
      <c r="W190" s="323">
        <v>48.618149000000003</v>
      </c>
      <c r="X190" s="323">
        <v>48.760376000000001</v>
      </c>
      <c r="Y190" s="323">
        <v>3.3316999999999999E-2</v>
      </c>
      <c r="Z190" s="323">
        <v>1842.9</v>
      </c>
      <c r="AA190" s="323">
        <v>2.5552000000000001</v>
      </c>
      <c r="AB190" s="323">
        <v>11</v>
      </c>
      <c r="AC190" s="323">
        <v>12</v>
      </c>
    </row>
    <row r="191" spans="1:29" x14ac:dyDescent="0.2">
      <c r="A191" t="s">
        <v>37</v>
      </c>
      <c r="B191" t="s">
        <v>206</v>
      </c>
      <c r="C191" t="s">
        <v>207</v>
      </c>
      <c r="D191" t="s">
        <v>208</v>
      </c>
      <c r="E191" s="323" t="s">
        <v>307</v>
      </c>
      <c r="F191" s="323" t="s">
        <v>300</v>
      </c>
      <c r="K191">
        <v>185</v>
      </c>
      <c r="L191" s="323">
        <v>2228.48</v>
      </c>
      <c r="M191" s="323">
        <v>37.437085000000003</v>
      </c>
      <c r="N191" s="323">
        <v>45.518650999999998</v>
      </c>
      <c r="O191" s="323">
        <v>45.532730000000001</v>
      </c>
      <c r="P191" s="323">
        <v>28.876916999999999</v>
      </c>
      <c r="Q191" s="323">
        <v>21.954895</v>
      </c>
      <c r="R191" s="323">
        <v>89.457212999999996</v>
      </c>
      <c r="S191" s="323">
        <v>87.218090000000004</v>
      </c>
      <c r="T191" s="323">
        <v>38.823968000000001</v>
      </c>
      <c r="U191" s="323">
        <v>43.594686000000003</v>
      </c>
      <c r="V191" s="323">
        <v>37.413499000000002</v>
      </c>
      <c r="W191" s="323">
        <v>45.516342000000002</v>
      </c>
      <c r="X191" s="323">
        <v>45.530638000000003</v>
      </c>
      <c r="Y191" s="323">
        <v>3.4354999999999997E-2</v>
      </c>
      <c r="Z191" s="323">
        <v>1522.1</v>
      </c>
      <c r="AA191" s="323">
        <v>2.4737</v>
      </c>
      <c r="AB191" s="323">
        <v>10</v>
      </c>
      <c r="AC191" s="323">
        <v>12</v>
      </c>
    </row>
    <row r="192" spans="1:29" x14ac:dyDescent="0.2">
      <c r="A192" t="s">
        <v>37</v>
      </c>
      <c r="B192" t="s">
        <v>206</v>
      </c>
      <c r="C192" t="s">
        <v>207</v>
      </c>
      <c r="D192" t="s">
        <v>208</v>
      </c>
      <c r="E192" s="323" t="s">
        <v>307</v>
      </c>
      <c r="F192" s="323" t="s">
        <v>300</v>
      </c>
      <c r="K192">
        <v>210</v>
      </c>
      <c r="L192" s="323">
        <v>1116.96</v>
      </c>
      <c r="M192" s="323">
        <v>33.180222000000001</v>
      </c>
      <c r="N192" s="323">
        <v>42.197434999999999</v>
      </c>
      <c r="O192" s="323">
        <v>42.248088000000003</v>
      </c>
      <c r="P192" s="323">
        <v>23.625969999999999</v>
      </c>
      <c r="Q192" s="323">
        <v>17.73142</v>
      </c>
      <c r="R192" s="323">
        <v>78.692922999999993</v>
      </c>
      <c r="S192" s="323">
        <v>76.156901000000005</v>
      </c>
      <c r="T192" s="323">
        <v>32.893873999999997</v>
      </c>
      <c r="U192" s="323">
        <v>39.019297000000002</v>
      </c>
      <c r="V192" s="323">
        <v>33.168449000000003</v>
      </c>
      <c r="W192" s="323">
        <v>42.194656000000002</v>
      </c>
      <c r="X192" s="323">
        <v>42.246766999999998</v>
      </c>
      <c r="Y192" s="323">
        <v>5.1679000000000003E-2</v>
      </c>
      <c r="Z192" s="323">
        <v>1385.6</v>
      </c>
      <c r="AA192" s="323">
        <v>1.9748000000000001</v>
      </c>
      <c r="AB192" s="323">
        <v>10</v>
      </c>
      <c r="AC192" s="323">
        <v>12</v>
      </c>
    </row>
    <row r="193" spans="1:29" x14ac:dyDescent="0.2">
      <c r="A193" t="s">
        <v>37</v>
      </c>
      <c r="B193" t="s">
        <v>206</v>
      </c>
      <c r="C193" t="s">
        <v>207</v>
      </c>
      <c r="D193" t="s">
        <v>208</v>
      </c>
      <c r="E193" s="323" t="s">
        <v>307</v>
      </c>
      <c r="F193" s="323" t="s">
        <v>300</v>
      </c>
      <c r="K193">
        <v>235</v>
      </c>
      <c r="L193" s="323">
        <v>534.24</v>
      </c>
      <c r="M193" s="323">
        <v>29.197158000000002</v>
      </c>
      <c r="N193" s="323">
        <v>38.842933000000002</v>
      </c>
      <c r="O193" s="323">
        <v>38.894939000000001</v>
      </c>
      <c r="P193" s="323">
        <v>18.002424999999999</v>
      </c>
      <c r="Q193" s="323">
        <v>13.570243</v>
      </c>
      <c r="R193" s="323">
        <v>60.804305999999997</v>
      </c>
      <c r="S193" s="323">
        <v>58.213760000000001</v>
      </c>
      <c r="T193" s="323">
        <v>27.448567000000001</v>
      </c>
      <c r="U193" s="323">
        <v>35.083486999999998</v>
      </c>
      <c r="V193" s="323">
        <v>29.191044000000002</v>
      </c>
      <c r="W193" s="323">
        <v>38.841797</v>
      </c>
      <c r="X193" s="323">
        <v>38.894458999999998</v>
      </c>
      <c r="Y193" s="323">
        <v>8.2466999999999999E-2</v>
      </c>
      <c r="Z193" s="323">
        <v>1256.8</v>
      </c>
      <c r="AA193" s="323">
        <v>1.1628000000000001</v>
      </c>
      <c r="AB193" s="323">
        <v>9</v>
      </c>
      <c r="AC193" s="323">
        <v>11</v>
      </c>
    </row>
    <row r="194" spans="1:29" x14ac:dyDescent="0.2">
      <c r="A194" t="s">
        <v>37</v>
      </c>
      <c r="B194" t="s">
        <v>206</v>
      </c>
      <c r="C194" t="s">
        <v>207</v>
      </c>
      <c r="D194" t="s">
        <v>208</v>
      </c>
      <c r="E194" s="323" t="s">
        <v>307</v>
      </c>
      <c r="F194" s="323" t="s">
        <v>301</v>
      </c>
      <c r="K194">
        <v>110</v>
      </c>
      <c r="L194" s="323">
        <v>2219.2800000000002</v>
      </c>
      <c r="M194" s="323">
        <v>47.257353000000002</v>
      </c>
      <c r="N194" s="323">
        <v>47.402326000000002</v>
      </c>
      <c r="O194" s="323">
        <v>47.639913999999997</v>
      </c>
      <c r="P194" s="323">
        <v>39.006483000000003</v>
      </c>
      <c r="Q194" s="323">
        <v>37.175773999999997</v>
      </c>
      <c r="R194" s="323">
        <v>97.503095999999999</v>
      </c>
      <c r="S194" s="323">
        <v>96.571344999999994</v>
      </c>
      <c r="T194" s="323">
        <v>54.003982000000001</v>
      </c>
      <c r="U194" s="323">
        <v>51.170087000000002</v>
      </c>
      <c r="V194" s="323">
        <v>46.957279999999997</v>
      </c>
      <c r="W194" s="323">
        <v>47.395161000000002</v>
      </c>
      <c r="X194" s="323">
        <v>47.630217999999999</v>
      </c>
      <c r="Y194" s="323">
        <v>2.5760000000000002E-3</v>
      </c>
      <c r="Z194" s="323">
        <v>419.2</v>
      </c>
      <c r="AA194" s="323">
        <v>1.3527</v>
      </c>
      <c r="AB194" s="323">
        <v>7</v>
      </c>
      <c r="AC194" s="323">
        <v>6</v>
      </c>
    </row>
    <row r="195" spans="1:29" x14ac:dyDescent="0.2">
      <c r="A195" t="s">
        <v>37</v>
      </c>
      <c r="B195" t="s">
        <v>206</v>
      </c>
      <c r="C195" t="s">
        <v>207</v>
      </c>
      <c r="D195" t="s">
        <v>208</v>
      </c>
      <c r="E195" s="323" t="s">
        <v>307</v>
      </c>
      <c r="F195" s="323" t="s">
        <v>301</v>
      </c>
      <c r="K195">
        <v>135</v>
      </c>
      <c r="L195" s="323">
        <v>1396.3927000000001</v>
      </c>
      <c r="M195" s="323">
        <v>43.624789999999997</v>
      </c>
      <c r="N195" s="323">
        <v>46.413806999999998</v>
      </c>
      <c r="O195" s="323">
        <v>46.774966999999997</v>
      </c>
      <c r="P195" s="323">
        <v>34.901000000000003</v>
      </c>
      <c r="Q195" s="323">
        <v>33.173627000000003</v>
      </c>
      <c r="R195" s="323">
        <v>96.792235000000005</v>
      </c>
      <c r="S195" s="323">
        <v>95.667546000000002</v>
      </c>
      <c r="T195" s="323">
        <v>50.222355999999998</v>
      </c>
      <c r="U195" s="323">
        <v>48.121934000000003</v>
      </c>
      <c r="V195" s="323">
        <v>43.325395</v>
      </c>
      <c r="W195" s="323">
        <v>46.387993999999999</v>
      </c>
      <c r="X195" s="323">
        <v>46.752684000000002</v>
      </c>
      <c r="Y195" s="323">
        <v>2.8270000000000001E-3</v>
      </c>
      <c r="Z195" s="323">
        <v>835.8</v>
      </c>
      <c r="AA195" s="323">
        <v>1.1689000000000001</v>
      </c>
      <c r="AB195" s="323">
        <v>7</v>
      </c>
      <c r="AC195" s="323">
        <v>6</v>
      </c>
    </row>
    <row r="196" spans="1:29" x14ac:dyDescent="0.2">
      <c r="A196" t="s">
        <v>37</v>
      </c>
      <c r="B196" t="s">
        <v>206</v>
      </c>
      <c r="C196" t="s">
        <v>207</v>
      </c>
      <c r="D196" t="s">
        <v>208</v>
      </c>
      <c r="E196" s="323" t="s">
        <v>307</v>
      </c>
      <c r="F196" s="323" t="s">
        <v>301</v>
      </c>
      <c r="K196">
        <v>160</v>
      </c>
      <c r="L196" s="323">
        <v>921.06910000000005</v>
      </c>
      <c r="M196" s="323">
        <v>38.992223000000003</v>
      </c>
      <c r="N196" s="323">
        <v>44.706017000000003</v>
      </c>
      <c r="O196" s="323">
        <v>45.122501999999997</v>
      </c>
      <c r="P196" s="323">
        <v>28.860575999999998</v>
      </c>
      <c r="Q196" s="323">
        <v>27.19885</v>
      </c>
      <c r="R196" s="323">
        <v>94.386148000000006</v>
      </c>
      <c r="S196" s="323">
        <v>93.054839999999999</v>
      </c>
      <c r="T196" s="323">
        <v>43.423878999999999</v>
      </c>
      <c r="U196" s="323">
        <v>44.601275000000001</v>
      </c>
      <c r="V196" s="323">
        <v>38.693913999999999</v>
      </c>
      <c r="W196" s="323">
        <v>44.639007999999997</v>
      </c>
      <c r="X196" s="323">
        <v>45.060395</v>
      </c>
      <c r="Y196" s="323">
        <v>4.4000000000000003E-3</v>
      </c>
      <c r="Z196" s="323">
        <v>769.1</v>
      </c>
      <c r="AA196" s="323">
        <v>0.96060000000000001</v>
      </c>
      <c r="AB196" s="323">
        <v>6</v>
      </c>
      <c r="AC196" s="323">
        <v>6</v>
      </c>
    </row>
    <row r="197" spans="1:29" x14ac:dyDescent="0.2">
      <c r="A197" t="s">
        <v>37</v>
      </c>
      <c r="B197" t="s">
        <v>206</v>
      </c>
      <c r="C197" t="s">
        <v>207</v>
      </c>
      <c r="D197" t="s">
        <v>208</v>
      </c>
      <c r="E197" s="323" t="s">
        <v>307</v>
      </c>
      <c r="F197" s="323" t="s">
        <v>301</v>
      </c>
      <c r="K197">
        <v>185</v>
      </c>
      <c r="L197" s="323">
        <v>603.9855</v>
      </c>
      <c r="M197" s="323">
        <v>34.272336000000003</v>
      </c>
      <c r="N197" s="323">
        <v>42.409914000000001</v>
      </c>
      <c r="O197" s="323">
        <v>42.592050999999998</v>
      </c>
      <c r="P197" s="323">
        <v>23.321483000000001</v>
      </c>
      <c r="Q197" s="323">
        <v>21.874265999999999</v>
      </c>
      <c r="R197" s="323">
        <v>89.320948999999999</v>
      </c>
      <c r="S197" s="323">
        <v>87.670212000000006</v>
      </c>
      <c r="T197" s="323">
        <v>36.640976999999999</v>
      </c>
      <c r="U197" s="323">
        <v>40.145301000000003</v>
      </c>
      <c r="V197" s="323">
        <v>34.034393999999999</v>
      </c>
      <c r="W197" s="323">
        <v>42.225428000000001</v>
      </c>
      <c r="X197" s="323">
        <v>42.455283999999999</v>
      </c>
      <c r="Y197" s="323">
        <v>3.9589999999999998E-3</v>
      </c>
      <c r="Z197" s="323">
        <v>710.6</v>
      </c>
      <c r="AA197" s="323">
        <v>0.78080000000000005</v>
      </c>
      <c r="AB197" s="323">
        <v>6</v>
      </c>
      <c r="AC197" s="323">
        <v>6</v>
      </c>
    </row>
    <row r="198" spans="1:29" x14ac:dyDescent="0.2">
      <c r="A198" t="s">
        <v>37</v>
      </c>
      <c r="B198" t="s">
        <v>206</v>
      </c>
      <c r="C198" t="s">
        <v>207</v>
      </c>
      <c r="D198" t="s">
        <v>208</v>
      </c>
      <c r="E198" s="323" t="s">
        <v>307</v>
      </c>
      <c r="F198" s="323" t="s">
        <v>301</v>
      </c>
      <c r="K198">
        <v>210</v>
      </c>
      <c r="L198" s="323">
        <v>373.43270000000001</v>
      </c>
      <c r="M198" s="323">
        <v>29.160706000000001</v>
      </c>
      <c r="N198" s="323">
        <v>38.996713999999997</v>
      </c>
      <c r="O198" s="323">
        <v>39.817494000000003</v>
      </c>
      <c r="P198" s="323">
        <v>17.089122</v>
      </c>
      <c r="Q198" s="323">
        <v>16.058312999999998</v>
      </c>
      <c r="R198" s="323">
        <v>74.860956000000002</v>
      </c>
      <c r="S198" s="323">
        <v>72.37585</v>
      </c>
      <c r="T198" s="323">
        <v>29.100677000000001</v>
      </c>
      <c r="U198" s="323">
        <v>35.583551</v>
      </c>
      <c r="V198" s="323">
        <v>29.010829999999999</v>
      </c>
      <c r="W198" s="323">
        <v>38.826669000000003</v>
      </c>
      <c r="X198" s="323">
        <v>39.698810999999999</v>
      </c>
      <c r="Y198" s="323">
        <v>1.0374E-2</v>
      </c>
      <c r="Z198" s="323">
        <v>625</v>
      </c>
      <c r="AA198" s="323">
        <v>0.70430000000000004</v>
      </c>
      <c r="AB198" s="323">
        <v>6</v>
      </c>
      <c r="AC198" s="323">
        <v>6</v>
      </c>
    </row>
    <row r="199" spans="1:29" x14ac:dyDescent="0.2">
      <c r="A199" t="s">
        <v>37</v>
      </c>
      <c r="B199" t="s">
        <v>206</v>
      </c>
      <c r="C199" t="s">
        <v>207</v>
      </c>
      <c r="D199" t="s">
        <v>208</v>
      </c>
      <c r="E199" s="323" t="s">
        <v>307</v>
      </c>
      <c r="F199" s="323" t="s">
        <v>301</v>
      </c>
      <c r="K199">
        <v>235</v>
      </c>
      <c r="L199" s="323">
        <v>208.8655</v>
      </c>
      <c r="M199" s="323">
        <v>24.184486</v>
      </c>
      <c r="N199" s="323">
        <v>36.076014999999998</v>
      </c>
      <c r="O199" s="323">
        <v>35.911563999999998</v>
      </c>
      <c r="P199" s="323">
        <v>11.442021</v>
      </c>
      <c r="Q199" s="323">
        <v>10.944356000000001</v>
      </c>
      <c r="R199" s="323">
        <v>49.887487999999998</v>
      </c>
      <c r="S199" s="323">
        <v>47.452193000000001</v>
      </c>
      <c r="T199" s="323">
        <v>22.478503</v>
      </c>
      <c r="U199" s="323">
        <v>31.150247</v>
      </c>
      <c r="V199" s="323">
        <v>24.073596999999999</v>
      </c>
      <c r="W199" s="323">
        <v>36.067188000000002</v>
      </c>
      <c r="X199" s="323">
        <v>35.875661000000001</v>
      </c>
      <c r="Y199" s="323">
        <v>1.0250000000000001E-3</v>
      </c>
      <c r="Z199" s="323">
        <v>516.70000000000005</v>
      </c>
      <c r="AA199" s="323">
        <v>0.55840000000000001</v>
      </c>
      <c r="AB199" s="323">
        <v>5</v>
      </c>
      <c r="AC199" s="323">
        <v>6</v>
      </c>
    </row>
    <row r="200" spans="1:29" x14ac:dyDescent="0.2">
      <c r="E200" s="323"/>
      <c r="F200" s="323"/>
      <c r="K200"/>
      <c r="L200" s="323"/>
      <c r="M200" s="323"/>
      <c r="N200" s="323"/>
      <c r="O200" s="323"/>
      <c r="P200" s="323"/>
      <c r="Q200" s="323"/>
      <c r="R200" s="323"/>
      <c r="S200" s="323"/>
      <c r="T200" s="323"/>
      <c r="U200" s="323"/>
      <c r="V200" s="323"/>
      <c r="W200" s="323"/>
      <c r="X200" s="323"/>
      <c r="Y200" s="323"/>
      <c r="Z200" s="323"/>
      <c r="AA200" s="323"/>
      <c r="AB200" s="323"/>
      <c r="AC200" s="323"/>
    </row>
    <row r="201" spans="1:29" x14ac:dyDescent="0.2">
      <c r="E201" s="323"/>
      <c r="F201" s="323"/>
      <c r="K201"/>
      <c r="L201" s="323"/>
      <c r="M201" s="323"/>
      <c r="N201" s="323"/>
      <c r="O201" s="323"/>
      <c r="P201" s="323"/>
      <c r="Q201" s="323"/>
      <c r="R201" s="323"/>
      <c r="S201" s="323"/>
      <c r="T201" s="323"/>
      <c r="U201" s="323"/>
      <c r="V201" s="323"/>
      <c r="W201" s="323"/>
      <c r="X201" s="323"/>
      <c r="Y201" s="323"/>
      <c r="Z201" s="323"/>
      <c r="AA201" s="323"/>
      <c r="AB201" s="323"/>
      <c r="AC201" s="323"/>
    </row>
    <row r="202" spans="1:29" x14ac:dyDescent="0.2">
      <c r="E202" s="323"/>
      <c r="F202" s="323"/>
      <c r="K202"/>
      <c r="L202" s="323"/>
      <c r="M202" s="323"/>
      <c r="N202" s="323"/>
      <c r="O202" s="323"/>
      <c r="P202" s="323"/>
      <c r="Q202" s="323"/>
      <c r="R202" s="323"/>
      <c r="S202" s="323"/>
      <c r="T202" s="323"/>
      <c r="U202" s="323"/>
      <c r="V202" s="323"/>
      <c r="W202" s="323"/>
      <c r="X202" s="323"/>
      <c r="Y202" s="323"/>
      <c r="Z202" s="323"/>
      <c r="AA202" s="323"/>
      <c r="AB202" s="323"/>
      <c r="AC202" s="323"/>
    </row>
    <row r="203" spans="1:29" x14ac:dyDescent="0.2">
      <c r="E203" s="323"/>
      <c r="F203" s="323"/>
      <c r="K203"/>
      <c r="L203" s="323"/>
      <c r="M203" s="323"/>
      <c r="N203" s="323"/>
      <c r="O203" s="323"/>
      <c r="P203" s="323"/>
      <c r="Q203" s="323"/>
      <c r="R203" s="323"/>
      <c r="S203" s="323"/>
      <c r="T203" s="323"/>
      <c r="U203" s="323"/>
      <c r="V203" s="323"/>
      <c r="W203" s="323"/>
      <c r="X203" s="323"/>
      <c r="Y203" s="323"/>
      <c r="Z203" s="323"/>
      <c r="AA203" s="323"/>
      <c r="AB203" s="323"/>
      <c r="AC203" s="323"/>
    </row>
    <row r="204" spans="1:29" x14ac:dyDescent="0.2">
      <c r="E204" s="323"/>
      <c r="F204" s="323"/>
      <c r="K204"/>
      <c r="L204" s="323"/>
      <c r="M204" s="323"/>
      <c r="N204" s="323"/>
      <c r="O204" s="323"/>
      <c r="P204" s="323"/>
      <c r="Q204" s="323"/>
      <c r="R204" s="323"/>
      <c r="S204" s="323"/>
      <c r="T204" s="323"/>
      <c r="U204" s="323"/>
      <c r="V204" s="323"/>
      <c r="W204" s="323"/>
      <c r="X204" s="323"/>
      <c r="Y204" s="323"/>
      <c r="Z204" s="323"/>
      <c r="AA204" s="323"/>
      <c r="AB204" s="323"/>
      <c r="AC204" s="323"/>
    </row>
    <row r="205" spans="1:29" x14ac:dyDescent="0.2">
      <c r="E205" s="323"/>
      <c r="F205" s="323"/>
      <c r="K205"/>
      <c r="L205" s="323"/>
      <c r="M205" s="323"/>
      <c r="N205" s="323"/>
      <c r="O205" s="323"/>
      <c r="P205" s="323"/>
      <c r="Q205" s="323"/>
      <c r="R205" s="323"/>
      <c r="S205" s="323"/>
      <c r="T205" s="323"/>
      <c r="U205" s="323"/>
      <c r="V205" s="323"/>
      <c r="W205" s="323"/>
      <c r="X205" s="323"/>
      <c r="Y205" s="323"/>
      <c r="Z205" s="323"/>
      <c r="AA205" s="323"/>
      <c r="AB205" s="323"/>
      <c r="AC205" s="323"/>
    </row>
    <row r="206" spans="1:29" x14ac:dyDescent="0.2">
      <c r="K206"/>
      <c r="L206" s="323"/>
      <c r="M206" s="323"/>
      <c r="N206" s="323"/>
      <c r="O206" s="323"/>
      <c r="P206" s="323"/>
      <c r="Q206" s="323"/>
      <c r="R206" s="323"/>
      <c r="S206" s="323"/>
      <c r="T206" s="323"/>
      <c r="U206" s="323"/>
      <c r="V206" s="323"/>
      <c r="W206" s="323"/>
      <c r="X206" s="323"/>
      <c r="Y206" s="323"/>
      <c r="Z206" s="323"/>
      <c r="AA206" s="323"/>
      <c r="AB206" s="323"/>
      <c r="AC206" s="323"/>
    </row>
    <row r="207" spans="1:29" x14ac:dyDescent="0.2">
      <c r="K207"/>
      <c r="L207" s="323"/>
      <c r="M207" s="323"/>
      <c r="N207" s="323"/>
      <c r="O207" s="323"/>
      <c r="P207" s="323"/>
      <c r="Q207" s="323"/>
      <c r="R207" s="323"/>
      <c r="S207" s="323"/>
      <c r="T207" s="323"/>
      <c r="U207" s="323"/>
      <c r="V207" s="323"/>
      <c r="W207" s="323"/>
      <c r="X207" s="323"/>
      <c r="Y207" s="323"/>
      <c r="Z207" s="323"/>
      <c r="AA207" s="323"/>
      <c r="AB207" s="323"/>
      <c r="AC207" s="323"/>
    </row>
    <row r="208" spans="1:29" x14ac:dyDescent="0.2">
      <c r="K208"/>
      <c r="L208" s="323"/>
      <c r="M208" s="323"/>
      <c r="N208" s="323"/>
      <c r="O208" s="323"/>
      <c r="P208" s="323"/>
      <c r="Q208" s="323"/>
      <c r="R208" s="323"/>
      <c r="S208" s="323"/>
      <c r="T208" s="323"/>
      <c r="U208" s="323"/>
      <c r="V208" s="323"/>
      <c r="W208" s="323"/>
      <c r="X208" s="323"/>
      <c r="Y208" s="323"/>
      <c r="Z208" s="323"/>
      <c r="AA208" s="323"/>
      <c r="AB208" s="323"/>
      <c r="AC208" s="323"/>
    </row>
    <row r="209" spans="11:29" x14ac:dyDescent="0.2">
      <c r="K209"/>
      <c r="L209" s="323"/>
      <c r="M209" s="323"/>
      <c r="N209" s="323"/>
      <c r="O209" s="323"/>
      <c r="P209" s="323"/>
      <c r="Q209" s="323"/>
      <c r="R209" s="323"/>
      <c r="S209" s="323"/>
      <c r="T209" s="323"/>
      <c r="U209" s="323"/>
      <c r="V209" s="323"/>
      <c r="W209" s="323"/>
      <c r="X209" s="323"/>
      <c r="Y209" s="323"/>
      <c r="Z209" s="323"/>
      <c r="AA209" s="323"/>
      <c r="AB209" s="323"/>
      <c r="AC209" s="323"/>
    </row>
    <row r="210" spans="11:29" x14ac:dyDescent="0.2">
      <c r="K210"/>
      <c r="L210" s="323"/>
      <c r="M210" s="323"/>
      <c r="N210" s="323"/>
      <c r="O210" s="323"/>
      <c r="P210" s="323"/>
      <c r="Q210" s="323"/>
      <c r="R210" s="323"/>
      <c r="S210" s="323"/>
      <c r="T210" s="323"/>
      <c r="U210" s="323"/>
      <c r="V210" s="323"/>
      <c r="W210" s="323"/>
      <c r="X210" s="323"/>
      <c r="Y210" s="323"/>
      <c r="Z210" s="323"/>
      <c r="AA210" s="323"/>
      <c r="AB210" s="323"/>
      <c r="AC210" s="323"/>
    </row>
    <row r="211" spans="11:29" x14ac:dyDescent="0.2">
      <c r="K211"/>
      <c r="L211" s="323"/>
      <c r="M211" s="323"/>
      <c r="N211" s="323"/>
      <c r="O211" s="323"/>
      <c r="P211" s="323"/>
      <c r="Q211" s="323"/>
      <c r="R211" s="323"/>
      <c r="S211" s="323"/>
      <c r="T211" s="323"/>
      <c r="U211" s="323"/>
      <c r="V211" s="323"/>
      <c r="W211" s="323"/>
      <c r="X211" s="323"/>
      <c r="Y211" s="323"/>
      <c r="Z211" s="323"/>
      <c r="AA211" s="323"/>
      <c r="AB211" s="323"/>
      <c r="AC211" s="323"/>
    </row>
    <row r="212" spans="11:29" x14ac:dyDescent="0.2">
      <c r="K212"/>
      <c r="L212" s="323"/>
      <c r="M212" s="323"/>
      <c r="N212" s="323"/>
      <c r="O212" s="323"/>
      <c r="P212" s="323"/>
      <c r="Q212" s="323"/>
      <c r="R212" s="323"/>
      <c r="S212" s="323"/>
      <c r="T212" s="323"/>
      <c r="U212" s="323"/>
      <c r="V212" s="323"/>
      <c r="W212" s="323"/>
      <c r="X212" s="323"/>
      <c r="Y212" s="323"/>
      <c r="Z212" s="323"/>
      <c r="AA212" s="323"/>
      <c r="AB212" s="323"/>
      <c r="AC212" s="323"/>
    </row>
    <row r="213" spans="11:29" x14ac:dyDescent="0.2">
      <c r="K213"/>
      <c r="L213" s="323"/>
      <c r="M213" s="323"/>
      <c r="N213" s="323"/>
      <c r="O213" s="323"/>
      <c r="P213" s="323"/>
      <c r="Q213" s="323"/>
      <c r="R213" s="323"/>
      <c r="S213" s="323"/>
      <c r="T213" s="323"/>
      <c r="U213" s="323"/>
      <c r="V213" s="323"/>
      <c r="W213" s="323"/>
      <c r="X213" s="323"/>
      <c r="Y213" s="323"/>
      <c r="Z213" s="323"/>
      <c r="AA213" s="323"/>
      <c r="AB213" s="323"/>
      <c r="AC213" s="323"/>
    </row>
    <row r="214" spans="11:29" x14ac:dyDescent="0.2">
      <c r="K214"/>
      <c r="L214" s="323"/>
      <c r="M214" s="323"/>
      <c r="N214" s="323"/>
      <c r="O214" s="323"/>
      <c r="P214" s="323"/>
      <c r="Q214" s="323"/>
      <c r="R214" s="323"/>
      <c r="S214" s="323"/>
      <c r="T214" s="323"/>
      <c r="U214" s="323"/>
      <c r="V214" s="323"/>
      <c r="W214" s="323"/>
      <c r="X214" s="323"/>
      <c r="Y214" s="323"/>
      <c r="Z214" s="323"/>
      <c r="AA214" s="323"/>
      <c r="AB214" s="323"/>
      <c r="AC214" s="323"/>
    </row>
    <row r="215" spans="11:29" x14ac:dyDescent="0.2">
      <c r="K215"/>
      <c r="L215" s="323"/>
      <c r="M215" s="323"/>
      <c r="N215" s="323"/>
      <c r="O215" s="323"/>
      <c r="P215" s="323"/>
      <c r="Q215" s="323"/>
      <c r="R215" s="323"/>
      <c r="S215" s="323"/>
      <c r="T215" s="323"/>
      <c r="U215" s="323"/>
      <c r="V215" s="323"/>
      <c r="W215" s="323"/>
      <c r="X215" s="323"/>
      <c r="Y215" s="323"/>
      <c r="Z215" s="323"/>
      <c r="AA215" s="323"/>
      <c r="AB215" s="323"/>
      <c r="AC215" s="323"/>
    </row>
    <row r="216" spans="11:29" x14ac:dyDescent="0.2">
      <c r="K216"/>
      <c r="L216" s="323"/>
      <c r="M216" s="323"/>
      <c r="N216" s="323"/>
      <c r="O216" s="323"/>
      <c r="P216" s="323"/>
      <c r="Q216" s="323"/>
      <c r="R216" s="323"/>
      <c r="S216" s="323"/>
      <c r="T216" s="323"/>
      <c r="U216" s="323"/>
      <c r="V216" s="323"/>
      <c r="W216" s="323"/>
      <c r="X216" s="323"/>
      <c r="Y216" s="323"/>
      <c r="Z216" s="323"/>
      <c r="AA216" s="323"/>
      <c r="AB216" s="323"/>
      <c r="AC216" s="323"/>
    </row>
    <row r="217" spans="11:29" x14ac:dyDescent="0.2">
      <c r="K217"/>
      <c r="L217" s="323"/>
      <c r="M217" s="323"/>
      <c r="N217" s="323"/>
      <c r="O217" s="323"/>
      <c r="P217" s="323"/>
      <c r="Q217" s="323"/>
      <c r="R217" s="323"/>
      <c r="S217" s="323"/>
      <c r="T217" s="323"/>
      <c r="U217" s="323"/>
      <c r="V217" s="323"/>
      <c r="W217" s="323"/>
      <c r="X217" s="323"/>
      <c r="Y217" s="323"/>
      <c r="Z217" s="323"/>
      <c r="AA217" s="323"/>
      <c r="AB217" s="323"/>
      <c r="AC217" s="323"/>
    </row>
    <row r="218" spans="11:29" x14ac:dyDescent="0.2">
      <c r="K218"/>
      <c r="L218" s="323"/>
      <c r="M218" s="323"/>
      <c r="N218" s="323"/>
      <c r="O218" s="323"/>
      <c r="P218" s="323"/>
      <c r="Q218" s="323"/>
      <c r="R218" s="323"/>
      <c r="S218" s="323"/>
      <c r="T218" s="323"/>
      <c r="U218" s="323"/>
      <c r="V218" s="323"/>
      <c r="W218" s="323"/>
      <c r="X218" s="323"/>
      <c r="Y218" s="323"/>
      <c r="Z218" s="323"/>
      <c r="AA218" s="323"/>
      <c r="AB218" s="323"/>
      <c r="AC218" s="323"/>
    </row>
    <row r="219" spans="11:29" x14ac:dyDescent="0.2">
      <c r="K219"/>
      <c r="L219" s="323"/>
      <c r="M219" s="323"/>
      <c r="N219" s="323"/>
      <c r="O219" s="323"/>
      <c r="P219" s="323"/>
      <c r="Q219" s="323"/>
      <c r="R219" s="323"/>
      <c r="S219" s="323"/>
      <c r="T219" s="323"/>
      <c r="U219" s="323"/>
      <c r="V219" s="323"/>
      <c r="W219" s="323"/>
      <c r="X219" s="323"/>
      <c r="Y219" s="323"/>
      <c r="Z219" s="323"/>
      <c r="AA219" s="323"/>
      <c r="AB219" s="323"/>
      <c r="AC219" s="323"/>
    </row>
    <row r="220" spans="11:29" x14ac:dyDescent="0.2">
      <c r="K220"/>
      <c r="L220" s="323"/>
      <c r="M220" s="323"/>
      <c r="N220" s="323"/>
      <c r="O220" s="323"/>
      <c r="P220" s="323"/>
      <c r="Q220" s="323"/>
      <c r="R220" s="323"/>
      <c r="S220" s="323"/>
      <c r="T220" s="323"/>
      <c r="U220" s="323"/>
      <c r="V220" s="323"/>
      <c r="W220" s="323"/>
      <c r="X220" s="323"/>
      <c r="Y220" s="323"/>
      <c r="Z220" s="323"/>
      <c r="AA220" s="323"/>
      <c r="AB220" s="323"/>
      <c r="AC220" s="323"/>
    </row>
    <row r="221" spans="11:29" x14ac:dyDescent="0.2">
      <c r="K221"/>
      <c r="L221" s="323"/>
      <c r="M221" s="323"/>
      <c r="N221" s="323"/>
      <c r="O221" s="323"/>
      <c r="P221" s="323"/>
      <c r="Q221" s="323"/>
      <c r="R221" s="323"/>
      <c r="S221" s="323"/>
      <c r="T221" s="323"/>
      <c r="U221" s="323"/>
      <c r="V221" s="323"/>
      <c r="W221" s="323"/>
      <c r="X221" s="323"/>
      <c r="Y221" s="323"/>
      <c r="Z221" s="323"/>
      <c r="AA221" s="323"/>
      <c r="AB221" s="323"/>
      <c r="AC221" s="323"/>
    </row>
    <row r="222" spans="11:29" x14ac:dyDescent="0.2">
      <c r="K222"/>
      <c r="L222" s="323"/>
      <c r="M222" s="323"/>
      <c r="N222" s="323"/>
      <c r="O222" s="323"/>
      <c r="P222" s="323"/>
      <c r="Q222" s="323"/>
      <c r="R222" s="323"/>
      <c r="S222" s="323"/>
      <c r="T222" s="323"/>
      <c r="U222" s="323"/>
      <c r="V222" s="323"/>
      <c r="W222" s="323"/>
      <c r="X222" s="323"/>
      <c r="Y222" s="323"/>
      <c r="Z222" s="323"/>
      <c r="AA222" s="323"/>
      <c r="AB222" s="323"/>
      <c r="AC222" s="323"/>
    </row>
    <row r="223" spans="11:29" x14ac:dyDescent="0.2">
      <c r="K223"/>
      <c r="L223" s="323"/>
      <c r="M223" s="323"/>
      <c r="N223" s="323"/>
      <c r="O223" s="323"/>
      <c r="P223" s="323"/>
      <c r="Q223" s="323"/>
      <c r="R223" s="323"/>
      <c r="S223" s="323"/>
      <c r="T223" s="323"/>
      <c r="U223" s="323"/>
      <c r="V223" s="323"/>
      <c r="W223" s="323"/>
      <c r="X223" s="323"/>
      <c r="Y223" s="323"/>
      <c r="Z223" s="323"/>
      <c r="AA223" s="323"/>
      <c r="AB223" s="323"/>
      <c r="AC223" s="323"/>
    </row>
    <row r="224" spans="11:29" x14ac:dyDescent="0.2">
      <c r="K224"/>
      <c r="L224" s="323"/>
      <c r="M224" s="323"/>
      <c r="N224" s="323"/>
      <c r="O224" s="323"/>
      <c r="P224" s="323"/>
      <c r="Q224" s="323"/>
      <c r="R224" s="323"/>
      <c r="S224" s="323"/>
      <c r="T224" s="323"/>
      <c r="U224" s="323"/>
      <c r="V224" s="323"/>
      <c r="W224" s="323"/>
      <c r="X224" s="323"/>
      <c r="Y224" s="323"/>
      <c r="Z224" s="323"/>
      <c r="AA224" s="323"/>
      <c r="AB224" s="323"/>
      <c r="AC224" s="323"/>
    </row>
    <row r="225" spans="11:29" x14ac:dyDescent="0.2">
      <c r="K225"/>
      <c r="L225" s="323"/>
      <c r="M225" s="323"/>
      <c r="N225" s="323"/>
      <c r="O225" s="323"/>
      <c r="P225" s="323"/>
      <c r="Q225" s="323"/>
      <c r="R225" s="323"/>
      <c r="S225" s="323"/>
      <c r="T225" s="323"/>
      <c r="U225" s="323"/>
      <c r="V225" s="323"/>
      <c r="W225" s="323"/>
      <c r="X225" s="323"/>
      <c r="Y225" s="323"/>
      <c r="Z225" s="323"/>
      <c r="AA225" s="323"/>
      <c r="AB225" s="323"/>
      <c r="AC225" s="323"/>
    </row>
    <row r="226" spans="11:29" x14ac:dyDescent="0.2">
      <c r="K226"/>
      <c r="L226" s="323"/>
      <c r="M226" s="323"/>
      <c r="N226" s="323"/>
      <c r="O226" s="323"/>
      <c r="P226" s="323"/>
      <c r="Q226" s="323"/>
      <c r="R226" s="323"/>
      <c r="S226" s="323"/>
      <c r="T226" s="323"/>
      <c r="U226" s="323"/>
      <c r="V226" s="323"/>
      <c r="W226" s="323"/>
      <c r="X226" s="323"/>
      <c r="Y226" s="323"/>
      <c r="Z226" s="323"/>
      <c r="AA226" s="323"/>
      <c r="AB226" s="323"/>
      <c r="AC226" s="323"/>
    </row>
    <row r="227" spans="11:29" x14ac:dyDescent="0.2">
      <c r="K227"/>
      <c r="L227" s="323"/>
      <c r="M227" s="323"/>
      <c r="N227" s="323"/>
      <c r="O227" s="323"/>
      <c r="P227" s="323"/>
      <c r="Q227" s="323"/>
      <c r="R227" s="323"/>
      <c r="S227" s="323"/>
      <c r="T227" s="323"/>
      <c r="U227" s="323"/>
      <c r="V227" s="323"/>
      <c r="W227" s="323"/>
      <c r="X227" s="323"/>
      <c r="Y227" s="323"/>
      <c r="Z227" s="323"/>
      <c r="AA227" s="323"/>
      <c r="AB227" s="323"/>
      <c r="AC227" s="323"/>
    </row>
    <row r="228" spans="11:29" x14ac:dyDescent="0.2">
      <c r="K228"/>
      <c r="L228" s="323"/>
      <c r="M228" s="323"/>
      <c r="N228" s="323"/>
      <c r="O228" s="323"/>
      <c r="P228" s="323"/>
      <c r="Q228" s="323"/>
      <c r="R228" s="323"/>
      <c r="S228" s="323"/>
      <c r="T228" s="323"/>
      <c r="U228" s="323"/>
      <c r="V228" s="323"/>
      <c r="W228" s="323"/>
      <c r="X228" s="323"/>
      <c r="Y228" s="323"/>
      <c r="Z228" s="323"/>
      <c r="AA228" s="323"/>
      <c r="AB228" s="323"/>
      <c r="AC228" s="323"/>
    </row>
    <row r="229" spans="11:29" x14ac:dyDescent="0.2">
      <c r="K229"/>
      <c r="L229" s="323"/>
      <c r="M229" s="323"/>
      <c r="N229" s="323"/>
      <c r="O229" s="323"/>
      <c r="P229" s="323"/>
      <c r="Q229" s="323"/>
      <c r="R229" s="323"/>
      <c r="S229" s="323"/>
      <c r="T229" s="323"/>
      <c r="U229" s="323"/>
      <c r="V229" s="323"/>
      <c r="W229" s="323"/>
      <c r="X229" s="323"/>
      <c r="Y229" s="323"/>
      <c r="Z229" s="323"/>
      <c r="AA229" s="323"/>
      <c r="AB229" s="323"/>
      <c r="AC229" s="323"/>
    </row>
    <row r="230" spans="11:29" x14ac:dyDescent="0.2">
      <c r="K230"/>
      <c r="L230" s="323"/>
      <c r="M230" s="323"/>
      <c r="N230" s="323"/>
      <c r="O230" s="323"/>
      <c r="P230" s="323"/>
      <c r="Q230" s="323"/>
      <c r="R230" s="323"/>
      <c r="S230" s="323"/>
      <c r="T230" s="323"/>
      <c r="U230" s="323"/>
      <c r="V230" s="323"/>
      <c r="W230" s="323"/>
      <c r="X230" s="323"/>
      <c r="Y230" s="323"/>
      <c r="Z230" s="323"/>
      <c r="AA230" s="323"/>
      <c r="AB230" s="323"/>
      <c r="AC230" s="323"/>
    </row>
    <row r="231" spans="11:29" x14ac:dyDescent="0.2">
      <c r="K231"/>
      <c r="L231" s="323"/>
      <c r="M231" s="323"/>
      <c r="N231" s="323"/>
      <c r="O231" s="323"/>
      <c r="P231" s="323"/>
      <c r="Q231" s="323"/>
      <c r="R231" s="323"/>
      <c r="S231" s="323"/>
      <c r="T231" s="323"/>
      <c r="U231" s="323"/>
      <c r="V231" s="323"/>
      <c r="W231" s="323"/>
      <c r="X231" s="323"/>
      <c r="Y231" s="323"/>
      <c r="Z231" s="323"/>
      <c r="AA231" s="323"/>
      <c r="AB231" s="323"/>
      <c r="AC231" s="323"/>
    </row>
    <row r="232" spans="11:29" x14ac:dyDescent="0.2">
      <c r="K232"/>
      <c r="L232" s="323"/>
      <c r="M232" s="323"/>
      <c r="N232" s="323"/>
      <c r="O232" s="323"/>
      <c r="P232" s="323"/>
      <c r="Q232" s="323"/>
      <c r="R232" s="323"/>
      <c r="S232" s="323"/>
      <c r="T232" s="323"/>
      <c r="U232" s="323"/>
      <c r="V232" s="323"/>
      <c r="W232" s="323"/>
      <c r="X232" s="323"/>
      <c r="Y232" s="323"/>
      <c r="Z232" s="323"/>
      <c r="AA232" s="323"/>
      <c r="AB232" s="323"/>
      <c r="AC232" s="323"/>
    </row>
    <row r="233" spans="11:29" x14ac:dyDescent="0.2">
      <c r="K233"/>
      <c r="L233" s="323"/>
      <c r="M233" s="323"/>
      <c r="N233" s="323"/>
      <c r="O233" s="323"/>
      <c r="P233" s="323"/>
      <c r="Q233" s="323"/>
      <c r="R233" s="323"/>
      <c r="S233" s="323"/>
      <c r="T233" s="323"/>
      <c r="U233" s="323"/>
      <c r="V233" s="323"/>
      <c r="W233" s="323"/>
      <c r="X233" s="323"/>
      <c r="Y233" s="323"/>
      <c r="Z233" s="323"/>
      <c r="AA233" s="323"/>
      <c r="AB233" s="323"/>
      <c r="AC233" s="323"/>
    </row>
    <row r="234" spans="11:29" x14ac:dyDescent="0.2">
      <c r="K234"/>
      <c r="L234" s="323"/>
      <c r="M234" s="323"/>
      <c r="N234" s="323"/>
      <c r="O234" s="323"/>
      <c r="P234" s="323"/>
      <c r="Q234" s="323"/>
      <c r="R234" s="323"/>
      <c r="S234" s="323"/>
      <c r="T234" s="323"/>
      <c r="U234" s="323"/>
      <c r="V234" s="323"/>
      <c r="W234" s="323"/>
      <c r="X234" s="323"/>
      <c r="Y234" s="323"/>
      <c r="Z234" s="323"/>
      <c r="AA234" s="323"/>
      <c r="AB234" s="323"/>
      <c r="AC234" s="323"/>
    </row>
    <row r="235" spans="11:29" x14ac:dyDescent="0.2">
      <c r="K235"/>
      <c r="L235" s="323"/>
      <c r="M235" s="323"/>
      <c r="N235" s="323"/>
      <c r="O235" s="323"/>
      <c r="P235" s="323"/>
      <c r="Q235" s="323"/>
      <c r="R235" s="323"/>
      <c r="S235" s="323"/>
      <c r="T235" s="323"/>
      <c r="U235" s="323"/>
      <c r="V235" s="323"/>
      <c r="W235" s="323"/>
      <c r="X235" s="323"/>
      <c r="Y235" s="323"/>
      <c r="Z235" s="323"/>
      <c r="AA235" s="323"/>
      <c r="AB235" s="323"/>
      <c r="AC235" s="323"/>
    </row>
    <row r="236" spans="11:29" x14ac:dyDescent="0.2">
      <c r="K236"/>
      <c r="L236" s="323"/>
      <c r="M236" s="323"/>
      <c r="N236" s="323"/>
      <c r="O236" s="323"/>
      <c r="P236" s="323"/>
      <c r="Q236" s="323"/>
      <c r="R236" s="323"/>
      <c r="S236" s="323"/>
      <c r="T236" s="323"/>
      <c r="U236" s="323"/>
      <c r="V236" s="323"/>
      <c r="W236" s="323"/>
      <c r="X236" s="323"/>
      <c r="Y236" s="323"/>
      <c r="Z236" s="323"/>
      <c r="AA236" s="323"/>
      <c r="AB236" s="323"/>
      <c r="AC236" s="323"/>
    </row>
    <row r="237" spans="11:29" x14ac:dyDescent="0.2">
      <c r="K237"/>
      <c r="L237" s="323"/>
      <c r="M237" s="323"/>
      <c r="N237" s="323"/>
      <c r="O237" s="323"/>
      <c r="P237" s="323"/>
      <c r="Q237" s="323"/>
      <c r="R237" s="323"/>
      <c r="S237" s="323"/>
      <c r="T237" s="323"/>
      <c r="U237" s="323"/>
      <c r="V237" s="323"/>
      <c r="W237" s="323"/>
      <c r="X237" s="323"/>
      <c r="Y237" s="323"/>
      <c r="Z237" s="323"/>
      <c r="AA237" s="323"/>
      <c r="AB237" s="323"/>
      <c r="AC237" s="323"/>
    </row>
    <row r="238" spans="11:29" x14ac:dyDescent="0.2">
      <c r="K238"/>
      <c r="L238" s="323"/>
      <c r="M238" s="323"/>
      <c r="N238" s="323"/>
      <c r="O238" s="323"/>
      <c r="P238" s="323"/>
      <c r="Q238" s="323"/>
      <c r="R238" s="323"/>
      <c r="S238" s="323"/>
      <c r="T238" s="323"/>
      <c r="U238" s="323"/>
      <c r="V238" s="323"/>
      <c r="W238" s="323"/>
      <c r="X238" s="323"/>
      <c r="Y238" s="323"/>
      <c r="Z238" s="323"/>
      <c r="AA238" s="323"/>
      <c r="AB238" s="323"/>
      <c r="AC238" s="323"/>
    </row>
    <row r="239" spans="11:29" x14ac:dyDescent="0.2">
      <c r="K239"/>
      <c r="L239" s="323"/>
      <c r="M239" s="323"/>
      <c r="N239" s="323"/>
      <c r="O239" s="323"/>
      <c r="P239" s="323"/>
      <c r="Q239" s="323"/>
      <c r="R239" s="323"/>
      <c r="S239" s="323"/>
      <c r="T239" s="323"/>
      <c r="U239" s="323"/>
      <c r="V239" s="323"/>
      <c r="W239" s="323"/>
      <c r="X239" s="323"/>
      <c r="Y239" s="323"/>
      <c r="Z239" s="323"/>
      <c r="AA239" s="323"/>
      <c r="AB239" s="323"/>
      <c r="AC239" s="323"/>
    </row>
    <row r="240" spans="11:29" x14ac:dyDescent="0.2">
      <c r="K240"/>
      <c r="L240" s="323"/>
      <c r="M240" s="323"/>
      <c r="N240" s="323"/>
      <c r="O240" s="323"/>
      <c r="P240" s="323"/>
      <c r="Q240" s="323"/>
      <c r="R240" s="323"/>
      <c r="S240" s="323"/>
      <c r="T240" s="323"/>
      <c r="U240" s="323"/>
      <c r="V240" s="323"/>
      <c r="W240" s="323"/>
      <c r="X240" s="323"/>
      <c r="Y240" s="323"/>
      <c r="Z240" s="323"/>
      <c r="AA240" s="323"/>
      <c r="AB240" s="323"/>
      <c r="AC240" s="323"/>
    </row>
    <row r="241" spans="11:29" x14ac:dyDescent="0.2">
      <c r="K241"/>
      <c r="L241" s="323"/>
      <c r="M241" s="323"/>
      <c r="N241" s="323"/>
      <c r="O241" s="323"/>
      <c r="P241" s="323"/>
      <c r="Q241" s="323"/>
      <c r="R241" s="323"/>
      <c r="S241" s="323"/>
      <c r="T241" s="323"/>
      <c r="U241" s="323"/>
      <c r="V241" s="323"/>
      <c r="W241" s="323"/>
      <c r="X241" s="323"/>
      <c r="Y241" s="323"/>
      <c r="Z241" s="323"/>
      <c r="AA241" s="323"/>
      <c r="AB241" s="323"/>
      <c r="AC241" s="323"/>
    </row>
    <row r="242" spans="11:29" x14ac:dyDescent="0.2">
      <c r="K242"/>
      <c r="L242" s="323"/>
      <c r="M242" s="323"/>
      <c r="N242" s="323"/>
      <c r="O242" s="323"/>
      <c r="P242" s="323"/>
      <c r="Q242" s="323"/>
      <c r="R242" s="323"/>
      <c r="S242" s="323"/>
      <c r="T242" s="323"/>
      <c r="U242" s="323"/>
      <c r="V242" s="323"/>
      <c r="W242" s="323"/>
      <c r="X242" s="323"/>
      <c r="Y242" s="323"/>
      <c r="Z242" s="323"/>
      <c r="AA242" s="323"/>
      <c r="AB242" s="323"/>
      <c r="AC242" s="323"/>
    </row>
    <row r="243" spans="11:29" x14ac:dyDescent="0.2">
      <c r="K243"/>
      <c r="L243" s="323"/>
      <c r="M243" s="323"/>
      <c r="N243" s="323"/>
      <c r="O243" s="323"/>
      <c r="P243" s="323"/>
      <c r="Q243" s="323"/>
      <c r="R243" s="323"/>
      <c r="S243" s="323"/>
      <c r="T243" s="323"/>
      <c r="U243" s="323"/>
      <c r="V243" s="323"/>
      <c r="W243" s="323"/>
      <c r="X243" s="323"/>
      <c r="Y243" s="323"/>
      <c r="Z243" s="323"/>
      <c r="AA243" s="323"/>
      <c r="AB243" s="323"/>
      <c r="AC243" s="323"/>
    </row>
    <row r="244" spans="11:29" x14ac:dyDescent="0.2">
      <c r="K244"/>
      <c r="L244" s="323"/>
      <c r="M244" s="323"/>
      <c r="N244" s="323"/>
      <c r="O244" s="323"/>
      <c r="P244" s="323"/>
      <c r="Q244" s="323"/>
      <c r="R244" s="323"/>
      <c r="S244" s="323"/>
      <c r="T244" s="323"/>
      <c r="U244" s="323"/>
      <c r="V244" s="323"/>
      <c r="W244" s="323"/>
      <c r="X244" s="323"/>
      <c r="Y244" s="323"/>
      <c r="Z244" s="323"/>
      <c r="AA244" s="323"/>
      <c r="AB244" s="323"/>
      <c r="AC244" s="323"/>
    </row>
    <row r="245" spans="11:29" x14ac:dyDescent="0.2">
      <c r="K245"/>
      <c r="L245" s="323"/>
      <c r="M245" s="323"/>
      <c r="N245" s="323"/>
      <c r="O245" s="323"/>
      <c r="P245" s="323"/>
      <c r="Q245" s="323"/>
      <c r="R245" s="323"/>
      <c r="S245" s="323"/>
      <c r="T245" s="323"/>
      <c r="U245" s="323"/>
      <c r="V245" s="323"/>
      <c r="W245" s="323"/>
      <c r="X245" s="323"/>
      <c r="Y245" s="323"/>
      <c r="Z245" s="323"/>
      <c r="AA245" s="323"/>
      <c r="AB245" s="323"/>
      <c r="AC245" s="323"/>
    </row>
    <row r="246" spans="11:29" x14ac:dyDescent="0.2">
      <c r="K246"/>
      <c r="L246" s="323"/>
      <c r="M246" s="323"/>
      <c r="N246" s="323"/>
      <c r="O246" s="323"/>
      <c r="P246" s="323"/>
      <c r="Q246" s="323"/>
      <c r="R246" s="323"/>
      <c r="S246" s="323"/>
      <c r="T246" s="323"/>
      <c r="U246" s="323"/>
      <c r="V246" s="323"/>
      <c r="W246" s="323"/>
      <c r="X246" s="323"/>
      <c r="Y246" s="323"/>
      <c r="Z246" s="323"/>
      <c r="AA246" s="323"/>
      <c r="AB246" s="323"/>
      <c r="AC246" s="323"/>
    </row>
    <row r="247" spans="11:29" x14ac:dyDescent="0.2">
      <c r="K247"/>
      <c r="L247" s="323"/>
      <c r="M247" s="323"/>
      <c r="N247" s="323"/>
      <c r="O247" s="323"/>
      <c r="P247" s="323"/>
      <c r="Q247" s="323"/>
      <c r="R247" s="323"/>
      <c r="S247" s="323"/>
      <c r="T247" s="323"/>
      <c r="U247" s="323"/>
      <c r="V247" s="323"/>
      <c r="W247" s="323"/>
      <c r="X247" s="323"/>
      <c r="Y247" s="323"/>
      <c r="Z247" s="323"/>
      <c r="AA247" s="323"/>
      <c r="AB247" s="323"/>
      <c r="AC247" s="323"/>
    </row>
    <row r="248" spans="11:29" x14ac:dyDescent="0.2">
      <c r="K248"/>
      <c r="L248" s="323"/>
      <c r="M248" s="323"/>
      <c r="N248" s="323"/>
      <c r="O248" s="323"/>
      <c r="P248" s="323"/>
      <c r="Q248" s="323"/>
      <c r="R248" s="323"/>
      <c r="S248" s="323"/>
      <c r="T248" s="323"/>
      <c r="U248" s="323"/>
      <c r="V248" s="323"/>
      <c r="W248" s="323"/>
      <c r="X248" s="323"/>
      <c r="Y248" s="324"/>
      <c r="Z248" s="323"/>
      <c r="AA248" s="323"/>
      <c r="AB248" s="323"/>
      <c r="AC248" s="323"/>
    </row>
    <row r="249" spans="11:29" x14ac:dyDescent="0.2">
      <c r="K249"/>
    </row>
    <row r="250" spans="11:29" x14ac:dyDescent="0.2">
      <c r="K250"/>
    </row>
    <row r="251" spans="11:29" x14ac:dyDescent="0.2">
      <c r="K251"/>
    </row>
    <row r="252" spans="11:29" x14ac:dyDescent="0.2">
      <c r="K252"/>
    </row>
    <row r="253" spans="11:29" x14ac:dyDescent="0.2">
      <c r="K253"/>
    </row>
    <row r="254" spans="11:29" x14ac:dyDescent="0.2">
      <c r="K254"/>
    </row>
    <row r="255" spans="11:29" x14ac:dyDescent="0.2">
      <c r="K255"/>
    </row>
    <row r="256" spans="11:29"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33" x14ac:dyDescent="0.2">
      <c r="K273"/>
      <c r="AF273" s="174"/>
      <c r="AG273" s="174"/>
    </row>
    <row r="274" spans="11:33" x14ac:dyDescent="0.2">
      <c r="K274"/>
    </row>
    <row r="275" spans="11:33" x14ac:dyDescent="0.2">
      <c r="K275"/>
    </row>
    <row r="276" spans="11:33" x14ac:dyDescent="0.2">
      <c r="K276"/>
    </row>
    <row r="277" spans="11:33" x14ac:dyDescent="0.2">
      <c r="K277"/>
    </row>
    <row r="278" spans="11:33" x14ac:dyDescent="0.2">
      <c r="K278"/>
    </row>
    <row r="279" spans="11:33" x14ac:dyDescent="0.2">
      <c r="K279"/>
    </row>
    <row r="280" spans="11:33" x14ac:dyDescent="0.2">
      <c r="K280"/>
    </row>
    <row r="281" spans="11:33" x14ac:dyDescent="0.2">
      <c r="K281"/>
    </row>
    <row r="282" spans="11:33" x14ac:dyDescent="0.2">
      <c r="K282"/>
    </row>
    <row r="283" spans="11:33" x14ac:dyDescent="0.2">
      <c r="K283"/>
    </row>
    <row r="284" spans="11:33" x14ac:dyDescent="0.2">
      <c r="K284"/>
    </row>
    <row r="285" spans="11:33" x14ac:dyDescent="0.2">
      <c r="K285"/>
    </row>
    <row r="286" spans="11:33" x14ac:dyDescent="0.2">
      <c r="K286"/>
    </row>
    <row r="287" spans="11:33" x14ac:dyDescent="0.2">
      <c r="K287"/>
    </row>
    <row r="288" spans="11:33"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11" x14ac:dyDescent="0.2">
      <c r="K305"/>
    </row>
    <row r="306" spans="11:11" x14ac:dyDescent="0.2">
      <c r="K306"/>
    </row>
    <row r="307" spans="11:11" x14ac:dyDescent="0.2">
      <c r="K307"/>
    </row>
    <row r="308" spans="11:11" x14ac:dyDescent="0.2">
      <c r="K308"/>
    </row>
    <row r="309" spans="11:11" x14ac:dyDescent="0.2">
      <c r="K309"/>
    </row>
    <row r="310" spans="11:11" x14ac:dyDescent="0.2">
      <c r="K310"/>
    </row>
    <row r="311" spans="11:11" x14ac:dyDescent="0.2">
      <c r="K311"/>
    </row>
    <row r="312" spans="11:11" x14ac:dyDescent="0.2">
      <c r="K312"/>
    </row>
    <row r="313" spans="11:11" x14ac:dyDescent="0.2">
      <c r="K313"/>
    </row>
    <row r="314" spans="11:11" x14ac:dyDescent="0.2">
      <c r="K314"/>
    </row>
    <row r="315" spans="11:11" x14ac:dyDescent="0.2">
      <c r="K315"/>
    </row>
    <row r="316" spans="11:11" x14ac:dyDescent="0.2">
      <c r="K316"/>
    </row>
    <row r="317" spans="11:11" x14ac:dyDescent="0.2">
      <c r="K317"/>
    </row>
    <row r="318" spans="11:11" x14ac:dyDescent="0.2">
      <c r="K318"/>
    </row>
    <row r="319" spans="11:11" x14ac:dyDescent="0.2">
      <c r="K319"/>
    </row>
    <row r="320" spans="11:11"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33" x14ac:dyDescent="0.2">
      <c r="K337"/>
    </row>
    <row r="338" spans="11:33" x14ac:dyDescent="0.2">
      <c r="K338"/>
    </row>
    <row r="339" spans="11:33" x14ac:dyDescent="0.2">
      <c r="K339"/>
    </row>
    <row r="340" spans="11:33" x14ac:dyDescent="0.2">
      <c r="K340"/>
    </row>
    <row r="341" spans="11:33" x14ac:dyDescent="0.2">
      <c r="K341"/>
    </row>
    <row r="342" spans="11:33" x14ac:dyDescent="0.2">
      <c r="K342"/>
    </row>
    <row r="343" spans="11:33" x14ac:dyDescent="0.2">
      <c r="K343"/>
    </row>
    <row r="344" spans="11:33" x14ac:dyDescent="0.2">
      <c r="K344"/>
    </row>
    <row r="345" spans="11:33" x14ac:dyDescent="0.2">
      <c r="K345"/>
    </row>
    <row r="346" spans="11:33" x14ac:dyDescent="0.2">
      <c r="K346"/>
    </row>
    <row r="347" spans="11:33" x14ac:dyDescent="0.2">
      <c r="K347"/>
    </row>
    <row r="348" spans="11:33" x14ac:dyDescent="0.2">
      <c r="K348"/>
    </row>
    <row r="349" spans="11:33" x14ac:dyDescent="0.2">
      <c r="K349"/>
    </row>
    <row r="350" spans="11:33" x14ac:dyDescent="0.2">
      <c r="K350"/>
    </row>
    <row r="351" spans="11:33" x14ac:dyDescent="0.2">
      <c r="K351"/>
      <c r="AF351" s="174"/>
      <c r="AG351" s="174"/>
    </row>
    <row r="352" spans="11:33"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7:11" x14ac:dyDescent="0.2">
      <c r="K369"/>
    </row>
    <row r="370" spans="7:11" x14ac:dyDescent="0.2">
      <c r="K370"/>
    </row>
    <row r="371" spans="7:11" x14ac:dyDescent="0.2">
      <c r="K371"/>
    </row>
    <row r="372" spans="7:11" x14ac:dyDescent="0.2">
      <c r="K372"/>
    </row>
    <row r="373" spans="7:11" x14ac:dyDescent="0.2">
      <c r="K373"/>
    </row>
    <row r="374" spans="7:11" x14ac:dyDescent="0.2">
      <c r="K374"/>
    </row>
    <row r="375" spans="7:11" x14ac:dyDescent="0.2">
      <c r="K375"/>
    </row>
    <row r="376" spans="7:11" x14ac:dyDescent="0.2">
      <c r="K376"/>
    </row>
    <row r="377" spans="7:11" x14ac:dyDescent="0.2">
      <c r="K377"/>
    </row>
    <row r="378" spans="7:11" x14ac:dyDescent="0.2">
      <c r="K378"/>
    </row>
    <row r="379" spans="7:11" x14ac:dyDescent="0.2">
      <c r="K379"/>
    </row>
    <row r="380" spans="7:11" x14ac:dyDescent="0.2">
      <c r="G380" s="164"/>
      <c r="H380" s="164"/>
      <c r="I380" s="164"/>
      <c r="J380" s="164"/>
      <c r="K380" s="165"/>
    </row>
    <row r="381" spans="7:11" x14ac:dyDescent="0.2">
      <c r="G381" s="164"/>
      <c r="H381" s="164"/>
      <c r="I381" s="164"/>
      <c r="J381" s="164"/>
      <c r="K381" s="165"/>
    </row>
    <row r="382" spans="7:11" x14ac:dyDescent="0.2">
      <c r="G382" s="164"/>
      <c r="H382" s="164"/>
      <c r="I382" s="164"/>
      <c r="J382" s="164"/>
      <c r="K382" s="165"/>
    </row>
    <row r="383" spans="7:11" x14ac:dyDescent="0.2">
      <c r="G383" s="164"/>
      <c r="H383" s="164"/>
      <c r="I383" s="164"/>
      <c r="J383" s="164"/>
      <c r="K383" s="165"/>
    </row>
    <row r="384" spans="7:11" x14ac:dyDescent="0.2">
      <c r="G384" s="164"/>
      <c r="H384" s="164"/>
      <c r="I384" s="164"/>
      <c r="J384" s="164"/>
      <c r="K384" s="165"/>
    </row>
    <row r="385" spans="7:33" x14ac:dyDescent="0.2">
      <c r="G385" s="164"/>
      <c r="H385" s="164"/>
      <c r="I385" s="164"/>
      <c r="J385" s="164"/>
      <c r="K385" s="165"/>
    </row>
    <row r="396" spans="7:33" x14ac:dyDescent="0.2">
      <c r="AF396" s="174"/>
      <c r="AG396" s="174"/>
    </row>
    <row r="411" spans="32:33" x14ac:dyDescent="0.2">
      <c r="AF411" s="174"/>
      <c r="AG411" s="17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F895"/>
  <sheetViews>
    <sheetView topLeftCell="F114" zoomScale="94" zoomScaleNormal="55" workbookViewId="0">
      <selection activeCell="L146" sqref="L146:AC157"/>
    </sheetView>
  </sheetViews>
  <sheetFormatPr baseColWidth="10" defaultColWidth="8.83203125" defaultRowHeight="16" x14ac:dyDescent="0.2"/>
  <cols>
    <col min="1" max="1" width="2.8320312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31" bestFit="1" customWidth="1"/>
    <col min="12" max="12" width="12.1640625" bestFit="1" customWidth="1"/>
    <col min="13" max="24" width="10.1640625" bestFit="1" customWidth="1"/>
    <col min="25" max="25" width="10.1640625" customWidth="1"/>
    <col min="26" max="26" width="9.1640625" bestFit="1" customWidth="1"/>
    <col min="27" max="27" width="6.1640625" bestFit="1" customWidth="1"/>
    <col min="28" max="31" width="12.1640625" bestFit="1" customWidth="1"/>
    <col min="32" max="32" width="33.83203125" bestFit="1" customWidth="1"/>
  </cols>
  <sheetData>
    <row r="1" spans="1:32" s="129" customFormat="1" x14ac:dyDescent="0.2">
      <c r="A1" s="162" t="s">
        <v>176</v>
      </c>
      <c r="B1" s="129" t="s">
        <v>177</v>
      </c>
      <c r="C1" s="129" t="s">
        <v>178</v>
      </c>
      <c r="D1" s="162" t="s">
        <v>179</v>
      </c>
      <c r="E1" s="162" t="s">
        <v>180</v>
      </c>
      <c r="F1" s="162" t="s">
        <v>136</v>
      </c>
      <c r="G1" s="162" t="s">
        <v>181</v>
      </c>
      <c r="H1" s="162" t="s">
        <v>182</v>
      </c>
      <c r="I1" s="162" t="s">
        <v>183</v>
      </c>
      <c r="J1" s="129" t="s">
        <v>184</v>
      </c>
      <c r="K1" s="163" t="s">
        <v>185</v>
      </c>
      <c r="L1" s="162" t="s">
        <v>186</v>
      </c>
      <c r="M1" s="162" t="s">
        <v>187</v>
      </c>
      <c r="N1" s="162" t="s">
        <v>188</v>
      </c>
      <c r="O1" s="162" t="s">
        <v>189</v>
      </c>
      <c r="P1" s="162" t="s">
        <v>190</v>
      </c>
      <c r="Q1" s="129" t="s">
        <v>191</v>
      </c>
      <c r="R1" s="162" t="s">
        <v>192</v>
      </c>
      <c r="S1" s="162" t="s">
        <v>193</v>
      </c>
      <c r="T1" s="162" t="s">
        <v>130</v>
      </c>
      <c r="U1" s="162" t="s">
        <v>194</v>
      </c>
      <c r="V1" s="162" t="s">
        <v>195</v>
      </c>
      <c r="W1" s="162" t="s">
        <v>196</v>
      </c>
      <c r="X1" s="162" t="s">
        <v>197</v>
      </c>
      <c r="Y1" s="162" t="s">
        <v>16</v>
      </c>
      <c r="Z1" s="162" t="s">
        <v>198</v>
      </c>
      <c r="AA1" s="162" t="s">
        <v>199</v>
      </c>
      <c r="AB1" s="172" t="s">
        <v>200</v>
      </c>
      <c r="AC1" s="172" t="s">
        <v>201</v>
      </c>
      <c r="AD1" s="172" t="s">
        <v>202</v>
      </c>
      <c r="AE1" s="172" t="s">
        <v>203</v>
      </c>
      <c r="AF1" s="129" t="s">
        <v>204</v>
      </c>
    </row>
    <row r="2" spans="1:32" x14ac:dyDescent="0.2">
      <c r="A2" t="s">
        <v>205</v>
      </c>
      <c r="B2" t="s">
        <v>206</v>
      </c>
      <c r="C2" t="s">
        <v>207</v>
      </c>
      <c r="D2" t="s">
        <v>208</v>
      </c>
      <c r="E2" s="323" t="s">
        <v>302</v>
      </c>
      <c r="F2" s="323" t="s">
        <v>271</v>
      </c>
      <c r="K2">
        <v>85</v>
      </c>
      <c r="L2" s="323">
        <v>1354721.44</v>
      </c>
      <c r="M2" s="323">
        <v>42.184860999999998</v>
      </c>
      <c r="N2" s="323">
        <v>41.493093000000002</v>
      </c>
      <c r="O2" s="323">
        <v>41.435689000000004</v>
      </c>
      <c r="P2" s="323">
        <v>35.737172000000001</v>
      </c>
      <c r="Q2" s="323">
        <v>24.299128</v>
      </c>
      <c r="R2" s="323">
        <v>99.127753999999996</v>
      </c>
      <c r="S2" s="323">
        <v>98.855316999999999</v>
      </c>
      <c r="T2" s="323">
        <v>48.473408999999997</v>
      </c>
      <c r="U2" s="323">
        <v>38.918050000000001</v>
      </c>
      <c r="V2" s="323">
        <v>42.184843000000001</v>
      </c>
      <c r="W2" s="323">
        <v>41.492967999999998</v>
      </c>
      <c r="X2" s="323">
        <v>41.435639000000002</v>
      </c>
      <c r="Y2" s="323">
        <v>0</v>
      </c>
      <c r="Z2" s="323">
        <v>148548.29999999999</v>
      </c>
      <c r="AA2" s="323">
        <v>21.621400000000001</v>
      </c>
      <c r="AB2" s="323">
        <v>11</v>
      </c>
      <c r="AC2" s="323">
        <v>11</v>
      </c>
    </row>
    <row r="3" spans="1:32" x14ac:dyDescent="0.2">
      <c r="A3" t="s">
        <v>205</v>
      </c>
      <c r="B3" t="s">
        <v>206</v>
      </c>
      <c r="C3" t="s">
        <v>207</v>
      </c>
      <c r="D3" t="s">
        <v>208</v>
      </c>
      <c r="E3" s="323" t="s">
        <v>302</v>
      </c>
      <c r="F3" s="323" t="s">
        <v>271</v>
      </c>
      <c r="K3">
        <v>110</v>
      </c>
      <c r="L3" s="323">
        <v>327779.84000000003</v>
      </c>
      <c r="M3" s="323">
        <v>36.950055999999996</v>
      </c>
      <c r="N3" s="323">
        <v>36.502110000000002</v>
      </c>
      <c r="O3" s="323">
        <v>37.065196</v>
      </c>
      <c r="P3" s="323">
        <v>29.025155999999999</v>
      </c>
      <c r="Q3" s="323">
        <v>17.932469999999999</v>
      </c>
      <c r="R3" s="323">
        <v>98.499526000000003</v>
      </c>
      <c r="S3" s="323">
        <v>98.073927999999995</v>
      </c>
      <c r="T3" s="323">
        <v>40.044609000000001</v>
      </c>
      <c r="U3" s="323">
        <v>34.326185000000002</v>
      </c>
      <c r="V3" s="323">
        <v>36.948208999999999</v>
      </c>
      <c r="W3" s="323">
        <v>36.500898999999997</v>
      </c>
      <c r="X3" s="323">
        <v>37.063965000000003</v>
      </c>
      <c r="Y3" s="323">
        <v>1.268E-3</v>
      </c>
      <c r="Z3" s="323">
        <v>130112.1</v>
      </c>
      <c r="AA3" s="323">
        <v>12.843</v>
      </c>
      <c r="AB3" s="323">
        <v>11</v>
      </c>
      <c r="AC3" s="323">
        <v>12</v>
      </c>
    </row>
    <row r="4" spans="1:32" x14ac:dyDescent="0.2">
      <c r="A4" t="s">
        <v>205</v>
      </c>
      <c r="B4" t="s">
        <v>206</v>
      </c>
      <c r="C4" t="s">
        <v>207</v>
      </c>
      <c r="D4" t="s">
        <v>208</v>
      </c>
      <c r="E4" s="323" t="s">
        <v>302</v>
      </c>
      <c r="F4" s="323" t="s">
        <v>271</v>
      </c>
      <c r="K4">
        <v>135</v>
      </c>
      <c r="L4" s="323">
        <v>108287.12</v>
      </c>
      <c r="M4" s="323">
        <v>34.560048000000002</v>
      </c>
      <c r="N4" s="323">
        <v>34.897969000000003</v>
      </c>
      <c r="O4" s="323">
        <v>35.928297999999998</v>
      </c>
      <c r="P4" s="323">
        <v>23.915472000000001</v>
      </c>
      <c r="Q4" s="323">
        <v>15.006135</v>
      </c>
      <c r="R4" s="323">
        <v>91.730604999999997</v>
      </c>
      <c r="S4" s="323">
        <v>89.486226000000002</v>
      </c>
      <c r="T4" s="323">
        <v>34.935868999999997</v>
      </c>
      <c r="U4" s="323">
        <v>32.730542</v>
      </c>
      <c r="V4" s="323">
        <v>34.556516000000002</v>
      </c>
      <c r="W4" s="323">
        <v>34.895502999999998</v>
      </c>
      <c r="X4" s="323">
        <v>35.926451999999998</v>
      </c>
      <c r="Y4" s="323">
        <v>4.0010000000000002E-3</v>
      </c>
      <c r="Z4" s="323">
        <v>167194.70000000001</v>
      </c>
      <c r="AA4" s="323">
        <v>11.3354</v>
      </c>
      <c r="AB4" s="323">
        <v>11</v>
      </c>
      <c r="AC4" s="323">
        <v>11</v>
      </c>
    </row>
    <row r="5" spans="1:32" x14ac:dyDescent="0.2">
      <c r="A5" t="s">
        <v>205</v>
      </c>
      <c r="B5" t="s">
        <v>206</v>
      </c>
      <c r="C5" t="s">
        <v>207</v>
      </c>
      <c r="D5" t="s">
        <v>208</v>
      </c>
      <c r="E5" s="323" t="s">
        <v>302</v>
      </c>
      <c r="F5" s="323" t="s">
        <v>271</v>
      </c>
      <c r="K5">
        <v>160</v>
      </c>
      <c r="L5" s="323">
        <v>47223.76</v>
      </c>
      <c r="M5" s="323">
        <v>31.946338000000001</v>
      </c>
      <c r="N5" s="323">
        <v>34.004150000000003</v>
      </c>
      <c r="O5" s="323">
        <v>35.036079999999998</v>
      </c>
      <c r="P5" s="323">
        <v>18.864333999999999</v>
      </c>
      <c r="Q5" s="323">
        <v>12.202631</v>
      </c>
      <c r="R5" s="323">
        <v>73.861680000000007</v>
      </c>
      <c r="S5" s="323">
        <v>71.692031999999998</v>
      </c>
      <c r="T5" s="323">
        <v>30.229953999999999</v>
      </c>
      <c r="U5" s="323">
        <v>31.310300999999999</v>
      </c>
      <c r="V5" s="323">
        <v>31.943163999999999</v>
      </c>
      <c r="W5" s="323">
        <v>34.002068999999999</v>
      </c>
      <c r="X5" s="323">
        <v>35.034422999999997</v>
      </c>
      <c r="Y5" s="323">
        <v>7.6569999999999997E-3</v>
      </c>
      <c r="Z5" s="323">
        <v>95188.4</v>
      </c>
      <c r="AA5" s="323">
        <v>9.4105000000000008</v>
      </c>
      <c r="AB5" s="323">
        <v>10</v>
      </c>
      <c r="AC5" s="323">
        <v>11</v>
      </c>
    </row>
    <row r="6" spans="1:32" x14ac:dyDescent="0.2">
      <c r="A6" t="s">
        <v>205</v>
      </c>
      <c r="B6" t="s">
        <v>206</v>
      </c>
      <c r="C6" t="s">
        <v>207</v>
      </c>
      <c r="D6" t="s">
        <v>208</v>
      </c>
      <c r="E6" s="323" t="s">
        <v>302</v>
      </c>
      <c r="F6" s="323" t="s">
        <v>271</v>
      </c>
      <c r="K6">
        <v>185</v>
      </c>
      <c r="L6" s="323">
        <v>20230.16</v>
      </c>
      <c r="M6" s="323">
        <v>28.985558999999999</v>
      </c>
      <c r="N6" s="323">
        <v>32.882852999999997</v>
      </c>
      <c r="O6" s="323">
        <v>33.765269000000004</v>
      </c>
      <c r="P6" s="323">
        <v>13.992470000000001</v>
      </c>
      <c r="Q6" s="323">
        <v>9.5091909999999995</v>
      </c>
      <c r="R6" s="323">
        <v>48.607190000000003</v>
      </c>
      <c r="S6" s="323">
        <v>46.904823999999998</v>
      </c>
      <c r="T6" s="323">
        <v>25.847799999999999</v>
      </c>
      <c r="U6" s="323">
        <v>29.570119999999999</v>
      </c>
      <c r="V6" s="323">
        <v>28.983629000000001</v>
      </c>
      <c r="W6" s="323">
        <v>32.881467000000001</v>
      </c>
      <c r="X6" s="323">
        <v>33.764088000000001</v>
      </c>
      <c r="Y6" s="323">
        <v>3.5723999999999999E-2</v>
      </c>
      <c r="Z6" s="323">
        <v>55818.400000000001</v>
      </c>
      <c r="AA6" s="323">
        <v>7.5269000000000004</v>
      </c>
      <c r="AB6" s="323">
        <v>10</v>
      </c>
      <c r="AC6" s="323">
        <v>11</v>
      </c>
    </row>
    <row r="7" spans="1:32" x14ac:dyDescent="0.2">
      <c r="A7" t="s">
        <v>205</v>
      </c>
      <c r="B7" t="s">
        <v>206</v>
      </c>
      <c r="C7" t="s">
        <v>207</v>
      </c>
      <c r="D7" t="s">
        <v>208</v>
      </c>
      <c r="E7" s="323" t="s">
        <v>302</v>
      </c>
      <c r="F7" s="323" t="s">
        <v>271</v>
      </c>
      <c r="K7">
        <v>210</v>
      </c>
      <c r="L7" s="323">
        <v>7646.4</v>
      </c>
      <c r="M7" s="323">
        <v>25.916367000000001</v>
      </c>
      <c r="N7" s="323">
        <v>31.316744</v>
      </c>
      <c r="O7" s="323">
        <v>32.034650999999997</v>
      </c>
      <c r="P7" s="323">
        <v>10.074616000000001</v>
      </c>
      <c r="Q7" s="323">
        <v>7.1185720000000003</v>
      </c>
      <c r="R7" s="323">
        <v>23.216763</v>
      </c>
      <c r="S7" s="323">
        <v>22.460944999999999</v>
      </c>
      <c r="T7" s="323">
        <v>21.936152</v>
      </c>
      <c r="U7" s="323">
        <v>27.414732999999998</v>
      </c>
      <c r="V7" s="323">
        <v>25.915386000000002</v>
      </c>
      <c r="W7" s="323">
        <v>31.316248999999999</v>
      </c>
      <c r="X7" s="323">
        <v>32.034118999999997</v>
      </c>
      <c r="Y7" s="323">
        <v>0.196241</v>
      </c>
      <c r="Z7" s="323">
        <v>21852.7</v>
      </c>
      <c r="AA7" s="323">
        <v>5.4589999999999996</v>
      </c>
      <c r="AB7" s="323">
        <v>10</v>
      </c>
      <c r="AC7" s="323">
        <v>11</v>
      </c>
    </row>
    <row r="8" spans="1:32" x14ac:dyDescent="0.2">
      <c r="A8" t="s">
        <v>205</v>
      </c>
      <c r="B8" t="s">
        <v>206</v>
      </c>
      <c r="C8" t="s">
        <v>207</v>
      </c>
      <c r="D8" t="s">
        <v>208</v>
      </c>
      <c r="E8" s="323" t="s">
        <v>302</v>
      </c>
      <c r="F8" s="323" t="s">
        <v>272</v>
      </c>
      <c r="K8">
        <v>85</v>
      </c>
      <c r="L8" s="323">
        <v>544790.69730300002</v>
      </c>
      <c r="M8" s="323">
        <v>42.718330000000002</v>
      </c>
      <c r="N8" s="323">
        <v>43.394618000000001</v>
      </c>
      <c r="O8" s="323">
        <v>47.914793000000003</v>
      </c>
      <c r="P8" s="323">
        <v>31.722695999999999</v>
      </c>
      <c r="Q8" s="323">
        <v>21.350439000000001</v>
      </c>
      <c r="R8" s="323">
        <v>95.396432000000004</v>
      </c>
      <c r="S8" s="323">
        <v>94.160218999999998</v>
      </c>
      <c r="T8" s="323">
        <v>45.807141000000001</v>
      </c>
      <c r="U8" s="323">
        <v>41.605423000000002</v>
      </c>
      <c r="V8" s="323">
        <v>42.718324000000003</v>
      </c>
      <c r="W8" s="323">
        <v>43.394615000000002</v>
      </c>
      <c r="X8" s="323">
        <v>47.91478</v>
      </c>
      <c r="Y8" s="323">
        <v>0.52667799999999998</v>
      </c>
      <c r="Z8" s="323">
        <v>132807.29999999999</v>
      </c>
      <c r="AA8" s="323">
        <v>12.8245</v>
      </c>
      <c r="AB8" s="323">
        <v>10</v>
      </c>
      <c r="AC8" s="323">
        <v>11</v>
      </c>
    </row>
    <row r="9" spans="1:32" x14ac:dyDescent="0.2">
      <c r="A9" t="s">
        <v>205</v>
      </c>
      <c r="B9" t="s">
        <v>206</v>
      </c>
      <c r="C9" t="s">
        <v>207</v>
      </c>
      <c r="D9" t="s">
        <v>208</v>
      </c>
      <c r="E9" s="323" t="s">
        <v>302</v>
      </c>
      <c r="F9" s="323" t="s">
        <v>272</v>
      </c>
      <c r="K9">
        <v>110</v>
      </c>
      <c r="L9" s="323">
        <v>70523.172827000002</v>
      </c>
      <c r="M9" s="323">
        <v>38.932468</v>
      </c>
      <c r="N9" s="323">
        <v>39.024303000000003</v>
      </c>
      <c r="O9" s="323">
        <v>46.766404999999999</v>
      </c>
      <c r="P9" s="323">
        <v>25.997152</v>
      </c>
      <c r="Q9" s="323">
        <v>16.633056</v>
      </c>
      <c r="R9" s="323">
        <v>90.373885000000001</v>
      </c>
      <c r="S9" s="323">
        <v>88.861424</v>
      </c>
      <c r="T9" s="323">
        <v>40.096915000000003</v>
      </c>
      <c r="U9" s="323">
        <v>38.287576000000001</v>
      </c>
      <c r="V9" s="323">
        <v>38.932467000000003</v>
      </c>
      <c r="W9" s="323">
        <v>39.024293999999998</v>
      </c>
      <c r="X9" s="323">
        <v>46.766384000000002</v>
      </c>
      <c r="Y9" s="323">
        <v>1.309186</v>
      </c>
      <c r="Z9" s="323">
        <v>50067.199999999997</v>
      </c>
      <c r="AA9" s="323">
        <v>8.1999999999999993</v>
      </c>
      <c r="AB9" s="323">
        <v>10</v>
      </c>
      <c r="AC9" s="323">
        <v>11</v>
      </c>
    </row>
    <row r="10" spans="1:32" x14ac:dyDescent="0.2">
      <c r="A10" t="s">
        <v>205</v>
      </c>
      <c r="B10" t="s">
        <v>206</v>
      </c>
      <c r="C10" t="s">
        <v>207</v>
      </c>
      <c r="D10" t="s">
        <v>208</v>
      </c>
      <c r="E10" s="323" t="s">
        <v>302</v>
      </c>
      <c r="F10" s="323" t="s">
        <v>272</v>
      </c>
      <c r="K10">
        <v>135</v>
      </c>
      <c r="L10" s="323">
        <v>10968.839161</v>
      </c>
      <c r="M10" s="323">
        <v>38.335662999999997</v>
      </c>
      <c r="N10" s="323">
        <v>37.790106000000002</v>
      </c>
      <c r="O10" s="323">
        <v>46.334524000000002</v>
      </c>
      <c r="P10" s="323">
        <v>22.614547999999999</v>
      </c>
      <c r="Q10" s="323">
        <v>15.664762</v>
      </c>
      <c r="R10" s="323">
        <v>83.708243999999993</v>
      </c>
      <c r="S10" s="323">
        <v>81.695717000000002</v>
      </c>
      <c r="T10" s="323">
        <v>38.346386000000003</v>
      </c>
      <c r="U10" s="323">
        <v>37.535823000000001</v>
      </c>
      <c r="V10" s="323">
        <v>38.335661000000002</v>
      </c>
      <c r="W10" s="323">
        <v>37.790090999999997</v>
      </c>
      <c r="X10" s="323">
        <v>46.334484000000003</v>
      </c>
      <c r="Y10" s="323">
        <v>1.5232319999999999</v>
      </c>
      <c r="Z10" s="323">
        <v>33298.400000000001</v>
      </c>
      <c r="AA10" s="323">
        <v>5.7473000000000001</v>
      </c>
      <c r="AB10" s="323">
        <v>10</v>
      </c>
      <c r="AC10" s="323">
        <v>11</v>
      </c>
    </row>
    <row r="11" spans="1:32" x14ac:dyDescent="0.2">
      <c r="A11" t="s">
        <v>205</v>
      </c>
      <c r="B11" t="s">
        <v>206</v>
      </c>
      <c r="C11" t="s">
        <v>207</v>
      </c>
      <c r="D11" t="s">
        <v>208</v>
      </c>
      <c r="E11" s="323" t="s">
        <v>302</v>
      </c>
      <c r="F11" s="323" t="s">
        <v>272</v>
      </c>
      <c r="K11">
        <v>160</v>
      </c>
      <c r="L11" s="323">
        <v>4920.9350649999997</v>
      </c>
      <c r="M11" s="323">
        <v>37.475791999999998</v>
      </c>
      <c r="N11" s="323">
        <v>37.582008000000002</v>
      </c>
      <c r="O11" s="323">
        <v>45.362417000000001</v>
      </c>
      <c r="P11" s="323">
        <v>18.963832</v>
      </c>
      <c r="Q11" s="323">
        <v>14.427726</v>
      </c>
      <c r="R11" s="323">
        <v>72.193093000000005</v>
      </c>
      <c r="S11" s="323">
        <v>69.810012</v>
      </c>
      <c r="T11" s="323">
        <v>36.357450999999998</v>
      </c>
      <c r="U11" s="323">
        <v>36.931299000000003</v>
      </c>
      <c r="V11" s="323">
        <v>37.475774000000001</v>
      </c>
      <c r="W11" s="323">
        <v>37.581992999999997</v>
      </c>
      <c r="X11" s="323">
        <v>45.362397000000001</v>
      </c>
      <c r="Y11" s="323">
        <v>1.7389289999999999</v>
      </c>
      <c r="Z11" s="323">
        <v>14747.9</v>
      </c>
      <c r="AA11" s="323">
        <v>6.2438000000000002</v>
      </c>
      <c r="AB11" s="323">
        <v>10</v>
      </c>
      <c r="AC11" s="323">
        <v>11</v>
      </c>
    </row>
    <row r="12" spans="1:32" x14ac:dyDescent="0.2">
      <c r="A12" t="s">
        <v>205</v>
      </c>
      <c r="B12" t="s">
        <v>206</v>
      </c>
      <c r="C12" t="s">
        <v>207</v>
      </c>
      <c r="D12" t="s">
        <v>208</v>
      </c>
      <c r="E12" s="323" t="s">
        <v>302</v>
      </c>
      <c r="F12" s="323" t="s">
        <v>272</v>
      </c>
      <c r="K12">
        <v>185</v>
      </c>
      <c r="L12" s="323">
        <v>2347.9240759999998</v>
      </c>
      <c r="M12" s="323">
        <v>36.148862000000001</v>
      </c>
      <c r="N12" s="323">
        <v>37.165159000000003</v>
      </c>
      <c r="O12" s="323">
        <v>43.559350999999999</v>
      </c>
      <c r="P12" s="323">
        <v>15.389733</v>
      </c>
      <c r="Q12" s="323">
        <v>12.968069</v>
      </c>
      <c r="R12" s="323">
        <v>55.232894000000002</v>
      </c>
      <c r="S12" s="323">
        <v>52.697893999999998</v>
      </c>
      <c r="T12" s="323">
        <v>33.968876999999999</v>
      </c>
      <c r="U12" s="323">
        <v>35.944147000000001</v>
      </c>
      <c r="V12" s="323">
        <v>36.148853000000003</v>
      </c>
      <c r="W12" s="323">
        <v>37.165106999999999</v>
      </c>
      <c r="X12" s="323">
        <v>43.557586999999998</v>
      </c>
      <c r="Y12" s="323">
        <v>1.5511900000000001</v>
      </c>
      <c r="Z12" s="323">
        <v>7810.9</v>
      </c>
      <c r="AA12" s="323">
        <v>5.1750999999999996</v>
      </c>
      <c r="AB12" s="323">
        <v>10</v>
      </c>
      <c r="AC12" s="323">
        <v>11</v>
      </c>
    </row>
    <row r="13" spans="1:32" x14ac:dyDescent="0.2">
      <c r="A13" t="s">
        <v>205</v>
      </c>
      <c r="B13" t="s">
        <v>206</v>
      </c>
      <c r="C13" t="s">
        <v>207</v>
      </c>
      <c r="D13" t="s">
        <v>208</v>
      </c>
      <c r="E13" s="323" t="s">
        <v>302</v>
      </c>
      <c r="F13" s="323" t="s">
        <v>272</v>
      </c>
      <c r="K13">
        <v>210</v>
      </c>
      <c r="L13" s="323">
        <v>1115.9400599999999</v>
      </c>
      <c r="M13" s="323">
        <v>34.242629000000001</v>
      </c>
      <c r="N13" s="323">
        <v>36.403047999999998</v>
      </c>
      <c r="O13" s="323">
        <v>41.339787999999999</v>
      </c>
      <c r="P13" s="323">
        <v>12.208539</v>
      </c>
      <c r="Q13" s="323">
        <v>11.382773</v>
      </c>
      <c r="R13" s="323">
        <v>36.848669999999998</v>
      </c>
      <c r="S13" s="323">
        <v>34.489673000000003</v>
      </c>
      <c r="T13" s="323">
        <v>31.290261000000001</v>
      </c>
      <c r="U13" s="323">
        <v>34.549036999999998</v>
      </c>
      <c r="V13" s="323">
        <v>34.242612999999999</v>
      </c>
      <c r="W13" s="323">
        <v>36.402448999999997</v>
      </c>
      <c r="X13" s="323">
        <v>41.338943</v>
      </c>
      <c r="Y13" s="323">
        <v>1.5700099999999999</v>
      </c>
      <c r="Z13" s="323">
        <v>4647.6000000000004</v>
      </c>
      <c r="AA13" s="323">
        <v>4.2179000000000002</v>
      </c>
      <c r="AB13" s="323">
        <v>10</v>
      </c>
      <c r="AC13" s="323">
        <v>11</v>
      </c>
    </row>
    <row r="14" spans="1:32" x14ac:dyDescent="0.2">
      <c r="A14" t="s">
        <v>205</v>
      </c>
      <c r="B14" t="s">
        <v>206</v>
      </c>
      <c r="C14" t="s">
        <v>207</v>
      </c>
      <c r="D14" t="s">
        <v>208</v>
      </c>
      <c r="E14" s="323" t="s">
        <v>302</v>
      </c>
      <c r="F14" s="323" t="s">
        <v>273</v>
      </c>
      <c r="K14">
        <v>85</v>
      </c>
      <c r="L14" s="323">
        <v>35733.674326</v>
      </c>
      <c r="M14" s="323">
        <v>46.978791000000001</v>
      </c>
      <c r="N14" s="323">
        <v>52.218542999999997</v>
      </c>
      <c r="O14" s="323">
        <v>52.212482999999999</v>
      </c>
      <c r="P14" s="323">
        <v>28.264897000000001</v>
      </c>
      <c r="Q14" s="323">
        <v>25.707695000000001</v>
      </c>
      <c r="R14" s="323">
        <v>99.312258</v>
      </c>
      <c r="S14" s="323">
        <v>99.086321999999996</v>
      </c>
      <c r="T14" s="323">
        <v>48.441412999999997</v>
      </c>
      <c r="U14" s="323">
        <v>50.168177999999997</v>
      </c>
      <c r="V14" s="323">
        <v>46.973792000000003</v>
      </c>
      <c r="W14" s="323">
        <v>52.209041999999997</v>
      </c>
      <c r="X14" s="323">
        <v>52.202913000000002</v>
      </c>
      <c r="Y14" s="323">
        <v>0.850244</v>
      </c>
      <c r="Z14" s="323">
        <v>68567.100000000006</v>
      </c>
      <c r="AA14" s="323">
        <v>3.3708</v>
      </c>
      <c r="AB14" s="323">
        <v>4</v>
      </c>
      <c r="AC14" s="323">
        <v>5</v>
      </c>
    </row>
    <row r="15" spans="1:32" x14ac:dyDescent="0.2">
      <c r="A15" t="s">
        <v>205</v>
      </c>
      <c r="B15" t="s">
        <v>206</v>
      </c>
      <c r="C15" t="s">
        <v>207</v>
      </c>
      <c r="D15" t="s">
        <v>208</v>
      </c>
      <c r="E15" s="323" t="s">
        <v>302</v>
      </c>
      <c r="F15" s="323" t="s">
        <v>273</v>
      </c>
      <c r="K15">
        <v>110</v>
      </c>
      <c r="L15" s="323">
        <v>18572.211788000001</v>
      </c>
      <c r="M15" s="323">
        <v>43.137241000000003</v>
      </c>
      <c r="N15" s="323">
        <v>48.880927</v>
      </c>
      <c r="O15" s="323">
        <v>48.755141999999999</v>
      </c>
      <c r="P15" s="323">
        <v>23.224993000000001</v>
      </c>
      <c r="Q15" s="323">
        <v>22.063416</v>
      </c>
      <c r="R15" s="323">
        <v>98.809770999999998</v>
      </c>
      <c r="S15" s="323">
        <v>98.492735999999994</v>
      </c>
      <c r="T15" s="323">
        <v>43.377167</v>
      </c>
      <c r="U15" s="323">
        <v>46.769880999999998</v>
      </c>
      <c r="V15" s="323">
        <v>43.133673000000002</v>
      </c>
      <c r="W15" s="323">
        <v>48.876161000000003</v>
      </c>
      <c r="X15" s="323">
        <v>48.751220000000004</v>
      </c>
      <c r="Y15" s="323">
        <v>1.139753</v>
      </c>
      <c r="Z15" s="323">
        <v>44265.5</v>
      </c>
      <c r="AA15" s="323">
        <v>2.6137999999999999</v>
      </c>
      <c r="AB15" s="323">
        <v>4</v>
      </c>
      <c r="AC15" s="323">
        <v>5</v>
      </c>
    </row>
    <row r="16" spans="1:32" x14ac:dyDescent="0.2">
      <c r="A16" t="s">
        <v>205</v>
      </c>
      <c r="B16" t="s">
        <v>206</v>
      </c>
      <c r="C16" t="s">
        <v>207</v>
      </c>
      <c r="D16" t="s">
        <v>208</v>
      </c>
      <c r="E16" s="323" t="s">
        <v>302</v>
      </c>
      <c r="F16" s="323" t="s">
        <v>273</v>
      </c>
      <c r="K16">
        <v>135</v>
      </c>
      <c r="L16" s="323">
        <v>9486.5934070000003</v>
      </c>
      <c r="M16" s="323">
        <v>39.463813999999999</v>
      </c>
      <c r="N16" s="323">
        <v>45.487744999999997</v>
      </c>
      <c r="O16" s="323">
        <v>45.336466999999999</v>
      </c>
      <c r="P16" s="323">
        <v>19.255887000000001</v>
      </c>
      <c r="Q16" s="323">
        <v>19.053304000000001</v>
      </c>
      <c r="R16" s="323">
        <v>97.003192999999996</v>
      </c>
      <c r="S16" s="323">
        <v>95.608172999999994</v>
      </c>
      <c r="T16" s="323">
        <v>38.881511000000003</v>
      </c>
      <c r="U16" s="323">
        <v>43.616407000000002</v>
      </c>
      <c r="V16" s="323">
        <v>39.460617999999997</v>
      </c>
      <c r="W16" s="323">
        <v>45.485219999999998</v>
      </c>
      <c r="X16" s="323">
        <v>45.334240000000001</v>
      </c>
      <c r="Y16" s="323">
        <v>1.39585</v>
      </c>
      <c r="Z16" s="323">
        <v>54967.6</v>
      </c>
      <c r="AA16" s="323">
        <v>2.5543</v>
      </c>
      <c r="AB16" s="323">
        <v>4</v>
      </c>
      <c r="AC16" s="323">
        <v>5</v>
      </c>
    </row>
    <row r="17" spans="1:32" x14ac:dyDescent="0.2">
      <c r="A17" t="s">
        <v>205</v>
      </c>
      <c r="B17" t="s">
        <v>206</v>
      </c>
      <c r="C17" t="s">
        <v>207</v>
      </c>
      <c r="D17" t="s">
        <v>208</v>
      </c>
      <c r="E17" s="323" t="s">
        <v>302</v>
      </c>
      <c r="F17" s="323" t="s">
        <v>273</v>
      </c>
      <c r="K17">
        <v>160</v>
      </c>
      <c r="L17" s="323">
        <v>4712.2477520000002</v>
      </c>
      <c r="M17" s="323">
        <v>35.697696000000001</v>
      </c>
      <c r="N17" s="323">
        <v>41.955250999999997</v>
      </c>
      <c r="O17" s="323">
        <v>41.881236999999999</v>
      </c>
      <c r="P17" s="323">
        <v>15.276419000000001</v>
      </c>
      <c r="Q17" s="323">
        <v>15.848940000000001</v>
      </c>
      <c r="R17" s="323">
        <v>85.844369999999998</v>
      </c>
      <c r="S17" s="323">
        <v>83.148213999999996</v>
      </c>
      <c r="T17" s="323">
        <v>34.046348000000002</v>
      </c>
      <c r="U17" s="323">
        <v>40.213679999999997</v>
      </c>
      <c r="V17" s="323">
        <v>35.692985</v>
      </c>
      <c r="W17" s="323">
        <v>41.952944000000002</v>
      </c>
      <c r="X17" s="323">
        <v>41.877232999999997</v>
      </c>
      <c r="Y17" s="323">
        <v>1.591318</v>
      </c>
      <c r="Z17" s="323">
        <v>38350</v>
      </c>
      <c r="AA17" s="323">
        <v>1.9347000000000001</v>
      </c>
      <c r="AB17" s="323">
        <v>4</v>
      </c>
      <c r="AC17" s="323">
        <v>5</v>
      </c>
    </row>
    <row r="18" spans="1:32" x14ac:dyDescent="0.2">
      <c r="A18" t="s">
        <v>205</v>
      </c>
      <c r="B18" t="s">
        <v>206</v>
      </c>
      <c r="C18" t="s">
        <v>207</v>
      </c>
      <c r="D18" t="s">
        <v>208</v>
      </c>
      <c r="E18" s="323" t="s">
        <v>302</v>
      </c>
      <c r="F18" s="323" t="s">
        <v>273</v>
      </c>
      <c r="K18">
        <v>185</v>
      </c>
      <c r="L18" s="323">
        <v>2184.5034970000002</v>
      </c>
      <c r="M18" s="323">
        <v>31.917432999999999</v>
      </c>
      <c r="N18" s="323">
        <v>38.266987999999998</v>
      </c>
      <c r="O18" s="323">
        <v>38.189726</v>
      </c>
      <c r="P18" s="323">
        <v>11.561119</v>
      </c>
      <c r="Q18" s="323">
        <v>12.586046</v>
      </c>
      <c r="R18" s="323">
        <v>66.716858999999999</v>
      </c>
      <c r="S18" s="323">
        <v>63.816204999999997</v>
      </c>
      <c r="T18" s="323">
        <v>29.165136</v>
      </c>
      <c r="U18" s="323">
        <v>36.781910000000003</v>
      </c>
      <c r="V18" s="323">
        <v>31.908259000000001</v>
      </c>
      <c r="W18" s="323">
        <v>38.263182</v>
      </c>
      <c r="X18" s="323">
        <v>38.185943999999999</v>
      </c>
      <c r="Y18" s="323">
        <v>1.707651</v>
      </c>
      <c r="Z18" s="323">
        <v>17585.3</v>
      </c>
      <c r="AA18" s="323">
        <v>1.2134</v>
      </c>
      <c r="AB18" s="323">
        <v>4</v>
      </c>
      <c r="AC18" s="323">
        <v>5</v>
      </c>
    </row>
    <row r="19" spans="1:32" x14ac:dyDescent="0.2">
      <c r="A19" t="s">
        <v>205</v>
      </c>
      <c r="B19" t="s">
        <v>206</v>
      </c>
      <c r="C19" t="s">
        <v>207</v>
      </c>
      <c r="D19" t="s">
        <v>208</v>
      </c>
      <c r="E19" s="323" t="s">
        <v>302</v>
      </c>
      <c r="F19" s="323" t="s">
        <v>273</v>
      </c>
      <c r="K19">
        <v>210</v>
      </c>
      <c r="L19" s="323">
        <v>941.92207800000006</v>
      </c>
      <c r="M19" s="323">
        <v>28.420386000000001</v>
      </c>
      <c r="N19" s="323">
        <v>34.604495999999997</v>
      </c>
      <c r="O19" s="323">
        <v>34.298912000000001</v>
      </c>
      <c r="P19" s="323">
        <v>8.215325</v>
      </c>
      <c r="Q19" s="323">
        <v>9.5338010000000004</v>
      </c>
      <c r="R19" s="323">
        <v>44.466507</v>
      </c>
      <c r="S19" s="323">
        <v>42.535761999999998</v>
      </c>
      <c r="T19" s="323">
        <v>24.766299</v>
      </c>
      <c r="U19" s="323">
        <v>33.234172000000001</v>
      </c>
      <c r="V19" s="323">
        <v>28.412925000000001</v>
      </c>
      <c r="W19" s="323">
        <v>34.598686000000001</v>
      </c>
      <c r="X19" s="323">
        <v>34.291646</v>
      </c>
      <c r="Y19" s="323">
        <v>1.7064630000000001</v>
      </c>
      <c r="Z19" s="323">
        <v>8132.7</v>
      </c>
      <c r="AA19" s="323">
        <v>1.1418999999999999</v>
      </c>
      <c r="AB19" s="323">
        <v>4</v>
      </c>
      <c r="AC19" s="323">
        <v>5</v>
      </c>
    </row>
    <row r="20" spans="1:32" x14ac:dyDescent="0.2">
      <c r="A20" t="s">
        <v>205</v>
      </c>
      <c r="B20" t="s">
        <v>206</v>
      </c>
      <c r="C20" t="s">
        <v>207</v>
      </c>
      <c r="D20" t="s">
        <v>208</v>
      </c>
      <c r="E20" s="323" t="s">
        <v>302</v>
      </c>
      <c r="F20" s="323" t="s">
        <v>274</v>
      </c>
      <c r="K20">
        <v>85</v>
      </c>
      <c r="L20" s="323">
        <v>339780.32</v>
      </c>
      <c r="M20" s="323">
        <v>42.704858999999999</v>
      </c>
      <c r="N20" s="323">
        <v>44.181747000000001</v>
      </c>
      <c r="O20" s="323">
        <v>44.578671999999997</v>
      </c>
      <c r="P20" s="323">
        <v>30.451041</v>
      </c>
      <c r="Q20" s="323">
        <v>27.049357000000001</v>
      </c>
      <c r="R20" s="323">
        <v>96.444858999999994</v>
      </c>
      <c r="S20" s="323">
        <v>95.008480000000006</v>
      </c>
      <c r="T20" s="323">
        <v>50.251306</v>
      </c>
      <c r="U20" s="323">
        <v>42.213850999999998</v>
      </c>
      <c r="V20" s="323">
        <v>42.704855999999999</v>
      </c>
      <c r="W20" s="323">
        <v>44.181745999999997</v>
      </c>
      <c r="X20" s="323">
        <v>44.578668999999998</v>
      </c>
      <c r="Y20" s="323">
        <v>1.6594999999999999E-2</v>
      </c>
      <c r="Z20" s="323">
        <v>76548.5</v>
      </c>
      <c r="AA20" s="323">
        <v>5.0313999999999997</v>
      </c>
      <c r="AB20" s="323">
        <v>5</v>
      </c>
      <c r="AC20" s="323">
        <v>5</v>
      </c>
    </row>
    <row r="21" spans="1:32" x14ac:dyDescent="0.2">
      <c r="A21" t="s">
        <v>205</v>
      </c>
      <c r="B21" t="s">
        <v>206</v>
      </c>
      <c r="C21" t="s">
        <v>207</v>
      </c>
      <c r="D21" t="s">
        <v>208</v>
      </c>
      <c r="E21" s="323" t="s">
        <v>302</v>
      </c>
      <c r="F21" s="323" t="s">
        <v>274</v>
      </c>
      <c r="K21">
        <v>110</v>
      </c>
      <c r="L21" s="323">
        <v>179543.6</v>
      </c>
      <c r="M21" s="323">
        <v>37.179012999999998</v>
      </c>
      <c r="N21" s="323">
        <v>39.632914999999997</v>
      </c>
      <c r="O21" s="323">
        <v>41.208235999999999</v>
      </c>
      <c r="P21" s="323">
        <v>24.359186000000001</v>
      </c>
      <c r="Q21" s="323">
        <v>21.61223</v>
      </c>
      <c r="R21" s="323">
        <v>93.525745999999998</v>
      </c>
      <c r="S21" s="323">
        <v>91.458594000000005</v>
      </c>
      <c r="T21" s="323">
        <v>42.716985000000001</v>
      </c>
      <c r="U21" s="323">
        <v>37.794783000000002</v>
      </c>
      <c r="V21" s="323">
        <v>37.178983000000002</v>
      </c>
      <c r="W21" s="323">
        <v>39.632910000000003</v>
      </c>
      <c r="X21" s="323">
        <v>41.208215000000003</v>
      </c>
      <c r="Y21" s="323">
        <v>3.1689000000000002E-2</v>
      </c>
      <c r="Z21" s="323">
        <v>87559.3</v>
      </c>
      <c r="AA21" s="323">
        <v>5.3211000000000004</v>
      </c>
      <c r="AB21" s="323">
        <v>4</v>
      </c>
      <c r="AC21" s="323">
        <v>5</v>
      </c>
    </row>
    <row r="22" spans="1:32" x14ac:dyDescent="0.2">
      <c r="A22" t="s">
        <v>205</v>
      </c>
      <c r="B22" t="s">
        <v>206</v>
      </c>
      <c r="C22" t="s">
        <v>207</v>
      </c>
      <c r="D22" t="s">
        <v>208</v>
      </c>
      <c r="E22" s="323" t="s">
        <v>302</v>
      </c>
      <c r="F22" s="323" t="s">
        <v>274</v>
      </c>
      <c r="K22">
        <v>135</v>
      </c>
      <c r="L22" s="323">
        <v>83221.919999999998</v>
      </c>
      <c r="M22" s="323">
        <v>32.016092</v>
      </c>
      <c r="N22" s="323">
        <v>35.930528000000002</v>
      </c>
      <c r="O22" s="323">
        <v>39.047420000000002</v>
      </c>
      <c r="P22" s="323">
        <v>18.931975999999999</v>
      </c>
      <c r="Q22" s="323">
        <v>16.689917999999999</v>
      </c>
      <c r="R22" s="323">
        <v>84.981741</v>
      </c>
      <c r="S22" s="323">
        <v>82.583996999999997</v>
      </c>
      <c r="T22" s="323">
        <v>35.716652000000003</v>
      </c>
      <c r="U22" s="323">
        <v>33.814425</v>
      </c>
      <c r="V22" s="323">
        <v>32.016091000000003</v>
      </c>
      <c r="W22" s="323">
        <v>35.930515999999997</v>
      </c>
      <c r="X22" s="323">
        <v>39.047381999999999</v>
      </c>
      <c r="Y22" s="323">
        <v>7.4370000000000006E-2</v>
      </c>
      <c r="Z22" s="323">
        <v>208445.7</v>
      </c>
      <c r="AA22" s="323">
        <v>3.7774999999999999</v>
      </c>
      <c r="AB22" s="323">
        <v>5</v>
      </c>
      <c r="AC22" s="323">
        <v>5</v>
      </c>
    </row>
    <row r="23" spans="1:32" x14ac:dyDescent="0.2">
      <c r="A23" t="s">
        <v>205</v>
      </c>
      <c r="B23" t="s">
        <v>206</v>
      </c>
      <c r="C23" t="s">
        <v>207</v>
      </c>
      <c r="D23" t="s">
        <v>208</v>
      </c>
      <c r="E23" s="323" t="s">
        <v>302</v>
      </c>
      <c r="F23" s="323" t="s">
        <v>274</v>
      </c>
      <c r="K23">
        <v>160</v>
      </c>
      <c r="L23" s="323">
        <v>32685.119999999999</v>
      </c>
      <c r="M23" s="323">
        <v>27.374490999999999</v>
      </c>
      <c r="N23" s="323">
        <v>33.098571</v>
      </c>
      <c r="O23" s="323">
        <v>37.463254999999997</v>
      </c>
      <c r="P23" s="323">
        <v>13.841530000000001</v>
      </c>
      <c r="Q23" s="323">
        <v>12.025555000000001</v>
      </c>
      <c r="R23" s="323">
        <v>66.120868000000002</v>
      </c>
      <c r="S23" s="323">
        <v>63.764926000000003</v>
      </c>
      <c r="T23" s="323">
        <v>29.092027000000002</v>
      </c>
      <c r="U23" s="323">
        <v>30.194444000000001</v>
      </c>
      <c r="V23" s="323">
        <v>27.374473999999999</v>
      </c>
      <c r="W23" s="323">
        <v>33.098550000000003</v>
      </c>
      <c r="X23" s="323">
        <v>37.463214000000001</v>
      </c>
      <c r="Y23" s="323">
        <v>0.100435</v>
      </c>
      <c r="Z23" s="323">
        <v>148825.70000000001</v>
      </c>
      <c r="AA23" s="323">
        <v>2.3967000000000001</v>
      </c>
      <c r="AB23" s="323">
        <v>4</v>
      </c>
      <c r="AC23" s="323">
        <v>6</v>
      </c>
      <c r="AF23" s="174"/>
    </row>
    <row r="24" spans="1:32" x14ac:dyDescent="0.2">
      <c r="A24" t="s">
        <v>205</v>
      </c>
      <c r="B24" t="s">
        <v>206</v>
      </c>
      <c r="C24" t="s">
        <v>207</v>
      </c>
      <c r="D24" t="s">
        <v>208</v>
      </c>
      <c r="E24" s="323" t="s">
        <v>302</v>
      </c>
      <c r="F24" s="323" t="s">
        <v>274</v>
      </c>
      <c r="K24">
        <v>185</v>
      </c>
      <c r="L24" s="323">
        <v>9197.6</v>
      </c>
      <c r="M24" s="323">
        <v>23.576421</v>
      </c>
      <c r="N24" s="323">
        <v>30.989803999999999</v>
      </c>
      <c r="O24" s="323">
        <v>36.209696000000001</v>
      </c>
      <c r="P24" s="323">
        <v>9.2079389999999997</v>
      </c>
      <c r="Q24" s="323">
        <v>8.0295199999999998</v>
      </c>
      <c r="R24" s="323">
        <v>37.791473000000003</v>
      </c>
      <c r="S24" s="323">
        <v>36.24192</v>
      </c>
      <c r="T24" s="323">
        <v>23.327653999999999</v>
      </c>
      <c r="U24" s="323">
        <v>27.143353000000001</v>
      </c>
      <c r="V24" s="323">
        <v>23.576412000000001</v>
      </c>
      <c r="W24" s="323">
        <v>30.989799000000001</v>
      </c>
      <c r="X24" s="323">
        <v>36.209651999999998</v>
      </c>
      <c r="Y24" s="323">
        <v>0.18174899999999999</v>
      </c>
      <c r="Z24" s="323">
        <v>59520.5</v>
      </c>
      <c r="AA24" s="323">
        <v>2.2362000000000002</v>
      </c>
      <c r="AB24" s="323">
        <v>4</v>
      </c>
      <c r="AC24" s="323">
        <v>5</v>
      </c>
    </row>
    <row r="25" spans="1:32" x14ac:dyDescent="0.2">
      <c r="A25" t="s">
        <v>205</v>
      </c>
      <c r="B25" t="s">
        <v>206</v>
      </c>
      <c r="C25" t="s">
        <v>207</v>
      </c>
      <c r="D25" t="s">
        <v>208</v>
      </c>
      <c r="E25" s="323" t="s">
        <v>302</v>
      </c>
      <c r="F25" s="323" t="s">
        <v>274</v>
      </c>
      <c r="K25">
        <v>210</v>
      </c>
      <c r="L25" s="323">
        <v>1703.92</v>
      </c>
      <c r="M25" s="323">
        <v>21.078173</v>
      </c>
      <c r="N25" s="323">
        <v>29.596648999999999</v>
      </c>
      <c r="O25" s="323">
        <v>34.592188</v>
      </c>
      <c r="P25" s="323">
        <v>5.3854259999999998</v>
      </c>
      <c r="Q25" s="323">
        <v>4.8824350000000001</v>
      </c>
      <c r="R25" s="323">
        <v>13.009071</v>
      </c>
      <c r="S25" s="323">
        <v>12.318637000000001</v>
      </c>
      <c r="T25" s="323">
        <v>19.027294000000001</v>
      </c>
      <c r="U25" s="323">
        <v>24.791647000000001</v>
      </c>
      <c r="V25" s="323">
        <v>21.07816</v>
      </c>
      <c r="W25" s="323">
        <v>29.596637999999999</v>
      </c>
      <c r="X25" s="323">
        <v>34.591954999999999</v>
      </c>
      <c r="Y25" s="323">
        <v>0.324961</v>
      </c>
      <c r="Z25" s="323">
        <v>14113.4</v>
      </c>
      <c r="AA25" s="323">
        <v>0.97589999999999999</v>
      </c>
      <c r="AB25" s="323">
        <v>4</v>
      </c>
      <c r="AC25" s="323">
        <v>5</v>
      </c>
    </row>
    <row r="26" spans="1:32" x14ac:dyDescent="0.2">
      <c r="A26" t="s">
        <v>205</v>
      </c>
      <c r="B26" t="s">
        <v>206</v>
      </c>
      <c r="C26" t="s">
        <v>207</v>
      </c>
      <c r="D26" t="s">
        <v>208</v>
      </c>
      <c r="E26" s="323" t="s">
        <v>302</v>
      </c>
      <c r="F26" s="323" t="s">
        <v>275</v>
      </c>
      <c r="K26">
        <v>85</v>
      </c>
      <c r="L26" s="323">
        <v>60227.676324</v>
      </c>
      <c r="M26" s="323">
        <v>44.211154999999998</v>
      </c>
      <c r="N26" s="323">
        <v>48.451946999999997</v>
      </c>
      <c r="O26" s="323">
        <v>45.779304000000003</v>
      </c>
      <c r="P26" s="323">
        <v>25.608650000000001</v>
      </c>
      <c r="Q26" s="323">
        <v>25.011908999999999</v>
      </c>
      <c r="R26" s="323">
        <v>97.606854999999996</v>
      </c>
      <c r="S26" s="323">
        <v>95.952168999999998</v>
      </c>
      <c r="T26" s="323">
        <v>48.573501999999998</v>
      </c>
      <c r="U26" s="323">
        <v>42.483396999999997</v>
      </c>
      <c r="V26" s="323">
        <v>44.210974</v>
      </c>
      <c r="W26" s="323">
        <v>48.451846000000003</v>
      </c>
      <c r="X26" s="323">
        <v>45.779212000000001</v>
      </c>
      <c r="Y26" s="323">
        <v>0.357076</v>
      </c>
      <c r="Z26" s="323">
        <v>40752.699999999997</v>
      </c>
      <c r="AA26" s="323">
        <v>1.3955</v>
      </c>
      <c r="AB26" s="323">
        <v>3</v>
      </c>
      <c r="AC26" s="323">
        <v>4</v>
      </c>
    </row>
    <row r="27" spans="1:32" x14ac:dyDescent="0.2">
      <c r="A27" t="s">
        <v>205</v>
      </c>
      <c r="B27" t="s">
        <v>206</v>
      </c>
      <c r="C27" t="s">
        <v>207</v>
      </c>
      <c r="D27" t="s">
        <v>208</v>
      </c>
      <c r="E27" s="323" t="s">
        <v>302</v>
      </c>
      <c r="F27" s="323" t="s">
        <v>275</v>
      </c>
      <c r="K27">
        <v>110</v>
      </c>
      <c r="L27" s="323">
        <v>26184.119879999998</v>
      </c>
      <c r="M27" s="323">
        <v>39.526502000000001</v>
      </c>
      <c r="N27" s="323">
        <v>46.347329999999999</v>
      </c>
      <c r="O27" s="323">
        <v>43.566074999999998</v>
      </c>
      <c r="P27" s="323">
        <v>20.152308000000001</v>
      </c>
      <c r="Q27" s="323">
        <v>20.010442999999999</v>
      </c>
      <c r="R27" s="323">
        <v>93.304458999999994</v>
      </c>
      <c r="S27" s="323">
        <v>91.203574000000003</v>
      </c>
      <c r="T27" s="323">
        <v>42.080711999999998</v>
      </c>
      <c r="U27" s="323">
        <v>39.709606999999998</v>
      </c>
      <c r="V27" s="323">
        <v>39.526313999999999</v>
      </c>
      <c r="W27" s="323">
        <v>46.347161</v>
      </c>
      <c r="X27" s="323">
        <v>43.565865000000002</v>
      </c>
      <c r="Y27" s="323">
        <v>0.49835800000000002</v>
      </c>
      <c r="Z27" s="323">
        <v>42821.1</v>
      </c>
      <c r="AA27" s="323">
        <v>1.0679000000000001</v>
      </c>
      <c r="AB27" s="323">
        <v>3</v>
      </c>
      <c r="AC27" s="323">
        <v>4</v>
      </c>
    </row>
    <row r="28" spans="1:32" x14ac:dyDescent="0.2">
      <c r="A28" t="s">
        <v>205</v>
      </c>
      <c r="B28" t="s">
        <v>206</v>
      </c>
      <c r="C28" t="s">
        <v>207</v>
      </c>
      <c r="D28" t="s">
        <v>208</v>
      </c>
      <c r="E28" s="323" t="s">
        <v>302</v>
      </c>
      <c r="F28" s="323" t="s">
        <v>275</v>
      </c>
      <c r="K28">
        <v>135</v>
      </c>
      <c r="L28" s="323">
        <v>10057.078921</v>
      </c>
      <c r="M28" s="323">
        <v>35.396023999999997</v>
      </c>
      <c r="N28" s="323">
        <v>44.265408999999998</v>
      </c>
      <c r="O28" s="323">
        <v>41.491244000000002</v>
      </c>
      <c r="P28" s="323">
        <v>15.073478</v>
      </c>
      <c r="Q28" s="323">
        <v>15.472685999999999</v>
      </c>
      <c r="R28" s="323">
        <v>82.119584000000003</v>
      </c>
      <c r="S28" s="323">
        <v>79.896181999999996</v>
      </c>
      <c r="T28" s="323">
        <v>35.797041</v>
      </c>
      <c r="U28" s="323">
        <v>36.928997000000003</v>
      </c>
      <c r="V28" s="323">
        <v>35.395876000000001</v>
      </c>
      <c r="W28" s="323">
        <v>44.265385999999999</v>
      </c>
      <c r="X28" s="323">
        <v>41.491034999999997</v>
      </c>
      <c r="Y28" s="323">
        <v>0.59451100000000001</v>
      </c>
      <c r="Z28" s="323">
        <v>41742</v>
      </c>
      <c r="AA28" s="323">
        <v>0.82469999999999999</v>
      </c>
      <c r="AB28" s="323">
        <v>3</v>
      </c>
      <c r="AC28" s="323">
        <v>4</v>
      </c>
    </row>
    <row r="29" spans="1:32" x14ac:dyDescent="0.2">
      <c r="A29" t="s">
        <v>205</v>
      </c>
      <c r="B29" t="s">
        <v>206</v>
      </c>
      <c r="C29" t="s">
        <v>207</v>
      </c>
      <c r="D29" t="s">
        <v>208</v>
      </c>
      <c r="E29" s="323" t="s">
        <v>302</v>
      </c>
      <c r="F29" s="323" t="s">
        <v>275</v>
      </c>
      <c r="K29">
        <v>160</v>
      </c>
      <c r="L29" s="323">
        <v>3808.639361</v>
      </c>
      <c r="M29" s="323">
        <v>32.092112999999998</v>
      </c>
      <c r="N29" s="323">
        <v>42.056162</v>
      </c>
      <c r="O29" s="323">
        <v>39.409399000000001</v>
      </c>
      <c r="P29" s="323">
        <v>11.438732</v>
      </c>
      <c r="Q29" s="323">
        <v>12.149233000000001</v>
      </c>
      <c r="R29" s="323">
        <v>62.600298000000002</v>
      </c>
      <c r="S29" s="323">
        <v>60.458599</v>
      </c>
      <c r="T29" s="323">
        <v>30.969467999999999</v>
      </c>
      <c r="U29" s="323">
        <v>34.422263999999998</v>
      </c>
      <c r="V29" s="323">
        <v>32.092058999999999</v>
      </c>
      <c r="W29" s="323">
        <v>42.055726</v>
      </c>
      <c r="X29" s="323">
        <v>39.408532999999998</v>
      </c>
      <c r="Y29" s="323">
        <v>0.68086400000000002</v>
      </c>
      <c r="Z29" s="323">
        <v>16443.599999999999</v>
      </c>
      <c r="AA29" s="323">
        <v>0.77690000000000003</v>
      </c>
      <c r="AB29" s="323">
        <v>3</v>
      </c>
      <c r="AC29" s="323">
        <v>4</v>
      </c>
    </row>
    <row r="30" spans="1:32" x14ac:dyDescent="0.2">
      <c r="A30" t="s">
        <v>205</v>
      </c>
      <c r="B30" t="s">
        <v>206</v>
      </c>
      <c r="C30" t="s">
        <v>207</v>
      </c>
      <c r="D30" t="s">
        <v>208</v>
      </c>
      <c r="E30" s="323" t="s">
        <v>302</v>
      </c>
      <c r="F30" s="323" t="s">
        <v>275</v>
      </c>
      <c r="K30">
        <v>185</v>
      </c>
      <c r="L30" s="323">
        <v>1444.8911089999999</v>
      </c>
      <c r="M30" s="323">
        <v>29.245232000000001</v>
      </c>
      <c r="N30" s="323">
        <v>39.748885999999999</v>
      </c>
      <c r="O30" s="323">
        <v>37.433517999999999</v>
      </c>
      <c r="P30" s="323">
        <v>8.7595019999999995</v>
      </c>
      <c r="Q30" s="323">
        <v>9.5282219999999995</v>
      </c>
      <c r="R30" s="323">
        <v>40.114325999999998</v>
      </c>
      <c r="S30" s="323">
        <v>38.496084000000003</v>
      </c>
      <c r="T30" s="323">
        <v>27.075417999999999</v>
      </c>
      <c r="U30" s="323">
        <v>31.966622000000001</v>
      </c>
      <c r="V30" s="323">
        <v>29.245111000000001</v>
      </c>
      <c r="W30" s="323">
        <v>39.748097999999999</v>
      </c>
      <c r="X30" s="323">
        <v>37.433453</v>
      </c>
      <c r="Y30" s="323">
        <v>0.60581099999999999</v>
      </c>
      <c r="Z30" s="323">
        <v>7490.3</v>
      </c>
      <c r="AA30" s="323">
        <v>0.67700000000000005</v>
      </c>
      <c r="AB30" s="323">
        <v>3</v>
      </c>
      <c r="AC30" s="323">
        <v>4</v>
      </c>
    </row>
    <row r="31" spans="1:32" x14ac:dyDescent="0.2">
      <c r="A31" t="s">
        <v>205</v>
      </c>
      <c r="B31" t="s">
        <v>206</v>
      </c>
      <c r="C31" t="s">
        <v>207</v>
      </c>
      <c r="D31" t="s">
        <v>208</v>
      </c>
      <c r="E31" s="323" t="s">
        <v>302</v>
      </c>
      <c r="F31" s="323" t="s">
        <v>275</v>
      </c>
      <c r="K31">
        <v>210</v>
      </c>
      <c r="L31" s="323">
        <v>489.782218</v>
      </c>
      <c r="M31" s="323">
        <v>26.684749</v>
      </c>
      <c r="N31" s="323">
        <v>37.980764000000001</v>
      </c>
      <c r="O31" s="323">
        <v>35.472684000000001</v>
      </c>
      <c r="P31" s="323">
        <v>6.2237770000000001</v>
      </c>
      <c r="Q31" s="323">
        <v>7.0080819999999999</v>
      </c>
      <c r="R31" s="323">
        <v>16.453205000000001</v>
      </c>
      <c r="S31" s="323">
        <v>15.703834000000001</v>
      </c>
      <c r="T31" s="323">
        <v>23.642993000000001</v>
      </c>
      <c r="U31" s="323">
        <v>29.449925</v>
      </c>
      <c r="V31" s="323">
        <v>26.684681000000001</v>
      </c>
      <c r="W31" s="323">
        <v>37.978209</v>
      </c>
      <c r="X31" s="323">
        <v>35.472031999999999</v>
      </c>
      <c r="Y31" s="323">
        <v>0.59198300000000004</v>
      </c>
      <c r="Z31" s="323">
        <v>2939.2</v>
      </c>
      <c r="AA31" s="323">
        <v>0.4168</v>
      </c>
      <c r="AB31" s="323">
        <v>3</v>
      </c>
      <c r="AC31" s="323">
        <v>4</v>
      </c>
    </row>
    <row r="32" spans="1:32" x14ac:dyDescent="0.2">
      <c r="A32" t="s">
        <v>205</v>
      </c>
      <c r="B32" t="s">
        <v>206</v>
      </c>
      <c r="C32" t="s">
        <v>207</v>
      </c>
      <c r="D32" t="s">
        <v>208</v>
      </c>
      <c r="E32" s="323" t="s">
        <v>302</v>
      </c>
      <c r="F32" s="323" t="s">
        <v>276</v>
      </c>
      <c r="K32">
        <v>85</v>
      </c>
      <c r="L32" s="323">
        <v>58508.256000000001</v>
      </c>
      <c r="M32" s="323">
        <v>44.755425000000002</v>
      </c>
      <c r="N32" s="323">
        <v>49.760772000000003</v>
      </c>
      <c r="O32" s="323">
        <v>50.297378000000002</v>
      </c>
      <c r="P32" s="323">
        <v>26.908462</v>
      </c>
      <c r="Q32" s="323">
        <v>26.178076999999998</v>
      </c>
      <c r="R32" s="323">
        <v>99.192170000000004</v>
      </c>
      <c r="S32" s="323">
        <v>98.908840999999995</v>
      </c>
      <c r="T32" s="323">
        <v>50.040488000000003</v>
      </c>
      <c r="U32" s="323">
        <v>45.060538999999999</v>
      </c>
      <c r="V32" s="323">
        <v>44.755403000000001</v>
      </c>
      <c r="W32" s="323">
        <v>49.760697999999998</v>
      </c>
      <c r="X32" s="323">
        <v>50.297350999999999</v>
      </c>
      <c r="Y32" s="323">
        <v>0.43598399999999998</v>
      </c>
      <c r="Z32" s="323">
        <v>36252.800000000003</v>
      </c>
      <c r="AA32" s="323">
        <v>1.6217999999999999</v>
      </c>
      <c r="AB32" s="323">
        <v>3</v>
      </c>
      <c r="AC32" s="323">
        <v>4</v>
      </c>
    </row>
    <row r="33" spans="1:29" x14ac:dyDescent="0.2">
      <c r="A33" t="s">
        <v>205</v>
      </c>
      <c r="B33" t="s">
        <v>206</v>
      </c>
      <c r="C33" t="s">
        <v>207</v>
      </c>
      <c r="D33" t="s">
        <v>208</v>
      </c>
      <c r="E33" s="323" t="s">
        <v>302</v>
      </c>
      <c r="F33" s="323" t="s">
        <v>276</v>
      </c>
      <c r="K33">
        <v>110</v>
      </c>
      <c r="L33" s="323">
        <v>30902.207999999999</v>
      </c>
      <c r="M33" s="323">
        <v>39.944465000000001</v>
      </c>
      <c r="N33" s="323">
        <v>46.350861000000002</v>
      </c>
      <c r="O33" s="323">
        <v>47.110861</v>
      </c>
      <c r="P33" s="323">
        <v>21.860185000000001</v>
      </c>
      <c r="Q33" s="323">
        <v>21.461089999999999</v>
      </c>
      <c r="R33" s="323">
        <v>98.600603000000007</v>
      </c>
      <c r="S33" s="323">
        <v>97.962799000000004</v>
      </c>
      <c r="T33" s="323">
        <v>43.757533000000002</v>
      </c>
      <c r="U33" s="323">
        <v>41.914492000000003</v>
      </c>
      <c r="V33" s="323">
        <v>39.944434999999999</v>
      </c>
      <c r="W33" s="323">
        <v>46.350731000000003</v>
      </c>
      <c r="X33" s="323">
        <v>47.110807999999999</v>
      </c>
      <c r="Y33" s="323">
        <v>0.74594199999999999</v>
      </c>
      <c r="Z33" s="323">
        <v>35368.5</v>
      </c>
      <c r="AA33" s="323">
        <v>1.2484999999999999</v>
      </c>
      <c r="AB33" s="323">
        <v>3</v>
      </c>
      <c r="AC33" s="323">
        <v>4</v>
      </c>
    </row>
    <row r="34" spans="1:29" x14ac:dyDescent="0.2">
      <c r="A34" t="s">
        <v>205</v>
      </c>
      <c r="B34" t="s">
        <v>206</v>
      </c>
      <c r="C34" t="s">
        <v>207</v>
      </c>
      <c r="D34" t="s">
        <v>208</v>
      </c>
      <c r="E34" s="323" t="s">
        <v>302</v>
      </c>
      <c r="F34" s="323" t="s">
        <v>276</v>
      </c>
      <c r="K34">
        <v>135</v>
      </c>
      <c r="L34" s="323">
        <v>14774.304</v>
      </c>
      <c r="M34" s="323">
        <v>35.515967000000003</v>
      </c>
      <c r="N34" s="323">
        <v>42.879736000000001</v>
      </c>
      <c r="O34" s="323">
        <v>43.641686</v>
      </c>
      <c r="P34" s="323">
        <v>17.315325999999999</v>
      </c>
      <c r="Q34" s="323">
        <v>17.266677999999999</v>
      </c>
      <c r="R34" s="323">
        <v>91.859262999999999</v>
      </c>
      <c r="S34" s="323">
        <v>89.203545000000005</v>
      </c>
      <c r="T34" s="323">
        <v>37.714253999999997</v>
      </c>
      <c r="U34" s="323">
        <v>38.621695000000003</v>
      </c>
      <c r="V34" s="323">
        <v>35.515953000000003</v>
      </c>
      <c r="W34" s="323">
        <v>42.879485000000003</v>
      </c>
      <c r="X34" s="323">
        <v>43.641489</v>
      </c>
      <c r="Y34" s="323">
        <v>0.85420099999999999</v>
      </c>
      <c r="Z34" s="323">
        <v>49803.9</v>
      </c>
      <c r="AA34" s="323">
        <v>1.0255000000000001</v>
      </c>
      <c r="AB34" s="323">
        <v>3</v>
      </c>
      <c r="AC34" s="323">
        <v>4</v>
      </c>
    </row>
    <row r="35" spans="1:29" x14ac:dyDescent="0.2">
      <c r="A35" t="s">
        <v>205</v>
      </c>
      <c r="B35" t="s">
        <v>206</v>
      </c>
      <c r="C35" t="s">
        <v>207</v>
      </c>
      <c r="D35" t="s">
        <v>208</v>
      </c>
      <c r="E35" s="323" t="s">
        <v>302</v>
      </c>
      <c r="F35" s="323" t="s">
        <v>276</v>
      </c>
      <c r="K35">
        <v>160</v>
      </c>
      <c r="L35" s="323">
        <v>6491.3280000000004</v>
      </c>
      <c r="M35" s="323">
        <v>31.501944999999999</v>
      </c>
      <c r="N35" s="323">
        <v>39.564920999999998</v>
      </c>
      <c r="O35" s="323">
        <v>40.334443</v>
      </c>
      <c r="P35" s="323">
        <v>13.01647</v>
      </c>
      <c r="Q35" s="323">
        <v>13.271217</v>
      </c>
      <c r="R35" s="323">
        <v>74.452500000000001</v>
      </c>
      <c r="S35" s="323">
        <v>71.718766000000002</v>
      </c>
      <c r="T35" s="323">
        <v>32.020339999999997</v>
      </c>
      <c r="U35" s="323">
        <v>35.403672</v>
      </c>
      <c r="V35" s="323">
        <v>31.501926000000001</v>
      </c>
      <c r="W35" s="323">
        <v>39.564791999999997</v>
      </c>
      <c r="X35" s="323">
        <v>40.333995000000002</v>
      </c>
      <c r="Y35" s="323">
        <v>0.970858</v>
      </c>
      <c r="Z35" s="323">
        <v>28365.200000000001</v>
      </c>
      <c r="AA35" s="323">
        <v>0.95930000000000004</v>
      </c>
      <c r="AB35" s="323">
        <v>3</v>
      </c>
      <c r="AC35" s="323">
        <v>4</v>
      </c>
    </row>
    <row r="36" spans="1:29" x14ac:dyDescent="0.2">
      <c r="A36" t="s">
        <v>205</v>
      </c>
      <c r="B36" t="s">
        <v>206</v>
      </c>
      <c r="C36" t="s">
        <v>207</v>
      </c>
      <c r="D36" t="s">
        <v>208</v>
      </c>
      <c r="E36" s="323" t="s">
        <v>302</v>
      </c>
      <c r="F36" s="323" t="s">
        <v>276</v>
      </c>
      <c r="K36">
        <v>185</v>
      </c>
      <c r="L36" s="323">
        <v>2539.7759999999998</v>
      </c>
      <c r="M36" s="323">
        <v>27.968599000000001</v>
      </c>
      <c r="N36" s="323">
        <v>36.321049000000002</v>
      </c>
      <c r="O36" s="323">
        <v>36.951191000000001</v>
      </c>
      <c r="P36" s="323">
        <v>9.3132619999999999</v>
      </c>
      <c r="Q36" s="323">
        <v>9.8298170000000002</v>
      </c>
      <c r="R36" s="323">
        <v>48.652552</v>
      </c>
      <c r="S36" s="323">
        <v>46.178629999999998</v>
      </c>
      <c r="T36" s="323">
        <v>26.981549999999999</v>
      </c>
      <c r="U36" s="323">
        <v>32.287750000000003</v>
      </c>
      <c r="V36" s="323">
        <v>27.968516999999999</v>
      </c>
      <c r="W36" s="323">
        <v>36.320799000000001</v>
      </c>
      <c r="X36" s="323">
        <v>36.951019000000002</v>
      </c>
      <c r="Y36" s="323">
        <v>1.1485190000000001</v>
      </c>
      <c r="Z36" s="323">
        <v>12150.2</v>
      </c>
      <c r="AA36" s="323">
        <v>0.57769999999999999</v>
      </c>
      <c r="AB36" s="323">
        <v>3</v>
      </c>
      <c r="AC36" s="323">
        <v>4</v>
      </c>
    </row>
    <row r="37" spans="1:29" x14ac:dyDescent="0.2">
      <c r="A37" t="s">
        <v>205</v>
      </c>
      <c r="B37" t="s">
        <v>206</v>
      </c>
      <c r="C37" t="s">
        <v>207</v>
      </c>
      <c r="D37" t="s">
        <v>208</v>
      </c>
      <c r="E37" s="323" t="s">
        <v>302</v>
      </c>
      <c r="F37" s="323" t="s">
        <v>276</v>
      </c>
      <c r="K37">
        <v>210</v>
      </c>
      <c r="L37" s="323">
        <v>796.41600000000005</v>
      </c>
      <c r="M37" s="323">
        <v>24.844259000000001</v>
      </c>
      <c r="N37" s="323">
        <v>33.776792999999998</v>
      </c>
      <c r="O37" s="323">
        <v>34.231853000000001</v>
      </c>
      <c r="P37" s="323">
        <v>6.4189920000000003</v>
      </c>
      <c r="Q37" s="323">
        <v>6.9552079999999998</v>
      </c>
      <c r="R37" s="323">
        <v>21.439633000000001</v>
      </c>
      <c r="S37" s="323">
        <v>19.825375000000001</v>
      </c>
      <c r="T37" s="323">
        <v>22.640044</v>
      </c>
      <c r="U37" s="323">
        <v>29.474269</v>
      </c>
      <c r="V37" s="323">
        <v>24.844218999999999</v>
      </c>
      <c r="W37" s="323">
        <v>33.776147999999999</v>
      </c>
      <c r="X37" s="323">
        <v>34.228695000000002</v>
      </c>
      <c r="Y37" s="323">
        <v>1.1740269999999999</v>
      </c>
      <c r="Z37" s="323">
        <v>4459.8999999999996</v>
      </c>
      <c r="AA37" s="323">
        <v>0.41830000000000001</v>
      </c>
      <c r="AB37" s="323">
        <v>3</v>
      </c>
      <c r="AC37" s="323">
        <v>4</v>
      </c>
    </row>
    <row r="38" spans="1:29" x14ac:dyDescent="0.2">
      <c r="A38" t="s">
        <v>205</v>
      </c>
      <c r="B38" t="s">
        <v>206</v>
      </c>
      <c r="C38" t="s">
        <v>207</v>
      </c>
      <c r="D38" t="s">
        <v>208</v>
      </c>
      <c r="E38" s="323" t="s">
        <v>302</v>
      </c>
      <c r="F38" s="323" t="s">
        <v>277</v>
      </c>
      <c r="K38">
        <v>85</v>
      </c>
      <c r="L38" s="323">
        <v>4512.6719999999996</v>
      </c>
      <c r="M38" s="323">
        <v>49.823031999999998</v>
      </c>
      <c r="N38" s="323">
        <v>49.123260000000002</v>
      </c>
      <c r="O38" s="323">
        <v>48.568947999999999</v>
      </c>
      <c r="P38" s="323">
        <v>22.182269999999999</v>
      </c>
      <c r="Q38" s="323">
        <v>28.495394999999998</v>
      </c>
      <c r="R38" s="323">
        <v>96.015353000000005</v>
      </c>
      <c r="S38" s="323">
        <v>94.520352000000003</v>
      </c>
      <c r="T38" s="323">
        <v>51.095064999999998</v>
      </c>
      <c r="U38" s="323">
        <v>48.888934999999996</v>
      </c>
      <c r="V38" s="323">
        <v>49.823020999999997</v>
      </c>
      <c r="W38" s="323">
        <v>49.123235000000001</v>
      </c>
      <c r="X38" s="323">
        <v>48.568917999999996</v>
      </c>
      <c r="Y38" s="323">
        <v>1.5028900000000001</v>
      </c>
      <c r="Z38" s="323">
        <v>6638.1</v>
      </c>
      <c r="AA38" s="323">
        <v>0.29959999999999998</v>
      </c>
      <c r="AB38" s="323">
        <v>2</v>
      </c>
      <c r="AC38" s="323">
        <v>4</v>
      </c>
    </row>
    <row r="39" spans="1:29" x14ac:dyDescent="0.2">
      <c r="A39" t="s">
        <v>205</v>
      </c>
      <c r="B39" t="s">
        <v>206</v>
      </c>
      <c r="C39" t="s">
        <v>207</v>
      </c>
      <c r="D39" t="s">
        <v>208</v>
      </c>
      <c r="E39" s="323" t="s">
        <v>302</v>
      </c>
      <c r="F39" s="323" t="s">
        <v>277</v>
      </c>
      <c r="K39">
        <v>110</v>
      </c>
      <c r="L39" s="323">
        <v>1891.68</v>
      </c>
      <c r="M39" s="323">
        <v>46.1738</v>
      </c>
      <c r="N39" s="323">
        <v>46.065731999999997</v>
      </c>
      <c r="O39" s="323">
        <v>46.172992000000001</v>
      </c>
      <c r="P39" s="323">
        <v>19.246279000000001</v>
      </c>
      <c r="Q39" s="323">
        <v>24.552381</v>
      </c>
      <c r="R39" s="323">
        <v>92.977199999999996</v>
      </c>
      <c r="S39" s="323">
        <v>91.167096000000001</v>
      </c>
      <c r="T39" s="323">
        <v>45.922443999999999</v>
      </c>
      <c r="U39" s="323">
        <v>46.084321000000003</v>
      </c>
      <c r="V39" s="323">
        <v>46.173749999999998</v>
      </c>
      <c r="W39" s="323">
        <v>46.065319000000002</v>
      </c>
      <c r="X39" s="323">
        <v>46.172871000000001</v>
      </c>
      <c r="Y39" s="323">
        <v>2.0153759999999998</v>
      </c>
      <c r="Z39" s="323">
        <v>4878.6000000000004</v>
      </c>
      <c r="AA39" s="323">
        <v>0.2545</v>
      </c>
      <c r="AB39" s="323">
        <v>2</v>
      </c>
      <c r="AC39" s="323">
        <v>4</v>
      </c>
    </row>
    <row r="40" spans="1:29" x14ac:dyDescent="0.2">
      <c r="A40" t="s">
        <v>205</v>
      </c>
      <c r="B40" t="s">
        <v>206</v>
      </c>
      <c r="C40" t="s">
        <v>207</v>
      </c>
      <c r="D40" t="s">
        <v>208</v>
      </c>
      <c r="E40" s="323" t="s">
        <v>302</v>
      </c>
      <c r="F40" s="323" t="s">
        <v>277</v>
      </c>
      <c r="K40">
        <v>135</v>
      </c>
      <c r="L40" s="323">
        <v>820.12800000000004</v>
      </c>
      <c r="M40" s="323">
        <v>42.521121000000001</v>
      </c>
      <c r="N40" s="323">
        <v>43.448737000000001</v>
      </c>
      <c r="O40" s="323">
        <v>44.031677000000002</v>
      </c>
      <c r="P40" s="323">
        <v>16.607915999999999</v>
      </c>
      <c r="Q40" s="323">
        <v>20.943542999999998</v>
      </c>
      <c r="R40" s="323">
        <v>86.427858000000001</v>
      </c>
      <c r="S40" s="323">
        <v>84.078081999999995</v>
      </c>
      <c r="T40" s="323">
        <v>41.055430000000001</v>
      </c>
      <c r="U40" s="323">
        <v>42.927959000000001</v>
      </c>
      <c r="V40" s="323">
        <v>42.520848999999998</v>
      </c>
      <c r="W40" s="323">
        <v>43.448304</v>
      </c>
      <c r="X40" s="323">
        <v>44.030867999999998</v>
      </c>
      <c r="Y40" s="323">
        <v>2.2045330000000001</v>
      </c>
      <c r="Z40" s="323">
        <v>3932.1</v>
      </c>
      <c r="AA40" s="323">
        <v>0.22309999999999999</v>
      </c>
      <c r="AB40" s="323">
        <v>2</v>
      </c>
      <c r="AC40" s="323">
        <v>4</v>
      </c>
    </row>
    <row r="41" spans="1:29" x14ac:dyDescent="0.2">
      <c r="A41" t="s">
        <v>205</v>
      </c>
      <c r="B41" t="s">
        <v>206</v>
      </c>
      <c r="C41" t="s">
        <v>207</v>
      </c>
      <c r="D41" t="s">
        <v>208</v>
      </c>
      <c r="E41" s="323" t="s">
        <v>302</v>
      </c>
      <c r="F41" s="323" t="s">
        <v>277</v>
      </c>
      <c r="K41">
        <v>160</v>
      </c>
      <c r="L41" s="323">
        <v>380.06400000000002</v>
      </c>
      <c r="M41" s="323">
        <v>39.065863</v>
      </c>
      <c r="N41" s="323">
        <v>41.153945</v>
      </c>
      <c r="O41" s="323">
        <v>42.267536</v>
      </c>
      <c r="P41" s="323">
        <v>14.335247000000001</v>
      </c>
      <c r="Q41" s="323">
        <v>17.544771000000001</v>
      </c>
      <c r="R41" s="323">
        <v>72.401624999999996</v>
      </c>
      <c r="S41" s="323">
        <v>70.106159000000005</v>
      </c>
      <c r="T41" s="323">
        <v>36.564222000000001</v>
      </c>
      <c r="U41" s="323">
        <v>40.554667999999999</v>
      </c>
      <c r="V41" s="323">
        <v>39.064832000000003</v>
      </c>
      <c r="W41" s="323">
        <v>41.152372999999997</v>
      </c>
      <c r="X41" s="323">
        <v>42.267010999999997</v>
      </c>
      <c r="Y41" s="323">
        <v>1.985916</v>
      </c>
      <c r="Z41" s="323">
        <v>2047.9</v>
      </c>
      <c r="AA41" s="323">
        <v>0.1784</v>
      </c>
      <c r="AB41" s="323">
        <v>2</v>
      </c>
      <c r="AC41" s="323">
        <v>4</v>
      </c>
    </row>
    <row r="42" spans="1:29" x14ac:dyDescent="0.2">
      <c r="A42" t="s">
        <v>205</v>
      </c>
      <c r="B42" t="s">
        <v>206</v>
      </c>
      <c r="C42" t="s">
        <v>207</v>
      </c>
      <c r="D42" t="s">
        <v>208</v>
      </c>
      <c r="E42" s="323" t="s">
        <v>302</v>
      </c>
      <c r="F42" s="323" t="s">
        <v>277</v>
      </c>
      <c r="K42">
        <v>185</v>
      </c>
      <c r="L42" s="323">
        <v>185.85599999999999</v>
      </c>
      <c r="M42" s="323">
        <v>35.678536999999999</v>
      </c>
      <c r="N42" s="323">
        <v>38.387348000000003</v>
      </c>
      <c r="O42" s="323">
        <v>40.316257</v>
      </c>
      <c r="P42" s="323">
        <v>12.401275</v>
      </c>
      <c r="Q42" s="323">
        <v>14.653320000000001</v>
      </c>
      <c r="R42" s="323">
        <v>46.507477999999999</v>
      </c>
      <c r="S42" s="323">
        <v>44.603999999999999</v>
      </c>
      <c r="T42" s="323">
        <v>32.237313999999998</v>
      </c>
      <c r="U42" s="323">
        <v>37.905056999999999</v>
      </c>
      <c r="V42" s="323">
        <v>35.677396999999999</v>
      </c>
      <c r="W42" s="323">
        <v>38.387155</v>
      </c>
      <c r="X42" s="323">
        <v>40.314937999999998</v>
      </c>
      <c r="Y42" s="323">
        <v>2.1657980000000001</v>
      </c>
      <c r="Z42" s="323">
        <v>900.3</v>
      </c>
      <c r="AA42" s="323">
        <v>0.1686</v>
      </c>
      <c r="AB42" s="323">
        <v>2</v>
      </c>
      <c r="AC42" s="323">
        <v>4</v>
      </c>
    </row>
    <row r="43" spans="1:29" x14ac:dyDescent="0.2">
      <c r="A43" t="s">
        <v>205</v>
      </c>
      <c r="B43" t="s">
        <v>206</v>
      </c>
      <c r="C43" t="s">
        <v>207</v>
      </c>
      <c r="D43" t="s">
        <v>208</v>
      </c>
      <c r="E43" s="323" t="s">
        <v>302</v>
      </c>
      <c r="F43" s="323" t="s">
        <v>277</v>
      </c>
      <c r="K43">
        <v>210</v>
      </c>
      <c r="L43" s="323">
        <v>86.111999999999995</v>
      </c>
      <c r="M43" s="323">
        <v>32.142833000000003</v>
      </c>
      <c r="N43" s="323">
        <v>36.143644999999999</v>
      </c>
      <c r="O43" s="323">
        <v>38.390765000000002</v>
      </c>
      <c r="P43" s="323">
        <v>10.736471</v>
      </c>
      <c r="Q43" s="323">
        <v>11.978259</v>
      </c>
      <c r="R43" s="323">
        <v>15.03978</v>
      </c>
      <c r="S43" s="323">
        <v>13.609387</v>
      </c>
      <c r="T43" s="323">
        <v>28.098421999999999</v>
      </c>
      <c r="U43" s="323">
        <v>34.775443000000003</v>
      </c>
      <c r="V43" s="323">
        <v>32.141781999999999</v>
      </c>
      <c r="W43" s="323">
        <v>36.142277999999997</v>
      </c>
      <c r="X43" s="323">
        <v>38.389310999999999</v>
      </c>
      <c r="Y43" s="323">
        <v>2.4911979999999998</v>
      </c>
      <c r="Z43" s="323">
        <v>391.4</v>
      </c>
      <c r="AA43" s="323">
        <v>0.13869999999999999</v>
      </c>
      <c r="AB43" s="323">
        <v>2</v>
      </c>
      <c r="AC43" s="323">
        <v>4</v>
      </c>
    </row>
    <row r="44" spans="1:29" x14ac:dyDescent="0.2">
      <c r="A44" t="s">
        <v>205</v>
      </c>
      <c r="B44" t="s">
        <v>206</v>
      </c>
      <c r="C44" t="s">
        <v>207</v>
      </c>
      <c r="D44" t="s">
        <v>208</v>
      </c>
      <c r="E44" s="323" t="s">
        <v>302</v>
      </c>
      <c r="F44" s="323" t="s">
        <v>278</v>
      </c>
      <c r="K44">
        <v>85</v>
      </c>
      <c r="L44" s="323">
        <v>16845.170828999999</v>
      </c>
      <c r="M44" s="323">
        <v>43.672730999999999</v>
      </c>
      <c r="N44" s="323">
        <v>45.297780000000003</v>
      </c>
      <c r="O44" s="323">
        <v>45.754030999999998</v>
      </c>
      <c r="P44" s="323">
        <v>20.336328000000002</v>
      </c>
      <c r="Q44" s="323">
        <v>28.474170000000001</v>
      </c>
      <c r="R44" s="323">
        <v>99.259647000000001</v>
      </c>
      <c r="S44" s="323">
        <v>99.024207000000004</v>
      </c>
      <c r="T44" s="323">
        <v>50.158119999999997</v>
      </c>
      <c r="U44" s="323">
        <v>43.279798</v>
      </c>
      <c r="V44" s="323">
        <v>43.672432000000001</v>
      </c>
      <c r="W44" s="323">
        <v>45.297392000000002</v>
      </c>
      <c r="X44" s="323">
        <v>45.753152</v>
      </c>
      <c r="Y44" s="323">
        <v>2.8779999999999999E-3</v>
      </c>
      <c r="Z44" s="323">
        <v>10228.9</v>
      </c>
      <c r="AA44" s="323">
        <v>0.6159</v>
      </c>
      <c r="AB44" s="323">
        <v>2</v>
      </c>
      <c r="AC44" s="323">
        <v>4</v>
      </c>
    </row>
    <row r="45" spans="1:29" x14ac:dyDescent="0.2">
      <c r="A45" t="s">
        <v>205</v>
      </c>
      <c r="B45" t="s">
        <v>206</v>
      </c>
      <c r="C45" t="s">
        <v>207</v>
      </c>
      <c r="D45" t="s">
        <v>208</v>
      </c>
      <c r="E45" s="323" t="s">
        <v>302</v>
      </c>
      <c r="F45" s="323" t="s">
        <v>278</v>
      </c>
      <c r="K45">
        <v>110</v>
      </c>
      <c r="L45" s="323">
        <v>9397.0669330000001</v>
      </c>
      <c r="M45" s="323">
        <v>38.346184999999998</v>
      </c>
      <c r="N45" s="323">
        <v>41.495137999999997</v>
      </c>
      <c r="O45" s="323">
        <v>42.443874000000001</v>
      </c>
      <c r="P45" s="323">
        <v>16.13936</v>
      </c>
      <c r="Q45" s="323">
        <v>23.706410999999999</v>
      </c>
      <c r="R45" s="323">
        <v>98.783084000000002</v>
      </c>
      <c r="S45" s="323">
        <v>98.418250999999998</v>
      </c>
      <c r="T45" s="323">
        <v>43.240459000000001</v>
      </c>
      <c r="U45" s="323">
        <v>39.188974999999999</v>
      </c>
      <c r="V45" s="323">
        <v>38.345892999999997</v>
      </c>
      <c r="W45" s="323">
        <v>41.493898999999999</v>
      </c>
      <c r="X45" s="323">
        <v>42.442802999999998</v>
      </c>
      <c r="Y45" s="323">
        <v>1.6132000000000001E-2</v>
      </c>
      <c r="Z45" s="323">
        <v>14283.6</v>
      </c>
      <c r="AA45" s="323">
        <v>0.45190000000000002</v>
      </c>
      <c r="AB45" s="323">
        <v>2</v>
      </c>
      <c r="AC45" s="323">
        <v>4</v>
      </c>
    </row>
    <row r="46" spans="1:29" x14ac:dyDescent="0.2">
      <c r="A46" t="s">
        <v>205</v>
      </c>
      <c r="B46" t="s">
        <v>206</v>
      </c>
      <c r="C46" t="s">
        <v>207</v>
      </c>
      <c r="D46" t="s">
        <v>208</v>
      </c>
      <c r="E46" s="323" t="s">
        <v>302</v>
      </c>
      <c r="F46" s="323" t="s">
        <v>278</v>
      </c>
      <c r="K46">
        <v>135</v>
      </c>
      <c r="L46" s="323">
        <v>4776.6473530000003</v>
      </c>
      <c r="M46" s="323">
        <v>33.092269000000002</v>
      </c>
      <c r="N46" s="323">
        <v>38.238959999999999</v>
      </c>
      <c r="O46" s="323">
        <v>39.622405000000001</v>
      </c>
      <c r="P46" s="323">
        <v>11.930368</v>
      </c>
      <c r="Q46" s="323">
        <v>18.906462999999999</v>
      </c>
      <c r="R46" s="323">
        <v>97.330600000000004</v>
      </c>
      <c r="S46" s="323">
        <v>96.856406000000007</v>
      </c>
      <c r="T46" s="323">
        <v>36.322831999999998</v>
      </c>
      <c r="U46" s="323">
        <v>35.186835000000002</v>
      </c>
      <c r="V46" s="323">
        <v>33.092033000000001</v>
      </c>
      <c r="W46" s="323">
        <v>38.237546999999999</v>
      </c>
      <c r="X46" s="323">
        <v>39.621468999999998</v>
      </c>
      <c r="Y46" s="323">
        <v>3.9889000000000001E-2</v>
      </c>
      <c r="Z46" s="323">
        <v>19610.599999999999</v>
      </c>
      <c r="AA46" s="323">
        <v>0.42859999999999998</v>
      </c>
      <c r="AB46" s="323">
        <v>2</v>
      </c>
      <c r="AC46" s="323">
        <v>4</v>
      </c>
    </row>
    <row r="47" spans="1:29" x14ac:dyDescent="0.2">
      <c r="A47" t="s">
        <v>205</v>
      </c>
      <c r="B47" t="s">
        <v>206</v>
      </c>
      <c r="C47" t="s">
        <v>207</v>
      </c>
      <c r="D47" t="s">
        <v>208</v>
      </c>
      <c r="E47" s="323" t="s">
        <v>302</v>
      </c>
      <c r="F47" s="323" t="s">
        <v>278</v>
      </c>
      <c r="K47">
        <v>160</v>
      </c>
      <c r="L47" s="323">
        <v>2034.9890109999999</v>
      </c>
      <c r="M47" s="323">
        <v>28.269482</v>
      </c>
      <c r="N47" s="323">
        <v>35.259410000000003</v>
      </c>
      <c r="O47" s="323">
        <v>37.113534999999999</v>
      </c>
      <c r="P47" s="323">
        <v>8.1804749999999995</v>
      </c>
      <c r="Q47" s="323">
        <v>14.329779</v>
      </c>
      <c r="R47" s="323">
        <v>83.389017999999993</v>
      </c>
      <c r="S47" s="323">
        <v>80.924544999999995</v>
      </c>
      <c r="T47" s="323">
        <v>29.820319999999999</v>
      </c>
      <c r="U47" s="323">
        <v>31.345928000000001</v>
      </c>
      <c r="V47" s="323">
        <v>28.26915</v>
      </c>
      <c r="W47" s="323">
        <v>35.257627999999997</v>
      </c>
      <c r="X47" s="323">
        <v>37.113013000000002</v>
      </c>
      <c r="Y47" s="323">
        <v>5.8986999999999998E-2</v>
      </c>
      <c r="Z47" s="323">
        <v>13387.2</v>
      </c>
      <c r="AA47" s="323">
        <v>0.31430000000000002</v>
      </c>
      <c r="AB47" s="323">
        <v>2</v>
      </c>
      <c r="AC47" s="323">
        <v>4</v>
      </c>
    </row>
    <row r="48" spans="1:29" x14ac:dyDescent="0.2">
      <c r="A48" t="s">
        <v>205</v>
      </c>
      <c r="B48" t="s">
        <v>206</v>
      </c>
      <c r="C48" t="s">
        <v>207</v>
      </c>
      <c r="D48" t="s">
        <v>208</v>
      </c>
      <c r="E48" s="323" t="s">
        <v>302</v>
      </c>
      <c r="F48" s="323" t="s">
        <v>278</v>
      </c>
      <c r="K48">
        <v>185</v>
      </c>
      <c r="L48" s="323">
        <v>739.03696300000001</v>
      </c>
      <c r="M48" s="323">
        <v>24.524743000000001</v>
      </c>
      <c r="N48" s="323">
        <v>32.525509</v>
      </c>
      <c r="O48" s="323">
        <v>34.491926999999997</v>
      </c>
      <c r="P48" s="323">
        <v>5.3929919999999996</v>
      </c>
      <c r="Q48" s="323">
        <v>10.203303999999999</v>
      </c>
      <c r="R48" s="323">
        <v>57.407345999999997</v>
      </c>
      <c r="S48" s="323">
        <v>55.352623999999999</v>
      </c>
      <c r="T48" s="323">
        <v>23.860771</v>
      </c>
      <c r="U48" s="323">
        <v>28.002838000000001</v>
      </c>
      <c r="V48" s="323">
        <v>24.524443999999999</v>
      </c>
      <c r="W48" s="323">
        <v>32.523693000000002</v>
      </c>
      <c r="X48" s="323">
        <v>34.490084000000003</v>
      </c>
      <c r="Y48" s="323">
        <v>6.1164999999999997E-2</v>
      </c>
      <c r="Z48" s="323">
        <v>7542.7</v>
      </c>
      <c r="AA48" s="323">
        <v>0.23549999999999999</v>
      </c>
      <c r="AB48" s="323">
        <v>2</v>
      </c>
      <c r="AC48" s="323">
        <v>4</v>
      </c>
    </row>
    <row r="49" spans="1:32" x14ac:dyDescent="0.2">
      <c r="A49" t="s">
        <v>205</v>
      </c>
      <c r="B49" t="s">
        <v>206</v>
      </c>
      <c r="C49" t="s">
        <v>207</v>
      </c>
      <c r="D49" t="s">
        <v>208</v>
      </c>
      <c r="E49" s="323" t="s">
        <v>302</v>
      </c>
      <c r="F49" s="323" t="s">
        <v>278</v>
      </c>
      <c r="K49">
        <v>210</v>
      </c>
      <c r="L49" s="323">
        <v>251.22077899999999</v>
      </c>
      <c r="M49" s="323">
        <v>21.739262</v>
      </c>
      <c r="N49" s="323">
        <v>29.982030000000002</v>
      </c>
      <c r="O49" s="323">
        <v>32.054907</v>
      </c>
      <c r="P49" s="323">
        <v>3.635249</v>
      </c>
      <c r="Q49" s="323">
        <v>6.8330760000000001</v>
      </c>
      <c r="R49" s="323">
        <v>28.861214</v>
      </c>
      <c r="S49" s="323">
        <v>28.088052999999999</v>
      </c>
      <c r="T49" s="323">
        <v>19.213629000000001</v>
      </c>
      <c r="U49" s="323">
        <v>25.095348000000001</v>
      </c>
      <c r="V49" s="323">
        <v>21.738927</v>
      </c>
      <c r="W49" s="323">
        <v>29.981663000000001</v>
      </c>
      <c r="X49" s="323">
        <v>32.053248000000004</v>
      </c>
      <c r="Y49" s="323">
        <v>8.4558999999999995E-2</v>
      </c>
      <c r="Z49" s="323">
        <v>2503.6</v>
      </c>
      <c r="AA49" s="323">
        <v>0.1754</v>
      </c>
      <c r="AB49" s="323">
        <v>2</v>
      </c>
      <c r="AC49" s="323">
        <v>4</v>
      </c>
    </row>
    <row r="50" spans="1:32" x14ac:dyDescent="0.2">
      <c r="A50" t="s">
        <v>205</v>
      </c>
      <c r="B50" t="s">
        <v>206</v>
      </c>
      <c r="C50" t="s">
        <v>207</v>
      </c>
      <c r="D50" t="s">
        <v>208</v>
      </c>
      <c r="E50" s="323" t="s">
        <v>303</v>
      </c>
      <c r="F50" s="323" t="s">
        <v>279</v>
      </c>
      <c r="K50">
        <v>85</v>
      </c>
      <c r="L50" s="323">
        <v>92732.505600000004</v>
      </c>
      <c r="M50" s="323">
        <v>44.56682</v>
      </c>
      <c r="N50" s="323">
        <v>43.568122000000002</v>
      </c>
      <c r="O50" s="323">
        <v>47.028317000000001</v>
      </c>
      <c r="P50" s="323">
        <v>32.058790000000002</v>
      </c>
      <c r="Q50" s="323">
        <v>22.764894000000002</v>
      </c>
      <c r="R50" s="323">
        <v>97.630989</v>
      </c>
      <c r="S50" s="323">
        <v>97.375146000000001</v>
      </c>
      <c r="T50" s="323">
        <v>46.760838</v>
      </c>
      <c r="U50" s="323">
        <v>47.102741999999999</v>
      </c>
      <c r="V50" s="323">
        <v>44.565181000000003</v>
      </c>
      <c r="W50" s="323">
        <v>43.568010999999998</v>
      </c>
      <c r="X50" s="323">
        <v>47.027104000000001</v>
      </c>
      <c r="Y50" s="323">
        <v>1.1609999999999999E-3</v>
      </c>
      <c r="Z50" s="323">
        <v>129450.7</v>
      </c>
      <c r="AA50" s="323">
        <v>7.5824999999999996</v>
      </c>
      <c r="AB50" s="323">
        <v>8</v>
      </c>
      <c r="AC50" s="323">
        <v>8</v>
      </c>
    </row>
    <row r="51" spans="1:32" x14ac:dyDescent="0.2">
      <c r="A51" t="s">
        <v>205</v>
      </c>
      <c r="B51" t="s">
        <v>206</v>
      </c>
      <c r="C51" t="s">
        <v>207</v>
      </c>
      <c r="D51" t="s">
        <v>208</v>
      </c>
      <c r="E51" s="323" t="s">
        <v>303</v>
      </c>
      <c r="F51" s="323" t="s">
        <v>279</v>
      </c>
      <c r="K51">
        <v>110</v>
      </c>
      <c r="L51" s="323">
        <v>10958.668799999999</v>
      </c>
      <c r="M51" s="323">
        <v>41.057388000000003</v>
      </c>
      <c r="N51" s="323">
        <v>41.624564999999997</v>
      </c>
      <c r="O51" s="323">
        <v>45.446992999999999</v>
      </c>
      <c r="P51" s="323">
        <v>26.110057999999999</v>
      </c>
      <c r="Q51" s="323">
        <v>18.272915999999999</v>
      </c>
      <c r="R51" s="323">
        <v>93.203181000000001</v>
      </c>
      <c r="S51" s="323">
        <v>91.871527</v>
      </c>
      <c r="T51" s="323">
        <v>41.29589</v>
      </c>
      <c r="U51" s="323">
        <v>44.518993000000002</v>
      </c>
      <c r="V51" s="323">
        <v>41.056328999999998</v>
      </c>
      <c r="W51" s="323">
        <v>41.624093000000002</v>
      </c>
      <c r="X51" s="323">
        <v>45.442295000000001</v>
      </c>
      <c r="Y51" s="323">
        <v>0.33985900000000002</v>
      </c>
      <c r="Z51" s="323">
        <v>47119.1</v>
      </c>
      <c r="AA51" s="323">
        <v>5.3654000000000002</v>
      </c>
      <c r="AB51" s="323">
        <v>8</v>
      </c>
      <c r="AC51" s="323">
        <v>9</v>
      </c>
    </row>
    <row r="52" spans="1:32" x14ac:dyDescent="0.2">
      <c r="A52" t="s">
        <v>205</v>
      </c>
      <c r="B52" t="s">
        <v>206</v>
      </c>
      <c r="C52" t="s">
        <v>207</v>
      </c>
      <c r="D52" t="s">
        <v>208</v>
      </c>
      <c r="E52" s="323" t="s">
        <v>303</v>
      </c>
      <c r="F52" s="323" t="s">
        <v>279</v>
      </c>
      <c r="K52">
        <v>135</v>
      </c>
      <c r="L52" s="323">
        <v>4617.4848000000002</v>
      </c>
      <c r="M52" s="323">
        <v>40.242641999999996</v>
      </c>
      <c r="N52" s="323">
        <v>41.093105000000001</v>
      </c>
      <c r="O52" s="323">
        <v>44.214691000000002</v>
      </c>
      <c r="P52" s="323">
        <v>21.931332999999999</v>
      </c>
      <c r="Q52" s="323">
        <v>16.863197</v>
      </c>
      <c r="R52" s="323">
        <v>82.559208999999996</v>
      </c>
      <c r="S52" s="323">
        <v>80.930053000000001</v>
      </c>
      <c r="T52" s="323">
        <v>39.137895999999998</v>
      </c>
      <c r="U52" s="323">
        <v>43.649788999999998</v>
      </c>
      <c r="V52" s="323">
        <v>40.240884999999999</v>
      </c>
      <c r="W52" s="323">
        <v>41.092236999999997</v>
      </c>
      <c r="X52" s="323">
        <v>44.209856000000002</v>
      </c>
      <c r="Y52" s="323">
        <v>0.42774000000000001</v>
      </c>
      <c r="Z52" s="323">
        <v>30633</v>
      </c>
      <c r="AA52" s="323">
        <v>4.4561999999999999</v>
      </c>
      <c r="AB52" s="323">
        <v>8</v>
      </c>
      <c r="AC52" s="323">
        <v>8</v>
      </c>
    </row>
    <row r="53" spans="1:32" x14ac:dyDescent="0.2">
      <c r="A53" t="s">
        <v>205</v>
      </c>
      <c r="B53" t="s">
        <v>206</v>
      </c>
      <c r="C53" t="s">
        <v>207</v>
      </c>
      <c r="D53" t="s">
        <v>208</v>
      </c>
      <c r="E53" s="323" t="s">
        <v>303</v>
      </c>
      <c r="F53" s="323" t="s">
        <v>279</v>
      </c>
      <c r="K53">
        <v>160</v>
      </c>
      <c r="L53" s="323">
        <v>2471.5007999999998</v>
      </c>
      <c r="M53" s="323">
        <v>39.223970000000001</v>
      </c>
      <c r="N53" s="323">
        <v>39.998725999999998</v>
      </c>
      <c r="O53" s="323">
        <v>42.102218999999998</v>
      </c>
      <c r="P53" s="323">
        <v>18.108515000000001</v>
      </c>
      <c r="Q53" s="323">
        <v>15.45045</v>
      </c>
      <c r="R53" s="323">
        <v>67.136519000000007</v>
      </c>
      <c r="S53" s="323">
        <v>65.609466999999995</v>
      </c>
      <c r="T53" s="323">
        <v>36.947769000000001</v>
      </c>
      <c r="U53" s="323">
        <v>42.420181999999997</v>
      </c>
      <c r="V53" s="323">
        <v>39.220647</v>
      </c>
      <c r="W53" s="323">
        <v>39.996692000000003</v>
      </c>
      <c r="X53" s="323">
        <v>42.099885</v>
      </c>
      <c r="Y53" s="323">
        <v>0.408078</v>
      </c>
      <c r="Z53" s="323">
        <v>12773.9</v>
      </c>
      <c r="AA53" s="323">
        <v>4.0749000000000004</v>
      </c>
      <c r="AB53" s="323">
        <v>8</v>
      </c>
      <c r="AC53" s="323">
        <v>8</v>
      </c>
    </row>
    <row r="54" spans="1:32" x14ac:dyDescent="0.2">
      <c r="A54" t="s">
        <v>205</v>
      </c>
      <c r="B54" t="s">
        <v>206</v>
      </c>
      <c r="C54" t="s">
        <v>207</v>
      </c>
      <c r="D54" t="s">
        <v>208</v>
      </c>
      <c r="E54" s="323" t="s">
        <v>303</v>
      </c>
      <c r="F54" s="323" t="s">
        <v>279</v>
      </c>
      <c r="K54">
        <v>185</v>
      </c>
      <c r="L54" s="323">
        <v>1208.9856</v>
      </c>
      <c r="M54" s="323">
        <v>37.591842</v>
      </c>
      <c r="N54" s="323">
        <v>38.169086</v>
      </c>
      <c r="O54" s="323">
        <v>39.440204999999999</v>
      </c>
      <c r="P54" s="323">
        <v>14.643478999999999</v>
      </c>
      <c r="Q54" s="323">
        <v>13.778255</v>
      </c>
      <c r="R54" s="323">
        <v>47.720089999999999</v>
      </c>
      <c r="S54" s="323">
        <v>46.276311</v>
      </c>
      <c r="T54" s="323">
        <v>34.305650999999997</v>
      </c>
      <c r="U54" s="323">
        <v>40.585700000000003</v>
      </c>
      <c r="V54" s="323">
        <v>37.586959999999998</v>
      </c>
      <c r="W54" s="323">
        <v>38.168125000000003</v>
      </c>
      <c r="X54" s="323">
        <v>39.439715</v>
      </c>
      <c r="Y54" s="323">
        <v>0.39666099999999999</v>
      </c>
      <c r="Z54" s="323">
        <v>5306.4</v>
      </c>
      <c r="AA54" s="323">
        <v>3.6991999999999998</v>
      </c>
      <c r="AB54" s="323">
        <v>8</v>
      </c>
      <c r="AC54" s="323">
        <v>9</v>
      </c>
    </row>
    <row r="55" spans="1:32" x14ac:dyDescent="0.2">
      <c r="A55" t="s">
        <v>205</v>
      </c>
      <c r="B55" t="s">
        <v>206</v>
      </c>
      <c r="C55" t="s">
        <v>207</v>
      </c>
      <c r="D55" t="s">
        <v>208</v>
      </c>
      <c r="E55" s="323" t="s">
        <v>303</v>
      </c>
      <c r="F55" s="323" t="s">
        <v>279</v>
      </c>
      <c r="K55">
        <v>210</v>
      </c>
      <c r="L55" s="323">
        <v>566.05439999999999</v>
      </c>
      <c r="M55" s="323">
        <v>35.379182</v>
      </c>
      <c r="N55" s="323">
        <v>35.741098000000001</v>
      </c>
      <c r="O55" s="323">
        <v>36.508408000000003</v>
      </c>
      <c r="P55" s="323">
        <v>11.702071999999999</v>
      </c>
      <c r="Q55" s="323">
        <v>12.031612000000001</v>
      </c>
      <c r="R55" s="323">
        <v>24.384072</v>
      </c>
      <c r="S55" s="323">
        <v>23.612020000000001</v>
      </c>
      <c r="T55" s="323">
        <v>31.461205</v>
      </c>
      <c r="U55" s="323">
        <v>38.205081</v>
      </c>
      <c r="V55" s="323">
        <v>35.371934000000003</v>
      </c>
      <c r="W55" s="323">
        <v>35.737467000000002</v>
      </c>
      <c r="X55" s="323">
        <v>36.507719000000002</v>
      </c>
      <c r="Y55" s="323">
        <v>0.40426200000000001</v>
      </c>
      <c r="Z55" s="323">
        <v>3985.8</v>
      </c>
      <c r="AA55" s="323">
        <v>3.8243999999999998</v>
      </c>
      <c r="AB55" s="323">
        <v>8</v>
      </c>
      <c r="AC55" s="323">
        <v>8</v>
      </c>
      <c r="AF55" s="174"/>
    </row>
    <row r="56" spans="1:32" x14ac:dyDescent="0.2">
      <c r="A56" t="s">
        <v>205</v>
      </c>
      <c r="B56" t="s">
        <v>206</v>
      </c>
      <c r="C56" t="s">
        <v>207</v>
      </c>
      <c r="D56" t="s">
        <v>208</v>
      </c>
      <c r="E56" s="323" t="s">
        <v>303</v>
      </c>
      <c r="F56" s="323" t="s">
        <v>280</v>
      </c>
      <c r="K56">
        <v>85</v>
      </c>
      <c r="L56" s="323">
        <v>589065.19999999995</v>
      </c>
      <c r="M56" s="323">
        <v>44.411154000000003</v>
      </c>
      <c r="N56" s="323">
        <v>45.348722000000002</v>
      </c>
      <c r="O56" s="323">
        <v>44.884023999999997</v>
      </c>
      <c r="P56" s="323">
        <v>37.242429000000001</v>
      </c>
      <c r="Q56" s="323">
        <v>27.309526000000002</v>
      </c>
      <c r="R56" s="323">
        <v>99.218781000000007</v>
      </c>
      <c r="S56" s="323">
        <v>98.888981999999999</v>
      </c>
      <c r="T56" s="323">
        <v>49.779389000000002</v>
      </c>
      <c r="U56" s="323">
        <v>42.575006999999999</v>
      </c>
      <c r="V56" s="323">
        <v>44.411146000000002</v>
      </c>
      <c r="W56" s="323">
        <v>45.348716000000003</v>
      </c>
      <c r="X56" s="323">
        <v>44.884022000000002</v>
      </c>
      <c r="Y56" s="323">
        <v>2.7079999999999999E-3</v>
      </c>
      <c r="Z56" s="323">
        <v>87900.2</v>
      </c>
      <c r="AA56" s="323">
        <v>14.3118</v>
      </c>
      <c r="AB56" s="323">
        <v>8</v>
      </c>
      <c r="AC56" s="323">
        <v>9</v>
      </c>
    </row>
    <row r="57" spans="1:32" x14ac:dyDescent="0.2">
      <c r="A57" t="s">
        <v>205</v>
      </c>
      <c r="B57" t="s">
        <v>206</v>
      </c>
      <c r="C57" t="s">
        <v>207</v>
      </c>
      <c r="D57" t="s">
        <v>208</v>
      </c>
      <c r="E57" s="323" t="s">
        <v>303</v>
      </c>
      <c r="F57" s="323" t="s">
        <v>280</v>
      </c>
      <c r="K57">
        <v>110</v>
      </c>
      <c r="L57" s="323">
        <v>300293.03999999998</v>
      </c>
      <c r="M57" s="323">
        <v>39.797589000000002</v>
      </c>
      <c r="N57" s="323">
        <v>41.937255999999998</v>
      </c>
      <c r="O57" s="323">
        <v>41.380332000000003</v>
      </c>
      <c r="P57" s="323">
        <v>31.340544000000001</v>
      </c>
      <c r="Q57" s="323">
        <v>22.115511000000001</v>
      </c>
      <c r="R57" s="323">
        <v>98.603606999999997</v>
      </c>
      <c r="S57" s="323">
        <v>98.215660999999997</v>
      </c>
      <c r="T57" s="323">
        <v>42.434919999999998</v>
      </c>
      <c r="U57" s="323">
        <v>38.875309999999999</v>
      </c>
      <c r="V57" s="323">
        <v>39.797584000000001</v>
      </c>
      <c r="W57" s="323">
        <v>41.937247999999997</v>
      </c>
      <c r="X57" s="323">
        <v>41.380322</v>
      </c>
      <c r="Y57" s="323">
        <v>3.9579999999999997E-3</v>
      </c>
      <c r="Z57" s="323">
        <v>124954.6</v>
      </c>
      <c r="AA57" s="323">
        <v>13.8971</v>
      </c>
      <c r="AB57" s="323">
        <v>8</v>
      </c>
      <c r="AC57" s="323">
        <v>9</v>
      </c>
    </row>
    <row r="58" spans="1:32" x14ac:dyDescent="0.2">
      <c r="A58" t="s">
        <v>205</v>
      </c>
      <c r="B58" t="s">
        <v>206</v>
      </c>
      <c r="C58" t="s">
        <v>207</v>
      </c>
      <c r="D58" t="s">
        <v>208</v>
      </c>
      <c r="E58" s="323" t="s">
        <v>303</v>
      </c>
      <c r="F58" s="323" t="s">
        <v>280</v>
      </c>
      <c r="K58">
        <v>135</v>
      </c>
      <c r="L58" s="323">
        <v>145802</v>
      </c>
      <c r="M58" s="323">
        <v>35.327002999999998</v>
      </c>
      <c r="N58" s="323">
        <v>39.227690000000003</v>
      </c>
      <c r="O58" s="323">
        <v>38.916795999999998</v>
      </c>
      <c r="P58" s="323">
        <v>25.355440999999999</v>
      </c>
      <c r="Q58" s="323">
        <v>17.208318999999999</v>
      </c>
      <c r="R58" s="323">
        <v>95.433792999999994</v>
      </c>
      <c r="S58" s="323">
        <v>93.378056999999998</v>
      </c>
      <c r="T58" s="323">
        <v>35.448070999999999</v>
      </c>
      <c r="U58" s="323">
        <v>35.590335000000003</v>
      </c>
      <c r="V58" s="323">
        <v>35.326998000000003</v>
      </c>
      <c r="W58" s="323">
        <v>39.227688000000001</v>
      </c>
      <c r="X58" s="323">
        <v>38.916763000000003</v>
      </c>
      <c r="Y58" s="323">
        <v>6.77E-3</v>
      </c>
      <c r="Z58" s="323">
        <v>231128.1</v>
      </c>
      <c r="AA58" s="323">
        <v>10.101800000000001</v>
      </c>
      <c r="AB58" s="323">
        <v>8</v>
      </c>
      <c r="AC58" s="323">
        <v>9</v>
      </c>
    </row>
    <row r="59" spans="1:32" x14ac:dyDescent="0.2">
      <c r="A59" t="s">
        <v>205</v>
      </c>
      <c r="B59" t="s">
        <v>206</v>
      </c>
      <c r="C59" t="s">
        <v>207</v>
      </c>
      <c r="D59" t="s">
        <v>208</v>
      </c>
      <c r="E59" s="323" t="s">
        <v>303</v>
      </c>
      <c r="F59" s="323" t="s">
        <v>280</v>
      </c>
      <c r="K59">
        <v>160</v>
      </c>
      <c r="L59" s="323">
        <v>66237.440000000002</v>
      </c>
      <c r="M59" s="323">
        <v>31.048138999999999</v>
      </c>
      <c r="N59" s="323">
        <v>36.833064</v>
      </c>
      <c r="O59" s="323">
        <v>37.124485</v>
      </c>
      <c r="P59" s="323">
        <v>19.520244000000002</v>
      </c>
      <c r="Q59" s="323">
        <v>12.743449999999999</v>
      </c>
      <c r="R59" s="323">
        <v>77.591257999999996</v>
      </c>
      <c r="S59" s="323">
        <v>75.477305000000001</v>
      </c>
      <c r="T59" s="323">
        <v>29.234256999999999</v>
      </c>
      <c r="U59" s="323">
        <v>32.430613999999998</v>
      </c>
      <c r="V59" s="323">
        <v>31.048136</v>
      </c>
      <c r="W59" s="323">
        <v>36.833060000000003</v>
      </c>
      <c r="X59" s="323">
        <v>37.124470000000002</v>
      </c>
      <c r="Y59" s="323">
        <v>1.1580999999999999E-2</v>
      </c>
      <c r="Z59" s="323">
        <v>159451.9</v>
      </c>
      <c r="AA59" s="323">
        <v>8.4300999999999995</v>
      </c>
      <c r="AB59" s="323">
        <v>8</v>
      </c>
      <c r="AC59" s="323">
        <v>9</v>
      </c>
    </row>
    <row r="60" spans="1:32" x14ac:dyDescent="0.2">
      <c r="A60" t="s">
        <v>205</v>
      </c>
      <c r="B60" t="s">
        <v>206</v>
      </c>
      <c r="C60" t="s">
        <v>207</v>
      </c>
      <c r="D60" t="s">
        <v>208</v>
      </c>
      <c r="E60" s="323" t="s">
        <v>303</v>
      </c>
      <c r="F60" s="323" t="s">
        <v>280</v>
      </c>
      <c r="K60">
        <v>185</v>
      </c>
      <c r="L60" s="323">
        <v>26122.240000000002</v>
      </c>
      <c r="M60" s="323">
        <v>27.167960999999998</v>
      </c>
      <c r="N60" s="323">
        <v>34.405251999999997</v>
      </c>
      <c r="O60" s="323">
        <v>35.649574999999999</v>
      </c>
      <c r="P60" s="323">
        <v>14.070482999999999</v>
      </c>
      <c r="Q60" s="323">
        <v>8.8539279999999998</v>
      </c>
      <c r="R60" s="323">
        <v>51.424680000000002</v>
      </c>
      <c r="S60" s="323">
        <v>49.800604</v>
      </c>
      <c r="T60" s="323">
        <v>24.013241000000001</v>
      </c>
      <c r="U60" s="323">
        <v>29.441814999999998</v>
      </c>
      <c r="V60" s="323">
        <v>27.167949</v>
      </c>
      <c r="W60" s="323">
        <v>34.405208000000002</v>
      </c>
      <c r="X60" s="323">
        <v>35.649535</v>
      </c>
      <c r="Y60" s="323">
        <v>3.569E-2</v>
      </c>
      <c r="Z60" s="323">
        <v>66985.2</v>
      </c>
      <c r="AA60" s="323">
        <v>6.0407999999999999</v>
      </c>
      <c r="AB60" s="323">
        <v>8</v>
      </c>
      <c r="AC60" s="323">
        <v>9</v>
      </c>
    </row>
    <row r="61" spans="1:32" x14ac:dyDescent="0.2">
      <c r="A61" t="s">
        <v>205</v>
      </c>
      <c r="B61" t="s">
        <v>206</v>
      </c>
      <c r="C61" t="s">
        <v>207</v>
      </c>
      <c r="D61" t="s">
        <v>208</v>
      </c>
      <c r="E61" s="323" t="s">
        <v>303</v>
      </c>
      <c r="F61" s="323" t="s">
        <v>280</v>
      </c>
      <c r="K61">
        <v>210</v>
      </c>
      <c r="L61" s="323">
        <v>8337.84</v>
      </c>
      <c r="M61" s="323">
        <v>23.880392000000001</v>
      </c>
      <c r="N61" s="323">
        <v>31.958328000000002</v>
      </c>
      <c r="O61" s="323">
        <v>34.158693999999997</v>
      </c>
      <c r="P61" s="323">
        <v>9.279935</v>
      </c>
      <c r="Q61" s="323">
        <v>5.793736</v>
      </c>
      <c r="R61" s="323">
        <v>26.521844999999999</v>
      </c>
      <c r="S61" s="323">
        <v>25.856185</v>
      </c>
      <c r="T61" s="323">
        <v>19.955490000000001</v>
      </c>
      <c r="U61" s="323">
        <v>26.641881999999999</v>
      </c>
      <c r="V61" s="323">
        <v>23.880371</v>
      </c>
      <c r="W61" s="323">
        <v>31.958182000000001</v>
      </c>
      <c r="X61" s="323">
        <v>34.158200999999998</v>
      </c>
      <c r="Y61" s="323">
        <v>0.102682</v>
      </c>
      <c r="Z61" s="323">
        <v>22767</v>
      </c>
      <c r="AA61" s="323">
        <v>4.8280000000000003</v>
      </c>
      <c r="AB61" s="323">
        <v>8</v>
      </c>
      <c r="AC61" s="323">
        <v>8</v>
      </c>
    </row>
    <row r="62" spans="1:32" x14ac:dyDescent="0.2">
      <c r="A62" t="s">
        <v>205</v>
      </c>
      <c r="B62" t="s">
        <v>206</v>
      </c>
      <c r="C62" t="s">
        <v>207</v>
      </c>
      <c r="D62" t="s">
        <v>208</v>
      </c>
      <c r="E62" s="323" t="s">
        <v>303</v>
      </c>
      <c r="F62" s="323" t="s">
        <v>281</v>
      </c>
      <c r="K62">
        <v>85</v>
      </c>
      <c r="L62" s="323">
        <v>19926.665335000002</v>
      </c>
      <c r="M62" s="323">
        <v>42.457574999999999</v>
      </c>
      <c r="N62" s="323">
        <v>43.858307000000003</v>
      </c>
      <c r="O62" s="323">
        <v>47.429062999999999</v>
      </c>
      <c r="P62" s="323">
        <v>24.716584000000001</v>
      </c>
      <c r="Q62" s="323">
        <v>21.036107000000001</v>
      </c>
      <c r="R62" s="323">
        <v>95.697748000000004</v>
      </c>
      <c r="S62" s="323">
        <v>94.469515000000001</v>
      </c>
      <c r="T62" s="323">
        <v>44.912078000000001</v>
      </c>
      <c r="U62" s="323">
        <v>41.198241000000003</v>
      </c>
      <c r="V62" s="323">
        <v>42.457568999999999</v>
      </c>
      <c r="W62" s="323">
        <v>43.858280000000001</v>
      </c>
      <c r="X62" s="323">
        <v>47.429057</v>
      </c>
      <c r="Y62" s="323">
        <v>2.0771229999999998</v>
      </c>
      <c r="Z62" s="323">
        <v>68043.600000000006</v>
      </c>
      <c r="AA62" s="323">
        <v>2.2107000000000001</v>
      </c>
      <c r="AB62" s="323">
        <v>4</v>
      </c>
      <c r="AC62" s="323">
        <v>5</v>
      </c>
    </row>
    <row r="63" spans="1:32" x14ac:dyDescent="0.2">
      <c r="A63" t="s">
        <v>205</v>
      </c>
      <c r="B63" t="s">
        <v>206</v>
      </c>
      <c r="C63" t="s">
        <v>207</v>
      </c>
      <c r="D63" t="s">
        <v>208</v>
      </c>
      <c r="E63" s="323" t="s">
        <v>303</v>
      </c>
      <c r="F63" s="323" t="s">
        <v>281</v>
      </c>
      <c r="K63">
        <v>110</v>
      </c>
      <c r="L63" s="323">
        <v>3827.4845150000001</v>
      </c>
      <c r="M63" s="323">
        <v>41.309359999999998</v>
      </c>
      <c r="N63" s="323">
        <v>41.642291999999998</v>
      </c>
      <c r="O63" s="323">
        <v>46.570625999999997</v>
      </c>
      <c r="P63" s="323">
        <v>22.029717000000002</v>
      </c>
      <c r="Q63" s="323">
        <v>19.312909000000001</v>
      </c>
      <c r="R63" s="323">
        <v>92.542176999999995</v>
      </c>
      <c r="S63" s="323">
        <v>90.805850000000007</v>
      </c>
      <c r="T63" s="323">
        <v>41.961084</v>
      </c>
      <c r="U63" s="323">
        <v>39.373092</v>
      </c>
      <c r="V63" s="323">
        <v>41.309317999999998</v>
      </c>
      <c r="W63" s="323">
        <v>41.642271999999998</v>
      </c>
      <c r="X63" s="323">
        <v>46.570619000000001</v>
      </c>
      <c r="Y63" s="323">
        <v>3.40706</v>
      </c>
      <c r="Z63" s="323">
        <v>19749</v>
      </c>
      <c r="AA63" s="323">
        <v>1.6039000000000001</v>
      </c>
      <c r="AB63" s="323">
        <v>4</v>
      </c>
      <c r="AC63" s="323">
        <v>5</v>
      </c>
    </row>
    <row r="64" spans="1:32" x14ac:dyDescent="0.2">
      <c r="A64" t="s">
        <v>205</v>
      </c>
      <c r="B64" t="s">
        <v>206</v>
      </c>
      <c r="C64" t="s">
        <v>207</v>
      </c>
      <c r="D64" t="s">
        <v>208</v>
      </c>
      <c r="E64" s="323" t="s">
        <v>303</v>
      </c>
      <c r="F64" s="323" t="s">
        <v>281</v>
      </c>
      <c r="K64">
        <v>135</v>
      </c>
      <c r="L64" s="323">
        <v>1773.506494</v>
      </c>
      <c r="M64" s="323">
        <v>40.365017999999999</v>
      </c>
      <c r="N64" s="323">
        <v>41.285114999999998</v>
      </c>
      <c r="O64" s="323">
        <v>45.854376999999999</v>
      </c>
      <c r="P64" s="323">
        <v>19.728413</v>
      </c>
      <c r="Q64" s="323">
        <v>17.976427000000001</v>
      </c>
      <c r="R64" s="323">
        <v>84.841840000000005</v>
      </c>
      <c r="S64" s="323">
        <v>82.965845999999999</v>
      </c>
      <c r="T64" s="323">
        <v>39.681427999999997</v>
      </c>
      <c r="U64" s="323">
        <v>38.865806999999997</v>
      </c>
      <c r="V64" s="323">
        <v>40.364969000000002</v>
      </c>
      <c r="W64" s="323">
        <v>41.285091999999999</v>
      </c>
      <c r="X64" s="323">
        <v>45.854216999999998</v>
      </c>
      <c r="Y64" s="323">
        <v>3.3856329999999999</v>
      </c>
      <c r="Z64" s="323">
        <v>19474.7</v>
      </c>
      <c r="AA64" s="323">
        <v>1.6395999999999999</v>
      </c>
      <c r="AB64" s="323">
        <v>4</v>
      </c>
      <c r="AC64" s="323">
        <v>5</v>
      </c>
    </row>
    <row r="65" spans="1:29" x14ac:dyDescent="0.2">
      <c r="A65" t="s">
        <v>205</v>
      </c>
      <c r="B65" t="s">
        <v>206</v>
      </c>
      <c r="C65" t="s">
        <v>207</v>
      </c>
      <c r="D65" t="s">
        <v>208</v>
      </c>
      <c r="E65" s="323" t="s">
        <v>303</v>
      </c>
      <c r="F65" s="323" t="s">
        <v>281</v>
      </c>
      <c r="K65">
        <v>160</v>
      </c>
      <c r="L65" s="323">
        <v>886.82517499999994</v>
      </c>
      <c r="M65" s="323">
        <v>38.765847999999998</v>
      </c>
      <c r="N65" s="323">
        <v>40.774797</v>
      </c>
      <c r="O65" s="323">
        <v>44.753605</v>
      </c>
      <c r="P65" s="323">
        <v>16.795065000000001</v>
      </c>
      <c r="Q65" s="323">
        <v>15.997375</v>
      </c>
      <c r="R65" s="323">
        <v>70.758551999999995</v>
      </c>
      <c r="S65" s="323">
        <v>68.414959999999994</v>
      </c>
      <c r="T65" s="323">
        <v>36.554127999999999</v>
      </c>
      <c r="U65" s="323">
        <v>38.157949000000002</v>
      </c>
      <c r="V65" s="323">
        <v>38.765760999999998</v>
      </c>
      <c r="W65" s="323">
        <v>40.774751999999999</v>
      </c>
      <c r="X65" s="323">
        <v>44.753435000000003</v>
      </c>
      <c r="Y65" s="323">
        <v>3.237708</v>
      </c>
      <c r="Z65" s="323">
        <v>8391.4</v>
      </c>
      <c r="AA65" s="323">
        <v>1.1003000000000001</v>
      </c>
      <c r="AB65" s="323">
        <v>3</v>
      </c>
      <c r="AC65" s="323">
        <v>5</v>
      </c>
    </row>
    <row r="66" spans="1:29" x14ac:dyDescent="0.2">
      <c r="A66" t="s">
        <v>205</v>
      </c>
      <c r="B66" t="s">
        <v>206</v>
      </c>
      <c r="C66" t="s">
        <v>207</v>
      </c>
      <c r="D66" t="s">
        <v>208</v>
      </c>
      <c r="E66" s="323" t="s">
        <v>303</v>
      </c>
      <c r="F66" s="323" t="s">
        <v>281</v>
      </c>
      <c r="K66">
        <v>185</v>
      </c>
      <c r="L66" s="323">
        <v>419.72427599999997</v>
      </c>
      <c r="M66" s="323">
        <v>36.397627999999997</v>
      </c>
      <c r="N66" s="323">
        <v>39.703648999999999</v>
      </c>
      <c r="O66" s="323">
        <v>43.259858999999999</v>
      </c>
      <c r="P66" s="323">
        <v>13.485588999999999</v>
      </c>
      <c r="Q66" s="323">
        <v>13.454107</v>
      </c>
      <c r="R66" s="323">
        <v>45.699295999999997</v>
      </c>
      <c r="S66" s="323">
        <v>44.080052999999999</v>
      </c>
      <c r="T66" s="323">
        <v>33.033721999999997</v>
      </c>
      <c r="U66" s="323">
        <v>36.641013999999998</v>
      </c>
      <c r="V66" s="323">
        <v>36.397592000000003</v>
      </c>
      <c r="W66" s="323">
        <v>39.703377000000003</v>
      </c>
      <c r="X66" s="323">
        <v>43.257832999999998</v>
      </c>
      <c r="Y66" s="323">
        <v>3.1092629999999999</v>
      </c>
      <c r="Z66" s="323">
        <v>3581.4</v>
      </c>
      <c r="AA66" s="323">
        <v>1.0662</v>
      </c>
      <c r="AB66" s="323">
        <v>3</v>
      </c>
      <c r="AC66" s="323">
        <v>5</v>
      </c>
    </row>
    <row r="67" spans="1:29" x14ac:dyDescent="0.2">
      <c r="A67" t="s">
        <v>205</v>
      </c>
      <c r="B67" t="s">
        <v>206</v>
      </c>
      <c r="C67" t="s">
        <v>207</v>
      </c>
      <c r="D67" t="s">
        <v>208</v>
      </c>
      <c r="E67" s="323" t="s">
        <v>303</v>
      </c>
      <c r="F67" s="323" t="s">
        <v>281</v>
      </c>
      <c r="K67">
        <v>210</v>
      </c>
      <c r="L67" s="323">
        <v>181.93007</v>
      </c>
      <c r="M67" s="323">
        <v>33.614542</v>
      </c>
      <c r="N67" s="323">
        <v>38.074494999999999</v>
      </c>
      <c r="O67" s="323">
        <v>41.179296999999998</v>
      </c>
      <c r="P67" s="323">
        <v>10.733408000000001</v>
      </c>
      <c r="Q67" s="323">
        <v>11.018572000000001</v>
      </c>
      <c r="R67" s="323">
        <v>17.960557000000001</v>
      </c>
      <c r="S67" s="323">
        <v>16.648195999999999</v>
      </c>
      <c r="T67" s="323">
        <v>29.753799999999998</v>
      </c>
      <c r="U67" s="323">
        <v>34.399307999999998</v>
      </c>
      <c r="V67" s="323">
        <v>33.614401000000001</v>
      </c>
      <c r="W67" s="323">
        <v>38.072881000000002</v>
      </c>
      <c r="X67" s="323">
        <v>41.173532999999999</v>
      </c>
      <c r="Y67" s="323">
        <v>3.7146569999999999</v>
      </c>
      <c r="Z67" s="323">
        <v>1459.4</v>
      </c>
      <c r="AA67" s="323">
        <v>0.71750000000000003</v>
      </c>
      <c r="AB67" s="323">
        <v>3</v>
      </c>
      <c r="AC67" s="323">
        <v>5</v>
      </c>
    </row>
    <row r="68" spans="1:29" x14ac:dyDescent="0.2">
      <c r="A68" t="s">
        <v>205</v>
      </c>
      <c r="B68" t="s">
        <v>206</v>
      </c>
      <c r="C68" t="s">
        <v>207</v>
      </c>
      <c r="D68" t="s">
        <v>208</v>
      </c>
      <c r="E68" s="323" t="s">
        <v>303</v>
      </c>
      <c r="F68" s="323" t="s">
        <v>282</v>
      </c>
      <c r="K68">
        <v>85</v>
      </c>
      <c r="L68" s="323">
        <v>207301.04</v>
      </c>
      <c r="M68" s="323">
        <v>43.300763000000003</v>
      </c>
      <c r="N68" s="323">
        <v>46.968575000000001</v>
      </c>
      <c r="O68" s="323">
        <v>49.302970999999999</v>
      </c>
      <c r="P68" s="323">
        <v>30.494616000000001</v>
      </c>
      <c r="Q68" s="323">
        <v>27.333649000000001</v>
      </c>
      <c r="R68" s="323">
        <v>99.258968999999993</v>
      </c>
      <c r="S68" s="323">
        <v>98.941841999999994</v>
      </c>
      <c r="T68" s="323">
        <v>49.891613999999997</v>
      </c>
      <c r="U68" s="323">
        <v>42.950113999999999</v>
      </c>
      <c r="V68" s="323">
        <v>43.300624999999997</v>
      </c>
      <c r="W68" s="323">
        <v>46.968398999999998</v>
      </c>
      <c r="X68" s="323">
        <v>49.302562000000002</v>
      </c>
      <c r="Y68" s="323">
        <v>1.97E-3</v>
      </c>
      <c r="Z68" s="323">
        <v>52876.1</v>
      </c>
      <c r="AA68" s="323">
        <v>5.1887999999999996</v>
      </c>
      <c r="AB68" s="323">
        <v>4</v>
      </c>
      <c r="AC68" s="323">
        <v>5</v>
      </c>
    </row>
    <row r="69" spans="1:29" x14ac:dyDescent="0.2">
      <c r="A69" t="s">
        <v>205</v>
      </c>
      <c r="B69" t="s">
        <v>206</v>
      </c>
      <c r="C69" t="s">
        <v>207</v>
      </c>
      <c r="D69" t="s">
        <v>208</v>
      </c>
      <c r="E69" s="323" t="s">
        <v>303</v>
      </c>
      <c r="F69" s="323" t="s">
        <v>282</v>
      </c>
      <c r="K69">
        <v>110</v>
      </c>
      <c r="L69" s="323">
        <v>126603.36</v>
      </c>
      <c r="M69" s="323">
        <v>37.924301</v>
      </c>
      <c r="N69" s="323">
        <v>43.995601000000001</v>
      </c>
      <c r="O69" s="323">
        <v>46.415084</v>
      </c>
      <c r="P69" s="323">
        <v>24.439323000000002</v>
      </c>
      <c r="Q69" s="323">
        <v>21.955749000000001</v>
      </c>
      <c r="R69" s="323">
        <v>98.703954999999993</v>
      </c>
      <c r="S69" s="323">
        <v>98.073856000000006</v>
      </c>
      <c r="T69" s="323">
        <v>42.827264</v>
      </c>
      <c r="U69" s="323">
        <v>38.90381</v>
      </c>
      <c r="V69" s="323">
        <v>37.924173000000003</v>
      </c>
      <c r="W69" s="323">
        <v>43.995158000000004</v>
      </c>
      <c r="X69" s="323">
        <v>46.414185000000003</v>
      </c>
      <c r="Y69" s="323">
        <v>1.5820000000000001E-2</v>
      </c>
      <c r="Z69" s="323">
        <v>65623.7</v>
      </c>
      <c r="AA69" s="323">
        <v>3.2645</v>
      </c>
      <c r="AB69" s="323">
        <v>4</v>
      </c>
      <c r="AC69" s="323">
        <v>5</v>
      </c>
    </row>
    <row r="70" spans="1:29" x14ac:dyDescent="0.2">
      <c r="A70" t="s">
        <v>205</v>
      </c>
      <c r="B70" t="s">
        <v>206</v>
      </c>
      <c r="C70" t="s">
        <v>207</v>
      </c>
      <c r="D70" t="s">
        <v>208</v>
      </c>
      <c r="E70" s="323" t="s">
        <v>303</v>
      </c>
      <c r="F70" s="323" t="s">
        <v>282</v>
      </c>
      <c r="K70">
        <v>135</v>
      </c>
      <c r="L70" s="323">
        <v>68706.48</v>
      </c>
      <c r="M70" s="323">
        <v>32.776769000000002</v>
      </c>
      <c r="N70" s="323">
        <v>41.905735</v>
      </c>
      <c r="O70" s="323">
        <v>44.586326</v>
      </c>
      <c r="P70" s="323">
        <v>18.726904999999999</v>
      </c>
      <c r="Q70" s="323">
        <v>16.921012999999999</v>
      </c>
      <c r="R70" s="323">
        <v>91.153675000000007</v>
      </c>
      <c r="S70" s="323">
        <v>88.789708000000005</v>
      </c>
      <c r="T70" s="323">
        <v>35.966999000000001</v>
      </c>
      <c r="U70" s="323">
        <v>35.097070000000002</v>
      </c>
      <c r="V70" s="323">
        <v>32.776676000000002</v>
      </c>
      <c r="W70" s="323">
        <v>41.905233000000003</v>
      </c>
      <c r="X70" s="323">
        <v>44.582177000000001</v>
      </c>
      <c r="Y70" s="323">
        <v>7.3636999999999994E-2</v>
      </c>
      <c r="Z70" s="323">
        <v>191579.8</v>
      </c>
      <c r="AA70" s="323">
        <v>2.4813000000000001</v>
      </c>
      <c r="AB70" s="323">
        <v>4</v>
      </c>
      <c r="AC70" s="323">
        <v>5</v>
      </c>
    </row>
    <row r="71" spans="1:29" x14ac:dyDescent="0.2">
      <c r="A71" t="s">
        <v>205</v>
      </c>
      <c r="B71" t="s">
        <v>206</v>
      </c>
      <c r="C71" t="s">
        <v>207</v>
      </c>
      <c r="D71" t="s">
        <v>208</v>
      </c>
      <c r="E71" s="323" t="s">
        <v>303</v>
      </c>
      <c r="F71" s="323" t="s">
        <v>282</v>
      </c>
      <c r="K71">
        <v>160</v>
      </c>
      <c r="L71" s="323">
        <v>31878.32</v>
      </c>
      <c r="M71" s="323">
        <v>28.05105</v>
      </c>
      <c r="N71" s="323">
        <v>40.253059999999998</v>
      </c>
      <c r="O71" s="323">
        <v>43.752175999999999</v>
      </c>
      <c r="P71" s="323">
        <v>13.380647</v>
      </c>
      <c r="Q71" s="323">
        <v>12.237048</v>
      </c>
      <c r="R71" s="323">
        <v>70.378940999999998</v>
      </c>
      <c r="S71" s="323">
        <v>68.328986</v>
      </c>
      <c r="T71" s="323">
        <v>29.246811000000001</v>
      </c>
      <c r="U71" s="323">
        <v>31.433911999999999</v>
      </c>
      <c r="V71" s="323">
        <v>28.050937999999999</v>
      </c>
      <c r="W71" s="323">
        <v>40.249948000000003</v>
      </c>
      <c r="X71" s="323">
        <v>43.749454</v>
      </c>
      <c r="Y71" s="323">
        <v>0.335702</v>
      </c>
      <c r="Z71" s="323">
        <v>157513.60000000001</v>
      </c>
      <c r="AA71" s="323">
        <v>2.2240000000000002</v>
      </c>
      <c r="AB71" s="323">
        <v>4</v>
      </c>
      <c r="AC71" s="323">
        <v>5</v>
      </c>
    </row>
    <row r="72" spans="1:29" x14ac:dyDescent="0.2">
      <c r="A72" t="s">
        <v>205</v>
      </c>
      <c r="B72" t="s">
        <v>206</v>
      </c>
      <c r="C72" t="s">
        <v>207</v>
      </c>
      <c r="D72" t="s">
        <v>208</v>
      </c>
      <c r="E72" s="323" t="s">
        <v>303</v>
      </c>
      <c r="F72" s="323" t="s">
        <v>282</v>
      </c>
      <c r="K72">
        <v>185</v>
      </c>
      <c r="L72" s="323">
        <v>11825.12</v>
      </c>
      <c r="M72" s="323">
        <v>23.988333000000001</v>
      </c>
      <c r="N72" s="323">
        <v>38.736840000000001</v>
      </c>
      <c r="O72" s="323">
        <v>42.679890999999998</v>
      </c>
      <c r="P72" s="323">
        <v>8.754937</v>
      </c>
      <c r="Q72" s="323">
        <v>8.1707940000000008</v>
      </c>
      <c r="R72" s="323">
        <v>40.49503</v>
      </c>
      <c r="S72" s="323">
        <v>39.267614000000002</v>
      </c>
      <c r="T72" s="323">
        <v>23.235901999999999</v>
      </c>
      <c r="U72" s="323">
        <v>28.185500000000001</v>
      </c>
      <c r="V72" s="323">
        <v>23.988240999999999</v>
      </c>
      <c r="W72" s="323">
        <v>38.735680000000002</v>
      </c>
      <c r="X72" s="323">
        <v>42.676712000000002</v>
      </c>
      <c r="Y72" s="323">
        <v>0.86091700000000004</v>
      </c>
      <c r="Z72" s="323">
        <v>82062.8</v>
      </c>
      <c r="AA72" s="323">
        <v>1.335</v>
      </c>
      <c r="AB72" s="323">
        <v>4</v>
      </c>
      <c r="AC72" s="323">
        <v>5</v>
      </c>
    </row>
    <row r="73" spans="1:29" x14ac:dyDescent="0.2">
      <c r="A73" t="s">
        <v>205</v>
      </c>
      <c r="B73" t="s">
        <v>206</v>
      </c>
      <c r="C73" t="s">
        <v>207</v>
      </c>
      <c r="D73" t="s">
        <v>208</v>
      </c>
      <c r="E73" s="323" t="s">
        <v>303</v>
      </c>
      <c r="F73" s="323" t="s">
        <v>282</v>
      </c>
      <c r="K73">
        <v>210</v>
      </c>
      <c r="L73" s="323">
        <v>2499.92</v>
      </c>
      <c r="M73" s="323">
        <v>20.530193000000001</v>
      </c>
      <c r="N73" s="323">
        <v>36.965657</v>
      </c>
      <c r="O73" s="323">
        <v>42.610059</v>
      </c>
      <c r="P73" s="323">
        <v>4.7862119999999999</v>
      </c>
      <c r="Q73" s="323">
        <v>4.6953550000000002</v>
      </c>
      <c r="R73" s="323">
        <v>12.875728000000001</v>
      </c>
      <c r="S73" s="323">
        <v>12.527412999999999</v>
      </c>
      <c r="T73" s="323">
        <v>18.117858999999999</v>
      </c>
      <c r="U73" s="323">
        <v>25.131724999999999</v>
      </c>
      <c r="V73" s="323">
        <v>20.530161</v>
      </c>
      <c r="W73" s="323">
        <v>36.960838000000003</v>
      </c>
      <c r="X73" s="323">
        <v>42.605809000000001</v>
      </c>
      <c r="Y73" s="323">
        <v>1.6798649999999999</v>
      </c>
      <c r="Z73" s="323">
        <v>17663.5</v>
      </c>
      <c r="AA73" s="323">
        <v>1.101</v>
      </c>
      <c r="AB73" s="323">
        <v>3</v>
      </c>
      <c r="AC73" s="323">
        <v>5</v>
      </c>
    </row>
    <row r="74" spans="1:29" x14ac:dyDescent="0.2">
      <c r="A74" t="s">
        <v>205</v>
      </c>
      <c r="B74" t="s">
        <v>206</v>
      </c>
      <c r="C74" t="s">
        <v>207</v>
      </c>
      <c r="D74" t="s">
        <v>208</v>
      </c>
      <c r="E74" s="323" t="s">
        <v>303</v>
      </c>
      <c r="F74" s="323" t="s">
        <v>283</v>
      </c>
      <c r="K74">
        <v>85</v>
      </c>
      <c r="L74" s="323">
        <v>113171.32799999999</v>
      </c>
      <c r="M74" s="323">
        <v>42.643673999999997</v>
      </c>
      <c r="N74" s="323">
        <v>43.759557999999998</v>
      </c>
      <c r="O74" s="323">
        <v>44.917586</v>
      </c>
      <c r="P74" s="323">
        <v>28.370359000000001</v>
      </c>
      <c r="Q74" s="323">
        <v>27.125366</v>
      </c>
      <c r="R74" s="323">
        <v>99.217136999999994</v>
      </c>
      <c r="S74" s="323">
        <v>98.972537000000003</v>
      </c>
      <c r="T74" s="323">
        <v>49.654432999999997</v>
      </c>
      <c r="U74" s="323">
        <v>41.661850000000001</v>
      </c>
      <c r="V74" s="323">
        <v>42.643659999999997</v>
      </c>
      <c r="W74" s="323">
        <v>43.759495000000001</v>
      </c>
      <c r="X74" s="323">
        <v>44.917563999999999</v>
      </c>
      <c r="Y74" s="323">
        <v>7.3670000000000003E-3</v>
      </c>
      <c r="Z74" s="323">
        <v>45048.800000000003</v>
      </c>
      <c r="AA74" s="323">
        <v>1.7053</v>
      </c>
      <c r="AB74" s="323">
        <v>3</v>
      </c>
      <c r="AC74" s="323">
        <v>4</v>
      </c>
    </row>
    <row r="75" spans="1:29" x14ac:dyDescent="0.2">
      <c r="A75" t="s">
        <v>205</v>
      </c>
      <c r="B75" t="s">
        <v>206</v>
      </c>
      <c r="C75" t="s">
        <v>207</v>
      </c>
      <c r="D75" t="s">
        <v>208</v>
      </c>
      <c r="E75" s="323" t="s">
        <v>303</v>
      </c>
      <c r="F75" s="323" t="s">
        <v>283</v>
      </c>
      <c r="K75">
        <v>110</v>
      </c>
      <c r="L75" s="323">
        <v>59349.504000000001</v>
      </c>
      <c r="M75" s="323">
        <v>36.974843</v>
      </c>
      <c r="N75" s="323">
        <v>41.922423999999999</v>
      </c>
      <c r="O75" s="323">
        <v>43.206355000000002</v>
      </c>
      <c r="P75" s="323">
        <v>22.148247999999999</v>
      </c>
      <c r="Q75" s="323">
        <v>21.052472000000002</v>
      </c>
      <c r="R75" s="323">
        <v>98.729798000000002</v>
      </c>
      <c r="S75" s="323">
        <v>97.667148999999995</v>
      </c>
      <c r="T75" s="323">
        <v>42.573188999999999</v>
      </c>
      <c r="U75" s="323">
        <v>37.795451</v>
      </c>
      <c r="V75" s="323">
        <v>36.974837999999998</v>
      </c>
      <c r="W75" s="323">
        <v>41.922415999999998</v>
      </c>
      <c r="X75" s="323">
        <v>43.206313000000002</v>
      </c>
      <c r="Y75" s="323">
        <v>4.6348E-2</v>
      </c>
      <c r="Z75" s="323">
        <v>56982</v>
      </c>
      <c r="AA75" s="323">
        <v>1.3227</v>
      </c>
      <c r="AB75" s="323">
        <v>3</v>
      </c>
      <c r="AC75" s="323">
        <v>4</v>
      </c>
    </row>
    <row r="76" spans="1:29" x14ac:dyDescent="0.2">
      <c r="A76" t="s">
        <v>205</v>
      </c>
      <c r="B76" t="s">
        <v>206</v>
      </c>
      <c r="C76" t="s">
        <v>207</v>
      </c>
      <c r="D76" t="s">
        <v>208</v>
      </c>
      <c r="E76" s="323" t="s">
        <v>303</v>
      </c>
      <c r="F76" s="323" t="s">
        <v>283</v>
      </c>
      <c r="K76">
        <v>135</v>
      </c>
      <c r="L76" s="323">
        <v>25313.567999999999</v>
      </c>
      <c r="M76" s="323">
        <v>32.132404000000001</v>
      </c>
      <c r="N76" s="323">
        <v>39.738692999999998</v>
      </c>
      <c r="O76" s="323">
        <v>41.283537000000003</v>
      </c>
      <c r="P76" s="323">
        <v>16.629809000000002</v>
      </c>
      <c r="Q76" s="323">
        <v>15.805372</v>
      </c>
      <c r="R76" s="323">
        <v>92.256001999999995</v>
      </c>
      <c r="S76" s="323">
        <v>89.746249000000006</v>
      </c>
      <c r="T76" s="323">
        <v>35.337823999999998</v>
      </c>
      <c r="U76" s="323">
        <v>33.985441000000002</v>
      </c>
      <c r="V76" s="323">
        <v>32.132390999999998</v>
      </c>
      <c r="W76" s="323">
        <v>39.738593000000002</v>
      </c>
      <c r="X76" s="323">
        <v>41.283301999999999</v>
      </c>
      <c r="Y76" s="323">
        <v>7.3824000000000001E-2</v>
      </c>
      <c r="Z76" s="323">
        <v>86859.9</v>
      </c>
      <c r="AA76" s="323">
        <v>1.258</v>
      </c>
      <c r="AB76" s="323">
        <v>3</v>
      </c>
      <c r="AC76" s="323">
        <v>4</v>
      </c>
    </row>
    <row r="77" spans="1:29" x14ac:dyDescent="0.2">
      <c r="A77" t="s">
        <v>205</v>
      </c>
      <c r="B77" t="s">
        <v>206</v>
      </c>
      <c r="C77" t="s">
        <v>207</v>
      </c>
      <c r="D77" t="s">
        <v>208</v>
      </c>
      <c r="E77" s="323" t="s">
        <v>303</v>
      </c>
      <c r="F77" s="323" t="s">
        <v>283</v>
      </c>
      <c r="K77">
        <v>160</v>
      </c>
      <c r="L77" s="323">
        <v>8613.9840000000004</v>
      </c>
      <c r="M77" s="323">
        <v>28.361142000000001</v>
      </c>
      <c r="N77" s="323">
        <v>37.235588999999997</v>
      </c>
      <c r="O77" s="323">
        <v>39.130352999999999</v>
      </c>
      <c r="P77" s="323">
        <v>11.472263</v>
      </c>
      <c r="Q77" s="323">
        <v>11.236624000000001</v>
      </c>
      <c r="R77" s="323">
        <v>76.305272000000002</v>
      </c>
      <c r="S77" s="323">
        <v>73.638936000000001</v>
      </c>
      <c r="T77" s="323">
        <v>28.869997999999999</v>
      </c>
      <c r="U77" s="323">
        <v>30.767710000000001</v>
      </c>
      <c r="V77" s="323">
        <v>28.361128000000001</v>
      </c>
      <c r="W77" s="323">
        <v>37.235458999999999</v>
      </c>
      <c r="X77" s="323">
        <v>39.129997000000003</v>
      </c>
      <c r="Y77" s="323">
        <v>0.11604200000000001</v>
      </c>
      <c r="Z77" s="323">
        <v>44970.7</v>
      </c>
      <c r="AA77" s="323">
        <v>0.83460000000000001</v>
      </c>
      <c r="AB77" s="323">
        <v>2</v>
      </c>
      <c r="AC77" s="323">
        <v>4</v>
      </c>
    </row>
    <row r="78" spans="1:29" x14ac:dyDescent="0.2">
      <c r="A78" t="s">
        <v>205</v>
      </c>
      <c r="B78" t="s">
        <v>206</v>
      </c>
      <c r="C78" t="s">
        <v>207</v>
      </c>
      <c r="D78" t="s">
        <v>208</v>
      </c>
      <c r="E78" s="323" t="s">
        <v>303</v>
      </c>
      <c r="F78" s="323" t="s">
        <v>283</v>
      </c>
      <c r="K78">
        <v>185</v>
      </c>
      <c r="L78" s="323">
        <v>2704.0320000000002</v>
      </c>
      <c r="M78" s="323">
        <v>25.642123000000002</v>
      </c>
      <c r="N78" s="323">
        <v>34.700913999999997</v>
      </c>
      <c r="O78" s="323">
        <v>36.863705000000003</v>
      </c>
      <c r="P78" s="323">
        <v>7.5643279999999997</v>
      </c>
      <c r="Q78" s="323">
        <v>7.8998499999999998</v>
      </c>
      <c r="R78" s="323">
        <v>54.696072999999998</v>
      </c>
      <c r="S78" s="323">
        <v>51.923380999999999</v>
      </c>
      <c r="T78" s="323">
        <v>24.150773999999998</v>
      </c>
      <c r="U78" s="323">
        <v>28.271543000000001</v>
      </c>
      <c r="V78" s="323">
        <v>25.642102999999999</v>
      </c>
      <c r="W78" s="323">
        <v>34.700633000000003</v>
      </c>
      <c r="X78" s="323">
        <v>36.862212999999997</v>
      </c>
      <c r="Y78" s="323">
        <v>0.162658</v>
      </c>
      <c r="Z78" s="323">
        <v>13997.5</v>
      </c>
      <c r="AA78" s="323">
        <v>0.64319999999999999</v>
      </c>
      <c r="AB78" s="323">
        <v>2</v>
      </c>
      <c r="AC78" s="323">
        <v>4</v>
      </c>
    </row>
    <row r="79" spans="1:29" x14ac:dyDescent="0.2">
      <c r="A79" t="s">
        <v>205</v>
      </c>
      <c r="B79" t="s">
        <v>206</v>
      </c>
      <c r="C79" t="s">
        <v>207</v>
      </c>
      <c r="D79" t="s">
        <v>208</v>
      </c>
      <c r="E79" s="323" t="s">
        <v>303</v>
      </c>
      <c r="F79" s="323" t="s">
        <v>283</v>
      </c>
      <c r="K79">
        <v>210</v>
      </c>
      <c r="L79" s="323">
        <v>897.88800000000003</v>
      </c>
      <c r="M79" s="323">
        <v>23.540834</v>
      </c>
      <c r="N79" s="323">
        <v>31.969535</v>
      </c>
      <c r="O79" s="323">
        <v>34.042797</v>
      </c>
      <c r="P79" s="323">
        <v>5.0337069999999997</v>
      </c>
      <c r="Q79" s="323">
        <v>5.6068829999999998</v>
      </c>
      <c r="R79" s="323">
        <v>34.478073999999999</v>
      </c>
      <c r="S79" s="323">
        <v>32.489854999999999</v>
      </c>
      <c r="T79" s="323">
        <v>20.876785999999999</v>
      </c>
      <c r="U79" s="323">
        <v>26.09234</v>
      </c>
      <c r="V79" s="323">
        <v>23.54082</v>
      </c>
      <c r="W79" s="323">
        <v>31.966718</v>
      </c>
      <c r="X79" s="323">
        <v>34.042076000000002</v>
      </c>
      <c r="Y79" s="323">
        <v>8.6879999999999999E-2</v>
      </c>
      <c r="Z79" s="323">
        <v>5288.5</v>
      </c>
      <c r="AA79" s="323">
        <v>0.57030000000000003</v>
      </c>
      <c r="AB79" s="323">
        <v>2</v>
      </c>
      <c r="AC79" s="323">
        <v>4</v>
      </c>
    </row>
    <row r="80" spans="1:29" x14ac:dyDescent="0.2">
      <c r="A80" t="s">
        <v>205</v>
      </c>
      <c r="B80" t="s">
        <v>206</v>
      </c>
      <c r="C80" t="s">
        <v>213</v>
      </c>
      <c r="D80" t="s">
        <v>208</v>
      </c>
      <c r="E80" s="323" t="s">
        <v>303</v>
      </c>
      <c r="F80" s="323" t="s">
        <v>284</v>
      </c>
      <c r="K80">
        <v>85</v>
      </c>
      <c r="L80" s="323">
        <v>12862.081918</v>
      </c>
      <c r="M80" s="323">
        <v>48.036265</v>
      </c>
      <c r="N80" s="323">
        <v>49.466090000000001</v>
      </c>
      <c r="O80" s="323">
        <v>48.102226000000002</v>
      </c>
      <c r="P80" s="323">
        <v>28.339542000000002</v>
      </c>
      <c r="Q80" s="323">
        <v>28.414100000000001</v>
      </c>
      <c r="R80" s="323">
        <v>99.140743000000001</v>
      </c>
      <c r="S80" s="323">
        <v>98.843119000000002</v>
      </c>
      <c r="T80" s="323">
        <v>50.342145000000002</v>
      </c>
      <c r="U80" s="323">
        <v>50.875531000000002</v>
      </c>
      <c r="V80" s="323">
        <v>48.035581000000001</v>
      </c>
      <c r="W80" s="323">
        <v>49.465730000000001</v>
      </c>
      <c r="X80" s="323">
        <v>48.101871000000003</v>
      </c>
      <c r="Y80" s="323">
        <v>1.4300000000000001E-4</v>
      </c>
      <c r="Z80" s="323">
        <v>29519.1</v>
      </c>
      <c r="AA80" s="323">
        <v>0.87860000000000005</v>
      </c>
      <c r="AB80" s="323">
        <v>3</v>
      </c>
      <c r="AC80" s="323">
        <v>4</v>
      </c>
    </row>
    <row r="81" spans="1:32" x14ac:dyDescent="0.2">
      <c r="A81" t="s">
        <v>205</v>
      </c>
      <c r="B81" t="s">
        <v>206</v>
      </c>
      <c r="C81" t="s">
        <v>214</v>
      </c>
      <c r="D81" t="s">
        <v>208</v>
      </c>
      <c r="E81" s="323" t="s">
        <v>303</v>
      </c>
      <c r="F81" s="323" t="s">
        <v>284</v>
      </c>
      <c r="K81">
        <v>110</v>
      </c>
      <c r="L81" s="323">
        <v>6711.9440560000003</v>
      </c>
      <c r="M81" s="323">
        <v>43.717669000000001</v>
      </c>
      <c r="N81" s="323">
        <v>46.595044999999999</v>
      </c>
      <c r="O81" s="323">
        <v>45.907862999999999</v>
      </c>
      <c r="P81" s="323">
        <v>24.422236000000002</v>
      </c>
      <c r="Q81" s="323">
        <v>24.658225000000002</v>
      </c>
      <c r="R81" s="323">
        <v>97.954711000000003</v>
      </c>
      <c r="S81" s="323">
        <v>95.876160999999996</v>
      </c>
      <c r="T81" s="323">
        <v>45.668666000000002</v>
      </c>
      <c r="U81" s="323">
        <v>47.926223</v>
      </c>
      <c r="V81" s="323">
        <v>43.717187000000003</v>
      </c>
      <c r="W81" s="323">
        <v>46.594577000000001</v>
      </c>
      <c r="X81" s="323">
        <v>45.907626999999998</v>
      </c>
      <c r="Y81" s="323">
        <v>2.41E-4</v>
      </c>
      <c r="Z81" s="323">
        <v>20719.3</v>
      </c>
      <c r="AA81" s="323">
        <v>0.7611</v>
      </c>
      <c r="AB81" s="323">
        <v>3</v>
      </c>
      <c r="AC81" s="323">
        <v>4</v>
      </c>
      <c r="AF81" s="174"/>
    </row>
    <row r="82" spans="1:32" x14ac:dyDescent="0.2">
      <c r="A82" t="s">
        <v>205</v>
      </c>
      <c r="B82" t="s">
        <v>206</v>
      </c>
      <c r="C82" t="s">
        <v>215</v>
      </c>
      <c r="D82" t="s">
        <v>208</v>
      </c>
      <c r="E82" s="323" t="s">
        <v>303</v>
      </c>
      <c r="F82" s="323" t="s">
        <v>284</v>
      </c>
      <c r="K82">
        <v>135</v>
      </c>
      <c r="L82" s="323">
        <v>3236.619381</v>
      </c>
      <c r="M82" s="323">
        <v>39.383831999999998</v>
      </c>
      <c r="N82" s="323">
        <v>43.486865999999999</v>
      </c>
      <c r="O82" s="323">
        <v>43.429231999999999</v>
      </c>
      <c r="P82" s="323">
        <v>20.572444000000001</v>
      </c>
      <c r="Q82" s="323">
        <v>20.815481999999999</v>
      </c>
      <c r="R82" s="323">
        <v>89.898510000000002</v>
      </c>
      <c r="S82" s="323">
        <v>87.634592999999995</v>
      </c>
      <c r="T82" s="323">
        <v>40.113770000000002</v>
      </c>
      <c r="U82" s="323">
        <v>44.435848</v>
      </c>
      <c r="V82" s="323">
        <v>39.383290000000002</v>
      </c>
      <c r="W82" s="323">
        <v>43.485495999999998</v>
      </c>
      <c r="X82" s="323">
        <v>43.428595000000001</v>
      </c>
      <c r="Y82" s="323">
        <v>2.4550000000000002E-3</v>
      </c>
      <c r="Z82" s="323">
        <v>21675.200000000001</v>
      </c>
      <c r="AA82" s="323">
        <v>0.68379999999999996</v>
      </c>
      <c r="AB82" s="323">
        <v>2</v>
      </c>
      <c r="AC82" s="323">
        <v>4</v>
      </c>
    </row>
    <row r="83" spans="1:32" x14ac:dyDescent="0.2">
      <c r="A83" t="s">
        <v>205</v>
      </c>
      <c r="B83" t="s">
        <v>206</v>
      </c>
      <c r="C83" t="s">
        <v>216</v>
      </c>
      <c r="D83" t="s">
        <v>208</v>
      </c>
      <c r="E83" s="323" t="s">
        <v>303</v>
      </c>
      <c r="F83" s="323" t="s">
        <v>284</v>
      </c>
      <c r="K83">
        <v>160</v>
      </c>
      <c r="L83" s="323">
        <v>1423.0729269999999</v>
      </c>
      <c r="M83" s="323">
        <v>35.37135</v>
      </c>
      <c r="N83" s="323">
        <v>40.333789000000003</v>
      </c>
      <c r="O83" s="323">
        <v>40.926789999999997</v>
      </c>
      <c r="P83" s="323">
        <v>16.664277999999999</v>
      </c>
      <c r="Q83" s="323">
        <v>16.949535000000001</v>
      </c>
      <c r="R83" s="323">
        <v>74.116842000000005</v>
      </c>
      <c r="S83" s="323">
        <v>71.462806999999998</v>
      </c>
      <c r="T83" s="323">
        <v>34.310434000000001</v>
      </c>
      <c r="U83" s="323">
        <v>40.885165000000001</v>
      </c>
      <c r="V83" s="323">
        <v>35.370793999999997</v>
      </c>
      <c r="W83" s="323">
        <v>40.333238000000001</v>
      </c>
      <c r="X83" s="323">
        <v>40.926152999999999</v>
      </c>
      <c r="Y83" s="323">
        <v>1.7134E-2</v>
      </c>
      <c r="Z83" s="323">
        <v>14309.8</v>
      </c>
      <c r="AA83" s="323">
        <v>0.50890000000000002</v>
      </c>
      <c r="AB83" s="323">
        <v>2</v>
      </c>
      <c r="AC83" s="323">
        <v>4</v>
      </c>
    </row>
    <row r="84" spans="1:32" x14ac:dyDescent="0.2">
      <c r="A84" t="s">
        <v>205</v>
      </c>
      <c r="B84" t="s">
        <v>206</v>
      </c>
      <c r="C84" t="s">
        <v>217</v>
      </c>
      <c r="D84" t="s">
        <v>208</v>
      </c>
      <c r="E84" s="323" t="s">
        <v>303</v>
      </c>
      <c r="F84" s="323" t="s">
        <v>284</v>
      </c>
      <c r="K84">
        <v>185</v>
      </c>
      <c r="L84" s="323">
        <v>554.03796199999999</v>
      </c>
      <c r="M84" s="323">
        <v>31.727293</v>
      </c>
      <c r="N84" s="323">
        <v>37.576011999999999</v>
      </c>
      <c r="O84" s="323">
        <v>38.823729999999998</v>
      </c>
      <c r="P84" s="323">
        <v>12.765461999999999</v>
      </c>
      <c r="Q84" s="323">
        <v>13.174721999999999</v>
      </c>
      <c r="R84" s="323">
        <v>47.767389000000001</v>
      </c>
      <c r="S84" s="323">
        <v>45.648991000000002</v>
      </c>
      <c r="T84" s="323">
        <v>29.217078999999998</v>
      </c>
      <c r="U84" s="323">
        <v>37.595824</v>
      </c>
      <c r="V84" s="323">
        <v>31.726579000000001</v>
      </c>
      <c r="W84" s="323">
        <v>37.574624999999997</v>
      </c>
      <c r="X84" s="323">
        <v>38.823025000000001</v>
      </c>
      <c r="Y84" s="323">
        <v>1.5636000000000001E-2</v>
      </c>
      <c r="Z84" s="323">
        <v>7462.3</v>
      </c>
      <c r="AA84" s="323">
        <v>0.42309999999999998</v>
      </c>
      <c r="AB84" s="323">
        <v>2</v>
      </c>
      <c r="AC84" s="323">
        <v>4</v>
      </c>
    </row>
    <row r="85" spans="1:32" x14ac:dyDescent="0.2">
      <c r="A85" t="s">
        <v>205</v>
      </c>
      <c r="B85" t="s">
        <v>206</v>
      </c>
      <c r="C85" t="s">
        <v>218</v>
      </c>
      <c r="D85" t="s">
        <v>208</v>
      </c>
      <c r="E85" s="323" t="s">
        <v>303</v>
      </c>
      <c r="F85" s="323" t="s">
        <v>284</v>
      </c>
      <c r="K85">
        <v>210</v>
      </c>
      <c r="L85" s="323">
        <v>184.135864</v>
      </c>
      <c r="M85" s="323">
        <v>28.602117</v>
      </c>
      <c r="N85" s="323">
        <v>34.895386999999999</v>
      </c>
      <c r="O85" s="323">
        <v>36.224181000000002</v>
      </c>
      <c r="P85" s="323">
        <v>9.4402480000000004</v>
      </c>
      <c r="Q85" s="323">
        <v>9.8146529999999998</v>
      </c>
      <c r="R85" s="323">
        <v>16.340862999999999</v>
      </c>
      <c r="S85" s="323">
        <v>15.134484</v>
      </c>
      <c r="T85" s="323">
        <v>25.113033999999999</v>
      </c>
      <c r="U85" s="323">
        <v>34.326444000000002</v>
      </c>
      <c r="V85" s="323">
        <v>28.601427000000001</v>
      </c>
      <c r="W85" s="323">
        <v>34.891877000000001</v>
      </c>
      <c r="X85" s="323">
        <v>36.223286000000002</v>
      </c>
      <c r="Y85" s="323">
        <v>1.8925999999999998E-2</v>
      </c>
      <c r="Z85" s="323">
        <v>2211.9</v>
      </c>
      <c r="AA85" s="323">
        <v>0.47010000000000002</v>
      </c>
      <c r="AB85" s="323">
        <v>2</v>
      </c>
      <c r="AC85" s="323">
        <v>4</v>
      </c>
    </row>
    <row r="86" spans="1:32" x14ac:dyDescent="0.2">
      <c r="A86" t="s">
        <v>205</v>
      </c>
      <c r="B86" t="s">
        <v>206</v>
      </c>
      <c r="C86" t="s">
        <v>207</v>
      </c>
      <c r="D86" t="s">
        <v>208</v>
      </c>
      <c r="E86" s="323" t="s">
        <v>303</v>
      </c>
      <c r="F86" s="323" t="s">
        <v>285</v>
      </c>
      <c r="K86">
        <v>85</v>
      </c>
      <c r="L86" s="323">
        <v>5431.9679999999998</v>
      </c>
      <c r="M86" s="323">
        <v>44.880043000000001</v>
      </c>
      <c r="N86" s="323">
        <v>47.383057999999998</v>
      </c>
      <c r="O86" s="323">
        <v>45.700888999999997</v>
      </c>
      <c r="P86" s="323">
        <v>17.614552</v>
      </c>
      <c r="Q86" s="323">
        <v>24.952051000000001</v>
      </c>
      <c r="R86" s="323">
        <v>99.074779000000007</v>
      </c>
      <c r="S86" s="323">
        <v>97.681359999999998</v>
      </c>
      <c r="T86" s="323">
        <v>47.524247000000003</v>
      </c>
      <c r="U86" s="323">
        <v>44.818655999999997</v>
      </c>
      <c r="V86" s="323">
        <v>44.879797000000003</v>
      </c>
      <c r="W86" s="323">
        <v>47.381152</v>
      </c>
      <c r="X86" s="323">
        <v>45.700184</v>
      </c>
      <c r="Y86" s="323">
        <v>0.121646</v>
      </c>
      <c r="Z86" s="323">
        <v>13897.5</v>
      </c>
      <c r="AA86" s="323">
        <v>0.32290000000000002</v>
      </c>
      <c r="AB86" s="323">
        <v>2</v>
      </c>
      <c r="AC86" s="323">
        <v>4</v>
      </c>
    </row>
    <row r="87" spans="1:32" x14ac:dyDescent="0.2">
      <c r="A87" t="s">
        <v>205</v>
      </c>
      <c r="B87" t="s">
        <v>206</v>
      </c>
      <c r="C87" t="s">
        <v>207</v>
      </c>
      <c r="D87" t="s">
        <v>208</v>
      </c>
      <c r="E87" s="323" t="s">
        <v>303</v>
      </c>
      <c r="F87" s="323" t="s">
        <v>285</v>
      </c>
      <c r="K87">
        <v>110</v>
      </c>
      <c r="L87" s="323">
        <v>2581.1999999999998</v>
      </c>
      <c r="M87" s="323">
        <v>40.649365000000003</v>
      </c>
      <c r="N87" s="323">
        <v>46.181392000000002</v>
      </c>
      <c r="O87" s="323">
        <v>44.078896</v>
      </c>
      <c r="P87" s="323">
        <v>13.994490000000001</v>
      </c>
      <c r="Q87" s="323">
        <v>20.112216</v>
      </c>
      <c r="R87" s="323">
        <v>95.516799000000006</v>
      </c>
      <c r="S87" s="323">
        <v>93.253164999999996</v>
      </c>
      <c r="T87" s="323">
        <v>41.417216000000003</v>
      </c>
      <c r="U87" s="323">
        <v>42.072147000000001</v>
      </c>
      <c r="V87" s="323">
        <v>40.649109000000003</v>
      </c>
      <c r="W87" s="323">
        <v>46.180599999999998</v>
      </c>
      <c r="X87" s="323">
        <v>44.078254999999999</v>
      </c>
      <c r="Y87" s="323">
        <v>0.151117</v>
      </c>
      <c r="Z87" s="323">
        <v>12149.9</v>
      </c>
      <c r="AA87" s="323">
        <v>0.27789999999999998</v>
      </c>
      <c r="AB87" s="323">
        <v>2</v>
      </c>
      <c r="AC87" s="323">
        <v>4</v>
      </c>
    </row>
    <row r="88" spans="1:32" x14ac:dyDescent="0.2">
      <c r="A88" t="s">
        <v>205</v>
      </c>
      <c r="B88" t="s">
        <v>206</v>
      </c>
      <c r="C88" t="s">
        <v>207</v>
      </c>
      <c r="D88" t="s">
        <v>208</v>
      </c>
      <c r="E88" s="323" t="s">
        <v>303</v>
      </c>
      <c r="F88" s="323" t="s">
        <v>285</v>
      </c>
      <c r="K88">
        <v>135</v>
      </c>
      <c r="L88" s="323">
        <v>1123.8240000000001</v>
      </c>
      <c r="M88" s="323">
        <v>36.796146999999998</v>
      </c>
      <c r="N88" s="323">
        <v>44.340409999999999</v>
      </c>
      <c r="O88" s="323">
        <v>41.799259999999997</v>
      </c>
      <c r="P88" s="323">
        <v>10.870716</v>
      </c>
      <c r="Q88" s="323">
        <v>15.745395</v>
      </c>
      <c r="R88" s="323">
        <v>84.046805000000006</v>
      </c>
      <c r="S88" s="323">
        <v>81.994673000000006</v>
      </c>
      <c r="T88" s="323">
        <v>35.564813000000001</v>
      </c>
      <c r="U88" s="323">
        <v>39.104495</v>
      </c>
      <c r="V88" s="323">
        <v>36.795805999999999</v>
      </c>
      <c r="W88" s="323">
        <v>44.339438000000001</v>
      </c>
      <c r="X88" s="323">
        <v>41.798465999999998</v>
      </c>
      <c r="Y88" s="323">
        <v>0.22378899999999999</v>
      </c>
      <c r="Z88" s="323">
        <v>9478.2999999999993</v>
      </c>
      <c r="AA88" s="323">
        <v>0.20250000000000001</v>
      </c>
      <c r="AB88" s="323">
        <v>2</v>
      </c>
      <c r="AC88" s="323">
        <v>4</v>
      </c>
    </row>
    <row r="89" spans="1:32" x14ac:dyDescent="0.2">
      <c r="A89" t="s">
        <v>205</v>
      </c>
      <c r="B89" t="s">
        <v>206</v>
      </c>
      <c r="C89" t="s">
        <v>207</v>
      </c>
      <c r="D89" t="s">
        <v>208</v>
      </c>
      <c r="E89" s="323" t="s">
        <v>303</v>
      </c>
      <c r="F89" s="323" t="s">
        <v>285</v>
      </c>
      <c r="K89">
        <v>160</v>
      </c>
      <c r="L89" s="323">
        <v>455.80799999999999</v>
      </c>
      <c r="M89" s="323">
        <v>33.391615999999999</v>
      </c>
      <c r="N89" s="323">
        <v>42.166497999999997</v>
      </c>
      <c r="O89" s="323">
        <v>39.167873999999998</v>
      </c>
      <c r="P89" s="323">
        <v>8.5021570000000004</v>
      </c>
      <c r="Q89" s="323">
        <v>11.943229000000001</v>
      </c>
      <c r="R89" s="323">
        <v>63.018095000000002</v>
      </c>
      <c r="S89" s="323">
        <v>61.260541000000003</v>
      </c>
      <c r="T89" s="323">
        <v>30.750488000000001</v>
      </c>
      <c r="U89" s="323">
        <v>36.186832000000003</v>
      </c>
      <c r="V89" s="323">
        <v>33.391126999999997</v>
      </c>
      <c r="W89" s="323">
        <v>42.165717000000001</v>
      </c>
      <c r="X89" s="323">
        <v>39.167033000000004</v>
      </c>
      <c r="Y89" s="323">
        <v>0.30219200000000002</v>
      </c>
      <c r="Z89" s="323">
        <v>3891</v>
      </c>
      <c r="AA89" s="323">
        <v>0.2142</v>
      </c>
      <c r="AB89" s="323">
        <v>2</v>
      </c>
      <c r="AC89" s="323">
        <v>4</v>
      </c>
    </row>
    <row r="90" spans="1:32" x14ac:dyDescent="0.2">
      <c r="A90" t="s">
        <v>205</v>
      </c>
      <c r="B90" t="s">
        <v>206</v>
      </c>
      <c r="C90" t="s">
        <v>207</v>
      </c>
      <c r="D90" t="s">
        <v>208</v>
      </c>
      <c r="E90" s="323" t="s">
        <v>303</v>
      </c>
      <c r="F90" s="323" t="s">
        <v>285</v>
      </c>
      <c r="K90">
        <v>185</v>
      </c>
      <c r="L90" s="323">
        <v>172.416</v>
      </c>
      <c r="M90" s="323">
        <v>30.396291999999999</v>
      </c>
      <c r="N90" s="323">
        <v>39.114626000000001</v>
      </c>
      <c r="O90" s="323">
        <v>36.157614000000002</v>
      </c>
      <c r="P90" s="323">
        <v>6.9433189999999998</v>
      </c>
      <c r="Q90" s="323">
        <v>8.7871269999999999</v>
      </c>
      <c r="R90" s="323">
        <v>37.953811999999999</v>
      </c>
      <c r="S90" s="323">
        <v>36.736648000000002</v>
      </c>
      <c r="T90" s="323">
        <v>26.890253999999999</v>
      </c>
      <c r="U90" s="323">
        <v>33.286530999999997</v>
      </c>
      <c r="V90" s="323">
        <v>30.395976000000001</v>
      </c>
      <c r="W90" s="323">
        <v>39.109993000000003</v>
      </c>
      <c r="X90" s="323">
        <v>36.153857000000002</v>
      </c>
      <c r="Y90" s="323">
        <v>0.38357999999999998</v>
      </c>
      <c r="Z90" s="323">
        <v>1313.1</v>
      </c>
      <c r="AA90" s="323">
        <v>0.16139999999999999</v>
      </c>
      <c r="AB90" s="323">
        <v>2</v>
      </c>
      <c r="AC90" s="323">
        <v>4</v>
      </c>
    </row>
    <row r="91" spans="1:32" x14ac:dyDescent="0.2">
      <c r="A91" t="s">
        <v>205</v>
      </c>
      <c r="B91" t="s">
        <v>206</v>
      </c>
      <c r="C91" t="s">
        <v>207</v>
      </c>
      <c r="D91" t="s">
        <v>208</v>
      </c>
      <c r="E91" s="323" t="s">
        <v>303</v>
      </c>
      <c r="F91" s="323" t="s">
        <v>285</v>
      </c>
      <c r="K91">
        <v>210</v>
      </c>
      <c r="L91" s="323">
        <v>69.84</v>
      </c>
      <c r="M91" s="323">
        <v>27.877775</v>
      </c>
      <c r="N91" s="323">
        <v>35.972335999999999</v>
      </c>
      <c r="O91" s="323">
        <v>33.283517000000003</v>
      </c>
      <c r="P91" s="323">
        <v>6.0635440000000003</v>
      </c>
      <c r="Q91" s="323">
        <v>6.4684869999999997</v>
      </c>
      <c r="R91" s="323">
        <v>20.248253999999999</v>
      </c>
      <c r="S91" s="323">
        <v>19.965902</v>
      </c>
      <c r="T91" s="323">
        <v>23.976315</v>
      </c>
      <c r="U91" s="323">
        <v>30.719004999999999</v>
      </c>
      <c r="V91" s="323">
        <v>27.876677000000001</v>
      </c>
      <c r="W91" s="323">
        <v>35.959516000000001</v>
      </c>
      <c r="X91" s="323">
        <v>33.268545000000003</v>
      </c>
      <c r="Y91" s="323">
        <v>0.70873399999999998</v>
      </c>
      <c r="Z91" s="323">
        <v>441.1</v>
      </c>
      <c r="AA91" s="323">
        <v>0.1326</v>
      </c>
      <c r="AB91" s="323">
        <v>1</v>
      </c>
      <c r="AC91" s="323">
        <v>4</v>
      </c>
    </row>
    <row r="92" spans="1:32" x14ac:dyDescent="0.2">
      <c r="A92" t="s">
        <v>205</v>
      </c>
      <c r="B92" t="s">
        <v>206</v>
      </c>
      <c r="C92" t="s">
        <v>207</v>
      </c>
      <c r="D92" t="s">
        <v>208</v>
      </c>
      <c r="E92" s="323" t="s">
        <v>303</v>
      </c>
      <c r="F92" s="323" t="s">
        <v>286</v>
      </c>
      <c r="K92">
        <v>85</v>
      </c>
      <c r="L92" s="323">
        <v>20836.48</v>
      </c>
      <c r="M92" s="323">
        <v>44.156835999999998</v>
      </c>
      <c r="N92" s="323">
        <v>44.853541999999997</v>
      </c>
      <c r="O92" s="323">
        <v>45.843789999999998</v>
      </c>
      <c r="P92" s="323">
        <v>19.086821</v>
      </c>
      <c r="Q92" s="323">
        <v>25.943460000000002</v>
      </c>
      <c r="R92" s="323">
        <v>99.141734</v>
      </c>
      <c r="S92" s="323">
        <v>98.882350000000002</v>
      </c>
      <c r="T92" s="323">
        <v>48.881438000000003</v>
      </c>
      <c r="U92" s="323">
        <v>43.137286000000003</v>
      </c>
      <c r="V92" s="323">
        <v>44.155510999999997</v>
      </c>
      <c r="W92" s="323">
        <v>44.851795000000003</v>
      </c>
      <c r="X92" s="323">
        <v>45.842027000000002</v>
      </c>
      <c r="Y92" s="323">
        <v>0.19617100000000001</v>
      </c>
      <c r="Z92" s="323">
        <v>10392.299999999999</v>
      </c>
      <c r="AA92" s="323">
        <v>0.38590000000000002</v>
      </c>
      <c r="AB92" s="323">
        <v>2</v>
      </c>
      <c r="AC92" s="323">
        <v>4</v>
      </c>
    </row>
    <row r="93" spans="1:32" x14ac:dyDescent="0.2">
      <c r="A93" t="s">
        <v>205</v>
      </c>
      <c r="B93" t="s">
        <v>206</v>
      </c>
      <c r="C93" t="s">
        <v>207</v>
      </c>
      <c r="D93" t="s">
        <v>208</v>
      </c>
      <c r="E93" s="323" t="s">
        <v>303</v>
      </c>
      <c r="F93" s="323" t="s">
        <v>286</v>
      </c>
      <c r="K93">
        <v>110</v>
      </c>
      <c r="L93" s="323">
        <v>11278.64</v>
      </c>
      <c r="M93" s="323">
        <v>38.601533000000003</v>
      </c>
      <c r="N93" s="323">
        <v>40.708759000000001</v>
      </c>
      <c r="O93" s="323">
        <v>42.710521</v>
      </c>
      <c r="P93" s="323">
        <v>14.750769999999999</v>
      </c>
      <c r="Q93" s="323">
        <v>21.089941</v>
      </c>
      <c r="R93" s="323">
        <v>98.521766</v>
      </c>
      <c r="S93" s="323">
        <v>98.120962000000006</v>
      </c>
      <c r="T93" s="323">
        <v>42.718401999999998</v>
      </c>
      <c r="U93" s="323">
        <v>38.752124000000002</v>
      </c>
      <c r="V93" s="323">
        <v>38.599010999999997</v>
      </c>
      <c r="W93" s="323">
        <v>40.704338</v>
      </c>
      <c r="X93" s="323">
        <v>42.708441000000001</v>
      </c>
      <c r="Y93" s="323">
        <v>0.72059300000000004</v>
      </c>
      <c r="Z93" s="323">
        <v>9410.2999999999993</v>
      </c>
      <c r="AA93" s="323">
        <v>0.30109999999999998</v>
      </c>
      <c r="AB93" s="323">
        <v>2</v>
      </c>
      <c r="AC93" s="323">
        <v>4</v>
      </c>
    </row>
    <row r="94" spans="1:32" x14ac:dyDescent="0.2">
      <c r="A94" t="s">
        <v>205</v>
      </c>
      <c r="B94" t="s">
        <v>206</v>
      </c>
      <c r="C94" t="s">
        <v>207</v>
      </c>
      <c r="D94" t="s">
        <v>208</v>
      </c>
      <c r="E94" s="323" t="s">
        <v>303</v>
      </c>
      <c r="F94" s="323" t="s">
        <v>286</v>
      </c>
      <c r="K94">
        <v>135</v>
      </c>
      <c r="L94" s="323">
        <v>5433.28</v>
      </c>
      <c r="M94" s="323">
        <v>33.521991999999997</v>
      </c>
      <c r="N94" s="323">
        <v>37.842750000000002</v>
      </c>
      <c r="O94" s="323">
        <v>40.614553999999998</v>
      </c>
      <c r="P94" s="323">
        <v>10.969936000000001</v>
      </c>
      <c r="Q94" s="323">
        <v>16.826962999999999</v>
      </c>
      <c r="R94" s="323">
        <v>92.085114000000004</v>
      </c>
      <c r="S94" s="323">
        <v>89.822382000000005</v>
      </c>
      <c r="T94" s="323">
        <v>36.535781999999998</v>
      </c>
      <c r="U94" s="323">
        <v>35.079873999999997</v>
      </c>
      <c r="V94" s="323">
        <v>33.518538999999997</v>
      </c>
      <c r="W94" s="323">
        <v>37.839941000000003</v>
      </c>
      <c r="X94" s="323">
        <v>40.612242000000002</v>
      </c>
      <c r="Y94" s="323">
        <v>1.078414</v>
      </c>
      <c r="Z94" s="323">
        <v>11662.6</v>
      </c>
      <c r="AA94" s="323">
        <v>0.27739999999999998</v>
      </c>
      <c r="AB94" s="323">
        <v>2</v>
      </c>
      <c r="AC94" s="323">
        <v>4</v>
      </c>
    </row>
    <row r="95" spans="1:32" x14ac:dyDescent="0.2">
      <c r="A95" t="s">
        <v>205</v>
      </c>
      <c r="B95" t="s">
        <v>206</v>
      </c>
      <c r="C95" t="s">
        <v>207</v>
      </c>
      <c r="D95" t="s">
        <v>208</v>
      </c>
      <c r="E95" s="323" t="s">
        <v>303</v>
      </c>
      <c r="F95" s="323" t="s">
        <v>286</v>
      </c>
      <c r="K95">
        <v>160</v>
      </c>
      <c r="L95" s="323">
        <v>2025.6</v>
      </c>
      <c r="M95" s="323">
        <v>28.960874</v>
      </c>
      <c r="N95" s="323">
        <v>35.466127</v>
      </c>
      <c r="O95" s="323">
        <v>38.925595000000001</v>
      </c>
      <c r="P95" s="323">
        <v>7.8443560000000003</v>
      </c>
      <c r="Q95" s="323">
        <v>12.904764999999999</v>
      </c>
      <c r="R95" s="323">
        <v>71.347508000000005</v>
      </c>
      <c r="S95" s="323">
        <v>69.301388000000003</v>
      </c>
      <c r="T95" s="323">
        <v>30.396766</v>
      </c>
      <c r="U95" s="323">
        <v>31.7822</v>
      </c>
      <c r="V95" s="323">
        <v>28.958805999999999</v>
      </c>
      <c r="W95" s="323">
        <v>35.464022</v>
      </c>
      <c r="X95" s="323">
        <v>38.924292999999999</v>
      </c>
      <c r="Y95" s="323">
        <v>1.178785</v>
      </c>
      <c r="Z95" s="323">
        <v>9856</v>
      </c>
      <c r="AA95" s="323">
        <v>0.18129999999999999</v>
      </c>
      <c r="AB95" s="323">
        <v>2</v>
      </c>
      <c r="AC95" s="323">
        <v>4</v>
      </c>
    </row>
    <row r="96" spans="1:32" x14ac:dyDescent="0.2">
      <c r="A96" t="s">
        <v>205</v>
      </c>
      <c r="B96" t="s">
        <v>206</v>
      </c>
      <c r="C96" t="s">
        <v>207</v>
      </c>
      <c r="D96" t="s">
        <v>208</v>
      </c>
      <c r="E96" s="323" t="s">
        <v>303</v>
      </c>
      <c r="F96" s="323" t="s">
        <v>286</v>
      </c>
      <c r="K96">
        <v>185</v>
      </c>
      <c r="L96" s="323">
        <v>554.79999999999995</v>
      </c>
      <c r="M96" s="323">
        <v>25.614466</v>
      </c>
      <c r="N96" s="323">
        <v>33.235601000000003</v>
      </c>
      <c r="O96" s="323">
        <v>37.394579999999998</v>
      </c>
      <c r="P96" s="323">
        <v>5.6307999999999998</v>
      </c>
      <c r="Q96" s="323">
        <v>9.4197860000000002</v>
      </c>
      <c r="R96" s="323">
        <v>39.485776000000001</v>
      </c>
      <c r="S96" s="323">
        <v>38.086202999999998</v>
      </c>
      <c r="T96" s="323">
        <v>24.871428000000002</v>
      </c>
      <c r="U96" s="323">
        <v>28.998322999999999</v>
      </c>
      <c r="V96" s="323">
        <v>25.612967000000001</v>
      </c>
      <c r="W96" s="323">
        <v>33.233690000000003</v>
      </c>
      <c r="X96" s="323">
        <v>37.390659999999997</v>
      </c>
      <c r="Y96" s="323">
        <v>1.2309570000000001</v>
      </c>
      <c r="Z96" s="323">
        <v>3712.8</v>
      </c>
      <c r="AA96" s="323">
        <v>0.1678</v>
      </c>
      <c r="AB96" s="323">
        <v>2</v>
      </c>
      <c r="AC96" s="323">
        <v>4</v>
      </c>
    </row>
    <row r="97" spans="1:32" x14ac:dyDescent="0.2">
      <c r="A97" t="s">
        <v>205</v>
      </c>
      <c r="B97" t="s">
        <v>206</v>
      </c>
      <c r="C97" t="s">
        <v>207</v>
      </c>
      <c r="D97" t="s">
        <v>208</v>
      </c>
      <c r="E97" s="323" t="s">
        <v>303</v>
      </c>
      <c r="F97" s="323" t="s">
        <v>286</v>
      </c>
      <c r="K97">
        <v>210</v>
      </c>
      <c r="L97" s="323">
        <v>169.2</v>
      </c>
      <c r="M97" s="323">
        <v>23.677886000000001</v>
      </c>
      <c r="N97" s="323">
        <v>31.300090000000001</v>
      </c>
      <c r="O97" s="323">
        <v>35.898440000000001</v>
      </c>
      <c r="P97" s="323">
        <v>4.5600509999999996</v>
      </c>
      <c r="Q97" s="323">
        <v>6.8481199999999998</v>
      </c>
      <c r="R97" s="323">
        <v>13.081275</v>
      </c>
      <c r="S97" s="323">
        <v>12.667436</v>
      </c>
      <c r="T97" s="323">
        <v>21.302136999999998</v>
      </c>
      <c r="U97" s="323">
        <v>26.913381999999999</v>
      </c>
      <c r="V97" s="323">
        <v>23.676898999999999</v>
      </c>
      <c r="W97" s="323">
        <v>31.299959999999999</v>
      </c>
      <c r="X97" s="323">
        <v>35.897368</v>
      </c>
      <c r="Y97" s="323">
        <v>1.1509450000000001</v>
      </c>
      <c r="Z97" s="323">
        <v>932.8</v>
      </c>
      <c r="AA97" s="323">
        <v>0.1326</v>
      </c>
      <c r="AB97" s="323">
        <v>2</v>
      </c>
      <c r="AC97" s="323">
        <v>4</v>
      </c>
    </row>
    <row r="98" spans="1:32" x14ac:dyDescent="0.2">
      <c r="A98" t="s">
        <v>205</v>
      </c>
      <c r="B98" t="s">
        <v>206</v>
      </c>
      <c r="C98" t="s">
        <v>207</v>
      </c>
      <c r="D98" t="s">
        <v>208</v>
      </c>
      <c r="E98" s="323" t="s">
        <v>304</v>
      </c>
      <c r="F98" s="323" t="s">
        <v>287</v>
      </c>
      <c r="K98">
        <v>85</v>
      </c>
      <c r="L98" s="323">
        <v>332928.76723300002</v>
      </c>
      <c r="M98" s="323">
        <v>44.760866</v>
      </c>
      <c r="N98" s="323">
        <v>48.011313999999999</v>
      </c>
      <c r="O98" s="323">
        <v>48.854396999999999</v>
      </c>
      <c r="P98" s="323">
        <v>32.978141000000001</v>
      </c>
      <c r="Q98" s="323">
        <v>23.724516999999999</v>
      </c>
      <c r="R98" s="323">
        <v>98.898587000000006</v>
      </c>
      <c r="S98" s="323">
        <v>98.422922</v>
      </c>
      <c r="T98" s="323">
        <v>48.010030999999998</v>
      </c>
      <c r="U98" s="323">
        <v>44.455970999999998</v>
      </c>
      <c r="V98" s="323">
        <v>44.746783000000001</v>
      </c>
      <c r="W98" s="323">
        <v>47.948720999999999</v>
      </c>
      <c r="X98" s="323">
        <v>48.846941000000001</v>
      </c>
      <c r="Y98" s="323">
        <v>1.0054E-2</v>
      </c>
      <c r="Z98" s="323">
        <v>175989.3</v>
      </c>
      <c r="AA98" s="323">
        <v>13.4496</v>
      </c>
      <c r="AB98" s="323">
        <v>11</v>
      </c>
      <c r="AC98" s="323">
        <v>11</v>
      </c>
    </row>
    <row r="99" spans="1:32" x14ac:dyDescent="0.2">
      <c r="A99" t="s">
        <v>205</v>
      </c>
      <c r="B99" t="s">
        <v>206</v>
      </c>
      <c r="C99" t="s">
        <v>207</v>
      </c>
      <c r="D99" t="s">
        <v>208</v>
      </c>
      <c r="E99" s="323" t="s">
        <v>304</v>
      </c>
      <c r="F99" s="323" t="s">
        <v>287</v>
      </c>
      <c r="K99">
        <v>110</v>
      </c>
      <c r="L99" s="323">
        <v>117430.44155800001</v>
      </c>
      <c r="M99" s="323">
        <v>41.548901000000001</v>
      </c>
      <c r="N99" s="323">
        <v>45.033501999999999</v>
      </c>
      <c r="O99" s="323">
        <v>46.047727000000002</v>
      </c>
      <c r="P99" s="323">
        <v>26.996247</v>
      </c>
      <c r="Q99" s="323">
        <v>19.148216999999999</v>
      </c>
      <c r="R99" s="323">
        <v>97.282158999999993</v>
      </c>
      <c r="S99" s="323">
        <v>96.097409999999996</v>
      </c>
      <c r="T99" s="323">
        <v>41.699865000000003</v>
      </c>
      <c r="U99" s="323">
        <v>41.516120999999998</v>
      </c>
      <c r="V99" s="323">
        <v>41.527760000000001</v>
      </c>
      <c r="W99" s="323">
        <v>44.969912000000001</v>
      </c>
      <c r="X99" s="323">
        <v>46.04224</v>
      </c>
      <c r="Y99" s="323">
        <v>2.2858E-2</v>
      </c>
      <c r="Z99" s="323">
        <v>84936.1</v>
      </c>
      <c r="AA99" s="323">
        <v>11.799300000000001</v>
      </c>
      <c r="AB99" s="323">
        <v>11</v>
      </c>
      <c r="AC99" s="323">
        <v>11</v>
      </c>
    </row>
    <row r="100" spans="1:32" x14ac:dyDescent="0.2">
      <c r="A100" t="s">
        <v>205</v>
      </c>
      <c r="B100" t="s">
        <v>206</v>
      </c>
      <c r="C100" t="s">
        <v>207</v>
      </c>
      <c r="D100" t="s">
        <v>208</v>
      </c>
      <c r="E100" s="323" t="s">
        <v>304</v>
      </c>
      <c r="F100" s="323" t="s">
        <v>287</v>
      </c>
      <c r="K100">
        <v>135</v>
      </c>
      <c r="L100" s="323">
        <v>40855.912087999997</v>
      </c>
      <c r="M100" s="323">
        <v>38.914693999999997</v>
      </c>
      <c r="N100" s="323">
        <v>42.623994000000003</v>
      </c>
      <c r="O100" s="323">
        <v>43.632961999999999</v>
      </c>
      <c r="P100" s="323">
        <v>21.143228000000001</v>
      </c>
      <c r="Q100" s="323">
        <v>15.953827</v>
      </c>
      <c r="R100" s="323">
        <v>88.501182</v>
      </c>
      <c r="S100" s="323">
        <v>86.216667000000001</v>
      </c>
      <c r="T100" s="323">
        <v>37.124313000000001</v>
      </c>
      <c r="U100" s="323">
        <v>39.000638000000002</v>
      </c>
      <c r="V100" s="323">
        <v>38.881441000000002</v>
      </c>
      <c r="W100" s="323">
        <v>42.561757</v>
      </c>
      <c r="X100" s="323">
        <v>43.627743000000002</v>
      </c>
      <c r="Y100" s="323">
        <v>0.27155699999999999</v>
      </c>
      <c r="Z100" s="323">
        <v>84215.7</v>
      </c>
      <c r="AA100" s="323">
        <v>8.2393999999999998</v>
      </c>
      <c r="AB100" s="323">
        <v>11</v>
      </c>
      <c r="AC100" s="323">
        <v>11</v>
      </c>
    </row>
    <row r="101" spans="1:32" x14ac:dyDescent="0.2">
      <c r="A101" t="s">
        <v>205</v>
      </c>
      <c r="B101" t="s">
        <v>206</v>
      </c>
      <c r="C101" t="s">
        <v>207</v>
      </c>
      <c r="D101" t="s">
        <v>208</v>
      </c>
      <c r="E101" s="323" t="s">
        <v>304</v>
      </c>
      <c r="F101" s="323" t="s">
        <v>287</v>
      </c>
      <c r="K101">
        <v>160</v>
      </c>
      <c r="L101" s="323">
        <v>16401.806194000001</v>
      </c>
      <c r="M101" s="323">
        <v>36.250092000000002</v>
      </c>
      <c r="N101" s="323">
        <v>41.285344000000002</v>
      </c>
      <c r="O101" s="323">
        <v>42.328927999999998</v>
      </c>
      <c r="P101" s="323">
        <v>17.321014999999999</v>
      </c>
      <c r="Q101" s="323">
        <v>13.661065000000001</v>
      </c>
      <c r="R101" s="323">
        <v>71.055485000000004</v>
      </c>
      <c r="S101" s="323">
        <v>68.725577000000001</v>
      </c>
      <c r="T101" s="323">
        <v>33.595869999999998</v>
      </c>
      <c r="U101" s="323">
        <v>37.022367000000003</v>
      </c>
      <c r="V101" s="323">
        <v>36.186323000000002</v>
      </c>
      <c r="W101" s="323">
        <v>41.205325999999999</v>
      </c>
      <c r="X101" s="323">
        <v>42.316223999999998</v>
      </c>
      <c r="Y101" s="323">
        <v>1.268219</v>
      </c>
      <c r="Z101" s="323">
        <v>41595.4</v>
      </c>
      <c r="AA101" s="323">
        <v>6.4440999999999997</v>
      </c>
      <c r="AB101" s="323">
        <v>11</v>
      </c>
      <c r="AC101" s="323">
        <v>11</v>
      </c>
    </row>
    <row r="102" spans="1:32" x14ac:dyDescent="0.2">
      <c r="A102" t="s">
        <v>205</v>
      </c>
      <c r="B102" t="s">
        <v>206</v>
      </c>
      <c r="C102" t="s">
        <v>207</v>
      </c>
      <c r="D102" t="s">
        <v>208</v>
      </c>
      <c r="E102" s="323" t="s">
        <v>304</v>
      </c>
      <c r="F102" s="323" t="s">
        <v>287</v>
      </c>
      <c r="K102">
        <v>185</v>
      </c>
      <c r="L102" s="323">
        <v>6665.3346650000003</v>
      </c>
      <c r="M102" s="323">
        <v>33.320273999999998</v>
      </c>
      <c r="N102" s="323">
        <v>39.831575000000001</v>
      </c>
      <c r="O102" s="323">
        <v>41.053237000000003</v>
      </c>
      <c r="P102" s="323">
        <v>13.934013</v>
      </c>
      <c r="Q102" s="323">
        <v>11.203758000000001</v>
      </c>
      <c r="R102" s="323">
        <v>47.364345999999998</v>
      </c>
      <c r="S102" s="323">
        <v>45.316464000000003</v>
      </c>
      <c r="T102" s="323">
        <v>29.946572</v>
      </c>
      <c r="U102" s="323">
        <v>34.858156999999999</v>
      </c>
      <c r="V102" s="323">
        <v>33.220435999999999</v>
      </c>
      <c r="W102" s="323">
        <v>39.777805000000001</v>
      </c>
      <c r="X102" s="323">
        <v>41.034491000000003</v>
      </c>
      <c r="Y102" s="323">
        <v>1.2681990000000001</v>
      </c>
      <c r="Z102" s="323">
        <v>16369.2</v>
      </c>
      <c r="AA102" s="323">
        <v>6.4787999999999997</v>
      </c>
      <c r="AB102" s="323">
        <v>11</v>
      </c>
      <c r="AC102" s="323">
        <v>12</v>
      </c>
    </row>
    <row r="103" spans="1:32" x14ac:dyDescent="0.2">
      <c r="A103" t="s">
        <v>205</v>
      </c>
      <c r="B103" t="s">
        <v>206</v>
      </c>
      <c r="C103" t="s">
        <v>207</v>
      </c>
      <c r="D103" t="s">
        <v>208</v>
      </c>
      <c r="E103" s="323" t="s">
        <v>304</v>
      </c>
      <c r="F103" s="323" t="s">
        <v>287</v>
      </c>
      <c r="K103">
        <v>210</v>
      </c>
      <c r="L103" s="323">
        <v>2291.340659</v>
      </c>
      <c r="M103" s="323">
        <v>30.318899999999999</v>
      </c>
      <c r="N103" s="323">
        <v>37.982849999999999</v>
      </c>
      <c r="O103" s="323">
        <v>39.498705000000001</v>
      </c>
      <c r="P103" s="323">
        <v>10.268046</v>
      </c>
      <c r="Q103" s="323">
        <v>8.5742539999999998</v>
      </c>
      <c r="R103" s="323">
        <v>20.059448</v>
      </c>
      <c r="S103" s="323">
        <v>18.781448999999999</v>
      </c>
      <c r="T103" s="323">
        <v>26.428674999999998</v>
      </c>
      <c r="U103" s="323">
        <v>32.371091999999997</v>
      </c>
      <c r="V103" s="323">
        <v>30.187864999999999</v>
      </c>
      <c r="W103" s="323">
        <v>37.954140000000002</v>
      </c>
      <c r="X103" s="323">
        <v>39.470965</v>
      </c>
      <c r="Y103" s="323">
        <v>1.36547</v>
      </c>
      <c r="Z103" s="323">
        <v>9501</v>
      </c>
      <c r="AA103" s="323">
        <v>4.7218999999999998</v>
      </c>
      <c r="AB103" s="323">
        <v>11</v>
      </c>
      <c r="AC103" s="323">
        <v>12</v>
      </c>
    </row>
    <row r="104" spans="1:32" x14ac:dyDescent="0.2">
      <c r="A104" t="s">
        <v>205</v>
      </c>
      <c r="B104" t="s">
        <v>206</v>
      </c>
      <c r="C104" t="s">
        <v>207</v>
      </c>
      <c r="D104" t="s">
        <v>208</v>
      </c>
      <c r="E104" s="323" t="s">
        <v>304</v>
      </c>
      <c r="F104" s="323" t="s">
        <v>288</v>
      </c>
      <c r="K104">
        <v>85</v>
      </c>
      <c r="L104" s="323">
        <v>230863.6004</v>
      </c>
      <c r="M104" s="323">
        <v>43.341949</v>
      </c>
      <c r="N104" s="323">
        <v>44.368237000000001</v>
      </c>
      <c r="O104" s="323">
        <v>53.610666999999999</v>
      </c>
      <c r="P104" s="323">
        <v>31.825050999999998</v>
      </c>
      <c r="Q104" s="323">
        <v>21.48441</v>
      </c>
      <c r="R104" s="323">
        <v>95.283116000000007</v>
      </c>
      <c r="S104" s="323">
        <v>93.756394999999998</v>
      </c>
      <c r="T104" s="323">
        <v>45.906022</v>
      </c>
      <c r="U104" s="323">
        <v>40.112247000000004</v>
      </c>
      <c r="V104" s="323">
        <v>43.341844000000002</v>
      </c>
      <c r="W104" s="323">
        <v>44.36797</v>
      </c>
      <c r="X104" s="323">
        <v>53.610643000000003</v>
      </c>
      <c r="Y104" s="323">
        <v>0.233654</v>
      </c>
      <c r="Z104" s="323">
        <v>142112.4</v>
      </c>
      <c r="AA104" s="323">
        <v>10.126899999999999</v>
      </c>
      <c r="AB104" s="323">
        <v>10</v>
      </c>
      <c r="AC104" s="323">
        <v>11</v>
      </c>
    </row>
    <row r="105" spans="1:32" x14ac:dyDescent="0.2">
      <c r="A105" t="s">
        <v>205</v>
      </c>
      <c r="B105" t="s">
        <v>206</v>
      </c>
      <c r="C105" t="s">
        <v>207</v>
      </c>
      <c r="D105" t="s">
        <v>208</v>
      </c>
      <c r="E105" s="323" t="s">
        <v>304</v>
      </c>
      <c r="F105" s="323" t="s">
        <v>288</v>
      </c>
      <c r="K105">
        <v>110</v>
      </c>
      <c r="L105" s="323">
        <v>71875.612387999994</v>
      </c>
      <c r="M105" s="323">
        <v>40.606535999999998</v>
      </c>
      <c r="N105" s="323">
        <v>43.863737999999998</v>
      </c>
      <c r="O105" s="323">
        <v>52.991974999999996</v>
      </c>
      <c r="P105" s="323">
        <v>26.14667</v>
      </c>
      <c r="Q105" s="323">
        <v>18.059726999999999</v>
      </c>
      <c r="R105" s="323">
        <v>89.660818000000006</v>
      </c>
      <c r="S105" s="323">
        <v>87.855006000000003</v>
      </c>
      <c r="T105" s="323">
        <v>41.183117000000003</v>
      </c>
      <c r="U105" s="323">
        <v>38.941234000000001</v>
      </c>
      <c r="V105" s="323">
        <v>40.606521999999998</v>
      </c>
      <c r="W105" s="323">
        <v>43.863470999999997</v>
      </c>
      <c r="X105" s="323">
        <v>52.991968999999997</v>
      </c>
      <c r="Y105" s="323">
        <v>0.43485099999999999</v>
      </c>
      <c r="Z105" s="323">
        <v>56915.4</v>
      </c>
      <c r="AA105" s="323">
        <v>7.5320999999999998</v>
      </c>
      <c r="AB105" s="323">
        <v>10</v>
      </c>
      <c r="AC105" s="323">
        <v>11</v>
      </c>
    </row>
    <row r="106" spans="1:32" x14ac:dyDescent="0.2">
      <c r="A106" t="s">
        <v>205</v>
      </c>
      <c r="B106" t="s">
        <v>206</v>
      </c>
      <c r="C106" t="s">
        <v>207</v>
      </c>
      <c r="D106" t="s">
        <v>208</v>
      </c>
      <c r="E106" s="323" t="s">
        <v>304</v>
      </c>
      <c r="F106" s="323" t="s">
        <v>288</v>
      </c>
      <c r="K106">
        <v>135</v>
      </c>
      <c r="L106" s="323">
        <v>27550.273725999999</v>
      </c>
      <c r="M106" s="323">
        <v>38.392093000000003</v>
      </c>
      <c r="N106" s="323">
        <v>43.631117000000003</v>
      </c>
      <c r="O106" s="323">
        <v>52.263263000000002</v>
      </c>
      <c r="P106" s="323">
        <v>21.296751</v>
      </c>
      <c r="Q106" s="323">
        <v>15.652125</v>
      </c>
      <c r="R106" s="323">
        <v>77.492254000000003</v>
      </c>
      <c r="S106" s="323">
        <v>75.560312999999994</v>
      </c>
      <c r="T106" s="323">
        <v>37.547480999999998</v>
      </c>
      <c r="U106" s="323">
        <v>38.042692000000002</v>
      </c>
      <c r="V106" s="323">
        <v>38.392076000000003</v>
      </c>
      <c r="W106" s="323">
        <v>43.630895000000002</v>
      </c>
      <c r="X106" s="323">
        <v>52.263164000000003</v>
      </c>
      <c r="Y106" s="323">
        <v>0.78081100000000003</v>
      </c>
      <c r="Z106" s="323">
        <v>64962.9</v>
      </c>
      <c r="AA106" s="323">
        <v>5.7506000000000004</v>
      </c>
      <c r="AB106" s="323">
        <v>10</v>
      </c>
      <c r="AC106" s="323">
        <v>11</v>
      </c>
    </row>
    <row r="107" spans="1:32" x14ac:dyDescent="0.2">
      <c r="A107" t="s">
        <v>205</v>
      </c>
      <c r="B107" t="s">
        <v>206</v>
      </c>
      <c r="C107" t="s">
        <v>207</v>
      </c>
      <c r="D107" t="s">
        <v>208</v>
      </c>
      <c r="E107" s="323" t="s">
        <v>304</v>
      </c>
      <c r="F107" s="323" t="s">
        <v>288</v>
      </c>
      <c r="K107">
        <v>160</v>
      </c>
      <c r="L107" s="323">
        <v>9714.3176820000008</v>
      </c>
      <c r="M107" s="323">
        <v>36.056894999999997</v>
      </c>
      <c r="N107" s="323">
        <v>43.245711</v>
      </c>
      <c r="O107" s="323">
        <v>50.873209000000003</v>
      </c>
      <c r="P107" s="323">
        <v>17.161087999999999</v>
      </c>
      <c r="Q107" s="323">
        <v>13.186349</v>
      </c>
      <c r="R107" s="323">
        <v>55.936782999999998</v>
      </c>
      <c r="S107" s="323">
        <v>54.188012999999998</v>
      </c>
      <c r="T107" s="323">
        <v>33.884981000000003</v>
      </c>
      <c r="U107" s="323">
        <v>36.844334000000003</v>
      </c>
      <c r="V107" s="323">
        <v>36.056888999999998</v>
      </c>
      <c r="W107" s="323">
        <v>43.245522999999999</v>
      </c>
      <c r="X107" s="323">
        <v>50.872107999999997</v>
      </c>
      <c r="Y107" s="323">
        <v>1.3263609999999999</v>
      </c>
      <c r="Z107" s="323">
        <v>26426.9</v>
      </c>
      <c r="AA107" s="323">
        <v>5.5162000000000004</v>
      </c>
      <c r="AB107" s="323">
        <v>10</v>
      </c>
      <c r="AC107" s="323">
        <v>12</v>
      </c>
    </row>
    <row r="108" spans="1:32" x14ac:dyDescent="0.2">
      <c r="A108" t="s">
        <v>205</v>
      </c>
      <c r="B108" t="s">
        <v>206</v>
      </c>
      <c r="C108" t="s">
        <v>207</v>
      </c>
      <c r="D108" t="s">
        <v>208</v>
      </c>
      <c r="E108" s="323" t="s">
        <v>304</v>
      </c>
      <c r="F108" s="323" t="s">
        <v>288</v>
      </c>
      <c r="K108">
        <v>185</v>
      </c>
      <c r="L108" s="323">
        <v>3244.2437559999998</v>
      </c>
      <c r="M108" s="323">
        <v>33.885505999999999</v>
      </c>
      <c r="N108" s="323">
        <v>42.581471999999998</v>
      </c>
      <c r="O108" s="323">
        <v>48.989441999999997</v>
      </c>
      <c r="P108" s="323">
        <v>13.521274999999999</v>
      </c>
      <c r="Q108" s="323">
        <v>10.849503</v>
      </c>
      <c r="R108" s="323">
        <v>29.861090999999998</v>
      </c>
      <c r="S108" s="323">
        <v>28.747975</v>
      </c>
      <c r="T108" s="323">
        <v>30.737597000000001</v>
      </c>
      <c r="U108" s="323">
        <v>35.477088999999999</v>
      </c>
      <c r="V108" s="323">
        <v>33.885497000000001</v>
      </c>
      <c r="W108" s="323">
        <v>42.581212999999998</v>
      </c>
      <c r="X108" s="323">
        <v>48.987858000000003</v>
      </c>
      <c r="Y108" s="323">
        <v>1.6872020000000001</v>
      </c>
      <c r="Z108" s="323">
        <v>9628.9</v>
      </c>
      <c r="AA108" s="323">
        <v>4.1181999999999999</v>
      </c>
      <c r="AB108" s="323">
        <v>10</v>
      </c>
      <c r="AC108" s="323">
        <v>11</v>
      </c>
    </row>
    <row r="109" spans="1:32" x14ac:dyDescent="0.2">
      <c r="A109" t="s">
        <v>205</v>
      </c>
      <c r="B109" t="s">
        <v>206</v>
      </c>
      <c r="C109" t="s">
        <v>207</v>
      </c>
      <c r="D109" t="s">
        <v>208</v>
      </c>
      <c r="E109" s="323" t="s">
        <v>304</v>
      </c>
      <c r="F109" s="323" t="s">
        <v>288</v>
      </c>
      <c r="K109">
        <v>210</v>
      </c>
      <c r="L109" s="323">
        <v>1124.5714290000001</v>
      </c>
      <c r="M109" s="323">
        <v>31.893405000000001</v>
      </c>
      <c r="N109" s="323">
        <v>42.104500000000002</v>
      </c>
      <c r="O109" s="323">
        <v>48.927329</v>
      </c>
      <c r="P109" s="323">
        <v>10.361485</v>
      </c>
      <c r="Q109" s="323">
        <v>8.9393980000000006</v>
      </c>
      <c r="R109" s="323">
        <v>8.777647</v>
      </c>
      <c r="S109" s="323">
        <v>8.1624300000000005</v>
      </c>
      <c r="T109" s="323">
        <v>28.333729999999999</v>
      </c>
      <c r="U109" s="323">
        <v>34.002586000000001</v>
      </c>
      <c r="V109" s="323">
        <v>31.893380000000001</v>
      </c>
      <c r="W109" s="323">
        <v>42.104385000000001</v>
      </c>
      <c r="X109" s="323">
        <v>48.927154999999999</v>
      </c>
      <c r="Y109" s="323">
        <v>2.3726340000000001</v>
      </c>
      <c r="Z109" s="323">
        <v>5161.2</v>
      </c>
      <c r="AA109" s="323">
        <v>3.6478000000000002</v>
      </c>
      <c r="AB109" s="323">
        <v>10</v>
      </c>
      <c r="AC109" s="323">
        <v>11</v>
      </c>
    </row>
    <row r="110" spans="1:32" x14ac:dyDescent="0.2">
      <c r="A110" t="s">
        <v>205</v>
      </c>
      <c r="B110" t="s">
        <v>206</v>
      </c>
      <c r="C110" t="s">
        <v>207</v>
      </c>
      <c r="D110" t="s">
        <v>208</v>
      </c>
      <c r="E110" s="323" t="s">
        <v>304</v>
      </c>
      <c r="F110" s="323" t="s">
        <v>289</v>
      </c>
      <c r="K110">
        <v>85</v>
      </c>
      <c r="L110" s="323">
        <v>48962.8416</v>
      </c>
      <c r="M110" s="323">
        <v>43.689146000000001</v>
      </c>
      <c r="N110" s="323">
        <v>46.106484999999999</v>
      </c>
      <c r="O110" s="323">
        <v>48.776335000000003</v>
      </c>
      <c r="P110" s="323">
        <v>26.622841000000001</v>
      </c>
      <c r="Q110" s="323">
        <v>25.322424999999999</v>
      </c>
      <c r="R110" s="323">
        <v>98.943719999999999</v>
      </c>
      <c r="S110" s="323">
        <v>98.635565</v>
      </c>
      <c r="T110" s="323">
        <v>49.351775000000004</v>
      </c>
      <c r="U110" s="323">
        <v>43.857816999999997</v>
      </c>
      <c r="V110" s="323">
        <v>43.689141999999997</v>
      </c>
      <c r="W110" s="323">
        <v>46.105562999999997</v>
      </c>
      <c r="X110" s="323">
        <v>48.775973</v>
      </c>
      <c r="Y110" s="323">
        <v>0.25189899999999998</v>
      </c>
      <c r="Z110" s="323">
        <v>89110.3</v>
      </c>
      <c r="AA110" s="323">
        <v>4.1840999999999999</v>
      </c>
      <c r="AB110" s="323">
        <v>4</v>
      </c>
      <c r="AC110" s="323">
        <v>5</v>
      </c>
      <c r="AF110" s="174"/>
    </row>
    <row r="111" spans="1:32" x14ac:dyDescent="0.2">
      <c r="A111" t="s">
        <v>205</v>
      </c>
      <c r="B111" t="s">
        <v>206</v>
      </c>
      <c r="C111" t="s">
        <v>207</v>
      </c>
      <c r="D111" t="s">
        <v>208</v>
      </c>
      <c r="E111" s="323" t="s">
        <v>304</v>
      </c>
      <c r="F111" s="323" t="s">
        <v>289</v>
      </c>
      <c r="K111">
        <v>110</v>
      </c>
      <c r="L111" s="323">
        <v>23153.3184</v>
      </c>
      <c r="M111" s="323">
        <v>39.343657</v>
      </c>
      <c r="N111" s="323">
        <v>43.089413</v>
      </c>
      <c r="O111" s="323">
        <v>46.365751000000003</v>
      </c>
      <c r="P111" s="323">
        <v>21.862217000000001</v>
      </c>
      <c r="Q111" s="323">
        <v>21.259830000000001</v>
      </c>
      <c r="R111" s="323">
        <v>98.023151999999996</v>
      </c>
      <c r="S111" s="323">
        <v>96.275148000000002</v>
      </c>
      <c r="T111" s="323">
        <v>43.087977000000002</v>
      </c>
      <c r="U111" s="323">
        <v>40.697181999999998</v>
      </c>
      <c r="V111" s="323">
        <v>39.343494999999997</v>
      </c>
      <c r="W111" s="323">
        <v>43.089092000000001</v>
      </c>
      <c r="X111" s="323">
        <v>46.365591999999999</v>
      </c>
      <c r="Y111" s="323">
        <v>0.168849</v>
      </c>
      <c r="Z111" s="323">
        <v>88098.5</v>
      </c>
      <c r="AA111" s="323">
        <v>3.4192999999999998</v>
      </c>
      <c r="AB111" s="323">
        <v>4</v>
      </c>
      <c r="AC111" s="323">
        <v>5</v>
      </c>
    </row>
    <row r="112" spans="1:32" x14ac:dyDescent="0.2">
      <c r="A112" t="s">
        <v>205</v>
      </c>
      <c r="B112" t="s">
        <v>206</v>
      </c>
      <c r="C112" t="s">
        <v>207</v>
      </c>
      <c r="D112" t="s">
        <v>208</v>
      </c>
      <c r="E112" s="323" t="s">
        <v>304</v>
      </c>
      <c r="F112" s="323" t="s">
        <v>289</v>
      </c>
      <c r="K112">
        <v>135</v>
      </c>
      <c r="L112" s="323">
        <v>9413.2224000000006</v>
      </c>
      <c r="M112" s="323">
        <v>35.094929</v>
      </c>
      <c r="N112" s="323">
        <v>40.570028999999998</v>
      </c>
      <c r="O112" s="323">
        <v>44.311633</v>
      </c>
      <c r="P112" s="323">
        <v>16.762712000000001</v>
      </c>
      <c r="Q112" s="323">
        <v>16.680581</v>
      </c>
      <c r="R112" s="323">
        <v>86.017110000000002</v>
      </c>
      <c r="S112" s="323">
        <v>83.441480999999996</v>
      </c>
      <c r="T112" s="323">
        <v>36.526049999999998</v>
      </c>
      <c r="U112" s="323">
        <v>37.533132999999999</v>
      </c>
      <c r="V112" s="323">
        <v>35.094275000000003</v>
      </c>
      <c r="W112" s="323">
        <v>40.569670000000002</v>
      </c>
      <c r="X112" s="323">
        <v>44.311562000000002</v>
      </c>
      <c r="Y112" s="323">
        <v>0.20099</v>
      </c>
      <c r="Z112" s="323">
        <v>90028.9</v>
      </c>
      <c r="AA112" s="323">
        <v>2.4798</v>
      </c>
      <c r="AB112" s="323">
        <v>4</v>
      </c>
      <c r="AC112" s="323">
        <v>5</v>
      </c>
    </row>
    <row r="113" spans="1:29" x14ac:dyDescent="0.2">
      <c r="A113" t="s">
        <v>205</v>
      </c>
      <c r="B113" t="s">
        <v>206</v>
      </c>
      <c r="C113" t="s">
        <v>207</v>
      </c>
      <c r="D113" t="s">
        <v>208</v>
      </c>
      <c r="E113" s="323" t="s">
        <v>304</v>
      </c>
      <c r="F113" s="323" t="s">
        <v>289</v>
      </c>
      <c r="K113">
        <v>160</v>
      </c>
      <c r="L113" s="323">
        <v>3390.0288</v>
      </c>
      <c r="M113" s="323">
        <v>31.604956000000001</v>
      </c>
      <c r="N113" s="323">
        <v>38.628822999999997</v>
      </c>
      <c r="O113" s="323">
        <v>42.670161999999998</v>
      </c>
      <c r="P113" s="323">
        <v>11.57465</v>
      </c>
      <c r="Q113" s="323">
        <v>12.00704</v>
      </c>
      <c r="R113" s="323">
        <v>60.881400999999997</v>
      </c>
      <c r="S113" s="323">
        <v>58.742178000000003</v>
      </c>
      <c r="T113" s="323">
        <v>30.430115000000001</v>
      </c>
      <c r="U113" s="323">
        <v>34.488760999999997</v>
      </c>
      <c r="V113" s="323">
        <v>31.604595</v>
      </c>
      <c r="W113" s="323">
        <v>38.628520999999999</v>
      </c>
      <c r="X113" s="323">
        <v>42.670008000000003</v>
      </c>
      <c r="Y113" s="323">
        <v>0.22936000000000001</v>
      </c>
      <c r="Z113" s="323">
        <v>38936.1</v>
      </c>
      <c r="AA113" s="323">
        <v>1.6684000000000001</v>
      </c>
      <c r="AB113" s="323">
        <v>4</v>
      </c>
      <c r="AC113" s="323">
        <v>5</v>
      </c>
    </row>
    <row r="114" spans="1:29" x14ac:dyDescent="0.2">
      <c r="A114" t="s">
        <v>205</v>
      </c>
      <c r="B114" t="s">
        <v>206</v>
      </c>
      <c r="C114" t="s">
        <v>207</v>
      </c>
      <c r="D114" t="s">
        <v>208</v>
      </c>
      <c r="E114" s="323" t="s">
        <v>304</v>
      </c>
      <c r="F114" s="323" t="s">
        <v>289</v>
      </c>
      <c r="K114">
        <v>185</v>
      </c>
      <c r="L114" s="323">
        <v>1059.3407999999999</v>
      </c>
      <c r="M114" s="323">
        <v>28.669316999999999</v>
      </c>
      <c r="N114" s="323">
        <v>36.904536999999998</v>
      </c>
      <c r="O114" s="323">
        <v>40.79157</v>
      </c>
      <c r="P114" s="323">
        <v>7.1105229999999997</v>
      </c>
      <c r="Q114" s="323">
        <v>7.8798649999999997</v>
      </c>
      <c r="R114" s="323">
        <v>29.322654</v>
      </c>
      <c r="S114" s="323">
        <v>28.496649000000001</v>
      </c>
      <c r="T114" s="323">
        <v>25.732156</v>
      </c>
      <c r="U114" s="323">
        <v>31.629799999999999</v>
      </c>
      <c r="V114" s="323">
        <v>28.668932999999999</v>
      </c>
      <c r="W114" s="323">
        <v>36.904344999999999</v>
      </c>
      <c r="X114" s="323">
        <v>40.787728000000001</v>
      </c>
      <c r="Y114" s="323">
        <v>0.29750599999999999</v>
      </c>
      <c r="Z114" s="323">
        <v>11339.1</v>
      </c>
      <c r="AA114" s="323">
        <v>1.3102</v>
      </c>
      <c r="AB114" s="323">
        <v>4</v>
      </c>
      <c r="AC114" s="323">
        <v>5</v>
      </c>
    </row>
    <row r="115" spans="1:29" x14ac:dyDescent="0.2">
      <c r="A115" t="s">
        <v>205</v>
      </c>
      <c r="B115" t="s">
        <v>206</v>
      </c>
      <c r="C115" t="s">
        <v>207</v>
      </c>
      <c r="D115" t="s">
        <v>208</v>
      </c>
      <c r="E115" s="323" t="s">
        <v>304</v>
      </c>
      <c r="F115" s="323" t="s">
        <v>289</v>
      </c>
      <c r="K115">
        <v>210</v>
      </c>
      <c r="L115" s="323">
        <v>267.76319999999998</v>
      </c>
      <c r="M115" s="323">
        <v>26.379939</v>
      </c>
      <c r="N115" s="323">
        <v>34.618164999999998</v>
      </c>
      <c r="O115" s="323">
        <v>39.408016000000003</v>
      </c>
      <c r="P115" s="323">
        <v>4.3251059999999999</v>
      </c>
      <c r="Q115" s="323">
        <v>5.0269139999999997</v>
      </c>
      <c r="R115" s="323">
        <v>12.156146</v>
      </c>
      <c r="S115" s="323">
        <v>12.029215000000001</v>
      </c>
      <c r="T115" s="323">
        <v>22.724105000000002</v>
      </c>
      <c r="U115" s="323">
        <v>29.102014</v>
      </c>
      <c r="V115" s="323">
        <v>26.379282</v>
      </c>
      <c r="W115" s="323">
        <v>34.616557999999998</v>
      </c>
      <c r="X115" s="323">
        <v>39.400970000000001</v>
      </c>
      <c r="Y115" s="323">
        <v>0.58784199999999998</v>
      </c>
      <c r="Z115" s="323">
        <v>3874.3</v>
      </c>
      <c r="AA115" s="323">
        <v>0.92490000000000006</v>
      </c>
      <c r="AB115" s="323">
        <v>4</v>
      </c>
      <c r="AC115" s="323">
        <v>5</v>
      </c>
    </row>
    <row r="116" spans="1:29" x14ac:dyDescent="0.2">
      <c r="A116" t="s">
        <v>205</v>
      </c>
      <c r="B116" t="s">
        <v>206</v>
      </c>
      <c r="C116" t="s">
        <v>207</v>
      </c>
      <c r="D116" t="s">
        <v>208</v>
      </c>
      <c r="E116" s="323" t="s">
        <v>304</v>
      </c>
      <c r="F116" s="323" t="s">
        <v>290</v>
      </c>
      <c r="K116">
        <v>85</v>
      </c>
      <c r="L116" s="323">
        <v>23963.460539</v>
      </c>
      <c r="M116" s="323">
        <v>44.438876999999998</v>
      </c>
      <c r="N116" s="323">
        <v>47.914757999999999</v>
      </c>
      <c r="O116" s="323">
        <v>53.923172999999998</v>
      </c>
      <c r="P116" s="323">
        <v>25.140252</v>
      </c>
      <c r="Q116" s="323">
        <v>21.715769000000002</v>
      </c>
      <c r="R116" s="323">
        <v>93.611388000000005</v>
      </c>
      <c r="S116" s="323">
        <v>92.468799000000004</v>
      </c>
      <c r="T116" s="323">
        <v>45.900919999999999</v>
      </c>
      <c r="U116" s="323">
        <v>43.334783999999999</v>
      </c>
      <c r="V116" s="323">
        <v>44.436934999999998</v>
      </c>
      <c r="W116" s="323">
        <v>47.91272</v>
      </c>
      <c r="X116" s="323">
        <v>53.923082999999998</v>
      </c>
      <c r="Y116" s="323">
        <v>0.84591099999999997</v>
      </c>
      <c r="Z116" s="323">
        <v>54907.4</v>
      </c>
      <c r="AA116" s="323">
        <v>2.0198999999999998</v>
      </c>
      <c r="AB116" s="323">
        <v>4</v>
      </c>
      <c r="AC116" s="323">
        <v>5</v>
      </c>
    </row>
    <row r="117" spans="1:29" x14ac:dyDescent="0.2">
      <c r="A117" t="s">
        <v>205</v>
      </c>
      <c r="B117" t="s">
        <v>206</v>
      </c>
      <c r="C117" t="s">
        <v>207</v>
      </c>
      <c r="D117" t="s">
        <v>208</v>
      </c>
      <c r="E117" s="323" t="s">
        <v>304</v>
      </c>
      <c r="F117" s="323" t="s">
        <v>290</v>
      </c>
      <c r="K117">
        <v>110</v>
      </c>
      <c r="L117" s="323">
        <v>6887.2567429999999</v>
      </c>
      <c r="M117" s="323">
        <v>42.536399000000003</v>
      </c>
      <c r="N117" s="323">
        <v>47.731465</v>
      </c>
      <c r="O117" s="323">
        <v>53.209941000000001</v>
      </c>
      <c r="P117" s="323">
        <v>21.026586000000002</v>
      </c>
      <c r="Q117" s="323">
        <v>18.917921</v>
      </c>
      <c r="R117" s="323">
        <v>87.599311</v>
      </c>
      <c r="S117" s="323">
        <v>86.211279000000005</v>
      </c>
      <c r="T117" s="323">
        <v>42.174461999999998</v>
      </c>
      <c r="U117" s="323">
        <v>42.471207999999997</v>
      </c>
      <c r="V117" s="323">
        <v>42.534908000000001</v>
      </c>
      <c r="W117" s="323">
        <v>47.729337999999998</v>
      </c>
      <c r="X117" s="323">
        <v>53.209888999999997</v>
      </c>
      <c r="Y117" s="323">
        <v>1.5065219999999999</v>
      </c>
      <c r="Z117" s="323">
        <v>19536</v>
      </c>
      <c r="AA117" s="323">
        <v>1.6026</v>
      </c>
      <c r="AB117" s="323">
        <v>4</v>
      </c>
      <c r="AC117" s="323">
        <v>5</v>
      </c>
    </row>
    <row r="118" spans="1:29" x14ac:dyDescent="0.2">
      <c r="A118" t="s">
        <v>205</v>
      </c>
      <c r="B118" t="s">
        <v>206</v>
      </c>
      <c r="C118" t="s">
        <v>207</v>
      </c>
      <c r="D118" t="s">
        <v>208</v>
      </c>
      <c r="E118" s="323" t="s">
        <v>304</v>
      </c>
      <c r="F118" s="323" t="s">
        <v>290</v>
      </c>
      <c r="K118">
        <v>135</v>
      </c>
      <c r="L118" s="323">
        <v>2319.4405590000001</v>
      </c>
      <c r="M118" s="323">
        <v>41.043171000000001</v>
      </c>
      <c r="N118" s="323">
        <v>47.397275999999998</v>
      </c>
      <c r="O118" s="323">
        <v>51.957917000000002</v>
      </c>
      <c r="P118" s="323">
        <v>17.874293999999999</v>
      </c>
      <c r="Q118" s="323">
        <v>16.837222000000001</v>
      </c>
      <c r="R118" s="323">
        <v>76.449719000000002</v>
      </c>
      <c r="S118" s="323">
        <v>74.970878999999996</v>
      </c>
      <c r="T118" s="323">
        <v>39.431206000000003</v>
      </c>
      <c r="U118" s="323">
        <v>41.660417000000002</v>
      </c>
      <c r="V118" s="323">
        <v>41.042668999999997</v>
      </c>
      <c r="W118" s="323">
        <v>47.395144000000002</v>
      </c>
      <c r="X118" s="323">
        <v>51.957832000000003</v>
      </c>
      <c r="Y118" s="323">
        <v>1.6375630000000001</v>
      </c>
      <c r="Z118" s="323">
        <v>11217.6</v>
      </c>
      <c r="AA118" s="323">
        <v>1.0499000000000001</v>
      </c>
      <c r="AB118" s="323">
        <v>4</v>
      </c>
      <c r="AC118" s="323">
        <v>5</v>
      </c>
    </row>
    <row r="119" spans="1:29" x14ac:dyDescent="0.2">
      <c r="A119" t="s">
        <v>205</v>
      </c>
      <c r="B119" t="s">
        <v>206</v>
      </c>
      <c r="C119" t="s">
        <v>207</v>
      </c>
      <c r="D119" t="s">
        <v>208</v>
      </c>
      <c r="E119" s="323" t="s">
        <v>304</v>
      </c>
      <c r="F119" s="323" t="s">
        <v>290</v>
      </c>
      <c r="K119">
        <v>160</v>
      </c>
      <c r="L119" s="323">
        <v>1000.5674330000001</v>
      </c>
      <c r="M119" s="323">
        <v>39.781272999999999</v>
      </c>
      <c r="N119" s="323">
        <v>46.568553000000001</v>
      </c>
      <c r="O119" s="323">
        <v>49.599027999999997</v>
      </c>
      <c r="P119" s="323">
        <v>15.849774999999999</v>
      </c>
      <c r="Q119" s="323">
        <v>15.415665000000001</v>
      </c>
      <c r="R119" s="323">
        <v>61.846480999999997</v>
      </c>
      <c r="S119" s="323">
        <v>59.869644000000001</v>
      </c>
      <c r="T119" s="323">
        <v>37.386750999999997</v>
      </c>
      <c r="U119" s="323">
        <v>40.594932</v>
      </c>
      <c r="V119" s="323">
        <v>39.781109000000001</v>
      </c>
      <c r="W119" s="323">
        <v>46.567146999999999</v>
      </c>
      <c r="X119" s="323">
        <v>49.598343</v>
      </c>
      <c r="Y119" s="323">
        <v>1.7628680000000001</v>
      </c>
      <c r="Z119" s="323">
        <v>4474.8</v>
      </c>
      <c r="AA119" s="323">
        <v>0.99280000000000002</v>
      </c>
      <c r="AB119" s="323">
        <v>4</v>
      </c>
      <c r="AC119" s="323">
        <v>5</v>
      </c>
    </row>
    <row r="120" spans="1:29" x14ac:dyDescent="0.2">
      <c r="A120" t="s">
        <v>205</v>
      </c>
      <c r="B120" t="s">
        <v>206</v>
      </c>
      <c r="C120" t="s">
        <v>207</v>
      </c>
      <c r="D120" t="s">
        <v>208</v>
      </c>
      <c r="E120" s="323" t="s">
        <v>304</v>
      </c>
      <c r="F120" s="323" t="s">
        <v>290</v>
      </c>
      <c r="K120">
        <v>185</v>
      </c>
      <c r="L120" s="323">
        <v>520.27972</v>
      </c>
      <c r="M120" s="323">
        <v>38.235048999999997</v>
      </c>
      <c r="N120" s="323">
        <v>44.404192000000002</v>
      </c>
      <c r="O120" s="323">
        <v>46.116</v>
      </c>
      <c r="P120" s="323">
        <v>14.242772</v>
      </c>
      <c r="Q120" s="323">
        <v>14.163257</v>
      </c>
      <c r="R120" s="323">
        <v>42.745883999999997</v>
      </c>
      <c r="S120" s="323">
        <v>40.794189000000003</v>
      </c>
      <c r="T120" s="323">
        <v>35.275351999999998</v>
      </c>
      <c r="U120" s="323">
        <v>38.432613000000003</v>
      </c>
      <c r="V120" s="323">
        <v>38.234865999999997</v>
      </c>
      <c r="W120" s="323">
        <v>44.397694999999999</v>
      </c>
      <c r="X120" s="323">
        <v>46.103943999999998</v>
      </c>
      <c r="Y120" s="323">
        <v>1.718723</v>
      </c>
      <c r="Z120" s="323">
        <v>2026.5</v>
      </c>
      <c r="AA120" s="323">
        <v>1.2345999999999999</v>
      </c>
      <c r="AB120" s="323">
        <v>4</v>
      </c>
      <c r="AC120" s="323">
        <v>5</v>
      </c>
    </row>
    <row r="121" spans="1:29" x14ac:dyDescent="0.2">
      <c r="A121" t="s">
        <v>205</v>
      </c>
      <c r="B121" t="s">
        <v>206</v>
      </c>
      <c r="C121" t="s">
        <v>207</v>
      </c>
      <c r="D121" t="s">
        <v>208</v>
      </c>
      <c r="E121" s="323" t="s">
        <v>304</v>
      </c>
      <c r="F121" s="323" t="s">
        <v>290</v>
      </c>
      <c r="K121">
        <v>210</v>
      </c>
      <c r="L121" s="323">
        <v>275.14885099999998</v>
      </c>
      <c r="M121" s="323">
        <v>35.921494000000003</v>
      </c>
      <c r="N121" s="323">
        <v>43.243763000000001</v>
      </c>
      <c r="O121" s="323">
        <v>44.094849000000004</v>
      </c>
      <c r="P121" s="323">
        <v>12.468521000000001</v>
      </c>
      <c r="Q121" s="323">
        <v>12.602679</v>
      </c>
      <c r="R121" s="323">
        <v>19.677178000000001</v>
      </c>
      <c r="S121" s="323">
        <v>17.759540999999999</v>
      </c>
      <c r="T121" s="323">
        <v>32.687365</v>
      </c>
      <c r="U121" s="323">
        <v>36.57443</v>
      </c>
      <c r="V121" s="323">
        <v>35.921436</v>
      </c>
      <c r="W121" s="323">
        <v>43.227544000000002</v>
      </c>
      <c r="X121" s="323">
        <v>44.09057</v>
      </c>
      <c r="Y121" s="323">
        <v>1.32599</v>
      </c>
      <c r="Z121" s="323">
        <v>1270.9000000000001</v>
      </c>
      <c r="AA121" s="323">
        <v>1.0136000000000001</v>
      </c>
      <c r="AB121" s="323">
        <v>4</v>
      </c>
      <c r="AC121" s="323">
        <v>5</v>
      </c>
    </row>
    <row r="122" spans="1:29" x14ac:dyDescent="0.2">
      <c r="A122" t="s">
        <v>205</v>
      </c>
      <c r="B122" t="s">
        <v>206</v>
      </c>
      <c r="C122" t="s">
        <v>207</v>
      </c>
      <c r="D122" t="s">
        <v>208</v>
      </c>
      <c r="E122" s="323" t="s">
        <v>305</v>
      </c>
      <c r="F122" s="323" t="s">
        <v>291</v>
      </c>
      <c r="K122">
        <v>85</v>
      </c>
      <c r="L122" s="323">
        <v>100402.944</v>
      </c>
      <c r="M122" s="323">
        <v>50.688488999999997</v>
      </c>
      <c r="N122" s="323">
        <v>51.585039999999999</v>
      </c>
      <c r="O122" s="323">
        <v>57.420406</v>
      </c>
      <c r="P122" s="323">
        <v>31.507142999999999</v>
      </c>
      <c r="Q122" s="323">
        <v>25.474540000000001</v>
      </c>
      <c r="R122" s="323">
        <v>96.622620999999995</v>
      </c>
      <c r="S122" s="323">
        <v>94.645759999999996</v>
      </c>
      <c r="T122" s="323">
        <v>48.081788000000003</v>
      </c>
      <c r="U122" s="323">
        <v>49.010859000000004</v>
      </c>
      <c r="V122" s="323">
        <v>50.687812999999998</v>
      </c>
      <c r="W122" s="323">
        <v>51.583727000000003</v>
      </c>
      <c r="X122" s="323">
        <v>57.418773000000002</v>
      </c>
      <c r="Y122" s="323">
        <v>0.66026700000000005</v>
      </c>
      <c r="Z122" s="323">
        <v>79504.2</v>
      </c>
      <c r="AA122" s="323">
        <v>8.1511999999999993</v>
      </c>
      <c r="AB122" s="323">
        <v>8</v>
      </c>
      <c r="AC122" s="323">
        <v>11</v>
      </c>
    </row>
    <row r="123" spans="1:29" x14ac:dyDescent="0.2">
      <c r="A123" t="s">
        <v>205</v>
      </c>
      <c r="B123" t="s">
        <v>206</v>
      </c>
      <c r="C123" t="s">
        <v>207</v>
      </c>
      <c r="D123" t="s">
        <v>208</v>
      </c>
      <c r="E123" s="323" t="s">
        <v>305</v>
      </c>
      <c r="F123" s="323" t="s">
        <v>291</v>
      </c>
      <c r="K123">
        <v>110</v>
      </c>
      <c r="L123" s="323">
        <v>47555.904000000002</v>
      </c>
      <c r="M123" s="323">
        <v>46.678938000000002</v>
      </c>
      <c r="N123" s="323">
        <v>49.040087999999997</v>
      </c>
      <c r="O123" s="323">
        <v>55.770341000000002</v>
      </c>
      <c r="P123" s="323">
        <v>25.894496</v>
      </c>
      <c r="Q123" s="323">
        <v>21.212302000000001</v>
      </c>
      <c r="R123" s="323">
        <v>90.609989999999996</v>
      </c>
      <c r="S123" s="323">
        <v>88.347729000000001</v>
      </c>
      <c r="T123" s="323">
        <v>43.118428999999999</v>
      </c>
      <c r="U123" s="323">
        <v>46.034348000000001</v>
      </c>
      <c r="V123" s="323">
        <v>46.678074000000002</v>
      </c>
      <c r="W123" s="323">
        <v>49.038811000000003</v>
      </c>
      <c r="X123" s="323">
        <v>55.768549999999998</v>
      </c>
      <c r="Y123" s="323">
        <v>0.97571399999999997</v>
      </c>
      <c r="Z123" s="323">
        <v>40884.5</v>
      </c>
      <c r="AA123" s="323">
        <v>6.2149000000000001</v>
      </c>
      <c r="AB123" s="323">
        <v>8</v>
      </c>
      <c r="AC123" s="323">
        <v>9</v>
      </c>
    </row>
    <row r="124" spans="1:29" x14ac:dyDescent="0.2">
      <c r="A124" t="s">
        <v>205</v>
      </c>
      <c r="B124" t="s">
        <v>206</v>
      </c>
      <c r="C124" t="s">
        <v>207</v>
      </c>
      <c r="D124" t="s">
        <v>208</v>
      </c>
      <c r="E124" s="323" t="s">
        <v>305</v>
      </c>
      <c r="F124" s="323" t="s">
        <v>291</v>
      </c>
      <c r="K124">
        <v>135</v>
      </c>
      <c r="L124" s="323">
        <v>21204</v>
      </c>
      <c r="M124" s="323">
        <v>42.672932000000003</v>
      </c>
      <c r="N124" s="323">
        <v>47.088175999999997</v>
      </c>
      <c r="O124" s="323">
        <v>53.940223000000003</v>
      </c>
      <c r="P124" s="323">
        <v>20.345618999999999</v>
      </c>
      <c r="Q124" s="323">
        <v>17.037216000000001</v>
      </c>
      <c r="R124" s="323">
        <v>76.660083999999998</v>
      </c>
      <c r="S124" s="323">
        <v>74.463404999999995</v>
      </c>
      <c r="T124" s="323">
        <v>38.512419999999999</v>
      </c>
      <c r="U124" s="323">
        <v>43.315069999999999</v>
      </c>
      <c r="V124" s="323">
        <v>42.672108000000001</v>
      </c>
      <c r="W124" s="323">
        <v>47.086888999999999</v>
      </c>
      <c r="X124" s="323">
        <v>53.939897000000002</v>
      </c>
      <c r="Y124" s="323">
        <v>1.064805</v>
      </c>
      <c r="Z124" s="323">
        <v>38802.5</v>
      </c>
      <c r="AA124" s="323">
        <v>5.8304</v>
      </c>
      <c r="AB124" s="323">
        <v>8</v>
      </c>
      <c r="AC124" s="323">
        <v>9</v>
      </c>
    </row>
    <row r="125" spans="1:29" x14ac:dyDescent="0.2">
      <c r="A125" t="s">
        <v>205</v>
      </c>
      <c r="B125" t="s">
        <v>206</v>
      </c>
      <c r="C125" t="s">
        <v>207</v>
      </c>
      <c r="D125" t="s">
        <v>208</v>
      </c>
      <c r="E125" s="323" t="s">
        <v>305</v>
      </c>
      <c r="F125" s="323" t="s">
        <v>291</v>
      </c>
      <c r="K125">
        <v>160</v>
      </c>
      <c r="L125" s="323">
        <v>8172.6719999999996</v>
      </c>
      <c r="M125" s="323">
        <v>38.803311999999998</v>
      </c>
      <c r="N125" s="323">
        <v>44.886215999999997</v>
      </c>
      <c r="O125" s="323">
        <v>51.156913000000003</v>
      </c>
      <c r="P125" s="323">
        <v>14.978687000000001</v>
      </c>
      <c r="Q125" s="323">
        <v>13.089146</v>
      </c>
      <c r="R125" s="323">
        <v>50.661372</v>
      </c>
      <c r="S125" s="323">
        <v>49.299183999999997</v>
      </c>
      <c r="T125" s="323">
        <v>34.366540000000001</v>
      </c>
      <c r="U125" s="323">
        <v>40.487923000000002</v>
      </c>
      <c r="V125" s="323">
        <v>38.802446000000003</v>
      </c>
      <c r="W125" s="323">
        <v>44.885272000000001</v>
      </c>
      <c r="X125" s="323">
        <v>51.155008000000002</v>
      </c>
      <c r="Y125" s="323">
        <v>1.3403050000000001</v>
      </c>
      <c r="Z125" s="323">
        <v>19658.7</v>
      </c>
      <c r="AA125" s="323">
        <v>4.5757000000000003</v>
      </c>
      <c r="AB125" s="323">
        <v>8</v>
      </c>
      <c r="AC125" s="323">
        <v>9</v>
      </c>
    </row>
    <row r="126" spans="1:29" x14ac:dyDescent="0.2">
      <c r="A126" t="s">
        <v>205</v>
      </c>
      <c r="B126" t="s">
        <v>206</v>
      </c>
      <c r="C126" t="s">
        <v>207</v>
      </c>
      <c r="D126" t="s">
        <v>208</v>
      </c>
      <c r="E126" s="323" t="s">
        <v>305</v>
      </c>
      <c r="F126" s="323" t="s">
        <v>291</v>
      </c>
      <c r="K126">
        <v>185</v>
      </c>
      <c r="L126" s="323">
        <v>2008.5119999999999</v>
      </c>
      <c r="M126" s="323">
        <v>35.323486000000003</v>
      </c>
      <c r="N126" s="323">
        <v>42.286102999999997</v>
      </c>
      <c r="O126" s="323">
        <v>48.497298999999998</v>
      </c>
      <c r="P126" s="323">
        <v>10.389994</v>
      </c>
      <c r="Q126" s="323">
        <v>9.8061500000000006</v>
      </c>
      <c r="R126" s="323">
        <v>21.321152000000001</v>
      </c>
      <c r="S126" s="323">
        <v>20.857099000000002</v>
      </c>
      <c r="T126" s="323">
        <v>30.840340999999999</v>
      </c>
      <c r="U126" s="323">
        <v>37.522770000000001</v>
      </c>
      <c r="V126" s="323">
        <v>35.321806000000002</v>
      </c>
      <c r="W126" s="323">
        <v>42.282536</v>
      </c>
      <c r="X126" s="323">
        <v>48.485097000000003</v>
      </c>
      <c r="Y126" s="323">
        <v>1.726011</v>
      </c>
      <c r="Z126" s="323">
        <v>6189.3</v>
      </c>
      <c r="AA126" s="323">
        <v>3.3138999999999998</v>
      </c>
      <c r="AB126" s="323">
        <v>8</v>
      </c>
      <c r="AC126" s="323">
        <v>8</v>
      </c>
    </row>
    <row r="127" spans="1:29" x14ac:dyDescent="0.2">
      <c r="A127" t="s">
        <v>205</v>
      </c>
      <c r="B127" t="s">
        <v>206</v>
      </c>
      <c r="C127" t="s">
        <v>207</v>
      </c>
      <c r="D127" t="s">
        <v>208</v>
      </c>
      <c r="E127" s="323" t="s">
        <v>305</v>
      </c>
      <c r="F127" s="323" t="s">
        <v>291</v>
      </c>
      <c r="K127">
        <v>210</v>
      </c>
      <c r="L127" s="323">
        <v>494.4</v>
      </c>
      <c r="M127" s="323">
        <v>33.632040000000003</v>
      </c>
      <c r="N127" s="323">
        <v>39.769443000000003</v>
      </c>
      <c r="O127" s="323">
        <v>43.742379</v>
      </c>
      <c r="P127" s="323">
        <v>8.4697019999999998</v>
      </c>
      <c r="Q127" s="323">
        <v>8.5656379999999999</v>
      </c>
      <c r="R127" s="323">
        <v>2.359591</v>
      </c>
      <c r="S127" s="323">
        <v>2.104819</v>
      </c>
      <c r="T127" s="323">
        <v>29.203696000000001</v>
      </c>
      <c r="U127" s="323">
        <v>35.461624999999998</v>
      </c>
      <c r="V127" s="323">
        <v>33.631368999999999</v>
      </c>
      <c r="W127" s="323">
        <v>39.756030000000003</v>
      </c>
      <c r="X127" s="323">
        <v>43.676968000000002</v>
      </c>
      <c r="Y127" s="323">
        <v>2.6846589999999999</v>
      </c>
      <c r="Z127" s="323">
        <v>3505.6</v>
      </c>
      <c r="AA127" s="323">
        <v>2.9045000000000001</v>
      </c>
      <c r="AB127" s="323">
        <v>7</v>
      </c>
      <c r="AC127" s="323">
        <v>8</v>
      </c>
    </row>
    <row r="128" spans="1:29" x14ac:dyDescent="0.2">
      <c r="A128" t="s">
        <v>205</v>
      </c>
      <c r="B128" t="s">
        <v>206</v>
      </c>
      <c r="C128" t="s">
        <v>207</v>
      </c>
      <c r="D128" t="s">
        <v>208</v>
      </c>
      <c r="E128" s="323" t="s">
        <v>305</v>
      </c>
      <c r="F128" s="323" t="s">
        <v>292</v>
      </c>
      <c r="K128">
        <v>85</v>
      </c>
      <c r="L128" s="323">
        <v>15290.688</v>
      </c>
      <c r="M128" s="323">
        <v>52.390568000000002</v>
      </c>
      <c r="N128" s="323">
        <v>52.151308</v>
      </c>
      <c r="O128" s="323">
        <v>55.404124000000003</v>
      </c>
      <c r="P128" s="323">
        <v>32.860529</v>
      </c>
      <c r="Q128" s="323">
        <v>27.987089000000001</v>
      </c>
      <c r="R128" s="323">
        <v>95.018066000000005</v>
      </c>
      <c r="S128" s="323">
        <v>93.192830000000001</v>
      </c>
      <c r="T128" s="323">
        <v>51.335667000000001</v>
      </c>
      <c r="U128" s="323">
        <v>48.963341999999997</v>
      </c>
      <c r="V128" s="323">
        <v>52.390532</v>
      </c>
      <c r="W128" s="323">
        <v>52.151238999999997</v>
      </c>
      <c r="X128" s="323">
        <v>55.404102999999999</v>
      </c>
      <c r="Y128" s="323">
        <v>0.19816300000000001</v>
      </c>
      <c r="Z128" s="323">
        <v>42058.400000000001</v>
      </c>
      <c r="AA128" s="323">
        <v>4.8440000000000003</v>
      </c>
      <c r="AB128" s="323">
        <v>8</v>
      </c>
      <c r="AC128" s="323">
        <v>9</v>
      </c>
    </row>
    <row r="129" spans="1:29" x14ac:dyDescent="0.2">
      <c r="A129" t="s">
        <v>205</v>
      </c>
      <c r="B129" t="s">
        <v>206</v>
      </c>
      <c r="C129" t="s">
        <v>207</v>
      </c>
      <c r="D129" t="s">
        <v>208</v>
      </c>
      <c r="E129" s="323" t="s">
        <v>305</v>
      </c>
      <c r="F129" s="323" t="s">
        <v>292</v>
      </c>
      <c r="K129">
        <v>110</v>
      </c>
      <c r="L129" s="323">
        <v>7790.7071999999998</v>
      </c>
      <c r="M129" s="323">
        <v>48.658946</v>
      </c>
      <c r="N129" s="323">
        <v>51.778804000000001</v>
      </c>
      <c r="O129" s="323">
        <v>54.537993999999998</v>
      </c>
      <c r="P129" s="323">
        <v>27.653413</v>
      </c>
      <c r="Q129" s="323">
        <v>23.590758000000001</v>
      </c>
      <c r="R129" s="323">
        <v>90.261581000000007</v>
      </c>
      <c r="S129" s="323">
        <v>87.992913999999999</v>
      </c>
      <c r="T129" s="323">
        <v>46.468432</v>
      </c>
      <c r="U129" s="323">
        <v>47.433095999999999</v>
      </c>
      <c r="V129" s="323">
        <v>48.658853999999998</v>
      </c>
      <c r="W129" s="323">
        <v>51.778745000000001</v>
      </c>
      <c r="X129" s="323">
        <v>54.537832999999999</v>
      </c>
      <c r="Y129" s="323">
        <v>0.19970199999999999</v>
      </c>
      <c r="Z129" s="323">
        <v>26346.799999999999</v>
      </c>
      <c r="AA129" s="323">
        <v>5.7784000000000004</v>
      </c>
      <c r="AB129" s="323">
        <v>8</v>
      </c>
      <c r="AC129" s="323">
        <v>9</v>
      </c>
    </row>
    <row r="130" spans="1:29" x14ac:dyDescent="0.2">
      <c r="A130" t="s">
        <v>205</v>
      </c>
      <c r="B130" t="s">
        <v>206</v>
      </c>
      <c r="C130" t="s">
        <v>207</v>
      </c>
      <c r="D130" t="s">
        <v>208</v>
      </c>
      <c r="E130" s="323" t="s">
        <v>305</v>
      </c>
      <c r="F130" s="323" t="s">
        <v>292</v>
      </c>
      <c r="K130">
        <v>135</v>
      </c>
      <c r="L130" s="323">
        <v>3545.4720000000002</v>
      </c>
      <c r="M130" s="323">
        <v>44.829928000000002</v>
      </c>
      <c r="N130" s="323">
        <v>51.050338000000004</v>
      </c>
      <c r="O130" s="323">
        <v>52.779189000000002</v>
      </c>
      <c r="P130" s="323">
        <v>22.710995</v>
      </c>
      <c r="Q130" s="323">
        <v>19.319969</v>
      </c>
      <c r="R130" s="323">
        <v>79.967236</v>
      </c>
      <c r="S130" s="323">
        <v>77.548761999999996</v>
      </c>
      <c r="T130" s="323">
        <v>41.695289000000002</v>
      </c>
      <c r="U130" s="323">
        <v>45.104616</v>
      </c>
      <c r="V130" s="323">
        <v>44.829901999999997</v>
      </c>
      <c r="W130" s="323">
        <v>51.050158000000003</v>
      </c>
      <c r="X130" s="323">
        <v>52.779027999999997</v>
      </c>
      <c r="Y130" s="323">
        <v>0.25838</v>
      </c>
      <c r="Z130" s="323">
        <v>24692.1</v>
      </c>
      <c r="AA130" s="323">
        <v>4.0827</v>
      </c>
      <c r="AB130" s="323">
        <v>8</v>
      </c>
      <c r="AC130" s="323">
        <v>8</v>
      </c>
    </row>
    <row r="131" spans="1:29" x14ac:dyDescent="0.2">
      <c r="A131" t="s">
        <v>205</v>
      </c>
      <c r="B131" t="s">
        <v>206</v>
      </c>
      <c r="C131" t="s">
        <v>207</v>
      </c>
      <c r="D131" t="s">
        <v>208</v>
      </c>
      <c r="E131" s="323" t="s">
        <v>305</v>
      </c>
      <c r="F131" s="323" t="s">
        <v>292</v>
      </c>
      <c r="K131">
        <v>160</v>
      </c>
      <c r="L131" s="323">
        <v>1172.5056</v>
      </c>
      <c r="M131" s="323">
        <v>40.887906000000001</v>
      </c>
      <c r="N131" s="323">
        <v>49.679299</v>
      </c>
      <c r="O131" s="323">
        <v>50.166853000000003</v>
      </c>
      <c r="P131" s="323">
        <v>17.668609</v>
      </c>
      <c r="Q131" s="323">
        <v>15.003159999999999</v>
      </c>
      <c r="R131" s="323">
        <v>56.007728999999998</v>
      </c>
      <c r="S131" s="323">
        <v>54.303075999999997</v>
      </c>
      <c r="T131" s="323">
        <v>37.05903</v>
      </c>
      <c r="U131" s="323">
        <v>42.347000000000001</v>
      </c>
      <c r="V131" s="323">
        <v>40.887779000000002</v>
      </c>
      <c r="W131" s="323">
        <v>49.679020000000001</v>
      </c>
      <c r="X131" s="323">
        <v>50.163457000000001</v>
      </c>
      <c r="Y131" s="323">
        <v>0.505386</v>
      </c>
      <c r="Z131" s="323">
        <v>8695.5</v>
      </c>
      <c r="AA131" s="323">
        <v>3.8151999999999999</v>
      </c>
      <c r="AB131" s="323">
        <v>8</v>
      </c>
      <c r="AC131" s="323">
        <v>8</v>
      </c>
    </row>
    <row r="132" spans="1:29" x14ac:dyDescent="0.2">
      <c r="A132" t="s">
        <v>205</v>
      </c>
      <c r="B132" t="s">
        <v>206</v>
      </c>
      <c r="C132" t="s">
        <v>207</v>
      </c>
      <c r="D132" t="s">
        <v>208</v>
      </c>
      <c r="E132" s="323" t="s">
        <v>305</v>
      </c>
      <c r="F132" s="323" t="s">
        <v>292</v>
      </c>
      <c r="K132">
        <v>185</v>
      </c>
      <c r="L132" s="323">
        <v>299.40480000000002</v>
      </c>
      <c r="M132" s="323">
        <v>38.295107000000002</v>
      </c>
      <c r="N132" s="323">
        <v>47.544598999999998</v>
      </c>
      <c r="O132" s="323">
        <v>48.241343999999998</v>
      </c>
      <c r="P132" s="323">
        <v>13.528026000000001</v>
      </c>
      <c r="Q132" s="323">
        <v>12.32267</v>
      </c>
      <c r="R132" s="323">
        <v>22.683797999999999</v>
      </c>
      <c r="S132" s="323">
        <v>22.214874999999999</v>
      </c>
      <c r="T132" s="323">
        <v>34.232970000000002</v>
      </c>
      <c r="U132" s="323">
        <v>39.127665999999998</v>
      </c>
      <c r="V132" s="323">
        <v>38.294846</v>
      </c>
      <c r="W132" s="323">
        <v>47.536405999999999</v>
      </c>
      <c r="X132" s="323">
        <v>48.239445000000003</v>
      </c>
      <c r="Y132" s="323">
        <v>0.41850599999999999</v>
      </c>
      <c r="Z132" s="323">
        <v>3826.6</v>
      </c>
      <c r="AA132" s="323">
        <v>2.9870999999999999</v>
      </c>
      <c r="AB132" s="323">
        <v>8</v>
      </c>
      <c r="AC132" s="323">
        <v>8</v>
      </c>
    </row>
    <row r="133" spans="1:29" x14ac:dyDescent="0.2">
      <c r="A133" t="s">
        <v>205</v>
      </c>
      <c r="B133" t="s">
        <v>206</v>
      </c>
      <c r="C133" t="s">
        <v>207</v>
      </c>
      <c r="D133" t="s">
        <v>208</v>
      </c>
      <c r="E133" s="323" t="s">
        <v>305</v>
      </c>
      <c r="F133" s="323" t="s">
        <v>292</v>
      </c>
      <c r="K133">
        <v>210</v>
      </c>
      <c r="L133" s="323">
        <v>106.2912</v>
      </c>
      <c r="M133" s="323">
        <v>36.672524000000003</v>
      </c>
      <c r="N133" s="323">
        <v>47.733896000000001</v>
      </c>
      <c r="O133" s="323">
        <v>45.231465999999998</v>
      </c>
      <c r="P133" s="323">
        <v>11.4994</v>
      </c>
      <c r="Q133" s="323">
        <v>11.238224000000001</v>
      </c>
      <c r="R133" s="323">
        <v>6.5585599999999999</v>
      </c>
      <c r="S133" s="323">
        <v>6.4053849999999999</v>
      </c>
      <c r="T133" s="323">
        <v>32.724004000000001</v>
      </c>
      <c r="U133" s="323">
        <v>37.753566999999997</v>
      </c>
      <c r="V133" s="323">
        <v>36.672443999999999</v>
      </c>
      <c r="W133" s="323">
        <v>47.732013999999999</v>
      </c>
      <c r="X133" s="323">
        <v>45.191167999999998</v>
      </c>
      <c r="Y133" s="323">
        <v>0.39715699999999998</v>
      </c>
      <c r="Z133" s="323">
        <v>2487.5</v>
      </c>
      <c r="AA133" s="323">
        <v>2.1947000000000001</v>
      </c>
      <c r="AB133" s="323">
        <v>8</v>
      </c>
      <c r="AC133" s="323">
        <v>8</v>
      </c>
    </row>
    <row r="134" spans="1:29" x14ac:dyDescent="0.2">
      <c r="A134" t="s">
        <v>205</v>
      </c>
      <c r="B134" t="s">
        <v>206</v>
      </c>
      <c r="C134" t="s">
        <v>207</v>
      </c>
      <c r="D134" t="s">
        <v>208</v>
      </c>
      <c r="E134" s="323" t="s">
        <v>305</v>
      </c>
      <c r="F134" s="323" t="s">
        <v>293</v>
      </c>
      <c r="K134">
        <v>85</v>
      </c>
      <c r="L134" s="323">
        <v>11473.8048</v>
      </c>
      <c r="M134" s="323">
        <v>46.625293999999997</v>
      </c>
      <c r="N134" s="323">
        <v>51.956358999999999</v>
      </c>
      <c r="O134" s="323">
        <v>52.687463000000001</v>
      </c>
      <c r="P134" s="323">
        <v>26.493122</v>
      </c>
      <c r="Q134" s="323">
        <v>25.796921999999999</v>
      </c>
      <c r="R134" s="323">
        <v>96.909283000000002</v>
      </c>
      <c r="S134" s="323">
        <v>95.408946</v>
      </c>
      <c r="T134" s="323">
        <v>48.840345999999997</v>
      </c>
      <c r="U134" s="323">
        <v>47.494486999999999</v>
      </c>
      <c r="V134" s="323">
        <v>46.625172999999997</v>
      </c>
      <c r="W134" s="323">
        <v>51.956311999999997</v>
      </c>
      <c r="X134" s="323">
        <v>52.687423000000003</v>
      </c>
      <c r="Y134" s="323">
        <v>0.12993299999999999</v>
      </c>
      <c r="Z134" s="323">
        <v>61450.2</v>
      </c>
      <c r="AA134" s="323">
        <v>1.9189000000000001</v>
      </c>
      <c r="AB134" s="323">
        <v>3</v>
      </c>
      <c r="AC134" s="323">
        <v>5</v>
      </c>
    </row>
    <row r="135" spans="1:29" x14ac:dyDescent="0.2">
      <c r="A135" t="s">
        <v>205</v>
      </c>
      <c r="B135" t="s">
        <v>206</v>
      </c>
      <c r="C135" t="s">
        <v>207</v>
      </c>
      <c r="D135" t="s">
        <v>208</v>
      </c>
      <c r="E135" s="323" t="s">
        <v>305</v>
      </c>
      <c r="F135" s="323" t="s">
        <v>293</v>
      </c>
      <c r="K135">
        <v>110</v>
      </c>
      <c r="L135" s="323">
        <v>5975.1935999999996</v>
      </c>
      <c r="M135" s="323">
        <v>44.476207000000002</v>
      </c>
      <c r="N135" s="323">
        <v>48.668863000000002</v>
      </c>
      <c r="O135" s="323">
        <v>49.189495999999998</v>
      </c>
      <c r="P135" s="323">
        <v>22.632142999999999</v>
      </c>
      <c r="Q135" s="323">
        <v>22.895164999999999</v>
      </c>
      <c r="R135" s="323">
        <v>92.654227000000006</v>
      </c>
      <c r="S135" s="323">
        <v>90.698155</v>
      </c>
      <c r="T135" s="323">
        <v>43.964391999999997</v>
      </c>
      <c r="U135" s="323">
        <v>44.803376999999998</v>
      </c>
      <c r="V135" s="323">
        <v>44.476084</v>
      </c>
      <c r="W135" s="323">
        <v>48.668840000000003</v>
      </c>
      <c r="X135" s="323">
        <v>49.189373000000003</v>
      </c>
      <c r="Y135" s="323">
        <v>0.169432</v>
      </c>
      <c r="Z135" s="323">
        <v>35845.4</v>
      </c>
      <c r="AA135" s="323">
        <v>1.5924</v>
      </c>
      <c r="AB135" s="323">
        <v>3</v>
      </c>
      <c r="AC135" s="323">
        <v>5</v>
      </c>
    </row>
    <row r="136" spans="1:29" x14ac:dyDescent="0.2">
      <c r="A136" t="s">
        <v>205</v>
      </c>
      <c r="B136" t="s">
        <v>206</v>
      </c>
      <c r="C136" t="s">
        <v>207</v>
      </c>
      <c r="D136" t="s">
        <v>208</v>
      </c>
      <c r="E136" s="323" t="s">
        <v>305</v>
      </c>
      <c r="F136" s="323" t="s">
        <v>293</v>
      </c>
      <c r="K136">
        <v>135</v>
      </c>
      <c r="L136" s="323">
        <v>3083.2512000000002</v>
      </c>
      <c r="M136" s="323">
        <v>41.661313999999997</v>
      </c>
      <c r="N136" s="323">
        <v>45.120486</v>
      </c>
      <c r="O136" s="323">
        <v>45.465147000000002</v>
      </c>
      <c r="P136" s="323">
        <v>18.644159999999999</v>
      </c>
      <c r="Q136" s="323">
        <v>19.485907000000001</v>
      </c>
      <c r="R136" s="323">
        <v>82.402193999999994</v>
      </c>
      <c r="S136" s="323">
        <v>80.201672000000002</v>
      </c>
      <c r="T136" s="323">
        <v>39.158712000000001</v>
      </c>
      <c r="U136" s="323">
        <v>41.611826000000001</v>
      </c>
      <c r="V136" s="323">
        <v>41.661259999999999</v>
      </c>
      <c r="W136" s="323">
        <v>45.120404000000001</v>
      </c>
      <c r="X136" s="323">
        <v>45.464979999999997</v>
      </c>
      <c r="Y136" s="323">
        <v>0.26063199999999997</v>
      </c>
      <c r="Z136" s="323">
        <v>24681.4</v>
      </c>
      <c r="AA136" s="323">
        <v>1.5681</v>
      </c>
      <c r="AB136" s="323">
        <v>3</v>
      </c>
      <c r="AC136" s="323">
        <v>5</v>
      </c>
    </row>
    <row r="137" spans="1:29" x14ac:dyDescent="0.2">
      <c r="A137" t="s">
        <v>205</v>
      </c>
      <c r="B137" t="s">
        <v>206</v>
      </c>
      <c r="C137" t="s">
        <v>207</v>
      </c>
      <c r="D137" t="s">
        <v>208</v>
      </c>
      <c r="E137" s="323" t="s">
        <v>305</v>
      </c>
      <c r="F137" s="323" t="s">
        <v>293</v>
      </c>
      <c r="K137">
        <v>160</v>
      </c>
      <c r="L137" s="323">
        <v>1498.4064000000001</v>
      </c>
      <c r="M137" s="323">
        <v>38.255273000000003</v>
      </c>
      <c r="N137" s="323">
        <v>41.600625000000001</v>
      </c>
      <c r="O137" s="323">
        <v>41.677334000000002</v>
      </c>
      <c r="P137" s="323">
        <v>14.759475999999999</v>
      </c>
      <c r="Q137" s="323">
        <v>15.819739999999999</v>
      </c>
      <c r="R137" s="323">
        <v>62.529719999999998</v>
      </c>
      <c r="S137" s="323">
        <v>60.408887</v>
      </c>
      <c r="T137" s="323">
        <v>34.628523999999999</v>
      </c>
      <c r="U137" s="323">
        <v>38.156996999999997</v>
      </c>
      <c r="V137" s="323">
        <v>38.255212999999998</v>
      </c>
      <c r="W137" s="323">
        <v>41.600493999999998</v>
      </c>
      <c r="X137" s="323">
        <v>41.677202999999999</v>
      </c>
      <c r="Y137" s="323">
        <v>0.410522</v>
      </c>
      <c r="Z137" s="323">
        <v>13610.4</v>
      </c>
      <c r="AA137" s="323">
        <v>1.2499</v>
      </c>
      <c r="AB137" s="323">
        <v>3</v>
      </c>
      <c r="AC137" s="323">
        <v>5</v>
      </c>
    </row>
    <row r="138" spans="1:29" x14ac:dyDescent="0.2">
      <c r="A138" t="s">
        <v>205</v>
      </c>
      <c r="B138" t="s">
        <v>206</v>
      </c>
      <c r="C138" t="s">
        <v>207</v>
      </c>
      <c r="D138" t="s">
        <v>208</v>
      </c>
      <c r="E138" s="323" t="s">
        <v>305</v>
      </c>
      <c r="F138" s="323" t="s">
        <v>293</v>
      </c>
      <c r="K138">
        <v>185</v>
      </c>
      <c r="L138" s="323">
        <v>673.19039999999995</v>
      </c>
      <c r="M138" s="323">
        <v>34.758709000000003</v>
      </c>
      <c r="N138" s="323">
        <v>38.472738</v>
      </c>
      <c r="O138" s="323">
        <v>37.955029000000003</v>
      </c>
      <c r="P138" s="323">
        <v>11.242029</v>
      </c>
      <c r="Q138" s="323">
        <v>12.30414</v>
      </c>
      <c r="R138" s="323">
        <v>35.235024000000003</v>
      </c>
      <c r="S138" s="323">
        <v>33.87782</v>
      </c>
      <c r="T138" s="323">
        <v>30.546310999999999</v>
      </c>
      <c r="U138" s="323">
        <v>34.713566999999998</v>
      </c>
      <c r="V138" s="323">
        <v>34.758529000000003</v>
      </c>
      <c r="W138" s="323">
        <v>38.472129000000002</v>
      </c>
      <c r="X138" s="323">
        <v>37.954900000000002</v>
      </c>
      <c r="Y138" s="323">
        <v>0.50220699999999996</v>
      </c>
      <c r="Z138" s="323">
        <v>4830.6000000000004</v>
      </c>
      <c r="AA138" s="323">
        <v>0.78949999999999998</v>
      </c>
      <c r="AB138" s="323">
        <v>3</v>
      </c>
      <c r="AC138" s="323">
        <v>5</v>
      </c>
    </row>
    <row r="139" spans="1:29" x14ac:dyDescent="0.2">
      <c r="A139" t="s">
        <v>205</v>
      </c>
      <c r="B139" t="s">
        <v>206</v>
      </c>
      <c r="C139" t="s">
        <v>207</v>
      </c>
      <c r="D139" t="s">
        <v>208</v>
      </c>
      <c r="E139" s="323" t="s">
        <v>305</v>
      </c>
      <c r="F139" s="323" t="s">
        <v>293</v>
      </c>
      <c r="K139">
        <v>210</v>
      </c>
      <c r="L139" s="323">
        <v>291.30239999999998</v>
      </c>
      <c r="M139" s="323">
        <v>31.492646000000001</v>
      </c>
      <c r="N139" s="323">
        <v>35.426658000000003</v>
      </c>
      <c r="O139" s="323">
        <v>34.388568999999997</v>
      </c>
      <c r="P139" s="323">
        <v>8.6073850000000007</v>
      </c>
      <c r="Q139" s="323">
        <v>9.4966670000000004</v>
      </c>
      <c r="R139" s="323">
        <v>8.9740260000000003</v>
      </c>
      <c r="S139" s="323">
        <v>8.5366499999999998</v>
      </c>
      <c r="T139" s="323">
        <v>27.078420000000001</v>
      </c>
      <c r="U139" s="323">
        <v>31.382849</v>
      </c>
      <c r="V139" s="323">
        <v>31.492466</v>
      </c>
      <c r="W139" s="323">
        <v>35.423788000000002</v>
      </c>
      <c r="X139" s="323">
        <v>34.388272000000001</v>
      </c>
      <c r="Y139" s="323">
        <v>0.45950800000000003</v>
      </c>
      <c r="Z139" s="323">
        <v>2022.7</v>
      </c>
      <c r="AA139" s="323">
        <v>0.84009999999999996</v>
      </c>
      <c r="AB139" s="323">
        <v>3</v>
      </c>
      <c r="AC139" s="323">
        <v>5</v>
      </c>
    </row>
    <row r="140" spans="1:29" x14ac:dyDescent="0.2">
      <c r="A140" t="s">
        <v>205</v>
      </c>
      <c r="B140" t="s">
        <v>206</v>
      </c>
      <c r="C140" t="s">
        <v>207</v>
      </c>
      <c r="D140" t="s">
        <v>208</v>
      </c>
      <c r="E140" s="323" t="s">
        <v>305</v>
      </c>
      <c r="F140" s="323" t="s">
        <v>294</v>
      </c>
      <c r="K140">
        <v>85</v>
      </c>
      <c r="L140" s="323">
        <v>25092.288</v>
      </c>
      <c r="M140" s="323">
        <v>47.762044000000003</v>
      </c>
      <c r="N140" s="323">
        <v>48.731830000000002</v>
      </c>
      <c r="O140" s="323">
        <v>53.776716999999998</v>
      </c>
      <c r="P140" s="323">
        <v>27.608509999999999</v>
      </c>
      <c r="Q140" s="323">
        <v>24.909504999999999</v>
      </c>
      <c r="R140" s="323">
        <v>92.238106000000002</v>
      </c>
      <c r="S140" s="323">
        <v>91.364956000000006</v>
      </c>
      <c r="T140" s="323">
        <v>48.716898</v>
      </c>
      <c r="U140" s="323">
        <v>49.441783000000001</v>
      </c>
      <c r="V140" s="323">
        <v>47.761992999999997</v>
      </c>
      <c r="W140" s="323">
        <v>48.731774999999999</v>
      </c>
      <c r="X140" s="323">
        <v>53.776696000000001</v>
      </c>
      <c r="Y140" s="323">
        <v>1.184053</v>
      </c>
      <c r="Z140" s="323">
        <v>43183.1</v>
      </c>
      <c r="AA140" s="323">
        <v>1.5147999999999999</v>
      </c>
      <c r="AB140" s="323">
        <v>4</v>
      </c>
      <c r="AC140" s="323">
        <v>5</v>
      </c>
    </row>
    <row r="141" spans="1:29" x14ac:dyDescent="0.2">
      <c r="A141" t="s">
        <v>205</v>
      </c>
      <c r="B141" t="s">
        <v>206</v>
      </c>
      <c r="C141" t="s">
        <v>207</v>
      </c>
      <c r="D141" t="s">
        <v>208</v>
      </c>
      <c r="E141" s="323" t="s">
        <v>305</v>
      </c>
      <c r="F141" s="323" t="s">
        <v>294</v>
      </c>
      <c r="K141">
        <v>110</v>
      </c>
      <c r="L141" s="323">
        <v>4814.6880000000001</v>
      </c>
      <c r="M141" s="323">
        <v>44.076543000000001</v>
      </c>
      <c r="N141" s="323">
        <v>46.541414000000003</v>
      </c>
      <c r="O141" s="323">
        <v>52.903398000000003</v>
      </c>
      <c r="P141" s="323">
        <v>23.022373999999999</v>
      </c>
      <c r="Q141" s="323">
        <v>20.709954</v>
      </c>
      <c r="R141" s="323">
        <v>83.691630000000004</v>
      </c>
      <c r="S141" s="323">
        <v>82.925586999999993</v>
      </c>
      <c r="T141" s="323">
        <v>43.964143</v>
      </c>
      <c r="U141" s="323">
        <v>47.625818000000002</v>
      </c>
      <c r="V141" s="323">
        <v>44.076486000000003</v>
      </c>
      <c r="W141" s="323">
        <v>46.541307000000003</v>
      </c>
      <c r="X141" s="323">
        <v>52.903212000000003</v>
      </c>
      <c r="Y141" s="323">
        <v>1.9412389999999999</v>
      </c>
      <c r="Z141" s="323">
        <v>15940.1</v>
      </c>
      <c r="AA141" s="323">
        <v>1.0456000000000001</v>
      </c>
      <c r="AB141" s="323">
        <v>4</v>
      </c>
      <c r="AC141" s="323">
        <v>5</v>
      </c>
    </row>
    <row r="142" spans="1:29" x14ac:dyDescent="0.2">
      <c r="A142" t="s">
        <v>205</v>
      </c>
      <c r="B142" t="s">
        <v>206</v>
      </c>
      <c r="C142" t="s">
        <v>207</v>
      </c>
      <c r="D142" t="s">
        <v>208</v>
      </c>
      <c r="E142" s="323" t="s">
        <v>305</v>
      </c>
      <c r="F142" s="323" t="s">
        <v>294</v>
      </c>
      <c r="K142">
        <v>135</v>
      </c>
      <c r="L142" s="323">
        <v>935.904</v>
      </c>
      <c r="M142" s="323">
        <v>42.606695000000002</v>
      </c>
      <c r="N142" s="323">
        <v>45.498649999999998</v>
      </c>
      <c r="O142" s="323">
        <v>52.105342999999998</v>
      </c>
      <c r="P142" s="323">
        <v>19.825951</v>
      </c>
      <c r="Q142" s="323">
        <v>18.417981999999999</v>
      </c>
      <c r="R142" s="323">
        <v>74.277114999999995</v>
      </c>
      <c r="S142" s="323">
        <v>73.352261999999996</v>
      </c>
      <c r="T142" s="323">
        <v>41.086551999999998</v>
      </c>
      <c r="U142" s="323">
        <v>46.709997000000001</v>
      </c>
      <c r="V142" s="323">
        <v>42.606631</v>
      </c>
      <c r="W142" s="323">
        <v>45.498551999999997</v>
      </c>
      <c r="X142" s="323">
        <v>52.104427999999999</v>
      </c>
      <c r="Y142" s="323">
        <v>2.3039879999999999</v>
      </c>
      <c r="Z142" s="323">
        <v>6479</v>
      </c>
      <c r="AA142" s="323">
        <v>1.0061</v>
      </c>
      <c r="AB142" s="323">
        <v>4</v>
      </c>
      <c r="AC142" s="323">
        <v>5</v>
      </c>
    </row>
    <row r="143" spans="1:29" x14ac:dyDescent="0.2">
      <c r="A143" t="s">
        <v>205</v>
      </c>
      <c r="B143" t="s">
        <v>206</v>
      </c>
      <c r="C143" t="s">
        <v>207</v>
      </c>
      <c r="D143" t="s">
        <v>208</v>
      </c>
      <c r="E143" s="323" t="s">
        <v>305</v>
      </c>
      <c r="F143" s="323" t="s">
        <v>294</v>
      </c>
      <c r="K143">
        <v>160</v>
      </c>
      <c r="L143" s="323">
        <v>436.99200000000002</v>
      </c>
      <c r="M143" s="323">
        <v>41.900226000000004</v>
      </c>
      <c r="N143" s="323">
        <v>44.330730000000003</v>
      </c>
      <c r="O143" s="323">
        <v>50.867153000000002</v>
      </c>
      <c r="P143" s="323">
        <v>18.193299</v>
      </c>
      <c r="Q143" s="323">
        <v>17.38823</v>
      </c>
      <c r="R143" s="323">
        <v>62.431460999999999</v>
      </c>
      <c r="S143" s="323">
        <v>61.591825</v>
      </c>
      <c r="T143" s="323">
        <v>39.690444999999997</v>
      </c>
      <c r="U143" s="323">
        <v>45.431336999999999</v>
      </c>
      <c r="V143" s="323">
        <v>41.900075999999999</v>
      </c>
      <c r="W143" s="323">
        <v>44.329408000000001</v>
      </c>
      <c r="X143" s="323">
        <v>50.866346</v>
      </c>
      <c r="Y143" s="323">
        <v>2.842082</v>
      </c>
      <c r="Z143" s="323">
        <v>2570.6999999999998</v>
      </c>
      <c r="AA143" s="323">
        <v>0.82530000000000003</v>
      </c>
      <c r="AB143" s="323">
        <v>3</v>
      </c>
      <c r="AC143" s="323">
        <v>5</v>
      </c>
    </row>
    <row r="144" spans="1:29" x14ac:dyDescent="0.2">
      <c r="A144" t="s">
        <v>205</v>
      </c>
      <c r="B144" t="s">
        <v>206</v>
      </c>
      <c r="C144" t="s">
        <v>207</v>
      </c>
      <c r="D144" t="s">
        <v>208</v>
      </c>
      <c r="E144" s="323" t="s">
        <v>305</v>
      </c>
      <c r="F144" s="323" t="s">
        <v>294</v>
      </c>
      <c r="K144">
        <v>185</v>
      </c>
      <c r="L144" s="323">
        <v>218.11199999999999</v>
      </c>
      <c r="M144" s="323">
        <v>40.722662</v>
      </c>
      <c r="N144" s="323">
        <v>42.566267000000003</v>
      </c>
      <c r="O144" s="323">
        <v>48.466847000000001</v>
      </c>
      <c r="P144" s="323">
        <v>16.318688999999999</v>
      </c>
      <c r="Q144" s="323">
        <v>15.989758999999999</v>
      </c>
      <c r="R144" s="323">
        <v>44.743437</v>
      </c>
      <c r="S144" s="323">
        <v>44.140701999999997</v>
      </c>
      <c r="T144" s="323">
        <v>37.777804000000003</v>
      </c>
      <c r="U144" s="323">
        <v>43.998804999999997</v>
      </c>
      <c r="V144" s="323">
        <v>40.722428000000001</v>
      </c>
      <c r="W144" s="323">
        <v>42.564030000000002</v>
      </c>
      <c r="X144" s="323">
        <v>48.465004</v>
      </c>
      <c r="Y144" s="323">
        <v>3.6618400000000002</v>
      </c>
      <c r="Z144" s="323">
        <v>1295.0999999999999</v>
      </c>
      <c r="AA144" s="323">
        <v>0.62219999999999998</v>
      </c>
      <c r="AB144" s="323">
        <v>3</v>
      </c>
      <c r="AC144" s="323">
        <v>5</v>
      </c>
    </row>
    <row r="145" spans="1:29" x14ac:dyDescent="0.2">
      <c r="A145" t="s">
        <v>205</v>
      </c>
      <c r="B145" t="s">
        <v>206</v>
      </c>
      <c r="C145" t="s">
        <v>207</v>
      </c>
      <c r="D145" t="s">
        <v>208</v>
      </c>
      <c r="E145" s="323" t="s">
        <v>305</v>
      </c>
      <c r="F145" s="323" t="s">
        <v>294</v>
      </c>
      <c r="K145">
        <v>210</v>
      </c>
      <c r="L145" s="323">
        <v>107.42400000000001</v>
      </c>
      <c r="M145" s="323">
        <v>38.868707000000001</v>
      </c>
      <c r="N145" s="323">
        <v>40.649445999999998</v>
      </c>
      <c r="O145" s="323">
        <v>46.628030000000003</v>
      </c>
      <c r="P145" s="323">
        <v>14.532197999999999</v>
      </c>
      <c r="Q145" s="323">
        <v>14.356438000000001</v>
      </c>
      <c r="R145" s="323">
        <v>22.720918000000001</v>
      </c>
      <c r="S145" s="323">
        <v>22.398322</v>
      </c>
      <c r="T145" s="323">
        <v>35.471859000000002</v>
      </c>
      <c r="U145" s="323">
        <v>41.633251999999999</v>
      </c>
      <c r="V145" s="323">
        <v>38.868377000000002</v>
      </c>
      <c r="W145" s="323">
        <v>40.643949999999997</v>
      </c>
      <c r="X145" s="323">
        <v>46.569400999999999</v>
      </c>
      <c r="Y145" s="323">
        <v>3.979409</v>
      </c>
      <c r="Z145" s="323">
        <v>650.29999999999995</v>
      </c>
      <c r="AA145" s="323">
        <v>0.63180000000000003</v>
      </c>
      <c r="AB145" s="323">
        <v>3</v>
      </c>
      <c r="AC145" s="323">
        <v>5</v>
      </c>
    </row>
    <row r="146" spans="1:29" x14ac:dyDescent="0.2">
      <c r="A146" t="s">
        <v>205</v>
      </c>
      <c r="B146" t="s">
        <v>206</v>
      </c>
      <c r="C146" t="s">
        <v>207</v>
      </c>
      <c r="D146" t="s">
        <v>208</v>
      </c>
      <c r="E146" s="323" t="s">
        <v>306</v>
      </c>
      <c r="F146" s="323" t="s">
        <v>312</v>
      </c>
      <c r="K146">
        <v>85</v>
      </c>
      <c r="L146" s="323">
        <v>16429.977599999998</v>
      </c>
      <c r="M146" s="323">
        <v>50.746599000000003</v>
      </c>
      <c r="N146" s="323">
        <v>51.137611999999997</v>
      </c>
      <c r="O146" s="323">
        <v>47.868524999999998</v>
      </c>
      <c r="P146" s="323">
        <v>31.974943</v>
      </c>
      <c r="Q146" s="323">
        <v>26.010117999999999</v>
      </c>
      <c r="R146" s="323">
        <v>90.846267999999995</v>
      </c>
      <c r="S146" s="323">
        <v>90.360139000000004</v>
      </c>
      <c r="T146" s="323">
        <v>48.750031999999997</v>
      </c>
      <c r="U146" s="323">
        <v>48.404203000000003</v>
      </c>
      <c r="V146" s="323">
        <v>50.746597000000001</v>
      </c>
      <c r="W146" s="323">
        <v>51.137608999999998</v>
      </c>
      <c r="X146" s="323">
        <v>47.868521000000001</v>
      </c>
      <c r="Y146" s="323">
        <v>4.2118900000000004</v>
      </c>
      <c r="Z146" s="323">
        <v>37981.4</v>
      </c>
      <c r="AA146" s="323">
        <v>5.8178000000000001</v>
      </c>
      <c r="AB146" s="323">
        <v>12</v>
      </c>
      <c r="AC146" s="323">
        <v>11</v>
      </c>
    </row>
    <row r="147" spans="1:29" x14ac:dyDescent="0.2">
      <c r="A147" t="s">
        <v>205</v>
      </c>
      <c r="B147" t="s">
        <v>206</v>
      </c>
      <c r="C147" t="s">
        <v>207</v>
      </c>
      <c r="D147" t="s">
        <v>208</v>
      </c>
      <c r="E147" s="323" t="s">
        <v>306</v>
      </c>
      <c r="F147" s="323" t="s">
        <v>312</v>
      </c>
      <c r="K147">
        <v>110</v>
      </c>
      <c r="L147" s="323">
        <v>4338.8927999999996</v>
      </c>
      <c r="M147" s="323">
        <v>48.610194999999997</v>
      </c>
      <c r="N147" s="323">
        <v>50.773690000000002</v>
      </c>
      <c r="O147" s="323">
        <v>46.937711999999998</v>
      </c>
      <c r="P147" s="323">
        <v>26.880800000000001</v>
      </c>
      <c r="Q147" s="323">
        <v>23.070596999999999</v>
      </c>
      <c r="R147" s="323">
        <v>84.483806000000001</v>
      </c>
      <c r="S147" s="323">
        <v>84.016542999999999</v>
      </c>
      <c r="T147" s="323">
        <v>45.630175999999999</v>
      </c>
      <c r="U147" s="323">
        <v>47.549306000000001</v>
      </c>
      <c r="V147" s="323">
        <v>48.610188000000001</v>
      </c>
      <c r="W147" s="323">
        <v>50.773682999999998</v>
      </c>
      <c r="X147" s="323">
        <v>46.937703999999997</v>
      </c>
      <c r="Y147" s="323">
        <v>4.8009919999999999</v>
      </c>
      <c r="Z147" s="323">
        <v>19787.900000000001</v>
      </c>
      <c r="AA147" s="323">
        <v>5.1676000000000002</v>
      </c>
      <c r="AB147" s="323">
        <v>12</v>
      </c>
      <c r="AC147" s="323">
        <v>11</v>
      </c>
    </row>
    <row r="148" spans="1:29" x14ac:dyDescent="0.2">
      <c r="A148" t="s">
        <v>205</v>
      </c>
      <c r="B148" t="s">
        <v>206</v>
      </c>
      <c r="C148" t="s">
        <v>207</v>
      </c>
      <c r="D148" t="s">
        <v>208</v>
      </c>
      <c r="E148" s="323" t="s">
        <v>306</v>
      </c>
      <c r="F148" s="323" t="s">
        <v>312</v>
      </c>
      <c r="K148">
        <v>135</v>
      </c>
      <c r="L148" s="323">
        <v>1338.6623999999999</v>
      </c>
      <c r="M148" s="323">
        <v>46.756239000000001</v>
      </c>
      <c r="N148" s="323">
        <v>50.428536000000001</v>
      </c>
      <c r="O148" s="323">
        <v>46.070922000000003</v>
      </c>
      <c r="P148" s="323">
        <v>22.773661000000001</v>
      </c>
      <c r="Q148" s="323">
        <v>20.748676</v>
      </c>
      <c r="R148" s="323">
        <v>73.736350000000002</v>
      </c>
      <c r="S148" s="323">
        <v>73.241896999999994</v>
      </c>
      <c r="T148" s="323">
        <v>43.141841999999997</v>
      </c>
      <c r="U148" s="323">
        <v>46.717067</v>
      </c>
      <c r="V148" s="323">
        <v>46.756230000000002</v>
      </c>
      <c r="W148" s="323">
        <v>50.428420000000003</v>
      </c>
      <c r="X148" s="323">
        <v>46.070919000000004</v>
      </c>
      <c r="Y148" s="323">
        <v>5.4329499999999999</v>
      </c>
      <c r="Z148" s="323">
        <v>11779.3</v>
      </c>
      <c r="AA148" s="323">
        <v>3.4517000000000002</v>
      </c>
      <c r="AB148" s="323">
        <v>12</v>
      </c>
      <c r="AC148" s="323">
        <v>11</v>
      </c>
    </row>
    <row r="149" spans="1:29" x14ac:dyDescent="0.2">
      <c r="A149" t="s">
        <v>205</v>
      </c>
      <c r="B149" t="s">
        <v>206</v>
      </c>
      <c r="C149" t="s">
        <v>207</v>
      </c>
      <c r="D149" t="s">
        <v>208</v>
      </c>
      <c r="E149" s="323" t="s">
        <v>306</v>
      </c>
      <c r="F149" s="323" t="s">
        <v>312</v>
      </c>
      <c r="K149">
        <v>160</v>
      </c>
      <c r="L149" s="323">
        <v>458.15039999999999</v>
      </c>
      <c r="M149" s="323">
        <v>45.078702</v>
      </c>
      <c r="N149" s="323">
        <v>49.783847000000002</v>
      </c>
      <c r="O149" s="323">
        <v>45.038763000000003</v>
      </c>
      <c r="P149" s="323">
        <v>19.484556000000001</v>
      </c>
      <c r="Q149" s="323">
        <v>18.986139000000001</v>
      </c>
      <c r="R149" s="323">
        <v>58.797418</v>
      </c>
      <c r="S149" s="323">
        <v>58.578878000000003</v>
      </c>
      <c r="T149" s="323">
        <v>41.172471999999999</v>
      </c>
      <c r="U149" s="323">
        <v>45.812536000000001</v>
      </c>
      <c r="V149" s="323">
        <v>45.078693999999999</v>
      </c>
      <c r="W149" s="323">
        <v>49.783526999999999</v>
      </c>
      <c r="X149" s="323">
        <v>45.038738000000002</v>
      </c>
      <c r="Y149" s="323">
        <v>6.2590000000000003</v>
      </c>
      <c r="Z149" s="323">
        <v>3466.1</v>
      </c>
      <c r="AA149" s="323">
        <v>3.1623999999999999</v>
      </c>
      <c r="AB149" s="323">
        <v>12</v>
      </c>
      <c r="AC149" s="323">
        <v>11</v>
      </c>
    </row>
    <row r="150" spans="1:29" x14ac:dyDescent="0.2">
      <c r="A150" t="s">
        <v>205</v>
      </c>
      <c r="B150" t="s">
        <v>206</v>
      </c>
      <c r="C150" t="s">
        <v>207</v>
      </c>
      <c r="D150" t="s">
        <v>208</v>
      </c>
      <c r="E150" s="323" t="s">
        <v>306</v>
      </c>
      <c r="F150" s="323" t="s">
        <v>312</v>
      </c>
      <c r="K150">
        <v>185</v>
      </c>
      <c r="L150" s="323">
        <v>169.7664</v>
      </c>
      <c r="M150" s="323">
        <v>43.465803999999999</v>
      </c>
      <c r="N150" s="323">
        <v>49.841258000000003</v>
      </c>
      <c r="O150" s="323">
        <v>43.788884000000003</v>
      </c>
      <c r="P150" s="323">
        <v>17.128858000000001</v>
      </c>
      <c r="Q150" s="323">
        <v>17.784206000000001</v>
      </c>
      <c r="R150" s="323">
        <v>47.336033999999998</v>
      </c>
      <c r="S150" s="323">
        <v>47.256957999999997</v>
      </c>
      <c r="T150" s="323">
        <v>39.528998000000001</v>
      </c>
      <c r="U150" s="323">
        <v>44.739553000000001</v>
      </c>
      <c r="V150" s="323">
        <v>43.465801999999996</v>
      </c>
      <c r="W150" s="323">
        <v>49.841242999999999</v>
      </c>
      <c r="X150" s="323">
        <v>43.788812999999998</v>
      </c>
      <c r="Y150" s="323">
        <v>5.0758330000000003</v>
      </c>
      <c r="Z150" s="323">
        <v>2386.6999999999998</v>
      </c>
      <c r="AA150" s="323">
        <v>2.8260999999999998</v>
      </c>
      <c r="AB150" s="323">
        <v>12</v>
      </c>
      <c r="AC150" s="323">
        <v>11</v>
      </c>
    </row>
    <row r="151" spans="1:29" x14ac:dyDescent="0.2">
      <c r="A151" t="s">
        <v>205</v>
      </c>
      <c r="B151" t="s">
        <v>206</v>
      </c>
      <c r="C151" t="s">
        <v>207</v>
      </c>
      <c r="D151" t="s">
        <v>208</v>
      </c>
      <c r="E151" s="323" t="s">
        <v>306</v>
      </c>
      <c r="F151" s="323" t="s">
        <v>312</v>
      </c>
      <c r="K151">
        <v>210</v>
      </c>
      <c r="L151" s="323">
        <v>83.020799999999994</v>
      </c>
      <c r="M151" s="323">
        <v>41.446213</v>
      </c>
      <c r="N151" s="323">
        <v>49.400486999999998</v>
      </c>
      <c r="O151" s="323">
        <v>41.891162999999999</v>
      </c>
      <c r="P151" s="323">
        <v>15.075984</v>
      </c>
      <c r="Q151" s="323">
        <v>16.813098</v>
      </c>
      <c r="R151" s="323">
        <v>42.455241000000001</v>
      </c>
      <c r="S151" s="323">
        <v>42.340164000000001</v>
      </c>
      <c r="T151" s="323">
        <v>37.501055000000001</v>
      </c>
      <c r="U151" s="323">
        <v>42.966664000000002</v>
      </c>
      <c r="V151" s="323">
        <v>41.445940999999998</v>
      </c>
      <c r="W151" s="323">
        <v>49.400472000000001</v>
      </c>
      <c r="X151" s="323">
        <v>41.886119999999998</v>
      </c>
      <c r="Y151" s="323">
        <v>6.2629679999999999</v>
      </c>
      <c r="Z151" s="323">
        <v>1998</v>
      </c>
      <c r="AA151" s="323">
        <v>2.1132</v>
      </c>
      <c r="AB151" s="323">
        <v>12</v>
      </c>
      <c r="AC151" s="323">
        <v>11</v>
      </c>
    </row>
    <row r="152" spans="1:29" x14ac:dyDescent="0.2">
      <c r="A152" t="s">
        <v>205</v>
      </c>
      <c r="B152" t="s">
        <v>206</v>
      </c>
      <c r="C152" t="s">
        <v>207</v>
      </c>
      <c r="D152" t="s">
        <v>208</v>
      </c>
      <c r="E152" s="323" t="s">
        <v>306</v>
      </c>
      <c r="F152" s="323" t="s">
        <v>313</v>
      </c>
      <c r="K152">
        <v>85</v>
      </c>
      <c r="L152" s="323">
        <v>4406.9759999999997</v>
      </c>
      <c r="M152" s="323">
        <v>52.666041999999997</v>
      </c>
      <c r="N152" s="323">
        <v>56.920110000000001</v>
      </c>
      <c r="O152" s="323">
        <v>51.836126</v>
      </c>
      <c r="P152" s="323">
        <v>28.214164</v>
      </c>
      <c r="Q152" s="323">
        <v>28.581225</v>
      </c>
      <c r="R152" s="323">
        <v>95.957874000000004</v>
      </c>
      <c r="S152" s="323">
        <v>95.281656999999996</v>
      </c>
      <c r="T152" s="323">
        <v>51.255588000000003</v>
      </c>
      <c r="U152" s="323">
        <v>54.304935</v>
      </c>
      <c r="V152" s="323">
        <v>52.657656000000003</v>
      </c>
      <c r="W152" s="323">
        <v>56.884461999999999</v>
      </c>
      <c r="X152" s="323">
        <v>51.777028999999999</v>
      </c>
      <c r="Y152" s="323">
        <v>5.787058</v>
      </c>
      <c r="Z152" s="323">
        <v>21637.9</v>
      </c>
      <c r="AA152" s="323">
        <v>1.0645</v>
      </c>
      <c r="AB152" s="323">
        <v>4</v>
      </c>
      <c r="AC152" s="323">
        <v>5</v>
      </c>
    </row>
    <row r="153" spans="1:29" x14ac:dyDescent="0.2">
      <c r="A153" t="s">
        <v>205</v>
      </c>
      <c r="B153" t="s">
        <v>206</v>
      </c>
      <c r="C153" t="s">
        <v>207</v>
      </c>
      <c r="D153" t="s">
        <v>208</v>
      </c>
      <c r="E153" s="323" t="s">
        <v>306</v>
      </c>
      <c r="F153" s="323" t="s">
        <v>313</v>
      </c>
      <c r="K153">
        <v>110</v>
      </c>
      <c r="L153" s="323">
        <v>1520.9856</v>
      </c>
      <c r="M153" s="323">
        <v>49.783116</v>
      </c>
      <c r="N153" s="323">
        <v>54.571243000000003</v>
      </c>
      <c r="O153" s="323">
        <v>49.139457999999998</v>
      </c>
      <c r="P153" s="323">
        <v>24.298041999999999</v>
      </c>
      <c r="Q153" s="323">
        <v>25.015657999999998</v>
      </c>
      <c r="R153" s="323">
        <v>89.855440000000002</v>
      </c>
      <c r="S153" s="323">
        <v>89.038578999999999</v>
      </c>
      <c r="T153" s="323">
        <v>47.141382999999998</v>
      </c>
      <c r="U153" s="323">
        <v>51.616840000000003</v>
      </c>
      <c r="V153" s="323">
        <v>49.777434999999997</v>
      </c>
      <c r="W153" s="323">
        <v>54.526961</v>
      </c>
      <c r="X153" s="323">
        <v>49.063144999999999</v>
      </c>
      <c r="Y153" s="323">
        <v>5.9245710000000003</v>
      </c>
      <c r="Z153" s="323">
        <v>8401.7000000000007</v>
      </c>
      <c r="AA153" s="323">
        <v>1.0842000000000001</v>
      </c>
      <c r="AB153" s="323">
        <v>4</v>
      </c>
      <c r="AC153" s="323">
        <v>5</v>
      </c>
    </row>
    <row r="154" spans="1:29" x14ac:dyDescent="0.2">
      <c r="A154" t="s">
        <v>205</v>
      </c>
      <c r="B154" t="s">
        <v>206</v>
      </c>
      <c r="C154" t="s">
        <v>207</v>
      </c>
      <c r="D154" t="s">
        <v>208</v>
      </c>
      <c r="E154" s="323" t="s">
        <v>306</v>
      </c>
      <c r="F154" s="323" t="s">
        <v>313</v>
      </c>
      <c r="K154">
        <v>135</v>
      </c>
      <c r="L154" s="323">
        <v>570.54719999999998</v>
      </c>
      <c r="M154" s="323">
        <v>47.590052</v>
      </c>
      <c r="N154" s="323">
        <v>52.108595999999999</v>
      </c>
      <c r="O154" s="323">
        <v>46.902709000000002</v>
      </c>
      <c r="P154" s="323">
        <v>21.259003</v>
      </c>
      <c r="Q154" s="323">
        <v>22.239536000000001</v>
      </c>
      <c r="R154" s="323">
        <v>80.175208999999995</v>
      </c>
      <c r="S154" s="323">
        <v>79.345438999999999</v>
      </c>
      <c r="T154" s="323">
        <v>43.875751000000001</v>
      </c>
      <c r="U154" s="323">
        <v>48.852747999999998</v>
      </c>
      <c r="V154" s="323">
        <v>47.58708</v>
      </c>
      <c r="W154" s="323">
        <v>52.072702999999997</v>
      </c>
      <c r="X154" s="323">
        <v>46.820444999999999</v>
      </c>
      <c r="Y154" s="323">
        <v>6.1656940000000002</v>
      </c>
      <c r="Z154" s="323">
        <v>4778.8999999999996</v>
      </c>
      <c r="AA154" s="323">
        <v>0.72140000000000004</v>
      </c>
      <c r="AB154" s="323">
        <v>4</v>
      </c>
      <c r="AC154" s="323">
        <v>5</v>
      </c>
    </row>
    <row r="155" spans="1:29" x14ac:dyDescent="0.2">
      <c r="A155" t="s">
        <v>205</v>
      </c>
      <c r="B155" t="s">
        <v>206</v>
      </c>
      <c r="C155" t="s">
        <v>207</v>
      </c>
      <c r="D155" t="s">
        <v>208</v>
      </c>
      <c r="E155" s="323" t="s">
        <v>306</v>
      </c>
      <c r="F155" s="323" t="s">
        <v>313</v>
      </c>
      <c r="K155">
        <v>160</v>
      </c>
      <c r="L155" s="323">
        <v>238.6944</v>
      </c>
      <c r="M155" s="323">
        <v>45.627003999999999</v>
      </c>
      <c r="N155" s="323">
        <v>49.276663999999997</v>
      </c>
      <c r="O155" s="323">
        <v>44.634349999999998</v>
      </c>
      <c r="P155" s="323">
        <v>19.065785000000002</v>
      </c>
      <c r="Q155" s="323">
        <v>20.111128000000001</v>
      </c>
      <c r="R155" s="323">
        <v>67.279245000000003</v>
      </c>
      <c r="S155" s="323">
        <v>66.537249000000003</v>
      </c>
      <c r="T155" s="323">
        <v>41.297406000000002</v>
      </c>
      <c r="U155" s="323">
        <v>45.810993000000003</v>
      </c>
      <c r="V155" s="323">
        <v>45.623921000000003</v>
      </c>
      <c r="W155" s="323">
        <v>49.252887999999999</v>
      </c>
      <c r="X155" s="323">
        <v>44.572133999999998</v>
      </c>
      <c r="Y155" s="323">
        <v>6.205222</v>
      </c>
      <c r="Z155" s="323">
        <v>1574.2</v>
      </c>
      <c r="AA155" s="323">
        <v>1.0051000000000001</v>
      </c>
      <c r="AB155" s="323">
        <v>4</v>
      </c>
      <c r="AC155" s="323">
        <v>5</v>
      </c>
    </row>
    <row r="156" spans="1:29" x14ac:dyDescent="0.2">
      <c r="A156" t="s">
        <v>205</v>
      </c>
      <c r="B156" t="s">
        <v>206</v>
      </c>
      <c r="C156" t="s">
        <v>207</v>
      </c>
      <c r="D156" t="s">
        <v>208</v>
      </c>
      <c r="E156" s="323" t="s">
        <v>306</v>
      </c>
      <c r="F156" s="323" t="s">
        <v>313</v>
      </c>
      <c r="K156">
        <v>185</v>
      </c>
      <c r="L156" s="323">
        <v>113.28</v>
      </c>
      <c r="M156" s="323">
        <v>43.405808999999998</v>
      </c>
      <c r="N156" s="323">
        <v>45.851357</v>
      </c>
      <c r="O156" s="323">
        <v>42.089139000000003</v>
      </c>
      <c r="P156" s="323">
        <v>17.345018</v>
      </c>
      <c r="Q156" s="323">
        <v>18.282101000000001</v>
      </c>
      <c r="R156" s="323">
        <v>52.993986999999997</v>
      </c>
      <c r="S156" s="323">
        <v>52.346997000000002</v>
      </c>
      <c r="T156" s="323">
        <v>38.741076999999997</v>
      </c>
      <c r="U156" s="323">
        <v>42.502263999999997</v>
      </c>
      <c r="V156" s="323">
        <v>43.403070999999997</v>
      </c>
      <c r="W156" s="323">
        <v>45.83755</v>
      </c>
      <c r="X156" s="323">
        <v>42.049086000000003</v>
      </c>
      <c r="Y156" s="323">
        <v>5.2699369999999996</v>
      </c>
      <c r="Z156" s="323">
        <v>656.8</v>
      </c>
      <c r="AA156" s="323">
        <v>0.6512</v>
      </c>
      <c r="AB156" s="323">
        <v>4</v>
      </c>
      <c r="AC156" s="323">
        <v>5</v>
      </c>
    </row>
    <row r="157" spans="1:29" x14ac:dyDescent="0.2">
      <c r="A157" t="s">
        <v>205</v>
      </c>
      <c r="B157" t="s">
        <v>206</v>
      </c>
      <c r="C157" t="s">
        <v>207</v>
      </c>
      <c r="D157" t="s">
        <v>208</v>
      </c>
      <c r="E157" s="323" t="s">
        <v>306</v>
      </c>
      <c r="F157" s="323" t="s">
        <v>313</v>
      </c>
      <c r="K157">
        <v>210</v>
      </c>
      <c r="L157" s="323">
        <v>56.332799999999999</v>
      </c>
      <c r="M157" s="323">
        <v>40.869790999999999</v>
      </c>
      <c r="N157" s="323">
        <v>42.278391999999997</v>
      </c>
      <c r="O157" s="323">
        <v>39.087063000000001</v>
      </c>
      <c r="P157" s="323">
        <v>15.810281</v>
      </c>
      <c r="Q157" s="323">
        <v>16.736162</v>
      </c>
      <c r="R157" s="323">
        <v>41.154623999999998</v>
      </c>
      <c r="S157" s="323">
        <v>40.616549999999997</v>
      </c>
      <c r="T157" s="323">
        <v>36.000064999999999</v>
      </c>
      <c r="U157" s="323">
        <v>39.264685999999998</v>
      </c>
      <c r="V157" s="323">
        <v>40.866078999999999</v>
      </c>
      <c r="W157" s="323">
        <v>42.243160000000003</v>
      </c>
      <c r="X157" s="323">
        <v>39.070036999999999</v>
      </c>
      <c r="Y157" s="323">
        <v>5.0654370000000002</v>
      </c>
      <c r="Z157" s="323">
        <v>609.9</v>
      </c>
      <c r="AA157" s="323">
        <v>0.57299999999999995</v>
      </c>
      <c r="AB157" s="323">
        <v>4</v>
      </c>
      <c r="AC157" s="323">
        <v>5</v>
      </c>
    </row>
    <row r="158" spans="1:29" x14ac:dyDescent="0.2">
      <c r="A158" t="s">
        <v>205</v>
      </c>
      <c r="B158" t="s">
        <v>206</v>
      </c>
      <c r="C158" t="s">
        <v>207</v>
      </c>
      <c r="D158" t="s">
        <v>208</v>
      </c>
      <c r="E158" s="323" t="s">
        <v>307</v>
      </c>
      <c r="F158" s="323" t="s">
        <v>295</v>
      </c>
      <c r="K158">
        <v>85</v>
      </c>
      <c r="L158" s="323">
        <v>65232.383999999998</v>
      </c>
      <c r="M158" s="323">
        <v>55.854714000000001</v>
      </c>
      <c r="N158" s="323">
        <v>62.237592999999997</v>
      </c>
      <c r="O158" s="323">
        <v>62.103546000000001</v>
      </c>
      <c r="P158" s="323">
        <v>47.02355</v>
      </c>
      <c r="Q158" s="323">
        <v>41.288379999999997</v>
      </c>
      <c r="R158" s="323">
        <v>97.086093000000005</v>
      </c>
      <c r="S158" s="323">
        <v>96.434871999999999</v>
      </c>
      <c r="T158" s="323">
        <v>60.561159000000004</v>
      </c>
      <c r="U158" s="323">
        <v>65.380173999999997</v>
      </c>
      <c r="V158" s="323">
        <v>55.853732999999998</v>
      </c>
      <c r="W158" s="323">
        <v>62.231651999999997</v>
      </c>
      <c r="X158" s="323">
        <v>62.098472000000001</v>
      </c>
      <c r="Y158" s="323">
        <v>3.0661999999999998E-2</v>
      </c>
      <c r="Z158" s="323">
        <v>75190</v>
      </c>
      <c r="AA158" s="323">
        <v>3.0350000000000001</v>
      </c>
      <c r="AB158" s="323">
        <v>9</v>
      </c>
      <c r="AC158" s="323">
        <v>6</v>
      </c>
    </row>
    <row r="159" spans="1:29" x14ac:dyDescent="0.2">
      <c r="A159" t="s">
        <v>205</v>
      </c>
      <c r="B159" t="s">
        <v>206</v>
      </c>
      <c r="C159" t="s">
        <v>207</v>
      </c>
      <c r="D159" t="s">
        <v>208</v>
      </c>
      <c r="E159" s="323" t="s">
        <v>307</v>
      </c>
      <c r="F159" s="323" t="s">
        <v>295</v>
      </c>
      <c r="K159">
        <v>110</v>
      </c>
      <c r="L159" s="323">
        <v>41582.207999999999</v>
      </c>
      <c r="M159" s="323">
        <v>50.621088</v>
      </c>
      <c r="N159" s="323">
        <v>58.706071000000001</v>
      </c>
      <c r="O159" s="323">
        <v>57.975490999999998</v>
      </c>
      <c r="P159" s="323">
        <v>41.507624</v>
      </c>
      <c r="Q159" s="323">
        <v>37.140861000000001</v>
      </c>
      <c r="R159" s="323">
        <v>96.548621999999995</v>
      </c>
      <c r="S159" s="323">
        <v>95.447772000000001</v>
      </c>
      <c r="T159" s="323">
        <v>55.823498000000001</v>
      </c>
      <c r="U159" s="323">
        <v>60.707030000000003</v>
      </c>
      <c r="V159" s="323">
        <v>50.620987</v>
      </c>
      <c r="W159" s="323">
        <v>58.701898</v>
      </c>
      <c r="X159" s="323">
        <v>57.973070999999997</v>
      </c>
      <c r="Y159" s="323">
        <v>2.6709E-2</v>
      </c>
      <c r="Z159" s="323">
        <v>65871.600000000006</v>
      </c>
      <c r="AA159" s="323">
        <v>3.7008999999999999</v>
      </c>
      <c r="AB159" s="323">
        <v>9</v>
      </c>
      <c r="AC159" s="323">
        <v>6</v>
      </c>
    </row>
    <row r="160" spans="1:29" x14ac:dyDescent="0.2">
      <c r="A160" t="s">
        <v>205</v>
      </c>
      <c r="B160" t="s">
        <v>206</v>
      </c>
      <c r="C160" t="s">
        <v>207</v>
      </c>
      <c r="D160" t="s">
        <v>208</v>
      </c>
      <c r="E160" s="323" t="s">
        <v>307</v>
      </c>
      <c r="F160" s="323" t="s">
        <v>295</v>
      </c>
      <c r="K160">
        <v>135</v>
      </c>
      <c r="L160" s="323">
        <v>24973.056</v>
      </c>
      <c r="M160" s="323">
        <v>45.546005000000001</v>
      </c>
      <c r="N160" s="323">
        <v>55.324703999999997</v>
      </c>
      <c r="O160" s="323">
        <v>54.212524000000002</v>
      </c>
      <c r="P160" s="323">
        <v>36.702207999999999</v>
      </c>
      <c r="Q160" s="323">
        <v>32.746620999999998</v>
      </c>
      <c r="R160" s="323">
        <v>94.942359999999994</v>
      </c>
      <c r="S160" s="323">
        <v>93.200283999999996</v>
      </c>
      <c r="T160" s="323">
        <v>49.918066000000003</v>
      </c>
      <c r="U160" s="323">
        <v>56.030222000000002</v>
      </c>
      <c r="V160" s="323">
        <v>45.545903000000003</v>
      </c>
      <c r="W160" s="323">
        <v>55.321326999999997</v>
      </c>
      <c r="X160" s="323">
        <v>54.207424000000003</v>
      </c>
      <c r="Y160" s="323">
        <v>6.0219000000000002E-2</v>
      </c>
      <c r="Z160" s="323">
        <v>75930.100000000006</v>
      </c>
      <c r="AA160" s="323">
        <v>3.4597000000000002</v>
      </c>
      <c r="AB160" s="323">
        <v>9</v>
      </c>
      <c r="AC160" s="323">
        <v>6</v>
      </c>
    </row>
    <row r="161" spans="1:32" x14ac:dyDescent="0.2">
      <c r="A161" t="s">
        <v>205</v>
      </c>
      <c r="B161" t="s">
        <v>206</v>
      </c>
      <c r="C161" t="s">
        <v>207</v>
      </c>
      <c r="D161" t="s">
        <v>208</v>
      </c>
      <c r="E161" s="323" t="s">
        <v>307</v>
      </c>
      <c r="F161" s="323" t="s">
        <v>295</v>
      </c>
      <c r="K161">
        <v>160</v>
      </c>
      <c r="L161" s="323">
        <v>14793.791999999999</v>
      </c>
      <c r="M161" s="323">
        <v>40.715924000000001</v>
      </c>
      <c r="N161" s="323">
        <v>50.879899999999999</v>
      </c>
      <c r="O161" s="323">
        <v>50.920651999999997</v>
      </c>
      <c r="P161" s="323">
        <v>31.330880000000001</v>
      </c>
      <c r="Q161" s="323">
        <v>27.584296999999999</v>
      </c>
      <c r="R161" s="323">
        <v>90.861828000000003</v>
      </c>
      <c r="S161" s="323">
        <v>88.282359</v>
      </c>
      <c r="T161" s="323">
        <v>43.050590999999997</v>
      </c>
      <c r="U161" s="323">
        <v>49.501990999999997</v>
      </c>
      <c r="V161" s="323">
        <v>40.715789999999998</v>
      </c>
      <c r="W161" s="323">
        <v>50.874310999999999</v>
      </c>
      <c r="X161" s="323">
        <v>50.920549000000001</v>
      </c>
      <c r="Y161" s="323">
        <v>0.106555</v>
      </c>
      <c r="Z161" s="323">
        <v>60403.8</v>
      </c>
      <c r="AA161" s="323">
        <v>3.2465000000000002</v>
      </c>
      <c r="AB161" s="323">
        <v>9</v>
      </c>
      <c r="AC161" s="323">
        <v>6</v>
      </c>
    </row>
    <row r="162" spans="1:32" x14ac:dyDescent="0.2">
      <c r="A162" t="s">
        <v>205</v>
      </c>
      <c r="B162" t="s">
        <v>206</v>
      </c>
      <c r="C162" t="s">
        <v>207</v>
      </c>
      <c r="D162" t="s">
        <v>208</v>
      </c>
      <c r="E162" s="323" t="s">
        <v>307</v>
      </c>
      <c r="F162" s="323" t="s">
        <v>295</v>
      </c>
      <c r="K162">
        <v>185</v>
      </c>
      <c r="L162" s="323">
        <v>8437.2479999999996</v>
      </c>
      <c r="M162" s="323">
        <v>35.857985999999997</v>
      </c>
      <c r="N162" s="323">
        <v>47.117852999999997</v>
      </c>
      <c r="O162" s="323">
        <v>47.821218000000002</v>
      </c>
      <c r="P162" s="323">
        <v>24.576242000000001</v>
      </c>
      <c r="Q162" s="323">
        <v>21.560144000000001</v>
      </c>
      <c r="R162" s="323">
        <v>81.424424999999999</v>
      </c>
      <c r="S162" s="323">
        <v>78.170135999999999</v>
      </c>
      <c r="T162" s="323">
        <v>35.729993</v>
      </c>
      <c r="U162" s="323">
        <v>44.917876999999997</v>
      </c>
      <c r="V162" s="323">
        <v>35.857298999999998</v>
      </c>
      <c r="W162" s="323">
        <v>47.102226999999999</v>
      </c>
      <c r="X162" s="323">
        <v>47.818370000000002</v>
      </c>
      <c r="Y162" s="323">
        <v>2.1448999999999999E-2</v>
      </c>
      <c r="Z162" s="323">
        <v>47722.5</v>
      </c>
      <c r="AA162" s="323">
        <v>3.7461000000000002</v>
      </c>
      <c r="AB162" s="323">
        <v>9</v>
      </c>
      <c r="AC162" s="323">
        <v>6</v>
      </c>
    </row>
    <row r="163" spans="1:32" x14ac:dyDescent="0.2">
      <c r="A163" t="s">
        <v>205</v>
      </c>
      <c r="B163" t="s">
        <v>206</v>
      </c>
      <c r="C163" t="s">
        <v>207</v>
      </c>
      <c r="D163" t="s">
        <v>208</v>
      </c>
      <c r="E163" s="323" t="s">
        <v>307</v>
      </c>
      <c r="F163" s="323" t="s">
        <v>295</v>
      </c>
      <c r="K163">
        <v>210</v>
      </c>
      <c r="L163" s="323">
        <v>4674.8159999999998</v>
      </c>
      <c r="M163" s="323">
        <v>31.328330000000001</v>
      </c>
      <c r="N163" s="323">
        <v>43.509602999999998</v>
      </c>
      <c r="O163" s="323">
        <v>43.979187000000003</v>
      </c>
      <c r="P163" s="323">
        <v>19.438157</v>
      </c>
      <c r="Q163" s="323">
        <v>17.144311999999999</v>
      </c>
      <c r="R163" s="323">
        <v>63.974003000000003</v>
      </c>
      <c r="S163" s="323">
        <v>60.497610999999999</v>
      </c>
      <c r="T163" s="323">
        <v>29.547398999999999</v>
      </c>
      <c r="U163" s="323">
        <v>41.711675999999997</v>
      </c>
      <c r="V163" s="323">
        <v>31.328232</v>
      </c>
      <c r="W163" s="323">
        <v>43.480491000000001</v>
      </c>
      <c r="X163" s="323">
        <v>43.975143000000003</v>
      </c>
      <c r="Y163" s="323">
        <v>6.9700000000000003E-4</v>
      </c>
      <c r="Z163" s="323">
        <v>32400.3</v>
      </c>
      <c r="AA163" s="323">
        <v>2.9458000000000002</v>
      </c>
      <c r="AB163" s="323">
        <v>9</v>
      </c>
      <c r="AC163" s="323">
        <v>6</v>
      </c>
    </row>
    <row r="164" spans="1:32" x14ac:dyDescent="0.2">
      <c r="A164" t="s">
        <v>205</v>
      </c>
      <c r="B164" t="s">
        <v>206</v>
      </c>
      <c r="C164" t="s">
        <v>207</v>
      </c>
      <c r="D164" t="s">
        <v>208</v>
      </c>
      <c r="E164" s="323" t="s">
        <v>307</v>
      </c>
      <c r="F164" s="323" t="s">
        <v>296</v>
      </c>
      <c r="K164">
        <v>85</v>
      </c>
      <c r="L164" s="323">
        <v>71387.903999999995</v>
      </c>
      <c r="M164" s="323">
        <v>49.828094999999998</v>
      </c>
      <c r="N164" s="323">
        <v>49.581673000000002</v>
      </c>
      <c r="O164" s="323">
        <v>49.913015000000001</v>
      </c>
      <c r="P164" s="323">
        <v>33.347045999999999</v>
      </c>
      <c r="Q164" s="323">
        <v>31.207457999999999</v>
      </c>
      <c r="R164" s="323">
        <v>96.559048000000004</v>
      </c>
      <c r="S164" s="323">
        <v>95.578004000000007</v>
      </c>
      <c r="T164" s="323">
        <v>52.344712000000001</v>
      </c>
      <c r="U164" s="323">
        <v>53.390051999999997</v>
      </c>
      <c r="V164" s="323">
        <v>49.828071000000001</v>
      </c>
      <c r="W164" s="323">
        <v>49.581659000000002</v>
      </c>
      <c r="X164" s="323">
        <v>49.913004999999998</v>
      </c>
      <c r="Y164" s="323">
        <v>0.126388</v>
      </c>
      <c r="Z164" s="323">
        <v>120279</v>
      </c>
      <c r="AA164" s="323">
        <v>2.5565000000000002</v>
      </c>
      <c r="AB164" s="323">
        <v>5</v>
      </c>
      <c r="AC164" s="323">
        <v>5</v>
      </c>
    </row>
    <row r="165" spans="1:32" x14ac:dyDescent="0.2">
      <c r="A165" t="s">
        <v>205</v>
      </c>
      <c r="B165" t="s">
        <v>206</v>
      </c>
      <c r="C165" t="s">
        <v>207</v>
      </c>
      <c r="D165" t="s">
        <v>208</v>
      </c>
      <c r="E165" s="323" t="s">
        <v>307</v>
      </c>
      <c r="F165" s="323" t="s">
        <v>296</v>
      </c>
      <c r="K165">
        <v>110</v>
      </c>
      <c r="L165" s="323">
        <v>45726.239999999998</v>
      </c>
      <c r="M165" s="323">
        <v>45.489792999999999</v>
      </c>
      <c r="N165" s="323">
        <v>45.199916000000002</v>
      </c>
      <c r="O165" s="323">
        <v>45.500571999999998</v>
      </c>
      <c r="P165" s="323">
        <v>28.467383000000002</v>
      </c>
      <c r="Q165" s="323">
        <v>27.177184</v>
      </c>
      <c r="R165" s="323">
        <v>94.873193999999998</v>
      </c>
      <c r="S165" s="323">
        <v>93.359136000000007</v>
      </c>
      <c r="T165" s="323">
        <v>46.391091000000003</v>
      </c>
      <c r="U165" s="323">
        <v>49.430261000000002</v>
      </c>
      <c r="V165" s="323">
        <v>45.489770999999998</v>
      </c>
      <c r="W165" s="323">
        <v>45.199866</v>
      </c>
      <c r="X165" s="323">
        <v>45.500452000000003</v>
      </c>
      <c r="Y165" s="323">
        <v>0.116661</v>
      </c>
      <c r="Z165" s="323">
        <v>103121.7</v>
      </c>
      <c r="AA165" s="323">
        <v>2.5074999999999998</v>
      </c>
      <c r="AB165" s="323">
        <v>5</v>
      </c>
      <c r="AC165" s="323">
        <v>5</v>
      </c>
    </row>
    <row r="166" spans="1:32" x14ac:dyDescent="0.2">
      <c r="A166" t="s">
        <v>205</v>
      </c>
      <c r="B166" t="s">
        <v>206</v>
      </c>
      <c r="C166" t="s">
        <v>207</v>
      </c>
      <c r="D166" t="s">
        <v>208</v>
      </c>
      <c r="E166" s="323" t="s">
        <v>307</v>
      </c>
      <c r="F166" s="323" t="s">
        <v>296</v>
      </c>
      <c r="K166">
        <v>135</v>
      </c>
      <c r="L166" s="323">
        <v>27681.024000000001</v>
      </c>
      <c r="M166" s="323">
        <v>40.707568999999999</v>
      </c>
      <c r="N166" s="323">
        <v>40.393841999999999</v>
      </c>
      <c r="O166" s="323">
        <v>40.641567000000002</v>
      </c>
      <c r="P166" s="323">
        <v>23.397689</v>
      </c>
      <c r="Q166" s="323">
        <v>22.706545999999999</v>
      </c>
      <c r="R166" s="323">
        <v>90.369692999999998</v>
      </c>
      <c r="S166" s="323">
        <v>88.152338</v>
      </c>
      <c r="T166" s="323">
        <v>40.624321000000002</v>
      </c>
      <c r="U166" s="323">
        <v>45.177835999999999</v>
      </c>
      <c r="V166" s="323">
        <v>40.707521</v>
      </c>
      <c r="W166" s="323">
        <v>40.393808999999997</v>
      </c>
      <c r="X166" s="323">
        <v>40.641531999999998</v>
      </c>
      <c r="Y166" s="323">
        <v>0.23700299999999999</v>
      </c>
      <c r="Z166" s="323">
        <v>106438.8</v>
      </c>
      <c r="AA166" s="323">
        <v>2.2296999999999998</v>
      </c>
      <c r="AB166" s="323">
        <v>5</v>
      </c>
      <c r="AC166" s="323">
        <v>5</v>
      </c>
    </row>
    <row r="167" spans="1:32" x14ac:dyDescent="0.2">
      <c r="A167" t="s">
        <v>205</v>
      </c>
      <c r="B167" t="s">
        <v>206</v>
      </c>
      <c r="C167" t="s">
        <v>207</v>
      </c>
      <c r="D167" t="s">
        <v>208</v>
      </c>
      <c r="E167" s="323" t="s">
        <v>307</v>
      </c>
      <c r="F167" s="323" t="s">
        <v>296</v>
      </c>
      <c r="K167">
        <v>160</v>
      </c>
      <c r="L167" s="323">
        <v>15612.48</v>
      </c>
      <c r="M167" s="323">
        <v>35.954408000000001</v>
      </c>
      <c r="N167" s="323">
        <v>35.609515999999999</v>
      </c>
      <c r="O167" s="323">
        <v>35.884754000000001</v>
      </c>
      <c r="P167" s="323">
        <v>18.826350000000001</v>
      </c>
      <c r="Q167" s="323">
        <v>18.508419</v>
      </c>
      <c r="R167" s="323">
        <v>80.401041000000006</v>
      </c>
      <c r="S167" s="323">
        <v>77.545679000000007</v>
      </c>
      <c r="T167" s="323">
        <v>35.109921999999997</v>
      </c>
      <c r="U167" s="323">
        <v>40.801507000000001</v>
      </c>
      <c r="V167" s="323">
        <v>35.954369</v>
      </c>
      <c r="W167" s="323">
        <v>35.609498000000002</v>
      </c>
      <c r="X167" s="323">
        <v>35.884712</v>
      </c>
      <c r="Y167" s="323">
        <v>0.37077300000000002</v>
      </c>
      <c r="Z167" s="323">
        <v>91734.9</v>
      </c>
      <c r="AA167" s="323">
        <v>2.0752999999999999</v>
      </c>
      <c r="AB167" s="323">
        <v>5</v>
      </c>
      <c r="AC167" s="323">
        <v>5</v>
      </c>
    </row>
    <row r="168" spans="1:32" x14ac:dyDescent="0.2">
      <c r="A168" t="s">
        <v>205</v>
      </c>
      <c r="B168" t="s">
        <v>206</v>
      </c>
      <c r="C168" t="s">
        <v>207</v>
      </c>
      <c r="D168" t="s">
        <v>208</v>
      </c>
      <c r="E168" s="323" t="s">
        <v>307</v>
      </c>
      <c r="F168" s="323" t="s">
        <v>296</v>
      </c>
      <c r="K168">
        <v>185</v>
      </c>
      <c r="L168" s="323">
        <v>8173.2479999999996</v>
      </c>
      <c r="M168" s="323">
        <v>31.277567000000001</v>
      </c>
      <c r="N168" s="323">
        <v>30.913981</v>
      </c>
      <c r="O168" s="323">
        <v>31.191801999999999</v>
      </c>
      <c r="P168" s="323">
        <v>14.495172</v>
      </c>
      <c r="Q168" s="323">
        <v>14.435900999999999</v>
      </c>
      <c r="R168" s="323">
        <v>64.946214999999995</v>
      </c>
      <c r="S168" s="323">
        <v>61.300662000000003</v>
      </c>
      <c r="T168" s="323">
        <v>29.627473999999999</v>
      </c>
      <c r="U168" s="323">
        <v>36.357464</v>
      </c>
      <c r="V168" s="323">
        <v>31.277512999999999</v>
      </c>
      <c r="W168" s="323">
        <v>30.913955000000001</v>
      </c>
      <c r="X168" s="323">
        <v>31.19162</v>
      </c>
      <c r="Y168" s="323">
        <v>0.38789499999999999</v>
      </c>
      <c r="Z168" s="323">
        <v>72930.399999999994</v>
      </c>
      <c r="AA168" s="323">
        <v>1.6156999999999999</v>
      </c>
      <c r="AB168" s="323">
        <v>5</v>
      </c>
      <c r="AC168" s="323">
        <v>5</v>
      </c>
    </row>
    <row r="169" spans="1:32" x14ac:dyDescent="0.2">
      <c r="A169" t="s">
        <v>205</v>
      </c>
      <c r="B169" t="s">
        <v>206</v>
      </c>
      <c r="C169" t="s">
        <v>207</v>
      </c>
      <c r="D169" t="s">
        <v>208</v>
      </c>
      <c r="E169" s="323" t="s">
        <v>307</v>
      </c>
      <c r="F169" s="323" t="s">
        <v>296</v>
      </c>
      <c r="K169">
        <v>210</v>
      </c>
      <c r="L169" s="323">
        <v>3694.3679999999999</v>
      </c>
      <c r="M169" s="323">
        <v>27.050207</v>
      </c>
      <c r="N169" s="323">
        <v>26.717542999999999</v>
      </c>
      <c r="O169" s="323">
        <v>26.935172999999999</v>
      </c>
      <c r="P169" s="323">
        <v>10.700282</v>
      </c>
      <c r="Q169" s="323">
        <v>10.899115</v>
      </c>
      <c r="R169" s="323">
        <v>43.737712999999999</v>
      </c>
      <c r="S169" s="323">
        <v>39.579033000000003</v>
      </c>
      <c r="T169" s="323">
        <v>24.549892</v>
      </c>
      <c r="U169" s="323">
        <v>32.265487</v>
      </c>
      <c r="V169" s="323">
        <v>27.050063000000002</v>
      </c>
      <c r="W169" s="323">
        <v>26.717378</v>
      </c>
      <c r="X169" s="323">
        <v>26.934757999999999</v>
      </c>
      <c r="Y169" s="323">
        <v>0.44639899999999999</v>
      </c>
      <c r="Z169" s="323">
        <v>50249.5</v>
      </c>
      <c r="AA169" s="323">
        <v>1.5770999999999999</v>
      </c>
      <c r="AB169" s="323">
        <v>5</v>
      </c>
      <c r="AC169" s="323">
        <v>5</v>
      </c>
    </row>
    <row r="170" spans="1:32" x14ac:dyDescent="0.2">
      <c r="A170" t="s">
        <v>205</v>
      </c>
      <c r="B170" t="s">
        <v>206</v>
      </c>
      <c r="C170" t="s">
        <v>207</v>
      </c>
      <c r="D170" t="s">
        <v>208</v>
      </c>
      <c r="E170" s="323" t="s">
        <v>307</v>
      </c>
      <c r="F170" s="323" t="s">
        <v>297</v>
      </c>
      <c r="K170">
        <v>85</v>
      </c>
      <c r="L170" s="323">
        <v>90651.744000000006</v>
      </c>
      <c r="M170" s="323">
        <v>49.311197</v>
      </c>
      <c r="N170" s="323">
        <v>52.556227999999997</v>
      </c>
      <c r="O170" s="323">
        <v>54.295164</v>
      </c>
      <c r="P170" s="323">
        <v>34.253131000000003</v>
      </c>
      <c r="Q170" s="323">
        <v>29.439454999999999</v>
      </c>
      <c r="R170" s="323">
        <v>96.634034999999997</v>
      </c>
      <c r="S170" s="323">
        <v>95.388244999999998</v>
      </c>
      <c r="T170" s="323">
        <v>50.914628999999998</v>
      </c>
      <c r="U170" s="323">
        <v>54.373548</v>
      </c>
      <c r="V170" s="323">
        <v>49.311194</v>
      </c>
      <c r="W170" s="323">
        <v>52.556114000000001</v>
      </c>
      <c r="X170" s="323">
        <v>54.295129000000003</v>
      </c>
      <c r="Y170" s="324">
        <v>6.0000000000000002E-5</v>
      </c>
      <c r="Z170" s="323">
        <v>214886.9</v>
      </c>
      <c r="AA170" s="323">
        <v>5.2321999999999997</v>
      </c>
      <c r="AB170" s="323">
        <v>9</v>
      </c>
      <c r="AC170" s="323">
        <v>6</v>
      </c>
    </row>
    <row r="171" spans="1:32" x14ac:dyDescent="0.2">
      <c r="A171" t="s">
        <v>205</v>
      </c>
      <c r="B171" t="s">
        <v>206</v>
      </c>
      <c r="C171" t="s">
        <v>207</v>
      </c>
      <c r="D171" t="s">
        <v>208</v>
      </c>
      <c r="E171" s="323" t="s">
        <v>307</v>
      </c>
      <c r="F171" s="323" t="s">
        <v>297</v>
      </c>
      <c r="K171">
        <v>110</v>
      </c>
      <c r="L171" s="323">
        <v>46998.336000000003</v>
      </c>
      <c r="M171" s="323">
        <v>45.162644999999998</v>
      </c>
      <c r="N171" s="323">
        <v>49.229582000000001</v>
      </c>
      <c r="O171" s="323">
        <v>51.680959000000001</v>
      </c>
      <c r="P171" s="323">
        <v>29.851407999999999</v>
      </c>
      <c r="Q171" s="323">
        <v>25.451242000000001</v>
      </c>
      <c r="R171" s="323">
        <v>94.148469000000006</v>
      </c>
      <c r="S171" s="323">
        <v>92.527980999999997</v>
      </c>
      <c r="T171" s="323">
        <v>46.16554</v>
      </c>
      <c r="U171" s="323">
        <v>51.228462999999998</v>
      </c>
      <c r="V171" s="323">
        <v>45.162618000000002</v>
      </c>
      <c r="W171" s="323">
        <v>49.229424000000002</v>
      </c>
      <c r="X171" s="323">
        <v>51.680948000000001</v>
      </c>
      <c r="Y171" s="324">
        <v>6.2000000000000003E-5</v>
      </c>
      <c r="Z171" s="323">
        <v>158547</v>
      </c>
      <c r="AA171" s="323">
        <v>6.1668000000000003</v>
      </c>
      <c r="AB171" s="323">
        <v>9</v>
      </c>
      <c r="AC171" s="323">
        <v>6</v>
      </c>
    </row>
    <row r="172" spans="1:32" x14ac:dyDescent="0.2">
      <c r="A172" t="s">
        <v>205</v>
      </c>
      <c r="B172" t="s">
        <v>206</v>
      </c>
      <c r="C172" t="s">
        <v>207</v>
      </c>
      <c r="D172" t="s">
        <v>208</v>
      </c>
      <c r="E172" s="323" t="s">
        <v>307</v>
      </c>
      <c r="F172" s="323" t="s">
        <v>297</v>
      </c>
      <c r="K172">
        <v>135</v>
      </c>
      <c r="L172" s="323">
        <v>23397.504000000001</v>
      </c>
      <c r="M172" s="323">
        <v>41.054856999999998</v>
      </c>
      <c r="N172" s="323">
        <v>45.586623000000003</v>
      </c>
      <c r="O172" s="323">
        <v>48.612416000000003</v>
      </c>
      <c r="P172" s="323">
        <v>25.362656999999999</v>
      </c>
      <c r="Q172" s="323">
        <v>21.131857</v>
      </c>
      <c r="R172" s="323">
        <v>88.450374999999994</v>
      </c>
      <c r="S172" s="323">
        <v>85.853407000000004</v>
      </c>
      <c r="T172" s="323">
        <v>40.640639</v>
      </c>
      <c r="U172" s="323">
        <v>47.796492999999998</v>
      </c>
      <c r="V172" s="323">
        <v>41.054811000000001</v>
      </c>
      <c r="W172" s="323">
        <v>45.586461</v>
      </c>
      <c r="X172" s="323">
        <v>48.612270000000002</v>
      </c>
      <c r="Y172" s="324">
        <v>3.8000000000000002E-5</v>
      </c>
      <c r="Z172" s="323">
        <v>190488.3</v>
      </c>
      <c r="AA172" s="323">
        <v>3.7090000000000001</v>
      </c>
      <c r="AB172" s="323">
        <v>9</v>
      </c>
      <c r="AC172" s="323">
        <v>6</v>
      </c>
      <c r="AF172" s="174"/>
    </row>
    <row r="173" spans="1:32" x14ac:dyDescent="0.2">
      <c r="A173" t="s">
        <v>205</v>
      </c>
      <c r="B173" t="s">
        <v>206</v>
      </c>
      <c r="C173" t="s">
        <v>207</v>
      </c>
      <c r="D173" t="s">
        <v>208</v>
      </c>
      <c r="E173" s="323" t="s">
        <v>307</v>
      </c>
      <c r="F173" s="323" t="s">
        <v>297</v>
      </c>
      <c r="K173">
        <v>160</v>
      </c>
      <c r="L173" s="323">
        <v>11458.464</v>
      </c>
      <c r="M173" s="323">
        <v>37.198199000000002</v>
      </c>
      <c r="N173" s="323">
        <v>41.809069999999998</v>
      </c>
      <c r="O173" s="323">
        <v>45.031319000000003</v>
      </c>
      <c r="P173" s="323">
        <v>20.689001000000001</v>
      </c>
      <c r="Q173" s="323">
        <v>16.897175000000001</v>
      </c>
      <c r="R173" s="323">
        <v>74.649929</v>
      </c>
      <c r="S173" s="323">
        <v>71.550370999999998</v>
      </c>
      <c r="T173" s="323">
        <v>35.296965999999998</v>
      </c>
      <c r="U173" s="323">
        <v>44.152234999999997</v>
      </c>
      <c r="V173" s="323">
        <v>37.198197999999998</v>
      </c>
      <c r="W173" s="323">
        <v>41.808954</v>
      </c>
      <c r="X173" s="323">
        <v>45.031243000000003</v>
      </c>
      <c r="Y173" s="324">
        <v>2.6999999999999999E-5</v>
      </c>
      <c r="Z173" s="323">
        <v>141091.9</v>
      </c>
      <c r="AA173" s="323">
        <v>3.7841</v>
      </c>
      <c r="AB173" s="323">
        <v>9</v>
      </c>
      <c r="AC173" s="323">
        <v>6</v>
      </c>
    </row>
    <row r="174" spans="1:32" x14ac:dyDescent="0.2">
      <c r="A174" t="s">
        <v>205</v>
      </c>
      <c r="B174" t="s">
        <v>206</v>
      </c>
      <c r="C174" t="s">
        <v>207</v>
      </c>
      <c r="D174" t="s">
        <v>208</v>
      </c>
      <c r="E174" s="323" t="s">
        <v>307</v>
      </c>
      <c r="F174" s="323" t="s">
        <v>297</v>
      </c>
      <c r="K174">
        <v>185</v>
      </c>
      <c r="L174" s="323">
        <v>5389.8239999999996</v>
      </c>
      <c r="M174" s="323">
        <v>33.537540999999997</v>
      </c>
      <c r="N174" s="323">
        <v>37.783562000000003</v>
      </c>
      <c r="O174" s="323">
        <v>41.575462000000002</v>
      </c>
      <c r="P174" s="323">
        <v>15.393117999999999</v>
      </c>
      <c r="Q174" s="323">
        <v>12.813217</v>
      </c>
      <c r="R174" s="323">
        <v>51.481802000000002</v>
      </c>
      <c r="S174" s="323">
        <v>48.690955000000002</v>
      </c>
      <c r="T174" s="323">
        <v>30.408470999999999</v>
      </c>
      <c r="U174" s="323">
        <v>40.324770999999998</v>
      </c>
      <c r="V174" s="323">
        <v>33.537509</v>
      </c>
      <c r="W174" s="323">
        <v>37.783110000000001</v>
      </c>
      <c r="X174" s="323">
        <v>41.573863000000003</v>
      </c>
      <c r="Y174" s="324">
        <v>9.0000000000000002E-6</v>
      </c>
      <c r="Z174" s="323">
        <v>72085.899999999994</v>
      </c>
      <c r="AA174" s="323">
        <v>3.4744000000000002</v>
      </c>
      <c r="AB174" s="323">
        <v>9</v>
      </c>
      <c r="AC174" s="323">
        <v>6</v>
      </c>
    </row>
    <row r="175" spans="1:32" x14ac:dyDescent="0.2">
      <c r="A175" t="s">
        <v>205</v>
      </c>
      <c r="B175" t="s">
        <v>206</v>
      </c>
      <c r="C175" t="s">
        <v>207</v>
      </c>
      <c r="D175" t="s">
        <v>208</v>
      </c>
      <c r="E175" s="323" t="s">
        <v>307</v>
      </c>
      <c r="F175" s="323" t="s">
        <v>297</v>
      </c>
      <c r="K175">
        <v>210</v>
      </c>
      <c r="L175" s="323">
        <v>2184.288</v>
      </c>
      <c r="M175" s="323">
        <v>30.145116999999999</v>
      </c>
      <c r="N175" s="323">
        <v>33.838397000000001</v>
      </c>
      <c r="O175" s="323">
        <v>38.126274000000002</v>
      </c>
      <c r="P175" s="323">
        <v>10.343261</v>
      </c>
      <c r="Q175" s="323">
        <v>9.3288679999999999</v>
      </c>
      <c r="R175" s="323">
        <v>22.578628999999999</v>
      </c>
      <c r="S175" s="323">
        <v>21.055426000000001</v>
      </c>
      <c r="T175" s="323">
        <v>26.282041</v>
      </c>
      <c r="U175" s="323">
        <v>36.372011999999998</v>
      </c>
      <c r="V175" s="323">
        <v>30.145036999999999</v>
      </c>
      <c r="W175" s="323">
        <v>33.837780000000002</v>
      </c>
      <c r="X175" s="323">
        <v>38.122618000000003</v>
      </c>
      <c r="Y175" s="324">
        <v>9.9999999999999995E-7</v>
      </c>
      <c r="Z175" s="323">
        <v>35797.4</v>
      </c>
      <c r="AA175" s="323">
        <v>2.3586</v>
      </c>
      <c r="AB175" s="323">
        <v>9</v>
      </c>
      <c r="AC175" s="323">
        <v>6</v>
      </c>
    </row>
    <row r="176" spans="1:32" x14ac:dyDescent="0.2">
      <c r="A176" t="s">
        <v>205</v>
      </c>
      <c r="B176" t="s">
        <v>206</v>
      </c>
      <c r="C176" t="s">
        <v>207</v>
      </c>
      <c r="D176" t="s">
        <v>208</v>
      </c>
      <c r="E176" s="323" t="s">
        <v>307</v>
      </c>
      <c r="F176" s="323" t="s">
        <v>298</v>
      </c>
      <c r="K176">
        <v>85</v>
      </c>
      <c r="L176" s="323">
        <v>68631.360000000001</v>
      </c>
      <c r="M176" s="323">
        <v>44.904004</v>
      </c>
      <c r="N176" s="323">
        <v>44.982858</v>
      </c>
      <c r="O176" s="323">
        <v>46.766793</v>
      </c>
      <c r="P176" s="323">
        <v>30.220997000000001</v>
      </c>
      <c r="Q176" s="323">
        <v>25.817747000000001</v>
      </c>
      <c r="R176" s="323">
        <v>99.373194999999996</v>
      </c>
      <c r="S176" s="323">
        <v>99.259242</v>
      </c>
      <c r="T176" s="323">
        <v>49.084415</v>
      </c>
      <c r="U176" s="323">
        <v>43.036827000000002</v>
      </c>
      <c r="V176" s="323">
        <v>44.903993</v>
      </c>
      <c r="W176" s="323">
        <v>44.982850999999997</v>
      </c>
      <c r="X176" s="323">
        <v>46.766792000000002</v>
      </c>
      <c r="Y176" s="323">
        <v>0.19919400000000001</v>
      </c>
      <c r="Z176" s="323">
        <v>159732.29999999999</v>
      </c>
      <c r="AA176" s="323">
        <v>2.6638000000000002</v>
      </c>
      <c r="AB176" s="323">
        <v>5</v>
      </c>
      <c r="AC176" s="323">
        <v>5</v>
      </c>
    </row>
    <row r="177" spans="1:29" x14ac:dyDescent="0.2">
      <c r="A177" t="s">
        <v>205</v>
      </c>
      <c r="B177" t="s">
        <v>206</v>
      </c>
      <c r="C177" t="s">
        <v>207</v>
      </c>
      <c r="D177" t="s">
        <v>208</v>
      </c>
      <c r="E177" s="323" t="s">
        <v>307</v>
      </c>
      <c r="F177" s="323" t="s">
        <v>298</v>
      </c>
      <c r="K177">
        <v>110</v>
      </c>
      <c r="L177" s="323">
        <v>21525.504000000001</v>
      </c>
      <c r="M177" s="323">
        <v>42.186236000000001</v>
      </c>
      <c r="N177" s="323">
        <v>42.865186000000001</v>
      </c>
      <c r="O177" s="323">
        <v>45.515742000000003</v>
      </c>
      <c r="P177" s="323">
        <v>25.496682</v>
      </c>
      <c r="Q177" s="323">
        <v>22.453226000000001</v>
      </c>
      <c r="R177" s="323">
        <v>98.887242000000001</v>
      </c>
      <c r="S177" s="323">
        <v>97.913223000000002</v>
      </c>
      <c r="T177" s="323">
        <v>43.878121</v>
      </c>
      <c r="U177" s="323">
        <v>41.371935999999998</v>
      </c>
      <c r="V177" s="323">
        <v>42.186230000000002</v>
      </c>
      <c r="W177" s="323">
        <v>42.865181</v>
      </c>
      <c r="X177" s="323">
        <v>45.515723000000001</v>
      </c>
      <c r="Y177" s="323">
        <v>0.63846800000000004</v>
      </c>
      <c r="Z177" s="323">
        <v>97180.7</v>
      </c>
      <c r="AA177" s="323">
        <v>2.0388000000000002</v>
      </c>
      <c r="AB177" s="323">
        <v>5</v>
      </c>
      <c r="AC177" s="323">
        <v>5</v>
      </c>
    </row>
    <row r="178" spans="1:29" x14ac:dyDescent="0.2">
      <c r="A178" t="s">
        <v>205</v>
      </c>
      <c r="B178" t="s">
        <v>206</v>
      </c>
      <c r="C178" t="s">
        <v>207</v>
      </c>
      <c r="D178" t="s">
        <v>208</v>
      </c>
      <c r="E178" s="323" t="s">
        <v>307</v>
      </c>
      <c r="F178" s="323" t="s">
        <v>298</v>
      </c>
      <c r="K178">
        <v>135</v>
      </c>
      <c r="L178" s="323">
        <v>10746.335999999999</v>
      </c>
      <c r="M178" s="323">
        <v>39.536675000000002</v>
      </c>
      <c r="N178" s="323">
        <v>42.039199000000004</v>
      </c>
      <c r="O178" s="323">
        <v>44.328494999999997</v>
      </c>
      <c r="P178" s="323">
        <v>21.506786999999999</v>
      </c>
      <c r="Q178" s="323">
        <v>19.732396000000001</v>
      </c>
      <c r="R178" s="323">
        <v>95.541569999999993</v>
      </c>
      <c r="S178" s="323">
        <v>93.894363999999996</v>
      </c>
      <c r="T178" s="323">
        <v>39.459108000000001</v>
      </c>
      <c r="U178" s="323">
        <v>40.013823000000002</v>
      </c>
      <c r="V178" s="323">
        <v>39.536611999999998</v>
      </c>
      <c r="W178" s="323">
        <v>42.039181999999997</v>
      </c>
      <c r="X178" s="323">
        <v>44.328468000000001</v>
      </c>
      <c r="Y178" s="323">
        <v>0.70417799999999997</v>
      </c>
      <c r="Z178" s="323">
        <v>85685</v>
      </c>
      <c r="AA178" s="323">
        <v>1.8513999999999999</v>
      </c>
      <c r="AB178" s="323">
        <v>5</v>
      </c>
      <c r="AC178" s="323">
        <v>5</v>
      </c>
    </row>
    <row r="179" spans="1:29" x14ac:dyDescent="0.2">
      <c r="A179" t="s">
        <v>205</v>
      </c>
      <c r="B179" t="s">
        <v>206</v>
      </c>
      <c r="C179" t="s">
        <v>207</v>
      </c>
      <c r="D179" t="s">
        <v>208</v>
      </c>
      <c r="E179" s="323" t="s">
        <v>307</v>
      </c>
      <c r="F179" s="323" t="s">
        <v>298</v>
      </c>
      <c r="K179">
        <v>160</v>
      </c>
      <c r="L179" s="323">
        <v>5680.4160000000002</v>
      </c>
      <c r="M179" s="323">
        <v>36.277261000000003</v>
      </c>
      <c r="N179" s="323">
        <v>40.669013</v>
      </c>
      <c r="O179" s="323">
        <v>42.581496999999999</v>
      </c>
      <c r="P179" s="323">
        <v>17.550571999999999</v>
      </c>
      <c r="Q179" s="323">
        <v>16.852553</v>
      </c>
      <c r="R179" s="323">
        <v>88.570831999999996</v>
      </c>
      <c r="S179" s="323">
        <v>85.797624999999996</v>
      </c>
      <c r="T179" s="323">
        <v>34.986150000000002</v>
      </c>
      <c r="U179" s="323">
        <v>38.115839000000001</v>
      </c>
      <c r="V179" s="323">
        <v>36.277025999999999</v>
      </c>
      <c r="W179" s="323">
        <v>40.668934999999998</v>
      </c>
      <c r="X179" s="323">
        <v>42.581110000000002</v>
      </c>
      <c r="Y179" s="323">
        <v>0.74294300000000002</v>
      </c>
      <c r="Z179" s="323">
        <v>67520.800000000003</v>
      </c>
      <c r="AA179" s="323">
        <v>1.8127</v>
      </c>
      <c r="AB179" s="323">
        <v>5</v>
      </c>
      <c r="AC179" s="323">
        <v>5</v>
      </c>
    </row>
    <row r="180" spans="1:29" x14ac:dyDescent="0.2">
      <c r="A180" t="s">
        <v>205</v>
      </c>
      <c r="B180" t="s">
        <v>206</v>
      </c>
      <c r="C180" t="s">
        <v>207</v>
      </c>
      <c r="D180" t="s">
        <v>208</v>
      </c>
      <c r="E180" s="323" t="s">
        <v>307</v>
      </c>
      <c r="F180" s="323" t="s">
        <v>298</v>
      </c>
      <c r="K180">
        <v>185</v>
      </c>
      <c r="L180" s="323">
        <v>3143.904</v>
      </c>
      <c r="M180" s="323">
        <v>32.652645</v>
      </c>
      <c r="N180" s="323">
        <v>38.750070999999998</v>
      </c>
      <c r="O180" s="323">
        <v>40.262664000000001</v>
      </c>
      <c r="P180" s="323">
        <v>13.922496000000001</v>
      </c>
      <c r="Q180" s="323">
        <v>13.921436999999999</v>
      </c>
      <c r="R180" s="323">
        <v>76.501743000000005</v>
      </c>
      <c r="S180" s="323">
        <v>72.830330000000004</v>
      </c>
      <c r="T180" s="323">
        <v>30.550932</v>
      </c>
      <c r="U180" s="323">
        <v>35.620117999999998</v>
      </c>
      <c r="V180" s="323">
        <v>32.652327999999997</v>
      </c>
      <c r="W180" s="323">
        <v>38.748032000000002</v>
      </c>
      <c r="X180" s="323">
        <v>40.261192000000001</v>
      </c>
      <c r="Y180" s="323">
        <v>0.77970600000000001</v>
      </c>
      <c r="Z180" s="323">
        <v>38725</v>
      </c>
      <c r="AA180" s="323">
        <v>1.5547</v>
      </c>
      <c r="AB180" s="323">
        <v>5</v>
      </c>
      <c r="AC180" s="323">
        <v>5</v>
      </c>
    </row>
    <row r="181" spans="1:29" x14ac:dyDescent="0.2">
      <c r="A181" t="s">
        <v>205</v>
      </c>
      <c r="B181" t="s">
        <v>206</v>
      </c>
      <c r="C181" t="s">
        <v>207</v>
      </c>
      <c r="D181" t="s">
        <v>208</v>
      </c>
      <c r="E181" s="323" t="s">
        <v>307</v>
      </c>
      <c r="F181" s="323" t="s">
        <v>298</v>
      </c>
      <c r="K181">
        <v>210</v>
      </c>
      <c r="L181" s="323">
        <v>1796.3520000000001</v>
      </c>
      <c r="M181" s="323">
        <v>28.589206000000001</v>
      </c>
      <c r="N181" s="323">
        <v>35.992376</v>
      </c>
      <c r="O181" s="323">
        <v>37.325659999999999</v>
      </c>
      <c r="P181" s="323">
        <v>10.655673</v>
      </c>
      <c r="Q181" s="323">
        <v>10.996433</v>
      </c>
      <c r="R181" s="323">
        <v>60.644179999999999</v>
      </c>
      <c r="S181" s="323">
        <v>56.556040000000003</v>
      </c>
      <c r="T181" s="323">
        <v>25.834043999999999</v>
      </c>
      <c r="U181" s="323">
        <v>32.462724000000001</v>
      </c>
      <c r="V181" s="323">
        <v>28.588735</v>
      </c>
      <c r="W181" s="323">
        <v>35.988287999999997</v>
      </c>
      <c r="X181" s="323">
        <v>37.320095999999999</v>
      </c>
      <c r="Y181" s="323">
        <v>0.83509999999999995</v>
      </c>
      <c r="Z181" s="323">
        <v>21429.3</v>
      </c>
      <c r="AA181" s="323">
        <v>1.4453</v>
      </c>
      <c r="AB181" s="323">
        <v>5</v>
      </c>
      <c r="AC181" s="323">
        <v>5</v>
      </c>
    </row>
    <row r="182" spans="1:29" x14ac:dyDescent="0.2">
      <c r="A182" t="s">
        <v>205</v>
      </c>
      <c r="B182" t="s">
        <v>206</v>
      </c>
      <c r="C182" t="s">
        <v>207</v>
      </c>
      <c r="D182" t="s">
        <v>208</v>
      </c>
      <c r="E182" s="323" t="s">
        <v>307</v>
      </c>
      <c r="F182" s="323" t="s">
        <v>299</v>
      </c>
      <c r="K182">
        <v>85</v>
      </c>
      <c r="L182" s="323">
        <v>59873.279999999999</v>
      </c>
      <c r="M182" s="323">
        <v>48.329957999999998</v>
      </c>
      <c r="N182" s="323">
        <v>50.651304000000003</v>
      </c>
      <c r="O182" s="323">
        <v>50.598422999999997</v>
      </c>
      <c r="P182" s="323">
        <v>34.533498999999999</v>
      </c>
      <c r="Q182" s="323">
        <v>32.656655999999998</v>
      </c>
      <c r="R182" s="323">
        <v>97.005197999999993</v>
      </c>
      <c r="S182" s="323">
        <v>96.157194000000004</v>
      </c>
      <c r="T182" s="323">
        <v>53.371944999999997</v>
      </c>
      <c r="U182" s="323">
        <v>50.935164999999998</v>
      </c>
      <c r="V182" s="323">
        <v>48.329904999999997</v>
      </c>
      <c r="W182" s="323">
        <v>50.651150999999999</v>
      </c>
      <c r="X182" s="323">
        <v>50.598342000000002</v>
      </c>
      <c r="Y182" s="323">
        <v>0.41310200000000002</v>
      </c>
      <c r="Z182" s="323">
        <v>109480.5</v>
      </c>
      <c r="AA182" s="323">
        <v>2.0975000000000001</v>
      </c>
      <c r="AB182" s="323">
        <v>5</v>
      </c>
      <c r="AC182" s="323">
        <v>8</v>
      </c>
    </row>
    <row r="183" spans="1:29" x14ac:dyDescent="0.2">
      <c r="A183" t="s">
        <v>205</v>
      </c>
      <c r="B183" t="s">
        <v>206</v>
      </c>
      <c r="C183" t="s">
        <v>207</v>
      </c>
      <c r="D183" t="s">
        <v>208</v>
      </c>
      <c r="E183" s="323" t="s">
        <v>307</v>
      </c>
      <c r="F183" s="323" t="s">
        <v>299</v>
      </c>
      <c r="K183">
        <v>110</v>
      </c>
      <c r="L183" s="323">
        <v>38386.944000000003</v>
      </c>
      <c r="M183" s="323">
        <v>43.291210999999997</v>
      </c>
      <c r="N183" s="323">
        <v>45.713481000000002</v>
      </c>
      <c r="O183" s="323">
        <v>45.801943000000001</v>
      </c>
      <c r="P183" s="323">
        <v>30.171381</v>
      </c>
      <c r="Q183" s="323">
        <v>28.824373999999999</v>
      </c>
      <c r="R183" s="323">
        <v>95.737765999999993</v>
      </c>
      <c r="S183" s="323">
        <v>94.497878999999998</v>
      </c>
      <c r="T183" s="323">
        <v>47.998713000000002</v>
      </c>
      <c r="U183" s="323">
        <v>46.229688000000003</v>
      </c>
      <c r="V183" s="323">
        <v>43.291204999999998</v>
      </c>
      <c r="W183" s="323">
        <v>45.713239000000002</v>
      </c>
      <c r="X183" s="323">
        <v>45.801865999999997</v>
      </c>
      <c r="Y183" s="323">
        <v>0.36249300000000001</v>
      </c>
      <c r="Z183" s="323">
        <v>98318.7</v>
      </c>
      <c r="AA183" s="323">
        <v>2.1926000000000001</v>
      </c>
      <c r="AB183" s="323">
        <v>5</v>
      </c>
      <c r="AC183" s="323">
        <v>8</v>
      </c>
    </row>
    <row r="184" spans="1:29" x14ac:dyDescent="0.2">
      <c r="A184" t="s">
        <v>205</v>
      </c>
      <c r="B184" t="s">
        <v>206</v>
      </c>
      <c r="C184" t="s">
        <v>207</v>
      </c>
      <c r="D184" t="s">
        <v>208</v>
      </c>
      <c r="E184" s="323" t="s">
        <v>307</v>
      </c>
      <c r="F184" s="323" t="s">
        <v>299</v>
      </c>
      <c r="K184">
        <v>135</v>
      </c>
      <c r="L184" s="323">
        <v>23421.887999999999</v>
      </c>
      <c r="M184" s="323">
        <v>38.043100000000003</v>
      </c>
      <c r="N184" s="323">
        <v>41.154891999999997</v>
      </c>
      <c r="O184" s="323">
        <v>41.543683999999999</v>
      </c>
      <c r="P184" s="323">
        <v>25.690211000000001</v>
      </c>
      <c r="Q184" s="323">
        <v>24.676217000000001</v>
      </c>
      <c r="R184" s="323">
        <v>92.716735999999997</v>
      </c>
      <c r="S184" s="323">
        <v>90.567847999999998</v>
      </c>
      <c r="T184" s="323">
        <v>42.109336999999996</v>
      </c>
      <c r="U184" s="323">
        <v>41.426805999999999</v>
      </c>
      <c r="V184" s="323">
        <v>38.042971000000001</v>
      </c>
      <c r="W184" s="323">
        <v>41.154777000000003</v>
      </c>
      <c r="X184" s="323">
        <v>41.543148000000002</v>
      </c>
      <c r="Y184" s="323">
        <v>0.30380499999999999</v>
      </c>
      <c r="Z184" s="323">
        <v>120636.7</v>
      </c>
      <c r="AA184" s="323">
        <v>1.9750000000000001</v>
      </c>
      <c r="AB184" s="323">
        <v>5</v>
      </c>
      <c r="AC184" s="323">
        <v>8</v>
      </c>
    </row>
    <row r="185" spans="1:29" x14ac:dyDescent="0.2">
      <c r="A185" t="s">
        <v>205</v>
      </c>
      <c r="B185" t="s">
        <v>206</v>
      </c>
      <c r="C185" t="s">
        <v>207</v>
      </c>
      <c r="D185" t="s">
        <v>208</v>
      </c>
      <c r="E185" s="323" t="s">
        <v>307</v>
      </c>
      <c r="F185" s="323" t="s">
        <v>299</v>
      </c>
      <c r="K185">
        <v>160</v>
      </c>
      <c r="L185" s="323">
        <v>13654.175999999999</v>
      </c>
      <c r="M185" s="323">
        <v>32.680636</v>
      </c>
      <c r="N185" s="323">
        <v>37.099255999999997</v>
      </c>
      <c r="O185" s="323">
        <v>37.888204999999999</v>
      </c>
      <c r="P185" s="323">
        <v>21.179331000000001</v>
      </c>
      <c r="Q185" s="323">
        <v>20.306560000000001</v>
      </c>
      <c r="R185" s="323">
        <v>84.218889000000004</v>
      </c>
      <c r="S185" s="323">
        <v>81.155946999999998</v>
      </c>
      <c r="T185" s="323">
        <v>35.565308999999999</v>
      </c>
      <c r="U185" s="323">
        <v>36.973613</v>
      </c>
      <c r="V185" s="323">
        <v>32.680334000000002</v>
      </c>
      <c r="W185" s="323">
        <v>37.098730000000003</v>
      </c>
      <c r="X185" s="323">
        <v>37.888136000000003</v>
      </c>
      <c r="Y185" s="323">
        <v>0.33110899999999999</v>
      </c>
      <c r="Z185" s="323">
        <v>107077.1</v>
      </c>
      <c r="AA185" s="323">
        <v>2.0335999999999999</v>
      </c>
      <c r="AB185" s="323">
        <v>5</v>
      </c>
      <c r="AC185" s="323">
        <v>8</v>
      </c>
    </row>
    <row r="186" spans="1:29" x14ac:dyDescent="0.2">
      <c r="A186" t="s">
        <v>205</v>
      </c>
      <c r="B186" t="s">
        <v>206</v>
      </c>
      <c r="C186" t="s">
        <v>207</v>
      </c>
      <c r="D186" t="s">
        <v>208</v>
      </c>
      <c r="E186" s="323" t="s">
        <v>307</v>
      </c>
      <c r="F186" s="323" t="s">
        <v>299</v>
      </c>
      <c r="K186">
        <v>185</v>
      </c>
      <c r="L186" s="323">
        <v>7601.1840000000002</v>
      </c>
      <c r="M186" s="323">
        <v>27.157048</v>
      </c>
      <c r="N186" s="323">
        <v>33.465775000000001</v>
      </c>
      <c r="O186" s="323">
        <v>34.957706000000002</v>
      </c>
      <c r="P186" s="323">
        <v>16.200990000000001</v>
      </c>
      <c r="Q186" s="323">
        <v>15.539303</v>
      </c>
      <c r="R186" s="323">
        <v>66.714023999999995</v>
      </c>
      <c r="S186" s="323">
        <v>62.827145000000002</v>
      </c>
      <c r="T186" s="323">
        <v>28.639441000000001</v>
      </c>
      <c r="U186" s="323">
        <v>32.432051000000001</v>
      </c>
      <c r="V186" s="323">
        <v>27.156884000000002</v>
      </c>
      <c r="W186" s="323">
        <v>33.464882000000003</v>
      </c>
      <c r="X186" s="323">
        <v>34.957638000000003</v>
      </c>
      <c r="Y186" s="323">
        <v>0.26293499999999997</v>
      </c>
      <c r="Z186" s="323">
        <v>78499.3</v>
      </c>
      <c r="AA186" s="323">
        <v>1.8729</v>
      </c>
      <c r="AB186" s="323">
        <v>5</v>
      </c>
      <c r="AC186" s="323">
        <v>8</v>
      </c>
    </row>
    <row r="187" spans="1:29" x14ac:dyDescent="0.2">
      <c r="A187" t="s">
        <v>205</v>
      </c>
      <c r="B187" t="s">
        <v>206</v>
      </c>
      <c r="C187" t="s">
        <v>207</v>
      </c>
      <c r="D187" t="s">
        <v>208</v>
      </c>
      <c r="E187" s="323" t="s">
        <v>307</v>
      </c>
      <c r="F187" s="323" t="s">
        <v>299</v>
      </c>
      <c r="K187">
        <v>210</v>
      </c>
      <c r="L187" s="323">
        <v>2867.52</v>
      </c>
      <c r="M187" s="323">
        <v>21.529658000000001</v>
      </c>
      <c r="N187" s="323">
        <v>30.010193000000001</v>
      </c>
      <c r="O187" s="323">
        <v>32.887202000000002</v>
      </c>
      <c r="P187" s="323">
        <v>10.638158000000001</v>
      </c>
      <c r="Q187" s="323">
        <v>10.158637000000001</v>
      </c>
      <c r="R187" s="323">
        <v>37.237662999999998</v>
      </c>
      <c r="S187" s="323">
        <v>34.036310999999998</v>
      </c>
      <c r="T187" s="323">
        <v>21.704865000000002</v>
      </c>
      <c r="U187" s="323">
        <v>27.940159000000001</v>
      </c>
      <c r="V187" s="323">
        <v>21.529140000000002</v>
      </c>
      <c r="W187" s="323">
        <v>30.009889000000001</v>
      </c>
      <c r="X187" s="323">
        <v>32.886012000000001</v>
      </c>
      <c r="Y187" s="323">
        <v>0.14579800000000001</v>
      </c>
      <c r="Z187" s="323">
        <v>55132.6</v>
      </c>
      <c r="AA187" s="323">
        <v>1.4752000000000001</v>
      </c>
      <c r="AB187" s="323">
        <v>5</v>
      </c>
      <c r="AC187" s="323">
        <v>8</v>
      </c>
    </row>
    <row r="188" spans="1:29" x14ac:dyDescent="0.2">
      <c r="A188" t="s">
        <v>205</v>
      </c>
      <c r="B188" t="s">
        <v>206</v>
      </c>
      <c r="C188" t="s">
        <v>207</v>
      </c>
      <c r="D188" t="s">
        <v>208</v>
      </c>
      <c r="E188" s="323" t="s">
        <v>307</v>
      </c>
      <c r="F188" s="323" t="s">
        <v>300</v>
      </c>
      <c r="K188">
        <v>85</v>
      </c>
      <c r="L188" s="323">
        <v>178848.576</v>
      </c>
      <c r="M188" s="323">
        <v>48.428925</v>
      </c>
      <c r="N188" s="323">
        <v>52.991247000000001</v>
      </c>
      <c r="O188" s="323">
        <v>53.115805000000002</v>
      </c>
      <c r="P188" s="323">
        <v>41.148685</v>
      </c>
      <c r="Q188" s="323">
        <v>31.188958</v>
      </c>
      <c r="R188" s="323">
        <v>97.424753999999993</v>
      </c>
      <c r="S188" s="323">
        <v>96.718750999999997</v>
      </c>
      <c r="T188" s="323">
        <v>52.372425</v>
      </c>
      <c r="U188" s="323">
        <v>52.383775</v>
      </c>
      <c r="V188" s="323">
        <v>48.428595000000001</v>
      </c>
      <c r="W188" s="323">
        <v>52.991233999999999</v>
      </c>
      <c r="X188" s="323">
        <v>53.115805000000002</v>
      </c>
      <c r="Y188" s="323">
        <v>2.2852999999999998E-2</v>
      </c>
      <c r="Z188" s="323">
        <v>322240</v>
      </c>
      <c r="AA188" s="323">
        <v>6.0769000000000002</v>
      </c>
      <c r="AB188" s="323">
        <v>10</v>
      </c>
      <c r="AC188" s="323">
        <v>6</v>
      </c>
    </row>
    <row r="189" spans="1:29" x14ac:dyDescent="0.2">
      <c r="A189" t="s">
        <v>205</v>
      </c>
      <c r="B189" t="s">
        <v>206</v>
      </c>
      <c r="C189" t="s">
        <v>207</v>
      </c>
      <c r="D189" t="s">
        <v>208</v>
      </c>
      <c r="E189" s="323" t="s">
        <v>307</v>
      </c>
      <c r="F189" s="323" t="s">
        <v>300</v>
      </c>
      <c r="K189">
        <v>110</v>
      </c>
      <c r="L189" s="323">
        <v>102171.45600000001</v>
      </c>
      <c r="M189" s="323">
        <v>43.651088999999999</v>
      </c>
      <c r="N189" s="323">
        <v>49.683824000000001</v>
      </c>
      <c r="O189" s="323">
        <v>49.771681000000001</v>
      </c>
      <c r="P189" s="323">
        <v>35.781213000000001</v>
      </c>
      <c r="Q189" s="323">
        <v>26.873840999999999</v>
      </c>
      <c r="R189" s="323">
        <v>96.297437000000002</v>
      </c>
      <c r="S189" s="323">
        <v>95.264774000000003</v>
      </c>
      <c r="T189" s="323">
        <v>46.612712999999999</v>
      </c>
      <c r="U189" s="323">
        <v>48.598717000000001</v>
      </c>
      <c r="V189" s="323">
        <v>43.650931</v>
      </c>
      <c r="W189" s="323">
        <v>49.683799</v>
      </c>
      <c r="X189" s="323">
        <v>49.771680000000003</v>
      </c>
      <c r="Y189" s="323">
        <v>2.7407999999999998E-2</v>
      </c>
      <c r="Z189" s="323">
        <v>253973.6</v>
      </c>
      <c r="AA189" s="323">
        <v>3.6648000000000001</v>
      </c>
      <c r="AB189" s="323">
        <v>10</v>
      </c>
      <c r="AC189" s="323">
        <v>6</v>
      </c>
    </row>
    <row r="190" spans="1:29" x14ac:dyDescent="0.2">
      <c r="A190" t="s">
        <v>205</v>
      </c>
      <c r="B190" t="s">
        <v>206</v>
      </c>
      <c r="C190" t="s">
        <v>207</v>
      </c>
      <c r="D190" t="s">
        <v>208</v>
      </c>
      <c r="E190" s="323" t="s">
        <v>307</v>
      </c>
      <c r="F190" s="323" t="s">
        <v>300</v>
      </c>
      <c r="K190">
        <v>135</v>
      </c>
      <c r="L190" s="323">
        <v>54487.296000000002</v>
      </c>
      <c r="M190" s="323">
        <v>38.990540000000003</v>
      </c>
      <c r="N190" s="323">
        <v>46.486814000000003</v>
      </c>
      <c r="O190" s="323">
        <v>46.472763</v>
      </c>
      <c r="P190" s="323">
        <v>30.359545000000001</v>
      </c>
      <c r="Q190" s="323">
        <v>22.597456999999999</v>
      </c>
      <c r="R190" s="323">
        <v>93.501699000000002</v>
      </c>
      <c r="S190" s="323">
        <v>91.843682999999999</v>
      </c>
      <c r="T190" s="323">
        <v>40.527391000000001</v>
      </c>
      <c r="U190" s="323">
        <v>44.755383000000002</v>
      </c>
      <c r="V190" s="323">
        <v>38.990478000000003</v>
      </c>
      <c r="W190" s="323">
        <v>46.486674999999998</v>
      </c>
      <c r="X190" s="323">
        <v>46.472731000000003</v>
      </c>
      <c r="Y190" s="323">
        <v>2.9926000000000001E-2</v>
      </c>
      <c r="Z190" s="323">
        <v>286538.09999999998</v>
      </c>
      <c r="AA190" s="323">
        <v>4.4817</v>
      </c>
      <c r="AB190" s="323">
        <v>10</v>
      </c>
      <c r="AC190" s="323">
        <v>6</v>
      </c>
    </row>
    <row r="191" spans="1:29" x14ac:dyDescent="0.2">
      <c r="A191" t="s">
        <v>205</v>
      </c>
      <c r="B191" t="s">
        <v>206</v>
      </c>
      <c r="C191" t="s">
        <v>207</v>
      </c>
      <c r="D191" t="s">
        <v>208</v>
      </c>
      <c r="E191" s="323" t="s">
        <v>307</v>
      </c>
      <c r="F191" s="323" t="s">
        <v>300</v>
      </c>
      <c r="K191">
        <v>160</v>
      </c>
      <c r="L191" s="323">
        <v>26618.400000000001</v>
      </c>
      <c r="M191" s="323">
        <v>34.590676000000002</v>
      </c>
      <c r="N191" s="323">
        <v>43.231282</v>
      </c>
      <c r="O191" s="323">
        <v>43.035313000000002</v>
      </c>
      <c r="P191" s="323">
        <v>25.041630999999999</v>
      </c>
      <c r="Q191" s="323">
        <v>18.451097000000001</v>
      </c>
      <c r="R191" s="323">
        <v>86.077502999999993</v>
      </c>
      <c r="S191" s="323">
        <v>84.049997000000005</v>
      </c>
      <c r="T191" s="323">
        <v>34.485486999999999</v>
      </c>
      <c r="U191" s="323">
        <v>40.838318999999998</v>
      </c>
      <c r="V191" s="323">
        <v>34.590608000000003</v>
      </c>
      <c r="W191" s="323">
        <v>43.231265</v>
      </c>
      <c r="X191" s="323">
        <v>43.035299000000002</v>
      </c>
      <c r="Y191" s="323">
        <v>3.8404000000000001E-2</v>
      </c>
      <c r="Z191" s="323">
        <v>233535.2</v>
      </c>
      <c r="AA191" s="323">
        <v>3.6543999999999999</v>
      </c>
      <c r="AB191" s="323">
        <v>10</v>
      </c>
      <c r="AC191" s="323">
        <v>6</v>
      </c>
    </row>
    <row r="192" spans="1:29" x14ac:dyDescent="0.2">
      <c r="A192" t="s">
        <v>205</v>
      </c>
      <c r="B192" t="s">
        <v>206</v>
      </c>
      <c r="C192" t="s">
        <v>207</v>
      </c>
      <c r="D192" t="s">
        <v>208</v>
      </c>
      <c r="E192" s="323" t="s">
        <v>307</v>
      </c>
      <c r="F192" s="323" t="s">
        <v>300</v>
      </c>
      <c r="K192">
        <v>185</v>
      </c>
      <c r="L192" s="323">
        <v>12326.304</v>
      </c>
      <c r="M192" s="323">
        <v>30.625288000000001</v>
      </c>
      <c r="N192" s="323">
        <v>39.834448999999999</v>
      </c>
      <c r="O192" s="323">
        <v>39.777672000000003</v>
      </c>
      <c r="P192" s="323">
        <v>19.467953000000001</v>
      </c>
      <c r="Q192" s="323">
        <v>14.609515999999999</v>
      </c>
      <c r="R192" s="323">
        <v>72.078847999999994</v>
      </c>
      <c r="S192" s="323">
        <v>68.894700999999998</v>
      </c>
      <c r="T192" s="323">
        <v>29.016106000000001</v>
      </c>
      <c r="U192" s="323">
        <v>37.138148000000001</v>
      </c>
      <c r="V192" s="323">
        <v>30.625281999999999</v>
      </c>
      <c r="W192" s="323">
        <v>39.834448000000002</v>
      </c>
      <c r="X192" s="323">
        <v>39.777225000000001</v>
      </c>
      <c r="Y192" s="323">
        <v>5.7737999999999998E-2</v>
      </c>
      <c r="Z192" s="323">
        <v>130860.2</v>
      </c>
      <c r="AA192" s="323">
        <v>3.1985999999999999</v>
      </c>
      <c r="AB192" s="323">
        <v>9</v>
      </c>
      <c r="AC192" s="323">
        <v>6</v>
      </c>
    </row>
    <row r="193" spans="1:29" x14ac:dyDescent="0.2">
      <c r="A193" t="s">
        <v>205</v>
      </c>
      <c r="B193" t="s">
        <v>206</v>
      </c>
      <c r="C193" t="s">
        <v>207</v>
      </c>
      <c r="D193" t="s">
        <v>208</v>
      </c>
      <c r="E193" s="323" t="s">
        <v>307</v>
      </c>
      <c r="F193" s="323" t="s">
        <v>300</v>
      </c>
      <c r="K193">
        <v>210</v>
      </c>
      <c r="L193" s="323">
        <v>5662.7520000000004</v>
      </c>
      <c r="M193" s="323">
        <v>26.985893000000001</v>
      </c>
      <c r="N193" s="323">
        <v>36.506875999999998</v>
      </c>
      <c r="O193" s="323">
        <v>36.311621000000002</v>
      </c>
      <c r="P193" s="323">
        <v>14.580119</v>
      </c>
      <c r="Q193" s="323">
        <v>11.188185000000001</v>
      </c>
      <c r="R193" s="323">
        <v>53.146278000000002</v>
      </c>
      <c r="S193" s="323">
        <v>50.110649000000002</v>
      </c>
      <c r="T193" s="323">
        <v>24.236726000000001</v>
      </c>
      <c r="U193" s="323">
        <v>33.141503999999998</v>
      </c>
      <c r="V193" s="323">
        <v>26.985892</v>
      </c>
      <c r="W193" s="323">
        <v>36.506869000000002</v>
      </c>
      <c r="X193" s="323">
        <v>36.311613000000001</v>
      </c>
      <c r="Y193" s="323">
        <v>6.9319000000000006E-2</v>
      </c>
      <c r="Z193" s="323">
        <v>73862.100000000006</v>
      </c>
      <c r="AA193" s="323">
        <v>4.1486000000000001</v>
      </c>
      <c r="AB193" s="323">
        <v>9</v>
      </c>
      <c r="AC193" s="323">
        <v>6</v>
      </c>
    </row>
    <row r="194" spans="1:29" x14ac:dyDescent="0.2">
      <c r="A194" t="s">
        <v>205</v>
      </c>
      <c r="B194" t="s">
        <v>206</v>
      </c>
      <c r="C194" t="s">
        <v>207</v>
      </c>
      <c r="D194" t="s">
        <v>208</v>
      </c>
      <c r="E194" s="323" t="s">
        <v>307</v>
      </c>
      <c r="F194" s="323" t="s">
        <v>301</v>
      </c>
      <c r="K194">
        <v>85</v>
      </c>
      <c r="L194" s="323">
        <v>16578.768</v>
      </c>
      <c r="M194" s="323">
        <v>50.515028000000001</v>
      </c>
      <c r="N194" s="323">
        <v>47.229855999999998</v>
      </c>
      <c r="O194" s="323">
        <v>47.618673000000001</v>
      </c>
      <c r="P194" s="323">
        <v>42.071148999999998</v>
      </c>
      <c r="Q194" s="323">
        <v>40.634830999999998</v>
      </c>
      <c r="R194" s="323">
        <v>99.384124999999997</v>
      </c>
      <c r="S194" s="323">
        <v>99.158693</v>
      </c>
      <c r="T194" s="323">
        <v>55.809823000000002</v>
      </c>
      <c r="U194" s="323">
        <v>51.625636999999998</v>
      </c>
      <c r="V194" s="323">
        <v>50.513182</v>
      </c>
      <c r="W194" s="323">
        <v>47.229737</v>
      </c>
      <c r="X194" s="323">
        <v>47.617901000000003</v>
      </c>
      <c r="Y194" s="323">
        <v>2.2109999999999999E-3</v>
      </c>
      <c r="Z194" s="323">
        <v>71527.899999999994</v>
      </c>
      <c r="AA194" s="323">
        <v>1.7366999999999999</v>
      </c>
      <c r="AB194" s="323">
        <v>4</v>
      </c>
      <c r="AC194" s="323">
        <v>5</v>
      </c>
    </row>
    <row r="195" spans="1:29" x14ac:dyDescent="0.2">
      <c r="A195" t="s">
        <v>205</v>
      </c>
      <c r="B195" t="s">
        <v>206</v>
      </c>
      <c r="C195" t="s">
        <v>207</v>
      </c>
      <c r="D195" t="s">
        <v>208</v>
      </c>
      <c r="E195" s="323" t="s">
        <v>307</v>
      </c>
      <c r="F195" s="323" t="s">
        <v>301</v>
      </c>
      <c r="K195">
        <v>110</v>
      </c>
      <c r="L195" s="323">
        <v>10703.232</v>
      </c>
      <c r="M195" s="323">
        <v>44.823453000000001</v>
      </c>
      <c r="N195" s="323">
        <v>46.571289</v>
      </c>
      <c r="O195" s="323">
        <v>46.971899000000001</v>
      </c>
      <c r="P195" s="323">
        <v>36.168416000000001</v>
      </c>
      <c r="Q195" s="323">
        <v>34.775238000000002</v>
      </c>
      <c r="R195" s="323">
        <v>99.197012999999998</v>
      </c>
      <c r="S195" s="323">
        <v>98.820554000000001</v>
      </c>
      <c r="T195" s="323">
        <v>51.754455999999998</v>
      </c>
      <c r="U195" s="323">
        <v>47.926433000000003</v>
      </c>
      <c r="V195" s="323">
        <v>44.822156999999997</v>
      </c>
      <c r="W195" s="323">
        <v>46.571151</v>
      </c>
      <c r="X195" s="323">
        <v>46.971288999999999</v>
      </c>
      <c r="Y195" s="323">
        <v>1.732E-3</v>
      </c>
      <c r="Z195" s="323">
        <v>62776.7</v>
      </c>
      <c r="AA195" s="323">
        <v>1.5323</v>
      </c>
      <c r="AB195" s="323">
        <v>4</v>
      </c>
      <c r="AC195" s="323">
        <v>5</v>
      </c>
    </row>
    <row r="196" spans="1:29" x14ac:dyDescent="0.2">
      <c r="A196" t="s">
        <v>205</v>
      </c>
      <c r="B196" t="s">
        <v>206</v>
      </c>
      <c r="C196" t="s">
        <v>207</v>
      </c>
      <c r="D196" t="s">
        <v>208</v>
      </c>
      <c r="E196" s="323" t="s">
        <v>307</v>
      </c>
      <c r="F196" s="323" t="s">
        <v>301</v>
      </c>
      <c r="K196">
        <v>135</v>
      </c>
      <c r="L196" s="323">
        <v>6639.84</v>
      </c>
      <c r="M196" s="323">
        <v>39.444262999999999</v>
      </c>
      <c r="N196" s="323">
        <v>45.099221</v>
      </c>
      <c r="O196" s="323">
        <v>45.425837000000001</v>
      </c>
      <c r="P196" s="323">
        <v>29.956848000000001</v>
      </c>
      <c r="Q196" s="323">
        <v>28.719068</v>
      </c>
      <c r="R196" s="323">
        <v>98.592320999999998</v>
      </c>
      <c r="S196" s="323">
        <v>98.050177000000005</v>
      </c>
      <c r="T196" s="323">
        <v>45.507917999999997</v>
      </c>
      <c r="U196" s="323">
        <v>43.980325000000001</v>
      </c>
      <c r="V196" s="323">
        <v>39.443387999999999</v>
      </c>
      <c r="W196" s="323">
        <v>45.097414000000001</v>
      </c>
      <c r="X196" s="323">
        <v>45.423538000000001</v>
      </c>
      <c r="Y196" s="323">
        <v>4.6800000000000001E-3</v>
      </c>
      <c r="Z196" s="323">
        <v>83414</v>
      </c>
      <c r="AA196" s="323">
        <v>1.3849</v>
      </c>
      <c r="AB196" s="323">
        <v>4</v>
      </c>
      <c r="AC196" s="323">
        <v>5</v>
      </c>
    </row>
    <row r="197" spans="1:29" x14ac:dyDescent="0.2">
      <c r="A197" t="s">
        <v>205</v>
      </c>
      <c r="B197" t="s">
        <v>206</v>
      </c>
      <c r="C197" t="s">
        <v>207</v>
      </c>
      <c r="D197" t="s">
        <v>208</v>
      </c>
      <c r="E197" s="323" t="s">
        <v>307</v>
      </c>
      <c r="F197" s="323" t="s">
        <v>301</v>
      </c>
      <c r="K197">
        <v>160</v>
      </c>
      <c r="L197" s="323">
        <v>4078.5120000000002</v>
      </c>
      <c r="M197" s="323">
        <v>34.302342000000003</v>
      </c>
      <c r="N197" s="323">
        <v>42.666240999999999</v>
      </c>
      <c r="O197" s="323">
        <v>42.848821000000001</v>
      </c>
      <c r="P197" s="323">
        <v>23.543655999999999</v>
      </c>
      <c r="Q197" s="323">
        <v>22.304005</v>
      </c>
      <c r="R197" s="323">
        <v>96.971441999999996</v>
      </c>
      <c r="S197" s="323">
        <v>96.244954000000007</v>
      </c>
      <c r="T197" s="323">
        <v>37.666387</v>
      </c>
      <c r="U197" s="323">
        <v>39.952919000000001</v>
      </c>
      <c r="V197" s="323">
        <v>34.300856000000003</v>
      </c>
      <c r="W197" s="323">
        <v>42.665550000000003</v>
      </c>
      <c r="X197" s="323">
        <v>42.845525000000002</v>
      </c>
      <c r="Y197" s="323">
        <v>3.0500000000000002E-3</v>
      </c>
      <c r="Z197" s="323">
        <v>76594.2</v>
      </c>
      <c r="AA197" s="323">
        <v>1.3482000000000001</v>
      </c>
      <c r="AB197" s="323">
        <v>4</v>
      </c>
      <c r="AC197" s="323">
        <v>5</v>
      </c>
    </row>
    <row r="198" spans="1:29" x14ac:dyDescent="0.2">
      <c r="A198" t="s">
        <v>205</v>
      </c>
      <c r="B198" t="s">
        <v>206</v>
      </c>
      <c r="C198" t="s">
        <v>207</v>
      </c>
      <c r="D198" t="s">
        <v>208</v>
      </c>
      <c r="E198" s="323" t="s">
        <v>307</v>
      </c>
      <c r="F198" s="323" t="s">
        <v>301</v>
      </c>
      <c r="K198">
        <v>185</v>
      </c>
      <c r="L198" s="323">
        <v>2595.12</v>
      </c>
      <c r="M198" s="323">
        <v>29.44164</v>
      </c>
      <c r="N198" s="323">
        <v>38.683582999999999</v>
      </c>
      <c r="O198" s="323">
        <v>39.206722999999997</v>
      </c>
      <c r="P198" s="323">
        <v>16.983684</v>
      </c>
      <c r="Q198" s="323">
        <v>16.107509</v>
      </c>
      <c r="R198" s="323">
        <v>82.801282</v>
      </c>
      <c r="S198" s="323">
        <v>78.881838000000002</v>
      </c>
      <c r="T198" s="323">
        <v>30.041281000000001</v>
      </c>
      <c r="U198" s="323">
        <v>35.292858000000003</v>
      </c>
      <c r="V198" s="323">
        <v>29.439771</v>
      </c>
      <c r="W198" s="323">
        <v>38.675317999999997</v>
      </c>
      <c r="X198" s="323">
        <v>39.204566999999997</v>
      </c>
      <c r="Y198" s="323">
        <v>3.457E-3</v>
      </c>
      <c r="Z198" s="323">
        <v>67231.199999999997</v>
      </c>
      <c r="AA198" s="323">
        <v>1.4356</v>
      </c>
      <c r="AB198" s="323">
        <v>4</v>
      </c>
      <c r="AC198" s="323">
        <v>5</v>
      </c>
    </row>
    <row r="199" spans="1:29" x14ac:dyDescent="0.2">
      <c r="A199" t="s">
        <v>205</v>
      </c>
      <c r="B199" t="s">
        <v>206</v>
      </c>
      <c r="C199" t="s">
        <v>207</v>
      </c>
      <c r="D199" t="s">
        <v>208</v>
      </c>
      <c r="E199" s="323" t="s">
        <v>307</v>
      </c>
      <c r="F199" s="323" t="s">
        <v>301</v>
      </c>
      <c r="K199">
        <v>210</v>
      </c>
      <c r="L199" s="323">
        <v>1477.8720000000001</v>
      </c>
      <c r="M199" s="323">
        <v>23.919930999999998</v>
      </c>
      <c r="N199" s="323">
        <v>34.504117999999998</v>
      </c>
      <c r="O199" s="323">
        <v>35.29974</v>
      </c>
      <c r="P199" s="323">
        <v>10.762955</v>
      </c>
      <c r="Q199" s="323">
        <v>10.518319</v>
      </c>
      <c r="R199" s="323">
        <v>50.355423999999999</v>
      </c>
      <c r="S199" s="323">
        <v>47.334049</v>
      </c>
      <c r="T199" s="323">
        <v>22.423076999999999</v>
      </c>
      <c r="U199" s="323">
        <v>30.404517999999999</v>
      </c>
      <c r="V199" s="323">
        <v>23.919353000000001</v>
      </c>
      <c r="W199" s="323">
        <v>34.499738999999998</v>
      </c>
      <c r="X199" s="323">
        <v>35.279285999999999</v>
      </c>
      <c r="Y199" s="323">
        <v>4.3579999999999999E-3</v>
      </c>
      <c r="Z199" s="323">
        <v>57008</v>
      </c>
      <c r="AA199" s="323">
        <v>1.1135999999999999</v>
      </c>
      <c r="AB199" s="323">
        <v>4</v>
      </c>
      <c r="AC199" s="323">
        <v>5</v>
      </c>
    </row>
    <row r="200" spans="1:29" x14ac:dyDescent="0.2">
      <c r="A200" t="s">
        <v>205</v>
      </c>
      <c r="E200" s="323"/>
      <c r="F200" s="323"/>
      <c r="K200"/>
      <c r="L200" s="323"/>
      <c r="M200" s="323"/>
      <c r="N200" s="323"/>
      <c r="O200" s="323"/>
      <c r="P200" s="323"/>
      <c r="Q200" s="323"/>
      <c r="R200" s="323"/>
      <c r="S200" s="323"/>
      <c r="T200" s="323"/>
      <c r="U200" s="323"/>
      <c r="V200" s="323"/>
      <c r="W200" s="323"/>
      <c r="X200" s="323"/>
      <c r="Y200" s="323"/>
      <c r="Z200" s="323"/>
      <c r="AA200" s="323"/>
      <c r="AB200" s="323"/>
      <c r="AC200" s="323"/>
    </row>
    <row r="201" spans="1:29" x14ac:dyDescent="0.2">
      <c r="A201" t="s">
        <v>205</v>
      </c>
      <c r="E201" s="323"/>
      <c r="F201" s="323"/>
      <c r="K201"/>
      <c r="L201" s="323"/>
      <c r="M201" s="323"/>
      <c r="N201" s="323"/>
      <c r="O201" s="323"/>
      <c r="P201" s="323"/>
      <c r="Q201" s="323"/>
      <c r="R201" s="323"/>
      <c r="S201" s="323"/>
      <c r="T201" s="323"/>
      <c r="U201" s="323"/>
      <c r="V201" s="323"/>
      <c r="W201" s="323"/>
      <c r="X201" s="323"/>
      <c r="Y201" s="323"/>
      <c r="Z201" s="323"/>
      <c r="AA201" s="323"/>
      <c r="AB201" s="323"/>
      <c r="AC201" s="323"/>
    </row>
    <row r="202" spans="1:29" x14ac:dyDescent="0.2">
      <c r="A202" t="s">
        <v>205</v>
      </c>
      <c r="E202" s="323"/>
      <c r="F202" s="323"/>
      <c r="K202"/>
      <c r="L202" s="323"/>
      <c r="M202" s="323"/>
      <c r="N202" s="323"/>
      <c r="O202" s="323"/>
      <c r="P202" s="323"/>
      <c r="Q202" s="323"/>
      <c r="R202" s="323"/>
      <c r="S202" s="323"/>
      <c r="T202" s="323"/>
      <c r="U202" s="323"/>
      <c r="V202" s="323"/>
      <c r="W202" s="323"/>
      <c r="X202" s="323"/>
      <c r="Y202" s="323"/>
      <c r="Z202" s="323"/>
      <c r="AA202" s="323"/>
      <c r="AB202" s="323"/>
      <c r="AC202" s="323"/>
    </row>
    <row r="203" spans="1:29" x14ac:dyDescent="0.2">
      <c r="A203" t="s">
        <v>205</v>
      </c>
      <c r="E203" s="323"/>
      <c r="F203" s="323"/>
      <c r="K203"/>
      <c r="L203" s="323"/>
      <c r="M203" s="323"/>
      <c r="N203" s="323"/>
      <c r="O203" s="323"/>
      <c r="P203" s="323"/>
      <c r="Q203" s="323"/>
      <c r="R203" s="323"/>
      <c r="S203" s="323"/>
      <c r="T203" s="323"/>
      <c r="U203" s="323"/>
      <c r="V203" s="323"/>
      <c r="W203" s="323"/>
      <c r="X203" s="323"/>
      <c r="Y203" s="323"/>
      <c r="Z203" s="323"/>
      <c r="AA203" s="323"/>
      <c r="AB203" s="323"/>
      <c r="AC203" s="323"/>
    </row>
    <row r="204" spans="1:29" x14ac:dyDescent="0.2">
      <c r="A204" t="s">
        <v>205</v>
      </c>
      <c r="E204" s="323"/>
      <c r="F204" s="323"/>
      <c r="K204"/>
      <c r="L204" s="323"/>
      <c r="M204" s="323"/>
      <c r="N204" s="323"/>
      <c r="O204" s="323"/>
      <c r="P204" s="323"/>
      <c r="Q204" s="323"/>
      <c r="R204" s="323"/>
      <c r="S204" s="323"/>
      <c r="T204" s="323"/>
      <c r="U204" s="323"/>
      <c r="V204" s="323"/>
      <c r="W204" s="323"/>
      <c r="X204" s="323"/>
      <c r="Y204" s="323"/>
      <c r="Z204" s="323"/>
      <c r="AA204" s="323"/>
      <c r="AB204" s="323"/>
      <c r="AC204" s="323"/>
    </row>
    <row r="205" spans="1:29" x14ac:dyDescent="0.2">
      <c r="A205" t="s">
        <v>205</v>
      </c>
      <c r="E205" s="323"/>
      <c r="F205" s="323"/>
      <c r="K205"/>
      <c r="L205" s="323"/>
      <c r="M205" s="323"/>
      <c r="N205" s="323"/>
      <c r="O205" s="323"/>
      <c r="P205" s="323"/>
      <c r="Q205" s="323"/>
      <c r="R205" s="323"/>
      <c r="S205" s="323"/>
      <c r="T205" s="323"/>
      <c r="U205" s="323"/>
      <c r="V205" s="323"/>
      <c r="W205" s="323"/>
      <c r="X205" s="323"/>
      <c r="Y205" s="323"/>
      <c r="Z205" s="323"/>
      <c r="AA205" s="323"/>
      <c r="AB205" s="323"/>
      <c r="AC205" s="323"/>
    </row>
    <row r="206" spans="1:29" x14ac:dyDescent="0.2">
      <c r="K206"/>
      <c r="L206" s="323"/>
      <c r="M206" s="323"/>
      <c r="N206" s="323"/>
      <c r="O206" s="323"/>
      <c r="P206" s="323"/>
      <c r="Q206" s="323"/>
      <c r="R206" s="323"/>
      <c r="S206" s="323"/>
      <c r="T206" s="323"/>
      <c r="U206" s="323"/>
      <c r="V206" s="323"/>
      <c r="W206" s="323"/>
      <c r="X206" s="323"/>
      <c r="Y206" s="323"/>
      <c r="Z206" s="323"/>
      <c r="AA206" s="323"/>
      <c r="AB206" s="323"/>
      <c r="AC206" s="323"/>
    </row>
    <row r="207" spans="1:29" x14ac:dyDescent="0.2">
      <c r="K207"/>
      <c r="L207" s="323"/>
      <c r="M207" s="323"/>
      <c r="N207" s="323"/>
      <c r="O207" s="323"/>
      <c r="P207" s="323"/>
      <c r="Q207" s="323"/>
      <c r="R207" s="323"/>
      <c r="S207" s="323"/>
      <c r="T207" s="323"/>
      <c r="U207" s="323"/>
      <c r="V207" s="323"/>
      <c r="W207" s="323"/>
      <c r="X207" s="323"/>
      <c r="Y207" s="323"/>
      <c r="Z207" s="323"/>
      <c r="AA207" s="323"/>
      <c r="AB207" s="323"/>
      <c r="AC207" s="323"/>
    </row>
    <row r="208" spans="1:29" x14ac:dyDescent="0.2">
      <c r="K208"/>
      <c r="L208" s="323"/>
      <c r="M208" s="323"/>
      <c r="N208" s="323"/>
      <c r="O208" s="323"/>
      <c r="P208" s="323"/>
      <c r="Q208" s="323"/>
      <c r="R208" s="323"/>
      <c r="S208" s="323"/>
      <c r="T208" s="323"/>
      <c r="U208" s="323"/>
      <c r="V208" s="323"/>
      <c r="W208" s="323"/>
      <c r="X208" s="323"/>
      <c r="Y208" s="323"/>
      <c r="Z208" s="323"/>
      <c r="AA208" s="323"/>
      <c r="AB208" s="323"/>
      <c r="AC208" s="323"/>
    </row>
    <row r="209" spans="11:32" x14ac:dyDescent="0.2">
      <c r="K209"/>
      <c r="L209" s="323"/>
      <c r="M209" s="323"/>
      <c r="N209" s="323"/>
      <c r="O209" s="323"/>
      <c r="P209" s="323"/>
      <c r="Q209" s="323"/>
      <c r="R209" s="323"/>
      <c r="S209" s="323"/>
      <c r="T209" s="323"/>
      <c r="U209" s="323"/>
      <c r="V209" s="323"/>
      <c r="W209" s="323"/>
      <c r="X209" s="323"/>
      <c r="Y209" s="323"/>
      <c r="Z209" s="323"/>
      <c r="AA209" s="323"/>
      <c r="AB209" s="323"/>
      <c r="AC209" s="323"/>
    </row>
    <row r="210" spans="11:32" x14ac:dyDescent="0.2">
      <c r="K210"/>
      <c r="L210" s="323"/>
      <c r="M210" s="323"/>
      <c r="N210" s="323"/>
      <c r="O210" s="323"/>
      <c r="P210" s="323"/>
      <c r="Q210" s="323"/>
      <c r="R210" s="323"/>
      <c r="S210" s="323"/>
      <c r="T210" s="323"/>
      <c r="U210" s="323"/>
      <c r="V210" s="323"/>
      <c r="W210" s="323"/>
      <c r="X210" s="323"/>
      <c r="Y210" s="323"/>
      <c r="Z210" s="323"/>
      <c r="AA210" s="323"/>
      <c r="AB210" s="323"/>
      <c r="AC210" s="323"/>
    </row>
    <row r="211" spans="11:32" x14ac:dyDescent="0.2">
      <c r="K211"/>
      <c r="L211" s="323"/>
      <c r="M211" s="323"/>
      <c r="N211" s="323"/>
      <c r="O211" s="323"/>
      <c r="P211" s="323"/>
      <c r="Q211" s="323"/>
      <c r="R211" s="323"/>
      <c r="S211" s="323"/>
      <c r="T211" s="323"/>
      <c r="U211" s="323"/>
      <c r="V211" s="323"/>
      <c r="W211" s="323"/>
      <c r="X211" s="323"/>
      <c r="Y211" s="323"/>
      <c r="Z211" s="323"/>
      <c r="AA211" s="323"/>
      <c r="AB211" s="323"/>
      <c r="AC211" s="323"/>
    </row>
    <row r="212" spans="11:32" x14ac:dyDescent="0.2">
      <c r="K212"/>
      <c r="L212" s="323"/>
      <c r="M212" s="323"/>
      <c r="N212" s="323"/>
      <c r="O212" s="323"/>
      <c r="P212" s="323"/>
      <c r="Q212" s="323"/>
      <c r="R212" s="323"/>
      <c r="S212" s="323"/>
      <c r="T212" s="323"/>
      <c r="U212" s="323"/>
      <c r="V212" s="323"/>
      <c r="W212" s="323"/>
      <c r="X212" s="323"/>
      <c r="Y212" s="323"/>
      <c r="Z212" s="323"/>
      <c r="AA212" s="323"/>
      <c r="AB212" s="323"/>
      <c r="AC212" s="323"/>
      <c r="AF212" s="174"/>
    </row>
    <row r="213" spans="11:32" x14ac:dyDescent="0.2">
      <c r="K213"/>
      <c r="L213" s="323"/>
      <c r="M213" s="323"/>
      <c r="N213" s="323"/>
      <c r="O213" s="323"/>
      <c r="P213" s="323"/>
      <c r="Q213" s="323"/>
      <c r="R213" s="323"/>
      <c r="S213" s="323"/>
      <c r="T213" s="323"/>
      <c r="U213" s="323"/>
      <c r="V213" s="323"/>
      <c r="W213" s="323"/>
      <c r="X213" s="323"/>
      <c r="Y213" s="323"/>
      <c r="Z213" s="323"/>
      <c r="AA213" s="323"/>
      <c r="AB213" s="323"/>
      <c r="AC213" s="323"/>
    </row>
    <row r="214" spans="11:32" x14ac:dyDescent="0.2">
      <c r="K214"/>
      <c r="L214" s="323"/>
      <c r="M214" s="323"/>
      <c r="N214" s="323"/>
      <c r="O214" s="323"/>
      <c r="P214" s="323"/>
      <c r="Q214" s="323"/>
      <c r="R214" s="323"/>
      <c r="S214" s="323"/>
      <c r="T214" s="323"/>
      <c r="U214" s="323"/>
      <c r="V214" s="323"/>
      <c r="W214" s="323"/>
      <c r="X214" s="323"/>
      <c r="Y214" s="323"/>
      <c r="Z214" s="323"/>
      <c r="AA214" s="323"/>
      <c r="AB214" s="323"/>
      <c r="AC214" s="323"/>
    </row>
    <row r="215" spans="11:32" x14ac:dyDescent="0.2">
      <c r="K215"/>
      <c r="L215" s="323"/>
      <c r="M215" s="323"/>
      <c r="N215" s="323"/>
      <c r="O215" s="323"/>
      <c r="P215" s="323"/>
      <c r="Q215" s="323"/>
      <c r="R215" s="323"/>
      <c r="S215" s="323"/>
      <c r="T215" s="323"/>
      <c r="U215" s="323"/>
      <c r="V215" s="323"/>
      <c r="W215" s="323"/>
      <c r="X215" s="323"/>
      <c r="Y215" s="323"/>
      <c r="Z215" s="323"/>
      <c r="AA215" s="323"/>
      <c r="AB215" s="323"/>
      <c r="AC215" s="323"/>
    </row>
    <row r="216" spans="11:32" x14ac:dyDescent="0.2">
      <c r="K216"/>
      <c r="L216" s="323"/>
      <c r="M216" s="323"/>
      <c r="N216" s="323"/>
      <c r="O216" s="323"/>
      <c r="P216" s="323"/>
      <c r="Q216" s="323"/>
      <c r="R216" s="323"/>
      <c r="S216" s="323"/>
      <c r="T216" s="323"/>
      <c r="U216" s="323"/>
      <c r="V216" s="323"/>
      <c r="W216" s="323"/>
      <c r="X216" s="323"/>
      <c r="Y216" s="323"/>
      <c r="Z216" s="323"/>
      <c r="AA216" s="323"/>
      <c r="AB216" s="323"/>
      <c r="AC216" s="323"/>
    </row>
    <row r="217" spans="11:32" x14ac:dyDescent="0.2">
      <c r="K217"/>
      <c r="L217" s="323"/>
      <c r="M217" s="323"/>
      <c r="N217" s="323"/>
      <c r="O217" s="323"/>
      <c r="P217" s="323"/>
      <c r="Q217" s="323"/>
      <c r="R217" s="323"/>
      <c r="S217" s="323"/>
      <c r="T217" s="323"/>
      <c r="U217" s="323"/>
      <c r="V217" s="323"/>
      <c r="W217" s="323"/>
      <c r="X217" s="323"/>
      <c r="Y217" s="323"/>
      <c r="Z217" s="323"/>
      <c r="AA217" s="323"/>
      <c r="AB217" s="323"/>
      <c r="AC217" s="323"/>
    </row>
    <row r="218" spans="11:32" x14ac:dyDescent="0.2">
      <c r="K218"/>
      <c r="L218" s="323"/>
      <c r="M218" s="323"/>
      <c r="N218" s="323"/>
      <c r="O218" s="323"/>
      <c r="P218" s="323"/>
      <c r="Q218" s="323"/>
      <c r="R218" s="323"/>
      <c r="S218" s="323"/>
      <c r="T218" s="323"/>
      <c r="U218" s="323"/>
      <c r="V218" s="323"/>
      <c r="W218" s="323"/>
      <c r="X218" s="323"/>
      <c r="Y218" s="323"/>
      <c r="Z218" s="323"/>
      <c r="AA218" s="323"/>
      <c r="AB218" s="323"/>
      <c r="AC218" s="323"/>
    </row>
    <row r="219" spans="11:32" x14ac:dyDescent="0.2">
      <c r="K219"/>
      <c r="L219" s="323"/>
      <c r="M219" s="323"/>
      <c r="N219" s="323"/>
      <c r="O219" s="323"/>
      <c r="P219" s="323"/>
      <c r="Q219" s="323"/>
      <c r="R219" s="323"/>
      <c r="S219" s="323"/>
      <c r="T219" s="323"/>
      <c r="U219" s="323"/>
      <c r="V219" s="323"/>
      <c r="W219" s="323"/>
      <c r="X219" s="323"/>
      <c r="Y219" s="323"/>
      <c r="Z219" s="323"/>
      <c r="AA219" s="323"/>
      <c r="AB219" s="323"/>
      <c r="AC219" s="323"/>
    </row>
    <row r="220" spans="11:32" x14ac:dyDescent="0.2">
      <c r="K220"/>
      <c r="L220" s="323"/>
      <c r="M220" s="323"/>
      <c r="N220" s="323"/>
      <c r="O220" s="323"/>
      <c r="P220" s="323"/>
      <c r="Q220" s="323"/>
      <c r="R220" s="323"/>
      <c r="S220" s="323"/>
      <c r="T220" s="323"/>
      <c r="U220" s="323"/>
      <c r="V220" s="323"/>
      <c r="W220" s="323"/>
      <c r="X220" s="323"/>
      <c r="Y220" s="323"/>
      <c r="Z220" s="323"/>
      <c r="AA220" s="323"/>
      <c r="AB220" s="323"/>
      <c r="AC220" s="323"/>
    </row>
    <row r="221" spans="11:32" x14ac:dyDescent="0.2">
      <c r="K221"/>
      <c r="L221" s="323"/>
      <c r="M221" s="323"/>
      <c r="N221" s="323"/>
      <c r="O221" s="323"/>
      <c r="P221" s="323"/>
      <c r="Q221" s="323"/>
      <c r="R221" s="323"/>
      <c r="S221" s="323"/>
      <c r="T221" s="323"/>
      <c r="U221" s="323"/>
      <c r="V221" s="323"/>
      <c r="W221" s="323"/>
      <c r="X221" s="323"/>
      <c r="Y221" s="323"/>
      <c r="Z221" s="323"/>
      <c r="AA221" s="323"/>
      <c r="AB221" s="323"/>
      <c r="AC221" s="323"/>
    </row>
    <row r="222" spans="11:32" x14ac:dyDescent="0.2">
      <c r="K222"/>
      <c r="L222" s="323"/>
      <c r="M222" s="323"/>
      <c r="N222" s="323"/>
      <c r="O222" s="323"/>
      <c r="P222" s="323"/>
      <c r="Q222" s="323"/>
      <c r="R222" s="323"/>
      <c r="S222" s="323"/>
      <c r="T222" s="323"/>
      <c r="U222" s="323"/>
      <c r="V222" s="323"/>
      <c r="W222" s="323"/>
      <c r="X222" s="323"/>
      <c r="Y222" s="323"/>
      <c r="Z222" s="323"/>
      <c r="AA222" s="323"/>
      <c r="AB222" s="323"/>
      <c r="AC222" s="323"/>
    </row>
    <row r="223" spans="11:32" x14ac:dyDescent="0.2">
      <c r="K223"/>
      <c r="L223" s="323"/>
      <c r="M223" s="323"/>
      <c r="N223" s="323"/>
      <c r="O223" s="323"/>
      <c r="P223" s="323"/>
      <c r="Q223" s="323"/>
      <c r="R223" s="323"/>
      <c r="S223" s="323"/>
      <c r="T223" s="323"/>
      <c r="U223" s="323"/>
      <c r="V223" s="323"/>
      <c r="W223" s="323"/>
      <c r="X223" s="323"/>
      <c r="Y223" s="323"/>
      <c r="Z223" s="323"/>
      <c r="AA223" s="323"/>
      <c r="AB223" s="323"/>
      <c r="AC223" s="323"/>
    </row>
    <row r="224" spans="11:32" x14ac:dyDescent="0.2">
      <c r="K224"/>
      <c r="L224" s="323"/>
      <c r="M224" s="323"/>
      <c r="N224" s="323"/>
      <c r="O224" s="323"/>
      <c r="P224" s="323"/>
      <c r="Q224" s="323"/>
      <c r="R224" s="323"/>
      <c r="S224" s="323"/>
      <c r="T224" s="323"/>
      <c r="U224" s="323"/>
      <c r="V224" s="323"/>
      <c r="W224" s="323"/>
      <c r="X224" s="323"/>
      <c r="Y224" s="323"/>
      <c r="Z224" s="323"/>
      <c r="AA224" s="323"/>
      <c r="AB224" s="323"/>
      <c r="AC224" s="323"/>
    </row>
    <row r="225" spans="11:29" x14ac:dyDescent="0.2">
      <c r="K225"/>
      <c r="L225" s="323"/>
      <c r="M225" s="323"/>
      <c r="N225" s="323"/>
      <c r="O225" s="323"/>
      <c r="P225" s="323"/>
      <c r="Q225" s="323"/>
      <c r="R225" s="323"/>
      <c r="S225" s="323"/>
      <c r="T225" s="323"/>
      <c r="U225" s="323"/>
      <c r="V225" s="323"/>
      <c r="W225" s="323"/>
      <c r="X225" s="323"/>
      <c r="Y225" s="323"/>
      <c r="Z225" s="323"/>
      <c r="AA225" s="323"/>
      <c r="AB225" s="323"/>
      <c r="AC225" s="323"/>
    </row>
    <row r="226" spans="11:29" x14ac:dyDescent="0.2">
      <c r="K226"/>
      <c r="L226" s="323"/>
      <c r="M226" s="323"/>
      <c r="N226" s="323"/>
      <c r="O226" s="323"/>
      <c r="P226" s="323"/>
      <c r="Q226" s="323"/>
      <c r="R226" s="323"/>
      <c r="S226" s="323"/>
      <c r="T226" s="323"/>
      <c r="U226" s="323"/>
      <c r="V226" s="323"/>
      <c r="W226" s="323"/>
      <c r="X226" s="323"/>
      <c r="Y226" s="323"/>
      <c r="Z226" s="323"/>
      <c r="AA226" s="323"/>
      <c r="AB226" s="323"/>
      <c r="AC226" s="323"/>
    </row>
    <row r="227" spans="11:29" x14ac:dyDescent="0.2">
      <c r="K227"/>
      <c r="L227" s="323"/>
      <c r="M227" s="323"/>
      <c r="N227" s="323"/>
      <c r="O227" s="323"/>
      <c r="P227" s="323"/>
      <c r="Q227" s="323"/>
      <c r="R227" s="323"/>
      <c r="S227" s="323"/>
      <c r="T227" s="323"/>
      <c r="U227" s="323"/>
      <c r="V227" s="323"/>
      <c r="W227" s="323"/>
      <c r="X227" s="323"/>
      <c r="Y227" s="323"/>
      <c r="Z227" s="323"/>
      <c r="AA227" s="323"/>
      <c r="AB227" s="323"/>
      <c r="AC227" s="323"/>
    </row>
    <row r="228" spans="11:29" x14ac:dyDescent="0.2">
      <c r="K228"/>
      <c r="L228" s="323"/>
      <c r="M228" s="323"/>
      <c r="N228" s="323"/>
      <c r="O228" s="323"/>
      <c r="P228" s="323"/>
      <c r="Q228" s="323"/>
      <c r="R228" s="323"/>
      <c r="S228" s="323"/>
      <c r="T228" s="323"/>
      <c r="U228" s="323"/>
      <c r="V228" s="323"/>
      <c r="W228" s="323"/>
      <c r="X228" s="323"/>
      <c r="Y228" s="323"/>
      <c r="Z228" s="323"/>
      <c r="AA228" s="323"/>
      <c r="AB228" s="323"/>
      <c r="AC228" s="323"/>
    </row>
    <row r="229" spans="11:29" x14ac:dyDescent="0.2">
      <c r="K229"/>
      <c r="L229" s="323"/>
      <c r="M229" s="323"/>
      <c r="N229" s="323"/>
      <c r="O229" s="323"/>
      <c r="P229" s="323"/>
      <c r="Q229" s="323"/>
      <c r="R229" s="323"/>
      <c r="S229" s="323"/>
      <c r="T229" s="323"/>
      <c r="U229" s="323"/>
      <c r="V229" s="323"/>
      <c r="W229" s="323"/>
      <c r="X229" s="323"/>
      <c r="Y229" s="323"/>
      <c r="Z229" s="323"/>
      <c r="AA229" s="323"/>
      <c r="AB229" s="323"/>
      <c r="AC229" s="323"/>
    </row>
    <row r="230" spans="11:29" x14ac:dyDescent="0.2">
      <c r="K230"/>
      <c r="L230" s="323"/>
      <c r="M230" s="323"/>
      <c r="N230" s="323"/>
      <c r="O230" s="323"/>
      <c r="P230" s="323"/>
      <c r="Q230" s="323"/>
      <c r="R230" s="323"/>
      <c r="S230" s="323"/>
      <c r="T230" s="323"/>
      <c r="U230" s="323"/>
      <c r="V230" s="323"/>
      <c r="W230" s="323"/>
      <c r="X230" s="323"/>
      <c r="Y230" s="323"/>
      <c r="Z230" s="323"/>
      <c r="AA230" s="323"/>
      <c r="AB230" s="323"/>
      <c r="AC230" s="323"/>
    </row>
    <row r="231" spans="11:29" x14ac:dyDescent="0.2">
      <c r="K231"/>
      <c r="L231" s="323"/>
      <c r="M231" s="323"/>
      <c r="N231" s="323"/>
      <c r="O231" s="323"/>
      <c r="P231" s="323"/>
      <c r="Q231" s="323"/>
      <c r="R231" s="323"/>
      <c r="S231" s="323"/>
      <c r="T231" s="323"/>
      <c r="U231" s="323"/>
      <c r="V231" s="323"/>
      <c r="W231" s="323"/>
      <c r="X231" s="323"/>
      <c r="Y231" s="323"/>
      <c r="Z231" s="323"/>
      <c r="AA231" s="323"/>
      <c r="AB231" s="323"/>
      <c r="AC231" s="323"/>
    </row>
    <row r="232" spans="11:29" x14ac:dyDescent="0.2">
      <c r="K232"/>
      <c r="L232" s="323"/>
      <c r="M232" s="323"/>
      <c r="N232" s="323"/>
      <c r="O232" s="323"/>
      <c r="P232" s="323"/>
      <c r="Q232" s="323"/>
      <c r="R232" s="323"/>
      <c r="S232" s="323"/>
      <c r="T232" s="323"/>
      <c r="U232" s="323"/>
      <c r="V232" s="323"/>
      <c r="W232" s="323"/>
      <c r="X232" s="323"/>
      <c r="Y232" s="323"/>
      <c r="Z232" s="323"/>
      <c r="AA232" s="323"/>
      <c r="AB232" s="323"/>
      <c r="AC232" s="323"/>
    </row>
    <row r="233" spans="11:29" x14ac:dyDescent="0.2">
      <c r="K233"/>
      <c r="L233" s="323"/>
      <c r="M233" s="323"/>
      <c r="N233" s="323"/>
      <c r="O233" s="323"/>
      <c r="P233" s="323"/>
      <c r="Q233" s="323"/>
      <c r="R233" s="323"/>
      <c r="S233" s="323"/>
      <c r="T233" s="323"/>
      <c r="U233" s="323"/>
      <c r="V233" s="323"/>
      <c r="W233" s="323"/>
      <c r="X233" s="323"/>
      <c r="Y233" s="323"/>
      <c r="Z233" s="323"/>
      <c r="AA233" s="323"/>
      <c r="AB233" s="323"/>
      <c r="AC233" s="323"/>
    </row>
    <row r="234" spans="11:29" x14ac:dyDescent="0.2">
      <c r="K234"/>
      <c r="L234" s="323"/>
      <c r="M234" s="323"/>
      <c r="N234" s="323"/>
      <c r="O234" s="323"/>
      <c r="P234" s="323"/>
      <c r="Q234" s="323"/>
      <c r="R234" s="323"/>
      <c r="S234" s="323"/>
      <c r="T234" s="323"/>
      <c r="U234" s="323"/>
      <c r="V234" s="323"/>
      <c r="W234" s="323"/>
      <c r="X234" s="323"/>
      <c r="Y234" s="323"/>
      <c r="Z234" s="323"/>
      <c r="AA234" s="323"/>
      <c r="AB234" s="323"/>
      <c r="AC234" s="323"/>
    </row>
    <row r="235" spans="11:29" x14ac:dyDescent="0.2">
      <c r="K235"/>
      <c r="L235" s="323"/>
      <c r="M235" s="323"/>
      <c r="N235" s="323"/>
      <c r="O235" s="323"/>
      <c r="P235" s="323"/>
      <c r="Q235" s="323"/>
      <c r="R235" s="323"/>
      <c r="S235" s="323"/>
      <c r="T235" s="323"/>
      <c r="U235" s="323"/>
      <c r="V235" s="323"/>
      <c r="W235" s="323"/>
      <c r="X235" s="323"/>
      <c r="Y235" s="323"/>
      <c r="Z235" s="323"/>
      <c r="AA235" s="323"/>
      <c r="AB235" s="323"/>
      <c r="AC235" s="323"/>
    </row>
    <row r="236" spans="11:29" x14ac:dyDescent="0.2">
      <c r="K236"/>
      <c r="L236" s="323"/>
      <c r="M236" s="323"/>
      <c r="N236" s="323"/>
      <c r="O236" s="323"/>
      <c r="P236" s="323"/>
      <c r="Q236" s="323"/>
      <c r="R236" s="323"/>
      <c r="S236" s="323"/>
      <c r="T236" s="323"/>
      <c r="U236" s="323"/>
      <c r="V236" s="323"/>
      <c r="W236" s="323"/>
      <c r="X236" s="323"/>
      <c r="Y236" s="323"/>
      <c r="Z236" s="323"/>
      <c r="AA236" s="323"/>
      <c r="AB236" s="323"/>
      <c r="AC236" s="323"/>
    </row>
    <row r="237" spans="11:29" x14ac:dyDescent="0.2">
      <c r="K237"/>
      <c r="L237" s="323"/>
      <c r="M237" s="323"/>
      <c r="N237" s="323"/>
      <c r="O237" s="323"/>
      <c r="P237" s="323"/>
      <c r="Q237" s="323"/>
      <c r="R237" s="323"/>
      <c r="S237" s="323"/>
      <c r="T237" s="323"/>
      <c r="U237" s="323"/>
      <c r="V237" s="323"/>
      <c r="W237" s="323"/>
      <c r="X237" s="323"/>
      <c r="Y237" s="323"/>
      <c r="Z237" s="323"/>
      <c r="AA237" s="323"/>
      <c r="AB237" s="323"/>
      <c r="AC237" s="323"/>
    </row>
    <row r="238" spans="11:29" x14ac:dyDescent="0.2">
      <c r="K238"/>
      <c r="L238" s="323"/>
      <c r="M238" s="323"/>
      <c r="N238" s="323"/>
      <c r="O238" s="323"/>
      <c r="P238" s="323"/>
      <c r="Q238" s="323"/>
      <c r="R238" s="323"/>
      <c r="S238" s="323"/>
      <c r="T238" s="323"/>
      <c r="U238" s="323"/>
      <c r="V238" s="323"/>
      <c r="W238" s="323"/>
      <c r="X238" s="323"/>
      <c r="Y238" s="323"/>
      <c r="Z238" s="323"/>
      <c r="AA238" s="323"/>
      <c r="AB238" s="323"/>
      <c r="AC238" s="323"/>
    </row>
    <row r="239" spans="11:29" x14ac:dyDescent="0.2">
      <c r="K239"/>
      <c r="L239" s="323"/>
      <c r="M239" s="323"/>
      <c r="N239" s="323"/>
      <c r="O239" s="323"/>
      <c r="P239" s="323"/>
      <c r="Q239" s="323"/>
      <c r="R239" s="323"/>
      <c r="S239" s="323"/>
      <c r="T239" s="323"/>
      <c r="U239" s="323"/>
      <c r="V239" s="323"/>
      <c r="W239" s="323"/>
      <c r="X239" s="323"/>
      <c r="Y239" s="323"/>
      <c r="Z239" s="323"/>
      <c r="AA239" s="323"/>
      <c r="AB239" s="323"/>
      <c r="AC239" s="323"/>
    </row>
    <row r="240" spans="11:29" x14ac:dyDescent="0.2">
      <c r="K240"/>
      <c r="L240" s="323"/>
      <c r="M240" s="323"/>
      <c r="N240" s="323"/>
      <c r="O240" s="323"/>
      <c r="P240" s="323"/>
      <c r="Q240" s="323"/>
      <c r="R240" s="323"/>
      <c r="S240" s="323"/>
      <c r="T240" s="323"/>
      <c r="U240" s="323"/>
      <c r="V240" s="323"/>
      <c r="W240" s="323"/>
      <c r="X240" s="323"/>
      <c r="Y240" s="323"/>
      <c r="Z240" s="323"/>
      <c r="AA240" s="323"/>
      <c r="AB240" s="323"/>
      <c r="AC240" s="323"/>
    </row>
    <row r="241" spans="11:29" x14ac:dyDescent="0.2">
      <c r="K241"/>
      <c r="L241" s="323"/>
      <c r="M241" s="323"/>
      <c r="N241" s="323"/>
      <c r="O241" s="323"/>
      <c r="P241" s="323"/>
      <c r="Q241" s="323"/>
      <c r="R241" s="323"/>
      <c r="S241" s="323"/>
      <c r="T241" s="323"/>
      <c r="U241" s="323"/>
      <c r="V241" s="323"/>
      <c r="W241" s="323"/>
      <c r="X241" s="323"/>
      <c r="Y241" s="323"/>
      <c r="Z241" s="323"/>
      <c r="AA241" s="323"/>
      <c r="AB241" s="323"/>
      <c r="AC241" s="323"/>
    </row>
    <row r="242" spans="11:29" x14ac:dyDescent="0.2">
      <c r="K242"/>
      <c r="L242" s="323"/>
      <c r="M242" s="323"/>
      <c r="N242" s="323"/>
      <c r="O242" s="323"/>
      <c r="P242" s="323"/>
      <c r="Q242" s="323"/>
      <c r="R242" s="323"/>
      <c r="S242" s="323"/>
      <c r="T242" s="323"/>
      <c r="U242" s="323"/>
      <c r="V242" s="323"/>
      <c r="W242" s="323"/>
      <c r="X242" s="323"/>
      <c r="Y242" s="323"/>
      <c r="Z242" s="323"/>
      <c r="AA242" s="323"/>
      <c r="AB242" s="323"/>
      <c r="AC242" s="323"/>
    </row>
    <row r="243" spans="11:29" x14ac:dyDescent="0.2">
      <c r="K243"/>
      <c r="L243" s="323"/>
      <c r="M243" s="323"/>
      <c r="N243" s="323"/>
      <c r="O243" s="323"/>
      <c r="P243" s="323"/>
      <c r="Q243" s="323"/>
      <c r="R243" s="323"/>
      <c r="S243" s="323"/>
      <c r="T243" s="323"/>
      <c r="U243" s="323"/>
      <c r="V243" s="323"/>
      <c r="W243" s="323"/>
      <c r="X243" s="323"/>
      <c r="Y243" s="323"/>
      <c r="Z243" s="323"/>
      <c r="AA243" s="323"/>
      <c r="AB243" s="323"/>
      <c r="AC243" s="323"/>
    </row>
    <row r="244" spans="11:29" x14ac:dyDescent="0.2">
      <c r="K244"/>
      <c r="L244" s="323"/>
      <c r="M244" s="323"/>
      <c r="N244" s="323"/>
      <c r="O244" s="323"/>
      <c r="P244" s="323"/>
      <c r="Q244" s="323"/>
      <c r="R244" s="323"/>
      <c r="S244" s="323"/>
      <c r="T244" s="323"/>
      <c r="U244" s="323"/>
      <c r="V244" s="323"/>
      <c r="W244" s="323"/>
      <c r="X244" s="323"/>
      <c r="Y244" s="323"/>
      <c r="Z244" s="323"/>
      <c r="AA244" s="323"/>
      <c r="AB244" s="323"/>
      <c r="AC244" s="323"/>
    </row>
    <row r="245" spans="11:29" x14ac:dyDescent="0.2">
      <c r="K245"/>
      <c r="L245" s="323"/>
      <c r="M245" s="323"/>
      <c r="N245" s="323"/>
      <c r="O245" s="323"/>
      <c r="P245" s="323"/>
      <c r="Q245" s="323"/>
      <c r="R245" s="323"/>
      <c r="S245" s="323"/>
      <c r="T245" s="323"/>
      <c r="U245" s="323"/>
      <c r="V245" s="323"/>
      <c r="W245" s="323"/>
      <c r="X245" s="323"/>
      <c r="Y245" s="323"/>
      <c r="Z245" s="323"/>
      <c r="AA245" s="323"/>
      <c r="AB245" s="323"/>
      <c r="AC245" s="323"/>
    </row>
    <row r="246" spans="11:29" x14ac:dyDescent="0.2">
      <c r="K246"/>
      <c r="L246" s="323"/>
      <c r="M246" s="323"/>
      <c r="N246" s="323"/>
      <c r="O246" s="323"/>
      <c r="P246" s="323"/>
      <c r="Q246" s="323"/>
      <c r="R246" s="323"/>
      <c r="S246" s="323"/>
      <c r="T246" s="323"/>
      <c r="U246" s="323"/>
      <c r="V246" s="323"/>
      <c r="W246" s="323"/>
      <c r="X246" s="323"/>
      <c r="Y246" s="323"/>
      <c r="Z246" s="323"/>
      <c r="AA246" s="323"/>
      <c r="AB246" s="323"/>
      <c r="AC246" s="323"/>
    </row>
    <row r="247" spans="11:29" x14ac:dyDescent="0.2">
      <c r="K247"/>
      <c r="L247" s="323"/>
      <c r="M247" s="323"/>
      <c r="N247" s="323"/>
      <c r="O247" s="323"/>
      <c r="P247" s="323"/>
      <c r="Q247" s="323"/>
      <c r="R247" s="323"/>
      <c r="S247" s="323"/>
      <c r="T247" s="323"/>
      <c r="U247" s="323"/>
      <c r="V247" s="323"/>
      <c r="W247" s="323"/>
      <c r="X247" s="323"/>
      <c r="Y247" s="323"/>
      <c r="Z247" s="323"/>
      <c r="AA247" s="323"/>
      <c r="AB247" s="323"/>
      <c r="AC247" s="323"/>
    </row>
    <row r="248" spans="11:29" x14ac:dyDescent="0.2">
      <c r="K248"/>
      <c r="L248" s="323"/>
      <c r="M248" s="323"/>
      <c r="N248" s="323"/>
      <c r="O248" s="323"/>
      <c r="P248" s="323"/>
      <c r="Q248" s="323"/>
      <c r="R248" s="323"/>
      <c r="S248" s="323"/>
      <c r="T248" s="323"/>
      <c r="U248" s="323"/>
      <c r="V248" s="323"/>
      <c r="W248" s="323"/>
      <c r="X248" s="323"/>
      <c r="Y248" s="324"/>
      <c r="Z248" s="323"/>
      <c r="AA248" s="323"/>
      <c r="AB248" s="323"/>
      <c r="AC248" s="323"/>
    </row>
    <row r="249" spans="11:29" x14ac:dyDescent="0.2">
      <c r="K249"/>
    </row>
    <row r="250" spans="11:29" x14ac:dyDescent="0.2">
      <c r="K250"/>
    </row>
    <row r="251" spans="11:29" x14ac:dyDescent="0.2">
      <c r="K251"/>
    </row>
    <row r="252" spans="11:29" x14ac:dyDescent="0.2">
      <c r="K252"/>
    </row>
    <row r="253" spans="11:29" x14ac:dyDescent="0.2">
      <c r="K253"/>
    </row>
    <row r="254" spans="11:29" x14ac:dyDescent="0.2">
      <c r="K254"/>
    </row>
    <row r="255" spans="11:29" x14ac:dyDescent="0.2">
      <c r="K255"/>
    </row>
    <row r="256" spans="11:29" x14ac:dyDescent="0.2">
      <c r="K256"/>
    </row>
    <row r="257" spans="11:32" x14ac:dyDescent="0.2">
      <c r="K257"/>
    </row>
    <row r="258" spans="11:32" x14ac:dyDescent="0.2">
      <c r="K258"/>
      <c r="AF258" s="174"/>
    </row>
    <row r="259" spans="11:32" x14ac:dyDescent="0.2">
      <c r="K259"/>
    </row>
    <row r="260" spans="11:32" x14ac:dyDescent="0.2">
      <c r="K260"/>
    </row>
    <row r="261" spans="11:32" x14ac:dyDescent="0.2">
      <c r="K261"/>
    </row>
    <row r="262" spans="11:32" x14ac:dyDescent="0.2">
      <c r="K262"/>
    </row>
    <row r="263" spans="11:32" x14ac:dyDescent="0.2">
      <c r="K263"/>
    </row>
    <row r="264" spans="11:32" x14ac:dyDescent="0.2">
      <c r="K264"/>
    </row>
    <row r="265" spans="11:32" x14ac:dyDescent="0.2">
      <c r="K265"/>
    </row>
    <row r="266" spans="11:32" x14ac:dyDescent="0.2">
      <c r="K266"/>
    </row>
    <row r="267" spans="11:32" x14ac:dyDescent="0.2">
      <c r="K267"/>
    </row>
    <row r="268" spans="11:32" x14ac:dyDescent="0.2">
      <c r="K268"/>
    </row>
    <row r="269" spans="11:32" x14ac:dyDescent="0.2">
      <c r="K269"/>
    </row>
    <row r="270" spans="11:32" x14ac:dyDescent="0.2">
      <c r="K270"/>
    </row>
    <row r="271" spans="11:32" x14ac:dyDescent="0.2">
      <c r="K271"/>
    </row>
    <row r="272" spans="11:32"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c r="AF317" s="174"/>
    </row>
    <row r="318" spans="11:32" x14ac:dyDescent="0.2">
      <c r="K318"/>
    </row>
    <row r="319" spans="11:32" x14ac:dyDescent="0.2">
      <c r="K319"/>
    </row>
    <row r="320" spans="11:32" x14ac:dyDescent="0.2">
      <c r="K320"/>
    </row>
    <row r="321" spans="11:32" x14ac:dyDescent="0.2">
      <c r="K321"/>
    </row>
    <row r="322" spans="11:32" x14ac:dyDescent="0.2">
      <c r="K322"/>
    </row>
    <row r="323" spans="11:32" x14ac:dyDescent="0.2">
      <c r="K323"/>
    </row>
    <row r="324" spans="11:32" x14ac:dyDescent="0.2">
      <c r="K324"/>
    </row>
    <row r="325" spans="11:32" x14ac:dyDescent="0.2">
      <c r="K325"/>
    </row>
    <row r="326" spans="11:32" x14ac:dyDescent="0.2">
      <c r="K326"/>
    </row>
    <row r="327" spans="11:32" x14ac:dyDescent="0.2">
      <c r="K327"/>
      <c r="AF327" s="174"/>
    </row>
    <row r="328" spans="11:32" x14ac:dyDescent="0.2">
      <c r="K328"/>
    </row>
    <row r="329" spans="11:32" x14ac:dyDescent="0.2">
      <c r="K329"/>
    </row>
    <row r="330" spans="11:32" x14ac:dyDescent="0.2">
      <c r="K330"/>
    </row>
    <row r="331" spans="11:32" x14ac:dyDescent="0.2">
      <c r="K331"/>
    </row>
    <row r="332" spans="11:32" x14ac:dyDescent="0.2">
      <c r="K332"/>
    </row>
    <row r="333" spans="11:32" x14ac:dyDescent="0.2">
      <c r="K333"/>
      <c r="AF333" s="174"/>
    </row>
    <row r="334" spans="11:32" x14ac:dyDescent="0.2">
      <c r="K334"/>
    </row>
    <row r="335" spans="11:32" x14ac:dyDescent="0.2">
      <c r="K335"/>
    </row>
    <row r="336" spans="11:32" x14ac:dyDescent="0.2">
      <c r="K336"/>
    </row>
    <row r="337" spans="11:32" x14ac:dyDescent="0.2">
      <c r="K337"/>
      <c r="AF337" s="174"/>
    </row>
    <row r="338" spans="11:32" x14ac:dyDescent="0.2">
      <c r="K338"/>
    </row>
    <row r="339" spans="11:32" x14ac:dyDescent="0.2">
      <c r="K339"/>
    </row>
    <row r="340" spans="11:32" x14ac:dyDescent="0.2">
      <c r="K340"/>
    </row>
    <row r="341" spans="11:32" x14ac:dyDescent="0.2">
      <c r="K341"/>
    </row>
    <row r="342" spans="11:32" x14ac:dyDescent="0.2">
      <c r="K342"/>
      <c r="AF342" s="174"/>
    </row>
    <row r="343" spans="11:32" x14ac:dyDescent="0.2">
      <c r="K343"/>
    </row>
    <row r="344" spans="11:32" x14ac:dyDescent="0.2">
      <c r="K344"/>
    </row>
    <row r="345" spans="11:32" x14ac:dyDescent="0.2">
      <c r="K345"/>
    </row>
    <row r="346" spans="11:32" x14ac:dyDescent="0.2">
      <c r="K346"/>
    </row>
    <row r="347" spans="11:32" x14ac:dyDescent="0.2">
      <c r="K347"/>
    </row>
    <row r="348" spans="11:32" x14ac:dyDescent="0.2">
      <c r="K348"/>
    </row>
    <row r="349" spans="11:32" x14ac:dyDescent="0.2">
      <c r="K349"/>
    </row>
    <row r="350" spans="11:32" x14ac:dyDescent="0.2">
      <c r="K350"/>
    </row>
    <row r="351" spans="11:32" x14ac:dyDescent="0.2">
      <c r="K351"/>
      <c r="AF351" s="174"/>
    </row>
    <row r="352" spans="11:32"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c r="AF382" s="174"/>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398" spans="11:11" x14ac:dyDescent="0.2">
      <c r="K398"/>
    </row>
    <row r="399" spans="11:11" x14ac:dyDescent="0.2">
      <c r="K399"/>
    </row>
    <row r="400" spans="11:11" x14ac:dyDescent="0.2">
      <c r="K400"/>
    </row>
    <row r="401" spans="11:11" x14ac:dyDescent="0.2">
      <c r="K401"/>
    </row>
    <row r="402" spans="11:11" x14ac:dyDescent="0.2">
      <c r="K402"/>
    </row>
    <row r="403" spans="11:11" x14ac:dyDescent="0.2">
      <c r="K403"/>
    </row>
    <row r="404" spans="11:11" x14ac:dyDescent="0.2">
      <c r="K404"/>
    </row>
    <row r="405" spans="11:11" x14ac:dyDescent="0.2">
      <c r="K405"/>
    </row>
    <row r="406" spans="11:11" x14ac:dyDescent="0.2">
      <c r="K406"/>
    </row>
    <row r="407" spans="11:11" x14ac:dyDescent="0.2">
      <c r="K407"/>
    </row>
    <row r="408" spans="11:11" x14ac:dyDescent="0.2">
      <c r="K408"/>
    </row>
    <row r="409" spans="11:11" x14ac:dyDescent="0.2">
      <c r="K409"/>
    </row>
    <row r="410" spans="11:11" x14ac:dyDescent="0.2">
      <c r="K410"/>
    </row>
    <row r="411" spans="11:11" x14ac:dyDescent="0.2">
      <c r="K411"/>
    </row>
    <row r="412" spans="11:11" x14ac:dyDescent="0.2">
      <c r="K412"/>
    </row>
    <row r="413" spans="11:11" x14ac:dyDescent="0.2">
      <c r="K413"/>
    </row>
    <row r="414" spans="11:11" x14ac:dyDescent="0.2">
      <c r="K414"/>
    </row>
    <row r="415" spans="11:11" x14ac:dyDescent="0.2">
      <c r="K415"/>
    </row>
    <row r="416" spans="11:11" x14ac:dyDescent="0.2">
      <c r="K416"/>
    </row>
    <row r="417" spans="11:11" x14ac:dyDescent="0.2">
      <c r="K417"/>
    </row>
    <row r="418" spans="11:11" x14ac:dyDescent="0.2">
      <c r="K418"/>
    </row>
    <row r="419" spans="11:11" x14ac:dyDescent="0.2">
      <c r="K419"/>
    </row>
    <row r="420" spans="11:11" x14ac:dyDescent="0.2">
      <c r="K420"/>
    </row>
    <row r="421" spans="11:11" x14ac:dyDescent="0.2">
      <c r="K421"/>
    </row>
    <row r="422" spans="11:11" x14ac:dyDescent="0.2">
      <c r="K422"/>
    </row>
    <row r="423" spans="11:11" x14ac:dyDescent="0.2">
      <c r="K423"/>
    </row>
    <row r="424" spans="11:11" x14ac:dyDescent="0.2">
      <c r="K424"/>
    </row>
    <row r="425" spans="11:11" x14ac:dyDescent="0.2">
      <c r="K425"/>
    </row>
    <row r="426" spans="11:11" x14ac:dyDescent="0.2">
      <c r="K426"/>
    </row>
    <row r="427" spans="11:11" x14ac:dyDescent="0.2">
      <c r="K427"/>
    </row>
    <row r="428" spans="11:11" x14ac:dyDescent="0.2">
      <c r="K428"/>
    </row>
    <row r="429" spans="11:11" x14ac:dyDescent="0.2">
      <c r="K429"/>
    </row>
    <row r="430" spans="11:11" x14ac:dyDescent="0.2">
      <c r="K430"/>
    </row>
    <row r="431" spans="11:11" x14ac:dyDescent="0.2">
      <c r="K431"/>
    </row>
    <row r="432" spans="11:11" x14ac:dyDescent="0.2">
      <c r="K432"/>
    </row>
    <row r="433" spans="11:11" x14ac:dyDescent="0.2">
      <c r="K433"/>
    </row>
    <row r="434" spans="11:11" x14ac:dyDescent="0.2">
      <c r="K434"/>
    </row>
    <row r="435" spans="11:11" x14ac:dyDescent="0.2">
      <c r="K435"/>
    </row>
    <row r="436" spans="11:11" x14ac:dyDescent="0.2">
      <c r="K436"/>
    </row>
    <row r="437" spans="11:11" x14ac:dyDescent="0.2">
      <c r="K437"/>
    </row>
    <row r="438" spans="11:11" x14ac:dyDescent="0.2">
      <c r="K438"/>
    </row>
    <row r="439" spans="11:11" x14ac:dyDescent="0.2">
      <c r="K439"/>
    </row>
    <row r="440" spans="11:11" x14ac:dyDescent="0.2">
      <c r="K440"/>
    </row>
    <row r="441" spans="11:11" x14ac:dyDescent="0.2">
      <c r="K441"/>
    </row>
    <row r="442" spans="11:11" x14ac:dyDescent="0.2">
      <c r="K442"/>
    </row>
    <row r="443" spans="11:11" x14ac:dyDescent="0.2">
      <c r="K443"/>
    </row>
    <row r="444" spans="11:11" x14ac:dyDescent="0.2">
      <c r="K444"/>
    </row>
    <row r="445" spans="11:11" x14ac:dyDescent="0.2">
      <c r="K445"/>
    </row>
    <row r="446" spans="11:11" x14ac:dyDescent="0.2">
      <c r="K446"/>
    </row>
    <row r="447" spans="11:11" x14ac:dyDescent="0.2">
      <c r="K447"/>
    </row>
    <row r="448" spans="11:11" x14ac:dyDescent="0.2">
      <c r="K448"/>
    </row>
    <row r="449" spans="11:11" x14ac:dyDescent="0.2">
      <c r="K449"/>
    </row>
    <row r="450" spans="11:11" x14ac:dyDescent="0.2">
      <c r="K450"/>
    </row>
    <row r="451" spans="11:11" x14ac:dyDescent="0.2">
      <c r="K451"/>
    </row>
    <row r="452" spans="11:11" x14ac:dyDescent="0.2">
      <c r="K452"/>
    </row>
    <row r="453" spans="11:11" x14ac:dyDescent="0.2">
      <c r="K453"/>
    </row>
    <row r="454" spans="11:11" x14ac:dyDescent="0.2">
      <c r="K454"/>
    </row>
    <row r="455" spans="11:11" x14ac:dyDescent="0.2">
      <c r="K455"/>
    </row>
    <row r="456" spans="11:11" x14ac:dyDescent="0.2">
      <c r="K456"/>
    </row>
    <row r="457" spans="11:11" x14ac:dyDescent="0.2">
      <c r="K457"/>
    </row>
    <row r="458" spans="11:11" x14ac:dyDescent="0.2">
      <c r="K458"/>
    </row>
    <row r="459" spans="11:11" x14ac:dyDescent="0.2">
      <c r="K459"/>
    </row>
    <row r="460" spans="11:11" x14ac:dyDescent="0.2">
      <c r="K460"/>
    </row>
    <row r="461" spans="11:11" x14ac:dyDescent="0.2">
      <c r="K461"/>
    </row>
    <row r="462" spans="11:11" x14ac:dyDescent="0.2">
      <c r="K462"/>
    </row>
    <row r="463" spans="11:11" x14ac:dyDescent="0.2">
      <c r="K463"/>
    </row>
    <row r="464" spans="11:11"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76" spans="11:11" x14ac:dyDescent="0.2">
      <c r="K476"/>
    </row>
    <row r="477" spans="11:11" x14ac:dyDescent="0.2">
      <c r="K477"/>
    </row>
    <row r="478" spans="11:11" x14ac:dyDescent="0.2">
      <c r="K478"/>
    </row>
    <row r="479" spans="11:11" x14ac:dyDescent="0.2">
      <c r="K479"/>
    </row>
    <row r="480" spans="11:11" x14ac:dyDescent="0.2">
      <c r="K480"/>
    </row>
    <row r="481" spans="11:11" x14ac:dyDescent="0.2">
      <c r="K481"/>
    </row>
    <row r="482" spans="11:11" x14ac:dyDescent="0.2">
      <c r="K482"/>
    </row>
    <row r="483" spans="11:11" x14ac:dyDescent="0.2">
      <c r="K483"/>
    </row>
    <row r="484" spans="11:11" x14ac:dyDescent="0.2">
      <c r="K484"/>
    </row>
    <row r="485" spans="11:11" x14ac:dyDescent="0.2">
      <c r="K485"/>
    </row>
    <row r="486" spans="11:11" x14ac:dyDescent="0.2">
      <c r="K486"/>
    </row>
    <row r="487" spans="11:11" x14ac:dyDescent="0.2">
      <c r="K487"/>
    </row>
    <row r="488" spans="11:11" x14ac:dyDescent="0.2">
      <c r="K488"/>
    </row>
    <row r="489" spans="11:11" x14ac:dyDescent="0.2">
      <c r="K489"/>
    </row>
    <row r="490" spans="11:11" x14ac:dyDescent="0.2">
      <c r="K490"/>
    </row>
    <row r="491" spans="11:11" x14ac:dyDescent="0.2">
      <c r="K491"/>
    </row>
    <row r="492" spans="11:11" x14ac:dyDescent="0.2">
      <c r="K492"/>
    </row>
    <row r="493" spans="11:11" x14ac:dyDescent="0.2">
      <c r="K493"/>
    </row>
    <row r="494" spans="11:11" x14ac:dyDescent="0.2">
      <c r="K494"/>
    </row>
    <row r="495" spans="11:11" x14ac:dyDescent="0.2">
      <c r="K495"/>
    </row>
    <row r="496" spans="11:11" x14ac:dyDescent="0.2">
      <c r="K496"/>
    </row>
    <row r="497" spans="11:11" x14ac:dyDescent="0.2">
      <c r="K497"/>
    </row>
    <row r="498" spans="11:11" x14ac:dyDescent="0.2">
      <c r="K498"/>
    </row>
    <row r="499" spans="11:11" x14ac:dyDescent="0.2">
      <c r="K499"/>
    </row>
    <row r="500" spans="11:11" x14ac:dyDescent="0.2">
      <c r="K500"/>
    </row>
    <row r="501" spans="11:11" x14ac:dyDescent="0.2">
      <c r="K501"/>
    </row>
    <row r="502" spans="11:11" x14ac:dyDescent="0.2">
      <c r="K502"/>
    </row>
    <row r="503" spans="11:11" x14ac:dyDescent="0.2">
      <c r="K503"/>
    </row>
    <row r="504" spans="11:11" x14ac:dyDescent="0.2">
      <c r="K504"/>
    </row>
    <row r="505" spans="11:11" x14ac:dyDescent="0.2">
      <c r="K505"/>
    </row>
    <row r="506" spans="11:11" x14ac:dyDescent="0.2">
      <c r="K506"/>
    </row>
    <row r="507" spans="11:11" x14ac:dyDescent="0.2">
      <c r="K507"/>
    </row>
    <row r="508" spans="11:11" x14ac:dyDescent="0.2">
      <c r="K508"/>
    </row>
    <row r="509" spans="11:11" x14ac:dyDescent="0.2">
      <c r="K509"/>
    </row>
    <row r="510" spans="11:11" x14ac:dyDescent="0.2">
      <c r="K510"/>
    </row>
    <row r="511" spans="11:11" x14ac:dyDescent="0.2">
      <c r="K511"/>
    </row>
    <row r="512" spans="11:11" x14ac:dyDescent="0.2">
      <c r="K512"/>
    </row>
    <row r="513" spans="11:11" x14ac:dyDescent="0.2">
      <c r="K513"/>
    </row>
    <row r="514" spans="11:11" x14ac:dyDescent="0.2">
      <c r="K514"/>
    </row>
    <row r="515" spans="11:11" x14ac:dyDescent="0.2">
      <c r="K515"/>
    </row>
    <row r="516" spans="11:11" x14ac:dyDescent="0.2">
      <c r="K516"/>
    </row>
    <row r="517" spans="11:11" x14ac:dyDescent="0.2">
      <c r="K517"/>
    </row>
    <row r="518" spans="11:11" x14ac:dyDescent="0.2">
      <c r="K518"/>
    </row>
    <row r="519" spans="11:11" x14ac:dyDescent="0.2">
      <c r="K519"/>
    </row>
    <row r="520" spans="11:11" x14ac:dyDescent="0.2">
      <c r="K520"/>
    </row>
    <row r="521" spans="11:11" x14ac:dyDescent="0.2">
      <c r="K521"/>
    </row>
    <row r="522" spans="11:11" x14ac:dyDescent="0.2">
      <c r="K522"/>
    </row>
    <row r="523" spans="11:11" x14ac:dyDescent="0.2">
      <c r="K523"/>
    </row>
    <row r="524" spans="11:11" x14ac:dyDescent="0.2">
      <c r="K524"/>
    </row>
    <row r="525" spans="11:11" x14ac:dyDescent="0.2">
      <c r="K525"/>
    </row>
    <row r="526" spans="11:11" x14ac:dyDescent="0.2">
      <c r="K526"/>
    </row>
    <row r="527" spans="11:11" x14ac:dyDescent="0.2">
      <c r="K527"/>
    </row>
    <row r="528" spans="11:11" x14ac:dyDescent="0.2">
      <c r="K528"/>
    </row>
    <row r="529" spans="11:11" x14ac:dyDescent="0.2">
      <c r="K529"/>
    </row>
    <row r="530" spans="11:11" x14ac:dyDescent="0.2">
      <c r="K530"/>
    </row>
    <row r="531" spans="11:11" x14ac:dyDescent="0.2">
      <c r="K531"/>
    </row>
    <row r="532" spans="11:11" x14ac:dyDescent="0.2">
      <c r="K532"/>
    </row>
    <row r="533" spans="11:11" x14ac:dyDescent="0.2">
      <c r="K533"/>
    </row>
    <row r="534" spans="11:11" x14ac:dyDescent="0.2">
      <c r="K534"/>
    </row>
    <row r="535" spans="11:11" x14ac:dyDescent="0.2">
      <c r="K535"/>
    </row>
    <row r="536" spans="11:11" x14ac:dyDescent="0.2">
      <c r="K536"/>
    </row>
    <row r="537" spans="11:11" x14ac:dyDescent="0.2">
      <c r="K537"/>
    </row>
    <row r="538" spans="11:11" x14ac:dyDescent="0.2">
      <c r="K538"/>
    </row>
    <row r="539" spans="11:11" x14ac:dyDescent="0.2">
      <c r="K539"/>
    </row>
    <row r="540" spans="11:11" x14ac:dyDescent="0.2">
      <c r="K540"/>
    </row>
    <row r="541" spans="11:11" x14ac:dyDescent="0.2">
      <c r="K541"/>
    </row>
    <row r="542" spans="11:11" x14ac:dyDescent="0.2">
      <c r="K542"/>
    </row>
    <row r="543" spans="11:11" x14ac:dyDescent="0.2">
      <c r="K543"/>
    </row>
    <row r="544" spans="11:11" x14ac:dyDescent="0.2">
      <c r="K544"/>
    </row>
    <row r="545" spans="11:32" x14ac:dyDescent="0.2">
      <c r="K545"/>
    </row>
    <row r="546" spans="11:32" x14ac:dyDescent="0.2">
      <c r="K546"/>
    </row>
    <row r="547" spans="11:32" x14ac:dyDescent="0.2">
      <c r="K547"/>
    </row>
    <row r="554" spans="11:32" x14ac:dyDescent="0.2">
      <c r="L554" s="323"/>
      <c r="M554" s="323"/>
      <c r="N554" s="323"/>
      <c r="O554" s="323"/>
      <c r="P554" s="323"/>
      <c r="Q554" s="323"/>
      <c r="R554" s="323"/>
      <c r="S554" s="323"/>
      <c r="T554" s="323"/>
      <c r="U554" s="323"/>
      <c r="V554" s="323"/>
      <c r="W554" s="323"/>
      <c r="X554" s="323"/>
      <c r="Y554" s="323"/>
      <c r="Z554" s="323"/>
      <c r="AA554" s="323"/>
      <c r="AB554" s="323"/>
      <c r="AC554" s="323"/>
      <c r="AD554" s="323"/>
      <c r="AE554" s="323"/>
      <c r="AF554" s="323"/>
    </row>
    <row r="555" spans="11:32" x14ac:dyDescent="0.2">
      <c r="L555" s="323"/>
      <c r="M555" s="323"/>
      <c r="N555" s="323"/>
      <c r="O555" s="323"/>
      <c r="P555" s="323"/>
      <c r="Q555" s="323"/>
      <c r="R555" s="323"/>
      <c r="S555" s="323"/>
      <c r="T555" s="323"/>
      <c r="U555" s="323"/>
      <c r="V555" s="323"/>
      <c r="W555" s="323"/>
      <c r="X555" s="323"/>
      <c r="Y555" s="323"/>
      <c r="Z555" s="323"/>
      <c r="AA555" s="323"/>
      <c r="AB555" s="323"/>
      <c r="AC555" s="323"/>
      <c r="AD555" s="323"/>
      <c r="AE555" s="323"/>
      <c r="AF555" s="323"/>
    </row>
    <row r="556" spans="11:32" x14ac:dyDescent="0.2">
      <c r="L556" s="323"/>
      <c r="M556" s="323"/>
      <c r="N556" s="323"/>
      <c r="O556" s="323"/>
      <c r="P556" s="323"/>
      <c r="Q556" s="323"/>
      <c r="R556" s="323"/>
      <c r="S556" s="323"/>
      <c r="T556" s="323"/>
      <c r="U556" s="323"/>
      <c r="V556" s="323"/>
      <c r="W556" s="323"/>
      <c r="X556" s="323"/>
      <c r="Y556" s="323"/>
      <c r="Z556" s="323"/>
      <c r="AA556" s="323"/>
      <c r="AB556" s="323"/>
      <c r="AC556" s="323"/>
      <c r="AD556" s="323"/>
      <c r="AE556" s="323"/>
      <c r="AF556" s="323"/>
    </row>
    <row r="557" spans="11:32" x14ac:dyDescent="0.2">
      <c r="L557" s="323"/>
      <c r="M557" s="323"/>
      <c r="N557" s="323"/>
      <c r="O557" s="323"/>
      <c r="P557" s="323"/>
      <c r="Q557" s="323"/>
      <c r="R557" s="323"/>
      <c r="S557" s="323"/>
      <c r="T557" s="323"/>
      <c r="U557" s="323"/>
      <c r="V557" s="323"/>
      <c r="W557" s="323"/>
      <c r="X557" s="323"/>
      <c r="Y557" s="323"/>
      <c r="Z557" s="323"/>
      <c r="AA557" s="323"/>
      <c r="AB557" s="323"/>
      <c r="AC557" s="323"/>
      <c r="AD557" s="323"/>
      <c r="AE557" s="323"/>
      <c r="AF557" s="323"/>
    </row>
    <row r="558" spans="11:32" x14ac:dyDescent="0.2">
      <c r="L558" s="323"/>
      <c r="M558" s="323"/>
      <c r="N558" s="323"/>
      <c r="O558" s="323"/>
      <c r="P558" s="323"/>
      <c r="Q558" s="323"/>
      <c r="R558" s="323"/>
      <c r="S558" s="323"/>
      <c r="T558" s="323"/>
      <c r="U558" s="323"/>
      <c r="V558" s="323"/>
      <c r="W558" s="323"/>
      <c r="X558" s="323"/>
      <c r="Y558" s="323"/>
      <c r="Z558" s="323"/>
      <c r="AA558" s="323"/>
      <c r="AB558" s="323"/>
      <c r="AC558" s="323"/>
      <c r="AD558" s="323"/>
      <c r="AE558" s="323"/>
      <c r="AF558" s="323"/>
    </row>
    <row r="559" spans="11:32" x14ac:dyDescent="0.2">
      <c r="L559" s="323"/>
      <c r="M559" s="323"/>
      <c r="N559" s="323"/>
      <c r="O559" s="323"/>
      <c r="P559" s="323"/>
      <c r="Q559" s="323"/>
      <c r="R559" s="323"/>
      <c r="S559" s="323"/>
      <c r="T559" s="323"/>
      <c r="U559" s="323"/>
      <c r="V559" s="323"/>
      <c r="W559" s="323"/>
      <c r="X559" s="323"/>
      <c r="Y559" s="323"/>
      <c r="Z559" s="323"/>
      <c r="AA559" s="323"/>
      <c r="AB559" s="323"/>
      <c r="AC559" s="323"/>
      <c r="AD559" s="323"/>
      <c r="AE559" s="323"/>
      <c r="AF559" s="323"/>
    </row>
    <row r="560" spans="11:32" x14ac:dyDescent="0.2">
      <c r="L560" s="323"/>
      <c r="M560" s="323"/>
      <c r="N560" s="323"/>
      <c r="O560" s="323"/>
      <c r="P560" s="323"/>
      <c r="Q560" s="323"/>
      <c r="R560" s="323"/>
      <c r="S560" s="323"/>
      <c r="T560" s="323"/>
      <c r="U560" s="323"/>
      <c r="V560" s="323"/>
      <c r="W560" s="323"/>
      <c r="X560" s="323"/>
      <c r="Y560" s="323"/>
      <c r="Z560" s="323"/>
      <c r="AA560" s="323"/>
      <c r="AB560" s="323"/>
      <c r="AC560" s="323"/>
      <c r="AD560" s="323"/>
      <c r="AE560" s="323"/>
      <c r="AF560" s="323"/>
    </row>
    <row r="561" spans="12:32" x14ac:dyDescent="0.2">
      <c r="L561" s="323"/>
      <c r="M561" s="323"/>
      <c r="N561" s="323"/>
      <c r="O561" s="323"/>
      <c r="P561" s="323"/>
      <c r="Q561" s="323"/>
      <c r="R561" s="323"/>
      <c r="S561" s="323"/>
      <c r="T561" s="323"/>
      <c r="U561" s="323"/>
      <c r="V561" s="323"/>
      <c r="W561" s="323"/>
      <c r="X561" s="323"/>
      <c r="Y561" s="323"/>
      <c r="Z561" s="323"/>
      <c r="AA561" s="323"/>
      <c r="AB561" s="323"/>
      <c r="AC561" s="323"/>
      <c r="AD561" s="323"/>
      <c r="AE561" s="323"/>
      <c r="AF561" s="323"/>
    </row>
    <row r="562" spans="12:32" x14ac:dyDescent="0.2">
      <c r="L562" s="323"/>
      <c r="M562" s="323"/>
      <c r="N562" s="323"/>
      <c r="O562" s="323"/>
      <c r="P562" s="323"/>
      <c r="Q562" s="323"/>
      <c r="R562" s="323"/>
      <c r="S562" s="323"/>
      <c r="T562" s="323"/>
      <c r="U562" s="323"/>
      <c r="V562" s="323"/>
      <c r="W562" s="323"/>
      <c r="X562" s="323"/>
      <c r="Y562" s="323"/>
      <c r="Z562" s="323"/>
      <c r="AA562" s="323"/>
      <c r="AB562" s="323"/>
      <c r="AC562" s="323"/>
      <c r="AD562" s="323"/>
      <c r="AE562" s="323"/>
      <c r="AF562" s="323"/>
    </row>
    <row r="563" spans="12:32" x14ac:dyDescent="0.2">
      <c r="L563" s="323"/>
      <c r="M563" s="323"/>
      <c r="N563" s="323"/>
      <c r="O563" s="323"/>
      <c r="P563" s="323"/>
      <c r="Q563" s="323"/>
      <c r="R563" s="323"/>
      <c r="S563" s="323"/>
      <c r="T563" s="323"/>
      <c r="U563" s="323"/>
      <c r="V563" s="323"/>
      <c r="W563" s="323"/>
      <c r="X563" s="323"/>
      <c r="Y563" s="323"/>
      <c r="Z563" s="323"/>
      <c r="AA563" s="323"/>
      <c r="AB563" s="323"/>
      <c r="AC563" s="323"/>
      <c r="AD563" s="323"/>
      <c r="AE563" s="323"/>
      <c r="AF563" s="323"/>
    </row>
    <row r="564" spans="12:32" x14ac:dyDescent="0.2">
      <c r="L564" s="323"/>
      <c r="M564" s="323"/>
      <c r="N564" s="323"/>
      <c r="O564" s="323"/>
      <c r="P564" s="323"/>
      <c r="Q564" s="323"/>
      <c r="R564" s="323"/>
      <c r="S564" s="323"/>
      <c r="T564" s="323"/>
      <c r="U564" s="323"/>
      <c r="V564" s="323"/>
      <c r="W564" s="323"/>
      <c r="X564" s="323"/>
      <c r="Y564" s="323"/>
      <c r="Z564" s="323"/>
      <c r="AA564" s="323"/>
      <c r="AB564" s="323"/>
      <c r="AC564" s="323"/>
      <c r="AD564" s="323"/>
      <c r="AE564" s="323"/>
      <c r="AF564" s="323"/>
    </row>
    <row r="565" spans="12:32" x14ac:dyDescent="0.2">
      <c r="L565" s="323"/>
      <c r="M565" s="323"/>
      <c r="N565" s="323"/>
      <c r="O565" s="323"/>
      <c r="P565" s="323"/>
      <c r="Q565" s="323"/>
      <c r="R565" s="323"/>
      <c r="S565" s="323"/>
      <c r="T565" s="323"/>
      <c r="U565" s="323"/>
      <c r="V565" s="323"/>
      <c r="W565" s="323"/>
      <c r="X565" s="323"/>
      <c r="Y565" s="323"/>
      <c r="Z565" s="323"/>
      <c r="AA565" s="323"/>
      <c r="AB565" s="323"/>
      <c r="AC565" s="323"/>
      <c r="AD565" s="323"/>
      <c r="AE565" s="323"/>
      <c r="AF565" s="323"/>
    </row>
    <row r="566" spans="12:32" x14ac:dyDescent="0.2">
      <c r="L566" s="323"/>
      <c r="M566" s="323"/>
      <c r="N566" s="323"/>
      <c r="O566" s="323"/>
      <c r="P566" s="323"/>
      <c r="Q566" s="323"/>
      <c r="R566" s="323"/>
      <c r="S566" s="323"/>
      <c r="T566" s="323"/>
      <c r="U566" s="323"/>
      <c r="V566" s="323"/>
      <c r="W566" s="323"/>
      <c r="X566" s="323"/>
      <c r="Y566" s="323"/>
      <c r="Z566" s="323"/>
      <c r="AA566" s="323"/>
      <c r="AB566" s="323"/>
      <c r="AC566" s="323"/>
      <c r="AD566" s="323"/>
      <c r="AE566" s="323"/>
      <c r="AF566" s="323"/>
    </row>
    <row r="567" spans="12:32" x14ac:dyDescent="0.2">
      <c r="L567" s="323"/>
      <c r="M567" s="323"/>
      <c r="N567" s="323"/>
      <c r="O567" s="323"/>
      <c r="P567" s="323"/>
      <c r="Q567" s="323"/>
      <c r="R567" s="323"/>
      <c r="S567" s="323"/>
      <c r="T567" s="323"/>
      <c r="U567" s="323"/>
      <c r="V567" s="323"/>
      <c r="W567" s="323"/>
      <c r="X567" s="323"/>
      <c r="Y567" s="324"/>
      <c r="Z567" s="323"/>
      <c r="AA567" s="323"/>
      <c r="AB567" s="323"/>
      <c r="AC567" s="323"/>
      <c r="AD567" s="323"/>
      <c r="AE567" s="323"/>
      <c r="AF567" s="323"/>
    </row>
    <row r="568" spans="12:32" x14ac:dyDescent="0.2">
      <c r="L568" s="323"/>
      <c r="M568" s="323"/>
      <c r="N568" s="323"/>
      <c r="O568" s="323"/>
      <c r="P568" s="323"/>
      <c r="Q568" s="323"/>
      <c r="R568" s="323"/>
      <c r="S568" s="323"/>
      <c r="T568" s="323"/>
      <c r="U568" s="323"/>
      <c r="V568" s="323"/>
      <c r="W568" s="323"/>
      <c r="X568" s="323"/>
      <c r="Y568" s="323"/>
      <c r="Z568" s="323"/>
      <c r="AA568" s="323"/>
      <c r="AB568" s="323"/>
      <c r="AC568" s="323"/>
      <c r="AD568" s="323"/>
      <c r="AE568" s="323"/>
      <c r="AF568" s="323"/>
    </row>
    <row r="569" spans="12:32" x14ac:dyDescent="0.2">
      <c r="L569" s="323"/>
      <c r="M569" s="323"/>
      <c r="N569" s="323"/>
      <c r="O569" s="323"/>
      <c r="P569" s="323"/>
      <c r="Q569" s="323"/>
      <c r="R569" s="323"/>
      <c r="S569" s="323"/>
      <c r="T569" s="323"/>
      <c r="U569" s="323"/>
      <c r="V569" s="323"/>
      <c r="W569" s="323"/>
      <c r="X569" s="323"/>
      <c r="Y569" s="323"/>
      <c r="Z569" s="323"/>
      <c r="AA569" s="323"/>
      <c r="AB569" s="323"/>
      <c r="AC569" s="323"/>
      <c r="AD569" s="323"/>
      <c r="AE569" s="323"/>
      <c r="AF569" s="323"/>
    </row>
    <row r="570" spans="12:32" x14ac:dyDescent="0.2">
      <c r="L570" s="323"/>
      <c r="M570" s="323"/>
      <c r="N570" s="323"/>
      <c r="O570" s="323"/>
      <c r="P570" s="323"/>
      <c r="Q570" s="323"/>
      <c r="R570" s="323"/>
      <c r="S570" s="323"/>
      <c r="T570" s="323"/>
      <c r="U570" s="323"/>
      <c r="V570" s="323"/>
      <c r="W570" s="323"/>
      <c r="X570" s="323"/>
      <c r="Y570" s="323"/>
      <c r="Z570" s="323"/>
      <c r="AA570" s="323"/>
      <c r="AB570" s="323"/>
      <c r="AC570" s="323"/>
      <c r="AD570" s="323"/>
      <c r="AE570" s="323"/>
      <c r="AF570" s="323"/>
    </row>
    <row r="571" spans="12:32" x14ac:dyDescent="0.2">
      <c r="L571" s="323"/>
      <c r="M571" s="323"/>
      <c r="N571" s="323"/>
      <c r="O571" s="323"/>
      <c r="P571" s="323"/>
      <c r="Q571" s="323"/>
      <c r="R571" s="323"/>
      <c r="S571" s="323"/>
      <c r="T571" s="323"/>
      <c r="U571" s="323"/>
      <c r="V571" s="323"/>
      <c r="W571" s="323"/>
      <c r="X571" s="323"/>
      <c r="Y571" s="323"/>
      <c r="Z571" s="323"/>
      <c r="AA571" s="323"/>
      <c r="AB571" s="323"/>
      <c r="AC571" s="323"/>
      <c r="AD571" s="323"/>
      <c r="AE571" s="323"/>
      <c r="AF571" s="323"/>
    </row>
    <row r="572" spans="12:32" x14ac:dyDescent="0.2">
      <c r="L572" s="323"/>
      <c r="M572" s="323"/>
      <c r="N572" s="323"/>
      <c r="O572" s="323"/>
      <c r="P572" s="323"/>
      <c r="Q572" s="323"/>
      <c r="R572" s="323"/>
      <c r="S572" s="323"/>
      <c r="T572" s="323"/>
      <c r="U572" s="323"/>
      <c r="V572" s="323"/>
      <c r="W572" s="323"/>
      <c r="X572" s="323"/>
      <c r="Y572" s="323"/>
      <c r="Z572" s="323"/>
      <c r="AA572" s="323"/>
      <c r="AB572" s="323"/>
      <c r="AC572" s="323"/>
      <c r="AD572" s="323"/>
      <c r="AE572" s="323"/>
      <c r="AF572" s="323"/>
    </row>
    <row r="573" spans="12:32" x14ac:dyDescent="0.2">
      <c r="L573" s="323"/>
      <c r="M573" s="323"/>
      <c r="N573" s="323"/>
      <c r="O573" s="323"/>
      <c r="P573" s="323"/>
      <c r="Q573" s="323"/>
      <c r="R573" s="323"/>
      <c r="S573" s="323"/>
      <c r="T573" s="323"/>
      <c r="U573" s="323"/>
      <c r="V573" s="323"/>
      <c r="W573" s="323"/>
      <c r="X573" s="323"/>
      <c r="Y573" s="323"/>
      <c r="Z573" s="323"/>
      <c r="AA573" s="323"/>
      <c r="AB573" s="323"/>
      <c r="AC573" s="323"/>
      <c r="AD573" s="323"/>
      <c r="AE573" s="323"/>
      <c r="AF573" s="323"/>
    </row>
    <row r="574" spans="12:32" x14ac:dyDescent="0.2">
      <c r="L574" s="323"/>
      <c r="M574" s="323"/>
      <c r="N574" s="323"/>
      <c r="O574" s="323"/>
      <c r="P574" s="323"/>
      <c r="Q574" s="323"/>
      <c r="R574" s="323"/>
      <c r="S574" s="323"/>
      <c r="T574" s="323"/>
      <c r="U574" s="323"/>
      <c r="V574" s="323"/>
      <c r="W574" s="323"/>
      <c r="X574" s="323"/>
      <c r="Y574" s="323"/>
      <c r="Z574" s="323"/>
      <c r="AA574" s="323"/>
      <c r="AB574" s="323"/>
      <c r="AC574" s="323"/>
      <c r="AD574" s="323"/>
      <c r="AE574" s="323"/>
      <c r="AF574" s="323"/>
    </row>
    <row r="575" spans="12:32" x14ac:dyDescent="0.2">
      <c r="L575" s="323"/>
      <c r="M575" s="323"/>
      <c r="N575" s="323"/>
      <c r="O575" s="323"/>
      <c r="P575" s="323"/>
      <c r="Q575" s="323"/>
      <c r="R575" s="323"/>
      <c r="S575" s="323"/>
      <c r="T575" s="323"/>
      <c r="U575" s="323"/>
      <c r="V575" s="323"/>
      <c r="W575" s="323"/>
      <c r="X575" s="323"/>
      <c r="Y575" s="323"/>
      <c r="Z575" s="323"/>
      <c r="AA575" s="323"/>
      <c r="AB575" s="323"/>
      <c r="AC575" s="323"/>
      <c r="AD575" s="323"/>
      <c r="AE575" s="323"/>
      <c r="AF575" s="323"/>
    </row>
    <row r="576" spans="12:32" x14ac:dyDescent="0.2">
      <c r="L576" s="323"/>
      <c r="M576" s="323"/>
      <c r="N576" s="323"/>
      <c r="O576" s="323"/>
      <c r="P576" s="323"/>
      <c r="Q576" s="323"/>
      <c r="R576" s="323"/>
      <c r="S576" s="323"/>
      <c r="T576" s="323"/>
      <c r="U576" s="323"/>
      <c r="V576" s="323"/>
      <c r="W576" s="323"/>
      <c r="X576" s="323"/>
      <c r="Y576" s="323"/>
      <c r="Z576" s="323"/>
      <c r="AA576" s="323"/>
      <c r="AB576" s="323"/>
      <c r="AC576" s="323"/>
      <c r="AD576" s="323"/>
      <c r="AE576" s="323"/>
      <c r="AF576" s="323"/>
    </row>
    <row r="577" spans="12:32" x14ac:dyDescent="0.2">
      <c r="L577" s="323"/>
      <c r="M577" s="323"/>
      <c r="N577" s="323"/>
      <c r="O577" s="323"/>
      <c r="P577" s="323"/>
      <c r="Q577" s="323"/>
      <c r="R577" s="323"/>
      <c r="S577" s="323"/>
      <c r="T577" s="323"/>
      <c r="U577" s="323"/>
      <c r="V577" s="323"/>
      <c r="W577" s="323"/>
      <c r="X577" s="323"/>
      <c r="Y577" s="323"/>
      <c r="Z577" s="323"/>
      <c r="AA577" s="323"/>
      <c r="AB577" s="323"/>
      <c r="AC577" s="323"/>
      <c r="AD577" s="323"/>
      <c r="AE577" s="323"/>
      <c r="AF577" s="323"/>
    </row>
    <row r="578" spans="12:32" x14ac:dyDescent="0.2">
      <c r="L578" s="323"/>
      <c r="M578" s="323"/>
      <c r="N578" s="323"/>
      <c r="O578" s="323"/>
      <c r="P578" s="323"/>
      <c r="Q578" s="323"/>
      <c r="R578" s="323"/>
      <c r="S578" s="323"/>
      <c r="T578" s="323"/>
      <c r="U578" s="323"/>
      <c r="V578" s="323"/>
      <c r="W578" s="323"/>
      <c r="X578" s="323"/>
      <c r="Y578" s="323"/>
      <c r="Z578" s="323"/>
      <c r="AA578" s="323"/>
      <c r="AB578" s="323"/>
      <c r="AC578" s="323"/>
      <c r="AD578" s="323"/>
      <c r="AE578" s="323"/>
      <c r="AF578" s="323"/>
    </row>
    <row r="579" spans="12:32" x14ac:dyDescent="0.2">
      <c r="L579" s="323"/>
      <c r="M579" s="323"/>
      <c r="N579" s="323"/>
      <c r="O579" s="323"/>
      <c r="P579" s="323"/>
      <c r="Q579" s="323"/>
      <c r="R579" s="323"/>
      <c r="S579" s="323"/>
      <c r="T579" s="323"/>
      <c r="U579" s="323"/>
      <c r="V579" s="323"/>
      <c r="W579" s="323"/>
      <c r="X579" s="323"/>
      <c r="Y579" s="323"/>
      <c r="Z579" s="323"/>
      <c r="AA579" s="323"/>
      <c r="AB579" s="323"/>
      <c r="AC579" s="323"/>
      <c r="AD579" s="323"/>
      <c r="AE579" s="323"/>
      <c r="AF579" s="323"/>
    </row>
    <row r="580" spans="12:32" x14ac:dyDescent="0.2">
      <c r="L580" s="323"/>
      <c r="M580" s="323"/>
      <c r="N580" s="323"/>
      <c r="O580" s="323"/>
      <c r="P580" s="323"/>
      <c r="Q580" s="323"/>
      <c r="R580" s="323"/>
      <c r="S580" s="323"/>
      <c r="T580" s="323"/>
      <c r="U580" s="323"/>
      <c r="V580" s="323"/>
      <c r="W580" s="323"/>
      <c r="X580" s="323"/>
      <c r="Y580" s="323"/>
      <c r="Z580" s="323"/>
      <c r="AA580" s="323"/>
      <c r="AB580" s="323"/>
      <c r="AC580" s="323"/>
      <c r="AD580" s="323"/>
      <c r="AE580" s="323"/>
      <c r="AF580" s="323"/>
    </row>
    <row r="581" spans="12:32" x14ac:dyDescent="0.2">
      <c r="L581" s="323"/>
      <c r="M581" s="323"/>
      <c r="N581" s="323"/>
      <c r="O581" s="323"/>
      <c r="P581" s="323"/>
      <c r="Q581" s="323"/>
      <c r="R581" s="323"/>
      <c r="S581" s="323"/>
      <c r="T581" s="323"/>
      <c r="U581" s="323"/>
      <c r="V581" s="323"/>
      <c r="W581" s="323"/>
      <c r="X581" s="323"/>
      <c r="Y581" s="323"/>
      <c r="Z581" s="323"/>
      <c r="AA581" s="323"/>
      <c r="AB581" s="323"/>
      <c r="AC581" s="323"/>
      <c r="AD581" s="323"/>
      <c r="AE581" s="323"/>
      <c r="AF581" s="323"/>
    </row>
    <row r="582" spans="12:32" x14ac:dyDescent="0.2">
      <c r="L582" s="323"/>
      <c r="M582" s="323"/>
      <c r="N582" s="323"/>
      <c r="O582" s="323"/>
      <c r="P582" s="323"/>
      <c r="Q582" s="323"/>
      <c r="R582" s="323"/>
      <c r="S582" s="323"/>
      <c r="T582" s="323"/>
      <c r="U582" s="323"/>
      <c r="V582" s="323"/>
      <c r="W582" s="323"/>
      <c r="X582" s="323"/>
      <c r="Y582" s="323"/>
      <c r="Z582" s="323"/>
      <c r="AA582" s="323"/>
      <c r="AB582" s="323"/>
      <c r="AC582" s="323"/>
      <c r="AD582" s="323"/>
      <c r="AE582" s="323"/>
      <c r="AF582" s="324"/>
    </row>
    <row r="583" spans="12:32" x14ac:dyDescent="0.2">
      <c r="L583" s="323"/>
      <c r="M583" s="323"/>
      <c r="N583" s="323"/>
      <c r="O583" s="323"/>
      <c r="P583" s="323"/>
      <c r="Q583" s="323"/>
      <c r="R583" s="323"/>
      <c r="S583" s="323"/>
      <c r="T583" s="323"/>
      <c r="U583" s="323"/>
      <c r="V583" s="323"/>
      <c r="W583" s="323"/>
      <c r="X583" s="323"/>
      <c r="Y583" s="323"/>
      <c r="Z583" s="323"/>
      <c r="AA583" s="323"/>
      <c r="AB583" s="323"/>
      <c r="AC583" s="323"/>
      <c r="AD583" s="323"/>
      <c r="AE583" s="323"/>
      <c r="AF583" s="323"/>
    </row>
    <row r="584" spans="12:32" x14ac:dyDescent="0.2">
      <c r="L584" s="323"/>
      <c r="M584" s="323"/>
      <c r="N584" s="323"/>
      <c r="O584" s="323"/>
      <c r="P584" s="323"/>
      <c r="Q584" s="323"/>
      <c r="R584" s="323"/>
      <c r="S584" s="323"/>
      <c r="T584" s="323"/>
      <c r="U584" s="323"/>
      <c r="V584" s="323"/>
      <c r="W584" s="323"/>
      <c r="X584" s="323"/>
      <c r="Y584" s="323"/>
      <c r="Z584" s="323"/>
      <c r="AA584" s="323"/>
      <c r="AB584" s="323"/>
      <c r="AC584" s="323"/>
      <c r="AD584" s="323"/>
      <c r="AE584" s="323"/>
      <c r="AF584" s="323"/>
    </row>
    <row r="585" spans="12:32" x14ac:dyDescent="0.2">
      <c r="L585" s="323"/>
      <c r="M585" s="323"/>
      <c r="N585" s="323"/>
      <c r="O585" s="323"/>
      <c r="P585" s="323"/>
      <c r="Q585" s="323"/>
      <c r="R585" s="323"/>
      <c r="S585" s="323"/>
      <c r="T585" s="323"/>
      <c r="U585" s="323"/>
      <c r="V585" s="323"/>
      <c r="W585" s="323"/>
      <c r="X585" s="323"/>
      <c r="Y585" s="323"/>
      <c r="Z585" s="323"/>
      <c r="AA585" s="323"/>
      <c r="AB585" s="323"/>
      <c r="AC585" s="323"/>
      <c r="AD585" s="323"/>
      <c r="AE585" s="323"/>
      <c r="AF585" s="323"/>
    </row>
    <row r="586" spans="12:32" x14ac:dyDescent="0.2">
      <c r="L586" s="323"/>
      <c r="M586" s="323"/>
      <c r="N586" s="323"/>
      <c r="O586" s="323"/>
      <c r="P586" s="323"/>
      <c r="Q586" s="323"/>
      <c r="R586" s="323"/>
      <c r="S586" s="323"/>
      <c r="T586" s="323"/>
      <c r="U586" s="323"/>
      <c r="V586" s="323"/>
      <c r="W586" s="323"/>
      <c r="X586" s="323"/>
      <c r="Y586" s="323"/>
      <c r="Z586" s="323"/>
      <c r="AA586" s="323"/>
      <c r="AB586" s="323"/>
      <c r="AC586" s="323"/>
      <c r="AD586" s="323"/>
      <c r="AE586" s="323"/>
      <c r="AF586" s="323"/>
    </row>
    <row r="587" spans="12:32" x14ac:dyDescent="0.2">
      <c r="L587" s="323"/>
      <c r="M587" s="323"/>
      <c r="N587" s="323"/>
      <c r="O587" s="323"/>
      <c r="P587" s="323"/>
      <c r="Q587" s="323"/>
      <c r="R587" s="323"/>
      <c r="S587" s="323"/>
      <c r="T587" s="323"/>
      <c r="U587" s="323"/>
      <c r="V587" s="323"/>
      <c r="W587" s="323"/>
      <c r="X587" s="323"/>
      <c r="Y587" s="323"/>
      <c r="Z587" s="323"/>
      <c r="AA587" s="323"/>
      <c r="AB587" s="323"/>
      <c r="AC587" s="323"/>
      <c r="AD587" s="323"/>
      <c r="AE587" s="323"/>
      <c r="AF587" s="323"/>
    </row>
    <row r="588" spans="12:32" x14ac:dyDescent="0.2">
      <c r="L588" s="323"/>
      <c r="M588" s="323"/>
      <c r="N588" s="323"/>
      <c r="O588" s="323"/>
      <c r="P588" s="323"/>
      <c r="Q588" s="323"/>
      <c r="R588" s="323"/>
      <c r="S588" s="323"/>
      <c r="T588" s="323"/>
      <c r="U588" s="323"/>
      <c r="V588" s="323"/>
      <c r="W588" s="323"/>
      <c r="X588" s="323"/>
      <c r="Y588" s="323"/>
      <c r="Z588" s="323"/>
      <c r="AA588" s="323"/>
      <c r="AB588" s="323"/>
      <c r="AC588" s="323"/>
      <c r="AD588" s="323"/>
      <c r="AE588" s="323"/>
      <c r="AF588" s="323"/>
    </row>
    <row r="589" spans="12:32" x14ac:dyDescent="0.2">
      <c r="L589" s="323"/>
      <c r="M589" s="323"/>
      <c r="N589" s="323"/>
      <c r="O589" s="323"/>
      <c r="P589" s="323"/>
      <c r="Q589" s="323"/>
      <c r="R589" s="323"/>
      <c r="S589" s="323"/>
      <c r="T589" s="323"/>
      <c r="U589" s="323"/>
      <c r="V589" s="323"/>
      <c r="W589" s="323"/>
      <c r="X589" s="323"/>
      <c r="Y589" s="323"/>
      <c r="Z589" s="323"/>
      <c r="AA589" s="323"/>
      <c r="AB589" s="323"/>
      <c r="AC589" s="323"/>
      <c r="AD589" s="323"/>
      <c r="AE589" s="323"/>
      <c r="AF589" s="323"/>
    </row>
    <row r="590" spans="12:32" x14ac:dyDescent="0.2">
      <c r="L590" s="323"/>
      <c r="M590" s="323"/>
      <c r="N590" s="323"/>
      <c r="O590" s="323"/>
      <c r="P590" s="323"/>
      <c r="Q590" s="323"/>
      <c r="R590" s="323"/>
      <c r="S590" s="323"/>
      <c r="T590" s="323"/>
      <c r="U590" s="323"/>
      <c r="V590" s="323"/>
      <c r="W590" s="323"/>
      <c r="X590" s="323"/>
      <c r="Y590" s="323"/>
      <c r="Z590" s="323"/>
      <c r="AA590" s="323"/>
      <c r="AB590" s="323"/>
      <c r="AC590" s="323"/>
      <c r="AD590" s="323"/>
      <c r="AE590" s="323"/>
      <c r="AF590" s="323"/>
    </row>
    <row r="591" spans="12:32" x14ac:dyDescent="0.2">
      <c r="L591" s="323"/>
      <c r="M591" s="323"/>
      <c r="N591" s="323"/>
      <c r="O591" s="323"/>
      <c r="P591" s="323"/>
      <c r="Q591" s="323"/>
      <c r="R591" s="323"/>
      <c r="S591" s="323"/>
      <c r="T591" s="323"/>
      <c r="U591" s="323"/>
      <c r="V591" s="323"/>
      <c r="W591" s="323"/>
      <c r="X591" s="323"/>
      <c r="Y591" s="323"/>
      <c r="Z591" s="323"/>
      <c r="AA591" s="323"/>
      <c r="AB591" s="323"/>
      <c r="AC591" s="323"/>
      <c r="AD591" s="323"/>
      <c r="AE591" s="323"/>
      <c r="AF591" s="323"/>
    </row>
    <row r="592" spans="12:32" x14ac:dyDescent="0.2">
      <c r="L592" s="323"/>
      <c r="M592" s="323"/>
      <c r="N592" s="323"/>
      <c r="O592" s="323"/>
      <c r="P592" s="323"/>
      <c r="Q592" s="323"/>
      <c r="R592" s="323"/>
      <c r="S592" s="323"/>
      <c r="T592" s="323"/>
      <c r="U592" s="323"/>
      <c r="V592" s="323"/>
      <c r="W592" s="323"/>
      <c r="X592" s="323"/>
      <c r="Y592" s="323"/>
      <c r="Z592" s="323"/>
      <c r="AA592" s="323"/>
      <c r="AB592" s="323"/>
      <c r="AC592" s="323"/>
      <c r="AD592" s="323"/>
      <c r="AE592" s="323"/>
      <c r="AF592" s="323"/>
    </row>
    <row r="593" spans="12:32" x14ac:dyDescent="0.2">
      <c r="L593" s="323"/>
      <c r="M593" s="323"/>
      <c r="N593" s="323"/>
      <c r="O593" s="323"/>
      <c r="P593" s="323"/>
      <c r="Q593" s="323"/>
      <c r="R593" s="323"/>
      <c r="S593" s="323"/>
      <c r="T593" s="323"/>
      <c r="U593" s="323"/>
      <c r="V593" s="323"/>
      <c r="W593" s="323"/>
      <c r="X593" s="323"/>
      <c r="Y593" s="323"/>
      <c r="Z593" s="323"/>
      <c r="AA593" s="323"/>
      <c r="AB593" s="323"/>
      <c r="AC593" s="323"/>
      <c r="AD593" s="323"/>
      <c r="AE593" s="323"/>
      <c r="AF593" s="323"/>
    </row>
    <row r="594" spans="12:32" x14ac:dyDescent="0.2">
      <c r="L594" s="323"/>
      <c r="M594" s="323"/>
      <c r="N594" s="323"/>
      <c r="O594" s="323"/>
      <c r="P594" s="323"/>
      <c r="Q594" s="323"/>
      <c r="R594" s="323"/>
      <c r="S594" s="323"/>
      <c r="T594" s="323"/>
      <c r="U594" s="323"/>
      <c r="V594" s="323"/>
      <c r="W594" s="323"/>
      <c r="X594" s="323"/>
      <c r="Y594" s="323"/>
      <c r="Z594" s="323"/>
      <c r="AA594" s="323"/>
      <c r="AB594" s="323"/>
      <c r="AC594" s="323"/>
      <c r="AD594" s="323"/>
      <c r="AE594" s="323"/>
      <c r="AF594" s="323"/>
    </row>
    <row r="595" spans="12:32" x14ac:dyDescent="0.2">
      <c r="L595" s="323"/>
      <c r="M595" s="323"/>
      <c r="N595" s="323"/>
      <c r="O595" s="323"/>
      <c r="P595" s="323"/>
      <c r="Q595" s="323"/>
      <c r="R595" s="323"/>
      <c r="S595" s="323"/>
      <c r="T595" s="323"/>
      <c r="U595" s="323"/>
      <c r="V595" s="323"/>
      <c r="W595" s="323"/>
      <c r="X595" s="323"/>
      <c r="Y595" s="323"/>
      <c r="Z595" s="323"/>
      <c r="AA595" s="323"/>
      <c r="AB595" s="323"/>
      <c r="AC595" s="323"/>
      <c r="AD595" s="323"/>
      <c r="AE595" s="323"/>
      <c r="AF595" s="323"/>
    </row>
    <row r="596" spans="12:32" x14ac:dyDescent="0.2">
      <c r="L596" s="323"/>
      <c r="M596" s="323"/>
      <c r="N596" s="323"/>
      <c r="O596" s="323"/>
      <c r="P596" s="323"/>
      <c r="Q596" s="323"/>
      <c r="R596" s="323"/>
      <c r="S596" s="323"/>
      <c r="T596" s="323"/>
      <c r="U596" s="323"/>
      <c r="V596" s="323"/>
      <c r="W596" s="323"/>
      <c r="X596" s="323"/>
      <c r="Y596" s="324"/>
      <c r="Z596" s="323"/>
      <c r="AA596" s="323"/>
      <c r="AB596" s="323"/>
      <c r="AC596" s="323"/>
      <c r="AD596" s="323"/>
      <c r="AE596" s="323"/>
      <c r="AF596" s="323"/>
    </row>
    <row r="597" spans="12:32" x14ac:dyDescent="0.2">
      <c r="L597" s="323"/>
      <c r="M597" s="323"/>
      <c r="N597" s="323"/>
      <c r="O597" s="323"/>
      <c r="P597" s="323"/>
      <c r="Q597" s="323"/>
      <c r="R597" s="323"/>
      <c r="S597" s="323"/>
      <c r="T597" s="323"/>
      <c r="U597" s="323"/>
      <c r="V597" s="323"/>
      <c r="W597" s="323"/>
      <c r="X597" s="323"/>
      <c r="Y597" s="323"/>
      <c r="Z597" s="323"/>
      <c r="AA597" s="323"/>
      <c r="AB597" s="323"/>
      <c r="AC597" s="323"/>
      <c r="AD597" s="323"/>
      <c r="AE597" s="323"/>
      <c r="AF597" s="323"/>
    </row>
    <row r="598" spans="12:32" x14ac:dyDescent="0.2">
      <c r="L598" s="323"/>
      <c r="M598" s="323"/>
      <c r="N598" s="323"/>
      <c r="O598" s="323"/>
      <c r="P598" s="323"/>
      <c r="Q598" s="323"/>
      <c r="R598" s="323"/>
      <c r="S598" s="323"/>
      <c r="T598" s="323"/>
      <c r="U598" s="323"/>
      <c r="V598" s="323"/>
      <c r="W598" s="323"/>
      <c r="X598" s="323"/>
      <c r="Y598" s="324"/>
      <c r="Z598" s="323"/>
      <c r="AA598" s="323"/>
      <c r="AB598" s="323"/>
      <c r="AC598" s="323"/>
      <c r="AD598" s="323"/>
      <c r="AE598" s="323"/>
      <c r="AF598" s="323"/>
    </row>
    <row r="599" spans="12:32" x14ac:dyDescent="0.2">
      <c r="L599" s="323"/>
      <c r="M599" s="323"/>
      <c r="N599" s="323"/>
      <c r="O599" s="323"/>
      <c r="P599" s="323"/>
      <c r="Q599" s="323"/>
      <c r="R599" s="323"/>
      <c r="S599" s="323"/>
      <c r="T599" s="323"/>
      <c r="U599" s="323"/>
      <c r="V599" s="323"/>
      <c r="W599" s="323"/>
      <c r="X599" s="323"/>
      <c r="Y599" s="324"/>
      <c r="Z599" s="323"/>
      <c r="AA599" s="323"/>
      <c r="AB599" s="323"/>
      <c r="AC599" s="323"/>
      <c r="AD599" s="323"/>
      <c r="AE599" s="323"/>
      <c r="AF599" s="323"/>
    </row>
    <row r="600" spans="12:32" x14ac:dyDescent="0.2">
      <c r="L600" s="323"/>
      <c r="M600" s="323"/>
      <c r="N600" s="323"/>
      <c r="O600" s="323"/>
      <c r="P600" s="323"/>
      <c r="Q600" s="323"/>
      <c r="R600" s="323"/>
      <c r="S600" s="323"/>
      <c r="T600" s="323"/>
      <c r="U600" s="323"/>
      <c r="V600" s="323"/>
      <c r="W600" s="323"/>
      <c r="X600" s="323"/>
      <c r="Y600" s="324"/>
      <c r="Z600" s="323"/>
      <c r="AA600" s="323"/>
      <c r="AB600" s="323"/>
      <c r="AC600" s="323"/>
      <c r="AD600" s="323"/>
      <c r="AE600" s="323"/>
      <c r="AF600" s="323"/>
    </row>
    <row r="601" spans="12:32" x14ac:dyDescent="0.2">
      <c r="L601" s="323"/>
      <c r="M601" s="323"/>
      <c r="N601" s="323"/>
      <c r="O601" s="323"/>
      <c r="P601" s="323"/>
      <c r="Q601" s="323"/>
      <c r="R601" s="323"/>
      <c r="S601" s="323"/>
      <c r="T601" s="323"/>
      <c r="U601" s="323"/>
      <c r="V601" s="323"/>
      <c r="W601" s="323"/>
      <c r="X601" s="323"/>
      <c r="Y601" s="324"/>
      <c r="Z601" s="323"/>
      <c r="AA601" s="323"/>
      <c r="AB601" s="323"/>
      <c r="AC601" s="323"/>
      <c r="AD601" s="323"/>
      <c r="AE601" s="323"/>
      <c r="AF601" s="323"/>
    </row>
    <row r="602" spans="12:32" x14ac:dyDescent="0.2">
      <c r="L602" s="323"/>
      <c r="M602" s="323"/>
      <c r="N602" s="323"/>
      <c r="O602" s="323"/>
      <c r="P602" s="323"/>
      <c r="Q602" s="323"/>
      <c r="R602" s="323"/>
      <c r="S602" s="323"/>
      <c r="T602" s="323"/>
      <c r="U602" s="323"/>
      <c r="V602" s="323"/>
      <c r="W602" s="323"/>
      <c r="X602" s="323"/>
      <c r="Y602" s="323"/>
      <c r="Z602" s="323"/>
      <c r="AA602" s="323"/>
      <c r="AB602" s="323"/>
      <c r="AC602" s="323"/>
      <c r="AD602" s="323"/>
      <c r="AE602" s="323"/>
      <c r="AF602" s="323"/>
    </row>
    <row r="603" spans="12:32" x14ac:dyDescent="0.2">
      <c r="L603" s="323"/>
      <c r="M603" s="323"/>
      <c r="N603" s="323"/>
      <c r="O603" s="323"/>
      <c r="P603" s="323"/>
      <c r="Q603" s="323"/>
      <c r="R603" s="323"/>
      <c r="S603" s="323"/>
      <c r="T603" s="323"/>
      <c r="U603" s="323"/>
      <c r="V603" s="323"/>
      <c r="W603" s="323"/>
      <c r="X603" s="323"/>
      <c r="Y603" s="323"/>
      <c r="Z603" s="323"/>
      <c r="AA603" s="323"/>
      <c r="AB603" s="323"/>
      <c r="AC603" s="323"/>
      <c r="AD603" s="323"/>
      <c r="AE603" s="323"/>
      <c r="AF603" s="323"/>
    </row>
    <row r="604" spans="12:32" x14ac:dyDescent="0.2">
      <c r="L604" s="323"/>
      <c r="M604" s="323"/>
      <c r="N604" s="323"/>
      <c r="O604" s="323"/>
      <c r="P604" s="323"/>
      <c r="Q604" s="323"/>
      <c r="R604" s="323"/>
      <c r="S604" s="323"/>
      <c r="T604" s="323"/>
      <c r="U604" s="323"/>
      <c r="V604" s="323"/>
      <c r="W604" s="323"/>
      <c r="X604" s="323"/>
      <c r="Y604" s="323"/>
      <c r="Z604" s="323"/>
      <c r="AA604" s="323"/>
      <c r="AB604" s="323"/>
      <c r="AC604" s="323"/>
      <c r="AD604" s="323"/>
      <c r="AE604" s="323"/>
      <c r="AF604" s="323"/>
    </row>
    <row r="605" spans="12:32" x14ac:dyDescent="0.2">
      <c r="L605" s="323"/>
      <c r="M605" s="323"/>
      <c r="N605" s="323"/>
      <c r="O605" s="323"/>
      <c r="P605" s="323"/>
      <c r="Q605" s="323"/>
      <c r="R605" s="323"/>
      <c r="S605" s="323"/>
      <c r="T605" s="323"/>
      <c r="U605" s="323"/>
      <c r="V605" s="323"/>
      <c r="W605" s="323"/>
      <c r="X605" s="323"/>
      <c r="Y605" s="323"/>
      <c r="Z605" s="323"/>
      <c r="AA605" s="323"/>
      <c r="AB605" s="323"/>
      <c r="AC605" s="323"/>
      <c r="AD605" s="323"/>
      <c r="AE605" s="323"/>
      <c r="AF605" s="323"/>
    </row>
    <row r="606" spans="12:32" x14ac:dyDescent="0.2">
      <c r="L606" s="323"/>
      <c r="M606" s="323"/>
      <c r="N606" s="323"/>
      <c r="O606" s="323"/>
      <c r="P606" s="323"/>
      <c r="Q606" s="323"/>
      <c r="R606" s="323"/>
      <c r="S606" s="323"/>
      <c r="T606" s="323"/>
      <c r="U606" s="323"/>
      <c r="V606" s="323"/>
      <c r="W606" s="323"/>
      <c r="X606" s="323"/>
      <c r="Y606" s="323"/>
      <c r="Z606" s="323"/>
      <c r="AA606" s="323"/>
      <c r="AB606" s="323"/>
      <c r="AC606" s="323"/>
      <c r="AD606" s="323"/>
      <c r="AE606" s="323"/>
      <c r="AF606" s="323"/>
    </row>
    <row r="607" spans="12:32" x14ac:dyDescent="0.2">
      <c r="L607" s="323"/>
      <c r="M607" s="323"/>
      <c r="N607" s="323"/>
      <c r="O607" s="323"/>
      <c r="P607" s="323"/>
      <c r="Q607" s="323"/>
      <c r="R607" s="323"/>
      <c r="S607" s="323"/>
      <c r="T607" s="323"/>
      <c r="U607" s="323"/>
      <c r="V607" s="323"/>
      <c r="W607" s="323"/>
      <c r="X607" s="323"/>
      <c r="Y607" s="323"/>
      <c r="Z607" s="323"/>
      <c r="AA607" s="323"/>
      <c r="AB607" s="323"/>
      <c r="AC607" s="323"/>
      <c r="AD607" s="323"/>
      <c r="AE607" s="323"/>
      <c r="AF607" s="323"/>
    </row>
    <row r="608" spans="12:32" x14ac:dyDescent="0.2">
      <c r="L608" s="323"/>
      <c r="M608" s="323"/>
      <c r="N608" s="323"/>
      <c r="O608" s="323"/>
      <c r="P608" s="323"/>
      <c r="Q608" s="323"/>
      <c r="R608" s="323"/>
      <c r="S608" s="323"/>
      <c r="T608" s="323"/>
      <c r="U608" s="323"/>
      <c r="V608" s="323"/>
      <c r="W608" s="323"/>
      <c r="X608" s="323"/>
      <c r="Y608" s="323"/>
      <c r="Z608" s="323"/>
      <c r="AA608" s="323"/>
      <c r="AB608" s="323"/>
      <c r="AC608" s="323"/>
      <c r="AD608" s="323"/>
      <c r="AE608" s="323"/>
      <c r="AF608" s="323"/>
    </row>
    <row r="609" spans="12:32" x14ac:dyDescent="0.2">
      <c r="L609" s="323"/>
      <c r="M609" s="323"/>
      <c r="N609" s="323"/>
      <c r="O609" s="323"/>
      <c r="P609" s="323"/>
      <c r="Q609" s="323"/>
      <c r="R609" s="323"/>
      <c r="S609" s="323"/>
      <c r="T609" s="323"/>
      <c r="U609" s="323"/>
      <c r="V609" s="323"/>
      <c r="W609" s="323"/>
      <c r="X609" s="323"/>
      <c r="Y609" s="323"/>
      <c r="Z609" s="323"/>
      <c r="AA609" s="323"/>
      <c r="AB609" s="323"/>
      <c r="AC609" s="323"/>
      <c r="AD609" s="323"/>
      <c r="AE609" s="323"/>
      <c r="AF609" s="323"/>
    </row>
    <row r="610" spans="12:32" x14ac:dyDescent="0.2">
      <c r="L610" s="323"/>
      <c r="M610" s="323"/>
      <c r="N610" s="323"/>
      <c r="O610" s="323"/>
      <c r="P610" s="323"/>
      <c r="Q610" s="323"/>
      <c r="R610" s="323"/>
      <c r="S610" s="323"/>
      <c r="T610" s="323"/>
      <c r="U610" s="323"/>
      <c r="V610" s="323"/>
      <c r="W610" s="323"/>
      <c r="X610" s="323"/>
      <c r="Y610" s="323"/>
      <c r="Z610" s="323"/>
      <c r="AA610" s="323"/>
      <c r="AB610" s="323"/>
      <c r="AC610" s="323"/>
      <c r="AD610" s="323"/>
      <c r="AE610" s="323"/>
      <c r="AF610" s="323"/>
    </row>
    <row r="611" spans="12:32" x14ac:dyDescent="0.2">
      <c r="L611" s="323"/>
      <c r="M611" s="323"/>
      <c r="N611" s="323"/>
      <c r="O611" s="323"/>
      <c r="P611" s="323"/>
      <c r="Q611" s="323"/>
      <c r="R611" s="323"/>
      <c r="S611" s="323"/>
      <c r="T611" s="323"/>
      <c r="U611" s="323"/>
      <c r="V611" s="323"/>
      <c r="W611" s="323"/>
      <c r="X611" s="323"/>
      <c r="Y611" s="323"/>
      <c r="Z611" s="323"/>
      <c r="AA611" s="323"/>
      <c r="AB611" s="323"/>
      <c r="AC611" s="323"/>
      <c r="AD611" s="323"/>
      <c r="AE611" s="323"/>
      <c r="AF611" s="323"/>
    </row>
    <row r="612" spans="12:32" x14ac:dyDescent="0.2">
      <c r="L612" s="323"/>
      <c r="M612" s="323"/>
      <c r="N612" s="323"/>
      <c r="O612" s="323"/>
      <c r="P612" s="323"/>
      <c r="Q612" s="323"/>
      <c r="R612" s="323"/>
      <c r="S612" s="323"/>
      <c r="T612" s="323"/>
      <c r="U612" s="323"/>
      <c r="V612" s="323"/>
      <c r="W612" s="323"/>
      <c r="X612" s="323"/>
      <c r="Y612" s="323"/>
      <c r="Z612" s="323"/>
      <c r="AA612" s="323"/>
      <c r="AB612" s="323"/>
      <c r="AC612" s="323"/>
      <c r="AD612" s="323"/>
      <c r="AE612" s="323"/>
      <c r="AF612" s="323"/>
    </row>
    <row r="613" spans="12:32" x14ac:dyDescent="0.2">
      <c r="L613" s="323"/>
      <c r="M613" s="323"/>
      <c r="N613" s="323"/>
      <c r="O613" s="323"/>
      <c r="P613" s="323"/>
      <c r="Q613" s="323"/>
      <c r="R613" s="323"/>
      <c r="S613" s="323"/>
      <c r="T613" s="323"/>
      <c r="U613" s="323"/>
      <c r="V613" s="323"/>
      <c r="W613" s="323"/>
      <c r="X613" s="323"/>
      <c r="Y613" s="323"/>
      <c r="Z613" s="323"/>
      <c r="AA613" s="323"/>
      <c r="AB613" s="323"/>
      <c r="AC613" s="323"/>
      <c r="AD613" s="323"/>
      <c r="AE613" s="323"/>
      <c r="AF613" s="324"/>
    </row>
    <row r="614" spans="12:32" x14ac:dyDescent="0.2">
      <c r="L614" s="323"/>
      <c r="M614" s="323"/>
      <c r="N614" s="323"/>
      <c r="O614" s="323"/>
      <c r="P614" s="323"/>
      <c r="Q614" s="323"/>
      <c r="R614" s="323"/>
      <c r="S614" s="323"/>
      <c r="T614" s="323"/>
      <c r="U614" s="323"/>
      <c r="V614" s="323"/>
      <c r="W614" s="323"/>
      <c r="X614" s="323"/>
      <c r="Y614" s="323"/>
      <c r="Z614" s="323"/>
      <c r="AA614" s="323"/>
      <c r="AB614" s="323"/>
      <c r="AC614" s="323"/>
      <c r="AD614" s="323"/>
      <c r="AE614" s="323"/>
      <c r="AF614" s="323"/>
    </row>
    <row r="615" spans="12:32" x14ac:dyDescent="0.2">
      <c r="L615" s="323"/>
      <c r="M615" s="323"/>
      <c r="N615" s="323"/>
      <c r="O615" s="323"/>
      <c r="P615" s="323"/>
      <c r="Q615" s="323"/>
      <c r="R615" s="323"/>
      <c r="S615" s="323"/>
      <c r="T615" s="323"/>
      <c r="U615" s="323"/>
      <c r="V615" s="323"/>
      <c r="W615" s="323"/>
      <c r="X615" s="323"/>
      <c r="Y615" s="323"/>
      <c r="Z615" s="323"/>
      <c r="AA615" s="323"/>
      <c r="AB615" s="323"/>
      <c r="AC615" s="323"/>
      <c r="AD615" s="323"/>
      <c r="AE615" s="323"/>
      <c r="AF615" s="323"/>
    </row>
    <row r="616" spans="12:32" x14ac:dyDescent="0.2">
      <c r="L616" s="323"/>
      <c r="M616" s="323"/>
      <c r="N616" s="323"/>
      <c r="O616" s="323"/>
      <c r="P616" s="323"/>
      <c r="Q616" s="323"/>
      <c r="R616" s="323"/>
      <c r="S616" s="323"/>
      <c r="T616" s="323"/>
      <c r="U616" s="323"/>
      <c r="V616" s="323"/>
      <c r="W616" s="323"/>
      <c r="X616" s="323"/>
      <c r="Y616" s="323"/>
      <c r="Z616" s="323"/>
      <c r="AA616" s="323"/>
      <c r="AB616" s="323"/>
      <c r="AC616" s="323"/>
      <c r="AD616" s="323"/>
      <c r="AE616" s="323"/>
      <c r="AF616" s="323"/>
    </row>
    <row r="617" spans="12:32" x14ac:dyDescent="0.2">
      <c r="L617" s="323"/>
      <c r="M617" s="323"/>
      <c r="N617" s="323"/>
      <c r="O617" s="323"/>
      <c r="P617" s="323"/>
      <c r="Q617" s="323"/>
      <c r="R617" s="323"/>
      <c r="S617" s="323"/>
      <c r="T617" s="323"/>
      <c r="U617" s="323"/>
      <c r="V617" s="323"/>
      <c r="W617" s="323"/>
      <c r="X617" s="323"/>
      <c r="Y617" s="323"/>
      <c r="Z617" s="323"/>
      <c r="AA617" s="323"/>
      <c r="AB617" s="323"/>
      <c r="AC617" s="323"/>
      <c r="AD617" s="323"/>
      <c r="AE617" s="323"/>
      <c r="AF617" s="323"/>
    </row>
    <row r="618" spans="12:32" x14ac:dyDescent="0.2">
      <c r="L618" s="323"/>
      <c r="M618" s="323"/>
      <c r="N618" s="323"/>
      <c r="O618" s="323"/>
      <c r="P618" s="323"/>
      <c r="Q618" s="323"/>
      <c r="R618" s="323"/>
      <c r="S618" s="323"/>
      <c r="T618" s="323"/>
      <c r="U618" s="323"/>
      <c r="V618" s="323"/>
      <c r="W618" s="323"/>
      <c r="X618" s="323"/>
      <c r="Y618" s="323"/>
      <c r="Z618" s="323"/>
      <c r="AA618" s="323"/>
      <c r="AB618" s="323"/>
      <c r="AC618" s="323"/>
      <c r="AD618" s="323"/>
      <c r="AE618" s="323"/>
      <c r="AF618" s="323"/>
    </row>
    <row r="619" spans="12:32" x14ac:dyDescent="0.2">
      <c r="L619" s="323"/>
      <c r="M619" s="323"/>
      <c r="N619" s="323"/>
      <c r="O619" s="323"/>
      <c r="P619" s="323"/>
      <c r="Q619" s="323"/>
      <c r="R619" s="323"/>
      <c r="S619" s="323"/>
      <c r="T619" s="323"/>
      <c r="U619" s="323"/>
      <c r="V619" s="323"/>
      <c r="W619" s="323"/>
      <c r="X619" s="323"/>
      <c r="Y619" s="323"/>
      <c r="Z619" s="323"/>
      <c r="AA619" s="323"/>
      <c r="AB619" s="323"/>
      <c r="AC619" s="323"/>
      <c r="AD619" s="323"/>
      <c r="AE619" s="323"/>
      <c r="AF619" s="323"/>
    </row>
    <row r="620" spans="12:32" x14ac:dyDescent="0.2">
      <c r="L620" s="323"/>
      <c r="M620" s="323"/>
      <c r="N620" s="323"/>
      <c r="O620" s="323"/>
      <c r="P620" s="323"/>
      <c r="Q620" s="323"/>
      <c r="R620" s="323"/>
      <c r="S620" s="323"/>
      <c r="T620" s="323"/>
      <c r="U620" s="323"/>
      <c r="V620" s="323"/>
      <c r="W620" s="323"/>
      <c r="X620" s="323"/>
      <c r="Y620" s="323"/>
      <c r="Z620" s="323"/>
      <c r="AA620" s="323"/>
      <c r="AB620" s="323"/>
      <c r="AC620" s="323"/>
      <c r="AD620" s="323"/>
      <c r="AE620" s="323"/>
      <c r="AF620" s="323"/>
    </row>
    <row r="621" spans="12:32" x14ac:dyDescent="0.2">
      <c r="L621" s="323"/>
      <c r="M621" s="323"/>
      <c r="N621" s="323"/>
      <c r="O621" s="323"/>
      <c r="P621" s="323"/>
      <c r="Q621" s="323"/>
      <c r="R621" s="323"/>
      <c r="S621" s="323"/>
      <c r="T621" s="323"/>
      <c r="U621" s="323"/>
      <c r="V621" s="323"/>
      <c r="W621" s="323"/>
      <c r="X621" s="323"/>
      <c r="Y621" s="323"/>
      <c r="Z621" s="323"/>
      <c r="AA621" s="323"/>
      <c r="AB621" s="323"/>
      <c r="AC621" s="323"/>
      <c r="AD621" s="323"/>
      <c r="AE621" s="323"/>
      <c r="AF621" s="323"/>
    </row>
    <row r="622" spans="12:32" x14ac:dyDescent="0.2">
      <c r="L622" s="323"/>
      <c r="M622" s="323"/>
      <c r="N622" s="323"/>
      <c r="O622" s="323"/>
      <c r="P622" s="323"/>
      <c r="Q622" s="323"/>
      <c r="R622" s="323"/>
      <c r="S622" s="323"/>
      <c r="T622" s="323"/>
      <c r="U622" s="323"/>
      <c r="V622" s="323"/>
      <c r="W622" s="323"/>
      <c r="X622" s="323"/>
      <c r="Y622" s="323"/>
      <c r="Z622" s="323"/>
      <c r="AA622" s="323"/>
      <c r="AB622" s="323"/>
      <c r="AC622" s="323"/>
      <c r="AD622" s="323"/>
      <c r="AE622" s="323"/>
      <c r="AF622" s="323"/>
    </row>
    <row r="623" spans="12:32" x14ac:dyDescent="0.2">
      <c r="L623" s="323"/>
      <c r="M623" s="323"/>
      <c r="N623" s="323"/>
      <c r="O623" s="323"/>
      <c r="P623" s="323"/>
      <c r="Q623" s="323"/>
      <c r="R623" s="323"/>
      <c r="S623" s="323"/>
      <c r="T623" s="323"/>
      <c r="U623" s="323"/>
      <c r="V623" s="323"/>
      <c r="W623" s="323"/>
      <c r="X623" s="323"/>
      <c r="Y623" s="323"/>
      <c r="Z623" s="323"/>
      <c r="AA623" s="323"/>
      <c r="AB623" s="323"/>
      <c r="AC623" s="323"/>
      <c r="AD623" s="323"/>
      <c r="AE623" s="323"/>
      <c r="AF623" s="323"/>
    </row>
    <row r="624" spans="12:32" x14ac:dyDescent="0.2">
      <c r="L624" s="323"/>
      <c r="M624" s="323"/>
      <c r="N624" s="323"/>
      <c r="O624" s="323"/>
      <c r="P624" s="323"/>
      <c r="Q624" s="323"/>
      <c r="R624" s="323"/>
      <c r="S624" s="323"/>
      <c r="T624" s="323"/>
      <c r="U624" s="323"/>
      <c r="V624" s="323"/>
      <c r="W624" s="323"/>
      <c r="X624" s="323"/>
      <c r="Y624" s="323"/>
      <c r="Z624" s="323"/>
      <c r="AA624" s="323"/>
      <c r="AB624" s="323"/>
      <c r="AC624" s="323"/>
      <c r="AD624" s="323"/>
      <c r="AE624" s="323"/>
      <c r="AF624" s="323"/>
    </row>
    <row r="625" spans="12:32" x14ac:dyDescent="0.2">
      <c r="L625" s="323"/>
      <c r="M625" s="323"/>
      <c r="N625" s="323"/>
      <c r="O625" s="323"/>
      <c r="P625" s="323"/>
      <c r="Q625" s="323"/>
      <c r="R625" s="323"/>
      <c r="S625" s="323"/>
      <c r="T625" s="323"/>
      <c r="U625" s="323"/>
      <c r="V625" s="323"/>
      <c r="W625" s="323"/>
      <c r="X625" s="323"/>
      <c r="Y625" s="323"/>
      <c r="Z625" s="323"/>
      <c r="AA625" s="323"/>
      <c r="AB625" s="323"/>
      <c r="AC625" s="323"/>
      <c r="AD625" s="323"/>
      <c r="AE625" s="323"/>
      <c r="AF625" s="324"/>
    </row>
    <row r="626" spans="12:32" x14ac:dyDescent="0.2">
      <c r="L626" s="323"/>
      <c r="M626" s="323"/>
      <c r="N626" s="323"/>
      <c r="O626" s="323"/>
      <c r="P626" s="323"/>
      <c r="Q626" s="323"/>
      <c r="R626" s="323"/>
      <c r="S626" s="323"/>
      <c r="T626" s="323"/>
      <c r="U626" s="323"/>
      <c r="V626" s="323"/>
      <c r="W626" s="323"/>
      <c r="X626" s="323"/>
      <c r="Y626" s="323"/>
      <c r="Z626" s="323"/>
      <c r="AA626" s="323"/>
      <c r="AB626" s="323"/>
      <c r="AC626" s="323"/>
      <c r="AD626" s="323"/>
      <c r="AE626" s="323"/>
      <c r="AF626" s="323"/>
    </row>
    <row r="627" spans="12:32" x14ac:dyDescent="0.2">
      <c r="L627" s="323"/>
      <c r="M627" s="323"/>
      <c r="N627" s="323"/>
      <c r="O627" s="323"/>
      <c r="P627" s="323"/>
      <c r="Q627" s="323"/>
      <c r="R627" s="323"/>
      <c r="S627" s="323"/>
      <c r="T627" s="323"/>
      <c r="U627" s="323"/>
      <c r="V627" s="323"/>
      <c r="W627" s="323"/>
      <c r="X627" s="323"/>
      <c r="Y627" s="323"/>
      <c r="Z627" s="323"/>
      <c r="AA627" s="323"/>
      <c r="AB627" s="323"/>
      <c r="AC627" s="323"/>
      <c r="AD627" s="323"/>
      <c r="AE627" s="323"/>
      <c r="AF627" s="323"/>
    </row>
    <row r="628" spans="12:32" x14ac:dyDescent="0.2">
      <c r="L628" s="323"/>
      <c r="M628" s="323"/>
      <c r="N628" s="323"/>
      <c r="O628" s="323"/>
      <c r="P628" s="323"/>
      <c r="Q628" s="323"/>
      <c r="R628" s="323"/>
      <c r="S628" s="323"/>
      <c r="T628" s="323"/>
      <c r="U628" s="323"/>
      <c r="V628" s="323"/>
      <c r="W628" s="323"/>
      <c r="X628" s="323"/>
      <c r="Y628" s="323"/>
      <c r="Z628" s="323"/>
      <c r="AA628" s="323"/>
      <c r="AB628" s="323"/>
      <c r="AC628" s="323"/>
      <c r="AD628" s="323"/>
      <c r="AE628" s="323"/>
      <c r="AF628" s="323"/>
    </row>
    <row r="629" spans="12:32" x14ac:dyDescent="0.2">
      <c r="L629" s="323"/>
      <c r="M629" s="323"/>
      <c r="N629" s="323"/>
      <c r="O629" s="323"/>
      <c r="P629" s="323"/>
      <c r="Q629" s="323"/>
      <c r="R629" s="323"/>
      <c r="S629" s="323"/>
      <c r="T629" s="323"/>
      <c r="U629" s="323"/>
      <c r="V629" s="323"/>
      <c r="W629" s="323"/>
      <c r="X629" s="323"/>
      <c r="Y629" s="323"/>
      <c r="Z629" s="323"/>
      <c r="AA629" s="323"/>
      <c r="AB629" s="323"/>
      <c r="AC629" s="323"/>
      <c r="AD629" s="323"/>
      <c r="AE629" s="323"/>
      <c r="AF629" s="323"/>
    </row>
    <row r="630" spans="12:32" x14ac:dyDescent="0.2">
      <c r="L630" s="323"/>
      <c r="M630" s="323"/>
      <c r="N630" s="323"/>
      <c r="O630" s="323"/>
      <c r="P630" s="323"/>
      <c r="Q630" s="323"/>
      <c r="R630" s="323"/>
      <c r="S630" s="323"/>
      <c r="T630" s="323"/>
      <c r="U630" s="323"/>
      <c r="V630" s="323"/>
      <c r="W630" s="323"/>
      <c r="X630" s="323"/>
      <c r="Y630" s="323"/>
      <c r="Z630" s="323"/>
      <c r="AA630" s="323"/>
      <c r="AB630" s="323"/>
      <c r="AC630" s="323"/>
      <c r="AD630" s="323"/>
      <c r="AE630" s="323"/>
      <c r="AF630" s="323"/>
    </row>
    <row r="631" spans="12:32" x14ac:dyDescent="0.2">
      <c r="L631" s="323"/>
      <c r="M631" s="323"/>
      <c r="N631" s="323"/>
      <c r="O631" s="323"/>
      <c r="P631" s="323"/>
      <c r="Q631" s="323"/>
      <c r="R631" s="323"/>
      <c r="S631" s="323"/>
      <c r="T631" s="323"/>
      <c r="U631" s="323"/>
      <c r="V631" s="323"/>
      <c r="W631" s="323"/>
      <c r="X631" s="323"/>
      <c r="Y631" s="323"/>
      <c r="Z631" s="323"/>
      <c r="AA631" s="323"/>
      <c r="AB631" s="323"/>
      <c r="AC631" s="323"/>
      <c r="AD631" s="323"/>
      <c r="AE631" s="323"/>
      <c r="AF631" s="323"/>
    </row>
    <row r="632" spans="12:32" x14ac:dyDescent="0.2">
      <c r="L632" s="323"/>
      <c r="M632" s="323"/>
      <c r="N632" s="323"/>
      <c r="O632" s="323"/>
      <c r="P632" s="323"/>
      <c r="Q632" s="323"/>
      <c r="R632" s="323"/>
      <c r="S632" s="323"/>
      <c r="T632" s="323"/>
      <c r="U632" s="323"/>
      <c r="V632" s="323"/>
      <c r="W632" s="323"/>
      <c r="X632" s="323"/>
      <c r="Y632" s="323"/>
      <c r="Z632" s="323"/>
      <c r="AA632" s="323"/>
      <c r="AB632" s="323"/>
      <c r="AC632" s="323"/>
      <c r="AD632" s="323"/>
      <c r="AE632" s="323"/>
      <c r="AF632" s="323"/>
    </row>
    <row r="633" spans="12:32" x14ac:dyDescent="0.2">
      <c r="L633" s="323"/>
      <c r="M633" s="323"/>
      <c r="N633" s="323"/>
      <c r="O633" s="323"/>
      <c r="P633" s="323"/>
      <c r="Q633" s="323"/>
      <c r="R633" s="323"/>
      <c r="S633" s="323"/>
      <c r="T633" s="323"/>
      <c r="U633" s="323"/>
      <c r="V633" s="323"/>
      <c r="W633" s="323"/>
      <c r="X633" s="323"/>
      <c r="Y633" s="323"/>
      <c r="Z633" s="323"/>
      <c r="AA633" s="323"/>
      <c r="AB633" s="323"/>
      <c r="AC633" s="323"/>
      <c r="AD633" s="323"/>
      <c r="AE633" s="323"/>
      <c r="AF633" s="323"/>
    </row>
    <row r="634" spans="12:32" x14ac:dyDescent="0.2">
      <c r="L634" s="323"/>
      <c r="M634" s="323"/>
      <c r="N634" s="323"/>
      <c r="O634" s="323"/>
      <c r="P634" s="323"/>
      <c r="Q634" s="323"/>
      <c r="R634" s="323"/>
      <c r="S634" s="323"/>
      <c r="T634" s="323"/>
      <c r="U634" s="323"/>
      <c r="V634" s="323"/>
      <c r="W634" s="323"/>
      <c r="X634" s="323"/>
      <c r="Y634" s="323"/>
      <c r="Z634" s="323"/>
      <c r="AA634" s="323"/>
      <c r="AB634" s="323"/>
      <c r="AC634" s="323"/>
      <c r="AD634" s="323"/>
      <c r="AE634" s="323"/>
      <c r="AF634" s="323"/>
    </row>
    <row r="635" spans="12:32" x14ac:dyDescent="0.2">
      <c r="L635" s="323"/>
      <c r="M635" s="323"/>
      <c r="N635" s="323"/>
      <c r="O635" s="323"/>
      <c r="P635" s="323"/>
      <c r="Q635" s="323"/>
      <c r="R635" s="323"/>
      <c r="S635" s="323"/>
      <c r="T635" s="323"/>
      <c r="U635" s="323"/>
      <c r="V635" s="323"/>
      <c r="W635" s="323"/>
      <c r="X635" s="323"/>
      <c r="Y635" s="323"/>
      <c r="Z635" s="323"/>
      <c r="AA635" s="323"/>
      <c r="AB635" s="323"/>
      <c r="AC635" s="323"/>
      <c r="AD635" s="323"/>
      <c r="AE635" s="323"/>
      <c r="AF635" s="323"/>
    </row>
    <row r="636" spans="12:32" x14ac:dyDescent="0.2">
      <c r="L636" s="323"/>
      <c r="M636" s="323"/>
      <c r="N636" s="323"/>
      <c r="O636" s="323"/>
      <c r="P636" s="323"/>
      <c r="Q636" s="323"/>
      <c r="R636" s="323"/>
      <c r="S636" s="323"/>
      <c r="T636" s="323"/>
      <c r="U636" s="323"/>
      <c r="V636" s="323"/>
      <c r="W636" s="323"/>
      <c r="X636" s="323"/>
      <c r="Y636" s="323"/>
      <c r="Z636" s="323"/>
      <c r="AA636" s="323"/>
      <c r="AB636" s="323"/>
      <c r="AC636" s="323"/>
      <c r="AD636" s="323"/>
      <c r="AE636" s="323"/>
      <c r="AF636" s="323"/>
    </row>
    <row r="637" spans="12:32" x14ac:dyDescent="0.2">
      <c r="L637" s="323"/>
      <c r="M637" s="323"/>
      <c r="N637" s="323"/>
      <c r="O637" s="323"/>
      <c r="P637" s="323"/>
      <c r="Q637" s="323"/>
      <c r="R637" s="323"/>
      <c r="S637" s="323"/>
      <c r="T637" s="323"/>
      <c r="U637" s="323"/>
      <c r="V637" s="323"/>
      <c r="W637" s="323"/>
      <c r="X637" s="323"/>
      <c r="Y637" s="323"/>
      <c r="Z637" s="323"/>
      <c r="AA637" s="323"/>
      <c r="AB637" s="323"/>
      <c r="AC637" s="323"/>
      <c r="AD637" s="323"/>
      <c r="AE637" s="323"/>
      <c r="AF637" s="323"/>
    </row>
    <row r="638" spans="12:32" x14ac:dyDescent="0.2">
      <c r="L638" s="323"/>
      <c r="M638" s="323"/>
      <c r="N638" s="323"/>
      <c r="O638" s="323"/>
      <c r="P638" s="323"/>
      <c r="Q638" s="323"/>
      <c r="R638" s="323"/>
      <c r="S638" s="323"/>
      <c r="T638" s="323"/>
      <c r="U638" s="323"/>
      <c r="V638" s="323"/>
      <c r="W638" s="323"/>
      <c r="X638" s="323"/>
      <c r="Y638" s="323"/>
      <c r="Z638" s="323"/>
      <c r="AA638" s="323"/>
      <c r="AB638" s="323"/>
      <c r="AC638" s="323"/>
      <c r="AD638" s="323"/>
      <c r="AE638" s="323"/>
      <c r="AF638" s="323"/>
    </row>
    <row r="639" spans="12:32" x14ac:dyDescent="0.2">
      <c r="L639" s="323"/>
      <c r="M639" s="323"/>
      <c r="N639" s="323"/>
      <c r="O639" s="323"/>
      <c r="P639" s="323"/>
      <c r="Q639" s="323"/>
      <c r="R639" s="323"/>
      <c r="S639" s="323"/>
      <c r="T639" s="323"/>
      <c r="U639" s="323"/>
      <c r="V639" s="323"/>
      <c r="W639" s="323"/>
      <c r="X639" s="323"/>
      <c r="Y639" s="323"/>
      <c r="Z639" s="323"/>
      <c r="AA639" s="323"/>
      <c r="AB639" s="323"/>
      <c r="AC639" s="323"/>
      <c r="AD639" s="323"/>
      <c r="AE639" s="323"/>
      <c r="AF639" s="323"/>
    </row>
    <row r="640" spans="12:32" x14ac:dyDescent="0.2">
      <c r="L640" s="323"/>
      <c r="M640" s="323"/>
      <c r="N640" s="323"/>
      <c r="O640" s="323"/>
      <c r="P640" s="323"/>
      <c r="Q640" s="323"/>
      <c r="R640" s="323"/>
      <c r="S640" s="323"/>
      <c r="T640" s="323"/>
      <c r="U640" s="323"/>
      <c r="V640" s="323"/>
      <c r="W640" s="323"/>
      <c r="X640" s="323"/>
      <c r="Y640" s="323"/>
      <c r="Z640" s="323"/>
      <c r="AA640" s="323"/>
      <c r="AB640" s="323"/>
      <c r="AC640" s="323"/>
      <c r="AD640" s="323"/>
      <c r="AE640" s="323"/>
      <c r="AF640" s="323"/>
    </row>
    <row r="641" spans="12:32" x14ac:dyDescent="0.2">
      <c r="L641" s="323"/>
      <c r="M641" s="323"/>
      <c r="N641" s="323"/>
      <c r="O641" s="323"/>
      <c r="P641" s="323"/>
      <c r="Q641" s="323"/>
      <c r="R641" s="323"/>
      <c r="S641" s="323"/>
      <c r="T641" s="323"/>
      <c r="U641" s="323"/>
      <c r="V641" s="323"/>
      <c r="W641" s="323"/>
      <c r="X641" s="323"/>
      <c r="Y641" s="323"/>
      <c r="Z641" s="323"/>
      <c r="AA641" s="323"/>
      <c r="AB641" s="323"/>
      <c r="AC641" s="323"/>
      <c r="AD641" s="323"/>
      <c r="AE641" s="323"/>
      <c r="AF641" s="323"/>
    </row>
    <row r="642" spans="12:32" x14ac:dyDescent="0.2">
      <c r="L642" s="323"/>
      <c r="M642" s="323"/>
      <c r="N642" s="323"/>
      <c r="O642" s="323"/>
      <c r="P642" s="323"/>
      <c r="Q642" s="323"/>
      <c r="R642" s="323"/>
      <c r="S642" s="323"/>
      <c r="T642" s="323"/>
      <c r="U642" s="323"/>
      <c r="V642" s="323"/>
      <c r="W642" s="323"/>
      <c r="X642" s="323"/>
      <c r="Y642" s="323"/>
      <c r="Z642" s="323"/>
      <c r="AA642" s="323"/>
      <c r="AB642" s="323"/>
      <c r="AC642" s="323"/>
      <c r="AD642" s="323"/>
      <c r="AE642" s="323"/>
      <c r="AF642" s="323"/>
    </row>
    <row r="643" spans="12:32" x14ac:dyDescent="0.2">
      <c r="L643" s="323"/>
      <c r="M643" s="323"/>
      <c r="N643" s="323"/>
      <c r="O643" s="323"/>
      <c r="P643" s="323"/>
      <c r="Q643" s="323"/>
      <c r="R643" s="323"/>
      <c r="S643" s="323"/>
      <c r="T643" s="323"/>
      <c r="U643" s="323"/>
      <c r="V643" s="323"/>
      <c r="W643" s="323"/>
      <c r="X643" s="323"/>
      <c r="Y643" s="323"/>
      <c r="Z643" s="323"/>
      <c r="AA643" s="323"/>
      <c r="AB643" s="323"/>
      <c r="AC643" s="323"/>
      <c r="AD643" s="323"/>
      <c r="AE643" s="323"/>
      <c r="AF643" s="323"/>
    </row>
    <row r="644" spans="12:32" x14ac:dyDescent="0.2">
      <c r="L644" s="323"/>
      <c r="M644" s="323"/>
      <c r="N644" s="323"/>
      <c r="O644" s="323"/>
      <c r="P644" s="323"/>
      <c r="Q644" s="323"/>
      <c r="R644" s="323"/>
      <c r="S644" s="323"/>
      <c r="T644" s="323"/>
      <c r="U644" s="323"/>
      <c r="V644" s="323"/>
      <c r="W644" s="323"/>
      <c r="X644" s="323"/>
      <c r="Y644" s="323"/>
      <c r="Z644" s="323"/>
      <c r="AA644" s="323"/>
      <c r="AB644" s="323"/>
      <c r="AC644" s="323"/>
      <c r="AD644" s="323"/>
      <c r="AE644" s="323"/>
      <c r="AF644" s="323"/>
    </row>
    <row r="645" spans="12:32" x14ac:dyDescent="0.2">
      <c r="L645" s="323"/>
      <c r="M645" s="323"/>
      <c r="N645" s="323"/>
      <c r="O645" s="323"/>
      <c r="P645" s="323"/>
      <c r="Q645" s="323"/>
      <c r="R645" s="323"/>
      <c r="S645" s="323"/>
      <c r="T645" s="323"/>
      <c r="U645" s="323"/>
      <c r="V645" s="323"/>
      <c r="W645" s="323"/>
      <c r="X645" s="323"/>
      <c r="Y645" s="323"/>
      <c r="Z645" s="323"/>
      <c r="AA645" s="323"/>
      <c r="AB645" s="323"/>
      <c r="AC645" s="323"/>
      <c r="AD645" s="323"/>
      <c r="AE645" s="323"/>
      <c r="AF645" s="323"/>
    </row>
    <row r="646" spans="12:32" x14ac:dyDescent="0.2">
      <c r="L646" s="323"/>
      <c r="M646" s="323"/>
      <c r="N646" s="323"/>
      <c r="O646" s="323"/>
      <c r="P646" s="323"/>
      <c r="Q646" s="323"/>
      <c r="R646" s="323"/>
      <c r="S646" s="323"/>
      <c r="T646" s="323"/>
      <c r="U646" s="323"/>
      <c r="V646" s="323"/>
      <c r="W646" s="323"/>
      <c r="X646" s="323"/>
      <c r="Y646" s="323"/>
      <c r="Z646" s="323"/>
      <c r="AA646" s="323"/>
      <c r="AB646" s="323"/>
      <c r="AC646" s="323"/>
      <c r="AD646" s="323"/>
      <c r="AE646" s="323"/>
      <c r="AF646" s="323"/>
    </row>
    <row r="647" spans="12:32" x14ac:dyDescent="0.2">
      <c r="L647" s="323"/>
      <c r="M647" s="323"/>
      <c r="N647" s="323"/>
      <c r="O647" s="323"/>
      <c r="P647" s="323"/>
      <c r="Q647" s="323"/>
      <c r="R647" s="323"/>
      <c r="S647" s="323"/>
      <c r="T647" s="323"/>
      <c r="U647" s="323"/>
      <c r="V647" s="323"/>
      <c r="W647" s="323"/>
      <c r="X647" s="323"/>
      <c r="Y647" s="323"/>
      <c r="Z647" s="323"/>
      <c r="AA647" s="323"/>
      <c r="AB647" s="323"/>
      <c r="AC647" s="323"/>
      <c r="AD647" s="323"/>
      <c r="AE647" s="323"/>
      <c r="AF647" s="323"/>
    </row>
    <row r="648" spans="12:32" x14ac:dyDescent="0.2">
      <c r="L648" s="323"/>
      <c r="M648" s="323"/>
      <c r="N648" s="323"/>
      <c r="O648" s="323"/>
      <c r="P648" s="323"/>
      <c r="Q648" s="323"/>
      <c r="R648" s="323"/>
      <c r="S648" s="323"/>
      <c r="T648" s="323"/>
      <c r="U648" s="323"/>
      <c r="V648" s="323"/>
      <c r="W648" s="323"/>
      <c r="X648" s="323"/>
      <c r="Y648" s="323"/>
      <c r="Z648" s="323"/>
      <c r="AA648" s="323"/>
      <c r="AB648" s="323"/>
      <c r="AC648" s="323"/>
      <c r="AD648" s="323"/>
      <c r="AE648" s="323"/>
      <c r="AF648" s="324"/>
    </row>
    <row r="649" spans="12:32" x14ac:dyDescent="0.2">
      <c r="L649" s="323"/>
      <c r="M649" s="323"/>
      <c r="N649" s="323"/>
      <c r="O649" s="323"/>
      <c r="P649" s="323"/>
      <c r="Q649" s="323"/>
      <c r="R649" s="323"/>
      <c r="S649" s="323"/>
      <c r="T649" s="323"/>
      <c r="U649" s="323"/>
      <c r="V649" s="323"/>
      <c r="W649" s="323"/>
      <c r="X649" s="323"/>
      <c r="Y649" s="323"/>
      <c r="Z649" s="323"/>
      <c r="AA649" s="323"/>
      <c r="AB649" s="323"/>
      <c r="AC649" s="323"/>
      <c r="AD649" s="323"/>
      <c r="AE649" s="323"/>
      <c r="AF649" s="323"/>
    </row>
    <row r="650" spans="12:32" x14ac:dyDescent="0.2">
      <c r="L650" s="323"/>
      <c r="M650" s="323"/>
      <c r="N650" s="323"/>
      <c r="O650" s="323"/>
      <c r="P650" s="323"/>
      <c r="Q650" s="323"/>
      <c r="R650" s="323"/>
      <c r="S650" s="323"/>
      <c r="T650" s="323"/>
      <c r="U650" s="323"/>
      <c r="V650" s="323"/>
      <c r="W650" s="323"/>
      <c r="X650" s="323"/>
      <c r="Y650" s="323"/>
      <c r="Z650" s="323"/>
      <c r="AA650" s="323"/>
      <c r="AB650" s="323"/>
      <c r="AC650" s="323"/>
      <c r="AD650" s="323"/>
      <c r="AE650" s="323"/>
      <c r="AF650" s="323"/>
    </row>
    <row r="651" spans="12:32" x14ac:dyDescent="0.2">
      <c r="L651" s="323"/>
      <c r="M651" s="323"/>
      <c r="N651" s="323"/>
      <c r="O651" s="323"/>
      <c r="P651" s="323"/>
      <c r="Q651" s="323"/>
      <c r="R651" s="323"/>
      <c r="S651" s="323"/>
      <c r="T651" s="323"/>
      <c r="U651" s="323"/>
      <c r="V651" s="323"/>
      <c r="W651" s="323"/>
      <c r="X651" s="323"/>
      <c r="Y651" s="323"/>
      <c r="Z651" s="323"/>
      <c r="AA651" s="323"/>
      <c r="AB651" s="323"/>
      <c r="AC651" s="323"/>
      <c r="AD651" s="323"/>
      <c r="AE651" s="323"/>
      <c r="AF651" s="323"/>
    </row>
    <row r="652" spans="12:32" x14ac:dyDescent="0.2">
      <c r="L652" s="323"/>
      <c r="M652" s="323"/>
      <c r="N652" s="323"/>
      <c r="O652" s="323"/>
      <c r="P652" s="323"/>
      <c r="Q652" s="323"/>
      <c r="R652" s="323"/>
      <c r="S652" s="323"/>
      <c r="T652" s="323"/>
      <c r="U652" s="323"/>
      <c r="V652" s="323"/>
      <c r="W652" s="323"/>
      <c r="X652" s="323"/>
      <c r="Y652" s="323"/>
      <c r="Z652" s="323"/>
      <c r="AA652" s="323"/>
      <c r="AB652" s="323"/>
      <c r="AC652" s="323"/>
      <c r="AD652" s="323"/>
      <c r="AE652" s="323"/>
      <c r="AF652" s="323"/>
    </row>
    <row r="653" spans="12:32" x14ac:dyDescent="0.2">
      <c r="L653" s="323"/>
      <c r="M653" s="323"/>
      <c r="N653" s="323"/>
      <c r="O653" s="323"/>
      <c r="P653" s="323"/>
      <c r="Q653" s="323"/>
      <c r="R653" s="323"/>
      <c r="S653" s="323"/>
      <c r="T653" s="323"/>
      <c r="U653" s="323"/>
      <c r="V653" s="323"/>
      <c r="W653" s="323"/>
      <c r="X653" s="323"/>
      <c r="Y653" s="323"/>
      <c r="Z653" s="323"/>
      <c r="AA653" s="323"/>
      <c r="AB653" s="323"/>
      <c r="AC653" s="323"/>
      <c r="AD653" s="323"/>
      <c r="AE653" s="323"/>
      <c r="AF653" s="323"/>
    </row>
    <row r="654" spans="12:32" x14ac:dyDescent="0.2">
      <c r="L654" s="323"/>
      <c r="M654" s="323"/>
      <c r="N654" s="323"/>
      <c r="O654" s="323"/>
      <c r="P654" s="323"/>
      <c r="Q654" s="323"/>
      <c r="R654" s="323"/>
      <c r="S654" s="323"/>
      <c r="T654" s="323"/>
      <c r="U654" s="323"/>
      <c r="V654" s="323"/>
      <c r="W654" s="323"/>
      <c r="X654" s="323"/>
      <c r="Y654" s="323"/>
      <c r="Z654" s="323"/>
      <c r="AA654" s="323"/>
      <c r="AB654" s="323"/>
      <c r="AC654" s="323"/>
      <c r="AD654" s="323"/>
      <c r="AE654" s="323"/>
      <c r="AF654" s="323"/>
    </row>
    <row r="655" spans="12:32" x14ac:dyDescent="0.2">
      <c r="L655" s="323"/>
      <c r="M655" s="323"/>
      <c r="N655" s="323"/>
      <c r="O655" s="323"/>
      <c r="P655" s="323"/>
      <c r="Q655" s="323"/>
      <c r="R655" s="323"/>
      <c r="S655" s="323"/>
      <c r="T655" s="323"/>
      <c r="U655" s="323"/>
      <c r="V655" s="323"/>
      <c r="W655" s="323"/>
      <c r="X655" s="323"/>
      <c r="Y655" s="323"/>
      <c r="Z655" s="323"/>
      <c r="AA655" s="323"/>
      <c r="AB655" s="323"/>
      <c r="AC655" s="323"/>
      <c r="AD655" s="323"/>
      <c r="AE655" s="323"/>
      <c r="AF655" s="323"/>
    </row>
    <row r="656" spans="12:32" x14ac:dyDescent="0.2">
      <c r="L656" s="323"/>
      <c r="M656" s="323"/>
      <c r="N656" s="323"/>
      <c r="O656" s="323"/>
      <c r="P656" s="323"/>
      <c r="Q656" s="323"/>
      <c r="R656" s="323"/>
      <c r="S656" s="323"/>
      <c r="T656" s="323"/>
      <c r="U656" s="323"/>
      <c r="V656" s="323"/>
      <c r="W656" s="323"/>
      <c r="X656" s="323"/>
      <c r="Y656" s="323"/>
      <c r="Z656" s="323"/>
      <c r="AA656" s="323"/>
      <c r="AB656" s="323"/>
      <c r="AC656" s="323"/>
      <c r="AD656" s="323"/>
      <c r="AE656" s="323"/>
      <c r="AF656" s="323"/>
    </row>
    <row r="657" spans="12:32" x14ac:dyDescent="0.2">
      <c r="L657" s="323"/>
      <c r="M657" s="323"/>
      <c r="N657" s="323"/>
      <c r="O657" s="323"/>
      <c r="P657" s="323"/>
      <c r="Q657" s="323"/>
      <c r="R657" s="323"/>
      <c r="S657" s="323"/>
      <c r="T657" s="323"/>
      <c r="U657" s="323"/>
      <c r="V657" s="323"/>
      <c r="W657" s="323"/>
      <c r="X657" s="323"/>
      <c r="Y657" s="323"/>
      <c r="Z657" s="323"/>
      <c r="AA657" s="323"/>
      <c r="AB657" s="323"/>
      <c r="AC657" s="323"/>
      <c r="AD657" s="323"/>
      <c r="AE657" s="323"/>
      <c r="AF657" s="323"/>
    </row>
    <row r="658" spans="12:32" x14ac:dyDescent="0.2">
      <c r="L658" s="323"/>
      <c r="M658" s="323"/>
      <c r="N658" s="323"/>
      <c r="O658" s="323"/>
      <c r="P658" s="323"/>
      <c r="Q658" s="323"/>
      <c r="R658" s="323"/>
      <c r="S658" s="323"/>
      <c r="T658" s="323"/>
      <c r="U658" s="323"/>
      <c r="V658" s="323"/>
      <c r="W658" s="323"/>
      <c r="X658" s="323"/>
      <c r="Y658" s="323"/>
      <c r="Z658" s="323"/>
      <c r="AA658" s="323"/>
      <c r="AB658" s="323"/>
      <c r="AC658" s="323"/>
      <c r="AD658" s="323"/>
      <c r="AE658" s="323"/>
      <c r="AF658" s="324"/>
    </row>
    <row r="659" spans="12:32" x14ac:dyDescent="0.2">
      <c r="L659" s="323"/>
      <c r="M659" s="323"/>
      <c r="N659" s="323"/>
      <c r="O659" s="323"/>
      <c r="P659" s="323"/>
      <c r="Q659" s="323"/>
      <c r="R659" s="323"/>
      <c r="S659" s="323"/>
      <c r="T659" s="323"/>
      <c r="U659" s="323"/>
      <c r="V659" s="323"/>
      <c r="W659" s="323"/>
      <c r="X659" s="323"/>
      <c r="Y659" s="323"/>
      <c r="Z659" s="323"/>
      <c r="AA659" s="323"/>
      <c r="AB659" s="323"/>
      <c r="AC659" s="323"/>
      <c r="AD659" s="323"/>
      <c r="AE659" s="323"/>
      <c r="AF659" s="323"/>
    </row>
    <row r="660" spans="12:32" x14ac:dyDescent="0.2">
      <c r="L660" s="323"/>
      <c r="M660" s="323"/>
      <c r="N660" s="323"/>
      <c r="O660" s="323"/>
      <c r="P660" s="323"/>
      <c r="Q660" s="323"/>
      <c r="R660" s="323"/>
      <c r="S660" s="323"/>
      <c r="T660" s="323"/>
      <c r="U660" s="323"/>
      <c r="V660" s="323"/>
      <c r="W660" s="323"/>
      <c r="X660" s="323"/>
      <c r="Y660" s="323"/>
      <c r="Z660" s="323"/>
      <c r="AA660" s="323"/>
      <c r="AB660" s="323"/>
      <c r="AC660" s="323"/>
      <c r="AD660" s="323"/>
      <c r="AE660" s="323"/>
      <c r="AF660" s="323"/>
    </row>
    <row r="661" spans="12:32" x14ac:dyDescent="0.2">
      <c r="L661" s="323"/>
      <c r="M661" s="323"/>
      <c r="N661" s="323"/>
      <c r="O661" s="323"/>
      <c r="P661" s="323"/>
      <c r="Q661" s="323"/>
      <c r="R661" s="323"/>
      <c r="S661" s="323"/>
      <c r="T661" s="323"/>
      <c r="U661" s="323"/>
      <c r="V661" s="323"/>
      <c r="W661" s="323"/>
      <c r="X661" s="323"/>
      <c r="Y661" s="323"/>
      <c r="Z661" s="323"/>
      <c r="AA661" s="323"/>
      <c r="AB661" s="323"/>
      <c r="AC661" s="323"/>
      <c r="AD661" s="323"/>
      <c r="AE661" s="323"/>
      <c r="AF661" s="323"/>
    </row>
    <row r="662" spans="12:32" x14ac:dyDescent="0.2">
      <c r="L662" s="323"/>
      <c r="M662" s="323"/>
      <c r="N662" s="323"/>
      <c r="O662" s="323"/>
      <c r="P662" s="323"/>
      <c r="Q662" s="323"/>
      <c r="R662" s="323"/>
      <c r="S662" s="323"/>
      <c r="T662" s="323"/>
      <c r="U662" s="323"/>
      <c r="V662" s="323"/>
      <c r="W662" s="323"/>
      <c r="X662" s="323"/>
      <c r="Y662" s="323"/>
      <c r="Z662" s="323"/>
      <c r="AA662" s="323"/>
      <c r="AB662" s="323"/>
      <c r="AC662" s="323"/>
      <c r="AD662" s="323"/>
      <c r="AE662" s="323"/>
      <c r="AF662" s="323"/>
    </row>
    <row r="663" spans="12:32" x14ac:dyDescent="0.2">
      <c r="L663" s="323"/>
      <c r="M663" s="323"/>
      <c r="N663" s="323"/>
      <c r="O663" s="323"/>
      <c r="P663" s="323"/>
      <c r="Q663" s="323"/>
      <c r="R663" s="323"/>
      <c r="S663" s="323"/>
      <c r="T663" s="323"/>
      <c r="U663" s="323"/>
      <c r="V663" s="323"/>
      <c r="W663" s="323"/>
      <c r="X663" s="323"/>
      <c r="Y663" s="323"/>
      <c r="Z663" s="323"/>
      <c r="AA663" s="323"/>
      <c r="AB663" s="323"/>
      <c r="AC663" s="323"/>
      <c r="AD663" s="323"/>
      <c r="AE663" s="323"/>
      <c r="AF663" s="323"/>
    </row>
    <row r="664" spans="12:32" x14ac:dyDescent="0.2">
      <c r="L664" s="323"/>
      <c r="M664" s="323"/>
      <c r="N664" s="323"/>
      <c r="O664" s="323"/>
      <c r="P664" s="323"/>
      <c r="Q664" s="323"/>
      <c r="R664" s="323"/>
      <c r="S664" s="323"/>
      <c r="T664" s="323"/>
      <c r="U664" s="323"/>
      <c r="V664" s="323"/>
      <c r="W664" s="323"/>
      <c r="X664" s="323"/>
      <c r="Y664" s="323"/>
      <c r="Z664" s="323"/>
      <c r="AA664" s="323"/>
      <c r="AB664" s="323"/>
      <c r="AC664" s="323"/>
      <c r="AD664" s="323"/>
      <c r="AE664" s="323"/>
      <c r="AF664" s="323"/>
    </row>
    <row r="665" spans="12:32" x14ac:dyDescent="0.2">
      <c r="L665" s="323"/>
      <c r="M665" s="323"/>
      <c r="N665" s="323"/>
      <c r="O665" s="323"/>
      <c r="P665" s="323"/>
      <c r="Q665" s="323"/>
      <c r="R665" s="323"/>
      <c r="S665" s="323"/>
      <c r="T665" s="323"/>
      <c r="U665" s="323"/>
      <c r="V665" s="323"/>
      <c r="W665" s="323"/>
      <c r="X665" s="323"/>
      <c r="Y665" s="323"/>
      <c r="Z665" s="323"/>
      <c r="AA665" s="323"/>
      <c r="AB665" s="323"/>
      <c r="AC665" s="323"/>
      <c r="AD665" s="323"/>
      <c r="AE665" s="323"/>
      <c r="AF665" s="323"/>
    </row>
    <row r="666" spans="12:32" x14ac:dyDescent="0.2">
      <c r="L666" s="323"/>
      <c r="M666" s="323"/>
      <c r="N666" s="323"/>
      <c r="O666" s="323"/>
      <c r="P666" s="323"/>
      <c r="Q666" s="323"/>
      <c r="R666" s="323"/>
      <c r="S666" s="323"/>
      <c r="T666" s="323"/>
      <c r="U666" s="323"/>
      <c r="V666" s="323"/>
      <c r="W666" s="323"/>
      <c r="X666" s="323"/>
      <c r="Y666" s="323"/>
      <c r="Z666" s="323"/>
      <c r="AA666" s="323"/>
      <c r="AB666" s="323"/>
      <c r="AC666" s="323"/>
      <c r="AD666" s="323"/>
      <c r="AE666" s="323"/>
      <c r="AF666" s="323"/>
    </row>
    <row r="667" spans="12:32" x14ac:dyDescent="0.2">
      <c r="L667" s="323"/>
      <c r="M667" s="323"/>
      <c r="N667" s="323"/>
      <c r="O667" s="323"/>
      <c r="P667" s="323"/>
      <c r="Q667" s="323"/>
      <c r="R667" s="323"/>
      <c r="S667" s="323"/>
      <c r="T667" s="323"/>
      <c r="U667" s="323"/>
      <c r="V667" s="323"/>
      <c r="W667" s="323"/>
      <c r="X667" s="323"/>
      <c r="Y667" s="323"/>
      <c r="Z667" s="323"/>
      <c r="AA667" s="323"/>
      <c r="AB667" s="323"/>
      <c r="AC667" s="323"/>
      <c r="AD667" s="323"/>
      <c r="AE667" s="323"/>
      <c r="AF667" s="323"/>
    </row>
    <row r="668" spans="12:32" x14ac:dyDescent="0.2">
      <c r="L668" s="323"/>
      <c r="M668" s="323"/>
      <c r="N668" s="323"/>
      <c r="O668" s="323"/>
      <c r="P668" s="323"/>
      <c r="Q668" s="323"/>
      <c r="R668" s="323"/>
      <c r="S668" s="323"/>
      <c r="T668" s="323"/>
      <c r="U668" s="323"/>
      <c r="V668" s="323"/>
      <c r="W668" s="323"/>
      <c r="X668" s="323"/>
      <c r="Y668" s="323"/>
      <c r="Z668" s="323"/>
      <c r="AA668" s="323"/>
      <c r="AB668" s="323"/>
      <c r="AC668" s="323"/>
      <c r="AD668" s="323"/>
      <c r="AE668" s="323"/>
      <c r="AF668" s="323"/>
    </row>
    <row r="669" spans="12:32" x14ac:dyDescent="0.2">
      <c r="L669" s="323"/>
      <c r="M669" s="323"/>
      <c r="N669" s="323"/>
      <c r="O669" s="323"/>
      <c r="P669" s="323"/>
      <c r="Q669" s="323"/>
      <c r="R669" s="323"/>
      <c r="S669" s="323"/>
      <c r="T669" s="323"/>
      <c r="U669" s="323"/>
      <c r="V669" s="323"/>
      <c r="W669" s="323"/>
      <c r="X669" s="323"/>
      <c r="Y669" s="323"/>
      <c r="Z669" s="323"/>
      <c r="AA669" s="323"/>
      <c r="AB669" s="323"/>
      <c r="AC669" s="323"/>
      <c r="AD669" s="323"/>
      <c r="AE669" s="323"/>
      <c r="AF669" s="323"/>
    </row>
    <row r="670" spans="12:32" x14ac:dyDescent="0.2">
      <c r="L670" s="323"/>
      <c r="M670" s="323"/>
      <c r="N670" s="323"/>
      <c r="O670" s="323"/>
      <c r="P670" s="323"/>
      <c r="Q670" s="323"/>
      <c r="R670" s="323"/>
      <c r="S670" s="323"/>
      <c r="T670" s="323"/>
      <c r="U670" s="323"/>
      <c r="V670" s="323"/>
      <c r="W670" s="323"/>
      <c r="X670" s="323"/>
      <c r="Y670" s="323"/>
      <c r="Z670" s="323"/>
      <c r="AA670" s="323"/>
      <c r="AB670" s="323"/>
      <c r="AC670" s="323"/>
      <c r="AD670" s="323"/>
      <c r="AE670" s="323"/>
      <c r="AF670" s="323"/>
    </row>
    <row r="671" spans="12:32" x14ac:dyDescent="0.2">
      <c r="L671" s="323"/>
      <c r="M671" s="323"/>
      <c r="N671" s="323"/>
      <c r="O671" s="323"/>
      <c r="P671" s="323"/>
      <c r="Q671" s="323"/>
      <c r="R671" s="323"/>
      <c r="S671" s="323"/>
      <c r="T671" s="323"/>
      <c r="U671" s="323"/>
      <c r="V671" s="323"/>
      <c r="W671" s="323"/>
      <c r="X671" s="323"/>
      <c r="Y671" s="323"/>
      <c r="Z671" s="323"/>
      <c r="AA671" s="323"/>
      <c r="AB671" s="323"/>
      <c r="AC671" s="323"/>
      <c r="AD671" s="323"/>
      <c r="AE671" s="323"/>
      <c r="AF671" s="323"/>
    </row>
    <row r="672" spans="12:32" x14ac:dyDescent="0.2">
      <c r="L672" s="323"/>
      <c r="M672" s="323"/>
      <c r="N672" s="323"/>
      <c r="O672" s="323"/>
      <c r="P672" s="323"/>
      <c r="Q672" s="323"/>
      <c r="R672" s="323"/>
      <c r="S672" s="323"/>
      <c r="T672" s="323"/>
      <c r="U672" s="323"/>
      <c r="V672" s="323"/>
      <c r="W672" s="323"/>
      <c r="X672" s="323"/>
      <c r="Y672" s="323"/>
      <c r="Z672" s="323"/>
      <c r="AA672" s="323"/>
      <c r="AB672" s="323"/>
      <c r="AC672" s="323"/>
      <c r="AD672" s="323"/>
      <c r="AE672" s="323"/>
      <c r="AF672" s="323"/>
    </row>
    <row r="673" spans="12:32" x14ac:dyDescent="0.2">
      <c r="L673" s="323"/>
      <c r="M673" s="323"/>
      <c r="N673" s="323"/>
      <c r="O673" s="323"/>
      <c r="P673" s="323"/>
      <c r="Q673" s="323"/>
      <c r="R673" s="323"/>
      <c r="S673" s="323"/>
      <c r="T673" s="323"/>
      <c r="U673" s="323"/>
      <c r="V673" s="323"/>
      <c r="W673" s="323"/>
      <c r="X673" s="323"/>
      <c r="Y673" s="323"/>
      <c r="Z673" s="323"/>
      <c r="AA673" s="323"/>
      <c r="AB673" s="323"/>
      <c r="AC673" s="323"/>
      <c r="AD673" s="323"/>
      <c r="AE673" s="323"/>
      <c r="AF673" s="323"/>
    </row>
    <row r="674" spans="12:32" x14ac:dyDescent="0.2">
      <c r="L674" s="323"/>
      <c r="M674" s="323"/>
      <c r="N674" s="323"/>
      <c r="O674" s="323"/>
      <c r="P674" s="323"/>
      <c r="Q674" s="323"/>
      <c r="R674" s="323"/>
      <c r="S674" s="323"/>
      <c r="T674" s="323"/>
      <c r="U674" s="323"/>
      <c r="V674" s="323"/>
      <c r="W674" s="323"/>
      <c r="X674" s="323"/>
      <c r="Y674" s="323"/>
      <c r="Z674" s="323"/>
      <c r="AA674" s="323"/>
      <c r="AB674" s="323"/>
      <c r="AC674" s="323"/>
      <c r="AD674" s="323"/>
      <c r="AE674" s="323"/>
      <c r="AF674" s="323"/>
    </row>
    <row r="675" spans="12:32" x14ac:dyDescent="0.2">
      <c r="L675" s="323"/>
      <c r="M675" s="323"/>
      <c r="N675" s="323"/>
      <c r="O675" s="323"/>
      <c r="P675" s="323"/>
      <c r="Q675" s="323"/>
      <c r="R675" s="323"/>
      <c r="S675" s="323"/>
      <c r="T675" s="323"/>
      <c r="U675" s="323"/>
      <c r="V675" s="323"/>
      <c r="W675" s="323"/>
      <c r="X675" s="323"/>
      <c r="Y675" s="323"/>
      <c r="Z675" s="323"/>
      <c r="AA675" s="323"/>
      <c r="AB675" s="323"/>
      <c r="AC675" s="323"/>
      <c r="AD675" s="323"/>
      <c r="AE675" s="323"/>
      <c r="AF675" s="323"/>
    </row>
    <row r="676" spans="12:32" x14ac:dyDescent="0.2">
      <c r="L676" s="323"/>
      <c r="M676" s="323"/>
      <c r="N676" s="323"/>
      <c r="O676" s="323"/>
      <c r="P676" s="323"/>
      <c r="Q676" s="323"/>
      <c r="R676" s="323"/>
      <c r="S676" s="323"/>
      <c r="T676" s="323"/>
      <c r="U676" s="323"/>
      <c r="V676" s="323"/>
      <c r="W676" s="323"/>
      <c r="X676" s="323"/>
      <c r="Y676" s="323"/>
      <c r="Z676" s="323"/>
      <c r="AA676" s="323"/>
      <c r="AB676" s="323"/>
      <c r="AC676" s="323"/>
      <c r="AD676" s="323"/>
      <c r="AE676" s="323"/>
      <c r="AF676" s="323"/>
    </row>
    <row r="677" spans="12:32" x14ac:dyDescent="0.2">
      <c r="L677" s="323"/>
      <c r="M677" s="323"/>
      <c r="N677" s="323"/>
      <c r="O677" s="323"/>
      <c r="P677" s="323"/>
      <c r="Q677" s="323"/>
      <c r="R677" s="323"/>
      <c r="S677" s="323"/>
      <c r="T677" s="323"/>
      <c r="U677" s="323"/>
      <c r="V677" s="323"/>
      <c r="W677" s="323"/>
      <c r="X677" s="323"/>
      <c r="Y677" s="323"/>
      <c r="Z677" s="323"/>
      <c r="AA677" s="323"/>
      <c r="AB677" s="323"/>
      <c r="AC677" s="323"/>
      <c r="AD677" s="323"/>
      <c r="AE677" s="323"/>
      <c r="AF677" s="323"/>
    </row>
    <row r="678" spans="12:32" x14ac:dyDescent="0.2">
      <c r="L678" s="323"/>
      <c r="M678" s="323"/>
      <c r="N678" s="323"/>
      <c r="O678" s="323"/>
      <c r="P678" s="323"/>
      <c r="Q678" s="323"/>
      <c r="R678" s="323"/>
      <c r="S678" s="323"/>
      <c r="T678" s="323"/>
      <c r="U678" s="323"/>
      <c r="V678" s="323"/>
      <c r="W678" s="323"/>
      <c r="X678" s="323"/>
      <c r="Y678" s="323"/>
      <c r="Z678" s="323"/>
      <c r="AA678" s="323"/>
      <c r="AB678" s="323"/>
      <c r="AC678" s="323"/>
      <c r="AD678" s="323"/>
      <c r="AE678" s="323"/>
      <c r="AF678" s="323"/>
    </row>
    <row r="679" spans="12:32" x14ac:dyDescent="0.2">
      <c r="L679" s="323"/>
      <c r="M679" s="323"/>
      <c r="N679" s="323"/>
      <c r="O679" s="323"/>
      <c r="P679" s="323"/>
      <c r="Q679" s="323"/>
      <c r="R679" s="323"/>
      <c r="S679" s="323"/>
      <c r="T679" s="323"/>
      <c r="U679" s="323"/>
      <c r="V679" s="323"/>
      <c r="W679" s="323"/>
      <c r="X679" s="323"/>
      <c r="Y679" s="323"/>
      <c r="Z679" s="323"/>
      <c r="AA679" s="323"/>
      <c r="AB679" s="323"/>
      <c r="AC679" s="323"/>
      <c r="AD679" s="323"/>
      <c r="AE679" s="323"/>
      <c r="AF679" s="323"/>
    </row>
    <row r="680" spans="12:32" x14ac:dyDescent="0.2">
      <c r="L680" s="323"/>
      <c r="M680" s="323"/>
      <c r="N680" s="323"/>
      <c r="O680" s="323"/>
      <c r="P680" s="323"/>
      <c r="Q680" s="323"/>
      <c r="R680" s="323"/>
      <c r="S680" s="323"/>
      <c r="T680" s="323"/>
      <c r="U680" s="323"/>
      <c r="V680" s="323"/>
      <c r="W680" s="323"/>
      <c r="X680" s="323"/>
      <c r="Y680" s="323"/>
      <c r="Z680" s="323"/>
      <c r="AA680" s="323"/>
      <c r="AB680" s="323"/>
      <c r="AC680" s="323"/>
      <c r="AD680" s="323"/>
      <c r="AE680" s="323"/>
      <c r="AF680" s="323"/>
    </row>
    <row r="681" spans="12:32" x14ac:dyDescent="0.2">
      <c r="L681" s="323"/>
      <c r="M681" s="323"/>
      <c r="N681" s="323"/>
      <c r="O681" s="323"/>
      <c r="P681" s="323"/>
      <c r="Q681" s="323"/>
      <c r="R681" s="323"/>
      <c r="S681" s="323"/>
      <c r="T681" s="323"/>
      <c r="U681" s="323"/>
      <c r="V681" s="323"/>
      <c r="W681" s="323"/>
      <c r="X681" s="323"/>
      <c r="Y681" s="323"/>
      <c r="Z681" s="323"/>
      <c r="AA681" s="323"/>
      <c r="AB681" s="323"/>
      <c r="AC681" s="323"/>
      <c r="AD681" s="323"/>
      <c r="AE681" s="323"/>
      <c r="AF681" s="323"/>
    </row>
    <row r="682" spans="12:32" x14ac:dyDescent="0.2">
      <c r="L682" s="323"/>
      <c r="M682" s="323"/>
      <c r="N682" s="323"/>
      <c r="O682" s="323"/>
      <c r="P682" s="323"/>
      <c r="Q682" s="323"/>
      <c r="R682" s="323"/>
      <c r="S682" s="323"/>
      <c r="T682" s="323"/>
      <c r="U682" s="323"/>
      <c r="V682" s="323"/>
      <c r="W682" s="323"/>
      <c r="X682" s="323"/>
      <c r="Y682" s="323"/>
      <c r="Z682" s="323"/>
      <c r="AA682" s="323"/>
      <c r="AB682" s="323"/>
      <c r="AC682" s="323"/>
      <c r="AD682" s="323"/>
      <c r="AE682" s="323"/>
      <c r="AF682" s="323"/>
    </row>
    <row r="683" spans="12:32" x14ac:dyDescent="0.2">
      <c r="L683" s="323"/>
      <c r="M683" s="323"/>
      <c r="N683" s="323"/>
      <c r="O683" s="323"/>
      <c r="P683" s="323"/>
      <c r="Q683" s="323"/>
      <c r="R683" s="323"/>
      <c r="S683" s="323"/>
      <c r="T683" s="323"/>
      <c r="U683" s="323"/>
      <c r="V683" s="323"/>
      <c r="W683" s="323"/>
      <c r="X683" s="323"/>
      <c r="Y683" s="323"/>
      <c r="Z683" s="323"/>
      <c r="AA683" s="323"/>
      <c r="AB683" s="323"/>
      <c r="AC683" s="323"/>
      <c r="AD683" s="323"/>
      <c r="AE683" s="323"/>
      <c r="AF683" s="323"/>
    </row>
    <row r="684" spans="12:32" x14ac:dyDescent="0.2">
      <c r="L684" s="323"/>
      <c r="M684" s="323"/>
      <c r="N684" s="323"/>
      <c r="O684" s="323"/>
      <c r="P684" s="323"/>
      <c r="Q684" s="323"/>
      <c r="R684" s="323"/>
      <c r="S684" s="323"/>
      <c r="T684" s="323"/>
      <c r="U684" s="323"/>
      <c r="V684" s="323"/>
      <c r="W684" s="323"/>
      <c r="X684" s="323"/>
      <c r="Y684" s="323"/>
      <c r="Z684" s="323"/>
      <c r="AA684" s="323"/>
      <c r="AB684" s="323"/>
      <c r="AC684" s="323"/>
      <c r="AD684" s="323"/>
      <c r="AE684" s="323"/>
      <c r="AF684" s="323"/>
    </row>
    <row r="685" spans="12:32" x14ac:dyDescent="0.2">
      <c r="L685" s="323"/>
      <c r="M685" s="323"/>
      <c r="N685" s="323"/>
      <c r="O685" s="323"/>
      <c r="P685" s="323"/>
      <c r="Q685" s="323"/>
      <c r="R685" s="323"/>
      <c r="S685" s="323"/>
      <c r="T685" s="323"/>
      <c r="U685" s="323"/>
      <c r="V685" s="323"/>
      <c r="W685" s="323"/>
      <c r="X685" s="323"/>
      <c r="Y685" s="323"/>
      <c r="Z685" s="323"/>
      <c r="AA685" s="323"/>
      <c r="AB685" s="323"/>
      <c r="AC685" s="323"/>
      <c r="AD685" s="323"/>
      <c r="AE685" s="323"/>
      <c r="AF685" s="323"/>
    </row>
    <row r="686" spans="12:32" x14ac:dyDescent="0.2">
      <c r="L686" s="323"/>
      <c r="M686" s="323"/>
      <c r="N686" s="323"/>
      <c r="O686" s="323"/>
      <c r="P686" s="323"/>
      <c r="Q686" s="323"/>
      <c r="R686" s="323"/>
      <c r="S686" s="323"/>
      <c r="T686" s="323"/>
      <c r="U686" s="323"/>
      <c r="V686" s="323"/>
      <c r="W686" s="323"/>
      <c r="X686" s="323"/>
      <c r="Y686" s="323"/>
      <c r="Z686" s="323"/>
      <c r="AA686" s="323"/>
      <c r="AB686" s="323"/>
      <c r="AC686" s="323"/>
      <c r="AD686" s="323"/>
      <c r="AE686" s="323"/>
      <c r="AF686" s="323"/>
    </row>
    <row r="687" spans="12:32" x14ac:dyDescent="0.2">
      <c r="L687" s="323"/>
      <c r="M687" s="323"/>
      <c r="N687" s="323"/>
      <c r="O687" s="323"/>
      <c r="P687" s="323"/>
      <c r="Q687" s="323"/>
      <c r="R687" s="323"/>
      <c r="S687" s="323"/>
      <c r="T687" s="323"/>
      <c r="U687" s="323"/>
      <c r="V687" s="323"/>
      <c r="W687" s="323"/>
      <c r="X687" s="323"/>
      <c r="Y687" s="323"/>
      <c r="Z687" s="323"/>
      <c r="AA687" s="323"/>
      <c r="AB687" s="323"/>
      <c r="AC687" s="323"/>
      <c r="AD687" s="323"/>
      <c r="AE687" s="323"/>
      <c r="AF687" s="323"/>
    </row>
    <row r="688" spans="12:32" x14ac:dyDescent="0.2">
      <c r="L688" s="323"/>
      <c r="M688" s="323"/>
      <c r="N688" s="323"/>
      <c r="O688" s="323"/>
      <c r="P688" s="323"/>
      <c r="Q688" s="323"/>
      <c r="R688" s="323"/>
      <c r="S688" s="323"/>
      <c r="T688" s="323"/>
      <c r="U688" s="323"/>
      <c r="V688" s="323"/>
      <c r="W688" s="323"/>
      <c r="X688" s="323"/>
      <c r="Y688" s="323"/>
      <c r="Z688" s="323"/>
      <c r="AA688" s="323"/>
      <c r="AB688" s="323"/>
      <c r="AC688" s="323"/>
      <c r="AD688" s="323"/>
      <c r="AE688" s="323"/>
      <c r="AF688" s="323"/>
    </row>
    <row r="689" spans="12:32" x14ac:dyDescent="0.2">
      <c r="L689" s="323"/>
      <c r="M689" s="323"/>
      <c r="N689" s="323"/>
      <c r="O689" s="323"/>
      <c r="P689" s="323"/>
      <c r="Q689" s="323"/>
      <c r="R689" s="323"/>
      <c r="S689" s="323"/>
      <c r="T689" s="323"/>
      <c r="U689" s="323"/>
      <c r="V689" s="323"/>
      <c r="W689" s="323"/>
      <c r="X689" s="323"/>
      <c r="Y689" s="323"/>
      <c r="Z689" s="323"/>
      <c r="AA689" s="323"/>
      <c r="AB689" s="323"/>
      <c r="AC689" s="323"/>
      <c r="AD689" s="323"/>
      <c r="AE689" s="323"/>
      <c r="AF689" s="323"/>
    </row>
    <row r="690" spans="12:32" x14ac:dyDescent="0.2">
      <c r="L690" s="323"/>
      <c r="M690" s="323"/>
      <c r="N690" s="323"/>
      <c r="O690" s="323"/>
      <c r="P690" s="323"/>
      <c r="Q690" s="323"/>
      <c r="R690" s="323"/>
      <c r="S690" s="323"/>
      <c r="T690" s="323"/>
      <c r="U690" s="323"/>
      <c r="V690" s="323"/>
      <c r="W690" s="323"/>
      <c r="X690" s="323"/>
      <c r="Y690" s="323"/>
      <c r="Z690" s="323"/>
      <c r="AA690" s="323"/>
      <c r="AB690" s="323"/>
      <c r="AC690" s="323"/>
      <c r="AD690" s="323"/>
      <c r="AE690" s="323"/>
      <c r="AF690" s="323"/>
    </row>
    <row r="691" spans="12:32" x14ac:dyDescent="0.2">
      <c r="L691" s="323"/>
      <c r="M691" s="323"/>
      <c r="N691" s="323"/>
      <c r="O691" s="323"/>
      <c r="P691" s="323"/>
      <c r="Q691" s="323"/>
      <c r="R691" s="323"/>
      <c r="S691" s="323"/>
      <c r="T691" s="323"/>
      <c r="U691" s="323"/>
      <c r="V691" s="323"/>
      <c r="W691" s="323"/>
      <c r="X691" s="323"/>
      <c r="Y691" s="323"/>
      <c r="Z691" s="323"/>
      <c r="AA691" s="323"/>
      <c r="AB691" s="323"/>
      <c r="AC691" s="323"/>
      <c r="AD691" s="323"/>
      <c r="AE691" s="323"/>
      <c r="AF691" s="323"/>
    </row>
    <row r="692" spans="12:32" x14ac:dyDescent="0.2">
      <c r="L692" s="323"/>
      <c r="M692" s="323"/>
      <c r="N692" s="323"/>
      <c r="O692" s="323"/>
      <c r="P692" s="323"/>
      <c r="Q692" s="323"/>
      <c r="R692" s="323"/>
      <c r="S692" s="323"/>
      <c r="T692" s="323"/>
      <c r="U692" s="323"/>
      <c r="V692" s="323"/>
      <c r="W692" s="323"/>
      <c r="X692" s="323"/>
      <c r="Y692" s="323"/>
      <c r="Z692" s="323"/>
      <c r="AA692" s="323"/>
      <c r="AB692" s="323"/>
      <c r="AC692" s="323"/>
      <c r="AD692" s="323"/>
      <c r="AE692" s="323"/>
      <c r="AF692" s="323"/>
    </row>
    <row r="693" spans="12:32" x14ac:dyDescent="0.2">
      <c r="L693" s="323"/>
      <c r="M693" s="323"/>
      <c r="N693" s="323"/>
      <c r="O693" s="323"/>
      <c r="P693" s="323"/>
      <c r="Q693" s="323"/>
      <c r="R693" s="323"/>
      <c r="S693" s="323"/>
      <c r="T693" s="323"/>
      <c r="U693" s="323"/>
      <c r="V693" s="323"/>
      <c r="W693" s="323"/>
      <c r="X693" s="323"/>
      <c r="Y693" s="323"/>
      <c r="Z693" s="323"/>
      <c r="AA693" s="323"/>
      <c r="AB693" s="323"/>
      <c r="AC693" s="323"/>
      <c r="AD693" s="323"/>
      <c r="AE693" s="323"/>
      <c r="AF693" s="323"/>
    </row>
    <row r="694" spans="12:32" x14ac:dyDescent="0.2">
      <c r="L694" s="323"/>
      <c r="M694" s="323"/>
      <c r="N694" s="323"/>
      <c r="O694" s="323"/>
      <c r="P694" s="323"/>
      <c r="Q694" s="323"/>
      <c r="R694" s="323"/>
      <c r="S694" s="323"/>
      <c r="T694" s="323"/>
      <c r="U694" s="323"/>
      <c r="V694" s="323"/>
      <c r="W694" s="323"/>
      <c r="X694" s="323"/>
      <c r="Y694" s="323"/>
      <c r="Z694" s="323"/>
      <c r="AA694" s="323"/>
      <c r="AB694" s="323"/>
      <c r="AC694" s="323"/>
      <c r="AD694" s="323"/>
      <c r="AE694" s="323"/>
      <c r="AF694" s="323"/>
    </row>
    <row r="695" spans="12:32" x14ac:dyDescent="0.2">
      <c r="L695" s="323"/>
      <c r="M695" s="323"/>
      <c r="N695" s="323"/>
      <c r="O695" s="323"/>
      <c r="P695" s="323"/>
      <c r="Q695" s="323"/>
      <c r="R695" s="323"/>
      <c r="S695" s="323"/>
      <c r="T695" s="323"/>
      <c r="U695" s="323"/>
      <c r="V695" s="323"/>
      <c r="W695" s="323"/>
      <c r="X695" s="323"/>
      <c r="Y695" s="323"/>
      <c r="Z695" s="323"/>
      <c r="AA695" s="323"/>
      <c r="AB695" s="323"/>
      <c r="AC695" s="323"/>
      <c r="AD695" s="323"/>
      <c r="AE695" s="323"/>
      <c r="AF695" s="323"/>
    </row>
    <row r="696" spans="12:32" x14ac:dyDescent="0.2">
      <c r="L696" s="323"/>
      <c r="M696" s="323"/>
      <c r="N696" s="323"/>
      <c r="O696" s="323"/>
      <c r="P696" s="323"/>
      <c r="Q696" s="323"/>
      <c r="R696" s="323"/>
      <c r="S696" s="323"/>
      <c r="T696" s="323"/>
      <c r="U696" s="323"/>
      <c r="V696" s="323"/>
      <c r="W696" s="323"/>
      <c r="X696" s="323"/>
      <c r="Y696" s="323"/>
      <c r="Z696" s="323"/>
      <c r="AA696" s="323"/>
      <c r="AB696" s="323"/>
      <c r="AC696" s="323"/>
      <c r="AD696" s="323"/>
      <c r="AE696" s="323"/>
      <c r="AF696" s="323"/>
    </row>
    <row r="697" spans="12:32" x14ac:dyDescent="0.2">
      <c r="L697" s="323"/>
      <c r="M697" s="323"/>
      <c r="N697" s="323"/>
      <c r="O697" s="323"/>
      <c r="P697" s="323"/>
      <c r="Q697" s="323"/>
      <c r="R697" s="323"/>
      <c r="S697" s="323"/>
      <c r="T697" s="323"/>
      <c r="U697" s="323"/>
      <c r="V697" s="323"/>
      <c r="W697" s="323"/>
      <c r="X697" s="323"/>
      <c r="Y697" s="323"/>
      <c r="Z697" s="323"/>
      <c r="AA697" s="323"/>
      <c r="AB697" s="323"/>
      <c r="AC697" s="323"/>
      <c r="AD697" s="323"/>
      <c r="AE697" s="323"/>
      <c r="AF697" s="323"/>
    </row>
    <row r="698" spans="12:32" x14ac:dyDescent="0.2">
      <c r="L698" s="323"/>
      <c r="M698" s="323"/>
      <c r="N698" s="323"/>
      <c r="O698" s="323"/>
      <c r="P698" s="323"/>
      <c r="Q698" s="323"/>
      <c r="R698" s="323"/>
      <c r="S698" s="323"/>
      <c r="T698" s="323"/>
      <c r="U698" s="323"/>
      <c r="V698" s="323"/>
      <c r="W698" s="323"/>
      <c r="X698" s="323"/>
      <c r="Y698" s="323"/>
      <c r="Z698" s="323"/>
      <c r="AA698" s="323"/>
      <c r="AB698" s="323"/>
      <c r="AC698" s="323"/>
      <c r="AD698" s="323"/>
      <c r="AE698" s="323"/>
      <c r="AF698" s="323"/>
    </row>
    <row r="699" spans="12:32" x14ac:dyDescent="0.2">
      <c r="L699" s="323"/>
      <c r="M699" s="323"/>
      <c r="N699" s="323"/>
      <c r="O699" s="323"/>
      <c r="P699" s="323"/>
      <c r="Q699" s="323"/>
      <c r="R699" s="323"/>
      <c r="S699" s="323"/>
      <c r="T699" s="323"/>
      <c r="U699" s="323"/>
      <c r="V699" s="323"/>
      <c r="W699" s="323"/>
      <c r="X699" s="323"/>
      <c r="Y699" s="324"/>
      <c r="Z699" s="323"/>
      <c r="AA699" s="323"/>
      <c r="AB699" s="323"/>
      <c r="AC699" s="323"/>
      <c r="AD699" s="323"/>
      <c r="AE699" s="323"/>
      <c r="AF699" s="323"/>
    </row>
    <row r="700" spans="12:32" x14ac:dyDescent="0.2">
      <c r="L700" s="323"/>
      <c r="M700" s="323"/>
      <c r="N700" s="323"/>
      <c r="O700" s="323"/>
      <c r="P700" s="323"/>
      <c r="Q700" s="323"/>
      <c r="R700" s="323"/>
      <c r="S700" s="323"/>
      <c r="T700" s="323"/>
      <c r="U700" s="323"/>
      <c r="V700" s="323"/>
      <c r="W700" s="323"/>
      <c r="X700" s="323"/>
      <c r="Y700" s="323"/>
      <c r="Z700" s="323"/>
      <c r="AA700" s="323"/>
      <c r="AB700" s="323"/>
      <c r="AC700" s="323"/>
      <c r="AD700" s="323"/>
      <c r="AE700" s="323"/>
      <c r="AF700" s="323"/>
    </row>
    <row r="701" spans="12:32" x14ac:dyDescent="0.2">
      <c r="L701" s="323"/>
      <c r="M701" s="323"/>
      <c r="N701" s="323"/>
      <c r="O701" s="323"/>
      <c r="P701" s="323"/>
      <c r="Q701" s="323"/>
      <c r="R701" s="323"/>
      <c r="S701" s="323"/>
      <c r="T701" s="323"/>
      <c r="U701" s="323"/>
      <c r="V701" s="323"/>
      <c r="W701" s="323"/>
      <c r="X701" s="323"/>
      <c r="Y701" s="323"/>
      <c r="Z701" s="323"/>
      <c r="AA701" s="323"/>
      <c r="AB701" s="323"/>
      <c r="AC701" s="323"/>
      <c r="AD701" s="323"/>
      <c r="AE701" s="323"/>
      <c r="AF701" s="323"/>
    </row>
    <row r="702" spans="12:32" x14ac:dyDescent="0.2">
      <c r="L702" s="323"/>
      <c r="M702" s="323"/>
      <c r="N702" s="323"/>
      <c r="O702" s="323"/>
      <c r="P702" s="323"/>
      <c r="Q702" s="323"/>
      <c r="R702" s="323"/>
      <c r="S702" s="323"/>
      <c r="T702" s="323"/>
      <c r="U702" s="323"/>
      <c r="V702" s="323"/>
      <c r="W702" s="323"/>
      <c r="X702" s="323"/>
      <c r="Y702" s="323"/>
      <c r="Z702" s="323"/>
      <c r="AA702" s="323"/>
      <c r="AB702" s="323"/>
      <c r="AC702" s="323"/>
      <c r="AD702" s="323"/>
      <c r="AE702" s="323"/>
      <c r="AF702" s="323"/>
    </row>
    <row r="703" spans="12:32" x14ac:dyDescent="0.2">
      <c r="L703" s="323"/>
      <c r="M703" s="323"/>
      <c r="N703" s="323"/>
      <c r="O703" s="323"/>
      <c r="P703" s="323"/>
      <c r="Q703" s="323"/>
      <c r="R703" s="323"/>
      <c r="S703" s="323"/>
      <c r="T703" s="323"/>
      <c r="U703" s="323"/>
      <c r="V703" s="323"/>
      <c r="W703" s="323"/>
      <c r="X703" s="323"/>
      <c r="Y703" s="323"/>
      <c r="Z703" s="323"/>
      <c r="AA703" s="323"/>
      <c r="AB703" s="323"/>
      <c r="AC703" s="323"/>
      <c r="AD703" s="323"/>
      <c r="AE703" s="323"/>
      <c r="AF703" s="323"/>
    </row>
    <row r="704" spans="12:32" x14ac:dyDescent="0.2">
      <c r="L704" s="323"/>
      <c r="M704" s="323"/>
      <c r="N704" s="323"/>
      <c r="O704" s="323"/>
      <c r="P704" s="323"/>
      <c r="Q704" s="323"/>
      <c r="R704" s="323"/>
      <c r="S704" s="323"/>
      <c r="T704" s="323"/>
      <c r="U704" s="323"/>
      <c r="V704" s="323"/>
      <c r="W704" s="323"/>
      <c r="X704" s="323"/>
      <c r="Y704" s="323"/>
      <c r="Z704" s="323"/>
      <c r="AA704" s="323"/>
      <c r="AB704" s="323"/>
      <c r="AC704" s="323"/>
      <c r="AD704" s="323"/>
      <c r="AE704" s="323"/>
      <c r="AF704" s="323"/>
    </row>
    <row r="705" spans="12:32" x14ac:dyDescent="0.2">
      <c r="L705" s="323"/>
      <c r="M705" s="323"/>
      <c r="N705" s="323"/>
      <c r="O705" s="323"/>
      <c r="P705" s="323"/>
      <c r="Q705" s="323"/>
      <c r="R705" s="323"/>
      <c r="S705" s="323"/>
      <c r="T705" s="323"/>
      <c r="U705" s="323"/>
      <c r="V705" s="323"/>
      <c r="W705" s="323"/>
      <c r="X705" s="323"/>
      <c r="Y705" s="323"/>
      <c r="Z705" s="323"/>
      <c r="AA705" s="323"/>
      <c r="AB705" s="323"/>
      <c r="AC705" s="323"/>
      <c r="AD705" s="323"/>
      <c r="AE705" s="323"/>
      <c r="AF705" s="323"/>
    </row>
    <row r="706" spans="12:32" x14ac:dyDescent="0.2">
      <c r="L706" s="323"/>
      <c r="M706" s="323"/>
      <c r="N706" s="323"/>
      <c r="O706" s="323"/>
      <c r="P706" s="323"/>
      <c r="Q706" s="323"/>
      <c r="R706" s="323"/>
      <c r="S706" s="323"/>
      <c r="T706" s="323"/>
      <c r="U706" s="323"/>
      <c r="V706" s="323"/>
      <c r="W706" s="323"/>
      <c r="X706" s="323"/>
      <c r="Y706" s="323"/>
      <c r="Z706" s="323"/>
      <c r="AA706" s="323"/>
      <c r="AB706" s="323"/>
      <c r="AC706" s="323"/>
      <c r="AD706" s="323"/>
      <c r="AE706" s="323"/>
      <c r="AF706" s="323"/>
    </row>
    <row r="707" spans="12:32" x14ac:dyDescent="0.2">
      <c r="L707" s="323"/>
      <c r="M707" s="323"/>
      <c r="N707" s="323"/>
      <c r="O707" s="323"/>
      <c r="P707" s="323"/>
      <c r="Q707" s="323"/>
      <c r="R707" s="323"/>
      <c r="S707" s="323"/>
      <c r="T707" s="323"/>
      <c r="U707" s="323"/>
      <c r="V707" s="323"/>
      <c r="W707" s="323"/>
      <c r="X707" s="323"/>
      <c r="Y707" s="323"/>
      <c r="Z707" s="323"/>
      <c r="AA707" s="323"/>
      <c r="AB707" s="323"/>
      <c r="AC707" s="323"/>
      <c r="AD707" s="323"/>
      <c r="AE707" s="323"/>
      <c r="AF707" s="323"/>
    </row>
    <row r="708" spans="12:32" x14ac:dyDescent="0.2">
      <c r="L708" s="323"/>
      <c r="M708" s="323"/>
      <c r="N708" s="323"/>
      <c r="O708" s="323"/>
      <c r="P708" s="323"/>
      <c r="Q708" s="323"/>
      <c r="R708" s="323"/>
      <c r="S708" s="323"/>
      <c r="T708" s="323"/>
      <c r="U708" s="323"/>
      <c r="V708" s="323"/>
      <c r="W708" s="323"/>
      <c r="X708" s="323"/>
      <c r="Y708" s="323"/>
      <c r="Z708" s="323"/>
      <c r="AA708" s="323"/>
      <c r="AB708" s="323"/>
      <c r="AC708" s="323"/>
      <c r="AD708" s="323"/>
      <c r="AE708" s="323"/>
      <c r="AF708" s="323"/>
    </row>
    <row r="709" spans="12:32" x14ac:dyDescent="0.2">
      <c r="L709" s="323"/>
      <c r="M709" s="323"/>
      <c r="N709" s="323"/>
      <c r="O709" s="323"/>
      <c r="P709" s="323"/>
      <c r="Q709" s="323"/>
      <c r="R709" s="323"/>
      <c r="S709" s="323"/>
      <c r="T709" s="323"/>
      <c r="U709" s="323"/>
      <c r="V709" s="323"/>
      <c r="W709" s="323"/>
      <c r="X709" s="323"/>
      <c r="Y709" s="323"/>
      <c r="Z709" s="323"/>
      <c r="AA709" s="323"/>
      <c r="AB709" s="323"/>
      <c r="AC709" s="323"/>
      <c r="AD709" s="323"/>
      <c r="AE709" s="323"/>
      <c r="AF709" s="323"/>
    </row>
    <row r="710" spans="12:32" x14ac:dyDescent="0.2">
      <c r="L710" s="323"/>
      <c r="M710" s="323"/>
      <c r="N710" s="323"/>
      <c r="O710" s="323"/>
      <c r="P710" s="323"/>
      <c r="Q710" s="323"/>
      <c r="R710" s="323"/>
      <c r="S710" s="323"/>
      <c r="T710" s="323"/>
      <c r="U710" s="323"/>
      <c r="V710" s="323"/>
      <c r="W710" s="323"/>
      <c r="X710" s="323"/>
      <c r="Y710" s="323"/>
      <c r="Z710" s="323"/>
      <c r="AA710" s="323"/>
      <c r="AB710" s="323"/>
      <c r="AC710" s="323"/>
      <c r="AD710" s="323"/>
      <c r="AE710" s="323"/>
      <c r="AF710" s="323"/>
    </row>
    <row r="711" spans="12:32" x14ac:dyDescent="0.2">
      <c r="L711" s="323"/>
      <c r="M711" s="323"/>
      <c r="N711" s="323"/>
      <c r="O711" s="323"/>
      <c r="P711" s="323"/>
      <c r="Q711" s="323"/>
      <c r="R711" s="323"/>
      <c r="S711" s="323"/>
      <c r="T711" s="323"/>
      <c r="U711" s="323"/>
      <c r="V711" s="323"/>
      <c r="W711" s="323"/>
      <c r="X711" s="323"/>
      <c r="Y711" s="323"/>
      <c r="Z711" s="323"/>
      <c r="AA711" s="323"/>
      <c r="AB711" s="323"/>
      <c r="AC711" s="323"/>
      <c r="AD711" s="323"/>
      <c r="AE711" s="323"/>
      <c r="AF711" s="323"/>
    </row>
    <row r="712" spans="12:32" x14ac:dyDescent="0.2">
      <c r="L712" s="323"/>
      <c r="M712" s="323"/>
      <c r="N712" s="323"/>
      <c r="O712" s="323"/>
      <c r="P712" s="323"/>
      <c r="Q712" s="323"/>
      <c r="R712" s="323"/>
      <c r="S712" s="323"/>
      <c r="T712" s="323"/>
      <c r="U712" s="323"/>
      <c r="V712" s="323"/>
      <c r="W712" s="323"/>
      <c r="X712" s="323"/>
      <c r="Y712" s="323"/>
      <c r="Z712" s="323"/>
      <c r="AA712" s="323"/>
      <c r="AB712" s="323"/>
      <c r="AC712" s="323"/>
      <c r="AD712" s="323"/>
      <c r="AE712" s="323"/>
      <c r="AF712" s="323"/>
    </row>
    <row r="713" spans="12:32" x14ac:dyDescent="0.2">
      <c r="L713" s="323"/>
      <c r="M713" s="323"/>
      <c r="N713" s="323"/>
      <c r="O713" s="323"/>
      <c r="P713" s="323"/>
      <c r="Q713" s="323"/>
      <c r="R713" s="323"/>
      <c r="S713" s="323"/>
      <c r="T713" s="323"/>
      <c r="U713" s="323"/>
      <c r="V713" s="323"/>
      <c r="W713" s="323"/>
      <c r="X713" s="323"/>
      <c r="Y713" s="323"/>
      <c r="Z713" s="323"/>
      <c r="AA713" s="323"/>
      <c r="AB713" s="323"/>
      <c r="AC713" s="323"/>
      <c r="AD713" s="323"/>
      <c r="AE713" s="323"/>
      <c r="AF713" s="323"/>
    </row>
    <row r="714" spans="12:32" x14ac:dyDescent="0.2">
      <c r="L714" s="323"/>
      <c r="M714" s="323"/>
      <c r="N714" s="323"/>
      <c r="O714" s="323"/>
      <c r="P714" s="323"/>
      <c r="Q714" s="323"/>
      <c r="R714" s="323"/>
      <c r="S714" s="323"/>
      <c r="T714" s="323"/>
      <c r="U714" s="323"/>
      <c r="V714" s="323"/>
      <c r="W714" s="323"/>
      <c r="X714" s="323"/>
      <c r="Y714" s="323"/>
      <c r="Z714" s="323"/>
      <c r="AA714" s="323"/>
      <c r="AB714" s="323"/>
      <c r="AC714" s="323"/>
      <c r="AD714" s="323"/>
      <c r="AE714" s="323"/>
      <c r="AF714" s="323"/>
    </row>
    <row r="715" spans="12:32" x14ac:dyDescent="0.2">
      <c r="L715" s="323"/>
      <c r="M715" s="323"/>
      <c r="N715" s="323"/>
      <c r="O715" s="323"/>
      <c r="P715" s="323"/>
      <c r="Q715" s="323"/>
      <c r="R715" s="323"/>
      <c r="S715" s="323"/>
      <c r="T715" s="323"/>
      <c r="U715" s="323"/>
      <c r="V715" s="323"/>
      <c r="W715" s="323"/>
      <c r="X715" s="323"/>
      <c r="Y715" s="323"/>
      <c r="Z715" s="323"/>
      <c r="AA715" s="323"/>
      <c r="AB715" s="323"/>
      <c r="AC715" s="323"/>
      <c r="AD715" s="323"/>
      <c r="AE715" s="323"/>
      <c r="AF715" s="323"/>
    </row>
    <row r="716" spans="12:32" x14ac:dyDescent="0.2">
      <c r="L716" s="323"/>
      <c r="M716" s="323"/>
      <c r="N716" s="323"/>
      <c r="O716" s="323"/>
      <c r="P716" s="323"/>
      <c r="Q716" s="323"/>
      <c r="R716" s="323"/>
      <c r="S716" s="323"/>
      <c r="T716" s="323"/>
      <c r="U716" s="323"/>
      <c r="V716" s="323"/>
      <c r="W716" s="323"/>
      <c r="X716" s="323"/>
      <c r="Y716" s="323"/>
      <c r="Z716" s="323"/>
      <c r="AA716" s="323"/>
      <c r="AB716" s="323"/>
      <c r="AC716" s="323"/>
      <c r="AD716" s="323"/>
      <c r="AE716" s="323"/>
      <c r="AF716" s="323"/>
    </row>
    <row r="717" spans="12:32" x14ac:dyDescent="0.2">
      <c r="L717" s="323"/>
      <c r="M717" s="323"/>
      <c r="N717" s="323"/>
      <c r="O717" s="323"/>
      <c r="P717" s="323"/>
      <c r="Q717" s="323"/>
      <c r="R717" s="323"/>
      <c r="S717" s="323"/>
      <c r="T717" s="323"/>
      <c r="U717" s="323"/>
      <c r="V717" s="323"/>
      <c r="W717" s="323"/>
      <c r="X717" s="323"/>
      <c r="Y717" s="323"/>
      <c r="Z717" s="323"/>
      <c r="AA717" s="323"/>
      <c r="AB717" s="323"/>
      <c r="AC717" s="323"/>
      <c r="AD717" s="323"/>
      <c r="AE717" s="323"/>
      <c r="AF717" s="323"/>
    </row>
    <row r="718" spans="12:32" x14ac:dyDescent="0.2">
      <c r="L718" s="323"/>
      <c r="M718" s="323"/>
      <c r="N718" s="323"/>
      <c r="O718" s="323"/>
      <c r="P718" s="323"/>
      <c r="Q718" s="323"/>
      <c r="R718" s="323"/>
      <c r="S718" s="323"/>
      <c r="T718" s="323"/>
      <c r="U718" s="323"/>
      <c r="V718" s="323"/>
      <c r="W718" s="323"/>
      <c r="X718" s="323"/>
      <c r="Y718" s="323"/>
      <c r="Z718" s="323"/>
      <c r="AA718" s="323"/>
      <c r="AB718" s="323"/>
      <c r="AC718" s="323"/>
      <c r="AD718" s="323"/>
      <c r="AE718" s="323"/>
      <c r="AF718" s="323"/>
    </row>
    <row r="719" spans="12:32" x14ac:dyDescent="0.2">
      <c r="L719" s="323"/>
      <c r="M719" s="323"/>
      <c r="N719" s="323"/>
      <c r="O719" s="323"/>
      <c r="P719" s="323"/>
      <c r="Q719" s="323"/>
      <c r="R719" s="323"/>
      <c r="S719" s="323"/>
      <c r="T719" s="323"/>
      <c r="U719" s="323"/>
      <c r="V719" s="323"/>
      <c r="W719" s="323"/>
      <c r="X719" s="323"/>
      <c r="Y719" s="323"/>
      <c r="Z719" s="323"/>
      <c r="AA719" s="323"/>
      <c r="AB719" s="323"/>
      <c r="AC719" s="323"/>
      <c r="AD719" s="323"/>
      <c r="AE719" s="323"/>
      <c r="AF719" s="323"/>
    </row>
    <row r="720" spans="12:32" x14ac:dyDescent="0.2">
      <c r="L720" s="323"/>
      <c r="M720" s="323"/>
      <c r="N720" s="323"/>
      <c r="O720" s="323"/>
      <c r="P720" s="323"/>
      <c r="Q720" s="323"/>
      <c r="R720" s="323"/>
      <c r="S720" s="323"/>
      <c r="T720" s="323"/>
      <c r="U720" s="323"/>
      <c r="V720" s="323"/>
      <c r="W720" s="323"/>
      <c r="X720" s="323"/>
      <c r="Y720" s="323"/>
      <c r="Z720" s="323"/>
      <c r="AA720" s="323"/>
      <c r="AB720" s="323"/>
      <c r="AC720" s="323"/>
      <c r="AD720" s="323"/>
      <c r="AE720" s="323"/>
      <c r="AF720" s="323"/>
    </row>
    <row r="721" spans="12:32" x14ac:dyDescent="0.2">
      <c r="L721" s="323"/>
      <c r="M721" s="323"/>
      <c r="N721" s="323"/>
      <c r="O721" s="323"/>
      <c r="P721" s="323"/>
      <c r="Q721" s="323"/>
      <c r="R721" s="323"/>
      <c r="S721" s="323"/>
      <c r="T721" s="323"/>
      <c r="U721" s="323"/>
      <c r="V721" s="323"/>
      <c r="W721" s="323"/>
      <c r="X721" s="323"/>
      <c r="Y721" s="323"/>
      <c r="Z721" s="323"/>
      <c r="AA721" s="323"/>
      <c r="AB721" s="323"/>
      <c r="AC721" s="323"/>
      <c r="AD721" s="323"/>
      <c r="AE721" s="323"/>
      <c r="AF721" s="323"/>
    </row>
    <row r="722" spans="12:32" x14ac:dyDescent="0.2">
      <c r="L722" s="323"/>
      <c r="M722" s="323"/>
      <c r="N722" s="323"/>
      <c r="O722" s="323"/>
      <c r="P722" s="323"/>
      <c r="Q722" s="323"/>
      <c r="R722" s="323"/>
      <c r="S722" s="323"/>
      <c r="T722" s="323"/>
      <c r="U722" s="323"/>
      <c r="V722" s="323"/>
      <c r="W722" s="323"/>
      <c r="X722" s="323"/>
      <c r="Y722" s="324"/>
      <c r="Z722" s="323"/>
      <c r="AA722" s="323"/>
      <c r="AB722" s="323"/>
      <c r="AC722" s="323"/>
      <c r="AD722" s="323"/>
      <c r="AE722" s="323"/>
      <c r="AF722" s="323"/>
    </row>
    <row r="723" spans="12:32" x14ac:dyDescent="0.2">
      <c r="L723" s="323"/>
      <c r="M723" s="323"/>
      <c r="N723" s="323"/>
      <c r="O723" s="323"/>
      <c r="P723" s="323"/>
      <c r="Q723" s="323"/>
      <c r="R723" s="323"/>
      <c r="S723" s="323"/>
      <c r="T723" s="323"/>
      <c r="U723" s="323"/>
      <c r="V723" s="323"/>
      <c r="W723" s="323"/>
      <c r="X723" s="323"/>
      <c r="Y723" s="323"/>
      <c r="Z723" s="323"/>
      <c r="AA723" s="323"/>
      <c r="AB723" s="323"/>
      <c r="AC723" s="323"/>
      <c r="AD723" s="323"/>
      <c r="AE723" s="323"/>
      <c r="AF723" s="323"/>
    </row>
    <row r="724" spans="12:32" x14ac:dyDescent="0.2">
      <c r="L724" s="323"/>
      <c r="M724" s="323"/>
      <c r="N724" s="323"/>
      <c r="O724" s="323"/>
      <c r="P724" s="323"/>
      <c r="Q724" s="323"/>
      <c r="R724" s="323"/>
      <c r="S724" s="323"/>
      <c r="T724" s="323"/>
      <c r="U724" s="323"/>
      <c r="V724" s="323"/>
      <c r="W724" s="323"/>
      <c r="X724" s="323"/>
      <c r="Y724" s="323"/>
      <c r="Z724" s="323"/>
      <c r="AA724" s="323"/>
      <c r="AB724" s="323"/>
      <c r="AC724" s="323"/>
      <c r="AD724" s="323"/>
      <c r="AE724" s="323"/>
      <c r="AF724" s="323"/>
    </row>
    <row r="725" spans="12:32" x14ac:dyDescent="0.2">
      <c r="L725" s="323"/>
      <c r="M725" s="323"/>
      <c r="N725" s="323"/>
      <c r="O725" s="323"/>
      <c r="P725" s="323"/>
      <c r="Q725" s="323"/>
      <c r="R725" s="323"/>
      <c r="S725" s="323"/>
      <c r="T725" s="323"/>
      <c r="U725" s="323"/>
      <c r="V725" s="323"/>
      <c r="W725" s="323"/>
      <c r="X725" s="323"/>
      <c r="Y725" s="323"/>
      <c r="Z725" s="323"/>
      <c r="AA725" s="323"/>
      <c r="AB725" s="323"/>
      <c r="AC725" s="323"/>
      <c r="AD725" s="323"/>
      <c r="AE725" s="323"/>
      <c r="AF725" s="323"/>
    </row>
    <row r="726" spans="12:32" x14ac:dyDescent="0.2">
      <c r="L726" s="323"/>
      <c r="M726" s="323"/>
      <c r="N726" s="323"/>
      <c r="O726" s="323"/>
      <c r="P726" s="323"/>
      <c r="Q726" s="323"/>
      <c r="R726" s="323"/>
      <c r="S726" s="323"/>
      <c r="T726" s="323"/>
      <c r="U726" s="323"/>
      <c r="V726" s="323"/>
      <c r="W726" s="323"/>
      <c r="X726" s="323"/>
      <c r="Y726" s="323"/>
      <c r="Z726" s="323"/>
      <c r="AA726" s="323"/>
      <c r="AB726" s="323"/>
      <c r="AC726" s="323"/>
      <c r="AD726" s="323"/>
      <c r="AE726" s="323"/>
      <c r="AF726" s="323"/>
    </row>
    <row r="727" spans="12:32" x14ac:dyDescent="0.2">
      <c r="L727" s="323"/>
      <c r="M727" s="323"/>
      <c r="N727" s="323"/>
      <c r="O727" s="323"/>
      <c r="P727" s="323"/>
      <c r="Q727" s="323"/>
      <c r="R727" s="323"/>
      <c r="S727" s="323"/>
      <c r="T727" s="323"/>
      <c r="U727" s="323"/>
      <c r="V727" s="323"/>
      <c r="W727" s="323"/>
      <c r="X727" s="323"/>
      <c r="Y727" s="323"/>
      <c r="Z727" s="323"/>
      <c r="AA727" s="323"/>
      <c r="AB727" s="323"/>
      <c r="AC727" s="323"/>
      <c r="AD727" s="323"/>
      <c r="AE727" s="323"/>
      <c r="AF727" s="323"/>
    </row>
    <row r="728" spans="12:32" x14ac:dyDescent="0.2">
      <c r="L728" s="323"/>
      <c r="M728" s="323"/>
      <c r="N728" s="323"/>
      <c r="O728" s="323"/>
      <c r="P728" s="323"/>
      <c r="Q728" s="323"/>
      <c r="R728" s="323"/>
      <c r="S728" s="323"/>
      <c r="T728" s="323"/>
      <c r="U728" s="323"/>
      <c r="V728" s="323"/>
      <c r="W728" s="323"/>
      <c r="X728" s="323"/>
      <c r="Y728" s="323"/>
      <c r="Z728" s="323"/>
      <c r="AA728" s="323"/>
      <c r="AB728" s="323"/>
      <c r="AC728" s="323"/>
      <c r="AD728" s="323"/>
      <c r="AE728" s="323"/>
      <c r="AF728" s="323"/>
    </row>
    <row r="729" spans="12:32" x14ac:dyDescent="0.2">
      <c r="L729" s="323"/>
      <c r="M729" s="323"/>
      <c r="N729" s="323"/>
      <c r="O729" s="323"/>
      <c r="P729" s="323"/>
      <c r="Q729" s="323"/>
      <c r="R729" s="323"/>
      <c r="S729" s="323"/>
      <c r="T729" s="323"/>
      <c r="U729" s="323"/>
      <c r="V729" s="323"/>
      <c r="W729" s="323"/>
      <c r="X729" s="323"/>
      <c r="Y729" s="323"/>
      <c r="Z729" s="323"/>
      <c r="AA729" s="323"/>
      <c r="AB729" s="323"/>
      <c r="AC729" s="323"/>
      <c r="AD729" s="323"/>
      <c r="AE729" s="323"/>
      <c r="AF729" s="323"/>
    </row>
    <row r="730" spans="12:32" x14ac:dyDescent="0.2">
      <c r="L730" s="323"/>
      <c r="M730" s="323"/>
      <c r="N730" s="323"/>
      <c r="O730" s="323"/>
      <c r="P730" s="323"/>
      <c r="Q730" s="323"/>
      <c r="R730" s="323"/>
      <c r="S730" s="323"/>
      <c r="T730" s="323"/>
      <c r="U730" s="323"/>
      <c r="V730" s="323"/>
      <c r="W730" s="323"/>
      <c r="X730" s="323"/>
      <c r="Y730" s="323"/>
      <c r="Z730" s="323"/>
      <c r="AA730" s="323"/>
      <c r="AB730" s="323"/>
      <c r="AC730" s="323"/>
      <c r="AD730" s="323"/>
      <c r="AE730" s="323"/>
      <c r="AF730" s="323"/>
    </row>
    <row r="731" spans="12:32" x14ac:dyDescent="0.2">
      <c r="L731" s="323"/>
      <c r="M731" s="323"/>
      <c r="N731" s="323"/>
      <c r="O731" s="323"/>
      <c r="P731" s="323"/>
      <c r="Q731" s="323"/>
      <c r="R731" s="323"/>
      <c r="S731" s="323"/>
      <c r="T731" s="323"/>
      <c r="U731" s="323"/>
      <c r="V731" s="323"/>
      <c r="W731" s="323"/>
      <c r="X731" s="323"/>
      <c r="Y731" s="323"/>
      <c r="Z731" s="323"/>
      <c r="AA731" s="323"/>
      <c r="AB731" s="323"/>
      <c r="AC731" s="323"/>
      <c r="AD731" s="323"/>
      <c r="AE731" s="323"/>
      <c r="AF731" s="323"/>
    </row>
    <row r="732" spans="12:32" x14ac:dyDescent="0.2">
      <c r="L732" s="323"/>
      <c r="M732" s="323"/>
      <c r="N732" s="323"/>
      <c r="O732" s="323"/>
      <c r="P732" s="323"/>
      <c r="Q732" s="323"/>
      <c r="R732" s="323"/>
      <c r="S732" s="323"/>
      <c r="T732" s="323"/>
      <c r="U732" s="323"/>
      <c r="V732" s="323"/>
      <c r="W732" s="323"/>
      <c r="X732" s="323"/>
      <c r="Y732" s="323"/>
      <c r="Z732" s="323"/>
      <c r="AA732" s="323"/>
      <c r="AB732" s="323"/>
      <c r="AC732" s="323"/>
      <c r="AD732" s="323"/>
      <c r="AE732" s="323"/>
      <c r="AF732" s="323"/>
    </row>
    <row r="733" spans="12:32" x14ac:dyDescent="0.2">
      <c r="L733" s="323"/>
      <c r="M733" s="323"/>
      <c r="N733" s="323"/>
      <c r="O733" s="323"/>
      <c r="P733" s="323"/>
      <c r="Q733" s="323"/>
      <c r="R733" s="323"/>
      <c r="S733" s="323"/>
      <c r="T733" s="323"/>
      <c r="U733" s="323"/>
      <c r="V733" s="323"/>
      <c r="W733" s="323"/>
      <c r="X733" s="323"/>
      <c r="Y733" s="323"/>
      <c r="Z733" s="323"/>
      <c r="AA733" s="323"/>
      <c r="AB733" s="323"/>
      <c r="AC733" s="323"/>
      <c r="AD733" s="323"/>
      <c r="AE733" s="323"/>
      <c r="AF733" s="323"/>
    </row>
    <row r="734" spans="12:32" x14ac:dyDescent="0.2">
      <c r="L734" s="323"/>
      <c r="M734" s="323"/>
      <c r="N734" s="323"/>
      <c r="O734" s="323"/>
      <c r="P734" s="323"/>
      <c r="Q734" s="323"/>
      <c r="R734" s="323"/>
      <c r="S734" s="323"/>
      <c r="T734" s="323"/>
      <c r="U734" s="323"/>
      <c r="V734" s="323"/>
      <c r="W734" s="323"/>
      <c r="X734" s="323"/>
      <c r="Y734" s="323"/>
      <c r="Z734" s="323"/>
      <c r="AA734" s="323"/>
      <c r="AB734" s="323"/>
      <c r="AC734" s="323"/>
      <c r="AD734" s="323"/>
      <c r="AE734" s="323"/>
      <c r="AF734" s="323"/>
    </row>
    <row r="735" spans="12:32" x14ac:dyDescent="0.2">
      <c r="L735" s="323"/>
      <c r="M735" s="323"/>
      <c r="N735" s="323"/>
      <c r="O735" s="323"/>
      <c r="P735" s="323"/>
      <c r="Q735" s="323"/>
      <c r="R735" s="323"/>
      <c r="S735" s="323"/>
      <c r="T735" s="323"/>
      <c r="U735" s="323"/>
      <c r="V735" s="323"/>
      <c r="W735" s="323"/>
      <c r="X735" s="323"/>
      <c r="Y735" s="323"/>
      <c r="Z735" s="323"/>
      <c r="AA735" s="323"/>
      <c r="AB735" s="323"/>
      <c r="AC735" s="323"/>
      <c r="AD735" s="323"/>
      <c r="AE735" s="323"/>
      <c r="AF735" s="323"/>
    </row>
    <row r="736" spans="12:32" x14ac:dyDescent="0.2">
      <c r="L736" s="323"/>
      <c r="M736" s="323"/>
      <c r="N736" s="323"/>
      <c r="O736" s="323"/>
      <c r="P736" s="323"/>
      <c r="Q736" s="323"/>
      <c r="R736" s="323"/>
      <c r="S736" s="323"/>
      <c r="T736" s="323"/>
      <c r="U736" s="323"/>
      <c r="V736" s="323"/>
      <c r="W736" s="323"/>
      <c r="X736" s="323"/>
      <c r="Y736" s="323"/>
      <c r="Z736" s="323"/>
      <c r="AA736" s="323"/>
      <c r="AB736" s="323"/>
      <c r="AC736" s="323"/>
      <c r="AD736" s="323"/>
      <c r="AE736" s="323"/>
      <c r="AF736" s="323"/>
    </row>
    <row r="737" spans="12:32" x14ac:dyDescent="0.2">
      <c r="L737" s="323"/>
      <c r="M737" s="323"/>
      <c r="N737" s="323"/>
      <c r="O737" s="323"/>
      <c r="P737" s="323"/>
      <c r="Q737" s="323"/>
      <c r="R737" s="323"/>
      <c r="S737" s="323"/>
      <c r="T737" s="323"/>
      <c r="U737" s="323"/>
      <c r="V737" s="323"/>
      <c r="W737" s="323"/>
      <c r="X737" s="323"/>
      <c r="Y737" s="323"/>
      <c r="Z737" s="323"/>
      <c r="AA737" s="323"/>
      <c r="AB737" s="323"/>
      <c r="AC737" s="323"/>
      <c r="AD737" s="323"/>
      <c r="AE737" s="323"/>
      <c r="AF737" s="323"/>
    </row>
    <row r="738" spans="12:32" x14ac:dyDescent="0.2">
      <c r="L738" s="323"/>
      <c r="M738" s="323"/>
      <c r="N738" s="323"/>
      <c r="O738" s="323"/>
      <c r="P738" s="323"/>
      <c r="Q738" s="323"/>
      <c r="R738" s="323"/>
      <c r="S738" s="323"/>
      <c r="T738" s="323"/>
      <c r="U738" s="323"/>
      <c r="V738" s="323"/>
      <c r="W738" s="323"/>
      <c r="X738" s="323"/>
      <c r="Y738" s="323"/>
      <c r="Z738" s="323"/>
      <c r="AA738" s="323"/>
      <c r="AB738" s="323"/>
      <c r="AC738" s="323"/>
      <c r="AD738" s="323"/>
      <c r="AE738" s="323"/>
      <c r="AF738" s="323"/>
    </row>
    <row r="739" spans="12:32" x14ac:dyDescent="0.2">
      <c r="L739" s="323"/>
      <c r="M739" s="323"/>
      <c r="N739" s="323"/>
      <c r="O739" s="323"/>
      <c r="P739" s="323"/>
      <c r="Q739" s="323"/>
      <c r="R739" s="323"/>
      <c r="S739" s="323"/>
      <c r="T739" s="323"/>
      <c r="U739" s="323"/>
      <c r="V739" s="323"/>
      <c r="W739" s="323"/>
      <c r="X739" s="323"/>
      <c r="Y739" s="323"/>
      <c r="Z739" s="323"/>
      <c r="AA739" s="323"/>
      <c r="AB739" s="323"/>
      <c r="AC739" s="323"/>
      <c r="AD739" s="323"/>
      <c r="AE739" s="323"/>
      <c r="AF739" s="323"/>
    </row>
    <row r="740" spans="12:32" x14ac:dyDescent="0.2">
      <c r="L740" s="323"/>
      <c r="M740" s="323"/>
      <c r="N740" s="323"/>
      <c r="O740" s="323"/>
      <c r="P740" s="323"/>
      <c r="Q740" s="323"/>
      <c r="R740" s="323"/>
      <c r="S740" s="323"/>
      <c r="T740" s="323"/>
      <c r="U740" s="323"/>
      <c r="V740" s="323"/>
      <c r="W740" s="323"/>
      <c r="X740" s="323"/>
      <c r="Y740" s="323"/>
      <c r="Z740" s="323"/>
      <c r="AA740" s="323"/>
      <c r="AB740" s="323"/>
      <c r="AC740" s="323"/>
      <c r="AD740" s="323"/>
      <c r="AE740" s="323"/>
      <c r="AF740" s="323"/>
    </row>
    <row r="741" spans="12:32" x14ac:dyDescent="0.2">
      <c r="L741" s="323"/>
      <c r="M741" s="323"/>
      <c r="N741" s="323"/>
      <c r="O741" s="323"/>
      <c r="P741" s="323"/>
      <c r="Q741" s="323"/>
      <c r="R741" s="323"/>
      <c r="S741" s="323"/>
      <c r="T741" s="323"/>
      <c r="U741" s="323"/>
      <c r="V741" s="323"/>
      <c r="W741" s="323"/>
      <c r="X741" s="323"/>
      <c r="Y741" s="323"/>
      <c r="Z741" s="323"/>
      <c r="AA741" s="323"/>
      <c r="AB741" s="323"/>
      <c r="AC741" s="323"/>
      <c r="AD741" s="323"/>
      <c r="AE741" s="323"/>
      <c r="AF741" s="323"/>
    </row>
    <row r="742" spans="12:32" x14ac:dyDescent="0.2">
      <c r="L742" s="323"/>
      <c r="M742" s="323"/>
      <c r="N742" s="323"/>
      <c r="O742" s="323"/>
      <c r="P742" s="323"/>
      <c r="Q742" s="323"/>
      <c r="R742" s="323"/>
      <c r="S742" s="323"/>
      <c r="T742" s="323"/>
      <c r="U742" s="323"/>
      <c r="V742" s="323"/>
      <c r="W742" s="323"/>
      <c r="X742" s="323"/>
      <c r="Y742" s="323"/>
      <c r="Z742" s="323"/>
      <c r="AA742" s="323"/>
      <c r="AB742" s="323"/>
      <c r="AC742" s="323"/>
      <c r="AD742" s="323"/>
      <c r="AE742" s="323"/>
      <c r="AF742" s="323"/>
    </row>
    <row r="743" spans="12:32" x14ac:dyDescent="0.2">
      <c r="L743" s="323"/>
      <c r="M743" s="323"/>
      <c r="N743" s="323"/>
      <c r="O743" s="323"/>
      <c r="P743" s="323"/>
      <c r="Q743" s="323"/>
      <c r="R743" s="323"/>
      <c r="S743" s="323"/>
      <c r="T743" s="323"/>
      <c r="U743" s="323"/>
      <c r="V743" s="323"/>
      <c r="W743" s="323"/>
      <c r="X743" s="323"/>
      <c r="Y743" s="323"/>
      <c r="Z743" s="323"/>
      <c r="AA743" s="323"/>
      <c r="AB743" s="323"/>
      <c r="AC743" s="323"/>
      <c r="AD743" s="323"/>
      <c r="AE743" s="323"/>
      <c r="AF743" s="323"/>
    </row>
    <row r="744" spans="12:32" x14ac:dyDescent="0.2">
      <c r="L744" s="323"/>
      <c r="M744" s="323"/>
      <c r="N744" s="323"/>
      <c r="O744" s="323"/>
      <c r="P744" s="323"/>
      <c r="Q744" s="323"/>
      <c r="R744" s="323"/>
      <c r="S744" s="323"/>
      <c r="T744" s="323"/>
      <c r="U744" s="323"/>
      <c r="V744" s="323"/>
      <c r="W744" s="323"/>
      <c r="X744" s="323"/>
      <c r="Y744" s="323"/>
      <c r="Z744" s="323"/>
      <c r="AA744" s="323"/>
      <c r="AB744" s="323"/>
      <c r="AC744" s="323"/>
      <c r="AD744" s="323"/>
      <c r="AE744" s="323"/>
      <c r="AF744" s="323"/>
    </row>
    <row r="745" spans="12:32" x14ac:dyDescent="0.2">
      <c r="L745" s="323"/>
      <c r="M745" s="323"/>
      <c r="N745" s="323"/>
      <c r="O745" s="323"/>
      <c r="P745" s="323"/>
      <c r="Q745" s="323"/>
      <c r="R745" s="323"/>
      <c r="S745" s="323"/>
      <c r="T745" s="323"/>
      <c r="U745" s="323"/>
      <c r="V745" s="323"/>
      <c r="W745" s="323"/>
      <c r="X745" s="323"/>
      <c r="Y745" s="323"/>
      <c r="Z745" s="323"/>
      <c r="AA745" s="323"/>
      <c r="AB745" s="323"/>
      <c r="AC745" s="323"/>
      <c r="AD745" s="323"/>
      <c r="AE745" s="323"/>
      <c r="AF745" s="323"/>
    </row>
    <row r="746" spans="12:32" x14ac:dyDescent="0.2">
      <c r="L746" s="323"/>
      <c r="M746" s="323"/>
      <c r="N746" s="323"/>
      <c r="O746" s="323"/>
      <c r="P746" s="323"/>
      <c r="Q746" s="323"/>
      <c r="R746" s="323"/>
      <c r="S746" s="323"/>
      <c r="T746" s="323"/>
      <c r="U746" s="323"/>
      <c r="V746" s="323"/>
      <c r="W746" s="323"/>
      <c r="X746" s="323"/>
      <c r="Y746" s="323"/>
      <c r="Z746" s="323"/>
      <c r="AA746" s="323"/>
      <c r="AB746" s="323"/>
      <c r="AC746" s="323"/>
      <c r="AD746" s="323"/>
      <c r="AE746" s="323"/>
      <c r="AF746" s="323"/>
    </row>
    <row r="747" spans="12:32" x14ac:dyDescent="0.2">
      <c r="L747" s="323"/>
      <c r="M747" s="323"/>
      <c r="N747" s="323"/>
      <c r="O747" s="323"/>
      <c r="P747" s="323"/>
      <c r="Q747" s="323"/>
      <c r="R747" s="323"/>
      <c r="S747" s="323"/>
      <c r="T747" s="323"/>
      <c r="U747" s="323"/>
      <c r="V747" s="323"/>
      <c r="W747" s="323"/>
      <c r="X747" s="323"/>
      <c r="Y747" s="323"/>
      <c r="Z747" s="323"/>
      <c r="AA747" s="323"/>
      <c r="AB747" s="323"/>
      <c r="AC747" s="323"/>
      <c r="AD747" s="323"/>
      <c r="AE747" s="323"/>
      <c r="AF747" s="323"/>
    </row>
    <row r="748" spans="12:32" x14ac:dyDescent="0.2">
      <c r="L748" s="323"/>
      <c r="M748" s="323"/>
      <c r="N748" s="323"/>
      <c r="O748" s="323"/>
      <c r="P748" s="323"/>
      <c r="Q748" s="323"/>
      <c r="R748" s="323"/>
      <c r="S748" s="323"/>
      <c r="T748" s="323"/>
      <c r="U748" s="323"/>
      <c r="V748" s="323"/>
      <c r="W748" s="323"/>
      <c r="X748" s="323"/>
      <c r="Y748" s="323"/>
      <c r="Z748" s="323"/>
      <c r="AA748" s="323"/>
      <c r="AB748" s="323"/>
      <c r="AC748" s="323"/>
      <c r="AD748" s="323"/>
      <c r="AE748" s="323"/>
      <c r="AF748" s="323"/>
    </row>
    <row r="749" spans="12:32" x14ac:dyDescent="0.2">
      <c r="L749" s="323"/>
      <c r="M749" s="323"/>
      <c r="N749" s="323"/>
      <c r="O749" s="323"/>
      <c r="P749" s="323"/>
      <c r="Q749" s="323"/>
      <c r="R749" s="323"/>
      <c r="S749" s="323"/>
      <c r="T749" s="323"/>
      <c r="U749" s="323"/>
      <c r="V749" s="323"/>
      <c r="W749" s="323"/>
      <c r="X749" s="323"/>
      <c r="Y749" s="323"/>
      <c r="Z749" s="323"/>
      <c r="AA749" s="323"/>
      <c r="AB749" s="323"/>
      <c r="AC749" s="323"/>
      <c r="AD749" s="323"/>
      <c r="AE749" s="323"/>
      <c r="AF749" s="323"/>
    </row>
    <row r="750" spans="12:32" x14ac:dyDescent="0.2">
      <c r="L750" s="323"/>
      <c r="M750" s="323"/>
      <c r="N750" s="323"/>
      <c r="O750" s="323"/>
      <c r="P750" s="323"/>
      <c r="Q750" s="323"/>
      <c r="R750" s="323"/>
      <c r="S750" s="323"/>
      <c r="T750" s="323"/>
      <c r="U750" s="323"/>
      <c r="V750" s="323"/>
      <c r="W750" s="323"/>
      <c r="X750" s="323"/>
      <c r="Y750" s="323"/>
      <c r="Z750" s="323"/>
      <c r="AA750" s="323"/>
      <c r="AB750" s="323"/>
      <c r="AC750" s="323"/>
      <c r="AD750" s="323"/>
      <c r="AE750" s="323"/>
      <c r="AF750" s="323"/>
    </row>
    <row r="751" spans="12:32" x14ac:dyDescent="0.2">
      <c r="L751" s="323"/>
      <c r="M751" s="323"/>
      <c r="N751" s="323"/>
      <c r="O751" s="323"/>
      <c r="P751" s="323"/>
      <c r="Q751" s="323"/>
      <c r="R751" s="323"/>
      <c r="S751" s="323"/>
      <c r="T751" s="323"/>
      <c r="U751" s="323"/>
      <c r="V751" s="323"/>
      <c r="W751" s="323"/>
      <c r="X751" s="323"/>
      <c r="Y751" s="323"/>
      <c r="Z751" s="323"/>
      <c r="AA751" s="323"/>
      <c r="AB751" s="323"/>
      <c r="AC751" s="323"/>
      <c r="AD751" s="323"/>
      <c r="AE751" s="323"/>
      <c r="AF751" s="323"/>
    </row>
    <row r="752" spans="12:32" x14ac:dyDescent="0.2">
      <c r="L752" s="323"/>
      <c r="M752" s="323"/>
      <c r="N752" s="323"/>
      <c r="O752" s="323"/>
      <c r="P752" s="323"/>
      <c r="Q752" s="323"/>
      <c r="R752" s="323"/>
      <c r="S752" s="323"/>
      <c r="T752" s="323"/>
      <c r="U752" s="323"/>
      <c r="V752" s="323"/>
      <c r="W752" s="323"/>
      <c r="X752" s="323"/>
      <c r="Y752" s="323"/>
      <c r="Z752" s="323"/>
      <c r="AA752" s="323"/>
      <c r="AB752" s="323"/>
      <c r="AC752" s="323"/>
      <c r="AD752" s="323"/>
      <c r="AE752" s="323"/>
      <c r="AF752" s="323"/>
    </row>
    <row r="753" spans="12:32" x14ac:dyDescent="0.2">
      <c r="L753" s="323"/>
      <c r="M753" s="323"/>
      <c r="N753" s="323"/>
      <c r="O753" s="323"/>
      <c r="P753" s="323"/>
      <c r="Q753" s="323"/>
      <c r="R753" s="323"/>
      <c r="S753" s="323"/>
      <c r="T753" s="323"/>
      <c r="U753" s="323"/>
      <c r="V753" s="323"/>
      <c r="W753" s="323"/>
      <c r="X753" s="323"/>
      <c r="Y753" s="323"/>
      <c r="Z753" s="323"/>
      <c r="AA753" s="323"/>
      <c r="AB753" s="323"/>
      <c r="AC753" s="323"/>
      <c r="AD753" s="323"/>
      <c r="AE753" s="323"/>
      <c r="AF753" s="323"/>
    </row>
    <row r="754" spans="12:32" x14ac:dyDescent="0.2">
      <c r="L754" s="323"/>
      <c r="M754" s="323"/>
      <c r="N754" s="323"/>
      <c r="O754" s="323"/>
      <c r="P754" s="323"/>
      <c r="Q754" s="323"/>
      <c r="R754" s="323"/>
      <c r="S754" s="323"/>
      <c r="T754" s="323"/>
      <c r="U754" s="323"/>
      <c r="V754" s="323"/>
      <c r="W754" s="323"/>
      <c r="X754" s="323"/>
      <c r="Y754" s="323"/>
      <c r="Z754" s="323"/>
      <c r="AA754" s="323"/>
      <c r="AB754" s="323"/>
      <c r="AC754" s="323"/>
      <c r="AD754" s="323"/>
      <c r="AE754" s="323"/>
      <c r="AF754" s="323"/>
    </row>
    <row r="755" spans="12:32" x14ac:dyDescent="0.2">
      <c r="L755" s="323"/>
      <c r="M755" s="323"/>
      <c r="N755" s="323"/>
      <c r="O755" s="323"/>
      <c r="P755" s="323"/>
      <c r="Q755" s="323"/>
      <c r="R755" s="323"/>
      <c r="S755" s="323"/>
      <c r="T755" s="323"/>
      <c r="U755" s="323"/>
      <c r="V755" s="323"/>
      <c r="W755" s="323"/>
      <c r="X755" s="323"/>
      <c r="Y755" s="323"/>
      <c r="Z755" s="323"/>
      <c r="AA755" s="323"/>
      <c r="AB755" s="323"/>
      <c r="AC755" s="323"/>
      <c r="AD755" s="323"/>
      <c r="AE755" s="323"/>
      <c r="AF755" s="323"/>
    </row>
    <row r="756" spans="12:32" x14ac:dyDescent="0.2">
      <c r="L756" s="323"/>
      <c r="M756" s="323"/>
      <c r="N756" s="323"/>
      <c r="O756" s="323"/>
      <c r="P756" s="323"/>
      <c r="Q756" s="323"/>
      <c r="R756" s="323"/>
      <c r="S756" s="323"/>
      <c r="T756" s="323"/>
      <c r="U756" s="323"/>
      <c r="V756" s="323"/>
      <c r="W756" s="323"/>
      <c r="X756" s="323"/>
      <c r="Y756" s="323"/>
      <c r="Z756" s="323"/>
      <c r="AA756" s="323"/>
      <c r="AB756" s="323"/>
      <c r="AC756" s="323"/>
      <c r="AD756" s="323"/>
      <c r="AE756" s="323"/>
      <c r="AF756" s="323"/>
    </row>
    <row r="757" spans="12:32" x14ac:dyDescent="0.2">
      <c r="L757" s="323"/>
      <c r="M757" s="323"/>
      <c r="N757" s="323"/>
      <c r="O757" s="323"/>
      <c r="P757" s="323"/>
      <c r="Q757" s="323"/>
      <c r="R757" s="323"/>
      <c r="S757" s="323"/>
      <c r="T757" s="323"/>
      <c r="U757" s="323"/>
      <c r="V757" s="323"/>
      <c r="W757" s="323"/>
      <c r="X757" s="323"/>
      <c r="Y757" s="323"/>
      <c r="Z757" s="323"/>
      <c r="AA757" s="323"/>
      <c r="AB757" s="323"/>
      <c r="AC757" s="323"/>
      <c r="AD757" s="323"/>
      <c r="AE757" s="323"/>
      <c r="AF757" s="323"/>
    </row>
    <row r="758" spans="12:32" x14ac:dyDescent="0.2">
      <c r="L758" s="323"/>
      <c r="M758" s="323"/>
      <c r="N758" s="323"/>
      <c r="O758" s="323"/>
      <c r="P758" s="323"/>
      <c r="Q758" s="323"/>
      <c r="R758" s="323"/>
      <c r="S758" s="323"/>
      <c r="T758" s="323"/>
      <c r="U758" s="323"/>
      <c r="V758" s="323"/>
      <c r="W758" s="323"/>
      <c r="X758" s="323"/>
      <c r="Y758" s="323"/>
      <c r="Z758" s="323"/>
      <c r="AA758" s="323"/>
      <c r="AB758" s="323"/>
      <c r="AC758" s="323"/>
      <c r="AD758" s="323"/>
      <c r="AE758" s="323"/>
      <c r="AF758" s="323"/>
    </row>
    <row r="759" spans="12:32" x14ac:dyDescent="0.2">
      <c r="L759" s="323"/>
      <c r="M759" s="323"/>
      <c r="N759" s="323"/>
      <c r="O759" s="323"/>
      <c r="P759" s="323"/>
      <c r="Q759" s="323"/>
      <c r="R759" s="323"/>
      <c r="S759" s="323"/>
      <c r="T759" s="323"/>
      <c r="U759" s="323"/>
      <c r="V759" s="323"/>
      <c r="W759" s="323"/>
      <c r="X759" s="323"/>
      <c r="Y759" s="323"/>
      <c r="Z759" s="323"/>
      <c r="AA759" s="323"/>
      <c r="AB759" s="323"/>
      <c r="AC759" s="323"/>
      <c r="AD759" s="323"/>
      <c r="AE759" s="323"/>
      <c r="AF759" s="323"/>
    </row>
    <row r="760" spans="12:32" x14ac:dyDescent="0.2">
      <c r="L760" s="323"/>
      <c r="M760" s="323"/>
      <c r="N760" s="323"/>
      <c r="O760" s="323"/>
      <c r="P760" s="323"/>
      <c r="Q760" s="323"/>
      <c r="R760" s="323"/>
      <c r="S760" s="323"/>
      <c r="T760" s="323"/>
      <c r="U760" s="323"/>
      <c r="V760" s="323"/>
      <c r="W760" s="323"/>
      <c r="X760" s="323"/>
      <c r="Y760" s="323"/>
      <c r="Z760" s="323"/>
      <c r="AA760" s="323"/>
      <c r="AB760" s="323"/>
      <c r="AC760" s="323"/>
      <c r="AD760" s="323"/>
      <c r="AE760" s="323"/>
      <c r="AF760" s="323"/>
    </row>
    <row r="761" spans="12:32" x14ac:dyDescent="0.2">
      <c r="L761" s="323"/>
      <c r="M761" s="323"/>
      <c r="N761" s="323"/>
      <c r="O761" s="323"/>
      <c r="P761" s="323"/>
      <c r="Q761" s="323"/>
      <c r="R761" s="323"/>
      <c r="S761" s="323"/>
      <c r="T761" s="323"/>
      <c r="U761" s="323"/>
      <c r="V761" s="323"/>
      <c r="W761" s="323"/>
      <c r="X761" s="323"/>
      <c r="Y761" s="323"/>
      <c r="Z761" s="323"/>
      <c r="AA761" s="323"/>
      <c r="AB761" s="323"/>
      <c r="AC761" s="323"/>
      <c r="AD761" s="323"/>
      <c r="AE761" s="323"/>
      <c r="AF761" s="323"/>
    </row>
    <row r="762" spans="12:32" x14ac:dyDescent="0.2">
      <c r="L762" s="323"/>
      <c r="M762" s="323"/>
      <c r="N762" s="323"/>
      <c r="O762" s="323"/>
      <c r="P762" s="323"/>
      <c r="Q762" s="323"/>
      <c r="R762" s="323"/>
      <c r="S762" s="323"/>
      <c r="T762" s="323"/>
      <c r="U762" s="323"/>
      <c r="V762" s="323"/>
      <c r="W762" s="323"/>
      <c r="X762" s="323"/>
      <c r="Y762" s="323"/>
      <c r="Z762" s="323"/>
      <c r="AA762" s="323"/>
      <c r="AB762" s="323"/>
      <c r="AC762" s="323"/>
      <c r="AD762" s="323"/>
      <c r="AE762" s="323"/>
      <c r="AF762" s="324"/>
    </row>
    <row r="763" spans="12:32" x14ac:dyDescent="0.2">
      <c r="L763" s="323"/>
      <c r="M763" s="323"/>
      <c r="N763" s="323"/>
      <c r="O763" s="323"/>
      <c r="P763" s="323"/>
      <c r="Q763" s="323"/>
      <c r="R763" s="323"/>
      <c r="S763" s="323"/>
      <c r="T763" s="323"/>
      <c r="U763" s="323"/>
      <c r="V763" s="323"/>
      <c r="W763" s="323"/>
      <c r="X763" s="323"/>
      <c r="Y763" s="323"/>
      <c r="Z763" s="323"/>
      <c r="AA763" s="323"/>
      <c r="AB763" s="323"/>
      <c r="AC763" s="323"/>
      <c r="AD763" s="323"/>
      <c r="AE763" s="323"/>
      <c r="AF763" s="323"/>
    </row>
    <row r="764" spans="12:32" x14ac:dyDescent="0.2">
      <c r="L764" s="323"/>
      <c r="M764" s="323"/>
      <c r="N764" s="323"/>
      <c r="O764" s="323"/>
      <c r="P764" s="323"/>
      <c r="Q764" s="323"/>
      <c r="R764" s="323"/>
      <c r="S764" s="323"/>
      <c r="T764" s="323"/>
      <c r="U764" s="323"/>
      <c r="V764" s="323"/>
      <c r="W764" s="323"/>
      <c r="X764" s="323"/>
      <c r="Y764" s="323"/>
      <c r="Z764" s="323"/>
      <c r="AA764" s="323"/>
      <c r="AB764" s="323"/>
      <c r="AC764" s="323"/>
      <c r="AD764" s="323"/>
      <c r="AE764" s="323"/>
      <c r="AF764" s="323"/>
    </row>
    <row r="765" spans="12:32" x14ac:dyDescent="0.2">
      <c r="L765" s="323"/>
      <c r="M765" s="323"/>
      <c r="N765" s="323"/>
      <c r="O765" s="323"/>
      <c r="P765" s="323"/>
      <c r="Q765" s="323"/>
      <c r="R765" s="323"/>
      <c r="S765" s="323"/>
      <c r="T765" s="323"/>
      <c r="U765" s="323"/>
      <c r="V765" s="323"/>
      <c r="W765" s="323"/>
      <c r="X765" s="323"/>
      <c r="Y765" s="323"/>
      <c r="Z765" s="323"/>
      <c r="AA765" s="323"/>
      <c r="AB765" s="323"/>
      <c r="AC765" s="323"/>
      <c r="AD765" s="323"/>
      <c r="AE765" s="323"/>
      <c r="AF765" s="323"/>
    </row>
    <row r="766" spans="12:32" x14ac:dyDescent="0.2">
      <c r="L766" s="323"/>
      <c r="M766" s="323"/>
      <c r="N766" s="323"/>
      <c r="O766" s="323"/>
      <c r="P766" s="323"/>
      <c r="Q766" s="323"/>
      <c r="R766" s="323"/>
      <c r="S766" s="323"/>
      <c r="T766" s="323"/>
      <c r="U766" s="323"/>
      <c r="V766" s="323"/>
      <c r="W766" s="323"/>
      <c r="X766" s="323"/>
      <c r="Y766" s="323"/>
      <c r="Z766" s="323"/>
      <c r="AA766" s="323"/>
      <c r="AB766" s="323"/>
      <c r="AC766" s="323"/>
      <c r="AD766" s="323"/>
      <c r="AE766" s="323"/>
      <c r="AF766" s="323"/>
    </row>
    <row r="767" spans="12:32" x14ac:dyDescent="0.2">
      <c r="L767" s="323"/>
      <c r="M767" s="323"/>
      <c r="N767" s="323"/>
      <c r="O767" s="323"/>
      <c r="P767" s="323"/>
      <c r="Q767" s="323"/>
      <c r="R767" s="323"/>
      <c r="S767" s="323"/>
      <c r="T767" s="323"/>
      <c r="U767" s="323"/>
      <c r="V767" s="323"/>
      <c r="W767" s="323"/>
      <c r="X767" s="323"/>
      <c r="Y767" s="323"/>
      <c r="Z767" s="323"/>
      <c r="AA767" s="323"/>
      <c r="AB767" s="323"/>
      <c r="AC767" s="323"/>
      <c r="AD767" s="323"/>
      <c r="AE767" s="323"/>
      <c r="AF767" s="323"/>
    </row>
    <row r="768" spans="12:32" x14ac:dyDescent="0.2">
      <c r="L768" s="323"/>
      <c r="M768" s="323"/>
      <c r="N768" s="323"/>
      <c r="O768" s="323"/>
      <c r="P768" s="323"/>
      <c r="Q768" s="323"/>
      <c r="R768" s="323"/>
      <c r="S768" s="323"/>
      <c r="T768" s="323"/>
      <c r="U768" s="323"/>
      <c r="V768" s="323"/>
      <c r="W768" s="323"/>
      <c r="X768" s="323"/>
      <c r="Y768" s="323"/>
      <c r="Z768" s="323"/>
      <c r="AA768" s="323"/>
      <c r="AB768" s="323"/>
      <c r="AC768" s="323"/>
      <c r="AD768" s="323"/>
      <c r="AE768" s="323"/>
      <c r="AF768" s="323"/>
    </row>
    <row r="769" spans="12:32" x14ac:dyDescent="0.2">
      <c r="L769" s="323"/>
      <c r="M769" s="323"/>
      <c r="N769" s="323"/>
      <c r="O769" s="323"/>
      <c r="P769" s="323"/>
      <c r="Q769" s="323"/>
      <c r="R769" s="323"/>
      <c r="S769" s="323"/>
      <c r="T769" s="323"/>
      <c r="U769" s="323"/>
      <c r="V769" s="323"/>
      <c r="W769" s="323"/>
      <c r="X769" s="323"/>
      <c r="Y769" s="323"/>
      <c r="Z769" s="323"/>
      <c r="AA769" s="323"/>
      <c r="AB769" s="323"/>
      <c r="AC769" s="323"/>
      <c r="AD769" s="323"/>
      <c r="AE769" s="323"/>
      <c r="AF769" s="323"/>
    </row>
    <row r="770" spans="12:32" x14ac:dyDescent="0.2">
      <c r="L770" s="323"/>
      <c r="M770" s="323"/>
      <c r="N770" s="323"/>
      <c r="O770" s="323"/>
      <c r="P770" s="323"/>
      <c r="Q770" s="323"/>
      <c r="R770" s="323"/>
      <c r="S770" s="323"/>
      <c r="T770" s="323"/>
      <c r="U770" s="323"/>
      <c r="V770" s="323"/>
      <c r="W770" s="323"/>
      <c r="X770" s="323"/>
      <c r="Y770" s="323"/>
      <c r="Z770" s="323"/>
      <c r="AA770" s="323"/>
      <c r="AB770" s="323"/>
      <c r="AC770" s="323"/>
      <c r="AD770" s="323"/>
      <c r="AE770" s="323"/>
      <c r="AF770" s="323"/>
    </row>
    <row r="771" spans="12:32" x14ac:dyDescent="0.2">
      <c r="L771" s="323"/>
      <c r="M771" s="323"/>
      <c r="N771" s="323"/>
      <c r="O771" s="323"/>
      <c r="P771" s="323"/>
      <c r="Q771" s="323"/>
      <c r="R771" s="323"/>
      <c r="S771" s="323"/>
      <c r="T771" s="323"/>
      <c r="U771" s="323"/>
      <c r="V771" s="323"/>
      <c r="W771" s="323"/>
      <c r="X771" s="323"/>
      <c r="Y771" s="323"/>
      <c r="Z771" s="323"/>
      <c r="AA771" s="323"/>
      <c r="AB771" s="323"/>
      <c r="AC771" s="323"/>
      <c r="AD771" s="323"/>
      <c r="AE771" s="323"/>
      <c r="AF771" s="323"/>
    </row>
    <row r="772" spans="12:32" x14ac:dyDescent="0.2">
      <c r="L772" s="323"/>
      <c r="M772" s="323"/>
      <c r="N772" s="323"/>
      <c r="O772" s="323"/>
      <c r="P772" s="323"/>
      <c r="Q772" s="323"/>
      <c r="R772" s="323"/>
      <c r="S772" s="323"/>
      <c r="T772" s="323"/>
      <c r="U772" s="323"/>
      <c r="V772" s="323"/>
      <c r="W772" s="323"/>
      <c r="X772" s="323"/>
      <c r="Y772" s="323"/>
      <c r="Z772" s="323"/>
      <c r="AA772" s="323"/>
      <c r="AB772" s="323"/>
      <c r="AC772" s="323"/>
      <c r="AD772" s="323"/>
      <c r="AE772" s="323"/>
      <c r="AF772" s="323"/>
    </row>
    <row r="773" spans="12:32" x14ac:dyDescent="0.2">
      <c r="L773" s="323"/>
      <c r="M773" s="323"/>
      <c r="N773" s="323"/>
      <c r="O773" s="323"/>
      <c r="P773" s="323"/>
      <c r="Q773" s="323"/>
      <c r="R773" s="323"/>
      <c r="S773" s="323"/>
      <c r="T773" s="323"/>
      <c r="U773" s="323"/>
      <c r="V773" s="323"/>
      <c r="W773" s="323"/>
      <c r="X773" s="323"/>
      <c r="Y773" s="323"/>
      <c r="Z773" s="323"/>
      <c r="AA773" s="323"/>
      <c r="AB773" s="323"/>
      <c r="AC773" s="323"/>
      <c r="AD773" s="323"/>
      <c r="AE773" s="323"/>
      <c r="AF773" s="323"/>
    </row>
    <row r="774" spans="12:32" x14ac:dyDescent="0.2">
      <c r="L774" s="323"/>
      <c r="M774" s="323"/>
      <c r="N774" s="323"/>
      <c r="O774" s="323"/>
      <c r="P774" s="323"/>
      <c r="Q774" s="323"/>
      <c r="R774" s="323"/>
      <c r="S774" s="323"/>
      <c r="T774" s="323"/>
      <c r="U774" s="323"/>
      <c r="V774" s="323"/>
      <c r="W774" s="323"/>
      <c r="X774" s="323"/>
      <c r="Y774" s="323"/>
      <c r="Z774" s="323"/>
      <c r="AA774" s="323"/>
      <c r="AB774" s="323"/>
      <c r="AC774" s="323"/>
      <c r="AD774" s="323"/>
      <c r="AE774" s="323"/>
      <c r="AF774" s="323"/>
    </row>
    <row r="775" spans="12:32" x14ac:dyDescent="0.2">
      <c r="L775" s="323"/>
      <c r="M775" s="323"/>
      <c r="N775" s="323"/>
      <c r="O775" s="323"/>
      <c r="P775" s="323"/>
      <c r="Q775" s="323"/>
      <c r="R775" s="323"/>
      <c r="S775" s="323"/>
      <c r="T775" s="323"/>
      <c r="U775" s="323"/>
      <c r="V775" s="323"/>
      <c r="W775" s="323"/>
      <c r="X775" s="323"/>
      <c r="Y775" s="323"/>
      <c r="Z775" s="323"/>
      <c r="AA775" s="323"/>
      <c r="AB775" s="323"/>
      <c r="AC775" s="323"/>
      <c r="AD775" s="323"/>
      <c r="AE775" s="323"/>
      <c r="AF775" s="323"/>
    </row>
    <row r="776" spans="12:32" x14ac:dyDescent="0.2">
      <c r="L776" s="323"/>
      <c r="M776" s="323"/>
      <c r="N776" s="323"/>
      <c r="O776" s="323"/>
      <c r="P776" s="323"/>
      <c r="Q776" s="323"/>
      <c r="R776" s="323"/>
      <c r="S776" s="323"/>
      <c r="T776" s="323"/>
      <c r="U776" s="323"/>
      <c r="V776" s="323"/>
      <c r="W776" s="323"/>
      <c r="X776" s="323"/>
      <c r="Y776" s="323"/>
      <c r="Z776" s="323"/>
      <c r="AA776" s="323"/>
      <c r="AB776" s="323"/>
      <c r="AC776" s="323"/>
      <c r="AD776" s="323"/>
      <c r="AE776" s="323"/>
      <c r="AF776" s="323"/>
    </row>
    <row r="777" spans="12:32" x14ac:dyDescent="0.2">
      <c r="L777" s="323"/>
      <c r="M777" s="323"/>
      <c r="N777" s="323"/>
      <c r="O777" s="323"/>
      <c r="P777" s="323"/>
      <c r="Q777" s="323"/>
      <c r="R777" s="323"/>
      <c r="S777" s="323"/>
      <c r="T777" s="323"/>
      <c r="U777" s="323"/>
      <c r="V777" s="323"/>
      <c r="W777" s="323"/>
      <c r="X777" s="323"/>
      <c r="Y777" s="323"/>
      <c r="Z777" s="323"/>
      <c r="AA777" s="323"/>
      <c r="AB777" s="323"/>
      <c r="AC777" s="323"/>
      <c r="AD777" s="323"/>
      <c r="AE777" s="323"/>
      <c r="AF777" s="323"/>
    </row>
    <row r="778" spans="12:32" x14ac:dyDescent="0.2">
      <c r="L778" s="323"/>
      <c r="M778" s="323"/>
      <c r="N778" s="323"/>
      <c r="O778" s="323"/>
      <c r="P778" s="323"/>
      <c r="Q778" s="323"/>
      <c r="R778" s="323"/>
      <c r="S778" s="323"/>
      <c r="T778" s="323"/>
      <c r="U778" s="323"/>
      <c r="V778" s="323"/>
      <c r="W778" s="323"/>
      <c r="X778" s="323"/>
      <c r="Y778" s="323"/>
      <c r="Z778" s="323"/>
      <c r="AA778" s="323"/>
      <c r="AB778" s="323"/>
      <c r="AC778" s="323"/>
      <c r="AD778" s="323"/>
      <c r="AE778" s="323"/>
      <c r="AF778" s="323"/>
    </row>
    <row r="779" spans="12:32" x14ac:dyDescent="0.2">
      <c r="L779" s="323"/>
      <c r="M779" s="323"/>
      <c r="N779" s="323"/>
      <c r="O779" s="323"/>
      <c r="P779" s="323"/>
      <c r="Q779" s="323"/>
      <c r="R779" s="323"/>
      <c r="S779" s="323"/>
      <c r="T779" s="323"/>
      <c r="U779" s="323"/>
      <c r="V779" s="323"/>
      <c r="W779" s="323"/>
      <c r="X779" s="323"/>
      <c r="Y779" s="323"/>
      <c r="Z779" s="323"/>
      <c r="AA779" s="323"/>
      <c r="AB779" s="323"/>
      <c r="AC779" s="323"/>
      <c r="AD779" s="323"/>
      <c r="AE779" s="323"/>
      <c r="AF779" s="323"/>
    </row>
    <row r="780" spans="12:32" x14ac:dyDescent="0.2">
      <c r="L780" s="323"/>
      <c r="M780" s="323"/>
      <c r="N780" s="323"/>
      <c r="O780" s="323"/>
      <c r="P780" s="323"/>
      <c r="Q780" s="323"/>
      <c r="R780" s="323"/>
      <c r="S780" s="323"/>
      <c r="T780" s="323"/>
      <c r="U780" s="323"/>
      <c r="V780" s="323"/>
      <c r="W780" s="323"/>
      <c r="X780" s="323"/>
      <c r="Y780" s="323"/>
      <c r="Z780" s="323"/>
      <c r="AA780" s="323"/>
      <c r="AB780" s="323"/>
      <c r="AC780" s="323"/>
      <c r="AD780" s="323"/>
      <c r="AE780" s="323"/>
      <c r="AF780" s="323"/>
    </row>
    <row r="781" spans="12:32" x14ac:dyDescent="0.2">
      <c r="L781" s="323"/>
      <c r="M781" s="323"/>
      <c r="N781" s="323"/>
      <c r="O781" s="323"/>
      <c r="P781" s="323"/>
      <c r="Q781" s="323"/>
      <c r="R781" s="323"/>
      <c r="S781" s="323"/>
      <c r="T781" s="323"/>
      <c r="U781" s="323"/>
      <c r="V781" s="323"/>
      <c r="W781" s="323"/>
      <c r="X781" s="323"/>
      <c r="Y781" s="323"/>
      <c r="Z781" s="323"/>
      <c r="AA781" s="323"/>
      <c r="AB781" s="323"/>
      <c r="AC781" s="323"/>
      <c r="AD781" s="323"/>
      <c r="AE781" s="323"/>
      <c r="AF781" s="323"/>
    </row>
    <row r="782" spans="12:32" x14ac:dyDescent="0.2">
      <c r="L782" s="323"/>
      <c r="M782" s="323"/>
      <c r="N782" s="323"/>
      <c r="O782" s="323"/>
      <c r="P782" s="323"/>
      <c r="Q782" s="323"/>
      <c r="R782" s="323"/>
      <c r="S782" s="323"/>
      <c r="T782" s="323"/>
      <c r="U782" s="323"/>
      <c r="V782" s="323"/>
      <c r="W782" s="323"/>
      <c r="X782" s="323"/>
      <c r="Y782" s="323"/>
      <c r="Z782" s="323"/>
      <c r="AA782" s="323"/>
      <c r="AB782" s="323"/>
      <c r="AC782" s="323"/>
      <c r="AD782" s="323"/>
      <c r="AE782" s="323"/>
      <c r="AF782" s="323"/>
    </row>
    <row r="783" spans="12:32" x14ac:dyDescent="0.2">
      <c r="L783" s="323"/>
      <c r="M783" s="323"/>
      <c r="N783" s="323"/>
      <c r="O783" s="323"/>
      <c r="P783" s="323"/>
      <c r="Q783" s="323"/>
      <c r="R783" s="323"/>
      <c r="S783" s="323"/>
      <c r="T783" s="323"/>
      <c r="U783" s="323"/>
      <c r="V783" s="323"/>
      <c r="W783" s="323"/>
      <c r="X783" s="323"/>
      <c r="Y783" s="323"/>
      <c r="Z783" s="323"/>
      <c r="AA783" s="323"/>
      <c r="AB783" s="323"/>
      <c r="AC783" s="323"/>
      <c r="AD783" s="323"/>
      <c r="AE783" s="323"/>
      <c r="AF783" s="323"/>
    </row>
    <row r="784" spans="12:32" x14ac:dyDescent="0.2">
      <c r="L784" s="323"/>
      <c r="M784" s="323"/>
      <c r="N784" s="323"/>
      <c r="O784" s="323"/>
      <c r="P784" s="323"/>
      <c r="Q784" s="323"/>
      <c r="R784" s="323"/>
      <c r="S784" s="323"/>
      <c r="T784" s="323"/>
      <c r="U784" s="323"/>
      <c r="V784" s="323"/>
      <c r="W784" s="323"/>
      <c r="X784" s="323"/>
      <c r="Y784" s="323"/>
      <c r="Z784" s="323"/>
      <c r="AA784" s="323"/>
      <c r="AB784" s="323"/>
      <c r="AC784" s="323"/>
      <c r="AD784" s="323"/>
      <c r="AE784" s="323"/>
      <c r="AF784" s="323"/>
    </row>
    <row r="785" spans="12:32" x14ac:dyDescent="0.2">
      <c r="L785" s="323"/>
      <c r="M785" s="323"/>
      <c r="N785" s="323"/>
      <c r="O785" s="323"/>
      <c r="P785" s="323"/>
      <c r="Q785" s="323"/>
      <c r="R785" s="323"/>
      <c r="S785" s="323"/>
      <c r="T785" s="323"/>
      <c r="U785" s="323"/>
      <c r="V785" s="323"/>
      <c r="W785" s="323"/>
      <c r="X785" s="323"/>
      <c r="Y785" s="323"/>
      <c r="Z785" s="323"/>
      <c r="AA785" s="323"/>
      <c r="AB785" s="323"/>
      <c r="AC785" s="323"/>
      <c r="AD785" s="323"/>
      <c r="AE785" s="323"/>
      <c r="AF785" s="324"/>
    </row>
    <row r="786" spans="12:32" x14ac:dyDescent="0.2">
      <c r="L786" s="323"/>
      <c r="M786" s="323"/>
      <c r="N786" s="323"/>
      <c r="O786" s="323"/>
      <c r="P786" s="323"/>
      <c r="Q786" s="323"/>
      <c r="R786" s="323"/>
      <c r="S786" s="323"/>
      <c r="T786" s="323"/>
      <c r="U786" s="323"/>
      <c r="V786" s="323"/>
      <c r="W786" s="323"/>
      <c r="X786" s="323"/>
      <c r="Y786" s="323"/>
      <c r="Z786" s="323"/>
      <c r="AA786" s="323"/>
      <c r="AB786" s="323"/>
      <c r="AC786" s="323"/>
      <c r="AD786" s="323"/>
      <c r="AE786" s="323"/>
      <c r="AF786" s="323"/>
    </row>
    <row r="787" spans="12:32" x14ac:dyDescent="0.2">
      <c r="L787" s="323"/>
      <c r="M787" s="323"/>
      <c r="N787" s="323"/>
      <c r="O787" s="323"/>
      <c r="P787" s="323"/>
      <c r="Q787" s="323"/>
      <c r="R787" s="323"/>
      <c r="S787" s="323"/>
      <c r="T787" s="323"/>
      <c r="U787" s="323"/>
      <c r="V787" s="323"/>
      <c r="W787" s="323"/>
      <c r="X787" s="323"/>
      <c r="Y787" s="323"/>
      <c r="Z787" s="323"/>
      <c r="AA787" s="323"/>
      <c r="AB787" s="323"/>
      <c r="AC787" s="323"/>
      <c r="AD787" s="323"/>
      <c r="AE787" s="323"/>
      <c r="AF787" s="323"/>
    </row>
    <row r="788" spans="12:32" x14ac:dyDescent="0.2">
      <c r="L788" s="323"/>
      <c r="M788" s="323"/>
      <c r="N788" s="323"/>
      <c r="O788" s="323"/>
      <c r="P788" s="323"/>
      <c r="Q788" s="323"/>
      <c r="R788" s="323"/>
      <c r="S788" s="323"/>
      <c r="T788" s="323"/>
      <c r="U788" s="323"/>
      <c r="V788" s="323"/>
      <c r="W788" s="323"/>
      <c r="X788" s="323"/>
      <c r="Y788" s="323"/>
      <c r="Z788" s="323"/>
      <c r="AA788" s="323"/>
      <c r="AB788" s="323"/>
      <c r="AC788" s="323"/>
      <c r="AD788" s="323"/>
      <c r="AE788" s="323"/>
      <c r="AF788" s="323"/>
    </row>
    <row r="789" spans="12:32" x14ac:dyDescent="0.2">
      <c r="L789" s="323"/>
      <c r="M789" s="323"/>
      <c r="N789" s="323"/>
      <c r="O789" s="323"/>
      <c r="P789" s="323"/>
      <c r="Q789" s="323"/>
      <c r="R789" s="323"/>
      <c r="S789" s="323"/>
      <c r="T789" s="323"/>
      <c r="U789" s="323"/>
      <c r="V789" s="323"/>
      <c r="W789" s="323"/>
      <c r="X789" s="323"/>
      <c r="Y789" s="323"/>
      <c r="Z789" s="323"/>
      <c r="AA789" s="323"/>
      <c r="AB789" s="323"/>
      <c r="AC789" s="323"/>
      <c r="AD789" s="323"/>
      <c r="AE789" s="323"/>
      <c r="AF789" s="323"/>
    </row>
    <row r="790" spans="12:32" x14ac:dyDescent="0.2">
      <c r="L790" s="323"/>
      <c r="M790" s="323"/>
      <c r="N790" s="323"/>
      <c r="O790" s="323"/>
      <c r="P790" s="323"/>
      <c r="Q790" s="323"/>
      <c r="R790" s="323"/>
      <c r="S790" s="323"/>
      <c r="T790" s="323"/>
      <c r="U790" s="323"/>
      <c r="V790" s="323"/>
      <c r="W790" s="323"/>
      <c r="X790" s="323"/>
      <c r="Y790" s="323"/>
      <c r="Z790" s="323"/>
      <c r="AA790" s="323"/>
      <c r="AB790" s="323"/>
      <c r="AC790" s="323"/>
      <c r="AD790" s="323"/>
      <c r="AE790" s="323"/>
      <c r="AF790" s="323"/>
    </row>
    <row r="791" spans="12:32" x14ac:dyDescent="0.2">
      <c r="L791" s="323"/>
      <c r="M791" s="323"/>
      <c r="N791" s="323"/>
      <c r="O791" s="323"/>
      <c r="P791" s="323"/>
      <c r="Q791" s="323"/>
      <c r="R791" s="323"/>
      <c r="S791" s="323"/>
      <c r="T791" s="323"/>
      <c r="U791" s="323"/>
      <c r="V791" s="323"/>
      <c r="W791" s="323"/>
      <c r="X791" s="323"/>
      <c r="Y791" s="323"/>
      <c r="Z791" s="323"/>
      <c r="AA791" s="323"/>
      <c r="AB791" s="323"/>
      <c r="AC791" s="323"/>
      <c r="AD791" s="323"/>
      <c r="AE791" s="323"/>
      <c r="AF791" s="323"/>
    </row>
    <row r="792" spans="12:32" x14ac:dyDescent="0.2">
      <c r="L792" s="323"/>
      <c r="M792" s="323"/>
      <c r="N792" s="323"/>
      <c r="O792" s="323"/>
      <c r="P792" s="323"/>
      <c r="Q792" s="323"/>
      <c r="R792" s="323"/>
      <c r="S792" s="323"/>
      <c r="T792" s="323"/>
      <c r="U792" s="323"/>
      <c r="V792" s="323"/>
      <c r="W792" s="323"/>
      <c r="X792" s="323"/>
      <c r="Y792" s="323"/>
      <c r="Z792" s="323"/>
      <c r="AA792" s="323"/>
      <c r="AB792" s="323"/>
      <c r="AC792" s="323"/>
      <c r="AD792" s="323"/>
      <c r="AE792" s="323"/>
      <c r="AF792" s="323"/>
    </row>
    <row r="793" spans="12:32" x14ac:dyDescent="0.2">
      <c r="L793" s="323"/>
      <c r="M793" s="323"/>
      <c r="N793" s="323"/>
      <c r="O793" s="323"/>
      <c r="P793" s="323"/>
      <c r="Q793" s="323"/>
      <c r="R793" s="323"/>
      <c r="S793" s="323"/>
      <c r="T793" s="323"/>
      <c r="U793" s="323"/>
      <c r="V793" s="323"/>
      <c r="W793" s="323"/>
      <c r="X793" s="323"/>
      <c r="Y793" s="323"/>
      <c r="Z793" s="323"/>
      <c r="AA793" s="323"/>
      <c r="AB793" s="323"/>
      <c r="AC793" s="323"/>
      <c r="AD793" s="323"/>
      <c r="AE793" s="323"/>
      <c r="AF793" s="323"/>
    </row>
    <row r="794" spans="12:32" x14ac:dyDescent="0.2">
      <c r="L794" s="323"/>
      <c r="M794" s="323"/>
      <c r="N794" s="323"/>
      <c r="O794" s="323"/>
      <c r="P794" s="323"/>
      <c r="Q794" s="323"/>
      <c r="R794" s="323"/>
      <c r="S794" s="323"/>
      <c r="T794" s="323"/>
      <c r="U794" s="323"/>
      <c r="V794" s="323"/>
      <c r="W794" s="323"/>
      <c r="X794" s="323"/>
      <c r="Y794" s="323"/>
      <c r="Z794" s="323"/>
      <c r="AA794" s="323"/>
      <c r="AB794" s="323"/>
      <c r="AC794" s="323"/>
      <c r="AD794" s="323"/>
      <c r="AE794" s="323"/>
      <c r="AF794" s="323"/>
    </row>
    <row r="795" spans="12:32" x14ac:dyDescent="0.2">
      <c r="L795" s="323"/>
      <c r="M795" s="323"/>
      <c r="N795" s="323"/>
      <c r="O795" s="323"/>
      <c r="P795" s="323"/>
      <c r="Q795" s="323"/>
      <c r="R795" s="323"/>
      <c r="S795" s="323"/>
      <c r="T795" s="323"/>
      <c r="U795" s="323"/>
      <c r="V795" s="323"/>
      <c r="W795" s="323"/>
      <c r="X795" s="323"/>
      <c r="Y795" s="323"/>
      <c r="Z795" s="323"/>
      <c r="AA795" s="323"/>
      <c r="AB795" s="323"/>
      <c r="AC795" s="323"/>
      <c r="AD795" s="323"/>
      <c r="AE795" s="323"/>
      <c r="AF795" s="323"/>
    </row>
    <row r="796" spans="12:32" x14ac:dyDescent="0.2">
      <c r="L796" s="323"/>
      <c r="M796" s="323"/>
      <c r="N796" s="323"/>
      <c r="O796" s="323"/>
      <c r="P796" s="323"/>
      <c r="Q796" s="323"/>
      <c r="R796" s="323"/>
      <c r="S796" s="323"/>
      <c r="T796" s="323"/>
      <c r="U796" s="323"/>
      <c r="V796" s="323"/>
      <c r="W796" s="323"/>
      <c r="X796" s="323"/>
      <c r="Y796" s="323"/>
      <c r="Z796" s="323"/>
      <c r="AA796" s="323"/>
      <c r="AB796" s="323"/>
      <c r="AC796" s="323"/>
      <c r="AD796" s="323"/>
      <c r="AE796" s="323"/>
      <c r="AF796" s="323"/>
    </row>
    <row r="797" spans="12:32" x14ac:dyDescent="0.2">
      <c r="L797" s="323"/>
      <c r="M797" s="323"/>
      <c r="N797" s="323"/>
      <c r="O797" s="323"/>
      <c r="P797" s="323"/>
      <c r="Q797" s="323"/>
      <c r="R797" s="323"/>
      <c r="S797" s="323"/>
      <c r="T797" s="323"/>
      <c r="U797" s="323"/>
      <c r="V797" s="323"/>
      <c r="W797" s="323"/>
      <c r="X797" s="323"/>
      <c r="Y797" s="323"/>
      <c r="Z797" s="323"/>
      <c r="AA797" s="323"/>
      <c r="AB797" s="323"/>
      <c r="AC797" s="323"/>
      <c r="AD797" s="323"/>
      <c r="AE797" s="323"/>
      <c r="AF797" s="323"/>
    </row>
    <row r="798" spans="12:32" x14ac:dyDescent="0.2">
      <c r="L798" s="323"/>
      <c r="M798" s="323"/>
      <c r="N798" s="323"/>
      <c r="O798" s="323"/>
      <c r="P798" s="323"/>
      <c r="Q798" s="323"/>
      <c r="R798" s="323"/>
      <c r="S798" s="323"/>
      <c r="T798" s="323"/>
      <c r="U798" s="323"/>
      <c r="V798" s="323"/>
      <c r="W798" s="323"/>
      <c r="X798" s="323"/>
      <c r="Y798" s="323"/>
      <c r="Z798" s="323"/>
      <c r="AA798" s="323"/>
      <c r="AB798" s="323"/>
      <c r="AC798" s="323"/>
      <c r="AD798" s="323"/>
      <c r="AE798" s="323"/>
      <c r="AF798" s="323"/>
    </row>
    <row r="799" spans="12:32" x14ac:dyDescent="0.2">
      <c r="L799" s="323"/>
      <c r="M799" s="323"/>
      <c r="N799" s="323"/>
      <c r="O799" s="323"/>
      <c r="P799" s="323"/>
      <c r="Q799" s="323"/>
      <c r="R799" s="323"/>
      <c r="S799" s="323"/>
      <c r="T799" s="323"/>
      <c r="U799" s="323"/>
      <c r="V799" s="323"/>
      <c r="W799" s="323"/>
      <c r="X799" s="323"/>
      <c r="Y799" s="323"/>
      <c r="Z799" s="323"/>
      <c r="AA799" s="323"/>
      <c r="AB799" s="323"/>
      <c r="AC799" s="323"/>
      <c r="AD799" s="323"/>
      <c r="AE799" s="323"/>
      <c r="AF799" s="323"/>
    </row>
    <row r="800" spans="12:32" x14ac:dyDescent="0.2">
      <c r="L800" s="323"/>
      <c r="M800" s="323"/>
      <c r="N800" s="323"/>
      <c r="O800" s="323"/>
      <c r="P800" s="323"/>
      <c r="Q800" s="323"/>
      <c r="R800" s="323"/>
      <c r="S800" s="323"/>
      <c r="T800" s="323"/>
      <c r="U800" s="323"/>
      <c r="V800" s="323"/>
      <c r="W800" s="323"/>
      <c r="X800" s="323"/>
      <c r="Y800" s="323"/>
      <c r="Z800" s="323"/>
      <c r="AA800" s="323"/>
      <c r="AB800" s="323"/>
      <c r="AC800" s="323"/>
      <c r="AD800" s="323"/>
      <c r="AE800" s="323"/>
      <c r="AF800" s="323"/>
    </row>
    <row r="801" spans="12:32" x14ac:dyDescent="0.2">
      <c r="L801" s="323"/>
      <c r="M801" s="323"/>
      <c r="N801" s="323"/>
      <c r="O801" s="323"/>
      <c r="P801" s="323"/>
      <c r="Q801" s="323"/>
      <c r="R801" s="323"/>
      <c r="S801" s="323"/>
      <c r="T801" s="323"/>
      <c r="U801" s="323"/>
      <c r="V801" s="323"/>
      <c r="W801" s="323"/>
      <c r="X801" s="323"/>
      <c r="Y801" s="323"/>
      <c r="Z801" s="323"/>
      <c r="AA801" s="323"/>
      <c r="AB801" s="323"/>
      <c r="AC801" s="323"/>
      <c r="AD801" s="323"/>
      <c r="AE801" s="323"/>
      <c r="AF801" s="323"/>
    </row>
    <row r="802" spans="12:32" x14ac:dyDescent="0.2">
      <c r="L802" s="323"/>
      <c r="M802" s="323"/>
      <c r="N802" s="323"/>
      <c r="O802" s="323"/>
      <c r="P802" s="323"/>
      <c r="Q802" s="323"/>
      <c r="R802" s="323"/>
      <c r="S802" s="323"/>
      <c r="T802" s="323"/>
      <c r="U802" s="323"/>
      <c r="V802" s="323"/>
      <c r="W802" s="323"/>
      <c r="X802" s="323"/>
      <c r="Y802" s="323"/>
      <c r="Z802" s="323"/>
      <c r="AA802" s="323"/>
      <c r="AB802" s="323"/>
      <c r="AC802" s="323"/>
      <c r="AD802" s="323"/>
      <c r="AE802" s="323"/>
      <c r="AF802" s="324"/>
    </row>
    <row r="803" spans="12:32" x14ac:dyDescent="0.2">
      <c r="L803" s="323"/>
      <c r="M803" s="323"/>
      <c r="N803" s="323"/>
      <c r="O803" s="323"/>
      <c r="P803" s="323"/>
      <c r="Q803" s="323"/>
      <c r="R803" s="323"/>
      <c r="S803" s="323"/>
      <c r="T803" s="323"/>
      <c r="U803" s="323"/>
      <c r="V803" s="323"/>
      <c r="W803" s="323"/>
      <c r="X803" s="323"/>
      <c r="Y803" s="323"/>
      <c r="Z803" s="323"/>
      <c r="AA803" s="323"/>
      <c r="AB803" s="323"/>
      <c r="AC803" s="323"/>
      <c r="AD803" s="323"/>
      <c r="AE803" s="323"/>
      <c r="AF803" s="323"/>
    </row>
    <row r="804" spans="12:32" x14ac:dyDescent="0.2">
      <c r="L804" s="323"/>
      <c r="M804" s="323"/>
      <c r="N804" s="323"/>
      <c r="O804" s="323"/>
      <c r="P804" s="323"/>
      <c r="Q804" s="323"/>
      <c r="R804" s="323"/>
      <c r="S804" s="323"/>
      <c r="T804" s="323"/>
      <c r="U804" s="323"/>
      <c r="V804" s="323"/>
      <c r="W804" s="323"/>
      <c r="X804" s="323"/>
      <c r="Y804" s="323"/>
      <c r="Z804" s="323"/>
      <c r="AA804" s="323"/>
      <c r="AB804" s="323"/>
      <c r="AC804" s="323"/>
      <c r="AD804" s="323"/>
      <c r="AE804" s="323"/>
      <c r="AF804" s="323"/>
    </row>
    <row r="805" spans="12:32" x14ac:dyDescent="0.2">
      <c r="L805" s="323"/>
      <c r="M805" s="323"/>
      <c r="N805" s="323"/>
      <c r="O805" s="323"/>
      <c r="P805" s="323"/>
      <c r="Q805" s="323"/>
      <c r="R805" s="323"/>
      <c r="S805" s="323"/>
      <c r="T805" s="323"/>
      <c r="U805" s="323"/>
      <c r="V805" s="323"/>
      <c r="W805" s="323"/>
      <c r="X805" s="323"/>
      <c r="Y805" s="323"/>
      <c r="Z805" s="323"/>
      <c r="AA805" s="323"/>
      <c r="AB805" s="323"/>
      <c r="AC805" s="323"/>
      <c r="AD805" s="323"/>
      <c r="AE805" s="323"/>
      <c r="AF805" s="323"/>
    </row>
    <row r="806" spans="12:32" x14ac:dyDescent="0.2">
      <c r="L806" s="323"/>
      <c r="M806" s="323"/>
      <c r="N806" s="323"/>
      <c r="O806" s="323"/>
      <c r="P806" s="323"/>
      <c r="Q806" s="323"/>
      <c r="R806" s="323"/>
      <c r="S806" s="323"/>
      <c r="T806" s="323"/>
      <c r="U806" s="323"/>
      <c r="V806" s="323"/>
      <c r="W806" s="323"/>
      <c r="X806" s="323"/>
      <c r="Y806" s="323"/>
      <c r="Z806" s="323"/>
      <c r="AA806" s="323"/>
      <c r="AB806" s="323"/>
      <c r="AC806" s="323"/>
      <c r="AD806" s="323"/>
      <c r="AE806" s="323"/>
      <c r="AF806" s="323"/>
    </row>
    <row r="807" spans="12:32" x14ac:dyDescent="0.2">
      <c r="L807" s="323"/>
      <c r="M807" s="323"/>
      <c r="N807" s="323"/>
      <c r="O807" s="323"/>
      <c r="P807" s="323"/>
      <c r="Q807" s="323"/>
      <c r="R807" s="323"/>
      <c r="S807" s="323"/>
      <c r="T807" s="323"/>
      <c r="U807" s="323"/>
      <c r="V807" s="323"/>
      <c r="W807" s="323"/>
      <c r="X807" s="323"/>
      <c r="Y807" s="323"/>
      <c r="Z807" s="323"/>
      <c r="AA807" s="323"/>
      <c r="AB807" s="323"/>
      <c r="AC807" s="323"/>
      <c r="AD807" s="323"/>
      <c r="AE807" s="323"/>
      <c r="AF807" s="323"/>
    </row>
    <row r="808" spans="12:32" x14ac:dyDescent="0.2">
      <c r="L808" s="323"/>
      <c r="M808" s="323"/>
      <c r="N808" s="323"/>
      <c r="O808" s="323"/>
      <c r="P808" s="323"/>
      <c r="Q808" s="323"/>
      <c r="R808" s="323"/>
      <c r="S808" s="323"/>
      <c r="T808" s="323"/>
      <c r="U808" s="323"/>
      <c r="V808" s="323"/>
      <c r="W808" s="323"/>
      <c r="X808" s="323"/>
      <c r="Y808" s="323"/>
      <c r="Z808" s="323"/>
      <c r="AA808" s="323"/>
      <c r="AB808" s="323"/>
      <c r="AC808" s="323"/>
      <c r="AD808" s="323"/>
      <c r="AE808" s="323"/>
      <c r="AF808" s="323"/>
    </row>
    <row r="809" spans="12:32" x14ac:dyDescent="0.2">
      <c r="L809" s="323"/>
      <c r="M809" s="323"/>
      <c r="N809" s="323"/>
      <c r="O809" s="323"/>
      <c r="P809" s="323"/>
      <c r="Q809" s="323"/>
      <c r="R809" s="323"/>
      <c r="S809" s="323"/>
      <c r="T809" s="323"/>
      <c r="U809" s="323"/>
      <c r="V809" s="323"/>
      <c r="W809" s="323"/>
      <c r="X809" s="323"/>
      <c r="Y809" s="323"/>
      <c r="Z809" s="323"/>
      <c r="AA809" s="323"/>
      <c r="AB809" s="323"/>
      <c r="AC809" s="323"/>
      <c r="AD809" s="323"/>
      <c r="AE809" s="323"/>
      <c r="AF809" s="323"/>
    </row>
    <row r="810" spans="12:32" x14ac:dyDescent="0.2">
      <c r="L810" s="323"/>
      <c r="M810" s="323"/>
      <c r="N810" s="323"/>
      <c r="O810" s="323"/>
      <c r="P810" s="323"/>
      <c r="Q810" s="323"/>
      <c r="R810" s="323"/>
      <c r="S810" s="323"/>
      <c r="T810" s="323"/>
      <c r="U810" s="323"/>
      <c r="V810" s="323"/>
      <c r="W810" s="323"/>
      <c r="X810" s="323"/>
      <c r="Y810" s="323"/>
      <c r="Z810" s="323"/>
      <c r="AA810" s="323"/>
      <c r="AB810" s="323"/>
      <c r="AC810" s="323"/>
      <c r="AD810" s="323"/>
      <c r="AE810" s="323"/>
      <c r="AF810" s="323"/>
    </row>
    <row r="811" spans="12:32" x14ac:dyDescent="0.2">
      <c r="L811" s="323"/>
      <c r="M811" s="323"/>
      <c r="N811" s="323"/>
      <c r="O811" s="323"/>
      <c r="P811" s="323"/>
      <c r="Q811" s="323"/>
      <c r="R811" s="323"/>
      <c r="S811" s="323"/>
      <c r="T811" s="323"/>
      <c r="U811" s="323"/>
      <c r="V811" s="323"/>
      <c r="W811" s="323"/>
      <c r="X811" s="323"/>
      <c r="Y811" s="323"/>
      <c r="Z811" s="323"/>
      <c r="AA811" s="323"/>
      <c r="AB811" s="323"/>
      <c r="AC811" s="323"/>
      <c r="AD811" s="323"/>
      <c r="AE811" s="323"/>
      <c r="AF811" s="323"/>
    </row>
    <row r="812" spans="12:32" x14ac:dyDescent="0.2">
      <c r="L812" s="323"/>
      <c r="M812" s="323"/>
      <c r="N812" s="323"/>
      <c r="O812" s="323"/>
      <c r="P812" s="323"/>
      <c r="Q812" s="323"/>
      <c r="R812" s="323"/>
      <c r="S812" s="323"/>
      <c r="T812" s="323"/>
      <c r="U812" s="323"/>
      <c r="V812" s="323"/>
      <c r="W812" s="323"/>
      <c r="X812" s="323"/>
      <c r="Y812" s="323"/>
      <c r="Z812" s="323"/>
      <c r="AA812" s="323"/>
      <c r="AB812" s="323"/>
      <c r="AC812" s="323"/>
      <c r="AD812" s="323"/>
      <c r="AE812" s="323"/>
      <c r="AF812" s="323"/>
    </row>
    <row r="813" spans="12:32" x14ac:dyDescent="0.2">
      <c r="L813" s="323"/>
      <c r="M813" s="323"/>
      <c r="N813" s="323"/>
      <c r="O813" s="323"/>
      <c r="P813" s="323"/>
      <c r="Q813" s="323"/>
      <c r="R813" s="323"/>
      <c r="S813" s="323"/>
      <c r="T813" s="323"/>
      <c r="U813" s="323"/>
      <c r="V813" s="323"/>
      <c r="W813" s="323"/>
      <c r="X813" s="323"/>
      <c r="Y813" s="323"/>
      <c r="Z813" s="323"/>
      <c r="AA813" s="323"/>
      <c r="AB813" s="323"/>
      <c r="AC813" s="323"/>
      <c r="AD813" s="323"/>
      <c r="AE813" s="323"/>
      <c r="AF813" s="323"/>
    </row>
    <row r="814" spans="12:32" x14ac:dyDescent="0.2">
      <c r="L814" s="323"/>
      <c r="M814" s="323"/>
      <c r="N814" s="323"/>
      <c r="O814" s="323"/>
      <c r="P814" s="323"/>
      <c r="Q814" s="323"/>
      <c r="R814" s="323"/>
      <c r="S814" s="323"/>
      <c r="T814" s="323"/>
      <c r="U814" s="323"/>
      <c r="V814" s="323"/>
      <c r="W814" s="323"/>
      <c r="X814" s="323"/>
      <c r="Y814" s="323"/>
      <c r="Z814" s="323"/>
      <c r="AA814" s="323"/>
      <c r="AB814" s="323"/>
      <c r="AC814" s="323"/>
      <c r="AD814" s="323"/>
      <c r="AE814" s="323"/>
      <c r="AF814" s="323"/>
    </row>
    <row r="815" spans="12:32" x14ac:dyDescent="0.2">
      <c r="L815" s="323"/>
      <c r="M815" s="323"/>
      <c r="N815" s="323"/>
      <c r="O815" s="323"/>
      <c r="P815" s="323"/>
      <c r="Q815" s="323"/>
      <c r="R815" s="323"/>
      <c r="S815" s="323"/>
      <c r="T815" s="323"/>
      <c r="U815" s="323"/>
      <c r="V815" s="323"/>
      <c r="W815" s="323"/>
      <c r="X815" s="323"/>
      <c r="Y815" s="323"/>
      <c r="Z815" s="323"/>
      <c r="AA815" s="323"/>
      <c r="AB815" s="323"/>
      <c r="AC815" s="323"/>
      <c r="AD815" s="323"/>
      <c r="AE815" s="323"/>
      <c r="AF815" s="323"/>
    </row>
    <row r="816" spans="12:32" x14ac:dyDescent="0.2">
      <c r="L816" s="323"/>
      <c r="M816" s="323"/>
      <c r="N816" s="323"/>
      <c r="O816" s="323"/>
      <c r="P816" s="323"/>
      <c r="Q816" s="323"/>
      <c r="R816" s="323"/>
      <c r="S816" s="323"/>
      <c r="T816" s="323"/>
      <c r="U816" s="323"/>
      <c r="V816" s="323"/>
      <c r="W816" s="323"/>
      <c r="X816" s="323"/>
      <c r="Y816" s="323"/>
      <c r="Z816" s="323"/>
      <c r="AA816" s="323"/>
      <c r="AB816" s="323"/>
      <c r="AC816" s="323"/>
      <c r="AD816" s="323"/>
      <c r="AE816" s="323"/>
      <c r="AF816" s="323"/>
    </row>
    <row r="817" spans="12:32" x14ac:dyDescent="0.2">
      <c r="L817" s="323"/>
      <c r="M817" s="323"/>
      <c r="N817" s="323"/>
      <c r="O817" s="323"/>
      <c r="P817" s="323"/>
      <c r="Q817" s="323"/>
      <c r="R817" s="323"/>
      <c r="S817" s="323"/>
      <c r="T817" s="323"/>
      <c r="U817" s="323"/>
      <c r="V817" s="323"/>
      <c r="W817" s="323"/>
      <c r="X817" s="323"/>
      <c r="Y817" s="323"/>
      <c r="Z817" s="323"/>
      <c r="AA817" s="323"/>
      <c r="AB817" s="323"/>
      <c r="AC817" s="323"/>
      <c r="AD817" s="323"/>
      <c r="AE817" s="323"/>
      <c r="AF817" s="323"/>
    </row>
    <row r="818" spans="12:32" x14ac:dyDescent="0.2">
      <c r="L818" s="323"/>
      <c r="M818" s="323"/>
      <c r="N818" s="323"/>
      <c r="O818" s="323"/>
      <c r="P818" s="323"/>
      <c r="Q818" s="323"/>
      <c r="R818" s="323"/>
      <c r="S818" s="323"/>
      <c r="T818" s="323"/>
      <c r="U818" s="323"/>
      <c r="V818" s="323"/>
      <c r="W818" s="323"/>
      <c r="X818" s="323"/>
      <c r="Y818" s="323"/>
      <c r="Z818" s="323"/>
      <c r="AA818" s="323"/>
      <c r="AB818" s="323"/>
      <c r="AC818" s="323"/>
      <c r="AD818" s="323"/>
      <c r="AE818" s="323"/>
      <c r="AF818" s="323"/>
    </row>
    <row r="819" spans="12:32" x14ac:dyDescent="0.2">
      <c r="L819" s="323"/>
      <c r="M819" s="323"/>
      <c r="N819" s="323"/>
      <c r="O819" s="323"/>
      <c r="P819" s="323"/>
      <c r="Q819" s="323"/>
      <c r="R819" s="323"/>
      <c r="S819" s="323"/>
      <c r="T819" s="323"/>
      <c r="U819" s="323"/>
      <c r="V819" s="323"/>
      <c r="W819" s="323"/>
      <c r="X819" s="323"/>
      <c r="Y819" s="323"/>
      <c r="Z819" s="323"/>
      <c r="AA819" s="323"/>
      <c r="AB819" s="323"/>
      <c r="AC819" s="323"/>
      <c r="AD819" s="323"/>
      <c r="AE819" s="323"/>
      <c r="AF819" s="323"/>
    </row>
    <row r="820" spans="12:32" x14ac:dyDescent="0.2">
      <c r="L820" s="323"/>
      <c r="M820" s="323"/>
      <c r="N820" s="323"/>
      <c r="O820" s="323"/>
      <c r="P820" s="323"/>
      <c r="Q820" s="323"/>
      <c r="R820" s="323"/>
      <c r="S820" s="323"/>
      <c r="T820" s="323"/>
      <c r="U820" s="323"/>
      <c r="V820" s="323"/>
      <c r="W820" s="323"/>
      <c r="X820" s="323"/>
      <c r="Y820" s="323"/>
      <c r="Z820" s="323"/>
      <c r="AA820" s="323"/>
      <c r="AB820" s="323"/>
      <c r="AC820" s="323"/>
      <c r="AD820" s="323"/>
      <c r="AE820" s="323"/>
      <c r="AF820" s="323"/>
    </row>
    <row r="821" spans="12:32" x14ac:dyDescent="0.2">
      <c r="L821" s="323"/>
      <c r="M821" s="323"/>
      <c r="N821" s="323"/>
      <c r="O821" s="323"/>
      <c r="P821" s="323"/>
      <c r="Q821" s="323"/>
      <c r="R821" s="323"/>
      <c r="S821" s="323"/>
      <c r="T821" s="323"/>
      <c r="U821" s="323"/>
      <c r="V821" s="323"/>
      <c r="W821" s="323"/>
      <c r="X821" s="323"/>
      <c r="Y821" s="323"/>
      <c r="Z821" s="323"/>
      <c r="AA821" s="323"/>
      <c r="AB821" s="323"/>
      <c r="AC821" s="323"/>
      <c r="AD821" s="323"/>
      <c r="AE821" s="323"/>
      <c r="AF821" s="323"/>
    </row>
    <row r="822" spans="12:32" x14ac:dyDescent="0.2">
      <c r="L822" s="323"/>
      <c r="M822" s="323"/>
      <c r="N822" s="323"/>
      <c r="O822" s="323"/>
      <c r="P822" s="323"/>
      <c r="Q822" s="323"/>
      <c r="R822" s="323"/>
      <c r="S822" s="323"/>
      <c r="T822" s="323"/>
      <c r="U822" s="323"/>
      <c r="V822" s="323"/>
      <c r="W822" s="323"/>
      <c r="X822" s="323"/>
      <c r="Y822" s="323"/>
      <c r="Z822" s="323"/>
      <c r="AA822" s="323"/>
      <c r="AB822" s="323"/>
      <c r="AC822" s="323"/>
      <c r="AD822" s="323"/>
      <c r="AE822" s="323"/>
      <c r="AF822" s="323"/>
    </row>
    <row r="823" spans="12:32" x14ac:dyDescent="0.2">
      <c r="L823" s="323"/>
      <c r="M823" s="323"/>
      <c r="N823" s="323"/>
      <c r="O823" s="323"/>
      <c r="P823" s="323"/>
      <c r="Q823" s="323"/>
      <c r="R823" s="323"/>
      <c r="S823" s="323"/>
      <c r="T823" s="323"/>
      <c r="U823" s="323"/>
      <c r="V823" s="323"/>
      <c r="W823" s="323"/>
      <c r="X823" s="323"/>
      <c r="Y823" s="323"/>
      <c r="Z823" s="323"/>
      <c r="AA823" s="323"/>
      <c r="AB823" s="323"/>
      <c r="AC823" s="323"/>
      <c r="AD823" s="323"/>
      <c r="AE823" s="323"/>
      <c r="AF823" s="323"/>
    </row>
    <row r="824" spans="12:32" x14ac:dyDescent="0.2">
      <c r="L824" s="323"/>
      <c r="M824" s="323"/>
      <c r="N824" s="323"/>
      <c r="O824" s="323"/>
      <c r="P824" s="323"/>
      <c r="Q824" s="323"/>
      <c r="R824" s="323"/>
      <c r="S824" s="323"/>
      <c r="T824" s="323"/>
      <c r="U824" s="323"/>
      <c r="V824" s="323"/>
      <c r="W824" s="323"/>
      <c r="X824" s="323"/>
      <c r="Y824" s="323"/>
      <c r="Z824" s="323"/>
      <c r="AA824" s="323"/>
      <c r="AB824" s="323"/>
      <c r="AC824" s="323"/>
      <c r="AD824" s="323"/>
      <c r="AE824" s="323"/>
      <c r="AF824" s="323"/>
    </row>
    <row r="825" spans="12:32" x14ac:dyDescent="0.2">
      <c r="L825" s="323"/>
      <c r="M825" s="323"/>
      <c r="N825" s="323"/>
      <c r="O825" s="323"/>
      <c r="P825" s="323"/>
      <c r="Q825" s="323"/>
      <c r="R825" s="323"/>
      <c r="S825" s="323"/>
      <c r="T825" s="323"/>
      <c r="U825" s="323"/>
      <c r="V825" s="323"/>
      <c r="W825" s="323"/>
      <c r="X825" s="323"/>
      <c r="Y825" s="323"/>
      <c r="Z825" s="323"/>
      <c r="AA825" s="323"/>
      <c r="AB825" s="323"/>
      <c r="AC825" s="323"/>
      <c r="AD825" s="323"/>
      <c r="AE825" s="323"/>
      <c r="AF825" s="323"/>
    </row>
    <row r="826" spans="12:32" x14ac:dyDescent="0.2">
      <c r="L826" s="323"/>
      <c r="M826" s="323"/>
      <c r="N826" s="323"/>
      <c r="O826" s="323"/>
      <c r="P826" s="323"/>
      <c r="Q826" s="323"/>
      <c r="R826" s="323"/>
      <c r="S826" s="323"/>
      <c r="T826" s="323"/>
      <c r="U826" s="323"/>
      <c r="V826" s="323"/>
      <c r="W826" s="323"/>
      <c r="X826" s="323"/>
      <c r="Y826" s="323"/>
      <c r="Z826" s="323"/>
      <c r="AA826" s="323"/>
      <c r="AB826" s="323"/>
      <c r="AC826" s="323"/>
      <c r="AD826" s="323"/>
      <c r="AE826" s="323"/>
      <c r="AF826" s="323"/>
    </row>
    <row r="827" spans="12:32" x14ac:dyDescent="0.2">
      <c r="L827" s="323"/>
      <c r="M827" s="323"/>
      <c r="N827" s="323"/>
      <c r="O827" s="323"/>
      <c r="P827" s="323"/>
      <c r="Q827" s="323"/>
      <c r="R827" s="323"/>
      <c r="S827" s="323"/>
      <c r="T827" s="323"/>
      <c r="U827" s="323"/>
      <c r="V827" s="323"/>
      <c r="W827" s="323"/>
      <c r="X827" s="323"/>
      <c r="Y827" s="323"/>
      <c r="Z827" s="323"/>
      <c r="AA827" s="323"/>
      <c r="AB827" s="323"/>
      <c r="AC827" s="323"/>
      <c r="AD827" s="323"/>
      <c r="AE827" s="323"/>
      <c r="AF827" s="323"/>
    </row>
    <row r="828" spans="12:32" x14ac:dyDescent="0.2">
      <c r="L828" s="323"/>
      <c r="M828" s="323"/>
      <c r="N828" s="323"/>
      <c r="O828" s="323"/>
      <c r="P828" s="323"/>
      <c r="Q828" s="323"/>
      <c r="R828" s="323"/>
      <c r="S828" s="323"/>
      <c r="T828" s="323"/>
      <c r="U828" s="323"/>
      <c r="V828" s="323"/>
      <c r="W828" s="323"/>
      <c r="X828" s="323"/>
      <c r="Y828" s="323"/>
      <c r="Z828" s="323"/>
      <c r="AA828" s="323"/>
      <c r="AB828" s="323"/>
      <c r="AC828" s="323"/>
      <c r="AD828" s="323"/>
      <c r="AE828" s="323"/>
      <c r="AF828" s="323"/>
    </row>
    <row r="829" spans="12:32" x14ac:dyDescent="0.2">
      <c r="L829" s="323"/>
      <c r="M829" s="323"/>
      <c r="N829" s="323"/>
      <c r="O829" s="323"/>
      <c r="P829" s="323"/>
      <c r="Q829" s="323"/>
      <c r="R829" s="323"/>
      <c r="S829" s="323"/>
      <c r="T829" s="323"/>
      <c r="U829" s="323"/>
      <c r="V829" s="323"/>
      <c r="W829" s="323"/>
      <c r="X829" s="323"/>
      <c r="Y829" s="323"/>
      <c r="Z829" s="323"/>
      <c r="AA829" s="323"/>
      <c r="AB829" s="323"/>
      <c r="AC829" s="323"/>
      <c r="AD829" s="323"/>
      <c r="AE829" s="323"/>
      <c r="AF829" s="323"/>
    </row>
    <row r="830" spans="12:32" x14ac:dyDescent="0.2">
      <c r="L830" s="323"/>
      <c r="M830" s="323"/>
      <c r="N830" s="323"/>
      <c r="O830" s="323"/>
      <c r="P830" s="323"/>
      <c r="Q830" s="323"/>
      <c r="R830" s="323"/>
      <c r="S830" s="323"/>
      <c r="T830" s="323"/>
      <c r="U830" s="323"/>
      <c r="V830" s="323"/>
      <c r="W830" s="323"/>
      <c r="X830" s="323"/>
      <c r="Y830" s="323"/>
      <c r="Z830" s="323"/>
      <c r="AA830" s="323"/>
      <c r="AB830" s="323"/>
      <c r="AC830" s="323"/>
      <c r="AD830" s="323"/>
      <c r="AE830" s="323"/>
      <c r="AF830" s="323"/>
    </row>
    <row r="831" spans="12:32" x14ac:dyDescent="0.2">
      <c r="L831" s="323"/>
      <c r="M831" s="323"/>
      <c r="N831" s="323"/>
      <c r="O831" s="323"/>
      <c r="P831" s="323"/>
      <c r="Q831" s="323"/>
      <c r="R831" s="323"/>
      <c r="S831" s="323"/>
      <c r="T831" s="323"/>
      <c r="U831" s="323"/>
      <c r="V831" s="323"/>
      <c r="W831" s="323"/>
      <c r="X831" s="323"/>
      <c r="Y831" s="323"/>
      <c r="Z831" s="323"/>
      <c r="AA831" s="323"/>
      <c r="AB831" s="323"/>
      <c r="AC831" s="323"/>
      <c r="AD831" s="323"/>
      <c r="AE831" s="323"/>
      <c r="AF831" s="323"/>
    </row>
    <row r="832" spans="12:32" x14ac:dyDescent="0.2">
      <c r="L832" s="323"/>
      <c r="M832" s="323"/>
      <c r="N832" s="323"/>
      <c r="O832" s="323"/>
      <c r="P832" s="323"/>
      <c r="Q832" s="323"/>
      <c r="R832" s="323"/>
      <c r="S832" s="323"/>
      <c r="T832" s="323"/>
      <c r="U832" s="323"/>
      <c r="V832" s="323"/>
      <c r="W832" s="323"/>
      <c r="X832" s="323"/>
      <c r="Y832" s="323"/>
      <c r="Z832" s="323"/>
      <c r="AA832" s="323"/>
      <c r="AB832" s="323"/>
      <c r="AC832" s="323"/>
      <c r="AD832" s="323"/>
      <c r="AE832" s="323"/>
      <c r="AF832" s="323"/>
    </row>
    <row r="833" spans="12:32" x14ac:dyDescent="0.2">
      <c r="L833" s="323"/>
      <c r="M833" s="323"/>
      <c r="N833" s="323"/>
      <c r="O833" s="323"/>
      <c r="P833" s="323"/>
      <c r="Q833" s="323"/>
      <c r="R833" s="323"/>
      <c r="S833" s="323"/>
      <c r="T833" s="323"/>
      <c r="U833" s="323"/>
      <c r="V833" s="323"/>
      <c r="W833" s="323"/>
      <c r="X833" s="323"/>
      <c r="Y833" s="323"/>
      <c r="Z833" s="323"/>
      <c r="AA833" s="323"/>
      <c r="AB833" s="323"/>
      <c r="AC833" s="323"/>
      <c r="AD833" s="323"/>
      <c r="AE833" s="323"/>
      <c r="AF833" s="323"/>
    </row>
    <row r="834" spans="12:32" x14ac:dyDescent="0.2">
      <c r="L834" s="323"/>
      <c r="M834" s="323"/>
      <c r="N834" s="323"/>
      <c r="O834" s="323"/>
      <c r="P834" s="323"/>
      <c r="Q834" s="323"/>
      <c r="R834" s="323"/>
      <c r="S834" s="323"/>
      <c r="T834" s="323"/>
      <c r="U834" s="323"/>
      <c r="V834" s="323"/>
      <c r="W834" s="323"/>
      <c r="X834" s="323"/>
      <c r="Y834" s="323"/>
      <c r="Z834" s="323"/>
      <c r="AA834" s="323"/>
      <c r="AB834" s="323"/>
      <c r="AC834" s="323"/>
      <c r="AD834" s="323"/>
      <c r="AE834" s="323"/>
      <c r="AF834" s="323"/>
    </row>
    <row r="835" spans="12:32" x14ac:dyDescent="0.2">
      <c r="L835" s="323"/>
      <c r="M835" s="323"/>
      <c r="N835" s="323"/>
      <c r="O835" s="323"/>
      <c r="P835" s="323"/>
      <c r="Q835" s="323"/>
      <c r="R835" s="323"/>
      <c r="S835" s="323"/>
      <c r="T835" s="323"/>
      <c r="U835" s="323"/>
      <c r="V835" s="323"/>
      <c r="W835" s="323"/>
      <c r="X835" s="323"/>
      <c r="Y835" s="323"/>
      <c r="Z835" s="323"/>
      <c r="AA835" s="323"/>
      <c r="AB835" s="323"/>
      <c r="AC835" s="323"/>
      <c r="AD835" s="323"/>
      <c r="AE835" s="323"/>
      <c r="AF835" s="323"/>
    </row>
    <row r="836" spans="12:32" x14ac:dyDescent="0.2">
      <c r="L836" s="323"/>
      <c r="M836" s="323"/>
      <c r="N836" s="323"/>
      <c r="O836" s="323"/>
      <c r="P836" s="323"/>
      <c r="Q836" s="323"/>
      <c r="R836" s="323"/>
      <c r="S836" s="323"/>
      <c r="T836" s="323"/>
      <c r="U836" s="323"/>
      <c r="V836" s="323"/>
      <c r="W836" s="323"/>
      <c r="X836" s="323"/>
      <c r="Y836" s="323"/>
      <c r="Z836" s="323"/>
      <c r="AA836" s="323"/>
      <c r="AB836" s="323"/>
      <c r="AC836" s="323"/>
      <c r="AD836" s="323"/>
      <c r="AE836" s="323"/>
      <c r="AF836" s="323"/>
    </row>
    <row r="837" spans="12:32" x14ac:dyDescent="0.2">
      <c r="L837" s="323"/>
      <c r="M837" s="323"/>
      <c r="N837" s="323"/>
      <c r="O837" s="323"/>
      <c r="P837" s="323"/>
      <c r="Q837" s="323"/>
      <c r="R837" s="323"/>
      <c r="S837" s="323"/>
      <c r="T837" s="323"/>
      <c r="U837" s="323"/>
      <c r="V837" s="323"/>
      <c r="W837" s="323"/>
      <c r="X837" s="323"/>
      <c r="Y837" s="323"/>
      <c r="Z837" s="323"/>
      <c r="AA837" s="323"/>
      <c r="AB837" s="323"/>
      <c r="AC837" s="323"/>
      <c r="AD837" s="323"/>
      <c r="AE837" s="323"/>
      <c r="AF837" s="323"/>
    </row>
    <row r="838" spans="12:32" x14ac:dyDescent="0.2">
      <c r="L838" s="323"/>
      <c r="M838" s="323"/>
      <c r="N838" s="323"/>
      <c r="O838" s="323"/>
      <c r="P838" s="323"/>
      <c r="Q838" s="323"/>
      <c r="R838" s="323"/>
      <c r="S838" s="323"/>
      <c r="T838" s="323"/>
      <c r="U838" s="323"/>
      <c r="V838" s="323"/>
      <c r="W838" s="323"/>
      <c r="X838" s="323"/>
      <c r="Y838" s="323"/>
      <c r="Z838" s="323"/>
      <c r="AA838" s="323"/>
      <c r="AB838" s="323"/>
      <c r="AC838" s="323"/>
      <c r="AD838" s="323"/>
      <c r="AE838" s="323"/>
      <c r="AF838" s="324"/>
    </row>
    <row r="839" spans="12:32" x14ac:dyDescent="0.2">
      <c r="L839" s="323"/>
      <c r="M839" s="323"/>
      <c r="N839" s="323"/>
      <c r="O839" s="323"/>
      <c r="P839" s="323"/>
      <c r="Q839" s="323"/>
      <c r="R839" s="323"/>
      <c r="S839" s="323"/>
      <c r="T839" s="323"/>
      <c r="U839" s="323"/>
      <c r="V839" s="323"/>
      <c r="W839" s="323"/>
      <c r="X839" s="323"/>
      <c r="Y839" s="323"/>
      <c r="Z839" s="323"/>
      <c r="AA839" s="323"/>
      <c r="AB839" s="323"/>
      <c r="AC839" s="323"/>
      <c r="AD839" s="323"/>
      <c r="AE839" s="323"/>
      <c r="AF839" s="323"/>
    </row>
    <row r="840" spans="12:32" x14ac:dyDescent="0.2">
      <c r="L840" s="323"/>
      <c r="M840" s="323"/>
      <c r="N840" s="323"/>
      <c r="O840" s="323"/>
      <c r="P840" s="323"/>
      <c r="Q840" s="323"/>
      <c r="R840" s="323"/>
      <c r="S840" s="323"/>
      <c r="T840" s="323"/>
      <c r="U840" s="323"/>
      <c r="V840" s="323"/>
      <c r="W840" s="323"/>
      <c r="X840" s="323"/>
      <c r="Y840" s="323"/>
      <c r="Z840" s="323"/>
      <c r="AA840" s="323"/>
      <c r="AB840" s="323"/>
      <c r="AC840" s="323"/>
      <c r="AD840" s="323"/>
      <c r="AE840" s="323"/>
      <c r="AF840" s="323"/>
    </row>
    <row r="841" spans="12:32" x14ac:dyDescent="0.2">
      <c r="L841" s="323"/>
      <c r="M841" s="323"/>
      <c r="N841" s="323"/>
      <c r="O841" s="323"/>
      <c r="P841" s="323"/>
      <c r="Q841" s="323"/>
      <c r="R841" s="323"/>
      <c r="S841" s="323"/>
      <c r="T841" s="323"/>
      <c r="U841" s="323"/>
      <c r="V841" s="323"/>
      <c r="W841" s="323"/>
      <c r="X841" s="323"/>
      <c r="Y841" s="323"/>
      <c r="Z841" s="323"/>
      <c r="AA841" s="323"/>
      <c r="AB841" s="323"/>
      <c r="AC841" s="323"/>
      <c r="AD841" s="323"/>
      <c r="AE841" s="323"/>
      <c r="AF841" s="323"/>
    </row>
    <row r="842" spans="12:32" x14ac:dyDescent="0.2">
      <c r="L842" s="323"/>
      <c r="M842" s="323"/>
      <c r="N842" s="323"/>
      <c r="O842" s="323"/>
      <c r="P842" s="323"/>
      <c r="Q842" s="323"/>
      <c r="R842" s="323"/>
      <c r="S842" s="323"/>
      <c r="T842" s="323"/>
      <c r="U842" s="323"/>
      <c r="V842" s="323"/>
      <c r="W842" s="323"/>
      <c r="X842" s="323"/>
      <c r="Y842" s="323"/>
      <c r="Z842" s="323"/>
      <c r="AA842" s="323"/>
      <c r="AB842" s="323"/>
      <c r="AC842" s="323"/>
      <c r="AD842" s="323"/>
      <c r="AE842" s="323"/>
      <c r="AF842" s="323"/>
    </row>
    <row r="843" spans="12:32" x14ac:dyDescent="0.2">
      <c r="L843" s="323"/>
      <c r="M843" s="323"/>
      <c r="N843" s="323"/>
      <c r="O843" s="323"/>
      <c r="P843" s="323"/>
      <c r="Q843" s="323"/>
      <c r="R843" s="323"/>
      <c r="S843" s="323"/>
      <c r="T843" s="323"/>
      <c r="U843" s="323"/>
      <c r="V843" s="323"/>
      <c r="W843" s="323"/>
      <c r="X843" s="323"/>
      <c r="Y843" s="323"/>
      <c r="Z843" s="323"/>
      <c r="AA843" s="323"/>
      <c r="AB843" s="323"/>
      <c r="AC843" s="323"/>
      <c r="AD843" s="323"/>
      <c r="AE843" s="323"/>
      <c r="AF843" s="323"/>
    </row>
    <row r="844" spans="12:32" x14ac:dyDescent="0.2">
      <c r="L844" s="323"/>
      <c r="M844" s="323"/>
      <c r="N844" s="323"/>
      <c r="O844" s="323"/>
      <c r="P844" s="323"/>
      <c r="Q844" s="323"/>
      <c r="R844" s="323"/>
      <c r="S844" s="323"/>
      <c r="T844" s="323"/>
      <c r="U844" s="323"/>
      <c r="V844" s="323"/>
      <c r="W844" s="323"/>
      <c r="X844" s="323"/>
      <c r="Y844" s="323"/>
      <c r="Z844" s="323"/>
      <c r="AA844" s="323"/>
      <c r="AB844" s="323"/>
      <c r="AC844" s="323"/>
      <c r="AD844" s="323"/>
      <c r="AE844" s="323"/>
      <c r="AF844" s="323"/>
    </row>
    <row r="845" spans="12:32" x14ac:dyDescent="0.2">
      <c r="L845" s="323"/>
      <c r="M845" s="323"/>
      <c r="N845" s="323"/>
      <c r="O845" s="323"/>
      <c r="P845" s="323"/>
      <c r="Q845" s="323"/>
      <c r="R845" s="323"/>
      <c r="S845" s="323"/>
      <c r="T845" s="323"/>
      <c r="U845" s="323"/>
      <c r="V845" s="323"/>
      <c r="W845" s="323"/>
      <c r="X845" s="323"/>
      <c r="Y845" s="323"/>
      <c r="Z845" s="323"/>
      <c r="AA845" s="323"/>
      <c r="AB845" s="323"/>
      <c r="AC845" s="323"/>
      <c r="AD845" s="323"/>
      <c r="AE845" s="323"/>
      <c r="AF845" s="323"/>
    </row>
    <row r="846" spans="12:32" x14ac:dyDescent="0.2">
      <c r="L846" s="323"/>
      <c r="M846" s="323"/>
      <c r="N846" s="323"/>
      <c r="O846" s="323"/>
      <c r="P846" s="323"/>
      <c r="Q846" s="323"/>
      <c r="R846" s="323"/>
      <c r="S846" s="323"/>
      <c r="T846" s="323"/>
      <c r="U846" s="323"/>
      <c r="V846" s="323"/>
      <c r="W846" s="323"/>
      <c r="X846" s="323"/>
      <c r="Y846" s="323"/>
      <c r="Z846" s="323"/>
      <c r="AA846" s="323"/>
      <c r="AB846" s="323"/>
      <c r="AC846" s="323"/>
      <c r="AD846" s="323"/>
      <c r="AE846" s="323"/>
      <c r="AF846" s="323"/>
    </row>
    <row r="847" spans="12:32" x14ac:dyDescent="0.2">
      <c r="L847" s="323"/>
      <c r="M847" s="323"/>
      <c r="N847" s="323"/>
      <c r="O847" s="323"/>
      <c r="P847" s="323"/>
      <c r="Q847" s="323"/>
      <c r="R847" s="323"/>
      <c r="S847" s="323"/>
      <c r="T847" s="323"/>
      <c r="U847" s="323"/>
      <c r="V847" s="323"/>
      <c r="W847" s="323"/>
      <c r="X847" s="323"/>
      <c r="Y847" s="323"/>
      <c r="Z847" s="323"/>
      <c r="AA847" s="323"/>
      <c r="AB847" s="323"/>
      <c r="AC847" s="323"/>
      <c r="AD847" s="323"/>
      <c r="AE847" s="323"/>
      <c r="AF847" s="323"/>
    </row>
    <row r="848" spans="12:32" x14ac:dyDescent="0.2">
      <c r="L848" s="323"/>
      <c r="M848" s="323"/>
      <c r="N848" s="323"/>
      <c r="O848" s="323"/>
      <c r="P848" s="323"/>
      <c r="Q848" s="323"/>
      <c r="R848" s="323"/>
      <c r="S848" s="323"/>
      <c r="T848" s="323"/>
      <c r="U848" s="323"/>
      <c r="V848" s="323"/>
      <c r="W848" s="323"/>
      <c r="X848" s="323"/>
      <c r="Y848" s="323"/>
      <c r="Z848" s="323"/>
      <c r="AA848" s="323"/>
      <c r="AB848" s="323"/>
      <c r="AC848" s="323"/>
      <c r="AD848" s="323"/>
      <c r="AE848" s="323"/>
      <c r="AF848" s="323"/>
    </row>
    <row r="849" spans="12:32" x14ac:dyDescent="0.2">
      <c r="L849" s="323"/>
      <c r="M849" s="323"/>
      <c r="N849" s="323"/>
      <c r="O849" s="323"/>
      <c r="P849" s="323"/>
      <c r="Q849" s="323"/>
      <c r="R849" s="323"/>
      <c r="S849" s="323"/>
      <c r="T849" s="323"/>
      <c r="U849" s="323"/>
      <c r="V849" s="323"/>
      <c r="W849" s="323"/>
      <c r="X849" s="323"/>
      <c r="Y849" s="323"/>
      <c r="Z849" s="323"/>
      <c r="AA849" s="323"/>
      <c r="AB849" s="323"/>
      <c r="AC849" s="323"/>
      <c r="AD849" s="323"/>
      <c r="AE849" s="323"/>
      <c r="AF849" s="323"/>
    </row>
    <row r="850" spans="12:32" x14ac:dyDescent="0.2">
      <c r="L850" s="323"/>
      <c r="M850" s="323"/>
      <c r="N850" s="323"/>
      <c r="O850" s="323"/>
      <c r="P850" s="323"/>
      <c r="Q850" s="323"/>
      <c r="R850" s="323"/>
      <c r="S850" s="323"/>
      <c r="T850" s="323"/>
      <c r="U850" s="323"/>
      <c r="V850" s="323"/>
      <c r="W850" s="323"/>
      <c r="X850" s="323"/>
      <c r="Y850" s="323"/>
      <c r="Z850" s="323"/>
      <c r="AA850" s="323"/>
      <c r="AB850" s="323"/>
      <c r="AC850" s="323"/>
      <c r="AD850" s="323"/>
      <c r="AE850" s="323"/>
      <c r="AF850" s="323"/>
    </row>
    <row r="851" spans="12:32" x14ac:dyDescent="0.2">
      <c r="L851" s="323"/>
      <c r="M851" s="323"/>
      <c r="N851" s="323"/>
      <c r="O851" s="323"/>
      <c r="P851" s="323"/>
      <c r="Q851" s="323"/>
      <c r="R851" s="323"/>
      <c r="S851" s="323"/>
      <c r="T851" s="323"/>
      <c r="U851" s="323"/>
      <c r="V851" s="323"/>
      <c r="W851" s="323"/>
      <c r="X851" s="323"/>
      <c r="Y851" s="323"/>
      <c r="Z851" s="323"/>
      <c r="AA851" s="323"/>
      <c r="AB851" s="323"/>
      <c r="AC851" s="323"/>
      <c r="AD851" s="323"/>
      <c r="AE851" s="323"/>
      <c r="AF851" s="323"/>
    </row>
    <row r="852" spans="12:32" x14ac:dyDescent="0.2">
      <c r="L852" s="323"/>
      <c r="M852" s="323"/>
      <c r="N852" s="323"/>
      <c r="O852" s="323"/>
      <c r="P852" s="323"/>
      <c r="Q852" s="323"/>
      <c r="R852" s="323"/>
      <c r="S852" s="323"/>
      <c r="T852" s="323"/>
      <c r="U852" s="323"/>
      <c r="V852" s="323"/>
      <c r="W852" s="323"/>
      <c r="X852" s="323"/>
      <c r="Y852" s="323"/>
      <c r="Z852" s="323"/>
      <c r="AA852" s="323"/>
      <c r="AB852" s="323"/>
      <c r="AC852" s="323"/>
      <c r="AD852" s="323"/>
      <c r="AE852" s="323"/>
      <c r="AF852" s="323"/>
    </row>
    <row r="853" spans="12:32" x14ac:dyDescent="0.2">
      <c r="L853" s="323"/>
      <c r="M853" s="323"/>
      <c r="N853" s="323"/>
      <c r="O853" s="323"/>
      <c r="P853" s="323"/>
      <c r="Q853" s="323"/>
      <c r="R853" s="323"/>
      <c r="S853" s="323"/>
      <c r="T853" s="323"/>
      <c r="U853" s="323"/>
      <c r="V853" s="323"/>
      <c r="W853" s="323"/>
      <c r="X853" s="323"/>
      <c r="Y853" s="323"/>
      <c r="Z853" s="323"/>
      <c r="AA853" s="323"/>
      <c r="AB853" s="323"/>
      <c r="AC853" s="323"/>
      <c r="AD853" s="323"/>
      <c r="AE853" s="323"/>
      <c r="AF853" s="323"/>
    </row>
    <row r="854" spans="12:32" x14ac:dyDescent="0.2">
      <c r="L854" s="323"/>
      <c r="M854" s="323"/>
      <c r="N854" s="323"/>
      <c r="O854" s="323"/>
      <c r="P854" s="323"/>
      <c r="Q854" s="323"/>
      <c r="R854" s="323"/>
      <c r="S854" s="323"/>
      <c r="T854" s="323"/>
      <c r="U854" s="323"/>
      <c r="V854" s="323"/>
      <c r="W854" s="323"/>
      <c r="X854" s="323"/>
      <c r="Y854" s="323"/>
      <c r="Z854" s="323"/>
      <c r="AA854" s="323"/>
      <c r="AB854" s="323"/>
      <c r="AC854" s="323"/>
      <c r="AD854" s="323"/>
      <c r="AE854" s="323"/>
      <c r="AF854" s="323"/>
    </row>
    <row r="855" spans="12:32" x14ac:dyDescent="0.2">
      <c r="L855" s="323"/>
      <c r="M855" s="323"/>
      <c r="N855" s="323"/>
      <c r="O855" s="323"/>
      <c r="P855" s="323"/>
      <c r="Q855" s="323"/>
      <c r="R855" s="323"/>
      <c r="S855" s="323"/>
      <c r="T855" s="323"/>
      <c r="U855" s="323"/>
      <c r="V855" s="323"/>
      <c r="W855" s="323"/>
      <c r="X855" s="323"/>
      <c r="Y855" s="323"/>
      <c r="Z855" s="323"/>
      <c r="AA855" s="323"/>
      <c r="AB855" s="323"/>
      <c r="AC855" s="323"/>
      <c r="AD855" s="323"/>
      <c r="AE855" s="323"/>
      <c r="AF855" s="323"/>
    </row>
    <row r="856" spans="12:32" x14ac:dyDescent="0.2">
      <c r="L856" s="323"/>
      <c r="M856" s="323"/>
      <c r="N856" s="323"/>
      <c r="O856" s="323"/>
      <c r="P856" s="323"/>
      <c r="Q856" s="323"/>
      <c r="R856" s="323"/>
      <c r="S856" s="323"/>
      <c r="T856" s="323"/>
      <c r="U856" s="323"/>
      <c r="V856" s="323"/>
      <c r="W856" s="323"/>
      <c r="X856" s="323"/>
      <c r="Y856" s="323"/>
      <c r="Z856" s="323"/>
      <c r="AA856" s="323"/>
      <c r="AB856" s="323"/>
      <c r="AC856" s="323"/>
      <c r="AD856" s="323"/>
      <c r="AE856" s="323"/>
      <c r="AF856" s="323"/>
    </row>
    <row r="857" spans="12:32" x14ac:dyDescent="0.2">
      <c r="L857" s="323"/>
      <c r="M857" s="323"/>
      <c r="N857" s="323"/>
      <c r="O857" s="323"/>
      <c r="P857" s="323"/>
      <c r="Q857" s="323"/>
      <c r="R857" s="323"/>
      <c r="S857" s="323"/>
      <c r="T857" s="323"/>
      <c r="U857" s="323"/>
      <c r="V857" s="323"/>
      <c r="W857" s="323"/>
      <c r="X857" s="323"/>
      <c r="Y857" s="323"/>
      <c r="Z857" s="323"/>
      <c r="AA857" s="323"/>
      <c r="AB857" s="323"/>
      <c r="AC857" s="323"/>
      <c r="AD857" s="323"/>
      <c r="AE857" s="323"/>
      <c r="AF857" s="323"/>
    </row>
    <row r="858" spans="12:32" x14ac:dyDescent="0.2">
      <c r="L858" s="323"/>
      <c r="M858" s="323"/>
      <c r="N858" s="323"/>
      <c r="O858" s="323"/>
      <c r="P858" s="323"/>
      <c r="Q858" s="323"/>
      <c r="R858" s="323"/>
      <c r="S858" s="323"/>
      <c r="T858" s="323"/>
      <c r="U858" s="323"/>
      <c r="V858" s="323"/>
      <c r="W858" s="323"/>
      <c r="X858" s="323"/>
      <c r="Y858" s="323"/>
      <c r="Z858" s="323"/>
      <c r="AA858" s="323"/>
      <c r="AB858" s="323"/>
      <c r="AC858" s="323"/>
      <c r="AD858" s="323"/>
      <c r="AE858" s="323"/>
      <c r="AF858" s="323"/>
    </row>
    <row r="859" spans="12:32" x14ac:dyDescent="0.2">
      <c r="L859" s="323"/>
      <c r="M859" s="323"/>
      <c r="N859" s="323"/>
      <c r="O859" s="323"/>
      <c r="P859" s="323"/>
      <c r="Q859" s="323"/>
      <c r="R859" s="323"/>
      <c r="S859" s="323"/>
      <c r="T859" s="323"/>
      <c r="U859" s="323"/>
      <c r="V859" s="323"/>
      <c r="W859" s="323"/>
      <c r="X859" s="323"/>
      <c r="Y859" s="323"/>
      <c r="Z859" s="323"/>
      <c r="AA859" s="323"/>
      <c r="AB859" s="323"/>
      <c r="AC859" s="323"/>
      <c r="AD859" s="323"/>
      <c r="AE859" s="323"/>
      <c r="AF859" s="323"/>
    </row>
    <row r="860" spans="12:32" x14ac:dyDescent="0.2">
      <c r="L860" s="323"/>
      <c r="M860" s="323"/>
      <c r="N860" s="323"/>
      <c r="O860" s="323"/>
      <c r="P860" s="323"/>
      <c r="Q860" s="323"/>
      <c r="R860" s="323"/>
      <c r="S860" s="323"/>
      <c r="T860" s="323"/>
      <c r="U860" s="323"/>
      <c r="V860" s="323"/>
      <c r="W860" s="323"/>
      <c r="X860" s="323"/>
      <c r="Y860" s="323"/>
      <c r="Z860" s="323"/>
      <c r="AA860" s="323"/>
      <c r="AB860" s="323"/>
      <c r="AC860" s="323"/>
      <c r="AD860" s="323"/>
      <c r="AE860" s="323"/>
      <c r="AF860" s="323"/>
    </row>
    <row r="861" spans="12:32" x14ac:dyDescent="0.2">
      <c r="L861" s="323"/>
      <c r="M861" s="323"/>
      <c r="N861" s="323"/>
      <c r="O861" s="323"/>
      <c r="P861" s="323"/>
      <c r="Q861" s="323"/>
      <c r="R861" s="323"/>
      <c r="S861" s="323"/>
      <c r="T861" s="323"/>
      <c r="U861" s="323"/>
      <c r="V861" s="323"/>
      <c r="W861" s="323"/>
      <c r="X861" s="323"/>
      <c r="Y861" s="323"/>
      <c r="Z861" s="323"/>
      <c r="AA861" s="323"/>
      <c r="AB861" s="323"/>
      <c r="AC861" s="323"/>
      <c r="AD861" s="323"/>
      <c r="AE861" s="323"/>
      <c r="AF861" s="323"/>
    </row>
    <row r="862" spans="12:32" x14ac:dyDescent="0.2">
      <c r="L862" s="323"/>
      <c r="M862" s="323"/>
      <c r="N862" s="323"/>
      <c r="O862" s="323"/>
      <c r="P862" s="323"/>
      <c r="Q862" s="323"/>
      <c r="R862" s="323"/>
      <c r="S862" s="323"/>
      <c r="T862" s="323"/>
      <c r="U862" s="323"/>
      <c r="V862" s="323"/>
      <c r="W862" s="323"/>
      <c r="X862" s="323"/>
      <c r="Y862" s="323"/>
      <c r="Z862" s="323"/>
      <c r="AA862" s="323"/>
      <c r="AB862" s="323"/>
      <c r="AC862" s="323"/>
      <c r="AD862" s="323"/>
      <c r="AE862" s="323"/>
      <c r="AF862" s="323"/>
    </row>
    <row r="863" spans="12:32" x14ac:dyDescent="0.2">
      <c r="L863" s="323"/>
      <c r="M863" s="323"/>
      <c r="N863" s="323"/>
      <c r="O863" s="323"/>
      <c r="P863" s="323"/>
      <c r="Q863" s="323"/>
      <c r="R863" s="323"/>
      <c r="S863" s="323"/>
      <c r="T863" s="323"/>
      <c r="U863" s="323"/>
      <c r="V863" s="323"/>
      <c r="W863" s="323"/>
      <c r="X863" s="323"/>
      <c r="Y863" s="323"/>
      <c r="Z863" s="323"/>
      <c r="AA863" s="323"/>
      <c r="AB863" s="323"/>
      <c r="AC863" s="323"/>
      <c r="AD863" s="323"/>
      <c r="AE863" s="323"/>
      <c r="AF863" s="323"/>
    </row>
    <row r="864" spans="12:32" x14ac:dyDescent="0.2">
      <c r="L864" s="323"/>
      <c r="M864" s="323"/>
      <c r="N864" s="323"/>
      <c r="O864" s="323"/>
      <c r="P864" s="323"/>
      <c r="Q864" s="323"/>
      <c r="R864" s="323"/>
      <c r="S864" s="323"/>
      <c r="T864" s="323"/>
      <c r="U864" s="323"/>
      <c r="V864" s="323"/>
      <c r="W864" s="323"/>
      <c r="X864" s="323"/>
      <c r="Y864" s="323"/>
      <c r="Z864" s="323"/>
      <c r="AA864" s="323"/>
      <c r="AB864" s="323"/>
      <c r="AC864" s="323"/>
      <c r="AD864" s="323"/>
      <c r="AE864" s="323"/>
      <c r="AF864" s="323"/>
    </row>
    <row r="865" spans="12:32" x14ac:dyDescent="0.2">
      <c r="L865" s="323"/>
      <c r="M865" s="323"/>
      <c r="N865" s="323"/>
      <c r="O865" s="323"/>
      <c r="P865" s="323"/>
      <c r="Q865" s="323"/>
      <c r="R865" s="323"/>
      <c r="S865" s="323"/>
      <c r="T865" s="323"/>
      <c r="U865" s="323"/>
      <c r="V865" s="323"/>
      <c r="W865" s="323"/>
      <c r="X865" s="323"/>
      <c r="Y865" s="323"/>
      <c r="Z865" s="323"/>
      <c r="AA865" s="323"/>
      <c r="AB865" s="323"/>
      <c r="AC865" s="323"/>
      <c r="AD865" s="323"/>
      <c r="AE865" s="323"/>
      <c r="AF865" s="323"/>
    </row>
    <row r="866" spans="12:32" x14ac:dyDescent="0.2">
      <c r="L866" s="323"/>
      <c r="M866" s="323"/>
      <c r="N866" s="323"/>
      <c r="O866" s="323"/>
      <c r="P866" s="323"/>
      <c r="Q866" s="323"/>
      <c r="R866" s="323"/>
      <c r="S866" s="323"/>
      <c r="T866" s="323"/>
      <c r="U866" s="323"/>
      <c r="V866" s="323"/>
      <c r="W866" s="323"/>
      <c r="X866" s="323"/>
      <c r="Y866" s="323"/>
      <c r="Z866" s="323"/>
      <c r="AA866" s="323"/>
      <c r="AB866" s="323"/>
      <c r="AC866" s="323"/>
      <c r="AD866" s="323"/>
      <c r="AE866" s="323"/>
      <c r="AF866" s="323"/>
    </row>
    <row r="867" spans="12:32" x14ac:dyDescent="0.2">
      <c r="L867" s="323"/>
      <c r="M867" s="323"/>
      <c r="N867" s="323"/>
      <c r="O867" s="323"/>
      <c r="P867" s="323"/>
      <c r="Q867" s="323"/>
      <c r="R867" s="323"/>
      <c r="S867" s="323"/>
      <c r="T867" s="323"/>
      <c r="U867" s="323"/>
      <c r="V867" s="323"/>
      <c r="W867" s="323"/>
      <c r="X867" s="323"/>
      <c r="Y867" s="323"/>
      <c r="Z867" s="323"/>
      <c r="AA867" s="323"/>
      <c r="AB867" s="323"/>
      <c r="AC867" s="323"/>
      <c r="AD867" s="323"/>
      <c r="AE867" s="323"/>
      <c r="AF867" s="323"/>
    </row>
    <row r="868" spans="12:32" x14ac:dyDescent="0.2">
      <c r="L868" s="323"/>
      <c r="M868" s="323"/>
      <c r="N868" s="323"/>
      <c r="O868" s="323"/>
      <c r="P868" s="323"/>
      <c r="Q868" s="323"/>
      <c r="R868" s="323"/>
      <c r="S868" s="323"/>
      <c r="T868" s="323"/>
      <c r="U868" s="323"/>
      <c r="V868" s="323"/>
      <c r="W868" s="323"/>
      <c r="X868" s="323"/>
      <c r="Y868" s="323"/>
      <c r="Z868" s="323"/>
      <c r="AA868" s="323"/>
      <c r="AB868" s="323"/>
      <c r="AC868" s="323"/>
      <c r="AD868" s="323"/>
      <c r="AE868" s="323"/>
      <c r="AF868" s="323"/>
    </row>
    <row r="869" spans="12:32" x14ac:dyDescent="0.2">
      <c r="L869" s="323"/>
      <c r="M869" s="323"/>
      <c r="N869" s="323"/>
      <c r="O869" s="323"/>
      <c r="P869" s="323"/>
      <c r="Q869" s="323"/>
      <c r="R869" s="323"/>
      <c r="S869" s="323"/>
      <c r="T869" s="323"/>
      <c r="U869" s="323"/>
      <c r="V869" s="323"/>
      <c r="W869" s="323"/>
      <c r="X869" s="323"/>
      <c r="Y869" s="323"/>
      <c r="Z869" s="323"/>
      <c r="AA869" s="323"/>
      <c r="AB869" s="323"/>
      <c r="AC869" s="323"/>
      <c r="AD869" s="323"/>
      <c r="AE869" s="323"/>
      <c r="AF869" s="323"/>
    </row>
    <row r="870" spans="12:32" x14ac:dyDescent="0.2">
      <c r="L870" s="323"/>
      <c r="M870" s="323"/>
      <c r="N870" s="323"/>
      <c r="O870" s="323"/>
      <c r="P870" s="323"/>
      <c r="Q870" s="323"/>
      <c r="R870" s="323"/>
      <c r="S870" s="323"/>
      <c r="T870" s="323"/>
      <c r="U870" s="323"/>
      <c r="V870" s="323"/>
      <c r="W870" s="323"/>
      <c r="X870" s="323"/>
      <c r="Y870" s="323"/>
      <c r="Z870" s="323"/>
      <c r="AA870" s="323"/>
      <c r="AB870" s="323"/>
      <c r="AC870" s="323"/>
      <c r="AD870" s="323"/>
      <c r="AE870" s="323"/>
      <c r="AF870" s="323"/>
    </row>
    <row r="871" spans="12:32" x14ac:dyDescent="0.2">
      <c r="L871" s="323"/>
      <c r="M871" s="323"/>
      <c r="N871" s="323"/>
      <c r="O871" s="323"/>
      <c r="P871" s="323"/>
      <c r="Q871" s="323"/>
      <c r="R871" s="323"/>
      <c r="S871" s="323"/>
      <c r="T871" s="323"/>
      <c r="U871" s="323"/>
      <c r="V871" s="323"/>
      <c r="W871" s="323"/>
      <c r="X871" s="323"/>
      <c r="Y871" s="323"/>
      <c r="Z871" s="323"/>
      <c r="AA871" s="323"/>
      <c r="AB871" s="323"/>
      <c r="AC871" s="323"/>
      <c r="AD871" s="323"/>
      <c r="AE871" s="323"/>
      <c r="AF871" s="323"/>
    </row>
    <row r="872" spans="12:32" x14ac:dyDescent="0.2">
      <c r="L872" s="323"/>
      <c r="M872" s="323"/>
      <c r="N872" s="323"/>
      <c r="O872" s="323"/>
      <c r="P872" s="323"/>
      <c r="Q872" s="323"/>
      <c r="R872" s="323"/>
      <c r="S872" s="323"/>
      <c r="T872" s="323"/>
      <c r="U872" s="323"/>
      <c r="V872" s="323"/>
      <c r="W872" s="323"/>
      <c r="X872" s="323"/>
      <c r="Y872" s="323"/>
      <c r="Z872" s="323"/>
      <c r="AA872" s="323"/>
      <c r="AB872" s="323"/>
      <c r="AC872" s="323"/>
      <c r="AD872" s="323"/>
      <c r="AE872" s="323"/>
      <c r="AF872" s="323"/>
    </row>
    <row r="873" spans="12:32" x14ac:dyDescent="0.2">
      <c r="L873" s="323"/>
      <c r="M873" s="323"/>
      <c r="N873" s="323"/>
      <c r="O873" s="323"/>
      <c r="P873" s="323"/>
      <c r="Q873" s="323"/>
      <c r="R873" s="323"/>
      <c r="S873" s="323"/>
      <c r="T873" s="323"/>
      <c r="U873" s="323"/>
      <c r="V873" s="323"/>
      <c r="W873" s="323"/>
      <c r="X873" s="323"/>
      <c r="Y873" s="323"/>
      <c r="Z873" s="323"/>
      <c r="AA873" s="323"/>
      <c r="AB873" s="323"/>
      <c r="AC873" s="323"/>
      <c r="AD873" s="323"/>
      <c r="AE873" s="323"/>
      <c r="AF873" s="323"/>
    </row>
    <row r="874" spans="12:32" x14ac:dyDescent="0.2">
      <c r="L874" s="323"/>
      <c r="M874" s="323"/>
      <c r="N874" s="323"/>
      <c r="O874" s="323"/>
      <c r="P874" s="323"/>
      <c r="Q874" s="323"/>
      <c r="R874" s="323"/>
      <c r="S874" s="323"/>
      <c r="T874" s="323"/>
      <c r="U874" s="323"/>
      <c r="V874" s="323"/>
      <c r="W874" s="323"/>
      <c r="X874" s="323"/>
      <c r="Y874" s="323"/>
      <c r="Z874" s="323"/>
      <c r="AA874" s="323"/>
      <c r="AB874" s="323"/>
      <c r="AC874" s="323"/>
      <c r="AD874" s="323"/>
      <c r="AE874" s="323"/>
      <c r="AF874" s="323"/>
    </row>
    <row r="875" spans="12:32" x14ac:dyDescent="0.2">
      <c r="L875" s="323"/>
      <c r="M875" s="323"/>
      <c r="N875" s="323"/>
      <c r="O875" s="323"/>
      <c r="P875" s="323"/>
      <c r="Q875" s="323"/>
      <c r="R875" s="323"/>
      <c r="S875" s="323"/>
      <c r="T875" s="323"/>
      <c r="U875" s="323"/>
      <c r="V875" s="323"/>
      <c r="W875" s="323"/>
      <c r="X875" s="323"/>
      <c r="Y875" s="323"/>
      <c r="Z875" s="323"/>
      <c r="AA875" s="323"/>
      <c r="AB875" s="323"/>
      <c r="AC875" s="323"/>
      <c r="AD875" s="323"/>
      <c r="AE875" s="323"/>
      <c r="AF875" s="323"/>
    </row>
    <row r="876" spans="12:32" x14ac:dyDescent="0.2">
      <c r="L876" s="323"/>
      <c r="M876" s="323"/>
      <c r="N876" s="323"/>
      <c r="O876" s="323"/>
      <c r="P876" s="323"/>
      <c r="Q876" s="323"/>
      <c r="R876" s="323"/>
      <c r="S876" s="323"/>
      <c r="T876" s="323"/>
      <c r="U876" s="323"/>
      <c r="V876" s="323"/>
      <c r="W876" s="323"/>
      <c r="X876" s="323"/>
      <c r="Y876" s="323"/>
      <c r="Z876" s="323"/>
      <c r="AA876" s="323"/>
      <c r="AB876" s="323"/>
      <c r="AC876" s="323"/>
      <c r="AD876" s="323"/>
      <c r="AE876" s="323"/>
      <c r="AF876" s="323"/>
    </row>
    <row r="877" spans="12:32" x14ac:dyDescent="0.2">
      <c r="L877" s="323"/>
      <c r="M877" s="323"/>
      <c r="N877" s="323"/>
      <c r="O877" s="323"/>
      <c r="P877" s="323"/>
      <c r="Q877" s="323"/>
      <c r="R877" s="323"/>
      <c r="S877" s="323"/>
      <c r="T877" s="323"/>
      <c r="U877" s="323"/>
      <c r="V877" s="323"/>
      <c r="W877" s="323"/>
      <c r="X877" s="323"/>
      <c r="Y877" s="323"/>
      <c r="Z877" s="323"/>
      <c r="AA877" s="323"/>
      <c r="AB877" s="323"/>
      <c r="AC877" s="323"/>
      <c r="AD877" s="323"/>
      <c r="AE877" s="323"/>
      <c r="AF877" s="323"/>
    </row>
    <row r="878" spans="12:32" x14ac:dyDescent="0.2">
      <c r="L878" s="323"/>
      <c r="M878" s="323"/>
      <c r="N878" s="323"/>
      <c r="O878" s="323"/>
      <c r="P878" s="323"/>
      <c r="Q878" s="323"/>
      <c r="R878" s="323"/>
      <c r="S878" s="323"/>
      <c r="T878" s="323"/>
      <c r="U878" s="323"/>
      <c r="V878" s="323"/>
      <c r="W878" s="323"/>
      <c r="X878" s="323"/>
      <c r="Y878" s="323"/>
      <c r="Z878" s="323"/>
      <c r="AA878" s="323"/>
      <c r="AB878" s="323"/>
      <c r="AC878" s="323"/>
      <c r="AD878" s="323"/>
      <c r="AE878" s="323"/>
      <c r="AF878" s="323"/>
    </row>
    <row r="879" spans="12:32" x14ac:dyDescent="0.2">
      <c r="L879" s="323"/>
      <c r="M879" s="323"/>
      <c r="N879" s="323"/>
      <c r="O879" s="323"/>
      <c r="P879" s="323"/>
      <c r="Q879" s="323"/>
      <c r="R879" s="323"/>
      <c r="S879" s="323"/>
      <c r="T879" s="323"/>
      <c r="U879" s="323"/>
      <c r="V879" s="323"/>
      <c r="W879" s="323"/>
      <c r="X879" s="323"/>
      <c r="Y879" s="323"/>
      <c r="Z879" s="323"/>
      <c r="AA879" s="323"/>
      <c r="AB879" s="323"/>
      <c r="AC879" s="323"/>
      <c r="AD879" s="323"/>
      <c r="AE879" s="323"/>
      <c r="AF879" s="323"/>
    </row>
    <row r="880" spans="12:32" x14ac:dyDescent="0.2">
      <c r="L880" s="323"/>
      <c r="M880" s="323"/>
      <c r="N880" s="323"/>
      <c r="O880" s="323"/>
      <c r="P880" s="323"/>
      <c r="Q880" s="323"/>
      <c r="R880" s="323"/>
      <c r="S880" s="323"/>
      <c r="T880" s="323"/>
      <c r="U880" s="323"/>
      <c r="V880" s="323"/>
      <c r="W880" s="323"/>
      <c r="X880" s="323"/>
      <c r="Y880" s="323"/>
      <c r="Z880" s="323"/>
      <c r="AA880" s="323"/>
      <c r="AB880" s="323"/>
      <c r="AC880" s="323"/>
      <c r="AD880" s="323"/>
      <c r="AE880" s="323"/>
      <c r="AF880" s="323"/>
    </row>
    <row r="881" spans="12:32" x14ac:dyDescent="0.2">
      <c r="L881" s="323"/>
      <c r="M881" s="323"/>
      <c r="N881" s="323"/>
      <c r="O881" s="323"/>
      <c r="P881" s="323"/>
      <c r="Q881" s="323"/>
      <c r="R881" s="323"/>
      <c r="S881" s="323"/>
      <c r="T881" s="323"/>
      <c r="U881" s="323"/>
      <c r="V881" s="323"/>
      <c r="W881" s="323"/>
      <c r="X881" s="323"/>
      <c r="Y881" s="323"/>
      <c r="Z881" s="323"/>
      <c r="AA881" s="323"/>
      <c r="AB881" s="323"/>
      <c r="AC881" s="323"/>
      <c r="AD881" s="323"/>
      <c r="AE881" s="323"/>
      <c r="AF881" s="323"/>
    </row>
    <row r="882" spans="12:32" x14ac:dyDescent="0.2">
      <c r="L882" s="323"/>
      <c r="M882" s="323"/>
      <c r="N882" s="323"/>
      <c r="O882" s="323"/>
      <c r="P882" s="323"/>
      <c r="Q882" s="323"/>
      <c r="R882" s="323"/>
      <c r="S882" s="323"/>
      <c r="T882" s="323"/>
      <c r="U882" s="323"/>
      <c r="V882" s="323"/>
      <c r="W882" s="323"/>
      <c r="X882" s="323"/>
      <c r="Y882" s="323"/>
      <c r="Z882" s="323"/>
      <c r="AA882" s="323"/>
      <c r="AB882" s="323"/>
      <c r="AC882" s="323"/>
      <c r="AD882" s="323"/>
      <c r="AE882" s="323"/>
      <c r="AF882" s="323"/>
    </row>
    <row r="883" spans="12:32" x14ac:dyDescent="0.2">
      <c r="L883" s="323"/>
      <c r="M883" s="323"/>
      <c r="N883" s="323"/>
      <c r="O883" s="323"/>
      <c r="P883" s="323"/>
      <c r="Q883" s="323"/>
      <c r="R883" s="323"/>
      <c r="S883" s="323"/>
      <c r="T883" s="323"/>
      <c r="U883" s="323"/>
      <c r="V883" s="323"/>
      <c r="W883" s="323"/>
      <c r="X883" s="323"/>
      <c r="Y883" s="323"/>
      <c r="Z883" s="323"/>
      <c r="AA883" s="323"/>
      <c r="AB883" s="323"/>
      <c r="AC883" s="323"/>
      <c r="AD883" s="323"/>
      <c r="AE883" s="323"/>
      <c r="AF883" s="323"/>
    </row>
    <row r="884" spans="12:32" x14ac:dyDescent="0.2">
      <c r="L884" s="323"/>
      <c r="M884" s="323"/>
      <c r="N884" s="323"/>
      <c r="O884" s="323"/>
      <c r="P884" s="323"/>
      <c r="Q884" s="323"/>
      <c r="R884" s="323"/>
      <c r="S884" s="323"/>
      <c r="T884" s="323"/>
      <c r="U884" s="323"/>
      <c r="V884" s="323"/>
      <c r="W884" s="323"/>
      <c r="X884" s="323"/>
      <c r="Y884" s="323"/>
      <c r="Z884" s="323"/>
      <c r="AA884" s="323"/>
      <c r="AB884" s="323"/>
      <c r="AC884" s="323"/>
      <c r="AD884" s="323"/>
      <c r="AE884" s="323"/>
      <c r="AF884" s="323"/>
    </row>
    <row r="885" spans="12:32" x14ac:dyDescent="0.2">
      <c r="L885" s="323"/>
      <c r="M885" s="323"/>
      <c r="N885" s="323"/>
      <c r="O885" s="323"/>
      <c r="P885" s="323"/>
      <c r="Q885" s="323"/>
      <c r="R885" s="323"/>
      <c r="S885" s="323"/>
      <c r="T885" s="323"/>
      <c r="U885" s="323"/>
      <c r="V885" s="323"/>
      <c r="W885" s="323"/>
      <c r="X885" s="323"/>
      <c r="Y885" s="323"/>
      <c r="Z885" s="323"/>
      <c r="AA885" s="323"/>
      <c r="AB885" s="323"/>
      <c r="AC885" s="323"/>
      <c r="AD885" s="323"/>
      <c r="AE885" s="323"/>
      <c r="AF885" s="323"/>
    </row>
    <row r="886" spans="12:32" x14ac:dyDescent="0.2">
      <c r="L886" s="323"/>
      <c r="M886" s="323"/>
      <c r="N886" s="323"/>
      <c r="O886" s="323"/>
      <c r="P886" s="323"/>
      <c r="Q886" s="323"/>
      <c r="R886" s="323"/>
      <c r="S886" s="323"/>
      <c r="T886" s="323"/>
      <c r="U886" s="323"/>
      <c r="V886" s="323"/>
      <c r="W886" s="323"/>
      <c r="X886" s="323"/>
      <c r="Y886" s="323"/>
      <c r="Z886" s="323"/>
      <c r="AA886" s="323"/>
      <c r="AB886" s="323"/>
      <c r="AC886" s="323"/>
      <c r="AD886" s="323"/>
      <c r="AE886" s="323"/>
      <c r="AF886" s="323"/>
    </row>
    <row r="887" spans="12:32" x14ac:dyDescent="0.2">
      <c r="L887" s="323"/>
      <c r="M887" s="323"/>
      <c r="N887" s="323"/>
      <c r="O887" s="323"/>
      <c r="P887" s="323"/>
      <c r="Q887" s="323"/>
      <c r="R887" s="323"/>
      <c r="S887" s="323"/>
      <c r="T887" s="323"/>
      <c r="U887" s="323"/>
      <c r="V887" s="323"/>
      <c r="W887" s="323"/>
      <c r="X887" s="323"/>
      <c r="Y887" s="323"/>
      <c r="Z887" s="323"/>
      <c r="AA887" s="323"/>
      <c r="AB887" s="323"/>
      <c r="AC887" s="323"/>
      <c r="AD887" s="323"/>
      <c r="AE887" s="323"/>
      <c r="AF887" s="323"/>
    </row>
    <row r="888" spans="12:32" x14ac:dyDescent="0.2">
      <c r="L888" s="323"/>
      <c r="M888" s="323"/>
      <c r="N888" s="323"/>
      <c r="O888" s="323"/>
      <c r="P888" s="323"/>
      <c r="Q888" s="323"/>
      <c r="R888" s="323"/>
      <c r="S888" s="323"/>
      <c r="T888" s="323"/>
      <c r="U888" s="323"/>
      <c r="V888" s="323"/>
      <c r="W888" s="323"/>
      <c r="X888" s="323"/>
      <c r="Y888" s="323"/>
      <c r="Z888" s="323"/>
      <c r="AA888" s="323"/>
      <c r="AB888" s="323"/>
      <c r="AC888" s="323"/>
      <c r="AD888" s="323"/>
      <c r="AE888" s="323"/>
      <c r="AF888" s="323"/>
    </row>
    <row r="889" spans="12:32" x14ac:dyDescent="0.2">
      <c r="L889" s="323"/>
      <c r="M889" s="323"/>
      <c r="N889" s="323"/>
      <c r="O889" s="323"/>
      <c r="P889" s="323"/>
      <c r="Q889" s="323"/>
      <c r="R889" s="323"/>
      <c r="S889" s="323"/>
      <c r="T889" s="323"/>
      <c r="U889" s="323"/>
      <c r="V889" s="323"/>
      <c r="W889" s="323"/>
      <c r="X889" s="323"/>
      <c r="Y889" s="323"/>
      <c r="Z889" s="323"/>
      <c r="AA889" s="323"/>
      <c r="AB889" s="323"/>
      <c r="AC889" s="323"/>
      <c r="AD889" s="323"/>
      <c r="AE889" s="323"/>
      <c r="AF889" s="323"/>
    </row>
    <row r="890" spans="12:32" x14ac:dyDescent="0.2">
      <c r="L890" s="323"/>
      <c r="M890" s="323"/>
      <c r="N890" s="323"/>
      <c r="O890" s="323"/>
      <c r="P890" s="323"/>
      <c r="Q890" s="323"/>
      <c r="R890" s="323"/>
      <c r="S890" s="323"/>
      <c r="T890" s="323"/>
      <c r="U890" s="323"/>
      <c r="V890" s="323"/>
      <c r="W890" s="323"/>
      <c r="X890" s="323"/>
      <c r="Y890" s="323"/>
      <c r="Z890" s="323"/>
      <c r="AA890" s="323"/>
      <c r="AB890" s="323"/>
      <c r="AC890" s="323"/>
      <c r="AD890" s="323"/>
      <c r="AE890" s="323"/>
      <c r="AF890" s="323"/>
    </row>
    <row r="891" spans="12:32" x14ac:dyDescent="0.2">
      <c r="L891" s="323"/>
      <c r="M891" s="323"/>
      <c r="N891" s="323"/>
      <c r="O891" s="323"/>
      <c r="P891" s="323"/>
      <c r="Q891" s="323"/>
      <c r="R891" s="323"/>
      <c r="S891" s="323"/>
      <c r="T891" s="323"/>
      <c r="U891" s="323"/>
      <c r="V891" s="323"/>
      <c r="W891" s="323"/>
      <c r="X891" s="323"/>
      <c r="Y891" s="323"/>
      <c r="Z891" s="323"/>
      <c r="AA891" s="323"/>
      <c r="AB891" s="323"/>
      <c r="AC891" s="323"/>
      <c r="AD891" s="323"/>
      <c r="AE891" s="323"/>
      <c r="AF891" s="323"/>
    </row>
    <row r="892" spans="12:32" x14ac:dyDescent="0.2">
      <c r="L892" s="323"/>
      <c r="M892" s="323"/>
      <c r="N892" s="323"/>
      <c r="O892" s="323"/>
      <c r="P892" s="323"/>
      <c r="Q892" s="323"/>
      <c r="R892" s="323"/>
      <c r="S892" s="323"/>
      <c r="T892" s="323"/>
      <c r="U892" s="323"/>
      <c r="V892" s="323"/>
      <c r="W892" s="323"/>
      <c r="X892" s="323"/>
      <c r="Y892" s="323"/>
      <c r="Z892" s="323"/>
      <c r="AA892" s="323"/>
      <c r="AB892" s="323"/>
      <c r="AC892" s="323"/>
      <c r="AD892" s="323"/>
      <c r="AE892" s="323"/>
      <c r="AF892" s="323"/>
    </row>
    <row r="893" spans="12:32" x14ac:dyDescent="0.2">
      <c r="L893" s="323"/>
      <c r="M893" s="323"/>
      <c r="N893" s="323"/>
      <c r="O893" s="323"/>
      <c r="P893" s="323"/>
      <c r="Q893" s="323"/>
      <c r="R893" s="323"/>
      <c r="S893" s="323"/>
      <c r="T893" s="323"/>
      <c r="U893" s="323"/>
      <c r="V893" s="323"/>
      <c r="W893" s="323"/>
      <c r="X893" s="323"/>
      <c r="Y893" s="323"/>
      <c r="Z893" s="323"/>
      <c r="AA893" s="323"/>
      <c r="AB893" s="323"/>
      <c r="AC893" s="323"/>
      <c r="AD893" s="323"/>
      <c r="AE893" s="323"/>
      <c r="AF893" s="323"/>
    </row>
    <row r="894" spans="12:32" x14ac:dyDescent="0.2">
      <c r="L894" s="323"/>
      <c r="M894" s="323"/>
      <c r="N894" s="323"/>
      <c r="O894" s="323"/>
      <c r="P894" s="323"/>
      <c r="Q894" s="323"/>
      <c r="R894" s="323"/>
      <c r="S894" s="323"/>
      <c r="T894" s="323"/>
      <c r="U894" s="323"/>
      <c r="V894" s="323"/>
      <c r="W894" s="323"/>
      <c r="X894" s="323"/>
      <c r="Y894" s="323"/>
      <c r="Z894" s="323"/>
      <c r="AA894" s="323"/>
      <c r="AB894" s="323"/>
      <c r="AC894" s="323"/>
      <c r="AD894" s="323"/>
      <c r="AE894" s="323"/>
      <c r="AF894" s="323"/>
    </row>
    <row r="895" spans="12:32" x14ac:dyDescent="0.2">
      <c r="L895" s="323"/>
      <c r="M895" s="323"/>
      <c r="N895" s="323"/>
      <c r="O895" s="323"/>
      <c r="P895" s="323"/>
      <c r="Q895" s="323"/>
      <c r="R895" s="323"/>
      <c r="S895" s="323"/>
      <c r="T895" s="323"/>
      <c r="U895" s="323"/>
      <c r="V895" s="323"/>
      <c r="W895" s="323"/>
      <c r="X895" s="323"/>
      <c r="Y895" s="323"/>
      <c r="Z895" s="323"/>
      <c r="AA895" s="323"/>
      <c r="AB895" s="323"/>
      <c r="AC895" s="323"/>
      <c r="AD895" s="323"/>
      <c r="AE895" s="323"/>
      <c r="AF895" s="32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AF940"/>
  <sheetViews>
    <sheetView topLeftCell="A138" zoomScale="131" zoomScaleNormal="87" workbookViewId="0">
      <selection activeCell="L146" sqref="L146:AC157"/>
    </sheetView>
  </sheetViews>
  <sheetFormatPr baseColWidth="10" defaultColWidth="8.83203125" defaultRowHeight="16" x14ac:dyDescent="0.2"/>
  <cols>
    <col min="1" max="1" width="3.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31"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s>
  <sheetData>
    <row r="1" spans="1:32" s="129" customFormat="1" x14ac:dyDescent="0.2">
      <c r="A1" s="162" t="s">
        <v>176</v>
      </c>
      <c r="B1" s="129" t="s">
        <v>177</v>
      </c>
      <c r="C1" s="129" t="s">
        <v>178</v>
      </c>
      <c r="D1" s="162" t="s">
        <v>179</v>
      </c>
      <c r="E1" s="162" t="s">
        <v>180</v>
      </c>
      <c r="F1" s="162" t="s">
        <v>136</v>
      </c>
      <c r="G1" s="162" t="s">
        <v>181</v>
      </c>
      <c r="H1" s="162" t="s">
        <v>182</v>
      </c>
      <c r="I1" s="162" t="s">
        <v>183</v>
      </c>
      <c r="J1" s="129" t="s">
        <v>184</v>
      </c>
      <c r="K1" s="163" t="s">
        <v>185</v>
      </c>
      <c r="L1" s="162" t="s">
        <v>186</v>
      </c>
      <c r="M1" s="162" t="s">
        <v>187</v>
      </c>
      <c r="N1" s="162" t="s">
        <v>188</v>
      </c>
      <c r="O1" s="162" t="s">
        <v>189</v>
      </c>
      <c r="P1" s="162" t="s">
        <v>190</v>
      </c>
      <c r="Q1" s="129" t="s">
        <v>191</v>
      </c>
      <c r="R1" s="162" t="s">
        <v>192</v>
      </c>
      <c r="S1" s="162" t="s">
        <v>193</v>
      </c>
      <c r="T1" s="162" t="s">
        <v>130</v>
      </c>
      <c r="U1" s="162" t="s">
        <v>194</v>
      </c>
      <c r="V1" s="162" t="s">
        <v>195</v>
      </c>
      <c r="W1" s="162" t="s">
        <v>196</v>
      </c>
      <c r="X1" s="162" t="s">
        <v>197</v>
      </c>
      <c r="Y1" s="162" t="s">
        <v>16</v>
      </c>
      <c r="Z1" s="162" t="s">
        <v>198</v>
      </c>
      <c r="AA1" s="162" t="s">
        <v>199</v>
      </c>
      <c r="AB1" s="172" t="s">
        <v>200</v>
      </c>
      <c r="AC1" s="172" t="s">
        <v>201</v>
      </c>
      <c r="AD1" s="172" t="s">
        <v>202</v>
      </c>
      <c r="AE1" s="172" t="s">
        <v>203</v>
      </c>
      <c r="AF1" s="173" t="s">
        <v>204</v>
      </c>
    </row>
    <row r="2" spans="1:32" x14ac:dyDescent="0.2">
      <c r="A2" t="s">
        <v>36</v>
      </c>
      <c r="B2" t="s">
        <v>206</v>
      </c>
      <c r="C2" t="s">
        <v>207</v>
      </c>
      <c r="D2" t="s">
        <v>208</v>
      </c>
      <c r="E2" s="323" t="s">
        <v>302</v>
      </c>
      <c r="F2" s="323" t="s">
        <v>271</v>
      </c>
      <c r="K2">
        <v>110</v>
      </c>
      <c r="L2" s="323">
        <v>301291.96969699999</v>
      </c>
      <c r="M2" s="323">
        <v>37.653813999999997</v>
      </c>
      <c r="N2" s="323">
        <v>37.362476999999998</v>
      </c>
      <c r="O2" s="323">
        <v>37.937809999999999</v>
      </c>
      <c r="P2" s="323">
        <v>28.774528</v>
      </c>
      <c r="Q2" s="323">
        <v>18.512533999999999</v>
      </c>
      <c r="R2" s="323">
        <v>99.947686000000004</v>
      </c>
      <c r="S2" s="323">
        <v>99.675265999999993</v>
      </c>
      <c r="T2" s="323">
        <v>40.470134000000002</v>
      </c>
      <c r="U2" s="323">
        <v>35.106209</v>
      </c>
      <c r="V2" s="323">
        <v>37.424568999999998</v>
      </c>
      <c r="W2" s="323">
        <v>37.145412</v>
      </c>
      <c r="X2" s="323">
        <v>37.747888000000003</v>
      </c>
      <c r="Y2" s="323">
        <v>1.3489999999999999E-3</v>
      </c>
      <c r="Z2" s="323">
        <v>1045261.5</v>
      </c>
      <c r="AA2" s="323">
        <v>135.3545</v>
      </c>
      <c r="AB2" s="323">
        <v>17</v>
      </c>
      <c r="AC2" s="323">
        <v>24</v>
      </c>
    </row>
    <row r="3" spans="1:32" x14ac:dyDescent="0.2">
      <c r="A3" t="s">
        <v>36</v>
      </c>
      <c r="B3" t="s">
        <v>206</v>
      </c>
      <c r="C3" t="s">
        <v>207</v>
      </c>
      <c r="D3" t="s">
        <v>208</v>
      </c>
      <c r="E3" s="323" t="s">
        <v>302</v>
      </c>
      <c r="F3" s="323" t="s">
        <v>271</v>
      </c>
      <c r="K3">
        <v>135</v>
      </c>
      <c r="L3" s="323">
        <v>77529.412121000001</v>
      </c>
      <c r="M3" s="323">
        <v>35.702922999999998</v>
      </c>
      <c r="N3" s="323">
        <v>35.714677999999999</v>
      </c>
      <c r="O3" s="323">
        <v>36.851692999999997</v>
      </c>
      <c r="P3" s="323">
        <v>25.546009000000002</v>
      </c>
      <c r="Q3" s="323">
        <v>16.433274999999998</v>
      </c>
      <c r="R3" s="323">
        <v>95.443494999999999</v>
      </c>
      <c r="S3" s="323">
        <v>93.417562000000004</v>
      </c>
      <c r="T3" s="323">
        <v>36.590924000000001</v>
      </c>
      <c r="U3" s="323">
        <v>33.656799999999997</v>
      </c>
      <c r="V3" s="323">
        <v>35.587007</v>
      </c>
      <c r="W3" s="323">
        <v>35.626477000000001</v>
      </c>
      <c r="X3" s="323">
        <v>36.790216999999998</v>
      </c>
      <c r="Y3" s="323">
        <v>3.4770000000000001E-3</v>
      </c>
      <c r="Z3" s="323">
        <v>931339.5</v>
      </c>
      <c r="AA3" s="323">
        <v>105.1884</v>
      </c>
      <c r="AB3" s="323">
        <v>17</v>
      </c>
      <c r="AC3" s="323">
        <v>25</v>
      </c>
    </row>
    <row r="4" spans="1:32" x14ac:dyDescent="0.2">
      <c r="A4" t="s">
        <v>36</v>
      </c>
      <c r="B4" t="s">
        <v>206</v>
      </c>
      <c r="C4" t="s">
        <v>207</v>
      </c>
      <c r="D4" t="s">
        <v>208</v>
      </c>
      <c r="E4" s="323" t="s">
        <v>302</v>
      </c>
      <c r="F4" s="323" t="s">
        <v>271</v>
      </c>
      <c r="K4">
        <v>160</v>
      </c>
      <c r="L4" s="323">
        <v>23985.896970000002</v>
      </c>
      <c r="M4" s="323">
        <v>33.749099999999999</v>
      </c>
      <c r="N4" s="323">
        <v>35.037529999999997</v>
      </c>
      <c r="O4" s="323">
        <v>36.163865000000001</v>
      </c>
      <c r="P4" s="323">
        <v>22.607330999999999</v>
      </c>
      <c r="Q4" s="323">
        <v>14.617711999999999</v>
      </c>
      <c r="R4" s="323">
        <v>84.144109999999998</v>
      </c>
      <c r="S4" s="323">
        <v>81.972258999999994</v>
      </c>
      <c r="T4" s="323">
        <v>32.891466999999999</v>
      </c>
      <c r="U4" s="323">
        <v>32.606051000000001</v>
      </c>
      <c r="V4" s="323">
        <v>33.685966999999998</v>
      </c>
      <c r="W4" s="323">
        <v>35.021648999999996</v>
      </c>
      <c r="X4" s="323">
        <v>36.151127000000002</v>
      </c>
      <c r="Y4" s="323">
        <v>3.4910000000000002E-3</v>
      </c>
      <c r="Z4" s="323">
        <v>805874.2</v>
      </c>
      <c r="AA4" s="323">
        <v>87.013999999999996</v>
      </c>
      <c r="AB4" s="323">
        <v>16</v>
      </c>
      <c r="AC4" s="323">
        <v>23</v>
      </c>
    </row>
    <row r="5" spans="1:32" x14ac:dyDescent="0.2">
      <c r="A5" t="s">
        <v>36</v>
      </c>
      <c r="B5" t="s">
        <v>206</v>
      </c>
      <c r="C5" t="s">
        <v>207</v>
      </c>
      <c r="D5" t="s">
        <v>208</v>
      </c>
      <c r="E5" s="323" t="s">
        <v>302</v>
      </c>
      <c r="F5" s="323" t="s">
        <v>271</v>
      </c>
      <c r="K5">
        <v>185</v>
      </c>
      <c r="L5" s="323">
        <v>9371.7818179999995</v>
      </c>
      <c r="M5" s="323">
        <v>31.394220000000001</v>
      </c>
      <c r="N5" s="323">
        <v>34.345649999999999</v>
      </c>
      <c r="O5" s="323">
        <v>35.355967</v>
      </c>
      <c r="P5" s="323">
        <v>18.970587999999999</v>
      </c>
      <c r="Q5" s="323">
        <v>12.409834999999999</v>
      </c>
      <c r="R5" s="323">
        <v>66.807525999999996</v>
      </c>
      <c r="S5" s="323">
        <v>64.719485000000006</v>
      </c>
      <c r="T5" s="323">
        <v>29.054907</v>
      </c>
      <c r="U5" s="323">
        <v>31.350002</v>
      </c>
      <c r="V5" s="323">
        <v>31.321045000000002</v>
      </c>
      <c r="W5" s="323">
        <v>34.336106999999998</v>
      </c>
      <c r="X5" s="323">
        <v>35.345202</v>
      </c>
      <c r="Y5" s="323">
        <v>3.6610000000000002E-3</v>
      </c>
      <c r="Z5" s="323">
        <v>403155.8</v>
      </c>
      <c r="AA5" s="323">
        <v>88.316000000000003</v>
      </c>
      <c r="AB5" s="323">
        <v>16</v>
      </c>
      <c r="AC5" s="323">
        <v>24</v>
      </c>
    </row>
    <row r="6" spans="1:32" x14ac:dyDescent="0.2">
      <c r="A6" t="s">
        <v>36</v>
      </c>
      <c r="B6" t="s">
        <v>206</v>
      </c>
      <c r="C6" t="s">
        <v>207</v>
      </c>
      <c r="D6" t="s">
        <v>208</v>
      </c>
      <c r="E6" s="323" t="s">
        <v>302</v>
      </c>
      <c r="F6" s="323" t="s">
        <v>271</v>
      </c>
      <c r="K6">
        <v>210</v>
      </c>
      <c r="L6" s="323">
        <v>3786.7090910000002</v>
      </c>
      <c r="M6" s="323">
        <v>28.660223999999999</v>
      </c>
      <c r="N6" s="323">
        <v>33.377215999999997</v>
      </c>
      <c r="O6" s="323">
        <v>34.235607000000002</v>
      </c>
      <c r="P6" s="323">
        <v>14.670446</v>
      </c>
      <c r="Q6" s="323">
        <v>9.8154950000000003</v>
      </c>
      <c r="R6" s="323">
        <v>45.300885999999998</v>
      </c>
      <c r="S6" s="323">
        <v>43.773681000000003</v>
      </c>
      <c r="T6" s="323">
        <v>25.29326</v>
      </c>
      <c r="U6" s="323">
        <v>29.704789000000002</v>
      </c>
      <c r="V6" s="323">
        <v>28.583779</v>
      </c>
      <c r="W6" s="323">
        <v>33.366782999999998</v>
      </c>
      <c r="X6" s="323">
        <v>34.222352999999998</v>
      </c>
      <c r="Y6" s="323">
        <v>1.0374E-2</v>
      </c>
      <c r="Z6" s="323">
        <v>182360</v>
      </c>
      <c r="AA6" s="323">
        <v>87.891199999999998</v>
      </c>
      <c r="AB6" s="323">
        <v>15</v>
      </c>
      <c r="AC6" s="323">
        <v>24</v>
      </c>
    </row>
    <row r="7" spans="1:32" x14ac:dyDescent="0.2">
      <c r="A7" t="s">
        <v>36</v>
      </c>
      <c r="B7" t="s">
        <v>206</v>
      </c>
      <c r="C7" t="s">
        <v>207</v>
      </c>
      <c r="D7" t="s">
        <v>208</v>
      </c>
      <c r="E7" s="323" t="s">
        <v>302</v>
      </c>
      <c r="F7" s="323" t="s">
        <v>271</v>
      </c>
      <c r="K7">
        <v>235</v>
      </c>
      <c r="L7" s="323">
        <v>1402.4545450000001</v>
      </c>
      <c r="M7" s="323">
        <v>25.829445</v>
      </c>
      <c r="N7" s="323">
        <v>32.138243000000003</v>
      </c>
      <c r="O7" s="323">
        <v>32.795259000000001</v>
      </c>
      <c r="P7" s="323">
        <v>10.423541</v>
      </c>
      <c r="Q7" s="323">
        <v>7.315442</v>
      </c>
      <c r="R7" s="323">
        <v>24.636485</v>
      </c>
      <c r="S7" s="323">
        <v>23.886516</v>
      </c>
      <c r="T7" s="323">
        <v>21.897752000000001</v>
      </c>
      <c r="U7" s="323">
        <v>27.758027999999999</v>
      </c>
      <c r="V7" s="323">
        <v>25.761306999999999</v>
      </c>
      <c r="W7" s="323">
        <v>32.127400000000002</v>
      </c>
      <c r="X7" s="323">
        <v>32.780684999999998</v>
      </c>
      <c r="Y7" s="323">
        <v>4.3705000000000001E-2</v>
      </c>
      <c r="Z7" s="323">
        <v>69391.7</v>
      </c>
      <c r="AA7" s="323">
        <v>88.028499999999994</v>
      </c>
      <c r="AB7" s="323">
        <v>15</v>
      </c>
      <c r="AC7" s="323">
        <v>23</v>
      </c>
    </row>
    <row r="8" spans="1:32" x14ac:dyDescent="0.2">
      <c r="A8" t="s">
        <v>36</v>
      </c>
      <c r="B8" t="s">
        <v>206</v>
      </c>
      <c r="C8" t="s">
        <v>207</v>
      </c>
      <c r="D8" t="s">
        <v>208</v>
      </c>
      <c r="E8" s="323" t="s">
        <v>302</v>
      </c>
      <c r="F8" s="323" t="s">
        <v>272</v>
      </c>
      <c r="K8">
        <v>110</v>
      </c>
      <c r="L8" s="323">
        <v>114902.84261199999</v>
      </c>
      <c r="M8" s="323">
        <v>39.314526999999998</v>
      </c>
      <c r="N8" s="323">
        <v>39.433652000000002</v>
      </c>
      <c r="O8" s="323">
        <v>46.970903999999997</v>
      </c>
      <c r="P8" s="323">
        <v>26.482938999999998</v>
      </c>
      <c r="Q8" s="323">
        <v>17.143628</v>
      </c>
      <c r="R8" s="323">
        <v>90.987373000000005</v>
      </c>
      <c r="S8" s="323">
        <v>89.429986</v>
      </c>
      <c r="T8" s="323">
        <v>40.707956000000003</v>
      </c>
      <c r="U8" s="323">
        <v>38.599511</v>
      </c>
      <c r="V8" s="323">
        <v>39.136899999999997</v>
      </c>
      <c r="W8" s="323">
        <v>39.239851000000002</v>
      </c>
      <c r="X8" s="323">
        <v>46.921208</v>
      </c>
      <c r="Y8" s="323">
        <v>1.0209900000000001</v>
      </c>
      <c r="Z8" s="323">
        <v>627442.80000000005</v>
      </c>
      <c r="AA8" s="323">
        <v>83.739599999999996</v>
      </c>
      <c r="AB8" s="323">
        <v>17</v>
      </c>
      <c r="AC8" s="323">
        <v>23</v>
      </c>
    </row>
    <row r="9" spans="1:32" x14ac:dyDescent="0.2">
      <c r="A9" t="s">
        <v>36</v>
      </c>
      <c r="B9" t="s">
        <v>206</v>
      </c>
      <c r="C9" t="s">
        <v>207</v>
      </c>
      <c r="D9" t="s">
        <v>208</v>
      </c>
      <c r="E9" s="323" t="s">
        <v>302</v>
      </c>
      <c r="F9" s="323" t="s">
        <v>272</v>
      </c>
      <c r="K9">
        <v>135</v>
      </c>
      <c r="L9" s="323">
        <v>18529.986377000001</v>
      </c>
      <c r="M9" s="323">
        <v>38.680180999999997</v>
      </c>
      <c r="N9" s="323">
        <v>37.976097000000003</v>
      </c>
      <c r="O9" s="323">
        <v>46.696316000000003</v>
      </c>
      <c r="P9" s="323">
        <v>24.151710000000001</v>
      </c>
      <c r="Q9" s="323">
        <v>16.224418</v>
      </c>
      <c r="R9" s="323">
        <v>87.326342999999994</v>
      </c>
      <c r="S9" s="323">
        <v>85.512890999999996</v>
      </c>
      <c r="T9" s="323">
        <v>39.224434000000002</v>
      </c>
      <c r="U9" s="323">
        <v>37.803936</v>
      </c>
      <c r="V9" s="323">
        <v>38.640261000000002</v>
      </c>
      <c r="W9" s="323">
        <v>37.907922999999997</v>
      </c>
      <c r="X9" s="323">
        <v>46.692137000000002</v>
      </c>
      <c r="Y9" s="323">
        <v>1.2428680000000001</v>
      </c>
      <c r="Z9" s="323">
        <v>342378.4</v>
      </c>
      <c r="AA9" s="323">
        <v>57.316099999999999</v>
      </c>
      <c r="AB9" s="323">
        <v>16</v>
      </c>
      <c r="AC9" s="323">
        <v>23</v>
      </c>
    </row>
    <row r="10" spans="1:32" x14ac:dyDescent="0.2">
      <c r="A10" t="s">
        <v>36</v>
      </c>
      <c r="B10" t="s">
        <v>206</v>
      </c>
      <c r="C10" t="s">
        <v>207</v>
      </c>
      <c r="D10" t="s">
        <v>208</v>
      </c>
      <c r="E10" s="323" t="s">
        <v>302</v>
      </c>
      <c r="F10" s="323" t="s">
        <v>272</v>
      </c>
      <c r="K10">
        <v>160</v>
      </c>
      <c r="L10" s="323">
        <v>2681.8926529999999</v>
      </c>
      <c r="M10" s="323">
        <v>38.207189999999997</v>
      </c>
      <c r="N10" s="323">
        <v>37.787449000000002</v>
      </c>
      <c r="O10" s="323">
        <v>46.460700000000003</v>
      </c>
      <c r="P10" s="323">
        <v>21.907548999999999</v>
      </c>
      <c r="Q10" s="323">
        <v>15.550397</v>
      </c>
      <c r="R10" s="323">
        <v>82.241928000000001</v>
      </c>
      <c r="S10" s="323">
        <v>80.343755999999999</v>
      </c>
      <c r="T10" s="323">
        <v>38.183408</v>
      </c>
      <c r="U10" s="323">
        <v>37.509110999999997</v>
      </c>
      <c r="V10" s="323">
        <v>38.205122000000003</v>
      </c>
      <c r="W10" s="323">
        <v>37.783583999999998</v>
      </c>
      <c r="X10" s="323">
        <v>46.460230000000003</v>
      </c>
      <c r="Y10" s="323">
        <v>1.2391479999999999</v>
      </c>
      <c r="Z10" s="323">
        <v>200185.7</v>
      </c>
      <c r="AA10" s="323">
        <v>59.030900000000003</v>
      </c>
      <c r="AB10" s="323">
        <v>16</v>
      </c>
      <c r="AC10" s="323">
        <v>23</v>
      </c>
    </row>
    <row r="11" spans="1:32" x14ac:dyDescent="0.2">
      <c r="A11" t="s">
        <v>36</v>
      </c>
      <c r="B11" t="s">
        <v>206</v>
      </c>
      <c r="C11" t="s">
        <v>207</v>
      </c>
      <c r="D11" t="s">
        <v>208</v>
      </c>
      <c r="E11" s="323" t="s">
        <v>302</v>
      </c>
      <c r="F11" s="323" t="s">
        <v>272</v>
      </c>
      <c r="K11">
        <v>185</v>
      </c>
      <c r="L11" s="323">
        <v>581.04077700000005</v>
      </c>
      <c r="M11" s="323">
        <v>37.594005000000003</v>
      </c>
      <c r="N11" s="323">
        <v>37.690564999999999</v>
      </c>
      <c r="O11" s="323">
        <v>46.107855000000001</v>
      </c>
      <c r="P11" s="323">
        <v>19.437062000000001</v>
      </c>
      <c r="Q11" s="323">
        <v>14.747787000000001</v>
      </c>
      <c r="R11" s="323">
        <v>74.912357999999998</v>
      </c>
      <c r="S11" s="323">
        <v>72.841641999999993</v>
      </c>
      <c r="T11" s="323">
        <v>36.860444999999999</v>
      </c>
      <c r="U11" s="323">
        <v>37.167180000000002</v>
      </c>
      <c r="V11" s="323">
        <v>37.591048999999998</v>
      </c>
      <c r="W11" s="323">
        <v>37.690437000000003</v>
      </c>
      <c r="X11" s="323">
        <v>46.107579999999999</v>
      </c>
      <c r="Y11" s="323">
        <v>1.351335</v>
      </c>
      <c r="Z11" s="323">
        <v>74346</v>
      </c>
      <c r="AA11" s="323">
        <v>60.2727</v>
      </c>
      <c r="AB11" s="323">
        <v>15</v>
      </c>
      <c r="AC11" s="323">
        <v>23</v>
      </c>
    </row>
    <row r="12" spans="1:32" x14ac:dyDescent="0.2">
      <c r="A12" t="s">
        <v>36</v>
      </c>
      <c r="B12" t="s">
        <v>206</v>
      </c>
      <c r="C12" t="s">
        <v>207</v>
      </c>
      <c r="D12" t="s">
        <v>208</v>
      </c>
      <c r="E12" s="323" t="s">
        <v>302</v>
      </c>
      <c r="F12" s="323" t="s">
        <v>272</v>
      </c>
      <c r="K12">
        <v>210</v>
      </c>
      <c r="L12" s="323">
        <v>246.073926</v>
      </c>
      <c r="M12" s="323">
        <v>36.601174999999998</v>
      </c>
      <c r="N12" s="323">
        <v>37.516123999999998</v>
      </c>
      <c r="O12" s="323">
        <v>45.247712</v>
      </c>
      <c r="P12" s="323">
        <v>16.624979</v>
      </c>
      <c r="Q12" s="323">
        <v>13.592404</v>
      </c>
      <c r="R12" s="323">
        <v>63.964539000000002</v>
      </c>
      <c r="S12" s="323">
        <v>61.597534000000003</v>
      </c>
      <c r="T12" s="323">
        <v>34.975980999999997</v>
      </c>
      <c r="U12" s="323">
        <v>36.560558999999998</v>
      </c>
      <c r="V12" s="323">
        <v>36.596097999999998</v>
      </c>
      <c r="W12" s="323">
        <v>37.516027000000001</v>
      </c>
      <c r="X12" s="323">
        <v>45.247594999999997</v>
      </c>
      <c r="Y12" s="323">
        <v>1.4757089999999999</v>
      </c>
      <c r="Z12" s="323">
        <v>40001.599999999999</v>
      </c>
      <c r="AA12" s="323">
        <v>51.048200000000001</v>
      </c>
      <c r="AB12" s="323">
        <v>14</v>
      </c>
      <c r="AC12" s="323">
        <v>23</v>
      </c>
    </row>
    <row r="13" spans="1:32" x14ac:dyDescent="0.2">
      <c r="A13" t="s">
        <v>36</v>
      </c>
      <c r="B13" t="s">
        <v>206</v>
      </c>
      <c r="C13" t="s">
        <v>207</v>
      </c>
      <c r="D13" t="s">
        <v>208</v>
      </c>
      <c r="E13" s="323" t="s">
        <v>302</v>
      </c>
      <c r="F13" s="323" t="s">
        <v>272</v>
      </c>
      <c r="K13">
        <v>235</v>
      </c>
      <c r="L13" s="323">
        <v>108.793025</v>
      </c>
      <c r="M13" s="323">
        <v>35.110311000000003</v>
      </c>
      <c r="N13" s="323">
        <v>37.109493000000001</v>
      </c>
      <c r="O13" s="323">
        <v>43.550173999999998</v>
      </c>
      <c r="P13" s="323">
        <v>13.842931999999999</v>
      </c>
      <c r="Q13" s="323">
        <v>12.256570999999999</v>
      </c>
      <c r="R13" s="323">
        <v>47.154026000000002</v>
      </c>
      <c r="S13" s="323">
        <v>44.998424999999997</v>
      </c>
      <c r="T13" s="323">
        <v>32.641717999999997</v>
      </c>
      <c r="U13" s="323">
        <v>35.529693000000002</v>
      </c>
      <c r="V13" s="323">
        <v>35.101787000000002</v>
      </c>
      <c r="W13" s="323">
        <v>37.109363999999999</v>
      </c>
      <c r="X13" s="323">
        <v>43.549109000000001</v>
      </c>
      <c r="Y13" s="323">
        <v>1.384471</v>
      </c>
      <c r="Z13" s="323">
        <v>25136.6</v>
      </c>
      <c r="AA13" s="323">
        <v>53.361699999999999</v>
      </c>
      <c r="AB13" s="323">
        <v>14</v>
      </c>
      <c r="AC13" s="323">
        <v>23</v>
      </c>
    </row>
    <row r="14" spans="1:32" x14ac:dyDescent="0.2">
      <c r="A14" t="s">
        <v>36</v>
      </c>
      <c r="B14" t="s">
        <v>206</v>
      </c>
      <c r="C14" t="s">
        <v>207</v>
      </c>
      <c r="D14" t="s">
        <v>208</v>
      </c>
      <c r="E14" s="323" t="s">
        <v>302</v>
      </c>
      <c r="F14" s="323" t="s">
        <v>273</v>
      </c>
      <c r="K14">
        <v>110</v>
      </c>
      <c r="L14" s="323">
        <v>19677.547907</v>
      </c>
      <c r="M14" s="323">
        <v>43.458970000000001</v>
      </c>
      <c r="N14" s="323">
        <v>48.876227</v>
      </c>
      <c r="O14" s="323">
        <v>48.113928999999999</v>
      </c>
      <c r="P14" s="323">
        <v>23.770636</v>
      </c>
      <c r="Q14" s="323">
        <v>22.462897000000002</v>
      </c>
      <c r="R14" s="323">
        <v>99.955031000000005</v>
      </c>
      <c r="S14" s="323">
        <v>99.946171000000007</v>
      </c>
      <c r="T14" s="323">
        <v>43.441298000000003</v>
      </c>
      <c r="U14" s="323">
        <v>46.499450000000003</v>
      </c>
      <c r="V14" s="323">
        <v>43.279820000000001</v>
      </c>
      <c r="W14" s="323">
        <v>48.721409000000001</v>
      </c>
      <c r="X14" s="323">
        <v>47.929549999999999</v>
      </c>
      <c r="Y14" s="323">
        <v>0.89017000000000002</v>
      </c>
      <c r="Z14" s="323">
        <v>413228.79999999999</v>
      </c>
      <c r="AA14" s="323">
        <v>27.2791</v>
      </c>
      <c r="AB14" s="323">
        <v>7</v>
      </c>
      <c r="AC14" s="323">
        <v>8</v>
      </c>
    </row>
    <row r="15" spans="1:32" x14ac:dyDescent="0.2">
      <c r="A15" t="s">
        <v>36</v>
      </c>
      <c r="B15" t="s">
        <v>206</v>
      </c>
      <c r="C15" t="s">
        <v>207</v>
      </c>
      <c r="D15" t="s">
        <v>208</v>
      </c>
      <c r="E15" s="323" t="s">
        <v>302</v>
      </c>
      <c r="F15" s="323" t="s">
        <v>273</v>
      </c>
      <c r="K15">
        <v>135</v>
      </c>
      <c r="L15" s="323">
        <v>9527.4180369999995</v>
      </c>
      <c r="M15" s="323">
        <v>40.136518000000002</v>
      </c>
      <c r="N15" s="323">
        <v>46.076487999999998</v>
      </c>
      <c r="O15" s="323">
        <v>45.12921</v>
      </c>
      <c r="P15" s="323">
        <v>20.386088000000001</v>
      </c>
      <c r="Q15" s="323">
        <v>19.780536999999999</v>
      </c>
      <c r="R15" s="323">
        <v>99.879373999999999</v>
      </c>
      <c r="S15" s="323">
        <v>99.574774000000005</v>
      </c>
      <c r="T15" s="323">
        <v>39.408980999999997</v>
      </c>
      <c r="U15" s="323">
        <v>43.786329000000002</v>
      </c>
      <c r="V15" s="323">
        <v>39.951085999999997</v>
      </c>
      <c r="W15" s="323">
        <v>45.966647000000002</v>
      </c>
      <c r="X15" s="323">
        <v>44.970122000000003</v>
      </c>
      <c r="Y15" s="323">
        <v>1.0137910000000001</v>
      </c>
      <c r="Z15" s="323">
        <v>637854.4</v>
      </c>
      <c r="AA15" s="323">
        <v>20.771100000000001</v>
      </c>
      <c r="AB15" s="323">
        <v>8</v>
      </c>
      <c r="AC15" s="323">
        <v>8</v>
      </c>
      <c r="AF15" s="174"/>
    </row>
    <row r="16" spans="1:32" x14ac:dyDescent="0.2">
      <c r="A16" t="s">
        <v>36</v>
      </c>
      <c r="B16" t="s">
        <v>206</v>
      </c>
      <c r="C16" t="s">
        <v>207</v>
      </c>
      <c r="D16" t="s">
        <v>208</v>
      </c>
      <c r="E16" s="323" t="s">
        <v>302</v>
      </c>
      <c r="F16" s="323" t="s">
        <v>273</v>
      </c>
      <c r="K16">
        <v>160</v>
      </c>
      <c r="L16" s="323">
        <v>4546.7586959999999</v>
      </c>
      <c r="M16" s="323">
        <v>36.709235999999997</v>
      </c>
      <c r="N16" s="323">
        <v>43.010598000000002</v>
      </c>
      <c r="O16" s="323">
        <v>41.842638999999998</v>
      </c>
      <c r="P16" s="323">
        <v>17.028967999999999</v>
      </c>
      <c r="Q16" s="323">
        <v>17.014869999999998</v>
      </c>
      <c r="R16" s="323">
        <v>94.967420000000004</v>
      </c>
      <c r="S16" s="323">
        <v>93.043041000000002</v>
      </c>
      <c r="T16" s="323">
        <v>35.034913000000003</v>
      </c>
      <c r="U16" s="323">
        <v>40.929547999999997</v>
      </c>
      <c r="V16" s="323">
        <v>36.516370999999999</v>
      </c>
      <c r="W16" s="323">
        <v>42.876286</v>
      </c>
      <c r="X16" s="323">
        <v>41.642947999999997</v>
      </c>
      <c r="Y16" s="323">
        <v>1.074425</v>
      </c>
      <c r="Z16" s="323">
        <v>459553.4</v>
      </c>
      <c r="AA16" s="323">
        <v>24.232299999999999</v>
      </c>
      <c r="AB16" s="323">
        <v>8</v>
      </c>
      <c r="AC16" s="323">
        <v>8</v>
      </c>
    </row>
    <row r="17" spans="1:32" x14ac:dyDescent="0.2">
      <c r="A17" t="s">
        <v>36</v>
      </c>
      <c r="B17" t="s">
        <v>206</v>
      </c>
      <c r="C17" t="s">
        <v>207</v>
      </c>
      <c r="D17" t="s">
        <v>208</v>
      </c>
      <c r="E17" s="323" t="s">
        <v>302</v>
      </c>
      <c r="F17" s="323" t="s">
        <v>273</v>
      </c>
      <c r="K17">
        <v>185</v>
      </c>
      <c r="L17" s="323">
        <v>2157.5333759999999</v>
      </c>
      <c r="M17" s="323">
        <v>33.322448000000001</v>
      </c>
      <c r="N17" s="323">
        <v>39.737560999999999</v>
      </c>
      <c r="O17" s="323">
        <v>38.342948999999997</v>
      </c>
      <c r="P17" s="323">
        <v>13.66014</v>
      </c>
      <c r="Q17" s="323">
        <v>14.106413</v>
      </c>
      <c r="R17" s="323">
        <v>79.604871000000003</v>
      </c>
      <c r="S17" s="323">
        <v>76.939813999999998</v>
      </c>
      <c r="T17" s="323">
        <v>30.662186999999999</v>
      </c>
      <c r="U17" s="323">
        <v>37.907273000000004</v>
      </c>
      <c r="V17" s="323">
        <v>33.136758999999998</v>
      </c>
      <c r="W17" s="323">
        <v>39.566873000000001</v>
      </c>
      <c r="X17" s="323">
        <v>38.080508999999999</v>
      </c>
      <c r="Y17" s="323">
        <v>1.157365</v>
      </c>
      <c r="Z17" s="323">
        <v>290726.59999999998</v>
      </c>
      <c r="AA17" s="323">
        <v>19.208500000000001</v>
      </c>
      <c r="AB17" s="323">
        <v>7</v>
      </c>
      <c r="AC17" s="323">
        <v>8</v>
      </c>
    </row>
    <row r="18" spans="1:32" x14ac:dyDescent="0.2">
      <c r="A18" t="s">
        <v>36</v>
      </c>
      <c r="B18" t="s">
        <v>206</v>
      </c>
      <c r="C18" t="s">
        <v>207</v>
      </c>
      <c r="D18" t="s">
        <v>208</v>
      </c>
      <c r="E18" s="323" t="s">
        <v>302</v>
      </c>
      <c r="F18" s="323" t="s">
        <v>273</v>
      </c>
      <c r="K18">
        <v>210</v>
      </c>
      <c r="L18" s="323">
        <v>978.03287599999999</v>
      </c>
      <c r="M18" s="323">
        <v>30.007123</v>
      </c>
      <c r="N18" s="323">
        <v>36.260961999999999</v>
      </c>
      <c r="O18" s="323">
        <v>34.616498</v>
      </c>
      <c r="P18" s="323">
        <v>10.462037</v>
      </c>
      <c r="Q18" s="323">
        <v>11.231445000000001</v>
      </c>
      <c r="R18" s="323">
        <v>59.411136999999997</v>
      </c>
      <c r="S18" s="323">
        <v>57.062264999999996</v>
      </c>
      <c r="T18" s="323">
        <v>26.515825</v>
      </c>
      <c r="U18" s="323">
        <v>34.661005000000003</v>
      </c>
      <c r="V18" s="323">
        <v>29.843817000000001</v>
      </c>
      <c r="W18" s="323">
        <v>36.060904999999998</v>
      </c>
      <c r="X18" s="323">
        <v>34.29889</v>
      </c>
      <c r="Y18" s="323">
        <v>1.111073</v>
      </c>
      <c r="Z18" s="323">
        <v>142132.79999999999</v>
      </c>
      <c r="AA18" s="323">
        <v>16.049199999999999</v>
      </c>
      <c r="AB18" s="323">
        <v>6</v>
      </c>
      <c r="AC18" s="323">
        <v>8</v>
      </c>
    </row>
    <row r="19" spans="1:32" x14ac:dyDescent="0.2">
      <c r="A19" t="s">
        <v>36</v>
      </c>
      <c r="B19" t="s">
        <v>206</v>
      </c>
      <c r="C19" t="s">
        <v>207</v>
      </c>
      <c r="D19" t="s">
        <v>208</v>
      </c>
      <c r="E19" s="323" t="s">
        <v>302</v>
      </c>
      <c r="F19" s="323" t="s">
        <v>273</v>
      </c>
      <c r="K19">
        <v>235</v>
      </c>
      <c r="L19" s="323">
        <v>414.690764</v>
      </c>
      <c r="M19" s="323">
        <v>26.798193999999999</v>
      </c>
      <c r="N19" s="323">
        <v>32.841330999999997</v>
      </c>
      <c r="O19" s="323">
        <v>30.901671</v>
      </c>
      <c r="P19" s="323">
        <v>7.6514939999999996</v>
      </c>
      <c r="Q19" s="323">
        <v>8.5959859999999999</v>
      </c>
      <c r="R19" s="323">
        <v>37.895874999999997</v>
      </c>
      <c r="S19" s="323">
        <v>36.492232000000001</v>
      </c>
      <c r="T19" s="323">
        <v>22.737812999999999</v>
      </c>
      <c r="U19" s="323">
        <v>31.365839999999999</v>
      </c>
      <c r="V19" s="323">
        <v>26.655964999999998</v>
      </c>
      <c r="W19" s="323">
        <v>32.615299999999998</v>
      </c>
      <c r="X19" s="323">
        <v>30.544725</v>
      </c>
      <c r="Y19" s="323">
        <v>1.1437170000000001</v>
      </c>
      <c r="Z19" s="323">
        <v>63284.7</v>
      </c>
      <c r="AA19" s="323">
        <v>14.9823</v>
      </c>
      <c r="AB19" s="323">
        <v>6</v>
      </c>
      <c r="AC19" s="323">
        <v>8</v>
      </c>
    </row>
    <row r="20" spans="1:32" x14ac:dyDescent="0.2">
      <c r="A20" t="s">
        <v>36</v>
      </c>
      <c r="B20" t="s">
        <v>206</v>
      </c>
      <c r="C20" t="s">
        <v>207</v>
      </c>
      <c r="D20" t="s">
        <v>208</v>
      </c>
      <c r="E20" s="323" t="s">
        <v>302</v>
      </c>
      <c r="F20" s="323" t="s">
        <v>274</v>
      </c>
      <c r="K20">
        <v>110</v>
      </c>
      <c r="L20" s="474">
        <v>39498.393939500005</v>
      </c>
      <c r="M20" s="474">
        <v>42.214768999999997</v>
      </c>
      <c r="N20" s="474">
        <v>43.994627000000001</v>
      </c>
      <c r="O20" s="474">
        <v>45.595605999999997</v>
      </c>
      <c r="P20" s="474">
        <v>32.517170999999998</v>
      </c>
      <c r="Q20" s="474">
        <v>29.506283</v>
      </c>
      <c r="R20" s="474">
        <v>96.131135999999998</v>
      </c>
      <c r="S20" s="474">
        <v>94.522131000000002</v>
      </c>
      <c r="T20" s="474">
        <v>51.625571999999998</v>
      </c>
      <c r="U20" s="474">
        <v>43.192596999999999</v>
      </c>
      <c r="V20" s="474">
        <v>42.078327999999999</v>
      </c>
      <c r="W20" s="474">
        <v>43.885578000000002</v>
      </c>
      <c r="X20" s="474">
        <v>45.527593000000003</v>
      </c>
      <c r="Y20" s="474">
        <v>7.0210000000000003E-3</v>
      </c>
      <c r="Z20" s="323">
        <v>192877.4</v>
      </c>
      <c r="AA20" s="323">
        <v>19.457599999999999</v>
      </c>
      <c r="AB20" s="323">
        <v>8</v>
      </c>
      <c r="AC20" s="323">
        <v>8</v>
      </c>
      <c r="AD20" s="475"/>
    </row>
    <row r="21" spans="1:32" x14ac:dyDescent="0.2">
      <c r="A21" t="s">
        <v>36</v>
      </c>
      <c r="B21" t="s">
        <v>206</v>
      </c>
      <c r="C21" t="s">
        <v>207</v>
      </c>
      <c r="D21" t="s">
        <v>208</v>
      </c>
      <c r="E21" s="323" t="s">
        <v>302</v>
      </c>
      <c r="F21" s="323" t="s">
        <v>274</v>
      </c>
      <c r="K21">
        <v>135</v>
      </c>
      <c r="L21" s="323">
        <v>19587.733333</v>
      </c>
      <c r="M21" s="323">
        <v>37.741396999999999</v>
      </c>
      <c r="N21" s="323">
        <v>40.340738000000002</v>
      </c>
      <c r="O21" s="323">
        <v>42.754952000000003</v>
      </c>
      <c r="P21" s="323">
        <v>27.688614999999999</v>
      </c>
      <c r="Q21" s="323">
        <v>24.829194999999999</v>
      </c>
      <c r="R21" s="323">
        <v>93.541967999999997</v>
      </c>
      <c r="S21" s="323">
        <v>91.582926999999998</v>
      </c>
      <c r="T21" s="323">
        <v>45.072495000000004</v>
      </c>
      <c r="U21" s="323">
        <v>39.494942000000002</v>
      </c>
      <c r="V21" s="323">
        <v>37.619916000000003</v>
      </c>
      <c r="W21" s="323">
        <v>40.262051</v>
      </c>
      <c r="X21" s="323">
        <v>42.729653999999996</v>
      </c>
      <c r="Y21" s="323">
        <v>1.7312999999999999E-2</v>
      </c>
      <c r="Z21" s="323">
        <v>198535.8</v>
      </c>
      <c r="AA21" s="323">
        <v>16.457599999999999</v>
      </c>
      <c r="AB21" s="323">
        <v>8</v>
      </c>
      <c r="AC21" s="323">
        <v>8</v>
      </c>
      <c r="AF21" s="174"/>
    </row>
    <row r="22" spans="1:32" x14ac:dyDescent="0.2">
      <c r="A22" t="s">
        <v>36</v>
      </c>
      <c r="B22" t="s">
        <v>206</v>
      </c>
      <c r="C22" t="s">
        <v>207</v>
      </c>
      <c r="D22" t="s">
        <v>208</v>
      </c>
      <c r="E22" s="323" t="s">
        <v>302</v>
      </c>
      <c r="F22" s="323" t="s">
        <v>274</v>
      </c>
      <c r="K22">
        <v>160</v>
      </c>
      <c r="L22" s="323">
        <v>8698.5393939999994</v>
      </c>
      <c r="M22" s="323">
        <v>33.202528000000001</v>
      </c>
      <c r="N22" s="323">
        <v>37.221983999999999</v>
      </c>
      <c r="O22" s="323">
        <v>40.476367000000003</v>
      </c>
      <c r="P22" s="323">
        <v>22.382211999999999</v>
      </c>
      <c r="Q22" s="323">
        <v>19.926247</v>
      </c>
      <c r="R22" s="323">
        <v>87.499125000000006</v>
      </c>
      <c r="S22" s="323">
        <v>85.275345000000002</v>
      </c>
      <c r="T22" s="323">
        <v>37.971352000000003</v>
      </c>
      <c r="U22" s="323">
        <v>35.771245</v>
      </c>
      <c r="V22" s="323">
        <v>33.107886000000001</v>
      </c>
      <c r="W22" s="323">
        <v>37.182614999999998</v>
      </c>
      <c r="X22" s="323">
        <v>40.469619999999999</v>
      </c>
      <c r="Y22" s="323">
        <v>2.9135000000000001E-2</v>
      </c>
      <c r="Z22" s="323">
        <v>192877.4</v>
      </c>
      <c r="AA22" s="323">
        <v>17.558199999999999</v>
      </c>
      <c r="AB22" s="323">
        <v>8</v>
      </c>
      <c r="AC22" s="323">
        <v>8</v>
      </c>
    </row>
    <row r="23" spans="1:32" x14ac:dyDescent="0.2">
      <c r="A23" t="s">
        <v>36</v>
      </c>
      <c r="B23" t="s">
        <v>206</v>
      </c>
      <c r="C23" t="s">
        <v>207</v>
      </c>
      <c r="D23" t="s">
        <v>208</v>
      </c>
      <c r="E23" s="323" t="s">
        <v>302</v>
      </c>
      <c r="F23" s="323" t="s">
        <v>274</v>
      </c>
      <c r="K23">
        <v>185</v>
      </c>
      <c r="L23" s="323">
        <v>3503.1757579999999</v>
      </c>
      <c r="M23" s="323">
        <v>29.097663000000001</v>
      </c>
      <c r="N23" s="323">
        <v>34.641435000000001</v>
      </c>
      <c r="O23" s="323">
        <v>38.699198000000003</v>
      </c>
      <c r="P23" s="323">
        <v>17.401886000000001</v>
      </c>
      <c r="Q23" s="323">
        <v>15.335782</v>
      </c>
      <c r="R23" s="323">
        <v>75.280851999999996</v>
      </c>
      <c r="S23" s="323">
        <v>72.996363000000002</v>
      </c>
      <c r="T23" s="323">
        <v>31.694469999999999</v>
      </c>
      <c r="U23" s="323">
        <v>32.316816000000003</v>
      </c>
      <c r="V23" s="323">
        <v>29.035888</v>
      </c>
      <c r="W23" s="323">
        <v>34.625706000000001</v>
      </c>
      <c r="X23" s="323">
        <v>38.696686999999997</v>
      </c>
      <c r="Y23" s="323">
        <v>7.3236999999999997E-2</v>
      </c>
      <c r="Z23" s="323">
        <v>137767.1</v>
      </c>
      <c r="AA23" s="323">
        <v>15.3355</v>
      </c>
      <c r="AB23" s="323">
        <v>8</v>
      </c>
      <c r="AC23" s="323">
        <v>8</v>
      </c>
    </row>
    <row r="24" spans="1:32" x14ac:dyDescent="0.2">
      <c r="A24" t="s">
        <v>36</v>
      </c>
      <c r="B24" t="s">
        <v>206</v>
      </c>
      <c r="C24" t="s">
        <v>207</v>
      </c>
      <c r="D24" t="s">
        <v>208</v>
      </c>
      <c r="E24" s="323" t="s">
        <v>302</v>
      </c>
      <c r="F24" s="323" t="s">
        <v>274</v>
      </c>
      <c r="K24">
        <v>210</v>
      </c>
      <c r="L24" s="323">
        <v>1192.030303</v>
      </c>
      <c r="M24" s="323">
        <v>25.550394000000001</v>
      </c>
      <c r="N24" s="323">
        <v>32.449821</v>
      </c>
      <c r="O24" s="323">
        <v>37.247346999999998</v>
      </c>
      <c r="P24" s="323">
        <v>12.672003999999999</v>
      </c>
      <c r="Q24" s="323">
        <v>10.993862999999999</v>
      </c>
      <c r="R24" s="323">
        <v>55.257181000000003</v>
      </c>
      <c r="S24" s="323">
        <v>53.175280999999998</v>
      </c>
      <c r="T24" s="323">
        <v>26.290025</v>
      </c>
      <c r="U24" s="323">
        <v>29.195036999999999</v>
      </c>
      <c r="V24" s="323">
        <v>25.520807000000001</v>
      </c>
      <c r="W24" s="323">
        <v>32.445515999999998</v>
      </c>
      <c r="X24" s="323">
        <v>37.246530999999997</v>
      </c>
      <c r="Y24" s="323">
        <v>0.107186</v>
      </c>
      <c r="Z24" s="323">
        <v>75145.100000000006</v>
      </c>
      <c r="AA24" s="323">
        <v>11.541600000000001</v>
      </c>
      <c r="AB24" s="323">
        <v>7</v>
      </c>
      <c r="AC24" s="323">
        <v>8</v>
      </c>
    </row>
    <row r="25" spans="1:32" x14ac:dyDescent="0.2">
      <c r="A25" t="s">
        <v>36</v>
      </c>
      <c r="B25" t="s">
        <v>206</v>
      </c>
      <c r="C25" t="s">
        <v>207</v>
      </c>
      <c r="D25" t="s">
        <v>208</v>
      </c>
      <c r="E25" s="323" t="s">
        <v>302</v>
      </c>
      <c r="F25" s="323" t="s">
        <v>274</v>
      </c>
      <c r="K25">
        <v>235</v>
      </c>
      <c r="L25" s="323">
        <v>294.67272700000001</v>
      </c>
      <c r="M25" s="323">
        <v>22.744765999999998</v>
      </c>
      <c r="N25" s="323">
        <v>30.742069000000001</v>
      </c>
      <c r="O25" s="323">
        <v>36.066330999999998</v>
      </c>
      <c r="P25" s="323">
        <v>8.4157510000000002</v>
      </c>
      <c r="Q25" s="323">
        <v>7.3719169999999998</v>
      </c>
      <c r="R25" s="323">
        <v>30.345175999999999</v>
      </c>
      <c r="S25" s="323">
        <v>29.09938</v>
      </c>
      <c r="T25" s="323">
        <v>21.869192000000002</v>
      </c>
      <c r="U25" s="323">
        <v>26.597162999999998</v>
      </c>
      <c r="V25" s="323">
        <v>22.737476000000001</v>
      </c>
      <c r="W25" s="323">
        <v>30.741546</v>
      </c>
      <c r="X25" s="323">
        <v>36.066088999999998</v>
      </c>
      <c r="Y25" s="323">
        <v>0.200293</v>
      </c>
      <c r="Z25" s="323">
        <v>32383.9</v>
      </c>
      <c r="AA25" s="323">
        <v>11.781000000000001</v>
      </c>
      <c r="AB25" s="323">
        <v>6</v>
      </c>
      <c r="AC25" s="323">
        <v>8</v>
      </c>
    </row>
    <row r="26" spans="1:32" x14ac:dyDescent="0.2">
      <c r="A26" t="s">
        <v>36</v>
      </c>
      <c r="B26" t="s">
        <v>206</v>
      </c>
      <c r="C26" t="s">
        <v>207</v>
      </c>
      <c r="D26" t="s">
        <v>208</v>
      </c>
      <c r="E26" s="323" t="s">
        <v>302</v>
      </c>
      <c r="F26" s="323" t="s">
        <v>275</v>
      </c>
      <c r="K26">
        <v>110</v>
      </c>
      <c r="L26" s="323">
        <v>11921.336845</v>
      </c>
      <c r="M26" s="323">
        <v>42.241717000000001</v>
      </c>
      <c r="N26" s="323">
        <v>48.017710000000001</v>
      </c>
      <c r="O26" s="323">
        <v>44.831834000000001</v>
      </c>
      <c r="P26" s="323">
        <v>24.184041000000001</v>
      </c>
      <c r="Q26" s="323">
        <v>24.071636000000002</v>
      </c>
      <c r="R26" s="323">
        <v>96.981688000000005</v>
      </c>
      <c r="S26" s="323">
        <v>95.035436000000004</v>
      </c>
      <c r="T26" s="323">
        <v>46.158099999999997</v>
      </c>
      <c r="U26" s="323">
        <v>41.677567000000003</v>
      </c>
      <c r="V26" s="323">
        <v>42.101837000000003</v>
      </c>
      <c r="W26" s="323">
        <v>47.987592999999997</v>
      </c>
      <c r="X26" s="323">
        <v>44.778139000000003</v>
      </c>
      <c r="Y26" s="323">
        <v>0.143563</v>
      </c>
      <c r="Z26" s="323">
        <v>176183.1</v>
      </c>
      <c r="AA26" s="323">
        <v>8.9476999999999993</v>
      </c>
      <c r="AB26" s="323">
        <v>7</v>
      </c>
      <c r="AC26" s="323">
        <v>6</v>
      </c>
    </row>
    <row r="27" spans="1:32" x14ac:dyDescent="0.2">
      <c r="A27" t="s">
        <v>36</v>
      </c>
      <c r="B27" t="s">
        <v>206</v>
      </c>
      <c r="C27" t="s">
        <v>207</v>
      </c>
      <c r="D27" t="s">
        <v>208</v>
      </c>
      <c r="E27" s="323" t="s">
        <v>302</v>
      </c>
      <c r="F27" s="323" t="s">
        <v>275</v>
      </c>
      <c r="K27">
        <v>135</v>
      </c>
      <c r="L27" s="323">
        <v>4779.1408590000001</v>
      </c>
      <c r="M27" s="323">
        <v>38.858041</v>
      </c>
      <c r="N27" s="323">
        <v>46.792171000000003</v>
      </c>
      <c r="O27" s="323">
        <v>43.674545999999999</v>
      </c>
      <c r="P27" s="323">
        <v>20.362269999999999</v>
      </c>
      <c r="Q27" s="323">
        <v>20.487455000000001</v>
      </c>
      <c r="R27" s="323">
        <v>91.724536000000001</v>
      </c>
      <c r="S27" s="323">
        <v>89.390510000000006</v>
      </c>
      <c r="T27" s="323">
        <v>41.044260999999999</v>
      </c>
      <c r="U27" s="323">
        <v>39.808101999999998</v>
      </c>
      <c r="V27" s="323">
        <v>38.725906999999999</v>
      </c>
      <c r="W27" s="323">
        <v>46.772010999999999</v>
      </c>
      <c r="X27" s="323">
        <v>43.645639000000003</v>
      </c>
      <c r="Y27" s="323">
        <v>0.23341999999999999</v>
      </c>
      <c r="Z27" s="323">
        <v>121146</v>
      </c>
      <c r="AA27" s="323">
        <v>8.7972000000000001</v>
      </c>
      <c r="AB27" s="323">
        <v>7</v>
      </c>
      <c r="AC27" s="323">
        <v>6</v>
      </c>
    </row>
    <row r="28" spans="1:32" x14ac:dyDescent="0.2">
      <c r="A28" t="s">
        <v>36</v>
      </c>
      <c r="B28" t="s">
        <v>206</v>
      </c>
      <c r="C28" t="s">
        <v>207</v>
      </c>
      <c r="D28" t="s">
        <v>208</v>
      </c>
      <c r="E28" s="323" t="s">
        <v>302</v>
      </c>
      <c r="F28" s="323" t="s">
        <v>275</v>
      </c>
      <c r="K28">
        <v>160</v>
      </c>
      <c r="L28" s="323">
        <v>1813.837072</v>
      </c>
      <c r="M28" s="323">
        <v>35.659678999999997</v>
      </c>
      <c r="N28" s="323">
        <v>45.354289999999999</v>
      </c>
      <c r="O28" s="323">
        <v>42.349477999999998</v>
      </c>
      <c r="P28" s="323">
        <v>16.655366000000001</v>
      </c>
      <c r="Q28" s="323">
        <v>16.937671999999999</v>
      </c>
      <c r="R28" s="323">
        <v>82.087978000000007</v>
      </c>
      <c r="S28" s="323">
        <v>79.603172000000001</v>
      </c>
      <c r="T28" s="323">
        <v>36.183275000000002</v>
      </c>
      <c r="U28" s="323">
        <v>37.706417000000002</v>
      </c>
      <c r="V28" s="323">
        <v>35.548349000000002</v>
      </c>
      <c r="W28" s="323">
        <v>45.339286000000001</v>
      </c>
      <c r="X28" s="323">
        <v>42.328657</v>
      </c>
      <c r="Y28" s="323">
        <v>0.38738099999999998</v>
      </c>
      <c r="Z28" s="323">
        <v>97572</v>
      </c>
      <c r="AA28" s="323">
        <v>6.5351999999999997</v>
      </c>
      <c r="AB28" s="323">
        <v>5</v>
      </c>
      <c r="AC28" s="323">
        <v>6</v>
      </c>
    </row>
    <row r="29" spans="1:32" x14ac:dyDescent="0.2">
      <c r="A29" t="s">
        <v>36</v>
      </c>
      <c r="B29" t="s">
        <v>206</v>
      </c>
      <c r="C29" t="s">
        <v>207</v>
      </c>
      <c r="D29" t="s">
        <v>208</v>
      </c>
      <c r="E29" s="323" t="s">
        <v>302</v>
      </c>
      <c r="F29" s="323" t="s">
        <v>275</v>
      </c>
      <c r="K29">
        <v>185</v>
      </c>
      <c r="L29" s="323">
        <v>666.38089200000002</v>
      </c>
      <c r="M29" s="323">
        <v>32.759003</v>
      </c>
      <c r="N29" s="323">
        <v>43.763347000000003</v>
      </c>
      <c r="O29" s="323">
        <v>40.839646000000002</v>
      </c>
      <c r="P29" s="323">
        <v>13.101214000000001</v>
      </c>
      <c r="Q29" s="323">
        <v>13.621943</v>
      </c>
      <c r="R29" s="323">
        <v>67.698417000000006</v>
      </c>
      <c r="S29" s="323">
        <v>65.239040000000003</v>
      </c>
      <c r="T29" s="323">
        <v>31.927775</v>
      </c>
      <c r="U29" s="323">
        <v>35.552275000000002</v>
      </c>
      <c r="V29" s="323">
        <v>32.675041999999998</v>
      </c>
      <c r="W29" s="323">
        <v>43.755155999999999</v>
      </c>
      <c r="X29" s="323">
        <v>40.825847000000003</v>
      </c>
      <c r="Y29" s="323">
        <v>0.57736799999999999</v>
      </c>
      <c r="Z29" s="323">
        <v>47840.3</v>
      </c>
      <c r="AA29" s="323">
        <v>7.0872999999999999</v>
      </c>
      <c r="AB29" s="323">
        <v>5</v>
      </c>
      <c r="AC29" s="323">
        <v>6</v>
      </c>
    </row>
    <row r="30" spans="1:32" x14ac:dyDescent="0.2">
      <c r="A30" t="s">
        <v>36</v>
      </c>
      <c r="B30" t="s">
        <v>206</v>
      </c>
      <c r="C30" t="s">
        <v>207</v>
      </c>
      <c r="D30" t="s">
        <v>208</v>
      </c>
      <c r="E30" s="323" t="s">
        <v>302</v>
      </c>
      <c r="F30" s="323" t="s">
        <v>275</v>
      </c>
      <c r="K30">
        <v>210</v>
      </c>
      <c r="L30" s="323">
        <v>238.045591</v>
      </c>
      <c r="M30" s="323">
        <v>30.097443999999999</v>
      </c>
      <c r="N30" s="323">
        <v>41.917307000000001</v>
      </c>
      <c r="O30" s="323">
        <v>39.111302999999999</v>
      </c>
      <c r="P30" s="323">
        <v>10.092539</v>
      </c>
      <c r="Q30" s="323">
        <v>10.767205000000001</v>
      </c>
      <c r="R30" s="323">
        <v>48.124797000000001</v>
      </c>
      <c r="S30" s="323">
        <v>46.06915</v>
      </c>
      <c r="T30" s="323">
        <v>28.206194</v>
      </c>
      <c r="U30" s="323">
        <v>33.362695000000002</v>
      </c>
      <c r="V30" s="323">
        <v>30.022663999999999</v>
      </c>
      <c r="W30" s="323">
        <v>41.909782999999997</v>
      </c>
      <c r="X30" s="323">
        <v>39.102654000000001</v>
      </c>
      <c r="Y30" s="323">
        <v>0.633548</v>
      </c>
      <c r="Z30" s="323">
        <v>18928.7</v>
      </c>
      <c r="AA30" s="323">
        <v>5.3045999999999998</v>
      </c>
      <c r="AB30" s="323">
        <v>4</v>
      </c>
      <c r="AC30" s="323">
        <v>6</v>
      </c>
    </row>
    <row r="31" spans="1:32" x14ac:dyDescent="0.2">
      <c r="A31" t="s">
        <v>36</v>
      </c>
      <c r="B31" t="s">
        <v>206</v>
      </c>
      <c r="C31" t="s">
        <v>207</v>
      </c>
      <c r="D31" t="s">
        <v>208</v>
      </c>
      <c r="E31" s="323" t="s">
        <v>302</v>
      </c>
      <c r="F31" s="323" t="s">
        <v>275</v>
      </c>
      <c r="K31">
        <v>235</v>
      </c>
      <c r="L31" s="323">
        <v>88.144582999999997</v>
      </c>
      <c r="M31" s="323">
        <v>27.651994999999999</v>
      </c>
      <c r="N31" s="323">
        <v>39.704475000000002</v>
      </c>
      <c r="O31" s="323">
        <v>37.233181000000002</v>
      </c>
      <c r="P31" s="323">
        <v>7.7467280000000001</v>
      </c>
      <c r="Q31" s="323">
        <v>8.3877790000000001</v>
      </c>
      <c r="R31" s="323">
        <v>28.439926</v>
      </c>
      <c r="S31" s="323">
        <v>27.138915000000001</v>
      </c>
      <c r="T31" s="323">
        <v>25.006174999999999</v>
      </c>
      <c r="U31" s="323">
        <v>30.994841999999998</v>
      </c>
      <c r="V31" s="323">
        <v>27.589009999999998</v>
      </c>
      <c r="W31" s="323">
        <v>39.703018999999998</v>
      </c>
      <c r="X31" s="323">
        <v>37.231667999999999</v>
      </c>
      <c r="Y31" s="323">
        <v>0.58216000000000001</v>
      </c>
      <c r="Z31" s="323">
        <v>7345.1</v>
      </c>
      <c r="AA31" s="323">
        <v>5.3445999999999998</v>
      </c>
      <c r="AB31" s="323">
        <v>4</v>
      </c>
      <c r="AC31" s="323">
        <v>6</v>
      </c>
    </row>
    <row r="32" spans="1:32" x14ac:dyDescent="0.2">
      <c r="A32" t="s">
        <v>36</v>
      </c>
      <c r="B32" t="s">
        <v>206</v>
      </c>
      <c r="C32" t="s">
        <v>207</v>
      </c>
      <c r="D32" t="s">
        <v>208</v>
      </c>
      <c r="E32" s="323" t="s">
        <v>302</v>
      </c>
      <c r="F32" s="323" t="s">
        <v>276</v>
      </c>
      <c r="K32">
        <v>110</v>
      </c>
      <c r="L32" s="323">
        <v>6607.7454550000002</v>
      </c>
      <c r="M32" s="323">
        <v>44.021988999999998</v>
      </c>
      <c r="N32" s="323">
        <v>50.265146000000001</v>
      </c>
      <c r="O32" s="323">
        <v>51.282483999999997</v>
      </c>
      <c r="P32" s="323">
        <v>27.932829000000002</v>
      </c>
      <c r="Q32" s="323">
        <v>27.201312000000001</v>
      </c>
      <c r="R32" s="323">
        <v>97.773494999999997</v>
      </c>
      <c r="S32" s="323">
        <v>96.847943000000001</v>
      </c>
      <c r="T32" s="323">
        <v>50.563699999999997</v>
      </c>
      <c r="U32" s="323">
        <v>45.551515000000002</v>
      </c>
      <c r="V32" s="323">
        <v>43.900514999999999</v>
      </c>
      <c r="W32" s="323">
        <v>50.238014</v>
      </c>
      <c r="X32" s="323">
        <v>51.269545000000001</v>
      </c>
      <c r="Y32" s="323">
        <v>0.28434399999999999</v>
      </c>
      <c r="Z32" s="323">
        <v>190377.4</v>
      </c>
      <c r="AA32" s="323">
        <v>7.0945</v>
      </c>
      <c r="AB32" s="323">
        <v>4</v>
      </c>
      <c r="AC32" s="323">
        <v>5</v>
      </c>
    </row>
    <row r="33" spans="1:29" x14ac:dyDescent="0.2">
      <c r="A33" t="s">
        <v>36</v>
      </c>
      <c r="B33" t="s">
        <v>206</v>
      </c>
      <c r="C33" t="s">
        <v>207</v>
      </c>
      <c r="D33" t="s">
        <v>208</v>
      </c>
      <c r="E33" s="323" t="s">
        <v>302</v>
      </c>
      <c r="F33" s="323" t="s">
        <v>276</v>
      </c>
      <c r="K33">
        <v>135</v>
      </c>
      <c r="L33" s="323">
        <v>3049.701818</v>
      </c>
      <c r="M33" s="323">
        <v>40.457729</v>
      </c>
      <c r="N33" s="323">
        <v>47.815964000000001</v>
      </c>
      <c r="O33" s="323">
        <v>48.904389000000002</v>
      </c>
      <c r="P33" s="323">
        <v>23.936295000000001</v>
      </c>
      <c r="Q33" s="323">
        <v>23.479469999999999</v>
      </c>
      <c r="R33" s="323">
        <v>96.089121000000006</v>
      </c>
      <c r="S33" s="323">
        <v>94.444203000000002</v>
      </c>
      <c r="T33" s="323">
        <v>45.270840999999997</v>
      </c>
      <c r="U33" s="323">
        <v>43.210366999999998</v>
      </c>
      <c r="V33" s="323">
        <v>40.377515000000002</v>
      </c>
      <c r="W33" s="323">
        <v>47.799624000000001</v>
      </c>
      <c r="X33" s="323">
        <v>48.894897999999998</v>
      </c>
      <c r="Y33" s="323">
        <v>0.47237299999999999</v>
      </c>
      <c r="Z33" s="323">
        <v>180417.2</v>
      </c>
      <c r="AA33" s="323">
        <v>5.8895999999999997</v>
      </c>
      <c r="AB33" s="323">
        <v>4</v>
      </c>
      <c r="AC33" s="323">
        <v>5</v>
      </c>
    </row>
    <row r="34" spans="1:29" x14ac:dyDescent="0.2">
      <c r="A34" t="s">
        <v>36</v>
      </c>
      <c r="B34" t="s">
        <v>206</v>
      </c>
      <c r="C34" t="s">
        <v>207</v>
      </c>
      <c r="D34" t="s">
        <v>208</v>
      </c>
      <c r="E34" s="323" t="s">
        <v>302</v>
      </c>
      <c r="F34" s="323" t="s">
        <v>276</v>
      </c>
      <c r="K34">
        <v>160</v>
      </c>
      <c r="L34" s="323">
        <v>1374.501818</v>
      </c>
      <c r="M34" s="323">
        <v>37.022337</v>
      </c>
      <c r="N34" s="323">
        <v>45.154912000000003</v>
      </c>
      <c r="O34" s="323">
        <v>46.120280000000001</v>
      </c>
      <c r="P34" s="323">
        <v>19.729779000000001</v>
      </c>
      <c r="Q34" s="323">
        <v>19.560013000000001</v>
      </c>
      <c r="R34" s="323">
        <v>91.204644999999999</v>
      </c>
      <c r="S34" s="323">
        <v>88.875074999999995</v>
      </c>
      <c r="T34" s="323">
        <v>39.826729999999998</v>
      </c>
      <c r="U34" s="323">
        <v>40.565179999999998</v>
      </c>
      <c r="V34" s="323">
        <v>36.981417</v>
      </c>
      <c r="W34" s="323">
        <v>45.145868999999998</v>
      </c>
      <c r="X34" s="323">
        <v>46.114362</v>
      </c>
      <c r="Y34" s="323">
        <v>0.728904</v>
      </c>
      <c r="Z34" s="323">
        <v>128519.7</v>
      </c>
      <c r="AA34" s="323">
        <v>4.8005000000000004</v>
      </c>
      <c r="AB34" s="323">
        <v>3</v>
      </c>
      <c r="AC34" s="323">
        <v>5</v>
      </c>
    </row>
    <row r="35" spans="1:29" x14ac:dyDescent="0.2">
      <c r="A35" t="s">
        <v>36</v>
      </c>
      <c r="B35" t="s">
        <v>206</v>
      </c>
      <c r="C35" t="s">
        <v>207</v>
      </c>
      <c r="D35" t="s">
        <v>208</v>
      </c>
      <c r="E35" s="323" t="s">
        <v>302</v>
      </c>
      <c r="F35" s="323" t="s">
        <v>276</v>
      </c>
      <c r="K35">
        <v>185</v>
      </c>
      <c r="L35" s="323">
        <v>600.17454499999997</v>
      </c>
      <c r="M35" s="323">
        <v>33.674142000000003</v>
      </c>
      <c r="N35" s="323">
        <v>42.125925000000002</v>
      </c>
      <c r="O35" s="323">
        <v>42.988556000000003</v>
      </c>
      <c r="P35" s="323">
        <v>15.710766</v>
      </c>
      <c r="Q35" s="323">
        <v>15.824585000000001</v>
      </c>
      <c r="R35" s="323">
        <v>80.666605000000004</v>
      </c>
      <c r="S35" s="323">
        <v>78.084828000000002</v>
      </c>
      <c r="T35" s="323">
        <v>34.755906000000003</v>
      </c>
      <c r="U35" s="323">
        <v>37.660083999999998</v>
      </c>
      <c r="V35" s="323">
        <v>33.651907999999999</v>
      </c>
      <c r="W35" s="323">
        <v>42.120159999999998</v>
      </c>
      <c r="X35" s="323">
        <v>42.985061000000002</v>
      </c>
      <c r="Y35" s="323">
        <v>0.94086099999999995</v>
      </c>
      <c r="Z35" s="323">
        <v>74742.7</v>
      </c>
      <c r="AA35" s="323">
        <v>4.8875000000000002</v>
      </c>
      <c r="AB35" s="323">
        <v>3</v>
      </c>
      <c r="AC35" s="323">
        <v>5</v>
      </c>
    </row>
    <row r="36" spans="1:29" x14ac:dyDescent="0.2">
      <c r="A36" t="s">
        <v>36</v>
      </c>
      <c r="B36" t="s">
        <v>206</v>
      </c>
      <c r="C36" t="s">
        <v>207</v>
      </c>
      <c r="D36" t="s">
        <v>208</v>
      </c>
      <c r="E36" s="323" t="s">
        <v>302</v>
      </c>
      <c r="F36" s="323" t="s">
        <v>276</v>
      </c>
      <c r="K36">
        <v>210</v>
      </c>
      <c r="L36" s="323">
        <v>246.93090900000001</v>
      </c>
      <c r="M36" s="323">
        <v>30.378813999999998</v>
      </c>
      <c r="N36" s="323">
        <v>39.049059</v>
      </c>
      <c r="O36" s="323">
        <v>39.86871</v>
      </c>
      <c r="P36" s="323">
        <v>11.947464999999999</v>
      </c>
      <c r="Q36" s="323">
        <v>12.310741</v>
      </c>
      <c r="R36" s="323">
        <v>62.542380999999999</v>
      </c>
      <c r="S36" s="323">
        <v>59.912663000000002</v>
      </c>
      <c r="T36" s="323">
        <v>30.060849999999999</v>
      </c>
      <c r="U36" s="323">
        <v>34.778695999999997</v>
      </c>
      <c r="V36" s="323">
        <v>30.367591999999998</v>
      </c>
      <c r="W36" s="323">
        <v>39.045709000000002</v>
      </c>
      <c r="X36" s="323">
        <v>39.866751999999998</v>
      </c>
      <c r="Y36" s="323">
        <v>1.1257630000000001</v>
      </c>
      <c r="Z36" s="323">
        <v>36861.699999999997</v>
      </c>
      <c r="AA36" s="323">
        <v>4.1829999999999998</v>
      </c>
      <c r="AB36" s="323">
        <v>3</v>
      </c>
      <c r="AC36" s="323">
        <v>5</v>
      </c>
    </row>
    <row r="37" spans="1:29" x14ac:dyDescent="0.2">
      <c r="A37" t="s">
        <v>36</v>
      </c>
      <c r="B37" t="s">
        <v>206</v>
      </c>
      <c r="C37" t="s">
        <v>207</v>
      </c>
      <c r="D37" t="s">
        <v>208</v>
      </c>
      <c r="E37" s="323" t="s">
        <v>302</v>
      </c>
      <c r="F37" s="323" t="s">
        <v>276</v>
      </c>
      <c r="K37">
        <v>235</v>
      </c>
      <c r="L37" s="323">
        <v>95.883635999999996</v>
      </c>
      <c r="M37" s="323">
        <v>27.26417</v>
      </c>
      <c r="N37" s="323">
        <v>36.115735999999998</v>
      </c>
      <c r="O37" s="323">
        <v>36.778067999999998</v>
      </c>
      <c r="P37" s="323">
        <v>8.6964140000000008</v>
      </c>
      <c r="Q37" s="323">
        <v>9.2217570000000002</v>
      </c>
      <c r="R37" s="323">
        <v>39.747731999999999</v>
      </c>
      <c r="S37" s="323">
        <v>37.550342999999998</v>
      </c>
      <c r="T37" s="323">
        <v>25.851486999999999</v>
      </c>
      <c r="U37" s="323">
        <v>31.967777000000002</v>
      </c>
      <c r="V37" s="323">
        <v>27.257152999999999</v>
      </c>
      <c r="W37" s="323">
        <v>36.113312000000001</v>
      </c>
      <c r="X37" s="323">
        <v>36.776879000000001</v>
      </c>
      <c r="Y37" s="323">
        <v>1.225457</v>
      </c>
      <c r="Z37" s="323">
        <v>16939.3</v>
      </c>
      <c r="AA37" s="323">
        <v>3.8498000000000001</v>
      </c>
      <c r="AB37" s="323">
        <v>3</v>
      </c>
      <c r="AC37" s="323">
        <v>5</v>
      </c>
    </row>
    <row r="38" spans="1:29" x14ac:dyDescent="0.2">
      <c r="A38" t="s">
        <v>36</v>
      </c>
      <c r="B38" t="s">
        <v>206</v>
      </c>
      <c r="C38" t="s">
        <v>207</v>
      </c>
      <c r="D38" t="s">
        <v>208</v>
      </c>
      <c r="E38" s="323" t="s">
        <v>302</v>
      </c>
      <c r="F38" s="323" t="s">
        <v>277</v>
      </c>
      <c r="K38">
        <v>110</v>
      </c>
      <c r="L38" s="323">
        <v>524.32727299999999</v>
      </c>
      <c r="M38" s="323">
        <v>50.652749999999997</v>
      </c>
      <c r="N38" s="323">
        <v>49.249428999999999</v>
      </c>
      <c r="O38" s="323">
        <v>49.551220000000001</v>
      </c>
      <c r="P38" s="323">
        <v>23.423983</v>
      </c>
      <c r="Q38" s="323">
        <v>29.976772</v>
      </c>
      <c r="R38" s="323">
        <v>95.828767999999997</v>
      </c>
      <c r="S38" s="323">
        <v>94.397666000000001</v>
      </c>
      <c r="T38" s="323">
        <v>51.851691000000002</v>
      </c>
      <c r="U38" s="323">
        <v>49.981850999999999</v>
      </c>
      <c r="V38" s="323">
        <v>50.609533999999996</v>
      </c>
      <c r="W38" s="323">
        <v>49.197856999999999</v>
      </c>
      <c r="X38" s="323">
        <v>49.506131000000003</v>
      </c>
      <c r="Y38" s="323">
        <v>1.349891</v>
      </c>
      <c r="Z38" s="323">
        <v>59693.2</v>
      </c>
      <c r="AA38" s="323">
        <v>1.6773</v>
      </c>
      <c r="AB38" s="323">
        <v>2</v>
      </c>
      <c r="AC38" s="323">
        <v>4</v>
      </c>
    </row>
    <row r="39" spans="1:29" x14ac:dyDescent="0.2">
      <c r="A39" t="s">
        <v>36</v>
      </c>
      <c r="B39" t="s">
        <v>206</v>
      </c>
      <c r="C39" t="s">
        <v>207</v>
      </c>
      <c r="D39" t="s">
        <v>208</v>
      </c>
      <c r="E39" s="323" t="s">
        <v>302</v>
      </c>
      <c r="F39" s="323" t="s">
        <v>277</v>
      </c>
      <c r="K39">
        <v>135</v>
      </c>
      <c r="L39" s="323">
        <v>207.03272699999999</v>
      </c>
      <c r="M39" s="323">
        <v>48.214722999999999</v>
      </c>
      <c r="N39" s="323">
        <v>47.606399000000003</v>
      </c>
      <c r="O39" s="323">
        <v>48.052782000000001</v>
      </c>
      <c r="P39" s="323">
        <v>21.617826000000001</v>
      </c>
      <c r="Q39" s="323">
        <v>27.473673000000002</v>
      </c>
      <c r="R39" s="323">
        <v>94.078485000000001</v>
      </c>
      <c r="S39" s="323">
        <v>92.208984000000001</v>
      </c>
      <c r="T39" s="323">
        <v>48.440944999999999</v>
      </c>
      <c r="U39" s="323">
        <v>48.164985000000001</v>
      </c>
      <c r="V39" s="323">
        <v>48.188084000000003</v>
      </c>
      <c r="W39" s="323">
        <v>47.589283000000002</v>
      </c>
      <c r="X39" s="323">
        <v>48.038736999999998</v>
      </c>
      <c r="Y39" s="323">
        <v>1.632533</v>
      </c>
      <c r="Z39" s="323">
        <v>23567.4</v>
      </c>
      <c r="AA39" s="323">
        <v>1.7346999999999999</v>
      </c>
      <c r="AB39" s="323">
        <v>2</v>
      </c>
      <c r="AC39" s="323">
        <v>4</v>
      </c>
    </row>
    <row r="40" spans="1:29" x14ac:dyDescent="0.2">
      <c r="A40" t="s">
        <v>36</v>
      </c>
      <c r="B40" t="s">
        <v>206</v>
      </c>
      <c r="C40" t="s">
        <v>207</v>
      </c>
      <c r="D40" t="s">
        <v>208</v>
      </c>
      <c r="E40" s="323" t="s">
        <v>302</v>
      </c>
      <c r="F40" s="323" t="s">
        <v>277</v>
      </c>
      <c r="K40">
        <v>160</v>
      </c>
      <c r="L40" s="323">
        <v>88.938181999999998</v>
      </c>
      <c r="M40" s="323">
        <v>45.143326000000002</v>
      </c>
      <c r="N40" s="323">
        <v>45.470182999999999</v>
      </c>
      <c r="O40" s="323">
        <v>46.130637999999998</v>
      </c>
      <c r="P40" s="323">
        <v>19.206113999999999</v>
      </c>
      <c r="Q40" s="323">
        <v>24.194355000000002</v>
      </c>
      <c r="R40" s="323">
        <v>90.348770000000002</v>
      </c>
      <c r="S40" s="323">
        <v>87.880475000000004</v>
      </c>
      <c r="T40" s="323">
        <v>44.139536</v>
      </c>
      <c r="U40" s="323">
        <v>45.657463</v>
      </c>
      <c r="V40" s="323">
        <v>45.117586000000003</v>
      </c>
      <c r="W40" s="323">
        <v>45.462933999999997</v>
      </c>
      <c r="X40" s="323">
        <v>46.122239</v>
      </c>
      <c r="Y40" s="323">
        <v>2.000057</v>
      </c>
      <c r="Z40" s="323">
        <v>11084.2</v>
      </c>
      <c r="AA40" s="323">
        <v>1.4759</v>
      </c>
      <c r="AB40" s="323">
        <v>2</v>
      </c>
      <c r="AC40" s="323">
        <v>4</v>
      </c>
    </row>
    <row r="41" spans="1:29" x14ac:dyDescent="0.2">
      <c r="A41" t="s">
        <v>36</v>
      </c>
      <c r="B41" t="s">
        <v>206</v>
      </c>
      <c r="C41" t="s">
        <v>207</v>
      </c>
      <c r="D41" t="s">
        <v>208</v>
      </c>
      <c r="E41" s="323" t="s">
        <v>302</v>
      </c>
      <c r="F41" s="323" t="s">
        <v>277</v>
      </c>
      <c r="K41">
        <v>185</v>
      </c>
      <c r="L41" s="323">
        <v>41.294544999999999</v>
      </c>
      <c r="M41" s="323">
        <v>41.839483000000001</v>
      </c>
      <c r="N41" s="323">
        <v>43.187551999999997</v>
      </c>
      <c r="O41" s="323">
        <v>44.172584999999998</v>
      </c>
      <c r="P41" s="323">
        <v>16.801580000000001</v>
      </c>
      <c r="Q41" s="323">
        <v>20.769560999999999</v>
      </c>
      <c r="R41" s="323">
        <v>82.741395999999995</v>
      </c>
      <c r="S41" s="323">
        <v>79.981982000000002</v>
      </c>
      <c r="T41" s="323">
        <v>39.766736999999999</v>
      </c>
      <c r="U41" s="323">
        <v>42.944172999999999</v>
      </c>
      <c r="V41" s="323">
        <v>41.819625000000002</v>
      </c>
      <c r="W41" s="323">
        <v>43.177067000000001</v>
      </c>
      <c r="X41" s="323">
        <v>44.156573999999999</v>
      </c>
      <c r="Y41" s="323">
        <v>2.7325249999999999</v>
      </c>
      <c r="Z41" s="323">
        <v>6732.1</v>
      </c>
      <c r="AA41" s="323">
        <v>1.3957999999999999</v>
      </c>
      <c r="AB41" s="323">
        <v>2</v>
      </c>
      <c r="AC41" s="323">
        <v>4</v>
      </c>
    </row>
    <row r="42" spans="1:29" x14ac:dyDescent="0.2">
      <c r="A42" t="s">
        <v>36</v>
      </c>
      <c r="B42" t="s">
        <v>206</v>
      </c>
      <c r="C42" t="s">
        <v>207</v>
      </c>
      <c r="D42" t="s">
        <v>208</v>
      </c>
      <c r="E42" s="323" t="s">
        <v>302</v>
      </c>
      <c r="F42" s="323" t="s">
        <v>277</v>
      </c>
      <c r="K42">
        <v>210</v>
      </c>
      <c r="L42" s="323">
        <v>20.712727000000001</v>
      </c>
      <c r="M42" s="323">
        <v>38.233798</v>
      </c>
      <c r="N42" s="323">
        <v>40.953978999999997</v>
      </c>
      <c r="O42" s="323">
        <v>42.263297999999999</v>
      </c>
      <c r="P42" s="323">
        <v>14.627689</v>
      </c>
      <c r="Q42" s="323">
        <v>17.437629000000001</v>
      </c>
      <c r="R42" s="323">
        <v>66.090821000000005</v>
      </c>
      <c r="S42" s="323">
        <v>63.248627999999997</v>
      </c>
      <c r="T42" s="323">
        <v>35.271928000000003</v>
      </c>
      <c r="U42" s="323">
        <v>40.334333999999998</v>
      </c>
      <c r="V42" s="323">
        <v>38.193337999999997</v>
      </c>
      <c r="W42" s="323">
        <v>40.944830000000003</v>
      </c>
      <c r="X42" s="323">
        <v>42.256188000000002</v>
      </c>
      <c r="Y42" s="323">
        <v>3.0056569999999998</v>
      </c>
      <c r="Z42" s="323">
        <v>3484.5</v>
      </c>
      <c r="AA42" s="323">
        <v>0.97430000000000005</v>
      </c>
      <c r="AB42" s="323">
        <v>2</v>
      </c>
      <c r="AC42" s="323">
        <v>4</v>
      </c>
    </row>
    <row r="43" spans="1:29" x14ac:dyDescent="0.2">
      <c r="A43" t="s">
        <v>36</v>
      </c>
      <c r="B43" t="s">
        <v>206</v>
      </c>
      <c r="C43" t="s">
        <v>207</v>
      </c>
      <c r="D43" t="s">
        <v>208</v>
      </c>
      <c r="E43" s="323" t="s">
        <v>302</v>
      </c>
      <c r="F43" s="323" t="s">
        <v>277</v>
      </c>
      <c r="K43">
        <v>235</v>
      </c>
      <c r="L43" s="323">
        <v>11.105454999999999</v>
      </c>
      <c r="M43" s="323">
        <v>34.691105999999998</v>
      </c>
      <c r="N43" s="323">
        <v>38.291069</v>
      </c>
      <c r="O43" s="323">
        <v>40.368586000000001</v>
      </c>
      <c r="P43" s="323">
        <v>12.586833</v>
      </c>
      <c r="Q43" s="323">
        <v>14.265093999999999</v>
      </c>
      <c r="R43" s="323">
        <v>43.353845999999997</v>
      </c>
      <c r="S43" s="323">
        <v>40.721341000000002</v>
      </c>
      <c r="T43" s="323">
        <v>31.115283000000002</v>
      </c>
      <c r="U43" s="323">
        <v>37.518425999999998</v>
      </c>
      <c r="V43" s="323">
        <v>34.626730000000002</v>
      </c>
      <c r="W43" s="323">
        <v>38.277106000000003</v>
      </c>
      <c r="X43" s="323">
        <v>40.348675</v>
      </c>
      <c r="Y43" s="323">
        <v>2.605089</v>
      </c>
      <c r="Z43" s="323">
        <v>1473.6</v>
      </c>
      <c r="AA43" s="323">
        <v>1.3996</v>
      </c>
      <c r="AB43" s="323">
        <v>2</v>
      </c>
      <c r="AC43" s="323">
        <v>4</v>
      </c>
    </row>
    <row r="44" spans="1:29" x14ac:dyDescent="0.2">
      <c r="A44" t="s">
        <v>36</v>
      </c>
      <c r="B44" t="s">
        <v>206</v>
      </c>
      <c r="C44" t="s">
        <v>207</v>
      </c>
      <c r="D44" t="s">
        <v>208</v>
      </c>
      <c r="E44" s="323" t="s">
        <v>302</v>
      </c>
      <c r="F44" s="323" t="s">
        <v>278</v>
      </c>
      <c r="K44">
        <v>110</v>
      </c>
      <c r="L44" s="323">
        <v>8018.4942330000003</v>
      </c>
      <c r="M44" s="323">
        <v>39.213827999999999</v>
      </c>
      <c r="N44" s="323">
        <v>42.650305000000003</v>
      </c>
      <c r="O44" s="323">
        <v>43.530811</v>
      </c>
      <c r="P44" s="323">
        <v>16.863458000000001</v>
      </c>
      <c r="Q44" s="323">
        <v>24.477482999999999</v>
      </c>
      <c r="R44" s="323">
        <v>99.955184000000003</v>
      </c>
      <c r="S44" s="323">
        <v>99.943691999999999</v>
      </c>
      <c r="T44" s="323">
        <v>44.225020000000001</v>
      </c>
      <c r="U44" s="323">
        <v>40.15972</v>
      </c>
      <c r="V44" s="323">
        <v>38.913947</v>
      </c>
      <c r="W44" s="323">
        <v>42.482156000000003</v>
      </c>
      <c r="X44" s="323">
        <v>43.395341000000002</v>
      </c>
      <c r="Y44" s="323">
        <v>1.0914E-2</v>
      </c>
      <c r="Z44" s="323">
        <v>292009.2</v>
      </c>
      <c r="AA44" s="323">
        <v>6.8056999999999999</v>
      </c>
      <c r="AB44" s="323">
        <v>3</v>
      </c>
      <c r="AC44" s="323">
        <v>4</v>
      </c>
    </row>
    <row r="45" spans="1:29" x14ac:dyDescent="0.2">
      <c r="A45" t="s">
        <v>36</v>
      </c>
      <c r="B45" t="s">
        <v>206</v>
      </c>
      <c r="C45" t="s">
        <v>207</v>
      </c>
      <c r="D45" t="s">
        <v>208</v>
      </c>
      <c r="E45" s="323" t="s">
        <v>302</v>
      </c>
      <c r="F45" s="323" t="s">
        <v>278</v>
      </c>
      <c r="K45">
        <v>135</v>
      </c>
      <c r="L45" s="323">
        <v>3920.156207</v>
      </c>
      <c r="M45" s="323">
        <v>34.376204999999999</v>
      </c>
      <c r="N45" s="323">
        <v>39.536409999999997</v>
      </c>
      <c r="O45" s="323">
        <v>41.001671000000002</v>
      </c>
      <c r="P45" s="323">
        <v>13.181146</v>
      </c>
      <c r="Q45" s="323">
        <v>20.318823999999999</v>
      </c>
      <c r="R45" s="323">
        <v>99.937434999999994</v>
      </c>
      <c r="S45" s="323">
        <v>99.708535999999995</v>
      </c>
      <c r="T45" s="323">
        <v>38.153702000000003</v>
      </c>
      <c r="U45" s="323">
        <v>36.573532</v>
      </c>
      <c r="V45" s="323">
        <v>34.028730000000003</v>
      </c>
      <c r="W45" s="323">
        <v>39.386799000000003</v>
      </c>
      <c r="X45" s="323">
        <v>40.892130000000002</v>
      </c>
      <c r="Y45" s="323">
        <v>2.1951999999999999E-2</v>
      </c>
      <c r="Z45" s="323">
        <v>243857.2</v>
      </c>
      <c r="AA45" s="323">
        <v>5.5361000000000002</v>
      </c>
      <c r="AB45" s="323">
        <v>2</v>
      </c>
      <c r="AC45" s="323">
        <v>4</v>
      </c>
    </row>
    <row r="46" spans="1:29" x14ac:dyDescent="0.2">
      <c r="A46" t="s">
        <v>36</v>
      </c>
      <c r="B46" t="s">
        <v>206</v>
      </c>
      <c r="C46" t="s">
        <v>207</v>
      </c>
      <c r="D46" t="s">
        <v>208</v>
      </c>
      <c r="E46" s="323" t="s">
        <v>302</v>
      </c>
      <c r="F46" s="323" t="s">
        <v>278</v>
      </c>
      <c r="K46">
        <v>160</v>
      </c>
      <c r="L46" s="323">
        <v>1612.3222229999999</v>
      </c>
      <c r="M46" s="323">
        <v>29.788554000000001</v>
      </c>
      <c r="N46" s="323">
        <v>36.812983000000003</v>
      </c>
      <c r="O46" s="323">
        <v>38.766345000000001</v>
      </c>
      <c r="P46" s="323">
        <v>9.6491340000000001</v>
      </c>
      <c r="Q46" s="323">
        <v>16.046956999999999</v>
      </c>
      <c r="R46" s="323">
        <v>90.588178999999997</v>
      </c>
      <c r="S46" s="323">
        <v>88.297593000000006</v>
      </c>
      <c r="T46" s="323">
        <v>31.902235999999998</v>
      </c>
      <c r="U46" s="323">
        <v>33.083495999999997</v>
      </c>
      <c r="V46" s="323">
        <v>29.488641999999999</v>
      </c>
      <c r="W46" s="323">
        <v>36.701428999999997</v>
      </c>
      <c r="X46" s="323">
        <v>38.684126999999997</v>
      </c>
      <c r="Y46" s="323">
        <v>3.7984999999999998E-2</v>
      </c>
      <c r="Z46" s="323">
        <v>396789.6</v>
      </c>
      <c r="AA46" s="323">
        <v>3.4893999999999998</v>
      </c>
      <c r="AB46" s="323">
        <v>2</v>
      </c>
      <c r="AC46" s="323">
        <v>4</v>
      </c>
    </row>
    <row r="47" spans="1:29" x14ac:dyDescent="0.2">
      <c r="A47" t="s">
        <v>36</v>
      </c>
      <c r="B47" t="s">
        <v>206</v>
      </c>
      <c r="C47" t="s">
        <v>207</v>
      </c>
      <c r="D47" t="s">
        <v>208</v>
      </c>
      <c r="E47" s="323" t="s">
        <v>302</v>
      </c>
      <c r="F47" s="323" t="s">
        <v>278</v>
      </c>
      <c r="K47">
        <v>185</v>
      </c>
      <c r="L47" s="323">
        <v>567.14921400000003</v>
      </c>
      <c r="M47" s="323">
        <v>26.178833000000001</v>
      </c>
      <c r="N47" s="323">
        <v>34.460171000000003</v>
      </c>
      <c r="O47" s="323">
        <v>36.698360000000001</v>
      </c>
      <c r="P47" s="323">
        <v>6.8752250000000004</v>
      </c>
      <c r="Q47" s="323">
        <v>12.126142</v>
      </c>
      <c r="R47" s="323">
        <v>70.387792000000005</v>
      </c>
      <c r="S47" s="323">
        <v>68.112191999999993</v>
      </c>
      <c r="T47" s="323">
        <v>26.247769000000002</v>
      </c>
      <c r="U47" s="323">
        <v>30.043451999999998</v>
      </c>
      <c r="V47" s="323">
        <v>25.983920999999999</v>
      </c>
      <c r="W47" s="323">
        <v>34.380369999999999</v>
      </c>
      <c r="X47" s="323">
        <v>36.62988</v>
      </c>
      <c r="Y47" s="323">
        <v>4.6619000000000001E-2</v>
      </c>
      <c r="Z47" s="323">
        <v>226159.8</v>
      </c>
      <c r="AA47" s="323">
        <v>3.6114999999999999</v>
      </c>
      <c r="AB47" s="323">
        <v>2</v>
      </c>
      <c r="AC47" s="323">
        <v>4</v>
      </c>
    </row>
    <row r="48" spans="1:29" x14ac:dyDescent="0.2">
      <c r="A48" t="s">
        <v>36</v>
      </c>
      <c r="B48" t="s">
        <v>206</v>
      </c>
      <c r="C48" t="s">
        <v>207</v>
      </c>
      <c r="D48" t="s">
        <v>208</v>
      </c>
      <c r="E48" s="323" t="s">
        <v>302</v>
      </c>
      <c r="F48" s="323" t="s">
        <v>278</v>
      </c>
      <c r="K48">
        <v>210</v>
      </c>
      <c r="L48" s="323">
        <v>182.14149499999999</v>
      </c>
      <c r="M48" s="323">
        <v>23.511236</v>
      </c>
      <c r="N48" s="323">
        <v>32.342438999999999</v>
      </c>
      <c r="O48" s="323">
        <v>34.649779000000002</v>
      </c>
      <c r="P48" s="323">
        <v>4.9609620000000003</v>
      </c>
      <c r="Q48" s="323">
        <v>8.8548489999999997</v>
      </c>
      <c r="R48" s="323">
        <v>47.315513000000003</v>
      </c>
      <c r="S48" s="323">
        <v>45.530009</v>
      </c>
      <c r="T48" s="323">
        <v>21.83961</v>
      </c>
      <c r="U48" s="323">
        <v>27.405296</v>
      </c>
      <c r="V48" s="323">
        <v>23.407136000000001</v>
      </c>
      <c r="W48" s="323">
        <v>32.282134999999997</v>
      </c>
      <c r="X48" s="323">
        <v>34.587150000000001</v>
      </c>
      <c r="Y48" s="323">
        <v>3.6795000000000001E-2</v>
      </c>
      <c r="Z48" s="323">
        <v>72586.899999999994</v>
      </c>
      <c r="AA48" s="323">
        <v>2.6065</v>
      </c>
      <c r="AB48" s="323">
        <v>2</v>
      </c>
      <c r="AC48" s="323">
        <v>4</v>
      </c>
    </row>
    <row r="49" spans="1:29" x14ac:dyDescent="0.2">
      <c r="A49" t="s">
        <v>36</v>
      </c>
      <c r="B49" t="s">
        <v>206</v>
      </c>
      <c r="C49" t="s">
        <v>207</v>
      </c>
      <c r="D49" t="s">
        <v>208</v>
      </c>
      <c r="E49" s="323" t="s">
        <v>302</v>
      </c>
      <c r="F49" s="323" t="s">
        <v>278</v>
      </c>
      <c r="K49">
        <v>235</v>
      </c>
      <c r="L49" s="323">
        <v>56.343656000000003</v>
      </c>
      <c r="M49" s="323">
        <v>21.326162</v>
      </c>
      <c r="N49" s="323">
        <v>30.352096</v>
      </c>
      <c r="O49" s="323">
        <v>32.514491999999997</v>
      </c>
      <c r="P49" s="323">
        <v>3.6415069999999998</v>
      </c>
      <c r="Q49" s="323">
        <v>6.1757679999999997</v>
      </c>
      <c r="R49" s="323">
        <v>27.981048999999999</v>
      </c>
      <c r="S49" s="323">
        <v>26.859023000000001</v>
      </c>
      <c r="T49" s="323">
        <v>18.577946000000001</v>
      </c>
      <c r="U49" s="323">
        <v>24.970967999999999</v>
      </c>
      <c r="V49" s="323">
        <v>21.268798</v>
      </c>
      <c r="W49" s="323">
        <v>30.304580999999999</v>
      </c>
      <c r="X49" s="323">
        <v>32.462597000000002</v>
      </c>
      <c r="Y49" s="323">
        <v>4.5266000000000001E-2</v>
      </c>
      <c r="Z49" s="323">
        <v>21000</v>
      </c>
      <c r="AA49" s="323">
        <v>2.9178999999999999</v>
      </c>
      <c r="AB49" s="323">
        <v>2</v>
      </c>
      <c r="AC49" s="323">
        <v>4</v>
      </c>
    </row>
    <row r="50" spans="1:29" x14ac:dyDescent="0.2">
      <c r="A50" t="s">
        <v>36</v>
      </c>
      <c r="B50" t="s">
        <v>206</v>
      </c>
      <c r="C50" t="s">
        <v>207</v>
      </c>
      <c r="D50" t="s">
        <v>208</v>
      </c>
      <c r="E50" s="323" t="s">
        <v>303</v>
      </c>
      <c r="F50" s="323" t="s">
        <v>279</v>
      </c>
      <c r="K50">
        <v>110</v>
      </c>
      <c r="L50" s="323">
        <v>22373.658181999999</v>
      </c>
      <c r="M50" s="323">
        <v>40.771382000000003</v>
      </c>
      <c r="N50" s="323">
        <v>43.150688000000002</v>
      </c>
      <c r="O50" s="323">
        <v>45.185946999999999</v>
      </c>
      <c r="P50" s="323">
        <v>26.840377</v>
      </c>
      <c r="Q50" s="323">
        <v>18.063597000000001</v>
      </c>
      <c r="R50" s="323">
        <v>95.091267999999999</v>
      </c>
      <c r="S50" s="323">
        <v>93.855763999999994</v>
      </c>
      <c r="T50" s="323">
        <v>41.272429000000002</v>
      </c>
      <c r="U50" s="323">
        <v>43.306037000000003</v>
      </c>
      <c r="V50" s="323">
        <v>40.352182999999997</v>
      </c>
      <c r="W50" s="323">
        <v>42.931781999999998</v>
      </c>
      <c r="X50" s="323">
        <v>44.885910000000003</v>
      </c>
      <c r="Y50" s="323">
        <v>0.29767399999999999</v>
      </c>
      <c r="Z50" s="323">
        <v>318291.7</v>
      </c>
      <c r="AA50" s="323">
        <v>60.835099999999997</v>
      </c>
      <c r="AB50" s="323">
        <v>13</v>
      </c>
      <c r="AC50" s="323">
        <v>21</v>
      </c>
    </row>
    <row r="51" spans="1:29" x14ac:dyDescent="0.2">
      <c r="A51" t="s">
        <v>36</v>
      </c>
      <c r="B51" t="s">
        <v>206</v>
      </c>
      <c r="C51" t="s">
        <v>207</v>
      </c>
      <c r="D51" t="s">
        <v>208</v>
      </c>
      <c r="E51" s="323" t="s">
        <v>303</v>
      </c>
      <c r="F51" s="323" t="s">
        <v>279</v>
      </c>
      <c r="K51">
        <v>135</v>
      </c>
      <c r="L51" s="323">
        <v>6481.9869090000002</v>
      </c>
      <c r="M51" s="323">
        <v>39.860965</v>
      </c>
      <c r="N51" s="323">
        <v>42.494776999999999</v>
      </c>
      <c r="O51" s="323">
        <v>44.351672000000001</v>
      </c>
      <c r="P51" s="323">
        <v>23.169829</v>
      </c>
      <c r="Q51" s="323">
        <v>16.657758000000001</v>
      </c>
      <c r="R51" s="323">
        <v>85.808959000000002</v>
      </c>
      <c r="S51" s="323">
        <v>84.371645000000001</v>
      </c>
      <c r="T51" s="323">
        <v>39.289208000000002</v>
      </c>
      <c r="U51" s="323">
        <v>42.467666999999999</v>
      </c>
      <c r="V51" s="323">
        <v>39.538849999999996</v>
      </c>
      <c r="W51" s="323">
        <v>42.359836000000001</v>
      </c>
      <c r="X51" s="323">
        <v>44.091206</v>
      </c>
      <c r="Y51" s="323">
        <v>0.40831099999999998</v>
      </c>
      <c r="Z51" s="323">
        <v>241003.1</v>
      </c>
      <c r="AA51" s="323">
        <v>47.986600000000003</v>
      </c>
      <c r="AB51" s="323">
        <v>13</v>
      </c>
      <c r="AC51" s="323">
        <v>21</v>
      </c>
    </row>
    <row r="52" spans="1:29" x14ac:dyDescent="0.2">
      <c r="A52" t="s">
        <v>36</v>
      </c>
      <c r="B52" t="s">
        <v>206</v>
      </c>
      <c r="C52" t="s">
        <v>207</v>
      </c>
      <c r="D52" t="s">
        <v>208</v>
      </c>
      <c r="E52" s="323" t="s">
        <v>303</v>
      </c>
      <c r="F52" s="323" t="s">
        <v>279</v>
      </c>
      <c r="K52">
        <v>160</v>
      </c>
      <c r="L52" s="323">
        <v>2419.0283639999998</v>
      </c>
      <c r="M52" s="323">
        <v>39.000256</v>
      </c>
      <c r="N52" s="323">
        <v>41.618087000000003</v>
      </c>
      <c r="O52" s="323">
        <v>43.034081</v>
      </c>
      <c r="P52" s="323">
        <v>19.570283</v>
      </c>
      <c r="Q52" s="323">
        <v>15.432357</v>
      </c>
      <c r="R52" s="323">
        <v>72.085087000000001</v>
      </c>
      <c r="S52" s="323">
        <v>70.609353999999996</v>
      </c>
      <c r="T52" s="323">
        <v>37.425510000000003</v>
      </c>
      <c r="U52" s="323">
        <v>41.559978999999998</v>
      </c>
      <c r="V52" s="323">
        <v>38.690390000000001</v>
      </c>
      <c r="W52" s="323">
        <v>41.50508</v>
      </c>
      <c r="X52" s="323">
        <v>42.773789000000001</v>
      </c>
      <c r="Y52" s="323">
        <v>0.46385399999999999</v>
      </c>
      <c r="Z52" s="323">
        <v>132564.70000000001</v>
      </c>
      <c r="AA52" s="323">
        <v>43.023499999999999</v>
      </c>
      <c r="AB52" s="323">
        <v>13</v>
      </c>
      <c r="AC52" s="323">
        <v>21</v>
      </c>
    </row>
    <row r="53" spans="1:29" x14ac:dyDescent="0.2">
      <c r="A53" t="s">
        <v>36</v>
      </c>
      <c r="B53" t="s">
        <v>206</v>
      </c>
      <c r="C53" t="s">
        <v>207</v>
      </c>
      <c r="D53" t="s">
        <v>208</v>
      </c>
      <c r="E53" s="323" t="s">
        <v>303</v>
      </c>
      <c r="F53" s="323" t="s">
        <v>279</v>
      </c>
      <c r="K53">
        <v>185</v>
      </c>
      <c r="L53" s="323">
        <v>1206.583273</v>
      </c>
      <c r="M53" s="323">
        <v>37.781146</v>
      </c>
      <c r="N53" s="323">
        <v>40.107405</v>
      </c>
      <c r="O53" s="323">
        <v>41.060192999999998</v>
      </c>
      <c r="P53" s="323">
        <v>16.145989</v>
      </c>
      <c r="Q53" s="323">
        <v>14.094082</v>
      </c>
      <c r="R53" s="323">
        <v>55.256881</v>
      </c>
      <c r="S53" s="323">
        <v>53.937882999999999</v>
      </c>
      <c r="T53" s="323">
        <v>35.258431999999999</v>
      </c>
      <c r="U53" s="323">
        <v>40.227778999999998</v>
      </c>
      <c r="V53" s="323">
        <v>37.444167</v>
      </c>
      <c r="W53" s="323">
        <v>39.995313000000003</v>
      </c>
      <c r="X53" s="323">
        <v>40.784177999999997</v>
      </c>
      <c r="Y53" s="323">
        <v>0.44090400000000002</v>
      </c>
      <c r="Z53" s="323">
        <v>62592.800000000003</v>
      </c>
      <c r="AA53" s="323">
        <v>34.107399999999998</v>
      </c>
      <c r="AB53" s="323">
        <v>13</v>
      </c>
      <c r="AC53" s="323">
        <v>21</v>
      </c>
    </row>
    <row r="54" spans="1:29" x14ac:dyDescent="0.2">
      <c r="A54" t="s">
        <v>36</v>
      </c>
      <c r="B54" t="s">
        <v>206</v>
      </c>
      <c r="C54" t="s">
        <v>207</v>
      </c>
      <c r="D54" t="s">
        <v>208</v>
      </c>
      <c r="E54" s="323" t="s">
        <v>303</v>
      </c>
      <c r="F54" s="323" t="s">
        <v>279</v>
      </c>
      <c r="K54">
        <v>210</v>
      </c>
      <c r="L54" s="323">
        <v>577.46036400000003</v>
      </c>
      <c r="M54" s="323">
        <v>35.896089000000003</v>
      </c>
      <c r="N54" s="323">
        <v>37.707459</v>
      </c>
      <c r="O54" s="323">
        <v>38.368555999999998</v>
      </c>
      <c r="P54" s="323">
        <v>12.995971000000001</v>
      </c>
      <c r="Q54" s="323">
        <v>12.523180999999999</v>
      </c>
      <c r="R54" s="323">
        <v>34.715637000000001</v>
      </c>
      <c r="S54" s="323">
        <v>33.801566000000001</v>
      </c>
      <c r="T54" s="323">
        <v>32.571893000000003</v>
      </c>
      <c r="U54" s="323">
        <v>38.209203000000002</v>
      </c>
      <c r="V54" s="323">
        <v>35.538575000000002</v>
      </c>
      <c r="W54" s="323">
        <v>37.564771</v>
      </c>
      <c r="X54" s="323">
        <v>38.071081</v>
      </c>
      <c r="Y54" s="323">
        <v>0.34115800000000002</v>
      </c>
      <c r="Z54" s="323">
        <v>40862.9</v>
      </c>
      <c r="AA54" s="323">
        <v>39.259799999999998</v>
      </c>
      <c r="AB54" s="323">
        <v>12</v>
      </c>
      <c r="AC54" s="323">
        <v>21</v>
      </c>
    </row>
    <row r="55" spans="1:29" x14ac:dyDescent="0.2">
      <c r="A55" t="s">
        <v>36</v>
      </c>
      <c r="B55" t="s">
        <v>206</v>
      </c>
      <c r="C55" t="s">
        <v>207</v>
      </c>
      <c r="D55" t="s">
        <v>208</v>
      </c>
      <c r="E55" s="323" t="s">
        <v>303</v>
      </c>
      <c r="F55" s="323" t="s">
        <v>279</v>
      </c>
      <c r="K55">
        <v>235</v>
      </c>
      <c r="L55" s="323">
        <v>257.26545499999997</v>
      </c>
      <c r="M55" s="323">
        <v>33.416741000000002</v>
      </c>
      <c r="N55" s="323">
        <v>35.019075999999998</v>
      </c>
      <c r="O55" s="323">
        <v>35.491720000000001</v>
      </c>
      <c r="P55" s="323">
        <v>10.361941</v>
      </c>
      <c r="Q55" s="323">
        <v>10.889054</v>
      </c>
      <c r="R55" s="323">
        <v>24.837582000000001</v>
      </c>
      <c r="S55" s="323">
        <v>24.202815999999999</v>
      </c>
      <c r="T55" s="323">
        <v>29.630172000000002</v>
      </c>
      <c r="U55" s="323">
        <v>35.612707999999998</v>
      </c>
      <c r="V55" s="323">
        <v>33.050279000000003</v>
      </c>
      <c r="W55" s="323">
        <v>34.87332</v>
      </c>
      <c r="X55" s="323">
        <v>35.204487999999998</v>
      </c>
      <c r="Y55" s="323">
        <v>0.27683999999999997</v>
      </c>
      <c r="Z55" s="323">
        <v>21887.1</v>
      </c>
      <c r="AA55" s="323">
        <v>40.222200000000001</v>
      </c>
      <c r="AB55" s="323">
        <v>12</v>
      </c>
      <c r="AC55" s="323">
        <v>21</v>
      </c>
    </row>
    <row r="56" spans="1:29" x14ac:dyDescent="0.2">
      <c r="A56" t="s">
        <v>36</v>
      </c>
      <c r="B56" t="s">
        <v>206</v>
      </c>
      <c r="C56" t="s">
        <v>207</v>
      </c>
      <c r="D56" t="s">
        <v>208</v>
      </c>
      <c r="E56" s="323" t="s">
        <v>303</v>
      </c>
      <c r="F56" s="323" t="s">
        <v>280</v>
      </c>
      <c r="K56">
        <v>110</v>
      </c>
      <c r="L56" s="323">
        <v>205774.21212099999</v>
      </c>
      <c r="M56" s="323">
        <v>41.843581</v>
      </c>
      <c r="N56" s="323">
        <v>43.908974999999998</v>
      </c>
      <c r="O56" s="323">
        <v>43.446694000000001</v>
      </c>
      <c r="P56" s="323">
        <v>33.077728</v>
      </c>
      <c r="Q56" s="323">
        <v>24.113979</v>
      </c>
      <c r="R56" s="323">
        <v>99.953672999999995</v>
      </c>
      <c r="S56" s="323">
        <v>99.937707000000003</v>
      </c>
      <c r="T56" s="323">
        <v>44.777272000000004</v>
      </c>
      <c r="U56" s="323">
        <v>41.094763</v>
      </c>
      <c r="V56" s="323">
        <v>41.681998999999998</v>
      </c>
      <c r="W56" s="323">
        <v>43.814954</v>
      </c>
      <c r="X56" s="323">
        <v>43.339871000000002</v>
      </c>
      <c r="Y56" s="323">
        <v>1.5499999999999999E-3</v>
      </c>
      <c r="Z56" s="323">
        <v>458188.2</v>
      </c>
      <c r="AA56" s="323">
        <v>100.9543</v>
      </c>
      <c r="AB56" s="323">
        <v>13</v>
      </c>
      <c r="AC56" s="323">
        <v>21</v>
      </c>
    </row>
    <row r="57" spans="1:29" x14ac:dyDescent="0.2">
      <c r="A57" t="s">
        <v>36</v>
      </c>
      <c r="B57" t="s">
        <v>206</v>
      </c>
      <c r="C57" t="s">
        <v>207</v>
      </c>
      <c r="D57" t="s">
        <v>208</v>
      </c>
      <c r="E57" s="323" t="s">
        <v>303</v>
      </c>
      <c r="F57" s="323" t="s">
        <v>280</v>
      </c>
      <c r="K57">
        <v>135</v>
      </c>
      <c r="L57" s="323">
        <v>98911.672726999997</v>
      </c>
      <c r="M57" s="323">
        <v>37.725963</v>
      </c>
      <c r="N57" s="323">
        <v>41.180965999999998</v>
      </c>
      <c r="O57" s="323">
        <v>40.807696</v>
      </c>
      <c r="P57" s="323">
        <v>27.885082000000001</v>
      </c>
      <c r="Q57" s="323">
        <v>19.807618999999999</v>
      </c>
      <c r="R57" s="323">
        <v>99.930639999999997</v>
      </c>
      <c r="S57" s="323">
        <v>98.987826999999996</v>
      </c>
      <c r="T57" s="323">
        <v>38.488188000000001</v>
      </c>
      <c r="U57" s="323">
        <v>37.908830999999999</v>
      </c>
      <c r="V57" s="323">
        <v>37.544072</v>
      </c>
      <c r="W57" s="323">
        <v>41.119387000000003</v>
      </c>
      <c r="X57" s="323">
        <v>40.745164000000003</v>
      </c>
      <c r="Y57" s="323">
        <v>1.926E-3</v>
      </c>
      <c r="Z57" s="323">
        <v>743737</v>
      </c>
      <c r="AA57" s="323">
        <v>79.530199999999994</v>
      </c>
      <c r="AB57" s="323">
        <v>14</v>
      </c>
      <c r="AC57" s="323">
        <v>21</v>
      </c>
    </row>
    <row r="58" spans="1:29" x14ac:dyDescent="0.2">
      <c r="A58" t="s">
        <v>36</v>
      </c>
      <c r="B58" t="s">
        <v>206</v>
      </c>
      <c r="C58" t="s">
        <v>207</v>
      </c>
      <c r="D58" t="s">
        <v>208</v>
      </c>
      <c r="E58" s="323" t="s">
        <v>303</v>
      </c>
      <c r="F58" s="323" t="s">
        <v>280</v>
      </c>
      <c r="K58">
        <v>160</v>
      </c>
      <c r="L58" s="323">
        <v>44407.284848000003</v>
      </c>
      <c r="M58" s="323">
        <v>33.549095000000001</v>
      </c>
      <c r="N58" s="323">
        <v>39.051301000000002</v>
      </c>
      <c r="O58" s="323">
        <v>38.866686999999999</v>
      </c>
      <c r="P58" s="323">
        <v>22.533204000000001</v>
      </c>
      <c r="Q58" s="323">
        <v>15.658903</v>
      </c>
      <c r="R58" s="323">
        <v>87.954393999999994</v>
      </c>
      <c r="S58" s="323">
        <v>85.995437999999993</v>
      </c>
      <c r="T58" s="323">
        <v>32.431426999999999</v>
      </c>
      <c r="U58" s="323">
        <v>34.904501000000003</v>
      </c>
      <c r="V58" s="323">
        <v>33.364787</v>
      </c>
      <c r="W58" s="323">
        <v>39.018270999999999</v>
      </c>
      <c r="X58" s="323">
        <v>38.840133999999999</v>
      </c>
      <c r="Y58" s="323">
        <v>2.8240000000000001E-3</v>
      </c>
      <c r="Z58" s="323">
        <v>851552.6</v>
      </c>
      <c r="AA58" s="323">
        <v>75.366500000000002</v>
      </c>
      <c r="AB58" s="323">
        <v>13</v>
      </c>
      <c r="AC58" s="323">
        <v>21</v>
      </c>
    </row>
    <row r="59" spans="1:29" x14ac:dyDescent="0.2">
      <c r="A59" t="s">
        <v>36</v>
      </c>
      <c r="B59" t="s">
        <v>206</v>
      </c>
      <c r="C59" t="s">
        <v>207</v>
      </c>
      <c r="D59" t="s">
        <v>208</v>
      </c>
      <c r="E59" s="323" t="s">
        <v>303</v>
      </c>
      <c r="F59" s="323" t="s">
        <v>280</v>
      </c>
      <c r="K59">
        <v>185</v>
      </c>
      <c r="L59" s="323">
        <v>18174.521212</v>
      </c>
      <c r="M59" s="323">
        <v>29.694900000000001</v>
      </c>
      <c r="N59" s="323">
        <v>37.094006</v>
      </c>
      <c r="O59" s="323">
        <v>37.284086000000002</v>
      </c>
      <c r="P59" s="323">
        <v>17.572102999999998</v>
      </c>
      <c r="Q59" s="323">
        <v>11.929625</v>
      </c>
      <c r="R59" s="323">
        <v>66.554435999999995</v>
      </c>
      <c r="S59" s="323">
        <v>64.692905999999994</v>
      </c>
      <c r="T59" s="323">
        <v>27.166681000000001</v>
      </c>
      <c r="U59" s="323">
        <v>32.015476999999997</v>
      </c>
      <c r="V59" s="323">
        <v>29.534102000000001</v>
      </c>
      <c r="W59" s="323">
        <v>37.071956999999998</v>
      </c>
      <c r="X59" s="323">
        <v>37.271549999999998</v>
      </c>
      <c r="Y59" s="323">
        <v>4.9420000000000002E-3</v>
      </c>
      <c r="Z59" s="323">
        <v>560758</v>
      </c>
      <c r="AA59" s="323">
        <v>62.717599999999997</v>
      </c>
      <c r="AB59" s="323">
        <v>13</v>
      </c>
      <c r="AC59" s="323">
        <v>21</v>
      </c>
    </row>
    <row r="60" spans="1:29" x14ac:dyDescent="0.2">
      <c r="A60" t="s">
        <v>36</v>
      </c>
      <c r="B60" t="s">
        <v>206</v>
      </c>
      <c r="C60" t="s">
        <v>207</v>
      </c>
      <c r="D60" t="s">
        <v>208</v>
      </c>
      <c r="E60" s="323" t="s">
        <v>303</v>
      </c>
      <c r="F60" s="323" t="s">
        <v>280</v>
      </c>
      <c r="K60">
        <v>210</v>
      </c>
      <c r="L60" s="323">
        <v>6305.818182</v>
      </c>
      <c r="M60" s="323">
        <v>26.232717999999998</v>
      </c>
      <c r="N60" s="323">
        <v>34.989677999999998</v>
      </c>
      <c r="O60" s="323">
        <v>35.935738999999998</v>
      </c>
      <c r="P60" s="323">
        <v>12.896749</v>
      </c>
      <c r="Q60" s="323">
        <v>8.5382189999999998</v>
      </c>
      <c r="R60" s="323">
        <v>40.732871000000003</v>
      </c>
      <c r="S60" s="323">
        <v>39.469915</v>
      </c>
      <c r="T60" s="323">
        <v>22.772849000000001</v>
      </c>
      <c r="U60" s="323">
        <v>29.223991999999999</v>
      </c>
      <c r="V60" s="323">
        <v>26.115310999999998</v>
      </c>
      <c r="W60" s="323">
        <v>34.96951</v>
      </c>
      <c r="X60" s="323">
        <v>35.927464999999998</v>
      </c>
      <c r="Y60" s="323">
        <v>1.4291999999999999E-2</v>
      </c>
      <c r="Z60" s="323">
        <v>242005.6</v>
      </c>
      <c r="AA60" s="323">
        <v>80.697100000000006</v>
      </c>
      <c r="AB60" s="323">
        <v>12</v>
      </c>
      <c r="AC60" s="323">
        <v>21</v>
      </c>
    </row>
    <row r="61" spans="1:29" x14ac:dyDescent="0.2">
      <c r="A61" t="s">
        <v>36</v>
      </c>
      <c r="B61" t="s">
        <v>206</v>
      </c>
      <c r="C61" t="s">
        <v>207</v>
      </c>
      <c r="D61" t="s">
        <v>208</v>
      </c>
      <c r="E61" s="323" t="s">
        <v>303</v>
      </c>
      <c r="F61" s="323" t="s">
        <v>280</v>
      </c>
      <c r="K61">
        <v>235</v>
      </c>
      <c r="L61" s="323">
        <v>1920.606061</v>
      </c>
      <c r="M61" s="323">
        <v>23.446083999999999</v>
      </c>
      <c r="N61" s="323">
        <v>32.911785000000002</v>
      </c>
      <c r="O61" s="323">
        <v>34.833022999999997</v>
      </c>
      <c r="P61" s="323">
        <v>8.8396830000000008</v>
      </c>
      <c r="Q61" s="323">
        <v>5.7922890000000002</v>
      </c>
      <c r="R61" s="323">
        <v>20.253095999999999</v>
      </c>
      <c r="S61" s="323">
        <v>19.719155000000001</v>
      </c>
      <c r="T61" s="323">
        <v>19.534051000000002</v>
      </c>
      <c r="U61" s="323">
        <v>26.727471999999999</v>
      </c>
      <c r="V61" s="323">
        <v>23.378927999999998</v>
      </c>
      <c r="W61" s="323">
        <v>32.896861999999999</v>
      </c>
      <c r="X61" s="323">
        <v>34.829137000000003</v>
      </c>
      <c r="Y61" s="323">
        <v>3.1012000000000001E-2</v>
      </c>
      <c r="Z61" s="323">
        <v>79860.800000000003</v>
      </c>
      <c r="AA61" s="323">
        <v>64.769199999999998</v>
      </c>
      <c r="AB61" s="323">
        <v>11</v>
      </c>
      <c r="AC61" s="323">
        <v>21</v>
      </c>
    </row>
    <row r="62" spans="1:29" x14ac:dyDescent="0.2">
      <c r="A62" t="s">
        <v>36</v>
      </c>
      <c r="B62" t="s">
        <v>206</v>
      </c>
      <c r="C62" t="s">
        <v>207</v>
      </c>
      <c r="D62" t="s">
        <v>208</v>
      </c>
      <c r="E62" s="323" t="s">
        <v>303</v>
      </c>
      <c r="F62" s="323" t="s">
        <v>281</v>
      </c>
      <c r="K62">
        <v>110</v>
      </c>
      <c r="L62" s="323">
        <v>3775.112161</v>
      </c>
      <c r="M62" s="323">
        <v>41.97016</v>
      </c>
      <c r="N62" s="323">
        <v>42.066966000000001</v>
      </c>
      <c r="O62" s="323">
        <v>47.031899000000003</v>
      </c>
      <c r="P62" s="323">
        <v>23.217662000000001</v>
      </c>
      <c r="Q62" s="323">
        <v>20.148309999999999</v>
      </c>
      <c r="R62" s="323">
        <v>94.550126000000006</v>
      </c>
      <c r="S62" s="323">
        <v>92.981228999999999</v>
      </c>
      <c r="T62" s="323">
        <v>43.014591000000003</v>
      </c>
      <c r="U62" s="323">
        <v>39.763658999999997</v>
      </c>
      <c r="V62" s="323">
        <v>41.876376</v>
      </c>
      <c r="W62" s="323">
        <v>41.978158000000001</v>
      </c>
      <c r="X62" s="323">
        <v>47.000352999999997</v>
      </c>
      <c r="Y62" s="323">
        <v>3.2308379999999999</v>
      </c>
      <c r="Z62" s="323">
        <v>104563.4</v>
      </c>
      <c r="AA62" s="323">
        <v>11.662699999999999</v>
      </c>
      <c r="AB62" s="323">
        <v>5</v>
      </c>
      <c r="AC62" s="323">
        <v>8</v>
      </c>
    </row>
    <row r="63" spans="1:29" x14ac:dyDescent="0.2">
      <c r="A63" t="s">
        <v>36</v>
      </c>
      <c r="B63" t="s">
        <v>206</v>
      </c>
      <c r="C63" t="s">
        <v>207</v>
      </c>
      <c r="D63" t="s">
        <v>208</v>
      </c>
      <c r="E63" s="323" t="s">
        <v>303</v>
      </c>
      <c r="F63" s="323" t="s">
        <v>281</v>
      </c>
      <c r="K63">
        <v>135</v>
      </c>
      <c r="L63" s="323">
        <v>648.41340500000001</v>
      </c>
      <c r="M63" s="323">
        <v>41.520408000000003</v>
      </c>
      <c r="N63" s="323">
        <v>41.743814</v>
      </c>
      <c r="O63" s="323">
        <v>46.710318000000001</v>
      </c>
      <c r="P63" s="323">
        <v>22.298797</v>
      </c>
      <c r="Q63" s="323">
        <v>19.572174</v>
      </c>
      <c r="R63" s="323">
        <v>92.746778000000006</v>
      </c>
      <c r="S63" s="323">
        <v>90.887866000000002</v>
      </c>
      <c r="T63" s="323">
        <v>42.061418000000003</v>
      </c>
      <c r="U63" s="323">
        <v>39.421776000000001</v>
      </c>
      <c r="V63" s="323">
        <v>41.515540999999999</v>
      </c>
      <c r="W63" s="323">
        <v>41.728046999999997</v>
      </c>
      <c r="X63" s="323">
        <v>46.707303000000003</v>
      </c>
      <c r="Y63" s="323">
        <v>3.20139</v>
      </c>
      <c r="Z63" s="323">
        <v>60765.1</v>
      </c>
      <c r="AA63" s="323">
        <v>10.9185</v>
      </c>
      <c r="AB63" s="323">
        <v>5</v>
      </c>
      <c r="AC63" s="323">
        <v>8</v>
      </c>
    </row>
    <row r="64" spans="1:29" x14ac:dyDescent="0.2">
      <c r="A64" t="s">
        <v>36</v>
      </c>
      <c r="B64" t="s">
        <v>206</v>
      </c>
      <c r="C64" t="s">
        <v>207</v>
      </c>
      <c r="D64" t="s">
        <v>208</v>
      </c>
      <c r="E64" s="323" t="s">
        <v>303</v>
      </c>
      <c r="F64" s="323" t="s">
        <v>281</v>
      </c>
      <c r="K64">
        <v>160</v>
      </c>
      <c r="L64" s="323">
        <v>158.57596899999999</v>
      </c>
      <c r="M64" s="323">
        <v>41.028365999999998</v>
      </c>
      <c r="N64" s="323">
        <v>41.595871000000002</v>
      </c>
      <c r="O64" s="323">
        <v>46.454819000000001</v>
      </c>
      <c r="P64" s="323">
        <v>21.214410999999998</v>
      </c>
      <c r="Q64" s="323">
        <v>18.960175</v>
      </c>
      <c r="R64" s="323">
        <v>89.039682999999997</v>
      </c>
      <c r="S64" s="323">
        <v>86.975568999999993</v>
      </c>
      <c r="T64" s="323">
        <v>40.913898000000003</v>
      </c>
      <c r="U64" s="323">
        <v>39.190116000000003</v>
      </c>
      <c r="V64" s="323">
        <v>41.025162999999999</v>
      </c>
      <c r="W64" s="323">
        <v>41.593297999999997</v>
      </c>
      <c r="X64" s="323">
        <v>46.453299999999999</v>
      </c>
      <c r="Y64" s="323">
        <v>3.2999909999999999</v>
      </c>
      <c r="Z64" s="323">
        <v>29863.7</v>
      </c>
      <c r="AA64" s="323">
        <v>10.92</v>
      </c>
      <c r="AB64" s="323">
        <v>5</v>
      </c>
      <c r="AC64" s="323">
        <v>7</v>
      </c>
    </row>
    <row r="65" spans="1:29" x14ac:dyDescent="0.2">
      <c r="A65" t="s">
        <v>36</v>
      </c>
      <c r="B65" t="s">
        <v>206</v>
      </c>
      <c r="C65" t="s">
        <v>207</v>
      </c>
      <c r="D65" t="s">
        <v>208</v>
      </c>
      <c r="E65" s="323" t="s">
        <v>303</v>
      </c>
      <c r="F65" s="323" t="s">
        <v>281</v>
      </c>
      <c r="K65">
        <v>185</v>
      </c>
      <c r="L65" s="323">
        <v>75.586231999999995</v>
      </c>
      <c r="M65" s="323">
        <v>39.994318</v>
      </c>
      <c r="N65" s="323">
        <v>41.413522999999998</v>
      </c>
      <c r="O65" s="323">
        <v>45.848948999999998</v>
      </c>
      <c r="P65" s="323">
        <v>19.132102</v>
      </c>
      <c r="Q65" s="323">
        <v>17.680261999999999</v>
      </c>
      <c r="R65" s="323">
        <v>81.347575000000006</v>
      </c>
      <c r="S65" s="323">
        <v>78.971559999999997</v>
      </c>
      <c r="T65" s="323">
        <v>38.726497999999999</v>
      </c>
      <c r="U65" s="323">
        <v>38.806623000000002</v>
      </c>
      <c r="V65" s="323">
        <v>39.989162999999998</v>
      </c>
      <c r="W65" s="323">
        <v>41.411363999999999</v>
      </c>
      <c r="X65" s="323">
        <v>45.848126999999998</v>
      </c>
      <c r="Y65" s="323">
        <v>3.2591990000000002</v>
      </c>
      <c r="Z65" s="323">
        <v>18936.599999999999</v>
      </c>
      <c r="AA65" s="323">
        <v>13.5962</v>
      </c>
      <c r="AB65" s="323">
        <v>5</v>
      </c>
      <c r="AC65" s="323">
        <v>8</v>
      </c>
    </row>
    <row r="66" spans="1:29" x14ac:dyDescent="0.2">
      <c r="A66" t="s">
        <v>36</v>
      </c>
      <c r="B66" t="s">
        <v>206</v>
      </c>
      <c r="C66" t="s">
        <v>207</v>
      </c>
      <c r="D66" t="s">
        <v>208</v>
      </c>
      <c r="E66" s="323" t="s">
        <v>303</v>
      </c>
      <c r="F66" s="323" t="s">
        <v>281</v>
      </c>
      <c r="K66">
        <v>210</v>
      </c>
      <c r="L66" s="323">
        <v>37.834892000000004</v>
      </c>
      <c r="M66" s="323">
        <v>38.232711999999999</v>
      </c>
      <c r="N66" s="323">
        <v>40.887090000000001</v>
      </c>
      <c r="O66" s="323">
        <v>44.69361</v>
      </c>
      <c r="P66" s="323">
        <v>16.267523000000001</v>
      </c>
      <c r="Q66" s="323">
        <v>15.679344</v>
      </c>
      <c r="R66" s="323">
        <v>65.920406999999997</v>
      </c>
      <c r="S66" s="323">
        <v>63.667110999999998</v>
      </c>
      <c r="T66" s="323">
        <v>35.650554999999997</v>
      </c>
      <c r="U66" s="323">
        <v>38.008606</v>
      </c>
      <c r="V66" s="323">
        <v>38.223134999999999</v>
      </c>
      <c r="W66" s="323">
        <v>40.885756000000001</v>
      </c>
      <c r="X66" s="323">
        <v>44.693204000000001</v>
      </c>
      <c r="Y66" s="323">
        <v>3.1881729999999999</v>
      </c>
      <c r="Z66" s="323">
        <v>11473.3</v>
      </c>
      <c r="AA66" s="323">
        <v>11.155900000000001</v>
      </c>
      <c r="AB66" s="323">
        <v>4</v>
      </c>
      <c r="AC66" s="323">
        <v>8</v>
      </c>
    </row>
    <row r="67" spans="1:29" x14ac:dyDescent="0.2">
      <c r="A67" t="s">
        <v>36</v>
      </c>
      <c r="B67" t="s">
        <v>206</v>
      </c>
      <c r="C67" t="s">
        <v>207</v>
      </c>
      <c r="D67" t="s">
        <v>208</v>
      </c>
      <c r="E67" s="323" t="s">
        <v>303</v>
      </c>
      <c r="F67" s="323" t="s">
        <v>281</v>
      </c>
      <c r="K67">
        <v>235</v>
      </c>
      <c r="L67" s="323">
        <v>18.367087000000001</v>
      </c>
      <c r="M67" s="323">
        <v>35.730964</v>
      </c>
      <c r="N67" s="323">
        <v>39.693857999999999</v>
      </c>
      <c r="O67" s="323">
        <v>42.930467999999998</v>
      </c>
      <c r="P67" s="323">
        <v>13.078957000000001</v>
      </c>
      <c r="Q67" s="323">
        <v>13.134506999999999</v>
      </c>
      <c r="R67" s="323">
        <v>42.452939000000001</v>
      </c>
      <c r="S67" s="323">
        <v>40.768655000000003</v>
      </c>
      <c r="T67" s="323">
        <v>32.215777000000003</v>
      </c>
      <c r="U67" s="323">
        <v>36.436618000000003</v>
      </c>
      <c r="V67" s="323">
        <v>35.718510999999999</v>
      </c>
      <c r="W67" s="323">
        <v>39.693404999999998</v>
      </c>
      <c r="X67" s="323">
        <v>42.929602000000003</v>
      </c>
      <c r="Y67" s="323">
        <v>2.8794689999999998</v>
      </c>
      <c r="Z67" s="323">
        <v>7432.2</v>
      </c>
      <c r="AA67" s="323">
        <v>11.424300000000001</v>
      </c>
      <c r="AB67" s="323">
        <v>4</v>
      </c>
      <c r="AC67" s="323">
        <v>8</v>
      </c>
    </row>
    <row r="68" spans="1:29" x14ac:dyDescent="0.2">
      <c r="A68" t="s">
        <v>36</v>
      </c>
      <c r="B68" t="s">
        <v>206</v>
      </c>
      <c r="C68" t="s">
        <v>207</v>
      </c>
      <c r="D68" t="s">
        <v>208</v>
      </c>
      <c r="E68" s="323" t="s">
        <v>303</v>
      </c>
      <c r="F68" s="323" t="s">
        <v>282</v>
      </c>
      <c r="K68">
        <v>110</v>
      </c>
      <c r="L68" s="323">
        <v>59209.933333000001</v>
      </c>
      <c r="M68" s="323">
        <v>39.240757000000002</v>
      </c>
      <c r="N68" s="323">
        <v>46.107768999999998</v>
      </c>
      <c r="O68" s="323">
        <v>48.866024000000003</v>
      </c>
      <c r="P68" s="323">
        <v>26.652335000000001</v>
      </c>
      <c r="Q68" s="323">
        <v>24.197227999999999</v>
      </c>
      <c r="R68" s="323">
        <v>99.954527999999996</v>
      </c>
      <c r="S68" s="323">
        <v>99.831821000000005</v>
      </c>
      <c r="T68" s="323">
        <v>45.369802999999997</v>
      </c>
      <c r="U68" s="323">
        <v>40.578865</v>
      </c>
      <c r="V68" s="323">
        <v>38.963656</v>
      </c>
      <c r="W68" s="323">
        <v>45.962639000000003</v>
      </c>
      <c r="X68" s="323">
        <v>48.747098000000001</v>
      </c>
      <c r="Y68" s="323">
        <v>4.8700000000000002E-4</v>
      </c>
      <c r="Z68" s="323">
        <v>185576.8</v>
      </c>
      <c r="AA68" s="323">
        <v>27.362100000000002</v>
      </c>
      <c r="AB68" s="323">
        <v>8</v>
      </c>
      <c r="AC68" s="323">
        <v>8</v>
      </c>
    </row>
    <row r="69" spans="1:29" x14ac:dyDescent="0.2">
      <c r="A69" t="s">
        <v>36</v>
      </c>
      <c r="B69" t="s">
        <v>206</v>
      </c>
      <c r="C69" t="s">
        <v>207</v>
      </c>
      <c r="D69" t="s">
        <v>208</v>
      </c>
      <c r="E69" s="323" t="s">
        <v>303</v>
      </c>
      <c r="F69" s="323" t="s">
        <v>282</v>
      </c>
      <c r="K69">
        <v>135</v>
      </c>
      <c r="L69" s="323">
        <v>28483.321211999999</v>
      </c>
      <c r="M69" s="323">
        <v>34.722109000000003</v>
      </c>
      <c r="N69" s="323">
        <v>43.914163000000002</v>
      </c>
      <c r="O69" s="323">
        <v>46.717731000000001</v>
      </c>
      <c r="P69" s="323">
        <v>22.438234000000001</v>
      </c>
      <c r="Q69" s="323">
        <v>20.287624000000001</v>
      </c>
      <c r="R69" s="323">
        <v>95.707710000000006</v>
      </c>
      <c r="S69" s="323">
        <v>93.859881000000001</v>
      </c>
      <c r="T69" s="323">
        <v>39.352773999999997</v>
      </c>
      <c r="U69" s="323">
        <v>37.168484999999997</v>
      </c>
      <c r="V69" s="323">
        <v>34.432219000000003</v>
      </c>
      <c r="W69" s="323">
        <v>43.830098</v>
      </c>
      <c r="X69" s="323">
        <v>46.662548000000001</v>
      </c>
      <c r="Y69" s="323">
        <v>3.075E-3</v>
      </c>
      <c r="Z69" s="323">
        <v>353584.2</v>
      </c>
      <c r="AA69" s="323">
        <v>19.877600000000001</v>
      </c>
      <c r="AB69" s="323">
        <v>8</v>
      </c>
      <c r="AC69" s="323">
        <v>8</v>
      </c>
    </row>
    <row r="70" spans="1:29" x14ac:dyDescent="0.2">
      <c r="A70" t="s">
        <v>36</v>
      </c>
      <c r="B70" t="s">
        <v>206</v>
      </c>
      <c r="C70" t="s">
        <v>207</v>
      </c>
      <c r="D70" t="s">
        <v>208</v>
      </c>
      <c r="E70" s="323" t="s">
        <v>303</v>
      </c>
      <c r="F70" s="323" t="s">
        <v>282</v>
      </c>
      <c r="K70">
        <v>160</v>
      </c>
      <c r="L70" s="323">
        <v>12478.848485</v>
      </c>
      <c r="M70" s="323">
        <v>30.546982</v>
      </c>
      <c r="N70" s="323">
        <v>42.177886999999998</v>
      </c>
      <c r="O70" s="323">
        <v>45.163786999999999</v>
      </c>
      <c r="P70" s="323">
        <v>18.032471000000001</v>
      </c>
      <c r="Q70" s="323">
        <v>16.291457000000001</v>
      </c>
      <c r="R70" s="323">
        <v>82.886087000000003</v>
      </c>
      <c r="S70" s="323">
        <v>80.956727000000001</v>
      </c>
      <c r="T70" s="323">
        <v>33.189627999999999</v>
      </c>
      <c r="U70" s="323">
        <v>33.959361000000001</v>
      </c>
      <c r="V70" s="323">
        <v>30.287807000000001</v>
      </c>
      <c r="W70" s="323">
        <v>42.143515000000001</v>
      </c>
      <c r="X70" s="323">
        <v>45.143132000000001</v>
      </c>
      <c r="Y70" s="323">
        <v>1.7963E-2</v>
      </c>
      <c r="Z70" s="323">
        <v>319410.09999999998</v>
      </c>
      <c r="AA70" s="323">
        <v>15.972799999999999</v>
      </c>
      <c r="AB70" s="323">
        <v>8</v>
      </c>
      <c r="AC70" s="323">
        <v>8</v>
      </c>
    </row>
    <row r="71" spans="1:29" x14ac:dyDescent="0.2">
      <c r="A71" t="s">
        <v>36</v>
      </c>
      <c r="B71" t="s">
        <v>206</v>
      </c>
      <c r="C71" t="s">
        <v>207</v>
      </c>
      <c r="D71" t="s">
        <v>208</v>
      </c>
      <c r="E71" s="323" t="s">
        <v>303</v>
      </c>
      <c r="F71" s="323" t="s">
        <v>282</v>
      </c>
      <c r="K71">
        <v>185</v>
      </c>
      <c r="L71" s="323">
        <v>5158.242424</v>
      </c>
      <c r="M71" s="323">
        <v>26.952141000000001</v>
      </c>
      <c r="N71" s="323">
        <v>40.730657999999998</v>
      </c>
      <c r="O71" s="323">
        <v>44.343018999999998</v>
      </c>
      <c r="P71" s="323">
        <v>13.774379</v>
      </c>
      <c r="Q71" s="323">
        <v>12.511436</v>
      </c>
      <c r="R71" s="323">
        <v>63.253869000000002</v>
      </c>
      <c r="S71" s="323">
        <v>61.591878000000001</v>
      </c>
      <c r="T71" s="323">
        <v>27.750004000000001</v>
      </c>
      <c r="U71" s="323">
        <v>31.084427000000002</v>
      </c>
      <c r="V71" s="323">
        <v>26.739910999999999</v>
      </c>
      <c r="W71" s="323">
        <v>40.708038000000002</v>
      </c>
      <c r="X71" s="323">
        <v>44.329425999999998</v>
      </c>
      <c r="Y71" s="323">
        <v>9.2302999999999996E-2</v>
      </c>
      <c r="Z71" s="323">
        <v>284238.40000000002</v>
      </c>
      <c r="AA71" s="323">
        <v>16.415500000000002</v>
      </c>
      <c r="AB71" s="323">
        <v>9</v>
      </c>
      <c r="AC71" s="323">
        <v>8</v>
      </c>
    </row>
    <row r="72" spans="1:29" x14ac:dyDescent="0.2">
      <c r="A72" t="s">
        <v>36</v>
      </c>
      <c r="B72" t="s">
        <v>206</v>
      </c>
      <c r="C72" t="s">
        <v>207</v>
      </c>
      <c r="D72" t="s">
        <v>208</v>
      </c>
      <c r="E72" s="323" t="s">
        <v>303</v>
      </c>
      <c r="F72" s="323" t="s">
        <v>282</v>
      </c>
      <c r="K72">
        <v>210</v>
      </c>
      <c r="L72" s="323">
        <v>1911.6545450000001</v>
      </c>
      <c r="M72" s="323">
        <v>23.925049999999999</v>
      </c>
      <c r="N72" s="323">
        <v>39.444961999999997</v>
      </c>
      <c r="O72" s="323">
        <v>43.575130999999999</v>
      </c>
      <c r="P72" s="323">
        <v>9.8722379999999994</v>
      </c>
      <c r="Q72" s="323">
        <v>9.069369</v>
      </c>
      <c r="R72" s="323">
        <v>40.028770999999999</v>
      </c>
      <c r="S72" s="323">
        <v>38.947324000000002</v>
      </c>
      <c r="T72" s="323">
        <v>23.181681000000001</v>
      </c>
      <c r="U72" s="323">
        <v>28.505665</v>
      </c>
      <c r="V72" s="323">
        <v>23.775599</v>
      </c>
      <c r="W72" s="323">
        <v>39.434784000000001</v>
      </c>
      <c r="X72" s="323">
        <v>43.564453999999998</v>
      </c>
      <c r="Y72" s="323">
        <v>0.38775999999999999</v>
      </c>
      <c r="Z72" s="323">
        <v>173218.4</v>
      </c>
      <c r="AA72" s="323">
        <v>14.837</v>
      </c>
      <c r="AB72" s="323">
        <v>6</v>
      </c>
      <c r="AC72" s="323">
        <v>8</v>
      </c>
    </row>
    <row r="73" spans="1:29" x14ac:dyDescent="0.2">
      <c r="A73" t="s">
        <v>36</v>
      </c>
      <c r="B73" t="s">
        <v>206</v>
      </c>
      <c r="C73" t="s">
        <v>207</v>
      </c>
      <c r="D73" t="s">
        <v>208</v>
      </c>
      <c r="E73" s="323" t="s">
        <v>303</v>
      </c>
      <c r="F73" s="323" t="s">
        <v>282</v>
      </c>
      <c r="K73">
        <v>235</v>
      </c>
      <c r="L73" s="323">
        <v>538.27272700000003</v>
      </c>
      <c r="M73" s="323">
        <v>21.507224000000001</v>
      </c>
      <c r="N73" s="323">
        <v>38.222586</v>
      </c>
      <c r="O73" s="323">
        <v>42.442391999999998</v>
      </c>
      <c r="P73" s="323">
        <v>6.3919550000000003</v>
      </c>
      <c r="Q73" s="323">
        <v>6.043793</v>
      </c>
      <c r="R73" s="323">
        <v>19.320222000000001</v>
      </c>
      <c r="S73" s="323">
        <v>18.788163999999998</v>
      </c>
      <c r="T73" s="323">
        <v>19.527989999999999</v>
      </c>
      <c r="U73" s="323">
        <v>26.245996000000002</v>
      </c>
      <c r="V73" s="323">
        <v>21.444980000000001</v>
      </c>
      <c r="W73" s="323">
        <v>38.218514999999996</v>
      </c>
      <c r="X73" s="323">
        <v>42.434430999999996</v>
      </c>
      <c r="Y73" s="323">
        <v>0.87417699999999998</v>
      </c>
      <c r="Z73" s="323">
        <v>68506</v>
      </c>
      <c r="AA73" s="323">
        <v>14.3367</v>
      </c>
      <c r="AB73" s="323">
        <v>5</v>
      </c>
      <c r="AC73" s="323">
        <v>8</v>
      </c>
    </row>
    <row r="74" spans="1:29" x14ac:dyDescent="0.2">
      <c r="A74" t="s">
        <v>36</v>
      </c>
      <c r="B74" t="s">
        <v>206</v>
      </c>
      <c r="C74" t="s">
        <v>207</v>
      </c>
      <c r="D74" t="s">
        <v>208</v>
      </c>
      <c r="E74" s="323" t="s">
        <v>303</v>
      </c>
      <c r="F74" s="323" t="s">
        <v>283</v>
      </c>
      <c r="K74">
        <v>110</v>
      </c>
      <c r="L74" s="323">
        <v>26820.872727000002</v>
      </c>
      <c r="M74" s="323">
        <v>38.256627000000002</v>
      </c>
      <c r="N74" s="323">
        <v>43.209178000000001</v>
      </c>
      <c r="O74" s="323">
        <v>45.174419</v>
      </c>
      <c r="P74" s="323">
        <v>23.835528</v>
      </c>
      <c r="Q74" s="323">
        <v>23.029624999999999</v>
      </c>
      <c r="R74" s="323">
        <v>99.953245999999993</v>
      </c>
      <c r="S74" s="323">
        <v>99.733041</v>
      </c>
      <c r="T74" s="323">
        <v>44.784759000000001</v>
      </c>
      <c r="U74" s="323">
        <v>39.405037999999998</v>
      </c>
      <c r="V74" s="323">
        <v>38.017059000000003</v>
      </c>
      <c r="W74" s="323">
        <v>43.190210999999998</v>
      </c>
      <c r="X74" s="323">
        <v>45.163691999999998</v>
      </c>
      <c r="Y74" s="323">
        <v>4.1619999999999999E-3</v>
      </c>
      <c r="Z74" s="323">
        <v>735807.4</v>
      </c>
      <c r="AA74" s="323">
        <v>14.858499999999999</v>
      </c>
      <c r="AB74" s="323">
        <v>4</v>
      </c>
      <c r="AC74" s="323">
        <v>5</v>
      </c>
    </row>
    <row r="75" spans="1:29" x14ac:dyDescent="0.2">
      <c r="A75" t="s">
        <v>36</v>
      </c>
      <c r="B75" t="s">
        <v>206</v>
      </c>
      <c r="C75" t="s">
        <v>207</v>
      </c>
      <c r="D75" t="s">
        <v>208</v>
      </c>
      <c r="E75" s="323" t="s">
        <v>303</v>
      </c>
      <c r="F75" s="323" t="s">
        <v>283</v>
      </c>
      <c r="K75">
        <v>135</v>
      </c>
      <c r="L75" s="323">
        <v>10003.221818</v>
      </c>
      <c r="M75" s="323">
        <v>34.583002</v>
      </c>
      <c r="N75" s="323">
        <v>41.750869000000002</v>
      </c>
      <c r="O75" s="323">
        <v>43.779428000000003</v>
      </c>
      <c r="P75" s="323">
        <v>19.999081</v>
      </c>
      <c r="Q75" s="323">
        <v>19.392067999999998</v>
      </c>
      <c r="R75" s="323">
        <v>97.014078999999995</v>
      </c>
      <c r="S75" s="323">
        <v>95.122718000000006</v>
      </c>
      <c r="T75" s="323">
        <v>39.22101</v>
      </c>
      <c r="U75" s="323">
        <v>36.658304999999999</v>
      </c>
      <c r="V75" s="323">
        <v>34.396859999999997</v>
      </c>
      <c r="W75" s="323">
        <v>41.731800999999997</v>
      </c>
      <c r="X75" s="323">
        <v>43.770957000000003</v>
      </c>
      <c r="Y75" s="323">
        <v>1.2713E-2</v>
      </c>
      <c r="Z75" s="323">
        <v>542803.80000000005</v>
      </c>
      <c r="AA75" s="323">
        <v>11.1111</v>
      </c>
      <c r="AB75" s="323">
        <v>4</v>
      </c>
      <c r="AC75" s="323">
        <v>5</v>
      </c>
    </row>
    <row r="76" spans="1:29" x14ac:dyDescent="0.2">
      <c r="A76" t="s">
        <v>36</v>
      </c>
      <c r="B76" t="s">
        <v>206</v>
      </c>
      <c r="C76" t="s">
        <v>207</v>
      </c>
      <c r="D76" t="s">
        <v>208</v>
      </c>
      <c r="E76" s="323" t="s">
        <v>303</v>
      </c>
      <c r="F76" s="323" t="s">
        <v>283</v>
      </c>
      <c r="K76">
        <v>160</v>
      </c>
      <c r="L76" s="323">
        <v>3556.1381820000001</v>
      </c>
      <c r="M76" s="323">
        <v>31.534319</v>
      </c>
      <c r="N76" s="323">
        <v>40.200142</v>
      </c>
      <c r="O76" s="323">
        <v>42.305286000000002</v>
      </c>
      <c r="P76" s="323">
        <v>16.346717000000002</v>
      </c>
      <c r="Q76" s="323">
        <v>15.875078999999999</v>
      </c>
      <c r="R76" s="323">
        <v>90.002849999999995</v>
      </c>
      <c r="S76" s="323">
        <v>87.761180999999993</v>
      </c>
      <c r="T76" s="323">
        <v>34.178178000000003</v>
      </c>
      <c r="U76" s="323">
        <v>34.169159000000001</v>
      </c>
      <c r="V76" s="323">
        <v>31.432178</v>
      </c>
      <c r="W76" s="323">
        <v>40.182692000000003</v>
      </c>
      <c r="X76" s="323">
        <v>42.297164000000002</v>
      </c>
      <c r="Y76" s="323">
        <v>4.8679E-2</v>
      </c>
      <c r="Z76" s="323">
        <v>423441.6</v>
      </c>
      <c r="AA76" s="323">
        <v>10.415800000000001</v>
      </c>
      <c r="AB76" s="323">
        <v>3</v>
      </c>
      <c r="AC76" s="323">
        <v>5</v>
      </c>
    </row>
    <row r="77" spans="1:29" x14ac:dyDescent="0.2">
      <c r="A77" t="s">
        <v>36</v>
      </c>
      <c r="B77" t="s">
        <v>206</v>
      </c>
      <c r="C77" t="s">
        <v>207</v>
      </c>
      <c r="D77" t="s">
        <v>208</v>
      </c>
      <c r="E77" s="323" t="s">
        <v>303</v>
      </c>
      <c r="F77" s="323" t="s">
        <v>283</v>
      </c>
      <c r="K77">
        <v>185</v>
      </c>
      <c r="L77" s="323">
        <v>1244.669091</v>
      </c>
      <c r="M77" s="323">
        <v>29.010636999999999</v>
      </c>
      <c r="N77" s="323">
        <v>38.479491000000003</v>
      </c>
      <c r="O77" s="323">
        <v>40.636437999999998</v>
      </c>
      <c r="P77" s="323">
        <v>12.913793999999999</v>
      </c>
      <c r="Q77" s="323">
        <v>12.660427</v>
      </c>
      <c r="R77" s="323">
        <v>79.677580000000006</v>
      </c>
      <c r="S77" s="323">
        <v>77.026189000000002</v>
      </c>
      <c r="T77" s="323">
        <v>29.889609</v>
      </c>
      <c r="U77" s="323">
        <v>31.828690999999999</v>
      </c>
      <c r="V77" s="323">
        <v>28.966515999999999</v>
      </c>
      <c r="W77" s="323">
        <v>38.465387999999997</v>
      </c>
      <c r="X77" s="323">
        <v>40.628912999999997</v>
      </c>
      <c r="Y77" s="323">
        <v>7.7220999999999998E-2</v>
      </c>
      <c r="Z77" s="323">
        <v>227223.4</v>
      </c>
      <c r="AA77" s="323">
        <v>9.4329000000000001</v>
      </c>
      <c r="AB77" s="323">
        <v>3</v>
      </c>
      <c r="AC77" s="323">
        <v>5</v>
      </c>
    </row>
    <row r="78" spans="1:29" x14ac:dyDescent="0.2">
      <c r="A78" t="s">
        <v>36</v>
      </c>
      <c r="B78" t="s">
        <v>206</v>
      </c>
      <c r="C78" t="s">
        <v>207</v>
      </c>
      <c r="D78" t="s">
        <v>208</v>
      </c>
      <c r="E78" s="323" t="s">
        <v>303</v>
      </c>
      <c r="F78" s="323" t="s">
        <v>283</v>
      </c>
      <c r="K78">
        <v>210</v>
      </c>
      <c r="L78" s="323">
        <v>381.92727300000001</v>
      </c>
      <c r="M78" s="323">
        <v>26.705337</v>
      </c>
      <c r="N78" s="323">
        <v>36.469515999999999</v>
      </c>
      <c r="O78" s="323">
        <v>38.677649000000002</v>
      </c>
      <c r="P78" s="323">
        <v>9.4985839999999993</v>
      </c>
      <c r="Q78" s="323">
        <v>9.6148760000000006</v>
      </c>
      <c r="R78" s="323">
        <v>63.725194000000002</v>
      </c>
      <c r="S78" s="323">
        <v>61.148544999999999</v>
      </c>
      <c r="T78" s="323">
        <v>25.927365999999999</v>
      </c>
      <c r="U78" s="323">
        <v>29.606162000000001</v>
      </c>
      <c r="V78" s="323">
        <v>26.686301</v>
      </c>
      <c r="W78" s="323">
        <v>36.461894999999998</v>
      </c>
      <c r="X78" s="323">
        <v>38.673009</v>
      </c>
      <c r="Y78" s="323">
        <v>0.109773</v>
      </c>
      <c r="Z78" s="323">
        <v>64929.1</v>
      </c>
      <c r="AA78" s="323">
        <v>8.7675999999999998</v>
      </c>
      <c r="AB78" s="323">
        <v>3</v>
      </c>
      <c r="AC78" s="323">
        <v>5</v>
      </c>
    </row>
    <row r="79" spans="1:29" x14ac:dyDescent="0.2">
      <c r="A79" t="s">
        <v>36</v>
      </c>
      <c r="B79" t="s">
        <v>206</v>
      </c>
      <c r="C79" t="s">
        <v>207</v>
      </c>
      <c r="D79" t="s">
        <v>208</v>
      </c>
      <c r="E79" s="323" t="s">
        <v>303</v>
      </c>
      <c r="F79" s="323" t="s">
        <v>283</v>
      </c>
      <c r="K79">
        <v>235</v>
      </c>
      <c r="L79" s="323">
        <v>113.95636399999999</v>
      </c>
      <c r="M79" s="323">
        <v>24.624609</v>
      </c>
      <c r="N79" s="323">
        <v>34.213281000000002</v>
      </c>
      <c r="O79" s="323">
        <v>36.608722</v>
      </c>
      <c r="P79" s="323">
        <v>6.5888720000000003</v>
      </c>
      <c r="Q79" s="323">
        <v>7.0164790000000004</v>
      </c>
      <c r="R79" s="323">
        <v>46.559179999999998</v>
      </c>
      <c r="S79" s="323">
        <v>44.000518999999997</v>
      </c>
      <c r="T79" s="323">
        <v>22.554290000000002</v>
      </c>
      <c r="U79" s="323">
        <v>27.529413999999999</v>
      </c>
      <c r="V79" s="323">
        <v>24.615272000000001</v>
      </c>
      <c r="W79" s="323">
        <v>34.209896000000001</v>
      </c>
      <c r="X79" s="323">
        <v>36.606378999999997</v>
      </c>
      <c r="Y79" s="323">
        <v>8.8890999999999998E-2</v>
      </c>
      <c r="Z79" s="323">
        <v>23458.9</v>
      </c>
      <c r="AA79" s="323">
        <v>7.7301000000000002</v>
      </c>
      <c r="AB79" s="323">
        <v>3</v>
      </c>
      <c r="AC79" s="323">
        <v>5</v>
      </c>
    </row>
    <row r="80" spans="1:29" x14ac:dyDescent="0.2">
      <c r="A80" t="s">
        <v>36</v>
      </c>
      <c r="B80" t="s">
        <v>206</v>
      </c>
      <c r="C80" t="s">
        <v>213</v>
      </c>
      <c r="D80" t="s">
        <v>208</v>
      </c>
      <c r="E80" s="323" t="s">
        <v>303</v>
      </c>
      <c r="F80" s="323" t="s">
        <v>284</v>
      </c>
      <c r="K80">
        <v>110</v>
      </c>
      <c r="L80" s="323">
        <v>1535.0395060000001</v>
      </c>
      <c r="M80" s="323">
        <v>46.010300999999998</v>
      </c>
      <c r="N80" s="323">
        <v>48.44699</v>
      </c>
      <c r="O80" s="323">
        <v>46.866577999999997</v>
      </c>
      <c r="P80" s="323">
        <v>27.957522000000001</v>
      </c>
      <c r="Q80" s="323">
        <v>27.440373999999998</v>
      </c>
      <c r="R80" s="323">
        <v>99.926719000000006</v>
      </c>
      <c r="S80" s="323">
        <v>99.496053000000003</v>
      </c>
      <c r="T80" s="323">
        <v>49.032434000000002</v>
      </c>
      <c r="U80" s="323">
        <v>49.367614000000003</v>
      </c>
      <c r="V80" s="323">
        <v>45.731544</v>
      </c>
      <c r="W80" s="323">
        <v>48.358812999999998</v>
      </c>
      <c r="X80" s="323">
        <v>46.800021999999998</v>
      </c>
      <c r="Y80" s="323">
        <v>1.5200000000000001E-4</v>
      </c>
      <c r="Z80" s="323">
        <v>332624.59999999998</v>
      </c>
      <c r="AA80" s="323">
        <v>4.4294000000000002</v>
      </c>
      <c r="AB80" s="323">
        <v>3</v>
      </c>
      <c r="AC80" s="323">
        <v>5</v>
      </c>
    </row>
    <row r="81" spans="1:29" x14ac:dyDescent="0.2">
      <c r="A81" t="s">
        <v>36</v>
      </c>
      <c r="B81" t="s">
        <v>206</v>
      </c>
      <c r="C81" t="s">
        <v>214</v>
      </c>
      <c r="D81" t="s">
        <v>208</v>
      </c>
      <c r="E81" s="323" t="s">
        <v>303</v>
      </c>
      <c r="F81" s="323" t="s">
        <v>284</v>
      </c>
      <c r="K81">
        <v>135</v>
      </c>
      <c r="L81" s="323">
        <v>656.23830699999996</v>
      </c>
      <c r="M81" s="323">
        <v>43.175215999999999</v>
      </c>
      <c r="N81" s="323">
        <v>46.935809999999996</v>
      </c>
      <c r="O81" s="323">
        <v>45.913761999999998</v>
      </c>
      <c r="P81" s="323">
        <v>24.678602000000001</v>
      </c>
      <c r="Q81" s="323">
        <v>24.492778000000001</v>
      </c>
      <c r="R81" s="323">
        <v>99.077629999999999</v>
      </c>
      <c r="S81" s="323">
        <v>97.560338000000002</v>
      </c>
      <c r="T81" s="323">
        <v>45.351629000000003</v>
      </c>
      <c r="U81" s="323">
        <v>47.320404000000003</v>
      </c>
      <c r="V81" s="323">
        <v>42.910924999999999</v>
      </c>
      <c r="W81" s="323">
        <v>46.865209</v>
      </c>
      <c r="X81" s="323">
        <v>45.864145999999998</v>
      </c>
      <c r="Y81" s="323">
        <v>2.7500000000000002E-4</v>
      </c>
      <c r="Z81" s="323">
        <v>156084.70000000001</v>
      </c>
      <c r="AA81" s="323">
        <v>4.6996000000000002</v>
      </c>
      <c r="AB81" s="323">
        <v>3</v>
      </c>
      <c r="AC81" s="323">
        <v>5</v>
      </c>
    </row>
    <row r="82" spans="1:29" x14ac:dyDescent="0.2">
      <c r="A82" t="s">
        <v>36</v>
      </c>
      <c r="B82" t="s">
        <v>206</v>
      </c>
      <c r="C82" t="s">
        <v>215</v>
      </c>
      <c r="D82" t="s">
        <v>208</v>
      </c>
      <c r="E82" s="323" t="s">
        <v>303</v>
      </c>
      <c r="F82" s="323" t="s">
        <v>284</v>
      </c>
      <c r="K82">
        <v>160</v>
      </c>
      <c r="L82" s="323">
        <v>293.51012600000001</v>
      </c>
      <c r="M82" s="323">
        <v>40.061166</v>
      </c>
      <c r="N82" s="323">
        <v>44.775582</v>
      </c>
      <c r="O82" s="323">
        <v>44.267009000000002</v>
      </c>
      <c r="P82" s="323">
        <v>21.515746</v>
      </c>
      <c r="Q82" s="323">
        <v>21.569534000000001</v>
      </c>
      <c r="R82" s="323">
        <v>95.153448999999995</v>
      </c>
      <c r="S82" s="323">
        <v>93.112029000000007</v>
      </c>
      <c r="T82" s="323">
        <v>41.409748999999998</v>
      </c>
      <c r="U82" s="323">
        <v>44.797798</v>
      </c>
      <c r="V82" s="323">
        <v>39.877018999999997</v>
      </c>
      <c r="W82" s="323">
        <v>44.724215999999998</v>
      </c>
      <c r="X82" s="323">
        <v>44.228015999999997</v>
      </c>
      <c r="Y82" s="323">
        <v>1.462E-3</v>
      </c>
      <c r="Z82" s="323">
        <v>70889.3</v>
      </c>
      <c r="AA82" s="323">
        <v>5.0877999999999997</v>
      </c>
      <c r="AB82" s="323">
        <v>3</v>
      </c>
      <c r="AC82" s="323">
        <v>5</v>
      </c>
    </row>
    <row r="83" spans="1:29" x14ac:dyDescent="0.2">
      <c r="A83" t="s">
        <v>36</v>
      </c>
      <c r="B83" t="s">
        <v>206</v>
      </c>
      <c r="C83" t="s">
        <v>216</v>
      </c>
      <c r="D83" t="s">
        <v>208</v>
      </c>
      <c r="E83" s="323" t="s">
        <v>303</v>
      </c>
      <c r="F83" s="323" t="s">
        <v>284</v>
      </c>
      <c r="K83">
        <v>185</v>
      </c>
      <c r="L83" s="323">
        <v>131.33412000000001</v>
      </c>
      <c r="M83" s="323">
        <v>36.738273</v>
      </c>
      <c r="N83" s="323">
        <v>42.129407</v>
      </c>
      <c r="O83" s="323">
        <v>42.105283999999997</v>
      </c>
      <c r="P83" s="323">
        <v>18.328365999999999</v>
      </c>
      <c r="Q83" s="323">
        <v>18.568501999999999</v>
      </c>
      <c r="R83" s="323">
        <v>87.096203000000003</v>
      </c>
      <c r="S83" s="323">
        <v>84.462242000000003</v>
      </c>
      <c r="T83" s="323">
        <v>37.016275999999998</v>
      </c>
      <c r="U83" s="323">
        <v>41.884473</v>
      </c>
      <c r="V83" s="323">
        <v>36.629373000000001</v>
      </c>
      <c r="W83" s="323">
        <v>42.101002000000001</v>
      </c>
      <c r="X83" s="323">
        <v>42.079590000000003</v>
      </c>
      <c r="Y83" s="323">
        <v>4.4029999999999998E-3</v>
      </c>
      <c r="Z83" s="323">
        <v>37818.800000000003</v>
      </c>
      <c r="AA83" s="323">
        <v>4.6044</v>
      </c>
      <c r="AB83" s="323">
        <v>3</v>
      </c>
      <c r="AC83" s="323">
        <v>5</v>
      </c>
    </row>
    <row r="84" spans="1:29" x14ac:dyDescent="0.2">
      <c r="A84" t="s">
        <v>36</v>
      </c>
      <c r="B84" t="s">
        <v>206</v>
      </c>
      <c r="C84" t="s">
        <v>217</v>
      </c>
      <c r="D84" t="s">
        <v>208</v>
      </c>
      <c r="E84" s="323" t="s">
        <v>303</v>
      </c>
      <c r="F84" s="323" t="s">
        <v>284</v>
      </c>
      <c r="K84">
        <v>210</v>
      </c>
      <c r="L84" s="323">
        <v>55.039506000000003</v>
      </c>
      <c r="M84" s="323">
        <v>33.326151000000003</v>
      </c>
      <c r="N84" s="323">
        <v>39.340387999999997</v>
      </c>
      <c r="O84" s="323">
        <v>39.870004999999999</v>
      </c>
      <c r="P84" s="323">
        <v>14.896375000000001</v>
      </c>
      <c r="Q84" s="323">
        <v>15.315053000000001</v>
      </c>
      <c r="R84" s="323">
        <v>70.120075999999997</v>
      </c>
      <c r="S84" s="323">
        <v>67.466790000000003</v>
      </c>
      <c r="T84" s="323">
        <v>32.179671999999997</v>
      </c>
      <c r="U84" s="323">
        <v>38.684863999999997</v>
      </c>
      <c r="V84" s="323">
        <v>33.261177000000004</v>
      </c>
      <c r="W84" s="323">
        <v>39.327463000000002</v>
      </c>
      <c r="X84" s="323">
        <v>39.853749999999998</v>
      </c>
      <c r="Y84" s="323">
        <v>1.4305999999999999E-2</v>
      </c>
      <c r="Z84" s="323">
        <v>24217.9</v>
      </c>
      <c r="AA84" s="323">
        <v>4.5381</v>
      </c>
      <c r="AB84" s="323">
        <v>3</v>
      </c>
      <c r="AC84" s="323">
        <v>5</v>
      </c>
    </row>
    <row r="85" spans="1:29" x14ac:dyDescent="0.2">
      <c r="A85" t="s">
        <v>36</v>
      </c>
      <c r="B85" t="s">
        <v>206</v>
      </c>
      <c r="C85" t="s">
        <v>218</v>
      </c>
      <c r="D85" t="s">
        <v>208</v>
      </c>
      <c r="E85" s="323" t="s">
        <v>303</v>
      </c>
      <c r="F85" s="323" t="s">
        <v>284</v>
      </c>
      <c r="K85">
        <v>235</v>
      </c>
      <c r="L85" s="323">
        <v>22.119698</v>
      </c>
      <c r="M85" s="323">
        <v>30.099882999999998</v>
      </c>
      <c r="N85" s="323">
        <v>36.738517999999999</v>
      </c>
      <c r="O85" s="323">
        <v>37.919426000000001</v>
      </c>
      <c r="P85" s="323">
        <v>11.386685</v>
      </c>
      <c r="Q85" s="323">
        <v>11.959879000000001</v>
      </c>
      <c r="R85" s="323">
        <v>44.237831</v>
      </c>
      <c r="S85" s="323">
        <v>42.151578000000001</v>
      </c>
      <c r="T85" s="323">
        <v>27.651893999999999</v>
      </c>
      <c r="U85" s="323">
        <v>35.650550000000003</v>
      </c>
      <c r="V85" s="323">
        <v>30.070862000000002</v>
      </c>
      <c r="W85" s="323">
        <v>36.727637999999999</v>
      </c>
      <c r="X85" s="323">
        <v>37.903478999999997</v>
      </c>
      <c r="Y85" s="323">
        <v>3.2819000000000001E-2</v>
      </c>
      <c r="Z85" s="323">
        <v>12828.7</v>
      </c>
      <c r="AA85" s="323">
        <v>6.6444000000000001</v>
      </c>
      <c r="AB85" s="323">
        <v>3</v>
      </c>
      <c r="AC85" s="323">
        <v>5</v>
      </c>
    </row>
    <row r="86" spans="1:29" x14ac:dyDescent="0.2">
      <c r="A86" t="s">
        <v>36</v>
      </c>
      <c r="B86" t="s">
        <v>206</v>
      </c>
      <c r="C86" t="s">
        <v>207</v>
      </c>
      <c r="D86" t="s">
        <v>208</v>
      </c>
      <c r="E86" s="323" t="s">
        <v>303</v>
      </c>
      <c r="F86" s="323" t="s">
        <v>285</v>
      </c>
      <c r="K86">
        <v>110</v>
      </c>
      <c r="L86" s="323">
        <v>1574.330909</v>
      </c>
      <c r="M86" s="323">
        <v>42.041373999999998</v>
      </c>
      <c r="N86" s="323">
        <v>47.509503000000002</v>
      </c>
      <c r="O86" s="323">
        <v>45.955114000000002</v>
      </c>
      <c r="P86" s="323">
        <v>17.454011999999999</v>
      </c>
      <c r="Q86" s="323">
        <v>24.123978000000001</v>
      </c>
      <c r="R86" s="323">
        <v>96.720389999999995</v>
      </c>
      <c r="S86" s="323">
        <v>95.248627999999997</v>
      </c>
      <c r="T86" s="323">
        <v>45.152459999999998</v>
      </c>
      <c r="U86" s="323">
        <v>42.913741000000002</v>
      </c>
      <c r="V86" s="323">
        <v>41.891509999999997</v>
      </c>
      <c r="W86" s="323">
        <v>47.470170000000003</v>
      </c>
      <c r="X86" s="323">
        <v>45.922488999999999</v>
      </c>
      <c r="Y86" s="323">
        <v>7.0670000000000004E-3</v>
      </c>
      <c r="Z86" s="323">
        <v>93824.6</v>
      </c>
      <c r="AA86" s="323">
        <v>2.0754000000000001</v>
      </c>
      <c r="AB86" s="323">
        <v>2</v>
      </c>
      <c r="AC86" s="323">
        <v>4</v>
      </c>
    </row>
    <row r="87" spans="1:29" x14ac:dyDescent="0.2">
      <c r="A87" t="s">
        <v>36</v>
      </c>
      <c r="B87" t="s">
        <v>206</v>
      </c>
      <c r="C87" t="s">
        <v>207</v>
      </c>
      <c r="D87" t="s">
        <v>208</v>
      </c>
      <c r="E87" s="323" t="s">
        <v>303</v>
      </c>
      <c r="F87" s="323" t="s">
        <v>285</v>
      </c>
      <c r="K87">
        <v>135</v>
      </c>
      <c r="L87" s="323">
        <v>737.33818199999996</v>
      </c>
      <c r="M87" s="323">
        <v>38.507945999999997</v>
      </c>
      <c r="N87" s="323">
        <v>45.706708999999996</v>
      </c>
      <c r="O87" s="323">
        <v>44.101632000000002</v>
      </c>
      <c r="P87" s="323">
        <v>14.597746000000001</v>
      </c>
      <c r="Q87" s="323">
        <v>20.601291</v>
      </c>
      <c r="R87" s="323">
        <v>92.377134999999996</v>
      </c>
      <c r="S87" s="323">
        <v>90.373000000000005</v>
      </c>
      <c r="T87" s="323">
        <v>40.377704000000001</v>
      </c>
      <c r="U87" s="323">
        <v>40.387627000000002</v>
      </c>
      <c r="V87" s="323">
        <v>38.373474999999999</v>
      </c>
      <c r="W87" s="323">
        <v>45.664212999999997</v>
      </c>
      <c r="X87" s="323">
        <v>44.068812999999999</v>
      </c>
      <c r="Y87" s="323">
        <v>9.6830000000000006E-3</v>
      </c>
      <c r="Z87" s="323">
        <v>66416.3</v>
      </c>
      <c r="AA87" s="323">
        <v>1.9205000000000001</v>
      </c>
      <c r="AB87" s="323">
        <v>2</v>
      </c>
      <c r="AC87" s="323">
        <v>4</v>
      </c>
    </row>
    <row r="88" spans="1:29" x14ac:dyDescent="0.2">
      <c r="A88" t="s">
        <v>36</v>
      </c>
      <c r="B88" t="s">
        <v>206</v>
      </c>
      <c r="C88" t="s">
        <v>207</v>
      </c>
      <c r="D88" t="s">
        <v>208</v>
      </c>
      <c r="E88" s="323" t="s">
        <v>303</v>
      </c>
      <c r="F88" s="323" t="s">
        <v>285</v>
      </c>
      <c r="K88">
        <v>160</v>
      </c>
      <c r="L88" s="323">
        <v>314.61818199999999</v>
      </c>
      <c r="M88" s="323">
        <v>34.909281999999997</v>
      </c>
      <c r="N88" s="323">
        <v>43.452207000000001</v>
      </c>
      <c r="O88" s="323">
        <v>41.839753000000002</v>
      </c>
      <c r="P88" s="323">
        <v>11.720245999999999</v>
      </c>
      <c r="Q88" s="323">
        <v>16.983528</v>
      </c>
      <c r="R88" s="323">
        <v>83.109071</v>
      </c>
      <c r="S88" s="323">
        <v>80.795832000000004</v>
      </c>
      <c r="T88" s="323">
        <v>35.317279999999997</v>
      </c>
      <c r="U88" s="323">
        <v>37.512048999999998</v>
      </c>
      <c r="V88" s="323">
        <v>34.767952999999999</v>
      </c>
      <c r="W88" s="323">
        <v>43.389479999999999</v>
      </c>
      <c r="X88" s="323">
        <v>41.791251000000003</v>
      </c>
      <c r="Y88" s="323">
        <v>1.4116E-2</v>
      </c>
      <c r="Z88" s="323">
        <v>49586.9</v>
      </c>
      <c r="AA88" s="323">
        <v>1.4139999999999999</v>
      </c>
      <c r="AB88" s="323">
        <v>2</v>
      </c>
      <c r="AC88" s="323">
        <v>4</v>
      </c>
    </row>
    <row r="89" spans="1:29" x14ac:dyDescent="0.2">
      <c r="A89" t="s">
        <v>36</v>
      </c>
      <c r="B89" t="s">
        <v>206</v>
      </c>
      <c r="C89" t="s">
        <v>207</v>
      </c>
      <c r="D89" t="s">
        <v>208</v>
      </c>
      <c r="E89" s="323" t="s">
        <v>303</v>
      </c>
      <c r="F89" s="323" t="s">
        <v>285</v>
      </c>
      <c r="K89">
        <v>185</v>
      </c>
      <c r="L89" s="323">
        <v>125.836364</v>
      </c>
      <c r="M89" s="323">
        <v>31.599081999999999</v>
      </c>
      <c r="N89" s="323">
        <v>41.155884999999998</v>
      </c>
      <c r="O89" s="323">
        <v>39.623167000000002</v>
      </c>
      <c r="P89" s="323">
        <v>9.2219519999999999</v>
      </c>
      <c r="Q89" s="323">
        <v>13.716189999999999</v>
      </c>
      <c r="R89" s="323">
        <v>69.059252999999998</v>
      </c>
      <c r="S89" s="323">
        <v>66.676231000000001</v>
      </c>
      <c r="T89" s="323">
        <v>30.938551</v>
      </c>
      <c r="U89" s="323">
        <v>34.689539000000003</v>
      </c>
      <c r="V89" s="323">
        <v>31.416029000000002</v>
      </c>
      <c r="W89" s="323">
        <v>41.078105000000001</v>
      </c>
      <c r="X89" s="323">
        <v>39.564787000000003</v>
      </c>
      <c r="Y89" s="323">
        <v>3.9181000000000001E-2</v>
      </c>
      <c r="Z89" s="323">
        <v>27577</v>
      </c>
      <c r="AA89" s="323">
        <v>1.0829</v>
      </c>
      <c r="AB89" s="323">
        <v>2</v>
      </c>
      <c r="AC89" s="323">
        <v>4</v>
      </c>
    </row>
    <row r="90" spans="1:29" x14ac:dyDescent="0.2">
      <c r="A90" t="s">
        <v>36</v>
      </c>
      <c r="B90" t="s">
        <v>206</v>
      </c>
      <c r="C90" t="s">
        <v>207</v>
      </c>
      <c r="D90" t="s">
        <v>208</v>
      </c>
      <c r="E90" s="323" t="s">
        <v>303</v>
      </c>
      <c r="F90" s="323" t="s">
        <v>285</v>
      </c>
      <c r="K90">
        <v>210</v>
      </c>
      <c r="L90" s="323">
        <v>45.52</v>
      </c>
      <c r="M90" s="323">
        <v>28.412261000000001</v>
      </c>
      <c r="N90" s="323">
        <v>38.907353000000001</v>
      </c>
      <c r="O90" s="323">
        <v>37.393321</v>
      </c>
      <c r="P90" s="323">
        <v>7.1362810000000003</v>
      </c>
      <c r="Q90" s="323">
        <v>10.688302</v>
      </c>
      <c r="R90" s="323">
        <v>51.313552999999999</v>
      </c>
      <c r="S90" s="323">
        <v>48.95534</v>
      </c>
      <c r="T90" s="323">
        <v>27.018553000000001</v>
      </c>
      <c r="U90" s="323">
        <v>31.947990999999998</v>
      </c>
      <c r="V90" s="323">
        <v>28.185274</v>
      </c>
      <c r="W90" s="323">
        <v>38.809429000000002</v>
      </c>
      <c r="X90" s="323">
        <v>37.309775000000002</v>
      </c>
      <c r="Y90" s="323">
        <v>9.1518000000000002E-2</v>
      </c>
      <c r="Z90" s="323">
        <v>12771.8</v>
      </c>
      <c r="AA90" s="323">
        <v>1.1941999999999999</v>
      </c>
      <c r="AB90" s="323">
        <v>2</v>
      </c>
      <c r="AC90" s="323">
        <v>4</v>
      </c>
    </row>
    <row r="91" spans="1:29" x14ac:dyDescent="0.2">
      <c r="A91" t="s">
        <v>36</v>
      </c>
      <c r="B91" t="s">
        <v>206</v>
      </c>
      <c r="C91" t="s">
        <v>207</v>
      </c>
      <c r="D91" t="s">
        <v>208</v>
      </c>
      <c r="E91" s="323" t="s">
        <v>303</v>
      </c>
      <c r="F91" s="323" t="s">
        <v>285</v>
      </c>
      <c r="K91">
        <v>235</v>
      </c>
      <c r="L91" s="323">
        <v>16.058181999999999</v>
      </c>
      <c r="M91" s="323">
        <v>25.648154999999999</v>
      </c>
      <c r="N91" s="323">
        <v>36.468864000000004</v>
      </c>
      <c r="O91" s="323">
        <v>35.192985999999998</v>
      </c>
      <c r="P91" s="323">
        <v>5.6368980000000004</v>
      </c>
      <c r="Q91" s="323">
        <v>8.0528390000000005</v>
      </c>
      <c r="R91" s="323">
        <v>29.656126</v>
      </c>
      <c r="S91" s="323">
        <v>28.580000999999999</v>
      </c>
      <c r="T91" s="323">
        <v>23.470516</v>
      </c>
      <c r="U91" s="323">
        <v>29.300573</v>
      </c>
      <c r="V91" s="323">
        <v>25.428927999999999</v>
      </c>
      <c r="W91" s="323">
        <v>36.333424999999998</v>
      </c>
      <c r="X91" s="323">
        <v>35.061055000000003</v>
      </c>
      <c r="Y91" s="323">
        <v>0.105906</v>
      </c>
      <c r="Z91" s="323">
        <v>5656.8</v>
      </c>
      <c r="AA91" s="323">
        <v>1.3703000000000001</v>
      </c>
      <c r="AB91" s="323">
        <v>2</v>
      </c>
      <c r="AC91" s="323">
        <v>4</v>
      </c>
    </row>
    <row r="92" spans="1:29" x14ac:dyDescent="0.2">
      <c r="A92" t="s">
        <v>36</v>
      </c>
      <c r="B92" t="s">
        <v>206</v>
      </c>
      <c r="C92" t="s">
        <v>207</v>
      </c>
      <c r="D92" t="s">
        <v>208</v>
      </c>
      <c r="E92" s="323" t="s">
        <v>303</v>
      </c>
      <c r="F92" s="323" t="s">
        <v>286</v>
      </c>
      <c r="K92">
        <v>110</v>
      </c>
      <c r="L92" s="323">
        <v>7110.993939</v>
      </c>
      <c r="M92" s="323">
        <v>39.300947000000001</v>
      </c>
      <c r="N92" s="323">
        <v>41.974189000000003</v>
      </c>
      <c r="O92" s="323">
        <v>44.284500999999999</v>
      </c>
      <c r="P92" s="323">
        <v>16.957086</v>
      </c>
      <c r="Q92" s="323">
        <v>24.815583</v>
      </c>
      <c r="R92" s="323">
        <v>99.942605999999998</v>
      </c>
      <c r="S92" s="323">
        <v>99.769857999999999</v>
      </c>
      <c r="T92" s="323">
        <v>46.654679999999999</v>
      </c>
      <c r="U92" s="323">
        <v>39.459882999999998</v>
      </c>
      <c r="V92" s="323">
        <v>38.978811</v>
      </c>
      <c r="W92" s="323">
        <v>41.751041000000001</v>
      </c>
      <c r="X92" s="323">
        <v>44.142443</v>
      </c>
      <c r="Y92" s="323">
        <v>7.8139E-2</v>
      </c>
      <c r="Z92" s="323">
        <v>154386</v>
      </c>
      <c r="AA92" s="323">
        <v>3.5303</v>
      </c>
      <c r="AB92" s="323">
        <v>2</v>
      </c>
      <c r="AC92" s="323">
        <v>4</v>
      </c>
    </row>
    <row r="93" spans="1:29" x14ac:dyDescent="0.2">
      <c r="A93" t="s">
        <v>36</v>
      </c>
      <c r="B93" t="s">
        <v>206</v>
      </c>
      <c r="C93" t="s">
        <v>207</v>
      </c>
      <c r="D93" t="s">
        <v>208</v>
      </c>
      <c r="E93" s="323" t="s">
        <v>303</v>
      </c>
      <c r="F93" s="323" t="s">
        <v>286</v>
      </c>
      <c r="K93">
        <v>135</v>
      </c>
      <c r="L93" s="323">
        <v>3204.2</v>
      </c>
      <c r="M93" s="323">
        <v>34.783396000000003</v>
      </c>
      <c r="N93" s="323">
        <v>38.886175999999999</v>
      </c>
      <c r="O93" s="323">
        <v>41.917476999999998</v>
      </c>
      <c r="P93" s="323">
        <v>13.280897</v>
      </c>
      <c r="Q93" s="323">
        <v>20.659936999999999</v>
      </c>
      <c r="R93" s="323">
        <v>97.302492999999998</v>
      </c>
      <c r="S93" s="323">
        <v>95.425934999999996</v>
      </c>
      <c r="T93" s="323">
        <v>40.255133000000001</v>
      </c>
      <c r="U93" s="323">
        <v>35.971870000000003</v>
      </c>
      <c r="V93" s="323">
        <v>34.455953000000001</v>
      </c>
      <c r="W93" s="323">
        <v>38.719093999999998</v>
      </c>
      <c r="X93" s="323">
        <v>41.814134000000003</v>
      </c>
      <c r="Y93" s="323">
        <v>0.40530300000000002</v>
      </c>
      <c r="Z93" s="323">
        <v>130924</v>
      </c>
      <c r="AA93" s="323">
        <v>3.0459000000000001</v>
      </c>
      <c r="AB93" s="323">
        <v>2</v>
      </c>
      <c r="AC93" s="323">
        <v>4</v>
      </c>
    </row>
    <row r="94" spans="1:29" x14ac:dyDescent="0.2">
      <c r="A94" t="s">
        <v>36</v>
      </c>
      <c r="B94" t="s">
        <v>206</v>
      </c>
      <c r="C94" t="s">
        <v>207</v>
      </c>
      <c r="D94" t="s">
        <v>208</v>
      </c>
      <c r="E94" s="323" t="s">
        <v>303</v>
      </c>
      <c r="F94" s="323" t="s">
        <v>286</v>
      </c>
      <c r="K94">
        <v>160</v>
      </c>
      <c r="L94" s="323">
        <v>1303.9333329999999</v>
      </c>
      <c r="M94" s="323">
        <v>30.697762000000001</v>
      </c>
      <c r="N94" s="323">
        <v>36.360619999999997</v>
      </c>
      <c r="O94" s="323">
        <v>39.967385999999998</v>
      </c>
      <c r="P94" s="323">
        <v>9.7618919999999996</v>
      </c>
      <c r="Q94" s="323">
        <v>16.380832000000002</v>
      </c>
      <c r="R94" s="323">
        <v>86.113168000000002</v>
      </c>
      <c r="S94" s="323">
        <v>83.913156999999998</v>
      </c>
      <c r="T94" s="323">
        <v>33.929259999999999</v>
      </c>
      <c r="U94" s="323">
        <v>32.788342</v>
      </c>
      <c r="V94" s="323">
        <v>30.429880000000001</v>
      </c>
      <c r="W94" s="323">
        <v>36.236173999999998</v>
      </c>
      <c r="X94" s="323">
        <v>39.888865000000003</v>
      </c>
      <c r="Y94" s="323">
        <v>0.605159</v>
      </c>
      <c r="Z94" s="323">
        <v>134058.79999999999</v>
      </c>
      <c r="AA94" s="323">
        <v>2.6684999999999999</v>
      </c>
      <c r="AB94" s="323">
        <v>2</v>
      </c>
      <c r="AC94" s="323">
        <v>4</v>
      </c>
    </row>
    <row r="95" spans="1:29" x14ac:dyDescent="0.2">
      <c r="A95" t="s">
        <v>36</v>
      </c>
      <c r="B95" t="s">
        <v>206</v>
      </c>
      <c r="C95" t="s">
        <v>207</v>
      </c>
      <c r="D95" t="s">
        <v>208</v>
      </c>
      <c r="E95" s="323" t="s">
        <v>303</v>
      </c>
      <c r="F95" s="323" t="s">
        <v>286</v>
      </c>
      <c r="K95">
        <v>185</v>
      </c>
      <c r="L95" s="323">
        <v>486.25454500000001</v>
      </c>
      <c r="M95" s="323">
        <v>27.419309999999999</v>
      </c>
      <c r="N95" s="323">
        <v>34.430352999999997</v>
      </c>
      <c r="O95" s="323">
        <v>38.482306999999999</v>
      </c>
      <c r="P95" s="323">
        <v>7.0095359999999998</v>
      </c>
      <c r="Q95" s="323">
        <v>12.522133999999999</v>
      </c>
      <c r="R95" s="323">
        <v>67.230316000000002</v>
      </c>
      <c r="S95" s="323">
        <v>65.136719999999997</v>
      </c>
      <c r="T95" s="323">
        <v>28.537144999999999</v>
      </c>
      <c r="U95" s="323">
        <v>30.149545</v>
      </c>
      <c r="V95" s="323">
        <v>27.237601999999999</v>
      </c>
      <c r="W95" s="323">
        <v>34.333792000000003</v>
      </c>
      <c r="X95" s="323">
        <v>38.431215999999999</v>
      </c>
      <c r="Y95" s="323">
        <v>0.93781999999999999</v>
      </c>
      <c r="Z95" s="323">
        <v>84611.199999999997</v>
      </c>
      <c r="AA95" s="323">
        <v>2.0813999999999999</v>
      </c>
      <c r="AB95" s="323">
        <v>2</v>
      </c>
      <c r="AC95" s="323">
        <v>4</v>
      </c>
    </row>
    <row r="96" spans="1:29" x14ac:dyDescent="0.2">
      <c r="A96" t="s">
        <v>36</v>
      </c>
      <c r="B96" t="s">
        <v>206</v>
      </c>
      <c r="C96" t="s">
        <v>207</v>
      </c>
      <c r="D96" t="s">
        <v>208</v>
      </c>
      <c r="E96" s="323" t="s">
        <v>303</v>
      </c>
      <c r="F96" s="323" t="s">
        <v>286</v>
      </c>
      <c r="K96">
        <v>210</v>
      </c>
      <c r="L96" s="323">
        <v>150.43030300000001</v>
      </c>
      <c r="M96" s="323">
        <v>24.816306999999998</v>
      </c>
      <c r="N96" s="323">
        <v>32.762053000000002</v>
      </c>
      <c r="O96" s="323">
        <v>37.388570999999999</v>
      </c>
      <c r="P96" s="323">
        <v>5.0369820000000001</v>
      </c>
      <c r="Q96" s="323">
        <v>9.2246000000000006</v>
      </c>
      <c r="R96" s="323">
        <v>43.156782</v>
      </c>
      <c r="S96" s="323">
        <v>41.702212000000003</v>
      </c>
      <c r="T96" s="323">
        <v>24.217773999999999</v>
      </c>
      <c r="U96" s="323">
        <v>27.888096999999998</v>
      </c>
      <c r="V96" s="323">
        <v>24.691423</v>
      </c>
      <c r="W96" s="323">
        <v>32.691929999999999</v>
      </c>
      <c r="X96" s="323">
        <v>37.347301999999999</v>
      </c>
      <c r="Y96" s="323">
        <v>0.99885900000000005</v>
      </c>
      <c r="Z96" s="323">
        <v>33259.800000000003</v>
      </c>
      <c r="AA96" s="323">
        <v>1.7020999999999999</v>
      </c>
      <c r="AB96" s="323">
        <v>2</v>
      </c>
      <c r="AC96" s="323">
        <v>4</v>
      </c>
    </row>
    <row r="97" spans="1:29" x14ac:dyDescent="0.2">
      <c r="A97" t="s">
        <v>36</v>
      </c>
      <c r="B97" t="s">
        <v>206</v>
      </c>
      <c r="C97" t="s">
        <v>207</v>
      </c>
      <c r="D97" t="s">
        <v>208</v>
      </c>
      <c r="E97" s="323" t="s">
        <v>303</v>
      </c>
      <c r="F97" s="323" t="s">
        <v>286</v>
      </c>
      <c r="K97">
        <v>235</v>
      </c>
      <c r="L97" s="323">
        <v>41.006061000000003</v>
      </c>
      <c r="M97" s="323">
        <v>22.793171000000001</v>
      </c>
      <c r="N97" s="323">
        <v>31.139859000000001</v>
      </c>
      <c r="O97" s="323">
        <v>36.167583999999998</v>
      </c>
      <c r="P97" s="323">
        <v>3.8070889999999999</v>
      </c>
      <c r="Q97" s="323">
        <v>6.56149</v>
      </c>
      <c r="R97" s="323">
        <v>20.617439000000001</v>
      </c>
      <c r="S97" s="323">
        <v>19.986089</v>
      </c>
      <c r="T97" s="323">
        <v>20.815106</v>
      </c>
      <c r="U97" s="323">
        <v>25.920686</v>
      </c>
      <c r="V97" s="323">
        <v>22.710460000000001</v>
      </c>
      <c r="W97" s="323">
        <v>31.091056999999999</v>
      </c>
      <c r="X97" s="323">
        <v>36.148167999999998</v>
      </c>
      <c r="Y97" s="323">
        <v>0.86781299999999995</v>
      </c>
      <c r="Z97" s="323">
        <v>8537.2999999999993</v>
      </c>
      <c r="AA97" s="323">
        <v>1.6543000000000001</v>
      </c>
      <c r="AB97" s="323">
        <v>2</v>
      </c>
      <c r="AC97" s="323">
        <v>4</v>
      </c>
    </row>
    <row r="98" spans="1:29" x14ac:dyDescent="0.2">
      <c r="A98" t="s">
        <v>36</v>
      </c>
      <c r="B98" t="s">
        <v>206</v>
      </c>
      <c r="C98" t="s">
        <v>207</v>
      </c>
      <c r="D98" t="s">
        <v>208</v>
      </c>
      <c r="E98" s="323" t="s">
        <v>304</v>
      </c>
      <c r="F98" s="323" t="s">
        <v>287</v>
      </c>
      <c r="K98">
        <v>110</v>
      </c>
      <c r="L98" s="323">
        <v>133671.012624</v>
      </c>
      <c r="M98" s="323">
        <v>42.162221000000002</v>
      </c>
      <c r="N98" s="323">
        <v>45.916187000000001</v>
      </c>
      <c r="O98" s="323">
        <v>46.415221000000003</v>
      </c>
      <c r="P98" s="323">
        <v>27.495159999999998</v>
      </c>
      <c r="Q98" s="323">
        <v>19.816645999999999</v>
      </c>
      <c r="R98" s="323">
        <v>98.553908000000007</v>
      </c>
      <c r="S98" s="323">
        <v>97.335982999999999</v>
      </c>
      <c r="T98" s="323">
        <v>42.415292999999998</v>
      </c>
      <c r="U98" s="323">
        <v>42.018469000000003</v>
      </c>
      <c r="V98" s="323">
        <v>42.011626999999997</v>
      </c>
      <c r="W98" s="323">
        <v>45.746237000000001</v>
      </c>
      <c r="X98" s="323">
        <v>46.286192</v>
      </c>
      <c r="Y98" s="323">
        <v>1.9630000000000002E-2</v>
      </c>
      <c r="Z98" s="323">
        <v>626812.9</v>
      </c>
      <c r="AA98" s="323">
        <v>96.215599999999995</v>
      </c>
      <c r="AB98" s="323">
        <v>16</v>
      </c>
      <c r="AC98" s="323">
        <v>26</v>
      </c>
    </row>
    <row r="99" spans="1:29" x14ac:dyDescent="0.2">
      <c r="A99" t="s">
        <v>36</v>
      </c>
      <c r="B99" t="s">
        <v>206</v>
      </c>
      <c r="C99" t="s">
        <v>207</v>
      </c>
      <c r="D99" t="s">
        <v>208</v>
      </c>
      <c r="E99" s="323" t="s">
        <v>304</v>
      </c>
      <c r="F99" s="323" t="s">
        <v>287</v>
      </c>
      <c r="K99">
        <v>135</v>
      </c>
      <c r="L99" s="323">
        <v>46824.586323000003</v>
      </c>
      <c r="M99" s="323">
        <v>39.775767999999999</v>
      </c>
      <c r="N99" s="323">
        <v>43.654995999999997</v>
      </c>
      <c r="O99" s="323">
        <v>44.060217000000002</v>
      </c>
      <c r="P99" s="323">
        <v>22.492809999999999</v>
      </c>
      <c r="Q99" s="323">
        <v>16.936225</v>
      </c>
      <c r="R99" s="323">
        <v>91.63167</v>
      </c>
      <c r="S99" s="323">
        <v>89.476793999999998</v>
      </c>
      <c r="T99" s="323">
        <v>38.278485000000003</v>
      </c>
      <c r="U99" s="323">
        <v>39.779457999999998</v>
      </c>
      <c r="V99" s="323">
        <v>39.652324</v>
      </c>
      <c r="W99" s="323">
        <v>43.508876000000001</v>
      </c>
      <c r="X99" s="323">
        <v>43.982284</v>
      </c>
      <c r="Y99" s="323">
        <v>6.6364000000000006E-2</v>
      </c>
      <c r="Z99" s="323">
        <v>782123.3</v>
      </c>
      <c r="AA99" s="323">
        <v>75.606099999999998</v>
      </c>
      <c r="AB99" s="323">
        <v>16</v>
      </c>
      <c r="AC99" s="323">
        <v>25</v>
      </c>
    </row>
    <row r="100" spans="1:29" x14ac:dyDescent="0.2">
      <c r="A100" t="s">
        <v>36</v>
      </c>
      <c r="B100" t="s">
        <v>206</v>
      </c>
      <c r="C100" t="s">
        <v>207</v>
      </c>
      <c r="D100" t="s">
        <v>208</v>
      </c>
      <c r="E100" s="323" t="s">
        <v>304</v>
      </c>
      <c r="F100" s="323" t="s">
        <v>287</v>
      </c>
      <c r="K100">
        <v>160</v>
      </c>
      <c r="L100" s="323">
        <v>18381.262374000002</v>
      </c>
      <c r="M100" s="323">
        <v>37.289458000000003</v>
      </c>
      <c r="N100" s="323">
        <v>42.421146999999998</v>
      </c>
      <c r="O100" s="323">
        <v>42.901021999999998</v>
      </c>
      <c r="P100" s="323">
        <v>19.012775000000001</v>
      </c>
      <c r="Q100" s="323">
        <v>14.717948</v>
      </c>
      <c r="R100" s="323">
        <v>77.633071999999999</v>
      </c>
      <c r="S100" s="323">
        <v>75.233442999999994</v>
      </c>
      <c r="T100" s="323">
        <v>34.870412999999999</v>
      </c>
      <c r="U100" s="323">
        <v>38.045917000000003</v>
      </c>
      <c r="V100" s="323">
        <v>37.125596000000002</v>
      </c>
      <c r="W100" s="323">
        <v>42.283282</v>
      </c>
      <c r="X100" s="323">
        <v>42.852075999999997</v>
      </c>
      <c r="Y100" s="323">
        <v>0.660914</v>
      </c>
      <c r="Z100" s="323">
        <v>648317.5</v>
      </c>
      <c r="AA100" s="323">
        <v>60.025100000000002</v>
      </c>
      <c r="AB100" s="323">
        <v>18</v>
      </c>
      <c r="AC100" s="323">
        <v>23</v>
      </c>
    </row>
    <row r="101" spans="1:29" x14ac:dyDescent="0.2">
      <c r="A101" t="s">
        <v>36</v>
      </c>
      <c r="B101" t="s">
        <v>206</v>
      </c>
      <c r="C101" t="s">
        <v>207</v>
      </c>
      <c r="D101" t="s">
        <v>208</v>
      </c>
      <c r="E101" s="323" t="s">
        <v>304</v>
      </c>
      <c r="F101" s="323" t="s">
        <v>287</v>
      </c>
      <c r="K101">
        <v>185</v>
      </c>
      <c r="L101" s="323">
        <v>7396.610662</v>
      </c>
      <c r="M101" s="323">
        <v>34.522551999999997</v>
      </c>
      <c r="N101" s="323">
        <v>41.233947000000001</v>
      </c>
      <c r="O101" s="323">
        <v>41.894835</v>
      </c>
      <c r="P101" s="323">
        <v>15.545742000000001</v>
      </c>
      <c r="Q101" s="323">
        <v>12.272109</v>
      </c>
      <c r="R101" s="323">
        <v>57.387898</v>
      </c>
      <c r="S101" s="323">
        <v>55.114224</v>
      </c>
      <c r="T101" s="323">
        <v>31.318625999999998</v>
      </c>
      <c r="U101" s="323">
        <v>36.216645</v>
      </c>
      <c r="V101" s="323">
        <v>34.278117999999999</v>
      </c>
      <c r="W101" s="323">
        <v>41.098188999999998</v>
      </c>
      <c r="X101" s="323">
        <v>41.846696000000001</v>
      </c>
      <c r="Y101" s="323">
        <v>0.91418299999999997</v>
      </c>
      <c r="Z101" s="323">
        <v>336266.8</v>
      </c>
      <c r="AA101" s="323">
        <v>65.035799999999995</v>
      </c>
      <c r="AB101" s="323">
        <v>15</v>
      </c>
      <c r="AC101" s="323">
        <v>23</v>
      </c>
    </row>
    <row r="102" spans="1:29" x14ac:dyDescent="0.2">
      <c r="A102" t="s">
        <v>36</v>
      </c>
      <c r="B102" t="s">
        <v>206</v>
      </c>
      <c r="C102" t="s">
        <v>207</v>
      </c>
      <c r="D102" t="s">
        <v>208</v>
      </c>
      <c r="E102" s="323" t="s">
        <v>304</v>
      </c>
      <c r="F102" s="323" t="s">
        <v>287</v>
      </c>
      <c r="K102">
        <v>210</v>
      </c>
      <c r="L102" s="323">
        <v>2596.632458</v>
      </c>
      <c r="M102" s="323">
        <v>31.53876</v>
      </c>
      <c r="N102" s="323">
        <v>40.065168</v>
      </c>
      <c r="O102" s="323">
        <v>41.014879000000001</v>
      </c>
      <c r="P102" s="323">
        <v>11.612746</v>
      </c>
      <c r="Q102" s="323">
        <v>9.5303760000000004</v>
      </c>
      <c r="R102" s="323">
        <v>31.717865</v>
      </c>
      <c r="S102" s="323">
        <v>30.214943999999999</v>
      </c>
      <c r="T102" s="323">
        <v>27.771428</v>
      </c>
      <c r="U102" s="323">
        <v>34.172069999999998</v>
      </c>
      <c r="V102" s="323">
        <v>31.220369000000002</v>
      </c>
      <c r="W102" s="323">
        <v>39.940358000000003</v>
      </c>
      <c r="X102" s="323">
        <v>40.958756999999999</v>
      </c>
      <c r="Y102" s="323">
        <v>1.229122</v>
      </c>
      <c r="Z102" s="323">
        <v>134966.1</v>
      </c>
      <c r="AA102" s="323">
        <v>68.381799999999998</v>
      </c>
      <c r="AB102" s="323">
        <v>15</v>
      </c>
      <c r="AC102" s="323">
        <v>23</v>
      </c>
    </row>
    <row r="103" spans="1:29" x14ac:dyDescent="0.2">
      <c r="A103" t="s">
        <v>36</v>
      </c>
      <c r="B103" t="s">
        <v>206</v>
      </c>
      <c r="C103" t="s">
        <v>207</v>
      </c>
      <c r="D103" t="s">
        <v>208</v>
      </c>
      <c r="E103" s="323" t="s">
        <v>304</v>
      </c>
      <c r="F103" s="323" t="s">
        <v>287</v>
      </c>
      <c r="K103">
        <v>235</v>
      </c>
      <c r="L103" s="323">
        <v>689.935519</v>
      </c>
      <c r="M103" s="323">
        <v>28.918990999999998</v>
      </c>
      <c r="N103" s="323">
        <v>38.953031000000003</v>
      </c>
      <c r="O103" s="323">
        <v>40.235456999999997</v>
      </c>
      <c r="P103" s="323">
        <v>8.1792079999999991</v>
      </c>
      <c r="Q103" s="323">
        <v>7.2102510000000004</v>
      </c>
      <c r="R103" s="323">
        <v>6.3708070000000001</v>
      </c>
      <c r="S103" s="323">
        <v>5.8866800000000001</v>
      </c>
      <c r="T103" s="323">
        <v>24.924112999999998</v>
      </c>
      <c r="U103" s="323">
        <v>32.152861000000001</v>
      </c>
      <c r="V103" s="323">
        <v>28.585709999999999</v>
      </c>
      <c r="W103" s="323">
        <v>38.875377999999998</v>
      </c>
      <c r="X103" s="323">
        <v>40.192646000000003</v>
      </c>
      <c r="Y103" s="323">
        <v>1.1804349999999999</v>
      </c>
      <c r="Z103" s="323">
        <v>51744.9</v>
      </c>
      <c r="AA103" s="323">
        <v>61.017200000000003</v>
      </c>
      <c r="AB103" s="323">
        <v>15</v>
      </c>
      <c r="AC103" s="323">
        <v>23</v>
      </c>
    </row>
    <row r="104" spans="1:29" x14ac:dyDescent="0.2">
      <c r="A104" t="s">
        <v>36</v>
      </c>
      <c r="B104" t="s">
        <v>206</v>
      </c>
      <c r="C104" t="s">
        <v>207</v>
      </c>
      <c r="D104" t="s">
        <v>208</v>
      </c>
      <c r="E104" s="323" t="s">
        <v>304</v>
      </c>
      <c r="F104" s="323" t="s">
        <v>288</v>
      </c>
      <c r="K104">
        <v>110</v>
      </c>
      <c r="L104" s="323">
        <v>56912.091545000003</v>
      </c>
      <c r="M104" s="323">
        <v>41.202030000000001</v>
      </c>
      <c r="N104" s="323">
        <v>44.085149999999999</v>
      </c>
      <c r="O104" s="323">
        <v>53.302639999999997</v>
      </c>
      <c r="P104" s="323">
        <v>27.555810000000001</v>
      </c>
      <c r="Q104" s="323">
        <v>18.943579</v>
      </c>
      <c r="R104" s="323">
        <v>90.520512999999994</v>
      </c>
      <c r="S104" s="323">
        <v>88.771153999999996</v>
      </c>
      <c r="T104" s="323">
        <v>42.202795999999999</v>
      </c>
      <c r="U104" s="323">
        <v>39.259861999999998</v>
      </c>
      <c r="V104" s="323">
        <v>41.076689999999999</v>
      </c>
      <c r="W104" s="323">
        <v>44.033329000000002</v>
      </c>
      <c r="X104" s="323">
        <v>53.293883000000001</v>
      </c>
      <c r="Y104" s="323">
        <v>0.41238200000000003</v>
      </c>
      <c r="Z104" s="323">
        <v>326291.3</v>
      </c>
      <c r="AA104" s="323">
        <v>67.929699999999997</v>
      </c>
      <c r="AB104" s="323">
        <v>15</v>
      </c>
      <c r="AC104" s="323">
        <v>23</v>
      </c>
    </row>
    <row r="105" spans="1:29" x14ac:dyDescent="0.2">
      <c r="A105" t="s">
        <v>36</v>
      </c>
      <c r="B105" t="s">
        <v>206</v>
      </c>
      <c r="C105" t="s">
        <v>207</v>
      </c>
      <c r="D105" t="s">
        <v>208</v>
      </c>
      <c r="E105" s="323" t="s">
        <v>304</v>
      </c>
      <c r="F105" s="323" t="s">
        <v>288</v>
      </c>
      <c r="K105">
        <v>135</v>
      </c>
      <c r="L105" s="323">
        <v>15260.56489</v>
      </c>
      <c r="M105" s="323">
        <v>39.592367000000003</v>
      </c>
      <c r="N105" s="323">
        <v>43.853687999999998</v>
      </c>
      <c r="O105" s="323">
        <v>53.022022</v>
      </c>
      <c r="P105" s="323">
        <v>24.577648</v>
      </c>
      <c r="Q105" s="323">
        <v>17.257106</v>
      </c>
      <c r="R105" s="323">
        <v>83.916387999999998</v>
      </c>
      <c r="S105" s="323">
        <v>82.022329999999997</v>
      </c>
      <c r="T105" s="323">
        <v>39.478577000000001</v>
      </c>
      <c r="U105" s="323">
        <v>38.606375999999997</v>
      </c>
      <c r="V105" s="323">
        <v>39.549041000000003</v>
      </c>
      <c r="W105" s="323">
        <v>43.852114999999998</v>
      </c>
      <c r="X105" s="323">
        <v>53.020724000000001</v>
      </c>
      <c r="Y105" s="323">
        <v>0.40110499999999999</v>
      </c>
      <c r="Z105" s="323">
        <v>306439.5</v>
      </c>
      <c r="AA105" s="323">
        <v>54.989199999999997</v>
      </c>
      <c r="AB105" s="323">
        <v>15</v>
      </c>
      <c r="AC105" s="323">
        <v>23</v>
      </c>
    </row>
    <row r="106" spans="1:29" x14ac:dyDescent="0.2">
      <c r="A106" t="s">
        <v>36</v>
      </c>
      <c r="B106" t="s">
        <v>206</v>
      </c>
      <c r="C106" t="s">
        <v>207</v>
      </c>
      <c r="D106" t="s">
        <v>208</v>
      </c>
      <c r="E106" s="323" t="s">
        <v>304</v>
      </c>
      <c r="F106" s="323" t="s">
        <v>288</v>
      </c>
      <c r="K106">
        <v>160</v>
      </c>
      <c r="L106" s="323">
        <v>4677.5842339999999</v>
      </c>
      <c r="M106" s="323">
        <v>37.847926000000001</v>
      </c>
      <c r="N106" s="323">
        <v>43.752603999999998</v>
      </c>
      <c r="O106" s="323">
        <v>52.684075</v>
      </c>
      <c r="P106" s="323">
        <v>21.328866999999999</v>
      </c>
      <c r="Q106" s="323">
        <v>15.346247</v>
      </c>
      <c r="R106" s="323">
        <v>73.115718999999999</v>
      </c>
      <c r="S106" s="323">
        <v>71.238332999999997</v>
      </c>
      <c r="T106" s="323">
        <v>36.530911000000003</v>
      </c>
      <c r="U106" s="323">
        <v>37.929692000000003</v>
      </c>
      <c r="V106" s="323">
        <v>37.810817</v>
      </c>
      <c r="W106" s="323">
        <v>43.751742999999998</v>
      </c>
      <c r="X106" s="323">
        <v>52.683532</v>
      </c>
      <c r="Y106" s="323">
        <v>0.540516</v>
      </c>
      <c r="Z106" s="323">
        <v>199079.8</v>
      </c>
      <c r="AA106" s="323">
        <v>59.8748</v>
      </c>
      <c r="AB106" s="323">
        <v>15</v>
      </c>
      <c r="AC106" s="323">
        <v>23</v>
      </c>
    </row>
    <row r="107" spans="1:29" x14ac:dyDescent="0.2">
      <c r="A107" t="s">
        <v>36</v>
      </c>
      <c r="B107" t="s">
        <v>206</v>
      </c>
      <c r="C107" t="s">
        <v>207</v>
      </c>
      <c r="D107" t="s">
        <v>208</v>
      </c>
      <c r="E107" s="323" t="s">
        <v>304</v>
      </c>
      <c r="F107" s="323" t="s">
        <v>288</v>
      </c>
      <c r="K107">
        <v>185</v>
      </c>
      <c r="L107" s="323">
        <v>1532.1696489999999</v>
      </c>
      <c r="M107" s="323">
        <v>36.043576999999999</v>
      </c>
      <c r="N107" s="323">
        <v>43.572298000000004</v>
      </c>
      <c r="O107" s="323">
        <v>52.086218000000002</v>
      </c>
      <c r="P107" s="323">
        <v>17.703551000000001</v>
      </c>
      <c r="Q107" s="323">
        <v>13.272522</v>
      </c>
      <c r="R107" s="323">
        <v>57.770831999999999</v>
      </c>
      <c r="S107" s="323">
        <v>56.072147000000001</v>
      </c>
      <c r="T107" s="323">
        <v>33.732922000000002</v>
      </c>
      <c r="U107" s="323">
        <v>37.068455</v>
      </c>
      <c r="V107" s="323">
        <v>36.010624999999997</v>
      </c>
      <c r="W107" s="323">
        <v>43.571610999999997</v>
      </c>
      <c r="X107" s="323">
        <v>52.085731000000003</v>
      </c>
      <c r="Y107" s="323">
        <v>0.90932599999999997</v>
      </c>
      <c r="Z107" s="323">
        <v>91398.9</v>
      </c>
      <c r="AA107" s="323">
        <v>51.408499999999997</v>
      </c>
      <c r="AB107" s="323">
        <v>14</v>
      </c>
      <c r="AC107" s="323">
        <v>23</v>
      </c>
    </row>
    <row r="108" spans="1:29" x14ac:dyDescent="0.2">
      <c r="A108" t="s">
        <v>36</v>
      </c>
      <c r="B108" t="s">
        <v>206</v>
      </c>
      <c r="C108" t="s">
        <v>207</v>
      </c>
      <c r="D108" t="s">
        <v>208</v>
      </c>
      <c r="E108" s="323" t="s">
        <v>304</v>
      </c>
      <c r="F108" s="323" t="s">
        <v>288</v>
      </c>
      <c r="K108">
        <v>210</v>
      </c>
      <c r="L108" s="323">
        <v>484.84606300000002</v>
      </c>
      <c r="M108" s="323">
        <v>34.312759999999997</v>
      </c>
      <c r="N108" s="323">
        <v>43.263146999999996</v>
      </c>
      <c r="O108" s="323">
        <v>51.201801000000003</v>
      </c>
      <c r="P108" s="323">
        <v>14.426083999999999</v>
      </c>
      <c r="Q108" s="323">
        <v>11.355937000000001</v>
      </c>
      <c r="R108" s="323">
        <v>38.630312000000004</v>
      </c>
      <c r="S108" s="323">
        <v>37.328316999999998</v>
      </c>
      <c r="T108" s="323">
        <v>31.318266000000001</v>
      </c>
      <c r="U108" s="323">
        <v>36.020446999999997</v>
      </c>
      <c r="V108" s="323">
        <v>34.290683000000001</v>
      </c>
      <c r="W108" s="323">
        <v>43.262529999999998</v>
      </c>
      <c r="X108" s="323">
        <v>51.200974000000002</v>
      </c>
      <c r="Y108" s="323">
        <v>1.4294169999999999</v>
      </c>
      <c r="Z108" s="323">
        <v>43541.7</v>
      </c>
      <c r="AA108" s="323">
        <v>54.4636</v>
      </c>
      <c r="AB108" s="323">
        <v>14</v>
      </c>
      <c r="AC108" s="323">
        <v>23</v>
      </c>
    </row>
    <row r="109" spans="1:29" x14ac:dyDescent="0.2">
      <c r="A109" t="s">
        <v>36</v>
      </c>
      <c r="B109" t="s">
        <v>206</v>
      </c>
      <c r="C109" t="s">
        <v>207</v>
      </c>
      <c r="D109" t="s">
        <v>208</v>
      </c>
      <c r="E109" s="323" t="s">
        <v>304</v>
      </c>
      <c r="F109" s="323" t="s">
        <v>288</v>
      </c>
      <c r="K109">
        <v>235</v>
      </c>
      <c r="L109" s="323">
        <v>153.570066</v>
      </c>
      <c r="M109" s="323">
        <v>32.697268000000001</v>
      </c>
      <c r="N109" s="323">
        <v>42.817329000000001</v>
      </c>
      <c r="O109" s="323">
        <v>49.738081000000001</v>
      </c>
      <c r="P109" s="323">
        <v>11.662324</v>
      </c>
      <c r="Q109" s="323">
        <v>9.7420790000000004</v>
      </c>
      <c r="R109" s="323">
        <v>19.427347000000001</v>
      </c>
      <c r="S109" s="323">
        <v>18.584562999999999</v>
      </c>
      <c r="T109" s="323">
        <v>29.286438</v>
      </c>
      <c r="U109" s="323">
        <v>34.916136000000002</v>
      </c>
      <c r="V109" s="323">
        <v>32.686134000000003</v>
      </c>
      <c r="W109" s="323">
        <v>42.816322</v>
      </c>
      <c r="X109" s="323">
        <v>49.722396000000003</v>
      </c>
      <c r="Y109" s="323">
        <v>1.7215499999999999</v>
      </c>
      <c r="Z109" s="323">
        <v>23898.3</v>
      </c>
      <c r="AA109" s="323">
        <v>44.942700000000002</v>
      </c>
      <c r="AB109" s="323">
        <v>14</v>
      </c>
      <c r="AC109" s="323">
        <v>23</v>
      </c>
    </row>
    <row r="110" spans="1:29" x14ac:dyDescent="0.2">
      <c r="A110" t="s">
        <v>36</v>
      </c>
      <c r="B110" t="s">
        <v>206</v>
      </c>
      <c r="C110" t="s">
        <v>207</v>
      </c>
      <c r="D110" t="s">
        <v>208</v>
      </c>
      <c r="E110" s="323" t="s">
        <v>304</v>
      </c>
      <c r="F110" s="323" t="s">
        <v>289</v>
      </c>
      <c r="K110">
        <v>110</v>
      </c>
      <c r="L110" s="323">
        <v>14723.232</v>
      </c>
      <c r="M110" s="323">
        <v>40.279969999999999</v>
      </c>
      <c r="N110" s="323">
        <v>44.863995000000003</v>
      </c>
      <c r="O110" s="323">
        <v>47.950865</v>
      </c>
      <c r="P110" s="323">
        <v>22.741144999999999</v>
      </c>
      <c r="Q110" s="323">
        <v>22.073411</v>
      </c>
      <c r="R110" s="323">
        <v>96.758443</v>
      </c>
      <c r="S110" s="323">
        <v>94.868987000000004</v>
      </c>
      <c r="T110" s="323">
        <v>44.408591000000001</v>
      </c>
      <c r="U110" s="323">
        <v>42.427987000000002</v>
      </c>
      <c r="V110" s="323">
        <v>40.087626</v>
      </c>
      <c r="W110" s="323">
        <v>44.769875999999996</v>
      </c>
      <c r="X110" s="323">
        <v>47.876432999999999</v>
      </c>
      <c r="Y110" s="323">
        <v>0.36236400000000002</v>
      </c>
      <c r="Z110" s="323">
        <v>641837.9</v>
      </c>
      <c r="AA110" s="323">
        <v>23.7576</v>
      </c>
      <c r="AB110" s="323">
        <v>12</v>
      </c>
      <c r="AC110" s="323">
        <v>8</v>
      </c>
    </row>
    <row r="111" spans="1:29" x14ac:dyDescent="0.2">
      <c r="A111" t="s">
        <v>36</v>
      </c>
      <c r="B111" t="s">
        <v>206</v>
      </c>
      <c r="C111" t="s">
        <v>207</v>
      </c>
      <c r="D111" t="s">
        <v>208</v>
      </c>
      <c r="E111" s="323" t="s">
        <v>304</v>
      </c>
      <c r="F111" s="323" t="s">
        <v>289</v>
      </c>
      <c r="K111">
        <v>135</v>
      </c>
      <c r="L111" s="323">
        <v>4865.783273</v>
      </c>
      <c r="M111" s="323">
        <v>37.032760000000003</v>
      </c>
      <c r="N111" s="323">
        <v>42.798644000000003</v>
      </c>
      <c r="O111" s="323">
        <v>46.403232000000003</v>
      </c>
      <c r="P111" s="323">
        <v>18.672177000000001</v>
      </c>
      <c r="Q111" s="323">
        <v>18.506146999999999</v>
      </c>
      <c r="R111" s="323">
        <v>87.863530999999995</v>
      </c>
      <c r="S111" s="323">
        <v>85.639476999999999</v>
      </c>
      <c r="T111" s="323">
        <v>38.978351000000004</v>
      </c>
      <c r="U111" s="323">
        <v>39.914884999999998</v>
      </c>
      <c r="V111" s="323">
        <v>36.882306999999997</v>
      </c>
      <c r="W111" s="323">
        <v>42.738135999999997</v>
      </c>
      <c r="X111" s="323">
        <v>46.352488999999998</v>
      </c>
      <c r="Y111" s="323">
        <v>0.38574599999999998</v>
      </c>
      <c r="Z111" s="323">
        <v>395220.9</v>
      </c>
      <c r="AA111" s="323">
        <v>25.418299999999999</v>
      </c>
      <c r="AB111" s="323">
        <v>10</v>
      </c>
      <c r="AC111" s="323">
        <v>8</v>
      </c>
    </row>
    <row r="112" spans="1:29" x14ac:dyDescent="0.2">
      <c r="A112" t="s">
        <v>36</v>
      </c>
      <c r="B112" t="s">
        <v>206</v>
      </c>
      <c r="C112" t="s">
        <v>207</v>
      </c>
      <c r="D112" t="s">
        <v>208</v>
      </c>
      <c r="E112" s="323" t="s">
        <v>304</v>
      </c>
      <c r="F112" s="323" t="s">
        <v>289</v>
      </c>
      <c r="K112">
        <v>160</v>
      </c>
      <c r="L112" s="323">
        <v>1708.610909</v>
      </c>
      <c r="M112" s="323">
        <v>34.387197999999998</v>
      </c>
      <c r="N112" s="323">
        <v>41.256407000000003</v>
      </c>
      <c r="O112" s="323">
        <v>45.264690000000002</v>
      </c>
      <c r="P112" s="323">
        <v>14.746437999999999</v>
      </c>
      <c r="Q112" s="323">
        <v>15.088728</v>
      </c>
      <c r="R112" s="323">
        <v>72.076445000000007</v>
      </c>
      <c r="S112" s="323">
        <v>69.888416000000007</v>
      </c>
      <c r="T112" s="323">
        <v>34.011775999999998</v>
      </c>
      <c r="U112" s="323">
        <v>37.622861</v>
      </c>
      <c r="V112" s="323">
        <v>34.276834999999998</v>
      </c>
      <c r="W112" s="323">
        <v>41.210101000000002</v>
      </c>
      <c r="X112" s="323">
        <v>45.219740000000002</v>
      </c>
      <c r="Y112" s="323">
        <v>0.39150600000000002</v>
      </c>
      <c r="Z112" s="323">
        <v>258873.3</v>
      </c>
      <c r="AA112" s="323">
        <v>18.211200000000002</v>
      </c>
      <c r="AB112" s="323">
        <v>7</v>
      </c>
      <c r="AC112" s="323">
        <v>8</v>
      </c>
    </row>
    <row r="113" spans="1:29" x14ac:dyDescent="0.2">
      <c r="A113" t="s">
        <v>36</v>
      </c>
      <c r="B113" t="s">
        <v>206</v>
      </c>
      <c r="C113" t="s">
        <v>207</v>
      </c>
      <c r="D113" t="s">
        <v>208</v>
      </c>
      <c r="E113" s="323" t="s">
        <v>304</v>
      </c>
      <c r="F113" s="323" t="s">
        <v>289</v>
      </c>
      <c r="K113">
        <v>185</v>
      </c>
      <c r="L113" s="323">
        <v>556.43636400000003</v>
      </c>
      <c r="M113" s="323">
        <v>31.900948</v>
      </c>
      <c r="N113" s="323">
        <v>39.790472999999999</v>
      </c>
      <c r="O113" s="323">
        <v>44.019908999999998</v>
      </c>
      <c r="P113" s="323">
        <v>11.225712</v>
      </c>
      <c r="Q113" s="323">
        <v>11.85155</v>
      </c>
      <c r="R113" s="323">
        <v>50.701929</v>
      </c>
      <c r="S113" s="323">
        <v>48.975608000000001</v>
      </c>
      <c r="T113" s="323">
        <v>29.917197000000002</v>
      </c>
      <c r="U113" s="323">
        <v>35.358905</v>
      </c>
      <c r="V113" s="323">
        <v>31.819267</v>
      </c>
      <c r="W113" s="323">
        <v>39.743568000000003</v>
      </c>
      <c r="X113" s="323">
        <v>43.965406999999999</v>
      </c>
      <c r="Y113" s="323">
        <v>0.39877000000000001</v>
      </c>
      <c r="Z113" s="323">
        <v>94583</v>
      </c>
      <c r="AA113" s="323">
        <v>15.2768</v>
      </c>
      <c r="AB113" s="323">
        <v>6</v>
      </c>
      <c r="AC113" s="323">
        <v>8</v>
      </c>
    </row>
    <row r="114" spans="1:29" x14ac:dyDescent="0.2">
      <c r="A114" t="s">
        <v>36</v>
      </c>
      <c r="B114" t="s">
        <v>206</v>
      </c>
      <c r="C114" t="s">
        <v>207</v>
      </c>
      <c r="D114" t="s">
        <v>208</v>
      </c>
      <c r="E114" s="323" t="s">
        <v>304</v>
      </c>
      <c r="F114" s="323" t="s">
        <v>289</v>
      </c>
      <c r="K114">
        <v>210</v>
      </c>
      <c r="L114" s="323">
        <v>164.381091</v>
      </c>
      <c r="M114" s="323">
        <v>29.700097</v>
      </c>
      <c r="N114" s="323">
        <v>38.417183000000001</v>
      </c>
      <c r="O114" s="323">
        <v>42.723557999999997</v>
      </c>
      <c r="P114" s="323">
        <v>8.2945650000000004</v>
      </c>
      <c r="Q114" s="323">
        <v>9.0428660000000001</v>
      </c>
      <c r="R114" s="323">
        <v>28.732551000000001</v>
      </c>
      <c r="S114" s="323">
        <v>27.721109999999999</v>
      </c>
      <c r="T114" s="323">
        <v>26.692211</v>
      </c>
      <c r="U114" s="323">
        <v>33.234665</v>
      </c>
      <c r="V114" s="323">
        <v>29.632186999999998</v>
      </c>
      <c r="W114" s="323">
        <v>38.365825999999998</v>
      </c>
      <c r="X114" s="323">
        <v>42.669899999999998</v>
      </c>
      <c r="Y114" s="323">
        <v>0.416045</v>
      </c>
      <c r="Z114" s="323">
        <v>36084.6</v>
      </c>
      <c r="AA114" s="323">
        <v>13.3851</v>
      </c>
      <c r="AB114" s="323">
        <v>5</v>
      </c>
      <c r="AC114" s="323">
        <v>8</v>
      </c>
    </row>
    <row r="115" spans="1:29" x14ac:dyDescent="0.2">
      <c r="A115" t="s">
        <v>36</v>
      </c>
      <c r="B115" t="s">
        <v>206</v>
      </c>
      <c r="C115" t="s">
        <v>207</v>
      </c>
      <c r="D115" t="s">
        <v>208</v>
      </c>
      <c r="E115" s="323" t="s">
        <v>304</v>
      </c>
      <c r="F115" s="323" t="s">
        <v>289</v>
      </c>
      <c r="K115">
        <v>235</v>
      </c>
      <c r="L115" s="323">
        <v>44.942545000000003</v>
      </c>
      <c r="M115" s="323">
        <v>27.927989</v>
      </c>
      <c r="N115" s="323">
        <v>37.012521999999997</v>
      </c>
      <c r="O115" s="323">
        <v>41.198143999999999</v>
      </c>
      <c r="P115" s="323">
        <v>5.9779600000000004</v>
      </c>
      <c r="Q115" s="323">
        <v>6.7569850000000002</v>
      </c>
      <c r="R115" s="323">
        <v>12.790385000000001</v>
      </c>
      <c r="S115" s="323">
        <v>12.401486</v>
      </c>
      <c r="T115" s="323">
        <v>24.339359999999999</v>
      </c>
      <c r="U115" s="323">
        <v>31.223096999999999</v>
      </c>
      <c r="V115" s="323">
        <v>27.876239999999999</v>
      </c>
      <c r="W115" s="323">
        <v>36.970317000000001</v>
      </c>
      <c r="X115" s="323">
        <v>41.172410999999997</v>
      </c>
      <c r="Y115" s="323">
        <v>0.45666099999999998</v>
      </c>
      <c r="Z115" s="323">
        <v>13442.8</v>
      </c>
      <c r="AA115" s="323">
        <v>13.943899999999999</v>
      </c>
      <c r="AB115" s="323">
        <v>5</v>
      </c>
      <c r="AC115" s="323">
        <v>8</v>
      </c>
    </row>
    <row r="116" spans="1:29" x14ac:dyDescent="0.2">
      <c r="A116" t="s">
        <v>36</v>
      </c>
      <c r="B116" t="s">
        <v>206</v>
      </c>
      <c r="C116" t="s">
        <v>207</v>
      </c>
      <c r="D116" t="s">
        <v>208</v>
      </c>
      <c r="E116" s="323" t="s">
        <v>304</v>
      </c>
      <c r="F116" s="323" t="s">
        <v>290</v>
      </c>
      <c r="K116">
        <v>110</v>
      </c>
      <c r="L116" s="323">
        <v>1679.485091</v>
      </c>
      <c r="M116" s="323">
        <v>43.332712000000001</v>
      </c>
      <c r="N116" s="323">
        <v>48.140514000000003</v>
      </c>
      <c r="O116" s="323">
        <v>53.846120999999997</v>
      </c>
      <c r="P116" s="323">
        <v>22.524505999999999</v>
      </c>
      <c r="Q116" s="323">
        <v>20.040929999999999</v>
      </c>
      <c r="R116" s="323">
        <v>90.449233000000007</v>
      </c>
      <c r="S116" s="323">
        <v>89.031199000000001</v>
      </c>
      <c r="T116" s="323">
        <v>43.606659000000001</v>
      </c>
      <c r="U116" s="323">
        <v>43.092081999999998</v>
      </c>
      <c r="V116" s="323">
        <v>43.255015999999998</v>
      </c>
      <c r="W116" s="323">
        <v>48.130966000000001</v>
      </c>
      <c r="X116" s="323">
        <v>53.842908999999999</v>
      </c>
      <c r="Y116" s="323">
        <v>1.65608</v>
      </c>
      <c r="Z116" s="323">
        <v>83250.3</v>
      </c>
      <c r="AA116" s="323">
        <v>9.3415999999999997</v>
      </c>
      <c r="AB116" s="323">
        <v>6</v>
      </c>
      <c r="AC116" s="323">
        <v>8</v>
      </c>
    </row>
    <row r="117" spans="1:29" x14ac:dyDescent="0.2">
      <c r="A117" t="s">
        <v>36</v>
      </c>
      <c r="B117" t="s">
        <v>206</v>
      </c>
      <c r="C117" t="s">
        <v>207</v>
      </c>
      <c r="D117" t="s">
        <v>208</v>
      </c>
      <c r="E117" s="323" t="s">
        <v>304</v>
      </c>
      <c r="F117" s="323" t="s">
        <v>290</v>
      </c>
      <c r="K117">
        <v>135</v>
      </c>
      <c r="L117" s="323">
        <v>373.30909100000002</v>
      </c>
      <c r="M117" s="323">
        <v>42.592486999999998</v>
      </c>
      <c r="N117" s="323">
        <v>48.053837999999999</v>
      </c>
      <c r="O117" s="323">
        <v>53.494487999999997</v>
      </c>
      <c r="P117" s="323">
        <v>21.054452999999999</v>
      </c>
      <c r="Q117" s="323">
        <v>19.036726999999999</v>
      </c>
      <c r="R117" s="323">
        <v>87.299644000000001</v>
      </c>
      <c r="S117" s="323">
        <v>85.740335000000002</v>
      </c>
      <c r="T117" s="323">
        <v>42.262512000000001</v>
      </c>
      <c r="U117" s="323">
        <v>42.721882999999998</v>
      </c>
      <c r="V117" s="323">
        <v>42.576920000000001</v>
      </c>
      <c r="W117" s="323">
        <v>48.044302000000002</v>
      </c>
      <c r="X117" s="323">
        <v>53.490170999999997</v>
      </c>
      <c r="Y117" s="323">
        <v>1.5532269999999999</v>
      </c>
      <c r="Z117" s="323">
        <v>57475.1</v>
      </c>
      <c r="AA117" s="323">
        <v>9.4886999999999997</v>
      </c>
      <c r="AB117" s="323">
        <v>6</v>
      </c>
      <c r="AC117" s="323">
        <v>8</v>
      </c>
    </row>
    <row r="118" spans="1:29" x14ac:dyDescent="0.2">
      <c r="A118" t="s">
        <v>36</v>
      </c>
      <c r="B118" t="s">
        <v>206</v>
      </c>
      <c r="C118" t="s">
        <v>207</v>
      </c>
      <c r="D118" t="s">
        <v>208</v>
      </c>
      <c r="E118" s="323" t="s">
        <v>304</v>
      </c>
      <c r="F118" s="323" t="s">
        <v>290</v>
      </c>
      <c r="K118">
        <v>160</v>
      </c>
      <c r="L118" s="323">
        <v>113.501091</v>
      </c>
      <c r="M118" s="323">
        <v>41.622729</v>
      </c>
      <c r="N118" s="323">
        <v>47.877352999999999</v>
      </c>
      <c r="O118" s="323">
        <v>52.819217000000002</v>
      </c>
      <c r="P118" s="323">
        <v>19.394385</v>
      </c>
      <c r="Q118" s="323">
        <v>17.830207999999999</v>
      </c>
      <c r="R118" s="323">
        <v>82.278927999999993</v>
      </c>
      <c r="S118" s="323">
        <v>80.502286999999995</v>
      </c>
      <c r="T118" s="323">
        <v>40.620448000000003</v>
      </c>
      <c r="U118" s="323">
        <v>42.180992000000003</v>
      </c>
      <c r="V118" s="323">
        <v>41.617097999999999</v>
      </c>
      <c r="W118" s="323">
        <v>47.866244000000002</v>
      </c>
      <c r="X118" s="323">
        <v>52.812286</v>
      </c>
      <c r="Y118" s="323">
        <v>1.627867</v>
      </c>
      <c r="Z118" s="323">
        <v>29019.1</v>
      </c>
      <c r="AA118" s="323">
        <v>7.3691000000000004</v>
      </c>
      <c r="AB118" s="323">
        <v>6</v>
      </c>
      <c r="AC118" s="323">
        <v>8</v>
      </c>
    </row>
    <row r="119" spans="1:29" x14ac:dyDescent="0.2">
      <c r="A119" t="s">
        <v>36</v>
      </c>
      <c r="B119" t="s">
        <v>206</v>
      </c>
      <c r="C119" t="s">
        <v>207</v>
      </c>
      <c r="D119" t="s">
        <v>208</v>
      </c>
      <c r="E119" s="323" t="s">
        <v>304</v>
      </c>
      <c r="F119" s="323" t="s">
        <v>290</v>
      </c>
      <c r="K119">
        <v>185</v>
      </c>
      <c r="L119" s="323">
        <v>43.421090999999997</v>
      </c>
      <c r="M119" s="323">
        <v>40.304882999999997</v>
      </c>
      <c r="N119" s="323">
        <v>47.523646999999997</v>
      </c>
      <c r="O119" s="323">
        <v>51.497034999999997</v>
      </c>
      <c r="P119" s="323">
        <v>17.099405000000001</v>
      </c>
      <c r="Q119" s="323">
        <v>16.217834</v>
      </c>
      <c r="R119" s="323">
        <v>71.799665000000005</v>
      </c>
      <c r="S119" s="323">
        <v>69.861378999999999</v>
      </c>
      <c r="T119" s="323">
        <v>38.439574</v>
      </c>
      <c r="U119" s="323">
        <v>41.378993000000001</v>
      </c>
      <c r="V119" s="323">
        <v>40.299815000000002</v>
      </c>
      <c r="W119" s="323">
        <v>47.510525000000001</v>
      </c>
      <c r="X119" s="323">
        <v>51.489210999999997</v>
      </c>
      <c r="Y119" s="323">
        <v>1.8318430000000001</v>
      </c>
      <c r="Z119" s="323">
        <v>16560.5</v>
      </c>
      <c r="AA119" s="323">
        <v>10.127800000000001</v>
      </c>
      <c r="AB119" s="323">
        <v>6</v>
      </c>
      <c r="AC119" s="323">
        <v>8</v>
      </c>
    </row>
    <row r="120" spans="1:29" x14ac:dyDescent="0.2">
      <c r="A120" t="s">
        <v>36</v>
      </c>
      <c r="B120" t="s">
        <v>206</v>
      </c>
      <c r="C120" t="s">
        <v>207</v>
      </c>
      <c r="D120" t="s">
        <v>208</v>
      </c>
      <c r="E120" s="323" t="s">
        <v>304</v>
      </c>
      <c r="F120" s="323" t="s">
        <v>290</v>
      </c>
      <c r="K120">
        <v>210</v>
      </c>
      <c r="L120" s="323">
        <v>20.654544999999999</v>
      </c>
      <c r="M120" s="323">
        <v>38.948825999999997</v>
      </c>
      <c r="N120" s="323">
        <v>46.512715</v>
      </c>
      <c r="O120" s="323">
        <v>49.232278000000001</v>
      </c>
      <c r="P120" s="323">
        <v>15.329269</v>
      </c>
      <c r="Q120" s="323">
        <v>14.928229</v>
      </c>
      <c r="R120" s="323">
        <v>56.892816000000003</v>
      </c>
      <c r="S120" s="323">
        <v>54.915605999999997</v>
      </c>
      <c r="T120" s="323">
        <v>36.437302000000003</v>
      </c>
      <c r="U120" s="323">
        <v>40.125849000000002</v>
      </c>
      <c r="V120" s="323">
        <v>38.930543999999998</v>
      </c>
      <c r="W120" s="323">
        <v>46.504294000000002</v>
      </c>
      <c r="X120" s="323">
        <v>49.227077000000001</v>
      </c>
      <c r="Y120" s="323">
        <v>2.0885220000000002</v>
      </c>
      <c r="Z120" s="323">
        <v>12285.4</v>
      </c>
      <c r="AA120" s="323">
        <v>11.5274</v>
      </c>
      <c r="AB120" s="323">
        <v>5</v>
      </c>
      <c r="AC120" s="323">
        <v>8</v>
      </c>
    </row>
    <row r="121" spans="1:29" x14ac:dyDescent="0.2">
      <c r="A121" t="s">
        <v>36</v>
      </c>
      <c r="B121" t="s">
        <v>206</v>
      </c>
      <c r="C121" t="s">
        <v>207</v>
      </c>
      <c r="D121" t="s">
        <v>208</v>
      </c>
      <c r="E121" s="323" t="s">
        <v>304</v>
      </c>
      <c r="F121" s="323" t="s">
        <v>290</v>
      </c>
      <c r="K121">
        <v>235</v>
      </c>
      <c r="L121" s="323">
        <v>11.819635999999999</v>
      </c>
      <c r="M121" s="323">
        <v>37.252215999999997</v>
      </c>
      <c r="N121" s="323">
        <v>44.672739999999997</v>
      </c>
      <c r="O121" s="323">
        <v>46.332957999999998</v>
      </c>
      <c r="P121" s="323">
        <v>13.820297999999999</v>
      </c>
      <c r="Q121" s="323">
        <v>13.717616</v>
      </c>
      <c r="R121" s="323">
        <v>40.499049999999997</v>
      </c>
      <c r="S121" s="323">
        <v>38.505124000000002</v>
      </c>
      <c r="T121" s="323">
        <v>34.276487000000003</v>
      </c>
      <c r="U121" s="323">
        <v>38.335228000000001</v>
      </c>
      <c r="V121" s="323">
        <v>37.195324999999997</v>
      </c>
      <c r="W121" s="323">
        <v>44.665277000000003</v>
      </c>
      <c r="X121" s="323">
        <v>46.321497000000001</v>
      </c>
      <c r="Y121" s="323">
        <v>1.6871940000000001</v>
      </c>
      <c r="Z121" s="323">
        <v>6449.7</v>
      </c>
      <c r="AA121" s="323">
        <v>11.3987</v>
      </c>
      <c r="AB121" s="323">
        <v>5</v>
      </c>
      <c r="AC121" s="323">
        <v>8</v>
      </c>
    </row>
    <row r="122" spans="1:29" x14ac:dyDescent="0.2">
      <c r="A122" t="s">
        <v>36</v>
      </c>
      <c r="B122" t="s">
        <v>206</v>
      </c>
      <c r="C122" t="s">
        <v>207</v>
      </c>
      <c r="D122" t="s">
        <v>208</v>
      </c>
      <c r="E122" s="323" t="s">
        <v>305</v>
      </c>
      <c r="F122" s="323" t="s">
        <v>291</v>
      </c>
      <c r="K122">
        <v>110</v>
      </c>
      <c r="L122" s="323">
        <v>29510.203635999998</v>
      </c>
      <c r="M122" s="323">
        <v>48.384641999999999</v>
      </c>
      <c r="N122" s="323">
        <v>49.848790000000001</v>
      </c>
      <c r="O122" s="323">
        <v>57.110478000000001</v>
      </c>
      <c r="P122" s="323">
        <v>27.186042</v>
      </c>
      <c r="Q122" s="323">
        <v>23.173857000000002</v>
      </c>
      <c r="R122" s="323">
        <v>91.900191000000007</v>
      </c>
      <c r="S122" s="323">
        <v>89.793941000000004</v>
      </c>
      <c r="T122" s="323">
        <v>45.141533000000003</v>
      </c>
      <c r="U122" s="323">
        <v>47.182640999999997</v>
      </c>
      <c r="V122" s="323">
        <v>48.278520999999998</v>
      </c>
      <c r="W122" s="323">
        <v>49.777458000000003</v>
      </c>
      <c r="X122" s="323">
        <v>57.091014999999999</v>
      </c>
      <c r="Y122" s="323">
        <v>1.0876969999999999</v>
      </c>
      <c r="Z122" s="323">
        <v>362667.6</v>
      </c>
      <c r="AA122" s="323">
        <v>73.697599999999994</v>
      </c>
      <c r="AB122" s="323">
        <v>13</v>
      </c>
      <c r="AC122" s="323">
        <v>21</v>
      </c>
    </row>
    <row r="123" spans="1:29" x14ac:dyDescent="0.2">
      <c r="A123" t="s">
        <v>36</v>
      </c>
      <c r="B123" t="s">
        <v>206</v>
      </c>
      <c r="C123" t="s">
        <v>207</v>
      </c>
      <c r="D123" t="s">
        <v>208</v>
      </c>
      <c r="E123" s="323" t="s">
        <v>305</v>
      </c>
      <c r="F123" s="323" t="s">
        <v>291</v>
      </c>
      <c r="K123">
        <v>135</v>
      </c>
      <c r="L123" s="323">
        <v>13702.174545</v>
      </c>
      <c r="M123" s="323">
        <v>45.197625000000002</v>
      </c>
      <c r="N123" s="323">
        <v>48.439037999999996</v>
      </c>
      <c r="O123" s="323">
        <v>56.130173999999997</v>
      </c>
      <c r="P123" s="323">
        <v>23.304912000000002</v>
      </c>
      <c r="Q123" s="323">
        <v>20.007984</v>
      </c>
      <c r="R123" s="323">
        <v>83.611158000000003</v>
      </c>
      <c r="S123" s="323">
        <v>81.133390000000006</v>
      </c>
      <c r="T123" s="323">
        <v>41.476422999999997</v>
      </c>
      <c r="U123" s="323">
        <v>45.297370999999998</v>
      </c>
      <c r="V123" s="323">
        <v>45.101685000000003</v>
      </c>
      <c r="W123" s="323">
        <v>48.405807000000003</v>
      </c>
      <c r="X123" s="323">
        <v>56.120975999999999</v>
      </c>
      <c r="Y123" s="323">
        <v>1.0551839999999999</v>
      </c>
      <c r="Z123" s="323">
        <v>385461</v>
      </c>
      <c r="AA123" s="323">
        <v>84.976799999999997</v>
      </c>
      <c r="AB123" s="323">
        <v>13</v>
      </c>
      <c r="AC123" s="323">
        <v>21</v>
      </c>
    </row>
    <row r="124" spans="1:29" x14ac:dyDescent="0.2">
      <c r="A124" t="s">
        <v>36</v>
      </c>
      <c r="B124" t="s">
        <v>206</v>
      </c>
      <c r="C124" t="s">
        <v>207</v>
      </c>
      <c r="D124" t="s">
        <v>208</v>
      </c>
      <c r="E124" s="323" t="s">
        <v>305</v>
      </c>
      <c r="F124" s="323" t="s">
        <v>291</v>
      </c>
      <c r="K124">
        <v>160</v>
      </c>
      <c r="L124" s="323">
        <v>5941.7890909999996</v>
      </c>
      <c r="M124" s="323">
        <v>41.618285</v>
      </c>
      <c r="N124" s="323">
        <v>46.961289999999998</v>
      </c>
      <c r="O124" s="323">
        <v>54.923391000000002</v>
      </c>
      <c r="P124" s="323">
        <v>18.914159999999999</v>
      </c>
      <c r="Q124" s="323">
        <v>16.378254999999999</v>
      </c>
      <c r="R124" s="323">
        <v>67.013193999999999</v>
      </c>
      <c r="S124" s="323">
        <v>64.741065000000006</v>
      </c>
      <c r="T124" s="323">
        <v>37.466261000000003</v>
      </c>
      <c r="U124" s="323">
        <v>43.135008999999997</v>
      </c>
      <c r="V124" s="323">
        <v>41.508679999999998</v>
      </c>
      <c r="W124" s="323">
        <v>46.940700999999997</v>
      </c>
      <c r="X124" s="323">
        <v>54.916887000000003</v>
      </c>
      <c r="Y124" s="323">
        <v>1.202196</v>
      </c>
      <c r="Z124" s="323">
        <v>183238.3</v>
      </c>
      <c r="AA124" s="323">
        <v>75.616100000000003</v>
      </c>
      <c r="AB124" s="323">
        <v>13</v>
      </c>
      <c r="AC124" s="323">
        <v>21</v>
      </c>
    </row>
    <row r="125" spans="1:29" x14ac:dyDescent="0.2">
      <c r="A125" t="s">
        <v>36</v>
      </c>
      <c r="B125" t="s">
        <v>206</v>
      </c>
      <c r="C125" t="s">
        <v>207</v>
      </c>
      <c r="D125" t="s">
        <v>208</v>
      </c>
      <c r="E125" s="323" t="s">
        <v>305</v>
      </c>
      <c r="F125" s="323" t="s">
        <v>291</v>
      </c>
      <c r="K125">
        <v>185</v>
      </c>
      <c r="L125" s="323">
        <v>2146.5381819999998</v>
      </c>
      <c r="M125" s="323">
        <v>38.051276000000001</v>
      </c>
      <c r="N125" s="323">
        <v>45.288297</v>
      </c>
      <c r="O125" s="323">
        <v>53.453892000000003</v>
      </c>
      <c r="P125" s="323">
        <v>14.303177</v>
      </c>
      <c r="Q125" s="323">
        <v>12.72519</v>
      </c>
      <c r="R125" s="323">
        <v>41.420386999999998</v>
      </c>
      <c r="S125" s="323">
        <v>40.127453000000003</v>
      </c>
      <c r="T125" s="323">
        <v>33.649428999999998</v>
      </c>
      <c r="U125" s="323">
        <v>40.757117999999998</v>
      </c>
      <c r="V125" s="323">
        <v>37.940080999999999</v>
      </c>
      <c r="W125" s="323">
        <v>45.269207000000002</v>
      </c>
      <c r="X125" s="323">
        <v>53.449390000000001</v>
      </c>
      <c r="Y125" s="323">
        <v>1.4352469999999999</v>
      </c>
      <c r="Z125" s="323">
        <v>76234.8</v>
      </c>
      <c r="AA125" s="323">
        <v>66.135800000000003</v>
      </c>
      <c r="AB125" s="323">
        <v>11</v>
      </c>
      <c r="AC125" s="323">
        <v>21</v>
      </c>
    </row>
    <row r="126" spans="1:29" x14ac:dyDescent="0.2">
      <c r="A126" t="s">
        <v>36</v>
      </c>
      <c r="B126" t="s">
        <v>206</v>
      </c>
      <c r="C126" t="s">
        <v>207</v>
      </c>
      <c r="D126" t="s">
        <v>208</v>
      </c>
      <c r="E126" s="323" t="s">
        <v>305</v>
      </c>
      <c r="F126" s="323" t="s">
        <v>291</v>
      </c>
      <c r="K126">
        <v>210</v>
      </c>
      <c r="L126" s="323">
        <v>509.35272700000002</v>
      </c>
      <c r="M126" s="323">
        <v>35.215778999999998</v>
      </c>
      <c r="N126" s="323">
        <v>43.586185999999998</v>
      </c>
      <c r="O126" s="323">
        <v>51.184536999999999</v>
      </c>
      <c r="P126" s="323">
        <v>10.465762</v>
      </c>
      <c r="Q126" s="323">
        <v>9.9636320000000005</v>
      </c>
      <c r="R126" s="323">
        <v>16.527951000000002</v>
      </c>
      <c r="S126" s="323">
        <v>16.106909000000002</v>
      </c>
      <c r="T126" s="323">
        <v>30.799101</v>
      </c>
      <c r="U126" s="323">
        <v>38.523117999999997</v>
      </c>
      <c r="V126" s="323">
        <v>35.148769999999999</v>
      </c>
      <c r="W126" s="323">
        <v>43.577826000000002</v>
      </c>
      <c r="X126" s="323">
        <v>51.181786000000002</v>
      </c>
      <c r="Y126" s="323">
        <v>2.1106769999999999</v>
      </c>
      <c r="Z126" s="323">
        <v>40327.9</v>
      </c>
      <c r="AA126" s="323">
        <v>60.491999999999997</v>
      </c>
      <c r="AB126" s="323">
        <v>11</v>
      </c>
      <c r="AC126" s="323">
        <v>21</v>
      </c>
    </row>
    <row r="127" spans="1:29" x14ac:dyDescent="0.2">
      <c r="A127" t="s">
        <v>36</v>
      </c>
      <c r="B127" t="s">
        <v>206</v>
      </c>
      <c r="C127" t="s">
        <v>207</v>
      </c>
      <c r="D127" t="s">
        <v>208</v>
      </c>
      <c r="E127" s="323" t="s">
        <v>305</v>
      </c>
      <c r="F127" s="323" t="s">
        <v>291</v>
      </c>
      <c r="K127">
        <v>235</v>
      </c>
      <c r="L127" s="323">
        <v>111.207273</v>
      </c>
      <c r="M127" s="323">
        <v>33.96808</v>
      </c>
      <c r="N127" s="323">
        <v>42.191550999999997</v>
      </c>
      <c r="O127" s="323">
        <v>48.866827999999998</v>
      </c>
      <c r="P127" s="323">
        <v>9.0311059999999994</v>
      </c>
      <c r="Q127" s="323">
        <v>9.007752</v>
      </c>
      <c r="R127" s="323">
        <v>5.8006700000000002</v>
      </c>
      <c r="S127" s="323">
        <v>5.6001450000000004</v>
      </c>
      <c r="T127" s="323">
        <v>29.637311</v>
      </c>
      <c r="U127" s="323">
        <v>37.113402000000001</v>
      </c>
      <c r="V127" s="323">
        <v>33.956598</v>
      </c>
      <c r="W127" s="323">
        <v>42.190472</v>
      </c>
      <c r="X127" s="323">
        <v>48.853687000000001</v>
      </c>
      <c r="Y127" s="323">
        <v>1.986108</v>
      </c>
      <c r="Z127" s="323">
        <v>20456.2</v>
      </c>
      <c r="AA127" s="323">
        <v>45.1327</v>
      </c>
      <c r="AB127" s="323">
        <v>11</v>
      </c>
      <c r="AC127" s="323">
        <v>21</v>
      </c>
    </row>
    <row r="128" spans="1:29" x14ac:dyDescent="0.2">
      <c r="A128" t="s">
        <v>36</v>
      </c>
      <c r="B128" t="s">
        <v>206</v>
      </c>
      <c r="C128" t="s">
        <v>207</v>
      </c>
      <c r="D128" t="s">
        <v>208</v>
      </c>
      <c r="E128" s="323" t="s">
        <v>305</v>
      </c>
      <c r="F128" s="323" t="s">
        <v>292</v>
      </c>
      <c r="K128">
        <v>110</v>
      </c>
      <c r="L128" s="323">
        <v>7756.2240000000002</v>
      </c>
      <c r="M128" s="323">
        <v>49.468938999999999</v>
      </c>
      <c r="N128" s="323">
        <v>51.94605</v>
      </c>
      <c r="O128" s="323">
        <v>54.719133999999997</v>
      </c>
      <c r="P128" s="323">
        <v>28.552980999999999</v>
      </c>
      <c r="Q128" s="323">
        <v>24.546852999999999</v>
      </c>
      <c r="R128" s="323">
        <v>91.233507000000003</v>
      </c>
      <c r="S128" s="323">
        <v>89.170872000000003</v>
      </c>
      <c r="T128" s="323">
        <v>47.397849000000001</v>
      </c>
      <c r="U128" s="323">
        <v>47.721071999999999</v>
      </c>
      <c r="V128" s="323">
        <v>49.366320999999999</v>
      </c>
      <c r="W128" s="323">
        <v>51.944704999999999</v>
      </c>
      <c r="X128" s="323">
        <v>54.714714000000001</v>
      </c>
      <c r="Y128" s="323">
        <v>0.20586599999999999</v>
      </c>
      <c r="Z128" s="323">
        <v>299026</v>
      </c>
      <c r="AA128" s="323">
        <v>56.875799999999998</v>
      </c>
      <c r="AB128" s="323">
        <v>13</v>
      </c>
      <c r="AC128" s="323">
        <v>21</v>
      </c>
    </row>
    <row r="129" spans="1:29" x14ac:dyDescent="0.2">
      <c r="A129" t="s">
        <v>36</v>
      </c>
      <c r="B129" t="s">
        <v>206</v>
      </c>
      <c r="C129" t="s">
        <v>207</v>
      </c>
      <c r="D129" t="s">
        <v>208</v>
      </c>
      <c r="E129" s="323" t="s">
        <v>305</v>
      </c>
      <c r="F129" s="323" t="s">
        <v>292</v>
      </c>
      <c r="K129">
        <v>135</v>
      </c>
      <c r="L129" s="323">
        <v>3562.7723639999999</v>
      </c>
      <c r="M129" s="323">
        <v>46.284314999999999</v>
      </c>
      <c r="N129" s="323">
        <v>51.635466999999998</v>
      </c>
      <c r="O129" s="323">
        <v>53.926268</v>
      </c>
      <c r="P129" s="323">
        <v>24.130120999999999</v>
      </c>
      <c r="Q129" s="323">
        <v>20.886644</v>
      </c>
      <c r="R129" s="323">
        <v>83.896322999999995</v>
      </c>
      <c r="S129" s="323">
        <v>81.642138000000003</v>
      </c>
      <c r="T129" s="323">
        <v>43.373386000000004</v>
      </c>
      <c r="U129" s="323">
        <v>46.265439000000001</v>
      </c>
      <c r="V129" s="323">
        <v>46.176163000000003</v>
      </c>
      <c r="W129" s="323">
        <v>51.633485999999998</v>
      </c>
      <c r="X129" s="323">
        <v>53.917433000000003</v>
      </c>
      <c r="Y129" s="323">
        <v>0.211121</v>
      </c>
      <c r="Z129" s="323">
        <v>239494</v>
      </c>
      <c r="AA129" s="323">
        <v>57.973399999999998</v>
      </c>
      <c r="AB129" s="323">
        <v>13</v>
      </c>
      <c r="AC129" s="323">
        <v>21</v>
      </c>
    </row>
    <row r="130" spans="1:29" x14ac:dyDescent="0.2">
      <c r="A130" t="s">
        <v>36</v>
      </c>
      <c r="B130" t="s">
        <v>206</v>
      </c>
      <c r="C130" t="s">
        <v>207</v>
      </c>
      <c r="D130" t="s">
        <v>208</v>
      </c>
      <c r="E130" s="323" t="s">
        <v>305</v>
      </c>
      <c r="F130" s="323" t="s">
        <v>292</v>
      </c>
      <c r="K130">
        <v>160</v>
      </c>
      <c r="L130" s="323">
        <v>1346.1381819999999</v>
      </c>
      <c r="M130" s="323">
        <v>42.778222999999997</v>
      </c>
      <c r="N130" s="323">
        <v>51.155487999999998</v>
      </c>
      <c r="O130" s="323">
        <v>52.653827</v>
      </c>
      <c r="P130" s="323">
        <v>19.492224</v>
      </c>
      <c r="Q130" s="323">
        <v>17.002182999999999</v>
      </c>
      <c r="R130" s="323">
        <v>68.227058</v>
      </c>
      <c r="S130" s="323">
        <v>66.329759999999993</v>
      </c>
      <c r="T130" s="323">
        <v>39.223213000000001</v>
      </c>
      <c r="U130" s="323">
        <v>44.220243000000004</v>
      </c>
      <c r="V130" s="323">
        <v>42.654007999999997</v>
      </c>
      <c r="W130" s="323">
        <v>51.152326000000002</v>
      </c>
      <c r="X130" s="323">
        <v>52.638299000000004</v>
      </c>
      <c r="Y130" s="323">
        <v>0.25038500000000002</v>
      </c>
      <c r="Z130" s="323">
        <v>109727.6</v>
      </c>
      <c r="AA130" s="323">
        <v>67.009699999999995</v>
      </c>
      <c r="AB130" s="323">
        <v>13</v>
      </c>
      <c r="AC130" s="323">
        <v>21</v>
      </c>
    </row>
    <row r="131" spans="1:29" x14ac:dyDescent="0.2">
      <c r="A131" t="s">
        <v>36</v>
      </c>
      <c r="B131" t="s">
        <v>206</v>
      </c>
      <c r="C131" t="s">
        <v>207</v>
      </c>
      <c r="D131" t="s">
        <v>208</v>
      </c>
      <c r="E131" s="323" t="s">
        <v>305</v>
      </c>
      <c r="F131" s="323" t="s">
        <v>292</v>
      </c>
      <c r="K131">
        <v>185</v>
      </c>
      <c r="L131" s="323">
        <v>378.91781800000001</v>
      </c>
      <c r="M131" s="323">
        <v>39.726816999999997</v>
      </c>
      <c r="N131" s="323">
        <v>50.546712999999997</v>
      </c>
      <c r="O131" s="323">
        <v>51.061160000000001</v>
      </c>
      <c r="P131" s="323">
        <v>15.301494</v>
      </c>
      <c r="Q131" s="323">
        <v>13.745497</v>
      </c>
      <c r="R131" s="323">
        <v>43.771210000000004</v>
      </c>
      <c r="S131" s="323">
        <v>42.790418000000003</v>
      </c>
      <c r="T131" s="323">
        <v>35.820407000000003</v>
      </c>
      <c r="U131" s="323">
        <v>42.070605</v>
      </c>
      <c r="V131" s="323">
        <v>39.628140999999999</v>
      </c>
      <c r="W131" s="323">
        <v>50.544803999999999</v>
      </c>
      <c r="X131" s="323">
        <v>51.049151000000002</v>
      </c>
      <c r="Y131" s="323">
        <v>0.34329199999999999</v>
      </c>
      <c r="Z131" s="323">
        <v>50632.9</v>
      </c>
      <c r="AA131" s="323">
        <v>57.567500000000003</v>
      </c>
      <c r="AB131" s="323">
        <v>11</v>
      </c>
      <c r="AC131" s="323">
        <v>21</v>
      </c>
    </row>
    <row r="132" spans="1:29" x14ac:dyDescent="0.2">
      <c r="A132" t="s">
        <v>36</v>
      </c>
      <c r="B132" t="s">
        <v>206</v>
      </c>
      <c r="C132" t="s">
        <v>207</v>
      </c>
      <c r="D132" t="s">
        <v>208</v>
      </c>
      <c r="E132" s="323" t="s">
        <v>305</v>
      </c>
      <c r="F132" s="323" t="s">
        <v>292</v>
      </c>
      <c r="K132">
        <v>210</v>
      </c>
      <c r="L132" s="323">
        <v>83.202909000000005</v>
      </c>
      <c r="M132" s="323">
        <v>37.735128000000003</v>
      </c>
      <c r="N132" s="323">
        <v>49.880521000000002</v>
      </c>
      <c r="O132" s="323">
        <v>49.411113999999998</v>
      </c>
      <c r="P132" s="323">
        <v>12.664298</v>
      </c>
      <c r="Q132" s="323">
        <v>11.938901</v>
      </c>
      <c r="R132" s="323">
        <v>20.684941999999999</v>
      </c>
      <c r="S132" s="323">
        <v>20.444489999999998</v>
      </c>
      <c r="T132" s="323">
        <v>33.772497000000001</v>
      </c>
      <c r="U132" s="323">
        <v>40.344104000000002</v>
      </c>
      <c r="V132" s="323">
        <v>37.689369999999997</v>
      </c>
      <c r="W132" s="323">
        <v>49.878362000000003</v>
      </c>
      <c r="X132" s="323">
        <v>49.403309999999998</v>
      </c>
      <c r="Y132" s="323">
        <v>0.43721100000000002</v>
      </c>
      <c r="Z132" s="323">
        <v>27944.2</v>
      </c>
      <c r="AA132" s="323">
        <v>50.741999999999997</v>
      </c>
      <c r="AB132" s="323">
        <v>11</v>
      </c>
      <c r="AC132" s="323">
        <v>21</v>
      </c>
    </row>
    <row r="133" spans="1:29" x14ac:dyDescent="0.2">
      <c r="A133" t="s">
        <v>36</v>
      </c>
      <c r="B133" t="s">
        <v>206</v>
      </c>
      <c r="C133" t="s">
        <v>207</v>
      </c>
      <c r="D133" t="s">
        <v>208</v>
      </c>
      <c r="E133" s="323" t="s">
        <v>305</v>
      </c>
      <c r="F133" s="323" t="s">
        <v>292</v>
      </c>
      <c r="K133">
        <v>235</v>
      </c>
      <c r="L133" s="323">
        <v>19.962181999999999</v>
      </c>
      <c r="M133" s="323">
        <v>36.529097</v>
      </c>
      <c r="N133" s="323">
        <v>48.777963</v>
      </c>
      <c r="O133" s="323">
        <v>47.762216000000002</v>
      </c>
      <c r="P133" s="323">
        <v>11.512459</v>
      </c>
      <c r="Q133" s="323">
        <v>11.267488999999999</v>
      </c>
      <c r="R133" s="323">
        <v>10.760218999999999</v>
      </c>
      <c r="S133" s="323">
        <v>10.634836</v>
      </c>
      <c r="T133" s="323">
        <v>32.655065</v>
      </c>
      <c r="U133" s="323">
        <v>38.900767000000002</v>
      </c>
      <c r="V133" s="323">
        <v>36.502878000000003</v>
      </c>
      <c r="W133" s="323">
        <v>48.770347999999998</v>
      </c>
      <c r="X133" s="323">
        <v>47.739134</v>
      </c>
      <c r="Y133" s="323">
        <v>0.359431</v>
      </c>
      <c r="Z133" s="323">
        <v>16286.3</v>
      </c>
      <c r="AA133" s="323">
        <v>44.703000000000003</v>
      </c>
      <c r="AB133" s="323">
        <v>11</v>
      </c>
      <c r="AC133" s="323">
        <v>21</v>
      </c>
    </row>
    <row r="134" spans="1:29" x14ac:dyDescent="0.2">
      <c r="A134" t="s">
        <v>36</v>
      </c>
      <c r="B134" t="s">
        <v>206</v>
      </c>
      <c r="C134" t="s">
        <v>207</v>
      </c>
      <c r="D134" t="s">
        <v>208</v>
      </c>
      <c r="E134" s="323" t="s">
        <v>305</v>
      </c>
      <c r="F134" s="323" t="s">
        <v>293</v>
      </c>
      <c r="K134">
        <v>110</v>
      </c>
      <c r="L134" s="323">
        <v>2006.5949089999999</v>
      </c>
      <c r="M134" s="323">
        <v>45.609670999999999</v>
      </c>
      <c r="N134" s="323">
        <v>52.107886000000001</v>
      </c>
      <c r="O134" s="323">
        <v>52.688032</v>
      </c>
      <c r="P134" s="323">
        <v>25.081779000000001</v>
      </c>
      <c r="Q134" s="323">
        <v>24.691901999999999</v>
      </c>
      <c r="R134" s="323">
        <v>95.257011000000006</v>
      </c>
      <c r="S134" s="323">
        <v>93.470960000000005</v>
      </c>
      <c r="T134" s="323">
        <v>46.994061000000002</v>
      </c>
      <c r="U134" s="323">
        <v>47.121810000000004</v>
      </c>
      <c r="V134" s="323">
        <v>45.521284000000001</v>
      </c>
      <c r="W134" s="323">
        <v>52.031872999999997</v>
      </c>
      <c r="X134" s="323">
        <v>52.576622</v>
      </c>
      <c r="Y134" s="323">
        <v>0.104074</v>
      </c>
      <c r="Z134" s="323">
        <v>88190.3</v>
      </c>
      <c r="AA134" s="323">
        <v>13.626099999999999</v>
      </c>
      <c r="AB134" s="323">
        <v>6</v>
      </c>
      <c r="AC134" s="323">
        <v>6</v>
      </c>
    </row>
    <row r="135" spans="1:29" x14ac:dyDescent="0.2">
      <c r="A135" t="s">
        <v>36</v>
      </c>
      <c r="B135" t="s">
        <v>206</v>
      </c>
      <c r="C135" t="s">
        <v>207</v>
      </c>
      <c r="D135" t="s">
        <v>208</v>
      </c>
      <c r="E135" s="323" t="s">
        <v>305</v>
      </c>
      <c r="F135" s="323" t="s">
        <v>293</v>
      </c>
      <c r="K135">
        <v>135</v>
      </c>
      <c r="L135" s="323">
        <v>883.80218200000002</v>
      </c>
      <c r="M135" s="323">
        <v>44.066499999999998</v>
      </c>
      <c r="N135" s="323">
        <v>49.594954999999999</v>
      </c>
      <c r="O135" s="323">
        <v>49.912095999999998</v>
      </c>
      <c r="P135" s="323">
        <v>22.423387999999999</v>
      </c>
      <c r="Q135" s="323">
        <v>22.671762999999999</v>
      </c>
      <c r="R135" s="323">
        <v>90.689203000000006</v>
      </c>
      <c r="S135" s="323">
        <v>88.599788000000004</v>
      </c>
      <c r="T135" s="323">
        <v>43.545262000000001</v>
      </c>
      <c r="U135" s="323">
        <v>45.153848000000004</v>
      </c>
      <c r="V135" s="323">
        <v>43.994624999999999</v>
      </c>
      <c r="W135" s="323">
        <v>49.522010999999999</v>
      </c>
      <c r="X135" s="323">
        <v>49.804391000000003</v>
      </c>
      <c r="Y135" s="323">
        <v>0.11421099999999999</v>
      </c>
      <c r="Z135" s="323">
        <v>48150.2</v>
      </c>
      <c r="AA135" s="323">
        <v>15.862</v>
      </c>
      <c r="AB135" s="323">
        <v>6</v>
      </c>
      <c r="AC135" s="323">
        <v>6</v>
      </c>
    </row>
    <row r="136" spans="1:29" x14ac:dyDescent="0.2">
      <c r="A136" t="s">
        <v>36</v>
      </c>
      <c r="B136" t="s">
        <v>206</v>
      </c>
      <c r="C136" t="s">
        <v>207</v>
      </c>
      <c r="D136" t="s">
        <v>208</v>
      </c>
      <c r="E136" s="323" t="s">
        <v>305</v>
      </c>
      <c r="F136" s="323" t="s">
        <v>293</v>
      </c>
      <c r="K136">
        <v>160</v>
      </c>
      <c r="L136" s="323">
        <v>424.93090899999999</v>
      </c>
      <c r="M136" s="323">
        <v>41.823611</v>
      </c>
      <c r="N136" s="323">
        <v>46.630854999999997</v>
      </c>
      <c r="O136" s="323">
        <v>46.752139</v>
      </c>
      <c r="P136" s="323">
        <v>19.241734000000001</v>
      </c>
      <c r="Q136" s="323">
        <v>19.988077000000001</v>
      </c>
      <c r="R136" s="323">
        <v>81.719707999999997</v>
      </c>
      <c r="S136" s="323">
        <v>79.318331000000001</v>
      </c>
      <c r="T136" s="323">
        <v>39.632027999999998</v>
      </c>
      <c r="U136" s="323">
        <v>42.603740999999999</v>
      </c>
      <c r="V136" s="323">
        <v>41.733899999999998</v>
      </c>
      <c r="W136" s="323">
        <v>46.564929999999997</v>
      </c>
      <c r="X136" s="323">
        <v>46.660021</v>
      </c>
      <c r="Y136" s="323">
        <v>0.17186799999999999</v>
      </c>
      <c r="Z136" s="323">
        <v>33809.199999999997</v>
      </c>
      <c r="AA136" s="323">
        <v>13.9794</v>
      </c>
      <c r="AB136" s="323">
        <v>5</v>
      </c>
      <c r="AC136" s="323">
        <v>6</v>
      </c>
    </row>
    <row r="137" spans="1:29" x14ac:dyDescent="0.2">
      <c r="A137" t="s">
        <v>36</v>
      </c>
      <c r="B137" t="s">
        <v>206</v>
      </c>
      <c r="C137" t="s">
        <v>207</v>
      </c>
      <c r="D137" t="s">
        <v>208</v>
      </c>
      <c r="E137" s="323" t="s">
        <v>305</v>
      </c>
      <c r="F137" s="323" t="s">
        <v>293</v>
      </c>
      <c r="K137">
        <v>185</v>
      </c>
      <c r="L137" s="323">
        <v>204.858182</v>
      </c>
      <c r="M137" s="323">
        <v>38.976619999999997</v>
      </c>
      <c r="N137" s="323">
        <v>43.509773000000003</v>
      </c>
      <c r="O137" s="323">
        <v>43.526677999999997</v>
      </c>
      <c r="P137" s="323">
        <v>15.893685</v>
      </c>
      <c r="Q137" s="323">
        <v>16.897929000000001</v>
      </c>
      <c r="R137" s="323">
        <v>66.684562999999997</v>
      </c>
      <c r="S137" s="323">
        <v>64.16534</v>
      </c>
      <c r="T137" s="323">
        <v>35.679786</v>
      </c>
      <c r="U137" s="323">
        <v>39.688743000000002</v>
      </c>
      <c r="V137" s="323">
        <v>38.883907000000001</v>
      </c>
      <c r="W137" s="323">
        <v>43.464393000000001</v>
      </c>
      <c r="X137" s="323">
        <v>43.462688999999997</v>
      </c>
      <c r="Y137" s="323">
        <v>0.240977</v>
      </c>
      <c r="Z137" s="323">
        <v>21014.7</v>
      </c>
      <c r="AA137" s="323">
        <v>13.7835</v>
      </c>
      <c r="AB137" s="323">
        <v>5</v>
      </c>
      <c r="AC137" s="323">
        <v>6</v>
      </c>
    </row>
    <row r="138" spans="1:29" x14ac:dyDescent="0.2">
      <c r="A138" t="s">
        <v>36</v>
      </c>
      <c r="B138" t="s">
        <v>206</v>
      </c>
      <c r="C138" t="s">
        <v>207</v>
      </c>
      <c r="D138" t="s">
        <v>208</v>
      </c>
      <c r="E138" s="323" t="s">
        <v>305</v>
      </c>
      <c r="F138" s="323" t="s">
        <v>293</v>
      </c>
      <c r="K138">
        <v>210</v>
      </c>
      <c r="L138" s="323">
        <v>94.144000000000005</v>
      </c>
      <c r="M138" s="323">
        <v>35.718176</v>
      </c>
      <c r="N138" s="323">
        <v>40.475624000000003</v>
      </c>
      <c r="O138" s="323">
        <v>40.294027999999997</v>
      </c>
      <c r="P138" s="323">
        <v>12.644825000000001</v>
      </c>
      <c r="Q138" s="323">
        <v>13.662839</v>
      </c>
      <c r="R138" s="323">
        <v>43.848436999999997</v>
      </c>
      <c r="S138" s="323">
        <v>42.021028000000001</v>
      </c>
      <c r="T138" s="323">
        <v>31.827227000000001</v>
      </c>
      <c r="U138" s="323">
        <v>36.541345999999997</v>
      </c>
      <c r="V138" s="323">
        <v>35.637780999999997</v>
      </c>
      <c r="W138" s="323">
        <v>40.450271000000001</v>
      </c>
      <c r="X138" s="323">
        <v>40.255477999999997</v>
      </c>
      <c r="Y138" s="323">
        <v>0.34096700000000002</v>
      </c>
      <c r="Z138" s="323">
        <v>11376.9</v>
      </c>
      <c r="AA138" s="323">
        <v>12.166</v>
      </c>
      <c r="AB138" s="323">
        <v>4</v>
      </c>
      <c r="AC138" s="323">
        <v>6</v>
      </c>
    </row>
    <row r="139" spans="1:29" x14ac:dyDescent="0.2">
      <c r="A139" t="s">
        <v>36</v>
      </c>
      <c r="B139" t="s">
        <v>206</v>
      </c>
      <c r="C139" t="s">
        <v>207</v>
      </c>
      <c r="D139" t="s">
        <v>208</v>
      </c>
      <c r="E139" s="323" t="s">
        <v>305</v>
      </c>
      <c r="F139" s="323" t="s">
        <v>293</v>
      </c>
      <c r="K139">
        <v>235</v>
      </c>
      <c r="L139" s="323">
        <v>40.008727</v>
      </c>
      <c r="M139" s="323">
        <v>32.466923000000001</v>
      </c>
      <c r="N139" s="323">
        <v>37.848019999999998</v>
      </c>
      <c r="O139" s="323">
        <v>37.095393000000001</v>
      </c>
      <c r="P139" s="323">
        <v>9.8660110000000003</v>
      </c>
      <c r="Q139" s="323">
        <v>10.729627000000001</v>
      </c>
      <c r="R139" s="323">
        <v>19.571054</v>
      </c>
      <c r="S139" s="323">
        <v>18.645002999999999</v>
      </c>
      <c r="T139" s="323">
        <v>28.332642</v>
      </c>
      <c r="U139" s="323">
        <v>33.432960999999999</v>
      </c>
      <c r="V139" s="323">
        <v>32.394333000000003</v>
      </c>
      <c r="W139" s="323">
        <v>37.826314000000004</v>
      </c>
      <c r="X139" s="323">
        <v>37.073177000000001</v>
      </c>
      <c r="Y139" s="323">
        <v>0.35513099999999997</v>
      </c>
      <c r="Z139" s="323">
        <v>7526.7</v>
      </c>
      <c r="AA139" s="323">
        <v>10.981</v>
      </c>
      <c r="AB139" s="323">
        <v>4</v>
      </c>
      <c r="AC139" s="323">
        <v>6</v>
      </c>
    </row>
    <row r="140" spans="1:29" x14ac:dyDescent="0.2">
      <c r="A140" t="s">
        <v>36</v>
      </c>
      <c r="B140" t="s">
        <v>206</v>
      </c>
      <c r="C140" t="s">
        <v>207</v>
      </c>
      <c r="D140" t="s">
        <v>208</v>
      </c>
      <c r="E140" s="323" t="s">
        <v>305</v>
      </c>
      <c r="F140" s="323" t="s">
        <v>294</v>
      </c>
      <c r="K140">
        <v>110</v>
      </c>
      <c r="L140" s="323">
        <v>7761.5781820000002</v>
      </c>
      <c r="M140" s="323">
        <v>43.918140999999999</v>
      </c>
      <c r="N140" s="323">
        <v>46.637014000000001</v>
      </c>
      <c r="O140" s="323">
        <v>52.669074000000002</v>
      </c>
      <c r="P140" s="323">
        <v>23.017585</v>
      </c>
      <c r="Q140" s="323">
        <v>20.705390000000001</v>
      </c>
      <c r="R140" s="323">
        <v>88.788190999999998</v>
      </c>
      <c r="S140" s="323">
        <v>87.678332999999995</v>
      </c>
      <c r="T140" s="323">
        <v>43.979368000000001</v>
      </c>
      <c r="U140" s="323">
        <v>47.117469999999997</v>
      </c>
      <c r="V140" s="323">
        <v>43.730125000000001</v>
      </c>
      <c r="W140" s="323">
        <v>46.549098000000001</v>
      </c>
      <c r="X140" s="323">
        <v>52.625025999999998</v>
      </c>
      <c r="Y140" s="323">
        <v>1.733894</v>
      </c>
      <c r="Z140" s="323">
        <v>475923.6</v>
      </c>
      <c r="AA140" s="323">
        <v>14.0107</v>
      </c>
      <c r="AB140" s="323">
        <v>6</v>
      </c>
      <c r="AC140" s="323">
        <v>8</v>
      </c>
    </row>
    <row r="141" spans="1:29" x14ac:dyDescent="0.2">
      <c r="A141" t="s">
        <v>36</v>
      </c>
      <c r="B141" t="s">
        <v>206</v>
      </c>
      <c r="C141" t="s">
        <v>207</v>
      </c>
      <c r="D141" t="s">
        <v>208</v>
      </c>
      <c r="E141" s="323" t="s">
        <v>305</v>
      </c>
      <c r="F141" s="323" t="s">
        <v>294</v>
      </c>
      <c r="K141">
        <v>135</v>
      </c>
      <c r="L141" s="323">
        <v>1237.876364</v>
      </c>
      <c r="M141" s="323">
        <v>42.26726</v>
      </c>
      <c r="N141" s="323">
        <v>45.764159999999997</v>
      </c>
      <c r="O141" s="323">
        <v>52.315886999999996</v>
      </c>
      <c r="P141" s="323">
        <v>19.870459</v>
      </c>
      <c r="Q141" s="323">
        <v>18.268948999999999</v>
      </c>
      <c r="R141" s="323">
        <v>83.019478000000007</v>
      </c>
      <c r="S141" s="323">
        <v>81.798096000000001</v>
      </c>
      <c r="T141" s="323">
        <v>41.057893999999997</v>
      </c>
      <c r="U141" s="323">
        <v>46.134923000000001</v>
      </c>
      <c r="V141" s="323">
        <v>42.166589999999999</v>
      </c>
      <c r="W141" s="323">
        <v>45.728726000000002</v>
      </c>
      <c r="X141" s="323">
        <v>52.28105</v>
      </c>
      <c r="Y141" s="323">
        <v>2.219754</v>
      </c>
      <c r="Z141" s="323">
        <v>230057.7</v>
      </c>
      <c r="AA141" s="323">
        <v>11.2636</v>
      </c>
      <c r="AB141" s="323">
        <v>5</v>
      </c>
      <c r="AC141" s="323">
        <v>8</v>
      </c>
    </row>
    <row r="142" spans="1:29" x14ac:dyDescent="0.2">
      <c r="A142" t="s">
        <v>36</v>
      </c>
      <c r="B142" t="s">
        <v>206</v>
      </c>
      <c r="C142" t="s">
        <v>207</v>
      </c>
      <c r="D142" t="s">
        <v>208</v>
      </c>
      <c r="E142" s="323" t="s">
        <v>305</v>
      </c>
      <c r="F142" s="323" t="s">
        <v>294</v>
      </c>
      <c r="K142">
        <v>160</v>
      </c>
      <c r="L142" s="323">
        <v>248.429091</v>
      </c>
      <c r="M142" s="323">
        <v>41.785786000000002</v>
      </c>
      <c r="N142" s="323">
        <v>45.329631999999997</v>
      </c>
      <c r="O142" s="323">
        <v>51.890459999999997</v>
      </c>
      <c r="P142" s="323">
        <v>18.925222999999999</v>
      </c>
      <c r="Q142" s="323">
        <v>17.641625000000001</v>
      </c>
      <c r="R142" s="323">
        <v>78.762534000000002</v>
      </c>
      <c r="S142" s="323">
        <v>77.426530999999997</v>
      </c>
      <c r="T142" s="323">
        <v>40.191299999999998</v>
      </c>
      <c r="U142" s="323">
        <v>45.72775</v>
      </c>
      <c r="V142" s="323">
        <v>41.728755999999997</v>
      </c>
      <c r="W142" s="323">
        <v>45.308416000000001</v>
      </c>
      <c r="X142" s="323">
        <v>51.848556000000002</v>
      </c>
      <c r="Y142" s="323">
        <v>2.3496579999999998</v>
      </c>
      <c r="Z142" s="323">
        <v>39220.199999999997</v>
      </c>
      <c r="AA142" s="323">
        <v>12.155799999999999</v>
      </c>
      <c r="AB142" s="323">
        <v>5</v>
      </c>
      <c r="AC142" s="323">
        <v>7</v>
      </c>
    </row>
    <row r="143" spans="1:29" x14ac:dyDescent="0.2">
      <c r="A143" t="s">
        <v>36</v>
      </c>
      <c r="B143" t="s">
        <v>206</v>
      </c>
      <c r="C143" t="s">
        <v>207</v>
      </c>
      <c r="D143" t="s">
        <v>208</v>
      </c>
      <c r="E143" s="323" t="s">
        <v>305</v>
      </c>
      <c r="F143" s="323" t="s">
        <v>294</v>
      </c>
      <c r="K143">
        <v>185</v>
      </c>
      <c r="L143" s="323">
        <v>74.407273000000004</v>
      </c>
      <c r="M143" s="323">
        <v>41.238101</v>
      </c>
      <c r="N143" s="323">
        <v>44.727052</v>
      </c>
      <c r="O143" s="323">
        <v>51.270296000000002</v>
      </c>
      <c r="P143" s="323">
        <v>17.986495000000001</v>
      </c>
      <c r="Q143" s="323">
        <v>17.022935</v>
      </c>
      <c r="R143" s="323">
        <v>72.003797000000006</v>
      </c>
      <c r="S143" s="323">
        <v>70.604349999999997</v>
      </c>
      <c r="T143" s="323">
        <v>39.202773000000001</v>
      </c>
      <c r="U143" s="323">
        <v>45.318143999999997</v>
      </c>
      <c r="V143" s="323">
        <v>41.161605999999999</v>
      </c>
      <c r="W143" s="323">
        <v>44.699066999999999</v>
      </c>
      <c r="X143" s="323">
        <v>51.224052999999998</v>
      </c>
      <c r="Y143" s="323">
        <v>2.5525549999999999</v>
      </c>
      <c r="Z143" s="323">
        <v>16144.9</v>
      </c>
      <c r="AA143" s="323">
        <v>11.6511</v>
      </c>
      <c r="AB143" s="323">
        <v>5</v>
      </c>
      <c r="AC143" s="323">
        <v>7</v>
      </c>
    </row>
    <row r="144" spans="1:29" x14ac:dyDescent="0.2">
      <c r="A144" t="s">
        <v>36</v>
      </c>
      <c r="B144" t="s">
        <v>206</v>
      </c>
      <c r="C144" t="s">
        <v>207</v>
      </c>
      <c r="D144" t="s">
        <v>208</v>
      </c>
      <c r="E144" s="323" t="s">
        <v>305</v>
      </c>
      <c r="F144" s="323" t="s">
        <v>294</v>
      </c>
      <c r="K144">
        <v>210</v>
      </c>
      <c r="L144" s="323">
        <v>35.716363999999999</v>
      </c>
      <c r="M144" s="323">
        <v>40.251652999999997</v>
      </c>
      <c r="N144" s="323">
        <v>43.579371999999999</v>
      </c>
      <c r="O144" s="323">
        <v>50.120269999999998</v>
      </c>
      <c r="P144" s="323">
        <v>16.581230000000001</v>
      </c>
      <c r="Q144" s="323">
        <v>16.027456000000001</v>
      </c>
      <c r="R144" s="323">
        <v>57.512850999999998</v>
      </c>
      <c r="S144" s="323">
        <v>56.421925000000002</v>
      </c>
      <c r="T144" s="323">
        <v>37.605677999999997</v>
      </c>
      <c r="U144" s="323">
        <v>44.240791000000002</v>
      </c>
      <c r="V144" s="323">
        <v>40.129356999999999</v>
      </c>
      <c r="W144" s="323">
        <v>43.534129999999998</v>
      </c>
      <c r="X144" s="323">
        <v>50.059131999999998</v>
      </c>
      <c r="Y144" s="323">
        <v>2.732497</v>
      </c>
      <c r="Z144" s="323">
        <v>9507.2000000000007</v>
      </c>
      <c r="AA144" s="323">
        <v>14.238</v>
      </c>
      <c r="AB144" s="323">
        <v>4</v>
      </c>
      <c r="AC144" s="323">
        <v>8</v>
      </c>
    </row>
    <row r="145" spans="1:30" x14ac:dyDescent="0.2">
      <c r="A145" t="s">
        <v>36</v>
      </c>
      <c r="B145" t="s">
        <v>206</v>
      </c>
      <c r="C145" t="s">
        <v>207</v>
      </c>
      <c r="D145" t="s">
        <v>208</v>
      </c>
      <c r="E145" s="323" t="s">
        <v>305</v>
      </c>
      <c r="F145" s="323" t="s">
        <v>294</v>
      </c>
      <c r="K145">
        <v>235</v>
      </c>
      <c r="L145" s="323">
        <v>18.96</v>
      </c>
      <c r="M145" s="323">
        <v>38.488937999999997</v>
      </c>
      <c r="N145" s="323">
        <v>41.791055</v>
      </c>
      <c r="O145" s="323">
        <v>48.096330999999999</v>
      </c>
      <c r="P145" s="323">
        <v>14.726046</v>
      </c>
      <c r="Q145" s="323">
        <v>14.530785</v>
      </c>
      <c r="R145" s="323">
        <v>34.259849000000003</v>
      </c>
      <c r="S145" s="323">
        <v>33.498130000000003</v>
      </c>
      <c r="T145" s="323">
        <v>35.227916</v>
      </c>
      <c r="U145" s="323">
        <v>42.102100999999998</v>
      </c>
      <c r="V145" s="323">
        <v>38.349003000000003</v>
      </c>
      <c r="W145" s="323">
        <v>41.755943000000002</v>
      </c>
      <c r="X145" s="323">
        <v>48.062316000000003</v>
      </c>
      <c r="Y145" s="323">
        <v>3.060673</v>
      </c>
      <c r="Z145" s="323">
        <v>5480.1</v>
      </c>
      <c r="AA145" s="323">
        <v>10.554500000000001</v>
      </c>
      <c r="AB145" s="323">
        <v>4</v>
      </c>
      <c r="AC145" s="323">
        <v>7</v>
      </c>
    </row>
    <row r="146" spans="1:30" x14ac:dyDescent="0.2">
      <c r="A146" t="s">
        <v>36</v>
      </c>
      <c r="B146" t="s">
        <v>206</v>
      </c>
      <c r="C146" t="s">
        <v>207</v>
      </c>
      <c r="D146" t="s">
        <v>208</v>
      </c>
      <c r="E146" s="323" t="s">
        <v>306</v>
      </c>
      <c r="F146" s="323" t="s">
        <v>312</v>
      </c>
      <c r="K146">
        <v>110</v>
      </c>
      <c r="L146" s="323">
        <v>6674.1476709999997</v>
      </c>
      <c r="M146" s="323">
        <v>51.830902000000002</v>
      </c>
      <c r="N146" s="323">
        <v>50.760402999999997</v>
      </c>
      <c r="O146" s="323">
        <v>47.481411000000001</v>
      </c>
      <c r="P146" s="323">
        <v>34.079842999999997</v>
      </c>
      <c r="Q146" s="323">
        <v>27.725708000000001</v>
      </c>
      <c r="R146" s="323">
        <v>92.355834999999999</v>
      </c>
      <c r="S146" s="323">
        <v>91.840647000000004</v>
      </c>
      <c r="T146" s="323">
        <v>50.253960999999997</v>
      </c>
      <c r="U146" s="323">
        <v>48.350808999999998</v>
      </c>
      <c r="V146" s="323">
        <v>51.823656999999997</v>
      </c>
      <c r="W146" s="323">
        <v>50.723636999999997</v>
      </c>
      <c r="X146" s="323">
        <v>47.438231999999999</v>
      </c>
      <c r="Y146" s="323">
        <v>3.9162919999999999</v>
      </c>
      <c r="Z146" s="323">
        <v>92548.3</v>
      </c>
      <c r="AA146" s="323">
        <v>23.3109</v>
      </c>
      <c r="AB146" s="323">
        <v>17</v>
      </c>
      <c r="AC146" s="323">
        <v>23</v>
      </c>
    </row>
    <row r="147" spans="1:30" x14ac:dyDescent="0.2">
      <c r="A147" t="s">
        <v>36</v>
      </c>
      <c r="B147" t="s">
        <v>206</v>
      </c>
      <c r="C147" t="s">
        <v>207</v>
      </c>
      <c r="D147" t="s">
        <v>208</v>
      </c>
      <c r="E147" s="323" t="s">
        <v>306</v>
      </c>
      <c r="F147" s="323" t="s">
        <v>312</v>
      </c>
      <c r="K147">
        <v>135</v>
      </c>
      <c r="L147" s="323">
        <v>1258.1164289999999</v>
      </c>
      <c r="M147" s="323">
        <v>50.284920999999997</v>
      </c>
      <c r="N147" s="323">
        <v>50.626513000000003</v>
      </c>
      <c r="O147" s="323">
        <v>47.138503</v>
      </c>
      <c r="P147" s="323">
        <v>30.770868</v>
      </c>
      <c r="Q147" s="323">
        <v>25.471983000000002</v>
      </c>
      <c r="R147" s="323">
        <v>89.466166999999999</v>
      </c>
      <c r="S147" s="323">
        <v>88.992469999999997</v>
      </c>
      <c r="T147" s="323">
        <v>48.016624999999998</v>
      </c>
      <c r="U147" s="323">
        <v>47.894475999999997</v>
      </c>
      <c r="V147" s="323">
        <v>50.281300999999999</v>
      </c>
      <c r="W147" s="323">
        <v>50.601210000000002</v>
      </c>
      <c r="X147" s="323">
        <v>47.119709999999998</v>
      </c>
      <c r="Y147" s="323">
        <v>4.132117</v>
      </c>
      <c r="Z147" s="323">
        <v>62757.3</v>
      </c>
      <c r="AA147" s="323">
        <v>24.663900000000002</v>
      </c>
      <c r="AB147" s="323">
        <v>17</v>
      </c>
      <c r="AC147" s="323">
        <v>23</v>
      </c>
    </row>
    <row r="148" spans="1:30" x14ac:dyDescent="0.2">
      <c r="A148" t="s">
        <v>36</v>
      </c>
      <c r="B148" t="s">
        <v>206</v>
      </c>
      <c r="C148" t="s">
        <v>207</v>
      </c>
      <c r="D148" t="s">
        <v>208</v>
      </c>
      <c r="E148" s="323" t="s">
        <v>306</v>
      </c>
      <c r="F148" s="323" t="s">
        <v>312</v>
      </c>
      <c r="K148">
        <v>160</v>
      </c>
      <c r="L148" s="323">
        <v>364.144946</v>
      </c>
      <c r="M148" s="323">
        <v>48.331735999999999</v>
      </c>
      <c r="N148" s="323">
        <v>50.421894999999999</v>
      </c>
      <c r="O148" s="323">
        <v>46.581218</v>
      </c>
      <c r="P148" s="323">
        <v>26.330704000000001</v>
      </c>
      <c r="Q148" s="323">
        <v>22.803370000000001</v>
      </c>
      <c r="R148" s="323">
        <v>83.504154999999997</v>
      </c>
      <c r="S148" s="323">
        <v>82.993388999999993</v>
      </c>
      <c r="T148" s="323">
        <v>45.270437000000001</v>
      </c>
      <c r="U148" s="323">
        <v>47.242825000000003</v>
      </c>
      <c r="V148" s="323">
        <v>48.329073000000001</v>
      </c>
      <c r="W148" s="323">
        <v>50.397365000000001</v>
      </c>
      <c r="X148" s="323">
        <v>46.566630000000004</v>
      </c>
      <c r="Y148" s="323">
        <v>4.7272610000000004</v>
      </c>
      <c r="Z148" s="323">
        <v>34311.599999999999</v>
      </c>
      <c r="AA148" s="323">
        <v>26.4877</v>
      </c>
      <c r="AB148" s="323">
        <v>16</v>
      </c>
      <c r="AC148" s="323">
        <v>23</v>
      </c>
    </row>
    <row r="149" spans="1:30" x14ac:dyDescent="0.2">
      <c r="A149" t="s">
        <v>36</v>
      </c>
      <c r="B149" t="s">
        <v>206</v>
      </c>
      <c r="C149" t="s">
        <v>207</v>
      </c>
      <c r="D149" t="s">
        <v>208</v>
      </c>
      <c r="E149" s="323" t="s">
        <v>306</v>
      </c>
      <c r="F149" s="323" t="s">
        <v>312</v>
      </c>
      <c r="K149">
        <v>185</v>
      </c>
      <c r="L149" s="323">
        <v>127.4362</v>
      </c>
      <c r="M149" s="323">
        <v>46.502665</v>
      </c>
      <c r="N149" s="323">
        <v>50.082241000000003</v>
      </c>
      <c r="O149" s="323">
        <v>45.802522000000003</v>
      </c>
      <c r="P149" s="323">
        <v>22.400842000000001</v>
      </c>
      <c r="Q149" s="323">
        <v>20.548203999999998</v>
      </c>
      <c r="R149" s="323">
        <v>72.318954000000005</v>
      </c>
      <c r="S149" s="323">
        <v>71.897198000000003</v>
      </c>
      <c r="T149" s="323">
        <v>42.867801999999998</v>
      </c>
      <c r="U149" s="323">
        <v>46.449880999999998</v>
      </c>
      <c r="V149" s="323">
        <v>46.499236000000003</v>
      </c>
      <c r="W149" s="323">
        <v>50.059175000000003</v>
      </c>
      <c r="X149" s="323">
        <v>45.790723999999997</v>
      </c>
      <c r="Y149" s="323">
        <v>5.4198370000000002</v>
      </c>
      <c r="Z149" s="323">
        <v>25576.5</v>
      </c>
      <c r="AA149" s="323">
        <v>27.2376</v>
      </c>
      <c r="AB149" s="323">
        <v>15</v>
      </c>
      <c r="AC149" s="323">
        <v>23</v>
      </c>
    </row>
    <row r="150" spans="1:30" x14ac:dyDescent="0.2">
      <c r="A150" t="s">
        <v>36</v>
      </c>
      <c r="B150" t="s">
        <v>206</v>
      </c>
      <c r="C150" t="s">
        <v>207</v>
      </c>
      <c r="D150" t="s">
        <v>208</v>
      </c>
      <c r="E150" s="323" t="s">
        <v>306</v>
      </c>
      <c r="F150" s="323" t="s">
        <v>312</v>
      </c>
      <c r="K150">
        <v>210</v>
      </c>
      <c r="L150" s="323">
        <v>51.846335000000003</v>
      </c>
      <c r="M150" s="323">
        <v>44.808779999999999</v>
      </c>
      <c r="N150" s="323">
        <v>49.585937999999999</v>
      </c>
      <c r="O150" s="323">
        <v>44.799937</v>
      </c>
      <c r="P150" s="323">
        <v>19.224425</v>
      </c>
      <c r="Q150" s="323">
        <v>18.843097</v>
      </c>
      <c r="R150" s="323">
        <v>57.527588000000002</v>
      </c>
      <c r="S150" s="323">
        <v>57.323549999999997</v>
      </c>
      <c r="T150" s="323">
        <v>40.923723000000003</v>
      </c>
      <c r="U150" s="323">
        <v>45.534255000000002</v>
      </c>
      <c r="V150" s="323">
        <v>44.800139000000001</v>
      </c>
      <c r="W150" s="323">
        <v>49.563516999999997</v>
      </c>
      <c r="X150" s="323">
        <v>44.790978000000003</v>
      </c>
      <c r="Y150" s="323">
        <v>5.9291280000000004</v>
      </c>
      <c r="Z150" s="323">
        <v>21863.3</v>
      </c>
      <c r="AA150" s="323">
        <v>30.664300000000001</v>
      </c>
      <c r="AB150" s="323">
        <v>16</v>
      </c>
      <c r="AC150" s="323">
        <v>22</v>
      </c>
    </row>
    <row r="151" spans="1:30" x14ac:dyDescent="0.2">
      <c r="A151" t="s">
        <v>36</v>
      </c>
      <c r="B151" t="s">
        <v>206</v>
      </c>
      <c r="C151" t="s">
        <v>207</v>
      </c>
      <c r="D151" t="s">
        <v>208</v>
      </c>
      <c r="E151" s="323" t="s">
        <v>306</v>
      </c>
      <c r="F151" s="323" t="s">
        <v>312</v>
      </c>
      <c r="K151">
        <v>235</v>
      </c>
      <c r="L151" s="323">
        <v>24.615385</v>
      </c>
      <c r="M151" s="323">
        <v>42.943950999999998</v>
      </c>
      <c r="N151" s="323">
        <v>49.462890999999999</v>
      </c>
      <c r="O151" s="323">
        <v>43.727851000000001</v>
      </c>
      <c r="P151" s="323">
        <v>16.832359</v>
      </c>
      <c r="Q151" s="323">
        <v>17.618993</v>
      </c>
      <c r="R151" s="323">
        <v>46.627133999999998</v>
      </c>
      <c r="S151" s="323">
        <v>46.541330000000002</v>
      </c>
      <c r="T151" s="323">
        <v>39.083593999999998</v>
      </c>
      <c r="U151" s="323">
        <v>44.474209000000002</v>
      </c>
      <c r="V151" s="323">
        <v>42.877513999999998</v>
      </c>
      <c r="W151" s="323">
        <v>49.430467</v>
      </c>
      <c r="X151" s="323">
        <v>43.717246000000003</v>
      </c>
      <c r="Y151" s="323">
        <v>5.8458649999999999</v>
      </c>
      <c r="Z151" s="323">
        <v>13695.3</v>
      </c>
      <c r="AA151" s="323">
        <v>29.742000000000001</v>
      </c>
      <c r="AB151" s="323">
        <v>16</v>
      </c>
      <c r="AC151" s="323">
        <v>22</v>
      </c>
    </row>
    <row r="152" spans="1:30" x14ac:dyDescent="0.2">
      <c r="A152" t="s">
        <v>36</v>
      </c>
      <c r="B152" t="s">
        <v>206</v>
      </c>
      <c r="C152" t="s">
        <v>207</v>
      </c>
      <c r="D152" t="s">
        <v>208</v>
      </c>
      <c r="E152" s="323" t="s">
        <v>306</v>
      </c>
      <c r="F152" s="323" t="s">
        <v>313</v>
      </c>
      <c r="K152">
        <v>110</v>
      </c>
      <c r="L152" s="323">
        <v>3251.7905449999998</v>
      </c>
      <c r="M152" s="323">
        <v>47.877178000000001</v>
      </c>
      <c r="N152" s="323">
        <v>52.800172000000003</v>
      </c>
      <c r="O152" s="323">
        <v>47.905563999999998</v>
      </c>
      <c r="P152" s="323">
        <v>22.811662999999999</v>
      </c>
      <c r="Q152" s="323">
        <v>23.339500999999998</v>
      </c>
      <c r="R152" s="323">
        <v>88.007763999999995</v>
      </c>
      <c r="S152" s="323">
        <v>87.313458999999995</v>
      </c>
      <c r="T152" s="323">
        <v>45.760612999999999</v>
      </c>
      <c r="U152" s="323">
        <v>50.501685999999999</v>
      </c>
      <c r="V152" s="323">
        <v>47.592162000000002</v>
      </c>
      <c r="W152" s="323">
        <v>52.115450000000003</v>
      </c>
      <c r="X152" s="323">
        <v>47.493259999999999</v>
      </c>
      <c r="Y152" s="323">
        <v>5.3322250000000002</v>
      </c>
      <c r="Z152" s="323">
        <v>268879.8</v>
      </c>
      <c r="AA152" s="323">
        <v>10.7575</v>
      </c>
      <c r="AB152" s="323">
        <v>9</v>
      </c>
      <c r="AC152" s="323">
        <v>8</v>
      </c>
    </row>
    <row r="153" spans="1:30" x14ac:dyDescent="0.2">
      <c r="A153" t="s">
        <v>36</v>
      </c>
      <c r="B153" t="s">
        <v>206</v>
      </c>
      <c r="C153" t="s">
        <v>207</v>
      </c>
      <c r="D153" t="s">
        <v>208</v>
      </c>
      <c r="E153" s="323" t="s">
        <v>306</v>
      </c>
      <c r="F153" s="323" t="s">
        <v>313</v>
      </c>
      <c r="K153">
        <v>135</v>
      </c>
      <c r="L153" s="323">
        <v>1134.6705449999999</v>
      </c>
      <c r="M153" s="323">
        <v>45.787863999999999</v>
      </c>
      <c r="N153" s="323">
        <v>50.677084999999998</v>
      </c>
      <c r="O153" s="323">
        <v>45.774621000000003</v>
      </c>
      <c r="P153" s="323">
        <v>19.717289999999998</v>
      </c>
      <c r="Q153" s="323">
        <v>20.539763000000001</v>
      </c>
      <c r="R153" s="323">
        <v>76.225291999999996</v>
      </c>
      <c r="S153" s="323">
        <v>75.617630000000005</v>
      </c>
      <c r="T153" s="323">
        <v>42.569504000000002</v>
      </c>
      <c r="U153" s="323">
        <v>48.184103</v>
      </c>
      <c r="V153" s="323">
        <v>45.568677999999998</v>
      </c>
      <c r="W153" s="323">
        <v>50.235612000000003</v>
      </c>
      <c r="X153" s="323">
        <v>45.406125000000003</v>
      </c>
      <c r="Y153" s="323">
        <v>5.5510299999999999</v>
      </c>
      <c r="Z153" s="323">
        <v>118290.1</v>
      </c>
      <c r="AA153" s="323">
        <v>9.5309000000000008</v>
      </c>
      <c r="AB153" s="323">
        <v>7</v>
      </c>
      <c r="AC153" s="323">
        <v>8</v>
      </c>
    </row>
    <row r="154" spans="1:30" x14ac:dyDescent="0.2">
      <c r="A154" t="s">
        <v>36</v>
      </c>
      <c r="B154" t="s">
        <v>206</v>
      </c>
      <c r="C154" t="s">
        <v>207</v>
      </c>
      <c r="D154" t="s">
        <v>208</v>
      </c>
      <c r="E154" s="323" t="s">
        <v>306</v>
      </c>
      <c r="F154" s="323" t="s">
        <v>313</v>
      </c>
      <c r="K154">
        <v>160</v>
      </c>
      <c r="L154" s="323">
        <v>416.58472699999999</v>
      </c>
      <c r="M154" s="323">
        <v>44.049129999999998</v>
      </c>
      <c r="N154" s="323">
        <v>48.334324000000002</v>
      </c>
      <c r="O154" s="323">
        <v>43.844368000000003</v>
      </c>
      <c r="P154" s="323">
        <v>17.539272</v>
      </c>
      <c r="Q154" s="323">
        <v>18.438095000000001</v>
      </c>
      <c r="R154" s="323">
        <v>61.786906999999999</v>
      </c>
      <c r="S154" s="323">
        <v>61.202213999999998</v>
      </c>
      <c r="T154" s="323">
        <v>40.151724000000002</v>
      </c>
      <c r="U154" s="323">
        <v>45.760589000000003</v>
      </c>
      <c r="V154" s="323">
        <v>43.890442999999998</v>
      </c>
      <c r="W154" s="323">
        <v>48.044963000000003</v>
      </c>
      <c r="X154" s="323">
        <v>43.552255000000002</v>
      </c>
      <c r="Y154" s="323">
        <v>5.7374809999999998</v>
      </c>
      <c r="Z154" s="323">
        <v>46034.7</v>
      </c>
      <c r="AA154" s="323">
        <v>7.9756</v>
      </c>
      <c r="AB154" s="323">
        <v>6</v>
      </c>
      <c r="AC154" s="323">
        <v>8</v>
      </c>
    </row>
    <row r="155" spans="1:30" x14ac:dyDescent="0.2">
      <c r="A155" t="s">
        <v>36</v>
      </c>
      <c r="B155" t="s">
        <v>206</v>
      </c>
      <c r="C155" t="s">
        <v>207</v>
      </c>
      <c r="D155" t="s">
        <v>208</v>
      </c>
      <c r="E155" s="323" t="s">
        <v>306</v>
      </c>
      <c r="F155" s="323" t="s">
        <v>313</v>
      </c>
      <c r="K155">
        <v>185</v>
      </c>
      <c r="L155" s="323">
        <v>174.484364</v>
      </c>
      <c r="M155" s="323">
        <v>42.340466999999997</v>
      </c>
      <c r="N155" s="323">
        <v>45.527365000000003</v>
      </c>
      <c r="O155" s="323">
        <v>41.728684000000001</v>
      </c>
      <c r="P155" s="323">
        <v>16.043652999999999</v>
      </c>
      <c r="Q155" s="323">
        <v>16.864339999999999</v>
      </c>
      <c r="R155" s="323">
        <v>48.391480999999999</v>
      </c>
      <c r="S155" s="323">
        <v>47.913696000000002</v>
      </c>
      <c r="T155" s="323">
        <v>38.039307999999998</v>
      </c>
      <c r="U155" s="323">
        <v>43.049205000000001</v>
      </c>
      <c r="V155" s="323">
        <v>42.213478000000002</v>
      </c>
      <c r="W155" s="323">
        <v>45.286093000000001</v>
      </c>
      <c r="X155" s="323">
        <v>41.482474000000003</v>
      </c>
      <c r="Y155" s="323">
        <v>5.5795760000000003</v>
      </c>
      <c r="Z155" s="323">
        <v>20654.099999999999</v>
      </c>
      <c r="AA155" s="323">
        <v>7.4882</v>
      </c>
      <c r="AB155" s="323">
        <v>6</v>
      </c>
      <c r="AC155" s="323">
        <v>8</v>
      </c>
    </row>
    <row r="156" spans="1:30" x14ac:dyDescent="0.2">
      <c r="A156" t="s">
        <v>36</v>
      </c>
      <c r="B156" t="s">
        <v>206</v>
      </c>
      <c r="C156" t="s">
        <v>207</v>
      </c>
      <c r="D156" t="s">
        <v>208</v>
      </c>
      <c r="E156" s="323" t="s">
        <v>306</v>
      </c>
      <c r="F156" s="323" t="s">
        <v>313</v>
      </c>
      <c r="K156">
        <v>210</v>
      </c>
      <c r="L156" s="323">
        <v>78.420364000000006</v>
      </c>
      <c r="M156" s="323">
        <v>40.314124999999997</v>
      </c>
      <c r="N156" s="323">
        <v>42.418644</v>
      </c>
      <c r="O156" s="323">
        <v>39.044969000000002</v>
      </c>
      <c r="P156" s="323">
        <v>14.817130000000001</v>
      </c>
      <c r="Q156" s="323">
        <v>15.546333000000001</v>
      </c>
      <c r="R156" s="323">
        <v>37.799747000000004</v>
      </c>
      <c r="S156" s="323">
        <v>37.378549999999997</v>
      </c>
      <c r="T156" s="323">
        <v>35.706490000000002</v>
      </c>
      <c r="U156" s="323">
        <v>40.033289000000003</v>
      </c>
      <c r="V156" s="323">
        <v>40.195188999999999</v>
      </c>
      <c r="W156" s="323">
        <v>42.108586000000003</v>
      </c>
      <c r="X156" s="323">
        <v>38.814492000000001</v>
      </c>
      <c r="Y156" s="323">
        <v>5.3677299999999999</v>
      </c>
      <c r="Z156" s="323">
        <v>11456.4</v>
      </c>
      <c r="AA156" s="323">
        <v>6.1729000000000003</v>
      </c>
      <c r="AB156" s="323">
        <v>5</v>
      </c>
      <c r="AC156" s="323">
        <v>8</v>
      </c>
    </row>
    <row r="157" spans="1:30" x14ac:dyDescent="0.2">
      <c r="A157" t="s">
        <v>36</v>
      </c>
      <c r="B157" t="s">
        <v>206</v>
      </c>
      <c r="C157" t="s">
        <v>207</v>
      </c>
      <c r="D157" t="s">
        <v>208</v>
      </c>
      <c r="E157" s="323" t="s">
        <v>306</v>
      </c>
      <c r="F157" s="323" t="s">
        <v>313</v>
      </c>
      <c r="K157">
        <v>235</v>
      </c>
      <c r="L157" s="323">
        <v>35.467635999999999</v>
      </c>
      <c r="M157" s="323">
        <v>37.928018000000002</v>
      </c>
      <c r="N157" s="323">
        <v>39.542259000000001</v>
      </c>
      <c r="O157" s="323">
        <v>35.986848999999999</v>
      </c>
      <c r="P157" s="323">
        <v>13.647781999999999</v>
      </c>
      <c r="Q157" s="323">
        <v>14.42022</v>
      </c>
      <c r="R157" s="323">
        <v>30.078265999999999</v>
      </c>
      <c r="S157" s="323">
        <v>29.827997</v>
      </c>
      <c r="T157" s="323">
        <v>33.113486999999999</v>
      </c>
      <c r="U157" s="323">
        <v>37.042256999999999</v>
      </c>
      <c r="V157" s="323">
        <v>37.777656999999998</v>
      </c>
      <c r="W157" s="323">
        <v>39.139180000000003</v>
      </c>
      <c r="X157" s="323">
        <v>35.724829999999997</v>
      </c>
      <c r="Y157" s="323">
        <v>5.199389</v>
      </c>
      <c r="Z157" s="323">
        <v>7889.9</v>
      </c>
      <c r="AA157" s="323">
        <v>4.4718</v>
      </c>
      <c r="AB157" s="323">
        <v>5</v>
      </c>
      <c r="AC157" s="323">
        <v>8</v>
      </c>
    </row>
    <row r="158" spans="1:30" x14ac:dyDescent="0.2">
      <c r="A158" t="s">
        <v>36</v>
      </c>
      <c r="B158" t="s">
        <v>206</v>
      </c>
      <c r="C158" t="s">
        <v>207</v>
      </c>
      <c r="D158" t="s">
        <v>208</v>
      </c>
      <c r="E158" s="323" t="s">
        <v>307</v>
      </c>
      <c r="F158" s="323" t="s">
        <v>295</v>
      </c>
      <c r="K158">
        <v>110</v>
      </c>
      <c r="L158" s="474">
        <v>4811.5054545000003</v>
      </c>
      <c r="M158" s="474">
        <v>57.067253999999998</v>
      </c>
      <c r="N158" s="474">
        <v>65.265941999999995</v>
      </c>
      <c r="O158" s="474">
        <v>65.819468000000001</v>
      </c>
      <c r="P158" s="474">
        <v>51.173439000000002</v>
      </c>
      <c r="Q158" s="474">
        <v>44.217716000000003</v>
      </c>
      <c r="R158" s="474">
        <v>97.126555999999994</v>
      </c>
      <c r="S158" s="474">
        <v>96.431055999999998</v>
      </c>
      <c r="T158" s="474">
        <v>63.115895000000002</v>
      </c>
      <c r="U158" s="474">
        <v>69.524687999999998</v>
      </c>
      <c r="V158" s="474">
        <v>56.667166999999999</v>
      </c>
      <c r="W158" s="474">
        <v>65.053092000000007</v>
      </c>
      <c r="X158" s="474">
        <v>65.377661000000003</v>
      </c>
      <c r="Y158" s="474">
        <v>3.3876999999999997E-2</v>
      </c>
      <c r="Z158" s="323">
        <v>36283</v>
      </c>
      <c r="AA158" s="323">
        <v>14.1716</v>
      </c>
      <c r="AB158" s="323">
        <v>11</v>
      </c>
      <c r="AC158" s="323">
        <v>19</v>
      </c>
      <c r="AD158" s="475"/>
    </row>
    <row r="159" spans="1:30" x14ac:dyDescent="0.2">
      <c r="A159" t="s">
        <v>36</v>
      </c>
      <c r="B159" t="s">
        <v>206</v>
      </c>
      <c r="C159" t="s">
        <v>207</v>
      </c>
      <c r="D159" t="s">
        <v>208</v>
      </c>
      <c r="E159" s="323" t="s">
        <v>307</v>
      </c>
      <c r="F159" s="323" t="s">
        <v>295</v>
      </c>
      <c r="K159">
        <v>135</v>
      </c>
      <c r="L159" s="323">
        <v>2770.778182</v>
      </c>
      <c r="M159" s="323">
        <v>53.271870999999997</v>
      </c>
      <c r="N159" s="323">
        <v>62.215054000000002</v>
      </c>
      <c r="O159" s="323">
        <v>62.535986999999999</v>
      </c>
      <c r="P159" s="323">
        <v>46.098711999999999</v>
      </c>
      <c r="Q159" s="323">
        <v>40.64846</v>
      </c>
      <c r="R159" s="323">
        <v>96.747985</v>
      </c>
      <c r="S159" s="323">
        <v>95.791865999999999</v>
      </c>
      <c r="T159" s="323">
        <v>59.157411000000003</v>
      </c>
      <c r="U159" s="323">
        <v>65.400564000000003</v>
      </c>
      <c r="V159" s="323">
        <v>52.833322000000003</v>
      </c>
      <c r="W159" s="323">
        <v>62.068086999999998</v>
      </c>
      <c r="X159" s="323">
        <v>62.209657</v>
      </c>
      <c r="Y159" s="323">
        <v>1.9390000000000001E-2</v>
      </c>
      <c r="Z159" s="323">
        <v>40881.4</v>
      </c>
      <c r="AA159" s="323">
        <v>15.5595</v>
      </c>
      <c r="AB159" s="323">
        <v>11</v>
      </c>
      <c r="AC159" s="323">
        <v>19</v>
      </c>
    </row>
    <row r="160" spans="1:30" x14ac:dyDescent="0.2">
      <c r="A160" t="s">
        <v>36</v>
      </c>
      <c r="B160" t="s">
        <v>206</v>
      </c>
      <c r="C160" t="s">
        <v>207</v>
      </c>
      <c r="D160" t="s">
        <v>208</v>
      </c>
      <c r="E160" s="323" t="s">
        <v>307</v>
      </c>
      <c r="F160" s="323" t="s">
        <v>295</v>
      </c>
      <c r="K160">
        <v>160</v>
      </c>
      <c r="L160" s="323">
        <v>1595.7236359999999</v>
      </c>
      <c r="M160" s="323">
        <v>49.119762000000001</v>
      </c>
      <c r="N160" s="323">
        <v>59.08717</v>
      </c>
      <c r="O160" s="323">
        <v>59.30227</v>
      </c>
      <c r="P160" s="323">
        <v>41.162312999999997</v>
      </c>
      <c r="Q160" s="323">
        <v>36.651820999999998</v>
      </c>
      <c r="R160" s="323">
        <v>95.886877999999996</v>
      </c>
      <c r="S160" s="323">
        <v>94.521681000000001</v>
      </c>
      <c r="T160" s="323">
        <v>54.476852999999998</v>
      </c>
      <c r="U160" s="323">
        <v>60.738548000000002</v>
      </c>
      <c r="V160" s="323">
        <v>48.731673000000001</v>
      </c>
      <c r="W160" s="323">
        <v>58.944234999999999</v>
      </c>
      <c r="X160" s="323">
        <v>59.021146999999999</v>
      </c>
      <c r="Y160" s="323">
        <v>4.9870999999999999E-2</v>
      </c>
      <c r="Z160" s="323">
        <v>36283</v>
      </c>
      <c r="AA160" s="323">
        <v>14.1716</v>
      </c>
      <c r="AB160" s="323">
        <v>11</v>
      </c>
      <c r="AC160" s="323">
        <v>19</v>
      </c>
    </row>
    <row r="161" spans="1:32" x14ac:dyDescent="0.2">
      <c r="A161" t="s">
        <v>36</v>
      </c>
      <c r="B161" t="s">
        <v>206</v>
      </c>
      <c r="C161" t="s">
        <v>207</v>
      </c>
      <c r="D161" t="s">
        <v>208</v>
      </c>
      <c r="E161" s="323" t="s">
        <v>307</v>
      </c>
      <c r="F161" s="323" t="s">
        <v>295</v>
      </c>
      <c r="K161">
        <v>185</v>
      </c>
      <c r="L161" s="323">
        <v>923.75272700000005</v>
      </c>
      <c r="M161" s="323">
        <v>44.975383000000001</v>
      </c>
      <c r="N161" s="323">
        <v>55.982869000000001</v>
      </c>
      <c r="O161" s="323">
        <v>56.179898000000001</v>
      </c>
      <c r="P161" s="323">
        <v>36.026789000000001</v>
      </c>
      <c r="Q161" s="323">
        <v>32.057054999999998</v>
      </c>
      <c r="R161" s="323">
        <v>94.134995000000004</v>
      </c>
      <c r="S161" s="323">
        <v>92.152407999999994</v>
      </c>
      <c r="T161" s="323">
        <v>48.663091999999999</v>
      </c>
      <c r="U161" s="323">
        <v>55.778460000000003</v>
      </c>
      <c r="V161" s="323">
        <v>44.694251999999999</v>
      </c>
      <c r="W161" s="323">
        <v>55.771853</v>
      </c>
      <c r="X161" s="323">
        <v>55.920906000000002</v>
      </c>
      <c r="Y161" s="323">
        <v>4.9792999999999997E-2</v>
      </c>
      <c r="Z161" s="323">
        <v>33793.9</v>
      </c>
      <c r="AA161" s="323">
        <v>13.5969</v>
      </c>
      <c r="AB161" s="323">
        <v>11</v>
      </c>
      <c r="AC161" s="323">
        <v>17</v>
      </c>
    </row>
    <row r="162" spans="1:32" x14ac:dyDescent="0.2">
      <c r="A162" t="s">
        <v>36</v>
      </c>
      <c r="B162" t="s">
        <v>206</v>
      </c>
      <c r="C162" t="s">
        <v>207</v>
      </c>
      <c r="D162" t="s">
        <v>208</v>
      </c>
      <c r="E162" s="323" t="s">
        <v>307</v>
      </c>
      <c r="F162" s="323" t="s">
        <v>295</v>
      </c>
      <c r="K162">
        <v>210</v>
      </c>
      <c r="L162" s="323">
        <v>549.64363600000001</v>
      </c>
      <c r="M162" s="323">
        <v>40.838524</v>
      </c>
      <c r="N162" s="323">
        <v>52.154170999999998</v>
      </c>
      <c r="O162" s="323">
        <v>52.939794999999997</v>
      </c>
      <c r="P162" s="323">
        <v>30.955065999999999</v>
      </c>
      <c r="Q162" s="323">
        <v>26.926791999999999</v>
      </c>
      <c r="R162" s="323">
        <v>90.112075000000004</v>
      </c>
      <c r="S162" s="323">
        <v>87.247933000000003</v>
      </c>
      <c r="T162" s="323">
        <v>42.361196</v>
      </c>
      <c r="U162" s="323">
        <v>50.176828</v>
      </c>
      <c r="V162" s="323">
        <v>40.648260999999998</v>
      </c>
      <c r="W162" s="323">
        <v>51.990228999999999</v>
      </c>
      <c r="X162" s="323">
        <v>52.754539000000001</v>
      </c>
      <c r="Y162" s="323">
        <v>5.7280999999999999E-2</v>
      </c>
      <c r="Z162" s="323">
        <v>34273.1</v>
      </c>
      <c r="AA162" s="323">
        <v>12.8432</v>
      </c>
      <c r="AB162" s="323">
        <v>11</v>
      </c>
      <c r="AC162" s="323">
        <v>19</v>
      </c>
      <c r="AF162" s="174"/>
    </row>
    <row r="163" spans="1:32" x14ac:dyDescent="0.2">
      <c r="A163" t="s">
        <v>36</v>
      </c>
      <c r="B163" t="s">
        <v>206</v>
      </c>
      <c r="C163" t="s">
        <v>207</v>
      </c>
      <c r="D163" t="s">
        <v>208</v>
      </c>
      <c r="E163" s="323" t="s">
        <v>307</v>
      </c>
      <c r="F163" s="323" t="s">
        <v>295</v>
      </c>
      <c r="K163">
        <v>235</v>
      </c>
      <c r="L163" s="323">
        <v>330.51636400000001</v>
      </c>
      <c r="M163" s="323">
        <v>36.188561999999997</v>
      </c>
      <c r="N163" s="323">
        <v>49.800840000000001</v>
      </c>
      <c r="O163" s="323">
        <v>50.540903</v>
      </c>
      <c r="P163" s="323">
        <v>23.456901999999999</v>
      </c>
      <c r="Q163" s="323">
        <v>20.512768999999999</v>
      </c>
      <c r="R163" s="323">
        <v>80.373993999999996</v>
      </c>
      <c r="S163" s="323">
        <v>76.785679000000002</v>
      </c>
      <c r="T163" s="323">
        <v>35.330739999999999</v>
      </c>
      <c r="U163" s="323">
        <v>47.317292999999999</v>
      </c>
      <c r="V163" s="323">
        <v>36.037762999999998</v>
      </c>
      <c r="W163" s="323">
        <v>49.608226999999999</v>
      </c>
      <c r="X163" s="323">
        <v>50.274842999999997</v>
      </c>
      <c r="Y163" s="323">
        <v>5.7894000000000001E-2</v>
      </c>
      <c r="Z163" s="323">
        <v>22192.6</v>
      </c>
      <c r="AA163" s="323">
        <v>12.071999999999999</v>
      </c>
      <c r="AB163" s="323">
        <v>11</v>
      </c>
      <c r="AC163" s="323">
        <v>19</v>
      </c>
    </row>
    <row r="164" spans="1:32" x14ac:dyDescent="0.2">
      <c r="A164" t="s">
        <v>36</v>
      </c>
      <c r="B164" t="s">
        <v>206</v>
      </c>
      <c r="C164" t="s">
        <v>207</v>
      </c>
      <c r="D164" t="s">
        <v>208</v>
      </c>
      <c r="E164" s="323" t="s">
        <v>307</v>
      </c>
      <c r="F164" s="323" t="s">
        <v>296</v>
      </c>
      <c r="K164">
        <v>110</v>
      </c>
      <c r="L164" s="323">
        <v>5692.4145449999996</v>
      </c>
      <c r="M164" s="323">
        <v>51.718589999999999</v>
      </c>
      <c r="N164" s="323">
        <v>51.651595999999998</v>
      </c>
      <c r="O164" s="323">
        <v>51.847233000000003</v>
      </c>
      <c r="P164" s="323">
        <v>34.887981000000003</v>
      </c>
      <c r="Q164" s="323">
        <v>32.403449999999999</v>
      </c>
      <c r="R164" s="323">
        <v>96.945901000000006</v>
      </c>
      <c r="S164" s="323">
        <v>96.179841999999994</v>
      </c>
      <c r="T164" s="323">
        <v>53.649315999999999</v>
      </c>
      <c r="U164" s="323">
        <v>55.522956000000001</v>
      </c>
      <c r="V164" s="323">
        <v>51.689312999999999</v>
      </c>
      <c r="W164" s="323">
        <v>51.628546</v>
      </c>
      <c r="X164" s="323">
        <v>51.819749000000002</v>
      </c>
      <c r="Y164" s="323">
        <v>0.22655</v>
      </c>
      <c r="Z164" s="323">
        <v>79631.899999999994</v>
      </c>
      <c r="AA164" s="323">
        <v>6.2701000000000002</v>
      </c>
      <c r="AB164" s="323">
        <v>7</v>
      </c>
      <c r="AC164" s="323">
        <v>8</v>
      </c>
      <c r="AF164" s="174"/>
    </row>
    <row r="165" spans="1:32" x14ac:dyDescent="0.2">
      <c r="A165" t="s">
        <v>36</v>
      </c>
      <c r="B165" t="s">
        <v>206</v>
      </c>
      <c r="C165" t="s">
        <v>207</v>
      </c>
      <c r="D165" t="s">
        <v>208</v>
      </c>
      <c r="E165" s="323" t="s">
        <v>307</v>
      </c>
      <c r="F165" s="323" t="s">
        <v>296</v>
      </c>
      <c r="K165">
        <v>135</v>
      </c>
      <c r="L165" s="323">
        <v>3354.116364</v>
      </c>
      <c r="M165" s="323">
        <v>48.148864000000003</v>
      </c>
      <c r="N165" s="323">
        <v>47.959302999999998</v>
      </c>
      <c r="O165" s="323">
        <v>48.150500000000001</v>
      </c>
      <c r="P165" s="323">
        <v>30.593899</v>
      </c>
      <c r="Q165" s="323">
        <v>28.946529999999999</v>
      </c>
      <c r="R165" s="323">
        <v>96.034301999999997</v>
      </c>
      <c r="S165" s="323">
        <v>94.916396000000006</v>
      </c>
      <c r="T165" s="323">
        <v>48.665018000000003</v>
      </c>
      <c r="U165" s="323">
        <v>52.073591</v>
      </c>
      <c r="V165" s="323">
        <v>48.128678999999998</v>
      </c>
      <c r="W165" s="323">
        <v>47.941718999999999</v>
      </c>
      <c r="X165" s="323">
        <v>48.126989999999999</v>
      </c>
      <c r="Y165" s="323">
        <v>8.0805000000000002E-2</v>
      </c>
      <c r="Z165" s="323">
        <v>79910.2</v>
      </c>
      <c r="AA165" s="323">
        <v>6.6022999999999996</v>
      </c>
      <c r="AB165" s="323">
        <v>7</v>
      </c>
      <c r="AC165" s="323">
        <v>8</v>
      </c>
    </row>
    <row r="166" spans="1:32" x14ac:dyDescent="0.2">
      <c r="A166" t="s">
        <v>36</v>
      </c>
      <c r="B166" t="s">
        <v>206</v>
      </c>
      <c r="C166" t="s">
        <v>207</v>
      </c>
      <c r="D166" t="s">
        <v>208</v>
      </c>
      <c r="E166" s="323" t="s">
        <v>307</v>
      </c>
      <c r="F166" s="323" t="s">
        <v>296</v>
      </c>
      <c r="K166">
        <v>160</v>
      </c>
      <c r="L166" s="323">
        <v>1983.6072730000001</v>
      </c>
      <c r="M166" s="323">
        <v>44.064345000000003</v>
      </c>
      <c r="N166" s="323">
        <v>43.816524000000001</v>
      </c>
      <c r="O166" s="323">
        <v>43.960835000000003</v>
      </c>
      <c r="P166" s="323">
        <v>26.192786999999999</v>
      </c>
      <c r="Q166" s="323">
        <v>25.248011999999999</v>
      </c>
      <c r="R166" s="323">
        <v>93.671498</v>
      </c>
      <c r="S166" s="323">
        <v>92.044987000000006</v>
      </c>
      <c r="T166" s="323">
        <v>43.591554000000002</v>
      </c>
      <c r="U166" s="323">
        <v>48.230356999999998</v>
      </c>
      <c r="V166" s="323">
        <v>44.047843999999998</v>
      </c>
      <c r="W166" s="323">
        <v>43.801037000000001</v>
      </c>
      <c r="X166" s="323">
        <v>43.939829000000003</v>
      </c>
      <c r="Y166" s="323">
        <v>0.10784000000000001</v>
      </c>
      <c r="Z166" s="323">
        <v>63605.2</v>
      </c>
      <c r="AA166" s="323">
        <v>5.0842999999999998</v>
      </c>
      <c r="AB166" s="323">
        <v>7</v>
      </c>
      <c r="AC166" s="323">
        <v>7</v>
      </c>
    </row>
    <row r="167" spans="1:32" x14ac:dyDescent="0.2">
      <c r="A167" t="s">
        <v>36</v>
      </c>
      <c r="B167" t="s">
        <v>206</v>
      </c>
      <c r="C167" t="s">
        <v>207</v>
      </c>
      <c r="D167" t="s">
        <v>208</v>
      </c>
      <c r="E167" s="323" t="s">
        <v>307</v>
      </c>
      <c r="F167" s="323" t="s">
        <v>296</v>
      </c>
      <c r="K167">
        <v>185</v>
      </c>
      <c r="L167" s="323">
        <v>1140.5236359999999</v>
      </c>
      <c r="M167" s="323">
        <v>39.676065999999999</v>
      </c>
      <c r="N167" s="323">
        <v>39.349538000000003</v>
      </c>
      <c r="O167" s="323">
        <v>39.511113999999999</v>
      </c>
      <c r="P167" s="323">
        <v>21.742038000000001</v>
      </c>
      <c r="Q167" s="323">
        <v>21.278576000000001</v>
      </c>
      <c r="R167" s="323">
        <v>88.410231999999993</v>
      </c>
      <c r="S167" s="323">
        <v>85.987931000000003</v>
      </c>
      <c r="T167" s="323">
        <v>38.60633</v>
      </c>
      <c r="U167" s="323">
        <v>44.178879999999999</v>
      </c>
      <c r="V167" s="323">
        <v>39.666246999999998</v>
      </c>
      <c r="W167" s="323">
        <v>39.339525000000002</v>
      </c>
      <c r="X167" s="323">
        <v>39.499195999999998</v>
      </c>
      <c r="Y167" s="323">
        <v>0.21377299999999999</v>
      </c>
      <c r="Z167" s="323">
        <v>47541.4</v>
      </c>
      <c r="AA167" s="323">
        <v>5.5511999999999997</v>
      </c>
      <c r="AB167" s="323">
        <v>7</v>
      </c>
      <c r="AC167" s="323">
        <v>7</v>
      </c>
      <c r="AF167" s="174"/>
    </row>
    <row r="168" spans="1:32" x14ac:dyDescent="0.2">
      <c r="A168" t="s">
        <v>36</v>
      </c>
      <c r="B168" t="s">
        <v>206</v>
      </c>
      <c r="C168" t="s">
        <v>207</v>
      </c>
      <c r="D168" t="s">
        <v>208</v>
      </c>
      <c r="E168" s="323" t="s">
        <v>307</v>
      </c>
      <c r="F168" s="323" t="s">
        <v>296</v>
      </c>
      <c r="K168">
        <v>210</v>
      </c>
      <c r="L168" s="323">
        <v>631.28</v>
      </c>
      <c r="M168" s="323">
        <v>35.150165999999999</v>
      </c>
      <c r="N168" s="323">
        <v>34.767234000000002</v>
      </c>
      <c r="O168" s="323">
        <v>34.983344000000002</v>
      </c>
      <c r="P168" s="323">
        <v>17.505220000000001</v>
      </c>
      <c r="Q168" s="323">
        <v>17.346581</v>
      </c>
      <c r="R168" s="323">
        <v>77.490084999999993</v>
      </c>
      <c r="S168" s="323">
        <v>74.588676000000007</v>
      </c>
      <c r="T168" s="323">
        <v>33.624454</v>
      </c>
      <c r="U168" s="323">
        <v>39.840668999999998</v>
      </c>
      <c r="V168" s="323">
        <v>35.144193000000001</v>
      </c>
      <c r="W168" s="323">
        <v>34.760973999999997</v>
      </c>
      <c r="X168" s="323">
        <v>34.975313</v>
      </c>
      <c r="Y168" s="323">
        <v>0.235125</v>
      </c>
      <c r="Z168" s="323">
        <v>35710.300000000003</v>
      </c>
      <c r="AA168" s="323">
        <v>7.5256999999999996</v>
      </c>
      <c r="AB168" s="323">
        <v>6</v>
      </c>
      <c r="AC168" s="323">
        <v>8</v>
      </c>
    </row>
    <row r="169" spans="1:32" x14ac:dyDescent="0.2">
      <c r="A169" t="s">
        <v>36</v>
      </c>
      <c r="B169" t="s">
        <v>206</v>
      </c>
      <c r="C169" t="s">
        <v>207</v>
      </c>
      <c r="D169" t="s">
        <v>208</v>
      </c>
      <c r="E169" s="323" t="s">
        <v>307</v>
      </c>
      <c r="F169" s="323" t="s">
        <v>296</v>
      </c>
      <c r="K169">
        <v>235</v>
      </c>
      <c r="L169" s="323">
        <v>327.01818200000002</v>
      </c>
      <c r="M169" s="323">
        <v>30.633832999999999</v>
      </c>
      <c r="N169" s="323">
        <v>30.252459999999999</v>
      </c>
      <c r="O169" s="323">
        <v>30.452983</v>
      </c>
      <c r="P169" s="323">
        <v>13.322905</v>
      </c>
      <c r="Q169" s="323">
        <v>13.473399000000001</v>
      </c>
      <c r="R169" s="323">
        <v>60.753425999999997</v>
      </c>
      <c r="S169" s="323">
        <v>57.163153999999999</v>
      </c>
      <c r="T169" s="323">
        <v>28.503022000000001</v>
      </c>
      <c r="U169" s="323">
        <v>35.524358999999997</v>
      </c>
      <c r="V169" s="323">
        <v>30.629349000000001</v>
      </c>
      <c r="W169" s="323">
        <v>30.248381999999999</v>
      </c>
      <c r="X169" s="323">
        <v>30.447486999999999</v>
      </c>
      <c r="Y169" s="323">
        <v>0.357261</v>
      </c>
      <c r="Z169" s="323">
        <v>24979.5</v>
      </c>
      <c r="AA169" s="323">
        <v>8.2225999999999999</v>
      </c>
      <c r="AB169" s="323">
        <v>6</v>
      </c>
      <c r="AC169" s="323">
        <v>8</v>
      </c>
    </row>
    <row r="170" spans="1:32" x14ac:dyDescent="0.2">
      <c r="A170" t="s">
        <v>36</v>
      </c>
      <c r="B170" t="s">
        <v>206</v>
      </c>
      <c r="C170" t="s">
        <v>207</v>
      </c>
      <c r="D170" t="s">
        <v>208</v>
      </c>
      <c r="E170" s="323" t="s">
        <v>307</v>
      </c>
      <c r="F170" s="323" t="s">
        <v>297</v>
      </c>
      <c r="K170">
        <v>110</v>
      </c>
      <c r="L170" s="323">
        <v>11327.665455</v>
      </c>
      <c r="M170" s="323">
        <v>47.443662000000003</v>
      </c>
      <c r="N170" s="323">
        <v>52.301875000000003</v>
      </c>
      <c r="O170" s="323">
        <v>54.461551</v>
      </c>
      <c r="P170" s="323">
        <v>32.937168</v>
      </c>
      <c r="Q170" s="323">
        <v>28.354095999999998</v>
      </c>
      <c r="R170" s="323">
        <v>94.514646999999997</v>
      </c>
      <c r="S170" s="323">
        <v>92.786471000000006</v>
      </c>
      <c r="T170" s="323">
        <v>49.416376999999997</v>
      </c>
      <c r="U170" s="323">
        <v>54.009462999999997</v>
      </c>
      <c r="V170" s="323">
        <v>47.298273000000002</v>
      </c>
      <c r="W170" s="323">
        <v>52.244703000000001</v>
      </c>
      <c r="X170" s="323">
        <v>54.441828999999998</v>
      </c>
      <c r="Y170" s="323">
        <v>9.1330000000000005E-3</v>
      </c>
      <c r="Z170" s="323">
        <v>147371.9</v>
      </c>
      <c r="AA170" s="323">
        <v>23.319500000000001</v>
      </c>
      <c r="AB170" s="323">
        <v>12</v>
      </c>
      <c r="AC170" s="323">
        <v>12</v>
      </c>
    </row>
    <row r="171" spans="1:32" x14ac:dyDescent="0.2">
      <c r="A171" t="s">
        <v>36</v>
      </c>
      <c r="B171" t="s">
        <v>206</v>
      </c>
      <c r="C171" t="s">
        <v>207</v>
      </c>
      <c r="D171" t="s">
        <v>208</v>
      </c>
      <c r="E171" s="323" t="s">
        <v>307</v>
      </c>
      <c r="F171" s="323" t="s">
        <v>297</v>
      </c>
      <c r="K171">
        <v>135</v>
      </c>
      <c r="L171" s="323">
        <v>4933.4690909999999</v>
      </c>
      <c r="M171" s="323">
        <v>44.801110999999999</v>
      </c>
      <c r="N171" s="323">
        <v>50.309404000000001</v>
      </c>
      <c r="O171" s="323">
        <v>52.600091999999997</v>
      </c>
      <c r="P171" s="323">
        <v>30.186032999999998</v>
      </c>
      <c r="Q171" s="323">
        <v>25.822524999999999</v>
      </c>
      <c r="R171" s="323">
        <v>91.992880999999997</v>
      </c>
      <c r="S171" s="323">
        <v>89.949414000000004</v>
      </c>
      <c r="T171" s="323">
        <v>46.232593000000001</v>
      </c>
      <c r="U171" s="323">
        <v>51.970739000000002</v>
      </c>
      <c r="V171" s="323">
        <v>44.703297999999997</v>
      </c>
      <c r="W171" s="323">
        <v>50.283372</v>
      </c>
      <c r="X171" s="323">
        <v>52.580517999999998</v>
      </c>
      <c r="Y171" s="323">
        <v>9.325E-3</v>
      </c>
      <c r="Z171" s="323">
        <v>151482.70000000001</v>
      </c>
      <c r="AA171" s="323">
        <v>23.727499999999999</v>
      </c>
      <c r="AB171" s="323">
        <v>12</v>
      </c>
      <c r="AC171" s="323">
        <v>12</v>
      </c>
    </row>
    <row r="172" spans="1:32" x14ac:dyDescent="0.2">
      <c r="A172" t="s">
        <v>36</v>
      </c>
      <c r="B172" t="s">
        <v>206</v>
      </c>
      <c r="C172" t="s">
        <v>207</v>
      </c>
      <c r="D172" t="s">
        <v>208</v>
      </c>
      <c r="E172" s="323" t="s">
        <v>307</v>
      </c>
      <c r="F172" s="323" t="s">
        <v>297</v>
      </c>
      <c r="K172">
        <v>160</v>
      </c>
      <c r="L172" s="323">
        <v>2206.9890909999999</v>
      </c>
      <c r="M172" s="323">
        <v>42.209449999999997</v>
      </c>
      <c r="N172" s="323">
        <v>47.843485000000001</v>
      </c>
      <c r="O172" s="323">
        <v>50.165846000000002</v>
      </c>
      <c r="P172" s="323">
        <v>27.355229999999999</v>
      </c>
      <c r="Q172" s="323">
        <v>23.106674000000002</v>
      </c>
      <c r="R172" s="323">
        <v>88.148403999999999</v>
      </c>
      <c r="S172" s="323">
        <v>85.746341000000001</v>
      </c>
      <c r="T172" s="323">
        <v>42.689145000000003</v>
      </c>
      <c r="U172" s="323">
        <v>49.710405999999999</v>
      </c>
      <c r="V172" s="323">
        <v>42.162548999999999</v>
      </c>
      <c r="W172" s="323">
        <v>47.829095000000002</v>
      </c>
      <c r="X172" s="323">
        <v>50.143293</v>
      </c>
      <c r="Y172" s="323">
        <v>9.0729999999999995E-3</v>
      </c>
      <c r="Z172" s="323">
        <v>86245.6</v>
      </c>
      <c r="AA172" s="323">
        <v>25.470300000000002</v>
      </c>
      <c r="AB172" s="323">
        <v>11</v>
      </c>
      <c r="AC172" s="323">
        <v>12</v>
      </c>
    </row>
    <row r="173" spans="1:32" x14ac:dyDescent="0.2">
      <c r="A173" t="s">
        <v>36</v>
      </c>
      <c r="B173" t="s">
        <v>206</v>
      </c>
      <c r="C173" t="s">
        <v>207</v>
      </c>
      <c r="D173" t="s">
        <v>208</v>
      </c>
      <c r="E173" s="323" t="s">
        <v>307</v>
      </c>
      <c r="F173" s="323" t="s">
        <v>297</v>
      </c>
      <c r="K173">
        <v>185</v>
      </c>
      <c r="L173" s="323">
        <v>1039.0836360000001</v>
      </c>
      <c r="M173" s="323">
        <v>39.412869000000001</v>
      </c>
      <c r="N173" s="323">
        <v>44.749245999999999</v>
      </c>
      <c r="O173" s="323">
        <v>47.283746999999998</v>
      </c>
      <c r="P173" s="323">
        <v>23.940577999999999</v>
      </c>
      <c r="Q173" s="323">
        <v>19.945388999999999</v>
      </c>
      <c r="R173" s="323">
        <v>81.346323999999996</v>
      </c>
      <c r="S173" s="323">
        <v>78.410927000000001</v>
      </c>
      <c r="T173" s="323">
        <v>38.570583999999997</v>
      </c>
      <c r="U173" s="323">
        <v>46.913665000000002</v>
      </c>
      <c r="V173" s="323">
        <v>39.393819999999998</v>
      </c>
      <c r="W173" s="323">
        <v>44.738301999999997</v>
      </c>
      <c r="X173" s="323">
        <v>47.261631999999999</v>
      </c>
      <c r="Y173" s="323">
        <v>6.8700000000000002E-3</v>
      </c>
      <c r="Z173" s="323">
        <v>70080.3</v>
      </c>
      <c r="AA173" s="323">
        <v>21.074300000000001</v>
      </c>
      <c r="AB173" s="323">
        <v>11</v>
      </c>
      <c r="AC173" s="323">
        <v>12</v>
      </c>
    </row>
    <row r="174" spans="1:32" x14ac:dyDescent="0.2">
      <c r="A174" t="s">
        <v>36</v>
      </c>
      <c r="B174" t="s">
        <v>206</v>
      </c>
      <c r="C174" t="s">
        <v>207</v>
      </c>
      <c r="D174" t="s">
        <v>208</v>
      </c>
      <c r="E174" s="323" t="s">
        <v>307</v>
      </c>
      <c r="F174" s="323" t="s">
        <v>297</v>
      </c>
      <c r="K174">
        <v>210</v>
      </c>
      <c r="L174" s="323">
        <v>513.86181799999997</v>
      </c>
      <c r="M174" s="323">
        <v>36.143689000000002</v>
      </c>
      <c r="N174" s="323">
        <v>41.102347000000002</v>
      </c>
      <c r="O174" s="323">
        <v>44.047711999999997</v>
      </c>
      <c r="P174" s="323">
        <v>19.843916</v>
      </c>
      <c r="Q174" s="323">
        <v>16.289277999999999</v>
      </c>
      <c r="R174" s="323">
        <v>68.372778999999994</v>
      </c>
      <c r="S174" s="323">
        <v>65.210425999999998</v>
      </c>
      <c r="T174" s="323">
        <v>34.027233000000003</v>
      </c>
      <c r="U174" s="323">
        <v>43.523828999999999</v>
      </c>
      <c r="V174" s="323">
        <v>36.131306000000002</v>
      </c>
      <c r="W174" s="323">
        <v>41.093912000000003</v>
      </c>
      <c r="X174" s="323">
        <v>44.027225000000001</v>
      </c>
      <c r="Y174" s="323">
        <v>1.33E-3</v>
      </c>
      <c r="Z174" s="323">
        <v>52137.1</v>
      </c>
      <c r="AA174" s="323">
        <v>20.473500000000001</v>
      </c>
      <c r="AB174" s="323">
        <v>11</v>
      </c>
      <c r="AC174" s="323">
        <v>12</v>
      </c>
    </row>
    <row r="175" spans="1:32" x14ac:dyDescent="0.2">
      <c r="A175" t="s">
        <v>36</v>
      </c>
      <c r="B175" t="s">
        <v>206</v>
      </c>
      <c r="C175" t="s">
        <v>207</v>
      </c>
      <c r="D175" t="s">
        <v>208</v>
      </c>
      <c r="E175" s="323" t="s">
        <v>307</v>
      </c>
      <c r="F175" s="323" t="s">
        <v>297</v>
      </c>
      <c r="K175">
        <v>235</v>
      </c>
      <c r="L175" s="323">
        <v>241.89818199999999</v>
      </c>
      <c r="M175" s="323">
        <v>32.568458999999997</v>
      </c>
      <c r="N175" s="323">
        <v>37.121510999999998</v>
      </c>
      <c r="O175" s="323">
        <v>40.446002999999997</v>
      </c>
      <c r="P175" s="323">
        <v>14.608972</v>
      </c>
      <c r="Q175" s="323">
        <v>12.242762000000001</v>
      </c>
      <c r="R175" s="323">
        <v>44.990200999999999</v>
      </c>
      <c r="S175" s="323">
        <v>42.488089000000002</v>
      </c>
      <c r="T175" s="323">
        <v>29.307262000000001</v>
      </c>
      <c r="U175" s="323">
        <v>39.653953000000001</v>
      </c>
      <c r="V175" s="323">
        <v>32.556254000000003</v>
      </c>
      <c r="W175" s="323">
        <v>37.110911000000002</v>
      </c>
      <c r="X175" s="323">
        <v>40.430104999999998</v>
      </c>
      <c r="Y175" s="323">
        <v>2.6220000000000002E-3</v>
      </c>
      <c r="Z175" s="323">
        <v>37155</v>
      </c>
      <c r="AA175" s="323">
        <v>16.195599999999999</v>
      </c>
      <c r="AB175" s="323">
        <v>10</v>
      </c>
      <c r="AC175" s="323">
        <v>12</v>
      </c>
    </row>
    <row r="176" spans="1:32" x14ac:dyDescent="0.2">
      <c r="A176" t="s">
        <v>36</v>
      </c>
      <c r="B176" t="s">
        <v>206</v>
      </c>
      <c r="C176" t="s">
        <v>207</v>
      </c>
      <c r="D176" t="s">
        <v>208</v>
      </c>
      <c r="E176" s="323" t="s">
        <v>307</v>
      </c>
      <c r="F176" s="323" t="s">
        <v>298</v>
      </c>
      <c r="K176">
        <v>110</v>
      </c>
      <c r="L176" s="323">
        <v>10046.276363999999</v>
      </c>
      <c r="M176" s="323">
        <v>43.568247999999997</v>
      </c>
      <c r="N176" s="323">
        <v>43.302669999999999</v>
      </c>
      <c r="O176" s="323">
        <v>46.097766999999997</v>
      </c>
      <c r="P176" s="323">
        <v>27.746618000000002</v>
      </c>
      <c r="Q176" s="323">
        <v>23.987189000000001</v>
      </c>
      <c r="R176" s="323">
        <v>99.958695000000006</v>
      </c>
      <c r="S176" s="323">
        <v>99.836319000000003</v>
      </c>
      <c r="T176" s="323">
        <v>45.938630000000003</v>
      </c>
      <c r="U176" s="323">
        <v>42.196846999999998</v>
      </c>
      <c r="V176" s="323">
        <v>43.479346999999997</v>
      </c>
      <c r="W176" s="323">
        <v>43.218159999999997</v>
      </c>
      <c r="X176" s="323">
        <v>46.055753000000003</v>
      </c>
      <c r="Y176" s="323">
        <v>0.155194</v>
      </c>
      <c r="Z176" s="323">
        <v>301500</v>
      </c>
      <c r="AA176" s="323">
        <v>10.5899</v>
      </c>
      <c r="AB176" s="323">
        <v>7</v>
      </c>
      <c r="AC176" s="323">
        <v>8</v>
      </c>
    </row>
    <row r="177" spans="1:32" x14ac:dyDescent="0.2">
      <c r="A177" t="s">
        <v>36</v>
      </c>
      <c r="B177" t="s">
        <v>206</v>
      </c>
      <c r="C177" t="s">
        <v>207</v>
      </c>
      <c r="D177" t="s">
        <v>208</v>
      </c>
      <c r="E177" s="323" t="s">
        <v>307</v>
      </c>
      <c r="F177" s="323" t="s">
        <v>298</v>
      </c>
      <c r="K177">
        <v>135</v>
      </c>
      <c r="L177" s="323">
        <v>2764.3854550000001</v>
      </c>
      <c r="M177" s="323">
        <v>42.395466999999996</v>
      </c>
      <c r="N177" s="323">
        <v>42.874743000000002</v>
      </c>
      <c r="O177" s="323">
        <v>45.630132000000003</v>
      </c>
      <c r="P177" s="323">
        <v>25.400585</v>
      </c>
      <c r="Q177" s="323">
        <v>22.470766000000001</v>
      </c>
      <c r="R177" s="323">
        <v>99.593746999999993</v>
      </c>
      <c r="S177" s="323">
        <v>98.771511000000004</v>
      </c>
      <c r="T177" s="323">
        <v>43.433584000000003</v>
      </c>
      <c r="U177" s="323">
        <v>41.612515999999999</v>
      </c>
      <c r="V177" s="323">
        <v>42.377777000000002</v>
      </c>
      <c r="W177" s="323">
        <v>42.863002999999999</v>
      </c>
      <c r="X177" s="323">
        <v>45.626482000000003</v>
      </c>
      <c r="Y177" s="323">
        <v>0.287192</v>
      </c>
      <c r="Z177" s="323">
        <v>255816.1</v>
      </c>
      <c r="AA177" s="323">
        <v>11.7424</v>
      </c>
      <c r="AB177" s="323">
        <v>7</v>
      </c>
      <c r="AC177" s="323">
        <v>8</v>
      </c>
    </row>
    <row r="178" spans="1:32" x14ac:dyDescent="0.2">
      <c r="A178" t="s">
        <v>36</v>
      </c>
      <c r="B178" t="s">
        <v>206</v>
      </c>
      <c r="C178" t="s">
        <v>207</v>
      </c>
      <c r="D178" t="s">
        <v>208</v>
      </c>
      <c r="E178" s="323" t="s">
        <v>307</v>
      </c>
      <c r="F178" s="323" t="s">
        <v>298</v>
      </c>
      <c r="K178">
        <v>160</v>
      </c>
      <c r="L178" s="323">
        <v>905.78181800000004</v>
      </c>
      <c r="M178" s="323">
        <v>40.801454</v>
      </c>
      <c r="N178" s="323">
        <v>42.469453000000001</v>
      </c>
      <c r="O178" s="323">
        <v>45.080322000000002</v>
      </c>
      <c r="P178" s="323">
        <v>22.548562</v>
      </c>
      <c r="Q178" s="323">
        <v>20.577703</v>
      </c>
      <c r="R178" s="323">
        <v>97.593002999999996</v>
      </c>
      <c r="S178" s="323">
        <v>96.440374000000006</v>
      </c>
      <c r="T178" s="323">
        <v>40.571356999999999</v>
      </c>
      <c r="U178" s="323">
        <v>40.835715999999998</v>
      </c>
      <c r="V178" s="323">
        <v>40.793456999999997</v>
      </c>
      <c r="W178" s="323">
        <v>42.468924000000001</v>
      </c>
      <c r="X178" s="323">
        <v>45.079520000000002</v>
      </c>
      <c r="Y178" s="323">
        <v>0.65130100000000002</v>
      </c>
      <c r="Z178" s="323">
        <v>86635.3</v>
      </c>
      <c r="AA178" s="323">
        <v>12.9109</v>
      </c>
      <c r="AB178" s="323">
        <v>7</v>
      </c>
      <c r="AC178" s="323">
        <v>8</v>
      </c>
      <c r="AF178" s="174"/>
    </row>
    <row r="179" spans="1:32" x14ac:dyDescent="0.2">
      <c r="A179" t="s">
        <v>36</v>
      </c>
      <c r="B179" t="s">
        <v>206</v>
      </c>
      <c r="C179" t="s">
        <v>207</v>
      </c>
      <c r="D179" t="s">
        <v>208</v>
      </c>
      <c r="E179" s="323" t="s">
        <v>307</v>
      </c>
      <c r="F179" s="323" t="s">
        <v>298</v>
      </c>
      <c r="K179">
        <v>185</v>
      </c>
      <c r="L179" s="323">
        <v>426.007273</v>
      </c>
      <c r="M179" s="323">
        <v>38.4998</v>
      </c>
      <c r="N179" s="323">
        <v>41.768475000000002</v>
      </c>
      <c r="O179" s="323">
        <v>44.049616999999998</v>
      </c>
      <c r="P179" s="323">
        <v>19.381844999999998</v>
      </c>
      <c r="Q179" s="323">
        <v>18.350148000000001</v>
      </c>
      <c r="R179" s="323">
        <v>93.545669000000004</v>
      </c>
      <c r="S179" s="323">
        <v>91.743645999999998</v>
      </c>
      <c r="T179" s="323">
        <v>37.294057000000002</v>
      </c>
      <c r="U179" s="323">
        <v>39.59883</v>
      </c>
      <c r="V179" s="323">
        <v>38.49362</v>
      </c>
      <c r="W179" s="323">
        <v>41.768116999999997</v>
      </c>
      <c r="X179" s="323">
        <v>44.049076999999997</v>
      </c>
      <c r="Y179" s="323">
        <v>0.80804100000000001</v>
      </c>
      <c r="Z179" s="323">
        <v>43235</v>
      </c>
      <c r="AA179" s="323">
        <v>13.9625</v>
      </c>
      <c r="AB179" s="323">
        <v>6</v>
      </c>
      <c r="AC179" s="323">
        <v>8</v>
      </c>
    </row>
    <row r="180" spans="1:32" x14ac:dyDescent="0.2">
      <c r="A180" t="s">
        <v>36</v>
      </c>
      <c r="B180" t="s">
        <v>206</v>
      </c>
      <c r="C180" t="s">
        <v>207</v>
      </c>
      <c r="D180" t="s">
        <v>208</v>
      </c>
      <c r="E180" s="323" t="s">
        <v>307</v>
      </c>
      <c r="F180" s="323" t="s">
        <v>298</v>
      </c>
      <c r="K180">
        <v>210</v>
      </c>
      <c r="L180" s="323">
        <v>221.33090899999999</v>
      </c>
      <c r="M180" s="323">
        <v>35.595568999999998</v>
      </c>
      <c r="N180" s="323">
        <v>40.451158</v>
      </c>
      <c r="O180" s="323">
        <v>42.327522999999999</v>
      </c>
      <c r="P180" s="323">
        <v>16.381872999999999</v>
      </c>
      <c r="Q180" s="323">
        <v>16.017651999999998</v>
      </c>
      <c r="R180" s="323">
        <v>86.349919</v>
      </c>
      <c r="S180" s="323">
        <v>83.575198</v>
      </c>
      <c r="T180" s="323">
        <v>33.756610000000002</v>
      </c>
      <c r="U180" s="323">
        <v>37.716655000000003</v>
      </c>
      <c r="V180" s="323">
        <v>35.592232000000003</v>
      </c>
      <c r="W180" s="323">
        <v>40.450856000000002</v>
      </c>
      <c r="X180" s="323">
        <v>42.327027999999999</v>
      </c>
      <c r="Y180" s="323">
        <v>0.87909599999999999</v>
      </c>
      <c r="Z180" s="323">
        <v>25160.1</v>
      </c>
      <c r="AA180" s="323">
        <v>11.081799999999999</v>
      </c>
      <c r="AB180" s="323">
        <v>6</v>
      </c>
      <c r="AC180" s="323">
        <v>8</v>
      </c>
    </row>
    <row r="181" spans="1:32" x14ac:dyDescent="0.2">
      <c r="A181" t="s">
        <v>36</v>
      </c>
      <c r="B181" t="s">
        <v>206</v>
      </c>
      <c r="C181" t="s">
        <v>207</v>
      </c>
      <c r="D181" t="s">
        <v>208</v>
      </c>
      <c r="E181" s="323" t="s">
        <v>307</v>
      </c>
      <c r="F181" s="323" t="s">
        <v>298</v>
      </c>
      <c r="K181">
        <v>235</v>
      </c>
      <c r="L181" s="323">
        <v>123.40363600000001</v>
      </c>
      <c r="M181" s="323">
        <v>32.149062000000001</v>
      </c>
      <c r="N181" s="323">
        <v>38.652887</v>
      </c>
      <c r="O181" s="323">
        <v>40.159585</v>
      </c>
      <c r="P181" s="323">
        <v>13.412386</v>
      </c>
      <c r="Q181" s="323">
        <v>13.508215999999999</v>
      </c>
      <c r="R181" s="323">
        <v>75.073065</v>
      </c>
      <c r="S181" s="323">
        <v>71.400887999999995</v>
      </c>
      <c r="T181" s="323">
        <v>29.805741000000001</v>
      </c>
      <c r="U181" s="323">
        <v>35.361386000000003</v>
      </c>
      <c r="V181" s="323">
        <v>32.146484000000001</v>
      </c>
      <c r="W181" s="323">
        <v>38.652611999999998</v>
      </c>
      <c r="X181" s="323">
        <v>40.159244999999999</v>
      </c>
      <c r="Y181" s="323">
        <v>0.86485699999999999</v>
      </c>
      <c r="Z181" s="323">
        <v>17891.099999999999</v>
      </c>
      <c r="AA181" s="323">
        <v>10.5014</v>
      </c>
      <c r="AB181" s="323">
        <v>6</v>
      </c>
      <c r="AC181" s="323">
        <v>8</v>
      </c>
    </row>
    <row r="182" spans="1:32" x14ac:dyDescent="0.2">
      <c r="A182" t="s">
        <v>36</v>
      </c>
      <c r="B182" t="s">
        <v>206</v>
      </c>
      <c r="C182" t="s">
        <v>207</v>
      </c>
      <c r="D182" t="s">
        <v>208</v>
      </c>
      <c r="E182" s="323" t="s">
        <v>307</v>
      </c>
      <c r="F182" s="323" t="s">
        <v>299</v>
      </c>
      <c r="K182">
        <v>110</v>
      </c>
      <c r="L182" s="323">
        <v>4231.0181819999998</v>
      </c>
      <c r="M182" s="323">
        <v>51.173403999999998</v>
      </c>
      <c r="N182" s="323">
        <v>54.535967999999997</v>
      </c>
      <c r="O182" s="323">
        <v>54.643501999999998</v>
      </c>
      <c r="P182" s="323">
        <v>35.320690999999997</v>
      </c>
      <c r="Q182" s="323">
        <v>33.389679000000001</v>
      </c>
      <c r="R182" s="323">
        <v>97.839498000000006</v>
      </c>
      <c r="S182" s="323">
        <v>97.350104999999999</v>
      </c>
      <c r="T182" s="323">
        <v>54.324365999999998</v>
      </c>
      <c r="U182" s="323">
        <v>54.071905999999998</v>
      </c>
      <c r="V182" s="323">
        <v>51.151614000000002</v>
      </c>
      <c r="W182" s="323">
        <v>54.532333000000001</v>
      </c>
      <c r="X182" s="323">
        <v>54.640717000000002</v>
      </c>
      <c r="Y182" s="323">
        <v>0.561774</v>
      </c>
      <c r="Z182" s="323">
        <v>62874</v>
      </c>
      <c r="AA182" s="323">
        <v>5.5646000000000004</v>
      </c>
      <c r="AB182" s="323">
        <v>7</v>
      </c>
      <c r="AC182" s="323">
        <v>11</v>
      </c>
    </row>
    <row r="183" spans="1:32" x14ac:dyDescent="0.2">
      <c r="A183" t="s">
        <v>36</v>
      </c>
      <c r="B183" t="s">
        <v>206</v>
      </c>
      <c r="C183" t="s">
        <v>207</v>
      </c>
      <c r="D183" t="s">
        <v>208</v>
      </c>
      <c r="E183" s="323" t="s">
        <v>307</v>
      </c>
      <c r="F183" s="323" t="s">
        <v>299</v>
      </c>
      <c r="K183">
        <v>135</v>
      </c>
      <c r="L183" s="323">
        <v>2606.5236359999999</v>
      </c>
      <c r="M183" s="323">
        <v>47.133938000000001</v>
      </c>
      <c r="N183" s="323">
        <v>50.329427000000003</v>
      </c>
      <c r="O183" s="323">
        <v>50.368177000000003</v>
      </c>
      <c r="P183" s="323">
        <v>31.553058</v>
      </c>
      <c r="Q183" s="323">
        <v>30.183184000000001</v>
      </c>
      <c r="R183" s="323">
        <v>97.401567</v>
      </c>
      <c r="S183" s="323">
        <v>96.639628999999999</v>
      </c>
      <c r="T183" s="323">
        <v>50.029063999999998</v>
      </c>
      <c r="U183" s="323">
        <v>50.358291999999999</v>
      </c>
      <c r="V183" s="323">
        <v>47.123246999999999</v>
      </c>
      <c r="W183" s="323">
        <v>50.328142</v>
      </c>
      <c r="X183" s="323">
        <v>50.367623000000002</v>
      </c>
      <c r="Y183" s="323">
        <v>0.41500199999999998</v>
      </c>
      <c r="Z183" s="323">
        <v>47773.599999999999</v>
      </c>
      <c r="AA183" s="323">
        <v>5.2862999999999998</v>
      </c>
      <c r="AB183" s="323">
        <v>7</v>
      </c>
      <c r="AC183" s="323">
        <v>10</v>
      </c>
    </row>
    <row r="184" spans="1:32" x14ac:dyDescent="0.2">
      <c r="A184" t="s">
        <v>36</v>
      </c>
      <c r="B184" t="s">
        <v>206</v>
      </c>
      <c r="C184" t="s">
        <v>207</v>
      </c>
      <c r="D184" t="s">
        <v>208</v>
      </c>
      <c r="E184" s="323" t="s">
        <v>307</v>
      </c>
      <c r="F184" s="323" t="s">
        <v>299</v>
      </c>
      <c r="K184">
        <v>160</v>
      </c>
      <c r="L184" s="323">
        <v>1619.2290909999999</v>
      </c>
      <c r="M184" s="323">
        <v>42.563754000000003</v>
      </c>
      <c r="N184" s="323">
        <v>45.755521999999999</v>
      </c>
      <c r="O184" s="323">
        <v>45.951411</v>
      </c>
      <c r="P184" s="323">
        <v>27.895329</v>
      </c>
      <c r="Q184" s="323">
        <v>26.923532999999999</v>
      </c>
      <c r="R184" s="323">
        <v>96.140461999999999</v>
      </c>
      <c r="S184" s="323">
        <v>95.038390000000007</v>
      </c>
      <c r="T184" s="323">
        <v>45.472155000000001</v>
      </c>
      <c r="U184" s="323">
        <v>46.051718000000001</v>
      </c>
      <c r="V184" s="323">
        <v>42.559278999999997</v>
      </c>
      <c r="W184" s="323">
        <v>45.754249999999999</v>
      </c>
      <c r="X184" s="323">
        <v>45.950840999999997</v>
      </c>
      <c r="Y184" s="323">
        <v>0.39411600000000002</v>
      </c>
      <c r="Z184" s="323">
        <v>35496.9</v>
      </c>
      <c r="AA184" s="323">
        <v>5.3299000000000003</v>
      </c>
      <c r="AB184" s="323">
        <v>7</v>
      </c>
      <c r="AC184" s="323">
        <v>10</v>
      </c>
    </row>
    <row r="185" spans="1:32" x14ac:dyDescent="0.2">
      <c r="A185" t="s">
        <v>36</v>
      </c>
      <c r="B185" t="s">
        <v>206</v>
      </c>
      <c r="C185" t="s">
        <v>207</v>
      </c>
      <c r="D185" t="s">
        <v>208</v>
      </c>
      <c r="E185" s="323" t="s">
        <v>307</v>
      </c>
      <c r="F185" s="323" t="s">
        <v>299</v>
      </c>
      <c r="K185">
        <v>185</v>
      </c>
      <c r="L185" s="323">
        <v>997.84</v>
      </c>
      <c r="M185" s="323">
        <v>37.579929</v>
      </c>
      <c r="N185" s="323">
        <v>41.383243</v>
      </c>
      <c r="O185" s="323">
        <v>41.775660000000002</v>
      </c>
      <c r="P185" s="323">
        <v>24.093907000000002</v>
      </c>
      <c r="Q185" s="323">
        <v>23.336393999999999</v>
      </c>
      <c r="R185" s="323">
        <v>93.256270000000001</v>
      </c>
      <c r="S185" s="323">
        <v>91.511324000000002</v>
      </c>
      <c r="T185" s="323">
        <v>40.424664</v>
      </c>
      <c r="U185" s="323">
        <v>41.680013000000002</v>
      </c>
      <c r="V185" s="323">
        <v>37.577238000000001</v>
      </c>
      <c r="W185" s="323">
        <v>41.382244999999998</v>
      </c>
      <c r="X185" s="323">
        <v>41.774777999999998</v>
      </c>
      <c r="Y185" s="323">
        <v>0.36955900000000003</v>
      </c>
      <c r="Z185" s="323">
        <v>38663.699999999997</v>
      </c>
      <c r="AA185" s="323">
        <v>5.9683999999999999</v>
      </c>
      <c r="AB185" s="323">
        <v>7</v>
      </c>
      <c r="AC185" s="323">
        <v>10</v>
      </c>
    </row>
    <row r="186" spans="1:32" x14ac:dyDescent="0.2">
      <c r="A186" t="s">
        <v>36</v>
      </c>
      <c r="B186" t="s">
        <v>206</v>
      </c>
      <c r="C186" t="s">
        <v>207</v>
      </c>
      <c r="D186" t="s">
        <v>208</v>
      </c>
      <c r="E186" s="323" t="s">
        <v>307</v>
      </c>
      <c r="F186" s="323" t="s">
        <v>299</v>
      </c>
      <c r="K186">
        <v>210</v>
      </c>
      <c r="L186" s="323">
        <v>589.77454499999999</v>
      </c>
      <c r="M186" s="323">
        <v>32.394663999999999</v>
      </c>
      <c r="N186" s="323">
        <v>37.372217999999997</v>
      </c>
      <c r="O186" s="323">
        <v>38.334125</v>
      </c>
      <c r="P186" s="323">
        <v>20.169886000000002</v>
      </c>
      <c r="Q186" s="323">
        <v>19.499217999999999</v>
      </c>
      <c r="R186" s="323">
        <v>85.210267999999999</v>
      </c>
      <c r="S186" s="323">
        <v>82.164315000000002</v>
      </c>
      <c r="T186" s="323">
        <v>34.663530000000002</v>
      </c>
      <c r="U186" s="323">
        <v>37.327666999999998</v>
      </c>
      <c r="V186" s="323">
        <v>32.392065000000002</v>
      </c>
      <c r="W186" s="323">
        <v>37.371150999999998</v>
      </c>
      <c r="X186" s="323">
        <v>38.332520000000002</v>
      </c>
      <c r="Y186" s="323">
        <v>0.37093700000000002</v>
      </c>
      <c r="Z186" s="323">
        <v>35517.699999999997</v>
      </c>
      <c r="AA186" s="323">
        <v>6.0514000000000001</v>
      </c>
      <c r="AB186" s="323">
        <v>7</v>
      </c>
      <c r="AC186" s="323">
        <v>10</v>
      </c>
    </row>
    <row r="187" spans="1:32" x14ac:dyDescent="0.2">
      <c r="A187" t="s">
        <v>36</v>
      </c>
      <c r="B187" t="s">
        <v>206</v>
      </c>
      <c r="C187" t="s">
        <v>207</v>
      </c>
      <c r="D187" t="s">
        <v>208</v>
      </c>
      <c r="E187" s="323" t="s">
        <v>307</v>
      </c>
      <c r="F187" s="323" t="s">
        <v>299</v>
      </c>
      <c r="K187">
        <v>235</v>
      </c>
      <c r="L187" s="323">
        <v>330.283636</v>
      </c>
      <c r="M187" s="323">
        <v>26.936022000000001</v>
      </c>
      <c r="N187" s="323">
        <v>33.709136999999998</v>
      </c>
      <c r="O187" s="323">
        <v>35.258547999999998</v>
      </c>
      <c r="P187" s="323">
        <v>15.638076</v>
      </c>
      <c r="Q187" s="323">
        <v>15.02721</v>
      </c>
      <c r="R187" s="323">
        <v>66.393749999999997</v>
      </c>
      <c r="S187" s="323">
        <v>62.728963</v>
      </c>
      <c r="T187" s="323">
        <v>28.086020999999999</v>
      </c>
      <c r="U187" s="323">
        <v>32.847484000000001</v>
      </c>
      <c r="V187" s="323">
        <v>26.932955</v>
      </c>
      <c r="W187" s="323">
        <v>33.707712000000001</v>
      </c>
      <c r="X187" s="323">
        <v>35.255986</v>
      </c>
      <c r="Y187" s="323">
        <v>0.24584400000000001</v>
      </c>
      <c r="Z187" s="323">
        <v>25554.2</v>
      </c>
      <c r="AA187" s="323">
        <v>6.9686000000000003</v>
      </c>
      <c r="AB187" s="323">
        <v>6</v>
      </c>
      <c r="AC187" s="323">
        <v>10</v>
      </c>
    </row>
    <row r="188" spans="1:32" x14ac:dyDescent="0.2">
      <c r="A188" t="s">
        <v>36</v>
      </c>
      <c r="B188" t="s">
        <v>206</v>
      </c>
      <c r="C188" t="s">
        <v>207</v>
      </c>
      <c r="D188" t="s">
        <v>208</v>
      </c>
      <c r="E188" s="323" t="s">
        <v>307</v>
      </c>
      <c r="F188" s="323" t="s">
        <v>300</v>
      </c>
      <c r="K188">
        <v>110</v>
      </c>
      <c r="L188" s="323">
        <v>12998.763636</v>
      </c>
      <c r="M188" s="323">
        <v>49.729453999999997</v>
      </c>
      <c r="N188" s="323">
        <v>54.462451000000001</v>
      </c>
      <c r="O188" s="323">
        <v>54.630268999999998</v>
      </c>
      <c r="P188" s="323">
        <v>43.690562</v>
      </c>
      <c r="Q188" s="323">
        <v>33.745835</v>
      </c>
      <c r="R188" s="323">
        <v>96.947075999999996</v>
      </c>
      <c r="S188" s="323">
        <v>96.105667999999994</v>
      </c>
      <c r="T188" s="323">
        <v>54.774340000000002</v>
      </c>
      <c r="U188" s="323">
        <v>53.687306</v>
      </c>
      <c r="V188" s="323">
        <v>49.589922999999999</v>
      </c>
      <c r="W188" s="323">
        <v>54.363455000000002</v>
      </c>
      <c r="X188" s="323">
        <v>54.548020999999999</v>
      </c>
      <c r="Y188" s="323">
        <v>2.5197000000000001E-2</v>
      </c>
      <c r="Z188" s="323">
        <v>116241.5</v>
      </c>
      <c r="AA188" s="323">
        <v>17.055199999999999</v>
      </c>
      <c r="AB188" s="323">
        <v>13</v>
      </c>
      <c r="AC188" s="323">
        <v>19</v>
      </c>
    </row>
    <row r="189" spans="1:32" x14ac:dyDescent="0.2">
      <c r="A189" t="s">
        <v>36</v>
      </c>
      <c r="B189" t="s">
        <v>206</v>
      </c>
      <c r="C189" t="s">
        <v>207</v>
      </c>
      <c r="D189" t="s">
        <v>208</v>
      </c>
      <c r="E189" s="323" t="s">
        <v>307</v>
      </c>
      <c r="F189" s="323" t="s">
        <v>300</v>
      </c>
      <c r="K189">
        <v>135</v>
      </c>
      <c r="L189" s="323">
        <v>7321.0981819999997</v>
      </c>
      <c r="M189" s="323">
        <v>45.933889999999998</v>
      </c>
      <c r="N189" s="323">
        <v>51.539307999999998</v>
      </c>
      <c r="O189" s="323">
        <v>51.729374</v>
      </c>
      <c r="P189" s="323">
        <v>39.316938999999998</v>
      </c>
      <c r="Q189" s="323">
        <v>30.011051999999999</v>
      </c>
      <c r="R189" s="323">
        <v>96.282837999999998</v>
      </c>
      <c r="S189" s="323">
        <v>95.120628999999994</v>
      </c>
      <c r="T189" s="323">
        <v>50.114541000000003</v>
      </c>
      <c r="U189" s="323">
        <v>50.672015999999999</v>
      </c>
      <c r="V189" s="323">
        <v>45.822011000000003</v>
      </c>
      <c r="W189" s="323">
        <v>51.440488999999999</v>
      </c>
      <c r="X189" s="323">
        <v>51.653157</v>
      </c>
      <c r="Y189" s="323">
        <v>3.0661999999999998E-2</v>
      </c>
      <c r="Z189" s="323">
        <v>110407.6</v>
      </c>
      <c r="AA189" s="323">
        <v>15.645799999999999</v>
      </c>
      <c r="AB189" s="323">
        <v>13</v>
      </c>
      <c r="AC189" s="323">
        <v>19</v>
      </c>
    </row>
    <row r="190" spans="1:32" x14ac:dyDescent="0.2">
      <c r="A190" t="s">
        <v>36</v>
      </c>
      <c r="B190" t="s">
        <v>206</v>
      </c>
      <c r="C190" t="s">
        <v>207</v>
      </c>
      <c r="D190" t="s">
        <v>208</v>
      </c>
      <c r="E190" s="323" t="s">
        <v>307</v>
      </c>
      <c r="F190" s="323" t="s">
        <v>300</v>
      </c>
      <c r="K190">
        <v>160</v>
      </c>
      <c r="L190" s="323">
        <v>3939.9272729999998</v>
      </c>
      <c r="M190" s="323">
        <v>41.726761000000003</v>
      </c>
      <c r="N190" s="323">
        <v>48.486738000000003</v>
      </c>
      <c r="O190" s="323">
        <v>48.669187999999998</v>
      </c>
      <c r="P190" s="323">
        <v>34.356169999999999</v>
      </c>
      <c r="Q190" s="323">
        <v>25.875305000000001</v>
      </c>
      <c r="R190" s="323">
        <v>94.433788000000007</v>
      </c>
      <c r="S190" s="323">
        <v>92.834464999999994</v>
      </c>
      <c r="T190" s="323">
        <v>44.611159000000001</v>
      </c>
      <c r="U190" s="323">
        <v>47.105702000000001</v>
      </c>
      <c r="V190" s="323">
        <v>41.622562000000002</v>
      </c>
      <c r="W190" s="323">
        <v>48.382441999999998</v>
      </c>
      <c r="X190" s="323">
        <v>48.594622999999999</v>
      </c>
      <c r="Y190" s="323">
        <v>3.5996E-2</v>
      </c>
      <c r="Z190" s="323">
        <v>91699.5</v>
      </c>
      <c r="AA190" s="323">
        <v>17.3567</v>
      </c>
      <c r="AB190" s="323">
        <v>12</v>
      </c>
      <c r="AC190" s="323">
        <v>19</v>
      </c>
    </row>
    <row r="191" spans="1:32" x14ac:dyDescent="0.2">
      <c r="A191" t="s">
        <v>36</v>
      </c>
      <c r="B191" t="s">
        <v>206</v>
      </c>
      <c r="C191" t="s">
        <v>207</v>
      </c>
      <c r="D191" t="s">
        <v>208</v>
      </c>
      <c r="E191" s="323" t="s">
        <v>307</v>
      </c>
      <c r="F191" s="323" t="s">
        <v>300</v>
      </c>
      <c r="K191">
        <v>185</v>
      </c>
      <c r="L191" s="323">
        <v>2042.130909</v>
      </c>
      <c r="M191" s="323">
        <v>37.531421999999999</v>
      </c>
      <c r="N191" s="323">
        <v>45.445585999999999</v>
      </c>
      <c r="O191" s="323">
        <v>45.588889000000002</v>
      </c>
      <c r="P191" s="323">
        <v>29.284319</v>
      </c>
      <c r="Q191" s="323">
        <v>21.643307</v>
      </c>
      <c r="R191" s="323">
        <v>89.965626</v>
      </c>
      <c r="S191" s="323">
        <v>87.803527000000003</v>
      </c>
      <c r="T191" s="323">
        <v>38.767055999999997</v>
      </c>
      <c r="U191" s="323">
        <v>43.452998999999998</v>
      </c>
      <c r="V191" s="323">
        <v>37.433568000000001</v>
      </c>
      <c r="W191" s="323">
        <v>45.326653</v>
      </c>
      <c r="X191" s="323">
        <v>45.511288</v>
      </c>
      <c r="Y191" s="323">
        <v>4.5178000000000003E-2</v>
      </c>
      <c r="Z191" s="323">
        <v>96350.8</v>
      </c>
      <c r="AA191" s="323">
        <v>18.012799999999999</v>
      </c>
      <c r="AB191" s="323">
        <v>12</v>
      </c>
      <c r="AC191" s="323">
        <v>19</v>
      </c>
    </row>
    <row r="192" spans="1:32" x14ac:dyDescent="0.2">
      <c r="A192" t="s">
        <v>36</v>
      </c>
      <c r="B192" t="s">
        <v>206</v>
      </c>
      <c r="C192" t="s">
        <v>207</v>
      </c>
      <c r="D192" t="s">
        <v>208</v>
      </c>
      <c r="E192" s="323" t="s">
        <v>307</v>
      </c>
      <c r="F192" s="323" t="s">
        <v>300</v>
      </c>
      <c r="K192">
        <v>210</v>
      </c>
      <c r="L192" s="323">
        <v>998.34181799999999</v>
      </c>
      <c r="M192" s="323">
        <v>33.455483000000001</v>
      </c>
      <c r="N192" s="323">
        <v>42.257313000000003</v>
      </c>
      <c r="O192" s="323">
        <v>42.346505999999998</v>
      </c>
      <c r="P192" s="323">
        <v>24.036221000000001</v>
      </c>
      <c r="Q192" s="323">
        <v>17.591114000000001</v>
      </c>
      <c r="R192" s="323">
        <v>80.139802000000003</v>
      </c>
      <c r="S192" s="323">
        <v>77.409713999999994</v>
      </c>
      <c r="T192" s="323">
        <v>32.974755000000002</v>
      </c>
      <c r="U192" s="323">
        <v>39.735807000000001</v>
      </c>
      <c r="V192" s="323">
        <v>33.378619999999998</v>
      </c>
      <c r="W192" s="323">
        <v>42.14678</v>
      </c>
      <c r="X192" s="323">
        <v>42.279023000000002</v>
      </c>
      <c r="Y192" s="323">
        <v>5.1275000000000001E-2</v>
      </c>
      <c r="Z192" s="323">
        <v>72079.5</v>
      </c>
      <c r="AA192" s="323">
        <v>17.874099999999999</v>
      </c>
      <c r="AB192" s="323">
        <v>12</v>
      </c>
      <c r="AC192" s="323">
        <v>19</v>
      </c>
    </row>
    <row r="193" spans="1:29" x14ac:dyDescent="0.2">
      <c r="A193" t="s">
        <v>36</v>
      </c>
      <c r="B193" t="s">
        <v>206</v>
      </c>
      <c r="C193" t="s">
        <v>207</v>
      </c>
      <c r="D193" t="s">
        <v>208</v>
      </c>
      <c r="E193" s="323" t="s">
        <v>307</v>
      </c>
      <c r="F193" s="323" t="s">
        <v>300</v>
      </c>
      <c r="K193">
        <v>235</v>
      </c>
      <c r="L193" s="323">
        <v>471.163636</v>
      </c>
      <c r="M193" s="323">
        <v>29.674510999999999</v>
      </c>
      <c r="N193" s="323">
        <v>38.914214000000001</v>
      </c>
      <c r="O193" s="323">
        <v>39.124856000000001</v>
      </c>
      <c r="P193" s="323">
        <v>18.706692</v>
      </c>
      <c r="Q193" s="323">
        <v>13.835409</v>
      </c>
      <c r="R193" s="323">
        <v>64.611547000000002</v>
      </c>
      <c r="S193" s="323">
        <v>61.539225999999999</v>
      </c>
      <c r="T193" s="323">
        <v>27.750022000000001</v>
      </c>
      <c r="U193" s="323">
        <v>35.756461999999999</v>
      </c>
      <c r="V193" s="323">
        <v>29.61459</v>
      </c>
      <c r="W193" s="323">
        <v>38.794077999999999</v>
      </c>
      <c r="X193" s="323">
        <v>39.052799999999998</v>
      </c>
      <c r="Y193" s="323">
        <v>4.7348000000000001E-2</v>
      </c>
      <c r="Z193" s="323">
        <v>45251.8</v>
      </c>
      <c r="AA193" s="323">
        <v>15.9686</v>
      </c>
      <c r="AB193" s="323">
        <v>12</v>
      </c>
      <c r="AC193" s="323">
        <v>17</v>
      </c>
    </row>
    <row r="194" spans="1:29" x14ac:dyDescent="0.2">
      <c r="A194" t="s">
        <v>36</v>
      </c>
      <c r="B194" t="s">
        <v>206</v>
      </c>
      <c r="C194" t="s">
        <v>207</v>
      </c>
      <c r="D194" t="s">
        <v>208</v>
      </c>
      <c r="E194" s="323" t="s">
        <v>307</v>
      </c>
      <c r="F194" s="323" t="s">
        <v>301</v>
      </c>
      <c r="K194">
        <v>110</v>
      </c>
      <c r="L194" s="323">
        <v>1470.3781819999999</v>
      </c>
      <c r="M194" s="323">
        <v>52.371630000000003</v>
      </c>
      <c r="N194" s="323">
        <v>47.944707000000001</v>
      </c>
      <c r="O194" s="323">
        <v>47.947763999999999</v>
      </c>
      <c r="P194" s="323">
        <v>43.957774999999998</v>
      </c>
      <c r="Q194" s="323">
        <v>42.234704999999998</v>
      </c>
      <c r="R194" s="323">
        <v>97.646939000000003</v>
      </c>
      <c r="S194" s="323">
        <v>96.897707999999994</v>
      </c>
      <c r="T194" s="323">
        <v>56.846041999999997</v>
      </c>
      <c r="U194" s="323">
        <v>53.188166000000002</v>
      </c>
      <c r="V194" s="323">
        <v>52.239404999999998</v>
      </c>
      <c r="W194" s="323">
        <v>47.933629000000003</v>
      </c>
      <c r="X194" s="323">
        <v>47.935690999999998</v>
      </c>
      <c r="Y194" s="323">
        <v>4.1200000000000004E-3</v>
      </c>
      <c r="Z194" s="323">
        <v>25776.1</v>
      </c>
      <c r="AA194" s="323">
        <v>4.1338999999999997</v>
      </c>
      <c r="AB194" s="323">
        <v>6</v>
      </c>
      <c r="AC194" s="323">
        <v>8</v>
      </c>
    </row>
    <row r="195" spans="1:29" x14ac:dyDescent="0.2">
      <c r="A195" t="s">
        <v>36</v>
      </c>
      <c r="B195" t="s">
        <v>206</v>
      </c>
      <c r="C195" t="s">
        <v>207</v>
      </c>
      <c r="D195" t="s">
        <v>208</v>
      </c>
      <c r="E195" s="323" t="s">
        <v>307</v>
      </c>
      <c r="F195" s="323" t="s">
        <v>301</v>
      </c>
      <c r="K195">
        <v>135</v>
      </c>
      <c r="L195" s="323">
        <v>900.86909100000003</v>
      </c>
      <c r="M195" s="323">
        <v>48.010465000000003</v>
      </c>
      <c r="N195" s="323">
        <v>47.615592999999997</v>
      </c>
      <c r="O195" s="323">
        <v>47.623117999999998</v>
      </c>
      <c r="P195" s="323">
        <v>39.369711000000002</v>
      </c>
      <c r="Q195" s="323">
        <v>37.794822000000003</v>
      </c>
      <c r="R195" s="323">
        <v>97.316253000000003</v>
      </c>
      <c r="S195" s="323">
        <v>96.181766999999994</v>
      </c>
      <c r="T195" s="323">
        <v>54.478549999999998</v>
      </c>
      <c r="U195" s="323">
        <v>50.939467999999998</v>
      </c>
      <c r="V195" s="323">
        <v>47.913403000000002</v>
      </c>
      <c r="W195" s="323">
        <v>47.608060000000002</v>
      </c>
      <c r="X195" s="323">
        <v>47.611750999999998</v>
      </c>
      <c r="Y195" s="323">
        <v>2.9239999999999999E-3</v>
      </c>
      <c r="Z195" s="323">
        <v>24809.599999999999</v>
      </c>
      <c r="AA195" s="323">
        <v>4.1231</v>
      </c>
      <c r="AB195" s="323">
        <v>6</v>
      </c>
      <c r="AC195" s="323">
        <v>8</v>
      </c>
    </row>
    <row r="196" spans="1:29" x14ac:dyDescent="0.2">
      <c r="A196" t="s">
        <v>36</v>
      </c>
      <c r="B196" t="s">
        <v>206</v>
      </c>
      <c r="C196" t="s">
        <v>207</v>
      </c>
      <c r="D196" t="s">
        <v>208</v>
      </c>
      <c r="E196" s="323" t="s">
        <v>307</v>
      </c>
      <c r="F196" s="323" t="s">
        <v>301</v>
      </c>
      <c r="K196">
        <v>160</v>
      </c>
      <c r="L196" s="323">
        <v>539.12727299999995</v>
      </c>
      <c r="M196" s="323">
        <v>43.192540999999999</v>
      </c>
      <c r="N196" s="323">
        <v>46.857303000000002</v>
      </c>
      <c r="O196" s="323">
        <v>46.983832999999997</v>
      </c>
      <c r="P196" s="323">
        <v>34.260747000000002</v>
      </c>
      <c r="Q196" s="323">
        <v>32.816707999999998</v>
      </c>
      <c r="R196" s="323">
        <v>96.235699999999994</v>
      </c>
      <c r="S196" s="323">
        <v>94.608329999999995</v>
      </c>
      <c r="T196" s="323">
        <v>50.162998999999999</v>
      </c>
      <c r="U196" s="323">
        <v>47.906019000000001</v>
      </c>
      <c r="V196" s="323">
        <v>43.122253999999998</v>
      </c>
      <c r="W196" s="323">
        <v>46.852741000000002</v>
      </c>
      <c r="X196" s="323">
        <v>46.974935000000002</v>
      </c>
      <c r="Y196" s="323">
        <v>3.5920000000000001E-3</v>
      </c>
      <c r="Z196" s="323">
        <v>25187.599999999999</v>
      </c>
      <c r="AA196" s="323">
        <v>4.8280000000000003</v>
      </c>
      <c r="AB196" s="323">
        <v>6</v>
      </c>
      <c r="AC196" s="323">
        <v>7</v>
      </c>
    </row>
    <row r="197" spans="1:29" x14ac:dyDescent="0.2">
      <c r="A197" t="s">
        <v>36</v>
      </c>
      <c r="B197" t="s">
        <v>206</v>
      </c>
      <c r="C197" t="s">
        <v>207</v>
      </c>
      <c r="D197" t="s">
        <v>208</v>
      </c>
      <c r="E197" s="323" t="s">
        <v>307</v>
      </c>
      <c r="F197" s="323" t="s">
        <v>301</v>
      </c>
      <c r="K197">
        <v>185</v>
      </c>
      <c r="L197" s="323">
        <v>329.21090900000002</v>
      </c>
      <c r="M197" s="323">
        <v>38.456499999999998</v>
      </c>
      <c r="N197" s="323">
        <v>45.136870999999999</v>
      </c>
      <c r="O197" s="323">
        <v>45.257308999999999</v>
      </c>
      <c r="P197" s="323">
        <v>28.293077</v>
      </c>
      <c r="Q197" s="323">
        <v>27.118669000000001</v>
      </c>
      <c r="R197" s="323">
        <v>93.499446000000006</v>
      </c>
      <c r="S197" s="323">
        <v>91.256027000000003</v>
      </c>
      <c r="T197" s="323">
        <v>43.567664999999998</v>
      </c>
      <c r="U197" s="323">
        <v>44.214739000000002</v>
      </c>
      <c r="V197" s="323">
        <v>38.425486999999997</v>
      </c>
      <c r="W197" s="323">
        <v>45.115875000000003</v>
      </c>
      <c r="X197" s="323">
        <v>45.245635999999998</v>
      </c>
      <c r="Y197" s="323">
        <v>5.7850000000000002E-3</v>
      </c>
      <c r="Z197" s="323">
        <v>28348.6</v>
      </c>
      <c r="AA197" s="323">
        <v>5.0407000000000002</v>
      </c>
      <c r="AB197" s="323">
        <v>6</v>
      </c>
      <c r="AC197" s="323">
        <v>7</v>
      </c>
    </row>
    <row r="198" spans="1:29" x14ac:dyDescent="0.2">
      <c r="A198" t="s">
        <v>36</v>
      </c>
      <c r="B198" t="s">
        <v>206</v>
      </c>
      <c r="C198" t="s">
        <v>207</v>
      </c>
      <c r="D198" t="s">
        <v>208</v>
      </c>
      <c r="E198" s="323" t="s">
        <v>307</v>
      </c>
      <c r="F198" s="323" t="s">
        <v>301</v>
      </c>
      <c r="K198">
        <v>210</v>
      </c>
      <c r="L198" s="323">
        <v>209.44</v>
      </c>
      <c r="M198" s="323">
        <v>33.703547999999998</v>
      </c>
      <c r="N198" s="323">
        <v>42.403288000000003</v>
      </c>
      <c r="O198" s="323">
        <v>42.617359</v>
      </c>
      <c r="P198" s="323">
        <v>22.363164000000001</v>
      </c>
      <c r="Q198" s="323">
        <v>21.187374999999999</v>
      </c>
      <c r="R198" s="323">
        <v>86.795524999999998</v>
      </c>
      <c r="S198" s="323">
        <v>83.859436000000002</v>
      </c>
      <c r="T198" s="323">
        <v>36.143982999999999</v>
      </c>
      <c r="U198" s="323">
        <v>40.326524999999997</v>
      </c>
      <c r="V198" s="323">
        <v>33.686821000000002</v>
      </c>
      <c r="W198" s="323">
        <v>42.374777999999999</v>
      </c>
      <c r="X198" s="323">
        <v>42.591239999999999</v>
      </c>
      <c r="Y198" s="323">
        <v>6.4689999999999999E-3</v>
      </c>
      <c r="Z198" s="323">
        <v>25103.9</v>
      </c>
      <c r="AA198" s="323">
        <v>5.9069000000000003</v>
      </c>
      <c r="AB198" s="323">
        <v>5</v>
      </c>
      <c r="AC198" s="323">
        <v>8</v>
      </c>
    </row>
    <row r="199" spans="1:29" x14ac:dyDescent="0.2">
      <c r="A199" t="s">
        <v>36</v>
      </c>
      <c r="B199" t="s">
        <v>206</v>
      </c>
      <c r="C199" t="s">
        <v>207</v>
      </c>
      <c r="D199" t="s">
        <v>208</v>
      </c>
      <c r="E199" s="323" t="s">
        <v>307</v>
      </c>
      <c r="F199" s="323" t="s">
        <v>301</v>
      </c>
      <c r="K199">
        <v>235</v>
      </c>
      <c r="L199" s="323">
        <v>132.62545499999999</v>
      </c>
      <c r="M199" s="323">
        <v>28.673311000000002</v>
      </c>
      <c r="N199" s="323">
        <v>38.675742999999997</v>
      </c>
      <c r="O199" s="323">
        <v>39.659084</v>
      </c>
      <c r="P199" s="323">
        <v>16.028765</v>
      </c>
      <c r="Q199" s="323">
        <v>15.179696</v>
      </c>
      <c r="R199" s="323">
        <v>70.245061000000007</v>
      </c>
      <c r="S199" s="323">
        <v>66.392723000000004</v>
      </c>
      <c r="T199" s="323">
        <v>28.634920999999999</v>
      </c>
      <c r="U199" s="323">
        <v>35.828130999999999</v>
      </c>
      <c r="V199" s="323">
        <v>28.662569999999999</v>
      </c>
      <c r="W199" s="323">
        <v>38.636553999999997</v>
      </c>
      <c r="X199" s="323">
        <v>39.646749</v>
      </c>
      <c r="Y199" s="323">
        <v>6.2579999999999997E-3</v>
      </c>
      <c r="Z199" s="323">
        <v>19096.7</v>
      </c>
      <c r="AA199" s="323">
        <v>4.8354999999999997</v>
      </c>
      <c r="AB199" s="323">
        <v>5</v>
      </c>
      <c r="AC199" s="323">
        <v>6</v>
      </c>
    </row>
    <row r="200" spans="1:29" x14ac:dyDescent="0.2">
      <c r="E200" s="323"/>
      <c r="F200" s="323"/>
      <c r="K200"/>
      <c r="L200" s="323"/>
      <c r="M200" s="323"/>
      <c r="N200" s="323"/>
      <c r="O200" s="323"/>
      <c r="P200" s="323"/>
      <c r="Q200" s="323"/>
      <c r="R200" s="323"/>
      <c r="S200" s="323"/>
      <c r="T200" s="323"/>
      <c r="U200" s="323"/>
      <c r="V200" s="323"/>
      <c r="W200" s="323"/>
      <c r="X200" s="323"/>
      <c r="Y200" s="323"/>
      <c r="Z200" s="323"/>
      <c r="AA200" s="323"/>
      <c r="AB200" s="323"/>
      <c r="AC200" s="323"/>
    </row>
    <row r="201" spans="1:29" x14ac:dyDescent="0.2">
      <c r="E201" s="323"/>
      <c r="F201" s="323"/>
      <c r="K201"/>
      <c r="L201" s="323"/>
      <c r="M201" s="323"/>
      <c r="N201" s="323"/>
      <c r="O201" s="323"/>
      <c r="P201" s="323"/>
      <c r="Q201" s="323"/>
      <c r="R201" s="323"/>
      <c r="S201" s="323"/>
      <c r="T201" s="323"/>
      <c r="U201" s="323"/>
      <c r="V201" s="323"/>
      <c r="W201" s="323"/>
      <c r="X201" s="323"/>
      <c r="Y201" s="323"/>
      <c r="Z201" s="323"/>
      <c r="AA201" s="323"/>
      <c r="AB201" s="323"/>
      <c r="AC201" s="323"/>
    </row>
    <row r="202" spans="1:29" x14ac:dyDescent="0.2">
      <c r="E202" s="323"/>
      <c r="F202" s="323"/>
      <c r="K202"/>
      <c r="L202" s="323"/>
      <c r="M202" s="323"/>
      <c r="N202" s="323"/>
      <c r="O202" s="323"/>
      <c r="P202" s="323"/>
      <c r="Q202" s="323"/>
      <c r="R202" s="323"/>
      <c r="S202" s="323"/>
      <c r="T202" s="323"/>
      <c r="U202" s="323"/>
      <c r="V202" s="323"/>
      <c r="W202" s="323"/>
      <c r="X202" s="323"/>
      <c r="Y202" s="323"/>
      <c r="Z202" s="323"/>
      <c r="AA202" s="323"/>
      <c r="AB202" s="323"/>
      <c r="AC202" s="323"/>
    </row>
    <row r="203" spans="1:29" x14ac:dyDescent="0.2">
      <c r="E203" s="323"/>
      <c r="F203" s="323"/>
      <c r="K203"/>
      <c r="L203" s="323"/>
      <c r="M203" s="323"/>
      <c r="N203" s="323"/>
      <c r="O203" s="323"/>
      <c r="P203" s="323"/>
      <c r="Q203" s="323"/>
      <c r="R203" s="323"/>
      <c r="S203" s="323"/>
      <c r="T203" s="323"/>
      <c r="U203" s="323"/>
      <c r="V203" s="323"/>
      <c r="W203" s="323"/>
      <c r="X203" s="323"/>
      <c r="Y203" s="323"/>
      <c r="Z203" s="323"/>
      <c r="AA203" s="323"/>
      <c r="AB203" s="323"/>
      <c r="AC203" s="323"/>
    </row>
    <row r="204" spans="1:29" x14ac:dyDescent="0.2">
      <c r="E204" s="323"/>
      <c r="F204" s="323"/>
      <c r="K204"/>
      <c r="L204" s="323"/>
      <c r="M204" s="323"/>
      <c r="N204" s="323"/>
      <c r="O204" s="323"/>
      <c r="P204" s="323"/>
      <c r="Q204" s="323"/>
      <c r="R204" s="323"/>
      <c r="S204" s="323"/>
      <c r="T204" s="323"/>
      <c r="U204" s="323"/>
      <c r="V204" s="323"/>
      <c r="W204" s="323"/>
      <c r="X204" s="323"/>
      <c r="Y204" s="323"/>
      <c r="Z204" s="323"/>
      <c r="AA204" s="323"/>
      <c r="AB204" s="323"/>
      <c r="AC204" s="323"/>
    </row>
    <row r="205" spans="1:29" x14ac:dyDescent="0.2">
      <c r="E205" s="323"/>
      <c r="F205" s="323"/>
      <c r="K205"/>
      <c r="L205" s="323"/>
      <c r="M205" s="323"/>
      <c r="N205" s="323"/>
      <c r="O205" s="323"/>
      <c r="P205" s="323"/>
      <c r="Q205" s="323"/>
      <c r="R205" s="323"/>
      <c r="S205" s="323"/>
      <c r="T205" s="323"/>
      <c r="U205" s="323"/>
      <c r="V205" s="323"/>
      <c r="W205" s="323"/>
      <c r="X205" s="323"/>
      <c r="Y205" s="323"/>
      <c r="Z205" s="323"/>
      <c r="AA205" s="323"/>
      <c r="AB205" s="323"/>
      <c r="AC205" s="323"/>
    </row>
    <row r="206" spans="1:29" x14ac:dyDescent="0.2">
      <c r="K206"/>
      <c r="L206" s="323"/>
      <c r="M206" s="323"/>
      <c r="N206" s="323"/>
      <c r="O206" s="323"/>
      <c r="P206" s="323"/>
      <c r="Q206" s="323"/>
      <c r="R206" s="323"/>
      <c r="S206" s="323"/>
      <c r="T206" s="323"/>
      <c r="U206" s="323"/>
      <c r="V206" s="323"/>
      <c r="W206" s="323"/>
      <c r="X206" s="323"/>
      <c r="Y206" s="323"/>
      <c r="Z206" s="323"/>
      <c r="AA206" s="323"/>
      <c r="AB206" s="323"/>
      <c r="AC206" s="323"/>
    </row>
    <row r="207" spans="1:29" x14ac:dyDescent="0.2">
      <c r="K207"/>
      <c r="L207" s="323"/>
      <c r="M207" s="323"/>
      <c r="N207" s="323"/>
      <c r="O207" s="323"/>
      <c r="P207" s="323"/>
      <c r="Q207" s="323"/>
      <c r="R207" s="323"/>
      <c r="S207" s="323"/>
      <c r="T207" s="323"/>
      <c r="U207" s="323"/>
      <c r="V207" s="323"/>
      <c r="W207" s="323"/>
      <c r="X207" s="323"/>
      <c r="Y207" s="323"/>
      <c r="Z207" s="323"/>
      <c r="AA207" s="323"/>
      <c r="AB207" s="323"/>
      <c r="AC207" s="323"/>
    </row>
    <row r="208" spans="1:29" x14ac:dyDescent="0.2">
      <c r="K208"/>
      <c r="L208" s="323"/>
      <c r="M208" s="323"/>
      <c r="N208" s="323"/>
      <c r="O208" s="323"/>
      <c r="P208" s="323"/>
      <c r="Q208" s="323"/>
      <c r="R208" s="323"/>
      <c r="S208" s="323"/>
      <c r="T208" s="323"/>
      <c r="U208" s="323"/>
      <c r="V208" s="323"/>
      <c r="W208" s="323"/>
      <c r="X208" s="323"/>
      <c r="Y208" s="323"/>
      <c r="Z208" s="323"/>
      <c r="AA208" s="323"/>
      <c r="AB208" s="323"/>
      <c r="AC208" s="323"/>
    </row>
    <row r="209" spans="1:29" x14ac:dyDescent="0.2">
      <c r="K209"/>
      <c r="L209" s="323"/>
      <c r="M209" s="323"/>
      <c r="N209" s="323"/>
      <c r="O209" s="323"/>
      <c r="P209" s="323"/>
      <c r="Q209" s="323"/>
      <c r="R209" s="323"/>
      <c r="S209" s="323"/>
      <c r="T209" s="323"/>
      <c r="U209" s="323"/>
      <c r="V209" s="323"/>
      <c r="W209" s="323"/>
      <c r="X209" s="323"/>
      <c r="Y209" s="323"/>
      <c r="Z209" s="323"/>
      <c r="AA209" s="323"/>
      <c r="AB209" s="323"/>
      <c r="AC209" s="323"/>
    </row>
    <row r="210" spans="1:29" x14ac:dyDescent="0.2">
      <c r="A210" t="s">
        <v>36</v>
      </c>
      <c r="K210"/>
      <c r="L210" s="323"/>
      <c r="M210" s="323"/>
      <c r="N210" s="323"/>
      <c r="O210" s="323"/>
      <c r="P210" s="323"/>
      <c r="Q210" s="323"/>
      <c r="R210" s="323"/>
      <c r="S210" s="323"/>
      <c r="T210" s="323"/>
      <c r="U210" s="323"/>
      <c r="V210" s="323"/>
      <c r="W210" s="323"/>
      <c r="X210" s="323"/>
      <c r="Y210" s="323"/>
      <c r="Z210" s="323"/>
      <c r="AA210" s="323"/>
      <c r="AB210" s="323"/>
      <c r="AC210" s="323"/>
    </row>
    <row r="211" spans="1:29" x14ac:dyDescent="0.2">
      <c r="A211" t="s">
        <v>36</v>
      </c>
      <c r="K211"/>
      <c r="L211" s="323"/>
      <c r="M211" s="323"/>
      <c r="N211" s="323"/>
      <c r="O211" s="323"/>
      <c r="P211" s="323"/>
      <c r="Q211" s="323"/>
      <c r="R211" s="323"/>
      <c r="S211" s="323"/>
      <c r="T211" s="323"/>
      <c r="U211" s="323"/>
      <c r="V211" s="323"/>
      <c r="W211" s="323"/>
      <c r="X211" s="323"/>
      <c r="Y211" s="323"/>
      <c r="Z211" s="323"/>
      <c r="AA211" s="323"/>
      <c r="AB211" s="323"/>
      <c r="AC211" s="323"/>
    </row>
    <row r="212" spans="1:29" x14ac:dyDescent="0.2">
      <c r="A212" t="s">
        <v>36</v>
      </c>
      <c r="K212"/>
      <c r="L212" s="323"/>
      <c r="M212" s="323"/>
      <c r="N212" s="323"/>
      <c r="O212" s="323"/>
      <c r="P212" s="323"/>
      <c r="Q212" s="323"/>
      <c r="R212" s="323"/>
      <c r="S212" s="323"/>
      <c r="T212" s="323"/>
      <c r="U212" s="323"/>
      <c r="V212" s="323"/>
      <c r="W212" s="323"/>
      <c r="X212" s="323"/>
      <c r="Y212" s="323"/>
      <c r="Z212" s="323"/>
      <c r="AA212" s="323"/>
      <c r="AB212" s="323"/>
      <c r="AC212" s="323"/>
    </row>
    <row r="213" spans="1:29" x14ac:dyDescent="0.2">
      <c r="A213" t="s">
        <v>36</v>
      </c>
      <c r="K213"/>
      <c r="L213" s="323"/>
      <c r="M213" s="323"/>
      <c r="N213" s="323"/>
      <c r="O213" s="323"/>
      <c r="P213" s="323"/>
      <c r="Q213" s="323"/>
      <c r="R213" s="323"/>
      <c r="S213" s="323"/>
      <c r="T213" s="323"/>
      <c r="U213" s="323"/>
      <c r="V213" s="323"/>
      <c r="W213" s="323"/>
      <c r="X213" s="323"/>
      <c r="Y213" s="323"/>
      <c r="Z213" s="323"/>
      <c r="AA213" s="323"/>
      <c r="AB213" s="323"/>
      <c r="AC213" s="323"/>
    </row>
    <row r="214" spans="1:29" x14ac:dyDescent="0.2">
      <c r="A214" t="s">
        <v>36</v>
      </c>
      <c r="K214"/>
      <c r="L214" s="323"/>
      <c r="M214" s="323"/>
      <c r="N214" s="323"/>
      <c r="O214" s="323"/>
      <c r="P214" s="323"/>
      <c r="Q214" s="323"/>
      <c r="R214" s="323"/>
      <c r="S214" s="323"/>
      <c r="T214" s="323"/>
      <c r="U214" s="323"/>
      <c r="V214" s="323"/>
      <c r="W214" s="323"/>
      <c r="X214" s="323"/>
      <c r="Y214" s="323"/>
      <c r="Z214" s="323"/>
      <c r="AA214" s="323"/>
      <c r="AB214" s="323"/>
      <c r="AC214" s="323"/>
    </row>
    <row r="215" spans="1:29" x14ac:dyDescent="0.2">
      <c r="A215" t="s">
        <v>36</v>
      </c>
      <c r="K215"/>
      <c r="L215" s="323"/>
      <c r="M215" s="323"/>
      <c r="N215" s="323"/>
      <c r="O215" s="323"/>
      <c r="P215" s="323"/>
      <c r="Q215" s="323"/>
      <c r="R215" s="323"/>
      <c r="S215" s="323"/>
      <c r="T215" s="323"/>
      <c r="U215" s="323"/>
      <c r="V215" s="323"/>
      <c r="W215" s="323"/>
      <c r="X215" s="323"/>
      <c r="Y215" s="323"/>
      <c r="Z215" s="323"/>
      <c r="AA215" s="323"/>
      <c r="AB215" s="323"/>
      <c r="AC215" s="323"/>
    </row>
    <row r="216" spans="1:29" x14ac:dyDescent="0.2">
      <c r="A216" t="s">
        <v>36</v>
      </c>
      <c r="K216"/>
      <c r="L216" s="323"/>
      <c r="M216" s="323"/>
      <c r="N216" s="323"/>
      <c r="O216" s="323"/>
      <c r="P216" s="323"/>
      <c r="Q216" s="323"/>
      <c r="R216" s="323"/>
      <c r="S216" s="323"/>
      <c r="T216" s="323"/>
      <c r="U216" s="323"/>
      <c r="V216" s="323"/>
      <c r="W216" s="323"/>
      <c r="X216" s="323"/>
      <c r="Y216" s="323"/>
      <c r="Z216" s="323"/>
      <c r="AA216" s="323"/>
      <c r="AB216" s="323"/>
      <c r="AC216" s="323"/>
    </row>
    <row r="217" spans="1:29" x14ac:dyDescent="0.2">
      <c r="A217" t="s">
        <v>36</v>
      </c>
      <c r="K217"/>
      <c r="L217" s="323"/>
      <c r="M217" s="323"/>
      <c r="N217" s="323"/>
      <c r="O217" s="323"/>
      <c r="P217" s="323"/>
      <c r="Q217" s="323"/>
      <c r="R217" s="323"/>
      <c r="S217" s="323"/>
      <c r="T217" s="323"/>
      <c r="U217" s="323"/>
      <c r="V217" s="323"/>
      <c r="W217" s="323"/>
      <c r="X217" s="323"/>
      <c r="Y217" s="323"/>
      <c r="Z217" s="323"/>
      <c r="AA217" s="323"/>
      <c r="AB217" s="323"/>
      <c r="AC217" s="323"/>
    </row>
    <row r="218" spans="1:29" x14ac:dyDescent="0.2">
      <c r="A218" t="s">
        <v>36</v>
      </c>
      <c r="K218"/>
      <c r="L218" s="323"/>
      <c r="M218" s="323"/>
      <c r="N218" s="323"/>
      <c r="O218" s="323"/>
      <c r="P218" s="323"/>
      <c r="Q218" s="323"/>
      <c r="R218" s="323"/>
      <c r="S218" s="323"/>
      <c r="T218" s="323"/>
      <c r="U218" s="323"/>
      <c r="V218" s="323"/>
      <c r="W218" s="323"/>
      <c r="X218" s="323"/>
      <c r="Y218" s="323"/>
      <c r="Z218" s="323"/>
      <c r="AA218" s="323"/>
      <c r="AB218" s="323"/>
      <c r="AC218" s="323"/>
    </row>
    <row r="219" spans="1:29" x14ac:dyDescent="0.2">
      <c r="A219" t="s">
        <v>36</v>
      </c>
      <c r="K219"/>
      <c r="L219" s="323"/>
      <c r="M219" s="323"/>
      <c r="N219" s="323"/>
      <c r="O219" s="323"/>
      <c r="P219" s="323"/>
      <c r="Q219" s="323"/>
      <c r="R219" s="323"/>
      <c r="S219" s="323"/>
      <c r="T219" s="323"/>
      <c r="U219" s="323"/>
      <c r="V219" s="323"/>
      <c r="W219" s="323"/>
      <c r="X219" s="323"/>
      <c r="Y219" s="323"/>
      <c r="Z219" s="323"/>
      <c r="AA219" s="323"/>
      <c r="AB219" s="323"/>
      <c r="AC219" s="323"/>
    </row>
    <row r="220" spans="1:29" x14ac:dyDescent="0.2">
      <c r="A220" t="s">
        <v>36</v>
      </c>
      <c r="K220"/>
      <c r="L220" s="323"/>
      <c r="M220" s="323"/>
      <c r="N220" s="323"/>
      <c r="O220" s="323"/>
      <c r="P220" s="323"/>
      <c r="Q220" s="323"/>
      <c r="R220" s="323"/>
      <c r="S220" s="323"/>
      <c r="T220" s="323"/>
      <c r="U220" s="323"/>
      <c r="V220" s="323"/>
      <c r="W220" s="323"/>
      <c r="X220" s="323"/>
      <c r="Y220" s="323"/>
      <c r="Z220" s="323"/>
      <c r="AA220" s="323"/>
      <c r="AB220" s="323"/>
      <c r="AC220" s="323"/>
    </row>
    <row r="221" spans="1:29" x14ac:dyDescent="0.2">
      <c r="A221" t="s">
        <v>36</v>
      </c>
      <c r="K221"/>
      <c r="L221" s="323"/>
      <c r="M221" s="323"/>
      <c r="N221" s="323"/>
      <c r="O221" s="323"/>
      <c r="P221" s="323"/>
      <c r="Q221" s="323"/>
      <c r="R221" s="323"/>
      <c r="S221" s="323"/>
      <c r="T221" s="323"/>
      <c r="U221" s="323"/>
      <c r="V221" s="323"/>
      <c r="W221" s="323"/>
      <c r="X221" s="323"/>
      <c r="Y221" s="323"/>
      <c r="Z221" s="323"/>
      <c r="AA221" s="323"/>
      <c r="AB221" s="323"/>
      <c r="AC221" s="323"/>
    </row>
    <row r="222" spans="1:29" x14ac:dyDescent="0.2">
      <c r="A222" t="s">
        <v>36</v>
      </c>
      <c r="K222"/>
      <c r="L222" s="323"/>
      <c r="M222" s="323"/>
      <c r="N222" s="323"/>
      <c r="O222" s="323"/>
      <c r="P222" s="323"/>
      <c r="Q222" s="323"/>
      <c r="R222" s="323"/>
      <c r="S222" s="323"/>
      <c r="T222" s="323"/>
      <c r="U222" s="323"/>
      <c r="V222" s="323"/>
      <c r="W222" s="323"/>
      <c r="X222" s="323"/>
      <c r="Y222" s="323"/>
      <c r="Z222" s="323"/>
      <c r="AA222" s="323"/>
      <c r="AB222" s="323"/>
      <c r="AC222" s="323"/>
    </row>
    <row r="223" spans="1:29" x14ac:dyDescent="0.2">
      <c r="A223" t="s">
        <v>36</v>
      </c>
      <c r="K223"/>
      <c r="L223" s="323"/>
      <c r="M223" s="323"/>
      <c r="N223" s="323"/>
      <c r="O223" s="323"/>
      <c r="P223" s="323"/>
      <c r="Q223" s="323"/>
      <c r="R223" s="323"/>
      <c r="S223" s="323"/>
      <c r="T223" s="323"/>
      <c r="U223" s="323"/>
      <c r="V223" s="323"/>
      <c r="W223" s="323"/>
      <c r="X223" s="323"/>
      <c r="Y223" s="323"/>
      <c r="Z223" s="323"/>
      <c r="AA223" s="323"/>
      <c r="AB223" s="323"/>
      <c r="AC223" s="323"/>
    </row>
    <row r="224" spans="1:29" x14ac:dyDescent="0.2">
      <c r="A224" t="s">
        <v>36</v>
      </c>
      <c r="K224"/>
      <c r="L224" s="323"/>
      <c r="M224" s="323"/>
      <c r="N224" s="323"/>
      <c r="O224" s="323"/>
      <c r="P224" s="323"/>
      <c r="Q224" s="323"/>
      <c r="R224" s="323"/>
      <c r="S224" s="323"/>
      <c r="T224" s="323"/>
      <c r="U224" s="323"/>
      <c r="V224" s="323"/>
      <c r="W224" s="323"/>
      <c r="X224" s="323"/>
      <c r="Y224" s="323"/>
      <c r="Z224" s="323"/>
      <c r="AA224" s="323"/>
      <c r="AB224" s="323"/>
      <c r="AC224" s="323"/>
    </row>
    <row r="225" spans="1:29" x14ac:dyDescent="0.2">
      <c r="A225" t="s">
        <v>36</v>
      </c>
      <c r="K225"/>
      <c r="L225" s="323"/>
      <c r="M225" s="323"/>
      <c r="N225" s="323"/>
      <c r="O225" s="323"/>
      <c r="P225" s="323"/>
      <c r="Q225" s="323"/>
      <c r="R225" s="323"/>
      <c r="S225" s="323"/>
      <c r="T225" s="323"/>
      <c r="U225" s="323"/>
      <c r="V225" s="323"/>
      <c r="W225" s="323"/>
      <c r="X225" s="323"/>
      <c r="Y225" s="323"/>
      <c r="Z225" s="323"/>
      <c r="AA225" s="323"/>
      <c r="AB225" s="323"/>
      <c r="AC225" s="323"/>
    </row>
    <row r="226" spans="1:29" x14ac:dyDescent="0.2">
      <c r="A226" t="s">
        <v>36</v>
      </c>
      <c r="K226"/>
      <c r="L226" s="323"/>
      <c r="M226" s="323"/>
      <c r="N226" s="323"/>
      <c r="O226" s="323"/>
      <c r="P226" s="323"/>
      <c r="Q226" s="323"/>
      <c r="R226" s="323"/>
      <c r="S226" s="323"/>
      <c r="T226" s="323"/>
      <c r="U226" s="323"/>
      <c r="V226" s="323"/>
      <c r="W226" s="323"/>
      <c r="X226" s="323"/>
      <c r="Y226" s="323"/>
      <c r="Z226" s="323"/>
      <c r="AA226" s="323"/>
      <c r="AB226" s="323"/>
      <c r="AC226" s="323"/>
    </row>
    <row r="227" spans="1:29" x14ac:dyDescent="0.2">
      <c r="A227" t="s">
        <v>36</v>
      </c>
      <c r="K227"/>
      <c r="L227" s="323"/>
      <c r="M227" s="323"/>
      <c r="N227" s="323"/>
      <c r="O227" s="323"/>
      <c r="P227" s="323"/>
      <c r="Q227" s="323"/>
      <c r="R227" s="323"/>
      <c r="S227" s="323"/>
      <c r="T227" s="323"/>
      <c r="U227" s="323"/>
      <c r="V227" s="323"/>
      <c r="W227" s="323"/>
      <c r="X227" s="323"/>
      <c r="Y227" s="323"/>
      <c r="Z227" s="323"/>
      <c r="AA227" s="323"/>
      <c r="AB227" s="323"/>
      <c r="AC227" s="323"/>
    </row>
    <row r="228" spans="1:29" x14ac:dyDescent="0.2">
      <c r="A228" t="s">
        <v>36</v>
      </c>
      <c r="K228"/>
      <c r="L228" s="323"/>
      <c r="M228" s="323"/>
      <c r="N228" s="323"/>
      <c r="O228" s="323"/>
      <c r="P228" s="323"/>
      <c r="Q228" s="323"/>
      <c r="R228" s="323"/>
      <c r="S228" s="323"/>
      <c r="T228" s="323"/>
      <c r="U228" s="323"/>
      <c r="V228" s="323"/>
      <c r="W228" s="323"/>
      <c r="X228" s="323"/>
      <c r="Y228" s="323"/>
      <c r="Z228" s="323"/>
      <c r="AA228" s="323"/>
      <c r="AB228" s="323"/>
      <c r="AC228" s="323"/>
    </row>
    <row r="229" spans="1:29" x14ac:dyDescent="0.2">
      <c r="A229" t="s">
        <v>36</v>
      </c>
      <c r="K229"/>
      <c r="L229" s="323"/>
      <c r="M229" s="323"/>
      <c r="N229" s="323"/>
      <c r="O229" s="323"/>
      <c r="P229" s="323"/>
      <c r="Q229" s="323"/>
      <c r="R229" s="323"/>
      <c r="S229" s="323"/>
      <c r="T229" s="323"/>
      <c r="U229" s="323"/>
      <c r="V229" s="323"/>
      <c r="W229" s="323"/>
      <c r="X229" s="323"/>
      <c r="Y229" s="323"/>
      <c r="Z229" s="323"/>
      <c r="AA229" s="323"/>
      <c r="AB229" s="323"/>
      <c r="AC229" s="323"/>
    </row>
    <row r="230" spans="1:29" x14ac:dyDescent="0.2">
      <c r="A230" t="s">
        <v>36</v>
      </c>
      <c r="K230"/>
      <c r="L230" s="323"/>
      <c r="M230" s="323"/>
      <c r="N230" s="323"/>
      <c r="O230" s="323"/>
      <c r="P230" s="323"/>
      <c r="Q230" s="323"/>
      <c r="R230" s="323"/>
      <c r="S230" s="323"/>
      <c r="T230" s="323"/>
      <c r="U230" s="323"/>
      <c r="V230" s="323"/>
      <c r="W230" s="323"/>
      <c r="X230" s="323"/>
      <c r="Y230" s="323"/>
      <c r="Z230" s="323"/>
      <c r="AA230" s="323"/>
      <c r="AB230" s="323"/>
      <c r="AC230" s="323"/>
    </row>
    <row r="231" spans="1:29" x14ac:dyDescent="0.2">
      <c r="A231" t="s">
        <v>36</v>
      </c>
      <c r="K231"/>
      <c r="L231" s="323"/>
      <c r="M231" s="323"/>
      <c r="N231" s="323"/>
      <c r="O231" s="323"/>
      <c r="P231" s="323"/>
      <c r="Q231" s="323"/>
      <c r="R231" s="323"/>
      <c r="S231" s="323"/>
      <c r="T231" s="323"/>
      <c r="U231" s="323"/>
      <c r="V231" s="323"/>
      <c r="W231" s="323"/>
      <c r="X231" s="323"/>
      <c r="Y231" s="323"/>
      <c r="Z231" s="323"/>
      <c r="AA231" s="323"/>
      <c r="AB231" s="323"/>
      <c r="AC231" s="323"/>
    </row>
    <row r="232" spans="1:29" x14ac:dyDescent="0.2">
      <c r="A232" t="s">
        <v>36</v>
      </c>
      <c r="K232"/>
      <c r="L232" s="323"/>
      <c r="M232" s="323"/>
      <c r="N232" s="323"/>
      <c r="O232" s="323"/>
      <c r="P232" s="323"/>
      <c r="Q232" s="323"/>
      <c r="R232" s="323"/>
      <c r="S232" s="323"/>
      <c r="T232" s="323"/>
      <c r="U232" s="323"/>
      <c r="V232" s="323"/>
      <c r="W232" s="323"/>
      <c r="X232" s="323"/>
      <c r="Y232" s="323"/>
      <c r="Z232" s="323"/>
      <c r="AA232" s="323"/>
      <c r="AB232" s="323"/>
      <c r="AC232" s="323"/>
    </row>
    <row r="233" spans="1:29" x14ac:dyDescent="0.2">
      <c r="A233" t="s">
        <v>36</v>
      </c>
      <c r="K233"/>
      <c r="L233" s="323"/>
      <c r="M233" s="323"/>
      <c r="N233" s="323"/>
      <c r="O233" s="323"/>
      <c r="P233" s="323"/>
      <c r="Q233" s="323"/>
      <c r="R233" s="323"/>
      <c r="S233" s="323"/>
      <c r="T233" s="323"/>
      <c r="U233" s="323"/>
      <c r="V233" s="323"/>
      <c r="W233" s="323"/>
      <c r="X233" s="323"/>
      <c r="Y233" s="323"/>
      <c r="Z233" s="323"/>
      <c r="AA233" s="323"/>
      <c r="AB233" s="323"/>
      <c r="AC233" s="323"/>
    </row>
    <row r="234" spans="1:29" x14ac:dyDescent="0.2">
      <c r="A234" t="s">
        <v>36</v>
      </c>
      <c r="K234"/>
      <c r="L234" s="323"/>
      <c r="M234" s="323"/>
      <c r="N234" s="323"/>
      <c r="O234" s="323"/>
      <c r="P234" s="323"/>
      <c r="Q234" s="323"/>
      <c r="R234" s="323"/>
      <c r="S234" s="323"/>
      <c r="T234" s="323"/>
      <c r="U234" s="323"/>
      <c r="V234" s="323"/>
      <c r="W234" s="323"/>
      <c r="X234" s="323"/>
      <c r="Y234" s="323"/>
      <c r="Z234" s="323"/>
      <c r="AA234" s="323"/>
      <c r="AB234" s="323"/>
      <c r="AC234" s="323"/>
    </row>
    <row r="235" spans="1:29" x14ac:dyDescent="0.2">
      <c r="A235" t="s">
        <v>36</v>
      </c>
      <c r="K235"/>
      <c r="L235" s="323"/>
      <c r="M235" s="323"/>
      <c r="N235" s="323"/>
      <c r="O235" s="323"/>
      <c r="P235" s="323"/>
      <c r="Q235" s="323"/>
      <c r="R235" s="323"/>
      <c r="S235" s="323"/>
      <c r="T235" s="323"/>
      <c r="U235" s="323"/>
      <c r="V235" s="323"/>
      <c r="W235" s="323"/>
      <c r="X235" s="323"/>
      <c r="Y235" s="323"/>
      <c r="Z235" s="323"/>
      <c r="AA235" s="323"/>
      <c r="AB235" s="323"/>
      <c r="AC235" s="323"/>
    </row>
    <row r="236" spans="1:29" x14ac:dyDescent="0.2">
      <c r="A236" t="s">
        <v>36</v>
      </c>
      <c r="K236"/>
      <c r="L236" s="323"/>
      <c r="M236" s="323"/>
      <c r="N236" s="323"/>
      <c r="O236" s="323"/>
      <c r="P236" s="323"/>
      <c r="Q236" s="323"/>
      <c r="R236" s="323"/>
      <c r="S236" s="323"/>
      <c r="T236" s="323"/>
      <c r="U236" s="323"/>
      <c r="V236" s="323"/>
      <c r="W236" s="323"/>
      <c r="X236" s="323"/>
      <c r="Y236" s="323"/>
      <c r="Z236" s="323"/>
      <c r="AA236" s="323"/>
      <c r="AB236" s="323"/>
      <c r="AC236" s="323"/>
    </row>
    <row r="237" spans="1:29" x14ac:dyDescent="0.2">
      <c r="A237" t="s">
        <v>36</v>
      </c>
      <c r="K237"/>
      <c r="L237" s="323"/>
      <c r="M237" s="323"/>
      <c r="N237" s="323"/>
      <c r="O237" s="323"/>
      <c r="P237" s="323"/>
      <c r="Q237" s="323"/>
      <c r="R237" s="323"/>
      <c r="S237" s="323"/>
      <c r="T237" s="323"/>
      <c r="U237" s="323"/>
      <c r="V237" s="323"/>
      <c r="W237" s="323"/>
      <c r="X237" s="323"/>
      <c r="Y237" s="323"/>
      <c r="Z237" s="323"/>
      <c r="AA237" s="323"/>
      <c r="AB237" s="323"/>
      <c r="AC237" s="323"/>
    </row>
    <row r="238" spans="1:29" x14ac:dyDescent="0.2">
      <c r="A238" t="s">
        <v>36</v>
      </c>
      <c r="K238"/>
      <c r="L238" s="323"/>
      <c r="M238" s="323"/>
      <c r="N238" s="323"/>
      <c r="O238" s="323"/>
      <c r="P238" s="323"/>
      <c r="Q238" s="323"/>
      <c r="R238" s="323"/>
      <c r="S238" s="323"/>
      <c r="T238" s="323"/>
      <c r="U238" s="323"/>
      <c r="V238" s="323"/>
      <c r="W238" s="323"/>
      <c r="X238" s="323"/>
      <c r="Y238" s="323"/>
      <c r="Z238" s="323"/>
      <c r="AA238" s="323"/>
      <c r="AB238" s="323"/>
      <c r="AC238" s="323"/>
    </row>
    <row r="239" spans="1:29" x14ac:dyDescent="0.2">
      <c r="A239" t="s">
        <v>36</v>
      </c>
      <c r="K239"/>
      <c r="L239" s="323"/>
      <c r="M239" s="323"/>
      <c r="N239" s="323"/>
      <c r="O239" s="323"/>
      <c r="P239" s="323"/>
      <c r="Q239" s="323"/>
      <c r="R239" s="323"/>
      <c r="S239" s="323"/>
      <c r="T239" s="323"/>
      <c r="U239" s="323"/>
      <c r="V239" s="323"/>
      <c r="W239" s="323"/>
      <c r="X239" s="323"/>
      <c r="Y239" s="323"/>
      <c r="Z239" s="323"/>
      <c r="AA239" s="323"/>
      <c r="AB239" s="323"/>
      <c r="AC239" s="323"/>
    </row>
    <row r="240" spans="1:29" x14ac:dyDescent="0.2">
      <c r="A240" t="s">
        <v>36</v>
      </c>
      <c r="K240"/>
      <c r="L240" s="323"/>
      <c r="M240" s="323"/>
      <c r="N240" s="323"/>
      <c r="O240" s="323"/>
      <c r="P240" s="323"/>
      <c r="Q240" s="323"/>
      <c r="R240" s="323"/>
      <c r="S240" s="323"/>
      <c r="T240" s="323"/>
      <c r="U240" s="323"/>
      <c r="V240" s="323"/>
      <c r="W240" s="323"/>
      <c r="X240" s="323"/>
      <c r="Y240" s="323"/>
      <c r="Z240" s="323"/>
      <c r="AA240" s="323"/>
      <c r="AB240" s="323"/>
      <c r="AC240" s="323"/>
    </row>
    <row r="241" spans="1:29" x14ac:dyDescent="0.2">
      <c r="A241" t="s">
        <v>36</v>
      </c>
      <c r="K241"/>
      <c r="L241" s="323"/>
      <c r="M241" s="323"/>
      <c r="N241" s="323"/>
      <c r="O241" s="323"/>
      <c r="P241" s="323"/>
      <c r="Q241" s="323"/>
      <c r="R241" s="323"/>
      <c r="S241" s="323"/>
      <c r="T241" s="323"/>
      <c r="U241" s="323"/>
      <c r="V241" s="323"/>
      <c r="W241" s="323"/>
      <c r="X241" s="323"/>
      <c r="Y241" s="323"/>
      <c r="Z241" s="323"/>
      <c r="AA241" s="323"/>
      <c r="AB241" s="323"/>
      <c r="AC241" s="323"/>
    </row>
    <row r="242" spans="1:29" x14ac:dyDescent="0.2">
      <c r="A242" t="s">
        <v>36</v>
      </c>
      <c r="K242"/>
      <c r="L242" s="323"/>
      <c r="M242" s="323"/>
      <c r="N242" s="323"/>
      <c r="O242" s="323"/>
      <c r="P242" s="323"/>
      <c r="Q242" s="323"/>
      <c r="R242" s="323"/>
      <c r="S242" s="323"/>
      <c r="T242" s="323"/>
      <c r="U242" s="323"/>
      <c r="V242" s="323"/>
      <c r="W242" s="323"/>
      <c r="X242" s="323"/>
      <c r="Y242" s="323"/>
      <c r="Z242" s="323"/>
      <c r="AA242" s="323"/>
      <c r="AB242" s="323"/>
      <c r="AC242" s="323"/>
    </row>
    <row r="243" spans="1:29" x14ac:dyDescent="0.2">
      <c r="A243" t="s">
        <v>36</v>
      </c>
      <c r="K243"/>
      <c r="L243" s="323"/>
      <c r="M243" s="323"/>
      <c r="N243" s="323"/>
      <c r="O243" s="323"/>
      <c r="P243" s="323"/>
      <c r="Q243" s="323"/>
      <c r="R243" s="323"/>
      <c r="S243" s="323"/>
      <c r="T243" s="323"/>
      <c r="U243" s="323"/>
      <c r="V243" s="323"/>
      <c r="W243" s="323"/>
      <c r="X243" s="323"/>
      <c r="Y243" s="323"/>
      <c r="Z243" s="323"/>
      <c r="AA243" s="323"/>
      <c r="AB243" s="323"/>
      <c r="AC243" s="323"/>
    </row>
    <row r="244" spans="1:29" x14ac:dyDescent="0.2">
      <c r="A244" t="s">
        <v>36</v>
      </c>
      <c r="K244"/>
      <c r="L244" s="323"/>
      <c r="M244" s="323"/>
      <c r="N244" s="323"/>
      <c r="O244" s="323"/>
      <c r="P244" s="323"/>
      <c r="Q244" s="323"/>
      <c r="R244" s="323"/>
      <c r="S244" s="323"/>
      <c r="T244" s="323"/>
      <c r="U244" s="323"/>
      <c r="V244" s="323"/>
      <c r="W244" s="323"/>
      <c r="X244" s="323"/>
      <c r="Y244" s="323"/>
      <c r="Z244" s="323"/>
      <c r="AA244" s="323"/>
      <c r="AB244" s="323"/>
      <c r="AC244" s="323"/>
    </row>
    <row r="245" spans="1:29" x14ac:dyDescent="0.2">
      <c r="A245" t="s">
        <v>36</v>
      </c>
      <c r="K245"/>
      <c r="L245" s="323"/>
      <c r="M245" s="323"/>
      <c r="N245" s="323"/>
      <c r="O245" s="323"/>
      <c r="P245" s="323"/>
      <c r="Q245" s="323"/>
      <c r="R245" s="323"/>
      <c r="S245" s="323"/>
      <c r="T245" s="323"/>
      <c r="U245" s="323"/>
      <c r="V245" s="323"/>
      <c r="W245" s="323"/>
      <c r="X245" s="323"/>
      <c r="Y245" s="323"/>
      <c r="Z245" s="323"/>
      <c r="AA245" s="323"/>
      <c r="AB245" s="323"/>
      <c r="AC245" s="323"/>
    </row>
    <row r="246" spans="1:29" x14ac:dyDescent="0.2">
      <c r="A246" t="s">
        <v>36</v>
      </c>
      <c r="K246"/>
      <c r="L246" s="323"/>
      <c r="M246" s="323"/>
      <c r="N246" s="323"/>
      <c r="O246" s="323"/>
      <c r="P246" s="323"/>
      <c r="Q246" s="323"/>
      <c r="R246" s="323"/>
      <c r="S246" s="323"/>
      <c r="T246" s="323"/>
      <c r="U246" s="323"/>
      <c r="V246" s="323"/>
      <c r="W246" s="323"/>
      <c r="X246" s="323"/>
      <c r="Y246" s="323"/>
      <c r="Z246" s="323"/>
      <c r="AA246" s="323"/>
      <c r="AB246" s="323"/>
      <c r="AC246" s="323"/>
    </row>
    <row r="247" spans="1:29" x14ac:dyDescent="0.2">
      <c r="A247" t="s">
        <v>36</v>
      </c>
      <c r="K247"/>
      <c r="L247" s="323"/>
      <c r="M247" s="323"/>
      <c r="N247" s="323"/>
      <c r="O247" s="323"/>
      <c r="P247" s="323"/>
      <c r="Q247" s="323"/>
      <c r="R247" s="323"/>
      <c r="S247" s="323"/>
      <c r="T247" s="323"/>
      <c r="U247" s="323"/>
      <c r="V247" s="323"/>
      <c r="W247" s="323"/>
      <c r="X247" s="323"/>
      <c r="Y247" s="323"/>
      <c r="Z247" s="323"/>
      <c r="AA247" s="323"/>
      <c r="AB247" s="323"/>
      <c r="AC247" s="323"/>
    </row>
    <row r="248" spans="1:29" x14ac:dyDescent="0.2">
      <c r="A248" t="s">
        <v>36</v>
      </c>
      <c r="K248"/>
      <c r="L248" s="323"/>
      <c r="M248" s="323"/>
      <c r="N248" s="323"/>
      <c r="O248" s="323"/>
      <c r="P248" s="323"/>
      <c r="Q248" s="323"/>
      <c r="R248" s="323"/>
      <c r="S248" s="323"/>
      <c r="T248" s="323"/>
      <c r="U248" s="323"/>
      <c r="V248" s="323"/>
      <c r="W248" s="323"/>
      <c r="X248" s="323"/>
      <c r="Y248" s="324"/>
      <c r="Z248" s="323"/>
      <c r="AA248" s="323"/>
      <c r="AB248" s="323"/>
      <c r="AC248" s="323"/>
    </row>
    <row r="249" spans="1:29" x14ac:dyDescent="0.2">
      <c r="A249" t="s">
        <v>36</v>
      </c>
      <c r="K249"/>
    </row>
    <row r="250" spans="1:29" x14ac:dyDescent="0.2">
      <c r="A250" t="s">
        <v>36</v>
      </c>
      <c r="K250"/>
    </row>
    <row r="251" spans="1:29" x14ac:dyDescent="0.2">
      <c r="A251" t="s">
        <v>36</v>
      </c>
      <c r="K251"/>
    </row>
    <row r="252" spans="1:29" x14ac:dyDescent="0.2">
      <c r="A252" t="s">
        <v>36</v>
      </c>
      <c r="K252"/>
    </row>
    <row r="253" spans="1:29" x14ac:dyDescent="0.2">
      <c r="A253" t="s">
        <v>36</v>
      </c>
      <c r="K253"/>
    </row>
    <row r="254" spans="1:29" x14ac:dyDescent="0.2">
      <c r="A254" t="s">
        <v>36</v>
      </c>
      <c r="K254"/>
    </row>
    <row r="255" spans="1:29" x14ac:dyDescent="0.2">
      <c r="A255" t="s">
        <v>36</v>
      </c>
      <c r="K255"/>
    </row>
    <row r="256" spans="1:29" x14ac:dyDescent="0.2">
      <c r="A256" t="s">
        <v>36</v>
      </c>
      <c r="K256"/>
    </row>
    <row r="257" spans="1:11" x14ac:dyDescent="0.2">
      <c r="A257" t="s">
        <v>36</v>
      </c>
      <c r="K257"/>
    </row>
    <row r="258" spans="1:11" x14ac:dyDescent="0.2">
      <c r="A258" t="s">
        <v>36</v>
      </c>
      <c r="K258"/>
    </row>
    <row r="259" spans="1:11" x14ac:dyDescent="0.2">
      <c r="A259" t="s">
        <v>36</v>
      </c>
      <c r="K259"/>
    </row>
    <row r="260" spans="1:11" x14ac:dyDescent="0.2">
      <c r="A260" t="s">
        <v>36</v>
      </c>
      <c r="K260"/>
    </row>
    <row r="261" spans="1:11" x14ac:dyDescent="0.2">
      <c r="A261" t="s">
        <v>36</v>
      </c>
      <c r="K261"/>
    </row>
    <row r="262" spans="1:11" x14ac:dyDescent="0.2">
      <c r="A262" t="s">
        <v>36</v>
      </c>
      <c r="K262"/>
    </row>
    <row r="263" spans="1:11" x14ac:dyDescent="0.2">
      <c r="A263" t="s">
        <v>36</v>
      </c>
      <c r="K263"/>
    </row>
    <row r="264" spans="1:11" x14ac:dyDescent="0.2">
      <c r="A264" t="s">
        <v>36</v>
      </c>
      <c r="K264"/>
    </row>
    <row r="265" spans="1:11" x14ac:dyDescent="0.2">
      <c r="A265" t="s">
        <v>36</v>
      </c>
      <c r="K265"/>
    </row>
    <row r="266" spans="1:11" x14ac:dyDescent="0.2">
      <c r="A266" t="s">
        <v>36</v>
      </c>
      <c r="K266"/>
    </row>
    <row r="267" spans="1:11" x14ac:dyDescent="0.2">
      <c r="A267" t="s">
        <v>36</v>
      </c>
      <c r="K267"/>
    </row>
    <row r="268" spans="1:11" x14ac:dyDescent="0.2">
      <c r="A268" t="s">
        <v>36</v>
      </c>
      <c r="K268"/>
    </row>
    <row r="269" spans="1:11" x14ac:dyDescent="0.2">
      <c r="A269" t="s">
        <v>36</v>
      </c>
      <c r="K269"/>
    </row>
    <row r="270" spans="1:11" x14ac:dyDescent="0.2">
      <c r="A270" t="s">
        <v>36</v>
      </c>
      <c r="K270"/>
    </row>
    <row r="271" spans="1:11" x14ac:dyDescent="0.2">
      <c r="A271" t="s">
        <v>36</v>
      </c>
      <c r="K271"/>
    </row>
    <row r="272" spans="1:11" x14ac:dyDescent="0.2">
      <c r="A272" t="s">
        <v>36</v>
      </c>
      <c r="K272"/>
    </row>
    <row r="273" spans="1:11" x14ac:dyDescent="0.2">
      <c r="A273" t="s">
        <v>36</v>
      </c>
      <c r="K273"/>
    </row>
    <row r="274" spans="1:11" x14ac:dyDescent="0.2">
      <c r="A274" t="s">
        <v>36</v>
      </c>
      <c r="K274"/>
    </row>
    <row r="275" spans="1:11" x14ac:dyDescent="0.2">
      <c r="A275" t="s">
        <v>36</v>
      </c>
      <c r="K275"/>
    </row>
    <row r="276" spans="1:11" x14ac:dyDescent="0.2">
      <c r="A276" t="s">
        <v>36</v>
      </c>
      <c r="K276"/>
    </row>
    <row r="277" spans="1:11" x14ac:dyDescent="0.2">
      <c r="A277" t="s">
        <v>36</v>
      </c>
      <c r="K277"/>
    </row>
    <row r="278" spans="1:11" x14ac:dyDescent="0.2">
      <c r="A278" t="s">
        <v>36</v>
      </c>
      <c r="K278"/>
    </row>
    <row r="279" spans="1:11" x14ac:dyDescent="0.2">
      <c r="A279" t="s">
        <v>36</v>
      </c>
      <c r="K279"/>
    </row>
    <row r="280" spans="1:11" x14ac:dyDescent="0.2">
      <c r="A280" t="s">
        <v>36</v>
      </c>
      <c r="K280"/>
    </row>
    <row r="281" spans="1:11" x14ac:dyDescent="0.2">
      <c r="A281" t="s">
        <v>36</v>
      </c>
      <c r="K281"/>
    </row>
    <row r="282" spans="1:11" x14ac:dyDescent="0.2">
      <c r="A282" t="s">
        <v>36</v>
      </c>
      <c r="K282"/>
    </row>
    <row r="283" spans="1:11" x14ac:dyDescent="0.2">
      <c r="A283" t="s">
        <v>36</v>
      </c>
      <c r="K283"/>
    </row>
    <row r="284" spans="1:11" x14ac:dyDescent="0.2">
      <c r="A284" t="s">
        <v>36</v>
      </c>
      <c r="K284"/>
    </row>
    <row r="285" spans="1:11" x14ac:dyDescent="0.2">
      <c r="A285" t="s">
        <v>36</v>
      </c>
      <c r="K285"/>
    </row>
    <row r="286" spans="1:11" x14ac:dyDescent="0.2">
      <c r="A286" t="s">
        <v>36</v>
      </c>
      <c r="K286"/>
    </row>
    <row r="287" spans="1:11" x14ac:dyDescent="0.2">
      <c r="A287" t="s">
        <v>36</v>
      </c>
      <c r="K287"/>
    </row>
    <row r="288" spans="1:11" x14ac:dyDescent="0.2">
      <c r="A288" t="s">
        <v>36</v>
      </c>
      <c r="K288"/>
    </row>
    <row r="289" spans="1:11" x14ac:dyDescent="0.2">
      <c r="A289" t="s">
        <v>36</v>
      </c>
      <c r="K289"/>
    </row>
    <row r="290" spans="1:11" x14ac:dyDescent="0.2">
      <c r="A290" t="s">
        <v>36</v>
      </c>
      <c r="K290"/>
    </row>
    <row r="291" spans="1:11" x14ac:dyDescent="0.2">
      <c r="A291" t="s">
        <v>36</v>
      </c>
      <c r="K291"/>
    </row>
    <row r="292" spans="1:11" x14ac:dyDescent="0.2">
      <c r="A292" t="s">
        <v>36</v>
      </c>
      <c r="K292"/>
    </row>
    <row r="293" spans="1:11" x14ac:dyDescent="0.2">
      <c r="A293" t="s">
        <v>36</v>
      </c>
      <c r="K293"/>
    </row>
    <row r="294" spans="1:11" x14ac:dyDescent="0.2">
      <c r="A294" t="s">
        <v>36</v>
      </c>
      <c r="K294"/>
    </row>
    <row r="295" spans="1:11" x14ac:dyDescent="0.2">
      <c r="A295" t="s">
        <v>36</v>
      </c>
      <c r="K295"/>
    </row>
    <row r="296" spans="1:11" x14ac:dyDescent="0.2">
      <c r="A296" t="s">
        <v>36</v>
      </c>
      <c r="K296"/>
    </row>
    <row r="297" spans="1:11" x14ac:dyDescent="0.2">
      <c r="A297" t="s">
        <v>36</v>
      </c>
      <c r="K297"/>
    </row>
    <row r="298" spans="1:11" x14ac:dyDescent="0.2">
      <c r="A298" t="s">
        <v>36</v>
      </c>
      <c r="K298"/>
    </row>
    <row r="299" spans="1:11" x14ac:dyDescent="0.2">
      <c r="A299" t="s">
        <v>36</v>
      </c>
      <c r="K299"/>
    </row>
    <row r="300" spans="1:11" x14ac:dyDescent="0.2">
      <c r="A300" t="s">
        <v>36</v>
      </c>
      <c r="K300"/>
    </row>
    <row r="301" spans="1:11" x14ac:dyDescent="0.2">
      <c r="A301" t="s">
        <v>36</v>
      </c>
      <c r="K301"/>
    </row>
    <row r="302" spans="1:11" x14ac:dyDescent="0.2">
      <c r="A302" t="s">
        <v>36</v>
      </c>
      <c r="K302"/>
    </row>
    <row r="303" spans="1:11" x14ac:dyDescent="0.2">
      <c r="A303" t="s">
        <v>36</v>
      </c>
      <c r="K303"/>
    </row>
    <row r="304" spans="1:11" x14ac:dyDescent="0.2">
      <c r="A304" t="s">
        <v>36</v>
      </c>
      <c r="K304"/>
    </row>
    <row r="305" spans="1:32" x14ac:dyDescent="0.2">
      <c r="A305" t="s">
        <v>36</v>
      </c>
      <c r="K305"/>
    </row>
    <row r="306" spans="1:32" x14ac:dyDescent="0.2">
      <c r="A306" t="s">
        <v>36</v>
      </c>
      <c r="K306"/>
    </row>
    <row r="307" spans="1:32" x14ac:dyDescent="0.2">
      <c r="A307" t="s">
        <v>36</v>
      </c>
      <c r="K307"/>
      <c r="AF307" s="174"/>
    </row>
    <row r="308" spans="1:32" x14ac:dyDescent="0.2">
      <c r="A308" t="s">
        <v>36</v>
      </c>
      <c r="K308"/>
    </row>
    <row r="309" spans="1:32" x14ac:dyDescent="0.2">
      <c r="A309" t="s">
        <v>36</v>
      </c>
      <c r="K309"/>
    </row>
    <row r="310" spans="1:32" x14ac:dyDescent="0.2">
      <c r="A310" t="s">
        <v>36</v>
      </c>
      <c r="K310"/>
    </row>
    <row r="311" spans="1:32" x14ac:dyDescent="0.2">
      <c r="A311" t="s">
        <v>36</v>
      </c>
      <c r="K311"/>
    </row>
    <row r="312" spans="1:32" x14ac:dyDescent="0.2">
      <c r="A312" t="s">
        <v>36</v>
      </c>
      <c r="K312"/>
    </row>
    <row r="313" spans="1:32" x14ac:dyDescent="0.2">
      <c r="A313" t="s">
        <v>36</v>
      </c>
      <c r="K313"/>
    </row>
    <row r="314" spans="1:32" x14ac:dyDescent="0.2">
      <c r="A314" t="s">
        <v>36</v>
      </c>
      <c r="K314"/>
    </row>
    <row r="315" spans="1:32" x14ac:dyDescent="0.2">
      <c r="A315" t="s">
        <v>36</v>
      </c>
      <c r="K315"/>
    </row>
    <row r="316" spans="1:32" x14ac:dyDescent="0.2">
      <c r="A316" t="s">
        <v>36</v>
      </c>
      <c r="K316"/>
    </row>
    <row r="317" spans="1:32" x14ac:dyDescent="0.2">
      <c r="A317" t="s">
        <v>36</v>
      </c>
      <c r="K317"/>
    </row>
    <row r="318" spans="1:32" x14ac:dyDescent="0.2">
      <c r="A318" t="s">
        <v>36</v>
      </c>
      <c r="K318"/>
    </row>
    <row r="319" spans="1:32" x14ac:dyDescent="0.2">
      <c r="A319" t="s">
        <v>36</v>
      </c>
      <c r="K319"/>
    </row>
    <row r="320" spans="1:32" x14ac:dyDescent="0.2">
      <c r="A320" t="s">
        <v>36</v>
      </c>
      <c r="K320"/>
    </row>
    <row r="321" spans="1:11" x14ac:dyDescent="0.2">
      <c r="A321" t="s">
        <v>36</v>
      </c>
      <c r="K321"/>
    </row>
    <row r="322" spans="1:11" x14ac:dyDescent="0.2">
      <c r="A322" t="s">
        <v>36</v>
      </c>
      <c r="K322"/>
    </row>
    <row r="323" spans="1:11" x14ac:dyDescent="0.2">
      <c r="A323" t="s">
        <v>36</v>
      </c>
      <c r="K323"/>
    </row>
    <row r="324" spans="1:11" x14ac:dyDescent="0.2">
      <c r="A324" t="s">
        <v>36</v>
      </c>
      <c r="K324"/>
    </row>
    <row r="325" spans="1:11" x14ac:dyDescent="0.2">
      <c r="A325" t="s">
        <v>36</v>
      </c>
      <c r="K325"/>
    </row>
    <row r="326" spans="1:11" x14ac:dyDescent="0.2">
      <c r="A326" t="s">
        <v>36</v>
      </c>
      <c r="K326"/>
    </row>
    <row r="327" spans="1:11" x14ac:dyDescent="0.2">
      <c r="A327" t="s">
        <v>36</v>
      </c>
      <c r="K327"/>
    </row>
    <row r="328" spans="1:11" x14ac:dyDescent="0.2">
      <c r="A328" t="s">
        <v>36</v>
      </c>
      <c r="K328"/>
    </row>
    <row r="329" spans="1:11" x14ac:dyDescent="0.2">
      <c r="A329" t="s">
        <v>36</v>
      </c>
      <c r="K329"/>
    </row>
    <row r="330" spans="1:11" x14ac:dyDescent="0.2">
      <c r="A330" t="s">
        <v>36</v>
      </c>
      <c r="K330"/>
    </row>
    <row r="331" spans="1:11" x14ac:dyDescent="0.2">
      <c r="A331" t="s">
        <v>36</v>
      </c>
      <c r="K331"/>
    </row>
    <row r="332" spans="1:11" x14ac:dyDescent="0.2">
      <c r="A332" t="s">
        <v>36</v>
      </c>
      <c r="K332"/>
    </row>
    <row r="333" spans="1:11" x14ac:dyDescent="0.2">
      <c r="A333" t="s">
        <v>36</v>
      </c>
      <c r="K333"/>
    </row>
    <row r="334" spans="1:11" x14ac:dyDescent="0.2">
      <c r="A334" t="s">
        <v>36</v>
      </c>
      <c r="K334"/>
    </row>
    <row r="335" spans="1:11" x14ac:dyDescent="0.2">
      <c r="A335" t="s">
        <v>36</v>
      </c>
      <c r="K335"/>
    </row>
    <row r="336" spans="1:11" x14ac:dyDescent="0.2">
      <c r="A336" t="s">
        <v>36</v>
      </c>
      <c r="K336"/>
    </row>
    <row r="337" spans="1:11" x14ac:dyDescent="0.2">
      <c r="A337" t="s">
        <v>36</v>
      </c>
      <c r="K337"/>
    </row>
    <row r="338" spans="1:11" x14ac:dyDescent="0.2">
      <c r="A338" t="s">
        <v>36</v>
      </c>
      <c r="K338"/>
    </row>
    <row r="339" spans="1:11" x14ac:dyDescent="0.2">
      <c r="A339" t="s">
        <v>36</v>
      </c>
      <c r="K339"/>
    </row>
    <row r="340" spans="1:11" x14ac:dyDescent="0.2">
      <c r="A340" t="s">
        <v>36</v>
      </c>
      <c r="K340"/>
    </row>
    <row r="341" spans="1:11" x14ac:dyDescent="0.2">
      <c r="A341" t="s">
        <v>36</v>
      </c>
      <c r="K341"/>
    </row>
    <row r="342" spans="1:11" x14ac:dyDescent="0.2">
      <c r="A342" t="s">
        <v>36</v>
      </c>
      <c r="K342"/>
    </row>
    <row r="343" spans="1:11" x14ac:dyDescent="0.2">
      <c r="A343" t="s">
        <v>36</v>
      </c>
      <c r="K343"/>
    </row>
    <row r="344" spans="1:11" x14ac:dyDescent="0.2">
      <c r="A344" t="s">
        <v>36</v>
      </c>
      <c r="K344"/>
    </row>
    <row r="345" spans="1:11" x14ac:dyDescent="0.2">
      <c r="A345" t="s">
        <v>36</v>
      </c>
      <c r="K345"/>
    </row>
    <row r="346" spans="1:11" x14ac:dyDescent="0.2">
      <c r="A346" t="s">
        <v>36</v>
      </c>
      <c r="K346"/>
    </row>
    <row r="347" spans="1:11" x14ac:dyDescent="0.2">
      <c r="A347" t="s">
        <v>36</v>
      </c>
      <c r="K347"/>
    </row>
    <row r="348" spans="1:11" x14ac:dyDescent="0.2">
      <c r="A348" t="s">
        <v>36</v>
      </c>
      <c r="K348"/>
    </row>
    <row r="349" spans="1:11" x14ac:dyDescent="0.2">
      <c r="A349" t="s">
        <v>36</v>
      </c>
      <c r="K349"/>
    </row>
    <row r="350" spans="1:11" x14ac:dyDescent="0.2">
      <c r="A350" t="s">
        <v>36</v>
      </c>
      <c r="K350"/>
    </row>
    <row r="351" spans="1:11" x14ac:dyDescent="0.2">
      <c r="A351" t="s">
        <v>36</v>
      </c>
      <c r="K351"/>
    </row>
    <row r="352" spans="1:11" x14ac:dyDescent="0.2">
      <c r="A352" t="s">
        <v>36</v>
      </c>
      <c r="K352"/>
    </row>
    <row r="353" spans="1:11" x14ac:dyDescent="0.2">
      <c r="A353" t="s">
        <v>36</v>
      </c>
      <c r="K353"/>
    </row>
    <row r="354" spans="1:11" x14ac:dyDescent="0.2">
      <c r="A354" t="s">
        <v>36</v>
      </c>
      <c r="K354"/>
    </row>
    <row r="355" spans="1:11" x14ac:dyDescent="0.2">
      <c r="A355" t="s">
        <v>36</v>
      </c>
      <c r="K355"/>
    </row>
    <row r="356" spans="1:11" x14ac:dyDescent="0.2">
      <c r="A356" t="s">
        <v>36</v>
      </c>
      <c r="K356"/>
    </row>
    <row r="357" spans="1:11" x14ac:dyDescent="0.2">
      <c r="A357" t="s">
        <v>36</v>
      </c>
      <c r="K357"/>
    </row>
    <row r="358" spans="1:11" x14ac:dyDescent="0.2">
      <c r="A358" t="s">
        <v>36</v>
      </c>
      <c r="K358"/>
    </row>
    <row r="359" spans="1:11" x14ac:dyDescent="0.2">
      <c r="A359" t="s">
        <v>36</v>
      </c>
      <c r="K359"/>
    </row>
    <row r="360" spans="1:11" x14ac:dyDescent="0.2">
      <c r="A360" t="s">
        <v>36</v>
      </c>
      <c r="K360"/>
    </row>
    <row r="361" spans="1:11" x14ac:dyDescent="0.2">
      <c r="A361" t="s">
        <v>36</v>
      </c>
      <c r="K361"/>
    </row>
    <row r="362" spans="1:11" x14ac:dyDescent="0.2">
      <c r="A362" t="s">
        <v>36</v>
      </c>
      <c r="K362"/>
    </row>
    <row r="363" spans="1:11" x14ac:dyDescent="0.2">
      <c r="A363" t="s">
        <v>36</v>
      </c>
      <c r="K363"/>
    </row>
    <row r="364" spans="1:11" x14ac:dyDescent="0.2">
      <c r="A364" t="s">
        <v>36</v>
      </c>
      <c r="K364"/>
    </row>
    <row r="365" spans="1:11" x14ac:dyDescent="0.2">
      <c r="A365" t="s">
        <v>36</v>
      </c>
      <c r="K365"/>
    </row>
    <row r="366" spans="1:11" x14ac:dyDescent="0.2">
      <c r="A366" t="s">
        <v>36</v>
      </c>
      <c r="K366"/>
    </row>
    <row r="367" spans="1:11" x14ac:dyDescent="0.2">
      <c r="A367" t="s">
        <v>36</v>
      </c>
      <c r="K367"/>
    </row>
    <row r="368" spans="1:11" x14ac:dyDescent="0.2">
      <c r="A368" t="s">
        <v>36</v>
      </c>
      <c r="K368"/>
    </row>
    <row r="369" spans="1:32" x14ac:dyDescent="0.2">
      <c r="A369" t="s">
        <v>36</v>
      </c>
      <c r="K369"/>
    </row>
    <row r="370" spans="1:32" x14ac:dyDescent="0.2">
      <c r="A370" t="s">
        <v>36</v>
      </c>
      <c r="K370"/>
    </row>
    <row r="371" spans="1:32" x14ac:dyDescent="0.2">
      <c r="A371" t="s">
        <v>36</v>
      </c>
      <c r="K371"/>
    </row>
    <row r="372" spans="1:32" x14ac:dyDescent="0.2">
      <c r="A372" t="s">
        <v>36</v>
      </c>
      <c r="K372"/>
    </row>
    <row r="373" spans="1:32" x14ac:dyDescent="0.2">
      <c r="A373" t="s">
        <v>36</v>
      </c>
      <c r="K373"/>
      <c r="AF373" s="174"/>
    </row>
    <row r="374" spans="1:32" x14ac:dyDescent="0.2">
      <c r="A374" t="s">
        <v>36</v>
      </c>
      <c r="K374"/>
    </row>
    <row r="375" spans="1:32" x14ac:dyDescent="0.2">
      <c r="A375" t="s">
        <v>36</v>
      </c>
      <c r="K375"/>
    </row>
    <row r="376" spans="1:32" x14ac:dyDescent="0.2">
      <c r="A376" t="s">
        <v>36</v>
      </c>
      <c r="K376"/>
    </row>
    <row r="377" spans="1:32" x14ac:dyDescent="0.2">
      <c r="A377" t="s">
        <v>36</v>
      </c>
      <c r="K377"/>
    </row>
    <row r="378" spans="1:32" x14ac:dyDescent="0.2">
      <c r="A378" t="s">
        <v>36</v>
      </c>
      <c r="K378"/>
    </row>
    <row r="379" spans="1:32" x14ac:dyDescent="0.2">
      <c r="A379" t="s">
        <v>36</v>
      </c>
      <c r="K379"/>
    </row>
    <row r="380" spans="1:32" x14ac:dyDescent="0.2">
      <c r="A380" t="s">
        <v>36</v>
      </c>
      <c r="K380"/>
    </row>
    <row r="381" spans="1:32" x14ac:dyDescent="0.2">
      <c r="A381" t="s">
        <v>36</v>
      </c>
      <c r="K381"/>
    </row>
    <row r="382" spans="1:32" x14ac:dyDescent="0.2">
      <c r="A382" t="s">
        <v>36</v>
      </c>
      <c r="K382"/>
    </row>
    <row r="383" spans="1:32" x14ac:dyDescent="0.2">
      <c r="A383" t="s">
        <v>36</v>
      </c>
      <c r="K383"/>
    </row>
    <row r="384" spans="1:32" x14ac:dyDescent="0.2">
      <c r="A384" t="s">
        <v>36</v>
      </c>
      <c r="K384"/>
    </row>
    <row r="385" spans="1:11" x14ac:dyDescent="0.2">
      <c r="A385" t="s">
        <v>36</v>
      </c>
      <c r="K385"/>
    </row>
    <row r="386" spans="1:11" x14ac:dyDescent="0.2">
      <c r="K386"/>
    </row>
    <row r="387" spans="1:11" x14ac:dyDescent="0.2">
      <c r="K387"/>
    </row>
    <row r="388" spans="1:11" x14ac:dyDescent="0.2">
      <c r="K388"/>
    </row>
    <row r="389" spans="1:11" x14ac:dyDescent="0.2">
      <c r="K389"/>
    </row>
    <row r="390" spans="1:11" x14ac:dyDescent="0.2">
      <c r="K390"/>
    </row>
    <row r="391" spans="1:11" x14ac:dyDescent="0.2">
      <c r="K391"/>
    </row>
    <row r="392" spans="1:11" x14ac:dyDescent="0.2">
      <c r="K392"/>
    </row>
    <row r="393" spans="1:11" x14ac:dyDescent="0.2">
      <c r="K393"/>
    </row>
    <row r="394" spans="1:11" x14ac:dyDescent="0.2">
      <c r="K394"/>
    </row>
    <row r="395" spans="1:11" x14ac:dyDescent="0.2">
      <c r="K395"/>
    </row>
    <row r="396" spans="1:11" x14ac:dyDescent="0.2">
      <c r="K396"/>
    </row>
    <row r="397" spans="1:11" x14ac:dyDescent="0.2">
      <c r="K397"/>
    </row>
    <row r="398" spans="1:11" x14ac:dyDescent="0.2">
      <c r="K398"/>
    </row>
    <row r="399" spans="1:11" x14ac:dyDescent="0.2">
      <c r="K399"/>
    </row>
    <row r="400" spans="1:11" x14ac:dyDescent="0.2">
      <c r="K400"/>
    </row>
    <row r="401" spans="11:11" x14ac:dyDescent="0.2">
      <c r="K401"/>
    </row>
    <row r="402" spans="11:11" x14ac:dyDescent="0.2">
      <c r="K402"/>
    </row>
    <row r="403" spans="11:11" x14ac:dyDescent="0.2">
      <c r="K403"/>
    </row>
    <row r="404" spans="11:11" x14ac:dyDescent="0.2">
      <c r="K404"/>
    </row>
    <row r="405" spans="11:11" x14ac:dyDescent="0.2">
      <c r="K405"/>
    </row>
    <row r="406" spans="11:11" x14ac:dyDescent="0.2">
      <c r="K406"/>
    </row>
    <row r="407" spans="11:11" x14ac:dyDescent="0.2">
      <c r="K407"/>
    </row>
    <row r="408" spans="11:11" x14ac:dyDescent="0.2">
      <c r="K408"/>
    </row>
    <row r="409" spans="11:11" x14ac:dyDescent="0.2">
      <c r="K409"/>
    </row>
    <row r="410" spans="11:11" x14ac:dyDescent="0.2">
      <c r="K410"/>
    </row>
    <row r="411" spans="11:11" x14ac:dyDescent="0.2">
      <c r="K411"/>
    </row>
    <row r="412" spans="11:11" x14ac:dyDescent="0.2">
      <c r="K412"/>
    </row>
    <row r="413" spans="11:11" x14ac:dyDescent="0.2">
      <c r="K413"/>
    </row>
    <row r="414" spans="11:11" x14ac:dyDescent="0.2">
      <c r="K414"/>
    </row>
    <row r="415" spans="11:11" x14ac:dyDescent="0.2">
      <c r="K415"/>
    </row>
    <row r="416" spans="11:11" x14ac:dyDescent="0.2">
      <c r="K416"/>
    </row>
    <row r="417" spans="11:11" x14ac:dyDescent="0.2">
      <c r="K417"/>
    </row>
    <row r="418" spans="11:11" x14ac:dyDescent="0.2">
      <c r="K418"/>
    </row>
    <row r="419" spans="11:11" x14ac:dyDescent="0.2">
      <c r="K419"/>
    </row>
    <row r="420" spans="11:11" x14ac:dyDescent="0.2">
      <c r="K420"/>
    </row>
    <row r="421" spans="11:11" x14ac:dyDescent="0.2">
      <c r="K421"/>
    </row>
    <row r="422" spans="11:11" x14ac:dyDescent="0.2">
      <c r="K422"/>
    </row>
    <row r="423" spans="11:11" x14ac:dyDescent="0.2">
      <c r="K423"/>
    </row>
    <row r="424" spans="11:11" x14ac:dyDescent="0.2">
      <c r="K424"/>
    </row>
    <row r="425" spans="11:11" x14ac:dyDescent="0.2">
      <c r="K425"/>
    </row>
    <row r="426" spans="11:11" x14ac:dyDescent="0.2">
      <c r="K426"/>
    </row>
    <row r="427" spans="11:11" x14ac:dyDescent="0.2">
      <c r="K427"/>
    </row>
    <row r="428" spans="11:11" x14ac:dyDescent="0.2">
      <c r="K428"/>
    </row>
    <row r="429" spans="11:11" x14ac:dyDescent="0.2">
      <c r="K429"/>
    </row>
    <row r="430" spans="11:11" x14ac:dyDescent="0.2">
      <c r="K430"/>
    </row>
    <row r="431" spans="11:11" x14ac:dyDescent="0.2">
      <c r="K431"/>
    </row>
    <row r="432" spans="11:11" x14ac:dyDescent="0.2">
      <c r="K432"/>
    </row>
    <row r="433" spans="11:11" x14ac:dyDescent="0.2">
      <c r="K433"/>
    </row>
    <row r="434" spans="11:11" x14ac:dyDescent="0.2">
      <c r="K434"/>
    </row>
    <row r="435" spans="11:11" x14ac:dyDescent="0.2">
      <c r="K435"/>
    </row>
    <row r="436" spans="11:11" x14ac:dyDescent="0.2">
      <c r="K436"/>
    </row>
    <row r="437" spans="11:11" x14ac:dyDescent="0.2">
      <c r="K437"/>
    </row>
    <row r="438" spans="11:11" x14ac:dyDescent="0.2">
      <c r="K438"/>
    </row>
    <row r="439" spans="11:11" x14ac:dyDescent="0.2">
      <c r="K439"/>
    </row>
    <row r="440" spans="11:11" x14ac:dyDescent="0.2">
      <c r="K440"/>
    </row>
    <row r="441" spans="11:11" x14ac:dyDescent="0.2">
      <c r="K441"/>
    </row>
    <row r="442" spans="11:11" x14ac:dyDescent="0.2">
      <c r="K442"/>
    </row>
    <row r="443" spans="11:11" x14ac:dyDescent="0.2">
      <c r="K443"/>
    </row>
    <row r="444" spans="11:11" x14ac:dyDescent="0.2">
      <c r="K444"/>
    </row>
    <row r="445" spans="11:11" x14ac:dyDescent="0.2">
      <c r="K445"/>
    </row>
    <row r="446" spans="11:11" x14ac:dyDescent="0.2">
      <c r="K446"/>
    </row>
    <row r="447" spans="11:11" x14ac:dyDescent="0.2">
      <c r="K447"/>
    </row>
    <row r="448" spans="11:11" x14ac:dyDescent="0.2">
      <c r="K448"/>
    </row>
    <row r="449" spans="11:11" x14ac:dyDescent="0.2">
      <c r="K449"/>
    </row>
    <row r="450" spans="11:11" x14ac:dyDescent="0.2">
      <c r="K450"/>
    </row>
    <row r="451" spans="11:11" x14ac:dyDescent="0.2">
      <c r="K451"/>
    </row>
    <row r="452" spans="11:11" x14ac:dyDescent="0.2">
      <c r="K452"/>
    </row>
    <row r="453" spans="11:11" x14ac:dyDescent="0.2">
      <c r="K453"/>
    </row>
    <row r="454" spans="11:11" x14ac:dyDescent="0.2">
      <c r="K454"/>
    </row>
    <row r="455" spans="11:11" x14ac:dyDescent="0.2">
      <c r="K455"/>
    </row>
    <row r="456" spans="11:11" x14ac:dyDescent="0.2">
      <c r="K456"/>
    </row>
    <row r="457" spans="11:11" x14ac:dyDescent="0.2">
      <c r="K457"/>
    </row>
    <row r="458" spans="11:11" x14ac:dyDescent="0.2">
      <c r="K458"/>
    </row>
    <row r="459" spans="11:11" x14ac:dyDescent="0.2">
      <c r="K459"/>
    </row>
    <row r="460" spans="11:11" x14ac:dyDescent="0.2">
      <c r="K460"/>
    </row>
    <row r="461" spans="11:11" x14ac:dyDescent="0.2">
      <c r="K461"/>
    </row>
    <row r="462" spans="11:11" x14ac:dyDescent="0.2">
      <c r="K462"/>
    </row>
    <row r="463" spans="11:11" x14ac:dyDescent="0.2">
      <c r="K463"/>
    </row>
    <row r="464" spans="11:11"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76" spans="11:11" x14ac:dyDescent="0.2">
      <c r="K476"/>
    </row>
    <row r="477" spans="11:11" x14ac:dyDescent="0.2">
      <c r="K477"/>
    </row>
    <row r="478" spans="11:11" x14ac:dyDescent="0.2">
      <c r="K478"/>
    </row>
    <row r="479" spans="11:11" x14ac:dyDescent="0.2">
      <c r="K479"/>
    </row>
    <row r="480" spans="11:11" x14ac:dyDescent="0.2">
      <c r="K480"/>
    </row>
    <row r="481" spans="11:11" x14ac:dyDescent="0.2">
      <c r="K481"/>
    </row>
    <row r="482" spans="11:11" x14ac:dyDescent="0.2">
      <c r="K482"/>
    </row>
    <row r="483" spans="11:11" x14ac:dyDescent="0.2">
      <c r="K483"/>
    </row>
    <row r="484" spans="11:11" x14ac:dyDescent="0.2">
      <c r="K484"/>
    </row>
    <row r="485" spans="11:11" x14ac:dyDescent="0.2">
      <c r="K485"/>
    </row>
    <row r="486" spans="11:11" x14ac:dyDescent="0.2">
      <c r="K486"/>
    </row>
    <row r="487" spans="11:11" x14ac:dyDescent="0.2">
      <c r="K487"/>
    </row>
    <row r="488" spans="11:11" x14ac:dyDescent="0.2">
      <c r="K488"/>
    </row>
    <row r="489" spans="11:11" x14ac:dyDescent="0.2">
      <c r="K489"/>
    </row>
    <row r="490" spans="11:11" x14ac:dyDescent="0.2">
      <c r="K490"/>
    </row>
    <row r="491" spans="11:11" x14ac:dyDescent="0.2">
      <c r="K491"/>
    </row>
    <row r="492" spans="11:11" x14ac:dyDescent="0.2">
      <c r="K492"/>
    </row>
    <row r="493" spans="11:11" x14ac:dyDescent="0.2">
      <c r="K493"/>
    </row>
    <row r="494" spans="11:11" x14ac:dyDescent="0.2">
      <c r="K494"/>
    </row>
    <row r="495" spans="11:11" x14ac:dyDescent="0.2">
      <c r="K495"/>
    </row>
    <row r="496" spans="11:11" x14ac:dyDescent="0.2">
      <c r="K496"/>
    </row>
    <row r="497" spans="11:11" x14ac:dyDescent="0.2">
      <c r="K497"/>
    </row>
    <row r="498" spans="11:11" x14ac:dyDescent="0.2">
      <c r="K498"/>
    </row>
    <row r="499" spans="11:11" x14ac:dyDescent="0.2">
      <c r="K499"/>
    </row>
    <row r="500" spans="11:11" x14ac:dyDescent="0.2">
      <c r="K500"/>
    </row>
    <row r="501" spans="11:11" x14ac:dyDescent="0.2">
      <c r="K501"/>
    </row>
    <row r="502" spans="11:11" x14ac:dyDescent="0.2">
      <c r="K502"/>
    </row>
    <row r="503" spans="11:11" x14ac:dyDescent="0.2">
      <c r="K503"/>
    </row>
    <row r="504" spans="11:11" x14ac:dyDescent="0.2">
      <c r="K504"/>
    </row>
    <row r="505" spans="11:11" x14ac:dyDescent="0.2">
      <c r="K505"/>
    </row>
    <row r="506" spans="11:11" x14ac:dyDescent="0.2">
      <c r="K506"/>
    </row>
    <row r="507" spans="11:11" x14ac:dyDescent="0.2">
      <c r="K507"/>
    </row>
    <row r="508" spans="11:11" x14ac:dyDescent="0.2">
      <c r="K508"/>
    </row>
    <row r="509" spans="11:11" x14ac:dyDescent="0.2">
      <c r="K509"/>
    </row>
    <row r="510" spans="11:11" x14ac:dyDescent="0.2">
      <c r="K510"/>
    </row>
    <row r="511" spans="11:11" x14ac:dyDescent="0.2">
      <c r="K511"/>
    </row>
    <row r="512" spans="11:11" x14ac:dyDescent="0.2">
      <c r="K512"/>
    </row>
    <row r="513" spans="11:11" x14ac:dyDescent="0.2">
      <c r="K513"/>
    </row>
    <row r="514" spans="11:11" x14ac:dyDescent="0.2">
      <c r="K514"/>
    </row>
    <row r="515" spans="11:11" x14ac:dyDescent="0.2">
      <c r="K515"/>
    </row>
    <row r="516" spans="11:11" x14ac:dyDescent="0.2">
      <c r="K516"/>
    </row>
    <row r="517" spans="11:11" x14ac:dyDescent="0.2">
      <c r="K517"/>
    </row>
    <row r="518" spans="11:11" x14ac:dyDescent="0.2">
      <c r="K518"/>
    </row>
    <row r="519" spans="11:11" x14ac:dyDescent="0.2">
      <c r="K519"/>
    </row>
    <row r="520" spans="11:11" x14ac:dyDescent="0.2">
      <c r="K520"/>
    </row>
    <row r="521" spans="11:11" x14ac:dyDescent="0.2">
      <c r="K521"/>
    </row>
    <row r="522" spans="11:11" x14ac:dyDescent="0.2">
      <c r="K522"/>
    </row>
    <row r="523" spans="11:11" x14ac:dyDescent="0.2">
      <c r="K523"/>
    </row>
    <row r="524" spans="11:11" x14ac:dyDescent="0.2">
      <c r="K524"/>
    </row>
    <row r="525" spans="11:11" x14ac:dyDescent="0.2">
      <c r="K525"/>
    </row>
    <row r="526" spans="11:11" x14ac:dyDescent="0.2">
      <c r="K526"/>
    </row>
    <row r="527" spans="11:11" x14ac:dyDescent="0.2">
      <c r="K527"/>
    </row>
    <row r="528" spans="11:11" x14ac:dyDescent="0.2">
      <c r="K528"/>
    </row>
    <row r="529" spans="11:11" x14ac:dyDescent="0.2">
      <c r="K529"/>
    </row>
    <row r="530" spans="11:11" x14ac:dyDescent="0.2">
      <c r="K530"/>
    </row>
    <row r="531" spans="11:11" x14ac:dyDescent="0.2">
      <c r="K531"/>
    </row>
    <row r="532" spans="11:11" x14ac:dyDescent="0.2">
      <c r="K532"/>
    </row>
    <row r="533" spans="11:11" x14ac:dyDescent="0.2">
      <c r="K533"/>
    </row>
    <row r="534" spans="11:11" x14ac:dyDescent="0.2">
      <c r="K534"/>
    </row>
    <row r="535" spans="11:11" x14ac:dyDescent="0.2">
      <c r="K535"/>
    </row>
    <row r="536" spans="11:11" x14ac:dyDescent="0.2">
      <c r="K536"/>
    </row>
    <row r="537" spans="11:11" x14ac:dyDescent="0.2">
      <c r="K537"/>
    </row>
    <row r="538" spans="11:11" x14ac:dyDescent="0.2">
      <c r="K538"/>
    </row>
    <row r="539" spans="11:11" x14ac:dyDescent="0.2">
      <c r="K539"/>
    </row>
    <row r="540" spans="11:11" x14ac:dyDescent="0.2">
      <c r="K540"/>
    </row>
    <row r="541" spans="11:11" x14ac:dyDescent="0.2">
      <c r="K541"/>
    </row>
    <row r="542" spans="11:11" x14ac:dyDescent="0.2">
      <c r="K542"/>
    </row>
    <row r="543" spans="11:11" x14ac:dyDescent="0.2">
      <c r="K543"/>
    </row>
    <row r="544" spans="11:11" x14ac:dyDescent="0.2">
      <c r="K544"/>
    </row>
    <row r="545" spans="11:11" x14ac:dyDescent="0.2">
      <c r="K545"/>
    </row>
    <row r="546" spans="11:11" x14ac:dyDescent="0.2">
      <c r="K546"/>
    </row>
    <row r="547" spans="11:11" x14ac:dyDescent="0.2">
      <c r="K547"/>
    </row>
    <row r="594" spans="32:32" x14ac:dyDescent="0.2">
      <c r="AF594" s="174"/>
    </row>
    <row r="596" spans="32:32" x14ac:dyDescent="0.2">
      <c r="AF596" s="174"/>
    </row>
    <row r="599" spans="32:32" x14ac:dyDescent="0.2">
      <c r="AF599" s="174"/>
    </row>
    <row r="610" spans="32:32" x14ac:dyDescent="0.2">
      <c r="AF610" s="174"/>
    </row>
    <row r="739" spans="32:32" x14ac:dyDescent="0.2">
      <c r="AF739" s="174"/>
    </row>
    <row r="805" spans="32:32" x14ac:dyDescent="0.2">
      <c r="AF805" s="174"/>
    </row>
    <row r="893" spans="32:32" x14ac:dyDescent="0.2">
      <c r="AF893" s="174"/>
    </row>
    <row r="940" spans="32:32" x14ac:dyDescent="0.2">
      <c r="AF940" s="174"/>
    </row>
  </sheetData>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G411"/>
  <sheetViews>
    <sheetView topLeftCell="B103" zoomScale="90" zoomScaleNormal="90" workbookViewId="0">
      <selection activeCell="L146" sqref="L146:AC157"/>
    </sheetView>
  </sheetViews>
  <sheetFormatPr baseColWidth="10" defaultColWidth="8.83203125" defaultRowHeight="16" x14ac:dyDescent="0.2"/>
  <cols>
    <col min="1" max="1" width="3.1640625" bestFit="1" customWidth="1"/>
    <col min="2" max="2" width="4.83203125" bestFit="1" customWidth="1"/>
    <col min="3" max="3" width="4" bestFit="1" customWidth="1"/>
    <col min="4" max="4" width="2.1640625" bestFit="1" customWidth="1"/>
    <col min="5" max="5" width="3.33203125" bestFit="1" customWidth="1"/>
    <col min="6" max="6" width="57.83203125" bestFit="1" customWidth="1"/>
    <col min="7" max="7" width="10" bestFit="1" customWidth="1"/>
    <col min="8" max="9" width="3.1640625" bestFit="1" customWidth="1"/>
    <col min="10" max="10" width="10" bestFit="1" customWidth="1"/>
    <col min="11" max="11" width="4.1640625" style="131"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s>
  <sheetData>
    <row r="1" spans="1:32" s="129" customFormat="1" x14ac:dyDescent="0.2">
      <c r="A1" s="162" t="s">
        <v>176</v>
      </c>
      <c r="B1" s="129" t="s">
        <v>177</v>
      </c>
      <c r="C1" s="129" t="s">
        <v>178</v>
      </c>
      <c r="D1" s="162" t="s">
        <v>179</v>
      </c>
      <c r="E1" s="162" t="s">
        <v>180</v>
      </c>
      <c r="F1" s="162" t="s">
        <v>136</v>
      </c>
      <c r="G1" s="162" t="s">
        <v>181</v>
      </c>
      <c r="H1" s="162" t="s">
        <v>182</v>
      </c>
      <c r="I1" s="162" t="s">
        <v>183</v>
      </c>
      <c r="J1" s="129" t="s">
        <v>184</v>
      </c>
      <c r="K1" s="163" t="s">
        <v>185</v>
      </c>
      <c r="L1" s="162" t="s">
        <v>186</v>
      </c>
      <c r="M1" s="162" t="s">
        <v>187</v>
      </c>
      <c r="N1" s="162" t="s">
        <v>188</v>
      </c>
      <c r="O1" s="162" t="s">
        <v>189</v>
      </c>
      <c r="P1" s="162" t="s">
        <v>190</v>
      </c>
      <c r="Q1" s="129" t="s">
        <v>191</v>
      </c>
      <c r="R1" s="162" t="s">
        <v>192</v>
      </c>
      <c r="S1" s="162" t="s">
        <v>193</v>
      </c>
      <c r="T1" s="162" t="s">
        <v>130</v>
      </c>
      <c r="U1" s="162" t="s">
        <v>194</v>
      </c>
      <c r="V1" s="162" t="s">
        <v>195</v>
      </c>
      <c r="W1" s="162" t="s">
        <v>196</v>
      </c>
      <c r="X1" s="162" t="s">
        <v>197</v>
      </c>
      <c r="Y1" s="162" t="s">
        <v>16</v>
      </c>
      <c r="Z1" s="162" t="s">
        <v>198</v>
      </c>
      <c r="AA1" s="162" t="s">
        <v>199</v>
      </c>
      <c r="AB1" s="172" t="s">
        <v>200</v>
      </c>
      <c r="AC1" s="172" t="s">
        <v>201</v>
      </c>
      <c r="AD1" s="172" t="s">
        <v>202</v>
      </c>
      <c r="AE1" s="172" t="s">
        <v>203</v>
      </c>
      <c r="AF1" s="173" t="s">
        <v>221</v>
      </c>
    </row>
    <row r="2" spans="1:32" x14ac:dyDescent="0.2">
      <c r="A2" t="s">
        <v>37</v>
      </c>
      <c r="B2" t="s">
        <v>206</v>
      </c>
      <c r="C2" t="s">
        <v>207</v>
      </c>
      <c r="D2">
        <v>0</v>
      </c>
      <c r="E2" s="323" t="s">
        <v>302</v>
      </c>
      <c r="F2" s="323" t="s">
        <v>271</v>
      </c>
      <c r="K2">
        <v>110</v>
      </c>
      <c r="L2" s="323">
        <v>471440.84848500002</v>
      </c>
      <c r="M2" s="323">
        <v>38.334330000000001</v>
      </c>
      <c r="N2" s="323">
        <v>38.175215000000001</v>
      </c>
      <c r="O2" s="323">
        <v>38.465283999999997</v>
      </c>
      <c r="P2" s="323">
        <v>30.566067</v>
      </c>
      <c r="Q2" s="323">
        <v>19.626867000000001</v>
      </c>
      <c r="R2" s="323">
        <v>99.895932999999999</v>
      </c>
      <c r="S2" s="323">
        <v>99.871611999999999</v>
      </c>
      <c r="T2" s="323">
        <v>42.160831999999999</v>
      </c>
      <c r="U2" s="323">
        <v>35.709926000000003</v>
      </c>
      <c r="V2" s="323">
        <v>38.036470999999999</v>
      </c>
      <c r="W2" s="323">
        <v>37.897567000000002</v>
      </c>
      <c r="X2" s="323">
        <v>38.217204000000002</v>
      </c>
      <c r="Y2" s="323">
        <v>9.5200000000000005E-4</v>
      </c>
      <c r="Z2" s="323">
        <v>557898.9</v>
      </c>
      <c r="AA2" s="323">
        <v>76.798599999999993</v>
      </c>
      <c r="AB2" s="323">
        <v>11</v>
      </c>
      <c r="AC2" s="323">
        <v>17</v>
      </c>
    </row>
    <row r="3" spans="1:32" x14ac:dyDescent="0.2">
      <c r="A3" t="s">
        <v>37</v>
      </c>
      <c r="B3" t="s">
        <v>206</v>
      </c>
      <c r="C3" t="s">
        <v>207</v>
      </c>
      <c r="D3">
        <v>0</v>
      </c>
      <c r="E3" s="323" t="s">
        <v>302</v>
      </c>
      <c r="F3" s="323" t="s">
        <v>271</v>
      </c>
      <c r="K3">
        <v>135</v>
      </c>
      <c r="L3" s="323">
        <v>96884.993939000007</v>
      </c>
      <c r="M3" s="323">
        <v>35.568807999999997</v>
      </c>
      <c r="N3" s="323">
        <v>35.639594000000002</v>
      </c>
      <c r="O3" s="323">
        <v>36.664121999999999</v>
      </c>
      <c r="P3" s="323">
        <v>25.328479000000002</v>
      </c>
      <c r="Q3" s="323">
        <v>16.271922</v>
      </c>
      <c r="R3" s="323">
        <v>95.801867000000001</v>
      </c>
      <c r="S3" s="323">
        <v>93.842162999999999</v>
      </c>
      <c r="T3" s="323">
        <v>36.679307999999999</v>
      </c>
      <c r="U3" s="323">
        <v>33.527864000000001</v>
      </c>
      <c r="V3" s="323">
        <v>35.434876000000003</v>
      </c>
      <c r="W3" s="323">
        <v>35.535068000000003</v>
      </c>
      <c r="X3" s="323">
        <v>36.594893999999996</v>
      </c>
      <c r="Y3" s="323">
        <v>2.9390000000000002E-3</v>
      </c>
      <c r="Z3" s="323">
        <v>440749.1</v>
      </c>
      <c r="AA3" s="323">
        <v>38.891399999999997</v>
      </c>
      <c r="AB3" s="323">
        <v>14</v>
      </c>
      <c r="AC3" s="323">
        <v>17</v>
      </c>
    </row>
    <row r="4" spans="1:32" x14ac:dyDescent="0.2">
      <c r="A4" t="s">
        <v>37</v>
      </c>
      <c r="B4" t="s">
        <v>206</v>
      </c>
      <c r="C4" t="s">
        <v>207</v>
      </c>
      <c r="D4">
        <v>0</v>
      </c>
      <c r="E4" s="323" t="s">
        <v>302</v>
      </c>
      <c r="F4" s="323" t="s">
        <v>271</v>
      </c>
      <c r="K4">
        <v>160</v>
      </c>
      <c r="L4" s="323">
        <v>26875.381818000002</v>
      </c>
      <c r="M4" s="323">
        <v>33.381636</v>
      </c>
      <c r="N4" s="323">
        <v>34.763151999999998</v>
      </c>
      <c r="O4" s="323">
        <v>35.830275</v>
      </c>
      <c r="P4" s="323">
        <v>22.233022999999999</v>
      </c>
      <c r="Q4" s="323">
        <v>14.292843</v>
      </c>
      <c r="R4" s="323">
        <v>82.961633000000006</v>
      </c>
      <c r="S4" s="323">
        <v>80.832189999999997</v>
      </c>
      <c r="T4" s="323">
        <v>32.572794000000002</v>
      </c>
      <c r="U4" s="323">
        <v>32.319037999999999</v>
      </c>
      <c r="V4" s="323">
        <v>33.314697000000002</v>
      </c>
      <c r="W4" s="323">
        <v>34.747121999999997</v>
      </c>
      <c r="X4" s="323">
        <v>35.818800000000003</v>
      </c>
      <c r="Y4" s="323">
        <v>3.3289999999999999E-3</v>
      </c>
      <c r="Z4" s="323">
        <v>415164.1</v>
      </c>
      <c r="AA4" s="323">
        <v>28.875900000000001</v>
      </c>
      <c r="AB4" s="323">
        <v>13</v>
      </c>
      <c r="AC4" s="323">
        <v>16</v>
      </c>
    </row>
    <row r="5" spans="1:32" x14ac:dyDescent="0.2">
      <c r="A5" t="s">
        <v>37</v>
      </c>
      <c r="B5" t="s">
        <v>206</v>
      </c>
      <c r="C5" t="s">
        <v>207</v>
      </c>
      <c r="D5">
        <v>0</v>
      </c>
      <c r="E5" s="323" t="s">
        <v>302</v>
      </c>
      <c r="F5" s="323" t="s">
        <v>271</v>
      </c>
      <c r="K5">
        <v>185</v>
      </c>
      <c r="L5" s="323">
        <v>10312.606061</v>
      </c>
      <c r="M5" s="323">
        <v>30.860137999999999</v>
      </c>
      <c r="N5" s="323">
        <v>33.988311000000003</v>
      </c>
      <c r="O5" s="323">
        <v>34.939737000000001</v>
      </c>
      <c r="P5" s="323">
        <v>18.522617</v>
      </c>
      <c r="Q5" s="323">
        <v>12.025354</v>
      </c>
      <c r="R5" s="323">
        <v>63.287244999999999</v>
      </c>
      <c r="S5" s="323">
        <v>61.311611999999997</v>
      </c>
      <c r="T5" s="323">
        <v>28.461483999999999</v>
      </c>
      <c r="U5" s="323">
        <v>30.972272</v>
      </c>
      <c r="V5" s="323">
        <v>30.773005999999999</v>
      </c>
      <c r="W5" s="323">
        <v>33.977722999999997</v>
      </c>
      <c r="X5" s="323">
        <v>34.927447000000001</v>
      </c>
      <c r="Y5" s="323">
        <v>4.509E-3</v>
      </c>
      <c r="Z5" s="323">
        <v>211114.9</v>
      </c>
      <c r="AA5" s="323">
        <v>25.786200000000001</v>
      </c>
      <c r="AB5" s="323">
        <v>12</v>
      </c>
      <c r="AC5" s="323">
        <v>17</v>
      </c>
    </row>
    <row r="6" spans="1:32" x14ac:dyDescent="0.2">
      <c r="A6" t="s">
        <v>37</v>
      </c>
      <c r="B6" t="s">
        <v>206</v>
      </c>
      <c r="C6" t="s">
        <v>207</v>
      </c>
      <c r="D6">
        <v>0</v>
      </c>
      <c r="E6" s="323" t="s">
        <v>302</v>
      </c>
      <c r="F6" s="323" t="s">
        <v>271</v>
      </c>
      <c r="K6">
        <v>210</v>
      </c>
      <c r="L6" s="323">
        <v>4074.6545449999999</v>
      </c>
      <c r="M6" s="323">
        <v>27.997909</v>
      </c>
      <c r="N6" s="323">
        <v>32.928148999999998</v>
      </c>
      <c r="O6" s="323">
        <v>33.724893000000002</v>
      </c>
      <c r="P6" s="323">
        <v>14.122233</v>
      </c>
      <c r="Q6" s="323">
        <v>9.3741140000000005</v>
      </c>
      <c r="R6" s="323">
        <v>39.943085000000004</v>
      </c>
      <c r="S6" s="323">
        <v>38.589520999999998</v>
      </c>
      <c r="T6" s="323">
        <v>24.524823000000001</v>
      </c>
      <c r="U6" s="323">
        <v>29.23086</v>
      </c>
      <c r="V6" s="323">
        <v>27.895741000000001</v>
      </c>
      <c r="W6" s="323">
        <v>32.912669999999999</v>
      </c>
      <c r="X6" s="323">
        <v>33.704473999999998</v>
      </c>
      <c r="Y6" s="323">
        <v>1.5313999999999999E-2</v>
      </c>
      <c r="Z6" s="323">
        <v>92449.7</v>
      </c>
      <c r="AA6" s="323">
        <v>23.482700000000001</v>
      </c>
      <c r="AB6" s="323">
        <v>11</v>
      </c>
      <c r="AC6" s="323">
        <v>16</v>
      </c>
    </row>
    <row r="7" spans="1:32" x14ac:dyDescent="0.2">
      <c r="A7" t="s">
        <v>37</v>
      </c>
      <c r="B7" t="s">
        <v>206</v>
      </c>
      <c r="C7" t="s">
        <v>207</v>
      </c>
      <c r="D7">
        <v>0</v>
      </c>
      <c r="E7" s="323" t="s">
        <v>302</v>
      </c>
      <c r="F7" s="323" t="s">
        <v>271</v>
      </c>
      <c r="K7">
        <v>235</v>
      </c>
      <c r="L7" s="323">
        <v>1488.6303029999999</v>
      </c>
      <c r="M7" s="323">
        <v>25.206033000000001</v>
      </c>
      <c r="N7" s="323">
        <v>31.682639000000002</v>
      </c>
      <c r="O7" s="323">
        <v>32.303483999999997</v>
      </c>
      <c r="P7" s="323">
        <v>9.8881420000000002</v>
      </c>
      <c r="Q7" s="323">
        <v>6.922078</v>
      </c>
      <c r="R7" s="323">
        <v>19.853311999999999</v>
      </c>
      <c r="S7" s="323">
        <v>19.297566</v>
      </c>
      <c r="T7" s="323">
        <v>21.225781999999999</v>
      </c>
      <c r="U7" s="323">
        <v>27.277311999999998</v>
      </c>
      <c r="V7" s="323">
        <v>25.110503999999999</v>
      </c>
      <c r="W7" s="323">
        <v>31.664300999999998</v>
      </c>
      <c r="X7" s="323">
        <v>32.278495999999997</v>
      </c>
      <c r="Y7" s="323">
        <v>6.0155E-2</v>
      </c>
      <c r="Z7" s="323">
        <v>43842.400000000001</v>
      </c>
      <c r="AA7" s="323">
        <v>15.874599999999999</v>
      </c>
      <c r="AB7" s="323">
        <v>10</v>
      </c>
      <c r="AC7" s="323">
        <v>16</v>
      </c>
    </row>
    <row r="8" spans="1:32" x14ac:dyDescent="0.2">
      <c r="A8" t="s">
        <v>37</v>
      </c>
      <c r="B8" t="s">
        <v>206</v>
      </c>
      <c r="C8" t="s">
        <v>207</v>
      </c>
      <c r="D8">
        <v>0</v>
      </c>
      <c r="E8" s="323" t="s">
        <v>302</v>
      </c>
      <c r="F8" s="323" t="s">
        <v>272</v>
      </c>
      <c r="K8">
        <v>110</v>
      </c>
      <c r="L8" s="323">
        <v>189807.67595999999</v>
      </c>
      <c r="M8" s="323">
        <v>39.882551999999997</v>
      </c>
      <c r="N8" s="323">
        <v>40.397737999999997</v>
      </c>
      <c r="O8" s="323">
        <v>47.061619</v>
      </c>
      <c r="P8" s="323">
        <v>27.600055999999999</v>
      </c>
      <c r="Q8" s="323">
        <v>17.956033000000001</v>
      </c>
      <c r="R8" s="323">
        <v>92.047949000000003</v>
      </c>
      <c r="S8" s="323">
        <v>90.586779000000007</v>
      </c>
      <c r="T8" s="323">
        <v>41.780465</v>
      </c>
      <c r="U8" s="323">
        <v>39.192020999999997</v>
      </c>
      <c r="V8" s="323">
        <v>39.660556999999997</v>
      </c>
      <c r="W8" s="323">
        <v>40.170583999999998</v>
      </c>
      <c r="X8" s="323">
        <v>47.003838000000002</v>
      </c>
      <c r="Y8" s="323">
        <v>0.98460199999999998</v>
      </c>
      <c r="Z8" s="323">
        <v>400378.9</v>
      </c>
      <c r="AA8" s="323">
        <v>39.205800000000004</v>
      </c>
      <c r="AB8" s="323">
        <v>13</v>
      </c>
      <c r="AC8" s="323">
        <v>17</v>
      </c>
    </row>
    <row r="9" spans="1:32" x14ac:dyDescent="0.2">
      <c r="A9" t="s">
        <v>37</v>
      </c>
      <c r="B9" t="s">
        <v>206</v>
      </c>
      <c r="C9" t="s">
        <v>207</v>
      </c>
      <c r="D9">
        <v>0</v>
      </c>
      <c r="E9" s="323" t="s">
        <v>302</v>
      </c>
      <c r="F9" s="323" t="s">
        <v>272</v>
      </c>
      <c r="K9">
        <v>135</v>
      </c>
      <c r="L9" s="323">
        <v>22744.528199</v>
      </c>
      <c r="M9" s="323">
        <v>38.678891999999998</v>
      </c>
      <c r="N9" s="323">
        <v>38.049760999999997</v>
      </c>
      <c r="O9" s="323">
        <v>46.661985000000001</v>
      </c>
      <c r="P9" s="323">
        <v>24.126584000000001</v>
      </c>
      <c r="Q9" s="323">
        <v>16.229105000000001</v>
      </c>
      <c r="R9" s="323">
        <v>87.019244</v>
      </c>
      <c r="S9" s="323">
        <v>85.233586000000003</v>
      </c>
      <c r="T9" s="323">
        <v>39.217894000000001</v>
      </c>
      <c r="U9" s="323">
        <v>37.840034000000003</v>
      </c>
      <c r="V9" s="323">
        <v>38.635274000000003</v>
      </c>
      <c r="W9" s="323">
        <v>37.967821000000001</v>
      </c>
      <c r="X9" s="323">
        <v>46.657209000000002</v>
      </c>
      <c r="Y9" s="323">
        <v>1.3048059999999999</v>
      </c>
      <c r="Z9" s="323">
        <v>184993.3</v>
      </c>
      <c r="AA9" s="323">
        <v>22.1266</v>
      </c>
      <c r="AB9" s="323">
        <v>11</v>
      </c>
      <c r="AC9" s="323">
        <v>16</v>
      </c>
    </row>
    <row r="10" spans="1:32" x14ac:dyDescent="0.2">
      <c r="A10" t="s">
        <v>37</v>
      </c>
      <c r="B10" t="s">
        <v>206</v>
      </c>
      <c r="C10" t="s">
        <v>207</v>
      </c>
      <c r="D10">
        <v>0</v>
      </c>
      <c r="E10" s="323" t="s">
        <v>302</v>
      </c>
      <c r="F10" s="323" t="s">
        <v>272</v>
      </c>
      <c r="K10">
        <v>160</v>
      </c>
      <c r="L10" s="323">
        <v>2800.2106979999999</v>
      </c>
      <c r="M10" s="323">
        <v>38.137697000000003</v>
      </c>
      <c r="N10" s="323">
        <v>37.797333000000002</v>
      </c>
      <c r="O10" s="323">
        <v>46.425069000000001</v>
      </c>
      <c r="P10" s="323">
        <v>21.678398999999999</v>
      </c>
      <c r="Q10" s="323">
        <v>15.468715</v>
      </c>
      <c r="R10" s="323">
        <v>81.579768999999999</v>
      </c>
      <c r="S10" s="323">
        <v>79.598622000000006</v>
      </c>
      <c r="T10" s="323">
        <v>38.020384</v>
      </c>
      <c r="U10" s="323">
        <v>37.498775000000002</v>
      </c>
      <c r="V10" s="323">
        <v>38.134397</v>
      </c>
      <c r="W10" s="323">
        <v>37.793447999999998</v>
      </c>
      <c r="X10" s="323">
        <v>46.424444999999999</v>
      </c>
      <c r="Y10" s="323">
        <v>1.410587</v>
      </c>
      <c r="Z10" s="323">
        <v>115092.6</v>
      </c>
      <c r="AA10" s="323">
        <v>15.635300000000001</v>
      </c>
      <c r="AB10" s="323">
        <v>11</v>
      </c>
      <c r="AC10" s="323">
        <v>16</v>
      </c>
    </row>
    <row r="11" spans="1:32" x14ac:dyDescent="0.2">
      <c r="A11" t="s">
        <v>37</v>
      </c>
      <c r="B11" t="s">
        <v>206</v>
      </c>
      <c r="C11" t="s">
        <v>207</v>
      </c>
      <c r="D11">
        <v>0</v>
      </c>
      <c r="E11" s="323" t="s">
        <v>302</v>
      </c>
      <c r="F11" s="323" t="s">
        <v>272</v>
      </c>
      <c r="K11">
        <v>185</v>
      </c>
      <c r="L11" s="323">
        <v>629.95913199999995</v>
      </c>
      <c r="M11" s="323">
        <v>37.463650999999999</v>
      </c>
      <c r="N11" s="323">
        <v>37.700586999999999</v>
      </c>
      <c r="O11" s="323">
        <v>46.017400000000002</v>
      </c>
      <c r="P11" s="323">
        <v>19.031117999999999</v>
      </c>
      <c r="Q11" s="323">
        <v>14.597609</v>
      </c>
      <c r="R11" s="323">
        <v>73.552556999999993</v>
      </c>
      <c r="S11" s="323">
        <v>71.426940999999999</v>
      </c>
      <c r="T11" s="323">
        <v>36.578763000000002</v>
      </c>
      <c r="U11" s="323">
        <v>37.130035999999997</v>
      </c>
      <c r="V11" s="323">
        <v>37.458137999999998</v>
      </c>
      <c r="W11" s="323">
        <v>37.700512000000003</v>
      </c>
      <c r="X11" s="323">
        <v>46.016742000000001</v>
      </c>
      <c r="Y11" s="323">
        <v>1.5727089999999999</v>
      </c>
      <c r="Z11" s="323">
        <v>49865.9</v>
      </c>
      <c r="AA11" s="323">
        <v>11.438000000000001</v>
      </c>
      <c r="AB11" s="323">
        <v>10</v>
      </c>
      <c r="AC11" s="323">
        <v>16</v>
      </c>
    </row>
    <row r="12" spans="1:32" x14ac:dyDescent="0.2">
      <c r="A12" t="s">
        <v>37</v>
      </c>
      <c r="B12" t="s">
        <v>206</v>
      </c>
      <c r="C12" t="s">
        <v>207</v>
      </c>
      <c r="D12">
        <v>0</v>
      </c>
      <c r="E12" s="323" t="s">
        <v>302</v>
      </c>
      <c r="F12" s="323" t="s">
        <v>272</v>
      </c>
      <c r="K12">
        <v>210</v>
      </c>
      <c r="L12" s="323">
        <v>264.30297000000002</v>
      </c>
      <c r="M12" s="323">
        <v>36.371783000000001</v>
      </c>
      <c r="N12" s="323">
        <v>37.510334999999998</v>
      </c>
      <c r="O12" s="323">
        <v>45.171563999999996</v>
      </c>
      <c r="P12" s="323">
        <v>16.081417999999999</v>
      </c>
      <c r="Q12" s="323">
        <v>13.392502</v>
      </c>
      <c r="R12" s="323">
        <v>62.140484999999998</v>
      </c>
      <c r="S12" s="323">
        <v>59.819147000000001</v>
      </c>
      <c r="T12" s="323">
        <v>34.591282999999997</v>
      </c>
      <c r="U12" s="323">
        <v>36.482152999999997</v>
      </c>
      <c r="V12" s="323">
        <v>36.361553999999998</v>
      </c>
      <c r="W12" s="323">
        <v>37.510272000000001</v>
      </c>
      <c r="X12" s="323">
        <v>45.171197999999997</v>
      </c>
      <c r="Y12" s="323">
        <v>1.72692</v>
      </c>
      <c r="Z12" s="323">
        <v>22667.599999999999</v>
      </c>
      <c r="AA12" s="323">
        <v>10.047000000000001</v>
      </c>
      <c r="AB12" s="323">
        <v>10</v>
      </c>
      <c r="AC12" s="323">
        <v>16</v>
      </c>
    </row>
    <row r="13" spans="1:32" x14ac:dyDescent="0.2">
      <c r="A13" t="s">
        <v>37</v>
      </c>
      <c r="B13" t="s">
        <v>206</v>
      </c>
      <c r="C13" t="s">
        <v>207</v>
      </c>
      <c r="D13">
        <v>0</v>
      </c>
      <c r="E13" s="323" t="s">
        <v>302</v>
      </c>
      <c r="F13" s="323" t="s">
        <v>272</v>
      </c>
      <c r="K13">
        <v>235</v>
      </c>
      <c r="L13" s="323">
        <v>117.322677</v>
      </c>
      <c r="M13" s="323">
        <v>34.790258000000001</v>
      </c>
      <c r="N13" s="323">
        <v>37.101300000000002</v>
      </c>
      <c r="O13" s="323">
        <v>43.377735000000001</v>
      </c>
      <c r="P13" s="323">
        <v>13.398521000000001</v>
      </c>
      <c r="Q13" s="323">
        <v>12.046512</v>
      </c>
      <c r="R13" s="323">
        <v>46.579588000000001</v>
      </c>
      <c r="S13" s="323">
        <v>44.339105000000004</v>
      </c>
      <c r="T13" s="323">
        <v>32.219259999999998</v>
      </c>
      <c r="U13" s="323">
        <v>35.395074999999999</v>
      </c>
      <c r="V13" s="323">
        <v>34.770184</v>
      </c>
      <c r="W13" s="323">
        <v>37.101255000000002</v>
      </c>
      <c r="X13" s="323">
        <v>43.375613999999999</v>
      </c>
      <c r="Y13" s="323">
        <v>1.4504280000000001</v>
      </c>
      <c r="Z13" s="323">
        <v>14812.9</v>
      </c>
      <c r="AA13" s="323">
        <v>14.201499999999999</v>
      </c>
      <c r="AB13" s="323">
        <v>9</v>
      </c>
      <c r="AC13" s="323">
        <v>16</v>
      </c>
    </row>
    <row r="14" spans="1:32" x14ac:dyDescent="0.2">
      <c r="A14" t="s">
        <v>37</v>
      </c>
      <c r="B14" t="s">
        <v>206</v>
      </c>
      <c r="C14" t="s">
        <v>207</v>
      </c>
      <c r="D14">
        <v>0</v>
      </c>
      <c r="E14" s="323" t="s">
        <v>302</v>
      </c>
      <c r="F14" s="323" t="s">
        <v>273</v>
      </c>
      <c r="K14">
        <v>110</v>
      </c>
      <c r="L14" s="323">
        <v>20188.277177</v>
      </c>
      <c r="M14" s="323">
        <v>44.034592000000004</v>
      </c>
      <c r="N14" s="323">
        <v>49.737724</v>
      </c>
      <c r="O14" s="323">
        <v>49.205371999999997</v>
      </c>
      <c r="P14" s="323">
        <v>24.710350999999999</v>
      </c>
      <c r="Q14" s="323">
        <v>23.063973000000001</v>
      </c>
      <c r="R14" s="323">
        <v>99.909754000000007</v>
      </c>
      <c r="S14" s="323">
        <v>99.892604000000006</v>
      </c>
      <c r="T14" s="323">
        <v>44.560670999999999</v>
      </c>
      <c r="U14" s="323">
        <v>47.263165999999998</v>
      </c>
      <c r="V14" s="323">
        <v>43.851652000000001</v>
      </c>
      <c r="W14" s="323">
        <v>49.593980000000002</v>
      </c>
      <c r="X14" s="323">
        <v>49.008293000000002</v>
      </c>
      <c r="Y14" s="323">
        <v>0.88395599999999996</v>
      </c>
      <c r="Z14" s="323">
        <v>105318.1</v>
      </c>
      <c r="AA14" s="323">
        <v>14.818199999999999</v>
      </c>
      <c r="AB14" s="323">
        <v>8</v>
      </c>
      <c r="AC14" s="323">
        <v>7</v>
      </c>
    </row>
    <row r="15" spans="1:32" x14ac:dyDescent="0.2">
      <c r="A15" t="s">
        <v>37</v>
      </c>
      <c r="B15" t="s">
        <v>206</v>
      </c>
      <c r="C15" t="s">
        <v>207</v>
      </c>
      <c r="D15">
        <v>0</v>
      </c>
      <c r="E15" s="323" t="s">
        <v>302</v>
      </c>
      <c r="F15" s="323" t="s">
        <v>273</v>
      </c>
      <c r="K15">
        <v>135</v>
      </c>
      <c r="L15" s="323">
        <v>9668.3825269999998</v>
      </c>
      <c r="M15" s="323">
        <v>40.549531000000002</v>
      </c>
      <c r="N15" s="323">
        <v>46.714534</v>
      </c>
      <c r="O15" s="323">
        <v>45.957137000000003</v>
      </c>
      <c r="P15" s="323">
        <v>20.933392000000001</v>
      </c>
      <c r="Q15" s="323">
        <v>20.174493999999999</v>
      </c>
      <c r="R15" s="323">
        <v>99.813180000000003</v>
      </c>
      <c r="S15" s="323">
        <v>99.528795000000002</v>
      </c>
      <c r="T15" s="323">
        <v>40.196472999999997</v>
      </c>
      <c r="U15" s="323">
        <v>44.405662999999997</v>
      </c>
      <c r="V15" s="323">
        <v>40.394559999999998</v>
      </c>
      <c r="W15" s="323">
        <v>46.584124000000003</v>
      </c>
      <c r="X15" s="323">
        <v>45.767950999999996</v>
      </c>
      <c r="Y15" s="323">
        <v>1.0752679999999999</v>
      </c>
      <c r="Z15" s="323">
        <v>139080.1</v>
      </c>
      <c r="AA15" s="323">
        <v>10.5961</v>
      </c>
      <c r="AB15" s="323">
        <v>10</v>
      </c>
      <c r="AC15" s="323">
        <v>7</v>
      </c>
    </row>
    <row r="16" spans="1:32" x14ac:dyDescent="0.2">
      <c r="A16" t="s">
        <v>37</v>
      </c>
      <c r="B16" t="s">
        <v>206</v>
      </c>
      <c r="C16" t="s">
        <v>207</v>
      </c>
      <c r="D16">
        <v>0</v>
      </c>
      <c r="E16" s="323" t="s">
        <v>302</v>
      </c>
      <c r="F16" s="323" t="s">
        <v>273</v>
      </c>
      <c r="K16">
        <v>160</v>
      </c>
      <c r="L16" s="323">
        <v>4602.8226320000003</v>
      </c>
      <c r="M16" s="323">
        <v>37.064960999999997</v>
      </c>
      <c r="N16" s="323">
        <v>43.476044000000002</v>
      </c>
      <c r="O16" s="323">
        <v>42.531115999999997</v>
      </c>
      <c r="P16" s="323">
        <v>17.480461999999999</v>
      </c>
      <c r="Q16" s="323">
        <v>17.389963999999999</v>
      </c>
      <c r="R16" s="323">
        <v>94.045390999999995</v>
      </c>
      <c r="S16" s="323">
        <v>91.79616</v>
      </c>
      <c r="T16" s="323">
        <v>35.699722999999999</v>
      </c>
      <c r="U16" s="323">
        <v>41.474860999999997</v>
      </c>
      <c r="V16" s="323">
        <v>36.912387000000003</v>
      </c>
      <c r="W16" s="323">
        <v>43.344101999999999</v>
      </c>
      <c r="X16" s="323">
        <v>42.326098999999999</v>
      </c>
      <c r="Y16" s="323">
        <v>1.1986000000000001</v>
      </c>
      <c r="Z16" s="323">
        <v>126649.2</v>
      </c>
      <c r="AA16" s="323">
        <v>10.142799999999999</v>
      </c>
      <c r="AB16" s="323">
        <v>8</v>
      </c>
      <c r="AC16" s="323">
        <v>7</v>
      </c>
    </row>
    <row r="17" spans="1:29" x14ac:dyDescent="0.2">
      <c r="A17" t="s">
        <v>37</v>
      </c>
      <c r="B17" t="s">
        <v>206</v>
      </c>
      <c r="C17" t="s">
        <v>207</v>
      </c>
      <c r="D17">
        <v>0</v>
      </c>
      <c r="E17" s="323" t="s">
        <v>302</v>
      </c>
      <c r="F17" s="323" t="s">
        <v>273</v>
      </c>
      <c r="K17">
        <v>185</v>
      </c>
      <c r="L17" s="323">
        <v>2173.4992280000001</v>
      </c>
      <c r="M17" s="323">
        <v>33.601004000000003</v>
      </c>
      <c r="N17" s="323">
        <v>40.090316999999999</v>
      </c>
      <c r="O17" s="323">
        <v>39.010427999999997</v>
      </c>
      <c r="P17" s="323">
        <v>14.008353</v>
      </c>
      <c r="Q17" s="323">
        <v>14.424172</v>
      </c>
      <c r="R17" s="323">
        <v>78.298437000000007</v>
      </c>
      <c r="S17" s="323">
        <v>75.713775999999996</v>
      </c>
      <c r="T17" s="323">
        <v>31.145530000000001</v>
      </c>
      <c r="U17" s="323">
        <v>38.42221</v>
      </c>
      <c r="V17" s="323">
        <v>33.448712</v>
      </c>
      <c r="W17" s="323">
        <v>39.946033</v>
      </c>
      <c r="X17" s="323">
        <v>38.771687999999997</v>
      </c>
      <c r="Y17" s="323">
        <v>1.304902</v>
      </c>
      <c r="Z17" s="323">
        <v>76976.899999999994</v>
      </c>
      <c r="AA17" s="323">
        <v>8.2217000000000002</v>
      </c>
      <c r="AB17" s="323">
        <v>8</v>
      </c>
      <c r="AC17" s="323">
        <v>7</v>
      </c>
    </row>
    <row r="18" spans="1:29" x14ac:dyDescent="0.2">
      <c r="A18" t="s">
        <v>37</v>
      </c>
      <c r="B18" t="s">
        <v>206</v>
      </c>
      <c r="C18" t="s">
        <v>207</v>
      </c>
      <c r="D18">
        <v>0</v>
      </c>
      <c r="E18" s="323" t="s">
        <v>302</v>
      </c>
      <c r="F18" s="323" t="s">
        <v>273</v>
      </c>
      <c r="K18">
        <v>210</v>
      </c>
      <c r="L18" s="323">
        <v>965.93588199999999</v>
      </c>
      <c r="M18" s="323">
        <v>30.206603000000001</v>
      </c>
      <c r="N18" s="323">
        <v>36.544485000000002</v>
      </c>
      <c r="O18" s="323">
        <v>35.212766000000002</v>
      </c>
      <c r="P18" s="323">
        <v>10.667306</v>
      </c>
      <c r="Q18" s="323">
        <v>11.467858</v>
      </c>
      <c r="R18" s="323">
        <v>57.335366999999998</v>
      </c>
      <c r="S18" s="323">
        <v>55.121834</v>
      </c>
      <c r="T18" s="323">
        <v>26.818085</v>
      </c>
      <c r="U18" s="323">
        <v>35.140031999999998</v>
      </c>
      <c r="V18" s="323">
        <v>30.065995000000001</v>
      </c>
      <c r="W18" s="323">
        <v>36.381897000000002</v>
      </c>
      <c r="X18" s="323">
        <v>34.933293999999997</v>
      </c>
      <c r="Y18" s="323">
        <v>1.3615219999999999</v>
      </c>
      <c r="Z18" s="323">
        <v>40126.800000000003</v>
      </c>
      <c r="AA18" s="323">
        <v>7.6478999999999999</v>
      </c>
      <c r="AB18" s="323">
        <v>6</v>
      </c>
      <c r="AC18" s="323">
        <v>7</v>
      </c>
    </row>
    <row r="19" spans="1:29" x14ac:dyDescent="0.2">
      <c r="A19" t="s">
        <v>37</v>
      </c>
      <c r="B19" t="s">
        <v>206</v>
      </c>
      <c r="C19" t="s">
        <v>207</v>
      </c>
      <c r="D19">
        <v>0</v>
      </c>
      <c r="E19" s="323" t="s">
        <v>302</v>
      </c>
      <c r="F19" s="323" t="s">
        <v>273</v>
      </c>
      <c r="K19">
        <v>235</v>
      </c>
      <c r="L19" s="323">
        <v>406.63336700000002</v>
      </c>
      <c r="M19" s="323">
        <v>26.950993</v>
      </c>
      <c r="N19" s="323">
        <v>33.137394</v>
      </c>
      <c r="O19" s="323">
        <v>31.552482000000001</v>
      </c>
      <c r="P19" s="323">
        <v>7.8418900000000002</v>
      </c>
      <c r="Q19" s="323">
        <v>8.8543620000000001</v>
      </c>
      <c r="R19" s="323">
        <v>34.232681999999997</v>
      </c>
      <c r="S19" s="323">
        <v>32.932946000000001</v>
      </c>
      <c r="T19" s="323">
        <v>22.934211000000001</v>
      </c>
      <c r="U19" s="323">
        <v>31.86393</v>
      </c>
      <c r="V19" s="323">
        <v>26.816095000000001</v>
      </c>
      <c r="W19" s="323">
        <v>32.978883000000003</v>
      </c>
      <c r="X19" s="323">
        <v>31.234252999999999</v>
      </c>
      <c r="Y19" s="323">
        <v>1.459676</v>
      </c>
      <c r="Z19" s="323">
        <v>18722.900000000001</v>
      </c>
      <c r="AA19" s="323">
        <v>6.3459000000000003</v>
      </c>
      <c r="AB19" s="323">
        <v>5</v>
      </c>
      <c r="AC19" s="323">
        <v>7</v>
      </c>
    </row>
    <row r="20" spans="1:29" x14ac:dyDescent="0.2">
      <c r="A20" t="s">
        <v>37</v>
      </c>
      <c r="B20" t="s">
        <v>206</v>
      </c>
      <c r="C20" t="s">
        <v>207</v>
      </c>
      <c r="D20">
        <v>0</v>
      </c>
      <c r="E20" s="323" t="s">
        <v>302</v>
      </c>
      <c r="F20" s="323" t="s">
        <v>274</v>
      </c>
      <c r="K20">
        <v>110</v>
      </c>
      <c r="L20" s="323">
        <v>42285.284848000003</v>
      </c>
      <c r="M20" s="323">
        <v>41.547193999999998</v>
      </c>
      <c r="N20" s="323">
        <v>43.205765</v>
      </c>
      <c r="O20" s="323">
        <v>44.850859999999997</v>
      </c>
      <c r="P20" s="323">
        <v>31.918248999999999</v>
      </c>
      <c r="Q20" s="323">
        <v>28.995873</v>
      </c>
      <c r="R20" s="323">
        <v>95.768539000000004</v>
      </c>
      <c r="S20" s="323">
        <v>94.080982000000006</v>
      </c>
      <c r="T20" s="323">
        <v>50.494517999999999</v>
      </c>
      <c r="U20" s="323">
        <v>42.538401999999998</v>
      </c>
      <c r="V20" s="323">
        <v>41.347506000000003</v>
      </c>
      <c r="W20" s="323">
        <v>43.022778000000002</v>
      </c>
      <c r="X20" s="323">
        <v>44.717860999999999</v>
      </c>
      <c r="Y20" s="323">
        <v>4.3030000000000004E-3</v>
      </c>
      <c r="Z20" s="323">
        <v>68532.100000000006</v>
      </c>
      <c r="AA20" s="323">
        <v>9.5817999999999994</v>
      </c>
      <c r="AB20" s="323">
        <v>7</v>
      </c>
      <c r="AC20" s="323">
        <v>7</v>
      </c>
    </row>
    <row r="21" spans="1:29" x14ac:dyDescent="0.2">
      <c r="A21" t="s">
        <v>37</v>
      </c>
      <c r="B21" t="s">
        <v>206</v>
      </c>
      <c r="C21" t="s">
        <v>207</v>
      </c>
      <c r="D21">
        <v>0</v>
      </c>
      <c r="E21" s="323" t="s">
        <v>302</v>
      </c>
      <c r="F21" s="323" t="s">
        <v>274</v>
      </c>
      <c r="K21">
        <v>135</v>
      </c>
      <c r="L21" s="323">
        <v>20366.400000000001</v>
      </c>
      <c r="M21" s="323">
        <v>36.893436000000001</v>
      </c>
      <c r="N21" s="323">
        <v>39.610667999999997</v>
      </c>
      <c r="O21" s="323">
        <v>42.369320000000002</v>
      </c>
      <c r="P21" s="323">
        <v>27.001317</v>
      </c>
      <c r="Q21" s="323">
        <v>24.300438</v>
      </c>
      <c r="R21" s="323">
        <v>92.480971999999994</v>
      </c>
      <c r="S21" s="323">
        <v>90.44014</v>
      </c>
      <c r="T21" s="323">
        <v>43.791539999999998</v>
      </c>
      <c r="U21" s="323">
        <v>38.895347999999998</v>
      </c>
      <c r="V21" s="323">
        <v>36.701904999999996</v>
      </c>
      <c r="W21" s="323">
        <v>39.468783000000002</v>
      </c>
      <c r="X21" s="323">
        <v>42.318564000000002</v>
      </c>
      <c r="Y21" s="323">
        <v>1.7342E-2</v>
      </c>
      <c r="Z21" s="323">
        <v>90659.6</v>
      </c>
      <c r="AA21" s="323">
        <v>6.5885999999999996</v>
      </c>
      <c r="AB21" s="323">
        <v>10</v>
      </c>
      <c r="AC21" s="323">
        <v>7</v>
      </c>
    </row>
    <row r="22" spans="1:29" x14ac:dyDescent="0.2">
      <c r="A22" t="s">
        <v>37</v>
      </c>
      <c r="B22" t="s">
        <v>206</v>
      </c>
      <c r="C22" t="s">
        <v>207</v>
      </c>
      <c r="D22">
        <v>0</v>
      </c>
      <c r="E22" s="323" t="s">
        <v>302</v>
      </c>
      <c r="F22" s="323" t="s">
        <v>274</v>
      </c>
      <c r="K22">
        <v>160</v>
      </c>
      <c r="L22" s="323">
        <v>8838.4484850000008</v>
      </c>
      <c r="M22" s="323">
        <v>32.367691999999998</v>
      </c>
      <c r="N22" s="323">
        <v>36.729283000000002</v>
      </c>
      <c r="O22" s="323">
        <v>40.349232999999998</v>
      </c>
      <c r="P22" s="323">
        <v>21.790019999999998</v>
      </c>
      <c r="Q22" s="323">
        <v>19.451364999999999</v>
      </c>
      <c r="R22" s="323">
        <v>85.131074999999996</v>
      </c>
      <c r="S22" s="323">
        <v>82.915790000000001</v>
      </c>
      <c r="T22" s="323">
        <v>36.710751000000002</v>
      </c>
      <c r="U22" s="323">
        <v>35.297215999999999</v>
      </c>
      <c r="V22" s="323">
        <v>32.200375999999999</v>
      </c>
      <c r="W22" s="323">
        <v>36.653695999999997</v>
      </c>
      <c r="X22" s="323">
        <v>40.336869</v>
      </c>
      <c r="Y22" s="323">
        <v>3.3987999999999997E-2</v>
      </c>
      <c r="Z22" s="323">
        <v>101762.7</v>
      </c>
      <c r="AA22" s="323">
        <v>5.2477</v>
      </c>
      <c r="AB22" s="323">
        <v>9</v>
      </c>
      <c r="AC22" s="323">
        <v>7</v>
      </c>
    </row>
    <row r="23" spans="1:29" x14ac:dyDescent="0.2">
      <c r="A23" t="s">
        <v>37</v>
      </c>
      <c r="B23" t="s">
        <v>206</v>
      </c>
      <c r="C23" t="s">
        <v>207</v>
      </c>
      <c r="D23">
        <v>0</v>
      </c>
      <c r="E23" s="323" t="s">
        <v>302</v>
      </c>
      <c r="F23" s="323" t="s">
        <v>274</v>
      </c>
      <c r="K23">
        <v>185</v>
      </c>
      <c r="L23" s="323">
        <v>3429.1757579999999</v>
      </c>
      <c r="M23" s="323">
        <v>28.450925999999999</v>
      </c>
      <c r="N23" s="323">
        <v>34.409841999999998</v>
      </c>
      <c r="O23" s="323">
        <v>38.653114000000002</v>
      </c>
      <c r="P23" s="323">
        <v>16.92511</v>
      </c>
      <c r="Q23" s="323">
        <v>14.937977</v>
      </c>
      <c r="R23" s="323">
        <v>72.141773999999998</v>
      </c>
      <c r="S23" s="323">
        <v>69.810953999999995</v>
      </c>
      <c r="T23" s="323">
        <v>30.578927</v>
      </c>
      <c r="U23" s="323">
        <v>31.987086999999999</v>
      </c>
      <c r="V23" s="323">
        <v>28.332698000000001</v>
      </c>
      <c r="W23" s="323">
        <v>34.381880000000002</v>
      </c>
      <c r="X23" s="323">
        <v>38.649158999999997</v>
      </c>
      <c r="Y23" s="323">
        <v>9.2383000000000007E-2</v>
      </c>
      <c r="Z23" s="323">
        <v>66382.2</v>
      </c>
      <c r="AA23" s="323">
        <v>3.3858000000000001</v>
      </c>
      <c r="AB23" s="323">
        <v>9</v>
      </c>
      <c r="AC23" s="323">
        <v>7</v>
      </c>
    </row>
    <row r="24" spans="1:29" x14ac:dyDescent="0.2">
      <c r="A24" t="s">
        <v>37</v>
      </c>
      <c r="B24" t="s">
        <v>206</v>
      </c>
      <c r="C24" t="s">
        <v>207</v>
      </c>
      <c r="D24">
        <v>0</v>
      </c>
      <c r="E24" s="323" t="s">
        <v>302</v>
      </c>
      <c r="F24" s="323" t="s">
        <v>274</v>
      </c>
      <c r="K24">
        <v>210</v>
      </c>
      <c r="L24" s="323">
        <v>1138.4969699999999</v>
      </c>
      <c r="M24" s="323">
        <v>25.211117999999999</v>
      </c>
      <c r="N24" s="323">
        <v>32.335372999999997</v>
      </c>
      <c r="O24" s="323">
        <v>37.236235000000001</v>
      </c>
      <c r="P24" s="323">
        <v>12.381366</v>
      </c>
      <c r="Q24" s="323">
        <v>10.764518000000001</v>
      </c>
      <c r="R24" s="323">
        <v>52.634124999999997</v>
      </c>
      <c r="S24" s="323">
        <v>50.669595999999999</v>
      </c>
      <c r="T24" s="323">
        <v>25.623759</v>
      </c>
      <c r="U24" s="323">
        <v>29.016462000000001</v>
      </c>
      <c r="V24" s="323">
        <v>25.156717</v>
      </c>
      <c r="W24" s="323">
        <v>32.328811000000002</v>
      </c>
      <c r="X24" s="323">
        <v>37.235227000000002</v>
      </c>
      <c r="Y24" s="323">
        <v>9.9502999999999994E-2</v>
      </c>
      <c r="Z24" s="323">
        <v>26901.1</v>
      </c>
      <c r="AA24" s="323">
        <v>2.448</v>
      </c>
      <c r="AB24" s="323">
        <v>7</v>
      </c>
      <c r="AC24" s="323">
        <v>7</v>
      </c>
    </row>
    <row r="25" spans="1:29" x14ac:dyDescent="0.2">
      <c r="A25" t="s">
        <v>37</v>
      </c>
      <c r="B25" t="s">
        <v>206</v>
      </c>
      <c r="C25" t="s">
        <v>207</v>
      </c>
      <c r="D25">
        <v>0</v>
      </c>
      <c r="E25" s="323" t="s">
        <v>302</v>
      </c>
      <c r="F25" s="323" t="s">
        <v>274</v>
      </c>
      <c r="K25">
        <v>235</v>
      </c>
      <c r="L25" s="323">
        <v>293.44242400000002</v>
      </c>
      <c r="M25" s="323">
        <v>22.659047000000001</v>
      </c>
      <c r="N25" s="323">
        <v>30.701955999999999</v>
      </c>
      <c r="O25" s="323">
        <v>36.097667999999999</v>
      </c>
      <c r="P25" s="323">
        <v>8.3560289999999995</v>
      </c>
      <c r="Q25" s="323">
        <v>7.3325360000000002</v>
      </c>
      <c r="R25" s="323">
        <v>30.494088999999999</v>
      </c>
      <c r="S25" s="323">
        <v>29.048416</v>
      </c>
      <c r="T25" s="323">
        <v>21.696290000000001</v>
      </c>
      <c r="U25" s="323">
        <v>26.560811999999999</v>
      </c>
      <c r="V25" s="323">
        <v>22.649294000000001</v>
      </c>
      <c r="W25" s="323">
        <v>30.700997999999998</v>
      </c>
      <c r="X25" s="323">
        <v>36.097512000000002</v>
      </c>
      <c r="Y25" s="323">
        <v>0.16461400000000001</v>
      </c>
      <c r="Z25" s="323">
        <v>12096.8</v>
      </c>
      <c r="AA25" s="323">
        <v>2.8180999999999998</v>
      </c>
      <c r="AB25" s="323">
        <v>6</v>
      </c>
      <c r="AC25" s="323">
        <v>7</v>
      </c>
    </row>
    <row r="26" spans="1:29" x14ac:dyDescent="0.2">
      <c r="A26" t="s">
        <v>37</v>
      </c>
      <c r="B26" t="s">
        <v>206</v>
      </c>
      <c r="C26" t="s">
        <v>207</v>
      </c>
      <c r="D26">
        <v>0</v>
      </c>
      <c r="E26" s="323" t="s">
        <v>302</v>
      </c>
      <c r="F26" s="323" t="s">
        <v>275</v>
      </c>
      <c r="K26">
        <v>110</v>
      </c>
      <c r="L26" s="323">
        <v>11304.535465000001</v>
      </c>
      <c r="M26" s="323">
        <v>42.505215999999997</v>
      </c>
      <c r="N26" s="323">
        <v>48.004655999999997</v>
      </c>
      <c r="O26" s="323">
        <v>44.957970000000003</v>
      </c>
      <c r="P26" s="323">
        <v>24.204689999999999</v>
      </c>
      <c r="Q26" s="323">
        <v>24.100750999999999</v>
      </c>
      <c r="R26" s="323">
        <v>96.700507000000002</v>
      </c>
      <c r="S26" s="323">
        <v>94.661985999999999</v>
      </c>
      <c r="T26" s="323">
        <v>46.371051999999999</v>
      </c>
      <c r="U26" s="323">
        <v>41.737209</v>
      </c>
      <c r="V26" s="323">
        <v>42.359496</v>
      </c>
      <c r="W26" s="323">
        <v>47.974178000000002</v>
      </c>
      <c r="X26" s="323">
        <v>44.907501000000003</v>
      </c>
      <c r="Y26" s="323">
        <v>0.192744</v>
      </c>
      <c r="Z26" s="323">
        <v>108560.8</v>
      </c>
      <c r="AA26" s="323">
        <v>4.3380999999999998</v>
      </c>
      <c r="AB26" s="323">
        <v>7</v>
      </c>
      <c r="AC26" s="323">
        <v>5</v>
      </c>
    </row>
    <row r="27" spans="1:29" x14ac:dyDescent="0.2">
      <c r="A27" t="s">
        <v>37</v>
      </c>
      <c r="B27" t="s">
        <v>206</v>
      </c>
      <c r="C27" t="s">
        <v>207</v>
      </c>
      <c r="D27">
        <v>0</v>
      </c>
      <c r="E27" s="323" t="s">
        <v>302</v>
      </c>
      <c r="F27" s="323" t="s">
        <v>275</v>
      </c>
      <c r="K27">
        <v>135</v>
      </c>
      <c r="L27" s="323">
        <v>4329.1544819999999</v>
      </c>
      <c r="M27" s="323">
        <v>39.056704000000003</v>
      </c>
      <c r="N27" s="323">
        <v>46.757286000000001</v>
      </c>
      <c r="O27" s="323">
        <v>43.753002000000002</v>
      </c>
      <c r="P27" s="323">
        <v>20.201124</v>
      </c>
      <c r="Q27" s="323">
        <v>20.347111000000002</v>
      </c>
      <c r="R27" s="323">
        <v>91.163379000000006</v>
      </c>
      <c r="S27" s="323">
        <v>88.738983000000005</v>
      </c>
      <c r="T27" s="323">
        <v>41.007860000000001</v>
      </c>
      <c r="U27" s="323">
        <v>39.828311999999997</v>
      </c>
      <c r="V27" s="323">
        <v>38.956615999999997</v>
      </c>
      <c r="W27" s="323">
        <v>46.737862999999997</v>
      </c>
      <c r="X27" s="323">
        <v>43.732140000000001</v>
      </c>
      <c r="Y27" s="323">
        <v>0.32353199999999999</v>
      </c>
      <c r="Z27" s="323">
        <v>69015.7</v>
      </c>
      <c r="AA27" s="323">
        <v>3.0876000000000001</v>
      </c>
      <c r="AB27" s="323">
        <v>7</v>
      </c>
      <c r="AC27" s="323">
        <v>5</v>
      </c>
    </row>
    <row r="28" spans="1:29" x14ac:dyDescent="0.2">
      <c r="A28" t="s">
        <v>37</v>
      </c>
      <c r="B28" t="s">
        <v>206</v>
      </c>
      <c r="C28" t="s">
        <v>207</v>
      </c>
      <c r="D28">
        <v>0</v>
      </c>
      <c r="E28" s="323" t="s">
        <v>302</v>
      </c>
      <c r="F28" s="323" t="s">
        <v>275</v>
      </c>
      <c r="K28">
        <v>160</v>
      </c>
      <c r="L28" s="323">
        <v>1640.003633</v>
      </c>
      <c r="M28" s="323">
        <v>35.819640999999997</v>
      </c>
      <c r="N28" s="323">
        <v>45.222337000000003</v>
      </c>
      <c r="O28" s="323">
        <v>42.340722999999997</v>
      </c>
      <c r="P28" s="323">
        <v>16.412030000000001</v>
      </c>
      <c r="Q28" s="323">
        <v>16.721236999999999</v>
      </c>
      <c r="R28" s="323">
        <v>80.939569000000006</v>
      </c>
      <c r="S28" s="323">
        <v>78.300077999999999</v>
      </c>
      <c r="T28" s="323">
        <v>36.018003</v>
      </c>
      <c r="U28" s="323">
        <v>37.711243000000003</v>
      </c>
      <c r="V28" s="323">
        <v>35.755105</v>
      </c>
      <c r="W28" s="323">
        <v>45.203682000000001</v>
      </c>
      <c r="X28" s="323">
        <v>42.324381000000002</v>
      </c>
      <c r="Y28" s="323">
        <v>0.49279000000000001</v>
      </c>
      <c r="Z28" s="323">
        <v>46505.3</v>
      </c>
      <c r="AA28" s="323">
        <v>2.5230999999999999</v>
      </c>
      <c r="AB28" s="323">
        <v>6</v>
      </c>
      <c r="AC28" s="323">
        <v>5</v>
      </c>
    </row>
    <row r="29" spans="1:29" x14ac:dyDescent="0.2">
      <c r="A29" t="s">
        <v>37</v>
      </c>
      <c r="B29" t="s">
        <v>206</v>
      </c>
      <c r="C29" t="s">
        <v>207</v>
      </c>
      <c r="D29">
        <v>0</v>
      </c>
      <c r="E29" s="323" t="s">
        <v>302</v>
      </c>
      <c r="F29" s="323" t="s">
        <v>275</v>
      </c>
      <c r="K29">
        <v>185</v>
      </c>
      <c r="L29" s="323">
        <v>607.27635999999995</v>
      </c>
      <c r="M29" s="323">
        <v>32.837497999999997</v>
      </c>
      <c r="N29" s="323">
        <v>43.578643999999997</v>
      </c>
      <c r="O29" s="323">
        <v>40.800151999999997</v>
      </c>
      <c r="P29" s="323">
        <v>12.806302000000001</v>
      </c>
      <c r="Q29" s="323">
        <v>13.335324</v>
      </c>
      <c r="R29" s="323">
        <v>65.430667</v>
      </c>
      <c r="S29" s="323">
        <v>62.942948999999999</v>
      </c>
      <c r="T29" s="323">
        <v>31.666606999999999</v>
      </c>
      <c r="U29" s="323">
        <v>35.500439999999998</v>
      </c>
      <c r="V29" s="323">
        <v>32.790284</v>
      </c>
      <c r="W29" s="323">
        <v>43.564259999999997</v>
      </c>
      <c r="X29" s="323">
        <v>40.789594000000001</v>
      </c>
      <c r="Y29" s="323">
        <v>0.65522599999999998</v>
      </c>
      <c r="Z29" s="323">
        <v>20347.5</v>
      </c>
      <c r="AA29" s="323">
        <v>1.7642</v>
      </c>
      <c r="AB29" s="323">
        <v>5</v>
      </c>
      <c r="AC29" s="323">
        <v>5</v>
      </c>
    </row>
    <row r="30" spans="1:29" x14ac:dyDescent="0.2">
      <c r="A30" t="s">
        <v>37</v>
      </c>
      <c r="B30" t="s">
        <v>206</v>
      </c>
      <c r="C30" t="s">
        <v>207</v>
      </c>
      <c r="D30">
        <v>0</v>
      </c>
      <c r="E30" s="323" t="s">
        <v>302</v>
      </c>
      <c r="F30" s="323" t="s">
        <v>275</v>
      </c>
      <c r="K30">
        <v>210</v>
      </c>
      <c r="L30" s="323">
        <v>217.17918399999999</v>
      </c>
      <c r="M30" s="323">
        <v>30.126583</v>
      </c>
      <c r="N30" s="323">
        <v>41.751569000000003</v>
      </c>
      <c r="O30" s="323">
        <v>38.999442999999999</v>
      </c>
      <c r="P30" s="323">
        <v>9.8715770000000003</v>
      </c>
      <c r="Q30" s="323">
        <v>10.546295000000001</v>
      </c>
      <c r="R30" s="323">
        <v>45.75132</v>
      </c>
      <c r="S30" s="323">
        <v>43.684378000000002</v>
      </c>
      <c r="T30" s="323">
        <v>27.949925</v>
      </c>
      <c r="U30" s="323">
        <v>33.332576000000003</v>
      </c>
      <c r="V30" s="323">
        <v>30.084479000000002</v>
      </c>
      <c r="W30" s="323">
        <v>41.744888000000003</v>
      </c>
      <c r="X30" s="323">
        <v>38.994152999999997</v>
      </c>
      <c r="Y30" s="323">
        <v>0.74997499999999995</v>
      </c>
      <c r="Z30" s="323">
        <v>6792.2</v>
      </c>
      <c r="AA30" s="323">
        <v>1.4428000000000001</v>
      </c>
      <c r="AB30" s="323">
        <v>4</v>
      </c>
      <c r="AC30" s="323">
        <v>5</v>
      </c>
    </row>
    <row r="31" spans="1:29" x14ac:dyDescent="0.2">
      <c r="A31" t="s">
        <v>37</v>
      </c>
      <c r="B31" t="s">
        <v>206</v>
      </c>
      <c r="C31" t="s">
        <v>207</v>
      </c>
      <c r="D31">
        <v>0</v>
      </c>
      <c r="E31" s="323" t="s">
        <v>302</v>
      </c>
      <c r="F31" s="323" t="s">
        <v>275</v>
      </c>
      <c r="K31">
        <v>235</v>
      </c>
      <c r="L31" s="323">
        <v>81.649259999999998</v>
      </c>
      <c r="M31" s="323">
        <v>27.593578000000001</v>
      </c>
      <c r="N31" s="323">
        <v>39.526702</v>
      </c>
      <c r="O31" s="323">
        <v>37.096204</v>
      </c>
      <c r="P31" s="323">
        <v>7.53742</v>
      </c>
      <c r="Q31" s="323">
        <v>8.1438579999999998</v>
      </c>
      <c r="R31" s="323">
        <v>25.997959000000002</v>
      </c>
      <c r="S31" s="323">
        <v>24.717859000000001</v>
      </c>
      <c r="T31" s="323">
        <v>24.744101000000001</v>
      </c>
      <c r="U31" s="323">
        <v>30.896232999999999</v>
      </c>
      <c r="V31" s="323">
        <v>27.552800999999999</v>
      </c>
      <c r="W31" s="323">
        <v>39.525069999999999</v>
      </c>
      <c r="X31" s="323">
        <v>37.092156000000003</v>
      </c>
      <c r="Y31" s="323">
        <v>0.62446599999999997</v>
      </c>
      <c r="Z31" s="323">
        <v>3396.2</v>
      </c>
      <c r="AA31" s="323">
        <v>0.91520000000000001</v>
      </c>
      <c r="AB31" s="323">
        <v>4</v>
      </c>
      <c r="AC31" s="323">
        <v>5</v>
      </c>
    </row>
    <row r="32" spans="1:29" x14ac:dyDescent="0.2">
      <c r="A32" t="s">
        <v>37</v>
      </c>
      <c r="B32" t="s">
        <v>206</v>
      </c>
      <c r="C32" t="s">
        <v>207</v>
      </c>
      <c r="D32">
        <v>0</v>
      </c>
      <c r="E32" s="323" t="s">
        <v>302</v>
      </c>
      <c r="F32" s="323" t="s">
        <v>276</v>
      </c>
      <c r="K32">
        <v>110</v>
      </c>
      <c r="L32" s="323">
        <v>8091.025455</v>
      </c>
      <c r="M32" s="323">
        <v>43.651741999999999</v>
      </c>
      <c r="N32" s="323">
        <v>49.868535999999999</v>
      </c>
      <c r="O32" s="323">
        <v>50.987183000000002</v>
      </c>
      <c r="P32" s="323">
        <v>27.141089000000001</v>
      </c>
      <c r="Q32" s="323">
        <v>26.517879000000001</v>
      </c>
      <c r="R32" s="323">
        <v>98.807092999999995</v>
      </c>
      <c r="S32" s="323">
        <v>98.184963999999994</v>
      </c>
      <c r="T32" s="323">
        <v>49.646515000000001</v>
      </c>
      <c r="U32" s="323">
        <v>45.224688</v>
      </c>
      <c r="V32" s="323">
        <v>43.514862000000001</v>
      </c>
      <c r="W32" s="323">
        <v>49.831426999999998</v>
      </c>
      <c r="X32" s="323">
        <v>50.967458000000001</v>
      </c>
      <c r="Y32" s="323">
        <v>0.309979</v>
      </c>
      <c r="Z32" s="323">
        <v>75219.899999999994</v>
      </c>
      <c r="AA32" s="323">
        <v>4.1474000000000002</v>
      </c>
      <c r="AB32" s="323">
        <v>4</v>
      </c>
      <c r="AC32" s="323">
        <v>5</v>
      </c>
    </row>
    <row r="33" spans="1:29" x14ac:dyDescent="0.2">
      <c r="A33" t="s">
        <v>37</v>
      </c>
      <c r="B33" t="s">
        <v>206</v>
      </c>
      <c r="C33" t="s">
        <v>207</v>
      </c>
      <c r="D33">
        <v>0</v>
      </c>
      <c r="E33" s="323" t="s">
        <v>302</v>
      </c>
      <c r="F33" s="323" t="s">
        <v>276</v>
      </c>
      <c r="K33">
        <v>135</v>
      </c>
      <c r="L33" s="323">
        <v>3511.9272729999998</v>
      </c>
      <c r="M33" s="323">
        <v>39.775599</v>
      </c>
      <c r="N33" s="323">
        <v>47.293984000000002</v>
      </c>
      <c r="O33" s="323">
        <v>48.560946999999999</v>
      </c>
      <c r="P33" s="323">
        <v>23.042045000000002</v>
      </c>
      <c r="Q33" s="323">
        <v>22.666727999999999</v>
      </c>
      <c r="R33" s="323">
        <v>97.141289999999998</v>
      </c>
      <c r="S33" s="323">
        <v>95.407195000000002</v>
      </c>
      <c r="T33" s="323">
        <v>44.095063000000003</v>
      </c>
      <c r="U33" s="323">
        <v>42.736953999999997</v>
      </c>
      <c r="V33" s="323">
        <v>39.673757000000002</v>
      </c>
      <c r="W33" s="323">
        <v>47.264567</v>
      </c>
      <c r="X33" s="323">
        <v>48.546289000000002</v>
      </c>
      <c r="Y33" s="323">
        <v>0.43242700000000001</v>
      </c>
      <c r="Z33" s="323">
        <v>49687.3</v>
      </c>
      <c r="AA33" s="323">
        <v>2.9422000000000001</v>
      </c>
      <c r="AB33" s="323">
        <v>3</v>
      </c>
      <c r="AC33" s="323">
        <v>5</v>
      </c>
    </row>
    <row r="34" spans="1:29" x14ac:dyDescent="0.2">
      <c r="A34" t="s">
        <v>37</v>
      </c>
      <c r="B34" t="s">
        <v>206</v>
      </c>
      <c r="C34" t="s">
        <v>207</v>
      </c>
      <c r="D34">
        <v>0</v>
      </c>
      <c r="E34" s="323" t="s">
        <v>302</v>
      </c>
      <c r="F34" s="323" t="s">
        <v>276</v>
      </c>
      <c r="K34">
        <v>160</v>
      </c>
      <c r="L34" s="323">
        <v>1513.1781820000001</v>
      </c>
      <c r="M34" s="323">
        <v>36.244149999999998</v>
      </c>
      <c r="N34" s="323">
        <v>44.485565000000001</v>
      </c>
      <c r="O34" s="323">
        <v>45.702810999999997</v>
      </c>
      <c r="P34" s="323">
        <v>18.844162000000001</v>
      </c>
      <c r="Q34" s="323">
        <v>18.737358</v>
      </c>
      <c r="R34" s="323">
        <v>91.016204000000002</v>
      </c>
      <c r="S34" s="323">
        <v>88.544403000000003</v>
      </c>
      <c r="T34" s="323">
        <v>38.637059999999998</v>
      </c>
      <c r="U34" s="323">
        <v>39.983522000000001</v>
      </c>
      <c r="V34" s="323">
        <v>36.178725999999997</v>
      </c>
      <c r="W34" s="323">
        <v>44.467520999999998</v>
      </c>
      <c r="X34" s="323">
        <v>45.693866</v>
      </c>
      <c r="Y34" s="323">
        <v>0.84498899999999999</v>
      </c>
      <c r="Z34" s="323">
        <v>42824.4</v>
      </c>
      <c r="AA34" s="323">
        <v>2.1358999999999999</v>
      </c>
      <c r="AB34" s="323">
        <v>3</v>
      </c>
      <c r="AC34" s="323">
        <v>4</v>
      </c>
    </row>
    <row r="35" spans="1:29" x14ac:dyDescent="0.2">
      <c r="A35" t="s">
        <v>37</v>
      </c>
      <c r="B35" t="s">
        <v>206</v>
      </c>
      <c r="C35" t="s">
        <v>207</v>
      </c>
      <c r="D35">
        <v>0</v>
      </c>
      <c r="E35" s="323" t="s">
        <v>302</v>
      </c>
      <c r="F35" s="323" t="s">
        <v>276</v>
      </c>
      <c r="K35">
        <v>185</v>
      </c>
      <c r="L35" s="323">
        <v>659.38909100000001</v>
      </c>
      <c r="M35" s="323">
        <v>32.989137999999997</v>
      </c>
      <c r="N35" s="323">
        <v>41.521272000000003</v>
      </c>
      <c r="O35" s="323">
        <v>42.518822</v>
      </c>
      <c r="P35" s="323">
        <v>15.001484</v>
      </c>
      <c r="Q35" s="323">
        <v>15.156808</v>
      </c>
      <c r="R35" s="323">
        <v>78.965193999999997</v>
      </c>
      <c r="S35" s="323">
        <v>76.229996</v>
      </c>
      <c r="T35" s="323">
        <v>33.736400000000003</v>
      </c>
      <c r="U35" s="323">
        <v>37.140127999999997</v>
      </c>
      <c r="V35" s="323">
        <v>32.950695000000003</v>
      </c>
      <c r="W35" s="323">
        <v>41.510539999999999</v>
      </c>
      <c r="X35" s="323">
        <v>42.513119000000003</v>
      </c>
      <c r="Y35" s="323">
        <v>1.1510880000000001</v>
      </c>
      <c r="Z35" s="323">
        <v>29233.1</v>
      </c>
      <c r="AA35" s="323">
        <v>1.6246</v>
      </c>
      <c r="AB35" s="323">
        <v>3</v>
      </c>
      <c r="AC35" s="323">
        <v>5</v>
      </c>
    </row>
    <row r="36" spans="1:29" x14ac:dyDescent="0.2">
      <c r="A36" t="s">
        <v>37</v>
      </c>
      <c r="B36" t="s">
        <v>206</v>
      </c>
      <c r="C36" t="s">
        <v>207</v>
      </c>
      <c r="D36">
        <v>0</v>
      </c>
      <c r="E36" s="323" t="s">
        <v>302</v>
      </c>
      <c r="F36" s="323" t="s">
        <v>276</v>
      </c>
      <c r="K36">
        <v>210</v>
      </c>
      <c r="L36" s="323">
        <v>278.45818200000002</v>
      </c>
      <c r="M36" s="323">
        <v>29.784417000000001</v>
      </c>
      <c r="N36" s="323">
        <v>38.571578000000002</v>
      </c>
      <c r="O36" s="323">
        <v>39.564017999999997</v>
      </c>
      <c r="P36" s="323">
        <v>11.324652</v>
      </c>
      <c r="Q36" s="323">
        <v>11.733957999999999</v>
      </c>
      <c r="R36" s="323">
        <v>60.382547000000002</v>
      </c>
      <c r="S36" s="323">
        <v>57.556545999999997</v>
      </c>
      <c r="T36" s="323">
        <v>29.188839000000002</v>
      </c>
      <c r="U36" s="323">
        <v>34.296075000000002</v>
      </c>
      <c r="V36" s="323">
        <v>29.763812000000001</v>
      </c>
      <c r="W36" s="323">
        <v>38.566263999999997</v>
      </c>
      <c r="X36" s="323">
        <v>39.561545000000002</v>
      </c>
      <c r="Y36" s="323">
        <v>0.97749399999999997</v>
      </c>
      <c r="Z36" s="323">
        <v>13531.5</v>
      </c>
      <c r="AA36" s="323">
        <v>1.0183</v>
      </c>
      <c r="AB36" s="323">
        <v>3</v>
      </c>
      <c r="AC36" s="323">
        <v>5</v>
      </c>
    </row>
    <row r="37" spans="1:29" x14ac:dyDescent="0.2">
      <c r="A37" t="s">
        <v>37</v>
      </c>
      <c r="B37" t="s">
        <v>206</v>
      </c>
      <c r="C37" t="s">
        <v>207</v>
      </c>
      <c r="D37">
        <v>0</v>
      </c>
      <c r="E37" s="323" t="s">
        <v>302</v>
      </c>
      <c r="F37" s="323" t="s">
        <v>276</v>
      </c>
      <c r="K37">
        <v>235</v>
      </c>
      <c r="L37" s="323">
        <v>110.705455</v>
      </c>
      <c r="M37" s="323">
        <v>26.832049999999999</v>
      </c>
      <c r="N37" s="323">
        <v>35.646210000000004</v>
      </c>
      <c r="O37" s="323">
        <v>36.526401999999997</v>
      </c>
      <c r="P37" s="323">
        <v>8.296875</v>
      </c>
      <c r="Q37" s="323">
        <v>8.8094409999999996</v>
      </c>
      <c r="R37" s="323">
        <v>37.624178999999998</v>
      </c>
      <c r="S37" s="323">
        <v>35.542957999999999</v>
      </c>
      <c r="T37" s="323">
        <v>25.172494</v>
      </c>
      <c r="U37" s="323">
        <v>31.326207</v>
      </c>
      <c r="V37" s="323">
        <v>26.821110999999998</v>
      </c>
      <c r="W37" s="323">
        <v>35.641005</v>
      </c>
      <c r="X37" s="323">
        <v>36.525362000000001</v>
      </c>
      <c r="Y37" s="323">
        <v>1.125731</v>
      </c>
      <c r="Z37" s="323">
        <v>6609.3</v>
      </c>
      <c r="AA37" s="323">
        <v>1.1293</v>
      </c>
      <c r="AB37" s="323">
        <v>3</v>
      </c>
      <c r="AC37" s="323">
        <v>5</v>
      </c>
    </row>
    <row r="38" spans="1:29" x14ac:dyDescent="0.2">
      <c r="A38" t="s">
        <v>37</v>
      </c>
      <c r="B38" t="s">
        <v>206</v>
      </c>
      <c r="C38" t="s">
        <v>207</v>
      </c>
      <c r="D38">
        <v>0</v>
      </c>
      <c r="E38" s="323" t="s">
        <v>302</v>
      </c>
      <c r="F38" s="323" t="s">
        <v>277</v>
      </c>
      <c r="K38">
        <v>110</v>
      </c>
      <c r="L38" s="323">
        <v>513.01818200000002</v>
      </c>
      <c r="M38" s="323">
        <v>50.042892000000002</v>
      </c>
      <c r="N38" s="323">
        <v>48.667006000000001</v>
      </c>
      <c r="O38" s="323">
        <v>48.988050999999999</v>
      </c>
      <c r="P38" s="323">
        <v>22.811474</v>
      </c>
      <c r="Q38" s="323">
        <v>29.551081</v>
      </c>
      <c r="R38" s="323">
        <v>95.584271000000001</v>
      </c>
      <c r="S38" s="323">
        <v>94.214145000000002</v>
      </c>
      <c r="T38" s="323">
        <v>51.742355000000003</v>
      </c>
      <c r="U38" s="323">
        <v>49.601709999999997</v>
      </c>
      <c r="V38" s="323">
        <v>49.987470999999999</v>
      </c>
      <c r="W38" s="323">
        <v>48.608170000000001</v>
      </c>
      <c r="X38" s="323">
        <v>48.962713999999998</v>
      </c>
      <c r="Y38" s="323">
        <v>1.3371139999999999</v>
      </c>
      <c r="Z38" s="323">
        <v>34074.800000000003</v>
      </c>
      <c r="AA38" s="323">
        <v>0.7782</v>
      </c>
      <c r="AB38" s="323">
        <v>2</v>
      </c>
      <c r="AC38" s="323">
        <v>4</v>
      </c>
    </row>
    <row r="39" spans="1:29" x14ac:dyDescent="0.2">
      <c r="A39" t="s">
        <v>37</v>
      </c>
      <c r="B39" t="s">
        <v>206</v>
      </c>
      <c r="C39" t="s">
        <v>207</v>
      </c>
      <c r="D39">
        <v>0</v>
      </c>
      <c r="E39" s="323" t="s">
        <v>302</v>
      </c>
      <c r="F39" s="323" t="s">
        <v>277</v>
      </c>
      <c r="K39">
        <v>135</v>
      </c>
      <c r="L39" s="323">
        <v>182.74909099999999</v>
      </c>
      <c r="M39" s="323">
        <v>47.822476000000002</v>
      </c>
      <c r="N39" s="323">
        <v>47.132675999999996</v>
      </c>
      <c r="O39" s="323">
        <v>47.649729999999998</v>
      </c>
      <c r="P39" s="323">
        <v>21.171465000000001</v>
      </c>
      <c r="Q39" s="323">
        <v>27.284306000000001</v>
      </c>
      <c r="R39" s="323">
        <v>94.360848000000004</v>
      </c>
      <c r="S39" s="323">
        <v>92.564646999999994</v>
      </c>
      <c r="T39" s="323">
        <v>48.704805999999998</v>
      </c>
      <c r="U39" s="323">
        <v>47.936684</v>
      </c>
      <c r="V39" s="323">
        <v>47.787534999999998</v>
      </c>
      <c r="W39" s="323">
        <v>47.112423999999997</v>
      </c>
      <c r="X39" s="323">
        <v>47.644421000000001</v>
      </c>
      <c r="Y39" s="323">
        <v>1.795401</v>
      </c>
      <c r="Z39" s="323">
        <v>12837.6</v>
      </c>
      <c r="AA39" s="323">
        <v>0.56540000000000001</v>
      </c>
      <c r="AB39" s="323">
        <v>2</v>
      </c>
      <c r="AC39" s="323">
        <v>4</v>
      </c>
    </row>
    <row r="40" spans="1:29" x14ac:dyDescent="0.2">
      <c r="A40" t="s">
        <v>37</v>
      </c>
      <c r="B40" t="s">
        <v>206</v>
      </c>
      <c r="C40" t="s">
        <v>207</v>
      </c>
      <c r="D40">
        <v>0</v>
      </c>
      <c r="E40" s="323" t="s">
        <v>302</v>
      </c>
      <c r="F40" s="323" t="s">
        <v>277</v>
      </c>
      <c r="K40">
        <v>160</v>
      </c>
      <c r="L40" s="323">
        <v>77.003636</v>
      </c>
      <c r="M40" s="323">
        <v>44.707242000000001</v>
      </c>
      <c r="N40" s="323">
        <v>45.096373</v>
      </c>
      <c r="O40" s="323">
        <v>45.741010000000003</v>
      </c>
      <c r="P40" s="323">
        <v>18.648443</v>
      </c>
      <c r="Q40" s="323">
        <v>23.923731</v>
      </c>
      <c r="R40" s="323">
        <v>91.282283000000007</v>
      </c>
      <c r="S40" s="323">
        <v>88.666386000000003</v>
      </c>
      <c r="T40" s="323">
        <v>44.202421999999999</v>
      </c>
      <c r="U40" s="323">
        <v>45.410023000000002</v>
      </c>
      <c r="V40" s="323">
        <v>44.682881000000002</v>
      </c>
      <c r="W40" s="323">
        <v>45.086478</v>
      </c>
      <c r="X40" s="323">
        <v>45.738751999999998</v>
      </c>
      <c r="Y40" s="323">
        <v>2.3499020000000002</v>
      </c>
      <c r="Z40" s="323">
        <v>7918</v>
      </c>
      <c r="AA40" s="323">
        <v>0.54100000000000004</v>
      </c>
      <c r="AB40" s="323">
        <v>2</v>
      </c>
      <c r="AC40" s="323">
        <v>4</v>
      </c>
    </row>
    <row r="41" spans="1:29" x14ac:dyDescent="0.2">
      <c r="A41" t="s">
        <v>37</v>
      </c>
      <c r="B41" t="s">
        <v>206</v>
      </c>
      <c r="C41" t="s">
        <v>207</v>
      </c>
      <c r="D41">
        <v>0</v>
      </c>
      <c r="E41" s="323" t="s">
        <v>302</v>
      </c>
      <c r="F41" s="323" t="s">
        <v>277</v>
      </c>
      <c r="K41">
        <v>185</v>
      </c>
      <c r="L41" s="323">
        <v>37.396363999999998</v>
      </c>
      <c r="M41" s="323">
        <v>41.014803999999998</v>
      </c>
      <c r="N41" s="323">
        <v>42.708559000000001</v>
      </c>
      <c r="O41" s="323">
        <v>43.689808999999997</v>
      </c>
      <c r="P41" s="323">
        <v>15.957454</v>
      </c>
      <c r="Q41" s="323">
        <v>20.090699000000001</v>
      </c>
      <c r="R41" s="323">
        <v>82.137440999999995</v>
      </c>
      <c r="S41" s="323">
        <v>78.988022999999998</v>
      </c>
      <c r="T41" s="323">
        <v>39.267294999999997</v>
      </c>
      <c r="U41" s="323">
        <v>42.450856999999999</v>
      </c>
      <c r="V41" s="323">
        <v>40.968701000000003</v>
      </c>
      <c r="W41" s="323">
        <v>42.699019</v>
      </c>
      <c r="X41" s="323">
        <v>43.687123</v>
      </c>
      <c r="Y41" s="323">
        <v>2.7527659999999998</v>
      </c>
      <c r="Z41" s="323">
        <v>3108.3</v>
      </c>
      <c r="AA41" s="323">
        <v>0.4471</v>
      </c>
      <c r="AB41" s="323">
        <v>2</v>
      </c>
      <c r="AC41" s="323">
        <v>4</v>
      </c>
    </row>
    <row r="42" spans="1:29" x14ac:dyDescent="0.2">
      <c r="A42" t="s">
        <v>37</v>
      </c>
      <c r="B42" t="s">
        <v>206</v>
      </c>
      <c r="C42" t="s">
        <v>207</v>
      </c>
      <c r="D42">
        <v>0</v>
      </c>
      <c r="E42" s="323" t="s">
        <v>302</v>
      </c>
      <c r="F42" s="323" t="s">
        <v>277</v>
      </c>
      <c r="K42">
        <v>210</v>
      </c>
      <c r="L42" s="323">
        <v>19.345455000000001</v>
      </c>
      <c r="M42" s="323">
        <v>37.479227999999999</v>
      </c>
      <c r="N42" s="323">
        <v>40.505161000000001</v>
      </c>
      <c r="O42" s="323">
        <v>42.023096000000002</v>
      </c>
      <c r="P42" s="323">
        <v>13.803839</v>
      </c>
      <c r="Q42" s="323">
        <v>16.773139</v>
      </c>
      <c r="R42" s="323">
        <v>65.232449000000003</v>
      </c>
      <c r="S42" s="323">
        <v>62.171602</v>
      </c>
      <c r="T42" s="323">
        <v>34.716296</v>
      </c>
      <c r="U42" s="323">
        <v>40.089207999999999</v>
      </c>
      <c r="V42" s="323">
        <v>37.434457000000002</v>
      </c>
      <c r="W42" s="323">
        <v>40.498828000000003</v>
      </c>
      <c r="X42" s="323">
        <v>42.021366</v>
      </c>
      <c r="Y42" s="323">
        <v>3.13598</v>
      </c>
      <c r="Z42" s="323">
        <v>1679.6</v>
      </c>
      <c r="AA42" s="323">
        <v>0.502</v>
      </c>
      <c r="AB42" s="323">
        <v>1</v>
      </c>
      <c r="AC42" s="323">
        <v>4</v>
      </c>
    </row>
    <row r="43" spans="1:29" x14ac:dyDescent="0.2">
      <c r="A43" t="s">
        <v>37</v>
      </c>
      <c r="B43" t="s">
        <v>206</v>
      </c>
      <c r="C43" t="s">
        <v>207</v>
      </c>
      <c r="D43">
        <v>0</v>
      </c>
      <c r="E43" s="323" t="s">
        <v>302</v>
      </c>
      <c r="F43" s="323" t="s">
        <v>277</v>
      </c>
      <c r="K43">
        <v>235</v>
      </c>
      <c r="L43" s="323">
        <v>10.952726999999999</v>
      </c>
      <c r="M43" s="323">
        <v>34.291423000000002</v>
      </c>
      <c r="N43" s="323">
        <v>37.892355999999999</v>
      </c>
      <c r="O43" s="323">
        <v>40.094081000000003</v>
      </c>
      <c r="P43" s="323">
        <v>11.839185000000001</v>
      </c>
      <c r="Q43" s="323">
        <v>13.914091000000001</v>
      </c>
      <c r="R43" s="323">
        <v>39.319924999999998</v>
      </c>
      <c r="S43" s="323">
        <v>36.949660999999999</v>
      </c>
      <c r="T43" s="323">
        <v>30.685983</v>
      </c>
      <c r="U43" s="323">
        <v>37.055228999999997</v>
      </c>
      <c r="V43" s="323">
        <v>34.245691000000001</v>
      </c>
      <c r="W43" s="323">
        <v>37.890695000000001</v>
      </c>
      <c r="X43" s="323">
        <v>40.093696000000001</v>
      </c>
      <c r="Y43" s="323">
        <v>2.5707010000000001</v>
      </c>
      <c r="Z43" s="323">
        <v>776.3</v>
      </c>
      <c r="AA43" s="323">
        <v>0.53990000000000005</v>
      </c>
      <c r="AB43" s="323">
        <v>1</v>
      </c>
      <c r="AC43" s="323">
        <v>4</v>
      </c>
    </row>
    <row r="44" spans="1:29" x14ac:dyDescent="0.2">
      <c r="A44" t="s">
        <v>37</v>
      </c>
      <c r="B44" t="s">
        <v>206</v>
      </c>
      <c r="C44" t="s">
        <v>207</v>
      </c>
      <c r="D44">
        <v>0</v>
      </c>
      <c r="E44" s="323" t="s">
        <v>302</v>
      </c>
      <c r="F44" s="323" t="s">
        <v>278</v>
      </c>
      <c r="K44">
        <v>110</v>
      </c>
      <c r="L44" s="323">
        <v>8632.2840799999994</v>
      </c>
      <c r="M44" s="323">
        <v>39.650829000000002</v>
      </c>
      <c r="N44" s="323">
        <v>42.894356000000002</v>
      </c>
      <c r="O44" s="323">
        <v>43.718020000000003</v>
      </c>
      <c r="P44" s="323">
        <v>17.349644000000001</v>
      </c>
      <c r="Q44" s="323">
        <v>25.235569000000002</v>
      </c>
      <c r="R44" s="323">
        <v>99.911479</v>
      </c>
      <c r="S44" s="323">
        <v>99.887769000000006</v>
      </c>
      <c r="T44" s="323">
        <v>45.224542</v>
      </c>
      <c r="U44" s="323">
        <v>40.411214000000001</v>
      </c>
      <c r="V44" s="323">
        <v>39.374200000000002</v>
      </c>
      <c r="W44" s="323">
        <v>42.735702000000003</v>
      </c>
      <c r="X44" s="323">
        <v>43.585448</v>
      </c>
      <c r="Y44" s="323">
        <v>5.9820000000000003E-3</v>
      </c>
      <c r="Z44" s="323">
        <v>143277</v>
      </c>
      <c r="AA44" s="323">
        <v>3.0084</v>
      </c>
      <c r="AB44" s="323">
        <v>2</v>
      </c>
      <c r="AC44" s="323">
        <v>4</v>
      </c>
    </row>
    <row r="45" spans="1:29" x14ac:dyDescent="0.2">
      <c r="A45" t="s">
        <v>37</v>
      </c>
      <c r="B45" t="s">
        <v>206</v>
      </c>
      <c r="C45" t="s">
        <v>207</v>
      </c>
      <c r="D45">
        <v>0</v>
      </c>
      <c r="E45" s="323" t="s">
        <v>302</v>
      </c>
      <c r="F45" s="323" t="s">
        <v>278</v>
      </c>
      <c r="K45">
        <v>135</v>
      </c>
      <c r="L45" s="323">
        <v>4299.5622560000002</v>
      </c>
      <c r="M45" s="323">
        <v>34.621347</v>
      </c>
      <c r="N45" s="323">
        <v>39.469676999999997</v>
      </c>
      <c r="O45" s="323">
        <v>40.826976999999999</v>
      </c>
      <c r="P45" s="323">
        <v>13.420591</v>
      </c>
      <c r="Q45" s="323">
        <v>20.747136999999999</v>
      </c>
      <c r="R45" s="323">
        <v>99.885256999999996</v>
      </c>
      <c r="S45" s="323">
        <v>99.848971000000006</v>
      </c>
      <c r="T45" s="323">
        <v>38.552619</v>
      </c>
      <c r="U45" s="323">
        <v>36.565710000000003</v>
      </c>
      <c r="V45" s="323">
        <v>34.351754999999997</v>
      </c>
      <c r="W45" s="323">
        <v>39.334992</v>
      </c>
      <c r="X45" s="323">
        <v>40.727235999999998</v>
      </c>
      <c r="Y45" s="323">
        <v>1.5678999999999998E-2</v>
      </c>
      <c r="Z45" s="323">
        <v>91546.4</v>
      </c>
      <c r="AA45" s="323">
        <v>2.3961999999999999</v>
      </c>
      <c r="AB45" s="323">
        <v>2</v>
      </c>
      <c r="AC45" s="323">
        <v>4</v>
      </c>
    </row>
    <row r="46" spans="1:29" x14ac:dyDescent="0.2">
      <c r="A46" t="s">
        <v>37</v>
      </c>
      <c r="B46" t="s">
        <v>206</v>
      </c>
      <c r="C46" t="s">
        <v>207</v>
      </c>
      <c r="D46">
        <v>0</v>
      </c>
      <c r="E46" s="323" t="s">
        <v>302</v>
      </c>
      <c r="F46" s="323" t="s">
        <v>278</v>
      </c>
      <c r="K46">
        <v>160</v>
      </c>
      <c r="L46" s="323">
        <v>1798.3180460000001</v>
      </c>
      <c r="M46" s="323">
        <v>29.886362999999999</v>
      </c>
      <c r="N46" s="323">
        <v>36.459696000000001</v>
      </c>
      <c r="O46" s="323">
        <v>38.276898000000003</v>
      </c>
      <c r="P46" s="323">
        <v>9.7456200000000006</v>
      </c>
      <c r="Q46" s="323">
        <v>16.290979</v>
      </c>
      <c r="R46" s="323">
        <v>91.401705000000007</v>
      </c>
      <c r="S46" s="323">
        <v>89.027752000000007</v>
      </c>
      <c r="T46" s="323">
        <v>32.009199000000002</v>
      </c>
      <c r="U46" s="323">
        <v>32.866197</v>
      </c>
      <c r="V46" s="323">
        <v>29.653893</v>
      </c>
      <c r="W46" s="323">
        <v>36.349207</v>
      </c>
      <c r="X46" s="323">
        <v>38.197023999999999</v>
      </c>
      <c r="Y46" s="323">
        <v>2.1944999999999999E-2</v>
      </c>
      <c r="Z46" s="323">
        <v>191490</v>
      </c>
      <c r="AA46" s="323">
        <v>1.7473000000000001</v>
      </c>
      <c r="AB46" s="323">
        <v>2</v>
      </c>
      <c r="AC46" s="323">
        <v>4</v>
      </c>
    </row>
    <row r="47" spans="1:29" x14ac:dyDescent="0.2">
      <c r="A47" t="s">
        <v>37</v>
      </c>
      <c r="B47" t="s">
        <v>206</v>
      </c>
      <c r="C47" t="s">
        <v>207</v>
      </c>
      <c r="D47">
        <v>0</v>
      </c>
      <c r="E47" s="323" t="s">
        <v>302</v>
      </c>
      <c r="F47" s="323" t="s">
        <v>278</v>
      </c>
      <c r="K47">
        <v>185</v>
      </c>
      <c r="L47" s="323">
        <v>626.31913499999996</v>
      </c>
      <c r="M47" s="323">
        <v>26.069071999999998</v>
      </c>
      <c r="N47" s="323">
        <v>33.978385000000003</v>
      </c>
      <c r="O47" s="323">
        <v>36.157190999999997</v>
      </c>
      <c r="P47" s="323">
        <v>6.8259619999999996</v>
      </c>
      <c r="Q47" s="323">
        <v>12.215272000000001</v>
      </c>
      <c r="R47" s="323">
        <v>69.965611999999993</v>
      </c>
      <c r="S47" s="323">
        <v>67.708657000000002</v>
      </c>
      <c r="T47" s="323">
        <v>26.180413000000001</v>
      </c>
      <c r="U47" s="323">
        <v>29.662275000000001</v>
      </c>
      <c r="V47" s="323">
        <v>25.903417000000001</v>
      </c>
      <c r="W47" s="323">
        <v>33.887565000000002</v>
      </c>
      <c r="X47" s="323">
        <v>36.091507</v>
      </c>
      <c r="Y47" s="323">
        <v>2.5537000000000001E-2</v>
      </c>
      <c r="Z47" s="323">
        <v>111557.4</v>
      </c>
      <c r="AA47" s="323">
        <v>1.3962000000000001</v>
      </c>
      <c r="AB47" s="323">
        <v>2</v>
      </c>
      <c r="AC47" s="323">
        <v>4</v>
      </c>
    </row>
    <row r="48" spans="1:29" x14ac:dyDescent="0.2">
      <c r="A48" t="s">
        <v>37</v>
      </c>
      <c r="B48" t="s">
        <v>206</v>
      </c>
      <c r="C48" t="s">
        <v>207</v>
      </c>
      <c r="D48">
        <v>0</v>
      </c>
      <c r="E48" s="323" t="s">
        <v>302</v>
      </c>
      <c r="F48" s="323" t="s">
        <v>278</v>
      </c>
      <c r="K48">
        <v>210</v>
      </c>
      <c r="L48" s="323">
        <v>192.83262199999999</v>
      </c>
      <c r="M48" s="323">
        <v>23.214784000000002</v>
      </c>
      <c r="N48" s="323">
        <v>31.729061999999999</v>
      </c>
      <c r="O48" s="323">
        <v>33.945295999999999</v>
      </c>
      <c r="P48" s="323">
        <v>4.7943189999999998</v>
      </c>
      <c r="Q48" s="323">
        <v>8.6684289999999997</v>
      </c>
      <c r="R48" s="323">
        <v>45.981757000000002</v>
      </c>
      <c r="S48" s="323">
        <v>44.227800000000002</v>
      </c>
      <c r="T48" s="323">
        <v>21.432262999999999</v>
      </c>
      <c r="U48" s="323">
        <v>26.869603999999999</v>
      </c>
      <c r="V48" s="323">
        <v>23.111764999999998</v>
      </c>
      <c r="W48" s="323">
        <v>31.646612999999999</v>
      </c>
      <c r="X48" s="323">
        <v>33.873694</v>
      </c>
      <c r="Y48" s="323">
        <v>2.6189E-2</v>
      </c>
      <c r="Z48" s="323">
        <v>36270.199999999997</v>
      </c>
      <c r="AA48" s="323">
        <v>0.89100000000000001</v>
      </c>
      <c r="AB48" s="323">
        <v>2</v>
      </c>
      <c r="AC48" s="323">
        <v>4</v>
      </c>
    </row>
    <row r="49" spans="1:29" x14ac:dyDescent="0.2">
      <c r="A49" t="s">
        <v>37</v>
      </c>
      <c r="B49" t="s">
        <v>206</v>
      </c>
      <c r="C49" t="s">
        <v>207</v>
      </c>
      <c r="D49">
        <v>0</v>
      </c>
      <c r="E49" s="323" t="s">
        <v>302</v>
      </c>
      <c r="F49" s="323" t="s">
        <v>278</v>
      </c>
      <c r="K49">
        <v>235</v>
      </c>
      <c r="L49" s="323">
        <v>59.206248000000002</v>
      </c>
      <c r="M49" s="323">
        <v>20.998695999999999</v>
      </c>
      <c r="N49" s="323">
        <v>29.786342000000001</v>
      </c>
      <c r="O49" s="323">
        <v>31.846474000000001</v>
      </c>
      <c r="P49" s="323">
        <v>3.5343239999999998</v>
      </c>
      <c r="Q49" s="323">
        <v>5.9606180000000002</v>
      </c>
      <c r="R49" s="323">
        <v>27.431055000000001</v>
      </c>
      <c r="S49" s="323">
        <v>26.235340000000001</v>
      </c>
      <c r="T49" s="323">
        <v>18.170542000000001</v>
      </c>
      <c r="U49" s="323">
        <v>24.472377000000002</v>
      </c>
      <c r="V49" s="323">
        <v>20.935478</v>
      </c>
      <c r="W49" s="323">
        <v>29.712561999999998</v>
      </c>
      <c r="X49" s="323">
        <v>31.785254999999999</v>
      </c>
      <c r="Y49" s="323">
        <v>3.0949000000000001E-2</v>
      </c>
      <c r="Z49" s="323">
        <v>11751</v>
      </c>
      <c r="AA49" s="323">
        <v>0.4546</v>
      </c>
      <c r="AB49" s="323">
        <v>2</v>
      </c>
      <c r="AC49" s="323">
        <v>4</v>
      </c>
    </row>
    <row r="50" spans="1:29" x14ac:dyDescent="0.2">
      <c r="A50" t="s">
        <v>37</v>
      </c>
      <c r="B50" t="s">
        <v>206</v>
      </c>
      <c r="C50" t="s">
        <v>207</v>
      </c>
      <c r="D50" t="s">
        <v>208</v>
      </c>
      <c r="E50" s="323" t="s">
        <v>303</v>
      </c>
      <c r="F50" s="323" t="s">
        <v>279</v>
      </c>
      <c r="G50" s="164"/>
      <c r="H50" s="164"/>
      <c r="I50" s="164"/>
      <c r="J50" s="164"/>
      <c r="K50">
        <v>110</v>
      </c>
      <c r="L50" s="323">
        <v>33048.977455</v>
      </c>
      <c r="M50" s="323">
        <v>40.819012000000001</v>
      </c>
      <c r="N50" s="323">
        <v>42.475296999999998</v>
      </c>
      <c r="O50" s="323">
        <v>45.061537000000001</v>
      </c>
      <c r="P50" s="323">
        <v>27.936736</v>
      </c>
      <c r="Q50" s="323">
        <v>18.403883</v>
      </c>
      <c r="R50" s="323">
        <v>98.031036999999998</v>
      </c>
      <c r="S50" s="323">
        <v>96.868924000000007</v>
      </c>
      <c r="T50" s="323">
        <v>41.872909999999997</v>
      </c>
      <c r="U50" s="323">
        <v>43.600717000000003</v>
      </c>
      <c r="V50" s="323">
        <v>40.562106999999997</v>
      </c>
      <c r="W50" s="323">
        <v>42.322408000000003</v>
      </c>
      <c r="X50" s="323">
        <v>44.946972000000002</v>
      </c>
      <c r="Y50" s="323">
        <v>0.152258</v>
      </c>
      <c r="Z50" s="323">
        <v>186743.9</v>
      </c>
      <c r="AA50" s="323">
        <v>32.580599999999997</v>
      </c>
      <c r="AB50" s="323">
        <v>10</v>
      </c>
      <c r="AC50" s="323">
        <v>14</v>
      </c>
    </row>
    <row r="51" spans="1:29" x14ac:dyDescent="0.2">
      <c r="A51" t="s">
        <v>37</v>
      </c>
      <c r="B51" t="s">
        <v>206</v>
      </c>
      <c r="C51" t="s">
        <v>207</v>
      </c>
      <c r="D51" t="s">
        <v>208</v>
      </c>
      <c r="E51" s="323" t="s">
        <v>303</v>
      </c>
      <c r="F51" s="323" t="s">
        <v>279</v>
      </c>
      <c r="G51" s="164"/>
      <c r="H51" s="164"/>
      <c r="I51" s="164"/>
      <c r="J51" s="164"/>
      <c r="K51">
        <v>135</v>
      </c>
      <c r="L51" s="323">
        <v>8265.5185450000008</v>
      </c>
      <c r="M51" s="323">
        <v>39.575308999999997</v>
      </c>
      <c r="N51" s="323">
        <v>41.767215</v>
      </c>
      <c r="O51" s="323">
        <v>44.131751999999999</v>
      </c>
      <c r="P51" s="323">
        <v>23.432148999999999</v>
      </c>
      <c r="Q51" s="323">
        <v>16.450295000000001</v>
      </c>
      <c r="R51" s="323">
        <v>88.328479999999999</v>
      </c>
      <c r="S51" s="323">
        <v>86.770857000000007</v>
      </c>
      <c r="T51" s="323">
        <v>39.100990000000003</v>
      </c>
      <c r="U51" s="323">
        <v>42.513849999999998</v>
      </c>
      <c r="V51" s="323">
        <v>39.449897</v>
      </c>
      <c r="W51" s="323">
        <v>41.713849000000003</v>
      </c>
      <c r="X51" s="323">
        <v>44.059569000000003</v>
      </c>
      <c r="Y51" s="323">
        <v>0.31960300000000003</v>
      </c>
      <c r="Z51" s="323">
        <v>122690.8</v>
      </c>
      <c r="AA51" s="323">
        <v>22.347999999999999</v>
      </c>
      <c r="AB51" s="323">
        <v>10</v>
      </c>
      <c r="AC51" s="323">
        <v>14</v>
      </c>
    </row>
    <row r="52" spans="1:29" x14ac:dyDescent="0.2">
      <c r="A52" t="s">
        <v>37</v>
      </c>
      <c r="B52" t="s">
        <v>206</v>
      </c>
      <c r="C52" t="s">
        <v>207</v>
      </c>
      <c r="D52" t="s">
        <v>208</v>
      </c>
      <c r="E52" s="323" t="s">
        <v>303</v>
      </c>
      <c r="F52" s="323" t="s">
        <v>279</v>
      </c>
      <c r="G52" s="164"/>
      <c r="H52" s="164"/>
      <c r="I52" s="164"/>
      <c r="J52" s="164"/>
      <c r="K52">
        <v>160</v>
      </c>
      <c r="L52" s="323">
        <v>2869.207273</v>
      </c>
      <c r="M52" s="323">
        <v>38.668289999999999</v>
      </c>
      <c r="N52" s="323">
        <v>41.026335000000003</v>
      </c>
      <c r="O52" s="323">
        <v>42.887928000000002</v>
      </c>
      <c r="P52" s="323">
        <v>19.467836999999999</v>
      </c>
      <c r="Q52" s="323">
        <v>15.104588</v>
      </c>
      <c r="R52" s="323">
        <v>74.064744000000005</v>
      </c>
      <c r="S52" s="323">
        <v>72.467471000000003</v>
      </c>
      <c r="T52" s="323">
        <v>37.118321000000002</v>
      </c>
      <c r="U52" s="323">
        <v>41.576777999999997</v>
      </c>
      <c r="V52" s="323">
        <v>38.57808</v>
      </c>
      <c r="W52" s="323">
        <v>40.988515</v>
      </c>
      <c r="X52" s="323">
        <v>42.807369000000001</v>
      </c>
      <c r="Y52" s="323">
        <v>0.37436199999999997</v>
      </c>
      <c r="Z52" s="323">
        <v>75794.7</v>
      </c>
      <c r="AA52" s="323">
        <v>22.656400000000001</v>
      </c>
      <c r="AB52" s="323">
        <v>10</v>
      </c>
      <c r="AC52" s="323">
        <v>14</v>
      </c>
    </row>
    <row r="53" spans="1:29" x14ac:dyDescent="0.2">
      <c r="A53" t="s">
        <v>37</v>
      </c>
      <c r="B53" t="s">
        <v>206</v>
      </c>
      <c r="C53" t="s">
        <v>207</v>
      </c>
      <c r="D53" t="s">
        <v>208</v>
      </c>
      <c r="E53" s="323" t="s">
        <v>303</v>
      </c>
      <c r="F53" s="323" t="s">
        <v>279</v>
      </c>
      <c r="G53" s="164"/>
      <c r="H53" s="164"/>
      <c r="I53" s="164"/>
      <c r="J53" s="164"/>
      <c r="K53">
        <v>185</v>
      </c>
      <c r="L53" s="323">
        <v>1408.7738179999999</v>
      </c>
      <c r="M53" s="323">
        <v>37.417650000000002</v>
      </c>
      <c r="N53" s="323">
        <v>39.762284000000001</v>
      </c>
      <c r="O53" s="323">
        <v>40.959105999999998</v>
      </c>
      <c r="P53" s="323">
        <v>15.803257</v>
      </c>
      <c r="Q53" s="323">
        <v>13.650391000000001</v>
      </c>
      <c r="R53" s="323">
        <v>56.105668999999999</v>
      </c>
      <c r="S53" s="323">
        <v>54.681772000000002</v>
      </c>
      <c r="T53" s="323">
        <v>34.891080000000002</v>
      </c>
      <c r="U53" s="323">
        <v>40.245080000000002</v>
      </c>
      <c r="V53" s="323">
        <v>37.317393000000003</v>
      </c>
      <c r="W53" s="323">
        <v>39.726598000000003</v>
      </c>
      <c r="X53" s="323">
        <v>40.868265000000001</v>
      </c>
      <c r="Y53" s="323">
        <v>0.36802000000000001</v>
      </c>
      <c r="Z53" s="323">
        <v>37274.199999999997</v>
      </c>
      <c r="AA53" s="323">
        <v>16.244900000000001</v>
      </c>
      <c r="AB53" s="323">
        <v>9</v>
      </c>
      <c r="AC53" s="323">
        <v>14</v>
      </c>
    </row>
    <row r="54" spans="1:29" x14ac:dyDescent="0.2">
      <c r="A54" t="s">
        <v>37</v>
      </c>
      <c r="B54" t="s">
        <v>206</v>
      </c>
      <c r="C54" t="s">
        <v>207</v>
      </c>
      <c r="D54" t="s">
        <v>208</v>
      </c>
      <c r="E54" s="323" t="s">
        <v>303</v>
      </c>
      <c r="F54" s="323" t="s">
        <v>279</v>
      </c>
      <c r="G54" s="164"/>
      <c r="H54" s="164"/>
      <c r="I54" s="164"/>
      <c r="J54" s="164"/>
      <c r="K54">
        <v>210</v>
      </c>
      <c r="L54" s="323">
        <v>662.20218199999999</v>
      </c>
      <c r="M54" s="323">
        <v>35.503267999999998</v>
      </c>
      <c r="N54" s="323">
        <v>37.530847999999999</v>
      </c>
      <c r="O54" s="323">
        <v>38.253965000000001</v>
      </c>
      <c r="P54" s="323">
        <v>12.444502999999999</v>
      </c>
      <c r="Q54" s="323">
        <v>11.947240000000001</v>
      </c>
      <c r="R54" s="323">
        <v>33.806531</v>
      </c>
      <c r="S54" s="323">
        <v>32.949255000000001</v>
      </c>
      <c r="T54" s="323">
        <v>32.166314999999997</v>
      </c>
      <c r="U54" s="323">
        <v>38.222296</v>
      </c>
      <c r="V54" s="323">
        <v>35.385956999999998</v>
      </c>
      <c r="W54" s="323">
        <v>37.482427999999999</v>
      </c>
      <c r="X54" s="323">
        <v>38.155735</v>
      </c>
      <c r="Y54" s="323">
        <v>0.30526700000000001</v>
      </c>
      <c r="Z54" s="323">
        <v>19532.900000000001</v>
      </c>
      <c r="AA54" s="323">
        <v>18.7226</v>
      </c>
      <c r="AB54" s="323">
        <v>8</v>
      </c>
      <c r="AC54" s="323">
        <v>14</v>
      </c>
    </row>
    <row r="55" spans="1:29" x14ac:dyDescent="0.2">
      <c r="A55" t="s">
        <v>37</v>
      </c>
      <c r="B55" t="s">
        <v>206</v>
      </c>
      <c r="C55" t="s">
        <v>207</v>
      </c>
      <c r="D55" t="s">
        <v>208</v>
      </c>
      <c r="E55" s="323" t="s">
        <v>303</v>
      </c>
      <c r="F55" s="323" t="s">
        <v>279</v>
      </c>
      <c r="G55" s="164"/>
      <c r="H55" s="164"/>
      <c r="I55" s="164"/>
      <c r="J55" s="164"/>
      <c r="K55">
        <v>235</v>
      </c>
      <c r="L55" s="323">
        <v>281.163636</v>
      </c>
      <c r="M55" s="323">
        <v>32.973154999999998</v>
      </c>
      <c r="N55" s="323">
        <v>34.982945999999998</v>
      </c>
      <c r="O55" s="323">
        <v>35.427261000000001</v>
      </c>
      <c r="P55" s="323">
        <v>9.6506319999999999</v>
      </c>
      <c r="Q55" s="323">
        <v>10.190386999999999</v>
      </c>
      <c r="R55" s="323">
        <v>19.090351999999999</v>
      </c>
      <c r="S55" s="323">
        <v>18.640508000000001</v>
      </c>
      <c r="T55" s="323">
        <v>29.215440000000001</v>
      </c>
      <c r="U55" s="323">
        <v>35.610092999999999</v>
      </c>
      <c r="V55" s="323">
        <v>32.848466999999999</v>
      </c>
      <c r="W55" s="323">
        <v>34.926313</v>
      </c>
      <c r="X55" s="323">
        <v>35.326146999999999</v>
      </c>
      <c r="Y55" s="323">
        <v>0.27640300000000001</v>
      </c>
      <c r="Z55" s="323">
        <v>16557.900000000001</v>
      </c>
      <c r="AA55" s="323">
        <v>20.0989</v>
      </c>
      <c r="AB55" s="323">
        <v>9</v>
      </c>
      <c r="AC55" s="323">
        <v>14</v>
      </c>
    </row>
    <row r="56" spans="1:29" x14ac:dyDescent="0.2">
      <c r="A56" t="s">
        <v>37</v>
      </c>
      <c r="B56" t="s">
        <v>206</v>
      </c>
      <c r="C56" t="s">
        <v>207</v>
      </c>
      <c r="D56" t="s">
        <v>208</v>
      </c>
      <c r="E56" s="323" t="s">
        <v>303</v>
      </c>
      <c r="F56" s="323" t="s">
        <v>280</v>
      </c>
      <c r="G56" s="164"/>
      <c r="H56" s="164"/>
      <c r="I56" s="164"/>
      <c r="J56" s="164"/>
      <c r="K56">
        <v>110</v>
      </c>
      <c r="L56" s="323">
        <v>219846.30303000001</v>
      </c>
      <c r="M56" s="323">
        <v>42.231274999999997</v>
      </c>
      <c r="N56" s="323">
        <v>44.108468000000002</v>
      </c>
      <c r="O56" s="323">
        <v>43.668899000000003</v>
      </c>
      <c r="P56" s="323">
        <v>34.022599</v>
      </c>
      <c r="Q56" s="323">
        <v>24.845783000000001</v>
      </c>
      <c r="R56" s="323">
        <v>99.906358999999995</v>
      </c>
      <c r="S56" s="323">
        <v>99.875162000000003</v>
      </c>
      <c r="T56" s="323">
        <v>45.738565999999999</v>
      </c>
      <c r="U56" s="323">
        <v>41.369512</v>
      </c>
      <c r="V56" s="323">
        <v>42.057358999999998</v>
      </c>
      <c r="W56" s="323">
        <v>44.001738000000003</v>
      </c>
      <c r="X56" s="323">
        <v>43.558483000000003</v>
      </c>
      <c r="Y56" s="323">
        <v>1.32E-3</v>
      </c>
      <c r="Z56" s="323">
        <v>227467</v>
      </c>
      <c r="AA56" s="323">
        <v>51.892200000000003</v>
      </c>
      <c r="AB56" s="323">
        <v>11</v>
      </c>
      <c r="AC56" s="323">
        <v>14</v>
      </c>
    </row>
    <row r="57" spans="1:29" x14ac:dyDescent="0.2">
      <c r="A57" t="s">
        <v>37</v>
      </c>
      <c r="B57" t="s">
        <v>206</v>
      </c>
      <c r="C57" t="s">
        <v>207</v>
      </c>
      <c r="D57" t="s">
        <v>208</v>
      </c>
      <c r="E57" s="323" t="s">
        <v>303</v>
      </c>
      <c r="F57" s="323" t="s">
        <v>280</v>
      </c>
      <c r="G57" s="164"/>
      <c r="H57" s="164"/>
      <c r="I57" s="164"/>
      <c r="J57" s="164"/>
      <c r="K57">
        <v>135</v>
      </c>
      <c r="L57" s="323">
        <v>106279.175758</v>
      </c>
      <c r="M57" s="323">
        <v>38.038592999999999</v>
      </c>
      <c r="N57" s="323">
        <v>41.207149000000001</v>
      </c>
      <c r="O57" s="323">
        <v>40.876559999999998</v>
      </c>
      <c r="P57" s="323">
        <v>28.611619000000001</v>
      </c>
      <c r="Q57" s="323">
        <v>20.345012000000001</v>
      </c>
      <c r="R57" s="323">
        <v>99.879928000000007</v>
      </c>
      <c r="S57" s="323">
        <v>99.582886000000002</v>
      </c>
      <c r="T57" s="323">
        <v>39.116571</v>
      </c>
      <c r="U57" s="323">
        <v>38.088476999999997</v>
      </c>
      <c r="V57" s="323">
        <v>37.882872999999996</v>
      </c>
      <c r="W57" s="323">
        <v>41.142045000000003</v>
      </c>
      <c r="X57" s="323">
        <v>40.817090999999998</v>
      </c>
      <c r="Y57" s="323">
        <v>2.3909999999999999E-3</v>
      </c>
      <c r="Z57" s="323">
        <v>306480.8</v>
      </c>
      <c r="AA57" s="323">
        <v>35.736499999999999</v>
      </c>
      <c r="AB57" s="323">
        <v>12</v>
      </c>
      <c r="AC57" s="323">
        <v>14</v>
      </c>
    </row>
    <row r="58" spans="1:29" x14ac:dyDescent="0.2">
      <c r="A58" t="s">
        <v>37</v>
      </c>
      <c r="B58" t="s">
        <v>206</v>
      </c>
      <c r="C58" t="s">
        <v>207</v>
      </c>
      <c r="D58" t="s">
        <v>208</v>
      </c>
      <c r="E58" s="323" t="s">
        <v>303</v>
      </c>
      <c r="F58" s="323" t="s">
        <v>280</v>
      </c>
      <c r="G58" s="164"/>
      <c r="H58" s="164"/>
      <c r="I58" s="164"/>
      <c r="J58" s="164"/>
      <c r="K58">
        <v>160</v>
      </c>
      <c r="L58" s="323">
        <v>48485.212120999997</v>
      </c>
      <c r="M58" s="323">
        <v>33.837386000000002</v>
      </c>
      <c r="N58" s="323">
        <v>38.849690000000002</v>
      </c>
      <c r="O58" s="323">
        <v>38.758284000000003</v>
      </c>
      <c r="P58" s="323">
        <v>23.050937000000001</v>
      </c>
      <c r="Q58" s="323">
        <v>16.043288</v>
      </c>
      <c r="R58" s="323">
        <v>89.390552</v>
      </c>
      <c r="S58" s="323">
        <v>87.346907000000002</v>
      </c>
      <c r="T58" s="323">
        <v>32.876584999999999</v>
      </c>
      <c r="U58" s="323">
        <v>35.003312000000001</v>
      </c>
      <c r="V58" s="323">
        <v>33.699975999999999</v>
      </c>
      <c r="W58" s="323">
        <v>38.809897999999997</v>
      </c>
      <c r="X58" s="323">
        <v>38.729774999999997</v>
      </c>
      <c r="Y58" s="323">
        <v>3.0890000000000002E-3</v>
      </c>
      <c r="Z58" s="323">
        <v>464964.1</v>
      </c>
      <c r="AA58" s="323">
        <v>30.674199999999999</v>
      </c>
      <c r="AB58" s="323">
        <v>11</v>
      </c>
      <c r="AC58" s="323">
        <v>14</v>
      </c>
    </row>
    <row r="59" spans="1:29" x14ac:dyDescent="0.2">
      <c r="A59" t="s">
        <v>37</v>
      </c>
      <c r="B59" t="s">
        <v>206</v>
      </c>
      <c r="C59" t="s">
        <v>207</v>
      </c>
      <c r="D59" t="s">
        <v>208</v>
      </c>
      <c r="E59" s="323" t="s">
        <v>303</v>
      </c>
      <c r="F59" s="323" t="s">
        <v>280</v>
      </c>
      <c r="G59" s="164"/>
      <c r="H59" s="164"/>
      <c r="I59" s="164"/>
      <c r="J59" s="164"/>
      <c r="K59">
        <v>185</v>
      </c>
      <c r="L59" s="323">
        <v>20396.206061000001</v>
      </c>
      <c r="M59" s="323">
        <v>29.909597000000002</v>
      </c>
      <c r="N59" s="323">
        <v>36.745165</v>
      </c>
      <c r="O59" s="323">
        <v>37.107649000000002</v>
      </c>
      <c r="P59" s="323">
        <v>17.87039</v>
      </c>
      <c r="Q59" s="323">
        <v>12.165559</v>
      </c>
      <c r="R59" s="323">
        <v>67.932997999999998</v>
      </c>
      <c r="S59" s="323">
        <v>66.031542999999999</v>
      </c>
      <c r="T59" s="323">
        <v>27.471433999999999</v>
      </c>
      <c r="U59" s="323">
        <v>32.050159000000001</v>
      </c>
      <c r="V59" s="323">
        <v>29.794229000000001</v>
      </c>
      <c r="W59" s="323">
        <v>36.711916000000002</v>
      </c>
      <c r="X59" s="323">
        <v>37.091028999999999</v>
      </c>
      <c r="Y59" s="323">
        <v>5.8230000000000001E-3</v>
      </c>
      <c r="Z59" s="323">
        <v>268947.5</v>
      </c>
      <c r="AA59" s="323">
        <v>21.889399999999998</v>
      </c>
      <c r="AB59" s="323">
        <v>10</v>
      </c>
      <c r="AC59" s="323">
        <v>13</v>
      </c>
    </row>
    <row r="60" spans="1:29" x14ac:dyDescent="0.2">
      <c r="A60" t="s">
        <v>37</v>
      </c>
      <c r="B60" t="s">
        <v>206</v>
      </c>
      <c r="C60" t="s">
        <v>207</v>
      </c>
      <c r="D60" t="s">
        <v>208</v>
      </c>
      <c r="E60" s="323" t="s">
        <v>303</v>
      </c>
      <c r="F60" s="323" t="s">
        <v>280</v>
      </c>
      <c r="G60" s="164"/>
      <c r="H60" s="164"/>
      <c r="I60" s="164"/>
      <c r="J60" s="164"/>
      <c r="K60">
        <v>210</v>
      </c>
      <c r="L60" s="323">
        <v>7110.6909089999999</v>
      </c>
      <c r="M60" s="323">
        <v>26.290744</v>
      </c>
      <c r="N60" s="323">
        <v>34.573998000000003</v>
      </c>
      <c r="O60" s="323">
        <v>35.739756</v>
      </c>
      <c r="P60" s="323">
        <v>12.996693</v>
      </c>
      <c r="Q60" s="323">
        <v>8.6219750000000008</v>
      </c>
      <c r="R60" s="323">
        <v>41.366101</v>
      </c>
      <c r="S60" s="323">
        <v>40.033749</v>
      </c>
      <c r="T60" s="323">
        <v>22.844359000000001</v>
      </c>
      <c r="U60" s="323">
        <v>29.169945999999999</v>
      </c>
      <c r="V60" s="323">
        <v>26.200861</v>
      </c>
      <c r="W60" s="323">
        <v>34.538376</v>
      </c>
      <c r="X60" s="323">
        <v>35.727572000000002</v>
      </c>
      <c r="Y60" s="323">
        <v>1.3695000000000001E-2</v>
      </c>
      <c r="Z60" s="323">
        <v>133365</v>
      </c>
      <c r="AA60" s="323">
        <v>23.528199999999998</v>
      </c>
      <c r="AB60" s="323">
        <v>9</v>
      </c>
      <c r="AC60" s="323">
        <v>14</v>
      </c>
    </row>
    <row r="61" spans="1:29" x14ac:dyDescent="0.2">
      <c r="A61" t="s">
        <v>37</v>
      </c>
      <c r="B61" t="s">
        <v>206</v>
      </c>
      <c r="C61" t="s">
        <v>207</v>
      </c>
      <c r="D61" t="s">
        <v>208</v>
      </c>
      <c r="E61" s="323" t="s">
        <v>303</v>
      </c>
      <c r="F61" s="323" t="s">
        <v>280</v>
      </c>
      <c r="G61" s="164"/>
      <c r="H61" s="164"/>
      <c r="I61" s="164"/>
      <c r="J61" s="164"/>
      <c r="K61">
        <v>235</v>
      </c>
      <c r="L61" s="323">
        <v>2072.6909089999999</v>
      </c>
      <c r="M61" s="323">
        <v>23.314700999999999</v>
      </c>
      <c r="N61" s="323">
        <v>32.597059000000002</v>
      </c>
      <c r="O61" s="323">
        <v>34.740293999999999</v>
      </c>
      <c r="P61" s="323">
        <v>8.7540239999999994</v>
      </c>
      <c r="Q61" s="323">
        <v>5.7243170000000001</v>
      </c>
      <c r="R61" s="323">
        <v>18.559994</v>
      </c>
      <c r="S61" s="323">
        <v>18.057731</v>
      </c>
      <c r="T61" s="323">
        <v>19.372123999999999</v>
      </c>
      <c r="U61" s="323">
        <v>26.605747999999998</v>
      </c>
      <c r="V61" s="323">
        <v>23.252922000000002</v>
      </c>
      <c r="W61" s="323">
        <v>32.569752000000001</v>
      </c>
      <c r="X61" s="323">
        <v>34.734048000000001</v>
      </c>
      <c r="Y61" s="323">
        <v>3.9343999999999997E-2</v>
      </c>
      <c r="Z61" s="323">
        <v>46157.9</v>
      </c>
      <c r="AA61" s="323">
        <v>15.4681</v>
      </c>
      <c r="AB61" s="323">
        <v>8</v>
      </c>
      <c r="AC61" s="323">
        <v>14</v>
      </c>
    </row>
    <row r="62" spans="1:29" x14ac:dyDescent="0.2">
      <c r="A62" t="s">
        <v>37</v>
      </c>
      <c r="B62" t="s">
        <v>206</v>
      </c>
      <c r="C62" t="s">
        <v>207</v>
      </c>
      <c r="D62" t="s">
        <v>208</v>
      </c>
      <c r="E62" s="323" t="s">
        <v>303</v>
      </c>
      <c r="F62" s="323" t="s">
        <v>281</v>
      </c>
      <c r="G62" s="164"/>
      <c r="H62" s="164"/>
      <c r="I62" s="164"/>
      <c r="J62" s="164"/>
      <c r="K62">
        <v>110</v>
      </c>
      <c r="L62" s="323">
        <v>5405.8232680000001</v>
      </c>
      <c r="M62" s="323">
        <v>41.833885000000002</v>
      </c>
      <c r="N62" s="323">
        <v>42.305005999999999</v>
      </c>
      <c r="O62" s="323">
        <v>46.884855999999999</v>
      </c>
      <c r="P62" s="323">
        <v>22.943287000000002</v>
      </c>
      <c r="Q62" s="323">
        <v>19.974008999999999</v>
      </c>
      <c r="R62" s="323">
        <v>93.838451000000006</v>
      </c>
      <c r="S62" s="323">
        <v>92.334695999999994</v>
      </c>
      <c r="T62" s="323">
        <v>42.904665999999999</v>
      </c>
      <c r="U62" s="323">
        <v>39.923158999999998</v>
      </c>
      <c r="V62" s="323">
        <v>41.727224</v>
      </c>
      <c r="W62" s="323">
        <v>42.197000000000003</v>
      </c>
      <c r="X62" s="323">
        <v>46.847600999999997</v>
      </c>
      <c r="Y62" s="323">
        <v>3.1822699999999999</v>
      </c>
      <c r="Z62" s="323">
        <v>52210.2</v>
      </c>
      <c r="AA62" s="323">
        <v>6.3034999999999997</v>
      </c>
      <c r="AB62" s="323">
        <v>6</v>
      </c>
      <c r="AC62" s="323">
        <v>6</v>
      </c>
    </row>
    <row r="63" spans="1:29" x14ac:dyDescent="0.2">
      <c r="A63" t="s">
        <v>37</v>
      </c>
      <c r="B63" t="s">
        <v>206</v>
      </c>
      <c r="C63" t="s">
        <v>207</v>
      </c>
      <c r="D63" t="s">
        <v>208</v>
      </c>
      <c r="E63" s="323" t="s">
        <v>303</v>
      </c>
      <c r="F63" s="323" t="s">
        <v>281</v>
      </c>
      <c r="G63" s="164"/>
      <c r="H63" s="164"/>
      <c r="I63" s="164"/>
      <c r="J63" s="164"/>
      <c r="K63">
        <v>135</v>
      </c>
      <c r="L63" s="323">
        <v>714.12224100000003</v>
      </c>
      <c r="M63" s="323">
        <v>41.265967000000003</v>
      </c>
      <c r="N63" s="323">
        <v>41.593637999999999</v>
      </c>
      <c r="O63" s="323">
        <v>46.516514999999998</v>
      </c>
      <c r="P63" s="323">
        <v>21.845694000000002</v>
      </c>
      <c r="Q63" s="323">
        <v>19.277373000000001</v>
      </c>
      <c r="R63" s="323">
        <v>91.046268999999995</v>
      </c>
      <c r="S63" s="323">
        <v>89.236575999999999</v>
      </c>
      <c r="T63" s="323">
        <v>41.583435999999999</v>
      </c>
      <c r="U63" s="323">
        <v>39.281852999999998</v>
      </c>
      <c r="V63" s="323">
        <v>41.261583000000002</v>
      </c>
      <c r="W63" s="323">
        <v>41.576456</v>
      </c>
      <c r="X63" s="323">
        <v>46.513370000000002</v>
      </c>
      <c r="Y63" s="323">
        <v>3.4917570000000002</v>
      </c>
      <c r="Z63" s="323">
        <v>20378.900000000001</v>
      </c>
      <c r="AA63" s="323">
        <v>3.2671000000000001</v>
      </c>
      <c r="AB63" s="323">
        <v>6</v>
      </c>
      <c r="AC63" s="323">
        <v>6</v>
      </c>
    </row>
    <row r="64" spans="1:29" x14ac:dyDescent="0.2">
      <c r="A64" t="s">
        <v>37</v>
      </c>
      <c r="B64" t="s">
        <v>206</v>
      </c>
      <c r="C64" t="s">
        <v>207</v>
      </c>
      <c r="D64" t="s">
        <v>208</v>
      </c>
      <c r="E64" s="323" t="s">
        <v>303</v>
      </c>
      <c r="F64" s="323" t="s">
        <v>281</v>
      </c>
      <c r="G64" s="164"/>
      <c r="H64" s="164"/>
      <c r="I64" s="164"/>
      <c r="J64" s="164"/>
      <c r="K64">
        <v>160</v>
      </c>
      <c r="L64" s="323">
        <v>181.94896</v>
      </c>
      <c r="M64" s="323">
        <v>40.637073000000001</v>
      </c>
      <c r="N64" s="323">
        <v>41.463397000000001</v>
      </c>
      <c r="O64" s="323">
        <v>46.271098000000002</v>
      </c>
      <c r="P64" s="323">
        <v>20.567983999999999</v>
      </c>
      <c r="Q64" s="323">
        <v>18.537994999999999</v>
      </c>
      <c r="R64" s="323">
        <v>86.280584000000005</v>
      </c>
      <c r="S64" s="323">
        <v>84.081489000000005</v>
      </c>
      <c r="T64" s="323">
        <v>40.168756999999999</v>
      </c>
      <c r="U64" s="323">
        <v>39.033693999999997</v>
      </c>
      <c r="V64" s="323">
        <v>40.633000000000003</v>
      </c>
      <c r="W64" s="323">
        <v>41.461016999999998</v>
      </c>
      <c r="X64" s="323">
        <v>46.270519999999998</v>
      </c>
      <c r="Y64" s="323">
        <v>3.6178439999999998</v>
      </c>
      <c r="Z64" s="323">
        <v>11473.6</v>
      </c>
      <c r="AA64" s="323">
        <v>2.4375</v>
      </c>
      <c r="AB64" s="323">
        <v>5</v>
      </c>
      <c r="AC64" s="323">
        <v>6</v>
      </c>
    </row>
    <row r="65" spans="1:29" x14ac:dyDescent="0.2">
      <c r="A65" t="s">
        <v>37</v>
      </c>
      <c r="B65" t="s">
        <v>206</v>
      </c>
      <c r="C65" t="s">
        <v>207</v>
      </c>
      <c r="D65" t="s">
        <v>208</v>
      </c>
      <c r="E65" s="323" t="s">
        <v>303</v>
      </c>
      <c r="F65" s="323" t="s">
        <v>281</v>
      </c>
      <c r="G65" s="164"/>
      <c r="H65" s="164"/>
      <c r="I65" s="164"/>
      <c r="J65" s="164"/>
      <c r="K65">
        <v>185</v>
      </c>
      <c r="L65" s="323">
        <v>88.326218999999995</v>
      </c>
      <c r="M65" s="323">
        <v>39.396067000000002</v>
      </c>
      <c r="N65" s="323">
        <v>41.267454999999998</v>
      </c>
      <c r="O65" s="323">
        <v>45.640813999999999</v>
      </c>
      <c r="P65" s="323">
        <v>18.315860000000001</v>
      </c>
      <c r="Q65" s="323">
        <v>17.109641</v>
      </c>
      <c r="R65" s="323">
        <v>76.794394999999994</v>
      </c>
      <c r="S65" s="323">
        <v>74.208152999999996</v>
      </c>
      <c r="T65" s="323">
        <v>37.740519999999997</v>
      </c>
      <c r="U65" s="323">
        <v>38.641553000000002</v>
      </c>
      <c r="V65" s="323">
        <v>39.382100000000001</v>
      </c>
      <c r="W65" s="323">
        <v>41.266261999999998</v>
      </c>
      <c r="X65" s="323">
        <v>45.640250999999999</v>
      </c>
      <c r="Y65" s="323">
        <v>3.627713</v>
      </c>
      <c r="Z65" s="323">
        <v>7185.9</v>
      </c>
      <c r="AA65" s="323">
        <v>2.0760999999999998</v>
      </c>
      <c r="AB65" s="323">
        <v>5</v>
      </c>
      <c r="AC65" s="323">
        <v>5</v>
      </c>
    </row>
    <row r="66" spans="1:29" x14ac:dyDescent="0.2">
      <c r="A66" t="s">
        <v>37</v>
      </c>
      <c r="B66" t="s">
        <v>206</v>
      </c>
      <c r="C66" t="s">
        <v>207</v>
      </c>
      <c r="D66" t="s">
        <v>208</v>
      </c>
      <c r="E66" s="323" t="s">
        <v>303</v>
      </c>
      <c r="F66" s="323" t="s">
        <v>281</v>
      </c>
      <c r="G66" s="164"/>
      <c r="H66" s="164"/>
      <c r="I66" s="164"/>
      <c r="J66" s="164"/>
      <c r="K66">
        <v>210</v>
      </c>
      <c r="L66" s="323">
        <v>44.086821999999998</v>
      </c>
      <c r="M66" s="323">
        <v>37.392713000000001</v>
      </c>
      <c r="N66" s="323">
        <v>40.713239000000002</v>
      </c>
      <c r="O66" s="323">
        <v>44.543322000000003</v>
      </c>
      <c r="P66" s="323">
        <v>15.448510000000001</v>
      </c>
      <c r="Q66" s="323">
        <v>15.003894000000001</v>
      </c>
      <c r="R66" s="323">
        <v>59.308565000000002</v>
      </c>
      <c r="S66" s="323">
        <v>56.758291</v>
      </c>
      <c r="T66" s="323">
        <v>34.544148999999997</v>
      </c>
      <c r="U66" s="323">
        <v>37.774106000000003</v>
      </c>
      <c r="V66" s="323">
        <v>37.357261000000001</v>
      </c>
      <c r="W66" s="323">
        <v>40.712601999999997</v>
      </c>
      <c r="X66" s="323">
        <v>44.542963</v>
      </c>
      <c r="Y66" s="323">
        <v>3.1831260000000001</v>
      </c>
      <c r="Z66" s="323">
        <v>4578.7</v>
      </c>
      <c r="AA66" s="323">
        <v>2.5019999999999998</v>
      </c>
      <c r="AB66" s="323">
        <v>4</v>
      </c>
      <c r="AC66" s="323">
        <v>6</v>
      </c>
    </row>
    <row r="67" spans="1:29" x14ac:dyDescent="0.2">
      <c r="A67" t="s">
        <v>37</v>
      </c>
      <c r="B67" t="s">
        <v>206</v>
      </c>
      <c r="C67" t="s">
        <v>207</v>
      </c>
      <c r="D67" t="s">
        <v>208</v>
      </c>
      <c r="E67" s="323" t="s">
        <v>303</v>
      </c>
      <c r="F67" s="323" t="s">
        <v>281</v>
      </c>
      <c r="G67" s="164"/>
      <c r="H67" s="164"/>
      <c r="I67" s="164"/>
      <c r="J67" s="164"/>
      <c r="K67">
        <v>235</v>
      </c>
      <c r="L67" s="323">
        <v>22.835346000000001</v>
      </c>
      <c r="M67" s="323">
        <v>34.821367000000002</v>
      </c>
      <c r="N67" s="323">
        <v>39.734591999999999</v>
      </c>
      <c r="O67" s="323">
        <v>42.947817000000001</v>
      </c>
      <c r="P67" s="323">
        <v>12.385204</v>
      </c>
      <c r="Q67" s="323">
        <v>12.498597</v>
      </c>
      <c r="R67" s="323">
        <v>33.977842000000003</v>
      </c>
      <c r="S67" s="323">
        <v>32.435972999999997</v>
      </c>
      <c r="T67" s="323">
        <v>31.238381</v>
      </c>
      <c r="U67" s="323">
        <v>36.324706999999997</v>
      </c>
      <c r="V67" s="323">
        <v>34.768138</v>
      </c>
      <c r="W67" s="323">
        <v>39.734338999999999</v>
      </c>
      <c r="X67" s="323">
        <v>42.947369999999999</v>
      </c>
      <c r="Y67" s="323">
        <v>3.1240329999999998</v>
      </c>
      <c r="Z67" s="323">
        <v>3195.1</v>
      </c>
      <c r="AA67" s="323">
        <v>2.6600999999999999</v>
      </c>
      <c r="AB67" s="323">
        <v>4</v>
      </c>
      <c r="AC67" s="323">
        <v>5</v>
      </c>
    </row>
    <row r="68" spans="1:29" x14ac:dyDescent="0.2">
      <c r="A68" t="s">
        <v>37</v>
      </c>
      <c r="B68" t="s">
        <v>206</v>
      </c>
      <c r="C68" t="s">
        <v>207</v>
      </c>
      <c r="D68" t="s">
        <v>208</v>
      </c>
      <c r="E68" s="323" t="s">
        <v>303</v>
      </c>
      <c r="F68" s="323" t="s">
        <v>282</v>
      </c>
      <c r="G68" s="164"/>
      <c r="H68" s="164"/>
      <c r="I68" s="164"/>
      <c r="J68" s="164"/>
      <c r="K68">
        <v>110</v>
      </c>
      <c r="L68" s="323">
        <v>69139.381817999994</v>
      </c>
      <c r="M68" s="323">
        <v>39.427861999999998</v>
      </c>
      <c r="N68" s="323">
        <v>44.672409000000002</v>
      </c>
      <c r="O68" s="323">
        <v>47.911296999999998</v>
      </c>
      <c r="P68" s="323">
        <v>26.232206999999999</v>
      </c>
      <c r="Q68" s="323">
        <v>23.778500999999999</v>
      </c>
      <c r="R68" s="323">
        <v>99.908140000000003</v>
      </c>
      <c r="S68" s="323">
        <v>99.867147000000003</v>
      </c>
      <c r="T68" s="323">
        <v>44.933745999999999</v>
      </c>
      <c r="U68" s="323">
        <v>39.964703</v>
      </c>
      <c r="V68" s="323">
        <v>39.129040000000003</v>
      </c>
      <c r="W68" s="323">
        <v>44.441015</v>
      </c>
      <c r="X68" s="323">
        <v>47.685675000000003</v>
      </c>
      <c r="Y68" s="323">
        <v>1.766E-3</v>
      </c>
      <c r="Z68" s="323">
        <v>54448.1</v>
      </c>
      <c r="AA68" s="323">
        <v>13.1685</v>
      </c>
      <c r="AB68" s="323">
        <v>7</v>
      </c>
      <c r="AC68" s="323">
        <v>6</v>
      </c>
    </row>
    <row r="69" spans="1:29" x14ac:dyDescent="0.2">
      <c r="A69" t="s">
        <v>37</v>
      </c>
      <c r="B69" t="s">
        <v>206</v>
      </c>
      <c r="C69" t="s">
        <v>207</v>
      </c>
      <c r="D69" t="s">
        <v>208</v>
      </c>
      <c r="E69" s="323" t="s">
        <v>303</v>
      </c>
      <c r="F69" s="323" t="s">
        <v>282</v>
      </c>
      <c r="G69" s="164"/>
      <c r="H69" s="164"/>
      <c r="I69" s="164"/>
      <c r="J69" s="164"/>
      <c r="K69">
        <v>135</v>
      </c>
      <c r="L69" s="323">
        <v>34115.042423999999</v>
      </c>
      <c r="M69" s="323">
        <v>34.420637999999997</v>
      </c>
      <c r="N69" s="323">
        <v>42.545766999999998</v>
      </c>
      <c r="O69" s="323">
        <v>45.966619999999999</v>
      </c>
      <c r="P69" s="323">
        <v>21.099966999999999</v>
      </c>
      <c r="Q69" s="323">
        <v>19.189591</v>
      </c>
      <c r="R69" s="323">
        <v>95.106814</v>
      </c>
      <c r="S69" s="323">
        <v>93.020112999999995</v>
      </c>
      <c r="T69" s="323">
        <v>38.355775000000001</v>
      </c>
      <c r="U69" s="323">
        <v>36.367285000000003</v>
      </c>
      <c r="V69" s="323">
        <v>34.133572999999998</v>
      </c>
      <c r="W69" s="323">
        <v>42.355373</v>
      </c>
      <c r="X69" s="323">
        <v>45.800842000000003</v>
      </c>
      <c r="Y69" s="323">
        <v>6.5880000000000001E-3</v>
      </c>
      <c r="Z69" s="323">
        <v>115184.1</v>
      </c>
      <c r="AA69" s="323">
        <v>14.9811</v>
      </c>
      <c r="AB69" s="323">
        <v>11</v>
      </c>
      <c r="AC69" s="323">
        <v>6</v>
      </c>
    </row>
    <row r="70" spans="1:29" x14ac:dyDescent="0.2">
      <c r="A70" t="s">
        <v>37</v>
      </c>
      <c r="B70" t="s">
        <v>206</v>
      </c>
      <c r="C70" t="s">
        <v>207</v>
      </c>
      <c r="D70" t="s">
        <v>208</v>
      </c>
      <c r="E70" s="323" t="s">
        <v>303</v>
      </c>
      <c r="F70" s="323" t="s">
        <v>282</v>
      </c>
      <c r="G70" s="164"/>
      <c r="H70" s="164"/>
      <c r="I70" s="164"/>
      <c r="J70" s="164"/>
      <c r="K70">
        <v>160</v>
      </c>
      <c r="L70" s="323">
        <v>14555.515152</v>
      </c>
      <c r="M70" s="323">
        <v>29.773551000000001</v>
      </c>
      <c r="N70" s="323">
        <v>40.984489000000004</v>
      </c>
      <c r="O70" s="323">
        <v>44.628120000000003</v>
      </c>
      <c r="P70" s="323">
        <v>16.213747000000001</v>
      </c>
      <c r="Q70" s="323">
        <v>14.833062999999999</v>
      </c>
      <c r="R70" s="323">
        <v>78.577034999999995</v>
      </c>
      <c r="S70" s="323">
        <v>76.382205999999996</v>
      </c>
      <c r="T70" s="323">
        <v>31.743375</v>
      </c>
      <c r="U70" s="323">
        <v>32.951653</v>
      </c>
      <c r="V70" s="323">
        <v>29.507498999999999</v>
      </c>
      <c r="W70" s="323">
        <v>40.853001999999996</v>
      </c>
      <c r="X70" s="323">
        <v>44.564084000000001</v>
      </c>
      <c r="Y70" s="323">
        <v>2.7222E-2</v>
      </c>
      <c r="Z70" s="323">
        <v>180110</v>
      </c>
      <c r="AA70" s="323">
        <v>8.5172000000000008</v>
      </c>
      <c r="AB70" s="323">
        <v>9</v>
      </c>
      <c r="AC70" s="323">
        <v>6</v>
      </c>
    </row>
    <row r="71" spans="1:29" x14ac:dyDescent="0.2">
      <c r="A71" t="s">
        <v>37</v>
      </c>
      <c r="B71" t="s">
        <v>206</v>
      </c>
      <c r="C71" t="s">
        <v>207</v>
      </c>
      <c r="D71" t="s">
        <v>208</v>
      </c>
      <c r="E71" s="323" t="s">
        <v>303</v>
      </c>
      <c r="F71" s="323" t="s">
        <v>282</v>
      </c>
      <c r="G71" s="164"/>
      <c r="H71" s="164"/>
      <c r="I71" s="164"/>
      <c r="J71" s="164"/>
      <c r="K71">
        <v>185</v>
      </c>
      <c r="L71" s="323">
        <v>5468.4848480000001</v>
      </c>
      <c r="M71" s="323">
        <v>25.813866999999998</v>
      </c>
      <c r="N71" s="323">
        <v>40.009686000000002</v>
      </c>
      <c r="O71" s="323">
        <v>43.968232999999998</v>
      </c>
      <c r="P71" s="323">
        <v>12.02314</v>
      </c>
      <c r="Q71" s="323">
        <v>11.050886999999999</v>
      </c>
      <c r="R71" s="323">
        <v>53.237912999999999</v>
      </c>
      <c r="S71" s="323">
        <v>51.503279999999997</v>
      </c>
      <c r="T71" s="323">
        <v>25.915361999999998</v>
      </c>
      <c r="U71" s="323">
        <v>29.968665000000001</v>
      </c>
      <c r="V71" s="323">
        <v>25.557472000000001</v>
      </c>
      <c r="W71" s="323">
        <v>39.92557</v>
      </c>
      <c r="X71" s="323">
        <v>43.947913</v>
      </c>
      <c r="Y71" s="323">
        <v>9.0327000000000005E-2</v>
      </c>
      <c r="Z71" s="323">
        <v>111990.5</v>
      </c>
      <c r="AA71" s="323">
        <v>6.3670999999999998</v>
      </c>
      <c r="AB71" s="323">
        <v>8</v>
      </c>
      <c r="AC71" s="323">
        <v>6</v>
      </c>
    </row>
    <row r="72" spans="1:29" x14ac:dyDescent="0.2">
      <c r="A72" t="s">
        <v>37</v>
      </c>
      <c r="B72" t="s">
        <v>206</v>
      </c>
      <c r="C72" t="s">
        <v>207</v>
      </c>
      <c r="D72" t="s">
        <v>208</v>
      </c>
      <c r="E72" s="323" t="s">
        <v>303</v>
      </c>
      <c r="F72" s="323" t="s">
        <v>282</v>
      </c>
      <c r="G72" s="164"/>
      <c r="H72" s="164"/>
      <c r="I72" s="164"/>
      <c r="J72" s="164"/>
      <c r="K72">
        <v>210</v>
      </c>
      <c r="L72" s="323">
        <v>1673.7818179999999</v>
      </c>
      <c r="M72" s="323">
        <v>22.606874999999999</v>
      </c>
      <c r="N72" s="323">
        <v>38.966439999999999</v>
      </c>
      <c r="O72" s="323">
        <v>43.413941999999999</v>
      </c>
      <c r="P72" s="323">
        <v>8.3554750000000002</v>
      </c>
      <c r="Q72" s="323">
        <v>7.7482519999999999</v>
      </c>
      <c r="R72" s="323">
        <v>27.164898000000001</v>
      </c>
      <c r="S72" s="323">
        <v>26.258842999999999</v>
      </c>
      <c r="T72" s="323">
        <v>21.152156000000002</v>
      </c>
      <c r="U72" s="323">
        <v>27.307583000000001</v>
      </c>
      <c r="V72" s="323">
        <v>22.345433</v>
      </c>
      <c r="W72" s="323">
        <v>38.930329999999998</v>
      </c>
      <c r="X72" s="323">
        <v>43.398589000000001</v>
      </c>
      <c r="Y72" s="323">
        <v>0.20940500000000001</v>
      </c>
      <c r="Z72" s="323">
        <v>56099</v>
      </c>
      <c r="AA72" s="323">
        <v>4.1802000000000001</v>
      </c>
      <c r="AB72" s="323">
        <v>7</v>
      </c>
      <c r="AC72" s="323">
        <v>6</v>
      </c>
    </row>
    <row r="73" spans="1:29" x14ac:dyDescent="0.2">
      <c r="A73" t="s">
        <v>37</v>
      </c>
      <c r="B73" t="s">
        <v>206</v>
      </c>
      <c r="C73" t="s">
        <v>207</v>
      </c>
      <c r="D73" t="s">
        <v>208</v>
      </c>
      <c r="E73" s="323" t="s">
        <v>303</v>
      </c>
      <c r="F73" s="323" t="s">
        <v>282</v>
      </c>
      <c r="G73" s="164"/>
      <c r="H73" s="164"/>
      <c r="I73" s="164"/>
      <c r="J73" s="164"/>
      <c r="K73">
        <v>235</v>
      </c>
      <c r="L73" s="323">
        <v>455.69697000000002</v>
      </c>
      <c r="M73" s="323">
        <v>20.698757000000001</v>
      </c>
      <c r="N73" s="323">
        <v>38.032409999999999</v>
      </c>
      <c r="O73" s="323">
        <v>42.408064000000003</v>
      </c>
      <c r="P73" s="323">
        <v>5.5962389999999997</v>
      </c>
      <c r="Q73" s="323">
        <v>5.3327640000000001</v>
      </c>
      <c r="R73" s="323">
        <v>12.002616</v>
      </c>
      <c r="S73" s="323">
        <v>11.625344999999999</v>
      </c>
      <c r="T73" s="323">
        <v>18.321672</v>
      </c>
      <c r="U73" s="323">
        <v>25.514406000000001</v>
      </c>
      <c r="V73" s="323">
        <v>20.565396</v>
      </c>
      <c r="W73" s="323">
        <v>38.012044000000003</v>
      </c>
      <c r="X73" s="323">
        <v>42.398895000000003</v>
      </c>
      <c r="Y73" s="323">
        <v>0.86205900000000002</v>
      </c>
      <c r="Z73" s="323">
        <v>20008.2</v>
      </c>
      <c r="AA73" s="323">
        <v>2.1913999999999998</v>
      </c>
      <c r="AB73" s="323">
        <v>6</v>
      </c>
      <c r="AC73" s="323">
        <v>5</v>
      </c>
    </row>
    <row r="74" spans="1:29" x14ac:dyDescent="0.2">
      <c r="A74" t="s">
        <v>37</v>
      </c>
      <c r="B74" t="s">
        <v>206</v>
      </c>
      <c r="C74" t="s">
        <v>207</v>
      </c>
      <c r="D74" t="s">
        <v>208</v>
      </c>
      <c r="E74" s="323" t="s">
        <v>303</v>
      </c>
      <c r="F74" s="323" t="s">
        <v>283</v>
      </c>
      <c r="G74" s="164"/>
      <c r="H74" s="164"/>
      <c r="I74" s="164"/>
      <c r="J74" s="164"/>
      <c r="K74">
        <v>110</v>
      </c>
      <c r="L74" s="323">
        <v>32948.538181999997</v>
      </c>
      <c r="M74" s="323">
        <v>38.720295</v>
      </c>
      <c r="N74" s="323">
        <v>42.826411999999998</v>
      </c>
      <c r="O74" s="323">
        <v>44.923265000000001</v>
      </c>
      <c r="P74" s="323">
        <v>24.310725999999999</v>
      </c>
      <c r="Q74" s="323">
        <v>23.352620999999999</v>
      </c>
      <c r="R74" s="323">
        <v>99.906813</v>
      </c>
      <c r="S74" s="323">
        <v>99.816581999999997</v>
      </c>
      <c r="T74" s="323">
        <v>45.318924000000003</v>
      </c>
      <c r="U74" s="323">
        <v>39.394156000000002</v>
      </c>
      <c r="V74" s="323">
        <v>38.428218999999999</v>
      </c>
      <c r="W74" s="323">
        <v>42.793815000000002</v>
      </c>
      <c r="X74" s="323">
        <v>44.901991000000002</v>
      </c>
      <c r="Y74" s="323">
        <v>6.9979999999999999E-3</v>
      </c>
      <c r="Z74" s="323">
        <v>221923.3</v>
      </c>
      <c r="AA74" s="323">
        <v>6.7153</v>
      </c>
      <c r="AB74" s="323">
        <v>4</v>
      </c>
      <c r="AC74" s="323">
        <v>4</v>
      </c>
    </row>
    <row r="75" spans="1:29" x14ac:dyDescent="0.2">
      <c r="A75" t="s">
        <v>37</v>
      </c>
      <c r="B75" t="s">
        <v>206</v>
      </c>
      <c r="C75" t="s">
        <v>207</v>
      </c>
      <c r="D75" t="s">
        <v>208</v>
      </c>
      <c r="E75" s="323" t="s">
        <v>303</v>
      </c>
      <c r="F75" s="323" t="s">
        <v>283</v>
      </c>
      <c r="G75" s="164"/>
      <c r="H75" s="164"/>
      <c r="I75" s="164"/>
      <c r="J75" s="164"/>
      <c r="K75">
        <v>135</v>
      </c>
      <c r="L75" s="323">
        <v>11823.68</v>
      </c>
      <c r="M75" s="323">
        <v>34.386969000000001</v>
      </c>
      <c r="N75" s="323">
        <v>41.320517000000002</v>
      </c>
      <c r="O75" s="323">
        <v>43.542375</v>
      </c>
      <c r="P75" s="323">
        <v>19.682455000000001</v>
      </c>
      <c r="Q75" s="323">
        <v>19.006934999999999</v>
      </c>
      <c r="R75" s="323">
        <v>96.742846999999998</v>
      </c>
      <c r="S75" s="323">
        <v>94.669255000000007</v>
      </c>
      <c r="T75" s="323">
        <v>38.925711999999997</v>
      </c>
      <c r="U75" s="323">
        <v>36.275329999999997</v>
      </c>
      <c r="V75" s="323">
        <v>34.174447999999998</v>
      </c>
      <c r="W75" s="323">
        <v>41.279099000000002</v>
      </c>
      <c r="X75" s="323">
        <v>43.523071999999999</v>
      </c>
      <c r="Y75" s="323">
        <v>2.3616999999999999E-2</v>
      </c>
      <c r="Z75" s="323">
        <v>188409.4</v>
      </c>
      <c r="AA75" s="323">
        <v>4.5955000000000004</v>
      </c>
      <c r="AB75" s="323">
        <v>4</v>
      </c>
      <c r="AC75" s="323">
        <v>4</v>
      </c>
    </row>
    <row r="76" spans="1:29" x14ac:dyDescent="0.2">
      <c r="A76" t="s">
        <v>37</v>
      </c>
      <c r="B76" t="s">
        <v>206</v>
      </c>
      <c r="C76" t="s">
        <v>207</v>
      </c>
      <c r="D76" t="s">
        <v>208</v>
      </c>
      <c r="E76" s="323" t="s">
        <v>303</v>
      </c>
      <c r="F76" s="323" t="s">
        <v>283</v>
      </c>
      <c r="G76" s="164"/>
      <c r="H76" s="164"/>
      <c r="I76" s="164"/>
      <c r="J76" s="164"/>
      <c r="K76">
        <v>160</v>
      </c>
      <c r="L76" s="323">
        <v>3794.6909089999999</v>
      </c>
      <c r="M76" s="323">
        <v>31.007985999999999</v>
      </c>
      <c r="N76" s="323">
        <v>39.738936000000002</v>
      </c>
      <c r="O76" s="323">
        <v>42.119284</v>
      </c>
      <c r="P76" s="323">
        <v>15.539975999999999</v>
      </c>
      <c r="Q76" s="323">
        <v>15.122064999999999</v>
      </c>
      <c r="R76" s="323">
        <v>87.584602000000004</v>
      </c>
      <c r="S76" s="323">
        <v>85.048367999999996</v>
      </c>
      <c r="T76" s="323">
        <v>33.265953000000003</v>
      </c>
      <c r="U76" s="323">
        <v>33.602288000000001</v>
      </c>
      <c r="V76" s="323">
        <v>30.873082</v>
      </c>
      <c r="W76" s="323">
        <v>39.694065999999999</v>
      </c>
      <c r="X76" s="323">
        <v>42.101367000000003</v>
      </c>
      <c r="Y76" s="323">
        <v>6.3214000000000006E-2</v>
      </c>
      <c r="Z76" s="323">
        <v>163707.29999999999</v>
      </c>
      <c r="AA76" s="323">
        <v>2.8993000000000002</v>
      </c>
      <c r="AB76" s="323">
        <v>4</v>
      </c>
      <c r="AC76" s="323">
        <v>4</v>
      </c>
    </row>
    <row r="77" spans="1:29" x14ac:dyDescent="0.2">
      <c r="A77" t="s">
        <v>37</v>
      </c>
      <c r="B77" t="s">
        <v>206</v>
      </c>
      <c r="C77" t="s">
        <v>207</v>
      </c>
      <c r="D77" t="s">
        <v>208</v>
      </c>
      <c r="E77" s="323" t="s">
        <v>303</v>
      </c>
      <c r="F77" s="323" t="s">
        <v>283</v>
      </c>
      <c r="G77" s="164"/>
      <c r="H77" s="164"/>
      <c r="I77" s="164"/>
      <c r="J77" s="164"/>
      <c r="K77">
        <v>185</v>
      </c>
      <c r="L77" s="323">
        <v>1245.352727</v>
      </c>
      <c r="M77" s="323">
        <v>28.440448</v>
      </c>
      <c r="N77" s="323">
        <v>38.021151000000003</v>
      </c>
      <c r="O77" s="323">
        <v>40.433880000000002</v>
      </c>
      <c r="P77" s="323">
        <v>12.036858000000001</v>
      </c>
      <c r="Q77" s="323">
        <v>11.890825</v>
      </c>
      <c r="R77" s="323">
        <v>74.791742999999997</v>
      </c>
      <c r="S77" s="323">
        <v>72.079165000000003</v>
      </c>
      <c r="T77" s="323">
        <v>28.842654</v>
      </c>
      <c r="U77" s="323">
        <v>31.293469999999999</v>
      </c>
      <c r="V77" s="323">
        <v>28.359525000000001</v>
      </c>
      <c r="W77" s="323">
        <v>37.984484999999999</v>
      </c>
      <c r="X77" s="323">
        <v>40.419221999999998</v>
      </c>
      <c r="Y77" s="323">
        <v>8.3240999999999996E-2</v>
      </c>
      <c r="Z77" s="323">
        <v>65166.2</v>
      </c>
      <c r="AA77" s="323">
        <v>2.2513000000000001</v>
      </c>
      <c r="AB77" s="323">
        <v>3</v>
      </c>
      <c r="AC77" s="323">
        <v>4</v>
      </c>
    </row>
    <row r="78" spans="1:29" x14ac:dyDescent="0.2">
      <c r="A78" t="s">
        <v>37</v>
      </c>
      <c r="B78" t="s">
        <v>206</v>
      </c>
      <c r="C78" t="s">
        <v>207</v>
      </c>
      <c r="D78" t="s">
        <v>208</v>
      </c>
      <c r="E78" s="323" t="s">
        <v>303</v>
      </c>
      <c r="F78" s="323" t="s">
        <v>283</v>
      </c>
      <c r="G78" s="164"/>
      <c r="H78" s="164"/>
      <c r="I78" s="164"/>
      <c r="J78" s="164"/>
      <c r="K78">
        <v>210</v>
      </c>
      <c r="L78" s="323">
        <v>388.49454500000002</v>
      </c>
      <c r="M78" s="323">
        <v>26.257560000000002</v>
      </c>
      <c r="N78" s="323">
        <v>36.082161999999997</v>
      </c>
      <c r="O78" s="323">
        <v>38.554428000000001</v>
      </c>
      <c r="P78" s="323">
        <v>8.8672489999999993</v>
      </c>
      <c r="Q78" s="323">
        <v>9.0723179999999992</v>
      </c>
      <c r="R78" s="323">
        <v>58.943342999999999</v>
      </c>
      <c r="S78" s="323">
        <v>56.292295000000003</v>
      </c>
      <c r="T78" s="323">
        <v>25.155457999999999</v>
      </c>
      <c r="U78" s="323">
        <v>29.166269</v>
      </c>
      <c r="V78" s="323">
        <v>26.214337</v>
      </c>
      <c r="W78" s="323">
        <v>36.060735999999999</v>
      </c>
      <c r="X78" s="323">
        <v>38.543346</v>
      </c>
      <c r="Y78" s="323">
        <v>0.101632</v>
      </c>
      <c r="Z78" s="323">
        <v>22434.9</v>
      </c>
      <c r="AA78" s="323">
        <v>1.3657999999999999</v>
      </c>
      <c r="AB78" s="323">
        <v>3</v>
      </c>
      <c r="AC78" s="323">
        <v>4</v>
      </c>
    </row>
    <row r="79" spans="1:29" x14ac:dyDescent="0.2">
      <c r="A79" t="s">
        <v>37</v>
      </c>
      <c r="B79" t="s">
        <v>206</v>
      </c>
      <c r="C79" t="s">
        <v>207</v>
      </c>
      <c r="D79" t="s">
        <v>208</v>
      </c>
      <c r="E79" s="323" t="s">
        <v>303</v>
      </c>
      <c r="F79" s="323" t="s">
        <v>283</v>
      </c>
      <c r="G79" s="164"/>
      <c r="H79" s="164"/>
      <c r="I79" s="164"/>
      <c r="J79" s="164"/>
      <c r="K79">
        <v>235</v>
      </c>
      <c r="L79" s="323">
        <v>123.84</v>
      </c>
      <c r="M79" s="323">
        <v>24.213016</v>
      </c>
      <c r="N79" s="323">
        <v>34.003450999999998</v>
      </c>
      <c r="O79" s="323">
        <v>36.568905000000001</v>
      </c>
      <c r="P79" s="323">
        <v>6.1470669999999998</v>
      </c>
      <c r="Q79" s="323">
        <v>6.6150380000000002</v>
      </c>
      <c r="R79" s="323">
        <v>42.437238000000001</v>
      </c>
      <c r="S79" s="323">
        <v>39.813889000000003</v>
      </c>
      <c r="T79" s="323">
        <v>21.971084999999999</v>
      </c>
      <c r="U79" s="323">
        <v>27.154308</v>
      </c>
      <c r="V79" s="323">
        <v>24.185390999999999</v>
      </c>
      <c r="W79" s="323">
        <v>33.992494999999998</v>
      </c>
      <c r="X79" s="323">
        <v>36.561982999999998</v>
      </c>
      <c r="Y79" s="323">
        <v>0.117835</v>
      </c>
      <c r="Z79" s="323">
        <v>6849.3</v>
      </c>
      <c r="AA79" s="323">
        <v>1.3854</v>
      </c>
      <c r="AB79" s="323">
        <v>2</v>
      </c>
      <c r="AC79" s="323">
        <v>4</v>
      </c>
    </row>
    <row r="80" spans="1:29" x14ac:dyDescent="0.2">
      <c r="A80" t="s">
        <v>37</v>
      </c>
      <c r="B80" t="s">
        <v>206</v>
      </c>
      <c r="C80" t="s">
        <v>213</v>
      </c>
      <c r="D80" t="s">
        <v>212</v>
      </c>
      <c r="E80" s="323" t="s">
        <v>303</v>
      </c>
      <c r="F80" s="323" t="s">
        <v>284</v>
      </c>
      <c r="K80">
        <v>110</v>
      </c>
      <c r="L80" s="323">
        <v>1277.602398</v>
      </c>
      <c r="M80" s="323">
        <v>46.619033000000002</v>
      </c>
      <c r="N80" s="323">
        <v>48.720807000000001</v>
      </c>
      <c r="O80" s="323">
        <v>47.153891000000002</v>
      </c>
      <c r="P80" s="323">
        <v>28.44699</v>
      </c>
      <c r="Q80" s="323">
        <v>28.084531999999999</v>
      </c>
      <c r="R80" s="323">
        <v>99.900696999999994</v>
      </c>
      <c r="S80" s="323">
        <v>99.727171999999996</v>
      </c>
      <c r="T80" s="323">
        <v>49.379730000000002</v>
      </c>
      <c r="U80" s="323">
        <v>50.074995000000001</v>
      </c>
      <c r="V80" s="323">
        <v>46.397607999999998</v>
      </c>
      <c r="W80" s="323">
        <v>48.649194999999999</v>
      </c>
      <c r="X80" s="323">
        <v>47.104705000000003</v>
      </c>
      <c r="Y80" s="323">
        <v>1.55E-4</v>
      </c>
      <c r="Z80" s="323">
        <v>96183.9</v>
      </c>
      <c r="AA80" s="323">
        <v>2.3279999999999998</v>
      </c>
      <c r="AB80" s="323">
        <v>3</v>
      </c>
      <c r="AC80" s="323">
        <v>4</v>
      </c>
    </row>
    <row r="81" spans="1:29" x14ac:dyDescent="0.2">
      <c r="A81" t="s">
        <v>37</v>
      </c>
      <c r="B81" t="s">
        <v>206</v>
      </c>
      <c r="C81" t="s">
        <v>214</v>
      </c>
      <c r="D81" t="s">
        <v>211</v>
      </c>
      <c r="E81" s="323" t="s">
        <v>303</v>
      </c>
      <c r="F81" s="323" t="s">
        <v>284</v>
      </c>
      <c r="K81">
        <v>135</v>
      </c>
      <c r="L81" s="323">
        <v>555.64798800000005</v>
      </c>
      <c r="M81" s="323">
        <v>43.660111000000001</v>
      </c>
      <c r="N81" s="323">
        <v>47.097883000000003</v>
      </c>
      <c r="O81" s="323">
        <v>46.134895</v>
      </c>
      <c r="P81" s="323">
        <v>25.256990999999999</v>
      </c>
      <c r="Q81" s="323">
        <v>25.199382</v>
      </c>
      <c r="R81" s="323">
        <v>99.225254000000007</v>
      </c>
      <c r="S81" s="323">
        <v>97.736198999999999</v>
      </c>
      <c r="T81" s="323">
        <v>45.650426000000003</v>
      </c>
      <c r="U81" s="323">
        <v>48.023006000000002</v>
      </c>
      <c r="V81" s="323">
        <v>43.435589</v>
      </c>
      <c r="W81" s="323">
        <v>47.02731</v>
      </c>
      <c r="X81" s="323">
        <v>46.091028999999999</v>
      </c>
      <c r="Y81" s="323">
        <v>5.1599999999999997E-4</v>
      </c>
      <c r="Z81" s="323">
        <v>34789.199999999997</v>
      </c>
      <c r="AA81" s="323">
        <v>1.7681</v>
      </c>
      <c r="AB81" s="323">
        <v>3</v>
      </c>
      <c r="AC81" s="323">
        <v>4</v>
      </c>
    </row>
    <row r="82" spans="1:29" x14ac:dyDescent="0.2">
      <c r="A82" t="s">
        <v>37</v>
      </c>
      <c r="B82" t="s">
        <v>206</v>
      </c>
      <c r="C82" t="s">
        <v>215</v>
      </c>
      <c r="D82" t="s">
        <v>209</v>
      </c>
      <c r="E82" s="323" t="s">
        <v>303</v>
      </c>
      <c r="F82" s="323" t="s">
        <v>284</v>
      </c>
      <c r="K82">
        <v>160</v>
      </c>
      <c r="L82" s="323">
        <v>259.66760499999998</v>
      </c>
      <c r="M82" s="323">
        <v>40.347729999999999</v>
      </c>
      <c r="N82" s="323">
        <v>44.841377000000001</v>
      </c>
      <c r="O82" s="323">
        <v>44.355460000000001</v>
      </c>
      <c r="P82" s="323">
        <v>22.067314</v>
      </c>
      <c r="Q82" s="323">
        <v>22.210937999999999</v>
      </c>
      <c r="R82" s="323">
        <v>95.03246</v>
      </c>
      <c r="S82" s="323">
        <v>92.942755000000005</v>
      </c>
      <c r="T82" s="323">
        <v>41.476740999999997</v>
      </c>
      <c r="U82" s="323">
        <v>45.487138000000002</v>
      </c>
      <c r="V82" s="323">
        <v>40.174996999999998</v>
      </c>
      <c r="W82" s="323">
        <v>44.786012999999997</v>
      </c>
      <c r="X82" s="323">
        <v>44.311025000000001</v>
      </c>
      <c r="Y82" s="323">
        <v>1.4970000000000001E-3</v>
      </c>
      <c r="Z82" s="323">
        <v>16295.2</v>
      </c>
      <c r="AA82" s="323">
        <v>1.2735000000000001</v>
      </c>
      <c r="AB82" s="323">
        <v>3</v>
      </c>
      <c r="AC82" s="323">
        <v>4</v>
      </c>
    </row>
    <row r="83" spans="1:29" x14ac:dyDescent="0.2">
      <c r="A83" t="s">
        <v>37</v>
      </c>
      <c r="B83" t="s">
        <v>206</v>
      </c>
      <c r="C83" t="s">
        <v>216</v>
      </c>
      <c r="D83" t="s">
        <v>219</v>
      </c>
      <c r="E83" s="323" t="s">
        <v>303</v>
      </c>
      <c r="F83" s="323" t="s">
        <v>284</v>
      </c>
      <c r="K83">
        <v>185</v>
      </c>
      <c r="L83" s="323">
        <v>121.667423</v>
      </c>
      <c r="M83" s="323">
        <v>36.816200000000002</v>
      </c>
      <c r="N83" s="323">
        <v>42.214269000000002</v>
      </c>
      <c r="O83" s="323">
        <v>42.261645000000001</v>
      </c>
      <c r="P83" s="323">
        <v>18.719291999999999</v>
      </c>
      <c r="Q83" s="323">
        <v>19.003404</v>
      </c>
      <c r="R83" s="323">
        <v>86.164035999999996</v>
      </c>
      <c r="S83" s="323">
        <v>83.567976999999999</v>
      </c>
      <c r="T83" s="323">
        <v>36.796157999999998</v>
      </c>
      <c r="U83" s="323">
        <v>42.458188999999997</v>
      </c>
      <c r="V83" s="323">
        <v>36.702589000000003</v>
      </c>
      <c r="W83" s="323">
        <v>42.178888999999998</v>
      </c>
      <c r="X83" s="323">
        <v>42.231321000000001</v>
      </c>
      <c r="Y83" s="323">
        <v>9.1559999999999992E-3</v>
      </c>
      <c r="Z83" s="323">
        <v>10120.200000000001</v>
      </c>
      <c r="AA83" s="323">
        <v>1.0804</v>
      </c>
      <c r="AB83" s="323">
        <v>3</v>
      </c>
      <c r="AC83" s="323">
        <v>4</v>
      </c>
    </row>
    <row r="84" spans="1:29" x14ac:dyDescent="0.2">
      <c r="A84" t="s">
        <v>37</v>
      </c>
      <c r="B84" t="s">
        <v>206</v>
      </c>
      <c r="C84" t="s">
        <v>217</v>
      </c>
      <c r="D84" t="s">
        <v>220</v>
      </c>
      <c r="E84" s="323" t="s">
        <v>303</v>
      </c>
      <c r="F84" s="323" t="s">
        <v>284</v>
      </c>
      <c r="K84">
        <v>210</v>
      </c>
      <c r="L84" s="323">
        <v>54.737988999999999</v>
      </c>
      <c r="M84" s="323">
        <v>33.290855000000001</v>
      </c>
      <c r="N84" s="323">
        <v>39.402309000000002</v>
      </c>
      <c r="O84" s="323">
        <v>39.918353000000003</v>
      </c>
      <c r="P84" s="323">
        <v>15.048408</v>
      </c>
      <c r="Q84" s="323">
        <v>15.476936</v>
      </c>
      <c r="R84" s="323">
        <v>68.569483000000005</v>
      </c>
      <c r="S84" s="323">
        <v>66.042928000000003</v>
      </c>
      <c r="T84" s="323">
        <v>31.876767000000001</v>
      </c>
      <c r="U84" s="323">
        <v>39.092463000000002</v>
      </c>
      <c r="V84" s="323">
        <v>33.225662999999997</v>
      </c>
      <c r="W84" s="323">
        <v>39.383994000000001</v>
      </c>
      <c r="X84" s="323">
        <v>39.897244999999998</v>
      </c>
      <c r="Y84" s="323">
        <v>2.5826999999999999E-2</v>
      </c>
      <c r="Z84" s="323">
        <v>7540.3</v>
      </c>
      <c r="AA84" s="323">
        <v>1.1081000000000001</v>
      </c>
      <c r="AB84" s="323">
        <v>2</v>
      </c>
      <c r="AC84" s="323">
        <v>4</v>
      </c>
    </row>
    <row r="85" spans="1:29" x14ac:dyDescent="0.2">
      <c r="A85" t="s">
        <v>37</v>
      </c>
      <c r="B85" t="s">
        <v>206</v>
      </c>
      <c r="C85" t="s">
        <v>218</v>
      </c>
      <c r="D85" t="s">
        <v>210</v>
      </c>
      <c r="E85" s="323" t="s">
        <v>303</v>
      </c>
      <c r="F85" s="323" t="s">
        <v>284</v>
      </c>
      <c r="K85">
        <v>235</v>
      </c>
      <c r="L85" s="323">
        <v>22.660975000000001</v>
      </c>
      <c r="M85" s="323">
        <v>29.913204</v>
      </c>
      <c r="N85" s="323">
        <v>36.814636999999998</v>
      </c>
      <c r="O85" s="323">
        <v>37.843525999999997</v>
      </c>
      <c r="P85" s="323">
        <v>11.494014</v>
      </c>
      <c r="Q85" s="323">
        <v>11.947850000000001</v>
      </c>
      <c r="R85" s="323">
        <v>43.312578000000002</v>
      </c>
      <c r="S85" s="323">
        <v>40.911805000000001</v>
      </c>
      <c r="T85" s="323">
        <v>27.296844</v>
      </c>
      <c r="U85" s="323">
        <v>35.724770999999997</v>
      </c>
      <c r="V85" s="323">
        <v>29.868053</v>
      </c>
      <c r="W85" s="323">
        <v>36.802764000000003</v>
      </c>
      <c r="X85" s="323">
        <v>37.822468999999998</v>
      </c>
      <c r="Y85" s="323">
        <v>3.8635999999999997E-2</v>
      </c>
      <c r="Z85" s="323">
        <v>3700</v>
      </c>
      <c r="AA85" s="323">
        <v>1.2234</v>
      </c>
      <c r="AB85" s="323">
        <v>2</v>
      </c>
      <c r="AC85" s="323">
        <v>4</v>
      </c>
    </row>
    <row r="86" spans="1:29" x14ac:dyDescent="0.2">
      <c r="A86" t="s">
        <v>37</v>
      </c>
      <c r="B86" t="s">
        <v>206</v>
      </c>
      <c r="C86" t="s">
        <v>207</v>
      </c>
      <c r="D86" t="s">
        <v>208</v>
      </c>
      <c r="E86" s="323" t="s">
        <v>303</v>
      </c>
      <c r="F86" s="323" t="s">
        <v>285</v>
      </c>
      <c r="G86" s="164"/>
      <c r="H86" s="164"/>
      <c r="I86" s="164"/>
      <c r="J86" s="164"/>
      <c r="K86">
        <v>110</v>
      </c>
      <c r="L86" s="323">
        <v>1789.2509090000001</v>
      </c>
      <c r="M86" s="323">
        <v>41.465741000000001</v>
      </c>
      <c r="N86" s="323">
        <v>46.733815</v>
      </c>
      <c r="O86" s="323">
        <v>45.426411000000002</v>
      </c>
      <c r="P86" s="323">
        <v>16.398516000000001</v>
      </c>
      <c r="Q86" s="323">
        <v>23.306370999999999</v>
      </c>
      <c r="R86" s="323">
        <v>97.011644000000004</v>
      </c>
      <c r="S86" s="323">
        <v>95.571337999999997</v>
      </c>
      <c r="T86" s="323">
        <v>44.658771999999999</v>
      </c>
      <c r="U86" s="323">
        <v>42.315440000000002</v>
      </c>
      <c r="V86" s="323">
        <v>41.153376000000002</v>
      </c>
      <c r="W86" s="323">
        <v>46.667650000000002</v>
      </c>
      <c r="X86" s="323">
        <v>45.387991999999997</v>
      </c>
      <c r="Y86" s="323">
        <v>1.4345E-2</v>
      </c>
      <c r="Z86" s="323">
        <v>61326.1</v>
      </c>
      <c r="AA86" s="323">
        <v>1.3072999999999999</v>
      </c>
      <c r="AB86" s="323">
        <v>2</v>
      </c>
      <c r="AC86" s="323">
        <v>4</v>
      </c>
    </row>
    <row r="87" spans="1:29" x14ac:dyDescent="0.2">
      <c r="A87" t="s">
        <v>37</v>
      </c>
      <c r="B87" t="s">
        <v>206</v>
      </c>
      <c r="C87" t="s">
        <v>207</v>
      </c>
      <c r="D87" t="s">
        <v>208</v>
      </c>
      <c r="E87" s="323" t="s">
        <v>303</v>
      </c>
      <c r="F87" s="323" t="s">
        <v>285</v>
      </c>
      <c r="G87" s="164"/>
      <c r="H87" s="164"/>
      <c r="I87" s="164"/>
      <c r="J87" s="164"/>
      <c r="K87">
        <v>135</v>
      </c>
      <c r="L87" s="323">
        <v>802.16727300000002</v>
      </c>
      <c r="M87" s="323">
        <v>37.523333000000001</v>
      </c>
      <c r="N87" s="323">
        <v>44.637379000000003</v>
      </c>
      <c r="O87" s="323">
        <v>43.276350000000001</v>
      </c>
      <c r="P87" s="323">
        <v>13.316641000000001</v>
      </c>
      <c r="Q87" s="323">
        <v>19.337766999999999</v>
      </c>
      <c r="R87" s="323">
        <v>91.516228999999996</v>
      </c>
      <c r="S87" s="323">
        <v>89.315928999999997</v>
      </c>
      <c r="T87" s="323">
        <v>39.21378</v>
      </c>
      <c r="U87" s="323">
        <v>39.386512000000003</v>
      </c>
      <c r="V87" s="323">
        <v>37.146357000000002</v>
      </c>
      <c r="W87" s="323">
        <v>44.521366</v>
      </c>
      <c r="X87" s="323">
        <v>43.218235999999997</v>
      </c>
      <c r="Y87" s="323">
        <v>1.8679999999999999E-2</v>
      </c>
      <c r="Z87" s="323">
        <v>35377.300000000003</v>
      </c>
      <c r="AA87" s="323">
        <v>0.98580000000000001</v>
      </c>
      <c r="AB87" s="323">
        <v>2</v>
      </c>
      <c r="AC87" s="323">
        <v>4</v>
      </c>
    </row>
    <row r="88" spans="1:29" x14ac:dyDescent="0.2">
      <c r="A88" t="s">
        <v>37</v>
      </c>
      <c r="B88" t="s">
        <v>206</v>
      </c>
      <c r="C88" t="s">
        <v>207</v>
      </c>
      <c r="D88" t="s">
        <v>208</v>
      </c>
      <c r="E88" s="323" t="s">
        <v>303</v>
      </c>
      <c r="F88" s="323" t="s">
        <v>285</v>
      </c>
      <c r="G88" s="164"/>
      <c r="H88" s="164"/>
      <c r="I88" s="164"/>
      <c r="J88" s="164"/>
      <c r="K88">
        <v>160</v>
      </c>
      <c r="L88" s="323">
        <v>328.50909100000001</v>
      </c>
      <c r="M88" s="323">
        <v>33.684047999999997</v>
      </c>
      <c r="N88" s="323">
        <v>42.054851999999997</v>
      </c>
      <c r="O88" s="323">
        <v>40.599434000000002</v>
      </c>
      <c r="P88" s="323">
        <v>10.391228999999999</v>
      </c>
      <c r="Q88" s="323">
        <v>15.402986</v>
      </c>
      <c r="R88" s="323">
        <v>78.459497999999996</v>
      </c>
      <c r="S88" s="323">
        <v>76.103866999999994</v>
      </c>
      <c r="T88" s="323">
        <v>33.745798999999998</v>
      </c>
      <c r="U88" s="323">
        <v>36.261555999999999</v>
      </c>
      <c r="V88" s="323">
        <v>33.226776999999998</v>
      </c>
      <c r="W88" s="323">
        <v>41.881647999999998</v>
      </c>
      <c r="X88" s="323">
        <v>40.510913000000002</v>
      </c>
      <c r="Y88" s="323">
        <v>3.9001000000000001E-2</v>
      </c>
      <c r="Z88" s="323">
        <v>34122.6</v>
      </c>
      <c r="AA88" s="323">
        <v>0.78820000000000001</v>
      </c>
      <c r="AB88" s="323">
        <v>2</v>
      </c>
      <c r="AC88" s="323">
        <v>4</v>
      </c>
    </row>
    <row r="89" spans="1:29" x14ac:dyDescent="0.2">
      <c r="A89" t="s">
        <v>37</v>
      </c>
      <c r="B89" t="s">
        <v>206</v>
      </c>
      <c r="C89" t="s">
        <v>207</v>
      </c>
      <c r="D89" t="s">
        <v>208</v>
      </c>
      <c r="E89" s="323" t="s">
        <v>303</v>
      </c>
      <c r="F89" s="323" t="s">
        <v>285</v>
      </c>
      <c r="G89" s="164"/>
      <c r="H89" s="164"/>
      <c r="I89" s="164"/>
      <c r="J89" s="164"/>
      <c r="K89">
        <v>185</v>
      </c>
      <c r="L89" s="323">
        <v>126.618182</v>
      </c>
      <c r="M89" s="323">
        <v>30.188585</v>
      </c>
      <c r="N89" s="323">
        <v>39.528663999999999</v>
      </c>
      <c r="O89" s="323">
        <v>38.112096000000001</v>
      </c>
      <c r="P89" s="323">
        <v>8.0488140000000001</v>
      </c>
      <c r="Q89" s="323">
        <v>11.943669</v>
      </c>
      <c r="R89" s="323">
        <v>58.300162999999998</v>
      </c>
      <c r="S89" s="323">
        <v>56.103403</v>
      </c>
      <c r="T89" s="323">
        <v>28.952528000000001</v>
      </c>
      <c r="U89" s="323">
        <v>33.311095000000002</v>
      </c>
      <c r="V89" s="323">
        <v>29.669815</v>
      </c>
      <c r="W89" s="323">
        <v>39.333415000000002</v>
      </c>
      <c r="X89" s="323">
        <v>37.999983999999998</v>
      </c>
      <c r="Y89" s="323">
        <v>7.6421000000000003E-2</v>
      </c>
      <c r="Z89" s="323">
        <v>18603.099999999999</v>
      </c>
      <c r="AA89" s="323">
        <v>0.52800000000000002</v>
      </c>
      <c r="AB89" s="323">
        <v>2</v>
      </c>
      <c r="AC89" s="323">
        <v>4</v>
      </c>
    </row>
    <row r="90" spans="1:29" x14ac:dyDescent="0.2">
      <c r="A90" t="s">
        <v>37</v>
      </c>
      <c r="B90" t="s">
        <v>206</v>
      </c>
      <c r="C90" t="s">
        <v>207</v>
      </c>
      <c r="D90" t="s">
        <v>208</v>
      </c>
      <c r="E90" s="323" t="s">
        <v>303</v>
      </c>
      <c r="F90" s="323" t="s">
        <v>285</v>
      </c>
      <c r="G90" s="164"/>
      <c r="H90" s="164"/>
      <c r="I90" s="164"/>
      <c r="J90" s="164"/>
      <c r="K90">
        <v>210</v>
      </c>
      <c r="L90" s="323">
        <v>46.145454999999998</v>
      </c>
      <c r="M90" s="323">
        <v>27.116539</v>
      </c>
      <c r="N90" s="323">
        <v>37.118305999999997</v>
      </c>
      <c r="O90" s="323">
        <v>35.594574999999999</v>
      </c>
      <c r="P90" s="323">
        <v>6.3331989999999996</v>
      </c>
      <c r="Q90" s="323">
        <v>8.9766949999999994</v>
      </c>
      <c r="R90" s="323">
        <v>36.066287000000003</v>
      </c>
      <c r="S90" s="323">
        <v>34.320346999999998</v>
      </c>
      <c r="T90" s="323">
        <v>24.918683999999999</v>
      </c>
      <c r="U90" s="323">
        <v>30.513421999999998</v>
      </c>
      <c r="V90" s="323">
        <v>26.622852999999999</v>
      </c>
      <c r="W90" s="323">
        <v>36.921548000000001</v>
      </c>
      <c r="X90" s="323">
        <v>35.453626999999997</v>
      </c>
      <c r="Y90" s="323">
        <v>9.2521999999999993E-2</v>
      </c>
      <c r="Z90" s="323">
        <v>7740.2</v>
      </c>
      <c r="AA90" s="323">
        <v>0.3256</v>
      </c>
      <c r="AB90" s="323">
        <v>2</v>
      </c>
      <c r="AC90" s="323">
        <v>4</v>
      </c>
    </row>
    <row r="91" spans="1:29" x14ac:dyDescent="0.2">
      <c r="A91" t="s">
        <v>37</v>
      </c>
      <c r="B91" t="s">
        <v>206</v>
      </c>
      <c r="C91" t="s">
        <v>207</v>
      </c>
      <c r="D91" t="s">
        <v>208</v>
      </c>
      <c r="E91" s="323" t="s">
        <v>303</v>
      </c>
      <c r="F91" s="323" t="s">
        <v>285</v>
      </c>
      <c r="G91" s="164"/>
      <c r="H91" s="164"/>
      <c r="I91" s="164"/>
      <c r="J91" s="164"/>
      <c r="K91">
        <v>235</v>
      </c>
      <c r="L91" s="323">
        <v>16.734545000000001</v>
      </c>
      <c r="M91" s="323">
        <v>24.665088000000001</v>
      </c>
      <c r="N91" s="323">
        <v>34.638553999999999</v>
      </c>
      <c r="O91" s="323">
        <v>33.229653999999996</v>
      </c>
      <c r="P91" s="323">
        <v>5.2406730000000001</v>
      </c>
      <c r="Q91" s="323">
        <v>6.63232</v>
      </c>
      <c r="R91" s="323">
        <v>17.027563000000001</v>
      </c>
      <c r="S91" s="323">
        <v>16.121891000000002</v>
      </c>
      <c r="T91" s="323">
        <v>21.645379999999999</v>
      </c>
      <c r="U91" s="323">
        <v>27.936485999999999</v>
      </c>
      <c r="V91" s="323">
        <v>24.205770000000001</v>
      </c>
      <c r="W91" s="323">
        <v>34.435124999999999</v>
      </c>
      <c r="X91" s="323">
        <v>33.108612999999998</v>
      </c>
      <c r="Y91" s="323">
        <v>0.121631</v>
      </c>
      <c r="Z91" s="323">
        <v>2547.8000000000002</v>
      </c>
      <c r="AA91" s="323">
        <v>0.4375</v>
      </c>
      <c r="AB91" s="323">
        <v>1</v>
      </c>
      <c r="AC91" s="323">
        <v>4</v>
      </c>
    </row>
    <row r="92" spans="1:29" x14ac:dyDescent="0.2">
      <c r="A92" t="s">
        <v>37</v>
      </c>
      <c r="B92" t="s">
        <v>206</v>
      </c>
      <c r="C92" t="s">
        <v>207</v>
      </c>
      <c r="D92" t="s">
        <v>208</v>
      </c>
      <c r="E92" s="323" t="s">
        <v>303</v>
      </c>
      <c r="F92" s="323" t="s">
        <v>286</v>
      </c>
      <c r="G92" s="164"/>
      <c r="H92" s="164"/>
      <c r="I92" s="164"/>
      <c r="J92" s="164"/>
      <c r="K92">
        <v>110</v>
      </c>
      <c r="L92" s="323">
        <v>7267.5878789999997</v>
      </c>
      <c r="M92" s="323">
        <v>40.205877000000001</v>
      </c>
      <c r="N92" s="323">
        <v>42.078595</v>
      </c>
      <c r="O92" s="323">
        <v>44.021667000000001</v>
      </c>
      <c r="P92" s="323">
        <v>16.932476999999999</v>
      </c>
      <c r="Q92" s="323">
        <v>24.047518</v>
      </c>
      <c r="R92" s="323">
        <v>99.902790999999993</v>
      </c>
      <c r="S92" s="323">
        <v>99.869902999999994</v>
      </c>
      <c r="T92" s="323">
        <v>45.831394000000003</v>
      </c>
      <c r="U92" s="323">
        <v>40.003537000000001</v>
      </c>
      <c r="V92" s="323">
        <v>39.894111000000002</v>
      </c>
      <c r="W92" s="323">
        <v>41.817399999999999</v>
      </c>
      <c r="X92" s="323">
        <v>43.811881999999997</v>
      </c>
      <c r="Y92" s="323">
        <v>0.334393</v>
      </c>
      <c r="Z92" s="323">
        <v>70625</v>
      </c>
      <c r="AA92" s="323">
        <v>1.6973</v>
      </c>
      <c r="AB92" s="323">
        <v>2</v>
      </c>
      <c r="AC92" s="323">
        <v>4</v>
      </c>
    </row>
    <row r="93" spans="1:29" x14ac:dyDescent="0.2">
      <c r="A93" t="s">
        <v>37</v>
      </c>
      <c r="B93" t="s">
        <v>206</v>
      </c>
      <c r="C93" t="s">
        <v>207</v>
      </c>
      <c r="D93" t="s">
        <v>208</v>
      </c>
      <c r="E93" s="323" t="s">
        <v>303</v>
      </c>
      <c r="F93" s="323" t="s">
        <v>286</v>
      </c>
      <c r="G93" s="164"/>
      <c r="H93" s="164"/>
      <c r="I93" s="164"/>
      <c r="J93" s="164"/>
      <c r="K93">
        <v>135</v>
      </c>
      <c r="L93" s="323">
        <v>3328.7393940000002</v>
      </c>
      <c r="M93" s="323">
        <v>35.177954</v>
      </c>
      <c r="N93" s="323">
        <v>38.757558000000003</v>
      </c>
      <c r="O93" s="323">
        <v>41.634135000000001</v>
      </c>
      <c r="P93" s="323">
        <v>13.120751</v>
      </c>
      <c r="Q93" s="323">
        <v>19.785753</v>
      </c>
      <c r="R93" s="323">
        <v>96.816282000000001</v>
      </c>
      <c r="S93" s="323">
        <v>94.851207000000002</v>
      </c>
      <c r="T93" s="323">
        <v>39.500104</v>
      </c>
      <c r="U93" s="323">
        <v>36.278598000000002</v>
      </c>
      <c r="V93" s="323">
        <v>34.855434000000002</v>
      </c>
      <c r="W93" s="323">
        <v>38.526156</v>
      </c>
      <c r="X93" s="323">
        <v>41.490993000000003</v>
      </c>
      <c r="Y93" s="323">
        <v>0.74154699999999996</v>
      </c>
      <c r="Z93" s="323">
        <v>64464.1</v>
      </c>
      <c r="AA93" s="323">
        <v>1.3767</v>
      </c>
      <c r="AB93" s="323">
        <v>2</v>
      </c>
      <c r="AC93" s="323">
        <v>4</v>
      </c>
    </row>
    <row r="94" spans="1:29" x14ac:dyDescent="0.2">
      <c r="A94" t="s">
        <v>37</v>
      </c>
      <c r="B94" t="s">
        <v>206</v>
      </c>
      <c r="C94" t="s">
        <v>207</v>
      </c>
      <c r="D94" t="s">
        <v>208</v>
      </c>
      <c r="E94" s="323" t="s">
        <v>303</v>
      </c>
      <c r="F94" s="323" t="s">
        <v>286</v>
      </c>
      <c r="G94" s="164"/>
      <c r="H94" s="164"/>
      <c r="I94" s="164"/>
      <c r="J94" s="164"/>
      <c r="K94">
        <v>160</v>
      </c>
      <c r="L94" s="323">
        <v>1263.5515150000001</v>
      </c>
      <c r="M94" s="323">
        <v>30.659015</v>
      </c>
      <c r="N94" s="323">
        <v>36.256100000000004</v>
      </c>
      <c r="O94" s="323">
        <v>39.815446999999999</v>
      </c>
      <c r="P94" s="323">
        <v>9.5958459999999999</v>
      </c>
      <c r="Q94" s="323">
        <v>15.508988</v>
      </c>
      <c r="R94" s="323">
        <v>82.029148000000006</v>
      </c>
      <c r="S94" s="323">
        <v>79.898471000000001</v>
      </c>
      <c r="T94" s="323">
        <v>33.059502999999999</v>
      </c>
      <c r="U94" s="323">
        <v>33.012408000000001</v>
      </c>
      <c r="V94" s="323">
        <v>30.343837000000001</v>
      </c>
      <c r="W94" s="323">
        <v>36.094988999999998</v>
      </c>
      <c r="X94" s="323">
        <v>39.726047000000001</v>
      </c>
      <c r="Y94" s="323">
        <v>1.2237420000000001</v>
      </c>
      <c r="Z94" s="323">
        <v>92559.4</v>
      </c>
      <c r="AA94" s="323">
        <v>1.2736000000000001</v>
      </c>
      <c r="AB94" s="323">
        <v>2</v>
      </c>
      <c r="AC94" s="323">
        <v>4</v>
      </c>
    </row>
    <row r="95" spans="1:29" x14ac:dyDescent="0.2">
      <c r="A95" t="s">
        <v>37</v>
      </c>
      <c r="B95" t="s">
        <v>206</v>
      </c>
      <c r="C95" t="s">
        <v>207</v>
      </c>
      <c r="D95" t="s">
        <v>208</v>
      </c>
      <c r="E95" s="323" t="s">
        <v>303</v>
      </c>
      <c r="F95" s="323" t="s">
        <v>286</v>
      </c>
      <c r="G95" s="164"/>
      <c r="H95" s="164"/>
      <c r="I95" s="164"/>
      <c r="J95" s="164"/>
      <c r="K95">
        <v>185</v>
      </c>
      <c r="L95" s="323">
        <v>431.612121</v>
      </c>
      <c r="M95" s="323">
        <v>27.286102</v>
      </c>
      <c r="N95" s="323">
        <v>34.308180999999998</v>
      </c>
      <c r="O95" s="323">
        <v>38.506714000000002</v>
      </c>
      <c r="P95" s="323">
        <v>7.0094760000000003</v>
      </c>
      <c r="Q95" s="323">
        <v>11.810897000000001</v>
      </c>
      <c r="R95" s="323">
        <v>58.810012999999998</v>
      </c>
      <c r="S95" s="323">
        <v>57.064127999999997</v>
      </c>
      <c r="T95" s="323">
        <v>27.628817999999999</v>
      </c>
      <c r="U95" s="323">
        <v>30.401382999999999</v>
      </c>
      <c r="V95" s="323">
        <v>27.029532</v>
      </c>
      <c r="W95" s="323">
        <v>34.190600000000003</v>
      </c>
      <c r="X95" s="323">
        <v>38.450279999999999</v>
      </c>
      <c r="Y95" s="323">
        <v>1.4278729999999999</v>
      </c>
      <c r="Z95" s="323">
        <v>50039.5</v>
      </c>
      <c r="AA95" s="323">
        <v>0.67290000000000005</v>
      </c>
      <c r="AB95" s="323">
        <v>2</v>
      </c>
      <c r="AC95" s="323">
        <v>4</v>
      </c>
    </row>
    <row r="96" spans="1:29" x14ac:dyDescent="0.2">
      <c r="A96" t="s">
        <v>37</v>
      </c>
      <c r="B96" t="s">
        <v>206</v>
      </c>
      <c r="C96" t="s">
        <v>207</v>
      </c>
      <c r="D96" t="s">
        <v>208</v>
      </c>
      <c r="E96" s="323" t="s">
        <v>303</v>
      </c>
      <c r="F96" s="323" t="s">
        <v>286</v>
      </c>
      <c r="G96" s="164"/>
      <c r="H96" s="164"/>
      <c r="I96" s="164"/>
      <c r="J96" s="164"/>
      <c r="K96">
        <v>210</v>
      </c>
      <c r="L96" s="323">
        <v>136.981818</v>
      </c>
      <c r="M96" s="323">
        <v>24.834626</v>
      </c>
      <c r="N96" s="323">
        <v>32.604858999999998</v>
      </c>
      <c r="O96" s="323">
        <v>37.524771999999999</v>
      </c>
      <c r="P96" s="323">
        <v>5.3295320000000004</v>
      </c>
      <c r="Q96" s="323">
        <v>8.7497819999999997</v>
      </c>
      <c r="R96" s="323">
        <v>33.724846999999997</v>
      </c>
      <c r="S96" s="323">
        <v>32.573064000000002</v>
      </c>
      <c r="T96" s="323">
        <v>23.460488999999999</v>
      </c>
      <c r="U96" s="323">
        <v>28.176559999999998</v>
      </c>
      <c r="V96" s="323">
        <v>24.674382000000001</v>
      </c>
      <c r="W96" s="323">
        <v>32.51943</v>
      </c>
      <c r="X96" s="323">
        <v>37.472557000000002</v>
      </c>
      <c r="Y96" s="323">
        <v>1.491185</v>
      </c>
      <c r="Z96" s="323">
        <v>12701.2</v>
      </c>
      <c r="AA96" s="323">
        <v>0.33139999999999997</v>
      </c>
      <c r="AB96" s="323">
        <v>2</v>
      </c>
      <c r="AC96" s="323">
        <v>4</v>
      </c>
    </row>
    <row r="97" spans="1:29" x14ac:dyDescent="0.2">
      <c r="A97" t="s">
        <v>37</v>
      </c>
      <c r="B97" t="s">
        <v>206</v>
      </c>
      <c r="C97" t="s">
        <v>207</v>
      </c>
      <c r="D97" t="s">
        <v>208</v>
      </c>
      <c r="E97" s="323" t="s">
        <v>303</v>
      </c>
      <c r="F97" s="323" t="s">
        <v>286</v>
      </c>
      <c r="G97" s="164"/>
      <c r="H97" s="164"/>
      <c r="I97" s="164"/>
      <c r="J97" s="164"/>
      <c r="K97">
        <v>235</v>
      </c>
      <c r="L97" s="323">
        <v>46.024242000000001</v>
      </c>
      <c r="M97" s="323">
        <v>23.037727</v>
      </c>
      <c r="N97" s="323">
        <v>31.074484000000002</v>
      </c>
      <c r="O97" s="323">
        <v>36.212381999999998</v>
      </c>
      <c r="P97" s="323">
        <v>4.3788049999999998</v>
      </c>
      <c r="Q97" s="323">
        <v>6.5564549999999997</v>
      </c>
      <c r="R97" s="323">
        <v>14.853731</v>
      </c>
      <c r="S97" s="323">
        <v>14.327486</v>
      </c>
      <c r="T97" s="323">
        <v>20.635110999999998</v>
      </c>
      <c r="U97" s="323">
        <v>26.245096</v>
      </c>
      <c r="V97" s="323">
        <v>22.953306999999999</v>
      </c>
      <c r="W97" s="323">
        <v>31.017869999999998</v>
      </c>
      <c r="X97" s="323">
        <v>36.179228999999999</v>
      </c>
      <c r="Y97" s="323">
        <v>1.238996</v>
      </c>
      <c r="Z97" s="323">
        <v>4952.7</v>
      </c>
      <c r="AA97" s="323">
        <v>0.38429999999999997</v>
      </c>
      <c r="AB97" s="323">
        <v>1</v>
      </c>
      <c r="AC97" s="323">
        <v>4</v>
      </c>
    </row>
    <row r="98" spans="1:29" x14ac:dyDescent="0.2">
      <c r="A98" t="s">
        <v>37</v>
      </c>
      <c r="B98" t="s">
        <v>206</v>
      </c>
      <c r="C98" t="s">
        <v>207</v>
      </c>
      <c r="D98" t="s">
        <v>208</v>
      </c>
      <c r="E98" s="323" t="s">
        <v>304</v>
      </c>
      <c r="F98" s="323" t="s">
        <v>287</v>
      </c>
      <c r="K98">
        <v>110</v>
      </c>
      <c r="L98" s="323">
        <v>172444.84969599999</v>
      </c>
      <c r="M98" s="323">
        <v>42.598314999999999</v>
      </c>
      <c r="N98" s="323">
        <v>46.203414000000002</v>
      </c>
      <c r="O98" s="323">
        <v>46.925268000000003</v>
      </c>
      <c r="P98" s="323">
        <v>28.848776000000001</v>
      </c>
      <c r="Q98" s="323">
        <v>20.745336000000002</v>
      </c>
      <c r="R98" s="323">
        <v>99.738123000000002</v>
      </c>
      <c r="S98" s="323">
        <v>99.340981999999997</v>
      </c>
      <c r="T98" s="323">
        <v>43.643348000000003</v>
      </c>
      <c r="U98" s="323">
        <v>42.439960999999997</v>
      </c>
      <c r="V98" s="323">
        <v>42.404809</v>
      </c>
      <c r="W98" s="323">
        <v>45.989750999999998</v>
      </c>
      <c r="X98" s="323">
        <v>46.810392</v>
      </c>
      <c r="Y98" s="323">
        <v>8.0700000000000008E-3</v>
      </c>
      <c r="Z98" s="323">
        <v>312838.5</v>
      </c>
      <c r="AA98" s="323">
        <v>58.781799999999997</v>
      </c>
      <c r="AB98" s="323">
        <v>11</v>
      </c>
      <c r="AC98" s="323">
        <v>17</v>
      </c>
    </row>
    <row r="99" spans="1:29" x14ac:dyDescent="0.2">
      <c r="A99" t="s">
        <v>37</v>
      </c>
      <c r="B99" t="s">
        <v>206</v>
      </c>
      <c r="C99" t="s">
        <v>207</v>
      </c>
      <c r="D99" t="s">
        <v>208</v>
      </c>
      <c r="E99" s="323" t="s">
        <v>304</v>
      </c>
      <c r="F99" s="323" t="s">
        <v>287</v>
      </c>
      <c r="K99">
        <v>135</v>
      </c>
      <c r="L99" s="323">
        <v>63505.585324</v>
      </c>
      <c r="M99" s="323">
        <v>39.925344000000003</v>
      </c>
      <c r="N99" s="323">
        <v>43.623108000000002</v>
      </c>
      <c r="O99" s="323">
        <v>44.379660000000001</v>
      </c>
      <c r="P99" s="323">
        <v>23.404610999999999</v>
      </c>
      <c r="Q99" s="323">
        <v>17.432333</v>
      </c>
      <c r="R99" s="323">
        <v>94.962417000000002</v>
      </c>
      <c r="S99" s="323">
        <v>92.765354000000002</v>
      </c>
      <c r="T99" s="323">
        <v>38.835399000000002</v>
      </c>
      <c r="U99" s="323">
        <v>39.892994000000002</v>
      </c>
      <c r="V99" s="323">
        <v>39.786937000000002</v>
      </c>
      <c r="W99" s="323">
        <v>43.444868</v>
      </c>
      <c r="X99" s="323">
        <v>44.287688000000003</v>
      </c>
      <c r="Y99" s="323">
        <v>2.9194999999999999E-2</v>
      </c>
      <c r="Z99" s="323">
        <v>305772</v>
      </c>
      <c r="AA99" s="323">
        <v>41.267200000000003</v>
      </c>
      <c r="AB99" s="323">
        <v>14</v>
      </c>
      <c r="AC99" s="323">
        <v>17</v>
      </c>
    </row>
    <row r="100" spans="1:29" x14ac:dyDescent="0.2">
      <c r="A100" t="s">
        <v>37</v>
      </c>
      <c r="B100" t="s">
        <v>206</v>
      </c>
      <c r="C100" t="s">
        <v>207</v>
      </c>
      <c r="D100" t="s">
        <v>208</v>
      </c>
      <c r="E100" s="323" t="s">
        <v>304</v>
      </c>
      <c r="F100" s="323" t="s">
        <v>287</v>
      </c>
      <c r="K100">
        <v>160</v>
      </c>
      <c r="L100" s="323">
        <v>24249.307057000002</v>
      </c>
      <c r="M100" s="323">
        <v>37.199733999999999</v>
      </c>
      <c r="N100" s="323">
        <v>41.967052000000002</v>
      </c>
      <c r="O100" s="323">
        <v>42.755251000000001</v>
      </c>
      <c r="P100" s="323">
        <v>19.153290999999999</v>
      </c>
      <c r="Q100" s="323">
        <v>14.895904</v>
      </c>
      <c r="R100" s="323">
        <v>81.058077999999995</v>
      </c>
      <c r="S100" s="323">
        <v>78.545428999999999</v>
      </c>
      <c r="T100" s="323">
        <v>34.963858000000002</v>
      </c>
      <c r="U100" s="323">
        <v>37.828915000000002</v>
      </c>
      <c r="V100" s="323">
        <v>37.053901000000003</v>
      </c>
      <c r="W100" s="323">
        <v>41.844005000000003</v>
      </c>
      <c r="X100" s="323">
        <v>42.707492999999999</v>
      </c>
      <c r="Y100" s="323">
        <v>0.70518999999999998</v>
      </c>
      <c r="Z100" s="323">
        <v>378322</v>
      </c>
      <c r="AA100" s="323">
        <v>33.426400000000001</v>
      </c>
      <c r="AB100" s="323">
        <v>13</v>
      </c>
      <c r="AC100" s="323">
        <v>17</v>
      </c>
    </row>
    <row r="101" spans="1:29" x14ac:dyDescent="0.2">
      <c r="A101" t="s">
        <v>37</v>
      </c>
      <c r="B101" t="s">
        <v>206</v>
      </c>
      <c r="C101" t="s">
        <v>207</v>
      </c>
      <c r="D101" t="s">
        <v>208</v>
      </c>
      <c r="E101" s="323" t="s">
        <v>304</v>
      </c>
      <c r="F101" s="323" t="s">
        <v>287</v>
      </c>
      <c r="K101">
        <v>185</v>
      </c>
      <c r="L101" s="323">
        <v>9904.3937879999994</v>
      </c>
      <c r="M101" s="323">
        <v>34.237132000000003</v>
      </c>
      <c r="N101" s="323">
        <v>40.671190000000003</v>
      </c>
      <c r="O101" s="323">
        <v>41.578401999999997</v>
      </c>
      <c r="P101" s="323">
        <v>15.709244</v>
      </c>
      <c r="Q101" s="323">
        <v>12.336174</v>
      </c>
      <c r="R101" s="323">
        <v>59.678133000000003</v>
      </c>
      <c r="S101" s="323">
        <v>57.372621000000002</v>
      </c>
      <c r="T101" s="323">
        <v>31.132825</v>
      </c>
      <c r="U101" s="323">
        <v>35.857460000000003</v>
      </c>
      <c r="V101" s="323">
        <v>34.044922999999997</v>
      </c>
      <c r="W101" s="323">
        <v>40.570900999999999</v>
      </c>
      <c r="X101" s="323">
        <v>41.544325999999998</v>
      </c>
      <c r="Y101" s="323">
        <v>0.87995699999999999</v>
      </c>
      <c r="Z101" s="323">
        <v>176919.4</v>
      </c>
      <c r="AA101" s="323">
        <v>30.090599999999998</v>
      </c>
      <c r="AB101" s="323">
        <v>11</v>
      </c>
      <c r="AC101" s="323">
        <v>17</v>
      </c>
    </row>
    <row r="102" spans="1:29" x14ac:dyDescent="0.2">
      <c r="A102" t="s">
        <v>37</v>
      </c>
      <c r="B102" t="s">
        <v>206</v>
      </c>
      <c r="C102" t="s">
        <v>207</v>
      </c>
      <c r="D102" t="s">
        <v>208</v>
      </c>
      <c r="E102" s="323" t="s">
        <v>304</v>
      </c>
      <c r="F102" s="323" t="s">
        <v>287</v>
      </c>
      <c r="K102">
        <v>210</v>
      </c>
      <c r="L102" s="323">
        <v>3493.40841</v>
      </c>
      <c r="M102" s="323">
        <v>31.045399</v>
      </c>
      <c r="N102" s="323">
        <v>39.440337</v>
      </c>
      <c r="O102" s="323">
        <v>40.591462</v>
      </c>
      <c r="P102" s="323">
        <v>11.596176</v>
      </c>
      <c r="Q102" s="323">
        <v>9.3776620000000008</v>
      </c>
      <c r="R102" s="323">
        <v>33.175728999999997</v>
      </c>
      <c r="S102" s="323">
        <v>31.656428999999999</v>
      </c>
      <c r="T102" s="323">
        <v>27.300736000000001</v>
      </c>
      <c r="U102" s="323">
        <v>33.668036000000001</v>
      </c>
      <c r="V102" s="323">
        <v>30.804525999999999</v>
      </c>
      <c r="W102" s="323">
        <v>39.358328</v>
      </c>
      <c r="X102" s="323">
        <v>40.556688999999999</v>
      </c>
      <c r="Y102" s="323">
        <v>1.3023359999999999</v>
      </c>
      <c r="Z102" s="323">
        <v>81921.7</v>
      </c>
      <c r="AA102" s="323">
        <v>28.122199999999999</v>
      </c>
      <c r="AB102" s="323">
        <v>10</v>
      </c>
      <c r="AC102" s="323">
        <v>17</v>
      </c>
    </row>
    <row r="103" spans="1:29" x14ac:dyDescent="0.2">
      <c r="A103" t="s">
        <v>37</v>
      </c>
      <c r="B103" t="s">
        <v>206</v>
      </c>
      <c r="C103" t="s">
        <v>207</v>
      </c>
      <c r="D103" t="s">
        <v>208</v>
      </c>
      <c r="E103" s="323" t="s">
        <v>304</v>
      </c>
      <c r="F103" s="323" t="s">
        <v>287</v>
      </c>
      <c r="K103">
        <v>235</v>
      </c>
      <c r="L103" s="323">
        <v>895.65706999999998</v>
      </c>
      <c r="M103" s="323">
        <v>28.204297</v>
      </c>
      <c r="N103" s="323">
        <v>38.478372</v>
      </c>
      <c r="O103" s="323">
        <v>39.902509000000002</v>
      </c>
      <c r="P103" s="323">
        <v>7.791404</v>
      </c>
      <c r="Q103" s="323">
        <v>6.7356499999999997</v>
      </c>
      <c r="R103" s="323">
        <v>6.4334069999999999</v>
      </c>
      <c r="S103" s="323">
        <v>5.9581679999999997</v>
      </c>
      <c r="T103" s="323">
        <v>24.170497000000001</v>
      </c>
      <c r="U103" s="323">
        <v>31.533334</v>
      </c>
      <c r="V103" s="323">
        <v>27.958608999999999</v>
      </c>
      <c r="W103" s="323">
        <v>38.431004000000001</v>
      </c>
      <c r="X103" s="323">
        <v>39.878134000000003</v>
      </c>
      <c r="Y103" s="323">
        <v>1.1695530000000001</v>
      </c>
      <c r="Z103" s="323">
        <v>32692</v>
      </c>
      <c r="AA103" s="323">
        <v>18.9041</v>
      </c>
      <c r="AB103" s="323">
        <v>10</v>
      </c>
      <c r="AC103" s="323">
        <v>17</v>
      </c>
    </row>
    <row r="104" spans="1:29" x14ac:dyDescent="0.2">
      <c r="A104" t="s">
        <v>37</v>
      </c>
      <c r="B104" t="s">
        <v>206</v>
      </c>
      <c r="C104" t="s">
        <v>207</v>
      </c>
      <c r="D104" t="s">
        <v>208</v>
      </c>
      <c r="E104" s="323" t="s">
        <v>304</v>
      </c>
      <c r="F104" s="323" t="s">
        <v>288</v>
      </c>
      <c r="K104">
        <v>110</v>
      </c>
      <c r="L104" s="323">
        <v>73363.930615000005</v>
      </c>
      <c r="M104" s="323">
        <v>41.422933999999998</v>
      </c>
      <c r="N104" s="323">
        <v>44.141032000000003</v>
      </c>
      <c r="O104" s="323">
        <v>53.163992999999998</v>
      </c>
      <c r="P104" s="323">
        <v>27.548234000000001</v>
      </c>
      <c r="Q104" s="323">
        <v>19.095980999999998</v>
      </c>
      <c r="R104" s="323">
        <v>91.081834999999998</v>
      </c>
      <c r="S104" s="323">
        <v>89.335435000000004</v>
      </c>
      <c r="T104" s="323">
        <v>42.512197</v>
      </c>
      <c r="U104" s="323">
        <v>39.350551000000003</v>
      </c>
      <c r="V104" s="323">
        <v>41.271541999999997</v>
      </c>
      <c r="W104" s="323">
        <v>44.087932000000002</v>
      </c>
      <c r="X104" s="323">
        <v>53.152678999999999</v>
      </c>
      <c r="Y104" s="323">
        <v>0.38612600000000002</v>
      </c>
      <c r="Z104" s="323">
        <v>190248.6</v>
      </c>
      <c r="AA104" s="323">
        <v>31.198399999999999</v>
      </c>
      <c r="AB104" s="323">
        <v>11</v>
      </c>
      <c r="AC104" s="323">
        <v>17</v>
      </c>
    </row>
    <row r="105" spans="1:29" x14ac:dyDescent="0.2">
      <c r="A105" t="s">
        <v>37</v>
      </c>
      <c r="B105" t="s">
        <v>206</v>
      </c>
      <c r="C105" t="s">
        <v>207</v>
      </c>
      <c r="D105" t="s">
        <v>208</v>
      </c>
      <c r="E105" s="323" t="s">
        <v>304</v>
      </c>
      <c r="F105" s="323" t="s">
        <v>288</v>
      </c>
      <c r="K105">
        <v>135</v>
      </c>
      <c r="L105" s="323">
        <v>18790.024520999999</v>
      </c>
      <c r="M105" s="323">
        <v>39.617707000000003</v>
      </c>
      <c r="N105" s="323">
        <v>43.863545999999999</v>
      </c>
      <c r="O105" s="323">
        <v>52.939923999999998</v>
      </c>
      <c r="P105" s="323">
        <v>24.670524</v>
      </c>
      <c r="Q105" s="323">
        <v>17.304734</v>
      </c>
      <c r="R105" s="323">
        <v>84.027403000000007</v>
      </c>
      <c r="S105" s="323">
        <v>82.106193000000005</v>
      </c>
      <c r="T105" s="323">
        <v>39.582681000000001</v>
      </c>
      <c r="U105" s="323">
        <v>38.600724</v>
      </c>
      <c r="V105" s="323">
        <v>39.569389999999999</v>
      </c>
      <c r="W105" s="323">
        <v>43.862876999999997</v>
      </c>
      <c r="X105" s="323">
        <v>52.937995999999998</v>
      </c>
      <c r="Y105" s="323">
        <v>0.39693800000000001</v>
      </c>
      <c r="Z105" s="323">
        <v>134833.9</v>
      </c>
      <c r="AA105" s="323">
        <v>24.6159</v>
      </c>
      <c r="AB105" s="323">
        <v>11</v>
      </c>
      <c r="AC105" s="323">
        <v>16</v>
      </c>
    </row>
    <row r="106" spans="1:29" x14ac:dyDescent="0.2">
      <c r="A106" t="s">
        <v>37</v>
      </c>
      <c r="B106" t="s">
        <v>206</v>
      </c>
      <c r="C106" t="s">
        <v>207</v>
      </c>
      <c r="D106" t="s">
        <v>208</v>
      </c>
      <c r="E106" s="323" t="s">
        <v>304</v>
      </c>
      <c r="F106" s="323" t="s">
        <v>288</v>
      </c>
      <c r="K106">
        <v>160</v>
      </c>
      <c r="L106" s="323">
        <v>5543.387522</v>
      </c>
      <c r="M106" s="323">
        <v>37.621912999999999</v>
      </c>
      <c r="N106" s="323">
        <v>43.758958</v>
      </c>
      <c r="O106" s="323">
        <v>52.627215999999997</v>
      </c>
      <c r="P106" s="323">
        <v>20.985149</v>
      </c>
      <c r="Q106" s="323">
        <v>15.130646</v>
      </c>
      <c r="R106" s="323">
        <v>71.170845</v>
      </c>
      <c r="S106" s="323">
        <v>69.255747</v>
      </c>
      <c r="T106" s="323">
        <v>36.198216000000002</v>
      </c>
      <c r="U106" s="323">
        <v>37.831387999999997</v>
      </c>
      <c r="V106" s="323">
        <v>37.577407999999998</v>
      </c>
      <c r="W106" s="323">
        <v>43.758864000000003</v>
      </c>
      <c r="X106" s="323">
        <v>52.626072000000001</v>
      </c>
      <c r="Y106" s="323">
        <v>0.62053000000000003</v>
      </c>
      <c r="Z106" s="323">
        <v>106461.1</v>
      </c>
      <c r="AA106" s="323">
        <v>22.340299999999999</v>
      </c>
      <c r="AB106" s="323">
        <v>11</v>
      </c>
      <c r="AC106" s="323">
        <v>16</v>
      </c>
    </row>
    <row r="107" spans="1:29" x14ac:dyDescent="0.2">
      <c r="A107" t="s">
        <v>37</v>
      </c>
      <c r="B107" t="s">
        <v>206</v>
      </c>
      <c r="C107" t="s">
        <v>207</v>
      </c>
      <c r="D107" t="s">
        <v>208</v>
      </c>
      <c r="E107" s="323" t="s">
        <v>304</v>
      </c>
      <c r="F107" s="323" t="s">
        <v>288</v>
      </c>
      <c r="K107">
        <v>185</v>
      </c>
      <c r="L107" s="323">
        <v>1674.5726999999999</v>
      </c>
      <c r="M107" s="323">
        <v>35.600020999999998</v>
      </c>
      <c r="N107" s="323">
        <v>43.593086</v>
      </c>
      <c r="O107" s="323">
        <v>52.091813000000002</v>
      </c>
      <c r="P107" s="323">
        <v>16.989439000000001</v>
      </c>
      <c r="Q107" s="323">
        <v>12.826361</v>
      </c>
      <c r="R107" s="323">
        <v>53.190072000000001</v>
      </c>
      <c r="S107" s="323">
        <v>51.509614999999997</v>
      </c>
      <c r="T107" s="323">
        <v>33.081480999999997</v>
      </c>
      <c r="U107" s="323">
        <v>36.889418999999997</v>
      </c>
      <c r="V107" s="323">
        <v>35.551170999999997</v>
      </c>
      <c r="W107" s="323">
        <v>43.593032999999998</v>
      </c>
      <c r="X107" s="323">
        <v>52.091476999999998</v>
      </c>
      <c r="Y107" s="323">
        <v>0.98391700000000004</v>
      </c>
      <c r="Z107" s="323">
        <v>51358</v>
      </c>
      <c r="AA107" s="323">
        <v>16.9316</v>
      </c>
      <c r="AB107" s="323">
        <v>10</v>
      </c>
      <c r="AC107" s="323">
        <v>16</v>
      </c>
    </row>
    <row r="108" spans="1:29" x14ac:dyDescent="0.2">
      <c r="A108" t="s">
        <v>37</v>
      </c>
      <c r="B108" t="s">
        <v>206</v>
      </c>
      <c r="C108" t="s">
        <v>207</v>
      </c>
      <c r="D108" t="s">
        <v>208</v>
      </c>
      <c r="E108" s="323" t="s">
        <v>304</v>
      </c>
      <c r="F108" s="323" t="s">
        <v>288</v>
      </c>
      <c r="K108">
        <v>210</v>
      </c>
      <c r="L108" s="323">
        <v>495.92589199999998</v>
      </c>
      <c r="M108" s="323">
        <v>33.766089999999998</v>
      </c>
      <c r="N108" s="323">
        <v>43.281188</v>
      </c>
      <c r="O108" s="323">
        <v>50.987951000000002</v>
      </c>
      <c r="P108" s="323">
        <v>13.553682</v>
      </c>
      <c r="Q108" s="323">
        <v>10.855596999999999</v>
      </c>
      <c r="R108" s="323">
        <v>32.920639000000001</v>
      </c>
      <c r="S108" s="323">
        <v>31.873225999999999</v>
      </c>
      <c r="T108" s="323">
        <v>30.619278000000001</v>
      </c>
      <c r="U108" s="323">
        <v>35.799320999999999</v>
      </c>
      <c r="V108" s="323">
        <v>33.720162000000002</v>
      </c>
      <c r="W108" s="323">
        <v>43.280853999999998</v>
      </c>
      <c r="X108" s="323">
        <v>50.986055999999998</v>
      </c>
      <c r="Y108" s="323">
        <v>1.614085</v>
      </c>
      <c r="Z108" s="323">
        <v>24483.599999999999</v>
      </c>
      <c r="AA108" s="323">
        <v>8.7483000000000004</v>
      </c>
      <c r="AB108" s="323">
        <v>9</v>
      </c>
      <c r="AC108" s="323">
        <v>16</v>
      </c>
    </row>
    <row r="109" spans="1:29" x14ac:dyDescent="0.2">
      <c r="A109" t="s">
        <v>37</v>
      </c>
      <c r="B109" t="s">
        <v>206</v>
      </c>
      <c r="C109" t="s">
        <v>207</v>
      </c>
      <c r="D109" t="s">
        <v>208</v>
      </c>
      <c r="E109" s="323" t="s">
        <v>304</v>
      </c>
      <c r="F109" s="323" t="s">
        <v>288</v>
      </c>
      <c r="K109">
        <v>235</v>
      </c>
      <c r="L109" s="323">
        <v>147.27091100000001</v>
      </c>
      <c r="M109" s="323">
        <v>32.159249000000003</v>
      </c>
      <c r="N109" s="323">
        <v>42.724269999999997</v>
      </c>
      <c r="O109" s="323">
        <v>49.578736999999997</v>
      </c>
      <c r="P109" s="323">
        <v>11.044261000000001</v>
      </c>
      <c r="Q109" s="323">
        <v>9.3816210000000009</v>
      </c>
      <c r="R109" s="323">
        <v>14.970461</v>
      </c>
      <c r="S109" s="323">
        <v>14.224162</v>
      </c>
      <c r="T109" s="323">
        <v>28.694706</v>
      </c>
      <c r="U109" s="323">
        <v>34.639313000000001</v>
      </c>
      <c r="V109" s="323">
        <v>32.125287</v>
      </c>
      <c r="W109" s="323">
        <v>42.723182000000001</v>
      </c>
      <c r="X109" s="323">
        <v>49.569749999999999</v>
      </c>
      <c r="Y109" s="323">
        <v>2.0044870000000001</v>
      </c>
      <c r="Z109" s="323">
        <v>14098.6</v>
      </c>
      <c r="AA109" s="323">
        <v>17.378</v>
      </c>
      <c r="AB109" s="323">
        <v>9</v>
      </c>
      <c r="AC109" s="323">
        <v>16</v>
      </c>
    </row>
    <row r="110" spans="1:29" x14ac:dyDescent="0.2">
      <c r="A110" t="s">
        <v>37</v>
      </c>
      <c r="B110" t="s">
        <v>206</v>
      </c>
      <c r="C110" t="s">
        <v>207</v>
      </c>
      <c r="D110" t="s">
        <v>208</v>
      </c>
      <c r="E110" s="323" t="s">
        <v>304</v>
      </c>
      <c r="F110" s="323" t="s">
        <v>289</v>
      </c>
      <c r="K110">
        <v>110</v>
      </c>
      <c r="L110" s="323">
        <v>18521.629090999999</v>
      </c>
      <c r="M110" s="323">
        <v>40.842475</v>
      </c>
      <c r="N110" s="323">
        <v>44.892958999999998</v>
      </c>
      <c r="O110" s="323">
        <v>47.773308999999998</v>
      </c>
      <c r="P110" s="323">
        <v>23.069965</v>
      </c>
      <c r="Q110" s="323">
        <v>22.435103999999999</v>
      </c>
      <c r="R110" s="323">
        <v>97.876372000000003</v>
      </c>
      <c r="S110" s="323">
        <v>96.253251000000006</v>
      </c>
      <c r="T110" s="323">
        <v>44.919499999999999</v>
      </c>
      <c r="U110" s="323">
        <v>42.265411</v>
      </c>
      <c r="V110" s="323">
        <v>40.634113999999997</v>
      </c>
      <c r="W110" s="323">
        <v>44.788035999999998</v>
      </c>
      <c r="X110" s="323">
        <v>47.708244000000001</v>
      </c>
      <c r="Y110" s="323">
        <v>0.25055699999999997</v>
      </c>
      <c r="Z110" s="323">
        <v>148821.20000000001</v>
      </c>
      <c r="AA110" s="323">
        <v>15.277900000000001</v>
      </c>
      <c r="AB110" s="323">
        <v>16</v>
      </c>
      <c r="AC110" s="323">
        <v>7</v>
      </c>
    </row>
    <row r="111" spans="1:29" x14ac:dyDescent="0.2">
      <c r="A111" t="s">
        <v>37</v>
      </c>
      <c r="B111" t="s">
        <v>206</v>
      </c>
      <c r="C111" t="s">
        <v>207</v>
      </c>
      <c r="D111" t="s">
        <v>208</v>
      </c>
      <c r="E111" s="323" t="s">
        <v>304</v>
      </c>
      <c r="F111" s="323" t="s">
        <v>289</v>
      </c>
      <c r="K111">
        <v>135</v>
      </c>
      <c r="L111" s="323">
        <v>5917.2770909999999</v>
      </c>
      <c r="M111" s="323">
        <v>37.132620000000003</v>
      </c>
      <c r="N111" s="323">
        <v>42.365009000000001</v>
      </c>
      <c r="O111" s="323">
        <v>45.813809999999997</v>
      </c>
      <c r="P111" s="323">
        <v>18.590508</v>
      </c>
      <c r="Q111" s="323">
        <v>18.462481</v>
      </c>
      <c r="R111" s="323">
        <v>88.714524999999995</v>
      </c>
      <c r="S111" s="323">
        <v>86.572256999999993</v>
      </c>
      <c r="T111" s="323">
        <v>39.007928</v>
      </c>
      <c r="U111" s="323">
        <v>39.456480999999997</v>
      </c>
      <c r="V111" s="323">
        <v>36.978839000000001</v>
      </c>
      <c r="W111" s="323">
        <v>42.310205000000003</v>
      </c>
      <c r="X111" s="323">
        <v>45.779727999999999</v>
      </c>
      <c r="Y111" s="323">
        <v>0.252857</v>
      </c>
      <c r="Z111" s="323">
        <v>83893</v>
      </c>
      <c r="AA111" s="323">
        <v>8.7912999999999997</v>
      </c>
      <c r="AB111" s="323">
        <v>13</v>
      </c>
      <c r="AC111" s="323">
        <v>7</v>
      </c>
    </row>
    <row r="112" spans="1:29" x14ac:dyDescent="0.2">
      <c r="A112" t="s">
        <v>37</v>
      </c>
      <c r="B112" t="s">
        <v>206</v>
      </c>
      <c r="C112" t="s">
        <v>207</v>
      </c>
      <c r="D112" t="s">
        <v>208</v>
      </c>
      <c r="E112" s="323" t="s">
        <v>304</v>
      </c>
      <c r="F112" s="323" t="s">
        <v>289</v>
      </c>
      <c r="K112">
        <v>160</v>
      </c>
      <c r="L112" s="323">
        <v>2119.3367269999999</v>
      </c>
      <c r="M112" s="323">
        <v>34.282862999999999</v>
      </c>
      <c r="N112" s="323">
        <v>40.502960000000002</v>
      </c>
      <c r="O112" s="323">
        <v>44.445368000000002</v>
      </c>
      <c r="P112" s="323">
        <v>14.337806</v>
      </c>
      <c r="Q112" s="323">
        <v>14.734470999999999</v>
      </c>
      <c r="R112" s="323">
        <v>71.975247999999993</v>
      </c>
      <c r="S112" s="323">
        <v>69.801494000000005</v>
      </c>
      <c r="T112" s="323">
        <v>33.665094000000003</v>
      </c>
      <c r="U112" s="323">
        <v>36.927024000000003</v>
      </c>
      <c r="V112" s="323">
        <v>34.187348999999998</v>
      </c>
      <c r="W112" s="323">
        <v>40.475279999999998</v>
      </c>
      <c r="X112" s="323">
        <v>44.428168999999997</v>
      </c>
      <c r="Y112" s="323">
        <v>0.30318600000000001</v>
      </c>
      <c r="Z112" s="323">
        <v>76774.3</v>
      </c>
      <c r="AA112" s="323">
        <v>6.9832999999999998</v>
      </c>
      <c r="AB112" s="323">
        <v>8</v>
      </c>
      <c r="AC112" s="323">
        <v>7</v>
      </c>
    </row>
    <row r="113" spans="1:29" x14ac:dyDescent="0.2">
      <c r="A113" t="s">
        <v>37</v>
      </c>
      <c r="B113" t="s">
        <v>206</v>
      </c>
      <c r="C113" t="s">
        <v>207</v>
      </c>
      <c r="D113" t="s">
        <v>208</v>
      </c>
      <c r="E113" s="323" t="s">
        <v>304</v>
      </c>
      <c r="F113" s="323" t="s">
        <v>289</v>
      </c>
      <c r="K113">
        <v>185</v>
      </c>
      <c r="L113" s="323">
        <v>691.16509099999996</v>
      </c>
      <c r="M113" s="323">
        <v>31.398119999999999</v>
      </c>
      <c r="N113" s="323">
        <v>38.877189999999999</v>
      </c>
      <c r="O113" s="323">
        <v>43.094423999999997</v>
      </c>
      <c r="P113" s="323">
        <v>10.462633</v>
      </c>
      <c r="Q113" s="323">
        <v>11.126792</v>
      </c>
      <c r="R113" s="323">
        <v>48.482762000000001</v>
      </c>
      <c r="S113" s="323">
        <v>46.860171999999999</v>
      </c>
      <c r="T113" s="323">
        <v>29.099944000000001</v>
      </c>
      <c r="U113" s="323">
        <v>34.406747000000003</v>
      </c>
      <c r="V113" s="323">
        <v>31.326426999999999</v>
      </c>
      <c r="W113" s="323">
        <v>38.858593999999997</v>
      </c>
      <c r="X113" s="323">
        <v>43.080399999999997</v>
      </c>
      <c r="Y113" s="323">
        <v>0.37444300000000003</v>
      </c>
      <c r="Z113" s="323">
        <v>39936.300000000003</v>
      </c>
      <c r="AA113" s="323">
        <v>4.8075999999999999</v>
      </c>
      <c r="AB113" s="323">
        <v>7</v>
      </c>
      <c r="AC113" s="323">
        <v>6</v>
      </c>
    </row>
    <row r="114" spans="1:29" x14ac:dyDescent="0.2">
      <c r="A114" t="s">
        <v>37</v>
      </c>
      <c r="B114" t="s">
        <v>206</v>
      </c>
      <c r="C114" t="s">
        <v>207</v>
      </c>
      <c r="D114" t="s">
        <v>208</v>
      </c>
      <c r="E114" s="323" t="s">
        <v>304</v>
      </c>
      <c r="F114" s="323" t="s">
        <v>289</v>
      </c>
      <c r="K114">
        <v>210</v>
      </c>
      <c r="L114" s="323">
        <v>193.37309099999999</v>
      </c>
      <c r="M114" s="323">
        <v>28.855575000000002</v>
      </c>
      <c r="N114" s="323">
        <v>37.415145000000003</v>
      </c>
      <c r="O114" s="323">
        <v>41.764842999999999</v>
      </c>
      <c r="P114" s="323">
        <v>7.2730990000000002</v>
      </c>
      <c r="Q114" s="323">
        <v>8.0288839999999997</v>
      </c>
      <c r="R114" s="323">
        <v>26.020326000000001</v>
      </c>
      <c r="S114" s="323">
        <v>25.188761</v>
      </c>
      <c r="T114" s="323">
        <v>25.578831999999998</v>
      </c>
      <c r="U114" s="323">
        <v>32.077511000000001</v>
      </c>
      <c r="V114" s="323">
        <v>28.806069000000001</v>
      </c>
      <c r="W114" s="323">
        <v>37.396307</v>
      </c>
      <c r="X114" s="323">
        <v>41.755794000000002</v>
      </c>
      <c r="Y114" s="323">
        <v>0.42300599999999999</v>
      </c>
      <c r="Z114" s="323">
        <v>15925.9</v>
      </c>
      <c r="AA114" s="323">
        <v>3.3250999999999999</v>
      </c>
      <c r="AB114" s="323">
        <v>6</v>
      </c>
      <c r="AC114" s="323">
        <v>6</v>
      </c>
    </row>
    <row r="115" spans="1:29" x14ac:dyDescent="0.2">
      <c r="A115" t="s">
        <v>37</v>
      </c>
      <c r="B115" t="s">
        <v>206</v>
      </c>
      <c r="C115" t="s">
        <v>207</v>
      </c>
      <c r="D115" t="s">
        <v>208</v>
      </c>
      <c r="E115" s="323" t="s">
        <v>304</v>
      </c>
      <c r="F115" s="323" t="s">
        <v>289</v>
      </c>
      <c r="K115">
        <v>235</v>
      </c>
      <c r="L115" s="323">
        <v>55.022545000000001</v>
      </c>
      <c r="M115" s="323">
        <v>27.0169</v>
      </c>
      <c r="N115" s="323">
        <v>36.131295999999999</v>
      </c>
      <c r="O115" s="323">
        <v>40.660632999999997</v>
      </c>
      <c r="P115" s="323">
        <v>5.1286440000000004</v>
      </c>
      <c r="Q115" s="323">
        <v>5.8624020000000003</v>
      </c>
      <c r="R115" s="323">
        <v>10.195805</v>
      </c>
      <c r="S115" s="323">
        <v>10.033291</v>
      </c>
      <c r="T115" s="323">
        <v>23.295092</v>
      </c>
      <c r="U115" s="323">
        <v>30.180554999999998</v>
      </c>
      <c r="V115" s="323">
        <v>26.993092000000001</v>
      </c>
      <c r="W115" s="323">
        <v>36.119249000000003</v>
      </c>
      <c r="X115" s="323">
        <v>40.654153000000001</v>
      </c>
      <c r="Y115" s="323">
        <v>0.419987</v>
      </c>
      <c r="Z115" s="323">
        <v>5136.7</v>
      </c>
      <c r="AA115" s="323">
        <v>1.9365000000000001</v>
      </c>
      <c r="AB115" s="323">
        <v>5</v>
      </c>
      <c r="AC115" s="323">
        <v>6</v>
      </c>
    </row>
    <row r="116" spans="1:29" x14ac:dyDescent="0.2">
      <c r="A116" t="s">
        <v>37</v>
      </c>
      <c r="B116" t="s">
        <v>206</v>
      </c>
      <c r="C116" t="s">
        <v>207</v>
      </c>
      <c r="D116" t="s">
        <v>208</v>
      </c>
      <c r="E116" s="323" t="s">
        <v>304</v>
      </c>
      <c r="F116" s="323" t="s">
        <v>290</v>
      </c>
      <c r="K116">
        <v>110</v>
      </c>
      <c r="L116" s="323">
        <v>4816.8268099999996</v>
      </c>
      <c r="M116" s="323">
        <v>43.457565000000002</v>
      </c>
      <c r="N116" s="323">
        <v>47.922587</v>
      </c>
      <c r="O116" s="323">
        <v>53.735244000000002</v>
      </c>
      <c r="P116" s="323">
        <v>22.499374</v>
      </c>
      <c r="Q116" s="323">
        <v>20.115347</v>
      </c>
      <c r="R116" s="323">
        <v>89.801027000000005</v>
      </c>
      <c r="S116" s="323">
        <v>88.386038999999997</v>
      </c>
      <c r="T116" s="323">
        <v>43.668579000000001</v>
      </c>
      <c r="U116" s="323">
        <v>42.975499999999997</v>
      </c>
      <c r="V116" s="323">
        <v>43.378689999999999</v>
      </c>
      <c r="W116" s="323">
        <v>47.915551999999998</v>
      </c>
      <c r="X116" s="323">
        <v>53.732384000000003</v>
      </c>
      <c r="Y116" s="323">
        <v>1.5353589999999999</v>
      </c>
      <c r="Z116" s="323">
        <v>30480</v>
      </c>
      <c r="AA116" s="323">
        <v>4.6342999999999996</v>
      </c>
      <c r="AB116" s="323">
        <v>6</v>
      </c>
      <c r="AC116" s="323">
        <v>7</v>
      </c>
    </row>
    <row r="117" spans="1:29" x14ac:dyDescent="0.2">
      <c r="A117" t="s">
        <v>37</v>
      </c>
      <c r="B117" t="s">
        <v>206</v>
      </c>
      <c r="C117" t="s">
        <v>207</v>
      </c>
      <c r="D117" t="s">
        <v>208</v>
      </c>
      <c r="E117" s="323" t="s">
        <v>304</v>
      </c>
      <c r="F117" s="323" t="s">
        <v>290</v>
      </c>
      <c r="K117">
        <v>135</v>
      </c>
      <c r="L117" s="323">
        <v>1026.043048</v>
      </c>
      <c r="M117" s="323">
        <v>42.655312000000002</v>
      </c>
      <c r="N117" s="323">
        <v>47.805650999999997</v>
      </c>
      <c r="O117" s="323">
        <v>53.228954999999999</v>
      </c>
      <c r="P117" s="323">
        <v>20.966992999999999</v>
      </c>
      <c r="Q117" s="323">
        <v>19.075323000000001</v>
      </c>
      <c r="R117" s="323">
        <v>86.302279999999996</v>
      </c>
      <c r="S117" s="323">
        <v>84.484504999999999</v>
      </c>
      <c r="T117" s="323">
        <v>42.206004999999998</v>
      </c>
      <c r="U117" s="323">
        <v>42.563580000000002</v>
      </c>
      <c r="V117" s="323">
        <v>42.643532999999998</v>
      </c>
      <c r="W117" s="323">
        <v>47.799238000000003</v>
      </c>
      <c r="X117" s="323">
        <v>53.225673999999998</v>
      </c>
      <c r="Y117" s="323">
        <v>1.5054860000000001</v>
      </c>
      <c r="Z117" s="323">
        <v>19528.3</v>
      </c>
      <c r="AA117" s="323">
        <v>2.8727</v>
      </c>
      <c r="AB117" s="323">
        <v>6</v>
      </c>
      <c r="AC117" s="323">
        <v>7</v>
      </c>
    </row>
    <row r="118" spans="1:29" x14ac:dyDescent="0.2">
      <c r="A118" t="s">
        <v>37</v>
      </c>
      <c r="B118" t="s">
        <v>206</v>
      </c>
      <c r="C118" t="s">
        <v>207</v>
      </c>
      <c r="D118" t="s">
        <v>208</v>
      </c>
      <c r="E118" s="323" t="s">
        <v>304</v>
      </c>
      <c r="F118" s="323" t="s">
        <v>290</v>
      </c>
      <c r="K118">
        <v>160</v>
      </c>
      <c r="L118" s="323">
        <v>339.12269500000002</v>
      </c>
      <c r="M118" s="323">
        <v>41.496498000000003</v>
      </c>
      <c r="N118" s="323">
        <v>47.624716999999997</v>
      </c>
      <c r="O118" s="323">
        <v>52.534511999999999</v>
      </c>
      <c r="P118" s="323">
        <v>19.031359999999999</v>
      </c>
      <c r="Q118" s="323">
        <v>17.681560000000001</v>
      </c>
      <c r="R118" s="323">
        <v>80.093186000000003</v>
      </c>
      <c r="S118" s="323">
        <v>77.811640999999995</v>
      </c>
      <c r="T118" s="323">
        <v>40.255204999999997</v>
      </c>
      <c r="U118" s="323">
        <v>41.932782000000003</v>
      </c>
      <c r="V118" s="323">
        <v>41.491311000000003</v>
      </c>
      <c r="W118" s="323">
        <v>47.617638999999997</v>
      </c>
      <c r="X118" s="323">
        <v>52.531807999999998</v>
      </c>
      <c r="Y118" s="323">
        <v>1.561904</v>
      </c>
      <c r="Z118" s="323">
        <v>12913.2</v>
      </c>
      <c r="AA118" s="323">
        <v>2.5583999999999998</v>
      </c>
      <c r="AB118" s="323">
        <v>5</v>
      </c>
      <c r="AC118" s="323">
        <v>7</v>
      </c>
    </row>
    <row r="119" spans="1:29" x14ac:dyDescent="0.2">
      <c r="A119" t="s">
        <v>37</v>
      </c>
      <c r="B119" t="s">
        <v>206</v>
      </c>
      <c r="C119" t="s">
        <v>207</v>
      </c>
      <c r="D119" t="s">
        <v>208</v>
      </c>
      <c r="E119" s="323" t="s">
        <v>304</v>
      </c>
      <c r="F119" s="323" t="s">
        <v>290</v>
      </c>
      <c r="K119">
        <v>185</v>
      </c>
      <c r="L119" s="323">
        <v>143.623649</v>
      </c>
      <c r="M119" s="323">
        <v>39.955339000000002</v>
      </c>
      <c r="N119" s="323">
        <v>47.216324999999998</v>
      </c>
      <c r="O119" s="323">
        <v>51.199254000000003</v>
      </c>
      <c r="P119" s="323">
        <v>16.651744000000001</v>
      </c>
      <c r="Q119" s="323">
        <v>15.955291000000001</v>
      </c>
      <c r="R119" s="323">
        <v>69.092630999999997</v>
      </c>
      <c r="S119" s="323">
        <v>66.579966999999996</v>
      </c>
      <c r="T119" s="323">
        <v>37.855867000000003</v>
      </c>
      <c r="U119" s="323">
        <v>40.973109000000001</v>
      </c>
      <c r="V119" s="323">
        <v>39.949199999999998</v>
      </c>
      <c r="W119" s="323">
        <v>47.208674999999999</v>
      </c>
      <c r="X119" s="323">
        <v>51.195995000000003</v>
      </c>
      <c r="Y119" s="323">
        <v>1.8144610000000001</v>
      </c>
      <c r="Z119" s="323">
        <v>7204.2</v>
      </c>
      <c r="AA119" s="323">
        <v>2.4106000000000001</v>
      </c>
      <c r="AB119" s="323">
        <v>5</v>
      </c>
      <c r="AC119" s="323">
        <v>7</v>
      </c>
    </row>
    <row r="120" spans="1:29" x14ac:dyDescent="0.2">
      <c r="A120" t="s">
        <v>37</v>
      </c>
      <c r="B120" t="s">
        <v>206</v>
      </c>
      <c r="C120" t="s">
        <v>207</v>
      </c>
      <c r="D120" t="s">
        <v>208</v>
      </c>
      <c r="E120" s="323" t="s">
        <v>304</v>
      </c>
      <c r="F120" s="323" t="s">
        <v>290</v>
      </c>
      <c r="K120">
        <v>210</v>
      </c>
      <c r="L120" s="323">
        <v>71.593861000000004</v>
      </c>
      <c r="M120" s="323">
        <v>38.187137999999997</v>
      </c>
      <c r="N120" s="323">
        <v>46.328071999999999</v>
      </c>
      <c r="O120" s="323">
        <v>48.897857000000002</v>
      </c>
      <c r="P120" s="323">
        <v>14.79196</v>
      </c>
      <c r="Q120" s="323">
        <v>14.529581</v>
      </c>
      <c r="R120" s="323">
        <v>53.762304</v>
      </c>
      <c r="S120" s="323">
        <v>51.358508</v>
      </c>
      <c r="T120" s="323">
        <v>35.487191000000003</v>
      </c>
      <c r="U120" s="323">
        <v>39.599124000000003</v>
      </c>
      <c r="V120" s="323">
        <v>38.171880999999999</v>
      </c>
      <c r="W120" s="323">
        <v>46.320067000000002</v>
      </c>
      <c r="X120" s="323">
        <v>48.891381000000003</v>
      </c>
      <c r="Y120" s="323">
        <v>1.75665</v>
      </c>
      <c r="Z120" s="323">
        <v>5442.6</v>
      </c>
      <c r="AA120" s="323">
        <v>3.0345</v>
      </c>
      <c r="AB120" s="323">
        <v>4</v>
      </c>
      <c r="AC120" s="323">
        <v>7</v>
      </c>
    </row>
    <row r="121" spans="1:29" x14ac:dyDescent="0.2">
      <c r="A121" t="s">
        <v>37</v>
      </c>
      <c r="B121" t="s">
        <v>206</v>
      </c>
      <c r="C121" t="s">
        <v>207</v>
      </c>
      <c r="D121" t="s">
        <v>208</v>
      </c>
      <c r="E121" s="323" t="s">
        <v>304</v>
      </c>
      <c r="F121" s="323" t="s">
        <v>290</v>
      </c>
      <c r="K121">
        <v>235</v>
      </c>
      <c r="L121" s="323">
        <v>41.035328</v>
      </c>
      <c r="M121" s="323">
        <v>35.827494000000002</v>
      </c>
      <c r="N121" s="323">
        <v>44.399737999999999</v>
      </c>
      <c r="O121" s="323">
        <v>45.550289999999997</v>
      </c>
      <c r="P121" s="323">
        <v>13.096689</v>
      </c>
      <c r="Q121" s="323">
        <v>13.083157</v>
      </c>
      <c r="R121" s="323">
        <v>35.799503999999999</v>
      </c>
      <c r="S121" s="323">
        <v>33.404947999999997</v>
      </c>
      <c r="T121" s="323">
        <v>32.757012000000003</v>
      </c>
      <c r="U121" s="323">
        <v>37.416055999999998</v>
      </c>
      <c r="V121" s="323">
        <v>35.783721999999997</v>
      </c>
      <c r="W121" s="323">
        <v>44.377412</v>
      </c>
      <c r="X121" s="323">
        <v>45.530667000000001</v>
      </c>
      <c r="Y121" s="323">
        <v>1.3048550000000001</v>
      </c>
      <c r="Z121" s="323">
        <v>4017.7</v>
      </c>
      <c r="AA121" s="323">
        <v>3.1526000000000001</v>
      </c>
      <c r="AB121" s="323">
        <v>4</v>
      </c>
      <c r="AC121" s="323">
        <v>7</v>
      </c>
    </row>
    <row r="122" spans="1:29" x14ac:dyDescent="0.2">
      <c r="A122" t="s">
        <v>37</v>
      </c>
      <c r="B122" t="s">
        <v>206</v>
      </c>
      <c r="C122" t="s">
        <v>207</v>
      </c>
      <c r="D122" t="s">
        <v>208</v>
      </c>
      <c r="E122" s="323" t="s">
        <v>305</v>
      </c>
      <c r="F122" s="323" t="s">
        <v>291</v>
      </c>
      <c r="K122">
        <v>110</v>
      </c>
      <c r="L122" s="323">
        <v>35964.800000000003</v>
      </c>
      <c r="M122" s="323">
        <v>48.830914</v>
      </c>
      <c r="N122" s="323">
        <v>49.996861000000003</v>
      </c>
      <c r="O122" s="323">
        <v>56.787609000000003</v>
      </c>
      <c r="P122" s="323">
        <v>27.982220999999999</v>
      </c>
      <c r="Q122" s="323">
        <v>23.618943999999999</v>
      </c>
      <c r="R122" s="323">
        <v>93.378484999999998</v>
      </c>
      <c r="S122" s="323">
        <v>91.238722999999993</v>
      </c>
      <c r="T122" s="323">
        <v>45.716791000000001</v>
      </c>
      <c r="U122" s="323">
        <v>47.347771999999999</v>
      </c>
      <c r="V122" s="323">
        <v>48.716513999999997</v>
      </c>
      <c r="W122" s="323">
        <v>49.919632999999997</v>
      </c>
      <c r="X122" s="323">
        <v>56.763691999999999</v>
      </c>
      <c r="Y122" s="323">
        <v>0.75447600000000004</v>
      </c>
      <c r="Z122" s="323">
        <v>202091.7</v>
      </c>
      <c r="AA122" s="323">
        <v>30.4514</v>
      </c>
      <c r="AB122" s="323">
        <v>9</v>
      </c>
      <c r="AC122" s="323">
        <v>14</v>
      </c>
    </row>
    <row r="123" spans="1:29" x14ac:dyDescent="0.2">
      <c r="A123" t="s">
        <v>37</v>
      </c>
      <c r="B123" t="s">
        <v>206</v>
      </c>
      <c r="C123" t="s">
        <v>207</v>
      </c>
      <c r="D123" t="s">
        <v>208</v>
      </c>
      <c r="E123" s="323" t="s">
        <v>305</v>
      </c>
      <c r="F123" s="323" t="s">
        <v>291</v>
      </c>
      <c r="K123">
        <v>135</v>
      </c>
      <c r="L123" s="323">
        <v>16805.629090999999</v>
      </c>
      <c r="M123" s="323">
        <v>45.473821000000001</v>
      </c>
      <c r="N123" s="323">
        <v>48.347656000000001</v>
      </c>
      <c r="O123" s="323">
        <v>55.702826999999999</v>
      </c>
      <c r="P123" s="323">
        <v>23.733156000000001</v>
      </c>
      <c r="Q123" s="323">
        <v>20.276513000000001</v>
      </c>
      <c r="R123" s="323">
        <v>85.325272999999996</v>
      </c>
      <c r="S123" s="323">
        <v>82.771851999999996</v>
      </c>
      <c r="T123" s="323">
        <v>41.807679999999998</v>
      </c>
      <c r="U123" s="323">
        <v>45.179664000000002</v>
      </c>
      <c r="V123" s="323">
        <v>45.374673000000001</v>
      </c>
      <c r="W123" s="323">
        <v>48.313305999999997</v>
      </c>
      <c r="X123" s="323">
        <v>55.686014999999998</v>
      </c>
      <c r="Y123" s="323">
        <v>0.84692800000000001</v>
      </c>
      <c r="Z123" s="323">
        <v>192068.7</v>
      </c>
      <c r="AA123" s="323">
        <v>23.9909</v>
      </c>
      <c r="AB123" s="323">
        <v>9</v>
      </c>
      <c r="AC123" s="323">
        <v>14</v>
      </c>
    </row>
    <row r="124" spans="1:29" x14ac:dyDescent="0.2">
      <c r="A124" t="s">
        <v>37</v>
      </c>
      <c r="B124" t="s">
        <v>206</v>
      </c>
      <c r="C124" t="s">
        <v>207</v>
      </c>
      <c r="D124" t="s">
        <v>208</v>
      </c>
      <c r="E124" s="323" t="s">
        <v>305</v>
      </c>
      <c r="F124" s="323" t="s">
        <v>291</v>
      </c>
      <c r="K124">
        <v>160</v>
      </c>
      <c r="L124" s="323">
        <v>7408.8436359999996</v>
      </c>
      <c r="M124" s="323">
        <v>41.694639000000002</v>
      </c>
      <c r="N124" s="323">
        <v>46.670926999999999</v>
      </c>
      <c r="O124" s="323">
        <v>54.548727</v>
      </c>
      <c r="P124" s="323">
        <v>19.077383000000001</v>
      </c>
      <c r="Q124" s="323">
        <v>16.456045</v>
      </c>
      <c r="R124" s="323">
        <v>68.476005999999998</v>
      </c>
      <c r="S124" s="323">
        <v>66.060350999999997</v>
      </c>
      <c r="T124" s="323">
        <v>37.565548</v>
      </c>
      <c r="U124" s="323">
        <v>42.773246</v>
      </c>
      <c r="V124" s="323">
        <v>41.602041</v>
      </c>
      <c r="W124" s="323">
        <v>46.645688999999997</v>
      </c>
      <c r="X124" s="323">
        <v>54.537024000000002</v>
      </c>
      <c r="Y124" s="323">
        <v>0.91367699999999996</v>
      </c>
      <c r="Z124" s="323">
        <v>107334.1</v>
      </c>
      <c r="AA124" s="323">
        <v>20.7563</v>
      </c>
      <c r="AB124" s="323">
        <v>9</v>
      </c>
      <c r="AC124" s="323">
        <v>13</v>
      </c>
    </row>
    <row r="125" spans="1:29" x14ac:dyDescent="0.2">
      <c r="A125" t="s">
        <v>37</v>
      </c>
      <c r="B125" t="s">
        <v>206</v>
      </c>
      <c r="C125" t="s">
        <v>207</v>
      </c>
      <c r="D125" t="s">
        <v>208</v>
      </c>
      <c r="E125" s="323" t="s">
        <v>305</v>
      </c>
      <c r="F125" s="323" t="s">
        <v>291</v>
      </c>
      <c r="K125">
        <v>185</v>
      </c>
      <c r="L125" s="323">
        <v>2581.6290909999998</v>
      </c>
      <c r="M125" s="323">
        <v>37.873350000000002</v>
      </c>
      <c r="N125" s="323">
        <v>45.019331000000001</v>
      </c>
      <c r="O125" s="323">
        <v>53.142732000000002</v>
      </c>
      <c r="P125" s="323">
        <v>14.161308999999999</v>
      </c>
      <c r="Q125" s="323">
        <v>12.570809000000001</v>
      </c>
      <c r="R125" s="323">
        <v>40.338042000000002</v>
      </c>
      <c r="S125" s="323">
        <v>39.003506000000002</v>
      </c>
      <c r="T125" s="323">
        <v>33.475931000000003</v>
      </c>
      <c r="U125" s="323">
        <v>40.230200000000004</v>
      </c>
      <c r="V125" s="323">
        <v>37.786698999999999</v>
      </c>
      <c r="W125" s="323">
        <v>44.997231999999997</v>
      </c>
      <c r="X125" s="323">
        <v>53.131107</v>
      </c>
      <c r="Y125" s="323">
        <v>1.12262</v>
      </c>
      <c r="Z125" s="323">
        <v>48981.8</v>
      </c>
      <c r="AA125" s="323">
        <v>18.8079</v>
      </c>
      <c r="AB125" s="323">
        <v>8</v>
      </c>
      <c r="AC125" s="323">
        <v>14</v>
      </c>
    </row>
    <row r="126" spans="1:29" x14ac:dyDescent="0.2">
      <c r="A126" t="s">
        <v>37</v>
      </c>
      <c r="B126" t="s">
        <v>206</v>
      </c>
      <c r="C126" t="s">
        <v>207</v>
      </c>
      <c r="D126" t="s">
        <v>208</v>
      </c>
      <c r="E126" s="323" t="s">
        <v>305</v>
      </c>
      <c r="F126" s="323" t="s">
        <v>291</v>
      </c>
      <c r="K126">
        <v>210</v>
      </c>
      <c r="L126" s="323">
        <v>504.48</v>
      </c>
      <c r="M126" s="323">
        <v>34.811987999999999</v>
      </c>
      <c r="N126" s="323">
        <v>43.362510999999998</v>
      </c>
      <c r="O126" s="323">
        <v>51.013671000000002</v>
      </c>
      <c r="P126" s="323">
        <v>10.046694</v>
      </c>
      <c r="Q126" s="323">
        <v>9.5712419999999998</v>
      </c>
      <c r="R126" s="323">
        <v>11.690375</v>
      </c>
      <c r="S126" s="323">
        <v>11.395227999999999</v>
      </c>
      <c r="T126" s="323">
        <v>30.408450999999999</v>
      </c>
      <c r="U126" s="323">
        <v>37.919741000000002</v>
      </c>
      <c r="V126" s="323">
        <v>34.756047000000002</v>
      </c>
      <c r="W126" s="323">
        <v>43.352212999999999</v>
      </c>
      <c r="X126" s="323">
        <v>51.011935999999999</v>
      </c>
      <c r="Y126" s="323">
        <v>1.995063</v>
      </c>
      <c r="Z126" s="323">
        <v>23124.3</v>
      </c>
      <c r="AA126" s="323">
        <v>14.8628</v>
      </c>
      <c r="AB126" s="323">
        <v>8</v>
      </c>
      <c r="AC126" s="323">
        <v>14</v>
      </c>
    </row>
    <row r="127" spans="1:29" x14ac:dyDescent="0.2">
      <c r="A127" t="s">
        <v>37</v>
      </c>
      <c r="B127" t="s">
        <v>206</v>
      </c>
      <c r="C127" t="s">
        <v>207</v>
      </c>
      <c r="D127" t="s">
        <v>208</v>
      </c>
      <c r="E127" s="323" t="s">
        <v>305</v>
      </c>
      <c r="F127" s="323" t="s">
        <v>291</v>
      </c>
      <c r="K127">
        <v>235</v>
      </c>
      <c r="L127" s="323">
        <v>109.92</v>
      </c>
      <c r="M127" s="323">
        <v>33.554152000000002</v>
      </c>
      <c r="N127" s="323">
        <v>41.910167000000001</v>
      </c>
      <c r="O127" s="323">
        <v>48.428542</v>
      </c>
      <c r="P127" s="323">
        <v>8.7019000000000002</v>
      </c>
      <c r="Q127" s="323">
        <v>8.6977779999999996</v>
      </c>
      <c r="R127" s="323">
        <v>1.697217</v>
      </c>
      <c r="S127" s="323">
        <v>1.6166780000000001</v>
      </c>
      <c r="T127" s="323">
        <v>29.254944999999999</v>
      </c>
      <c r="U127" s="323">
        <v>36.432347999999998</v>
      </c>
      <c r="V127" s="323">
        <v>33.540643000000003</v>
      </c>
      <c r="W127" s="323">
        <v>41.908479999999997</v>
      </c>
      <c r="X127" s="323">
        <v>48.411385000000003</v>
      </c>
      <c r="Y127" s="323">
        <v>2.2823859999999998</v>
      </c>
      <c r="Z127" s="323">
        <v>13770.6</v>
      </c>
      <c r="AA127" s="323">
        <v>13.4222</v>
      </c>
      <c r="AB127" s="323">
        <v>8</v>
      </c>
      <c r="AC127" s="323">
        <v>14</v>
      </c>
    </row>
    <row r="128" spans="1:29" x14ac:dyDescent="0.2">
      <c r="A128" t="s">
        <v>37</v>
      </c>
      <c r="B128" t="s">
        <v>206</v>
      </c>
      <c r="C128" t="s">
        <v>207</v>
      </c>
      <c r="D128" t="s">
        <v>208</v>
      </c>
      <c r="E128" s="323" t="s">
        <v>305</v>
      </c>
      <c r="F128" s="323" t="s">
        <v>292</v>
      </c>
      <c r="K128">
        <v>110</v>
      </c>
      <c r="L128" s="323">
        <v>8715.0138179999994</v>
      </c>
      <c r="M128" s="323">
        <v>50.242286999999997</v>
      </c>
      <c r="N128" s="323">
        <v>51.912840000000003</v>
      </c>
      <c r="O128" s="323">
        <v>54.688901000000001</v>
      </c>
      <c r="P128" s="323">
        <v>29.608885000000001</v>
      </c>
      <c r="Q128" s="323">
        <v>25.435987000000001</v>
      </c>
      <c r="R128" s="323">
        <v>92.772863999999998</v>
      </c>
      <c r="S128" s="323">
        <v>90.560820000000007</v>
      </c>
      <c r="T128" s="323">
        <v>48.342578000000003</v>
      </c>
      <c r="U128" s="323">
        <v>47.998119000000003</v>
      </c>
      <c r="V128" s="323">
        <v>50.136881000000002</v>
      </c>
      <c r="W128" s="323">
        <v>51.911593000000003</v>
      </c>
      <c r="X128" s="323">
        <v>54.681685999999999</v>
      </c>
      <c r="Y128" s="323">
        <v>0.218609</v>
      </c>
      <c r="Z128" s="323">
        <v>156183.6</v>
      </c>
      <c r="AA128" s="323">
        <v>26.894200000000001</v>
      </c>
      <c r="AB128" s="323">
        <v>10</v>
      </c>
      <c r="AC128" s="323">
        <v>14</v>
      </c>
    </row>
    <row r="129" spans="1:29" x14ac:dyDescent="0.2">
      <c r="A129" t="s">
        <v>37</v>
      </c>
      <c r="B129" t="s">
        <v>206</v>
      </c>
      <c r="C129" t="s">
        <v>207</v>
      </c>
      <c r="D129" t="s">
        <v>208</v>
      </c>
      <c r="E129" s="323" t="s">
        <v>305</v>
      </c>
      <c r="F129" s="323" t="s">
        <v>292</v>
      </c>
      <c r="K129">
        <v>135</v>
      </c>
      <c r="L129" s="323">
        <v>4106.4785449999999</v>
      </c>
      <c r="M129" s="323">
        <v>46.818522000000002</v>
      </c>
      <c r="N129" s="323">
        <v>51.546559999999999</v>
      </c>
      <c r="O129" s="323">
        <v>53.747348000000002</v>
      </c>
      <c r="P129" s="323">
        <v>24.839130000000001</v>
      </c>
      <c r="Q129" s="323">
        <v>21.513565</v>
      </c>
      <c r="R129" s="323">
        <v>85.626186000000004</v>
      </c>
      <c r="S129" s="323">
        <v>83.128371000000001</v>
      </c>
      <c r="T129" s="323">
        <v>44.002583999999999</v>
      </c>
      <c r="U129" s="323">
        <v>46.449395000000003</v>
      </c>
      <c r="V129" s="323">
        <v>46.699620000000003</v>
      </c>
      <c r="W129" s="323">
        <v>51.544035000000001</v>
      </c>
      <c r="X129" s="323">
        <v>53.73272</v>
      </c>
      <c r="Y129" s="323">
        <v>0.212479</v>
      </c>
      <c r="Z129" s="323">
        <v>126154.2</v>
      </c>
      <c r="AA129" s="323">
        <v>23.291499999999999</v>
      </c>
      <c r="AB129" s="323">
        <v>10</v>
      </c>
      <c r="AC129" s="323">
        <v>14</v>
      </c>
    </row>
    <row r="130" spans="1:29" x14ac:dyDescent="0.2">
      <c r="A130" t="s">
        <v>37</v>
      </c>
      <c r="B130" t="s">
        <v>206</v>
      </c>
      <c r="C130" t="s">
        <v>207</v>
      </c>
      <c r="D130" t="s">
        <v>208</v>
      </c>
      <c r="E130" s="323" t="s">
        <v>305</v>
      </c>
      <c r="F130" s="323" t="s">
        <v>292</v>
      </c>
      <c r="K130">
        <v>160</v>
      </c>
      <c r="L130" s="323">
        <v>1608.273455</v>
      </c>
      <c r="M130" s="323">
        <v>43.014671</v>
      </c>
      <c r="N130" s="323">
        <v>51.021284999999999</v>
      </c>
      <c r="O130" s="323">
        <v>52.385519000000002</v>
      </c>
      <c r="P130" s="323">
        <v>19.868186000000001</v>
      </c>
      <c r="Q130" s="323">
        <v>17.315256999999999</v>
      </c>
      <c r="R130" s="323">
        <v>69.864704000000003</v>
      </c>
      <c r="S130" s="323">
        <v>67.676428000000001</v>
      </c>
      <c r="T130" s="323">
        <v>39.490273999999999</v>
      </c>
      <c r="U130" s="323">
        <v>44.242305000000002</v>
      </c>
      <c r="V130" s="323">
        <v>42.899023999999997</v>
      </c>
      <c r="W130" s="323">
        <v>51.01735</v>
      </c>
      <c r="X130" s="323">
        <v>52.363092000000002</v>
      </c>
      <c r="Y130" s="323">
        <v>0.26319199999999998</v>
      </c>
      <c r="Z130" s="323">
        <v>58551.5</v>
      </c>
      <c r="AA130" s="323">
        <v>20.646000000000001</v>
      </c>
      <c r="AB130" s="323">
        <v>10</v>
      </c>
      <c r="AC130" s="323">
        <v>14</v>
      </c>
    </row>
    <row r="131" spans="1:29" x14ac:dyDescent="0.2">
      <c r="A131" t="s">
        <v>37</v>
      </c>
      <c r="B131" t="s">
        <v>206</v>
      </c>
      <c r="C131" t="s">
        <v>207</v>
      </c>
      <c r="D131" t="s">
        <v>208</v>
      </c>
      <c r="E131" s="323" t="s">
        <v>305</v>
      </c>
      <c r="F131" s="323" t="s">
        <v>292</v>
      </c>
      <c r="K131">
        <v>185</v>
      </c>
      <c r="L131" s="323">
        <v>451.68872699999997</v>
      </c>
      <c r="M131" s="323">
        <v>39.62688</v>
      </c>
      <c r="N131" s="323">
        <v>50.303334999999997</v>
      </c>
      <c r="O131" s="323">
        <v>50.767840999999997</v>
      </c>
      <c r="P131" s="323">
        <v>15.262119999999999</v>
      </c>
      <c r="Q131" s="323">
        <v>13.692003</v>
      </c>
      <c r="R131" s="323">
        <v>42.928351999999997</v>
      </c>
      <c r="S131" s="323">
        <v>41.78736</v>
      </c>
      <c r="T131" s="323">
        <v>35.709266999999997</v>
      </c>
      <c r="U131" s="323">
        <v>41.860455000000002</v>
      </c>
      <c r="V131" s="323">
        <v>39.532586000000002</v>
      </c>
      <c r="W131" s="323">
        <v>50.300052999999998</v>
      </c>
      <c r="X131" s="323">
        <v>50.748671999999999</v>
      </c>
      <c r="Y131" s="323">
        <v>0.37467899999999998</v>
      </c>
      <c r="Z131" s="323">
        <v>28498.9</v>
      </c>
      <c r="AA131" s="323">
        <v>17.316500000000001</v>
      </c>
      <c r="AB131" s="323">
        <v>8</v>
      </c>
      <c r="AC131" s="323">
        <v>14</v>
      </c>
    </row>
    <row r="132" spans="1:29" x14ac:dyDescent="0.2">
      <c r="A132" t="s">
        <v>37</v>
      </c>
      <c r="B132" t="s">
        <v>206</v>
      </c>
      <c r="C132" t="s">
        <v>207</v>
      </c>
      <c r="D132" t="s">
        <v>208</v>
      </c>
      <c r="E132" s="323" t="s">
        <v>305</v>
      </c>
      <c r="F132" s="323" t="s">
        <v>292</v>
      </c>
      <c r="K132">
        <v>210</v>
      </c>
      <c r="L132" s="323">
        <v>98.437817999999993</v>
      </c>
      <c r="M132" s="323">
        <v>37.458807999999998</v>
      </c>
      <c r="N132" s="323">
        <v>49.657397000000003</v>
      </c>
      <c r="O132" s="323">
        <v>49.058669999999999</v>
      </c>
      <c r="P132" s="323">
        <v>12.427076</v>
      </c>
      <c r="Q132" s="323">
        <v>11.762366999999999</v>
      </c>
      <c r="R132" s="323">
        <v>18.342572000000001</v>
      </c>
      <c r="S132" s="323">
        <v>18.021180000000001</v>
      </c>
      <c r="T132" s="323">
        <v>33.501105000000003</v>
      </c>
      <c r="U132" s="323">
        <v>40.048411000000002</v>
      </c>
      <c r="V132" s="323">
        <v>37.413719999999998</v>
      </c>
      <c r="W132" s="323">
        <v>49.655828999999997</v>
      </c>
      <c r="X132" s="323">
        <v>49.051910999999997</v>
      </c>
      <c r="Y132" s="323">
        <v>0.44663399999999998</v>
      </c>
      <c r="Z132" s="323">
        <v>14866.1</v>
      </c>
      <c r="AA132" s="323">
        <v>12.4032</v>
      </c>
      <c r="AB132" s="323">
        <v>8</v>
      </c>
      <c r="AC132" s="323">
        <v>14</v>
      </c>
    </row>
    <row r="133" spans="1:29" x14ac:dyDescent="0.2">
      <c r="A133" t="s">
        <v>37</v>
      </c>
      <c r="B133" t="s">
        <v>206</v>
      </c>
      <c r="C133" t="s">
        <v>207</v>
      </c>
      <c r="D133" t="s">
        <v>208</v>
      </c>
      <c r="E133" s="323" t="s">
        <v>305</v>
      </c>
      <c r="F133" s="323" t="s">
        <v>292</v>
      </c>
      <c r="K133">
        <v>235</v>
      </c>
      <c r="L133" s="323">
        <v>23.924364000000001</v>
      </c>
      <c r="M133" s="323">
        <v>36.039216000000003</v>
      </c>
      <c r="N133" s="323">
        <v>48.364089999999997</v>
      </c>
      <c r="O133" s="323">
        <v>46.83616</v>
      </c>
      <c r="P133" s="323">
        <v>11.099519000000001</v>
      </c>
      <c r="Q133" s="323">
        <v>10.962804</v>
      </c>
      <c r="R133" s="323">
        <v>7.9323160000000001</v>
      </c>
      <c r="S133" s="323">
        <v>7.8387130000000003</v>
      </c>
      <c r="T133" s="323">
        <v>32.180886999999998</v>
      </c>
      <c r="U133" s="323">
        <v>38.467269999999999</v>
      </c>
      <c r="V133" s="323">
        <v>36.008850000000002</v>
      </c>
      <c r="W133" s="323">
        <v>48.344741999999997</v>
      </c>
      <c r="X133" s="323">
        <v>46.808515999999997</v>
      </c>
      <c r="Y133" s="323">
        <v>0.48450300000000002</v>
      </c>
      <c r="Z133" s="323">
        <v>10019.299999999999</v>
      </c>
      <c r="AA133" s="323">
        <v>12.0524</v>
      </c>
      <c r="AB133" s="323">
        <v>7</v>
      </c>
      <c r="AC133" s="323">
        <v>13</v>
      </c>
    </row>
    <row r="134" spans="1:29" x14ac:dyDescent="0.2">
      <c r="A134" t="s">
        <v>37</v>
      </c>
      <c r="B134" t="s">
        <v>206</v>
      </c>
      <c r="C134" t="s">
        <v>207</v>
      </c>
      <c r="D134" t="s">
        <v>208</v>
      </c>
      <c r="E134" s="323" t="s">
        <v>305</v>
      </c>
      <c r="F134" s="323" t="s">
        <v>293</v>
      </c>
      <c r="K134">
        <v>110</v>
      </c>
      <c r="L134" s="323">
        <v>1804.823273</v>
      </c>
      <c r="M134" s="323">
        <v>45.877696999999998</v>
      </c>
      <c r="N134" s="323">
        <v>51.746729000000002</v>
      </c>
      <c r="O134" s="323">
        <v>52.200319</v>
      </c>
      <c r="P134" s="323">
        <v>25.308812</v>
      </c>
      <c r="Q134" s="323">
        <v>24.999058999999999</v>
      </c>
      <c r="R134" s="323">
        <v>94.208038999999999</v>
      </c>
      <c r="S134" s="323">
        <v>92.513548999999998</v>
      </c>
      <c r="T134" s="323">
        <v>47.093784999999997</v>
      </c>
      <c r="U134" s="323">
        <v>46.967047999999998</v>
      </c>
      <c r="V134" s="323">
        <v>45.834561000000001</v>
      </c>
      <c r="W134" s="323">
        <v>51.681234000000003</v>
      </c>
      <c r="X134" s="323">
        <v>52.11242</v>
      </c>
      <c r="Y134" s="323">
        <v>0.12659799999999999</v>
      </c>
      <c r="Z134" s="323">
        <v>24906.6</v>
      </c>
      <c r="AA134" s="323">
        <v>5.6882999999999999</v>
      </c>
      <c r="AB134" s="323">
        <v>7</v>
      </c>
      <c r="AC134" s="323">
        <v>5</v>
      </c>
    </row>
    <row r="135" spans="1:29" x14ac:dyDescent="0.2">
      <c r="A135" t="s">
        <v>37</v>
      </c>
      <c r="B135" t="s">
        <v>206</v>
      </c>
      <c r="C135" t="s">
        <v>207</v>
      </c>
      <c r="D135" t="s">
        <v>208</v>
      </c>
      <c r="E135" s="323" t="s">
        <v>305</v>
      </c>
      <c r="F135" s="323" t="s">
        <v>293</v>
      </c>
      <c r="K135">
        <v>135</v>
      </c>
      <c r="L135" s="323">
        <v>770.90327300000001</v>
      </c>
      <c r="M135" s="323">
        <v>44.042152999999999</v>
      </c>
      <c r="N135" s="323">
        <v>49.108452</v>
      </c>
      <c r="O135" s="323">
        <v>49.214565999999998</v>
      </c>
      <c r="P135" s="323">
        <v>22.328149</v>
      </c>
      <c r="Q135" s="323">
        <v>22.693714</v>
      </c>
      <c r="R135" s="323">
        <v>89.384226999999996</v>
      </c>
      <c r="S135" s="323">
        <v>87.222761000000006</v>
      </c>
      <c r="T135" s="323">
        <v>43.180247000000001</v>
      </c>
      <c r="U135" s="323">
        <v>44.725017000000001</v>
      </c>
      <c r="V135" s="323">
        <v>44.001834000000002</v>
      </c>
      <c r="W135" s="323">
        <v>49.035749000000003</v>
      </c>
      <c r="X135" s="323">
        <v>49.107343</v>
      </c>
      <c r="Y135" s="323">
        <v>0.160635</v>
      </c>
      <c r="Z135" s="323">
        <v>17134.599999999999</v>
      </c>
      <c r="AA135" s="323">
        <v>4.5864000000000003</v>
      </c>
      <c r="AB135" s="323">
        <v>6</v>
      </c>
      <c r="AC135" s="323">
        <v>5</v>
      </c>
    </row>
    <row r="136" spans="1:29" x14ac:dyDescent="0.2">
      <c r="A136" t="s">
        <v>37</v>
      </c>
      <c r="B136" t="s">
        <v>206</v>
      </c>
      <c r="C136" t="s">
        <v>207</v>
      </c>
      <c r="D136" t="s">
        <v>208</v>
      </c>
      <c r="E136" s="323" t="s">
        <v>305</v>
      </c>
      <c r="F136" s="323" t="s">
        <v>293</v>
      </c>
      <c r="K136">
        <v>160</v>
      </c>
      <c r="L136" s="323">
        <v>368.48872699999998</v>
      </c>
      <c r="M136" s="323">
        <v>41.495333000000002</v>
      </c>
      <c r="N136" s="323">
        <v>46.110266000000003</v>
      </c>
      <c r="O136" s="323">
        <v>46.049697000000002</v>
      </c>
      <c r="P136" s="323">
        <v>18.931837000000002</v>
      </c>
      <c r="Q136" s="323">
        <v>19.771685000000002</v>
      </c>
      <c r="R136" s="323">
        <v>79.770822999999993</v>
      </c>
      <c r="S136" s="323">
        <v>77.326738000000006</v>
      </c>
      <c r="T136" s="323">
        <v>39.044651999999999</v>
      </c>
      <c r="U136" s="323">
        <v>42.024070999999999</v>
      </c>
      <c r="V136" s="323">
        <v>41.430219999999998</v>
      </c>
      <c r="W136" s="323">
        <v>46.047443000000001</v>
      </c>
      <c r="X136" s="323">
        <v>45.948883000000002</v>
      </c>
      <c r="Y136" s="323">
        <v>0.215197</v>
      </c>
      <c r="Z136" s="323">
        <v>11395.2</v>
      </c>
      <c r="AA136" s="323">
        <v>2.9941</v>
      </c>
      <c r="AB136" s="323">
        <v>5</v>
      </c>
      <c r="AC136" s="323">
        <v>5</v>
      </c>
    </row>
    <row r="137" spans="1:29" x14ac:dyDescent="0.2">
      <c r="A137" t="s">
        <v>37</v>
      </c>
      <c r="B137" t="s">
        <v>206</v>
      </c>
      <c r="C137" t="s">
        <v>207</v>
      </c>
      <c r="D137" t="s">
        <v>208</v>
      </c>
      <c r="E137" s="323" t="s">
        <v>305</v>
      </c>
      <c r="F137" s="323" t="s">
        <v>293</v>
      </c>
      <c r="K137">
        <v>185</v>
      </c>
      <c r="L137" s="323">
        <v>180.39272700000001</v>
      </c>
      <c r="M137" s="323">
        <v>38.450944</v>
      </c>
      <c r="N137" s="323">
        <v>43.139620999999998</v>
      </c>
      <c r="O137" s="323">
        <v>42.901193999999997</v>
      </c>
      <c r="P137" s="323">
        <v>15.550507</v>
      </c>
      <c r="Q137" s="323">
        <v>16.597048000000001</v>
      </c>
      <c r="R137" s="323">
        <v>64.317594999999997</v>
      </c>
      <c r="S137" s="323">
        <v>61.818741000000003</v>
      </c>
      <c r="T137" s="323">
        <v>35.073023999999997</v>
      </c>
      <c r="U137" s="323">
        <v>39.060144999999999</v>
      </c>
      <c r="V137" s="323">
        <v>38.366374</v>
      </c>
      <c r="W137" s="323">
        <v>43.100884999999998</v>
      </c>
      <c r="X137" s="323">
        <v>42.827990999999997</v>
      </c>
      <c r="Y137" s="323">
        <v>0.30543500000000001</v>
      </c>
      <c r="Z137" s="323">
        <v>6980.7</v>
      </c>
      <c r="AA137" s="323">
        <v>2.5413999999999999</v>
      </c>
      <c r="AB137" s="323">
        <v>5</v>
      </c>
      <c r="AC137" s="323">
        <v>5</v>
      </c>
    </row>
    <row r="138" spans="1:29" x14ac:dyDescent="0.2">
      <c r="A138" t="s">
        <v>37</v>
      </c>
      <c r="B138" t="s">
        <v>206</v>
      </c>
      <c r="C138" t="s">
        <v>207</v>
      </c>
      <c r="D138" t="s">
        <v>208</v>
      </c>
      <c r="E138" s="323" t="s">
        <v>305</v>
      </c>
      <c r="F138" s="323" t="s">
        <v>293</v>
      </c>
      <c r="K138">
        <v>210</v>
      </c>
      <c r="L138" s="323">
        <v>84.113455000000002</v>
      </c>
      <c r="M138" s="323">
        <v>35.097892000000002</v>
      </c>
      <c r="N138" s="323">
        <v>40.275753999999999</v>
      </c>
      <c r="O138" s="323">
        <v>39.855319000000001</v>
      </c>
      <c r="P138" s="323">
        <v>12.322863</v>
      </c>
      <c r="Q138" s="323">
        <v>13.347018</v>
      </c>
      <c r="R138" s="323">
        <v>42.899034</v>
      </c>
      <c r="S138" s="323">
        <v>40.943340999999997</v>
      </c>
      <c r="T138" s="323">
        <v>31.233231</v>
      </c>
      <c r="U138" s="323">
        <v>35.993684999999999</v>
      </c>
      <c r="V138" s="323">
        <v>35.008353</v>
      </c>
      <c r="W138" s="323">
        <v>40.257036999999997</v>
      </c>
      <c r="X138" s="323">
        <v>39.810690000000001</v>
      </c>
      <c r="Y138" s="323">
        <v>0.52773700000000001</v>
      </c>
      <c r="Z138" s="323">
        <v>3964.6</v>
      </c>
      <c r="AA138" s="323">
        <v>1.9221999999999999</v>
      </c>
      <c r="AB138" s="323">
        <v>5</v>
      </c>
      <c r="AC138" s="323">
        <v>5</v>
      </c>
    </row>
    <row r="139" spans="1:29" x14ac:dyDescent="0.2">
      <c r="A139" t="s">
        <v>37</v>
      </c>
      <c r="B139" t="s">
        <v>206</v>
      </c>
      <c r="C139" t="s">
        <v>207</v>
      </c>
      <c r="D139" t="s">
        <v>208</v>
      </c>
      <c r="E139" s="323" t="s">
        <v>305</v>
      </c>
      <c r="F139" s="323" t="s">
        <v>293</v>
      </c>
      <c r="K139">
        <v>235</v>
      </c>
      <c r="L139" s="323">
        <v>35.165090999999997</v>
      </c>
      <c r="M139" s="323">
        <v>31.854063</v>
      </c>
      <c r="N139" s="323">
        <v>37.692703000000002</v>
      </c>
      <c r="O139" s="323">
        <v>36.788176999999997</v>
      </c>
      <c r="P139" s="323">
        <v>9.472982</v>
      </c>
      <c r="Q139" s="323">
        <v>10.353928</v>
      </c>
      <c r="R139" s="323">
        <v>18.293130000000001</v>
      </c>
      <c r="S139" s="323">
        <v>17.475664999999999</v>
      </c>
      <c r="T139" s="323">
        <v>27.753247000000002</v>
      </c>
      <c r="U139" s="323">
        <v>32.960071999999997</v>
      </c>
      <c r="V139" s="323">
        <v>31.775503</v>
      </c>
      <c r="W139" s="323">
        <v>37.686808999999997</v>
      </c>
      <c r="X139" s="323">
        <v>36.772007000000002</v>
      </c>
      <c r="Y139" s="323">
        <v>0.50019400000000003</v>
      </c>
      <c r="Z139" s="323">
        <v>2873.5</v>
      </c>
      <c r="AA139" s="323">
        <v>2.1798999999999999</v>
      </c>
      <c r="AB139" s="323">
        <v>4</v>
      </c>
      <c r="AC139" s="323">
        <v>5</v>
      </c>
    </row>
    <row r="140" spans="1:29" x14ac:dyDescent="0.2">
      <c r="A140" t="s">
        <v>37</v>
      </c>
      <c r="B140" t="s">
        <v>206</v>
      </c>
      <c r="C140" t="s">
        <v>207</v>
      </c>
      <c r="D140" t="s">
        <v>208</v>
      </c>
      <c r="E140" s="323" t="s">
        <v>305</v>
      </c>
      <c r="F140" s="323" t="s">
        <v>294</v>
      </c>
      <c r="K140">
        <v>110</v>
      </c>
      <c r="L140" s="323">
        <v>10008.959999999999</v>
      </c>
      <c r="M140" s="323">
        <v>44.943413999999997</v>
      </c>
      <c r="N140" s="323">
        <v>47.196278999999997</v>
      </c>
      <c r="O140" s="323">
        <v>53.079417999999997</v>
      </c>
      <c r="P140" s="323">
        <v>24.198015999999999</v>
      </c>
      <c r="Q140" s="323">
        <v>21.824020999999998</v>
      </c>
      <c r="R140" s="323">
        <v>88.192649000000003</v>
      </c>
      <c r="S140" s="323">
        <v>87.267882999999998</v>
      </c>
      <c r="T140" s="323">
        <v>45.260058999999998</v>
      </c>
      <c r="U140" s="323">
        <v>48.282522999999998</v>
      </c>
      <c r="V140" s="323">
        <v>44.763109999999998</v>
      </c>
      <c r="W140" s="323">
        <v>47.110947000000003</v>
      </c>
      <c r="X140" s="323">
        <v>53.057788000000002</v>
      </c>
      <c r="Y140" s="323">
        <v>1.8271040000000001</v>
      </c>
      <c r="Z140" s="323">
        <v>178951.1</v>
      </c>
      <c r="AA140" s="323">
        <v>7.0564999999999998</v>
      </c>
      <c r="AB140" s="323">
        <v>7</v>
      </c>
      <c r="AC140" s="323">
        <v>6</v>
      </c>
    </row>
    <row r="141" spans="1:29" x14ac:dyDescent="0.2">
      <c r="A141" t="s">
        <v>37</v>
      </c>
      <c r="B141" t="s">
        <v>206</v>
      </c>
      <c r="C141" t="s">
        <v>207</v>
      </c>
      <c r="D141" t="s">
        <v>208</v>
      </c>
      <c r="E141" s="323" t="s">
        <v>305</v>
      </c>
      <c r="F141" s="323" t="s">
        <v>294</v>
      </c>
      <c r="K141">
        <v>135</v>
      </c>
      <c r="L141" s="323">
        <v>1331.869091</v>
      </c>
      <c r="M141" s="323">
        <v>42.773046999999998</v>
      </c>
      <c r="N141" s="323">
        <v>45.933414999999997</v>
      </c>
      <c r="O141" s="323">
        <v>52.633139</v>
      </c>
      <c r="P141" s="323">
        <v>20.450139</v>
      </c>
      <c r="Q141" s="323">
        <v>18.778233</v>
      </c>
      <c r="R141" s="323">
        <v>79.448227000000003</v>
      </c>
      <c r="S141" s="323">
        <v>78.492085000000003</v>
      </c>
      <c r="T141" s="323">
        <v>41.617756</v>
      </c>
      <c r="U141" s="323">
        <v>46.784224999999999</v>
      </c>
      <c r="V141" s="323">
        <v>42.698031999999998</v>
      </c>
      <c r="W141" s="323">
        <v>45.906854000000003</v>
      </c>
      <c r="X141" s="323">
        <v>52.625441000000002</v>
      </c>
      <c r="Y141" s="323">
        <v>2.3297979999999998</v>
      </c>
      <c r="Z141" s="323">
        <v>79359.399999999994</v>
      </c>
      <c r="AA141" s="323">
        <v>3.7721</v>
      </c>
      <c r="AB141" s="323">
        <v>6</v>
      </c>
      <c r="AC141" s="323">
        <v>6</v>
      </c>
    </row>
    <row r="142" spans="1:29" x14ac:dyDescent="0.2">
      <c r="A142" t="s">
        <v>37</v>
      </c>
      <c r="B142" t="s">
        <v>206</v>
      </c>
      <c r="C142" t="s">
        <v>207</v>
      </c>
      <c r="D142" t="s">
        <v>208</v>
      </c>
      <c r="E142" s="323" t="s">
        <v>305</v>
      </c>
      <c r="F142" s="323" t="s">
        <v>294</v>
      </c>
      <c r="K142">
        <v>160</v>
      </c>
      <c r="L142" s="323">
        <v>225.6</v>
      </c>
      <c r="M142" s="323">
        <v>42.182020999999999</v>
      </c>
      <c r="N142" s="323">
        <v>45.440140999999997</v>
      </c>
      <c r="O142" s="323">
        <v>52.216847000000001</v>
      </c>
      <c r="P142" s="323">
        <v>19.190807</v>
      </c>
      <c r="Q142" s="323">
        <v>17.955190999999999</v>
      </c>
      <c r="R142" s="323">
        <v>73.321820000000002</v>
      </c>
      <c r="S142" s="323">
        <v>72.243736999999996</v>
      </c>
      <c r="T142" s="323">
        <v>40.53454</v>
      </c>
      <c r="U142" s="323">
        <v>46.213399000000003</v>
      </c>
      <c r="V142" s="323">
        <v>42.167178999999997</v>
      </c>
      <c r="W142" s="323">
        <v>45.435371000000004</v>
      </c>
      <c r="X142" s="323">
        <v>52.207948999999999</v>
      </c>
      <c r="Y142" s="323">
        <v>2.3883459999999999</v>
      </c>
      <c r="Z142" s="323">
        <v>17699.3</v>
      </c>
      <c r="AA142" s="323">
        <v>2.7652000000000001</v>
      </c>
      <c r="AB142" s="323">
        <v>5</v>
      </c>
      <c r="AC142" s="323">
        <v>6</v>
      </c>
    </row>
    <row r="143" spans="1:29" x14ac:dyDescent="0.2">
      <c r="A143" t="s">
        <v>37</v>
      </c>
      <c r="B143" t="s">
        <v>206</v>
      </c>
      <c r="C143" t="s">
        <v>207</v>
      </c>
      <c r="D143" t="s">
        <v>208</v>
      </c>
      <c r="E143" s="323" t="s">
        <v>305</v>
      </c>
      <c r="F143" s="323" t="s">
        <v>294</v>
      </c>
      <c r="K143">
        <v>185</v>
      </c>
      <c r="L143" s="323">
        <v>69.992727000000002</v>
      </c>
      <c r="M143" s="323">
        <v>41.544991000000003</v>
      </c>
      <c r="N143" s="323">
        <v>44.798633000000002</v>
      </c>
      <c r="O143" s="323">
        <v>51.434499000000002</v>
      </c>
      <c r="P143" s="323">
        <v>18.097614</v>
      </c>
      <c r="Q143" s="323">
        <v>17.232589000000001</v>
      </c>
      <c r="R143" s="323">
        <v>66.689282000000006</v>
      </c>
      <c r="S143" s="323">
        <v>65.334303000000006</v>
      </c>
      <c r="T143" s="323">
        <v>39.422113000000003</v>
      </c>
      <c r="U143" s="323">
        <v>45.629390999999998</v>
      </c>
      <c r="V143" s="323">
        <v>41.528087999999997</v>
      </c>
      <c r="W143" s="323">
        <v>44.793529999999997</v>
      </c>
      <c r="X143" s="323">
        <v>51.426304000000002</v>
      </c>
      <c r="Y143" s="323">
        <v>2.3910650000000002</v>
      </c>
      <c r="Z143" s="323">
        <v>5934.2</v>
      </c>
      <c r="AA143" s="323">
        <v>2.6059999999999999</v>
      </c>
      <c r="AB143" s="323">
        <v>4</v>
      </c>
      <c r="AC143" s="323">
        <v>5</v>
      </c>
    </row>
    <row r="144" spans="1:29" x14ac:dyDescent="0.2">
      <c r="A144" t="s">
        <v>37</v>
      </c>
      <c r="B144" t="s">
        <v>206</v>
      </c>
      <c r="C144" t="s">
        <v>207</v>
      </c>
      <c r="D144" t="s">
        <v>208</v>
      </c>
      <c r="E144" s="323" t="s">
        <v>305</v>
      </c>
      <c r="F144" s="323" t="s">
        <v>294</v>
      </c>
      <c r="K144">
        <v>210</v>
      </c>
      <c r="L144" s="323">
        <v>35.810909000000002</v>
      </c>
      <c r="M144" s="323">
        <v>40.362931000000003</v>
      </c>
      <c r="N144" s="323">
        <v>43.586194999999996</v>
      </c>
      <c r="O144" s="323">
        <v>50.384427000000002</v>
      </c>
      <c r="P144" s="323">
        <v>16.505419</v>
      </c>
      <c r="Q144" s="323">
        <v>16.052419</v>
      </c>
      <c r="R144" s="323">
        <v>50.690266999999999</v>
      </c>
      <c r="S144" s="323">
        <v>49.582538</v>
      </c>
      <c r="T144" s="323">
        <v>37.629480000000001</v>
      </c>
      <c r="U144" s="323">
        <v>44.842267999999997</v>
      </c>
      <c r="V144" s="323">
        <v>40.321223000000003</v>
      </c>
      <c r="W144" s="323">
        <v>43.579574999999998</v>
      </c>
      <c r="X144" s="323">
        <v>50.379646999999999</v>
      </c>
      <c r="Y144" s="323">
        <v>2.9681229999999998</v>
      </c>
      <c r="Z144" s="323">
        <v>3879.1</v>
      </c>
      <c r="AA144" s="323">
        <v>2.9624000000000001</v>
      </c>
      <c r="AB144" s="323">
        <v>4</v>
      </c>
      <c r="AC144" s="323">
        <v>6</v>
      </c>
    </row>
    <row r="145" spans="1:29" x14ac:dyDescent="0.2">
      <c r="A145" t="s">
        <v>37</v>
      </c>
      <c r="B145" t="s">
        <v>206</v>
      </c>
      <c r="C145" t="s">
        <v>207</v>
      </c>
      <c r="D145" t="s">
        <v>208</v>
      </c>
      <c r="E145" s="323" t="s">
        <v>305</v>
      </c>
      <c r="F145" s="323" t="s">
        <v>294</v>
      </c>
      <c r="K145">
        <v>235</v>
      </c>
      <c r="L145" s="323">
        <v>19.84</v>
      </c>
      <c r="M145" s="323">
        <v>38.207697000000003</v>
      </c>
      <c r="N145" s="323">
        <v>41.787832000000002</v>
      </c>
      <c r="O145" s="323">
        <v>48.669047999999997</v>
      </c>
      <c r="P145" s="323">
        <v>14.497021</v>
      </c>
      <c r="Q145" s="323">
        <v>14.323772</v>
      </c>
      <c r="R145" s="323">
        <v>28.823060999999999</v>
      </c>
      <c r="S145" s="323">
        <v>28.117736000000001</v>
      </c>
      <c r="T145" s="323">
        <v>34.957807000000003</v>
      </c>
      <c r="U145" s="323">
        <v>42.454949999999997</v>
      </c>
      <c r="V145" s="323">
        <v>38.100064000000003</v>
      </c>
      <c r="W145" s="323">
        <v>41.771113</v>
      </c>
      <c r="X145" s="323">
        <v>48.659258999999999</v>
      </c>
      <c r="Y145" s="323">
        <v>2.8187039999999999</v>
      </c>
      <c r="Z145" s="323">
        <v>2455.5</v>
      </c>
      <c r="AA145" s="323">
        <v>3.3969</v>
      </c>
      <c r="AB145" s="323">
        <v>4</v>
      </c>
      <c r="AC145" s="323">
        <v>6</v>
      </c>
    </row>
    <row r="146" spans="1:29" x14ac:dyDescent="0.2">
      <c r="A146" t="s">
        <v>37</v>
      </c>
      <c r="B146" t="s">
        <v>206</v>
      </c>
      <c r="C146" t="s">
        <v>207</v>
      </c>
      <c r="D146" t="s">
        <v>208</v>
      </c>
      <c r="E146" s="323" t="s">
        <v>306</v>
      </c>
      <c r="F146" s="323" t="s">
        <v>312</v>
      </c>
      <c r="K146">
        <v>110</v>
      </c>
      <c r="L146" s="323">
        <v>2783.6741820000002</v>
      </c>
      <c r="M146" s="323">
        <v>51.959898000000003</v>
      </c>
      <c r="N146" s="323">
        <v>51.080367000000003</v>
      </c>
      <c r="O146" s="323">
        <v>47.762951999999999</v>
      </c>
      <c r="P146" s="323">
        <v>34.167101000000002</v>
      </c>
      <c r="Q146" s="323">
        <v>27.833310999999998</v>
      </c>
      <c r="R146" s="323">
        <v>92.348549000000006</v>
      </c>
      <c r="S146" s="323">
        <v>91.826752999999997</v>
      </c>
      <c r="T146" s="323">
        <v>50.396155999999998</v>
      </c>
      <c r="U146" s="323">
        <v>48.609254</v>
      </c>
      <c r="V146" s="323">
        <v>51.957757999999998</v>
      </c>
      <c r="W146" s="323">
        <v>51.070813000000001</v>
      </c>
      <c r="X146" s="323">
        <v>47.741883000000001</v>
      </c>
      <c r="Y146" s="323">
        <v>3.9953669999999999</v>
      </c>
      <c r="Z146" s="323">
        <v>34952.6</v>
      </c>
      <c r="AA146" s="323">
        <v>9.1231000000000009</v>
      </c>
      <c r="AB146" s="323">
        <v>12</v>
      </c>
      <c r="AC146" s="323">
        <v>16</v>
      </c>
    </row>
    <row r="147" spans="1:29" x14ac:dyDescent="0.2">
      <c r="A147" t="s">
        <v>37</v>
      </c>
      <c r="B147" t="s">
        <v>206</v>
      </c>
      <c r="C147" t="s">
        <v>207</v>
      </c>
      <c r="D147" t="s">
        <v>208</v>
      </c>
      <c r="E147" s="323" t="s">
        <v>306</v>
      </c>
      <c r="F147" s="323" t="s">
        <v>312</v>
      </c>
      <c r="K147">
        <v>135</v>
      </c>
      <c r="L147" s="323">
        <v>479.90109100000001</v>
      </c>
      <c r="M147" s="323">
        <v>50.389048000000003</v>
      </c>
      <c r="N147" s="323">
        <v>50.952447999999997</v>
      </c>
      <c r="O147" s="323">
        <v>47.403036999999998</v>
      </c>
      <c r="P147" s="323">
        <v>30.951886999999999</v>
      </c>
      <c r="Q147" s="323">
        <v>25.550048</v>
      </c>
      <c r="R147" s="323">
        <v>89.586229000000003</v>
      </c>
      <c r="S147" s="323">
        <v>89.082741999999996</v>
      </c>
      <c r="T147" s="323">
        <v>48.130308999999997</v>
      </c>
      <c r="U147" s="323">
        <v>48.148946000000002</v>
      </c>
      <c r="V147" s="323">
        <v>50.388699000000003</v>
      </c>
      <c r="W147" s="323">
        <v>50.952376999999998</v>
      </c>
      <c r="X147" s="323">
        <v>47.402512999999999</v>
      </c>
      <c r="Y147" s="323">
        <v>4.2370029999999996</v>
      </c>
      <c r="Z147" s="323">
        <v>23146.7</v>
      </c>
      <c r="AA147" s="323">
        <v>7.2849000000000004</v>
      </c>
      <c r="AB147" s="323">
        <v>12</v>
      </c>
      <c r="AC147" s="323">
        <v>16</v>
      </c>
    </row>
    <row r="148" spans="1:29" x14ac:dyDescent="0.2">
      <c r="A148" t="s">
        <v>37</v>
      </c>
      <c r="B148" t="s">
        <v>206</v>
      </c>
      <c r="C148" t="s">
        <v>207</v>
      </c>
      <c r="D148" t="s">
        <v>208</v>
      </c>
      <c r="E148" s="323" t="s">
        <v>306</v>
      </c>
      <c r="F148" s="323" t="s">
        <v>312</v>
      </c>
      <c r="K148">
        <v>160</v>
      </c>
      <c r="L148" s="323">
        <v>136.802909</v>
      </c>
      <c r="M148" s="323">
        <v>48.403658</v>
      </c>
      <c r="N148" s="323">
        <v>50.746668</v>
      </c>
      <c r="O148" s="323">
        <v>46.824894</v>
      </c>
      <c r="P148" s="323">
        <v>26.430925999999999</v>
      </c>
      <c r="Q148" s="323">
        <v>22.837726</v>
      </c>
      <c r="R148" s="323">
        <v>83.292308000000006</v>
      </c>
      <c r="S148" s="323">
        <v>82.813609999999997</v>
      </c>
      <c r="T148" s="323">
        <v>45.33614</v>
      </c>
      <c r="U148" s="323">
        <v>47.474367999999998</v>
      </c>
      <c r="V148" s="323">
        <v>48.403466000000002</v>
      </c>
      <c r="W148" s="323">
        <v>50.746659000000001</v>
      </c>
      <c r="X148" s="323">
        <v>46.824855999999997</v>
      </c>
      <c r="Y148" s="323">
        <v>4.8211930000000001</v>
      </c>
      <c r="Z148" s="323">
        <v>13895.1</v>
      </c>
      <c r="AA148" s="323">
        <v>9.9793000000000003</v>
      </c>
      <c r="AB148" s="323">
        <v>11</v>
      </c>
      <c r="AC148" s="323">
        <v>16</v>
      </c>
    </row>
    <row r="149" spans="1:29" x14ac:dyDescent="0.2">
      <c r="A149" t="s">
        <v>37</v>
      </c>
      <c r="B149" t="s">
        <v>206</v>
      </c>
      <c r="C149" t="s">
        <v>207</v>
      </c>
      <c r="D149" t="s">
        <v>208</v>
      </c>
      <c r="E149" s="323" t="s">
        <v>306</v>
      </c>
      <c r="F149" s="323" t="s">
        <v>312</v>
      </c>
      <c r="K149">
        <v>185</v>
      </c>
      <c r="L149" s="323">
        <v>45.614545</v>
      </c>
      <c r="M149" s="323">
        <v>46.551656000000001</v>
      </c>
      <c r="N149" s="323">
        <v>50.378591</v>
      </c>
      <c r="O149" s="323">
        <v>46.010831000000003</v>
      </c>
      <c r="P149" s="323">
        <v>22.419711</v>
      </c>
      <c r="Q149" s="323">
        <v>20.559173999999999</v>
      </c>
      <c r="R149" s="323">
        <v>71.977012999999999</v>
      </c>
      <c r="S149" s="323">
        <v>71.534876999999994</v>
      </c>
      <c r="T149" s="323">
        <v>42.902777</v>
      </c>
      <c r="U149" s="323">
        <v>46.672291999999999</v>
      </c>
      <c r="V149" s="323">
        <v>46.551167</v>
      </c>
      <c r="W149" s="323">
        <v>50.378531000000002</v>
      </c>
      <c r="X149" s="323">
        <v>46.010809000000002</v>
      </c>
      <c r="Y149" s="323">
        <v>5.515466</v>
      </c>
      <c r="Z149" s="323">
        <v>13313.9</v>
      </c>
      <c r="AA149" s="323">
        <v>11.3028</v>
      </c>
      <c r="AB149" s="323">
        <v>11</v>
      </c>
      <c r="AC149" s="323">
        <v>16</v>
      </c>
    </row>
    <row r="150" spans="1:29" x14ac:dyDescent="0.2">
      <c r="A150" t="s">
        <v>37</v>
      </c>
      <c r="B150" t="s">
        <v>206</v>
      </c>
      <c r="C150" t="s">
        <v>207</v>
      </c>
      <c r="D150" t="s">
        <v>208</v>
      </c>
      <c r="E150" s="323" t="s">
        <v>306</v>
      </c>
      <c r="F150" s="323" t="s">
        <v>312</v>
      </c>
      <c r="K150">
        <v>210</v>
      </c>
      <c r="L150" s="323">
        <v>17.442909</v>
      </c>
      <c r="M150" s="323">
        <v>44.871873999999998</v>
      </c>
      <c r="N150" s="323">
        <v>49.859523000000003</v>
      </c>
      <c r="O150" s="323">
        <v>44.972793000000003</v>
      </c>
      <c r="P150" s="323">
        <v>19.187041000000001</v>
      </c>
      <c r="Q150" s="323">
        <v>18.830235999999999</v>
      </c>
      <c r="R150" s="323">
        <v>57.261288999999998</v>
      </c>
      <c r="S150" s="323">
        <v>57.015248999999997</v>
      </c>
      <c r="T150" s="323">
        <v>40.974997999999999</v>
      </c>
      <c r="U150" s="323">
        <v>45.704109000000003</v>
      </c>
      <c r="V150" s="323">
        <v>44.870040000000003</v>
      </c>
      <c r="W150" s="323">
        <v>49.859143000000003</v>
      </c>
      <c r="X150" s="323">
        <v>44.972622999999999</v>
      </c>
      <c r="Y150" s="323">
        <v>6.1241529999999997</v>
      </c>
      <c r="Z150" s="323">
        <v>11205.5</v>
      </c>
      <c r="AA150" s="323">
        <v>12.5932</v>
      </c>
      <c r="AB150" s="323">
        <v>10</v>
      </c>
      <c r="AC150" s="323">
        <v>16</v>
      </c>
    </row>
    <row r="151" spans="1:29" x14ac:dyDescent="0.2">
      <c r="A151" t="s">
        <v>37</v>
      </c>
      <c r="B151" t="s">
        <v>206</v>
      </c>
      <c r="C151" t="s">
        <v>207</v>
      </c>
      <c r="D151" t="s">
        <v>208</v>
      </c>
      <c r="E151" s="323" t="s">
        <v>306</v>
      </c>
      <c r="F151" s="323" t="s">
        <v>312</v>
      </c>
      <c r="K151">
        <v>235</v>
      </c>
      <c r="L151" s="323">
        <v>8.4596359999999997</v>
      </c>
      <c r="M151" s="323">
        <v>43.367778999999999</v>
      </c>
      <c r="N151" s="323">
        <v>49.837237000000002</v>
      </c>
      <c r="O151" s="323">
        <v>43.714106000000001</v>
      </c>
      <c r="P151" s="323">
        <v>16.998602000000002</v>
      </c>
      <c r="Q151" s="323">
        <v>17.717369999999999</v>
      </c>
      <c r="R151" s="323">
        <v>47.150919000000002</v>
      </c>
      <c r="S151" s="323">
        <v>47.081057999999999</v>
      </c>
      <c r="T151" s="323">
        <v>39.437251000000003</v>
      </c>
      <c r="U151" s="323">
        <v>44.603760000000001</v>
      </c>
      <c r="V151" s="323">
        <v>43.367372000000003</v>
      </c>
      <c r="W151" s="323">
        <v>49.837224999999997</v>
      </c>
      <c r="X151" s="323">
        <v>43.714095999999998</v>
      </c>
      <c r="Y151" s="323">
        <v>6.2962189999999998</v>
      </c>
      <c r="Z151" s="323">
        <v>8596.5</v>
      </c>
      <c r="AA151" s="323">
        <v>11.892200000000001</v>
      </c>
      <c r="AB151" s="323">
        <v>12</v>
      </c>
      <c r="AC151" s="323">
        <v>16</v>
      </c>
    </row>
    <row r="152" spans="1:29" x14ac:dyDescent="0.2">
      <c r="A152" t="s">
        <v>37</v>
      </c>
      <c r="B152" t="s">
        <v>206</v>
      </c>
      <c r="C152" t="s">
        <v>207</v>
      </c>
      <c r="D152" t="s">
        <v>208</v>
      </c>
      <c r="E152" s="323" t="s">
        <v>306</v>
      </c>
      <c r="F152" s="323" t="s">
        <v>313</v>
      </c>
      <c r="K152">
        <v>110</v>
      </c>
      <c r="L152" s="323">
        <v>3079.2552730000002</v>
      </c>
      <c r="M152" s="323">
        <v>49.475413000000003</v>
      </c>
      <c r="N152" s="323">
        <v>54.589576000000001</v>
      </c>
      <c r="O152" s="323">
        <v>49.326576000000003</v>
      </c>
      <c r="P152" s="323">
        <v>24.466536999999999</v>
      </c>
      <c r="Q152" s="323">
        <v>25.012291000000001</v>
      </c>
      <c r="R152" s="323">
        <v>90.997882000000004</v>
      </c>
      <c r="S152" s="323">
        <v>90.270829000000006</v>
      </c>
      <c r="T152" s="323">
        <v>47.537149999999997</v>
      </c>
      <c r="U152" s="323">
        <v>51.965035999999998</v>
      </c>
      <c r="V152" s="323">
        <v>49.277129000000002</v>
      </c>
      <c r="W152" s="323">
        <v>54.300553999999998</v>
      </c>
      <c r="X152" s="323">
        <v>49.062868000000002</v>
      </c>
      <c r="Y152" s="323">
        <v>5.640352</v>
      </c>
      <c r="Z152" s="323">
        <v>77375.8</v>
      </c>
      <c r="AA152" s="323">
        <v>6.1056999999999997</v>
      </c>
      <c r="AB152" s="323">
        <v>10</v>
      </c>
      <c r="AC152" s="323">
        <v>6</v>
      </c>
    </row>
    <row r="153" spans="1:29" x14ac:dyDescent="0.2">
      <c r="A153" t="s">
        <v>37</v>
      </c>
      <c r="B153" t="s">
        <v>206</v>
      </c>
      <c r="C153" t="s">
        <v>207</v>
      </c>
      <c r="D153" t="s">
        <v>208</v>
      </c>
      <c r="E153" s="323" t="s">
        <v>306</v>
      </c>
      <c r="F153" s="323" t="s">
        <v>313</v>
      </c>
      <c r="K153">
        <v>135</v>
      </c>
      <c r="L153" s="323">
        <v>1081.7570909999999</v>
      </c>
      <c r="M153" s="323">
        <v>47.073163999999998</v>
      </c>
      <c r="N153" s="323">
        <v>52.199264999999997</v>
      </c>
      <c r="O153" s="323">
        <v>46.924159000000003</v>
      </c>
      <c r="P153" s="323">
        <v>21.040800000000001</v>
      </c>
      <c r="Q153" s="323">
        <v>21.893647000000001</v>
      </c>
      <c r="R153" s="323">
        <v>80.868789000000007</v>
      </c>
      <c r="S153" s="323">
        <v>80.141718999999995</v>
      </c>
      <c r="T153" s="323">
        <v>43.924993999999998</v>
      </c>
      <c r="U153" s="323">
        <v>49.361829</v>
      </c>
      <c r="V153" s="323">
        <v>46.917571000000002</v>
      </c>
      <c r="W153" s="323">
        <v>51.915497999999999</v>
      </c>
      <c r="X153" s="323">
        <v>46.669566000000003</v>
      </c>
      <c r="Y153" s="323">
        <v>5.8255400000000002</v>
      </c>
      <c r="Z153" s="323">
        <v>31504.5</v>
      </c>
      <c r="AA153" s="323">
        <v>4.7397</v>
      </c>
      <c r="AB153" s="323">
        <v>7</v>
      </c>
      <c r="AC153" s="323">
        <v>7</v>
      </c>
    </row>
    <row r="154" spans="1:29" x14ac:dyDescent="0.2">
      <c r="A154" t="s">
        <v>37</v>
      </c>
      <c r="B154" t="s">
        <v>206</v>
      </c>
      <c r="C154" t="s">
        <v>207</v>
      </c>
      <c r="D154" t="s">
        <v>208</v>
      </c>
      <c r="E154" s="323" t="s">
        <v>306</v>
      </c>
      <c r="F154" s="323" t="s">
        <v>313</v>
      </c>
      <c r="K154">
        <v>160</v>
      </c>
      <c r="L154" s="323">
        <v>400.430545</v>
      </c>
      <c r="M154" s="323">
        <v>45.107177</v>
      </c>
      <c r="N154" s="323">
        <v>49.647984999999998</v>
      </c>
      <c r="O154" s="323">
        <v>44.794648000000002</v>
      </c>
      <c r="P154" s="323">
        <v>18.532623999999998</v>
      </c>
      <c r="Q154" s="323">
        <v>19.509042000000001</v>
      </c>
      <c r="R154" s="323">
        <v>67.092958999999993</v>
      </c>
      <c r="S154" s="323">
        <v>66.453971999999993</v>
      </c>
      <c r="T154" s="323">
        <v>41.165863000000002</v>
      </c>
      <c r="U154" s="323">
        <v>46.688732999999999</v>
      </c>
      <c r="V154" s="323">
        <v>44.991922000000002</v>
      </c>
      <c r="W154" s="323">
        <v>49.399932</v>
      </c>
      <c r="X154" s="323">
        <v>44.574978000000002</v>
      </c>
      <c r="Y154" s="323">
        <v>6.1078890000000001</v>
      </c>
      <c r="Z154" s="323">
        <v>13720.3</v>
      </c>
      <c r="AA154" s="323">
        <v>4.4950999999999999</v>
      </c>
      <c r="AB154" s="323">
        <v>5</v>
      </c>
      <c r="AC154" s="323">
        <v>7</v>
      </c>
    </row>
    <row r="155" spans="1:29" x14ac:dyDescent="0.2">
      <c r="A155" t="s">
        <v>37</v>
      </c>
      <c r="B155" t="s">
        <v>206</v>
      </c>
      <c r="C155" t="s">
        <v>207</v>
      </c>
      <c r="D155" t="s">
        <v>208</v>
      </c>
      <c r="E155" s="323" t="s">
        <v>306</v>
      </c>
      <c r="F155" s="323" t="s">
        <v>313</v>
      </c>
      <c r="K155">
        <v>185</v>
      </c>
      <c r="L155" s="323">
        <v>168.727273</v>
      </c>
      <c r="M155" s="323">
        <v>43.195292000000002</v>
      </c>
      <c r="N155" s="323">
        <v>46.788096000000003</v>
      </c>
      <c r="O155" s="323">
        <v>42.568576</v>
      </c>
      <c r="P155" s="323">
        <v>16.759065</v>
      </c>
      <c r="Q155" s="323">
        <v>17.694583999999999</v>
      </c>
      <c r="R155" s="323">
        <v>52.567953000000003</v>
      </c>
      <c r="S155" s="323">
        <v>51.931700999999997</v>
      </c>
      <c r="T155" s="323">
        <v>38.837156999999998</v>
      </c>
      <c r="U155" s="323">
        <v>43.853050000000003</v>
      </c>
      <c r="V155" s="323">
        <v>43.093017000000003</v>
      </c>
      <c r="W155" s="323">
        <v>46.552342000000003</v>
      </c>
      <c r="X155" s="323">
        <v>42.384743</v>
      </c>
      <c r="Y155" s="323">
        <v>5.774413</v>
      </c>
      <c r="Z155" s="323">
        <v>7081</v>
      </c>
      <c r="AA155" s="323">
        <v>5.1398000000000001</v>
      </c>
      <c r="AB155" s="323">
        <v>5</v>
      </c>
      <c r="AC155" s="323">
        <v>7</v>
      </c>
    </row>
    <row r="156" spans="1:29" x14ac:dyDescent="0.2">
      <c r="A156" t="s">
        <v>37</v>
      </c>
      <c r="B156" t="s">
        <v>206</v>
      </c>
      <c r="C156" t="s">
        <v>207</v>
      </c>
      <c r="D156" t="s">
        <v>208</v>
      </c>
      <c r="E156" s="323" t="s">
        <v>306</v>
      </c>
      <c r="F156" s="323" t="s">
        <v>313</v>
      </c>
      <c r="K156">
        <v>210</v>
      </c>
      <c r="L156" s="323">
        <v>77.533090999999999</v>
      </c>
      <c r="M156" s="323">
        <v>41.054504000000001</v>
      </c>
      <c r="N156" s="323">
        <v>43.724027</v>
      </c>
      <c r="O156" s="323">
        <v>39.913227999999997</v>
      </c>
      <c r="P156" s="323">
        <v>15.367501000000001</v>
      </c>
      <c r="Q156" s="323">
        <v>16.211964999999999</v>
      </c>
      <c r="R156" s="323">
        <v>41.129179000000001</v>
      </c>
      <c r="S156" s="323">
        <v>40.662745000000001</v>
      </c>
      <c r="T156" s="323">
        <v>36.444257999999998</v>
      </c>
      <c r="U156" s="323">
        <v>40.795296</v>
      </c>
      <c r="V156" s="323">
        <v>40.958727000000003</v>
      </c>
      <c r="W156" s="323">
        <v>43.458224999999999</v>
      </c>
      <c r="X156" s="323">
        <v>39.757181000000003</v>
      </c>
      <c r="Y156" s="323">
        <v>5.5046710000000001</v>
      </c>
      <c r="Z156" s="323">
        <v>3704.1</v>
      </c>
      <c r="AA156" s="323">
        <v>2.9030999999999998</v>
      </c>
      <c r="AB156" s="323">
        <v>4</v>
      </c>
      <c r="AC156" s="323">
        <v>6</v>
      </c>
    </row>
    <row r="157" spans="1:29" x14ac:dyDescent="0.2">
      <c r="A157" t="s">
        <v>37</v>
      </c>
      <c r="B157" t="s">
        <v>206</v>
      </c>
      <c r="C157" t="s">
        <v>207</v>
      </c>
      <c r="D157" t="s">
        <v>208</v>
      </c>
      <c r="E157" s="323" t="s">
        <v>306</v>
      </c>
      <c r="F157" s="323" t="s">
        <v>313</v>
      </c>
      <c r="K157">
        <v>235</v>
      </c>
      <c r="L157" s="323">
        <v>37.480727000000002</v>
      </c>
      <c r="M157" s="323">
        <v>38.738892999999997</v>
      </c>
      <c r="N157" s="323">
        <v>41.225149999999999</v>
      </c>
      <c r="O157" s="323">
        <v>36.917122999999997</v>
      </c>
      <c r="P157" s="323">
        <v>14.137076</v>
      </c>
      <c r="Q157" s="323">
        <v>14.995538</v>
      </c>
      <c r="R157" s="323">
        <v>33.294668000000001</v>
      </c>
      <c r="S157" s="323">
        <v>32.842655000000001</v>
      </c>
      <c r="T157" s="323">
        <v>33.967986000000003</v>
      </c>
      <c r="U157" s="323">
        <v>37.896833000000001</v>
      </c>
      <c r="V157" s="323">
        <v>38.635258999999998</v>
      </c>
      <c r="W157" s="323">
        <v>40.938930999999997</v>
      </c>
      <c r="X157" s="323">
        <v>36.767724000000001</v>
      </c>
      <c r="Y157" s="323">
        <v>5.091316</v>
      </c>
      <c r="Z157" s="323">
        <v>3760</v>
      </c>
      <c r="AA157" s="323">
        <v>1.7215</v>
      </c>
      <c r="AB157" s="323">
        <v>4</v>
      </c>
      <c r="AC157" s="323">
        <v>6</v>
      </c>
    </row>
    <row r="158" spans="1:29" x14ac:dyDescent="0.2">
      <c r="A158" t="s">
        <v>37</v>
      </c>
      <c r="B158" t="s">
        <v>206</v>
      </c>
      <c r="C158" t="s">
        <v>207</v>
      </c>
      <c r="D158" t="s">
        <v>208</v>
      </c>
      <c r="E158" s="323" t="s">
        <v>307</v>
      </c>
      <c r="F158" s="323" t="s">
        <v>295</v>
      </c>
      <c r="K158">
        <v>110</v>
      </c>
      <c r="L158" s="323">
        <v>6359.8545450000001</v>
      </c>
      <c r="M158" s="323">
        <v>54.994275000000002</v>
      </c>
      <c r="N158" s="323">
        <v>63.136386000000002</v>
      </c>
      <c r="O158" s="323">
        <v>63.284463000000002</v>
      </c>
      <c r="P158" s="323">
        <v>48.299770000000002</v>
      </c>
      <c r="Q158" s="323">
        <v>41.995514</v>
      </c>
      <c r="R158" s="323">
        <v>96.986412999999999</v>
      </c>
      <c r="S158" s="323">
        <v>96.191692000000003</v>
      </c>
      <c r="T158" s="323">
        <v>60.744512999999998</v>
      </c>
      <c r="U158" s="323">
        <v>66.655316999999997</v>
      </c>
      <c r="V158" s="323">
        <v>54.694403000000001</v>
      </c>
      <c r="W158" s="323">
        <v>63.033327</v>
      </c>
      <c r="X158" s="323">
        <v>63.043185000000001</v>
      </c>
      <c r="Y158" s="323">
        <v>4.1313000000000002E-2</v>
      </c>
      <c r="Z158" s="323">
        <v>17655.3</v>
      </c>
      <c r="AA158" s="323">
        <v>8.7504000000000008</v>
      </c>
      <c r="AB158" s="323">
        <v>10</v>
      </c>
      <c r="AC158" s="323">
        <v>12</v>
      </c>
    </row>
    <row r="159" spans="1:29" x14ac:dyDescent="0.2">
      <c r="A159" t="s">
        <v>37</v>
      </c>
      <c r="B159" t="s">
        <v>206</v>
      </c>
      <c r="C159" t="s">
        <v>207</v>
      </c>
      <c r="D159" t="s">
        <v>208</v>
      </c>
      <c r="E159" s="323" t="s">
        <v>307</v>
      </c>
      <c r="F159" s="323" t="s">
        <v>295</v>
      </c>
      <c r="K159">
        <v>135</v>
      </c>
      <c r="L159" s="323">
        <v>3610.5309090000001</v>
      </c>
      <c r="M159" s="323">
        <v>50.798510999999998</v>
      </c>
      <c r="N159" s="323">
        <v>60.182341000000001</v>
      </c>
      <c r="O159" s="323">
        <v>60.361860999999998</v>
      </c>
      <c r="P159" s="323">
        <v>43.018416000000002</v>
      </c>
      <c r="Q159" s="323">
        <v>38.107644999999998</v>
      </c>
      <c r="R159" s="323">
        <v>96.424818000000002</v>
      </c>
      <c r="S159" s="323">
        <v>95.310799000000003</v>
      </c>
      <c r="T159" s="323">
        <v>56.273860999999997</v>
      </c>
      <c r="U159" s="323">
        <v>62.465401999999997</v>
      </c>
      <c r="V159" s="323">
        <v>50.502873000000001</v>
      </c>
      <c r="W159" s="323">
        <v>60.106248000000001</v>
      </c>
      <c r="X159" s="323">
        <v>60.183483000000003</v>
      </c>
      <c r="Y159" s="323">
        <v>1.8926999999999999E-2</v>
      </c>
      <c r="Z159" s="323">
        <v>21868.400000000001</v>
      </c>
      <c r="AA159" s="323">
        <v>7.5326000000000004</v>
      </c>
      <c r="AB159" s="323">
        <v>10</v>
      </c>
      <c r="AC159" s="323">
        <v>12</v>
      </c>
    </row>
    <row r="160" spans="1:29" x14ac:dyDescent="0.2">
      <c r="A160" t="s">
        <v>37</v>
      </c>
      <c r="B160" t="s">
        <v>206</v>
      </c>
      <c r="C160" t="s">
        <v>207</v>
      </c>
      <c r="D160" t="s">
        <v>208</v>
      </c>
      <c r="E160" s="323" t="s">
        <v>307</v>
      </c>
      <c r="F160" s="323" t="s">
        <v>295</v>
      </c>
      <c r="K160">
        <v>160</v>
      </c>
      <c r="L160" s="323">
        <v>2078.7199999999998</v>
      </c>
      <c r="M160" s="323">
        <v>46.585766999999997</v>
      </c>
      <c r="N160" s="323">
        <v>57.060248000000001</v>
      </c>
      <c r="O160" s="323">
        <v>57.278606000000003</v>
      </c>
      <c r="P160" s="323">
        <v>38.006120000000003</v>
      </c>
      <c r="Q160" s="323">
        <v>33.813809999999997</v>
      </c>
      <c r="R160" s="323">
        <v>95.121645000000001</v>
      </c>
      <c r="S160" s="323">
        <v>93.47963</v>
      </c>
      <c r="T160" s="323">
        <v>50.805090999999997</v>
      </c>
      <c r="U160" s="323">
        <v>58.210822</v>
      </c>
      <c r="V160" s="323">
        <v>46.332639999999998</v>
      </c>
      <c r="W160" s="323">
        <v>56.993986</v>
      </c>
      <c r="X160" s="323">
        <v>57.088158</v>
      </c>
      <c r="Y160" s="323">
        <v>5.2604999999999999E-2</v>
      </c>
      <c r="Z160" s="323">
        <v>21279.200000000001</v>
      </c>
      <c r="AA160" s="323">
        <v>7.6669999999999998</v>
      </c>
      <c r="AB160" s="323">
        <v>9</v>
      </c>
      <c r="AC160" s="323">
        <v>12</v>
      </c>
    </row>
    <row r="161" spans="1:29" x14ac:dyDescent="0.2">
      <c r="A161" t="s">
        <v>37</v>
      </c>
      <c r="B161" t="s">
        <v>206</v>
      </c>
      <c r="C161" t="s">
        <v>207</v>
      </c>
      <c r="D161" t="s">
        <v>208</v>
      </c>
      <c r="E161" s="323" t="s">
        <v>307</v>
      </c>
      <c r="F161" s="323" t="s">
        <v>295</v>
      </c>
      <c r="K161">
        <v>185</v>
      </c>
      <c r="L161" s="323">
        <v>1228.974545</v>
      </c>
      <c r="M161" s="323">
        <v>42.495533999999999</v>
      </c>
      <c r="N161" s="323">
        <v>54.228287000000002</v>
      </c>
      <c r="O161" s="323">
        <v>54.057737000000003</v>
      </c>
      <c r="P161" s="323">
        <v>32.772533000000003</v>
      </c>
      <c r="Q161" s="323">
        <v>28.672767</v>
      </c>
      <c r="R161" s="323">
        <v>92.232425000000006</v>
      </c>
      <c r="S161" s="323">
        <v>90.029568999999995</v>
      </c>
      <c r="T161" s="323">
        <v>44.472765000000003</v>
      </c>
      <c r="U161" s="323">
        <v>53.937278999999997</v>
      </c>
      <c r="V161" s="323">
        <v>42.307865</v>
      </c>
      <c r="W161" s="323">
        <v>54.171908999999999</v>
      </c>
      <c r="X161" s="323">
        <v>53.915913000000003</v>
      </c>
      <c r="Y161" s="323">
        <v>9.0358999999999995E-2</v>
      </c>
      <c r="Z161" s="323">
        <v>18994.8</v>
      </c>
      <c r="AA161" s="323">
        <v>7.1372</v>
      </c>
      <c r="AB161" s="323">
        <v>9</v>
      </c>
      <c r="AC161" s="323">
        <v>12</v>
      </c>
    </row>
    <row r="162" spans="1:29" x14ac:dyDescent="0.2">
      <c r="A162" t="s">
        <v>37</v>
      </c>
      <c r="B162" t="s">
        <v>206</v>
      </c>
      <c r="C162" t="s">
        <v>207</v>
      </c>
      <c r="D162" t="s">
        <v>208</v>
      </c>
      <c r="E162" s="323" t="s">
        <v>307</v>
      </c>
      <c r="F162" s="323" t="s">
        <v>295</v>
      </c>
      <c r="K162">
        <v>210</v>
      </c>
      <c r="L162" s="323">
        <v>760.11636399999998</v>
      </c>
      <c r="M162" s="323">
        <v>38.099797000000002</v>
      </c>
      <c r="N162" s="323">
        <v>50.031711999999999</v>
      </c>
      <c r="O162" s="323">
        <v>51.365678000000003</v>
      </c>
      <c r="P162" s="323">
        <v>26.176880000000001</v>
      </c>
      <c r="Q162" s="323">
        <v>22.735887999999999</v>
      </c>
      <c r="R162" s="323">
        <v>85.750195000000005</v>
      </c>
      <c r="S162" s="323">
        <v>82.779319000000001</v>
      </c>
      <c r="T162" s="323">
        <v>37.749828999999998</v>
      </c>
      <c r="U162" s="323">
        <v>48.659835999999999</v>
      </c>
      <c r="V162" s="323">
        <v>37.940885000000002</v>
      </c>
      <c r="W162" s="323">
        <v>49.961022999999997</v>
      </c>
      <c r="X162" s="323">
        <v>51.221364999999999</v>
      </c>
      <c r="Y162" s="323">
        <v>6.2095999999999998E-2</v>
      </c>
      <c r="Z162" s="323">
        <v>16477.8</v>
      </c>
      <c r="AA162" s="323">
        <v>6.9283000000000001</v>
      </c>
      <c r="AB162" s="323">
        <v>9</v>
      </c>
      <c r="AC162" s="323">
        <v>12</v>
      </c>
    </row>
    <row r="163" spans="1:29" x14ac:dyDescent="0.2">
      <c r="A163" t="s">
        <v>37</v>
      </c>
      <c r="B163" t="s">
        <v>206</v>
      </c>
      <c r="C163" t="s">
        <v>207</v>
      </c>
      <c r="D163" t="s">
        <v>208</v>
      </c>
      <c r="E163" s="323" t="s">
        <v>307</v>
      </c>
      <c r="F163" s="323" t="s">
        <v>295</v>
      </c>
      <c r="K163">
        <v>235</v>
      </c>
      <c r="L163" s="323">
        <v>470.80727300000001</v>
      </c>
      <c r="M163" s="323">
        <v>33.003599000000001</v>
      </c>
      <c r="N163" s="323">
        <v>47.093009000000002</v>
      </c>
      <c r="O163" s="323">
        <v>47.928263000000001</v>
      </c>
      <c r="P163" s="323">
        <v>20.751497000000001</v>
      </c>
      <c r="Q163" s="323">
        <v>18.406102000000001</v>
      </c>
      <c r="R163" s="323">
        <v>73.057340999999994</v>
      </c>
      <c r="S163" s="323">
        <v>68.646726999999998</v>
      </c>
      <c r="T163" s="323">
        <v>31.171019999999999</v>
      </c>
      <c r="U163" s="323">
        <v>44.501868999999999</v>
      </c>
      <c r="V163" s="323">
        <v>32.748621</v>
      </c>
      <c r="W163" s="323">
        <v>46.991064999999999</v>
      </c>
      <c r="X163" s="323">
        <v>47.796002000000001</v>
      </c>
      <c r="Y163" s="323">
        <v>9.9165000000000003E-2</v>
      </c>
      <c r="Z163" s="323">
        <v>16798.5</v>
      </c>
      <c r="AA163" s="323">
        <v>6.0496999999999996</v>
      </c>
      <c r="AB163" s="323">
        <v>9</v>
      </c>
      <c r="AC163" s="323">
        <v>12</v>
      </c>
    </row>
    <row r="164" spans="1:29" x14ac:dyDescent="0.2">
      <c r="A164" t="s">
        <v>37</v>
      </c>
      <c r="B164" t="s">
        <v>206</v>
      </c>
      <c r="C164" t="s">
        <v>207</v>
      </c>
      <c r="D164" t="s">
        <v>208</v>
      </c>
      <c r="E164" s="323" t="s">
        <v>307</v>
      </c>
      <c r="F164" s="323" t="s">
        <v>296</v>
      </c>
      <c r="K164">
        <v>110</v>
      </c>
      <c r="L164" s="323">
        <v>5524.0290910000003</v>
      </c>
      <c r="M164" s="323">
        <v>51.582625999999998</v>
      </c>
      <c r="N164" s="323">
        <v>51.486668999999999</v>
      </c>
      <c r="O164" s="323">
        <v>51.627567999999997</v>
      </c>
      <c r="P164" s="323">
        <v>34.765127999999997</v>
      </c>
      <c r="Q164" s="323">
        <v>32.264696000000001</v>
      </c>
      <c r="R164" s="323">
        <v>96.874024000000006</v>
      </c>
      <c r="S164" s="323">
        <v>96.154222000000004</v>
      </c>
      <c r="T164" s="323">
        <v>53.652931000000002</v>
      </c>
      <c r="U164" s="323">
        <v>55.561881</v>
      </c>
      <c r="V164" s="323">
        <v>51.540816999999997</v>
      </c>
      <c r="W164" s="323">
        <v>51.449987999999998</v>
      </c>
      <c r="X164" s="323">
        <v>51.583612000000002</v>
      </c>
      <c r="Y164" s="323">
        <v>0.239814</v>
      </c>
      <c r="Z164" s="323">
        <v>29959</v>
      </c>
      <c r="AA164" s="323">
        <v>2.8628999999999998</v>
      </c>
      <c r="AB164" s="323">
        <v>7</v>
      </c>
      <c r="AC164" s="323">
        <v>6</v>
      </c>
    </row>
    <row r="165" spans="1:29" x14ac:dyDescent="0.2">
      <c r="A165" t="s">
        <v>37</v>
      </c>
      <c r="B165" t="s">
        <v>206</v>
      </c>
      <c r="C165" t="s">
        <v>207</v>
      </c>
      <c r="D165" t="s">
        <v>208</v>
      </c>
      <c r="E165" s="323" t="s">
        <v>307</v>
      </c>
      <c r="F165" s="323" t="s">
        <v>296</v>
      </c>
      <c r="K165">
        <v>135</v>
      </c>
      <c r="L165" s="323">
        <v>3232.5527269999998</v>
      </c>
      <c r="M165" s="323">
        <v>47.863249000000003</v>
      </c>
      <c r="N165" s="323">
        <v>47.627076000000002</v>
      </c>
      <c r="O165" s="323">
        <v>47.754140999999997</v>
      </c>
      <c r="P165" s="323">
        <v>30.201713999999999</v>
      </c>
      <c r="Q165" s="323">
        <v>28.611666</v>
      </c>
      <c r="R165" s="323">
        <v>95.809098000000006</v>
      </c>
      <c r="S165" s="323">
        <v>94.720077000000003</v>
      </c>
      <c r="T165" s="323">
        <v>48.272629000000002</v>
      </c>
      <c r="U165" s="323">
        <v>51.94641</v>
      </c>
      <c r="V165" s="323">
        <v>47.827370999999999</v>
      </c>
      <c r="W165" s="323">
        <v>47.594712999999999</v>
      </c>
      <c r="X165" s="323">
        <v>47.713178999999997</v>
      </c>
      <c r="Y165" s="323">
        <v>8.0019000000000007E-2</v>
      </c>
      <c r="Z165" s="323">
        <v>27590.3</v>
      </c>
      <c r="AA165" s="323">
        <v>2.7473000000000001</v>
      </c>
      <c r="AB165" s="323">
        <v>7</v>
      </c>
      <c r="AC165" s="323">
        <v>6</v>
      </c>
    </row>
    <row r="166" spans="1:29" x14ac:dyDescent="0.2">
      <c r="A166" t="s">
        <v>37</v>
      </c>
      <c r="B166" t="s">
        <v>206</v>
      </c>
      <c r="C166" t="s">
        <v>207</v>
      </c>
      <c r="D166" t="s">
        <v>208</v>
      </c>
      <c r="E166" s="323" t="s">
        <v>307</v>
      </c>
      <c r="F166" s="323" t="s">
        <v>296</v>
      </c>
      <c r="K166">
        <v>160</v>
      </c>
      <c r="L166" s="323">
        <v>1923.04</v>
      </c>
      <c r="M166" s="323">
        <v>43.766637000000003</v>
      </c>
      <c r="N166" s="323">
        <v>43.464291000000003</v>
      </c>
      <c r="O166" s="323">
        <v>43.558402000000001</v>
      </c>
      <c r="P166" s="323">
        <v>25.756273</v>
      </c>
      <c r="Q166" s="323">
        <v>24.881285999999999</v>
      </c>
      <c r="R166" s="323">
        <v>93.172306000000006</v>
      </c>
      <c r="S166" s="323">
        <v>91.546227000000002</v>
      </c>
      <c r="T166" s="323">
        <v>43.082006999999997</v>
      </c>
      <c r="U166" s="323">
        <v>48.023273000000003</v>
      </c>
      <c r="V166" s="323">
        <v>43.738599000000001</v>
      </c>
      <c r="W166" s="323">
        <v>43.438606999999998</v>
      </c>
      <c r="X166" s="323">
        <v>43.525852999999998</v>
      </c>
      <c r="Y166" s="323">
        <v>9.5209000000000002E-2</v>
      </c>
      <c r="Z166" s="323">
        <v>22705.4</v>
      </c>
      <c r="AA166" s="323">
        <v>2.4424000000000001</v>
      </c>
      <c r="AB166" s="323">
        <v>7</v>
      </c>
      <c r="AC166" s="323">
        <v>6</v>
      </c>
    </row>
    <row r="167" spans="1:29" x14ac:dyDescent="0.2">
      <c r="A167" t="s">
        <v>37</v>
      </c>
      <c r="B167" t="s">
        <v>206</v>
      </c>
      <c r="C167" t="s">
        <v>207</v>
      </c>
      <c r="D167" t="s">
        <v>208</v>
      </c>
      <c r="E167" s="323" t="s">
        <v>307</v>
      </c>
      <c r="F167" s="323" t="s">
        <v>296</v>
      </c>
      <c r="K167">
        <v>185</v>
      </c>
      <c r="L167" s="323">
        <v>1118.3854550000001</v>
      </c>
      <c r="M167" s="323">
        <v>39.370665000000002</v>
      </c>
      <c r="N167" s="323">
        <v>39.045659999999998</v>
      </c>
      <c r="O167" s="323">
        <v>39.127322999999997</v>
      </c>
      <c r="P167" s="323">
        <v>21.243433</v>
      </c>
      <c r="Q167" s="323">
        <v>20.869219000000001</v>
      </c>
      <c r="R167" s="323">
        <v>87.264746000000002</v>
      </c>
      <c r="S167" s="323">
        <v>85.108548999999996</v>
      </c>
      <c r="T167" s="323">
        <v>38.072277999999997</v>
      </c>
      <c r="U167" s="323">
        <v>43.929215999999997</v>
      </c>
      <c r="V167" s="323">
        <v>39.353968000000002</v>
      </c>
      <c r="W167" s="323">
        <v>39.030121999999999</v>
      </c>
      <c r="X167" s="323">
        <v>39.106704999999998</v>
      </c>
      <c r="Y167" s="323">
        <v>0.17460800000000001</v>
      </c>
      <c r="Z167" s="323">
        <v>14957.1</v>
      </c>
      <c r="AA167" s="323">
        <v>2.1434000000000002</v>
      </c>
      <c r="AB167" s="323">
        <v>7</v>
      </c>
      <c r="AC167" s="323">
        <v>6</v>
      </c>
    </row>
    <row r="168" spans="1:29" x14ac:dyDescent="0.2">
      <c r="A168" t="s">
        <v>37</v>
      </c>
      <c r="B168" t="s">
        <v>206</v>
      </c>
      <c r="C168" t="s">
        <v>207</v>
      </c>
      <c r="D168" t="s">
        <v>208</v>
      </c>
      <c r="E168" s="323" t="s">
        <v>307</v>
      </c>
      <c r="F168" s="323" t="s">
        <v>296</v>
      </c>
      <c r="K168">
        <v>210</v>
      </c>
      <c r="L168" s="323">
        <v>620.43636400000003</v>
      </c>
      <c r="M168" s="323">
        <v>34.970894000000001</v>
      </c>
      <c r="N168" s="323">
        <v>34.531846999999999</v>
      </c>
      <c r="O168" s="323">
        <v>34.641897999999998</v>
      </c>
      <c r="P168" s="323">
        <v>17.122409999999999</v>
      </c>
      <c r="Q168" s="323">
        <v>17.056531</v>
      </c>
      <c r="R168" s="323">
        <v>76.302349000000007</v>
      </c>
      <c r="S168" s="323">
        <v>73.460003</v>
      </c>
      <c r="T168" s="323">
        <v>33.172756999999997</v>
      </c>
      <c r="U168" s="323">
        <v>39.626021000000001</v>
      </c>
      <c r="V168" s="323">
        <v>34.960945000000002</v>
      </c>
      <c r="W168" s="323">
        <v>34.523153000000001</v>
      </c>
      <c r="X168" s="323">
        <v>34.629235999999999</v>
      </c>
      <c r="Y168" s="323">
        <v>0.34319499999999997</v>
      </c>
      <c r="Z168" s="323">
        <v>11380.7</v>
      </c>
      <c r="AA168" s="323">
        <v>1.8746</v>
      </c>
      <c r="AB168" s="323">
        <v>6</v>
      </c>
      <c r="AC168" s="323">
        <v>6</v>
      </c>
    </row>
    <row r="169" spans="1:29" x14ac:dyDescent="0.2">
      <c r="A169" t="s">
        <v>37</v>
      </c>
      <c r="B169" t="s">
        <v>206</v>
      </c>
      <c r="C169" t="s">
        <v>207</v>
      </c>
      <c r="D169" t="s">
        <v>208</v>
      </c>
      <c r="E169" s="323" t="s">
        <v>307</v>
      </c>
      <c r="F169" s="323" t="s">
        <v>296</v>
      </c>
      <c r="K169">
        <v>235</v>
      </c>
      <c r="L169" s="323">
        <v>322.15272700000003</v>
      </c>
      <c r="M169" s="323">
        <v>30.422905</v>
      </c>
      <c r="N169" s="323">
        <v>30.055299999999999</v>
      </c>
      <c r="O169" s="323">
        <v>30.159896</v>
      </c>
      <c r="P169" s="323">
        <v>13.098363000000001</v>
      </c>
      <c r="Q169" s="323">
        <v>13.205733</v>
      </c>
      <c r="R169" s="323">
        <v>60.620759</v>
      </c>
      <c r="S169" s="323">
        <v>56.645657</v>
      </c>
      <c r="T169" s="323">
        <v>28.172326999999999</v>
      </c>
      <c r="U169" s="323">
        <v>35.354843000000002</v>
      </c>
      <c r="V169" s="323">
        <v>30.415061000000001</v>
      </c>
      <c r="W169" s="323">
        <v>30.049956000000002</v>
      </c>
      <c r="X169" s="323">
        <v>30.150410000000001</v>
      </c>
      <c r="Y169" s="323">
        <v>0.33779900000000002</v>
      </c>
      <c r="Z169" s="323">
        <v>11010.4</v>
      </c>
      <c r="AA169" s="323">
        <v>2.3241000000000001</v>
      </c>
      <c r="AB169" s="323">
        <v>6</v>
      </c>
      <c r="AC169" s="323">
        <v>6</v>
      </c>
    </row>
    <row r="170" spans="1:29" x14ac:dyDescent="0.2">
      <c r="A170" t="s">
        <v>37</v>
      </c>
      <c r="B170" t="s">
        <v>206</v>
      </c>
      <c r="C170" t="s">
        <v>207</v>
      </c>
      <c r="D170" t="s">
        <v>208</v>
      </c>
      <c r="E170" s="323" t="s">
        <v>307</v>
      </c>
      <c r="F170" s="323" t="s">
        <v>297</v>
      </c>
      <c r="K170">
        <v>110</v>
      </c>
      <c r="L170" s="323">
        <v>12727.170909</v>
      </c>
      <c r="M170" s="323">
        <v>46.844445999999998</v>
      </c>
      <c r="N170" s="323">
        <v>51.617004999999999</v>
      </c>
      <c r="O170" s="323">
        <v>54.063001</v>
      </c>
      <c r="P170" s="323">
        <v>32.087868999999998</v>
      </c>
      <c r="Q170" s="323">
        <v>27.527269</v>
      </c>
      <c r="R170" s="323">
        <v>94.107624000000001</v>
      </c>
      <c r="S170" s="323">
        <v>92.457144</v>
      </c>
      <c r="T170" s="323">
        <v>48.560592999999997</v>
      </c>
      <c r="U170" s="323">
        <v>53.330098999999997</v>
      </c>
      <c r="V170" s="323">
        <v>46.705052000000002</v>
      </c>
      <c r="W170" s="323">
        <v>51.545256000000002</v>
      </c>
      <c r="X170" s="323">
        <v>54.021546999999998</v>
      </c>
      <c r="Y170" s="323">
        <v>2.9299999999999999E-3</v>
      </c>
      <c r="Z170" s="323">
        <v>54002.5</v>
      </c>
      <c r="AA170" s="323">
        <v>11.7074</v>
      </c>
      <c r="AB170" s="323">
        <v>11</v>
      </c>
      <c r="AC170" s="323">
        <v>9</v>
      </c>
    </row>
    <row r="171" spans="1:29" x14ac:dyDescent="0.2">
      <c r="A171" t="s">
        <v>37</v>
      </c>
      <c r="B171" t="s">
        <v>206</v>
      </c>
      <c r="C171" t="s">
        <v>207</v>
      </c>
      <c r="D171" t="s">
        <v>208</v>
      </c>
      <c r="E171" s="323" t="s">
        <v>307</v>
      </c>
      <c r="F171" s="323" t="s">
        <v>297</v>
      </c>
      <c r="K171">
        <v>135</v>
      </c>
      <c r="L171" s="323">
        <v>5415.2</v>
      </c>
      <c r="M171" s="323">
        <v>43.811351000000002</v>
      </c>
      <c r="N171" s="323">
        <v>49.362259999999999</v>
      </c>
      <c r="O171" s="323">
        <v>52.152796000000002</v>
      </c>
      <c r="P171" s="323">
        <v>28.915538000000002</v>
      </c>
      <c r="Q171" s="323">
        <v>24.584067000000001</v>
      </c>
      <c r="R171" s="323">
        <v>90.763084000000006</v>
      </c>
      <c r="S171" s="323">
        <v>88.636679999999998</v>
      </c>
      <c r="T171" s="323">
        <v>44.687731999999997</v>
      </c>
      <c r="U171" s="323">
        <v>51.069101000000003</v>
      </c>
      <c r="V171" s="323">
        <v>43.698487</v>
      </c>
      <c r="W171" s="323">
        <v>49.300589000000002</v>
      </c>
      <c r="X171" s="323">
        <v>52.098928999999998</v>
      </c>
      <c r="Y171" s="323">
        <v>1.792E-3</v>
      </c>
      <c r="Z171" s="323">
        <v>48648.5</v>
      </c>
      <c r="AA171" s="323">
        <v>9.6577999999999999</v>
      </c>
      <c r="AB171" s="323">
        <v>11</v>
      </c>
      <c r="AC171" s="323">
        <v>9</v>
      </c>
    </row>
    <row r="172" spans="1:29" x14ac:dyDescent="0.2">
      <c r="A172" t="s">
        <v>37</v>
      </c>
      <c r="B172" t="s">
        <v>206</v>
      </c>
      <c r="C172" t="s">
        <v>207</v>
      </c>
      <c r="D172" t="s">
        <v>208</v>
      </c>
      <c r="E172" s="323" t="s">
        <v>307</v>
      </c>
      <c r="F172" s="323" t="s">
        <v>297</v>
      </c>
      <c r="K172">
        <v>160</v>
      </c>
      <c r="L172" s="323">
        <v>2414.5454549999999</v>
      </c>
      <c r="M172" s="323">
        <v>40.902315999999999</v>
      </c>
      <c r="N172" s="323">
        <v>46.575268999999999</v>
      </c>
      <c r="O172" s="323">
        <v>49.616447999999998</v>
      </c>
      <c r="P172" s="323">
        <v>25.726959000000001</v>
      </c>
      <c r="Q172" s="323">
        <v>21.539034000000001</v>
      </c>
      <c r="R172" s="323">
        <v>85.025524000000004</v>
      </c>
      <c r="S172" s="323">
        <v>82.482752000000005</v>
      </c>
      <c r="T172" s="323">
        <v>40.591763999999998</v>
      </c>
      <c r="U172" s="323">
        <v>48.639871999999997</v>
      </c>
      <c r="V172" s="323">
        <v>40.805683999999999</v>
      </c>
      <c r="W172" s="323">
        <v>46.50855</v>
      </c>
      <c r="X172" s="323">
        <v>49.555247999999999</v>
      </c>
      <c r="Y172" s="323">
        <v>2.003E-3</v>
      </c>
      <c r="Z172" s="323">
        <v>33340.800000000003</v>
      </c>
      <c r="AA172" s="323">
        <v>10.8393</v>
      </c>
      <c r="AB172" s="323">
        <v>10</v>
      </c>
      <c r="AC172" s="323">
        <v>9</v>
      </c>
    </row>
    <row r="173" spans="1:29" x14ac:dyDescent="0.2">
      <c r="A173" t="s">
        <v>37</v>
      </c>
      <c r="B173" t="s">
        <v>206</v>
      </c>
      <c r="C173" t="s">
        <v>207</v>
      </c>
      <c r="D173" t="s">
        <v>208</v>
      </c>
      <c r="E173" s="323" t="s">
        <v>307</v>
      </c>
      <c r="F173" s="323" t="s">
        <v>297</v>
      </c>
      <c r="K173">
        <v>185</v>
      </c>
      <c r="L173" s="323">
        <v>1156.014545</v>
      </c>
      <c r="M173" s="323">
        <v>37.980246000000001</v>
      </c>
      <c r="N173" s="323">
        <v>43.268785000000001</v>
      </c>
      <c r="O173" s="323">
        <v>46.690714999999997</v>
      </c>
      <c r="P173" s="323">
        <v>22.214013000000001</v>
      </c>
      <c r="Q173" s="323">
        <v>18.339445999999999</v>
      </c>
      <c r="R173" s="323">
        <v>75.630782999999994</v>
      </c>
      <c r="S173" s="323">
        <v>72.960697999999994</v>
      </c>
      <c r="T173" s="323">
        <v>36.419741000000002</v>
      </c>
      <c r="U173" s="323">
        <v>45.847749</v>
      </c>
      <c r="V173" s="323">
        <v>37.890816999999998</v>
      </c>
      <c r="W173" s="323">
        <v>43.202551</v>
      </c>
      <c r="X173" s="323">
        <v>46.627322999999997</v>
      </c>
      <c r="Y173" s="323">
        <v>7.3800000000000005E-4</v>
      </c>
      <c r="Z173" s="323">
        <v>27312.7</v>
      </c>
      <c r="AA173" s="323">
        <v>8.1568000000000005</v>
      </c>
      <c r="AB173" s="323">
        <v>9</v>
      </c>
      <c r="AC173" s="323">
        <v>9</v>
      </c>
    </row>
    <row r="174" spans="1:29" x14ac:dyDescent="0.2">
      <c r="A174" t="s">
        <v>37</v>
      </c>
      <c r="B174" t="s">
        <v>206</v>
      </c>
      <c r="C174" t="s">
        <v>207</v>
      </c>
      <c r="D174" t="s">
        <v>208</v>
      </c>
      <c r="E174" s="323" t="s">
        <v>307</v>
      </c>
      <c r="F174" s="323" t="s">
        <v>297</v>
      </c>
      <c r="K174">
        <v>210</v>
      </c>
      <c r="L174" s="323">
        <v>549.00363600000003</v>
      </c>
      <c r="M174" s="323">
        <v>34.634512000000001</v>
      </c>
      <c r="N174" s="323">
        <v>39.547643000000001</v>
      </c>
      <c r="O174" s="323">
        <v>43.343567999999998</v>
      </c>
      <c r="P174" s="323">
        <v>17.741938000000001</v>
      </c>
      <c r="Q174" s="323">
        <v>14.621225000000001</v>
      </c>
      <c r="R174" s="323">
        <v>59.831825000000002</v>
      </c>
      <c r="S174" s="323">
        <v>56.815882999999999</v>
      </c>
      <c r="T174" s="323">
        <v>31.895668000000001</v>
      </c>
      <c r="U174" s="323">
        <v>42.379229000000002</v>
      </c>
      <c r="V174" s="323">
        <v>34.534032000000003</v>
      </c>
      <c r="W174" s="323">
        <v>39.483047999999997</v>
      </c>
      <c r="X174" s="323">
        <v>43.268996999999999</v>
      </c>
      <c r="Y174" s="324">
        <v>7.6000000000000004E-5</v>
      </c>
      <c r="Z174" s="323">
        <v>21019.9</v>
      </c>
      <c r="AA174" s="323">
        <v>6.5244999999999997</v>
      </c>
      <c r="AB174" s="323">
        <v>9</v>
      </c>
      <c r="AC174" s="323">
        <v>9</v>
      </c>
    </row>
    <row r="175" spans="1:29" x14ac:dyDescent="0.2">
      <c r="A175" t="s">
        <v>37</v>
      </c>
      <c r="B175" t="s">
        <v>206</v>
      </c>
      <c r="C175" t="s">
        <v>207</v>
      </c>
      <c r="D175" t="s">
        <v>208</v>
      </c>
      <c r="E175" s="323" t="s">
        <v>307</v>
      </c>
      <c r="F175" s="323" t="s">
        <v>297</v>
      </c>
      <c r="K175">
        <v>235</v>
      </c>
      <c r="L175" s="323">
        <v>258.61818199999999</v>
      </c>
      <c r="M175" s="323">
        <v>31.520229</v>
      </c>
      <c r="N175" s="323">
        <v>35.882179000000001</v>
      </c>
      <c r="O175" s="323">
        <v>40.091686000000003</v>
      </c>
      <c r="P175" s="323">
        <v>13.074457000000001</v>
      </c>
      <c r="Q175" s="323">
        <v>11.166119</v>
      </c>
      <c r="R175" s="323">
        <v>38.024577999999998</v>
      </c>
      <c r="S175" s="323">
        <v>35.866844999999998</v>
      </c>
      <c r="T175" s="323">
        <v>27.956529</v>
      </c>
      <c r="U175" s="323">
        <v>38.798890999999998</v>
      </c>
      <c r="V175" s="323">
        <v>31.450889</v>
      </c>
      <c r="W175" s="323">
        <v>35.839564000000003</v>
      </c>
      <c r="X175" s="323">
        <v>40.032465000000002</v>
      </c>
      <c r="Y175" s="324">
        <v>4.6999999999999997E-5</v>
      </c>
      <c r="Z175" s="323">
        <v>13484.3</v>
      </c>
      <c r="AA175" s="323">
        <v>6.1717000000000004</v>
      </c>
      <c r="AB175" s="323">
        <v>8</v>
      </c>
      <c r="AC175" s="323">
        <v>9</v>
      </c>
    </row>
    <row r="176" spans="1:29" x14ac:dyDescent="0.2">
      <c r="A176" t="s">
        <v>37</v>
      </c>
      <c r="B176" t="s">
        <v>206</v>
      </c>
      <c r="C176" t="s">
        <v>207</v>
      </c>
      <c r="D176" t="s">
        <v>208</v>
      </c>
      <c r="E176" s="323" t="s">
        <v>307</v>
      </c>
      <c r="F176" s="323" t="s">
        <v>298</v>
      </c>
      <c r="K176">
        <v>110</v>
      </c>
      <c r="L176" s="323">
        <v>12875.927272999999</v>
      </c>
      <c r="M176" s="323">
        <v>43.491664999999998</v>
      </c>
      <c r="N176" s="323">
        <v>43.40766</v>
      </c>
      <c r="O176" s="323">
        <v>46.081231000000002</v>
      </c>
      <c r="P176" s="323">
        <v>27.681294999999999</v>
      </c>
      <c r="Q176" s="323">
        <v>23.968762999999999</v>
      </c>
      <c r="R176" s="323">
        <v>99.916086000000007</v>
      </c>
      <c r="S176" s="323">
        <v>99.662276000000006</v>
      </c>
      <c r="T176" s="323">
        <v>45.905920000000002</v>
      </c>
      <c r="U176" s="323">
        <v>42.182499</v>
      </c>
      <c r="V176" s="323">
        <v>43.381748000000002</v>
      </c>
      <c r="W176" s="323">
        <v>43.300496000000003</v>
      </c>
      <c r="X176" s="323">
        <v>46.032479000000002</v>
      </c>
      <c r="Y176" s="323">
        <v>0.16855400000000001</v>
      </c>
      <c r="Z176" s="323">
        <v>119501.9</v>
      </c>
      <c r="AA176" s="323">
        <v>6.6409000000000002</v>
      </c>
      <c r="AB176" s="323">
        <v>8</v>
      </c>
      <c r="AC176" s="323">
        <v>7</v>
      </c>
    </row>
    <row r="177" spans="1:29" x14ac:dyDescent="0.2">
      <c r="A177" t="s">
        <v>37</v>
      </c>
      <c r="B177" t="s">
        <v>206</v>
      </c>
      <c r="C177" t="s">
        <v>207</v>
      </c>
      <c r="D177" t="s">
        <v>208</v>
      </c>
      <c r="E177" s="323" t="s">
        <v>307</v>
      </c>
      <c r="F177" s="323" t="s">
        <v>298</v>
      </c>
      <c r="K177">
        <v>135</v>
      </c>
      <c r="L177" s="323">
        <v>3021.6581820000001</v>
      </c>
      <c r="M177" s="323">
        <v>42.230367000000001</v>
      </c>
      <c r="N177" s="323">
        <v>42.854095000000001</v>
      </c>
      <c r="O177" s="323">
        <v>45.575794000000002</v>
      </c>
      <c r="P177" s="323">
        <v>25.213159999999998</v>
      </c>
      <c r="Q177" s="323">
        <v>22.354856999999999</v>
      </c>
      <c r="R177" s="323">
        <v>99.314233999999999</v>
      </c>
      <c r="S177" s="323">
        <v>98.467112999999998</v>
      </c>
      <c r="T177" s="323">
        <v>43.166328999999998</v>
      </c>
      <c r="U177" s="323">
        <v>41.529932000000002</v>
      </c>
      <c r="V177" s="323">
        <v>42.205975000000002</v>
      </c>
      <c r="W177" s="323">
        <v>42.841572999999997</v>
      </c>
      <c r="X177" s="323">
        <v>45.571342999999999</v>
      </c>
      <c r="Y177" s="323">
        <v>0.25425300000000001</v>
      </c>
      <c r="Z177" s="323">
        <v>80668.7</v>
      </c>
      <c r="AA177" s="323">
        <v>4.0380000000000003</v>
      </c>
      <c r="AB177" s="323">
        <v>8</v>
      </c>
      <c r="AC177" s="323">
        <v>6</v>
      </c>
    </row>
    <row r="178" spans="1:29" x14ac:dyDescent="0.2">
      <c r="A178" t="s">
        <v>37</v>
      </c>
      <c r="B178" t="s">
        <v>206</v>
      </c>
      <c r="C178" t="s">
        <v>207</v>
      </c>
      <c r="D178" t="s">
        <v>208</v>
      </c>
      <c r="E178" s="323" t="s">
        <v>307</v>
      </c>
      <c r="F178" s="323" t="s">
        <v>298</v>
      </c>
      <c r="K178">
        <v>160</v>
      </c>
      <c r="L178" s="323">
        <v>1001.047273</v>
      </c>
      <c r="M178" s="323">
        <v>40.545935</v>
      </c>
      <c r="N178" s="323">
        <v>42.421011</v>
      </c>
      <c r="O178" s="323">
        <v>44.995595999999999</v>
      </c>
      <c r="P178" s="323">
        <v>22.237334000000001</v>
      </c>
      <c r="Q178" s="323">
        <v>20.383597000000002</v>
      </c>
      <c r="R178" s="323">
        <v>97.049582999999998</v>
      </c>
      <c r="S178" s="323">
        <v>95.863076000000007</v>
      </c>
      <c r="T178" s="323">
        <v>40.153194999999997</v>
      </c>
      <c r="U178" s="323">
        <v>40.677812000000003</v>
      </c>
      <c r="V178" s="323">
        <v>40.528838999999998</v>
      </c>
      <c r="W178" s="323">
        <v>42.420082000000001</v>
      </c>
      <c r="X178" s="323">
        <v>44.993943000000002</v>
      </c>
      <c r="Y178" s="323">
        <v>0.58260400000000001</v>
      </c>
      <c r="Z178" s="323">
        <v>38898.1</v>
      </c>
      <c r="AA178" s="323">
        <v>3.3673999999999999</v>
      </c>
      <c r="AB178" s="323">
        <v>7</v>
      </c>
      <c r="AC178" s="323">
        <v>7</v>
      </c>
    </row>
    <row r="179" spans="1:29" x14ac:dyDescent="0.2">
      <c r="A179" t="s">
        <v>37</v>
      </c>
      <c r="B179" t="s">
        <v>206</v>
      </c>
      <c r="C179" t="s">
        <v>207</v>
      </c>
      <c r="D179" t="s">
        <v>208</v>
      </c>
      <c r="E179" s="323" t="s">
        <v>307</v>
      </c>
      <c r="F179" s="323" t="s">
        <v>298</v>
      </c>
      <c r="K179">
        <v>185</v>
      </c>
      <c r="L179" s="323">
        <v>479.985455</v>
      </c>
      <c r="M179" s="323">
        <v>38.211782999999997</v>
      </c>
      <c r="N179" s="323">
        <v>41.683458000000002</v>
      </c>
      <c r="O179" s="323">
        <v>43.989232000000001</v>
      </c>
      <c r="P179" s="323">
        <v>19.050498000000001</v>
      </c>
      <c r="Q179" s="323">
        <v>18.106407999999998</v>
      </c>
      <c r="R179" s="323">
        <v>92.630150999999998</v>
      </c>
      <c r="S179" s="323">
        <v>90.843716999999998</v>
      </c>
      <c r="T179" s="323">
        <v>36.846519000000001</v>
      </c>
      <c r="U179" s="323">
        <v>39.405594000000001</v>
      </c>
      <c r="V179" s="323">
        <v>38.193967999999998</v>
      </c>
      <c r="W179" s="323">
        <v>41.682634</v>
      </c>
      <c r="X179" s="323">
        <v>43.988050999999999</v>
      </c>
      <c r="Y179" s="323">
        <v>0.87071799999999999</v>
      </c>
      <c r="Z179" s="323">
        <v>12986.7</v>
      </c>
      <c r="AA179" s="323">
        <v>2.4489999999999998</v>
      </c>
      <c r="AB179" s="323">
        <v>6</v>
      </c>
      <c r="AC179" s="323">
        <v>7</v>
      </c>
    </row>
    <row r="180" spans="1:29" x14ac:dyDescent="0.2">
      <c r="A180" t="s">
        <v>37</v>
      </c>
      <c r="B180" t="s">
        <v>206</v>
      </c>
      <c r="C180" t="s">
        <v>207</v>
      </c>
      <c r="D180" t="s">
        <v>208</v>
      </c>
      <c r="E180" s="323" t="s">
        <v>307</v>
      </c>
      <c r="F180" s="323" t="s">
        <v>298</v>
      </c>
      <c r="K180">
        <v>210</v>
      </c>
      <c r="L180" s="323">
        <v>253.46909099999999</v>
      </c>
      <c r="M180" s="323">
        <v>35.345098</v>
      </c>
      <c r="N180" s="323">
        <v>40.368839999999999</v>
      </c>
      <c r="O180" s="323">
        <v>42.263148999999999</v>
      </c>
      <c r="P180" s="323">
        <v>16.050136999999999</v>
      </c>
      <c r="Q180" s="323">
        <v>15.768502</v>
      </c>
      <c r="R180" s="323">
        <v>85.689150999999995</v>
      </c>
      <c r="S180" s="323">
        <v>82.870446000000001</v>
      </c>
      <c r="T180" s="323">
        <v>33.371962000000003</v>
      </c>
      <c r="U180" s="323">
        <v>37.557966</v>
      </c>
      <c r="V180" s="323">
        <v>35.334589000000001</v>
      </c>
      <c r="W180" s="323">
        <v>40.368096000000001</v>
      </c>
      <c r="X180" s="323">
        <v>42.262509999999999</v>
      </c>
      <c r="Y180" s="323">
        <v>0.79607399999999995</v>
      </c>
      <c r="Z180" s="323">
        <v>8024.6</v>
      </c>
      <c r="AA180" s="323">
        <v>1.9420999999999999</v>
      </c>
      <c r="AB180" s="323">
        <v>6</v>
      </c>
      <c r="AC180" s="323">
        <v>7</v>
      </c>
    </row>
    <row r="181" spans="1:29" x14ac:dyDescent="0.2">
      <c r="A181" t="s">
        <v>37</v>
      </c>
      <c r="B181" t="s">
        <v>206</v>
      </c>
      <c r="C181" t="s">
        <v>207</v>
      </c>
      <c r="D181" t="s">
        <v>208</v>
      </c>
      <c r="E181" s="323" t="s">
        <v>307</v>
      </c>
      <c r="F181" s="323" t="s">
        <v>298</v>
      </c>
      <c r="K181">
        <v>235</v>
      </c>
      <c r="L181" s="323">
        <v>146.298182</v>
      </c>
      <c r="M181" s="323">
        <v>31.908131999999998</v>
      </c>
      <c r="N181" s="323">
        <v>38.617455999999997</v>
      </c>
      <c r="O181" s="323">
        <v>40.150590000000001</v>
      </c>
      <c r="P181" s="323">
        <v>13.215361</v>
      </c>
      <c r="Q181" s="323">
        <v>13.342174</v>
      </c>
      <c r="R181" s="323">
        <v>74.187646000000001</v>
      </c>
      <c r="S181" s="323">
        <v>70.613849000000002</v>
      </c>
      <c r="T181" s="323">
        <v>29.502431000000001</v>
      </c>
      <c r="U181" s="323">
        <v>35.076461999999999</v>
      </c>
      <c r="V181" s="323">
        <v>31.900455999999998</v>
      </c>
      <c r="W181" s="323">
        <v>38.616149999999998</v>
      </c>
      <c r="X181" s="323">
        <v>40.150190000000002</v>
      </c>
      <c r="Y181" s="323">
        <v>0.80863399999999996</v>
      </c>
      <c r="Z181" s="323">
        <v>6045.6</v>
      </c>
      <c r="AA181" s="323">
        <v>2.1225999999999998</v>
      </c>
      <c r="AB181" s="323">
        <v>5</v>
      </c>
      <c r="AC181" s="323">
        <v>7</v>
      </c>
    </row>
    <row r="182" spans="1:29" x14ac:dyDescent="0.2">
      <c r="A182" t="s">
        <v>37</v>
      </c>
      <c r="B182" t="s">
        <v>206</v>
      </c>
      <c r="C182" t="s">
        <v>207</v>
      </c>
      <c r="D182" t="s">
        <v>208</v>
      </c>
      <c r="E182" s="323" t="s">
        <v>307</v>
      </c>
      <c r="F182" s="323" t="s">
        <v>299</v>
      </c>
      <c r="K182">
        <v>110</v>
      </c>
      <c r="L182" s="323">
        <v>4447.8981819999999</v>
      </c>
      <c r="M182" s="323">
        <v>50.827233</v>
      </c>
      <c r="N182" s="323">
        <v>54.158794</v>
      </c>
      <c r="O182" s="323">
        <v>54.315465000000003</v>
      </c>
      <c r="P182" s="323">
        <v>34.770918000000002</v>
      </c>
      <c r="Q182" s="323">
        <v>32.945501999999998</v>
      </c>
      <c r="R182" s="323">
        <v>97.986919999999998</v>
      </c>
      <c r="S182" s="323">
        <v>97.522690999999995</v>
      </c>
      <c r="T182" s="323">
        <v>53.794448000000003</v>
      </c>
      <c r="U182" s="323">
        <v>53.849918000000002</v>
      </c>
      <c r="V182" s="323">
        <v>50.776330000000002</v>
      </c>
      <c r="W182" s="323">
        <v>54.138759</v>
      </c>
      <c r="X182" s="323">
        <v>54.301810000000003</v>
      </c>
      <c r="Y182" s="323">
        <v>0.60681099999999999</v>
      </c>
      <c r="Z182" s="323">
        <v>24038.7</v>
      </c>
      <c r="AA182" s="323">
        <v>3.4502999999999999</v>
      </c>
      <c r="AB182" s="323">
        <v>8</v>
      </c>
      <c r="AC182" s="323">
        <v>9</v>
      </c>
    </row>
    <row r="183" spans="1:29" x14ac:dyDescent="0.2">
      <c r="A183" t="s">
        <v>37</v>
      </c>
      <c r="B183" t="s">
        <v>206</v>
      </c>
      <c r="C183" t="s">
        <v>207</v>
      </c>
      <c r="D183" t="s">
        <v>208</v>
      </c>
      <c r="E183" s="323" t="s">
        <v>307</v>
      </c>
      <c r="F183" s="323" t="s">
        <v>299</v>
      </c>
      <c r="K183">
        <v>135</v>
      </c>
      <c r="L183" s="323">
        <v>2715.1563639999999</v>
      </c>
      <c r="M183" s="323">
        <v>46.632649999999998</v>
      </c>
      <c r="N183" s="323">
        <v>49.915061999999999</v>
      </c>
      <c r="O183" s="323">
        <v>49.996490000000001</v>
      </c>
      <c r="P183" s="323">
        <v>30.623992000000001</v>
      </c>
      <c r="Q183" s="323">
        <v>29.442067999999999</v>
      </c>
      <c r="R183" s="323">
        <v>97.440276999999995</v>
      </c>
      <c r="S183" s="323">
        <v>96.741119999999995</v>
      </c>
      <c r="T183" s="323">
        <v>49.060183000000002</v>
      </c>
      <c r="U183" s="323">
        <v>50.035004000000001</v>
      </c>
      <c r="V183" s="323">
        <v>46.590997000000002</v>
      </c>
      <c r="W183" s="323">
        <v>49.902701999999998</v>
      </c>
      <c r="X183" s="323">
        <v>49.990920000000003</v>
      </c>
      <c r="Y183" s="323">
        <v>0.42623299999999997</v>
      </c>
      <c r="Z183" s="323">
        <v>23132.7</v>
      </c>
      <c r="AA183" s="323">
        <v>2.6758999999999999</v>
      </c>
      <c r="AB183" s="323">
        <v>8</v>
      </c>
      <c r="AC183" s="323">
        <v>9</v>
      </c>
    </row>
    <row r="184" spans="1:29" x14ac:dyDescent="0.2">
      <c r="A184" t="s">
        <v>37</v>
      </c>
      <c r="B184" t="s">
        <v>206</v>
      </c>
      <c r="C184" t="s">
        <v>207</v>
      </c>
      <c r="D184" t="s">
        <v>208</v>
      </c>
      <c r="E184" s="323" t="s">
        <v>307</v>
      </c>
      <c r="F184" s="323" t="s">
        <v>299</v>
      </c>
      <c r="K184">
        <v>160</v>
      </c>
      <c r="L184" s="323">
        <v>1697.2363640000001</v>
      </c>
      <c r="M184" s="323">
        <v>41.975295000000003</v>
      </c>
      <c r="N184" s="323">
        <v>45.373792999999999</v>
      </c>
      <c r="O184" s="323">
        <v>45.638894999999998</v>
      </c>
      <c r="P184" s="323">
        <v>26.827998000000001</v>
      </c>
      <c r="Q184" s="323">
        <v>26.066084</v>
      </c>
      <c r="R184" s="323">
        <v>96.111845000000002</v>
      </c>
      <c r="S184" s="323">
        <v>95.053657000000001</v>
      </c>
      <c r="T184" s="323">
        <v>44.331392999999998</v>
      </c>
      <c r="U184" s="323">
        <v>45.566121000000003</v>
      </c>
      <c r="V184" s="323">
        <v>41.946520999999997</v>
      </c>
      <c r="W184" s="323">
        <v>45.367431000000003</v>
      </c>
      <c r="X184" s="323">
        <v>45.636477999999997</v>
      </c>
      <c r="Y184" s="323">
        <v>0.37355899999999997</v>
      </c>
      <c r="Z184" s="323">
        <v>15237</v>
      </c>
      <c r="AA184" s="323">
        <v>2.6151</v>
      </c>
      <c r="AB184" s="323">
        <v>7</v>
      </c>
      <c r="AC184" s="323">
        <v>9</v>
      </c>
    </row>
    <row r="185" spans="1:29" x14ac:dyDescent="0.2">
      <c r="A185" t="s">
        <v>37</v>
      </c>
      <c r="B185" t="s">
        <v>206</v>
      </c>
      <c r="C185" t="s">
        <v>207</v>
      </c>
      <c r="D185" t="s">
        <v>208</v>
      </c>
      <c r="E185" s="323" t="s">
        <v>307</v>
      </c>
      <c r="F185" s="323" t="s">
        <v>299</v>
      </c>
      <c r="K185">
        <v>185</v>
      </c>
      <c r="L185" s="323">
        <v>1047.927273</v>
      </c>
      <c r="M185" s="323">
        <v>37.048580999999999</v>
      </c>
      <c r="N185" s="323">
        <v>41.118364999999997</v>
      </c>
      <c r="O185" s="323">
        <v>41.490591999999999</v>
      </c>
      <c r="P185" s="323">
        <v>23.081479999999999</v>
      </c>
      <c r="Q185" s="323">
        <v>22.533149999999999</v>
      </c>
      <c r="R185" s="323">
        <v>93.246354999999994</v>
      </c>
      <c r="S185" s="323">
        <v>91.212666999999996</v>
      </c>
      <c r="T185" s="323">
        <v>39.317754999999998</v>
      </c>
      <c r="U185" s="323">
        <v>41.439777999999997</v>
      </c>
      <c r="V185" s="323">
        <v>37.030957999999998</v>
      </c>
      <c r="W185" s="323">
        <v>41.116506000000001</v>
      </c>
      <c r="X185" s="323">
        <v>41.489330000000002</v>
      </c>
      <c r="Y185" s="323">
        <v>0.38109799999999999</v>
      </c>
      <c r="Z185" s="323">
        <v>14449.8</v>
      </c>
      <c r="AA185" s="323">
        <v>2.4601999999999999</v>
      </c>
      <c r="AB185" s="323">
        <v>7</v>
      </c>
      <c r="AC185" s="323">
        <v>9</v>
      </c>
    </row>
    <row r="186" spans="1:29" x14ac:dyDescent="0.2">
      <c r="A186" t="s">
        <v>37</v>
      </c>
      <c r="B186" t="s">
        <v>206</v>
      </c>
      <c r="C186" t="s">
        <v>207</v>
      </c>
      <c r="D186" t="s">
        <v>208</v>
      </c>
      <c r="E186" s="323" t="s">
        <v>307</v>
      </c>
      <c r="F186" s="323" t="s">
        <v>299</v>
      </c>
      <c r="K186">
        <v>210</v>
      </c>
      <c r="L186" s="323">
        <v>612.90181800000005</v>
      </c>
      <c r="M186" s="323">
        <v>31.717590999999999</v>
      </c>
      <c r="N186" s="323">
        <v>37.029940000000003</v>
      </c>
      <c r="O186" s="323">
        <v>38.031185000000001</v>
      </c>
      <c r="P186" s="323">
        <v>19.182196000000001</v>
      </c>
      <c r="Q186" s="323">
        <v>18.707249999999998</v>
      </c>
      <c r="R186" s="323">
        <v>84.148456999999993</v>
      </c>
      <c r="S186" s="323">
        <v>80.944368999999995</v>
      </c>
      <c r="T186" s="323">
        <v>33.535812999999997</v>
      </c>
      <c r="U186" s="323">
        <v>37.007908999999998</v>
      </c>
      <c r="V186" s="323">
        <v>31.691008</v>
      </c>
      <c r="W186" s="323">
        <v>37.025987000000001</v>
      </c>
      <c r="X186" s="323">
        <v>38.029594000000003</v>
      </c>
      <c r="Y186" s="323">
        <v>0.32636300000000001</v>
      </c>
      <c r="Z186" s="323">
        <v>10912.1</v>
      </c>
      <c r="AA186" s="323">
        <v>2.2694999999999999</v>
      </c>
      <c r="AB186" s="323">
        <v>7</v>
      </c>
      <c r="AC186" s="323">
        <v>9</v>
      </c>
    </row>
    <row r="187" spans="1:29" x14ac:dyDescent="0.2">
      <c r="A187" t="s">
        <v>37</v>
      </c>
      <c r="B187" t="s">
        <v>206</v>
      </c>
      <c r="C187" t="s">
        <v>207</v>
      </c>
      <c r="D187" t="s">
        <v>208</v>
      </c>
      <c r="E187" s="323" t="s">
        <v>307</v>
      </c>
      <c r="F187" s="323" t="s">
        <v>299</v>
      </c>
      <c r="K187">
        <v>235</v>
      </c>
      <c r="L187" s="323">
        <v>332.62545499999999</v>
      </c>
      <c r="M187" s="323">
        <v>26.349323999999999</v>
      </c>
      <c r="N187" s="323">
        <v>33.387599000000002</v>
      </c>
      <c r="O187" s="323">
        <v>35.010559999999998</v>
      </c>
      <c r="P187" s="323">
        <v>14.92441</v>
      </c>
      <c r="Q187" s="323">
        <v>14.436661000000001</v>
      </c>
      <c r="R187" s="323">
        <v>64.902985999999999</v>
      </c>
      <c r="S187" s="323">
        <v>61.033405999999999</v>
      </c>
      <c r="T187" s="323">
        <v>27.129092</v>
      </c>
      <c r="U187" s="323">
        <v>32.498652999999997</v>
      </c>
      <c r="V187" s="323">
        <v>26.315242000000001</v>
      </c>
      <c r="W187" s="323">
        <v>33.378137000000002</v>
      </c>
      <c r="X187" s="323">
        <v>35.008569999999999</v>
      </c>
      <c r="Y187" s="323">
        <v>0.30313299999999999</v>
      </c>
      <c r="Z187" s="323">
        <v>10346.700000000001</v>
      </c>
      <c r="AA187" s="323">
        <v>2.4796999999999998</v>
      </c>
      <c r="AB187" s="323">
        <v>7</v>
      </c>
      <c r="AC187" s="323">
        <v>9</v>
      </c>
    </row>
    <row r="188" spans="1:29" x14ac:dyDescent="0.2">
      <c r="A188" t="s">
        <v>37</v>
      </c>
      <c r="B188" t="s">
        <v>206</v>
      </c>
      <c r="C188" t="s">
        <v>207</v>
      </c>
      <c r="D188" t="s">
        <v>208</v>
      </c>
      <c r="E188" s="323" t="s">
        <v>307</v>
      </c>
      <c r="F188" s="323" t="s">
        <v>300</v>
      </c>
      <c r="K188">
        <v>110</v>
      </c>
      <c r="L188" s="323">
        <v>11738.56</v>
      </c>
      <c r="M188" s="323">
        <v>49.876303999999998</v>
      </c>
      <c r="N188" s="323">
        <v>54.994222999999998</v>
      </c>
      <c r="O188" s="323">
        <v>55.095126999999998</v>
      </c>
      <c r="P188" s="323">
        <v>43.913626999999998</v>
      </c>
      <c r="Q188" s="323">
        <v>34.422457000000001</v>
      </c>
      <c r="R188" s="323">
        <v>96.957402999999999</v>
      </c>
      <c r="S188" s="323">
        <v>96.041561000000002</v>
      </c>
      <c r="T188" s="323">
        <v>55.471294</v>
      </c>
      <c r="U188" s="323">
        <v>54.602151999999997</v>
      </c>
      <c r="V188" s="323">
        <v>49.715867000000003</v>
      </c>
      <c r="W188" s="323">
        <v>54.968940000000003</v>
      </c>
      <c r="X188" s="323">
        <v>55.069873000000001</v>
      </c>
      <c r="Y188" s="323">
        <v>1.9560999999999999E-2</v>
      </c>
      <c r="Z188" s="323">
        <v>29917.9</v>
      </c>
      <c r="AA188" s="323">
        <v>8.0950000000000006</v>
      </c>
      <c r="AB188" s="323">
        <v>12</v>
      </c>
      <c r="AC188" s="323">
        <v>11</v>
      </c>
    </row>
    <row r="189" spans="1:29" x14ac:dyDescent="0.2">
      <c r="A189" t="s">
        <v>37</v>
      </c>
      <c r="B189" t="s">
        <v>206</v>
      </c>
      <c r="C189" t="s">
        <v>207</v>
      </c>
      <c r="D189" t="s">
        <v>208</v>
      </c>
      <c r="E189" s="323" t="s">
        <v>307</v>
      </c>
      <c r="F189" s="323" t="s">
        <v>300</v>
      </c>
      <c r="K189">
        <v>135</v>
      </c>
      <c r="L189" s="323">
        <v>6548.48</v>
      </c>
      <c r="M189" s="323">
        <v>46.114972000000002</v>
      </c>
      <c r="N189" s="323">
        <v>52.145301000000003</v>
      </c>
      <c r="O189" s="323">
        <v>52.218753</v>
      </c>
      <c r="P189" s="323">
        <v>39.492395000000002</v>
      </c>
      <c r="Q189" s="323">
        <v>30.768031000000001</v>
      </c>
      <c r="R189" s="323">
        <v>96.274896999999996</v>
      </c>
      <c r="S189" s="323">
        <v>95.003427000000002</v>
      </c>
      <c r="T189" s="323">
        <v>50.827427999999998</v>
      </c>
      <c r="U189" s="323">
        <v>51.634824000000002</v>
      </c>
      <c r="V189" s="323">
        <v>46.020280999999997</v>
      </c>
      <c r="W189" s="323">
        <v>52.133992999999997</v>
      </c>
      <c r="X189" s="323">
        <v>52.204982999999999</v>
      </c>
      <c r="Y189" s="323">
        <v>2.0139000000000001E-2</v>
      </c>
      <c r="Z189" s="323">
        <v>29685.599999999999</v>
      </c>
      <c r="AA189" s="323">
        <v>8.1509999999999998</v>
      </c>
      <c r="AB189" s="323">
        <v>11</v>
      </c>
      <c r="AC189" s="323">
        <v>11</v>
      </c>
    </row>
    <row r="190" spans="1:29" x14ac:dyDescent="0.2">
      <c r="A190" t="s">
        <v>37</v>
      </c>
      <c r="B190" t="s">
        <v>206</v>
      </c>
      <c r="C190" t="s">
        <v>207</v>
      </c>
      <c r="D190" t="s">
        <v>208</v>
      </c>
      <c r="E190" s="323" t="s">
        <v>307</v>
      </c>
      <c r="F190" s="323" t="s">
        <v>300</v>
      </c>
      <c r="K190">
        <v>160</v>
      </c>
      <c r="L190" s="323">
        <v>3555.2872729999999</v>
      </c>
      <c r="M190" s="323">
        <v>42.119475999999999</v>
      </c>
      <c r="N190" s="323">
        <v>49.180090999999997</v>
      </c>
      <c r="O190" s="323">
        <v>49.265999000000001</v>
      </c>
      <c r="P190" s="323">
        <v>34.639043999999998</v>
      </c>
      <c r="Q190" s="323">
        <v>26.682659000000001</v>
      </c>
      <c r="R190" s="323">
        <v>94.553011999999995</v>
      </c>
      <c r="S190" s="323">
        <v>92.828629000000006</v>
      </c>
      <c r="T190" s="323">
        <v>45.407831999999999</v>
      </c>
      <c r="U190" s="323">
        <v>48.151646999999997</v>
      </c>
      <c r="V190" s="323">
        <v>42.079452000000003</v>
      </c>
      <c r="W190" s="323">
        <v>49.176049999999996</v>
      </c>
      <c r="X190" s="323">
        <v>49.261811000000002</v>
      </c>
      <c r="Y190" s="323">
        <v>2.8215E-2</v>
      </c>
      <c r="Z190" s="323">
        <v>21918.6</v>
      </c>
      <c r="AA190" s="323">
        <v>7.7617000000000003</v>
      </c>
      <c r="AB190" s="323">
        <v>11</v>
      </c>
      <c r="AC190" s="323">
        <v>12</v>
      </c>
    </row>
    <row r="191" spans="1:29" x14ac:dyDescent="0.2">
      <c r="A191" t="s">
        <v>37</v>
      </c>
      <c r="B191" t="s">
        <v>206</v>
      </c>
      <c r="C191" t="s">
        <v>207</v>
      </c>
      <c r="D191" t="s">
        <v>208</v>
      </c>
      <c r="E191" s="323" t="s">
        <v>307</v>
      </c>
      <c r="F191" s="323" t="s">
        <v>300</v>
      </c>
      <c r="K191">
        <v>185</v>
      </c>
      <c r="L191" s="323">
        <v>1876.945455</v>
      </c>
      <c r="M191" s="323">
        <v>38.070247000000002</v>
      </c>
      <c r="N191" s="323">
        <v>46.153613</v>
      </c>
      <c r="O191" s="323">
        <v>46.177982999999998</v>
      </c>
      <c r="P191" s="323">
        <v>29.649276</v>
      </c>
      <c r="Q191" s="323">
        <v>22.464815000000002</v>
      </c>
      <c r="R191" s="323">
        <v>90.367018000000002</v>
      </c>
      <c r="S191" s="323">
        <v>88.174925000000002</v>
      </c>
      <c r="T191" s="323">
        <v>39.583914999999998</v>
      </c>
      <c r="U191" s="323">
        <v>44.218181000000001</v>
      </c>
      <c r="V191" s="323">
        <v>38.056471999999999</v>
      </c>
      <c r="W191" s="323">
        <v>46.152219000000002</v>
      </c>
      <c r="X191" s="323">
        <v>46.176637999999997</v>
      </c>
      <c r="Y191" s="323">
        <v>3.3265000000000003E-2</v>
      </c>
      <c r="Z191" s="323">
        <v>23453.3</v>
      </c>
      <c r="AA191" s="323">
        <v>7.9061000000000003</v>
      </c>
      <c r="AB191" s="323">
        <v>10</v>
      </c>
      <c r="AC191" s="323">
        <v>12</v>
      </c>
    </row>
    <row r="192" spans="1:29" x14ac:dyDescent="0.2">
      <c r="A192" t="s">
        <v>37</v>
      </c>
      <c r="B192" t="s">
        <v>206</v>
      </c>
      <c r="C192" t="s">
        <v>207</v>
      </c>
      <c r="D192" t="s">
        <v>208</v>
      </c>
      <c r="E192" s="323" t="s">
        <v>307</v>
      </c>
      <c r="F192" s="323" t="s">
        <v>300</v>
      </c>
      <c r="K192">
        <v>210</v>
      </c>
      <c r="L192" s="323">
        <v>944.10181799999998</v>
      </c>
      <c r="M192" s="323">
        <v>33.969253000000002</v>
      </c>
      <c r="N192" s="323">
        <v>42.933379000000002</v>
      </c>
      <c r="O192" s="323">
        <v>42.914681000000002</v>
      </c>
      <c r="P192" s="323">
        <v>24.510026</v>
      </c>
      <c r="Q192" s="323">
        <v>18.326224</v>
      </c>
      <c r="R192" s="323">
        <v>81.087504999999993</v>
      </c>
      <c r="S192" s="323">
        <v>78.356554000000003</v>
      </c>
      <c r="T192" s="323">
        <v>33.685439000000002</v>
      </c>
      <c r="U192" s="323">
        <v>40.515833999999998</v>
      </c>
      <c r="V192" s="323">
        <v>33.961838999999998</v>
      </c>
      <c r="W192" s="323">
        <v>42.932572999999998</v>
      </c>
      <c r="X192" s="323">
        <v>42.914194999999999</v>
      </c>
      <c r="Y192" s="323">
        <v>5.3161E-2</v>
      </c>
      <c r="Z192" s="323">
        <v>21543.4</v>
      </c>
      <c r="AA192" s="323">
        <v>7.9866999999999999</v>
      </c>
      <c r="AB192" s="323">
        <v>10</v>
      </c>
      <c r="AC192" s="323">
        <v>12</v>
      </c>
    </row>
    <row r="193" spans="1:29" x14ac:dyDescent="0.2">
      <c r="A193" t="s">
        <v>37</v>
      </c>
      <c r="B193" t="s">
        <v>206</v>
      </c>
      <c r="C193" t="s">
        <v>207</v>
      </c>
      <c r="D193" t="s">
        <v>208</v>
      </c>
      <c r="E193" s="323" t="s">
        <v>307</v>
      </c>
      <c r="F193" s="323" t="s">
        <v>300</v>
      </c>
      <c r="K193">
        <v>235</v>
      </c>
      <c r="L193" s="323">
        <v>451.95636400000001</v>
      </c>
      <c r="M193" s="323">
        <v>30.076477000000001</v>
      </c>
      <c r="N193" s="323">
        <v>39.695245</v>
      </c>
      <c r="O193" s="323">
        <v>39.645125</v>
      </c>
      <c r="P193" s="323">
        <v>19.002448999999999</v>
      </c>
      <c r="Q193" s="323">
        <v>14.317003</v>
      </c>
      <c r="R193" s="323">
        <v>64.959764000000007</v>
      </c>
      <c r="S193" s="323">
        <v>62.139975999999997</v>
      </c>
      <c r="T193" s="323">
        <v>28.266712999999999</v>
      </c>
      <c r="U193" s="323">
        <v>36.510125000000002</v>
      </c>
      <c r="V193" s="323">
        <v>30.071031000000001</v>
      </c>
      <c r="W193" s="323">
        <v>39.694459000000002</v>
      </c>
      <c r="X193" s="323">
        <v>39.644568</v>
      </c>
      <c r="Y193" s="323">
        <v>5.2840999999999999E-2</v>
      </c>
      <c r="Z193" s="323">
        <v>15828.5</v>
      </c>
      <c r="AA193" s="323">
        <v>5.9983000000000004</v>
      </c>
      <c r="AB193" s="323">
        <v>9</v>
      </c>
      <c r="AC193" s="323">
        <v>11</v>
      </c>
    </row>
    <row r="194" spans="1:29" x14ac:dyDescent="0.2">
      <c r="A194" t="s">
        <v>37</v>
      </c>
      <c r="B194" t="s">
        <v>206</v>
      </c>
      <c r="C194" t="s">
        <v>207</v>
      </c>
      <c r="D194" t="s">
        <v>208</v>
      </c>
      <c r="E194" s="323" t="s">
        <v>307</v>
      </c>
      <c r="F194" s="323" t="s">
        <v>301</v>
      </c>
      <c r="K194">
        <v>110</v>
      </c>
      <c r="L194" s="323">
        <v>1401.352727</v>
      </c>
      <c r="M194" s="323">
        <v>48.883128999999997</v>
      </c>
      <c r="N194" s="323">
        <v>47.836044999999999</v>
      </c>
      <c r="O194" s="323">
        <v>47.998074000000003</v>
      </c>
      <c r="P194" s="323">
        <v>41.174503999999999</v>
      </c>
      <c r="Q194" s="323">
        <v>39.458699000000003</v>
      </c>
      <c r="R194" s="323">
        <v>97.744741000000005</v>
      </c>
      <c r="S194" s="323">
        <v>96.878989000000004</v>
      </c>
      <c r="T194" s="323">
        <v>55.636347000000001</v>
      </c>
      <c r="U194" s="323">
        <v>52.545129000000003</v>
      </c>
      <c r="V194" s="323">
        <v>48.587479999999999</v>
      </c>
      <c r="W194" s="323">
        <v>47.829673</v>
      </c>
      <c r="X194" s="323">
        <v>47.991588999999998</v>
      </c>
      <c r="Y194" s="323">
        <v>3.405E-3</v>
      </c>
      <c r="Z194" s="323">
        <v>7557.7</v>
      </c>
      <c r="AA194" s="323">
        <v>2.8641000000000001</v>
      </c>
      <c r="AB194" s="323">
        <v>7</v>
      </c>
      <c r="AC194" s="323">
        <v>6</v>
      </c>
    </row>
    <row r="195" spans="1:29" x14ac:dyDescent="0.2">
      <c r="A195" t="s">
        <v>37</v>
      </c>
      <c r="B195" t="s">
        <v>206</v>
      </c>
      <c r="C195" t="s">
        <v>207</v>
      </c>
      <c r="D195" t="s">
        <v>208</v>
      </c>
      <c r="E195" s="323" t="s">
        <v>307</v>
      </c>
      <c r="F195" s="323" t="s">
        <v>301</v>
      </c>
      <c r="K195">
        <v>135</v>
      </c>
      <c r="L195" s="323">
        <v>829.40363600000001</v>
      </c>
      <c r="M195" s="323">
        <v>45.174430999999998</v>
      </c>
      <c r="N195" s="323">
        <v>47.423068999999998</v>
      </c>
      <c r="O195" s="323">
        <v>47.582818000000003</v>
      </c>
      <c r="P195" s="323">
        <v>37.026195999999999</v>
      </c>
      <c r="Q195" s="323">
        <v>35.579399000000002</v>
      </c>
      <c r="R195" s="323">
        <v>97.216280999999995</v>
      </c>
      <c r="S195" s="323">
        <v>96.062866</v>
      </c>
      <c r="T195" s="323">
        <v>52.473331999999999</v>
      </c>
      <c r="U195" s="323">
        <v>50.106828</v>
      </c>
      <c r="V195" s="323">
        <v>44.935806999999997</v>
      </c>
      <c r="W195" s="323">
        <v>47.418132999999997</v>
      </c>
      <c r="X195" s="323">
        <v>47.574539999999999</v>
      </c>
      <c r="Y195" s="323">
        <v>2.6540000000000001E-3</v>
      </c>
      <c r="Z195" s="323">
        <v>10105.200000000001</v>
      </c>
      <c r="AA195" s="323">
        <v>2.6637</v>
      </c>
      <c r="AB195" s="323">
        <v>7</v>
      </c>
      <c r="AC195" s="323">
        <v>6</v>
      </c>
    </row>
    <row r="196" spans="1:29" x14ac:dyDescent="0.2">
      <c r="A196" t="s">
        <v>37</v>
      </c>
      <c r="B196" t="s">
        <v>206</v>
      </c>
      <c r="C196" t="s">
        <v>207</v>
      </c>
      <c r="D196" t="s">
        <v>208</v>
      </c>
      <c r="E196" s="323" t="s">
        <v>307</v>
      </c>
      <c r="F196" s="323" t="s">
        <v>301</v>
      </c>
      <c r="K196">
        <v>160</v>
      </c>
      <c r="L196" s="323">
        <v>535.74545499999999</v>
      </c>
      <c r="M196" s="323">
        <v>41.193474000000002</v>
      </c>
      <c r="N196" s="323">
        <v>46.126427999999997</v>
      </c>
      <c r="O196" s="323">
        <v>46.637014999999998</v>
      </c>
      <c r="P196" s="323">
        <v>32.148296000000002</v>
      </c>
      <c r="Q196" s="323">
        <v>30.701827999999999</v>
      </c>
      <c r="R196" s="323">
        <v>96.011253999999994</v>
      </c>
      <c r="S196" s="323">
        <v>94.467032000000003</v>
      </c>
      <c r="T196" s="323">
        <v>47.017055999999997</v>
      </c>
      <c r="U196" s="323">
        <v>46.846443000000001</v>
      </c>
      <c r="V196" s="323">
        <v>41.006836999999997</v>
      </c>
      <c r="W196" s="323">
        <v>46.084553999999997</v>
      </c>
      <c r="X196" s="323">
        <v>46.612113000000001</v>
      </c>
      <c r="Y196" s="323">
        <v>3.7309999999999999E-3</v>
      </c>
      <c r="Z196" s="323">
        <v>9893.2999999999993</v>
      </c>
      <c r="AA196" s="323">
        <v>2.3368000000000002</v>
      </c>
      <c r="AB196" s="323">
        <v>6</v>
      </c>
      <c r="AC196" s="323">
        <v>6</v>
      </c>
    </row>
    <row r="197" spans="1:29" x14ac:dyDescent="0.2">
      <c r="A197" t="s">
        <v>37</v>
      </c>
      <c r="B197" t="s">
        <v>206</v>
      </c>
      <c r="C197" t="s">
        <v>207</v>
      </c>
      <c r="D197" t="s">
        <v>208</v>
      </c>
      <c r="E197" s="323" t="s">
        <v>307</v>
      </c>
      <c r="F197" s="323" t="s">
        <v>301</v>
      </c>
      <c r="K197">
        <v>185</v>
      </c>
      <c r="L197" s="323">
        <v>351.25818199999998</v>
      </c>
      <c r="M197" s="323">
        <v>36.917271</v>
      </c>
      <c r="N197" s="323">
        <v>44.366486000000002</v>
      </c>
      <c r="O197" s="323">
        <v>44.788491999999998</v>
      </c>
      <c r="P197" s="323">
        <v>26.174187</v>
      </c>
      <c r="Q197" s="323">
        <v>24.786997</v>
      </c>
      <c r="R197" s="323">
        <v>93.034801000000002</v>
      </c>
      <c r="S197" s="323">
        <v>90.988580999999996</v>
      </c>
      <c r="T197" s="323">
        <v>40.358001000000002</v>
      </c>
      <c r="U197" s="323">
        <v>43.319949999999999</v>
      </c>
      <c r="V197" s="323">
        <v>36.790371</v>
      </c>
      <c r="W197" s="323">
        <v>44.261558000000001</v>
      </c>
      <c r="X197" s="323">
        <v>44.748164000000003</v>
      </c>
      <c r="Y197" s="323">
        <v>6.1390000000000004E-3</v>
      </c>
      <c r="Z197" s="323">
        <v>9231.2999999999993</v>
      </c>
      <c r="AA197" s="323">
        <v>2.2587999999999999</v>
      </c>
      <c r="AB197" s="323">
        <v>6</v>
      </c>
      <c r="AC197" s="323">
        <v>6</v>
      </c>
    </row>
    <row r="198" spans="1:29" x14ac:dyDescent="0.2">
      <c r="A198" t="s">
        <v>37</v>
      </c>
      <c r="B198" t="s">
        <v>206</v>
      </c>
      <c r="C198" t="s">
        <v>207</v>
      </c>
      <c r="D198" t="s">
        <v>208</v>
      </c>
      <c r="E198" s="323" t="s">
        <v>307</v>
      </c>
      <c r="F198" s="323" t="s">
        <v>301</v>
      </c>
      <c r="K198">
        <v>210</v>
      </c>
      <c r="L198" s="323">
        <v>233.141818</v>
      </c>
      <c r="M198" s="323">
        <v>32.053201000000001</v>
      </c>
      <c r="N198" s="323">
        <v>40.809252000000001</v>
      </c>
      <c r="O198" s="323">
        <v>41.998019999999997</v>
      </c>
      <c r="P198" s="323">
        <v>20.417705000000002</v>
      </c>
      <c r="Q198" s="323">
        <v>19.261316999999998</v>
      </c>
      <c r="R198" s="323">
        <v>85.620714000000007</v>
      </c>
      <c r="S198" s="323">
        <v>82.443613999999997</v>
      </c>
      <c r="T198" s="323">
        <v>33.137936000000003</v>
      </c>
      <c r="U198" s="323">
        <v>38.903295999999997</v>
      </c>
      <c r="V198" s="323">
        <v>31.959952999999999</v>
      </c>
      <c r="W198" s="323">
        <v>40.587125</v>
      </c>
      <c r="X198" s="323">
        <v>41.888852999999997</v>
      </c>
      <c r="Y198" s="323">
        <v>6.5240000000000003E-3</v>
      </c>
      <c r="Z198" s="323">
        <v>8473.7999999999993</v>
      </c>
      <c r="AA198" s="323">
        <v>2.3891</v>
      </c>
      <c r="AB198" s="323">
        <v>6</v>
      </c>
      <c r="AC198" s="323">
        <v>6</v>
      </c>
    </row>
    <row r="199" spans="1:29" x14ac:dyDescent="0.2">
      <c r="A199" t="s">
        <v>37</v>
      </c>
      <c r="B199" t="s">
        <v>206</v>
      </c>
      <c r="C199" t="s">
        <v>207</v>
      </c>
      <c r="D199" t="s">
        <v>208</v>
      </c>
      <c r="E199" s="323" t="s">
        <v>307</v>
      </c>
      <c r="F199" s="323" t="s">
        <v>301</v>
      </c>
      <c r="K199">
        <v>235</v>
      </c>
      <c r="L199" s="323">
        <v>146.77090899999999</v>
      </c>
      <c r="M199" s="323">
        <v>26.543735999999999</v>
      </c>
      <c r="N199" s="323">
        <v>37.719751000000002</v>
      </c>
      <c r="O199" s="323">
        <v>38.955675999999997</v>
      </c>
      <c r="P199" s="323">
        <v>14.328538999999999</v>
      </c>
      <c r="Q199" s="323">
        <v>13.625541</v>
      </c>
      <c r="R199" s="323">
        <v>65.288741000000002</v>
      </c>
      <c r="S199" s="323">
        <v>61.463312000000002</v>
      </c>
      <c r="T199" s="323">
        <v>25.419096</v>
      </c>
      <c r="U199" s="323">
        <v>34.385733000000002</v>
      </c>
      <c r="V199" s="323">
        <v>26.453506999999998</v>
      </c>
      <c r="W199" s="323">
        <v>37.662021000000003</v>
      </c>
      <c r="X199" s="323">
        <v>38.934133000000003</v>
      </c>
      <c r="Y199" s="323">
        <v>8.0459999999999993E-3</v>
      </c>
      <c r="Z199" s="323">
        <v>7675.6</v>
      </c>
      <c r="AA199" s="323">
        <v>2.7475000000000001</v>
      </c>
      <c r="AB199" s="323">
        <v>5</v>
      </c>
      <c r="AC199" s="323">
        <v>6</v>
      </c>
    </row>
    <row r="200" spans="1:29" x14ac:dyDescent="0.2">
      <c r="E200" s="323"/>
      <c r="F200" s="323"/>
      <c r="K200"/>
      <c r="L200" s="323"/>
      <c r="M200" s="323"/>
      <c r="N200" s="323"/>
      <c r="O200" s="323"/>
      <c r="P200" s="323"/>
      <c r="Q200" s="323"/>
      <c r="R200" s="323"/>
      <c r="S200" s="323"/>
      <c r="T200" s="323"/>
      <c r="U200" s="323"/>
      <c r="V200" s="323"/>
      <c r="W200" s="323"/>
      <c r="X200" s="323"/>
      <c r="Y200" s="323"/>
      <c r="Z200" s="323"/>
      <c r="AA200" s="323"/>
      <c r="AB200" s="323"/>
      <c r="AC200" s="323"/>
    </row>
    <row r="201" spans="1:29" x14ac:dyDescent="0.2">
      <c r="E201" s="323"/>
      <c r="F201" s="323"/>
      <c r="K201"/>
      <c r="L201" s="323"/>
      <c r="M201" s="323"/>
      <c r="N201" s="323"/>
      <c r="O201" s="323"/>
      <c r="P201" s="323"/>
      <c r="Q201" s="323"/>
      <c r="R201" s="323"/>
      <c r="S201" s="323"/>
      <c r="T201" s="323"/>
      <c r="U201" s="323"/>
      <c r="V201" s="323"/>
      <c r="W201" s="323"/>
      <c r="X201" s="323"/>
      <c r="Y201" s="323"/>
      <c r="Z201" s="323"/>
      <c r="AA201" s="323"/>
      <c r="AB201" s="323"/>
      <c r="AC201" s="323"/>
    </row>
    <row r="202" spans="1:29" x14ac:dyDescent="0.2">
      <c r="E202" s="323"/>
      <c r="F202" s="323"/>
      <c r="K202"/>
      <c r="L202" s="323"/>
      <c r="M202" s="323"/>
      <c r="N202" s="323"/>
      <c r="O202" s="323"/>
      <c r="P202" s="323"/>
      <c r="Q202" s="323"/>
      <c r="R202" s="323"/>
      <c r="S202" s="323"/>
      <c r="T202" s="323"/>
      <c r="U202" s="323"/>
      <c r="V202" s="323"/>
      <c r="W202" s="323"/>
      <c r="X202" s="323"/>
      <c r="Y202" s="323"/>
      <c r="Z202" s="323"/>
      <c r="AA202" s="323"/>
      <c r="AB202" s="323"/>
      <c r="AC202" s="323"/>
    </row>
    <row r="203" spans="1:29" x14ac:dyDescent="0.2">
      <c r="E203" s="323"/>
      <c r="F203" s="323"/>
      <c r="K203"/>
      <c r="L203" s="323"/>
      <c r="M203" s="323"/>
      <c r="N203" s="323"/>
      <c r="O203" s="323"/>
      <c r="P203" s="323"/>
      <c r="Q203" s="323"/>
      <c r="R203" s="323"/>
      <c r="S203" s="323"/>
      <c r="T203" s="323"/>
      <c r="U203" s="323"/>
      <c r="V203" s="323"/>
      <c r="W203" s="323"/>
      <c r="X203" s="323"/>
      <c r="Y203" s="323"/>
      <c r="Z203" s="323"/>
      <c r="AA203" s="323"/>
      <c r="AB203" s="323"/>
      <c r="AC203" s="323"/>
    </row>
    <row r="204" spans="1:29" x14ac:dyDescent="0.2">
      <c r="E204" s="323"/>
      <c r="F204" s="323"/>
      <c r="K204"/>
      <c r="L204" s="323"/>
      <c r="M204" s="323"/>
      <c r="N204" s="323"/>
      <c r="O204" s="323"/>
      <c r="P204" s="323"/>
      <c r="Q204" s="323"/>
      <c r="R204" s="323"/>
      <c r="S204" s="323"/>
      <c r="T204" s="323"/>
      <c r="U204" s="323"/>
      <c r="V204" s="323"/>
      <c r="W204" s="323"/>
      <c r="X204" s="323"/>
      <c r="Y204" s="323"/>
      <c r="Z204" s="323"/>
      <c r="AA204" s="323"/>
      <c r="AB204" s="323"/>
      <c r="AC204" s="323"/>
    </row>
    <row r="205" spans="1:29" x14ac:dyDescent="0.2">
      <c r="E205" s="323"/>
      <c r="F205" s="323"/>
      <c r="K205"/>
      <c r="L205" s="323"/>
      <c r="M205" s="323"/>
      <c r="N205" s="323"/>
      <c r="O205" s="323"/>
      <c r="P205" s="323"/>
      <c r="Q205" s="323"/>
      <c r="R205" s="323"/>
      <c r="S205" s="323"/>
      <c r="T205" s="323"/>
      <c r="U205" s="323"/>
      <c r="V205" s="323"/>
      <c r="W205" s="323"/>
      <c r="X205" s="323"/>
      <c r="Y205" s="323"/>
      <c r="Z205" s="323"/>
      <c r="AA205" s="323"/>
      <c r="AB205" s="323"/>
      <c r="AC205" s="323"/>
    </row>
    <row r="206" spans="1:29" x14ac:dyDescent="0.2">
      <c r="K206"/>
      <c r="L206" s="323"/>
      <c r="M206" s="323"/>
      <c r="N206" s="323"/>
      <c r="O206" s="323"/>
      <c r="P206" s="323"/>
      <c r="Q206" s="323"/>
      <c r="R206" s="323"/>
      <c r="S206" s="323"/>
      <c r="T206" s="323"/>
      <c r="U206" s="323"/>
      <c r="V206" s="323"/>
      <c r="W206" s="323"/>
      <c r="X206" s="323"/>
      <c r="Y206" s="323"/>
      <c r="Z206" s="323"/>
      <c r="AA206" s="323"/>
      <c r="AB206" s="323"/>
      <c r="AC206" s="323"/>
    </row>
    <row r="207" spans="1:29" x14ac:dyDescent="0.2">
      <c r="K207"/>
      <c r="L207" s="323"/>
      <c r="M207" s="323"/>
      <c r="N207" s="323"/>
      <c r="O207" s="323"/>
      <c r="P207" s="323"/>
      <c r="Q207" s="323"/>
      <c r="R207" s="323"/>
      <c r="S207" s="323"/>
      <c r="T207" s="323"/>
      <c r="U207" s="323"/>
      <c r="V207" s="323"/>
      <c r="W207" s="323"/>
      <c r="X207" s="323"/>
      <c r="Y207" s="323"/>
      <c r="Z207" s="323"/>
      <c r="AA207" s="323"/>
      <c r="AB207" s="323"/>
      <c r="AC207" s="323"/>
    </row>
    <row r="208" spans="1:29" x14ac:dyDescent="0.2">
      <c r="K208"/>
      <c r="L208" s="323"/>
      <c r="M208" s="323"/>
      <c r="N208" s="323"/>
      <c r="O208" s="323"/>
      <c r="P208" s="323"/>
      <c r="Q208" s="323"/>
      <c r="R208" s="323"/>
      <c r="S208" s="323"/>
      <c r="T208" s="323"/>
      <c r="U208" s="323"/>
      <c r="V208" s="323"/>
      <c r="W208" s="323"/>
      <c r="X208" s="323"/>
      <c r="Y208" s="323"/>
      <c r="Z208" s="323"/>
      <c r="AA208" s="323"/>
      <c r="AB208" s="323"/>
      <c r="AC208" s="323"/>
    </row>
    <row r="209" spans="11:29" x14ac:dyDescent="0.2">
      <c r="K209"/>
      <c r="L209" s="323"/>
      <c r="M209" s="323"/>
      <c r="N209" s="323"/>
      <c r="O209" s="323"/>
      <c r="P209" s="323"/>
      <c r="Q209" s="323"/>
      <c r="R209" s="323"/>
      <c r="S209" s="323"/>
      <c r="T209" s="323"/>
      <c r="U209" s="323"/>
      <c r="V209" s="323"/>
      <c r="W209" s="323"/>
      <c r="X209" s="323"/>
      <c r="Y209" s="323"/>
      <c r="Z209" s="323"/>
      <c r="AA209" s="323"/>
      <c r="AB209" s="323"/>
      <c r="AC209" s="323"/>
    </row>
    <row r="210" spans="11:29" x14ac:dyDescent="0.2">
      <c r="K210"/>
      <c r="L210" s="323"/>
      <c r="M210" s="323"/>
      <c r="N210" s="323"/>
      <c r="O210" s="323"/>
      <c r="P210" s="323"/>
      <c r="Q210" s="323"/>
      <c r="R210" s="323"/>
      <c r="S210" s="323"/>
      <c r="T210" s="323"/>
      <c r="U210" s="323"/>
      <c r="V210" s="323"/>
      <c r="W210" s="323"/>
      <c r="X210" s="323"/>
      <c r="Y210" s="323"/>
      <c r="Z210" s="323"/>
      <c r="AA210" s="323"/>
      <c r="AB210" s="323"/>
      <c r="AC210" s="323"/>
    </row>
    <row r="211" spans="11:29" x14ac:dyDescent="0.2">
      <c r="K211"/>
      <c r="L211" s="323"/>
      <c r="M211" s="323"/>
      <c r="N211" s="323"/>
      <c r="O211" s="323"/>
      <c r="P211" s="323"/>
      <c r="Q211" s="323"/>
      <c r="R211" s="323"/>
      <c r="S211" s="323"/>
      <c r="T211" s="323"/>
      <c r="U211" s="323"/>
      <c r="V211" s="323"/>
      <c r="W211" s="323"/>
      <c r="X211" s="323"/>
      <c r="Y211" s="323"/>
      <c r="Z211" s="323"/>
      <c r="AA211" s="323"/>
      <c r="AB211" s="323"/>
      <c r="AC211" s="323"/>
    </row>
    <row r="212" spans="11:29" x14ac:dyDescent="0.2">
      <c r="K212"/>
      <c r="L212" s="323"/>
      <c r="M212" s="323"/>
      <c r="N212" s="323"/>
      <c r="O212" s="323"/>
      <c r="P212" s="323"/>
      <c r="Q212" s="323"/>
      <c r="R212" s="323"/>
      <c r="S212" s="323"/>
      <c r="T212" s="323"/>
      <c r="U212" s="323"/>
      <c r="V212" s="323"/>
      <c r="W212" s="323"/>
      <c r="X212" s="323"/>
      <c r="Y212" s="323"/>
      <c r="Z212" s="323"/>
      <c r="AA212" s="323"/>
      <c r="AB212" s="323"/>
      <c r="AC212" s="323"/>
    </row>
    <row r="213" spans="11:29" x14ac:dyDescent="0.2">
      <c r="K213"/>
      <c r="L213" s="323"/>
      <c r="M213" s="323"/>
      <c r="N213" s="323"/>
      <c r="O213" s="323"/>
      <c r="P213" s="323"/>
      <c r="Q213" s="323"/>
      <c r="R213" s="323"/>
      <c r="S213" s="323"/>
      <c r="T213" s="323"/>
      <c r="U213" s="323"/>
      <c r="V213" s="323"/>
      <c r="W213" s="323"/>
      <c r="X213" s="323"/>
      <c r="Y213" s="323"/>
      <c r="Z213" s="323"/>
      <c r="AA213" s="323"/>
      <c r="AB213" s="323"/>
      <c r="AC213" s="323"/>
    </row>
    <row r="214" spans="11:29" x14ac:dyDescent="0.2">
      <c r="K214"/>
      <c r="L214" s="323"/>
      <c r="M214" s="323"/>
      <c r="N214" s="323"/>
      <c r="O214" s="323"/>
      <c r="P214" s="323"/>
      <c r="Q214" s="323"/>
      <c r="R214" s="323"/>
      <c r="S214" s="323"/>
      <c r="T214" s="323"/>
      <c r="U214" s="323"/>
      <c r="V214" s="323"/>
      <c r="W214" s="323"/>
      <c r="X214" s="323"/>
      <c r="Y214" s="323"/>
      <c r="Z214" s="323"/>
      <c r="AA214" s="323"/>
      <c r="AB214" s="323"/>
      <c r="AC214" s="323"/>
    </row>
    <row r="215" spans="11:29" x14ac:dyDescent="0.2">
      <c r="K215"/>
      <c r="L215" s="323"/>
      <c r="M215" s="323"/>
      <c r="N215" s="323"/>
      <c r="O215" s="323"/>
      <c r="P215" s="323"/>
      <c r="Q215" s="323"/>
      <c r="R215" s="323"/>
      <c r="S215" s="323"/>
      <c r="T215" s="323"/>
      <c r="U215" s="323"/>
      <c r="V215" s="323"/>
      <c r="W215" s="323"/>
      <c r="X215" s="323"/>
      <c r="Y215" s="323"/>
      <c r="Z215" s="323"/>
      <c r="AA215" s="323"/>
      <c r="AB215" s="323"/>
      <c r="AC215" s="323"/>
    </row>
    <row r="216" spans="11:29" x14ac:dyDescent="0.2">
      <c r="K216"/>
      <c r="L216" s="323"/>
      <c r="M216" s="323"/>
      <c r="N216" s="323"/>
      <c r="O216" s="323"/>
      <c r="P216" s="323"/>
      <c r="Q216" s="323"/>
      <c r="R216" s="323"/>
      <c r="S216" s="323"/>
      <c r="T216" s="323"/>
      <c r="U216" s="323"/>
      <c r="V216" s="323"/>
      <c r="W216" s="323"/>
      <c r="X216" s="323"/>
      <c r="Y216" s="323"/>
      <c r="Z216" s="323"/>
      <c r="AA216" s="323"/>
      <c r="AB216" s="323"/>
      <c r="AC216" s="323"/>
    </row>
    <row r="217" spans="11:29" x14ac:dyDescent="0.2">
      <c r="K217"/>
      <c r="L217" s="323"/>
      <c r="M217" s="323"/>
      <c r="N217" s="323"/>
      <c r="O217" s="323"/>
      <c r="P217" s="323"/>
      <c r="Q217" s="323"/>
      <c r="R217" s="323"/>
      <c r="S217" s="323"/>
      <c r="T217" s="323"/>
      <c r="U217" s="323"/>
      <c r="V217" s="323"/>
      <c r="W217" s="323"/>
      <c r="X217" s="323"/>
      <c r="Y217" s="323"/>
      <c r="Z217" s="323"/>
      <c r="AA217" s="323"/>
      <c r="AB217" s="323"/>
      <c r="AC217" s="323"/>
    </row>
    <row r="218" spans="11:29" x14ac:dyDescent="0.2">
      <c r="K218"/>
      <c r="L218" s="323"/>
      <c r="M218" s="323"/>
      <c r="N218" s="323"/>
      <c r="O218" s="323"/>
      <c r="P218" s="323"/>
      <c r="Q218" s="323"/>
      <c r="R218" s="323"/>
      <c r="S218" s="323"/>
      <c r="T218" s="323"/>
      <c r="U218" s="323"/>
      <c r="V218" s="323"/>
      <c r="W218" s="323"/>
      <c r="X218" s="323"/>
      <c r="Y218" s="323"/>
      <c r="Z218" s="323"/>
      <c r="AA218" s="323"/>
      <c r="AB218" s="323"/>
      <c r="AC218" s="323"/>
    </row>
    <row r="219" spans="11:29" x14ac:dyDescent="0.2">
      <c r="K219"/>
      <c r="L219" s="323"/>
      <c r="M219" s="323"/>
      <c r="N219" s="323"/>
      <c r="O219" s="323"/>
      <c r="P219" s="323"/>
      <c r="Q219" s="323"/>
      <c r="R219" s="323"/>
      <c r="S219" s="323"/>
      <c r="T219" s="323"/>
      <c r="U219" s="323"/>
      <c r="V219" s="323"/>
      <c r="W219" s="323"/>
      <c r="X219" s="323"/>
      <c r="Y219" s="323"/>
      <c r="Z219" s="323"/>
      <c r="AA219" s="323"/>
      <c r="AB219" s="323"/>
      <c r="AC219" s="323"/>
    </row>
    <row r="220" spans="11:29" x14ac:dyDescent="0.2">
      <c r="K220"/>
      <c r="L220" s="323"/>
      <c r="M220" s="323"/>
      <c r="N220" s="323"/>
      <c r="O220" s="323"/>
      <c r="P220" s="323"/>
      <c r="Q220" s="323"/>
      <c r="R220" s="323"/>
      <c r="S220" s="323"/>
      <c r="T220" s="323"/>
      <c r="U220" s="323"/>
      <c r="V220" s="323"/>
      <c r="W220" s="323"/>
      <c r="X220" s="323"/>
      <c r="Y220" s="323"/>
      <c r="Z220" s="323"/>
      <c r="AA220" s="323"/>
      <c r="AB220" s="323"/>
      <c r="AC220" s="323"/>
    </row>
    <row r="221" spans="11:29" x14ac:dyDescent="0.2">
      <c r="K221"/>
      <c r="L221" s="323"/>
      <c r="M221" s="323"/>
      <c r="N221" s="323"/>
      <c r="O221" s="323"/>
      <c r="P221" s="323"/>
      <c r="Q221" s="323"/>
      <c r="R221" s="323"/>
      <c r="S221" s="323"/>
      <c r="T221" s="323"/>
      <c r="U221" s="323"/>
      <c r="V221" s="323"/>
      <c r="W221" s="323"/>
      <c r="X221" s="323"/>
      <c r="Y221" s="323"/>
      <c r="Z221" s="323"/>
      <c r="AA221" s="323"/>
      <c r="AB221" s="323"/>
      <c r="AC221" s="323"/>
    </row>
    <row r="222" spans="11:29" x14ac:dyDescent="0.2">
      <c r="K222"/>
      <c r="L222" s="323"/>
      <c r="M222" s="323"/>
      <c r="N222" s="323"/>
      <c r="O222" s="323"/>
      <c r="P222" s="323"/>
      <c r="Q222" s="323"/>
      <c r="R222" s="323"/>
      <c r="S222" s="323"/>
      <c r="T222" s="323"/>
      <c r="U222" s="323"/>
      <c r="V222" s="323"/>
      <c r="W222" s="323"/>
      <c r="X222" s="323"/>
      <c r="Y222" s="323"/>
      <c r="Z222" s="323"/>
      <c r="AA222" s="323"/>
      <c r="AB222" s="323"/>
      <c r="AC222" s="323"/>
    </row>
    <row r="223" spans="11:29" x14ac:dyDescent="0.2">
      <c r="K223"/>
      <c r="L223" s="323"/>
      <c r="M223" s="323"/>
      <c r="N223" s="323"/>
      <c r="O223" s="323"/>
      <c r="P223" s="323"/>
      <c r="Q223" s="323"/>
      <c r="R223" s="323"/>
      <c r="S223" s="323"/>
      <c r="T223" s="323"/>
      <c r="U223" s="323"/>
      <c r="V223" s="323"/>
      <c r="W223" s="323"/>
      <c r="X223" s="323"/>
      <c r="Y223" s="323"/>
      <c r="Z223" s="323"/>
      <c r="AA223" s="323"/>
      <c r="AB223" s="323"/>
      <c r="AC223" s="323"/>
    </row>
    <row r="224" spans="11:29" x14ac:dyDescent="0.2">
      <c r="K224"/>
      <c r="L224" s="323"/>
      <c r="M224" s="323"/>
      <c r="N224" s="323"/>
      <c r="O224" s="323"/>
      <c r="P224" s="323"/>
      <c r="Q224" s="323"/>
      <c r="R224" s="323"/>
      <c r="S224" s="323"/>
      <c r="T224" s="323"/>
      <c r="U224" s="323"/>
      <c r="V224" s="323"/>
      <c r="W224" s="323"/>
      <c r="X224" s="323"/>
      <c r="Y224" s="323"/>
      <c r="Z224" s="323"/>
      <c r="AA224" s="323"/>
      <c r="AB224" s="323"/>
      <c r="AC224" s="323"/>
    </row>
    <row r="225" spans="11:29" x14ac:dyDescent="0.2">
      <c r="K225"/>
      <c r="L225" s="323"/>
      <c r="M225" s="323"/>
      <c r="N225" s="323"/>
      <c r="O225" s="323"/>
      <c r="P225" s="323"/>
      <c r="Q225" s="323"/>
      <c r="R225" s="323"/>
      <c r="S225" s="323"/>
      <c r="T225" s="323"/>
      <c r="U225" s="323"/>
      <c r="V225" s="323"/>
      <c r="W225" s="323"/>
      <c r="X225" s="323"/>
      <c r="Y225" s="323"/>
      <c r="Z225" s="323"/>
      <c r="AA225" s="323"/>
      <c r="AB225" s="323"/>
      <c r="AC225" s="323"/>
    </row>
    <row r="226" spans="11:29" x14ac:dyDescent="0.2">
      <c r="K226"/>
      <c r="L226" s="323"/>
      <c r="M226" s="323"/>
      <c r="N226" s="323"/>
      <c r="O226" s="323"/>
      <c r="P226" s="323"/>
      <c r="Q226" s="323"/>
      <c r="R226" s="323"/>
      <c r="S226" s="323"/>
      <c r="T226" s="323"/>
      <c r="U226" s="323"/>
      <c r="V226" s="323"/>
      <c r="W226" s="323"/>
      <c r="X226" s="323"/>
      <c r="Y226" s="323"/>
      <c r="Z226" s="323"/>
      <c r="AA226" s="323"/>
      <c r="AB226" s="323"/>
      <c r="AC226" s="323"/>
    </row>
    <row r="227" spans="11:29" x14ac:dyDescent="0.2">
      <c r="K227"/>
      <c r="L227" s="323"/>
      <c r="M227" s="323"/>
      <c r="N227" s="323"/>
      <c r="O227" s="323"/>
      <c r="P227" s="323"/>
      <c r="Q227" s="323"/>
      <c r="R227" s="323"/>
      <c r="S227" s="323"/>
      <c r="T227" s="323"/>
      <c r="U227" s="323"/>
      <c r="V227" s="323"/>
      <c r="W227" s="323"/>
      <c r="X227" s="323"/>
      <c r="Y227" s="323"/>
      <c r="Z227" s="323"/>
      <c r="AA227" s="323"/>
      <c r="AB227" s="323"/>
      <c r="AC227" s="323"/>
    </row>
    <row r="228" spans="11:29" x14ac:dyDescent="0.2">
      <c r="K228"/>
      <c r="L228" s="323"/>
      <c r="M228" s="323"/>
      <c r="N228" s="323"/>
      <c r="O228" s="323"/>
      <c r="P228" s="323"/>
      <c r="Q228" s="323"/>
      <c r="R228" s="323"/>
      <c r="S228" s="323"/>
      <c r="T228" s="323"/>
      <c r="U228" s="323"/>
      <c r="V228" s="323"/>
      <c r="W228" s="323"/>
      <c r="X228" s="323"/>
      <c r="Y228" s="323"/>
      <c r="Z228" s="323"/>
      <c r="AA228" s="323"/>
      <c r="AB228" s="323"/>
      <c r="AC228" s="323"/>
    </row>
    <row r="229" spans="11:29" x14ac:dyDescent="0.2">
      <c r="K229"/>
      <c r="L229" s="323"/>
      <c r="M229" s="323"/>
      <c r="N229" s="323"/>
      <c r="O229" s="323"/>
      <c r="P229" s="323"/>
      <c r="Q229" s="323"/>
      <c r="R229" s="323"/>
      <c r="S229" s="323"/>
      <c r="T229" s="323"/>
      <c r="U229" s="323"/>
      <c r="V229" s="323"/>
      <c r="W229" s="323"/>
      <c r="X229" s="323"/>
      <c r="Y229" s="323"/>
      <c r="Z229" s="323"/>
      <c r="AA229" s="323"/>
      <c r="AB229" s="323"/>
      <c r="AC229" s="323"/>
    </row>
    <row r="230" spans="11:29" x14ac:dyDescent="0.2">
      <c r="K230"/>
      <c r="L230" s="323"/>
      <c r="M230" s="323"/>
      <c r="N230" s="323"/>
      <c r="O230" s="323"/>
      <c r="P230" s="323"/>
      <c r="Q230" s="323"/>
      <c r="R230" s="323"/>
      <c r="S230" s="323"/>
      <c r="T230" s="323"/>
      <c r="U230" s="323"/>
      <c r="V230" s="323"/>
      <c r="W230" s="323"/>
      <c r="X230" s="323"/>
      <c r="Y230" s="323"/>
      <c r="Z230" s="323"/>
      <c r="AA230" s="323"/>
      <c r="AB230" s="323"/>
      <c r="AC230" s="323"/>
    </row>
    <row r="231" spans="11:29" x14ac:dyDescent="0.2">
      <c r="K231"/>
      <c r="L231" s="323"/>
      <c r="M231" s="323"/>
      <c r="N231" s="323"/>
      <c r="O231" s="323"/>
      <c r="P231" s="323"/>
      <c r="Q231" s="323"/>
      <c r="R231" s="323"/>
      <c r="S231" s="323"/>
      <c r="T231" s="323"/>
      <c r="U231" s="323"/>
      <c r="V231" s="323"/>
      <c r="W231" s="323"/>
      <c r="X231" s="323"/>
      <c r="Y231" s="323"/>
      <c r="Z231" s="323"/>
      <c r="AA231" s="323"/>
      <c r="AB231" s="323"/>
      <c r="AC231" s="323"/>
    </row>
    <row r="232" spans="11:29" x14ac:dyDescent="0.2">
      <c r="K232"/>
      <c r="L232" s="323"/>
      <c r="M232" s="323"/>
      <c r="N232" s="323"/>
      <c r="O232" s="323"/>
      <c r="P232" s="323"/>
      <c r="Q232" s="323"/>
      <c r="R232" s="323"/>
      <c r="S232" s="323"/>
      <c r="T232" s="323"/>
      <c r="U232" s="323"/>
      <c r="V232" s="323"/>
      <c r="W232" s="323"/>
      <c r="X232" s="323"/>
      <c r="Y232" s="323"/>
      <c r="Z232" s="323"/>
      <c r="AA232" s="323"/>
      <c r="AB232" s="323"/>
      <c r="AC232" s="323"/>
    </row>
    <row r="233" spans="11:29" x14ac:dyDescent="0.2">
      <c r="K233"/>
      <c r="L233" s="323"/>
      <c r="M233" s="323"/>
      <c r="N233" s="323"/>
      <c r="O233" s="323"/>
      <c r="P233" s="323"/>
      <c r="Q233" s="323"/>
      <c r="R233" s="323"/>
      <c r="S233" s="323"/>
      <c r="T233" s="323"/>
      <c r="U233" s="323"/>
      <c r="V233" s="323"/>
      <c r="W233" s="323"/>
      <c r="X233" s="323"/>
      <c r="Y233" s="323"/>
      <c r="Z233" s="323"/>
      <c r="AA233" s="323"/>
      <c r="AB233" s="323"/>
      <c r="AC233" s="323"/>
    </row>
    <row r="234" spans="11:29" x14ac:dyDescent="0.2">
      <c r="K234"/>
      <c r="L234" s="323"/>
      <c r="M234" s="323"/>
      <c r="N234" s="323"/>
      <c r="O234" s="323"/>
      <c r="P234" s="323"/>
      <c r="Q234" s="323"/>
      <c r="R234" s="323"/>
      <c r="S234" s="323"/>
      <c r="T234" s="323"/>
      <c r="U234" s="323"/>
      <c r="V234" s="323"/>
      <c r="W234" s="323"/>
      <c r="X234" s="323"/>
      <c r="Y234" s="323"/>
      <c r="Z234" s="323"/>
      <c r="AA234" s="323"/>
      <c r="AB234" s="323"/>
      <c r="AC234" s="323"/>
    </row>
    <row r="235" spans="11:29" x14ac:dyDescent="0.2">
      <c r="K235"/>
      <c r="L235" s="323"/>
      <c r="M235" s="323"/>
      <c r="N235" s="323"/>
      <c r="O235" s="323"/>
      <c r="P235" s="323"/>
      <c r="Q235" s="323"/>
      <c r="R235" s="323"/>
      <c r="S235" s="323"/>
      <c r="T235" s="323"/>
      <c r="U235" s="323"/>
      <c r="V235" s="323"/>
      <c r="W235" s="323"/>
      <c r="X235" s="323"/>
      <c r="Y235" s="323"/>
      <c r="Z235" s="323"/>
      <c r="AA235" s="323"/>
      <c r="AB235" s="323"/>
      <c r="AC235" s="323"/>
    </row>
    <row r="236" spans="11:29" x14ac:dyDescent="0.2">
      <c r="K236"/>
      <c r="L236" s="323"/>
      <c r="M236" s="323"/>
      <c r="N236" s="323"/>
      <c r="O236" s="323"/>
      <c r="P236" s="323"/>
      <c r="Q236" s="323"/>
      <c r="R236" s="323"/>
      <c r="S236" s="323"/>
      <c r="T236" s="323"/>
      <c r="U236" s="323"/>
      <c r="V236" s="323"/>
      <c r="W236" s="323"/>
      <c r="X236" s="323"/>
      <c r="Y236" s="323"/>
      <c r="Z236" s="323"/>
      <c r="AA236" s="323"/>
      <c r="AB236" s="323"/>
      <c r="AC236" s="323"/>
    </row>
    <row r="237" spans="11:29" x14ac:dyDescent="0.2">
      <c r="K237"/>
      <c r="L237" s="323"/>
      <c r="M237" s="323"/>
      <c r="N237" s="323"/>
      <c r="O237" s="323"/>
      <c r="P237" s="323"/>
      <c r="Q237" s="323"/>
      <c r="R237" s="323"/>
      <c r="S237" s="323"/>
      <c r="T237" s="323"/>
      <c r="U237" s="323"/>
      <c r="V237" s="323"/>
      <c r="W237" s="323"/>
      <c r="X237" s="323"/>
      <c r="Y237" s="323"/>
      <c r="Z237" s="323"/>
      <c r="AA237" s="323"/>
      <c r="AB237" s="323"/>
      <c r="AC237" s="323"/>
    </row>
    <row r="238" spans="11:29" x14ac:dyDescent="0.2">
      <c r="K238"/>
      <c r="L238" s="323"/>
      <c r="M238" s="323"/>
      <c r="N238" s="323"/>
      <c r="O238" s="323"/>
      <c r="P238" s="323"/>
      <c r="Q238" s="323"/>
      <c r="R238" s="323"/>
      <c r="S238" s="323"/>
      <c r="T238" s="323"/>
      <c r="U238" s="323"/>
      <c r="V238" s="323"/>
      <c r="W238" s="323"/>
      <c r="X238" s="323"/>
      <c r="Y238" s="323"/>
      <c r="Z238" s="323"/>
      <c r="AA238" s="323"/>
      <c r="AB238" s="323"/>
      <c r="AC238" s="323"/>
    </row>
    <row r="239" spans="11:29" x14ac:dyDescent="0.2">
      <c r="K239"/>
      <c r="L239" s="323"/>
      <c r="M239" s="323"/>
      <c r="N239" s="323"/>
      <c r="O239" s="323"/>
      <c r="P239" s="323"/>
      <c r="Q239" s="323"/>
      <c r="R239" s="323"/>
      <c r="S239" s="323"/>
      <c r="T239" s="323"/>
      <c r="U239" s="323"/>
      <c r="V239" s="323"/>
      <c r="W239" s="323"/>
      <c r="X239" s="323"/>
      <c r="Y239" s="323"/>
      <c r="Z239" s="323"/>
      <c r="AA239" s="323"/>
      <c r="AB239" s="323"/>
      <c r="AC239" s="323"/>
    </row>
    <row r="240" spans="11:29" x14ac:dyDescent="0.2">
      <c r="K240"/>
      <c r="L240" s="323"/>
      <c r="M240" s="323"/>
      <c r="N240" s="323"/>
      <c r="O240" s="323"/>
      <c r="P240" s="323"/>
      <c r="Q240" s="323"/>
      <c r="R240" s="323"/>
      <c r="S240" s="323"/>
      <c r="T240" s="323"/>
      <c r="U240" s="323"/>
      <c r="V240" s="323"/>
      <c r="W240" s="323"/>
      <c r="X240" s="323"/>
      <c r="Y240" s="323"/>
      <c r="Z240" s="323"/>
      <c r="AA240" s="323"/>
      <c r="AB240" s="323"/>
      <c r="AC240" s="323"/>
    </row>
    <row r="241" spans="11:29" x14ac:dyDescent="0.2">
      <c r="K241"/>
      <c r="L241" s="323"/>
      <c r="M241" s="323"/>
      <c r="N241" s="323"/>
      <c r="O241" s="323"/>
      <c r="P241" s="323"/>
      <c r="Q241" s="323"/>
      <c r="R241" s="323"/>
      <c r="S241" s="323"/>
      <c r="T241" s="323"/>
      <c r="U241" s="323"/>
      <c r="V241" s="323"/>
      <c r="W241" s="323"/>
      <c r="X241" s="323"/>
      <c r="Y241" s="323"/>
      <c r="Z241" s="323"/>
      <c r="AA241" s="323"/>
      <c r="AB241" s="323"/>
      <c r="AC241" s="323"/>
    </row>
    <row r="242" spans="11:29" x14ac:dyDescent="0.2">
      <c r="K242"/>
      <c r="L242" s="323"/>
      <c r="M242" s="323"/>
      <c r="N242" s="323"/>
      <c r="O242" s="323"/>
      <c r="P242" s="323"/>
      <c r="Q242" s="323"/>
      <c r="R242" s="323"/>
      <c r="S242" s="323"/>
      <c r="T242" s="323"/>
      <c r="U242" s="323"/>
      <c r="V242" s="323"/>
      <c r="W242" s="323"/>
      <c r="X242" s="323"/>
      <c r="Y242" s="323"/>
      <c r="Z242" s="323"/>
      <c r="AA242" s="323"/>
      <c r="AB242" s="323"/>
      <c r="AC242" s="323"/>
    </row>
    <row r="243" spans="11:29" x14ac:dyDescent="0.2">
      <c r="K243"/>
      <c r="L243" s="323"/>
      <c r="M243" s="323"/>
      <c r="N243" s="323"/>
      <c r="O243" s="323"/>
      <c r="P243" s="323"/>
      <c r="Q243" s="323"/>
      <c r="R243" s="323"/>
      <c r="S243" s="323"/>
      <c r="T243" s="323"/>
      <c r="U243" s="323"/>
      <c r="V243" s="323"/>
      <c r="W243" s="323"/>
      <c r="X243" s="323"/>
      <c r="Y243" s="323"/>
      <c r="Z243" s="323"/>
      <c r="AA243" s="323"/>
      <c r="AB243" s="323"/>
      <c r="AC243" s="323"/>
    </row>
    <row r="244" spans="11:29" x14ac:dyDescent="0.2">
      <c r="K244"/>
      <c r="L244" s="323"/>
      <c r="M244" s="323"/>
      <c r="N244" s="323"/>
      <c r="O244" s="323"/>
      <c r="P244" s="323"/>
      <c r="Q244" s="323"/>
      <c r="R244" s="323"/>
      <c r="S244" s="323"/>
      <c r="T244" s="323"/>
      <c r="U244" s="323"/>
      <c r="V244" s="323"/>
      <c r="W244" s="323"/>
      <c r="X244" s="323"/>
      <c r="Y244" s="323"/>
      <c r="Z244" s="323"/>
      <c r="AA244" s="323"/>
      <c r="AB244" s="323"/>
      <c r="AC244" s="323"/>
    </row>
    <row r="245" spans="11:29" x14ac:dyDescent="0.2">
      <c r="K245"/>
      <c r="L245" s="323"/>
      <c r="M245" s="323"/>
      <c r="N245" s="323"/>
      <c r="O245" s="323"/>
      <c r="P245" s="323"/>
      <c r="Q245" s="323"/>
      <c r="R245" s="323"/>
      <c r="S245" s="323"/>
      <c r="T245" s="323"/>
      <c r="U245" s="323"/>
      <c r="V245" s="323"/>
      <c r="W245" s="323"/>
      <c r="X245" s="323"/>
      <c r="Y245" s="323"/>
      <c r="Z245" s="323"/>
      <c r="AA245" s="323"/>
      <c r="AB245" s="323"/>
      <c r="AC245" s="323"/>
    </row>
    <row r="246" spans="11:29" x14ac:dyDescent="0.2">
      <c r="K246"/>
      <c r="L246" s="323"/>
      <c r="M246" s="323"/>
      <c r="N246" s="323"/>
      <c r="O246" s="323"/>
      <c r="P246" s="323"/>
      <c r="Q246" s="323"/>
      <c r="R246" s="323"/>
      <c r="S246" s="323"/>
      <c r="T246" s="323"/>
      <c r="U246" s="323"/>
      <c r="V246" s="323"/>
      <c r="W246" s="323"/>
      <c r="X246" s="323"/>
      <c r="Y246" s="323"/>
      <c r="Z246" s="323"/>
      <c r="AA246" s="323"/>
      <c r="AB246" s="323"/>
      <c r="AC246" s="323"/>
    </row>
    <row r="247" spans="11:29" x14ac:dyDescent="0.2">
      <c r="K247"/>
      <c r="L247" s="323"/>
      <c r="M247" s="323"/>
      <c r="N247" s="323"/>
      <c r="O247" s="323"/>
      <c r="P247" s="323"/>
      <c r="Q247" s="323"/>
      <c r="R247" s="323"/>
      <c r="S247" s="323"/>
      <c r="T247" s="323"/>
      <c r="U247" s="323"/>
      <c r="V247" s="323"/>
      <c r="W247" s="323"/>
      <c r="X247" s="323"/>
      <c r="Y247" s="323"/>
      <c r="Z247" s="323"/>
      <c r="AA247" s="323"/>
      <c r="AB247" s="323"/>
      <c r="AC247" s="323"/>
    </row>
    <row r="248" spans="11:29" x14ac:dyDescent="0.2">
      <c r="K248"/>
      <c r="L248" s="323"/>
      <c r="M248" s="323"/>
      <c r="N248" s="323"/>
      <c r="O248" s="323"/>
      <c r="P248" s="323"/>
      <c r="Q248" s="323"/>
      <c r="R248" s="323"/>
      <c r="S248" s="323"/>
      <c r="T248" s="323"/>
      <c r="U248" s="323"/>
      <c r="V248" s="323"/>
      <c r="W248" s="323"/>
      <c r="X248" s="323"/>
      <c r="Y248" s="324"/>
      <c r="Z248" s="323"/>
      <c r="AA248" s="323"/>
      <c r="AB248" s="323"/>
      <c r="AC248" s="323"/>
    </row>
    <row r="249" spans="11:29" x14ac:dyDescent="0.2">
      <c r="K249"/>
    </row>
    <row r="250" spans="11:29" x14ac:dyDescent="0.2">
      <c r="K250"/>
    </row>
    <row r="251" spans="11:29" x14ac:dyDescent="0.2">
      <c r="K251"/>
    </row>
    <row r="252" spans="11:29" x14ac:dyDescent="0.2">
      <c r="K252"/>
    </row>
    <row r="253" spans="11:29" x14ac:dyDescent="0.2">
      <c r="K253"/>
    </row>
    <row r="254" spans="11:29" x14ac:dyDescent="0.2">
      <c r="K254"/>
    </row>
    <row r="255" spans="11:29" x14ac:dyDescent="0.2">
      <c r="K255"/>
    </row>
    <row r="256" spans="11:29"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33" x14ac:dyDescent="0.2">
      <c r="K273"/>
      <c r="AF273" s="174"/>
      <c r="AG273" s="174"/>
    </row>
    <row r="274" spans="11:33" x14ac:dyDescent="0.2">
      <c r="K274"/>
    </row>
    <row r="275" spans="11:33" x14ac:dyDescent="0.2">
      <c r="K275"/>
    </row>
    <row r="276" spans="11:33" x14ac:dyDescent="0.2">
      <c r="K276"/>
    </row>
    <row r="277" spans="11:33" x14ac:dyDescent="0.2">
      <c r="K277"/>
    </row>
    <row r="278" spans="11:33" x14ac:dyDescent="0.2">
      <c r="K278"/>
    </row>
    <row r="279" spans="11:33" x14ac:dyDescent="0.2">
      <c r="K279"/>
    </row>
    <row r="280" spans="11:33" x14ac:dyDescent="0.2">
      <c r="K280"/>
    </row>
    <row r="281" spans="11:33" x14ac:dyDescent="0.2">
      <c r="K281"/>
    </row>
    <row r="282" spans="11:33" x14ac:dyDescent="0.2">
      <c r="K282"/>
    </row>
    <row r="283" spans="11:33" x14ac:dyDescent="0.2">
      <c r="K283"/>
    </row>
    <row r="284" spans="11:33" x14ac:dyDescent="0.2">
      <c r="K284"/>
    </row>
    <row r="285" spans="11:33" x14ac:dyDescent="0.2">
      <c r="K285"/>
    </row>
    <row r="286" spans="11:33" x14ac:dyDescent="0.2">
      <c r="K286"/>
    </row>
    <row r="287" spans="11:33" x14ac:dyDescent="0.2">
      <c r="K287"/>
    </row>
    <row r="288" spans="11:33"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11" x14ac:dyDescent="0.2">
      <c r="K305"/>
    </row>
    <row r="306" spans="11:11" x14ac:dyDescent="0.2">
      <c r="K306"/>
    </row>
    <row r="307" spans="11:11" x14ac:dyDescent="0.2">
      <c r="K307"/>
    </row>
    <row r="308" spans="11:11" x14ac:dyDescent="0.2">
      <c r="K308"/>
    </row>
    <row r="309" spans="11:11" x14ac:dyDescent="0.2">
      <c r="K309"/>
    </row>
    <row r="310" spans="11:11" x14ac:dyDescent="0.2">
      <c r="K310"/>
    </row>
    <row r="311" spans="11:11" x14ac:dyDescent="0.2">
      <c r="K311"/>
    </row>
    <row r="312" spans="11:11" x14ac:dyDescent="0.2">
      <c r="K312"/>
    </row>
    <row r="313" spans="11:11" x14ac:dyDescent="0.2">
      <c r="K313"/>
    </row>
    <row r="314" spans="11:11" x14ac:dyDescent="0.2">
      <c r="K314"/>
    </row>
    <row r="315" spans="11:11" x14ac:dyDescent="0.2">
      <c r="K315"/>
    </row>
    <row r="316" spans="11:11" x14ac:dyDescent="0.2">
      <c r="K316"/>
    </row>
    <row r="317" spans="11:11" x14ac:dyDescent="0.2">
      <c r="K317"/>
    </row>
    <row r="318" spans="11:11" x14ac:dyDescent="0.2">
      <c r="K318"/>
    </row>
    <row r="319" spans="11:11" x14ac:dyDescent="0.2">
      <c r="K319"/>
    </row>
    <row r="320" spans="11:11"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33" x14ac:dyDescent="0.2">
      <c r="K337"/>
    </row>
    <row r="338" spans="11:33" x14ac:dyDescent="0.2">
      <c r="K338"/>
    </row>
    <row r="339" spans="11:33" x14ac:dyDescent="0.2">
      <c r="K339"/>
    </row>
    <row r="340" spans="11:33" x14ac:dyDescent="0.2">
      <c r="K340"/>
    </row>
    <row r="341" spans="11:33" x14ac:dyDescent="0.2">
      <c r="K341"/>
    </row>
    <row r="342" spans="11:33" x14ac:dyDescent="0.2">
      <c r="K342"/>
    </row>
    <row r="343" spans="11:33" x14ac:dyDescent="0.2">
      <c r="K343"/>
    </row>
    <row r="344" spans="11:33" x14ac:dyDescent="0.2">
      <c r="K344"/>
    </row>
    <row r="345" spans="11:33" x14ac:dyDescent="0.2">
      <c r="K345"/>
    </row>
    <row r="346" spans="11:33" x14ac:dyDescent="0.2">
      <c r="K346"/>
    </row>
    <row r="347" spans="11:33" x14ac:dyDescent="0.2">
      <c r="K347"/>
    </row>
    <row r="348" spans="11:33" x14ac:dyDescent="0.2">
      <c r="K348"/>
    </row>
    <row r="349" spans="11:33" x14ac:dyDescent="0.2">
      <c r="K349"/>
    </row>
    <row r="350" spans="11:33" x14ac:dyDescent="0.2">
      <c r="K350"/>
    </row>
    <row r="351" spans="11:33" x14ac:dyDescent="0.2">
      <c r="K351"/>
      <c r="AF351" s="174"/>
      <c r="AG351" s="174"/>
    </row>
    <row r="352" spans="11:33"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7:11" x14ac:dyDescent="0.2">
      <c r="K369"/>
    </row>
    <row r="370" spans="7:11" x14ac:dyDescent="0.2">
      <c r="K370"/>
    </row>
    <row r="371" spans="7:11" x14ac:dyDescent="0.2">
      <c r="K371"/>
    </row>
    <row r="372" spans="7:11" x14ac:dyDescent="0.2">
      <c r="K372"/>
    </row>
    <row r="373" spans="7:11" x14ac:dyDescent="0.2">
      <c r="K373"/>
    </row>
    <row r="374" spans="7:11" x14ac:dyDescent="0.2">
      <c r="K374"/>
    </row>
    <row r="375" spans="7:11" x14ac:dyDescent="0.2">
      <c r="K375"/>
    </row>
    <row r="376" spans="7:11" x14ac:dyDescent="0.2">
      <c r="K376"/>
    </row>
    <row r="377" spans="7:11" x14ac:dyDescent="0.2">
      <c r="K377"/>
    </row>
    <row r="378" spans="7:11" x14ac:dyDescent="0.2">
      <c r="K378"/>
    </row>
    <row r="379" spans="7:11" x14ac:dyDescent="0.2">
      <c r="K379"/>
    </row>
    <row r="380" spans="7:11" x14ac:dyDescent="0.2">
      <c r="G380" s="164"/>
      <c r="H380" s="164"/>
      <c r="I380" s="164"/>
      <c r="J380" s="164"/>
      <c r="K380" s="165"/>
    </row>
    <row r="381" spans="7:11" x14ac:dyDescent="0.2">
      <c r="G381" s="164"/>
      <c r="H381" s="164"/>
      <c r="I381" s="164"/>
      <c r="J381" s="164"/>
      <c r="K381" s="165"/>
    </row>
    <row r="382" spans="7:11" x14ac:dyDescent="0.2">
      <c r="G382" s="164"/>
      <c r="H382" s="164"/>
      <c r="I382" s="164"/>
      <c r="J382" s="164"/>
      <c r="K382" s="165"/>
    </row>
    <row r="383" spans="7:11" x14ac:dyDescent="0.2">
      <c r="G383" s="164"/>
      <c r="H383" s="164"/>
      <c r="I383" s="164"/>
      <c r="J383" s="164"/>
      <c r="K383" s="165"/>
    </row>
    <row r="384" spans="7:11" x14ac:dyDescent="0.2">
      <c r="G384" s="164"/>
      <c r="H384" s="164"/>
      <c r="I384" s="164"/>
      <c r="J384" s="164"/>
      <c r="K384" s="165"/>
    </row>
    <row r="385" spans="7:33" x14ac:dyDescent="0.2">
      <c r="G385" s="164"/>
      <c r="H385" s="164"/>
      <c r="I385" s="164"/>
      <c r="J385" s="164"/>
      <c r="K385" s="165"/>
    </row>
    <row r="396" spans="7:33" x14ac:dyDescent="0.2">
      <c r="AG396" s="174"/>
    </row>
    <row r="411" spans="33:33" x14ac:dyDescent="0.2">
      <c r="AG411" s="17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Summary</vt:lpstr>
      <vt:lpstr>Plots</vt:lpstr>
      <vt:lpstr>Intra</vt:lpstr>
      <vt:lpstr>RA</vt:lpstr>
      <vt:lpstr>LD</vt:lpstr>
      <vt:lpstr>Anchor-AI</vt:lpstr>
      <vt:lpstr>Anchor-RA</vt:lpstr>
      <vt:lpstr>Anchor-LD</vt:lpstr>
      <vt:lpstr>Test-AI</vt:lpstr>
      <vt:lpstr>Test-RA</vt:lpstr>
      <vt:lpstr>Test-LD</vt:lpstr>
      <vt:lpstr>'Anchor-AI'!RDResults_aom_av2_AI_Preset_0</vt:lpstr>
      <vt:lpstr>'Anchor-LD'!RDResults_aom_av2_LD_Preset_0</vt:lpstr>
      <vt:lpstr>'Test-LD'!RDResults_aom_av2_LD_Preset_0</vt:lpstr>
      <vt:lpstr>'Anchor-RA'!RDResults_aom_av2_RA_Preset_0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Van Luong Pham</cp:lastModifiedBy>
  <dcterms:created xsi:type="dcterms:W3CDTF">2020-05-10T04:20:25Z</dcterms:created>
  <dcterms:modified xsi:type="dcterms:W3CDTF">2025-07-03T20:15:58Z</dcterms:modified>
</cp:coreProperties>
</file>